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omments3.xml" ContentType="application/vnd.openxmlformats-officedocument.spreadsheetml.comments+xml"/>
  <Override PartName="/xl/tables/table3.xml" ContentType="application/vnd.openxmlformats-officedocument.spreadsheetml.table+xml"/>
  <Override PartName="/xl/pivotTables/pivotTable1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5.xml" ContentType="application/vnd.openxmlformats-officedocument.drawing+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mc:AlternateContent xmlns:mc="http://schemas.openxmlformats.org/markup-compatibility/2006">
    <mc:Choice Requires="x15">
      <x15ac:absPath xmlns:x15ac="http://schemas.microsoft.com/office/spreadsheetml/2010/11/ac" url="C:\Users\cristianmartinez\Downloads\"/>
    </mc:Choice>
  </mc:AlternateContent>
  <xr:revisionPtr revIDLastSave="0" documentId="8_{62EFF651-4281-4951-B35B-36D5D2755CDE}" xr6:coauthVersionLast="44" xr6:coauthVersionMax="44" xr10:uidLastSave="{00000000-0000-0000-0000-000000000000}"/>
  <bookViews>
    <workbookView xWindow="-120" yWindow="-120" windowWidth="20730" windowHeight="11160" tabRatio="807" firstSheet="1" activeTab="1" xr2:uid="{00000000-000D-0000-FFFF-FFFF00000000}"/>
  </bookViews>
  <sheets>
    <sheet name="SEG_PAI_2020_OAP_Indicadores" sheetId="79" state="hidden" r:id="rId1"/>
    <sheet name="Reporte_OAP_SeG_PAI_Itrim_2020" sheetId="85" r:id="rId2"/>
    <sheet name="Metodologia" sheetId="14" state="hidden" r:id="rId3"/>
    <sheet name="CapturaAvancePeriodo_202003" sheetId="84" state="hidden" r:id="rId4"/>
    <sheet name="CapturaAvancePeriodo_202002" sheetId="83" state="hidden" r:id="rId5"/>
    <sheet name="CapturaAvancePeriodo_202001" sheetId="82" state="hidden" r:id="rId6"/>
    <sheet name="Tabla_Repos_2020" sheetId="17" state="hidden" r:id="rId7"/>
    <sheet name="PEI_2019_Pr" sheetId="48" state="hidden" r:id="rId8"/>
    <sheet name="Formato de Estrategias" sheetId="4" state="hidden" r:id="rId9"/>
    <sheet name="Revisión_Avance_Periodo" sheetId="8" state="hidden" r:id="rId10"/>
    <sheet name="Constantes_v2" sheetId="32" state="hidden" r:id="rId11"/>
    <sheet name="Constantes_v3_ACT" sheetId="61" state="hidden" r:id="rId12"/>
    <sheet name="SeG_Investigaciones_OAP" sheetId="81" state="hidden" r:id="rId13"/>
    <sheet name="DEPENDENCIAS_SIT_2019" sheetId="60" state="hidden" r:id="rId14"/>
    <sheet name="Actividades_DEP_2019_OAP" sheetId="56" state="hidden" r:id="rId15"/>
    <sheet name="PES_2019_OE" sheetId="46" state="hidden" r:id="rId16"/>
    <sheet name="PAI_2019_Planes" sheetId="49" state="hidden" r:id="rId17"/>
    <sheet name="Estado_Meta" sheetId="3" state="hidden" r:id="rId18"/>
    <sheet name="PEI_2019_OE" sheetId="47" state="hidden" r:id="rId19"/>
    <sheet name="MIPG_2019_Dim" sheetId="51" state="hidden" r:id="rId20"/>
    <sheet name="Tipo_DEP_2019" sheetId="55" state="hidden" r:id="rId21"/>
    <sheet name="Dir_SIT_2019" sheetId="53" state="hidden" r:id="rId22"/>
    <sheet name="Per_CierreACT_2019" sheetId="50" state="hidden" r:id="rId23"/>
    <sheet name="Periodo_Trim" sheetId="52" state="hidden" r:id="rId24"/>
    <sheet name="SEG_EBI_ProyectosINV_2019" sheetId="68" state="hidden" r:id="rId25"/>
    <sheet name="PAAC_SEG_2019_OAP" sheetId="42" state="hidden" r:id="rId26"/>
    <sheet name="PPC_SEG_2019_OAP" sheetId="45" state="hidden" r:id="rId27"/>
    <sheet name="PAA_SEG_2019_OAP" sheetId="54" state="hidden" r:id="rId28"/>
    <sheet name="MIPG_SEG_2019_OAP" sheetId="67" state="hidden" r:id="rId29"/>
  </sheets>
  <externalReferences>
    <externalReference r:id="rId30"/>
  </externalReferences>
  <definedNames>
    <definedName name="_xlnm._FilterDatabase" localSheetId="14" hidden="1">Actividades_DEP_2019_OAP!$A$1:$H$212</definedName>
    <definedName name="_xlnm._FilterDatabase" localSheetId="5" hidden="1">CapturaAvancePeriodo_202001!$A$1:$K$297</definedName>
    <definedName name="_xlnm._FilterDatabase" localSheetId="4" hidden="1">CapturaAvancePeriodo_202002!$A$1:$K$293</definedName>
    <definedName name="_xlnm._FilterDatabase" localSheetId="3" hidden="1">CapturaAvancePeriodo_202003!$A$1:$L$296</definedName>
    <definedName name="_xlnm._FilterDatabase" localSheetId="13" hidden="1">DEPENDENCIAS_SIT_2019!$A$1:$F$30</definedName>
    <definedName name="_xlnm._FilterDatabase" localSheetId="8" hidden="1">'Formato de Estrategias'!$A$3:$K$13</definedName>
    <definedName name="_xlnm._FilterDatabase" localSheetId="19" hidden="1">MIPG_2019_Dim!#REF!</definedName>
    <definedName name="_xlnm._FilterDatabase" localSheetId="25" hidden="1">PAAC_SEG_2019_OAP!$A$1:$M$202</definedName>
    <definedName name="_xlnm._FilterDatabase" localSheetId="16" hidden="1">PAI_2019_Planes!$T$1:$AA$18</definedName>
    <definedName name="_xlnm._FilterDatabase" localSheetId="18" hidden="1">PEI_2019_OE!$A$1:$B$1</definedName>
    <definedName name="_xlnm._FilterDatabase" localSheetId="7" hidden="1">PEI_2019_Pr!#REF!</definedName>
    <definedName name="_xlnm._FilterDatabase" localSheetId="26" hidden="1">PPC_SEG_2019_OAP!$A$4:$Q$34</definedName>
    <definedName name="_xlnm._FilterDatabase" localSheetId="9" hidden="1">Revisión_Avance_Periodo!$A$1:$AG$2724</definedName>
    <definedName name="ActualBeyond" localSheetId="0">SEG_PAI_2020_OAP_Indicadores!PeriodInActual*(#REF!&gt;0)</definedName>
    <definedName name="Apoyo_a_la_Gestión_Administrativa">Constantes_v3_ACT!#REF!</definedName>
    <definedName name="_xlnm.Extract" localSheetId="10">Constantes_v2!$L$1</definedName>
    <definedName name="_xlnm.Print_Area" localSheetId="8">'Formato de Estrategias'!$A$1:$J$13</definedName>
    <definedName name="_xlnm.Print_Area" localSheetId="25">PAAC_SEG_2019_OAP!$V$1:$AA$12</definedName>
    <definedName name="_xlnm.Print_Area" localSheetId="26">PPC_SEG_2019_OAP!$W$1:$AB$10</definedName>
    <definedName name="_xlnm.Print_Area" localSheetId="0">SEG_PAI_2020_OAP_Indicadores!$A$1:$H$43</definedName>
    <definedName name="Despacho">Constantes_v3_ACT!#REF!,Constantes_v3_ACT!#REF!</definedName>
    <definedName name="Despacho_del_Delegado_de_Concesiones_e_Infraestructura">Constantes_v3_ACT!$E$2:$E$23</definedName>
    <definedName name="Despacho_del_Delegado_de_Protección_al_Usuario">Constantes_v3_ACT!#REF!</definedName>
    <definedName name="Despacho_del_Delegado_de_Puertos">Constantes_v3_ACT!#REF!</definedName>
    <definedName name="Despacho_del_Delegado_de_Transito_y_Transporte_Terrestre_Automotor">Constantes_v3_ACT!#REF!</definedName>
    <definedName name="Dirección_Administrativa">Constantes_v3_ACT!#REF!</definedName>
    <definedName name="Dirección_de_Investigaciones_de_Concesiones_e_Infraestructura">Constantes_v3_ACT!$E$40:$E$56</definedName>
    <definedName name="Dirección_de_Investigaciones_de_Protección_al_Usuario">Constantes_v3_ACT!#REF!</definedName>
    <definedName name="Dirección_de_Investigaciones_de_Puertos">Constantes_v3_ACT!#REF!</definedName>
    <definedName name="Dirección_de_Investigaciones_Transito_y_Transporte_Terrestre_Automotor">Constantes_v3_ACT!#REF!</definedName>
    <definedName name="Dirección_de_Prevención_Promoción_y_Atención_a_Usuarios_Sector_Transporte">Constantes_v3_ACT!$Z$10:$Z$24</definedName>
    <definedName name="Dirección_de_Promoción_y_Prevención_Concesiones_e_Infraestructura">Constantes_v3_ACT!$E$24:$E$39</definedName>
    <definedName name="Dirección_de_Promoción_y_Prevención_de_Puertos">Constantes_v3_ACT!#REF!</definedName>
    <definedName name="Dirección_de_Promoción_y_Prevención_Transito_y_Transporte_Terrestre_Automotor">Constantes_v3_ACT!#REF!</definedName>
    <definedName name="Dirección_Financiera">Constantes_v3_ACT!#REF!</definedName>
    <definedName name="Equipo_de_Comunicaciones">Constantes_v3_ACT!#REF!</definedName>
    <definedName name="ESTRATEGIA">[1]Totales!$D$27:$D$46</definedName>
    <definedName name="FOCO">[1]Totales!$B$27:$B$31</definedName>
    <definedName name="Grupo_Control_Interno_Disciplinario">Constantes_v3_ACT!#REF!</definedName>
    <definedName name="Grupo_de_Atención_al_Ciudadano">Constantes_v3_ACT!#REF!</definedName>
    <definedName name="Grupo_de_Cobro_Coactivo">Constantes_v3_ACT!#REF!</definedName>
    <definedName name="Grupo_del_Centro_de_Arbitraje_Conciliación_y_Amigable_Composición">Constantes_v3_ACT!#REF!</definedName>
    <definedName name="Grupo_Talento_Humano">Constantes_v3_ACT!#REF!</definedName>
    <definedName name="OBJSECT">[1]Totales!$C$27:$C$33</definedName>
    <definedName name="Oficina_Asesora_de_Planeación">Constantes_v3_ACT!#REF!</definedName>
    <definedName name="Oficina_Asesora_Jurídica">Constantes_v3_ACT!#REF!</definedName>
    <definedName name="Oficina_de_Control_Interno">Constantes_v3_ACT!$CC$2:$CC$4</definedName>
    <definedName name="Oficina_de_Tecnologías_de_la_Información_y_las_Comunicaciones">Constantes_v3_ACT!#REF!</definedName>
    <definedName name="Per_In_Actual" localSheetId="0">#REF!=MEDIAN(#REF!,#REF!,#REF!+#REF!-1)</definedName>
    <definedName name="PercentComplete" localSheetId="3">PercentCompleteBeyond*PeriodInPlan</definedName>
    <definedName name="PercentComplete" localSheetId="0">SEG_PAI_2020_OAP_Indicadores!PercentCompleteBeyond*SEG_PAI_2020_OAP_Indicadores!PeriodInPlan</definedName>
    <definedName name="PercentComplete">PercentCompleteBeyond*PeriodInPlan</definedName>
    <definedName name="PercentCompleteBeyond" localSheetId="0">(#REF!=MEDIAN(#REF!,#REF!,#REF!+#REF!)*(#REF!&gt;0))*((#REF!&lt;(INT(#REF!+#REF!*#REF!)))+(#REF!=#REF!))*(#REF!&gt;0)</definedName>
    <definedName name="PeriodInActual" localSheetId="0">#REF!=MEDIAN(#REF!,#REF!,#REF!+#REF!-1)</definedName>
    <definedName name="PeriodInPlan" localSheetId="0">#REF!=MEDIAN(#REF!,#REF!,#REF!+#REF!-1)</definedName>
    <definedName name="Plan" localSheetId="0">SEG_PAI_2020_OAP_Indicadores!PeriodInPlan*(#REF!&gt;0)</definedName>
    <definedName name="PND">[1]Totales!$A$27:$A$30</definedName>
    <definedName name="Real" localSheetId="0">(SEG_PAI_2020_OAP_Indicadores!PeriodInActual*(#REF!&gt;0))*SEG_PAI_2020_OAP_Indicadores!PeriodInPlan</definedName>
    <definedName name="Secretaria_General">Constantes_v3_ACT!#REF!</definedName>
    <definedName name="_xlnm.Print_Titles" localSheetId="8">'Formato de Estrategias'!$3:$3</definedName>
  </definedNames>
  <calcPr calcId="191029"/>
  <pivotCaches>
    <pivotCache cacheId="0" r:id="rId31"/>
    <pivotCache cacheId="1" r:id="rId32"/>
    <pivotCache cacheId="2" r:id="rId33"/>
    <pivotCache cacheId="3" r:id="rId34"/>
    <pivotCache cacheId="4" r:id="rId35"/>
    <pivotCache cacheId="5" r:id="rId36"/>
    <pivotCache cacheId="6" r:id="rId37"/>
    <pivotCache cacheId="7" r:id="rId38"/>
    <pivotCache cacheId="8" r:id="rId39"/>
    <pivotCache cacheId="9" r:id="rId40"/>
    <pivotCache cacheId="10" r:id="rId41"/>
    <pivotCache cacheId="11" r:id="rId4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35" i="84" l="1"/>
  <c r="D29" i="68" l="1"/>
  <c r="D23" i="68"/>
  <c r="D14" i="68"/>
  <c r="D13" i="68"/>
  <c r="C13" i="68"/>
  <c r="Q44" i="14" l="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43" i="14"/>
  <c r="P102" i="14"/>
  <c r="C33" i="68" l="1"/>
  <c r="C23" i="68"/>
  <c r="H84" i="82" l="1"/>
  <c r="M14" i="14" l="1"/>
  <c r="J14" i="14" s="1"/>
  <c r="E17" i="14"/>
  <c r="E18" i="14"/>
  <c r="K17" i="14"/>
  <c r="K18" i="14"/>
  <c r="E19" i="14"/>
  <c r="E27" i="14"/>
  <c r="E26" i="14"/>
  <c r="E25" i="14"/>
  <c r="E24" i="14"/>
  <c r="E23" i="14"/>
  <c r="E22" i="14"/>
  <c r="E21" i="14"/>
  <c r="E20" i="14"/>
  <c r="E14" i="14"/>
  <c r="E16" i="14"/>
  <c r="E15" i="14"/>
  <c r="E13" i="14"/>
  <c r="E12" i="14"/>
  <c r="E11" i="14"/>
  <c r="E9" i="14"/>
  <c r="E2" i="14"/>
  <c r="M2" i="14"/>
  <c r="J3" i="14" s="1"/>
  <c r="J16" i="14" l="1"/>
  <c r="J15" i="14"/>
  <c r="J6" i="14"/>
  <c r="J2" i="14"/>
  <c r="J5" i="14"/>
  <c r="J8" i="14"/>
  <c r="J4" i="14"/>
  <c r="J7" i="14"/>
  <c r="K14" i="14" l="1"/>
  <c r="I16" i="14" s="1"/>
  <c r="I14" i="14"/>
  <c r="N14" i="14" s="1"/>
  <c r="O14" i="14" s="1"/>
  <c r="K2" i="14"/>
  <c r="I3" i="14" s="1"/>
  <c r="I15" i="14" l="1"/>
  <c r="I8" i="14"/>
  <c r="I2" i="14"/>
  <c r="N2" i="14" s="1"/>
  <c r="N15" i="14"/>
  <c r="O15" i="14" s="1"/>
  <c r="P15" i="14" s="1"/>
  <c r="N16" i="14"/>
  <c r="O16" i="14" s="1"/>
  <c r="P16" i="14" s="1"/>
  <c r="I5" i="14"/>
  <c r="I6" i="14"/>
  <c r="I7" i="14"/>
  <c r="I4" i="14"/>
  <c r="M13" i="14"/>
  <c r="J13" i="14" s="1"/>
  <c r="K13" i="14" l="1"/>
  <c r="I13" i="14" s="1"/>
  <c r="D78" i="81" l="1"/>
  <c r="Q83" i="81" l="1"/>
  <c r="P83" i="81"/>
  <c r="O83" i="81"/>
  <c r="N83" i="81"/>
  <c r="M83" i="81"/>
  <c r="L83" i="81"/>
  <c r="K83" i="81"/>
  <c r="J83" i="81"/>
  <c r="I83" i="81"/>
  <c r="H83" i="81"/>
  <c r="G83" i="81"/>
  <c r="F83" i="81"/>
  <c r="Q78" i="81"/>
  <c r="P78" i="81"/>
  <c r="O78" i="81"/>
  <c r="N78" i="81"/>
  <c r="M78" i="81"/>
  <c r="L78" i="81"/>
  <c r="K78" i="81"/>
  <c r="J78" i="81"/>
  <c r="I78" i="81"/>
  <c r="H78" i="81"/>
  <c r="G78" i="81"/>
  <c r="F78" i="81"/>
  <c r="D84" i="81"/>
  <c r="F74" i="81" s="1"/>
  <c r="D83" i="81"/>
  <c r="Q70" i="81"/>
  <c r="P70" i="81"/>
  <c r="O70" i="81"/>
  <c r="N70" i="81"/>
  <c r="M70" i="81"/>
  <c r="L70" i="81"/>
  <c r="K70" i="81"/>
  <c r="J70" i="81"/>
  <c r="I70" i="81"/>
  <c r="H70" i="81"/>
  <c r="G70" i="81"/>
  <c r="F70" i="81"/>
  <c r="D70" i="81"/>
  <c r="D71" i="81" s="1"/>
  <c r="F66" i="81" s="1"/>
  <c r="F68" i="81" s="1"/>
  <c r="D68" i="81"/>
  <c r="Q62" i="81"/>
  <c r="P62" i="81"/>
  <c r="O62" i="81"/>
  <c r="N62" i="81"/>
  <c r="M62" i="81"/>
  <c r="L62" i="81"/>
  <c r="K62" i="81"/>
  <c r="J62" i="81"/>
  <c r="I62" i="81"/>
  <c r="H62" i="81"/>
  <c r="G62" i="81"/>
  <c r="F62" i="81"/>
  <c r="D62" i="81"/>
  <c r="D63" i="81" s="1"/>
  <c r="F58" i="81" s="1"/>
  <c r="F60" i="81" s="1"/>
  <c r="D60" i="81"/>
  <c r="Q54" i="81"/>
  <c r="P54" i="81"/>
  <c r="O54" i="81"/>
  <c r="N54" i="81"/>
  <c r="M54" i="81"/>
  <c r="L54" i="81"/>
  <c r="K54" i="81"/>
  <c r="J54" i="81"/>
  <c r="I54" i="81"/>
  <c r="H54" i="81"/>
  <c r="G54" i="81"/>
  <c r="F54" i="81"/>
  <c r="D54" i="81"/>
  <c r="D55" i="81" s="1"/>
  <c r="F50" i="81" s="1"/>
  <c r="F52" i="81" s="1"/>
  <c r="D52" i="81"/>
  <c r="Q46" i="81"/>
  <c r="P46" i="81"/>
  <c r="O46" i="81"/>
  <c r="N46" i="81"/>
  <c r="M46" i="81"/>
  <c r="L46" i="81"/>
  <c r="K46" i="81"/>
  <c r="J46" i="81"/>
  <c r="I46" i="81"/>
  <c r="H46" i="81"/>
  <c r="G46" i="81"/>
  <c r="F46" i="81"/>
  <c r="D46" i="81"/>
  <c r="D43" i="81"/>
  <c r="D47" i="81" s="1"/>
  <c r="F41" i="81" s="1"/>
  <c r="F43" i="81" s="1"/>
  <c r="F47" i="81" s="1"/>
  <c r="G41" i="81" s="1"/>
  <c r="G43" i="81" s="1"/>
  <c r="G47" i="81" s="1"/>
  <c r="H41" i="81" s="1"/>
  <c r="Q28" i="81"/>
  <c r="P28" i="81"/>
  <c r="O28" i="81"/>
  <c r="N28" i="81"/>
  <c r="M28" i="81"/>
  <c r="L28" i="81"/>
  <c r="K28" i="81"/>
  <c r="J28" i="81"/>
  <c r="I28" i="81"/>
  <c r="H28" i="81"/>
  <c r="G28" i="81"/>
  <c r="Q26" i="81"/>
  <c r="P26" i="81"/>
  <c r="O26" i="81"/>
  <c r="N26" i="81"/>
  <c r="M26" i="81"/>
  <c r="L26" i="81"/>
  <c r="K26" i="81"/>
  <c r="J26" i="81"/>
  <c r="I26" i="81"/>
  <c r="H26" i="81"/>
  <c r="G26" i="81"/>
  <c r="Q36" i="81"/>
  <c r="P36" i="81"/>
  <c r="O36" i="81"/>
  <c r="N36" i="81"/>
  <c r="M36" i="81"/>
  <c r="L36" i="81"/>
  <c r="K36" i="81"/>
  <c r="J36" i="81"/>
  <c r="I36" i="81"/>
  <c r="H36" i="81"/>
  <c r="G36" i="81"/>
  <c r="Q34" i="81"/>
  <c r="P34" i="81"/>
  <c r="O34" i="81"/>
  <c r="N34" i="81"/>
  <c r="M34" i="81"/>
  <c r="L34" i="81"/>
  <c r="K34" i="81"/>
  <c r="J34" i="81"/>
  <c r="I34" i="81"/>
  <c r="H34" i="81"/>
  <c r="G34" i="81"/>
  <c r="H47" i="81" l="1"/>
  <c r="I41" i="81" s="1"/>
  <c r="I43" i="81" s="1"/>
  <c r="I47" i="81" s="1"/>
  <c r="J41" i="81" s="1"/>
  <c r="J43" i="81" s="1"/>
  <c r="J47" i="81" s="1"/>
  <c r="K41" i="81" s="1"/>
  <c r="K43" i="81" s="1"/>
  <c r="K47" i="81" s="1"/>
  <c r="L41" i="81" s="1"/>
  <c r="L43" i="81" s="1"/>
  <c r="L47" i="81" s="1"/>
  <c r="M41" i="81" s="1"/>
  <c r="M43" i="81" s="1"/>
  <c r="M47" i="81" s="1"/>
  <c r="N41" i="81" s="1"/>
  <c r="N43" i="81" s="1"/>
  <c r="N47" i="81" s="1"/>
  <c r="O41" i="81" s="1"/>
  <c r="O43" i="81" s="1"/>
  <c r="O47" i="81" s="1"/>
  <c r="P41" i="81" s="1"/>
  <c r="P43" i="81" s="1"/>
  <c r="P47" i="81" s="1"/>
  <c r="Q41" i="81" s="1"/>
  <c r="Q43" i="81" s="1"/>
  <c r="Q47" i="81" s="1"/>
  <c r="H43" i="81"/>
  <c r="F84" i="81"/>
  <c r="G74" i="81" s="1"/>
  <c r="G84" i="81" s="1"/>
  <c r="H74" i="81" s="1"/>
  <c r="H84" i="81" s="1"/>
  <c r="I74" i="81" s="1"/>
  <c r="I84" i="81" s="1"/>
  <c r="J74" i="81" s="1"/>
  <c r="J84" i="81" s="1"/>
  <c r="K74" i="81" s="1"/>
  <c r="K84" i="81" s="1"/>
  <c r="L74" i="81" s="1"/>
  <c r="L84" i="81" s="1"/>
  <c r="M74" i="81" s="1"/>
  <c r="M84" i="81" s="1"/>
  <c r="N74" i="81" s="1"/>
  <c r="N84" i="81" s="1"/>
  <c r="O74" i="81" s="1"/>
  <c r="O84" i="81" s="1"/>
  <c r="P74" i="81" s="1"/>
  <c r="P84" i="81" s="1"/>
  <c r="Q74" i="81" s="1"/>
  <c r="Q84" i="81" s="1"/>
  <c r="G71" i="81"/>
  <c r="H66" i="81" s="1"/>
  <c r="H68" i="81" s="1"/>
  <c r="F71" i="81"/>
  <c r="G66" i="81" s="1"/>
  <c r="G68" i="81" s="1"/>
  <c r="F63" i="81"/>
  <c r="G58" i="81" s="1"/>
  <c r="G55" i="81"/>
  <c r="H50" i="81" s="1"/>
  <c r="H52" i="81" s="1"/>
  <c r="F55" i="81"/>
  <c r="G50" i="81" s="1"/>
  <c r="G52" i="81" s="1"/>
  <c r="D21" i="81"/>
  <c r="F19" i="81" s="1"/>
  <c r="F15" i="81"/>
  <c r="Q15" i="81"/>
  <c r="P15" i="81"/>
  <c r="O15" i="81"/>
  <c r="N15" i="81"/>
  <c r="M15" i="81"/>
  <c r="L15" i="81"/>
  <c r="K15" i="81"/>
  <c r="J15" i="81"/>
  <c r="I15" i="81"/>
  <c r="H15" i="81"/>
  <c r="G15" i="81"/>
  <c r="Q9" i="81"/>
  <c r="P9" i="81"/>
  <c r="O9" i="81"/>
  <c r="N9" i="81"/>
  <c r="M9" i="81"/>
  <c r="L9" i="81"/>
  <c r="K9" i="81"/>
  <c r="J9" i="81"/>
  <c r="I9" i="81"/>
  <c r="H9" i="81"/>
  <c r="G9" i="81"/>
  <c r="F9" i="81"/>
  <c r="D9" i="81"/>
  <c r="H55" i="81" l="1"/>
  <c r="I50" i="81" s="1"/>
  <c r="G60" i="81"/>
  <c r="G63" i="81" s="1"/>
  <c r="H58" i="81" s="1"/>
  <c r="H71" i="81"/>
  <c r="I66" i="81" s="1"/>
  <c r="H60" i="81" l="1"/>
  <c r="H63" i="81" s="1"/>
  <c r="I58" i="81" s="1"/>
  <c r="I52" i="81"/>
  <c r="I55" i="81" s="1"/>
  <c r="J50" i="81" s="1"/>
  <c r="I68" i="81"/>
  <c r="I71" i="81" s="1"/>
  <c r="J66" i="81" s="1"/>
  <c r="I60" i="81" l="1"/>
  <c r="I63" i="81" s="1"/>
  <c r="J58" i="81" s="1"/>
  <c r="J52" i="81"/>
  <c r="J55" i="81" s="1"/>
  <c r="K50" i="81" s="1"/>
  <c r="J68" i="81"/>
  <c r="J71" i="81" s="1"/>
  <c r="K66" i="81" s="1"/>
  <c r="J60" i="81" l="1"/>
  <c r="J63" i="81" s="1"/>
  <c r="K58" i="81" s="1"/>
  <c r="K52" i="81"/>
  <c r="K55" i="81" s="1"/>
  <c r="L50" i="81" s="1"/>
  <c r="K68" i="81"/>
  <c r="K71" i="81" s="1"/>
  <c r="L66" i="81" s="1"/>
  <c r="K60" i="81" l="1"/>
  <c r="K63" i="81" s="1"/>
  <c r="L58" i="81" s="1"/>
  <c r="L52" i="81"/>
  <c r="L55" i="81" s="1"/>
  <c r="M50" i="81" s="1"/>
  <c r="L68" i="81"/>
  <c r="L71" i="81" s="1"/>
  <c r="M66" i="81" s="1"/>
  <c r="L63" i="81" l="1"/>
  <c r="M58" i="81" s="1"/>
  <c r="L60" i="81"/>
  <c r="M52" i="81"/>
  <c r="M55" i="81" s="1"/>
  <c r="N50" i="81" s="1"/>
  <c r="M68" i="81"/>
  <c r="M71" i="81"/>
  <c r="N66" i="81" s="1"/>
  <c r="N55" i="81" l="1"/>
  <c r="O50" i="81" s="1"/>
  <c r="N52" i="81"/>
  <c r="M60" i="81"/>
  <c r="M63" i="81" s="1"/>
  <c r="N58" i="81" s="1"/>
  <c r="N68" i="81"/>
  <c r="N71" i="81" s="1"/>
  <c r="O66" i="81" s="1"/>
  <c r="N63" i="81" l="1"/>
  <c r="O58" i="81" s="1"/>
  <c r="N60" i="81"/>
  <c r="O52" i="81"/>
  <c r="O55" i="81" s="1"/>
  <c r="P50" i="81" s="1"/>
  <c r="O68" i="81"/>
  <c r="O71" i="81"/>
  <c r="P66" i="81" s="1"/>
  <c r="P52" i="81" l="1"/>
  <c r="P55" i="81" s="1"/>
  <c r="Q50" i="81" s="1"/>
  <c r="O63" i="81"/>
  <c r="P58" i="81" s="1"/>
  <c r="O60" i="81"/>
  <c r="P68" i="81"/>
  <c r="P71" i="81" s="1"/>
  <c r="Q66" i="81" s="1"/>
  <c r="Q52" i="81" l="1"/>
  <c r="Q55" i="81" s="1"/>
  <c r="P60" i="81"/>
  <c r="P63" i="81" s="1"/>
  <c r="Q58" i="81" s="1"/>
  <c r="Q68" i="81"/>
  <c r="Q71" i="81" s="1"/>
  <c r="F36" i="81"/>
  <c r="F34" i="81"/>
  <c r="D34" i="81"/>
  <c r="D37" i="81" s="1"/>
  <c r="F32" i="81" s="1"/>
  <c r="D36" i="81"/>
  <c r="F28" i="81"/>
  <c r="F26" i="81"/>
  <c r="D28" i="81"/>
  <c r="D26" i="81"/>
  <c r="D15" i="81"/>
  <c r="D16" i="81" s="1"/>
  <c r="F4" i="81" s="1"/>
  <c r="F16" i="81" s="1"/>
  <c r="G4" i="81" s="1"/>
  <c r="G16" i="81" s="1"/>
  <c r="H4" i="81" s="1"/>
  <c r="H16" i="81" s="1"/>
  <c r="I4" i="81" s="1"/>
  <c r="I16" i="81" s="1"/>
  <c r="J4" i="81" s="1"/>
  <c r="J16" i="81" s="1"/>
  <c r="K4" i="81" s="1"/>
  <c r="K16" i="81" s="1"/>
  <c r="L4" i="81" s="1"/>
  <c r="L16" i="81" s="1"/>
  <c r="M4" i="81" s="1"/>
  <c r="M16" i="81" s="1"/>
  <c r="N4" i="81" s="1"/>
  <c r="N16" i="81" s="1"/>
  <c r="O4" i="81" s="1"/>
  <c r="O16" i="81" s="1"/>
  <c r="P4" i="81" s="1"/>
  <c r="P16" i="81" s="1"/>
  <c r="Q4" i="81" s="1"/>
  <c r="Q16" i="81" s="1"/>
  <c r="F21" i="81"/>
  <c r="G19" i="81" s="1"/>
  <c r="G21" i="81" s="1"/>
  <c r="H19" i="81" s="1"/>
  <c r="H21" i="81" s="1"/>
  <c r="Q60" i="81" l="1"/>
  <c r="Q63" i="81" s="1"/>
  <c r="I21" i="81"/>
  <c r="J19" i="81" s="1"/>
  <c r="J21" i="81" s="1"/>
  <c r="K19" i="81" s="1"/>
  <c r="K21" i="81" s="1"/>
  <c r="L19" i="81" s="1"/>
  <c r="L21" i="81" s="1"/>
  <c r="M19" i="81" s="1"/>
  <c r="M21" i="81" s="1"/>
  <c r="N19" i="81" s="1"/>
  <c r="N21" i="81" s="1"/>
  <c r="O19" i="81" s="1"/>
  <c r="O21" i="81" s="1"/>
  <c r="P19" i="81" s="1"/>
  <c r="P21" i="81" s="1"/>
  <c r="Q19" i="81" s="1"/>
  <c r="Q21" i="81" s="1"/>
  <c r="I19" i="81"/>
  <c r="F37" i="81"/>
  <c r="G32" i="81" s="1"/>
  <c r="D29" i="81"/>
  <c r="F24" i="81" s="1"/>
  <c r="F29" i="81" s="1"/>
  <c r="G24" i="81" s="1"/>
  <c r="G29" i="81" s="1"/>
  <c r="H24" i="81" s="1"/>
  <c r="H29" i="81" s="1"/>
  <c r="I24" i="81" s="1"/>
  <c r="I29" i="81" s="1"/>
  <c r="J24" i="81" s="1"/>
  <c r="J29" i="81" s="1"/>
  <c r="K24" i="81" s="1"/>
  <c r="K29" i="81" s="1"/>
  <c r="L24" i="81" s="1"/>
  <c r="L29" i="81" s="1"/>
  <c r="M24" i="81" s="1"/>
  <c r="M29" i="81" s="1"/>
  <c r="N24" i="81" s="1"/>
  <c r="N29" i="81" s="1"/>
  <c r="O24" i="81" s="1"/>
  <c r="O29" i="81" s="1"/>
  <c r="P24" i="81" s="1"/>
  <c r="P29" i="81" s="1"/>
  <c r="Q24" i="81" s="1"/>
  <c r="Q29" i="81" s="1"/>
  <c r="H32" i="81" l="1"/>
  <c r="H37" i="81" s="1"/>
  <c r="I32" i="81" s="1"/>
  <c r="I37" i="81" s="1"/>
  <c r="J32" i="81" s="1"/>
  <c r="J37" i="81" s="1"/>
  <c r="K32" i="81" s="1"/>
  <c r="K37" i="81" s="1"/>
  <c r="L32" i="81" s="1"/>
  <c r="L37" i="81" s="1"/>
  <c r="M32" i="81" s="1"/>
  <c r="M37" i="81" s="1"/>
  <c r="N32" i="81" s="1"/>
  <c r="N37" i="81" s="1"/>
  <c r="O32" i="81" s="1"/>
  <c r="O37" i="81" s="1"/>
  <c r="P32" i="81" s="1"/>
  <c r="P37" i="81" s="1"/>
  <c r="Q32" i="81" s="1"/>
  <c r="Q37" i="81" s="1"/>
  <c r="G37" i="81"/>
  <c r="J18" i="54"/>
  <c r="I18" i="54"/>
  <c r="H18" i="54"/>
  <c r="G18" i="54"/>
  <c r="F18" i="54"/>
  <c r="J17" i="54"/>
  <c r="I17" i="54"/>
  <c r="G17" i="54"/>
  <c r="F17" i="54"/>
  <c r="J16" i="54"/>
  <c r="I16" i="54"/>
  <c r="G16" i="54"/>
  <c r="F16" i="54"/>
  <c r="H16" i="54" s="1"/>
  <c r="J15" i="54"/>
  <c r="I15" i="54"/>
  <c r="G15" i="54"/>
  <c r="F15" i="54"/>
  <c r="J14" i="54"/>
  <c r="I14" i="54"/>
  <c r="G14" i="54"/>
  <c r="H14" i="54" s="1"/>
  <c r="F14" i="54"/>
  <c r="J13" i="54"/>
  <c r="I13" i="54"/>
  <c r="G13" i="54"/>
  <c r="H13" i="54" s="1"/>
  <c r="F13" i="54"/>
  <c r="J12" i="54"/>
  <c r="I12" i="54"/>
  <c r="G12" i="54"/>
  <c r="F12" i="54"/>
  <c r="J11" i="54"/>
  <c r="I11" i="54"/>
  <c r="G11" i="54"/>
  <c r="H11" i="54" s="1"/>
  <c r="F11" i="54"/>
  <c r="J10" i="54"/>
  <c r="I10" i="54"/>
  <c r="G10" i="54"/>
  <c r="F10" i="54"/>
  <c r="H10" i="54" s="1"/>
  <c r="J9" i="54"/>
  <c r="I9" i="54"/>
  <c r="G9" i="54"/>
  <c r="F9" i="54"/>
  <c r="J8" i="54"/>
  <c r="I8" i="54"/>
  <c r="G8" i="54"/>
  <c r="F8" i="54"/>
  <c r="H8" i="54" s="1"/>
  <c r="J7" i="54"/>
  <c r="I7" i="54"/>
  <c r="G7" i="54"/>
  <c r="F7" i="54"/>
  <c r="Q32" i="45"/>
  <c r="Q33" i="45" s="1"/>
  <c r="Q34" i="45" s="1"/>
  <c r="Q30" i="45"/>
  <c r="Q31" i="45" s="1"/>
  <c r="Q29" i="45"/>
  <c r="Q26" i="45"/>
  <c r="Q27" i="45" s="1"/>
  <c r="Q28" i="45" s="1"/>
  <c r="Q23" i="45"/>
  <c r="Q24" i="45" s="1"/>
  <c r="Q25" i="45" s="1"/>
  <c r="Q20" i="45"/>
  <c r="Q21" i="45" s="1"/>
  <c r="Q22" i="45" s="1"/>
  <c r="Q18" i="45"/>
  <c r="Q19" i="45" s="1"/>
  <c r="Q17" i="45"/>
  <c r="Q14" i="45"/>
  <c r="Q15" i="45" s="1"/>
  <c r="Q16" i="45" s="1"/>
  <c r="I13" i="45"/>
  <c r="P12" i="45"/>
  <c r="I12" i="45"/>
  <c r="Q11" i="45"/>
  <c r="I11" i="45"/>
  <c r="Q8" i="45"/>
  <c r="Q9" i="45" s="1"/>
  <c r="Q10" i="45" s="1"/>
  <c r="Q5" i="45"/>
  <c r="Q6" i="45" s="1"/>
  <c r="Q7" i="45" s="1"/>
  <c r="M200" i="42"/>
  <c r="M201" i="42" s="1"/>
  <c r="M202" i="42" s="1"/>
  <c r="M198" i="42"/>
  <c r="M199" i="42" s="1"/>
  <c r="M197" i="42"/>
  <c r="M194" i="42"/>
  <c r="M195" i="42" s="1"/>
  <c r="M196" i="42" s="1"/>
  <c r="M191" i="42"/>
  <c r="M192" i="42" s="1"/>
  <c r="M193" i="42" s="1"/>
  <c r="M188" i="42"/>
  <c r="M189" i="42" s="1"/>
  <c r="M190" i="42" s="1"/>
  <c r="M186" i="42"/>
  <c r="M187" i="42" s="1"/>
  <c r="M185" i="42"/>
  <c r="M182" i="42"/>
  <c r="M183" i="42" s="1"/>
  <c r="M184" i="42" s="1"/>
  <c r="M179" i="42"/>
  <c r="M180" i="42" s="1"/>
  <c r="M181" i="42" s="1"/>
  <c r="M176" i="42"/>
  <c r="M177" i="42" s="1"/>
  <c r="M178" i="42" s="1"/>
  <c r="M174" i="42"/>
  <c r="M175" i="42" s="1"/>
  <c r="M173" i="42"/>
  <c r="M170" i="42"/>
  <c r="M171" i="42" s="1"/>
  <c r="M172" i="42" s="1"/>
  <c r="M167" i="42"/>
  <c r="M168" i="42" s="1"/>
  <c r="M169" i="42" s="1"/>
  <c r="M164" i="42"/>
  <c r="M165" i="42" s="1"/>
  <c r="M166" i="42" s="1"/>
  <c r="M162" i="42"/>
  <c r="M163" i="42" s="1"/>
  <c r="M161" i="42"/>
  <c r="M158" i="42"/>
  <c r="M159" i="42" s="1"/>
  <c r="M160" i="42" s="1"/>
  <c r="M155" i="42"/>
  <c r="M156" i="42" s="1"/>
  <c r="M157" i="42" s="1"/>
  <c r="M152" i="42"/>
  <c r="M153" i="42" s="1"/>
  <c r="M154" i="42" s="1"/>
  <c r="M150" i="42"/>
  <c r="M151" i="42" s="1"/>
  <c r="M149" i="42"/>
  <c r="M146" i="42"/>
  <c r="M147" i="42" s="1"/>
  <c r="M148" i="42" s="1"/>
  <c r="M143" i="42"/>
  <c r="M144" i="42" s="1"/>
  <c r="M145" i="42" s="1"/>
  <c r="M140" i="42"/>
  <c r="M141" i="42" s="1"/>
  <c r="M142" i="42" s="1"/>
  <c r="M138" i="42"/>
  <c r="M139" i="42" s="1"/>
  <c r="M137" i="42"/>
  <c r="M134" i="42"/>
  <c r="M135" i="42" s="1"/>
  <c r="M136" i="42" s="1"/>
  <c r="M131" i="42"/>
  <c r="M132" i="42" s="1"/>
  <c r="M133" i="42" s="1"/>
  <c r="M128" i="42"/>
  <c r="M129" i="42" s="1"/>
  <c r="M130" i="42" s="1"/>
  <c r="M126" i="42"/>
  <c r="M127" i="42" s="1"/>
  <c r="M125" i="42"/>
  <c r="M122" i="42"/>
  <c r="M123" i="42" s="1"/>
  <c r="M124" i="42" s="1"/>
  <c r="M119" i="42"/>
  <c r="M120" i="42" s="1"/>
  <c r="M121" i="42" s="1"/>
  <c r="M116" i="42"/>
  <c r="M117" i="42" s="1"/>
  <c r="M118" i="42" s="1"/>
  <c r="M114" i="42"/>
  <c r="M115" i="42" s="1"/>
  <c r="M113" i="42"/>
  <c r="M110" i="42"/>
  <c r="M111" i="42" s="1"/>
  <c r="M112" i="42" s="1"/>
  <c r="M107" i="42"/>
  <c r="M108" i="42" s="1"/>
  <c r="M109" i="42" s="1"/>
  <c r="M104" i="42"/>
  <c r="M105" i="42" s="1"/>
  <c r="M106" i="42" s="1"/>
  <c r="M102" i="42"/>
  <c r="M103" i="42" s="1"/>
  <c r="M101" i="42"/>
  <c r="M98" i="42"/>
  <c r="M99" i="42" s="1"/>
  <c r="M100" i="42" s="1"/>
  <c r="M95" i="42"/>
  <c r="M96" i="42" s="1"/>
  <c r="M97" i="42" s="1"/>
  <c r="M92" i="42"/>
  <c r="M93" i="42" s="1"/>
  <c r="M94" i="42" s="1"/>
  <c r="M90" i="42"/>
  <c r="M91" i="42" s="1"/>
  <c r="M89" i="42"/>
  <c r="M86" i="42"/>
  <c r="M87" i="42" s="1"/>
  <c r="M88" i="42" s="1"/>
  <c r="M83" i="42"/>
  <c r="M84" i="42" s="1"/>
  <c r="M85" i="42" s="1"/>
  <c r="M80" i="42"/>
  <c r="M81" i="42" s="1"/>
  <c r="M82" i="42" s="1"/>
  <c r="M78" i="42"/>
  <c r="M79" i="42" s="1"/>
  <c r="M77" i="42"/>
  <c r="M74" i="42"/>
  <c r="M75" i="42" s="1"/>
  <c r="M76" i="42" s="1"/>
  <c r="M71" i="42"/>
  <c r="M72" i="42" s="1"/>
  <c r="M73" i="42" s="1"/>
  <c r="M68" i="42"/>
  <c r="M69" i="42" s="1"/>
  <c r="M70" i="42" s="1"/>
  <c r="M66" i="42"/>
  <c r="M67" i="42" s="1"/>
  <c r="M65" i="42"/>
  <c r="M62" i="42"/>
  <c r="M63" i="42" s="1"/>
  <c r="M64" i="42" s="1"/>
  <c r="M59" i="42"/>
  <c r="M60" i="42" s="1"/>
  <c r="M61" i="42" s="1"/>
  <c r="M56" i="42"/>
  <c r="M57" i="42" s="1"/>
  <c r="M58" i="42" s="1"/>
  <c r="M54" i="42"/>
  <c r="M55" i="42" s="1"/>
  <c r="M53" i="42"/>
  <c r="M50" i="42"/>
  <c r="M51" i="42" s="1"/>
  <c r="M52" i="42" s="1"/>
  <c r="M47" i="42"/>
  <c r="M48" i="42" s="1"/>
  <c r="M49" i="42" s="1"/>
  <c r="M44" i="42"/>
  <c r="M45" i="42" s="1"/>
  <c r="M46" i="42" s="1"/>
  <c r="M42" i="42"/>
  <c r="M43" i="42" s="1"/>
  <c r="M41" i="42"/>
  <c r="M38" i="42"/>
  <c r="M39" i="42" s="1"/>
  <c r="M40" i="42" s="1"/>
  <c r="M35" i="42"/>
  <c r="M36" i="42" s="1"/>
  <c r="M37" i="42" s="1"/>
  <c r="M32" i="42"/>
  <c r="M33" i="42" s="1"/>
  <c r="M34" i="42" s="1"/>
  <c r="M30" i="42"/>
  <c r="M31" i="42" s="1"/>
  <c r="M29" i="42"/>
  <c r="M26" i="42"/>
  <c r="M27" i="42" s="1"/>
  <c r="M28" i="42" s="1"/>
  <c r="M23" i="42"/>
  <c r="M24" i="42" s="1"/>
  <c r="M25" i="42" s="1"/>
  <c r="M20" i="42"/>
  <c r="M21" i="42" s="1"/>
  <c r="M22" i="42" s="1"/>
  <c r="M18" i="42"/>
  <c r="M19" i="42" s="1"/>
  <c r="M17" i="42"/>
  <c r="M14" i="42"/>
  <c r="M15" i="42" s="1"/>
  <c r="M16" i="42" s="1"/>
  <c r="M11" i="42"/>
  <c r="M12" i="42" s="1"/>
  <c r="M13" i="42" s="1"/>
  <c r="M8" i="42"/>
  <c r="M9" i="42" s="1"/>
  <c r="M10" i="42" s="1"/>
  <c r="M6" i="42"/>
  <c r="M7" i="42" s="1"/>
  <c r="M5" i="42"/>
  <c r="M2" i="42"/>
  <c r="M3" i="42" s="1"/>
  <c r="M4" i="42" s="1"/>
  <c r="L33" i="68"/>
  <c r="K33" i="68"/>
  <c r="J33" i="68"/>
  <c r="I33" i="68"/>
  <c r="H33" i="68"/>
  <c r="G33" i="68"/>
  <c r="F33" i="68"/>
  <c r="E33" i="68"/>
  <c r="D33" i="68"/>
  <c r="B33" i="68"/>
  <c r="L23" i="68"/>
  <c r="K23" i="68"/>
  <c r="J23" i="68"/>
  <c r="I23" i="68"/>
  <c r="H23" i="68"/>
  <c r="G23" i="68"/>
  <c r="F23" i="68"/>
  <c r="E23" i="68"/>
  <c r="C29" i="68"/>
  <c r="C30" i="68" s="1"/>
  <c r="B23" i="68"/>
  <c r="M23" i="68"/>
  <c r="L7" i="68"/>
  <c r="K7" i="68"/>
  <c r="K35" i="68" s="1"/>
  <c r="K36" i="68" s="1"/>
  <c r="J7" i="68"/>
  <c r="I7" i="68"/>
  <c r="I35" i="68" s="1"/>
  <c r="I36" i="68" s="1"/>
  <c r="H7" i="68"/>
  <c r="G7" i="68"/>
  <c r="G35" i="68" s="1"/>
  <c r="G36" i="68" s="1"/>
  <c r="F7" i="68"/>
  <c r="E7" i="68"/>
  <c r="E35" i="68" s="1"/>
  <c r="E36" i="68" s="1"/>
  <c r="D7" i="68"/>
  <c r="C7" i="68"/>
  <c r="C35" i="68" s="1"/>
  <c r="B7" i="68"/>
  <c r="B13" i="68" s="1"/>
  <c r="B14" i="68" s="1"/>
  <c r="M33" i="68"/>
  <c r="O2725" i="8"/>
  <c r="N2725" i="8"/>
  <c r="M2725" i="8"/>
  <c r="L2725" i="8"/>
  <c r="K2725" i="8"/>
  <c r="J2725" i="8"/>
  <c r="I2725" i="8"/>
  <c r="H2725" i="8"/>
  <c r="G2725" i="8"/>
  <c r="F2725" i="8"/>
  <c r="E2725" i="8"/>
  <c r="D2725" i="8"/>
  <c r="O2724" i="8"/>
  <c r="N2724" i="8"/>
  <c r="M2724" i="8"/>
  <c r="L2724" i="8"/>
  <c r="U2724" i="8" s="1"/>
  <c r="K2724" i="8"/>
  <c r="J2724" i="8"/>
  <c r="I2724" i="8"/>
  <c r="H2724" i="8"/>
  <c r="G2724" i="8"/>
  <c r="F2724" i="8"/>
  <c r="E2724" i="8"/>
  <c r="D2724" i="8"/>
  <c r="O2723" i="8"/>
  <c r="N2723" i="8"/>
  <c r="M2723" i="8"/>
  <c r="L2723" i="8"/>
  <c r="K2723" i="8"/>
  <c r="J2723" i="8"/>
  <c r="I2723" i="8"/>
  <c r="H2723" i="8"/>
  <c r="G2723" i="8"/>
  <c r="F2723" i="8"/>
  <c r="E2723" i="8"/>
  <c r="D2723" i="8"/>
  <c r="O2722" i="8"/>
  <c r="N2722" i="8"/>
  <c r="M2722" i="8"/>
  <c r="L2722" i="8"/>
  <c r="U2722" i="8" s="1"/>
  <c r="K2722" i="8"/>
  <c r="J2722" i="8"/>
  <c r="I2722" i="8"/>
  <c r="H2722" i="8"/>
  <c r="G2722" i="8"/>
  <c r="F2722" i="8"/>
  <c r="E2722" i="8"/>
  <c r="D2722" i="8"/>
  <c r="O2721" i="8"/>
  <c r="N2721" i="8"/>
  <c r="M2721" i="8"/>
  <c r="L2721" i="8"/>
  <c r="K2721" i="8"/>
  <c r="J2721" i="8"/>
  <c r="I2721" i="8"/>
  <c r="H2721" i="8"/>
  <c r="G2721" i="8"/>
  <c r="F2721" i="8"/>
  <c r="E2721" i="8"/>
  <c r="D2721" i="8"/>
  <c r="O2720" i="8"/>
  <c r="N2720" i="8"/>
  <c r="M2720" i="8"/>
  <c r="L2720" i="8"/>
  <c r="U2720" i="8" s="1"/>
  <c r="K2720" i="8"/>
  <c r="J2720" i="8"/>
  <c r="I2720" i="8"/>
  <c r="H2720" i="8"/>
  <c r="G2720" i="8"/>
  <c r="F2720" i="8"/>
  <c r="E2720" i="8"/>
  <c r="D2720" i="8"/>
  <c r="O2719" i="8"/>
  <c r="N2719" i="8"/>
  <c r="M2719" i="8"/>
  <c r="L2719" i="8"/>
  <c r="K2719" i="8"/>
  <c r="J2719" i="8"/>
  <c r="I2719" i="8"/>
  <c r="H2719" i="8"/>
  <c r="G2719" i="8"/>
  <c r="F2719" i="8"/>
  <c r="E2719" i="8"/>
  <c r="D2719" i="8"/>
  <c r="O2718" i="8"/>
  <c r="N2718" i="8"/>
  <c r="M2718" i="8"/>
  <c r="L2718" i="8"/>
  <c r="U2718" i="8" s="1"/>
  <c r="K2718" i="8"/>
  <c r="J2718" i="8"/>
  <c r="I2718" i="8"/>
  <c r="H2718" i="8"/>
  <c r="G2718" i="8"/>
  <c r="F2718" i="8"/>
  <c r="E2718" i="8"/>
  <c r="D2718" i="8"/>
  <c r="O2717" i="8"/>
  <c r="N2717" i="8"/>
  <c r="M2717" i="8"/>
  <c r="L2717" i="8"/>
  <c r="K2717" i="8"/>
  <c r="J2717" i="8"/>
  <c r="I2717" i="8"/>
  <c r="H2717" i="8"/>
  <c r="G2717" i="8"/>
  <c r="F2717" i="8"/>
  <c r="E2717" i="8"/>
  <c r="D2717" i="8"/>
  <c r="O2716" i="8"/>
  <c r="N2716" i="8"/>
  <c r="M2716" i="8"/>
  <c r="L2716" i="8"/>
  <c r="U2716" i="8" s="1"/>
  <c r="K2716" i="8"/>
  <c r="J2716" i="8"/>
  <c r="I2716" i="8"/>
  <c r="H2716" i="8"/>
  <c r="G2716" i="8"/>
  <c r="F2716" i="8"/>
  <c r="E2716" i="8"/>
  <c r="D2716" i="8"/>
  <c r="O2715" i="8"/>
  <c r="N2715" i="8"/>
  <c r="M2715" i="8"/>
  <c r="L2715" i="8"/>
  <c r="K2715" i="8"/>
  <c r="J2715" i="8"/>
  <c r="I2715" i="8"/>
  <c r="H2715" i="8"/>
  <c r="G2715" i="8"/>
  <c r="F2715" i="8"/>
  <c r="E2715" i="8"/>
  <c r="D2715" i="8"/>
  <c r="O2714" i="8"/>
  <c r="N2714" i="8"/>
  <c r="M2714" i="8"/>
  <c r="L2714" i="8"/>
  <c r="U2714" i="8" s="1"/>
  <c r="K2714" i="8"/>
  <c r="J2714" i="8"/>
  <c r="I2714" i="8"/>
  <c r="H2714" i="8"/>
  <c r="G2714" i="8"/>
  <c r="F2714" i="8"/>
  <c r="E2714" i="8"/>
  <c r="D2714" i="8"/>
  <c r="O2713" i="8"/>
  <c r="N2713" i="8"/>
  <c r="M2713" i="8"/>
  <c r="L2713" i="8"/>
  <c r="K2713" i="8"/>
  <c r="J2713" i="8"/>
  <c r="I2713" i="8"/>
  <c r="H2713" i="8"/>
  <c r="G2713" i="8"/>
  <c r="F2713" i="8"/>
  <c r="E2713" i="8"/>
  <c r="D2713" i="8"/>
  <c r="O2712" i="8"/>
  <c r="N2712" i="8"/>
  <c r="M2712" i="8"/>
  <c r="L2712" i="8"/>
  <c r="U2712" i="8" s="1"/>
  <c r="K2712" i="8"/>
  <c r="J2712" i="8"/>
  <c r="I2712" i="8"/>
  <c r="H2712" i="8"/>
  <c r="G2712" i="8"/>
  <c r="F2712" i="8"/>
  <c r="E2712" i="8"/>
  <c r="D2712" i="8"/>
  <c r="O2711" i="8"/>
  <c r="N2711" i="8"/>
  <c r="M2711" i="8"/>
  <c r="L2711" i="8"/>
  <c r="K2711" i="8"/>
  <c r="J2711" i="8"/>
  <c r="I2711" i="8"/>
  <c r="H2711" i="8"/>
  <c r="G2711" i="8"/>
  <c r="F2711" i="8"/>
  <c r="E2711" i="8"/>
  <c r="D2711" i="8"/>
  <c r="O2710" i="8"/>
  <c r="N2710" i="8"/>
  <c r="M2710" i="8"/>
  <c r="L2710" i="8"/>
  <c r="U2710" i="8" s="1"/>
  <c r="K2710" i="8"/>
  <c r="J2710" i="8"/>
  <c r="I2710" i="8"/>
  <c r="H2710" i="8"/>
  <c r="G2710" i="8"/>
  <c r="F2710" i="8"/>
  <c r="E2710" i="8"/>
  <c r="D2710" i="8"/>
  <c r="O2709" i="8"/>
  <c r="N2709" i="8"/>
  <c r="M2709" i="8"/>
  <c r="L2709" i="8"/>
  <c r="K2709" i="8"/>
  <c r="J2709" i="8"/>
  <c r="I2709" i="8"/>
  <c r="H2709" i="8"/>
  <c r="G2709" i="8"/>
  <c r="F2709" i="8"/>
  <c r="E2709" i="8"/>
  <c r="D2709" i="8"/>
  <c r="O2708" i="8"/>
  <c r="N2708" i="8"/>
  <c r="M2708" i="8"/>
  <c r="L2708" i="8"/>
  <c r="U2708" i="8" s="1"/>
  <c r="K2708" i="8"/>
  <c r="J2708" i="8"/>
  <c r="I2708" i="8"/>
  <c r="H2708" i="8"/>
  <c r="G2708" i="8"/>
  <c r="F2708" i="8"/>
  <c r="E2708" i="8"/>
  <c r="D2708" i="8"/>
  <c r="O2707" i="8"/>
  <c r="N2707" i="8"/>
  <c r="M2707" i="8"/>
  <c r="L2707" i="8"/>
  <c r="K2707" i="8"/>
  <c r="J2707" i="8"/>
  <c r="I2707" i="8"/>
  <c r="H2707" i="8"/>
  <c r="G2707" i="8"/>
  <c r="F2707" i="8"/>
  <c r="E2707" i="8"/>
  <c r="D2707" i="8"/>
  <c r="O2706" i="8"/>
  <c r="N2706" i="8"/>
  <c r="M2706" i="8"/>
  <c r="L2706" i="8"/>
  <c r="U2706" i="8" s="1"/>
  <c r="K2706" i="8"/>
  <c r="J2706" i="8"/>
  <c r="I2706" i="8"/>
  <c r="H2706" i="8"/>
  <c r="G2706" i="8"/>
  <c r="F2706" i="8"/>
  <c r="E2706" i="8"/>
  <c r="D2706" i="8"/>
  <c r="O2705" i="8"/>
  <c r="N2705" i="8"/>
  <c r="M2705" i="8"/>
  <c r="L2705" i="8"/>
  <c r="K2705" i="8"/>
  <c r="J2705" i="8"/>
  <c r="I2705" i="8"/>
  <c r="H2705" i="8"/>
  <c r="G2705" i="8"/>
  <c r="F2705" i="8"/>
  <c r="E2705" i="8"/>
  <c r="D2705" i="8"/>
  <c r="O2704" i="8"/>
  <c r="N2704" i="8"/>
  <c r="M2704" i="8"/>
  <c r="L2704" i="8"/>
  <c r="U2704" i="8" s="1"/>
  <c r="K2704" i="8"/>
  <c r="J2704" i="8"/>
  <c r="I2704" i="8"/>
  <c r="H2704" i="8"/>
  <c r="G2704" i="8"/>
  <c r="F2704" i="8"/>
  <c r="E2704" i="8"/>
  <c r="D2704" i="8"/>
  <c r="O2703" i="8"/>
  <c r="N2703" i="8"/>
  <c r="M2703" i="8"/>
  <c r="L2703" i="8"/>
  <c r="K2703" i="8"/>
  <c r="J2703" i="8"/>
  <c r="I2703" i="8"/>
  <c r="H2703" i="8"/>
  <c r="G2703" i="8"/>
  <c r="F2703" i="8"/>
  <c r="E2703" i="8"/>
  <c r="D2703" i="8"/>
  <c r="O2702" i="8"/>
  <c r="N2702" i="8"/>
  <c r="M2702" i="8"/>
  <c r="L2702" i="8"/>
  <c r="V2702" i="8" s="1"/>
  <c r="K2702" i="8"/>
  <c r="J2702" i="8"/>
  <c r="I2702" i="8"/>
  <c r="H2702" i="8"/>
  <c r="G2702" i="8"/>
  <c r="F2702" i="8"/>
  <c r="E2702" i="8"/>
  <c r="D2702" i="8"/>
  <c r="O2701" i="8"/>
  <c r="N2701" i="8"/>
  <c r="M2701" i="8"/>
  <c r="L2701" i="8"/>
  <c r="U2701" i="8" s="1"/>
  <c r="K2701" i="8"/>
  <c r="J2701" i="8"/>
  <c r="I2701" i="8"/>
  <c r="H2701" i="8"/>
  <c r="G2701" i="8"/>
  <c r="F2701" i="8"/>
  <c r="E2701" i="8"/>
  <c r="D2701" i="8"/>
  <c r="O2700" i="8"/>
  <c r="N2700" i="8"/>
  <c r="M2700" i="8"/>
  <c r="L2700" i="8"/>
  <c r="U2700" i="8" s="1"/>
  <c r="K2700" i="8"/>
  <c r="J2700" i="8"/>
  <c r="I2700" i="8"/>
  <c r="H2700" i="8"/>
  <c r="G2700" i="8"/>
  <c r="F2700" i="8"/>
  <c r="E2700" i="8"/>
  <c r="D2700" i="8"/>
  <c r="O2699" i="8"/>
  <c r="N2699" i="8"/>
  <c r="M2699" i="8"/>
  <c r="L2699" i="8"/>
  <c r="U2699" i="8" s="1"/>
  <c r="K2699" i="8"/>
  <c r="J2699" i="8"/>
  <c r="I2699" i="8"/>
  <c r="H2699" i="8"/>
  <c r="G2699" i="8"/>
  <c r="F2699" i="8"/>
  <c r="E2699" i="8"/>
  <c r="D2699" i="8"/>
  <c r="O2698" i="8"/>
  <c r="N2698" i="8"/>
  <c r="M2698" i="8"/>
  <c r="L2698" i="8"/>
  <c r="U2698" i="8" s="1"/>
  <c r="K2698" i="8"/>
  <c r="J2698" i="8"/>
  <c r="I2698" i="8"/>
  <c r="H2698" i="8"/>
  <c r="G2698" i="8"/>
  <c r="F2698" i="8"/>
  <c r="E2698" i="8"/>
  <c r="D2698" i="8"/>
  <c r="O2697" i="8"/>
  <c r="N2697" i="8"/>
  <c r="M2697" i="8"/>
  <c r="L2697" i="8"/>
  <c r="U2697" i="8" s="1"/>
  <c r="K2697" i="8"/>
  <c r="J2697" i="8"/>
  <c r="I2697" i="8"/>
  <c r="H2697" i="8"/>
  <c r="G2697" i="8"/>
  <c r="F2697" i="8"/>
  <c r="E2697" i="8"/>
  <c r="D2697" i="8"/>
  <c r="O2696" i="8"/>
  <c r="N2696" i="8"/>
  <c r="M2696" i="8"/>
  <c r="L2696" i="8"/>
  <c r="V2696" i="8" s="1"/>
  <c r="K2696" i="8"/>
  <c r="J2696" i="8"/>
  <c r="I2696" i="8"/>
  <c r="H2696" i="8"/>
  <c r="G2696" i="8"/>
  <c r="F2696" i="8"/>
  <c r="E2696" i="8"/>
  <c r="D2696" i="8"/>
  <c r="O2695" i="8"/>
  <c r="N2695" i="8"/>
  <c r="M2695" i="8"/>
  <c r="L2695" i="8"/>
  <c r="U2695" i="8" s="1"/>
  <c r="K2695" i="8"/>
  <c r="J2695" i="8"/>
  <c r="I2695" i="8"/>
  <c r="H2695" i="8"/>
  <c r="G2695" i="8"/>
  <c r="F2695" i="8"/>
  <c r="E2695" i="8"/>
  <c r="D2695" i="8"/>
  <c r="O2694" i="8"/>
  <c r="N2694" i="8"/>
  <c r="M2694" i="8"/>
  <c r="L2694" i="8"/>
  <c r="U2694" i="8" s="1"/>
  <c r="K2694" i="8"/>
  <c r="J2694" i="8"/>
  <c r="I2694" i="8"/>
  <c r="H2694" i="8"/>
  <c r="G2694" i="8"/>
  <c r="F2694" i="8"/>
  <c r="E2694" i="8"/>
  <c r="D2694" i="8"/>
  <c r="O2693" i="8"/>
  <c r="N2693" i="8"/>
  <c r="M2693" i="8"/>
  <c r="L2693" i="8"/>
  <c r="U2693" i="8" s="1"/>
  <c r="K2693" i="8"/>
  <c r="J2693" i="8"/>
  <c r="I2693" i="8"/>
  <c r="H2693" i="8"/>
  <c r="G2693" i="8"/>
  <c r="F2693" i="8"/>
  <c r="E2693" i="8"/>
  <c r="D2693" i="8"/>
  <c r="O2692" i="8"/>
  <c r="N2692" i="8"/>
  <c r="M2692" i="8"/>
  <c r="L2692" i="8"/>
  <c r="V2692" i="8" s="1"/>
  <c r="K2692" i="8"/>
  <c r="J2692" i="8"/>
  <c r="I2692" i="8"/>
  <c r="H2692" i="8"/>
  <c r="G2692" i="8"/>
  <c r="F2692" i="8"/>
  <c r="E2692" i="8"/>
  <c r="D2692" i="8"/>
  <c r="O2691" i="8"/>
  <c r="N2691" i="8"/>
  <c r="M2691" i="8"/>
  <c r="L2691" i="8"/>
  <c r="U2691" i="8" s="1"/>
  <c r="K2691" i="8"/>
  <c r="J2691" i="8"/>
  <c r="I2691" i="8"/>
  <c r="H2691" i="8"/>
  <c r="G2691" i="8"/>
  <c r="F2691" i="8"/>
  <c r="E2691" i="8"/>
  <c r="D2691" i="8"/>
  <c r="O2690" i="8"/>
  <c r="N2690" i="8"/>
  <c r="M2690" i="8"/>
  <c r="L2690" i="8"/>
  <c r="U2690" i="8" s="1"/>
  <c r="K2690" i="8"/>
  <c r="J2690" i="8"/>
  <c r="I2690" i="8"/>
  <c r="H2690" i="8"/>
  <c r="G2690" i="8"/>
  <c r="F2690" i="8"/>
  <c r="E2690" i="8"/>
  <c r="D2690" i="8"/>
  <c r="O2689" i="8"/>
  <c r="N2689" i="8"/>
  <c r="M2689" i="8"/>
  <c r="L2689" i="8"/>
  <c r="U2689" i="8" s="1"/>
  <c r="K2689" i="8"/>
  <c r="J2689" i="8"/>
  <c r="I2689" i="8"/>
  <c r="H2689" i="8"/>
  <c r="G2689" i="8"/>
  <c r="F2689" i="8"/>
  <c r="E2689" i="8"/>
  <c r="D2689" i="8"/>
  <c r="O2688" i="8"/>
  <c r="N2688" i="8"/>
  <c r="M2688" i="8"/>
  <c r="L2688" i="8"/>
  <c r="V2688" i="8" s="1"/>
  <c r="K2688" i="8"/>
  <c r="J2688" i="8"/>
  <c r="I2688" i="8"/>
  <c r="H2688" i="8"/>
  <c r="G2688" i="8"/>
  <c r="F2688" i="8"/>
  <c r="E2688" i="8"/>
  <c r="D2688" i="8"/>
  <c r="O2687" i="8"/>
  <c r="N2687" i="8"/>
  <c r="M2687" i="8"/>
  <c r="L2687" i="8"/>
  <c r="U2687" i="8" s="1"/>
  <c r="K2687" i="8"/>
  <c r="J2687" i="8"/>
  <c r="I2687" i="8"/>
  <c r="H2687" i="8"/>
  <c r="G2687" i="8"/>
  <c r="F2687" i="8"/>
  <c r="E2687" i="8"/>
  <c r="D2687" i="8"/>
  <c r="O2686" i="8"/>
  <c r="N2686" i="8"/>
  <c r="M2686" i="8"/>
  <c r="L2686" i="8"/>
  <c r="V2686" i="8" s="1"/>
  <c r="K2686" i="8"/>
  <c r="J2686" i="8"/>
  <c r="I2686" i="8"/>
  <c r="H2686" i="8"/>
  <c r="G2686" i="8"/>
  <c r="F2686" i="8"/>
  <c r="E2686" i="8"/>
  <c r="D2686" i="8"/>
  <c r="O2685" i="8"/>
  <c r="N2685" i="8"/>
  <c r="M2685" i="8"/>
  <c r="L2685" i="8"/>
  <c r="U2685" i="8" s="1"/>
  <c r="K2685" i="8"/>
  <c r="J2685" i="8"/>
  <c r="I2685" i="8"/>
  <c r="H2685" i="8"/>
  <c r="G2685" i="8"/>
  <c r="F2685" i="8"/>
  <c r="E2685" i="8"/>
  <c r="D2685" i="8"/>
  <c r="O2684" i="8"/>
  <c r="N2684" i="8"/>
  <c r="M2684" i="8"/>
  <c r="L2684" i="8"/>
  <c r="U2684" i="8" s="1"/>
  <c r="K2684" i="8"/>
  <c r="J2684" i="8"/>
  <c r="I2684" i="8"/>
  <c r="H2684" i="8"/>
  <c r="G2684" i="8"/>
  <c r="F2684" i="8"/>
  <c r="E2684" i="8"/>
  <c r="D2684" i="8"/>
  <c r="O2683" i="8"/>
  <c r="N2683" i="8"/>
  <c r="M2683" i="8"/>
  <c r="L2683" i="8"/>
  <c r="K2683" i="8"/>
  <c r="J2683" i="8"/>
  <c r="I2683" i="8"/>
  <c r="H2683" i="8"/>
  <c r="G2683" i="8"/>
  <c r="F2683" i="8"/>
  <c r="E2683" i="8"/>
  <c r="D2683" i="8"/>
  <c r="O2682" i="8"/>
  <c r="N2682" i="8"/>
  <c r="M2682" i="8"/>
  <c r="L2682" i="8"/>
  <c r="V2682" i="8" s="1"/>
  <c r="K2682" i="8"/>
  <c r="J2682" i="8"/>
  <c r="I2682" i="8"/>
  <c r="H2682" i="8"/>
  <c r="G2682" i="8"/>
  <c r="F2682" i="8"/>
  <c r="E2682" i="8"/>
  <c r="D2682" i="8"/>
  <c r="O2681" i="8"/>
  <c r="N2681" i="8"/>
  <c r="M2681" i="8"/>
  <c r="L2681" i="8"/>
  <c r="U2681" i="8" s="1"/>
  <c r="K2681" i="8"/>
  <c r="J2681" i="8"/>
  <c r="I2681" i="8"/>
  <c r="H2681" i="8"/>
  <c r="G2681" i="8"/>
  <c r="F2681" i="8"/>
  <c r="E2681" i="8"/>
  <c r="D2681" i="8"/>
  <c r="O2680" i="8"/>
  <c r="N2680" i="8"/>
  <c r="M2680" i="8"/>
  <c r="L2680" i="8"/>
  <c r="V2680" i="8" s="1"/>
  <c r="K2680" i="8"/>
  <c r="J2680" i="8"/>
  <c r="I2680" i="8"/>
  <c r="H2680" i="8"/>
  <c r="G2680" i="8"/>
  <c r="F2680" i="8"/>
  <c r="E2680" i="8"/>
  <c r="D2680" i="8"/>
  <c r="O2679" i="8"/>
  <c r="N2679" i="8"/>
  <c r="M2679" i="8"/>
  <c r="L2679" i="8"/>
  <c r="K2679" i="8"/>
  <c r="J2679" i="8"/>
  <c r="I2679" i="8"/>
  <c r="H2679" i="8"/>
  <c r="G2679" i="8"/>
  <c r="F2679" i="8"/>
  <c r="E2679" i="8"/>
  <c r="D2679" i="8"/>
  <c r="O2678" i="8"/>
  <c r="N2678" i="8"/>
  <c r="M2678" i="8"/>
  <c r="L2678" i="8"/>
  <c r="U2678" i="8" s="1"/>
  <c r="AH2678" i="8" s="1"/>
  <c r="K2678" i="8"/>
  <c r="J2678" i="8"/>
  <c r="I2678" i="8"/>
  <c r="H2678" i="8"/>
  <c r="G2678" i="8"/>
  <c r="F2678" i="8"/>
  <c r="E2678" i="8"/>
  <c r="D2678" i="8"/>
  <c r="O2677" i="8"/>
  <c r="N2677" i="8"/>
  <c r="M2677" i="8"/>
  <c r="L2677" i="8"/>
  <c r="U2677" i="8" s="1"/>
  <c r="K2677" i="8"/>
  <c r="J2677" i="8"/>
  <c r="I2677" i="8"/>
  <c r="H2677" i="8"/>
  <c r="G2677" i="8"/>
  <c r="F2677" i="8"/>
  <c r="E2677" i="8"/>
  <c r="D2677" i="8"/>
  <c r="O2676" i="8"/>
  <c r="N2676" i="8"/>
  <c r="M2676" i="8"/>
  <c r="L2676" i="8"/>
  <c r="V2676" i="8" s="1"/>
  <c r="K2676" i="8"/>
  <c r="J2676" i="8"/>
  <c r="I2676" i="8"/>
  <c r="H2676" i="8"/>
  <c r="G2676" i="8"/>
  <c r="F2676" i="8"/>
  <c r="E2676" i="8"/>
  <c r="D2676" i="8"/>
  <c r="O2675" i="8"/>
  <c r="N2675" i="8"/>
  <c r="M2675" i="8"/>
  <c r="L2675" i="8"/>
  <c r="U2675" i="8" s="1"/>
  <c r="K2675" i="8"/>
  <c r="J2675" i="8"/>
  <c r="I2675" i="8"/>
  <c r="H2675" i="8"/>
  <c r="G2675" i="8"/>
  <c r="F2675" i="8"/>
  <c r="E2675" i="8"/>
  <c r="D2675" i="8"/>
  <c r="O2674" i="8"/>
  <c r="N2674" i="8"/>
  <c r="M2674" i="8"/>
  <c r="L2674" i="8"/>
  <c r="U2674" i="8" s="1"/>
  <c r="K2674" i="8"/>
  <c r="J2674" i="8"/>
  <c r="I2674" i="8"/>
  <c r="H2674" i="8"/>
  <c r="G2674" i="8"/>
  <c r="F2674" i="8"/>
  <c r="E2674" i="8"/>
  <c r="D2674" i="8"/>
  <c r="O2673" i="8"/>
  <c r="N2673" i="8"/>
  <c r="M2673" i="8"/>
  <c r="L2673" i="8"/>
  <c r="K2673" i="8"/>
  <c r="J2673" i="8"/>
  <c r="I2673" i="8"/>
  <c r="H2673" i="8"/>
  <c r="G2673" i="8"/>
  <c r="F2673" i="8"/>
  <c r="E2673" i="8"/>
  <c r="D2673" i="8"/>
  <c r="O2672" i="8"/>
  <c r="N2672" i="8"/>
  <c r="M2672" i="8"/>
  <c r="L2672" i="8"/>
  <c r="V2672" i="8" s="1"/>
  <c r="K2672" i="8"/>
  <c r="J2672" i="8"/>
  <c r="I2672" i="8"/>
  <c r="H2672" i="8"/>
  <c r="G2672" i="8"/>
  <c r="F2672" i="8"/>
  <c r="E2672" i="8"/>
  <c r="D2672" i="8"/>
  <c r="O2671" i="8"/>
  <c r="N2671" i="8"/>
  <c r="M2671" i="8"/>
  <c r="L2671" i="8"/>
  <c r="K2671" i="8"/>
  <c r="J2671" i="8"/>
  <c r="I2671" i="8"/>
  <c r="H2671" i="8"/>
  <c r="G2671" i="8"/>
  <c r="F2671" i="8"/>
  <c r="E2671" i="8"/>
  <c r="D2671" i="8"/>
  <c r="O2670" i="8"/>
  <c r="N2670" i="8"/>
  <c r="M2670" i="8"/>
  <c r="L2670" i="8"/>
  <c r="V2670" i="8" s="1"/>
  <c r="K2670" i="8"/>
  <c r="J2670" i="8"/>
  <c r="I2670" i="8"/>
  <c r="H2670" i="8"/>
  <c r="G2670" i="8"/>
  <c r="F2670" i="8"/>
  <c r="E2670" i="8"/>
  <c r="D2670" i="8"/>
  <c r="O2669" i="8"/>
  <c r="N2669" i="8"/>
  <c r="M2669" i="8"/>
  <c r="L2669" i="8"/>
  <c r="K2669" i="8"/>
  <c r="J2669" i="8"/>
  <c r="I2669" i="8"/>
  <c r="H2669" i="8"/>
  <c r="G2669" i="8"/>
  <c r="F2669" i="8"/>
  <c r="E2669" i="8"/>
  <c r="D2669" i="8"/>
  <c r="O2668" i="8"/>
  <c r="N2668" i="8"/>
  <c r="M2668" i="8"/>
  <c r="L2668" i="8"/>
  <c r="U2668" i="8" s="1"/>
  <c r="K2668" i="8"/>
  <c r="J2668" i="8"/>
  <c r="I2668" i="8"/>
  <c r="H2668" i="8"/>
  <c r="G2668" i="8"/>
  <c r="F2668" i="8"/>
  <c r="E2668" i="8"/>
  <c r="D2668" i="8"/>
  <c r="O2667" i="8"/>
  <c r="N2667" i="8"/>
  <c r="M2667" i="8"/>
  <c r="L2667" i="8"/>
  <c r="K2667" i="8"/>
  <c r="J2667" i="8"/>
  <c r="I2667" i="8"/>
  <c r="H2667" i="8"/>
  <c r="G2667" i="8"/>
  <c r="F2667" i="8"/>
  <c r="E2667" i="8"/>
  <c r="D2667" i="8"/>
  <c r="O2666" i="8"/>
  <c r="N2666" i="8"/>
  <c r="M2666" i="8"/>
  <c r="L2666" i="8"/>
  <c r="V2666" i="8" s="1"/>
  <c r="K2666" i="8"/>
  <c r="J2666" i="8"/>
  <c r="I2666" i="8"/>
  <c r="H2666" i="8"/>
  <c r="G2666" i="8"/>
  <c r="F2666" i="8"/>
  <c r="E2666" i="8"/>
  <c r="D2666" i="8"/>
  <c r="O2665" i="8"/>
  <c r="N2665" i="8"/>
  <c r="M2665" i="8"/>
  <c r="L2665" i="8"/>
  <c r="K2665" i="8"/>
  <c r="J2665" i="8"/>
  <c r="I2665" i="8"/>
  <c r="H2665" i="8"/>
  <c r="G2665" i="8"/>
  <c r="F2665" i="8"/>
  <c r="E2665" i="8"/>
  <c r="D2665" i="8"/>
  <c r="O2664" i="8"/>
  <c r="N2664" i="8"/>
  <c r="M2664" i="8"/>
  <c r="L2664" i="8"/>
  <c r="V2664" i="8" s="1"/>
  <c r="K2664" i="8"/>
  <c r="J2664" i="8"/>
  <c r="I2664" i="8"/>
  <c r="H2664" i="8"/>
  <c r="G2664" i="8"/>
  <c r="F2664" i="8"/>
  <c r="E2664" i="8"/>
  <c r="D2664" i="8"/>
  <c r="O2663" i="8"/>
  <c r="N2663" i="8"/>
  <c r="M2663" i="8"/>
  <c r="L2663" i="8"/>
  <c r="K2663" i="8"/>
  <c r="J2663" i="8"/>
  <c r="I2663" i="8"/>
  <c r="H2663" i="8"/>
  <c r="G2663" i="8"/>
  <c r="F2663" i="8"/>
  <c r="E2663" i="8"/>
  <c r="D2663" i="8"/>
  <c r="O2662" i="8"/>
  <c r="N2662" i="8"/>
  <c r="M2662" i="8"/>
  <c r="L2662" i="8"/>
  <c r="K2662" i="8"/>
  <c r="J2662" i="8"/>
  <c r="I2662" i="8"/>
  <c r="H2662" i="8"/>
  <c r="G2662" i="8"/>
  <c r="F2662" i="8"/>
  <c r="E2662" i="8"/>
  <c r="D2662" i="8"/>
  <c r="O2661" i="8"/>
  <c r="N2661" i="8"/>
  <c r="M2661" i="8"/>
  <c r="L2661" i="8"/>
  <c r="V2661" i="8" s="1"/>
  <c r="K2661" i="8"/>
  <c r="J2661" i="8"/>
  <c r="I2661" i="8"/>
  <c r="H2661" i="8"/>
  <c r="G2661" i="8"/>
  <c r="F2661" i="8"/>
  <c r="E2661" i="8"/>
  <c r="D2661" i="8"/>
  <c r="O2660" i="8"/>
  <c r="N2660" i="8"/>
  <c r="M2660" i="8"/>
  <c r="L2660" i="8"/>
  <c r="K2660" i="8"/>
  <c r="J2660" i="8"/>
  <c r="I2660" i="8"/>
  <c r="H2660" i="8"/>
  <c r="G2660" i="8"/>
  <c r="F2660" i="8"/>
  <c r="E2660" i="8"/>
  <c r="D2660" i="8"/>
  <c r="O2659" i="8"/>
  <c r="N2659" i="8"/>
  <c r="M2659" i="8"/>
  <c r="L2659" i="8"/>
  <c r="V2659" i="8" s="1"/>
  <c r="K2659" i="8"/>
  <c r="J2659" i="8"/>
  <c r="I2659" i="8"/>
  <c r="H2659" i="8"/>
  <c r="G2659" i="8"/>
  <c r="F2659" i="8"/>
  <c r="E2659" i="8"/>
  <c r="D2659" i="8"/>
  <c r="O2658" i="8"/>
  <c r="N2658" i="8"/>
  <c r="M2658" i="8"/>
  <c r="L2658" i="8"/>
  <c r="V2658" i="8" s="1"/>
  <c r="K2658" i="8"/>
  <c r="J2658" i="8"/>
  <c r="I2658" i="8"/>
  <c r="H2658" i="8"/>
  <c r="G2658" i="8"/>
  <c r="F2658" i="8"/>
  <c r="E2658" i="8"/>
  <c r="D2658" i="8"/>
  <c r="O2657" i="8"/>
  <c r="N2657" i="8"/>
  <c r="M2657" i="8"/>
  <c r="L2657" i="8"/>
  <c r="K2657" i="8"/>
  <c r="J2657" i="8"/>
  <c r="I2657" i="8"/>
  <c r="H2657" i="8"/>
  <c r="G2657" i="8"/>
  <c r="F2657" i="8"/>
  <c r="E2657" i="8"/>
  <c r="D2657" i="8"/>
  <c r="O2656" i="8"/>
  <c r="N2656" i="8"/>
  <c r="M2656" i="8"/>
  <c r="L2656" i="8"/>
  <c r="V2656" i="8" s="1"/>
  <c r="K2656" i="8"/>
  <c r="J2656" i="8"/>
  <c r="I2656" i="8"/>
  <c r="H2656" i="8"/>
  <c r="G2656" i="8"/>
  <c r="F2656" i="8"/>
  <c r="E2656" i="8"/>
  <c r="D2656" i="8"/>
  <c r="O2655" i="8"/>
  <c r="N2655" i="8"/>
  <c r="M2655" i="8"/>
  <c r="L2655" i="8"/>
  <c r="V2655" i="8" s="1"/>
  <c r="K2655" i="8"/>
  <c r="J2655" i="8"/>
  <c r="I2655" i="8"/>
  <c r="H2655" i="8"/>
  <c r="G2655" i="8"/>
  <c r="F2655" i="8"/>
  <c r="E2655" i="8"/>
  <c r="D2655" i="8"/>
  <c r="O2654" i="8"/>
  <c r="N2654" i="8"/>
  <c r="M2654" i="8"/>
  <c r="L2654" i="8"/>
  <c r="K2654" i="8"/>
  <c r="J2654" i="8"/>
  <c r="I2654" i="8"/>
  <c r="H2654" i="8"/>
  <c r="G2654" i="8"/>
  <c r="F2654" i="8"/>
  <c r="E2654" i="8"/>
  <c r="D2654" i="8"/>
  <c r="O2653" i="8"/>
  <c r="N2653" i="8"/>
  <c r="M2653" i="8"/>
  <c r="L2653" i="8"/>
  <c r="V2653" i="8" s="1"/>
  <c r="K2653" i="8"/>
  <c r="J2653" i="8"/>
  <c r="I2653" i="8"/>
  <c r="H2653" i="8"/>
  <c r="G2653" i="8"/>
  <c r="F2653" i="8"/>
  <c r="E2653" i="8"/>
  <c r="D2653" i="8"/>
  <c r="O2652" i="8"/>
  <c r="N2652" i="8"/>
  <c r="M2652" i="8"/>
  <c r="L2652" i="8"/>
  <c r="V2652" i="8" s="1"/>
  <c r="K2652" i="8"/>
  <c r="J2652" i="8"/>
  <c r="I2652" i="8"/>
  <c r="H2652" i="8"/>
  <c r="G2652" i="8"/>
  <c r="F2652" i="8"/>
  <c r="E2652" i="8"/>
  <c r="D2652" i="8"/>
  <c r="O2651" i="8"/>
  <c r="N2651" i="8"/>
  <c r="M2651" i="8"/>
  <c r="L2651" i="8"/>
  <c r="K2651" i="8"/>
  <c r="J2651" i="8"/>
  <c r="I2651" i="8"/>
  <c r="H2651" i="8"/>
  <c r="G2651" i="8"/>
  <c r="F2651" i="8"/>
  <c r="E2651" i="8"/>
  <c r="D2651" i="8"/>
  <c r="O2650" i="8"/>
  <c r="N2650" i="8"/>
  <c r="M2650" i="8"/>
  <c r="L2650" i="8"/>
  <c r="V2650" i="8" s="1"/>
  <c r="K2650" i="8"/>
  <c r="J2650" i="8"/>
  <c r="I2650" i="8"/>
  <c r="H2650" i="8"/>
  <c r="G2650" i="8"/>
  <c r="F2650" i="8"/>
  <c r="E2650" i="8"/>
  <c r="D2650" i="8"/>
  <c r="O2649" i="8"/>
  <c r="N2649" i="8"/>
  <c r="M2649" i="8"/>
  <c r="L2649" i="8"/>
  <c r="V2649" i="8" s="1"/>
  <c r="K2649" i="8"/>
  <c r="J2649" i="8"/>
  <c r="I2649" i="8"/>
  <c r="H2649" i="8"/>
  <c r="G2649" i="8"/>
  <c r="F2649" i="8"/>
  <c r="E2649" i="8"/>
  <c r="D2649" i="8"/>
  <c r="O2648" i="8"/>
  <c r="N2648" i="8"/>
  <c r="M2648" i="8"/>
  <c r="L2648" i="8"/>
  <c r="V2648" i="8" s="1"/>
  <c r="K2648" i="8"/>
  <c r="J2648" i="8"/>
  <c r="I2648" i="8"/>
  <c r="H2648" i="8"/>
  <c r="G2648" i="8"/>
  <c r="F2648" i="8"/>
  <c r="E2648" i="8"/>
  <c r="D2648" i="8"/>
  <c r="O2647" i="8"/>
  <c r="N2647" i="8"/>
  <c r="M2647" i="8"/>
  <c r="L2647" i="8"/>
  <c r="V2647" i="8" s="1"/>
  <c r="K2647" i="8"/>
  <c r="J2647" i="8"/>
  <c r="I2647" i="8"/>
  <c r="H2647" i="8"/>
  <c r="G2647" i="8"/>
  <c r="F2647" i="8"/>
  <c r="E2647" i="8"/>
  <c r="D2647" i="8"/>
  <c r="O2646" i="8"/>
  <c r="N2646" i="8"/>
  <c r="M2646" i="8"/>
  <c r="L2646" i="8"/>
  <c r="K2646" i="8"/>
  <c r="J2646" i="8"/>
  <c r="I2646" i="8"/>
  <c r="H2646" i="8"/>
  <c r="G2646" i="8"/>
  <c r="F2646" i="8"/>
  <c r="E2646" i="8"/>
  <c r="D2646" i="8"/>
  <c r="O2645" i="8"/>
  <c r="N2645" i="8"/>
  <c r="M2645" i="8"/>
  <c r="L2645" i="8"/>
  <c r="V2645" i="8" s="1"/>
  <c r="K2645" i="8"/>
  <c r="J2645" i="8"/>
  <c r="I2645" i="8"/>
  <c r="H2645" i="8"/>
  <c r="G2645" i="8"/>
  <c r="F2645" i="8"/>
  <c r="E2645" i="8"/>
  <c r="D2645" i="8"/>
  <c r="O2644" i="8"/>
  <c r="N2644" i="8"/>
  <c r="M2644" i="8"/>
  <c r="L2644" i="8"/>
  <c r="V2644" i="8" s="1"/>
  <c r="K2644" i="8"/>
  <c r="J2644" i="8"/>
  <c r="I2644" i="8"/>
  <c r="H2644" i="8"/>
  <c r="G2644" i="8"/>
  <c r="F2644" i="8"/>
  <c r="E2644" i="8"/>
  <c r="D2644" i="8"/>
  <c r="O2643" i="8"/>
  <c r="N2643" i="8"/>
  <c r="M2643" i="8"/>
  <c r="L2643" i="8"/>
  <c r="K2643" i="8"/>
  <c r="J2643" i="8"/>
  <c r="I2643" i="8"/>
  <c r="H2643" i="8"/>
  <c r="G2643" i="8"/>
  <c r="F2643" i="8"/>
  <c r="E2643" i="8"/>
  <c r="D2643" i="8"/>
  <c r="O2642" i="8"/>
  <c r="N2642" i="8"/>
  <c r="M2642" i="8"/>
  <c r="L2642" i="8"/>
  <c r="U2642" i="8" s="1"/>
  <c r="K2642" i="8"/>
  <c r="J2642" i="8"/>
  <c r="I2642" i="8"/>
  <c r="H2642" i="8"/>
  <c r="G2642" i="8"/>
  <c r="F2642" i="8"/>
  <c r="E2642" i="8"/>
  <c r="D2642" i="8"/>
  <c r="O2641" i="8"/>
  <c r="N2641" i="8"/>
  <c r="M2641" i="8"/>
  <c r="L2641" i="8"/>
  <c r="K2641" i="8"/>
  <c r="J2641" i="8"/>
  <c r="I2641" i="8"/>
  <c r="H2641" i="8"/>
  <c r="G2641" i="8"/>
  <c r="F2641" i="8"/>
  <c r="E2641" i="8"/>
  <c r="D2641" i="8"/>
  <c r="O2640" i="8"/>
  <c r="N2640" i="8"/>
  <c r="M2640" i="8"/>
  <c r="L2640" i="8"/>
  <c r="U2640" i="8" s="1"/>
  <c r="K2640" i="8"/>
  <c r="J2640" i="8"/>
  <c r="I2640" i="8"/>
  <c r="H2640" i="8"/>
  <c r="G2640" i="8"/>
  <c r="F2640" i="8"/>
  <c r="E2640" i="8"/>
  <c r="D2640" i="8"/>
  <c r="O2639" i="8"/>
  <c r="N2639" i="8"/>
  <c r="M2639" i="8"/>
  <c r="L2639" i="8"/>
  <c r="V2639" i="8" s="1"/>
  <c r="K2639" i="8"/>
  <c r="J2639" i="8"/>
  <c r="I2639" i="8"/>
  <c r="H2639" i="8"/>
  <c r="G2639" i="8"/>
  <c r="F2639" i="8"/>
  <c r="E2639" i="8"/>
  <c r="D2639" i="8"/>
  <c r="O2638" i="8"/>
  <c r="N2638" i="8"/>
  <c r="M2638" i="8"/>
  <c r="L2638" i="8"/>
  <c r="V2638" i="8" s="1"/>
  <c r="K2638" i="8"/>
  <c r="J2638" i="8"/>
  <c r="I2638" i="8"/>
  <c r="H2638" i="8"/>
  <c r="G2638" i="8"/>
  <c r="F2638" i="8"/>
  <c r="E2638" i="8"/>
  <c r="D2638" i="8"/>
  <c r="O2637" i="8"/>
  <c r="N2637" i="8"/>
  <c r="M2637" i="8"/>
  <c r="L2637" i="8"/>
  <c r="K2637" i="8"/>
  <c r="J2637" i="8"/>
  <c r="I2637" i="8"/>
  <c r="H2637" i="8"/>
  <c r="G2637" i="8"/>
  <c r="F2637" i="8"/>
  <c r="E2637" i="8"/>
  <c r="D2637" i="8"/>
  <c r="O2636" i="8"/>
  <c r="N2636" i="8"/>
  <c r="M2636" i="8"/>
  <c r="L2636" i="8"/>
  <c r="U2636" i="8" s="1"/>
  <c r="K2636" i="8"/>
  <c r="J2636" i="8"/>
  <c r="I2636" i="8"/>
  <c r="H2636" i="8"/>
  <c r="G2636" i="8"/>
  <c r="F2636" i="8"/>
  <c r="E2636" i="8"/>
  <c r="D2636" i="8"/>
  <c r="O2635" i="8"/>
  <c r="N2635" i="8"/>
  <c r="M2635" i="8"/>
  <c r="L2635" i="8"/>
  <c r="V2635" i="8" s="1"/>
  <c r="K2635" i="8"/>
  <c r="J2635" i="8"/>
  <c r="I2635" i="8"/>
  <c r="H2635" i="8"/>
  <c r="G2635" i="8"/>
  <c r="F2635" i="8"/>
  <c r="E2635" i="8"/>
  <c r="D2635" i="8"/>
  <c r="O2634" i="8"/>
  <c r="N2634" i="8"/>
  <c r="M2634" i="8"/>
  <c r="L2634" i="8"/>
  <c r="U2634" i="8" s="1"/>
  <c r="K2634" i="8"/>
  <c r="J2634" i="8"/>
  <c r="I2634" i="8"/>
  <c r="H2634" i="8"/>
  <c r="G2634" i="8"/>
  <c r="F2634" i="8"/>
  <c r="E2634" i="8"/>
  <c r="D2634" i="8"/>
  <c r="O2633" i="8"/>
  <c r="N2633" i="8"/>
  <c r="M2633" i="8"/>
  <c r="L2633" i="8"/>
  <c r="K2633" i="8"/>
  <c r="J2633" i="8"/>
  <c r="I2633" i="8"/>
  <c r="H2633" i="8"/>
  <c r="G2633" i="8"/>
  <c r="F2633" i="8"/>
  <c r="E2633" i="8"/>
  <c r="D2633" i="8"/>
  <c r="O2632" i="8"/>
  <c r="N2632" i="8"/>
  <c r="M2632" i="8"/>
  <c r="L2632" i="8"/>
  <c r="V2632" i="8" s="1"/>
  <c r="K2632" i="8"/>
  <c r="J2632" i="8"/>
  <c r="I2632" i="8"/>
  <c r="H2632" i="8"/>
  <c r="G2632" i="8"/>
  <c r="F2632" i="8"/>
  <c r="E2632" i="8"/>
  <c r="D2632" i="8"/>
  <c r="O2631" i="8"/>
  <c r="N2631" i="8"/>
  <c r="M2631" i="8"/>
  <c r="L2631" i="8"/>
  <c r="U2631" i="8" s="1"/>
  <c r="K2631" i="8"/>
  <c r="J2631" i="8"/>
  <c r="I2631" i="8"/>
  <c r="H2631" i="8"/>
  <c r="G2631" i="8"/>
  <c r="F2631" i="8"/>
  <c r="E2631" i="8"/>
  <c r="D2631" i="8"/>
  <c r="O2630" i="8"/>
  <c r="N2630" i="8"/>
  <c r="M2630" i="8"/>
  <c r="L2630" i="8"/>
  <c r="U2630" i="8" s="1"/>
  <c r="AH2630" i="8" s="1"/>
  <c r="K2630" i="8"/>
  <c r="J2630" i="8"/>
  <c r="I2630" i="8"/>
  <c r="H2630" i="8"/>
  <c r="G2630" i="8"/>
  <c r="F2630" i="8"/>
  <c r="E2630" i="8"/>
  <c r="D2630" i="8"/>
  <c r="O2629" i="8"/>
  <c r="N2629" i="8"/>
  <c r="M2629" i="8"/>
  <c r="L2629" i="8"/>
  <c r="U2629" i="8" s="1"/>
  <c r="K2629" i="8"/>
  <c r="J2629" i="8"/>
  <c r="I2629" i="8"/>
  <c r="H2629" i="8"/>
  <c r="G2629" i="8"/>
  <c r="F2629" i="8"/>
  <c r="E2629" i="8"/>
  <c r="D2629" i="8"/>
  <c r="O2628" i="8"/>
  <c r="N2628" i="8"/>
  <c r="M2628" i="8"/>
  <c r="L2628" i="8"/>
  <c r="K2628" i="8"/>
  <c r="J2628" i="8"/>
  <c r="I2628" i="8"/>
  <c r="H2628" i="8"/>
  <c r="G2628" i="8"/>
  <c r="F2628" i="8"/>
  <c r="E2628" i="8"/>
  <c r="D2628" i="8"/>
  <c r="O2627" i="8"/>
  <c r="N2627" i="8"/>
  <c r="M2627" i="8"/>
  <c r="L2627" i="8"/>
  <c r="K2627" i="8"/>
  <c r="J2627" i="8"/>
  <c r="I2627" i="8"/>
  <c r="H2627" i="8"/>
  <c r="G2627" i="8"/>
  <c r="F2627" i="8"/>
  <c r="E2627" i="8"/>
  <c r="D2627" i="8"/>
  <c r="O2626" i="8"/>
  <c r="N2626" i="8"/>
  <c r="M2626" i="8"/>
  <c r="L2626" i="8"/>
  <c r="V2626" i="8" s="1"/>
  <c r="K2626" i="8"/>
  <c r="J2626" i="8"/>
  <c r="I2626" i="8"/>
  <c r="H2626" i="8"/>
  <c r="G2626" i="8"/>
  <c r="F2626" i="8"/>
  <c r="E2626" i="8"/>
  <c r="D2626" i="8"/>
  <c r="O2625" i="8"/>
  <c r="N2625" i="8"/>
  <c r="M2625" i="8"/>
  <c r="L2625" i="8"/>
  <c r="U2625" i="8" s="1"/>
  <c r="K2625" i="8"/>
  <c r="J2625" i="8"/>
  <c r="I2625" i="8"/>
  <c r="H2625" i="8"/>
  <c r="G2625" i="8"/>
  <c r="F2625" i="8"/>
  <c r="E2625" i="8"/>
  <c r="D2625" i="8"/>
  <c r="O2624" i="8"/>
  <c r="N2624" i="8"/>
  <c r="M2624" i="8"/>
  <c r="L2624" i="8"/>
  <c r="V2624" i="8" s="1"/>
  <c r="K2624" i="8"/>
  <c r="J2624" i="8"/>
  <c r="I2624" i="8"/>
  <c r="H2624" i="8"/>
  <c r="G2624" i="8"/>
  <c r="F2624" i="8"/>
  <c r="E2624" i="8"/>
  <c r="D2624" i="8"/>
  <c r="O2623" i="8"/>
  <c r="N2623" i="8"/>
  <c r="M2623" i="8"/>
  <c r="L2623" i="8"/>
  <c r="U2623" i="8" s="1"/>
  <c r="K2623" i="8"/>
  <c r="J2623" i="8"/>
  <c r="I2623" i="8"/>
  <c r="H2623" i="8"/>
  <c r="G2623" i="8"/>
  <c r="F2623" i="8"/>
  <c r="E2623" i="8"/>
  <c r="D2623" i="8"/>
  <c r="O2622" i="8"/>
  <c r="N2622" i="8"/>
  <c r="M2622" i="8"/>
  <c r="L2622" i="8"/>
  <c r="V2622" i="8" s="1"/>
  <c r="K2622" i="8"/>
  <c r="J2622" i="8"/>
  <c r="I2622" i="8"/>
  <c r="H2622" i="8"/>
  <c r="G2622" i="8"/>
  <c r="F2622" i="8"/>
  <c r="E2622" i="8"/>
  <c r="D2622" i="8"/>
  <c r="O2621" i="8"/>
  <c r="N2621" i="8"/>
  <c r="M2621" i="8"/>
  <c r="L2621" i="8"/>
  <c r="V2621" i="8" s="1"/>
  <c r="K2621" i="8"/>
  <c r="J2621" i="8"/>
  <c r="I2621" i="8"/>
  <c r="H2621" i="8"/>
  <c r="G2621" i="8"/>
  <c r="F2621" i="8"/>
  <c r="E2621" i="8"/>
  <c r="D2621" i="8"/>
  <c r="O2620" i="8"/>
  <c r="N2620" i="8"/>
  <c r="M2620" i="8"/>
  <c r="L2620" i="8"/>
  <c r="V2620" i="8" s="1"/>
  <c r="K2620" i="8"/>
  <c r="J2620" i="8"/>
  <c r="I2620" i="8"/>
  <c r="H2620" i="8"/>
  <c r="G2620" i="8"/>
  <c r="F2620" i="8"/>
  <c r="E2620" i="8"/>
  <c r="D2620" i="8"/>
  <c r="O2619" i="8"/>
  <c r="N2619" i="8"/>
  <c r="M2619" i="8"/>
  <c r="L2619" i="8"/>
  <c r="V2619" i="8" s="1"/>
  <c r="K2619" i="8"/>
  <c r="J2619" i="8"/>
  <c r="I2619" i="8"/>
  <c r="H2619" i="8"/>
  <c r="G2619" i="8"/>
  <c r="F2619" i="8"/>
  <c r="E2619" i="8"/>
  <c r="D2619" i="8"/>
  <c r="O2618" i="8"/>
  <c r="N2618" i="8"/>
  <c r="M2618" i="8"/>
  <c r="L2618" i="8"/>
  <c r="V2618" i="8" s="1"/>
  <c r="K2618" i="8"/>
  <c r="J2618" i="8"/>
  <c r="I2618" i="8"/>
  <c r="H2618" i="8"/>
  <c r="G2618" i="8"/>
  <c r="F2618" i="8"/>
  <c r="E2618" i="8"/>
  <c r="D2618" i="8"/>
  <c r="O2617" i="8"/>
  <c r="N2617" i="8"/>
  <c r="M2617" i="8"/>
  <c r="L2617" i="8"/>
  <c r="U2617" i="8" s="1"/>
  <c r="K2617" i="8"/>
  <c r="J2617" i="8"/>
  <c r="I2617" i="8"/>
  <c r="H2617" i="8"/>
  <c r="G2617" i="8"/>
  <c r="F2617" i="8"/>
  <c r="E2617" i="8"/>
  <c r="D2617" i="8"/>
  <c r="O2616" i="8"/>
  <c r="N2616" i="8"/>
  <c r="M2616" i="8"/>
  <c r="L2616" i="8"/>
  <c r="V2616" i="8" s="1"/>
  <c r="K2616" i="8"/>
  <c r="J2616" i="8"/>
  <c r="I2616" i="8"/>
  <c r="H2616" i="8"/>
  <c r="G2616" i="8"/>
  <c r="F2616" i="8"/>
  <c r="E2616" i="8"/>
  <c r="D2616" i="8"/>
  <c r="O2615" i="8"/>
  <c r="N2615" i="8"/>
  <c r="M2615" i="8"/>
  <c r="L2615" i="8"/>
  <c r="V2615" i="8" s="1"/>
  <c r="K2615" i="8"/>
  <c r="J2615" i="8"/>
  <c r="I2615" i="8"/>
  <c r="H2615" i="8"/>
  <c r="G2615" i="8"/>
  <c r="F2615" i="8"/>
  <c r="E2615" i="8"/>
  <c r="D2615" i="8"/>
  <c r="O2614" i="8"/>
  <c r="N2614" i="8"/>
  <c r="M2614" i="8"/>
  <c r="L2614" i="8"/>
  <c r="V2614" i="8" s="1"/>
  <c r="K2614" i="8"/>
  <c r="J2614" i="8"/>
  <c r="I2614" i="8"/>
  <c r="H2614" i="8"/>
  <c r="G2614" i="8"/>
  <c r="F2614" i="8"/>
  <c r="E2614" i="8"/>
  <c r="D2614" i="8"/>
  <c r="O2613" i="8"/>
  <c r="N2613" i="8"/>
  <c r="M2613" i="8"/>
  <c r="L2613" i="8"/>
  <c r="V2613" i="8" s="1"/>
  <c r="K2613" i="8"/>
  <c r="J2613" i="8"/>
  <c r="I2613" i="8"/>
  <c r="H2613" i="8"/>
  <c r="G2613" i="8"/>
  <c r="F2613" i="8"/>
  <c r="E2613" i="8"/>
  <c r="D2613" i="8"/>
  <c r="O2612" i="8"/>
  <c r="N2612" i="8"/>
  <c r="M2612" i="8"/>
  <c r="L2612" i="8"/>
  <c r="V2612" i="8" s="1"/>
  <c r="K2612" i="8"/>
  <c r="J2612" i="8"/>
  <c r="I2612" i="8"/>
  <c r="H2612" i="8"/>
  <c r="G2612" i="8"/>
  <c r="F2612" i="8"/>
  <c r="E2612" i="8"/>
  <c r="D2612" i="8"/>
  <c r="O2611" i="8"/>
  <c r="N2611" i="8"/>
  <c r="M2611" i="8"/>
  <c r="L2611" i="8"/>
  <c r="V2611" i="8" s="1"/>
  <c r="K2611" i="8"/>
  <c r="J2611" i="8"/>
  <c r="I2611" i="8"/>
  <c r="H2611" i="8"/>
  <c r="G2611" i="8"/>
  <c r="F2611" i="8"/>
  <c r="E2611" i="8"/>
  <c r="D2611" i="8"/>
  <c r="O2610" i="8"/>
  <c r="N2610" i="8"/>
  <c r="M2610" i="8"/>
  <c r="L2610" i="8"/>
  <c r="K2610" i="8"/>
  <c r="J2610" i="8"/>
  <c r="I2610" i="8"/>
  <c r="H2610" i="8"/>
  <c r="G2610" i="8"/>
  <c r="F2610" i="8"/>
  <c r="E2610" i="8"/>
  <c r="D2610" i="8"/>
  <c r="O2609" i="8"/>
  <c r="N2609" i="8"/>
  <c r="M2609" i="8"/>
  <c r="L2609" i="8"/>
  <c r="U2609" i="8" s="1"/>
  <c r="K2609" i="8"/>
  <c r="J2609" i="8"/>
  <c r="I2609" i="8"/>
  <c r="H2609" i="8"/>
  <c r="G2609" i="8"/>
  <c r="F2609" i="8"/>
  <c r="E2609" i="8"/>
  <c r="D2609" i="8"/>
  <c r="O2608" i="8"/>
  <c r="N2608" i="8"/>
  <c r="M2608" i="8"/>
  <c r="L2608" i="8"/>
  <c r="K2608" i="8"/>
  <c r="J2608" i="8"/>
  <c r="I2608" i="8"/>
  <c r="H2608" i="8"/>
  <c r="G2608" i="8"/>
  <c r="F2608" i="8"/>
  <c r="E2608" i="8"/>
  <c r="D2608" i="8"/>
  <c r="O2607" i="8"/>
  <c r="N2607" i="8"/>
  <c r="M2607" i="8"/>
  <c r="L2607" i="8"/>
  <c r="V2607" i="8" s="1"/>
  <c r="K2607" i="8"/>
  <c r="J2607" i="8"/>
  <c r="I2607" i="8"/>
  <c r="H2607" i="8"/>
  <c r="G2607" i="8"/>
  <c r="F2607" i="8"/>
  <c r="E2607" i="8"/>
  <c r="D2607" i="8"/>
  <c r="O2606" i="8"/>
  <c r="N2606" i="8"/>
  <c r="M2606" i="8"/>
  <c r="L2606" i="8"/>
  <c r="K2606" i="8"/>
  <c r="J2606" i="8"/>
  <c r="I2606" i="8"/>
  <c r="H2606" i="8"/>
  <c r="G2606" i="8"/>
  <c r="F2606" i="8"/>
  <c r="E2606" i="8"/>
  <c r="D2606" i="8"/>
  <c r="O2605" i="8"/>
  <c r="N2605" i="8"/>
  <c r="M2605" i="8"/>
  <c r="L2605" i="8"/>
  <c r="V2605" i="8" s="1"/>
  <c r="K2605" i="8"/>
  <c r="J2605" i="8"/>
  <c r="I2605" i="8"/>
  <c r="H2605" i="8"/>
  <c r="G2605" i="8"/>
  <c r="F2605" i="8"/>
  <c r="E2605" i="8"/>
  <c r="D2605" i="8"/>
  <c r="O2604" i="8"/>
  <c r="N2604" i="8"/>
  <c r="M2604" i="8"/>
  <c r="L2604" i="8"/>
  <c r="K2604" i="8"/>
  <c r="J2604" i="8"/>
  <c r="I2604" i="8"/>
  <c r="H2604" i="8"/>
  <c r="G2604" i="8"/>
  <c r="F2604" i="8"/>
  <c r="E2604" i="8"/>
  <c r="D2604" i="8"/>
  <c r="O2603" i="8"/>
  <c r="N2603" i="8"/>
  <c r="M2603" i="8"/>
  <c r="L2603" i="8"/>
  <c r="V2603" i="8" s="1"/>
  <c r="K2603" i="8"/>
  <c r="J2603" i="8"/>
  <c r="I2603" i="8"/>
  <c r="H2603" i="8"/>
  <c r="G2603" i="8"/>
  <c r="F2603" i="8"/>
  <c r="E2603" i="8"/>
  <c r="D2603" i="8"/>
  <c r="O2602" i="8"/>
  <c r="N2602" i="8"/>
  <c r="M2602" i="8"/>
  <c r="L2602" i="8"/>
  <c r="U2602" i="8" s="1"/>
  <c r="K2602" i="8"/>
  <c r="J2602" i="8"/>
  <c r="I2602" i="8"/>
  <c r="H2602" i="8"/>
  <c r="G2602" i="8"/>
  <c r="F2602" i="8"/>
  <c r="E2602" i="8"/>
  <c r="D2602" i="8"/>
  <c r="O2601" i="8"/>
  <c r="N2601" i="8"/>
  <c r="M2601" i="8"/>
  <c r="L2601" i="8"/>
  <c r="V2601" i="8" s="1"/>
  <c r="K2601" i="8"/>
  <c r="J2601" i="8"/>
  <c r="I2601" i="8"/>
  <c r="H2601" i="8"/>
  <c r="G2601" i="8"/>
  <c r="F2601" i="8"/>
  <c r="E2601" i="8"/>
  <c r="D2601" i="8"/>
  <c r="O2600" i="8"/>
  <c r="N2600" i="8"/>
  <c r="M2600" i="8"/>
  <c r="L2600" i="8"/>
  <c r="U2600" i="8" s="1"/>
  <c r="K2600" i="8"/>
  <c r="J2600" i="8"/>
  <c r="I2600" i="8"/>
  <c r="H2600" i="8"/>
  <c r="G2600" i="8"/>
  <c r="F2600" i="8"/>
  <c r="E2600" i="8"/>
  <c r="D2600" i="8"/>
  <c r="O2599" i="8"/>
  <c r="N2599" i="8"/>
  <c r="M2599" i="8"/>
  <c r="L2599" i="8"/>
  <c r="U2599" i="8" s="1"/>
  <c r="K2599" i="8"/>
  <c r="J2599" i="8"/>
  <c r="I2599" i="8"/>
  <c r="H2599" i="8"/>
  <c r="G2599" i="8"/>
  <c r="F2599" i="8"/>
  <c r="E2599" i="8"/>
  <c r="D2599" i="8"/>
  <c r="O2598" i="8"/>
  <c r="N2598" i="8"/>
  <c r="M2598" i="8"/>
  <c r="L2598" i="8"/>
  <c r="U2598" i="8" s="1"/>
  <c r="K2598" i="8"/>
  <c r="J2598" i="8"/>
  <c r="I2598" i="8"/>
  <c r="H2598" i="8"/>
  <c r="G2598" i="8"/>
  <c r="F2598" i="8"/>
  <c r="E2598" i="8"/>
  <c r="D2598" i="8"/>
  <c r="O2597" i="8"/>
  <c r="N2597" i="8"/>
  <c r="M2597" i="8"/>
  <c r="L2597" i="8"/>
  <c r="V2597" i="8" s="1"/>
  <c r="K2597" i="8"/>
  <c r="J2597" i="8"/>
  <c r="I2597" i="8"/>
  <c r="H2597" i="8"/>
  <c r="G2597" i="8"/>
  <c r="F2597" i="8"/>
  <c r="E2597" i="8"/>
  <c r="D2597" i="8"/>
  <c r="O2596" i="8"/>
  <c r="N2596" i="8"/>
  <c r="M2596" i="8"/>
  <c r="L2596" i="8"/>
  <c r="K2596" i="8"/>
  <c r="J2596" i="8"/>
  <c r="I2596" i="8"/>
  <c r="H2596" i="8"/>
  <c r="G2596" i="8"/>
  <c r="F2596" i="8"/>
  <c r="E2596" i="8"/>
  <c r="D2596" i="8"/>
  <c r="O2595" i="8"/>
  <c r="N2595" i="8"/>
  <c r="M2595" i="8"/>
  <c r="L2595" i="8"/>
  <c r="V2595" i="8" s="1"/>
  <c r="K2595" i="8"/>
  <c r="J2595" i="8"/>
  <c r="I2595" i="8"/>
  <c r="H2595" i="8"/>
  <c r="G2595" i="8"/>
  <c r="F2595" i="8"/>
  <c r="E2595" i="8"/>
  <c r="D2595" i="8"/>
  <c r="O2594" i="8"/>
  <c r="N2594" i="8"/>
  <c r="M2594" i="8"/>
  <c r="L2594" i="8"/>
  <c r="V2594" i="8" s="1"/>
  <c r="K2594" i="8"/>
  <c r="J2594" i="8"/>
  <c r="I2594" i="8"/>
  <c r="H2594" i="8"/>
  <c r="G2594" i="8"/>
  <c r="F2594" i="8"/>
  <c r="E2594" i="8"/>
  <c r="D2594" i="8"/>
  <c r="O2593" i="8"/>
  <c r="N2593" i="8"/>
  <c r="M2593" i="8"/>
  <c r="L2593" i="8"/>
  <c r="K2593" i="8"/>
  <c r="J2593" i="8"/>
  <c r="I2593" i="8"/>
  <c r="H2593" i="8"/>
  <c r="G2593" i="8"/>
  <c r="F2593" i="8"/>
  <c r="E2593" i="8"/>
  <c r="D2593" i="8"/>
  <c r="O2592" i="8"/>
  <c r="N2592" i="8"/>
  <c r="M2592" i="8"/>
  <c r="L2592" i="8"/>
  <c r="U2592" i="8" s="1"/>
  <c r="K2592" i="8"/>
  <c r="J2592" i="8"/>
  <c r="I2592" i="8"/>
  <c r="H2592" i="8"/>
  <c r="G2592" i="8"/>
  <c r="F2592" i="8"/>
  <c r="E2592" i="8"/>
  <c r="D2592" i="8"/>
  <c r="O2591" i="8"/>
  <c r="N2591" i="8"/>
  <c r="M2591" i="8"/>
  <c r="L2591" i="8"/>
  <c r="K2591" i="8"/>
  <c r="J2591" i="8"/>
  <c r="I2591" i="8"/>
  <c r="H2591" i="8"/>
  <c r="G2591" i="8"/>
  <c r="F2591" i="8"/>
  <c r="E2591" i="8"/>
  <c r="D2591" i="8"/>
  <c r="O2590" i="8"/>
  <c r="N2590" i="8"/>
  <c r="M2590" i="8"/>
  <c r="L2590" i="8"/>
  <c r="V2590" i="8" s="1"/>
  <c r="K2590" i="8"/>
  <c r="J2590" i="8"/>
  <c r="I2590" i="8"/>
  <c r="H2590" i="8"/>
  <c r="G2590" i="8"/>
  <c r="F2590" i="8"/>
  <c r="E2590" i="8"/>
  <c r="D2590" i="8"/>
  <c r="O2589" i="8"/>
  <c r="N2589" i="8"/>
  <c r="M2589" i="8"/>
  <c r="L2589" i="8"/>
  <c r="K2589" i="8"/>
  <c r="J2589" i="8"/>
  <c r="I2589" i="8"/>
  <c r="H2589" i="8"/>
  <c r="G2589" i="8"/>
  <c r="F2589" i="8"/>
  <c r="E2589" i="8"/>
  <c r="D2589" i="8"/>
  <c r="O2588" i="8"/>
  <c r="N2588" i="8"/>
  <c r="M2588" i="8"/>
  <c r="L2588" i="8"/>
  <c r="V2588" i="8" s="1"/>
  <c r="K2588" i="8"/>
  <c r="J2588" i="8"/>
  <c r="I2588" i="8"/>
  <c r="H2588" i="8"/>
  <c r="G2588" i="8"/>
  <c r="F2588" i="8"/>
  <c r="E2588" i="8"/>
  <c r="D2588" i="8"/>
  <c r="O2587" i="8"/>
  <c r="N2587" i="8"/>
  <c r="M2587" i="8"/>
  <c r="L2587" i="8"/>
  <c r="K2587" i="8"/>
  <c r="J2587" i="8"/>
  <c r="I2587" i="8"/>
  <c r="H2587" i="8"/>
  <c r="G2587" i="8"/>
  <c r="F2587" i="8"/>
  <c r="E2587" i="8"/>
  <c r="D2587" i="8"/>
  <c r="O2586" i="8"/>
  <c r="N2586" i="8"/>
  <c r="M2586" i="8"/>
  <c r="L2586" i="8"/>
  <c r="V2586" i="8" s="1"/>
  <c r="K2586" i="8"/>
  <c r="J2586" i="8"/>
  <c r="I2586" i="8"/>
  <c r="H2586" i="8"/>
  <c r="G2586" i="8"/>
  <c r="F2586" i="8"/>
  <c r="E2586" i="8"/>
  <c r="D2586" i="8"/>
  <c r="O2585" i="8"/>
  <c r="N2585" i="8"/>
  <c r="M2585" i="8"/>
  <c r="L2585" i="8"/>
  <c r="K2585" i="8"/>
  <c r="J2585" i="8"/>
  <c r="I2585" i="8"/>
  <c r="H2585" i="8"/>
  <c r="G2585" i="8"/>
  <c r="F2585" i="8"/>
  <c r="E2585" i="8"/>
  <c r="D2585" i="8"/>
  <c r="O2584" i="8"/>
  <c r="N2584" i="8"/>
  <c r="M2584" i="8"/>
  <c r="L2584" i="8"/>
  <c r="U2584" i="8" s="1"/>
  <c r="K2584" i="8"/>
  <c r="J2584" i="8"/>
  <c r="I2584" i="8"/>
  <c r="H2584" i="8"/>
  <c r="G2584" i="8"/>
  <c r="F2584" i="8"/>
  <c r="E2584" i="8"/>
  <c r="D2584" i="8"/>
  <c r="O2583" i="8"/>
  <c r="N2583" i="8"/>
  <c r="M2583" i="8"/>
  <c r="L2583" i="8"/>
  <c r="K2583" i="8"/>
  <c r="J2583" i="8"/>
  <c r="I2583" i="8"/>
  <c r="H2583" i="8"/>
  <c r="G2583" i="8"/>
  <c r="F2583" i="8"/>
  <c r="E2583" i="8"/>
  <c r="D2583" i="8"/>
  <c r="O2582" i="8"/>
  <c r="N2582" i="8"/>
  <c r="M2582" i="8"/>
  <c r="L2582" i="8"/>
  <c r="V2582" i="8" s="1"/>
  <c r="K2582" i="8"/>
  <c r="J2582" i="8"/>
  <c r="I2582" i="8"/>
  <c r="H2582" i="8"/>
  <c r="G2582" i="8"/>
  <c r="F2582" i="8"/>
  <c r="E2582" i="8"/>
  <c r="D2582" i="8"/>
  <c r="O2581" i="8"/>
  <c r="N2581" i="8"/>
  <c r="M2581" i="8"/>
  <c r="L2581" i="8"/>
  <c r="K2581" i="8"/>
  <c r="J2581" i="8"/>
  <c r="I2581" i="8"/>
  <c r="H2581" i="8"/>
  <c r="G2581" i="8"/>
  <c r="F2581" i="8"/>
  <c r="E2581" i="8"/>
  <c r="D2581" i="8"/>
  <c r="O2580" i="8"/>
  <c r="N2580" i="8"/>
  <c r="M2580" i="8"/>
  <c r="L2580" i="8"/>
  <c r="U2580" i="8" s="1"/>
  <c r="K2580" i="8"/>
  <c r="J2580" i="8"/>
  <c r="I2580" i="8"/>
  <c r="H2580" i="8"/>
  <c r="G2580" i="8"/>
  <c r="F2580" i="8"/>
  <c r="E2580" i="8"/>
  <c r="D2580" i="8"/>
  <c r="O2579" i="8"/>
  <c r="N2579" i="8"/>
  <c r="M2579" i="8"/>
  <c r="L2579" i="8"/>
  <c r="K2579" i="8"/>
  <c r="J2579" i="8"/>
  <c r="I2579" i="8"/>
  <c r="H2579" i="8"/>
  <c r="G2579" i="8"/>
  <c r="F2579" i="8"/>
  <c r="E2579" i="8"/>
  <c r="D2579" i="8"/>
  <c r="O2578" i="8"/>
  <c r="N2578" i="8"/>
  <c r="M2578" i="8"/>
  <c r="L2578" i="8"/>
  <c r="U2578" i="8" s="1"/>
  <c r="K2578" i="8"/>
  <c r="J2578" i="8"/>
  <c r="I2578" i="8"/>
  <c r="H2578" i="8"/>
  <c r="G2578" i="8"/>
  <c r="F2578" i="8"/>
  <c r="E2578" i="8"/>
  <c r="D2578" i="8"/>
  <c r="O2577" i="8"/>
  <c r="N2577" i="8"/>
  <c r="M2577" i="8"/>
  <c r="L2577" i="8"/>
  <c r="K2577" i="8"/>
  <c r="J2577" i="8"/>
  <c r="I2577" i="8"/>
  <c r="H2577" i="8"/>
  <c r="G2577" i="8"/>
  <c r="F2577" i="8"/>
  <c r="E2577" i="8"/>
  <c r="D2577" i="8"/>
  <c r="O2576" i="8"/>
  <c r="N2576" i="8"/>
  <c r="M2576" i="8"/>
  <c r="L2576" i="8"/>
  <c r="V2576" i="8" s="1"/>
  <c r="K2576" i="8"/>
  <c r="J2576" i="8"/>
  <c r="I2576" i="8"/>
  <c r="H2576" i="8"/>
  <c r="G2576" i="8"/>
  <c r="F2576" i="8"/>
  <c r="E2576" i="8"/>
  <c r="D2576" i="8"/>
  <c r="O2575" i="8"/>
  <c r="N2575" i="8"/>
  <c r="M2575" i="8"/>
  <c r="L2575" i="8"/>
  <c r="K2575" i="8"/>
  <c r="J2575" i="8"/>
  <c r="I2575" i="8"/>
  <c r="H2575" i="8"/>
  <c r="G2575" i="8"/>
  <c r="F2575" i="8"/>
  <c r="E2575" i="8"/>
  <c r="D2575" i="8"/>
  <c r="O2574" i="8"/>
  <c r="N2574" i="8"/>
  <c r="M2574" i="8"/>
  <c r="L2574" i="8"/>
  <c r="V2574" i="8" s="1"/>
  <c r="K2574" i="8"/>
  <c r="J2574" i="8"/>
  <c r="I2574" i="8"/>
  <c r="H2574" i="8"/>
  <c r="G2574" i="8"/>
  <c r="F2574" i="8"/>
  <c r="E2574" i="8"/>
  <c r="D2574" i="8"/>
  <c r="O2573" i="8"/>
  <c r="N2573" i="8"/>
  <c r="M2573" i="8"/>
  <c r="L2573" i="8"/>
  <c r="K2573" i="8"/>
  <c r="J2573" i="8"/>
  <c r="I2573" i="8"/>
  <c r="H2573" i="8"/>
  <c r="G2573" i="8"/>
  <c r="F2573" i="8"/>
  <c r="E2573" i="8"/>
  <c r="D2573" i="8"/>
  <c r="O2572" i="8"/>
  <c r="N2572" i="8"/>
  <c r="M2572" i="8"/>
  <c r="L2572" i="8"/>
  <c r="U2572" i="8" s="1"/>
  <c r="K2572" i="8"/>
  <c r="J2572" i="8"/>
  <c r="I2572" i="8"/>
  <c r="H2572" i="8"/>
  <c r="G2572" i="8"/>
  <c r="F2572" i="8"/>
  <c r="E2572" i="8"/>
  <c r="D2572" i="8"/>
  <c r="O2571" i="8"/>
  <c r="N2571" i="8"/>
  <c r="M2571" i="8"/>
  <c r="L2571" i="8"/>
  <c r="K2571" i="8"/>
  <c r="J2571" i="8"/>
  <c r="I2571" i="8"/>
  <c r="H2571" i="8"/>
  <c r="G2571" i="8"/>
  <c r="F2571" i="8"/>
  <c r="E2571" i="8"/>
  <c r="D2571" i="8"/>
  <c r="O2570" i="8"/>
  <c r="N2570" i="8"/>
  <c r="M2570" i="8"/>
  <c r="L2570" i="8"/>
  <c r="V2570" i="8" s="1"/>
  <c r="K2570" i="8"/>
  <c r="J2570" i="8"/>
  <c r="I2570" i="8"/>
  <c r="H2570" i="8"/>
  <c r="G2570" i="8"/>
  <c r="F2570" i="8"/>
  <c r="E2570" i="8"/>
  <c r="D2570" i="8"/>
  <c r="O2569" i="8"/>
  <c r="N2569" i="8"/>
  <c r="M2569" i="8"/>
  <c r="L2569" i="8"/>
  <c r="K2569" i="8"/>
  <c r="J2569" i="8"/>
  <c r="I2569" i="8"/>
  <c r="H2569" i="8"/>
  <c r="G2569" i="8"/>
  <c r="F2569" i="8"/>
  <c r="E2569" i="8"/>
  <c r="D2569" i="8"/>
  <c r="O2568" i="8"/>
  <c r="N2568" i="8"/>
  <c r="M2568" i="8"/>
  <c r="L2568" i="8"/>
  <c r="V2568" i="8" s="1"/>
  <c r="K2568" i="8"/>
  <c r="J2568" i="8"/>
  <c r="I2568" i="8"/>
  <c r="H2568" i="8"/>
  <c r="G2568" i="8"/>
  <c r="F2568" i="8"/>
  <c r="E2568" i="8"/>
  <c r="D2568" i="8"/>
  <c r="O2567" i="8"/>
  <c r="N2567" i="8"/>
  <c r="M2567" i="8"/>
  <c r="L2567" i="8"/>
  <c r="K2567" i="8"/>
  <c r="J2567" i="8"/>
  <c r="I2567" i="8"/>
  <c r="H2567" i="8"/>
  <c r="G2567" i="8"/>
  <c r="F2567" i="8"/>
  <c r="E2567" i="8"/>
  <c r="D2567" i="8"/>
  <c r="O2566" i="8"/>
  <c r="N2566" i="8"/>
  <c r="M2566" i="8"/>
  <c r="L2566" i="8"/>
  <c r="V2566" i="8" s="1"/>
  <c r="K2566" i="8"/>
  <c r="J2566" i="8"/>
  <c r="I2566" i="8"/>
  <c r="H2566" i="8"/>
  <c r="G2566" i="8"/>
  <c r="F2566" i="8"/>
  <c r="E2566" i="8"/>
  <c r="D2566" i="8"/>
  <c r="O2565" i="8"/>
  <c r="N2565" i="8"/>
  <c r="M2565" i="8"/>
  <c r="L2565" i="8"/>
  <c r="K2565" i="8"/>
  <c r="J2565" i="8"/>
  <c r="I2565" i="8"/>
  <c r="H2565" i="8"/>
  <c r="G2565" i="8"/>
  <c r="F2565" i="8"/>
  <c r="E2565" i="8"/>
  <c r="D2565" i="8"/>
  <c r="O2564" i="8"/>
  <c r="N2564" i="8"/>
  <c r="M2564" i="8"/>
  <c r="L2564" i="8"/>
  <c r="U2564" i="8" s="1"/>
  <c r="K2564" i="8"/>
  <c r="J2564" i="8"/>
  <c r="I2564" i="8"/>
  <c r="H2564" i="8"/>
  <c r="G2564" i="8"/>
  <c r="F2564" i="8"/>
  <c r="E2564" i="8"/>
  <c r="D2564" i="8"/>
  <c r="O2563" i="8"/>
  <c r="N2563" i="8"/>
  <c r="M2563" i="8"/>
  <c r="L2563" i="8"/>
  <c r="K2563" i="8"/>
  <c r="J2563" i="8"/>
  <c r="I2563" i="8"/>
  <c r="H2563" i="8"/>
  <c r="G2563" i="8"/>
  <c r="F2563" i="8"/>
  <c r="E2563" i="8"/>
  <c r="D2563" i="8"/>
  <c r="O2562" i="8"/>
  <c r="N2562" i="8"/>
  <c r="M2562" i="8"/>
  <c r="L2562" i="8"/>
  <c r="U2562" i="8" s="1"/>
  <c r="K2562" i="8"/>
  <c r="J2562" i="8"/>
  <c r="I2562" i="8"/>
  <c r="H2562" i="8"/>
  <c r="G2562" i="8"/>
  <c r="F2562" i="8"/>
  <c r="E2562" i="8"/>
  <c r="D2562" i="8"/>
  <c r="O2561" i="8"/>
  <c r="N2561" i="8"/>
  <c r="M2561" i="8"/>
  <c r="L2561" i="8"/>
  <c r="V2561" i="8" s="1"/>
  <c r="K2561" i="8"/>
  <c r="J2561" i="8"/>
  <c r="I2561" i="8"/>
  <c r="H2561" i="8"/>
  <c r="G2561" i="8"/>
  <c r="F2561" i="8"/>
  <c r="E2561" i="8"/>
  <c r="D2561" i="8"/>
  <c r="O2560" i="8"/>
  <c r="N2560" i="8"/>
  <c r="M2560" i="8"/>
  <c r="L2560" i="8"/>
  <c r="V2560" i="8" s="1"/>
  <c r="K2560" i="8"/>
  <c r="J2560" i="8"/>
  <c r="I2560" i="8"/>
  <c r="H2560" i="8"/>
  <c r="G2560" i="8"/>
  <c r="F2560" i="8"/>
  <c r="E2560" i="8"/>
  <c r="D2560" i="8"/>
  <c r="O2559" i="8"/>
  <c r="N2559" i="8"/>
  <c r="M2559" i="8"/>
  <c r="L2559" i="8"/>
  <c r="K2559" i="8"/>
  <c r="J2559" i="8"/>
  <c r="I2559" i="8"/>
  <c r="H2559" i="8"/>
  <c r="G2559" i="8"/>
  <c r="F2559" i="8"/>
  <c r="E2559" i="8"/>
  <c r="D2559" i="8"/>
  <c r="O2558" i="8"/>
  <c r="N2558" i="8"/>
  <c r="M2558" i="8"/>
  <c r="L2558" i="8"/>
  <c r="U2558" i="8" s="1"/>
  <c r="AH2558" i="8" s="1"/>
  <c r="K2558" i="8"/>
  <c r="J2558" i="8"/>
  <c r="I2558" i="8"/>
  <c r="H2558" i="8"/>
  <c r="G2558" i="8"/>
  <c r="F2558" i="8"/>
  <c r="E2558" i="8"/>
  <c r="D2558" i="8"/>
  <c r="O2557" i="8"/>
  <c r="N2557" i="8"/>
  <c r="M2557" i="8"/>
  <c r="L2557" i="8"/>
  <c r="U2557" i="8" s="1"/>
  <c r="K2557" i="8"/>
  <c r="J2557" i="8"/>
  <c r="I2557" i="8"/>
  <c r="H2557" i="8"/>
  <c r="G2557" i="8"/>
  <c r="F2557" i="8"/>
  <c r="E2557" i="8"/>
  <c r="D2557" i="8"/>
  <c r="O2556" i="8"/>
  <c r="N2556" i="8"/>
  <c r="M2556" i="8"/>
  <c r="L2556" i="8"/>
  <c r="K2556" i="8"/>
  <c r="J2556" i="8"/>
  <c r="I2556" i="8"/>
  <c r="H2556" i="8"/>
  <c r="G2556" i="8"/>
  <c r="F2556" i="8"/>
  <c r="E2556" i="8"/>
  <c r="D2556" i="8"/>
  <c r="O2555" i="8"/>
  <c r="N2555" i="8"/>
  <c r="M2555" i="8"/>
  <c r="L2555" i="8"/>
  <c r="U2555" i="8" s="1"/>
  <c r="K2555" i="8"/>
  <c r="J2555" i="8"/>
  <c r="I2555" i="8"/>
  <c r="H2555" i="8"/>
  <c r="G2555" i="8"/>
  <c r="F2555" i="8"/>
  <c r="E2555" i="8"/>
  <c r="D2555" i="8"/>
  <c r="O2554" i="8"/>
  <c r="N2554" i="8"/>
  <c r="M2554" i="8"/>
  <c r="L2554" i="8"/>
  <c r="V2554" i="8" s="1"/>
  <c r="K2554" i="8"/>
  <c r="J2554" i="8"/>
  <c r="I2554" i="8"/>
  <c r="H2554" i="8"/>
  <c r="G2554" i="8"/>
  <c r="F2554" i="8"/>
  <c r="E2554" i="8"/>
  <c r="D2554" i="8"/>
  <c r="O2553" i="8"/>
  <c r="N2553" i="8"/>
  <c r="M2553" i="8"/>
  <c r="L2553" i="8"/>
  <c r="K2553" i="8"/>
  <c r="J2553" i="8"/>
  <c r="I2553" i="8"/>
  <c r="H2553" i="8"/>
  <c r="G2553" i="8"/>
  <c r="F2553" i="8"/>
  <c r="E2553" i="8"/>
  <c r="D2553" i="8"/>
  <c r="O2552" i="8"/>
  <c r="N2552" i="8"/>
  <c r="M2552" i="8"/>
  <c r="L2552" i="8"/>
  <c r="V2552" i="8" s="1"/>
  <c r="K2552" i="8"/>
  <c r="J2552" i="8"/>
  <c r="I2552" i="8"/>
  <c r="H2552" i="8"/>
  <c r="G2552" i="8"/>
  <c r="F2552" i="8"/>
  <c r="E2552" i="8"/>
  <c r="D2552" i="8"/>
  <c r="O2551" i="8"/>
  <c r="N2551" i="8"/>
  <c r="M2551" i="8"/>
  <c r="L2551" i="8"/>
  <c r="U2551" i="8" s="1"/>
  <c r="K2551" i="8"/>
  <c r="J2551" i="8"/>
  <c r="I2551" i="8"/>
  <c r="H2551" i="8"/>
  <c r="G2551" i="8"/>
  <c r="F2551" i="8"/>
  <c r="E2551" i="8"/>
  <c r="D2551" i="8"/>
  <c r="O2550" i="8"/>
  <c r="N2550" i="8"/>
  <c r="M2550" i="8"/>
  <c r="L2550" i="8"/>
  <c r="K2550" i="8"/>
  <c r="J2550" i="8"/>
  <c r="I2550" i="8"/>
  <c r="H2550" i="8"/>
  <c r="G2550" i="8"/>
  <c r="F2550" i="8"/>
  <c r="E2550" i="8"/>
  <c r="D2550" i="8"/>
  <c r="O2549" i="8"/>
  <c r="N2549" i="8"/>
  <c r="M2549" i="8"/>
  <c r="L2549" i="8"/>
  <c r="U2549" i="8" s="1"/>
  <c r="K2549" i="8"/>
  <c r="J2549" i="8"/>
  <c r="I2549" i="8"/>
  <c r="H2549" i="8"/>
  <c r="G2549" i="8"/>
  <c r="F2549" i="8"/>
  <c r="E2549" i="8"/>
  <c r="D2549" i="8"/>
  <c r="O2548" i="8"/>
  <c r="N2548" i="8"/>
  <c r="M2548" i="8"/>
  <c r="L2548" i="8"/>
  <c r="U2548" i="8" s="1"/>
  <c r="K2548" i="8"/>
  <c r="J2548" i="8"/>
  <c r="I2548" i="8"/>
  <c r="H2548" i="8"/>
  <c r="G2548" i="8"/>
  <c r="F2548" i="8"/>
  <c r="E2548" i="8"/>
  <c r="D2548" i="8"/>
  <c r="O2547" i="8"/>
  <c r="N2547" i="8"/>
  <c r="M2547" i="8"/>
  <c r="L2547" i="8"/>
  <c r="U2547" i="8" s="1"/>
  <c r="K2547" i="8"/>
  <c r="J2547" i="8"/>
  <c r="I2547" i="8"/>
  <c r="H2547" i="8"/>
  <c r="G2547" i="8"/>
  <c r="F2547" i="8"/>
  <c r="E2547" i="8"/>
  <c r="D2547" i="8"/>
  <c r="O2546" i="8"/>
  <c r="N2546" i="8"/>
  <c r="M2546" i="8"/>
  <c r="L2546" i="8"/>
  <c r="U2546" i="8" s="1"/>
  <c r="K2546" i="8"/>
  <c r="J2546" i="8"/>
  <c r="I2546" i="8"/>
  <c r="H2546" i="8"/>
  <c r="G2546" i="8"/>
  <c r="F2546" i="8"/>
  <c r="E2546" i="8"/>
  <c r="D2546" i="8"/>
  <c r="O2545" i="8"/>
  <c r="N2545" i="8"/>
  <c r="M2545" i="8"/>
  <c r="L2545" i="8"/>
  <c r="U2545" i="8" s="1"/>
  <c r="K2545" i="8"/>
  <c r="J2545" i="8"/>
  <c r="I2545" i="8"/>
  <c r="H2545" i="8"/>
  <c r="G2545" i="8"/>
  <c r="F2545" i="8"/>
  <c r="E2545" i="8"/>
  <c r="D2545" i="8"/>
  <c r="O2544" i="8"/>
  <c r="N2544" i="8"/>
  <c r="M2544" i="8"/>
  <c r="L2544" i="8"/>
  <c r="U2544" i="8" s="1"/>
  <c r="K2544" i="8"/>
  <c r="J2544" i="8"/>
  <c r="I2544" i="8"/>
  <c r="H2544" i="8"/>
  <c r="G2544" i="8"/>
  <c r="F2544" i="8"/>
  <c r="E2544" i="8"/>
  <c r="D2544" i="8"/>
  <c r="O2543" i="8"/>
  <c r="N2543" i="8"/>
  <c r="M2543" i="8"/>
  <c r="L2543" i="8"/>
  <c r="U2543" i="8" s="1"/>
  <c r="K2543" i="8"/>
  <c r="J2543" i="8"/>
  <c r="I2543" i="8"/>
  <c r="H2543" i="8"/>
  <c r="G2543" i="8"/>
  <c r="F2543" i="8"/>
  <c r="E2543" i="8"/>
  <c r="D2543" i="8"/>
  <c r="O2542" i="8"/>
  <c r="N2542" i="8"/>
  <c r="M2542" i="8"/>
  <c r="L2542" i="8"/>
  <c r="U2542" i="8" s="1"/>
  <c r="K2542" i="8"/>
  <c r="J2542" i="8"/>
  <c r="I2542" i="8"/>
  <c r="H2542" i="8"/>
  <c r="G2542" i="8"/>
  <c r="F2542" i="8"/>
  <c r="E2542" i="8"/>
  <c r="D2542" i="8"/>
  <c r="O2541" i="8"/>
  <c r="N2541" i="8"/>
  <c r="M2541" i="8"/>
  <c r="L2541" i="8"/>
  <c r="U2541" i="8" s="1"/>
  <c r="K2541" i="8"/>
  <c r="J2541" i="8"/>
  <c r="I2541" i="8"/>
  <c r="H2541" i="8"/>
  <c r="G2541" i="8"/>
  <c r="F2541" i="8"/>
  <c r="E2541" i="8"/>
  <c r="D2541" i="8"/>
  <c r="O2540" i="8"/>
  <c r="N2540" i="8"/>
  <c r="M2540" i="8"/>
  <c r="L2540" i="8"/>
  <c r="K2540" i="8"/>
  <c r="J2540" i="8"/>
  <c r="I2540" i="8"/>
  <c r="H2540" i="8"/>
  <c r="G2540" i="8"/>
  <c r="F2540" i="8"/>
  <c r="E2540" i="8"/>
  <c r="D2540" i="8"/>
  <c r="O2539" i="8"/>
  <c r="N2539" i="8"/>
  <c r="M2539" i="8"/>
  <c r="L2539" i="8"/>
  <c r="K2539" i="8"/>
  <c r="J2539" i="8"/>
  <c r="I2539" i="8"/>
  <c r="H2539" i="8"/>
  <c r="G2539" i="8"/>
  <c r="F2539" i="8"/>
  <c r="E2539" i="8"/>
  <c r="D2539" i="8"/>
  <c r="O2538" i="8"/>
  <c r="N2538" i="8"/>
  <c r="M2538" i="8"/>
  <c r="L2538" i="8"/>
  <c r="V2538" i="8" s="1"/>
  <c r="K2538" i="8"/>
  <c r="J2538" i="8"/>
  <c r="I2538" i="8"/>
  <c r="H2538" i="8"/>
  <c r="G2538" i="8"/>
  <c r="F2538" i="8"/>
  <c r="E2538" i="8"/>
  <c r="D2538" i="8"/>
  <c r="O2537" i="8"/>
  <c r="N2537" i="8"/>
  <c r="M2537" i="8"/>
  <c r="L2537" i="8"/>
  <c r="U2537" i="8" s="1"/>
  <c r="K2537" i="8"/>
  <c r="J2537" i="8"/>
  <c r="I2537" i="8"/>
  <c r="H2537" i="8"/>
  <c r="G2537" i="8"/>
  <c r="F2537" i="8"/>
  <c r="E2537" i="8"/>
  <c r="D2537" i="8"/>
  <c r="O2536" i="8"/>
  <c r="N2536" i="8"/>
  <c r="M2536" i="8"/>
  <c r="L2536" i="8"/>
  <c r="U2536" i="8" s="1"/>
  <c r="K2536" i="8"/>
  <c r="J2536" i="8"/>
  <c r="I2536" i="8"/>
  <c r="H2536" i="8"/>
  <c r="G2536" i="8"/>
  <c r="F2536" i="8"/>
  <c r="E2536" i="8"/>
  <c r="D2536" i="8"/>
  <c r="O2535" i="8"/>
  <c r="N2535" i="8"/>
  <c r="M2535" i="8"/>
  <c r="L2535" i="8"/>
  <c r="U2535" i="8" s="1"/>
  <c r="K2535" i="8"/>
  <c r="J2535" i="8"/>
  <c r="I2535" i="8"/>
  <c r="H2535" i="8"/>
  <c r="G2535" i="8"/>
  <c r="F2535" i="8"/>
  <c r="E2535" i="8"/>
  <c r="D2535" i="8"/>
  <c r="O2534" i="8"/>
  <c r="N2534" i="8"/>
  <c r="M2534" i="8"/>
  <c r="L2534" i="8"/>
  <c r="U2534" i="8" s="1"/>
  <c r="AH2534" i="8" s="1"/>
  <c r="K2534" i="8"/>
  <c r="J2534" i="8"/>
  <c r="I2534" i="8"/>
  <c r="H2534" i="8"/>
  <c r="G2534" i="8"/>
  <c r="F2534" i="8"/>
  <c r="E2534" i="8"/>
  <c r="D2534" i="8"/>
  <c r="O2533" i="8"/>
  <c r="N2533" i="8"/>
  <c r="M2533" i="8"/>
  <c r="L2533" i="8"/>
  <c r="V2533" i="8" s="1"/>
  <c r="K2533" i="8"/>
  <c r="J2533" i="8"/>
  <c r="I2533" i="8"/>
  <c r="H2533" i="8"/>
  <c r="G2533" i="8"/>
  <c r="F2533" i="8"/>
  <c r="E2533" i="8"/>
  <c r="D2533" i="8"/>
  <c r="O2532" i="8"/>
  <c r="N2532" i="8"/>
  <c r="M2532" i="8"/>
  <c r="L2532" i="8"/>
  <c r="U2532" i="8" s="1"/>
  <c r="K2532" i="8"/>
  <c r="J2532" i="8"/>
  <c r="I2532" i="8"/>
  <c r="H2532" i="8"/>
  <c r="G2532" i="8"/>
  <c r="F2532" i="8"/>
  <c r="E2532" i="8"/>
  <c r="D2532" i="8"/>
  <c r="O2531" i="8"/>
  <c r="N2531" i="8"/>
  <c r="M2531" i="8"/>
  <c r="L2531" i="8"/>
  <c r="V2531" i="8" s="1"/>
  <c r="K2531" i="8"/>
  <c r="J2531" i="8"/>
  <c r="I2531" i="8"/>
  <c r="H2531" i="8"/>
  <c r="G2531" i="8"/>
  <c r="F2531" i="8"/>
  <c r="E2531" i="8"/>
  <c r="D2531" i="8"/>
  <c r="O2530" i="8"/>
  <c r="N2530" i="8"/>
  <c r="M2530" i="8"/>
  <c r="L2530" i="8"/>
  <c r="K2530" i="8"/>
  <c r="J2530" i="8"/>
  <c r="I2530" i="8"/>
  <c r="H2530" i="8"/>
  <c r="G2530" i="8"/>
  <c r="F2530" i="8"/>
  <c r="E2530" i="8"/>
  <c r="D2530" i="8"/>
  <c r="O2529" i="8"/>
  <c r="N2529" i="8"/>
  <c r="M2529" i="8"/>
  <c r="L2529" i="8"/>
  <c r="V2529" i="8" s="1"/>
  <c r="K2529" i="8"/>
  <c r="J2529" i="8"/>
  <c r="I2529" i="8"/>
  <c r="H2529" i="8"/>
  <c r="G2529" i="8"/>
  <c r="F2529" i="8"/>
  <c r="E2529" i="8"/>
  <c r="D2529" i="8"/>
  <c r="O2528" i="8"/>
  <c r="N2528" i="8"/>
  <c r="M2528" i="8"/>
  <c r="L2528" i="8"/>
  <c r="U2528" i="8" s="1"/>
  <c r="K2528" i="8"/>
  <c r="J2528" i="8"/>
  <c r="I2528" i="8"/>
  <c r="H2528" i="8"/>
  <c r="G2528" i="8"/>
  <c r="F2528" i="8"/>
  <c r="E2528" i="8"/>
  <c r="D2528" i="8"/>
  <c r="O2527" i="8"/>
  <c r="N2527" i="8"/>
  <c r="M2527" i="8"/>
  <c r="L2527" i="8"/>
  <c r="V2527" i="8" s="1"/>
  <c r="K2527" i="8"/>
  <c r="J2527" i="8"/>
  <c r="I2527" i="8"/>
  <c r="H2527" i="8"/>
  <c r="G2527" i="8"/>
  <c r="F2527" i="8"/>
  <c r="E2527" i="8"/>
  <c r="D2527" i="8"/>
  <c r="O2526" i="8"/>
  <c r="N2526" i="8"/>
  <c r="M2526" i="8"/>
  <c r="L2526" i="8"/>
  <c r="U2526" i="8" s="1"/>
  <c r="K2526" i="8"/>
  <c r="J2526" i="8"/>
  <c r="I2526" i="8"/>
  <c r="H2526" i="8"/>
  <c r="G2526" i="8"/>
  <c r="F2526" i="8"/>
  <c r="E2526" i="8"/>
  <c r="D2526" i="8"/>
  <c r="O2525" i="8"/>
  <c r="N2525" i="8"/>
  <c r="M2525" i="8"/>
  <c r="L2525" i="8"/>
  <c r="V2525" i="8" s="1"/>
  <c r="K2525" i="8"/>
  <c r="J2525" i="8"/>
  <c r="I2525" i="8"/>
  <c r="H2525" i="8"/>
  <c r="G2525" i="8"/>
  <c r="F2525" i="8"/>
  <c r="E2525" i="8"/>
  <c r="D2525" i="8"/>
  <c r="O2524" i="8"/>
  <c r="N2524" i="8"/>
  <c r="M2524" i="8"/>
  <c r="L2524" i="8"/>
  <c r="U2524" i="8" s="1"/>
  <c r="K2524" i="8"/>
  <c r="J2524" i="8"/>
  <c r="I2524" i="8"/>
  <c r="H2524" i="8"/>
  <c r="G2524" i="8"/>
  <c r="F2524" i="8"/>
  <c r="E2524" i="8"/>
  <c r="D2524" i="8"/>
  <c r="O2523" i="8"/>
  <c r="N2523" i="8"/>
  <c r="M2523" i="8"/>
  <c r="L2523" i="8"/>
  <c r="V2523" i="8" s="1"/>
  <c r="K2523" i="8"/>
  <c r="J2523" i="8"/>
  <c r="I2523" i="8"/>
  <c r="H2523" i="8"/>
  <c r="G2523" i="8"/>
  <c r="F2523" i="8"/>
  <c r="E2523" i="8"/>
  <c r="D2523" i="8"/>
  <c r="O2522" i="8"/>
  <c r="N2522" i="8"/>
  <c r="M2522" i="8"/>
  <c r="L2522" i="8"/>
  <c r="U2522" i="8" s="1"/>
  <c r="AH2522" i="8" s="1"/>
  <c r="K2522" i="8"/>
  <c r="J2522" i="8"/>
  <c r="I2522" i="8"/>
  <c r="H2522" i="8"/>
  <c r="G2522" i="8"/>
  <c r="F2522" i="8"/>
  <c r="E2522" i="8"/>
  <c r="D2522" i="8"/>
  <c r="O2521" i="8"/>
  <c r="N2521" i="8"/>
  <c r="M2521" i="8"/>
  <c r="L2521" i="8"/>
  <c r="V2521" i="8" s="1"/>
  <c r="K2521" i="8"/>
  <c r="J2521" i="8"/>
  <c r="I2521" i="8"/>
  <c r="H2521" i="8"/>
  <c r="G2521" i="8"/>
  <c r="F2521" i="8"/>
  <c r="E2521" i="8"/>
  <c r="D2521" i="8"/>
  <c r="O2520" i="8"/>
  <c r="N2520" i="8"/>
  <c r="M2520" i="8"/>
  <c r="L2520" i="8"/>
  <c r="U2520" i="8" s="1"/>
  <c r="K2520" i="8"/>
  <c r="J2520" i="8"/>
  <c r="I2520" i="8"/>
  <c r="H2520" i="8"/>
  <c r="G2520" i="8"/>
  <c r="F2520" i="8"/>
  <c r="E2520" i="8"/>
  <c r="D2520" i="8"/>
  <c r="O2519" i="8"/>
  <c r="N2519" i="8"/>
  <c r="M2519" i="8"/>
  <c r="L2519" i="8"/>
  <c r="V2519" i="8" s="1"/>
  <c r="K2519" i="8"/>
  <c r="J2519" i="8"/>
  <c r="I2519" i="8"/>
  <c r="H2519" i="8"/>
  <c r="G2519" i="8"/>
  <c r="F2519" i="8"/>
  <c r="E2519" i="8"/>
  <c r="D2519" i="8"/>
  <c r="O2518" i="8"/>
  <c r="N2518" i="8"/>
  <c r="M2518" i="8"/>
  <c r="L2518" i="8"/>
  <c r="U2518" i="8" s="1"/>
  <c r="K2518" i="8"/>
  <c r="J2518" i="8"/>
  <c r="I2518" i="8"/>
  <c r="H2518" i="8"/>
  <c r="G2518" i="8"/>
  <c r="F2518" i="8"/>
  <c r="E2518" i="8"/>
  <c r="D2518" i="8"/>
  <c r="O2517" i="8"/>
  <c r="N2517" i="8"/>
  <c r="M2517" i="8"/>
  <c r="L2517" i="8"/>
  <c r="V2517" i="8" s="1"/>
  <c r="K2517" i="8"/>
  <c r="J2517" i="8"/>
  <c r="I2517" i="8"/>
  <c r="H2517" i="8"/>
  <c r="G2517" i="8"/>
  <c r="F2517" i="8"/>
  <c r="E2517" i="8"/>
  <c r="D2517" i="8"/>
  <c r="O2516" i="8"/>
  <c r="N2516" i="8"/>
  <c r="M2516" i="8"/>
  <c r="L2516" i="8"/>
  <c r="U2516" i="8" s="1"/>
  <c r="K2516" i="8"/>
  <c r="J2516" i="8"/>
  <c r="I2516" i="8"/>
  <c r="H2516" i="8"/>
  <c r="G2516" i="8"/>
  <c r="F2516" i="8"/>
  <c r="E2516" i="8"/>
  <c r="D2516" i="8"/>
  <c r="O2515" i="8"/>
  <c r="N2515" i="8"/>
  <c r="M2515" i="8"/>
  <c r="L2515" i="8"/>
  <c r="V2515" i="8" s="1"/>
  <c r="K2515" i="8"/>
  <c r="J2515" i="8"/>
  <c r="I2515" i="8"/>
  <c r="H2515" i="8"/>
  <c r="G2515" i="8"/>
  <c r="F2515" i="8"/>
  <c r="E2515" i="8"/>
  <c r="D2515" i="8"/>
  <c r="O2514" i="8"/>
  <c r="N2514" i="8"/>
  <c r="M2514" i="8"/>
  <c r="L2514" i="8"/>
  <c r="U2514" i="8" s="1"/>
  <c r="K2514" i="8"/>
  <c r="J2514" i="8"/>
  <c r="I2514" i="8"/>
  <c r="H2514" i="8"/>
  <c r="G2514" i="8"/>
  <c r="F2514" i="8"/>
  <c r="E2514" i="8"/>
  <c r="D2514" i="8"/>
  <c r="O2513" i="8"/>
  <c r="N2513" i="8"/>
  <c r="M2513" i="8"/>
  <c r="L2513" i="8"/>
  <c r="V2513" i="8" s="1"/>
  <c r="K2513" i="8"/>
  <c r="J2513" i="8"/>
  <c r="I2513" i="8"/>
  <c r="H2513" i="8"/>
  <c r="G2513" i="8"/>
  <c r="F2513" i="8"/>
  <c r="E2513" i="8"/>
  <c r="D2513" i="8"/>
  <c r="O2512" i="8"/>
  <c r="N2512" i="8"/>
  <c r="M2512" i="8"/>
  <c r="L2512" i="8"/>
  <c r="U2512" i="8" s="1"/>
  <c r="K2512" i="8"/>
  <c r="J2512" i="8"/>
  <c r="I2512" i="8"/>
  <c r="H2512" i="8"/>
  <c r="G2512" i="8"/>
  <c r="F2512" i="8"/>
  <c r="E2512" i="8"/>
  <c r="D2512" i="8"/>
  <c r="O2511" i="8"/>
  <c r="N2511" i="8"/>
  <c r="M2511" i="8"/>
  <c r="L2511" i="8"/>
  <c r="V2511" i="8" s="1"/>
  <c r="K2511" i="8"/>
  <c r="J2511" i="8"/>
  <c r="I2511" i="8"/>
  <c r="H2511" i="8"/>
  <c r="G2511" i="8"/>
  <c r="F2511" i="8"/>
  <c r="E2511" i="8"/>
  <c r="D2511" i="8"/>
  <c r="O2510" i="8"/>
  <c r="N2510" i="8"/>
  <c r="M2510" i="8"/>
  <c r="L2510" i="8"/>
  <c r="U2510" i="8" s="1"/>
  <c r="K2510" i="8"/>
  <c r="J2510" i="8"/>
  <c r="I2510" i="8"/>
  <c r="H2510" i="8"/>
  <c r="G2510" i="8"/>
  <c r="F2510" i="8"/>
  <c r="E2510" i="8"/>
  <c r="D2510" i="8"/>
  <c r="O2509" i="8"/>
  <c r="N2509" i="8"/>
  <c r="M2509" i="8"/>
  <c r="L2509" i="8"/>
  <c r="K2509" i="8"/>
  <c r="J2509" i="8"/>
  <c r="I2509" i="8"/>
  <c r="H2509" i="8"/>
  <c r="G2509" i="8"/>
  <c r="F2509" i="8"/>
  <c r="E2509" i="8"/>
  <c r="D2509" i="8"/>
  <c r="O2508" i="8"/>
  <c r="N2508" i="8"/>
  <c r="M2508" i="8"/>
  <c r="L2508" i="8"/>
  <c r="U2508" i="8" s="1"/>
  <c r="K2508" i="8"/>
  <c r="J2508" i="8"/>
  <c r="I2508" i="8"/>
  <c r="H2508" i="8"/>
  <c r="G2508" i="8"/>
  <c r="F2508" i="8"/>
  <c r="E2508" i="8"/>
  <c r="D2508" i="8"/>
  <c r="O2507" i="8"/>
  <c r="N2507" i="8"/>
  <c r="M2507" i="8"/>
  <c r="L2507" i="8"/>
  <c r="K2507" i="8"/>
  <c r="J2507" i="8"/>
  <c r="I2507" i="8"/>
  <c r="H2507" i="8"/>
  <c r="G2507" i="8"/>
  <c r="F2507" i="8"/>
  <c r="E2507" i="8"/>
  <c r="D2507" i="8"/>
  <c r="O2506" i="8"/>
  <c r="N2506" i="8"/>
  <c r="M2506" i="8"/>
  <c r="L2506" i="8"/>
  <c r="V2506" i="8" s="1"/>
  <c r="K2506" i="8"/>
  <c r="J2506" i="8"/>
  <c r="I2506" i="8"/>
  <c r="H2506" i="8"/>
  <c r="G2506" i="8"/>
  <c r="F2506" i="8"/>
  <c r="E2506" i="8"/>
  <c r="D2506" i="8"/>
  <c r="O2505" i="8"/>
  <c r="N2505" i="8"/>
  <c r="M2505" i="8"/>
  <c r="L2505" i="8"/>
  <c r="K2505" i="8"/>
  <c r="J2505" i="8"/>
  <c r="I2505" i="8"/>
  <c r="H2505" i="8"/>
  <c r="G2505" i="8"/>
  <c r="F2505" i="8"/>
  <c r="E2505" i="8"/>
  <c r="D2505" i="8"/>
  <c r="O2504" i="8"/>
  <c r="N2504" i="8"/>
  <c r="M2504" i="8"/>
  <c r="L2504" i="8"/>
  <c r="V2504" i="8" s="1"/>
  <c r="K2504" i="8"/>
  <c r="J2504" i="8"/>
  <c r="I2504" i="8"/>
  <c r="H2504" i="8"/>
  <c r="G2504" i="8"/>
  <c r="F2504" i="8"/>
  <c r="E2504" i="8"/>
  <c r="D2504" i="8"/>
  <c r="O2503" i="8"/>
  <c r="N2503" i="8"/>
  <c r="M2503" i="8"/>
  <c r="L2503" i="8"/>
  <c r="K2503" i="8"/>
  <c r="J2503" i="8"/>
  <c r="I2503" i="8"/>
  <c r="H2503" i="8"/>
  <c r="G2503" i="8"/>
  <c r="F2503" i="8"/>
  <c r="E2503" i="8"/>
  <c r="D2503" i="8"/>
  <c r="O2502" i="8"/>
  <c r="N2502" i="8"/>
  <c r="M2502" i="8"/>
  <c r="L2502" i="8"/>
  <c r="U2502" i="8" s="1"/>
  <c r="K2502" i="8"/>
  <c r="J2502" i="8"/>
  <c r="I2502" i="8"/>
  <c r="H2502" i="8"/>
  <c r="G2502" i="8"/>
  <c r="F2502" i="8"/>
  <c r="E2502" i="8"/>
  <c r="D2502" i="8"/>
  <c r="O2501" i="8"/>
  <c r="N2501" i="8"/>
  <c r="M2501" i="8"/>
  <c r="L2501" i="8"/>
  <c r="U2501" i="8" s="1"/>
  <c r="K2501" i="8"/>
  <c r="J2501" i="8"/>
  <c r="I2501" i="8"/>
  <c r="H2501" i="8"/>
  <c r="G2501" i="8"/>
  <c r="F2501" i="8"/>
  <c r="E2501" i="8"/>
  <c r="D2501" i="8"/>
  <c r="O2500" i="8"/>
  <c r="N2500" i="8"/>
  <c r="M2500" i="8"/>
  <c r="L2500" i="8"/>
  <c r="U2500" i="8" s="1"/>
  <c r="K2500" i="8"/>
  <c r="J2500" i="8"/>
  <c r="I2500" i="8"/>
  <c r="H2500" i="8"/>
  <c r="G2500" i="8"/>
  <c r="F2500" i="8"/>
  <c r="E2500" i="8"/>
  <c r="D2500" i="8"/>
  <c r="O2499" i="8"/>
  <c r="N2499" i="8"/>
  <c r="M2499" i="8"/>
  <c r="L2499" i="8"/>
  <c r="K2499" i="8"/>
  <c r="J2499" i="8"/>
  <c r="I2499" i="8"/>
  <c r="H2499" i="8"/>
  <c r="G2499" i="8"/>
  <c r="F2499" i="8"/>
  <c r="E2499" i="8"/>
  <c r="D2499" i="8"/>
  <c r="O2498" i="8"/>
  <c r="N2498" i="8"/>
  <c r="M2498" i="8"/>
  <c r="L2498" i="8"/>
  <c r="U2498" i="8" s="1"/>
  <c r="AH2498" i="8" s="1"/>
  <c r="K2498" i="8"/>
  <c r="J2498" i="8"/>
  <c r="I2498" i="8"/>
  <c r="H2498" i="8"/>
  <c r="G2498" i="8"/>
  <c r="F2498" i="8"/>
  <c r="E2498" i="8"/>
  <c r="D2498" i="8"/>
  <c r="O2497" i="8"/>
  <c r="N2497" i="8"/>
  <c r="M2497" i="8"/>
  <c r="L2497" i="8"/>
  <c r="K2497" i="8"/>
  <c r="J2497" i="8"/>
  <c r="I2497" i="8"/>
  <c r="H2497" i="8"/>
  <c r="G2497" i="8"/>
  <c r="F2497" i="8"/>
  <c r="E2497" i="8"/>
  <c r="D2497" i="8"/>
  <c r="O2496" i="8"/>
  <c r="N2496" i="8"/>
  <c r="M2496" i="8"/>
  <c r="L2496" i="8"/>
  <c r="V2496" i="8" s="1"/>
  <c r="K2496" i="8"/>
  <c r="J2496" i="8"/>
  <c r="I2496" i="8"/>
  <c r="H2496" i="8"/>
  <c r="G2496" i="8"/>
  <c r="F2496" i="8"/>
  <c r="E2496" i="8"/>
  <c r="D2496" i="8"/>
  <c r="O2495" i="8"/>
  <c r="N2495" i="8"/>
  <c r="M2495" i="8"/>
  <c r="L2495" i="8"/>
  <c r="K2495" i="8"/>
  <c r="J2495" i="8"/>
  <c r="I2495" i="8"/>
  <c r="H2495" i="8"/>
  <c r="G2495" i="8"/>
  <c r="F2495" i="8"/>
  <c r="E2495" i="8"/>
  <c r="D2495" i="8"/>
  <c r="O2494" i="8"/>
  <c r="N2494" i="8"/>
  <c r="M2494" i="8"/>
  <c r="L2494" i="8"/>
  <c r="V2494" i="8" s="1"/>
  <c r="K2494" i="8"/>
  <c r="J2494" i="8"/>
  <c r="I2494" i="8"/>
  <c r="H2494" i="8"/>
  <c r="G2494" i="8"/>
  <c r="F2494" i="8"/>
  <c r="E2494" i="8"/>
  <c r="D2494" i="8"/>
  <c r="O2493" i="8"/>
  <c r="N2493" i="8"/>
  <c r="M2493" i="8"/>
  <c r="L2493" i="8"/>
  <c r="K2493" i="8"/>
  <c r="J2493" i="8"/>
  <c r="I2493" i="8"/>
  <c r="H2493" i="8"/>
  <c r="G2493" i="8"/>
  <c r="F2493" i="8"/>
  <c r="E2493" i="8"/>
  <c r="D2493" i="8"/>
  <c r="O2492" i="8"/>
  <c r="N2492" i="8"/>
  <c r="M2492" i="8"/>
  <c r="L2492" i="8"/>
  <c r="V2492" i="8" s="1"/>
  <c r="K2492" i="8"/>
  <c r="J2492" i="8"/>
  <c r="I2492" i="8"/>
  <c r="H2492" i="8"/>
  <c r="G2492" i="8"/>
  <c r="F2492" i="8"/>
  <c r="E2492" i="8"/>
  <c r="D2492" i="8"/>
  <c r="O2491" i="8"/>
  <c r="N2491" i="8"/>
  <c r="M2491" i="8"/>
  <c r="L2491" i="8"/>
  <c r="U2491" i="8" s="1"/>
  <c r="K2491" i="8"/>
  <c r="J2491" i="8"/>
  <c r="I2491" i="8"/>
  <c r="H2491" i="8"/>
  <c r="G2491" i="8"/>
  <c r="F2491" i="8"/>
  <c r="E2491" i="8"/>
  <c r="D2491" i="8"/>
  <c r="O2490" i="8"/>
  <c r="N2490" i="8"/>
  <c r="M2490" i="8"/>
  <c r="L2490" i="8"/>
  <c r="U2490" i="8" s="1"/>
  <c r="K2490" i="8"/>
  <c r="J2490" i="8"/>
  <c r="I2490" i="8"/>
  <c r="H2490" i="8"/>
  <c r="G2490" i="8"/>
  <c r="F2490" i="8"/>
  <c r="E2490" i="8"/>
  <c r="D2490" i="8"/>
  <c r="O2489" i="8"/>
  <c r="N2489" i="8"/>
  <c r="M2489" i="8"/>
  <c r="L2489" i="8"/>
  <c r="K2489" i="8"/>
  <c r="J2489" i="8"/>
  <c r="I2489" i="8"/>
  <c r="H2489" i="8"/>
  <c r="G2489" i="8"/>
  <c r="F2489" i="8"/>
  <c r="E2489" i="8"/>
  <c r="D2489" i="8"/>
  <c r="O2488" i="8"/>
  <c r="N2488" i="8"/>
  <c r="M2488" i="8"/>
  <c r="L2488" i="8"/>
  <c r="V2488" i="8" s="1"/>
  <c r="K2488" i="8"/>
  <c r="J2488" i="8"/>
  <c r="I2488" i="8"/>
  <c r="H2488" i="8"/>
  <c r="G2488" i="8"/>
  <c r="F2488" i="8"/>
  <c r="E2488" i="8"/>
  <c r="D2488" i="8"/>
  <c r="O2487" i="8"/>
  <c r="N2487" i="8"/>
  <c r="M2487" i="8"/>
  <c r="L2487" i="8"/>
  <c r="U2487" i="8" s="1"/>
  <c r="K2487" i="8"/>
  <c r="J2487" i="8"/>
  <c r="I2487" i="8"/>
  <c r="H2487" i="8"/>
  <c r="G2487" i="8"/>
  <c r="F2487" i="8"/>
  <c r="E2487" i="8"/>
  <c r="D2487" i="8"/>
  <c r="O2486" i="8"/>
  <c r="N2486" i="8"/>
  <c r="M2486" i="8"/>
  <c r="L2486" i="8"/>
  <c r="U2486" i="8" s="1"/>
  <c r="K2486" i="8"/>
  <c r="J2486" i="8"/>
  <c r="I2486" i="8"/>
  <c r="H2486" i="8"/>
  <c r="G2486" i="8"/>
  <c r="F2486" i="8"/>
  <c r="E2486" i="8"/>
  <c r="D2486" i="8"/>
  <c r="O2485" i="8"/>
  <c r="N2485" i="8"/>
  <c r="M2485" i="8"/>
  <c r="L2485" i="8"/>
  <c r="U2485" i="8" s="1"/>
  <c r="K2485" i="8"/>
  <c r="J2485" i="8"/>
  <c r="I2485" i="8"/>
  <c r="H2485" i="8"/>
  <c r="G2485" i="8"/>
  <c r="F2485" i="8"/>
  <c r="E2485" i="8"/>
  <c r="D2485" i="8"/>
  <c r="O2484" i="8"/>
  <c r="N2484" i="8"/>
  <c r="M2484" i="8"/>
  <c r="L2484" i="8"/>
  <c r="U2484" i="8" s="1"/>
  <c r="K2484" i="8"/>
  <c r="J2484" i="8"/>
  <c r="I2484" i="8"/>
  <c r="H2484" i="8"/>
  <c r="G2484" i="8"/>
  <c r="F2484" i="8"/>
  <c r="E2484" i="8"/>
  <c r="D2484" i="8"/>
  <c r="O2483" i="8"/>
  <c r="N2483" i="8"/>
  <c r="M2483" i="8"/>
  <c r="L2483" i="8"/>
  <c r="U2483" i="8" s="1"/>
  <c r="K2483" i="8"/>
  <c r="J2483" i="8"/>
  <c r="I2483" i="8"/>
  <c r="H2483" i="8"/>
  <c r="G2483" i="8"/>
  <c r="F2483" i="8"/>
  <c r="E2483" i="8"/>
  <c r="D2483" i="8"/>
  <c r="O2482" i="8"/>
  <c r="N2482" i="8"/>
  <c r="M2482" i="8"/>
  <c r="L2482" i="8"/>
  <c r="V2482" i="8" s="1"/>
  <c r="K2482" i="8"/>
  <c r="J2482" i="8"/>
  <c r="I2482" i="8"/>
  <c r="H2482" i="8"/>
  <c r="G2482" i="8"/>
  <c r="F2482" i="8"/>
  <c r="E2482" i="8"/>
  <c r="D2482" i="8"/>
  <c r="O2481" i="8"/>
  <c r="N2481" i="8"/>
  <c r="M2481" i="8"/>
  <c r="L2481" i="8"/>
  <c r="U2481" i="8" s="1"/>
  <c r="K2481" i="8"/>
  <c r="J2481" i="8"/>
  <c r="I2481" i="8"/>
  <c r="H2481" i="8"/>
  <c r="G2481" i="8"/>
  <c r="F2481" i="8"/>
  <c r="E2481" i="8"/>
  <c r="D2481" i="8"/>
  <c r="O2480" i="8"/>
  <c r="N2480" i="8"/>
  <c r="M2480" i="8"/>
  <c r="L2480" i="8"/>
  <c r="V2480" i="8" s="1"/>
  <c r="K2480" i="8"/>
  <c r="J2480" i="8"/>
  <c r="I2480" i="8"/>
  <c r="H2480" i="8"/>
  <c r="G2480" i="8"/>
  <c r="F2480" i="8"/>
  <c r="E2480" i="8"/>
  <c r="D2480" i="8"/>
  <c r="O2479" i="8"/>
  <c r="N2479" i="8"/>
  <c r="M2479" i="8"/>
  <c r="L2479" i="8"/>
  <c r="K2479" i="8"/>
  <c r="J2479" i="8"/>
  <c r="I2479" i="8"/>
  <c r="H2479" i="8"/>
  <c r="G2479" i="8"/>
  <c r="F2479" i="8"/>
  <c r="E2479" i="8"/>
  <c r="D2479" i="8"/>
  <c r="O2478" i="8"/>
  <c r="N2478" i="8"/>
  <c r="M2478" i="8"/>
  <c r="L2478" i="8"/>
  <c r="V2478" i="8" s="1"/>
  <c r="K2478" i="8"/>
  <c r="J2478" i="8"/>
  <c r="I2478" i="8"/>
  <c r="H2478" i="8"/>
  <c r="G2478" i="8"/>
  <c r="F2478" i="8"/>
  <c r="E2478" i="8"/>
  <c r="D2478" i="8"/>
  <c r="O2477" i="8"/>
  <c r="N2477" i="8"/>
  <c r="M2477" i="8"/>
  <c r="L2477" i="8"/>
  <c r="K2477" i="8"/>
  <c r="J2477" i="8"/>
  <c r="I2477" i="8"/>
  <c r="H2477" i="8"/>
  <c r="G2477" i="8"/>
  <c r="F2477" i="8"/>
  <c r="E2477" i="8"/>
  <c r="D2477" i="8"/>
  <c r="O2476" i="8"/>
  <c r="N2476" i="8"/>
  <c r="M2476" i="8"/>
  <c r="L2476" i="8"/>
  <c r="K2476" i="8"/>
  <c r="J2476" i="8"/>
  <c r="I2476" i="8"/>
  <c r="H2476" i="8"/>
  <c r="G2476" i="8"/>
  <c r="F2476" i="8"/>
  <c r="E2476" i="8"/>
  <c r="D2476" i="8"/>
  <c r="O2475" i="8"/>
  <c r="N2475" i="8"/>
  <c r="M2475" i="8"/>
  <c r="L2475" i="8"/>
  <c r="U2475" i="8" s="1"/>
  <c r="K2475" i="8"/>
  <c r="J2475" i="8"/>
  <c r="I2475" i="8"/>
  <c r="H2475" i="8"/>
  <c r="G2475" i="8"/>
  <c r="F2475" i="8"/>
  <c r="E2475" i="8"/>
  <c r="D2475" i="8"/>
  <c r="O2474" i="8"/>
  <c r="N2474" i="8"/>
  <c r="M2474" i="8"/>
  <c r="L2474" i="8"/>
  <c r="K2474" i="8"/>
  <c r="J2474" i="8"/>
  <c r="I2474" i="8"/>
  <c r="H2474" i="8"/>
  <c r="G2474" i="8"/>
  <c r="F2474" i="8"/>
  <c r="E2474" i="8"/>
  <c r="D2474" i="8"/>
  <c r="O2473" i="8"/>
  <c r="N2473" i="8"/>
  <c r="M2473" i="8"/>
  <c r="L2473" i="8"/>
  <c r="U2473" i="8" s="1"/>
  <c r="K2473" i="8"/>
  <c r="J2473" i="8"/>
  <c r="I2473" i="8"/>
  <c r="H2473" i="8"/>
  <c r="G2473" i="8"/>
  <c r="F2473" i="8"/>
  <c r="E2473" i="8"/>
  <c r="D2473" i="8"/>
  <c r="O2472" i="8"/>
  <c r="N2472" i="8"/>
  <c r="M2472" i="8"/>
  <c r="L2472" i="8"/>
  <c r="K2472" i="8"/>
  <c r="J2472" i="8"/>
  <c r="I2472" i="8"/>
  <c r="H2472" i="8"/>
  <c r="G2472" i="8"/>
  <c r="F2472" i="8"/>
  <c r="E2472" i="8"/>
  <c r="D2472" i="8"/>
  <c r="O2471" i="8"/>
  <c r="N2471" i="8"/>
  <c r="M2471" i="8"/>
  <c r="L2471" i="8"/>
  <c r="V2471" i="8" s="1"/>
  <c r="K2471" i="8"/>
  <c r="J2471" i="8"/>
  <c r="I2471" i="8"/>
  <c r="H2471" i="8"/>
  <c r="G2471" i="8"/>
  <c r="F2471" i="8"/>
  <c r="E2471" i="8"/>
  <c r="D2471" i="8"/>
  <c r="O2470" i="8"/>
  <c r="N2470" i="8"/>
  <c r="M2470" i="8"/>
  <c r="L2470" i="8"/>
  <c r="K2470" i="8"/>
  <c r="J2470" i="8"/>
  <c r="I2470" i="8"/>
  <c r="H2470" i="8"/>
  <c r="G2470" i="8"/>
  <c r="F2470" i="8"/>
  <c r="E2470" i="8"/>
  <c r="D2470" i="8"/>
  <c r="O2469" i="8"/>
  <c r="N2469" i="8"/>
  <c r="M2469" i="8"/>
  <c r="L2469" i="8"/>
  <c r="U2469" i="8" s="1"/>
  <c r="K2469" i="8"/>
  <c r="J2469" i="8"/>
  <c r="I2469" i="8"/>
  <c r="H2469" i="8"/>
  <c r="G2469" i="8"/>
  <c r="F2469" i="8"/>
  <c r="E2469" i="8"/>
  <c r="D2469" i="8"/>
  <c r="O2468" i="8"/>
  <c r="N2468" i="8"/>
  <c r="M2468" i="8"/>
  <c r="L2468" i="8"/>
  <c r="K2468" i="8"/>
  <c r="J2468" i="8"/>
  <c r="I2468" i="8"/>
  <c r="H2468" i="8"/>
  <c r="G2468" i="8"/>
  <c r="F2468" i="8"/>
  <c r="E2468" i="8"/>
  <c r="D2468" i="8"/>
  <c r="O2467" i="8"/>
  <c r="N2467" i="8"/>
  <c r="M2467" i="8"/>
  <c r="L2467" i="8"/>
  <c r="V2467" i="8" s="1"/>
  <c r="K2467" i="8"/>
  <c r="J2467" i="8"/>
  <c r="I2467" i="8"/>
  <c r="H2467" i="8"/>
  <c r="G2467" i="8"/>
  <c r="F2467" i="8"/>
  <c r="E2467" i="8"/>
  <c r="D2467" i="8"/>
  <c r="O2466" i="8"/>
  <c r="N2466" i="8"/>
  <c r="M2466" i="8"/>
  <c r="L2466" i="8"/>
  <c r="K2466" i="8"/>
  <c r="J2466" i="8"/>
  <c r="I2466" i="8"/>
  <c r="H2466" i="8"/>
  <c r="G2466" i="8"/>
  <c r="F2466" i="8"/>
  <c r="E2466" i="8"/>
  <c r="D2466" i="8"/>
  <c r="O2465" i="8"/>
  <c r="N2465" i="8"/>
  <c r="M2465" i="8"/>
  <c r="L2465" i="8"/>
  <c r="U2465" i="8" s="1"/>
  <c r="K2465" i="8"/>
  <c r="J2465" i="8"/>
  <c r="I2465" i="8"/>
  <c r="H2465" i="8"/>
  <c r="G2465" i="8"/>
  <c r="F2465" i="8"/>
  <c r="E2465" i="8"/>
  <c r="D2465" i="8"/>
  <c r="O2464" i="8"/>
  <c r="N2464" i="8"/>
  <c r="M2464" i="8"/>
  <c r="L2464" i="8"/>
  <c r="K2464" i="8"/>
  <c r="J2464" i="8"/>
  <c r="I2464" i="8"/>
  <c r="H2464" i="8"/>
  <c r="G2464" i="8"/>
  <c r="F2464" i="8"/>
  <c r="E2464" i="8"/>
  <c r="D2464" i="8"/>
  <c r="O2463" i="8"/>
  <c r="N2463" i="8"/>
  <c r="M2463" i="8"/>
  <c r="L2463" i="8"/>
  <c r="V2463" i="8" s="1"/>
  <c r="K2463" i="8"/>
  <c r="J2463" i="8"/>
  <c r="I2463" i="8"/>
  <c r="H2463" i="8"/>
  <c r="G2463" i="8"/>
  <c r="F2463" i="8"/>
  <c r="E2463" i="8"/>
  <c r="D2463" i="8"/>
  <c r="O2462" i="8"/>
  <c r="N2462" i="8"/>
  <c r="M2462" i="8"/>
  <c r="L2462" i="8"/>
  <c r="K2462" i="8"/>
  <c r="J2462" i="8"/>
  <c r="I2462" i="8"/>
  <c r="H2462" i="8"/>
  <c r="G2462" i="8"/>
  <c r="F2462" i="8"/>
  <c r="E2462" i="8"/>
  <c r="D2462" i="8"/>
  <c r="O2461" i="8"/>
  <c r="N2461" i="8"/>
  <c r="M2461" i="8"/>
  <c r="L2461" i="8"/>
  <c r="U2461" i="8" s="1"/>
  <c r="K2461" i="8"/>
  <c r="J2461" i="8"/>
  <c r="I2461" i="8"/>
  <c r="H2461" i="8"/>
  <c r="G2461" i="8"/>
  <c r="F2461" i="8"/>
  <c r="E2461" i="8"/>
  <c r="D2461" i="8"/>
  <c r="O2460" i="8"/>
  <c r="N2460" i="8"/>
  <c r="M2460" i="8"/>
  <c r="L2460" i="8"/>
  <c r="K2460" i="8"/>
  <c r="J2460" i="8"/>
  <c r="I2460" i="8"/>
  <c r="H2460" i="8"/>
  <c r="G2460" i="8"/>
  <c r="F2460" i="8"/>
  <c r="E2460" i="8"/>
  <c r="D2460" i="8"/>
  <c r="O2459" i="8"/>
  <c r="N2459" i="8"/>
  <c r="M2459" i="8"/>
  <c r="L2459" i="8"/>
  <c r="U2459" i="8" s="1"/>
  <c r="K2459" i="8"/>
  <c r="J2459" i="8"/>
  <c r="I2459" i="8"/>
  <c r="H2459" i="8"/>
  <c r="G2459" i="8"/>
  <c r="F2459" i="8"/>
  <c r="E2459" i="8"/>
  <c r="D2459" i="8"/>
  <c r="O2458" i="8"/>
  <c r="N2458" i="8"/>
  <c r="M2458" i="8"/>
  <c r="L2458" i="8"/>
  <c r="K2458" i="8"/>
  <c r="J2458" i="8"/>
  <c r="I2458" i="8"/>
  <c r="H2458" i="8"/>
  <c r="G2458" i="8"/>
  <c r="F2458" i="8"/>
  <c r="E2458" i="8"/>
  <c r="D2458" i="8"/>
  <c r="O2457" i="8"/>
  <c r="N2457" i="8"/>
  <c r="M2457" i="8"/>
  <c r="L2457" i="8"/>
  <c r="V2457" i="8" s="1"/>
  <c r="K2457" i="8"/>
  <c r="J2457" i="8"/>
  <c r="I2457" i="8"/>
  <c r="H2457" i="8"/>
  <c r="G2457" i="8"/>
  <c r="F2457" i="8"/>
  <c r="E2457" i="8"/>
  <c r="D2457" i="8"/>
  <c r="O2456" i="8"/>
  <c r="N2456" i="8"/>
  <c r="M2456" i="8"/>
  <c r="L2456" i="8"/>
  <c r="K2456" i="8"/>
  <c r="J2456" i="8"/>
  <c r="I2456" i="8"/>
  <c r="H2456" i="8"/>
  <c r="G2456" i="8"/>
  <c r="F2456" i="8"/>
  <c r="E2456" i="8"/>
  <c r="D2456" i="8"/>
  <c r="O2455" i="8"/>
  <c r="N2455" i="8"/>
  <c r="M2455" i="8"/>
  <c r="L2455" i="8"/>
  <c r="V2455" i="8" s="1"/>
  <c r="K2455" i="8"/>
  <c r="J2455" i="8"/>
  <c r="I2455" i="8"/>
  <c r="H2455" i="8"/>
  <c r="G2455" i="8"/>
  <c r="F2455" i="8"/>
  <c r="E2455" i="8"/>
  <c r="D2455" i="8"/>
  <c r="O2454" i="8"/>
  <c r="N2454" i="8"/>
  <c r="M2454" i="8"/>
  <c r="L2454" i="8"/>
  <c r="K2454" i="8"/>
  <c r="J2454" i="8"/>
  <c r="I2454" i="8"/>
  <c r="H2454" i="8"/>
  <c r="G2454" i="8"/>
  <c r="F2454" i="8"/>
  <c r="E2454" i="8"/>
  <c r="D2454" i="8"/>
  <c r="O2453" i="8"/>
  <c r="N2453" i="8"/>
  <c r="M2453" i="8"/>
  <c r="L2453" i="8"/>
  <c r="U2453" i="8" s="1"/>
  <c r="K2453" i="8"/>
  <c r="J2453" i="8"/>
  <c r="I2453" i="8"/>
  <c r="H2453" i="8"/>
  <c r="G2453" i="8"/>
  <c r="F2453" i="8"/>
  <c r="E2453" i="8"/>
  <c r="D2453" i="8"/>
  <c r="O2452" i="8"/>
  <c r="N2452" i="8"/>
  <c r="M2452" i="8"/>
  <c r="L2452" i="8"/>
  <c r="K2452" i="8"/>
  <c r="J2452" i="8"/>
  <c r="I2452" i="8"/>
  <c r="H2452" i="8"/>
  <c r="G2452" i="8"/>
  <c r="F2452" i="8"/>
  <c r="E2452" i="8"/>
  <c r="D2452" i="8"/>
  <c r="O2451" i="8"/>
  <c r="N2451" i="8"/>
  <c r="M2451" i="8"/>
  <c r="L2451" i="8"/>
  <c r="U2451" i="8" s="1"/>
  <c r="K2451" i="8"/>
  <c r="J2451" i="8"/>
  <c r="I2451" i="8"/>
  <c r="H2451" i="8"/>
  <c r="G2451" i="8"/>
  <c r="F2451" i="8"/>
  <c r="E2451" i="8"/>
  <c r="D2451" i="8"/>
  <c r="O2450" i="8"/>
  <c r="N2450" i="8"/>
  <c r="M2450" i="8"/>
  <c r="L2450" i="8"/>
  <c r="K2450" i="8"/>
  <c r="J2450" i="8"/>
  <c r="I2450" i="8"/>
  <c r="H2450" i="8"/>
  <c r="G2450" i="8"/>
  <c r="F2450" i="8"/>
  <c r="E2450" i="8"/>
  <c r="D2450" i="8"/>
  <c r="O2449" i="8"/>
  <c r="N2449" i="8"/>
  <c r="M2449" i="8"/>
  <c r="L2449" i="8"/>
  <c r="U2449" i="8" s="1"/>
  <c r="K2449" i="8"/>
  <c r="J2449" i="8"/>
  <c r="I2449" i="8"/>
  <c r="H2449" i="8"/>
  <c r="G2449" i="8"/>
  <c r="F2449" i="8"/>
  <c r="E2449" i="8"/>
  <c r="D2449" i="8"/>
  <c r="O2448" i="8"/>
  <c r="N2448" i="8"/>
  <c r="M2448" i="8"/>
  <c r="L2448" i="8"/>
  <c r="K2448" i="8"/>
  <c r="J2448" i="8"/>
  <c r="I2448" i="8"/>
  <c r="H2448" i="8"/>
  <c r="G2448" i="8"/>
  <c r="F2448" i="8"/>
  <c r="E2448" i="8"/>
  <c r="D2448" i="8"/>
  <c r="O2447" i="8"/>
  <c r="N2447" i="8"/>
  <c r="M2447" i="8"/>
  <c r="L2447" i="8"/>
  <c r="U2447" i="8" s="1"/>
  <c r="K2447" i="8"/>
  <c r="J2447" i="8"/>
  <c r="I2447" i="8"/>
  <c r="H2447" i="8"/>
  <c r="G2447" i="8"/>
  <c r="F2447" i="8"/>
  <c r="E2447" i="8"/>
  <c r="D2447" i="8"/>
  <c r="O2446" i="8"/>
  <c r="N2446" i="8"/>
  <c r="M2446" i="8"/>
  <c r="L2446" i="8"/>
  <c r="K2446" i="8"/>
  <c r="J2446" i="8"/>
  <c r="I2446" i="8"/>
  <c r="H2446" i="8"/>
  <c r="G2446" i="8"/>
  <c r="F2446" i="8"/>
  <c r="E2446" i="8"/>
  <c r="D2446" i="8"/>
  <c r="O2445" i="8"/>
  <c r="N2445" i="8"/>
  <c r="M2445" i="8"/>
  <c r="L2445" i="8"/>
  <c r="U2445" i="8" s="1"/>
  <c r="K2445" i="8"/>
  <c r="J2445" i="8"/>
  <c r="I2445" i="8"/>
  <c r="H2445" i="8"/>
  <c r="G2445" i="8"/>
  <c r="F2445" i="8"/>
  <c r="E2445" i="8"/>
  <c r="D2445" i="8"/>
  <c r="O2444" i="8"/>
  <c r="N2444" i="8"/>
  <c r="M2444" i="8"/>
  <c r="L2444" i="8"/>
  <c r="U2444" i="8" s="1"/>
  <c r="K2444" i="8"/>
  <c r="J2444" i="8"/>
  <c r="I2444" i="8"/>
  <c r="H2444" i="8"/>
  <c r="G2444" i="8"/>
  <c r="F2444" i="8"/>
  <c r="E2444" i="8"/>
  <c r="D2444" i="8"/>
  <c r="O2443" i="8"/>
  <c r="N2443" i="8"/>
  <c r="M2443" i="8"/>
  <c r="L2443" i="8"/>
  <c r="V2443" i="8" s="1"/>
  <c r="K2443" i="8"/>
  <c r="J2443" i="8"/>
  <c r="I2443" i="8"/>
  <c r="H2443" i="8"/>
  <c r="G2443" i="8"/>
  <c r="F2443" i="8"/>
  <c r="E2443" i="8"/>
  <c r="D2443" i="8"/>
  <c r="O2442" i="8"/>
  <c r="N2442" i="8"/>
  <c r="M2442" i="8"/>
  <c r="L2442" i="8"/>
  <c r="U2442" i="8" s="1"/>
  <c r="K2442" i="8"/>
  <c r="J2442" i="8"/>
  <c r="I2442" i="8"/>
  <c r="H2442" i="8"/>
  <c r="G2442" i="8"/>
  <c r="F2442" i="8"/>
  <c r="E2442" i="8"/>
  <c r="D2442" i="8"/>
  <c r="O2441" i="8"/>
  <c r="N2441" i="8"/>
  <c r="M2441" i="8"/>
  <c r="L2441" i="8"/>
  <c r="U2441" i="8" s="1"/>
  <c r="K2441" i="8"/>
  <c r="J2441" i="8"/>
  <c r="I2441" i="8"/>
  <c r="H2441" i="8"/>
  <c r="G2441" i="8"/>
  <c r="F2441" i="8"/>
  <c r="E2441" i="8"/>
  <c r="D2441" i="8"/>
  <c r="O2440" i="8"/>
  <c r="N2440" i="8"/>
  <c r="M2440" i="8"/>
  <c r="L2440" i="8"/>
  <c r="U2440" i="8" s="1"/>
  <c r="K2440" i="8"/>
  <c r="J2440" i="8"/>
  <c r="I2440" i="8"/>
  <c r="H2440" i="8"/>
  <c r="G2440" i="8"/>
  <c r="F2440" i="8"/>
  <c r="E2440" i="8"/>
  <c r="D2440" i="8"/>
  <c r="O2439" i="8"/>
  <c r="N2439" i="8"/>
  <c r="M2439" i="8"/>
  <c r="L2439" i="8"/>
  <c r="K2439" i="8"/>
  <c r="J2439" i="8"/>
  <c r="I2439" i="8"/>
  <c r="H2439" i="8"/>
  <c r="G2439" i="8"/>
  <c r="F2439" i="8"/>
  <c r="E2439" i="8"/>
  <c r="D2439" i="8"/>
  <c r="O2438" i="8"/>
  <c r="N2438" i="8"/>
  <c r="M2438" i="8"/>
  <c r="L2438" i="8"/>
  <c r="U2438" i="8" s="1"/>
  <c r="K2438" i="8"/>
  <c r="J2438" i="8"/>
  <c r="I2438" i="8"/>
  <c r="H2438" i="8"/>
  <c r="G2438" i="8"/>
  <c r="F2438" i="8"/>
  <c r="E2438" i="8"/>
  <c r="D2438" i="8"/>
  <c r="O2437" i="8"/>
  <c r="N2437" i="8"/>
  <c r="M2437" i="8"/>
  <c r="L2437" i="8"/>
  <c r="U2437" i="8" s="1"/>
  <c r="K2437" i="8"/>
  <c r="J2437" i="8"/>
  <c r="I2437" i="8"/>
  <c r="H2437" i="8"/>
  <c r="G2437" i="8"/>
  <c r="F2437" i="8"/>
  <c r="E2437" i="8"/>
  <c r="D2437" i="8"/>
  <c r="O2436" i="8"/>
  <c r="N2436" i="8"/>
  <c r="M2436" i="8"/>
  <c r="L2436" i="8"/>
  <c r="U2436" i="8" s="1"/>
  <c r="K2436" i="8"/>
  <c r="J2436" i="8"/>
  <c r="I2436" i="8"/>
  <c r="H2436" i="8"/>
  <c r="G2436" i="8"/>
  <c r="F2436" i="8"/>
  <c r="E2436" i="8"/>
  <c r="D2436" i="8"/>
  <c r="O2435" i="8"/>
  <c r="N2435" i="8"/>
  <c r="M2435" i="8"/>
  <c r="L2435" i="8"/>
  <c r="V2435" i="8" s="1"/>
  <c r="K2435" i="8"/>
  <c r="J2435" i="8"/>
  <c r="I2435" i="8"/>
  <c r="H2435" i="8"/>
  <c r="G2435" i="8"/>
  <c r="F2435" i="8"/>
  <c r="E2435" i="8"/>
  <c r="D2435" i="8"/>
  <c r="O2434" i="8"/>
  <c r="N2434" i="8"/>
  <c r="M2434" i="8"/>
  <c r="L2434" i="8"/>
  <c r="U2434" i="8" s="1"/>
  <c r="K2434" i="8"/>
  <c r="J2434" i="8"/>
  <c r="I2434" i="8"/>
  <c r="H2434" i="8"/>
  <c r="G2434" i="8"/>
  <c r="F2434" i="8"/>
  <c r="E2434" i="8"/>
  <c r="D2434" i="8"/>
  <c r="O2433" i="8"/>
  <c r="N2433" i="8"/>
  <c r="M2433" i="8"/>
  <c r="L2433" i="8"/>
  <c r="U2433" i="8" s="1"/>
  <c r="K2433" i="8"/>
  <c r="J2433" i="8"/>
  <c r="I2433" i="8"/>
  <c r="H2433" i="8"/>
  <c r="G2433" i="8"/>
  <c r="F2433" i="8"/>
  <c r="E2433" i="8"/>
  <c r="D2433" i="8"/>
  <c r="O2432" i="8"/>
  <c r="N2432" i="8"/>
  <c r="M2432" i="8"/>
  <c r="L2432" i="8"/>
  <c r="K2432" i="8"/>
  <c r="J2432" i="8"/>
  <c r="I2432" i="8"/>
  <c r="H2432" i="8"/>
  <c r="G2432" i="8"/>
  <c r="F2432" i="8"/>
  <c r="E2432" i="8"/>
  <c r="D2432" i="8"/>
  <c r="O2431" i="8"/>
  <c r="N2431" i="8"/>
  <c r="M2431" i="8"/>
  <c r="L2431" i="8"/>
  <c r="U2431" i="8" s="1"/>
  <c r="K2431" i="8"/>
  <c r="J2431" i="8"/>
  <c r="I2431" i="8"/>
  <c r="H2431" i="8"/>
  <c r="G2431" i="8"/>
  <c r="F2431" i="8"/>
  <c r="E2431" i="8"/>
  <c r="D2431" i="8"/>
  <c r="O2430" i="8"/>
  <c r="N2430" i="8"/>
  <c r="M2430" i="8"/>
  <c r="L2430" i="8"/>
  <c r="U2430" i="8" s="1"/>
  <c r="K2430" i="8"/>
  <c r="J2430" i="8"/>
  <c r="I2430" i="8"/>
  <c r="H2430" i="8"/>
  <c r="G2430" i="8"/>
  <c r="F2430" i="8"/>
  <c r="E2430" i="8"/>
  <c r="D2430" i="8"/>
  <c r="O2429" i="8"/>
  <c r="N2429" i="8"/>
  <c r="M2429" i="8"/>
  <c r="L2429" i="8"/>
  <c r="V2429" i="8" s="1"/>
  <c r="K2429" i="8"/>
  <c r="J2429" i="8"/>
  <c r="I2429" i="8"/>
  <c r="H2429" i="8"/>
  <c r="G2429" i="8"/>
  <c r="F2429" i="8"/>
  <c r="E2429" i="8"/>
  <c r="D2429" i="8"/>
  <c r="O2428" i="8"/>
  <c r="N2428" i="8"/>
  <c r="M2428" i="8"/>
  <c r="L2428" i="8"/>
  <c r="U2428" i="8" s="1"/>
  <c r="K2428" i="8"/>
  <c r="J2428" i="8"/>
  <c r="I2428" i="8"/>
  <c r="H2428" i="8"/>
  <c r="G2428" i="8"/>
  <c r="F2428" i="8"/>
  <c r="E2428" i="8"/>
  <c r="D2428" i="8"/>
  <c r="O2427" i="8"/>
  <c r="N2427" i="8"/>
  <c r="M2427" i="8"/>
  <c r="L2427" i="8"/>
  <c r="V2427" i="8" s="1"/>
  <c r="K2427" i="8"/>
  <c r="J2427" i="8"/>
  <c r="I2427" i="8"/>
  <c r="H2427" i="8"/>
  <c r="G2427" i="8"/>
  <c r="F2427" i="8"/>
  <c r="E2427" i="8"/>
  <c r="D2427" i="8"/>
  <c r="O2426" i="8"/>
  <c r="N2426" i="8"/>
  <c r="M2426" i="8"/>
  <c r="L2426" i="8"/>
  <c r="K2426" i="8"/>
  <c r="J2426" i="8"/>
  <c r="I2426" i="8"/>
  <c r="H2426" i="8"/>
  <c r="G2426" i="8"/>
  <c r="F2426" i="8"/>
  <c r="E2426" i="8"/>
  <c r="D2426" i="8"/>
  <c r="O2425" i="8"/>
  <c r="N2425" i="8"/>
  <c r="M2425" i="8"/>
  <c r="L2425" i="8"/>
  <c r="V2425" i="8" s="1"/>
  <c r="K2425" i="8"/>
  <c r="J2425" i="8"/>
  <c r="I2425" i="8"/>
  <c r="H2425" i="8"/>
  <c r="G2425" i="8"/>
  <c r="F2425" i="8"/>
  <c r="E2425" i="8"/>
  <c r="D2425" i="8"/>
  <c r="O2424" i="8"/>
  <c r="N2424" i="8"/>
  <c r="M2424" i="8"/>
  <c r="L2424" i="8"/>
  <c r="U2424" i="8" s="1"/>
  <c r="K2424" i="8"/>
  <c r="J2424" i="8"/>
  <c r="I2424" i="8"/>
  <c r="H2424" i="8"/>
  <c r="G2424" i="8"/>
  <c r="F2424" i="8"/>
  <c r="E2424" i="8"/>
  <c r="D2424" i="8"/>
  <c r="O2423" i="8"/>
  <c r="N2423" i="8"/>
  <c r="M2423" i="8"/>
  <c r="L2423" i="8"/>
  <c r="V2423" i="8" s="1"/>
  <c r="K2423" i="8"/>
  <c r="J2423" i="8"/>
  <c r="I2423" i="8"/>
  <c r="H2423" i="8"/>
  <c r="G2423" i="8"/>
  <c r="F2423" i="8"/>
  <c r="E2423" i="8"/>
  <c r="D2423" i="8"/>
  <c r="O2422" i="8"/>
  <c r="N2422" i="8"/>
  <c r="M2422" i="8"/>
  <c r="L2422" i="8"/>
  <c r="U2422" i="8" s="1"/>
  <c r="K2422" i="8"/>
  <c r="J2422" i="8"/>
  <c r="I2422" i="8"/>
  <c r="H2422" i="8"/>
  <c r="G2422" i="8"/>
  <c r="F2422" i="8"/>
  <c r="E2422" i="8"/>
  <c r="D2422" i="8"/>
  <c r="O2421" i="8"/>
  <c r="N2421" i="8"/>
  <c r="M2421" i="8"/>
  <c r="L2421" i="8"/>
  <c r="U2421" i="8" s="1"/>
  <c r="K2421" i="8"/>
  <c r="J2421" i="8"/>
  <c r="I2421" i="8"/>
  <c r="H2421" i="8"/>
  <c r="G2421" i="8"/>
  <c r="F2421" i="8"/>
  <c r="E2421" i="8"/>
  <c r="D2421" i="8"/>
  <c r="O2420" i="8"/>
  <c r="N2420" i="8"/>
  <c r="M2420" i="8"/>
  <c r="L2420" i="8"/>
  <c r="U2420" i="8" s="1"/>
  <c r="K2420" i="8"/>
  <c r="J2420" i="8"/>
  <c r="I2420" i="8"/>
  <c r="H2420" i="8"/>
  <c r="G2420" i="8"/>
  <c r="F2420" i="8"/>
  <c r="E2420" i="8"/>
  <c r="D2420" i="8"/>
  <c r="O2419" i="8"/>
  <c r="N2419" i="8"/>
  <c r="M2419" i="8"/>
  <c r="L2419" i="8"/>
  <c r="V2419" i="8" s="1"/>
  <c r="K2419" i="8"/>
  <c r="J2419" i="8"/>
  <c r="I2419" i="8"/>
  <c r="H2419" i="8"/>
  <c r="G2419" i="8"/>
  <c r="F2419" i="8"/>
  <c r="E2419" i="8"/>
  <c r="D2419" i="8"/>
  <c r="O2418" i="8"/>
  <c r="N2418" i="8"/>
  <c r="M2418" i="8"/>
  <c r="L2418" i="8"/>
  <c r="K2418" i="8"/>
  <c r="J2418" i="8"/>
  <c r="I2418" i="8"/>
  <c r="H2418" i="8"/>
  <c r="G2418" i="8"/>
  <c r="F2418" i="8"/>
  <c r="E2418" i="8"/>
  <c r="D2418" i="8"/>
  <c r="O2417" i="8"/>
  <c r="N2417" i="8"/>
  <c r="M2417" i="8"/>
  <c r="L2417" i="8"/>
  <c r="U2417" i="8" s="1"/>
  <c r="K2417" i="8"/>
  <c r="J2417" i="8"/>
  <c r="I2417" i="8"/>
  <c r="H2417" i="8"/>
  <c r="G2417" i="8"/>
  <c r="F2417" i="8"/>
  <c r="E2417" i="8"/>
  <c r="D2417" i="8"/>
  <c r="O2416" i="8"/>
  <c r="N2416" i="8"/>
  <c r="M2416" i="8"/>
  <c r="L2416" i="8"/>
  <c r="U2416" i="8" s="1"/>
  <c r="K2416" i="8"/>
  <c r="J2416" i="8"/>
  <c r="I2416" i="8"/>
  <c r="H2416" i="8"/>
  <c r="G2416" i="8"/>
  <c r="F2416" i="8"/>
  <c r="E2416" i="8"/>
  <c r="D2416" i="8"/>
  <c r="O2415" i="8"/>
  <c r="N2415" i="8"/>
  <c r="M2415" i="8"/>
  <c r="L2415" i="8"/>
  <c r="K2415" i="8"/>
  <c r="J2415" i="8"/>
  <c r="I2415" i="8"/>
  <c r="H2415" i="8"/>
  <c r="G2415" i="8"/>
  <c r="F2415" i="8"/>
  <c r="E2415" i="8"/>
  <c r="D2415" i="8"/>
  <c r="O2414" i="8"/>
  <c r="N2414" i="8"/>
  <c r="M2414" i="8"/>
  <c r="L2414" i="8"/>
  <c r="V2414" i="8" s="1"/>
  <c r="K2414" i="8"/>
  <c r="J2414" i="8"/>
  <c r="I2414" i="8"/>
  <c r="H2414" i="8"/>
  <c r="G2414" i="8"/>
  <c r="F2414" i="8"/>
  <c r="E2414" i="8"/>
  <c r="D2414" i="8"/>
  <c r="O2413" i="8"/>
  <c r="N2413" i="8"/>
  <c r="M2413" i="8"/>
  <c r="L2413" i="8"/>
  <c r="K2413" i="8"/>
  <c r="J2413" i="8"/>
  <c r="I2413" i="8"/>
  <c r="H2413" i="8"/>
  <c r="G2413" i="8"/>
  <c r="F2413" i="8"/>
  <c r="E2413" i="8"/>
  <c r="D2413" i="8"/>
  <c r="O2412" i="8"/>
  <c r="N2412" i="8"/>
  <c r="M2412" i="8"/>
  <c r="L2412" i="8"/>
  <c r="V2412" i="8" s="1"/>
  <c r="K2412" i="8"/>
  <c r="J2412" i="8"/>
  <c r="I2412" i="8"/>
  <c r="H2412" i="8"/>
  <c r="G2412" i="8"/>
  <c r="F2412" i="8"/>
  <c r="E2412" i="8"/>
  <c r="D2412" i="8"/>
  <c r="O2411" i="8"/>
  <c r="N2411" i="8"/>
  <c r="M2411" i="8"/>
  <c r="L2411" i="8"/>
  <c r="K2411" i="8"/>
  <c r="J2411" i="8"/>
  <c r="I2411" i="8"/>
  <c r="H2411" i="8"/>
  <c r="G2411" i="8"/>
  <c r="F2411" i="8"/>
  <c r="E2411" i="8"/>
  <c r="D2411" i="8"/>
  <c r="O2410" i="8"/>
  <c r="N2410" i="8"/>
  <c r="M2410" i="8"/>
  <c r="L2410" i="8"/>
  <c r="V2410" i="8" s="1"/>
  <c r="K2410" i="8"/>
  <c r="J2410" i="8"/>
  <c r="I2410" i="8"/>
  <c r="H2410" i="8"/>
  <c r="G2410" i="8"/>
  <c r="F2410" i="8"/>
  <c r="E2410" i="8"/>
  <c r="D2410" i="8"/>
  <c r="O2409" i="8"/>
  <c r="N2409" i="8"/>
  <c r="M2409" i="8"/>
  <c r="L2409" i="8"/>
  <c r="K2409" i="8"/>
  <c r="J2409" i="8"/>
  <c r="I2409" i="8"/>
  <c r="H2409" i="8"/>
  <c r="G2409" i="8"/>
  <c r="F2409" i="8"/>
  <c r="E2409" i="8"/>
  <c r="D2409" i="8"/>
  <c r="O2408" i="8"/>
  <c r="N2408" i="8"/>
  <c r="M2408" i="8"/>
  <c r="L2408" i="8"/>
  <c r="V2408" i="8" s="1"/>
  <c r="K2408" i="8"/>
  <c r="J2408" i="8"/>
  <c r="I2408" i="8"/>
  <c r="H2408" i="8"/>
  <c r="G2408" i="8"/>
  <c r="F2408" i="8"/>
  <c r="E2408" i="8"/>
  <c r="D2408" i="8"/>
  <c r="O2407" i="8"/>
  <c r="N2407" i="8"/>
  <c r="M2407" i="8"/>
  <c r="L2407" i="8"/>
  <c r="K2407" i="8"/>
  <c r="J2407" i="8"/>
  <c r="I2407" i="8"/>
  <c r="H2407" i="8"/>
  <c r="G2407" i="8"/>
  <c r="F2407" i="8"/>
  <c r="E2407" i="8"/>
  <c r="D2407" i="8"/>
  <c r="O2406" i="8"/>
  <c r="N2406" i="8"/>
  <c r="M2406" i="8"/>
  <c r="L2406" i="8"/>
  <c r="V2406" i="8" s="1"/>
  <c r="K2406" i="8"/>
  <c r="J2406" i="8"/>
  <c r="I2406" i="8"/>
  <c r="H2406" i="8"/>
  <c r="G2406" i="8"/>
  <c r="F2406" i="8"/>
  <c r="E2406" i="8"/>
  <c r="D2406" i="8"/>
  <c r="O2405" i="8"/>
  <c r="N2405" i="8"/>
  <c r="M2405" i="8"/>
  <c r="L2405" i="8"/>
  <c r="K2405" i="8"/>
  <c r="J2405" i="8"/>
  <c r="I2405" i="8"/>
  <c r="H2405" i="8"/>
  <c r="G2405" i="8"/>
  <c r="F2405" i="8"/>
  <c r="E2405" i="8"/>
  <c r="D2405" i="8"/>
  <c r="O2404" i="8"/>
  <c r="N2404" i="8"/>
  <c r="M2404" i="8"/>
  <c r="L2404" i="8"/>
  <c r="V2404" i="8" s="1"/>
  <c r="K2404" i="8"/>
  <c r="J2404" i="8"/>
  <c r="I2404" i="8"/>
  <c r="H2404" i="8"/>
  <c r="G2404" i="8"/>
  <c r="F2404" i="8"/>
  <c r="E2404" i="8"/>
  <c r="D2404" i="8"/>
  <c r="O2403" i="8"/>
  <c r="N2403" i="8"/>
  <c r="M2403" i="8"/>
  <c r="L2403" i="8"/>
  <c r="K2403" i="8"/>
  <c r="J2403" i="8"/>
  <c r="I2403" i="8"/>
  <c r="H2403" i="8"/>
  <c r="G2403" i="8"/>
  <c r="F2403" i="8"/>
  <c r="E2403" i="8"/>
  <c r="D2403" i="8"/>
  <c r="O2402" i="8"/>
  <c r="N2402" i="8"/>
  <c r="M2402" i="8"/>
  <c r="L2402" i="8"/>
  <c r="V2402" i="8" s="1"/>
  <c r="K2402" i="8"/>
  <c r="J2402" i="8"/>
  <c r="I2402" i="8"/>
  <c r="H2402" i="8"/>
  <c r="G2402" i="8"/>
  <c r="F2402" i="8"/>
  <c r="E2402" i="8"/>
  <c r="D2402" i="8"/>
  <c r="O2401" i="8"/>
  <c r="N2401" i="8"/>
  <c r="M2401" i="8"/>
  <c r="L2401" i="8"/>
  <c r="K2401" i="8"/>
  <c r="J2401" i="8"/>
  <c r="I2401" i="8"/>
  <c r="H2401" i="8"/>
  <c r="G2401" i="8"/>
  <c r="F2401" i="8"/>
  <c r="E2401" i="8"/>
  <c r="D2401" i="8"/>
  <c r="O2400" i="8"/>
  <c r="N2400" i="8"/>
  <c r="M2400" i="8"/>
  <c r="L2400" i="8"/>
  <c r="V2400" i="8" s="1"/>
  <c r="K2400" i="8"/>
  <c r="J2400" i="8"/>
  <c r="I2400" i="8"/>
  <c r="H2400" i="8"/>
  <c r="G2400" i="8"/>
  <c r="F2400" i="8"/>
  <c r="E2400" i="8"/>
  <c r="D2400" i="8"/>
  <c r="O2399" i="8"/>
  <c r="N2399" i="8"/>
  <c r="M2399" i="8"/>
  <c r="L2399" i="8"/>
  <c r="K2399" i="8"/>
  <c r="J2399" i="8"/>
  <c r="I2399" i="8"/>
  <c r="H2399" i="8"/>
  <c r="G2399" i="8"/>
  <c r="F2399" i="8"/>
  <c r="E2399" i="8"/>
  <c r="D2399" i="8"/>
  <c r="O2398" i="8"/>
  <c r="N2398" i="8"/>
  <c r="M2398" i="8"/>
  <c r="L2398" i="8"/>
  <c r="V2398" i="8" s="1"/>
  <c r="K2398" i="8"/>
  <c r="J2398" i="8"/>
  <c r="I2398" i="8"/>
  <c r="H2398" i="8"/>
  <c r="G2398" i="8"/>
  <c r="F2398" i="8"/>
  <c r="E2398" i="8"/>
  <c r="D2398" i="8"/>
  <c r="O2397" i="8"/>
  <c r="N2397" i="8"/>
  <c r="M2397" i="8"/>
  <c r="L2397" i="8"/>
  <c r="K2397" i="8"/>
  <c r="J2397" i="8"/>
  <c r="I2397" i="8"/>
  <c r="H2397" i="8"/>
  <c r="G2397" i="8"/>
  <c r="F2397" i="8"/>
  <c r="E2397" i="8"/>
  <c r="D2397" i="8"/>
  <c r="O2396" i="8"/>
  <c r="N2396" i="8"/>
  <c r="M2396" i="8"/>
  <c r="L2396" i="8"/>
  <c r="V2396" i="8" s="1"/>
  <c r="K2396" i="8"/>
  <c r="J2396" i="8"/>
  <c r="I2396" i="8"/>
  <c r="H2396" i="8"/>
  <c r="G2396" i="8"/>
  <c r="F2396" i="8"/>
  <c r="E2396" i="8"/>
  <c r="D2396" i="8"/>
  <c r="O2395" i="8"/>
  <c r="N2395" i="8"/>
  <c r="M2395" i="8"/>
  <c r="L2395" i="8"/>
  <c r="K2395" i="8"/>
  <c r="J2395" i="8"/>
  <c r="I2395" i="8"/>
  <c r="H2395" i="8"/>
  <c r="G2395" i="8"/>
  <c r="F2395" i="8"/>
  <c r="E2395" i="8"/>
  <c r="D2395" i="8"/>
  <c r="O2394" i="8"/>
  <c r="N2394" i="8"/>
  <c r="M2394" i="8"/>
  <c r="L2394" i="8"/>
  <c r="V2394" i="8" s="1"/>
  <c r="K2394" i="8"/>
  <c r="J2394" i="8"/>
  <c r="I2394" i="8"/>
  <c r="H2394" i="8"/>
  <c r="G2394" i="8"/>
  <c r="F2394" i="8"/>
  <c r="E2394" i="8"/>
  <c r="D2394" i="8"/>
  <c r="O2393" i="8"/>
  <c r="N2393" i="8"/>
  <c r="M2393" i="8"/>
  <c r="L2393" i="8"/>
  <c r="K2393" i="8"/>
  <c r="J2393" i="8"/>
  <c r="I2393" i="8"/>
  <c r="H2393" i="8"/>
  <c r="G2393" i="8"/>
  <c r="F2393" i="8"/>
  <c r="E2393" i="8"/>
  <c r="D2393" i="8"/>
  <c r="O2392" i="8"/>
  <c r="N2392" i="8"/>
  <c r="M2392" i="8"/>
  <c r="L2392" i="8"/>
  <c r="V2392" i="8" s="1"/>
  <c r="K2392" i="8"/>
  <c r="J2392" i="8"/>
  <c r="I2392" i="8"/>
  <c r="H2392" i="8"/>
  <c r="G2392" i="8"/>
  <c r="F2392" i="8"/>
  <c r="E2392" i="8"/>
  <c r="D2392" i="8"/>
  <c r="O2391" i="8"/>
  <c r="N2391" i="8"/>
  <c r="M2391" i="8"/>
  <c r="L2391" i="8"/>
  <c r="K2391" i="8"/>
  <c r="J2391" i="8"/>
  <c r="I2391" i="8"/>
  <c r="H2391" i="8"/>
  <c r="G2391" i="8"/>
  <c r="F2391" i="8"/>
  <c r="E2391" i="8"/>
  <c r="D2391" i="8"/>
  <c r="O2390" i="8"/>
  <c r="N2390" i="8"/>
  <c r="M2390" i="8"/>
  <c r="L2390" i="8"/>
  <c r="V2390" i="8" s="1"/>
  <c r="K2390" i="8"/>
  <c r="J2390" i="8"/>
  <c r="I2390" i="8"/>
  <c r="H2390" i="8"/>
  <c r="G2390" i="8"/>
  <c r="F2390" i="8"/>
  <c r="E2390" i="8"/>
  <c r="D2390" i="8"/>
  <c r="O2389" i="8"/>
  <c r="N2389" i="8"/>
  <c r="M2389" i="8"/>
  <c r="L2389" i="8"/>
  <c r="K2389" i="8"/>
  <c r="J2389" i="8"/>
  <c r="I2389" i="8"/>
  <c r="H2389" i="8"/>
  <c r="G2389" i="8"/>
  <c r="F2389" i="8"/>
  <c r="E2389" i="8"/>
  <c r="D2389" i="8"/>
  <c r="O2388" i="8"/>
  <c r="N2388" i="8"/>
  <c r="M2388" i="8"/>
  <c r="L2388" i="8"/>
  <c r="V2388" i="8" s="1"/>
  <c r="K2388" i="8"/>
  <c r="J2388" i="8"/>
  <c r="I2388" i="8"/>
  <c r="H2388" i="8"/>
  <c r="G2388" i="8"/>
  <c r="F2388" i="8"/>
  <c r="E2388" i="8"/>
  <c r="D2388" i="8"/>
  <c r="O2387" i="8"/>
  <c r="N2387" i="8"/>
  <c r="M2387" i="8"/>
  <c r="L2387" i="8"/>
  <c r="V2387" i="8" s="1"/>
  <c r="K2387" i="8"/>
  <c r="J2387" i="8"/>
  <c r="I2387" i="8"/>
  <c r="H2387" i="8"/>
  <c r="G2387" i="8"/>
  <c r="F2387" i="8"/>
  <c r="E2387" i="8"/>
  <c r="D2387" i="8"/>
  <c r="O2386" i="8"/>
  <c r="N2386" i="8"/>
  <c r="M2386" i="8"/>
  <c r="L2386" i="8"/>
  <c r="V2386" i="8" s="1"/>
  <c r="K2386" i="8"/>
  <c r="J2386" i="8"/>
  <c r="I2386" i="8"/>
  <c r="H2386" i="8"/>
  <c r="G2386" i="8"/>
  <c r="F2386" i="8"/>
  <c r="E2386" i="8"/>
  <c r="D2386" i="8"/>
  <c r="O2385" i="8"/>
  <c r="N2385" i="8"/>
  <c r="M2385" i="8"/>
  <c r="L2385" i="8"/>
  <c r="K2385" i="8"/>
  <c r="J2385" i="8"/>
  <c r="I2385" i="8"/>
  <c r="H2385" i="8"/>
  <c r="G2385" i="8"/>
  <c r="F2385" i="8"/>
  <c r="E2385" i="8"/>
  <c r="D2385" i="8"/>
  <c r="O2384" i="8"/>
  <c r="N2384" i="8"/>
  <c r="M2384" i="8"/>
  <c r="L2384" i="8"/>
  <c r="V2384" i="8" s="1"/>
  <c r="K2384" i="8"/>
  <c r="J2384" i="8"/>
  <c r="I2384" i="8"/>
  <c r="H2384" i="8"/>
  <c r="G2384" i="8"/>
  <c r="F2384" i="8"/>
  <c r="E2384" i="8"/>
  <c r="D2384" i="8"/>
  <c r="O2383" i="8"/>
  <c r="N2383" i="8"/>
  <c r="M2383" i="8"/>
  <c r="L2383" i="8"/>
  <c r="V2383" i="8" s="1"/>
  <c r="K2383" i="8"/>
  <c r="J2383" i="8"/>
  <c r="I2383" i="8"/>
  <c r="H2383" i="8"/>
  <c r="G2383" i="8"/>
  <c r="F2383" i="8"/>
  <c r="E2383" i="8"/>
  <c r="D2383" i="8"/>
  <c r="O2382" i="8"/>
  <c r="N2382" i="8"/>
  <c r="M2382" i="8"/>
  <c r="L2382" i="8"/>
  <c r="V2382" i="8" s="1"/>
  <c r="K2382" i="8"/>
  <c r="J2382" i="8"/>
  <c r="I2382" i="8"/>
  <c r="H2382" i="8"/>
  <c r="G2382" i="8"/>
  <c r="F2382" i="8"/>
  <c r="E2382" i="8"/>
  <c r="D2382" i="8"/>
  <c r="O2381" i="8"/>
  <c r="N2381" i="8"/>
  <c r="M2381" i="8"/>
  <c r="L2381" i="8"/>
  <c r="K2381" i="8"/>
  <c r="J2381" i="8"/>
  <c r="I2381" i="8"/>
  <c r="H2381" i="8"/>
  <c r="G2381" i="8"/>
  <c r="F2381" i="8"/>
  <c r="E2381" i="8"/>
  <c r="D2381" i="8"/>
  <c r="O2380" i="8"/>
  <c r="N2380" i="8"/>
  <c r="M2380" i="8"/>
  <c r="L2380" i="8"/>
  <c r="V2380" i="8" s="1"/>
  <c r="K2380" i="8"/>
  <c r="J2380" i="8"/>
  <c r="I2380" i="8"/>
  <c r="H2380" i="8"/>
  <c r="G2380" i="8"/>
  <c r="F2380" i="8"/>
  <c r="E2380" i="8"/>
  <c r="D2380" i="8"/>
  <c r="O2379" i="8"/>
  <c r="N2379" i="8"/>
  <c r="M2379" i="8"/>
  <c r="L2379" i="8"/>
  <c r="V2379" i="8" s="1"/>
  <c r="K2379" i="8"/>
  <c r="J2379" i="8"/>
  <c r="I2379" i="8"/>
  <c r="H2379" i="8"/>
  <c r="G2379" i="8"/>
  <c r="F2379" i="8"/>
  <c r="E2379" i="8"/>
  <c r="D2379" i="8"/>
  <c r="O2378" i="8"/>
  <c r="N2378" i="8"/>
  <c r="M2378" i="8"/>
  <c r="L2378" i="8"/>
  <c r="V2378" i="8" s="1"/>
  <c r="K2378" i="8"/>
  <c r="J2378" i="8"/>
  <c r="I2378" i="8"/>
  <c r="H2378" i="8"/>
  <c r="G2378" i="8"/>
  <c r="F2378" i="8"/>
  <c r="E2378" i="8"/>
  <c r="D2378" i="8"/>
  <c r="O2377" i="8"/>
  <c r="N2377" i="8"/>
  <c r="M2377" i="8"/>
  <c r="L2377" i="8"/>
  <c r="V2377" i="8" s="1"/>
  <c r="K2377" i="8"/>
  <c r="J2377" i="8"/>
  <c r="I2377" i="8"/>
  <c r="H2377" i="8"/>
  <c r="G2377" i="8"/>
  <c r="F2377" i="8"/>
  <c r="E2377" i="8"/>
  <c r="D2377" i="8"/>
  <c r="O2376" i="8"/>
  <c r="N2376" i="8"/>
  <c r="M2376" i="8"/>
  <c r="L2376" i="8"/>
  <c r="V2376" i="8" s="1"/>
  <c r="K2376" i="8"/>
  <c r="J2376" i="8"/>
  <c r="I2376" i="8"/>
  <c r="H2376" i="8"/>
  <c r="G2376" i="8"/>
  <c r="F2376" i="8"/>
  <c r="E2376" i="8"/>
  <c r="D2376" i="8"/>
  <c r="O2375" i="8"/>
  <c r="N2375" i="8"/>
  <c r="M2375" i="8"/>
  <c r="L2375" i="8"/>
  <c r="K2375" i="8"/>
  <c r="J2375" i="8"/>
  <c r="I2375" i="8"/>
  <c r="H2375" i="8"/>
  <c r="G2375" i="8"/>
  <c r="F2375" i="8"/>
  <c r="E2375" i="8"/>
  <c r="D2375" i="8"/>
  <c r="O2374" i="8"/>
  <c r="N2374" i="8"/>
  <c r="M2374" i="8"/>
  <c r="L2374" i="8"/>
  <c r="V2374" i="8" s="1"/>
  <c r="K2374" i="8"/>
  <c r="J2374" i="8"/>
  <c r="I2374" i="8"/>
  <c r="H2374" i="8"/>
  <c r="G2374" i="8"/>
  <c r="F2374" i="8"/>
  <c r="E2374" i="8"/>
  <c r="D2374" i="8"/>
  <c r="O2373" i="8"/>
  <c r="N2373" i="8"/>
  <c r="M2373" i="8"/>
  <c r="L2373" i="8"/>
  <c r="V2373" i="8" s="1"/>
  <c r="K2373" i="8"/>
  <c r="J2373" i="8"/>
  <c r="I2373" i="8"/>
  <c r="H2373" i="8"/>
  <c r="G2373" i="8"/>
  <c r="F2373" i="8"/>
  <c r="E2373" i="8"/>
  <c r="D2373" i="8"/>
  <c r="O2372" i="8"/>
  <c r="N2372" i="8"/>
  <c r="M2372" i="8"/>
  <c r="L2372" i="8"/>
  <c r="V2372" i="8" s="1"/>
  <c r="K2372" i="8"/>
  <c r="J2372" i="8"/>
  <c r="I2372" i="8"/>
  <c r="H2372" i="8"/>
  <c r="G2372" i="8"/>
  <c r="F2372" i="8"/>
  <c r="E2372" i="8"/>
  <c r="D2372" i="8"/>
  <c r="O2371" i="8"/>
  <c r="N2371" i="8"/>
  <c r="M2371" i="8"/>
  <c r="L2371" i="8"/>
  <c r="K2371" i="8"/>
  <c r="J2371" i="8"/>
  <c r="I2371" i="8"/>
  <c r="H2371" i="8"/>
  <c r="G2371" i="8"/>
  <c r="F2371" i="8"/>
  <c r="E2371" i="8"/>
  <c r="D2371" i="8"/>
  <c r="O2370" i="8"/>
  <c r="N2370" i="8"/>
  <c r="M2370" i="8"/>
  <c r="L2370" i="8"/>
  <c r="V2370" i="8" s="1"/>
  <c r="K2370" i="8"/>
  <c r="J2370" i="8"/>
  <c r="I2370" i="8"/>
  <c r="H2370" i="8"/>
  <c r="G2370" i="8"/>
  <c r="F2370" i="8"/>
  <c r="E2370" i="8"/>
  <c r="D2370" i="8"/>
  <c r="O2369" i="8"/>
  <c r="N2369" i="8"/>
  <c r="M2369" i="8"/>
  <c r="L2369" i="8"/>
  <c r="K2369" i="8"/>
  <c r="J2369" i="8"/>
  <c r="I2369" i="8"/>
  <c r="H2369" i="8"/>
  <c r="G2369" i="8"/>
  <c r="F2369" i="8"/>
  <c r="E2369" i="8"/>
  <c r="D2369" i="8"/>
  <c r="O2368" i="8"/>
  <c r="N2368" i="8"/>
  <c r="M2368" i="8"/>
  <c r="L2368" i="8"/>
  <c r="V2368" i="8" s="1"/>
  <c r="K2368" i="8"/>
  <c r="J2368" i="8"/>
  <c r="I2368" i="8"/>
  <c r="H2368" i="8"/>
  <c r="G2368" i="8"/>
  <c r="F2368" i="8"/>
  <c r="E2368" i="8"/>
  <c r="D2368" i="8"/>
  <c r="O2367" i="8"/>
  <c r="N2367" i="8"/>
  <c r="M2367" i="8"/>
  <c r="L2367" i="8"/>
  <c r="K2367" i="8"/>
  <c r="J2367" i="8"/>
  <c r="I2367" i="8"/>
  <c r="H2367" i="8"/>
  <c r="G2367" i="8"/>
  <c r="F2367" i="8"/>
  <c r="E2367" i="8"/>
  <c r="D2367" i="8"/>
  <c r="O2366" i="8"/>
  <c r="N2366" i="8"/>
  <c r="M2366" i="8"/>
  <c r="L2366" i="8"/>
  <c r="V2366" i="8" s="1"/>
  <c r="K2366" i="8"/>
  <c r="J2366" i="8"/>
  <c r="I2366" i="8"/>
  <c r="H2366" i="8"/>
  <c r="G2366" i="8"/>
  <c r="F2366" i="8"/>
  <c r="E2366" i="8"/>
  <c r="D2366" i="8"/>
  <c r="O2365" i="8"/>
  <c r="N2365" i="8"/>
  <c r="M2365" i="8"/>
  <c r="L2365" i="8"/>
  <c r="K2365" i="8"/>
  <c r="J2365" i="8"/>
  <c r="I2365" i="8"/>
  <c r="H2365" i="8"/>
  <c r="G2365" i="8"/>
  <c r="F2365" i="8"/>
  <c r="E2365" i="8"/>
  <c r="D2365" i="8"/>
  <c r="O2364" i="8"/>
  <c r="N2364" i="8"/>
  <c r="M2364" i="8"/>
  <c r="L2364" i="8"/>
  <c r="V2364" i="8" s="1"/>
  <c r="K2364" i="8"/>
  <c r="J2364" i="8"/>
  <c r="I2364" i="8"/>
  <c r="H2364" i="8"/>
  <c r="G2364" i="8"/>
  <c r="F2364" i="8"/>
  <c r="E2364" i="8"/>
  <c r="D2364" i="8"/>
  <c r="O2363" i="8"/>
  <c r="N2363" i="8"/>
  <c r="M2363" i="8"/>
  <c r="L2363" i="8"/>
  <c r="V2363" i="8" s="1"/>
  <c r="K2363" i="8"/>
  <c r="J2363" i="8"/>
  <c r="I2363" i="8"/>
  <c r="H2363" i="8"/>
  <c r="G2363" i="8"/>
  <c r="F2363" i="8"/>
  <c r="E2363" i="8"/>
  <c r="D2363" i="8"/>
  <c r="O2362" i="8"/>
  <c r="N2362" i="8"/>
  <c r="M2362" i="8"/>
  <c r="L2362" i="8"/>
  <c r="V2362" i="8" s="1"/>
  <c r="K2362" i="8"/>
  <c r="J2362" i="8"/>
  <c r="I2362" i="8"/>
  <c r="H2362" i="8"/>
  <c r="G2362" i="8"/>
  <c r="F2362" i="8"/>
  <c r="E2362" i="8"/>
  <c r="D2362" i="8"/>
  <c r="O2361" i="8"/>
  <c r="N2361" i="8"/>
  <c r="M2361" i="8"/>
  <c r="L2361" i="8"/>
  <c r="K2361" i="8"/>
  <c r="J2361" i="8"/>
  <c r="I2361" i="8"/>
  <c r="H2361" i="8"/>
  <c r="G2361" i="8"/>
  <c r="F2361" i="8"/>
  <c r="E2361" i="8"/>
  <c r="D2361" i="8"/>
  <c r="O2360" i="8"/>
  <c r="N2360" i="8"/>
  <c r="M2360" i="8"/>
  <c r="L2360" i="8"/>
  <c r="V2360" i="8" s="1"/>
  <c r="K2360" i="8"/>
  <c r="J2360" i="8"/>
  <c r="I2360" i="8"/>
  <c r="H2360" i="8"/>
  <c r="G2360" i="8"/>
  <c r="F2360" i="8"/>
  <c r="E2360" i="8"/>
  <c r="D2360" i="8"/>
  <c r="O2359" i="8"/>
  <c r="N2359" i="8"/>
  <c r="M2359" i="8"/>
  <c r="L2359" i="8"/>
  <c r="V2359" i="8" s="1"/>
  <c r="K2359" i="8"/>
  <c r="J2359" i="8"/>
  <c r="I2359" i="8"/>
  <c r="H2359" i="8"/>
  <c r="G2359" i="8"/>
  <c r="F2359" i="8"/>
  <c r="E2359" i="8"/>
  <c r="D2359" i="8"/>
  <c r="O2358" i="8"/>
  <c r="N2358" i="8"/>
  <c r="M2358" i="8"/>
  <c r="L2358" i="8"/>
  <c r="V2358" i="8" s="1"/>
  <c r="K2358" i="8"/>
  <c r="J2358" i="8"/>
  <c r="I2358" i="8"/>
  <c r="H2358" i="8"/>
  <c r="G2358" i="8"/>
  <c r="F2358" i="8"/>
  <c r="E2358" i="8"/>
  <c r="D2358" i="8"/>
  <c r="O2357" i="8"/>
  <c r="N2357" i="8"/>
  <c r="M2357" i="8"/>
  <c r="L2357" i="8"/>
  <c r="K2357" i="8"/>
  <c r="J2357" i="8"/>
  <c r="I2357" i="8"/>
  <c r="H2357" i="8"/>
  <c r="G2357" i="8"/>
  <c r="F2357" i="8"/>
  <c r="E2357" i="8"/>
  <c r="D2357" i="8"/>
  <c r="O2356" i="8"/>
  <c r="N2356" i="8"/>
  <c r="M2356" i="8"/>
  <c r="L2356" i="8"/>
  <c r="V2356" i="8" s="1"/>
  <c r="K2356" i="8"/>
  <c r="J2356" i="8"/>
  <c r="I2356" i="8"/>
  <c r="H2356" i="8"/>
  <c r="G2356" i="8"/>
  <c r="F2356" i="8"/>
  <c r="E2356" i="8"/>
  <c r="D2356" i="8"/>
  <c r="O2355" i="8"/>
  <c r="N2355" i="8"/>
  <c r="M2355" i="8"/>
  <c r="L2355" i="8"/>
  <c r="V2355" i="8" s="1"/>
  <c r="K2355" i="8"/>
  <c r="J2355" i="8"/>
  <c r="I2355" i="8"/>
  <c r="H2355" i="8"/>
  <c r="G2355" i="8"/>
  <c r="F2355" i="8"/>
  <c r="E2355" i="8"/>
  <c r="D2355" i="8"/>
  <c r="O2354" i="8"/>
  <c r="N2354" i="8"/>
  <c r="M2354" i="8"/>
  <c r="L2354" i="8"/>
  <c r="V2354" i="8" s="1"/>
  <c r="K2354" i="8"/>
  <c r="J2354" i="8"/>
  <c r="I2354" i="8"/>
  <c r="H2354" i="8"/>
  <c r="G2354" i="8"/>
  <c r="F2354" i="8"/>
  <c r="E2354" i="8"/>
  <c r="D2354" i="8"/>
  <c r="O2353" i="8"/>
  <c r="N2353" i="8"/>
  <c r="M2353" i="8"/>
  <c r="L2353" i="8"/>
  <c r="V2353" i="8" s="1"/>
  <c r="K2353" i="8"/>
  <c r="J2353" i="8"/>
  <c r="I2353" i="8"/>
  <c r="H2353" i="8"/>
  <c r="G2353" i="8"/>
  <c r="F2353" i="8"/>
  <c r="E2353" i="8"/>
  <c r="D2353" i="8"/>
  <c r="O2352" i="8"/>
  <c r="N2352" i="8"/>
  <c r="M2352" i="8"/>
  <c r="L2352" i="8"/>
  <c r="V2352" i="8" s="1"/>
  <c r="K2352" i="8"/>
  <c r="J2352" i="8"/>
  <c r="I2352" i="8"/>
  <c r="H2352" i="8"/>
  <c r="G2352" i="8"/>
  <c r="F2352" i="8"/>
  <c r="E2352" i="8"/>
  <c r="D2352" i="8"/>
  <c r="O2351" i="8"/>
  <c r="N2351" i="8"/>
  <c r="M2351" i="8"/>
  <c r="L2351" i="8"/>
  <c r="K2351" i="8"/>
  <c r="J2351" i="8"/>
  <c r="I2351" i="8"/>
  <c r="H2351" i="8"/>
  <c r="G2351" i="8"/>
  <c r="F2351" i="8"/>
  <c r="E2351" i="8"/>
  <c r="D2351" i="8"/>
  <c r="O2350" i="8"/>
  <c r="N2350" i="8"/>
  <c r="M2350" i="8"/>
  <c r="L2350" i="8"/>
  <c r="V2350" i="8" s="1"/>
  <c r="K2350" i="8"/>
  <c r="J2350" i="8"/>
  <c r="I2350" i="8"/>
  <c r="H2350" i="8"/>
  <c r="G2350" i="8"/>
  <c r="F2350" i="8"/>
  <c r="E2350" i="8"/>
  <c r="D2350" i="8"/>
  <c r="O2349" i="8"/>
  <c r="N2349" i="8"/>
  <c r="M2349" i="8"/>
  <c r="L2349" i="8"/>
  <c r="V2349" i="8" s="1"/>
  <c r="K2349" i="8"/>
  <c r="J2349" i="8"/>
  <c r="I2349" i="8"/>
  <c r="H2349" i="8"/>
  <c r="G2349" i="8"/>
  <c r="F2349" i="8"/>
  <c r="E2349" i="8"/>
  <c r="D2349" i="8"/>
  <c r="O2348" i="8"/>
  <c r="N2348" i="8"/>
  <c r="M2348" i="8"/>
  <c r="L2348" i="8"/>
  <c r="V2348" i="8" s="1"/>
  <c r="K2348" i="8"/>
  <c r="J2348" i="8"/>
  <c r="I2348" i="8"/>
  <c r="H2348" i="8"/>
  <c r="G2348" i="8"/>
  <c r="F2348" i="8"/>
  <c r="E2348" i="8"/>
  <c r="D2348" i="8"/>
  <c r="O2347" i="8"/>
  <c r="N2347" i="8"/>
  <c r="M2347" i="8"/>
  <c r="L2347" i="8"/>
  <c r="K2347" i="8"/>
  <c r="J2347" i="8"/>
  <c r="I2347" i="8"/>
  <c r="H2347" i="8"/>
  <c r="G2347" i="8"/>
  <c r="F2347" i="8"/>
  <c r="E2347" i="8"/>
  <c r="D2347" i="8"/>
  <c r="O2346" i="8"/>
  <c r="N2346" i="8"/>
  <c r="M2346" i="8"/>
  <c r="L2346" i="8"/>
  <c r="V2346" i="8" s="1"/>
  <c r="K2346" i="8"/>
  <c r="J2346" i="8"/>
  <c r="I2346" i="8"/>
  <c r="H2346" i="8"/>
  <c r="G2346" i="8"/>
  <c r="F2346" i="8"/>
  <c r="E2346" i="8"/>
  <c r="D2346" i="8"/>
  <c r="O2345" i="8"/>
  <c r="N2345" i="8"/>
  <c r="M2345" i="8"/>
  <c r="L2345" i="8"/>
  <c r="V2345" i="8" s="1"/>
  <c r="K2345" i="8"/>
  <c r="J2345" i="8"/>
  <c r="I2345" i="8"/>
  <c r="H2345" i="8"/>
  <c r="G2345" i="8"/>
  <c r="F2345" i="8"/>
  <c r="E2345" i="8"/>
  <c r="D2345" i="8"/>
  <c r="O2344" i="8"/>
  <c r="N2344" i="8"/>
  <c r="M2344" i="8"/>
  <c r="L2344" i="8"/>
  <c r="V2344" i="8" s="1"/>
  <c r="K2344" i="8"/>
  <c r="J2344" i="8"/>
  <c r="I2344" i="8"/>
  <c r="H2344" i="8"/>
  <c r="G2344" i="8"/>
  <c r="F2344" i="8"/>
  <c r="E2344" i="8"/>
  <c r="D2344" i="8"/>
  <c r="O2343" i="8"/>
  <c r="N2343" i="8"/>
  <c r="M2343" i="8"/>
  <c r="L2343" i="8"/>
  <c r="K2343" i="8"/>
  <c r="J2343" i="8"/>
  <c r="I2343" i="8"/>
  <c r="H2343" i="8"/>
  <c r="G2343" i="8"/>
  <c r="F2343" i="8"/>
  <c r="E2343" i="8"/>
  <c r="D2343" i="8"/>
  <c r="O2342" i="8"/>
  <c r="N2342" i="8"/>
  <c r="M2342" i="8"/>
  <c r="L2342" i="8"/>
  <c r="V2342" i="8" s="1"/>
  <c r="K2342" i="8"/>
  <c r="J2342" i="8"/>
  <c r="I2342" i="8"/>
  <c r="H2342" i="8"/>
  <c r="G2342" i="8"/>
  <c r="F2342" i="8"/>
  <c r="E2342" i="8"/>
  <c r="D2342" i="8"/>
  <c r="O2341" i="8"/>
  <c r="N2341" i="8"/>
  <c r="M2341" i="8"/>
  <c r="L2341" i="8"/>
  <c r="V2341" i="8" s="1"/>
  <c r="K2341" i="8"/>
  <c r="J2341" i="8"/>
  <c r="I2341" i="8"/>
  <c r="H2341" i="8"/>
  <c r="G2341" i="8"/>
  <c r="F2341" i="8"/>
  <c r="E2341" i="8"/>
  <c r="D2341" i="8"/>
  <c r="O2340" i="8"/>
  <c r="N2340" i="8"/>
  <c r="M2340" i="8"/>
  <c r="L2340" i="8"/>
  <c r="K2340" i="8"/>
  <c r="J2340" i="8"/>
  <c r="I2340" i="8"/>
  <c r="H2340" i="8"/>
  <c r="G2340" i="8"/>
  <c r="F2340" i="8"/>
  <c r="E2340" i="8"/>
  <c r="D2340" i="8"/>
  <c r="O2339" i="8"/>
  <c r="N2339" i="8"/>
  <c r="M2339" i="8"/>
  <c r="L2339" i="8"/>
  <c r="V2339" i="8" s="1"/>
  <c r="K2339" i="8"/>
  <c r="J2339" i="8"/>
  <c r="I2339" i="8"/>
  <c r="H2339" i="8"/>
  <c r="G2339" i="8"/>
  <c r="F2339" i="8"/>
  <c r="E2339" i="8"/>
  <c r="D2339" i="8"/>
  <c r="O2338" i="8"/>
  <c r="N2338" i="8"/>
  <c r="M2338" i="8"/>
  <c r="L2338" i="8"/>
  <c r="V2338" i="8" s="1"/>
  <c r="K2338" i="8"/>
  <c r="J2338" i="8"/>
  <c r="I2338" i="8"/>
  <c r="H2338" i="8"/>
  <c r="G2338" i="8"/>
  <c r="F2338" i="8"/>
  <c r="E2338" i="8"/>
  <c r="D2338" i="8"/>
  <c r="O2337" i="8"/>
  <c r="N2337" i="8"/>
  <c r="M2337" i="8"/>
  <c r="L2337" i="8"/>
  <c r="V2337" i="8" s="1"/>
  <c r="K2337" i="8"/>
  <c r="J2337" i="8"/>
  <c r="I2337" i="8"/>
  <c r="H2337" i="8"/>
  <c r="G2337" i="8"/>
  <c r="F2337" i="8"/>
  <c r="E2337" i="8"/>
  <c r="D2337" i="8"/>
  <c r="O2336" i="8"/>
  <c r="N2336" i="8"/>
  <c r="M2336" i="8"/>
  <c r="L2336" i="8"/>
  <c r="V2336" i="8" s="1"/>
  <c r="K2336" i="8"/>
  <c r="J2336" i="8"/>
  <c r="I2336" i="8"/>
  <c r="H2336" i="8"/>
  <c r="G2336" i="8"/>
  <c r="F2336" i="8"/>
  <c r="E2336" i="8"/>
  <c r="D2336" i="8"/>
  <c r="O2335" i="8"/>
  <c r="N2335" i="8"/>
  <c r="M2335" i="8"/>
  <c r="L2335" i="8"/>
  <c r="K2335" i="8"/>
  <c r="J2335" i="8"/>
  <c r="I2335" i="8"/>
  <c r="H2335" i="8"/>
  <c r="G2335" i="8"/>
  <c r="F2335" i="8"/>
  <c r="E2335" i="8"/>
  <c r="D2335" i="8"/>
  <c r="O2334" i="8"/>
  <c r="N2334" i="8"/>
  <c r="M2334" i="8"/>
  <c r="L2334" i="8"/>
  <c r="V2334" i="8" s="1"/>
  <c r="K2334" i="8"/>
  <c r="J2334" i="8"/>
  <c r="I2334" i="8"/>
  <c r="H2334" i="8"/>
  <c r="G2334" i="8"/>
  <c r="F2334" i="8"/>
  <c r="E2334" i="8"/>
  <c r="D2334" i="8"/>
  <c r="O2333" i="8"/>
  <c r="N2333" i="8"/>
  <c r="M2333" i="8"/>
  <c r="L2333" i="8"/>
  <c r="V2333" i="8" s="1"/>
  <c r="K2333" i="8"/>
  <c r="J2333" i="8"/>
  <c r="I2333" i="8"/>
  <c r="H2333" i="8"/>
  <c r="G2333" i="8"/>
  <c r="F2333" i="8"/>
  <c r="E2333" i="8"/>
  <c r="D2333" i="8"/>
  <c r="O2332" i="8"/>
  <c r="N2332" i="8"/>
  <c r="M2332" i="8"/>
  <c r="L2332" i="8"/>
  <c r="K2332" i="8"/>
  <c r="J2332" i="8"/>
  <c r="I2332" i="8"/>
  <c r="H2332" i="8"/>
  <c r="G2332" i="8"/>
  <c r="F2332" i="8"/>
  <c r="E2332" i="8"/>
  <c r="D2332" i="8"/>
  <c r="O2331" i="8"/>
  <c r="N2331" i="8"/>
  <c r="M2331" i="8"/>
  <c r="L2331" i="8"/>
  <c r="U2331" i="8" s="1"/>
  <c r="K2331" i="8"/>
  <c r="J2331" i="8"/>
  <c r="I2331" i="8"/>
  <c r="H2331" i="8"/>
  <c r="G2331" i="8"/>
  <c r="F2331" i="8"/>
  <c r="E2331" i="8"/>
  <c r="D2331" i="8"/>
  <c r="O2330" i="8"/>
  <c r="N2330" i="8"/>
  <c r="M2330" i="8"/>
  <c r="L2330" i="8"/>
  <c r="V2330" i="8" s="1"/>
  <c r="K2330" i="8"/>
  <c r="J2330" i="8"/>
  <c r="I2330" i="8"/>
  <c r="H2330" i="8"/>
  <c r="G2330" i="8"/>
  <c r="F2330" i="8"/>
  <c r="E2330" i="8"/>
  <c r="D2330" i="8"/>
  <c r="O2329" i="8"/>
  <c r="N2329" i="8"/>
  <c r="M2329" i="8"/>
  <c r="L2329" i="8"/>
  <c r="K2329" i="8"/>
  <c r="J2329" i="8"/>
  <c r="I2329" i="8"/>
  <c r="H2329" i="8"/>
  <c r="G2329" i="8"/>
  <c r="F2329" i="8"/>
  <c r="E2329" i="8"/>
  <c r="D2329" i="8"/>
  <c r="O2328" i="8"/>
  <c r="N2328" i="8"/>
  <c r="M2328" i="8"/>
  <c r="L2328" i="8"/>
  <c r="V2328" i="8" s="1"/>
  <c r="K2328" i="8"/>
  <c r="J2328" i="8"/>
  <c r="I2328" i="8"/>
  <c r="H2328" i="8"/>
  <c r="G2328" i="8"/>
  <c r="F2328" i="8"/>
  <c r="E2328" i="8"/>
  <c r="D2328" i="8"/>
  <c r="O2327" i="8"/>
  <c r="N2327" i="8"/>
  <c r="M2327" i="8"/>
  <c r="L2327" i="8"/>
  <c r="V2327" i="8" s="1"/>
  <c r="K2327" i="8"/>
  <c r="J2327" i="8"/>
  <c r="I2327" i="8"/>
  <c r="H2327" i="8"/>
  <c r="G2327" i="8"/>
  <c r="F2327" i="8"/>
  <c r="E2327" i="8"/>
  <c r="D2327" i="8"/>
  <c r="O2326" i="8"/>
  <c r="N2326" i="8"/>
  <c r="M2326" i="8"/>
  <c r="L2326" i="8"/>
  <c r="K2326" i="8"/>
  <c r="J2326" i="8"/>
  <c r="I2326" i="8"/>
  <c r="H2326" i="8"/>
  <c r="G2326" i="8"/>
  <c r="F2326" i="8"/>
  <c r="E2326" i="8"/>
  <c r="D2326" i="8"/>
  <c r="O2325" i="8"/>
  <c r="N2325" i="8"/>
  <c r="M2325" i="8"/>
  <c r="L2325" i="8"/>
  <c r="U2325" i="8" s="1"/>
  <c r="K2325" i="8"/>
  <c r="J2325" i="8"/>
  <c r="I2325" i="8"/>
  <c r="H2325" i="8"/>
  <c r="G2325" i="8"/>
  <c r="F2325" i="8"/>
  <c r="E2325" i="8"/>
  <c r="D2325" i="8"/>
  <c r="O2324" i="8"/>
  <c r="N2324" i="8"/>
  <c r="M2324" i="8"/>
  <c r="L2324" i="8"/>
  <c r="V2324" i="8" s="1"/>
  <c r="K2324" i="8"/>
  <c r="J2324" i="8"/>
  <c r="I2324" i="8"/>
  <c r="H2324" i="8"/>
  <c r="G2324" i="8"/>
  <c r="F2324" i="8"/>
  <c r="E2324" i="8"/>
  <c r="D2324" i="8"/>
  <c r="O2323" i="8"/>
  <c r="N2323" i="8"/>
  <c r="M2323" i="8"/>
  <c r="L2323" i="8"/>
  <c r="K2323" i="8"/>
  <c r="J2323" i="8"/>
  <c r="I2323" i="8"/>
  <c r="H2323" i="8"/>
  <c r="G2323" i="8"/>
  <c r="F2323" i="8"/>
  <c r="E2323" i="8"/>
  <c r="D2323" i="8"/>
  <c r="O2322" i="8"/>
  <c r="N2322" i="8"/>
  <c r="M2322" i="8"/>
  <c r="L2322" i="8"/>
  <c r="V2322" i="8" s="1"/>
  <c r="K2322" i="8"/>
  <c r="J2322" i="8"/>
  <c r="I2322" i="8"/>
  <c r="H2322" i="8"/>
  <c r="G2322" i="8"/>
  <c r="F2322" i="8"/>
  <c r="E2322" i="8"/>
  <c r="D2322" i="8"/>
  <c r="O2321" i="8"/>
  <c r="N2321" i="8"/>
  <c r="M2321" i="8"/>
  <c r="L2321" i="8"/>
  <c r="K2321" i="8"/>
  <c r="J2321" i="8"/>
  <c r="I2321" i="8"/>
  <c r="H2321" i="8"/>
  <c r="G2321" i="8"/>
  <c r="F2321" i="8"/>
  <c r="E2321" i="8"/>
  <c r="D2321" i="8"/>
  <c r="O2320" i="8"/>
  <c r="N2320" i="8"/>
  <c r="M2320" i="8"/>
  <c r="L2320" i="8"/>
  <c r="V2320" i="8" s="1"/>
  <c r="K2320" i="8"/>
  <c r="J2320" i="8"/>
  <c r="I2320" i="8"/>
  <c r="H2320" i="8"/>
  <c r="G2320" i="8"/>
  <c r="F2320" i="8"/>
  <c r="E2320" i="8"/>
  <c r="D2320" i="8"/>
  <c r="O2319" i="8"/>
  <c r="N2319" i="8"/>
  <c r="M2319" i="8"/>
  <c r="L2319" i="8"/>
  <c r="V2319" i="8" s="1"/>
  <c r="K2319" i="8"/>
  <c r="J2319" i="8"/>
  <c r="I2319" i="8"/>
  <c r="H2319" i="8"/>
  <c r="G2319" i="8"/>
  <c r="F2319" i="8"/>
  <c r="E2319" i="8"/>
  <c r="D2319" i="8"/>
  <c r="O2318" i="8"/>
  <c r="N2318" i="8"/>
  <c r="M2318" i="8"/>
  <c r="L2318" i="8"/>
  <c r="V2318" i="8" s="1"/>
  <c r="K2318" i="8"/>
  <c r="J2318" i="8"/>
  <c r="I2318" i="8"/>
  <c r="H2318" i="8"/>
  <c r="G2318" i="8"/>
  <c r="F2318" i="8"/>
  <c r="E2318" i="8"/>
  <c r="D2318" i="8"/>
  <c r="O2317" i="8"/>
  <c r="N2317" i="8"/>
  <c r="M2317" i="8"/>
  <c r="L2317" i="8"/>
  <c r="K2317" i="8"/>
  <c r="J2317" i="8"/>
  <c r="I2317" i="8"/>
  <c r="H2317" i="8"/>
  <c r="G2317" i="8"/>
  <c r="F2317" i="8"/>
  <c r="E2317" i="8"/>
  <c r="D2317" i="8"/>
  <c r="O2316" i="8"/>
  <c r="N2316" i="8"/>
  <c r="M2316" i="8"/>
  <c r="L2316" i="8"/>
  <c r="V2316" i="8" s="1"/>
  <c r="K2316" i="8"/>
  <c r="J2316" i="8"/>
  <c r="I2316" i="8"/>
  <c r="H2316" i="8"/>
  <c r="G2316" i="8"/>
  <c r="F2316" i="8"/>
  <c r="E2316" i="8"/>
  <c r="D2316" i="8"/>
  <c r="O2315" i="8"/>
  <c r="N2315" i="8"/>
  <c r="M2315" i="8"/>
  <c r="L2315" i="8"/>
  <c r="K2315" i="8"/>
  <c r="J2315" i="8"/>
  <c r="I2315" i="8"/>
  <c r="H2315" i="8"/>
  <c r="G2315" i="8"/>
  <c r="F2315" i="8"/>
  <c r="E2315" i="8"/>
  <c r="D2315" i="8"/>
  <c r="O2314" i="8"/>
  <c r="N2314" i="8"/>
  <c r="M2314" i="8"/>
  <c r="L2314" i="8"/>
  <c r="V2314" i="8" s="1"/>
  <c r="K2314" i="8"/>
  <c r="J2314" i="8"/>
  <c r="I2314" i="8"/>
  <c r="H2314" i="8"/>
  <c r="G2314" i="8"/>
  <c r="F2314" i="8"/>
  <c r="E2314" i="8"/>
  <c r="D2314" i="8"/>
  <c r="O2313" i="8"/>
  <c r="N2313" i="8"/>
  <c r="M2313" i="8"/>
  <c r="L2313" i="8"/>
  <c r="V2313" i="8" s="1"/>
  <c r="K2313" i="8"/>
  <c r="J2313" i="8"/>
  <c r="I2313" i="8"/>
  <c r="H2313" i="8"/>
  <c r="G2313" i="8"/>
  <c r="F2313" i="8"/>
  <c r="E2313" i="8"/>
  <c r="D2313" i="8"/>
  <c r="O2312" i="8"/>
  <c r="N2312" i="8"/>
  <c r="M2312" i="8"/>
  <c r="L2312" i="8"/>
  <c r="K2312" i="8"/>
  <c r="J2312" i="8"/>
  <c r="I2312" i="8"/>
  <c r="H2312" i="8"/>
  <c r="G2312" i="8"/>
  <c r="F2312" i="8"/>
  <c r="E2312" i="8"/>
  <c r="D2312" i="8"/>
  <c r="O2311" i="8"/>
  <c r="N2311" i="8"/>
  <c r="M2311" i="8"/>
  <c r="L2311" i="8"/>
  <c r="U2311" i="8" s="1"/>
  <c r="K2311" i="8"/>
  <c r="J2311" i="8"/>
  <c r="I2311" i="8"/>
  <c r="H2311" i="8"/>
  <c r="G2311" i="8"/>
  <c r="F2311" i="8"/>
  <c r="E2311" i="8"/>
  <c r="D2311" i="8"/>
  <c r="O2310" i="8"/>
  <c r="N2310" i="8"/>
  <c r="M2310" i="8"/>
  <c r="L2310" i="8"/>
  <c r="V2310" i="8" s="1"/>
  <c r="K2310" i="8"/>
  <c r="J2310" i="8"/>
  <c r="I2310" i="8"/>
  <c r="H2310" i="8"/>
  <c r="G2310" i="8"/>
  <c r="F2310" i="8"/>
  <c r="E2310" i="8"/>
  <c r="D2310" i="8"/>
  <c r="O2309" i="8"/>
  <c r="N2309" i="8"/>
  <c r="M2309" i="8"/>
  <c r="L2309" i="8"/>
  <c r="V2309" i="8" s="1"/>
  <c r="K2309" i="8"/>
  <c r="J2309" i="8"/>
  <c r="I2309" i="8"/>
  <c r="H2309" i="8"/>
  <c r="G2309" i="8"/>
  <c r="F2309" i="8"/>
  <c r="E2309" i="8"/>
  <c r="D2309" i="8"/>
  <c r="O2308" i="8"/>
  <c r="N2308" i="8"/>
  <c r="M2308" i="8"/>
  <c r="L2308" i="8"/>
  <c r="V2308" i="8" s="1"/>
  <c r="K2308" i="8"/>
  <c r="J2308" i="8"/>
  <c r="I2308" i="8"/>
  <c r="H2308" i="8"/>
  <c r="G2308" i="8"/>
  <c r="F2308" i="8"/>
  <c r="E2308" i="8"/>
  <c r="D2308" i="8"/>
  <c r="O2307" i="8"/>
  <c r="N2307" i="8"/>
  <c r="M2307" i="8"/>
  <c r="L2307" i="8"/>
  <c r="K2307" i="8"/>
  <c r="J2307" i="8"/>
  <c r="I2307" i="8"/>
  <c r="H2307" i="8"/>
  <c r="G2307" i="8"/>
  <c r="F2307" i="8"/>
  <c r="E2307" i="8"/>
  <c r="D2307" i="8"/>
  <c r="O2306" i="8"/>
  <c r="N2306" i="8"/>
  <c r="M2306" i="8"/>
  <c r="L2306" i="8"/>
  <c r="K2306" i="8"/>
  <c r="J2306" i="8"/>
  <c r="I2306" i="8"/>
  <c r="H2306" i="8"/>
  <c r="G2306" i="8"/>
  <c r="F2306" i="8"/>
  <c r="E2306" i="8"/>
  <c r="D2306" i="8"/>
  <c r="O2305" i="8"/>
  <c r="N2305" i="8"/>
  <c r="M2305" i="8"/>
  <c r="L2305" i="8"/>
  <c r="V2305" i="8" s="1"/>
  <c r="K2305" i="8"/>
  <c r="J2305" i="8"/>
  <c r="I2305" i="8"/>
  <c r="H2305" i="8"/>
  <c r="G2305" i="8"/>
  <c r="F2305" i="8"/>
  <c r="E2305" i="8"/>
  <c r="D2305" i="8"/>
  <c r="O2304" i="8"/>
  <c r="N2304" i="8"/>
  <c r="M2304" i="8"/>
  <c r="L2304" i="8"/>
  <c r="V2304" i="8" s="1"/>
  <c r="K2304" i="8"/>
  <c r="J2304" i="8"/>
  <c r="I2304" i="8"/>
  <c r="H2304" i="8"/>
  <c r="G2304" i="8"/>
  <c r="F2304" i="8"/>
  <c r="E2304" i="8"/>
  <c r="D2304" i="8"/>
  <c r="O2303" i="8"/>
  <c r="N2303" i="8"/>
  <c r="M2303" i="8"/>
  <c r="L2303" i="8"/>
  <c r="V2303" i="8" s="1"/>
  <c r="K2303" i="8"/>
  <c r="J2303" i="8"/>
  <c r="I2303" i="8"/>
  <c r="H2303" i="8"/>
  <c r="G2303" i="8"/>
  <c r="F2303" i="8"/>
  <c r="E2303" i="8"/>
  <c r="D2303" i="8"/>
  <c r="O2302" i="8"/>
  <c r="N2302" i="8"/>
  <c r="M2302" i="8"/>
  <c r="L2302" i="8"/>
  <c r="V2302" i="8" s="1"/>
  <c r="K2302" i="8"/>
  <c r="J2302" i="8"/>
  <c r="I2302" i="8"/>
  <c r="H2302" i="8"/>
  <c r="G2302" i="8"/>
  <c r="F2302" i="8"/>
  <c r="E2302" i="8"/>
  <c r="D2302" i="8"/>
  <c r="O2301" i="8"/>
  <c r="N2301" i="8"/>
  <c r="M2301" i="8"/>
  <c r="L2301" i="8"/>
  <c r="K2301" i="8"/>
  <c r="J2301" i="8"/>
  <c r="I2301" i="8"/>
  <c r="H2301" i="8"/>
  <c r="G2301" i="8"/>
  <c r="F2301" i="8"/>
  <c r="E2301" i="8"/>
  <c r="D2301" i="8"/>
  <c r="O2300" i="8"/>
  <c r="N2300" i="8"/>
  <c r="M2300" i="8"/>
  <c r="L2300" i="8"/>
  <c r="V2300" i="8" s="1"/>
  <c r="K2300" i="8"/>
  <c r="J2300" i="8"/>
  <c r="I2300" i="8"/>
  <c r="H2300" i="8"/>
  <c r="G2300" i="8"/>
  <c r="F2300" i="8"/>
  <c r="E2300" i="8"/>
  <c r="D2300" i="8"/>
  <c r="O2299" i="8"/>
  <c r="N2299" i="8"/>
  <c r="M2299" i="8"/>
  <c r="L2299" i="8"/>
  <c r="V2299" i="8" s="1"/>
  <c r="K2299" i="8"/>
  <c r="J2299" i="8"/>
  <c r="I2299" i="8"/>
  <c r="H2299" i="8"/>
  <c r="G2299" i="8"/>
  <c r="F2299" i="8"/>
  <c r="E2299" i="8"/>
  <c r="D2299" i="8"/>
  <c r="O2298" i="8"/>
  <c r="N2298" i="8"/>
  <c r="M2298" i="8"/>
  <c r="L2298" i="8"/>
  <c r="K2298" i="8"/>
  <c r="J2298" i="8"/>
  <c r="I2298" i="8"/>
  <c r="H2298" i="8"/>
  <c r="G2298" i="8"/>
  <c r="F2298" i="8"/>
  <c r="E2298" i="8"/>
  <c r="D2298" i="8"/>
  <c r="O2297" i="8"/>
  <c r="N2297" i="8"/>
  <c r="M2297" i="8"/>
  <c r="L2297" i="8"/>
  <c r="U2297" i="8" s="1"/>
  <c r="K2297" i="8"/>
  <c r="J2297" i="8"/>
  <c r="I2297" i="8"/>
  <c r="H2297" i="8"/>
  <c r="G2297" i="8"/>
  <c r="F2297" i="8"/>
  <c r="E2297" i="8"/>
  <c r="D2297" i="8"/>
  <c r="O2296" i="8"/>
  <c r="N2296" i="8"/>
  <c r="M2296" i="8"/>
  <c r="L2296" i="8"/>
  <c r="V2296" i="8" s="1"/>
  <c r="K2296" i="8"/>
  <c r="J2296" i="8"/>
  <c r="I2296" i="8"/>
  <c r="H2296" i="8"/>
  <c r="G2296" i="8"/>
  <c r="F2296" i="8"/>
  <c r="E2296" i="8"/>
  <c r="D2296" i="8"/>
  <c r="O2295" i="8"/>
  <c r="N2295" i="8"/>
  <c r="M2295" i="8"/>
  <c r="L2295" i="8"/>
  <c r="V2295" i="8" s="1"/>
  <c r="K2295" i="8"/>
  <c r="J2295" i="8"/>
  <c r="I2295" i="8"/>
  <c r="H2295" i="8"/>
  <c r="G2295" i="8"/>
  <c r="F2295" i="8"/>
  <c r="E2295" i="8"/>
  <c r="D2295" i="8"/>
  <c r="O2294" i="8"/>
  <c r="N2294" i="8"/>
  <c r="M2294" i="8"/>
  <c r="L2294" i="8"/>
  <c r="V2294" i="8" s="1"/>
  <c r="K2294" i="8"/>
  <c r="J2294" i="8"/>
  <c r="I2294" i="8"/>
  <c r="H2294" i="8"/>
  <c r="G2294" i="8"/>
  <c r="F2294" i="8"/>
  <c r="E2294" i="8"/>
  <c r="D2294" i="8"/>
  <c r="O2293" i="8"/>
  <c r="N2293" i="8"/>
  <c r="M2293" i="8"/>
  <c r="L2293" i="8"/>
  <c r="U2293" i="8" s="1"/>
  <c r="K2293" i="8"/>
  <c r="J2293" i="8"/>
  <c r="I2293" i="8"/>
  <c r="H2293" i="8"/>
  <c r="G2293" i="8"/>
  <c r="F2293" i="8"/>
  <c r="E2293" i="8"/>
  <c r="D2293" i="8"/>
  <c r="O2292" i="8"/>
  <c r="N2292" i="8"/>
  <c r="M2292" i="8"/>
  <c r="L2292" i="8"/>
  <c r="K2292" i="8"/>
  <c r="J2292" i="8"/>
  <c r="I2292" i="8"/>
  <c r="H2292" i="8"/>
  <c r="G2292" i="8"/>
  <c r="F2292" i="8"/>
  <c r="E2292" i="8"/>
  <c r="D2292" i="8"/>
  <c r="O2291" i="8"/>
  <c r="N2291" i="8"/>
  <c r="M2291" i="8"/>
  <c r="L2291" i="8"/>
  <c r="U2291" i="8" s="1"/>
  <c r="K2291" i="8"/>
  <c r="J2291" i="8"/>
  <c r="I2291" i="8"/>
  <c r="H2291" i="8"/>
  <c r="G2291" i="8"/>
  <c r="F2291" i="8"/>
  <c r="E2291" i="8"/>
  <c r="D2291" i="8"/>
  <c r="O2290" i="8"/>
  <c r="N2290" i="8"/>
  <c r="M2290" i="8"/>
  <c r="L2290" i="8"/>
  <c r="K2290" i="8"/>
  <c r="J2290" i="8"/>
  <c r="I2290" i="8"/>
  <c r="H2290" i="8"/>
  <c r="G2290" i="8"/>
  <c r="F2290" i="8"/>
  <c r="E2290" i="8"/>
  <c r="D2290" i="8"/>
  <c r="O2289" i="8"/>
  <c r="N2289" i="8"/>
  <c r="M2289" i="8"/>
  <c r="L2289" i="8"/>
  <c r="V2289" i="8" s="1"/>
  <c r="K2289" i="8"/>
  <c r="J2289" i="8"/>
  <c r="I2289" i="8"/>
  <c r="H2289" i="8"/>
  <c r="G2289" i="8"/>
  <c r="F2289" i="8"/>
  <c r="E2289" i="8"/>
  <c r="D2289" i="8"/>
  <c r="O2288" i="8"/>
  <c r="N2288" i="8"/>
  <c r="M2288" i="8"/>
  <c r="L2288" i="8"/>
  <c r="V2288" i="8" s="1"/>
  <c r="K2288" i="8"/>
  <c r="J2288" i="8"/>
  <c r="I2288" i="8"/>
  <c r="H2288" i="8"/>
  <c r="G2288" i="8"/>
  <c r="F2288" i="8"/>
  <c r="E2288" i="8"/>
  <c r="D2288" i="8"/>
  <c r="O2287" i="8"/>
  <c r="N2287" i="8"/>
  <c r="M2287" i="8"/>
  <c r="L2287" i="8"/>
  <c r="K2287" i="8"/>
  <c r="J2287" i="8"/>
  <c r="I2287" i="8"/>
  <c r="H2287" i="8"/>
  <c r="G2287" i="8"/>
  <c r="F2287" i="8"/>
  <c r="E2287" i="8"/>
  <c r="D2287" i="8"/>
  <c r="O2286" i="8"/>
  <c r="N2286" i="8"/>
  <c r="M2286" i="8"/>
  <c r="L2286" i="8"/>
  <c r="V2286" i="8" s="1"/>
  <c r="K2286" i="8"/>
  <c r="J2286" i="8"/>
  <c r="I2286" i="8"/>
  <c r="H2286" i="8"/>
  <c r="G2286" i="8"/>
  <c r="F2286" i="8"/>
  <c r="E2286" i="8"/>
  <c r="D2286" i="8"/>
  <c r="O2285" i="8"/>
  <c r="N2285" i="8"/>
  <c r="M2285" i="8"/>
  <c r="L2285" i="8"/>
  <c r="U2285" i="8" s="1"/>
  <c r="K2285" i="8"/>
  <c r="J2285" i="8"/>
  <c r="I2285" i="8"/>
  <c r="H2285" i="8"/>
  <c r="G2285" i="8"/>
  <c r="F2285" i="8"/>
  <c r="E2285" i="8"/>
  <c r="D2285" i="8"/>
  <c r="O2284" i="8"/>
  <c r="N2284" i="8"/>
  <c r="M2284" i="8"/>
  <c r="L2284" i="8"/>
  <c r="K2284" i="8"/>
  <c r="J2284" i="8"/>
  <c r="I2284" i="8"/>
  <c r="H2284" i="8"/>
  <c r="G2284" i="8"/>
  <c r="F2284" i="8"/>
  <c r="E2284" i="8"/>
  <c r="D2284" i="8"/>
  <c r="O2283" i="8"/>
  <c r="N2283" i="8"/>
  <c r="M2283" i="8"/>
  <c r="L2283" i="8"/>
  <c r="V2283" i="8" s="1"/>
  <c r="K2283" i="8"/>
  <c r="J2283" i="8"/>
  <c r="I2283" i="8"/>
  <c r="H2283" i="8"/>
  <c r="G2283" i="8"/>
  <c r="F2283" i="8"/>
  <c r="E2283" i="8"/>
  <c r="D2283" i="8"/>
  <c r="O2282" i="8"/>
  <c r="N2282" i="8"/>
  <c r="M2282" i="8"/>
  <c r="L2282" i="8"/>
  <c r="V2282" i="8" s="1"/>
  <c r="K2282" i="8"/>
  <c r="J2282" i="8"/>
  <c r="I2282" i="8"/>
  <c r="H2282" i="8"/>
  <c r="G2282" i="8"/>
  <c r="F2282" i="8"/>
  <c r="E2282" i="8"/>
  <c r="D2282" i="8"/>
  <c r="O2281" i="8"/>
  <c r="N2281" i="8"/>
  <c r="M2281" i="8"/>
  <c r="L2281" i="8"/>
  <c r="K2281" i="8"/>
  <c r="J2281" i="8"/>
  <c r="I2281" i="8"/>
  <c r="H2281" i="8"/>
  <c r="G2281" i="8"/>
  <c r="F2281" i="8"/>
  <c r="E2281" i="8"/>
  <c r="D2281" i="8"/>
  <c r="O2280" i="8"/>
  <c r="N2280" i="8"/>
  <c r="M2280" i="8"/>
  <c r="L2280" i="8"/>
  <c r="V2280" i="8" s="1"/>
  <c r="K2280" i="8"/>
  <c r="J2280" i="8"/>
  <c r="I2280" i="8"/>
  <c r="H2280" i="8"/>
  <c r="G2280" i="8"/>
  <c r="F2280" i="8"/>
  <c r="E2280" i="8"/>
  <c r="D2280" i="8"/>
  <c r="O2279" i="8"/>
  <c r="N2279" i="8"/>
  <c r="M2279" i="8"/>
  <c r="L2279" i="8"/>
  <c r="U2279" i="8" s="1"/>
  <c r="K2279" i="8"/>
  <c r="J2279" i="8"/>
  <c r="I2279" i="8"/>
  <c r="H2279" i="8"/>
  <c r="G2279" i="8"/>
  <c r="F2279" i="8"/>
  <c r="E2279" i="8"/>
  <c r="D2279" i="8"/>
  <c r="O2278" i="8"/>
  <c r="N2278" i="8"/>
  <c r="M2278" i="8"/>
  <c r="L2278" i="8"/>
  <c r="K2278" i="8"/>
  <c r="J2278" i="8"/>
  <c r="I2278" i="8"/>
  <c r="H2278" i="8"/>
  <c r="G2278" i="8"/>
  <c r="F2278" i="8"/>
  <c r="E2278" i="8"/>
  <c r="D2278" i="8"/>
  <c r="O2277" i="8"/>
  <c r="N2277" i="8"/>
  <c r="M2277" i="8"/>
  <c r="L2277" i="8"/>
  <c r="V2277" i="8" s="1"/>
  <c r="K2277" i="8"/>
  <c r="J2277" i="8"/>
  <c r="I2277" i="8"/>
  <c r="H2277" i="8"/>
  <c r="G2277" i="8"/>
  <c r="F2277" i="8"/>
  <c r="E2277" i="8"/>
  <c r="D2277" i="8"/>
  <c r="O2276" i="8"/>
  <c r="N2276" i="8"/>
  <c r="M2276" i="8"/>
  <c r="L2276" i="8"/>
  <c r="K2276" i="8"/>
  <c r="J2276" i="8"/>
  <c r="I2276" i="8"/>
  <c r="H2276" i="8"/>
  <c r="G2276" i="8"/>
  <c r="F2276" i="8"/>
  <c r="E2276" i="8"/>
  <c r="D2276" i="8"/>
  <c r="O2275" i="8"/>
  <c r="N2275" i="8"/>
  <c r="M2275" i="8"/>
  <c r="L2275" i="8"/>
  <c r="V2275" i="8" s="1"/>
  <c r="K2275" i="8"/>
  <c r="J2275" i="8"/>
  <c r="I2275" i="8"/>
  <c r="H2275" i="8"/>
  <c r="G2275" i="8"/>
  <c r="F2275" i="8"/>
  <c r="E2275" i="8"/>
  <c r="D2275" i="8"/>
  <c r="O2274" i="8"/>
  <c r="N2274" i="8"/>
  <c r="M2274" i="8"/>
  <c r="L2274" i="8"/>
  <c r="V2274" i="8" s="1"/>
  <c r="K2274" i="8"/>
  <c r="J2274" i="8"/>
  <c r="I2274" i="8"/>
  <c r="H2274" i="8"/>
  <c r="G2274" i="8"/>
  <c r="F2274" i="8"/>
  <c r="E2274" i="8"/>
  <c r="D2274" i="8"/>
  <c r="O2273" i="8"/>
  <c r="N2273" i="8"/>
  <c r="M2273" i="8"/>
  <c r="L2273" i="8"/>
  <c r="K2273" i="8"/>
  <c r="J2273" i="8"/>
  <c r="I2273" i="8"/>
  <c r="H2273" i="8"/>
  <c r="G2273" i="8"/>
  <c r="F2273" i="8"/>
  <c r="E2273" i="8"/>
  <c r="D2273" i="8"/>
  <c r="O2272" i="8"/>
  <c r="N2272" i="8"/>
  <c r="M2272" i="8"/>
  <c r="L2272" i="8"/>
  <c r="V2272" i="8" s="1"/>
  <c r="K2272" i="8"/>
  <c r="J2272" i="8"/>
  <c r="I2272" i="8"/>
  <c r="H2272" i="8"/>
  <c r="G2272" i="8"/>
  <c r="F2272" i="8"/>
  <c r="E2272" i="8"/>
  <c r="D2272" i="8"/>
  <c r="O2271" i="8"/>
  <c r="N2271" i="8"/>
  <c r="M2271" i="8"/>
  <c r="L2271" i="8"/>
  <c r="U2271" i="8" s="1"/>
  <c r="K2271" i="8"/>
  <c r="J2271" i="8"/>
  <c r="I2271" i="8"/>
  <c r="H2271" i="8"/>
  <c r="G2271" i="8"/>
  <c r="F2271" i="8"/>
  <c r="E2271" i="8"/>
  <c r="D2271" i="8"/>
  <c r="O2270" i="8"/>
  <c r="N2270" i="8"/>
  <c r="M2270" i="8"/>
  <c r="L2270" i="8"/>
  <c r="V2270" i="8" s="1"/>
  <c r="K2270" i="8"/>
  <c r="J2270" i="8"/>
  <c r="I2270" i="8"/>
  <c r="H2270" i="8"/>
  <c r="G2270" i="8"/>
  <c r="F2270" i="8"/>
  <c r="E2270" i="8"/>
  <c r="D2270" i="8"/>
  <c r="O2269" i="8"/>
  <c r="N2269" i="8"/>
  <c r="M2269" i="8"/>
  <c r="L2269" i="8"/>
  <c r="K2269" i="8"/>
  <c r="J2269" i="8"/>
  <c r="I2269" i="8"/>
  <c r="H2269" i="8"/>
  <c r="G2269" i="8"/>
  <c r="F2269" i="8"/>
  <c r="E2269" i="8"/>
  <c r="D2269" i="8"/>
  <c r="O2268" i="8"/>
  <c r="N2268" i="8"/>
  <c r="M2268" i="8"/>
  <c r="L2268" i="8"/>
  <c r="U2268" i="8" s="1"/>
  <c r="K2268" i="8"/>
  <c r="J2268" i="8"/>
  <c r="I2268" i="8"/>
  <c r="H2268" i="8"/>
  <c r="G2268" i="8"/>
  <c r="F2268" i="8"/>
  <c r="E2268" i="8"/>
  <c r="D2268" i="8"/>
  <c r="O2267" i="8"/>
  <c r="N2267" i="8"/>
  <c r="M2267" i="8"/>
  <c r="L2267" i="8"/>
  <c r="K2267" i="8"/>
  <c r="J2267" i="8"/>
  <c r="I2267" i="8"/>
  <c r="H2267" i="8"/>
  <c r="G2267" i="8"/>
  <c r="F2267" i="8"/>
  <c r="E2267" i="8"/>
  <c r="D2267" i="8"/>
  <c r="O2266" i="8"/>
  <c r="N2266" i="8"/>
  <c r="M2266" i="8"/>
  <c r="L2266" i="8"/>
  <c r="U2266" i="8" s="1"/>
  <c r="K2266" i="8"/>
  <c r="J2266" i="8"/>
  <c r="I2266" i="8"/>
  <c r="H2266" i="8"/>
  <c r="G2266" i="8"/>
  <c r="F2266" i="8"/>
  <c r="E2266" i="8"/>
  <c r="D2266" i="8"/>
  <c r="O2265" i="8"/>
  <c r="N2265" i="8"/>
  <c r="M2265" i="8"/>
  <c r="L2265" i="8"/>
  <c r="K2265" i="8"/>
  <c r="J2265" i="8"/>
  <c r="I2265" i="8"/>
  <c r="H2265" i="8"/>
  <c r="G2265" i="8"/>
  <c r="F2265" i="8"/>
  <c r="E2265" i="8"/>
  <c r="D2265" i="8"/>
  <c r="O2264" i="8"/>
  <c r="N2264" i="8"/>
  <c r="M2264" i="8"/>
  <c r="L2264" i="8"/>
  <c r="U2264" i="8" s="1"/>
  <c r="K2264" i="8"/>
  <c r="J2264" i="8"/>
  <c r="I2264" i="8"/>
  <c r="H2264" i="8"/>
  <c r="G2264" i="8"/>
  <c r="F2264" i="8"/>
  <c r="E2264" i="8"/>
  <c r="D2264" i="8"/>
  <c r="O2263" i="8"/>
  <c r="N2263" i="8"/>
  <c r="M2263" i="8"/>
  <c r="L2263" i="8"/>
  <c r="K2263" i="8"/>
  <c r="J2263" i="8"/>
  <c r="I2263" i="8"/>
  <c r="H2263" i="8"/>
  <c r="G2263" i="8"/>
  <c r="F2263" i="8"/>
  <c r="E2263" i="8"/>
  <c r="D2263" i="8"/>
  <c r="O2262" i="8"/>
  <c r="N2262" i="8"/>
  <c r="M2262" i="8"/>
  <c r="L2262" i="8"/>
  <c r="V2262" i="8" s="1"/>
  <c r="K2262" i="8"/>
  <c r="J2262" i="8"/>
  <c r="I2262" i="8"/>
  <c r="H2262" i="8"/>
  <c r="G2262" i="8"/>
  <c r="F2262" i="8"/>
  <c r="E2262" i="8"/>
  <c r="D2262" i="8"/>
  <c r="O2261" i="8"/>
  <c r="N2261" i="8"/>
  <c r="M2261" i="8"/>
  <c r="L2261" i="8"/>
  <c r="K2261" i="8"/>
  <c r="J2261" i="8"/>
  <c r="I2261" i="8"/>
  <c r="H2261" i="8"/>
  <c r="G2261" i="8"/>
  <c r="F2261" i="8"/>
  <c r="E2261" i="8"/>
  <c r="D2261" i="8"/>
  <c r="O2260" i="8"/>
  <c r="N2260" i="8"/>
  <c r="M2260" i="8"/>
  <c r="L2260" i="8"/>
  <c r="U2260" i="8" s="1"/>
  <c r="K2260" i="8"/>
  <c r="J2260" i="8"/>
  <c r="I2260" i="8"/>
  <c r="H2260" i="8"/>
  <c r="G2260" i="8"/>
  <c r="F2260" i="8"/>
  <c r="E2260" i="8"/>
  <c r="D2260" i="8"/>
  <c r="O2259" i="8"/>
  <c r="N2259" i="8"/>
  <c r="M2259" i="8"/>
  <c r="L2259" i="8"/>
  <c r="K2259" i="8"/>
  <c r="J2259" i="8"/>
  <c r="I2259" i="8"/>
  <c r="H2259" i="8"/>
  <c r="G2259" i="8"/>
  <c r="F2259" i="8"/>
  <c r="E2259" i="8"/>
  <c r="D2259" i="8"/>
  <c r="O2258" i="8"/>
  <c r="N2258" i="8"/>
  <c r="M2258" i="8"/>
  <c r="L2258" i="8"/>
  <c r="V2258" i="8" s="1"/>
  <c r="K2258" i="8"/>
  <c r="J2258" i="8"/>
  <c r="I2258" i="8"/>
  <c r="H2258" i="8"/>
  <c r="G2258" i="8"/>
  <c r="F2258" i="8"/>
  <c r="E2258" i="8"/>
  <c r="D2258" i="8"/>
  <c r="O2257" i="8"/>
  <c r="N2257" i="8"/>
  <c r="M2257" i="8"/>
  <c r="L2257" i="8"/>
  <c r="K2257" i="8"/>
  <c r="J2257" i="8"/>
  <c r="I2257" i="8"/>
  <c r="H2257" i="8"/>
  <c r="G2257" i="8"/>
  <c r="F2257" i="8"/>
  <c r="E2257" i="8"/>
  <c r="D2257" i="8"/>
  <c r="O2256" i="8"/>
  <c r="N2256" i="8"/>
  <c r="M2256" i="8"/>
  <c r="L2256" i="8"/>
  <c r="V2256" i="8" s="1"/>
  <c r="K2256" i="8"/>
  <c r="J2256" i="8"/>
  <c r="I2256" i="8"/>
  <c r="H2256" i="8"/>
  <c r="G2256" i="8"/>
  <c r="F2256" i="8"/>
  <c r="E2256" i="8"/>
  <c r="D2256" i="8"/>
  <c r="O2255" i="8"/>
  <c r="N2255" i="8"/>
  <c r="M2255" i="8"/>
  <c r="L2255" i="8"/>
  <c r="K2255" i="8"/>
  <c r="J2255" i="8"/>
  <c r="I2255" i="8"/>
  <c r="H2255" i="8"/>
  <c r="G2255" i="8"/>
  <c r="F2255" i="8"/>
  <c r="E2255" i="8"/>
  <c r="D2255" i="8"/>
  <c r="O2254" i="8"/>
  <c r="N2254" i="8"/>
  <c r="M2254" i="8"/>
  <c r="L2254" i="8"/>
  <c r="V2254" i="8" s="1"/>
  <c r="K2254" i="8"/>
  <c r="J2254" i="8"/>
  <c r="I2254" i="8"/>
  <c r="H2254" i="8"/>
  <c r="G2254" i="8"/>
  <c r="F2254" i="8"/>
  <c r="E2254" i="8"/>
  <c r="D2254" i="8"/>
  <c r="O2253" i="8"/>
  <c r="N2253" i="8"/>
  <c r="M2253" i="8"/>
  <c r="L2253" i="8"/>
  <c r="U2253" i="8" s="1"/>
  <c r="K2253" i="8"/>
  <c r="J2253" i="8"/>
  <c r="I2253" i="8"/>
  <c r="H2253" i="8"/>
  <c r="G2253" i="8"/>
  <c r="F2253" i="8"/>
  <c r="E2253" i="8"/>
  <c r="D2253" i="8"/>
  <c r="O2252" i="8"/>
  <c r="N2252" i="8"/>
  <c r="M2252" i="8"/>
  <c r="L2252" i="8"/>
  <c r="U2252" i="8" s="1"/>
  <c r="K2252" i="8"/>
  <c r="J2252" i="8"/>
  <c r="I2252" i="8"/>
  <c r="H2252" i="8"/>
  <c r="G2252" i="8"/>
  <c r="F2252" i="8"/>
  <c r="E2252" i="8"/>
  <c r="D2252" i="8"/>
  <c r="O2251" i="8"/>
  <c r="N2251" i="8"/>
  <c r="M2251" i="8"/>
  <c r="L2251" i="8"/>
  <c r="U2251" i="8" s="1"/>
  <c r="K2251" i="8"/>
  <c r="J2251" i="8"/>
  <c r="I2251" i="8"/>
  <c r="H2251" i="8"/>
  <c r="G2251" i="8"/>
  <c r="F2251" i="8"/>
  <c r="E2251" i="8"/>
  <c r="D2251" i="8"/>
  <c r="O2250" i="8"/>
  <c r="N2250" i="8"/>
  <c r="M2250" i="8"/>
  <c r="L2250" i="8"/>
  <c r="K2250" i="8"/>
  <c r="J2250" i="8"/>
  <c r="I2250" i="8"/>
  <c r="H2250" i="8"/>
  <c r="G2250" i="8"/>
  <c r="F2250" i="8"/>
  <c r="E2250" i="8"/>
  <c r="D2250" i="8"/>
  <c r="O2249" i="8"/>
  <c r="N2249" i="8"/>
  <c r="M2249" i="8"/>
  <c r="L2249" i="8"/>
  <c r="K2249" i="8"/>
  <c r="J2249" i="8"/>
  <c r="I2249" i="8"/>
  <c r="H2249" i="8"/>
  <c r="G2249" i="8"/>
  <c r="F2249" i="8"/>
  <c r="E2249" i="8"/>
  <c r="D2249" i="8"/>
  <c r="O2248" i="8"/>
  <c r="N2248" i="8"/>
  <c r="M2248" i="8"/>
  <c r="L2248" i="8"/>
  <c r="V2248" i="8" s="1"/>
  <c r="K2248" i="8"/>
  <c r="J2248" i="8"/>
  <c r="I2248" i="8"/>
  <c r="H2248" i="8"/>
  <c r="G2248" i="8"/>
  <c r="F2248" i="8"/>
  <c r="E2248" i="8"/>
  <c r="D2248" i="8"/>
  <c r="O2247" i="8"/>
  <c r="N2247" i="8"/>
  <c r="M2247" i="8"/>
  <c r="L2247" i="8"/>
  <c r="K2247" i="8"/>
  <c r="J2247" i="8"/>
  <c r="I2247" i="8"/>
  <c r="H2247" i="8"/>
  <c r="G2247" i="8"/>
  <c r="F2247" i="8"/>
  <c r="E2247" i="8"/>
  <c r="D2247" i="8"/>
  <c r="O2246" i="8"/>
  <c r="N2246" i="8"/>
  <c r="M2246" i="8"/>
  <c r="L2246" i="8"/>
  <c r="K2246" i="8"/>
  <c r="J2246" i="8"/>
  <c r="I2246" i="8"/>
  <c r="H2246" i="8"/>
  <c r="G2246" i="8"/>
  <c r="F2246" i="8"/>
  <c r="E2246" i="8"/>
  <c r="D2246" i="8"/>
  <c r="O2245" i="8"/>
  <c r="N2245" i="8"/>
  <c r="M2245" i="8"/>
  <c r="L2245" i="8"/>
  <c r="U2245" i="8" s="1"/>
  <c r="K2245" i="8"/>
  <c r="J2245" i="8"/>
  <c r="I2245" i="8"/>
  <c r="H2245" i="8"/>
  <c r="G2245" i="8"/>
  <c r="F2245" i="8"/>
  <c r="E2245" i="8"/>
  <c r="D2245" i="8"/>
  <c r="O2244" i="8"/>
  <c r="N2244" i="8"/>
  <c r="M2244" i="8"/>
  <c r="L2244" i="8"/>
  <c r="U2244" i="8" s="1"/>
  <c r="K2244" i="8"/>
  <c r="J2244" i="8"/>
  <c r="I2244" i="8"/>
  <c r="H2244" i="8"/>
  <c r="G2244" i="8"/>
  <c r="F2244" i="8"/>
  <c r="E2244" i="8"/>
  <c r="D2244" i="8"/>
  <c r="O2243" i="8"/>
  <c r="N2243" i="8"/>
  <c r="M2243" i="8"/>
  <c r="L2243" i="8"/>
  <c r="U2243" i="8" s="1"/>
  <c r="K2243" i="8"/>
  <c r="J2243" i="8"/>
  <c r="I2243" i="8"/>
  <c r="H2243" i="8"/>
  <c r="G2243" i="8"/>
  <c r="F2243" i="8"/>
  <c r="E2243" i="8"/>
  <c r="D2243" i="8"/>
  <c r="O2242" i="8"/>
  <c r="N2242" i="8"/>
  <c r="M2242" i="8"/>
  <c r="L2242" i="8"/>
  <c r="U2242" i="8" s="1"/>
  <c r="K2242" i="8"/>
  <c r="J2242" i="8"/>
  <c r="I2242" i="8"/>
  <c r="H2242" i="8"/>
  <c r="G2242" i="8"/>
  <c r="F2242" i="8"/>
  <c r="E2242" i="8"/>
  <c r="D2242" i="8"/>
  <c r="O2241" i="8"/>
  <c r="N2241" i="8"/>
  <c r="M2241" i="8"/>
  <c r="L2241" i="8"/>
  <c r="K2241" i="8"/>
  <c r="J2241" i="8"/>
  <c r="I2241" i="8"/>
  <c r="H2241" i="8"/>
  <c r="G2241" i="8"/>
  <c r="F2241" i="8"/>
  <c r="E2241" i="8"/>
  <c r="D2241" i="8"/>
  <c r="O2240" i="8"/>
  <c r="N2240" i="8"/>
  <c r="M2240" i="8"/>
  <c r="L2240" i="8"/>
  <c r="U2240" i="8" s="1"/>
  <c r="K2240" i="8"/>
  <c r="J2240" i="8"/>
  <c r="I2240" i="8"/>
  <c r="H2240" i="8"/>
  <c r="G2240" i="8"/>
  <c r="F2240" i="8"/>
  <c r="E2240" i="8"/>
  <c r="D2240" i="8"/>
  <c r="O2239" i="8"/>
  <c r="N2239" i="8"/>
  <c r="M2239" i="8"/>
  <c r="L2239" i="8"/>
  <c r="U2239" i="8" s="1"/>
  <c r="K2239" i="8"/>
  <c r="J2239" i="8"/>
  <c r="I2239" i="8"/>
  <c r="H2239" i="8"/>
  <c r="G2239" i="8"/>
  <c r="F2239" i="8"/>
  <c r="E2239" i="8"/>
  <c r="D2239" i="8"/>
  <c r="O2238" i="8"/>
  <c r="N2238" i="8"/>
  <c r="M2238" i="8"/>
  <c r="L2238" i="8"/>
  <c r="U2238" i="8" s="1"/>
  <c r="K2238" i="8"/>
  <c r="J2238" i="8"/>
  <c r="I2238" i="8"/>
  <c r="H2238" i="8"/>
  <c r="G2238" i="8"/>
  <c r="F2238" i="8"/>
  <c r="E2238" i="8"/>
  <c r="D2238" i="8"/>
  <c r="O2237" i="8"/>
  <c r="N2237" i="8"/>
  <c r="M2237" i="8"/>
  <c r="L2237" i="8"/>
  <c r="U2237" i="8" s="1"/>
  <c r="K2237" i="8"/>
  <c r="J2237" i="8"/>
  <c r="I2237" i="8"/>
  <c r="H2237" i="8"/>
  <c r="G2237" i="8"/>
  <c r="F2237" i="8"/>
  <c r="E2237" i="8"/>
  <c r="D2237" i="8"/>
  <c r="O2236" i="8"/>
  <c r="N2236" i="8"/>
  <c r="M2236" i="8"/>
  <c r="L2236" i="8"/>
  <c r="V2236" i="8" s="1"/>
  <c r="K2236" i="8"/>
  <c r="J2236" i="8"/>
  <c r="I2236" i="8"/>
  <c r="H2236" i="8"/>
  <c r="G2236" i="8"/>
  <c r="F2236" i="8"/>
  <c r="E2236" i="8"/>
  <c r="D2236" i="8"/>
  <c r="O2235" i="8"/>
  <c r="N2235" i="8"/>
  <c r="M2235" i="8"/>
  <c r="L2235" i="8"/>
  <c r="U2235" i="8" s="1"/>
  <c r="K2235" i="8"/>
  <c r="J2235" i="8"/>
  <c r="I2235" i="8"/>
  <c r="H2235" i="8"/>
  <c r="G2235" i="8"/>
  <c r="F2235" i="8"/>
  <c r="E2235" i="8"/>
  <c r="D2235" i="8"/>
  <c r="O2234" i="8"/>
  <c r="N2234" i="8"/>
  <c r="M2234" i="8"/>
  <c r="L2234" i="8"/>
  <c r="U2234" i="8" s="1"/>
  <c r="K2234" i="8"/>
  <c r="J2234" i="8"/>
  <c r="I2234" i="8"/>
  <c r="H2234" i="8"/>
  <c r="G2234" i="8"/>
  <c r="F2234" i="8"/>
  <c r="E2234" i="8"/>
  <c r="D2234" i="8"/>
  <c r="O2233" i="8"/>
  <c r="N2233" i="8"/>
  <c r="M2233" i="8"/>
  <c r="L2233" i="8"/>
  <c r="U2233" i="8" s="1"/>
  <c r="K2233" i="8"/>
  <c r="J2233" i="8"/>
  <c r="I2233" i="8"/>
  <c r="H2233" i="8"/>
  <c r="G2233" i="8"/>
  <c r="F2233" i="8"/>
  <c r="E2233" i="8"/>
  <c r="D2233" i="8"/>
  <c r="O2232" i="8"/>
  <c r="N2232" i="8"/>
  <c r="M2232" i="8"/>
  <c r="L2232" i="8"/>
  <c r="V2232" i="8" s="1"/>
  <c r="K2232" i="8"/>
  <c r="J2232" i="8"/>
  <c r="I2232" i="8"/>
  <c r="H2232" i="8"/>
  <c r="G2232" i="8"/>
  <c r="F2232" i="8"/>
  <c r="E2232" i="8"/>
  <c r="D2232" i="8"/>
  <c r="O2231" i="8"/>
  <c r="N2231" i="8"/>
  <c r="M2231" i="8"/>
  <c r="L2231" i="8"/>
  <c r="U2231" i="8" s="1"/>
  <c r="K2231" i="8"/>
  <c r="J2231" i="8"/>
  <c r="I2231" i="8"/>
  <c r="H2231" i="8"/>
  <c r="G2231" i="8"/>
  <c r="F2231" i="8"/>
  <c r="E2231" i="8"/>
  <c r="D2231" i="8"/>
  <c r="O2230" i="8"/>
  <c r="N2230" i="8"/>
  <c r="M2230" i="8"/>
  <c r="L2230" i="8"/>
  <c r="V2230" i="8" s="1"/>
  <c r="K2230" i="8"/>
  <c r="J2230" i="8"/>
  <c r="I2230" i="8"/>
  <c r="H2230" i="8"/>
  <c r="G2230" i="8"/>
  <c r="F2230" i="8"/>
  <c r="E2230" i="8"/>
  <c r="D2230" i="8"/>
  <c r="O2229" i="8"/>
  <c r="N2229" i="8"/>
  <c r="M2229" i="8"/>
  <c r="L2229" i="8"/>
  <c r="U2229" i="8" s="1"/>
  <c r="K2229" i="8"/>
  <c r="J2229" i="8"/>
  <c r="I2229" i="8"/>
  <c r="H2229" i="8"/>
  <c r="G2229" i="8"/>
  <c r="F2229" i="8"/>
  <c r="E2229" i="8"/>
  <c r="D2229" i="8"/>
  <c r="O2228" i="8"/>
  <c r="N2228" i="8"/>
  <c r="M2228" i="8"/>
  <c r="L2228" i="8"/>
  <c r="U2228" i="8" s="1"/>
  <c r="K2228" i="8"/>
  <c r="J2228" i="8"/>
  <c r="I2228" i="8"/>
  <c r="H2228" i="8"/>
  <c r="G2228" i="8"/>
  <c r="F2228" i="8"/>
  <c r="E2228" i="8"/>
  <c r="D2228" i="8"/>
  <c r="O2227" i="8"/>
  <c r="N2227" i="8"/>
  <c r="M2227" i="8"/>
  <c r="L2227" i="8"/>
  <c r="K2227" i="8"/>
  <c r="J2227" i="8"/>
  <c r="I2227" i="8"/>
  <c r="H2227" i="8"/>
  <c r="G2227" i="8"/>
  <c r="F2227" i="8"/>
  <c r="E2227" i="8"/>
  <c r="D2227" i="8"/>
  <c r="O2226" i="8"/>
  <c r="N2226" i="8"/>
  <c r="M2226" i="8"/>
  <c r="L2226" i="8"/>
  <c r="U2226" i="8" s="1"/>
  <c r="K2226" i="8"/>
  <c r="J2226" i="8"/>
  <c r="I2226" i="8"/>
  <c r="H2226" i="8"/>
  <c r="G2226" i="8"/>
  <c r="F2226" i="8"/>
  <c r="E2226" i="8"/>
  <c r="D2226" i="8"/>
  <c r="O2225" i="8"/>
  <c r="N2225" i="8"/>
  <c r="M2225" i="8"/>
  <c r="L2225" i="8"/>
  <c r="U2225" i="8" s="1"/>
  <c r="K2225" i="8"/>
  <c r="J2225" i="8"/>
  <c r="I2225" i="8"/>
  <c r="H2225" i="8"/>
  <c r="G2225" i="8"/>
  <c r="F2225" i="8"/>
  <c r="E2225" i="8"/>
  <c r="D2225" i="8"/>
  <c r="O2224" i="8"/>
  <c r="N2224" i="8"/>
  <c r="M2224" i="8"/>
  <c r="L2224" i="8"/>
  <c r="V2224" i="8" s="1"/>
  <c r="K2224" i="8"/>
  <c r="J2224" i="8"/>
  <c r="I2224" i="8"/>
  <c r="H2224" i="8"/>
  <c r="G2224" i="8"/>
  <c r="F2224" i="8"/>
  <c r="E2224" i="8"/>
  <c r="D2224" i="8"/>
  <c r="O2223" i="8"/>
  <c r="N2223" i="8"/>
  <c r="M2223" i="8"/>
  <c r="L2223" i="8"/>
  <c r="U2223" i="8" s="1"/>
  <c r="K2223" i="8"/>
  <c r="J2223" i="8"/>
  <c r="I2223" i="8"/>
  <c r="H2223" i="8"/>
  <c r="G2223" i="8"/>
  <c r="F2223" i="8"/>
  <c r="E2223" i="8"/>
  <c r="D2223" i="8"/>
  <c r="O2222" i="8"/>
  <c r="N2222" i="8"/>
  <c r="M2222" i="8"/>
  <c r="L2222" i="8"/>
  <c r="V2222" i="8" s="1"/>
  <c r="K2222" i="8"/>
  <c r="J2222" i="8"/>
  <c r="I2222" i="8"/>
  <c r="H2222" i="8"/>
  <c r="G2222" i="8"/>
  <c r="F2222" i="8"/>
  <c r="E2222" i="8"/>
  <c r="D2222" i="8"/>
  <c r="O2221" i="8"/>
  <c r="N2221" i="8"/>
  <c r="M2221" i="8"/>
  <c r="L2221" i="8"/>
  <c r="K2221" i="8"/>
  <c r="J2221" i="8"/>
  <c r="I2221" i="8"/>
  <c r="H2221" i="8"/>
  <c r="G2221" i="8"/>
  <c r="F2221" i="8"/>
  <c r="E2221" i="8"/>
  <c r="D2221" i="8"/>
  <c r="O2220" i="8"/>
  <c r="N2220" i="8"/>
  <c r="M2220" i="8"/>
  <c r="L2220" i="8"/>
  <c r="U2220" i="8" s="1"/>
  <c r="K2220" i="8"/>
  <c r="J2220" i="8"/>
  <c r="I2220" i="8"/>
  <c r="H2220" i="8"/>
  <c r="G2220" i="8"/>
  <c r="F2220" i="8"/>
  <c r="E2220" i="8"/>
  <c r="D2220" i="8"/>
  <c r="O2219" i="8"/>
  <c r="N2219" i="8"/>
  <c r="M2219" i="8"/>
  <c r="L2219" i="8"/>
  <c r="U2219" i="8" s="1"/>
  <c r="K2219" i="8"/>
  <c r="J2219" i="8"/>
  <c r="I2219" i="8"/>
  <c r="H2219" i="8"/>
  <c r="G2219" i="8"/>
  <c r="F2219" i="8"/>
  <c r="E2219" i="8"/>
  <c r="D2219" i="8"/>
  <c r="O2218" i="8"/>
  <c r="N2218" i="8"/>
  <c r="M2218" i="8"/>
  <c r="L2218" i="8"/>
  <c r="U2218" i="8" s="1"/>
  <c r="K2218" i="8"/>
  <c r="J2218" i="8"/>
  <c r="I2218" i="8"/>
  <c r="H2218" i="8"/>
  <c r="G2218" i="8"/>
  <c r="F2218" i="8"/>
  <c r="E2218" i="8"/>
  <c r="D2218" i="8"/>
  <c r="O2217" i="8"/>
  <c r="N2217" i="8"/>
  <c r="M2217" i="8"/>
  <c r="L2217" i="8"/>
  <c r="U2217" i="8" s="1"/>
  <c r="K2217" i="8"/>
  <c r="J2217" i="8"/>
  <c r="I2217" i="8"/>
  <c r="H2217" i="8"/>
  <c r="G2217" i="8"/>
  <c r="F2217" i="8"/>
  <c r="E2217" i="8"/>
  <c r="D2217" i="8"/>
  <c r="O2216" i="8"/>
  <c r="N2216" i="8"/>
  <c r="M2216" i="8"/>
  <c r="L2216" i="8"/>
  <c r="V2216" i="8" s="1"/>
  <c r="K2216" i="8"/>
  <c r="J2216" i="8"/>
  <c r="I2216" i="8"/>
  <c r="H2216" i="8"/>
  <c r="G2216" i="8"/>
  <c r="F2216" i="8"/>
  <c r="E2216" i="8"/>
  <c r="D2216" i="8"/>
  <c r="O2215" i="8"/>
  <c r="N2215" i="8"/>
  <c r="M2215" i="8"/>
  <c r="L2215" i="8"/>
  <c r="K2215" i="8"/>
  <c r="J2215" i="8"/>
  <c r="I2215" i="8"/>
  <c r="H2215" i="8"/>
  <c r="G2215" i="8"/>
  <c r="F2215" i="8"/>
  <c r="E2215" i="8"/>
  <c r="D2215" i="8"/>
  <c r="O2214" i="8"/>
  <c r="N2214" i="8"/>
  <c r="M2214" i="8"/>
  <c r="L2214" i="8"/>
  <c r="U2214" i="8" s="1"/>
  <c r="K2214" i="8"/>
  <c r="J2214" i="8"/>
  <c r="I2214" i="8"/>
  <c r="H2214" i="8"/>
  <c r="G2214" i="8"/>
  <c r="F2214" i="8"/>
  <c r="E2214" i="8"/>
  <c r="D2214" i="8"/>
  <c r="O2213" i="8"/>
  <c r="N2213" i="8"/>
  <c r="M2213" i="8"/>
  <c r="L2213" i="8"/>
  <c r="K2213" i="8"/>
  <c r="J2213" i="8"/>
  <c r="I2213" i="8"/>
  <c r="H2213" i="8"/>
  <c r="G2213" i="8"/>
  <c r="F2213" i="8"/>
  <c r="E2213" i="8"/>
  <c r="D2213" i="8"/>
  <c r="O2212" i="8"/>
  <c r="N2212" i="8"/>
  <c r="M2212" i="8"/>
  <c r="L2212" i="8"/>
  <c r="V2212" i="8" s="1"/>
  <c r="K2212" i="8"/>
  <c r="J2212" i="8"/>
  <c r="I2212" i="8"/>
  <c r="H2212" i="8"/>
  <c r="G2212" i="8"/>
  <c r="F2212" i="8"/>
  <c r="E2212" i="8"/>
  <c r="D2212" i="8"/>
  <c r="O2211" i="8"/>
  <c r="N2211" i="8"/>
  <c r="M2211" i="8"/>
  <c r="L2211" i="8"/>
  <c r="U2211" i="8" s="1"/>
  <c r="K2211" i="8"/>
  <c r="J2211" i="8"/>
  <c r="I2211" i="8"/>
  <c r="H2211" i="8"/>
  <c r="G2211" i="8"/>
  <c r="F2211" i="8"/>
  <c r="E2211" i="8"/>
  <c r="D2211" i="8"/>
  <c r="O2210" i="8"/>
  <c r="N2210" i="8"/>
  <c r="M2210" i="8"/>
  <c r="L2210" i="8"/>
  <c r="U2210" i="8" s="1"/>
  <c r="K2210" i="8"/>
  <c r="J2210" i="8"/>
  <c r="I2210" i="8"/>
  <c r="H2210" i="8"/>
  <c r="G2210" i="8"/>
  <c r="F2210" i="8"/>
  <c r="E2210" i="8"/>
  <c r="D2210" i="8"/>
  <c r="O2209" i="8"/>
  <c r="N2209" i="8"/>
  <c r="M2209" i="8"/>
  <c r="L2209" i="8"/>
  <c r="U2209" i="8" s="1"/>
  <c r="K2209" i="8"/>
  <c r="J2209" i="8"/>
  <c r="I2209" i="8"/>
  <c r="H2209" i="8"/>
  <c r="G2209" i="8"/>
  <c r="F2209" i="8"/>
  <c r="E2209" i="8"/>
  <c r="D2209" i="8"/>
  <c r="O2208" i="8"/>
  <c r="N2208" i="8"/>
  <c r="M2208" i="8"/>
  <c r="L2208" i="8"/>
  <c r="U2208" i="8" s="1"/>
  <c r="K2208" i="8"/>
  <c r="J2208" i="8"/>
  <c r="I2208" i="8"/>
  <c r="H2208" i="8"/>
  <c r="G2208" i="8"/>
  <c r="F2208" i="8"/>
  <c r="E2208" i="8"/>
  <c r="D2208" i="8"/>
  <c r="O2207" i="8"/>
  <c r="N2207" i="8"/>
  <c r="M2207" i="8"/>
  <c r="L2207" i="8"/>
  <c r="K2207" i="8"/>
  <c r="J2207" i="8"/>
  <c r="I2207" i="8"/>
  <c r="H2207" i="8"/>
  <c r="G2207" i="8"/>
  <c r="F2207" i="8"/>
  <c r="E2207" i="8"/>
  <c r="D2207" i="8"/>
  <c r="O2206" i="8"/>
  <c r="N2206" i="8"/>
  <c r="M2206" i="8"/>
  <c r="L2206" i="8"/>
  <c r="U2206" i="8" s="1"/>
  <c r="K2206" i="8"/>
  <c r="J2206" i="8"/>
  <c r="I2206" i="8"/>
  <c r="H2206" i="8"/>
  <c r="G2206" i="8"/>
  <c r="F2206" i="8"/>
  <c r="E2206" i="8"/>
  <c r="D2206" i="8"/>
  <c r="O2205" i="8"/>
  <c r="N2205" i="8"/>
  <c r="M2205" i="8"/>
  <c r="L2205" i="8"/>
  <c r="U2205" i="8" s="1"/>
  <c r="K2205" i="8"/>
  <c r="J2205" i="8"/>
  <c r="I2205" i="8"/>
  <c r="H2205" i="8"/>
  <c r="G2205" i="8"/>
  <c r="F2205" i="8"/>
  <c r="E2205" i="8"/>
  <c r="D2205" i="8"/>
  <c r="O2204" i="8"/>
  <c r="N2204" i="8"/>
  <c r="M2204" i="8"/>
  <c r="L2204" i="8"/>
  <c r="V2204" i="8" s="1"/>
  <c r="K2204" i="8"/>
  <c r="J2204" i="8"/>
  <c r="I2204" i="8"/>
  <c r="H2204" i="8"/>
  <c r="G2204" i="8"/>
  <c r="F2204" i="8"/>
  <c r="E2204" i="8"/>
  <c r="D2204" i="8"/>
  <c r="O2203" i="8"/>
  <c r="N2203" i="8"/>
  <c r="M2203" i="8"/>
  <c r="L2203" i="8"/>
  <c r="U2203" i="8" s="1"/>
  <c r="K2203" i="8"/>
  <c r="J2203" i="8"/>
  <c r="I2203" i="8"/>
  <c r="H2203" i="8"/>
  <c r="G2203" i="8"/>
  <c r="F2203" i="8"/>
  <c r="E2203" i="8"/>
  <c r="D2203" i="8"/>
  <c r="O2202" i="8"/>
  <c r="N2202" i="8"/>
  <c r="M2202" i="8"/>
  <c r="L2202" i="8"/>
  <c r="U2202" i="8" s="1"/>
  <c r="K2202" i="8"/>
  <c r="J2202" i="8"/>
  <c r="I2202" i="8"/>
  <c r="H2202" i="8"/>
  <c r="G2202" i="8"/>
  <c r="F2202" i="8"/>
  <c r="E2202" i="8"/>
  <c r="D2202" i="8"/>
  <c r="O2201" i="8"/>
  <c r="N2201" i="8"/>
  <c r="M2201" i="8"/>
  <c r="L2201" i="8"/>
  <c r="U2201" i="8" s="1"/>
  <c r="K2201" i="8"/>
  <c r="J2201" i="8"/>
  <c r="I2201" i="8"/>
  <c r="H2201" i="8"/>
  <c r="G2201" i="8"/>
  <c r="F2201" i="8"/>
  <c r="E2201" i="8"/>
  <c r="D2201" i="8"/>
  <c r="O2200" i="8"/>
  <c r="N2200" i="8"/>
  <c r="M2200" i="8"/>
  <c r="L2200" i="8"/>
  <c r="U2200" i="8" s="1"/>
  <c r="K2200" i="8"/>
  <c r="J2200" i="8"/>
  <c r="I2200" i="8"/>
  <c r="H2200" i="8"/>
  <c r="G2200" i="8"/>
  <c r="F2200" i="8"/>
  <c r="E2200" i="8"/>
  <c r="D2200" i="8"/>
  <c r="O2199" i="8"/>
  <c r="N2199" i="8"/>
  <c r="M2199" i="8"/>
  <c r="L2199" i="8"/>
  <c r="K2199" i="8"/>
  <c r="J2199" i="8"/>
  <c r="I2199" i="8"/>
  <c r="H2199" i="8"/>
  <c r="G2199" i="8"/>
  <c r="F2199" i="8"/>
  <c r="E2199" i="8"/>
  <c r="D2199" i="8"/>
  <c r="O2198" i="8"/>
  <c r="N2198" i="8"/>
  <c r="M2198" i="8"/>
  <c r="L2198" i="8"/>
  <c r="V2198" i="8" s="1"/>
  <c r="K2198" i="8"/>
  <c r="J2198" i="8"/>
  <c r="I2198" i="8"/>
  <c r="H2198" i="8"/>
  <c r="G2198" i="8"/>
  <c r="F2198" i="8"/>
  <c r="E2198" i="8"/>
  <c r="D2198" i="8"/>
  <c r="O2197" i="8"/>
  <c r="N2197" i="8"/>
  <c r="M2197" i="8"/>
  <c r="L2197" i="8"/>
  <c r="U2197" i="8" s="1"/>
  <c r="K2197" i="8"/>
  <c r="J2197" i="8"/>
  <c r="I2197" i="8"/>
  <c r="H2197" i="8"/>
  <c r="G2197" i="8"/>
  <c r="F2197" i="8"/>
  <c r="E2197" i="8"/>
  <c r="D2197" i="8"/>
  <c r="O2196" i="8"/>
  <c r="N2196" i="8"/>
  <c r="M2196" i="8"/>
  <c r="L2196" i="8"/>
  <c r="U2196" i="8" s="1"/>
  <c r="K2196" i="8"/>
  <c r="J2196" i="8"/>
  <c r="I2196" i="8"/>
  <c r="H2196" i="8"/>
  <c r="G2196" i="8"/>
  <c r="F2196" i="8"/>
  <c r="E2196" i="8"/>
  <c r="D2196" i="8"/>
  <c r="O2195" i="8"/>
  <c r="N2195" i="8"/>
  <c r="M2195" i="8"/>
  <c r="L2195" i="8"/>
  <c r="U2195" i="8" s="1"/>
  <c r="K2195" i="8"/>
  <c r="J2195" i="8"/>
  <c r="I2195" i="8"/>
  <c r="H2195" i="8"/>
  <c r="G2195" i="8"/>
  <c r="F2195" i="8"/>
  <c r="E2195" i="8"/>
  <c r="D2195" i="8"/>
  <c r="O2194" i="8"/>
  <c r="N2194" i="8"/>
  <c r="M2194" i="8"/>
  <c r="L2194" i="8"/>
  <c r="K2194" i="8"/>
  <c r="J2194" i="8"/>
  <c r="I2194" i="8"/>
  <c r="H2194" i="8"/>
  <c r="G2194" i="8"/>
  <c r="F2194" i="8"/>
  <c r="E2194" i="8"/>
  <c r="D2194" i="8"/>
  <c r="O2193" i="8"/>
  <c r="N2193" i="8"/>
  <c r="M2193" i="8"/>
  <c r="L2193" i="8"/>
  <c r="K2193" i="8"/>
  <c r="J2193" i="8"/>
  <c r="I2193" i="8"/>
  <c r="H2193" i="8"/>
  <c r="G2193" i="8"/>
  <c r="F2193" i="8"/>
  <c r="E2193" i="8"/>
  <c r="D2193" i="8"/>
  <c r="O2192" i="8"/>
  <c r="N2192" i="8"/>
  <c r="M2192" i="8"/>
  <c r="L2192" i="8"/>
  <c r="U2192" i="8" s="1"/>
  <c r="K2192" i="8"/>
  <c r="J2192" i="8"/>
  <c r="I2192" i="8"/>
  <c r="H2192" i="8"/>
  <c r="G2192" i="8"/>
  <c r="F2192" i="8"/>
  <c r="E2192" i="8"/>
  <c r="D2192" i="8"/>
  <c r="O2191" i="8"/>
  <c r="N2191" i="8"/>
  <c r="M2191" i="8"/>
  <c r="L2191" i="8"/>
  <c r="U2191" i="8" s="1"/>
  <c r="K2191" i="8"/>
  <c r="J2191" i="8"/>
  <c r="I2191" i="8"/>
  <c r="H2191" i="8"/>
  <c r="G2191" i="8"/>
  <c r="F2191" i="8"/>
  <c r="E2191" i="8"/>
  <c r="D2191" i="8"/>
  <c r="O2190" i="8"/>
  <c r="N2190" i="8"/>
  <c r="M2190" i="8"/>
  <c r="L2190" i="8"/>
  <c r="K2190" i="8"/>
  <c r="J2190" i="8"/>
  <c r="I2190" i="8"/>
  <c r="H2190" i="8"/>
  <c r="G2190" i="8"/>
  <c r="F2190" i="8"/>
  <c r="E2190" i="8"/>
  <c r="D2190" i="8"/>
  <c r="O2189" i="8"/>
  <c r="N2189" i="8"/>
  <c r="M2189" i="8"/>
  <c r="L2189" i="8"/>
  <c r="U2189" i="8" s="1"/>
  <c r="K2189" i="8"/>
  <c r="J2189" i="8"/>
  <c r="I2189" i="8"/>
  <c r="H2189" i="8"/>
  <c r="G2189" i="8"/>
  <c r="F2189" i="8"/>
  <c r="E2189" i="8"/>
  <c r="D2189" i="8"/>
  <c r="O2188" i="8"/>
  <c r="N2188" i="8"/>
  <c r="M2188" i="8"/>
  <c r="L2188" i="8"/>
  <c r="U2188" i="8" s="1"/>
  <c r="K2188" i="8"/>
  <c r="J2188" i="8"/>
  <c r="I2188" i="8"/>
  <c r="H2188" i="8"/>
  <c r="G2188" i="8"/>
  <c r="F2188" i="8"/>
  <c r="E2188" i="8"/>
  <c r="D2188" i="8"/>
  <c r="O2187" i="8"/>
  <c r="N2187" i="8"/>
  <c r="M2187" i="8"/>
  <c r="L2187" i="8"/>
  <c r="U2187" i="8" s="1"/>
  <c r="K2187" i="8"/>
  <c r="J2187" i="8"/>
  <c r="I2187" i="8"/>
  <c r="H2187" i="8"/>
  <c r="G2187" i="8"/>
  <c r="F2187" i="8"/>
  <c r="E2187" i="8"/>
  <c r="D2187" i="8"/>
  <c r="O2186" i="8"/>
  <c r="N2186" i="8"/>
  <c r="M2186" i="8"/>
  <c r="L2186" i="8"/>
  <c r="U2186" i="8" s="1"/>
  <c r="K2186" i="8"/>
  <c r="J2186" i="8"/>
  <c r="I2186" i="8"/>
  <c r="H2186" i="8"/>
  <c r="G2186" i="8"/>
  <c r="F2186" i="8"/>
  <c r="E2186" i="8"/>
  <c r="D2186" i="8"/>
  <c r="O2185" i="8"/>
  <c r="N2185" i="8"/>
  <c r="M2185" i="8"/>
  <c r="L2185" i="8"/>
  <c r="U2185" i="8" s="1"/>
  <c r="K2185" i="8"/>
  <c r="J2185" i="8"/>
  <c r="I2185" i="8"/>
  <c r="H2185" i="8"/>
  <c r="G2185" i="8"/>
  <c r="F2185" i="8"/>
  <c r="E2185" i="8"/>
  <c r="D2185" i="8"/>
  <c r="O2184" i="8"/>
  <c r="N2184" i="8"/>
  <c r="M2184" i="8"/>
  <c r="L2184" i="8"/>
  <c r="U2184" i="8" s="1"/>
  <c r="K2184" i="8"/>
  <c r="J2184" i="8"/>
  <c r="I2184" i="8"/>
  <c r="H2184" i="8"/>
  <c r="G2184" i="8"/>
  <c r="F2184" i="8"/>
  <c r="E2184" i="8"/>
  <c r="D2184" i="8"/>
  <c r="O2183" i="8"/>
  <c r="N2183" i="8"/>
  <c r="M2183" i="8"/>
  <c r="L2183" i="8"/>
  <c r="K2183" i="8"/>
  <c r="J2183" i="8"/>
  <c r="I2183" i="8"/>
  <c r="H2183" i="8"/>
  <c r="G2183" i="8"/>
  <c r="F2183" i="8"/>
  <c r="E2183" i="8"/>
  <c r="D2183" i="8"/>
  <c r="O2182" i="8"/>
  <c r="N2182" i="8"/>
  <c r="M2182" i="8"/>
  <c r="L2182" i="8"/>
  <c r="V2182" i="8" s="1"/>
  <c r="K2182" i="8"/>
  <c r="J2182" i="8"/>
  <c r="I2182" i="8"/>
  <c r="H2182" i="8"/>
  <c r="G2182" i="8"/>
  <c r="F2182" i="8"/>
  <c r="E2182" i="8"/>
  <c r="D2182" i="8"/>
  <c r="O2181" i="8"/>
  <c r="N2181" i="8"/>
  <c r="M2181" i="8"/>
  <c r="L2181" i="8"/>
  <c r="K2181" i="8"/>
  <c r="J2181" i="8"/>
  <c r="I2181" i="8"/>
  <c r="H2181" i="8"/>
  <c r="G2181" i="8"/>
  <c r="F2181" i="8"/>
  <c r="E2181" i="8"/>
  <c r="D2181" i="8"/>
  <c r="O2180" i="8"/>
  <c r="N2180" i="8"/>
  <c r="M2180" i="8"/>
  <c r="L2180" i="8"/>
  <c r="V2180" i="8" s="1"/>
  <c r="K2180" i="8"/>
  <c r="J2180" i="8"/>
  <c r="I2180" i="8"/>
  <c r="H2180" i="8"/>
  <c r="G2180" i="8"/>
  <c r="F2180" i="8"/>
  <c r="E2180" i="8"/>
  <c r="D2180" i="8"/>
  <c r="O2179" i="8"/>
  <c r="N2179" i="8"/>
  <c r="M2179" i="8"/>
  <c r="L2179" i="8"/>
  <c r="K2179" i="8"/>
  <c r="J2179" i="8"/>
  <c r="I2179" i="8"/>
  <c r="H2179" i="8"/>
  <c r="G2179" i="8"/>
  <c r="F2179" i="8"/>
  <c r="E2179" i="8"/>
  <c r="D2179" i="8"/>
  <c r="O2178" i="8"/>
  <c r="N2178" i="8"/>
  <c r="M2178" i="8"/>
  <c r="L2178" i="8"/>
  <c r="V2178" i="8" s="1"/>
  <c r="K2178" i="8"/>
  <c r="J2178" i="8"/>
  <c r="I2178" i="8"/>
  <c r="H2178" i="8"/>
  <c r="G2178" i="8"/>
  <c r="F2178" i="8"/>
  <c r="E2178" i="8"/>
  <c r="D2178" i="8"/>
  <c r="O2177" i="8"/>
  <c r="N2177" i="8"/>
  <c r="M2177" i="8"/>
  <c r="L2177" i="8"/>
  <c r="K2177" i="8"/>
  <c r="J2177" i="8"/>
  <c r="I2177" i="8"/>
  <c r="H2177" i="8"/>
  <c r="G2177" i="8"/>
  <c r="F2177" i="8"/>
  <c r="E2177" i="8"/>
  <c r="D2177" i="8"/>
  <c r="O2176" i="8"/>
  <c r="N2176" i="8"/>
  <c r="M2176" i="8"/>
  <c r="L2176" i="8"/>
  <c r="V2176" i="8" s="1"/>
  <c r="K2176" i="8"/>
  <c r="J2176" i="8"/>
  <c r="I2176" i="8"/>
  <c r="H2176" i="8"/>
  <c r="G2176" i="8"/>
  <c r="F2176" i="8"/>
  <c r="E2176" i="8"/>
  <c r="D2176" i="8"/>
  <c r="O2175" i="8"/>
  <c r="N2175" i="8"/>
  <c r="M2175" i="8"/>
  <c r="L2175" i="8"/>
  <c r="K2175" i="8"/>
  <c r="J2175" i="8"/>
  <c r="I2175" i="8"/>
  <c r="H2175" i="8"/>
  <c r="G2175" i="8"/>
  <c r="F2175" i="8"/>
  <c r="E2175" i="8"/>
  <c r="D2175" i="8"/>
  <c r="O2174" i="8"/>
  <c r="N2174" i="8"/>
  <c r="M2174" i="8"/>
  <c r="L2174" i="8"/>
  <c r="V2174" i="8" s="1"/>
  <c r="K2174" i="8"/>
  <c r="J2174" i="8"/>
  <c r="I2174" i="8"/>
  <c r="H2174" i="8"/>
  <c r="G2174" i="8"/>
  <c r="F2174" i="8"/>
  <c r="E2174" i="8"/>
  <c r="D2174" i="8"/>
  <c r="O2173" i="8"/>
  <c r="N2173" i="8"/>
  <c r="M2173" i="8"/>
  <c r="L2173" i="8"/>
  <c r="K2173" i="8"/>
  <c r="J2173" i="8"/>
  <c r="I2173" i="8"/>
  <c r="H2173" i="8"/>
  <c r="G2173" i="8"/>
  <c r="F2173" i="8"/>
  <c r="E2173" i="8"/>
  <c r="D2173" i="8"/>
  <c r="O2172" i="8"/>
  <c r="N2172" i="8"/>
  <c r="M2172" i="8"/>
  <c r="L2172" i="8"/>
  <c r="V2172" i="8" s="1"/>
  <c r="K2172" i="8"/>
  <c r="J2172" i="8"/>
  <c r="I2172" i="8"/>
  <c r="H2172" i="8"/>
  <c r="G2172" i="8"/>
  <c r="F2172" i="8"/>
  <c r="E2172" i="8"/>
  <c r="D2172" i="8"/>
  <c r="O2171" i="8"/>
  <c r="N2171" i="8"/>
  <c r="M2171" i="8"/>
  <c r="L2171" i="8"/>
  <c r="K2171" i="8"/>
  <c r="J2171" i="8"/>
  <c r="I2171" i="8"/>
  <c r="H2171" i="8"/>
  <c r="G2171" i="8"/>
  <c r="F2171" i="8"/>
  <c r="E2171" i="8"/>
  <c r="D2171" i="8"/>
  <c r="O2170" i="8"/>
  <c r="N2170" i="8"/>
  <c r="M2170" i="8"/>
  <c r="L2170" i="8"/>
  <c r="V2170" i="8" s="1"/>
  <c r="K2170" i="8"/>
  <c r="J2170" i="8"/>
  <c r="I2170" i="8"/>
  <c r="H2170" i="8"/>
  <c r="G2170" i="8"/>
  <c r="F2170" i="8"/>
  <c r="E2170" i="8"/>
  <c r="D2170" i="8"/>
  <c r="O2169" i="8"/>
  <c r="N2169" i="8"/>
  <c r="M2169" i="8"/>
  <c r="L2169" i="8"/>
  <c r="K2169" i="8"/>
  <c r="J2169" i="8"/>
  <c r="I2169" i="8"/>
  <c r="H2169" i="8"/>
  <c r="G2169" i="8"/>
  <c r="F2169" i="8"/>
  <c r="E2169" i="8"/>
  <c r="D2169" i="8"/>
  <c r="O2168" i="8"/>
  <c r="N2168" i="8"/>
  <c r="M2168" i="8"/>
  <c r="L2168" i="8"/>
  <c r="V2168" i="8" s="1"/>
  <c r="K2168" i="8"/>
  <c r="J2168" i="8"/>
  <c r="I2168" i="8"/>
  <c r="H2168" i="8"/>
  <c r="G2168" i="8"/>
  <c r="F2168" i="8"/>
  <c r="E2168" i="8"/>
  <c r="D2168" i="8"/>
  <c r="O2167" i="8"/>
  <c r="N2167" i="8"/>
  <c r="M2167" i="8"/>
  <c r="L2167" i="8"/>
  <c r="K2167" i="8"/>
  <c r="J2167" i="8"/>
  <c r="I2167" i="8"/>
  <c r="H2167" i="8"/>
  <c r="G2167" i="8"/>
  <c r="F2167" i="8"/>
  <c r="E2167" i="8"/>
  <c r="D2167" i="8"/>
  <c r="O2166" i="8"/>
  <c r="N2166" i="8"/>
  <c r="M2166" i="8"/>
  <c r="L2166" i="8"/>
  <c r="V2166" i="8" s="1"/>
  <c r="K2166" i="8"/>
  <c r="J2166" i="8"/>
  <c r="I2166" i="8"/>
  <c r="H2166" i="8"/>
  <c r="G2166" i="8"/>
  <c r="F2166" i="8"/>
  <c r="E2166" i="8"/>
  <c r="D2166" i="8"/>
  <c r="O2165" i="8"/>
  <c r="N2165" i="8"/>
  <c r="M2165" i="8"/>
  <c r="L2165" i="8"/>
  <c r="K2165" i="8"/>
  <c r="J2165" i="8"/>
  <c r="I2165" i="8"/>
  <c r="H2165" i="8"/>
  <c r="G2165" i="8"/>
  <c r="F2165" i="8"/>
  <c r="E2165" i="8"/>
  <c r="D2165" i="8"/>
  <c r="O2164" i="8"/>
  <c r="N2164" i="8"/>
  <c r="M2164" i="8"/>
  <c r="L2164" i="8"/>
  <c r="V2164" i="8" s="1"/>
  <c r="K2164" i="8"/>
  <c r="J2164" i="8"/>
  <c r="I2164" i="8"/>
  <c r="H2164" i="8"/>
  <c r="G2164" i="8"/>
  <c r="F2164" i="8"/>
  <c r="E2164" i="8"/>
  <c r="D2164" i="8"/>
  <c r="O2163" i="8"/>
  <c r="N2163" i="8"/>
  <c r="M2163" i="8"/>
  <c r="L2163" i="8"/>
  <c r="K2163" i="8"/>
  <c r="J2163" i="8"/>
  <c r="I2163" i="8"/>
  <c r="H2163" i="8"/>
  <c r="G2163" i="8"/>
  <c r="F2163" i="8"/>
  <c r="E2163" i="8"/>
  <c r="D2163" i="8"/>
  <c r="O2162" i="8"/>
  <c r="N2162" i="8"/>
  <c r="M2162" i="8"/>
  <c r="L2162" i="8"/>
  <c r="V2162" i="8" s="1"/>
  <c r="K2162" i="8"/>
  <c r="J2162" i="8"/>
  <c r="I2162" i="8"/>
  <c r="H2162" i="8"/>
  <c r="G2162" i="8"/>
  <c r="F2162" i="8"/>
  <c r="E2162" i="8"/>
  <c r="D2162" i="8"/>
  <c r="O2161" i="8"/>
  <c r="N2161" i="8"/>
  <c r="M2161" i="8"/>
  <c r="L2161" i="8"/>
  <c r="K2161" i="8"/>
  <c r="J2161" i="8"/>
  <c r="I2161" i="8"/>
  <c r="H2161" i="8"/>
  <c r="G2161" i="8"/>
  <c r="F2161" i="8"/>
  <c r="E2161" i="8"/>
  <c r="D2161" i="8"/>
  <c r="O2160" i="8"/>
  <c r="N2160" i="8"/>
  <c r="M2160" i="8"/>
  <c r="L2160" i="8"/>
  <c r="V2160" i="8" s="1"/>
  <c r="K2160" i="8"/>
  <c r="J2160" i="8"/>
  <c r="I2160" i="8"/>
  <c r="H2160" i="8"/>
  <c r="G2160" i="8"/>
  <c r="F2160" i="8"/>
  <c r="E2160" i="8"/>
  <c r="D2160" i="8"/>
  <c r="O2159" i="8"/>
  <c r="N2159" i="8"/>
  <c r="M2159" i="8"/>
  <c r="L2159" i="8"/>
  <c r="V2159" i="8" s="1"/>
  <c r="K2159" i="8"/>
  <c r="J2159" i="8"/>
  <c r="I2159" i="8"/>
  <c r="H2159" i="8"/>
  <c r="G2159" i="8"/>
  <c r="F2159" i="8"/>
  <c r="E2159" i="8"/>
  <c r="D2159" i="8"/>
  <c r="O2158" i="8"/>
  <c r="N2158" i="8"/>
  <c r="M2158" i="8"/>
  <c r="L2158" i="8"/>
  <c r="V2158" i="8" s="1"/>
  <c r="K2158" i="8"/>
  <c r="J2158" i="8"/>
  <c r="I2158" i="8"/>
  <c r="H2158" i="8"/>
  <c r="G2158" i="8"/>
  <c r="F2158" i="8"/>
  <c r="E2158" i="8"/>
  <c r="D2158" i="8"/>
  <c r="O2157" i="8"/>
  <c r="N2157" i="8"/>
  <c r="M2157" i="8"/>
  <c r="L2157" i="8"/>
  <c r="K2157" i="8"/>
  <c r="J2157" i="8"/>
  <c r="I2157" i="8"/>
  <c r="H2157" i="8"/>
  <c r="G2157" i="8"/>
  <c r="F2157" i="8"/>
  <c r="E2157" i="8"/>
  <c r="D2157" i="8"/>
  <c r="O2156" i="8"/>
  <c r="N2156" i="8"/>
  <c r="M2156" i="8"/>
  <c r="L2156" i="8"/>
  <c r="V2156" i="8" s="1"/>
  <c r="K2156" i="8"/>
  <c r="J2156" i="8"/>
  <c r="I2156" i="8"/>
  <c r="H2156" i="8"/>
  <c r="G2156" i="8"/>
  <c r="F2156" i="8"/>
  <c r="E2156" i="8"/>
  <c r="D2156" i="8"/>
  <c r="O2155" i="8"/>
  <c r="N2155" i="8"/>
  <c r="M2155" i="8"/>
  <c r="L2155" i="8"/>
  <c r="V2155" i="8" s="1"/>
  <c r="K2155" i="8"/>
  <c r="J2155" i="8"/>
  <c r="I2155" i="8"/>
  <c r="H2155" i="8"/>
  <c r="G2155" i="8"/>
  <c r="F2155" i="8"/>
  <c r="E2155" i="8"/>
  <c r="D2155" i="8"/>
  <c r="O2154" i="8"/>
  <c r="N2154" i="8"/>
  <c r="M2154" i="8"/>
  <c r="L2154" i="8"/>
  <c r="V2154" i="8" s="1"/>
  <c r="K2154" i="8"/>
  <c r="J2154" i="8"/>
  <c r="I2154" i="8"/>
  <c r="H2154" i="8"/>
  <c r="G2154" i="8"/>
  <c r="F2154" i="8"/>
  <c r="E2154" i="8"/>
  <c r="D2154" i="8"/>
  <c r="O2153" i="8"/>
  <c r="N2153" i="8"/>
  <c r="M2153" i="8"/>
  <c r="L2153" i="8"/>
  <c r="K2153" i="8"/>
  <c r="J2153" i="8"/>
  <c r="I2153" i="8"/>
  <c r="H2153" i="8"/>
  <c r="G2153" i="8"/>
  <c r="F2153" i="8"/>
  <c r="E2153" i="8"/>
  <c r="D2153" i="8"/>
  <c r="O2152" i="8"/>
  <c r="N2152" i="8"/>
  <c r="M2152" i="8"/>
  <c r="L2152" i="8"/>
  <c r="V2152" i="8" s="1"/>
  <c r="K2152" i="8"/>
  <c r="J2152" i="8"/>
  <c r="I2152" i="8"/>
  <c r="H2152" i="8"/>
  <c r="G2152" i="8"/>
  <c r="F2152" i="8"/>
  <c r="E2152" i="8"/>
  <c r="D2152" i="8"/>
  <c r="O2151" i="8"/>
  <c r="N2151" i="8"/>
  <c r="M2151" i="8"/>
  <c r="L2151" i="8"/>
  <c r="V2151" i="8" s="1"/>
  <c r="K2151" i="8"/>
  <c r="J2151" i="8"/>
  <c r="I2151" i="8"/>
  <c r="H2151" i="8"/>
  <c r="G2151" i="8"/>
  <c r="F2151" i="8"/>
  <c r="E2151" i="8"/>
  <c r="D2151" i="8"/>
  <c r="O2150" i="8"/>
  <c r="N2150" i="8"/>
  <c r="M2150" i="8"/>
  <c r="L2150" i="8"/>
  <c r="V2150" i="8" s="1"/>
  <c r="K2150" i="8"/>
  <c r="J2150" i="8"/>
  <c r="I2150" i="8"/>
  <c r="H2150" i="8"/>
  <c r="G2150" i="8"/>
  <c r="F2150" i="8"/>
  <c r="E2150" i="8"/>
  <c r="D2150" i="8"/>
  <c r="O2149" i="8"/>
  <c r="N2149" i="8"/>
  <c r="M2149" i="8"/>
  <c r="L2149" i="8"/>
  <c r="K2149" i="8"/>
  <c r="J2149" i="8"/>
  <c r="I2149" i="8"/>
  <c r="H2149" i="8"/>
  <c r="G2149" i="8"/>
  <c r="F2149" i="8"/>
  <c r="E2149" i="8"/>
  <c r="D2149" i="8"/>
  <c r="O2148" i="8"/>
  <c r="N2148" i="8"/>
  <c r="M2148" i="8"/>
  <c r="L2148" i="8"/>
  <c r="V2148" i="8" s="1"/>
  <c r="K2148" i="8"/>
  <c r="J2148" i="8"/>
  <c r="I2148" i="8"/>
  <c r="H2148" i="8"/>
  <c r="G2148" i="8"/>
  <c r="F2148" i="8"/>
  <c r="E2148" i="8"/>
  <c r="D2148" i="8"/>
  <c r="O2147" i="8"/>
  <c r="N2147" i="8"/>
  <c r="M2147" i="8"/>
  <c r="L2147" i="8"/>
  <c r="V2147" i="8" s="1"/>
  <c r="K2147" i="8"/>
  <c r="J2147" i="8"/>
  <c r="I2147" i="8"/>
  <c r="H2147" i="8"/>
  <c r="G2147" i="8"/>
  <c r="F2147" i="8"/>
  <c r="E2147" i="8"/>
  <c r="D2147" i="8"/>
  <c r="O2146" i="8"/>
  <c r="N2146" i="8"/>
  <c r="M2146" i="8"/>
  <c r="L2146" i="8"/>
  <c r="V2146" i="8" s="1"/>
  <c r="K2146" i="8"/>
  <c r="J2146" i="8"/>
  <c r="I2146" i="8"/>
  <c r="H2146" i="8"/>
  <c r="G2146" i="8"/>
  <c r="F2146" i="8"/>
  <c r="E2146" i="8"/>
  <c r="D2146" i="8"/>
  <c r="O2145" i="8"/>
  <c r="N2145" i="8"/>
  <c r="M2145" i="8"/>
  <c r="L2145" i="8"/>
  <c r="V2145" i="8" s="1"/>
  <c r="K2145" i="8"/>
  <c r="J2145" i="8"/>
  <c r="I2145" i="8"/>
  <c r="H2145" i="8"/>
  <c r="G2145" i="8"/>
  <c r="F2145" i="8"/>
  <c r="E2145" i="8"/>
  <c r="D2145" i="8"/>
  <c r="O2144" i="8"/>
  <c r="N2144" i="8"/>
  <c r="M2144" i="8"/>
  <c r="L2144" i="8"/>
  <c r="V2144" i="8" s="1"/>
  <c r="K2144" i="8"/>
  <c r="J2144" i="8"/>
  <c r="I2144" i="8"/>
  <c r="H2144" i="8"/>
  <c r="G2144" i="8"/>
  <c r="F2144" i="8"/>
  <c r="E2144" i="8"/>
  <c r="D2144" i="8"/>
  <c r="O2143" i="8"/>
  <c r="N2143" i="8"/>
  <c r="M2143" i="8"/>
  <c r="L2143" i="8"/>
  <c r="V2143" i="8" s="1"/>
  <c r="K2143" i="8"/>
  <c r="J2143" i="8"/>
  <c r="I2143" i="8"/>
  <c r="H2143" i="8"/>
  <c r="G2143" i="8"/>
  <c r="F2143" i="8"/>
  <c r="E2143" i="8"/>
  <c r="D2143" i="8"/>
  <c r="O2142" i="8"/>
  <c r="N2142" i="8"/>
  <c r="M2142" i="8"/>
  <c r="L2142" i="8"/>
  <c r="V2142" i="8" s="1"/>
  <c r="K2142" i="8"/>
  <c r="J2142" i="8"/>
  <c r="I2142" i="8"/>
  <c r="H2142" i="8"/>
  <c r="G2142" i="8"/>
  <c r="F2142" i="8"/>
  <c r="E2142" i="8"/>
  <c r="D2142" i="8"/>
  <c r="O2141" i="8"/>
  <c r="N2141" i="8"/>
  <c r="M2141" i="8"/>
  <c r="L2141" i="8"/>
  <c r="V2141" i="8" s="1"/>
  <c r="K2141" i="8"/>
  <c r="J2141" i="8"/>
  <c r="I2141" i="8"/>
  <c r="H2141" i="8"/>
  <c r="G2141" i="8"/>
  <c r="F2141" i="8"/>
  <c r="E2141" i="8"/>
  <c r="D2141" i="8"/>
  <c r="O2140" i="8"/>
  <c r="N2140" i="8"/>
  <c r="M2140" i="8"/>
  <c r="L2140" i="8"/>
  <c r="V2140" i="8" s="1"/>
  <c r="K2140" i="8"/>
  <c r="J2140" i="8"/>
  <c r="I2140" i="8"/>
  <c r="H2140" i="8"/>
  <c r="G2140" i="8"/>
  <c r="F2140" i="8"/>
  <c r="E2140" i="8"/>
  <c r="D2140" i="8"/>
  <c r="O2139" i="8"/>
  <c r="N2139" i="8"/>
  <c r="M2139" i="8"/>
  <c r="L2139" i="8"/>
  <c r="V2139" i="8" s="1"/>
  <c r="K2139" i="8"/>
  <c r="J2139" i="8"/>
  <c r="I2139" i="8"/>
  <c r="H2139" i="8"/>
  <c r="G2139" i="8"/>
  <c r="F2139" i="8"/>
  <c r="E2139" i="8"/>
  <c r="D2139" i="8"/>
  <c r="O2138" i="8"/>
  <c r="N2138" i="8"/>
  <c r="M2138" i="8"/>
  <c r="L2138" i="8"/>
  <c r="V2138" i="8" s="1"/>
  <c r="K2138" i="8"/>
  <c r="J2138" i="8"/>
  <c r="I2138" i="8"/>
  <c r="H2138" i="8"/>
  <c r="G2138" i="8"/>
  <c r="F2138" i="8"/>
  <c r="E2138" i="8"/>
  <c r="D2138" i="8"/>
  <c r="O2137" i="8"/>
  <c r="N2137" i="8"/>
  <c r="M2137" i="8"/>
  <c r="L2137" i="8"/>
  <c r="K2137" i="8"/>
  <c r="J2137" i="8"/>
  <c r="I2137" i="8"/>
  <c r="H2137" i="8"/>
  <c r="G2137" i="8"/>
  <c r="F2137" i="8"/>
  <c r="E2137" i="8"/>
  <c r="D2137" i="8"/>
  <c r="O2136" i="8"/>
  <c r="N2136" i="8"/>
  <c r="M2136" i="8"/>
  <c r="L2136" i="8"/>
  <c r="V2136" i="8" s="1"/>
  <c r="K2136" i="8"/>
  <c r="J2136" i="8"/>
  <c r="I2136" i="8"/>
  <c r="H2136" i="8"/>
  <c r="G2136" i="8"/>
  <c r="F2136" i="8"/>
  <c r="E2136" i="8"/>
  <c r="D2136" i="8"/>
  <c r="O2135" i="8"/>
  <c r="N2135" i="8"/>
  <c r="M2135" i="8"/>
  <c r="L2135" i="8"/>
  <c r="K2135" i="8"/>
  <c r="J2135" i="8"/>
  <c r="I2135" i="8"/>
  <c r="H2135" i="8"/>
  <c r="G2135" i="8"/>
  <c r="F2135" i="8"/>
  <c r="E2135" i="8"/>
  <c r="D2135" i="8"/>
  <c r="O2134" i="8"/>
  <c r="N2134" i="8"/>
  <c r="M2134" i="8"/>
  <c r="L2134" i="8"/>
  <c r="V2134" i="8" s="1"/>
  <c r="K2134" i="8"/>
  <c r="J2134" i="8"/>
  <c r="I2134" i="8"/>
  <c r="H2134" i="8"/>
  <c r="G2134" i="8"/>
  <c r="F2134" i="8"/>
  <c r="E2134" i="8"/>
  <c r="D2134" i="8"/>
  <c r="O2133" i="8"/>
  <c r="N2133" i="8"/>
  <c r="M2133" i="8"/>
  <c r="L2133" i="8"/>
  <c r="V2133" i="8" s="1"/>
  <c r="K2133" i="8"/>
  <c r="J2133" i="8"/>
  <c r="I2133" i="8"/>
  <c r="H2133" i="8"/>
  <c r="G2133" i="8"/>
  <c r="F2133" i="8"/>
  <c r="E2133" i="8"/>
  <c r="D2133" i="8"/>
  <c r="O2132" i="8"/>
  <c r="N2132" i="8"/>
  <c r="M2132" i="8"/>
  <c r="L2132" i="8"/>
  <c r="V2132" i="8" s="1"/>
  <c r="K2132" i="8"/>
  <c r="J2132" i="8"/>
  <c r="I2132" i="8"/>
  <c r="H2132" i="8"/>
  <c r="G2132" i="8"/>
  <c r="F2132" i="8"/>
  <c r="E2132" i="8"/>
  <c r="D2132" i="8"/>
  <c r="O2131" i="8"/>
  <c r="N2131" i="8"/>
  <c r="M2131" i="8"/>
  <c r="L2131" i="8"/>
  <c r="V2131" i="8" s="1"/>
  <c r="K2131" i="8"/>
  <c r="J2131" i="8"/>
  <c r="I2131" i="8"/>
  <c r="H2131" i="8"/>
  <c r="G2131" i="8"/>
  <c r="F2131" i="8"/>
  <c r="E2131" i="8"/>
  <c r="D2131" i="8"/>
  <c r="O2130" i="8"/>
  <c r="N2130" i="8"/>
  <c r="M2130" i="8"/>
  <c r="L2130" i="8"/>
  <c r="V2130" i="8" s="1"/>
  <c r="K2130" i="8"/>
  <c r="J2130" i="8"/>
  <c r="I2130" i="8"/>
  <c r="H2130" i="8"/>
  <c r="G2130" i="8"/>
  <c r="F2130" i="8"/>
  <c r="E2130" i="8"/>
  <c r="D2130" i="8"/>
  <c r="O2129" i="8"/>
  <c r="N2129" i="8"/>
  <c r="M2129" i="8"/>
  <c r="L2129" i="8"/>
  <c r="V2129" i="8" s="1"/>
  <c r="K2129" i="8"/>
  <c r="J2129" i="8"/>
  <c r="I2129" i="8"/>
  <c r="H2129" i="8"/>
  <c r="G2129" i="8"/>
  <c r="F2129" i="8"/>
  <c r="E2129" i="8"/>
  <c r="D2129" i="8"/>
  <c r="O2128" i="8"/>
  <c r="N2128" i="8"/>
  <c r="M2128" i="8"/>
  <c r="L2128" i="8"/>
  <c r="V2128" i="8" s="1"/>
  <c r="K2128" i="8"/>
  <c r="J2128" i="8"/>
  <c r="I2128" i="8"/>
  <c r="H2128" i="8"/>
  <c r="G2128" i="8"/>
  <c r="F2128" i="8"/>
  <c r="E2128" i="8"/>
  <c r="D2128" i="8"/>
  <c r="O2127" i="8"/>
  <c r="N2127" i="8"/>
  <c r="M2127" i="8"/>
  <c r="L2127" i="8"/>
  <c r="V2127" i="8" s="1"/>
  <c r="K2127" i="8"/>
  <c r="J2127" i="8"/>
  <c r="I2127" i="8"/>
  <c r="H2127" i="8"/>
  <c r="G2127" i="8"/>
  <c r="F2127" i="8"/>
  <c r="E2127" i="8"/>
  <c r="D2127" i="8"/>
  <c r="O2126" i="8"/>
  <c r="N2126" i="8"/>
  <c r="M2126" i="8"/>
  <c r="L2126" i="8"/>
  <c r="V2126" i="8" s="1"/>
  <c r="K2126" i="8"/>
  <c r="J2126" i="8"/>
  <c r="I2126" i="8"/>
  <c r="H2126" i="8"/>
  <c r="G2126" i="8"/>
  <c r="F2126" i="8"/>
  <c r="E2126" i="8"/>
  <c r="D2126" i="8"/>
  <c r="O2125" i="8"/>
  <c r="N2125" i="8"/>
  <c r="M2125" i="8"/>
  <c r="L2125" i="8"/>
  <c r="V2125" i="8" s="1"/>
  <c r="K2125" i="8"/>
  <c r="J2125" i="8"/>
  <c r="I2125" i="8"/>
  <c r="H2125" i="8"/>
  <c r="G2125" i="8"/>
  <c r="F2125" i="8"/>
  <c r="E2125" i="8"/>
  <c r="D2125" i="8"/>
  <c r="O2124" i="8"/>
  <c r="N2124" i="8"/>
  <c r="M2124" i="8"/>
  <c r="L2124" i="8"/>
  <c r="V2124" i="8" s="1"/>
  <c r="K2124" i="8"/>
  <c r="J2124" i="8"/>
  <c r="I2124" i="8"/>
  <c r="H2124" i="8"/>
  <c r="G2124" i="8"/>
  <c r="F2124" i="8"/>
  <c r="E2124" i="8"/>
  <c r="D2124" i="8"/>
  <c r="O2123" i="8"/>
  <c r="N2123" i="8"/>
  <c r="M2123" i="8"/>
  <c r="L2123" i="8"/>
  <c r="K2123" i="8"/>
  <c r="J2123" i="8"/>
  <c r="I2123" i="8"/>
  <c r="H2123" i="8"/>
  <c r="G2123" i="8"/>
  <c r="F2123" i="8"/>
  <c r="E2123" i="8"/>
  <c r="D2123" i="8"/>
  <c r="O2122" i="8"/>
  <c r="N2122" i="8"/>
  <c r="M2122" i="8"/>
  <c r="L2122" i="8"/>
  <c r="V2122" i="8" s="1"/>
  <c r="K2122" i="8"/>
  <c r="J2122" i="8"/>
  <c r="I2122" i="8"/>
  <c r="H2122" i="8"/>
  <c r="G2122" i="8"/>
  <c r="F2122" i="8"/>
  <c r="E2122" i="8"/>
  <c r="D2122" i="8"/>
  <c r="O2121" i="8"/>
  <c r="N2121" i="8"/>
  <c r="M2121" i="8"/>
  <c r="L2121" i="8"/>
  <c r="K2121" i="8"/>
  <c r="J2121" i="8"/>
  <c r="I2121" i="8"/>
  <c r="H2121" i="8"/>
  <c r="G2121" i="8"/>
  <c r="F2121" i="8"/>
  <c r="E2121" i="8"/>
  <c r="D2121" i="8"/>
  <c r="O2120" i="8"/>
  <c r="N2120" i="8"/>
  <c r="M2120" i="8"/>
  <c r="L2120" i="8"/>
  <c r="V2120" i="8" s="1"/>
  <c r="K2120" i="8"/>
  <c r="J2120" i="8"/>
  <c r="I2120" i="8"/>
  <c r="H2120" i="8"/>
  <c r="G2120" i="8"/>
  <c r="F2120" i="8"/>
  <c r="E2120" i="8"/>
  <c r="D2120" i="8"/>
  <c r="O2119" i="8"/>
  <c r="N2119" i="8"/>
  <c r="M2119" i="8"/>
  <c r="L2119" i="8"/>
  <c r="V2119" i="8" s="1"/>
  <c r="K2119" i="8"/>
  <c r="J2119" i="8"/>
  <c r="I2119" i="8"/>
  <c r="H2119" i="8"/>
  <c r="G2119" i="8"/>
  <c r="F2119" i="8"/>
  <c r="E2119" i="8"/>
  <c r="D2119" i="8"/>
  <c r="O2118" i="8"/>
  <c r="N2118" i="8"/>
  <c r="M2118" i="8"/>
  <c r="L2118" i="8"/>
  <c r="V2118" i="8" s="1"/>
  <c r="K2118" i="8"/>
  <c r="J2118" i="8"/>
  <c r="I2118" i="8"/>
  <c r="H2118" i="8"/>
  <c r="G2118" i="8"/>
  <c r="F2118" i="8"/>
  <c r="E2118" i="8"/>
  <c r="D2118" i="8"/>
  <c r="O2117" i="8"/>
  <c r="N2117" i="8"/>
  <c r="M2117" i="8"/>
  <c r="L2117" i="8"/>
  <c r="V2117" i="8" s="1"/>
  <c r="K2117" i="8"/>
  <c r="J2117" i="8"/>
  <c r="I2117" i="8"/>
  <c r="H2117" i="8"/>
  <c r="G2117" i="8"/>
  <c r="F2117" i="8"/>
  <c r="E2117" i="8"/>
  <c r="D2117" i="8"/>
  <c r="O2116" i="8"/>
  <c r="N2116" i="8"/>
  <c r="M2116" i="8"/>
  <c r="L2116" i="8"/>
  <c r="V2116" i="8" s="1"/>
  <c r="K2116" i="8"/>
  <c r="J2116" i="8"/>
  <c r="I2116" i="8"/>
  <c r="H2116" i="8"/>
  <c r="G2116" i="8"/>
  <c r="F2116" i="8"/>
  <c r="E2116" i="8"/>
  <c r="D2116" i="8"/>
  <c r="O2115" i="8"/>
  <c r="N2115" i="8"/>
  <c r="M2115" i="8"/>
  <c r="L2115" i="8"/>
  <c r="V2115" i="8" s="1"/>
  <c r="K2115" i="8"/>
  <c r="J2115" i="8"/>
  <c r="I2115" i="8"/>
  <c r="H2115" i="8"/>
  <c r="G2115" i="8"/>
  <c r="F2115" i="8"/>
  <c r="E2115" i="8"/>
  <c r="D2115" i="8"/>
  <c r="O2114" i="8"/>
  <c r="N2114" i="8"/>
  <c r="M2114" i="8"/>
  <c r="L2114" i="8"/>
  <c r="V2114" i="8" s="1"/>
  <c r="K2114" i="8"/>
  <c r="J2114" i="8"/>
  <c r="I2114" i="8"/>
  <c r="H2114" i="8"/>
  <c r="G2114" i="8"/>
  <c r="F2114" i="8"/>
  <c r="E2114" i="8"/>
  <c r="D2114" i="8"/>
  <c r="O2113" i="8"/>
  <c r="N2113" i="8"/>
  <c r="M2113" i="8"/>
  <c r="L2113" i="8"/>
  <c r="V2113" i="8" s="1"/>
  <c r="K2113" i="8"/>
  <c r="J2113" i="8"/>
  <c r="I2113" i="8"/>
  <c r="H2113" i="8"/>
  <c r="G2113" i="8"/>
  <c r="F2113" i="8"/>
  <c r="E2113" i="8"/>
  <c r="D2113" i="8"/>
  <c r="O2112" i="8"/>
  <c r="N2112" i="8"/>
  <c r="M2112" i="8"/>
  <c r="L2112" i="8"/>
  <c r="V2112" i="8" s="1"/>
  <c r="K2112" i="8"/>
  <c r="J2112" i="8"/>
  <c r="I2112" i="8"/>
  <c r="H2112" i="8"/>
  <c r="G2112" i="8"/>
  <c r="F2112" i="8"/>
  <c r="E2112" i="8"/>
  <c r="D2112" i="8"/>
  <c r="O2111" i="8"/>
  <c r="N2111" i="8"/>
  <c r="M2111" i="8"/>
  <c r="L2111" i="8"/>
  <c r="V2111" i="8" s="1"/>
  <c r="K2111" i="8"/>
  <c r="J2111" i="8"/>
  <c r="I2111" i="8"/>
  <c r="H2111" i="8"/>
  <c r="G2111" i="8"/>
  <c r="F2111" i="8"/>
  <c r="E2111" i="8"/>
  <c r="D2111" i="8"/>
  <c r="O2110" i="8"/>
  <c r="N2110" i="8"/>
  <c r="M2110" i="8"/>
  <c r="L2110" i="8"/>
  <c r="V2110" i="8" s="1"/>
  <c r="K2110" i="8"/>
  <c r="J2110" i="8"/>
  <c r="I2110" i="8"/>
  <c r="H2110" i="8"/>
  <c r="G2110" i="8"/>
  <c r="F2110" i="8"/>
  <c r="E2110" i="8"/>
  <c r="D2110" i="8"/>
  <c r="O2109" i="8"/>
  <c r="N2109" i="8"/>
  <c r="M2109" i="8"/>
  <c r="L2109" i="8"/>
  <c r="K2109" i="8"/>
  <c r="J2109" i="8"/>
  <c r="I2109" i="8"/>
  <c r="H2109" i="8"/>
  <c r="G2109" i="8"/>
  <c r="F2109" i="8"/>
  <c r="E2109" i="8"/>
  <c r="D2109" i="8"/>
  <c r="O2108" i="8"/>
  <c r="N2108" i="8"/>
  <c r="M2108" i="8"/>
  <c r="L2108" i="8"/>
  <c r="V2108" i="8" s="1"/>
  <c r="K2108" i="8"/>
  <c r="J2108" i="8"/>
  <c r="I2108" i="8"/>
  <c r="H2108" i="8"/>
  <c r="G2108" i="8"/>
  <c r="F2108" i="8"/>
  <c r="E2108" i="8"/>
  <c r="D2108" i="8"/>
  <c r="O2107" i="8"/>
  <c r="N2107" i="8"/>
  <c r="M2107" i="8"/>
  <c r="L2107" i="8"/>
  <c r="K2107" i="8"/>
  <c r="J2107" i="8"/>
  <c r="I2107" i="8"/>
  <c r="H2107" i="8"/>
  <c r="G2107" i="8"/>
  <c r="F2107" i="8"/>
  <c r="E2107" i="8"/>
  <c r="D2107" i="8"/>
  <c r="O2106" i="8"/>
  <c r="N2106" i="8"/>
  <c r="M2106" i="8"/>
  <c r="L2106" i="8"/>
  <c r="V2106" i="8" s="1"/>
  <c r="K2106" i="8"/>
  <c r="J2106" i="8"/>
  <c r="I2106" i="8"/>
  <c r="H2106" i="8"/>
  <c r="G2106" i="8"/>
  <c r="F2106" i="8"/>
  <c r="E2106" i="8"/>
  <c r="D2106" i="8"/>
  <c r="O2105" i="8"/>
  <c r="N2105" i="8"/>
  <c r="M2105" i="8"/>
  <c r="L2105" i="8"/>
  <c r="V2105" i="8" s="1"/>
  <c r="K2105" i="8"/>
  <c r="J2105" i="8"/>
  <c r="I2105" i="8"/>
  <c r="H2105" i="8"/>
  <c r="G2105" i="8"/>
  <c r="F2105" i="8"/>
  <c r="E2105" i="8"/>
  <c r="D2105" i="8"/>
  <c r="O2104" i="8"/>
  <c r="N2104" i="8"/>
  <c r="M2104" i="8"/>
  <c r="L2104" i="8"/>
  <c r="V2104" i="8" s="1"/>
  <c r="K2104" i="8"/>
  <c r="J2104" i="8"/>
  <c r="I2104" i="8"/>
  <c r="H2104" i="8"/>
  <c r="G2104" i="8"/>
  <c r="F2104" i="8"/>
  <c r="E2104" i="8"/>
  <c r="D2104" i="8"/>
  <c r="O2103" i="8"/>
  <c r="N2103" i="8"/>
  <c r="M2103" i="8"/>
  <c r="L2103" i="8"/>
  <c r="V2103" i="8" s="1"/>
  <c r="K2103" i="8"/>
  <c r="J2103" i="8"/>
  <c r="I2103" i="8"/>
  <c r="H2103" i="8"/>
  <c r="G2103" i="8"/>
  <c r="F2103" i="8"/>
  <c r="E2103" i="8"/>
  <c r="D2103" i="8"/>
  <c r="O2102" i="8"/>
  <c r="N2102" i="8"/>
  <c r="M2102" i="8"/>
  <c r="L2102" i="8"/>
  <c r="V2102" i="8" s="1"/>
  <c r="K2102" i="8"/>
  <c r="J2102" i="8"/>
  <c r="I2102" i="8"/>
  <c r="H2102" i="8"/>
  <c r="G2102" i="8"/>
  <c r="F2102" i="8"/>
  <c r="E2102" i="8"/>
  <c r="D2102" i="8"/>
  <c r="O2101" i="8"/>
  <c r="N2101" i="8"/>
  <c r="M2101" i="8"/>
  <c r="L2101" i="8"/>
  <c r="V2101" i="8" s="1"/>
  <c r="K2101" i="8"/>
  <c r="J2101" i="8"/>
  <c r="I2101" i="8"/>
  <c r="H2101" i="8"/>
  <c r="G2101" i="8"/>
  <c r="F2101" i="8"/>
  <c r="E2101" i="8"/>
  <c r="D2101" i="8"/>
  <c r="O2100" i="8"/>
  <c r="N2100" i="8"/>
  <c r="M2100" i="8"/>
  <c r="L2100" i="8"/>
  <c r="V2100" i="8" s="1"/>
  <c r="K2100" i="8"/>
  <c r="J2100" i="8"/>
  <c r="I2100" i="8"/>
  <c r="H2100" i="8"/>
  <c r="G2100" i="8"/>
  <c r="F2100" i="8"/>
  <c r="E2100" i="8"/>
  <c r="D2100" i="8"/>
  <c r="O2099" i="8"/>
  <c r="N2099" i="8"/>
  <c r="M2099" i="8"/>
  <c r="L2099" i="8"/>
  <c r="V2099" i="8" s="1"/>
  <c r="K2099" i="8"/>
  <c r="J2099" i="8"/>
  <c r="I2099" i="8"/>
  <c r="H2099" i="8"/>
  <c r="G2099" i="8"/>
  <c r="F2099" i="8"/>
  <c r="E2099" i="8"/>
  <c r="D2099" i="8"/>
  <c r="O2098" i="8"/>
  <c r="N2098" i="8"/>
  <c r="M2098" i="8"/>
  <c r="L2098" i="8"/>
  <c r="V2098" i="8" s="1"/>
  <c r="K2098" i="8"/>
  <c r="J2098" i="8"/>
  <c r="I2098" i="8"/>
  <c r="H2098" i="8"/>
  <c r="G2098" i="8"/>
  <c r="F2098" i="8"/>
  <c r="E2098" i="8"/>
  <c r="D2098" i="8"/>
  <c r="O2097" i="8"/>
  <c r="N2097" i="8"/>
  <c r="M2097" i="8"/>
  <c r="L2097" i="8"/>
  <c r="V2097" i="8" s="1"/>
  <c r="K2097" i="8"/>
  <c r="J2097" i="8"/>
  <c r="I2097" i="8"/>
  <c r="H2097" i="8"/>
  <c r="G2097" i="8"/>
  <c r="F2097" i="8"/>
  <c r="E2097" i="8"/>
  <c r="D2097" i="8"/>
  <c r="O2096" i="8"/>
  <c r="N2096" i="8"/>
  <c r="M2096" i="8"/>
  <c r="L2096" i="8"/>
  <c r="V2096" i="8" s="1"/>
  <c r="K2096" i="8"/>
  <c r="J2096" i="8"/>
  <c r="I2096" i="8"/>
  <c r="H2096" i="8"/>
  <c r="G2096" i="8"/>
  <c r="F2096" i="8"/>
  <c r="E2096" i="8"/>
  <c r="D2096" i="8"/>
  <c r="O2095" i="8"/>
  <c r="N2095" i="8"/>
  <c r="M2095" i="8"/>
  <c r="L2095" i="8"/>
  <c r="K2095" i="8"/>
  <c r="J2095" i="8"/>
  <c r="I2095" i="8"/>
  <c r="H2095" i="8"/>
  <c r="G2095" i="8"/>
  <c r="F2095" i="8"/>
  <c r="E2095" i="8"/>
  <c r="D2095" i="8"/>
  <c r="O2094" i="8"/>
  <c r="N2094" i="8"/>
  <c r="M2094" i="8"/>
  <c r="L2094" i="8"/>
  <c r="V2094" i="8" s="1"/>
  <c r="K2094" i="8"/>
  <c r="J2094" i="8"/>
  <c r="I2094" i="8"/>
  <c r="H2094" i="8"/>
  <c r="G2094" i="8"/>
  <c r="F2094" i="8"/>
  <c r="E2094" i="8"/>
  <c r="D2094" i="8"/>
  <c r="O2093" i="8"/>
  <c r="N2093" i="8"/>
  <c r="M2093" i="8"/>
  <c r="L2093" i="8"/>
  <c r="K2093" i="8"/>
  <c r="J2093" i="8"/>
  <c r="I2093" i="8"/>
  <c r="H2093" i="8"/>
  <c r="G2093" i="8"/>
  <c r="F2093" i="8"/>
  <c r="E2093" i="8"/>
  <c r="D2093" i="8"/>
  <c r="O2092" i="8"/>
  <c r="N2092" i="8"/>
  <c r="M2092" i="8"/>
  <c r="L2092" i="8"/>
  <c r="V2092" i="8" s="1"/>
  <c r="K2092" i="8"/>
  <c r="J2092" i="8"/>
  <c r="I2092" i="8"/>
  <c r="H2092" i="8"/>
  <c r="G2092" i="8"/>
  <c r="F2092" i="8"/>
  <c r="E2092" i="8"/>
  <c r="D2092" i="8"/>
  <c r="O2091" i="8"/>
  <c r="N2091" i="8"/>
  <c r="M2091" i="8"/>
  <c r="L2091" i="8"/>
  <c r="V2091" i="8" s="1"/>
  <c r="K2091" i="8"/>
  <c r="J2091" i="8"/>
  <c r="I2091" i="8"/>
  <c r="H2091" i="8"/>
  <c r="G2091" i="8"/>
  <c r="F2091" i="8"/>
  <c r="E2091" i="8"/>
  <c r="D2091" i="8"/>
  <c r="O2090" i="8"/>
  <c r="N2090" i="8"/>
  <c r="M2090" i="8"/>
  <c r="L2090" i="8"/>
  <c r="V2090" i="8" s="1"/>
  <c r="K2090" i="8"/>
  <c r="J2090" i="8"/>
  <c r="I2090" i="8"/>
  <c r="H2090" i="8"/>
  <c r="G2090" i="8"/>
  <c r="F2090" i="8"/>
  <c r="E2090" i="8"/>
  <c r="D2090" i="8"/>
  <c r="O2089" i="8"/>
  <c r="N2089" i="8"/>
  <c r="M2089" i="8"/>
  <c r="L2089" i="8"/>
  <c r="V2089" i="8" s="1"/>
  <c r="K2089" i="8"/>
  <c r="J2089" i="8"/>
  <c r="I2089" i="8"/>
  <c r="H2089" i="8"/>
  <c r="G2089" i="8"/>
  <c r="F2089" i="8"/>
  <c r="E2089" i="8"/>
  <c r="D2089" i="8"/>
  <c r="O2088" i="8"/>
  <c r="N2088" i="8"/>
  <c r="M2088" i="8"/>
  <c r="L2088" i="8"/>
  <c r="V2088" i="8" s="1"/>
  <c r="K2088" i="8"/>
  <c r="J2088" i="8"/>
  <c r="I2088" i="8"/>
  <c r="H2088" i="8"/>
  <c r="G2088" i="8"/>
  <c r="F2088" i="8"/>
  <c r="E2088" i="8"/>
  <c r="D2088" i="8"/>
  <c r="O2087" i="8"/>
  <c r="N2087" i="8"/>
  <c r="M2087" i="8"/>
  <c r="L2087" i="8"/>
  <c r="V2087" i="8" s="1"/>
  <c r="K2087" i="8"/>
  <c r="J2087" i="8"/>
  <c r="I2087" i="8"/>
  <c r="H2087" i="8"/>
  <c r="G2087" i="8"/>
  <c r="F2087" i="8"/>
  <c r="E2087" i="8"/>
  <c r="D2087" i="8"/>
  <c r="O2086" i="8"/>
  <c r="N2086" i="8"/>
  <c r="M2086" i="8"/>
  <c r="L2086" i="8"/>
  <c r="K2086" i="8"/>
  <c r="J2086" i="8"/>
  <c r="I2086" i="8"/>
  <c r="H2086" i="8"/>
  <c r="G2086" i="8"/>
  <c r="F2086" i="8"/>
  <c r="E2086" i="8"/>
  <c r="D2086" i="8"/>
  <c r="O2085" i="8"/>
  <c r="N2085" i="8"/>
  <c r="M2085" i="8"/>
  <c r="L2085" i="8"/>
  <c r="V2085" i="8" s="1"/>
  <c r="K2085" i="8"/>
  <c r="J2085" i="8"/>
  <c r="I2085" i="8"/>
  <c r="H2085" i="8"/>
  <c r="G2085" i="8"/>
  <c r="F2085" i="8"/>
  <c r="E2085" i="8"/>
  <c r="D2085" i="8"/>
  <c r="O2084" i="8"/>
  <c r="N2084" i="8"/>
  <c r="M2084" i="8"/>
  <c r="L2084" i="8"/>
  <c r="V2084" i="8" s="1"/>
  <c r="K2084" i="8"/>
  <c r="J2084" i="8"/>
  <c r="I2084" i="8"/>
  <c r="H2084" i="8"/>
  <c r="G2084" i="8"/>
  <c r="F2084" i="8"/>
  <c r="E2084" i="8"/>
  <c r="D2084" i="8"/>
  <c r="O2083" i="8"/>
  <c r="N2083" i="8"/>
  <c r="M2083" i="8"/>
  <c r="L2083" i="8"/>
  <c r="U2083" i="8" s="1"/>
  <c r="K2083" i="8"/>
  <c r="J2083" i="8"/>
  <c r="I2083" i="8"/>
  <c r="H2083" i="8"/>
  <c r="G2083" i="8"/>
  <c r="F2083" i="8"/>
  <c r="E2083" i="8"/>
  <c r="D2083" i="8"/>
  <c r="O2082" i="8"/>
  <c r="N2082" i="8"/>
  <c r="M2082" i="8"/>
  <c r="L2082" i="8"/>
  <c r="V2082" i="8" s="1"/>
  <c r="K2082" i="8"/>
  <c r="J2082" i="8"/>
  <c r="I2082" i="8"/>
  <c r="H2082" i="8"/>
  <c r="G2082" i="8"/>
  <c r="F2082" i="8"/>
  <c r="E2082" i="8"/>
  <c r="D2082" i="8"/>
  <c r="O2081" i="8"/>
  <c r="N2081" i="8"/>
  <c r="M2081" i="8"/>
  <c r="L2081" i="8"/>
  <c r="K2081" i="8"/>
  <c r="J2081" i="8"/>
  <c r="I2081" i="8"/>
  <c r="H2081" i="8"/>
  <c r="G2081" i="8"/>
  <c r="F2081" i="8"/>
  <c r="E2081" i="8"/>
  <c r="D2081" i="8"/>
  <c r="O2080" i="8"/>
  <c r="N2080" i="8"/>
  <c r="M2080" i="8"/>
  <c r="L2080" i="8"/>
  <c r="V2080" i="8" s="1"/>
  <c r="K2080" i="8"/>
  <c r="J2080" i="8"/>
  <c r="I2080" i="8"/>
  <c r="H2080" i="8"/>
  <c r="G2080" i="8"/>
  <c r="F2080" i="8"/>
  <c r="E2080" i="8"/>
  <c r="D2080" i="8"/>
  <c r="O2079" i="8"/>
  <c r="N2079" i="8"/>
  <c r="M2079" i="8"/>
  <c r="L2079" i="8"/>
  <c r="V2079" i="8" s="1"/>
  <c r="K2079" i="8"/>
  <c r="J2079" i="8"/>
  <c r="I2079" i="8"/>
  <c r="H2079" i="8"/>
  <c r="G2079" i="8"/>
  <c r="F2079" i="8"/>
  <c r="E2079" i="8"/>
  <c r="D2079" i="8"/>
  <c r="O2078" i="8"/>
  <c r="N2078" i="8"/>
  <c r="M2078" i="8"/>
  <c r="L2078" i="8"/>
  <c r="U2078" i="8" s="1"/>
  <c r="K2078" i="8"/>
  <c r="J2078" i="8"/>
  <c r="I2078" i="8"/>
  <c r="H2078" i="8"/>
  <c r="G2078" i="8"/>
  <c r="F2078" i="8"/>
  <c r="E2078" i="8"/>
  <c r="D2078" i="8"/>
  <c r="O2077" i="8"/>
  <c r="N2077" i="8"/>
  <c r="M2077" i="8"/>
  <c r="L2077" i="8"/>
  <c r="V2077" i="8" s="1"/>
  <c r="K2077" i="8"/>
  <c r="J2077" i="8"/>
  <c r="I2077" i="8"/>
  <c r="H2077" i="8"/>
  <c r="G2077" i="8"/>
  <c r="F2077" i="8"/>
  <c r="E2077" i="8"/>
  <c r="D2077" i="8"/>
  <c r="O2076" i="8"/>
  <c r="N2076" i="8"/>
  <c r="M2076" i="8"/>
  <c r="L2076" i="8"/>
  <c r="U2076" i="8" s="1"/>
  <c r="K2076" i="8"/>
  <c r="J2076" i="8"/>
  <c r="I2076" i="8"/>
  <c r="H2076" i="8"/>
  <c r="G2076" i="8"/>
  <c r="F2076" i="8"/>
  <c r="E2076" i="8"/>
  <c r="D2076" i="8"/>
  <c r="O2075" i="8"/>
  <c r="N2075" i="8"/>
  <c r="M2075" i="8"/>
  <c r="L2075" i="8"/>
  <c r="V2075" i="8" s="1"/>
  <c r="K2075" i="8"/>
  <c r="J2075" i="8"/>
  <c r="I2075" i="8"/>
  <c r="H2075" i="8"/>
  <c r="G2075" i="8"/>
  <c r="F2075" i="8"/>
  <c r="E2075" i="8"/>
  <c r="D2075" i="8"/>
  <c r="O2074" i="8"/>
  <c r="N2074" i="8"/>
  <c r="M2074" i="8"/>
  <c r="L2074" i="8"/>
  <c r="U2074" i="8" s="1"/>
  <c r="K2074" i="8"/>
  <c r="J2074" i="8"/>
  <c r="I2074" i="8"/>
  <c r="H2074" i="8"/>
  <c r="G2074" i="8"/>
  <c r="F2074" i="8"/>
  <c r="E2074" i="8"/>
  <c r="D2074" i="8"/>
  <c r="O2073" i="8"/>
  <c r="N2073" i="8"/>
  <c r="M2073" i="8"/>
  <c r="L2073" i="8"/>
  <c r="V2073" i="8" s="1"/>
  <c r="K2073" i="8"/>
  <c r="J2073" i="8"/>
  <c r="I2073" i="8"/>
  <c r="H2073" i="8"/>
  <c r="G2073" i="8"/>
  <c r="F2073" i="8"/>
  <c r="E2073" i="8"/>
  <c r="D2073" i="8"/>
  <c r="O2072" i="8"/>
  <c r="N2072" i="8"/>
  <c r="M2072" i="8"/>
  <c r="L2072" i="8"/>
  <c r="U2072" i="8" s="1"/>
  <c r="K2072" i="8"/>
  <c r="J2072" i="8"/>
  <c r="I2072" i="8"/>
  <c r="H2072" i="8"/>
  <c r="G2072" i="8"/>
  <c r="F2072" i="8"/>
  <c r="E2072" i="8"/>
  <c r="D2072" i="8"/>
  <c r="O2071" i="8"/>
  <c r="N2071" i="8"/>
  <c r="M2071" i="8"/>
  <c r="L2071" i="8"/>
  <c r="U2071" i="8" s="1"/>
  <c r="K2071" i="8"/>
  <c r="J2071" i="8"/>
  <c r="I2071" i="8"/>
  <c r="H2071" i="8"/>
  <c r="G2071" i="8"/>
  <c r="F2071" i="8"/>
  <c r="E2071" i="8"/>
  <c r="D2071" i="8"/>
  <c r="O2070" i="8"/>
  <c r="N2070" i="8"/>
  <c r="M2070" i="8"/>
  <c r="L2070" i="8"/>
  <c r="U2070" i="8" s="1"/>
  <c r="K2070" i="8"/>
  <c r="J2070" i="8"/>
  <c r="I2070" i="8"/>
  <c r="H2070" i="8"/>
  <c r="G2070" i="8"/>
  <c r="F2070" i="8"/>
  <c r="E2070" i="8"/>
  <c r="D2070" i="8"/>
  <c r="O2069" i="8"/>
  <c r="N2069" i="8"/>
  <c r="M2069" i="8"/>
  <c r="L2069" i="8"/>
  <c r="V2069" i="8" s="1"/>
  <c r="K2069" i="8"/>
  <c r="J2069" i="8"/>
  <c r="I2069" i="8"/>
  <c r="H2069" i="8"/>
  <c r="G2069" i="8"/>
  <c r="F2069" i="8"/>
  <c r="E2069" i="8"/>
  <c r="D2069" i="8"/>
  <c r="O2068" i="8"/>
  <c r="N2068" i="8"/>
  <c r="M2068" i="8"/>
  <c r="L2068" i="8"/>
  <c r="U2068" i="8" s="1"/>
  <c r="K2068" i="8"/>
  <c r="J2068" i="8"/>
  <c r="I2068" i="8"/>
  <c r="H2068" i="8"/>
  <c r="G2068" i="8"/>
  <c r="F2068" i="8"/>
  <c r="E2068" i="8"/>
  <c r="D2068" i="8"/>
  <c r="O2067" i="8"/>
  <c r="N2067" i="8"/>
  <c r="M2067" i="8"/>
  <c r="L2067" i="8"/>
  <c r="U2067" i="8" s="1"/>
  <c r="K2067" i="8"/>
  <c r="J2067" i="8"/>
  <c r="I2067" i="8"/>
  <c r="H2067" i="8"/>
  <c r="G2067" i="8"/>
  <c r="F2067" i="8"/>
  <c r="E2067" i="8"/>
  <c r="D2067" i="8"/>
  <c r="O2066" i="8"/>
  <c r="N2066" i="8"/>
  <c r="M2066" i="8"/>
  <c r="L2066" i="8"/>
  <c r="U2066" i="8" s="1"/>
  <c r="K2066" i="8"/>
  <c r="J2066" i="8"/>
  <c r="I2066" i="8"/>
  <c r="H2066" i="8"/>
  <c r="G2066" i="8"/>
  <c r="F2066" i="8"/>
  <c r="E2066" i="8"/>
  <c r="D2066" i="8"/>
  <c r="O2065" i="8"/>
  <c r="N2065" i="8"/>
  <c r="M2065" i="8"/>
  <c r="L2065" i="8"/>
  <c r="V2065" i="8" s="1"/>
  <c r="K2065" i="8"/>
  <c r="J2065" i="8"/>
  <c r="I2065" i="8"/>
  <c r="H2065" i="8"/>
  <c r="G2065" i="8"/>
  <c r="F2065" i="8"/>
  <c r="E2065" i="8"/>
  <c r="D2065" i="8"/>
  <c r="O2064" i="8"/>
  <c r="N2064" i="8"/>
  <c r="M2064" i="8"/>
  <c r="L2064" i="8"/>
  <c r="U2064" i="8" s="1"/>
  <c r="K2064" i="8"/>
  <c r="J2064" i="8"/>
  <c r="I2064" i="8"/>
  <c r="H2064" i="8"/>
  <c r="G2064" i="8"/>
  <c r="F2064" i="8"/>
  <c r="E2064" i="8"/>
  <c r="D2064" i="8"/>
  <c r="O2063" i="8"/>
  <c r="N2063" i="8"/>
  <c r="M2063" i="8"/>
  <c r="L2063" i="8"/>
  <c r="V2063" i="8" s="1"/>
  <c r="K2063" i="8"/>
  <c r="J2063" i="8"/>
  <c r="I2063" i="8"/>
  <c r="H2063" i="8"/>
  <c r="G2063" i="8"/>
  <c r="F2063" i="8"/>
  <c r="E2063" i="8"/>
  <c r="D2063" i="8"/>
  <c r="O2062" i="8"/>
  <c r="N2062" i="8"/>
  <c r="M2062" i="8"/>
  <c r="L2062" i="8"/>
  <c r="U2062" i="8" s="1"/>
  <c r="K2062" i="8"/>
  <c r="J2062" i="8"/>
  <c r="I2062" i="8"/>
  <c r="H2062" i="8"/>
  <c r="G2062" i="8"/>
  <c r="F2062" i="8"/>
  <c r="E2062" i="8"/>
  <c r="D2062" i="8"/>
  <c r="O2061" i="8"/>
  <c r="N2061" i="8"/>
  <c r="M2061" i="8"/>
  <c r="L2061" i="8"/>
  <c r="V2061" i="8" s="1"/>
  <c r="K2061" i="8"/>
  <c r="J2061" i="8"/>
  <c r="I2061" i="8"/>
  <c r="H2061" i="8"/>
  <c r="G2061" i="8"/>
  <c r="F2061" i="8"/>
  <c r="E2061" i="8"/>
  <c r="D2061" i="8"/>
  <c r="O2060" i="8"/>
  <c r="N2060" i="8"/>
  <c r="M2060" i="8"/>
  <c r="L2060" i="8"/>
  <c r="K2060" i="8"/>
  <c r="J2060" i="8"/>
  <c r="I2060" i="8"/>
  <c r="H2060" i="8"/>
  <c r="G2060" i="8"/>
  <c r="F2060" i="8"/>
  <c r="E2060" i="8"/>
  <c r="D2060" i="8"/>
  <c r="O2059" i="8"/>
  <c r="N2059" i="8"/>
  <c r="M2059" i="8"/>
  <c r="L2059" i="8"/>
  <c r="V2059" i="8" s="1"/>
  <c r="K2059" i="8"/>
  <c r="J2059" i="8"/>
  <c r="I2059" i="8"/>
  <c r="H2059" i="8"/>
  <c r="G2059" i="8"/>
  <c r="F2059" i="8"/>
  <c r="E2059" i="8"/>
  <c r="D2059" i="8"/>
  <c r="O2058" i="8"/>
  <c r="N2058" i="8"/>
  <c r="M2058" i="8"/>
  <c r="L2058" i="8"/>
  <c r="U2058" i="8" s="1"/>
  <c r="K2058" i="8"/>
  <c r="J2058" i="8"/>
  <c r="I2058" i="8"/>
  <c r="H2058" i="8"/>
  <c r="G2058" i="8"/>
  <c r="F2058" i="8"/>
  <c r="E2058" i="8"/>
  <c r="D2058" i="8"/>
  <c r="O2057" i="8"/>
  <c r="N2057" i="8"/>
  <c r="M2057" i="8"/>
  <c r="L2057" i="8"/>
  <c r="U2057" i="8" s="1"/>
  <c r="K2057" i="8"/>
  <c r="J2057" i="8"/>
  <c r="I2057" i="8"/>
  <c r="H2057" i="8"/>
  <c r="G2057" i="8"/>
  <c r="F2057" i="8"/>
  <c r="E2057" i="8"/>
  <c r="D2057" i="8"/>
  <c r="O2056" i="8"/>
  <c r="N2056" i="8"/>
  <c r="M2056" i="8"/>
  <c r="L2056" i="8"/>
  <c r="U2056" i="8" s="1"/>
  <c r="K2056" i="8"/>
  <c r="J2056" i="8"/>
  <c r="I2056" i="8"/>
  <c r="H2056" i="8"/>
  <c r="G2056" i="8"/>
  <c r="F2056" i="8"/>
  <c r="E2056" i="8"/>
  <c r="D2056" i="8"/>
  <c r="O2055" i="8"/>
  <c r="N2055" i="8"/>
  <c r="M2055" i="8"/>
  <c r="L2055" i="8"/>
  <c r="U2055" i="8" s="1"/>
  <c r="K2055" i="8"/>
  <c r="J2055" i="8"/>
  <c r="I2055" i="8"/>
  <c r="H2055" i="8"/>
  <c r="G2055" i="8"/>
  <c r="F2055" i="8"/>
  <c r="E2055" i="8"/>
  <c r="D2055" i="8"/>
  <c r="O2054" i="8"/>
  <c r="N2054" i="8"/>
  <c r="M2054" i="8"/>
  <c r="L2054" i="8"/>
  <c r="U2054" i="8" s="1"/>
  <c r="AH2054" i="8" s="1"/>
  <c r="K2054" i="8"/>
  <c r="J2054" i="8"/>
  <c r="I2054" i="8"/>
  <c r="H2054" i="8"/>
  <c r="G2054" i="8"/>
  <c r="F2054" i="8"/>
  <c r="E2054" i="8"/>
  <c r="D2054" i="8"/>
  <c r="O2053" i="8"/>
  <c r="N2053" i="8"/>
  <c r="M2053" i="8"/>
  <c r="L2053" i="8"/>
  <c r="V2053" i="8" s="1"/>
  <c r="K2053" i="8"/>
  <c r="J2053" i="8"/>
  <c r="I2053" i="8"/>
  <c r="H2053" i="8"/>
  <c r="G2053" i="8"/>
  <c r="F2053" i="8"/>
  <c r="E2053" i="8"/>
  <c r="D2053" i="8"/>
  <c r="O2052" i="8"/>
  <c r="N2052" i="8"/>
  <c r="M2052" i="8"/>
  <c r="L2052" i="8"/>
  <c r="U2052" i="8" s="1"/>
  <c r="K2052" i="8"/>
  <c r="J2052" i="8"/>
  <c r="I2052" i="8"/>
  <c r="H2052" i="8"/>
  <c r="G2052" i="8"/>
  <c r="F2052" i="8"/>
  <c r="E2052" i="8"/>
  <c r="D2052" i="8"/>
  <c r="O2051" i="8"/>
  <c r="N2051" i="8"/>
  <c r="M2051" i="8"/>
  <c r="L2051" i="8"/>
  <c r="K2051" i="8"/>
  <c r="J2051" i="8"/>
  <c r="I2051" i="8"/>
  <c r="H2051" i="8"/>
  <c r="G2051" i="8"/>
  <c r="F2051" i="8"/>
  <c r="E2051" i="8"/>
  <c r="D2051" i="8"/>
  <c r="O2050" i="8"/>
  <c r="N2050" i="8"/>
  <c r="M2050" i="8"/>
  <c r="L2050" i="8"/>
  <c r="U2050" i="8" s="1"/>
  <c r="K2050" i="8"/>
  <c r="J2050" i="8"/>
  <c r="I2050" i="8"/>
  <c r="H2050" i="8"/>
  <c r="G2050" i="8"/>
  <c r="F2050" i="8"/>
  <c r="E2050" i="8"/>
  <c r="D2050" i="8"/>
  <c r="O2049" i="8"/>
  <c r="N2049" i="8"/>
  <c r="M2049" i="8"/>
  <c r="L2049" i="8"/>
  <c r="V2049" i="8" s="1"/>
  <c r="K2049" i="8"/>
  <c r="J2049" i="8"/>
  <c r="I2049" i="8"/>
  <c r="H2049" i="8"/>
  <c r="G2049" i="8"/>
  <c r="F2049" i="8"/>
  <c r="E2049" i="8"/>
  <c r="D2049" i="8"/>
  <c r="O2048" i="8"/>
  <c r="N2048" i="8"/>
  <c r="M2048" i="8"/>
  <c r="L2048" i="8"/>
  <c r="K2048" i="8"/>
  <c r="J2048" i="8"/>
  <c r="I2048" i="8"/>
  <c r="H2048" i="8"/>
  <c r="G2048" i="8"/>
  <c r="F2048" i="8"/>
  <c r="E2048" i="8"/>
  <c r="D2048" i="8"/>
  <c r="O2047" i="8"/>
  <c r="N2047" i="8"/>
  <c r="M2047" i="8"/>
  <c r="L2047" i="8"/>
  <c r="U2047" i="8" s="1"/>
  <c r="K2047" i="8"/>
  <c r="J2047" i="8"/>
  <c r="I2047" i="8"/>
  <c r="H2047" i="8"/>
  <c r="G2047" i="8"/>
  <c r="F2047" i="8"/>
  <c r="E2047" i="8"/>
  <c r="D2047" i="8"/>
  <c r="O2046" i="8"/>
  <c r="N2046" i="8"/>
  <c r="M2046" i="8"/>
  <c r="L2046" i="8"/>
  <c r="U2046" i="8" s="1"/>
  <c r="K2046" i="8"/>
  <c r="J2046" i="8"/>
  <c r="I2046" i="8"/>
  <c r="H2046" i="8"/>
  <c r="G2046" i="8"/>
  <c r="F2046" i="8"/>
  <c r="E2046" i="8"/>
  <c r="D2046" i="8"/>
  <c r="O2045" i="8"/>
  <c r="N2045" i="8"/>
  <c r="M2045" i="8"/>
  <c r="L2045" i="8"/>
  <c r="V2045" i="8" s="1"/>
  <c r="K2045" i="8"/>
  <c r="J2045" i="8"/>
  <c r="I2045" i="8"/>
  <c r="H2045" i="8"/>
  <c r="G2045" i="8"/>
  <c r="F2045" i="8"/>
  <c r="E2045" i="8"/>
  <c r="D2045" i="8"/>
  <c r="O2044" i="8"/>
  <c r="N2044" i="8"/>
  <c r="M2044" i="8"/>
  <c r="L2044" i="8"/>
  <c r="U2044" i="8" s="1"/>
  <c r="K2044" i="8"/>
  <c r="J2044" i="8"/>
  <c r="I2044" i="8"/>
  <c r="H2044" i="8"/>
  <c r="G2044" i="8"/>
  <c r="F2044" i="8"/>
  <c r="E2044" i="8"/>
  <c r="D2044" i="8"/>
  <c r="O2043" i="8"/>
  <c r="N2043" i="8"/>
  <c r="M2043" i="8"/>
  <c r="L2043" i="8"/>
  <c r="U2043" i="8" s="1"/>
  <c r="K2043" i="8"/>
  <c r="J2043" i="8"/>
  <c r="I2043" i="8"/>
  <c r="H2043" i="8"/>
  <c r="G2043" i="8"/>
  <c r="F2043" i="8"/>
  <c r="E2043" i="8"/>
  <c r="D2043" i="8"/>
  <c r="O2042" i="8"/>
  <c r="N2042" i="8"/>
  <c r="M2042" i="8"/>
  <c r="L2042" i="8"/>
  <c r="U2042" i="8" s="1"/>
  <c r="K2042" i="8"/>
  <c r="J2042" i="8"/>
  <c r="I2042" i="8"/>
  <c r="H2042" i="8"/>
  <c r="G2042" i="8"/>
  <c r="F2042" i="8"/>
  <c r="E2042" i="8"/>
  <c r="D2042" i="8"/>
  <c r="O2041" i="8"/>
  <c r="N2041" i="8"/>
  <c r="M2041" i="8"/>
  <c r="L2041" i="8"/>
  <c r="V2041" i="8" s="1"/>
  <c r="K2041" i="8"/>
  <c r="J2041" i="8"/>
  <c r="I2041" i="8"/>
  <c r="H2041" i="8"/>
  <c r="G2041" i="8"/>
  <c r="F2041" i="8"/>
  <c r="E2041" i="8"/>
  <c r="D2041" i="8"/>
  <c r="O2040" i="8"/>
  <c r="N2040" i="8"/>
  <c r="M2040" i="8"/>
  <c r="L2040" i="8"/>
  <c r="U2040" i="8" s="1"/>
  <c r="K2040" i="8"/>
  <c r="J2040" i="8"/>
  <c r="I2040" i="8"/>
  <c r="H2040" i="8"/>
  <c r="G2040" i="8"/>
  <c r="F2040" i="8"/>
  <c r="E2040" i="8"/>
  <c r="D2040" i="8"/>
  <c r="O2039" i="8"/>
  <c r="N2039" i="8"/>
  <c r="M2039" i="8"/>
  <c r="L2039" i="8"/>
  <c r="U2039" i="8" s="1"/>
  <c r="K2039" i="8"/>
  <c r="J2039" i="8"/>
  <c r="I2039" i="8"/>
  <c r="H2039" i="8"/>
  <c r="G2039" i="8"/>
  <c r="F2039" i="8"/>
  <c r="E2039" i="8"/>
  <c r="D2039" i="8"/>
  <c r="O2038" i="8"/>
  <c r="N2038" i="8"/>
  <c r="M2038" i="8"/>
  <c r="L2038" i="8"/>
  <c r="U2038" i="8" s="1"/>
  <c r="K2038" i="8"/>
  <c r="J2038" i="8"/>
  <c r="I2038" i="8"/>
  <c r="H2038" i="8"/>
  <c r="G2038" i="8"/>
  <c r="F2038" i="8"/>
  <c r="E2038" i="8"/>
  <c r="D2038" i="8"/>
  <c r="O2037" i="8"/>
  <c r="N2037" i="8"/>
  <c r="M2037" i="8"/>
  <c r="L2037" i="8"/>
  <c r="U2037" i="8" s="1"/>
  <c r="K2037" i="8"/>
  <c r="J2037" i="8"/>
  <c r="I2037" i="8"/>
  <c r="H2037" i="8"/>
  <c r="G2037" i="8"/>
  <c r="F2037" i="8"/>
  <c r="E2037" i="8"/>
  <c r="D2037" i="8"/>
  <c r="O2036" i="8"/>
  <c r="N2036" i="8"/>
  <c r="M2036" i="8"/>
  <c r="L2036" i="8"/>
  <c r="U2036" i="8" s="1"/>
  <c r="K2036" i="8"/>
  <c r="J2036" i="8"/>
  <c r="I2036" i="8"/>
  <c r="H2036" i="8"/>
  <c r="G2036" i="8"/>
  <c r="F2036" i="8"/>
  <c r="E2036" i="8"/>
  <c r="D2036" i="8"/>
  <c r="O2035" i="8"/>
  <c r="N2035" i="8"/>
  <c r="M2035" i="8"/>
  <c r="L2035" i="8"/>
  <c r="V2035" i="8" s="1"/>
  <c r="K2035" i="8"/>
  <c r="J2035" i="8"/>
  <c r="I2035" i="8"/>
  <c r="H2035" i="8"/>
  <c r="G2035" i="8"/>
  <c r="F2035" i="8"/>
  <c r="E2035" i="8"/>
  <c r="D2035" i="8"/>
  <c r="O2034" i="8"/>
  <c r="N2034" i="8"/>
  <c r="M2034" i="8"/>
  <c r="L2034" i="8"/>
  <c r="U2034" i="8" s="1"/>
  <c r="K2034" i="8"/>
  <c r="J2034" i="8"/>
  <c r="I2034" i="8"/>
  <c r="H2034" i="8"/>
  <c r="G2034" i="8"/>
  <c r="F2034" i="8"/>
  <c r="E2034" i="8"/>
  <c r="D2034" i="8"/>
  <c r="O2033" i="8"/>
  <c r="N2033" i="8"/>
  <c r="M2033" i="8"/>
  <c r="L2033" i="8"/>
  <c r="U2033" i="8" s="1"/>
  <c r="K2033" i="8"/>
  <c r="J2033" i="8"/>
  <c r="I2033" i="8"/>
  <c r="H2033" i="8"/>
  <c r="G2033" i="8"/>
  <c r="F2033" i="8"/>
  <c r="E2033" i="8"/>
  <c r="D2033" i="8"/>
  <c r="O2032" i="8"/>
  <c r="N2032" i="8"/>
  <c r="M2032" i="8"/>
  <c r="L2032" i="8"/>
  <c r="U2032" i="8" s="1"/>
  <c r="K2032" i="8"/>
  <c r="J2032" i="8"/>
  <c r="I2032" i="8"/>
  <c r="H2032" i="8"/>
  <c r="G2032" i="8"/>
  <c r="F2032" i="8"/>
  <c r="E2032" i="8"/>
  <c r="D2032" i="8"/>
  <c r="O2031" i="8"/>
  <c r="N2031" i="8"/>
  <c r="M2031" i="8"/>
  <c r="L2031" i="8"/>
  <c r="V2031" i="8" s="1"/>
  <c r="K2031" i="8"/>
  <c r="J2031" i="8"/>
  <c r="I2031" i="8"/>
  <c r="H2031" i="8"/>
  <c r="G2031" i="8"/>
  <c r="F2031" i="8"/>
  <c r="E2031" i="8"/>
  <c r="D2031" i="8"/>
  <c r="O2030" i="8"/>
  <c r="N2030" i="8"/>
  <c r="M2030" i="8"/>
  <c r="L2030" i="8"/>
  <c r="U2030" i="8" s="1"/>
  <c r="K2030" i="8"/>
  <c r="J2030" i="8"/>
  <c r="I2030" i="8"/>
  <c r="H2030" i="8"/>
  <c r="G2030" i="8"/>
  <c r="F2030" i="8"/>
  <c r="E2030" i="8"/>
  <c r="D2030" i="8"/>
  <c r="O2029" i="8"/>
  <c r="N2029" i="8"/>
  <c r="M2029" i="8"/>
  <c r="L2029" i="8"/>
  <c r="V2029" i="8" s="1"/>
  <c r="K2029" i="8"/>
  <c r="J2029" i="8"/>
  <c r="I2029" i="8"/>
  <c r="H2029" i="8"/>
  <c r="G2029" i="8"/>
  <c r="F2029" i="8"/>
  <c r="E2029" i="8"/>
  <c r="D2029" i="8"/>
  <c r="O2028" i="8"/>
  <c r="N2028" i="8"/>
  <c r="M2028" i="8"/>
  <c r="L2028" i="8"/>
  <c r="U2028" i="8" s="1"/>
  <c r="K2028" i="8"/>
  <c r="J2028" i="8"/>
  <c r="I2028" i="8"/>
  <c r="H2028" i="8"/>
  <c r="G2028" i="8"/>
  <c r="F2028" i="8"/>
  <c r="E2028" i="8"/>
  <c r="D2028" i="8"/>
  <c r="O2027" i="8"/>
  <c r="N2027" i="8"/>
  <c r="M2027" i="8"/>
  <c r="L2027" i="8"/>
  <c r="U2027" i="8" s="1"/>
  <c r="K2027" i="8"/>
  <c r="J2027" i="8"/>
  <c r="I2027" i="8"/>
  <c r="H2027" i="8"/>
  <c r="G2027" i="8"/>
  <c r="F2027" i="8"/>
  <c r="E2027" i="8"/>
  <c r="D2027" i="8"/>
  <c r="O2026" i="8"/>
  <c r="N2026" i="8"/>
  <c r="M2026" i="8"/>
  <c r="L2026" i="8"/>
  <c r="U2026" i="8" s="1"/>
  <c r="K2026" i="8"/>
  <c r="J2026" i="8"/>
  <c r="I2026" i="8"/>
  <c r="H2026" i="8"/>
  <c r="G2026" i="8"/>
  <c r="F2026" i="8"/>
  <c r="E2026" i="8"/>
  <c r="D2026" i="8"/>
  <c r="O2025" i="8"/>
  <c r="N2025" i="8"/>
  <c r="M2025" i="8"/>
  <c r="L2025" i="8"/>
  <c r="U2025" i="8" s="1"/>
  <c r="K2025" i="8"/>
  <c r="J2025" i="8"/>
  <c r="I2025" i="8"/>
  <c r="H2025" i="8"/>
  <c r="G2025" i="8"/>
  <c r="F2025" i="8"/>
  <c r="E2025" i="8"/>
  <c r="D2025" i="8"/>
  <c r="O2024" i="8"/>
  <c r="N2024" i="8"/>
  <c r="M2024" i="8"/>
  <c r="L2024" i="8"/>
  <c r="U2024" i="8" s="1"/>
  <c r="K2024" i="8"/>
  <c r="J2024" i="8"/>
  <c r="I2024" i="8"/>
  <c r="H2024" i="8"/>
  <c r="G2024" i="8"/>
  <c r="F2024" i="8"/>
  <c r="E2024" i="8"/>
  <c r="D2024" i="8"/>
  <c r="O2023" i="8"/>
  <c r="N2023" i="8"/>
  <c r="M2023" i="8"/>
  <c r="L2023" i="8"/>
  <c r="V2023" i="8" s="1"/>
  <c r="K2023" i="8"/>
  <c r="J2023" i="8"/>
  <c r="I2023" i="8"/>
  <c r="H2023" i="8"/>
  <c r="G2023" i="8"/>
  <c r="F2023" i="8"/>
  <c r="E2023" i="8"/>
  <c r="D2023" i="8"/>
  <c r="O2022" i="8"/>
  <c r="N2022" i="8"/>
  <c r="M2022" i="8"/>
  <c r="L2022" i="8"/>
  <c r="U2022" i="8" s="1"/>
  <c r="K2022" i="8"/>
  <c r="J2022" i="8"/>
  <c r="I2022" i="8"/>
  <c r="H2022" i="8"/>
  <c r="G2022" i="8"/>
  <c r="F2022" i="8"/>
  <c r="E2022" i="8"/>
  <c r="D2022" i="8"/>
  <c r="O2021" i="8"/>
  <c r="N2021" i="8"/>
  <c r="M2021" i="8"/>
  <c r="L2021" i="8"/>
  <c r="V2021" i="8" s="1"/>
  <c r="K2021" i="8"/>
  <c r="J2021" i="8"/>
  <c r="I2021" i="8"/>
  <c r="H2021" i="8"/>
  <c r="G2021" i="8"/>
  <c r="F2021" i="8"/>
  <c r="E2021" i="8"/>
  <c r="D2021" i="8"/>
  <c r="O2020" i="8"/>
  <c r="N2020" i="8"/>
  <c r="M2020" i="8"/>
  <c r="L2020" i="8"/>
  <c r="K2020" i="8"/>
  <c r="J2020" i="8"/>
  <c r="I2020" i="8"/>
  <c r="H2020" i="8"/>
  <c r="G2020" i="8"/>
  <c r="F2020" i="8"/>
  <c r="E2020" i="8"/>
  <c r="D2020" i="8"/>
  <c r="O2019" i="8"/>
  <c r="N2019" i="8"/>
  <c r="M2019" i="8"/>
  <c r="L2019" i="8"/>
  <c r="U2019" i="8" s="1"/>
  <c r="K2019" i="8"/>
  <c r="J2019" i="8"/>
  <c r="I2019" i="8"/>
  <c r="H2019" i="8"/>
  <c r="G2019" i="8"/>
  <c r="F2019" i="8"/>
  <c r="E2019" i="8"/>
  <c r="D2019" i="8"/>
  <c r="O2018" i="8"/>
  <c r="N2018" i="8"/>
  <c r="M2018" i="8"/>
  <c r="L2018" i="8"/>
  <c r="U2018" i="8" s="1"/>
  <c r="K2018" i="8"/>
  <c r="J2018" i="8"/>
  <c r="I2018" i="8"/>
  <c r="H2018" i="8"/>
  <c r="G2018" i="8"/>
  <c r="F2018" i="8"/>
  <c r="E2018" i="8"/>
  <c r="D2018" i="8"/>
  <c r="O2017" i="8"/>
  <c r="N2017" i="8"/>
  <c r="M2017" i="8"/>
  <c r="L2017" i="8"/>
  <c r="V2017" i="8" s="1"/>
  <c r="K2017" i="8"/>
  <c r="J2017" i="8"/>
  <c r="I2017" i="8"/>
  <c r="H2017" i="8"/>
  <c r="G2017" i="8"/>
  <c r="F2017" i="8"/>
  <c r="E2017" i="8"/>
  <c r="D2017" i="8"/>
  <c r="O2016" i="8"/>
  <c r="N2016" i="8"/>
  <c r="M2016" i="8"/>
  <c r="L2016" i="8"/>
  <c r="U2016" i="8" s="1"/>
  <c r="K2016" i="8"/>
  <c r="J2016" i="8"/>
  <c r="I2016" i="8"/>
  <c r="H2016" i="8"/>
  <c r="G2016" i="8"/>
  <c r="F2016" i="8"/>
  <c r="E2016" i="8"/>
  <c r="D2016" i="8"/>
  <c r="O2015" i="8"/>
  <c r="N2015" i="8"/>
  <c r="M2015" i="8"/>
  <c r="L2015" i="8"/>
  <c r="V2015" i="8" s="1"/>
  <c r="K2015" i="8"/>
  <c r="J2015" i="8"/>
  <c r="I2015" i="8"/>
  <c r="H2015" i="8"/>
  <c r="G2015" i="8"/>
  <c r="F2015" i="8"/>
  <c r="E2015" i="8"/>
  <c r="D2015" i="8"/>
  <c r="O2014" i="8"/>
  <c r="N2014" i="8"/>
  <c r="M2014" i="8"/>
  <c r="L2014" i="8"/>
  <c r="K2014" i="8"/>
  <c r="J2014" i="8"/>
  <c r="I2014" i="8"/>
  <c r="H2014" i="8"/>
  <c r="G2014" i="8"/>
  <c r="F2014" i="8"/>
  <c r="E2014" i="8"/>
  <c r="D2014" i="8"/>
  <c r="O2013" i="8"/>
  <c r="N2013" i="8"/>
  <c r="M2013" i="8"/>
  <c r="L2013" i="8"/>
  <c r="V2013" i="8" s="1"/>
  <c r="K2013" i="8"/>
  <c r="J2013" i="8"/>
  <c r="I2013" i="8"/>
  <c r="H2013" i="8"/>
  <c r="G2013" i="8"/>
  <c r="F2013" i="8"/>
  <c r="E2013" i="8"/>
  <c r="D2013" i="8"/>
  <c r="O2012" i="8"/>
  <c r="N2012" i="8"/>
  <c r="M2012" i="8"/>
  <c r="L2012" i="8"/>
  <c r="U2012" i="8" s="1"/>
  <c r="K2012" i="8"/>
  <c r="J2012" i="8"/>
  <c r="I2012" i="8"/>
  <c r="H2012" i="8"/>
  <c r="G2012" i="8"/>
  <c r="F2012" i="8"/>
  <c r="E2012" i="8"/>
  <c r="D2012" i="8"/>
  <c r="O2011" i="8"/>
  <c r="N2011" i="8"/>
  <c r="M2011" i="8"/>
  <c r="L2011" i="8"/>
  <c r="V2011" i="8" s="1"/>
  <c r="K2011" i="8"/>
  <c r="J2011" i="8"/>
  <c r="I2011" i="8"/>
  <c r="H2011" i="8"/>
  <c r="G2011" i="8"/>
  <c r="F2011" i="8"/>
  <c r="E2011" i="8"/>
  <c r="D2011" i="8"/>
  <c r="O2010" i="8"/>
  <c r="N2010" i="8"/>
  <c r="M2010" i="8"/>
  <c r="L2010" i="8"/>
  <c r="U2010" i="8" s="1"/>
  <c r="K2010" i="8"/>
  <c r="J2010" i="8"/>
  <c r="I2010" i="8"/>
  <c r="H2010" i="8"/>
  <c r="G2010" i="8"/>
  <c r="F2010" i="8"/>
  <c r="E2010" i="8"/>
  <c r="D2010" i="8"/>
  <c r="O2009" i="8"/>
  <c r="N2009" i="8"/>
  <c r="M2009" i="8"/>
  <c r="L2009" i="8"/>
  <c r="V2009" i="8" s="1"/>
  <c r="K2009" i="8"/>
  <c r="J2009" i="8"/>
  <c r="I2009" i="8"/>
  <c r="H2009" i="8"/>
  <c r="G2009" i="8"/>
  <c r="F2009" i="8"/>
  <c r="E2009" i="8"/>
  <c r="D2009" i="8"/>
  <c r="O2008" i="8"/>
  <c r="N2008" i="8"/>
  <c r="M2008" i="8"/>
  <c r="L2008" i="8"/>
  <c r="U2008" i="8" s="1"/>
  <c r="K2008" i="8"/>
  <c r="J2008" i="8"/>
  <c r="I2008" i="8"/>
  <c r="H2008" i="8"/>
  <c r="G2008" i="8"/>
  <c r="F2008" i="8"/>
  <c r="E2008" i="8"/>
  <c r="D2008" i="8"/>
  <c r="O2007" i="8"/>
  <c r="N2007" i="8"/>
  <c r="M2007" i="8"/>
  <c r="L2007" i="8"/>
  <c r="V2007" i="8" s="1"/>
  <c r="K2007" i="8"/>
  <c r="J2007" i="8"/>
  <c r="I2007" i="8"/>
  <c r="H2007" i="8"/>
  <c r="G2007" i="8"/>
  <c r="F2007" i="8"/>
  <c r="E2007" i="8"/>
  <c r="D2007" i="8"/>
  <c r="O2006" i="8"/>
  <c r="N2006" i="8"/>
  <c r="M2006" i="8"/>
  <c r="L2006" i="8"/>
  <c r="U2006" i="8" s="1"/>
  <c r="K2006" i="8"/>
  <c r="J2006" i="8"/>
  <c r="I2006" i="8"/>
  <c r="H2006" i="8"/>
  <c r="G2006" i="8"/>
  <c r="F2006" i="8"/>
  <c r="E2006" i="8"/>
  <c r="D2006" i="8"/>
  <c r="O2005" i="8"/>
  <c r="N2005" i="8"/>
  <c r="M2005" i="8"/>
  <c r="L2005" i="8"/>
  <c r="V2005" i="8" s="1"/>
  <c r="K2005" i="8"/>
  <c r="J2005" i="8"/>
  <c r="I2005" i="8"/>
  <c r="H2005" i="8"/>
  <c r="G2005" i="8"/>
  <c r="F2005" i="8"/>
  <c r="E2005" i="8"/>
  <c r="D2005" i="8"/>
  <c r="O2004" i="8"/>
  <c r="N2004" i="8"/>
  <c r="M2004" i="8"/>
  <c r="L2004" i="8"/>
  <c r="U2004" i="8" s="1"/>
  <c r="K2004" i="8"/>
  <c r="J2004" i="8"/>
  <c r="I2004" i="8"/>
  <c r="H2004" i="8"/>
  <c r="G2004" i="8"/>
  <c r="F2004" i="8"/>
  <c r="E2004" i="8"/>
  <c r="D2004" i="8"/>
  <c r="O2003" i="8"/>
  <c r="N2003" i="8"/>
  <c r="M2003" i="8"/>
  <c r="L2003" i="8"/>
  <c r="U2003" i="8" s="1"/>
  <c r="K2003" i="8"/>
  <c r="J2003" i="8"/>
  <c r="I2003" i="8"/>
  <c r="H2003" i="8"/>
  <c r="G2003" i="8"/>
  <c r="F2003" i="8"/>
  <c r="E2003" i="8"/>
  <c r="D2003" i="8"/>
  <c r="O2002" i="8"/>
  <c r="N2002" i="8"/>
  <c r="M2002" i="8"/>
  <c r="L2002" i="8"/>
  <c r="U2002" i="8" s="1"/>
  <c r="K2002" i="8"/>
  <c r="J2002" i="8"/>
  <c r="I2002" i="8"/>
  <c r="H2002" i="8"/>
  <c r="G2002" i="8"/>
  <c r="F2002" i="8"/>
  <c r="E2002" i="8"/>
  <c r="D2002" i="8"/>
  <c r="O2001" i="8"/>
  <c r="N2001" i="8"/>
  <c r="M2001" i="8"/>
  <c r="L2001" i="8"/>
  <c r="V2001" i="8" s="1"/>
  <c r="K2001" i="8"/>
  <c r="J2001" i="8"/>
  <c r="I2001" i="8"/>
  <c r="H2001" i="8"/>
  <c r="G2001" i="8"/>
  <c r="F2001" i="8"/>
  <c r="E2001" i="8"/>
  <c r="D2001" i="8"/>
  <c r="O2000" i="8"/>
  <c r="N2000" i="8"/>
  <c r="M2000" i="8"/>
  <c r="L2000" i="8"/>
  <c r="K2000" i="8"/>
  <c r="J2000" i="8"/>
  <c r="I2000" i="8"/>
  <c r="H2000" i="8"/>
  <c r="G2000" i="8"/>
  <c r="F2000" i="8"/>
  <c r="E2000" i="8"/>
  <c r="D2000" i="8"/>
  <c r="O1999" i="8"/>
  <c r="N1999" i="8"/>
  <c r="M1999" i="8"/>
  <c r="L1999" i="8"/>
  <c r="V1999" i="8" s="1"/>
  <c r="K1999" i="8"/>
  <c r="J1999" i="8"/>
  <c r="I1999" i="8"/>
  <c r="H1999" i="8"/>
  <c r="G1999" i="8"/>
  <c r="F1999" i="8"/>
  <c r="E1999" i="8"/>
  <c r="D1999" i="8"/>
  <c r="O1998" i="8"/>
  <c r="N1998" i="8"/>
  <c r="M1998" i="8"/>
  <c r="L1998" i="8"/>
  <c r="U1998" i="8" s="1"/>
  <c r="K1998" i="8"/>
  <c r="J1998" i="8"/>
  <c r="I1998" i="8"/>
  <c r="H1998" i="8"/>
  <c r="G1998" i="8"/>
  <c r="F1998" i="8"/>
  <c r="E1998" i="8"/>
  <c r="D1998" i="8"/>
  <c r="O1997" i="8"/>
  <c r="N1997" i="8"/>
  <c r="M1997" i="8"/>
  <c r="L1997" i="8"/>
  <c r="V1997" i="8" s="1"/>
  <c r="K1997" i="8"/>
  <c r="J1997" i="8"/>
  <c r="I1997" i="8"/>
  <c r="H1997" i="8"/>
  <c r="G1997" i="8"/>
  <c r="F1997" i="8"/>
  <c r="E1997" i="8"/>
  <c r="D1997" i="8"/>
  <c r="O1996" i="8"/>
  <c r="N1996" i="8"/>
  <c r="M1996" i="8"/>
  <c r="L1996" i="8"/>
  <c r="U1996" i="8" s="1"/>
  <c r="K1996" i="8"/>
  <c r="J1996" i="8"/>
  <c r="I1996" i="8"/>
  <c r="H1996" i="8"/>
  <c r="G1996" i="8"/>
  <c r="F1996" i="8"/>
  <c r="E1996" i="8"/>
  <c r="D1996" i="8"/>
  <c r="O1995" i="8"/>
  <c r="N1995" i="8"/>
  <c r="M1995" i="8"/>
  <c r="L1995" i="8"/>
  <c r="V1995" i="8" s="1"/>
  <c r="K1995" i="8"/>
  <c r="J1995" i="8"/>
  <c r="I1995" i="8"/>
  <c r="H1995" i="8"/>
  <c r="G1995" i="8"/>
  <c r="F1995" i="8"/>
  <c r="E1995" i="8"/>
  <c r="D1995" i="8"/>
  <c r="O1994" i="8"/>
  <c r="N1994" i="8"/>
  <c r="M1994" i="8"/>
  <c r="L1994" i="8"/>
  <c r="K1994" i="8"/>
  <c r="J1994" i="8"/>
  <c r="I1994" i="8"/>
  <c r="H1994" i="8"/>
  <c r="G1994" i="8"/>
  <c r="F1994" i="8"/>
  <c r="E1994" i="8"/>
  <c r="D1994" i="8"/>
  <c r="O1993" i="8"/>
  <c r="N1993" i="8"/>
  <c r="M1993" i="8"/>
  <c r="L1993" i="8"/>
  <c r="V1993" i="8" s="1"/>
  <c r="K1993" i="8"/>
  <c r="J1993" i="8"/>
  <c r="I1993" i="8"/>
  <c r="H1993" i="8"/>
  <c r="G1993" i="8"/>
  <c r="F1993" i="8"/>
  <c r="E1993" i="8"/>
  <c r="D1993" i="8"/>
  <c r="O1992" i="8"/>
  <c r="N1992" i="8"/>
  <c r="M1992" i="8"/>
  <c r="L1992" i="8"/>
  <c r="U1992" i="8" s="1"/>
  <c r="K1992" i="8"/>
  <c r="J1992" i="8"/>
  <c r="I1992" i="8"/>
  <c r="H1992" i="8"/>
  <c r="G1992" i="8"/>
  <c r="F1992" i="8"/>
  <c r="E1992" i="8"/>
  <c r="D1992" i="8"/>
  <c r="O1991" i="8"/>
  <c r="N1991" i="8"/>
  <c r="M1991" i="8"/>
  <c r="L1991" i="8"/>
  <c r="V1991" i="8" s="1"/>
  <c r="K1991" i="8"/>
  <c r="J1991" i="8"/>
  <c r="I1991" i="8"/>
  <c r="H1991" i="8"/>
  <c r="G1991" i="8"/>
  <c r="F1991" i="8"/>
  <c r="E1991" i="8"/>
  <c r="D1991" i="8"/>
  <c r="O1990" i="8"/>
  <c r="N1990" i="8"/>
  <c r="M1990" i="8"/>
  <c r="L1990" i="8"/>
  <c r="U1990" i="8" s="1"/>
  <c r="K1990" i="8"/>
  <c r="J1990" i="8"/>
  <c r="I1990" i="8"/>
  <c r="H1990" i="8"/>
  <c r="G1990" i="8"/>
  <c r="F1990" i="8"/>
  <c r="E1990" i="8"/>
  <c r="D1990" i="8"/>
  <c r="O1989" i="8"/>
  <c r="N1989" i="8"/>
  <c r="M1989" i="8"/>
  <c r="L1989" i="8"/>
  <c r="V1989" i="8" s="1"/>
  <c r="K1989" i="8"/>
  <c r="J1989" i="8"/>
  <c r="I1989" i="8"/>
  <c r="H1989" i="8"/>
  <c r="G1989" i="8"/>
  <c r="F1989" i="8"/>
  <c r="E1989" i="8"/>
  <c r="D1989" i="8"/>
  <c r="O1988" i="8"/>
  <c r="N1988" i="8"/>
  <c r="M1988" i="8"/>
  <c r="L1988" i="8"/>
  <c r="U1988" i="8" s="1"/>
  <c r="K1988" i="8"/>
  <c r="J1988" i="8"/>
  <c r="I1988" i="8"/>
  <c r="H1988" i="8"/>
  <c r="G1988" i="8"/>
  <c r="F1988" i="8"/>
  <c r="E1988" i="8"/>
  <c r="D1988" i="8"/>
  <c r="O1987" i="8"/>
  <c r="N1987" i="8"/>
  <c r="M1987" i="8"/>
  <c r="L1987" i="8"/>
  <c r="V1987" i="8" s="1"/>
  <c r="K1987" i="8"/>
  <c r="J1987" i="8"/>
  <c r="I1987" i="8"/>
  <c r="H1987" i="8"/>
  <c r="G1987" i="8"/>
  <c r="F1987" i="8"/>
  <c r="E1987" i="8"/>
  <c r="D1987" i="8"/>
  <c r="O1986" i="8"/>
  <c r="N1986" i="8"/>
  <c r="M1986" i="8"/>
  <c r="L1986" i="8"/>
  <c r="K1986" i="8"/>
  <c r="J1986" i="8"/>
  <c r="I1986" i="8"/>
  <c r="H1986" i="8"/>
  <c r="G1986" i="8"/>
  <c r="F1986" i="8"/>
  <c r="E1986" i="8"/>
  <c r="D1986" i="8"/>
  <c r="O1985" i="8"/>
  <c r="N1985" i="8"/>
  <c r="M1985" i="8"/>
  <c r="L1985" i="8"/>
  <c r="V1985" i="8" s="1"/>
  <c r="K1985" i="8"/>
  <c r="J1985" i="8"/>
  <c r="I1985" i="8"/>
  <c r="H1985" i="8"/>
  <c r="G1985" i="8"/>
  <c r="F1985" i="8"/>
  <c r="E1985" i="8"/>
  <c r="D1985" i="8"/>
  <c r="O1984" i="8"/>
  <c r="N1984" i="8"/>
  <c r="M1984" i="8"/>
  <c r="L1984" i="8"/>
  <c r="U1984" i="8" s="1"/>
  <c r="K1984" i="8"/>
  <c r="J1984" i="8"/>
  <c r="I1984" i="8"/>
  <c r="H1984" i="8"/>
  <c r="G1984" i="8"/>
  <c r="F1984" i="8"/>
  <c r="E1984" i="8"/>
  <c r="D1984" i="8"/>
  <c r="O1983" i="8"/>
  <c r="N1983" i="8"/>
  <c r="M1983" i="8"/>
  <c r="L1983" i="8"/>
  <c r="V1983" i="8" s="1"/>
  <c r="K1983" i="8"/>
  <c r="J1983" i="8"/>
  <c r="I1983" i="8"/>
  <c r="H1983" i="8"/>
  <c r="G1983" i="8"/>
  <c r="F1983" i="8"/>
  <c r="E1983" i="8"/>
  <c r="D1983" i="8"/>
  <c r="O1982" i="8"/>
  <c r="N1982" i="8"/>
  <c r="M1982" i="8"/>
  <c r="L1982" i="8"/>
  <c r="U1982" i="8" s="1"/>
  <c r="AH1982" i="8" s="1"/>
  <c r="K1982" i="8"/>
  <c r="J1982" i="8"/>
  <c r="I1982" i="8"/>
  <c r="H1982" i="8"/>
  <c r="G1982" i="8"/>
  <c r="F1982" i="8"/>
  <c r="E1982" i="8"/>
  <c r="D1982" i="8"/>
  <c r="O1981" i="8"/>
  <c r="N1981" i="8"/>
  <c r="M1981" i="8"/>
  <c r="L1981" i="8"/>
  <c r="V1981" i="8" s="1"/>
  <c r="K1981" i="8"/>
  <c r="J1981" i="8"/>
  <c r="I1981" i="8"/>
  <c r="H1981" i="8"/>
  <c r="G1981" i="8"/>
  <c r="F1981" i="8"/>
  <c r="E1981" i="8"/>
  <c r="D1981" i="8"/>
  <c r="O1980" i="8"/>
  <c r="N1980" i="8"/>
  <c r="M1980" i="8"/>
  <c r="L1980" i="8"/>
  <c r="K1980" i="8"/>
  <c r="J1980" i="8"/>
  <c r="I1980" i="8"/>
  <c r="H1980" i="8"/>
  <c r="G1980" i="8"/>
  <c r="F1980" i="8"/>
  <c r="E1980" i="8"/>
  <c r="D1980" i="8"/>
  <c r="O1979" i="8"/>
  <c r="N1979" i="8"/>
  <c r="M1979" i="8"/>
  <c r="L1979" i="8"/>
  <c r="V1979" i="8" s="1"/>
  <c r="K1979" i="8"/>
  <c r="J1979" i="8"/>
  <c r="I1979" i="8"/>
  <c r="H1979" i="8"/>
  <c r="G1979" i="8"/>
  <c r="F1979" i="8"/>
  <c r="E1979" i="8"/>
  <c r="D1979" i="8"/>
  <c r="O1978" i="8"/>
  <c r="N1978" i="8"/>
  <c r="M1978" i="8"/>
  <c r="L1978" i="8"/>
  <c r="U1978" i="8" s="1"/>
  <c r="K1978" i="8"/>
  <c r="J1978" i="8"/>
  <c r="I1978" i="8"/>
  <c r="H1978" i="8"/>
  <c r="G1978" i="8"/>
  <c r="F1978" i="8"/>
  <c r="E1978" i="8"/>
  <c r="D1978" i="8"/>
  <c r="O1977" i="8"/>
  <c r="N1977" i="8"/>
  <c r="M1977" i="8"/>
  <c r="L1977" i="8"/>
  <c r="V1977" i="8" s="1"/>
  <c r="K1977" i="8"/>
  <c r="J1977" i="8"/>
  <c r="I1977" i="8"/>
  <c r="H1977" i="8"/>
  <c r="G1977" i="8"/>
  <c r="F1977" i="8"/>
  <c r="E1977" i="8"/>
  <c r="D1977" i="8"/>
  <c r="O1976" i="8"/>
  <c r="N1976" i="8"/>
  <c r="M1976" i="8"/>
  <c r="L1976" i="8"/>
  <c r="U1976" i="8" s="1"/>
  <c r="K1976" i="8"/>
  <c r="J1976" i="8"/>
  <c r="I1976" i="8"/>
  <c r="H1976" i="8"/>
  <c r="G1976" i="8"/>
  <c r="F1976" i="8"/>
  <c r="E1976" i="8"/>
  <c r="D1976" i="8"/>
  <c r="O1975" i="8"/>
  <c r="N1975" i="8"/>
  <c r="M1975" i="8"/>
  <c r="L1975" i="8"/>
  <c r="U1975" i="8" s="1"/>
  <c r="K1975" i="8"/>
  <c r="J1975" i="8"/>
  <c r="I1975" i="8"/>
  <c r="H1975" i="8"/>
  <c r="G1975" i="8"/>
  <c r="F1975" i="8"/>
  <c r="E1975" i="8"/>
  <c r="D1975" i="8"/>
  <c r="O1974" i="8"/>
  <c r="N1974" i="8"/>
  <c r="M1974" i="8"/>
  <c r="L1974" i="8"/>
  <c r="U1974" i="8" s="1"/>
  <c r="K1974" i="8"/>
  <c r="J1974" i="8"/>
  <c r="I1974" i="8"/>
  <c r="H1974" i="8"/>
  <c r="G1974" i="8"/>
  <c r="F1974" i="8"/>
  <c r="E1974" i="8"/>
  <c r="D1974" i="8"/>
  <c r="O1973" i="8"/>
  <c r="N1973" i="8"/>
  <c r="M1973" i="8"/>
  <c r="L1973" i="8"/>
  <c r="V1973" i="8" s="1"/>
  <c r="K1973" i="8"/>
  <c r="J1973" i="8"/>
  <c r="I1973" i="8"/>
  <c r="H1973" i="8"/>
  <c r="G1973" i="8"/>
  <c r="F1973" i="8"/>
  <c r="E1973" i="8"/>
  <c r="D1973" i="8"/>
  <c r="O1972" i="8"/>
  <c r="N1972" i="8"/>
  <c r="M1972" i="8"/>
  <c r="L1972" i="8"/>
  <c r="K1972" i="8"/>
  <c r="J1972" i="8"/>
  <c r="I1972" i="8"/>
  <c r="H1972" i="8"/>
  <c r="G1972" i="8"/>
  <c r="F1972" i="8"/>
  <c r="E1972" i="8"/>
  <c r="D1972" i="8"/>
  <c r="O1971" i="8"/>
  <c r="N1971" i="8"/>
  <c r="M1971" i="8"/>
  <c r="L1971" i="8"/>
  <c r="U1971" i="8" s="1"/>
  <c r="K1971" i="8"/>
  <c r="J1971" i="8"/>
  <c r="I1971" i="8"/>
  <c r="H1971" i="8"/>
  <c r="G1971" i="8"/>
  <c r="F1971" i="8"/>
  <c r="E1971" i="8"/>
  <c r="D1971" i="8"/>
  <c r="O1970" i="8"/>
  <c r="N1970" i="8"/>
  <c r="M1970" i="8"/>
  <c r="L1970" i="8"/>
  <c r="U1970" i="8" s="1"/>
  <c r="K1970" i="8"/>
  <c r="J1970" i="8"/>
  <c r="I1970" i="8"/>
  <c r="H1970" i="8"/>
  <c r="G1970" i="8"/>
  <c r="F1970" i="8"/>
  <c r="E1970" i="8"/>
  <c r="D1970" i="8"/>
  <c r="O1969" i="8"/>
  <c r="N1969" i="8"/>
  <c r="M1969" i="8"/>
  <c r="L1969" i="8"/>
  <c r="V1969" i="8" s="1"/>
  <c r="K1969" i="8"/>
  <c r="J1969" i="8"/>
  <c r="I1969" i="8"/>
  <c r="H1969" i="8"/>
  <c r="G1969" i="8"/>
  <c r="F1969" i="8"/>
  <c r="E1969" i="8"/>
  <c r="D1969" i="8"/>
  <c r="O1968" i="8"/>
  <c r="N1968" i="8"/>
  <c r="M1968" i="8"/>
  <c r="L1968" i="8"/>
  <c r="U1968" i="8" s="1"/>
  <c r="K1968" i="8"/>
  <c r="J1968" i="8"/>
  <c r="I1968" i="8"/>
  <c r="H1968" i="8"/>
  <c r="G1968" i="8"/>
  <c r="F1968" i="8"/>
  <c r="E1968" i="8"/>
  <c r="D1968" i="8"/>
  <c r="O1967" i="8"/>
  <c r="N1967" i="8"/>
  <c r="M1967" i="8"/>
  <c r="L1967" i="8"/>
  <c r="U1967" i="8" s="1"/>
  <c r="K1967" i="8"/>
  <c r="J1967" i="8"/>
  <c r="I1967" i="8"/>
  <c r="H1967" i="8"/>
  <c r="G1967" i="8"/>
  <c r="F1967" i="8"/>
  <c r="E1967" i="8"/>
  <c r="D1967" i="8"/>
  <c r="O1966" i="8"/>
  <c r="N1966" i="8"/>
  <c r="M1966" i="8"/>
  <c r="L1966" i="8"/>
  <c r="K1966" i="8"/>
  <c r="J1966" i="8"/>
  <c r="I1966" i="8"/>
  <c r="H1966" i="8"/>
  <c r="G1966" i="8"/>
  <c r="F1966" i="8"/>
  <c r="E1966" i="8"/>
  <c r="D1966" i="8"/>
  <c r="O1965" i="8"/>
  <c r="N1965" i="8"/>
  <c r="M1965" i="8"/>
  <c r="L1965" i="8"/>
  <c r="U1965" i="8" s="1"/>
  <c r="K1965" i="8"/>
  <c r="J1965" i="8"/>
  <c r="I1965" i="8"/>
  <c r="H1965" i="8"/>
  <c r="G1965" i="8"/>
  <c r="F1965" i="8"/>
  <c r="E1965" i="8"/>
  <c r="D1965" i="8"/>
  <c r="O1964" i="8"/>
  <c r="N1964" i="8"/>
  <c r="M1964" i="8"/>
  <c r="L1964" i="8"/>
  <c r="U1964" i="8" s="1"/>
  <c r="K1964" i="8"/>
  <c r="J1964" i="8"/>
  <c r="I1964" i="8"/>
  <c r="H1964" i="8"/>
  <c r="G1964" i="8"/>
  <c r="F1964" i="8"/>
  <c r="E1964" i="8"/>
  <c r="D1964" i="8"/>
  <c r="O1963" i="8"/>
  <c r="N1963" i="8"/>
  <c r="M1963" i="8"/>
  <c r="L1963" i="8"/>
  <c r="U1963" i="8" s="1"/>
  <c r="K1963" i="8"/>
  <c r="J1963" i="8"/>
  <c r="I1963" i="8"/>
  <c r="H1963" i="8"/>
  <c r="G1963" i="8"/>
  <c r="F1963" i="8"/>
  <c r="E1963" i="8"/>
  <c r="D1963" i="8"/>
  <c r="O1962" i="8"/>
  <c r="N1962" i="8"/>
  <c r="M1962" i="8"/>
  <c r="L1962" i="8"/>
  <c r="U1962" i="8" s="1"/>
  <c r="K1962" i="8"/>
  <c r="J1962" i="8"/>
  <c r="I1962" i="8"/>
  <c r="H1962" i="8"/>
  <c r="G1962" i="8"/>
  <c r="F1962" i="8"/>
  <c r="E1962" i="8"/>
  <c r="D1962" i="8"/>
  <c r="O1961" i="8"/>
  <c r="N1961" i="8"/>
  <c r="M1961" i="8"/>
  <c r="L1961" i="8"/>
  <c r="V1961" i="8" s="1"/>
  <c r="K1961" i="8"/>
  <c r="J1961" i="8"/>
  <c r="I1961" i="8"/>
  <c r="H1961" i="8"/>
  <c r="G1961" i="8"/>
  <c r="F1961" i="8"/>
  <c r="E1961" i="8"/>
  <c r="D1961" i="8"/>
  <c r="O1960" i="8"/>
  <c r="N1960" i="8"/>
  <c r="M1960" i="8"/>
  <c r="L1960" i="8"/>
  <c r="U1960" i="8" s="1"/>
  <c r="K1960" i="8"/>
  <c r="J1960" i="8"/>
  <c r="I1960" i="8"/>
  <c r="H1960" i="8"/>
  <c r="G1960" i="8"/>
  <c r="F1960" i="8"/>
  <c r="E1960" i="8"/>
  <c r="D1960" i="8"/>
  <c r="O1959" i="8"/>
  <c r="N1959" i="8"/>
  <c r="M1959" i="8"/>
  <c r="L1959" i="8"/>
  <c r="V1959" i="8" s="1"/>
  <c r="K1959" i="8"/>
  <c r="J1959" i="8"/>
  <c r="I1959" i="8"/>
  <c r="H1959" i="8"/>
  <c r="G1959" i="8"/>
  <c r="F1959" i="8"/>
  <c r="E1959" i="8"/>
  <c r="D1959" i="8"/>
  <c r="O1958" i="8"/>
  <c r="N1958" i="8"/>
  <c r="M1958" i="8"/>
  <c r="L1958" i="8"/>
  <c r="V1958" i="8" s="1"/>
  <c r="K1958" i="8"/>
  <c r="J1958" i="8"/>
  <c r="I1958" i="8"/>
  <c r="H1958" i="8"/>
  <c r="G1958" i="8"/>
  <c r="F1958" i="8"/>
  <c r="E1958" i="8"/>
  <c r="D1958" i="8"/>
  <c r="O1957" i="8"/>
  <c r="N1957" i="8"/>
  <c r="M1957" i="8"/>
  <c r="L1957" i="8"/>
  <c r="V1957" i="8" s="1"/>
  <c r="K1957" i="8"/>
  <c r="J1957" i="8"/>
  <c r="I1957" i="8"/>
  <c r="H1957" i="8"/>
  <c r="G1957" i="8"/>
  <c r="F1957" i="8"/>
  <c r="E1957" i="8"/>
  <c r="D1957" i="8"/>
  <c r="O1956" i="8"/>
  <c r="N1956" i="8"/>
  <c r="M1956" i="8"/>
  <c r="L1956" i="8"/>
  <c r="V1956" i="8" s="1"/>
  <c r="K1956" i="8"/>
  <c r="J1956" i="8"/>
  <c r="I1956" i="8"/>
  <c r="H1956" i="8"/>
  <c r="G1956" i="8"/>
  <c r="F1956" i="8"/>
  <c r="E1956" i="8"/>
  <c r="D1956" i="8"/>
  <c r="O1955" i="8"/>
  <c r="N1955" i="8"/>
  <c r="M1955" i="8"/>
  <c r="L1955" i="8"/>
  <c r="V1955" i="8" s="1"/>
  <c r="K1955" i="8"/>
  <c r="J1955" i="8"/>
  <c r="I1955" i="8"/>
  <c r="H1955" i="8"/>
  <c r="G1955" i="8"/>
  <c r="F1955" i="8"/>
  <c r="E1955" i="8"/>
  <c r="D1955" i="8"/>
  <c r="O1954" i="8"/>
  <c r="N1954" i="8"/>
  <c r="M1954" i="8"/>
  <c r="L1954" i="8"/>
  <c r="V1954" i="8" s="1"/>
  <c r="K1954" i="8"/>
  <c r="J1954" i="8"/>
  <c r="I1954" i="8"/>
  <c r="H1954" i="8"/>
  <c r="G1954" i="8"/>
  <c r="F1954" i="8"/>
  <c r="E1954" i="8"/>
  <c r="D1954" i="8"/>
  <c r="O1953" i="8"/>
  <c r="N1953" i="8"/>
  <c r="M1953" i="8"/>
  <c r="L1953" i="8"/>
  <c r="V1953" i="8" s="1"/>
  <c r="K1953" i="8"/>
  <c r="J1953" i="8"/>
  <c r="I1953" i="8"/>
  <c r="H1953" i="8"/>
  <c r="G1953" i="8"/>
  <c r="F1953" i="8"/>
  <c r="E1953" i="8"/>
  <c r="D1953" i="8"/>
  <c r="O1952" i="8"/>
  <c r="N1952" i="8"/>
  <c r="M1952" i="8"/>
  <c r="L1952" i="8"/>
  <c r="V1952" i="8" s="1"/>
  <c r="K1952" i="8"/>
  <c r="J1952" i="8"/>
  <c r="I1952" i="8"/>
  <c r="H1952" i="8"/>
  <c r="G1952" i="8"/>
  <c r="F1952" i="8"/>
  <c r="E1952" i="8"/>
  <c r="D1952" i="8"/>
  <c r="O1951" i="8"/>
  <c r="N1951" i="8"/>
  <c r="M1951" i="8"/>
  <c r="L1951" i="8"/>
  <c r="V1951" i="8" s="1"/>
  <c r="K1951" i="8"/>
  <c r="J1951" i="8"/>
  <c r="I1951" i="8"/>
  <c r="H1951" i="8"/>
  <c r="G1951" i="8"/>
  <c r="F1951" i="8"/>
  <c r="E1951" i="8"/>
  <c r="D1951" i="8"/>
  <c r="O1950" i="8"/>
  <c r="N1950" i="8"/>
  <c r="M1950" i="8"/>
  <c r="L1950" i="8"/>
  <c r="V1950" i="8" s="1"/>
  <c r="K1950" i="8"/>
  <c r="J1950" i="8"/>
  <c r="I1950" i="8"/>
  <c r="H1950" i="8"/>
  <c r="G1950" i="8"/>
  <c r="F1950" i="8"/>
  <c r="E1950" i="8"/>
  <c r="D1950" i="8"/>
  <c r="O1949" i="8"/>
  <c r="N1949" i="8"/>
  <c r="M1949" i="8"/>
  <c r="L1949" i="8"/>
  <c r="V1949" i="8" s="1"/>
  <c r="K1949" i="8"/>
  <c r="J1949" i="8"/>
  <c r="I1949" i="8"/>
  <c r="H1949" i="8"/>
  <c r="G1949" i="8"/>
  <c r="F1949" i="8"/>
  <c r="E1949" i="8"/>
  <c r="D1949" i="8"/>
  <c r="O1948" i="8"/>
  <c r="N1948" i="8"/>
  <c r="M1948" i="8"/>
  <c r="L1948" i="8"/>
  <c r="V1948" i="8" s="1"/>
  <c r="K1948" i="8"/>
  <c r="J1948" i="8"/>
  <c r="I1948" i="8"/>
  <c r="H1948" i="8"/>
  <c r="G1948" i="8"/>
  <c r="F1948" i="8"/>
  <c r="E1948" i="8"/>
  <c r="D1948" i="8"/>
  <c r="O1947" i="8"/>
  <c r="N1947" i="8"/>
  <c r="M1947" i="8"/>
  <c r="L1947" i="8"/>
  <c r="V1947" i="8" s="1"/>
  <c r="K1947" i="8"/>
  <c r="J1947" i="8"/>
  <c r="I1947" i="8"/>
  <c r="H1947" i="8"/>
  <c r="G1947" i="8"/>
  <c r="F1947" i="8"/>
  <c r="E1947" i="8"/>
  <c r="D1947" i="8"/>
  <c r="O1946" i="8"/>
  <c r="N1946" i="8"/>
  <c r="M1946" i="8"/>
  <c r="L1946" i="8"/>
  <c r="U1946" i="8" s="1"/>
  <c r="AH1946" i="8" s="1"/>
  <c r="K1946" i="8"/>
  <c r="J1946" i="8"/>
  <c r="I1946" i="8"/>
  <c r="H1946" i="8"/>
  <c r="G1946" i="8"/>
  <c r="F1946" i="8"/>
  <c r="E1946" i="8"/>
  <c r="D1946" i="8"/>
  <c r="O1945" i="8"/>
  <c r="N1945" i="8"/>
  <c r="M1945" i="8"/>
  <c r="L1945" i="8"/>
  <c r="V1945" i="8" s="1"/>
  <c r="K1945" i="8"/>
  <c r="J1945" i="8"/>
  <c r="I1945" i="8"/>
  <c r="H1945" i="8"/>
  <c r="G1945" i="8"/>
  <c r="F1945" i="8"/>
  <c r="E1945" i="8"/>
  <c r="D1945" i="8"/>
  <c r="O1944" i="8"/>
  <c r="N1944" i="8"/>
  <c r="M1944" i="8"/>
  <c r="L1944" i="8"/>
  <c r="U1944" i="8" s="1"/>
  <c r="K1944" i="8"/>
  <c r="J1944" i="8"/>
  <c r="I1944" i="8"/>
  <c r="H1944" i="8"/>
  <c r="G1944" i="8"/>
  <c r="F1944" i="8"/>
  <c r="E1944" i="8"/>
  <c r="D1944" i="8"/>
  <c r="O1943" i="8"/>
  <c r="N1943" i="8"/>
  <c r="M1943" i="8"/>
  <c r="L1943" i="8"/>
  <c r="V1943" i="8" s="1"/>
  <c r="K1943" i="8"/>
  <c r="J1943" i="8"/>
  <c r="I1943" i="8"/>
  <c r="H1943" i="8"/>
  <c r="G1943" i="8"/>
  <c r="F1943" i="8"/>
  <c r="E1943" i="8"/>
  <c r="D1943" i="8"/>
  <c r="O1942" i="8"/>
  <c r="N1942" i="8"/>
  <c r="M1942" i="8"/>
  <c r="L1942" i="8"/>
  <c r="U1942" i="8" s="1"/>
  <c r="K1942" i="8"/>
  <c r="J1942" i="8"/>
  <c r="I1942" i="8"/>
  <c r="H1942" i="8"/>
  <c r="G1942" i="8"/>
  <c r="F1942" i="8"/>
  <c r="E1942" i="8"/>
  <c r="D1942" i="8"/>
  <c r="O1941" i="8"/>
  <c r="N1941" i="8"/>
  <c r="M1941" i="8"/>
  <c r="L1941" i="8"/>
  <c r="V1941" i="8" s="1"/>
  <c r="K1941" i="8"/>
  <c r="J1941" i="8"/>
  <c r="I1941" i="8"/>
  <c r="H1941" i="8"/>
  <c r="G1941" i="8"/>
  <c r="F1941" i="8"/>
  <c r="E1941" i="8"/>
  <c r="D1941" i="8"/>
  <c r="O1940" i="8"/>
  <c r="N1940" i="8"/>
  <c r="M1940" i="8"/>
  <c r="L1940" i="8"/>
  <c r="U1940" i="8" s="1"/>
  <c r="K1940" i="8"/>
  <c r="J1940" i="8"/>
  <c r="I1940" i="8"/>
  <c r="H1940" i="8"/>
  <c r="G1940" i="8"/>
  <c r="F1940" i="8"/>
  <c r="E1940" i="8"/>
  <c r="D1940" i="8"/>
  <c r="O1939" i="8"/>
  <c r="N1939" i="8"/>
  <c r="M1939" i="8"/>
  <c r="L1939" i="8"/>
  <c r="V1939" i="8" s="1"/>
  <c r="K1939" i="8"/>
  <c r="J1939" i="8"/>
  <c r="I1939" i="8"/>
  <c r="H1939" i="8"/>
  <c r="G1939" i="8"/>
  <c r="F1939" i="8"/>
  <c r="E1939" i="8"/>
  <c r="D1939" i="8"/>
  <c r="O1938" i="8"/>
  <c r="N1938" i="8"/>
  <c r="M1938" i="8"/>
  <c r="L1938" i="8"/>
  <c r="U1938" i="8" s="1"/>
  <c r="K1938" i="8"/>
  <c r="J1938" i="8"/>
  <c r="I1938" i="8"/>
  <c r="H1938" i="8"/>
  <c r="G1938" i="8"/>
  <c r="F1938" i="8"/>
  <c r="E1938" i="8"/>
  <c r="D1938" i="8"/>
  <c r="O1937" i="8"/>
  <c r="N1937" i="8"/>
  <c r="M1937" i="8"/>
  <c r="L1937" i="8"/>
  <c r="V1937" i="8" s="1"/>
  <c r="K1937" i="8"/>
  <c r="J1937" i="8"/>
  <c r="I1937" i="8"/>
  <c r="H1937" i="8"/>
  <c r="G1937" i="8"/>
  <c r="F1937" i="8"/>
  <c r="E1937" i="8"/>
  <c r="D1937" i="8"/>
  <c r="O1936" i="8"/>
  <c r="N1936" i="8"/>
  <c r="M1936" i="8"/>
  <c r="L1936" i="8"/>
  <c r="U1936" i="8" s="1"/>
  <c r="K1936" i="8"/>
  <c r="J1936" i="8"/>
  <c r="I1936" i="8"/>
  <c r="H1936" i="8"/>
  <c r="G1936" i="8"/>
  <c r="F1936" i="8"/>
  <c r="E1936" i="8"/>
  <c r="D1936" i="8"/>
  <c r="O1935" i="8"/>
  <c r="N1935" i="8"/>
  <c r="M1935" i="8"/>
  <c r="L1935" i="8"/>
  <c r="V1935" i="8" s="1"/>
  <c r="K1935" i="8"/>
  <c r="J1935" i="8"/>
  <c r="I1935" i="8"/>
  <c r="H1935" i="8"/>
  <c r="G1935" i="8"/>
  <c r="F1935" i="8"/>
  <c r="E1935" i="8"/>
  <c r="D1935" i="8"/>
  <c r="O1934" i="8"/>
  <c r="N1934" i="8"/>
  <c r="M1934" i="8"/>
  <c r="L1934" i="8"/>
  <c r="V1934" i="8" s="1"/>
  <c r="K1934" i="8"/>
  <c r="J1934" i="8"/>
  <c r="I1934" i="8"/>
  <c r="H1934" i="8"/>
  <c r="G1934" i="8"/>
  <c r="F1934" i="8"/>
  <c r="E1934" i="8"/>
  <c r="D1934" i="8"/>
  <c r="O1933" i="8"/>
  <c r="N1933" i="8"/>
  <c r="M1933" i="8"/>
  <c r="L1933" i="8"/>
  <c r="V1933" i="8" s="1"/>
  <c r="K1933" i="8"/>
  <c r="J1933" i="8"/>
  <c r="I1933" i="8"/>
  <c r="H1933" i="8"/>
  <c r="G1933" i="8"/>
  <c r="F1933" i="8"/>
  <c r="E1933" i="8"/>
  <c r="D1933" i="8"/>
  <c r="O1932" i="8"/>
  <c r="N1932" i="8"/>
  <c r="M1932" i="8"/>
  <c r="L1932" i="8"/>
  <c r="V1932" i="8" s="1"/>
  <c r="K1932" i="8"/>
  <c r="J1932" i="8"/>
  <c r="I1932" i="8"/>
  <c r="H1932" i="8"/>
  <c r="G1932" i="8"/>
  <c r="F1932" i="8"/>
  <c r="E1932" i="8"/>
  <c r="D1932" i="8"/>
  <c r="O1931" i="8"/>
  <c r="N1931" i="8"/>
  <c r="M1931" i="8"/>
  <c r="L1931" i="8"/>
  <c r="V1931" i="8" s="1"/>
  <c r="K1931" i="8"/>
  <c r="J1931" i="8"/>
  <c r="I1931" i="8"/>
  <c r="H1931" i="8"/>
  <c r="G1931" i="8"/>
  <c r="F1931" i="8"/>
  <c r="E1931" i="8"/>
  <c r="D1931" i="8"/>
  <c r="O1930" i="8"/>
  <c r="N1930" i="8"/>
  <c r="M1930" i="8"/>
  <c r="L1930" i="8"/>
  <c r="V1930" i="8" s="1"/>
  <c r="K1930" i="8"/>
  <c r="J1930" i="8"/>
  <c r="I1930" i="8"/>
  <c r="H1930" i="8"/>
  <c r="G1930" i="8"/>
  <c r="F1930" i="8"/>
  <c r="E1930" i="8"/>
  <c r="D1930" i="8"/>
  <c r="O1929" i="8"/>
  <c r="N1929" i="8"/>
  <c r="M1929" i="8"/>
  <c r="L1929" i="8"/>
  <c r="V1929" i="8" s="1"/>
  <c r="K1929" i="8"/>
  <c r="J1929" i="8"/>
  <c r="I1929" i="8"/>
  <c r="H1929" i="8"/>
  <c r="G1929" i="8"/>
  <c r="F1929" i="8"/>
  <c r="E1929" i="8"/>
  <c r="D1929" i="8"/>
  <c r="O1928" i="8"/>
  <c r="N1928" i="8"/>
  <c r="M1928" i="8"/>
  <c r="L1928" i="8"/>
  <c r="V1928" i="8" s="1"/>
  <c r="K1928" i="8"/>
  <c r="J1928" i="8"/>
  <c r="I1928" i="8"/>
  <c r="H1928" i="8"/>
  <c r="G1928" i="8"/>
  <c r="F1928" i="8"/>
  <c r="E1928" i="8"/>
  <c r="D1928" i="8"/>
  <c r="O1927" i="8"/>
  <c r="N1927" i="8"/>
  <c r="M1927" i="8"/>
  <c r="L1927" i="8"/>
  <c r="V1927" i="8" s="1"/>
  <c r="K1927" i="8"/>
  <c r="J1927" i="8"/>
  <c r="I1927" i="8"/>
  <c r="H1927" i="8"/>
  <c r="G1927" i="8"/>
  <c r="F1927" i="8"/>
  <c r="E1927" i="8"/>
  <c r="D1927" i="8"/>
  <c r="O1926" i="8"/>
  <c r="N1926" i="8"/>
  <c r="M1926" i="8"/>
  <c r="L1926" i="8"/>
  <c r="V1926" i="8" s="1"/>
  <c r="K1926" i="8"/>
  <c r="J1926" i="8"/>
  <c r="I1926" i="8"/>
  <c r="H1926" i="8"/>
  <c r="G1926" i="8"/>
  <c r="F1926" i="8"/>
  <c r="E1926" i="8"/>
  <c r="D1926" i="8"/>
  <c r="O1925" i="8"/>
  <c r="N1925" i="8"/>
  <c r="M1925" i="8"/>
  <c r="L1925" i="8"/>
  <c r="V1925" i="8" s="1"/>
  <c r="K1925" i="8"/>
  <c r="J1925" i="8"/>
  <c r="I1925" i="8"/>
  <c r="H1925" i="8"/>
  <c r="G1925" i="8"/>
  <c r="F1925" i="8"/>
  <c r="E1925" i="8"/>
  <c r="D1925" i="8"/>
  <c r="O1924" i="8"/>
  <c r="N1924" i="8"/>
  <c r="M1924" i="8"/>
  <c r="L1924" i="8"/>
  <c r="V1924" i="8" s="1"/>
  <c r="K1924" i="8"/>
  <c r="J1924" i="8"/>
  <c r="I1924" i="8"/>
  <c r="H1924" i="8"/>
  <c r="G1924" i="8"/>
  <c r="F1924" i="8"/>
  <c r="E1924" i="8"/>
  <c r="D1924" i="8"/>
  <c r="O1923" i="8"/>
  <c r="N1923" i="8"/>
  <c r="M1923" i="8"/>
  <c r="L1923" i="8"/>
  <c r="V1923" i="8" s="1"/>
  <c r="K1923" i="8"/>
  <c r="J1923" i="8"/>
  <c r="I1923" i="8"/>
  <c r="H1923" i="8"/>
  <c r="G1923" i="8"/>
  <c r="F1923" i="8"/>
  <c r="E1923" i="8"/>
  <c r="D1923" i="8"/>
  <c r="O1922" i="8"/>
  <c r="N1922" i="8"/>
  <c r="M1922" i="8"/>
  <c r="L1922" i="8"/>
  <c r="V1922" i="8" s="1"/>
  <c r="K1922" i="8"/>
  <c r="J1922" i="8"/>
  <c r="I1922" i="8"/>
  <c r="H1922" i="8"/>
  <c r="G1922" i="8"/>
  <c r="F1922" i="8"/>
  <c r="E1922" i="8"/>
  <c r="D1922" i="8"/>
  <c r="O1921" i="8"/>
  <c r="N1921" i="8"/>
  <c r="M1921" i="8"/>
  <c r="L1921" i="8"/>
  <c r="V1921" i="8" s="1"/>
  <c r="K1921" i="8"/>
  <c r="J1921" i="8"/>
  <c r="I1921" i="8"/>
  <c r="H1921" i="8"/>
  <c r="G1921" i="8"/>
  <c r="F1921" i="8"/>
  <c r="E1921" i="8"/>
  <c r="D1921" i="8"/>
  <c r="O1920" i="8"/>
  <c r="N1920" i="8"/>
  <c r="M1920" i="8"/>
  <c r="L1920" i="8"/>
  <c r="V1920" i="8" s="1"/>
  <c r="K1920" i="8"/>
  <c r="J1920" i="8"/>
  <c r="I1920" i="8"/>
  <c r="H1920" i="8"/>
  <c r="G1920" i="8"/>
  <c r="F1920" i="8"/>
  <c r="E1920" i="8"/>
  <c r="D1920" i="8"/>
  <c r="O1919" i="8"/>
  <c r="N1919" i="8"/>
  <c r="M1919" i="8"/>
  <c r="L1919" i="8"/>
  <c r="V1919" i="8" s="1"/>
  <c r="K1919" i="8"/>
  <c r="J1919" i="8"/>
  <c r="I1919" i="8"/>
  <c r="H1919" i="8"/>
  <c r="G1919" i="8"/>
  <c r="F1919" i="8"/>
  <c r="E1919" i="8"/>
  <c r="D1919" i="8"/>
  <c r="O1918" i="8"/>
  <c r="N1918" i="8"/>
  <c r="M1918" i="8"/>
  <c r="L1918" i="8"/>
  <c r="V1918" i="8" s="1"/>
  <c r="K1918" i="8"/>
  <c r="J1918" i="8"/>
  <c r="I1918" i="8"/>
  <c r="H1918" i="8"/>
  <c r="G1918" i="8"/>
  <c r="F1918" i="8"/>
  <c r="E1918" i="8"/>
  <c r="D1918" i="8"/>
  <c r="O1917" i="8"/>
  <c r="N1917" i="8"/>
  <c r="M1917" i="8"/>
  <c r="L1917" i="8"/>
  <c r="V1917" i="8" s="1"/>
  <c r="K1917" i="8"/>
  <c r="J1917" i="8"/>
  <c r="I1917" i="8"/>
  <c r="H1917" i="8"/>
  <c r="G1917" i="8"/>
  <c r="F1917" i="8"/>
  <c r="E1917" i="8"/>
  <c r="D1917" i="8"/>
  <c r="O1916" i="8"/>
  <c r="N1916" i="8"/>
  <c r="M1916" i="8"/>
  <c r="L1916" i="8"/>
  <c r="V1916" i="8" s="1"/>
  <c r="K1916" i="8"/>
  <c r="J1916" i="8"/>
  <c r="I1916" i="8"/>
  <c r="H1916" i="8"/>
  <c r="G1916" i="8"/>
  <c r="F1916" i="8"/>
  <c r="E1916" i="8"/>
  <c r="D1916" i="8"/>
  <c r="O1915" i="8"/>
  <c r="N1915" i="8"/>
  <c r="M1915" i="8"/>
  <c r="L1915" i="8"/>
  <c r="V1915" i="8" s="1"/>
  <c r="K1915" i="8"/>
  <c r="J1915" i="8"/>
  <c r="I1915" i="8"/>
  <c r="H1915" i="8"/>
  <c r="G1915" i="8"/>
  <c r="F1915" i="8"/>
  <c r="E1915" i="8"/>
  <c r="D1915" i="8"/>
  <c r="O1914" i="8"/>
  <c r="N1914" i="8"/>
  <c r="M1914" i="8"/>
  <c r="L1914" i="8"/>
  <c r="V1914" i="8" s="1"/>
  <c r="K1914" i="8"/>
  <c r="J1914" i="8"/>
  <c r="I1914" i="8"/>
  <c r="H1914" i="8"/>
  <c r="G1914" i="8"/>
  <c r="F1914" i="8"/>
  <c r="E1914" i="8"/>
  <c r="D1914" i="8"/>
  <c r="O1913" i="8"/>
  <c r="N1913" i="8"/>
  <c r="M1913" i="8"/>
  <c r="L1913" i="8"/>
  <c r="V1913" i="8" s="1"/>
  <c r="K1913" i="8"/>
  <c r="J1913" i="8"/>
  <c r="I1913" i="8"/>
  <c r="H1913" i="8"/>
  <c r="G1913" i="8"/>
  <c r="F1913" i="8"/>
  <c r="E1913" i="8"/>
  <c r="D1913" i="8"/>
  <c r="O1912" i="8"/>
  <c r="N1912" i="8"/>
  <c r="M1912" i="8"/>
  <c r="L1912" i="8"/>
  <c r="V1912" i="8" s="1"/>
  <c r="K1912" i="8"/>
  <c r="J1912" i="8"/>
  <c r="I1912" i="8"/>
  <c r="H1912" i="8"/>
  <c r="G1912" i="8"/>
  <c r="F1912" i="8"/>
  <c r="E1912" i="8"/>
  <c r="D1912" i="8"/>
  <c r="O1911" i="8"/>
  <c r="N1911" i="8"/>
  <c r="M1911" i="8"/>
  <c r="L1911" i="8"/>
  <c r="V1911" i="8" s="1"/>
  <c r="K1911" i="8"/>
  <c r="J1911" i="8"/>
  <c r="I1911" i="8"/>
  <c r="H1911" i="8"/>
  <c r="G1911" i="8"/>
  <c r="F1911" i="8"/>
  <c r="E1911" i="8"/>
  <c r="D1911" i="8"/>
  <c r="O1910" i="8"/>
  <c r="N1910" i="8"/>
  <c r="M1910" i="8"/>
  <c r="L1910" i="8"/>
  <c r="V1910" i="8" s="1"/>
  <c r="K1910" i="8"/>
  <c r="J1910" i="8"/>
  <c r="I1910" i="8"/>
  <c r="H1910" i="8"/>
  <c r="G1910" i="8"/>
  <c r="F1910" i="8"/>
  <c r="E1910" i="8"/>
  <c r="D1910" i="8"/>
  <c r="O1909" i="8"/>
  <c r="N1909" i="8"/>
  <c r="M1909" i="8"/>
  <c r="L1909" i="8"/>
  <c r="V1909" i="8" s="1"/>
  <c r="K1909" i="8"/>
  <c r="J1909" i="8"/>
  <c r="I1909" i="8"/>
  <c r="H1909" i="8"/>
  <c r="G1909" i="8"/>
  <c r="F1909" i="8"/>
  <c r="E1909" i="8"/>
  <c r="D1909" i="8"/>
  <c r="O1908" i="8"/>
  <c r="N1908" i="8"/>
  <c r="M1908" i="8"/>
  <c r="L1908" i="8"/>
  <c r="V1908" i="8" s="1"/>
  <c r="K1908" i="8"/>
  <c r="J1908" i="8"/>
  <c r="I1908" i="8"/>
  <c r="H1908" i="8"/>
  <c r="G1908" i="8"/>
  <c r="F1908" i="8"/>
  <c r="E1908" i="8"/>
  <c r="D1908" i="8"/>
  <c r="O1907" i="8"/>
  <c r="N1907" i="8"/>
  <c r="M1907" i="8"/>
  <c r="L1907" i="8"/>
  <c r="V1907" i="8" s="1"/>
  <c r="K1907" i="8"/>
  <c r="J1907" i="8"/>
  <c r="I1907" i="8"/>
  <c r="H1907" i="8"/>
  <c r="G1907" i="8"/>
  <c r="F1907" i="8"/>
  <c r="E1907" i="8"/>
  <c r="D1907" i="8"/>
  <c r="O1906" i="8"/>
  <c r="N1906" i="8"/>
  <c r="M1906" i="8"/>
  <c r="L1906" i="8"/>
  <c r="V1906" i="8" s="1"/>
  <c r="K1906" i="8"/>
  <c r="J1906" i="8"/>
  <c r="I1906" i="8"/>
  <c r="H1906" i="8"/>
  <c r="G1906" i="8"/>
  <c r="F1906" i="8"/>
  <c r="E1906" i="8"/>
  <c r="D1906" i="8"/>
  <c r="O1905" i="8"/>
  <c r="N1905" i="8"/>
  <c r="M1905" i="8"/>
  <c r="L1905" i="8"/>
  <c r="V1905" i="8" s="1"/>
  <c r="K1905" i="8"/>
  <c r="J1905" i="8"/>
  <c r="I1905" i="8"/>
  <c r="H1905" i="8"/>
  <c r="G1905" i="8"/>
  <c r="F1905" i="8"/>
  <c r="E1905" i="8"/>
  <c r="D1905" i="8"/>
  <c r="O1904" i="8"/>
  <c r="N1904" i="8"/>
  <c r="M1904" i="8"/>
  <c r="L1904" i="8"/>
  <c r="V1904" i="8" s="1"/>
  <c r="K1904" i="8"/>
  <c r="J1904" i="8"/>
  <c r="I1904" i="8"/>
  <c r="H1904" i="8"/>
  <c r="G1904" i="8"/>
  <c r="F1904" i="8"/>
  <c r="E1904" i="8"/>
  <c r="D1904" i="8"/>
  <c r="O1903" i="8"/>
  <c r="N1903" i="8"/>
  <c r="M1903" i="8"/>
  <c r="L1903" i="8"/>
  <c r="V1903" i="8" s="1"/>
  <c r="K1903" i="8"/>
  <c r="J1903" i="8"/>
  <c r="I1903" i="8"/>
  <c r="H1903" i="8"/>
  <c r="G1903" i="8"/>
  <c r="F1903" i="8"/>
  <c r="E1903" i="8"/>
  <c r="D1903" i="8"/>
  <c r="O1902" i="8"/>
  <c r="N1902" i="8"/>
  <c r="M1902" i="8"/>
  <c r="L1902" i="8"/>
  <c r="V1902" i="8" s="1"/>
  <c r="K1902" i="8"/>
  <c r="J1902" i="8"/>
  <c r="I1902" i="8"/>
  <c r="H1902" i="8"/>
  <c r="G1902" i="8"/>
  <c r="F1902" i="8"/>
  <c r="E1902" i="8"/>
  <c r="D1902" i="8"/>
  <c r="O1901" i="8"/>
  <c r="N1901" i="8"/>
  <c r="M1901" i="8"/>
  <c r="L1901" i="8"/>
  <c r="V1901" i="8" s="1"/>
  <c r="K1901" i="8"/>
  <c r="J1901" i="8"/>
  <c r="I1901" i="8"/>
  <c r="H1901" i="8"/>
  <c r="G1901" i="8"/>
  <c r="F1901" i="8"/>
  <c r="E1901" i="8"/>
  <c r="D1901" i="8"/>
  <c r="O1900" i="8"/>
  <c r="N1900" i="8"/>
  <c r="M1900" i="8"/>
  <c r="L1900" i="8"/>
  <c r="V1900" i="8" s="1"/>
  <c r="K1900" i="8"/>
  <c r="J1900" i="8"/>
  <c r="I1900" i="8"/>
  <c r="H1900" i="8"/>
  <c r="G1900" i="8"/>
  <c r="F1900" i="8"/>
  <c r="E1900" i="8"/>
  <c r="D1900" i="8"/>
  <c r="O1899" i="8"/>
  <c r="N1899" i="8"/>
  <c r="M1899" i="8"/>
  <c r="L1899" i="8"/>
  <c r="V1899" i="8" s="1"/>
  <c r="K1899" i="8"/>
  <c r="J1899" i="8"/>
  <c r="I1899" i="8"/>
  <c r="H1899" i="8"/>
  <c r="G1899" i="8"/>
  <c r="F1899" i="8"/>
  <c r="E1899" i="8"/>
  <c r="D1899" i="8"/>
  <c r="O1898" i="8"/>
  <c r="N1898" i="8"/>
  <c r="M1898" i="8"/>
  <c r="L1898" i="8"/>
  <c r="U1898" i="8" s="1"/>
  <c r="AH1898" i="8" s="1"/>
  <c r="K1898" i="8"/>
  <c r="J1898" i="8"/>
  <c r="I1898" i="8"/>
  <c r="H1898" i="8"/>
  <c r="G1898" i="8"/>
  <c r="F1898" i="8"/>
  <c r="E1898" i="8"/>
  <c r="D1898" i="8"/>
  <c r="O1897" i="8"/>
  <c r="N1897" i="8"/>
  <c r="M1897" i="8"/>
  <c r="L1897" i="8"/>
  <c r="V1897" i="8" s="1"/>
  <c r="K1897" i="8"/>
  <c r="J1897" i="8"/>
  <c r="I1897" i="8"/>
  <c r="H1897" i="8"/>
  <c r="G1897" i="8"/>
  <c r="F1897" i="8"/>
  <c r="E1897" i="8"/>
  <c r="D1897" i="8"/>
  <c r="O1896" i="8"/>
  <c r="N1896" i="8"/>
  <c r="M1896" i="8"/>
  <c r="L1896" i="8"/>
  <c r="U1896" i="8" s="1"/>
  <c r="K1896" i="8"/>
  <c r="J1896" i="8"/>
  <c r="I1896" i="8"/>
  <c r="H1896" i="8"/>
  <c r="G1896" i="8"/>
  <c r="F1896" i="8"/>
  <c r="E1896" i="8"/>
  <c r="D1896" i="8"/>
  <c r="O1895" i="8"/>
  <c r="N1895" i="8"/>
  <c r="M1895" i="8"/>
  <c r="L1895" i="8"/>
  <c r="V1895" i="8" s="1"/>
  <c r="K1895" i="8"/>
  <c r="J1895" i="8"/>
  <c r="I1895" i="8"/>
  <c r="H1895" i="8"/>
  <c r="G1895" i="8"/>
  <c r="F1895" i="8"/>
  <c r="E1895" i="8"/>
  <c r="D1895" i="8"/>
  <c r="O1894" i="8"/>
  <c r="N1894" i="8"/>
  <c r="M1894" i="8"/>
  <c r="L1894" i="8"/>
  <c r="U1894" i="8" s="1"/>
  <c r="K1894" i="8"/>
  <c r="J1894" i="8"/>
  <c r="I1894" i="8"/>
  <c r="H1894" i="8"/>
  <c r="G1894" i="8"/>
  <c r="F1894" i="8"/>
  <c r="E1894" i="8"/>
  <c r="D1894" i="8"/>
  <c r="O1893" i="8"/>
  <c r="N1893" i="8"/>
  <c r="M1893" i="8"/>
  <c r="L1893" i="8"/>
  <c r="V1893" i="8" s="1"/>
  <c r="K1893" i="8"/>
  <c r="J1893" i="8"/>
  <c r="I1893" i="8"/>
  <c r="H1893" i="8"/>
  <c r="G1893" i="8"/>
  <c r="F1893" i="8"/>
  <c r="E1893" i="8"/>
  <c r="D1893" i="8"/>
  <c r="O1892" i="8"/>
  <c r="N1892" i="8"/>
  <c r="M1892" i="8"/>
  <c r="L1892" i="8"/>
  <c r="U1892" i="8" s="1"/>
  <c r="K1892" i="8"/>
  <c r="J1892" i="8"/>
  <c r="I1892" i="8"/>
  <c r="H1892" i="8"/>
  <c r="G1892" i="8"/>
  <c r="F1892" i="8"/>
  <c r="E1892" i="8"/>
  <c r="D1892" i="8"/>
  <c r="O1891" i="8"/>
  <c r="N1891" i="8"/>
  <c r="M1891" i="8"/>
  <c r="L1891" i="8"/>
  <c r="V1891" i="8" s="1"/>
  <c r="K1891" i="8"/>
  <c r="J1891" i="8"/>
  <c r="I1891" i="8"/>
  <c r="H1891" i="8"/>
  <c r="G1891" i="8"/>
  <c r="F1891" i="8"/>
  <c r="E1891" i="8"/>
  <c r="D1891" i="8"/>
  <c r="O1890" i="8"/>
  <c r="N1890" i="8"/>
  <c r="M1890" i="8"/>
  <c r="L1890" i="8"/>
  <c r="U1890" i="8" s="1"/>
  <c r="K1890" i="8"/>
  <c r="J1890" i="8"/>
  <c r="I1890" i="8"/>
  <c r="H1890" i="8"/>
  <c r="G1890" i="8"/>
  <c r="F1890" i="8"/>
  <c r="E1890" i="8"/>
  <c r="D1890" i="8"/>
  <c r="O1889" i="8"/>
  <c r="N1889" i="8"/>
  <c r="M1889" i="8"/>
  <c r="L1889" i="8"/>
  <c r="V1889" i="8" s="1"/>
  <c r="K1889" i="8"/>
  <c r="J1889" i="8"/>
  <c r="I1889" i="8"/>
  <c r="H1889" i="8"/>
  <c r="G1889" i="8"/>
  <c r="F1889" i="8"/>
  <c r="E1889" i="8"/>
  <c r="D1889" i="8"/>
  <c r="O1888" i="8"/>
  <c r="N1888" i="8"/>
  <c r="M1888" i="8"/>
  <c r="L1888" i="8"/>
  <c r="U1888" i="8" s="1"/>
  <c r="K1888" i="8"/>
  <c r="J1888" i="8"/>
  <c r="I1888" i="8"/>
  <c r="H1888" i="8"/>
  <c r="G1888" i="8"/>
  <c r="F1888" i="8"/>
  <c r="E1888" i="8"/>
  <c r="D1888" i="8"/>
  <c r="O1887" i="8"/>
  <c r="N1887" i="8"/>
  <c r="M1887" i="8"/>
  <c r="L1887" i="8"/>
  <c r="V1887" i="8" s="1"/>
  <c r="K1887" i="8"/>
  <c r="J1887" i="8"/>
  <c r="I1887" i="8"/>
  <c r="H1887" i="8"/>
  <c r="G1887" i="8"/>
  <c r="F1887" i="8"/>
  <c r="E1887" i="8"/>
  <c r="D1887" i="8"/>
  <c r="O1886" i="8"/>
  <c r="N1886" i="8"/>
  <c r="M1886" i="8"/>
  <c r="L1886" i="8"/>
  <c r="V1886" i="8" s="1"/>
  <c r="K1886" i="8"/>
  <c r="J1886" i="8"/>
  <c r="I1886" i="8"/>
  <c r="H1886" i="8"/>
  <c r="G1886" i="8"/>
  <c r="F1886" i="8"/>
  <c r="E1886" i="8"/>
  <c r="D1886" i="8"/>
  <c r="O1885" i="8"/>
  <c r="N1885" i="8"/>
  <c r="M1885" i="8"/>
  <c r="L1885" i="8"/>
  <c r="V1885" i="8" s="1"/>
  <c r="K1885" i="8"/>
  <c r="J1885" i="8"/>
  <c r="I1885" i="8"/>
  <c r="H1885" i="8"/>
  <c r="G1885" i="8"/>
  <c r="F1885" i="8"/>
  <c r="E1885" i="8"/>
  <c r="D1885" i="8"/>
  <c r="O1884" i="8"/>
  <c r="N1884" i="8"/>
  <c r="M1884" i="8"/>
  <c r="L1884" i="8"/>
  <c r="V1884" i="8" s="1"/>
  <c r="K1884" i="8"/>
  <c r="J1884" i="8"/>
  <c r="I1884" i="8"/>
  <c r="H1884" i="8"/>
  <c r="G1884" i="8"/>
  <c r="F1884" i="8"/>
  <c r="E1884" i="8"/>
  <c r="D1884" i="8"/>
  <c r="O1883" i="8"/>
  <c r="N1883" i="8"/>
  <c r="M1883" i="8"/>
  <c r="L1883" i="8"/>
  <c r="V1883" i="8" s="1"/>
  <c r="K1883" i="8"/>
  <c r="J1883" i="8"/>
  <c r="I1883" i="8"/>
  <c r="H1883" i="8"/>
  <c r="G1883" i="8"/>
  <c r="F1883" i="8"/>
  <c r="E1883" i="8"/>
  <c r="D1883" i="8"/>
  <c r="O1882" i="8"/>
  <c r="N1882" i="8"/>
  <c r="M1882" i="8"/>
  <c r="L1882" i="8"/>
  <c r="V1882" i="8" s="1"/>
  <c r="K1882" i="8"/>
  <c r="J1882" i="8"/>
  <c r="I1882" i="8"/>
  <c r="H1882" i="8"/>
  <c r="G1882" i="8"/>
  <c r="F1882" i="8"/>
  <c r="E1882" i="8"/>
  <c r="D1882" i="8"/>
  <c r="O1881" i="8"/>
  <c r="N1881" i="8"/>
  <c r="M1881" i="8"/>
  <c r="L1881" i="8"/>
  <c r="V1881" i="8" s="1"/>
  <c r="K1881" i="8"/>
  <c r="J1881" i="8"/>
  <c r="I1881" i="8"/>
  <c r="H1881" i="8"/>
  <c r="G1881" i="8"/>
  <c r="F1881" i="8"/>
  <c r="E1881" i="8"/>
  <c r="D1881" i="8"/>
  <c r="O1880" i="8"/>
  <c r="N1880" i="8"/>
  <c r="M1880" i="8"/>
  <c r="L1880" i="8"/>
  <c r="V1880" i="8" s="1"/>
  <c r="K1880" i="8"/>
  <c r="J1880" i="8"/>
  <c r="I1880" i="8"/>
  <c r="H1880" i="8"/>
  <c r="G1880" i="8"/>
  <c r="F1880" i="8"/>
  <c r="E1880" i="8"/>
  <c r="D1880" i="8"/>
  <c r="O1879" i="8"/>
  <c r="N1879" i="8"/>
  <c r="M1879" i="8"/>
  <c r="L1879" i="8"/>
  <c r="V1879" i="8" s="1"/>
  <c r="K1879" i="8"/>
  <c r="J1879" i="8"/>
  <c r="I1879" i="8"/>
  <c r="H1879" i="8"/>
  <c r="G1879" i="8"/>
  <c r="F1879" i="8"/>
  <c r="E1879" i="8"/>
  <c r="D1879" i="8"/>
  <c r="O1878" i="8"/>
  <c r="N1878" i="8"/>
  <c r="M1878" i="8"/>
  <c r="L1878" i="8"/>
  <c r="V1878" i="8" s="1"/>
  <c r="K1878" i="8"/>
  <c r="J1878" i="8"/>
  <c r="I1878" i="8"/>
  <c r="H1878" i="8"/>
  <c r="G1878" i="8"/>
  <c r="F1878" i="8"/>
  <c r="E1878" i="8"/>
  <c r="D1878" i="8"/>
  <c r="O1877" i="8"/>
  <c r="N1877" i="8"/>
  <c r="M1877" i="8"/>
  <c r="L1877" i="8"/>
  <c r="V1877" i="8" s="1"/>
  <c r="K1877" i="8"/>
  <c r="J1877" i="8"/>
  <c r="I1877" i="8"/>
  <c r="H1877" i="8"/>
  <c r="G1877" i="8"/>
  <c r="F1877" i="8"/>
  <c r="E1877" i="8"/>
  <c r="D1877" i="8"/>
  <c r="O1876" i="8"/>
  <c r="N1876" i="8"/>
  <c r="M1876" i="8"/>
  <c r="L1876" i="8"/>
  <c r="V1876" i="8" s="1"/>
  <c r="K1876" i="8"/>
  <c r="J1876" i="8"/>
  <c r="I1876" i="8"/>
  <c r="H1876" i="8"/>
  <c r="G1876" i="8"/>
  <c r="F1876" i="8"/>
  <c r="E1876" i="8"/>
  <c r="D1876" i="8"/>
  <c r="O1875" i="8"/>
  <c r="N1875" i="8"/>
  <c r="M1875" i="8"/>
  <c r="L1875" i="8"/>
  <c r="V1875" i="8" s="1"/>
  <c r="K1875" i="8"/>
  <c r="J1875" i="8"/>
  <c r="I1875" i="8"/>
  <c r="H1875" i="8"/>
  <c r="G1875" i="8"/>
  <c r="F1875" i="8"/>
  <c r="E1875" i="8"/>
  <c r="D1875" i="8"/>
  <c r="O1874" i="8"/>
  <c r="N1874" i="8"/>
  <c r="M1874" i="8"/>
  <c r="L1874" i="8"/>
  <c r="V1874" i="8" s="1"/>
  <c r="K1874" i="8"/>
  <c r="J1874" i="8"/>
  <c r="I1874" i="8"/>
  <c r="H1874" i="8"/>
  <c r="G1874" i="8"/>
  <c r="F1874" i="8"/>
  <c r="E1874" i="8"/>
  <c r="D1874" i="8"/>
  <c r="O1873" i="8"/>
  <c r="N1873" i="8"/>
  <c r="M1873" i="8"/>
  <c r="L1873" i="8"/>
  <c r="V1873" i="8" s="1"/>
  <c r="K1873" i="8"/>
  <c r="J1873" i="8"/>
  <c r="I1873" i="8"/>
  <c r="H1873" i="8"/>
  <c r="G1873" i="8"/>
  <c r="F1873" i="8"/>
  <c r="E1873" i="8"/>
  <c r="D1873" i="8"/>
  <c r="O1872" i="8"/>
  <c r="N1872" i="8"/>
  <c r="M1872" i="8"/>
  <c r="L1872" i="8"/>
  <c r="V1872" i="8" s="1"/>
  <c r="K1872" i="8"/>
  <c r="J1872" i="8"/>
  <c r="I1872" i="8"/>
  <c r="H1872" i="8"/>
  <c r="G1872" i="8"/>
  <c r="F1872" i="8"/>
  <c r="E1872" i="8"/>
  <c r="D1872" i="8"/>
  <c r="O1871" i="8"/>
  <c r="N1871" i="8"/>
  <c r="M1871" i="8"/>
  <c r="L1871" i="8"/>
  <c r="V1871" i="8" s="1"/>
  <c r="K1871" i="8"/>
  <c r="J1871" i="8"/>
  <c r="I1871" i="8"/>
  <c r="H1871" i="8"/>
  <c r="G1871" i="8"/>
  <c r="F1871" i="8"/>
  <c r="E1871" i="8"/>
  <c r="D1871" i="8"/>
  <c r="O1870" i="8"/>
  <c r="N1870" i="8"/>
  <c r="M1870" i="8"/>
  <c r="L1870" i="8"/>
  <c r="V1870" i="8" s="1"/>
  <c r="K1870" i="8"/>
  <c r="J1870" i="8"/>
  <c r="I1870" i="8"/>
  <c r="H1870" i="8"/>
  <c r="G1870" i="8"/>
  <c r="F1870" i="8"/>
  <c r="E1870" i="8"/>
  <c r="D1870" i="8"/>
  <c r="O1869" i="8"/>
  <c r="N1869" i="8"/>
  <c r="M1869" i="8"/>
  <c r="L1869" i="8"/>
  <c r="V1869" i="8" s="1"/>
  <c r="K1869" i="8"/>
  <c r="J1869" i="8"/>
  <c r="I1869" i="8"/>
  <c r="H1869" i="8"/>
  <c r="G1869" i="8"/>
  <c r="F1869" i="8"/>
  <c r="E1869" i="8"/>
  <c r="D1869" i="8"/>
  <c r="O1868" i="8"/>
  <c r="N1868" i="8"/>
  <c r="M1868" i="8"/>
  <c r="L1868" i="8"/>
  <c r="V1868" i="8" s="1"/>
  <c r="K1868" i="8"/>
  <c r="J1868" i="8"/>
  <c r="I1868" i="8"/>
  <c r="H1868" i="8"/>
  <c r="G1868" i="8"/>
  <c r="F1868" i="8"/>
  <c r="E1868" i="8"/>
  <c r="D1868" i="8"/>
  <c r="O1867" i="8"/>
  <c r="N1867" i="8"/>
  <c r="M1867" i="8"/>
  <c r="L1867" i="8"/>
  <c r="V1867" i="8" s="1"/>
  <c r="K1867" i="8"/>
  <c r="J1867" i="8"/>
  <c r="I1867" i="8"/>
  <c r="H1867" i="8"/>
  <c r="G1867" i="8"/>
  <c r="F1867" i="8"/>
  <c r="E1867" i="8"/>
  <c r="D1867" i="8"/>
  <c r="O1866" i="8"/>
  <c r="N1866" i="8"/>
  <c r="M1866" i="8"/>
  <c r="L1866" i="8"/>
  <c r="V1866" i="8" s="1"/>
  <c r="K1866" i="8"/>
  <c r="J1866" i="8"/>
  <c r="I1866" i="8"/>
  <c r="H1866" i="8"/>
  <c r="G1866" i="8"/>
  <c r="F1866" i="8"/>
  <c r="E1866" i="8"/>
  <c r="D1866" i="8"/>
  <c r="O1865" i="8"/>
  <c r="N1865" i="8"/>
  <c r="M1865" i="8"/>
  <c r="L1865" i="8"/>
  <c r="V1865" i="8" s="1"/>
  <c r="K1865" i="8"/>
  <c r="J1865" i="8"/>
  <c r="I1865" i="8"/>
  <c r="H1865" i="8"/>
  <c r="G1865" i="8"/>
  <c r="F1865" i="8"/>
  <c r="E1865" i="8"/>
  <c r="D1865" i="8"/>
  <c r="O1864" i="8"/>
  <c r="N1864" i="8"/>
  <c r="M1864" i="8"/>
  <c r="L1864" i="8"/>
  <c r="V1864" i="8" s="1"/>
  <c r="K1864" i="8"/>
  <c r="J1864" i="8"/>
  <c r="I1864" i="8"/>
  <c r="H1864" i="8"/>
  <c r="G1864" i="8"/>
  <c r="F1864" i="8"/>
  <c r="E1864" i="8"/>
  <c r="D1864" i="8"/>
  <c r="O1863" i="8"/>
  <c r="N1863" i="8"/>
  <c r="M1863" i="8"/>
  <c r="L1863" i="8"/>
  <c r="V1863" i="8" s="1"/>
  <c r="K1863" i="8"/>
  <c r="J1863" i="8"/>
  <c r="I1863" i="8"/>
  <c r="H1863" i="8"/>
  <c r="G1863" i="8"/>
  <c r="F1863" i="8"/>
  <c r="E1863" i="8"/>
  <c r="D1863" i="8"/>
  <c r="O1862" i="8"/>
  <c r="N1862" i="8"/>
  <c r="M1862" i="8"/>
  <c r="L1862" i="8"/>
  <c r="U1862" i="8" s="1"/>
  <c r="AH1862" i="8" s="1"/>
  <c r="K1862" i="8"/>
  <c r="J1862" i="8"/>
  <c r="I1862" i="8"/>
  <c r="H1862" i="8"/>
  <c r="G1862" i="8"/>
  <c r="F1862" i="8"/>
  <c r="E1862" i="8"/>
  <c r="D1862" i="8"/>
  <c r="O1861" i="8"/>
  <c r="N1861" i="8"/>
  <c r="M1861" i="8"/>
  <c r="L1861" i="8"/>
  <c r="V1861" i="8" s="1"/>
  <c r="K1861" i="8"/>
  <c r="J1861" i="8"/>
  <c r="I1861" i="8"/>
  <c r="H1861" i="8"/>
  <c r="G1861" i="8"/>
  <c r="F1861" i="8"/>
  <c r="E1861" i="8"/>
  <c r="D1861" i="8"/>
  <c r="O1860" i="8"/>
  <c r="N1860" i="8"/>
  <c r="M1860" i="8"/>
  <c r="L1860" i="8"/>
  <c r="U1860" i="8" s="1"/>
  <c r="K1860" i="8"/>
  <c r="J1860" i="8"/>
  <c r="I1860" i="8"/>
  <c r="H1860" i="8"/>
  <c r="G1860" i="8"/>
  <c r="F1860" i="8"/>
  <c r="E1860" i="8"/>
  <c r="D1860" i="8"/>
  <c r="O1859" i="8"/>
  <c r="N1859" i="8"/>
  <c r="M1859" i="8"/>
  <c r="L1859" i="8"/>
  <c r="V1859" i="8" s="1"/>
  <c r="K1859" i="8"/>
  <c r="J1859" i="8"/>
  <c r="I1859" i="8"/>
  <c r="H1859" i="8"/>
  <c r="G1859" i="8"/>
  <c r="F1859" i="8"/>
  <c r="E1859" i="8"/>
  <c r="D1859" i="8"/>
  <c r="O1858" i="8"/>
  <c r="N1858" i="8"/>
  <c r="M1858" i="8"/>
  <c r="L1858" i="8"/>
  <c r="V1858" i="8" s="1"/>
  <c r="K1858" i="8"/>
  <c r="J1858" i="8"/>
  <c r="I1858" i="8"/>
  <c r="H1858" i="8"/>
  <c r="G1858" i="8"/>
  <c r="F1858" i="8"/>
  <c r="E1858" i="8"/>
  <c r="D1858" i="8"/>
  <c r="O1857" i="8"/>
  <c r="N1857" i="8"/>
  <c r="M1857" i="8"/>
  <c r="L1857" i="8"/>
  <c r="V1857" i="8" s="1"/>
  <c r="K1857" i="8"/>
  <c r="J1857" i="8"/>
  <c r="I1857" i="8"/>
  <c r="H1857" i="8"/>
  <c r="G1857" i="8"/>
  <c r="F1857" i="8"/>
  <c r="E1857" i="8"/>
  <c r="D1857" i="8"/>
  <c r="O1856" i="8"/>
  <c r="N1856" i="8"/>
  <c r="M1856" i="8"/>
  <c r="L1856" i="8"/>
  <c r="V1856" i="8" s="1"/>
  <c r="K1856" i="8"/>
  <c r="J1856" i="8"/>
  <c r="I1856" i="8"/>
  <c r="H1856" i="8"/>
  <c r="G1856" i="8"/>
  <c r="F1856" i="8"/>
  <c r="E1856" i="8"/>
  <c r="D1856" i="8"/>
  <c r="O1855" i="8"/>
  <c r="N1855" i="8"/>
  <c r="M1855" i="8"/>
  <c r="L1855" i="8"/>
  <c r="V1855" i="8" s="1"/>
  <c r="K1855" i="8"/>
  <c r="J1855" i="8"/>
  <c r="I1855" i="8"/>
  <c r="H1855" i="8"/>
  <c r="G1855" i="8"/>
  <c r="F1855" i="8"/>
  <c r="E1855" i="8"/>
  <c r="D1855" i="8"/>
  <c r="O1854" i="8"/>
  <c r="N1854" i="8"/>
  <c r="M1854" i="8"/>
  <c r="L1854" i="8"/>
  <c r="U1854" i="8" s="1"/>
  <c r="K1854" i="8"/>
  <c r="J1854" i="8"/>
  <c r="I1854" i="8"/>
  <c r="H1854" i="8"/>
  <c r="G1854" i="8"/>
  <c r="F1854" i="8"/>
  <c r="E1854" i="8"/>
  <c r="D1854" i="8"/>
  <c r="O1853" i="8"/>
  <c r="N1853" i="8"/>
  <c r="M1853" i="8"/>
  <c r="L1853" i="8"/>
  <c r="V1853" i="8" s="1"/>
  <c r="K1853" i="8"/>
  <c r="J1853" i="8"/>
  <c r="I1853" i="8"/>
  <c r="H1853" i="8"/>
  <c r="G1853" i="8"/>
  <c r="F1853" i="8"/>
  <c r="E1853" i="8"/>
  <c r="D1853" i="8"/>
  <c r="O1852" i="8"/>
  <c r="N1852" i="8"/>
  <c r="M1852" i="8"/>
  <c r="L1852" i="8"/>
  <c r="U1852" i="8" s="1"/>
  <c r="K1852" i="8"/>
  <c r="J1852" i="8"/>
  <c r="I1852" i="8"/>
  <c r="H1852" i="8"/>
  <c r="G1852" i="8"/>
  <c r="F1852" i="8"/>
  <c r="E1852" i="8"/>
  <c r="D1852" i="8"/>
  <c r="O1851" i="8"/>
  <c r="N1851" i="8"/>
  <c r="M1851" i="8"/>
  <c r="L1851" i="8"/>
  <c r="V1851" i="8" s="1"/>
  <c r="K1851" i="8"/>
  <c r="J1851" i="8"/>
  <c r="I1851" i="8"/>
  <c r="H1851" i="8"/>
  <c r="G1851" i="8"/>
  <c r="F1851" i="8"/>
  <c r="E1851" i="8"/>
  <c r="D1851" i="8"/>
  <c r="O1850" i="8"/>
  <c r="N1850" i="8"/>
  <c r="M1850" i="8"/>
  <c r="L1850" i="8"/>
  <c r="V1850" i="8" s="1"/>
  <c r="K1850" i="8"/>
  <c r="J1850" i="8"/>
  <c r="I1850" i="8"/>
  <c r="H1850" i="8"/>
  <c r="G1850" i="8"/>
  <c r="F1850" i="8"/>
  <c r="E1850" i="8"/>
  <c r="D1850" i="8"/>
  <c r="O1849" i="8"/>
  <c r="N1849" i="8"/>
  <c r="M1849" i="8"/>
  <c r="L1849" i="8"/>
  <c r="V1849" i="8" s="1"/>
  <c r="K1849" i="8"/>
  <c r="J1849" i="8"/>
  <c r="I1849" i="8"/>
  <c r="H1849" i="8"/>
  <c r="G1849" i="8"/>
  <c r="F1849" i="8"/>
  <c r="E1849" i="8"/>
  <c r="D1849" i="8"/>
  <c r="O1848" i="8"/>
  <c r="N1848" i="8"/>
  <c r="M1848" i="8"/>
  <c r="L1848" i="8"/>
  <c r="V1848" i="8" s="1"/>
  <c r="K1848" i="8"/>
  <c r="J1848" i="8"/>
  <c r="I1848" i="8"/>
  <c r="H1848" i="8"/>
  <c r="G1848" i="8"/>
  <c r="F1848" i="8"/>
  <c r="E1848" i="8"/>
  <c r="D1848" i="8"/>
  <c r="O1847" i="8"/>
  <c r="N1847" i="8"/>
  <c r="M1847" i="8"/>
  <c r="L1847" i="8"/>
  <c r="V1847" i="8" s="1"/>
  <c r="K1847" i="8"/>
  <c r="J1847" i="8"/>
  <c r="I1847" i="8"/>
  <c r="H1847" i="8"/>
  <c r="G1847" i="8"/>
  <c r="F1847" i="8"/>
  <c r="E1847" i="8"/>
  <c r="D1847" i="8"/>
  <c r="O1846" i="8"/>
  <c r="N1846" i="8"/>
  <c r="M1846" i="8"/>
  <c r="L1846" i="8"/>
  <c r="V1846" i="8" s="1"/>
  <c r="K1846" i="8"/>
  <c r="J1846" i="8"/>
  <c r="I1846" i="8"/>
  <c r="H1846" i="8"/>
  <c r="G1846" i="8"/>
  <c r="F1846" i="8"/>
  <c r="E1846" i="8"/>
  <c r="D1846" i="8"/>
  <c r="O1845" i="8"/>
  <c r="N1845" i="8"/>
  <c r="M1845" i="8"/>
  <c r="L1845" i="8"/>
  <c r="V1845" i="8" s="1"/>
  <c r="K1845" i="8"/>
  <c r="J1845" i="8"/>
  <c r="I1845" i="8"/>
  <c r="H1845" i="8"/>
  <c r="G1845" i="8"/>
  <c r="F1845" i="8"/>
  <c r="E1845" i="8"/>
  <c r="D1845" i="8"/>
  <c r="O1844" i="8"/>
  <c r="N1844" i="8"/>
  <c r="M1844" i="8"/>
  <c r="L1844" i="8"/>
  <c r="V1844" i="8" s="1"/>
  <c r="K1844" i="8"/>
  <c r="J1844" i="8"/>
  <c r="I1844" i="8"/>
  <c r="H1844" i="8"/>
  <c r="G1844" i="8"/>
  <c r="F1844" i="8"/>
  <c r="E1844" i="8"/>
  <c r="D1844" i="8"/>
  <c r="O1843" i="8"/>
  <c r="N1843" i="8"/>
  <c r="M1843" i="8"/>
  <c r="L1843" i="8"/>
  <c r="V1843" i="8" s="1"/>
  <c r="K1843" i="8"/>
  <c r="J1843" i="8"/>
  <c r="I1843" i="8"/>
  <c r="H1843" i="8"/>
  <c r="G1843" i="8"/>
  <c r="F1843" i="8"/>
  <c r="E1843" i="8"/>
  <c r="D1843" i="8"/>
  <c r="O1842" i="8"/>
  <c r="N1842" i="8"/>
  <c r="M1842" i="8"/>
  <c r="L1842" i="8"/>
  <c r="V1842" i="8" s="1"/>
  <c r="K1842" i="8"/>
  <c r="J1842" i="8"/>
  <c r="I1842" i="8"/>
  <c r="H1842" i="8"/>
  <c r="G1842" i="8"/>
  <c r="F1842" i="8"/>
  <c r="E1842" i="8"/>
  <c r="D1842" i="8"/>
  <c r="O1841" i="8"/>
  <c r="N1841" i="8"/>
  <c r="M1841" i="8"/>
  <c r="L1841" i="8"/>
  <c r="V1841" i="8" s="1"/>
  <c r="K1841" i="8"/>
  <c r="J1841" i="8"/>
  <c r="I1841" i="8"/>
  <c r="H1841" i="8"/>
  <c r="G1841" i="8"/>
  <c r="F1841" i="8"/>
  <c r="E1841" i="8"/>
  <c r="D1841" i="8"/>
  <c r="O1840" i="8"/>
  <c r="N1840" i="8"/>
  <c r="M1840" i="8"/>
  <c r="L1840" i="8"/>
  <c r="V1840" i="8" s="1"/>
  <c r="K1840" i="8"/>
  <c r="J1840" i="8"/>
  <c r="I1840" i="8"/>
  <c r="H1840" i="8"/>
  <c r="G1840" i="8"/>
  <c r="F1840" i="8"/>
  <c r="E1840" i="8"/>
  <c r="D1840" i="8"/>
  <c r="O1839" i="8"/>
  <c r="N1839" i="8"/>
  <c r="M1839" i="8"/>
  <c r="L1839" i="8"/>
  <c r="V1839" i="8" s="1"/>
  <c r="K1839" i="8"/>
  <c r="J1839" i="8"/>
  <c r="I1839" i="8"/>
  <c r="H1839" i="8"/>
  <c r="G1839" i="8"/>
  <c r="F1839" i="8"/>
  <c r="E1839" i="8"/>
  <c r="D1839" i="8"/>
  <c r="O1838" i="8"/>
  <c r="N1838" i="8"/>
  <c r="M1838" i="8"/>
  <c r="L1838" i="8"/>
  <c r="K1838" i="8"/>
  <c r="J1838" i="8"/>
  <c r="I1838" i="8"/>
  <c r="H1838" i="8"/>
  <c r="G1838" i="8"/>
  <c r="F1838" i="8"/>
  <c r="E1838" i="8"/>
  <c r="D1838" i="8"/>
  <c r="O1837" i="8"/>
  <c r="N1837" i="8"/>
  <c r="M1837" i="8"/>
  <c r="L1837" i="8"/>
  <c r="V1837" i="8" s="1"/>
  <c r="K1837" i="8"/>
  <c r="J1837" i="8"/>
  <c r="I1837" i="8"/>
  <c r="H1837" i="8"/>
  <c r="G1837" i="8"/>
  <c r="F1837" i="8"/>
  <c r="E1837" i="8"/>
  <c r="D1837" i="8"/>
  <c r="O1836" i="8"/>
  <c r="N1836" i="8"/>
  <c r="M1836" i="8"/>
  <c r="L1836" i="8"/>
  <c r="K1836" i="8"/>
  <c r="J1836" i="8"/>
  <c r="I1836" i="8"/>
  <c r="H1836" i="8"/>
  <c r="G1836" i="8"/>
  <c r="F1836" i="8"/>
  <c r="E1836" i="8"/>
  <c r="D1836" i="8"/>
  <c r="O1835" i="8"/>
  <c r="N1835" i="8"/>
  <c r="M1835" i="8"/>
  <c r="L1835" i="8"/>
  <c r="V1835" i="8" s="1"/>
  <c r="K1835" i="8"/>
  <c r="J1835" i="8"/>
  <c r="I1835" i="8"/>
  <c r="H1835" i="8"/>
  <c r="G1835" i="8"/>
  <c r="F1835" i="8"/>
  <c r="E1835" i="8"/>
  <c r="D1835" i="8"/>
  <c r="O1834" i="8"/>
  <c r="N1834" i="8"/>
  <c r="M1834" i="8"/>
  <c r="L1834" i="8"/>
  <c r="K1834" i="8"/>
  <c r="J1834" i="8"/>
  <c r="I1834" i="8"/>
  <c r="H1834" i="8"/>
  <c r="G1834" i="8"/>
  <c r="F1834" i="8"/>
  <c r="E1834" i="8"/>
  <c r="D1834" i="8"/>
  <c r="O1833" i="8"/>
  <c r="N1833" i="8"/>
  <c r="M1833" i="8"/>
  <c r="L1833" i="8"/>
  <c r="V1833" i="8" s="1"/>
  <c r="K1833" i="8"/>
  <c r="J1833" i="8"/>
  <c r="I1833" i="8"/>
  <c r="H1833" i="8"/>
  <c r="G1833" i="8"/>
  <c r="F1833" i="8"/>
  <c r="E1833" i="8"/>
  <c r="D1833" i="8"/>
  <c r="O1832" i="8"/>
  <c r="N1832" i="8"/>
  <c r="M1832" i="8"/>
  <c r="L1832" i="8"/>
  <c r="K1832" i="8"/>
  <c r="J1832" i="8"/>
  <c r="I1832" i="8"/>
  <c r="H1832" i="8"/>
  <c r="G1832" i="8"/>
  <c r="F1832" i="8"/>
  <c r="E1832" i="8"/>
  <c r="D1832" i="8"/>
  <c r="O1831" i="8"/>
  <c r="N1831" i="8"/>
  <c r="M1831" i="8"/>
  <c r="L1831" i="8"/>
  <c r="V1831" i="8" s="1"/>
  <c r="K1831" i="8"/>
  <c r="J1831" i="8"/>
  <c r="I1831" i="8"/>
  <c r="H1831" i="8"/>
  <c r="G1831" i="8"/>
  <c r="F1831" i="8"/>
  <c r="E1831" i="8"/>
  <c r="D1831" i="8"/>
  <c r="O1830" i="8"/>
  <c r="N1830" i="8"/>
  <c r="M1830" i="8"/>
  <c r="L1830" i="8"/>
  <c r="K1830" i="8"/>
  <c r="J1830" i="8"/>
  <c r="I1830" i="8"/>
  <c r="H1830" i="8"/>
  <c r="G1830" i="8"/>
  <c r="F1830" i="8"/>
  <c r="E1830" i="8"/>
  <c r="D1830" i="8"/>
  <c r="O1829" i="8"/>
  <c r="N1829" i="8"/>
  <c r="M1829" i="8"/>
  <c r="L1829" i="8"/>
  <c r="V1829" i="8" s="1"/>
  <c r="K1829" i="8"/>
  <c r="J1829" i="8"/>
  <c r="I1829" i="8"/>
  <c r="H1829" i="8"/>
  <c r="G1829" i="8"/>
  <c r="F1829" i="8"/>
  <c r="E1829" i="8"/>
  <c r="D1829" i="8"/>
  <c r="O1828" i="8"/>
  <c r="N1828" i="8"/>
  <c r="M1828" i="8"/>
  <c r="L1828" i="8"/>
  <c r="K1828" i="8"/>
  <c r="J1828" i="8"/>
  <c r="I1828" i="8"/>
  <c r="H1828" i="8"/>
  <c r="G1828" i="8"/>
  <c r="F1828" i="8"/>
  <c r="E1828" i="8"/>
  <c r="D1828" i="8"/>
  <c r="O1827" i="8"/>
  <c r="N1827" i="8"/>
  <c r="M1827" i="8"/>
  <c r="L1827" i="8"/>
  <c r="V1827" i="8" s="1"/>
  <c r="K1827" i="8"/>
  <c r="J1827" i="8"/>
  <c r="I1827" i="8"/>
  <c r="H1827" i="8"/>
  <c r="G1827" i="8"/>
  <c r="F1827" i="8"/>
  <c r="E1827" i="8"/>
  <c r="D1827" i="8"/>
  <c r="O1826" i="8"/>
  <c r="N1826" i="8"/>
  <c r="M1826" i="8"/>
  <c r="L1826" i="8"/>
  <c r="U1826" i="8" s="1"/>
  <c r="AH1826" i="8" s="1"/>
  <c r="K1826" i="8"/>
  <c r="J1826" i="8"/>
  <c r="I1826" i="8"/>
  <c r="H1826" i="8"/>
  <c r="G1826" i="8"/>
  <c r="F1826" i="8"/>
  <c r="E1826" i="8"/>
  <c r="D1826" i="8"/>
  <c r="O1825" i="8"/>
  <c r="N1825" i="8"/>
  <c r="M1825" i="8"/>
  <c r="L1825" i="8"/>
  <c r="V1825" i="8" s="1"/>
  <c r="K1825" i="8"/>
  <c r="J1825" i="8"/>
  <c r="I1825" i="8"/>
  <c r="H1825" i="8"/>
  <c r="G1825" i="8"/>
  <c r="F1825" i="8"/>
  <c r="E1825" i="8"/>
  <c r="D1825" i="8"/>
  <c r="O1824" i="8"/>
  <c r="N1824" i="8"/>
  <c r="M1824" i="8"/>
  <c r="L1824" i="8"/>
  <c r="U1824" i="8" s="1"/>
  <c r="K1824" i="8"/>
  <c r="J1824" i="8"/>
  <c r="I1824" i="8"/>
  <c r="H1824" i="8"/>
  <c r="G1824" i="8"/>
  <c r="F1824" i="8"/>
  <c r="E1824" i="8"/>
  <c r="D1824" i="8"/>
  <c r="O1823" i="8"/>
  <c r="N1823" i="8"/>
  <c r="M1823" i="8"/>
  <c r="L1823" i="8"/>
  <c r="V1823" i="8" s="1"/>
  <c r="K1823" i="8"/>
  <c r="J1823" i="8"/>
  <c r="I1823" i="8"/>
  <c r="H1823" i="8"/>
  <c r="G1823" i="8"/>
  <c r="F1823" i="8"/>
  <c r="E1823" i="8"/>
  <c r="D1823" i="8"/>
  <c r="O1822" i="8"/>
  <c r="N1822" i="8"/>
  <c r="M1822" i="8"/>
  <c r="L1822" i="8"/>
  <c r="U1822" i="8" s="1"/>
  <c r="K1822" i="8"/>
  <c r="J1822" i="8"/>
  <c r="I1822" i="8"/>
  <c r="H1822" i="8"/>
  <c r="G1822" i="8"/>
  <c r="F1822" i="8"/>
  <c r="E1822" i="8"/>
  <c r="D1822" i="8"/>
  <c r="O1821" i="8"/>
  <c r="N1821" i="8"/>
  <c r="M1821" i="8"/>
  <c r="L1821" i="8"/>
  <c r="V1821" i="8" s="1"/>
  <c r="K1821" i="8"/>
  <c r="J1821" i="8"/>
  <c r="I1821" i="8"/>
  <c r="H1821" i="8"/>
  <c r="G1821" i="8"/>
  <c r="F1821" i="8"/>
  <c r="E1821" i="8"/>
  <c r="D1821" i="8"/>
  <c r="O1820" i="8"/>
  <c r="N1820" i="8"/>
  <c r="M1820" i="8"/>
  <c r="L1820" i="8"/>
  <c r="U1820" i="8" s="1"/>
  <c r="K1820" i="8"/>
  <c r="J1820" i="8"/>
  <c r="I1820" i="8"/>
  <c r="H1820" i="8"/>
  <c r="G1820" i="8"/>
  <c r="F1820" i="8"/>
  <c r="E1820" i="8"/>
  <c r="D1820" i="8"/>
  <c r="O1819" i="8"/>
  <c r="N1819" i="8"/>
  <c r="M1819" i="8"/>
  <c r="L1819" i="8"/>
  <c r="V1819" i="8" s="1"/>
  <c r="K1819" i="8"/>
  <c r="J1819" i="8"/>
  <c r="I1819" i="8"/>
  <c r="H1819" i="8"/>
  <c r="G1819" i="8"/>
  <c r="F1819" i="8"/>
  <c r="E1819" i="8"/>
  <c r="D1819" i="8"/>
  <c r="O1818" i="8"/>
  <c r="N1818" i="8"/>
  <c r="M1818" i="8"/>
  <c r="L1818" i="8"/>
  <c r="U1818" i="8" s="1"/>
  <c r="K1818" i="8"/>
  <c r="J1818" i="8"/>
  <c r="I1818" i="8"/>
  <c r="H1818" i="8"/>
  <c r="G1818" i="8"/>
  <c r="F1818" i="8"/>
  <c r="E1818" i="8"/>
  <c r="D1818" i="8"/>
  <c r="O1817" i="8"/>
  <c r="N1817" i="8"/>
  <c r="M1817" i="8"/>
  <c r="L1817" i="8"/>
  <c r="V1817" i="8" s="1"/>
  <c r="K1817" i="8"/>
  <c r="J1817" i="8"/>
  <c r="I1817" i="8"/>
  <c r="H1817" i="8"/>
  <c r="G1817" i="8"/>
  <c r="F1817" i="8"/>
  <c r="E1817" i="8"/>
  <c r="D1817" i="8"/>
  <c r="O1816" i="8"/>
  <c r="N1816" i="8"/>
  <c r="M1816" i="8"/>
  <c r="L1816" i="8"/>
  <c r="U1816" i="8" s="1"/>
  <c r="K1816" i="8"/>
  <c r="J1816" i="8"/>
  <c r="I1816" i="8"/>
  <c r="H1816" i="8"/>
  <c r="G1816" i="8"/>
  <c r="F1816" i="8"/>
  <c r="E1816" i="8"/>
  <c r="D1816" i="8"/>
  <c r="O1815" i="8"/>
  <c r="N1815" i="8"/>
  <c r="M1815" i="8"/>
  <c r="L1815" i="8"/>
  <c r="V1815" i="8" s="1"/>
  <c r="K1815" i="8"/>
  <c r="J1815" i="8"/>
  <c r="I1815" i="8"/>
  <c r="H1815" i="8"/>
  <c r="G1815" i="8"/>
  <c r="F1815" i="8"/>
  <c r="E1815" i="8"/>
  <c r="D1815" i="8"/>
  <c r="O1814" i="8"/>
  <c r="N1814" i="8"/>
  <c r="M1814" i="8"/>
  <c r="L1814" i="8"/>
  <c r="U1814" i="8" s="1"/>
  <c r="AH1814" i="8" s="1"/>
  <c r="K1814" i="8"/>
  <c r="J1814" i="8"/>
  <c r="I1814" i="8"/>
  <c r="H1814" i="8"/>
  <c r="G1814" i="8"/>
  <c r="F1814" i="8"/>
  <c r="E1814" i="8"/>
  <c r="D1814" i="8"/>
  <c r="O1813" i="8"/>
  <c r="N1813" i="8"/>
  <c r="M1813" i="8"/>
  <c r="L1813" i="8"/>
  <c r="V1813" i="8" s="1"/>
  <c r="K1813" i="8"/>
  <c r="J1813" i="8"/>
  <c r="I1813" i="8"/>
  <c r="H1813" i="8"/>
  <c r="G1813" i="8"/>
  <c r="F1813" i="8"/>
  <c r="E1813" i="8"/>
  <c r="D1813" i="8"/>
  <c r="O1812" i="8"/>
  <c r="N1812" i="8"/>
  <c r="M1812" i="8"/>
  <c r="L1812" i="8"/>
  <c r="U1812" i="8" s="1"/>
  <c r="K1812" i="8"/>
  <c r="J1812" i="8"/>
  <c r="I1812" i="8"/>
  <c r="H1812" i="8"/>
  <c r="G1812" i="8"/>
  <c r="F1812" i="8"/>
  <c r="E1812" i="8"/>
  <c r="D1812" i="8"/>
  <c r="O1811" i="8"/>
  <c r="N1811" i="8"/>
  <c r="M1811" i="8"/>
  <c r="L1811" i="8"/>
  <c r="V1811" i="8" s="1"/>
  <c r="K1811" i="8"/>
  <c r="J1811" i="8"/>
  <c r="I1811" i="8"/>
  <c r="H1811" i="8"/>
  <c r="G1811" i="8"/>
  <c r="F1811" i="8"/>
  <c r="E1811" i="8"/>
  <c r="D1811" i="8"/>
  <c r="O1810" i="8"/>
  <c r="N1810" i="8"/>
  <c r="M1810" i="8"/>
  <c r="L1810" i="8"/>
  <c r="U1810" i="8" s="1"/>
  <c r="K1810" i="8"/>
  <c r="J1810" i="8"/>
  <c r="I1810" i="8"/>
  <c r="H1810" i="8"/>
  <c r="G1810" i="8"/>
  <c r="F1810" i="8"/>
  <c r="E1810" i="8"/>
  <c r="D1810" i="8"/>
  <c r="O1809" i="8"/>
  <c r="N1809" i="8"/>
  <c r="M1809" i="8"/>
  <c r="L1809" i="8"/>
  <c r="K1809" i="8"/>
  <c r="J1809" i="8"/>
  <c r="I1809" i="8"/>
  <c r="H1809" i="8"/>
  <c r="G1809" i="8"/>
  <c r="F1809" i="8"/>
  <c r="E1809" i="8"/>
  <c r="D1809" i="8"/>
  <c r="O1808" i="8"/>
  <c r="N1808" i="8"/>
  <c r="M1808" i="8"/>
  <c r="L1808" i="8"/>
  <c r="U1808" i="8" s="1"/>
  <c r="K1808" i="8"/>
  <c r="J1808" i="8"/>
  <c r="I1808" i="8"/>
  <c r="H1808" i="8"/>
  <c r="G1808" i="8"/>
  <c r="F1808" i="8"/>
  <c r="E1808" i="8"/>
  <c r="D1808" i="8"/>
  <c r="O1807" i="8"/>
  <c r="N1807" i="8"/>
  <c r="M1807" i="8"/>
  <c r="L1807" i="8"/>
  <c r="K1807" i="8"/>
  <c r="J1807" i="8"/>
  <c r="I1807" i="8"/>
  <c r="H1807" i="8"/>
  <c r="G1807" i="8"/>
  <c r="F1807" i="8"/>
  <c r="E1807" i="8"/>
  <c r="D1807" i="8"/>
  <c r="O1806" i="8"/>
  <c r="N1806" i="8"/>
  <c r="M1806" i="8"/>
  <c r="L1806" i="8"/>
  <c r="U1806" i="8" s="1"/>
  <c r="K1806" i="8"/>
  <c r="J1806" i="8"/>
  <c r="I1806" i="8"/>
  <c r="H1806" i="8"/>
  <c r="G1806" i="8"/>
  <c r="F1806" i="8"/>
  <c r="E1806" i="8"/>
  <c r="D1806" i="8"/>
  <c r="O1805" i="8"/>
  <c r="N1805" i="8"/>
  <c r="M1805" i="8"/>
  <c r="L1805" i="8"/>
  <c r="K1805" i="8"/>
  <c r="J1805" i="8"/>
  <c r="I1805" i="8"/>
  <c r="H1805" i="8"/>
  <c r="G1805" i="8"/>
  <c r="F1805" i="8"/>
  <c r="E1805" i="8"/>
  <c r="D1805" i="8"/>
  <c r="O1804" i="8"/>
  <c r="N1804" i="8"/>
  <c r="M1804" i="8"/>
  <c r="L1804" i="8"/>
  <c r="K1804" i="8"/>
  <c r="J1804" i="8"/>
  <c r="I1804" i="8"/>
  <c r="H1804" i="8"/>
  <c r="G1804" i="8"/>
  <c r="F1804" i="8"/>
  <c r="E1804" i="8"/>
  <c r="D1804" i="8"/>
  <c r="O1803" i="8"/>
  <c r="N1803" i="8"/>
  <c r="M1803" i="8"/>
  <c r="L1803" i="8"/>
  <c r="K1803" i="8"/>
  <c r="J1803" i="8"/>
  <c r="I1803" i="8"/>
  <c r="H1803" i="8"/>
  <c r="G1803" i="8"/>
  <c r="F1803" i="8"/>
  <c r="E1803" i="8"/>
  <c r="D1803" i="8"/>
  <c r="O1802" i="8"/>
  <c r="N1802" i="8"/>
  <c r="M1802" i="8"/>
  <c r="L1802" i="8"/>
  <c r="U1802" i="8" s="1"/>
  <c r="AH1802" i="8" s="1"/>
  <c r="K1802" i="8"/>
  <c r="J1802" i="8"/>
  <c r="I1802" i="8"/>
  <c r="H1802" i="8"/>
  <c r="G1802" i="8"/>
  <c r="F1802" i="8"/>
  <c r="E1802" i="8"/>
  <c r="D1802" i="8"/>
  <c r="O1801" i="8"/>
  <c r="N1801" i="8"/>
  <c r="M1801" i="8"/>
  <c r="L1801" i="8"/>
  <c r="K1801" i="8"/>
  <c r="J1801" i="8"/>
  <c r="I1801" i="8"/>
  <c r="H1801" i="8"/>
  <c r="G1801" i="8"/>
  <c r="F1801" i="8"/>
  <c r="E1801" i="8"/>
  <c r="D1801" i="8"/>
  <c r="O1800" i="8"/>
  <c r="N1800" i="8"/>
  <c r="M1800" i="8"/>
  <c r="L1800" i="8"/>
  <c r="U1800" i="8" s="1"/>
  <c r="K1800" i="8"/>
  <c r="J1800" i="8"/>
  <c r="I1800" i="8"/>
  <c r="H1800" i="8"/>
  <c r="G1800" i="8"/>
  <c r="F1800" i="8"/>
  <c r="E1800" i="8"/>
  <c r="D1800" i="8"/>
  <c r="O1799" i="8"/>
  <c r="N1799" i="8"/>
  <c r="M1799" i="8"/>
  <c r="L1799" i="8"/>
  <c r="K1799" i="8"/>
  <c r="J1799" i="8"/>
  <c r="I1799" i="8"/>
  <c r="H1799" i="8"/>
  <c r="G1799" i="8"/>
  <c r="F1799" i="8"/>
  <c r="E1799" i="8"/>
  <c r="D1799" i="8"/>
  <c r="O1798" i="8"/>
  <c r="N1798" i="8"/>
  <c r="M1798" i="8"/>
  <c r="L1798" i="8"/>
  <c r="K1798" i="8"/>
  <c r="J1798" i="8"/>
  <c r="I1798" i="8"/>
  <c r="H1798" i="8"/>
  <c r="G1798" i="8"/>
  <c r="F1798" i="8"/>
  <c r="E1798" i="8"/>
  <c r="D1798" i="8"/>
  <c r="O1797" i="8"/>
  <c r="N1797" i="8"/>
  <c r="M1797" i="8"/>
  <c r="L1797" i="8"/>
  <c r="K1797" i="8"/>
  <c r="J1797" i="8"/>
  <c r="I1797" i="8"/>
  <c r="H1797" i="8"/>
  <c r="G1797" i="8"/>
  <c r="F1797" i="8"/>
  <c r="E1797" i="8"/>
  <c r="D1797" i="8"/>
  <c r="O1796" i="8"/>
  <c r="N1796" i="8"/>
  <c r="M1796" i="8"/>
  <c r="L1796" i="8"/>
  <c r="V1796" i="8" s="1"/>
  <c r="K1796" i="8"/>
  <c r="J1796" i="8"/>
  <c r="I1796" i="8"/>
  <c r="H1796" i="8"/>
  <c r="G1796" i="8"/>
  <c r="F1796" i="8"/>
  <c r="E1796" i="8"/>
  <c r="D1796" i="8"/>
  <c r="O1795" i="8"/>
  <c r="N1795" i="8"/>
  <c r="M1795" i="8"/>
  <c r="L1795" i="8"/>
  <c r="K1795" i="8"/>
  <c r="J1795" i="8"/>
  <c r="I1795" i="8"/>
  <c r="H1795" i="8"/>
  <c r="G1795" i="8"/>
  <c r="F1795" i="8"/>
  <c r="E1795" i="8"/>
  <c r="D1795" i="8"/>
  <c r="O1794" i="8"/>
  <c r="N1794" i="8"/>
  <c r="M1794" i="8"/>
  <c r="L1794" i="8"/>
  <c r="V1794" i="8" s="1"/>
  <c r="K1794" i="8"/>
  <c r="J1794" i="8"/>
  <c r="I1794" i="8"/>
  <c r="H1794" i="8"/>
  <c r="G1794" i="8"/>
  <c r="F1794" i="8"/>
  <c r="E1794" i="8"/>
  <c r="D1794" i="8"/>
  <c r="O1793" i="8"/>
  <c r="N1793" i="8"/>
  <c r="M1793" i="8"/>
  <c r="L1793" i="8"/>
  <c r="K1793" i="8"/>
  <c r="J1793" i="8"/>
  <c r="I1793" i="8"/>
  <c r="H1793" i="8"/>
  <c r="G1793" i="8"/>
  <c r="F1793" i="8"/>
  <c r="E1793" i="8"/>
  <c r="D1793" i="8"/>
  <c r="O1792" i="8"/>
  <c r="N1792" i="8"/>
  <c r="M1792" i="8"/>
  <c r="L1792" i="8"/>
  <c r="V1792" i="8" s="1"/>
  <c r="K1792" i="8"/>
  <c r="J1792" i="8"/>
  <c r="I1792" i="8"/>
  <c r="H1792" i="8"/>
  <c r="G1792" i="8"/>
  <c r="F1792" i="8"/>
  <c r="E1792" i="8"/>
  <c r="D1792" i="8"/>
  <c r="O1791" i="8"/>
  <c r="N1791" i="8"/>
  <c r="M1791" i="8"/>
  <c r="L1791" i="8"/>
  <c r="K1791" i="8"/>
  <c r="J1791" i="8"/>
  <c r="I1791" i="8"/>
  <c r="H1791" i="8"/>
  <c r="G1791" i="8"/>
  <c r="F1791" i="8"/>
  <c r="E1791" i="8"/>
  <c r="D1791" i="8"/>
  <c r="O1790" i="8"/>
  <c r="N1790" i="8"/>
  <c r="M1790" i="8"/>
  <c r="L1790" i="8"/>
  <c r="U1790" i="8" s="1"/>
  <c r="K1790" i="8"/>
  <c r="J1790" i="8"/>
  <c r="I1790" i="8"/>
  <c r="H1790" i="8"/>
  <c r="G1790" i="8"/>
  <c r="F1790" i="8"/>
  <c r="E1790" i="8"/>
  <c r="D1790" i="8"/>
  <c r="O1789" i="8"/>
  <c r="N1789" i="8"/>
  <c r="M1789" i="8"/>
  <c r="L1789" i="8"/>
  <c r="K1789" i="8"/>
  <c r="J1789" i="8"/>
  <c r="I1789" i="8"/>
  <c r="H1789" i="8"/>
  <c r="G1789" i="8"/>
  <c r="F1789" i="8"/>
  <c r="E1789" i="8"/>
  <c r="D1789" i="8"/>
  <c r="O1788" i="8"/>
  <c r="N1788" i="8"/>
  <c r="M1788" i="8"/>
  <c r="L1788" i="8"/>
  <c r="U1788" i="8" s="1"/>
  <c r="K1788" i="8"/>
  <c r="J1788" i="8"/>
  <c r="I1788" i="8"/>
  <c r="H1788" i="8"/>
  <c r="G1788" i="8"/>
  <c r="F1788" i="8"/>
  <c r="E1788" i="8"/>
  <c r="D1788" i="8"/>
  <c r="O1787" i="8"/>
  <c r="N1787" i="8"/>
  <c r="M1787" i="8"/>
  <c r="L1787" i="8"/>
  <c r="K1787" i="8"/>
  <c r="J1787" i="8"/>
  <c r="I1787" i="8"/>
  <c r="H1787" i="8"/>
  <c r="G1787" i="8"/>
  <c r="F1787" i="8"/>
  <c r="E1787" i="8"/>
  <c r="D1787" i="8"/>
  <c r="O1786" i="8"/>
  <c r="N1786" i="8"/>
  <c r="M1786" i="8"/>
  <c r="L1786" i="8"/>
  <c r="U1786" i="8" s="1"/>
  <c r="K1786" i="8"/>
  <c r="J1786" i="8"/>
  <c r="I1786" i="8"/>
  <c r="H1786" i="8"/>
  <c r="G1786" i="8"/>
  <c r="F1786" i="8"/>
  <c r="E1786" i="8"/>
  <c r="D1786" i="8"/>
  <c r="O1785" i="8"/>
  <c r="N1785" i="8"/>
  <c r="M1785" i="8"/>
  <c r="L1785" i="8"/>
  <c r="K1785" i="8"/>
  <c r="J1785" i="8"/>
  <c r="I1785" i="8"/>
  <c r="H1785" i="8"/>
  <c r="G1785" i="8"/>
  <c r="F1785" i="8"/>
  <c r="E1785" i="8"/>
  <c r="D1785" i="8"/>
  <c r="O1784" i="8"/>
  <c r="N1784" i="8"/>
  <c r="M1784" i="8"/>
  <c r="L1784" i="8"/>
  <c r="K1784" i="8"/>
  <c r="J1784" i="8"/>
  <c r="I1784" i="8"/>
  <c r="H1784" i="8"/>
  <c r="G1784" i="8"/>
  <c r="F1784" i="8"/>
  <c r="E1784" i="8"/>
  <c r="D1784" i="8"/>
  <c r="O1783" i="8"/>
  <c r="N1783" i="8"/>
  <c r="M1783" i="8"/>
  <c r="L1783" i="8"/>
  <c r="K1783" i="8"/>
  <c r="J1783" i="8"/>
  <c r="I1783" i="8"/>
  <c r="H1783" i="8"/>
  <c r="G1783" i="8"/>
  <c r="F1783" i="8"/>
  <c r="E1783" i="8"/>
  <c r="D1783" i="8"/>
  <c r="O1782" i="8"/>
  <c r="N1782" i="8"/>
  <c r="M1782" i="8"/>
  <c r="L1782" i="8"/>
  <c r="V1782" i="8" s="1"/>
  <c r="K1782" i="8"/>
  <c r="J1782" i="8"/>
  <c r="I1782" i="8"/>
  <c r="H1782" i="8"/>
  <c r="G1782" i="8"/>
  <c r="F1782" i="8"/>
  <c r="E1782" i="8"/>
  <c r="D1782" i="8"/>
  <c r="O1781" i="8"/>
  <c r="N1781" i="8"/>
  <c r="M1781" i="8"/>
  <c r="L1781" i="8"/>
  <c r="K1781" i="8"/>
  <c r="J1781" i="8"/>
  <c r="I1781" i="8"/>
  <c r="H1781" i="8"/>
  <c r="G1781" i="8"/>
  <c r="F1781" i="8"/>
  <c r="E1781" i="8"/>
  <c r="D1781" i="8"/>
  <c r="O1780" i="8"/>
  <c r="N1780" i="8"/>
  <c r="M1780" i="8"/>
  <c r="L1780" i="8"/>
  <c r="V1780" i="8" s="1"/>
  <c r="K1780" i="8"/>
  <c r="J1780" i="8"/>
  <c r="I1780" i="8"/>
  <c r="H1780" i="8"/>
  <c r="G1780" i="8"/>
  <c r="F1780" i="8"/>
  <c r="E1780" i="8"/>
  <c r="D1780" i="8"/>
  <c r="O1779" i="8"/>
  <c r="N1779" i="8"/>
  <c r="M1779" i="8"/>
  <c r="L1779" i="8"/>
  <c r="K1779" i="8"/>
  <c r="J1779" i="8"/>
  <c r="I1779" i="8"/>
  <c r="H1779" i="8"/>
  <c r="G1779" i="8"/>
  <c r="F1779" i="8"/>
  <c r="E1779" i="8"/>
  <c r="D1779" i="8"/>
  <c r="O1778" i="8"/>
  <c r="N1778" i="8"/>
  <c r="M1778" i="8"/>
  <c r="L1778" i="8"/>
  <c r="K1778" i="8"/>
  <c r="J1778" i="8"/>
  <c r="I1778" i="8"/>
  <c r="H1778" i="8"/>
  <c r="G1778" i="8"/>
  <c r="F1778" i="8"/>
  <c r="E1778" i="8"/>
  <c r="D1778" i="8"/>
  <c r="O1777" i="8"/>
  <c r="N1777" i="8"/>
  <c r="M1777" i="8"/>
  <c r="L1777" i="8"/>
  <c r="K1777" i="8"/>
  <c r="J1777" i="8"/>
  <c r="I1777" i="8"/>
  <c r="H1777" i="8"/>
  <c r="G1777" i="8"/>
  <c r="F1777" i="8"/>
  <c r="E1777" i="8"/>
  <c r="D1777" i="8"/>
  <c r="O1776" i="8"/>
  <c r="N1776" i="8"/>
  <c r="M1776" i="8"/>
  <c r="L1776" i="8"/>
  <c r="V1776" i="8" s="1"/>
  <c r="K1776" i="8"/>
  <c r="J1776" i="8"/>
  <c r="I1776" i="8"/>
  <c r="H1776" i="8"/>
  <c r="G1776" i="8"/>
  <c r="F1776" i="8"/>
  <c r="E1776" i="8"/>
  <c r="D1776" i="8"/>
  <c r="O1775" i="8"/>
  <c r="N1775" i="8"/>
  <c r="M1775" i="8"/>
  <c r="L1775" i="8"/>
  <c r="K1775" i="8"/>
  <c r="J1775" i="8"/>
  <c r="I1775" i="8"/>
  <c r="H1775" i="8"/>
  <c r="G1775" i="8"/>
  <c r="F1775" i="8"/>
  <c r="E1775" i="8"/>
  <c r="D1775" i="8"/>
  <c r="O1774" i="8"/>
  <c r="N1774" i="8"/>
  <c r="M1774" i="8"/>
  <c r="L1774" i="8"/>
  <c r="V1774" i="8" s="1"/>
  <c r="K1774" i="8"/>
  <c r="J1774" i="8"/>
  <c r="I1774" i="8"/>
  <c r="H1774" i="8"/>
  <c r="G1774" i="8"/>
  <c r="F1774" i="8"/>
  <c r="E1774" i="8"/>
  <c r="D1774" i="8"/>
  <c r="O1773" i="8"/>
  <c r="N1773" i="8"/>
  <c r="M1773" i="8"/>
  <c r="L1773" i="8"/>
  <c r="K1773" i="8"/>
  <c r="J1773" i="8"/>
  <c r="I1773" i="8"/>
  <c r="H1773" i="8"/>
  <c r="G1773" i="8"/>
  <c r="F1773" i="8"/>
  <c r="E1773" i="8"/>
  <c r="D1773" i="8"/>
  <c r="O1772" i="8"/>
  <c r="N1772" i="8"/>
  <c r="M1772" i="8"/>
  <c r="L1772" i="8"/>
  <c r="V1772" i="8" s="1"/>
  <c r="K1772" i="8"/>
  <c r="J1772" i="8"/>
  <c r="I1772" i="8"/>
  <c r="H1772" i="8"/>
  <c r="G1772" i="8"/>
  <c r="F1772" i="8"/>
  <c r="E1772" i="8"/>
  <c r="D1772" i="8"/>
  <c r="O1771" i="8"/>
  <c r="N1771" i="8"/>
  <c r="M1771" i="8"/>
  <c r="L1771" i="8"/>
  <c r="K1771" i="8"/>
  <c r="J1771" i="8"/>
  <c r="I1771" i="8"/>
  <c r="H1771" i="8"/>
  <c r="G1771" i="8"/>
  <c r="F1771" i="8"/>
  <c r="E1771" i="8"/>
  <c r="D1771" i="8"/>
  <c r="O1770" i="8"/>
  <c r="N1770" i="8"/>
  <c r="M1770" i="8"/>
  <c r="L1770" i="8"/>
  <c r="U1770" i="8" s="1"/>
  <c r="K1770" i="8"/>
  <c r="J1770" i="8"/>
  <c r="I1770" i="8"/>
  <c r="H1770" i="8"/>
  <c r="G1770" i="8"/>
  <c r="F1770" i="8"/>
  <c r="E1770" i="8"/>
  <c r="D1770" i="8"/>
  <c r="O1769" i="8"/>
  <c r="N1769" i="8"/>
  <c r="M1769" i="8"/>
  <c r="L1769" i="8"/>
  <c r="K1769" i="8"/>
  <c r="J1769" i="8"/>
  <c r="I1769" i="8"/>
  <c r="H1769" i="8"/>
  <c r="G1769" i="8"/>
  <c r="F1769" i="8"/>
  <c r="E1769" i="8"/>
  <c r="D1769" i="8"/>
  <c r="O1768" i="8"/>
  <c r="N1768" i="8"/>
  <c r="M1768" i="8"/>
  <c r="L1768" i="8"/>
  <c r="U1768" i="8" s="1"/>
  <c r="K1768" i="8"/>
  <c r="J1768" i="8"/>
  <c r="I1768" i="8"/>
  <c r="H1768" i="8"/>
  <c r="G1768" i="8"/>
  <c r="F1768" i="8"/>
  <c r="E1768" i="8"/>
  <c r="D1768" i="8"/>
  <c r="O1767" i="8"/>
  <c r="N1767" i="8"/>
  <c r="M1767" i="8"/>
  <c r="L1767" i="8"/>
  <c r="K1767" i="8"/>
  <c r="J1767" i="8"/>
  <c r="I1767" i="8"/>
  <c r="H1767" i="8"/>
  <c r="G1767" i="8"/>
  <c r="F1767" i="8"/>
  <c r="E1767" i="8"/>
  <c r="D1767" i="8"/>
  <c r="O1766" i="8"/>
  <c r="N1766" i="8"/>
  <c r="M1766" i="8"/>
  <c r="L1766" i="8"/>
  <c r="U1766" i="8" s="1"/>
  <c r="K1766" i="8"/>
  <c r="J1766" i="8"/>
  <c r="I1766" i="8"/>
  <c r="H1766" i="8"/>
  <c r="G1766" i="8"/>
  <c r="F1766" i="8"/>
  <c r="E1766" i="8"/>
  <c r="D1766" i="8"/>
  <c r="O1765" i="8"/>
  <c r="N1765" i="8"/>
  <c r="M1765" i="8"/>
  <c r="L1765" i="8"/>
  <c r="K1765" i="8"/>
  <c r="J1765" i="8"/>
  <c r="I1765" i="8"/>
  <c r="H1765" i="8"/>
  <c r="G1765" i="8"/>
  <c r="F1765" i="8"/>
  <c r="E1765" i="8"/>
  <c r="D1765" i="8"/>
  <c r="O1764" i="8"/>
  <c r="N1764" i="8"/>
  <c r="M1764" i="8"/>
  <c r="L1764" i="8"/>
  <c r="U1764" i="8" s="1"/>
  <c r="K1764" i="8"/>
  <c r="J1764" i="8"/>
  <c r="I1764" i="8"/>
  <c r="H1764" i="8"/>
  <c r="G1764" i="8"/>
  <c r="F1764" i="8"/>
  <c r="E1764" i="8"/>
  <c r="D1764" i="8"/>
  <c r="O1763" i="8"/>
  <c r="N1763" i="8"/>
  <c r="M1763" i="8"/>
  <c r="L1763" i="8"/>
  <c r="K1763" i="8"/>
  <c r="J1763" i="8"/>
  <c r="I1763" i="8"/>
  <c r="H1763" i="8"/>
  <c r="G1763" i="8"/>
  <c r="F1763" i="8"/>
  <c r="E1763" i="8"/>
  <c r="D1763" i="8"/>
  <c r="O1762" i="8"/>
  <c r="N1762" i="8"/>
  <c r="M1762" i="8"/>
  <c r="L1762" i="8"/>
  <c r="K1762" i="8"/>
  <c r="J1762" i="8"/>
  <c r="I1762" i="8"/>
  <c r="H1762" i="8"/>
  <c r="G1762" i="8"/>
  <c r="F1762" i="8"/>
  <c r="E1762" i="8"/>
  <c r="D1762" i="8"/>
  <c r="O1761" i="8"/>
  <c r="N1761" i="8"/>
  <c r="M1761" i="8"/>
  <c r="L1761" i="8"/>
  <c r="U1761" i="8" s="1"/>
  <c r="K1761" i="8"/>
  <c r="J1761" i="8"/>
  <c r="I1761" i="8"/>
  <c r="H1761" i="8"/>
  <c r="G1761" i="8"/>
  <c r="F1761" i="8"/>
  <c r="E1761" i="8"/>
  <c r="D1761" i="8"/>
  <c r="O1760" i="8"/>
  <c r="N1760" i="8"/>
  <c r="M1760" i="8"/>
  <c r="L1760" i="8"/>
  <c r="U1760" i="8" s="1"/>
  <c r="K1760" i="8"/>
  <c r="J1760" i="8"/>
  <c r="I1760" i="8"/>
  <c r="H1760" i="8"/>
  <c r="G1760" i="8"/>
  <c r="F1760" i="8"/>
  <c r="E1760" i="8"/>
  <c r="D1760" i="8"/>
  <c r="O1759" i="8"/>
  <c r="N1759" i="8"/>
  <c r="M1759" i="8"/>
  <c r="L1759" i="8"/>
  <c r="K1759" i="8"/>
  <c r="J1759" i="8"/>
  <c r="I1759" i="8"/>
  <c r="H1759" i="8"/>
  <c r="G1759" i="8"/>
  <c r="F1759" i="8"/>
  <c r="E1759" i="8"/>
  <c r="D1759" i="8"/>
  <c r="O1758" i="8"/>
  <c r="N1758" i="8"/>
  <c r="M1758" i="8"/>
  <c r="L1758" i="8"/>
  <c r="U1758" i="8" s="1"/>
  <c r="K1758" i="8"/>
  <c r="J1758" i="8"/>
  <c r="I1758" i="8"/>
  <c r="H1758" i="8"/>
  <c r="G1758" i="8"/>
  <c r="F1758" i="8"/>
  <c r="E1758" i="8"/>
  <c r="D1758" i="8"/>
  <c r="O1757" i="8"/>
  <c r="N1757" i="8"/>
  <c r="M1757" i="8"/>
  <c r="L1757" i="8"/>
  <c r="U1757" i="8" s="1"/>
  <c r="K1757" i="8"/>
  <c r="J1757" i="8"/>
  <c r="I1757" i="8"/>
  <c r="H1757" i="8"/>
  <c r="G1757" i="8"/>
  <c r="F1757" i="8"/>
  <c r="E1757" i="8"/>
  <c r="D1757" i="8"/>
  <c r="O1756" i="8"/>
  <c r="N1756" i="8"/>
  <c r="M1756" i="8"/>
  <c r="L1756" i="8"/>
  <c r="U1756" i="8" s="1"/>
  <c r="K1756" i="8"/>
  <c r="J1756" i="8"/>
  <c r="I1756" i="8"/>
  <c r="H1756" i="8"/>
  <c r="G1756" i="8"/>
  <c r="F1756" i="8"/>
  <c r="E1756" i="8"/>
  <c r="D1756" i="8"/>
  <c r="O1755" i="8"/>
  <c r="N1755" i="8"/>
  <c r="M1755" i="8"/>
  <c r="L1755" i="8"/>
  <c r="K1755" i="8"/>
  <c r="J1755" i="8"/>
  <c r="I1755" i="8"/>
  <c r="H1755" i="8"/>
  <c r="G1755" i="8"/>
  <c r="F1755" i="8"/>
  <c r="E1755" i="8"/>
  <c r="D1755" i="8"/>
  <c r="O1754" i="8"/>
  <c r="N1754" i="8"/>
  <c r="M1754" i="8"/>
  <c r="L1754" i="8"/>
  <c r="V1754" i="8" s="1"/>
  <c r="K1754" i="8"/>
  <c r="J1754" i="8"/>
  <c r="I1754" i="8"/>
  <c r="H1754" i="8"/>
  <c r="G1754" i="8"/>
  <c r="F1754" i="8"/>
  <c r="E1754" i="8"/>
  <c r="D1754" i="8"/>
  <c r="O1753" i="8"/>
  <c r="N1753" i="8"/>
  <c r="M1753" i="8"/>
  <c r="L1753" i="8"/>
  <c r="K1753" i="8"/>
  <c r="J1753" i="8"/>
  <c r="I1753" i="8"/>
  <c r="H1753" i="8"/>
  <c r="G1753" i="8"/>
  <c r="F1753" i="8"/>
  <c r="E1753" i="8"/>
  <c r="D1753" i="8"/>
  <c r="O1752" i="8"/>
  <c r="N1752" i="8"/>
  <c r="M1752" i="8"/>
  <c r="L1752" i="8"/>
  <c r="U1752" i="8" s="1"/>
  <c r="K1752" i="8"/>
  <c r="J1752" i="8"/>
  <c r="I1752" i="8"/>
  <c r="H1752" i="8"/>
  <c r="G1752" i="8"/>
  <c r="F1752" i="8"/>
  <c r="E1752" i="8"/>
  <c r="D1752" i="8"/>
  <c r="O1751" i="8"/>
  <c r="N1751" i="8"/>
  <c r="M1751" i="8"/>
  <c r="L1751" i="8"/>
  <c r="U1751" i="8" s="1"/>
  <c r="K1751" i="8"/>
  <c r="J1751" i="8"/>
  <c r="I1751" i="8"/>
  <c r="H1751" i="8"/>
  <c r="G1751" i="8"/>
  <c r="F1751" i="8"/>
  <c r="E1751" i="8"/>
  <c r="D1751" i="8"/>
  <c r="O1750" i="8"/>
  <c r="N1750" i="8"/>
  <c r="M1750" i="8"/>
  <c r="L1750" i="8"/>
  <c r="U1750" i="8" s="1"/>
  <c r="K1750" i="8"/>
  <c r="J1750" i="8"/>
  <c r="I1750" i="8"/>
  <c r="H1750" i="8"/>
  <c r="G1750" i="8"/>
  <c r="F1750" i="8"/>
  <c r="E1750" i="8"/>
  <c r="D1750" i="8"/>
  <c r="O1749" i="8"/>
  <c r="N1749" i="8"/>
  <c r="M1749" i="8"/>
  <c r="L1749" i="8"/>
  <c r="U1749" i="8" s="1"/>
  <c r="K1749" i="8"/>
  <c r="J1749" i="8"/>
  <c r="I1749" i="8"/>
  <c r="H1749" i="8"/>
  <c r="G1749" i="8"/>
  <c r="F1749" i="8"/>
  <c r="E1749" i="8"/>
  <c r="D1749" i="8"/>
  <c r="O1748" i="8"/>
  <c r="N1748" i="8"/>
  <c r="M1748" i="8"/>
  <c r="L1748" i="8"/>
  <c r="K1748" i="8"/>
  <c r="J1748" i="8"/>
  <c r="I1748" i="8"/>
  <c r="H1748" i="8"/>
  <c r="G1748" i="8"/>
  <c r="F1748" i="8"/>
  <c r="E1748" i="8"/>
  <c r="D1748" i="8"/>
  <c r="O1747" i="8"/>
  <c r="N1747" i="8"/>
  <c r="M1747" i="8"/>
  <c r="L1747" i="8"/>
  <c r="U1747" i="8" s="1"/>
  <c r="K1747" i="8"/>
  <c r="J1747" i="8"/>
  <c r="I1747" i="8"/>
  <c r="H1747" i="8"/>
  <c r="G1747" i="8"/>
  <c r="F1747" i="8"/>
  <c r="E1747" i="8"/>
  <c r="D1747" i="8"/>
  <c r="O1746" i="8"/>
  <c r="N1746" i="8"/>
  <c r="M1746" i="8"/>
  <c r="L1746" i="8"/>
  <c r="U1746" i="8" s="1"/>
  <c r="K1746" i="8"/>
  <c r="J1746" i="8"/>
  <c r="I1746" i="8"/>
  <c r="H1746" i="8"/>
  <c r="G1746" i="8"/>
  <c r="F1746" i="8"/>
  <c r="E1746" i="8"/>
  <c r="D1746" i="8"/>
  <c r="O1745" i="8"/>
  <c r="N1745" i="8"/>
  <c r="M1745" i="8"/>
  <c r="L1745" i="8"/>
  <c r="K1745" i="8"/>
  <c r="J1745" i="8"/>
  <c r="I1745" i="8"/>
  <c r="H1745" i="8"/>
  <c r="G1745" i="8"/>
  <c r="F1745" i="8"/>
  <c r="E1745" i="8"/>
  <c r="D1745" i="8"/>
  <c r="O1744" i="8"/>
  <c r="N1744" i="8"/>
  <c r="M1744" i="8"/>
  <c r="L1744" i="8"/>
  <c r="U1744" i="8" s="1"/>
  <c r="K1744" i="8"/>
  <c r="J1744" i="8"/>
  <c r="I1744" i="8"/>
  <c r="H1744" i="8"/>
  <c r="G1744" i="8"/>
  <c r="F1744" i="8"/>
  <c r="E1744" i="8"/>
  <c r="D1744" i="8"/>
  <c r="O1743" i="8"/>
  <c r="N1743" i="8"/>
  <c r="M1743" i="8"/>
  <c r="L1743" i="8"/>
  <c r="U1743" i="8" s="1"/>
  <c r="K1743" i="8"/>
  <c r="J1743" i="8"/>
  <c r="I1743" i="8"/>
  <c r="H1743" i="8"/>
  <c r="G1743" i="8"/>
  <c r="F1743" i="8"/>
  <c r="E1743" i="8"/>
  <c r="D1743" i="8"/>
  <c r="O1742" i="8"/>
  <c r="N1742" i="8"/>
  <c r="M1742" i="8"/>
  <c r="L1742" i="8"/>
  <c r="U1742" i="8" s="1"/>
  <c r="K1742" i="8"/>
  <c r="J1742" i="8"/>
  <c r="I1742" i="8"/>
  <c r="H1742" i="8"/>
  <c r="G1742" i="8"/>
  <c r="F1742" i="8"/>
  <c r="E1742" i="8"/>
  <c r="D1742" i="8"/>
  <c r="O1741" i="8"/>
  <c r="N1741" i="8"/>
  <c r="M1741" i="8"/>
  <c r="L1741" i="8"/>
  <c r="K1741" i="8"/>
  <c r="J1741" i="8"/>
  <c r="I1741" i="8"/>
  <c r="H1741" i="8"/>
  <c r="G1741" i="8"/>
  <c r="F1741" i="8"/>
  <c r="E1741" i="8"/>
  <c r="D1741" i="8"/>
  <c r="O1740" i="8"/>
  <c r="N1740" i="8"/>
  <c r="M1740" i="8"/>
  <c r="L1740" i="8"/>
  <c r="U1740" i="8" s="1"/>
  <c r="K1740" i="8"/>
  <c r="J1740" i="8"/>
  <c r="I1740" i="8"/>
  <c r="H1740" i="8"/>
  <c r="G1740" i="8"/>
  <c r="F1740" i="8"/>
  <c r="E1740" i="8"/>
  <c r="D1740" i="8"/>
  <c r="O1739" i="8"/>
  <c r="N1739" i="8"/>
  <c r="M1739" i="8"/>
  <c r="L1739" i="8"/>
  <c r="K1739" i="8"/>
  <c r="J1739" i="8"/>
  <c r="I1739" i="8"/>
  <c r="H1739" i="8"/>
  <c r="G1739" i="8"/>
  <c r="F1739" i="8"/>
  <c r="E1739" i="8"/>
  <c r="D1739" i="8"/>
  <c r="O1738" i="8"/>
  <c r="N1738" i="8"/>
  <c r="M1738" i="8"/>
  <c r="L1738" i="8"/>
  <c r="U1738" i="8" s="1"/>
  <c r="K1738" i="8"/>
  <c r="J1738" i="8"/>
  <c r="I1738" i="8"/>
  <c r="H1738" i="8"/>
  <c r="G1738" i="8"/>
  <c r="F1738" i="8"/>
  <c r="E1738" i="8"/>
  <c r="D1738" i="8"/>
  <c r="O1737" i="8"/>
  <c r="N1737" i="8"/>
  <c r="M1737" i="8"/>
  <c r="L1737" i="8"/>
  <c r="U1737" i="8" s="1"/>
  <c r="K1737" i="8"/>
  <c r="J1737" i="8"/>
  <c r="I1737" i="8"/>
  <c r="H1737" i="8"/>
  <c r="G1737" i="8"/>
  <c r="F1737" i="8"/>
  <c r="E1737" i="8"/>
  <c r="D1737" i="8"/>
  <c r="O1736" i="8"/>
  <c r="N1736" i="8"/>
  <c r="M1736" i="8"/>
  <c r="L1736" i="8"/>
  <c r="U1736" i="8" s="1"/>
  <c r="K1736" i="8"/>
  <c r="J1736" i="8"/>
  <c r="I1736" i="8"/>
  <c r="H1736" i="8"/>
  <c r="G1736" i="8"/>
  <c r="F1736" i="8"/>
  <c r="E1736" i="8"/>
  <c r="D1736" i="8"/>
  <c r="O1735" i="8"/>
  <c r="N1735" i="8"/>
  <c r="M1735" i="8"/>
  <c r="L1735" i="8"/>
  <c r="U1735" i="8" s="1"/>
  <c r="K1735" i="8"/>
  <c r="J1735" i="8"/>
  <c r="I1735" i="8"/>
  <c r="H1735" i="8"/>
  <c r="G1735" i="8"/>
  <c r="F1735" i="8"/>
  <c r="E1735" i="8"/>
  <c r="D1735" i="8"/>
  <c r="O1734" i="8"/>
  <c r="N1734" i="8"/>
  <c r="M1734" i="8"/>
  <c r="L1734" i="8"/>
  <c r="K1734" i="8"/>
  <c r="J1734" i="8"/>
  <c r="I1734" i="8"/>
  <c r="H1734" i="8"/>
  <c r="G1734" i="8"/>
  <c r="F1734" i="8"/>
  <c r="E1734" i="8"/>
  <c r="D1734" i="8"/>
  <c r="O1733" i="8"/>
  <c r="N1733" i="8"/>
  <c r="M1733" i="8"/>
  <c r="L1733" i="8"/>
  <c r="U1733" i="8" s="1"/>
  <c r="K1733" i="8"/>
  <c r="J1733" i="8"/>
  <c r="I1733" i="8"/>
  <c r="H1733" i="8"/>
  <c r="G1733" i="8"/>
  <c r="F1733" i="8"/>
  <c r="E1733" i="8"/>
  <c r="D1733" i="8"/>
  <c r="O1732" i="8"/>
  <c r="N1732" i="8"/>
  <c r="M1732" i="8"/>
  <c r="L1732" i="8"/>
  <c r="U1732" i="8" s="1"/>
  <c r="K1732" i="8"/>
  <c r="J1732" i="8"/>
  <c r="I1732" i="8"/>
  <c r="H1732" i="8"/>
  <c r="G1732" i="8"/>
  <c r="F1732" i="8"/>
  <c r="E1732" i="8"/>
  <c r="D1732" i="8"/>
  <c r="O1731" i="8"/>
  <c r="N1731" i="8"/>
  <c r="M1731" i="8"/>
  <c r="L1731" i="8"/>
  <c r="K1731" i="8"/>
  <c r="J1731" i="8"/>
  <c r="I1731" i="8"/>
  <c r="H1731" i="8"/>
  <c r="G1731" i="8"/>
  <c r="F1731" i="8"/>
  <c r="E1731" i="8"/>
  <c r="D1731" i="8"/>
  <c r="O1730" i="8"/>
  <c r="N1730" i="8"/>
  <c r="M1730" i="8"/>
  <c r="L1730" i="8"/>
  <c r="U1730" i="8" s="1"/>
  <c r="AH1730" i="8" s="1"/>
  <c r="K1730" i="8"/>
  <c r="J1730" i="8"/>
  <c r="I1730" i="8"/>
  <c r="H1730" i="8"/>
  <c r="G1730" i="8"/>
  <c r="F1730" i="8"/>
  <c r="E1730" i="8"/>
  <c r="D1730" i="8"/>
  <c r="O1729" i="8"/>
  <c r="N1729" i="8"/>
  <c r="M1729" i="8"/>
  <c r="L1729" i="8"/>
  <c r="K1729" i="8"/>
  <c r="J1729" i="8"/>
  <c r="I1729" i="8"/>
  <c r="H1729" i="8"/>
  <c r="G1729" i="8"/>
  <c r="F1729" i="8"/>
  <c r="E1729" i="8"/>
  <c r="D1729" i="8"/>
  <c r="O1728" i="8"/>
  <c r="N1728" i="8"/>
  <c r="M1728" i="8"/>
  <c r="L1728" i="8"/>
  <c r="V1728" i="8" s="1"/>
  <c r="K1728" i="8"/>
  <c r="J1728" i="8"/>
  <c r="I1728" i="8"/>
  <c r="H1728" i="8"/>
  <c r="G1728" i="8"/>
  <c r="F1728" i="8"/>
  <c r="E1728" i="8"/>
  <c r="D1728" i="8"/>
  <c r="O1727" i="8"/>
  <c r="N1727" i="8"/>
  <c r="M1727" i="8"/>
  <c r="L1727" i="8"/>
  <c r="U1727" i="8" s="1"/>
  <c r="K1727" i="8"/>
  <c r="J1727" i="8"/>
  <c r="I1727" i="8"/>
  <c r="H1727" i="8"/>
  <c r="G1727" i="8"/>
  <c r="F1727" i="8"/>
  <c r="E1727" i="8"/>
  <c r="D1727" i="8"/>
  <c r="O1726" i="8"/>
  <c r="N1726" i="8"/>
  <c r="M1726" i="8"/>
  <c r="L1726" i="8"/>
  <c r="V1726" i="8" s="1"/>
  <c r="K1726" i="8"/>
  <c r="J1726" i="8"/>
  <c r="I1726" i="8"/>
  <c r="H1726" i="8"/>
  <c r="G1726" i="8"/>
  <c r="F1726" i="8"/>
  <c r="E1726" i="8"/>
  <c r="D1726" i="8"/>
  <c r="O1725" i="8"/>
  <c r="N1725" i="8"/>
  <c r="M1725" i="8"/>
  <c r="L1725" i="8"/>
  <c r="K1725" i="8"/>
  <c r="J1725" i="8"/>
  <c r="I1725" i="8"/>
  <c r="H1725" i="8"/>
  <c r="G1725" i="8"/>
  <c r="F1725" i="8"/>
  <c r="E1725" i="8"/>
  <c r="D1725" i="8"/>
  <c r="O1724" i="8"/>
  <c r="N1724" i="8"/>
  <c r="M1724" i="8"/>
  <c r="L1724" i="8"/>
  <c r="V1724" i="8" s="1"/>
  <c r="K1724" i="8"/>
  <c r="J1724" i="8"/>
  <c r="I1724" i="8"/>
  <c r="H1724" i="8"/>
  <c r="G1724" i="8"/>
  <c r="F1724" i="8"/>
  <c r="E1724" i="8"/>
  <c r="D1724" i="8"/>
  <c r="O1723" i="8"/>
  <c r="N1723" i="8"/>
  <c r="M1723" i="8"/>
  <c r="L1723" i="8"/>
  <c r="U1723" i="8" s="1"/>
  <c r="K1723" i="8"/>
  <c r="J1723" i="8"/>
  <c r="I1723" i="8"/>
  <c r="H1723" i="8"/>
  <c r="G1723" i="8"/>
  <c r="F1723" i="8"/>
  <c r="E1723" i="8"/>
  <c r="D1723" i="8"/>
  <c r="O1722" i="8"/>
  <c r="N1722" i="8"/>
  <c r="M1722" i="8"/>
  <c r="L1722" i="8"/>
  <c r="K1722" i="8"/>
  <c r="J1722" i="8"/>
  <c r="I1722" i="8"/>
  <c r="H1722" i="8"/>
  <c r="G1722" i="8"/>
  <c r="F1722" i="8"/>
  <c r="E1722" i="8"/>
  <c r="D1722" i="8"/>
  <c r="O1721" i="8"/>
  <c r="N1721" i="8"/>
  <c r="M1721" i="8"/>
  <c r="L1721" i="8"/>
  <c r="U1721" i="8" s="1"/>
  <c r="K1721" i="8"/>
  <c r="J1721" i="8"/>
  <c r="I1721" i="8"/>
  <c r="H1721" i="8"/>
  <c r="G1721" i="8"/>
  <c r="F1721" i="8"/>
  <c r="E1721" i="8"/>
  <c r="D1721" i="8"/>
  <c r="O1720" i="8"/>
  <c r="N1720" i="8"/>
  <c r="M1720" i="8"/>
  <c r="L1720" i="8"/>
  <c r="U1720" i="8" s="1"/>
  <c r="K1720" i="8"/>
  <c r="J1720" i="8"/>
  <c r="I1720" i="8"/>
  <c r="H1720" i="8"/>
  <c r="G1720" i="8"/>
  <c r="F1720" i="8"/>
  <c r="E1720" i="8"/>
  <c r="D1720" i="8"/>
  <c r="O1719" i="8"/>
  <c r="N1719" i="8"/>
  <c r="M1719" i="8"/>
  <c r="L1719" i="8"/>
  <c r="U1719" i="8" s="1"/>
  <c r="K1719" i="8"/>
  <c r="J1719" i="8"/>
  <c r="I1719" i="8"/>
  <c r="H1719" i="8"/>
  <c r="G1719" i="8"/>
  <c r="F1719" i="8"/>
  <c r="E1719" i="8"/>
  <c r="D1719" i="8"/>
  <c r="O1718" i="8"/>
  <c r="N1718" i="8"/>
  <c r="M1718" i="8"/>
  <c r="L1718" i="8"/>
  <c r="U1718" i="8" s="1"/>
  <c r="K1718" i="8"/>
  <c r="J1718" i="8"/>
  <c r="I1718" i="8"/>
  <c r="H1718" i="8"/>
  <c r="G1718" i="8"/>
  <c r="F1718" i="8"/>
  <c r="E1718" i="8"/>
  <c r="D1718" i="8"/>
  <c r="O1717" i="8"/>
  <c r="N1717" i="8"/>
  <c r="M1717" i="8"/>
  <c r="L1717" i="8"/>
  <c r="U1717" i="8" s="1"/>
  <c r="K1717" i="8"/>
  <c r="J1717" i="8"/>
  <c r="I1717" i="8"/>
  <c r="H1717" i="8"/>
  <c r="G1717" i="8"/>
  <c r="F1717" i="8"/>
  <c r="E1717" i="8"/>
  <c r="D1717" i="8"/>
  <c r="O1716" i="8"/>
  <c r="N1716" i="8"/>
  <c r="M1716" i="8"/>
  <c r="L1716" i="8"/>
  <c r="U1716" i="8" s="1"/>
  <c r="K1716" i="8"/>
  <c r="J1716" i="8"/>
  <c r="I1716" i="8"/>
  <c r="H1716" i="8"/>
  <c r="G1716" i="8"/>
  <c r="F1716" i="8"/>
  <c r="E1716" i="8"/>
  <c r="D1716" i="8"/>
  <c r="O1715" i="8"/>
  <c r="N1715" i="8"/>
  <c r="M1715" i="8"/>
  <c r="L1715" i="8"/>
  <c r="K1715" i="8"/>
  <c r="J1715" i="8"/>
  <c r="I1715" i="8"/>
  <c r="H1715" i="8"/>
  <c r="G1715" i="8"/>
  <c r="F1715" i="8"/>
  <c r="E1715" i="8"/>
  <c r="D1715" i="8"/>
  <c r="O1714" i="8"/>
  <c r="N1714" i="8"/>
  <c r="M1714" i="8"/>
  <c r="L1714" i="8"/>
  <c r="V1714" i="8" s="1"/>
  <c r="K1714" i="8"/>
  <c r="J1714" i="8"/>
  <c r="I1714" i="8"/>
  <c r="H1714" i="8"/>
  <c r="G1714" i="8"/>
  <c r="F1714" i="8"/>
  <c r="E1714" i="8"/>
  <c r="D1714" i="8"/>
  <c r="O1713" i="8"/>
  <c r="N1713" i="8"/>
  <c r="M1713" i="8"/>
  <c r="L1713" i="8"/>
  <c r="U1713" i="8" s="1"/>
  <c r="K1713" i="8"/>
  <c r="J1713" i="8"/>
  <c r="I1713" i="8"/>
  <c r="H1713" i="8"/>
  <c r="G1713" i="8"/>
  <c r="F1713" i="8"/>
  <c r="E1713" i="8"/>
  <c r="D1713" i="8"/>
  <c r="O1712" i="8"/>
  <c r="N1712" i="8"/>
  <c r="M1712" i="8"/>
  <c r="L1712" i="8"/>
  <c r="V1712" i="8" s="1"/>
  <c r="K1712" i="8"/>
  <c r="J1712" i="8"/>
  <c r="I1712" i="8"/>
  <c r="H1712" i="8"/>
  <c r="G1712" i="8"/>
  <c r="F1712" i="8"/>
  <c r="E1712" i="8"/>
  <c r="D1712" i="8"/>
  <c r="O1711" i="8"/>
  <c r="N1711" i="8"/>
  <c r="M1711" i="8"/>
  <c r="L1711" i="8"/>
  <c r="K1711" i="8"/>
  <c r="J1711" i="8"/>
  <c r="I1711" i="8"/>
  <c r="H1711" i="8"/>
  <c r="G1711" i="8"/>
  <c r="F1711" i="8"/>
  <c r="E1711" i="8"/>
  <c r="D1711" i="8"/>
  <c r="O1710" i="8"/>
  <c r="N1710" i="8"/>
  <c r="M1710" i="8"/>
  <c r="L1710" i="8"/>
  <c r="V1710" i="8" s="1"/>
  <c r="K1710" i="8"/>
  <c r="J1710" i="8"/>
  <c r="I1710" i="8"/>
  <c r="H1710" i="8"/>
  <c r="G1710" i="8"/>
  <c r="F1710" i="8"/>
  <c r="E1710" i="8"/>
  <c r="D1710" i="8"/>
  <c r="O1709" i="8"/>
  <c r="N1709" i="8"/>
  <c r="M1709" i="8"/>
  <c r="L1709" i="8"/>
  <c r="U1709" i="8" s="1"/>
  <c r="K1709" i="8"/>
  <c r="J1709" i="8"/>
  <c r="I1709" i="8"/>
  <c r="H1709" i="8"/>
  <c r="G1709" i="8"/>
  <c r="F1709" i="8"/>
  <c r="E1709" i="8"/>
  <c r="D1709" i="8"/>
  <c r="O1708" i="8"/>
  <c r="N1708" i="8"/>
  <c r="M1708" i="8"/>
  <c r="L1708" i="8"/>
  <c r="V1708" i="8" s="1"/>
  <c r="K1708" i="8"/>
  <c r="J1708" i="8"/>
  <c r="I1708" i="8"/>
  <c r="H1708" i="8"/>
  <c r="G1708" i="8"/>
  <c r="F1708" i="8"/>
  <c r="E1708" i="8"/>
  <c r="D1708" i="8"/>
  <c r="O1707" i="8"/>
  <c r="N1707" i="8"/>
  <c r="M1707" i="8"/>
  <c r="L1707" i="8"/>
  <c r="U1707" i="8" s="1"/>
  <c r="K1707" i="8"/>
  <c r="J1707" i="8"/>
  <c r="I1707" i="8"/>
  <c r="H1707" i="8"/>
  <c r="G1707" i="8"/>
  <c r="F1707" i="8"/>
  <c r="E1707" i="8"/>
  <c r="D1707" i="8"/>
  <c r="O1706" i="8"/>
  <c r="N1706" i="8"/>
  <c r="M1706" i="8"/>
  <c r="L1706" i="8"/>
  <c r="U1706" i="8" s="1"/>
  <c r="K1706" i="8"/>
  <c r="J1706" i="8"/>
  <c r="I1706" i="8"/>
  <c r="H1706" i="8"/>
  <c r="G1706" i="8"/>
  <c r="F1706" i="8"/>
  <c r="E1706" i="8"/>
  <c r="D1706" i="8"/>
  <c r="O1705" i="8"/>
  <c r="N1705" i="8"/>
  <c r="M1705" i="8"/>
  <c r="L1705" i="8"/>
  <c r="K1705" i="8"/>
  <c r="J1705" i="8"/>
  <c r="I1705" i="8"/>
  <c r="H1705" i="8"/>
  <c r="G1705" i="8"/>
  <c r="F1705" i="8"/>
  <c r="E1705" i="8"/>
  <c r="D1705" i="8"/>
  <c r="O1704" i="8"/>
  <c r="N1704" i="8"/>
  <c r="M1704" i="8"/>
  <c r="L1704" i="8"/>
  <c r="V1704" i="8" s="1"/>
  <c r="K1704" i="8"/>
  <c r="J1704" i="8"/>
  <c r="I1704" i="8"/>
  <c r="H1704" i="8"/>
  <c r="G1704" i="8"/>
  <c r="F1704" i="8"/>
  <c r="E1704" i="8"/>
  <c r="D1704" i="8"/>
  <c r="O1703" i="8"/>
  <c r="N1703" i="8"/>
  <c r="M1703" i="8"/>
  <c r="L1703" i="8"/>
  <c r="U1703" i="8" s="1"/>
  <c r="K1703" i="8"/>
  <c r="J1703" i="8"/>
  <c r="I1703" i="8"/>
  <c r="H1703" i="8"/>
  <c r="G1703" i="8"/>
  <c r="F1703" i="8"/>
  <c r="E1703" i="8"/>
  <c r="D1703" i="8"/>
  <c r="O1702" i="8"/>
  <c r="N1702" i="8"/>
  <c r="M1702" i="8"/>
  <c r="L1702" i="8"/>
  <c r="U1702" i="8" s="1"/>
  <c r="K1702" i="8"/>
  <c r="J1702" i="8"/>
  <c r="I1702" i="8"/>
  <c r="H1702" i="8"/>
  <c r="G1702" i="8"/>
  <c r="F1702" i="8"/>
  <c r="E1702" i="8"/>
  <c r="D1702" i="8"/>
  <c r="O1701" i="8"/>
  <c r="N1701" i="8"/>
  <c r="M1701" i="8"/>
  <c r="L1701" i="8"/>
  <c r="K1701" i="8"/>
  <c r="J1701" i="8"/>
  <c r="I1701" i="8"/>
  <c r="H1701" i="8"/>
  <c r="G1701" i="8"/>
  <c r="F1701" i="8"/>
  <c r="E1701" i="8"/>
  <c r="D1701" i="8"/>
  <c r="O1700" i="8"/>
  <c r="N1700" i="8"/>
  <c r="M1700" i="8"/>
  <c r="L1700" i="8"/>
  <c r="V1700" i="8" s="1"/>
  <c r="K1700" i="8"/>
  <c r="J1700" i="8"/>
  <c r="I1700" i="8"/>
  <c r="H1700" i="8"/>
  <c r="G1700" i="8"/>
  <c r="F1700" i="8"/>
  <c r="E1700" i="8"/>
  <c r="D1700" i="8"/>
  <c r="O1699" i="8"/>
  <c r="N1699" i="8"/>
  <c r="M1699" i="8"/>
  <c r="L1699" i="8"/>
  <c r="U1699" i="8" s="1"/>
  <c r="K1699" i="8"/>
  <c r="J1699" i="8"/>
  <c r="I1699" i="8"/>
  <c r="H1699" i="8"/>
  <c r="G1699" i="8"/>
  <c r="F1699" i="8"/>
  <c r="E1699" i="8"/>
  <c r="D1699" i="8"/>
  <c r="O1698" i="8"/>
  <c r="N1698" i="8"/>
  <c r="M1698" i="8"/>
  <c r="L1698" i="8"/>
  <c r="V1698" i="8" s="1"/>
  <c r="K1698" i="8"/>
  <c r="J1698" i="8"/>
  <c r="I1698" i="8"/>
  <c r="H1698" i="8"/>
  <c r="G1698" i="8"/>
  <c r="F1698" i="8"/>
  <c r="E1698" i="8"/>
  <c r="D1698" i="8"/>
  <c r="O1697" i="8"/>
  <c r="N1697" i="8"/>
  <c r="M1697" i="8"/>
  <c r="L1697" i="8"/>
  <c r="K1697" i="8"/>
  <c r="J1697" i="8"/>
  <c r="I1697" i="8"/>
  <c r="H1697" i="8"/>
  <c r="G1697" i="8"/>
  <c r="F1697" i="8"/>
  <c r="E1697" i="8"/>
  <c r="D1697" i="8"/>
  <c r="O1696" i="8"/>
  <c r="N1696" i="8"/>
  <c r="M1696" i="8"/>
  <c r="L1696" i="8"/>
  <c r="V1696" i="8" s="1"/>
  <c r="K1696" i="8"/>
  <c r="J1696" i="8"/>
  <c r="I1696" i="8"/>
  <c r="H1696" i="8"/>
  <c r="G1696" i="8"/>
  <c r="F1696" i="8"/>
  <c r="E1696" i="8"/>
  <c r="D1696" i="8"/>
  <c r="O1695" i="8"/>
  <c r="N1695" i="8"/>
  <c r="M1695" i="8"/>
  <c r="L1695" i="8"/>
  <c r="U1695" i="8" s="1"/>
  <c r="K1695" i="8"/>
  <c r="J1695" i="8"/>
  <c r="I1695" i="8"/>
  <c r="H1695" i="8"/>
  <c r="G1695" i="8"/>
  <c r="F1695" i="8"/>
  <c r="E1695" i="8"/>
  <c r="D1695" i="8"/>
  <c r="O1694" i="8"/>
  <c r="N1694" i="8"/>
  <c r="M1694" i="8"/>
  <c r="L1694" i="8"/>
  <c r="V1694" i="8" s="1"/>
  <c r="K1694" i="8"/>
  <c r="J1694" i="8"/>
  <c r="I1694" i="8"/>
  <c r="H1694" i="8"/>
  <c r="G1694" i="8"/>
  <c r="F1694" i="8"/>
  <c r="E1694" i="8"/>
  <c r="D1694" i="8"/>
  <c r="O1693" i="8"/>
  <c r="N1693" i="8"/>
  <c r="M1693" i="8"/>
  <c r="L1693" i="8"/>
  <c r="U1693" i="8" s="1"/>
  <c r="K1693" i="8"/>
  <c r="J1693" i="8"/>
  <c r="I1693" i="8"/>
  <c r="H1693" i="8"/>
  <c r="G1693" i="8"/>
  <c r="F1693" i="8"/>
  <c r="E1693" i="8"/>
  <c r="D1693" i="8"/>
  <c r="O1692" i="8"/>
  <c r="N1692" i="8"/>
  <c r="M1692" i="8"/>
  <c r="L1692" i="8"/>
  <c r="V1692" i="8" s="1"/>
  <c r="K1692" i="8"/>
  <c r="J1692" i="8"/>
  <c r="I1692" i="8"/>
  <c r="H1692" i="8"/>
  <c r="G1692" i="8"/>
  <c r="F1692" i="8"/>
  <c r="E1692" i="8"/>
  <c r="D1692" i="8"/>
  <c r="O1691" i="8"/>
  <c r="N1691" i="8"/>
  <c r="M1691" i="8"/>
  <c r="L1691" i="8"/>
  <c r="K1691" i="8"/>
  <c r="J1691" i="8"/>
  <c r="I1691" i="8"/>
  <c r="H1691" i="8"/>
  <c r="G1691" i="8"/>
  <c r="F1691" i="8"/>
  <c r="E1691" i="8"/>
  <c r="D1691" i="8"/>
  <c r="O1690" i="8"/>
  <c r="N1690" i="8"/>
  <c r="M1690" i="8"/>
  <c r="L1690" i="8"/>
  <c r="V1690" i="8" s="1"/>
  <c r="K1690" i="8"/>
  <c r="J1690" i="8"/>
  <c r="I1690" i="8"/>
  <c r="H1690" i="8"/>
  <c r="G1690" i="8"/>
  <c r="F1690" i="8"/>
  <c r="E1690" i="8"/>
  <c r="D1690" i="8"/>
  <c r="O1689" i="8"/>
  <c r="N1689" i="8"/>
  <c r="M1689" i="8"/>
  <c r="L1689" i="8"/>
  <c r="U1689" i="8" s="1"/>
  <c r="K1689" i="8"/>
  <c r="J1689" i="8"/>
  <c r="I1689" i="8"/>
  <c r="H1689" i="8"/>
  <c r="G1689" i="8"/>
  <c r="F1689" i="8"/>
  <c r="E1689" i="8"/>
  <c r="D1689" i="8"/>
  <c r="O1688" i="8"/>
  <c r="N1688" i="8"/>
  <c r="M1688" i="8"/>
  <c r="L1688" i="8"/>
  <c r="K1688" i="8"/>
  <c r="J1688" i="8"/>
  <c r="I1688" i="8"/>
  <c r="H1688" i="8"/>
  <c r="G1688" i="8"/>
  <c r="F1688" i="8"/>
  <c r="E1688" i="8"/>
  <c r="D1688" i="8"/>
  <c r="O1687" i="8"/>
  <c r="N1687" i="8"/>
  <c r="M1687" i="8"/>
  <c r="L1687" i="8"/>
  <c r="U1687" i="8" s="1"/>
  <c r="K1687" i="8"/>
  <c r="J1687" i="8"/>
  <c r="I1687" i="8"/>
  <c r="H1687" i="8"/>
  <c r="G1687" i="8"/>
  <c r="F1687" i="8"/>
  <c r="E1687" i="8"/>
  <c r="D1687" i="8"/>
  <c r="O1686" i="8"/>
  <c r="N1686" i="8"/>
  <c r="M1686" i="8"/>
  <c r="L1686" i="8"/>
  <c r="U1686" i="8" s="1"/>
  <c r="K1686" i="8"/>
  <c r="J1686" i="8"/>
  <c r="I1686" i="8"/>
  <c r="H1686" i="8"/>
  <c r="G1686" i="8"/>
  <c r="F1686" i="8"/>
  <c r="E1686" i="8"/>
  <c r="D1686" i="8"/>
  <c r="O1685" i="8"/>
  <c r="N1685" i="8"/>
  <c r="M1685" i="8"/>
  <c r="L1685" i="8"/>
  <c r="K1685" i="8"/>
  <c r="J1685" i="8"/>
  <c r="I1685" i="8"/>
  <c r="H1685" i="8"/>
  <c r="G1685" i="8"/>
  <c r="F1685" i="8"/>
  <c r="E1685" i="8"/>
  <c r="D1685" i="8"/>
  <c r="O1684" i="8"/>
  <c r="N1684" i="8"/>
  <c r="M1684" i="8"/>
  <c r="L1684" i="8"/>
  <c r="V1684" i="8" s="1"/>
  <c r="K1684" i="8"/>
  <c r="J1684" i="8"/>
  <c r="I1684" i="8"/>
  <c r="H1684" i="8"/>
  <c r="G1684" i="8"/>
  <c r="F1684" i="8"/>
  <c r="E1684" i="8"/>
  <c r="D1684" i="8"/>
  <c r="O1683" i="8"/>
  <c r="N1683" i="8"/>
  <c r="M1683" i="8"/>
  <c r="L1683" i="8"/>
  <c r="K1683" i="8"/>
  <c r="J1683" i="8"/>
  <c r="I1683" i="8"/>
  <c r="H1683" i="8"/>
  <c r="G1683" i="8"/>
  <c r="F1683" i="8"/>
  <c r="E1683" i="8"/>
  <c r="D1683" i="8"/>
  <c r="O1682" i="8"/>
  <c r="N1682" i="8"/>
  <c r="M1682" i="8"/>
  <c r="L1682" i="8"/>
  <c r="V1682" i="8" s="1"/>
  <c r="K1682" i="8"/>
  <c r="J1682" i="8"/>
  <c r="I1682" i="8"/>
  <c r="H1682" i="8"/>
  <c r="G1682" i="8"/>
  <c r="F1682" i="8"/>
  <c r="E1682" i="8"/>
  <c r="D1682" i="8"/>
  <c r="O1681" i="8"/>
  <c r="N1681" i="8"/>
  <c r="M1681" i="8"/>
  <c r="L1681" i="8"/>
  <c r="U1681" i="8" s="1"/>
  <c r="K1681" i="8"/>
  <c r="J1681" i="8"/>
  <c r="I1681" i="8"/>
  <c r="H1681" i="8"/>
  <c r="G1681" i="8"/>
  <c r="F1681" i="8"/>
  <c r="E1681" i="8"/>
  <c r="D1681" i="8"/>
  <c r="O1680" i="8"/>
  <c r="N1680" i="8"/>
  <c r="M1680" i="8"/>
  <c r="L1680" i="8"/>
  <c r="U1680" i="8" s="1"/>
  <c r="K1680" i="8"/>
  <c r="J1680" i="8"/>
  <c r="I1680" i="8"/>
  <c r="H1680" i="8"/>
  <c r="G1680" i="8"/>
  <c r="F1680" i="8"/>
  <c r="E1680" i="8"/>
  <c r="D1680" i="8"/>
  <c r="O1679" i="8"/>
  <c r="N1679" i="8"/>
  <c r="M1679" i="8"/>
  <c r="L1679" i="8"/>
  <c r="U1679" i="8" s="1"/>
  <c r="K1679" i="8"/>
  <c r="J1679" i="8"/>
  <c r="I1679" i="8"/>
  <c r="H1679" i="8"/>
  <c r="G1679" i="8"/>
  <c r="F1679" i="8"/>
  <c r="E1679" i="8"/>
  <c r="D1679" i="8"/>
  <c r="O1678" i="8"/>
  <c r="N1678" i="8"/>
  <c r="M1678" i="8"/>
  <c r="L1678" i="8"/>
  <c r="U1678" i="8" s="1"/>
  <c r="K1678" i="8"/>
  <c r="J1678" i="8"/>
  <c r="I1678" i="8"/>
  <c r="H1678" i="8"/>
  <c r="G1678" i="8"/>
  <c r="F1678" i="8"/>
  <c r="E1678" i="8"/>
  <c r="D1678" i="8"/>
  <c r="O1677" i="8"/>
  <c r="N1677" i="8"/>
  <c r="M1677" i="8"/>
  <c r="L1677" i="8"/>
  <c r="K1677" i="8"/>
  <c r="J1677" i="8"/>
  <c r="I1677" i="8"/>
  <c r="H1677" i="8"/>
  <c r="G1677" i="8"/>
  <c r="F1677" i="8"/>
  <c r="E1677" i="8"/>
  <c r="D1677" i="8"/>
  <c r="O1676" i="8"/>
  <c r="N1676" i="8"/>
  <c r="M1676" i="8"/>
  <c r="L1676" i="8"/>
  <c r="U1676" i="8" s="1"/>
  <c r="K1676" i="8"/>
  <c r="J1676" i="8"/>
  <c r="I1676" i="8"/>
  <c r="H1676" i="8"/>
  <c r="G1676" i="8"/>
  <c r="F1676" i="8"/>
  <c r="E1676" i="8"/>
  <c r="D1676" i="8"/>
  <c r="O1675" i="8"/>
  <c r="N1675" i="8"/>
  <c r="M1675" i="8"/>
  <c r="L1675" i="8"/>
  <c r="U1675" i="8" s="1"/>
  <c r="K1675" i="8"/>
  <c r="J1675" i="8"/>
  <c r="I1675" i="8"/>
  <c r="H1675" i="8"/>
  <c r="G1675" i="8"/>
  <c r="F1675" i="8"/>
  <c r="E1675" i="8"/>
  <c r="D1675" i="8"/>
  <c r="O1674" i="8"/>
  <c r="N1674" i="8"/>
  <c r="M1674" i="8"/>
  <c r="L1674" i="8"/>
  <c r="V1674" i="8" s="1"/>
  <c r="K1674" i="8"/>
  <c r="J1674" i="8"/>
  <c r="I1674" i="8"/>
  <c r="H1674" i="8"/>
  <c r="G1674" i="8"/>
  <c r="F1674" i="8"/>
  <c r="E1674" i="8"/>
  <c r="D1674" i="8"/>
  <c r="O1673" i="8"/>
  <c r="N1673" i="8"/>
  <c r="M1673" i="8"/>
  <c r="L1673" i="8"/>
  <c r="U1673" i="8" s="1"/>
  <c r="K1673" i="8"/>
  <c r="J1673" i="8"/>
  <c r="I1673" i="8"/>
  <c r="H1673" i="8"/>
  <c r="G1673" i="8"/>
  <c r="F1673" i="8"/>
  <c r="E1673" i="8"/>
  <c r="D1673" i="8"/>
  <c r="O1672" i="8"/>
  <c r="N1672" i="8"/>
  <c r="M1672" i="8"/>
  <c r="L1672" i="8"/>
  <c r="U1672" i="8" s="1"/>
  <c r="K1672" i="8"/>
  <c r="J1672" i="8"/>
  <c r="I1672" i="8"/>
  <c r="H1672" i="8"/>
  <c r="G1672" i="8"/>
  <c r="F1672" i="8"/>
  <c r="E1672" i="8"/>
  <c r="D1672" i="8"/>
  <c r="O1671" i="8"/>
  <c r="N1671" i="8"/>
  <c r="M1671" i="8"/>
  <c r="L1671" i="8"/>
  <c r="K1671" i="8"/>
  <c r="J1671" i="8"/>
  <c r="I1671" i="8"/>
  <c r="H1671" i="8"/>
  <c r="G1671" i="8"/>
  <c r="F1671" i="8"/>
  <c r="E1671" i="8"/>
  <c r="D1671" i="8"/>
  <c r="O1670" i="8"/>
  <c r="N1670" i="8"/>
  <c r="M1670" i="8"/>
  <c r="L1670" i="8"/>
  <c r="V1670" i="8" s="1"/>
  <c r="K1670" i="8"/>
  <c r="J1670" i="8"/>
  <c r="I1670" i="8"/>
  <c r="H1670" i="8"/>
  <c r="G1670" i="8"/>
  <c r="F1670" i="8"/>
  <c r="E1670" i="8"/>
  <c r="D1670" i="8"/>
  <c r="O1669" i="8"/>
  <c r="N1669" i="8"/>
  <c r="M1669" i="8"/>
  <c r="L1669" i="8"/>
  <c r="K1669" i="8"/>
  <c r="J1669" i="8"/>
  <c r="I1669" i="8"/>
  <c r="H1669" i="8"/>
  <c r="G1669" i="8"/>
  <c r="F1669" i="8"/>
  <c r="E1669" i="8"/>
  <c r="D1669" i="8"/>
  <c r="O1668" i="8"/>
  <c r="N1668" i="8"/>
  <c r="M1668" i="8"/>
  <c r="L1668" i="8"/>
  <c r="V1668" i="8" s="1"/>
  <c r="K1668" i="8"/>
  <c r="J1668" i="8"/>
  <c r="I1668" i="8"/>
  <c r="H1668" i="8"/>
  <c r="G1668" i="8"/>
  <c r="F1668" i="8"/>
  <c r="E1668" i="8"/>
  <c r="D1668" i="8"/>
  <c r="O1667" i="8"/>
  <c r="N1667" i="8"/>
  <c r="M1667" i="8"/>
  <c r="L1667" i="8"/>
  <c r="U1667" i="8" s="1"/>
  <c r="K1667" i="8"/>
  <c r="J1667" i="8"/>
  <c r="I1667" i="8"/>
  <c r="H1667" i="8"/>
  <c r="G1667" i="8"/>
  <c r="F1667" i="8"/>
  <c r="E1667" i="8"/>
  <c r="D1667" i="8"/>
  <c r="O1666" i="8"/>
  <c r="N1666" i="8"/>
  <c r="M1666" i="8"/>
  <c r="L1666" i="8"/>
  <c r="V1666" i="8" s="1"/>
  <c r="K1666" i="8"/>
  <c r="J1666" i="8"/>
  <c r="I1666" i="8"/>
  <c r="H1666" i="8"/>
  <c r="G1666" i="8"/>
  <c r="F1666" i="8"/>
  <c r="E1666" i="8"/>
  <c r="D1666" i="8"/>
  <c r="O1665" i="8"/>
  <c r="N1665" i="8"/>
  <c r="M1665" i="8"/>
  <c r="L1665" i="8"/>
  <c r="U1665" i="8" s="1"/>
  <c r="K1665" i="8"/>
  <c r="J1665" i="8"/>
  <c r="I1665" i="8"/>
  <c r="H1665" i="8"/>
  <c r="G1665" i="8"/>
  <c r="F1665" i="8"/>
  <c r="E1665" i="8"/>
  <c r="D1665" i="8"/>
  <c r="O1664" i="8"/>
  <c r="N1664" i="8"/>
  <c r="M1664" i="8"/>
  <c r="L1664" i="8"/>
  <c r="V1664" i="8" s="1"/>
  <c r="K1664" i="8"/>
  <c r="J1664" i="8"/>
  <c r="I1664" i="8"/>
  <c r="H1664" i="8"/>
  <c r="G1664" i="8"/>
  <c r="F1664" i="8"/>
  <c r="E1664" i="8"/>
  <c r="D1664" i="8"/>
  <c r="O1663" i="8"/>
  <c r="N1663" i="8"/>
  <c r="M1663" i="8"/>
  <c r="L1663" i="8"/>
  <c r="U1663" i="8" s="1"/>
  <c r="K1663" i="8"/>
  <c r="J1663" i="8"/>
  <c r="I1663" i="8"/>
  <c r="H1663" i="8"/>
  <c r="G1663" i="8"/>
  <c r="F1663" i="8"/>
  <c r="E1663" i="8"/>
  <c r="D1663" i="8"/>
  <c r="O1662" i="8"/>
  <c r="N1662" i="8"/>
  <c r="M1662" i="8"/>
  <c r="L1662" i="8"/>
  <c r="V1662" i="8" s="1"/>
  <c r="K1662" i="8"/>
  <c r="J1662" i="8"/>
  <c r="I1662" i="8"/>
  <c r="H1662" i="8"/>
  <c r="G1662" i="8"/>
  <c r="F1662" i="8"/>
  <c r="E1662" i="8"/>
  <c r="D1662" i="8"/>
  <c r="O1661" i="8"/>
  <c r="N1661" i="8"/>
  <c r="M1661" i="8"/>
  <c r="L1661" i="8"/>
  <c r="U1661" i="8" s="1"/>
  <c r="K1661" i="8"/>
  <c r="J1661" i="8"/>
  <c r="I1661" i="8"/>
  <c r="H1661" i="8"/>
  <c r="G1661" i="8"/>
  <c r="F1661" i="8"/>
  <c r="E1661" i="8"/>
  <c r="D1661" i="8"/>
  <c r="O1660" i="8"/>
  <c r="N1660" i="8"/>
  <c r="M1660" i="8"/>
  <c r="L1660" i="8"/>
  <c r="V1660" i="8" s="1"/>
  <c r="K1660" i="8"/>
  <c r="J1660" i="8"/>
  <c r="I1660" i="8"/>
  <c r="H1660" i="8"/>
  <c r="G1660" i="8"/>
  <c r="F1660" i="8"/>
  <c r="E1660" i="8"/>
  <c r="D1660" i="8"/>
  <c r="O1659" i="8"/>
  <c r="N1659" i="8"/>
  <c r="M1659" i="8"/>
  <c r="L1659" i="8"/>
  <c r="U1659" i="8" s="1"/>
  <c r="K1659" i="8"/>
  <c r="J1659" i="8"/>
  <c r="I1659" i="8"/>
  <c r="H1659" i="8"/>
  <c r="G1659" i="8"/>
  <c r="F1659" i="8"/>
  <c r="E1659" i="8"/>
  <c r="D1659" i="8"/>
  <c r="O1658" i="8"/>
  <c r="N1658" i="8"/>
  <c r="M1658" i="8"/>
  <c r="L1658" i="8"/>
  <c r="V1658" i="8" s="1"/>
  <c r="K1658" i="8"/>
  <c r="J1658" i="8"/>
  <c r="I1658" i="8"/>
  <c r="H1658" i="8"/>
  <c r="G1658" i="8"/>
  <c r="F1658" i="8"/>
  <c r="E1658" i="8"/>
  <c r="D1658" i="8"/>
  <c r="O1657" i="8"/>
  <c r="N1657" i="8"/>
  <c r="M1657" i="8"/>
  <c r="L1657" i="8"/>
  <c r="K1657" i="8"/>
  <c r="J1657" i="8"/>
  <c r="I1657" i="8"/>
  <c r="H1657" i="8"/>
  <c r="G1657" i="8"/>
  <c r="F1657" i="8"/>
  <c r="E1657" i="8"/>
  <c r="D1657" i="8"/>
  <c r="O1656" i="8"/>
  <c r="N1656" i="8"/>
  <c r="M1656" i="8"/>
  <c r="L1656" i="8"/>
  <c r="V1656" i="8" s="1"/>
  <c r="K1656" i="8"/>
  <c r="J1656" i="8"/>
  <c r="I1656" i="8"/>
  <c r="H1656" i="8"/>
  <c r="G1656" i="8"/>
  <c r="F1656" i="8"/>
  <c r="E1656" i="8"/>
  <c r="D1656" i="8"/>
  <c r="O1655" i="8"/>
  <c r="N1655" i="8"/>
  <c r="M1655" i="8"/>
  <c r="L1655" i="8"/>
  <c r="U1655" i="8" s="1"/>
  <c r="K1655" i="8"/>
  <c r="J1655" i="8"/>
  <c r="I1655" i="8"/>
  <c r="H1655" i="8"/>
  <c r="G1655" i="8"/>
  <c r="F1655" i="8"/>
  <c r="E1655" i="8"/>
  <c r="D1655" i="8"/>
  <c r="O1654" i="8"/>
  <c r="N1654" i="8"/>
  <c r="M1654" i="8"/>
  <c r="L1654" i="8"/>
  <c r="V1654" i="8" s="1"/>
  <c r="K1654" i="8"/>
  <c r="J1654" i="8"/>
  <c r="I1654" i="8"/>
  <c r="H1654" i="8"/>
  <c r="G1654" i="8"/>
  <c r="F1654" i="8"/>
  <c r="E1654" i="8"/>
  <c r="D1654" i="8"/>
  <c r="O1653" i="8"/>
  <c r="N1653" i="8"/>
  <c r="M1653" i="8"/>
  <c r="L1653" i="8"/>
  <c r="K1653" i="8"/>
  <c r="J1653" i="8"/>
  <c r="I1653" i="8"/>
  <c r="H1653" i="8"/>
  <c r="G1653" i="8"/>
  <c r="F1653" i="8"/>
  <c r="E1653" i="8"/>
  <c r="D1653" i="8"/>
  <c r="O1652" i="8"/>
  <c r="N1652" i="8"/>
  <c r="M1652" i="8"/>
  <c r="L1652" i="8"/>
  <c r="V1652" i="8" s="1"/>
  <c r="K1652" i="8"/>
  <c r="J1652" i="8"/>
  <c r="I1652" i="8"/>
  <c r="H1652" i="8"/>
  <c r="G1652" i="8"/>
  <c r="F1652" i="8"/>
  <c r="E1652" i="8"/>
  <c r="D1652" i="8"/>
  <c r="O1651" i="8"/>
  <c r="N1651" i="8"/>
  <c r="M1651" i="8"/>
  <c r="L1651" i="8"/>
  <c r="U1651" i="8" s="1"/>
  <c r="K1651" i="8"/>
  <c r="J1651" i="8"/>
  <c r="I1651" i="8"/>
  <c r="H1651" i="8"/>
  <c r="G1651" i="8"/>
  <c r="F1651" i="8"/>
  <c r="E1651" i="8"/>
  <c r="D1651" i="8"/>
  <c r="O1650" i="8"/>
  <c r="N1650" i="8"/>
  <c r="M1650" i="8"/>
  <c r="L1650" i="8"/>
  <c r="V1650" i="8" s="1"/>
  <c r="K1650" i="8"/>
  <c r="J1650" i="8"/>
  <c r="I1650" i="8"/>
  <c r="H1650" i="8"/>
  <c r="G1650" i="8"/>
  <c r="F1650" i="8"/>
  <c r="E1650" i="8"/>
  <c r="D1650" i="8"/>
  <c r="O1649" i="8"/>
  <c r="N1649" i="8"/>
  <c r="M1649" i="8"/>
  <c r="L1649" i="8"/>
  <c r="U1649" i="8" s="1"/>
  <c r="K1649" i="8"/>
  <c r="J1649" i="8"/>
  <c r="I1649" i="8"/>
  <c r="H1649" i="8"/>
  <c r="G1649" i="8"/>
  <c r="F1649" i="8"/>
  <c r="E1649" i="8"/>
  <c r="D1649" i="8"/>
  <c r="O1648" i="8"/>
  <c r="N1648" i="8"/>
  <c r="M1648" i="8"/>
  <c r="L1648" i="8"/>
  <c r="V1648" i="8" s="1"/>
  <c r="K1648" i="8"/>
  <c r="J1648" i="8"/>
  <c r="I1648" i="8"/>
  <c r="H1648" i="8"/>
  <c r="G1648" i="8"/>
  <c r="F1648" i="8"/>
  <c r="E1648" i="8"/>
  <c r="D1648" i="8"/>
  <c r="O1647" i="8"/>
  <c r="N1647" i="8"/>
  <c r="M1647" i="8"/>
  <c r="L1647" i="8"/>
  <c r="U1647" i="8" s="1"/>
  <c r="K1647" i="8"/>
  <c r="J1647" i="8"/>
  <c r="I1647" i="8"/>
  <c r="H1647" i="8"/>
  <c r="G1647" i="8"/>
  <c r="F1647" i="8"/>
  <c r="E1647" i="8"/>
  <c r="D1647" i="8"/>
  <c r="O1646" i="8"/>
  <c r="N1646" i="8"/>
  <c r="M1646" i="8"/>
  <c r="L1646" i="8"/>
  <c r="V1646" i="8" s="1"/>
  <c r="K1646" i="8"/>
  <c r="J1646" i="8"/>
  <c r="I1646" i="8"/>
  <c r="H1646" i="8"/>
  <c r="G1646" i="8"/>
  <c r="F1646" i="8"/>
  <c r="E1646" i="8"/>
  <c r="D1646" i="8"/>
  <c r="O1645" i="8"/>
  <c r="N1645" i="8"/>
  <c r="M1645" i="8"/>
  <c r="L1645" i="8"/>
  <c r="U1645" i="8" s="1"/>
  <c r="K1645" i="8"/>
  <c r="J1645" i="8"/>
  <c r="I1645" i="8"/>
  <c r="H1645" i="8"/>
  <c r="G1645" i="8"/>
  <c r="F1645" i="8"/>
  <c r="E1645" i="8"/>
  <c r="D1645" i="8"/>
  <c r="O1644" i="8"/>
  <c r="N1644" i="8"/>
  <c r="M1644" i="8"/>
  <c r="L1644" i="8"/>
  <c r="V1644" i="8" s="1"/>
  <c r="K1644" i="8"/>
  <c r="J1644" i="8"/>
  <c r="I1644" i="8"/>
  <c r="H1644" i="8"/>
  <c r="G1644" i="8"/>
  <c r="F1644" i="8"/>
  <c r="E1644" i="8"/>
  <c r="D1644" i="8"/>
  <c r="O1643" i="8"/>
  <c r="N1643" i="8"/>
  <c r="M1643" i="8"/>
  <c r="L1643" i="8"/>
  <c r="U1643" i="8" s="1"/>
  <c r="K1643" i="8"/>
  <c r="J1643" i="8"/>
  <c r="I1643" i="8"/>
  <c r="H1643" i="8"/>
  <c r="G1643" i="8"/>
  <c r="F1643" i="8"/>
  <c r="E1643" i="8"/>
  <c r="D1643" i="8"/>
  <c r="O1642" i="8"/>
  <c r="N1642" i="8"/>
  <c r="M1642" i="8"/>
  <c r="L1642" i="8"/>
  <c r="V1642" i="8" s="1"/>
  <c r="K1642" i="8"/>
  <c r="J1642" i="8"/>
  <c r="I1642" i="8"/>
  <c r="H1642" i="8"/>
  <c r="G1642" i="8"/>
  <c r="F1642" i="8"/>
  <c r="E1642" i="8"/>
  <c r="D1642" i="8"/>
  <c r="O1641" i="8"/>
  <c r="N1641" i="8"/>
  <c r="M1641" i="8"/>
  <c r="L1641" i="8"/>
  <c r="U1641" i="8" s="1"/>
  <c r="K1641" i="8"/>
  <c r="J1641" i="8"/>
  <c r="I1641" i="8"/>
  <c r="H1641" i="8"/>
  <c r="G1641" i="8"/>
  <c r="F1641" i="8"/>
  <c r="E1641" i="8"/>
  <c r="D1641" i="8"/>
  <c r="O1640" i="8"/>
  <c r="N1640" i="8"/>
  <c r="M1640" i="8"/>
  <c r="L1640" i="8"/>
  <c r="V1640" i="8" s="1"/>
  <c r="K1640" i="8"/>
  <c r="J1640" i="8"/>
  <c r="I1640" i="8"/>
  <c r="H1640" i="8"/>
  <c r="G1640" i="8"/>
  <c r="F1640" i="8"/>
  <c r="E1640" i="8"/>
  <c r="D1640" i="8"/>
  <c r="O1639" i="8"/>
  <c r="N1639" i="8"/>
  <c r="M1639" i="8"/>
  <c r="L1639" i="8"/>
  <c r="U1639" i="8" s="1"/>
  <c r="K1639" i="8"/>
  <c r="J1639" i="8"/>
  <c r="I1639" i="8"/>
  <c r="H1639" i="8"/>
  <c r="G1639" i="8"/>
  <c r="F1639" i="8"/>
  <c r="E1639" i="8"/>
  <c r="D1639" i="8"/>
  <c r="O1638" i="8"/>
  <c r="N1638" i="8"/>
  <c r="M1638" i="8"/>
  <c r="L1638" i="8"/>
  <c r="V1638" i="8" s="1"/>
  <c r="K1638" i="8"/>
  <c r="J1638" i="8"/>
  <c r="I1638" i="8"/>
  <c r="H1638" i="8"/>
  <c r="G1638" i="8"/>
  <c r="F1638" i="8"/>
  <c r="E1638" i="8"/>
  <c r="D1638" i="8"/>
  <c r="O1637" i="8"/>
  <c r="N1637" i="8"/>
  <c r="M1637" i="8"/>
  <c r="L1637" i="8"/>
  <c r="U1637" i="8" s="1"/>
  <c r="K1637" i="8"/>
  <c r="J1637" i="8"/>
  <c r="I1637" i="8"/>
  <c r="H1637" i="8"/>
  <c r="G1637" i="8"/>
  <c r="F1637" i="8"/>
  <c r="E1637" i="8"/>
  <c r="D1637" i="8"/>
  <c r="O1636" i="8"/>
  <c r="N1636" i="8"/>
  <c r="M1636" i="8"/>
  <c r="L1636" i="8"/>
  <c r="V1636" i="8" s="1"/>
  <c r="K1636" i="8"/>
  <c r="J1636" i="8"/>
  <c r="I1636" i="8"/>
  <c r="H1636" i="8"/>
  <c r="G1636" i="8"/>
  <c r="F1636" i="8"/>
  <c r="E1636" i="8"/>
  <c r="D1636" i="8"/>
  <c r="O1635" i="8"/>
  <c r="N1635" i="8"/>
  <c r="M1635" i="8"/>
  <c r="L1635" i="8"/>
  <c r="K1635" i="8"/>
  <c r="J1635" i="8"/>
  <c r="I1635" i="8"/>
  <c r="H1635" i="8"/>
  <c r="G1635" i="8"/>
  <c r="F1635" i="8"/>
  <c r="E1635" i="8"/>
  <c r="D1635" i="8"/>
  <c r="O1634" i="8"/>
  <c r="N1634" i="8"/>
  <c r="M1634" i="8"/>
  <c r="L1634" i="8"/>
  <c r="V1634" i="8" s="1"/>
  <c r="K1634" i="8"/>
  <c r="J1634" i="8"/>
  <c r="I1634" i="8"/>
  <c r="H1634" i="8"/>
  <c r="G1634" i="8"/>
  <c r="F1634" i="8"/>
  <c r="E1634" i="8"/>
  <c r="D1634" i="8"/>
  <c r="O1633" i="8"/>
  <c r="N1633" i="8"/>
  <c r="M1633" i="8"/>
  <c r="L1633" i="8"/>
  <c r="K1633" i="8"/>
  <c r="J1633" i="8"/>
  <c r="I1633" i="8"/>
  <c r="H1633" i="8"/>
  <c r="G1633" i="8"/>
  <c r="F1633" i="8"/>
  <c r="E1633" i="8"/>
  <c r="D1633" i="8"/>
  <c r="O1632" i="8"/>
  <c r="N1632" i="8"/>
  <c r="M1632" i="8"/>
  <c r="L1632" i="8"/>
  <c r="V1632" i="8" s="1"/>
  <c r="K1632" i="8"/>
  <c r="J1632" i="8"/>
  <c r="I1632" i="8"/>
  <c r="H1632" i="8"/>
  <c r="G1632" i="8"/>
  <c r="F1632" i="8"/>
  <c r="E1632" i="8"/>
  <c r="D1632" i="8"/>
  <c r="O1631" i="8"/>
  <c r="N1631" i="8"/>
  <c r="M1631" i="8"/>
  <c r="L1631" i="8"/>
  <c r="U1631" i="8" s="1"/>
  <c r="K1631" i="8"/>
  <c r="J1631" i="8"/>
  <c r="I1631" i="8"/>
  <c r="H1631" i="8"/>
  <c r="G1631" i="8"/>
  <c r="F1631" i="8"/>
  <c r="E1631" i="8"/>
  <c r="D1631" i="8"/>
  <c r="O1630" i="8"/>
  <c r="N1630" i="8"/>
  <c r="M1630" i="8"/>
  <c r="L1630" i="8"/>
  <c r="V1630" i="8" s="1"/>
  <c r="K1630" i="8"/>
  <c r="J1630" i="8"/>
  <c r="I1630" i="8"/>
  <c r="H1630" i="8"/>
  <c r="G1630" i="8"/>
  <c r="F1630" i="8"/>
  <c r="E1630" i="8"/>
  <c r="D1630" i="8"/>
  <c r="O1629" i="8"/>
  <c r="N1629" i="8"/>
  <c r="M1629" i="8"/>
  <c r="L1629" i="8"/>
  <c r="U1629" i="8" s="1"/>
  <c r="K1629" i="8"/>
  <c r="J1629" i="8"/>
  <c r="I1629" i="8"/>
  <c r="H1629" i="8"/>
  <c r="G1629" i="8"/>
  <c r="F1629" i="8"/>
  <c r="E1629" i="8"/>
  <c r="D1629" i="8"/>
  <c r="O1628" i="8"/>
  <c r="N1628" i="8"/>
  <c r="M1628" i="8"/>
  <c r="L1628" i="8"/>
  <c r="V1628" i="8" s="1"/>
  <c r="K1628" i="8"/>
  <c r="J1628" i="8"/>
  <c r="I1628" i="8"/>
  <c r="H1628" i="8"/>
  <c r="G1628" i="8"/>
  <c r="F1628" i="8"/>
  <c r="E1628" i="8"/>
  <c r="D1628" i="8"/>
  <c r="O1627" i="8"/>
  <c r="N1627" i="8"/>
  <c r="M1627" i="8"/>
  <c r="L1627" i="8"/>
  <c r="U1627" i="8" s="1"/>
  <c r="K1627" i="8"/>
  <c r="J1627" i="8"/>
  <c r="I1627" i="8"/>
  <c r="H1627" i="8"/>
  <c r="G1627" i="8"/>
  <c r="F1627" i="8"/>
  <c r="E1627" i="8"/>
  <c r="D1627" i="8"/>
  <c r="O1626" i="8"/>
  <c r="N1626" i="8"/>
  <c r="M1626" i="8"/>
  <c r="L1626" i="8"/>
  <c r="V1626" i="8" s="1"/>
  <c r="K1626" i="8"/>
  <c r="J1626" i="8"/>
  <c r="I1626" i="8"/>
  <c r="H1626" i="8"/>
  <c r="G1626" i="8"/>
  <c r="F1626" i="8"/>
  <c r="E1626" i="8"/>
  <c r="D1626" i="8"/>
  <c r="O1625" i="8"/>
  <c r="N1625" i="8"/>
  <c r="M1625" i="8"/>
  <c r="L1625" i="8"/>
  <c r="U1625" i="8" s="1"/>
  <c r="K1625" i="8"/>
  <c r="J1625" i="8"/>
  <c r="I1625" i="8"/>
  <c r="H1625" i="8"/>
  <c r="G1625" i="8"/>
  <c r="F1625" i="8"/>
  <c r="E1625" i="8"/>
  <c r="D1625" i="8"/>
  <c r="O1624" i="8"/>
  <c r="N1624" i="8"/>
  <c r="M1624" i="8"/>
  <c r="L1624" i="8"/>
  <c r="V1624" i="8" s="1"/>
  <c r="K1624" i="8"/>
  <c r="J1624" i="8"/>
  <c r="I1624" i="8"/>
  <c r="H1624" i="8"/>
  <c r="G1624" i="8"/>
  <c r="F1624" i="8"/>
  <c r="E1624" i="8"/>
  <c r="D1624" i="8"/>
  <c r="O1623" i="8"/>
  <c r="N1623" i="8"/>
  <c r="M1623" i="8"/>
  <c r="L1623" i="8"/>
  <c r="K1623" i="8"/>
  <c r="J1623" i="8"/>
  <c r="I1623" i="8"/>
  <c r="H1623" i="8"/>
  <c r="G1623" i="8"/>
  <c r="F1623" i="8"/>
  <c r="E1623" i="8"/>
  <c r="D1623" i="8"/>
  <c r="O1622" i="8"/>
  <c r="N1622" i="8"/>
  <c r="M1622" i="8"/>
  <c r="L1622" i="8"/>
  <c r="V1622" i="8" s="1"/>
  <c r="K1622" i="8"/>
  <c r="J1622" i="8"/>
  <c r="I1622" i="8"/>
  <c r="H1622" i="8"/>
  <c r="G1622" i="8"/>
  <c r="F1622" i="8"/>
  <c r="E1622" i="8"/>
  <c r="D1622" i="8"/>
  <c r="O1621" i="8"/>
  <c r="N1621" i="8"/>
  <c r="M1621" i="8"/>
  <c r="L1621" i="8"/>
  <c r="K1621" i="8"/>
  <c r="J1621" i="8"/>
  <c r="I1621" i="8"/>
  <c r="H1621" i="8"/>
  <c r="G1621" i="8"/>
  <c r="F1621" i="8"/>
  <c r="E1621" i="8"/>
  <c r="D1621" i="8"/>
  <c r="O1620" i="8"/>
  <c r="N1620" i="8"/>
  <c r="M1620" i="8"/>
  <c r="L1620" i="8"/>
  <c r="V1620" i="8" s="1"/>
  <c r="K1620" i="8"/>
  <c r="J1620" i="8"/>
  <c r="I1620" i="8"/>
  <c r="H1620" i="8"/>
  <c r="G1620" i="8"/>
  <c r="F1620" i="8"/>
  <c r="E1620" i="8"/>
  <c r="D1620" i="8"/>
  <c r="O1619" i="8"/>
  <c r="N1619" i="8"/>
  <c r="M1619" i="8"/>
  <c r="L1619" i="8"/>
  <c r="K1619" i="8"/>
  <c r="J1619" i="8"/>
  <c r="I1619" i="8"/>
  <c r="H1619" i="8"/>
  <c r="G1619" i="8"/>
  <c r="F1619" i="8"/>
  <c r="E1619" i="8"/>
  <c r="D1619" i="8"/>
  <c r="O1618" i="8"/>
  <c r="N1618" i="8"/>
  <c r="M1618" i="8"/>
  <c r="L1618" i="8"/>
  <c r="V1618" i="8" s="1"/>
  <c r="K1618" i="8"/>
  <c r="J1618" i="8"/>
  <c r="I1618" i="8"/>
  <c r="H1618" i="8"/>
  <c r="G1618" i="8"/>
  <c r="F1618" i="8"/>
  <c r="E1618" i="8"/>
  <c r="D1618" i="8"/>
  <c r="O1617" i="8"/>
  <c r="N1617" i="8"/>
  <c r="M1617" i="8"/>
  <c r="L1617" i="8"/>
  <c r="K1617" i="8"/>
  <c r="J1617" i="8"/>
  <c r="I1617" i="8"/>
  <c r="H1617" i="8"/>
  <c r="G1617" i="8"/>
  <c r="F1617" i="8"/>
  <c r="E1617" i="8"/>
  <c r="D1617" i="8"/>
  <c r="O1616" i="8"/>
  <c r="N1616" i="8"/>
  <c r="M1616" i="8"/>
  <c r="L1616" i="8"/>
  <c r="V1616" i="8" s="1"/>
  <c r="K1616" i="8"/>
  <c r="J1616" i="8"/>
  <c r="I1616" i="8"/>
  <c r="H1616" i="8"/>
  <c r="G1616" i="8"/>
  <c r="F1616" i="8"/>
  <c r="E1616" i="8"/>
  <c r="D1616" i="8"/>
  <c r="O1615" i="8"/>
  <c r="N1615" i="8"/>
  <c r="M1615" i="8"/>
  <c r="L1615" i="8"/>
  <c r="U1615" i="8" s="1"/>
  <c r="K1615" i="8"/>
  <c r="J1615" i="8"/>
  <c r="I1615" i="8"/>
  <c r="H1615" i="8"/>
  <c r="G1615" i="8"/>
  <c r="F1615" i="8"/>
  <c r="E1615" i="8"/>
  <c r="D1615" i="8"/>
  <c r="O1614" i="8"/>
  <c r="N1614" i="8"/>
  <c r="M1614" i="8"/>
  <c r="L1614" i="8"/>
  <c r="V1614" i="8" s="1"/>
  <c r="K1614" i="8"/>
  <c r="J1614" i="8"/>
  <c r="I1614" i="8"/>
  <c r="H1614" i="8"/>
  <c r="G1614" i="8"/>
  <c r="F1614" i="8"/>
  <c r="E1614" i="8"/>
  <c r="D1614" i="8"/>
  <c r="O1613" i="8"/>
  <c r="N1613" i="8"/>
  <c r="M1613" i="8"/>
  <c r="L1613" i="8"/>
  <c r="U1613" i="8" s="1"/>
  <c r="K1613" i="8"/>
  <c r="J1613" i="8"/>
  <c r="I1613" i="8"/>
  <c r="H1613" i="8"/>
  <c r="G1613" i="8"/>
  <c r="F1613" i="8"/>
  <c r="E1613" i="8"/>
  <c r="D1613" i="8"/>
  <c r="O1612" i="8"/>
  <c r="N1612" i="8"/>
  <c r="M1612" i="8"/>
  <c r="L1612" i="8"/>
  <c r="V1612" i="8" s="1"/>
  <c r="K1612" i="8"/>
  <c r="J1612" i="8"/>
  <c r="I1612" i="8"/>
  <c r="H1612" i="8"/>
  <c r="G1612" i="8"/>
  <c r="F1612" i="8"/>
  <c r="E1612" i="8"/>
  <c r="D1612" i="8"/>
  <c r="O1611" i="8"/>
  <c r="N1611" i="8"/>
  <c r="M1611" i="8"/>
  <c r="L1611" i="8"/>
  <c r="U1611" i="8" s="1"/>
  <c r="K1611" i="8"/>
  <c r="J1611" i="8"/>
  <c r="I1611" i="8"/>
  <c r="H1611" i="8"/>
  <c r="G1611" i="8"/>
  <c r="F1611" i="8"/>
  <c r="E1611" i="8"/>
  <c r="D1611" i="8"/>
  <c r="O1610" i="8"/>
  <c r="N1610" i="8"/>
  <c r="M1610" i="8"/>
  <c r="L1610" i="8"/>
  <c r="V1610" i="8" s="1"/>
  <c r="K1610" i="8"/>
  <c r="J1610" i="8"/>
  <c r="I1610" i="8"/>
  <c r="H1610" i="8"/>
  <c r="G1610" i="8"/>
  <c r="F1610" i="8"/>
  <c r="E1610" i="8"/>
  <c r="D1610" i="8"/>
  <c r="O1609" i="8"/>
  <c r="N1609" i="8"/>
  <c r="M1609" i="8"/>
  <c r="L1609" i="8"/>
  <c r="U1609" i="8" s="1"/>
  <c r="K1609" i="8"/>
  <c r="J1609" i="8"/>
  <c r="I1609" i="8"/>
  <c r="H1609" i="8"/>
  <c r="G1609" i="8"/>
  <c r="F1609" i="8"/>
  <c r="E1609" i="8"/>
  <c r="D1609" i="8"/>
  <c r="O1608" i="8"/>
  <c r="N1608" i="8"/>
  <c r="M1608" i="8"/>
  <c r="L1608" i="8"/>
  <c r="V1608" i="8" s="1"/>
  <c r="K1608" i="8"/>
  <c r="J1608" i="8"/>
  <c r="I1608" i="8"/>
  <c r="H1608" i="8"/>
  <c r="G1608" i="8"/>
  <c r="F1608" i="8"/>
  <c r="E1608" i="8"/>
  <c r="D1608" i="8"/>
  <c r="O1607" i="8"/>
  <c r="N1607" i="8"/>
  <c r="M1607" i="8"/>
  <c r="L1607" i="8"/>
  <c r="U1607" i="8" s="1"/>
  <c r="K1607" i="8"/>
  <c r="J1607" i="8"/>
  <c r="I1607" i="8"/>
  <c r="H1607" i="8"/>
  <c r="G1607" i="8"/>
  <c r="F1607" i="8"/>
  <c r="E1607" i="8"/>
  <c r="D1607" i="8"/>
  <c r="O1606" i="8"/>
  <c r="N1606" i="8"/>
  <c r="M1606" i="8"/>
  <c r="L1606" i="8"/>
  <c r="V1606" i="8" s="1"/>
  <c r="K1606" i="8"/>
  <c r="J1606" i="8"/>
  <c r="I1606" i="8"/>
  <c r="H1606" i="8"/>
  <c r="G1606" i="8"/>
  <c r="F1606" i="8"/>
  <c r="E1606" i="8"/>
  <c r="D1606" i="8"/>
  <c r="O1605" i="8"/>
  <c r="N1605" i="8"/>
  <c r="M1605" i="8"/>
  <c r="L1605" i="8"/>
  <c r="U1605" i="8" s="1"/>
  <c r="K1605" i="8"/>
  <c r="J1605" i="8"/>
  <c r="I1605" i="8"/>
  <c r="H1605" i="8"/>
  <c r="G1605" i="8"/>
  <c r="F1605" i="8"/>
  <c r="E1605" i="8"/>
  <c r="D1605" i="8"/>
  <c r="O1604" i="8"/>
  <c r="N1604" i="8"/>
  <c r="M1604" i="8"/>
  <c r="L1604" i="8"/>
  <c r="V1604" i="8" s="1"/>
  <c r="K1604" i="8"/>
  <c r="J1604" i="8"/>
  <c r="I1604" i="8"/>
  <c r="H1604" i="8"/>
  <c r="G1604" i="8"/>
  <c r="F1604" i="8"/>
  <c r="E1604" i="8"/>
  <c r="D1604" i="8"/>
  <c r="O1603" i="8"/>
  <c r="N1603" i="8"/>
  <c r="M1603" i="8"/>
  <c r="L1603" i="8"/>
  <c r="K1603" i="8"/>
  <c r="J1603" i="8"/>
  <c r="I1603" i="8"/>
  <c r="H1603" i="8"/>
  <c r="G1603" i="8"/>
  <c r="F1603" i="8"/>
  <c r="E1603" i="8"/>
  <c r="D1603" i="8"/>
  <c r="O1602" i="8"/>
  <c r="N1602" i="8"/>
  <c r="M1602" i="8"/>
  <c r="L1602" i="8"/>
  <c r="V1602" i="8" s="1"/>
  <c r="K1602" i="8"/>
  <c r="J1602" i="8"/>
  <c r="I1602" i="8"/>
  <c r="H1602" i="8"/>
  <c r="G1602" i="8"/>
  <c r="F1602" i="8"/>
  <c r="E1602" i="8"/>
  <c r="D1602" i="8"/>
  <c r="O1601" i="8"/>
  <c r="N1601" i="8"/>
  <c r="M1601" i="8"/>
  <c r="L1601" i="8"/>
  <c r="K1601" i="8"/>
  <c r="J1601" i="8"/>
  <c r="I1601" i="8"/>
  <c r="H1601" i="8"/>
  <c r="G1601" i="8"/>
  <c r="F1601" i="8"/>
  <c r="E1601" i="8"/>
  <c r="D1601" i="8"/>
  <c r="O1600" i="8"/>
  <c r="N1600" i="8"/>
  <c r="M1600" i="8"/>
  <c r="L1600" i="8"/>
  <c r="V1600" i="8" s="1"/>
  <c r="K1600" i="8"/>
  <c r="J1600" i="8"/>
  <c r="I1600" i="8"/>
  <c r="H1600" i="8"/>
  <c r="G1600" i="8"/>
  <c r="F1600" i="8"/>
  <c r="E1600" i="8"/>
  <c r="D1600" i="8"/>
  <c r="O1599" i="8"/>
  <c r="N1599" i="8"/>
  <c r="M1599" i="8"/>
  <c r="L1599" i="8"/>
  <c r="K1599" i="8"/>
  <c r="J1599" i="8"/>
  <c r="I1599" i="8"/>
  <c r="H1599" i="8"/>
  <c r="G1599" i="8"/>
  <c r="F1599" i="8"/>
  <c r="E1599" i="8"/>
  <c r="D1599" i="8"/>
  <c r="O1598" i="8"/>
  <c r="N1598" i="8"/>
  <c r="M1598" i="8"/>
  <c r="L1598" i="8"/>
  <c r="V1598" i="8" s="1"/>
  <c r="K1598" i="8"/>
  <c r="J1598" i="8"/>
  <c r="I1598" i="8"/>
  <c r="H1598" i="8"/>
  <c r="G1598" i="8"/>
  <c r="F1598" i="8"/>
  <c r="E1598" i="8"/>
  <c r="D1598" i="8"/>
  <c r="O1597" i="8"/>
  <c r="N1597" i="8"/>
  <c r="M1597" i="8"/>
  <c r="L1597" i="8"/>
  <c r="K1597" i="8"/>
  <c r="J1597" i="8"/>
  <c r="I1597" i="8"/>
  <c r="H1597" i="8"/>
  <c r="G1597" i="8"/>
  <c r="F1597" i="8"/>
  <c r="E1597" i="8"/>
  <c r="D1597" i="8"/>
  <c r="O1596" i="8"/>
  <c r="N1596" i="8"/>
  <c r="M1596" i="8"/>
  <c r="L1596" i="8"/>
  <c r="V1596" i="8" s="1"/>
  <c r="K1596" i="8"/>
  <c r="J1596" i="8"/>
  <c r="I1596" i="8"/>
  <c r="H1596" i="8"/>
  <c r="G1596" i="8"/>
  <c r="F1596" i="8"/>
  <c r="E1596" i="8"/>
  <c r="D1596" i="8"/>
  <c r="O1595" i="8"/>
  <c r="N1595" i="8"/>
  <c r="M1595" i="8"/>
  <c r="L1595" i="8"/>
  <c r="K1595" i="8"/>
  <c r="J1595" i="8"/>
  <c r="I1595" i="8"/>
  <c r="H1595" i="8"/>
  <c r="G1595" i="8"/>
  <c r="F1595" i="8"/>
  <c r="E1595" i="8"/>
  <c r="D1595" i="8"/>
  <c r="O1594" i="8"/>
  <c r="N1594" i="8"/>
  <c r="M1594" i="8"/>
  <c r="L1594" i="8"/>
  <c r="V1594" i="8" s="1"/>
  <c r="K1594" i="8"/>
  <c r="J1594" i="8"/>
  <c r="I1594" i="8"/>
  <c r="H1594" i="8"/>
  <c r="G1594" i="8"/>
  <c r="F1594" i="8"/>
  <c r="E1594" i="8"/>
  <c r="D1594" i="8"/>
  <c r="O1593" i="8"/>
  <c r="N1593" i="8"/>
  <c r="M1593" i="8"/>
  <c r="L1593" i="8"/>
  <c r="K1593" i="8"/>
  <c r="J1593" i="8"/>
  <c r="I1593" i="8"/>
  <c r="H1593" i="8"/>
  <c r="G1593" i="8"/>
  <c r="F1593" i="8"/>
  <c r="E1593" i="8"/>
  <c r="D1593" i="8"/>
  <c r="O1592" i="8"/>
  <c r="N1592" i="8"/>
  <c r="M1592" i="8"/>
  <c r="L1592" i="8"/>
  <c r="V1592" i="8" s="1"/>
  <c r="K1592" i="8"/>
  <c r="J1592" i="8"/>
  <c r="I1592" i="8"/>
  <c r="H1592" i="8"/>
  <c r="G1592" i="8"/>
  <c r="F1592" i="8"/>
  <c r="E1592" i="8"/>
  <c r="D1592" i="8"/>
  <c r="O1591" i="8"/>
  <c r="N1591" i="8"/>
  <c r="M1591" i="8"/>
  <c r="L1591" i="8"/>
  <c r="K1591" i="8"/>
  <c r="J1591" i="8"/>
  <c r="I1591" i="8"/>
  <c r="H1591" i="8"/>
  <c r="G1591" i="8"/>
  <c r="F1591" i="8"/>
  <c r="E1591" i="8"/>
  <c r="D1591" i="8"/>
  <c r="O1590" i="8"/>
  <c r="N1590" i="8"/>
  <c r="M1590" i="8"/>
  <c r="L1590" i="8"/>
  <c r="V1590" i="8" s="1"/>
  <c r="K1590" i="8"/>
  <c r="J1590" i="8"/>
  <c r="I1590" i="8"/>
  <c r="H1590" i="8"/>
  <c r="G1590" i="8"/>
  <c r="F1590" i="8"/>
  <c r="E1590" i="8"/>
  <c r="D1590" i="8"/>
  <c r="O1589" i="8"/>
  <c r="N1589" i="8"/>
  <c r="M1589" i="8"/>
  <c r="L1589" i="8"/>
  <c r="U1589" i="8" s="1"/>
  <c r="K1589" i="8"/>
  <c r="J1589" i="8"/>
  <c r="I1589" i="8"/>
  <c r="H1589" i="8"/>
  <c r="G1589" i="8"/>
  <c r="F1589" i="8"/>
  <c r="E1589" i="8"/>
  <c r="D1589" i="8"/>
  <c r="O1588" i="8"/>
  <c r="N1588" i="8"/>
  <c r="M1588" i="8"/>
  <c r="L1588" i="8"/>
  <c r="V1588" i="8" s="1"/>
  <c r="K1588" i="8"/>
  <c r="J1588" i="8"/>
  <c r="I1588" i="8"/>
  <c r="H1588" i="8"/>
  <c r="G1588" i="8"/>
  <c r="F1588" i="8"/>
  <c r="E1588" i="8"/>
  <c r="D1588" i="8"/>
  <c r="O1587" i="8"/>
  <c r="N1587" i="8"/>
  <c r="M1587" i="8"/>
  <c r="L1587" i="8"/>
  <c r="U1587" i="8" s="1"/>
  <c r="K1587" i="8"/>
  <c r="J1587" i="8"/>
  <c r="I1587" i="8"/>
  <c r="H1587" i="8"/>
  <c r="G1587" i="8"/>
  <c r="F1587" i="8"/>
  <c r="E1587" i="8"/>
  <c r="D1587" i="8"/>
  <c r="O1586" i="8"/>
  <c r="N1586" i="8"/>
  <c r="M1586" i="8"/>
  <c r="L1586" i="8"/>
  <c r="V1586" i="8" s="1"/>
  <c r="K1586" i="8"/>
  <c r="J1586" i="8"/>
  <c r="I1586" i="8"/>
  <c r="H1586" i="8"/>
  <c r="G1586" i="8"/>
  <c r="F1586" i="8"/>
  <c r="E1586" i="8"/>
  <c r="D1586" i="8"/>
  <c r="O1585" i="8"/>
  <c r="N1585" i="8"/>
  <c r="M1585" i="8"/>
  <c r="L1585" i="8"/>
  <c r="K1585" i="8"/>
  <c r="J1585" i="8"/>
  <c r="I1585" i="8"/>
  <c r="H1585" i="8"/>
  <c r="G1585" i="8"/>
  <c r="F1585" i="8"/>
  <c r="E1585" i="8"/>
  <c r="D1585" i="8"/>
  <c r="O1584" i="8"/>
  <c r="N1584" i="8"/>
  <c r="M1584" i="8"/>
  <c r="L1584" i="8"/>
  <c r="V1584" i="8" s="1"/>
  <c r="K1584" i="8"/>
  <c r="J1584" i="8"/>
  <c r="I1584" i="8"/>
  <c r="H1584" i="8"/>
  <c r="G1584" i="8"/>
  <c r="F1584" i="8"/>
  <c r="E1584" i="8"/>
  <c r="D1584" i="8"/>
  <c r="O1583" i="8"/>
  <c r="N1583" i="8"/>
  <c r="M1583" i="8"/>
  <c r="L1583" i="8"/>
  <c r="K1583" i="8"/>
  <c r="J1583" i="8"/>
  <c r="I1583" i="8"/>
  <c r="H1583" i="8"/>
  <c r="G1583" i="8"/>
  <c r="F1583" i="8"/>
  <c r="E1583" i="8"/>
  <c r="D1583" i="8"/>
  <c r="O1582" i="8"/>
  <c r="N1582" i="8"/>
  <c r="M1582" i="8"/>
  <c r="L1582" i="8"/>
  <c r="V1582" i="8" s="1"/>
  <c r="K1582" i="8"/>
  <c r="J1582" i="8"/>
  <c r="I1582" i="8"/>
  <c r="H1582" i="8"/>
  <c r="G1582" i="8"/>
  <c r="F1582" i="8"/>
  <c r="E1582" i="8"/>
  <c r="D1582" i="8"/>
  <c r="O1581" i="8"/>
  <c r="N1581" i="8"/>
  <c r="M1581" i="8"/>
  <c r="L1581" i="8"/>
  <c r="K1581" i="8"/>
  <c r="J1581" i="8"/>
  <c r="I1581" i="8"/>
  <c r="H1581" i="8"/>
  <c r="G1581" i="8"/>
  <c r="F1581" i="8"/>
  <c r="E1581" i="8"/>
  <c r="D1581" i="8"/>
  <c r="O1580" i="8"/>
  <c r="N1580" i="8"/>
  <c r="M1580" i="8"/>
  <c r="L1580" i="8"/>
  <c r="V1580" i="8" s="1"/>
  <c r="K1580" i="8"/>
  <c r="J1580" i="8"/>
  <c r="I1580" i="8"/>
  <c r="H1580" i="8"/>
  <c r="G1580" i="8"/>
  <c r="F1580" i="8"/>
  <c r="E1580" i="8"/>
  <c r="D1580" i="8"/>
  <c r="O1579" i="8"/>
  <c r="N1579" i="8"/>
  <c r="M1579" i="8"/>
  <c r="L1579" i="8"/>
  <c r="K1579" i="8"/>
  <c r="J1579" i="8"/>
  <c r="I1579" i="8"/>
  <c r="H1579" i="8"/>
  <c r="G1579" i="8"/>
  <c r="F1579" i="8"/>
  <c r="E1579" i="8"/>
  <c r="D1579" i="8"/>
  <c r="O1578" i="8"/>
  <c r="N1578" i="8"/>
  <c r="M1578" i="8"/>
  <c r="L1578" i="8"/>
  <c r="V1578" i="8" s="1"/>
  <c r="K1578" i="8"/>
  <c r="J1578" i="8"/>
  <c r="I1578" i="8"/>
  <c r="H1578" i="8"/>
  <c r="G1578" i="8"/>
  <c r="F1578" i="8"/>
  <c r="E1578" i="8"/>
  <c r="D1578" i="8"/>
  <c r="O1577" i="8"/>
  <c r="N1577" i="8"/>
  <c r="M1577" i="8"/>
  <c r="L1577" i="8"/>
  <c r="K1577" i="8"/>
  <c r="J1577" i="8"/>
  <c r="I1577" i="8"/>
  <c r="H1577" i="8"/>
  <c r="G1577" i="8"/>
  <c r="F1577" i="8"/>
  <c r="E1577" i="8"/>
  <c r="D1577" i="8"/>
  <c r="O1576" i="8"/>
  <c r="N1576" i="8"/>
  <c r="M1576" i="8"/>
  <c r="L1576" i="8"/>
  <c r="V1576" i="8" s="1"/>
  <c r="K1576" i="8"/>
  <c r="J1576" i="8"/>
  <c r="I1576" i="8"/>
  <c r="H1576" i="8"/>
  <c r="G1576" i="8"/>
  <c r="F1576" i="8"/>
  <c r="E1576" i="8"/>
  <c r="D1576" i="8"/>
  <c r="O1575" i="8"/>
  <c r="N1575" i="8"/>
  <c r="M1575" i="8"/>
  <c r="L1575" i="8"/>
  <c r="K1575" i="8"/>
  <c r="J1575" i="8"/>
  <c r="I1575" i="8"/>
  <c r="H1575" i="8"/>
  <c r="G1575" i="8"/>
  <c r="F1575" i="8"/>
  <c r="E1575" i="8"/>
  <c r="D1575" i="8"/>
  <c r="O1574" i="8"/>
  <c r="N1574" i="8"/>
  <c r="M1574" i="8"/>
  <c r="L1574" i="8"/>
  <c r="V1574" i="8" s="1"/>
  <c r="K1574" i="8"/>
  <c r="J1574" i="8"/>
  <c r="I1574" i="8"/>
  <c r="H1574" i="8"/>
  <c r="G1574" i="8"/>
  <c r="F1574" i="8"/>
  <c r="E1574" i="8"/>
  <c r="D1574" i="8"/>
  <c r="O1573" i="8"/>
  <c r="N1573" i="8"/>
  <c r="M1573" i="8"/>
  <c r="L1573" i="8"/>
  <c r="U1573" i="8" s="1"/>
  <c r="K1573" i="8"/>
  <c r="J1573" i="8"/>
  <c r="I1573" i="8"/>
  <c r="H1573" i="8"/>
  <c r="G1573" i="8"/>
  <c r="F1573" i="8"/>
  <c r="E1573" i="8"/>
  <c r="D1573" i="8"/>
  <c r="O1572" i="8"/>
  <c r="N1572" i="8"/>
  <c r="M1572" i="8"/>
  <c r="L1572" i="8"/>
  <c r="V1572" i="8" s="1"/>
  <c r="K1572" i="8"/>
  <c r="J1572" i="8"/>
  <c r="I1572" i="8"/>
  <c r="H1572" i="8"/>
  <c r="G1572" i="8"/>
  <c r="F1572" i="8"/>
  <c r="E1572" i="8"/>
  <c r="D1572" i="8"/>
  <c r="O1571" i="8"/>
  <c r="N1571" i="8"/>
  <c r="M1571" i="8"/>
  <c r="L1571" i="8"/>
  <c r="U1571" i="8" s="1"/>
  <c r="K1571" i="8"/>
  <c r="J1571" i="8"/>
  <c r="I1571" i="8"/>
  <c r="H1571" i="8"/>
  <c r="G1571" i="8"/>
  <c r="F1571" i="8"/>
  <c r="E1571" i="8"/>
  <c r="D1571" i="8"/>
  <c r="O1570" i="8"/>
  <c r="N1570" i="8"/>
  <c r="M1570" i="8"/>
  <c r="L1570" i="8"/>
  <c r="V1570" i="8" s="1"/>
  <c r="K1570" i="8"/>
  <c r="J1570" i="8"/>
  <c r="I1570" i="8"/>
  <c r="H1570" i="8"/>
  <c r="G1570" i="8"/>
  <c r="F1570" i="8"/>
  <c r="E1570" i="8"/>
  <c r="D1570" i="8"/>
  <c r="O1569" i="8"/>
  <c r="N1569" i="8"/>
  <c r="M1569" i="8"/>
  <c r="L1569" i="8"/>
  <c r="U1569" i="8" s="1"/>
  <c r="K1569" i="8"/>
  <c r="J1569" i="8"/>
  <c r="I1569" i="8"/>
  <c r="H1569" i="8"/>
  <c r="G1569" i="8"/>
  <c r="F1569" i="8"/>
  <c r="E1569" i="8"/>
  <c r="D1569" i="8"/>
  <c r="O1568" i="8"/>
  <c r="N1568" i="8"/>
  <c r="M1568" i="8"/>
  <c r="L1568" i="8"/>
  <c r="V1568" i="8" s="1"/>
  <c r="K1568" i="8"/>
  <c r="J1568" i="8"/>
  <c r="I1568" i="8"/>
  <c r="H1568" i="8"/>
  <c r="G1568" i="8"/>
  <c r="F1568" i="8"/>
  <c r="E1568" i="8"/>
  <c r="D1568" i="8"/>
  <c r="O1567" i="8"/>
  <c r="N1567" i="8"/>
  <c r="M1567" i="8"/>
  <c r="L1567" i="8"/>
  <c r="U1567" i="8" s="1"/>
  <c r="K1567" i="8"/>
  <c r="J1567" i="8"/>
  <c r="I1567" i="8"/>
  <c r="H1567" i="8"/>
  <c r="G1567" i="8"/>
  <c r="F1567" i="8"/>
  <c r="E1567" i="8"/>
  <c r="D1567" i="8"/>
  <c r="O1566" i="8"/>
  <c r="N1566" i="8"/>
  <c r="M1566" i="8"/>
  <c r="L1566" i="8"/>
  <c r="V1566" i="8" s="1"/>
  <c r="K1566" i="8"/>
  <c r="J1566" i="8"/>
  <c r="I1566" i="8"/>
  <c r="H1566" i="8"/>
  <c r="G1566" i="8"/>
  <c r="F1566" i="8"/>
  <c r="E1566" i="8"/>
  <c r="D1566" i="8"/>
  <c r="O1565" i="8"/>
  <c r="N1565" i="8"/>
  <c r="M1565" i="8"/>
  <c r="L1565" i="8"/>
  <c r="U1565" i="8" s="1"/>
  <c r="K1565" i="8"/>
  <c r="J1565" i="8"/>
  <c r="I1565" i="8"/>
  <c r="H1565" i="8"/>
  <c r="G1565" i="8"/>
  <c r="F1565" i="8"/>
  <c r="E1565" i="8"/>
  <c r="D1565" i="8"/>
  <c r="O1564" i="8"/>
  <c r="N1564" i="8"/>
  <c r="M1564" i="8"/>
  <c r="L1564" i="8"/>
  <c r="V1564" i="8" s="1"/>
  <c r="K1564" i="8"/>
  <c r="J1564" i="8"/>
  <c r="I1564" i="8"/>
  <c r="H1564" i="8"/>
  <c r="G1564" i="8"/>
  <c r="F1564" i="8"/>
  <c r="E1564" i="8"/>
  <c r="D1564" i="8"/>
  <c r="O1563" i="8"/>
  <c r="N1563" i="8"/>
  <c r="M1563" i="8"/>
  <c r="L1563" i="8"/>
  <c r="U1563" i="8" s="1"/>
  <c r="K1563" i="8"/>
  <c r="J1563" i="8"/>
  <c r="I1563" i="8"/>
  <c r="H1563" i="8"/>
  <c r="G1563" i="8"/>
  <c r="F1563" i="8"/>
  <c r="E1563" i="8"/>
  <c r="D1563" i="8"/>
  <c r="O1562" i="8"/>
  <c r="N1562" i="8"/>
  <c r="M1562" i="8"/>
  <c r="L1562" i="8"/>
  <c r="V1562" i="8" s="1"/>
  <c r="K1562" i="8"/>
  <c r="J1562" i="8"/>
  <c r="I1562" i="8"/>
  <c r="H1562" i="8"/>
  <c r="G1562" i="8"/>
  <c r="F1562" i="8"/>
  <c r="E1562" i="8"/>
  <c r="D1562" i="8"/>
  <c r="O1561" i="8"/>
  <c r="N1561" i="8"/>
  <c r="M1561" i="8"/>
  <c r="L1561" i="8"/>
  <c r="K1561" i="8"/>
  <c r="J1561" i="8"/>
  <c r="I1561" i="8"/>
  <c r="H1561" i="8"/>
  <c r="G1561" i="8"/>
  <c r="F1561" i="8"/>
  <c r="E1561" i="8"/>
  <c r="D1561" i="8"/>
  <c r="O1560" i="8"/>
  <c r="N1560" i="8"/>
  <c r="M1560" i="8"/>
  <c r="L1560" i="8"/>
  <c r="V1560" i="8" s="1"/>
  <c r="K1560" i="8"/>
  <c r="J1560" i="8"/>
  <c r="I1560" i="8"/>
  <c r="H1560" i="8"/>
  <c r="G1560" i="8"/>
  <c r="F1560" i="8"/>
  <c r="E1560" i="8"/>
  <c r="D1560" i="8"/>
  <c r="O1559" i="8"/>
  <c r="N1559" i="8"/>
  <c r="M1559" i="8"/>
  <c r="L1559" i="8"/>
  <c r="K1559" i="8"/>
  <c r="J1559" i="8"/>
  <c r="I1559" i="8"/>
  <c r="H1559" i="8"/>
  <c r="G1559" i="8"/>
  <c r="F1559" i="8"/>
  <c r="E1559" i="8"/>
  <c r="D1559" i="8"/>
  <c r="O1558" i="8"/>
  <c r="N1558" i="8"/>
  <c r="M1558" i="8"/>
  <c r="L1558" i="8"/>
  <c r="V1558" i="8" s="1"/>
  <c r="K1558" i="8"/>
  <c r="J1558" i="8"/>
  <c r="I1558" i="8"/>
  <c r="H1558" i="8"/>
  <c r="G1558" i="8"/>
  <c r="F1558" i="8"/>
  <c r="E1558" i="8"/>
  <c r="D1558" i="8"/>
  <c r="O1557" i="8"/>
  <c r="N1557" i="8"/>
  <c r="M1557" i="8"/>
  <c r="L1557" i="8"/>
  <c r="K1557" i="8"/>
  <c r="J1557" i="8"/>
  <c r="I1557" i="8"/>
  <c r="H1557" i="8"/>
  <c r="G1557" i="8"/>
  <c r="F1557" i="8"/>
  <c r="E1557" i="8"/>
  <c r="D1557" i="8"/>
  <c r="O1556" i="8"/>
  <c r="N1556" i="8"/>
  <c r="M1556" i="8"/>
  <c r="L1556" i="8"/>
  <c r="V1556" i="8" s="1"/>
  <c r="K1556" i="8"/>
  <c r="J1556" i="8"/>
  <c r="I1556" i="8"/>
  <c r="H1556" i="8"/>
  <c r="G1556" i="8"/>
  <c r="F1556" i="8"/>
  <c r="E1556" i="8"/>
  <c r="D1556" i="8"/>
  <c r="O1555" i="8"/>
  <c r="N1555" i="8"/>
  <c r="M1555" i="8"/>
  <c r="L1555" i="8"/>
  <c r="K1555" i="8"/>
  <c r="J1555" i="8"/>
  <c r="I1555" i="8"/>
  <c r="H1555" i="8"/>
  <c r="G1555" i="8"/>
  <c r="F1555" i="8"/>
  <c r="E1555" i="8"/>
  <c r="D1555" i="8"/>
  <c r="O1554" i="8"/>
  <c r="N1554" i="8"/>
  <c r="M1554" i="8"/>
  <c r="L1554" i="8"/>
  <c r="V1554" i="8" s="1"/>
  <c r="K1554" i="8"/>
  <c r="J1554" i="8"/>
  <c r="I1554" i="8"/>
  <c r="H1554" i="8"/>
  <c r="G1554" i="8"/>
  <c r="F1554" i="8"/>
  <c r="E1554" i="8"/>
  <c r="D1554" i="8"/>
  <c r="O1553" i="8"/>
  <c r="N1553" i="8"/>
  <c r="M1553" i="8"/>
  <c r="L1553" i="8"/>
  <c r="K1553" i="8"/>
  <c r="J1553" i="8"/>
  <c r="I1553" i="8"/>
  <c r="H1553" i="8"/>
  <c r="G1553" i="8"/>
  <c r="F1553" i="8"/>
  <c r="E1553" i="8"/>
  <c r="D1553" i="8"/>
  <c r="O1552" i="8"/>
  <c r="N1552" i="8"/>
  <c r="M1552" i="8"/>
  <c r="L1552" i="8"/>
  <c r="V1552" i="8" s="1"/>
  <c r="K1552" i="8"/>
  <c r="J1552" i="8"/>
  <c r="I1552" i="8"/>
  <c r="H1552" i="8"/>
  <c r="G1552" i="8"/>
  <c r="F1552" i="8"/>
  <c r="E1552" i="8"/>
  <c r="D1552" i="8"/>
  <c r="O1551" i="8"/>
  <c r="N1551" i="8"/>
  <c r="M1551" i="8"/>
  <c r="L1551" i="8"/>
  <c r="K1551" i="8"/>
  <c r="J1551" i="8"/>
  <c r="I1551" i="8"/>
  <c r="H1551" i="8"/>
  <c r="G1551" i="8"/>
  <c r="F1551" i="8"/>
  <c r="E1551" i="8"/>
  <c r="D1551" i="8"/>
  <c r="O1550" i="8"/>
  <c r="N1550" i="8"/>
  <c r="M1550" i="8"/>
  <c r="L1550" i="8"/>
  <c r="V1550" i="8" s="1"/>
  <c r="K1550" i="8"/>
  <c r="J1550" i="8"/>
  <c r="I1550" i="8"/>
  <c r="H1550" i="8"/>
  <c r="G1550" i="8"/>
  <c r="F1550" i="8"/>
  <c r="E1550" i="8"/>
  <c r="D1550" i="8"/>
  <c r="O1549" i="8"/>
  <c r="N1549" i="8"/>
  <c r="M1549" i="8"/>
  <c r="L1549" i="8"/>
  <c r="K1549" i="8"/>
  <c r="J1549" i="8"/>
  <c r="I1549" i="8"/>
  <c r="H1549" i="8"/>
  <c r="G1549" i="8"/>
  <c r="F1549" i="8"/>
  <c r="E1549" i="8"/>
  <c r="D1549" i="8"/>
  <c r="O1548" i="8"/>
  <c r="N1548" i="8"/>
  <c r="M1548" i="8"/>
  <c r="L1548" i="8"/>
  <c r="V1548" i="8" s="1"/>
  <c r="K1548" i="8"/>
  <c r="J1548" i="8"/>
  <c r="I1548" i="8"/>
  <c r="H1548" i="8"/>
  <c r="G1548" i="8"/>
  <c r="F1548" i="8"/>
  <c r="E1548" i="8"/>
  <c r="D1548" i="8"/>
  <c r="O1547" i="8"/>
  <c r="N1547" i="8"/>
  <c r="M1547" i="8"/>
  <c r="L1547" i="8"/>
  <c r="K1547" i="8"/>
  <c r="J1547" i="8"/>
  <c r="I1547" i="8"/>
  <c r="H1547" i="8"/>
  <c r="G1547" i="8"/>
  <c r="F1547" i="8"/>
  <c r="E1547" i="8"/>
  <c r="D1547" i="8"/>
  <c r="O1546" i="8"/>
  <c r="N1546" i="8"/>
  <c r="M1546" i="8"/>
  <c r="L1546" i="8"/>
  <c r="V1546" i="8" s="1"/>
  <c r="K1546" i="8"/>
  <c r="J1546" i="8"/>
  <c r="I1546" i="8"/>
  <c r="H1546" i="8"/>
  <c r="G1546" i="8"/>
  <c r="F1546" i="8"/>
  <c r="E1546" i="8"/>
  <c r="D1546" i="8"/>
  <c r="O1545" i="8"/>
  <c r="N1545" i="8"/>
  <c r="M1545" i="8"/>
  <c r="L1545" i="8"/>
  <c r="V1545" i="8" s="1"/>
  <c r="K1545" i="8"/>
  <c r="J1545" i="8"/>
  <c r="I1545" i="8"/>
  <c r="H1545" i="8"/>
  <c r="G1545" i="8"/>
  <c r="F1545" i="8"/>
  <c r="E1545" i="8"/>
  <c r="D1545" i="8"/>
  <c r="O1544" i="8"/>
  <c r="N1544" i="8"/>
  <c r="M1544" i="8"/>
  <c r="L1544" i="8"/>
  <c r="V1544" i="8" s="1"/>
  <c r="K1544" i="8"/>
  <c r="J1544" i="8"/>
  <c r="I1544" i="8"/>
  <c r="H1544" i="8"/>
  <c r="G1544" i="8"/>
  <c r="F1544" i="8"/>
  <c r="E1544" i="8"/>
  <c r="D1544" i="8"/>
  <c r="O1543" i="8"/>
  <c r="N1543" i="8"/>
  <c r="M1543" i="8"/>
  <c r="L1543" i="8"/>
  <c r="K1543" i="8"/>
  <c r="J1543" i="8"/>
  <c r="I1543" i="8"/>
  <c r="H1543" i="8"/>
  <c r="G1543" i="8"/>
  <c r="F1543" i="8"/>
  <c r="E1543" i="8"/>
  <c r="D1543" i="8"/>
  <c r="O1542" i="8"/>
  <c r="N1542" i="8"/>
  <c r="M1542" i="8"/>
  <c r="L1542" i="8"/>
  <c r="V1542" i="8" s="1"/>
  <c r="K1542" i="8"/>
  <c r="J1542" i="8"/>
  <c r="I1542" i="8"/>
  <c r="H1542" i="8"/>
  <c r="G1542" i="8"/>
  <c r="F1542" i="8"/>
  <c r="E1542" i="8"/>
  <c r="D1542" i="8"/>
  <c r="O1541" i="8"/>
  <c r="N1541" i="8"/>
  <c r="M1541" i="8"/>
  <c r="L1541" i="8"/>
  <c r="K1541" i="8"/>
  <c r="J1541" i="8"/>
  <c r="I1541" i="8"/>
  <c r="H1541" i="8"/>
  <c r="G1541" i="8"/>
  <c r="F1541" i="8"/>
  <c r="E1541" i="8"/>
  <c r="D1541" i="8"/>
  <c r="O1540" i="8"/>
  <c r="N1540" i="8"/>
  <c r="M1540" i="8"/>
  <c r="L1540" i="8"/>
  <c r="V1540" i="8" s="1"/>
  <c r="K1540" i="8"/>
  <c r="J1540" i="8"/>
  <c r="I1540" i="8"/>
  <c r="H1540" i="8"/>
  <c r="G1540" i="8"/>
  <c r="F1540" i="8"/>
  <c r="E1540" i="8"/>
  <c r="D1540" i="8"/>
  <c r="O1539" i="8"/>
  <c r="N1539" i="8"/>
  <c r="M1539" i="8"/>
  <c r="L1539" i="8"/>
  <c r="K1539" i="8"/>
  <c r="J1539" i="8"/>
  <c r="I1539" i="8"/>
  <c r="H1539" i="8"/>
  <c r="G1539" i="8"/>
  <c r="F1539" i="8"/>
  <c r="E1539" i="8"/>
  <c r="D1539" i="8"/>
  <c r="O1538" i="8"/>
  <c r="N1538" i="8"/>
  <c r="M1538" i="8"/>
  <c r="L1538" i="8"/>
  <c r="V1538" i="8" s="1"/>
  <c r="K1538" i="8"/>
  <c r="J1538" i="8"/>
  <c r="I1538" i="8"/>
  <c r="H1538" i="8"/>
  <c r="G1538" i="8"/>
  <c r="F1538" i="8"/>
  <c r="E1538" i="8"/>
  <c r="D1538" i="8"/>
  <c r="O1537" i="8"/>
  <c r="N1537" i="8"/>
  <c r="M1537" i="8"/>
  <c r="L1537" i="8"/>
  <c r="K1537" i="8"/>
  <c r="J1537" i="8"/>
  <c r="I1537" i="8"/>
  <c r="H1537" i="8"/>
  <c r="G1537" i="8"/>
  <c r="F1537" i="8"/>
  <c r="E1537" i="8"/>
  <c r="D1537" i="8"/>
  <c r="O1536" i="8"/>
  <c r="N1536" i="8"/>
  <c r="M1536" i="8"/>
  <c r="L1536" i="8"/>
  <c r="V1536" i="8" s="1"/>
  <c r="K1536" i="8"/>
  <c r="J1536" i="8"/>
  <c r="I1536" i="8"/>
  <c r="H1536" i="8"/>
  <c r="G1536" i="8"/>
  <c r="F1536" i="8"/>
  <c r="E1536" i="8"/>
  <c r="D1536" i="8"/>
  <c r="O1535" i="8"/>
  <c r="N1535" i="8"/>
  <c r="M1535" i="8"/>
  <c r="L1535" i="8"/>
  <c r="K1535" i="8"/>
  <c r="J1535" i="8"/>
  <c r="I1535" i="8"/>
  <c r="H1535" i="8"/>
  <c r="G1535" i="8"/>
  <c r="F1535" i="8"/>
  <c r="E1535" i="8"/>
  <c r="D1535" i="8"/>
  <c r="O1534" i="8"/>
  <c r="N1534" i="8"/>
  <c r="M1534" i="8"/>
  <c r="L1534" i="8"/>
  <c r="V1534" i="8" s="1"/>
  <c r="K1534" i="8"/>
  <c r="J1534" i="8"/>
  <c r="I1534" i="8"/>
  <c r="H1534" i="8"/>
  <c r="G1534" i="8"/>
  <c r="F1534" i="8"/>
  <c r="E1534" i="8"/>
  <c r="D1534" i="8"/>
  <c r="O1533" i="8"/>
  <c r="N1533" i="8"/>
  <c r="M1533" i="8"/>
  <c r="L1533" i="8"/>
  <c r="K1533" i="8"/>
  <c r="J1533" i="8"/>
  <c r="I1533" i="8"/>
  <c r="H1533" i="8"/>
  <c r="G1533" i="8"/>
  <c r="F1533" i="8"/>
  <c r="E1533" i="8"/>
  <c r="D1533" i="8"/>
  <c r="O1532" i="8"/>
  <c r="N1532" i="8"/>
  <c r="M1532" i="8"/>
  <c r="L1532" i="8"/>
  <c r="K1532" i="8"/>
  <c r="J1532" i="8"/>
  <c r="I1532" i="8"/>
  <c r="H1532" i="8"/>
  <c r="G1532" i="8"/>
  <c r="F1532" i="8"/>
  <c r="E1532" i="8"/>
  <c r="D1532" i="8"/>
  <c r="O1531" i="8"/>
  <c r="N1531" i="8"/>
  <c r="M1531" i="8"/>
  <c r="L1531" i="8"/>
  <c r="K1531" i="8"/>
  <c r="J1531" i="8"/>
  <c r="I1531" i="8"/>
  <c r="H1531" i="8"/>
  <c r="G1531" i="8"/>
  <c r="F1531" i="8"/>
  <c r="E1531" i="8"/>
  <c r="D1531" i="8"/>
  <c r="O1530" i="8"/>
  <c r="N1530" i="8"/>
  <c r="M1530" i="8"/>
  <c r="L1530" i="8"/>
  <c r="V1530" i="8" s="1"/>
  <c r="K1530" i="8"/>
  <c r="J1530" i="8"/>
  <c r="I1530" i="8"/>
  <c r="H1530" i="8"/>
  <c r="G1530" i="8"/>
  <c r="F1530" i="8"/>
  <c r="E1530" i="8"/>
  <c r="D1530" i="8"/>
  <c r="O1529" i="8"/>
  <c r="N1529" i="8"/>
  <c r="M1529" i="8"/>
  <c r="L1529" i="8"/>
  <c r="K1529" i="8"/>
  <c r="J1529" i="8"/>
  <c r="I1529" i="8"/>
  <c r="H1529" i="8"/>
  <c r="G1529" i="8"/>
  <c r="F1529" i="8"/>
  <c r="E1529" i="8"/>
  <c r="D1529" i="8"/>
  <c r="O1528" i="8"/>
  <c r="N1528" i="8"/>
  <c r="M1528" i="8"/>
  <c r="L1528" i="8"/>
  <c r="K1528" i="8"/>
  <c r="J1528" i="8"/>
  <c r="I1528" i="8"/>
  <c r="H1528" i="8"/>
  <c r="G1528" i="8"/>
  <c r="F1528" i="8"/>
  <c r="E1528" i="8"/>
  <c r="D1528" i="8"/>
  <c r="O1527" i="8"/>
  <c r="N1527" i="8"/>
  <c r="M1527" i="8"/>
  <c r="L1527" i="8"/>
  <c r="U1527" i="8" s="1"/>
  <c r="K1527" i="8"/>
  <c r="J1527" i="8"/>
  <c r="I1527" i="8"/>
  <c r="H1527" i="8"/>
  <c r="G1527" i="8"/>
  <c r="F1527" i="8"/>
  <c r="E1527" i="8"/>
  <c r="D1527" i="8"/>
  <c r="O1526" i="8"/>
  <c r="N1526" i="8"/>
  <c r="M1526" i="8"/>
  <c r="L1526" i="8"/>
  <c r="U1526" i="8" s="1"/>
  <c r="K1526" i="8"/>
  <c r="J1526" i="8"/>
  <c r="I1526" i="8"/>
  <c r="H1526" i="8"/>
  <c r="G1526" i="8"/>
  <c r="F1526" i="8"/>
  <c r="E1526" i="8"/>
  <c r="D1526" i="8"/>
  <c r="O1525" i="8"/>
  <c r="N1525" i="8"/>
  <c r="M1525" i="8"/>
  <c r="L1525" i="8"/>
  <c r="K1525" i="8"/>
  <c r="J1525" i="8"/>
  <c r="I1525" i="8"/>
  <c r="H1525" i="8"/>
  <c r="G1525" i="8"/>
  <c r="F1525" i="8"/>
  <c r="E1525" i="8"/>
  <c r="D1525" i="8"/>
  <c r="O1524" i="8"/>
  <c r="N1524" i="8"/>
  <c r="M1524" i="8"/>
  <c r="L1524" i="8"/>
  <c r="V1524" i="8" s="1"/>
  <c r="K1524" i="8"/>
  <c r="J1524" i="8"/>
  <c r="I1524" i="8"/>
  <c r="H1524" i="8"/>
  <c r="G1524" i="8"/>
  <c r="F1524" i="8"/>
  <c r="E1524" i="8"/>
  <c r="D1524" i="8"/>
  <c r="O1523" i="8"/>
  <c r="N1523" i="8"/>
  <c r="M1523" i="8"/>
  <c r="L1523" i="8"/>
  <c r="K1523" i="8"/>
  <c r="J1523" i="8"/>
  <c r="I1523" i="8"/>
  <c r="H1523" i="8"/>
  <c r="G1523" i="8"/>
  <c r="F1523" i="8"/>
  <c r="E1523" i="8"/>
  <c r="D1523" i="8"/>
  <c r="O1522" i="8"/>
  <c r="N1522" i="8"/>
  <c r="M1522" i="8"/>
  <c r="L1522" i="8"/>
  <c r="K1522" i="8"/>
  <c r="J1522" i="8"/>
  <c r="I1522" i="8"/>
  <c r="H1522" i="8"/>
  <c r="G1522" i="8"/>
  <c r="F1522" i="8"/>
  <c r="E1522" i="8"/>
  <c r="D1522" i="8"/>
  <c r="O1521" i="8"/>
  <c r="N1521" i="8"/>
  <c r="M1521" i="8"/>
  <c r="L1521" i="8"/>
  <c r="V1521" i="8" s="1"/>
  <c r="K1521" i="8"/>
  <c r="J1521" i="8"/>
  <c r="I1521" i="8"/>
  <c r="H1521" i="8"/>
  <c r="G1521" i="8"/>
  <c r="F1521" i="8"/>
  <c r="E1521" i="8"/>
  <c r="D1521" i="8"/>
  <c r="O1520" i="8"/>
  <c r="N1520" i="8"/>
  <c r="M1520" i="8"/>
  <c r="L1520" i="8"/>
  <c r="V1520" i="8" s="1"/>
  <c r="K1520" i="8"/>
  <c r="J1520" i="8"/>
  <c r="I1520" i="8"/>
  <c r="H1520" i="8"/>
  <c r="G1520" i="8"/>
  <c r="F1520" i="8"/>
  <c r="E1520" i="8"/>
  <c r="D1520" i="8"/>
  <c r="O1519" i="8"/>
  <c r="N1519" i="8"/>
  <c r="M1519" i="8"/>
  <c r="L1519" i="8"/>
  <c r="V1519" i="8" s="1"/>
  <c r="K1519" i="8"/>
  <c r="J1519" i="8"/>
  <c r="I1519" i="8"/>
  <c r="H1519" i="8"/>
  <c r="G1519" i="8"/>
  <c r="F1519" i="8"/>
  <c r="E1519" i="8"/>
  <c r="D1519" i="8"/>
  <c r="O1518" i="8"/>
  <c r="N1518" i="8"/>
  <c r="M1518" i="8"/>
  <c r="L1518" i="8"/>
  <c r="U1518" i="8" s="1"/>
  <c r="K1518" i="8"/>
  <c r="J1518" i="8"/>
  <c r="I1518" i="8"/>
  <c r="H1518" i="8"/>
  <c r="G1518" i="8"/>
  <c r="F1518" i="8"/>
  <c r="E1518" i="8"/>
  <c r="D1518" i="8"/>
  <c r="O1517" i="8"/>
  <c r="N1517" i="8"/>
  <c r="M1517" i="8"/>
  <c r="L1517" i="8"/>
  <c r="K1517" i="8"/>
  <c r="J1517" i="8"/>
  <c r="I1517" i="8"/>
  <c r="H1517" i="8"/>
  <c r="G1517" i="8"/>
  <c r="F1517" i="8"/>
  <c r="E1517" i="8"/>
  <c r="D1517" i="8"/>
  <c r="O1516" i="8"/>
  <c r="N1516" i="8"/>
  <c r="M1516" i="8"/>
  <c r="L1516" i="8"/>
  <c r="V1516" i="8" s="1"/>
  <c r="K1516" i="8"/>
  <c r="J1516" i="8"/>
  <c r="I1516" i="8"/>
  <c r="H1516" i="8"/>
  <c r="G1516" i="8"/>
  <c r="F1516" i="8"/>
  <c r="E1516" i="8"/>
  <c r="D1516" i="8"/>
  <c r="O1515" i="8"/>
  <c r="N1515" i="8"/>
  <c r="M1515" i="8"/>
  <c r="L1515" i="8"/>
  <c r="K1515" i="8"/>
  <c r="J1515" i="8"/>
  <c r="I1515" i="8"/>
  <c r="H1515" i="8"/>
  <c r="G1515" i="8"/>
  <c r="F1515" i="8"/>
  <c r="E1515" i="8"/>
  <c r="D1515" i="8"/>
  <c r="O1514" i="8"/>
  <c r="N1514" i="8"/>
  <c r="M1514" i="8"/>
  <c r="L1514" i="8"/>
  <c r="V1514" i="8" s="1"/>
  <c r="K1514" i="8"/>
  <c r="J1514" i="8"/>
  <c r="I1514" i="8"/>
  <c r="H1514" i="8"/>
  <c r="G1514" i="8"/>
  <c r="F1514" i="8"/>
  <c r="E1514" i="8"/>
  <c r="D1514" i="8"/>
  <c r="O1513" i="8"/>
  <c r="N1513" i="8"/>
  <c r="M1513" i="8"/>
  <c r="L1513" i="8"/>
  <c r="U1513" i="8" s="1"/>
  <c r="K1513" i="8"/>
  <c r="J1513" i="8"/>
  <c r="I1513" i="8"/>
  <c r="H1513" i="8"/>
  <c r="G1513" i="8"/>
  <c r="F1513" i="8"/>
  <c r="E1513" i="8"/>
  <c r="D1513" i="8"/>
  <c r="O1512" i="8"/>
  <c r="N1512" i="8"/>
  <c r="M1512" i="8"/>
  <c r="L1512" i="8"/>
  <c r="V1512" i="8" s="1"/>
  <c r="K1512" i="8"/>
  <c r="J1512" i="8"/>
  <c r="I1512" i="8"/>
  <c r="H1512" i="8"/>
  <c r="G1512" i="8"/>
  <c r="F1512" i="8"/>
  <c r="E1512" i="8"/>
  <c r="D1512" i="8"/>
  <c r="O1511" i="8"/>
  <c r="N1511" i="8"/>
  <c r="M1511" i="8"/>
  <c r="L1511" i="8"/>
  <c r="V1511" i="8" s="1"/>
  <c r="K1511" i="8"/>
  <c r="J1511" i="8"/>
  <c r="I1511" i="8"/>
  <c r="H1511" i="8"/>
  <c r="G1511" i="8"/>
  <c r="F1511" i="8"/>
  <c r="E1511" i="8"/>
  <c r="D1511" i="8"/>
  <c r="O1510" i="8"/>
  <c r="N1510" i="8"/>
  <c r="M1510" i="8"/>
  <c r="L1510" i="8"/>
  <c r="V1510" i="8" s="1"/>
  <c r="K1510" i="8"/>
  <c r="J1510" i="8"/>
  <c r="I1510" i="8"/>
  <c r="H1510" i="8"/>
  <c r="G1510" i="8"/>
  <c r="F1510" i="8"/>
  <c r="E1510" i="8"/>
  <c r="D1510" i="8"/>
  <c r="O1509" i="8"/>
  <c r="N1509" i="8"/>
  <c r="M1509" i="8"/>
  <c r="L1509" i="8"/>
  <c r="K1509" i="8"/>
  <c r="J1509" i="8"/>
  <c r="I1509" i="8"/>
  <c r="H1509" i="8"/>
  <c r="G1509" i="8"/>
  <c r="F1509" i="8"/>
  <c r="E1509" i="8"/>
  <c r="D1509" i="8"/>
  <c r="O1508" i="8"/>
  <c r="N1508" i="8"/>
  <c r="M1508" i="8"/>
  <c r="L1508" i="8"/>
  <c r="V1508" i="8" s="1"/>
  <c r="K1508" i="8"/>
  <c r="J1508" i="8"/>
  <c r="I1508" i="8"/>
  <c r="H1508" i="8"/>
  <c r="G1508" i="8"/>
  <c r="F1508" i="8"/>
  <c r="E1508" i="8"/>
  <c r="D1508" i="8"/>
  <c r="O1507" i="8"/>
  <c r="N1507" i="8"/>
  <c r="M1507" i="8"/>
  <c r="L1507" i="8"/>
  <c r="V1507" i="8" s="1"/>
  <c r="K1507" i="8"/>
  <c r="J1507" i="8"/>
  <c r="I1507" i="8"/>
  <c r="H1507" i="8"/>
  <c r="G1507" i="8"/>
  <c r="F1507" i="8"/>
  <c r="E1507" i="8"/>
  <c r="D1507" i="8"/>
  <c r="O1506" i="8"/>
  <c r="N1506" i="8"/>
  <c r="M1506" i="8"/>
  <c r="L1506" i="8"/>
  <c r="V1506" i="8" s="1"/>
  <c r="K1506" i="8"/>
  <c r="J1506" i="8"/>
  <c r="I1506" i="8"/>
  <c r="H1506" i="8"/>
  <c r="G1506" i="8"/>
  <c r="F1506" i="8"/>
  <c r="E1506" i="8"/>
  <c r="D1506" i="8"/>
  <c r="O1505" i="8"/>
  <c r="N1505" i="8"/>
  <c r="M1505" i="8"/>
  <c r="L1505" i="8"/>
  <c r="U1505" i="8" s="1"/>
  <c r="K1505" i="8"/>
  <c r="J1505" i="8"/>
  <c r="I1505" i="8"/>
  <c r="H1505" i="8"/>
  <c r="G1505" i="8"/>
  <c r="F1505" i="8"/>
  <c r="E1505" i="8"/>
  <c r="D1505" i="8"/>
  <c r="O1504" i="8"/>
  <c r="N1504" i="8"/>
  <c r="M1504" i="8"/>
  <c r="L1504" i="8"/>
  <c r="V1504" i="8" s="1"/>
  <c r="K1504" i="8"/>
  <c r="J1504" i="8"/>
  <c r="I1504" i="8"/>
  <c r="H1504" i="8"/>
  <c r="G1504" i="8"/>
  <c r="F1504" i="8"/>
  <c r="E1504" i="8"/>
  <c r="D1504" i="8"/>
  <c r="O1503" i="8"/>
  <c r="N1503" i="8"/>
  <c r="M1503" i="8"/>
  <c r="L1503" i="8"/>
  <c r="V1503" i="8" s="1"/>
  <c r="K1503" i="8"/>
  <c r="J1503" i="8"/>
  <c r="I1503" i="8"/>
  <c r="H1503" i="8"/>
  <c r="G1503" i="8"/>
  <c r="F1503" i="8"/>
  <c r="E1503" i="8"/>
  <c r="D1503" i="8"/>
  <c r="O1502" i="8"/>
  <c r="N1502" i="8"/>
  <c r="M1502" i="8"/>
  <c r="L1502" i="8"/>
  <c r="V1502" i="8" s="1"/>
  <c r="K1502" i="8"/>
  <c r="J1502" i="8"/>
  <c r="I1502" i="8"/>
  <c r="H1502" i="8"/>
  <c r="G1502" i="8"/>
  <c r="F1502" i="8"/>
  <c r="E1502" i="8"/>
  <c r="D1502" i="8"/>
  <c r="O1501" i="8"/>
  <c r="N1501" i="8"/>
  <c r="M1501" i="8"/>
  <c r="L1501" i="8"/>
  <c r="U1501" i="8" s="1"/>
  <c r="K1501" i="8"/>
  <c r="J1501" i="8"/>
  <c r="I1501" i="8"/>
  <c r="H1501" i="8"/>
  <c r="G1501" i="8"/>
  <c r="F1501" i="8"/>
  <c r="E1501" i="8"/>
  <c r="D1501" i="8"/>
  <c r="O1500" i="8"/>
  <c r="N1500" i="8"/>
  <c r="M1500" i="8"/>
  <c r="L1500" i="8"/>
  <c r="V1500" i="8" s="1"/>
  <c r="K1500" i="8"/>
  <c r="J1500" i="8"/>
  <c r="I1500" i="8"/>
  <c r="H1500" i="8"/>
  <c r="G1500" i="8"/>
  <c r="F1500" i="8"/>
  <c r="E1500" i="8"/>
  <c r="D1500" i="8"/>
  <c r="O1499" i="8"/>
  <c r="N1499" i="8"/>
  <c r="M1499" i="8"/>
  <c r="L1499" i="8"/>
  <c r="V1499" i="8" s="1"/>
  <c r="K1499" i="8"/>
  <c r="J1499" i="8"/>
  <c r="I1499" i="8"/>
  <c r="H1499" i="8"/>
  <c r="G1499" i="8"/>
  <c r="F1499" i="8"/>
  <c r="E1499" i="8"/>
  <c r="D1499" i="8"/>
  <c r="O1498" i="8"/>
  <c r="N1498" i="8"/>
  <c r="M1498" i="8"/>
  <c r="L1498" i="8"/>
  <c r="V1498" i="8" s="1"/>
  <c r="K1498" i="8"/>
  <c r="J1498" i="8"/>
  <c r="I1498" i="8"/>
  <c r="H1498" i="8"/>
  <c r="G1498" i="8"/>
  <c r="F1498" i="8"/>
  <c r="E1498" i="8"/>
  <c r="D1498" i="8"/>
  <c r="O1497" i="8"/>
  <c r="N1497" i="8"/>
  <c r="M1497" i="8"/>
  <c r="L1497" i="8"/>
  <c r="V1497" i="8" s="1"/>
  <c r="K1497" i="8"/>
  <c r="J1497" i="8"/>
  <c r="I1497" i="8"/>
  <c r="H1497" i="8"/>
  <c r="G1497" i="8"/>
  <c r="F1497" i="8"/>
  <c r="E1497" i="8"/>
  <c r="D1497" i="8"/>
  <c r="O1496" i="8"/>
  <c r="N1496" i="8"/>
  <c r="M1496" i="8"/>
  <c r="L1496" i="8"/>
  <c r="V1496" i="8" s="1"/>
  <c r="K1496" i="8"/>
  <c r="J1496" i="8"/>
  <c r="I1496" i="8"/>
  <c r="H1496" i="8"/>
  <c r="G1496" i="8"/>
  <c r="F1496" i="8"/>
  <c r="E1496" i="8"/>
  <c r="D1496" i="8"/>
  <c r="O1495" i="8"/>
  <c r="N1495" i="8"/>
  <c r="M1495" i="8"/>
  <c r="L1495" i="8"/>
  <c r="K1495" i="8"/>
  <c r="J1495" i="8"/>
  <c r="I1495" i="8"/>
  <c r="H1495" i="8"/>
  <c r="G1495" i="8"/>
  <c r="F1495" i="8"/>
  <c r="E1495" i="8"/>
  <c r="D1495" i="8"/>
  <c r="O1494" i="8"/>
  <c r="N1494" i="8"/>
  <c r="M1494" i="8"/>
  <c r="L1494" i="8"/>
  <c r="V1494" i="8" s="1"/>
  <c r="K1494" i="8"/>
  <c r="J1494" i="8"/>
  <c r="I1494" i="8"/>
  <c r="H1494" i="8"/>
  <c r="G1494" i="8"/>
  <c r="F1494" i="8"/>
  <c r="E1494" i="8"/>
  <c r="D1494" i="8"/>
  <c r="O1493" i="8"/>
  <c r="N1493" i="8"/>
  <c r="M1493" i="8"/>
  <c r="L1493" i="8"/>
  <c r="V1493" i="8" s="1"/>
  <c r="K1493" i="8"/>
  <c r="J1493" i="8"/>
  <c r="I1493" i="8"/>
  <c r="H1493" i="8"/>
  <c r="G1493" i="8"/>
  <c r="F1493" i="8"/>
  <c r="E1493" i="8"/>
  <c r="D1493" i="8"/>
  <c r="O1492" i="8"/>
  <c r="N1492" i="8"/>
  <c r="M1492" i="8"/>
  <c r="L1492" i="8"/>
  <c r="V1492" i="8" s="1"/>
  <c r="K1492" i="8"/>
  <c r="J1492" i="8"/>
  <c r="I1492" i="8"/>
  <c r="H1492" i="8"/>
  <c r="G1492" i="8"/>
  <c r="F1492" i="8"/>
  <c r="E1492" i="8"/>
  <c r="D1492" i="8"/>
  <c r="O1491" i="8"/>
  <c r="N1491" i="8"/>
  <c r="M1491" i="8"/>
  <c r="L1491" i="8"/>
  <c r="U1491" i="8" s="1"/>
  <c r="K1491" i="8"/>
  <c r="J1491" i="8"/>
  <c r="I1491" i="8"/>
  <c r="H1491" i="8"/>
  <c r="G1491" i="8"/>
  <c r="F1491" i="8"/>
  <c r="E1491" i="8"/>
  <c r="D1491" i="8"/>
  <c r="O1490" i="8"/>
  <c r="N1490" i="8"/>
  <c r="M1490" i="8"/>
  <c r="L1490" i="8"/>
  <c r="V1490" i="8" s="1"/>
  <c r="K1490" i="8"/>
  <c r="J1490" i="8"/>
  <c r="I1490" i="8"/>
  <c r="H1490" i="8"/>
  <c r="G1490" i="8"/>
  <c r="F1490" i="8"/>
  <c r="E1490" i="8"/>
  <c r="D1490" i="8"/>
  <c r="O1489" i="8"/>
  <c r="N1489" i="8"/>
  <c r="M1489" i="8"/>
  <c r="L1489" i="8"/>
  <c r="K1489" i="8"/>
  <c r="J1489" i="8"/>
  <c r="I1489" i="8"/>
  <c r="H1489" i="8"/>
  <c r="G1489" i="8"/>
  <c r="F1489" i="8"/>
  <c r="E1489" i="8"/>
  <c r="D1489" i="8"/>
  <c r="O1488" i="8"/>
  <c r="N1488" i="8"/>
  <c r="M1488" i="8"/>
  <c r="L1488" i="8"/>
  <c r="V1488" i="8" s="1"/>
  <c r="K1488" i="8"/>
  <c r="J1488" i="8"/>
  <c r="I1488" i="8"/>
  <c r="H1488" i="8"/>
  <c r="G1488" i="8"/>
  <c r="F1488" i="8"/>
  <c r="E1488" i="8"/>
  <c r="D1488" i="8"/>
  <c r="O1487" i="8"/>
  <c r="N1487" i="8"/>
  <c r="M1487" i="8"/>
  <c r="L1487" i="8"/>
  <c r="U1487" i="8" s="1"/>
  <c r="K1487" i="8"/>
  <c r="J1487" i="8"/>
  <c r="I1487" i="8"/>
  <c r="H1487" i="8"/>
  <c r="G1487" i="8"/>
  <c r="F1487" i="8"/>
  <c r="E1487" i="8"/>
  <c r="D1487" i="8"/>
  <c r="O1486" i="8"/>
  <c r="N1486" i="8"/>
  <c r="M1486" i="8"/>
  <c r="L1486" i="8"/>
  <c r="V1486" i="8" s="1"/>
  <c r="K1486" i="8"/>
  <c r="J1486" i="8"/>
  <c r="I1486" i="8"/>
  <c r="H1486" i="8"/>
  <c r="G1486" i="8"/>
  <c r="F1486" i="8"/>
  <c r="E1486" i="8"/>
  <c r="D1486" i="8"/>
  <c r="O1485" i="8"/>
  <c r="N1485" i="8"/>
  <c r="M1485" i="8"/>
  <c r="L1485" i="8"/>
  <c r="V1485" i="8" s="1"/>
  <c r="K1485" i="8"/>
  <c r="J1485" i="8"/>
  <c r="I1485" i="8"/>
  <c r="H1485" i="8"/>
  <c r="G1485" i="8"/>
  <c r="F1485" i="8"/>
  <c r="E1485" i="8"/>
  <c r="D1485" i="8"/>
  <c r="O1484" i="8"/>
  <c r="N1484" i="8"/>
  <c r="M1484" i="8"/>
  <c r="L1484" i="8"/>
  <c r="V1484" i="8" s="1"/>
  <c r="K1484" i="8"/>
  <c r="J1484" i="8"/>
  <c r="I1484" i="8"/>
  <c r="H1484" i="8"/>
  <c r="G1484" i="8"/>
  <c r="F1484" i="8"/>
  <c r="E1484" i="8"/>
  <c r="D1484" i="8"/>
  <c r="O1483" i="8"/>
  <c r="N1483" i="8"/>
  <c r="M1483" i="8"/>
  <c r="L1483" i="8"/>
  <c r="K1483" i="8"/>
  <c r="J1483" i="8"/>
  <c r="I1483" i="8"/>
  <c r="H1483" i="8"/>
  <c r="G1483" i="8"/>
  <c r="F1483" i="8"/>
  <c r="E1483" i="8"/>
  <c r="D1483" i="8"/>
  <c r="O1482" i="8"/>
  <c r="N1482" i="8"/>
  <c r="M1482" i="8"/>
  <c r="L1482" i="8"/>
  <c r="V1482" i="8" s="1"/>
  <c r="K1482" i="8"/>
  <c r="J1482" i="8"/>
  <c r="I1482" i="8"/>
  <c r="H1482" i="8"/>
  <c r="G1482" i="8"/>
  <c r="F1482" i="8"/>
  <c r="E1482" i="8"/>
  <c r="D1482" i="8"/>
  <c r="O1481" i="8"/>
  <c r="N1481" i="8"/>
  <c r="M1481" i="8"/>
  <c r="L1481" i="8"/>
  <c r="K1481" i="8"/>
  <c r="J1481" i="8"/>
  <c r="I1481" i="8"/>
  <c r="H1481" i="8"/>
  <c r="G1481" i="8"/>
  <c r="F1481" i="8"/>
  <c r="E1481" i="8"/>
  <c r="D1481" i="8"/>
  <c r="O1480" i="8"/>
  <c r="N1480" i="8"/>
  <c r="M1480" i="8"/>
  <c r="L1480" i="8"/>
  <c r="V1480" i="8" s="1"/>
  <c r="K1480" i="8"/>
  <c r="J1480" i="8"/>
  <c r="I1480" i="8"/>
  <c r="H1480" i="8"/>
  <c r="G1480" i="8"/>
  <c r="F1480" i="8"/>
  <c r="E1480" i="8"/>
  <c r="D1480" i="8"/>
  <c r="O1479" i="8"/>
  <c r="N1479" i="8"/>
  <c r="M1479" i="8"/>
  <c r="L1479" i="8"/>
  <c r="V1479" i="8" s="1"/>
  <c r="K1479" i="8"/>
  <c r="J1479" i="8"/>
  <c r="I1479" i="8"/>
  <c r="H1479" i="8"/>
  <c r="G1479" i="8"/>
  <c r="F1479" i="8"/>
  <c r="E1479" i="8"/>
  <c r="D1479" i="8"/>
  <c r="O1478" i="8"/>
  <c r="N1478" i="8"/>
  <c r="M1478" i="8"/>
  <c r="L1478" i="8"/>
  <c r="V1478" i="8" s="1"/>
  <c r="K1478" i="8"/>
  <c r="J1478" i="8"/>
  <c r="I1478" i="8"/>
  <c r="H1478" i="8"/>
  <c r="G1478" i="8"/>
  <c r="F1478" i="8"/>
  <c r="E1478" i="8"/>
  <c r="D1478" i="8"/>
  <c r="O1477" i="8"/>
  <c r="N1477" i="8"/>
  <c r="M1477" i="8"/>
  <c r="L1477" i="8"/>
  <c r="V1477" i="8" s="1"/>
  <c r="K1477" i="8"/>
  <c r="J1477" i="8"/>
  <c r="I1477" i="8"/>
  <c r="H1477" i="8"/>
  <c r="G1477" i="8"/>
  <c r="F1477" i="8"/>
  <c r="E1477" i="8"/>
  <c r="D1477" i="8"/>
  <c r="O1476" i="8"/>
  <c r="N1476" i="8"/>
  <c r="M1476" i="8"/>
  <c r="L1476" i="8"/>
  <c r="V1476" i="8" s="1"/>
  <c r="K1476" i="8"/>
  <c r="J1476" i="8"/>
  <c r="I1476" i="8"/>
  <c r="H1476" i="8"/>
  <c r="G1476" i="8"/>
  <c r="F1476" i="8"/>
  <c r="E1476" i="8"/>
  <c r="D1476" i="8"/>
  <c r="O1475" i="8"/>
  <c r="N1475" i="8"/>
  <c r="M1475" i="8"/>
  <c r="L1475" i="8"/>
  <c r="K1475" i="8"/>
  <c r="J1475" i="8"/>
  <c r="I1475" i="8"/>
  <c r="H1475" i="8"/>
  <c r="G1475" i="8"/>
  <c r="F1475" i="8"/>
  <c r="E1475" i="8"/>
  <c r="D1475" i="8"/>
  <c r="O1474" i="8"/>
  <c r="N1474" i="8"/>
  <c r="M1474" i="8"/>
  <c r="L1474" i="8"/>
  <c r="V1474" i="8" s="1"/>
  <c r="K1474" i="8"/>
  <c r="J1474" i="8"/>
  <c r="I1474" i="8"/>
  <c r="H1474" i="8"/>
  <c r="G1474" i="8"/>
  <c r="F1474" i="8"/>
  <c r="E1474" i="8"/>
  <c r="D1474" i="8"/>
  <c r="O1473" i="8"/>
  <c r="N1473" i="8"/>
  <c r="M1473" i="8"/>
  <c r="L1473" i="8"/>
  <c r="U1473" i="8" s="1"/>
  <c r="K1473" i="8"/>
  <c r="J1473" i="8"/>
  <c r="I1473" i="8"/>
  <c r="H1473" i="8"/>
  <c r="G1473" i="8"/>
  <c r="F1473" i="8"/>
  <c r="E1473" i="8"/>
  <c r="D1473" i="8"/>
  <c r="O1472" i="8"/>
  <c r="N1472" i="8"/>
  <c r="M1472" i="8"/>
  <c r="L1472" i="8"/>
  <c r="V1472" i="8" s="1"/>
  <c r="K1472" i="8"/>
  <c r="J1472" i="8"/>
  <c r="I1472" i="8"/>
  <c r="H1472" i="8"/>
  <c r="G1472" i="8"/>
  <c r="F1472" i="8"/>
  <c r="E1472" i="8"/>
  <c r="D1472" i="8"/>
  <c r="O1471" i="8"/>
  <c r="N1471" i="8"/>
  <c r="M1471" i="8"/>
  <c r="L1471" i="8"/>
  <c r="V1471" i="8" s="1"/>
  <c r="K1471" i="8"/>
  <c r="J1471" i="8"/>
  <c r="I1471" i="8"/>
  <c r="H1471" i="8"/>
  <c r="G1471" i="8"/>
  <c r="F1471" i="8"/>
  <c r="E1471" i="8"/>
  <c r="D1471" i="8"/>
  <c r="O1470" i="8"/>
  <c r="N1470" i="8"/>
  <c r="M1470" i="8"/>
  <c r="L1470" i="8"/>
  <c r="V1470" i="8" s="1"/>
  <c r="K1470" i="8"/>
  <c r="J1470" i="8"/>
  <c r="I1470" i="8"/>
  <c r="H1470" i="8"/>
  <c r="G1470" i="8"/>
  <c r="F1470" i="8"/>
  <c r="E1470" i="8"/>
  <c r="D1470" i="8"/>
  <c r="O1469" i="8"/>
  <c r="N1469" i="8"/>
  <c r="M1469" i="8"/>
  <c r="L1469" i="8"/>
  <c r="V1469" i="8" s="1"/>
  <c r="K1469" i="8"/>
  <c r="J1469" i="8"/>
  <c r="I1469" i="8"/>
  <c r="H1469" i="8"/>
  <c r="G1469" i="8"/>
  <c r="F1469" i="8"/>
  <c r="E1469" i="8"/>
  <c r="D1469" i="8"/>
  <c r="O1468" i="8"/>
  <c r="N1468" i="8"/>
  <c r="M1468" i="8"/>
  <c r="L1468" i="8"/>
  <c r="V1468" i="8" s="1"/>
  <c r="K1468" i="8"/>
  <c r="J1468" i="8"/>
  <c r="I1468" i="8"/>
  <c r="H1468" i="8"/>
  <c r="G1468" i="8"/>
  <c r="F1468" i="8"/>
  <c r="E1468" i="8"/>
  <c r="D1468" i="8"/>
  <c r="O1467" i="8"/>
  <c r="N1467" i="8"/>
  <c r="M1467" i="8"/>
  <c r="L1467" i="8"/>
  <c r="K1467" i="8"/>
  <c r="J1467" i="8"/>
  <c r="I1467" i="8"/>
  <c r="H1467" i="8"/>
  <c r="G1467" i="8"/>
  <c r="F1467" i="8"/>
  <c r="E1467" i="8"/>
  <c r="D1467" i="8"/>
  <c r="O1466" i="8"/>
  <c r="N1466" i="8"/>
  <c r="M1466" i="8"/>
  <c r="L1466" i="8"/>
  <c r="V1466" i="8" s="1"/>
  <c r="K1466" i="8"/>
  <c r="J1466" i="8"/>
  <c r="I1466" i="8"/>
  <c r="H1466" i="8"/>
  <c r="G1466" i="8"/>
  <c r="F1466" i="8"/>
  <c r="E1466" i="8"/>
  <c r="D1466" i="8"/>
  <c r="O1465" i="8"/>
  <c r="N1465" i="8"/>
  <c r="M1465" i="8"/>
  <c r="L1465" i="8"/>
  <c r="U1465" i="8" s="1"/>
  <c r="K1465" i="8"/>
  <c r="J1465" i="8"/>
  <c r="I1465" i="8"/>
  <c r="H1465" i="8"/>
  <c r="G1465" i="8"/>
  <c r="F1465" i="8"/>
  <c r="E1465" i="8"/>
  <c r="D1465" i="8"/>
  <c r="O1464" i="8"/>
  <c r="N1464" i="8"/>
  <c r="M1464" i="8"/>
  <c r="L1464" i="8"/>
  <c r="V1464" i="8" s="1"/>
  <c r="K1464" i="8"/>
  <c r="J1464" i="8"/>
  <c r="I1464" i="8"/>
  <c r="H1464" i="8"/>
  <c r="G1464" i="8"/>
  <c r="F1464" i="8"/>
  <c r="E1464" i="8"/>
  <c r="D1464" i="8"/>
  <c r="O1463" i="8"/>
  <c r="N1463" i="8"/>
  <c r="M1463" i="8"/>
  <c r="L1463" i="8"/>
  <c r="V1463" i="8" s="1"/>
  <c r="K1463" i="8"/>
  <c r="J1463" i="8"/>
  <c r="I1463" i="8"/>
  <c r="H1463" i="8"/>
  <c r="G1463" i="8"/>
  <c r="F1463" i="8"/>
  <c r="E1463" i="8"/>
  <c r="D1463" i="8"/>
  <c r="O1462" i="8"/>
  <c r="N1462" i="8"/>
  <c r="M1462" i="8"/>
  <c r="L1462" i="8"/>
  <c r="V1462" i="8" s="1"/>
  <c r="K1462" i="8"/>
  <c r="J1462" i="8"/>
  <c r="I1462" i="8"/>
  <c r="H1462" i="8"/>
  <c r="G1462" i="8"/>
  <c r="F1462" i="8"/>
  <c r="E1462" i="8"/>
  <c r="D1462" i="8"/>
  <c r="O1461" i="8"/>
  <c r="N1461" i="8"/>
  <c r="M1461" i="8"/>
  <c r="L1461" i="8"/>
  <c r="K1461" i="8"/>
  <c r="J1461" i="8"/>
  <c r="I1461" i="8"/>
  <c r="H1461" i="8"/>
  <c r="G1461" i="8"/>
  <c r="F1461" i="8"/>
  <c r="E1461" i="8"/>
  <c r="D1461" i="8"/>
  <c r="O1460" i="8"/>
  <c r="N1460" i="8"/>
  <c r="M1460" i="8"/>
  <c r="L1460" i="8"/>
  <c r="V1460" i="8" s="1"/>
  <c r="K1460" i="8"/>
  <c r="J1460" i="8"/>
  <c r="I1460" i="8"/>
  <c r="H1460" i="8"/>
  <c r="G1460" i="8"/>
  <c r="F1460" i="8"/>
  <c r="E1460" i="8"/>
  <c r="D1460" i="8"/>
  <c r="O1459" i="8"/>
  <c r="N1459" i="8"/>
  <c r="M1459" i="8"/>
  <c r="L1459" i="8"/>
  <c r="U1459" i="8" s="1"/>
  <c r="K1459" i="8"/>
  <c r="J1459" i="8"/>
  <c r="I1459" i="8"/>
  <c r="H1459" i="8"/>
  <c r="G1459" i="8"/>
  <c r="F1459" i="8"/>
  <c r="E1459" i="8"/>
  <c r="D1459" i="8"/>
  <c r="O1458" i="8"/>
  <c r="N1458" i="8"/>
  <c r="M1458" i="8"/>
  <c r="L1458" i="8"/>
  <c r="V1458" i="8" s="1"/>
  <c r="K1458" i="8"/>
  <c r="J1458" i="8"/>
  <c r="I1458" i="8"/>
  <c r="H1458" i="8"/>
  <c r="G1458" i="8"/>
  <c r="F1458" i="8"/>
  <c r="E1458" i="8"/>
  <c r="D1458" i="8"/>
  <c r="O1457" i="8"/>
  <c r="N1457" i="8"/>
  <c r="M1457" i="8"/>
  <c r="L1457" i="8"/>
  <c r="V1457" i="8" s="1"/>
  <c r="K1457" i="8"/>
  <c r="J1457" i="8"/>
  <c r="I1457" i="8"/>
  <c r="H1457" i="8"/>
  <c r="G1457" i="8"/>
  <c r="F1457" i="8"/>
  <c r="E1457" i="8"/>
  <c r="D1457" i="8"/>
  <c r="O1456" i="8"/>
  <c r="N1456" i="8"/>
  <c r="M1456" i="8"/>
  <c r="L1456" i="8"/>
  <c r="V1456" i="8" s="1"/>
  <c r="K1456" i="8"/>
  <c r="J1456" i="8"/>
  <c r="I1456" i="8"/>
  <c r="H1456" i="8"/>
  <c r="G1456" i="8"/>
  <c r="F1456" i="8"/>
  <c r="E1456" i="8"/>
  <c r="D1456" i="8"/>
  <c r="O1455" i="8"/>
  <c r="N1455" i="8"/>
  <c r="M1455" i="8"/>
  <c r="L1455" i="8"/>
  <c r="V1455" i="8" s="1"/>
  <c r="K1455" i="8"/>
  <c r="J1455" i="8"/>
  <c r="I1455" i="8"/>
  <c r="H1455" i="8"/>
  <c r="G1455" i="8"/>
  <c r="F1455" i="8"/>
  <c r="E1455" i="8"/>
  <c r="D1455" i="8"/>
  <c r="O1454" i="8"/>
  <c r="N1454" i="8"/>
  <c r="M1454" i="8"/>
  <c r="L1454" i="8"/>
  <c r="V1454" i="8" s="1"/>
  <c r="K1454" i="8"/>
  <c r="J1454" i="8"/>
  <c r="I1454" i="8"/>
  <c r="H1454" i="8"/>
  <c r="G1454" i="8"/>
  <c r="F1454" i="8"/>
  <c r="E1454" i="8"/>
  <c r="D1454" i="8"/>
  <c r="O1453" i="8"/>
  <c r="N1453" i="8"/>
  <c r="M1453" i="8"/>
  <c r="L1453" i="8"/>
  <c r="V1453" i="8" s="1"/>
  <c r="K1453" i="8"/>
  <c r="J1453" i="8"/>
  <c r="I1453" i="8"/>
  <c r="H1453" i="8"/>
  <c r="G1453" i="8"/>
  <c r="F1453" i="8"/>
  <c r="E1453" i="8"/>
  <c r="D1453" i="8"/>
  <c r="O1452" i="8"/>
  <c r="N1452" i="8"/>
  <c r="M1452" i="8"/>
  <c r="L1452" i="8"/>
  <c r="V1452" i="8" s="1"/>
  <c r="K1452" i="8"/>
  <c r="J1452" i="8"/>
  <c r="I1452" i="8"/>
  <c r="H1452" i="8"/>
  <c r="G1452" i="8"/>
  <c r="F1452" i="8"/>
  <c r="E1452" i="8"/>
  <c r="D1452" i="8"/>
  <c r="O1451" i="8"/>
  <c r="N1451" i="8"/>
  <c r="M1451" i="8"/>
  <c r="L1451" i="8"/>
  <c r="U1451" i="8" s="1"/>
  <c r="K1451" i="8"/>
  <c r="J1451" i="8"/>
  <c r="I1451" i="8"/>
  <c r="H1451" i="8"/>
  <c r="G1451" i="8"/>
  <c r="F1451" i="8"/>
  <c r="E1451" i="8"/>
  <c r="D1451" i="8"/>
  <c r="O1450" i="8"/>
  <c r="N1450" i="8"/>
  <c r="M1450" i="8"/>
  <c r="L1450" i="8"/>
  <c r="V1450" i="8" s="1"/>
  <c r="K1450" i="8"/>
  <c r="J1450" i="8"/>
  <c r="I1450" i="8"/>
  <c r="H1450" i="8"/>
  <c r="G1450" i="8"/>
  <c r="F1450" i="8"/>
  <c r="E1450" i="8"/>
  <c r="D1450" i="8"/>
  <c r="O1449" i="8"/>
  <c r="N1449" i="8"/>
  <c r="M1449" i="8"/>
  <c r="L1449" i="8"/>
  <c r="V1449" i="8" s="1"/>
  <c r="K1449" i="8"/>
  <c r="J1449" i="8"/>
  <c r="I1449" i="8"/>
  <c r="H1449" i="8"/>
  <c r="G1449" i="8"/>
  <c r="F1449" i="8"/>
  <c r="E1449" i="8"/>
  <c r="D1449" i="8"/>
  <c r="O1448" i="8"/>
  <c r="N1448" i="8"/>
  <c r="M1448" i="8"/>
  <c r="L1448" i="8"/>
  <c r="V1448" i="8" s="1"/>
  <c r="K1448" i="8"/>
  <c r="J1448" i="8"/>
  <c r="I1448" i="8"/>
  <c r="H1448" i="8"/>
  <c r="G1448" i="8"/>
  <c r="F1448" i="8"/>
  <c r="E1448" i="8"/>
  <c r="D1448" i="8"/>
  <c r="O1447" i="8"/>
  <c r="N1447" i="8"/>
  <c r="M1447" i="8"/>
  <c r="L1447" i="8"/>
  <c r="K1447" i="8"/>
  <c r="J1447" i="8"/>
  <c r="I1447" i="8"/>
  <c r="H1447" i="8"/>
  <c r="G1447" i="8"/>
  <c r="F1447" i="8"/>
  <c r="E1447" i="8"/>
  <c r="D1447" i="8"/>
  <c r="O1446" i="8"/>
  <c r="N1446" i="8"/>
  <c r="M1446" i="8"/>
  <c r="L1446" i="8"/>
  <c r="V1446" i="8" s="1"/>
  <c r="K1446" i="8"/>
  <c r="J1446" i="8"/>
  <c r="I1446" i="8"/>
  <c r="H1446" i="8"/>
  <c r="G1446" i="8"/>
  <c r="F1446" i="8"/>
  <c r="E1446" i="8"/>
  <c r="D1446" i="8"/>
  <c r="O1445" i="8"/>
  <c r="N1445" i="8"/>
  <c r="M1445" i="8"/>
  <c r="L1445" i="8"/>
  <c r="U1445" i="8" s="1"/>
  <c r="K1445" i="8"/>
  <c r="J1445" i="8"/>
  <c r="I1445" i="8"/>
  <c r="H1445" i="8"/>
  <c r="G1445" i="8"/>
  <c r="F1445" i="8"/>
  <c r="E1445" i="8"/>
  <c r="D1445" i="8"/>
  <c r="O1444" i="8"/>
  <c r="N1444" i="8"/>
  <c r="M1444" i="8"/>
  <c r="L1444" i="8"/>
  <c r="V1444" i="8" s="1"/>
  <c r="K1444" i="8"/>
  <c r="J1444" i="8"/>
  <c r="I1444" i="8"/>
  <c r="H1444" i="8"/>
  <c r="G1444" i="8"/>
  <c r="F1444" i="8"/>
  <c r="E1444" i="8"/>
  <c r="D1444" i="8"/>
  <c r="O1443" i="8"/>
  <c r="N1443" i="8"/>
  <c r="M1443" i="8"/>
  <c r="L1443" i="8"/>
  <c r="V1443" i="8" s="1"/>
  <c r="K1443" i="8"/>
  <c r="J1443" i="8"/>
  <c r="I1443" i="8"/>
  <c r="H1443" i="8"/>
  <c r="G1443" i="8"/>
  <c r="F1443" i="8"/>
  <c r="E1443" i="8"/>
  <c r="D1443" i="8"/>
  <c r="O1442" i="8"/>
  <c r="N1442" i="8"/>
  <c r="M1442" i="8"/>
  <c r="L1442" i="8"/>
  <c r="U1442" i="8" s="1"/>
  <c r="K1442" i="8"/>
  <c r="J1442" i="8"/>
  <c r="I1442" i="8"/>
  <c r="H1442" i="8"/>
  <c r="G1442" i="8"/>
  <c r="F1442" i="8"/>
  <c r="E1442" i="8"/>
  <c r="D1442" i="8"/>
  <c r="O1441" i="8"/>
  <c r="N1441" i="8"/>
  <c r="M1441" i="8"/>
  <c r="L1441" i="8"/>
  <c r="V1441" i="8" s="1"/>
  <c r="K1441" i="8"/>
  <c r="J1441" i="8"/>
  <c r="I1441" i="8"/>
  <c r="H1441" i="8"/>
  <c r="G1441" i="8"/>
  <c r="F1441" i="8"/>
  <c r="E1441" i="8"/>
  <c r="D1441" i="8"/>
  <c r="O1440" i="8"/>
  <c r="N1440" i="8"/>
  <c r="M1440" i="8"/>
  <c r="L1440" i="8"/>
  <c r="U1440" i="8" s="1"/>
  <c r="K1440" i="8"/>
  <c r="J1440" i="8"/>
  <c r="I1440" i="8"/>
  <c r="H1440" i="8"/>
  <c r="G1440" i="8"/>
  <c r="F1440" i="8"/>
  <c r="E1440" i="8"/>
  <c r="D1440" i="8"/>
  <c r="O1439" i="8"/>
  <c r="N1439" i="8"/>
  <c r="M1439" i="8"/>
  <c r="L1439" i="8"/>
  <c r="V1439" i="8" s="1"/>
  <c r="K1439" i="8"/>
  <c r="J1439" i="8"/>
  <c r="I1439" i="8"/>
  <c r="H1439" i="8"/>
  <c r="G1439" i="8"/>
  <c r="F1439" i="8"/>
  <c r="E1439" i="8"/>
  <c r="D1439" i="8"/>
  <c r="O1438" i="8"/>
  <c r="N1438" i="8"/>
  <c r="M1438" i="8"/>
  <c r="L1438" i="8"/>
  <c r="U1438" i="8" s="1"/>
  <c r="K1438" i="8"/>
  <c r="J1438" i="8"/>
  <c r="I1438" i="8"/>
  <c r="H1438" i="8"/>
  <c r="G1438" i="8"/>
  <c r="F1438" i="8"/>
  <c r="E1438" i="8"/>
  <c r="D1438" i="8"/>
  <c r="O1437" i="8"/>
  <c r="N1437" i="8"/>
  <c r="M1437" i="8"/>
  <c r="L1437" i="8"/>
  <c r="V1437" i="8" s="1"/>
  <c r="K1437" i="8"/>
  <c r="J1437" i="8"/>
  <c r="I1437" i="8"/>
  <c r="H1437" i="8"/>
  <c r="G1437" i="8"/>
  <c r="F1437" i="8"/>
  <c r="E1437" i="8"/>
  <c r="D1437" i="8"/>
  <c r="O1436" i="8"/>
  <c r="N1436" i="8"/>
  <c r="M1436" i="8"/>
  <c r="L1436" i="8"/>
  <c r="U1436" i="8" s="1"/>
  <c r="K1436" i="8"/>
  <c r="J1436" i="8"/>
  <c r="I1436" i="8"/>
  <c r="H1436" i="8"/>
  <c r="G1436" i="8"/>
  <c r="F1436" i="8"/>
  <c r="E1436" i="8"/>
  <c r="D1436" i="8"/>
  <c r="O1435" i="8"/>
  <c r="N1435" i="8"/>
  <c r="M1435" i="8"/>
  <c r="L1435" i="8"/>
  <c r="V1435" i="8" s="1"/>
  <c r="K1435" i="8"/>
  <c r="J1435" i="8"/>
  <c r="I1435" i="8"/>
  <c r="H1435" i="8"/>
  <c r="G1435" i="8"/>
  <c r="F1435" i="8"/>
  <c r="E1435" i="8"/>
  <c r="D1435" i="8"/>
  <c r="O1434" i="8"/>
  <c r="N1434" i="8"/>
  <c r="M1434" i="8"/>
  <c r="L1434" i="8"/>
  <c r="U1434" i="8" s="1"/>
  <c r="K1434" i="8"/>
  <c r="J1434" i="8"/>
  <c r="I1434" i="8"/>
  <c r="H1434" i="8"/>
  <c r="G1434" i="8"/>
  <c r="F1434" i="8"/>
  <c r="E1434" i="8"/>
  <c r="D1434" i="8"/>
  <c r="O1433" i="8"/>
  <c r="N1433" i="8"/>
  <c r="M1433" i="8"/>
  <c r="L1433" i="8"/>
  <c r="V1433" i="8" s="1"/>
  <c r="K1433" i="8"/>
  <c r="J1433" i="8"/>
  <c r="I1433" i="8"/>
  <c r="H1433" i="8"/>
  <c r="G1433" i="8"/>
  <c r="F1433" i="8"/>
  <c r="E1433" i="8"/>
  <c r="D1433" i="8"/>
  <c r="O1432" i="8"/>
  <c r="N1432" i="8"/>
  <c r="M1432" i="8"/>
  <c r="L1432" i="8"/>
  <c r="K1432" i="8"/>
  <c r="J1432" i="8"/>
  <c r="I1432" i="8"/>
  <c r="H1432" i="8"/>
  <c r="G1432" i="8"/>
  <c r="F1432" i="8"/>
  <c r="E1432" i="8"/>
  <c r="D1432" i="8"/>
  <c r="O1431" i="8"/>
  <c r="N1431" i="8"/>
  <c r="M1431" i="8"/>
  <c r="L1431" i="8"/>
  <c r="V1431" i="8" s="1"/>
  <c r="K1431" i="8"/>
  <c r="J1431" i="8"/>
  <c r="I1431" i="8"/>
  <c r="H1431" i="8"/>
  <c r="G1431" i="8"/>
  <c r="F1431" i="8"/>
  <c r="E1431" i="8"/>
  <c r="D1431" i="8"/>
  <c r="O1430" i="8"/>
  <c r="N1430" i="8"/>
  <c r="M1430" i="8"/>
  <c r="L1430" i="8"/>
  <c r="U1430" i="8" s="1"/>
  <c r="K1430" i="8"/>
  <c r="J1430" i="8"/>
  <c r="I1430" i="8"/>
  <c r="H1430" i="8"/>
  <c r="G1430" i="8"/>
  <c r="F1430" i="8"/>
  <c r="E1430" i="8"/>
  <c r="D1430" i="8"/>
  <c r="O1429" i="8"/>
  <c r="N1429" i="8"/>
  <c r="M1429" i="8"/>
  <c r="L1429" i="8"/>
  <c r="V1429" i="8" s="1"/>
  <c r="K1429" i="8"/>
  <c r="J1429" i="8"/>
  <c r="I1429" i="8"/>
  <c r="H1429" i="8"/>
  <c r="G1429" i="8"/>
  <c r="F1429" i="8"/>
  <c r="E1429" i="8"/>
  <c r="D1429" i="8"/>
  <c r="O1428" i="8"/>
  <c r="N1428" i="8"/>
  <c r="M1428" i="8"/>
  <c r="L1428" i="8"/>
  <c r="U1428" i="8" s="1"/>
  <c r="K1428" i="8"/>
  <c r="J1428" i="8"/>
  <c r="I1428" i="8"/>
  <c r="H1428" i="8"/>
  <c r="G1428" i="8"/>
  <c r="F1428" i="8"/>
  <c r="E1428" i="8"/>
  <c r="D1428" i="8"/>
  <c r="O1427" i="8"/>
  <c r="N1427" i="8"/>
  <c r="M1427" i="8"/>
  <c r="L1427" i="8"/>
  <c r="V1427" i="8" s="1"/>
  <c r="K1427" i="8"/>
  <c r="J1427" i="8"/>
  <c r="I1427" i="8"/>
  <c r="H1427" i="8"/>
  <c r="G1427" i="8"/>
  <c r="F1427" i="8"/>
  <c r="E1427" i="8"/>
  <c r="D1427" i="8"/>
  <c r="O1426" i="8"/>
  <c r="N1426" i="8"/>
  <c r="M1426" i="8"/>
  <c r="L1426" i="8"/>
  <c r="U1426" i="8" s="1"/>
  <c r="K1426" i="8"/>
  <c r="J1426" i="8"/>
  <c r="I1426" i="8"/>
  <c r="H1426" i="8"/>
  <c r="G1426" i="8"/>
  <c r="F1426" i="8"/>
  <c r="E1426" i="8"/>
  <c r="D1426" i="8"/>
  <c r="O1425" i="8"/>
  <c r="N1425" i="8"/>
  <c r="M1425" i="8"/>
  <c r="L1425" i="8"/>
  <c r="V1425" i="8" s="1"/>
  <c r="K1425" i="8"/>
  <c r="J1425" i="8"/>
  <c r="I1425" i="8"/>
  <c r="H1425" i="8"/>
  <c r="G1425" i="8"/>
  <c r="F1425" i="8"/>
  <c r="E1425" i="8"/>
  <c r="D1425" i="8"/>
  <c r="O1424" i="8"/>
  <c r="N1424" i="8"/>
  <c r="M1424" i="8"/>
  <c r="L1424" i="8"/>
  <c r="U1424" i="8" s="1"/>
  <c r="K1424" i="8"/>
  <c r="J1424" i="8"/>
  <c r="I1424" i="8"/>
  <c r="H1424" i="8"/>
  <c r="G1424" i="8"/>
  <c r="F1424" i="8"/>
  <c r="E1424" i="8"/>
  <c r="D1424" i="8"/>
  <c r="O1423" i="8"/>
  <c r="N1423" i="8"/>
  <c r="M1423" i="8"/>
  <c r="L1423" i="8"/>
  <c r="V1423" i="8" s="1"/>
  <c r="K1423" i="8"/>
  <c r="J1423" i="8"/>
  <c r="I1423" i="8"/>
  <c r="H1423" i="8"/>
  <c r="G1423" i="8"/>
  <c r="F1423" i="8"/>
  <c r="E1423" i="8"/>
  <c r="D1423" i="8"/>
  <c r="O1422" i="8"/>
  <c r="N1422" i="8"/>
  <c r="M1422" i="8"/>
  <c r="L1422" i="8"/>
  <c r="U1422" i="8" s="1"/>
  <c r="K1422" i="8"/>
  <c r="J1422" i="8"/>
  <c r="I1422" i="8"/>
  <c r="H1422" i="8"/>
  <c r="G1422" i="8"/>
  <c r="F1422" i="8"/>
  <c r="E1422" i="8"/>
  <c r="D1422" i="8"/>
  <c r="O1421" i="8"/>
  <c r="N1421" i="8"/>
  <c r="M1421" i="8"/>
  <c r="L1421" i="8"/>
  <c r="V1421" i="8" s="1"/>
  <c r="K1421" i="8"/>
  <c r="J1421" i="8"/>
  <c r="I1421" i="8"/>
  <c r="H1421" i="8"/>
  <c r="G1421" i="8"/>
  <c r="F1421" i="8"/>
  <c r="E1421" i="8"/>
  <c r="D1421" i="8"/>
  <c r="O1420" i="8"/>
  <c r="N1420" i="8"/>
  <c r="M1420" i="8"/>
  <c r="L1420" i="8"/>
  <c r="U1420" i="8" s="1"/>
  <c r="K1420" i="8"/>
  <c r="J1420" i="8"/>
  <c r="I1420" i="8"/>
  <c r="H1420" i="8"/>
  <c r="G1420" i="8"/>
  <c r="F1420" i="8"/>
  <c r="E1420" i="8"/>
  <c r="D1420" i="8"/>
  <c r="O1419" i="8"/>
  <c r="N1419" i="8"/>
  <c r="M1419" i="8"/>
  <c r="L1419" i="8"/>
  <c r="V1419" i="8" s="1"/>
  <c r="K1419" i="8"/>
  <c r="J1419" i="8"/>
  <c r="I1419" i="8"/>
  <c r="H1419" i="8"/>
  <c r="G1419" i="8"/>
  <c r="F1419" i="8"/>
  <c r="E1419" i="8"/>
  <c r="D1419" i="8"/>
  <c r="O1418" i="8"/>
  <c r="N1418" i="8"/>
  <c r="M1418" i="8"/>
  <c r="L1418" i="8"/>
  <c r="U1418" i="8" s="1"/>
  <c r="K1418" i="8"/>
  <c r="J1418" i="8"/>
  <c r="I1418" i="8"/>
  <c r="H1418" i="8"/>
  <c r="G1418" i="8"/>
  <c r="F1418" i="8"/>
  <c r="E1418" i="8"/>
  <c r="D1418" i="8"/>
  <c r="O1417" i="8"/>
  <c r="N1417" i="8"/>
  <c r="M1417" i="8"/>
  <c r="L1417" i="8"/>
  <c r="V1417" i="8" s="1"/>
  <c r="K1417" i="8"/>
  <c r="J1417" i="8"/>
  <c r="I1417" i="8"/>
  <c r="H1417" i="8"/>
  <c r="G1417" i="8"/>
  <c r="F1417" i="8"/>
  <c r="E1417" i="8"/>
  <c r="D1417" i="8"/>
  <c r="O1416" i="8"/>
  <c r="N1416" i="8"/>
  <c r="M1416" i="8"/>
  <c r="L1416" i="8"/>
  <c r="U1416" i="8" s="1"/>
  <c r="K1416" i="8"/>
  <c r="J1416" i="8"/>
  <c r="I1416" i="8"/>
  <c r="H1416" i="8"/>
  <c r="G1416" i="8"/>
  <c r="F1416" i="8"/>
  <c r="E1416" i="8"/>
  <c r="D1416" i="8"/>
  <c r="O1415" i="8"/>
  <c r="N1415" i="8"/>
  <c r="M1415" i="8"/>
  <c r="L1415" i="8"/>
  <c r="V1415" i="8" s="1"/>
  <c r="K1415" i="8"/>
  <c r="J1415" i="8"/>
  <c r="I1415" i="8"/>
  <c r="H1415" i="8"/>
  <c r="G1415" i="8"/>
  <c r="F1415" i="8"/>
  <c r="E1415" i="8"/>
  <c r="D1415" i="8"/>
  <c r="O1414" i="8"/>
  <c r="N1414" i="8"/>
  <c r="M1414" i="8"/>
  <c r="L1414" i="8"/>
  <c r="U1414" i="8" s="1"/>
  <c r="K1414" i="8"/>
  <c r="J1414" i="8"/>
  <c r="I1414" i="8"/>
  <c r="H1414" i="8"/>
  <c r="G1414" i="8"/>
  <c r="F1414" i="8"/>
  <c r="E1414" i="8"/>
  <c r="D1414" i="8"/>
  <c r="O1413" i="8"/>
  <c r="N1413" i="8"/>
  <c r="M1413" i="8"/>
  <c r="L1413" i="8"/>
  <c r="V1413" i="8" s="1"/>
  <c r="K1413" i="8"/>
  <c r="J1413" i="8"/>
  <c r="I1413" i="8"/>
  <c r="H1413" i="8"/>
  <c r="G1413" i="8"/>
  <c r="F1413" i="8"/>
  <c r="E1413" i="8"/>
  <c r="D1413" i="8"/>
  <c r="O1412" i="8"/>
  <c r="N1412" i="8"/>
  <c r="M1412" i="8"/>
  <c r="L1412" i="8"/>
  <c r="U1412" i="8" s="1"/>
  <c r="K1412" i="8"/>
  <c r="J1412" i="8"/>
  <c r="I1412" i="8"/>
  <c r="H1412" i="8"/>
  <c r="G1412" i="8"/>
  <c r="F1412" i="8"/>
  <c r="E1412" i="8"/>
  <c r="D1412" i="8"/>
  <c r="O1411" i="8"/>
  <c r="N1411" i="8"/>
  <c r="M1411" i="8"/>
  <c r="L1411" i="8"/>
  <c r="V1411" i="8" s="1"/>
  <c r="K1411" i="8"/>
  <c r="J1411" i="8"/>
  <c r="I1411" i="8"/>
  <c r="H1411" i="8"/>
  <c r="G1411" i="8"/>
  <c r="F1411" i="8"/>
  <c r="E1411" i="8"/>
  <c r="D1411" i="8"/>
  <c r="O1410" i="8"/>
  <c r="N1410" i="8"/>
  <c r="M1410" i="8"/>
  <c r="L1410" i="8"/>
  <c r="U1410" i="8" s="1"/>
  <c r="K1410" i="8"/>
  <c r="J1410" i="8"/>
  <c r="I1410" i="8"/>
  <c r="H1410" i="8"/>
  <c r="G1410" i="8"/>
  <c r="F1410" i="8"/>
  <c r="E1410" i="8"/>
  <c r="D1410" i="8"/>
  <c r="O1409" i="8"/>
  <c r="N1409" i="8"/>
  <c r="M1409" i="8"/>
  <c r="L1409" i="8"/>
  <c r="V1409" i="8" s="1"/>
  <c r="K1409" i="8"/>
  <c r="J1409" i="8"/>
  <c r="I1409" i="8"/>
  <c r="H1409" i="8"/>
  <c r="G1409" i="8"/>
  <c r="F1409" i="8"/>
  <c r="E1409" i="8"/>
  <c r="D1409" i="8"/>
  <c r="O1408" i="8"/>
  <c r="N1408" i="8"/>
  <c r="M1408" i="8"/>
  <c r="L1408" i="8"/>
  <c r="U1408" i="8" s="1"/>
  <c r="K1408" i="8"/>
  <c r="J1408" i="8"/>
  <c r="I1408" i="8"/>
  <c r="H1408" i="8"/>
  <c r="G1408" i="8"/>
  <c r="F1408" i="8"/>
  <c r="E1408" i="8"/>
  <c r="D1408" i="8"/>
  <c r="O1407" i="8"/>
  <c r="N1407" i="8"/>
  <c r="M1407" i="8"/>
  <c r="L1407" i="8"/>
  <c r="V1407" i="8" s="1"/>
  <c r="K1407" i="8"/>
  <c r="J1407" i="8"/>
  <c r="I1407" i="8"/>
  <c r="H1407" i="8"/>
  <c r="G1407" i="8"/>
  <c r="F1407" i="8"/>
  <c r="E1407" i="8"/>
  <c r="D1407" i="8"/>
  <c r="O1406" i="8"/>
  <c r="N1406" i="8"/>
  <c r="M1406" i="8"/>
  <c r="L1406" i="8"/>
  <c r="U1406" i="8" s="1"/>
  <c r="K1406" i="8"/>
  <c r="J1406" i="8"/>
  <c r="I1406" i="8"/>
  <c r="H1406" i="8"/>
  <c r="G1406" i="8"/>
  <c r="F1406" i="8"/>
  <c r="E1406" i="8"/>
  <c r="D1406" i="8"/>
  <c r="O1405" i="8"/>
  <c r="N1405" i="8"/>
  <c r="M1405" i="8"/>
  <c r="L1405" i="8"/>
  <c r="V1405" i="8" s="1"/>
  <c r="K1405" i="8"/>
  <c r="J1405" i="8"/>
  <c r="I1405" i="8"/>
  <c r="H1405" i="8"/>
  <c r="G1405" i="8"/>
  <c r="F1405" i="8"/>
  <c r="E1405" i="8"/>
  <c r="D1405" i="8"/>
  <c r="O1404" i="8"/>
  <c r="N1404" i="8"/>
  <c r="M1404" i="8"/>
  <c r="L1404" i="8"/>
  <c r="U1404" i="8" s="1"/>
  <c r="K1404" i="8"/>
  <c r="J1404" i="8"/>
  <c r="I1404" i="8"/>
  <c r="H1404" i="8"/>
  <c r="G1404" i="8"/>
  <c r="F1404" i="8"/>
  <c r="E1404" i="8"/>
  <c r="D1404" i="8"/>
  <c r="O1403" i="8"/>
  <c r="N1403" i="8"/>
  <c r="M1403" i="8"/>
  <c r="L1403" i="8"/>
  <c r="V1403" i="8" s="1"/>
  <c r="K1403" i="8"/>
  <c r="J1403" i="8"/>
  <c r="I1403" i="8"/>
  <c r="H1403" i="8"/>
  <c r="G1403" i="8"/>
  <c r="F1403" i="8"/>
  <c r="E1403" i="8"/>
  <c r="D1403" i="8"/>
  <c r="O1402" i="8"/>
  <c r="N1402" i="8"/>
  <c r="M1402" i="8"/>
  <c r="L1402" i="8"/>
  <c r="U1402" i="8" s="1"/>
  <c r="K1402" i="8"/>
  <c r="J1402" i="8"/>
  <c r="I1402" i="8"/>
  <c r="H1402" i="8"/>
  <c r="G1402" i="8"/>
  <c r="F1402" i="8"/>
  <c r="E1402" i="8"/>
  <c r="D1402" i="8"/>
  <c r="O1401" i="8"/>
  <c r="N1401" i="8"/>
  <c r="M1401" i="8"/>
  <c r="L1401" i="8"/>
  <c r="V1401" i="8" s="1"/>
  <c r="K1401" i="8"/>
  <c r="J1401" i="8"/>
  <c r="I1401" i="8"/>
  <c r="H1401" i="8"/>
  <c r="G1401" i="8"/>
  <c r="F1401" i="8"/>
  <c r="E1401" i="8"/>
  <c r="D1401" i="8"/>
  <c r="O1400" i="8"/>
  <c r="N1400" i="8"/>
  <c r="M1400" i="8"/>
  <c r="L1400" i="8"/>
  <c r="U1400" i="8" s="1"/>
  <c r="K1400" i="8"/>
  <c r="J1400" i="8"/>
  <c r="I1400" i="8"/>
  <c r="H1400" i="8"/>
  <c r="G1400" i="8"/>
  <c r="F1400" i="8"/>
  <c r="E1400" i="8"/>
  <c r="D1400" i="8"/>
  <c r="O1399" i="8"/>
  <c r="N1399" i="8"/>
  <c r="M1399" i="8"/>
  <c r="L1399" i="8"/>
  <c r="V1399" i="8" s="1"/>
  <c r="K1399" i="8"/>
  <c r="J1399" i="8"/>
  <c r="I1399" i="8"/>
  <c r="H1399" i="8"/>
  <c r="G1399" i="8"/>
  <c r="F1399" i="8"/>
  <c r="E1399" i="8"/>
  <c r="D1399" i="8"/>
  <c r="O1398" i="8"/>
  <c r="N1398" i="8"/>
  <c r="M1398" i="8"/>
  <c r="L1398" i="8"/>
  <c r="U1398" i="8" s="1"/>
  <c r="K1398" i="8"/>
  <c r="J1398" i="8"/>
  <c r="I1398" i="8"/>
  <c r="H1398" i="8"/>
  <c r="G1398" i="8"/>
  <c r="F1398" i="8"/>
  <c r="E1398" i="8"/>
  <c r="D1398" i="8"/>
  <c r="O1397" i="8"/>
  <c r="N1397" i="8"/>
  <c r="M1397" i="8"/>
  <c r="L1397" i="8"/>
  <c r="V1397" i="8" s="1"/>
  <c r="K1397" i="8"/>
  <c r="J1397" i="8"/>
  <c r="I1397" i="8"/>
  <c r="H1397" i="8"/>
  <c r="G1397" i="8"/>
  <c r="F1397" i="8"/>
  <c r="E1397" i="8"/>
  <c r="D1397" i="8"/>
  <c r="O1396" i="8"/>
  <c r="N1396" i="8"/>
  <c r="M1396" i="8"/>
  <c r="L1396" i="8"/>
  <c r="U1396" i="8" s="1"/>
  <c r="K1396" i="8"/>
  <c r="J1396" i="8"/>
  <c r="I1396" i="8"/>
  <c r="H1396" i="8"/>
  <c r="G1396" i="8"/>
  <c r="F1396" i="8"/>
  <c r="E1396" i="8"/>
  <c r="D1396" i="8"/>
  <c r="O1395" i="8"/>
  <c r="N1395" i="8"/>
  <c r="M1395" i="8"/>
  <c r="L1395" i="8"/>
  <c r="V1395" i="8" s="1"/>
  <c r="K1395" i="8"/>
  <c r="J1395" i="8"/>
  <c r="I1395" i="8"/>
  <c r="H1395" i="8"/>
  <c r="G1395" i="8"/>
  <c r="F1395" i="8"/>
  <c r="E1395" i="8"/>
  <c r="D1395" i="8"/>
  <c r="O1394" i="8"/>
  <c r="N1394" i="8"/>
  <c r="M1394" i="8"/>
  <c r="L1394" i="8"/>
  <c r="U1394" i="8" s="1"/>
  <c r="K1394" i="8"/>
  <c r="J1394" i="8"/>
  <c r="I1394" i="8"/>
  <c r="H1394" i="8"/>
  <c r="G1394" i="8"/>
  <c r="F1394" i="8"/>
  <c r="E1394" i="8"/>
  <c r="D1394" i="8"/>
  <c r="O1393" i="8"/>
  <c r="N1393" i="8"/>
  <c r="M1393" i="8"/>
  <c r="L1393" i="8"/>
  <c r="V1393" i="8" s="1"/>
  <c r="K1393" i="8"/>
  <c r="J1393" i="8"/>
  <c r="I1393" i="8"/>
  <c r="H1393" i="8"/>
  <c r="G1393" i="8"/>
  <c r="F1393" i="8"/>
  <c r="E1393" i="8"/>
  <c r="D1393" i="8"/>
  <c r="O1392" i="8"/>
  <c r="N1392" i="8"/>
  <c r="M1392" i="8"/>
  <c r="L1392" i="8"/>
  <c r="U1392" i="8" s="1"/>
  <c r="K1392" i="8"/>
  <c r="J1392" i="8"/>
  <c r="I1392" i="8"/>
  <c r="H1392" i="8"/>
  <c r="G1392" i="8"/>
  <c r="F1392" i="8"/>
  <c r="E1392" i="8"/>
  <c r="D1392" i="8"/>
  <c r="O1391" i="8"/>
  <c r="N1391" i="8"/>
  <c r="M1391" i="8"/>
  <c r="L1391" i="8"/>
  <c r="V1391" i="8" s="1"/>
  <c r="K1391" i="8"/>
  <c r="J1391" i="8"/>
  <c r="I1391" i="8"/>
  <c r="H1391" i="8"/>
  <c r="G1391" i="8"/>
  <c r="F1391" i="8"/>
  <c r="E1391" i="8"/>
  <c r="D1391" i="8"/>
  <c r="O1390" i="8"/>
  <c r="N1390" i="8"/>
  <c r="M1390" i="8"/>
  <c r="L1390" i="8"/>
  <c r="U1390" i="8" s="1"/>
  <c r="K1390" i="8"/>
  <c r="J1390" i="8"/>
  <c r="I1390" i="8"/>
  <c r="H1390" i="8"/>
  <c r="G1390" i="8"/>
  <c r="F1390" i="8"/>
  <c r="E1390" i="8"/>
  <c r="D1390" i="8"/>
  <c r="O1389" i="8"/>
  <c r="N1389" i="8"/>
  <c r="M1389" i="8"/>
  <c r="L1389" i="8"/>
  <c r="V1389" i="8" s="1"/>
  <c r="K1389" i="8"/>
  <c r="J1389" i="8"/>
  <c r="I1389" i="8"/>
  <c r="H1389" i="8"/>
  <c r="G1389" i="8"/>
  <c r="F1389" i="8"/>
  <c r="E1389" i="8"/>
  <c r="D1389" i="8"/>
  <c r="O1388" i="8"/>
  <c r="N1388" i="8"/>
  <c r="M1388" i="8"/>
  <c r="L1388" i="8"/>
  <c r="U1388" i="8" s="1"/>
  <c r="K1388" i="8"/>
  <c r="J1388" i="8"/>
  <c r="I1388" i="8"/>
  <c r="H1388" i="8"/>
  <c r="G1388" i="8"/>
  <c r="F1388" i="8"/>
  <c r="E1388" i="8"/>
  <c r="D1388" i="8"/>
  <c r="O1387" i="8"/>
  <c r="N1387" i="8"/>
  <c r="M1387" i="8"/>
  <c r="L1387" i="8"/>
  <c r="V1387" i="8" s="1"/>
  <c r="K1387" i="8"/>
  <c r="J1387" i="8"/>
  <c r="I1387" i="8"/>
  <c r="H1387" i="8"/>
  <c r="G1387" i="8"/>
  <c r="F1387" i="8"/>
  <c r="E1387" i="8"/>
  <c r="D1387" i="8"/>
  <c r="O1386" i="8"/>
  <c r="N1386" i="8"/>
  <c r="M1386" i="8"/>
  <c r="L1386" i="8"/>
  <c r="U1386" i="8" s="1"/>
  <c r="K1386" i="8"/>
  <c r="J1386" i="8"/>
  <c r="I1386" i="8"/>
  <c r="H1386" i="8"/>
  <c r="G1386" i="8"/>
  <c r="F1386" i="8"/>
  <c r="E1386" i="8"/>
  <c r="D1386" i="8"/>
  <c r="O1385" i="8"/>
  <c r="N1385" i="8"/>
  <c r="M1385" i="8"/>
  <c r="L1385" i="8"/>
  <c r="V1385" i="8" s="1"/>
  <c r="K1385" i="8"/>
  <c r="J1385" i="8"/>
  <c r="I1385" i="8"/>
  <c r="H1385" i="8"/>
  <c r="G1385" i="8"/>
  <c r="F1385" i="8"/>
  <c r="E1385" i="8"/>
  <c r="D1385" i="8"/>
  <c r="O1384" i="8"/>
  <c r="N1384" i="8"/>
  <c r="M1384" i="8"/>
  <c r="L1384" i="8"/>
  <c r="U1384" i="8" s="1"/>
  <c r="K1384" i="8"/>
  <c r="J1384" i="8"/>
  <c r="I1384" i="8"/>
  <c r="H1384" i="8"/>
  <c r="G1384" i="8"/>
  <c r="F1384" i="8"/>
  <c r="E1384" i="8"/>
  <c r="D1384" i="8"/>
  <c r="O1383" i="8"/>
  <c r="N1383" i="8"/>
  <c r="M1383" i="8"/>
  <c r="L1383" i="8"/>
  <c r="V1383" i="8" s="1"/>
  <c r="K1383" i="8"/>
  <c r="J1383" i="8"/>
  <c r="I1383" i="8"/>
  <c r="H1383" i="8"/>
  <c r="G1383" i="8"/>
  <c r="F1383" i="8"/>
  <c r="E1383" i="8"/>
  <c r="D1383" i="8"/>
  <c r="O1382" i="8"/>
  <c r="N1382" i="8"/>
  <c r="M1382" i="8"/>
  <c r="L1382" i="8"/>
  <c r="U1382" i="8" s="1"/>
  <c r="K1382" i="8"/>
  <c r="J1382" i="8"/>
  <c r="I1382" i="8"/>
  <c r="H1382" i="8"/>
  <c r="G1382" i="8"/>
  <c r="F1382" i="8"/>
  <c r="E1382" i="8"/>
  <c r="D1382" i="8"/>
  <c r="O1381" i="8"/>
  <c r="N1381" i="8"/>
  <c r="M1381" i="8"/>
  <c r="L1381" i="8"/>
  <c r="V1381" i="8" s="1"/>
  <c r="K1381" i="8"/>
  <c r="J1381" i="8"/>
  <c r="I1381" i="8"/>
  <c r="H1381" i="8"/>
  <c r="G1381" i="8"/>
  <c r="F1381" i="8"/>
  <c r="E1381" i="8"/>
  <c r="D1381" i="8"/>
  <c r="O1380" i="8"/>
  <c r="N1380" i="8"/>
  <c r="M1380" i="8"/>
  <c r="L1380" i="8"/>
  <c r="U1380" i="8" s="1"/>
  <c r="K1380" i="8"/>
  <c r="J1380" i="8"/>
  <c r="I1380" i="8"/>
  <c r="H1380" i="8"/>
  <c r="G1380" i="8"/>
  <c r="F1380" i="8"/>
  <c r="E1380" i="8"/>
  <c r="D1380" i="8"/>
  <c r="O1379" i="8"/>
  <c r="N1379" i="8"/>
  <c r="M1379" i="8"/>
  <c r="L1379" i="8"/>
  <c r="V1379" i="8" s="1"/>
  <c r="K1379" i="8"/>
  <c r="J1379" i="8"/>
  <c r="I1379" i="8"/>
  <c r="H1379" i="8"/>
  <c r="G1379" i="8"/>
  <c r="F1379" i="8"/>
  <c r="E1379" i="8"/>
  <c r="D1379" i="8"/>
  <c r="O1378" i="8"/>
  <c r="N1378" i="8"/>
  <c r="M1378" i="8"/>
  <c r="L1378" i="8"/>
  <c r="U1378" i="8" s="1"/>
  <c r="K1378" i="8"/>
  <c r="J1378" i="8"/>
  <c r="I1378" i="8"/>
  <c r="H1378" i="8"/>
  <c r="G1378" i="8"/>
  <c r="F1378" i="8"/>
  <c r="E1378" i="8"/>
  <c r="D1378" i="8"/>
  <c r="O1377" i="8"/>
  <c r="N1377" i="8"/>
  <c r="M1377" i="8"/>
  <c r="L1377" i="8"/>
  <c r="V1377" i="8" s="1"/>
  <c r="K1377" i="8"/>
  <c r="J1377" i="8"/>
  <c r="I1377" i="8"/>
  <c r="H1377" i="8"/>
  <c r="G1377" i="8"/>
  <c r="F1377" i="8"/>
  <c r="E1377" i="8"/>
  <c r="D1377" i="8"/>
  <c r="O1376" i="8"/>
  <c r="N1376" i="8"/>
  <c r="M1376" i="8"/>
  <c r="L1376" i="8"/>
  <c r="K1376" i="8"/>
  <c r="J1376" i="8"/>
  <c r="I1376" i="8"/>
  <c r="H1376" i="8"/>
  <c r="G1376" i="8"/>
  <c r="F1376" i="8"/>
  <c r="E1376" i="8"/>
  <c r="D1376" i="8"/>
  <c r="O1375" i="8"/>
  <c r="N1375" i="8"/>
  <c r="M1375" i="8"/>
  <c r="L1375" i="8"/>
  <c r="V1375" i="8" s="1"/>
  <c r="K1375" i="8"/>
  <c r="J1375" i="8"/>
  <c r="I1375" i="8"/>
  <c r="H1375" i="8"/>
  <c r="G1375" i="8"/>
  <c r="F1375" i="8"/>
  <c r="E1375" i="8"/>
  <c r="D1375" i="8"/>
  <c r="O1374" i="8"/>
  <c r="N1374" i="8"/>
  <c r="M1374" i="8"/>
  <c r="L1374" i="8"/>
  <c r="U1374" i="8" s="1"/>
  <c r="K1374" i="8"/>
  <c r="J1374" i="8"/>
  <c r="I1374" i="8"/>
  <c r="H1374" i="8"/>
  <c r="G1374" i="8"/>
  <c r="F1374" i="8"/>
  <c r="E1374" i="8"/>
  <c r="D1374" i="8"/>
  <c r="O1373" i="8"/>
  <c r="N1373" i="8"/>
  <c r="M1373" i="8"/>
  <c r="L1373" i="8"/>
  <c r="V1373" i="8" s="1"/>
  <c r="K1373" i="8"/>
  <c r="J1373" i="8"/>
  <c r="I1373" i="8"/>
  <c r="H1373" i="8"/>
  <c r="G1373" i="8"/>
  <c r="F1373" i="8"/>
  <c r="E1373" i="8"/>
  <c r="D1373" i="8"/>
  <c r="O1372" i="8"/>
  <c r="N1372" i="8"/>
  <c r="M1372" i="8"/>
  <c r="L1372" i="8"/>
  <c r="U1372" i="8" s="1"/>
  <c r="K1372" i="8"/>
  <c r="J1372" i="8"/>
  <c r="I1372" i="8"/>
  <c r="H1372" i="8"/>
  <c r="G1372" i="8"/>
  <c r="F1372" i="8"/>
  <c r="E1372" i="8"/>
  <c r="D1372" i="8"/>
  <c r="O1371" i="8"/>
  <c r="N1371" i="8"/>
  <c r="M1371" i="8"/>
  <c r="L1371" i="8"/>
  <c r="V1371" i="8" s="1"/>
  <c r="K1371" i="8"/>
  <c r="J1371" i="8"/>
  <c r="I1371" i="8"/>
  <c r="H1371" i="8"/>
  <c r="G1371" i="8"/>
  <c r="F1371" i="8"/>
  <c r="E1371" i="8"/>
  <c r="D1371" i="8"/>
  <c r="O1370" i="8"/>
  <c r="N1370" i="8"/>
  <c r="M1370" i="8"/>
  <c r="L1370" i="8"/>
  <c r="U1370" i="8" s="1"/>
  <c r="K1370" i="8"/>
  <c r="J1370" i="8"/>
  <c r="I1370" i="8"/>
  <c r="H1370" i="8"/>
  <c r="G1370" i="8"/>
  <c r="F1370" i="8"/>
  <c r="E1370" i="8"/>
  <c r="D1370" i="8"/>
  <c r="O1369" i="8"/>
  <c r="N1369" i="8"/>
  <c r="M1369" i="8"/>
  <c r="L1369" i="8"/>
  <c r="V1369" i="8" s="1"/>
  <c r="K1369" i="8"/>
  <c r="J1369" i="8"/>
  <c r="I1369" i="8"/>
  <c r="H1369" i="8"/>
  <c r="G1369" i="8"/>
  <c r="F1369" i="8"/>
  <c r="E1369" i="8"/>
  <c r="D1369" i="8"/>
  <c r="O1368" i="8"/>
  <c r="N1368" i="8"/>
  <c r="M1368" i="8"/>
  <c r="L1368" i="8"/>
  <c r="K1368" i="8"/>
  <c r="J1368" i="8"/>
  <c r="I1368" i="8"/>
  <c r="H1368" i="8"/>
  <c r="G1368" i="8"/>
  <c r="F1368" i="8"/>
  <c r="E1368" i="8"/>
  <c r="D1368" i="8"/>
  <c r="O1367" i="8"/>
  <c r="N1367" i="8"/>
  <c r="M1367" i="8"/>
  <c r="L1367" i="8"/>
  <c r="V1367" i="8" s="1"/>
  <c r="K1367" i="8"/>
  <c r="J1367" i="8"/>
  <c r="I1367" i="8"/>
  <c r="H1367" i="8"/>
  <c r="G1367" i="8"/>
  <c r="F1367" i="8"/>
  <c r="E1367" i="8"/>
  <c r="D1367" i="8"/>
  <c r="O1366" i="8"/>
  <c r="N1366" i="8"/>
  <c r="M1366" i="8"/>
  <c r="L1366" i="8"/>
  <c r="K1366" i="8"/>
  <c r="J1366" i="8"/>
  <c r="I1366" i="8"/>
  <c r="H1366" i="8"/>
  <c r="G1366" i="8"/>
  <c r="F1366" i="8"/>
  <c r="E1366" i="8"/>
  <c r="D1366" i="8"/>
  <c r="O1365" i="8"/>
  <c r="N1365" i="8"/>
  <c r="M1365" i="8"/>
  <c r="L1365" i="8"/>
  <c r="V1365" i="8" s="1"/>
  <c r="K1365" i="8"/>
  <c r="J1365" i="8"/>
  <c r="I1365" i="8"/>
  <c r="H1365" i="8"/>
  <c r="G1365" i="8"/>
  <c r="F1365" i="8"/>
  <c r="E1365" i="8"/>
  <c r="D1365" i="8"/>
  <c r="O1364" i="8"/>
  <c r="N1364" i="8"/>
  <c r="M1364" i="8"/>
  <c r="L1364" i="8"/>
  <c r="K1364" i="8"/>
  <c r="J1364" i="8"/>
  <c r="I1364" i="8"/>
  <c r="H1364" i="8"/>
  <c r="G1364" i="8"/>
  <c r="F1364" i="8"/>
  <c r="E1364" i="8"/>
  <c r="D1364" i="8"/>
  <c r="O1363" i="8"/>
  <c r="N1363" i="8"/>
  <c r="M1363" i="8"/>
  <c r="L1363" i="8"/>
  <c r="V1363" i="8" s="1"/>
  <c r="K1363" i="8"/>
  <c r="J1363" i="8"/>
  <c r="I1363" i="8"/>
  <c r="H1363" i="8"/>
  <c r="G1363" i="8"/>
  <c r="F1363" i="8"/>
  <c r="E1363" i="8"/>
  <c r="D1363" i="8"/>
  <c r="O1362" i="8"/>
  <c r="N1362" i="8"/>
  <c r="M1362" i="8"/>
  <c r="L1362" i="8"/>
  <c r="K1362" i="8"/>
  <c r="J1362" i="8"/>
  <c r="I1362" i="8"/>
  <c r="H1362" i="8"/>
  <c r="G1362" i="8"/>
  <c r="F1362" i="8"/>
  <c r="E1362" i="8"/>
  <c r="D1362" i="8"/>
  <c r="O1361" i="8"/>
  <c r="N1361" i="8"/>
  <c r="M1361" i="8"/>
  <c r="L1361" i="8"/>
  <c r="V1361" i="8" s="1"/>
  <c r="K1361" i="8"/>
  <c r="J1361" i="8"/>
  <c r="I1361" i="8"/>
  <c r="H1361" i="8"/>
  <c r="G1361" i="8"/>
  <c r="F1361" i="8"/>
  <c r="E1361" i="8"/>
  <c r="D1361" i="8"/>
  <c r="O1360" i="8"/>
  <c r="N1360" i="8"/>
  <c r="M1360" i="8"/>
  <c r="L1360" i="8"/>
  <c r="K1360" i="8"/>
  <c r="J1360" i="8"/>
  <c r="I1360" i="8"/>
  <c r="H1360" i="8"/>
  <c r="G1360" i="8"/>
  <c r="F1360" i="8"/>
  <c r="E1360" i="8"/>
  <c r="D1360" i="8"/>
  <c r="O1359" i="8"/>
  <c r="N1359" i="8"/>
  <c r="M1359" i="8"/>
  <c r="L1359" i="8"/>
  <c r="V1359" i="8" s="1"/>
  <c r="K1359" i="8"/>
  <c r="J1359" i="8"/>
  <c r="I1359" i="8"/>
  <c r="H1359" i="8"/>
  <c r="G1359" i="8"/>
  <c r="F1359" i="8"/>
  <c r="E1359" i="8"/>
  <c r="D1359" i="8"/>
  <c r="O1358" i="8"/>
  <c r="N1358" i="8"/>
  <c r="M1358" i="8"/>
  <c r="L1358" i="8"/>
  <c r="K1358" i="8"/>
  <c r="J1358" i="8"/>
  <c r="I1358" i="8"/>
  <c r="H1358" i="8"/>
  <c r="G1358" i="8"/>
  <c r="F1358" i="8"/>
  <c r="E1358" i="8"/>
  <c r="D1358" i="8"/>
  <c r="O1357" i="8"/>
  <c r="N1357" i="8"/>
  <c r="M1357" i="8"/>
  <c r="L1357" i="8"/>
  <c r="V1357" i="8" s="1"/>
  <c r="K1357" i="8"/>
  <c r="J1357" i="8"/>
  <c r="I1357" i="8"/>
  <c r="H1357" i="8"/>
  <c r="G1357" i="8"/>
  <c r="F1357" i="8"/>
  <c r="E1357" i="8"/>
  <c r="D1357" i="8"/>
  <c r="O1356" i="8"/>
  <c r="N1356" i="8"/>
  <c r="M1356" i="8"/>
  <c r="L1356" i="8"/>
  <c r="K1356" i="8"/>
  <c r="J1356" i="8"/>
  <c r="I1356" i="8"/>
  <c r="H1356" i="8"/>
  <c r="G1356" i="8"/>
  <c r="F1356" i="8"/>
  <c r="E1356" i="8"/>
  <c r="D1356" i="8"/>
  <c r="O1355" i="8"/>
  <c r="N1355" i="8"/>
  <c r="M1355" i="8"/>
  <c r="L1355" i="8"/>
  <c r="V1355" i="8" s="1"/>
  <c r="K1355" i="8"/>
  <c r="J1355" i="8"/>
  <c r="I1355" i="8"/>
  <c r="H1355" i="8"/>
  <c r="G1355" i="8"/>
  <c r="F1355" i="8"/>
  <c r="E1355" i="8"/>
  <c r="D1355" i="8"/>
  <c r="O1354" i="8"/>
  <c r="N1354" i="8"/>
  <c r="M1354" i="8"/>
  <c r="L1354" i="8"/>
  <c r="K1354" i="8"/>
  <c r="J1354" i="8"/>
  <c r="I1354" i="8"/>
  <c r="H1354" i="8"/>
  <c r="G1354" i="8"/>
  <c r="F1354" i="8"/>
  <c r="E1354" i="8"/>
  <c r="D1354" i="8"/>
  <c r="O1353" i="8"/>
  <c r="N1353" i="8"/>
  <c r="M1353" i="8"/>
  <c r="L1353" i="8"/>
  <c r="V1353" i="8" s="1"/>
  <c r="K1353" i="8"/>
  <c r="J1353" i="8"/>
  <c r="I1353" i="8"/>
  <c r="H1353" i="8"/>
  <c r="G1353" i="8"/>
  <c r="F1353" i="8"/>
  <c r="E1353" i="8"/>
  <c r="D1353" i="8"/>
  <c r="O1352" i="8"/>
  <c r="N1352" i="8"/>
  <c r="M1352" i="8"/>
  <c r="L1352" i="8"/>
  <c r="K1352" i="8"/>
  <c r="J1352" i="8"/>
  <c r="I1352" i="8"/>
  <c r="H1352" i="8"/>
  <c r="G1352" i="8"/>
  <c r="F1352" i="8"/>
  <c r="E1352" i="8"/>
  <c r="D1352" i="8"/>
  <c r="O1351" i="8"/>
  <c r="N1351" i="8"/>
  <c r="M1351" i="8"/>
  <c r="L1351" i="8"/>
  <c r="V1351" i="8" s="1"/>
  <c r="K1351" i="8"/>
  <c r="J1351" i="8"/>
  <c r="I1351" i="8"/>
  <c r="H1351" i="8"/>
  <c r="G1351" i="8"/>
  <c r="F1351" i="8"/>
  <c r="E1351" i="8"/>
  <c r="D1351" i="8"/>
  <c r="O1350" i="8"/>
  <c r="N1350" i="8"/>
  <c r="M1350" i="8"/>
  <c r="L1350" i="8"/>
  <c r="K1350" i="8"/>
  <c r="J1350" i="8"/>
  <c r="I1350" i="8"/>
  <c r="H1350" i="8"/>
  <c r="G1350" i="8"/>
  <c r="F1350" i="8"/>
  <c r="E1350" i="8"/>
  <c r="D1350" i="8"/>
  <c r="O1349" i="8"/>
  <c r="N1349" i="8"/>
  <c r="M1349" i="8"/>
  <c r="L1349" i="8"/>
  <c r="V1349" i="8" s="1"/>
  <c r="K1349" i="8"/>
  <c r="J1349" i="8"/>
  <c r="I1349" i="8"/>
  <c r="H1349" i="8"/>
  <c r="G1349" i="8"/>
  <c r="F1349" i="8"/>
  <c r="E1349" i="8"/>
  <c r="D1349" i="8"/>
  <c r="O1348" i="8"/>
  <c r="N1348" i="8"/>
  <c r="M1348" i="8"/>
  <c r="L1348" i="8"/>
  <c r="K1348" i="8"/>
  <c r="J1348" i="8"/>
  <c r="I1348" i="8"/>
  <c r="H1348" i="8"/>
  <c r="G1348" i="8"/>
  <c r="F1348" i="8"/>
  <c r="E1348" i="8"/>
  <c r="D1348" i="8"/>
  <c r="O1347" i="8"/>
  <c r="N1347" i="8"/>
  <c r="M1347" i="8"/>
  <c r="L1347" i="8"/>
  <c r="V1347" i="8" s="1"/>
  <c r="K1347" i="8"/>
  <c r="J1347" i="8"/>
  <c r="I1347" i="8"/>
  <c r="H1347" i="8"/>
  <c r="G1347" i="8"/>
  <c r="F1347" i="8"/>
  <c r="E1347" i="8"/>
  <c r="D1347" i="8"/>
  <c r="O1346" i="8"/>
  <c r="N1346" i="8"/>
  <c r="M1346" i="8"/>
  <c r="L1346" i="8"/>
  <c r="K1346" i="8"/>
  <c r="J1346" i="8"/>
  <c r="I1346" i="8"/>
  <c r="H1346" i="8"/>
  <c r="G1346" i="8"/>
  <c r="F1346" i="8"/>
  <c r="E1346" i="8"/>
  <c r="D1346" i="8"/>
  <c r="O1345" i="8"/>
  <c r="N1345" i="8"/>
  <c r="M1345" i="8"/>
  <c r="L1345" i="8"/>
  <c r="V1345" i="8" s="1"/>
  <c r="K1345" i="8"/>
  <c r="J1345" i="8"/>
  <c r="I1345" i="8"/>
  <c r="H1345" i="8"/>
  <c r="G1345" i="8"/>
  <c r="F1345" i="8"/>
  <c r="E1345" i="8"/>
  <c r="D1345" i="8"/>
  <c r="O1344" i="8"/>
  <c r="N1344" i="8"/>
  <c r="M1344" i="8"/>
  <c r="L1344" i="8"/>
  <c r="K1344" i="8"/>
  <c r="J1344" i="8"/>
  <c r="I1344" i="8"/>
  <c r="H1344" i="8"/>
  <c r="G1344" i="8"/>
  <c r="F1344" i="8"/>
  <c r="E1344" i="8"/>
  <c r="D1344" i="8"/>
  <c r="O1343" i="8"/>
  <c r="N1343" i="8"/>
  <c r="M1343" i="8"/>
  <c r="L1343" i="8"/>
  <c r="V1343" i="8" s="1"/>
  <c r="K1343" i="8"/>
  <c r="J1343" i="8"/>
  <c r="I1343" i="8"/>
  <c r="H1343" i="8"/>
  <c r="G1343" i="8"/>
  <c r="F1343" i="8"/>
  <c r="E1343" i="8"/>
  <c r="D1343" i="8"/>
  <c r="O1342" i="8"/>
  <c r="N1342" i="8"/>
  <c r="M1342" i="8"/>
  <c r="L1342" i="8"/>
  <c r="K1342" i="8"/>
  <c r="J1342" i="8"/>
  <c r="I1342" i="8"/>
  <c r="H1342" i="8"/>
  <c r="G1342" i="8"/>
  <c r="F1342" i="8"/>
  <c r="E1342" i="8"/>
  <c r="D1342" i="8"/>
  <c r="O1341" i="8"/>
  <c r="N1341" i="8"/>
  <c r="M1341" i="8"/>
  <c r="L1341" i="8"/>
  <c r="V1341" i="8" s="1"/>
  <c r="K1341" i="8"/>
  <c r="J1341" i="8"/>
  <c r="I1341" i="8"/>
  <c r="H1341" i="8"/>
  <c r="G1341" i="8"/>
  <c r="F1341" i="8"/>
  <c r="E1341" i="8"/>
  <c r="D1341" i="8"/>
  <c r="O1340" i="8"/>
  <c r="N1340" i="8"/>
  <c r="M1340" i="8"/>
  <c r="L1340" i="8"/>
  <c r="K1340" i="8"/>
  <c r="J1340" i="8"/>
  <c r="I1340" i="8"/>
  <c r="H1340" i="8"/>
  <c r="G1340" i="8"/>
  <c r="F1340" i="8"/>
  <c r="E1340" i="8"/>
  <c r="D1340" i="8"/>
  <c r="O1339" i="8"/>
  <c r="N1339" i="8"/>
  <c r="M1339" i="8"/>
  <c r="L1339" i="8"/>
  <c r="V1339" i="8" s="1"/>
  <c r="K1339" i="8"/>
  <c r="J1339" i="8"/>
  <c r="I1339" i="8"/>
  <c r="H1339" i="8"/>
  <c r="G1339" i="8"/>
  <c r="F1339" i="8"/>
  <c r="E1339" i="8"/>
  <c r="D1339" i="8"/>
  <c r="O1338" i="8"/>
  <c r="N1338" i="8"/>
  <c r="M1338" i="8"/>
  <c r="L1338" i="8"/>
  <c r="K1338" i="8"/>
  <c r="J1338" i="8"/>
  <c r="I1338" i="8"/>
  <c r="H1338" i="8"/>
  <c r="G1338" i="8"/>
  <c r="F1338" i="8"/>
  <c r="E1338" i="8"/>
  <c r="D1338" i="8"/>
  <c r="O1337" i="8"/>
  <c r="N1337" i="8"/>
  <c r="M1337" i="8"/>
  <c r="L1337" i="8"/>
  <c r="V1337" i="8" s="1"/>
  <c r="K1337" i="8"/>
  <c r="J1337" i="8"/>
  <c r="I1337" i="8"/>
  <c r="H1337" i="8"/>
  <c r="G1337" i="8"/>
  <c r="F1337" i="8"/>
  <c r="E1337" i="8"/>
  <c r="D1337" i="8"/>
  <c r="O1336" i="8"/>
  <c r="N1336" i="8"/>
  <c r="M1336" i="8"/>
  <c r="L1336" i="8"/>
  <c r="K1336" i="8"/>
  <c r="J1336" i="8"/>
  <c r="I1336" i="8"/>
  <c r="H1336" i="8"/>
  <c r="G1336" i="8"/>
  <c r="F1336" i="8"/>
  <c r="E1336" i="8"/>
  <c r="D1336" i="8"/>
  <c r="O1335" i="8"/>
  <c r="N1335" i="8"/>
  <c r="M1335" i="8"/>
  <c r="L1335" i="8"/>
  <c r="V1335" i="8" s="1"/>
  <c r="K1335" i="8"/>
  <c r="J1335" i="8"/>
  <c r="I1335" i="8"/>
  <c r="H1335" i="8"/>
  <c r="G1335" i="8"/>
  <c r="F1335" i="8"/>
  <c r="E1335" i="8"/>
  <c r="D1335" i="8"/>
  <c r="O1334" i="8"/>
  <c r="N1334" i="8"/>
  <c r="M1334" i="8"/>
  <c r="L1334" i="8"/>
  <c r="V1334" i="8" s="1"/>
  <c r="K1334" i="8"/>
  <c r="J1334" i="8"/>
  <c r="I1334" i="8"/>
  <c r="H1334" i="8"/>
  <c r="G1334" i="8"/>
  <c r="F1334" i="8"/>
  <c r="E1334" i="8"/>
  <c r="D1334" i="8"/>
  <c r="O1333" i="8"/>
  <c r="N1333" i="8"/>
  <c r="M1333" i="8"/>
  <c r="L1333" i="8"/>
  <c r="U1333" i="8" s="1"/>
  <c r="AH1333" i="8" s="1"/>
  <c r="K1333" i="8"/>
  <c r="J1333" i="8"/>
  <c r="I1333" i="8"/>
  <c r="H1333" i="8"/>
  <c r="G1333" i="8"/>
  <c r="F1333" i="8"/>
  <c r="E1333" i="8"/>
  <c r="D1333" i="8"/>
  <c r="O1332" i="8"/>
  <c r="N1332" i="8"/>
  <c r="M1332" i="8"/>
  <c r="L1332" i="8"/>
  <c r="K1332" i="8"/>
  <c r="J1332" i="8"/>
  <c r="I1332" i="8"/>
  <c r="H1332" i="8"/>
  <c r="G1332" i="8"/>
  <c r="F1332" i="8"/>
  <c r="E1332" i="8"/>
  <c r="D1332" i="8"/>
  <c r="O1331" i="8"/>
  <c r="N1331" i="8"/>
  <c r="M1331" i="8"/>
  <c r="L1331" i="8"/>
  <c r="U1331" i="8" s="1"/>
  <c r="AH1331" i="8" s="1"/>
  <c r="K1331" i="8"/>
  <c r="J1331" i="8"/>
  <c r="I1331" i="8"/>
  <c r="H1331" i="8"/>
  <c r="G1331" i="8"/>
  <c r="F1331" i="8"/>
  <c r="E1331" i="8"/>
  <c r="D1331" i="8"/>
  <c r="O1330" i="8"/>
  <c r="N1330" i="8"/>
  <c r="M1330" i="8"/>
  <c r="L1330" i="8"/>
  <c r="K1330" i="8"/>
  <c r="J1330" i="8"/>
  <c r="I1330" i="8"/>
  <c r="H1330" i="8"/>
  <c r="G1330" i="8"/>
  <c r="F1330" i="8"/>
  <c r="E1330" i="8"/>
  <c r="D1330" i="8"/>
  <c r="O1329" i="8"/>
  <c r="N1329" i="8"/>
  <c r="M1329" i="8"/>
  <c r="L1329" i="8"/>
  <c r="K1329" i="8"/>
  <c r="J1329" i="8"/>
  <c r="I1329" i="8"/>
  <c r="H1329" i="8"/>
  <c r="G1329" i="8"/>
  <c r="F1329" i="8"/>
  <c r="E1329" i="8"/>
  <c r="D1329" i="8"/>
  <c r="O1328" i="8"/>
  <c r="N1328" i="8"/>
  <c r="M1328" i="8"/>
  <c r="L1328" i="8"/>
  <c r="V1328" i="8" s="1"/>
  <c r="K1328" i="8"/>
  <c r="J1328" i="8"/>
  <c r="I1328" i="8"/>
  <c r="H1328" i="8"/>
  <c r="G1328" i="8"/>
  <c r="F1328" i="8"/>
  <c r="E1328" i="8"/>
  <c r="D1328" i="8"/>
  <c r="O1327" i="8"/>
  <c r="N1327" i="8"/>
  <c r="M1327" i="8"/>
  <c r="L1327" i="8"/>
  <c r="K1327" i="8"/>
  <c r="J1327" i="8"/>
  <c r="I1327" i="8"/>
  <c r="H1327" i="8"/>
  <c r="G1327" i="8"/>
  <c r="F1327" i="8"/>
  <c r="E1327" i="8"/>
  <c r="D1327" i="8"/>
  <c r="O1326" i="8"/>
  <c r="N1326" i="8"/>
  <c r="M1326" i="8"/>
  <c r="L1326" i="8"/>
  <c r="V1326" i="8" s="1"/>
  <c r="K1326" i="8"/>
  <c r="J1326" i="8"/>
  <c r="I1326" i="8"/>
  <c r="H1326" i="8"/>
  <c r="G1326" i="8"/>
  <c r="F1326" i="8"/>
  <c r="E1326" i="8"/>
  <c r="D1326" i="8"/>
  <c r="O1325" i="8"/>
  <c r="N1325" i="8"/>
  <c r="M1325" i="8"/>
  <c r="L1325" i="8"/>
  <c r="U1325" i="8" s="1"/>
  <c r="K1325" i="8"/>
  <c r="J1325" i="8"/>
  <c r="I1325" i="8"/>
  <c r="H1325" i="8"/>
  <c r="G1325" i="8"/>
  <c r="F1325" i="8"/>
  <c r="E1325" i="8"/>
  <c r="D1325" i="8"/>
  <c r="O1324" i="8"/>
  <c r="N1324" i="8"/>
  <c r="M1324" i="8"/>
  <c r="L1324" i="8"/>
  <c r="K1324" i="8"/>
  <c r="J1324" i="8"/>
  <c r="I1324" i="8"/>
  <c r="H1324" i="8"/>
  <c r="G1324" i="8"/>
  <c r="F1324" i="8"/>
  <c r="E1324" i="8"/>
  <c r="D1324" i="8"/>
  <c r="O1323" i="8"/>
  <c r="N1323" i="8"/>
  <c r="M1323" i="8"/>
  <c r="L1323" i="8"/>
  <c r="U1323" i="8" s="1"/>
  <c r="K1323" i="8"/>
  <c r="J1323" i="8"/>
  <c r="I1323" i="8"/>
  <c r="H1323" i="8"/>
  <c r="G1323" i="8"/>
  <c r="F1323" i="8"/>
  <c r="E1323" i="8"/>
  <c r="D1323" i="8"/>
  <c r="O1322" i="8"/>
  <c r="N1322" i="8"/>
  <c r="M1322" i="8"/>
  <c r="L1322" i="8"/>
  <c r="V1322" i="8" s="1"/>
  <c r="K1322" i="8"/>
  <c r="J1322" i="8"/>
  <c r="I1322" i="8"/>
  <c r="H1322" i="8"/>
  <c r="G1322" i="8"/>
  <c r="F1322" i="8"/>
  <c r="E1322" i="8"/>
  <c r="D1322" i="8"/>
  <c r="O1321" i="8"/>
  <c r="N1321" i="8"/>
  <c r="M1321" i="8"/>
  <c r="L1321" i="8"/>
  <c r="K1321" i="8"/>
  <c r="J1321" i="8"/>
  <c r="I1321" i="8"/>
  <c r="H1321" i="8"/>
  <c r="G1321" i="8"/>
  <c r="F1321" i="8"/>
  <c r="E1321" i="8"/>
  <c r="D1321" i="8"/>
  <c r="O1320" i="8"/>
  <c r="N1320" i="8"/>
  <c r="M1320" i="8"/>
  <c r="L1320" i="8"/>
  <c r="V1320" i="8" s="1"/>
  <c r="K1320" i="8"/>
  <c r="J1320" i="8"/>
  <c r="I1320" i="8"/>
  <c r="H1320" i="8"/>
  <c r="G1320" i="8"/>
  <c r="F1320" i="8"/>
  <c r="E1320" i="8"/>
  <c r="D1320" i="8"/>
  <c r="O1319" i="8"/>
  <c r="N1319" i="8"/>
  <c r="M1319" i="8"/>
  <c r="L1319" i="8"/>
  <c r="U1319" i="8" s="1"/>
  <c r="AH1319" i="8" s="1"/>
  <c r="K1319" i="8"/>
  <c r="J1319" i="8"/>
  <c r="I1319" i="8"/>
  <c r="H1319" i="8"/>
  <c r="G1319" i="8"/>
  <c r="F1319" i="8"/>
  <c r="E1319" i="8"/>
  <c r="D1319" i="8"/>
  <c r="O1318" i="8"/>
  <c r="N1318" i="8"/>
  <c r="M1318" i="8"/>
  <c r="L1318" i="8"/>
  <c r="K1318" i="8"/>
  <c r="J1318" i="8"/>
  <c r="I1318" i="8"/>
  <c r="H1318" i="8"/>
  <c r="G1318" i="8"/>
  <c r="F1318" i="8"/>
  <c r="E1318" i="8"/>
  <c r="D1318" i="8"/>
  <c r="O1317" i="8"/>
  <c r="N1317" i="8"/>
  <c r="M1317" i="8"/>
  <c r="L1317" i="8"/>
  <c r="U1317" i="8" s="1"/>
  <c r="K1317" i="8"/>
  <c r="J1317" i="8"/>
  <c r="I1317" i="8"/>
  <c r="H1317" i="8"/>
  <c r="G1317" i="8"/>
  <c r="F1317" i="8"/>
  <c r="E1317" i="8"/>
  <c r="D1317" i="8"/>
  <c r="O1316" i="8"/>
  <c r="N1316" i="8"/>
  <c r="M1316" i="8"/>
  <c r="L1316" i="8"/>
  <c r="K1316" i="8"/>
  <c r="J1316" i="8"/>
  <c r="I1316" i="8"/>
  <c r="H1316" i="8"/>
  <c r="G1316" i="8"/>
  <c r="F1316" i="8"/>
  <c r="E1316" i="8"/>
  <c r="D1316" i="8"/>
  <c r="O1315" i="8"/>
  <c r="N1315" i="8"/>
  <c r="M1315" i="8"/>
  <c r="L1315" i="8"/>
  <c r="K1315" i="8"/>
  <c r="J1315" i="8"/>
  <c r="I1315" i="8"/>
  <c r="H1315" i="8"/>
  <c r="G1315" i="8"/>
  <c r="F1315" i="8"/>
  <c r="E1315" i="8"/>
  <c r="D1315" i="8"/>
  <c r="O1314" i="8"/>
  <c r="N1314" i="8"/>
  <c r="M1314" i="8"/>
  <c r="L1314" i="8"/>
  <c r="U1314" i="8" s="1"/>
  <c r="K1314" i="8"/>
  <c r="J1314" i="8"/>
  <c r="I1314" i="8"/>
  <c r="H1314" i="8"/>
  <c r="G1314" i="8"/>
  <c r="F1314" i="8"/>
  <c r="E1314" i="8"/>
  <c r="D1314" i="8"/>
  <c r="O1313" i="8"/>
  <c r="N1313" i="8"/>
  <c r="M1313" i="8"/>
  <c r="L1313" i="8"/>
  <c r="K1313" i="8"/>
  <c r="J1313" i="8"/>
  <c r="I1313" i="8"/>
  <c r="H1313" i="8"/>
  <c r="G1313" i="8"/>
  <c r="F1313" i="8"/>
  <c r="E1313" i="8"/>
  <c r="D1313" i="8"/>
  <c r="O1312" i="8"/>
  <c r="N1312" i="8"/>
  <c r="M1312" i="8"/>
  <c r="L1312" i="8"/>
  <c r="V1312" i="8" s="1"/>
  <c r="K1312" i="8"/>
  <c r="J1312" i="8"/>
  <c r="I1312" i="8"/>
  <c r="H1312" i="8"/>
  <c r="G1312" i="8"/>
  <c r="F1312" i="8"/>
  <c r="E1312" i="8"/>
  <c r="D1312" i="8"/>
  <c r="O1311" i="8"/>
  <c r="N1311" i="8"/>
  <c r="M1311" i="8"/>
  <c r="L1311" i="8"/>
  <c r="U1311" i="8" s="1"/>
  <c r="K1311" i="8"/>
  <c r="J1311" i="8"/>
  <c r="I1311" i="8"/>
  <c r="H1311" i="8"/>
  <c r="G1311" i="8"/>
  <c r="F1311" i="8"/>
  <c r="E1311" i="8"/>
  <c r="D1311" i="8"/>
  <c r="O1310" i="8"/>
  <c r="N1310" i="8"/>
  <c r="M1310" i="8"/>
  <c r="L1310" i="8"/>
  <c r="K1310" i="8"/>
  <c r="J1310" i="8"/>
  <c r="I1310" i="8"/>
  <c r="H1310" i="8"/>
  <c r="G1310" i="8"/>
  <c r="F1310" i="8"/>
  <c r="E1310" i="8"/>
  <c r="D1310" i="8"/>
  <c r="O1309" i="8"/>
  <c r="N1309" i="8"/>
  <c r="M1309" i="8"/>
  <c r="L1309" i="8"/>
  <c r="K1309" i="8"/>
  <c r="J1309" i="8"/>
  <c r="I1309" i="8"/>
  <c r="H1309" i="8"/>
  <c r="G1309" i="8"/>
  <c r="F1309" i="8"/>
  <c r="E1309" i="8"/>
  <c r="D1309" i="8"/>
  <c r="O1308" i="8"/>
  <c r="N1308" i="8"/>
  <c r="M1308" i="8"/>
  <c r="L1308" i="8"/>
  <c r="V1308" i="8" s="1"/>
  <c r="K1308" i="8"/>
  <c r="J1308" i="8"/>
  <c r="I1308" i="8"/>
  <c r="H1308" i="8"/>
  <c r="G1308" i="8"/>
  <c r="F1308" i="8"/>
  <c r="E1308" i="8"/>
  <c r="D1308" i="8"/>
  <c r="O1307" i="8"/>
  <c r="N1307" i="8"/>
  <c r="M1307" i="8"/>
  <c r="L1307" i="8"/>
  <c r="V1307" i="8" s="1"/>
  <c r="AI1307" i="8" s="1"/>
  <c r="K1307" i="8"/>
  <c r="J1307" i="8"/>
  <c r="I1307" i="8"/>
  <c r="H1307" i="8"/>
  <c r="G1307" i="8"/>
  <c r="F1307" i="8"/>
  <c r="E1307" i="8"/>
  <c r="D1307" i="8"/>
  <c r="O1306" i="8"/>
  <c r="N1306" i="8"/>
  <c r="M1306" i="8"/>
  <c r="L1306" i="8"/>
  <c r="V1306" i="8" s="1"/>
  <c r="K1306" i="8"/>
  <c r="J1306" i="8"/>
  <c r="I1306" i="8"/>
  <c r="H1306" i="8"/>
  <c r="G1306" i="8"/>
  <c r="F1306" i="8"/>
  <c r="E1306" i="8"/>
  <c r="D1306" i="8"/>
  <c r="O1305" i="8"/>
  <c r="N1305" i="8"/>
  <c r="M1305" i="8"/>
  <c r="L1305" i="8"/>
  <c r="V1305" i="8" s="1"/>
  <c r="K1305" i="8"/>
  <c r="J1305" i="8"/>
  <c r="I1305" i="8"/>
  <c r="H1305" i="8"/>
  <c r="G1305" i="8"/>
  <c r="F1305" i="8"/>
  <c r="E1305" i="8"/>
  <c r="D1305" i="8"/>
  <c r="O1304" i="8"/>
  <c r="N1304" i="8"/>
  <c r="M1304" i="8"/>
  <c r="L1304" i="8"/>
  <c r="U1304" i="8" s="1"/>
  <c r="K1304" i="8"/>
  <c r="J1304" i="8"/>
  <c r="I1304" i="8"/>
  <c r="H1304" i="8"/>
  <c r="G1304" i="8"/>
  <c r="F1304" i="8"/>
  <c r="E1304" i="8"/>
  <c r="D1304" i="8"/>
  <c r="O1303" i="8"/>
  <c r="N1303" i="8"/>
  <c r="M1303" i="8"/>
  <c r="L1303" i="8"/>
  <c r="V1303" i="8" s="1"/>
  <c r="K1303" i="8"/>
  <c r="J1303" i="8"/>
  <c r="I1303" i="8"/>
  <c r="H1303" i="8"/>
  <c r="G1303" i="8"/>
  <c r="F1303" i="8"/>
  <c r="E1303" i="8"/>
  <c r="D1303" i="8"/>
  <c r="O1302" i="8"/>
  <c r="N1302" i="8"/>
  <c r="M1302" i="8"/>
  <c r="L1302" i="8"/>
  <c r="V1302" i="8" s="1"/>
  <c r="K1302" i="8"/>
  <c r="J1302" i="8"/>
  <c r="I1302" i="8"/>
  <c r="H1302" i="8"/>
  <c r="G1302" i="8"/>
  <c r="F1302" i="8"/>
  <c r="E1302" i="8"/>
  <c r="D1302" i="8"/>
  <c r="O1301" i="8"/>
  <c r="N1301" i="8"/>
  <c r="M1301" i="8"/>
  <c r="L1301" i="8"/>
  <c r="V1301" i="8" s="1"/>
  <c r="K1301" i="8"/>
  <c r="J1301" i="8"/>
  <c r="I1301" i="8"/>
  <c r="H1301" i="8"/>
  <c r="G1301" i="8"/>
  <c r="F1301" i="8"/>
  <c r="E1301" i="8"/>
  <c r="D1301" i="8"/>
  <c r="O1300" i="8"/>
  <c r="N1300" i="8"/>
  <c r="M1300" i="8"/>
  <c r="L1300" i="8"/>
  <c r="U1300" i="8" s="1"/>
  <c r="K1300" i="8"/>
  <c r="J1300" i="8"/>
  <c r="I1300" i="8"/>
  <c r="H1300" i="8"/>
  <c r="G1300" i="8"/>
  <c r="F1300" i="8"/>
  <c r="E1300" i="8"/>
  <c r="D1300" i="8"/>
  <c r="O1299" i="8"/>
  <c r="N1299" i="8"/>
  <c r="M1299" i="8"/>
  <c r="L1299" i="8"/>
  <c r="V1299" i="8" s="1"/>
  <c r="K1299" i="8"/>
  <c r="J1299" i="8"/>
  <c r="I1299" i="8"/>
  <c r="H1299" i="8"/>
  <c r="G1299" i="8"/>
  <c r="F1299" i="8"/>
  <c r="E1299" i="8"/>
  <c r="D1299" i="8"/>
  <c r="O1298" i="8"/>
  <c r="N1298" i="8"/>
  <c r="M1298" i="8"/>
  <c r="L1298" i="8"/>
  <c r="V1298" i="8" s="1"/>
  <c r="K1298" i="8"/>
  <c r="J1298" i="8"/>
  <c r="I1298" i="8"/>
  <c r="H1298" i="8"/>
  <c r="G1298" i="8"/>
  <c r="F1298" i="8"/>
  <c r="E1298" i="8"/>
  <c r="D1298" i="8"/>
  <c r="O1297" i="8"/>
  <c r="N1297" i="8"/>
  <c r="M1297" i="8"/>
  <c r="L1297" i="8"/>
  <c r="V1297" i="8" s="1"/>
  <c r="K1297" i="8"/>
  <c r="J1297" i="8"/>
  <c r="I1297" i="8"/>
  <c r="H1297" i="8"/>
  <c r="G1297" i="8"/>
  <c r="F1297" i="8"/>
  <c r="E1297" i="8"/>
  <c r="D1297" i="8"/>
  <c r="O1296" i="8"/>
  <c r="N1296" i="8"/>
  <c r="M1296" i="8"/>
  <c r="L1296" i="8"/>
  <c r="U1296" i="8" s="1"/>
  <c r="AH1296" i="8" s="1"/>
  <c r="K1296" i="8"/>
  <c r="J1296" i="8"/>
  <c r="I1296" i="8"/>
  <c r="H1296" i="8"/>
  <c r="G1296" i="8"/>
  <c r="F1296" i="8"/>
  <c r="E1296" i="8"/>
  <c r="D1296" i="8"/>
  <c r="O1295" i="8"/>
  <c r="N1295" i="8"/>
  <c r="M1295" i="8"/>
  <c r="L1295" i="8"/>
  <c r="K1295" i="8"/>
  <c r="J1295" i="8"/>
  <c r="I1295" i="8"/>
  <c r="H1295" i="8"/>
  <c r="G1295" i="8"/>
  <c r="F1295" i="8"/>
  <c r="E1295" i="8"/>
  <c r="D1295" i="8"/>
  <c r="O1294" i="8"/>
  <c r="N1294" i="8"/>
  <c r="M1294" i="8"/>
  <c r="L1294" i="8"/>
  <c r="U1294" i="8" s="1"/>
  <c r="AH1294" i="8" s="1"/>
  <c r="K1294" i="8"/>
  <c r="J1294" i="8"/>
  <c r="I1294" i="8"/>
  <c r="H1294" i="8"/>
  <c r="G1294" i="8"/>
  <c r="F1294" i="8"/>
  <c r="E1294" i="8"/>
  <c r="D1294" i="8"/>
  <c r="O1293" i="8"/>
  <c r="N1293" i="8"/>
  <c r="M1293" i="8"/>
  <c r="L1293" i="8"/>
  <c r="K1293" i="8"/>
  <c r="J1293" i="8"/>
  <c r="I1293" i="8"/>
  <c r="H1293" i="8"/>
  <c r="G1293" i="8"/>
  <c r="F1293" i="8"/>
  <c r="E1293" i="8"/>
  <c r="D1293" i="8"/>
  <c r="O1292" i="8"/>
  <c r="N1292" i="8"/>
  <c r="M1292" i="8"/>
  <c r="L1292" i="8"/>
  <c r="V1292" i="8" s="1"/>
  <c r="K1292" i="8"/>
  <c r="J1292" i="8"/>
  <c r="I1292" i="8"/>
  <c r="H1292" i="8"/>
  <c r="G1292" i="8"/>
  <c r="F1292" i="8"/>
  <c r="E1292" i="8"/>
  <c r="D1292" i="8"/>
  <c r="O1291" i="8"/>
  <c r="N1291" i="8"/>
  <c r="M1291" i="8"/>
  <c r="L1291" i="8"/>
  <c r="V1291" i="8" s="1"/>
  <c r="K1291" i="8"/>
  <c r="J1291" i="8"/>
  <c r="I1291" i="8"/>
  <c r="H1291" i="8"/>
  <c r="G1291" i="8"/>
  <c r="F1291" i="8"/>
  <c r="E1291" i="8"/>
  <c r="D1291" i="8"/>
  <c r="O1290" i="8"/>
  <c r="N1290" i="8"/>
  <c r="M1290" i="8"/>
  <c r="L1290" i="8"/>
  <c r="U1290" i="8" s="1"/>
  <c r="K1290" i="8"/>
  <c r="J1290" i="8"/>
  <c r="I1290" i="8"/>
  <c r="H1290" i="8"/>
  <c r="G1290" i="8"/>
  <c r="F1290" i="8"/>
  <c r="E1290" i="8"/>
  <c r="D1290" i="8"/>
  <c r="O1289" i="8"/>
  <c r="N1289" i="8"/>
  <c r="M1289" i="8"/>
  <c r="L1289" i="8"/>
  <c r="K1289" i="8"/>
  <c r="J1289" i="8"/>
  <c r="I1289" i="8"/>
  <c r="H1289" i="8"/>
  <c r="G1289" i="8"/>
  <c r="F1289" i="8"/>
  <c r="E1289" i="8"/>
  <c r="D1289" i="8"/>
  <c r="O1288" i="8"/>
  <c r="N1288" i="8"/>
  <c r="M1288" i="8"/>
  <c r="L1288" i="8"/>
  <c r="V1288" i="8" s="1"/>
  <c r="K1288" i="8"/>
  <c r="J1288" i="8"/>
  <c r="I1288" i="8"/>
  <c r="H1288" i="8"/>
  <c r="G1288" i="8"/>
  <c r="F1288" i="8"/>
  <c r="E1288" i="8"/>
  <c r="D1288" i="8"/>
  <c r="O1287" i="8"/>
  <c r="N1287" i="8"/>
  <c r="M1287" i="8"/>
  <c r="L1287" i="8"/>
  <c r="V1287" i="8" s="1"/>
  <c r="K1287" i="8"/>
  <c r="J1287" i="8"/>
  <c r="I1287" i="8"/>
  <c r="H1287" i="8"/>
  <c r="G1287" i="8"/>
  <c r="F1287" i="8"/>
  <c r="E1287" i="8"/>
  <c r="D1287" i="8"/>
  <c r="O1286" i="8"/>
  <c r="N1286" i="8"/>
  <c r="M1286" i="8"/>
  <c r="L1286" i="8"/>
  <c r="U1286" i="8" s="1"/>
  <c r="K1286" i="8"/>
  <c r="J1286" i="8"/>
  <c r="I1286" i="8"/>
  <c r="H1286" i="8"/>
  <c r="G1286" i="8"/>
  <c r="F1286" i="8"/>
  <c r="E1286" i="8"/>
  <c r="D1286" i="8"/>
  <c r="O1285" i="8"/>
  <c r="N1285" i="8"/>
  <c r="M1285" i="8"/>
  <c r="L1285" i="8"/>
  <c r="K1285" i="8"/>
  <c r="J1285" i="8"/>
  <c r="I1285" i="8"/>
  <c r="H1285" i="8"/>
  <c r="G1285" i="8"/>
  <c r="F1285" i="8"/>
  <c r="E1285" i="8"/>
  <c r="D1285" i="8"/>
  <c r="O1284" i="8"/>
  <c r="N1284" i="8"/>
  <c r="M1284" i="8"/>
  <c r="L1284" i="8"/>
  <c r="U1284" i="8" s="1"/>
  <c r="AH1284" i="8" s="1"/>
  <c r="K1284" i="8"/>
  <c r="J1284" i="8"/>
  <c r="I1284" i="8"/>
  <c r="H1284" i="8"/>
  <c r="G1284" i="8"/>
  <c r="F1284" i="8"/>
  <c r="E1284" i="8"/>
  <c r="D1284" i="8"/>
  <c r="O1283" i="8"/>
  <c r="N1283" i="8"/>
  <c r="M1283" i="8"/>
  <c r="L1283" i="8"/>
  <c r="V1283" i="8" s="1"/>
  <c r="AI1283" i="8" s="1"/>
  <c r="K1283" i="8"/>
  <c r="J1283" i="8"/>
  <c r="I1283" i="8"/>
  <c r="H1283" i="8"/>
  <c r="G1283" i="8"/>
  <c r="F1283" i="8"/>
  <c r="E1283" i="8"/>
  <c r="D1283" i="8"/>
  <c r="O1282" i="8"/>
  <c r="N1282" i="8"/>
  <c r="M1282" i="8"/>
  <c r="L1282" i="8"/>
  <c r="U1282" i="8" s="1"/>
  <c r="AH1282" i="8" s="1"/>
  <c r="K1282" i="8"/>
  <c r="J1282" i="8"/>
  <c r="I1282" i="8"/>
  <c r="H1282" i="8"/>
  <c r="G1282" i="8"/>
  <c r="F1282" i="8"/>
  <c r="E1282" i="8"/>
  <c r="D1282" i="8"/>
  <c r="O1281" i="8"/>
  <c r="N1281" i="8"/>
  <c r="M1281" i="8"/>
  <c r="L1281" i="8"/>
  <c r="V1281" i="8" s="1"/>
  <c r="K1281" i="8"/>
  <c r="J1281" i="8"/>
  <c r="I1281" i="8"/>
  <c r="H1281" i="8"/>
  <c r="G1281" i="8"/>
  <c r="F1281" i="8"/>
  <c r="E1281" i="8"/>
  <c r="D1281" i="8"/>
  <c r="O1280" i="8"/>
  <c r="N1280" i="8"/>
  <c r="M1280" i="8"/>
  <c r="L1280" i="8"/>
  <c r="V1280" i="8" s="1"/>
  <c r="K1280" i="8"/>
  <c r="J1280" i="8"/>
  <c r="I1280" i="8"/>
  <c r="H1280" i="8"/>
  <c r="G1280" i="8"/>
  <c r="F1280" i="8"/>
  <c r="E1280" i="8"/>
  <c r="D1280" i="8"/>
  <c r="O1279" i="8"/>
  <c r="N1279" i="8"/>
  <c r="M1279" i="8"/>
  <c r="L1279" i="8"/>
  <c r="V1279" i="8" s="1"/>
  <c r="K1279" i="8"/>
  <c r="J1279" i="8"/>
  <c r="I1279" i="8"/>
  <c r="H1279" i="8"/>
  <c r="G1279" i="8"/>
  <c r="F1279" i="8"/>
  <c r="E1279" i="8"/>
  <c r="D1279" i="8"/>
  <c r="O1278" i="8"/>
  <c r="N1278" i="8"/>
  <c r="M1278" i="8"/>
  <c r="L1278" i="8"/>
  <c r="U1278" i="8" s="1"/>
  <c r="K1278" i="8"/>
  <c r="J1278" i="8"/>
  <c r="I1278" i="8"/>
  <c r="H1278" i="8"/>
  <c r="G1278" i="8"/>
  <c r="F1278" i="8"/>
  <c r="E1278" i="8"/>
  <c r="D1278" i="8"/>
  <c r="O1277" i="8"/>
  <c r="N1277" i="8"/>
  <c r="M1277" i="8"/>
  <c r="L1277" i="8"/>
  <c r="V1277" i="8" s="1"/>
  <c r="K1277" i="8"/>
  <c r="J1277" i="8"/>
  <c r="I1277" i="8"/>
  <c r="H1277" i="8"/>
  <c r="G1277" i="8"/>
  <c r="F1277" i="8"/>
  <c r="E1277" i="8"/>
  <c r="D1277" i="8"/>
  <c r="O1276" i="8"/>
  <c r="N1276" i="8"/>
  <c r="M1276" i="8"/>
  <c r="L1276" i="8"/>
  <c r="V1276" i="8" s="1"/>
  <c r="K1276" i="8"/>
  <c r="J1276" i="8"/>
  <c r="I1276" i="8"/>
  <c r="H1276" i="8"/>
  <c r="G1276" i="8"/>
  <c r="F1276" i="8"/>
  <c r="E1276" i="8"/>
  <c r="D1276" i="8"/>
  <c r="O1275" i="8"/>
  <c r="N1275" i="8"/>
  <c r="M1275" i="8"/>
  <c r="L1275" i="8"/>
  <c r="V1275" i="8" s="1"/>
  <c r="K1275" i="8"/>
  <c r="J1275" i="8"/>
  <c r="I1275" i="8"/>
  <c r="H1275" i="8"/>
  <c r="G1275" i="8"/>
  <c r="F1275" i="8"/>
  <c r="E1275" i="8"/>
  <c r="D1275" i="8"/>
  <c r="O1274" i="8"/>
  <c r="N1274" i="8"/>
  <c r="M1274" i="8"/>
  <c r="L1274" i="8"/>
  <c r="U1274" i="8" s="1"/>
  <c r="K1274" i="8"/>
  <c r="J1274" i="8"/>
  <c r="I1274" i="8"/>
  <c r="H1274" i="8"/>
  <c r="G1274" i="8"/>
  <c r="F1274" i="8"/>
  <c r="E1274" i="8"/>
  <c r="D1274" i="8"/>
  <c r="O1273" i="8"/>
  <c r="N1273" i="8"/>
  <c r="M1273" i="8"/>
  <c r="L1273" i="8"/>
  <c r="V1273" i="8" s="1"/>
  <c r="K1273" i="8"/>
  <c r="J1273" i="8"/>
  <c r="I1273" i="8"/>
  <c r="H1273" i="8"/>
  <c r="G1273" i="8"/>
  <c r="F1273" i="8"/>
  <c r="E1273" i="8"/>
  <c r="D1273" i="8"/>
  <c r="O1272" i="8"/>
  <c r="N1272" i="8"/>
  <c r="M1272" i="8"/>
  <c r="L1272" i="8"/>
  <c r="V1272" i="8" s="1"/>
  <c r="K1272" i="8"/>
  <c r="J1272" i="8"/>
  <c r="I1272" i="8"/>
  <c r="H1272" i="8"/>
  <c r="G1272" i="8"/>
  <c r="F1272" i="8"/>
  <c r="E1272" i="8"/>
  <c r="D1272" i="8"/>
  <c r="O1271" i="8"/>
  <c r="N1271" i="8"/>
  <c r="M1271" i="8"/>
  <c r="L1271" i="8"/>
  <c r="V1271" i="8" s="1"/>
  <c r="AI1271" i="8" s="1"/>
  <c r="K1271" i="8"/>
  <c r="J1271" i="8"/>
  <c r="I1271" i="8"/>
  <c r="H1271" i="8"/>
  <c r="G1271" i="8"/>
  <c r="F1271" i="8"/>
  <c r="E1271" i="8"/>
  <c r="D1271" i="8"/>
  <c r="O1270" i="8"/>
  <c r="N1270" i="8"/>
  <c r="M1270" i="8"/>
  <c r="L1270" i="8"/>
  <c r="V1270" i="8" s="1"/>
  <c r="K1270" i="8"/>
  <c r="J1270" i="8"/>
  <c r="I1270" i="8"/>
  <c r="H1270" i="8"/>
  <c r="G1270" i="8"/>
  <c r="F1270" i="8"/>
  <c r="E1270" i="8"/>
  <c r="D1270" i="8"/>
  <c r="O1269" i="8"/>
  <c r="N1269" i="8"/>
  <c r="M1269" i="8"/>
  <c r="L1269" i="8"/>
  <c r="V1269" i="8" s="1"/>
  <c r="K1269" i="8"/>
  <c r="J1269" i="8"/>
  <c r="I1269" i="8"/>
  <c r="H1269" i="8"/>
  <c r="G1269" i="8"/>
  <c r="F1269" i="8"/>
  <c r="E1269" i="8"/>
  <c r="D1269" i="8"/>
  <c r="O1268" i="8"/>
  <c r="N1268" i="8"/>
  <c r="M1268" i="8"/>
  <c r="L1268" i="8"/>
  <c r="U1268" i="8" s="1"/>
  <c r="K1268" i="8"/>
  <c r="J1268" i="8"/>
  <c r="I1268" i="8"/>
  <c r="H1268" i="8"/>
  <c r="G1268" i="8"/>
  <c r="F1268" i="8"/>
  <c r="E1268" i="8"/>
  <c r="D1268" i="8"/>
  <c r="O1267" i="8"/>
  <c r="N1267" i="8"/>
  <c r="M1267" i="8"/>
  <c r="L1267" i="8"/>
  <c r="K1267" i="8"/>
  <c r="J1267" i="8"/>
  <c r="I1267" i="8"/>
  <c r="H1267" i="8"/>
  <c r="G1267" i="8"/>
  <c r="F1267" i="8"/>
  <c r="E1267" i="8"/>
  <c r="D1267" i="8"/>
  <c r="O1266" i="8"/>
  <c r="N1266" i="8"/>
  <c r="M1266" i="8"/>
  <c r="L1266" i="8"/>
  <c r="V1266" i="8" s="1"/>
  <c r="K1266" i="8"/>
  <c r="J1266" i="8"/>
  <c r="I1266" i="8"/>
  <c r="H1266" i="8"/>
  <c r="G1266" i="8"/>
  <c r="F1266" i="8"/>
  <c r="E1266" i="8"/>
  <c r="D1266" i="8"/>
  <c r="O1265" i="8"/>
  <c r="N1265" i="8"/>
  <c r="M1265" i="8"/>
  <c r="L1265" i="8"/>
  <c r="V1265" i="8" s="1"/>
  <c r="K1265" i="8"/>
  <c r="J1265" i="8"/>
  <c r="I1265" i="8"/>
  <c r="H1265" i="8"/>
  <c r="G1265" i="8"/>
  <c r="F1265" i="8"/>
  <c r="E1265" i="8"/>
  <c r="D1265" i="8"/>
  <c r="O1264" i="8"/>
  <c r="N1264" i="8"/>
  <c r="M1264" i="8"/>
  <c r="L1264" i="8"/>
  <c r="U1264" i="8" s="1"/>
  <c r="K1264" i="8"/>
  <c r="J1264" i="8"/>
  <c r="I1264" i="8"/>
  <c r="H1264" i="8"/>
  <c r="G1264" i="8"/>
  <c r="F1264" i="8"/>
  <c r="E1264" i="8"/>
  <c r="D1264" i="8"/>
  <c r="O1263" i="8"/>
  <c r="N1263" i="8"/>
  <c r="M1263" i="8"/>
  <c r="L1263" i="8"/>
  <c r="K1263" i="8"/>
  <c r="J1263" i="8"/>
  <c r="I1263" i="8"/>
  <c r="H1263" i="8"/>
  <c r="G1263" i="8"/>
  <c r="F1263" i="8"/>
  <c r="E1263" i="8"/>
  <c r="D1263" i="8"/>
  <c r="O1262" i="8"/>
  <c r="N1262" i="8"/>
  <c r="M1262" i="8"/>
  <c r="L1262" i="8"/>
  <c r="V1262" i="8" s="1"/>
  <c r="K1262" i="8"/>
  <c r="J1262" i="8"/>
  <c r="I1262" i="8"/>
  <c r="H1262" i="8"/>
  <c r="G1262" i="8"/>
  <c r="F1262" i="8"/>
  <c r="E1262" i="8"/>
  <c r="D1262" i="8"/>
  <c r="O1261" i="8"/>
  <c r="N1261" i="8"/>
  <c r="M1261" i="8"/>
  <c r="L1261" i="8"/>
  <c r="V1261" i="8" s="1"/>
  <c r="K1261" i="8"/>
  <c r="J1261" i="8"/>
  <c r="I1261" i="8"/>
  <c r="H1261" i="8"/>
  <c r="G1261" i="8"/>
  <c r="F1261" i="8"/>
  <c r="E1261" i="8"/>
  <c r="D1261" i="8"/>
  <c r="O1260" i="8"/>
  <c r="N1260" i="8"/>
  <c r="M1260" i="8"/>
  <c r="L1260" i="8"/>
  <c r="V1260" i="8" s="1"/>
  <c r="K1260" i="8"/>
  <c r="J1260" i="8"/>
  <c r="I1260" i="8"/>
  <c r="H1260" i="8"/>
  <c r="G1260" i="8"/>
  <c r="F1260" i="8"/>
  <c r="E1260" i="8"/>
  <c r="D1260" i="8"/>
  <c r="O1259" i="8"/>
  <c r="N1259" i="8"/>
  <c r="M1259" i="8"/>
  <c r="L1259" i="8"/>
  <c r="V1259" i="8" s="1"/>
  <c r="AI1259" i="8" s="1"/>
  <c r="K1259" i="8"/>
  <c r="J1259" i="8"/>
  <c r="I1259" i="8"/>
  <c r="H1259" i="8"/>
  <c r="G1259" i="8"/>
  <c r="F1259" i="8"/>
  <c r="E1259" i="8"/>
  <c r="D1259" i="8"/>
  <c r="O1258" i="8"/>
  <c r="N1258" i="8"/>
  <c r="M1258" i="8"/>
  <c r="L1258" i="8"/>
  <c r="V1258" i="8" s="1"/>
  <c r="K1258" i="8"/>
  <c r="J1258" i="8"/>
  <c r="I1258" i="8"/>
  <c r="H1258" i="8"/>
  <c r="G1258" i="8"/>
  <c r="F1258" i="8"/>
  <c r="E1258" i="8"/>
  <c r="D1258" i="8"/>
  <c r="O1257" i="8"/>
  <c r="N1257" i="8"/>
  <c r="M1257" i="8"/>
  <c r="L1257" i="8"/>
  <c r="V1257" i="8" s="1"/>
  <c r="K1257" i="8"/>
  <c r="J1257" i="8"/>
  <c r="I1257" i="8"/>
  <c r="H1257" i="8"/>
  <c r="G1257" i="8"/>
  <c r="F1257" i="8"/>
  <c r="E1257" i="8"/>
  <c r="D1257" i="8"/>
  <c r="O1256" i="8"/>
  <c r="N1256" i="8"/>
  <c r="M1256" i="8"/>
  <c r="L1256" i="8"/>
  <c r="U1256" i="8" s="1"/>
  <c r="K1256" i="8"/>
  <c r="J1256" i="8"/>
  <c r="I1256" i="8"/>
  <c r="H1256" i="8"/>
  <c r="G1256" i="8"/>
  <c r="F1256" i="8"/>
  <c r="E1256" i="8"/>
  <c r="D1256" i="8"/>
  <c r="O1255" i="8"/>
  <c r="N1255" i="8"/>
  <c r="M1255" i="8"/>
  <c r="L1255" i="8"/>
  <c r="V1255" i="8" s="1"/>
  <c r="K1255" i="8"/>
  <c r="J1255" i="8"/>
  <c r="I1255" i="8"/>
  <c r="H1255" i="8"/>
  <c r="G1255" i="8"/>
  <c r="F1255" i="8"/>
  <c r="E1255" i="8"/>
  <c r="D1255" i="8"/>
  <c r="O1254" i="8"/>
  <c r="N1254" i="8"/>
  <c r="M1254" i="8"/>
  <c r="L1254" i="8"/>
  <c r="V1254" i="8" s="1"/>
  <c r="K1254" i="8"/>
  <c r="J1254" i="8"/>
  <c r="I1254" i="8"/>
  <c r="H1254" i="8"/>
  <c r="G1254" i="8"/>
  <c r="F1254" i="8"/>
  <c r="E1254" i="8"/>
  <c r="D1254" i="8"/>
  <c r="O1253" i="8"/>
  <c r="N1253" i="8"/>
  <c r="M1253" i="8"/>
  <c r="L1253" i="8"/>
  <c r="V1253" i="8" s="1"/>
  <c r="K1253" i="8"/>
  <c r="J1253" i="8"/>
  <c r="I1253" i="8"/>
  <c r="H1253" i="8"/>
  <c r="G1253" i="8"/>
  <c r="F1253" i="8"/>
  <c r="E1253" i="8"/>
  <c r="D1253" i="8"/>
  <c r="O1252" i="8"/>
  <c r="N1252" i="8"/>
  <c r="M1252" i="8"/>
  <c r="L1252" i="8"/>
  <c r="U1252" i="8" s="1"/>
  <c r="K1252" i="8"/>
  <c r="J1252" i="8"/>
  <c r="I1252" i="8"/>
  <c r="H1252" i="8"/>
  <c r="G1252" i="8"/>
  <c r="F1252" i="8"/>
  <c r="E1252" i="8"/>
  <c r="D1252" i="8"/>
  <c r="O1251" i="8"/>
  <c r="N1251" i="8"/>
  <c r="M1251" i="8"/>
  <c r="L1251" i="8"/>
  <c r="V1251" i="8" s="1"/>
  <c r="K1251" i="8"/>
  <c r="J1251" i="8"/>
  <c r="I1251" i="8"/>
  <c r="H1251" i="8"/>
  <c r="G1251" i="8"/>
  <c r="F1251" i="8"/>
  <c r="E1251" i="8"/>
  <c r="D1251" i="8"/>
  <c r="O1250" i="8"/>
  <c r="N1250" i="8"/>
  <c r="M1250" i="8"/>
  <c r="L1250" i="8"/>
  <c r="V1250" i="8" s="1"/>
  <c r="K1250" i="8"/>
  <c r="J1250" i="8"/>
  <c r="I1250" i="8"/>
  <c r="H1250" i="8"/>
  <c r="G1250" i="8"/>
  <c r="F1250" i="8"/>
  <c r="E1250" i="8"/>
  <c r="D1250" i="8"/>
  <c r="O1249" i="8"/>
  <c r="N1249" i="8"/>
  <c r="M1249" i="8"/>
  <c r="L1249" i="8"/>
  <c r="V1249" i="8" s="1"/>
  <c r="K1249" i="8"/>
  <c r="J1249" i="8"/>
  <c r="I1249" i="8"/>
  <c r="H1249" i="8"/>
  <c r="G1249" i="8"/>
  <c r="F1249" i="8"/>
  <c r="E1249" i="8"/>
  <c r="D1249" i="8"/>
  <c r="O1248" i="8"/>
  <c r="N1248" i="8"/>
  <c r="M1248" i="8"/>
  <c r="L1248" i="8"/>
  <c r="U1248" i="8" s="1"/>
  <c r="AH1248" i="8" s="1"/>
  <c r="K1248" i="8"/>
  <c r="J1248" i="8"/>
  <c r="I1248" i="8"/>
  <c r="H1248" i="8"/>
  <c r="G1248" i="8"/>
  <c r="F1248" i="8"/>
  <c r="E1248" i="8"/>
  <c r="D1248" i="8"/>
  <c r="O1247" i="8"/>
  <c r="N1247" i="8"/>
  <c r="M1247" i="8"/>
  <c r="L1247" i="8"/>
  <c r="K1247" i="8"/>
  <c r="J1247" i="8"/>
  <c r="I1247" i="8"/>
  <c r="H1247" i="8"/>
  <c r="G1247" i="8"/>
  <c r="F1247" i="8"/>
  <c r="E1247" i="8"/>
  <c r="D1247" i="8"/>
  <c r="O1246" i="8"/>
  <c r="N1246" i="8"/>
  <c r="M1246" i="8"/>
  <c r="L1246" i="8"/>
  <c r="U1246" i="8" s="1"/>
  <c r="AH1246" i="8" s="1"/>
  <c r="K1246" i="8"/>
  <c r="J1246" i="8"/>
  <c r="I1246" i="8"/>
  <c r="H1246" i="8"/>
  <c r="G1246" i="8"/>
  <c r="F1246" i="8"/>
  <c r="E1246" i="8"/>
  <c r="D1246" i="8"/>
  <c r="O1245" i="8"/>
  <c r="N1245" i="8"/>
  <c r="M1245" i="8"/>
  <c r="L1245" i="8"/>
  <c r="K1245" i="8"/>
  <c r="J1245" i="8"/>
  <c r="I1245" i="8"/>
  <c r="H1245" i="8"/>
  <c r="G1245" i="8"/>
  <c r="F1245" i="8"/>
  <c r="E1245" i="8"/>
  <c r="D1245" i="8"/>
  <c r="O1244" i="8"/>
  <c r="N1244" i="8"/>
  <c r="M1244" i="8"/>
  <c r="L1244" i="8"/>
  <c r="V1244" i="8" s="1"/>
  <c r="K1244" i="8"/>
  <c r="J1244" i="8"/>
  <c r="I1244" i="8"/>
  <c r="H1244" i="8"/>
  <c r="G1244" i="8"/>
  <c r="F1244" i="8"/>
  <c r="E1244" i="8"/>
  <c r="D1244" i="8"/>
  <c r="O1243" i="8"/>
  <c r="N1243" i="8"/>
  <c r="M1243" i="8"/>
  <c r="L1243" i="8"/>
  <c r="U1243" i="8" s="1"/>
  <c r="K1243" i="8"/>
  <c r="J1243" i="8"/>
  <c r="I1243" i="8"/>
  <c r="H1243" i="8"/>
  <c r="G1243" i="8"/>
  <c r="F1243" i="8"/>
  <c r="E1243" i="8"/>
  <c r="D1243" i="8"/>
  <c r="O1242" i="8"/>
  <c r="N1242" i="8"/>
  <c r="M1242" i="8"/>
  <c r="L1242" i="8"/>
  <c r="U1242" i="8" s="1"/>
  <c r="K1242" i="8"/>
  <c r="J1242" i="8"/>
  <c r="I1242" i="8"/>
  <c r="H1242" i="8"/>
  <c r="G1242" i="8"/>
  <c r="F1242" i="8"/>
  <c r="E1242" i="8"/>
  <c r="D1242" i="8"/>
  <c r="O1241" i="8"/>
  <c r="N1241" i="8"/>
  <c r="M1241" i="8"/>
  <c r="L1241" i="8"/>
  <c r="K1241" i="8"/>
  <c r="J1241" i="8"/>
  <c r="I1241" i="8"/>
  <c r="H1241" i="8"/>
  <c r="G1241" i="8"/>
  <c r="F1241" i="8"/>
  <c r="E1241" i="8"/>
  <c r="D1241" i="8"/>
  <c r="O1240" i="8"/>
  <c r="N1240" i="8"/>
  <c r="M1240" i="8"/>
  <c r="L1240" i="8"/>
  <c r="V1240" i="8" s="1"/>
  <c r="K1240" i="8"/>
  <c r="J1240" i="8"/>
  <c r="I1240" i="8"/>
  <c r="H1240" i="8"/>
  <c r="G1240" i="8"/>
  <c r="F1240" i="8"/>
  <c r="E1240" i="8"/>
  <c r="D1240" i="8"/>
  <c r="O1239" i="8"/>
  <c r="N1239" i="8"/>
  <c r="M1239" i="8"/>
  <c r="L1239" i="8"/>
  <c r="U1239" i="8" s="1"/>
  <c r="K1239" i="8"/>
  <c r="J1239" i="8"/>
  <c r="I1239" i="8"/>
  <c r="H1239" i="8"/>
  <c r="G1239" i="8"/>
  <c r="F1239" i="8"/>
  <c r="E1239" i="8"/>
  <c r="D1239" i="8"/>
  <c r="O1238" i="8"/>
  <c r="N1238" i="8"/>
  <c r="M1238" i="8"/>
  <c r="L1238" i="8"/>
  <c r="U1238" i="8" s="1"/>
  <c r="K1238" i="8"/>
  <c r="J1238" i="8"/>
  <c r="I1238" i="8"/>
  <c r="H1238" i="8"/>
  <c r="G1238" i="8"/>
  <c r="F1238" i="8"/>
  <c r="E1238" i="8"/>
  <c r="D1238" i="8"/>
  <c r="O1237" i="8"/>
  <c r="N1237" i="8"/>
  <c r="M1237" i="8"/>
  <c r="L1237" i="8"/>
  <c r="K1237" i="8"/>
  <c r="J1237" i="8"/>
  <c r="I1237" i="8"/>
  <c r="H1237" i="8"/>
  <c r="G1237" i="8"/>
  <c r="F1237" i="8"/>
  <c r="E1237" i="8"/>
  <c r="D1237" i="8"/>
  <c r="O1236" i="8"/>
  <c r="N1236" i="8"/>
  <c r="M1236" i="8"/>
  <c r="L1236" i="8"/>
  <c r="U1236" i="8" s="1"/>
  <c r="AH1236" i="8" s="1"/>
  <c r="K1236" i="8"/>
  <c r="J1236" i="8"/>
  <c r="I1236" i="8"/>
  <c r="H1236" i="8"/>
  <c r="G1236" i="8"/>
  <c r="F1236" i="8"/>
  <c r="E1236" i="8"/>
  <c r="D1236" i="8"/>
  <c r="O1235" i="8"/>
  <c r="N1235" i="8"/>
  <c r="M1235" i="8"/>
  <c r="L1235" i="8"/>
  <c r="V1235" i="8" s="1"/>
  <c r="AI1235" i="8" s="1"/>
  <c r="K1235" i="8"/>
  <c r="J1235" i="8"/>
  <c r="I1235" i="8"/>
  <c r="H1235" i="8"/>
  <c r="G1235" i="8"/>
  <c r="F1235" i="8"/>
  <c r="E1235" i="8"/>
  <c r="D1235" i="8"/>
  <c r="O1234" i="8"/>
  <c r="N1234" i="8"/>
  <c r="M1234" i="8"/>
  <c r="L1234" i="8"/>
  <c r="U1234" i="8" s="1"/>
  <c r="AH1234" i="8" s="1"/>
  <c r="K1234" i="8"/>
  <c r="J1234" i="8"/>
  <c r="I1234" i="8"/>
  <c r="H1234" i="8"/>
  <c r="G1234" i="8"/>
  <c r="F1234" i="8"/>
  <c r="E1234" i="8"/>
  <c r="D1234" i="8"/>
  <c r="O1233" i="8"/>
  <c r="N1233" i="8"/>
  <c r="M1233" i="8"/>
  <c r="L1233" i="8"/>
  <c r="U1233" i="8" s="1"/>
  <c r="K1233" i="8"/>
  <c r="J1233" i="8"/>
  <c r="I1233" i="8"/>
  <c r="H1233" i="8"/>
  <c r="G1233" i="8"/>
  <c r="F1233" i="8"/>
  <c r="E1233" i="8"/>
  <c r="D1233" i="8"/>
  <c r="O1232" i="8"/>
  <c r="N1232" i="8"/>
  <c r="M1232" i="8"/>
  <c r="L1232" i="8"/>
  <c r="V1232" i="8" s="1"/>
  <c r="K1232" i="8"/>
  <c r="J1232" i="8"/>
  <c r="I1232" i="8"/>
  <c r="H1232" i="8"/>
  <c r="G1232" i="8"/>
  <c r="F1232" i="8"/>
  <c r="E1232" i="8"/>
  <c r="D1232" i="8"/>
  <c r="O1231" i="8"/>
  <c r="N1231" i="8"/>
  <c r="M1231" i="8"/>
  <c r="L1231" i="8"/>
  <c r="V1231" i="8" s="1"/>
  <c r="K1231" i="8"/>
  <c r="J1231" i="8"/>
  <c r="I1231" i="8"/>
  <c r="H1231" i="8"/>
  <c r="G1231" i="8"/>
  <c r="F1231" i="8"/>
  <c r="E1231" i="8"/>
  <c r="D1231" i="8"/>
  <c r="O1230" i="8"/>
  <c r="N1230" i="8"/>
  <c r="M1230" i="8"/>
  <c r="L1230" i="8"/>
  <c r="U1230" i="8" s="1"/>
  <c r="K1230" i="8"/>
  <c r="J1230" i="8"/>
  <c r="I1230" i="8"/>
  <c r="H1230" i="8"/>
  <c r="G1230" i="8"/>
  <c r="F1230" i="8"/>
  <c r="E1230" i="8"/>
  <c r="D1230" i="8"/>
  <c r="O1229" i="8"/>
  <c r="N1229" i="8"/>
  <c r="M1229" i="8"/>
  <c r="L1229" i="8"/>
  <c r="K1229" i="8"/>
  <c r="J1229" i="8"/>
  <c r="I1229" i="8"/>
  <c r="H1229" i="8"/>
  <c r="G1229" i="8"/>
  <c r="F1229" i="8"/>
  <c r="E1229" i="8"/>
  <c r="D1229" i="8"/>
  <c r="O1228" i="8"/>
  <c r="N1228" i="8"/>
  <c r="M1228" i="8"/>
  <c r="L1228" i="8"/>
  <c r="K1228" i="8"/>
  <c r="J1228" i="8"/>
  <c r="I1228" i="8"/>
  <c r="H1228" i="8"/>
  <c r="G1228" i="8"/>
  <c r="F1228" i="8"/>
  <c r="E1228" i="8"/>
  <c r="D1228" i="8"/>
  <c r="O1227" i="8"/>
  <c r="N1227" i="8"/>
  <c r="M1227" i="8"/>
  <c r="L1227" i="8"/>
  <c r="V1227" i="8" s="1"/>
  <c r="K1227" i="8"/>
  <c r="J1227" i="8"/>
  <c r="I1227" i="8"/>
  <c r="H1227" i="8"/>
  <c r="G1227" i="8"/>
  <c r="F1227" i="8"/>
  <c r="E1227" i="8"/>
  <c r="D1227" i="8"/>
  <c r="O1226" i="8"/>
  <c r="N1226" i="8"/>
  <c r="M1226" i="8"/>
  <c r="L1226" i="8"/>
  <c r="V1226" i="8" s="1"/>
  <c r="K1226" i="8"/>
  <c r="J1226" i="8"/>
  <c r="I1226" i="8"/>
  <c r="H1226" i="8"/>
  <c r="G1226" i="8"/>
  <c r="F1226" i="8"/>
  <c r="E1226" i="8"/>
  <c r="D1226" i="8"/>
  <c r="O1225" i="8"/>
  <c r="N1225" i="8"/>
  <c r="M1225" i="8"/>
  <c r="L1225" i="8"/>
  <c r="V1225" i="8" s="1"/>
  <c r="K1225" i="8"/>
  <c r="J1225" i="8"/>
  <c r="I1225" i="8"/>
  <c r="H1225" i="8"/>
  <c r="G1225" i="8"/>
  <c r="F1225" i="8"/>
  <c r="E1225" i="8"/>
  <c r="D1225" i="8"/>
  <c r="O1224" i="8"/>
  <c r="N1224" i="8"/>
  <c r="M1224" i="8"/>
  <c r="L1224" i="8"/>
  <c r="V1224" i="8" s="1"/>
  <c r="K1224" i="8"/>
  <c r="J1224" i="8"/>
  <c r="I1224" i="8"/>
  <c r="H1224" i="8"/>
  <c r="G1224" i="8"/>
  <c r="F1224" i="8"/>
  <c r="E1224" i="8"/>
  <c r="D1224" i="8"/>
  <c r="O1223" i="8"/>
  <c r="N1223" i="8"/>
  <c r="M1223" i="8"/>
  <c r="L1223" i="8"/>
  <c r="U1223" i="8" s="1"/>
  <c r="AH1223" i="8" s="1"/>
  <c r="K1223" i="8"/>
  <c r="J1223" i="8"/>
  <c r="I1223" i="8"/>
  <c r="H1223" i="8"/>
  <c r="G1223" i="8"/>
  <c r="F1223" i="8"/>
  <c r="E1223" i="8"/>
  <c r="D1223" i="8"/>
  <c r="O1222" i="8"/>
  <c r="N1222" i="8"/>
  <c r="M1222" i="8"/>
  <c r="L1222" i="8"/>
  <c r="V1222" i="8" s="1"/>
  <c r="K1222" i="8"/>
  <c r="J1222" i="8"/>
  <c r="I1222" i="8"/>
  <c r="H1222" i="8"/>
  <c r="G1222" i="8"/>
  <c r="F1222" i="8"/>
  <c r="E1222" i="8"/>
  <c r="D1222" i="8"/>
  <c r="O1221" i="8"/>
  <c r="N1221" i="8"/>
  <c r="M1221" i="8"/>
  <c r="L1221" i="8"/>
  <c r="V1221" i="8" s="1"/>
  <c r="K1221" i="8"/>
  <c r="J1221" i="8"/>
  <c r="I1221" i="8"/>
  <c r="H1221" i="8"/>
  <c r="G1221" i="8"/>
  <c r="F1221" i="8"/>
  <c r="E1221" i="8"/>
  <c r="D1221" i="8"/>
  <c r="O1220" i="8"/>
  <c r="N1220" i="8"/>
  <c r="M1220" i="8"/>
  <c r="L1220" i="8"/>
  <c r="U1220" i="8" s="1"/>
  <c r="K1220" i="8"/>
  <c r="J1220" i="8"/>
  <c r="I1220" i="8"/>
  <c r="H1220" i="8"/>
  <c r="G1220" i="8"/>
  <c r="F1220" i="8"/>
  <c r="E1220" i="8"/>
  <c r="D1220" i="8"/>
  <c r="O1219" i="8"/>
  <c r="N1219" i="8"/>
  <c r="M1219" i="8"/>
  <c r="L1219" i="8"/>
  <c r="U1219" i="8" s="1"/>
  <c r="K1219" i="8"/>
  <c r="J1219" i="8"/>
  <c r="I1219" i="8"/>
  <c r="H1219" i="8"/>
  <c r="G1219" i="8"/>
  <c r="F1219" i="8"/>
  <c r="E1219" i="8"/>
  <c r="D1219" i="8"/>
  <c r="O1218" i="8"/>
  <c r="N1218" i="8"/>
  <c r="M1218" i="8"/>
  <c r="L1218" i="8"/>
  <c r="U1218" i="8" s="1"/>
  <c r="K1218" i="8"/>
  <c r="J1218" i="8"/>
  <c r="I1218" i="8"/>
  <c r="H1218" i="8"/>
  <c r="G1218" i="8"/>
  <c r="F1218" i="8"/>
  <c r="E1218" i="8"/>
  <c r="D1218" i="8"/>
  <c r="O1217" i="8"/>
  <c r="N1217" i="8"/>
  <c r="M1217" i="8"/>
  <c r="L1217" i="8"/>
  <c r="K1217" i="8"/>
  <c r="J1217" i="8"/>
  <c r="I1217" i="8"/>
  <c r="H1217" i="8"/>
  <c r="G1217" i="8"/>
  <c r="F1217" i="8"/>
  <c r="E1217" i="8"/>
  <c r="D1217" i="8"/>
  <c r="O1216" i="8"/>
  <c r="N1216" i="8"/>
  <c r="M1216" i="8"/>
  <c r="L1216" i="8"/>
  <c r="U1216" i="8" s="1"/>
  <c r="K1216" i="8"/>
  <c r="J1216" i="8"/>
  <c r="I1216" i="8"/>
  <c r="H1216" i="8"/>
  <c r="G1216" i="8"/>
  <c r="F1216" i="8"/>
  <c r="E1216" i="8"/>
  <c r="D1216" i="8"/>
  <c r="O1215" i="8"/>
  <c r="N1215" i="8"/>
  <c r="M1215" i="8"/>
  <c r="L1215" i="8"/>
  <c r="K1215" i="8"/>
  <c r="J1215" i="8"/>
  <c r="I1215" i="8"/>
  <c r="H1215" i="8"/>
  <c r="G1215" i="8"/>
  <c r="F1215" i="8"/>
  <c r="E1215" i="8"/>
  <c r="D1215" i="8"/>
  <c r="O1214" i="8"/>
  <c r="N1214" i="8"/>
  <c r="M1214" i="8"/>
  <c r="L1214" i="8"/>
  <c r="K1214" i="8"/>
  <c r="J1214" i="8"/>
  <c r="I1214" i="8"/>
  <c r="H1214" i="8"/>
  <c r="G1214" i="8"/>
  <c r="F1214" i="8"/>
  <c r="E1214" i="8"/>
  <c r="D1214" i="8"/>
  <c r="O1213" i="8"/>
  <c r="N1213" i="8"/>
  <c r="M1213" i="8"/>
  <c r="L1213" i="8"/>
  <c r="U1213" i="8" s="1"/>
  <c r="AH1213" i="8" s="1"/>
  <c r="K1213" i="8"/>
  <c r="J1213" i="8"/>
  <c r="I1213" i="8"/>
  <c r="H1213" i="8"/>
  <c r="G1213" i="8"/>
  <c r="F1213" i="8"/>
  <c r="E1213" i="8"/>
  <c r="D1213" i="8"/>
  <c r="O1212" i="8"/>
  <c r="N1212" i="8"/>
  <c r="M1212" i="8"/>
  <c r="L1212" i="8"/>
  <c r="K1212" i="8"/>
  <c r="J1212" i="8"/>
  <c r="I1212" i="8"/>
  <c r="H1212" i="8"/>
  <c r="G1212" i="8"/>
  <c r="F1212" i="8"/>
  <c r="E1212" i="8"/>
  <c r="D1212" i="8"/>
  <c r="O1211" i="8"/>
  <c r="N1211" i="8"/>
  <c r="M1211" i="8"/>
  <c r="L1211" i="8"/>
  <c r="V1211" i="8" s="1"/>
  <c r="K1211" i="8"/>
  <c r="J1211" i="8"/>
  <c r="I1211" i="8"/>
  <c r="H1211" i="8"/>
  <c r="G1211" i="8"/>
  <c r="F1211" i="8"/>
  <c r="E1211" i="8"/>
  <c r="D1211" i="8"/>
  <c r="O1210" i="8"/>
  <c r="N1210" i="8"/>
  <c r="M1210" i="8"/>
  <c r="L1210" i="8"/>
  <c r="K1210" i="8"/>
  <c r="J1210" i="8"/>
  <c r="I1210" i="8"/>
  <c r="H1210" i="8"/>
  <c r="G1210" i="8"/>
  <c r="F1210" i="8"/>
  <c r="E1210" i="8"/>
  <c r="D1210" i="8"/>
  <c r="O1209" i="8"/>
  <c r="N1209" i="8"/>
  <c r="M1209" i="8"/>
  <c r="L1209" i="8"/>
  <c r="U1209" i="8" s="1"/>
  <c r="K1209" i="8"/>
  <c r="J1209" i="8"/>
  <c r="I1209" i="8"/>
  <c r="H1209" i="8"/>
  <c r="G1209" i="8"/>
  <c r="F1209" i="8"/>
  <c r="E1209" i="8"/>
  <c r="D1209" i="8"/>
  <c r="O1208" i="8"/>
  <c r="N1208" i="8"/>
  <c r="M1208" i="8"/>
  <c r="L1208" i="8"/>
  <c r="K1208" i="8"/>
  <c r="J1208" i="8"/>
  <c r="I1208" i="8"/>
  <c r="H1208" i="8"/>
  <c r="G1208" i="8"/>
  <c r="F1208" i="8"/>
  <c r="E1208" i="8"/>
  <c r="D1208" i="8"/>
  <c r="O1207" i="8"/>
  <c r="N1207" i="8"/>
  <c r="M1207" i="8"/>
  <c r="L1207" i="8"/>
  <c r="V1207" i="8" s="1"/>
  <c r="K1207" i="8"/>
  <c r="J1207" i="8"/>
  <c r="I1207" i="8"/>
  <c r="H1207" i="8"/>
  <c r="G1207" i="8"/>
  <c r="F1207" i="8"/>
  <c r="E1207" i="8"/>
  <c r="D1207" i="8"/>
  <c r="O1206" i="8"/>
  <c r="N1206" i="8"/>
  <c r="M1206" i="8"/>
  <c r="L1206" i="8"/>
  <c r="V1206" i="8" s="1"/>
  <c r="K1206" i="8"/>
  <c r="J1206" i="8"/>
  <c r="I1206" i="8"/>
  <c r="H1206" i="8"/>
  <c r="G1206" i="8"/>
  <c r="F1206" i="8"/>
  <c r="E1206" i="8"/>
  <c r="D1206" i="8"/>
  <c r="O1205" i="8"/>
  <c r="N1205" i="8"/>
  <c r="M1205" i="8"/>
  <c r="L1205" i="8"/>
  <c r="U1205" i="8" s="1"/>
  <c r="K1205" i="8"/>
  <c r="J1205" i="8"/>
  <c r="I1205" i="8"/>
  <c r="H1205" i="8"/>
  <c r="G1205" i="8"/>
  <c r="F1205" i="8"/>
  <c r="E1205" i="8"/>
  <c r="D1205" i="8"/>
  <c r="O1204" i="8"/>
  <c r="N1204" i="8"/>
  <c r="M1204" i="8"/>
  <c r="L1204" i="8"/>
  <c r="U1204" i="8" s="1"/>
  <c r="K1204" i="8"/>
  <c r="J1204" i="8"/>
  <c r="I1204" i="8"/>
  <c r="H1204" i="8"/>
  <c r="G1204" i="8"/>
  <c r="F1204" i="8"/>
  <c r="E1204" i="8"/>
  <c r="D1204" i="8"/>
  <c r="O1203" i="8"/>
  <c r="N1203" i="8"/>
  <c r="M1203" i="8"/>
  <c r="L1203" i="8"/>
  <c r="V1203" i="8" s="1"/>
  <c r="K1203" i="8"/>
  <c r="J1203" i="8"/>
  <c r="I1203" i="8"/>
  <c r="H1203" i="8"/>
  <c r="G1203" i="8"/>
  <c r="F1203" i="8"/>
  <c r="E1203" i="8"/>
  <c r="D1203" i="8"/>
  <c r="O1202" i="8"/>
  <c r="N1202" i="8"/>
  <c r="M1202" i="8"/>
  <c r="L1202" i="8"/>
  <c r="U1202" i="8" s="1"/>
  <c r="K1202" i="8"/>
  <c r="J1202" i="8"/>
  <c r="I1202" i="8"/>
  <c r="H1202" i="8"/>
  <c r="G1202" i="8"/>
  <c r="F1202" i="8"/>
  <c r="E1202" i="8"/>
  <c r="D1202" i="8"/>
  <c r="O1201" i="8"/>
  <c r="N1201" i="8"/>
  <c r="M1201" i="8"/>
  <c r="L1201" i="8"/>
  <c r="K1201" i="8"/>
  <c r="J1201" i="8"/>
  <c r="I1201" i="8"/>
  <c r="H1201" i="8"/>
  <c r="G1201" i="8"/>
  <c r="F1201" i="8"/>
  <c r="E1201" i="8"/>
  <c r="D1201" i="8"/>
  <c r="O1200" i="8"/>
  <c r="N1200" i="8"/>
  <c r="M1200" i="8"/>
  <c r="L1200" i="8"/>
  <c r="U1200" i="8" s="1"/>
  <c r="AH1200" i="8" s="1"/>
  <c r="K1200" i="8"/>
  <c r="J1200" i="8"/>
  <c r="I1200" i="8"/>
  <c r="H1200" i="8"/>
  <c r="G1200" i="8"/>
  <c r="F1200" i="8"/>
  <c r="E1200" i="8"/>
  <c r="D1200" i="8"/>
  <c r="O1199" i="8"/>
  <c r="N1199" i="8"/>
  <c r="M1199" i="8"/>
  <c r="L1199" i="8"/>
  <c r="K1199" i="8"/>
  <c r="J1199" i="8"/>
  <c r="I1199" i="8"/>
  <c r="H1199" i="8"/>
  <c r="G1199" i="8"/>
  <c r="F1199" i="8"/>
  <c r="E1199" i="8"/>
  <c r="D1199" i="8"/>
  <c r="O1198" i="8"/>
  <c r="N1198" i="8"/>
  <c r="M1198" i="8"/>
  <c r="L1198" i="8"/>
  <c r="U1198" i="8" s="1"/>
  <c r="AH1198" i="8" s="1"/>
  <c r="K1198" i="8"/>
  <c r="J1198" i="8"/>
  <c r="I1198" i="8"/>
  <c r="H1198" i="8"/>
  <c r="G1198" i="8"/>
  <c r="F1198" i="8"/>
  <c r="E1198" i="8"/>
  <c r="D1198" i="8"/>
  <c r="O1197" i="8"/>
  <c r="N1197" i="8"/>
  <c r="M1197" i="8"/>
  <c r="L1197" i="8"/>
  <c r="K1197" i="8"/>
  <c r="J1197" i="8"/>
  <c r="I1197" i="8"/>
  <c r="H1197" i="8"/>
  <c r="G1197" i="8"/>
  <c r="F1197" i="8"/>
  <c r="E1197" i="8"/>
  <c r="D1197" i="8"/>
  <c r="O1196" i="8"/>
  <c r="N1196" i="8"/>
  <c r="M1196" i="8"/>
  <c r="L1196" i="8"/>
  <c r="U1196" i="8" s="1"/>
  <c r="K1196" i="8"/>
  <c r="J1196" i="8"/>
  <c r="I1196" i="8"/>
  <c r="H1196" i="8"/>
  <c r="G1196" i="8"/>
  <c r="F1196" i="8"/>
  <c r="E1196" i="8"/>
  <c r="D1196" i="8"/>
  <c r="O1195" i="8"/>
  <c r="N1195" i="8"/>
  <c r="M1195" i="8"/>
  <c r="L1195" i="8"/>
  <c r="K1195" i="8"/>
  <c r="J1195" i="8"/>
  <c r="I1195" i="8"/>
  <c r="H1195" i="8"/>
  <c r="G1195" i="8"/>
  <c r="F1195" i="8"/>
  <c r="E1195" i="8"/>
  <c r="D1195" i="8"/>
  <c r="O1194" i="8"/>
  <c r="N1194" i="8"/>
  <c r="M1194" i="8"/>
  <c r="L1194" i="8"/>
  <c r="U1194" i="8" s="1"/>
  <c r="K1194" i="8"/>
  <c r="J1194" i="8"/>
  <c r="I1194" i="8"/>
  <c r="H1194" i="8"/>
  <c r="G1194" i="8"/>
  <c r="F1194" i="8"/>
  <c r="E1194" i="8"/>
  <c r="D1194" i="8"/>
  <c r="O1193" i="8"/>
  <c r="N1193" i="8"/>
  <c r="M1193" i="8"/>
  <c r="L1193" i="8"/>
  <c r="K1193" i="8"/>
  <c r="J1193" i="8"/>
  <c r="I1193" i="8"/>
  <c r="H1193" i="8"/>
  <c r="G1193" i="8"/>
  <c r="F1193" i="8"/>
  <c r="E1193" i="8"/>
  <c r="D1193" i="8"/>
  <c r="O1192" i="8"/>
  <c r="N1192" i="8"/>
  <c r="M1192" i="8"/>
  <c r="L1192" i="8"/>
  <c r="U1192" i="8" s="1"/>
  <c r="K1192" i="8"/>
  <c r="J1192" i="8"/>
  <c r="I1192" i="8"/>
  <c r="H1192" i="8"/>
  <c r="G1192" i="8"/>
  <c r="F1192" i="8"/>
  <c r="E1192" i="8"/>
  <c r="D1192" i="8"/>
  <c r="O1191" i="8"/>
  <c r="N1191" i="8"/>
  <c r="M1191" i="8"/>
  <c r="L1191" i="8"/>
  <c r="K1191" i="8"/>
  <c r="J1191" i="8"/>
  <c r="I1191" i="8"/>
  <c r="H1191" i="8"/>
  <c r="G1191" i="8"/>
  <c r="F1191" i="8"/>
  <c r="E1191" i="8"/>
  <c r="D1191" i="8"/>
  <c r="O1190" i="8"/>
  <c r="N1190" i="8"/>
  <c r="M1190" i="8"/>
  <c r="L1190" i="8"/>
  <c r="K1190" i="8"/>
  <c r="J1190" i="8"/>
  <c r="I1190" i="8"/>
  <c r="H1190" i="8"/>
  <c r="G1190" i="8"/>
  <c r="F1190" i="8"/>
  <c r="E1190" i="8"/>
  <c r="D1190" i="8"/>
  <c r="O1189" i="8"/>
  <c r="N1189" i="8"/>
  <c r="M1189" i="8"/>
  <c r="L1189" i="8"/>
  <c r="U1189" i="8" s="1"/>
  <c r="AH1189" i="8" s="1"/>
  <c r="K1189" i="8"/>
  <c r="J1189" i="8"/>
  <c r="I1189" i="8"/>
  <c r="H1189" i="8"/>
  <c r="G1189" i="8"/>
  <c r="F1189" i="8"/>
  <c r="E1189" i="8"/>
  <c r="D1189" i="8"/>
  <c r="O1188" i="8"/>
  <c r="N1188" i="8"/>
  <c r="M1188" i="8"/>
  <c r="L1188" i="8"/>
  <c r="K1188" i="8"/>
  <c r="J1188" i="8"/>
  <c r="I1188" i="8"/>
  <c r="H1188" i="8"/>
  <c r="G1188" i="8"/>
  <c r="F1188" i="8"/>
  <c r="E1188" i="8"/>
  <c r="D1188" i="8"/>
  <c r="O1187" i="8"/>
  <c r="N1187" i="8"/>
  <c r="M1187" i="8"/>
  <c r="L1187" i="8"/>
  <c r="U1187" i="8" s="1"/>
  <c r="AH1187" i="8" s="1"/>
  <c r="K1187" i="8"/>
  <c r="J1187" i="8"/>
  <c r="I1187" i="8"/>
  <c r="H1187" i="8"/>
  <c r="G1187" i="8"/>
  <c r="F1187" i="8"/>
  <c r="E1187" i="8"/>
  <c r="D1187" i="8"/>
  <c r="O1186" i="8"/>
  <c r="N1186" i="8"/>
  <c r="M1186" i="8"/>
  <c r="L1186" i="8"/>
  <c r="K1186" i="8"/>
  <c r="J1186" i="8"/>
  <c r="I1186" i="8"/>
  <c r="H1186" i="8"/>
  <c r="G1186" i="8"/>
  <c r="F1186" i="8"/>
  <c r="E1186" i="8"/>
  <c r="D1186" i="8"/>
  <c r="O1185" i="8"/>
  <c r="N1185" i="8"/>
  <c r="M1185" i="8"/>
  <c r="L1185" i="8"/>
  <c r="U1185" i="8" s="1"/>
  <c r="K1185" i="8"/>
  <c r="J1185" i="8"/>
  <c r="I1185" i="8"/>
  <c r="H1185" i="8"/>
  <c r="G1185" i="8"/>
  <c r="F1185" i="8"/>
  <c r="E1185" i="8"/>
  <c r="D1185" i="8"/>
  <c r="O1184" i="8"/>
  <c r="N1184" i="8"/>
  <c r="M1184" i="8"/>
  <c r="L1184" i="8"/>
  <c r="V1184" i="8" s="1"/>
  <c r="K1184" i="8"/>
  <c r="J1184" i="8"/>
  <c r="I1184" i="8"/>
  <c r="H1184" i="8"/>
  <c r="G1184" i="8"/>
  <c r="F1184" i="8"/>
  <c r="E1184" i="8"/>
  <c r="D1184" i="8"/>
  <c r="O1183" i="8"/>
  <c r="N1183" i="8"/>
  <c r="M1183" i="8"/>
  <c r="L1183" i="8"/>
  <c r="U1183" i="8" s="1"/>
  <c r="K1183" i="8"/>
  <c r="J1183" i="8"/>
  <c r="I1183" i="8"/>
  <c r="H1183" i="8"/>
  <c r="G1183" i="8"/>
  <c r="F1183" i="8"/>
  <c r="E1183" i="8"/>
  <c r="D1183" i="8"/>
  <c r="O1182" i="8"/>
  <c r="N1182" i="8"/>
  <c r="M1182" i="8"/>
  <c r="L1182" i="8"/>
  <c r="U1182" i="8" s="1"/>
  <c r="K1182" i="8"/>
  <c r="J1182" i="8"/>
  <c r="I1182" i="8"/>
  <c r="H1182" i="8"/>
  <c r="G1182" i="8"/>
  <c r="F1182" i="8"/>
  <c r="E1182" i="8"/>
  <c r="D1182" i="8"/>
  <c r="O1181" i="8"/>
  <c r="N1181" i="8"/>
  <c r="M1181" i="8"/>
  <c r="L1181" i="8"/>
  <c r="U1181" i="8" s="1"/>
  <c r="K1181" i="8"/>
  <c r="J1181" i="8"/>
  <c r="I1181" i="8"/>
  <c r="H1181" i="8"/>
  <c r="G1181" i="8"/>
  <c r="F1181" i="8"/>
  <c r="E1181" i="8"/>
  <c r="D1181" i="8"/>
  <c r="O1180" i="8"/>
  <c r="N1180" i="8"/>
  <c r="M1180" i="8"/>
  <c r="L1180" i="8"/>
  <c r="U1180" i="8" s="1"/>
  <c r="K1180" i="8"/>
  <c r="J1180" i="8"/>
  <c r="I1180" i="8"/>
  <c r="H1180" i="8"/>
  <c r="G1180" i="8"/>
  <c r="F1180" i="8"/>
  <c r="E1180" i="8"/>
  <c r="D1180" i="8"/>
  <c r="O1179" i="8"/>
  <c r="N1179" i="8"/>
  <c r="M1179" i="8"/>
  <c r="L1179" i="8"/>
  <c r="K1179" i="8"/>
  <c r="J1179" i="8"/>
  <c r="I1179" i="8"/>
  <c r="H1179" i="8"/>
  <c r="G1179" i="8"/>
  <c r="F1179" i="8"/>
  <c r="E1179" i="8"/>
  <c r="D1179" i="8"/>
  <c r="O1178" i="8"/>
  <c r="N1178" i="8"/>
  <c r="M1178" i="8"/>
  <c r="L1178" i="8"/>
  <c r="K1178" i="8"/>
  <c r="J1178" i="8"/>
  <c r="I1178" i="8"/>
  <c r="H1178" i="8"/>
  <c r="G1178" i="8"/>
  <c r="F1178" i="8"/>
  <c r="E1178" i="8"/>
  <c r="D1178" i="8"/>
  <c r="O1177" i="8"/>
  <c r="N1177" i="8"/>
  <c r="M1177" i="8"/>
  <c r="L1177" i="8"/>
  <c r="U1177" i="8" s="1"/>
  <c r="AH1177" i="8" s="1"/>
  <c r="K1177" i="8"/>
  <c r="J1177" i="8"/>
  <c r="I1177" i="8"/>
  <c r="H1177" i="8"/>
  <c r="G1177" i="8"/>
  <c r="F1177" i="8"/>
  <c r="E1177" i="8"/>
  <c r="D1177" i="8"/>
  <c r="O1176" i="8"/>
  <c r="N1176" i="8"/>
  <c r="M1176" i="8"/>
  <c r="L1176" i="8"/>
  <c r="K1176" i="8"/>
  <c r="J1176" i="8"/>
  <c r="I1176" i="8"/>
  <c r="H1176" i="8"/>
  <c r="G1176" i="8"/>
  <c r="F1176" i="8"/>
  <c r="E1176" i="8"/>
  <c r="D1176" i="8"/>
  <c r="O1175" i="8"/>
  <c r="N1175" i="8"/>
  <c r="M1175" i="8"/>
  <c r="L1175" i="8"/>
  <c r="U1175" i="8" s="1"/>
  <c r="AH1175" i="8" s="1"/>
  <c r="K1175" i="8"/>
  <c r="J1175" i="8"/>
  <c r="I1175" i="8"/>
  <c r="H1175" i="8"/>
  <c r="G1175" i="8"/>
  <c r="F1175" i="8"/>
  <c r="E1175" i="8"/>
  <c r="D1175" i="8"/>
  <c r="O1174" i="8"/>
  <c r="N1174" i="8"/>
  <c r="M1174" i="8"/>
  <c r="L1174" i="8"/>
  <c r="K1174" i="8"/>
  <c r="J1174" i="8"/>
  <c r="I1174" i="8"/>
  <c r="H1174" i="8"/>
  <c r="G1174" i="8"/>
  <c r="F1174" i="8"/>
  <c r="E1174" i="8"/>
  <c r="D1174" i="8"/>
  <c r="O1173" i="8"/>
  <c r="N1173" i="8"/>
  <c r="M1173" i="8"/>
  <c r="L1173" i="8"/>
  <c r="U1173" i="8" s="1"/>
  <c r="K1173" i="8"/>
  <c r="J1173" i="8"/>
  <c r="I1173" i="8"/>
  <c r="H1173" i="8"/>
  <c r="G1173" i="8"/>
  <c r="F1173" i="8"/>
  <c r="E1173" i="8"/>
  <c r="D1173" i="8"/>
  <c r="O1172" i="8"/>
  <c r="N1172" i="8"/>
  <c r="M1172" i="8"/>
  <c r="L1172" i="8"/>
  <c r="K1172" i="8"/>
  <c r="J1172" i="8"/>
  <c r="I1172" i="8"/>
  <c r="H1172" i="8"/>
  <c r="G1172" i="8"/>
  <c r="F1172" i="8"/>
  <c r="E1172" i="8"/>
  <c r="D1172" i="8"/>
  <c r="O1171" i="8"/>
  <c r="N1171" i="8"/>
  <c r="M1171" i="8"/>
  <c r="L1171" i="8"/>
  <c r="U1171" i="8" s="1"/>
  <c r="K1171" i="8"/>
  <c r="J1171" i="8"/>
  <c r="I1171" i="8"/>
  <c r="H1171" i="8"/>
  <c r="G1171" i="8"/>
  <c r="F1171" i="8"/>
  <c r="E1171" i="8"/>
  <c r="D1171" i="8"/>
  <c r="O1170" i="8"/>
  <c r="N1170" i="8"/>
  <c r="M1170" i="8"/>
  <c r="L1170" i="8"/>
  <c r="K1170" i="8"/>
  <c r="J1170" i="8"/>
  <c r="I1170" i="8"/>
  <c r="H1170" i="8"/>
  <c r="G1170" i="8"/>
  <c r="F1170" i="8"/>
  <c r="E1170" i="8"/>
  <c r="D1170" i="8"/>
  <c r="O1169" i="8"/>
  <c r="N1169" i="8"/>
  <c r="M1169" i="8"/>
  <c r="L1169" i="8"/>
  <c r="U1169" i="8" s="1"/>
  <c r="K1169" i="8"/>
  <c r="J1169" i="8"/>
  <c r="I1169" i="8"/>
  <c r="H1169" i="8"/>
  <c r="G1169" i="8"/>
  <c r="F1169" i="8"/>
  <c r="E1169" i="8"/>
  <c r="D1169" i="8"/>
  <c r="O1168" i="8"/>
  <c r="N1168" i="8"/>
  <c r="M1168" i="8"/>
  <c r="L1168" i="8"/>
  <c r="K1168" i="8"/>
  <c r="J1168" i="8"/>
  <c r="I1168" i="8"/>
  <c r="H1168" i="8"/>
  <c r="G1168" i="8"/>
  <c r="F1168" i="8"/>
  <c r="E1168" i="8"/>
  <c r="D1168" i="8"/>
  <c r="O1167" i="8"/>
  <c r="N1167" i="8"/>
  <c r="M1167" i="8"/>
  <c r="L1167" i="8"/>
  <c r="U1167" i="8" s="1"/>
  <c r="K1167" i="8"/>
  <c r="J1167" i="8"/>
  <c r="I1167" i="8"/>
  <c r="H1167" i="8"/>
  <c r="G1167" i="8"/>
  <c r="F1167" i="8"/>
  <c r="E1167" i="8"/>
  <c r="D1167" i="8"/>
  <c r="O1166" i="8"/>
  <c r="N1166" i="8"/>
  <c r="M1166" i="8"/>
  <c r="L1166" i="8"/>
  <c r="V1166" i="8" s="1"/>
  <c r="K1166" i="8"/>
  <c r="J1166" i="8"/>
  <c r="I1166" i="8"/>
  <c r="H1166" i="8"/>
  <c r="G1166" i="8"/>
  <c r="F1166" i="8"/>
  <c r="E1166" i="8"/>
  <c r="D1166" i="8"/>
  <c r="O1165" i="8"/>
  <c r="N1165" i="8"/>
  <c r="M1165" i="8"/>
  <c r="L1165" i="8"/>
  <c r="U1165" i="8" s="1"/>
  <c r="K1165" i="8"/>
  <c r="J1165" i="8"/>
  <c r="I1165" i="8"/>
  <c r="H1165" i="8"/>
  <c r="G1165" i="8"/>
  <c r="F1165" i="8"/>
  <c r="E1165" i="8"/>
  <c r="D1165" i="8"/>
  <c r="O1164" i="8"/>
  <c r="N1164" i="8"/>
  <c r="M1164" i="8"/>
  <c r="L1164" i="8"/>
  <c r="U1164" i="8" s="1"/>
  <c r="K1164" i="8"/>
  <c r="J1164" i="8"/>
  <c r="I1164" i="8"/>
  <c r="H1164" i="8"/>
  <c r="G1164" i="8"/>
  <c r="F1164" i="8"/>
  <c r="E1164" i="8"/>
  <c r="D1164" i="8"/>
  <c r="O1163" i="8"/>
  <c r="N1163" i="8"/>
  <c r="M1163" i="8"/>
  <c r="L1163" i="8"/>
  <c r="K1163" i="8"/>
  <c r="J1163" i="8"/>
  <c r="I1163" i="8"/>
  <c r="H1163" i="8"/>
  <c r="G1163" i="8"/>
  <c r="F1163" i="8"/>
  <c r="E1163" i="8"/>
  <c r="D1163" i="8"/>
  <c r="O1162" i="8"/>
  <c r="N1162" i="8"/>
  <c r="M1162" i="8"/>
  <c r="L1162" i="8"/>
  <c r="V1162" i="8" s="1"/>
  <c r="K1162" i="8"/>
  <c r="J1162" i="8"/>
  <c r="I1162" i="8"/>
  <c r="H1162" i="8"/>
  <c r="G1162" i="8"/>
  <c r="F1162" i="8"/>
  <c r="E1162" i="8"/>
  <c r="D1162" i="8"/>
  <c r="O1161" i="8"/>
  <c r="N1161" i="8"/>
  <c r="M1161" i="8"/>
  <c r="L1161" i="8"/>
  <c r="U1161" i="8" s="1"/>
  <c r="K1161" i="8"/>
  <c r="J1161" i="8"/>
  <c r="I1161" i="8"/>
  <c r="H1161" i="8"/>
  <c r="G1161" i="8"/>
  <c r="F1161" i="8"/>
  <c r="E1161" i="8"/>
  <c r="D1161" i="8"/>
  <c r="O1160" i="8"/>
  <c r="N1160" i="8"/>
  <c r="M1160" i="8"/>
  <c r="L1160" i="8"/>
  <c r="U1160" i="8" s="1"/>
  <c r="K1160" i="8"/>
  <c r="J1160" i="8"/>
  <c r="I1160" i="8"/>
  <c r="H1160" i="8"/>
  <c r="G1160" i="8"/>
  <c r="F1160" i="8"/>
  <c r="E1160" i="8"/>
  <c r="D1160" i="8"/>
  <c r="O1159" i="8"/>
  <c r="N1159" i="8"/>
  <c r="M1159" i="8"/>
  <c r="L1159" i="8"/>
  <c r="U1159" i="8" s="1"/>
  <c r="K1159" i="8"/>
  <c r="J1159" i="8"/>
  <c r="I1159" i="8"/>
  <c r="H1159" i="8"/>
  <c r="G1159" i="8"/>
  <c r="F1159" i="8"/>
  <c r="E1159" i="8"/>
  <c r="D1159" i="8"/>
  <c r="O1158" i="8"/>
  <c r="N1158" i="8"/>
  <c r="M1158" i="8"/>
  <c r="L1158" i="8"/>
  <c r="U1158" i="8" s="1"/>
  <c r="K1158" i="8"/>
  <c r="J1158" i="8"/>
  <c r="I1158" i="8"/>
  <c r="H1158" i="8"/>
  <c r="G1158" i="8"/>
  <c r="F1158" i="8"/>
  <c r="E1158" i="8"/>
  <c r="D1158" i="8"/>
  <c r="O1157" i="8"/>
  <c r="N1157" i="8"/>
  <c r="M1157" i="8"/>
  <c r="L1157" i="8"/>
  <c r="K1157" i="8"/>
  <c r="J1157" i="8"/>
  <c r="I1157" i="8"/>
  <c r="H1157" i="8"/>
  <c r="G1157" i="8"/>
  <c r="F1157" i="8"/>
  <c r="E1157" i="8"/>
  <c r="D1157" i="8"/>
  <c r="O1156" i="8"/>
  <c r="N1156" i="8"/>
  <c r="M1156" i="8"/>
  <c r="L1156" i="8"/>
  <c r="K1156" i="8"/>
  <c r="J1156" i="8"/>
  <c r="I1156" i="8"/>
  <c r="H1156" i="8"/>
  <c r="G1156" i="8"/>
  <c r="F1156" i="8"/>
  <c r="E1156" i="8"/>
  <c r="D1156" i="8"/>
  <c r="O1155" i="8"/>
  <c r="N1155" i="8"/>
  <c r="M1155" i="8"/>
  <c r="L1155" i="8"/>
  <c r="U1155" i="8" s="1"/>
  <c r="K1155" i="8"/>
  <c r="J1155" i="8"/>
  <c r="I1155" i="8"/>
  <c r="H1155" i="8"/>
  <c r="G1155" i="8"/>
  <c r="F1155" i="8"/>
  <c r="E1155" i="8"/>
  <c r="D1155" i="8"/>
  <c r="O1154" i="8"/>
  <c r="N1154" i="8"/>
  <c r="M1154" i="8"/>
  <c r="L1154" i="8"/>
  <c r="U1154" i="8" s="1"/>
  <c r="K1154" i="8"/>
  <c r="J1154" i="8"/>
  <c r="I1154" i="8"/>
  <c r="H1154" i="8"/>
  <c r="G1154" i="8"/>
  <c r="F1154" i="8"/>
  <c r="E1154" i="8"/>
  <c r="D1154" i="8"/>
  <c r="O1153" i="8"/>
  <c r="N1153" i="8"/>
  <c r="M1153" i="8"/>
  <c r="L1153" i="8"/>
  <c r="U1153" i="8" s="1"/>
  <c r="K1153" i="8"/>
  <c r="J1153" i="8"/>
  <c r="I1153" i="8"/>
  <c r="H1153" i="8"/>
  <c r="G1153" i="8"/>
  <c r="F1153" i="8"/>
  <c r="E1153" i="8"/>
  <c r="D1153" i="8"/>
  <c r="O1152" i="8"/>
  <c r="N1152" i="8"/>
  <c r="M1152" i="8"/>
  <c r="L1152" i="8"/>
  <c r="V1152" i="8" s="1"/>
  <c r="K1152" i="8"/>
  <c r="J1152" i="8"/>
  <c r="I1152" i="8"/>
  <c r="H1152" i="8"/>
  <c r="G1152" i="8"/>
  <c r="F1152" i="8"/>
  <c r="E1152" i="8"/>
  <c r="D1152" i="8"/>
  <c r="O1151" i="8"/>
  <c r="N1151" i="8"/>
  <c r="M1151" i="8"/>
  <c r="L1151" i="8"/>
  <c r="U1151" i="8" s="1"/>
  <c r="K1151" i="8"/>
  <c r="J1151" i="8"/>
  <c r="I1151" i="8"/>
  <c r="H1151" i="8"/>
  <c r="G1151" i="8"/>
  <c r="F1151" i="8"/>
  <c r="E1151" i="8"/>
  <c r="D1151" i="8"/>
  <c r="O1150" i="8"/>
  <c r="N1150" i="8"/>
  <c r="M1150" i="8"/>
  <c r="L1150" i="8"/>
  <c r="K1150" i="8"/>
  <c r="J1150" i="8"/>
  <c r="I1150" i="8"/>
  <c r="H1150" i="8"/>
  <c r="G1150" i="8"/>
  <c r="F1150" i="8"/>
  <c r="E1150" i="8"/>
  <c r="D1150" i="8"/>
  <c r="O1149" i="8"/>
  <c r="N1149" i="8"/>
  <c r="M1149" i="8"/>
  <c r="L1149" i="8"/>
  <c r="U1149" i="8" s="1"/>
  <c r="K1149" i="8"/>
  <c r="J1149" i="8"/>
  <c r="I1149" i="8"/>
  <c r="H1149" i="8"/>
  <c r="G1149" i="8"/>
  <c r="F1149" i="8"/>
  <c r="E1149" i="8"/>
  <c r="D1149" i="8"/>
  <c r="O1148" i="8"/>
  <c r="N1148" i="8"/>
  <c r="M1148" i="8"/>
  <c r="L1148" i="8"/>
  <c r="U1148" i="8" s="1"/>
  <c r="K1148" i="8"/>
  <c r="J1148" i="8"/>
  <c r="I1148" i="8"/>
  <c r="H1148" i="8"/>
  <c r="G1148" i="8"/>
  <c r="F1148" i="8"/>
  <c r="E1148" i="8"/>
  <c r="D1148" i="8"/>
  <c r="O1147" i="8"/>
  <c r="N1147" i="8"/>
  <c r="M1147" i="8"/>
  <c r="L1147" i="8"/>
  <c r="U1147" i="8" s="1"/>
  <c r="K1147" i="8"/>
  <c r="J1147" i="8"/>
  <c r="I1147" i="8"/>
  <c r="H1147" i="8"/>
  <c r="G1147" i="8"/>
  <c r="F1147" i="8"/>
  <c r="E1147" i="8"/>
  <c r="D1147" i="8"/>
  <c r="O1146" i="8"/>
  <c r="N1146" i="8"/>
  <c r="M1146" i="8"/>
  <c r="L1146" i="8"/>
  <c r="U1146" i="8" s="1"/>
  <c r="K1146" i="8"/>
  <c r="J1146" i="8"/>
  <c r="I1146" i="8"/>
  <c r="H1146" i="8"/>
  <c r="G1146" i="8"/>
  <c r="F1146" i="8"/>
  <c r="E1146" i="8"/>
  <c r="D1146" i="8"/>
  <c r="O1145" i="8"/>
  <c r="N1145" i="8"/>
  <c r="M1145" i="8"/>
  <c r="L1145" i="8"/>
  <c r="U1145" i="8" s="1"/>
  <c r="K1145" i="8"/>
  <c r="J1145" i="8"/>
  <c r="I1145" i="8"/>
  <c r="H1145" i="8"/>
  <c r="G1145" i="8"/>
  <c r="F1145" i="8"/>
  <c r="E1145" i="8"/>
  <c r="D1145" i="8"/>
  <c r="O1144" i="8"/>
  <c r="N1144" i="8"/>
  <c r="M1144" i="8"/>
  <c r="L1144" i="8"/>
  <c r="K1144" i="8"/>
  <c r="J1144" i="8"/>
  <c r="I1144" i="8"/>
  <c r="H1144" i="8"/>
  <c r="G1144" i="8"/>
  <c r="F1144" i="8"/>
  <c r="E1144" i="8"/>
  <c r="D1144" i="8"/>
  <c r="O1143" i="8"/>
  <c r="N1143" i="8"/>
  <c r="M1143" i="8"/>
  <c r="L1143" i="8"/>
  <c r="U1143" i="8" s="1"/>
  <c r="K1143" i="8"/>
  <c r="J1143" i="8"/>
  <c r="I1143" i="8"/>
  <c r="H1143" i="8"/>
  <c r="G1143" i="8"/>
  <c r="F1143" i="8"/>
  <c r="E1143" i="8"/>
  <c r="D1143" i="8"/>
  <c r="O1142" i="8"/>
  <c r="N1142" i="8"/>
  <c r="M1142" i="8"/>
  <c r="L1142" i="8"/>
  <c r="K1142" i="8"/>
  <c r="J1142" i="8"/>
  <c r="I1142" i="8"/>
  <c r="H1142" i="8"/>
  <c r="G1142" i="8"/>
  <c r="F1142" i="8"/>
  <c r="E1142" i="8"/>
  <c r="D1142" i="8"/>
  <c r="O1141" i="8"/>
  <c r="N1141" i="8"/>
  <c r="M1141" i="8"/>
  <c r="L1141" i="8"/>
  <c r="U1141" i="8" s="1"/>
  <c r="K1141" i="8"/>
  <c r="J1141" i="8"/>
  <c r="I1141" i="8"/>
  <c r="H1141" i="8"/>
  <c r="G1141" i="8"/>
  <c r="F1141" i="8"/>
  <c r="E1141" i="8"/>
  <c r="D1141" i="8"/>
  <c r="O1140" i="8"/>
  <c r="N1140" i="8"/>
  <c r="M1140" i="8"/>
  <c r="L1140" i="8"/>
  <c r="V1140" i="8" s="1"/>
  <c r="K1140" i="8"/>
  <c r="J1140" i="8"/>
  <c r="I1140" i="8"/>
  <c r="H1140" i="8"/>
  <c r="G1140" i="8"/>
  <c r="F1140" i="8"/>
  <c r="E1140" i="8"/>
  <c r="D1140" i="8"/>
  <c r="O1139" i="8"/>
  <c r="N1139" i="8"/>
  <c r="M1139" i="8"/>
  <c r="L1139" i="8"/>
  <c r="U1139" i="8" s="1"/>
  <c r="K1139" i="8"/>
  <c r="J1139" i="8"/>
  <c r="I1139" i="8"/>
  <c r="H1139" i="8"/>
  <c r="G1139" i="8"/>
  <c r="F1139" i="8"/>
  <c r="E1139" i="8"/>
  <c r="D1139" i="8"/>
  <c r="O1138" i="8"/>
  <c r="N1138" i="8"/>
  <c r="M1138" i="8"/>
  <c r="L1138" i="8"/>
  <c r="U1138" i="8" s="1"/>
  <c r="K1138" i="8"/>
  <c r="J1138" i="8"/>
  <c r="I1138" i="8"/>
  <c r="H1138" i="8"/>
  <c r="G1138" i="8"/>
  <c r="F1138" i="8"/>
  <c r="E1138" i="8"/>
  <c r="D1138" i="8"/>
  <c r="O1137" i="8"/>
  <c r="N1137" i="8"/>
  <c r="M1137" i="8"/>
  <c r="L1137" i="8"/>
  <c r="U1137" i="8" s="1"/>
  <c r="K1137" i="8"/>
  <c r="J1137" i="8"/>
  <c r="I1137" i="8"/>
  <c r="H1137" i="8"/>
  <c r="G1137" i="8"/>
  <c r="F1137" i="8"/>
  <c r="E1137" i="8"/>
  <c r="D1137" i="8"/>
  <c r="O1136" i="8"/>
  <c r="N1136" i="8"/>
  <c r="M1136" i="8"/>
  <c r="L1136" i="8"/>
  <c r="V1136" i="8" s="1"/>
  <c r="K1136" i="8"/>
  <c r="J1136" i="8"/>
  <c r="I1136" i="8"/>
  <c r="H1136" i="8"/>
  <c r="G1136" i="8"/>
  <c r="F1136" i="8"/>
  <c r="E1136" i="8"/>
  <c r="D1136" i="8"/>
  <c r="O1135" i="8"/>
  <c r="N1135" i="8"/>
  <c r="M1135" i="8"/>
  <c r="L1135" i="8"/>
  <c r="U1135" i="8" s="1"/>
  <c r="K1135" i="8"/>
  <c r="J1135" i="8"/>
  <c r="I1135" i="8"/>
  <c r="H1135" i="8"/>
  <c r="G1135" i="8"/>
  <c r="F1135" i="8"/>
  <c r="E1135" i="8"/>
  <c r="D1135" i="8"/>
  <c r="O1134" i="8"/>
  <c r="N1134" i="8"/>
  <c r="M1134" i="8"/>
  <c r="L1134" i="8"/>
  <c r="U1134" i="8" s="1"/>
  <c r="K1134" i="8"/>
  <c r="J1134" i="8"/>
  <c r="I1134" i="8"/>
  <c r="H1134" i="8"/>
  <c r="G1134" i="8"/>
  <c r="F1134" i="8"/>
  <c r="E1134" i="8"/>
  <c r="D1134" i="8"/>
  <c r="O1133" i="8"/>
  <c r="N1133" i="8"/>
  <c r="M1133" i="8"/>
  <c r="L1133" i="8"/>
  <c r="U1133" i="8" s="1"/>
  <c r="K1133" i="8"/>
  <c r="J1133" i="8"/>
  <c r="I1133" i="8"/>
  <c r="H1133" i="8"/>
  <c r="G1133" i="8"/>
  <c r="F1133" i="8"/>
  <c r="E1133" i="8"/>
  <c r="D1133" i="8"/>
  <c r="O1132" i="8"/>
  <c r="N1132" i="8"/>
  <c r="M1132" i="8"/>
  <c r="L1132" i="8"/>
  <c r="V1132" i="8" s="1"/>
  <c r="K1132" i="8"/>
  <c r="J1132" i="8"/>
  <c r="I1132" i="8"/>
  <c r="H1132" i="8"/>
  <c r="G1132" i="8"/>
  <c r="F1132" i="8"/>
  <c r="E1132" i="8"/>
  <c r="D1132" i="8"/>
  <c r="O1131" i="8"/>
  <c r="N1131" i="8"/>
  <c r="M1131" i="8"/>
  <c r="L1131" i="8"/>
  <c r="U1131" i="8" s="1"/>
  <c r="K1131" i="8"/>
  <c r="J1131" i="8"/>
  <c r="I1131" i="8"/>
  <c r="H1131" i="8"/>
  <c r="G1131" i="8"/>
  <c r="F1131" i="8"/>
  <c r="E1131" i="8"/>
  <c r="D1131" i="8"/>
  <c r="O1130" i="8"/>
  <c r="N1130" i="8"/>
  <c r="M1130" i="8"/>
  <c r="L1130" i="8"/>
  <c r="V1130" i="8" s="1"/>
  <c r="K1130" i="8"/>
  <c r="J1130" i="8"/>
  <c r="I1130" i="8"/>
  <c r="H1130" i="8"/>
  <c r="G1130" i="8"/>
  <c r="F1130" i="8"/>
  <c r="E1130" i="8"/>
  <c r="D1130" i="8"/>
  <c r="O1129" i="8"/>
  <c r="N1129" i="8"/>
  <c r="M1129" i="8"/>
  <c r="L1129" i="8"/>
  <c r="U1129" i="8" s="1"/>
  <c r="K1129" i="8"/>
  <c r="J1129" i="8"/>
  <c r="I1129" i="8"/>
  <c r="H1129" i="8"/>
  <c r="G1129" i="8"/>
  <c r="F1129" i="8"/>
  <c r="E1129" i="8"/>
  <c r="D1129" i="8"/>
  <c r="O1128" i="8"/>
  <c r="N1128" i="8"/>
  <c r="M1128" i="8"/>
  <c r="L1128" i="8"/>
  <c r="U1128" i="8" s="1"/>
  <c r="K1128" i="8"/>
  <c r="J1128" i="8"/>
  <c r="I1128" i="8"/>
  <c r="H1128" i="8"/>
  <c r="G1128" i="8"/>
  <c r="F1128" i="8"/>
  <c r="E1128" i="8"/>
  <c r="D1128" i="8"/>
  <c r="O1127" i="8"/>
  <c r="N1127" i="8"/>
  <c r="M1127" i="8"/>
  <c r="L1127" i="8"/>
  <c r="U1127" i="8" s="1"/>
  <c r="K1127" i="8"/>
  <c r="J1127" i="8"/>
  <c r="I1127" i="8"/>
  <c r="H1127" i="8"/>
  <c r="G1127" i="8"/>
  <c r="F1127" i="8"/>
  <c r="E1127" i="8"/>
  <c r="D1127" i="8"/>
  <c r="O1126" i="8"/>
  <c r="N1126" i="8"/>
  <c r="M1126" i="8"/>
  <c r="L1126" i="8"/>
  <c r="V1126" i="8" s="1"/>
  <c r="K1126" i="8"/>
  <c r="J1126" i="8"/>
  <c r="I1126" i="8"/>
  <c r="H1126" i="8"/>
  <c r="G1126" i="8"/>
  <c r="F1126" i="8"/>
  <c r="E1126" i="8"/>
  <c r="D1126" i="8"/>
  <c r="O1125" i="8"/>
  <c r="N1125" i="8"/>
  <c r="M1125" i="8"/>
  <c r="L1125" i="8"/>
  <c r="U1125" i="8" s="1"/>
  <c r="K1125" i="8"/>
  <c r="J1125" i="8"/>
  <c r="I1125" i="8"/>
  <c r="H1125" i="8"/>
  <c r="G1125" i="8"/>
  <c r="F1125" i="8"/>
  <c r="E1125" i="8"/>
  <c r="D1125" i="8"/>
  <c r="O1124" i="8"/>
  <c r="N1124" i="8"/>
  <c r="M1124" i="8"/>
  <c r="L1124" i="8"/>
  <c r="V1124" i="8" s="1"/>
  <c r="K1124" i="8"/>
  <c r="J1124" i="8"/>
  <c r="I1124" i="8"/>
  <c r="H1124" i="8"/>
  <c r="G1124" i="8"/>
  <c r="F1124" i="8"/>
  <c r="E1124" i="8"/>
  <c r="D1124" i="8"/>
  <c r="O1123" i="8"/>
  <c r="N1123" i="8"/>
  <c r="M1123" i="8"/>
  <c r="L1123" i="8"/>
  <c r="U1123" i="8" s="1"/>
  <c r="K1123" i="8"/>
  <c r="J1123" i="8"/>
  <c r="I1123" i="8"/>
  <c r="H1123" i="8"/>
  <c r="G1123" i="8"/>
  <c r="F1123" i="8"/>
  <c r="E1123" i="8"/>
  <c r="D1123" i="8"/>
  <c r="O1122" i="8"/>
  <c r="N1122" i="8"/>
  <c r="M1122" i="8"/>
  <c r="L1122" i="8"/>
  <c r="K1122" i="8"/>
  <c r="J1122" i="8"/>
  <c r="I1122" i="8"/>
  <c r="H1122" i="8"/>
  <c r="G1122" i="8"/>
  <c r="F1122" i="8"/>
  <c r="E1122" i="8"/>
  <c r="D1122" i="8"/>
  <c r="O1121" i="8"/>
  <c r="N1121" i="8"/>
  <c r="M1121" i="8"/>
  <c r="L1121" i="8"/>
  <c r="U1121" i="8" s="1"/>
  <c r="K1121" i="8"/>
  <c r="J1121" i="8"/>
  <c r="I1121" i="8"/>
  <c r="H1121" i="8"/>
  <c r="G1121" i="8"/>
  <c r="F1121" i="8"/>
  <c r="E1121" i="8"/>
  <c r="D1121" i="8"/>
  <c r="O1120" i="8"/>
  <c r="N1120" i="8"/>
  <c r="M1120" i="8"/>
  <c r="L1120" i="8"/>
  <c r="U1120" i="8" s="1"/>
  <c r="K1120" i="8"/>
  <c r="J1120" i="8"/>
  <c r="I1120" i="8"/>
  <c r="H1120" i="8"/>
  <c r="G1120" i="8"/>
  <c r="F1120" i="8"/>
  <c r="E1120" i="8"/>
  <c r="D1120" i="8"/>
  <c r="O1119" i="8"/>
  <c r="N1119" i="8"/>
  <c r="M1119" i="8"/>
  <c r="L1119" i="8"/>
  <c r="U1119" i="8" s="1"/>
  <c r="K1119" i="8"/>
  <c r="J1119" i="8"/>
  <c r="I1119" i="8"/>
  <c r="H1119" i="8"/>
  <c r="G1119" i="8"/>
  <c r="F1119" i="8"/>
  <c r="E1119" i="8"/>
  <c r="D1119" i="8"/>
  <c r="O1118" i="8"/>
  <c r="N1118" i="8"/>
  <c r="M1118" i="8"/>
  <c r="L1118" i="8"/>
  <c r="U1118" i="8" s="1"/>
  <c r="K1118" i="8"/>
  <c r="J1118" i="8"/>
  <c r="I1118" i="8"/>
  <c r="H1118" i="8"/>
  <c r="G1118" i="8"/>
  <c r="F1118" i="8"/>
  <c r="E1118" i="8"/>
  <c r="D1118" i="8"/>
  <c r="O1117" i="8"/>
  <c r="N1117" i="8"/>
  <c r="M1117" i="8"/>
  <c r="L1117" i="8"/>
  <c r="U1117" i="8" s="1"/>
  <c r="K1117" i="8"/>
  <c r="J1117" i="8"/>
  <c r="I1117" i="8"/>
  <c r="H1117" i="8"/>
  <c r="G1117" i="8"/>
  <c r="F1117" i="8"/>
  <c r="E1117" i="8"/>
  <c r="D1117" i="8"/>
  <c r="O1116" i="8"/>
  <c r="N1116" i="8"/>
  <c r="M1116" i="8"/>
  <c r="L1116" i="8"/>
  <c r="V1116" i="8" s="1"/>
  <c r="K1116" i="8"/>
  <c r="J1116" i="8"/>
  <c r="I1116" i="8"/>
  <c r="H1116" i="8"/>
  <c r="G1116" i="8"/>
  <c r="F1116" i="8"/>
  <c r="E1116" i="8"/>
  <c r="D1116" i="8"/>
  <c r="O1115" i="8"/>
  <c r="N1115" i="8"/>
  <c r="M1115" i="8"/>
  <c r="L1115" i="8"/>
  <c r="U1115" i="8" s="1"/>
  <c r="K1115" i="8"/>
  <c r="J1115" i="8"/>
  <c r="I1115" i="8"/>
  <c r="H1115" i="8"/>
  <c r="G1115" i="8"/>
  <c r="F1115" i="8"/>
  <c r="E1115" i="8"/>
  <c r="D1115" i="8"/>
  <c r="O1114" i="8"/>
  <c r="N1114" i="8"/>
  <c r="M1114" i="8"/>
  <c r="L1114" i="8"/>
  <c r="U1114" i="8" s="1"/>
  <c r="K1114" i="8"/>
  <c r="J1114" i="8"/>
  <c r="I1114" i="8"/>
  <c r="H1114" i="8"/>
  <c r="G1114" i="8"/>
  <c r="F1114" i="8"/>
  <c r="E1114" i="8"/>
  <c r="D1114" i="8"/>
  <c r="O1113" i="8"/>
  <c r="N1113" i="8"/>
  <c r="M1113" i="8"/>
  <c r="L1113" i="8"/>
  <c r="U1113" i="8" s="1"/>
  <c r="K1113" i="8"/>
  <c r="J1113" i="8"/>
  <c r="I1113" i="8"/>
  <c r="H1113" i="8"/>
  <c r="G1113" i="8"/>
  <c r="F1113" i="8"/>
  <c r="E1113" i="8"/>
  <c r="D1113" i="8"/>
  <c r="O1112" i="8"/>
  <c r="N1112" i="8"/>
  <c r="M1112" i="8"/>
  <c r="L1112" i="8"/>
  <c r="V1112" i="8" s="1"/>
  <c r="K1112" i="8"/>
  <c r="J1112" i="8"/>
  <c r="I1112" i="8"/>
  <c r="H1112" i="8"/>
  <c r="G1112" i="8"/>
  <c r="F1112" i="8"/>
  <c r="E1112" i="8"/>
  <c r="D1112" i="8"/>
  <c r="O1111" i="8"/>
  <c r="N1111" i="8"/>
  <c r="M1111" i="8"/>
  <c r="L1111" i="8"/>
  <c r="U1111" i="8" s="1"/>
  <c r="K1111" i="8"/>
  <c r="J1111" i="8"/>
  <c r="I1111" i="8"/>
  <c r="H1111" i="8"/>
  <c r="G1111" i="8"/>
  <c r="F1111" i="8"/>
  <c r="E1111" i="8"/>
  <c r="D1111" i="8"/>
  <c r="O1110" i="8"/>
  <c r="N1110" i="8"/>
  <c r="M1110" i="8"/>
  <c r="L1110" i="8"/>
  <c r="V1110" i="8" s="1"/>
  <c r="K1110" i="8"/>
  <c r="J1110" i="8"/>
  <c r="I1110" i="8"/>
  <c r="H1110" i="8"/>
  <c r="G1110" i="8"/>
  <c r="F1110" i="8"/>
  <c r="E1110" i="8"/>
  <c r="D1110" i="8"/>
  <c r="O1109" i="8"/>
  <c r="N1109" i="8"/>
  <c r="M1109" i="8"/>
  <c r="L1109" i="8"/>
  <c r="U1109" i="8" s="1"/>
  <c r="K1109" i="8"/>
  <c r="J1109" i="8"/>
  <c r="I1109" i="8"/>
  <c r="H1109" i="8"/>
  <c r="G1109" i="8"/>
  <c r="F1109" i="8"/>
  <c r="E1109" i="8"/>
  <c r="D1109" i="8"/>
  <c r="O1108" i="8"/>
  <c r="N1108" i="8"/>
  <c r="M1108" i="8"/>
  <c r="L1108" i="8"/>
  <c r="K1108" i="8"/>
  <c r="J1108" i="8"/>
  <c r="I1108" i="8"/>
  <c r="H1108" i="8"/>
  <c r="G1108" i="8"/>
  <c r="F1108" i="8"/>
  <c r="E1108" i="8"/>
  <c r="D1108" i="8"/>
  <c r="O1107" i="8"/>
  <c r="N1107" i="8"/>
  <c r="M1107" i="8"/>
  <c r="L1107" i="8"/>
  <c r="U1107" i="8" s="1"/>
  <c r="K1107" i="8"/>
  <c r="J1107" i="8"/>
  <c r="I1107" i="8"/>
  <c r="H1107" i="8"/>
  <c r="G1107" i="8"/>
  <c r="F1107" i="8"/>
  <c r="E1107" i="8"/>
  <c r="D1107" i="8"/>
  <c r="O1106" i="8"/>
  <c r="N1106" i="8"/>
  <c r="M1106" i="8"/>
  <c r="L1106" i="8"/>
  <c r="V1106" i="8" s="1"/>
  <c r="K1106" i="8"/>
  <c r="J1106" i="8"/>
  <c r="I1106" i="8"/>
  <c r="H1106" i="8"/>
  <c r="G1106" i="8"/>
  <c r="F1106" i="8"/>
  <c r="E1106" i="8"/>
  <c r="D1106" i="8"/>
  <c r="O1105" i="8"/>
  <c r="N1105" i="8"/>
  <c r="M1105" i="8"/>
  <c r="L1105" i="8"/>
  <c r="U1105" i="8" s="1"/>
  <c r="K1105" i="8"/>
  <c r="J1105" i="8"/>
  <c r="I1105" i="8"/>
  <c r="H1105" i="8"/>
  <c r="G1105" i="8"/>
  <c r="F1105" i="8"/>
  <c r="E1105" i="8"/>
  <c r="D1105" i="8"/>
  <c r="O1104" i="8"/>
  <c r="N1104" i="8"/>
  <c r="M1104" i="8"/>
  <c r="L1104" i="8"/>
  <c r="U1104" i="8" s="1"/>
  <c r="K1104" i="8"/>
  <c r="J1104" i="8"/>
  <c r="I1104" i="8"/>
  <c r="H1104" i="8"/>
  <c r="G1104" i="8"/>
  <c r="F1104" i="8"/>
  <c r="E1104" i="8"/>
  <c r="D1104" i="8"/>
  <c r="O1103" i="8"/>
  <c r="N1103" i="8"/>
  <c r="M1103" i="8"/>
  <c r="L1103" i="8"/>
  <c r="U1103" i="8" s="1"/>
  <c r="K1103" i="8"/>
  <c r="J1103" i="8"/>
  <c r="I1103" i="8"/>
  <c r="H1103" i="8"/>
  <c r="G1103" i="8"/>
  <c r="F1103" i="8"/>
  <c r="E1103" i="8"/>
  <c r="D1103" i="8"/>
  <c r="O1102" i="8"/>
  <c r="N1102" i="8"/>
  <c r="M1102" i="8"/>
  <c r="L1102" i="8"/>
  <c r="V1102" i="8" s="1"/>
  <c r="K1102" i="8"/>
  <c r="J1102" i="8"/>
  <c r="I1102" i="8"/>
  <c r="H1102" i="8"/>
  <c r="G1102" i="8"/>
  <c r="F1102" i="8"/>
  <c r="E1102" i="8"/>
  <c r="D1102" i="8"/>
  <c r="O1101" i="8"/>
  <c r="N1101" i="8"/>
  <c r="M1101" i="8"/>
  <c r="L1101" i="8"/>
  <c r="U1101" i="8" s="1"/>
  <c r="K1101" i="8"/>
  <c r="J1101" i="8"/>
  <c r="I1101" i="8"/>
  <c r="H1101" i="8"/>
  <c r="G1101" i="8"/>
  <c r="F1101" i="8"/>
  <c r="E1101" i="8"/>
  <c r="D1101" i="8"/>
  <c r="O1100" i="8"/>
  <c r="N1100" i="8"/>
  <c r="M1100" i="8"/>
  <c r="L1100" i="8"/>
  <c r="U1100" i="8" s="1"/>
  <c r="K1100" i="8"/>
  <c r="J1100" i="8"/>
  <c r="I1100" i="8"/>
  <c r="H1100" i="8"/>
  <c r="G1100" i="8"/>
  <c r="F1100" i="8"/>
  <c r="E1100" i="8"/>
  <c r="D1100" i="8"/>
  <c r="O1099" i="8"/>
  <c r="N1099" i="8"/>
  <c r="M1099" i="8"/>
  <c r="L1099" i="8"/>
  <c r="U1099" i="8" s="1"/>
  <c r="K1099" i="8"/>
  <c r="J1099" i="8"/>
  <c r="I1099" i="8"/>
  <c r="H1099" i="8"/>
  <c r="G1099" i="8"/>
  <c r="F1099" i="8"/>
  <c r="E1099" i="8"/>
  <c r="D1099" i="8"/>
  <c r="O1098" i="8"/>
  <c r="N1098" i="8"/>
  <c r="M1098" i="8"/>
  <c r="L1098" i="8"/>
  <c r="V1098" i="8" s="1"/>
  <c r="K1098" i="8"/>
  <c r="J1098" i="8"/>
  <c r="I1098" i="8"/>
  <c r="H1098" i="8"/>
  <c r="G1098" i="8"/>
  <c r="F1098" i="8"/>
  <c r="E1098" i="8"/>
  <c r="D1098" i="8"/>
  <c r="O1097" i="8"/>
  <c r="N1097" i="8"/>
  <c r="M1097" i="8"/>
  <c r="L1097" i="8"/>
  <c r="U1097" i="8" s="1"/>
  <c r="K1097" i="8"/>
  <c r="J1097" i="8"/>
  <c r="I1097" i="8"/>
  <c r="H1097" i="8"/>
  <c r="G1097" i="8"/>
  <c r="F1097" i="8"/>
  <c r="E1097" i="8"/>
  <c r="D1097" i="8"/>
  <c r="O1096" i="8"/>
  <c r="N1096" i="8"/>
  <c r="M1096" i="8"/>
  <c r="L1096" i="8"/>
  <c r="V1096" i="8" s="1"/>
  <c r="K1096" i="8"/>
  <c r="J1096" i="8"/>
  <c r="I1096" i="8"/>
  <c r="H1096" i="8"/>
  <c r="G1096" i="8"/>
  <c r="F1096" i="8"/>
  <c r="E1096" i="8"/>
  <c r="D1096" i="8"/>
  <c r="O1095" i="8"/>
  <c r="N1095" i="8"/>
  <c r="M1095" i="8"/>
  <c r="L1095" i="8"/>
  <c r="U1095" i="8" s="1"/>
  <c r="K1095" i="8"/>
  <c r="J1095" i="8"/>
  <c r="I1095" i="8"/>
  <c r="H1095" i="8"/>
  <c r="G1095" i="8"/>
  <c r="F1095" i="8"/>
  <c r="E1095" i="8"/>
  <c r="D1095" i="8"/>
  <c r="O1094" i="8"/>
  <c r="N1094" i="8"/>
  <c r="M1094" i="8"/>
  <c r="L1094" i="8"/>
  <c r="V1094" i="8" s="1"/>
  <c r="K1094" i="8"/>
  <c r="J1094" i="8"/>
  <c r="I1094" i="8"/>
  <c r="H1094" i="8"/>
  <c r="G1094" i="8"/>
  <c r="F1094" i="8"/>
  <c r="E1094" i="8"/>
  <c r="D1094" i="8"/>
  <c r="O1093" i="8"/>
  <c r="N1093" i="8"/>
  <c r="M1093" i="8"/>
  <c r="L1093" i="8"/>
  <c r="U1093" i="8" s="1"/>
  <c r="K1093" i="8"/>
  <c r="J1093" i="8"/>
  <c r="I1093" i="8"/>
  <c r="H1093" i="8"/>
  <c r="G1093" i="8"/>
  <c r="F1093" i="8"/>
  <c r="E1093" i="8"/>
  <c r="D1093" i="8"/>
  <c r="O1092" i="8"/>
  <c r="N1092" i="8"/>
  <c r="M1092" i="8"/>
  <c r="L1092" i="8"/>
  <c r="U1092" i="8" s="1"/>
  <c r="K1092" i="8"/>
  <c r="J1092" i="8"/>
  <c r="I1092" i="8"/>
  <c r="H1092" i="8"/>
  <c r="G1092" i="8"/>
  <c r="F1092" i="8"/>
  <c r="E1092" i="8"/>
  <c r="D1092" i="8"/>
  <c r="O1091" i="8"/>
  <c r="N1091" i="8"/>
  <c r="M1091" i="8"/>
  <c r="L1091" i="8"/>
  <c r="U1091" i="8" s="1"/>
  <c r="K1091" i="8"/>
  <c r="J1091" i="8"/>
  <c r="I1091" i="8"/>
  <c r="H1091" i="8"/>
  <c r="G1091" i="8"/>
  <c r="F1091" i="8"/>
  <c r="E1091" i="8"/>
  <c r="D1091" i="8"/>
  <c r="O1090" i="8"/>
  <c r="N1090" i="8"/>
  <c r="M1090" i="8"/>
  <c r="L1090" i="8"/>
  <c r="U1090" i="8" s="1"/>
  <c r="K1090" i="8"/>
  <c r="J1090" i="8"/>
  <c r="I1090" i="8"/>
  <c r="H1090" i="8"/>
  <c r="G1090" i="8"/>
  <c r="F1090" i="8"/>
  <c r="E1090" i="8"/>
  <c r="D1090" i="8"/>
  <c r="O1089" i="8"/>
  <c r="N1089" i="8"/>
  <c r="M1089" i="8"/>
  <c r="L1089" i="8"/>
  <c r="U1089" i="8" s="1"/>
  <c r="K1089" i="8"/>
  <c r="J1089" i="8"/>
  <c r="I1089" i="8"/>
  <c r="H1089" i="8"/>
  <c r="G1089" i="8"/>
  <c r="F1089" i="8"/>
  <c r="E1089" i="8"/>
  <c r="D1089" i="8"/>
  <c r="O1088" i="8"/>
  <c r="N1088" i="8"/>
  <c r="M1088" i="8"/>
  <c r="L1088" i="8"/>
  <c r="U1088" i="8" s="1"/>
  <c r="K1088" i="8"/>
  <c r="J1088" i="8"/>
  <c r="I1088" i="8"/>
  <c r="H1088" i="8"/>
  <c r="G1088" i="8"/>
  <c r="F1088" i="8"/>
  <c r="E1088" i="8"/>
  <c r="D1088" i="8"/>
  <c r="O1087" i="8"/>
  <c r="N1087" i="8"/>
  <c r="M1087" i="8"/>
  <c r="L1087" i="8"/>
  <c r="U1087" i="8" s="1"/>
  <c r="K1087" i="8"/>
  <c r="J1087" i="8"/>
  <c r="I1087" i="8"/>
  <c r="H1087" i="8"/>
  <c r="G1087" i="8"/>
  <c r="F1087" i="8"/>
  <c r="E1087" i="8"/>
  <c r="D1087" i="8"/>
  <c r="O1086" i="8"/>
  <c r="N1086" i="8"/>
  <c r="M1086" i="8"/>
  <c r="L1086" i="8"/>
  <c r="K1086" i="8"/>
  <c r="J1086" i="8"/>
  <c r="I1086" i="8"/>
  <c r="H1086" i="8"/>
  <c r="G1086" i="8"/>
  <c r="F1086" i="8"/>
  <c r="E1086" i="8"/>
  <c r="D1086" i="8"/>
  <c r="O1085" i="8"/>
  <c r="N1085" i="8"/>
  <c r="M1085" i="8"/>
  <c r="L1085" i="8"/>
  <c r="U1085" i="8" s="1"/>
  <c r="K1085" i="8"/>
  <c r="J1085" i="8"/>
  <c r="I1085" i="8"/>
  <c r="H1085" i="8"/>
  <c r="G1085" i="8"/>
  <c r="F1085" i="8"/>
  <c r="E1085" i="8"/>
  <c r="D1085" i="8"/>
  <c r="O1084" i="8"/>
  <c r="N1084" i="8"/>
  <c r="M1084" i="8"/>
  <c r="L1084" i="8"/>
  <c r="V1084" i="8" s="1"/>
  <c r="K1084" i="8"/>
  <c r="J1084" i="8"/>
  <c r="I1084" i="8"/>
  <c r="H1084" i="8"/>
  <c r="G1084" i="8"/>
  <c r="F1084" i="8"/>
  <c r="E1084" i="8"/>
  <c r="D1084" i="8"/>
  <c r="O1083" i="8"/>
  <c r="N1083" i="8"/>
  <c r="M1083" i="8"/>
  <c r="L1083" i="8"/>
  <c r="U1083" i="8" s="1"/>
  <c r="K1083" i="8"/>
  <c r="J1083" i="8"/>
  <c r="I1083" i="8"/>
  <c r="H1083" i="8"/>
  <c r="G1083" i="8"/>
  <c r="F1083" i="8"/>
  <c r="E1083" i="8"/>
  <c r="D1083" i="8"/>
  <c r="O1082" i="8"/>
  <c r="N1082" i="8"/>
  <c r="M1082" i="8"/>
  <c r="L1082" i="8"/>
  <c r="U1082" i="8" s="1"/>
  <c r="K1082" i="8"/>
  <c r="J1082" i="8"/>
  <c r="I1082" i="8"/>
  <c r="H1082" i="8"/>
  <c r="G1082" i="8"/>
  <c r="F1082" i="8"/>
  <c r="E1082" i="8"/>
  <c r="D1082" i="8"/>
  <c r="O1081" i="8"/>
  <c r="N1081" i="8"/>
  <c r="M1081" i="8"/>
  <c r="L1081" i="8"/>
  <c r="K1081" i="8"/>
  <c r="J1081" i="8"/>
  <c r="I1081" i="8"/>
  <c r="H1081" i="8"/>
  <c r="G1081" i="8"/>
  <c r="F1081" i="8"/>
  <c r="E1081" i="8"/>
  <c r="D1081" i="8"/>
  <c r="O1080" i="8"/>
  <c r="N1080" i="8"/>
  <c r="M1080" i="8"/>
  <c r="L1080" i="8"/>
  <c r="V1080" i="8" s="1"/>
  <c r="K1080" i="8"/>
  <c r="J1080" i="8"/>
  <c r="I1080" i="8"/>
  <c r="H1080" i="8"/>
  <c r="G1080" i="8"/>
  <c r="F1080" i="8"/>
  <c r="E1080" i="8"/>
  <c r="D1080" i="8"/>
  <c r="O1079" i="8"/>
  <c r="N1079" i="8"/>
  <c r="M1079" i="8"/>
  <c r="L1079" i="8"/>
  <c r="U1079" i="8" s="1"/>
  <c r="K1079" i="8"/>
  <c r="J1079" i="8"/>
  <c r="I1079" i="8"/>
  <c r="H1079" i="8"/>
  <c r="G1079" i="8"/>
  <c r="F1079" i="8"/>
  <c r="E1079" i="8"/>
  <c r="D1079" i="8"/>
  <c r="O1078" i="8"/>
  <c r="N1078" i="8"/>
  <c r="M1078" i="8"/>
  <c r="L1078" i="8"/>
  <c r="U1078" i="8" s="1"/>
  <c r="K1078" i="8"/>
  <c r="J1078" i="8"/>
  <c r="I1078" i="8"/>
  <c r="H1078" i="8"/>
  <c r="G1078" i="8"/>
  <c r="F1078" i="8"/>
  <c r="E1078" i="8"/>
  <c r="D1078" i="8"/>
  <c r="O1077" i="8"/>
  <c r="N1077" i="8"/>
  <c r="M1077" i="8"/>
  <c r="L1077" i="8"/>
  <c r="U1077" i="8" s="1"/>
  <c r="K1077" i="8"/>
  <c r="J1077" i="8"/>
  <c r="I1077" i="8"/>
  <c r="H1077" i="8"/>
  <c r="G1077" i="8"/>
  <c r="F1077" i="8"/>
  <c r="E1077" i="8"/>
  <c r="D1077" i="8"/>
  <c r="O1076" i="8"/>
  <c r="N1076" i="8"/>
  <c r="M1076" i="8"/>
  <c r="L1076" i="8"/>
  <c r="U1076" i="8" s="1"/>
  <c r="K1076" i="8"/>
  <c r="J1076" i="8"/>
  <c r="I1076" i="8"/>
  <c r="H1076" i="8"/>
  <c r="G1076" i="8"/>
  <c r="F1076" i="8"/>
  <c r="E1076" i="8"/>
  <c r="D1076" i="8"/>
  <c r="O1075" i="8"/>
  <c r="N1075" i="8"/>
  <c r="M1075" i="8"/>
  <c r="L1075" i="8"/>
  <c r="U1075" i="8" s="1"/>
  <c r="K1075" i="8"/>
  <c r="J1075" i="8"/>
  <c r="I1075" i="8"/>
  <c r="H1075" i="8"/>
  <c r="G1075" i="8"/>
  <c r="F1075" i="8"/>
  <c r="E1075" i="8"/>
  <c r="D1075" i="8"/>
  <c r="O1074" i="8"/>
  <c r="N1074" i="8"/>
  <c r="M1074" i="8"/>
  <c r="L1074" i="8"/>
  <c r="U1074" i="8" s="1"/>
  <c r="K1074" i="8"/>
  <c r="J1074" i="8"/>
  <c r="I1074" i="8"/>
  <c r="H1074" i="8"/>
  <c r="G1074" i="8"/>
  <c r="F1074" i="8"/>
  <c r="E1074" i="8"/>
  <c r="D1074" i="8"/>
  <c r="O1073" i="8"/>
  <c r="N1073" i="8"/>
  <c r="M1073" i="8"/>
  <c r="L1073" i="8"/>
  <c r="U1073" i="8" s="1"/>
  <c r="K1073" i="8"/>
  <c r="J1073" i="8"/>
  <c r="I1073" i="8"/>
  <c r="H1073" i="8"/>
  <c r="G1073" i="8"/>
  <c r="F1073" i="8"/>
  <c r="E1073" i="8"/>
  <c r="D1073" i="8"/>
  <c r="O1072" i="8"/>
  <c r="N1072" i="8"/>
  <c r="M1072" i="8"/>
  <c r="L1072" i="8"/>
  <c r="K1072" i="8"/>
  <c r="J1072" i="8"/>
  <c r="I1072" i="8"/>
  <c r="H1072" i="8"/>
  <c r="G1072" i="8"/>
  <c r="F1072" i="8"/>
  <c r="E1072" i="8"/>
  <c r="D1072" i="8"/>
  <c r="O1071" i="8"/>
  <c r="N1071" i="8"/>
  <c r="M1071" i="8"/>
  <c r="L1071" i="8"/>
  <c r="U1071" i="8" s="1"/>
  <c r="K1071" i="8"/>
  <c r="J1071" i="8"/>
  <c r="I1071" i="8"/>
  <c r="H1071" i="8"/>
  <c r="G1071" i="8"/>
  <c r="F1071" i="8"/>
  <c r="E1071" i="8"/>
  <c r="D1071" i="8"/>
  <c r="O1070" i="8"/>
  <c r="N1070" i="8"/>
  <c r="M1070" i="8"/>
  <c r="L1070" i="8"/>
  <c r="V1070" i="8" s="1"/>
  <c r="K1070" i="8"/>
  <c r="J1070" i="8"/>
  <c r="I1070" i="8"/>
  <c r="H1070" i="8"/>
  <c r="G1070" i="8"/>
  <c r="F1070" i="8"/>
  <c r="E1070" i="8"/>
  <c r="D1070" i="8"/>
  <c r="O1069" i="8"/>
  <c r="N1069" i="8"/>
  <c r="M1069" i="8"/>
  <c r="L1069" i="8"/>
  <c r="U1069" i="8" s="1"/>
  <c r="K1069" i="8"/>
  <c r="J1069" i="8"/>
  <c r="I1069" i="8"/>
  <c r="H1069" i="8"/>
  <c r="G1069" i="8"/>
  <c r="F1069" i="8"/>
  <c r="E1069" i="8"/>
  <c r="D1069" i="8"/>
  <c r="O1068" i="8"/>
  <c r="N1068" i="8"/>
  <c r="M1068" i="8"/>
  <c r="L1068" i="8"/>
  <c r="K1068" i="8"/>
  <c r="J1068" i="8"/>
  <c r="I1068" i="8"/>
  <c r="H1068" i="8"/>
  <c r="G1068" i="8"/>
  <c r="F1068" i="8"/>
  <c r="E1068" i="8"/>
  <c r="D1068" i="8"/>
  <c r="O1067" i="8"/>
  <c r="N1067" i="8"/>
  <c r="M1067" i="8"/>
  <c r="L1067" i="8"/>
  <c r="U1067" i="8" s="1"/>
  <c r="K1067" i="8"/>
  <c r="J1067" i="8"/>
  <c r="I1067" i="8"/>
  <c r="H1067" i="8"/>
  <c r="G1067" i="8"/>
  <c r="F1067" i="8"/>
  <c r="E1067" i="8"/>
  <c r="D1067" i="8"/>
  <c r="O1066" i="8"/>
  <c r="N1066" i="8"/>
  <c r="M1066" i="8"/>
  <c r="L1066" i="8"/>
  <c r="U1066" i="8" s="1"/>
  <c r="K1066" i="8"/>
  <c r="J1066" i="8"/>
  <c r="I1066" i="8"/>
  <c r="H1066" i="8"/>
  <c r="G1066" i="8"/>
  <c r="F1066" i="8"/>
  <c r="E1066" i="8"/>
  <c r="D1066" i="8"/>
  <c r="O1065" i="8"/>
  <c r="N1065" i="8"/>
  <c r="M1065" i="8"/>
  <c r="L1065" i="8"/>
  <c r="U1065" i="8" s="1"/>
  <c r="K1065" i="8"/>
  <c r="J1065" i="8"/>
  <c r="I1065" i="8"/>
  <c r="H1065" i="8"/>
  <c r="G1065" i="8"/>
  <c r="F1065" i="8"/>
  <c r="E1065" i="8"/>
  <c r="D1065" i="8"/>
  <c r="O1064" i="8"/>
  <c r="N1064" i="8"/>
  <c r="M1064" i="8"/>
  <c r="L1064" i="8"/>
  <c r="U1064" i="8" s="1"/>
  <c r="K1064" i="8"/>
  <c r="J1064" i="8"/>
  <c r="I1064" i="8"/>
  <c r="H1064" i="8"/>
  <c r="G1064" i="8"/>
  <c r="F1064" i="8"/>
  <c r="E1064" i="8"/>
  <c r="D1064" i="8"/>
  <c r="O1063" i="8"/>
  <c r="N1063" i="8"/>
  <c r="M1063" i="8"/>
  <c r="L1063" i="8"/>
  <c r="U1063" i="8" s="1"/>
  <c r="K1063" i="8"/>
  <c r="J1063" i="8"/>
  <c r="I1063" i="8"/>
  <c r="H1063" i="8"/>
  <c r="G1063" i="8"/>
  <c r="F1063" i="8"/>
  <c r="E1063" i="8"/>
  <c r="D1063" i="8"/>
  <c r="O1062" i="8"/>
  <c r="N1062" i="8"/>
  <c r="M1062" i="8"/>
  <c r="L1062" i="8"/>
  <c r="K1062" i="8"/>
  <c r="J1062" i="8"/>
  <c r="I1062" i="8"/>
  <c r="H1062" i="8"/>
  <c r="G1062" i="8"/>
  <c r="F1062" i="8"/>
  <c r="E1062" i="8"/>
  <c r="D1062" i="8"/>
  <c r="O1061" i="8"/>
  <c r="N1061" i="8"/>
  <c r="M1061" i="8"/>
  <c r="L1061" i="8"/>
  <c r="U1061" i="8" s="1"/>
  <c r="K1061" i="8"/>
  <c r="J1061" i="8"/>
  <c r="I1061" i="8"/>
  <c r="H1061" i="8"/>
  <c r="G1061" i="8"/>
  <c r="F1061" i="8"/>
  <c r="E1061" i="8"/>
  <c r="D1061" i="8"/>
  <c r="O1060" i="8"/>
  <c r="N1060" i="8"/>
  <c r="M1060" i="8"/>
  <c r="L1060" i="8"/>
  <c r="U1060" i="8" s="1"/>
  <c r="K1060" i="8"/>
  <c r="J1060" i="8"/>
  <c r="I1060" i="8"/>
  <c r="H1060" i="8"/>
  <c r="G1060" i="8"/>
  <c r="F1060" i="8"/>
  <c r="E1060" i="8"/>
  <c r="D1060" i="8"/>
  <c r="O1059" i="8"/>
  <c r="N1059" i="8"/>
  <c r="M1059" i="8"/>
  <c r="L1059" i="8"/>
  <c r="K1059" i="8"/>
  <c r="J1059" i="8"/>
  <c r="I1059" i="8"/>
  <c r="H1059" i="8"/>
  <c r="G1059" i="8"/>
  <c r="F1059" i="8"/>
  <c r="E1059" i="8"/>
  <c r="D1059" i="8"/>
  <c r="O1058" i="8"/>
  <c r="N1058" i="8"/>
  <c r="M1058" i="8"/>
  <c r="L1058" i="8"/>
  <c r="V1058" i="8" s="1"/>
  <c r="K1058" i="8"/>
  <c r="J1058" i="8"/>
  <c r="I1058" i="8"/>
  <c r="H1058" i="8"/>
  <c r="G1058" i="8"/>
  <c r="F1058" i="8"/>
  <c r="E1058" i="8"/>
  <c r="D1058" i="8"/>
  <c r="O1057" i="8"/>
  <c r="N1057" i="8"/>
  <c r="M1057" i="8"/>
  <c r="L1057" i="8"/>
  <c r="U1057" i="8" s="1"/>
  <c r="K1057" i="8"/>
  <c r="J1057" i="8"/>
  <c r="I1057" i="8"/>
  <c r="H1057" i="8"/>
  <c r="G1057" i="8"/>
  <c r="F1057" i="8"/>
  <c r="E1057" i="8"/>
  <c r="D1057" i="8"/>
  <c r="O1056" i="8"/>
  <c r="N1056" i="8"/>
  <c r="M1056" i="8"/>
  <c r="L1056" i="8"/>
  <c r="V1056" i="8" s="1"/>
  <c r="K1056" i="8"/>
  <c r="J1056" i="8"/>
  <c r="I1056" i="8"/>
  <c r="H1056" i="8"/>
  <c r="G1056" i="8"/>
  <c r="F1056" i="8"/>
  <c r="E1056" i="8"/>
  <c r="D1056" i="8"/>
  <c r="O1055" i="8"/>
  <c r="N1055" i="8"/>
  <c r="M1055" i="8"/>
  <c r="L1055" i="8"/>
  <c r="U1055" i="8" s="1"/>
  <c r="K1055" i="8"/>
  <c r="J1055" i="8"/>
  <c r="I1055" i="8"/>
  <c r="H1055" i="8"/>
  <c r="G1055" i="8"/>
  <c r="F1055" i="8"/>
  <c r="E1055" i="8"/>
  <c r="D1055" i="8"/>
  <c r="O1054" i="8"/>
  <c r="N1054" i="8"/>
  <c r="M1054" i="8"/>
  <c r="L1054" i="8"/>
  <c r="V1054" i="8" s="1"/>
  <c r="K1054" i="8"/>
  <c r="J1054" i="8"/>
  <c r="I1054" i="8"/>
  <c r="H1054" i="8"/>
  <c r="G1054" i="8"/>
  <c r="F1054" i="8"/>
  <c r="E1054" i="8"/>
  <c r="D1054" i="8"/>
  <c r="O1053" i="8"/>
  <c r="N1053" i="8"/>
  <c r="M1053" i="8"/>
  <c r="L1053" i="8"/>
  <c r="U1053" i="8" s="1"/>
  <c r="K1053" i="8"/>
  <c r="J1053" i="8"/>
  <c r="I1053" i="8"/>
  <c r="H1053" i="8"/>
  <c r="G1053" i="8"/>
  <c r="F1053" i="8"/>
  <c r="E1053" i="8"/>
  <c r="D1053" i="8"/>
  <c r="O1052" i="8"/>
  <c r="N1052" i="8"/>
  <c r="M1052" i="8"/>
  <c r="L1052" i="8"/>
  <c r="U1052" i="8" s="1"/>
  <c r="K1052" i="8"/>
  <c r="J1052" i="8"/>
  <c r="I1052" i="8"/>
  <c r="H1052" i="8"/>
  <c r="G1052" i="8"/>
  <c r="F1052" i="8"/>
  <c r="E1052" i="8"/>
  <c r="D1052" i="8"/>
  <c r="O1051" i="8"/>
  <c r="N1051" i="8"/>
  <c r="M1051" i="8"/>
  <c r="L1051" i="8"/>
  <c r="U1051" i="8" s="1"/>
  <c r="K1051" i="8"/>
  <c r="J1051" i="8"/>
  <c r="I1051" i="8"/>
  <c r="H1051" i="8"/>
  <c r="G1051" i="8"/>
  <c r="F1051" i="8"/>
  <c r="E1051" i="8"/>
  <c r="D1051" i="8"/>
  <c r="O1050" i="8"/>
  <c r="N1050" i="8"/>
  <c r="M1050" i="8"/>
  <c r="L1050" i="8"/>
  <c r="V1050" i="8" s="1"/>
  <c r="K1050" i="8"/>
  <c r="J1050" i="8"/>
  <c r="I1050" i="8"/>
  <c r="H1050" i="8"/>
  <c r="G1050" i="8"/>
  <c r="F1050" i="8"/>
  <c r="E1050" i="8"/>
  <c r="D1050" i="8"/>
  <c r="O1049" i="8"/>
  <c r="N1049" i="8"/>
  <c r="M1049" i="8"/>
  <c r="L1049" i="8"/>
  <c r="U1049" i="8" s="1"/>
  <c r="K1049" i="8"/>
  <c r="J1049" i="8"/>
  <c r="I1049" i="8"/>
  <c r="H1049" i="8"/>
  <c r="G1049" i="8"/>
  <c r="F1049" i="8"/>
  <c r="E1049" i="8"/>
  <c r="D1049" i="8"/>
  <c r="O1048" i="8"/>
  <c r="N1048" i="8"/>
  <c r="M1048" i="8"/>
  <c r="L1048" i="8"/>
  <c r="V1048" i="8" s="1"/>
  <c r="K1048" i="8"/>
  <c r="J1048" i="8"/>
  <c r="I1048" i="8"/>
  <c r="H1048" i="8"/>
  <c r="G1048" i="8"/>
  <c r="F1048" i="8"/>
  <c r="E1048" i="8"/>
  <c r="D1048" i="8"/>
  <c r="O1047" i="8"/>
  <c r="N1047" i="8"/>
  <c r="M1047" i="8"/>
  <c r="L1047" i="8"/>
  <c r="U1047" i="8" s="1"/>
  <c r="K1047" i="8"/>
  <c r="J1047" i="8"/>
  <c r="I1047" i="8"/>
  <c r="H1047" i="8"/>
  <c r="G1047" i="8"/>
  <c r="F1047" i="8"/>
  <c r="E1047" i="8"/>
  <c r="D1047" i="8"/>
  <c r="O1046" i="8"/>
  <c r="N1046" i="8"/>
  <c r="M1046" i="8"/>
  <c r="L1046" i="8"/>
  <c r="V1046" i="8" s="1"/>
  <c r="K1046" i="8"/>
  <c r="J1046" i="8"/>
  <c r="I1046" i="8"/>
  <c r="H1046" i="8"/>
  <c r="G1046" i="8"/>
  <c r="F1046" i="8"/>
  <c r="E1046" i="8"/>
  <c r="D1046" i="8"/>
  <c r="O1045" i="8"/>
  <c r="N1045" i="8"/>
  <c r="M1045" i="8"/>
  <c r="L1045" i="8"/>
  <c r="U1045" i="8" s="1"/>
  <c r="K1045" i="8"/>
  <c r="J1045" i="8"/>
  <c r="I1045" i="8"/>
  <c r="H1045" i="8"/>
  <c r="G1045" i="8"/>
  <c r="F1045" i="8"/>
  <c r="E1045" i="8"/>
  <c r="D1045" i="8"/>
  <c r="O1044" i="8"/>
  <c r="N1044" i="8"/>
  <c r="M1044" i="8"/>
  <c r="L1044" i="8"/>
  <c r="V1044" i="8" s="1"/>
  <c r="K1044" i="8"/>
  <c r="J1044" i="8"/>
  <c r="I1044" i="8"/>
  <c r="H1044" i="8"/>
  <c r="G1044" i="8"/>
  <c r="F1044" i="8"/>
  <c r="E1044" i="8"/>
  <c r="D1044" i="8"/>
  <c r="O1043" i="8"/>
  <c r="N1043" i="8"/>
  <c r="M1043" i="8"/>
  <c r="L1043" i="8"/>
  <c r="U1043" i="8" s="1"/>
  <c r="K1043" i="8"/>
  <c r="J1043" i="8"/>
  <c r="I1043" i="8"/>
  <c r="H1043" i="8"/>
  <c r="G1043" i="8"/>
  <c r="F1043" i="8"/>
  <c r="E1043" i="8"/>
  <c r="D1043" i="8"/>
  <c r="O1042" i="8"/>
  <c r="N1042" i="8"/>
  <c r="M1042" i="8"/>
  <c r="L1042" i="8"/>
  <c r="U1042" i="8" s="1"/>
  <c r="K1042" i="8"/>
  <c r="J1042" i="8"/>
  <c r="I1042" i="8"/>
  <c r="H1042" i="8"/>
  <c r="G1042" i="8"/>
  <c r="F1042" i="8"/>
  <c r="E1042" i="8"/>
  <c r="D1042" i="8"/>
  <c r="O1041" i="8"/>
  <c r="N1041" i="8"/>
  <c r="M1041" i="8"/>
  <c r="L1041" i="8"/>
  <c r="U1041" i="8" s="1"/>
  <c r="K1041" i="8"/>
  <c r="J1041" i="8"/>
  <c r="I1041" i="8"/>
  <c r="H1041" i="8"/>
  <c r="G1041" i="8"/>
  <c r="F1041" i="8"/>
  <c r="E1041" i="8"/>
  <c r="D1041" i="8"/>
  <c r="O1040" i="8"/>
  <c r="N1040" i="8"/>
  <c r="M1040" i="8"/>
  <c r="L1040" i="8"/>
  <c r="K1040" i="8"/>
  <c r="J1040" i="8"/>
  <c r="I1040" i="8"/>
  <c r="H1040" i="8"/>
  <c r="G1040" i="8"/>
  <c r="F1040" i="8"/>
  <c r="E1040" i="8"/>
  <c r="D1040" i="8"/>
  <c r="O1039" i="8"/>
  <c r="N1039" i="8"/>
  <c r="M1039" i="8"/>
  <c r="L1039" i="8"/>
  <c r="U1039" i="8" s="1"/>
  <c r="K1039" i="8"/>
  <c r="J1039" i="8"/>
  <c r="I1039" i="8"/>
  <c r="H1039" i="8"/>
  <c r="G1039" i="8"/>
  <c r="F1039" i="8"/>
  <c r="E1039" i="8"/>
  <c r="D1039" i="8"/>
  <c r="O1038" i="8"/>
  <c r="N1038" i="8"/>
  <c r="M1038" i="8"/>
  <c r="L1038" i="8"/>
  <c r="U1038" i="8" s="1"/>
  <c r="K1038" i="8"/>
  <c r="J1038" i="8"/>
  <c r="I1038" i="8"/>
  <c r="H1038" i="8"/>
  <c r="G1038" i="8"/>
  <c r="F1038" i="8"/>
  <c r="E1038" i="8"/>
  <c r="D1038" i="8"/>
  <c r="O1037" i="8"/>
  <c r="N1037" i="8"/>
  <c r="M1037" i="8"/>
  <c r="L1037" i="8"/>
  <c r="U1037" i="8" s="1"/>
  <c r="K1037" i="8"/>
  <c r="J1037" i="8"/>
  <c r="I1037" i="8"/>
  <c r="H1037" i="8"/>
  <c r="G1037" i="8"/>
  <c r="F1037" i="8"/>
  <c r="E1037" i="8"/>
  <c r="D1037" i="8"/>
  <c r="O1036" i="8"/>
  <c r="N1036" i="8"/>
  <c r="M1036" i="8"/>
  <c r="L1036" i="8"/>
  <c r="V1036" i="8" s="1"/>
  <c r="K1036" i="8"/>
  <c r="J1036" i="8"/>
  <c r="I1036" i="8"/>
  <c r="H1036" i="8"/>
  <c r="G1036" i="8"/>
  <c r="F1036" i="8"/>
  <c r="E1036" i="8"/>
  <c r="D1036" i="8"/>
  <c r="O1035" i="8"/>
  <c r="N1035" i="8"/>
  <c r="M1035" i="8"/>
  <c r="L1035" i="8"/>
  <c r="U1035" i="8" s="1"/>
  <c r="K1035" i="8"/>
  <c r="J1035" i="8"/>
  <c r="I1035" i="8"/>
  <c r="H1035" i="8"/>
  <c r="G1035" i="8"/>
  <c r="F1035" i="8"/>
  <c r="E1035" i="8"/>
  <c r="D1035" i="8"/>
  <c r="O1034" i="8"/>
  <c r="N1034" i="8"/>
  <c r="M1034" i="8"/>
  <c r="L1034" i="8"/>
  <c r="U1034" i="8" s="1"/>
  <c r="K1034" i="8"/>
  <c r="J1034" i="8"/>
  <c r="I1034" i="8"/>
  <c r="H1034" i="8"/>
  <c r="G1034" i="8"/>
  <c r="F1034" i="8"/>
  <c r="E1034" i="8"/>
  <c r="D1034" i="8"/>
  <c r="O1033" i="8"/>
  <c r="N1033" i="8"/>
  <c r="M1033" i="8"/>
  <c r="L1033" i="8"/>
  <c r="U1033" i="8" s="1"/>
  <c r="K1033" i="8"/>
  <c r="J1033" i="8"/>
  <c r="I1033" i="8"/>
  <c r="H1033" i="8"/>
  <c r="G1033" i="8"/>
  <c r="F1033" i="8"/>
  <c r="E1033" i="8"/>
  <c r="D1033" i="8"/>
  <c r="O1032" i="8"/>
  <c r="N1032" i="8"/>
  <c r="M1032" i="8"/>
  <c r="L1032" i="8"/>
  <c r="U1032" i="8" s="1"/>
  <c r="K1032" i="8"/>
  <c r="J1032" i="8"/>
  <c r="I1032" i="8"/>
  <c r="H1032" i="8"/>
  <c r="G1032" i="8"/>
  <c r="F1032" i="8"/>
  <c r="E1032" i="8"/>
  <c r="D1032" i="8"/>
  <c r="O1031" i="8"/>
  <c r="N1031" i="8"/>
  <c r="M1031" i="8"/>
  <c r="L1031" i="8"/>
  <c r="U1031" i="8" s="1"/>
  <c r="K1031" i="8"/>
  <c r="J1031" i="8"/>
  <c r="I1031" i="8"/>
  <c r="H1031" i="8"/>
  <c r="G1031" i="8"/>
  <c r="F1031" i="8"/>
  <c r="E1031" i="8"/>
  <c r="D1031" i="8"/>
  <c r="O1030" i="8"/>
  <c r="N1030" i="8"/>
  <c r="M1030" i="8"/>
  <c r="L1030" i="8"/>
  <c r="V1030" i="8" s="1"/>
  <c r="K1030" i="8"/>
  <c r="J1030" i="8"/>
  <c r="I1030" i="8"/>
  <c r="H1030" i="8"/>
  <c r="G1030" i="8"/>
  <c r="F1030" i="8"/>
  <c r="E1030" i="8"/>
  <c r="D1030" i="8"/>
  <c r="O1029" i="8"/>
  <c r="N1029" i="8"/>
  <c r="M1029" i="8"/>
  <c r="L1029" i="8"/>
  <c r="U1029" i="8" s="1"/>
  <c r="K1029" i="8"/>
  <c r="J1029" i="8"/>
  <c r="I1029" i="8"/>
  <c r="H1029" i="8"/>
  <c r="G1029" i="8"/>
  <c r="F1029" i="8"/>
  <c r="E1029" i="8"/>
  <c r="D1029" i="8"/>
  <c r="O1028" i="8"/>
  <c r="N1028" i="8"/>
  <c r="M1028" i="8"/>
  <c r="L1028" i="8"/>
  <c r="V1028" i="8" s="1"/>
  <c r="K1028" i="8"/>
  <c r="J1028" i="8"/>
  <c r="I1028" i="8"/>
  <c r="H1028" i="8"/>
  <c r="G1028" i="8"/>
  <c r="F1028" i="8"/>
  <c r="E1028" i="8"/>
  <c r="D1028" i="8"/>
  <c r="O1027" i="8"/>
  <c r="N1027" i="8"/>
  <c r="M1027" i="8"/>
  <c r="L1027" i="8"/>
  <c r="U1027" i="8" s="1"/>
  <c r="K1027" i="8"/>
  <c r="J1027" i="8"/>
  <c r="I1027" i="8"/>
  <c r="H1027" i="8"/>
  <c r="G1027" i="8"/>
  <c r="F1027" i="8"/>
  <c r="E1027" i="8"/>
  <c r="D1027" i="8"/>
  <c r="O1026" i="8"/>
  <c r="N1026" i="8"/>
  <c r="M1026" i="8"/>
  <c r="L1026" i="8"/>
  <c r="U1026" i="8" s="1"/>
  <c r="K1026" i="8"/>
  <c r="J1026" i="8"/>
  <c r="I1026" i="8"/>
  <c r="H1026" i="8"/>
  <c r="G1026" i="8"/>
  <c r="F1026" i="8"/>
  <c r="E1026" i="8"/>
  <c r="D1026" i="8"/>
  <c r="O1025" i="8"/>
  <c r="N1025" i="8"/>
  <c r="M1025" i="8"/>
  <c r="L1025" i="8"/>
  <c r="U1025" i="8" s="1"/>
  <c r="K1025" i="8"/>
  <c r="J1025" i="8"/>
  <c r="I1025" i="8"/>
  <c r="H1025" i="8"/>
  <c r="G1025" i="8"/>
  <c r="F1025" i="8"/>
  <c r="E1025" i="8"/>
  <c r="D1025" i="8"/>
  <c r="O1024" i="8"/>
  <c r="N1024" i="8"/>
  <c r="M1024" i="8"/>
  <c r="L1024" i="8"/>
  <c r="U1024" i="8" s="1"/>
  <c r="K1024" i="8"/>
  <c r="J1024" i="8"/>
  <c r="I1024" i="8"/>
  <c r="H1024" i="8"/>
  <c r="G1024" i="8"/>
  <c r="F1024" i="8"/>
  <c r="E1024" i="8"/>
  <c r="D1024" i="8"/>
  <c r="O1023" i="8"/>
  <c r="N1023" i="8"/>
  <c r="M1023" i="8"/>
  <c r="L1023" i="8"/>
  <c r="U1023" i="8" s="1"/>
  <c r="K1023" i="8"/>
  <c r="J1023" i="8"/>
  <c r="I1023" i="8"/>
  <c r="H1023" i="8"/>
  <c r="G1023" i="8"/>
  <c r="F1023" i="8"/>
  <c r="E1023" i="8"/>
  <c r="D1023" i="8"/>
  <c r="O1022" i="8"/>
  <c r="N1022" i="8"/>
  <c r="M1022" i="8"/>
  <c r="L1022" i="8"/>
  <c r="V1022" i="8" s="1"/>
  <c r="K1022" i="8"/>
  <c r="J1022" i="8"/>
  <c r="I1022" i="8"/>
  <c r="H1022" i="8"/>
  <c r="G1022" i="8"/>
  <c r="F1022" i="8"/>
  <c r="E1022" i="8"/>
  <c r="D1022" i="8"/>
  <c r="O1021" i="8"/>
  <c r="N1021" i="8"/>
  <c r="M1021" i="8"/>
  <c r="L1021" i="8"/>
  <c r="U1021" i="8" s="1"/>
  <c r="K1021" i="8"/>
  <c r="J1021" i="8"/>
  <c r="I1021" i="8"/>
  <c r="H1021" i="8"/>
  <c r="G1021" i="8"/>
  <c r="F1021" i="8"/>
  <c r="E1021" i="8"/>
  <c r="D1021" i="8"/>
  <c r="O1020" i="8"/>
  <c r="N1020" i="8"/>
  <c r="M1020" i="8"/>
  <c r="L1020" i="8"/>
  <c r="U1020" i="8" s="1"/>
  <c r="K1020" i="8"/>
  <c r="J1020" i="8"/>
  <c r="I1020" i="8"/>
  <c r="H1020" i="8"/>
  <c r="G1020" i="8"/>
  <c r="F1020" i="8"/>
  <c r="E1020" i="8"/>
  <c r="D1020" i="8"/>
  <c r="O1019" i="8"/>
  <c r="N1019" i="8"/>
  <c r="M1019" i="8"/>
  <c r="L1019" i="8"/>
  <c r="U1019" i="8" s="1"/>
  <c r="K1019" i="8"/>
  <c r="J1019" i="8"/>
  <c r="I1019" i="8"/>
  <c r="H1019" i="8"/>
  <c r="G1019" i="8"/>
  <c r="F1019" i="8"/>
  <c r="E1019" i="8"/>
  <c r="D1019" i="8"/>
  <c r="O1018" i="8"/>
  <c r="N1018" i="8"/>
  <c r="M1018" i="8"/>
  <c r="L1018" i="8"/>
  <c r="U1018" i="8" s="1"/>
  <c r="K1018" i="8"/>
  <c r="J1018" i="8"/>
  <c r="I1018" i="8"/>
  <c r="H1018" i="8"/>
  <c r="G1018" i="8"/>
  <c r="F1018" i="8"/>
  <c r="E1018" i="8"/>
  <c r="D1018" i="8"/>
  <c r="O1017" i="8"/>
  <c r="N1017" i="8"/>
  <c r="M1017" i="8"/>
  <c r="L1017" i="8"/>
  <c r="U1017" i="8" s="1"/>
  <c r="K1017" i="8"/>
  <c r="J1017" i="8"/>
  <c r="I1017" i="8"/>
  <c r="H1017" i="8"/>
  <c r="G1017" i="8"/>
  <c r="F1017" i="8"/>
  <c r="E1017" i="8"/>
  <c r="D1017" i="8"/>
  <c r="O1016" i="8"/>
  <c r="N1016" i="8"/>
  <c r="M1016" i="8"/>
  <c r="L1016" i="8"/>
  <c r="V1016" i="8" s="1"/>
  <c r="K1016" i="8"/>
  <c r="J1016" i="8"/>
  <c r="I1016" i="8"/>
  <c r="H1016" i="8"/>
  <c r="G1016" i="8"/>
  <c r="F1016" i="8"/>
  <c r="E1016" i="8"/>
  <c r="D1016" i="8"/>
  <c r="O1015" i="8"/>
  <c r="N1015" i="8"/>
  <c r="M1015" i="8"/>
  <c r="L1015" i="8"/>
  <c r="K1015" i="8"/>
  <c r="J1015" i="8"/>
  <c r="I1015" i="8"/>
  <c r="H1015" i="8"/>
  <c r="G1015" i="8"/>
  <c r="F1015" i="8"/>
  <c r="E1015" i="8"/>
  <c r="D1015" i="8"/>
  <c r="O1014" i="8"/>
  <c r="N1014" i="8"/>
  <c r="M1014" i="8"/>
  <c r="L1014" i="8"/>
  <c r="V1014" i="8" s="1"/>
  <c r="K1014" i="8"/>
  <c r="J1014" i="8"/>
  <c r="I1014" i="8"/>
  <c r="H1014" i="8"/>
  <c r="G1014" i="8"/>
  <c r="F1014" i="8"/>
  <c r="E1014" i="8"/>
  <c r="D1014" i="8"/>
  <c r="O1013" i="8"/>
  <c r="N1013" i="8"/>
  <c r="M1013" i="8"/>
  <c r="L1013" i="8"/>
  <c r="U1013" i="8" s="1"/>
  <c r="K1013" i="8"/>
  <c r="J1013" i="8"/>
  <c r="I1013" i="8"/>
  <c r="H1013" i="8"/>
  <c r="G1013" i="8"/>
  <c r="F1013" i="8"/>
  <c r="E1013" i="8"/>
  <c r="D1013" i="8"/>
  <c r="O1012" i="8"/>
  <c r="N1012" i="8"/>
  <c r="M1012" i="8"/>
  <c r="L1012" i="8"/>
  <c r="U1012" i="8" s="1"/>
  <c r="K1012" i="8"/>
  <c r="J1012" i="8"/>
  <c r="I1012" i="8"/>
  <c r="H1012" i="8"/>
  <c r="G1012" i="8"/>
  <c r="F1012" i="8"/>
  <c r="E1012" i="8"/>
  <c r="D1012" i="8"/>
  <c r="O1011" i="8"/>
  <c r="N1011" i="8"/>
  <c r="M1011" i="8"/>
  <c r="L1011" i="8"/>
  <c r="U1011" i="8" s="1"/>
  <c r="K1011" i="8"/>
  <c r="J1011" i="8"/>
  <c r="I1011" i="8"/>
  <c r="H1011" i="8"/>
  <c r="G1011" i="8"/>
  <c r="F1011" i="8"/>
  <c r="E1011" i="8"/>
  <c r="D1011" i="8"/>
  <c r="O1010" i="8"/>
  <c r="N1010" i="8"/>
  <c r="M1010" i="8"/>
  <c r="L1010" i="8"/>
  <c r="V1010" i="8" s="1"/>
  <c r="K1010" i="8"/>
  <c r="J1010" i="8"/>
  <c r="I1010" i="8"/>
  <c r="H1010" i="8"/>
  <c r="G1010" i="8"/>
  <c r="F1010" i="8"/>
  <c r="E1010" i="8"/>
  <c r="D1010" i="8"/>
  <c r="O1009" i="8"/>
  <c r="N1009" i="8"/>
  <c r="M1009" i="8"/>
  <c r="L1009" i="8"/>
  <c r="K1009" i="8"/>
  <c r="J1009" i="8"/>
  <c r="I1009" i="8"/>
  <c r="H1009" i="8"/>
  <c r="G1009" i="8"/>
  <c r="F1009" i="8"/>
  <c r="E1009" i="8"/>
  <c r="D1009" i="8"/>
  <c r="O1008" i="8"/>
  <c r="N1008" i="8"/>
  <c r="M1008" i="8"/>
  <c r="L1008" i="8"/>
  <c r="V1008" i="8" s="1"/>
  <c r="K1008" i="8"/>
  <c r="J1008" i="8"/>
  <c r="I1008" i="8"/>
  <c r="H1008" i="8"/>
  <c r="G1008" i="8"/>
  <c r="F1008" i="8"/>
  <c r="E1008" i="8"/>
  <c r="D1008" i="8"/>
  <c r="O1007" i="8"/>
  <c r="N1007" i="8"/>
  <c r="M1007" i="8"/>
  <c r="L1007" i="8"/>
  <c r="U1007" i="8" s="1"/>
  <c r="K1007" i="8"/>
  <c r="J1007" i="8"/>
  <c r="I1007" i="8"/>
  <c r="H1007" i="8"/>
  <c r="G1007" i="8"/>
  <c r="F1007" i="8"/>
  <c r="E1007" i="8"/>
  <c r="D1007" i="8"/>
  <c r="O1006" i="8"/>
  <c r="N1006" i="8"/>
  <c r="M1006" i="8"/>
  <c r="L1006" i="8"/>
  <c r="U1006" i="8" s="1"/>
  <c r="K1006" i="8"/>
  <c r="J1006" i="8"/>
  <c r="I1006" i="8"/>
  <c r="H1006" i="8"/>
  <c r="G1006" i="8"/>
  <c r="F1006" i="8"/>
  <c r="E1006" i="8"/>
  <c r="D1006" i="8"/>
  <c r="O1005" i="8"/>
  <c r="N1005" i="8"/>
  <c r="M1005" i="8"/>
  <c r="L1005" i="8"/>
  <c r="U1005" i="8" s="1"/>
  <c r="K1005" i="8"/>
  <c r="J1005" i="8"/>
  <c r="I1005" i="8"/>
  <c r="H1005" i="8"/>
  <c r="G1005" i="8"/>
  <c r="F1005" i="8"/>
  <c r="E1005" i="8"/>
  <c r="D1005" i="8"/>
  <c r="O1004" i="8"/>
  <c r="N1004" i="8"/>
  <c r="M1004" i="8"/>
  <c r="L1004" i="8"/>
  <c r="U1004" i="8" s="1"/>
  <c r="K1004" i="8"/>
  <c r="J1004" i="8"/>
  <c r="I1004" i="8"/>
  <c r="H1004" i="8"/>
  <c r="G1004" i="8"/>
  <c r="F1004" i="8"/>
  <c r="E1004" i="8"/>
  <c r="D1004" i="8"/>
  <c r="O1003" i="8"/>
  <c r="N1003" i="8"/>
  <c r="M1003" i="8"/>
  <c r="L1003" i="8"/>
  <c r="U1003" i="8" s="1"/>
  <c r="K1003" i="8"/>
  <c r="J1003" i="8"/>
  <c r="I1003" i="8"/>
  <c r="H1003" i="8"/>
  <c r="G1003" i="8"/>
  <c r="F1003" i="8"/>
  <c r="E1003" i="8"/>
  <c r="D1003" i="8"/>
  <c r="O1002" i="8"/>
  <c r="N1002" i="8"/>
  <c r="M1002" i="8"/>
  <c r="L1002" i="8"/>
  <c r="V1002" i="8" s="1"/>
  <c r="K1002" i="8"/>
  <c r="J1002" i="8"/>
  <c r="I1002" i="8"/>
  <c r="H1002" i="8"/>
  <c r="G1002" i="8"/>
  <c r="F1002" i="8"/>
  <c r="E1002" i="8"/>
  <c r="D1002" i="8"/>
  <c r="O1001" i="8"/>
  <c r="N1001" i="8"/>
  <c r="M1001" i="8"/>
  <c r="L1001" i="8"/>
  <c r="K1001" i="8"/>
  <c r="J1001" i="8"/>
  <c r="I1001" i="8"/>
  <c r="H1001" i="8"/>
  <c r="G1001" i="8"/>
  <c r="F1001" i="8"/>
  <c r="E1001" i="8"/>
  <c r="D1001" i="8"/>
  <c r="O1000" i="8"/>
  <c r="N1000" i="8"/>
  <c r="M1000" i="8"/>
  <c r="L1000" i="8"/>
  <c r="V1000" i="8" s="1"/>
  <c r="K1000" i="8"/>
  <c r="J1000" i="8"/>
  <c r="I1000" i="8"/>
  <c r="H1000" i="8"/>
  <c r="G1000" i="8"/>
  <c r="F1000" i="8"/>
  <c r="E1000" i="8"/>
  <c r="D1000" i="8"/>
  <c r="O999" i="8"/>
  <c r="N999" i="8"/>
  <c r="M999" i="8"/>
  <c r="L999" i="8"/>
  <c r="U999" i="8" s="1"/>
  <c r="K999" i="8"/>
  <c r="J999" i="8"/>
  <c r="I999" i="8"/>
  <c r="H999" i="8"/>
  <c r="G999" i="8"/>
  <c r="F999" i="8"/>
  <c r="E999" i="8"/>
  <c r="D999" i="8"/>
  <c r="O998" i="8"/>
  <c r="N998" i="8"/>
  <c r="M998" i="8"/>
  <c r="L998" i="8"/>
  <c r="U998" i="8" s="1"/>
  <c r="K998" i="8"/>
  <c r="J998" i="8"/>
  <c r="I998" i="8"/>
  <c r="H998" i="8"/>
  <c r="G998" i="8"/>
  <c r="F998" i="8"/>
  <c r="E998" i="8"/>
  <c r="D998" i="8"/>
  <c r="O997" i="8"/>
  <c r="N997" i="8"/>
  <c r="M997" i="8"/>
  <c r="L997" i="8"/>
  <c r="U997" i="8" s="1"/>
  <c r="K997" i="8"/>
  <c r="J997" i="8"/>
  <c r="I997" i="8"/>
  <c r="H997" i="8"/>
  <c r="G997" i="8"/>
  <c r="F997" i="8"/>
  <c r="E997" i="8"/>
  <c r="D997" i="8"/>
  <c r="O996" i="8"/>
  <c r="N996" i="8"/>
  <c r="M996" i="8"/>
  <c r="L996" i="8"/>
  <c r="V996" i="8" s="1"/>
  <c r="K996" i="8"/>
  <c r="J996" i="8"/>
  <c r="I996" i="8"/>
  <c r="H996" i="8"/>
  <c r="G996" i="8"/>
  <c r="F996" i="8"/>
  <c r="E996" i="8"/>
  <c r="D996" i="8"/>
  <c r="O995" i="8"/>
  <c r="N995" i="8"/>
  <c r="M995" i="8"/>
  <c r="L995" i="8"/>
  <c r="K995" i="8"/>
  <c r="J995" i="8"/>
  <c r="I995" i="8"/>
  <c r="H995" i="8"/>
  <c r="G995" i="8"/>
  <c r="F995" i="8"/>
  <c r="E995" i="8"/>
  <c r="D995" i="8"/>
  <c r="O994" i="8"/>
  <c r="N994" i="8"/>
  <c r="M994" i="8"/>
  <c r="L994" i="8"/>
  <c r="V994" i="8" s="1"/>
  <c r="K994" i="8"/>
  <c r="J994" i="8"/>
  <c r="I994" i="8"/>
  <c r="H994" i="8"/>
  <c r="G994" i="8"/>
  <c r="F994" i="8"/>
  <c r="E994" i="8"/>
  <c r="D994" i="8"/>
  <c r="O993" i="8"/>
  <c r="N993" i="8"/>
  <c r="M993" i="8"/>
  <c r="L993" i="8"/>
  <c r="K993" i="8"/>
  <c r="J993" i="8"/>
  <c r="I993" i="8"/>
  <c r="H993" i="8"/>
  <c r="G993" i="8"/>
  <c r="F993" i="8"/>
  <c r="E993" i="8"/>
  <c r="D993" i="8"/>
  <c r="O992" i="8"/>
  <c r="N992" i="8"/>
  <c r="M992" i="8"/>
  <c r="L992" i="8"/>
  <c r="U992" i="8" s="1"/>
  <c r="K992" i="8"/>
  <c r="J992" i="8"/>
  <c r="I992" i="8"/>
  <c r="H992" i="8"/>
  <c r="G992" i="8"/>
  <c r="F992" i="8"/>
  <c r="E992" i="8"/>
  <c r="D992" i="8"/>
  <c r="O991" i="8"/>
  <c r="N991" i="8"/>
  <c r="M991" i="8"/>
  <c r="L991" i="8"/>
  <c r="K991" i="8"/>
  <c r="J991" i="8"/>
  <c r="I991" i="8"/>
  <c r="H991" i="8"/>
  <c r="G991" i="8"/>
  <c r="F991" i="8"/>
  <c r="E991" i="8"/>
  <c r="D991" i="8"/>
  <c r="O990" i="8"/>
  <c r="N990" i="8"/>
  <c r="M990" i="8"/>
  <c r="L990" i="8"/>
  <c r="U990" i="8" s="1"/>
  <c r="K990" i="8"/>
  <c r="J990" i="8"/>
  <c r="I990" i="8"/>
  <c r="H990" i="8"/>
  <c r="G990" i="8"/>
  <c r="F990" i="8"/>
  <c r="E990" i="8"/>
  <c r="D990" i="8"/>
  <c r="O989" i="8"/>
  <c r="N989" i="8"/>
  <c r="M989" i="8"/>
  <c r="L989" i="8"/>
  <c r="K989" i="8"/>
  <c r="J989" i="8"/>
  <c r="I989" i="8"/>
  <c r="H989" i="8"/>
  <c r="G989" i="8"/>
  <c r="F989" i="8"/>
  <c r="E989" i="8"/>
  <c r="D989" i="8"/>
  <c r="O988" i="8"/>
  <c r="N988" i="8"/>
  <c r="M988" i="8"/>
  <c r="L988" i="8"/>
  <c r="V988" i="8" s="1"/>
  <c r="K988" i="8"/>
  <c r="J988" i="8"/>
  <c r="I988" i="8"/>
  <c r="H988" i="8"/>
  <c r="G988" i="8"/>
  <c r="F988" i="8"/>
  <c r="E988" i="8"/>
  <c r="D988" i="8"/>
  <c r="O987" i="8"/>
  <c r="N987" i="8"/>
  <c r="M987" i="8"/>
  <c r="L987" i="8"/>
  <c r="K987" i="8"/>
  <c r="J987" i="8"/>
  <c r="I987" i="8"/>
  <c r="H987" i="8"/>
  <c r="G987" i="8"/>
  <c r="F987" i="8"/>
  <c r="E987" i="8"/>
  <c r="D987" i="8"/>
  <c r="O986" i="8"/>
  <c r="N986" i="8"/>
  <c r="M986" i="8"/>
  <c r="L986" i="8"/>
  <c r="U986" i="8" s="1"/>
  <c r="Y986" i="8" s="1"/>
  <c r="K986" i="8"/>
  <c r="J986" i="8"/>
  <c r="I986" i="8"/>
  <c r="H986" i="8"/>
  <c r="G986" i="8"/>
  <c r="F986" i="8"/>
  <c r="E986" i="8"/>
  <c r="D986" i="8"/>
  <c r="O985" i="8"/>
  <c r="N985" i="8"/>
  <c r="M985" i="8"/>
  <c r="L985" i="8"/>
  <c r="K985" i="8"/>
  <c r="J985" i="8"/>
  <c r="I985" i="8"/>
  <c r="H985" i="8"/>
  <c r="G985" i="8"/>
  <c r="F985" i="8"/>
  <c r="E985" i="8"/>
  <c r="D985" i="8"/>
  <c r="O984" i="8"/>
  <c r="N984" i="8"/>
  <c r="M984" i="8"/>
  <c r="L984" i="8"/>
  <c r="U984" i="8" s="1"/>
  <c r="K984" i="8"/>
  <c r="J984" i="8"/>
  <c r="I984" i="8"/>
  <c r="H984" i="8"/>
  <c r="G984" i="8"/>
  <c r="F984" i="8"/>
  <c r="E984" i="8"/>
  <c r="D984" i="8"/>
  <c r="O983" i="8"/>
  <c r="N983" i="8"/>
  <c r="M983" i="8"/>
  <c r="L983" i="8"/>
  <c r="K983" i="8"/>
  <c r="J983" i="8"/>
  <c r="I983" i="8"/>
  <c r="H983" i="8"/>
  <c r="G983" i="8"/>
  <c r="F983" i="8"/>
  <c r="E983" i="8"/>
  <c r="D983" i="8"/>
  <c r="O982" i="8"/>
  <c r="N982" i="8"/>
  <c r="M982" i="8"/>
  <c r="L982" i="8"/>
  <c r="V982" i="8" s="1"/>
  <c r="K982" i="8"/>
  <c r="J982" i="8"/>
  <c r="I982" i="8"/>
  <c r="H982" i="8"/>
  <c r="G982" i="8"/>
  <c r="F982" i="8"/>
  <c r="E982" i="8"/>
  <c r="D982" i="8"/>
  <c r="O981" i="8"/>
  <c r="N981" i="8"/>
  <c r="M981" i="8"/>
  <c r="L981" i="8"/>
  <c r="K981" i="8"/>
  <c r="J981" i="8"/>
  <c r="I981" i="8"/>
  <c r="H981" i="8"/>
  <c r="G981" i="8"/>
  <c r="F981" i="8"/>
  <c r="E981" i="8"/>
  <c r="D981" i="8"/>
  <c r="O980" i="8"/>
  <c r="N980" i="8"/>
  <c r="M980" i="8"/>
  <c r="L980" i="8"/>
  <c r="V980" i="8" s="1"/>
  <c r="K980" i="8"/>
  <c r="J980" i="8"/>
  <c r="I980" i="8"/>
  <c r="H980" i="8"/>
  <c r="G980" i="8"/>
  <c r="F980" i="8"/>
  <c r="E980" i="8"/>
  <c r="D980" i="8"/>
  <c r="O979" i="8"/>
  <c r="N979" i="8"/>
  <c r="M979" i="8"/>
  <c r="L979" i="8"/>
  <c r="K979" i="8"/>
  <c r="J979" i="8"/>
  <c r="I979" i="8"/>
  <c r="H979" i="8"/>
  <c r="G979" i="8"/>
  <c r="F979" i="8"/>
  <c r="E979" i="8"/>
  <c r="D979" i="8"/>
  <c r="O978" i="8"/>
  <c r="N978" i="8"/>
  <c r="M978" i="8"/>
  <c r="L978" i="8"/>
  <c r="U978" i="8" s="1"/>
  <c r="K978" i="8"/>
  <c r="J978" i="8"/>
  <c r="I978" i="8"/>
  <c r="H978" i="8"/>
  <c r="G978" i="8"/>
  <c r="F978" i="8"/>
  <c r="E978" i="8"/>
  <c r="D978" i="8"/>
  <c r="O977" i="8"/>
  <c r="N977" i="8"/>
  <c r="M977" i="8"/>
  <c r="L977" i="8"/>
  <c r="K977" i="8"/>
  <c r="J977" i="8"/>
  <c r="I977" i="8"/>
  <c r="H977" i="8"/>
  <c r="G977" i="8"/>
  <c r="F977" i="8"/>
  <c r="E977" i="8"/>
  <c r="D977" i="8"/>
  <c r="O976" i="8"/>
  <c r="N976" i="8"/>
  <c r="M976" i="8"/>
  <c r="L976" i="8"/>
  <c r="U976" i="8" s="1"/>
  <c r="K976" i="8"/>
  <c r="J976" i="8"/>
  <c r="I976" i="8"/>
  <c r="H976" i="8"/>
  <c r="G976" i="8"/>
  <c r="F976" i="8"/>
  <c r="E976" i="8"/>
  <c r="D976" i="8"/>
  <c r="O975" i="8"/>
  <c r="N975" i="8"/>
  <c r="M975" i="8"/>
  <c r="L975" i="8"/>
  <c r="K975" i="8"/>
  <c r="J975" i="8"/>
  <c r="I975" i="8"/>
  <c r="H975" i="8"/>
  <c r="G975" i="8"/>
  <c r="F975" i="8"/>
  <c r="E975" i="8"/>
  <c r="D975" i="8"/>
  <c r="O974" i="8"/>
  <c r="N974" i="8"/>
  <c r="M974" i="8"/>
  <c r="L974" i="8"/>
  <c r="V974" i="8" s="1"/>
  <c r="K974" i="8"/>
  <c r="J974" i="8"/>
  <c r="I974" i="8"/>
  <c r="H974" i="8"/>
  <c r="G974" i="8"/>
  <c r="F974" i="8"/>
  <c r="E974" i="8"/>
  <c r="D974" i="8"/>
  <c r="O973" i="8"/>
  <c r="N973" i="8"/>
  <c r="M973" i="8"/>
  <c r="L973" i="8"/>
  <c r="K973" i="8"/>
  <c r="J973" i="8"/>
  <c r="I973" i="8"/>
  <c r="H973" i="8"/>
  <c r="G973" i="8"/>
  <c r="F973" i="8"/>
  <c r="E973" i="8"/>
  <c r="D973" i="8"/>
  <c r="O972" i="8"/>
  <c r="N972" i="8"/>
  <c r="M972" i="8"/>
  <c r="L972" i="8"/>
  <c r="U972" i="8" s="1"/>
  <c r="K972" i="8"/>
  <c r="J972" i="8"/>
  <c r="I972" i="8"/>
  <c r="H972" i="8"/>
  <c r="G972" i="8"/>
  <c r="F972" i="8"/>
  <c r="E972" i="8"/>
  <c r="D972" i="8"/>
  <c r="O971" i="8"/>
  <c r="N971" i="8"/>
  <c r="M971" i="8"/>
  <c r="L971" i="8"/>
  <c r="K971" i="8"/>
  <c r="J971" i="8"/>
  <c r="I971" i="8"/>
  <c r="H971" i="8"/>
  <c r="G971" i="8"/>
  <c r="F971" i="8"/>
  <c r="E971" i="8"/>
  <c r="D971" i="8"/>
  <c r="O970" i="8"/>
  <c r="N970" i="8"/>
  <c r="M970" i="8"/>
  <c r="L970" i="8"/>
  <c r="U970" i="8" s="1"/>
  <c r="K970" i="8"/>
  <c r="J970" i="8"/>
  <c r="I970" i="8"/>
  <c r="H970" i="8"/>
  <c r="G970" i="8"/>
  <c r="F970" i="8"/>
  <c r="E970" i="8"/>
  <c r="D970" i="8"/>
  <c r="O969" i="8"/>
  <c r="N969" i="8"/>
  <c r="M969" i="8"/>
  <c r="L969" i="8"/>
  <c r="K969" i="8"/>
  <c r="J969" i="8"/>
  <c r="I969" i="8"/>
  <c r="H969" i="8"/>
  <c r="G969" i="8"/>
  <c r="F969" i="8"/>
  <c r="E969" i="8"/>
  <c r="D969" i="8"/>
  <c r="O968" i="8"/>
  <c r="N968" i="8"/>
  <c r="M968" i="8"/>
  <c r="L968" i="8"/>
  <c r="V968" i="8" s="1"/>
  <c r="K968" i="8"/>
  <c r="J968" i="8"/>
  <c r="I968" i="8"/>
  <c r="H968" i="8"/>
  <c r="G968" i="8"/>
  <c r="F968" i="8"/>
  <c r="E968" i="8"/>
  <c r="D968" i="8"/>
  <c r="O967" i="8"/>
  <c r="N967" i="8"/>
  <c r="M967" i="8"/>
  <c r="L967" i="8"/>
  <c r="K967" i="8"/>
  <c r="J967" i="8"/>
  <c r="I967" i="8"/>
  <c r="H967" i="8"/>
  <c r="G967" i="8"/>
  <c r="F967" i="8"/>
  <c r="E967" i="8"/>
  <c r="D967" i="8"/>
  <c r="O966" i="8"/>
  <c r="N966" i="8"/>
  <c r="M966" i="8"/>
  <c r="L966" i="8"/>
  <c r="V966" i="8" s="1"/>
  <c r="K966" i="8"/>
  <c r="J966" i="8"/>
  <c r="I966" i="8"/>
  <c r="H966" i="8"/>
  <c r="G966" i="8"/>
  <c r="F966" i="8"/>
  <c r="E966" i="8"/>
  <c r="D966" i="8"/>
  <c r="O965" i="8"/>
  <c r="N965" i="8"/>
  <c r="M965" i="8"/>
  <c r="L965" i="8"/>
  <c r="K965" i="8"/>
  <c r="J965" i="8"/>
  <c r="I965" i="8"/>
  <c r="H965" i="8"/>
  <c r="G965" i="8"/>
  <c r="F965" i="8"/>
  <c r="E965" i="8"/>
  <c r="D965" i="8"/>
  <c r="O964" i="8"/>
  <c r="N964" i="8"/>
  <c r="M964" i="8"/>
  <c r="L964" i="8"/>
  <c r="U964" i="8" s="1"/>
  <c r="K964" i="8"/>
  <c r="J964" i="8"/>
  <c r="I964" i="8"/>
  <c r="H964" i="8"/>
  <c r="G964" i="8"/>
  <c r="F964" i="8"/>
  <c r="E964" i="8"/>
  <c r="D964" i="8"/>
  <c r="O963" i="8"/>
  <c r="N963" i="8"/>
  <c r="M963" i="8"/>
  <c r="L963" i="8"/>
  <c r="K963" i="8"/>
  <c r="J963" i="8"/>
  <c r="I963" i="8"/>
  <c r="H963" i="8"/>
  <c r="G963" i="8"/>
  <c r="F963" i="8"/>
  <c r="E963" i="8"/>
  <c r="D963" i="8"/>
  <c r="O962" i="8"/>
  <c r="N962" i="8"/>
  <c r="M962" i="8"/>
  <c r="L962" i="8"/>
  <c r="V962" i="8" s="1"/>
  <c r="K962" i="8"/>
  <c r="J962" i="8"/>
  <c r="I962" i="8"/>
  <c r="H962" i="8"/>
  <c r="G962" i="8"/>
  <c r="F962" i="8"/>
  <c r="E962" i="8"/>
  <c r="D962" i="8"/>
  <c r="O961" i="8"/>
  <c r="N961" i="8"/>
  <c r="M961" i="8"/>
  <c r="L961" i="8"/>
  <c r="K961" i="8"/>
  <c r="J961" i="8"/>
  <c r="I961" i="8"/>
  <c r="H961" i="8"/>
  <c r="G961" i="8"/>
  <c r="F961" i="8"/>
  <c r="E961" i="8"/>
  <c r="D961" i="8"/>
  <c r="O960" i="8"/>
  <c r="N960" i="8"/>
  <c r="M960" i="8"/>
  <c r="L960" i="8"/>
  <c r="V960" i="8" s="1"/>
  <c r="K960" i="8"/>
  <c r="J960" i="8"/>
  <c r="I960" i="8"/>
  <c r="H960" i="8"/>
  <c r="G960" i="8"/>
  <c r="F960" i="8"/>
  <c r="E960" i="8"/>
  <c r="D960" i="8"/>
  <c r="O959" i="8"/>
  <c r="N959" i="8"/>
  <c r="M959" i="8"/>
  <c r="L959" i="8"/>
  <c r="K959" i="8"/>
  <c r="J959" i="8"/>
  <c r="I959" i="8"/>
  <c r="H959" i="8"/>
  <c r="G959" i="8"/>
  <c r="F959" i="8"/>
  <c r="E959" i="8"/>
  <c r="D959" i="8"/>
  <c r="O958" i="8"/>
  <c r="N958" i="8"/>
  <c r="M958" i="8"/>
  <c r="L958" i="8"/>
  <c r="U958" i="8" s="1"/>
  <c r="K958" i="8"/>
  <c r="J958" i="8"/>
  <c r="I958" i="8"/>
  <c r="H958" i="8"/>
  <c r="G958" i="8"/>
  <c r="F958" i="8"/>
  <c r="E958" i="8"/>
  <c r="D958" i="8"/>
  <c r="O957" i="8"/>
  <c r="N957" i="8"/>
  <c r="M957" i="8"/>
  <c r="L957" i="8"/>
  <c r="K957" i="8"/>
  <c r="J957" i="8"/>
  <c r="I957" i="8"/>
  <c r="H957" i="8"/>
  <c r="G957" i="8"/>
  <c r="F957" i="8"/>
  <c r="E957" i="8"/>
  <c r="D957" i="8"/>
  <c r="O956" i="8"/>
  <c r="N956" i="8"/>
  <c r="M956" i="8"/>
  <c r="L956" i="8"/>
  <c r="V956" i="8" s="1"/>
  <c r="K956" i="8"/>
  <c r="J956" i="8"/>
  <c r="I956" i="8"/>
  <c r="H956" i="8"/>
  <c r="G956" i="8"/>
  <c r="F956" i="8"/>
  <c r="E956" i="8"/>
  <c r="D956" i="8"/>
  <c r="O955" i="8"/>
  <c r="N955" i="8"/>
  <c r="M955" i="8"/>
  <c r="L955" i="8"/>
  <c r="K955" i="8"/>
  <c r="J955" i="8"/>
  <c r="I955" i="8"/>
  <c r="H955" i="8"/>
  <c r="G955" i="8"/>
  <c r="F955" i="8"/>
  <c r="E955" i="8"/>
  <c r="D955" i="8"/>
  <c r="O954" i="8"/>
  <c r="N954" i="8"/>
  <c r="M954" i="8"/>
  <c r="L954" i="8"/>
  <c r="V954" i="8" s="1"/>
  <c r="K954" i="8"/>
  <c r="J954" i="8"/>
  <c r="I954" i="8"/>
  <c r="H954" i="8"/>
  <c r="G954" i="8"/>
  <c r="F954" i="8"/>
  <c r="E954" i="8"/>
  <c r="D954" i="8"/>
  <c r="O953" i="8"/>
  <c r="N953" i="8"/>
  <c r="M953" i="8"/>
  <c r="L953" i="8"/>
  <c r="K953" i="8"/>
  <c r="J953" i="8"/>
  <c r="I953" i="8"/>
  <c r="H953" i="8"/>
  <c r="G953" i="8"/>
  <c r="F953" i="8"/>
  <c r="E953" i="8"/>
  <c r="D953" i="8"/>
  <c r="O952" i="8"/>
  <c r="N952" i="8"/>
  <c r="M952" i="8"/>
  <c r="L952" i="8"/>
  <c r="V952" i="8" s="1"/>
  <c r="K952" i="8"/>
  <c r="J952" i="8"/>
  <c r="I952" i="8"/>
  <c r="H952" i="8"/>
  <c r="G952" i="8"/>
  <c r="F952" i="8"/>
  <c r="E952" i="8"/>
  <c r="D952" i="8"/>
  <c r="O951" i="8"/>
  <c r="N951" i="8"/>
  <c r="M951" i="8"/>
  <c r="L951" i="8"/>
  <c r="K951" i="8"/>
  <c r="J951" i="8"/>
  <c r="I951" i="8"/>
  <c r="H951" i="8"/>
  <c r="G951" i="8"/>
  <c r="F951" i="8"/>
  <c r="E951" i="8"/>
  <c r="D951" i="8"/>
  <c r="O950" i="8"/>
  <c r="N950" i="8"/>
  <c r="M950" i="8"/>
  <c r="L950" i="8"/>
  <c r="V950" i="8" s="1"/>
  <c r="K950" i="8"/>
  <c r="J950" i="8"/>
  <c r="I950" i="8"/>
  <c r="H950" i="8"/>
  <c r="G950" i="8"/>
  <c r="F950" i="8"/>
  <c r="E950" i="8"/>
  <c r="D950" i="8"/>
  <c r="O949" i="8"/>
  <c r="N949" i="8"/>
  <c r="M949" i="8"/>
  <c r="L949" i="8"/>
  <c r="K949" i="8"/>
  <c r="J949" i="8"/>
  <c r="I949" i="8"/>
  <c r="H949" i="8"/>
  <c r="G949" i="8"/>
  <c r="F949" i="8"/>
  <c r="E949" i="8"/>
  <c r="D949" i="8"/>
  <c r="O948" i="8"/>
  <c r="N948" i="8"/>
  <c r="M948" i="8"/>
  <c r="L948" i="8"/>
  <c r="U948" i="8" s="1"/>
  <c r="AH948" i="8" s="1"/>
  <c r="K948" i="8"/>
  <c r="J948" i="8"/>
  <c r="I948" i="8"/>
  <c r="H948" i="8"/>
  <c r="G948" i="8"/>
  <c r="F948" i="8"/>
  <c r="E948" i="8"/>
  <c r="D948" i="8"/>
  <c r="O947" i="8"/>
  <c r="N947" i="8"/>
  <c r="M947" i="8"/>
  <c r="L947" i="8"/>
  <c r="K947" i="8"/>
  <c r="J947" i="8"/>
  <c r="I947" i="8"/>
  <c r="H947" i="8"/>
  <c r="G947" i="8"/>
  <c r="F947" i="8"/>
  <c r="E947" i="8"/>
  <c r="D947" i="8"/>
  <c r="O946" i="8"/>
  <c r="N946" i="8"/>
  <c r="M946" i="8"/>
  <c r="L946" i="8"/>
  <c r="V946" i="8" s="1"/>
  <c r="AI946" i="8" s="1"/>
  <c r="K946" i="8"/>
  <c r="J946" i="8"/>
  <c r="I946" i="8"/>
  <c r="H946" i="8"/>
  <c r="G946" i="8"/>
  <c r="F946" i="8"/>
  <c r="E946" i="8"/>
  <c r="D946" i="8"/>
  <c r="O945" i="8"/>
  <c r="N945" i="8"/>
  <c r="M945" i="8"/>
  <c r="L945" i="8"/>
  <c r="K945" i="8"/>
  <c r="J945" i="8"/>
  <c r="I945" i="8"/>
  <c r="H945" i="8"/>
  <c r="G945" i="8"/>
  <c r="F945" i="8"/>
  <c r="E945" i="8"/>
  <c r="D945" i="8"/>
  <c r="O944" i="8"/>
  <c r="N944" i="8"/>
  <c r="M944" i="8"/>
  <c r="L944" i="8"/>
  <c r="V944" i="8" s="1"/>
  <c r="K944" i="8"/>
  <c r="J944" i="8"/>
  <c r="I944" i="8"/>
  <c r="H944" i="8"/>
  <c r="G944" i="8"/>
  <c r="F944" i="8"/>
  <c r="E944" i="8"/>
  <c r="D944" i="8"/>
  <c r="O943" i="8"/>
  <c r="N943" i="8"/>
  <c r="M943" i="8"/>
  <c r="L943" i="8"/>
  <c r="K943" i="8"/>
  <c r="J943" i="8"/>
  <c r="I943" i="8"/>
  <c r="H943" i="8"/>
  <c r="G943" i="8"/>
  <c r="F943" i="8"/>
  <c r="E943" i="8"/>
  <c r="D943" i="8"/>
  <c r="O942" i="8"/>
  <c r="N942" i="8"/>
  <c r="M942" i="8"/>
  <c r="L942" i="8"/>
  <c r="V942" i="8" s="1"/>
  <c r="K942" i="8"/>
  <c r="J942" i="8"/>
  <c r="I942" i="8"/>
  <c r="H942" i="8"/>
  <c r="G942" i="8"/>
  <c r="F942" i="8"/>
  <c r="E942" i="8"/>
  <c r="D942" i="8"/>
  <c r="O941" i="8"/>
  <c r="N941" i="8"/>
  <c r="M941" i="8"/>
  <c r="L941" i="8"/>
  <c r="K941" i="8"/>
  <c r="J941" i="8"/>
  <c r="I941" i="8"/>
  <c r="H941" i="8"/>
  <c r="G941" i="8"/>
  <c r="F941" i="8"/>
  <c r="E941" i="8"/>
  <c r="D941" i="8"/>
  <c r="O940" i="8"/>
  <c r="N940" i="8"/>
  <c r="M940" i="8"/>
  <c r="L940" i="8"/>
  <c r="V940" i="8" s="1"/>
  <c r="K940" i="8"/>
  <c r="J940" i="8"/>
  <c r="I940" i="8"/>
  <c r="H940" i="8"/>
  <c r="G940" i="8"/>
  <c r="F940" i="8"/>
  <c r="E940" i="8"/>
  <c r="D940" i="8"/>
  <c r="O939" i="8"/>
  <c r="N939" i="8"/>
  <c r="M939" i="8"/>
  <c r="L939" i="8"/>
  <c r="K939" i="8"/>
  <c r="J939" i="8"/>
  <c r="I939" i="8"/>
  <c r="H939" i="8"/>
  <c r="G939" i="8"/>
  <c r="F939" i="8"/>
  <c r="E939" i="8"/>
  <c r="D939" i="8"/>
  <c r="O938" i="8"/>
  <c r="N938" i="8"/>
  <c r="M938" i="8"/>
  <c r="L938" i="8"/>
  <c r="V938" i="8" s="1"/>
  <c r="K938" i="8"/>
  <c r="J938" i="8"/>
  <c r="I938" i="8"/>
  <c r="H938" i="8"/>
  <c r="G938" i="8"/>
  <c r="F938" i="8"/>
  <c r="E938" i="8"/>
  <c r="D938" i="8"/>
  <c r="O937" i="8"/>
  <c r="N937" i="8"/>
  <c r="M937" i="8"/>
  <c r="L937" i="8"/>
  <c r="K937" i="8"/>
  <c r="J937" i="8"/>
  <c r="I937" i="8"/>
  <c r="H937" i="8"/>
  <c r="G937" i="8"/>
  <c r="F937" i="8"/>
  <c r="E937" i="8"/>
  <c r="D937" i="8"/>
  <c r="O936" i="8"/>
  <c r="N936" i="8"/>
  <c r="M936" i="8"/>
  <c r="L936" i="8"/>
  <c r="V936" i="8" s="1"/>
  <c r="K936" i="8"/>
  <c r="J936" i="8"/>
  <c r="I936" i="8"/>
  <c r="H936" i="8"/>
  <c r="G936" i="8"/>
  <c r="F936" i="8"/>
  <c r="E936" i="8"/>
  <c r="D936" i="8"/>
  <c r="O935" i="8"/>
  <c r="N935" i="8"/>
  <c r="M935" i="8"/>
  <c r="L935" i="8"/>
  <c r="K935" i="8"/>
  <c r="J935" i="8"/>
  <c r="I935" i="8"/>
  <c r="H935" i="8"/>
  <c r="G935" i="8"/>
  <c r="F935" i="8"/>
  <c r="E935" i="8"/>
  <c r="D935" i="8"/>
  <c r="O934" i="8"/>
  <c r="N934" i="8"/>
  <c r="M934" i="8"/>
  <c r="L934" i="8"/>
  <c r="V934" i="8" s="1"/>
  <c r="AI934" i="8" s="1"/>
  <c r="K934" i="8"/>
  <c r="J934" i="8"/>
  <c r="I934" i="8"/>
  <c r="H934" i="8"/>
  <c r="G934" i="8"/>
  <c r="F934" i="8"/>
  <c r="E934" i="8"/>
  <c r="D934" i="8"/>
  <c r="O933" i="8"/>
  <c r="N933" i="8"/>
  <c r="M933" i="8"/>
  <c r="L933" i="8"/>
  <c r="K933" i="8"/>
  <c r="J933" i="8"/>
  <c r="I933" i="8"/>
  <c r="H933" i="8"/>
  <c r="G933" i="8"/>
  <c r="F933" i="8"/>
  <c r="E933" i="8"/>
  <c r="D933" i="8"/>
  <c r="O932" i="8"/>
  <c r="N932" i="8"/>
  <c r="M932" i="8"/>
  <c r="L932" i="8"/>
  <c r="V932" i="8" s="1"/>
  <c r="K932" i="8"/>
  <c r="J932" i="8"/>
  <c r="I932" i="8"/>
  <c r="H932" i="8"/>
  <c r="G932" i="8"/>
  <c r="F932" i="8"/>
  <c r="E932" i="8"/>
  <c r="D932" i="8"/>
  <c r="O931" i="8"/>
  <c r="N931" i="8"/>
  <c r="M931" i="8"/>
  <c r="L931" i="8"/>
  <c r="K931" i="8"/>
  <c r="J931" i="8"/>
  <c r="I931" i="8"/>
  <c r="H931" i="8"/>
  <c r="G931" i="8"/>
  <c r="F931" i="8"/>
  <c r="E931" i="8"/>
  <c r="D931" i="8"/>
  <c r="O930" i="8"/>
  <c r="N930" i="8"/>
  <c r="M930" i="8"/>
  <c r="L930" i="8"/>
  <c r="V930" i="8" s="1"/>
  <c r="K930" i="8"/>
  <c r="J930" i="8"/>
  <c r="I930" i="8"/>
  <c r="H930" i="8"/>
  <c r="G930" i="8"/>
  <c r="F930" i="8"/>
  <c r="E930" i="8"/>
  <c r="D930" i="8"/>
  <c r="O929" i="8"/>
  <c r="N929" i="8"/>
  <c r="M929" i="8"/>
  <c r="L929" i="8"/>
  <c r="K929" i="8"/>
  <c r="J929" i="8"/>
  <c r="I929" i="8"/>
  <c r="H929" i="8"/>
  <c r="G929" i="8"/>
  <c r="F929" i="8"/>
  <c r="E929" i="8"/>
  <c r="D929" i="8"/>
  <c r="O928" i="8"/>
  <c r="N928" i="8"/>
  <c r="M928" i="8"/>
  <c r="L928" i="8"/>
  <c r="V928" i="8" s="1"/>
  <c r="K928" i="8"/>
  <c r="J928" i="8"/>
  <c r="I928" i="8"/>
  <c r="H928" i="8"/>
  <c r="G928" i="8"/>
  <c r="F928" i="8"/>
  <c r="E928" i="8"/>
  <c r="D928" i="8"/>
  <c r="O927" i="8"/>
  <c r="N927" i="8"/>
  <c r="M927" i="8"/>
  <c r="L927" i="8"/>
  <c r="K927" i="8"/>
  <c r="J927" i="8"/>
  <c r="I927" i="8"/>
  <c r="H927" i="8"/>
  <c r="G927" i="8"/>
  <c r="F927" i="8"/>
  <c r="E927" i="8"/>
  <c r="D927" i="8"/>
  <c r="O926" i="8"/>
  <c r="N926" i="8"/>
  <c r="M926" i="8"/>
  <c r="L926" i="8"/>
  <c r="V926" i="8" s="1"/>
  <c r="K926" i="8"/>
  <c r="J926" i="8"/>
  <c r="I926" i="8"/>
  <c r="H926" i="8"/>
  <c r="G926" i="8"/>
  <c r="F926" i="8"/>
  <c r="E926" i="8"/>
  <c r="D926" i="8"/>
  <c r="O925" i="8"/>
  <c r="N925" i="8"/>
  <c r="M925" i="8"/>
  <c r="L925" i="8"/>
  <c r="K925" i="8"/>
  <c r="J925" i="8"/>
  <c r="I925" i="8"/>
  <c r="H925" i="8"/>
  <c r="G925" i="8"/>
  <c r="F925" i="8"/>
  <c r="E925" i="8"/>
  <c r="D925" i="8"/>
  <c r="O924" i="8"/>
  <c r="N924" i="8"/>
  <c r="M924" i="8"/>
  <c r="L924" i="8"/>
  <c r="V924" i="8" s="1"/>
  <c r="K924" i="8"/>
  <c r="J924" i="8"/>
  <c r="I924" i="8"/>
  <c r="H924" i="8"/>
  <c r="G924" i="8"/>
  <c r="F924" i="8"/>
  <c r="E924" i="8"/>
  <c r="D924" i="8"/>
  <c r="O923" i="8"/>
  <c r="N923" i="8"/>
  <c r="M923" i="8"/>
  <c r="L923" i="8"/>
  <c r="K923" i="8"/>
  <c r="J923" i="8"/>
  <c r="I923" i="8"/>
  <c r="H923" i="8"/>
  <c r="G923" i="8"/>
  <c r="F923" i="8"/>
  <c r="E923" i="8"/>
  <c r="D923" i="8"/>
  <c r="O922" i="8"/>
  <c r="N922" i="8"/>
  <c r="M922" i="8"/>
  <c r="L922" i="8"/>
  <c r="V922" i="8" s="1"/>
  <c r="AI922" i="8" s="1"/>
  <c r="K922" i="8"/>
  <c r="J922" i="8"/>
  <c r="I922" i="8"/>
  <c r="H922" i="8"/>
  <c r="G922" i="8"/>
  <c r="F922" i="8"/>
  <c r="E922" i="8"/>
  <c r="D922" i="8"/>
  <c r="O921" i="8"/>
  <c r="N921" i="8"/>
  <c r="M921" i="8"/>
  <c r="L921" i="8"/>
  <c r="K921" i="8"/>
  <c r="J921" i="8"/>
  <c r="I921" i="8"/>
  <c r="H921" i="8"/>
  <c r="G921" i="8"/>
  <c r="F921" i="8"/>
  <c r="E921" i="8"/>
  <c r="D921" i="8"/>
  <c r="O920" i="8"/>
  <c r="N920" i="8"/>
  <c r="M920" i="8"/>
  <c r="L920" i="8"/>
  <c r="V920" i="8" s="1"/>
  <c r="K920" i="8"/>
  <c r="J920" i="8"/>
  <c r="I920" i="8"/>
  <c r="H920" i="8"/>
  <c r="G920" i="8"/>
  <c r="F920" i="8"/>
  <c r="E920" i="8"/>
  <c r="D920" i="8"/>
  <c r="O919" i="8"/>
  <c r="N919" i="8"/>
  <c r="M919" i="8"/>
  <c r="L919" i="8"/>
  <c r="K919" i="8"/>
  <c r="J919" i="8"/>
  <c r="I919" i="8"/>
  <c r="H919" i="8"/>
  <c r="G919" i="8"/>
  <c r="F919" i="8"/>
  <c r="E919" i="8"/>
  <c r="D919" i="8"/>
  <c r="O918" i="8"/>
  <c r="N918" i="8"/>
  <c r="M918" i="8"/>
  <c r="L918" i="8"/>
  <c r="V918" i="8" s="1"/>
  <c r="K918" i="8"/>
  <c r="J918" i="8"/>
  <c r="I918" i="8"/>
  <c r="H918" i="8"/>
  <c r="G918" i="8"/>
  <c r="F918" i="8"/>
  <c r="E918" i="8"/>
  <c r="D918" i="8"/>
  <c r="O917" i="8"/>
  <c r="N917" i="8"/>
  <c r="M917" i="8"/>
  <c r="L917" i="8"/>
  <c r="K917" i="8"/>
  <c r="J917" i="8"/>
  <c r="I917" i="8"/>
  <c r="H917" i="8"/>
  <c r="G917" i="8"/>
  <c r="F917" i="8"/>
  <c r="E917" i="8"/>
  <c r="D917" i="8"/>
  <c r="O916" i="8"/>
  <c r="N916" i="8"/>
  <c r="M916" i="8"/>
  <c r="L916" i="8"/>
  <c r="U916" i="8" s="1"/>
  <c r="K916" i="8"/>
  <c r="J916" i="8"/>
  <c r="I916" i="8"/>
  <c r="H916" i="8"/>
  <c r="G916" i="8"/>
  <c r="F916" i="8"/>
  <c r="E916" i="8"/>
  <c r="D916" i="8"/>
  <c r="O915" i="8"/>
  <c r="N915" i="8"/>
  <c r="M915" i="8"/>
  <c r="L915" i="8"/>
  <c r="K915" i="8"/>
  <c r="J915" i="8"/>
  <c r="I915" i="8"/>
  <c r="H915" i="8"/>
  <c r="G915" i="8"/>
  <c r="F915" i="8"/>
  <c r="E915" i="8"/>
  <c r="D915" i="8"/>
  <c r="O914" i="8"/>
  <c r="N914" i="8"/>
  <c r="M914" i="8"/>
  <c r="L914" i="8"/>
  <c r="V914" i="8" s="1"/>
  <c r="K914" i="8"/>
  <c r="J914" i="8"/>
  <c r="I914" i="8"/>
  <c r="H914" i="8"/>
  <c r="G914" i="8"/>
  <c r="F914" i="8"/>
  <c r="E914" i="8"/>
  <c r="D914" i="8"/>
  <c r="O913" i="8"/>
  <c r="N913" i="8"/>
  <c r="M913" i="8"/>
  <c r="L913" i="8"/>
  <c r="K913" i="8"/>
  <c r="J913" i="8"/>
  <c r="I913" i="8"/>
  <c r="H913" i="8"/>
  <c r="G913" i="8"/>
  <c r="F913" i="8"/>
  <c r="E913" i="8"/>
  <c r="D913" i="8"/>
  <c r="O912" i="8"/>
  <c r="N912" i="8"/>
  <c r="M912" i="8"/>
  <c r="L912" i="8"/>
  <c r="U912" i="8" s="1"/>
  <c r="AH912" i="8" s="1"/>
  <c r="K912" i="8"/>
  <c r="J912" i="8"/>
  <c r="I912" i="8"/>
  <c r="H912" i="8"/>
  <c r="G912" i="8"/>
  <c r="F912" i="8"/>
  <c r="E912" i="8"/>
  <c r="D912" i="8"/>
  <c r="O911" i="8"/>
  <c r="N911" i="8"/>
  <c r="M911" i="8"/>
  <c r="L911" i="8"/>
  <c r="V911" i="8" s="1"/>
  <c r="AI911" i="8" s="1"/>
  <c r="K911" i="8"/>
  <c r="J911" i="8"/>
  <c r="I911" i="8"/>
  <c r="H911" i="8"/>
  <c r="G911" i="8"/>
  <c r="F911" i="8"/>
  <c r="E911" i="8"/>
  <c r="D911" i="8"/>
  <c r="O910" i="8"/>
  <c r="N910" i="8"/>
  <c r="M910" i="8"/>
  <c r="L910" i="8"/>
  <c r="U910" i="8" s="1"/>
  <c r="AH910" i="8" s="1"/>
  <c r="K910" i="8"/>
  <c r="J910" i="8"/>
  <c r="I910" i="8"/>
  <c r="H910" i="8"/>
  <c r="G910" i="8"/>
  <c r="F910" i="8"/>
  <c r="E910" i="8"/>
  <c r="D910" i="8"/>
  <c r="O909" i="8"/>
  <c r="N909" i="8"/>
  <c r="M909" i="8"/>
  <c r="L909" i="8"/>
  <c r="K909" i="8"/>
  <c r="J909" i="8"/>
  <c r="I909" i="8"/>
  <c r="H909" i="8"/>
  <c r="G909" i="8"/>
  <c r="F909" i="8"/>
  <c r="E909" i="8"/>
  <c r="D909" i="8"/>
  <c r="O908" i="8"/>
  <c r="N908" i="8"/>
  <c r="M908" i="8"/>
  <c r="L908" i="8"/>
  <c r="V908" i="8" s="1"/>
  <c r="K908" i="8"/>
  <c r="J908" i="8"/>
  <c r="I908" i="8"/>
  <c r="H908" i="8"/>
  <c r="G908" i="8"/>
  <c r="F908" i="8"/>
  <c r="E908" i="8"/>
  <c r="D908" i="8"/>
  <c r="O907" i="8"/>
  <c r="N907" i="8"/>
  <c r="M907" i="8"/>
  <c r="L907" i="8"/>
  <c r="V907" i="8" s="1"/>
  <c r="K907" i="8"/>
  <c r="J907" i="8"/>
  <c r="I907" i="8"/>
  <c r="H907" i="8"/>
  <c r="G907" i="8"/>
  <c r="F907" i="8"/>
  <c r="E907" i="8"/>
  <c r="D907" i="8"/>
  <c r="O906" i="8"/>
  <c r="N906" i="8"/>
  <c r="M906" i="8"/>
  <c r="L906" i="8"/>
  <c r="U906" i="8" s="1"/>
  <c r="K906" i="8"/>
  <c r="J906" i="8"/>
  <c r="I906" i="8"/>
  <c r="H906" i="8"/>
  <c r="G906" i="8"/>
  <c r="F906" i="8"/>
  <c r="E906" i="8"/>
  <c r="D906" i="8"/>
  <c r="O905" i="8"/>
  <c r="N905" i="8"/>
  <c r="M905" i="8"/>
  <c r="L905" i="8"/>
  <c r="K905" i="8"/>
  <c r="J905" i="8"/>
  <c r="I905" i="8"/>
  <c r="H905" i="8"/>
  <c r="G905" i="8"/>
  <c r="F905" i="8"/>
  <c r="E905" i="8"/>
  <c r="D905" i="8"/>
  <c r="O904" i="8"/>
  <c r="N904" i="8"/>
  <c r="M904" i="8"/>
  <c r="L904" i="8"/>
  <c r="U904" i="8" s="1"/>
  <c r="K904" i="8"/>
  <c r="J904" i="8"/>
  <c r="I904" i="8"/>
  <c r="H904" i="8"/>
  <c r="G904" i="8"/>
  <c r="F904" i="8"/>
  <c r="E904" i="8"/>
  <c r="D904" i="8"/>
  <c r="O903" i="8"/>
  <c r="N903" i="8"/>
  <c r="M903" i="8"/>
  <c r="L903" i="8"/>
  <c r="V903" i="8" s="1"/>
  <c r="K903" i="8"/>
  <c r="J903" i="8"/>
  <c r="I903" i="8"/>
  <c r="H903" i="8"/>
  <c r="G903" i="8"/>
  <c r="F903" i="8"/>
  <c r="E903" i="8"/>
  <c r="D903" i="8"/>
  <c r="O902" i="8"/>
  <c r="N902" i="8"/>
  <c r="M902" i="8"/>
  <c r="L902" i="8"/>
  <c r="V902" i="8" s="1"/>
  <c r="K902" i="8"/>
  <c r="J902" i="8"/>
  <c r="I902" i="8"/>
  <c r="H902" i="8"/>
  <c r="G902" i="8"/>
  <c r="F902" i="8"/>
  <c r="E902" i="8"/>
  <c r="D902" i="8"/>
  <c r="O901" i="8"/>
  <c r="N901" i="8"/>
  <c r="M901" i="8"/>
  <c r="L901" i="8"/>
  <c r="K901" i="8"/>
  <c r="J901" i="8"/>
  <c r="I901" i="8"/>
  <c r="H901" i="8"/>
  <c r="G901" i="8"/>
  <c r="F901" i="8"/>
  <c r="E901" i="8"/>
  <c r="D901" i="8"/>
  <c r="O900" i="8"/>
  <c r="N900" i="8"/>
  <c r="M900" i="8"/>
  <c r="L900" i="8"/>
  <c r="V900" i="8" s="1"/>
  <c r="K900" i="8"/>
  <c r="J900" i="8"/>
  <c r="I900" i="8"/>
  <c r="H900" i="8"/>
  <c r="G900" i="8"/>
  <c r="F900" i="8"/>
  <c r="E900" i="8"/>
  <c r="D900" i="8"/>
  <c r="O899" i="8"/>
  <c r="N899" i="8"/>
  <c r="M899" i="8"/>
  <c r="L899" i="8"/>
  <c r="K899" i="8"/>
  <c r="J899" i="8"/>
  <c r="I899" i="8"/>
  <c r="H899" i="8"/>
  <c r="G899" i="8"/>
  <c r="F899" i="8"/>
  <c r="E899" i="8"/>
  <c r="D899" i="8"/>
  <c r="O898" i="8"/>
  <c r="N898" i="8"/>
  <c r="M898" i="8"/>
  <c r="L898" i="8"/>
  <c r="V898" i="8" s="1"/>
  <c r="K898" i="8"/>
  <c r="J898" i="8"/>
  <c r="I898" i="8"/>
  <c r="H898" i="8"/>
  <c r="G898" i="8"/>
  <c r="F898" i="8"/>
  <c r="E898" i="8"/>
  <c r="D898" i="8"/>
  <c r="O897" i="8"/>
  <c r="N897" i="8"/>
  <c r="M897" i="8"/>
  <c r="L897" i="8"/>
  <c r="K897" i="8"/>
  <c r="J897" i="8"/>
  <c r="I897" i="8"/>
  <c r="H897" i="8"/>
  <c r="G897" i="8"/>
  <c r="F897" i="8"/>
  <c r="E897" i="8"/>
  <c r="D897" i="8"/>
  <c r="O896" i="8"/>
  <c r="N896" i="8"/>
  <c r="M896" i="8"/>
  <c r="L896" i="8"/>
  <c r="V896" i="8" s="1"/>
  <c r="K896" i="8"/>
  <c r="J896" i="8"/>
  <c r="I896" i="8"/>
  <c r="H896" i="8"/>
  <c r="G896" i="8"/>
  <c r="F896" i="8"/>
  <c r="E896" i="8"/>
  <c r="D896" i="8"/>
  <c r="O895" i="8"/>
  <c r="N895" i="8"/>
  <c r="M895" i="8"/>
  <c r="L895" i="8"/>
  <c r="K895" i="8"/>
  <c r="J895" i="8"/>
  <c r="I895" i="8"/>
  <c r="H895" i="8"/>
  <c r="G895" i="8"/>
  <c r="F895" i="8"/>
  <c r="E895" i="8"/>
  <c r="D895" i="8"/>
  <c r="O894" i="8"/>
  <c r="N894" i="8"/>
  <c r="M894" i="8"/>
  <c r="L894" i="8"/>
  <c r="V894" i="8" s="1"/>
  <c r="K894" i="8"/>
  <c r="J894" i="8"/>
  <c r="I894" i="8"/>
  <c r="H894" i="8"/>
  <c r="G894" i="8"/>
  <c r="F894" i="8"/>
  <c r="E894" i="8"/>
  <c r="D894" i="8"/>
  <c r="O893" i="8"/>
  <c r="N893" i="8"/>
  <c r="M893" i="8"/>
  <c r="L893" i="8"/>
  <c r="K893" i="8"/>
  <c r="J893" i="8"/>
  <c r="I893" i="8"/>
  <c r="H893" i="8"/>
  <c r="G893" i="8"/>
  <c r="F893" i="8"/>
  <c r="E893" i="8"/>
  <c r="D893" i="8"/>
  <c r="O892" i="8"/>
  <c r="N892" i="8"/>
  <c r="M892" i="8"/>
  <c r="L892" i="8"/>
  <c r="V892" i="8" s="1"/>
  <c r="K892" i="8"/>
  <c r="J892" i="8"/>
  <c r="I892" i="8"/>
  <c r="H892" i="8"/>
  <c r="G892" i="8"/>
  <c r="F892" i="8"/>
  <c r="E892" i="8"/>
  <c r="D892" i="8"/>
  <c r="O891" i="8"/>
  <c r="N891" i="8"/>
  <c r="M891" i="8"/>
  <c r="L891" i="8"/>
  <c r="K891" i="8"/>
  <c r="J891" i="8"/>
  <c r="I891" i="8"/>
  <c r="H891" i="8"/>
  <c r="G891" i="8"/>
  <c r="F891" i="8"/>
  <c r="E891" i="8"/>
  <c r="D891" i="8"/>
  <c r="O890" i="8"/>
  <c r="N890" i="8"/>
  <c r="M890" i="8"/>
  <c r="L890" i="8"/>
  <c r="V890" i="8" s="1"/>
  <c r="K890" i="8"/>
  <c r="J890" i="8"/>
  <c r="I890" i="8"/>
  <c r="H890" i="8"/>
  <c r="G890" i="8"/>
  <c r="F890" i="8"/>
  <c r="E890" i="8"/>
  <c r="D890" i="8"/>
  <c r="O889" i="8"/>
  <c r="N889" i="8"/>
  <c r="M889" i="8"/>
  <c r="L889" i="8"/>
  <c r="V889" i="8" s="1"/>
  <c r="K889" i="8"/>
  <c r="J889" i="8"/>
  <c r="I889" i="8"/>
  <c r="H889" i="8"/>
  <c r="G889" i="8"/>
  <c r="F889" i="8"/>
  <c r="E889" i="8"/>
  <c r="D889" i="8"/>
  <c r="O888" i="8"/>
  <c r="N888" i="8"/>
  <c r="M888" i="8"/>
  <c r="L888" i="8"/>
  <c r="V888" i="8" s="1"/>
  <c r="K888" i="8"/>
  <c r="J888" i="8"/>
  <c r="I888" i="8"/>
  <c r="H888" i="8"/>
  <c r="G888" i="8"/>
  <c r="F888" i="8"/>
  <c r="E888" i="8"/>
  <c r="D888" i="8"/>
  <c r="O887" i="8"/>
  <c r="N887" i="8"/>
  <c r="M887" i="8"/>
  <c r="L887" i="8"/>
  <c r="K887" i="8"/>
  <c r="J887" i="8"/>
  <c r="I887" i="8"/>
  <c r="H887" i="8"/>
  <c r="G887" i="8"/>
  <c r="F887" i="8"/>
  <c r="E887" i="8"/>
  <c r="D887" i="8"/>
  <c r="O886" i="8"/>
  <c r="N886" i="8"/>
  <c r="M886" i="8"/>
  <c r="L886" i="8"/>
  <c r="U886" i="8" s="1"/>
  <c r="AH886" i="8" s="1"/>
  <c r="K886" i="8"/>
  <c r="J886" i="8"/>
  <c r="I886" i="8"/>
  <c r="H886" i="8"/>
  <c r="G886" i="8"/>
  <c r="F886" i="8"/>
  <c r="E886" i="8"/>
  <c r="D886" i="8"/>
  <c r="O885" i="8"/>
  <c r="N885" i="8"/>
  <c r="M885" i="8"/>
  <c r="L885" i="8"/>
  <c r="V885" i="8" s="1"/>
  <c r="K885" i="8"/>
  <c r="J885" i="8"/>
  <c r="I885" i="8"/>
  <c r="H885" i="8"/>
  <c r="G885" i="8"/>
  <c r="F885" i="8"/>
  <c r="E885" i="8"/>
  <c r="D885" i="8"/>
  <c r="O884" i="8"/>
  <c r="N884" i="8"/>
  <c r="M884" i="8"/>
  <c r="L884" i="8"/>
  <c r="V884" i="8" s="1"/>
  <c r="K884" i="8"/>
  <c r="J884" i="8"/>
  <c r="I884" i="8"/>
  <c r="H884" i="8"/>
  <c r="G884" i="8"/>
  <c r="F884" i="8"/>
  <c r="E884" i="8"/>
  <c r="D884" i="8"/>
  <c r="O883" i="8"/>
  <c r="N883" i="8"/>
  <c r="M883" i="8"/>
  <c r="L883" i="8"/>
  <c r="K883" i="8"/>
  <c r="J883" i="8"/>
  <c r="I883" i="8"/>
  <c r="H883" i="8"/>
  <c r="G883" i="8"/>
  <c r="F883" i="8"/>
  <c r="E883" i="8"/>
  <c r="D883" i="8"/>
  <c r="O882" i="8"/>
  <c r="N882" i="8"/>
  <c r="M882" i="8"/>
  <c r="L882" i="8"/>
  <c r="U882" i="8" s="1"/>
  <c r="K882" i="8"/>
  <c r="J882" i="8"/>
  <c r="I882" i="8"/>
  <c r="H882" i="8"/>
  <c r="G882" i="8"/>
  <c r="F882" i="8"/>
  <c r="E882" i="8"/>
  <c r="D882" i="8"/>
  <c r="O881" i="8"/>
  <c r="N881" i="8"/>
  <c r="M881" i="8"/>
  <c r="L881" i="8"/>
  <c r="V881" i="8" s="1"/>
  <c r="K881" i="8"/>
  <c r="J881" i="8"/>
  <c r="I881" i="8"/>
  <c r="H881" i="8"/>
  <c r="G881" i="8"/>
  <c r="F881" i="8"/>
  <c r="E881" i="8"/>
  <c r="D881" i="8"/>
  <c r="O880" i="8"/>
  <c r="N880" i="8"/>
  <c r="M880" i="8"/>
  <c r="L880" i="8"/>
  <c r="V880" i="8" s="1"/>
  <c r="K880" i="8"/>
  <c r="J880" i="8"/>
  <c r="I880" i="8"/>
  <c r="H880" i="8"/>
  <c r="G880" i="8"/>
  <c r="F880" i="8"/>
  <c r="E880" i="8"/>
  <c r="D880" i="8"/>
  <c r="O879" i="8"/>
  <c r="N879" i="8"/>
  <c r="M879" i="8"/>
  <c r="L879" i="8"/>
  <c r="K879" i="8"/>
  <c r="J879" i="8"/>
  <c r="I879" i="8"/>
  <c r="H879" i="8"/>
  <c r="G879" i="8"/>
  <c r="F879" i="8"/>
  <c r="E879" i="8"/>
  <c r="D879" i="8"/>
  <c r="O878" i="8"/>
  <c r="N878" i="8"/>
  <c r="M878" i="8"/>
  <c r="L878" i="8"/>
  <c r="U878" i="8" s="1"/>
  <c r="K878" i="8"/>
  <c r="J878" i="8"/>
  <c r="I878" i="8"/>
  <c r="H878" i="8"/>
  <c r="G878" i="8"/>
  <c r="F878" i="8"/>
  <c r="E878" i="8"/>
  <c r="D878" i="8"/>
  <c r="O877" i="8"/>
  <c r="N877" i="8"/>
  <c r="M877" i="8"/>
  <c r="L877" i="8"/>
  <c r="U877" i="8" s="1"/>
  <c r="AH877" i="8" s="1"/>
  <c r="K877" i="8"/>
  <c r="J877" i="8"/>
  <c r="I877" i="8"/>
  <c r="H877" i="8"/>
  <c r="G877" i="8"/>
  <c r="F877" i="8"/>
  <c r="E877" i="8"/>
  <c r="D877" i="8"/>
  <c r="O876" i="8"/>
  <c r="N876" i="8"/>
  <c r="M876" i="8"/>
  <c r="L876" i="8"/>
  <c r="V876" i="8" s="1"/>
  <c r="K876" i="8"/>
  <c r="J876" i="8"/>
  <c r="I876" i="8"/>
  <c r="H876" i="8"/>
  <c r="G876" i="8"/>
  <c r="F876" i="8"/>
  <c r="E876" i="8"/>
  <c r="D876" i="8"/>
  <c r="O875" i="8"/>
  <c r="N875" i="8"/>
  <c r="M875" i="8"/>
  <c r="L875" i="8"/>
  <c r="V875" i="8" s="1"/>
  <c r="K875" i="8"/>
  <c r="J875" i="8"/>
  <c r="I875" i="8"/>
  <c r="H875" i="8"/>
  <c r="G875" i="8"/>
  <c r="F875" i="8"/>
  <c r="E875" i="8"/>
  <c r="D875" i="8"/>
  <c r="O874" i="8"/>
  <c r="N874" i="8"/>
  <c r="M874" i="8"/>
  <c r="L874" i="8"/>
  <c r="U874" i="8" s="1"/>
  <c r="AH874" i="8" s="1"/>
  <c r="K874" i="8"/>
  <c r="J874" i="8"/>
  <c r="I874" i="8"/>
  <c r="H874" i="8"/>
  <c r="G874" i="8"/>
  <c r="F874" i="8"/>
  <c r="E874" i="8"/>
  <c r="D874" i="8"/>
  <c r="O873" i="8"/>
  <c r="N873" i="8"/>
  <c r="M873" i="8"/>
  <c r="L873" i="8"/>
  <c r="V873" i="8" s="1"/>
  <c r="K873" i="8"/>
  <c r="J873" i="8"/>
  <c r="I873" i="8"/>
  <c r="H873" i="8"/>
  <c r="G873" i="8"/>
  <c r="F873" i="8"/>
  <c r="E873" i="8"/>
  <c r="D873" i="8"/>
  <c r="O872" i="8"/>
  <c r="N872" i="8"/>
  <c r="M872" i="8"/>
  <c r="L872" i="8"/>
  <c r="V872" i="8" s="1"/>
  <c r="K872" i="8"/>
  <c r="J872" i="8"/>
  <c r="I872" i="8"/>
  <c r="H872" i="8"/>
  <c r="G872" i="8"/>
  <c r="F872" i="8"/>
  <c r="E872" i="8"/>
  <c r="D872" i="8"/>
  <c r="O871" i="8"/>
  <c r="N871" i="8"/>
  <c r="M871" i="8"/>
  <c r="L871" i="8"/>
  <c r="V871" i="8" s="1"/>
  <c r="K871" i="8"/>
  <c r="J871" i="8"/>
  <c r="I871" i="8"/>
  <c r="H871" i="8"/>
  <c r="G871" i="8"/>
  <c r="F871" i="8"/>
  <c r="E871" i="8"/>
  <c r="D871" i="8"/>
  <c r="O870" i="8"/>
  <c r="N870" i="8"/>
  <c r="M870" i="8"/>
  <c r="L870" i="8"/>
  <c r="V870" i="8" s="1"/>
  <c r="K870" i="8"/>
  <c r="J870" i="8"/>
  <c r="I870" i="8"/>
  <c r="H870" i="8"/>
  <c r="G870" i="8"/>
  <c r="F870" i="8"/>
  <c r="E870" i="8"/>
  <c r="D870" i="8"/>
  <c r="O869" i="8"/>
  <c r="N869" i="8"/>
  <c r="M869" i="8"/>
  <c r="L869" i="8"/>
  <c r="V869" i="8" s="1"/>
  <c r="K869" i="8"/>
  <c r="J869" i="8"/>
  <c r="I869" i="8"/>
  <c r="H869" i="8"/>
  <c r="G869" i="8"/>
  <c r="F869" i="8"/>
  <c r="E869" i="8"/>
  <c r="D869" i="8"/>
  <c r="O868" i="8"/>
  <c r="N868" i="8"/>
  <c r="M868" i="8"/>
  <c r="L868" i="8"/>
  <c r="V868" i="8" s="1"/>
  <c r="K868" i="8"/>
  <c r="J868" i="8"/>
  <c r="I868" i="8"/>
  <c r="H868" i="8"/>
  <c r="G868" i="8"/>
  <c r="F868" i="8"/>
  <c r="E868" i="8"/>
  <c r="D868" i="8"/>
  <c r="O867" i="8"/>
  <c r="N867" i="8"/>
  <c r="M867" i="8"/>
  <c r="L867" i="8"/>
  <c r="V867" i="8" s="1"/>
  <c r="K867" i="8"/>
  <c r="J867" i="8"/>
  <c r="I867" i="8"/>
  <c r="H867" i="8"/>
  <c r="G867" i="8"/>
  <c r="F867" i="8"/>
  <c r="E867" i="8"/>
  <c r="D867" i="8"/>
  <c r="O866" i="8"/>
  <c r="N866" i="8"/>
  <c r="M866" i="8"/>
  <c r="L866" i="8"/>
  <c r="U866" i="8" s="1"/>
  <c r="K866" i="8"/>
  <c r="J866" i="8"/>
  <c r="I866" i="8"/>
  <c r="H866" i="8"/>
  <c r="G866" i="8"/>
  <c r="F866" i="8"/>
  <c r="E866" i="8"/>
  <c r="D866" i="8"/>
  <c r="O865" i="8"/>
  <c r="N865" i="8"/>
  <c r="M865" i="8"/>
  <c r="L865" i="8"/>
  <c r="V865" i="8" s="1"/>
  <c r="K865" i="8"/>
  <c r="J865" i="8"/>
  <c r="I865" i="8"/>
  <c r="H865" i="8"/>
  <c r="G865" i="8"/>
  <c r="F865" i="8"/>
  <c r="E865" i="8"/>
  <c r="D865" i="8"/>
  <c r="O864" i="8"/>
  <c r="N864" i="8"/>
  <c r="M864" i="8"/>
  <c r="L864" i="8"/>
  <c r="V864" i="8" s="1"/>
  <c r="K864" i="8"/>
  <c r="J864" i="8"/>
  <c r="I864" i="8"/>
  <c r="H864" i="8"/>
  <c r="G864" i="8"/>
  <c r="F864" i="8"/>
  <c r="E864" i="8"/>
  <c r="D864" i="8"/>
  <c r="O863" i="8"/>
  <c r="N863" i="8"/>
  <c r="M863" i="8"/>
  <c r="L863" i="8"/>
  <c r="V863" i="8" s="1"/>
  <c r="K863" i="8"/>
  <c r="J863" i="8"/>
  <c r="I863" i="8"/>
  <c r="H863" i="8"/>
  <c r="G863" i="8"/>
  <c r="F863" i="8"/>
  <c r="E863" i="8"/>
  <c r="D863" i="8"/>
  <c r="O862" i="8"/>
  <c r="N862" i="8"/>
  <c r="M862" i="8"/>
  <c r="L862" i="8"/>
  <c r="V862" i="8" s="1"/>
  <c r="AI862" i="8" s="1"/>
  <c r="K862" i="8"/>
  <c r="J862" i="8"/>
  <c r="I862" i="8"/>
  <c r="H862" i="8"/>
  <c r="G862" i="8"/>
  <c r="F862" i="8"/>
  <c r="E862" i="8"/>
  <c r="D862" i="8"/>
  <c r="O861" i="8"/>
  <c r="N861" i="8"/>
  <c r="M861" i="8"/>
  <c r="L861" i="8"/>
  <c r="V861" i="8" s="1"/>
  <c r="K861" i="8"/>
  <c r="J861" i="8"/>
  <c r="I861" i="8"/>
  <c r="H861" i="8"/>
  <c r="G861" i="8"/>
  <c r="F861" i="8"/>
  <c r="E861" i="8"/>
  <c r="D861" i="8"/>
  <c r="O860" i="8"/>
  <c r="N860" i="8"/>
  <c r="M860" i="8"/>
  <c r="L860" i="8"/>
  <c r="V860" i="8" s="1"/>
  <c r="K860" i="8"/>
  <c r="J860" i="8"/>
  <c r="I860" i="8"/>
  <c r="H860" i="8"/>
  <c r="G860" i="8"/>
  <c r="F860" i="8"/>
  <c r="E860" i="8"/>
  <c r="D860" i="8"/>
  <c r="O859" i="8"/>
  <c r="N859" i="8"/>
  <c r="M859" i="8"/>
  <c r="L859" i="8"/>
  <c r="V859" i="8" s="1"/>
  <c r="K859" i="8"/>
  <c r="J859" i="8"/>
  <c r="I859" i="8"/>
  <c r="H859" i="8"/>
  <c r="G859" i="8"/>
  <c r="F859" i="8"/>
  <c r="E859" i="8"/>
  <c r="D859" i="8"/>
  <c r="O858" i="8"/>
  <c r="N858" i="8"/>
  <c r="M858" i="8"/>
  <c r="L858" i="8"/>
  <c r="U858" i="8" s="1"/>
  <c r="K858" i="8"/>
  <c r="J858" i="8"/>
  <c r="I858" i="8"/>
  <c r="H858" i="8"/>
  <c r="G858" i="8"/>
  <c r="F858" i="8"/>
  <c r="E858" i="8"/>
  <c r="D858" i="8"/>
  <c r="O857" i="8"/>
  <c r="N857" i="8"/>
  <c r="M857" i="8"/>
  <c r="L857" i="8"/>
  <c r="V857" i="8" s="1"/>
  <c r="K857" i="8"/>
  <c r="J857" i="8"/>
  <c r="I857" i="8"/>
  <c r="H857" i="8"/>
  <c r="G857" i="8"/>
  <c r="F857" i="8"/>
  <c r="E857" i="8"/>
  <c r="D857" i="8"/>
  <c r="O856" i="8"/>
  <c r="N856" i="8"/>
  <c r="M856" i="8"/>
  <c r="L856" i="8"/>
  <c r="V856" i="8" s="1"/>
  <c r="K856" i="8"/>
  <c r="J856" i="8"/>
  <c r="I856" i="8"/>
  <c r="H856" i="8"/>
  <c r="G856" i="8"/>
  <c r="F856" i="8"/>
  <c r="E856" i="8"/>
  <c r="D856" i="8"/>
  <c r="O855" i="8"/>
  <c r="N855" i="8"/>
  <c r="M855" i="8"/>
  <c r="L855" i="8"/>
  <c r="V855" i="8" s="1"/>
  <c r="K855" i="8"/>
  <c r="J855" i="8"/>
  <c r="I855" i="8"/>
  <c r="H855" i="8"/>
  <c r="G855" i="8"/>
  <c r="F855" i="8"/>
  <c r="E855" i="8"/>
  <c r="D855" i="8"/>
  <c r="O854" i="8"/>
  <c r="N854" i="8"/>
  <c r="M854" i="8"/>
  <c r="L854" i="8"/>
  <c r="V854" i="8" s="1"/>
  <c r="K854" i="8"/>
  <c r="J854" i="8"/>
  <c r="I854" i="8"/>
  <c r="H854" i="8"/>
  <c r="G854" i="8"/>
  <c r="F854" i="8"/>
  <c r="E854" i="8"/>
  <c r="D854" i="8"/>
  <c r="O853" i="8"/>
  <c r="N853" i="8"/>
  <c r="M853" i="8"/>
  <c r="L853" i="8"/>
  <c r="V853" i="8" s="1"/>
  <c r="K853" i="8"/>
  <c r="J853" i="8"/>
  <c r="I853" i="8"/>
  <c r="H853" i="8"/>
  <c r="G853" i="8"/>
  <c r="F853" i="8"/>
  <c r="E853" i="8"/>
  <c r="D853" i="8"/>
  <c r="O852" i="8"/>
  <c r="N852" i="8"/>
  <c r="M852" i="8"/>
  <c r="L852" i="8"/>
  <c r="V852" i="8" s="1"/>
  <c r="K852" i="8"/>
  <c r="J852" i="8"/>
  <c r="I852" i="8"/>
  <c r="H852" i="8"/>
  <c r="G852" i="8"/>
  <c r="F852" i="8"/>
  <c r="E852" i="8"/>
  <c r="D852" i="8"/>
  <c r="O851" i="8"/>
  <c r="N851" i="8"/>
  <c r="M851" i="8"/>
  <c r="L851" i="8"/>
  <c r="V851" i="8" s="1"/>
  <c r="K851" i="8"/>
  <c r="J851" i="8"/>
  <c r="I851" i="8"/>
  <c r="H851" i="8"/>
  <c r="G851" i="8"/>
  <c r="F851" i="8"/>
  <c r="E851" i="8"/>
  <c r="D851" i="8"/>
  <c r="O850" i="8"/>
  <c r="N850" i="8"/>
  <c r="M850" i="8"/>
  <c r="L850" i="8"/>
  <c r="V850" i="8" s="1"/>
  <c r="K850" i="8"/>
  <c r="J850" i="8"/>
  <c r="I850" i="8"/>
  <c r="H850" i="8"/>
  <c r="G850" i="8"/>
  <c r="F850" i="8"/>
  <c r="E850" i="8"/>
  <c r="D850" i="8"/>
  <c r="O849" i="8"/>
  <c r="N849" i="8"/>
  <c r="M849" i="8"/>
  <c r="L849" i="8"/>
  <c r="V849" i="8" s="1"/>
  <c r="K849" i="8"/>
  <c r="J849" i="8"/>
  <c r="I849" i="8"/>
  <c r="H849" i="8"/>
  <c r="G849" i="8"/>
  <c r="F849" i="8"/>
  <c r="E849" i="8"/>
  <c r="D849" i="8"/>
  <c r="O848" i="8"/>
  <c r="N848" i="8"/>
  <c r="M848" i="8"/>
  <c r="L848" i="8"/>
  <c r="U848" i="8" s="1"/>
  <c r="K848" i="8"/>
  <c r="J848" i="8"/>
  <c r="I848" i="8"/>
  <c r="H848" i="8"/>
  <c r="G848" i="8"/>
  <c r="F848" i="8"/>
  <c r="E848" i="8"/>
  <c r="D848" i="8"/>
  <c r="O847" i="8"/>
  <c r="N847" i="8"/>
  <c r="M847" i="8"/>
  <c r="L847" i="8"/>
  <c r="V847" i="8" s="1"/>
  <c r="K847" i="8"/>
  <c r="J847" i="8"/>
  <c r="I847" i="8"/>
  <c r="H847" i="8"/>
  <c r="G847" i="8"/>
  <c r="F847" i="8"/>
  <c r="E847" i="8"/>
  <c r="D847" i="8"/>
  <c r="O846" i="8"/>
  <c r="N846" i="8"/>
  <c r="M846" i="8"/>
  <c r="L846" i="8"/>
  <c r="V846" i="8" s="1"/>
  <c r="K846" i="8"/>
  <c r="J846" i="8"/>
  <c r="I846" i="8"/>
  <c r="H846" i="8"/>
  <c r="G846" i="8"/>
  <c r="F846" i="8"/>
  <c r="E846" i="8"/>
  <c r="D846" i="8"/>
  <c r="O845" i="8"/>
  <c r="N845" i="8"/>
  <c r="M845" i="8"/>
  <c r="L845" i="8"/>
  <c r="V845" i="8" s="1"/>
  <c r="K845" i="8"/>
  <c r="J845" i="8"/>
  <c r="I845" i="8"/>
  <c r="H845" i="8"/>
  <c r="G845" i="8"/>
  <c r="F845" i="8"/>
  <c r="E845" i="8"/>
  <c r="D845" i="8"/>
  <c r="O844" i="8"/>
  <c r="N844" i="8"/>
  <c r="M844" i="8"/>
  <c r="L844" i="8"/>
  <c r="V844" i="8" s="1"/>
  <c r="K844" i="8"/>
  <c r="J844" i="8"/>
  <c r="I844" i="8"/>
  <c r="H844" i="8"/>
  <c r="G844" i="8"/>
  <c r="F844" i="8"/>
  <c r="E844" i="8"/>
  <c r="D844" i="8"/>
  <c r="O843" i="8"/>
  <c r="N843" i="8"/>
  <c r="M843" i="8"/>
  <c r="L843" i="8"/>
  <c r="K843" i="8"/>
  <c r="J843" i="8"/>
  <c r="I843" i="8"/>
  <c r="H843" i="8"/>
  <c r="G843" i="8"/>
  <c r="F843" i="8"/>
  <c r="E843" i="8"/>
  <c r="D843" i="8"/>
  <c r="O842" i="8"/>
  <c r="N842" i="8"/>
  <c r="M842" i="8"/>
  <c r="L842" i="8"/>
  <c r="U842" i="8" s="1"/>
  <c r="K842" i="8"/>
  <c r="J842" i="8"/>
  <c r="I842" i="8"/>
  <c r="H842" i="8"/>
  <c r="G842" i="8"/>
  <c r="F842" i="8"/>
  <c r="E842" i="8"/>
  <c r="D842" i="8"/>
  <c r="O841" i="8"/>
  <c r="N841" i="8"/>
  <c r="M841" i="8"/>
  <c r="L841" i="8"/>
  <c r="K841" i="8"/>
  <c r="J841" i="8"/>
  <c r="I841" i="8"/>
  <c r="H841" i="8"/>
  <c r="G841" i="8"/>
  <c r="F841" i="8"/>
  <c r="E841" i="8"/>
  <c r="D841" i="8"/>
  <c r="O840" i="8"/>
  <c r="N840" i="8"/>
  <c r="M840" i="8"/>
  <c r="L840" i="8"/>
  <c r="V840" i="8" s="1"/>
  <c r="K840" i="8"/>
  <c r="J840" i="8"/>
  <c r="I840" i="8"/>
  <c r="H840" i="8"/>
  <c r="G840" i="8"/>
  <c r="F840" i="8"/>
  <c r="E840" i="8"/>
  <c r="D840" i="8"/>
  <c r="O839" i="8"/>
  <c r="N839" i="8"/>
  <c r="M839" i="8"/>
  <c r="L839" i="8"/>
  <c r="K839" i="8"/>
  <c r="J839" i="8"/>
  <c r="I839" i="8"/>
  <c r="H839" i="8"/>
  <c r="G839" i="8"/>
  <c r="F839" i="8"/>
  <c r="E839" i="8"/>
  <c r="D839" i="8"/>
  <c r="O838" i="8"/>
  <c r="N838" i="8"/>
  <c r="M838" i="8"/>
  <c r="L838" i="8"/>
  <c r="U838" i="8" s="1"/>
  <c r="K838" i="8"/>
  <c r="J838" i="8"/>
  <c r="I838" i="8"/>
  <c r="H838" i="8"/>
  <c r="G838" i="8"/>
  <c r="F838" i="8"/>
  <c r="E838" i="8"/>
  <c r="D838" i="8"/>
  <c r="O837" i="8"/>
  <c r="N837" i="8"/>
  <c r="M837" i="8"/>
  <c r="L837" i="8"/>
  <c r="K837" i="8"/>
  <c r="J837" i="8"/>
  <c r="I837" i="8"/>
  <c r="H837" i="8"/>
  <c r="G837" i="8"/>
  <c r="F837" i="8"/>
  <c r="E837" i="8"/>
  <c r="D837" i="8"/>
  <c r="O836" i="8"/>
  <c r="N836" i="8"/>
  <c r="M836" i="8"/>
  <c r="L836" i="8"/>
  <c r="V836" i="8" s="1"/>
  <c r="K836" i="8"/>
  <c r="J836" i="8"/>
  <c r="I836" i="8"/>
  <c r="H836" i="8"/>
  <c r="G836" i="8"/>
  <c r="F836" i="8"/>
  <c r="E836" i="8"/>
  <c r="D836" i="8"/>
  <c r="O835" i="8"/>
  <c r="N835" i="8"/>
  <c r="M835" i="8"/>
  <c r="L835" i="8"/>
  <c r="K835" i="8"/>
  <c r="J835" i="8"/>
  <c r="I835" i="8"/>
  <c r="H835" i="8"/>
  <c r="G835" i="8"/>
  <c r="F835" i="8"/>
  <c r="E835" i="8"/>
  <c r="D835" i="8"/>
  <c r="O834" i="8"/>
  <c r="N834" i="8"/>
  <c r="M834" i="8"/>
  <c r="L834" i="8"/>
  <c r="U834" i="8" s="1"/>
  <c r="K834" i="8"/>
  <c r="J834" i="8"/>
  <c r="I834" i="8"/>
  <c r="H834" i="8"/>
  <c r="G834" i="8"/>
  <c r="F834" i="8"/>
  <c r="E834" i="8"/>
  <c r="D834" i="8"/>
  <c r="O833" i="8"/>
  <c r="N833" i="8"/>
  <c r="M833" i="8"/>
  <c r="L833" i="8"/>
  <c r="U833" i="8" s="1"/>
  <c r="K833" i="8"/>
  <c r="J833" i="8"/>
  <c r="I833" i="8"/>
  <c r="H833" i="8"/>
  <c r="G833" i="8"/>
  <c r="F833" i="8"/>
  <c r="E833" i="8"/>
  <c r="D833" i="8"/>
  <c r="O832" i="8"/>
  <c r="N832" i="8"/>
  <c r="M832" i="8"/>
  <c r="L832" i="8"/>
  <c r="U832" i="8" s="1"/>
  <c r="K832" i="8"/>
  <c r="J832" i="8"/>
  <c r="I832" i="8"/>
  <c r="H832" i="8"/>
  <c r="G832" i="8"/>
  <c r="F832" i="8"/>
  <c r="E832" i="8"/>
  <c r="D832" i="8"/>
  <c r="O831" i="8"/>
  <c r="N831" i="8"/>
  <c r="M831" i="8"/>
  <c r="L831" i="8"/>
  <c r="U831" i="8" s="1"/>
  <c r="K831" i="8"/>
  <c r="J831" i="8"/>
  <c r="I831" i="8"/>
  <c r="H831" i="8"/>
  <c r="G831" i="8"/>
  <c r="F831" i="8"/>
  <c r="E831" i="8"/>
  <c r="D831" i="8"/>
  <c r="O830" i="8"/>
  <c r="N830" i="8"/>
  <c r="M830" i="8"/>
  <c r="L830" i="8"/>
  <c r="V830" i="8" s="1"/>
  <c r="K830" i="8"/>
  <c r="J830" i="8"/>
  <c r="I830" i="8"/>
  <c r="H830" i="8"/>
  <c r="G830" i="8"/>
  <c r="F830" i="8"/>
  <c r="E830" i="8"/>
  <c r="D830" i="8"/>
  <c r="O829" i="8"/>
  <c r="N829" i="8"/>
  <c r="M829" i="8"/>
  <c r="L829" i="8"/>
  <c r="U829" i="8" s="1"/>
  <c r="K829" i="8"/>
  <c r="J829" i="8"/>
  <c r="I829" i="8"/>
  <c r="H829" i="8"/>
  <c r="G829" i="8"/>
  <c r="F829" i="8"/>
  <c r="E829" i="8"/>
  <c r="D829" i="8"/>
  <c r="O828" i="8"/>
  <c r="N828" i="8"/>
  <c r="M828" i="8"/>
  <c r="L828" i="8"/>
  <c r="V828" i="8" s="1"/>
  <c r="K828" i="8"/>
  <c r="J828" i="8"/>
  <c r="I828" i="8"/>
  <c r="H828" i="8"/>
  <c r="G828" i="8"/>
  <c r="F828" i="8"/>
  <c r="E828" i="8"/>
  <c r="D828" i="8"/>
  <c r="O827" i="8"/>
  <c r="N827" i="8"/>
  <c r="M827" i="8"/>
  <c r="L827" i="8"/>
  <c r="U827" i="8" s="1"/>
  <c r="K827" i="8"/>
  <c r="J827" i="8"/>
  <c r="I827" i="8"/>
  <c r="H827" i="8"/>
  <c r="G827" i="8"/>
  <c r="F827" i="8"/>
  <c r="E827" i="8"/>
  <c r="D827" i="8"/>
  <c r="O826" i="8"/>
  <c r="N826" i="8"/>
  <c r="M826" i="8"/>
  <c r="L826" i="8"/>
  <c r="U826" i="8" s="1"/>
  <c r="K826" i="8"/>
  <c r="J826" i="8"/>
  <c r="I826" i="8"/>
  <c r="H826" i="8"/>
  <c r="G826" i="8"/>
  <c r="F826" i="8"/>
  <c r="E826" i="8"/>
  <c r="D826" i="8"/>
  <c r="O825" i="8"/>
  <c r="N825" i="8"/>
  <c r="M825" i="8"/>
  <c r="L825" i="8"/>
  <c r="U825" i="8" s="1"/>
  <c r="K825" i="8"/>
  <c r="J825" i="8"/>
  <c r="I825" i="8"/>
  <c r="H825" i="8"/>
  <c r="G825" i="8"/>
  <c r="F825" i="8"/>
  <c r="E825" i="8"/>
  <c r="D825" i="8"/>
  <c r="O824" i="8"/>
  <c r="N824" i="8"/>
  <c r="M824" i="8"/>
  <c r="L824" i="8"/>
  <c r="V824" i="8" s="1"/>
  <c r="K824" i="8"/>
  <c r="J824" i="8"/>
  <c r="I824" i="8"/>
  <c r="H824" i="8"/>
  <c r="G824" i="8"/>
  <c r="F824" i="8"/>
  <c r="E824" i="8"/>
  <c r="D824" i="8"/>
  <c r="O823" i="8"/>
  <c r="N823" i="8"/>
  <c r="M823" i="8"/>
  <c r="L823" i="8"/>
  <c r="U823" i="8" s="1"/>
  <c r="K823" i="8"/>
  <c r="J823" i="8"/>
  <c r="I823" i="8"/>
  <c r="H823" i="8"/>
  <c r="G823" i="8"/>
  <c r="F823" i="8"/>
  <c r="E823" i="8"/>
  <c r="D823" i="8"/>
  <c r="O822" i="8"/>
  <c r="N822" i="8"/>
  <c r="M822" i="8"/>
  <c r="L822" i="8"/>
  <c r="V822" i="8" s="1"/>
  <c r="K822" i="8"/>
  <c r="J822" i="8"/>
  <c r="I822" i="8"/>
  <c r="H822" i="8"/>
  <c r="G822" i="8"/>
  <c r="F822" i="8"/>
  <c r="E822" i="8"/>
  <c r="D822" i="8"/>
  <c r="O821" i="8"/>
  <c r="N821" i="8"/>
  <c r="M821" i="8"/>
  <c r="L821" i="8"/>
  <c r="U821" i="8" s="1"/>
  <c r="K821" i="8"/>
  <c r="J821" i="8"/>
  <c r="I821" i="8"/>
  <c r="H821" i="8"/>
  <c r="G821" i="8"/>
  <c r="F821" i="8"/>
  <c r="E821" i="8"/>
  <c r="D821" i="8"/>
  <c r="O820" i="8"/>
  <c r="N820" i="8"/>
  <c r="M820" i="8"/>
  <c r="L820" i="8"/>
  <c r="V820" i="8" s="1"/>
  <c r="K820" i="8"/>
  <c r="J820" i="8"/>
  <c r="I820" i="8"/>
  <c r="H820" i="8"/>
  <c r="G820" i="8"/>
  <c r="F820" i="8"/>
  <c r="E820" i="8"/>
  <c r="D820" i="8"/>
  <c r="O819" i="8"/>
  <c r="N819" i="8"/>
  <c r="M819" i="8"/>
  <c r="L819" i="8"/>
  <c r="U819" i="8" s="1"/>
  <c r="K819" i="8"/>
  <c r="J819" i="8"/>
  <c r="I819" i="8"/>
  <c r="H819" i="8"/>
  <c r="G819" i="8"/>
  <c r="F819" i="8"/>
  <c r="E819" i="8"/>
  <c r="D819" i="8"/>
  <c r="O818" i="8"/>
  <c r="N818" i="8"/>
  <c r="M818" i="8"/>
  <c r="L818" i="8"/>
  <c r="V818" i="8" s="1"/>
  <c r="K818" i="8"/>
  <c r="J818" i="8"/>
  <c r="I818" i="8"/>
  <c r="H818" i="8"/>
  <c r="G818" i="8"/>
  <c r="F818" i="8"/>
  <c r="E818" i="8"/>
  <c r="D818" i="8"/>
  <c r="O817" i="8"/>
  <c r="N817" i="8"/>
  <c r="M817" i="8"/>
  <c r="L817" i="8"/>
  <c r="U817" i="8" s="1"/>
  <c r="K817" i="8"/>
  <c r="J817" i="8"/>
  <c r="I817" i="8"/>
  <c r="H817" i="8"/>
  <c r="G817" i="8"/>
  <c r="F817" i="8"/>
  <c r="E817" i="8"/>
  <c r="D817" i="8"/>
  <c r="O816" i="8"/>
  <c r="N816" i="8"/>
  <c r="M816" i="8"/>
  <c r="L816" i="8"/>
  <c r="V816" i="8" s="1"/>
  <c r="K816" i="8"/>
  <c r="J816" i="8"/>
  <c r="I816" i="8"/>
  <c r="H816" i="8"/>
  <c r="G816" i="8"/>
  <c r="F816" i="8"/>
  <c r="E816" i="8"/>
  <c r="D816" i="8"/>
  <c r="O815" i="8"/>
  <c r="N815" i="8"/>
  <c r="M815" i="8"/>
  <c r="L815" i="8"/>
  <c r="U815" i="8" s="1"/>
  <c r="K815" i="8"/>
  <c r="J815" i="8"/>
  <c r="I815" i="8"/>
  <c r="H815" i="8"/>
  <c r="G815" i="8"/>
  <c r="F815" i="8"/>
  <c r="E815" i="8"/>
  <c r="D815" i="8"/>
  <c r="O814" i="8"/>
  <c r="N814" i="8"/>
  <c r="M814" i="8"/>
  <c r="L814" i="8"/>
  <c r="V814" i="8" s="1"/>
  <c r="K814" i="8"/>
  <c r="J814" i="8"/>
  <c r="I814" i="8"/>
  <c r="H814" i="8"/>
  <c r="G814" i="8"/>
  <c r="F814" i="8"/>
  <c r="E814" i="8"/>
  <c r="D814" i="8"/>
  <c r="O813" i="8"/>
  <c r="N813" i="8"/>
  <c r="M813" i="8"/>
  <c r="L813" i="8"/>
  <c r="U813" i="8" s="1"/>
  <c r="K813" i="8"/>
  <c r="J813" i="8"/>
  <c r="I813" i="8"/>
  <c r="H813" i="8"/>
  <c r="G813" i="8"/>
  <c r="F813" i="8"/>
  <c r="E813" i="8"/>
  <c r="D813" i="8"/>
  <c r="O812" i="8"/>
  <c r="N812" i="8"/>
  <c r="M812" i="8"/>
  <c r="L812" i="8"/>
  <c r="V812" i="8" s="1"/>
  <c r="K812" i="8"/>
  <c r="J812" i="8"/>
  <c r="I812" i="8"/>
  <c r="H812" i="8"/>
  <c r="G812" i="8"/>
  <c r="F812" i="8"/>
  <c r="E812" i="8"/>
  <c r="D812" i="8"/>
  <c r="O811" i="8"/>
  <c r="N811" i="8"/>
  <c r="M811" i="8"/>
  <c r="L811" i="8"/>
  <c r="U811" i="8" s="1"/>
  <c r="K811" i="8"/>
  <c r="J811" i="8"/>
  <c r="I811" i="8"/>
  <c r="H811" i="8"/>
  <c r="G811" i="8"/>
  <c r="F811" i="8"/>
  <c r="E811" i="8"/>
  <c r="D811" i="8"/>
  <c r="O810" i="8"/>
  <c r="N810" i="8"/>
  <c r="M810" i="8"/>
  <c r="L810" i="8"/>
  <c r="U810" i="8" s="1"/>
  <c r="K810" i="8"/>
  <c r="J810" i="8"/>
  <c r="I810" i="8"/>
  <c r="H810" i="8"/>
  <c r="G810" i="8"/>
  <c r="F810" i="8"/>
  <c r="E810" i="8"/>
  <c r="D810" i="8"/>
  <c r="O809" i="8"/>
  <c r="N809" i="8"/>
  <c r="M809" i="8"/>
  <c r="L809" i="8"/>
  <c r="U809" i="8" s="1"/>
  <c r="K809" i="8"/>
  <c r="J809" i="8"/>
  <c r="I809" i="8"/>
  <c r="H809" i="8"/>
  <c r="G809" i="8"/>
  <c r="F809" i="8"/>
  <c r="E809" i="8"/>
  <c r="D809" i="8"/>
  <c r="O808" i="8"/>
  <c r="N808" i="8"/>
  <c r="M808" i="8"/>
  <c r="L808" i="8"/>
  <c r="V808" i="8" s="1"/>
  <c r="K808" i="8"/>
  <c r="J808" i="8"/>
  <c r="I808" i="8"/>
  <c r="H808" i="8"/>
  <c r="G808" i="8"/>
  <c r="F808" i="8"/>
  <c r="E808" i="8"/>
  <c r="D808" i="8"/>
  <c r="O807" i="8"/>
  <c r="N807" i="8"/>
  <c r="M807" i="8"/>
  <c r="L807" i="8"/>
  <c r="U807" i="8" s="1"/>
  <c r="K807" i="8"/>
  <c r="J807" i="8"/>
  <c r="I807" i="8"/>
  <c r="H807" i="8"/>
  <c r="G807" i="8"/>
  <c r="F807" i="8"/>
  <c r="E807" i="8"/>
  <c r="D807" i="8"/>
  <c r="O806" i="8"/>
  <c r="N806" i="8"/>
  <c r="M806" i="8"/>
  <c r="L806" i="8"/>
  <c r="U806" i="8" s="1"/>
  <c r="K806" i="8"/>
  <c r="J806" i="8"/>
  <c r="I806" i="8"/>
  <c r="H806" i="8"/>
  <c r="G806" i="8"/>
  <c r="F806" i="8"/>
  <c r="E806" i="8"/>
  <c r="D806" i="8"/>
  <c r="O805" i="8"/>
  <c r="N805" i="8"/>
  <c r="M805" i="8"/>
  <c r="L805" i="8"/>
  <c r="U805" i="8" s="1"/>
  <c r="K805" i="8"/>
  <c r="J805" i="8"/>
  <c r="I805" i="8"/>
  <c r="H805" i="8"/>
  <c r="G805" i="8"/>
  <c r="F805" i="8"/>
  <c r="E805" i="8"/>
  <c r="D805" i="8"/>
  <c r="O804" i="8"/>
  <c r="N804" i="8"/>
  <c r="M804" i="8"/>
  <c r="L804" i="8"/>
  <c r="U804" i="8" s="1"/>
  <c r="K804" i="8"/>
  <c r="J804" i="8"/>
  <c r="I804" i="8"/>
  <c r="H804" i="8"/>
  <c r="G804" i="8"/>
  <c r="F804" i="8"/>
  <c r="E804" i="8"/>
  <c r="D804" i="8"/>
  <c r="O803" i="8"/>
  <c r="N803" i="8"/>
  <c r="M803" i="8"/>
  <c r="L803" i="8"/>
  <c r="U803" i="8" s="1"/>
  <c r="K803" i="8"/>
  <c r="J803" i="8"/>
  <c r="I803" i="8"/>
  <c r="H803" i="8"/>
  <c r="G803" i="8"/>
  <c r="F803" i="8"/>
  <c r="E803" i="8"/>
  <c r="D803" i="8"/>
  <c r="O802" i="8"/>
  <c r="N802" i="8"/>
  <c r="M802" i="8"/>
  <c r="L802" i="8"/>
  <c r="V802" i="8" s="1"/>
  <c r="K802" i="8"/>
  <c r="J802" i="8"/>
  <c r="I802" i="8"/>
  <c r="H802" i="8"/>
  <c r="G802" i="8"/>
  <c r="F802" i="8"/>
  <c r="E802" i="8"/>
  <c r="D802" i="8"/>
  <c r="O801" i="8"/>
  <c r="N801" i="8"/>
  <c r="M801" i="8"/>
  <c r="L801" i="8"/>
  <c r="U801" i="8" s="1"/>
  <c r="K801" i="8"/>
  <c r="J801" i="8"/>
  <c r="I801" i="8"/>
  <c r="H801" i="8"/>
  <c r="G801" i="8"/>
  <c r="F801" i="8"/>
  <c r="E801" i="8"/>
  <c r="D801" i="8"/>
  <c r="O800" i="8"/>
  <c r="N800" i="8"/>
  <c r="M800" i="8"/>
  <c r="L800" i="8"/>
  <c r="U800" i="8" s="1"/>
  <c r="K800" i="8"/>
  <c r="J800" i="8"/>
  <c r="I800" i="8"/>
  <c r="H800" i="8"/>
  <c r="G800" i="8"/>
  <c r="F800" i="8"/>
  <c r="E800" i="8"/>
  <c r="D800" i="8"/>
  <c r="O799" i="8"/>
  <c r="N799" i="8"/>
  <c r="M799" i="8"/>
  <c r="L799" i="8"/>
  <c r="U799" i="8" s="1"/>
  <c r="K799" i="8"/>
  <c r="J799" i="8"/>
  <c r="I799" i="8"/>
  <c r="H799" i="8"/>
  <c r="G799" i="8"/>
  <c r="F799" i="8"/>
  <c r="E799" i="8"/>
  <c r="D799" i="8"/>
  <c r="O798" i="8"/>
  <c r="N798" i="8"/>
  <c r="M798" i="8"/>
  <c r="L798" i="8"/>
  <c r="U798" i="8" s="1"/>
  <c r="K798" i="8"/>
  <c r="J798" i="8"/>
  <c r="I798" i="8"/>
  <c r="H798" i="8"/>
  <c r="G798" i="8"/>
  <c r="F798" i="8"/>
  <c r="E798" i="8"/>
  <c r="D798" i="8"/>
  <c r="O797" i="8"/>
  <c r="N797" i="8"/>
  <c r="M797" i="8"/>
  <c r="L797" i="8"/>
  <c r="U797" i="8" s="1"/>
  <c r="K797" i="8"/>
  <c r="J797" i="8"/>
  <c r="I797" i="8"/>
  <c r="H797" i="8"/>
  <c r="G797" i="8"/>
  <c r="F797" i="8"/>
  <c r="E797" i="8"/>
  <c r="D797" i="8"/>
  <c r="O796" i="8"/>
  <c r="N796" i="8"/>
  <c r="M796" i="8"/>
  <c r="L796" i="8"/>
  <c r="U796" i="8" s="1"/>
  <c r="K796" i="8"/>
  <c r="J796" i="8"/>
  <c r="I796" i="8"/>
  <c r="H796" i="8"/>
  <c r="G796" i="8"/>
  <c r="F796" i="8"/>
  <c r="E796" i="8"/>
  <c r="D796" i="8"/>
  <c r="O795" i="8"/>
  <c r="N795" i="8"/>
  <c r="M795" i="8"/>
  <c r="L795" i="8"/>
  <c r="U795" i="8" s="1"/>
  <c r="K795" i="8"/>
  <c r="J795" i="8"/>
  <c r="I795" i="8"/>
  <c r="H795" i="8"/>
  <c r="G795" i="8"/>
  <c r="F795" i="8"/>
  <c r="E795" i="8"/>
  <c r="D795" i="8"/>
  <c r="O794" i="8"/>
  <c r="N794" i="8"/>
  <c r="M794" i="8"/>
  <c r="L794" i="8"/>
  <c r="V794" i="8" s="1"/>
  <c r="K794" i="8"/>
  <c r="J794" i="8"/>
  <c r="I794" i="8"/>
  <c r="H794" i="8"/>
  <c r="G794" i="8"/>
  <c r="F794" i="8"/>
  <c r="E794" i="8"/>
  <c r="D794" i="8"/>
  <c r="O793" i="8"/>
  <c r="N793" i="8"/>
  <c r="M793" i="8"/>
  <c r="L793" i="8"/>
  <c r="U793" i="8" s="1"/>
  <c r="K793" i="8"/>
  <c r="J793" i="8"/>
  <c r="I793" i="8"/>
  <c r="H793" i="8"/>
  <c r="G793" i="8"/>
  <c r="F793" i="8"/>
  <c r="E793" i="8"/>
  <c r="D793" i="8"/>
  <c r="O792" i="8"/>
  <c r="N792" i="8"/>
  <c r="M792" i="8"/>
  <c r="L792" i="8"/>
  <c r="U792" i="8" s="1"/>
  <c r="K792" i="8"/>
  <c r="J792" i="8"/>
  <c r="I792" i="8"/>
  <c r="H792" i="8"/>
  <c r="G792" i="8"/>
  <c r="F792" i="8"/>
  <c r="E792" i="8"/>
  <c r="D792" i="8"/>
  <c r="O791" i="8"/>
  <c r="N791" i="8"/>
  <c r="M791" i="8"/>
  <c r="L791" i="8"/>
  <c r="U791" i="8" s="1"/>
  <c r="K791" i="8"/>
  <c r="J791" i="8"/>
  <c r="I791" i="8"/>
  <c r="H791" i="8"/>
  <c r="G791" i="8"/>
  <c r="F791" i="8"/>
  <c r="E791" i="8"/>
  <c r="D791" i="8"/>
  <c r="O790" i="8"/>
  <c r="N790" i="8"/>
  <c r="M790" i="8"/>
  <c r="L790" i="8"/>
  <c r="U790" i="8" s="1"/>
  <c r="K790" i="8"/>
  <c r="J790" i="8"/>
  <c r="I790" i="8"/>
  <c r="H790" i="8"/>
  <c r="G790" i="8"/>
  <c r="F790" i="8"/>
  <c r="E790" i="8"/>
  <c r="D790" i="8"/>
  <c r="O789" i="8"/>
  <c r="N789" i="8"/>
  <c r="M789" i="8"/>
  <c r="L789" i="8"/>
  <c r="U789" i="8" s="1"/>
  <c r="K789" i="8"/>
  <c r="J789" i="8"/>
  <c r="I789" i="8"/>
  <c r="H789" i="8"/>
  <c r="G789" i="8"/>
  <c r="F789" i="8"/>
  <c r="E789" i="8"/>
  <c r="D789" i="8"/>
  <c r="O788" i="8"/>
  <c r="N788" i="8"/>
  <c r="M788" i="8"/>
  <c r="L788" i="8"/>
  <c r="V788" i="8" s="1"/>
  <c r="K788" i="8"/>
  <c r="J788" i="8"/>
  <c r="I788" i="8"/>
  <c r="H788" i="8"/>
  <c r="G788" i="8"/>
  <c r="F788" i="8"/>
  <c r="E788" i="8"/>
  <c r="D788" i="8"/>
  <c r="O787" i="8"/>
  <c r="N787" i="8"/>
  <c r="M787" i="8"/>
  <c r="L787" i="8"/>
  <c r="U787" i="8" s="1"/>
  <c r="K787" i="8"/>
  <c r="J787" i="8"/>
  <c r="I787" i="8"/>
  <c r="H787" i="8"/>
  <c r="G787" i="8"/>
  <c r="F787" i="8"/>
  <c r="E787" i="8"/>
  <c r="D787" i="8"/>
  <c r="O786" i="8"/>
  <c r="N786" i="8"/>
  <c r="M786" i="8"/>
  <c r="L786" i="8"/>
  <c r="V786" i="8" s="1"/>
  <c r="K786" i="8"/>
  <c r="J786" i="8"/>
  <c r="I786" i="8"/>
  <c r="H786" i="8"/>
  <c r="G786" i="8"/>
  <c r="F786" i="8"/>
  <c r="E786" i="8"/>
  <c r="D786" i="8"/>
  <c r="O785" i="8"/>
  <c r="N785" i="8"/>
  <c r="M785" i="8"/>
  <c r="L785" i="8"/>
  <c r="U785" i="8" s="1"/>
  <c r="K785" i="8"/>
  <c r="J785" i="8"/>
  <c r="I785" i="8"/>
  <c r="H785" i="8"/>
  <c r="G785" i="8"/>
  <c r="F785" i="8"/>
  <c r="E785" i="8"/>
  <c r="D785" i="8"/>
  <c r="O784" i="8"/>
  <c r="N784" i="8"/>
  <c r="M784" i="8"/>
  <c r="L784" i="8"/>
  <c r="U784" i="8" s="1"/>
  <c r="K784" i="8"/>
  <c r="J784" i="8"/>
  <c r="I784" i="8"/>
  <c r="H784" i="8"/>
  <c r="G784" i="8"/>
  <c r="F784" i="8"/>
  <c r="E784" i="8"/>
  <c r="D784" i="8"/>
  <c r="O783" i="8"/>
  <c r="N783" i="8"/>
  <c r="M783" i="8"/>
  <c r="L783" i="8"/>
  <c r="U783" i="8" s="1"/>
  <c r="K783" i="8"/>
  <c r="J783" i="8"/>
  <c r="I783" i="8"/>
  <c r="H783" i="8"/>
  <c r="G783" i="8"/>
  <c r="F783" i="8"/>
  <c r="E783" i="8"/>
  <c r="D783" i="8"/>
  <c r="O782" i="8"/>
  <c r="N782" i="8"/>
  <c r="M782" i="8"/>
  <c r="L782" i="8"/>
  <c r="V782" i="8" s="1"/>
  <c r="K782" i="8"/>
  <c r="J782" i="8"/>
  <c r="I782" i="8"/>
  <c r="H782" i="8"/>
  <c r="G782" i="8"/>
  <c r="F782" i="8"/>
  <c r="E782" i="8"/>
  <c r="D782" i="8"/>
  <c r="O781" i="8"/>
  <c r="N781" i="8"/>
  <c r="M781" i="8"/>
  <c r="L781" i="8"/>
  <c r="U781" i="8" s="1"/>
  <c r="K781" i="8"/>
  <c r="J781" i="8"/>
  <c r="I781" i="8"/>
  <c r="H781" i="8"/>
  <c r="G781" i="8"/>
  <c r="F781" i="8"/>
  <c r="E781" i="8"/>
  <c r="D781" i="8"/>
  <c r="O780" i="8"/>
  <c r="N780" i="8"/>
  <c r="M780" i="8"/>
  <c r="L780" i="8"/>
  <c r="V780" i="8" s="1"/>
  <c r="K780" i="8"/>
  <c r="J780" i="8"/>
  <c r="I780" i="8"/>
  <c r="H780" i="8"/>
  <c r="G780" i="8"/>
  <c r="F780" i="8"/>
  <c r="E780" i="8"/>
  <c r="D780" i="8"/>
  <c r="O779" i="8"/>
  <c r="N779" i="8"/>
  <c r="M779" i="8"/>
  <c r="L779" i="8"/>
  <c r="U779" i="8" s="1"/>
  <c r="K779" i="8"/>
  <c r="J779" i="8"/>
  <c r="I779" i="8"/>
  <c r="H779" i="8"/>
  <c r="G779" i="8"/>
  <c r="F779" i="8"/>
  <c r="E779" i="8"/>
  <c r="D779" i="8"/>
  <c r="O778" i="8"/>
  <c r="N778" i="8"/>
  <c r="M778" i="8"/>
  <c r="L778" i="8"/>
  <c r="U778" i="8" s="1"/>
  <c r="K778" i="8"/>
  <c r="J778" i="8"/>
  <c r="I778" i="8"/>
  <c r="H778" i="8"/>
  <c r="G778" i="8"/>
  <c r="F778" i="8"/>
  <c r="E778" i="8"/>
  <c r="D778" i="8"/>
  <c r="O777" i="8"/>
  <c r="N777" i="8"/>
  <c r="M777" i="8"/>
  <c r="L777" i="8"/>
  <c r="V777" i="8" s="1"/>
  <c r="K777" i="8"/>
  <c r="J777" i="8"/>
  <c r="I777" i="8"/>
  <c r="H777" i="8"/>
  <c r="G777" i="8"/>
  <c r="F777" i="8"/>
  <c r="E777" i="8"/>
  <c r="D777" i="8"/>
  <c r="O776" i="8"/>
  <c r="N776" i="8"/>
  <c r="M776" i="8"/>
  <c r="L776" i="8"/>
  <c r="V776" i="8" s="1"/>
  <c r="K776" i="8"/>
  <c r="J776" i="8"/>
  <c r="I776" i="8"/>
  <c r="H776" i="8"/>
  <c r="G776" i="8"/>
  <c r="F776" i="8"/>
  <c r="E776" i="8"/>
  <c r="D776" i="8"/>
  <c r="O775" i="8"/>
  <c r="N775" i="8"/>
  <c r="M775" i="8"/>
  <c r="L775" i="8"/>
  <c r="U775" i="8" s="1"/>
  <c r="K775" i="8"/>
  <c r="J775" i="8"/>
  <c r="I775" i="8"/>
  <c r="H775" i="8"/>
  <c r="G775" i="8"/>
  <c r="F775" i="8"/>
  <c r="E775" i="8"/>
  <c r="D775" i="8"/>
  <c r="O774" i="8"/>
  <c r="N774" i="8"/>
  <c r="M774" i="8"/>
  <c r="L774" i="8"/>
  <c r="V774" i="8" s="1"/>
  <c r="K774" i="8"/>
  <c r="J774" i="8"/>
  <c r="I774" i="8"/>
  <c r="H774" i="8"/>
  <c r="G774" i="8"/>
  <c r="F774" i="8"/>
  <c r="E774" i="8"/>
  <c r="D774" i="8"/>
  <c r="O773" i="8"/>
  <c r="N773" i="8"/>
  <c r="M773" i="8"/>
  <c r="L773" i="8"/>
  <c r="U773" i="8" s="1"/>
  <c r="K773" i="8"/>
  <c r="J773" i="8"/>
  <c r="I773" i="8"/>
  <c r="H773" i="8"/>
  <c r="G773" i="8"/>
  <c r="F773" i="8"/>
  <c r="E773" i="8"/>
  <c r="D773" i="8"/>
  <c r="O772" i="8"/>
  <c r="N772" i="8"/>
  <c r="M772" i="8"/>
  <c r="L772" i="8"/>
  <c r="V772" i="8" s="1"/>
  <c r="K772" i="8"/>
  <c r="J772" i="8"/>
  <c r="I772" i="8"/>
  <c r="H772" i="8"/>
  <c r="G772" i="8"/>
  <c r="F772" i="8"/>
  <c r="E772" i="8"/>
  <c r="D772" i="8"/>
  <c r="O771" i="8"/>
  <c r="N771" i="8"/>
  <c r="M771" i="8"/>
  <c r="L771" i="8"/>
  <c r="U771" i="8" s="1"/>
  <c r="K771" i="8"/>
  <c r="J771" i="8"/>
  <c r="I771" i="8"/>
  <c r="H771" i="8"/>
  <c r="G771" i="8"/>
  <c r="F771" i="8"/>
  <c r="E771" i="8"/>
  <c r="D771" i="8"/>
  <c r="O770" i="8"/>
  <c r="N770" i="8"/>
  <c r="M770" i="8"/>
  <c r="L770" i="8"/>
  <c r="V770" i="8" s="1"/>
  <c r="K770" i="8"/>
  <c r="J770" i="8"/>
  <c r="I770" i="8"/>
  <c r="H770" i="8"/>
  <c r="G770" i="8"/>
  <c r="F770" i="8"/>
  <c r="E770" i="8"/>
  <c r="D770" i="8"/>
  <c r="O769" i="8"/>
  <c r="N769" i="8"/>
  <c r="M769" i="8"/>
  <c r="L769" i="8"/>
  <c r="U769" i="8" s="1"/>
  <c r="K769" i="8"/>
  <c r="J769" i="8"/>
  <c r="I769" i="8"/>
  <c r="H769" i="8"/>
  <c r="G769" i="8"/>
  <c r="F769" i="8"/>
  <c r="E769" i="8"/>
  <c r="D769" i="8"/>
  <c r="O768" i="8"/>
  <c r="N768" i="8"/>
  <c r="M768" i="8"/>
  <c r="L768" i="8"/>
  <c r="V768" i="8" s="1"/>
  <c r="K768" i="8"/>
  <c r="J768" i="8"/>
  <c r="I768" i="8"/>
  <c r="H768" i="8"/>
  <c r="G768" i="8"/>
  <c r="F768" i="8"/>
  <c r="E768" i="8"/>
  <c r="D768" i="8"/>
  <c r="O767" i="8"/>
  <c r="N767" i="8"/>
  <c r="M767" i="8"/>
  <c r="L767" i="8"/>
  <c r="U767" i="8" s="1"/>
  <c r="K767" i="8"/>
  <c r="J767" i="8"/>
  <c r="I767" i="8"/>
  <c r="H767" i="8"/>
  <c r="G767" i="8"/>
  <c r="F767" i="8"/>
  <c r="E767" i="8"/>
  <c r="D767" i="8"/>
  <c r="O766" i="8"/>
  <c r="N766" i="8"/>
  <c r="M766" i="8"/>
  <c r="L766" i="8"/>
  <c r="V766" i="8" s="1"/>
  <c r="K766" i="8"/>
  <c r="J766" i="8"/>
  <c r="I766" i="8"/>
  <c r="H766" i="8"/>
  <c r="G766" i="8"/>
  <c r="F766" i="8"/>
  <c r="E766" i="8"/>
  <c r="D766" i="8"/>
  <c r="O765" i="8"/>
  <c r="N765" i="8"/>
  <c r="M765" i="8"/>
  <c r="L765" i="8"/>
  <c r="U765" i="8" s="1"/>
  <c r="K765" i="8"/>
  <c r="J765" i="8"/>
  <c r="I765" i="8"/>
  <c r="H765" i="8"/>
  <c r="G765" i="8"/>
  <c r="F765" i="8"/>
  <c r="E765" i="8"/>
  <c r="D765" i="8"/>
  <c r="O764" i="8"/>
  <c r="N764" i="8"/>
  <c r="M764" i="8"/>
  <c r="L764" i="8"/>
  <c r="U764" i="8" s="1"/>
  <c r="K764" i="8"/>
  <c r="J764" i="8"/>
  <c r="I764" i="8"/>
  <c r="H764" i="8"/>
  <c r="G764" i="8"/>
  <c r="F764" i="8"/>
  <c r="E764" i="8"/>
  <c r="D764" i="8"/>
  <c r="O763" i="8"/>
  <c r="N763" i="8"/>
  <c r="M763" i="8"/>
  <c r="L763" i="8"/>
  <c r="U763" i="8" s="1"/>
  <c r="K763" i="8"/>
  <c r="J763" i="8"/>
  <c r="I763" i="8"/>
  <c r="H763" i="8"/>
  <c r="G763" i="8"/>
  <c r="F763" i="8"/>
  <c r="E763" i="8"/>
  <c r="D763" i="8"/>
  <c r="O762" i="8"/>
  <c r="N762" i="8"/>
  <c r="M762" i="8"/>
  <c r="L762" i="8"/>
  <c r="V762" i="8" s="1"/>
  <c r="K762" i="8"/>
  <c r="J762" i="8"/>
  <c r="I762" i="8"/>
  <c r="H762" i="8"/>
  <c r="G762" i="8"/>
  <c r="F762" i="8"/>
  <c r="E762" i="8"/>
  <c r="D762" i="8"/>
  <c r="O761" i="8"/>
  <c r="N761" i="8"/>
  <c r="M761" i="8"/>
  <c r="L761" i="8"/>
  <c r="U761" i="8" s="1"/>
  <c r="K761" i="8"/>
  <c r="J761" i="8"/>
  <c r="I761" i="8"/>
  <c r="H761" i="8"/>
  <c r="G761" i="8"/>
  <c r="F761" i="8"/>
  <c r="E761" i="8"/>
  <c r="D761" i="8"/>
  <c r="O760" i="8"/>
  <c r="N760" i="8"/>
  <c r="M760" i="8"/>
  <c r="L760" i="8"/>
  <c r="V760" i="8" s="1"/>
  <c r="K760" i="8"/>
  <c r="J760" i="8"/>
  <c r="I760" i="8"/>
  <c r="H760" i="8"/>
  <c r="G760" i="8"/>
  <c r="F760" i="8"/>
  <c r="E760" i="8"/>
  <c r="D760" i="8"/>
  <c r="O759" i="8"/>
  <c r="N759" i="8"/>
  <c r="M759" i="8"/>
  <c r="L759" i="8"/>
  <c r="U759" i="8" s="1"/>
  <c r="K759" i="8"/>
  <c r="J759" i="8"/>
  <c r="I759" i="8"/>
  <c r="H759" i="8"/>
  <c r="G759" i="8"/>
  <c r="F759" i="8"/>
  <c r="E759" i="8"/>
  <c r="D759" i="8"/>
  <c r="O758" i="8"/>
  <c r="N758" i="8"/>
  <c r="M758" i="8"/>
  <c r="L758" i="8"/>
  <c r="U758" i="8" s="1"/>
  <c r="K758" i="8"/>
  <c r="J758" i="8"/>
  <c r="I758" i="8"/>
  <c r="H758" i="8"/>
  <c r="G758" i="8"/>
  <c r="F758" i="8"/>
  <c r="E758" i="8"/>
  <c r="D758" i="8"/>
  <c r="O757" i="8"/>
  <c r="N757" i="8"/>
  <c r="M757" i="8"/>
  <c r="L757" i="8"/>
  <c r="U757" i="8" s="1"/>
  <c r="K757" i="8"/>
  <c r="J757" i="8"/>
  <c r="I757" i="8"/>
  <c r="H757" i="8"/>
  <c r="G757" i="8"/>
  <c r="F757" i="8"/>
  <c r="E757" i="8"/>
  <c r="D757" i="8"/>
  <c r="O756" i="8"/>
  <c r="N756" i="8"/>
  <c r="M756" i="8"/>
  <c r="L756" i="8"/>
  <c r="V756" i="8" s="1"/>
  <c r="K756" i="8"/>
  <c r="J756" i="8"/>
  <c r="I756" i="8"/>
  <c r="H756" i="8"/>
  <c r="G756" i="8"/>
  <c r="F756" i="8"/>
  <c r="E756" i="8"/>
  <c r="D756" i="8"/>
  <c r="O755" i="8"/>
  <c r="N755" i="8"/>
  <c r="M755" i="8"/>
  <c r="L755" i="8"/>
  <c r="U755" i="8" s="1"/>
  <c r="K755" i="8"/>
  <c r="J755" i="8"/>
  <c r="I755" i="8"/>
  <c r="H755" i="8"/>
  <c r="G755" i="8"/>
  <c r="F755" i="8"/>
  <c r="E755" i="8"/>
  <c r="D755" i="8"/>
  <c r="O754" i="8"/>
  <c r="N754" i="8"/>
  <c r="M754" i="8"/>
  <c r="L754" i="8"/>
  <c r="V754" i="8" s="1"/>
  <c r="K754" i="8"/>
  <c r="J754" i="8"/>
  <c r="I754" i="8"/>
  <c r="H754" i="8"/>
  <c r="G754" i="8"/>
  <c r="F754" i="8"/>
  <c r="E754" i="8"/>
  <c r="D754" i="8"/>
  <c r="O753" i="8"/>
  <c r="N753" i="8"/>
  <c r="M753" i="8"/>
  <c r="L753" i="8"/>
  <c r="U753" i="8" s="1"/>
  <c r="K753" i="8"/>
  <c r="J753" i="8"/>
  <c r="I753" i="8"/>
  <c r="H753" i="8"/>
  <c r="G753" i="8"/>
  <c r="F753" i="8"/>
  <c r="E753" i="8"/>
  <c r="D753" i="8"/>
  <c r="O752" i="8"/>
  <c r="N752" i="8"/>
  <c r="M752" i="8"/>
  <c r="L752" i="8"/>
  <c r="U752" i="8" s="1"/>
  <c r="K752" i="8"/>
  <c r="J752" i="8"/>
  <c r="I752" i="8"/>
  <c r="H752" i="8"/>
  <c r="G752" i="8"/>
  <c r="F752" i="8"/>
  <c r="E752" i="8"/>
  <c r="D752" i="8"/>
  <c r="O751" i="8"/>
  <c r="N751" i="8"/>
  <c r="M751" i="8"/>
  <c r="L751" i="8"/>
  <c r="U751" i="8" s="1"/>
  <c r="K751" i="8"/>
  <c r="J751" i="8"/>
  <c r="I751" i="8"/>
  <c r="H751" i="8"/>
  <c r="G751" i="8"/>
  <c r="F751" i="8"/>
  <c r="E751" i="8"/>
  <c r="D751" i="8"/>
  <c r="O750" i="8"/>
  <c r="N750" i="8"/>
  <c r="M750" i="8"/>
  <c r="L750" i="8"/>
  <c r="U750" i="8" s="1"/>
  <c r="K750" i="8"/>
  <c r="J750" i="8"/>
  <c r="I750" i="8"/>
  <c r="H750" i="8"/>
  <c r="G750" i="8"/>
  <c r="F750" i="8"/>
  <c r="E750" i="8"/>
  <c r="D750" i="8"/>
  <c r="O749" i="8"/>
  <c r="N749" i="8"/>
  <c r="M749" i="8"/>
  <c r="L749" i="8"/>
  <c r="U749" i="8" s="1"/>
  <c r="K749" i="8"/>
  <c r="J749" i="8"/>
  <c r="I749" i="8"/>
  <c r="H749" i="8"/>
  <c r="G749" i="8"/>
  <c r="F749" i="8"/>
  <c r="E749" i="8"/>
  <c r="D749" i="8"/>
  <c r="O748" i="8"/>
  <c r="N748" i="8"/>
  <c r="M748" i="8"/>
  <c r="L748" i="8"/>
  <c r="V748" i="8" s="1"/>
  <c r="K748" i="8"/>
  <c r="J748" i="8"/>
  <c r="I748" i="8"/>
  <c r="H748" i="8"/>
  <c r="G748" i="8"/>
  <c r="F748" i="8"/>
  <c r="E748" i="8"/>
  <c r="D748" i="8"/>
  <c r="O747" i="8"/>
  <c r="N747" i="8"/>
  <c r="M747" i="8"/>
  <c r="L747" i="8"/>
  <c r="U747" i="8" s="1"/>
  <c r="K747" i="8"/>
  <c r="J747" i="8"/>
  <c r="I747" i="8"/>
  <c r="H747" i="8"/>
  <c r="G747" i="8"/>
  <c r="F747" i="8"/>
  <c r="E747" i="8"/>
  <c r="D747" i="8"/>
  <c r="O746" i="8"/>
  <c r="N746" i="8"/>
  <c r="M746" i="8"/>
  <c r="L746" i="8"/>
  <c r="V746" i="8" s="1"/>
  <c r="K746" i="8"/>
  <c r="J746" i="8"/>
  <c r="I746" i="8"/>
  <c r="H746" i="8"/>
  <c r="G746" i="8"/>
  <c r="F746" i="8"/>
  <c r="E746" i="8"/>
  <c r="D746" i="8"/>
  <c r="O745" i="8"/>
  <c r="N745" i="8"/>
  <c r="M745" i="8"/>
  <c r="L745" i="8"/>
  <c r="U745" i="8" s="1"/>
  <c r="K745" i="8"/>
  <c r="J745" i="8"/>
  <c r="I745" i="8"/>
  <c r="H745" i="8"/>
  <c r="G745" i="8"/>
  <c r="F745" i="8"/>
  <c r="E745" i="8"/>
  <c r="D745" i="8"/>
  <c r="O744" i="8"/>
  <c r="N744" i="8"/>
  <c r="M744" i="8"/>
  <c r="L744" i="8"/>
  <c r="U744" i="8" s="1"/>
  <c r="K744" i="8"/>
  <c r="J744" i="8"/>
  <c r="I744" i="8"/>
  <c r="H744" i="8"/>
  <c r="G744" i="8"/>
  <c r="F744" i="8"/>
  <c r="E744" i="8"/>
  <c r="D744" i="8"/>
  <c r="O743" i="8"/>
  <c r="N743" i="8"/>
  <c r="M743" i="8"/>
  <c r="L743" i="8"/>
  <c r="U743" i="8" s="1"/>
  <c r="K743" i="8"/>
  <c r="J743" i="8"/>
  <c r="I743" i="8"/>
  <c r="H743" i="8"/>
  <c r="G743" i="8"/>
  <c r="F743" i="8"/>
  <c r="E743" i="8"/>
  <c r="D743" i="8"/>
  <c r="O742" i="8"/>
  <c r="N742" i="8"/>
  <c r="M742" i="8"/>
  <c r="L742" i="8"/>
  <c r="V742" i="8" s="1"/>
  <c r="K742" i="8"/>
  <c r="J742" i="8"/>
  <c r="I742" i="8"/>
  <c r="H742" i="8"/>
  <c r="G742" i="8"/>
  <c r="F742" i="8"/>
  <c r="E742" i="8"/>
  <c r="D742" i="8"/>
  <c r="O741" i="8"/>
  <c r="N741" i="8"/>
  <c r="M741" i="8"/>
  <c r="L741" i="8"/>
  <c r="U741" i="8" s="1"/>
  <c r="K741" i="8"/>
  <c r="J741" i="8"/>
  <c r="I741" i="8"/>
  <c r="H741" i="8"/>
  <c r="G741" i="8"/>
  <c r="F741" i="8"/>
  <c r="E741" i="8"/>
  <c r="D741" i="8"/>
  <c r="O740" i="8"/>
  <c r="N740" i="8"/>
  <c r="M740" i="8"/>
  <c r="L740" i="8"/>
  <c r="V740" i="8" s="1"/>
  <c r="K740" i="8"/>
  <c r="J740" i="8"/>
  <c r="I740" i="8"/>
  <c r="H740" i="8"/>
  <c r="G740" i="8"/>
  <c r="F740" i="8"/>
  <c r="E740" i="8"/>
  <c r="D740" i="8"/>
  <c r="O739" i="8"/>
  <c r="N739" i="8"/>
  <c r="M739" i="8"/>
  <c r="L739" i="8"/>
  <c r="U739" i="8" s="1"/>
  <c r="K739" i="8"/>
  <c r="J739" i="8"/>
  <c r="I739" i="8"/>
  <c r="H739" i="8"/>
  <c r="G739" i="8"/>
  <c r="F739" i="8"/>
  <c r="E739" i="8"/>
  <c r="D739" i="8"/>
  <c r="O738" i="8"/>
  <c r="N738" i="8"/>
  <c r="M738" i="8"/>
  <c r="L738" i="8"/>
  <c r="V738" i="8" s="1"/>
  <c r="K738" i="8"/>
  <c r="J738" i="8"/>
  <c r="I738" i="8"/>
  <c r="H738" i="8"/>
  <c r="G738" i="8"/>
  <c r="F738" i="8"/>
  <c r="E738" i="8"/>
  <c r="D738" i="8"/>
  <c r="O737" i="8"/>
  <c r="N737" i="8"/>
  <c r="M737" i="8"/>
  <c r="L737" i="8"/>
  <c r="U737" i="8" s="1"/>
  <c r="K737" i="8"/>
  <c r="J737" i="8"/>
  <c r="I737" i="8"/>
  <c r="H737" i="8"/>
  <c r="G737" i="8"/>
  <c r="F737" i="8"/>
  <c r="E737" i="8"/>
  <c r="D737" i="8"/>
  <c r="O736" i="8"/>
  <c r="N736" i="8"/>
  <c r="M736" i="8"/>
  <c r="L736" i="8"/>
  <c r="U736" i="8" s="1"/>
  <c r="K736" i="8"/>
  <c r="J736" i="8"/>
  <c r="I736" i="8"/>
  <c r="H736" i="8"/>
  <c r="G736" i="8"/>
  <c r="F736" i="8"/>
  <c r="E736" i="8"/>
  <c r="D736" i="8"/>
  <c r="O735" i="8"/>
  <c r="N735" i="8"/>
  <c r="M735" i="8"/>
  <c r="L735" i="8"/>
  <c r="U735" i="8" s="1"/>
  <c r="K735" i="8"/>
  <c r="J735" i="8"/>
  <c r="I735" i="8"/>
  <c r="H735" i="8"/>
  <c r="G735" i="8"/>
  <c r="F735" i="8"/>
  <c r="E735" i="8"/>
  <c r="D735" i="8"/>
  <c r="O734" i="8"/>
  <c r="N734" i="8"/>
  <c r="M734" i="8"/>
  <c r="L734" i="8"/>
  <c r="V734" i="8" s="1"/>
  <c r="K734" i="8"/>
  <c r="J734" i="8"/>
  <c r="I734" i="8"/>
  <c r="H734" i="8"/>
  <c r="G734" i="8"/>
  <c r="F734" i="8"/>
  <c r="E734" i="8"/>
  <c r="D734" i="8"/>
  <c r="O733" i="8"/>
  <c r="N733" i="8"/>
  <c r="M733" i="8"/>
  <c r="L733" i="8"/>
  <c r="U733" i="8" s="1"/>
  <c r="K733" i="8"/>
  <c r="J733" i="8"/>
  <c r="I733" i="8"/>
  <c r="H733" i="8"/>
  <c r="G733" i="8"/>
  <c r="F733" i="8"/>
  <c r="E733" i="8"/>
  <c r="D733" i="8"/>
  <c r="O732" i="8"/>
  <c r="N732" i="8"/>
  <c r="M732" i="8"/>
  <c r="L732" i="8"/>
  <c r="V732" i="8" s="1"/>
  <c r="K732" i="8"/>
  <c r="J732" i="8"/>
  <c r="I732" i="8"/>
  <c r="H732" i="8"/>
  <c r="G732" i="8"/>
  <c r="F732" i="8"/>
  <c r="E732" i="8"/>
  <c r="D732" i="8"/>
  <c r="O731" i="8"/>
  <c r="N731" i="8"/>
  <c r="M731" i="8"/>
  <c r="L731" i="8"/>
  <c r="U731" i="8" s="1"/>
  <c r="K731" i="8"/>
  <c r="J731" i="8"/>
  <c r="I731" i="8"/>
  <c r="H731" i="8"/>
  <c r="G731" i="8"/>
  <c r="F731" i="8"/>
  <c r="E731" i="8"/>
  <c r="D731" i="8"/>
  <c r="O730" i="8"/>
  <c r="N730" i="8"/>
  <c r="M730" i="8"/>
  <c r="L730" i="8"/>
  <c r="U730" i="8" s="1"/>
  <c r="K730" i="8"/>
  <c r="J730" i="8"/>
  <c r="I730" i="8"/>
  <c r="H730" i="8"/>
  <c r="G730" i="8"/>
  <c r="F730" i="8"/>
  <c r="E730" i="8"/>
  <c r="D730" i="8"/>
  <c r="O729" i="8"/>
  <c r="N729" i="8"/>
  <c r="M729" i="8"/>
  <c r="L729" i="8"/>
  <c r="U729" i="8" s="1"/>
  <c r="K729" i="8"/>
  <c r="J729" i="8"/>
  <c r="I729" i="8"/>
  <c r="H729" i="8"/>
  <c r="G729" i="8"/>
  <c r="F729" i="8"/>
  <c r="E729" i="8"/>
  <c r="D729" i="8"/>
  <c r="O728" i="8"/>
  <c r="N728" i="8"/>
  <c r="M728" i="8"/>
  <c r="L728" i="8"/>
  <c r="V728" i="8" s="1"/>
  <c r="K728" i="8"/>
  <c r="J728" i="8"/>
  <c r="I728" i="8"/>
  <c r="H728" i="8"/>
  <c r="G728" i="8"/>
  <c r="F728" i="8"/>
  <c r="E728" i="8"/>
  <c r="D728" i="8"/>
  <c r="O727" i="8"/>
  <c r="N727" i="8"/>
  <c r="M727" i="8"/>
  <c r="L727" i="8"/>
  <c r="U727" i="8" s="1"/>
  <c r="K727" i="8"/>
  <c r="J727" i="8"/>
  <c r="I727" i="8"/>
  <c r="H727" i="8"/>
  <c r="G727" i="8"/>
  <c r="F727" i="8"/>
  <c r="E727" i="8"/>
  <c r="D727" i="8"/>
  <c r="O726" i="8"/>
  <c r="N726" i="8"/>
  <c r="M726" i="8"/>
  <c r="L726" i="8"/>
  <c r="V726" i="8" s="1"/>
  <c r="K726" i="8"/>
  <c r="J726" i="8"/>
  <c r="I726" i="8"/>
  <c r="H726" i="8"/>
  <c r="G726" i="8"/>
  <c r="F726" i="8"/>
  <c r="E726" i="8"/>
  <c r="D726" i="8"/>
  <c r="O725" i="8"/>
  <c r="N725" i="8"/>
  <c r="M725" i="8"/>
  <c r="L725" i="8"/>
  <c r="U725" i="8" s="1"/>
  <c r="K725" i="8"/>
  <c r="J725" i="8"/>
  <c r="I725" i="8"/>
  <c r="H725" i="8"/>
  <c r="G725" i="8"/>
  <c r="F725" i="8"/>
  <c r="E725" i="8"/>
  <c r="D725" i="8"/>
  <c r="O724" i="8"/>
  <c r="N724" i="8"/>
  <c r="M724" i="8"/>
  <c r="L724" i="8"/>
  <c r="V724" i="8" s="1"/>
  <c r="K724" i="8"/>
  <c r="J724" i="8"/>
  <c r="I724" i="8"/>
  <c r="H724" i="8"/>
  <c r="G724" i="8"/>
  <c r="F724" i="8"/>
  <c r="E724" i="8"/>
  <c r="D724" i="8"/>
  <c r="O723" i="8"/>
  <c r="N723" i="8"/>
  <c r="M723" i="8"/>
  <c r="L723" i="8"/>
  <c r="U723" i="8" s="1"/>
  <c r="K723" i="8"/>
  <c r="J723" i="8"/>
  <c r="I723" i="8"/>
  <c r="H723" i="8"/>
  <c r="G723" i="8"/>
  <c r="F723" i="8"/>
  <c r="E723" i="8"/>
  <c r="D723" i="8"/>
  <c r="O722" i="8"/>
  <c r="N722" i="8"/>
  <c r="M722" i="8"/>
  <c r="L722" i="8"/>
  <c r="U722" i="8" s="1"/>
  <c r="K722" i="8"/>
  <c r="J722" i="8"/>
  <c r="I722" i="8"/>
  <c r="H722" i="8"/>
  <c r="G722" i="8"/>
  <c r="F722" i="8"/>
  <c r="E722" i="8"/>
  <c r="D722" i="8"/>
  <c r="O721" i="8"/>
  <c r="N721" i="8"/>
  <c r="M721" i="8"/>
  <c r="L721" i="8"/>
  <c r="U721" i="8" s="1"/>
  <c r="K721" i="8"/>
  <c r="J721" i="8"/>
  <c r="I721" i="8"/>
  <c r="H721" i="8"/>
  <c r="G721" i="8"/>
  <c r="F721" i="8"/>
  <c r="E721" i="8"/>
  <c r="D721" i="8"/>
  <c r="O720" i="8"/>
  <c r="N720" i="8"/>
  <c r="M720" i="8"/>
  <c r="L720" i="8"/>
  <c r="V720" i="8" s="1"/>
  <c r="K720" i="8"/>
  <c r="J720" i="8"/>
  <c r="I720" i="8"/>
  <c r="H720" i="8"/>
  <c r="G720" i="8"/>
  <c r="F720" i="8"/>
  <c r="E720" i="8"/>
  <c r="D720" i="8"/>
  <c r="O719" i="8"/>
  <c r="N719" i="8"/>
  <c r="M719" i="8"/>
  <c r="L719" i="8"/>
  <c r="U719" i="8" s="1"/>
  <c r="K719" i="8"/>
  <c r="J719" i="8"/>
  <c r="I719" i="8"/>
  <c r="H719" i="8"/>
  <c r="G719" i="8"/>
  <c r="F719" i="8"/>
  <c r="E719" i="8"/>
  <c r="D719" i="8"/>
  <c r="O718" i="8"/>
  <c r="N718" i="8"/>
  <c r="M718" i="8"/>
  <c r="L718" i="8"/>
  <c r="V718" i="8" s="1"/>
  <c r="K718" i="8"/>
  <c r="J718" i="8"/>
  <c r="I718" i="8"/>
  <c r="H718" i="8"/>
  <c r="G718" i="8"/>
  <c r="F718" i="8"/>
  <c r="E718" i="8"/>
  <c r="D718" i="8"/>
  <c r="O717" i="8"/>
  <c r="N717" i="8"/>
  <c r="M717" i="8"/>
  <c r="L717" i="8"/>
  <c r="U717" i="8" s="1"/>
  <c r="K717" i="8"/>
  <c r="J717" i="8"/>
  <c r="I717" i="8"/>
  <c r="H717" i="8"/>
  <c r="G717" i="8"/>
  <c r="F717" i="8"/>
  <c r="E717" i="8"/>
  <c r="D717" i="8"/>
  <c r="O716" i="8"/>
  <c r="N716" i="8"/>
  <c r="M716" i="8"/>
  <c r="L716" i="8"/>
  <c r="V716" i="8" s="1"/>
  <c r="K716" i="8"/>
  <c r="J716" i="8"/>
  <c r="I716" i="8"/>
  <c r="H716" i="8"/>
  <c r="G716" i="8"/>
  <c r="F716" i="8"/>
  <c r="E716" i="8"/>
  <c r="D716" i="8"/>
  <c r="O715" i="8"/>
  <c r="N715" i="8"/>
  <c r="M715" i="8"/>
  <c r="L715" i="8"/>
  <c r="U715" i="8" s="1"/>
  <c r="K715" i="8"/>
  <c r="J715" i="8"/>
  <c r="I715" i="8"/>
  <c r="H715" i="8"/>
  <c r="G715" i="8"/>
  <c r="F715" i="8"/>
  <c r="E715" i="8"/>
  <c r="D715" i="8"/>
  <c r="O714" i="8"/>
  <c r="N714" i="8"/>
  <c r="M714" i="8"/>
  <c r="L714" i="8"/>
  <c r="U714" i="8" s="1"/>
  <c r="K714" i="8"/>
  <c r="J714" i="8"/>
  <c r="I714" i="8"/>
  <c r="H714" i="8"/>
  <c r="G714" i="8"/>
  <c r="F714" i="8"/>
  <c r="E714" i="8"/>
  <c r="D714" i="8"/>
  <c r="O713" i="8"/>
  <c r="N713" i="8"/>
  <c r="M713" i="8"/>
  <c r="L713" i="8"/>
  <c r="U713" i="8" s="1"/>
  <c r="K713" i="8"/>
  <c r="J713" i="8"/>
  <c r="I713" i="8"/>
  <c r="H713" i="8"/>
  <c r="G713" i="8"/>
  <c r="F713" i="8"/>
  <c r="E713" i="8"/>
  <c r="D713" i="8"/>
  <c r="O712" i="8"/>
  <c r="N712" i="8"/>
  <c r="M712" i="8"/>
  <c r="L712" i="8"/>
  <c r="V712" i="8" s="1"/>
  <c r="K712" i="8"/>
  <c r="J712" i="8"/>
  <c r="I712" i="8"/>
  <c r="H712" i="8"/>
  <c r="G712" i="8"/>
  <c r="F712" i="8"/>
  <c r="E712" i="8"/>
  <c r="D712" i="8"/>
  <c r="O711" i="8"/>
  <c r="N711" i="8"/>
  <c r="M711" i="8"/>
  <c r="L711" i="8"/>
  <c r="U711" i="8" s="1"/>
  <c r="K711" i="8"/>
  <c r="J711" i="8"/>
  <c r="I711" i="8"/>
  <c r="H711" i="8"/>
  <c r="G711" i="8"/>
  <c r="F711" i="8"/>
  <c r="E711" i="8"/>
  <c r="D711" i="8"/>
  <c r="O710" i="8"/>
  <c r="N710" i="8"/>
  <c r="M710" i="8"/>
  <c r="L710" i="8"/>
  <c r="U710" i="8" s="1"/>
  <c r="K710" i="8"/>
  <c r="J710" i="8"/>
  <c r="I710" i="8"/>
  <c r="H710" i="8"/>
  <c r="G710" i="8"/>
  <c r="F710" i="8"/>
  <c r="E710" i="8"/>
  <c r="D710" i="8"/>
  <c r="O709" i="8"/>
  <c r="N709" i="8"/>
  <c r="M709" i="8"/>
  <c r="L709" i="8"/>
  <c r="U709" i="8" s="1"/>
  <c r="K709" i="8"/>
  <c r="J709" i="8"/>
  <c r="I709" i="8"/>
  <c r="H709" i="8"/>
  <c r="G709" i="8"/>
  <c r="F709" i="8"/>
  <c r="E709" i="8"/>
  <c r="D709" i="8"/>
  <c r="O708" i="8"/>
  <c r="N708" i="8"/>
  <c r="M708" i="8"/>
  <c r="L708" i="8"/>
  <c r="U708" i="8" s="1"/>
  <c r="K708" i="8"/>
  <c r="J708" i="8"/>
  <c r="I708" i="8"/>
  <c r="H708" i="8"/>
  <c r="G708" i="8"/>
  <c r="F708" i="8"/>
  <c r="E708" i="8"/>
  <c r="D708" i="8"/>
  <c r="O707" i="8"/>
  <c r="N707" i="8"/>
  <c r="M707" i="8"/>
  <c r="L707" i="8"/>
  <c r="U707" i="8" s="1"/>
  <c r="K707" i="8"/>
  <c r="J707" i="8"/>
  <c r="I707" i="8"/>
  <c r="H707" i="8"/>
  <c r="G707" i="8"/>
  <c r="F707" i="8"/>
  <c r="E707" i="8"/>
  <c r="D707" i="8"/>
  <c r="O706" i="8"/>
  <c r="N706" i="8"/>
  <c r="M706" i="8"/>
  <c r="L706" i="8"/>
  <c r="V706" i="8" s="1"/>
  <c r="K706" i="8"/>
  <c r="J706" i="8"/>
  <c r="I706" i="8"/>
  <c r="H706" i="8"/>
  <c r="G706" i="8"/>
  <c r="F706" i="8"/>
  <c r="E706" i="8"/>
  <c r="D706" i="8"/>
  <c r="O705" i="8"/>
  <c r="N705" i="8"/>
  <c r="M705" i="8"/>
  <c r="L705" i="8"/>
  <c r="U705" i="8" s="1"/>
  <c r="K705" i="8"/>
  <c r="J705" i="8"/>
  <c r="I705" i="8"/>
  <c r="H705" i="8"/>
  <c r="G705" i="8"/>
  <c r="F705" i="8"/>
  <c r="E705" i="8"/>
  <c r="D705" i="8"/>
  <c r="O704" i="8"/>
  <c r="N704" i="8"/>
  <c r="M704" i="8"/>
  <c r="L704" i="8"/>
  <c r="U704" i="8" s="1"/>
  <c r="K704" i="8"/>
  <c r="J704" i="8"/>
  <c r="I704" i="8"/>
  <c r="H704" i="8"/>
  <c r="G704" i="8"/>
  <c r="F704" i="8"/>
  <c r="E704" i="8"/>
  <c r="D704" i="8"/>
  <c r="O703" i="8"/>
  <c r="N703" i="8"/>
  <c r="M703" i="8"/>
  <c r="L703" i="8"/>
  <c r="U703" i="8" s="1"/>
  <c r="K703" i="8"/>
  <c r="J703" i="8"/>
  <c r="I703" i="8"/>
  <c r="H703" i="8"/>
  <c r="G703" i="8"/>
  <c r="F703" i="8"/>
  <c r="E703" i="8"/>
  <c r="D703" i="8"/>
  <c r="O702" i="8"/>
  <c r="N702" i="8"/>
  <c r="M702" i="8"/>
  <c r="L702" i="8"/>
  <c r="U702" i="8" s="1"/>
  <c r="K702" i="8"/>
  <c r="J702" i="8"/>
  <c r="I702" i="8"/>
  <c r="H702" i="8"/>
  <c r="G702" i="8"/>
  <c r="F702" i="8"/>
  <c r="E702" i="8"/>
  <c r="D702" i="8"/>
  <c r="O701" i="8"/>
  <c r="N701" i="8"/>
  <c r="M701" i="8"/>
  <c r="L701" i="8"/>
  <c r="U701" i="8" s="1"/>
  <c r="K701" i="8"/>
  <c r="J701" i="8"/>
  <c r="I701" i="8"/>
  <c r="H701" i="8"/>
  <c r="G701" i="8"/>
  <c r="F701" i="8"/>
  <c r="E701" i="8"/>
  <c r="D701" i="8"/>
  <c r="O700" i="8"/>
  <c r="N700" i="8"/>
  <c r="M700" i="8"/>
  <c r="L700" i="8"/>
  <c r="U700" i="8" s="1"/>
  <c r="K700" i="8"/>
  <c r="J700" i="8"/>
  <c r="I700" i="8"/>
  <c r="H700" i="8"/>
  <c r="G700" i="8"/>
  <c r="F700" i="8"/>
  <c r="E700" i="8"/>
  <c r="D700" i="8"/>
  <c r="O699" i="8"/>
  <c r="N699" i="8"/>
  <c r="M699" i="8"/>
  <c r="L699" i="8"/>
  <c r="U699" i="8" s="1"/>
  <c r="K699" i="8"/>
  <c r="J699" i="8"/>
  <c r="I699" i="8"/>
  <c r="H699" i="8"/>
  <c r="G699" i="8"/>
  <c r="F699" i="8"/>
  <c r="E699" i="8"/>
  <c r="D699" i="8"/>
  <c r="O698" i="8"/>
  <c r="N698" i="8"/>
  <c r="M698" i="8"/>
  <c r="L698" i="8"/>
  <c r="V698" i="8" s="1"/>
  <c r="K698" i="8"/>
  <c r="J698" i="8"/>
  <c r="I698" i="8"/>
  <c r="H698" i="8"/>
  <c r="G698" i="8"/>
  <c r="F698" i="8"/>
  <c r="E698" i="8"/>
  <c r="D698" i="8"/>
  <c r="O697" i="8"/>
  <c r="N697" i="8"/>
  <c r="M697" i="8"/>
  <c r="L697" i="8"/>
  <c r="U697" i="8" s="1"/>
  <c r="K697" i="8"/>
  <c r="J697" i="8"/>
  <c r="I697" i="8"/>
  <c r="H697" i="8"/>
  <c r="G697" i="8"/>
  <c r="F697" i="8"/>
  <c r="E697" i="8"/>
  <c r="D697" i="8"/>
  <c r="O696" i="8"/>
  <c r="N696" i="8"/>
  <c r="M696" i="8"/>
  <c r="L696" i="8"/>
  <c r="U696" i="8" s="1"/>
  <c r="K696" i="8"/>
  <c r="J696" i="8"/>
  <c r="I696" i="8"/>
  <c r="H696" i="8"/>
  <c r="G696" i="8"/>
  <c r="F696" i="8"/>
  <c r="E696" i="8"/>
  <c r="D696" i="8"/>
  <c r="O695" i="8"/>
  <c r="N695" i="8"/>
  <c r="M695" i="8"/>
  <c r="L695" i="8"/>
  <c r="U695" i="8" s="1"/>
  <c r="K695" i="8"/>
  <c r="J695" i="8"/>
  <c r="I695" i="8"/>
  <c r="H695" i="8"/>
  <c r="G695" i="8"/>
  <c r="F695" i="8"/>
  <c r="E695" i="8"/>
  <c r="D695" i="8"/>
  <c r="O694" i="8"/>
  <c r="N694" i="8"/>
  <c r="M694" i="8"/>
  <c r="L694" i="8"/>
  <c r="V694" i="8" s="1"/>
  <c r="K694" i="8"/>
  <c r="J694" i="8"/>
  <c r="I694" i="8"/>
  <c r="H694" i="8"/>
  <c r="G694" i="8"/>
  <c r="F694" i="8"/>
  <c r="E694" i="8"/>
  <c r="D694" i="8"/>
  <c r="O693" i="8"/>
  <c r="N693" i="8"/>
  <c r="M693" i="8"/>
  <c r="L693" i="8"/>
  <c r="K693" i="8"/>
  <c r="J693" i="8"/>
  <c r="I693" i="8"/>
  <c r="H693" i="8"/>
  <c r="G693" i="8"/>
  <c r="F693" i="8"/>
  <c r="E693" i="8"/>
  <c r="D693" i="8"/>
  <c r="O692" i="8"/>
  <c r="N692" i="8"/>
  <c r="M692" i="8"/>
  <c r="L692" i="8"/>
  <c r="V692" i="8" s="1"/>
  <c r="K692" i="8"/>
  <c r="J692" i="8"/>
  <c r="I692" i="8"/>
  <c r="H692" i="8"/>
  <c r="G692" i="8"/>
  <c r="F692" i="8"/>
  <c r="E692" i="8"/>
  <c r="D692" i="8"/>
  <c r="O691" i="8"/>
  <c r="N691" i="8"/>
  <c r="M691" i="8"/>
  <c r="L691" i="8"/>
  <c r="U691" i="8" s="1"/>
  <c r="K691" i="8"/>
  <c r="J691" i="8"/>
  <c r="I691" i="8"/>
  <c r="H691" i="8"/>
  <c r="G691" i="8"/>
  <c r="F691" i="8"/>
  <c r="E691" i="8"/>
  <c r="D691" i="8"/>
  <c r="O690" i="8"/>
  <c r="N690" i="8"/>
  <c r="M690" i="8"/>
  <c r="L690" i="8"/>
  <c r="V690" i="8" s="1"/>
  <c r="K690" i="8"/>
  <c r="J690" i="8"/>
  <c r="I690" i="8"/>
  <c r="H690" i="8"/>
  <c r="G690" i="8"/>
  <c r="F690" i="8"/>
  <c r="E690" i="8"/>
  <c r="D690" i="8"/>
  <c r="O689" i="8"/>
  <c r="N689" i="8"/>
  <c r="M689" i="8"/>
  <c r="L689" i="8"/>
  <c r="U689" i="8" s="1"/>
  <c r="K689" i="8"/>
  <c r="J689" i="8"/>
  <c r="I689" i="8"/>
  <c r="H689" i="8"/>
  <c r="G689" i="8"/>
  <c r="F689" i="8"/>
  <c r="E689" i="8"/>
  <c r="D689" i="8"/>
  <c r="O688" i="8"/>
  <c r="N688" i="8"/>
  <c r="M688" i="8"/>
  <c r="L688" i="8"/>
  <c r="U688" i="8" s="1"/>
  <c r="K688" i="8"/>
  <c r="J688" i="8"/>
  <c r="I688" i="8"/>
  <c r="H688" i="8"/>
  <c r="G688" i="8"/>
  <c r="F688" i="8"/>
  <c r="E688" i="8"/>
  <c r="D688" i="8"/>
  <c r="O687" i="8"/>
  <c r="N687" i="8"/>
  <c r="M687" i="8"/>
  <c r="L687" i="8"/>
  <c r="U687" i="8" s="1"/>
  <c r="K687" i="8"/>
  <c r="J687" i="8"/>
  <c r="I687" i="8"/>
  <c r="H687" i="8"/>
  <c r="G687" i="8"/>
  <c r="F687" i="8"/>
  <c r="E687" i="8"/>
  <c r="D687" i="8"/>
  <c r="O686" i="8"/>
  <c r="N686" i="8"/>
  <c r="M686" i="8"/>
  <c r="L686" i="8"/>
  <c r="U686" i="8" s="1"/>
  <c r="K686" i="8"/>
  <c r="J686" i="8"/>
  <c r="I686" i="8"/>
  <c r="H686" i="8"/>
  <c r="G686" i="8"/>
  <c r="F686" i="8"/>
  <c r="E686" i="8"/>
  <c r="D686" i="8"/>
  <c r="O685" i="8"/>
  <c r="N685" i="8"/>
  <c r="M685" i="8"/>
  <c r="L685" i="8"/>
  <c r="U685" i="8" s="1"/>
  <c r="K685" i="8"/>
  <c r="J685" i="8"/>
  <c r="I685" i="8"/>
  <c r="H685" i="8"/>
  <c r="G685" i="8"/>
  <c r="F685" i="8"/>
  <c r="E685" i="8"/>
  <c r="D685" i="8"/>
  <c r="O684" i="8"/>
  <c r="N684" i="8"/>
  <c r="M684" i="8"/>
  <c r="L684" i="8"/>
  <c r="V684" i="8" s="1"/>
  <c r="K684" i="8"/>
  <c r="J684" i="8"/>
  <c r="I684" i="8"/>
  <c r="H684" i="8"/>
  <c r="G684" i="8"/>
  <c r="F684" i="8"/>
  <c r="E684" i="8"/>
  <c r="D684" i="8"/>
  <c r="O683" i="8"/>
  <c r="N683" i="8"/>
  <c r="M683" i="8"/>
  <c r="L683" i="8"/>
  <c r="U683" i="8" s="1"/>
  <c r="K683" i="8"/>
  <c r="J683" i="8"/>
  <c r="I683" i="8"/>
  <c r="H683" i="8"/>
  <c r="G683" i="8"/>
  <c r="F683" i="8"/>
  <c r="E683" i="8"/>
  <c r="D683" i="8"/>
  <c r="O682" i="8"/>
  <c r="N682" i="8"/>
  <c r="M682" i="8"/>
  <c r="L682" i="8"/>
  <c r="U682" i="8" s="1"/>
  <c r="K682" i="8"/>
  <c r="J682" i="8"/>
  <c r="I682" i="8"/>
  <c r="H682" i="8"/>
  <c r="G682" i="8"/>
  <c r="F682" i="8"/>
  <c r="E682" i="8"/>
  <c r="D682" i="8"/>
  <c r="O681" i="8"/>
  <c r="N681" i="8"/>
  <c r="M681" i="8"/>
  <c r="L681" i="8"/>
  <c r="K681" i="8"/>
  <c r="J681" i="8"/>
  <c r="I681" i="8"/>
  <c r="H681" i="8"/>
  <c r="G681" i="8"/>
  <c r="F681" i="8"/>
  <c r="E681" i="8"/>
  <c r="D681" i="8"/>
  <c r="O680" i="8"/>
  <c r="N680" i="8"/>
  <c r="M680" i="8"/>
  <c r="L680" i="8"/>
  <c r="V680" i="8" s="1"/>
  <c r="K680" i="8"/>
  <c r="J680" i="8"/>
  <c r="I680" i="8"/>
  <c r="H680" i="8"/>
  <c r="G680" i="8"/>
  <c r="F680" i="8"/>
  <c r="E680" i="8"/>
  <c r="D680" i="8"/>
  <c r="O679" i="8"/>
  <c r="N679" i="8"/>
  <c r="M679" i="8"/>
  <c r="L679" i="8"/>
  <c r="U679" i="8" s="1"/>
  <c r="K679" i="8"/>
  <c r="J679" i="8"/>
  <c r="I679" i="8"/>
  <c r="H679" i="8"/>
  <c r="G679" i="8"/>
  <c r="F679" i="8"/>
  <c r="E679" i="8"/>
  <c r="D679" i="8"/>
  <c r="O678" i="8"/>
  <c r="N678" i="8"/>
  <c r="M678" i="8"/>
  <c r="L678" i="8"/>
  <c r="U678" i="8" s="1"/>
  <c r="K678" i="8"/>
  <c r="J678" i="8"/>
  <c r="I678" i="8"/>
  <c r="H678" i="8"/>
  <c r="G678" i="8"/>
  <c r="F678" i="8"/>
  <c r="E678" i="8"/>
  <c r="D678" i="8"/>
  <c r="O677" i="8"/>
  <c r="N677" i="8"/>
  <c r="M677" i="8"/>
  <c r="L677" i="8"/>
  <c r="U677" i="8" s="1"/>
  <c r="K677" i="8"/>
  <c r="J677" i="8"/>
  <c r="I677" i="8"/>
  <c r="H677" i="8"/>
  <c r="G677" i="8"/>
  <c r="F677" i="8"/>
  <c r="E677" i="8"/>
  <c r="D677" i="8"/>
  <c r="O676" i="8"/>
  <c r="N676" i="8"/>
  <c r="M676" i="8"/>
  <c r="L676" i="8"/>
  <c r="V676" i="8" s="1"/>
  <c r="K676" i="8"/>
  <c r="J676" i="8"/>
  <c r="I676" i="8"/>
  <c r="H676" i="8"/>
  <c r="G676" i="8"/>
  <c r="F676" i="8"/>
  <c r="E676" i="8"/>
  <c r="D676" i="8"/>
  <c r="O675" i="8"/>
  <c r="N675" i="8"/>
  <c r="M675" i="8"/>
  <c r="L675" i="8"/>
  <c r="U675" i="8" s="1"/>
  <c r="K675" i="8"/>
  <c r="J675" i="8"/>
  <c r="I675" i="8"/>
  <c r="H675" i="8"/>
  <c r="G675" i="8"/>
  <c r="F675" i="8"/>
  <c r="E675" i="8"/>
  <c r="D675" i="8"/>
  <c r="O674" i="8"/>
  <c r="N674" i="8"/>
  <c r="M674" i="8"/>
  <c r="L674" i="8"/>
  <c r="U674" i="8" s="1"/>
  <c r="K674" i="8"/>
  <c r="J674" i="8"/>
  <c r="I674" i="8"/>
  <c r="H674" i="8"/>
  <c r="G674" i="8"/>
  <c r="F674" i="8"/>
  <c r="E674" i="8"/>
  <c r="D674" i="8"/>
  <c r="O673" i="8"/>
  <c r="N673" i="8"/>
  <c r="M673" i="8"/>
  <c r="L673" i="8"/>
  <c r="U673" i="8" s="1"/>
  <c r="K673" i="8"/>
  <c r="J673" i="8"/>
  <c r="I673" i="8"/>
  <c r="H673" i="8"/>
  <c r="G673" i="8"/>
  <c r="F673" i="8"/>
  <c r="E673" i="8"/>
  <c r="D673" i="8"/>
  <c r="O672" i="8"/>
  <c r="N672" i="8"/>
  <c r="M672" i="8"/>
  <c r="L672" i="8"/>
  <c r="V672" i="8" s="1"/>
  <c r="K672" i="8"/>
  <c r="J672" i="8"/>
  <c r="I672" i="8"/>
  <c r="H672" i="8"/>
  <c r="G672" i="8"/>
  <c r="F672" i="8"/>
  <c r="E672" i="8"/>
  <c r="D672" i="8"/>
  <c r="O671" i="8"/>
  <c r="N671" i="8"/>
  <c r="M671" i="8"/>
  <c r="L671" i="8"/>
  <c r="U671" i="8" s="1"/>
  <c r="K671" i="8"/>
  <c r="J671" i="8"/>
  <c r="I671" i="8"/>
  <c r="H671" i="8"/>
  <c r="G671" i="8"/>
  <c r="F671" i="8"/>
  <c r="E671" i="8"/>
  <c r="D671" i="8"/>
  <c r="O670" i="8"/>
  <c r="N670" i="8"/>
  <c r="M670" i="8"/>
  <c r="L670" i="8"/>
  <c r="V670" i="8" s="1"/>
  <c r="K670" i="8"/>
  <c r="J670" i="8"/>
  <c r="I670" i="8"/>
  <c r="H670" i="8"/>
  <c r="G670" i="8"/>
  <c r="F670" i="8"/>
  <c r="E670" i="8"/>
  <c r="D670" i="8"/>
  <c r="O669" i="8"/>
  <c r="N669" i="8"/>
  <c r="M669" i="8"/>
  <c r="L669" i="8"/>
  <c r="U669" i="8" s="1"/>
  <c r="K669" i="8"/>
  <c r="J669" i="8"/>
  <c r="I669" i="8"/>
  <c r="H669" i="8"/>
  <c r="G669" i="8"/>
  <c r="F669" i="8"/>
  <c r="E669" i="8"/>
  <c r="D669" i="8"/>
  <c r="O668" i="8"/>
  <c r="N668" i="8"/>
  <c r="M668" i="8"/>
  <c r="L668" i="8"/>
  <c r="V668" i="8" s="1"/>
  <c r="K668" i="8"/>
  <c r="J668" i="8"/>
  <c r="I668" i="8"/>
  <c r="H668" i="8"/>
  <c r="G668" i="8"/>
  <c r="F668" i="8"/>
  <c r="E668" i="8"/>
  <c r="D668" i="8"/>
  <c r="O667" i="8"/>
  <c r="N667" i="8"/>
  <c r="M667" i="8"/>
  <c r="L667" i="8"/>
  <c r="U667" i="8" s="1"/>
  <c r="K667" i="8"/>
  <c r="J667" i="8"/>
  <c r="I667" i="8"/>
  <c r="H667" i="8"/>
  <c r="G667" i="8"/>
  <c r="F667" i="8"/>
  <c r="E667" i="8"/>
  <c r="D667" i="8"/>
  <c r="O666" i="8"/>
  <c r="N666" i="8"/>
  <c r="M666" i="8"/>
  <c r="L666" i="8"/>
  <c r="U666" i="8" s="1"/>
  <c r="K666" i="8"/>
  <c r="J666" i="8"/>
  <c r="I666" i="8"/>
  <c r="H666" i="8"/>
  <c r="G666" i="8"/>
  <c r="F666" i="8"/>
  <c r="E666" i="8"/>
  <c r="D666" i="8"/>
  <c r="O665" i="8"/>
  <c r="N665" i="8"/>
  <c r="M665" i="8"/>
  <c r="L665" i="8"/>
  <c r="U665" i="8" s="1"/>
  <c r="K665" i="8"/>
  <c r="J665" i="8"/>
  <c r="I665" i="8"/>
  <c r="H665" i="8"/>
  <c r="G665" i="8"/>
  <c r="F665" i="8"/>
  <c r="E665" i="8"/>
  <c r="D665" i="8"/>
  <c r="O664" i="8"/>
  <c r="N664" i="8"/>
  <c r="M664" i="8"/>
  <c r="L664" i="8"/>
  <c r="V664" i="8" s="1"/>
  <c r="K664" i="8"/>
  <c r="J664" i="8"/>
  <c r="I664" i="8"/>
  <c r="H664" i="8"/>
  <c r="G664" i="8"/>
  <c r="F664" i="8"/>
  <c r="E664" i="8"/>
  <c r="D664" i="8"/>
  <c r="O663" i="8"/>
  <c r="N663" i="8"/>
  <c r="M663" i="8"/>
  <c r="L663" i="8"/>
  <c r="U663" i="8" s="1"/>
  <c r="K663" i="8"/>
  <c r="J663" i="8"/>
  <c r="I663" i="8"/>
  <c r="H663" i="8"/>
  <c r="G663" i="8"/>
  <c r="F663" i="8"/>
  <c r="E663" i="8"/>
  <c r="D663" i="8"/>
  <c r="O662" i="8"/>
  <c r="N662" i="8"/>
  <c r="M662" i="8"/>
  <c r="L662" i="8"/>
  <c r="U662" i="8" s="1"/>
  <c r="K662" i="8"/>
  <c r="J662" i="8"/>
  <c r="I662" i="8"/>
  <c r="H662" i="8"/>
  <c r="G662" i="8"/>
  <c r="F662" i="8"/>
  <c r="E662" i="8"/>
  <c r="D662" i="8"/>
  <c r="O661" i="8"/>
  <c r="N661" i="8"/>
  <c r="M661" i="8"/>
  <c r="L661" i="8"/>
  <c r="U661" i="8" s="1"/>
  <c r="K661" i="8"/>
  <c r="J661" i="8"/>
  <c r="I661" i="8"/>
  <c r="H661" i="8"/>
  <c r="G661" i="8"/>
  <c r="F661" i="8"/>
  <c r="E661" i="8"/>
  <c r="D661" i="8"/>
  <c r="O660" i="8"/>
  <c r="N660" i="8"/>
  <c r="M660" i="8"/>
  <c r="L660" i="8"/>
  <c r="V660" i="8" s="1"/>
  <c r="K660" i="8"/>
  <c r="J660" i="8"/>
  <c r="I660" i="8"/>
  <c r="H660" i="8"/>
  <c r="G660" i="8"/>
  <c r="F660" i="8"/>
  <c r="E660" i="8"/>
  <c r="D660" i="8"/>
  <c r="O659" i="8"/>
  <c r="N659" i="8"/>
  <c r="M659" i="8"/>
  <c r="L659" i="8"/>
  <c r="U659" i="8" s="1"/>
  <c r="K659" i="8"/>
  <c r="J659" i="8"/>
  <c r="I659" i="8"/>
  <c r="H659" i="8"/>
  <c r="G659" i="8"/>
  <c r="F659" i="8"/>
  <c r="E659" i="8"/>
  <c r="D659" i="8"/>
  <c r="O658" i="8"/>
  <c r="N658" i="8"/>
  <c r="M658" i="8"/>
  <c r="L658" i="8"/>
  <c r="U658" i="8" s="1"/>
  <c r="K658" i="8"/>
  <c r="J658" i="8"/>
  <c r="I658" i="8"/>
  <c r="H658" i="8"/>
  <c r="G658" i="8"/>
  <c r="F658" i="8"/>
  <c r="E658" i="8"/>
  <c r="D658" i="8"/>
  <c r="O657" i="8"/>
  <c r="N657" i="8"/>
  <c r="M657" i="8"/>
  <c r="L657" i="8"/>
  <c r="U657" i="8" s="1"/>
  <c r="K657" i="8"/>
  <c r="J657" i="8"/>
  <c r="I657" i="8"/>
  <c r="H657" i="8"/>
  <c r="G657" i="8"/>
  <c r="F657" i="8"/>
  <c r="E657" i="8"/>
  <c r="D657" i="8"/>
  <c r="O656" i="8"/>
  <c r="N656" i="8"/>
  <c r="M656" i="8"/>
  <c r="L656" i="8"/>
  <c r="U656" i="8" s="1"/>
  <c r="K656" i="8"/>
  <c r="J656" i="8"/>
  <c r="I656" i="8"/>
  <c r="H656" i="8"/>
  <c r="G656" i="8"/>
  <c r="F656" i="8"/>
  <c r="E656" i="8"/>
  <c r="D656" i="8"/>
  <c r="O655" i="8"/>
  <c r="N655" i="8"/>
  <c r="M655" i="8"/>
  <c r="L655" i="8"/>
  <c r="U655" i="8" s="1"/>
  <c r="K655" i="8"/>
  <c r="J655" i="8"/>
  <c r="I655" i="8"/>
  <c r="H655" i="8"/>
  <c r="G655" i="8"/>
  <c r="F655" i="8"/>
  <c r="E655" i="8"/>
  <c r="D655" i="8"/>
  <c r="O654" i="8"/>
  <c r="N654" i="8"/>
  <c r="M654" i="8"/>
  <c r="L654" i="8"/>
  <c r="U654" i="8" s="1"/>
  <c r="K654" i="8"/>
  <c r="J654" i="8"/>
  <c r="I654" i="8"/>
  <c r="H654" i="8"/>
  <c r="G654" i="8"/>
  <c r="F654" i="8"/>
  <c r="E654" i="8"/>
  <c r="D654" i="8"/>
  <c r="O653" i="8"/>
  <c r="N653" i="8"/>
  <c r="M653" i="8"/>
  <c r="L653" i="8"/>
  <c r="U653" i="8" s="1"/>
  <c r="K653" i="8"/>
  <c r="J653" i="8"/>
  <c r="I653" i="8"/>
  <c r="H653" i="8"/>
  <c r="G653" i="8"/>
  <c r="F653" i="8"/>
  <c r="E653" i="8"/>
  <c r="D653" i="8"/>
  <c r="O652" i="8"/>
  <c r="N652" i="8"/>
  <c r="M652" i="8"/>
  <c r="L652" i="8"/>
  <c r="V652" i="8" s="1"/>
  <c r="K652" i="8"/>
  <c r="J652" i="8"/>
  <c r="I652" i="8"/>
  <c r="H652" i="8"/>
  <c r="G652" i="8"/>
  <c r="F652" i="8"/>
  <c r="E652" i="8"/>
  <c r="D652" i="8"/>
  <c r="O651" i="8"/>
  <c r="N651" i="8"/>
  <c r="M651" i="8"/>
  <c r="L651" i="8"/>
  <c r="U651" i="8" s="1"/>
  <c r="K651" i="8"/>
  <c r="J651" i="8"/>
  <c r="I651" i="8"/>
  <c r="H651" i="8"/>
  <c r="G651" i="8"/>
  <c r="F651" i="8"/>
  <c r="E651" i="8"/>
  <c r="D651" i="8"/>
  <c r="O650" i="8"/>
  <c r="N650" i="8"/>
  <c r="M650" i="8"/>
  <c r="L650" i="8"/>
  <c r="V650" i="8" s="1"/>
  <c r="K650" i="8"/>
  <c r="J650" i="8"/>
  <c r="I650" i="8"/>
  <c r="H650" i="8"/>
  <c r="G650" i="8"/>
  <c r="F650" i="8"/>
  <c r="E650" i="8"/>
  <c r="D650" i="8"/>
  <c r="O649" i="8"/>
  <c r="N649" i="8"/>
  <c r="M649" i="8"/>
  <c r="L649" i="8"/>
  <c r="U649" i="8" s="1"/>
  <c r="K649" i="8"/>
  <c r="J649" i="8"/>
  <c r="I649" i="8"/>
  <c r="H649" i="8"/>
  <c r="G649" i="8"/>
  <c r="F649" i="8"/>
  <c r="E649" i="8"/>
  <c r="D649" i="8"/>
  <c r="O648" i="8"/>
  <c r="N648" i="8"/>
  <c r="M648" i="8"/>
  <c r="L648" i="8"/>
  <c r="U648" i="8" s="1"/>
  <c r="K648" i="8"/>
  <c r="J648" i="8"/>
  <c r="I648" i="8"/>
  <c r="H648" i="8"/>
  <c r="G648" i="8"/>
  <c r="F648" i="8"/>
  <c r="E648" i="8"/>
  <c r="D648" i="8"/>
  <c r="O647" i="8"/>
  <c r="N647" i="8"/>
  <c r="M647" i="8"/>
  <c r="L647" i="8"/>
  <c r="U647" i="8" s="1"/>
  <c r="K647" i="8"/>
  <c r="J647" i="8"/>
  <c r="I647" i="8"/>
  <c r="H647" i="8"/>
  <c r="G647" i="8"/>
  <c r="F647" i="8"/>
  <c r="E647" i="8"/>
  <c r="D647" i="8"/>
  <c r="O646" i="8"/>
  <c r="N646" i="8"/>
  <c r="M646" i="8"/>
  <c r="L646" i="8"/>
  <c r="U646" i="8" s="1"/>
  <c r="K646" i="8"/>
  <c r="J646" i="8"/>
  <c r="I646" i="8"/>
  <c r="H646" i="8"/>
  <c r="G646" i="8"/>
  <c r="F646" i="8"/>
  <c r="E646" i="8"/>
  <c r="D646" i="8"/>
  <c r="O645" i="8"/>
  <c r="N645" i="8"/>
  <c r="M645" i="8"/>
  <c r="L645" i="8"/>
  <c r="U645" i="8" s="1"/>
  <c r="K645" i="8"/>
  <c r="J645" i="8"/>
  <c r="I645" i="8"/>
  <c r="H645" i="8"/>
  <c r="G645" i="8"/>
  <c r="F645" i="8"/>
  <c r="E645" i="8"/>
  <c r="D645" i="8"/>
  <c r="O644" i="8"/>
  <c r="N644" i="8"/>
  <c r="M644" i="8"/>
  <c r="L644" i="8"/>
  <c r="V644" i="8" s="1"/>
  <c r="K644" i="8"/>
  <c r="J644" i="8"/>
  <c r="I644" i="8"/>
  <c r="H644" i="8"/>
  <c r="G644" i="8"/>
  <c r="F644" i="8"/>
  <c r="E644" i="8"/>
  <c r="D644" i="8"/>
  <c r="O643" i="8"/>
  <c r="N643" i="8"/>
  <c r="M643" i="8"/>
  <c r="L643" i="8"/>
  <c r="U643" i="8" s="1"/>
  <c r="K643" i="8"/>
  <c r="J643" i="8"/>
  <c r="I643" i="8"/>
  <c r="H643" i="8"/>
  <c r="G643" i="8"/>
  <c r="F643" i="8"/>
  <c r="E643" i="8"/>
  <c r="D643" i="8"/>
  <c r="O642" i="8"/>
  <c r="N642" i="8"/>
  <c r="M642" i="8"/>
  <c r="L642" i="8"/>
  <c r="V642" i="8" s="1"/>
  <c r="K642" i="8"/>
  <c r="J642" i="8"/>
  <c r="I642" i="8"/>
  <c r="H642" i="8"/>
  <c r="G642" i="8"/>
  <c r="F642" i="8"/>
  <c r="E642" i="8"/>
  <c r="D642" i="8"/>
  <c r="O641" i="8"/>
  <c r="N641" i="8"/>
  <c r="M641" i="8"/>
  <c r="L641" i="8"/>
  <c r="U641" i="8" s="1"/>
  <c r="K641" i="8"/>
  <c r="J641" i="8"/>
  <c r="I641" i="8"/>
  <c r="H641" i="8"/>
  <c r="G641" i="8"/>
  <c r="F641" i="8"/>
  <c r="E641" i="8"/>
  <c r="D641" i="8"/>
  <c r="O640" i="8"/>
  <c r="N640" i="8"/>
  <c r="M640" i="8"/>
  <c r="L640" i="8"/>
  <c r="U640" i="8" s="1"/>
  <c r="K640" i="8"/>
  <c r="J640" i="8"/>
  <c r="I640" i="8"/>
  <c r="H640" i="8"/>
  <c r="G640" i="8"/>
  <c r="F640" i="8"/>
  <c r="E640" i="8"/>
  <c r="D640" i="8"/>
  <c r="O639" i="8"/>
  <c r="N639" i="8"/>
  <c r="M639" i="8"/>
  <c r="L639" i="8"/>
  <c r="U639" i="8" s="1"/>
  <c r="K639" i="8"/>
  <c r="J639" i="8"/>
  <c r="I639" i="8"/>
  <c r="H639" i="8"/>
  <c r="G639" i="8"/>
  <c r="F639" i="8"/>
  <c r="E639" i="8"/>
  <c r="D639" i="8"/>
  <c r="O638" i="8"/>
  <c r="N638" i="8"/>
  <c r="M638" i="8"/>
  <c r="L638" i="8"/>
  <c r="U638" i="8" s="1"/>
  <c r="K638" i="8"/>
  <c r="J638" i="8"/>
  <c r="I638" i="8"/>
  <c r="H638" i="8"/>
  <c r="G638" i="8"/>
  <c r="F638" i="8"/>
  <c r="E638" i="8"/>
  <c r="D638" i="8"/>
  <c r="O637" i="8"/>
  <c r="N637" i="8"/>
  <c r="M637" i="8"/>
  <c r="L637" i="8"/>
  <c r="U637" i="8" s="1"/>
  <c r="K637" i="8"/>
  <c r="J637" i="8"/>
  <c r="I637" i="8"/>
  <c r="H637" i="8"/>
  <c r="G637" i="8"/>
  <c r="F637" i="8"/>
  <c r="E637" i="8"/>
  <c r="D637" i="8"/>
  <c r="O636" i="8"/>
  <c r="N636" i="8"/>
  <c r="M636" i="8"/>
  <c r="L636" i="8"/>
  <c r="V636" i="8" s="1"/>
  <c r="K636" i="8"/>
  <c r="J636" i="8"/>
  <c r="I636" i="8"/>
  <c r="H636" i="8"/>
  <c r="G636" i="8"/>
  <c r="F636" i="8"/>
  <c r="E636" i="8"/>
  <c r="D636" i="8"/>
  <c r="O635" i="8"/>
  <c r="N635" i="8"/>
  <c r="M635" i="8"/>
  <c r="L635" i="8"/>
  <c r="U635" i="8" s="1"/>
  <c r="K635" i="8"/>
  <c r="J635" i="8"/>
  <c r="I635" i="8"/>
  <c r="H635" i="8"/>
  <c r="G635" i="8"/>
  <c r="F635" i="8"/>
  <c r="E635" i="8"/>
  <c r="D635" i="8"/>
  <c r="O634" i="8"/>
  <c r="N634" i="8"/>
  <c r="M634" i="8"/>
  <c r="L634" i="8"/>
  <c r="U634" i="8" s="1"/>
  <c r="K634" i="8"/>
  <c r="J634" i="8"/>
  <c r="I634" i="8"/>
  <c r="H634" i="8"/>
  <c r="G634" i="8"/>
  <c r="F634" i="8"/>
  <c r="E634" i="8"/>
  <c r="D634" i="8"/>
  <c r="O633" i="8"/>
  <c r="N633" i="8"/>
  <c r="M633" i="8"/>
  <c r="L633" i="8"/>
  <c r="U633" i="8" s="1"/>
  <c r="K633" i="8"/>
  <c r="J633" i="8"/>
  <c r="I633" i="8"/>
  <c r="H633" i="8"/>
  <c r="G633" i="8"/>
  <c r="F633" i="8"/>
  <c r="E633" i="8"/>
  <c r="D633" i="8"/>
  <c r="O632" i="8"/>
  <c r="N632" i="8"/>
  <c r="M632" i="8"/>
  <c r="L632" i="8"/>
  <c r="U632" i="8" s="1"/>
  <c r="K632" i="8"/>
  <c r="J632" i="8"/>
  <c r="I632" i="8"/>
  <c r="H632" i="8"/>
  <c r="G632" i="8"/>
  <c r="F632" i="8"/>
  <c r="E632" i="8"/>
  <c r="D632" i="8"/>
  <c r="O631" i="8"/>
  <c r="N631" i="8"/>
  <c r="M631" i="8"/>
  <c r="L631" i="8"/>
  <c r="U631" i="8" s="1"/>
  <c r="K631" i="8"/>
  <c r="J631" i="8"/>
  <c r="I631" i="8"/>
  <c r="H631" i="8"/>
  <c r="G631" i="8"/>
  <c r="F631" i="8"/>
  <c r="E631" i="8"/>
  <c r="D631" i="8"/>
  <c r="O630" i="8"/>
  <c r="N630" i="8"/>
  <c r="M630" i="8"/>
  <c r="L630" i="8"/>
  <c r="U630" i="8" s="1"/>
  <c r="K630" i="8"/>
  <c r="J630" i="8"/>
  <c r="I630" i="8"/>
  <c r="H630" i="8"/>
  <c r="G630" i="8"/>
  <c r="F630" i="8"/>
  <c r="E630" i="8"/>
  <c r="D630" i="8"/>
  <c r="O629" i="8"/>
  <c r="N629" i="8"/>
  <c r="M629" i="8"/>
  <c r="L629" i="8"/>
  <c r="U629" i="8" s="1"/>
  <c r="K629" i="8"/>
  <c r="J629" i="8"/>
  <c r="I629" i="8"/>
  <c r="H629" i="8"/>
  <c r="G629" i="8"/>
  <c r="F629" i="8"/>
  <c r="E629" i="8"/>
  <c r="D629" i="8"/>
  <c r="O628" i="8"/>
  <c r="N628" i="8"/>
  <c r="M628" i="8"/>
  <c r="L628" i="8"/>
  <c r="V628" i="8" s="1"/>
  <c r="K628" i="8"/>
  <c r="J628" i="8"/>
  <c r="I628" i="8"/>
  <c r="H628" i="8"/>
  <c r="G628" i="8"/>
  <c r="F628" i="8"/>
  <c r="E628" i="8"/>
  <c r="D628" i="8"/>
  <c r="O627" i="8"/>
  <c r="N627" i="8"/>
  <c r="M627" i="8"/>
  <c r="L627" i="8"/>
  <c r="U627" i="8" s="1"/>
  <c r="K627" i="8"/>
  <c r="J627" i="8"/>
  <c r="I627" i="8"/>
  <c r="H627" i="8"/>
  <c r="G627" i="8"/>
  <c r="F627" i="8"/>
  <c r="E627" i="8"/>
  <c r="D627" i="8"/>
  <c r="O626" i="8"/>
  <c r="N626" i="8"/>
  <c r="M626" i="8"/>
  <c r="L626" i="8"/>
  <c r="U626" i="8" s="1"/>
  <c r="K626" i="8"/>
  <c r="J626" i="8"/>
  <c r="I626" i="8"/>
  <c r="H626" i="8"/>
  <c r="G626" i="8"/>
  <c r="F626" i="8"/>
  <c r="E626" i="8"/>
  <c r="D626" i="8"/>
  <c r="O625" i="8"/>
  <c r="N625" i="8"/>
  <c r="M625" i="8"/>
  <c r="L625" i="8"/>
  <c r="U625" i="8" s="1"/>
  <c r="K625" i="8"/>
  <c r="J625" i="8"/>
  <c r="I625" i="8"/>
  <c r="H625" i="8"/>
  <c r="G625" i="8"/>
  <c r="F625" i="8"/>
  <c r="E625" i="8"/>
  <c r="D625" i="8"/>
  <c r="O624" i="8"/>
  <c r="N624" i="8"/>
  <c r="M624" i="8"/>
  <c r="L624" i="8"/>
  <c r="V624" i="8" s="1"/>
  <c r="K624" i="8"/>
  <c r="J624" i="8"/>
  <c r="I624" i="8"/>
  <c r="H624" i="8"/>
  <c r="G624" i="8"/>
  <c r="F624" i="8"/>
  <c r="E624" i="8"/>
  <c r="D624" i="8"/>
  <c r="O623" i="8"/>
  <c r="N623" i="8"/>
  <c r="M623" i="8"/>
  <c r="L623" i="8"/>
  <c r="U623" i="8" s="1"/>
  <c r="K623" i="8"/>
  <c r="J623" i="8"/>
  <c r="I623" i="8"/>
  <c r="H623" i="8"/>
  <c r="G623" i="8"/>
  <c r="F623" i="8"/>
  <c r="E623" i="8"/>
  <c r="D623" i="8"/>
  <c r="O622" i="8"/>
  <c r="N622" i="8"/>
  <c r="M622" i="8"/>
  <c r="L622" i="8"/>
  <c r="V622" i="8" s="1"/>
  <c r="K622" i="8"/>
  <c r="J622" i="8"/>
  <c r="I622" i="8"/>
  <c r="H622" i="8"/>
  <c r="G622" i="8"/>
  <c r="F622" i="8"/>
  <c r="E622" i="8"/>
  <c r="D622" i="8"/>
  <c r="O621" i="8"/>
  <c r="N621" i="8"/>
  <c r="M621" i="8"/>
  <c r="L621" i="8"/>
  <c r="U621" i="8" s="1"/>
  <c r="K621" i="8"/>
  <c r="J621" i="8"/>
  <c r="I621" i="8"/>
  <c r="H621" i="8"/>
  <c r="G621" i="8"/>
  <c r="F621" i="8"/>
  <c r="E621" i="8"/>
  <c r="D621" i="8"/>
  <c r="O620" i="8"/>
  <c r="N620" i="8"/>
  <c r="M620" i="8"/>
  <c r="L620" i="8"/>
  <c r="U620" i="8" s="1"/>
  <c r="K620" i="8"/>
  <c r="J620" i="8"/>
  <c r="I620" i="8"/>
  <c r="H620" i="8"/>
  <c r="G620" i="8"/>
  <c r="F620" i="8"/>
  <c r="E620" i="8"/>
  <c r="D620" i="8"/>
  <c r="O619" i="8"/>
  <c r="N619" i="8"/>
  <c r="M619" i="8"/>
  <c r="L619" i="8"/>
  <c r="U619" i="8" s="1"/>
  <c r="K619" i="8"/>
  <c r="J619" i="8"/>
  <c r="I619" i="8"/>
  <c r="H619" i="8"/>
  <c r="G619" i="8"/>
  <c r="F619" i="8"/>
  <c r="E619" i="8"/>
  <c r="D619" i="8"/>
  <c r="O618" i="8"/>
  <c r="N618" i="8"/>
  <c r="M618" i="8"/>
  <c r="L618" i="8"/>
  <c r="U618" i="8" s="1"/>
  <c r="K618" i="8"/>
  <c r="J618" i="8"/>
  <c r="I618" i="8"/>
  <c r="H618" i="8"/>
  <c r="G618" i="8"/>
  <c r="F618" i="8"/>
  <c r="E618" i="8"/>
  <c r="D618" i="8"/>
  <c r="O617" i="8"/>
  <c r="N617" i="8"/>
  <c r="M617" i="8"/>
  <c r="L617" i="8"/>
  <c r="U617" i="8" s="1"/>
  <c r="K617" i="8"/>
  <c r="J617" i="8"/>
  <c r="I617" i="8"/>
  <c r="H617" i="8"/>
  <c r="G617" i="8"/>
  <c r="F617" i="8"/>
  <c r="E617" i="8"/>
  <c r="D617" i="8"/>
  <c r="O616" i="8"/>
  <c r="N616" i="8"/>
  <c r="M616" i="8"/>
  <c r="L616" i="8"/>
  <c r="V616" i="8" s="1"/>
  <c r="K616" i="8"/>
  <c r="J616" i="8"/>
  <c r="I616" i="8"/>
  <c r="H616" i="8"/>
  <c r="G616" i="8"/>
  <c r="F616" i="8"/>
  <c r="E616" i="8"/>
  <c r="D616" i="8"/>
  <c r="O615" i="8"/>
  <c r="N615" i="8"/>
  <c r="M615" i="8"/>
  <c r="L615" i="8"/>
  <c r="U615" i="8" s="1"/>
  <c r="K615" i="8"/>
  <c r="J615" i="8"/>
  <c r="I615" i="8"/>
  <c r="H615" i="8"/>
  <c r="G615" i="8"/>
  <c r="F615" i="8"/>
  <c r="E615" i="8"/>
  <c r="D615" i="8"/>
  <c r="O614" i="8"/>
  <c r="N614" i="8"/>
  <c r="M614" i="8"/>
  <c r="L614" i="8"/>
  <c r="U614" i="8" s="1"/>
  <c r="K614" i="8"/>
  <c r="J614" i="8"/>
  <c r="I614" i="8"/>
  <c r="H614" i="8"/>
  <c r="G614" i="8"/>
  <c r="F614" i="8"/>
  <c r="E614" i="8"/>
  <c r="D614" i="8"/>
  <c r="O613" i="8"/>
  <c r="N613" i="8"/>
  <c r="M613" i="8"/>
  <c r="L613" i="8"/>
  <c r="U613" i="8" s="1"/>
  <c r="K613" i="8"/>
  <c r="J613" i="8"/>
  <c r="I613" i="8"/>
  <c r="H613" i="8"/>
  <c r="G613" i="8"/>
  <c r="F613" i="8"/>
  <c r="E613" i="8"/>
  <c r="D613" i="8"/>
  <c r="O612" i="8"/>
  <c r="N612" i="8"/>
  <c r="M612" i="8"/>
  <c r="L612" i="8"/>
  <c r="V612" i="8" s="1"/>
  <c r="K612" i="8"/>
  <c r="J612" i="8"/>
  <c r="I612" i="8"/>
  <c r="H612" i="8"/>
  <c r="G612" i="8"/>
  <c r="F612" i="8"/>
  <c r="E612" i="8"/>
  <c r="D612" i="8"/>
  <c r="O611" i="8"/>
  <c r="N611" i="8"/>
  <c r="M611" i="8"/>
  <c r="L611" i="8"/>
  <c r="U611" i="8" s="1"/>
  <c r="K611" i="8"/>
  <c r="J611" i="8"/>
  <c r="I611" i="8"/>
  <c r="H611" i="8"/>
  <c r="G611" i="8"/>
  <c r="F611" i="8"/>
  <c r="E611" i="8"/>
  <c r="D611" i="8"/>
  <c r="O610" i="8"/>
  <c r="N610" i="8"/>
  <c r="M610" i="8"/>
  <c r="L610" i="8"/>
  <c r="U610" i="8" s="1"/>
  <c r="K610" i="8"/>
  <c r="J610" i="8"/>
  <c r="I610" i="8"/>
  <c r="H610" i="8"/>
  <c r="G610" i="8"/>
  <c r="F610" i="8"/>
  <c r="E610" i="8"/>
  <c r="D610" i="8"/>
  <c r="O609" i="8"/>
  <c r="N609" i="8"/>
  <c r="M609" i="8"/>
  <c r="L609" i="8"/>
  <c r="U609" i="8" s="1"/>
  <c r="K609" i="8"/>
  <c r="J609" i="8"/>
  <c r="I609" i="8"/>
  <c r="H609" i="8"/>
  <c r="G609" i="8"/>
  <c r="F609" i="8"/>
  <c r="E609" i="8"/>
  <c r="D609" i="8"/>
  <c r="O608" i="8"/>
  <c r="N608" i="8"/>
  <c r="M608" i="8"/>
  <c r="L608" i="8"/>
  <c r="U608" i="8" s="1"/>
  <c r="K608" i="8"/>
  <c r="J608" i="8"/>
  <c r="I608" i="8"/>
  <c r="H608" i="8"/>
  <c r="G608" i="8"/>
  <c r="F608" i="8"/>
  <c r="E608" i="8"/>
  <c r="D608" i="8"/>
  <c r="O607" i="8"/>
  <c r="N607" i="8"/>
  <c r="M607" i="8"/>
  <c r="L607" i="8"/>
  <c r="U607" i="8" s="1"/>
  <c r="K607" i="8"/>
  <c r="J607" i="8"/>
  <c r="I607" i="8"/>
  <c r="H607" i="8"/>
  <c r="G607" i="8"/>
  <c r="F607" i="8"/>
  <c r="E607" i="8"/>
  <c r="D607" i="8"/>
  <c r="O606" i="8"/>
  <c r="N606" i="8"/>
  <c r="M606" i="8"/>
  <c r="L606" i="8"/>
  <c r="U606" i="8" s="1"/>
  <c r="K606" i="8"/>
  <c r="J606" i="8"/>
  <c r="I606" i="8"/>
  <c r="H606" i="8"/>
  <c r="G606" i="8"/>
  <c r="F606" i="8"/>
  <c r="E606" i="8"/>
  <c r="D606" i="8"/>
  <c r="O605" i="8"/>
  <c r="N605" i="8"/>
  <c r="M605" i="8"/>
  <c r="L605" i="8"/>
  <c r="U605" i="8" s="1"/>
  <c r="K605" i="8"/>
  <c r="J605" i="8"/>
  <c r="I605" i="8"/>
  <c r="H605" i="8"/>
  <c r="G605" i="8"/>
  <c r="F605" i="8"/>
  <c r="E605" i="8"/>
  <c r="D605" i="8"/>
  <c r="O604" i="8"/>
  <c r="N604" i="8"/>
  <c r="M604" i="8"/>
  <c r="L604" i="8"/>
  <c r="V604" i="8" s="1"/>
  <c r="K604" i="8"/>
  <c r="J604" i="8"/>
  <c r="I604" i="8"/>
  <c r="H604" i="8"/>
  <c r="G604" i="8"/>
  <c r="F604" i="8"/>
  <c r="E604" i="8"/>
  <c r="D604" i="8"/>
  <c r="O603" i="8"/>
  <c r="N603" i="8"/>
  <c r="M603" i="8"/>
  <c r="L603" i="8"/>
  <c r="U603" i="8" s="1"/>
  <c r="K603" i="8"/>
  <c r="J603" i="8"/>
  <c r="I603" i="8"/>
  <c r="H603" i="8"/>
  <c r="G603" i="8"/>
  <c r="F603" i="8"/>
  <c r="E603" i="8"/>
  <c r="D603" i="8"/>
  <c r="O602" i="8"/>
  <c r="N602" i="8"/>
  <c r="M602" i="8"/>
  <c r="L602" i="8"/>
  <c r="V602" i="8" s="1"/>
  <c r="K602" i="8"/>
  <c r="J602" i="8"/>
  <c r="I602" i="8"/>
  <c r="H602" i="8"/>
  <c r="G602" i="8"/>
  <c r="F602" i="8"/>
  <c r="E602" i="8"/>
  <c r="D602" i="8"/>
  <c r="O601" i="8"/>
  <c r="N601" i="8"/>
  <c r="M601" i="8"/>
  <c r="L601" i="8"/>
  <c r="U601" i="8" s="1"/>
  <c r="K601" i="8"/>
  <c r="J601" i="8"/>
  <c r="I601" i="8"/>
  <c r="H601" i="8"/>
  <c r="G601" i="8"/>
  <c r="F601" i="8"/>
  <c r="E601" i="8"/>
  <c r="D601" i="8"/>
  <c r="O600" i="8"/>
  <c r="N600" i="8"/>
  <c r="M600" i="8"/>
  <c r="L600" i="8"/>
  <c r="U600" i="8" s="1"/>
  <c r="K600" i="8"/>
  <c r="J600" i="8"/>
  <c r="I600" i="8"/>
  <c r="H600" i="8"/>
  <c r="G600" i="8"/>
  <c r="F600" i="8"/>
  <c r="E600" i="8"/>
  <c r="D600" i="8"/>
  <c r="O599" i="8"/>
  <c r="N599" i="8"/>
  <c r="M599" i="8"/>
  <c r="L599" i="8"/>
  <c r="U599" i="8" s="1"/>
  <c r="K599" i="8"/>
  <c r="J599" i="8"/>
  <c r="I599" i="8"/>
  <c r="H599" i="8"/>
  <c r="G599" i="8"/>
  <c r="F599" i="8"/>
  <c r="E599" i="8"/>
  <c r="D599" i="8"/>
  <c r="O598" i="8"/>
  <c r="N598" i="8"/>
  <c r="M598" i="8"/>
  <c r="L598" i="8"/>
  <c r="U598" i="8" s="1"/>
  <c r="K598" i="8"/>
  <c r="J598" i="8"/>
  <c r="I598" i="8"/>
  <c r="H598" i="8"/>
  <c r="G598" i="8"/>
  <c r="F598" i="8"/>
  <c r="E598" i="8"/>
  <c r="D598" i="8"/>
  <c r="O597" i="8"/>
  <c r="N597" i="8"/>
  <c r="M597" i="8"/>
  <c r="L597" i="8"/>
  <c r="U597" i="8" s="1"/>
  <c r="K597" i="8"/>
  <c r="J597" i="8"/>
  <c r="I597" i="8"/>
  <c r="H597" i="8"/>
  <c r="G597" i="8"/>
  <c r="F597" i="8"/>
  <c r="E597" i="8"/>
  <c r="D597" i="8"/>
  <c r="O596" i="8"/>
  <c r="N596" i="8"/>
  <c r="M596" i="8"/>
  <c r="L596" i="8"/>
  <c r="V596" i="8" s="1"/>
  <c r="K596" i="8"/>
  <c r="J596" i="8"/>
  <c r="I596" i="8"/>
  <c r="H596" i="8"/>
  <c r="G596" i="8"/>
  <c r="F596" i="8"/>
  <c r="E596" i="8"/>
  <c r="D596" i="8"/>
  <c r="O595" i="8"/>
  <c r="N595" i="8"/>
  <c r="M595" i="8"/>
  <c r="L595" i="8"/>
  <c r="U595" i="8" s="1"/>
  <c r="K595" i="8"/>
  <c r="J595" i="8"/>
  <c r="I595" i="8"/>
  <c r="H595" i="8"/>
  <c r="G595" i="8"/>
  <c r="F595" i="8"/>
  <c r="E595" i="8"/>
  <c r="D595" i="8"/>
  <c r="O594" i="8"/>
  <c r="N594" i="8"/>
  <c r="M594" i="8"/>
  <c r="L594" i="8"/>
  <c r="V594" i="8" s="1"/>
  <c r="K594" i="8"/>
  <c r="J594" i="8"/>
  <c r="I594" i="8"/>
  <c r="H594" i="8"/>
  <c r="G594" i="8"/>
  <c r="F594" i="8"/>
  <c r="E594" i="8"/>
  <c r="D594" i="8"/>
  <c r="O593" i="8"/>
  <c r="N593" i="8"/>
  <c r="M593" i="8"/>
  <c r="L593" i="8"/>
  <c r="U593" i="8" s="1"/>
  <c r="K593" i="8"/>
  <c r="J593" i="8"/>
  <c r="I593" i="8"/>
  <c r="H593" i="8"/>
  <c r="G593" i="8"/>
  <c r="F593" i="8"/>
  <c r="E593" i="8"/>
  <c r="D593" i="8"/>
  <c r="O592" i="8"/>
  <c r="N592" i="8"/>
  <c r="M592" i="8"/>
  <c r="L592" i="8"/>
  <c r="U592" i="8" s="1"/>
  <c r="K592" i="8"/>
  <c r="J592" i="8"/>
  <c r="I592" i="8"/>
  <c r="H592" i="8"/>
  <c r="G592" i="8"/>
  <c r="F592" i="8"/>
  <c r="E592" i="8"/>
  <c r="D592" i="8"/>
  <c r="O591" i="8"/>
  <c r="N591" i="8"/>
  <c r="M591" i="8"/>
  <c r="L591" i="8"/>
  <c r="U591" i="8" s="1"/>
  <c r="K591" i="8"/>
  <c r="J591" i="8"/>
  <c r="I591" i="8"/>
  <c r="H591" i="8"/>
  <c r="G591" i="8"/>
  <c r="F591" i="8"/>
  <c r="E591" i="8"/>
  <c r="D591" i="8"/>
  <c r="O590" i="8"/>
  <c r="N590" i="8"/>
  <c r="M590" i="8"/>
  <c r="L590" i="8"/>
  <c r="V590" i="8" s="1"/>
  <c r="K590" i="8"/>
  <c r="J590" i="8"/>
  <c r="I590" i="8"/>
  <c r="H590" i="8"/>
  <c r="G590" i="8"/>
  <c r="F590" i="8"/>
  <c r="E590" i="8"/>
  <c r="D590" i="8"/>
  <c r="O589" i="8"/>
  <c r="N589" i="8"/>
  <c r="M589" i="8"/>
  <c r="L589" i="8"/>
  <c r="U589" i="8" s="1"/>
  <c r="K589" i="8"/>
  <c r="J589" i="8"/>
  <c r="I589" i="8"/>
  <c r="H589" i="8"/>
  <c r="G589" i="8"/>
  <c r="F589" i="8"/>
  <c r="E589" i="8"/>
  <c r="D589" i="8"/>
  <c r="O588" i="8"/>
  <c r="N588" i="8"/>
  <c r="M588" i="8"/>
  <c r="L588" i="8"/>
  <c r="V588" i="8" s="1"/>
  <c r="K588" i="8"/>
  <c r="J588" i="8"/>
  <c r="I588" i="8"/>
  <c r="H588" i="8"/>
  <c r="G588" i="8"/>
  <c r="F588" i="8"/>
  <c r="E588" i="8"/>
  <c r="D588" i="8"/>
  <c r="O587" i="8"/>
  <c r="N587" i="8"/>
  <c r="M587" i="8"/>
  <c r="L587" i="8"/>
  <c r="U587" i="8" s="1"/>
  <c r="K587" i="8"/>
  <c r="J587" i="8"/>
  <c r="I587" i="8"/>
  <c r="H587" i="8"/>
  <c r="G587" i="8"/>
  <c r="F587" i="8"/>
  <c r="E587" i="8"/>
  <c r="D587" i="8"/>
  <c r="O586" i="8"/>
  <c r="N586" i="8"/>
  <c r="M586" i="8"/>
  <c r="L586" i="8"/>
  <c r="U586" i="8" s="1"/>
  <c r="K586" i="8"/>
  <c r="J586" i="8"/>
  <c r="I586" i="8"/>
  <c r="H586" i="8"/>
  <c r="G586" i="8"/>
  <c r="F586" i="8"/>
  <c r="E586" i="8"/>
  <c r="D586" i="8"/>
  <c r="O585" i="8"/>
  <c r="N585" i="8"/>
  <c r="M585" i="8"/>
  <c r="L585" i="8"/>
  <c r="U585" i="8" s="1"/>
  <c r="K585" i="8"/>
  <c r="J585" i="8"/>
  <c r="I585" i="8"/>
  <c r="H585" i="8"/>
  <c r="G585" i="8"/>
  <c r="F585" i="8"/>
  <c r="E585" i="8"/>
  <c r="D585" i="8"/>
  <c r="O584" i="8"/>
  <c r="N584" i="8"/>
  <c r="M584" i="8"/>
  <c r="L584" i="8"/>
  <c r="U584" i="8" s="1"/>
  <c r="K584" i="8"/>
  <c r="J584" i="8"/>
  <c r="I584" i="8"/>
  <c r="H584" i="8"/>
  <c r="G584" i="8"/>
  <c r="F584" i="8"/>
  <c r="E584" i="8"/>
  <c r="D584" i="8"/>
  <c r="O583" i="8"/>
  <c r="N583" i="8"/>
  <c r="M583" i="8"/>
  <c r="L583" i="8"/>
  <c r="U583" i="8" s="1"/>
  <c r="K583" i="8"/>
  <c r="J583" i="8"/>
  <c r="I583" i="8"/>
  <c r="H583" i="8"/>
  <c r="G583" i="8"/>
  <c r="F583" i="8"/>
  <c r="E583" i="8"/>
  <c r="D583" i="8"/>
  <c r="O582" i="8"/>
  <c r="N582" i="8"/>
  <c r="M582" i="8"/>
  <c r="L582" i="8"/>
  <c r="V582" i="8" s="1"/>
  <c r="K582" i="8"/>
  <c r="J582" i="8"/>
  <c r="I582" i="8"/>
  <c r="H582" i="8"/>
  <c r="G582" i="8"/>
  <c r="F582" i="8"/>
  <c r="E582" i="8"/>
  <c r="D582" i="8"/>
  <c r="O581" i="8"/>
  <c r="N581" i="8"/>
  <c r="M581" i="8"/>
  <c r="L581" i="8"/>
  <c r="U581" i="8" s="1"/>
  <c r="K581" i="8"/>
  <c r="J581" i="8"/>
  <c r="I581" i="8"/>
  <c r="H581" i="8"/>
  <c r="G581" i="8"/>
  <c r="F581" i="8"/>
  <c r="E581" i="8"/>
  <c r="D581" i="8"/>
  <c r="O580" i="8"/>
  <c r="N580" i="8"/>
  <c r="M580" i="8"/>
  <c r="L580" i="8"/>
  <c r="V580" i="8" s="1"/>
  <c r="K580" i="8"/>
  <c r="J580" i="8"/>
  <c r="I580" i="8"/>
  <c r="H580" i="8"/>
  <c r="G580" i="8"/>
  <c r="F580" i="8"/>
  <c r="E580" i="8"/>
  <c r="D580" i="8"/>
  <c r="O579" i="8"/>
  <c r="N579" i="8"/>
  <c r="M579" i="8"/>
  <c r="L579" i="8"/>
  <c r="U579" i="8" s="1"/>
  <c r="K579" i="8"/>
  <c r="J579" i="8"/>
  <c r="I579" i="8"/>
  <c r="H579" i="8"/>
  <c r="G579" i="8"/>
  <c r="F579" i="8"/>
  <c r="E579" i="8"/>
  <c r="D579" i="8"/>
  <c r="O578" i="8"/>
  <c r="N578" i="8"/>
  <c r="M578" i="8"/>
  <c r="L578" i="8"/>
  <c r="V578" i="8" s="1"/>
  <c r="K578" i="8"/>
  <c r="J578" i="8"/>
  <c r="I578" i="8"/>
  <c r="H578" i="8"/>
  <c r="G578" i="8"/>
  <c r="F578" i="8"/>
  <c r="E578" i="8"/>
  <c r="D578" i="8"/>
  <c r="O577" i="8"/>
  <c r="N577" i="8"/>
  <c r="M577" i="8"/>
  <c r="L577" i="8"/>
  <c r="U577" i="8" s="1"/>
  <c r="K577" i="8"/>
  <c r="J577" i="8"/>
  <c r="I577" i="8"/>
  <c r="H577" i="8"/>
  <c r="G577" i="8"/>
  <c r="F577" i="8"/>
  <c r="E577" i="8"/>
  <c r="D577" i="8"/>
  <c r="O576" i="8"/>
  <c r="N576" i="8"/>
  <c r="M576" i="8"/>
  <c r="L576" i="8"/>
  <c r="U576" i="8" s="1"/>
  <c r="K576" i="8"/>
  <c r="J576" i="8"/>
  <c r="I576" i="8"/>
  <c r="H576" i="8"/>
  <c r="G576" i="8"/>
  <c r="F576" i="8"/>
  <c r="E576" i="8"/>
  <c r="D576" i="8"/>
  <c r="O575" i="8"/>
  <c r="N575" i="8"/>
  <c r="M575" i="8"/>
  <c r="L575" i="8"/>
  <c r="U575" i="8" s="1"/>
  <c r="K575" i="8"/>
  <c r="J575" i="8"/>
  <c r="I575" i="8"/>
  <c r="H575" i="8"/>
  <c r="G575" i="8"/>
  <c r="F575" i="8"/>
  <c r="E575" i="8"/>
  <c r="D575" i="8"/>
  <c r="O574" i="8"/>
  <c r="N574" i="8"/>
  <c r="M574" i="8"/>
  <c r="L574" i="8"/>
  <c r="V574" i="8" s="1"/>
  <c r="K574" i="8"/>
  <c r="J574" i="8"/>
  <c r="I574" i="8"/>
  <c r="H574" i="8"/>
  <c r="G574" i="8"/>
  <c r="F574" i="8"/>
  <c r="E574" i="8"/>
  <c r="D574" i="8"/>
  <c r="O573" i="8"/>
  <c r="N573" i="8"/>
  <c r="M573" i="8"/>
  <c r="L573" i="8"/>
  <c r="U573" i="8" s="1"/>
  <c r="K573" i="8"/>
  <c r="J573" i="8"/>
  <c r="I573" i="8"/>
  <c r="H573" i="8"/>
  <c r="G573" i="8"/>
  <c r="F573" i="8"/>
  <c r="E573" i="8"/>
  <c r="D573" i="8"/>
  <c r="O572" i="8"/>
  <c r="N572" i="8"/>
  <c r="M572" i="8"/>
  <c r="L572" i="8"/>
  <c r="U572" i="8" s="1"/>
  <c r="K572" i="8"/>
  <c r="J572" i="8"/>
  <c r="I572" i="8"/>
  <c r="H572" i="8"/>
  <c r="G572" i="8"/>
  <c r="F572" i="8"/>
  <c r="E572" i="8"/>
  <c r="D572" i="8"/>
  <c r="O571" i="8"/>
  <c r="N571" i="8"/>
  <c r="M571" i="8"/>
  <c r="L571" i="8"/>
  <c r="U571" i="8" s="1"/>
  <c r="K571" i="8"/>
  <c r="J571" i="8"/>
  <c r="I571" i="8"/>
  <c r="H571" i="8"/>
  <c r="G571" i="8"/>
  <c r="F571" i="8"/>
  <c r="E571" i="8"/>
  <c r="D571" i="8"/>
  <c r="O570" i="8"/>
  <c r="N570" i="8"/>
  <c r="M570" i="8"/>
  <c r="L570" i="8"/>
  <c r="V570" i="8" s="1"/>
  <c r="K570" i="8"/>
  <c r="J570" i="8"/>
  <c r="I570" i="8"/>
  <c r="H570" i="8"/>
  <c r="G570" i="8"/>
  <c r="F570" i="8"/>
  <c r="E570" i="8"/>
  <c r="D570" i="8"/>
  <c r="O569" i="8"/>
  <c r="N569" i="8"/>
  <c r="M569" i="8"/>
  <c r="L569" i="8"/>
  <c r="U569" i="8" s="1"/>
  <c r="K569" i="8"/>
  <c r="J569" i="8"/>
  <c r="I569" i="8"/>
  <c r="H569" i="8"/>
  <c r="G569" i="8"/>
  <c r="F569" i="8"/>
  <c r="E569" i="8"/>
  <c r="D569" i="8"/>
  <c r="O568" i="8"/>
  <c r="N568" i="8"/>
  <c r="M568" i="8"/>
  <c r="L568" i="8"/>
  <c r="V568" i="8" s="1"/>
  <c r="K568" i="8"/>
  <c r="J568" i="8"/>
  <c r="I568" i="8"/>
  <c r="H568" i="8"/>
  <c r="G568" i="8"/>
  <c r="F568" i="8"/>
  <c r="E568" i="8"/>
  <c r="D568" i="8"/>
  <c r="O567" i="8"/>
  <c r="N567" i="8"/>
  <c r="M567" i="8"/>
  <c r="L567" i="8"/>
  <c r="U567" i="8" s="1"/>
  <c r="K567" i="8"/>
  <c r="J567" i="8"/>
  <c r="I567" i="8"/>
  <c r="H567" i="8"/>
  <c r="G567" i="8"/>
  <c r="F567" i="8"/>
  <c r="E567" i="8"/>
  <c r="D567" i="8"/>
  <c r="O566" i="8"/>
  <c r="N566" i="8"/>
  <c r="M566" i="8"/>
  <c r="L566" i="8"/>
  <c r="U566" i="8" s="1"/>
  <c r="K566" i="8"/>
  <c r="J566" i="8"/>
  <c r="I566" i="8"/>
  <c r="H566" i="8"/>
  <c r="G566" i="8"/>
  <c r="F566" i="8"/>
  <c r="E566" i="8"/>
  <c r="D566" i="8"/>
  <c r="O565" i="8"/>
  <c r="N565" i="8"/>
  <c r="M565" i="8"/>
  <c r="L565" i="8"/>
  <c r="U565" i="8" s="1"/>
  <c r="K565" i="8"/>
  <c r="J565" i="8"/>
  <c r="I565" i="8"/>
  <c r="H565" i="8"/>
  <c r="G565" i="8"/>
  <c r="F565" i="8"/>
  <c r="E565" i="8"/>
  <c r="D565" i="8"/>
  <c r="O564" i="8"/>
  <c r="N564" i="8"/>
  <c r="M564" i="8"/>
  <c r="L564" i="8"/>
  <c r="V564" i="8" s="1"/>
  <c r="K564" i="8"/>
  <c r="J564" i="8"/>
  <c r="I564" i="8"/>
  <c r="H564" i="8"/>
  <c r="G564" i="8"/>
  <c r="F564" i="8"/>
  <c r="E564" i="8"/>
  <c r="D564" i="8"/>
  <c r="O563" i="8"/>
  <c r="N563" i="8"/>
  <c r="M563" i="8"/>
  <c r="L563" i="8"/>
  <c r="U563" i="8" s="1"/>
  <c r="K563" i="8"/>
  <c r="J563" i="8"/>
  <c r="I563" i="8"/>
  <c r="H563" i="8"/>
  <c r="G563" i="8"/>
  <c r="F563" i="8"/>
  <c r="E563" i="8"/>
  <c r="D563" i="8"/>
  <c r="O562" i="8"/>
  <c r="N562" i="8"/>
  <c r="M562" i="8"/>
  <c r="L562" i="8"/>
  <c r="V562" i="8" s="1"/>
  <c r="K562" i="8"/>
  <c r="J562" i="8"/>
  <c r="I562" i="8"/>
  <c r="H562" i="8"/>
  <c r="G562" i="8"/>
  <c r="F562" i="8"/>
  <c r="E562" i="8"/>
  <c r="D562" i="8"/>
  <c r="O561" i="8"/>
  <c r="N561" i="8"/>
  <c r="M561" i="8"/>
  <c r="L561" i="8"/>
  <c r="U561" i="8" s="1"/>
  <c r="K561" i="8"/>
  <c r="J561" i="8"/>
  <c r="I561" i="8"/>
  <c r="H561" i="8"/>
  <c r="G561" i="8"/>
  <c r="F561" i="8"/>
  <c r="E561" i="8"/>
  <c r="D561" i="8"/>
  <c r="O560" i="8"/>
  <c r="N560" i="8"/>
  <c r="M560" i="8"/>
  <c r="L560" i="8"/>
  <c r="U560" i="8" s="1"/>
  <c r="K560" i="8"/>
  <c r="J560" i="8"/>
  <c r="I560" i="8"/>
  <c r="H560" i="8"/>
  <c r="G560" i="8"/>
  <c r="F560" i="8"/>
  <c r="E560" i="8"/>
  <c r="D560" i="8"/>
  <c r="O559" i="8"/>
  <c r="N559" i="8"/>
  <c r="M559" i="8"/>
  <c r="L559" i="8"/>
  <c r="U559" i="8" s="1"/>
  <c r="K559" i="8"/>
  <c r="J559" i="8"/>
  <c r="I559" i="8"/>
  <c r="H559" i="8"/>
  <c r="G559" i="8"/>
  <c r="F559" i="8"/>
  <c r="E559" i="8"/>
  <c r="D559" i="8"/>
  <c r="O558" i="8"/>
  <c r="N558" i="8"/>
  <c r="M558" i="8"/>
  <c r="L558" i="8"/>
  <c r="U558" i="8" s="1"/>
  <c r="K558" i="8"/>
  <c r="J558" i="8"/>
  <c r="I558" i="8"/>
  <c r="H558" i="8"/>
  <c r="G558" i="8"/>
  <c r="F558" i="8"/>
  <c r="E558" i="8"/>
  <c r="D558" i="8"/>
  <c r="O557" i="8"/>
  <c r="N557" i="8"/>
  <c r="M557" i="8"/>
  <c r="L557" i="8"/>
  <c r="U557" i="8" s="1"/>
  <c r="K557" i="8"/>
  <c r="J557" i="8"/>
  <c r="I557" i="8"/>
  <c r="H557" i="8"/>
  <c r="G557" i="8"/>
  <c r="F557" i="8"/>
  <c r="E557" i="8"/>
  <c r="D557" i="8"/>
  <c r="O556" i="8"/>
  <c r="N556" i="8"/>
  <c r="M556" i="8"/>
  <c r="L556" i="8"/>
  <c r="V556" i="8" s="1"/>
  <c r="K556" i="8"/>
  <c r="J556" i="8"/>
  <c r="I556" i="8"/>
  <c r="H556" i="8"/>
  <c r="G556" i="8"/>
  <c r="F556" i="8"/>
  <c r="E556" i="8"/>
  <c r="D556" i="8"/>
  <c r="O555" i="8"/>
  <c r="N555" i="8"/>
  <c r="M555" i="8"/>
  <c r="L555" i="8"/>
  <c r="U555" i="8" s="1"/>
  <c r="K555" i="8"/>
  <c r="J555" i="8"/>
  <c r="I555" i="8"/>
  <c r="H555" i="8"/>
  <c r="G555" i="8"/>
  <c r="F555" i="8"/>
  <c r="E555" i="8"/>
  <c r="D555" i="8"/>
  <c r="O554" i="8"/>
  <c r="N554" i="8"/>
  <c r="M554" i="8"/>
  <c r="L554" i="8"/>
  <c r="U554" i="8" s="1"/>
  <c r="K554" i="8"/>
  <c r="J554" i="8"/>
  <c r="I554" i="8"/>
  <c r="H554" i="8"/>
  <c r="G554" i="8"/>
  <c r="F554" i="8"/>
  <c r="E554" i="8"/>
  <c r="D554" i="8"/>
  <c r="O553" i="8"/>
  <c r="N553" i="8"/>
  <c r="M553" i="8"/>
  <c r="L553" i="8"/>
  <c r="V553" i="8" s="1"/>
  <c r="K553" i="8"/>
  <c r="J553" i="8"/>
  <c r="I553" i="8"/>
  <c r="H553" i="8"/>
  <c r="G553" i="8"/>
  <c r="F553" i="8"/>
  <c r="E553" i="8"/>
  <c r="D553" i="8"/>
  <c r="O552" i="8"/>
  <c r="N552" i="8"/>
  <c r="M552" i="8"/>
  <c r="L552" i="8"/>
  <c r="U552" i="8" s="1"/>
  <c r="K552" i="8"/>
  <c r="J552" i="8"/>
  <c r="I552" i="8"/>
  <c r="H552" i="8"/>
  <c r="G552" i="8"/>
  <c r="F552" i="8"/>
  <c r="E552" i="8"/>
  <c r="D552" i="8"/>
  <c r="O551" i="8"/>
  <c r="N551" i="8"/>
  <c r="M551" i="8"/>
  <c r="L551" i="8"/>
  <c r="K551" i="8"/>
  <c r="J551" i="8"/>
  <c r="I551" i="8"/>
  <c r="H551" i="8"/>
  <c r="G551" i="8"/>
  <c r="F551" i="8"/>
  <c r="E551" i="8"/>
  <c r="D551" i="8"/>
  <c r="O550" i="8"/>
  <c r="N550" i="8"/>
  <c r="M550" i="8"/>
  <c r="L550" i="8"/>
  <c r="V550" i="8" s="1"/>
  <c r="K550" i="8"/>
  <c r="J550" i="8"/>
  <c r="I550" i="8"/>
  <c r="H550" i="8"/>
  <c r="G550" i="8"/>
  <c r="F550" i="8"/>
  <c r="E550" i="8"/>
  <c r="D550" i="8"/>
  <c r="O549" i="8"/>
  <c r="N549" i="8"/>
  <c r="M549" i="8"/>
  <c r="L549" i="8"/>
  <c r="V549" i="8" s="1"/>
  <c r="K549" i="8"/>
  <c r="J549" i="8"/>
  <c r="I549" i="8"/>
  <c r="H549" i="8"/>
  <c r="G549" i="8"/>
  <c r="F549" i="8"/>
  <c r="E549" i="8"/>
  <c r="D549" i="8"/>
  <c r="O548" i="8"/>
  <c r="N548" i="8"/>
  <c r="M548" i="8"/>
  <c r="L548" i="8"/>
  <c r="U548" i="8" s="1"/>
  <c r="K548" i="8"/>
  <c r="J548" i="8"/>
  <c r="I548" i="8"/>
  <c r="H548" i="8"/>
  <c r="G548" i="8"/>
  <c r="F548" i="8"/>
  <c r="E548" i="8"/>
  <c r="D548" i="8"/>
  <c r="O547" i="8"/>
  <c r="N547" i="8"/>
  <c r="M547" i="8"/>
  <c r="L547" i="8"/>
  <c r="K547" i="8"/>
  <c r="J547" i="8"/>
  <c r="I547" i="8"/>
  <c r="H547" i="8"/>
  <c r="G547" i="8"/>
  <c r="F547" i="8"/>
  <c r="E547" i="8"/>
  <c r="D547" i="8"/>
  <c r="O546" i="8"/>
  <c r="N546" i="8"/>
  <c r="M546" i="8"/>
  <c r="L546" i="8"/>
  <c r="V546" i="8" s="1"/>
  <c r="K546" i="8"/>
  <c r="J546" i="8"/>
  <c r="I546" i="8"/>
  <c r="H546" i="8"/>
  <c r="G546" i="8"/>
  <c r="F546" i="8"/>
  <c r="E546" i="8"/>
  <c r="D546" i="8"/>
  <c r="O545" i="8"/>
  <c r="N545" i="8"/>
  <c r="M545" i="8"/>
  <c r="L545" i="8"/>
  <c r="V545" i="8" s="1"/>
  <c r="K545" i="8"/>
  <c r="J545" i="8"/>
  <c r="I545" i="8"/>
  <c r="H545" i="8"/>
  <c r="G545" i="8"/>
  <c r="F545" i="8"/>
  <c r="E545" i="8"/>
  <c r="D545" i="8"/>
  <c r="O544" i="8"/>
  <c r="N544" i="8"/>
  <c r="M544" i="8"/>
  <c r="L544" i="8"/>
  <c r="V544" i="8" s="1"/>
  <c r="K544" i="8"/>
  <c r="J544" i="8"/>
  <c r="I544" i="8"/>
  <c r="H544" i="8"/>
  <c r="G544" i="8"/>
  <c r="F544" i="8"/>
  <c r="E544" i="8"/>
  <c r="D544" i="8"/>
  <c r="O543" i="8"/>
  <c r="N543" i="8"/>
  <c r="M543" i="8"/>
  <c r="L543" i="8"/>
  <c r="K543" i="8"/>
  <c r="J543" i="8"/>
  <c r="I543" i="8"/>
  <c r="H543" i="8"/>
  <c r="G543" i="8"/>
  <c r="F543" i="8"/>
  <c r="E543" i="8"/>
  <c r="D543" i="8"/>
  <c r="O542" i="8"/>
  <c r="N542" i="8"/>
  <c r="M542" i="8"/>
  <c r="L542" i="8"/>
  <c r="U542" i="8" s="1"/>
  <c r="K542" i="8"/>
  <c r="J542" i="8"/>
  <c r="I542" i="8"/>
  <c r="H542" i="8"/>
  <c r="G542" i="8"/>
  <c r="F542" i="8"/>
  <c r="E542" i="8"/>
  <c r="D542" i="8"/>
  <c r="O541" i="8"/>
  <c r="N541" i="8"/>
  <c r="M541" i="8"/>
  <c r="L541" i="8"/>
  <c r="V541" i="8" s="1"/>
  <c r="K541" i="8"/>
  <c r="J541" i="8"/>
  <c r="I541" i="8"/>
  <c r="H541" i="8"/>
  <c r="G541" i="8"/>
  <c r="F541" i="8"/>
  <c r="E541" i="8"/>
  <c r="D541" i="8"/>
  <c r="O540" i="8"/>
  <c r="N540" i="8"/>
  <c r="M540" i="8"/>
  <c r="L540" i="8"/>
  <c r="V540" i="8" s="1"/>
  <c r="K540" i="8"/>
  <c r="J540" i="8"/>
  <c r="I540" i="8"/>
  <c r="H540" i="8"/>
  <c r="G540" i="8"/>
  <c r="F540" i="8"/>
  <c r="E540" i="8"/>
  <c r="D540" i="8"/>
  <c r="O539" i="8"/>
  <c r="N539" i="8"/>
  <c r="M539" i="8"/>
  <c r="L539" i="8"/>
  <c r="K539" i="8"/>
  <c r="J539" i="8"/>
  <c r="I539" i="8"/>
  <c r="H539" i="8"/>
  <c r="G539" i="8"/>
  <c r="F539" i="8"/>
  <c r="E539" i="8"/>
  <c r="D539" i="8"/>
  <c r="O538" i="8"/>
  <c r="N538" i="8"/>
  <c r="M538" i="8"/>
  <c r="L538" i="8"/>
  <c r="V538" i="8" s="1"/>
  <c r="K538" i="8"/>
  <c r="J538" i="8"/>
  <c r="I538" i="8"/>
  <c r="H538" i="8"/>
  <c r="G538" i="8"/>
  <c r="F538" i="8"/>
  <c r="E538" i="8"/>
  <c r="D538" i="8"/>
  <c r="O537" i="8"/>
  <c r="N537" i="8"/>
  <c r="M537" i="8"/>
  <c r="L537" i="8"/>
  <c r="K537" i="8"/>
  <c r="J537" i="8"/>
  <c r="I537" i="8"/>
  <c r="H537" i="8"/>
  <c r="G537" i="8"/>
  <c r="F537" i="8"/>
  <c r="E537" i="8"/>
  <c r="D537" i="8"/>
  <c r="O536" i="8"/>
  <c r="N536" i="8"/>
  <c r="M536" i="8"/>
  <c r="L536" i="8"/>
  <c r="V536" i="8" s="1"/>
  <c r="K536" i="8"/>
  <c r="J536" i="8"/>
  <c r="I536" i="8"/>
  <c r="H536" i="8"/>
  <c r="G536" i="8"/>
  <c r="F536" i="8"/>
  <c r="E536" i="8"/>
  <c r="D536" i="8"/>
  <c r="O535" i="8"/>
  <c r="N535" i="8"/>
  <c r="M535" i="8"/>
  <c r="L535" i="8"/>
  <c r="K535" i="8"/>
  <c r="J535" i="8"/>
  <c r="I535" i="8"/>
  <c r="H535" i="8"/>
  <c r="G535" i="8"/>
  <c r="F535" i="8"/>
  <c r="E535" i="8"/>
  <c r="D535" i="8"/>
  <c r="O534" i="8"/>
  <c r="N534" i="8"/>
  <c r="M534" i="8"/>
  <c r="L534" i="8"/>
  <c r="V534" i="8" s="1"/>
  <c r="K534" i="8"/>
  <c r="J534" i="8"/>
  <c r="I534" i="8"/>
  <c r="H534" i="8"/>
  <c r="G534" i="8"/>
  <c r="F534" i="8"/>
  <c r="E534" i="8"/>
  <c r="D534" i="8"/>
  <c r="O533" i="8"/>
  <c r="N533" i="8"/>
  <c r="M533" i="8"/>
  <c r="L533" i="8"/>
  <c r="V533" i="8" s="1"/>
  <c r="K533" i="8"/>
  <c r="J533" i="8"/>
  <c r="I533" i="8"/>
  <c r="H533" i="8"/>
  <c r="G533" i="8"/>
  <c r="F533" i="8"/>
  <c r="E533" i="8"/>
  <c r="D533" i="8"/>
  <c r="O532" i="8"/>
  <c r="N532" i="8"/>
  <c r="M532" i="8"/>
  <c r="L532" i="8"/>
  <c r="U532" i="8" s="1"/>
  <c r="K532" i="8"/>
  <c r="J532" i="8"/>
  <c r="I532" i="8"/>
  <c r="H532" i="8"/>
  <c r="G532" i="8"/>
  <c r="F532" i="8"/>
  <c r="E532" i="8"/>
  <c r="D532" i="8"/>
  <c r="O531" i="8"/>
  <c r="N531" i="8"/>
  <c r="M531" i="8"/>
  <c r="L531" i="8"/>
  <c r="K531" i="8"/>
  <c r="J531" i="8"/>
  <c r="I531" i="8"/>
  <c r="H531" i="8"/>
  <c r="G531" i="8"/>
  <c r="F531" i="8"/>
  <c r="E531" i="8"/>
  <c r="D531" i="8"/>
  <c r="O530" i="8"/>
  <c r="N530" i="8"/>
  <c r="M530" i="8"/>
  <c r="L530" i="8"/>
  <c r="V530" i="8" s="1"/>
  <c r="K530" i="8"/>
  <c r="J530" i="8"/>
  <c r="I530" i="8"/>
  <c r="H530" i="8"/>
  <c r="G530" i="8"/>
  <c r="F530" i="8"/>
  <c r="E530" i="8"/>
  <c r="D530" i="8"/>
  <c r="O529" i="8"/>
  <c r="N529" i="8"/>
  <c r="M529" i="8"/>
  <c r="L529" i="8"/>
  <c r="V529" i="8" s="1"/>
  <c r="K529" i="8"/>
  <c r="J529" i="8"/>
  <c r="I529" i="8"/>
  <c r="H529" i="8"/>
  <c r="G529" i="8"/>
  <c r="F529" i="8"/>
  <c r="E529" i="8"/>
  <c r="D529" i="8"/>
  <c r="O528" i="8"/>
  <c r="N528" i="8"/>
  <c r="M528" i="8"/>
  <c r="L528" i="8"/>
  <c r="V528" i="8" s="1"/>
  <c r="K528" i="8"/>
  <c r="J528" i="8"/>
  <c r="I528" i="8"/>
  <c r="H528" i="8"/>
  <c r="G528" i="8"/>
  <c r="F528" i="8"/>
  <c r="E528" i="8"/>
  <c r="D528" i="8"/>
  <c r="O527" i="8"/>
  <c r="N527" i="8"/>
  <c r="M527" i="8"/>
  <c r="L527" i="8"/>
  <c r="V527" i="8" s="1"/>
  <c r="AI527" i="8" s="1"/>
  <c r="K527" i="8"/>
  <c r="J527" i="8"/>
  <c r="I527" i="8"/>
  <c r="H527" i="8"/>
  <c r="G527" i="8"/>
  <c r="F527" i="8"/>
  <c r="E527" i="8"/>
  <c r="D527" i="8"/>
  <c r="O526" i="8"/>
  <c r="N526" i="8"/>
  <c r="M526" i="8"/>
  <c r="L526" i="8"/>
  <c r="U526" i="8" s="1"/>
  <c r="AH526" i="8" s="1"/>
  <c r="K526" i="8"/>
  <c r="J526" i="8"/>
  <c r="I526" i="8"/>
  <c r="H526" i="8"/>
  <c r="G526" i="8"/>
  <c r="F526" i="8"/>
  <c r="E526" i="8"/>
  <c r="D526" i="8"/>
  <c r="O525" i="8"/>
  <c r="N525" i="8"/>
  <c r="M525" i="8"/>
  <c r="L525" i="8"/>
  <c r="V525" i="8" s="1"/>
  <c r="K525" i="8"/>
  <c r="J525" i="8"/>
  <c r="I525" i="8"/>
  <c r="H525" i="8"/>
  <c r="G525" i="8"/>
  <c r="F525" i="8"/>
  <c r="E525" i="8"/>
  <c r="D525" i="8"/>
  <c r="O524" i="8"/>
  <c r="N524" i="8"/>
  <c r="M524" i="8"/>
  <c r="L524" i="8"/>
  <c r="V524" i="8" s="1"/>
  <c r="K524" i="8"/>
  <c r="J524" i="8"/>
  <c r="I524" i="8"/>
  <c r="H524" i="8"/>
  <c r="G524" i="8"/>
  <c r="F524" i="8"/>
  <c r="E524" i="8"/>
  <c r="D524" i="8"/>
  <c r="O523" i="8"/>
  <c r="N523" i="8"/>
  <c r="M523" i="8"/>
  <c r="L523" i="8"/>
  <c r="V523" i="8" s="1"/>
  <c r="K523" i="8"/>
  <c r="J523" i="8"/>
  <c r="I523" i="8"/>
  <c r="H523" i="8"/>
  <c r="G523" i="8"/>
  <c r="F523" i="8"/>
  <c r="E523" i="8"/>
  <c r="D523" i="8"/>
  <c r="O522" i="8"/>
  <c r="N522" i="8"/>
  <c r="M522" i="8"/>
  <c r="L522" i="8"/>
  <c r="U522" i="8" s="1"/>
  <c r="K522" i="8"/>
  <c r="J522" i="8"/>
  <c r="I522" i="8"/>
  <c r="H522" i="8"/>
  <c r="G522" i="8"/>
  <c r="F522" i="8"/>
  <c r="E522" i="8"/>
  <c r="D522" i="8"/>
  <c r="O521" i="8"/>
  <c r="N521" i="8"/>
  <c r="M521" i="8"/>
  <c r="L521" i="8"/>
  <c r="V521" i="8" s="1"/>
  <c r="K521" i="8"/>
  <c r="J521" i="8"/>
  <c r="I521" i="8"/>
  <c r="H521" i="8"/>
  <c r="G521" i="8"/>
  <c r="F521" i="8"/>
  <c r="E521" i="8"/>
  <c r="D521" i="8"/>
  <c r="O520" i="8"/>
  <c r="N520" i="8"/>
  <c r="M520" i="8"/>
  <c r="L520" i="8"/>
  <c r="V520" i="8" s="1"/>
  <c r="K520" i="8"/>
  <c r="J520" i="8"/>
  <c r="I520" i="8"/>
  <c r="H520" i="8"/>
  <c r="G520" i="8"/>
  <c r="F520" i="8"/>
  <c r="E520" i="8"/>
  <c r="D520" i="8"/>
  <c r="O519" i="8"/>
  <c r="N519" i="8"/>
  <c r="M519" i="8"/>
  <c r="L519" i="8"/>
  <c r="V519" i="8" s="1"/>
  <c r="K519" i="8"/>
  <c r="J519" i="8"/>
  <c r="I519" i="8"/>
  <c r="H519" i="8"/>
  <c r="G519" i="8"/>
  <c r="F519" i="8"/>
  <c r="E519" i="8"/>
  <c r="D519" i="8"/>
  <c r="O518" i="8"/>
  <c r="N518" i="8"/>
  <c r="M518" i="8"/>
  <c r="L518" i="8"/>
  <c r="U518" i="8" s="1"/>
  <c r="Y518" i="8" s="1"/>
  <c r="K518" i="8"/>
  <c r="J518" i="8"/>
  <c r="I518" i="8"/>
  <c r="H518" i="8"/>
  <c r="G518" i="8"/>
  <c r="F518" i="8"/>
  <c r="E518" i="8"/>
  <c r="D518" i="8"/>
  <c r="O517" i="8"/>
  <c r="N517" i="8"/>
  <c r="M517" i="8"/>
  <c r="L517" i="8"/>
  <c r="K517" i="8"/>
  <c r="J517" i="8"/>
  <c r="I517" i="8"/>
  <c r="H517" i="8"/>
  <c r="G517" i="8"/>
  <c r="F517" i="8"/>
  <c r="E517" i="8"/>
  <c r="D517" i="8"/>
  <c r="O516" i="8"/>
  <c r="N516" i="8"/>
  <c r="M516" i="8"/>
  <c r="L516" i="8"/>
  <c r="U516" i="8" s="1"/>
  <c r="AH516" i="8" s="1"/>
  <c r="K516" i="8"/>
  <c r="J516" i="8"/>
  <c r="I516" i="8"/>
  <c r="H516" i="8"/>
  <c r="G516" i="8"/>
  <c r="F516" i="8"/>
  <c r="E516" i="8"/>
  <c r="D516" i="8"/>
  <c r="O515" i="8"/>
  <c r="N515" i="8"/>
  <c r="M515" i="8"/>
  <c r="L515" i="8"/>
  <c r="V515" i="8" s="1"/>
  <c r="AI515" i="8" s="1"/>
  <c r="K515" i="8"/>
  <c r="J515" i="8"/>
  <c r="I515" i="8"/>
  <c r="H515" i="8"/>
  <c r="G515" i="8"/>
  <c r="F515" i="8"/>
  <c r="E515" i="8"/>
  <c r="D515" i="8"/>
  <c r="O514" i="8"/>
  <c r="N514" i="8"/>
  <c r="M514" i="8"/>
  <c r="L514" i="8"/>
  <c r="U514" i="8" s="1"/>
  <c r="AH514" i="8" s="1"/>
  <c r="K514" i="8"/>
  <c r="J514" i="8"/>
  <c r="I514" i="8"/>
  <c r="H514" i="8"/>
  <c r="G514" i="8"/>
  <c r="F514" i="8"/>
  <c r="E514" i="8"/>
  <c r="D514" i="8"/>
  <c r="O513" i="8"/>
  <c r="N513" i="8"/>
  <c r="M513" i="8"/>
  <c r="L513" i="8"/>
  <c r="V513" i="8" s="1"/>
  <c r="K513" i="8"/>
  <c r="J513" i="8"/>
  <c r="I513" i="8"/>
  <c r="H513" i="8"/>
  <c r="G513" i="8"/>
  <c r="F513" i="8"/>
  <c r="E513" i="8"/>
  <c r="D513" i="8"/>
  <c r="O512" i="8"/>
  <c r="N512" i="8"/>
  <c r="M512" i="8"/>
  <c r="L512" i="8"/>
  <c r="U512" i="8" s="1"/>
  <c r="K512" i="8"/>
  <c r="J512" i="8"/>
  <c r="I512" i="8"/>
  <c r="H512" i="8"/>
  <c r="G512" i="8"/>
  <c r="F512" i="8"/>
  <c r="E512" i="8"/>
  <c r="D512" i="8"/>
  <c r="O511" i="8"/>
  <c r="N511" i="8"/>
  <c r="M511" i="8"/>
  <c r="L511" i="8"/>
  <c r="V511" i="8" s="1"/>
  <c r="K511" i="8"/>
  <c r="J511" i="8"/>
  <c r="I511" i="8"/>
  <c r="H511" i="8"/>
  <c r="G511" i="8"/>
  <c r="F511" i="8"/>
  <c r="E511" i="8"/>
  <c r="D511" i="8"/>
  <c r="O510" i="8"/>
  <c r="N510" i="8"/>
  <c r="M510" i="8"/>
  <c r="L510" i="8"/>
  <c r="U510" i="8" s="1"/>
  <c r="K510" i="8"/>
  <c r="J510" i="8"/>
  <c r="I510" i="8"/>
  <c r="H510" i="8"/>
  <c r="G510" i="8"/>
  <c r="F510" i="8"/>
  <c r="E510" i="8"/>
  <c r="D510" i="8"/>
  <c r="O509" i="8"/>
  <c r="N509" i="8"/>
  <c r="M509" i="8"/>
  <c r="L509" i="8"/>
  <c r="V509" i="8" s="1"/>
  <c r="K509" i="8"/>
  <c r="J509" i="8"/>
  <c r="I509" i="8"/>
  <c r="H509" i="8"/>
  <c r="G509" i="8"/>
  <c r="F509" i="8"/>
  <c r="E509" i="8"/>
  <c r="D509" i="8"/>
  <c r="O508" i="8"/>
  <c r="N508" i="8"/>
  <c r="M508" i="8"/>
  <c r="L508" i="8"/>
  <c r="V508" i="8" s="1"/>
  <c r="K508" i="8"/>
  <c r="J508" i="8"/>
  <c r="I508" i="8"/>
  <c r="H508" i="8"/>
  <c r="G508" i="8"/>
  <c r="F508" i="8"/>
  <c r="E508" i="8"/>
  <c r="D508" i="8"/>
  <c r="O507" i="8"/>
  <c r="N507" i="8"/>
  <c r="M507" i="8"/>
  <c r="L507" i="8"/>
  <c r="U507" i="8" s="1"/>
  <c r="K507" i="8"/>
  <c r="J507" i="8"/>
  <c r="I507" i="8"/>
  <c r="H507" i="8"/>
  <c r="G507" i="8"/>
  <c r="F507" i="8"/>
  <c r="E507" i="8"/>
  <c r="D507" i="8"/>
  <c r="O506" i="8"/>
  <c r="N506" i="8"/>
  <c r="M506" i="8"/>
  <c r="L506" i="8"/>
  <c r="V506" i="8" s="1"/>
  <c r="K506" i="8"/>
  <c r="J506" i="8"/>
  <c r="I506" i="8"/>
  <c r="H506" i="8"/>
  <c r="G506" i="8"/>
  <c r="F506" i="8"/>
  <c r="E506" i="8"/>
  <c r="D506" i="8"/>
  <c r="O505" i="8"/>
  <c r="N505" i="8"/>
  <c r="M505" i="8"/>
  <c r="L505" i="8"/>
  <c r="U505" i="8" s="1"/>
  <c r="AH505" i="8" s="1"/>
  <c r="K505" i="8"/>
  <c r="J505" i="8"/>
  <c r="I505" i="8"/>
  <c r="H505" i="8"/>
  <c r="G505" i="8"/>
  <c r="F505" i="8"/>
  <c r="E505" i="8"/>
  <c r="D505" i="8"/>
  <c r="O504" i="8"/>
  <c r="N504" i="8"/>
  <c r="M504" i="8"/>
  <c r="L504" i="8"/>
  <c r="V504" i="8" s="1"/>
  <c r="K504" i="8"/>
  <c r="J504" i="8"/>
  <c r="I504" i="8"/>
  <c r="H504" i="8"/>
  <c r="G504" i="8"/>
  <c r="F504" i="8"/>
  <c r="E504" i="8"/>
  <c r="D504" i="8"/>
  <c r="O503" i="8"/>
  <c r="N503" i="8"/>
  <c r="M503" i="8"/>
  <c r="L503" i="8"/>
  <c r="K503" i="8"/>
  <c r="J503" i="8"/>
  <c r="I503" i="8"/>
  <c r="H503" i="8"/>
  <c r="G503" i="8"/>
  <c r="F503" i="8"/>
  <c r="E503" i="8"/>
  <c r="D503" i="8"/>
  <c r="O502" i="8"/>
  <c r="N502" i="8"/>
  <c r="M502" i="8"/>
  <c r="L502" i="8"/>
  <c r="K502" i="8"/>
  <c r="J502" i="8"/>
  <c r="I502" i="8"/>
  <c r="H502" i="8"/>
  <c r="G502" i="8"/>
  <c r="F502" i="8"/>
  <c r="E502" i="8"/>
  <c r="D502" i="8"/>
  <c r="O501" i="8"/>
  <c r="N501" i="8"/>
  <c r="M501" i="8"/>
  <c r="L501" i="8"/>
  <c r="K501" i="8"/>
  <c r="J501" i="8"/>
  <c r="I501" i="8"/>
  <c r="H501" i="8"/>
  <c r="G501" i="8"/>
  <c r="F501" i="8"/>
  <c r="E501" i="8"/>
  <c r="D501" i="8"/>
  <c r="O500" i="8"/>
  <c r="N500" i="8"/>
  <c r="M500" i="8"/>
  <c r="L500" i="8"/>
  <c r="U500" i="8" s="1"/>
  <c r="K500" i="8"/>
  <c r="J500" i="8"/>
  <c r="I500" i="8"/>
  <c r="H500" i="8"/>
  <c r="G500" i="8"/>
  <c r="F500" i="8"/>
  <c r="E500" i="8"/>
  <c r="D500" i="8"/>
  <c r="O499" i="8"/>
  <c r="N499" i="8"/>
  <c r="M499" i="8"/>
  <c r="L499" i="8"/>
  <c r="K499" i="8"/>
  <c r="J499" i="8"/>
  <c r="I499" i="8"/>
  <c r="H499" i="8"/>
  <c r="G499" i="8"/>
  <c r="F499" i="8"/>
  <c r="E499" i="8"/>
  <c r="D499" i="8"/>
  <c r="O498" i="8"/>
  <c r="N498" i="8"/>
  <c r="M498" i="8"/>
  <c r="L498" i="8"/>
  <c r="U498" i="8" s="1"/>
  <c r="K498" i="8"/>
  <c r="J498" i="8"/>
  <c r="I498" i="8"/>
  <c r="H498" i="8"/>
  <c r="G498" i="8"/>
  <c r="F498" i="8"/>
  <c r="E498" i="8"/>
  <c r="D498" i="8"/>
  <c r="O497" i="8"/>
  <c r="N497" i="8"/>
  <c r="M497" i="8"/>
  <c r="L497" i="8"/>
  <c r="K497" i="8"/>
  <c r="J497" i="8"/>
  <c r="I497" i="8"/>
  <c r="H497" i="8"/>
  <c r="G497" i="8"/>
  <c r="F497" i="8"/>
  <c r="E497" i="8"/>
  <c r="D497" i="8"/>
  <c r="O496" i="8"/>
  <c r="N496" i="8"/>
  <c r="M496" i="8"/>
  <c r="L496" i="8"/>
  <c r="V496" i="8" s="1"/>
  <c r="K496" i="8"/>
  <c r="J496" i="8"/>
  <c r="I496" i="8"/>
  <c r="H496" i="8"/>
  <c r="G496" i="8"/>
  <c r="F496" i="8"/>
  <c r="E496" i="8"/>
  <c r="D496" i="8"/>
  <c r="O495" i="8"/>
  <c r="N495" i="8"/>
  <c r="M495" i="8"/>
  <c r="L495" i="8"/>
  <c r="K495" i="8"/>
  <c r="J495" i="8"/>
  <c r="I495" i="8"/>
  <c r="H495" i="8"/>
  <c r="G495" i="8"/>
  <c r="F495" i="8"/>
  <c r="E495" i="8"/>
  <c r="D495" i="8"/>
  <c r="O494" i="8"/>
  <c r="N494" i="8"/>
  <c r="M494" i="8"/>
  <c r="L494" i="8"/>
  <c r="K494" i="8"/>
  <c r="J494" i="8"/>
  <c r="I494" i="8"/>
  <c r="H494" i="8"/>
  <c r="G494" i="8"/>
  <c r="F494" i="8"/>
  <c r="E494" i="8"/>
  <c r="D494" i="8"/>
  <c r="O493" i="8"/>
  <c r="N493" i="8"/>
  <c r="M493" i="8"/>
  <c r="L493" i="8"/>
  <c r="K493" i="8"/>
  <c r="J493" i="8"/>
  <c r="I493" i="8"/>
  <c r="H493" i="8"/>
  <c r="G493" i="8"/>
  <c r="F493" i="8"/>
  <c r="E493" i="8"/>
  <c r="D493" i="8"/>
  <c r="O492" i="8"/>
  <c r="N492" i="8"/>
  <c r="M492" i="8"/>
  <c r="L492" i="8"/>
  <c r="U492" i="8" s="1"/>
  <c r="AH492" i="8" s="1"/>
  <c r="K492" i="8"/>
  <c r="J492" i="8"/>
  <c r="I492" i="8"/>
  <c r="H492" i="8"/>
  <c r="G492" i="8"/>
  <c r="F492" i="8"/>
  <c r="E492" i="8"/>
  <c r="D492" i="8"/>
  <c r="O491" i="8"/>
  <c r="N491" i="8"/>
  <c r="M491" i="8"/>
  <c r="L491" i="8"/>
  <c r="K491" i="8"/>
  <c r="J491" i="8"/>
  <c r="I491" i="8"/>
  <c r="H491" i="8"/>
  <c r="G491" i="8"/>
  <c r="F491" i="8"/>
  <c r="E491" i="8"/>
  <c r="D491" i="8"/>
  <c r="O490" i="8"/>
  <c r="N490" i="8"/>
  <c r="M490" i="8"/>
  <c r="L490" i="8"/>
  <c r="U490" i="8" s="1"/>
  <c r="AH490" i="8" s="1"/>
  <c r="K490" i="8"/>
  <c r="J490" i="8"/>
  <c r="I490" i="8"/>
  <c r="H490" i="8"/>
  <c r="G490" i="8"/>
  <c r="F490" i="8"/>
  <c r="E490" i="8"/>
  <c r="D490" i="8"/>
  <c r="O489" i="8"/>
  <c r="N489" i="8"/>
  <c r="M489" i="8"/>
  <c r="L489" i="8"/>
  <c r="K489" i="8"/>
  <c r="J489" i="8"/>
  <c r="I489" i="8"/>
  <c r="H489" i="8"/>
  <c r="G489" i="8"/>
  <c r="F489" i="8"/>
  <c r="E489" i="8"/>
  <c r="D489" i="8"/>
  <c r="O488" i="8"/>
  <c r="N488" i="8"/>
  <c r="M488" i="8"/>
  <c r="L488" i="8"/>
  <c r="V488" i="8" s="1"/>
  <c r="K488" i="8"/>
  <c r="J488" i="8"/>
  <c r="I488" i="8"/>
  <c r="H488" i="8"/>
  <c r="G488" i="8"/>
  <c r="F488" i="8"/>
  <c r="E488" i="8"/>
  <c r="D488" i="8"/>
  <c r="O487" i="8"/>
  <c r="N487" i="8"/>
  <c r="M487" i="8"/>
  <c r="L487" i="8"/>
  <c r="K487" i="8"/>
  <c r="J487" i="8"/>
  <c r="I487" i="8"/>
  <c r="H487" i="8"/>
  <c r="G487" i="8"/>
  <c r="F487" i="8"/>
  <c r="E487" i="8"/>
  <c r="D487" i="8"/>
  <c r="O486" i="8"/>
  <c r="N486" i="8"/>
  <c r="M486" i="8"/>
  <c r="L486" i="8"/>
  <c r="K486" i="8"/>
  <c r="J486" i="8"/>
  <c r="I486" i="8"/>
  <c r="H486" i="8"/>
  <c r="G486" i="8"/>
  <c r="F486" i="8"/>
  <c r="E486" i="8"/>
  <c r="D486" i="8"/>
  <c r="O485" i="8"/>
  <c r="N485" i="8"/>
  <c r="M485" i="8"/>
  <c r="L485" i="8"/>
  <c r="K485" i="8"/>
  <c r="J485" i="8"/>
  <c r="I485" i="8"/>
  <c r="H485" i="8"/>
  <c r="G485" i="8"/>
  <c r="F485" i="8"/>
  <c r="E485" i="8"/>
  <c r="D485" i="8"/>
  <c r="O484" i="8"/>
  <c r="N484" i="8"/>
  <c r="M484" i="8"/>
  <c r="L484" i="8"/>
  <c r="U484" i="8" s="1"/>
  <c r="K484" i="8"/>
  <c r="J484" i="8"/>
  <c r="I484" i="8"/>
  <c r="H484" i="8"/>
  <c r="G484" i="8"/>
  <c r="F484" i="8"/>
  <c r="E484" i="8"/>
  <c r="D484" i="8"/>
  <c r="O483" i="8"/>
  <c r="N483" i="8"/>
  <c r="M483" i="8"/>
  <c r="L483" i="8"/>
  <c r="K483" i="8"/>
  <c r="J483" i="8"/>
  <c r="I483" i="8"/>
  <c r="H483" i="8"/>
  <c r="G483" i="8"/>
  <c r="F483" i="8"/>
  <c r="E483" i="8"/>
  <c r="D483" i="8"/>
  <c r="O482" i="8"/>
  <c r="N482" i="8"/>
  <c r="M482" i="8"/>
  <c r="L482" i="8"/>
  <c r="U482" i="8" s="1"/>
  <c r="K482" i="8"/>
  <c r="J482" i="8"/>
  <c r="I482" i="8"/>
  <c r="H482" i="8"/>
  <c r="G482" i="8"/>
  <c r="F482" i="8"/>
  <c r="E482" i="8"/>
  <c r="D482" i="8"/>
  <c r="O481" i="8"/>
  <c r="N481" i="8"/>
  <c r="M481" i="8"/>
  <c r="L481" i="8"/>
  <c r="K481" i="8"/>
  <c r="J481" i="8"/>
  <c r="I481" i="8"/>
  <c r="H481" i="8"/>
  <c r="G481" i="8"/>
  <c r="F481" i="8"/>
  <c r="E481" i="8"/>
  <c r="D481" i="8"/>
  <c r="O480" i="8"/>
  <c r="N480" i="8"/>
  <c r="M480" i="8"/>
  <c r="L480" i="8"/>
  <c r="V480" i="8" s="1"/>
  <c r="K480" i="8"/>
  <c r="J480" i="8"/>
  <c r="I480" i="8"/>
  <c r="H480" i="8"/>
  <c r="G480" i="8"/>
  <c r="F480" i="8"/>
  <c r="E480" i="8"/>
  <c r="D480" i="8"/>
  <c r="O479" i="8"/>
  <c r="N479" i="8"/>
  <c r="M479" i="8"/>
  <c r="L479" i="8"/>
  <c r="K479" i="8"/>
  <c r="J479" i="8"/>
  <c r="I479" i="8"/>
  <c r="H479" i="8"/>
  <c r="G479" i="8"/>
  <c r="F479" i="8"/>
  <c r="E479" i="8"/>
  <c r="D479" i="8"/>
  <c r="O478" i="8"/>
  <c r="N478" i="8"/>
  <c r="M478" i="8"/>
  <c r="L478" i="8"/>
  <c r="K478" i="8"/>
  <c r="J478" i="8"/>
  <c r="I478" i="8"/>
  <c r="H478" i="8"/>
  <c r="G478" i="8"/>
  <c r="F478" i="8"/>
  <c r="E478" i="8"/>
  <c r="D478" i="8"/>
  <c r="O477" i="8"/>
  <c r="N477" i="8"/>
  <c r="M477" i="8"/>
  <c r="L477" i="8"/>
  <c r="K477" i="8"/>
  <c r="J477" i="8"/>
  <c r="I477" i="8"/>
  <c r="H477" i="8"/>
  <c r="G477" i="8"/>
  <c r="F477" i="8"/>
  <c r="E477" i="8"/>
  <c r="D477" i="8"/>
  <c r="O476" i="8"/>
  <c r="N476" i="8"/>
  <c r="M476" i="8"/>
  <c r="L476" i="8"/>
  <c r="U476" i="8" s="1"/>
  <c r="K476" i="8"/>
  <c r="J476" i="8"/>
  <c r="I476" i="8"/>
  <c r="H476" i="8"/>
  <c r="G476" i="8"/>
  <c r="F476" i="8"/>
  <c r="E476" i="8"/>
  <c r="D476" i="8"/>
  <c r="O475" i="8"/>
  <c r="N475" i="8"/>
  <c r="M475" i="8"/>
  <c r="L475" i="8"/>
  <c r="K475" i="8"/>
  <c r="J475" i="8"/>
  <c r="I475" i="8"/>
  <c r="H475" i="8"/>
  <c r="G475" i="8"/>
  <c r="F475" i="8"/>
  <c r="E475" i="8"/>
  <c r="D475" i="8"/>
  <c r="O474" i="8"/>
  <c r="N474" i="8"/>
  <c r="M474" i="8"/>
  <c r="L474" i="8"/>
  <c r="U474" i="8" s="1"/>
  <c r="K474" i="8"/>
  <c r="J474" i="8"/>
  <c r="I474" i="8"/>
  <c r="H474" i="8"/>
  <c r="G474" i="8"/>
  <c r="F474" i="8"/>
  <c r="E474" i="8"/>
  <c r="D474" i="8"/>
  <c r="O473" i="8"/>
  <c r="N473" i="8"/>
  <c r="M473" i="8"/>
  <c r="L473" i="8"/>
  <c r="K473" i="8"/>
  <c r="J473" i="8"/>
  <c r="I473" i="8"/>
  <c r="H473" i="8"/>
  <c r="G473" i="8"/>
  <c r="F473" i="8"/>
  <c r="E473" i="8"/>
  <c r="D473" i="8"/>
  <c r="O472" i="8"/>
  <c r="N472" i="8"/>
  <c r="M472" i="8"/>
  <c r="L472" i="8"/>
  <c r="V472" i="8" s="1"/>
  <c r="K472" i="8"/>
  <c r="J472" i="8"/>
  <c r="I472" i="8"/>
  <c r="H472" i="8"/>
  <c r="G472" i="8"/>
  <c r="F472" i="8"/>
  <c r="E472" i="8"/>
  <c r="D472" i="8"/>
  <c r="O471" i="8"/>
  <c r="N471" i="8"/>
  <c r="M471" i="8"/>
  <c r="L471" i="8"/>
  <c r="K471" i="8"/>
  <c r="J471" i="8"/>
  <c r="I471" i="8"/>
  <c r="H471" i="8"/>
  <c r="G471" i="8"/>
  <c r="F471" i="8"/>
  <c r="E471" i="8"/>
  <c r="D471" i="8"/>
  <c r="O470" i="8"/>
  <c r="N470" i="8"/>
  <c r="M470" i="8"/>
  <c r="L470" i="8"/>
  <c r="K470" i="8"/>
  <c r="J470" i="8"/>
  <c r="I470" i="8"/>
  <c r="H470" i="8"/>
  <c r="G470" i="8"/>
  <c r="F470" i="8"/>
  <c r="E470" i="8"/>
  <c r="D470" i="8"/>
  <c r="O469" i="8"/>
  <c r="N469" i="8"/>
  <c r="M469" i="8"/>
  <c r="L469" i="8"/>
  <c r="K469" i="8"/>
  <c r="J469" i="8"/>
  <c r="I469" i="8"/>
  <c r="H469" i="8"/>
  <c r="G469" i="8"/>
  <c r="F469" i="8"/>
  <c r="E469" i="8"/>
  <c r="D469" i="8"/>
  <c r="O468" i="8"/>
  <c r="N468" i="8"/>
  <c r="M468" i="8"/>
  <c r="L468" i="8"/>
  <c r="U468" i="8" s="1"/>
  <c r="AH468" i="8" s="1"/>
  <c r="K468" i="8"/>
  <c r="J468" i="8"/>
  <c r="I468" i="8"/>
  <c r="H468" i="8"/>
  <c r="G468" i="8"/>
  <c r="F468" i="8"/>
  <c r="E468" i="8"/>
  <c r="D468" i="8"/>
  <c r="O467" i="8"/>
  <c r="N467" i="8"/>
  <c r="M467" i="8"/>
  <c r="L467" i="8"/>
  <c r="K467" i="8"/>
  <c r="J467" i="8"/>
  <c r="I467" i="8"/>
  <c r="H467" i="8"/>
  <c r="G467" i="8"/>
  <c r="F467" i="8"/>
  <c r="E467" i="8"/>
  <c r="D467" i="8"/>
  <c r="O466" i="8"/>
  <c r="N466" i="8"/>
  <c r="M466" i="8"/>
  <c r="L466" i="8"/>
  <c r="U466" i="8" s="1"/>
  <c r="AH466" i="8" s="1"/>
  <c r="K466" i="8"/>
  <c r="J466" i="8"/>
  <c r="I466" i="8"/>
  <c r="H466" i="8"/>
  <c r="G466" i="8"/>
  <c r="F466" i="8"/>
  <c r="E466" i="8"/>
  <c r="D466" i="8"/>
  <c r="O465" i="8"/>
  <c r="N465" i="8"/>
  <c r="M465" i="8"/>
  <c r="L465" i="8"/>
  <c r="K465" i="8"/>
  <c r="J465" i="8"/>
  <c r="I465" i="8"/>
  <c r="H465" i="8"/>
  <c r="G465" i="8"/>
  <c r="F465" i="8"/>
  <c r="E465" i="8"/>
  <c r="D465" i="8"/>
  <c r="O464" i="8"/>
  <c r="N464" i="8"/>
  <c r="M464" i="8"/>
  <c r="L464" i="8"/>
  <c r="V464" i="8" s="1"/>
  <c r="K464" i="8"/>
  <c r="J464" i="8"/>
  <c r="I464" i="8"/>
  <c r="H464" i="8"/>
  <c r="G464" i="8"/>
  <c r="F464" i="8"/>
  <c r="E464" i="8"/>
  <c r="D464" i="8"/>
  <c r="O463" i="8"/>
  <c r="N463" i="8"/>
  <c r="M463" i="8"/>
  <c r="L463" i="8"/>
  <c r="K463" i="8"/>
  <c r="J463" i="8"/>
  <c r="I463" i="8"/>
  <c r="H463" i="8"/>
  <c r="G463" i="8"/>
  <c r="F463" i="8"/>
  <c r="E463" i="8"/>
  <c r="D463" i="8"/>
  <c r="O462" i="8"/>
  <c r="N462" i="8"/>
  <c r="M462" i="8"/>
  <c r="L462" i="8"/>
  <c r="K462" i="8"/>
  <c r="J462" i="8"/>
  <c r="I462" i="8"/>
  <c r="H462" i="8"/>
  <c r="G462" i="8"/>
  <c r="F462" i="8"/>
  <c r="E462" i="8"/>
  <c r="D462" i="8"/>
  <c r="O461" i="8"/>
  <c r="N461" i="8"/>
  <c r="M461" i="8"/>
  <c r="L461" i="8"/>
  <c r="K461" i="8"/>
  <c r="J461" i="8"/>
  <c r="I461" i="8"/>
  <c r="H461" i="8"/>
  <c r="G461" i="8"/>
  <c r="F461" i="8"/>
  <c r="E461" i="8"/>
  <c r="D461" i="8"/>
  <c r="O460" i="8"/>
  <c r="N460" i="8"/>
  <c r="M460" i="8"/>
  <c r="L460" i="8"/>
  <c r="U460" i="8" s="1"/>
  <c r="K460" i="8"/>
  <c r="J460" i="8"/>
  <c r="I460" i="8"/>
  <c r="H460" i="8"/>
  <c r="G460" i="8"/>
  <c r="F460" i="8"/>
  <c r="E460" i="8"/>
  <c r="D460" i="8"/>
  <c r="O459" i="8"/>
  <c r="N459" i="8"/>
  <c r="M459" i="8"/>
  <c r="L459" i="8"/>
  <c r="K459" i="8"/>
  <c r="J459" i="8"/>
  <c r="I459" i="8"/>
  <c r="H459" i="8"/>
  <c r="G459" i="8"/>
  <c r="F459" i="8"/>
  <c r="E459" i="8"/>
  <c r="D459" i="8"/>
  <c r="O458" i="8"/>
  <c r="N458" i="8"/>
  <c r="M458" i="8"/>
  <c r="L458" i="8"/>
  <c r="U458" i="8" s="1"/>
  <c r="K458" i="8"/>
  <c r="J458" i="8"/>
  <c r="I458" i="8"/>
  <c r="H458" i="8"/>
  <c r="G458" i="8"/>
  <c r="F458" i="8"/>
  <c r="E458" i="8"/>
  <c r="D458" i="8"/>
  <c r="O457" i="8"/>
  <c r="N457" i="8"/>
  <c r="M457" i="8"/>
  <c r="L457" i="8"/>
  <c r="K457" i="8"/>
  <c r="J457" i="8"/>
  <c r="I457" i="8"/>
  <c r="H457" i="8"/>
  <c r="G457" i="8"/>
  <c r="F457" i="8"/>
  <c r="E457" i="8"/>
  <c r="D457" i="8"/>
  <c r="O456" i="8"/>
  <c r="N456" i="8"/>
  <c r="M456" i="8"/>
  <c r="L456" i="8"/>
  <c r="V456" i="8" s="1"/>
  <c r="K456" i="8"/>
  <c r="J456" i="8"/>
  <c r="I456" i="8"/>
  <c r="H456" i="8"/>
  <c r="G456" i="8"/>
  <c r="F456" i="8"/>
  <c r="E456" i="8"/>
  <c r="D456" i="8"/>
  <c r="O455" i="8"/>
  <c r="N455" i="8"/>
  <c r="M455" i="8"/>
  <c r="L455" i="8"/>
  <c r="K455" i="8"/>
  <c r="J455" i="8"/>
  <c r="I455" i="8"/>
  <c r="H455" i="8"/>
  <c r="G455" i="8"/>
  <c r="F455" i="8"/>
  <c r="E455" i="8"/>
  <c r="D455" i="8"/>
  <c r="O454" i="8"/>
  <c r="N454" i="8"/>
  <c r="M454" i="8"/>
  <c r="L454" i="8"/>
  <c r="K454" i="8"/>
  <c r="J454" i="8"/>
  <c r="I454" i="8"/>
  <c r="H454" i="8"/>
  <c r="G454" i="8"/>
  <c r="F454" i="8"/>
  <c r="E454" i="8"/>
  <c r="D454" i="8"/>
  <c r="O453" i="8"/>
  <c r="N453" i="8"/>
  <c r="M453" i="8"/>
  <c r="L453" i="8"/>
  <c r="K453" i="8"/>
  <c r="J453" i="8"/>
  <c r="I453" i="8"/>
  <c r="H453" i="8"/>
  <c r="G453" i="8"/>
  <c r="F453" i="8"/>
  <c r="E453" i="8"/>
  <c r="D453" i="8"/>
  <c r="O452" i="8"/>
  <c r="N452" i="8"/>
  <c r="M452" i="8"/>
  <c r="L452" i="8"/>
  <c r="U452" i="8" s="1"/>
  <c r="K452" i="8"/>
  <c r="J452" i="8"/>
  <c r="I452" i="8"/>
  <c r="H452" i="8"/>
  <c r="G452" i="8"/>
  <c r="F452" i="8"/>
  <c r="E452" i="8"/>
  <c r="D452" i="8"/>
  <c r="O451" i="8"/>
  <c r="N451" i="8"/>
  <c r="M451" i="8"/>
  <c r="L451" i="8"/>
  <c r="K451" i="8"/>
  <c r="J451" i="8"/>
  <c r="I451" i="8"/>
  <c r="H451" i="8"/>
  <c r="G451" i="8"/>
  <c r="F451" i="8"/>
  <c r="E451" i="8"/>
  <c r="D451" i="8"/>
  <c r="O450" i="8"/>
  <c r="N450" i="8"/>
  <c r="M450" i="8"/>
  <c r="L450" i="8"/>
  <c r="U450" i="8" s="1"/>
  <c r="K450" i="8"/>
  <c r="J450" i="8"/>
  <c r="I450" i="8"/>
  <c r="H450" i="8"/>
  <c r="G450" i="8"/>
  <c r="F450" i="8"/>
  <c r="E450" i="8"/>
  <c r="D450" i="8"/>
  <c r="O449" i="8"/>
  <c r="N449" i="8"/>
  <c r="M449" i="8"/>
  <c r="L449" i="8"/>
  <c r="K449" i="8"/>
  <c r="J449" i="8"/>
  <c r="I449" i="8"/>
  <c r="H449" i="8"/>
  <c r="G449" i="8"/>
  <c r="F449" i="8"/>
  <c r="E449" i="8"/>
  <c r="D449" i="8"/>
  <c r="O448" i="8"/>
  <c r="N448" i="8"/>
  <c r="M448" i="8"/>
  <c r="L448" i="8"/>
  <c r="V448" i="8" s="1"/>
  <c r="K448" i="8"/>
  <c r="J448" i="8"/>
  <c r="I448" i="8"/>
  <c r="H448" i="8"/>
  <c r="G448" i="8"/>
  <c r="F448" i="8"/>
  <c r="E448" i="8"/>
  <c r="D448" i="8"/>
  <c r="O447" i="8"/>
  <c r="N447" i="8"/>
  <c r="M447" i="8"/>
  <c r="L447" i="8"/>
  <c r="K447" i="8"/>
  <c r="J447" i="8"/>
  <c r="I447" i="8"/>
  <c r="H447" i="8"/>
  <c r="G447" i="8"/>
  <c r="F447" i="8"/>
  <c r="E447" i="8"/>
  <c r="D447" i="8"/>
  <c r="O446" i="8"/>
  <c r="N446" i="8"/>
  <c r="M446" i="8"/>
  <c r="L446" i="8"/>
  <c r="K446" i="8"/>
  <c r="J446" i="8"/>
  <c r="I446" i="8"/>
  <c r="H446" i="8"/>
  <c r="G446" i="8"/>
  <c r="F446" i="8"/>
  <c r="E446" i="8"/>
  <c r="D446" i="8"/>
  <c r="O445" i="8"/>
  <c r="N445" i="8"/>
  <c r="M445" i="8"/>
  <c r="L445" i="8"/>
  <c r="K445" i="8"/>
  <c r="J445" i="8"/>
  <c r="I445" i="8"/>
  <c r="H445" i="8"/>
  <c r="G445" i="8"/>
  <c r="F445" i="8"/>
  <c r="E445" i="8"/>
  <c r="D445" i="8"/>
  <c r="O444" i="8"/>
  <c r="N444" i="8"/>
  <c r="M444" i="8"/>
  <c r="L444" i="8"/>
  <c r="U444" i="8" s="1"/>
  <c r="AH444" i="8" s="1"/>
  <c r="K444" i="8"/>
  <c r="J444" i="8"/>
  <c r="I444" i="8"/>
  <c r="H444" i="8"/>
  <c r="G444" i="8"/>
  <c r="F444" i="8"/>
  <c r="E444" i="8"/>
  <c r="D444" i="8"/>
  <c r="O443" i="8"/>
  <c r="N443" i="8"/>
  <c r="M443" i="8"/>
  <c r="L443" i="8"/>
  <c r="K443" i="8"/>
  <c r="J443" i="8"/>
  <c r="I443" i="8"/>
  <c r="H443" i="8"/>
  <c r="G443" i="8"/>
  <c r="F443" i="8"/>
  <c r="E443" i="8"/>
  <c r="D443" i="8"/>
  <c r="O442" i="8"/>
  <c r="N442" i="8"/>
  <c r="M442" i="8"/>
  <c r="L442" i="8"/>
  <c r="U442" i="8" s="1"/>
  <c r="AH442" i="8" s="1"/>
  <c r="K442" i="8"/>
  <c r="J442" i="8"/>
  <c r="I442" i="8"/>
  <c r="H442" i="8"/>
  <c r="G442" i="8"/>
  <c r="F442" i="8"/>
  <c r="E442" i="8"/>
  <c r="D442" i="8"/>
  <c r="O441" i="8"/>
  <c r="N441" i="8"/>
  <c r="M441" i="8"/>
  <c r="L441" i="8"/>
  <c r="K441" i="8"/>
  <c r="J441" i="8"/>
  <c r="I441" i="8"/>
  <c r="H441" i="8"/>
  <c r="G441" i="8"/>
  <c r="F441" i="8"/>
  <c r="E441" i="8"/>
  <c r="D441" i="8"/>
  <c r="O440" i="8"/>
  <c r="N440" i="8"/>
  <c r="M440" i="8"/>
  <c r="L440" i="8"/>
  <c r="V440" i="8" s="1"/>
  <c r="K440" i="8"/>
  <c r="J440" i="8"/>
  <c r="I440" i="8"/>
  <c r="H440" i="8"/>
  <c r="G440" i="8"/>
  <c r="F440" i="8"/>
  <c r="E440" i="8"/>
  <c r="D440" i="8"/>
  <c r="O439" i="8"/>
  <c r="N439" i="8"/>
  <c r="M439" i="8"/>
  <c r="L439" i="8"/>
  <c r="K439" i="8"/>
  <c r="J439" i="8"/>
  <c r="I439" i="8"/>
  <c r="H439" i="8"/>
  <c r="G439" i="8"/>
  <c r="F439" i="8"/>
  <c r="E439" i="8"/>
  <c r="D439" i="8"/>
  <c r="O438" i="8"/>
  <c r="N438" i="8"/>
  <c r="M438" i="8"/>
  <c r="L438" i="8"/>
  <c r="K438" i="8"/>
  <c r="J438" i="8"/>
  <c r="I438" i="8"/>
  <c r="H438" i="8"/>
  <c r="G438" i="8"/>
  <c r="F438" i="8"/>
  <c r="E438" i="8"/>
  <c r="D438" i="8"/>
  <c r="O437" i="8"/>
  <c r="N437" i="8"/>
  <c r="M437" i="8"/>
  <c r="L437" i="8"/>
  <c r="K437" i="8"/>
  <c r="J437" i="8"/>
  <c r="I437" i="8"/>
  <c r="H437" i="8"/>
  <c r="G437" i="8"/>
  <c r="F437" i="8"/>
  <c r="E437" i="8"/>
  <c r="D437" i="8"/>
  <c r="O436" i="8"/>
  <c r="N436" i="8"/>
  <c r="M436" i="8"/>
  <c r="L436" i="8"/>
  <c r="U436" i="8" s="1"/>
  <c r="K436" i="8"/>
  <c r="J436" i="8"/>
  <c r="I436" i="8"/>
  <c r="H436" i="8"/>
  <c r="G436" i="8"/>
  <c r="F436" i="8"/>
  <c r="E436" i="8"/>
  <c r="D436" i="8"/>
  <c r="O435" i="8"/>
  <c r="N435" i="8"/>
  <c r="M435" i="8"/>
  <c r="L435" i="8"/>
  <c r="K435" i="8"/>
  <c r="J435" i="8"/>
  <c r="I435" i="8"/>
  <c r="H435" i="8"/>
  <c r="G435" i="8"/>
  <c r="F435" i="8"/>
  <c r="E435" i="8"/>
  <c r="D435" i="8"/>
  <c r="O434" i="8"/>
  <c r="N434" i="8"/>
  <c r="M434" i="8"/>
  <c r="L434" i="8"/>
  <c r="U434" i="8" s="1"/>
  <c r="K434" i="8"/>
  <c r="J434" i="8"/>
  <c r="I434" i="8"/>
  <c r="H434" i="8"/>
  <c r="G434" i="8"/>
  <c r="F434" i="8"/>
  <c r="E434" i="8"/>
  <c r="D434" i="8"/>
  <c r="O433" i="8"/>
  <c r="N433" i="8"/>
  <c r="M433" i="8"/>
  <c r="L433" i="8"/>
  <c r="K433" i="8"/>
  <c r="J433" i="8"/>
  <c r="I433" i="8"/>
  <c r="H433" i="8"/>
  <c r="G433" i="8"/>
  <c r="F433" i="8"/>
  <c r="E433" i="8"/>
  <c r="D433" i="8"/>
  <c r="O432" i="8"/>
  <c r="N432" i="8"/>
  <c r="M432" i="8"/>
  <c r="L432" i="8"/>
  <c r="V432" i="8" s="1"/>
  <c r="K432" i="8"/>
  <c r="J432" i="8"/>
  <c r="I432" i="8"/>
  <c r="H432" i="8"/>
  <c r="G432" i="8"/>
  <c r="F432" i="8"/>
  <c r="E432" i="8"/>
  <c r="D432" i="8"/>
  <c r="O431" i="8"/>
  <c r="N431" i="8"/>
  <c r="M431" i="8"/>
  <c r="L431" i="8"/>
  <c r="K431" i="8"/>
  <c r="J431" i="8"/>
  <c r="I431" i="8"/>
  <c r="H431" i="8"/>
  <c r="G431" i="8"/>
  <c r="F431" i="8"/>
  <c r="E431" i="8"/>
  <c r="D431" i="8"/>
  <c r="O430" i="8"/>
  <c r="N430" i="8"/>
  <c r="M430" i="8"/>
  <c r="L430" i="8"/>
  <c r="K430" i="8"/>
  <c r="J430" i="8"/>
  <c r="I430" i="8"/>
  <c r="H430" i="8"/>
  <c r="G430" i="8"/>
  <c r="F430" i="8"/>
  <c r="E430" i="8"/>
  <c r="D430" i="8"/>
  <c r="O429" i="8"/>
  <c r="N429" i="8"/>
  <c r="M429" i="8"/>
  <c r="L429" i="8"/>
  <c r="K429" i="8"/>
  <c r="J429" i="8"/>
  <c r="I429" i="8"/>
  <c r="H429" i="8"/>
  <c r="G429" i="8"/>
  <c r="F429" i="8"/>
  <c r="E429" i="8"/>
  <c r="D429" i="8"/>
  <c r="O428" i="8"/>
  <c r="N428" i="8"/>
  <c r="M428" i="8"/>
  <c r="L428" i="8"/>
  <c r="U428" i="8" s="1"/>
  <c r="K428" i="8"/>
  <c r="J428" i="8"/>
  <c r="I428" i="8"/>
  <c r="H428" i="8"/>
  <c r="G428" i="8"/>
  <c r="F428" i="8"/>
  <c r="E428" i="8"/>
  <c r="D428" i="8"/>
  <c r="O427" i="8"/>
  <c r="N427" i="8"/>
  <c r="M427" i="8"/>
  <c r="L427" i="8"/>
  <c r="K427" i="8"/>
  <c r="J427" i="8"/>
  <c r="I427" i="8"/>
  <c r="H427" i="8"/>
  <c r="G427" i="8"/>
  <c r="F427" i="8"/>
  <c r="E427" i="8"/>
  <c r="D427" i="8"/>
  <c r="O426" i="8"/>
  <c r="N426" i="8"/>
  <c r="M426" i="8"/>
  <c r="L426" i="8"/>
  <c r="U426" i="8" s="1"/>
  <c r="K426" i="8"/>
  <c r="J426" i="8"/>
  <c r="I426" i="8"/>
  <c r="H426" i="8"/>
  <c r="G426" i="8"/>
  <c r="F426" i="8"/>
  <c r="E426" i="8"/>
  <c r="D426" i="8"/>
  <c r="O425" i="8"/>
  <c r="N425" i="8"/>
  <c r="M425" i="8"/>
  <c r="L425" i="8"/>
  <c r="K425" i="8"/>
  <c r="J425" i="8"/>
  <c r="I425" i="8"/>
  <c r="H425" i="8"/>
  <c r="G425" i="8"/>
  <c r="F425" i="8"/>
  <c r="E425" i="8"/>
  <c r="D425" i="8"/>
  <c r="O424" i="8"/>
  <c r="N424" i="8"/>
  <c r="M424" i="8"/>
  <c r="L424" i="8"/>
  <c r="V424" i="8" s="1"/>
  <c r="K424" i="8"/>
  <c r="J424" i="8"/>
  <c r="I424" i="8"/>
  <c r="H424" i="8"/>
  <c r="G424" i="8"/>
  <c r="F424" i="8"/>
  <c r="E424" i="8"/>
  <c r="D424" i="8"/>
  <c r="O423" i="8"/>
  <c r="N423" i="8"/>
  <c r="M423" i="8"/>
  <c r="L423" i="8"/>
  <c r="K423" i="8"/>
  <c r="J423" i="8"/>
  <c r="I423" i="8"/>
  <c r="H423" i="8"/>
  <c r="G423" i="8"/>
  <c r="F423" i="8"/>
  <c r="E423" i="8"/>
  <c r="D423" i="8"/>
  <c r="O422" i="8"/>
  <c r="N422" i="8"/>
  <c r="M422" i="8"/>
  <c r="L422" i="8"/>
  <c r="K422" i="8"/>
  <c r="J422" i="8"/>
  <c r="I422" i="8"/>
  <c r="H422" i="8"/>
  <c r="G422" i="8"/>
  <c r="F422" i="8"/>
  <c r="E422" i="8"/>
  <c r="D422" i="8"/>
  <c r="O421" i="8"/>
  <c r="N421" i="8"/>
  <c r="M421" i="8"/>
  <c r="L421" i="8"/>
  <c r="K421" i="8"/>
  <c r="J421" i="8"/>
  <c r="I421" i="8"/>
  <c r="H421" i="8"/>
  <c r="G421" i="8"/>
  <c r="F421" i="8"/>
  <c r="E421" i="8"/>
  <c r="D421" i="8"/>
  <c r="O420" i="8"/>
  <c r="N420" i="8"/>
  <c r="M420" i="8"/>
  <c r="L420" i="8"/>
  <c r="U420" i="8" s="1"/>
  <c r="AH420" i="8" s="1"/>
  <c r="K420" i="8"/>
  <c r="J420" i="8"/>
  <c r="I420" i="8"/>
  <c r="H420" i="8"/>
  <c r="G420" i="8"/>
  <c r="F420" i="8"/>
  <c r="E420" i="8"/>
  <c r="D420" i="8"/>
  <c r="O419" i="8"/>
  <c r="N419" i="8"/>
  <c r="M419" i="8"/>
  <c r="L419" i="8"/>
  <c r="K419" i="8"/>
  <c r="J419" i="8"/>
  <c r="I419" i="8"/>
  <c r="H419" i="8"/>
  <c r="G419" i="8"/>
  <c r="F419" i="8"/>
  <c r="E419" i="8"/>
  <c r="D419" i="8"/>
  <c r="O418" i="8"/>
  <c r="N418" i="8"/>
  <c r="M418" i="8"/>
  <c r="L418" i="8"/>
  <c r="U418" i="8" s="1"/>
  <c r="AH418" i="8" s="1"/>
  <c r="K418" i="8"/>
  <c r="J418" i="8"/>
  <c r="I418" i="8"/>
  <c r="H418" i="8"/>
  <c r="G418" i="8"/>
  <c r="F418" i="8"/>
  <c r="E418" i="8"/>
  <c r="D418" i="8"/>
  <c r="O417" i="8"/>
  <c r="N417" i="8"/>
  <c r="M417" i="8"/>
  <c r="L417" i="8"/>
  <c r="K417" i="8"/>
  <c r="J417" i="8"/>
  <c r="I417" i="8"/>
  <c r="H417" i="8"/>
  <c r="G417" i="8"/>
  <c r="F417" i="8"/>
  <c r="E417" i="8"/>
  <c r="D417" i="8"/>
  <c r="O416" i="8"/>
  <c r="N416" i="8"/>
  <c r="M416" i="8"/>
  <c r="L416" i="8"/>
  <c r="V416" i="8" s="1"/>
  <c r="K416" i="8"/>
  <c r="J416" i="8"/>
  <c r="I416" i="8"/>
  <c r="H416" i="8"/>
  <c r="G416" i="8"/>
  <c r="F416" i="8"/>
  <c r="E416" i="8"/>
  <c r="D416" i="8"/>
  <c r="O415" i="8"/>
  <c r="N415" i="8"/>
  <c r="M415" i="8"/>
  <c r="L415" i="8"/>
  <c r="K415" i="8"/>
  <c r="J415" i="8"/>
  <c r="I415" i="8"/>
  <c r="H415" i="8"/>
  <c r="G415" i="8"/>
  <c r="F415" i="8"/>
  <c r="E415" i="8"/>
  <c r="D415" i="8"/>
  <c r="O414" i="8"/>
  <c r="N414" i="8"/>
  <c r="M414" i="8"/>
  <c r="L414" i="8"/>
  <c r="K414" i="8"/>
  <c r="J414" i="8"/>
  <c r="I414" i="8"/>
  <c r="H414" i="8"/>
  <c r="G414" i="8"/>
  <c r="F414" i="8"/>
  <c r="E414" i="8"/>
  <c r="D414" i="8"/>
  <c r="O413" i="8"/>
  <c r="N413" i="8"/>
  <c r="M413" i="8"/>
  <c r="L413" i="8"/>
  <c r="K413" i="8"/>
  <c r="J413" i="8"/>
  <c r="I413" i="8"/>
  <c r="H413" i="8"/>
  <c r="G413" i="8"/>
  <c r="F413" i="8"/>
  <c r="E413" i="8"/>
  <c r="D413" i="8"/>
  <c r="O412" i="8"/>
  <c r="N412" i="8"/>
  <c r="M412" i="8"/>
  <c r="L412" i="8"/>
  <c r="U412" i="8" s="1"/>
  <c r="K412" i="8"/>
  <c r="J412" i="8"/>
  <c r="I412" i="8"/>
  <c r="H412" i="8"/>
  <c r="G412" i="8"/>
  <c r="F412" i="8"/>
  <c r="E412" i="8"/>
  <c r="D412" i="8"/>
  <c r="O411" i="8"/>
  <c r="N411" i="8"/>
  <c r="M411" i="8"/>
  <c r="L411" i="8"/>
  <c r="K411" i="8"/>
  <c r="J411" i="8"/>
  <c r="I411" i="8"/>
  <c r="H411" i="8"/>
  <c r="G411" i="8"/>
  <c r="F411" i="8"/>
  <c r="E411" i="8"/>
  <c r="D411" i="8"/>
  <c r="O410" i="8"/>
  <c r="N410" i="8"/>
  <c r="M410" i="8"/>
  <c r="L410" i="8"/>
  <c r="U410" i="8" s="1"/>
  <c r="K410" i="8"/>
  <c r="J410" i="8"/>
  <c r="I410" i="8"/>
  <c r="H410" i="8"/>
  <c r="G410" i="8"/>
  <c r="F410" i="8"/>
  <c r="E410" i="8"/>
  <c r="D410" i="8"/>
  <c r="O409" i="8"/>
  <c r="N409" i="8"/>
  <c r="M409" i="8"/>
  <c r="L409" i="8"/>
  <c r="K409" i="8"/>
  <c r="J409" i="8"/>
  <c r="I409" i="8"/>
  <c r="H409" i="8"/>
  <c r="G409" i="8"/>
  <c r="F409" i="8"/>
  <c r="E409" i="8"/>
  <c r="D409" i="8"/>
  <c r="O408" i="8"/>
  <c r="N408" i="8"/>
  <c r="M408" i="8"/>
  <c r="L408" i="8"/>
  <c r="V408" i="8" s="1"/>
  <c r="K408" i="8"/>
  <c r="J408" i="8"/>
  <c r="I408" i="8"/>
  <c r="H408" i="8"/>
  <c r="G408" i="8"/>
  <c r="F408" i="8"/>
  <c r="E408" i="8"/>
  <c r="D408" i="8"/>
  <c r="O407" i="8"/>
  <c r="N407" i="8"/>
  <c r="M407" i="8"/>
  <c r="L407" i="8"/>
  <c r="K407" i="8"/>
  <c r="J407" i="8"/>
  <c r="I407" i="8"/>
  <c r="H407" i="8"/>
  <c r="G407" i="8"/>
  <c r="F407" i="8"/>
  <c r="E407" i="8"/>
  <c r="D407" i="8"/>
  <c r="O406" i="8"/>
  <c r="N406" i="8"/>
  <c r="M406" i="8"/>
  <c r="L406" i="8"/>
  <c r="K406" i="8"/>
  <c r="J406" i="8"/>
  <c r="I406" i="8"/>
  <c r="H406" i="8"/>
  <c r="G406" i="8"/>
  <c r="F406" i="8"/>
  <c r="E406" i="8"/>
  <c r="D406" i="8"/>
  <c r="O405" i="8"/>
  <c r="N405" i="8"/>
  <c r="M405" i="8"/>
  <c r="L405" i="8"/>
  <c r="K405" i="8"/>
  <c r="J405" i="8"/>
  <c r="I405" i="8"/>
  <c r="H405" i="8"/>
  <c r="G405" i="8"/>
  <c r="F405" i="8"/>
  <c r="E405" i="8"/>
  <c r="D405" i="8"/>
  <c r="O404" i="8"/>
  <c r="N404" i="8"/>
  <c r="M404" i="8"/>
  <c r="L404" i="8"/>
  <c r="U404" i="8" s="1"/>
  <c r="K404" i="8"/>
  <c r="J404" i="8"/>
  <c r="I404" i="8"/>
  <c r="H404" i="8"/>
  <c r="G404" i="8"/>
  <c r="F404" i="8"/>
  <c r="E404" i="8"/>
  <c r="D404" i="8"/>
  <c r="O403" i="8"/>
  <c r="N403" i="8"/>
  <c r="M403" i="8"/>
  <c r="L403" i="8"/>
  <c r="K403" i="8"/>
  <c r="J403" i="8"/>
  <c r="I403" i="8"/>
  <c r="H403" i="8"/>
  <c r="G403" i="8"/>
  <c r="F403" i="8"/>
  <c r="E403" i="8"/>
  <c r="D403" i="8"/>
  <c r="O402" i="8"/>
  <c r="N402" i="8"/>
  <c r="M402" i="8"/>
  <c r="L402" i="8"/>
  <c r="U402" i="8" s="1"/>
  <c r="K402" i="8"/>
  <c r="J402" i="8"/>
  <c r="I402" i="8"/>
  <c r="H402" i="8"/>
  <c r="G402" i="8"/>
  <c r="F402" i="8"/>
  <c r="E402" i="8"/>
  <c r="D402" i="8"/>
  <c r="O401" i="8"/>
  <c r="N401" i="8"/>
  <c r="M401" i="8"/>
  <c r="L401" i="8"/>
  <c r="K401" i="8"/>
  <c r="J401" i="8"/>
  <c r="I401" i="8"/>
  <c r="H401" i="8"/>
  <c r="G401" i="8"/>
  <c r="F401" i="8"/>
  <c r="E401" i="8"/>
  <c r="D401" i="8"/>
  <c r="O400" i="8"/>
  <c r="N400" i="8"/>
  <c r="M400" i="8"/>
  <c r="L400" i="8"/>
  <c r="V400" i="8" s="1"/>
  <c r="K400" i="8"/>
  <c r="J400" i="8"/>
  <c r="I400" i="8"/>
  <c r="H400" i="8"/>
  <c r="G400" i="8"/>
  <c r="F400" i="8"/>
  <c r="E400" i="8"/>
  <c r="D400" i="8"/>
  <c r="O399" i="8"/>
  <c r="N399" i="8"/>
  <c r="M399" i="8"/>
  <c r="L399" i="8"/>
  <c r="K399" i="8"/>
  <c r="J399" i="8"/>
  <c r="I399" i="8"/>
  <c r="H399" i="8"/>
  <c r="G399" i="8"/>
  <c r="F399" i="8"/>
  <c r="E399" i="8"/>
  <c r="D399" i="8"/>
  <c r="O398" i="8"/>
  <c r="N398" i="8"/>
  <c r="M398" i="8"/>
  <c r="L398" i="8"/>
  <c r="K398" i="8"/>
  <c r="J398" i="8"/>
  <c r="I398" i="8"/>
  <c r="H398" i="8"/>
  <c r="G398" i="8"/>
  <c r="F398" i="8"/>
  <c r="E398" i="8"/>
  <c r="D398" i="8"/>
  <c r="O397" i="8"/>
  <c r="N397" i="8"/>
  <c r="M397" i="8"/>
  <c r="L397" i="8"/>
  <c r="K397" i="8"/>
  <c r="J397" i="8"/>
  <c r="I397" i="8"/>
  <c r="H397" i="8"/>
  <c r="G397" i="8"/>
  <c r="F397" i="8"/>
  <c r="E397" i="8"/>
  <c r="D397" i="8"/>
  <c r="O396" i="8"/>
  <c r="N396" i="8"/>
  <c r="M396" i="8"/>
  <c r="L396" i="8"/>
  <c r="U396" i="8" s="1"/>
  <c r="AH396" i="8" s="1"/>
  <c r="K396" i="8"/>
  <c r="J396" i="8"/>
  <c r="I396" i="8"/>
  <c r="H396" i="8"/>
  <c r="G396" i="8"/>
  <c r="F396" i="8"/>
  <c r="E396" i="8"/>
  <c r="D396" i="8"/>
  <c r="O395" i="8"/>
  <c r="N395" i="8"/>
  <c r="M395" i="8"/>
  <c r="L395" i="8"/>
  <c r="K395" i="8"/>
  <c r="J395" i="8"/>
  <c r="I395" i="8"/>
  <c r="H395" i="8"/>
  <c r="G395" i="8"/>
  <c r="F395" i="8"/>
  <c r="E395" i="8"/>
  <c r="D395" i="8"/>
  <c r="O394" i="8"/>
  <c r="N394" i="8"/>
  <c r="M394" i="8"/>
  <c r="L394" i="8"/>
  <c r="U394" i="8" s="1"/>
  <c r="AH394" i="8" s="1"/>
  <c r="K394" i="8"/>
  <c r="J394" i="8"/>
  <c r="I394" i="8"/>
  <c r="H394" i="8"/>
  <c r="G394" i="8"/>
  <c r="F394" i="8"/>
  <c r="E394" i="8"/>
  <c r="D394" i="8"/>
  <c r="O393" i="8"/>
  <c r="N393" i="8"/>
  <c r="M393" i="8"/>
  <c r="L393" i="8"/>
  <c r="K393" i="8"/>
  <c r="J393" i="8"/>
  <c r="I393" i="8"/>
  <c r="H393" i="8"/>
  <c r="G393" i="8"/>
  <c r="F393" i="8"/>
  <c r="E393" i="8"/>
  <c r="D393" i="8"/>
  <c r="O392" i="8"/>
  <c r="N392" i="8"/>
  <c r="M392" i="8"/>
  <c r="L392" i="8"/>
  <c r="V392" i="8" s="1"/>
  <c r="K392" i="8"/>
  <c r="J392" i="8"/>
  <c r="I392" i="8"/>
  <c r="H392" i="8"/>
  <c r="G392" i="8"/>
  <c r="F392" i="8"/>
  <c r="E392" i="8"/>
  <c r="D392" i="8"/>
  <c r="O391" i="8"/>
  <c r="N391" i="8"/>
  <c r="M391" i="8"/>
  <c r="L391" i="8"/>
  <c r="K391" i="8"/>
  <c r="J391" i="8"/>
  <c r="I391" i="8"/>
  <c r="H391" i="8"/>
  <c r="G391" i="8"/>
  <c r="F391" i="8"/>
  <c r="E391" i="8"/>
  <c r="D391" i="8"/>
  <c r="O390" i="8"/>
  <c r="N390" i="8"/>
  <c r="M390" i="8"/>
  <c r="L390" i="8"/>
  <c r="K390" i="8"/>
  <c r="J390" i="8"/>
  <c r="I390" i="8"/>
  <c r="H390" i="8"/>
  <c r="G390" i="8"/>
  <c r="F390" i="8"/>
  <c r="E390" i="8"/>
  <c r="D390" i="8"/>
  <c r="O389" i="8"/>
  <c r="N389" i="8"/>
  <c r="M389" i="8"/>
  <c r="L389" i="8"/>
  <c r="K389" i="8"/>
  <c r="J389" i="8"/>
  <c r="I389" i="8"/>
  <c r="H389" i="8"/>
  <c r="G389" i="8"/>
  <c r="F389" i="8"/>
  <c r="E389" i="8"/>
  <c r="D389" i="8"/>
  <c r="O388" i="8"/>
  <c r="N388" i="8"/>
  <c r="M388" i="8"/>
  <c r="L388" i="8"/>
  <c r="U388" i="8" s="1"/>
  <c r="K388" i="8"/>
  <c r="J388" i="8"/>
  <c r="I388" i="8"/>
  <c r="H388" i="8"/>
  <c r="G388" i="8"/>
  <c r="F388" i="8"/>
  <c r="E388" i="8"/>
  <c r="D388" i="8"/>
  <c r="O387" i="8"/>
  <c r="N387" i="8"/>
  <c r="M387" i="8"/>
  <c r="L387" i="8"/>
  <c r="K387" i="8"/>
  <c r="J387" i="8"/>
  <c r="I387" i="8"/>
  <c r="H387" i="8"/>
  <c r="G387" i="8"/>
  <c r="F387" i="8"/>
  <c r="E387" i="8"/>
  <c r="D387" i="8"/>
  <c r="O386" i="8"/>
  <c r="N386" i="8"/>
  <c r="M386" i="8"/>
  <c r="L386" i="8"/>
  <c r="U386" i="8" s="1"/>
  <c r="K386" i="8"/>
  <c r="J386" i="8"/>
  <c r="I386" i="8"/>
  <c r="H386" i="8"/>
  <c r="G386" i="8"/>
  <c r="F386" i="8"/>
  <c r="E386" i="8"/>
  <c r="D386" i="8"/>
  <c r="O385" i="8"/>
  <c r="N385" i="8"/>
  <c r="M385" i="8"/>
  <c r="L385" i="8"/>
  <c r="K385" i="8"/>
  <c r="J385" i="8"/>
  <c r="I385" i="8"/>
  <c r="H385" i="8"/>
  <c r="G385" i="8"/>
  <c r="F385" i="8"/>
  <c r="E385" i="8"/>
  <c r="D385" i="8"/>
  <c r="O384" i="8"/>
  <c r="N384" i="8"/>
  <c r="M384" i="8"/>
  <c r="L384" i="8"/>
  <c r="V384" i="8" s="1"/>
  <c r="K384" i="8"/>
  <c r="J384" i="8"/>
  <c r="I384" i="8"/>
  <c r="H384" i="8"/>
  <c r="G384" i="8"/>
  <c r="F384" i="8"/>
  <c r="E384" i="8"/>
  <c r="D384" i="8"/>
  <c r="O383" i="8"/>
  <c r="N383" i="8"/>
  <c r="M383" i="8"/>
  <c r="L383" i="8"/>
  <c r="K383" i="8"/>
  <c r="J383" i="8"/>
  <c r="I383" i="8"/>
  <c r="H383" i="8"/>
  <c r="G383" i="8"/>
  <c r="F383" i="8"/>
  <c r="E383" i="8"/>
  <c r="D383" i="8"/>
  <c r="O382" i="8"/>
  <c r="N382" i="8"/>
  <c r="M382" i="8"/>
  <c r="L382" i="8"/>
  <c r="U382" i="8" s="1"/>
  <c r="AH382" i="8" s="1"/>
  <c r="K382" i="8"/>
  <c r="J382" i="8"/>
  <c r="I382" i="8"/>
  <c r="H382" i="8"/>
  <c r="G382" i="8"/>
  <c r="F382" i="8"/>
  <c r="E382" i="8"/>
  <c r="D382" i="8"/>
  <c r="O381" i="8"/>
  <c r="N381" i="8"/>
  <c r="M381" i="8"/>
  <c r="L381" i="8"/>
  <c r="K381" i="8"/>
  <c r="J381" i="8"/>
  <c r="I381" i="8"/>
  <c r="H381" i="8"/>
  <c r="G381" i="8"/>
  <c r="F381" i="8"/>
  <c r="E381" i="8"/>
  <c r="D381" i="8"/>
  <c r="O380" i="8"/>
  <c r="N380" i="8"/>
  <c r="M380" i="8"/>
  <c r="L380" i="8"/>
  <c r="K380" i="8"/>
  <c r="J380" i="8"/>
  <c r="I380" i="8"/>
  <c r="H380" i="8"/>
  <c r="G380" i="8"/>
  <c r="F380" i="8"/>
  <c r="E380" i="8"/>
  <c r="D380" i="8"/>
  <c r="O379" i="8"/>
  <c r="N379" i="8"/>
  <c r="M379" i="8"/>
  <c r="L379" i="8"/>
  <c r="K379" i="8"/>
  <c r="J379" i="8"/>
  <c r="I379" i="8"/>
  <c r="H379" i="8"/>
  <c r="G379" i="8"/>
  <c r="F379" i="8"/>
  <c r="E379" i="8"/>
  <c r="D379" i="8"/>
  <c r="O378" i="8"/>
  <c r="N378" i="8"/>
  <c r="M378" i="8"/>
  <c r="L378" i="8"/>
  <c r="U378" i="8" s="1"/>
  <c r="K378" i="8"/>
  <c r="J378" i="8"/>
  <c r="I378" i="8"/>
  <c r="H378" i="8"/>
  <c r="G378" i="8"/>
  <c r="F378" i="8"/>
  <c r="E378" i="8"/>
  <c r="D378" i="8"/>
  <c r="O377" i="8"/>
  <c r="N377" i="8"/>
  <c r="M377" i="8"/>
  <c r="L377" i="8"/>
  <c r="K377" i="8"/>
  <c r="J377" i="8"/>
  <c r="I377" i="8"/>
  <c r="H377" i="8"/>
  <c r="G377" i="8"/>
  <c r="F377" i="8"/>
  <c r="E377" i="8"/>
  <c r="D377" i="8"/>
  <c r="O376" i="8"/>
  <c r="N376" i="8"/>
  <c r="M376" i="8"/>
  <c r="L376" i="8"/>
  <c r="U376" i="8" s="1"/>
  <c r="K376" i="8"/>
  <c r="J376" i="8"/>
  <c r="I376" i="8"/>
  <c r="H376" i="8"/>
  <c r="G376" i="8"/>
  <c r="F376" i="8"/>
  <c r="E376" i="8"/>
  <c r="D376" i="8"/>
  <c r="O375" i="8"/>
  <c r="N375" i="8"/>
  <c r="M375" i="8"/>
  <c r="L375" i="8"/>
  <c r="K375" i="8"/>
  <c r="J375" i="8"/>
  <c r="I375" i="8"/>
  <c r="H375" i="8"/>
  <c r="G375" i="8"/>
  <c r="F375" i="8"/>
  <c r="E375" i="8"/>
  <c r="D375" i="8"/>
  <c r="O374" i="8"/>
  <c r="N374" i="8"/>
  <c r="M374" i="8"/>
  <c r="L374" i="8"/>
  <c r="U374" i="8" s="1"/>
  <c r="K374" i="8"/>
  <c r="J374" i="8"/>
  <c r="I374" i="8"/>
  <c r="H374" i="8"/>
  <c r="G374" i="8"/>
  <c r="F374" i="8"/>
  <c r="E374" i="8"/>
  <c r="D374" i="8"/>
  <c r="O373" i="8"/>
  <c r="N373" i="8"/>
  <c r="M373" i="8"/>
  <c r="L373" i="8"/>
  <c r="K373" i="8"/>
  <c r="J373" i="8"/>
  <c r="I373" i="8"/>
  <c r="H373" i="8"/>
  <c r="G373" i="8"/>
  <c r="F373" i="8"/>
  <c r="E373" i="8"/>
  <c r="D373" i="8"/>
  <c r="O372" i="8"/>
  <c r="N372" i="8"/>
  <c r="M372" i="8"/>
  <c r="L372" i="8"/>
  <c r="K372" i="8"/>
  <c r="J372" i="8"/>
  <c r="I372" i="8"/>
  <c r="H372" i="8"/>
  <c r="G372" i="8"/>
  <c r="F372" i="8"/>
  <c r="E372" i="8"/>
  <c r="D372" i="8"/>
  <c r="O371" i="8"/>
  <c r="N371" i="8"/>
  <c r="M371" i="8"/>
  <c r="L371" i="8"/>
  <c r="K371" i="8"/>
  <c r="J371" i="8"/>
  <c r="I371" i="8"/>
  <c r="H371" i="8"/>
  <c r="G371" i="8"/>
  <c r="F371" i="8"/>
  <c r="E371" i="8"/>
  <c r="D371" i="8"/>
  <c r="O370" i="8"/>
  <c r="N370" i="8"/>
  <c r="M370" i="8"/>
  <c r="L370" i="8"/>
  <c r="U370" i="8" s="1"/>
  <c r="AH370" i="8" s="1"/>
  <c r="K370" i="8"/>
  <c r="J370" i="8"/>
  <c r="I370" i="8"/>
  <c r="H370" i="8"/>
  <c r="G370" i="8"/>
  <c r="F370" i="8"/>
  <c r="E370" i="8"/>
  <c r="D370" i="8"/>
  <c r="O369" i="8"/>
  <c r="N369" i="8"/>
  <c r="M369" i="8"/>
  <c r="L369" i="8"/>
  <c r="K369" i="8"/>
  <c r="J369" i="8"/>
  <c r="I369" i="8"/>
  <c r="H369" i="8"/>
  <c r="G369" i="8"/>
  <c r="F369" i="8"/>
  <c r="E369" i="8"/>
  <c r="D369" i="8"/>
  <c r="O368" i="8"/>
  <c r="N368" i="8"/>
  <c r="M368" i="8"/>
  <c r="L368" i="8"/>
  <c r="U368" i="8" s="1"/>
  <c r="K368" i="8"/>
  <c r="J368" i="8"/>
  <c r="I368" i="8"/>
  <c r="H368" i="8"/>
  <c r="G368" i="8"/>
  <c r="F368" i="8"/>
  <c r="E368" i="8"/>
  <c r="D368" i="8"/>
  <c r="O367" i="8"/>
  <c r="N367" i="8"/>
  <c r="M367" i="8"/>
  <c r="L367" i="8"/>
  <c r="K367" i="8"/>
  <c r="J367" i="8"/>
  <c r="I367" i="8"/>
  <c r="H367" i="8"/>
  <c r="G367" i="8"/>
  <c r="F367" i="8"/>
  <c r="E367" i="8"/>
  <c r="D367" i="8"/>
  <c r="O366" i="8"/>
  <c r="N366" i="8"/>
  <c r="M366" i="8"/>
  <c r="L366" i="8"/>
  <c r="V366" i="8" s="1"/>
  <c r="K366" i="8"/>
  <c r="J366" i="8"/>
  <c r="I366" i="8"/>
  <c r="H366" i="8"/>
  <c r="G366" i="8"/>
  <c r="F366" i="8"/>
  <c r="E366" i="8"/>
  <c r="D366" i="8"/>
  <c r="O365" i="8"/>
  <c r="N365" i="8"/>
  <c r="M365" i="8"/>
  <c r="L365" i="8"/>
  <c r="K365" i="8"/>
  <c r="J365" i="8"/>
  <c r="I365" i="8"/>
  <c r="H365" i="8"/>
  <c r="G365" i="8"/>
  <c r="F365" i="8"/>
  <c r="E365" i="8"/>
  <c r="D365" i="8"/>
  <c r="O364" i="8"/>
  <c r="N364" i="8"/>
  <c r="M364" i="8"/>
  <c r="L364" i="8"/>
  <c r="V364" i="8" s="1"/>
  <c r="K364" i="8"/>
  <c r="J364" i="8"/>
  <c r="I364" i="8"/>
  <c r="H364" i="8"/>
  <c r="G364" i="8"/>
  <c r="F364" i="8"/>
  <c r="E364" i="8"/>
  <c r="D364" i="8"/>
  <c r="O363" i="8"/>
  <c r="N363" i="8"/>
  <c r="M363" i="8"/>
  <c r="L363" i="8"/>
  <c r="K363" i="8"/>
  <c r="J363" i="8"/>
  <c r="I363" i="8"/>
  <c r="H363" i="8"/>
  <c r="G363" i="8"/>
  <c r="F363" i="8"/>
  <c r="E363" i="8"/>
  <c r="D363" i="8"/>
  <c r="O362" i="8"/>
  <c r="N362" i="8"/>
  <c r="M362" i="8"/>
  <c r="L362" i="8"/>
  <c r="U362" i="8" s="1"/>
  <c r="K362" i="8"/>
  <c r="J362" i="8"/>
  <c r="I362" i="8"/>
  <c r="H362" i="8"/>
  <c r="G362" i="8"/>
  <c r="F362" i="8"/>
  <c r="E362" i="8"/>
  <c r="D362" i="8"/>
  <c r="O361" i="8"/>
  <c r="N361" i="8"/>
  <c r="M361" i="8"/>
  <c r="L361" i="8"/>
  <c r="K361" i="8"/>
  <c r="J361" i="8"/>
  <c r="I361" i="8"/>
  <c r="H361" i="8"/>
  <c r="G361" i="8"/>
  <c r="F361" i="8"/>
  <c r="E361" i="8"/>
  <c r="D361" i="8"/>
  <c r="O360" i="8"/>
  <c r="N360" i="8"/>
  <c r="M360" i="8"/>
  <c r="L360" i="8"/>
  <c r="K360" i="8"/>
  <c r="J360" i="8"/>
  <c r="I360" i="8"/>
  <c r="H360" i="8"/>
  <c r="G360" i="8"/>
  <c r="F360" i="8"/>
  <c r="E360" i="8"/>
  <c r="D360" i="8"/>
  <c r="O359" i="8"/>
  <c r="N359" i="8"/>
  <c r="M359" i="8"/>
  <c r="L359" i="8"/>
  <c r="K359" i="8"/>
  <c r="J359" i="8"/>
  <c r="I359" i="8"/>
  <c r="H359" i="8"/>
  <c r="G359" i="8"/>
  <c r="F359" i="8"/>
  <c r="E359" i="8"/>
  <c r="D359" i="8"/>
  <c r="O358" i="8"/>
  <c r="N358" i="8"/>
  <c r="M358" i="8"/>
  <c r="L358" i="8"/>
  <c r="U358" i="8" s="1"/>
  <c r="AH358" i="8" s="1"/>
  <c r="K358" i="8"/>
  <c r="J358" i="8"/>
  <c r="I358" i="8"/>
  <c r="H358" i="8"/>
  <c r="G358" i="8"/>
  <c r="F358" i="8"/>
  <c r="E358" i="8"/>
  <c r="D358" i="8"/>
  <c r="O357" i="8"/>
  <c r="N357" i="8"/>
  <c r="M357" i="8"/>
  <c r="L357" i="8"/>
  <c r="K357" i="8"/>
  <c r="J357" i="8"/>
  <c r="I357" i="8"/>
  <c r="H357" i="8"/>
  <c r="G357" i="8"/>
  <c r="F357" i="8"/>
  <c r="E357" i="8"/>
  <c r="D357" i="8"/>
  <c r="O356" i="8"/>
  <c r="N356" i="8"/>
  <c r="M356" i="8"/>
  <c r="L356" i="8"/>
  <c r="U356" i="8" s="1"/>
  <c r="K356" i="8"/>
  <c r="J356" i="8"/>
  <c r="I356" i="8"/>
  <c r="H356" i="8"/>
  <c r="G356" i="8"/>
  <c r="F356" i="8"/>
  <c r="E356" i="8"/>
  <c r="D356" i="8"/>
  <c r="O355" i="8"/>
  <c r="N355" i="8"/>
  <c r="M355" i="8"/>
  <c r="L355" i="8"/>
  <c r="K355" i="8"/>
  <c r="J355" i="8"/>
  <c r="I355" i="8"/>
  <c r="H355" i="8"/>
  <c r="G355" i="8"/>
  <c r="F355" i="8"/>
  <c r="E355" i="8"/>
  <c r="D355" i="8"/>
  <c r="O354" i="8"/>
  <c r="N354" i="8"/>
  <c r="M354" i="8"/>
  <c r="L354" i="8"/>
  <c r="V354" i="8" s="1"/>
  <c r="K354" i="8"/>
  <c r="J354" i="8"/>
  <c r="I354" i="8"/>
  <c r="H354" i="8"/>
  <c r="G354" i="8"/>
  <c r="F354" i="8"/>
  <c r="E354" i="8"/>
  <c r="D354" i="8"/>
  <c r="O353" i="8"/>
  <c r="N353" i="8"/>
  <c r="M353" i="8"/>
  <c r="L353" i="8"/>
  <c r="K353" i="8"/>
  <c r="J353" i="8"/>
  <c r="I353" i="8"/>
  <c r="H353" i="8"/>
  <c r="G353" i="8"/>
  <c r="F353" i="8"/>
  <c r="E353" i="8"/>
  <c r="D353" i="8"/>
  <c r="O352" i="8"/>
  <c r="N352" i="8"/>
  <c r="M352" i="8"/>
  <c r="L352" i="8"/>
  <c r="V352" i="8" s="1"/>
  <c r="K352" i="8"/>
  <c r="J352" i="8"/>
  <c r="I352" i="8"/>
  <c r="H352" i="8"/>
  <c r="G352" i="8"/>
  <c r="F352" i="8"/>
  <c r="E352" i="8"/>
  <c r="D352" i="8"/>
  <c r="O351" i="8"/>
  <c r="N351" i="8"/>
  <c r="M351" i="8"/>
  <c r="L351" i="8"/>
  <c r="K351" i="8"/>
  <c r="J351" i="8"/>
  <c r="I351" i="8"/>
  <c r="H351" i="8"/>
  <c r="G351" i="8"/>
  <c r="F351" i="8"/>
  <c r="E351" i="8"/>
  <c r="D351" i="8"/>
  <c r="O350" i="8"/>
  <c r="N350" i="8"/>
  <c r="M350" i="8"/>
  <c r="L350" i="8"/>
  <c r="U350" i="8" s="1"/>
  <c r="K350" i="8"/>
  <c r="J350" i="8"/>
  <c r="I350" i="8"/>
  <c r="H350" i="8"/>
  <c r="G350" i="8"/>
  <c r="F350" i="8"/>
  <c r="E350" i="8"/>
  <c r="D350" i="8"/>
  <c r="O349" i="8"/>
  <c r="N349" i="8"/>
  <c r="M349" i="8"/>
  <c r="L349" i="8"/>
  <c r="K349" i="8"/>
  <c r="J349" i="8"/>
  <c r="I349" i="8"/>
  <c r="H349" i="8"/>
  <c r="G349" i="8"/>
  <c r="F349" i="8"/>
  <c r="E349" i="8"/>
  <c r="D349" i="8"/>
  <c r="O348" i="8"/>
  <c r="N348" i="8"/>
  <c r="M348" i="8"/>
  <c r="L348" i="8"/>
  <c r="K348" i="8"/>
  <c r="J348" i="8"/>
  <c r="I348" i="8"/>
  <c r="H348" i="8"/>
  <c r="G348" i="8"/>
  <c r="F348" i="8"/>
  <c r="E348" i="8"/>
  <c r="D348" i="8"/>
  <c r="O347" i="8"/>
  <c r="N347" i="8"/>
  <c r="M347" i="8"/>
  <c r="L347" i="8"/>
  <c r="K347" i="8"/>
  <c r="J347" i="8"/>
  <c r="I347" i="8"/>
  <c r="H347" i="8"/>
  <c r="G347" i="8"/>
  <c r="F347" i="8"/>
  <c r="E347" i="8"/>
  <c r="D347" i="8"/>
  <c r="O346" i="8"/>
  <c r="N346" i="8"/>
  <c r="M346" i="8"/>
  <c r="L346" i="8"/>
  <c r="U346" i="8" s="1"/>
  <c r="AH346" i="8" s="1"/>
  <c r="K346" i="8"/>
  <c r="J346" i="8"/>
  <c r="I346" i="8"/>
  <c r="H346" i="8"/>
  <c r="G346" i="8"/>
  <c r="F346" i="8"/>
  <c r="E346" i="8"/>
  <c r="D346" i="8"/>
  <c r="O345" i="8"/>
  <c r="N345" i="8"/>
  <c r="M345" i="8"/>
  <c r="L345" i="8"/>
  <c r="K345" i="8"/>
  <c r="J345" i="8"/>
  <c r="I345" i="8"/>
  <c r="H345" i="8"/>
  <c r="G345" i="8"/>
  <c r="F345" i="8"/>
  <c r="E345" i="8"/>
  <c r="D345" i="8"/>
  <c r="O344" i="8"/>
  <c r="N344" i="8"/>
  <c r="M344" i="8"/>
  <c r="L344" i="8"/>
  <c r="U344" i="8" s="1"/>
  <c r="K344" i="8"/>
  <c r="J344" i="8"/>
  <c r="I344" i="8"/>
  <c r="H344" i="8"/>
  <c r="G344" i="8"/>
  <c r="F344" i="8"/>
  <c r="E344" i="8"/>
  <c r="D344" i="8"/>
  <c r="O343" i="8"/>
  <c r="N343" i="8"/>
  <c r="M343" i="8"/>
  <c r="L343" i="8"/>
  <c r="K343" i="8"/>
  <c r="J343" i="8"/>
  <c r="I343" i="8"/>
  <c r="H343" i="8"/>
  <c r="G343" i="8"/>
  <c r="F343" i="8"/>
  <c r="E343" i="8"/>
  <c r="D343" i="8"/>
  <c r="O342" i="8"/>
  <c r="N342" i="8"/>
  <c r="M342" i="8"/>
  <c r="L342" i="8"/>
  <c r="U342" i="8" s="1"/>
  <c r="K342" i="8"/>
  <c r="J342" i="8"/>
  <c r="I342" i="8"/>
  <c r="H342" i="8"/>
  <c r="G342" i="8"/>
  <c r="F342" i="8"/>
  <c r="E342" i="8"/>
  <c r="D342" i="8"/>
  <c r="O341" i="8"/>
  <c r="N341" i="8"/>
  <c r="M341" i="8"/>
  <c r="L341" i="8"/>
  <c r="K341" i="8"/>
  <c r="J341" i="8"/>
  <c r="I341" i="8"/>
  <c r="H341" i="8"/>
  <c r="G341" i="8"/>
  <c r="F341" i="8"/>
  <c r="E341" i="8"/>
  <c r="D341" i="8"/>
  <c r="O340" i="8"/>
  <c r="N340" i="8"/>
  <c r="M340" i="8"/>
  <c r="L340" i="8"/>
  <c r="U340" i="8" s="1"/>
  <c r="K340" i="8"/>
  <c r="J340" i="8"/>
  <c r="I340" i="8"/>
  <c r="H340" i="8"/>
  <c r="G340" i="8"/>
  <c r="F340" i="8"/>
  <c r="E340" i="8"/>
  <c r="D340" i="8"/>
  <c r="O339" i="8"/>
  <c r="N339" i="8"/>
  <c r="M339" i="8"/>
  <c r="L339" i="8"/>
  <c r="K339" i="8"/>
  <c r="J339" i="8"/>
  <c r="I339" i="8"/>
  <c r="H339" i="8"/>
  <c r="G339" i="8"/>
  <c r="F339" i="8"/>
  <c r="E339" i="8"/>
  <c r="D339" i="8"/>
  <c r="O338" i="8"/>
  <c r="N338" i="8"/>
  <c r="M338" i="8"/>
  <c r="L338" i="8"/>
  <c r="V338" i="8" s="1"/>
  <c r="K338" i="8"/>
  <c r="J338" i="8"/>
  <c r="I338" i="8"/>
  <c r="H338" i="8"/>
  <c r="G338" i="8"/>
  <c r="F338" i="8"/>
  <c r="E338" i="8"/>
  <c r="D338" i="8"/>
  <c r="O337" i="8"/>
  <c r="N337" i="8"/>
  <c r="M337" i="8"/>
  <c r="L337" i="8"/>
  <c r="K337" i="8"/>
  <c r="J337" i="8"/>
  <c r="I337" i="8"/>
  <c r="H337" i="8"/>
  <c r="G337" i="8"/>
  <c r="F337" i="8"/>
  <c r="E337" i="8"/>
  <c r="D337" i="8"/>
  <c r="O336" i="8"/>
  <c r="N336" i="8"/>
  <c r="M336" i="8"/>
  <c r="L336" i="8"/>
  <c r="V336" i="8" s="1"/>
  <c r="K336" i="8"/>
  <c r="J336" i="8"/>
  <c r="I336" i="8"/>
  <c r="H336" i="8"/>
  <c r="G336" i="8"/>
  <c r="F336" i="8"/>
  <c r="E336" i="8"/>
  <c r="D336" i="8"/>
  <c r="O335" i="8"/>
  <c r="N335" i="8"/>
  <c r="M335" i="8"/>
  <c r="L335" i="8"/>
  <c r="K335" i="8"/>
  <c r="J335" i="8"/>
  <c r="I335" i="8"/>
  <c r="H335" i="8"/>
  <c r="G335" i="8"/>
  <c r="F335" i="8"/>
  <c r="E335" i="8"/>
  <c r="D335" i="8"/>
  <c r="O334" i="8"/>
  <c r="N334" i="8"/>
  <c r="M334" i="8"/>
  <c r="L334" i="8"/>
  <c r="U334" i="8" s="1"/>
  <c r="AH334" i="8" s="1"/>
  <c r="K334" i="8"/>
  <c r="J334" i="8"/>
  <c r="I334" i="8"/>
  <c r="H334" i="8"/>
  <c r="G334" i="8"/>
  <c r="F334" i="8"/>
  <c r="E334" i="8"/>
  <c r="D334" i="8"/>
  <c r="O333" i="8"/>
  <c r="N333" i="8"/>
  <c r="M333" i="8"/>
  <c r="L333" i="8"/>
  <c r="K333" i="8"/>
  <c r="J333" i="8"/>
  <c r="I333" i="8"/>
  <c r="H333" i="8"/>
  <c r="G333" i="8"/>
  <c r="F333" i="8"/>
  <c r="E333" i="8"/>
  <c r="D333" i="8"/>
  <c r="O332" i="8"/>
  <c r="N332" i="8"/>
  <c r="M332" i="8"/>
  <c r="L332" i="8"/>
  <c r="U332" i="8" s="1"/>
  <c r="K332" i="8"/>
  <c r="J332" i="8"/>
  <c r="I332" i="8"/>
  <c r="H332" i="8"/>
  <c r="G332" i="8"/>
  <c r="F332" i="8"/>
  <c r="E332" i="8"/>
  <c r="D332" i="8"/>
  <c r="O331" i="8"/>
  <c r="N331" i="8"/>
  <c r="M331" i="8"/>
  <c r="L331" i="8"/>
  <c r="K331" i="8"/>
  <c r="J331" i="8"/>
  <c r="I331" i="8"/>
  <c r="H331" i="8"/>
  <c r="G331" i="8"/>
  <c r="F331" i="8"/>
  <c r="E331" i="8"/>
  <c r="D331" i="8"/>
  <c r="O330" i="8"/>
  <c r="N330" i="8"/>
  <c r="M330" i="8"/>
  <c r="L330" i="8"/>
  <c r="U330" i="8" s="1"/>
  <c r="K330" i="8"/>
  <c r="J330" i="8"/>
  <c r="I330" i="8"/>
  <c r="H330" i="8"/>
  <c r="G330" i="8"/>
  <c r="F330" i="8"/>
  <c r="E330" i="8"/>
  <c r="D330" i="8"/>
  <c r="O329" i="8"/>
  <c r="N329" i="8"/>
  <c r="M329" i="8"/>
  <c r="L329" i="8"/>
  <c r="K329" i="8"/>
  <c r="J329" i="8"/>
  <c r="I329" i="8"/>
  <c r="H329" i="8"/>
  <c r="G329" i="8"/>
  <c r="F329" i="8"/>
  <c r="E329" i="8"/>
  <c r="D329" i="8"/>
  <c r="O328" i="8"/>
  <c r="N328" i="8"/>
  <c r="M328" i="8"/>
  <c r="L328" i="8"/>
  <c r="U328" i="8" s="1"/>
  <c r="K328" i="8"/>
  <c r="J328" i="8"/>
  <c r="I328" i="8"/>
  <c r="H328" i="8"/>
  <c r="G328" i="8"/>
  <c r="F328" i="8"/>
  <c r="E328" i="8"/>
  <c r="D328" i="8"/>
  <c r="O327" i="8"/>
  <c r="N327" i="8"/>
  <c r="M327" i="8"/>
  <c r="L327" i="8"/>
  <c r="K327" i="8"/>
  <c r="J327" i="8"/>
  <c r="I327" i="8"/>
  <c r="H327" i="8"/>
  <c r="G327" i="8"/>
  <c r="F327" i="8"/>
  <c r="E327" i="8"/>
  <c r="D327" i="8"/>
  <c r="O326" i="8"/>
  <c r="N326" i="8"/>
  <c r="M326" i="8"/>
  <c r="L326" i="8"/>
  <c r="U326" i="8" s="1"/>
  <c r="K326" i="8"/>
  <c r="J326" i="8"/>
  <c r="I326" i="8"/>
  <c r="H326" i="8"/>
  <c r="G326" i="8"/>
  <c r="F326" i="8"/>
  <c r="E326" i="8"/>
  <c r="D326" i="8"/>
  <c r="O325" i="8"/>
  <c r="N325" i="8"/>
  <c r="M325" i="8"/>
  <c r="L325" i="8"/>
  <c r="K325" i="8"/>
  <c r="J325" i="8"/>
  <c r="I325" i="8"/>
  <c r="H325" i="8"/>
  <c r="G325" i="8"/>
  <c r="F325" i="8"/>
  <c r="E325" i="8"/>
  <c r="D325" i="8"/>
  <c r="O324" i="8"/>
  <c r="N324" i="8"/>
  <c r="M324" i="8"/>
  <c r="L324" i="8"/>
  <c r="U324" i="8" s="1"/>
  <c r="AH324" i="8" s="1"/>
  <c r="K324" i="8"/>
  <c r="J324" i="8"/>
  <c r="I324" i="8"/>
  <c r="H324" i="8"/>
  <c r="G324" i="8"/>
  <c r="F324" i="8"/>
  <c r="E324" i="8"/>
  <c r="D324" i="8"/>
  <c r="O323" i="8"/>
  <c r="N323" i="8"/>
  <c r="M323" i="8"/>
  <c r="L323" i="8"/>
  <c r="K323" i="8"/>
  <c r="J323" i="8"/>
  <c r="I323" i="8"/>
  <c r="H323" i="8"/>
  <c r="G323" i="8"/>
  <c r="F323" i="8"/>
  <c r="E323" i="8"/>
  <c r="D323" i="8"/>
  <c r="O322" i="8"/>
  <c r="N322" i="8"/>
  <c r="M322" i="8"/>
  <c r="L322" i="8"/>
  <c r="U322" i="8" s="1"/>
  <c r="AH322" i="8" s="1"/>
  <c r="K322" i="8"/>
  <c r="J322" i="8"/>
  <c r="I322" i="8"/>
  <c r="H322" i="8"/>
  <c r="G322" i="8"/>
  <c r="F322" i="8"/>
  <c r="E322" i="8"/>
  <c r="D322" i="8"/>
  <c r="O321" i="8"/>
  <c r="N321" i="8"/>
  <c r="M321" i="8"/>
  <c r="L321" i="8"/>
  <c r="K321" i="8"/>
  <c r="J321" i="8"/>
  <c r="I321" i="8"/>
  <c r="H321" i="8"/>
  <c r="G321" i="8"/>
  <c r="F321" i="8"/>
  <c r="E321" i="8"/>
  <c r="D321" i="8"/>
  <c r="O320" i="8"/>
  <c r="N320" i="8"/>
  <c r="M320" i="8"/>
  <c r="L320" i="8"/>
  <c r="U320" i="8" s="1"/>
  <c r="K320" i="8"/>
  <c r="J320" i="8"/>
  <c r="I320" i="8"/>
  <c r="H320" i="8"/>
  <c r="G320" i="8"/>
  <c r="F320" i="8"/>
  <c r="E320" i="8"/>
  <c r="D320" i="8"/>
  <c r="O319" i="8"/>
  <c r="N319" i="8"/>
  <c r="M319" i="8"/>
  <c r="L319" i="8"/>
  <c r="K319" i="8"/>
  <c r="J319" i="8"/>
  <c r="I319" i="8"/>
  <c r="H319" i="8"/>
  <c r="G319" i="8"/>
  <c r="F319" i="8"/>
  <c r="E319" i="8"/>
  <c r="D319" i="8"/>
  <c r="O318" i="8"/>
  <c r="N318" i="8"/>
  <c r="M318" i="8"/>
  <c r="L318" i="8"/>
  <c r="U318" i="8" s="1"/>
  <c r="K318" i="8"/>
  <c r="J318" i="8"/>
  <c r="I318" i="8"/>
  <c r="H318" i="8"/>
  <c r="G318" i="8"/>
  <c r="F318" i="8"/>
  <c r="E318" i="8"/>
  <c r="D318" i="8"/>
  <c r="O317" i="8"/>
  <c r="N317" i="8"/>
  <c r="M317" i="8"/>
  <c r="L317" i="8"/>
  <c r="K317" i="8"/>
  <c r="J317" i="8"/>
  <c r="I317" i="8"/>
  <c r="H317" i="8"/>
  <c r="G317" i="8"/>
  <c r="F317" i="8"/>
  <c r="E317" i="8"/>
  <c r="D317" i="8"/>
  <c r="O316" i="8"/>
  <c r="N316" i="8"/>
  <c r="M316" i="8"/>
  <c r="L316" i="8"/>
  <c r="K316" i="8"/>
  <c r="J316" i="8"/>
  <c r="I316" i="8"/>
  <c r="H316" i="8"/>
  <c r="G316" i="8"/>
  <c r="F316" i="8"/>
  <c r="E316" i="8"/>
  <c r="D316" i="8"/>
  <c r="O315" i="8"/>
  <c r="N315" i="8"/>
  <c r="M315" i="8"/>
  <c r="L315" i="8"/>
  <c r="K315" i="8"/>
  <c r="J315" i="8"/>
  <c r="I315" i="8"/>
  <c r="H315" i="8"/>
  <c r="G315" i="8"/>
  <c r="F315" i="8"/>
  <c r="E315" i="8"/>
  <c r="D315" i="8"/>
  <c r="O314" i="8"/>
  <c r="N314" i="8"/>
  <c r="M314" i="8"/>
  <c r="L314" i="8"/>
  <c r="U314" i="8" s="1"/>
  <c r="K314" i="8"/>
  <c r="J314" i="8"/>
  <c r="I314" i="8"/>
  <c r="H314" i="8"/>
  <c r="G314" i="8"/>
  <c r="F314" i="8"/>
  <c r="E314" i="8"/>
  <c r="D314" i="8"/>
  <c r="O313" i="8"/>
  <c r="N313" i="8"/>
  <c r="M313" i="8"/>
  <c r="L313" i="8"/>
  <c r="K313" i="8"/>
  <c r="J313" i="8"/>
  <c r="I313" i="8"/>
  <c r="H313" i="8"/>
  <c r="G313" i="8"/>
  <c r="F313" i="8"/>
  <c r="E313" i="8"/>
  <c r="D313" i="8"/>
  <c r="O312" i="8"/>
  <c r="N312" i="8"/>
  <c r="M312" i="8"/>
  <c r="L312" i="8"/>
  <c r="U312" i="8" s="1"/>
  <c r="AH312" i="8" s="1"/>
  <c r="K312" i="8"/>
  <c r="J312" i="8"/>
  <c r="I312" i="8"/>
  <c r="H312" i="8"/>
  <c r="G312" i="8"/>
  <c r="F312" i="8"/>
  <c r="E312" i="8"/>
  <c r="D312" i="8"/>
  <c r="O311" i="8"/>
  <c r="N311" i="8"/>
  <c r="M311" i="8"/>
  <c r="L311" i="8"/>
  <c r="K311" i="8"/>
  <c r="J311" i="8"/>
  <c r="I311" i="8"/>
  <c r="H311" i="8"/>
  <c r="G311" i="8"/>
  <c r="F311" i="8"/>
  <c r="E311" i="8"/>
  <c r="D311" i="8"/>
  <c r="O310" i="8"/>
  <c r="N310" i="8"/>
  <c r="M310" i="8"/>
  <c r="L310" i="8"/>
  <c r="V310" i="8" s="1"/>
  <c r="AI310" i="8" s="1"/>
  <c r="K310" i="8"/>
  <c r="J310" i="8"/>
  <c r="I310" i="8"/>
  <c r="H310" i="8"/>
  <c r="G310" i="8"/>
  <c r="F310" i="8"/>
  <c r="E310" i="8"/>
  <c r="D310" i="8"/>
  <c r="O309" i="8"/>
  <c r="N309" i="8"/>
  <c r="M309" i="8"/>
  <c r="L309" i="8"/>
  <c r="K309" i="8"/>
  <c r="J309" i="8"/>
  <c r="I309" i="8"/>
  <c r="H309" i="8"/>
  <c r="G309" i="8"/>
  <c r="F309" i="8"/>
  <c r="E309" i="8"/>
  <c r="D309" i="8"/>
  <c r="O308" i="8"/>
  <c r="N308" i="8"/>
  <c r="M308" i="8"/>
  <c r="L308" i="8"/>
  <c r="V308" i="8" s="1"/>
  <c r="K308" i="8"/>
  <c r="J308" i="8"/>
  <c r="I308" i="8"/>
  <c r="H308" i="8"/>
  <c r="G308" i="8"/>
  <c r="F308" i="8"/>
  <c r="E308" i="8"/>
  <c r="D308" i="8"/>
  <c r="O307" i="8"/>
  <c r="N307" i="8"/>
  <c r="M307" i="8"/>
  <c r="L307" i="8"/>
  <c r="K307" i="8"/>
  <c r="J307" i="8"/>
  <c r="I307" i="8"/>
  <c r="H307" i="8"/>
  <c r="G307" i="8"/>
  <c r="F307" i="8"/>
  <c r="E307" i="8"/>
  <c r="D307" i="8"/>
  <c r="O306" i="8"/>
  <c r="N306" i="8"/>
  <c r="M306" i="8"/>
  <c r="L306" i="8"/>
  <c r="V306" i="8" s="1"/>
  <c r="K306" i="8"/>
  <c r="J306" i="8"/>
  <c r="I306" i="8"/>
  <c r="H306" i="8"/>
  <c r="G306" i="8"/>
  <c r="F306" i="8"/>
  <c r="E306" i="8"/>
  <c r="D306" i="8"/>
  <c r="O305" i="8"/>
  <c r="N305" i="8"/>
  <c r="M305" i="8"/>
  <c r="L305" i="8"/>
  <c r="K305" i="8"/>
  <c r="J305" i="8"/>
  <c r="I305" i="8"/>
  <c r="H305" i="8"/>
  <c r="G305" i="8"/>
  <c r="F305" i="8"/>
  <c r="E305" i="8"/>
  <c r="D305" i="8"/>
  <c r="O304" i="8"/>
  <c r="N304" i="8"/>
  <c r="M304" i="8"/>
  <c r="L304" i="8"/>
  <c r="V304" i="8" s="1"/>
  <c r="K304" i="8"/>
  <c r="J304" i="8"/>
  <c r="I304" i="8"/>
  <c r="H304" i="8"/>
  <c r="G304" i="8"/>
  <c r="F304" i="8"/>
  <c r="E304" i="8"/>
  <c r="D304" i="8"/>
  <c r="O303" i="8"/>
  <c r="N303" i="8"/>
  <c r="M303" i="8"/>
  <c r="L303" i="8"/>
  <c r="K303" i="8"/>
  <c r="J303" i="8"/>
  <c r="I303" i="8"/>
  <c r="H303" i="8"/>
  <c r="G303" i="8"/>
  <c r="F303" i="8"/>
  <c r="E303" i="8"/>
  <c r="D303" i="8"/>
  <c r="O302" i="8"/>
  <c r="N302" i="8"/>
  <c r="M302" i="8"/>
  <c r="L302" i="8"/>
  <c r="U302" i="8" s="1"/>
  <c r="K302" i="8"/>
  <c r="J302" i="8"/>
  <c r="I302" i="8"/>
  <c r="H302" i="8"/>
  <c r="G302" i="8"/>
  <c r="F302" i="8"/>
  <c r="E302" i="8"/>
  <c r="D302" i="8"/>
  <c r="O301" i="8"/>
  <c r="N301" i="8"/>
  <c r="M301" i="8"/>
  <c r="L301" i="8"/>
  <c r="K301" i="8"/>
  <c r="J301" i="8"/>
  <c r="I301" i="8"/>
  <c r="H301" i="8"/>
  <c r="G301" i="8"/>
  <c r="F301" i="8"/>
  <c r="E301" i="8"/>
  <c r="D301" i="8"/>
  <c r="O300" i="8"/>
  <c r="N300" i="8"/>
  <c r="M300" i="8"/>
  <c r="L300" i="8"/>
  <c r="K300" i="8"/>
  <c r="J300" i="8"/>
  <c r="I300" i="8"/>
  <c r="H300" i="8"/>
  <c r="G300" i="8"/>
  <c r="F300" i="8"/>
  <c r="E300" i="8"/>
  <c r="D300" i="8"/>
  <c r="O299" i="8"/>
  <c r="N299" i="8"/>
  <c r="M299" i="8"/>
  <c r="L299" i="8"/>
  <c r="K299" i="8"/>
  <c r="J299" i="8"/>
  <c r="I299" i="8"/>
  <c r="H299" i="8"/>
  <c r="G299" i="8"/>
  <c r="F299" i="8"/>
  <c r="E299" i="8"/>
  <c r="D299" i="8"/>
  <c r="O298" i="8"/>
  <c r="N298" i="8"/>
  <c r="M298" i="8"/>
  <c r="L298" i="8"/>
  <c r="U298" i="8" s="1"/>
  <c r="AH298" i="8" s="1"/>
  <c r="K298" i="8"/>
  <c r="J298" i="8"/>
  <c r="I298" i="8"/>
  <c r="H298" i="8"/>
  <c r="G298" i="8"/>
  <c r="F298" i="8"/>
  <c r="E298" i="8"/>
  <c r="D298" i="8"/>
  <c r="O297" i="8"/>
  <c r="N297" i="8"/>
  <c r="M297" i="8"/>
  <c r="L297" i="8"/>
  <c r="K297" i="8"/>
  <c r="J297" i="8"/>
  <c r="I297" i="8"/>
  <c r="H297" i="8"/>
  <c r="G297" i="8"/>
  <c r="F297" i="8"/>
  <c r="E297" i="8"/>
  <c r="D297" i="8"/>
  <c r="O296" i="8"/>
  <c r="N296" i="8"/>
  <c r="M296" i="8"/>
  <c r="L296" i="8"/>
  <c r="U296" i="8" s="1"/>
  <c r="K296" i="8"/>
  <c r="J296" i="8"/>
  <c r="I296" i="8"/>
  <c r="H296" i="8"/>
  <c r="G296" i="8"/>
  <c r="F296" i="8"/>
  <c r="E296" i="8"/>
  <c r="D296" i="8"/>
  <c r="O295" i="8"/>
  <c r="N295" i="8"/>
  <c r="M295" i="8"/>
  <c r="L295" i="8"/>
  <c r="K295" i="8"/>
  <c r="J295" i="8"/>
  <c r="I295" i="8"/>
  <c r="H295" i="8"/>
  <c r="G295" i="8"/>
  <c r="F295" i="8"/>
  <c r="E295" i="8"/>
  <c r="D295" i="8"/>
  <c r="O294" i="8"/>
  <c r="N294" i="8"/>
  <c r="M294" i="8"/>
  <c r="L294" i="8"/>
  <c r="U294" i="8" s="1"/>
  <c r="K294" i="8"/>
  <c r="J294" i="8"/>
  <c r="I294" i="8"/>
  <c r="H294" i="8"/>
  <c r="G294" i="8"/>
  <c r="F294" i="8"/>
  <c r="E294" i="8"/>
  <c r="D294" i="8"/>
  <c r="O293" i="8"/>
  <c r="N293" i="8"/>
  <c r="M293" i="8"/>
  <c r="L293" i="8"/>
  <c r="K293" i="8"/>
  <c r="J293" i="8"/>
  <c r="I293" i="8"/>
  <c r="H293" i="8"/>
  <c r="G293" i="8"/>
  <c r="F293" i="8"/>
  <c r="E293" i="8"/>
  <c r="D293" i="8"/>
  <c r="O292" i="8"/>
  <c r="N292" i="8"/>
  <c r="M292" i="8"/>
  <c r="L292" i="8"/>
  <c r="U292" i="8" s="1"/>
  <c r="K292" i="8"/>
  <c r="J292" i="8"/>
  <c r="I292" i="8"/>
  <c r="H292" i="8"/>
  <c r="G292" i="8"/>
  <c r="F292" i="8"/>
  <c r="E292" i="8"/>
  <c r="D292" i="8"/>
  <c r="O291" i="8"/>
  <c r="N291" i="8"/>
  <c r="M291" i="8"/>
  <c r="L291" i="8"/>
  <c r="K291" i="8"/>
  <c r="J291" i="8"/>
  <c r="I291" i="8"/>
  <c r="H291" i="8"/>
  <c r="G291" i="8"/>
  <c r="F291" i="8"/>
  <c r="E291" i="8"/>
  <c r="D291" i="8"/>
  <c r="O290" i="8"/>
  <c r="N290" i="8"/>
  <c r="M290" i="8"/>
  <c r="L290" i="8"/>
  <c r="V290" i="8" s="1"/>
  <c r="K290" i="8"/>
  <c r="J290" i="8"/>
  <c r="I290" i="8"/>
  <c r="H290" i="8"/>
  <c r="G290" i="8"/>
  <c r="F290" i="8"/>
  <c r="E290" i="8"/>
  <c r="D290" i="8"/>
  <c r="O289" i="8"/>
  <c r="N289" i="8"/>
  <c r="M289" i="8"/>
  <c r="L289" i="8"/>
  <c r="K289" i="8"/>
  <c r="J289" i="8"/>
  <c r="I289" i="8"/>
  <c r="H289" i="8"/>
  <c r="G289" i="8"/>
  <c r="F289" i="8"/>
  <c r="E289" i="8"/>
  <c r="D289" i="8"/>
  <c r="O288" i="8"/>
  <c r="N288" i="8"/>
  <c r="M288" i="8"/>
  <c r="L288" i="8"/>
  <c r="V288" i="8" s="1"/>
  <c r="K288" i="8"/>
  <c r="J288" i="8"/>
  <c r="I288" i="8"/>
  <c r="H288" i="8"/>
  <c r="G288" i="8"/>
  <c r="F288" i="8"/>
  <c r="E288" i="8"/>
  <c r="D288" i="8"/>
  <c r="O287" i="8"/>
  <c r="N287" i="8"/>
  <c r="M287" i="8"/>
  <c r="L287" i="8"/>
  <c r="K287" i="8"/>
  <c r="J287" i="8"/>
  <c r="I287" i="8"/>
  <c r="H287" i="8"/>
  <c r="G287" i="8"/>
  <c r="F287" i="8"/>
  <c r="E287" i="8"/>
  <c r="D287" i="8"/>
  <c r="O286" i="8"/>
  <c r="N286" i="8"/>
  <c r="M286" i="8"/>
  <c r="L286" i="8"/>
  <c r="U286" i="8" s="1"/>
  <c r="AH286" i="8" s="1"/>
  <c r="K286" i="8"/>
  <c r="J286" i="8"/>
  <c r="I286" i="8"/>
  <c r="H286" i="8"/>
  <c r="G286" i="8"/>
  <c r="F286" i="8"/>
  <c r="E286" i="8"/>
  <c r="D286" i="8"/>
  <c r="O285" i="8"/>
  <c r="N285" i="8"/>
  <c r="M285" i="8"/>
  <c r="L285" i="8"/>
  <c r="K285" i="8"/>
  <c r="J285" i="8"/>
  <c r="I285" i="8"/>
  <c r="H285" i="8"/>
  <c r="G285" i="8"/>
  <c r="F285" i="8"/>
  <c r="E285" i="8"/>
  <c r="D285" i="8"/>
  <c r="O284" i="8"/>
  <c r="N284" i="8"/>
  <c r="M284" i="8"/>
  <c r="L284" i="8"/>
  <c r="U284" i="8" s="1"/>
  <c r="K284" i="8"/>
  <c r="J284" i="8"/>
  <c r="I284" i="8"/>
  <c r="H284" i="8"/>
  <c r="G284" i="8"/>
  <c r="F284" i="8"/>
  <c r="E284" i="8"/>
  <c r="D284" i="8"/>
  <c r="O283" i="8"/>
  <c r="N283" i="8"/>
  <c r="M283" i="8"/>
  <c r="L283" i="8"/>
  <c r="K283" i="8"/>
  <c r="J283" i="8"/>
  <c r="I283" i="8"/>
  <c r="H283" i="8"/>
  <c r="G283" i="8"/>
  <c r="F283" i="8"/>
  <c r="E283" i="8"/>
  <c r="D283" i="8"/>
  <c r="O282" i="8"/>
  <c r="N282" i="8"/>
  <c r="M282" i="8"/>
  <c r="L282" i="8"/>
  <c r="U282" i="8" s="1"/>
  <c r="K282" i="8"/>
  <c r="J282" i="8"/>
  <c r="I282" i="8"/>
  <c r="H282" i="8"/>
  <c r="G282" i="8"/>
  <c r="F282" i="8"/>
  <c r="E282" i="8"/>
  <c r="D282" i="8"/>
  <c r="O281" i="8"/>
  <c r="N281" i="8"/>
  <c r="M281" i="8"/>
  <c r="L281" i="8"/>
  <c r="K281" i="8"/>
  <c r="J281" i="8"/>
  <c r="I281" i="8"/>
  <c r="H281" i="8"/>
  <c r="G281" i="8"/>
  <c r="F281" i="8"/>
  <c r="E281" i="8"/>
  <c r="D281" i="8"/>
  <c r="O280" i="8"/>
  <c r="N280" i="8"/>
  <c r="M280" i="8"/>
  <c r="L280" i="8"/>
  <c r="U280" i="8" s="1"/>
  <c r="K280" i="8"/>
  <c r="J280" i="8"/>
  <c r="I280" i="8"/>
  <c r="H280" i="8"/>
  <c r="G280" i="8"/>
  <c r="F280" i="8"/>
  <c r="E280" i="8"/>
  <c r="D280" i="8"/>
  <c r="O279" i="8"/>
  <c r="N279" i="8"/>
  <c r="M279" i="8"/>
  <c r="L279" i="8"/>
  <c r="K279" i="8"/>
  <c r="J279" i="8"/>
  <c r="I279" i="8"/>
  <c r="H279" i="8"/>
  <c r="G279" i="8"/>
  <c r="F279" i="8"/>
  <c r="E279" i="8"/>
  <c r="D279" i="8"/>
  <c r="O278" i="8"/>
  <c r="N278" i="8"/>
  <c r="M278" i="8"/>
  <c r="L278" i="8"/>
  <c r="U278" i="8" s="1"/>
  <c r="K278" i="8"/>
  <c r="J278" i="8"/>
  <c r="I278" i="8"/>
  <c r="H278" i="8"/>
  <c r="G278" i="8"/>
  <c r="F278" i="8"/>
  <c r="E278" i="8"/>
  <c r="D278" i="8"/>
  <c r="O277" i="8"/>
  <c r="N277" i="8"/>
  <c r="M277" i="8"/>
  <c r="L277" i="8"/>
  <c r="K277" i="8"/>
  <c r="J277" i="8"/>
  <c r="I277" i="8"/>
  <c r="H277" i="8"/>
  <c r="G277" i="8"/>
  <c r="F277" i="8"/>
  <c r="E277" i="8"/>
  <c r="D277" i="8"/>
  <c r="O276" i="8"/>
  <c r="N276" i="8"/>
  <c r="M276" i="8"/>
  <c r="L276" i="8"/>
  <c r="U276" i="8" s="1"/>
  <c r="AH276" i="8" s="1"/>
  <c r="K276" i="8"/>
  <c r="J276" i="8"/>
  <c r="I276" i="8"/>
  <c r="H276" i="8"/>
  <c r="G276" i="8"/>
  <c r="F276" i="8"/>
  <c r="E276" i="8"/>
  <c r="D276" i="8"/>
  <c r="O275" i="8"/>
  <c r="N275" i="8"/>
  <c r="M275" i="8"/>
  <c r="L275" i="8"/>
  <c r="K275" i="8"/>
  <c r="J275" i="8"/>
  <c r="I275" i="8"/>
  <c r="H275" i="8"/>
  <c r="G275" i="8"/>
  <c r="F275" i="8"/>
  <c r="E275" i="8"/>
  <c r="D275" i="8"/>
  <c r="O274" i="8"/>
  <c r="N274" i="8"/>
  <c r="M274" i="8"/>
  <c r="L274" i="8"/>
  <c r="U274" i="8" s="1"/>
  <c r="AH274" i="8" s="1"/>
  <c r="K274" i="8"/>
  <c r="J274" i="8"/>
  <c r="I274" i="8"/>
  <c r="H274" i="8"/>
  <c r="G274" i="8"/>
  <c r="F274" i="8"/>
  <c r="E274" i="8"/>
  <c r="D274" i="8"/>
  <c r="O273" i="8"/>
  <c r="N273" i="8"/>
  <c r="M273" i="8"/>
  <c r="L273" i="8"/>
  <c r="K273" i="8"/>
  <c r="J273" i="8"/>
  <c r="I273" i="8"/>
  <c r="H273" i="8"/>
  <c r="G273" i="8"/>
  <c r="F273" i="8"/>
  <c r="E273" i="8"/>
  <c r="D273" i="8"/>
  <c r="O272" i="8"/>
  <c r="N272" i="8"/>
  <c r="M272" i="8"/>
  <c r="L272" i="8"/>
  <c r="U272" i="8" s="1"/>
  <c r="K272" i="8"/>
  <c r="J272" i="8"/>
  <c r="I272" i="8"/>
  <c r="H272" i="8"/>
  <c r="G272" i="8"/>
  <c r="F272" i="8"/>
  <c r="E272" i="8"/>
  <c r="D272" i="8"/>
  <c r="O271" i="8"/>
  <c r="N271" i="8"/>
  <c r="M271" i="8"/>
  <c r="L271" i="8"/>
  <c r="K271" i="8"/>
  <c r="J271" i="8"/>
  <c r="I271" i="8"/>
  <c r="H271" i="8"/>
  <c r="G271" i="8"/>
  <c r="F271" i="8"/>
  <c r="E271" i="8"/>
  <c r="D271" i="8"/>
  <c r="O270" i="8"/>
  <c r="N270" i="8"/>
  <c r="M270" i="8"/>
  <c r="L270" i="8"/>
  <c r="U270" i="8" s="1"/>
  <c r="K270" i="8"/>
  <c r="J270" i="8"/>
  <c r="I270" i="8"/>
  <c r="H270" i="8"/>
  <c r="G270" i="8"/>
  <c r="F270" i="8"/>
  <c r="E270" i="8"/>
  <c r="D270" i="8"/>
  <c r="O269" i="8"/>
  <c r="N269" i="8"/>
  <c r="M269" i="8"/>
  <c r="L269" i="8"/>
  <c r="K269" i="8"/>
  <c r="J269" i="8"/>
  <c r="I269" i="8"/>
  <c r="H269" i="8"/>
  <c r="G269" i="8"/>
  <c r="F269" i="8"/>
  <c r="E269" i="8"/>
  <c r="D269" i="8"/>
  <c r="O268" i="8"/>
  <c r="N268" i="8"/>
  <c r="M268" i="8"/>
  <c r="L268" i="8"/>
  <c r="K268" i="8"/>
  <c r="J268" i="8"/>
  <c r="I268" i="8"/>
  <c r="H268" i="8"/>
  <c r="G268" i="8"/>
  <c r="F268" i="8"/>
  <c r="E268" i="8"/>
  <c r="D268" i="8"/>
  <c r="O267" i="8"/>
  <c r="N267" i="8"/>
  <c r="M267" i="8"/>
  <c r="L267" i="8"/>
  <c r="K267" i="8"/>
  <c r="J267" i="8"/>
  <c r="I267" i="8"/>
  <c r="H267" i="8"/>
  <c r="G267" i="8"/>
  <c r="F267" i="8"/>
  <c r="E267" i="8"/>
  <c r="D267" i="8"/>
  <c r="O266" i="8"/>
  <c r="N266" i="8"/>
  <c r="M266" i="8"/>
  <c r="L266" i="8"/>
  <c r="U266" i="8" s="1"/>
  <c r="K266" i="8"/>
  <c r="J266" i="8"/>
  <c r="I266" i="8"/>
  <c r="H266" i="8"/>
  <c r="G266" i="8"/>
  <c r="F266" i="8"/>
  <c r="E266" i="8"/>
  <c r="D266" i="8"/>
  <c r="O265" i="8"/>
  <c r="N265" i="8"/>
  <c r="M265" i="8"/>
  <c r="L265" i="8"/>
  <c r="K265" i="8"/>
  <c r="J265" i="8"/>
  <c r="I265" i="8"/>
  <c r="H265" i="8"/>
  <c r="G265" i="8"/>
  <c r="F265" i="8"/>
  <c r="E265" i="8"/>
  <c r="D265" i="8"/>
  <c r="O264" i="8"/>
  <c r="N264" i="8"/>
  <c r="M264" i="8"/>
  <c r="L264" i="8"/>
  <c r="U264" i="8" s="1"/>
  <c r="AH264" i="8" s="1"/>
  <c r="K264" i="8"/>
  <c r="J264" i="8"/>
  <c r="I264" i="8"/>
  <c r="H264" i="8"/>
  <c r="G264" i="8"/>
  <c r="F264" i="8"/>
  <c r="E264" i="8"/>
  <c r="D264" i="8"/>
  <c r="O263" i="8"/>
  <c r="N263" i="8"/>
  <c r="M263" i="8"/>
  <c r="L263" i="8"/>
  <c r="K263" i="8"/>
  <c r="J263" i="8"/>
  <c r="I263" i="8"/>
  <c r="H263" i="8"/>
  <c r="G263" i="8"/>
  <c r="F263" i="8"/>
  <c r="E263" i="8"/>
  <c r="D263" i="8"/>
  <c r="O262" i="8"/>
  <c r="N262" i="8"/>
  <c r="M262" i="8"/>
  <c r="L262" i="8"/>
  <c r="V262" i="8" s="1"/>
  <c r="AI262" i="8" s="1"/>
  <c r="K262" i="8"/>
  <c r="J262" i="8"/>
  <c r="I262" i="8"/>
  <c r="H262" i="8"/>
  <c r="G262" i="8"/>
  <c r="F262" i="8"/>
  <c r="E262" i="8"/>
  <c r="D262" i="8"/>
  <c r="O261" i="8"/>
  <c r="N261" i="8"/>
  <c r="M261" i="8"/>
  <c r="L261" i="8"/>
  <c r="K261" i="8"/>
  <c r="J261" i="8"/>
  <c r="I261" i="8"/>
  <c r="H261" i="8"/>
  <c r="G261" i="8"/>
  <c r="F261" i="8"/>
  <c r="E261" i="8"/>
  <c r="D261" i="8"/>
  <c r="O260" i="8"/>
  <c r="N260" i="8"/>
  <c r="M260" i="8"/>
  <c r="L260" i="8"/>
  <c r="V260" i="8" s="1"/>
  <c r="K260" i="8"/>
  <c r="J260" i="8"/>
  <c r="I260" i="8"/>
  <c r="H260" i="8"/>
  <c r="G260" i="8"/>
  <c r="F260" i="8"/>
  <c r="E260" i="8"/>
  <c r="D260" i="8"/>
  <c r="O259" i="8"/>
  <c r="N259" i="8"/>
  <c r="M259" i="8"/>
  <c r="L259" i="8"/>
  <c r="K259" i="8"/>
  <c r="J259" i="8"/>
  <c r="I259" i="8"/>
  <c r="H259" i="8"/>
  <c r="G259" i="8"/>
  <c r="F259" i="8"/>
  <c r="E259" i="8"/>
  <c r="D259" i="8"/>
  <c r="O258" i="8"/>
  <c r="N258" i="8"/>
  <c r="M258" i="8"/>
  <c r="L258" i="8"/>
  <c r="V258" i="8" s="1"/>
  <c r="K258" i="8"/>
  <c r="J258" i="8"/>
  <c r="I258" i="8"/>
  <c r="H258" i="8"/>
  <c r="G258" i="8"/>
  <c r="F258" i="8"/>
  <c r="E258" i="8"/>
  <c r="D258" i="8"/>
  <c r="O257" i="8"/>
  <c r="N257" i="8"/>
  <c r="M257" i="8"/>
  <c r="L257" i="8"/>
  <c r="K257" i="8"/>
  <c r="J257" i="8"/>
  <c r="I257" i="8"/>
  <c r="H257" i="8"/>
  <c r="G257" i="8"/>
  <c r="F257" i="8"/>
  <c r="E257" i="8"/>
  <c r="D257" i="8"/>
  <c r="O256" i="8"/>
  <c r="N256" i="8"/>
  <c r="M256" i="8"/>
  <c r="L256" i="8"/>
  <c r="V256" i="8" s="1"/>
  <c r="K256" i="8"/>
  <c r="J256" i="8"/>
  <c r="I256" i="8"/>
  <c r="H256" i="8"/>
  <c r="G256" i="8"/>
  <c r="F256" i="8"/>
  <c r="E256" i="8"/>
  <c r="D256" i="8"/>
  <c r="O255" i="8"/>
  <c r="N255" i="8"/>
  <c r="M255" i="8"/>
  <c r="L255" i="8"/>
  <c r="K255" i="8"/>
  <c r="J255" i="8"/>
  <c r="I255" i="8"/>
  <c r="H255" i="8"/>
  <c r="G255" i="8"/>
  <c r="F255" i="8"/>
  <c r="E255" i="8"/>
  <c r="D255" i="8"/>
  <c r="O254" i="8"/>
  <c r="N254" i="8"/>
  <c r="M254" i="8"/>
  <c r="L254" i="8"/>
  <c r="V254" i="8" s="1"/>
  <c r="K254" i="8"/>
  <c r="J254" i="8"/>
  <c r="I254" i="8"/>
  <c r="H254" i="8"/>
  <c r="G254" i="8"/>
  <c r="F254" i="8"/>
  <c r="E254" i="8"/>
  <c r="D254" i="8"/>
  <c r="O253" i="8"/>
  <c r="N253" i="8"/>
  <c r="M253" i="8"/>
  <c r="L253" i="8"/>
  <c r="K253" i="8"/>
  <c r="J253" i="8"/>
  <c r="I253" i="8"/>
  <c r="H253" i="8"/>
  <c r="G253" i="8"/>
  <c r="F253" i="8"/>
  <c r="E253" i="8"/>
  <c r="D253" i="8"/>
  <c r="O252" i="8"/>
  <c r="N252" i="8"/>
  <c r="M252" i="8"/>
  <c r="L252" i="8"/>
  <c r="K252" i="8"/>
  <c r="J252" i="8"/>
  <c r="I252" i="8"/>
  <c r="H252" i="8"/>
  <c r="G252" i="8"/>
  <c r="F252" i="8"/>
  <c r="E252" i="8"/>
  <c r="D252" i="8"/>
  <c r="O251" i="8"/>
  <c r="N251" i="8"/>
  <c r="M251" i="8"/>
  <c r="L251" i="8"/>
  <c r="K251" i="8"/>
  <c r="J251" i="8"/>
  <c r="I251" i="8"/>
  <c r="H251" i="8"/>
  <c r="G251" i="8"/>
  <c r="F251" i="8"/>
  <c r="E251" i="8"/>
  <c r="D251" i="8"/>
  <c r="O250" i="8"/>
  <c r="N250" i="8"/>
  <c r="M250" i="8"/>
  <c r="L250" i="8"/>
  <c r="U250" i="8" s="1"/>
  <c r="AH250" i="8" s="1"/>
  <c r="K250" i="8"/>
  <c r="J250" i="8"/>
  <c r="I250" i="8"/>
  <c r="H250" i="8"/>
  <c r="G250" i="8"/>
  <c r="F250" i="8"/>
  <c r="E250" i="8"/>
  <c r="D250" i="8"/>
  <c r="O249" i="8"/>
  <c r="N249" i="8"/>
  <c r="M249" i="8"/>
  <c r="L249" i="8"/>
  <c r="K249" i="8"/>
  <c r="J249" i="8"/>
  <c r="I249" i="8"/>
  <c r="H249" i="8"/>
  <c r="G249" i="8"/>
  <c r="F249" i="8"/>
  <c r="E249" i="8"/>
  <c r="D249" i="8"/>
  <c r="O248" i="8"/>
  <c r="N248" i="8"/>
  <c r="M248" i="8"/>
  <c r="L248" i="8"/>
  <c r="U248" i="8" s="1"/>
  <c r="K248" i="8"/>
  <c r="J248" i="8"/>
  <c r="I248" i="8"/>
  <c r="H248" i="8"/>
  <c r="G248" i="8"/>
  <c r="F248" i="8"/>
  <c r="E248" i="8"/>
  <c r="D248" i="8"/>
  <c r="O247" i="8"/>
  <c r="N247" i="8"/>
  <c r="M247" i="8"/>
  <c r="L247" i="8"/>
  <c r="K247" i="8"/>
  <c r="J247" i="8"/>
  <c r="I247" i="8"/>
  <c r="H247" i="8"/>
  <c r="G247" i="8"/>
  <c r="F247" i="8"/>
  <c r="E247" i="8"/>
  <c r="D247" i="8"/>
  <c r="O246" i="8"/>
  <c r="N246" i="8"/>
  <c r="M246" i="8"/>
  <c r="L246" i="8"/>
  <c r="U246" i="8" s="1"/>
  <c r="K246" i="8"/>
  <c r="J246" i="8"/>
  <c r="I246" i="8"/>
  <c r="H246" i="8"/>
  <c r="G246" i="8"/>
  <c r="F246" i="8"/>
  <c r="E246" i="8"/>
  <c r="D246" i="8"/>
  <c r="O245" i="8"/>
  <c r="N245" i="8"/>
  <c r="M245" i="8"/>
  <c r="L245" i="8"/>
  <c r="K245" i="8"/>
  <c r="J245" i="8"/>
  <c r="I245" i="8"/>
  <c r="H245" i="8"/>
  <c r="G245" i="8"/>
  <c r="F245" i="8"/>
  <c r="E245" i="8"/>
  <c r="D245" i="8"/>
  <c r="O244" i="8"/>
  <c r="N244" i="8"/>
  <c r="M244" i="8"/>
  <c r="L244" i="8"/>
  <c r="U244" i="8" s="1"/>
  <c r="K244" i="8"/>
  <c r="J244" i="8"/>
  <c r="I244" i="8"/>
  <c r="H244" i="8"/>
  <c r="G244" i="8"/>
  <c r="F244" i="8"/>
  <c r="E244" i="8"/>
  <c r="D244" i="8"/>
  <c r="O243" i="8"/>
  <c r="N243" i="8"/>
  <c r="M243" i="8"/>
  <c r="L243" i="8"/>
  <c r="K243" i="8"/>
  <c r="J243" i="8"/>
  <c r="I243" i="8"/>
  <c r="H243" i="8"/>
  <c r="G243" i="8"/>
  <c r="F243" i="8"/>
  <c r="E243" i="8"/>
  <c r="D243" i="8"/>
  <c r="O242" i="8"/>
  <c r="N242" i="8"/>
  <c r="M242" i="8"/>
  <c r="L242" i="8"/>
  <c r="V242" i="8" s="1"/>
  <c r="K242" i="8"/>
  <c r="J242" i="8"/>
  <c r="I242" i="8"/>
  <c r="H242" i="8"/>
  <c r="G242" i="8"/>
  <c r="F242" i="8"/>
  <c r="E242" i="8"/>
  <c r="D242" i="8"/>
  <c r="O241" i="8"/>
  <c r="N241" i="8"/>
  <c r="M241" i="8"/>
  <c r="L241" i="8"/>
  <c r="K241" i="8"/>
  <c r="J241" i="8"/>
  <c r="I241" i="8"/>
  <c r="H241" i="8"/>
  <c r="G241" i="8"/>
  <c r="F241" i="8"/>
  <c r="E241" i="8"/>
  <c r="D241" i="8"/>
  <c r="O240" i="8"/>
  <c r="N240" i="8"/>
  <c r="M240" i="8"/>
  <c r="L240" i="8"/>
  <c r="V240" i="8" s="1"/>
  <c r="K240" i="8"/>
  <c r="J240" i="8"/>
  <c r="I240" i="8"/>
  <c r="H240" i="8"/>
  <c r="G240" i="8"/>
  <c r="F240" i="8"/>
  <c r="E240" i="8"/>
  <c r="D240" i="8"/>
  <c r="O239" i="8"/>
  <c r="N239" i="8"/>
  <c r="M239" i="8"/>
  <c r="L239" i="8"/>
  <c r="K239" i="8"/>
  <c r="J239" i="8"/>
  <c r="I239" i="8"/>
  <c r="H239" i="8"/>
  <c r="G239" i="8"/>
  <c r="F239" i="8"/>
  <c r="E239" i="8"/>
  <c r="D239" i="8"/>
  <c r="O238" i="8"/>
  <c r="N238" i="8"/>
  <c r="M238" i="8"/>
  <c r="L238" i="8"/>
  <c r="U238" i="8" s="1"/>
  <c r="AH238" i="8" s="1"/>
  <c r="K238" i="8"/>
  <c r="J238" i="8"/>
  <c r="I238" i="8"/>
  <c r="H238" i="8"/>
  <c r="G238" i="8"/>
  <c r="F238" i="8"/>
  <c r="E238" i="8"/>
  <c r="D238" i="8"/>
  <c r="O237" i="8"/>
  <c r="N237" i="8"/>
  <c r="M237" i="8"/>
  <c r="L237" i="8"/>
  <c r="K237" i="8"/>
  <c r="J237" i="8"/>
  <c r="I237" i="8"/>
  <c r="H237" i="8"/>
  <c r="G237" i="8"/>
  <c r="F237" i="8"/>
  <c r="E237" i="8"/>
  <c r="D237" i="8"/>
  <c r="O236" i="8"/>
  <c r="N236" i="8"/>
  <c r="M236" i="8"/>
  <c r="L236" i="8"/>
  <c r="U236" i="8" s="1"/>
  <c r="K236" i="8"/>
  <c r="J236" i="8"/>
  <c r="I236" i="8"/>
  <c r="H236" i="8"/>
  <c r="G236" i="8"/>
  <c r="F236" i="8"/>
  <c r="E236" i="8"/>
  <c r="D236" i="8"/>
  <c r="O235" i="8"/>
  <c r="N235" i="8"/>
  <c r="M235" i="8"/>
  <c r="L235" i="8"/>
  <c r="K235" i="8"/>
  <c r="J235" i="8"/>
  <c r="I235" i="8"/>
  <c r="H235" i="8"/>
  <c r="G235" i="8"/>
  <c r="F235" i="8"/>
  <c r="E235" i="8"/>
  <c r="D235" i="8"/>
  <c r="O234" i="8"/>
  <c r="N234" i="8"/>
  <c r="M234" i="8"/>
  <c r="L234" i="8"/>
  <c r="U234" i="8" s="1"/>
  <c r="K234" i="8"/>
  <c r="J234" i="8"/>
  <c r="I234" i="8"/>
  <c r="H234" i="8"/>
  <c r="G234" i="8"/>
  <c r="F234" i="8"/>
  <c r="E234" i="8"/>
  <c r="D234" i="8"/>
  <c r="O233" i="8"/>
  <c r="N233" i="8"/>
  <c r="M233" i="8"/>
  <c r="L233" i="8"/>
  <c r="K233" i="8"/>
  <c r="J233" i="8"/>
  <c r="I233" i="8"/>
  <c r="H233" i="8"/>
  <c r="G233" i="8"/>
  <c r="F233" i="8"/>
  <c r="E233" i="8"/>
  <c r="D233" i="8"/>
  <c r="O232" i="8"/>
  <c r="N232" i="8"/>
  <c r="M232" i="8"/>
  <c r="L232" i="8"/>
  <c r="U232" i="8" s="1"/>
  <c r="K232" i="8"/>
  <c r="J232" i="8"/>
  <c r="I232" i="8"/>
  <c r="H232" i="8"/>
  <c r="G232" i="8"/>
  <c r="F232" i="8"/>
  <c r="E232" i="8"/>
  <c r="D232" i="8"/>
  <c r="O231" i="8"/>
  <c r="N231" i="8"/>
  <c r="M231" i="8"/>
  <c r="L231" i="8"/>
  <c r="K231" i="8"/>
  <c r="J231" i="8"/>
  <c r="I231" i="8"/>
  <c r="H231" i="8"/>
  <c r="G231" i="8"/>
  <c r="F231" i="8"/>
  <c r="E231" i="8"/>
  <c r="D231" i="8"/>
  <c r="O230" i="8"/>
  <c r="N230" i="8"/>
  <c r="M230" i="8"/>
  <c r="L230" i="8"/>
  <c r="U230" i="8" s="1"/>
  <c r="K230" i="8"/>
  <c r="J230" i="8"/>
  <c r="I230" i="8"/>
  <c r="H230" i="8"/>
  <c r="G230" i="8"/>
  <c r="F230" i="8"/>
  <c r="E230" i="8"/>
  <c r="D230" i="8"/>
  <c r="O229" i="8"/>
  <c r="N229" i="8"/>
  <c r="M229" i="8"/>
  <c r="L229" i="8"/>
  <c r="K229" i="8"/>
  <c r="J229" i="8"/>
  <c r="I229" i="8"/>
  <c r="H229" i="8"/>
  <c r="G229" i="8"/>
  <c r="F229" i="8"/>
  <c r="E229" i="8"/>
  <c r="D229" i="8"/>
  <c r="O228" i="8"/>
  <c r="N228" i="8"/>
  <c r="M228" i="8"/>
  <c r="L228" i="8"/>
  <c r="U228" i="8" s="1"/>
  <c r="AH228" i="8" s="1"/>
  <c r="K228" i="8"/>
  <c r="J228" i="8"/>
  <c r="I228" i="8"/>
  <c r="H228" i="8"/>
  <c r="G228" i="8"/>
  <c r="F228" i="8"/>
  <c r="E228" i="8"/>
  <c r="D228" i="8"/>
  <c r="O227" i="8"/>
  <c r="N227" i="8"/>
  <c r="M227" i="8"/>
  <c r="L227" i="8"/>
  <c r="K227" i="8"/>
  <c r="J227" i="8"/>
  <c r="I227" i="8"/>
  <c r="H227" i="8"/>
  <c r="G227" i="8"/>
  <c r="F227" i="8"/>
  <c r="E227" i="8"/>
  <c r="D227" i="8"/>
  <c r="O226" i="8"/>
  <c r="N226" i="8"/>
  <c r="M226" i="8"/>
  <c r="L226" i="8"/>
  <c r="U226" i="8" s="1"/>
  <c r="AH226" i="8" s="1"/>
  <c r="K226" i="8"/>
  <c r="J226" i="8"/>
  <c r="I226" i="8"/>
  <c r="H226" i="8"/>
  <c r="G226" i="8"/>
  <c r="F226" i="8"/>
  <c r="E226" i="8"/>
  <c r="D226" i="8"/>
  <c r="O225" i="8"/>
  <c r="N225" i="8"/>
  <c r="M225" i="8"/>
  <c r="L225" i="8"/>
  <c r="K225" i="8"/>
  <c r="J225" i="8"/>
  <c r="I225" i="8"/>
  <c r="H225" i="8"/>
  <c r="G225" i="8"/>
  <c r="F225" i="8"/>
  <c r="E225" i="8"/>
  <c r="D225" i="8"/>
  <c r="O224" i="8"/>
  <c r="N224" i="8"/>
  <c r="M224" i="8"/>
  <c r="L224" i="8"/>
  <c r="V224" i="8" s="1"/>
  <c r="K224" i="8"/>
  <c r="J224" i="8"/>
  <c r="I224" i="8"/>
  <c r="H224" i="8"/>
  <c r="G224" i="8"/>
  <c r="F224" i="8"/>
  <c r="E224" i="8"/>
  <c r="D224" i="8"/>
  <c r="O223" i="8"/>
  <c r="N223" i="8"/>
  <c r="M223" i="8"/>
  <c r="L223" i="8"/>
  <c r="K223" i="8"/>
  <c r="J223" i="8"/>
  <c r="I223" i="8"/>
  <c r="H223" i="8"/>
  <c r="G223" i="8"/>
  <c r="F223" i="8"/>
  <c r="E223" i="8"/>
  <c r="D223" i="8"/>
  <c r="O222" i="8"/>
  <c r="N222" i="8"/>
  <c r="M222" i="8"/>
  <c r="L222" i="8"/>
  <c r="U222" i="8" s="1"/>
  <c r="K222" i="8"/>
  <c r="J222" i="8"/>
  <c r="I222" i="8"/>
  <c r="H222" i="8"/>
  <c r="G222" i="8"/>
  <c r="F222" i="8"/>
  <c r="E222" i="8"/>
  <c r="D222" i="8"/>
  <c r="O221" i="8"/>
  <c r="N221" i="8"/>
  <c r="M221" i="8"/>
  <c r="L221" i="8"/>
  <c r="K221" i="8"/>
  <c r="J221" i="8"/>
  <c r="I221" i="8"/>
  <c r="H221" i="8"/>
  <c r="G221" i="8"/>
  <c r="F221" i="8"/>
  <c r="E221" i="8"/>
  <c r="D221" i="8"/>
  <c r="O220" i="8"/>
  <c r="N220" i="8"/>
  <c r="M220" i="8"/>
  <c r="L220" i="8"/>
  <c r="K220" i="8"/>
  <c r="J220" i="8"/>
  <c r="I220" i="8"/>
  <c r="H220" i="8"/>
  <c r="G220" i="8"/>
  <c r="F220" i="8"/>
  <c r="E220" i="8"/>
  <c r="D220" i="8"/>
  <c r="O219" i="8"/>
  <c r="N219" i="8"/>
  <c r="M219" i="8"/>
  <c r="L219" i="8"/>
  <c r="K219" i="8"/>
  <c r="J219" i="8"/>
  <c r="I219" i="8"/>
  <c r="H219" i="8"/>
  <c r="G219" i="8"/>
  <c r="F219" i="8"/>
  <c r="E219" i="8"/>
  <c r="D219" i="8"/>
  <c r="O218" i="8"/>
  <c r="N218" i="8"/>
  <c r="M218" i="8"/>
  <c r="L218" i="8"/>
  <c r="U218" i="8" s="1"/>
  <c r="K218" i="8"/>
  <c r="J218" i="8"/>
  <c r="I218" i="8"/>
  <c r="H218" i="8"/>
  <c r="G218" i="8"/>
  <c r="F218" i="8"/>
  <c r="E218" i="8"/>
  <c r="D218" i="8"/>
  <c r="O217" i="8"/>
  <c r="N217" i="8"/>
  <c r="M217" i="8"/>
  <c r="L217" i="8"/>
  <c r="K217" i="8"/>
  <c r="J217" i="8"/>
  <c r="I217" i="8"/>
  <c r="H217" i="8"/>
  <c r="G217" i="8"/>
  <c r="F217" i="8"/>
  <c r="E217" i="8"/>
  <c r="D217" i="8"/>
  <c r="O216" i="8"/>
  <c r="N216" i="8"/>
  <c r="M216" i="8"/>
  <c r="L216" i="8"/>
  <c r="U216" i="8" s="1"/>
  <c r="AH216" i="8" s="1"/>
  <c r="K216" i="8"/>
  <c r="J216" i="8"/>
  <c r="I216" i="8"/>
  <c r="H216" i="8"/>
  <c r="G216" i="8"/>
  <c r="F216" i="8"/>
  <c r="E216" i="8"/>
  <c r="D216" i="8"/>
  <c r="O215" i="8"/>
  <c r="N215" i="8"/>
  <c r="M215" i="8"/>
  <c r="L215" i="8"/>
  <c r="K215" i="8"/>
  <c r="J215" i="8"/>
  <c r="I215" i="8"/>
  <c r="H215" i="8"/>
  <c r="G215" i="8"/>
  <c r="F215" i="8"/>
  <c r="E215" i="8"/>
  <c r="D215" i="8"/>
  <c r="O214" i="8"/>
  <c r="N214" i="8"/>
  <c r="M214" i="8"/>
  <c r="L214" i="8"/>
  <c r="V214" i="8" s="1"/>
  <c r="AI214" i="8" s="1"/>
  <c r="K214" i="8"/>
  <c r="J214" i="8"/>
  <c r="I214" i="8"/>
  <c r="H214" i="8"/>
  <c r="G214" i="8"/>
  <c r="F214" i="8"/>
  <c r="E214" i="8"/>
  <c r="D214" i="8"/>
  <c r="O213" i="8"/>
  <c r="N213" i="8"/>
  <c r="M213" i="8"/>
  <c r="L213" i="8"/>
  <c r="K213" i="8"/>
  <c r="J213" i="8"/>
  <c r="I213" i="8"/>
  <c r="H213" i="8"/>
  <c r="G213" i="8"/>
  <c r="F213" i="8"/>
  <c r="E213" i="8"/>
  <c r="D213" i="8"/>
  <c r="O212" i="8"/>
  <c r="N212" i="8"/>
  <c r="M212" i="8"/>
  <c r="L212" i="8"/>
  <c r="V212" i="8" s="1"/>
  <c r="K212" i="8"/>
  <c r="J212" i="8"/>
  <c r="I212" i="8"/>
  <c r="H212" i="8"/>
  <c r="G212" i="8"/>
  <c r="F212" i="8"/>
  <c r="E212" i="8"/>
  <c r="D212" i="8"/>
  <c r="O211" i="8"/>
  <c r="N211" i="8"/>
  <c r="M211" i="8"/>
  <c r="L211" i="8"/>
  <c r="K211" i="8"/>
  <c r="J211" i="8"/>
  <c r="I211" i="8"/>
  <c r="H211" i="8"/>
  <c r="G211" i="8"/>
  <c r="F211" i="8"/>
  <c r="E211" i="8"/>
  <c r="D211" i="8"/>
  <c r="O210" i="8"/>
  <c r="N210" i="8"/>
  <c r="M210" i="8"/>
  <c r="L210" i="8"/>
  <c r="V210" i="8" s="1"/>
  <c r="K210" i="8"/>
  <c r="J210" i="8"/>
  <c r="I210" i="8"/>
  <c r="H210" i="8"/>
  <c r="G210" i="8"/>
  <c r="F210" i="8"/>
  <c r="E210" i="8"/>
  <c r="D210" i="8"/>
  <c r="O209" i="8"/>
  <c r="N209" i="8"/>
  <c r="M209" i="8"/>
  <c r="L209" i="8"/>
  <c r="V209" i="8" s="1"/>
  <c r="K209" i="8"/>
  <c r="J209" i="8"/>
  <c r="I209" i="8"/>
  <c r="H209" i="8"/>
  <c r="G209" i="8"/>
  <c r="F209" i="8"/>
  <c r="E209" i="8"/>
  <c r="D209" i="8"/>
  <c r="O208" i="8"/>
  <c r="N208" i="8"/>
  <c r="M208" i="8"/>
  <c r="L208" i="8"/>
  <c r="U208" i="8" s="1"/>
  <c r="K208" i="8"/>
  <c r="J208" i="8"/>
  <c r="I208" i="8"/>
  <c r="H208" i="8"/>
  <c r="G208" i="8"/>
  <c r="F208" i="8"/>
  <c r="E208" i="8"/>
  <c r="D208" i="8"/>
  <c r="O207" i="8"/>
  <c r="N207" i="8"/>
  <c r="M207" i="8"/>
  <c r="L207" i="8"/>
  <c r="K207" i="8"/>
  <c r="J207" i="8"/>
  <c r="I207" i="8"/>
  <c r="H207" i="8"/>
  <c r="G207" i="8"/>
  <c r="F207" i="8"/>
  <c r="E207" i="8"/>
  <c r="D207" i="8"/>
  <c r="O206" i="8"/>
  <c r="N206" i="8"/>
  <c r="M206" i="8"/>
  <c r="L206" i="8"/>
  <c r="U206" i="8" s="1"/>
  <c r="Y206" i="8" s="1"/>
  <c r="K206" i="8"/>
  <c r="J206" i="8"/>
  <c r="I206" i="8"/>
  <c r="H206" i="8"/>
  <c r="G206" i="8"/>
  <c r="F206" i="8"/>
  <c r="E206" i="8"/>
  <c r="D206" i="8"/>
  <c r="O205" i="8"/>
  <c r="N205" i="8"/>
  <c r="M205" i="8"/>
  <c r="L205" i="8"/>
  <c r="U205" i="8" s="1"/>
  <c r="AH205" i="8" s="1"/>
  <c r="K205" i="8"/>
  <c r="J205" i="8"/>
  <c r="I205" i="8"/>
  <c r="H205" i="8"/>
  <c r="G205" i="8"/>
  <c r="F205" i="8"/>
  <c r="E205" i="8"/>
  <c r="D205" i="8"/>
  <c r="O204" i="8"/>
  <c r="N204" i="8"/>
  <c r="M204" i="8"/>
  <c r="L204" i="8"/>
  <c r="U204" i="8" s="1"/>
  <c r="AH204" i="8" s="1"/>
  <c r="K204" i="8"/>
  <c r="J204" i="8"/>
  <c r="I204" i="8"/>
  <c r="H204" i="8"/>
  <c r="G204" i="8"/>
  <c r="F204" i="8"/>
  <c r="E204" i="8"/>
  <c r="D204" i="8"/>
  <c r="O203" i="8"/>
  <c r="N203" i="8"/>
  <c r="M203" i="8"/>
  <c r="L203" i="8"/>
  <c r="U203" i="8" s="1"/>
  <c r="AH203" i="8" s="1"/>
  <c r="K203" i="8"/>
  <c r="J203" i="8"/>
  <c r="I203" i="8"/>
  <c r="H203" i="8"/>
  <c r="G203" i="8"/>
  <c r="F203" i="8"/>
  <c r="E203" i="8"/>
  <c r="D203" i="8"/>
  <c r="O202" i="8"/>
  <c r="N202" i="8"/>
  <c r="M202" i="8"/>
  <c r="L202" i="8"/>
  <c r="U202" i="8" s="1"/>
  <c r="AH202" i="8" s="1"/>
  <c r="K202" i="8"/>
  <c r="J202" i="8"/>
  <c r="I202" i="8"/>
  <c r="H202" i="8"/>
  <c r="G202" i="8"/>
  <c r="F202" i="8"/>
  <c r="E202" i="8"/>
  <c r="D202" i="8"/>
  <c r="O201" i="8"/>
  <c r="N201" i="8"/>
  <c r="M201" i="8"/>
  <c r="L201" i="8"/>
  <c r="K201" i="8"/>
  <c r="J201" i="8"/>
  <c r="I201" i="8"/>
  <c r="H201" i="8"/>
  <c r="G201" i="8"/>
  <c r="F201" i="8"/>
  <c r="E201" i="8"/>
  <c r="D201" i="8"/>
  <c r="O200" i="8"/>
  <c r="N200" i="8"/>
  <c r="M200" i="8"/>
  <c r="L200" i="8"/>
  <c r="K200" i="8"/>
  <c r="J200" i="8"/>
  <c r="I200" i="8"/>
  <c r="H200" i="8"/>
  <c r="G200" i="8"/>
  <c r="F200" i="8"/>
  <c r="E200" i="8"/>
  <c r="D200" i="8"/>
  <c r="O199" i="8"/>
  <c r="N199" i="8"/>
  <c r="M199" i="8"/>
  <c r="L199" i="8"/>
  <c r="U199" i="8" s="1"/>
  <c r="K199" i="8"/>
  <c r="J199" i="8"/>
  <c r="I199" i="8"/>
  <c r="H199" i="8"/>
  <c r="G199" i="8"/>
  <c r="F199" i="8"/>
  <c r="E199" i="8"/>
  <c r="D199" i="8"/>
  <c r="O198" i="8"/>
  <c r="N198" i="8"/>
  <c r="M198" i="8"/>
  <c r="L198" i="8"/>
  <c r="U198" i="8" s="1"/>
  <c r="K198" i="8"/>
  <c r="J198" i="8"/>
  <c r="I198" i="8"/>
  <c r="H198" i="8"/>
  <c r="G198" i="8"/>
  <c r="F198" i="8"/>
  <c r="E198" i="8"/>
  <c r="D198" i="8"/>
  <c r="O197" i="8"/>
  <c r="N197" i="8"/>
  <c r="M197" i="8"/>
  <c r="L197" i="8"/>
  <c r="K197" i="8"/>
  <c r="J197" i="8"/>
  <c r="I197" i="8"/>
  <c r="H197" i="8"/>
  <c r="G197" i="8"/>
  <c r="F197" i="8"/>
  <c r="E197" i="8"/>
  <c r="D197" i="8"/>
  <c r="O196" i="8"/>
  <c r="N196" i="8"/>
  <c r="M196" i="8"/>
  <c r="L196" i="8"/>
  <c r="V196" i="8" s="1"/>
  <c r="K196" i="8"/>
  <c r="J196" i="8"/>
  <c r="I196" i="8"/>
  <c r="H196" i="8"/>
  <c r="G196" i="8"/>
  <c r="F196" i="8"/>
  <c r="E196" i="8"/>
  <c r="D196" i="8"/>
  <c r="O195" i="8"/>
  <c r="N195" i="8"/>
  <c r="M195" i="8"/>
  <c r="L195" i="8"/>
  <c r="U195" i="8" s="1"/>
  <c r="K195" i="8"/>
  <c r="J195" i="8"/>
  <c r="I195" i="8"/>
  <c r="H195" i="8"/>
  <c r="G195" i="8"/>
  <c r="F195" i="8"/>
  <c r="E195" i="8"/>
  <c r="D195" i="8"/>
  <c r="O194" i="8"/>
  <c r="N194" i="8"/>
  <c r="M194" i="8"/>
  <c r="L194" i="8"/>
  <c r="U194" i="8" s="1"/>
  <c r="K194" i="8"/>
  <c r="J194" i="8"/>
  <c r="I194" i="8"/>
  <c r="H194" i="8"/>
  <c r="G194" i="8"/>
  <c r="F194" i="8"/>
  <c r="E194" i="8"/>
  <c r="D194" i="8"/>
  <c r="O193" i="8"/>
  <c r="N193" i="8"/>
  <c r="M193" i="8"/>
  <c r="L193" i="8"/>
  <c r="V193" i="8" s="1"/>
  <c r="K193" i="8"/>
  <c r="J193" i="8"/>
  <c r="I193" i="8"/>
  <c r="H193" i="8"/>
  <c r="G193" i="8"/>
  <c r="F193" i="8"/>
  <c r="E193" i="8"/>
  <c r="D193" i="8"/>
  <c r="O192" i="8"/>
  <c r="N192" i="8"/>
  <c r="M192" i="8"/>
  <c r="L192" i="8"/>
  <c r="U192" i="8" s="1"/>
  <c r="AH192" i="8" s="1"/>
  <c r="K192" i="8"/>
  <c r="J192" i="8"/>
  <c r="I192" i="8"/>
  <c r="H192" i="8"/>
  <c r="G192" i="8"/>
  <c r="F192" i="8"/>
  <c r="E192" i="8"/>
  <c r="D192" i="8"/>
  <c r="O191" i="8"/>
  <c r="N191" i="8"/>
  <c r="M191" i="8"/>
  <c r="L191" i="8"/>
  <c r="K191" i="8"/>
  <c r="J191" i="8"/>
  <c r="I191" i="8"/>
  <c r="H191" i="8"/>
  <c r="G191" i="8"/>
  <c r="F191" i="8"/>
  <c r="E191" i="8"/>
  <c r="D191" i="8"/>
  <c r="O190" i="8"/>
  <c r="N190" i="8"/>
  <c r="M190" i="8"/>
  <c r="L190" i="8"/>
  <c r="U190" i="8" s="1"/>
  <c r="AH190" i="8" s="1"/>
  <c r="K190" i="8"/>
  <c r="J190" i="8"/>
  <c r="I190" i="8"/>
  <c r="H190" i="8"/>
  <c r="G190" i="8"/>
  <c r="F190" i="8"/>
  <c r="E190" i="8"/>
  <c r="D190" i="8"/>
  <c r="O189" i="8"/>
  <c r="N189" i="8"/>
  <c r="M189" i="8"/>
  <c r="L189" i="8"/>
  <c r="K189" i="8"/>
  <c r="J189" i="8"/>
  <c r="I189" i="8"/>
  <c r="H189" i="8"/>
  <c r="G189" i="8"/>
  <c r="F189" i="8"/>
  <c r="E189" i="8"/>
  <c r="D189" i="8"/>
  <c r="O188" i="8"/>
  <c r="N188" i="8"/>
  <c r="M188" i="8"/>
  <c r="L188" i="8"/>
  <c r="V188" i="8" s="1"/>
  <c r="K188" i="8"/>
  <c r="J188" i="8"/>
  <c r="I188" i="8"/>
  <c r="H188" i="8"/>
  <c r="G188" i="8"/>
  <c r="F188" i="8"/>
  <c r="E188" i="8"/>
  <c r="D188" i="8"/>
  <c r="O187" i="8"/>
  <c r="N187" i="8"/>
  <c r="M187" i="8"/>
  <c r="L187" i="8"/>
  <c r="V187" i="8" s="1"/>
  <c r="K187" i="8"/>
  <c r="J187" i="8"/>
  <c r="I187" i="8"/>
  <c r="H187" i="8"/>
  <c r="G187" i="8"/>
  <c r="F187" i="8"/>
  <c r="E187" i="8"/>
  <c r="D187" i="8"/>
  <c r="O186" i="8"/>
  <c r="N186" i="8"/>
  <c r="M186" i="8"/>
  <c r="L186" i="8"/>
  <c r="K186" i="8"/>
  <c r="J186" i="8"/>
  <c r="I186" i="8"/>
  <c r="H186" i="8"/>
  <c r="G186" i="8"/>
  <c r="F186" i="8"/>
  <c r="E186" i="8"/>
  <c r="D186" i="8"/>
  <c r="O185" i="8"/>
  <c r="N185" i="8"/>
  <c r="M185" i="8"/>
  <c r="L185" i="8"/>
  <c r="V185" i="8" s="1"/>
  <c r="K185" i="8"/>
  <c r="J185" i="8"/>
  <c r="I185" i="8"/>
  <c r="H185" i="8"/>
  <c r="G185" i="8"/>
  <c r="F185" i="8"/>
  <c r="E185" i="8"/>
  <c r="D185" i="8"/>
  <c r="O184" i="8"/>
  <c r="N184" i="8"/>
  <c r="M184" i="8"/>
  <c r="L184" i="8"/>
  <c r="U184" i="8" s="1"/>
  <c r="K184" i="8"/>
  <c r="J184" i="8"/>
  <c r="I184" i="8"/>
  <c r="H184" i="8"/>
  <c r="G184" i="8"/>
  <c r="F184" i="8"/>
  <c r="E184" i="8"/>
  <c r="D184" i="8"/>
  <c r="O183" i="8"/>
  <c r="N183" i="8"/>
  <c r="M183" i="8"/>
  <c r="L183" i="8"/>
  <c r="K183" i="8"/>
  <c r="J183" i="8"/>
  <c r="I183" i="8"/>
  <c r="H183" i="8"/>
  <c r="G183" i="8"/>
  <c r="F183" i="8"/>
  <c r="E183" i="8"/>
  <c r="D183" i="8"/>
  <c r="O182" i="8"/>
  <c r="N182" i="8"/>
  <c r="M182" i="8"/>
  <c r="L182" i="8"/>
  <c r="U182" i="8" s="1"/>
  <c r="Y182" i="8" s="1"/>
  <c r="K182" i="8"/>
  <c r="J182" i="8"/>
  <c r="I182" i="8"/>
  <c r="H182" i="8"/>
  <c r="G182" i="8"/>
  <c r="F182" i="8"/>
  <c r="E182" i="8"/>
  <c r="D182" i="8"/>
  <c r="O181" i="8"/>
  <c r="N181" i="8"/>
  <c r="M181" i="8"/>
  <c r="L181" i="8"/>
  <c r="U181" i="8" s="1"/>
  <c r="K181" i="8"/>
  <c r="J181" i="8"/>
  <c r="I181" i="8"/>
  <c r="H181" i="8"/>
  <c r="G181" i="8"/>
  <c r="F181" i="8"/>
  <c r="E181" i="8"/>
  <c r="D181" i="8"/>
  <c r="O180" i="8"/>
  <c r="N180" i="8"/>
  <c r="M180" i="8"/>
  <c r="L180" i="8"/>
  <c r="U180" i="8" s="1"/>
  <c r="K180" i="8"/>
  <c r="J180" i="8"/>
  <c r="I180" i="8"/>
  <c r="H180" i="8"/>
  <c r="G180" i="8"/>
  <c r="F180" i="8"/>
  <c r="E180" i="8"/>
  <c r="D180" i="8"/>
  <c r="O179" i="8"/>
  <c r="N179" i="8"/>
  <c r="M179" i="8"/>
  <c r="L179" i="8"/>
  <c r="U179" i="8" s="1"/>
  <c r="K179" i="8"/>
  <c r="J179" i="8"/>
  <c r="I179" i="8"/>
  <c r="H179" i="8"/>
  <c r="G179" i="8"/>
  <c r="F179" i="8"/>
  <c r="E179" i="8"/>
  <c r="D179" i="8"/>
  <c r="O178" i="8"/>
  <c r="N178" i="8"/>
  <c r="M178" i="8"/>
  <c r="L178" i="8"/>
  <c r="U178" i="8" s="1"/>
  <c r="K178" i="8"/>
  <c r="J178" i="8"/>
  <c r="I178" i="8"/>
  <c r="H178" i="8"/>
  <c r="G178" i="8"/>
  <c r="F178" i="8"/>
  <c r="E178" i="8"/>
  <c r="D178" i="8"/>
  <c r="O177" i="8"/>
  <c r="N177" i="8"/>
  <c r="M177" i="8"/>
  <c r="L177" i="8"/>
  <c r="U177" i="8" s="1"/>
  <c r="K177" i="8"/>
  <c r="J177" i="8"/>
  <c r="I177" i="8"/>
  <c r="H177" i="8"/>
  <c r="G177" i="8"/>
  <c r="F177" i="8"/>
  <c r="E177" i="8"/>
  <c r="D177" i="8"/>
  <c r="O176" i="8"/>
  <c r="N176" i="8"/>
  <c r="M176" i="8"/>
  <c r="L176" i="8"/>
  <c r="U176" i="8" s="1"/>
  <c r="K176" i="8"/>
  <c r="J176" i="8"/>
  <c r="I176" i="8"/>
  <c r="H176" i="8"/>
  <c r="G176" i="8"/>
  <c r="F176" i="8"/>
  <c r="E176" i="8"/>
  <c r="D176" i="8"/>
  <c r="O175" i="8"/>
  <c r="N175" i="8"/>
  <c r="M175" i="8"/>
  <c r="L175" i="8"/>
  <c r="U175" i="8" s="1"/>
  <c r="K175" i="8"/>
  <c r="J175" i="8"/>
  <c r="I175" i="8"/>
  <c r="H175" i="8"/>
  <c r="G175" i="8"/>
  <c r="F175" i="8"/>
  <c r="E175" i="8"/>
  <c r="D175" i="8"/>
  <c r="O174" i="8"/>
  <c r="N174" i="8"/>
  <c r="M174" i="8"/>
  <c r="L174" i="8"/>
  <c r="V174" i="8" s="1"/>
  <c r="K174" i="8"/>
  <c r="J174" i="8"/>
  <c r="I174" i="8"/>
  <c r="H174" i="8"/>
  <c r="G174" i="8"/>
  <c r="F174" i="8"/>
  <c r="E174" i="8"/>
  <c r="D174" i="8"/>
  <c r="O173" i="8"/>
  <c r="N173" i="8"/>
  <c r="M173" i="8"/>
  <c r="L173" i="8"/>
  <c r="U173" i="8" s="1"/>
  <c r="K173" i="8"/>
  <c r="J173" i="8"/>
  <c r="I173" i="8"/>
  <c r="H173" i="8"/>
  <c r="G173" i="8"/>
  <c r="F173" i="8"/>
  <c r="E173" i="8"/>
  <c r="D173" i="8"/>
  <c r="O172" i="8"/>
  <c r="N172" i="8"/>
  <c r="M172" i="8"/>
  <c r="L172" i="8"/>
  <c r="K172" i="8"/>
  <c r="J172" i="8"/>
  <c r="I172" i="8"/>
  <c r="H172" i="8"/>
  <c r="G172" i="8"/>
  <c r="F172" i="8"/>
  <c r="E172" i="8"/>
  <c r="D172" i="8"/>
  <c r="O171" i="8"/>
  <c r="N171" i="8"/>
  <c r="M171" i="8"/>
  <c r="L171" i="8"/>
  <c r="U171" i="8" s="1"/>
  <c r="K171" i="8"/>
  <c r="J171" i="8"/>
  <c r="I171" i="8"/>
  <c r="H171" i="8"/>
  <c r="G171" i="8"/>
  <c r="F171" i="8"/>
  <c r="E171" i="8"/>
  <c r="D171" i="8"/>
  <c r="O170" i="8"/>
  <c r="N170" i="8"/>
  <c r="M170" i="8"/>
  <c r="L170" i="8"/>
  <c r="V170" i="8" s="1"/>
  <c r="Z170" i="8" s="1"/>
  <c r="K170" i="8"/>
  <c r="J170" i="8"/>
  <c r="I170" i="8"/>
  <c r="H170" i="8"/>
  <c r="G170" i="8"/>
  <c r="F170" i="8"/>
  <c r="E170" i="8"/>
  <c r="D170" i="8"/>
  <c r="O169" i="8"/>
  <c r="N169" i="8"/>
  <c r="M169" i="8"/>
  <c r="L169" i="8"/>
  <c r="U169" i="8" s="1"/>
  <c r="K169" i="8"/>
  <c r="J169" i="8"/>
  <c r="I169" i="8"/>
  <c r="H169" i="8"/>
  <c r="G169" i="8"/>
  <c r="F169" i="8"/>
  <c r="E169" i="8"/>
  <c r="D169" i="8"/>
  <c r="O168" i="8"/>
  <c r="N168" i="8"/>
  <c r="M168" i="8"/>
  <c r="L168" i="8"/>
  <c r="U168" i="8" s="1"/>
  <c r="K168" i="8"/>
  <c r="J168" i="8"/>
  <c r="I168" i="8"/>
  <c r="H168" i="8"/>
  <c r="G168" i="8"/>
  <c r="F168" i="8"/>
  <c r="E168" i="8"/>
  <c r="D168" i="8"/>
  <c r="O167" i="8"/>
  <c r="N167" i="8"/>
  <c r="M167" i="8"/>
  <c r="L167" i="8"/>
  <c r="K167" i="8"/>
  <c r="J167" i="8"/>
  <c r="I167" i="8"/>
  <c r="H167" i="8"/>
  <c r="G167" i="8"/>
  <c r="F167" i="8"/>
  <c r="E167" i="8"/>
  <c r="D167" i="8"/>
  <c r="O166" i="8"/>
  <c r="N166" i="8"/>
  <c r="M166" i="8"/>
  <c r="L166" i="8"/>
  <c r="V166" i="8" s="1"/>
  <c r="K166" i="8"/>
  <c r="J166" i="8"/>
  <c r="I166" i="8"/>
  <c r="H166" i="8"/>
  <c r="G166" i="8"/>
  <c r="F166" i="8"/>
  <c r="E166" i="8"/>
  <c r="D166" i="8"/>
  <c r="O165" i="8"/>
  <c r="N165" i="8"/>
  <c r="M165" i="8"/>
  <c r="L165" i="8"/>
  <c r="U165" i="8" s="1"/>
  <c r="K165" i="8"/>
  <c r="J165" i="8"/>
  <c r="I165" i="8"/>
  <c r="H165" i="8"/>
  <c r="G165" i="8"/>
  <c r="F165" i="8"/>
  <c r="E165" i="8"/>
  <c r="D165" i="8"/>
  <c r="O164" i="8"/>
  <c r="N164" i="8"/>
  <c r="M164" i="8"/>
  <c r="L164" i="8"/>
  <c r="U164" i="8" s="1"/>
  <c r="K164" i="8"/>
  <c r="J164" i="8"/>
  <c r="I164" i="8"/>
  <c r="H164" i="8"/>
  <c r="G164" i="8"/>
  <c r="F164" i="8"/>
  <c r="E164" i="8"/>
  <c r="D164" i="8"/>
  <c r="O163" i="8"/>
  <c r="N163" i="8"/>
  <c r="M163" i="8"/>
  <c r="L163" i="8"/>
  <c r="U163" i="8" s="1"/>
  <c r="K163" i="8"/>
  <c r="J163" i="8"/>
  <c r="I163" i="8"/>
  <c r="H163" i="8"/>
  <c r="G163" i="8"/>
  <c r="F163" i="8"/>
  <c r="E163" i="8"/>
  <c r="D163" i="8"/>
  <c r="O162" i="8"/>
  <c r="N162" i="8"/>
  <c r="M162" i="8"/>
  <c r="L162" i="8"/>
  <c r="U162" i="8" s="1"/>
  <c r="K162" i="8"/>
  <c r="J162" i="8"/>
  <c r="I162" i="8"/>
  <c r="H162" i="8"/>
  <c r="G162" i="8"/>
  <c r="F162" i="8"/>
  <c r="E162" i="8"/>
  <c r="D162" i="8"/>
  <c r="O161" i="8"/>
  <c r="N161" i="8"/>
  <c r="M161" i="8"/>
  <c r="L161" i="8"/>
  <c r="U161" i="8" s="1"/>
  <c r="K161" i="8"/>
  <c r="J161" i="8"/>
  <c r="I161" i="8"/>
  <c r="H161" i="8"/>
  <c r="G161" i="8"/>
  <c r="F161" i="8"/>
  <c r="E161" i="8"/>
  <c r="D161" i="8"/>
  <c r="O160" i="8"/>
  <c r="N160" i="8"/>
  <c r="M160" i="8"/>
  <c r="L160" i="8"/>
  <c r="U160" i="8" s="1"/>
  <c r="K160" i="8"/>
  <c r="J160" i="8"/>
  <c r="I160" i="8"/>
  <c r="H160" i="8"/>
  <c r="G160" i="8"/>
  <c r="F160" i="8"/>
  <c r="E160" i="8"/>
  <c r="D160" i="8"/>
  <c r="O159" i="8"/>
  <c r="N159" i="8"/>
  <c r="M159" i="8"/>
  <c r="L159" i="8"/>
  <c r="K159" i="8"/>
  <c r="J159" i="8"/>
  <c r="I159" i="8"/>
  <c r="H159" i="8"/>
  <c r="G159" i="8"/>
  <c r="F159" i="8"/>
  <c r="E159" i="8"/>
  <c r="D159" i="8"/>
  <c r="O158" i="8"/>
  <c r="N158" i="8"/>
  <c r="M158" i="8"/>
  <c r="L158" i="8"/>
  <c r="U158" i="8" s="1"/>
  <c r="Y158" i="8" s="1"/>
  <c r="K158" i="8"/>
  <c r="J158" i="8"/>
  <c r="I158" i="8"/>
  <c r="H158" i="8"/>
  <c r="G158" i="8"/>
  <c r="F158" i="8"/>
  <c r="E158" i="8"/>
  <c r="D158" i="8"/>
  <c r="O157" i="8"/>
  <c r="N157" i="8"/>
  <c r="M157" i="8"/>
  <c r="L157" i="8"/>
  <c r="U157" i="8" s="1"/>
  <c r="K157" i="8"/>
  <c r="J157" i="8"/>
  <c r="I157" i="8"/>
  <c r="H157" i="8"/>
  <c r="G157" i="8"/>
  <c r="F157" i="8"/>
  <c r="E157" i="8"/>
  <c r="D157" i="8"/>
  <c r="O156" i="8"/>
  <c r="N156" i="8"/>
  <c r="M156" i="8"/>
  <c r="L156" i="8"/>
  <c r="U156" i="8" s="1"/>
  <c r="K156" i="8"/>
  <c r="J156" i="8"/>
  <c r="I156" i="8"/>
  <c r="H156" i="8"/>
  <c r="G156" i="8"/>
  <c r="F156" i="8"/>
  <c r="E156" i="8"/>
  <c r="D156" i="8"/>
  <c r="O155" i="8"/>
  <c r="N155" i="8"/>
  <c r="M155" i="8"/>
  <c r="L155" i="8"/>
  <c r="U155" i="8" s="1"/>
  <c r="K155" i="8"/>
  <c r="J155" i="8"/>
  <c r="I155" i="8"/>
  <c r="H155" i="8"/>
  <c r="G155" i="8"/>
  <c r="F155" i="8"/>
  <c r="E155" i="8"/>
  <c r="D155" i="8"/>
  <c r="O154" i="8"/>
  <c r="N154" i="8"/>
  <c r="M154" i="8"/>
  <c r="L154" i="8"/>
  <c r="U154" i="8" s="1"/>
  <c r="K154" i="8"/>
  <c r="J154" i="8"/>
  <c r="I154" i="8"/>
  <c r="H154" i="8"/>
  <c r="G154" i="8"/>
  <c r="F154" i="8"/>
  <c r="E154" i="8"/>
  <c r="D154" i="8"/>
  <c r="O153" i="8"/>
  <c r="N153" i="8"/>
  <c r="M153" i="8"/>
  <c r="L153" i="8"/>
  <c r="U153" i="8" s="1"/>
  <c r="K153" i="8"/>
  <c r="J153" i="8"/>
  <c r="I153" i="8"/>
  <c r="H153" i="8"/>
  <c r="G153" i="8"/>
  <c r="F153" i="8"/>
  <c r="E153" i="8"/>
  <c r="D153" i="8"/>
  <c r="O152" i="8"/>
  <c r="N152" i="8"/>
  <c r="M152" i="8"/>
  <c r="L152" i="8"/>
  <c r="U152" i="8" s="1"/>
  <c r="K152" i="8"/>
  <c r="J152" i="8"/>
  <c r="I152" i="8"/>
  <c r="H152" i="8"/>
  <c r="G152" i="8"/>
  <c r="F152" i="8"/>
  <c r="E152" i="8"/>
  <c r="D152" i="8"/>
  <c r="O151" i="8"/>
  <c r="N151" i="8"/>
  <c r="M151" i="8"/>
  <c r="L151" i="8"/>
  <c r="K151" i="8"/>
  <c r="J151" i="8"/>
  <c r="I151" i="8"/>
  <c r="H151" i="8"/>
  <c r="G151" i="8"/>
  <c r="F151" i="8"/>
  <c r="E151" i="8"/>
  <c r="D151" i="8"/>
  <c r="O150" i="8"/>
  <c r="N150" i="8"/>
  <c r="M150" i="8"/>
  <c r="L150" i="8"/>
  <c r="V150" i="8" s="1"/>
  <c r="K150" i="8"/>
  <c r="J150" i="8"/>
  <c r="I150" i="8"/>
  <c r="H150" i="8"/>
  <c r="G150" i="8"/>
  <c r="F150" i="8"/>
  <c r="E150" i="8"/>
  <c r="D150" i="8"/>
  <c r="O149" i="8"/>
  <c r="N149" i="8"/>
  <c r="M149" i="8"/>
  <c r="L149" i="8"/>
  <c r="K149" i="8"/>
  <c r="J149" i="8"/>
  <c r="I149" i="8"/>
  <c r="H149" i="8"/>
  <c r="G149" i="8"/>
  <c r="F149" i="8"/>
  <c r="E149" i="8"/>
  <c r="D149" i="8"/>
  <c r="O148" i="8"/>
  <c r="N148" i="8"/>
  <c r="M148" i="8"/>
  <c r="L148" i="8"/>
  <c r="V148" i="8" s="1"/>
  <c r="K148" i="8"/>
  <c r="J148" i="8"/>
  <c r="I148" i="8"/>
  <c r="H148" i="8"/>
  <c r="G148" i="8"/>
  <c r="F148" i="8"/>
  <c r="E148" i="8"/>
  <c r="D148" i="8"/>
  <c r="O147" i="8"/>
  <c r="N147" i="8"/>
  <c r="M147" i="8"/>
  <c r="L147" i="8"/>
  <c r="U147" i="8" s="1"/>
  <c r="K147" i="8"/>
  <c r="J147" i="8"/>
  <c r="I147" i="8"/>
  <c r="H147" i="8"/>
  <c r="G147" i="8"/>
  <c r="F147" i="8"/>
  <c r="E147" i="8"/>
  <c r="D147" i="8"/>
  <c r="O146" i="8"/>
  <c r="N146" i="8"/>
  <c r="M146" i="8"/>
  <c r="L146" i="8"/>
  <c r="U146" i="8" s="1"/>
  <c r="AH146" i="8" s="1"/>
  <c r="K146" i="8"/>
  <c r="J146" i="8"/>
  <c r="I146" i="8"/>
  <c r="H146" i="8"/>
  <c r="G146" i="8"/>
  <c r="F146" i="8"/>
  <c r="E146" i="8"/>
  <c r="D146" i="8"/>
  <c r="O145" i="8"/>
  <c r="N145" i="8"/>
  <c r="M145" i="8"/>
  <c r="L145" i="8"/>
  <c r="K145" i="8"/>
  <c r="J145" i="8"/>
  <c r="I145" i="8"/>
  <c r="H145" i="8"/>
  <c r="G145" i="8"/>
  <c r="F145" i="8"/>
  <c r="E145" i="8"/>
  <c r="D145" i="8"/>
  <c r="O144" i="8"/>
  <c r="N144" i="8"/>
  <c r="M144" i="8"/>
  <c r="L144" i="8"/>
  <c r="V144" i="8" s="1"/>
  <c r="K144" i="8"/>
  <c r="J144" i="8"/>
  <c r="I144" i="8"/>
  <c r="H144" i="8"/>
  <c r="G144" i="8"/>
  <c r="F144" i="8"/>
  <c r="E144" i="8"/>
  <c r="D144" i="8"/>
  <c r="O143" i="8"/>
  <c r="N143" i="8"/>
  <c r="M143" i="8"/>
  <c r="L143" i="8"/>
  <c r="K143" i="8"/>
  <c r="J143" i="8"/>
  <c r="I143" i="8"/>
  <c r="H143" i="8"/>
  <c r="G143" i="8"/>
  <c r="F143" i="8"/>
  <c r="E143" i="8"/>
  <c r="D143" i="8"/>
  <c r="O142" i="8"/>
  <c r="N142" i="8"/>
  <c r="M142" i="8"/>
  <c r="L142" i="8"/>
  <c r="V142" i="8" s="1"/>
  <c r="K142" i="8"/>
  <c r="J142" i="8"/>
  <c r="I142" i="8"/>
  <c r="H142" i="8"/>
  <c r="G142" i="8"/>
  <c r="F142" i="8"/>
  <c r="E142" i="8"/>
  <c r="D142" i="8"/>
  <c r="O141" i="8"/>
  <c r="N141" i="8"/>
  <c r="M141" i="8"/>
  <c r="L141" i="8"/>
  <c r="U141" i="8" s="1"/>
  <c r="K141" i="8"/>
  <c r="J141" i="8"/>
  <c r="I141" i="8"/>
  <c r="H141" i="8"/>
  <c r="G141" i="8"/>
  <c r="F141" i="8"/>
  <c r="E141" i="8"/>
  <c r="D141" i="8"/>
  <c r="O140" i="8"/>
  <c r="N140" i="8"/>
  <c r="M140" i="8"/>
  <c r="L140" i="8"/>
  <c r="V140" i="8" s="1"/>
  <c r="K140" i="8"/>
  <c r="J140" i="8"/>
  <c r="I140" i="8"/>
  <c r="H140" i="8"/>
  <c r="G140" i="8"/>
  <c r="F140" i="8"/>
  <c r="E140" i="8"/>
  <c r="D140" i="8"/>
  <c r="O139" i="8"/>
  <c r="N139" i="8"/>
  <c r="M139" i="8"/>
  <c r="L139" i="8"/>
  <c r="U139" i="8" s="1"/>
  <c r="K139" i="8"/>
  <c r="J139" i="8"/>
  <c r="I139" i="8"/>
  <c r="H139" i="8"/>
  <c r="G139" i="8"/>
  <c r="F139" i="8"/>
  <c r="E139" i="8"/>
  <c r="D139" i="8"/>
  <c r="O138" i="8"/>
  <c r="N138" i="8"/>
  <c r="M138" i="8"/>
  <c r="L138" i="8"/>
  <c r="K138" i="8"/>
  <c r="J138" i="8"/>
  <c r="I138" i="8"/>
  <c r="H138" i="8"/>
  <c r="G138" i="8"/>
  <c r="F138" i="8"/>
  <c r="E138" i="8"/>
  <c r="D138" i="8"/>
  <c r="O137" i="8"/>
  <c r="N137" i="8"/>
  <c r="M137" i="8"/>
  <c r="L137" i="8"/>
  <c r="U137" i="8" s="1"/>
  <c r="K137" i="8"/>
  <c r="J137" i="8"/>
  <c r="I137" i="8"/>
  <c r="H137" i="8"/>
  <c r="G137" i="8"/>
  <c r="F137" i="8"/>
  <c r="E137" i="8"/>
  <c r="D137" i="8"/>
  <c r="O136" i="8"/>
  <c r="N136" i="8"/>
  <c r="M136" i="8"/>
  <c r="L136" i="8"/>
  <c r="V136" i="8" s="1"/>
  <c r="K136" i="8"/>
  <c r="J136" i="8"/>
  <c r="I136" i="8"/>
  <c r="H136" i="8"/>
  <c r="G136" i="8"/>
  <c r="F136" i="8"/>
  <c r="E136" i="8"/>
  <c r="D136" i="8"/>
  <c r="O135" i="8"/>
  <c r="N135" i="8"/>
  <c r="M135" i="8"/>
  <c r="L135" i="8"/>
  <c r="U135" i="8" s="1"/>
  <c r="K135" i="8"/>
  <c r="J135" i="8"/>
  <c r="I135" i="8"/>
  <c r="H135" i="8"/>
  <c r="G135" i="8"/>
  <c r="F135" i="8"/>
  <c r="E135" i="8"/>
  <c r="D135" i="8"/>
  <c r="O134" i="8"/>
  <c r="N134" i="8"/>
  <c r="M134" i="8"/>
  <c r="L134" i="8"/>
  <c r="V134" i="8" s="1"/>
  <c r="K134" i="8"/>
  <c r="J134" i="8"/>
  <c r="I134" i="8"/>
  <c r="H134" i="8"/>
  <c r="G134" i="8"/>
  <c r="F134" i="8"/>
  <c r="E134" i="8"/>
  <c r="D134" i="8"/>
  <c r="O133" i="8"/>
  <c r="N133" i="8"/>
  <c r="M133" i="8"/>
  <c r="L133" i="8"/>
  <c r="U133" i="8" s="1"/>
  <c r="K133" i="8"/>
  <c r="J133" i="8"/>
  <c r="I133" i="8"/>
  <c r="H133" i="8"/>
  <c r="G133" i="8"/>
  <c r="F133" i="8"/>
  <c r="E133" i="8"/>
  <c r="D133" i="8"/>
  <c r="O132" i="8"/>
  <c r="N132" i="8"/>
  <c r="M132" i="8"/>
  <c r="L132" i="8"/>
  <c r="K132" i="8"/>
  <c r="J132" i="8"/>
  <c r="I132" i="8"/>
  <c r="H132" i="8"/>
  <c r="G132" i="8"/>
  <c r="F132" i="8"/>
  <c r="E132" i="8"/>
  <c r="D132" i="8"/>
  <c r="O131" i="8"/>
  <c r="N131" i="8"/>
  <c r="M131" i="8"/>
  <c r="L131" i="8"/>
  <c r="U131" i="8" s="1"/>
  <c r="K131" i="8"/>
  <c r="J131" i="8"/>
  <c r="I131" i="8"/>
  <c r="H131" i="8"/>
  <c r="G131" i="8"/>
  <c r="F131" i="8"/>
  <c r="E131" i="8"/>
  <c r="D131" i="8"/>
  <c r="O130" i="8"/>
  <c r="N130" i="8"/>
  <c r="M130" i="8"/>
  <c r="L130" i="8"/>
  <c r="U130" i="8" s="1"/>
  <c r="K130" i="8"/>
  <c r="J130" i="8"/>
  <c r="I130" i="8"/>
  <c r="H130" i="8"/>
  <c r="G130" i="8"/>
  <c r="F130" i="8"/>
  <c r="E130" i="8"/>
  <c r="D130" i="8"/>
  <c r="O129" i="8"/>
  <c r="N129" i="8"/>
  <c r="M129" i="8"/>
  <c r="L129" i="8"/>
  <c r="U129" i="8" s="1"/>
  <c r="K129" i="8"/>
  <c r="J129" i="8"/>
  <c r="I129" i="8"/>
  <c r="H129" i="8"/>
  <c r="G129" i="8"/>
  <c r="F129" i="8"/>
  <c r="E129" i="8"/>
  <c r="D129" i="8"/>
  <c r="O128" i="8"/>
  <c r="N128" i="8"/>
  <c r="M128" i="8"/>
  <c r="L128" i="8"/>
  <c r="U128" i="8" s="1"/>
  <c r="K128" i="8"/>
  <c r="J128" i="8"/>
  <c r="I128" i="8"/>
  <c r="H128" i="8"/>
  <c r="G128" i="8"/>
  <c r="F128" i="8"/>
  <c r="E128" i="8"/>
  <c r="D128" i="8"/>
  <c r="O127" i="8"/>
  <c r="N127" i="8"/>
  <c r="M127" i="8"/>
  <c r="L127" i="8"/>
  <c r="U127" i="8" s="1"/>
  <c r="K127" i="8"/>
  <c r="J127" i="8"/>
  <c r="I127" i="8"/>
  <c r="H127" i="8"/>
  <c r="G127" i="8"/>
  <c r="F127" i="8"/>
  <c r="E127" i="8"/>
  <c r="D127" i="8"/>
  <c r="O126" i="8"/>
  <c r="N126" i="8"/>
  <c r="M126" i="8"/>
  <c r="L126" i="8"/>
  <c r="U126" i="8" s="1"/>
  <c r="K126" i="8"/>
  <c r="J126" i="8"/>
  <c r="I126" i="8"/>
  <c r="H126" i="8"/>
  <c r="G126" i="8"/>
  <c r="F126" i="8"/>
  <c r="E126" i="8"/>
  <c r="D126" i="8"/>
  <c r="O125" i="8"/>
  <c r="N125" i="8"/>
  <c r="M125" i="8"/>
  <c r="L125" i="8"/>
  <c r="U125" i="8" s="1"/>
  <c r="K125" i="8"/>
  <c r="J125" i="8"/>
  <c r="I125" i="8"/>
  <c r="H125" i="8"/>
  <c r="G125" i="8"/>
  <c r="F125" i="8"/>
  <c r="E125" i="8"/>
  <c r="D125" i="8"/>
  <c r="O124" i="8"/>
  <c r="N124" i="8"/>
  <c r="M124" i="8"/>
  <c r="L124" i="8"/>
  <c r="U124" i="8" s="1"/>
  <c r="K124" i="8"/>
  <c r="J124" i="8"/>
  <c r="I124" i="8"/>
  <c r="H124" i="8"/>
  <c r="G124" i="8"/>
  <c r="F124" i="8"/>
  <c r="E124" i="8"/>
  <c r="D124" i="8"/>
  <c r="O123" i="8"/>
  <c r="N123" i="8"/>
  <c r="M123" i="8"/>
  <c r="L123" i="8"/>
  <c r="U123" i="8" s="1"/>
  <c r="K123" i="8"/>
  <c r="J123" i="8"/>
  <c r="I123" i="8"/>
  <c r="H123" i="8"/>
  <c r="G123" i="8"/>
  <c r="F123" i="8"/>
  <c r="E123" i="8"/>
  <c r="D123" i="8"/>
  <c r="O122" i="8"/>
  <c r="N122" i="8"/>
  <c r="M122" i="8"/>
  <c r="L122" i="8"/>
  <c r="U122" i="8" s="1"/>
  <c r="K122" i="8"/>
  <c r="J122" i="8"/>
  <c r="I122" i="8"/>
  <c r="H122" i="8"/>
  <c r="G122" i="8"/>
  <c r="F122" i="8"/>
  <c r="E122" i="8"/>
  <c r="D122" i="8"/>
  <c r="O121" i="8"/>
  <c r="N121" i="8"/>
  <c r="M121" i="8"/>
  <c r="L121" i="8"/>
  <c r="U121" i="8" s="1"/>
  <c r="K121" i="8"/>
  <c r="J121" i="8"/>
  <c r="I121" i="8"/>
  <c r="H121" i="8"/>
  <c r="G121" i="8"/>
  <c r="F121" i="8"/>
  <c r="E121" i="8"/>
  <c r="D121" i="8"/>
  <c r="O120" i="8"/>
  <c r="N120" i="8"/>
  <c r="M120" i="8"/>
  <c r="L120" i="8"/>
  <c r="U120" i="8" s="1"/>
  <c r="K120" i="8"/>
  <c r="J120" i="8"/>
  <c r="I120" i="8"/>
  <c r="H120" i="8"/>
  <c r="G120" i="8"/>
  <c r="F120" i="8"/>
  <c r="E120" i="8"/>
  <c r="D120" i="8"/>
  <c r="O119" i="8"/>
  <c r="N119" i="8"/>
  <c r="M119" i="8"/>
  <c r="L119" i="8"/>
  <c r="U119" i="8" s="1"/>
  <c r="K119" i="8"/>
  <c r="J119" i="8"/>
  <c r="I119" i="8"/>
  <c r="H119" i="8"/>
  <c r="G119" i="8"/>
  <c r="F119" i="8"/>
  <c r="E119" i="8"/>
  <c r="D119" i="8"/>
  <c r="O118" i="8"/>
  <c r="N118" i="8"/>
  <c r="M118" i="8"/>
  <c r="L118" i="8"/>
  <c r="U118" i="8" s="1"/>
  <c r="K118" i="8"/>
  <c r="J118" i="8"/>
  <c r="I118" i="8"/>
  <c r="H118" i="8"/>
  <c r="G118" i="8"/>
  <c r="F118" i="8"/>
  <c r="E118" i="8"/>
  <c r="D118" i="8"/>
  <c r="O117" i="8"/>
  <c r="N117" i="8"/>
  <c r="M117" i="8"/>
  <c r="L117" i="8"/>
  <c r="V117" i="8" s="1"/>
  <c r="K117" i="8"/>
  <c r="J117" i="8"/>
  <c r="I117" i="8"/>
  <c r="H117" i="8"/>
  <c r="G117" i="8"/>
  <c r="F117" i="8"/>
  <c r="E117" i="8"/>
  <c r="D117" i="8"/>
  <c r="O116" i="8"/>
  <c r="N116" i="8"/>
  <c r="M116" i="8"/>
  <c r="L116" i="8"/>
  <c r="V116" i="8" s="1"/>
  <c r="K116" i="8"/>
  <c r="J116" i="8"/>
  <c r="I116" i="8"/>
  <c r="H116" i="8"/>
  <c r="G116" i="8"/>
  <c r="F116" i="8"/>
  <c r="E116" i="8"/>
  <c r="D116" i="8"/>
  <c r="O115" i="8"/>
  <c r="N115" i="8"/>
  <c r="M115" i="8"/>
  <c r="L115" i="8"/>
  <c r="K115" i="8"/>
  <c r="J115" i="8"/>
  <c r="I115" i="8"/>
  <c r="H115" i="8"/>
  <c r="G115" i="8"/>
  <c r="F115" i="8"/>
  <c r="E115" i="8"/>
  <c r="D115" i="8"/>
  <c r="O114" i="8"/>
  <c r="N114" i="8"/>
  <c r="M114" i="8"/>
  <c r="L114" i="8"/>
  <c r="V114" i="8" s="1"/>
  <c r="K114" i="8"/>
  <c r="J114" i="8"/>
  <c r="I114" i="8"/>
  <c r="H114" i="8"/>
  <c r="G114" i="8"/>
  <c r="F114" i="8"/>
  <c r="E114" i="8"/>
  <c r="D114" i="8"/>
  <c r="O113" i="8"/>
  <c r="N113" i="8"/>
  <c r="M113" i="8"/>
  <c r="L113" i="8"/>
  <c r="U113" i="8" s="1"/>
  <c r="K113" i="8"/>
  <c r="J113" i="8"/>
  <c r="I113" i="8"/>
  <c r="H113" i="8"/>
  <c r="G113" i="8"/>
  <c r="F113" i="8"/>
  <c r="E113" i="8"/>
  <c r="D113" i="8"/>
  <c r="O112" i="8"/>
  <c r="N112" i="8"/>
  <c r="M112" i="8"/>
  <c r="L112" i="8"/>
  <c r="V112" i="8" s="1"/>
  <c r="K112" i="8"/>
  <c r="J112" i="8"/>
  <c r="I112" i="8"/>
  <c r="H112" i="8"/>
  <c r="G112" i="8"/>
  <c r="F112" i="8"/>
  <c r="E112" i="8"/>
  <c r="D112" i="8"/>
  <c r="O111" i="8"/>
  <c r="N111" i="8"/>
  <c r="M111" i="8"/>
  <c r="L111" i="8"/>
  <c r="U111" i="8" s="1"/>
  <c r="K111" i="8"/>
  <c r="J111" i="8"/>
  <c r="I111" i="8"/>
  <c r="H111" i="8"/>
  <c r="G111" i="8"/>
  <c r="F111" i="8"/>
  <c r="E111" i="8"/>
  <c r="D111" i="8"/>
  <c r="O110" i="8"/>
  <c r="N110" i="8"/>
  <c r="M110" i="8"/>
  <c r="L110" i="8"/>
  <c r="V110" i="8" s="1"/>
  <c r="Z110" i="8" s="1"/>
  <c r="K110" i="8"/>
  <c r="J110" i="8"/>
  <c r="I110" i="8"/>
  <c r="H110" i="8"/>
  <c r="G110" i="8"/>
  <c r="F110" i="8"/>
  <c r="E110" i="8"/>
  <c r="D110" i="8"/>
  <c r="O109" i="8"/>
  <c r="N109" i="8"/>
  <c r="M109" i="8"/>
  <c r="L109" i="8"/>
  <c r="K109" i="8"/>
  <c r="J109" i="8"/>
  <c r="I109" i="8"/>
  <c r="H109" i="8"/>
  <c r="G109" i="8"/>
  <c r="F109" i="8"/>
  <c r="E109" i="8"/>
  <c r="D109" i="8"/>
  <c r="O108" i="8"/>
  <c r="N108" i="8"/>
  <c r="M108" i="8"/>
  <c r="L108" i="8"/>
  <c r="V108" i="8" s="1"/>
  <c r="K108" i="8"/>
  <c r="J108" i="8"/>
  <c r="I108" i="8"/>
  <c r="H108" i="8"/>
  <c r="G108" i="8"/>
  <c r="F108" i="8"/>
  <c r="E108" i="8"/>
  <c r="D108" i="8"/>
  <c r="O107" i="8"/>
  <c r="N107" i="8"/>
  <c r="M107" i="8"/>
  <c r="L107" i="8"/>
  <c r="U107" i="8" s="1"/>
  <c r="K107" i="8"/>
  <c r="J107" i="8"/>
  <c r="I107" i="8"/>
  <c r="H107" i="8"/>
  <c r="G107" i="8"/>
  <c r="F107" i="8"/>
  <c r="E107" i="8"/>
  <c r="D107" i="8"/>
  <c r="O106" i="8"/>
  <c r="N106" i="8"/>
  <c r="M106" i="8"/>
  <c r="L106" i="8"/>
  <c r="U106" i="8" s="1"/>
  <c r="K106" i="8"/>
  <c r="J106" i="8"/>
  <c r="I106" i="8"/>
  <c r="H106" i="8"/>
  <c r="G106" i="8"/>
  <c r="F106" i="8"/>
  <c r="E106" i="8"/>
  <c r="D106" i="8"/>
  <c r="O105" i="8"/>
  <c r="N105" i="8"/>
  <c r="M105" i="8"/>
  <c r="L105" i="8"/>
  <c r="K105" i="8"/>
  <c r="J105" i="8"/>
  <c r="I105" i="8"/>
  <c r="H105" i="8"/>
  <c r="G105" i="8"/>
  <c r="F105" i="8"/>
  <c r="E105" i="8"/>
  <c r="D105" i="8"/>
  <c r="O104" i="8"/>
  <c r="N104" i="8"/>
  <c r="M104" i="8"/>
  <c r="L104" i="8"/>
  <c r="V104" i="8" s="1"/>
  <c r="K104" i="8"/>
  <c r="J104" i="8"/>
  <c r="I104" i="8"/>
  <c r="H104" i="8"/>
  <c r="G104" i="8"/>
  <c r="F104" i="8"/>
  <c r="E104" i="8"/>
  <c r="D104" i="8"/>
  <c r="O103" i="8"/>
  <c r="N103" i="8"/>
  <c r="M103" i="8"/>
  <c r="L103" i="8"/>
  <c r="U103" i="8" s="1"/>
  <c r="K103" i="8"/>
  <c r="J103" i="8"/>
  <c r="I103" i="8"/>
  <c r="H103" i="8"/>
  <c r="G103" i="8"/>
  <c r="F103" i="8"/>
  <c r="E103" i="8"/>
  <c r="D103" i="8"/>
  <c r="O102" i="8"/>
  <c r="N102" i="8"/>
  <c r="M102" i="8"/>
  <c r="L102" i="8"/>
  <c r="U102" i="8" s="1"/>
  <c r="K102" i="8"/>
  <c r="J102" i="8"/>
  <c r="I102" i="8"/>
  <c r="H102" i="8"/>
  <c r="G102" i="8"/>
  <c r="F102" i="8"/>
  <c r="E102" i="8"/>
  <c r="D102" i="8"/>
  <c r="O101" i="8"/>
  <c r="N101" i="8"/>
  <c r="M101" i="8"/>
  <c r="L101" i="8"/>
  <c r="U101" i="8" s="1"/>
  <c r="K101" i="8"/>
  <c r="J101" i="8"/>
  <c r="I101" i="8"/>
  <c r="H101" i="8"/>
  <c r="G101" i="8"/>
  <c r="F101" i="8"/>
  <c r="E101" i="8"/>
  <c r="D101" i="8"/>
  <c r="O100" i="8"/>
  <c r="N100" i="8"/>
  <c r="M100" i="8"/>
  <c r="L100" i="8"/>
  <c r="U100" i="8" s="1"/>
  <c r="K100" i="8"/>
  <c r="J100" i="8"/>
  <c r="I100" i="8"/>
  <c r="H100" i="8"/>
  <c r="G100" i="8"/>
  <c r="F100" i="8"/>
  <c r="E100" i="8"/>
  <c r="D100" i="8"/>
  <c r="O99" i="8"/>
  <c r="N99" i="8"/>
  <c r="M99" i="8"/>
  <c r="L99" i="8"/>
  <c r="U99" i="8" s="1"/>
  <c r="K99" i="8"/>
  <c r="J99" i="8"/>
  <c r="I99" i="8"/>
  <c r="H99" i="8"/>
  <c r="G99" i="8"/>
  <c r="F99" i="8"/>
  <c r="E99" i="8"/>
  <c r="D99" i="8"/>
  <c r="O98" i="8"/>
  <c r="N98" i="8"/>
  <c r="M98" i="8"/>
  <c r="L98" i="8"/>
  <c r="V98" i="8" s="1"/>
  <c r="Z98" i="8" s="1"/>
  <c r="K98" i="8"/>
  <c r="J98" i="8"/>
  <c r="I98" i="8"/>
  <c r="H98" i="8"/>
  <c r="G98" i="8"/>
  <c r="F98" i="8"/>
  <c r="E98" i="8"/>
  <c r="D98" i="8"/>
  <c r="O97" i="8"/>
  <c r="N97" i="8"/>
  <c r="M97" i="8"/>
  <c r="L97" i="8"/>
  <c r="U97" i="8" s="1"/>
  <c r="K97" i="8"/>
  <c r="J97" i="8"/>
  <c r="I97" i="8"/>
  <c r="H97" i="8"/>
  <c r="G97" i="8"/>
  <c r="F97" i="8"/>
  <c r="E97" i="8"/>
  <c r="D97" i="8"/>
  <c r="O96" i="8"/>
  <c r="N96" i="8"/>
  <c r="M96" i="8"/>
  <c r="L96" i="8"/>
  <c r="K96" i="8"/>
  <c r="J96" i="8"/>
  <c r="I96" i="8"/>
  <c r="H96" i="8"/>
  <c r="G96" i="8"/>
  <c r="F96" i="8"/>
  <c r="E96" i="8"/>
  <c r="D96" i="8"/>
  <c r="O95" i="8"/>
  <c r="N95" i="8"/>
  <c r="M95" i="8"/>
  <c r="L95" i="8"/>
  <c r="U95" i="8" s="1"/>
  <c r="K95" i="8"/>
  <c r="J95" i="8"/>
  <c r="I95" i="8"/>
  <c r="H95" i="8"/>
  <c r="G95" i="8"/>
  <c r="F95" i="8"/>
  <c r="E95" i="8"/>
  <c r="D95" i="8"/>
  <c r="O94" i="8"/>
  <c r="N94" i="8"/>
  <c r="M94" i="8"/>
  <c r="L94" i="8"/>
  <c r="U94" i="8" s="1"/>
  <c r="K94" i="8"/>
  <c r="J94" i="8"/>
  <c r="I94" i="8"/>
  <c r="H94" i="8"/>
  <c r="G94" i="8"/>
  <c r="F94" i="8"/>
  <c r="E94" i="8"/>
  <c r="D94" i="8"/>
  <c r="O93" i="8"/>
  <c r="N93" i="8"/>
  <c r="M93" i="8"/>
  <c r="L93" i="8"/>
  <c r="U93" i="8" s="1"/>
  <c r="K93" i="8"/>
  <c r="J93" i="8"/>
  <c r="I93" i="8"/>
  <c r="H93" i="8"/>
  <c r="G93" i="8"/>
  <c r="F93" i="8"/>
  <c r="E93" i="8"/>
  <c r="D93" i="8"/>
  <c r="O92" i="8"/>
  <c r="N92" i="8"/>
  <c r="M92" i="8"/>
  <c r="L92" i="8"/>
  <c r="U92" i="8" s="1"/>
  <c r="K92" i="8"/>
  <c r="J92" i="8"/>
  <c r="I92" i="8"/>
  <c r="H92" i="8"/>
  <c r="G92" i="8"/>
  <c r="F92" i="8"/>
  <c r="E92" i="8"/>
  <c r="D92" i="8"/>
  <c r="O91" i="8"/>
  <c r="N91" i="8"/>
  <c r="M91" i="8"/>
  <c r="L91" i="8"/>
  <c r="U91" i="8" s="1"/>
  <c r="K91" i="8"/>
  <c r="J91" i="8"/>
  <c r="I91" i="8"/>
  <c r="H91" i="8"/>
  <c r="G91" i="8"/>
  <c r="F91" i="8"/>
  <c r="E91" i="8"/>
  <c r="D91" i="8"/>
  <c r="O90" i="8"/>
  <c r="N90" i="8"/>
  <c r="M90" i="8"/>
  <c r="L90" i="8"/>
  <c r="U90" i="8" s="1"/>
  <c r="K90" i="8"/>
  <c r="J90" i="8"/>
  <c r="I90" i="8"/>
  <c r="H90" i="8"/>
  <c r="G90" i="8"/>
  <c r="F90" i="8"/>
  <c r="E90" i="8"/>
  <c r="D90" i="8"/>
  <c r="O89" i="8"/>
  <c r="N89" i="8"/>
  <c r="M89" i="8"/>
  <c r="L89" i="8"/>
  <c r="U89" i="8" s="1"/>
  <c r="K89" i="8"/>
  <c r="J89" i="8"/>
  <c r="I89" i="8"/>
  <c r="H89" i="8"/>
  <c r="G89" i="8"/>
  <c r="F89" i="8"/>
  <c r="E89" i="8"/>
  <c r="D89" i="8"/>
  <c r="O88" i="8"/>
  <c r="N88" i="8"/>
  <c r="M88" i="8"/>
  <c r="L88" i="8"/>
  <c r="U88" i="8" s="1"/>
  <c r="K88" i="8"/>
  <c r="J88" i="8"/>
  <c r="I88" i="8"/>
  <c r="H88" i="8"/>
  <c r="G88" i="8"/>
  <c r="F88" i="8"/>
  <c r="E88" i="8"/>
  <c r="D88" i="8"/>
  <c r="O87" i="8"/>
  <c r="N87" i="8"/>
  <c r="M87" i="8"/>
  <c r="L87" i="8"/>
  <c r="U87" i="8" s="1"/>
  <c r="K87" i="8"/>
  <c r="J87" i="8"/>
  <c r="I87" i="8"/>
  <c r="H87" i="8"/>
  <c r="G87" i="8"/>
  <c r="F87" i="8"/>
  <c r="E87" i="8"/>
  <c r="D87" i="8"/>
  <c r="O86" i="8"/>
  <c r="N86" i="8"/>
  <c r="M86" i="8"/>
  <c r="L86" i="8"/>
  <c r="U86" i="8" s="1"/>
  <c r="Y86" i="8" s="1"/>
  <c r="K86" i="8"/>
  <c r="J86" i="8"/>
  <c r="I86" i="8"/>
  <c r="H86" i="8"/>
  <c r="G86" i="8"/>
  <c r="F86" i="8"/>
  <c r="E86" i="8"/>
  <c r="D86" i="8"/>
  <c r="O85" i="8"/>
  <c r="N85" i="8"/>
  <c r="M85" i="8"/>
  <c r="L85" i="8"/>
  <c r="V85" i="8" s="1"/>
  <c r="K85" i="8"/>
  <c r="J85" i="8"/>
  <c r="I85" i="8"/>
  <c r="H85" i="8"/>
  <c r="G85" i="8"/>
  <c r="F85" i="8"/>
  <c r="E85" i="8"/>
  <c r="D85" i="8"/>
  <c r="O84" i="8"/>
  <c r="N84" i="8"/>
  <c r="M84" i="8"/>
  <c r="L84" i="8"/>
  <c r="V84" i="8" s="1"/>
  <c r="K84" i="8"/>
  <c r="J84" i="8"/>
  <c r="I84" i="8"/>
  <c r="H84" i="8"/>
  <c r="G84" i="8"/>
  <c r="F84" i="8"/>
  <c r="E84" i="8"/>
  <c r="D84" i="8"/>
  <c r="O83" i="8"/>
  <c r="N83" i="8"/>
  <c r="M83" i="8"/>
  <c r="L83" i="8"/>
  <c r="U83" i="8" s="1"/>
  <c r="K83" i="8"/>
  <c r="J83" i="8"/>
  <c r="I83" i="8"/>
  <c r="H83" i="8"/>
  <c r="G83" i="8"/>
  <c r="F83" i="8"/>
  <c r="E83" i="8"/>
  <c r="D83" i="8"/>
  <c r="O82" i="8"/>
  <c r="N82" i="8"/>
  <c r="M82" i="8"/>
  <c r="L82" i="8"/>
  <c r="U82" i="8" s="1"/>
  <c r="K82" i="8"/>
  <c r="J82" i="8"/>
  <c r="I82" i="8"/>
  <c r="H82" i="8"/>
  <c r="G82" i="8"/>
  <c r="F82" i="8"/>
  <c r="E82" i="8"/>
  <c r="D82" i="8"/>
  <c r="O81" i="8"/>
  <c r="N81" i="8"/>
  <c r="M81" i="8"/>
  <c r="L81" i="8"/>
  <c r="U81" i="8" s="1"/>
  <c r="K81" i="8"/>
  <c r="J81" i="8"/>
  <c r="I81" i="8"/>
  <c r="H81" i="8"/>
  <c r="G81" i="8"/>
  <c r="F81" i="8"/>
  <c r="E81" i="8"/>
  <c r="D81" i="8"/>
  <c r="O80" i="8"/>
  <c r="N80" i="8"/>
  <c r="M80" i="8"/>
  <c r="L80" i="8"/>
  <c r="U80" i="8" s="1"/>
  <c r="K80" i="8"/>
  <c r="J80" i="8"/>
  <c r="I80" i="8"/>
  <c r="H80" i="8"/>
  <c r="G80" i="8"/>
  <c r="F80" i="8"/>
  <c r="E80" i="8"/>
  <c r="D80" i="8"/>
  <c r="O79" i="8"/>
  <c r="N79" i="8"/>
  <c r="M79" i="8"/>
  <c r="L79" i="8"/>
  <c r="U79" i="8" s="1"/>
  <c r="K79" i="8"/>
  <c r="J79" i="8"/>
  <c r="I79" i="8"/>
  <c r="H79" i="8"/>
  <c r="G79" i="8"/>
  <c r="F79" i="8"/>
  <c r="E79" i="8"/>
  <c r="D79" i="8"/>
  <c r="O78" i="8"/>
  <c r="N78" i="8"/>
  <c r="M78" i="8"/>
  <c r="L78" i="8"/>
  <c r="U78" i="8" s="1"/>
  <c r="K78" i="8"/>
  <c r="J78" i="8"/>
  <c r="I78" i="8"/>
  <c r="H78" i="8"/>
  <c r="G78" i="8"/>
  <c r="F78" i="8"/>
  <c r="E78" i="8"/>
  <c r="D78" i="8"/>
  <c r="O77" i="8"/>
  <c r="N77" i="8"/>
  <c r="M77" i="8"/>
  <c r="L77" i="8"/>
  <c r="V77" i="8" s="1"/>
  <c r="K77" i="8"/>
  <c r="J77" i="8"/>
  <c r="I77" i="8"/>
  <c r="H77" i="8"/>
  <c r="G77" i="8"/>
  <c r="F77" i="8"/>
  <c r="E77" i="8"/>
  <c r="D77" i="8"/>
  <c r="O76" i="8"/>
  <c r="N76" i="8"/>
  <c r="M76" i="8"/>
  <c r="L76" i="8"/>
  <c r="V76" i="8" s="1"/>
  <c r="K76" i="8"/>
  <c r="J76" i="8"/>
  <c r="I76" i="8"/>
  <c r="H76" i="8"/>
  <c r="G76" i="8"/>
  <c r="F76" i="8"/>
  <c r="E76" i="8"/>
  <c r="D76" i="8"/>
  <c r="O75" i="8"/>
  <c r="N75" i="8"/>
  <c r="M75" i="8"/>
  <c r="L75" i="8"/>
  <c r="U75" i="8" s="1"/>
  <c r="K75" i="8"/>
  <c r="J75" i="8"/>
  <c r="I75" i="8"/>
  <c r="H75" i="8"/>
  <c r="G75" i="8"/>
  <c r="F75" i="8"/>
  <c r="E75" i="8"/>
  <c r="D75" i="8"/>
  <c r="O74" i="8"/>
  <c r="N74" i="8"/>
  <c r="M74" i="8"/>
  <c r="L74" i="8"/>
  <c r="U74" i="8" s="1"/>
  <c r="K74" i="8"/>
  <c r="J74" i="8"/>
  <c r="I74" i="8"/>
  <c r="H74" i="8"/>
  <c r="G74" i="8"/>
  <c r="F74" i="8"/>
  <c r="E74" i="8"/>
  <c r="D74" i="8"/>
  <c r="O73" i="8"/>
  <c r="N73" i="8"/>
  <c r="M73" i="8"/>
  <c r="L73" i="8"/>
  <c r="U73" i="8" s="1"/>
  <c r="K73" i="8"/>
  <c r="J73" i="8"/>
  <c r="I73" i="8"/>
  <c r="H73" i="8"/>
  <c r="G73" i="8"/>
  <c r="F73" i="8"/>
  <c r="E73" i="8"/>
  <c r="D73" i="8"/>
  <c r="O72" i="8"/>
  <c r="N72" i="8"/>
  <c r="M72" i="8"/>
  <c r="L72" i="8"/>
  <c r="U72" i="8" s="1"/>
  <c r="K72" i="8"/>
  <c r="J72" i="8"/>
  <c r="I72" i="8"/>
  <c r="H72" i="8"/>
  <c r="G72" i="8"/>
  <c r="F72" i="8"/>
  <c r="E72" i="8"/>
  <c r="D72" i="8"/>
  <c r="O71" i="8"/>
  <c r="N71" i="8"/>
  <c r="M71" i="8"/>
  <c r="L71" i="8"/>
  <c r="U71" i="8" s="1"/>
  <c r="K71" i="8"/>
  <c r="J71" i="8"/>
  <c r="I71" i="8"/>
  <c r="H71" i="8"/>
  <c r="G71" i="8"/>
  <c r="F71" i="8"/>
  <c r="E71" i="8"/>
  <c r="D71" i="8"/>
  <c r="O70" i="8"/>
  <c r="N70" i="8"/>
  <c r="M70" i="8"/>
  <c r="L70" i="8"/>
  <c r="U70" i="8" s="1"/>
  <c r="K70" i="8"/>
  <c r="J70" i="8"/>
  <c r="I70" i="8"/>
  <c r="H70" i="8"/>
  <c r="G70" i="8"/>
  <c r="F70" i="8"/>
  <c r="E70" i="8"/>
  <c r="D70" i="8"/>
  <c r="O69" i="8"/>
  <c r="N69" i="8"/>
  <c r="M69" i="8"/>
  <c r="L69" i="8"/>
  <c r="U69" i="8" s="1"/>
  <c r="K69" i="8"/>
  <c r="J69" i="8"/>
  <c r="I69" i="8"/>
  <c r="H69" i="8"/>
  <c r="G69" i="8"/>
  <c r="F69" i="8"/>
  <c r="E69" i="8"/>
  <c r="D69" i="8"/>
  <c r="O68" i="8"/>
  <c r="N68" i="8"/>
  <c r="M68" i="8"/>
  <c r="L68" i="8"/>
  <c r="U68" i="8" s="1"/>
  <c r="K68" i="8"/>
  <c r="J68" i="8"/>
  <c r="I68" i="8"/>
  <c r="H68" i="8"/>
  <c r="G68" i="8"/>
  <c r="F68" i="8"/>
  <c r="E68" i="8"/>
  <c r="D68" i="8"/>
  <c r="O67" i="8"/>
  <c r="N67" i="8"/>
  <c r="M67" i="8"/>
  <c r="L67" i="8"/>
  <c r="U67" i="8" s="1"/>
  <c r="K67" i="8"/>
  <c r="J67" i="8"/>
  <c r="I67" i="8"/>
  <c r="H67" i="8"/>
  <c r="G67" i="8"/>
  <c r="F67" i="8"/>
  <c r="E67" i="8"/>
  <c r="D67" i="8"/>
  <c r="O66" i="8"/>
  <c r="N66" i="8"/>
  <c r="M66" i="8"/>
  <c r="L66" i="8"/>
  <c r="V66" i="8" s="1"/>
  <c r="K66" i="8"/>
  <c r="J66" i="8"/>
  <c r="I66" i="8"/>
  <c r="H66" i="8"/>
  <c r="G66" i="8"/>
  <c r="F66" i="8"/>
  <c r="E66" i="8"/>
  <c r="D66" i="8"/>
  <c r="O65" i="8"/>
  <c r="N65" i="8"/>
  <c r="M65" i="8"/>
  <c r="L65" i="8"/>
  <c r="U65" i="8" s="1"/>
  <c r="K65" i="8"/>
  <c r="J65" i="8"/>
  <c r="I65" i="8"/>
  <c r="H65" i="8"/>
  <c r="G65" i="8"/>
  <c r="F65" i="8"/>
  <c r="E65" i="8"/>
  <c r="D65" i="8"/>
  <c r="O64" i="8"/>
  <c r="N64" i="8"/>
  <c r="M64" i="8"/>
  <c r="L64" i="8"/>
  <c r="U64" i="8" s="1"/>
  <c r="K64" i="8"/>
  <c r="J64" i="8"/>
  <c r="I64" i="8"/>
  <c r="H64" i="8"/>
  <c r="G64" i="8"/>
  <c r="F64" i="8"/>
  <c r="E64" i="8"/>
  <c r="D64" i="8"/>
  <c r="O63" i="8"/>
  <c r="N63" i="8"/>
  <c r="M63" i="8"/>
  <c r="L63" i="8"/>
  <c r="U63" i="8" s="1"/>
  <c r="K63" i="8"/>
  <c r="J63" i="8"/>
  <c r="I63" i="8"/>
  <c r="H63" i="8"/>
  <c r="G63" i="8"/>
  <c r="F63" i="8"/>
  <c r="E63" i="8"/>
  <c r="D63" i="8"/>
  <c r="O62" i="8"/>
  <c r="N62" i="8"/>
  <c r="M62" i="8"/>
  <c r="L62" i="8"/>
  <c r="U62" i="8" s="1"/>
  <c r="K62" i="8"/>
  <c r="J62" i="8"/>
  <c r="I62" i="8"/>
  <c r="H62" i="8"/>
  <c r="G62" i="8"/>
  <c r="F62" i="8"/>
  <c r="E62" i="8"/>
  <c r="D62" i="8"/>
  <c r="O61" i="8"/>
  <c r="N61" i="8"/>
  <c r="M61" i="8"/>
  <c r="L61" i="8"/>
  <c r="U61" i="8" s="1"/>
  <c r="K61" i="8"/>
  <c r="J61" i="8"/>
  <c r="I61" i="8"/>
  <c r="H61" i="8"/>
  <c r="G61" i="8"/>
  <c r="F61" i="8"/>
  <c r="E61" i="8"/>
  <c r="D61" i="8"/>
  <c r="O60" i="8"/>
  <c r="N60" i="8"/>
  <c r="M60" i="8"/>
  <c r="L60" i="8"/>
  <c r="U60" i="8" s="1"/>
  <c r="K60" i="8"/>
  <c r="J60" i="8"/>
  <c r="I60" i="8"/>
  <c r="H60" i="8"/>
  <c r="G60" i="8"/>
  <c r="F60" i="8"/>
  <c r="E60" i="8"/>
  <c r="D60" i="8"/>
  <c r="O59" i="8"/>
  <c r="N59" i="8"/>
  <c r="M59" i="8"/>
  <c r="L59" i="8"/>
  <c r="U59" i="8" s="1"/>
  <c r="K59" i="8"/>
  <c r="J59" i="8"/>
  <c r="I59" i="8"/>
  <c r="H59" i="8"/>
  <c r="G59" i="8"/>
  <c r="F59" i="8"/>
  <c r="E59" i="8"/>
  <c r="D59" i="8"/>
  <c r="O58" i="8"/>
  <c r="N58" i="8"/>
  <c r="M58" i="8"/>
  <c r="L58" i="8"/>
  <c r="U58" i="8" s="1"/>
  <c r="K58" i="8"/>
  <c r="J58" i="8"/>
  <c r="I58" i="8"/>
  <c r="H58" i="8"/>
  <c r="G58" i="8"/>
  <c r="F58" i="8"/>
  <c r="E58" i="8"/>
  <c r="D58" i="8"/>
  <c r="O57" i="8"/>
  <c r="N57" i="8"/>
  <c r="M57" i="8"/>
  <c r="L57" i="8"/>
  <c r="K57" i="8"/>
  <c r="J57" i="8"/>
  <c r="I57" i="8"/>
  <c r="H57" i="8"/>
  <c r="G57" i="8"/>
  <c r="F57" i="8"/>
  <c r="E57" i="8"/>
  <c r="D57" i="8"/>
  <c r="O56" i="8"/>
  <c r="N56" i="8"/>
  <c r="M56" i="8"/>
  <c r="L56" i="8"/>
  <c r="U56" i="8" s="1"/>
  <c r="K56" i="8"/>
  <c r="J56" i="8"/>
  <c r="I56" i="8"/>
  <c r="H56" i="8"/>
  <c r="G56" i="8"/>
  <c r="F56" i="8"/>
  <c r="E56" i="8"/>
  <c r="D56" i="8"/>
  <c r="O55" i="8"/>
  <c r="N55" i="8"/>
  <c r="M55" i="8"/>
  <c r="L55" i="8"/>
  <c r="U55" i="8" s="1"/>
  <c r="K55" i="8"/>
  <c r="J55" i="8"/>
  <c r="I55" i="8"/>
  <c r="H55" i="8"/>
  <c r="G55" i="8"/>
  <c r="F55" i="8"/>
  <c r="E55" i="8"/>
  <c r="D55" i="8"/>
  <c r="O54" i="8"/>
  <c r="N54" i="8"/>
  <c r="M54" i="8"/>
  <c r="L54" i="8"/>
  <c r="V54" i="8" s="1"/>
  <c r="K54" i="8"/>
  <c r="J54" i="8"/>
  <c r="I54" i="8"/>
  <c r="H54" i="8"/>
  <c r="G54" i="8"/>
  <c r="F54" i="8"/>
  <c r="E54" i="8"/>
  <c r="D54" i="8"/>
  <c r="O53" i="8"/>
  <c r="N53" i="8"/>
  <c r="M53" i="8"/>
  <c r="L53" i="8"/>
  <c r="U53" i="8" s="1"/>
  <c r="K53" i="8"/>
  <c r="J53" i="8"/>
  <c r="I53" i="8"/>
  <c r="H53" i="8"/>
  <c r="G53" i="8"/>
  <c r="F53" i="8"/>
  <c r="E53" i="8"/>
  <c r="D53" i="8"/>
  <c r="O52" i="8"/>
  <c r="N52" i="8"/>
  <c r="M52" i="8"/>
  <c r="L52" i="8"/>
  <c r="U52" i="8" s="1"/>
  <c r="K52" i="8"/>
  <c r="J52" i="8"/>
  <c r="I52" i="8"/>
  <c r="H52" i="8"/>
  <c r="G52" i="8"/>
  <c r="F52" i="8"/>
  <c r="E52" i="8"/>
  <c r="D52" i="8"/>
  <c r="O51" i="8"/>
  <c r="N51" i="8"/>
  <c r="M51" i="8"/>
  <c r="L51" i="8"/>
  <c r="U51" i="8" s="1"/>
  <c r="K51" i="8"/>
  <c r="J51" i="8"/>
  <c r="I51" i="8"/>
  <c r="H51" i="8"/>
  <c r="G51" i="8"/>
  <c r="F51" i="8"/>
  <c r="E51" i="8"/>
  <c r="D51" i="8"/>
  <c r="O50" i="8"/>
  <c r="N50" i="8"/>
  <c r="M50" i="8"/>
  <c r="L50" i="8"/>
  <c r="K50" i="8"/>
  <c r="J50" i="8"/>
  <c r="I50" i="8"/>
  <c r="H50" i="8"/>
  <c r="G50" i="8"/>
  <c r="F50" i="8"/>
  <c r="E50" i="8"/>
  <c r="D50" i="8"/>
  <c r="O49" i="8"/>
  <c r="N49" i="8"/>
  <c r="M49" i="8"/>
  <c r="L49" i="8"/>
  <c r="U49" i="8" s="1"/>
  <c r="K49" i="8"/>
  <c r="J49" i="8"/>
  <c r="I49" i="8"/>
  <c r="H49" i="8"/>
  <c r="G49" i="8"/>
  <c r="F49" i="8"/>
  <c r="E49" i="8"/>
  <c r="D49" i="8"/>
  <c r="O48" i="8"/>
  <c r="N48" i="8"/>
  <c r="M48" i="8"/>
  <c r="L48" i="8"/>
  <c r="U48" i="8" s="1"/>
  <c r="K48" i="8"/>
  <c r="J48" i="8"/>
  <c r="I48" i="8"/>
  <c r="H48" i="8"/>
  <c r="G48" i="8"/>
  <c r="F48" i="8"/>
  <c r="E48" i="8"/>
  <c r="D48" i="8"/>
  <c r="O47" i="8"/>
  <c r="N47" i="8"/>
  <c r="M47" i="8"/>
  <c r="L47" i="8"/>
  <c r="U47" i="8" s="1"/>
  <c r="K47" i="8"/>
  <c r="J47" i="8"/>
  <c r="I47" i="8"/>
  <c r="H47" i="8"/>
  <c r="G47" i="8"/>
  <c r="F47" i="8"/>
  <c r="E47" i="8"/>
  <c r="D47" i="8"/>
  <c r="O46" i="8"/>
  <c r="N46" i="8"/>
  <c r="M46" i="8"/>
  <c r="L46" i="8"/>
  <c r="U46" i="8" s="1"/>
  <c r="K46" i="8"/>
  <c r="J46" i="8"/>
  <c r="I46" i="8"/>
  <c r="H46" i="8"/>
  <c r="G46" i="8"/>
  <c r="F46" i="8"/>
  <c r="E46" i="8"/>
  <c r="D46" i="8"/>
  <c r="O45" i="8"/>
  <c r="N45" i="8"/>
  <c r="M45" i="8"/>
  <c r="L45" i="8"/>
  <c r="U45" i="8" s="1"/>
  <c r="K45" i="8"/>
  <c r="J45" i="8"/>
  <c r="I45" i="8"/>
  <c r="H45" i="8"/>
  <c r="G45" i="8"/>
  <c r="F45" i="8"/>
  <c r="E45" i="8"/>
  <c r="D45" i="8"/>
  <c r="O44" i="8"/>
  <c r="N44" i="8"/>
  <c r="M44" i="8"/>
  <c r="L44" i="8"/>
  <c r="U44" i="8" s="1"/>
  <c r="K44" i="8"/>
  <c r="J44" i="8"/>
  <c r="I44" i="8"/>
  <c r="H44" i="8"/>
  <c r="G44" i="8"/>
  <c r="F44" i="8"/>
  <c r="E44" i="8"/>
  <c r="D44" i="8"/>
  <c r="O43" i="8"/>
  <c r="N43" i="8"/>
  <c r="M43" i="8"/>
  <c r="L43" i="8"/>
  <c r="K43" i="8"/>
  <c r="J43" i="8"/>
  <c r="I43" i="8"/>
  <c r="H43" i="8"/>
  <c r="G43" i="8"/>
  <c r="F43" i="8"/>
  <c r="E43" i="8"/>
  <c r="D43" i="8"/>
  <c r="O42" i="8"/>
  <c r="N42" i="8"/>
  <c r="M42" i="8"/>
  <c r="L42" i="8"/>
  <c r="V42" i="8" s="1"/>
  <c r="K42" i="8"/>
  <c r="J42" i="8"/>
  <c r="I42" i="8"/>
  <c r="H42" i="8"/>
  <c r="G42" i="8"/>
  <c r="F42" i="8"/>
  <c r="E42" i="8"/>
  <c r="D42" i="8"/>
  <c r="O41" i="8"/>
  <c r="N41" i="8"/>
  <c r="M41" i="8"/>
  <c r="L41" i="8"/>
  <c r="U41" i="8" s="1"/>
  <c r="K41" i="8"/>
  <c r="J41" i="8"/>
  <c r="I41" i="8"/>
  <c r="H41" i="8"/>
  <c r="G41" i="8"/>
  <c r="F41" i="8"/>
  <c r="E41" i="8"/>
  <c r="D41" i="8"/>
  <c r="O40" i="8"/>
  <c r="N40" i="8"/>
  <c r="M40" i="8"/>
  <c r="L40" i="8"/>
  <c r="U40" i="8" s="1"/>
  <c r="K40" i="8"/>
  <c r="J40" i="8"/>
  <c r="I40" i="8"/>
  <c r="H40" i="8"/>
  <c r="G40" i="8"/>
  <c r="F40" i="8"/>
  <c r="E40" i="8"/>
  <c r="D40" i="8"/>
  <c r="O39" i="8"/>
  <c r="N39" i="8"/>
  <c r="M39" i="8"/>
  <c r="L39" i="8"/>
  <c r="K39" i="8"/>
  <c r="J39" i="8"/>
  <c r="I39" i="8"/>
  <c r="H39" i="8"/>
  <c r="G39" i="8"/>
  <c r="F39" i="8"/>
  <c r="E39" i="8"/>
  <c r="D39" i="8"/>
  <c r="O38" i="8"/>
  <c r="N38" i="8"/>
  <c r="M38" i="8"/>
  <c r="L38" i="8"/>
  <c r="U38" i="8" s="1"/>
  <c r="AH38" i="8" s="1"/>
  <c r="K38" i="8"/>
  <c r="J38" i="8"/>
  <c r="I38" i="8"/>
  <c r="H38" i="8"/>
  <c r="G38" i="8"/>
  <c r="F38" i="8"/>
  <c r="E38" i="8"/>
  <c r="D38" i="8"/>
  <c r="O37" i="8"/>
  <c r="N37" i="8"/>
  <c r="M37" i="8"/>
  <c r="L37" i="8"/>
  <c r="U37" i="8" s="1"/>
  <c r="K37" i="8"/>
  <c r="J37" i="8"/>
  <c r="I37" i="8"/>
  <c r="H37" i="8"/>
  <c r="G37" i="8"/>
  <c r="F37" i="8"/>
  <c r="E37" i="8"/>
  <c r="D37" i="8"/>
  <c r="O36" i="8"/>
  <c r="N36" i="8"/>
  <c r="M36" i="8"/>
  <c r="L36" i="8"/>
  <c r="K36" i="8"/>
  <c r="J36" i="8"/>
  <c r="I36" i="8"/>
  <c r="H36" i="8"/>
  <c r="G36" i="8"/>
  <c r="F36" i="8"/>
  <c r="E36" i="8"/>
  <c r="D36" i="8"/>
  <c r="O35" i="8"/>
  <c r="N35" i="8"/>
  <c r="M35" i="8"/>
  <c r="L35" i="8"/>
  <c r="U35" i="8" s="1"/>
  <c r="K35" i="8"/>
  <c r="J35" i="8"/>
  <c r="I35" i="8"/>
  <c r="H35" i="8"/>
  <c r="G35" i="8"/>
  <c r="F35" i="8"/>
  <c r="E35" i="8"/>
  <c r="D35" i="8"/>
  <c r="O34" i="8"/>
  <c r="N34" i="8"/>
  <c r="M34" i="8"/>
  <c r="L34" i="8"/>
  <c r="K34" i="8"/>
  <c r="J34" i="8"/>
  <c r="I34" i="8"/>
  <c r="H34" i="8"/>
  <c r="G34" i="8"/>
  <c r="F34" i="8"/>
  <c r="E34" i="8"/>
  <c r="D34" i="8"/>
  <c r="O33" i="8"/>
  <c r="N33" i="8"/>
  <c r="M33" i="8"/>
  <c r="L33" i="8"/>
  <c r="K33" i="8"/>
  <c r="J33" i="8"/>
  <c r="I33" i="8"/>
  <c r="H33" i="8"/>
  <c r="G33" i="8"/>
  <c r="F33" i="8"/>
  <c r="E33" i="8"/>
  <c r="D33" i="8"/>
  <c r="O32" i="8"/>
  <c r="N32" i="8"/>
  <c r="M32" i="8"/>
  <c r="L32" i="8"/>
  <c r="V32" i="8" s="1"/>
  <c r="K32" i="8"/>
  <c r="J32" i="8"/>
  <c r="I32" i="8"/>
  <c r="H32" i="8"/>
  <c r="G32" i="8"/>
  <c r="F32" i="8"/>
  <c r="E32" i="8"/>
  <c r="D32" i="8"/>
  <c r="O31" i="8"/>
  <c r="N31" i="8"/>
  <c r="M31" i="8"/>
  <c r="L31" i="8"/>
  <c r="U31" i="8" s="1"/>
  <c r="K31" i="8"/>
  <c r="J31" i="8"/>
  <c r="I31" i="8"/>
  <c r="H31" i="8"/>
  <c r="G31" i="8"/>
  <c r="F31" i="8"/>
  <c r="E31" i="8"/>
  <c r="D31" i="8"/>
  <c r="O30" i="8"/>
  <c r="N30" i="8"/>
  <c r="M30" i="8"/>
  <c r="L30" i="8"/>
  <c r="V30" i="8" s="1"/>
  <c r="K30" i="8"/>
  <c r="J30" i="8"/>
  <c r="I30" i="8"/>
  <c r="H30" i="8"/>
  <c r="G30" i="8"/>
  <c r="F30" i="8"/>
  <c r="E30" i="8"/>
  <c r="D30" i="8"/>
  <c r="O29" i="8"/>
  <c r="N29" i="8"/>
  <c r="M29" i="8"/>
  <c r="L29" i="8"/>
  <c r="U29" i="8" s="1"/>
  <c r="K29" i="8"/>
  <c r="J29" i="8"/>
  <c r="I29" i="8"/>
  <c r="H29" i="8"/>
  <c r="G29" i="8"/>
  <c r="F29" i="8"/>
  <c r="E29" i="8"/>
  <c r="D29" i="8"/>
  <c r="O28" i="8"/>
  <c r="N28" i="8"/>
  <c r="M28" i="8"/>
  <c r="L28" i="8"/>
  <c r="K28" i="8"/>
  <c r="J28" i="8"/>
  <c r="I28" i="8"/>
  <c r="H28" i="8"/>
  <c r="G28" i="8"/>
  <c r="F28" i="8"/>
  <c r="E28" i="8"/>
  <c r="D28" i="8"/>
  <c r="O27" i="8"/>
  <c r="N27" i="8"/>
  <c r="M27" i="8"/>
  <c r="L27" i="8"/>
  <c r="U27" i="8" s="1"/>
  <c r="K27" i="8"/>
  <c r="J27" i="8"/>
  <c r="I27" i="8"/>
  <c r="H27" i="8"/>
  <c r="G27" i="8"/>
  <c r="F27" i="8"/>
  <c r="E27" i="8"/>
  <c r="D27" i="8"/>
  <c r="O26" i="8"/>
  <c r="N26" i="8"/>
  <c r="M26" i="8"/>
  <c r="L26" i="8"/>
  <c r="V26" i="8" s="1"/>
  <c r="Z26" i="8" s="1"/>
  <c r="K26" i="8"/>
  <c r="J26" i="8"/>
  <c r="I26" i="8"/>
  <c r="H26" i="8"/>
  <c r="G26" i="8"/>
  <c r="F26" i="8"/>
  <c r="E26" i="8"/>
  <c r="D26" i="8"/>
  <c r="O25" i="8"/>
  <c r="N25" i="8"/>
  <c r="M25" i="8"/>
  <c r="L25" i="8"/>
  <c r="U25" i="8" s="1"/>
  <c r="K25" i="8"/>
  <c r="J25" i="8"/>
  <c r="I25" i="8"/>
  <c r="H25" i="8"/>
  <c r="G25" i="8"/>
  <c r="F25" i="8"/>
  <c r="E25" i="8"/>
  <c r="D25" i="8"/>
  <c r="O24" i="8"/>
  <c r="N24" i="8"/>
  <c r="M24" i="8"/>
  <c r="L24" i="8"/>
  <c r="U24" i="8" s="1"/>
  <c r="K24" i="8"/>
  <c r="J24" i="8"/>
  <c r="I24" i="8"/>
  <c r="H24" i="8"/>
  <c r="G24" i="8"/>
  <c r="F24" i="8"/>
  <c r="E24" i="8"/>
  <c r="D24" i="8"/>
  <c r="O23" i="8"/>
  <c r="N23" i="8"/>
  <c r="M23" i="8"/>
  <c r="L23" i="8"/>
  <c r="V23" i="8" s="1"/>
  <c r="K23" i="8"/>
  <c r="J23" i="8"/>
  <c r="I23" i="8"/>
  <c r="H23" i="8"/>
  <c r="G23" i="8"/>
  <c r="F23" i="8"/>
  <c r="E23" i="8"/>
  <c r="D23" i="8"/>
  <c r="O22" i="8"/>
  <c r="N22" i="8"/>
  <c r="M22" i="8"/>
  <c r="L22" i="8"/>
  <c r="V22" i="8" s="1"/>
  <c r="K22" i="8"/>
  <c r="J22" i="8"/>
  <c r="I22" i="8"/>
  <c r="H22" i="8"/>
  <c r="G22" i="8"/>
  <c r="F22" i="8"/>
  <c r="E22" i="8"/>
  <c r="D22" i="8"/>
  <c r="O21" i="8"/>
  <c r="N21" i="8"/>
  <c r="M21" i="8"/>
  <c r="L21" i="8"/>
  <c r="U21" i="8" s="1"/>
  <c r="K21" i="8"/>
  <c r="J21" i="8"/>
  <c r="I21" i="8"/>
  <c r="H21" i="8"/>
  <c r="G21" i="8"/>
  <c r="F21" i="8"/>
  <c r="E21" i="8"/>
  <c r="D21" i="8"/>
  <c r="O20" i="8"/>
  <c r="N20" i="8"/>
  <c r="M20" i="8"/>
  <c r="L20" i="8"/>
  <c r="V20" i="8" s="1"/>
  <c r="K20" i="8"/>
  <c r="J20" i="8"/>
  <c r="I20" i="8"/>
  <c r="H20" i="8"/>
  <c r="G20" i="8"/>
  <c r="F20" i="8"/>
  <c r="E20" i="8"/>
  <c r="D20" i="8"/>
  <c r="O19" i="8"/>
  <c r="N19" i="8"/>
  <c r="M19" i="8"/>
  <c r="L19" i="8"/>
  <c r="U19" i="8" s="1"/>
  <c r="K19" i="8"/>
  <c r="J19" i="8"/>
  <c r="I19" i="8"/>
  <c r="H19" i="8"/>
  <c r="G19" i="8"/>
  <c r="F19" i="8"/>
  <c r="E19" i="8"/>
  <c r="D19" i="8"/>
  <c r="O18" i="8"/>
  <c r="N18" i="8"/>
  <c r="M18" i="8"/>
  <c r="L18" i="8"/>
  <c r="U18" i="8" s="1"/>
  <c r="K18" i="8"/>
  <c r="J18" i="8"/>
  <c r="I18" i="8"/>
  <c r="H18" i="8"/>
  <c r="G18" i="8"/>
  <c r="F18" i="8"/>
  <c r="E18" i="8"/>
  <c r="D18" i="8"/>
  <c r="O17" i="8"/>
  <c r="N17" i="8"/>
  <c r="M17" i="8"/>
  <c r="L17" i="8"/>
  <c r="U17" i="8" s="1"/>
  <c r="K17" i="8"/>
  <c r="J17" i="8"/>
  <c r="I17" i="8"/>
  <c r="H17" i="8"/>
  <c r="G17" i="8"/>
  <c r="F17" i="8"/>
  <c r="E17" i="8"/>
  <c r="D17" i="8"/>
  <c r="O16" i="8"/>
  <c r="N16" i="8"/>
  <c r="M16" i="8"/>
  <c r="L16" i="8"/>
  <c r="U16" i="8" s="1"/>
  <c r="K16" i="8"/>
  <c r="J16" i="8"/>
  <c r="I16" i="8"/>
  <c r="H16" i="8"/>
  <c r="G16" i="8"/>
  <c r="F16" i="8"/>
  <c r="E16" i="8"/>
  <c r="D16" i="8"/>
  <c r="O15" i="8"/>
  <c r="N15" i="8"/>
  <c r="M15" i="8"/>
  <c r="L15" i="8"/>
  <c r="U15" i="8" s="1"/>
  <c r="K15" i="8"/>
  <c r="J15" i="8"/>
  <c r="I15" i="8"/>
  <c r="H15" i="8"/>
  <c r="G15" i="8"/>
  <c r="F15" i="8"/>
  <c r="E15" i="8"/>
  <c r="D15" i="8"/>
  <c r="O14" i="8"/>
  <c r="N14" i="8"/>
  <c r="M14" i="8"/>
  <c r="L14" i="8"/>
  <c r="K14" i="8"/>
  <c r="J14" i="8"/>
  <c r="I14" i="8"/>
  <c r="H14" i="8"/>
  <c r="G14" i="8"/>
  <c r="F14" i="8"/>
  <c r="E14" i="8"/>
  <c r="D14" i="8"/>
  <c r="O13" i="8"/>
  <c r="N13" i="8"/>
  <c r="M13" i="8"/>
  <c r="L13" i="8"/>
  <c r="K13" i="8"/>
  <c r="J13" i="8"/>
  <c r="I13" i="8"/>
  <c r="H13" i="8"/>
  <c r="G13" i="8"/>
  <c r="F13" i="8"/>
  <c r="E13" i="8"/>
  <c r="D13" i="8"/>
  <c r="O12" i="8"/>
  <c r="N12" i="8"/>
  <c r="M12" i="8"/>
  <c r="L12" i="8"/>
  <c r="V12" i="8" s="1"/>
  <c r="K12" i="8"/>
  <c r="J12" i="8"/>
  <c r="I12" i="8"/>
  <c r="H12" i="8"/>
  <c r="G12" i="8"/>
  <c r="F12" i="8"/>
  <c r="E12" i="8"/>
  <c r="D12" i="8"/>
  <c r="O11" i="8"/>
  <c r="N11" i="8"/>
  <c r="M11" i="8"/>
  <c r="L11" i="8"/>
  <c r="U11" i="8" s="1"/>
  <c r="K11" i="8"/>
  <c r="J11" i="8"/>
  <c r="I11" i="8"/>
  <c r="H11" i="8"/>
  <c r="G11" i="8"/>
  <c r="F11" i="8"/>
  <c r="E11" i="8"/>
  <c r="D11" i="8"/>
  <c r="O10" i="8"/>
  <c r="N10" i="8"/>
  <c r="M10" i="8"/>
  <c r="L10" i="8"/>
  <c r="V10" i="8" s="1"/>
  <c r="K10" i="8"/>
  <c r="J10" i="8"/>
  <c r="I10" i="8"/>
  <c r="H10" i="8"/>
  <c r="G10" i="8"/>
  <c r="F10" i="8"/>
  <c r="E10" i="8"/>
  <c r="D10" i="8"/>
  <c r="O9" i="8"/>
  <c r="N9" i="8"/>
  <c r="M9" i="8"/>
  <c r="L9" i="8"/>
  <c r="U9" i="8" s="1"/>
  <c r="K9" i="8"/>
  <c r="J9" i="8"/>
  <c r="I9" i="8"/>
  <c r="H9" i="8"/>
  <c r="G9" i="8"/>
  <c r="F9" i="8"/>
  <c r="E9" i="8"/>
  <c r="D9" i="8"/>
  <c r="O8" i="8"/>
  <c r="N8" i="8"/>
  <c r="M8" i="8"/>
  <c r="L8" i="8"/>
  <c r="K8" i="8"/>
  <c r="J8" i="8"/>
  <c r="I8" i="8"/>
  <c r="H8" i="8"/>
  <c r="G8" i="8"/>
  <c r="F8" i="8"/>
  <c r="E8" i="8"/>
  <c r="D8" i="8"/>
  <c r="O7" i="8"/>
  <c r="N7" i="8"/>
  <c r="M7" i="8"/>
  <c r="L7" i="8"/>
  <c r="K7" i="8"/>
  <c r="J7" i="8"/>
  <c r="I7" i="8"/>
  <c r="H7" i="8"/>
  <c r="G7" i="8"/>
  <c r="F7" i="8"/>
  <c r="E7" i="8"/>
  <c r="D7" i="8"/>
  <c r="O6" i="8"/>
  <c r="N6" i="8"/>
  <c r="M6" i="8"/>
  <c r="L6" i="8"/>
  <c r="V6" i="8" s="1"/>
  <c r="K6" i="8"/>
  <c r="J6" i="8"/>
  <c r="I6" i="8"/>
  <c r="H6" i="8"/>
  <c r="G6" i="8"/>
  <c r="F6" i="8"/>
  <c r="E6" i="8"/>
  <c r="D6" i="8"/>
  <c r="O5" i="8"/>
  <c r="N5" i="8"/>
  <c r="M5" i="8"/>
  <c r="L5" i="8"/>
  <c r="U5" i="8" s="1"/>
  <c r="K5" i="8"/>
  <c r="J5" i="8"/>
  <c r="I5" i="8"/>
  <c r="H5" i="8"/>
  <c r="G5" i="8"/>
  <c r="F5" i="8"/>
  <c r="E5" i="8"/>
  <c r="D5" i="8"/>
  <c r="O4" i="8"/>
  <c r="N4" i="8"/>
  <c r="M4" i="8"/>
  <c r="L4" i="8"/>
  <c r="U4" i="8" s="1"/>
  <c r="K4" i="8"/>
  <c r="J4" i="8"/>
  <c r="I4" i="8"/>
  <c r="H4" i="8"/>
  <c r="G4" i="8"/>
  <c r="F4" i="8"/>
  <c r="E4" i="8"/>
  <c r="D4" i="8"/>
  <c r="O3" i="8"/>
  <c r="N3" i="8"/>
  <c r="M3" i="8"/>
  <c r="L3" i="8"/>
  <c r="U3" i="8" s="1"/>
  <c r="K3" i="8"/>
  <c r="J3" i="8"/>
  <c r="I3" i="8"/>
  <c r="H3" i="8"/>
  <c r="G3" i="8"/>
  <c r="F3" i="8"/>
  <c r="E3" i="8"/>
  <c r="D3" i="8"/>
  <c r="O2" i="8"/>
  <c r="N2" i="8"/>
  <c r="M2" i="8"/>
  <c r="L2" i="8"/>
  <c r="U2" i="8" s="1"/>
  <c r="Y2" i="8" s="1"/>
  <c r="K2" i="8"/>
  <c r="J2" i="8"/>
  <c r="I2" i="8"/>
  <c r="H2" i="8"/>
  <c r="G2" i="8"/>
  <c r="F2" i="8"/>
  <c r="E2" i="8"/>
  <c r="D2" i="8"/>
  <c r="L36" i="14"/>
  <c r="F27" i="14"/>
  <c r="F26" i="14"/>
  <c r="F25" i="14"/>
  <c r="F24" i="14"/>
  <c r="F23" i="14"/>
  <c r="F22" i="14"/>
  <c r="M19" i="14"/>
  <c r="M18" i="14"/>
  <c r="I18" i="14"/>
  <c r="M17" i="14"/>
  <c r="I17" i="14"/>
  <c r="N17" i="14" s="1"/>
  <c r="O17" i="14" s="1"/>
  <c r="P17" i="14" s="1"/>
  <c r="M12" i="14"/>
  <c r="J12" i="14" s="1"/>
  <c r="K12" i="14" s="1"/>
  <c r="I12" i="14" s="1"/>
  <c r="N13" i="14"/>
  <c r="O13" i="14" s="1"/>
  <c r="P13" i="14" s="1"/>
  <c r="M11" i="14"/>
  <c r="J11" i="14" s="1"/>
  <c r="M9" i="14"/>
  <c r="N6" i="14"/>
  <c r="O6" i="14" s="1"/>
  <c r="H7" i="54" l="1"/>
  <c r="H9" i="54"/>
  <c r="H12" i="54"/>
  <c r="K11" i="14"/>
  <c r="I11" i="14" s="1"/>
  <c r="C36" i="68"/>
  <c r="C37" i="68"/>
  <c r="Q12" i="45"/>
  <c r="Q13" i="45" s="1"/>
  <c r="H15" i="54"/>
  <c r="H17" i="54"/>
  <c r="B35" i="68"/>
  <c r="B36" i="68" s="1"/>
  <c r="F35" i="68"/>
  <c r="J35" i="68"/>
  <c r="G37" i="68"/>
  <c r="K37" i="68"/>
  <c r="D35" i="68"/>
  <c r="D37" i="68" s="1"/>
  <c r="H35" i="68"/>
  <c r="L35" i="68"/>
  <c r="L36" i="68" s="1"/>
  <c r="J9" i="14"/>
  <c r="J10" i="14"/>
  <c r="P14" i="14"/>
  <c r="N18" i="14"/>
  <c r="O18" i="14" s="1"/>
  <c r="P18" i="14" s="1"/>
  <c r="N12" i="14"/>
  <c r="O12" i="14" s="1"/>
  <c r="P12" i="14" s="1"/>
  <c r="J27" i="14"/>
  <c r="J21" i="14"/>
  <c r="J20" i="14"/>
  <c r="N7" i="14"/>
  <c r="O7" i="14" s="1"/>
  <c r="N5" i="14"/>
  <c r="O5" i="14" s="1"/>
  <c r="P47" i="8"/>
  <c r="J24" i="14"/>
  <c r="J22" i="14"/>
  <c r="J19" i="14"/>
  <c r="J26" i="14"/>
  <c r="M36" i="14"/>
  <c r="P19" i="8"/>
  <c r="AH1971" i="8"/>
  <c r="N3" i="14"/>
  <c r="O3" i="14" s="1"/>
  <c r="N8" i="14"/>
  <c r="O8" i="14" s="1"/>
  <c r="L37" i="68"/>
  <c r="E37" i="68"/>
  <c r="I37" i="68"/>
  <c r="B37" i="68"/>
  <c r="C14" i="68"/>
  <c r="B29" i="68"/>
  <c r="B30" i="68" s="1"/>
  <c r="N4" i="14"/>
  <c r="O4" i="14" s="1"/>
  <c r="M7" i="68"/>
  <c r="D30" i="68"/>
  <c r="J23" i="14"/>
  <c r="J25" i="14"/>
  <c r="P287" i="8"/>
  <c r="AH2019" i="8"/>
  <c r="P273" i="8"/>
  <c r="P225" i="8"/>
  <c r="P103" i="8"/>
  <c r="B460" i="8"/>
  <c r="C1332" i="8"/>
  <c r="C1346" i="8"/>
  <c r="B1516" i="8"/>
  <c r="C1348" i="8"/>
  <c r="B1517" i="8"/>
  <c r="B1166" i="8"/>
  <c r="B1167" i="8"/>
  <c r="B1168" i="8"/>
  <c r="B1172" i="8"/>
  <c r="B1173" i="8"/>
  <c r="B1175" i="8"/>
  <c r="B312" i="8"/>
  <c r="B356" i="8"/>
  <c r="B423" i="8"/>
  <c r="B513" i="8"/>
  <c r="B857" i="8"/>
  <c r="B862" i="8"/>
  <c r="B867" i="8"/>
  <c r="B871" i="8"/>
  <c r="B876" i="8"/>
  <c r="B880" i="8"/>
  <c r="B881" i="8"/>
  <c r="B895" i="8"/>
  <c r="B899" i="8"/>
  <c r="B908" i="8"/>
  <c r="B918" i="8"/>
  <c r="B926" i="8"/>
  <c r="B927" i="8"/>
  <c r="B940" i="8"/>
  <c r="B942" i="8"/>
  <c r="B943" i="8"/>
  <c r="B944" i="8"/>
  <c r="B945" i="8"/>
  <c r="B946" i="8"/>
  <c r="B947" i="8"/>
  <c r="B949" i="8"/>
  <c r="B1489" i="8"/>
  <c r="B1503" i="8"/>
  <c r="B1506" i="8"/>
  <c r="C1338" i="8"/>
  <c r="B1507" i="8"/>
  <c r="B1508" i="8"/>
  <c r="B1512" i="8"/>
  <c r="B1518" i="8"/>
  <c r="B1522" i="8"/>
  <c r="C1356" i="8"/>
  <c r="B1169" i="8"/>
  <c r="B1176" i="8"/>
  <c r="B1178" i="8"/>
  <c r="B1179" i="8"/>
  <c r="B1181" i="8"/>
  <c r="B1183" i="8"/>
  <c r="B1185" i="8"/>
  <c r="B1188" i="8"/>
  <c r="B1190" i="8"/>
  <c r="B1192" i="8"/>
  <c r="B1193" i="8"/>
  <c r="B1199" i="8"/>
  <c r="B1200" i="8"/>
  <c r="B1204" i="8"/>
  <c r="B1205" i="8"/>
  <c r="B1207" i="8"/>
  <c r="B1214" i="8"/>
  <c r="B1218" i="8"/>
  <c r="B1221" i="8"/>
  <c r="B1225" i="8"/>
  <c r="B1229" i="8"/>
  <c r="B1231" i="8"/>
  <c r="B1233" i="8"/>
  <c r="B1234" i="8"/>
  <c r="B1247" i="8"/>
  <c r="B1248" i="8"/>
  <c r="B1258" i="8"/>
  <c r="B1261" i="8"/>
  <c r="B1265" i="8"/>
  <c r="B1266" i="8"/>
  <c r="B1270" i="8"/>
  <c r="B1271" i="8"/>
  <c r="B1275" i="8"/>
  <c r="B1277" i="8"/>
  <c r="B1282" i="8"/>
  <c r="B1283" i="8"/>
  <c r="B1286" i="8"/>
  <c r="B1287" i="8"/>
  <c r="B1290" i="8"/>
  <c r="B1292" i="8"/>
  <c r="B1293" i="8"/>
  <c r="B1294" i="8"/>
  <c r="B1296" i="8"/>
  <c r="B1297" i="8"/>
  <c r="B1298" i="8"/>
  <c r="B1301" i="8"/>
  <c r="B1304" i="8"/>
  <c r="B1308" i="8"/>
  <c r="B1313" i="8"/>
  <c r="B1314" i="8"/>
  <c r="B1315" i="8"/>
  <c r="B1317" i="8"/>
  <c r="B1318" i="8"/>
  <c r="B1319" i="8"/>
  <c r="B1321" i="8"/>
  <c r="B1322" i="8"/>
  <c r="B1323" i="8"/>
  <c r="B1325" i="8"/>
  <c r="B1326" i="8"/>
  <c r="B1327" i="8"/>
  <c r="B1329" i="8"/>
  <c r="B1330" i="8"/>
  <c r="B1331" i="8"/>
  <c r="B1708" i="8"/>
  <c r="B1709" i="8"/>
  <c r="B1711" i="8"/>
  <c r="B1712" i="8"/>
  <c r="B1713" i="8"/>
  <c r="B1736" i="8"/>
  <c r="B1742" i="8"/>
  <c r="B1770" i="8"/>
  <c r="B1772" i="8"/>
  <c r="B1773" i="8"/>
  <c r="B1878" i="8"/>
  <c r="B1879" i="8"/>
  <c r="B1882" i="8"/>
  <c r="B1883" i="8"/>
  <c r="B1885" i="8"/>
  <c r="B1887" i="8"/>
  <c r="B1888" i="8"/>
  <c r="B1936" i="8"/>
  <c r="B1938" i="8"/>
  <c r="B1939" i="8"/>
  <c r="B1944" i="8"/>
  <c r="B1963" i="8"/>
  <c r="B1966" i="8"/>
  <c r="B1177" i="8"/>
  <c r="B1180" i="8"/>
  <c r="B1182" i="8"/>
  <c r="B1184" i="8"/>
  <c r="B1189" i="8"/>
  <c r="B1191" i="8"/>
  <c r="B1201" i="8"/>
  <c r="B1206" i="8"/>
  <c r="B1213" i="8"/>
  <c r="B1217" i="8"/>
  <c r="B1220" i="8"/>
  <c r="B1222" i="8"/>
  <c r="B1224" i="8"/>
  <c r="B1227" i="8"/>
  <c r="B1232" i="8"/>
  <c r="B1243" i="8"/>
  <c r="B1252" i="8"/>
  <c r="B1254" i="8"/>
  <c r="P143" i="8"/>
  <c r="P151" i="8"/>
  <c r="P205" i="8"/>
  <c r="P369" i="8"/>
  <c r="P381" i="8"/>
  <c r="P165" i="8"/>
  <c r="P179" i="8"/>
  <c r="P261" i="8"/>
  <c r="P215" i="8"/>
  <c r="P249" i="8"/>
  <c r="P83" i="8"/>
  <c r="P131" i="8"/>
  <c r="P361" i="8"/>
  <c r="P73" i="8"/>
  <c r="P121" i="8"/>
  <c r="P189" i="8"/>
  <c r="P241" i="8"/>
  <c r="P297" i="8"/>
  <c r="P309" i="8"/>
  <c r="P345" i="8"/>
  <c r="B1198" i="8"/>
  <c r="C376" i="8"/>
  <c r="B2016" i="8"/>
  <c r="B2017" i="8"/>
  <c r="B2033" i="8"/>
  <c r="B2067" i="8"/>
  <c r="B2252" i="8"/>
  <c r="B2256" i="8"/>
  <c r="B2261" i="8"/>
  <c r="C2261" i="8"/>
  <c r="B2263" i="8"/>
  <c r="C2263" i="8"/>
  <c r="B2269" i="8"/>
  <c r="C2269" i="8"/>
  <c r="B2272" i="8"/>
  <c r="B2295" i="8"/>
  <c r="B2296" i="8"/>
  <c r="B2298" i="8"/>
  <c r="B2299" i="8"/>
  <c r="B2301" i="8"/>
  <c r="B2303" i="8"/>
  <c r="B2312" i="8"/>
  <c r="B2313" i="8"/>
  <c r="B2314" i="8"/>
  <c r="B2315" i="8"/>
  <c r="B2317" i="8"/>
  <c r="C2317" i="8"/>
  <c r="B2318" i="8"/>
  <c r="B2319" i="8"/>
  <c r="B2320" i="8"/>
  <c r="B2321" i="8"/>
  <c r="B2323" i="8"/>
  <c r="C2323" i="8"/>
  <c r="B2324" i="8"/>
  <c r="B2326" i="8"/>
  <c r="B2327" i="8"/>
  <c r="B2329" i="8"/>
  <c r="B2337" i="8"/>
  <c r="B2345" i="8"/>
  <c r="B2346" i="8"/>
  <c r="B2347" i="8"/>
  <c r="B2350" i="8"/>
  <c r="B2475" i="8"/>
  <c r="B2476" i="8"/>
  <c r="B2477" i="8"/>
  <c r="B2480" i="8"/>
  <c r="B2482" i="8"/>
  <c r="B2484" i="8"/>
  <c r="B2485" i="8"/>
  <c r="B2486" i="8"/>
  <c r="B2488" i="8"/>
  <c r="B2490" i="8"/>
  <c r="B2492" i="8"/>
  <c r="B2498" i="8"/>
  <c r="B2512" i="8"/>
  <c r="B2515" i="8"/>
  <c r="B2516" i="8"/>
  <c r="B2524" i="8"/>
  <c r="B2532" i="8"/>
  <c r="B2533" i="8"/>
  <c r="B2540" i="8"/>
  <c r="B2541" i="8"/>
  <c r="B2542" i="8"/>
  <c r="B2548" i="8"/>
  <c r="B2624" i="8"/>
  <c r="B2625" i="8"/>
  <c r="B2628" i="8"/>
  <c r="C2628" i="8"/>
  <c r="B2630" i="8"/>
  <c r="B2637" i="8"/>
  <c r="C2637" i="8"/>
  <c r="B2639" i="8"/>
  <c r="B2656" i="8"/>
  <c r="B2659" i="8"/>
  <c r="B2662" i="8"/>
  <c r="C2662" i="8"/>
  <c r="B2663" i="8"/>
  <c r="B2666" i="8"/>
  <c r="B1174" i="8"/>
  <c r="B523" i="8"/>
  <c r="B978" i="8"/>
  <c r="C906" i="8"/>
  <c r="Q299" i="8"/>
  <c r="Q343" i="8"/>
  <c r="Q389" i="8"/>
  <c r="Q287" i="8"/>
  <c r="Q385" i="8"/>
  <c r="C230" i="8"/>
  <c r="B519" i="8"/>
  <c r="B520" i="8"/>
  <c r="B521" i="8"/>
  <c r="B522" i="8"/>
  <c r="Q239" i="8"/>
  <c r="Q335" i="8"/>
  <c r="Q373" i="8"/>
  <c r="B727" i="8"/>
  <c r="C515" i="8"/>
  <c r="B212" i="8"/>
  <c r="B292" i="8"/>
  <c r="B384" i="8"/>
  <c r="B400" i="8"/>
  <c r="B483" i="8"/>
  <c r="B508" i="8"/>
  <c r="B38" i="8"/>
  <c r="B511" i="8"/>
  <c r="B527" i="8"/>
  <c r="C1032" i="8"/>
  <c r="B1110" i="8"/>
  <c r="C1038" i="8"/>
  <c r="C1039" i="8"/>
  <c r="C1040" i="8"/>
  <c r="B1114" i="8"/>
  <c r="C1042" i="8"/>
  <c r="C1046" i="8"/>
  <c r="C1056" i="8"/>
  <c r="C1067" i="8"/>
  <c r="B1142" i="8"/>
  <c r="C1070" i="8"/>
  <c r="C1073" i="8"/>
  <c r="B1146" i="8"/>
  <c r="C1074" i="8"/>
  <c r="C1076" i="8"/>
  <c r="B1152" i="8"/>
  <c r="C1080" i="8"/>
  <c r="C1082" i="8"/>
  <c r="C1202" i="8"/>
  <c r="C1203" i="8"/>
  <c r="C1211" i="8"/>
  <c r="C344" i="8"/>
  <c r="C442" i="8"/>
  <c r="B217" i="8"/>
  <c r="B227" i="8"/>
  <c r="B231" i="8"/>
  <c r="B233" i="8"/>
  <c r="B236" i="8"/>
  <c r="B244" i="8"/>
  <c r="B246" i="8"/>
  <c r="B248" i="8"/>
  <c r="B253" i="8"/>
  <c r="B260" i="8"/>
  <c r="B263" i="8"/>
  <c r="B267" i="8"/>
  <c r="B276" i="8"/>
  <c r="B277" i="8"/>
  <c r="B280" i="8"/>
  <c r="B281" i="8"/>
  <c r="B283" i="8"/>
  <c r="B285" i="8"/>
  <c r="B291" i="8"/>
  <c r="B295" i="8"/>
  <c r="B296" i="8"/>
  <c r="B297" i="8"/>
  <c r="B300" i="8"/>
  <c r="B301" i="8"/>
  <c r="B308" i="8"/>
  <c r="B310" i="8"/>
  <c r="B313" i="8"/>
  <c r="B327" i="8"/>
  <c r="B328" i="8"/>
  <c r="B329" i="8"/>
  <c r="B340" i="8"/>
  <c r="B343" i="8"/>
  <c r="B346" i="8"/>
  <c r="B359" i="8"/>
  <c r="B362" i="8"/>
  <c r="B367" i="8"/>
  <c r="B370" i="8"/>
  <c r="B372" i="8"/>
  <c r="B378" i="8"/>
  <c r="B381" i="8"/>
  <c r="B389" i="8"/>
  <c r="B392" i="8"/>
  <c r="B395" i="8"/>
  <c r="B404" i="8"/>
  <c r="B407" i="8"/>
  <c r="B417" i="8"/>
  <c r="B428" i="8"/>
  <c r="B440" i="8"/>
  <c r="B444" i="8"/>
  <c r="B449" i="8"/>
  <c r="B465" i="8"/>
  <c r="B471" i="8"/>
  <c r="B490" i="8"/>
  <c r="B495" i="8"/>
  <c r="B506" i="8"/>
  <c r="B2576" i="8"/>
  <c r="B2581" i="8"/>
  <c r="B2583" i="8"/>
  <c r="B2587" i="8"/>
  <c r="B2591" i="8"/>
  <c r="B2595" i="8"/>
  <c r="B2601" i="8"/>
  <c r="B2602" i="8"/>
  <c r="B2605" i="8"/>
  <c r="B2606" i="8"/>
  <c r="B2608" i="8"/>
  <c r="B2676" i="8"/>
  <c r="B2677" i="8"/>
  <c r="B2686" i="8"/>
  <c r="B2687" i="8"/>
  <c r="B2689" i="8"/>
  <c r="B2693" i="8"/>
  <c r="B2696" i="8"/>
  <c r="B2697" i="8"/>
  <c r="B2699" i="8"/>
  <c r="B2702" i="8"/>
  <c r="B2704" i="8"/>
  <c r="B2708" i="8"/>
  <c r="B2709" i="8"/>
  <c r="B2712" i="8"/>
  <c r="B2713" i="8"/>
  <c r="B2715" i="8"/>
  <c r="B2719" i="8"/>
  <c r="B2721" i="8"/>
  <c r="B2725" i="8"/>
  <c r="Q80" i="8"/>
  <c r="Q162" i="8"/>
  <c r="Q176" i="8"/>
  <c r="Q190" i="8"/>
  <c r="B654" i="8"/>
  <c r="C492" i="8"/>
  <c r="Q156" i="8"/>
  <c r="Q223" i="8"/>
  <c r="Q275" i="8"/>
  <c r="Q253" i="8"/>
  <c r="Q359" i="8"/>
  <c r="C278" i="8"/>
  <c r="B517" i="8"/>
  <c r="B600" i="8"/>
  <c r="C300" i="8"/>
  <c r="B529" i="8"/>
  <c r="B960" i="8"/>
  <c r="C888" i="8"/>
  <c r="C889" i="8"/>
  <c r="B518" i="8"/>
  <c r="B1156" i="8"/>
  <c r="C1084" i="8"/>
  <c r="C1087" i="8"/>
  <c r="B1160" i="8"/>
  <c r="C1088" i="8"/>
  <c r="B854" i="8"/>
  <c r="C1094" i="8"/>
  <c r="B855" i="8"/>
  <c r="B856" i="8"/>
  <c r="C1096" i="8"/>
  <c r="B858" i="8"/>
  <c r="B859" i="8"/>
  <c r="B860" i="8"/>
  <c r="C1100" i="8"/>
  <c r="B861" i="8"/>
  <c r="C1102" i="8"/>
  <c r="B864" i="8"/>
  <c r="B865" i="8"/>
  <c r="B866" i="8"/>
  <c r="C1106" i="8"/>
  <c r="C1107" i="8"/>
  <c r="B869" i="8"/>
  <c r="B870" i="8"/>
  <c r="B872" i="8"/>
  <c r="B873" i="8"/>
  <c r="B874" i="8"/>
  <c r="B875" i="8"/>
  <c r="C1116" i="8"/>
  <c r="B877" i="8"/>
  <c r="B878" i="8"/>
  <c r="C1118" i="8"/>
  <c r="B879" i="8"/>
  <c r="C1120" i="8"/>
  <c r="C1121" i="8"/>
  <c r="B882" i="8"/>
  <c r="B883" i="8"/>
  <c r="B884" i="8"/>
  <c r="B887" i="8"/>
  <c r="B888" i="8"/>
  <c r="B890" i="8"/>
  <c r="B891" i="8"/>
  <c r="B892" i="8"/>
  <c r="B893" i="8"/>
  <c r="B894" i="8"/>
  <c r="B896" i="8"/>
  <c r="B897" i="8"/>
  <c r="B898" i="8"/>
  <c r="B900" i="8"/>
  <c r="B901" i="8"/>
  <c r="B902" i="8"/>
  <c r="B904" i="8"/>
  <c r="B905" i="8"/>
  <c r="B906" i="8"/>
  <c r="B907" i="8"/>
  <c r="B910" i="8"/>
  <c r="B911" i="8"/>
  <c r="B912" i="8"/>
  <c r="B913" i="8"/>
  <c r="B914" i="8"/>
  <c r="B916" i="8"/>
  <c r="B917" i="8"/>
  <c r="B919" i="8"/>
  <c r="B920" i="8"/>
  <c r="B921" i="8"/>
  <c r="B922" i="8"/>
  <c r="B924" i="8"/>
  <c r="B925" i="8"/>
  <c r="B928" i="8"/>
  <c r="B929" i="8"/>
  <c r="B930" i="8"/>
  <c r="B931" i="8"/>
  <c r="C1171" i="8"/>
  <c r="B932" i="8"/>
  <c r="B933" i="8"/>
  <c r="C1173" i="8"/>
  <c r="B934" i="8"/>
  <c r="B935" i="8"/>
  <c r="C1175" i="8"/>
  <c r="C1303" i="8"/>
  <c r="Q311" i="8"/>
  <c r="P325" i="8"/>
  <c r="Q2702" i="8"/>
  <c r="B545" i="8"/>
  <c r="C250" i="8"/>
  <c r="C294" i="8"/>
  <c r="C330" i="8"/>
  <c r="B645" i="8"/>
  <c r="C386" i="8"/>
  <c r="B692" i="8"/>
  <c r="C458" i="8"/>
  <c r="B208" i="8"/>
  <c r="B229" i="8"/>
  <c r="B238" i="8"/>
  <c r="B250" i="8"/>
  <c r="B265" i="8"/>
  <c r="B279" i="8"/>
  <c r="B284" i="8"/>
  <c r="B293" i="8"/>
  <c r="B299" i="8"/>
  <c r="B309" i="8"/>
  <c r="B325" i="8"/>
  <c r="B331" i="8"/>
  <c r="B333" i="8"/>
  <c r="B334" i="8"/>
  <c r="C682" i="8"/>
  <c r="B338" i="8"/>
  <c r="C688" i="8"/>
  <c r="B341" i="8"/>
  <c r="B345" i="8"/>
  <c r="B347" i="8"/>
  <c r="B354" i="8"/>
  <c r="C702" i="8"/>
  <c r="B355" i="8"/>
  <c r="C704" i="8"/>
  <c r="B358" i="8"/>
  <c r="B360" i="8"/>
  <c r="B363" i="8"/>
  <c r="B364" i="8"/>
  <c r="B366" i="8"/>
  <c r="B368" i="8"/>
  <c r="B369" i="8"/>
  <c r="B371" i="8"/>
  <c r="B373" i="8"/>
  <c r="B374" i="8"/>
  <c r="B375" i="8"/>
  <c r="B376" i="8"/>
  <c r="B377" i="8"/>
  <c r="B379" i="8"/>
  <c r="C729" i="8"/>
  <c r="B382" i="8"/>
  <c r="C730" i="8"/>
  <c r="B383" i="8"/>
  <c r="C732" i="8"/>
  <c r="B385" i="8"/>
  <c r="B386" i="8"/>
  <c r="B387" i="8"/>
  <c r="B388" i="8"/>
  <c r="C736" i="8"/>
  <c r="B390" i="8"/>
  <c r="B391" i="8"/>
  <c r="B393" i="8"/>
  <c r="C741" i="8"/>
  <c r="B394" i="8"/>
  <c r="B396" i="8"/>
  <c r="B397" i="8"/>
  <c r="B398" i="8"/>
  <c r="B399" i="8"/>
  <c r="B401" i="8"/>
  <c r="B402" i="8"/>
  <c r="B405" i="8"/>
  <c r="B408" i="8"/>
  <c r="B409" i="8"/>
  <c r="Q263" i="8"/>
  <c r="C137" i="8"/>
  <c r="C180" i="8"/>
  <c r="C209" i="8"/>
  <c r="B554" i="8"/>
  <c r="B556" i="8"/>
  <c r="B557" i="8"/>
  <c r="B558" i="8"/>
  <c r="B559" i="8"/>
  <c r="B595" i="8"/>
  <c r="B764" i="8"/>
  <c r="B1007" i="8"/>
  <c r="C935" i="8"/>
  <c r="B1018" i="8"/>
  <c r="C946" i="8"/>
  <c r="B410" i="8"/>
  <c r="B413" i="8"/>
  <c r="B414" i="8"/>
  <c r="B415" i="8"/>
  <c r="B416" i="8"/>
  <c r="B418" i="8"/>
  <c r="B419" i="8"/>
  <c r="B420" i="8"/>
  <c r="B421" i="8"/>
  <c r="B422" i="8"/>
  <c r="B424" i="8"/>
  <c r="B425" i="8"/>
  <c r="B426" i="8"/>
  <c r="B427" i="8"/>
  <c r="B430" i="8"/>
  <c r="B431" i="8"/>
  <c r="B432" i="8"/>
  <c r="B433" i="8"/>
  <c r="B434" i="8"/>
  <c r="B435" i="8"/>
  <c r="B436" i="8"/>
  <c r="B437" i="8"/>
  <c r="B438" i="8"/>
  <c r="B439" i="8"/>
  <c r="B441" i="8"/>
  <c r="B442" i="8"/>
  <c r="B443" i="8"/>
  <c r="B445" i="8"/>
  <c r="B446" i="8"/>
  <c r="B447" i="8"/>
  <c r="B448" i="8"/>
  <c r="B450" i="8"/>
  <c r="B451" i="8"/>
  <c r="B452" i="8"/>
  <c r="B453" i="8"/>
  <c r="B454" i="8"/>
  <c r="B455" i="8"/>
  <c r="B456" i="8"/>
  <c r="B457" i="8"/>
  <c r="B458" i="8"/>
  <c r="B459" i="8"/>
  <c r="B461" i="8"/>
  <c r="B462" i="8"/>
  <c r="B463" i="8"/>
  <c r="B464" i="8"/>
  <c r="B466" i="8"/>
  <c r="B467" i="8"/>
  <c r="B468" i="8"/>
  <c r="B469" i="8"/>
  <c r="B470" i="8"/>
  <c r="B472" i="8"/>
  <c r="B474" i="8"/>
  <c r="B475" i="8"/>
  <c r="B476" i="8"/>
  <c r="B477" i="8"/>
  <c r="B478" i="8"/>
  <c r="B479" i="8"/>
  <c r="B480" i="8"/>
  <c r="B482" i="8"/>
  <c r="B484" i="8"/>
  <c r="B486" i="8"/>
  <c r="B487" i="8"/>
  <c r="B488" i="8"/>
  <c r="B489" i="8"/>
  <c r="B491" i="8"/>
  <c r="B492" i="8"/>
  <c r="B493" i="8"/>
  <c r="B494" i="8"/>
  <c r="B496" i="8"/>
  <c r="B497" i="8"/>
  <c r="B498" i="8"/>
  <c r="B499" i="8"/>
  <c r="B500" i="8"/>
  <c r="B501" i="8"/>
  <c r="B502" i="8"/>
  <c r="B503" i="8"/>
  <c r="B504" i="8"/>
  <c r="B505" i="8"/>
  <c r="C854" i="8"/>
  <c r="B507" i="8"/>
  <c r="B524" i="8"/>
  <c r="B525" i="8"/>
  <c r="B985" i="8"/>
  <c r="C913" i="8"/>
  <c r="B1385" i="8"/>
  <c r="C1217" i="8"/>
  <c r="C1231" i="8"/>
  <c r="B1457" i="8"/>
  <c r="C1289" i="8"/>
  <c r="B1300" i="8"/>
  <c r="B1307" i="8"/>
  <c r="B1790" i="8"/>
  <c r="C1790" i="8"/>
  <c r="C1840" i="8"/>
  <c r="C496" i="8"/>
  <c r="C513" i="8"/>
  <c r="B510" i="8"/>
  <c r="B514" i="8"/>
  <c r="B516" i="8"/>
  <c r="B999" i="8"/>
  <c r="C927" i="8"/>
  <c r="B1014" i="8"/>
  <c r="C942" i="8"/>
  <c r="B941" i="8"/>
  <c r="C1194" i="8"/>
  <c r="C1196" i="8"/>
  <c r="C1235" i="8"/>
  <c r="C1239" i="8"/>
  <c r="C1298" i="8"/>
  <c r="B2041" i="8"/>
  <c r="B2049" i="8"/>
  <c r="C2049" i="8"/>
  <c r="C2050" i="8"/>
  <c r="C2054" i="8"/>
  <c r="C2056" i="8"/>
  <c r="C2057" i="8"/>
  <c r="B2075" i="8"/>
  <c r="C2105" i="8"/>
  <c r="C2117" i="8"/>
  <c r="B2118" i="8"/>
  <c r="C2118" i="8"/>
  <c r="C2119" i="8"/>
  <c r="B2120" i="8"/>
  <c r="C2120" i="8"/>
  <c r="B2122" i="8"/>
  <c r="C2122" i="8"/>
  <c r="B2124" i="8"/>
  <c r="C2124" i="8"/>
  <c r="C2125" i="8"/>
  <c r="C2127" i="8"/>
  <c r="C2129" i="8"/>
  <c r="C2133" i="8"/>
  <c r="C2145" i="8"/>
  <c r="B2146" i="8"/>
  <c r="C2146" i="8"/>
  <c r="C2157" i="8"/>
  <c r="B2158" i="8"/>
  <c r="C2158" i="8"/>
  <c r="C2159" i="8"/>
  <c r="C2161" i="8"/>
  <c r="B2166" i="8"/>
  <c r="C2166" i="8"/>
  <c r="B2172" i="8"/>
  <c r="C2172" i="8"/>
  <c r="B2178" i="8"/>
  <c r="C2178" i="8"/>
  <c r="C2184" i="8"/>
  <c r="B2186" i="8"/>
  <c r="C2186" i="8"/>
  <c r="C2195" i="8"/>
  <c r="C2196" i="8"/>
  <c r="C2198" i="8"/>
  <c r="B2200" i="8"/>
  <c r="C2200" i="8"/>
  <c r="C2420" i="8"/>
  <c r="B2421" i="8"/>
  <c r="C2421" i="8"/>
  <c r="B2423" i="8"/>
  <c r="C2423" i="8"/>
  <c r="Q12" i="8"/>
  <c r="Q18" i="8"/>
  <c r="B144" i="8"/>
  <c r="B145" i="8"/>
  <c r="B146" i="8"/>
  <c r="B150" i="8"/>
  <c r="B151" i="8"/>
  <c r="B180" i="8"/>
  <c r="B563" i="8"/>
  <c r="C286" i="8"/>
  <c r="B616" i="8"/>
  <c r="C316" i="8"/>
  <c r="B623" i="8"/>
  <c r="C402" i="8"/>
  <c r="B641" i="8"/>
  <c r="Q60" i="8"/>
  <c r="Q108" i="8"/>
  <c r="Q114" i="8"/>
  <c r="C8" i="8"/>
  <c r="B12" i="8"/>
  <c r="C15" i="8"/>
  <c r="B16" i="8"/>
  <c r="C16" i="8"/>
  <c r="C19" i="8"/>
  <c r="B20" i="8"/>
  <c r="C20" i="8"/>
  <c r="C22" i="8"/>
  <c r="C41" i="8"/>
  <c r="C42" i="8"/>
  <c r="C47" i="8"/>
  <c r="B48" i="8"/>
  <c r="C48" i="8"/>
  <c r="C53" i="8"/>
  <c r="C54" i="8"/>
  <c r="C57" i="8"/>
  <c r="C63" i="8"/>
  <c r="C67" i="8"/>
  <c r="B74" i="8"/>
  <c r="C74" i="8"/>
  <c r="C101" i="8"/>
  <c r="C102" i="8"/>
  <c r="C103" i="8"/>
  <c r="B106" i="8"/>
  <c r="C106" i="8"/>
  <c r="B114" i="8"/>
  <c r="B118" i="8"/>
  <c r="C118" i="8"/>
  <c r="C119" i="8"/>
  <c r="B579" i="8"/>
  <c r="C394" i="8"/>
  <c r="B675" i="8"/>
  <c r="B937" i="8"/>
  <c r="B938" i="8"/>
  <c r="B939" i="8"/>
  <c r="C1213" i="8"/>
  <c r="C1218" i="8"/>
  <c r="C1219" i="8"/>
  <c r="C1255" i="8"/>
  <c r="C1294" i="8"/>
  <c r="B1497" i="8"/>
  <c r="C1331" i="8"/>
  <c r="C1637" i="8"/>
  <c r="C1639" i="8"/>
  <c r="C1641" i="8"/>
  <c r="C1643" i="8"/>
  <c r="C1645" i="8"/>
  <c r="B1650" i="8"/>
  <c r="C1650" i="8"/>
  <c r="C1651" i="8"/>
  <c r="C1652" i="8"/>
  <c r="B1654" i="8"/>
  <c r="C1654" i="8"/>
  <c r="C1655" i="8"/>
  <c r="B1668" i="8"/>
  <c r="B1682" i="8"/>
  <c r="C1682" i="8"/>
  <c r="C1684" i="8"/>
  <c r="C1687" i="8"/>
  <c r="C1690" i="8"/>
  <c r="C1693" i="8"/>
  <c r="C1694" i="8"/>
  <c r="C1708" i="8"/>
  <c r="B719" i="8"/>
  <c r="B756" i="8"/>
  <c r="C488" i="8"/>
  <c r="B802" i="8"/>
  <c r="C504" i="8"/>
  <c r="B209" i="8"/>
  <c r="B214" i="8"/>
  <c r="B219" i="8"/>
  <c r="B228" i="8"/>
  <c r="B230" i="8"/>
  <c r="B232" i="8"/>
  <c r="B235" i="8"/>
  <c r="B237" i="8"/>
  <c r="B242" i="8"/>
  <c r="B245" i="8"/>
  <c r="B247" i="8"/>
  <c r="B249" i="8"/>
  <c r="B251" i="8"/>
  <c r="B258" i="8"/>
  <c r="B262" i="8"/>
  <c r="B264" i="8"/>
  <c r="B266" i="8"/>
  <c r="B278" i="8"/>
  <c r="B282" i="8"/>
  <c r="B290" i="8"/>
  <c r="B294" i="8"/>
  <c r="B298" i="8"/>
  <c r="B306" i="8"/>
  <c r="B311" i="8"/>
  <c r="B326" i="8"/>
  <c r="B330" i="8"/>
  <c r="B339" i="8"/>
  <c r="B344" i="8"/>
  <c r="B348" i="8"/>
  <c r="B357" i="8"/>
  <c r="B361" i="8"/>
  <c r="B365" i="8"/>
  <c r="B509" i="8"/>
  <c r="C858" i="8"/>
  <c r="B526" i="8"/>
  <c r="B950" i="8"/>
  <c r="C878" i="8"/>
  <c r="B971" i="8"/>
  <c r="C1183" i="8"/>
  <c r="C1184" i="8"/>
  <c r="C1187" i="8"/>
  <c r="C1222" i="8"/>
  <c r="C1223" i="8"/>
  <c r="C1224" i="8"/>
  <c r="B1405" i="8"/>
  <c r="B1421" i="8"/>
  <c r="C1290" i="8"/>
  <c r="C1301" i="8"/>
  <c r="B667" i="8"/>
  <c r="B700" i="8"/>
  <c r="C434" i="8"/>
  <c r="C466" i="8"/>
  <c r="B780" i="8"/>
  <c r="B781" i="8"/>
  <c r="C500" i="8"/>
  <c r="B815" i="8"/>
  <c r="C916" i="8"/>
  <c r="B995" i="8"/>
  <c r="B1003" i="8"/>
  <c r="C931" i="8"/>
  <c r="B1010" i="8"/>
  <c r="C938" i="8"/>
  <c r="B1235" i="8"/>
  <c r="B1236" i="8"/>
  <c r="B1238" i="8"/>
  <c r="B1239" i="8"/>
  <c r="B1242" i="8"/>
  <c r="B1244" i="8"/>
  <c r="B1245" i="8"/>
  <c r="B1246" i="8"/>
  <c r="B1249" i="8"/>
  <c r="B1250" i="8"/>
  <c r="B1251" i="8"/>
  <c r="B1255" i="8"/>
  <c r="B1256" i="8"/>
  <c r="B1257" i="8"/>
  <c r="B1260" i="8"/>
  <c r="B1262" i="8"/>
  <c r="B1263" i="8"/>
  <c r="B1264" i="8"/>
  <c r="B1267" i="8"/>
  <c r="B1268" i="8"/>
  <c r="B1269" i="8"/>
  <c r="B1272" i="8"/>
  <c r="B1273" i="8"/>
  <c r="B1274" i="8"/>
  <c r="B1276" i="8"/>
  <c r="B1278" i="8"/>
  <c r="B1279" i="8"/>
  <c r="B1280" i="8"/>
  <c r="B1281" i="8"/>
  <c r="B1284" i="8"/>
  <c r="B1285" i="8"/>
  <c r="B1288" i="8"/>
  <c r="B1289" i="8"/>
  <c r="B1291" i="8"/>
  <c r="B1295" i="8"/>
  <c r="B1299" i="8"/>
  <c r="B1302" i="8"/>
  <c r="B1303" i="8"/>
  <c r="B1305" i="8"/>
  <c r="C1509" i="8"/>
  <c r="B1306" i="8"/>
  <c r="B1309" i="8"/>
  <c r="B1544" i="8"/>
  <c r="B1552" i="8"/>
  <c r="B1553" i="8"/>
  <c r="C1529" i="8"/>
  <c r="B1555" i="8"/>
  <c r="C1543" i="8"/>
  <c r="B1310" i="8"/>
  <c r="B1316" i="8"/>
  <c r="B1320" i="8"/>
  <c r="B1324" i="8"/>
  <c r="B1328" i="8"/>
  <c r="B1332" i="8"/>
  <c r="B1333" i="8"/>
  <c r="B1606" i="8"/>
  <c r="B1608" i="8"/>
  <c r="B1610" i="8"/>
  <c r="B1612" i="8"/>
  <c r="B1614" i="8"/>
  <c r="B1615" i="8"/>
  <c r="B1616" i="8"/>
  <c r="B1617" i="8"/>
  <c r="B1619" i="8"/>
  <c r="B1621" i="8"/>
  <c r="B1623" i="8"/>
  <c r="B1633" i="8"/>
  <c r="B1635" i="8"/>
  <c r="C1914" i="8"/>
  <c r="C1916" i="8"/>
  <c r="C1922" i="8"/>
  <c r="C1924" i="8"/>
  <c r="B1926" i="8"/>
  <c r="C1926" i="8"/>
  <c r="B1928" i="8"/>
  <c r="C1928" i="8"/>
  <c r="B2039" i="8"/>
  <c r="C2353" i="8"/>
  <c r="C2373" i="8"/>
  <c r="C2374" i="8"/>
  <c r="C2377" i="8"/>
  <c r="C2379" i="8"/>
  <c r="C2419" i="8"/>
  <c r="B1844" i="8"/>
  <c r="B1848" i="8"/>
  <c r="B1850" i="8"/>
  <c r="B1851" i="8"/>
  <c r="B1855" i="8"/>
  <c r="B1856" i="8"/>
  <c r="B1857" i="8"/>
  <c r="B1858" i="8"/>
  <c r="B1860" i="8"/>
  <c r="B1864" i="8"/>
  <c r="B1866" i="8"/>
  <c r="B1868" i="8"/>
  <c r="B1870" i="8"/>
  <c r="C1872" i="8"/>
  <c r="B1967" i="8"/>
  <c r="B1999" i="8"/>
  <c r="C2001" i="8"/>
  <c r="B2003" i="8"/>
  <c r="C2003" i="8"/>
  <c r="C2005" i="8"/>
  <c r="C2006" i="8"/>
  <c r="C2008" i="8"/>
  <c r="B2009" i="8"/>
  <c r="B2011" i="8"/>
  <c r="C2011" i="8"/>
  <c r="C2012" i="8"/>
  <c r="C2013" i="8"/>
  <c r="C2016" i="8"/>
  <c r="B2069" i="8"/>
  <c r="B2202" i="8"/>
  <c r="B2238" i="8"/>
  <c r="B2244" i="8"/>
  <c r="B2248" i="8"/>
  <c r="B2249" i="8"/>
  <c r="B2250" i="8"/>
  <c r="B2528" i="8"/>
  <c r="C2528" i="8"/>
  <c r="B2435" i="8"/>
  <c r="B2443" i="8"/>
  <c r="B2449" i="8"/>
  <c r="B2452" i="8"/>
  <c r="B2453" i="8"/>
  <c r="B2455" i="8"/>
  <c r="B2462" i="8"/>
  <c r="B2474" i="8"/>
  <c r="Q128" i="8"/>
  <c r="Q204" i="8"/>
  <c r="B4" i="8"/>
  <c r="B6" i="8"/>
  <c r="B7" i="8"/>
  <c r="B8" i="8"/>
  <c r="B25" i="8"/>
  <c r="B26" i="8"/>
  <c r="B27" i="8"/>
  <c r="B28" i="8"/>
  <c r="C28" i="8"/>
  <c r="B34" i="8"/>
  <c r="B35" i="8"/>
  <c r="B36" i="8"/>
  <c r="C36" i="8"/>
  <c r="B152" i="8"/>
  <c r="C153" i="8"/>
  <c r="C156" i="8"/>
  <c r="C160" i="8"/>
  <c r="C162" i="8"/>
  <c r="C164" i="8"/>
  <c r="C165" i="8"/>
  <c r="C166" i="8"/>
  <c r="C168" i="8"/>
  <c r="C173" i="8"/>
  <c r="B205" i="8"/>
  <c r="C236" i="8"/>
  <c r="C244" i="8"/>
  <c r="B765" i="8"/>
  <c r="C476" i="8"/>
  <c r="C480" i="8"/>
  <c r="C992" i="8"/>
  <c r="C994" i="8"/>
  <c r="C1000" i="8"/>
  <c r="C1002" i="8"/>
  <c r="C1008" i="8"/>
  <c r="C1014" i="8"/>
  <c r="C1016" i="8"/>
  <c r="C1022" i="8"/>
  <c r="C1024" i="8"/>
  <c r="C1026" i="8"/>
  <c r="C1233" i="8"/>
  <c r="B40" i="8"/>
  <c r="B80" i="8"/>
  <c r="B87" i="8"/>
  <c r="B91" i="8"/>
  <c r="B125" i="8"/>
  <c r="B129" i="8"/>
  <c r="B134" i="8"/>
  <c r="C181" i="8"/>
  <c r="C183" i="8"/>
  <c r="C184" i="8"/>
  <c r="C187" i="8"/>
  <c r="C190" i="8"/>
  <c r="B188" i="8"/>
  <c r="B190" i="8"/>
  <c r="C202" i="8"/>
  <c r="C205" i="8"/>
  <c r="C410" i="8"/>
  <c r="C412" i="8"/>
  <c r="B714" i="8"/>
  <c r="C414" i="8"/>
  <c r="C420" i="8"/>
  <c r="B722" i="8"/>
  <c r="C422" i="8"/>
  <c r="C424" i="8"/>
  <c r="C448" i="8"/>
  <c r="C452" i="8"/>
  <c r="C456" i="8"/>
  <c r="B805" i="8"/>
  <c r="C507" i="8"/>
  <c r="C511" i="8"/>
  <c r="B812" i="8"/>
  <c r="C512" i="8"/>
  <c r="B816" i="8"/>
  <c r="C516" i="8"/>
  <c r="B842" i="8"/>
  <c r="C542" i="8"/>
  <c r="B206" i="8"/>
  <c r="C554" i="8"/>
  <c r="B210" i="8"/>
  <c r="C558" i="8"/>
  <c r="B221" i="8"/>
  <c r="B223" i="8"/>
  <c r="B224" i="8"/>
  <c r="C572" i="8"/>
  <c r="B225" i="8"/>
  <c r="C573" i="8"/>
  <c r="C580" i="8"/>
  <c r="C585" i="8"/>
  <c r="B239" i="8"/>
  <c r="B240" i="8"/>
  <c r="C588" i="8"/>
  <c r="B241" i="8"/>
  <c r="B243" i="8"/>
  <c r="C592" i="8"/>
  <c r="C596" i="8"/>
  <c r="C597" i="8"/>
  <c r="C598" i="8"/>
  <c r="C608" i="8"/>
  <c r="B269" i="8"/>
  <c r="B270" i="8"/>
  <c r="C618" i="8"/>
  <c r="B272" i="8"/>
  <c r="C620" i="8"/>
  <c r="C633" i="8"/>
  <c r="B286" i="8"/>
  <c r="C634" i="8"/>
  <c r="C642" i="8"/>
  <c r="C644" i="8"/>
  <c r="C645" i="8"/>
  <c r="C646" i="8"/>
  <c r="C656" i="8"/>
  <c r="C657" i="8"/>
  <c r="B314" i="8"/>
  <c r="C662" i="8"/>
  <c r="B317" i="8"/>
  <c r="B318" i="8"/>
  <c r="C666" i="8"/>
  <c r="B81" i="8"/>
  <c r="B90" i="8"/>
  <c r="B98" i="8"/>
  <c r="B100" i="8"/>
  <c r="B120" i="8"/>
  <c r="B124" i="8"/>
  <c r="B131" i="8"/>
  <c r="B132" i="8"/>
  <c r="C132" i="8"/>
  <c r="B136" i="8"/>
  <c r="Q46" i="8"/>
  <c r="Q94" i="8"/>
  <c r="B1127" i="8"/>
  <c r="AI1221" i="8"/>
  <c r="C1226" i="8"/>
  <c r="C1281" i="8"/>
  <c r="B411" i="8"/>
  <c r="B412" i="8"/>
  <c r="B429" i="8"/>
  <c r="B473" i="8"/>
  <c r="C870" i="8"/>
  <c r="C874" i="8"/>
  <c r="B959" i="8"/>
  <c r="C887" i="8"/>
  <c r="B962" i="8"/>
  <c r="C890" i="8"/>
  <c r="B966" i="8"/>
  <c r="C894" i="8"/>
  <c r="B968" i="8"/>
  <c r="B970" i="8"/>
  <c r="C898" i="8"/>
  <c r="B984" i="8"/>
  <c r="C912" i="8"/>
  <c r="B987" i="8"/>
  <c r="C915" i="8"/>
  <c r="B1129" i="8"/>
  <c r="B1131" i="8"/>
  <c r="B923" i="8"/>
  <c r="C1167" i="8"/>
  <c r="C1207" i="8"/>
  <c r="C1220" i="8"/>
  <c r="B1447" i="8"/>
  <c r="C1206" i="8"/>
  <c r="C1227" i="8"/>
  <c r="C1251" i="8"/>
  <c r="C1265" i="8"/>
  <c r="B1435" i="8"/>
  <c r="C1267" i="8"/>
  <c r="C1269" i="8"/>
  <c r="C1277" i="8"/>
  <c r="C1394" i="8"/>
  <c r="C1395" i="8"/>
  <c r="C1396" i="8"/>
  <c r="B1196" i="8"/>
  <c r="C1400" i="8"/>
  <c r="B1197" i="8"/>
  <c r="C1401" i="8"/>
  <c r="C1403" i="8"/>
  <c r="C1404" i="8"/>
  <c r="C1405" i="8"/>
  <c r="B1202" i="8"/>
  <c r="B1203" i="8"/>
  <c r="C1407" i="8"/>
  <c r="C1409" i="8"/>
  <c r="C1410" i="8"/>
  <c r="C1418" i="8"/>
  <c r="C1421" i="8"/>
  <c r="C1422" i="8"/>
  <c r="C1424" i="8"/>
  <c r="C1426" i="8"/>
  <c r="B1223" i="8"/>
  <c r="C1428" i="8"/>
  <c r="B1226" i="8"/>
  <c r="C1430" i="8"/>
  <c r="C1431" i="8"/>
  <c r="C1433" i="8"/>
  <c r="B1230" i="8"/>
  <c r="C1434" i="8"/>
  <c r="C1436" i="8"/>
  <c r="C1438" i="8"/>
  <c r="C1537" i="8"/>
  <c r="C1627" i="8"/>
  <c r="C1628" i="8"/>
  <c r="C1629" i="8"/>
  <c r="B1669" i="8"/>
  <c r="B1671" i="8"/>
  <c r="B1672" i="8"/>
  <c r="B1674" i="8"/>
  <c r="B1675" i="8"/>
  <c r="B1700" i="8"/>
  <c r="B1701" i="8"/>
  <c r="B1702" i="8"/>
  <c r="B1704" i="8"/>
  <c r="B1706" i="8"/>
  <c r="B1794" i="8"/>
  <c r="B1804" i="8"/>
  <c r="B1806" i="8"/>
  <c r="B1808" i="8"/>
  <c r="B1812" i="8"/>
  <c r="B1813" i="8"/>
  <c r="B1818" i="8"/>
  <c r="B1820" i="8"/>
  <c r="B1826" i="8"/>
  <c r="B1828" i="8"/>
  <c r="B1830" i="8"/>
  <c r="B1832" i="8"/>
  <c r="B1834" i="8"/>
  <c r="B1836" i="8"/>
  <c r="B1838" i="8"/>
  <c r="B1839" i="8"/>
  <c r="B1648" i="8"/>
  <c r="B1658" i="8"/>
  <c r="B1664" i="8"/>
  <c r="B1666" i="8"/>
  <c r="B1667" i="8"/>
  <c r="B1720" i="8"/>
  <c r="C1720" i="8"/>
  <c r="B1728" i="8"/>
  <c r="C1728" i="8"/>
  <c r="C1730" i="8"/>
  <c r="B1754" i="8"/>
  <c r="C1754" i="8"/>
  <c r="C1756" i="8"/>
  <c r="C1761" i="8"/>
  <c r="C1764" i="8"/>
  <c r="B1774" i="8"/>
  <c r="C1774" i="8"/>
  <c r="B2520" i="8"/>
  <c r="B2521" i="8"/>
  <c r="B2534" i="8"/>
  <c r="C2534" i="8"/>
  <c r="C2536" i="8"/>
  <c r="B1890" i="8"/>
  <c r="B1891" i="8"/>
  <c r="B1892" i="8"/>
  <c r="B1894" i="8"/>
  <c r="B1895" i="8"/>
  <c r="B1896" i="8"/>
  <c r="B1898" i="8"/>
  <c r="B1900" i="8"/>
  <c r="B1902" i="8"/>
  <c r="B1904" i="8"/>
  <c r="B1906" i="8"/>
  <c r="B1908" i="8"/>
  <c r="B1910" i="8"/>
  <c r="B1912" i="8"/>
  <c r="C1940" i="8"/>
  <c r="C1942" i="8"/>
  <c r="B1973" i="8"/>
  <c r="B1975" i="8"/>
  <c r="B1983" i="8"/>
  <c r="B1984" i="8"/>
  <c r="B1987" i="8"/>
  <c r="B1988" i="8"/>
  <c r="B1989" i="8"/>
  <c r="B1992" i="8"/>
  <c r="B1997" i="8"/>
  <c r="B1998" i="8"/>
  <c r="C2025" i="8"/>
  <c r="C2026" i="8"/>
  <c r="B2027" i="8"/>
  <c r="C2027" i="8"/>
  <c r="C2028" i="8"/>
  <c r="C2030" i="8"/>
  <c r="B2044" i="8"/>
  <c r="B2045" i="8"/>
  <c r="C2058" i="8"/>
  <c r="C2063" i="8"/>
  <c r="C2064" i="8"/>
  <c r="C2066" i="8"/>
  <c r="B2076" i="8"/>
  <c r="B2077" i="8"/>
  <c r="B2079" i="8"/>
  <c r="B2080" i="8"/>
  <c r="C2202" i="8"/>
  <c r="C2204" i="8"/>
  <c r="C2209" i="8"/>
  <c r="B2212" i="8"/>
  <c r="C2212" i="8"/>
  <c r="B2214" i="8"/>
  <c r="C2214" i="8"/>
  <c r="B2222" i="8"/>
  <c r="C2222" i="8"/>
  <c r="C2224" i="8"/>
  <c r="C2229" i="8"/>
  <c r="C2232" i="8"/>
  <c r="B2360" i="8"/>
  <c r="B2425" i="8"/>
  <c r="B2426" i="8"/>
  <c r="B2427" i="8"/>
  <c r="B2428" i="8"/>
  <c r="B2429" i="8"/>
  <c r="B2433" i="8"/>
  <c r="C2443" i="8"/>
  <c r="C2444" i="8"/>
  <c r="B2445" i="8"/>
  <c r="C2445" i="8"/>
  <c r="B2525" i="8"/>
  <c r="B2527" i="8"/>
  <c r="B2530" i="8"/>
  <c r="B2552" i="8"/>
  <c r="C2554" i="8"/>
  <c r="C2555" i="8"/>
  <c r="B2558" i="8"/>
  <c r="C2558" i="8"/>
  <c r="B2564" i="8"/>
  <c r="C2564" i="8"/>
  <c r="B2566" i="8"/>
  <c r="C2566" i="8"/>
  <c r="B2572" i="8"/>
  <c r="C2572" i="8"/>
  <c r="C1844" i="8"/>
  <c r="C1944" i="8"/>
  <c r="C1946" i="8"/>
  <c r="C1960" i="8"/>
  <c r="C2034" i="8"/>
  <c r="C2035" i="8"/>
  <c r="C2036" i="8"/>
  <c r="C2067" i="8"/>
  <c r="B2198" i="8"/>
  <c r="B2439" i="8"/>
  <c r="B2440" i="8"/>
  <c r="B2494" i="8"/>
  <c r="C2501" i="8"/>
  <c r="C2502" i="8"/>
  <c r="C2508" i="8"/>
  <c r="B2544" i="8"/>
  <c r="B2545" i="8"/>
  <c r="C38" i="8"/>
  <c r="B71" i="8"/>
  <c r="B76" i="8"/>
  <c r="B77" i="8"/>
  <c r="B79" i="8"/>
  <c r="C83" i="8"/>
  <c r="C86" i="8"/>
  <c r="C89" i="8"/>
  <c r="C94" i="8"/>
  <c r="C95" i="8"/>
  <c r="C139" i="8"/>
  <c r="B169" i="8"/>
  <c r="B170" i="8"/>
  <c r="B171" i="8"/>
  <c r="B172" i="8"/>
  <c r="C172" i="8"/>
  <c r="B174" i="8"/>
  <c r="B176" i="8"/>
  <c r="B178" i="8"/>
  <c r="C191" i="8"/>
  <c r="B1357" i="8"/>
  <c r="B182" i="8"/>
  <c r="B187" i="8"/>
  <c r="C200" i="8"/>
  <c r="B1341" i="8"/>
  <c r="B203" i="8"/>
  <c r="B531" i="8"/>
  <c r="C234" i="8"/>
  <c r="C280" i="8"/>
  <c r="B590" i="8"/>
  <c r="C292" i="8"/>
  <c r="B606" i="8"/>
  <c r="B607" i="8"/>
  <c r="B611" i="8"/>
  <c r="C324" i="8"/>
  <c r="C334" i="8"/>
  <c r="C336" i="8"/>
  <c r="B639" i="8"/>
  <c r="C346" i="8"/>
  <c r="B652" i="8"/>
  <c r="B653" i="8"/>
  <c r="B677" i="8"/>
  <c r="C388" i="8"/>
  <c r="C396" i="8"/>
  <c r="B703" i="8"/>
  <c r="B717" i="8"/>
  <c r="B725" i="8"/>
  <c r="C432" i="8"/>
  <c r="B759" i="8"/>
  <c r="B767" i="8"/>
  <c r="C482" i="8"/>
  <c r="B796" i="8"/>
  <c r="C498" i="8"/>
  <c r="B804" i="8"/>
  <c r="C506" i="8"/>
  <c r="B817" i="8"/>
  <c r="C517" i="8"/>
  <c r="B254" i="8"/>
  <c r="B255" i="8"/>
  <c r="B256" i="8"/>
  <c r="B273" i="8"/>
  <c r="B275" i="8"/>
  <c r="B287" i="8"/>
  <c r="B288" i="8"/>
  <c r="B303" i="8"/>
  <c r="B304" i="8"/>
  <c r="C746" i="8"/>
  <c r="C750" i="8"/>
  <c r="C752" i="8"/>
  <c r="C753" i="8"/>
  <c r="C758" i="8"/>
  <c r="C780" i="8"/>
  <c r="C784" i="8"/>
  <c r="C786" i="8"/>
  <c r="C788" i="8"/>
  <c r="C789" i="8"/>
  <c r="C798" i="8"/>
  <c r="C806" i="8"/>
  <c r="V82" i="8"/>
  <c r="W82" i="8" s="1"/>
  <c r="X82" i="8" s="1"/>
  <c r="B319" i="8"/>
  <c r="B320" i="8"/>
  <c r="B321" i="8"/>
  <c r="B323" i="8"/>
  <c r="B324" i="8"/>
  <c r="B349" i="8"/>
  <c r="B380" i="8"/>
  <c r="C828" i="8"/>
  <c r="C832" i="8"/>
  <c r="B485" i="8"/>
  <c r="C833" i="8"/>
  <c r="C825" i="8"/>
  <c r="Q32" i="8"/>
  <c r="B17" i="8"/>
  <c r="B24" i="8"/>
  <c r="C24" i="8"/>
  <c r="C29" i="8"/>
  <c r="B44" i="8"/>
  <c r="B45" i="8"/>
  <c r="B49" i="8"/>
  <c r="B50" i="8"/>
  <c r="C50" i="8"/>
  <c r="B51" i="8"/>
  <c r="B56" i="8"/>
  <c r="B60" i="8"/>
  <c r="B62" i="8"/>
  <c r="C80" i="8"/>
  <c r="C81" i="8"/>
  <c r="B108" i="8"/>
  <c r="B109" i="8"/>
  <c r="B110" i="8"/>
  <c r="B112" i="8"/>
  <c r="B113" i="8"/>
  <c r="C123" i="8"/>
  <c r="B128" i="8"/>
  <c r="C128" i="8"/>
  <c r="B158" i="8"/>
  <c r="B164" i="8"/>
  <c r="B181" i="8"/>
  <c r="C186" i="8"/>
  <c r="B1339" i="8"/>
  <c r="C216" i="8"/>
  <c r="B198" i="8"/>
  <c r="B204" i="8"/>
  <c r="C228" i="8"/>
  <c r="B542" i="8"/>
  <c r="B543" i="8"/>
  <c r="B588" i="8"/>
  <c r="B589" i="8"/>
  <c r="B593" i="8"/>
  <c r="B604" i="8"/>
  <c r="B605" i="8"/>
  <c r="C312" i="8"/>
  <c r="B625" i="8"/>
  <c r="C340" i="8"/>
  <c r="C358" i="8"/>
  <c r="B664" i="8"/>
  <c r="B672" i="8"/>
  <c r="C372" i="8"/>
  <c r="B716" i="8"/>
  <c r="C418" i="8"/>
  <c r="B724" i="8"/>
  <c r="C426" i="8"/>
  <c r="C460" i="8"/>
  <c r="B762" i="8"/>
  <c r="C464" i="8"/>
  <c r="B770" i="8"/>
  <c r="C472" i="8"/>
  <c r="B783" i="8"/>
  <c r="B799" i="8"/>
  <c r="B814" i="8"/>
  <c r="C514" i="8"/>
  <c r="B822" i="8"/>
  <c r="C522" i="8"/>
  <c r="B833" i="8"/>
  <c r="B843" i="8"/>
  <c r="C543" i="8"/>
  <c r="B850" i="8"/>
  <c r="B211" i="8"/>
  <c r="B215" i="8"/>
  <c r="B216" i="8"/>
  <c r="C834" i="8"/>
  <c r="C848" i="8"/>
  <c r="C850" i="8"/>
  <c r="B512" i="8"/>
  <c r="C862" i="8"/>
  <c r="C881" i="8"/>
  <c r="B982" i="8"/>
  <c r="C910" i="8"/>
  <c r="B1011" i="8"/>
  <c r="B1015" i="8"/>
  <c r="C1048" i="8"/>
  <c r="B1124" i="8"/>
  <c r="C1052" i="8"/>
  <c r="C1053" i="8"/>
  <c r="B1141" i="8"/>
  <c r="B1151" i="8"/>
  <c r="B1165" i="8"/>
  <c r="C1124" i="8"/>
  <c r="C1128" i="8"/>
  <c r="C1135" i="8"/>
  <c r="C1136" i="8"/>
  <c r="C1138" i="8"/>
  <c r="B909" i="8"/>
  <c r="C1149" i="8"/>
  <c r="C1151" i="8"/>
  <c r="C1152" i="8"/>
  <c r="C1153" i="8"/>
  <c r="C1159" i="8"/>
  <c r="C1160" i="8"/>
  <c r="C1165" i="8"/>
  <c r="C1180" i="8"/>
  <c r="B1365" i="8"/>
  <c r="C1197" i="8"/>
  <c r="C1205" i="8"/>
  <c r="C1209" i="8"/>
  <c r="C1216" i="8"/>
  <c r="C1249" i="8"/>
  <c r="C1257" i="8"/>
  <c r="C1286" i="8"/>
  <c r="C1296" i="8"/>
  <c r="B1465" i="8"/>
  <c r="C1306" i="8"/>
  <c r="C1310" i="8"/>
  <c r="C1311" i="8"/>
  <c r="B1486" i="8"/>
  <c r="C1320" i="8"/>
  <c r="C1324" i="8"/>
  <c r="C1328" i="8"/>
  <c r="B1210" i="8"/>
  <c r="B1211" i="8"/>
  <c r="C1440" i="8"/>
  <c r="B1237" i="8"/>
  <c r="C1441" i="8"/>
  <c r="B1240" i="8"/>
  <c r="B1241" i="8"/>
  <c r="C1445" i="8"/>
  <c r="C1449" i="8"/>
  <c r="C1455" i="8"/>
  <c r="B1253" i="8"/>
  <c r="C1457" i="8"/>
  <c r="C1462" i="8"/>
  <c r="B1259" i="8"/>
  <c r="C1463" i="8"/>
  <c r="C1464" i="8"/>
  <c r="C1490" i="8"/>
  <c r="C1491" i="8"/>
  <c r="C1496" i="8"/>
  <c r="C1499" i="8"/>
  <c r="C1511" i="8"/>
  <c r="C1512" i="8"/>
  <c r="C1513" i="8"/>
  <c r="C1516" i="8"/>
  <c r="C1519" i="8"/>
  <c r="C1526" i="8"/>
  <c r="C1527" i="8"/>
  <c r="B1628" i="8"/>
  <c r="B1630" i="8"/>
  <c r="B1631" i="8"/>
  <c r="B1632" i="8"/>
  <c r="B1105" i="8"/>
  <c r="B1117" i="8"/>
  <c r="B1138" i="8"/>
  <c r="C1066" i="8"/>
  <c r="B863" i="8"/>
  <c r="C1166" i="8"/>
  <c r="C1225" i="8"/>
  <c r="C1243" i="8"/>
  <c r="B1413" i="8"/>
  <c r="C1245" i="8"/>
  <c r="C1258" i="8"/>
  <c r="C1259" i="8"/>
  <c r="C1275" i="8"/>
  <c r="C1283" i="8"/>
  <c r="B1463" i="8"/>
  <c r="C1295" i="8"/>
  <c r="B1473" i="8"/>
  <c r="AI1305" i="8"/>
  <c r="C1307" i="8"/>
  <c r="B1477" i="8"/>
  <c r="C1357" i="8"/>
  <c r="C1359" i="8"/>
  <c r="C1362" i="8"/>
  <c r="C1363" i="8"/>
  <c r="C1365" i="8"/>
  <c r="C1369" i="8"/>
  <c r="C1385" i="8"/>
  <c r="C1386" i="8"/>
  <c r="B1216" i="8"/>
  <c r="B1568" i="8"/>
  <c r="C1544" i="8"/>
  <c r="C1547" i="8"/>
  <c r="B1572" i="8"/>
  <c r="C1548" i="8"/>
  <c r="B1576" i="8"/>
  <c r="C1552" i="8"/>
  <c r="C1553" i="8"/>
  <c r="U1657" i="8"/>
  <c r="C1657" i="8"/>
  <c r="B1559" i="8"/>
  <c r="B1565" i="8"/>
  <c r="C1624" i="8"/>
  <c r="C1625" i="8"/>
  <c r="C866" i="8"/>
  <c r="B954" i="8"/>
  <c r="B958" i="8"/>
  <c r="C886" i="8"/>
  <c r="B980" i="8"/>
  <c r="C908" i="8"/>
  <c r="B983" i="8"/>
  <c r="B1022" i="8"/>
  <c r="C950" i="8"/>
  <c r="B1024" i="8"/>
  <c r="C952" i="8"/>
  <c r="B1028" i="8"/>
  <c r="C956" i="8"/>
  <c r="B1030" i="8"/>
  <c r="C958" i="8"/>
  <c r="C962" i="8"/>
  <c r="C968" i="8"/>
  <c r="C974" i="8"/>
  <c r="C980" i="8"/>
  <c r="C982" i="8"/>
  <c r="B1719" i="8"/>
  <c r="B1722" i="8"/>
  <c r="B1723" i="8"/>
  <c r="B1725" i="8"/>
  <c r="B1726" i="8"/>
  <c r="B1727" i="8"/>
  <c r="B1740" i="8"/>
  <c r="C1740" i="8"/>
  <c r="B1580" i="8"/>
  <c r="C1556" i="8"/>
  <c r="C1557" i="8"/>
  <c r="B1584" i="8"/>
  <c r="C1560" i="8"/>
  <c r="C1561" i="8"/>
  <c r="B1311" i="8"/>
  <c r="C1563" i="8"/>
  <c r="B1312" i="8"/>
  <c r="C1564" i="8"/>
  <c r="C1567" i="8"/>
  <c r="C1568" i="8"/>
  <c r="C1571" i="8"/>
  <c r="C1572" i="8"/>
  <c r="B1588" i="8"/>
  <c r="C1576" i="8"/>
  <c r="B1592" i="8"/>
  <c r="C1580" i="8"/>
  <c r="B1596" i="8"/>
  <c r="C1584" i="8"/>
  <c r="C1587" i="8"/>
  <c r="C1589" i="8"/>
  <c r="C1598" i="8"/>
  <c r="B1600" i="8"/>
  <c r="C1600" i="8"/>
  <c r="B1602" i="8"/>
  <c r="C1602" i="8"/>
  <c r="B1604" i="8"/>
  <c r="C1604" i="8"/>
  <c r="B1642" i="8"/>
  <c r="B1646" i="8"/>
  <c r="B1647" i="8"/>
  <c r="C1659" i="8"/>
  <c r="C1661" i="8"/>
  <c r="C1663" i="8"/>
  <c r="C1664" i="8"/>
  <c r="C1665" i="8"/>
  <c r="B1684" i="8"/>
  <c r="B1686" i="8"/>
  <c r="B1690" i="8"/>
  <c r="C1700" i="8"/>
  <c r="C1707" i="8"/>
  <c r="B1734" i="8"/>
  <c r="B1735" i="8"/>
  <c r="C1770" i="8"/>
  <c r="B1780" i="8"/>
  <c r="B1781" i="8"/>
  <c r="B1782" i="8"/>
  <c r="B1784" i="8"/>
  <c r="B1786" i="8"/>
  <c r="B1788" i="8"/>
  <c r="B1792" i="8"/>
  <c r="C1794" i="8"/>
  <c r="C1848" i="8"/>
  <c r="B1854" i="8"/>
  <c r="C1854" i="8"/>
  <c r="B1862" i="8"/>
  <c r="C1862" i="8"/>
  <c r="C1864" i="8"/>
  <c r="B1922" i="8"/>
  <c r="B1924" i="8"/>
  <c r="B1930" i="8"/>
  <c r="B1931" i="8"/>
  <c r="B1932" i="8"/>
  <c r="B1933" i="8"/>
  <c r="B1935" i="8"/>
  <c r="C1961" i="8"/>
  <c r="C1963" i="8"/>
  <c r="B2008" i="8"/>
  <c r="B2015" i="8"/>
  <c r="C2039" i="8"/>
  <c r="B2053" i="8"/>
  <c r="B2055" i="8"/>
  <c r="C2069" i="8"/>
  <c r="B2071" i="8"/>
  <c r="C2071" i="8"/>
  <c r="C2072" i="8"/>
  <c r="B2073" i="8"/>
  <c r="C2073" i="8"/>
  <c r="C2074" i="8"/>
  <c r="C2236" i="8"/>
  <c r="B1649" i="8"/>
  <c r="B1652" i="8"/>
  <c r="B1656" i="8"/>
  <c r="C1673" i="8"/>
  <c r="C1679" i="8"/>
  <c r="C1680" i="8"/>
  <c r="B1694" i="8"/>
  <c r="B1695" i="8"/>
  <c r="B1697" i="8"/>
  <c r="B1698" i="8"/>
  <c r="B1699" i="8"/>
  <c r="B1714" i="8"/>
  <c r="C1714" i="8"/>
  <c r="C1716" i="8"/>
  <c r="B1748" i="8"/>
  <c r="B1749" i="8"/>
  <c r="B1760" i="8"/>
  <c r="B1769" i="8"/>
  <c r="B1840" i="8"/>
  <c r="B1842" i="8"/>
  <c r="B1843" i="8"/>
  <c r="C1878" i="8"/>
  <c r="B1880" i="8"/>
  <c r="C1880" i="8"/>
  <c r="C1890" i="8"/>
  <c r="C1894" i="8"/>
  <c r="C1898" i="8"/>
  <c r="B1940" i="8"/>
  <c r="B1942" i="8"/>
  <c r="B1943" i="8"/>
  <c r="C1988" i="8"/>
  <c r="C1991" i="8"/>
  <c r="C1992" i="8"/>
  <c r="C1997" i="8"/>
  <c r="B2025" i="8"/>
  <c r="B2030" i="8"/>
  <c r="B2031" i="8"/>
  <c r="C2046" i="8"/>
  <c r="B2058" i="8"/>
  <c r="B2059" i="8"/>
  <c r="B2060" i="8"/>
  <c r="C2079" i="8"/>
  <c r="C2083" i="8"/>
  <c r="B2087" i="8"/>
  <c r="C2087" i="8"/>
  <c r="C2089" i="8"/>
  <c r="C2091" i="8"/>
  <c r="B2092" i="8"/>
  <c r="C2092" i="8"/>
  <c r="B2094" i="8"/>
  <c r="C2094" i="8"/>
  <c r="B2096" i="8"/>
  <c r="C2096" i="8"/>
  <c r="C2097" i="8"/>
  <c r="C2099" i="8"/>
  <c r="C2101" i="8"/>
  <c r="C2103" i="8"/>
  <c r="C2238" i="8"/>
  <c r="B2242" i="8"/>
  <c r="C2242" i="8"/>
  <c r="C2243" i="8"/>
  <c r="U2530" i="8"/>
  <c r="C2530" i="8"/>
  <c r="B1793" i="8"/>
  <c r="C1802" i="8"/>
  <c r="B1810" i="8"/>
  <c r="C1810" i="8"/>
  <c r="C1816" i="8"/>
  <c r="C1822" i="8"/>
  <c r="C1824" i="8"/>
  <c r="B1846" i="8"/>
  <c r="B1847" i="8"/>
  <c r="B1876" i="8"/>
  <c r="C1876" i="8"/>
  <c r="B1914" i="8"/>
  <c r="B1918" i="8"/>
  <c r="B1920" i="8"/>
  <c r="C1936" i="8"/>
  <c r="C1938" i="8"/>
  <c r="B1946" i="8"/>
  <c r="B1948" i="8"/>
  <c r="B1950" i="8"/>
  <c r="B1952" i="8"/>
  <c r="B1954" i="8"/>
  <c r="B1956" i="8"/>
  <c r="B1958" i="8"/>
  <c r="B1960" i="8"/>
  <c r="C1967" i="8"/>
  <c r="C1968" i="8"/>
  <c r="B1969" i="8"/>
  <c r="C1969" i="8"/>
  <c r="B1971" i="8"/>
  <c r="C1971" i="8"/>
  <c r="C1977" i="8"/>
  <c r="C1981" i="8"/>
  <c r="C1982" i="8"/>
  <c r="B2007" i="8"/>
  <c r="C2022" i="8"/>
  <c r="C2023" i="8"/>
  <c r="B2036" i="8"/>
  <c r="C2042" i="8"/>
  <c r="C2043" i="8"/>
  <c r="B2050" i="8"/>
  <c r="B2051" i="8"/>
  <c r="C2078" i="8"/>
  <c r="B2107" i="8"/>
  <c r="C2107" i="8"/>
  <c r="B2109" i="8"/>
  <c r="C2109" i="8"/>
  <c r="B2111" i="8"/>
  <c r="B2113" i="8"/>
  <c r="B2135" i="8"/>
  <c r="C2135" i="8"/>
  <c r="B2137" i="8"/>
  <c r="C2137" i="8"/>
  <c r="B2139" i="8"/>
  <c r="B2149" i="8"/>
  <c r="C2149" i="8"/>
  <c r="B2151" i="8"/>
  <c r="B2153" i="8"/>
  <c r="B2204" i="8"/>
  <c r="B2205" i="8"/>
  <c r="B2210" i="8"/>
  <c r="B2215" i="8"/>
  <c r="B2216" i="8"/>
  <c r="B2217" i="8"/>
  <c r="B2218" i="8"/>
  <c r="B2224" i="8"/>
  <c r="B2225" i="8"/>
  <c r="B2228" i="8"/>
  <c r="B2232" i="8"/>
  <c r="B2233" i="8"/>
  <c r="C2252" i="8"/>
  <c r="C2256" i="8"/>
  <c r="C2265" i="8"/>
  <c r="C2266" i="8"/>
  <c r="B2268" i="8"/>
  <c r="C2268" i="8"/>
  <c r="V2540" i="8"/>
  <c r="C2540" i="8"/>
  <c r="C2291" i="8"/>
  <c r="C2294" i="8"/>
  <c r="B2363" i="8"/>
  <c r="B2364" i="8"/>
  <c r="B2365" i="8"/>
  <c r="B2369" i="8"/>
  <c r="C2369" i="8"/>
  <c r="B2277" i="8"/>
  <c r="B2280" i="8"/>
  <c r="B2283" i="8"/>
  <c r="B2286" i="8"/>
  <c r="C2289" i="8"/>
  <c r="C2303" i="8"/>
  <c r="B2308" i="8"/>
  <c r="C2308" i="8"/>
  <c r="C2309" i="8"/>
  <c r="C2311" i="8"/>
  <c r="B2334" i="8"/>
  <c r="C2334" i="8"/>
  <c r="C2337" i="8"/>
  <c r="C2341" i="8"/>
  <c r="B2344" i="8"/>
  <c r="C2344" i="8"/>
  <c r="C2345" i="8"/>
  <c r="B2380" i="8"/>
  <c r="B2381" i="8"/>
  <c r="B2385" i="8"/>
  <c r="B2388" i="8"/>
  <c r="B2389" i="8"/>
  <c r="B2390" i="8"/>
  <c r="B2391" i="8"/>
  <c r="B2393" i="8"/>
  <c r="B2394" i="8"/>
  <c r="B2396" i="8"/>
  <c r="B2397" i="8"/>
  <c r="B2403" i="8"/>
  <c r="B2405" i="8"/>
  <c r="B2409" i="8"/>
  <c r="B2410" i="8"/>
  <c r="B2413" i="8"/>
  <c r="B2415" i="8"/>
  <c r="B2416" i="8"/>
  <c r="B2431" i="8"/>
  <c r="C2431" i="8"/>
  <c r="C2449" i="8"/>
  <c r="B2451" i="8"/>
  <c r="C2451" i="8"/>
  <c r="C2455" i="8"/>
  <c r="B2469" i="8"/>
  <c r="C2469" i="8"/>
  <c r="B2473" i="8"/>
  <c r="C2473" i="8"/>
  <c r="B2496" i="8"/>
  <c r="C2512" i="8"/>
  <c r="B2514" i="8"/>
  <c r="C2514" i="8"/>
  <c r="B2518" i="8"/>
  <c r="C2518" i="8"/>
  <c r="B2529" i="8"/>
  <c r="C2542" i="8"/>
  <c r="C2544" i="8"/>
  <c r="B2553" i="8"/>
  <c r="B2580" i="8"/>
  <c r="C2580" i="8"/>
  <c r="B2594" i="8"/>
  <c r="C2594" i="8"/>
  <c r="C2599" i="8"/>
  <c r="C2611" i="8"/>
  <c r="C2615" i="8"/>
  <c r="C2619" i="8"/>
  <c r="B2632" i="8"/>
  <c r="C2632" i="8"/>
  <c r="B2634" i="8"/>
  <c r="C2634" i="8"/>
  <c r="C2635" i="8"/>
  <c r="B2636" i="8"/>
  <c r="C2636" i="8"/>
  <c r="B2642" i="8"/>
  <c r="C2642" i="8"/>
  <c r="B2645" i="8"/>
  <c r="C2645" i="8"/>
  <c r="C2648" i="8"/>
  <c r="B2650" i="8"/>
  <c r="C2650" i="8"/>
  <c r="B2653" i="8"/>
  <c r="C2653" i="8"/>
  <c r="AI2295" i="8"/>
  <c r="C2354" i="8"/>
  <c r="C2355" i="8"/>
  <c r="C2356" i="8"/>
  <c r="C2359" i="8"/>
  <c r="C2435" i="8"/>
  <c r="C2437" i="8"/>
  <c r="C2440" i="8"/>
  <c r="C2441" i="8"/>
  <c r="B2446" i="8"/>
  <c r="B2448" i="8"/>
  <c r="C2483" i="8"/>
  <c r="C2484" i="8"/>
  <c r="C2485" i="8"/>
  <c r="C2486" i="8"/>
  <c r="C2487" i="8"/>
  <c r="C2490" i="8"/>
  <c r="B2500" i="8"/>
  <c r="B2509" i="8"/>
  <c r="B2511" i="8"/>
  <c r="B2535" i="8"/>
  <c r="B2536" i="8"/>
  <c r="B2538" i="8"/>
  <c r="C2548" i="8"/>
  <c r="B2554" i="8"/>
  <c r="B2560" i="8"/>
  <c r="B2573" i="8"/>
  <c r="B2574" i="8"/>
  <c r="B2575" i="8"/>
  <c r="C2666" i="8"/>
  <c r="B2668" i="8"/>
  <c r="C2668" i="8"/>
  <c r="B2670" i="8"/>
  <c r="C2670" i="8"/>
  <c r="B2674" i="8"/>
  <c r="C2674" i="8"/>
  <c r="C2679" i="8"/>
  <c r="C2681" i="8"/>
  <c r="B2684" i="8"/>
  <c r="C2684" i="8"/>
  <c r="C2685" i="8"/>
  <c r="C2691" i="8"/>
  <c r="B2692" i="8"/>
  <c r="C2693" i="8"/>
  <c r="C2694" i="8"/>
  <c r="C2699" i="8"/>
  <c r="B2700" i="8"/>
  <c r="C2700" i="8"/>
  <c r="C2701" i="8"/>
  <c r="C2702" i="8"/>
  <c r="B2665" i="8"/>
  <c r="Q8" i="8"/>
  <c r="U8" i="8"/>
  <c r="C9" i="8"/>
  <c r="B13" i="8"/>
  <c r="B14" i="8"/>
  <c r="V15" i="8"/>
  <c r="W15" i="8" s="1"/>
  <c r="X15" i="8" s="1"/>
  <c r="B18" i="8"/>
  <c r="C18" i="8"/>
  <c r="B19" i="8"/>
  <c r="U20" i="8"/>
  <c r="B22" i="8"/>
  <c r="B23" i="8"/>
  <c r="V29" i="8"/>
  <c r="C37" i="8"/>
  <c r="V38" i="8"/>
  <c r="AI38" i="8" s="1"/>
  <c r="C40" i="8"/>
  <c r="C44" i="8"/>
  <c r="B54" i="8"/>
  <c r="U54" i="8"/>
  <c r="C55" i="8"/>
  <c r="C61" i="8"/>
  <c r="B63" i="8"/>
  <c r="B64" i="8"/>
  <c r="V64" i="8"/>
  <c r="W64" i="8" s="1"/>
  <c r="X64" i="8" s="1"/>
  <c r="C69" i="8"/>
  <c r="B70" i="8"/>
  <c r="C70" i="8"/>
  <c r="B73" i="8"/>
  <c r="V74" i="8"/>
  <c r="AI74" i="8" s="1"/>
  <c r="C75" i="8"/>
  <c r="C78" i="8"/>
  <c r="V80" i="8"/>
  <c r="W80" i="8" s="1"/>
  <c r="X80" i="8" s="1"/>
  <c r="B82" i="8"/>
  <c r="C82" i="8"/>
  <c r="B84" i="8"/>
  <c r="B85" i="8"/>
  <c r="V86" i="8"/>
  <c r="Z86" i="8" s="1"/>
  <c r="Y88" i="8"/>
  <c r="C90" i="8"/>
  <c r="B94" i="8"/>
  <c r="V94" i="8"/>
  <c r="W94" i="8" s="1"/>
  <c r="X94" i="8" s="1"/>
  <c r="C96" i="8"/>
  <c r="C97" i="8"/>
  <c r="C100" i="8"/>
  <c r="V102" i="8"/>
  <c r="W102" i="8" s="1"/>
  <c r="X102" i="8" s="1"/>
  <c r="V126" i="8"/>
  <c r="W126" i="8" s="1"/>
  <c r="X126" i="8" s="1"/>
  <c r="C129" i="8"/>
  <c r="B130" i="8"/>
  <c r="C130" i="8"/>
  <c r="B137" i="8"/>
  <c r="B138" i="8"/>
  <c r="C138" i="8"/>
  <c r="V138" i="8"/>
  <c r="C163" i="8"/>
  <c r="V176" i="8"/>
  <c r="W176" i="8" s="1"/>
  <c r="X176" i="8" s="1"/>
  <c r="V182" i="8"/>
  <c r="W182" i="8" s="1"/>
  <c r="X182" i="8" s="1"/>
  <c r="V198" i="8"/>
  <c r="W198" i="8" s="1"/>
  <c r="X198" i="8" s="1"/>
  <c r="V238" i="8"/>
  <c r="AI238" i="8" s="1"/>
  <c r="V264" i="8"/>
  <c r="W264" i="8" s="1"/>
  <c r="X264" i="8" s="1"/>
  <c r="V276" i="8"/>
  <c r="W276" i="8" s="1"/>
  <c r="X276" i="8" s="1"/>
  <c r="V322" i="8"/>
  <c r="C352" i="8"/>
  <c r="B2" i="8"/>
  <c r="C5" i="8"/>
  <c r="V8" i="8"/>
  <c r="V16" i="8"/>
  <c r="W16" i="8" s="1"/>
  <c r="X16" i="8" s="1"/>
  <c r="V24" i="8"/>
  <c r="W24" i="8" s="1"/>
  <c r="X24" i="8" s="1"/>
  <c r="B32" i="8"/>
  <c r="B33" i="8"/>
  <c r="B39" i="8"/>
  <c r="B42" i="8"/>
  <c r="B43" i="8"/>
  <c r="B46" i="8"/>
  <c r="C46" i="8"/>
  <c r="B47" i="8"/>
  <c r="V48" i="8"/>
  <c r="W48" i="8" s="1"/>
  <c r="X48" i="8" s="1"/>
  <c r="C52" i="8"/>
  <c r="C56" i="8"/>
  <c r="B57" i="8"/>
  <c r="B58" i="8"/>
  <c r="V58" i="8"/>
  <c r="W58" i="8" s="1"/>
  <c r="X58" i="8" s="1"/>
  <c r="B66" i="8"/>
  <c r="B68" i="8"/>
  <c r="V68" i="8"/>
  <c r="W68" i="8" s="1"/>
  <c r="X68" i="8" s="1"/>
  <c r="C72" i="8"/>
  <c r="C88" i="8"/>
  <c r="C92" i="8"/>
  <c r="C111" i="8"/>
  <c r="V122" i="8"/>
  <c r="W122" i="8" s="1"/>
  <c r="X122" i="8" s="1"/>
  <c r="C124" i="8"/>
  <c r="B127" i="8"/>
  <c r="V128" i="8"/>
  <c r="W128" i="8" s="1"/>
  <c r="X128" i="8" s="1"/>
  <c r="B140" i="8"/>
  <c r="B141" i="8"/>
  <c r="B142" i="8"/>
  <c r="B143" i="8"/>
  <c r="C146" i="8"/>
  <c r="V152" i="8"/>
  <c r="W152" i="8" s="1"/>
  <c r="X152" i="8" s="1"/>
  <c r="C157" i="8"/>
  <c r="C158" i="8"/>
  <c r="B159" i="8"/>
  <c r="B160" i="8"/>
  <c r="V160" i="8"/>
  <c r="W160" i="8" s="1"/>
  <c r="X160" i="8" s="1"/>
  <c r="B168" i="8"/>
  <c r="V168" i="8"/>
  <c r="W168" i="8" s="1"/>
  <c r="X168" i="8" s="1"/>
  <c r="C194" i="8"/>
  <c r="V200" i="8"/>
  <c r="V208" i="8"/>
  <c r="W208" i="8" s="1"/>
  <c r="X208" i="8" s="1"/>
  <c r="C210" i="8"/>
  <c r="V248" i="8"/>
  <c r="W248" i="8" s="1"/>
  <c r="X248" i="8" s="1"/>
  <c r="V272" i="8"/>
  <c r="W272" i="8" s="1"/>
  <c r="X272" i="8" s="1"/>
  <c r="V328" i="8"/>
  <c r="W328" i="8" s="1"/>
  <c r="X328" i="8" s="1"/>
  <c r="V356" i="8"/>
  <c r="W356" i="8" s="1"/>
  <c r="X356" i="8" s="1"/>
  <c r="V4" i="8"/>
  <c r="W4" i="8" s="1"/>
  <c r="X4" i="8" s="1"/>
  <c r="V9" i="8"/>
  <c r="W9" i="8" s="1"/>
  <c r="X9" i="8" s="1"/>
  <c r="V18" i="8"/>
  <c r="W18" i="8" s="1"/>
  <c r="X18" i="8" s="1"/>
  <c r="C21" i="8"/>
  <c r="C27" i="8"/>
  <c r="V37" i="8"/>
  <c r="W37" i="8" s="1"/>
  <c r="X37" i="8" s="1"/>
  <c r="V40" i="8"/>
  <c r="W40" i="8" s="1"/>
  <c r="X40" i="8" s="1"/>
  <c r="V44" i="8"/>
  <c r="W44" i="8" s="1"/>
  <c r="X44" i="8" s="1"/>
  <c r="P51" i="8"/>
  <c r="V62" i="8"/>
  <c r="V70" i="8"/>
  <c r="W70" i="8" s="1"/>
  <c r="X70" i="8" s="1"/>
  <c r="V78" i="8"/>
  <c r="W78" i="8" s="1"/>
  <c r="X78" i="8" s="1"/>
  <c r="C87" i="8"/>
  <c r="V90" i="8"/>
  <c r="W90" i="8" s="1"/>
  <c r="X90" i="8" s="1"/>
  <c r="U96" i="8"/>
  <c r="V96" i="8"/>
  <c r="V100" i="8"/>
  <c r="W100" i="8" s="1"/>
  <c r="X100" i="8" s="1"/>
  <c r="V130" i="8"/>
  <c r="W130" i="8" s="1"/>
  <c r="X130" i="8" s="1"/>
  <c r="B154" i="8"/>
  <c r="V154" i="8"/>
  <c r="W154" i="8" s="1"/>
  <c r="X154" i="8" s="1"/>
  <c r="V164" i="8"/>
  <c r="W164" i="8" s="1"/>
  <c r="X164" i="8" s="1"/>
  <c r="C171" i="8"/>
  <c r="C185" i="8"/>
  <c r="V192" i="8"/>
  <c r="W192" i="8" s="1"/>
  <c r="X192" i="8" s="1"/>
  <c r="B186" i="8"/>
  <c r="C198" i="8"/>
  <c r="V204" i="8"/>
  <c r="W204" i="8" s="1"/>
  <c r="X204" i="8" s="1"/>
  <c r="V218" i="8"/>
  <c r="W218" i="8" s="1"/>
  <c r="X218" i="8" s="1"/>
  <c r="V232" i="8"/>
  <c r="W232" i="8" s="1"/>
  <c r="X232" i="8" s="1"/>
  <c r="V246" i="8"/>
  <c r="W246" i="8" s="1"/>
  <c r="X246" i="8" s="1"/>
  <c r="V274" i="8"/>
  <c r="AI274" i="8" s="1"/>
  <c r="C276" i="8"/>
  <c r="V284" i="8"/>
  <c r="W284" i="8" s="1"/>
  <c r="X284" i="8" s="1"/>
  <c r="V298" i="8"/>
  <c r="V300" i="8"/>
  <c r="C304" i="8"/>
  <c r="V28" i="8"/>
  <c r="V46" i="8"/>
  <c r="W46" i="8" s="1"/>
  <c r="X46" i="8" s="1"/>
  <c r="V52" i="8"/>
  <c r="W52" i="8" s="1"/>
  <c r="X52" i="8" s="1"/>
  <c r="V56" i="8"/>
  <c r="W56" i="8" s="1"/>
  <c r="X56" i="8" s="1"/>
  <c r="V72" i="8"/>
  <c r="W72" i="8" s="1"/>
  <c r="X72" i="8" s="1"/>
  <c r="V88" i="8"/>
  <c r="W88" i="8" s="1"/>
  <c r="X88" i="8" s="1"/>
  <c r="V92" i="8"/>
  <c r="W92" i="8" s="1"/>
  <c r="X92" i="8" s="1"/>
  <c r="V124" i="8"/>
  <c r="V146" i="8"/>
  <c r="Z146" i="8" s="1"/>
  <c r="V158" i="8"/>
  <c r="V172" i="8"/>
  <c r="V186" i="8"/>
  <c r="V194" i="8"/>
  <c r="Z194" i="8" s="1"/>
  <c r="V266" i="8"/>
  <c r="V282" i="8"/>
  <c r="W282" i="8" s="1"/>
  <c r="X282" i="8" s="1"/>
  <c r="V296" i="8"/>
  <c r="W296" i="8" s="1"/>
  <c r="X296" i="8" s="1"/>
  <c r="V314" i="8"/>
  <c r="Z314" i="8" s="1"/>
  <c r="V342" i="8"/>
  <c r="W342" i="8" s="1"/>
  <c r="X342" i="8" s="1"/>
  <c r="C356" i="8"/>
  <c r="V370" i="8"/>
  <c r="AI370" i="8" s="1"/>
  <c r="V372" i="8"/>
  <c r="V386" i="8"/>
  <c r="V394" i="8"/>
  <c r="W394" i="8" s="1"/>
  <c r="X394" i="8" s="1"/>
  <c r="V436" i="8"/>
  <c r="W436" i="8" s="1"/>
  <c r="X436" i="8" s="1"/>
  <c r="V444" i="8"/>
  <c r="W444" i="8" s="1"/>
  <c r="X444" i="8" s="1"/>
  <c r="V450" i="8"/>
  <c r="W450" i="8" s="1"/>
  <c r="X450" i="8" s="1"/>
  <c r="V474" i="8"/>
  <c r="W474" i="8" s="1"/>
  <c r="X474" i="8" s="1"/>
  <c r="V490" i="8"/>
  <c r="W490" i="8" s="1"/>
  <c r="X490" i="8" s="1"/>
  <c r="V510" i="8"/>
  <c r="W510" i="8" s="1"/>
  <c r="X510" i="8" s="1"/>
  <c r="V526" i="8"/>
  <c r="AI525" i="8" s="1"/>
  <c r="V532" i="8"/>
  <c r="W532" i="8" s="1"/>
  <c r="X532" i="8" s="1"/>
  <c r="V560" i="8"/>
  <c r="W560" i="8" s="1"/>
  <c r="X560" i="8" s="1"/>
  <c r="V606" i="8"/>
  <c r="W606" i="8" s="1"/>
  <c r="X606" i="8" s="1"/>
  <c r="V626" i="8"/>
  <c r="V638" i="8"/>
  <c r="W638" i="8" s="1"/>
  <c r="X638" i="8" s="1"/>
  <c r="V654" i="8"/>
  <c r="W654" i="8" s="1"/>
  <c r="X654" i="8" s="1"/>
  <c r="V674" i="8"/>
  <c r="W674" i="8" s="1"/>
  <c r="X674" i="8" s="1"/>
  <c r="V696" i="8"/>
  <c r="W696" i="8" s="1"/>
  <c r="X696" i="8" s="1"/>
  <c r="V710" i="8"/>
  <c r="W710" i="8" s="1"/>
  <c r="X710" i="8" s="1"/>
  <c r="V764" i="8"/>
  <c r="W764" i="8" s="1"/>
  <c r="X764" i="8" s="1"/>
  <c r="V796" i="8"/>
  <c r="W796" i="8" s="1"/>
  <c r="X796" i="8" s="1"/>
  <c r="V1090" i="8"/>
  <c r="W1090" i="8" s="1"/>
  <c r="X1090" i="8" s="1"/>
  <c r="V316" i="8"/>
  <c r="V326" i="8"/>
  <c r="W326" i="8" s="1"/>
  <c r="X326" i="8" s="1"/>
  <c r="V332" i="8"/>
  <c r="W332" i="8" s="1"/>
  <c r="X332" i="8" s="1"/>
  <c r="V368" i="8"/>
  <c r="W368" i="8" s="1"/>
  <c r="X368" i="8" s="1"/>
  <c r="V378" i="8"/>
  <c r="W378" i="8" s="1"/>
  <c r="X378" i="8" s="1"/>
  <c r="V404" i="8"/>
  <c r="W404" i="8" s="1"/>
  <c r="X404" i="8" s="1"/>
  <c r="V410" i="8"/>
  <c r="Z410" i="8" s="1"/>
  <c r="V414" i="8"/>
  <c r="V428" i="8"/>
  <c r="W428" i="8" s="1"/>
  <c r="X428" i="8" s="1"/>
  <c r="V434" i="8"/>
  <c r="W434" i="8" s="1"/>
  <c r="X434" i="8" s="1"/>
  <c r="V442" i="8"/>
  <c r="W442" i="8" s="1"/>
  <c r="X442" i="8" s="1"/>
  <c r="V468" i="8"/>
  <c r="W468" i="8" s="1"/>
  <c r="X468" i="8" s="1"/>
  <c r="V484" i="8"/>
  <c r="W484" i="8" s="1"/>
  <c r="X484" i="8" s="1"/>
  <c r="V518" i="8"/>
  <c r="Z519" i="8" s="1"/>
  <c r="V548" i="8"/>
  <c r="W548" i="8" s="1"/>
  <c r="X548" i="8" s="1"/>
  <c r="V566" i="8"/>
  <c r="V586" i="8"/>
  <c r="W586" i="8" s="1"/>
  <c r="X586" i="8" s="1"/>
  <c r="V610" i="8"/>
  <c r="W610" i="8" s="1"/>
  <c r="X610" i="8" s="1"/>
  <c r="V630" i="8"/>
  <c r="W630" i="8" s="1"/>
  <c r="X630" i="8" s="1"/>
  <c r="V640" i="8"/>
  <c r="W640" i="8" s="1"/>
  <c r="X640" i="8" s="1"/>
  <c r="V678" i="8"/>
  <c r="W678" i="8" s="1"/>
  <c r="X678" i="8" s="1"/>
  <c r="V700" i="8"/>
  <c r="W700" i="8" s="1"/>
  <c r="X700" i="8" s="1"/>
  <c r="V722" i="8"/>
  <c r="W722" i="8" s="1"/>
  <c r="X722" i="8" s="1"/>
  <c r="V744" i="8"/>
  <c r="W744" i="8" s="1"/>
  <c r="X744" i="8" s="1"/>
  <c r="V778" i="8"/>
  <c r="W778" i="8" s="1"/>
  <c r="X778" i="8" s="1"/>
  <c r="V800" i="8"/>
  <c r="W800" i="8" s="1"/>
  <c r="X800" i="8" s="1"/>
  <c r="V826" i="8"/>
  <c r="W826" i="8" s="1"/>
  <c r="X826" i="8" s="1"/>
  <c r="V904" i="8"/>
  <c r="V948" i="8"/>
  <c r="W948" i="8" s="1"/>
  <c r="X948" i="8" s="1"/>
  <c r="B189" i="8"/>
  <c r="V202" i="8"/>
  <c r="W202" i="8" s="1"/>
  <c r="X202" i="8" s="1"/>
  <c r="B192" i="8"/>
  <c r="C204" i="8"/>
  <c r="V206" i="8"/>
  <c r="Z206" i="8" s="1"/>
  <c r="AJ1334" i="8" s="1"/>
  <c r="C208" i="8"/>
  <c r="B1343" i="8"/>
  <c r="V216" i="8"/>
  <c r="W216" i="8" s="1"/>
  <c r="X216" i="8" s="1"/>
  <c r="B194" i="8"/>
  <c r="C218" i="8"/>
  <c r="B196" i="8"/>
  <c r="C220" i="8"/>
  <c r="V222" i="8"/>
  <c r="W222" i="8" s="1"/>
  <c r="X222" i="8" s="1"/>
  <c r="V230" i="8"/>
  <c r="Z230" i="8" s="1"/>
  <c r="V236" i="8"/>
  <c r="W236" i="8" s="1"/>
  <c r="X236" i="8" s="1"/>
  <c r="V244" i="8"/>
  <c r="W244" i="8" s="1"/>
  <c r="X244" i="8" s="1"/>
  <c r="C248" i="8"/>
  <c r="B549" i="8"/>
  <c r="B552" i="8"/>
  <c r="C252" i="8"/>
  <c r="V252" i="8"/>
  <c r="B561" i="8"/>
  <c r="C266" i="8"/>
  <c r="B568" i="8"/>
  <c r="C268" i="8"/>
  <c r="V268" i="8"/>
  <c r="B575" i="8"/>
  <c r="B577" i="8"/>
  <c r="V280" i="8"/>
  <c r="W280" i="8" s="1"/>
  <c r="X280" i="8" s="1"/>
  <c r="C284" i="8"/>
  <c r="V286" i="8"/>
  <c r="B591" i="8"/>
  <c r="V294" i="8"/>
  <c r="W294" i="8" s="1"/>
  <c r="X294" i="8" s="1"/>
  <c r="C298" i="8"/>
  <c r="B602" i="8"/>
  <c r="V302" i="8"/>
  <c r="W302" i="8" s="1"/>
  <c r="X302" i="8" s="1"/>
  <c r="V312" i="8"/>
  <c r="W312" i="8" s="1"/>
  <c r="X312" i="8" s="1"/>
  <c r="C314" i="8"/>
  <c r="B618" i="8"/>
  <c r="V318" i="8"/>
  <c r="W318" i="8" s="1"/>
  <c r="X318" i="8" s="1"/>
  <c r="V324" i="8"/>
  <c r="W324" i="8" s="1"/>
  <c r="X324" i="8" s="1"/>
  <c r="C328" i="8"/>
  <c r="B636" i="8"/>
  <c r="B637" i="8"/>
  <c r="V340" i="8"/>
  <c r="W340" i="8" s="1"/>
  <c r="X340" i="8" s="1"/>
  <c r="C342" i="8"/>
  <c r="B643" i="8"/>
  <c r="V346" i="8"/>
  <c r="AI346" i="8" s="1"/>
  <c r="B648" i="8"/>
  <c r="C348" i="8"/>
  <c r="B650" i="8"/>
  <c r="V350" i="8"/>
  <c r="W350" i="8" s="1"/>
  <c r="X350" i="8" s="1"/>
  <c r="B655" i="8"/>
  <c r="B657" i="8"/>
  <c r="B662" i="8"/>
  <c r="V362" i="8"/>
  <c r="W362" i="8" s="1"/>
  <c r="X362" i="8" s="1"/>
  <c r="B665" i="8"/>
  <c r="C370" i="8"/>
  <c r="V376" i="8"/>
  <c r="W376" i="8" s="1"/>
  <c r="X376" i="8" s="1"/>
  <c r="V382" i="8"/>
  <c r="AI382" i="8" s="1"/>
  <c r="B685" i="8"/>
  <c r="B687" i="8"/>
  <c r="B690" i="8"/>
  <c r="C390" i="8"/>
  <c r="V390" i="8"/>
  <c r="B693" i="8"/>
  <c r="B695" i="8"/>
  <c r="B698" i="8"/>
  <c r="C398" i="8"/>
  <c r="V398" i="8"/>
  <c r="Z398" i="8" s="1"/>
  <c r="B701" i="8"/>
  <c r="B708" i="8"/>
  <c r="B711" i="8"/>
  <c r="V412" i="8"/>
  <c r="W412" i="8" s="1"/>
  <c r="X412" i="8" s="1"/>
  <c r="V420" i="8"/>
  <c r="W420" i="8" s="1"/>
  <c r="X420" i="8" s="1"/>
  <c r="V426" i="8"/>
  <c r="W426" i="8" s="1"/>
  <c r="X426" i="8" s="1"/>
  <c r="B732" i="8"/>
  <c r="C436" i="8"/>
  <c r="B740" i="8"/>
  <c r="C444" i="8"/>
  <c r="B748" i="8"/>
  <c r="C450" i="8"/>
  <c r="B751" i="8"/>
  <c r="B754" i="8"/>
  <c r="B757" i="8"/>
  <c r="V460" i="8"/>
  <c r="W460" i="8" s="1"/>
  <c r="X460" i="8" s="1"/>
  <c r="V466" i="8"/>
  <c r="W466" i="8" s="1"/>
  <c r="X466" i="8" s="1"/>
  <c r="C474" i="8"/>
  <c r="B775" i="8"/>
  <c r="B778" i="8"/>
  <c r="V482" i="8"/>
  <c r="B788" i="8"/>
  <c r="C490" i="8"/>
  <c r="B791" i="8"/>
  <c r="B794" i="8"/>
  <c r="B797" i="8"/>
  <c r="V500" i="8"/>
  <c r="W500" i="8" s="1"/>
  <c r="X500" i="8" s="1"/>
  <c r="B810" i="8"/>
  <c r="C510" i="8"/>
  <c r="B813" i="8"/>
  <c r="V516" i="8"/>
  <c r="W516" i="8" s="1"/>
  <c r="X516" i="8" s="1"/>
  <c r="B821" i="8"/>
  <c r="B826" i="8"/>
  <c r="C526" i="8"/>
  <c r="B832" i="8"/>
  <c r="C532" i="8"/>
  <c r="V552" i="8"/>
  <c r="W552" i="8" s="1"/>
  <c r="X552" i="8" s="1"/>
  <c r="C560" i="8"/>
  <c r="B220" i="8"/>
  <c r="B222" i="8"/>
  <c r="V572" i="8"/>
  <c r="W572" i="8" s="1"/>
  <c r="X572" i="8" s="1"/>
  <c r="V598" i="8"/>
  <c r="W598" i="8" s="1"/>
  <c r="X598" i="8" s="1"/>
  <c r="B257" i="8"/>
  <c r="C606" i="8"/>
  <c r="V614" i="8"/>
  <c r="B274" i="8"/>
  <c r="C622" i="8"/>
  <c r="C626" i="8"/>
  <c r="V632" i="8"/>
  <c r="W632" i="8" s="1"/>
  <c r="X632" i="8" s="1"/>
  <c r="V646" i="8"/>
  <c r="W646" i="8" s="1"/>
  <c r="X646" i="8" s="1"/>
  <c r="B302" i="8"/>
  <c r="C650" i="8"/>
  <c r="B305" i="8"/>
  <c r="C654" i="8"/>
  <c r="V658" i="8"/>
  <c r="W658" i="8" s="1"/>
  <c r="X658" i="8" s="1"/>
  <c r="B322" i="8"/>
  <c r="C670" i="8"/>
  <c r="C674" i="8"/>
  <c r="B332" i="8"/>
  <c r="V682" i="8"/>
  <c r="W682" i="8" s="1"/>
  <c r="X682" i="8" s="1"/>
  <c r="V704" i="8"/>
  <c r="W704" i="8" s="1"/>
  <c r="X704" i="8" s="1"/>
  <c r="C710" i="8"/>
  <c r="C738" i="8"/>
  <c r="C740" i="8"/>
  <c r="V750" i="8"/>
  <c r="W750" i="8" s="1"/>
  <c r="X750" i="8" s="1"/>
  <c r="V790" i="8"/>
  <c r="W790" i="8" s="1"/>
  <c r="X790" i="8" s="1"/>
  <c r="C794" i="8"/>
  <c r="V804" i="8"/>
  <c r="W804" i="8" s="1"/>
  <c r="X804" i="8" s="1"/>
  <c r="C813" i="8"/>
  <c r="C814" i="8"/>
  <c r="C820" i="8"/>
  <c r="V838" i="8"/>
  <c r="W838" i="8" s="1"/>
  <c r="X838" i="8" s="1"/>
  <c r="C852" i="8"/>
  <c r="V882" i="8"/>
  <c r="W882" i="8" s="1"/>
  <c r="X882" i="8" s="1"/>
  <c r="B104" i="8"/>
  <c r="B105" i="8"/>
  <c r="V106" i="8"/>
  <c r="W106" i="8" s="1"/>
  <c r="X106" i="8" s="1"/>
  <c r="B115" i="8"/>
  <c r="B116" i="8"/>
  <c r="B117" i="8"/>
  <c r="V118" i="8"/>
  <c r="W118" i="8" s="1"/>
  <c r="X118" i="8" s="1"/>
  <c r="C122" i="8"/>
  <c r="C126" i="8"/>
  <c r="C133" i="8"/>
  <c r="C135" i="8"/>
  <c r="B147" i="8"/>
  <c r="B148" i="8"/>
  <c r="B149" i="8"/>
  <c r="C152" i="8"/>
  <c r="V156" i="8"/>
  <c r="W156" i="8" s="1"/>
  <c r="X156" i="8" s="1"/>
  <c r="V162" i="8"/>
  <c r="W162" i="8" s="1"/>
  <c r="X162" i="8" s="1"/>
  <c r="B166" i="8"/>
  <c r="B167" i="8"/>
  <c r="C177" i="8"/>
  <c r="C179" i="8"/>
  <c r="V180" i="8"/>
  <c r="W180" i="8" s="1"/>
  <c r="X180" i="8" s="1"/>
  <c r="C182" i="8"/>
  <c r="V184" i="8"/>
  <c r="W184" i="8" s="1"/>
  <c r="X184" i="8" s="1"/>
  <c r="V190" i="8"/>
  <c r="W190" i="8" s="1"/>
  <c r="X190" i="8" s="1"/>
  <c r="C192" i="8"/>
  <c r="B183" i="8"/>
  <c r="B185" i="8"/>
  <c r="B1335" i="8"/>
  <c r="B202" i="8"/>
  <c r="V226" i="8"/>
  <c r="V228" i="8"/>
  <c r="W228" i="8" s="1"/>
  <c r="X228" i="8" s="1"/>
  <c r="C232" i="8"/>
  <c r="V234" i="8"/>
  <c r="W234" i="8" s="1"/>
  <c r="X234" i="8" s="1"/>
  <c r="C238" i="8"/>
  <c r="B540" i="8"/>
  <c r="B541" i="8"/>
  <c r="C246" i="8"/>
  <c r="B547" i="8"/>
  <c r="V250" i="8"/>
  <c r="AI250" i="8" s="1"/>
  <c r="C264" i="8"/>
  <c r="B570" i="8"/>
  <c r="V270" i="8"/>
  <c r="W270" i="8" s="1"/>
  <c r="X270" i="8" s="1"/>
  <c r="V278" i="8"/>
  <c r="W278" i="8" s="1"/>
  <c r="X278" i="8" s="1"/>
  <c r="C282" i="8"/>
  <c r="V292" i="8"/>
  <c r="W292" i="8" s="1"/>
  <c r="X292" i="8" s="1"/>
  <c r="C296" i="8"/>
  <c r="B597" i="8"/>
  <c r="B609" i="8"/>
  <c r="V320" i="8"/>
  <c r="W320" i="8" s="1"/>
  <c r="X320" i="8" s="1"/>
  <c r="C326" i="8"/>
  <c r="B627" i="8"/>
  <c r="V330" i="8"/>
  <c r="W330" i="8" s="1"/>
  <c r="X330" i="8" s="1"/>
  <c r="C332" i="8"/>
  <c r="V334" i="8"/>
  <c r="B638" i="8"/>
  <c r="V344" i="8"/>
  <c r="W344" i="8" s="1"/>
  <c r="X344" i="8" s="1"/>
  <c r="V358" i="8"/>
  <c r="AI358" i="8" s="1"/>
  <c r="B660" i="8"/>
  <c r="C360" i="8"/>
  <c r="V360" i="8"/>
  <c r="B666" i="8"/>
  <c r="C368" i="8"/>
  <c r="B669" i="8"/>
  <c r="B674" i="8"/>
  <c r="V374" i="8"/>
  <c r="Z374" i="8" s="1"/>
  <c r="C378" i="8"/>
  <c r="B680" i="8"/>
  <c r="C380" i="8"/>
  <c r="V380" i="8"/>
  <c r="V388" i="8"/>
  <c r="W388" i="8" s="1"/>
  <c r="X388" i="8" s="1"/>
  <c r="V396" i="8"/>
  <c r="W396" i="8" s="1"/>
  <c r="X396" i="8" s="1"/>
  <c r="V402" i="8"/>
  <c r="W402" i="8" s="1"/>
  <c r="X402" i="8" s="1"/>
  <c r="C404" i="8"/>
  <c r="B706" i="8"/>
  <c r="C406" i="8"/>
  <c r="V406" i="8"/>
  <c r="AI406" i="8" s="1"/>
  <c r="B709" i="8"/>
  <c r="V418" i="8"/>
  <c r="C428" i="8"/>
  <c r="B730" i="8"/>
  <c r="C430" i="8"/>
  <c r="B733" i="8"/>
  <c r="B735" i="8"/>
  <c r="B738" i="8"/>
  <c r="C438" i="8"/>
  <c r="V438" i="8"/>
  <c r="B741" i="8"/>
  <c r="B743" i="8"/>
  <c r="B746" i="8"/>
  <c r="B749" i="8"/>
  <c r="V452" i="8"/>
  <c r="W452" i="8" s="1"/>
  <c r="X452" i="8" s="1"/>
  <c r="V458" i="8"/>
  <c r="Z458" i="8" s="1"/>
  <c r="C468" i="8"/>
  <c r="B772" i="8"/>
  <c r="B773" i="8"/>
  <c r="V476" i="8"/>
  <c r="W476" i="8" s="1"/>
  <c r="X476" i="8" s="1"/>
  <c r="C484" i="8"/>
  <c r="B786" i="8"/>
  <c r="B789" i="8"/>
  <c r="V492" i="8"/>
  <c r="W492" i="8" s="1"/>
  <c r="X492" i="8" s="1"/>
  <c r="V498" i="8"/>
  <c r="W498" i="8" s="1"/>
  <c r="X498" i="8" s="1"/>
  <c r="V507" i="8"/>
  <c r="B811" i="8"/>
  <c r="V512" i="8"/>
  <c r="V514" i="8"/>
  <c r="W514" i="8" s="1"/>
  <c r="X514" i="8" s="1"/>
  <c r="B818" i="8"/>
  <c r="C518" i="8"/>
  <c r="V522" i="8"/>
  <c r="B825" i="8"/>
  <c r="C548" i="8"/>
  <c r="B853" i="8"/>
  <c r="V554" i="8"/>
  <c r="W554" i="8" s="1"/>
  <c r="X554" i="8" s="1"/>
  <c r="B234" i="8"/>
  <c r="V584" i="8"/>
  <c r="W584" i="8" s="1"/>
  <c r="X584" i="8" s="1"/>
  <c r="C586" i="8"/>
  <c r="V600" i="8"/>
  <c r="W600" i="8" s="1"/>
  <c r="X600" i="8" s="1"/>
  <c r="B261" i="8"/>
  <c r="C609" i="8"/>
  <c r="B268" i="8"/>
  <c r="V618" i="8"/>
  <c r="W618" i="8" s="1"/>
  <c r="X618" i="8" s="1"/>
  <c r="V634" i="8"/>
  <c r="W634" i="8" s="1"/>
  <c r="X634" i="8" s="1"/>
  <c r="C640" i="8"/>
  <c r="V648" i="8"/>
  <c r="W648" i="8" s="1"/>
  <c r="X648" i="8" s="1"/>
  <c r="V662" i="8"/>
  <c r="W662" i="8" s="1"/>
  <c r="X662" i="8" s="1"/>
  <c r="V688" i="8"/>
  <c r="W688" i="8" s="1"/>
  <c r="X688" i="8" s="1"/>
  <c r="B350" i="8"/>
  <c r="C698" i="8"/>
  <c r="B351" i="8"/>
  <c r="B352" i="8"/>
  <c r="C700" i="8"/>
  <c r="V708" i="8"/>
  <c r="W708" i="8" s="1"/>
  <c r="X708" i="8" s="1"/>
  <c r="C717" i="8"/>
  <c r="C718" i="8"/>
  <c r="V730" i="8"/>
  <c r="W730" i="8" s="1"/>
  <c r="X730" i="8" s="1"/>
  <c r="B406" i="8"/>
  <c r="V758" i="8"/>
  <c r="W758" i="8" s="1"/>
  <c r="X758" i="8" s="1"/>
  <c r="C766" i="8"/>
  <c r="C772" i="8"/>
  <c r="C778" i="8"/>
  <c r="V792" i="8"/>
  <c r="W792" i="8" s="1"/>
  <c r="X792" i="8" s="1"/>
  <c r="C800" i="8"/>
  <c r="V806" i="8"/>
  <c r="V842" i="8"/>
  <c r="W842" i="8" s="1"/>
  <c r="X842" i="8" s="1"/>
  <c r="AI860" i="8"/>
  <c r="V1032" i="8"/>
  <c r="W1032" i="8" s="1"/>
  <c r="X1032" i="8" s="1"/>
  <c r="C1054" i="8"/>
  <c r="V1078" i="8"/>
  <c r="W1078" i="8" s="1"/>
  <c r="X1078" i="8" s="1"/>
  <c r="B481" i="8"/>
  <c r="V832" i="8"/>
  <c r="W832" i="8" s="1"/>
  <c r="X832" i="8" s="1"/>
  <c r="C838" i="8"/>
  <c r="V848" i="8"/>
  <c r="W848" i="8" s="1"/>
  <c r="X848" i="8" s="1"/>
  <c r="C856" i="8"/>
  <c r="V858" i="8"/>
  <c r="AC854" i="8" s="1"/>
  <c r="C864" i="8"/>
  <c r="V866" i="8"/>
  <c r="Z870" i="8" s="1"/>
  <c r="B528" i="8"/>
  <c r="C882" i="8"/>
  <c r="B973" i="8"/>
  <c r="C901" i="8"/>
  <c r="B976" i="8"/>
  <c r="C904" i="8"/>
  <c r="V912" i="8"/>
  <c r="W912" i="8" s="1"/>
  <c r="X912" i="8" s="1"/>
  <c r="B988" i="8"/>
  <c r="V916" i="8"/>
  <c r="W916" i="8" s="1"/>
  <c r="X916" i="8" s="1"/>
  <c r="B1009" i="8"/>
  <c r="B1013" i="8"/>
  <c r="B1017" i="8"/>
  <c r="B1020" i="8"/>
  <c r="C948" i="8"/>
  <c r="B1025" i="8"/>
  <c r="B1107" i="8"/>
  <c r="V1038" i="8"/>
  <c r="W1038" i="8" s="1"/>
  <c r="X1038" i="8" s="1"/>
  <c r="B1116" i="8"/>
  <c r="C1044" i="8"/>
  <c r="B1121" i="8"/>
  <c r="V1052" i="8"/>
  <c r="W1052" i="8" s="1"/>
  <c r="X1052" i="8" s="1"/>
  <c r="B1135" i="8"/>
  <c r="V1064" i="8"/>
  <c r="W1064" i="8" s="1"/>
  <c r="X1064" i="8" s="1"/>
  <c r="B1143" i="8"/>
  <c r="B1145" i="8"/>
  <c r="V1074" i="8"/>
  <c r="W1074" i="8" s="1"/>
  <c r="X1074" i="8" s="1"/>
  <c r="B1150" i="8"/>
  <c r="C1078" i="8"/>
  <c r="B1153" i="8"/>
  <c r="V1082" i="8"/>
  <c r="W1082" i="8" s="1"/>
  <c r="X1082" i="8" s="1"/>
  <c r="C1090" i="8"/>
  <c r="V1104" i="8"/>
  <c r="W1104" i="8" s="1"/>
  <c r="X1104" i="8" s="1"/>
  <c r="B889" i="8"/>
  <c r="C1129" i="8"/>
  <c r="C1140" i="8"/>
  <c r="B903" i="8"/>
  <c r="C1154" i="8"/>
  <c r="C1161" i="8"/>
  <c r="V1180" i="8"/>
  <c r="C1181" i="8"/>
  <c r="C1192" i="8"/>
  <c r="B1361" i="8"/>
  <c r="C1193" i="8"/>
  <c r="V1194" i="8"/>
  <c r="W1194" i="8" s="1"/>
  <c r="X1194" i="8" s="1"/>
  <c r="C1200" i="8"/>
  <c r="B1369" i="8"/>
  <c r="C1201" i="8"/>
  <c r="V1202" i="8"/>
  <c r="W1202" i="8" s="1"/>
  <c r="X1202" i="8" s="1"/>
  <c r="C1204" i="8"/>
  <c r="V1218" i="8"/>
  <c r="W1218" i="8" s="1"/>
  <c r="X1218" i="8" s="1"/>
  <c r="B837" i="8"/>
  <c r="C537" i="8"/>
  <c r="B839" i="8"/>
  <c r="C539" i="8"/>
  <c r="V542" i="8"/>
  <c r="C549" i="8"/>
  <c r="C552" i="8"/>
  <c r="B207" i="8"/>
  <c r="V558" i="8"/>
  <c r="W558" i="8" s="1"/>
  <c r="X558" i="8" s="1"/>
  <c r="B213" i="8"/>
  <c r="C561" i="8"/>
  <c r="B218" i="8"/>
  <c r="C566" i="8"/>
  <c r="B226" i="8"/>
  <c r="V576" i="8"/>
  <c r="W576" i="8" s="1"/>
  <c r="X576" i="8" s="1"/>
  <c r="V592" i="8"/>
  <c r="W592" i="8" s="1"/>
  <c r="X592" i="8" s="1"/>
  <c r="B252" i="8"/>
  <c r="C600" i="8"/>
  <c r="B259" i="8"/>
  <c r="V608" i="8"/>
  <c r="W608" i="8" s="1"/>
  <c r="X608" i="8" s="1"/>
  <c r="C614" i="8"/>
  <c r="B271" i="8"/>
  <c r="V620" i="8"/>
  <c r="W620" i="8" s="1"/>
  <c r="X620" i="8" s="1"/>
  <c r="B289" i="8"/>
  <c r="C648" i="8"/>
  <c r="B307" i="8"/>
  <c r="V656" i="8"/>
  <c r="W656" i="8" s="1"/>
  <c r="X656" i="8" s="1"/>
  <c r="B315" i="8"/>
  <c r="B316" i="8"/>
  <c r="V666" i="8"/>
  <c r="W666" i="8" s="1"/>
  <c r="X666" i="8" s="1"/>
  <c r="B335" i="8"/>
  <c r="B336" i="8"/>
  <c r="B337" i="8"/>
  <c r="V686" i="8"/>
  <c r="W686" i="8" s="1"/>
  <c r="X686" i="8" s="1"/>
  <c r="B342" i="8"/>
  <c r="C690" i="8"/>
  <c r="C696" i="8"/>
  <c r="B353" i="8"/>
  <c r="V702" i="8"/>
  <c r="W702" i="8" s="1"/>
  <c r="X702" i="8" s="1"/>
  <c r="C705" i="8"/>
  <c r="V714" i="8"/>
  <c r="W714" i="8" s="1"/>
  <c r="X714" i="8" s="1"/>
  <c r="C724" i="8"/>
  <c r="V736" i="8"/>
  <c r="W736" i="8" s="1"/>
  <c r="X736" i="8" s="1"/>
  <c r="C744" i="8"/>
  <c r="B403" i="8"/>
  <c r="V752" i="8"/>
  <c r="W752" i="8" s="1"/>
  <c r="X752" i="8" s="1"/>
  <c r="V784" i="8"/>
  <c r="W784" i="8" s="1"/>
  <c r="X784" i="8" s="1"/>
  <c r="C792" i="8"/>
  <c r="V798" i="8"/>
  <c r="W798" i="8" s="1"/>
  <c r="X798" i="8" s="1"/>
  <c r="C801" i="8"/>
  <c r="V810" i="8"/>
  <c r="W810" i="8" s="1"/>
  <c r="X810" i="8" s="1"/>
  <c r="C826" i="8"/>
  <c r="V834" i="8"/>
  <c r="W834" i="8" s="1"/>
  <c r="X834" i="8" s="1"/>
  <c r="C842" i="8"/>
  <c r="B515" i="8"/>
  <c r="C872" i="8"/>
  <c r="V874" i="8"/>
  <c r="V878" i="8"/>
  <c r="Z878" i="8" s="1"/>
  <c r="B953" i="8"/>
  <c r="B957" i="8"/>
  <c r="V886" i="8"/>
  <c r="AI884" i="8" s="1"/>
  <c r="C892" i="8"/>
  <c r="B972" i="8"/>
  <c r="C900" i="8"/>
  <c r="B975" i="8"/>
  <c r="V906" i="8"/>
  <c r="W906" i="8" s="1"/>
  <c r="X906" i="8" s="1"/>
  <c r="C907" i="8"/>
  <c r="V910" i="8"/>
  <c r="W910" i="8" s="1"/>
  <c r="X910" i="8" s="1"/>
  <c r="B997" i="8"/>
  <c r="B1001" i="8"/>
  <c r="C929" i="8"/>
  <c r="B1005" i="8"/>
  <c r="C933" i="8"/>
  <c r="B1008" i="8"/>
  <c r="C936" i="8"/>
  <c r="B1012" i="8"/>
  <c r="C940" i="8"/>
  <c r="B1016" i="8"/>
  <c r="C944" i="8"/>
  <c r="B1031" i="8"/>
  <c r="B1033" i="8"/>
  <c r="B1035" i="8"/>
  <c r="B1036" i="8"/>
  <c r="B1037" i="8"/>
  <c r="B1041" i="8"/>
  <c r="B1042" i="8"/>
  <c r="B1043" i="8"/>
  <c r="B1044" i="8"/>
  <c r="B1047" i="8"/>
  <c r="B1048" i="8"/>
  <c r="B1049" i="8"/>
  <c r="B1050" i="8"/>
  <c r="B1055" i="8"/>
  <c r="B1056" i="8"/>
  <c r="B1057" i="8"/>
  <c r="B1058" i="8"/>
  <c r="B1061" i="8"/>
  <c r="B1062" i="8"/>
  <c r="B1067" i="8"/>
  <c r="B1068" i="8"/>
  <c r="B1069" i="8"/>
  <c r="B1070" i="8"/>
  <c r="B1075" i="8"/>
  <c r="B1076" i="8"/>
  <c r="B1077" i="8"/>
  <c r="B1078" i="8"/>
  <c r="B1081" i="8"/>
  <c r="B1082" i="8"/>
  <c r="B1083" i="8"/>
  <c r="B1084" i="8"/>
  <c r="B1089" i="8"/>
  <c r="B1090" i="8"/>
  <c r="B1091" i="8"/>
  <c r="B1092" i="8"/>
  <c r="B1099" i="8"/>
  <c r="B1100" i="8"/>
  <c r="B1101" i="8"/>
  <c r="B1106" i="8"/>
  <c r="C1034" i="8"/>
  <c r="B1113" i="8"/>
  <c r="V1042" i="8"/>
  <c r="W1042" i="8" s="1"/>
  <c r="X1042" i="8" s="1"/>
  <c r="B1128" i="8"/>
  <c r="C1060" i="8"/>
  <c r="V1066" i="8"/>
  <c r="W1066" i="8" s="1"/>
  <c r="X1066" i="8" s="1"/>
  <c r="V1076" i="8"/>
  <c r="W1076" i="8" s="1"/>
  <c r="X1076" i="8" s="1"/>
  <c r="B1157" i="8"/>
  <c r="B1159" i="8"/>
  <c r="V1088" i="8"/>
  <c r="W1088" i="8" s="1"/>
  <c r="X1088" i="8" s="1"/>
  <c r="B1164" i="8"/>
  <c r="C1092" i="8"/>
  <c r="C1101" i="8"/>
  <c r="C1114" i="8"/>
  <c r="V1118" i="8"/>
  <c r="W1118" i="8" s="1"/>
  <c r="X1118" i="8" s="1"/>
  <c r="B885" i="8"/>
  <c r="B886" i="8"/>
  <c r="V1128" i="8"/>
  <c r="W1128" i="8" s="1"/>
  <c r="X1128" i="8" s="1"/>
  <c r="C1134" i="8"/>
  <c r="V1138" i="8"/>
  <c r="W1138" i="8" s="1"/>
  <c r="X1138" i="8" s="1"/>
  <c r="C1148" i="8"/>
  <c r="B915" i="8"/>
  <c r="C1155" i="8"/>
  <c r="C1158" i="8"/>
  <c r="V1160" i="8"/>
  <c r="W1160" i="8" s="1"/>
  <c r="X1160" i="8" s="1"/>
  <c r="C1164" i="8"/>
  <c r="B936" i="8"/>
  <c r="C1182" i="8"/>
  <c r="B948" i="8"/>
  <c r="B1359" i="8"/>
  <c r="B1363" i="8"/>
  <c r="V1196" i="8"/>
  <c r="W1196" i="8" s="1"/>
  <c r="X1196" i="8" s="1"/>
  <c r="C1198" i="8"/>
  <c r="B1367" i="8"/>
  <c r="B1371" i="8"/>
  <c r="B1383" i="8"/>
  <c r="V1216" i="8"/>
  <c r="W1216" i="8" s="1"/>
  <c r="X1216" i="8" s="1"/>
  <c r="B1387" i="8"/>
  <c r="B1397" i="8"/>
  <c r="V1230" i="8"/>
  <c r="W1230" i="8" s="1"/>
  <c r="X1230" i="8" s="1"/>
  <c r="V1100" i="8"/>
  <c r="W1100" i="8" s="1"/>
  <c r="X1100" i="8" s="1"/>
  <c r="C1104" i="8"/>
  <c r="B868" i="8"/>
  <c r="C1110" i="8"/>
  <c r="C1115" i="8"/>
  <c r="V1120" i="8"/>
  <c r="W1120" i="8" s="1"/>
  <c r="X1120" i="8" s="1"/>
  <c r="C1130" i="8"/>
  <c r="V1146" i="8"/>
  <c r="W1146" i="8" s="1"/>
  <c r="X1146" i="8" s="1"/>
  <c r="V1154" i="8"/>
  <c r="W1154" i="8" s="1"/>
  <c r="X1154" i="8" s="1"/>
  <c r="C1162" i="8"/>
  <c r="C1169" i="8"/>
  <c r="C1177" i="8"/>
  <c r="C1185" i="8"/>
  <c r="C1189" i="8"/>
  <c r="V1192" i="8"/>
  <c r="V1200" i="8"/>
  <c r="W1200" i="8" s="1"/>
  <c r="X1200" i="8" s="1"/>
  <c r="V1204" i="8"/>
  <c r="W1204" i="8" s="1"/>
  <c r="X1204" i="8" s="1"/>
  <c r="V1220" i="8"/>
  <c r="W1220" i="8" s="1"/>
  <c r="X1220" i="8" s="1"/>
  <c r="V1246" i="8"/>
  <c r="V1034" i="8"/>
  <c r="W1034" i="8" s="1"/>
  <c r="X1034" i="8" s="1"/>
  <c r="V1060" i="8"/>
  <c r="W1060" i="8" s="1"/>
  <c r="X1060" i="8" s="1"/>
  <c r="V1092" i="8"/>
  <c r="W1092" i="8" s="1"/>
  <c r="X1092" i="8" s="1"/>
  <c r="V1114" i="8"/>
  <c r="W1114" i="8" s="1"/>
  <c r="X1114" i="8" s="1"/>
  <c r="V1134" i="8"/>
  <c r="W1134" i="8" s="1"/>
  <c r="X1134" i="8" s="1"/>
  <c r="V1148" i="8"/>
  <c r="W1148" i="8" s="1"/>
  <c r="X1148" i="8" s="1"/>
  <c r="V1158" i="8"/>
  <c r="W1158" i="8" s="1"/>
  <c r="X1158" i="8" s="1"/>
  <c r="V1164" i="8"/>
  <c r="W1164" i="8" s="1"/>
  <c r="X1164" i="8" s="1"/>
  <c r="V1182" i="8"/>
  <c r="W1182" i="8" s="1"/>
  <c r="X1182" i="8" s="1"/>
  <c r="V1198" i="8"/>
  <c r="W1198" i="8" s="1"/>
  <c r="X1198" i="8" s="1"/>
  <c r="V1238" i="8"/>
  <c r="W1238" i="8" s="1"/>
  <c r="X1238" i="8" s="1"/>
  <c r="C1221" i="8"/>
  <c r="C1232" i="8"/>
  <c r="C1242" i="8"/>
  <c r="C1248" i="8"/>
  <c r="C1250" i="8"/>
  <c r="C1253" i="8"/>
  <c r="B1425" i="8"/>
  <c r="AI1257" i="8"/>
  <c r="C1260" i="8"/>
  <c r="C1264" i="8"/>
  <c r="C1276" i="8"/>
  <c r="C1279" i="8"/>
  <c r="B1453" i="8"/>
  <c r="C1285" i="8"/>
  <c r="V1290" i="8"/>
  <c r="W1290" i="8" s="1"/>
  <c r="X1290" i="8" s="1"/>
  <c r="C1291" i="8"/>
  <c r="B1461" i="8"/>
  <c r="C1293" i="8"/>
  <c r="V1296" i="8"/>
  <c r="W1296" i="8" s="1"/>
  <c r="X1296" i="8" s="1"/>
  <c r="C1302" i="8"/>
  <c r="C1308" i="8"/>
  <c r="B1495" i="8"/>
  <c r="C1333" i="8"/>
  <c r="C1337" i="8"/>
  <c r="C1342" i="8"/>
  <c r="C1343" i="8"/>
  <c r="B1528" i="8"/>
  <c r="C1373" i="8"/>
  <c r="B1170" i="8"/>
  <c r="B1171" i="8"/>
  <c r="C1375" i="8"/>
  <c r="C1379" i="8"/>
  <c r="V1487" i="8"/>
  <c r="W1487" i="8" s="1"/>
  <c r="X1487" i="8" s="1"/>
  <c r="B1599" i="8"/>
  <c r="B1601" i="8"/>
  <c r="B1603" i="8"/>
  <c r="C1605" i="8"/>
  <c r="C1616" i="8"/>
  <c r="B1618" i="8"/>
  <c r="C1618" i="8"/>
  <c r="B1620" i="8"/>
  <c r="C1620" i="8"/>
  <c r="B1622" i="8"/>
  <c r="C1622" i="8"/>
  <c r="B1624" i="8"/>
  <c r="B1644" i="8"/>
  <c r="B1645" i="8"/>
  <c r="C1648" i="8"/>
  <c r="C1649" i="8"/>
  <c r="B1653" i="8"/>
  <c r="B1665" i="8"/>
  <c r="C1668" i="8"/>
  <c r="B1670" i="8"/>
  <c r="C1670" i="8"/>
  <c r="C1672" i="8"/>
  <c r="C1674" i="8"/>
  <c r="B1678" i="8"/>
  <c r="C1678" i="8"/>
  <c r="B1680" i="8"/>
  <c r="V1680" i="8"/>
  <c r="W1680" i="8" s="1"/>
  <c r="X1680" i="8" s="1"/>
  <c r="B1685" i="8"/>
  <c r="B1691" i="8"/>
  <c r="B1692" i="8"/>
  <c r="B1693" i="8"/>
  <c r="C1699" i="8"/>
  <c r="V1702" i="8"/>
  <c r="W1702" i="8" s="1"/>
  <c r="X1702" i="8" s="1"/>
  <c r="V1736" i="8"/>
  <c r="W1736" i="8" s="1"/>
  <c r="X1736" i="8" s="1"/>
  <c r="C1230" i="8"/>
  <c r="B1399" i="8"/>
  <c r="V1234" i="8"/>
  <c r="AI1234" i="8" s="1"/>
  <c r="V1236" i="8"/>
  <c r="W1236" i="8" s="1"/>
  <c r="X1236" i="8" s="1"/>
  <c r="C1238" i="8"/>
  <c r="B1409" i="8"/>
  <c r="C1241" i="8"/>
  <c r="C1246" i="8"/>
  <c r="B1415" i="8"/>
  <c r="B1417" i="8"/>
  <c r="V1252" i="8"/>
  <c r="W1252" i="8" s="1"/>
  <c r="X1252" i="8" s="1"/>
  <c r="C1254" i="8"/>
  <c r="B1427" i="8"/>
  <c r="C1261" i="8"/>
  <c r="B1431" i="8"/>
  <c r="C1263" i="8"/>
  <c r="C1268" i="8"/>
  <c r="C1271" i="8"/>
  <c r="C1273" i="8"/>
  <c r="B1443" i="8"/>
  <c r="V1278" i="8"/>
  <c r="W1278" i="8" s="1"/>
  <c r="X1278" i="8" s="1"/>
  <c r="C1280" i="8"/>
  <c r="V1286" i="8"/>
  <c r="C1287" i="8"/>
  <c r="V1294" i="8"/>
  <c r="AI1294" i="8" s="1"/>
  <c r="C1297" i="8"/>
  <c r="C1299" i="8"/>
  <c r="B1469" i="8"/>
  <c r="V1304" i="8"/>
  <c r="AI1301" i="8" s="1"/>
  <c r="C1305" i="8"/>
  <c r="B1475" i="8"/>
  <c r="B1484" i="8"/>
  <c r="C1318" i="8"/>
  <c r="C1322" i="8"/>
  <c r="B1492" i="8"/>
  <c r="C1326" i="8"/>
  <c r="C1330" i="8"/>
  <c r="C1347" i="8"/>
  <c r="C1352" i="8"/>
  <c r="C1353" i="8"/>
  <c r="B1534" i="8"/>
  <c r="C1366" i="8"/>
  <c r="C1372" i="8"/>
  <c r="B1186" i="8"/>
  <c r="C1390" i="8"/>
  <c r="B1187" i="8"/>
  <c r="C1391" i="8"/>
  <c r="B1194" i="8"/>
  <c r="B1195" i="8"/>
  <c r="C1411" i="8"/>
  <c r="B1208" i="8"/>
  <c r="B1209" i="8"/>
  <c r="C1413" i="8"/>
  <c r="B1212" i="8"/>
  <c r="C1416" i="8"/>
  <c r="B1219" i="8"/>
  <c r="C1437" i="8"/>
  <c r="V1445" i="8"/>
  <c r="W1445" i="8" s="1"/>
  <c r="X1445" i="8" s="1"/>
  <c r="C1450" i="8"/>
  <c r="V1459" i="8"/>
  <c r="W1459" i="8" s="1"/>
  <c r="X1459" i="8" s="1"/>
  <c r="C1468" i="8"/>
  <c r="C1471" i="8"/>
  <c r="V1491" i="8"/>
  <c r="W1491" i="8" s="1"/>
  <c r="X1491" i="8" s="1"/>
  <c r="C1503" i="8"/>
  <c r="C1504" i="8"/>
  <c r="V1513" i="8"/>
  <c r="W1513" i="8" s="1"/>
  <c r="X1513" i="8" s="1"/>
  <c r="V1676" i="8"/>
  <c r="W1676" i="8" s="1"/>
  <c r="X1676" i="8" s="1"/>
  <c r="V1686" i="8"/>
  <c r="W1686" i="8" s="1"/>
  <c r="X1686" i="8" s="1"/>
  <c r="U1741" i="8"/>
  <c r="C1741" i="8"/>
  <c r="V1742" i="8"/>
  <c r="W1742" i="8" s="1"/>
  <c r="X1742" i="8" s="1"/>
  <c r="V1242" i="8"/>
  <c r="W1242" i="8" s="1"/>
  <c r="X1242" i="8" s="1"/>
  <c r="V1248" i="8"/>
  <c r="W1248" i="8" s="1"/>
  <c r="X1248" i="8" s="1"/>
  <c r="V1256" i="8"/>
  <c r="V1264" i="8"/>
  <c r="W1264" i="8" s="1"/>
  <c r="X1264" i="8" s="1"/>
  <c r="V1282" i="8"/>
  <c r="AI1281" i="8" s="1"/>
  <c r="V1284" i="8"/>
  <c r="W1284" i="8" s="1"/>
  <c r="X1284" i="8" s="1"/>
  <c r="V1314" i="8"/>
  <c r="W1314" i="8" s="1"/>
  <c r="X1314" i="8" s="1"/>
  <c r="B1215" i="8"/>
  <c r="C1419" i="8"/>
  <c r="C1420" i="8"/>
  <c r="B1228" i="8"/>
  <c r="C1439" i="8"/>
  <c r="C1447" i="8"/>
  <c r="C1453" i="8"/>
  <c r="V1465" i="8"/>
  <c r="W1465" i="8" s="1"/>
  <c r="X1465" i="8" s="1"/>
  <c r="C1476" i="8"/>
  <c r="C1482" i="8"/>
  <c r="C1485" i="8"/>
  <c r="V1501" i="8"/>
  <c r="W1501" i="8" s="1"/>
  <c r="X1501" i="8" s="1"/>
  <c r="C1507" i="8"/>
  <c r="B1538" i="8"/>
  <c r="B1539" i="8"/>
  <c r="C1515" i="8"/>
  <c r="B1541" i="8"/>
  <c r="B1542" i="8"/>
  <c r="C1530" i="8"/>
  <c r="B1558" i="8"/>
  <c r="C1534" i="8"/>
  <c r="C1590" i="8"/>
  <c r="C1592" i="8"/>
  <c r="C1594" i="8"/>
  <c r="C1596" i="8"/>
  <c r="B1598" i="8"/>
  <c r="B1626" i="8"/>
  <c r="B1627" i="8"/>
  <c r="C1630" i="8"/>
  <c r="C1631" i="8"/>
  <c r="B1638" i="8"/>
  <c r="V1672" i="8"/>
  <c r="W1672" i="8" s="1"/>
  <c r="X1672" i="8" s="1"/>
  <c r="V1678" i="8"/>
  <c r="W1678" i="8" s="1"/>
  <c r="X1678" i="8" s="1"/>
  <c r="V1752" i="8"/>
  <c r="W1752" i="8" s="1"/>
  <c r="X1752" i="8" s="1"/>
  <c r="V1268" i="8"/>
  <c r="W1268" i="8" s="1"/>
  <c r="X1268" i="8" s="1"/>
  <c r="V1274" i="8"/>
  <c r="V1300" i="8"/>
  <c r="V1451" i="8"/>
  <c r="W1451" i="8" s="1"/>
  <c r="X1451" i="8" s="1"/>
  <c r="V1473" i="8"/>
  <c r="W1473" i="8" s="1"/>
  <c r="X1473" i="8" s="1"/>
  <c r="V1505" i="8"/>
  <c r="W1505" i="8" s="1"/>
  <c r="X1505" i="8" s="1"/>
  <c r="V1527" i="8"/>
  <c r="W1527" i="8" s="1"/>
  <c r="X1527" i="8" s="1"/>
  <c r="B1562" i="8"/>
  <c r="C1538" i="8"/>
  <c r="B1564" i="8"/>
  <c r="C1540" i="8"/>
  <c r="B1575" i="8"/>
  <c r="C1551" i="8"/>
  <c r="B1577" i="8"/>
  <c r="B1579" i="8"/>
  <c r="C1555" i="8"/>
  <c r="B1581" i="8"/>
  <c r="B1583" i="8"/>
  <c r="C1559" i="8"/>
  <c r="B1585" i="8"/>
  <c r="B1589" i="8"/>
  <c r="C1577" i="8"/>
  <c r="B1593" i="8"/>
  <c r="C1581" i="8"/>
  <c r="B1597" i="8"/>
  <c r="C1585" i="8"/>
  <c r="C1607" i="8"/>
  <c r="C1609" i="8"/>
  <c r="C1611" i="8"/>
  <c r="C1613" i="8"/>
  <c r="C1615" i="8"/>
  <c r="B1629" i="8"/>
  <c r="C1632" i="8"/>
  <c r="B1634" i="8"/>
  <c r="C1634" i="8"/>
  <c r="B1636" i="8"/>
  <c r="C1636" i="8"/>
  <c r="B1640" i="8"/>
  <c r="C1646" i="8"/>
  <c r="C1647" i="8"/>
  <c r="B1651" i="8"/>
  <c r="B1660" i="8"/>
  <c r="B1662" i="8"/>
  <c r="B1663" i="8"/>
  <c r="C1666" i="8"/>
  <c r="C1667" i="8"/>
  <c r="B1676" i="8"/>
  <c r="C1676" i="8"/>
  <c r="C1681" i="8"/>
  <c r="B1683" i="8"/>
  <c r="C1686" i="8"/>
  <c r="B1688" i="8"/>
  <c r="B1689" i="8"/>
  <c r="V1718" i="8"/>
  <c r="C1721" i="8"/>
  <c r="V1760" i="8"/>
  <c r="W1760" i="8" s="1"/>
  <c r="X1760" i="8" s="1"/>
  <c r="V1788" i="8"/>
  <c r="W1788" i="8" s="1"/>
  <c r="X1788" i="8" s="1"/>
  <c r="V1808" i="8"/>
  <c r="W1808" i="8" s="1"/>
  <c r="X1808" i="8" s="1"/>
  <c r="V1814" i="8"/>
  <c r="W1814" i="8" s="1"/>
  <c r="X1814" i="8" s="1"/>
  <c r="V1820" i="8"/>
  <c r="W1820" i="8" s="1"/>
  <c r="X1820" i="8" s="1"/>
  <c r="V1852" i="8"/>
  <c r="W1852" i="8" s="1"/>
  <c r="X1852" i="8" s="1"/>
  <c r="V1860" i="8"/>
  <c r="W1860" i="8" s="1"/>
  <c r="X1860" i="8" s="1"/>
  <c r="V1888" i="8"/>
  <c r="W1888" i="8" s="1"/>
  <c r="X1888" i="8" s="1"/>
  <c r="V1892" i="8"/>
  <c r="W1892" i="8" s="1"/>
  <c r="X1892" i="8" s="1"/>
  <c r="V1896" i="8"/>
  <c r="W1896" i="8" s="1"/>
  <c r="X1896" i="8" s="1"/>
  <c r="V1965" i="8"/>
  <c r="W1965" i="8" s="1"/>
  <c r="X1965" i="8" s="1"/>
  <c r="B1986" i="8"/>
  <c r="B1995" i="8"/>
  <c r="B2004" i="8"/>
  <c r="B2005" i="8"/>
  <c r="B2012" i="8"/>
  <c r="B2013" i="8"/>
  <c r="B2014" i="8"/>
  <c r="B2019" i="8"/>
  <c r="C2019" i="8"/>
  <c r="B2023" i="8"/>
  <c r="B2024" i="8"/>
  <c r="C2033" i="8"/>
  <c r="B2035" i="8"/>
  <c r="C2038" i="8"/>
  <c r="V2039" i="8"/>
  <c r="W2039" i="8" s="1"/>
  <c r="X2039" i="8" s="1"/>
  <c r="C2041" i="8"/>
  <c r="B2043" i="8"/>
  <c r="V2043" i="8"/>
  <c r="W2043" i="8" s="1"/>
  <c r="X2043" i="8" s="1"/>
  <c r="B2047" i="8"/>
  <c r="C2047" i="8"/>
  <c r="B2057" i="8"/>
  <c r="V2057" i="8"/>
  <c r="W2057" i="8" s="1"/>
  <c r="X2057" i="8" s="1"/>
  <c r="B2061" i="8"/>
  <c r="C2061" i="8"/>
  <c r="C2062" i="8"/>
  <c r="B2063" i="8"/>
  <c r="V2067" i="8"/>
  <c r="W2067" i="8" s="1"/>
  <c r="X2067" i="8" s="1"/>
  <c r="B2093" i="8"/>
  <c r="C2093" i="8"/>
  <c r="B2095" i="8"/>
  <c r="C2095" i="8"/>
  <c r="B2097" i="8"/>
  <c r="B2099" i="8"/>
  <c r="B2106" i="8"/>
  <c r="C2106" i="8"/>
  <c r="B2108" i="8"/>
  <c r="C2108" i="8"/>
  <c r="B2110" i="8"/>
  <c r="C2110" i="8"/>
  <c r="C2111" i="8"/>
  <c r="C2113" i="8"/>
  <c r="C2115" i="8"/>
  <c r="V1706" i="8"/>
  <c r="W1706" i="8" s="1"/>
  <c r="X1706" i="8" s="1"/>
  <c r="V1720" i="8"/>
  <c r="W1720" i="8" s="1"/>
  <c r="X1720" i="8" s="1"/>
  <c r="C1727" i="8"/>
  <c r="B1729" i="8"/>
  <c r="B1730" i="8"/>
  <c r="V1730" i="8"/>
  <c r="AI1730" i="8" s="1"/>
  <c r="C1733" i="8"/>
  <c r="C1735" i="8"/>
  <c r="B1738" i="8"/>
  <c r="V1738" i="8"/>
  <c r="W1738" i="8" s="1"/>
  <c r="X1738" i="8" s="1"/>
  <c r="B1744" i="8"/>
  <c r="V1744" i="8"/>
  <c r="W1744" i="8" s="1"/>
  <c r="X1744" i="8" s="1"/>
  <c r="C1747" i="8"/>
  <c r="C1749" i="8"/>
  <c r="B1750" i="8"/>
  <c r="C1750" i="8"/>
  <c r="B1753" i="8"/>
  <c r="B1762" i="8"/>
  <c r="B1763" i="8"/>
  <c r="B1764" i="8"/>
  <c r="V1764" i="8"/>
  <c r="AI1764" i="8" s="1"/>
  <c r="B1768" i="8"/>
  <c r="C1768" i="8"/>
  <c r="V1770" i="8"/>
  <c r="W1770" i="8" s="1"/>
  <c r="X1770" i="8" s="1"/>
  <c r="C1772" i="8"/>
  <c r="B1775" i="8"/>
  <c r="B1776" i="8"/>
  <c r="B1778" i="8"/>
  <c r="B1779" i="8"/>
  <c r="V1790" i="8"/>
  <c r="C1792" i="8"/>
  <c r="B1795" i="8"/>
  <c r="B1796" i="8"/>
  <c r="B1798" i="8"/>
  <c r="B1800" i="8"/>
  <c r="V1800" i="8"/>
  <c r="W1800" i="8" s="1"/>
  <c r="X1800" i="8" s="1"/>
  <c r="V1810" i="8"/>
  <c r="W1810" i="8" s="1"/>
  <c r="X1810" i="8" s="1"/>
  <c r="C1812" i="8"/>
  <c r="C1818" i="8"/>
  <c r="B1822" i="8"/>
  <c r="V1822" i="8"/>
  <c r="W1822" i="8" s="1"/>
  <c r="X1822" i="8" s="1"/>
  <c r="C1826" i="8"/>
  <c r="B1853" i="8"/>
  <c r="V1862" i="8"/>
  <c r="AI1866" i="8" s="1"/>
  <c r="B1872" i="8"/>
  <c r="B1874" i="8"/>
  <c r="B1875" i="8"/>
  <c r="B1881" i="8"/>
  <c r="B1884" i="8"/>
  <c r="C1884" i="8"/>
  <c r="B1886" i="8"/>
  <c r="C1886" i="8"/>
  <c r="B1889" i="8"/>
  <c r="B1893" i="8"/>
  <c r="B1897" i="8"/>
  <c r="C1902" i="8"/>
  <c r="C1904" i="8"/>
  <c r="C1910" i="8"/>
  <c r="B1923" i="8"/>
  <c r="C1930" i="8"/>
  <c r="V1936" i="8"/>
  <c r="W1936" i="8" s="1"/>
  <c r="X1936" i="8" s="1"/>
  <c r="V1940" i="8"/>
  <c r="W1940" i="8" s="1"/>
  <c r="X1940" i="8" s="1"/>
  <c r="V1944" i="8"/>
  <c r="W1944" i="8" s="1"/>
  <c r="X1944" i="8" s="1"/>
  <c r="V1975" i="8"/>
  <c r="W1975" i="8" s="1"/>
  <c r="X1975" i="8" s="1"/>
  <c r="V2037" i="8"/>
  <c r="W2037" i="8" s="1"/>
  <c r="X2037" i="8" s="1"/>
  <c r="V2055" i="8"/>
  <c r="W2055" i="8" s="1"/>
  <c r="X2055" i="8" s="1"/>
  <c r="C2155" i="8"/>
  <c r="C1702" i="8"/>
  <c r="B1710" i="8"/>
  <c r="C1710" i="8"/>
  <c r="C1713" i="8"/>
  <c r="B1715" i="8"/>
  <c r="B1716" i="8"/>
  <c r="V1716" i="8"/>
  <c r="W1716" i="8" s="1"/>
  <c r="X1716" i="8" s="1"/>
  <c r="C1719" i="8"/>
  <c r="B1732" i="8"/>
  <c r="V1732" i="8"/>
  <c r="W1732" i="8" s="1"/>
  <c r="X1732" i="8" s="1"/>
  <c r="C1736" i="8"/>
  <c r="V1740" i="8"/>
  <c r="W1740" i="8" s="1"/>
  <c r="X1740" i="8" s="1"/>
  <c r="C1742" i="8"/>
  <c r="B1746" i="8"/>
  <c r="V1746" i="8"/>
  <c r="W1746" i="8" s="1"/>
  <c r="X1746" i="8" s="1"/>
  <c r="B1752" i="8"/>
  <c r="C1752" i="8"/>
  <c r="B1755" i="8"/>
  <c r="B1756" i="8"/>
  <c r="V1756" i="8"/>
  <c r="W1756" i="8" s="1"/>
  <c r="X1756" i="8" s="1"/>
  <c r="B1766" i="8"/>
  <c r="V1766" i="8"/>
  <c r="AI1766" i="8" s="1"/>
  <c r="B1771" i="8"/>
  <c r="C1780" i="8"/>
  <c r="C1788" i="8"/>
  <c r="B1791" i="8"/>
  <c r="B1802" i="8"/>
  <c r="V1802" i="8"/>
  <c r="W1802" i="8" s="1"/>
  <c r="X1802" i="8" s="1"/>
  <c r="C1808" i="8"/>
  <c r="B1811" i="8"/>
  <c r="B1814" i="8"/>
  <c r="C1814" i="8"/>
  <c r="B1816" i="8"/>
  <c r="V1816" i="8"/>
  <c r="W1816" i="8" s="1"/>
  <c r="X1816" i="8" s="1"/>
  <c r="C1820" i="8"/>
  <c r="B1824" i="8"/>
  <c r="V1824" i="8"/>
  <c r="W1824" i="8" s="1"/>
  <c r="X1824" i="8" s="1"/>
  <c r="B1841" i="8"/>
  <c r="B1845" i="8"/>
  <c r="B1849" i="8"/>
  <c r="B1852" i="8"/>
  <c r="C1852" i="8"/>
  <c r="V1854" i="8"/>
  <c r="W1854" i="8" s="1"/>
  <c r="X1854" i="8" s="1"/>
  <c r="C1856" i="8"/>
  <c r="B1877" i="8"/>
  <c r="C1882" i="8"/>
  <c r="C1888" i="8"/>
  <c r="V1890" i="8"/>
  <c r="W1890" i="8" s="1"/>
  <c r="X1890" i="8" s="1"/>
  <c r="C1892" i="8"/>
  <c r="V1894" i="8"/>
  <c r="W1894" i="8" s="1"/>
  <c r="X1894" i="8" s="1"/>
  <c r="C1896" i="8"/>
  <c r="V1898" i="8"/>
  <c r="AI1902" i="8" s="1"/>
  <c r="B1916" i="8"/>
  <c r="C1918" i="8"/>
  <c r="B1925" i="8"/>
  <c r="B1927" i="8"/>
  <c r="B1929" i="8"/>
  <c r="C1932" i="8"/>
  <c r="B1934" i="8"/>
  <c r="C1934" i="8"/>
  <c r="B1937" i="8"/>
  <c r="B1941" i="8"/>
  <c r="B1945" i="8"/>
  <c r="C1952" i="8"/>
  <c r="C1954" i="8"/>
  <c r="B1961" i="8"/>
  <c r="B1962" i="8"/>
  <c r="B1965" i="8"/>
  <c r="C1965" i="8"/>
  <c r="V1967" i="8"/>
  <c r="W1967" i="8" s="1"/>
  <c r="X1967" i="8" s="1"/>
  <c r="C1974" i="8"/>
  <c r="C1983" i="8"/>
  <c r="V2019" i="8"/>
  <c r="W2019" i="8" s="1"/>
  <c r="X2019" i="8" s="1"/>
  <c r="V2025" i="8"/>
  <c r="W2025" i="8" s="1"/>
  <c r="X2025" i="8" s="1"/>
  <c r="V2033" i="8"/>
  <c r="W2033" i="8" s="1"/>
  <c r="X2033" i="8" s="1"/>
  <c r="V2047" i="8"/>
  <c r="W2047" i="8" s="1"/>
  <c r="X2047" i="8" s="1"/>
  <c r="B2070" i="8"/>
  <c r="V2071" i="8"/>
  <c r="W2071" i="8" s="1"/>
  <c r="X2071" i="8" s="1"/>
  <c r="C2075" i="8"/>
  <c r="V1750" i="8"/>
  <c r="W1750" i="8" s="1"/>
  <c r="X1750" i="8" s="1"/>
  <c r="V1758" i="8"/>
  <c r="W1758" i="8" s="1"/>
  <c r="X1758" i="8" s="1"/>
  <c r="V1768" i="8"/>
  <c r="W1768" i="8" s="1"/>
  <c r="X1768" i="8" s="1"/>
  <c r="V1786" i="8"/>
  <c r="W1786" i="8" s="1"/>
  <c r="X1786" i="8" s="1"/>
  <c r="V1806" i="8"/>
  <c r="W1806" i="8" s="1"/>
  <c r="X1806" i="8" s="1"/>
  <c r="V1812" i="8"/>
  <c r="W1812" i="8" s="1"/>
  <c r="X1812" i="8" s="1"/>
  <c r="V1818" i="8"/>
  <c r="W1818" i="8" s="1"/>
  <c r="X1818" i="8" s="1"/>
  <c r="V1826" i="8"/>
  <c r="C1842" i="8"/>
  <c r="C1846" i="8"/>
  <c r="C1850" i="8"/>
  <c r="C1868" i="8"/>
  <c r="C1912" i="8"/>
  <c r="C1920" i="8"/>
  <c r="V1938" i="8"/>
  <c r="W1938" i="8" s="1"/>
  <c r="X1938" i="8" s="1"/>
  <c r="V1942" i="8"/>
  <c r="W1942" i="8" s="1"/>
  <c r="X1942" i="8" s="1"/>
  <c r="V1946" i="8"/>
  <c r="AI1954" i="8" s="1"/>
  <c r="V1963" i="8"/>
  <c r="W1963" i="8" s="1"/>
  <c r="X1963" i="8" s="1"/>
  <c r="B1970" i="8"/>
  <c r="V1971" i="8"/>
  <c r="C1975" i="8"/>
  <c r="B1977" i="8"/>
  <c r="B1978" i="8"/>
  <c r="B1981" i="8"/>
  <c r="C1987" i="8"/>
  <c r="B1991" i="8"/>
  <c r="C1998" i="8"/>
  <c r="B2001" i="8"/>
  <c r="B2002" i="8"/>
  <c r="V2003" i="8"/>
  <c r="W2003" i="8" s="1"/>
  <c r="X2003" i="8" s="1"/>
  <c r="C2007" i="8"/>
  <c r="C2015" i="8"/>
  <c r="B2021" i="8"/>
  <c r="V2027" i="8"/>
  <c r="W2027" i="8" s="1"/>
  <c r="X2027" i="8" s="1"/>
  <c r="C2032" i="8"/>
  <c r="B2034" i="8"/>
  <c r="B2037" i="8"/>
  <c r="C2037" i="8"/>
  <c r="C2040" i="8"/>
  <c r="B2042" i="8"/>
  <c r="B2048" i="8"/>
  <c r="C2052" i="8"/>
  <c r="C2055" i="8"/>
  <c r="B2056" i="8"/>
  <c r="B2064" i="8"/>
  <c r="B2065" i="8"/>
  <c r="B2066" i="8"/>
  <c r="C2068" i="8"/>
  <c r="B2081" i="8"/>
  <c r="B2084" i="8"/>
  <c r="B2085" i="8"/>
  <c r="B2086" i="8"/>
  <c r="B2104" i="8"/>
  <c r="C2104" i="8"/>
  <c r="B2121" i="8"/>
  <c r="C2121" i="8"/>
  <c r="B2123" i="8"/>
  <c r="C2123" i="8"/>
  <c r="B2125" i="8"/>
  <c r="C2131" i="8"/>
  <c r="B2134" i="8"/>
  <c r="C2134" i="8"/>
  <c r="B2136" i="8"/>
  <c r="C2136" i="8"/>
  <c r="B2138" i="8"/>
  <c r="C2138" i="8"/>
  <c r="C2139" i="8"/>
  <c r="C2141" i="8"/>
  <c r="C2143" i="8"/>
  <c r="C2147" i="8"/>
  <c r="V2188" i="8"/>
  <c r="W2188" i="8" s="1"/>
  <c r="X2188" i="8" s="1"/>
  <c r="V2208" i="8"/>
  <c r="W2208" i="8" s="1"/>
  <c r="X2208" i="8" s="1"/>
  <c r="V2210" i="8"/>
  <c r="W2210" i="8" s="1"/>
  <c r="X2210" i="8" s="1"/>
  <c r="V2220" i="8"/>
  <c r="W2220" i="8" s="1"/>
  <c r="X2220" i="8" s="1"/>
  <c r="V2228" i="8"/>
  <c r="W2228" i="8" s="1"/>
  <c r="X2228" i="8" s="1"/>
  <c r="V2240" i="8"/>
  <c r="W2240" i="8" s="1"/>
  <c r="X2240" i="8" s="1"/>
  <c r="V2244" i="8"/>
  <c r="W2244" i="8" s="1"/>
  <c r="X2244" i="8" s="1"/>
  <c r="V2264" i="8"/>
  <c r="W2264" i="8" s="1"/>
  <c r="X2264" i="8" s="1"/>
  <c r="V2331" i="8"/>
  <c r="AI2331" i="8" s="1"/>
  <c r="V2417" i="8"/>
  <c r="W2417" i="8" s="1"/>
  <c r="X2417" i="8" s="1"/>
  <c r="V2447" i="8"/>
  <c r="W2447" i="8" s="1"/>
  <c r="X2447" i="8" s="1"/>
  <c r="V2461" i="8"/>
  <c r="W2461" i="8" s="1"/>
  <c r="X2461" i="8" s="1"/>
  <c r="V2486" i="8"/>
  <c r="W2486" i="8" s="1"/>
  <c r="X2486" i="8" s="1"/>
  <c r="B2493" i="8"/>
  <c r="B2148" i="8"/>
  <c r="C2148" i="8"/>
  <c r="B2150" i="8"/>
  <c r="C2150" i="8"/>
  <c r="C2151" i="8"/>
  <c r="C2153" i="8"/>
  <c r="B2159" i="8"/>
  <c r="B2161" i="8"/>
  <c r="B2163" i="8"/>
  <c r="B2167" i="8"/>
  <c r="B2169" i="8"/>
  <c r="B2174" i="8"/>
  <c r="B2175" i="8"/>
  <c r="B2180" i="8"/>
  <c r="B2181" i="8"/>
  <c r="B2184" i="8"/>
  <c r="V2184" i="8"/>
  <c r="W2184" i="8" s="1"/>
  <c r="X2184" i="8" s="1"/>
  <c r="B2190" i="8"/>
  <c r="B2191" i="8"/>
  <c r="V2192" i="8"/>
  <c r="W2192" i="8" s="1"/>
  <c r="X2192" i="8" s="1"/>
  <c r="B2199" i="8"/>
  <c r="B2213" i="8"/>
  <c r="C2216" i="8"/>
  <c r="B2221" i="8"/>
  <c r="B2230" i="8"/>
  <c r="B2236" i="8"/>
  <c r="B2237" i="8"/>
  <c r="B2241" i="8"/>
  <c r="V2242" i="8"/>
  <c r="W2242" i="8" s="1"/>
  <c r="X2242" i="8" s="1"/>
  <c r="B2245" i="8"/>
  <c r="B2246" i="8"/>
  <c r="C2246" i="8"/>
  <c r="V2246" i="8"/>
  <c r="AI2246" i="8" s="1"/>
  <c r="V2252" i="8"/>
  <c r="W2252" i="8" s="1"/>
  <c r="X2252" i="8" s="1"/>
  <c r="B2260" i="8"/>
  <c r="C2260" i="8"/>
  <c r="B2266" i="8"/>
  <c r="V2266" i="8"/>
  <c r="W2266" i="8" s="1"/>
  <c r="X2266" i="8" s="1"/>
  <c r="B2289" i="8"/>
  <c r="B2291" i="8"/>
  <c r="V2291" i="8"/>
  <c r="W2291" i="8" s="1"/>
  <c r="X2291" i="8" s="1"/>
  <c r="C2295" i="8"/>
  <c r="B2297" i="8"/>
  <c r="C2297" i="8"/>
  <c r="B2304" i="8"/>
  <c r="C2314" i="8"/>
  <c r="C2320" i="8"/>
  <c r="B2325" i="8"/>
  <c r="C2325" i="8"/>
  <c r="B2332" i="8"/>
  <c r="B2333" i="8"/>
  <c r="B2335" i="8"/>
  <c r="C2346" i="8"/>
  <c r="C2349" i="8"/>
  <c r="B2353" i="8"/>
  <c r="B2354" i="8"/>
  <c r="B2362" i="8"/>
  <c r="C2362" i="8"/>
  <c r="B2373" i="8"/>
  <c r="B2374" i="8"/>
  <c r="B2375" i="8"/>
  <c r="B2378" i="8"/>
  <c r="C2380" i="8"/>
  <c r="C2383" i="8"/>
  <c r="C2384" i="8"/>
  <c r="C2387" i="8"/>
  <c r="V2431" i="8"/>
  <c r="W2431" i="8" s="1"/>
  <c r="X2431" i="8" s="1"/>
  <c r="C2433" i="8"/>
  <c r="V2453" i="8"/>
  <c r="W2453" i="8" s="1"/>
  <c r="X2453" i="8" s="1"/>
  <c r="V2465" i="8"/>
  <c r="W2465" i="8" s="1"/>
  <c r="X2465" i="8" s="1"/>
  <c r="B2132" i="8"/>
  <c r="C2132" i="8"/>
  <c r="B2156" i="8"/>
  <c r="C2156" i="8"/>
  <c r="V2186" i="8"/>
  <c r="AI2186" i="8" s="1"/>
  <c r="B2188" i="8"/>
  <c r="C2188" i="8"/>
  <c r="B2194" i="8"/>
  <c r="B2195" i="8"/>
  <c r="B2196" i="8"/>
  <c r="V2196" i="8"/>
  <c r="W2196" i="8" s="1"/>
  <c r="X2196" i="8" s="1"/>
  <c r="V2200" i="8"/>
  <c r="W2200" i="8" s="1"/>
  <c r="X2200" i="8" s="1"/>
  <c r="B2203" i="8"/>
  <c r="B2208" i="8"/>
  <c r="C2208" i="8"/>
  <c r="V2214" i="8"/>
  <c r="W2214" i="8" s="1"/>
  <c r="X2214" i="8" s="1"/>
  <c r="C2220" i="8"/>
  <c r="B2223" i="8"/>
  <c r="C2235" i="8"/>
  <c r="B2240" i="8"/>
  <c r="C2240" i="8"/>
  <c r="C2244" i="8"/>
  <c r="C2248" i="8"/>
  <c r="B2253" i="8"/>
  <c r="B2264" i="8"/>
  <c r="C2264" i="8"/>
  <c r="B2267" i="8"/>
  <c r="V2268" i="8"/>
  <c r="W2268" i="8" s="1"/>
  <c r="X2268" i="8" s="1"/>
  <c r="B2274" i="8"/>
  <c r="C2274" i="8"/>
  <c r="B2275" i="8"/>
  <c r="C2275" i="8"/>
  <c r="C2279" i="8"/>
  <c r="B2282" i="8"/>
  <c r="C2282" i="8"/>
  <c r="C2285" i="8"/>
  <c r="B2288" i="8"/>
  <c r="C2288" i="8"/>
  <c r="B2292" i="8"/>
  <c r="B2293" i="8"/>
  <c r="B2294" i="8"/>
  <c r="B2300" i="8"/>
  <c r="C2300" i="8"/>
  <c r="B2309" i="8"/>
  <c r="B2311" i="8"/>
  <c r="V2311" i="8"/>
  <c r="W2311" i="8" s="1"/>
  <c r="X2311" i="8" s="1"/>
  <c r="B2328" i="8"/>
  <c r="C2328" i="8"/>
  <c r="B2331" i="8"/>
  <c r="C2331" i="8"/>
  <c r="B2338" i="8"/>
  <c r="B2342" i="8"/>
  <c r="B2343" i="8"/>
  <c r="C2343" i="8"/>
  <c r="B2352" i="8"/>
  <c r="C2352" i="8"/>
  <c r="B2355" i="8"/>
  <c r="B2356" i="8"/>
  <c r="B2357" i="8"/>
  <c r="C2364" i="8"/>
  <c r="B2368" i="8"/>
  <c r="C2368" i="8"/>
  <c r="B2370" i="8"/>
  <c r="C2370" i="8"/>
  <c r="B2372" i="8"/>
  <c r="C2372" i="8"/>
  <c r="C2390" i="8"/>
  <c r="C2394" i="8"/>
  <c r="B2400" i="8"/>
  <c r="C2400" i="8"/>
  <c r="C2402" i="8"/>
  <c r="C2408" i="8"/>
  <c r="B2412" i="8"/>
  <c r="C2412" i="8"/>
  <c r="B2419" i="8"/>
  <c r="V2421" i="8"/>
  <c r="W2421" i="8" s="1"/>
  <c r="X2421" i="8" s="1"/>
  <c r="C2425" i="8"/>
  <c r="B2432" i="8"/>
  <c r="C2434" i="8"/>
  <c r="B2436" i="8"/>
  <c r="B2437" i="8"/>
  <c r="V2437" i="8"/>
  <c r="W2437" i="8" s="1"/>
  <c r="X2437" i="8" s="1"/>
  <c r="B2447" i="8"/>
  <c r="C2447" i="8"/>
  <c r="V2449" i="8"/>
  <c r="W2449" i="8" s="1"/>
  <c r="X2449" i="8" s="1"/>
  <c r="B2454" i="8"/>
  <c r="B2461" i="8"/>
  <c r="C2461" i="8"/>
  <c r="B2466" i="8"/>
  <c r="V2469" i="8"/>
  <c r="W2469" i="8" s="1"/>
  <c r="X2469" i="8" s="1"/>
  <c r="V2484" i="8"/>
  <c r="W2484" i="8" s="1"/>
  <c r="X2484" i="8" s="1"/>
  <c r="V2490" i="8"/>
  <c r="W2490" i="8" s="1"/>
  <c r="X2490" i="8" s="1"/>
  <c r="C2187" i="8"/>
  <c r="C2201" i="8"/>
  <c r="V2206" i="8"/>
  <c r="W2206" i="8" s="1"/>
  <c r="X2206" i="8" s="1"/>
  <c r="C2210" i="8"/>
  <c r="V2218" i="8"/>
  <c r="W2218" i="8" s="1"/>
  <c r="X2218" i="8" s="1"/>
  <c r="V2226" i="8"/>
  <c r="W2226" i="8" s="1"/>
  <c r="X2226" i="8" s="1"/>
  <c r="V2234" i="8"/>
  <c r="AI2234" i="8" s="1"/>
  <c r="V2238" i="8"/>
  <c r="W2238" i="8" s="1"/>
  <c r="X2238" i="8" s="1"/>
  <c r="V2260" i="8"/>
  <c r="W2260" i="8" s="1"/>
  <c r="X2260" i="8" s="1"/>
  <c r="V2297" i="8"/>
  <c r="W2297" i="8" s="1"/>
  <c r="X2297" i="8" s="1"/>
  <c r="V2325" i="8"/>
  <c r="W2325" i="8" s="1"/>
  <c r="X2325" i="8" s="1"/>
  <c r="C2363" i="8"/>
  <c r="B2424" i="8"/>
  <c r="C2427" i="8"/>
  <c r="V2433" i="8"/>
  <c r="W2433" i="8" s="1"/>
  <c r="X2433" i="8" s="1"/>
  <c r="B2441" i="8"/>
  <c r="V2441" i="8"/>
  <c r="W2441" i="8" s="1"/>
  <c r="X2441" i="8" s="1"/>
  <c r="V2445" i="8"/>
  <c r="W2445" i="8" s="1"/>
  <c r="X2445" i="8" s="1"/>
  <c r="B2450" i="8"/>
  <c r="V2451" i="8"/>
  <c r="W2451" i="8" s="1"/>
  <c r="X2451" i="8" s="1"/>
  <c r="C2453" i="8"/>
  <c r="B2456" i="8"/>
  <c r="B2457" i="8"/>
  <c r="B2459" i="8"/>
  <c r="V2459" i="8"/>
  <c r="W2459" i="8" s="1"/>
  <c r="X2459" i="8" s="1"/>
  <c r="B2465" i="8"/>
  <c r="C2465" i="8"/>
  <c r="B2470" i="8"/>
  <c r="V2473" i="8"/>
  <c r="W2473" i="8" s="1"/>
  <c r="X2473" i="8" s="1"/>
  <c r="C2481" i="8"/>
  <c r="V2500" i="8"/>
  <c r="W2500" i="8" s="1"/>
  <c r="X2500" i="8" s="1"/>
  <c r="V2516" i="8"/>
  <c r="W2516" i="8" s="1"/>
  <c r="X2516" i="8" s="1"/>
  <c r="V2522" i="8"/>
  <c r="AI2522" i="8" s="1"/>
  <c r="V2536" i="8"/>
  <c r="W2536" i="8" s="1"/>
  <c r="X2536" i="8" s="1"/>
  <c r="V2542" i="8"/>
  <c r="W2542" i="8" s="1"/>
  <c r="X2542" i="8" s="1"/>
  <c r="V2562" i="8"/>
  <c r="W2562" i="8" s="1"/>
  <c r="X2562" i="8" s="1"/>
  <c r="V2592" i="8"/>
  <c r="W2592" i="8" s="1"/>
  <c r="X2592" i="8" s="1"/>
  <c r="V2609" i="8"/>
  <c r="W2609" i="8" s="1"/>
  <c r="X2609" i="8" s="1"/>
  <c r="V2630" i="8"/>
  <c r="AI2630" i="8" s="1"/>
  <c r="V2640" i="8"/>
  <c r="W2640" i="8" s="1"/>
  <c r="X2640" i="8" s="1"/>
  <c r="V2678" i="8"/>
  <c r="W2678" i="8" s="1"/>
  <c r="X2678" i="8" s="1"/>
  <c r="V2690" i="8"/>
  <c r="W2690" i="8" s="1"/>
  <c r="X2690" i="8" s="1"/>
  <c r="V2698" i="8"/>
  <c r="W2698" i="8" s="1"/>
  <c r="X2698" i="8" s="1"/>
  <c r="B2489" i="8"/>
  <c r="C2491" i="8"/>
  <c r="B2495" i="8"/>
  <c r="C2498" i="8"/>
  <c r="B2502" i="8"/>
  <c r="V2502" i="8"/>
  <c r="W2502" i="8" s="1"/>
  <c r="X2502" i="8" s="1"/>
  <c r="B2510" i="8"/>
  <c r="C2510" i="8"/>
  <c r="V2512" i="8"/>
  <c r="W2512" i="8" s="1"/>
  <c r="X2512" i="8" s="1"/>
  <c r="B2517" i="8"/>
  <c r="V2518" i="8"/>
  <c r="W2518" i="8" s="1"/>
  <c r="X2518" i="8" s="1"/>
  <c r="C2520" i="8"/>
  <c r="C2524" i="8"/>
  <c r="B2526" i="8"/>
  <c r="C2526" i="8"/>
  <c r="V2530" i="8"/>
  <c r="C2532" i="8"/>
  <c r="V2534" i="8"/>
  <c r="W2534" i="8" s="1"/>
  <c r="X2534" i="8" s="1"/>
  <c r="B2537" i="8"/>
  <c r="B2543" i="8"/>
  <c r="B2546" i="8"/>
  <c r="C2546" i="8"/>
  <c r="V2548" i="8"/>
  <c r="W2548" i="8" s="1"/>
  <c r="X2548" i="8" s="1"/>
  <c r="V2564" i="8"/>
  <c r="W2564" i="8" s="1"/>
  <c r="X2564" i="8" s="1"/>
  <c r="B2578" i="8"/>
  <c r="V2578" i="8"/>
  <c r="W2578" i="8" s="1"/>
  <c r="X2578" i="8" s="1"/>
  <c r="B2582" i="8"/>
  <c r="C2582" i="8"/>
  <c r="C2600" i="8"/>
  <c r="B2611" i="8"/>
  <c r="B2613" i="8"/>
  <c r="B2615" i="8"/>
  <c r="B2617" i="8"/>
  <c r="V2617" i="8"/>
  <c r="W2617" i="8" s="1"/>
  <c r="X2617" i="8" s="1"/>
  <c r="C2629" i="8"/>
  <c r="B2633" i="8"/>
  <c r="V2634" i="8"/>
  <c r="W2634" i="8" s="1"/>
  <c r="X2634" i="8" s="1"/>
  <c r="B2638" i="8"/>
  <c r="C2638" i="8"/>
  <c r="V2642" i="8"/>
  <c r="W2642" i="8" s="1"/>
  <c r="X2642" i="8" s="1"/>
  <c r="C2658" i="8"/>
  <c r="B2661" i="8"/>
  <c r="C2661" i="8"/>
  <c r="B2667" i="8"/>
  <c r="V2668" i="8"/>
  <c r="W2668" i="8" s="1"/>
  <c r="X2668" i="8" s="1"/>
  <c r="C2675" i="8"/>
  <c r="B2680" i="8"/>
  <c r="V2684" i="8"/>
  <c r="W2684" i="8" s="1"/>
  <c r="X2684" i="8" s="1"/>
  <c r="B2688" i="8"/>
  <c r="C2688" i="8"/>
  <c r="B2694" i="8"/>
  <c r="V2700" i="8"/>
  <c r="W2700" i="8" s="1"/>
  <c r="X2700" i="8" s="1"/>
  <c r="B2497" i="8"/>
  <c r="C2500" i="8"/>
  <c r="B2503" i="8"/>
  <c r="B2506" i="8"/>
  <c r="B2508" i="8"/>
  <c r="V2508" i="8"/>
  <c r="W2508" i="8" s="1"/>
  <c r="X2508" i="8" s="1"/>
  <c r="B2513" i="8"/>
  <c r="V2514" i="8"/>
  <c r="W2514" i="8" s="1"/>
  <c r="X2514" i="8" s="1"/>
  <c r="C2516" i="8"/>
  <c r="B2519" i="8"/>
  <c r="B2522" i="8"/>
  <c r="C2522" i="8"/>
  <c r="B2523" i="8"/>
  <c r="V2528" i="8"/>
  <c r="W2528" i="8" s="1"/>
  <c r="X2528" i="8" s="1"/>
  <c r="B2531" i="8"/>
  <c r="V2544" i="8"/>
  <c r="W2544" i="8" s="1"/>
  <c r="X2544" i="8" s="1"/>
  <c r="C2547" i="8"/>
  <c r="B2550" i="8"/>
  <c r="B2551" i="8"/>
  <c r="B2555" i="8"/>
  <c r="B2556" i="8"/>
  <c r="B2557" i="8"/>
  <c r="V2558" i="8"/>
  <c r="AI2558" i="8" s="1"/>
  <c r="C2561" i="8"/>
  <c r="B2565" i="8"/>
  <c r="B2567" i="8"/>
  <c r="B2568" i="8"/>
  <c r="B2570" i="8"/>
  <c r="V2572" i="8"/>
  <c r="W2572" i="8" s="1"/>
  <c r="X2572" i="8" s="1"/>
  <c r="C2574" i="8"/>
  <c r="V2580" i="8"/>
  <c r="W2580" i="8" s="1"/>
  <c r="X2580" i="8" s="1"/>
  <c r="B2586" i="8"/>
  <c r="C2586" i="8"/>
  <c r="B2590" i="8"/>
  <c r="C2590" i="8"/>
  <c r="B2596" i="8"/>
  <c r="B2597" i="8"/>
  <c r="B2598" i="8"/>
  <c r="B2599" i="8"/>
  <c r="V2599" i="8"/>
  <c r="W2599" i="8" s="1"/>
  <c r="X2599" i="8" s="1"/>
  <c r="C2601" i="8"/>
  <c r="B2607" i="8"/>
  <c r="C2607" i="8"/>
  <c r="B2619" i="8"/>
  <c r="B2621" i="8"/>
  <c r="C2624" i="8"/>
  <c r="C2630" i="8"/>
  <c r="V2636" i="8"/>
  <c r="W2636" i="8" s="1"/>
  <c r="X2636" i="8" s="1"/>
  <c r="B2640" i="8"/>
  <c r="C2640" i="8"/>
  <c r="B2643" i="8"/>
  <c r="B2644" i="8"/>
  <c r="B2646" i="8"/>
  <c r="B2648" i="8"/>
  <c r="B2649" i="8"/>
  <c r="B2651" i="8"/>
  <c r="B2652" i="8"/>
  <c r="B2654" i="8"/>
  <c r="B2655" i="8"/>
  <c r="B2664" i="8"/>
  <c r="C2664" i="8"/>
  <c r="B2669" i="8"/>
  <c r="B2671" i="8"/>
  <c r="V2674" i="8"/>
  <c r="W2674" i="8" s="1"/>
  <c r="X2674" i="8" s="1"/>
  <c r="B2678" i="8"/>
  <c r="C2678" i="8"/>
  <c r="B2690" i="8"/>
  <c r="C2690" i="8"/>
  <c r="C2695" i="8"/>
  <c r="C2697" i="8"/>
  <c r="B2698" i="8"/>
  <c r="C2698" i="8"/>
  <c r="B2706" i="8"/>
  <c r="C2706" i="8"/>
  <c r="C2712" i="8"/>
  <c r="C2718" i="8"/>
  <c r="B2722" i="8"/>
  <c r="C2722" i="8"/>
  <c r="B2724" i="8"/>
  <c r="C2724" i="8"/>
  <c r="V2498" i="8"/>
  <c r="W2498" i="8" s="1"/>
  <c r="X2498" i="8" s="1"/>
  <c r="V2510" i="8"/>
  <c r="W2510" i="8" s="1"/>
  <c r="X2510" i="8" s="1"/>
  <c r="V2520" i="8"/>
  <c r="W2520" i="8" s="1"/>
  <c r="X2520" i="8" s="1"/>
  <c r="V2526" i="8"/>
  <c r="W2526" i="8" s="1"/>
  <c r="X2526" i="8" s="1"/>
  <c r="V2532" i="8"/>
  <c r="W2532" i="8" s="1"/>
  <c r="X2532" i="8" s="1"/>
  <c r="V2546" i="8"/>
  <c r="AI2546" i="8" s="1"/>
  <c r="V2584" i="8"/>
  <c r="W2584" i="8" s="1"/>
  <c r="X2584" i="8" s="1"/>
  <c r="C2639" i="8"/>
  <c r="C2676" i="8"/>
  <c r="C2689" i="8"/>
  <c r="V2694" i="8"/>
  <c r="W2694" i="8" s="1"/>
  <c r="X2694" i="8" s="1"/>
  <c r="B2703" i="8"/>
  <c r="AH64" i="8"/>
  <c r="Y62" i="8"/>
  <c r="U36" i="8"/>
  <c r="V49" i="8"/>
  <c r="W49" i="8" s="1"/>
  <c r="X49" i="8" s="1"/>
  <c r="U66" i="8"/>
  <c r="AH72" i="8" s="1"/>
  <c r="Q77" i="8"/>
  <c r="Q85" i="8"/>
  <c r="V125" i="8"/>
  <c r="W125" i="8" s="1"/>
  <c r="X125" i="8" s="1"/>
  <c r="U134" i="8"/>
  <c r="W134" i="8" s="1"/>
  <c r="X134" i="8" s="1"/>
  <c r="U142" i="8"/>
  <c r="W142" i="8" s="1"/>
  <c r="X142" i="8" s="1"/>
  <c r="U197" i="8"/>
  <c r="C197" i="8"/>
  <c r="V199" i="8"/>
  <c r="W199" i="8" s="1"/>
  <c r="X199" i="8" s="1"/>
  <c r="U224" i="8"/>
  <c r="W224" i="8" s="1"/>
  <c r="X224" i="8" s="1"/>
  <c r="U254" i="8"/>
  <c r="W254" i="8" s="1"/>
  <c r="X254" i="8" s="1"/>
  <c r="U348" i="8"/>
  <c r="AH348" i="8" s="1"/>
  <c r="U384" i="8"/>
  <c r="AH384" i="8" s="1"/>
  <c r="U408" i="8"/>
  <c r="AH408" i="8" s="1"/>
  <c r="U440" i="8"/>
  <c r="W440" i="8" s="1"/>
  <c r="X440" i="8" s="1"/>
  <c r="U564" i="8"/>
  <c r="W564" i="8" s="1"/>
  <c r="X564" i="8" s="1"/>
  <c r="U574" i="8"/>
  <c r="W574" i="8" s="1"/>
  <c r="X574" i="8" s="1"/>
  <c r="U652" i="8"/>
  <c r="W652" i="8" s="1"/>
  <c r="X652" i="8" s="1"/>
  <c r="U664" i="8"/>
  <c r="Y666" i="8" s="1"/>
  <c r="V751" i="8"/>
  <c r="W751" i="8" s="1"/>
  <c r="X751" i="8" s="1"/>
  <c r="U760" i="8"/>
  <c r="Y761" i="8" s="1"/>
  <c r="U876" i="8"/>
  <c r="AH876" i="8" s="1"/>
  <c r="U902" i="8"/>
  <c r="Y902" i="8" s="1"/>
  <c r="V1285" i="8"/>
  <c r="B2029" i="8"/>
  <c r="U2029" i="8"/>
  <c r="W2029" i="8" s="1"/>
  <c r="X2029" i="8" s="1"/>
  <c r="P13" i="8"/>
  <c r="P11" i="8"/>
  <c r="P3" i="8"/>
  <c r="AH2" i="8"/>
  <c r="U6" i="8"/>
  <c r="W6" i="8" s="1"/>
  <c r="X6" i="8" s="1"/>
  <c r="U12" i="8"/>
  <c r="W12" i="8" s="1"/>
  <c r="X12" i="8" s="1"/>
  <c r="V27" i="8"/>
  <c r="W27" i="8" s="1"/>
  <c r="X27" i="8" s="1"/>
  <c r="U30" i="8"/>
  <c r="V34" i="8"/>
  <c r="U34" i="8"/>
  <c r="Q34" i="8"/>
  <c r="V36" i="8"/>
  <c r="Y38" i="8"/>
  <c r="U42" i="8"/>
  <c r="W42" i="8" s="1"/>
  <c r="X42" i="8" s="1"/>
  <c r="U50" i="8"/>
  <c r="AH52" i="8" s="1"/>
  <c r="B52" i="8"/>
  <c r="U57" i="8"/>
  <c r="V57" i="8"/>
  <c r="Q57" i="8"/>
  <c r="V60" i="8"/>
  <c r="W60" i="8" s="1"/>
  <c r="X60" i="8" s="1"/>
  <c r="V63" i="8"/>
  <c r="W63" i="8" s="1"/>
  <c r="X63" i="8" s="1"/>
  <c r="B72" i="8"/>
  <c r="AH96" i="8"/>
  <c r="AH87" i="8"/>
  <c r="B92" i="8"/>
  <c r="B96" i="8"/>
  <c r="B102" i="8"/>
  <c r="U105" i="8"/>
  <c r="C105" i="8"/>
  <c r="V105" i="8"/>
  <c r="U108" i="8"/>
  <c r="W108" i="8" s="1"/>
  <c r="X108" i="8" s="1"/>
  <c r="U114" i="8"/>
  <c r="W114" i="8" s="1"/>
  <c r="X114" i="8" s="1"/>
  <c r="V120" i="8"/>
  <c r="W120" i="8" s="1"/>
  <c r="X120" i="8" s="1"/>
  <c r="B126" i="8"/>
  <c r="U132" i="8"/>
  <c r="U143" i="8"/>
  <c r="C143" i="8"/>
  <c r="U149" i="8"/>
  <c r="C149" i="8"/>
  <c r="B156" i="8"/>
  <c r="U159" i="8"/>
  <c r="AH160" i="8" s="1"/>
  <c r="C159" i="8"/>
  <c r="V159" i="8"/>
  <c r="B162" i="8"/>
  <c r="V171" i="8"/>
  <c r="W171" i="8" s="1"/>
  <c r="X171" i="8" s="1"/>
  <c r="U174" i="8"/>
  <c r="V178" i="8"/>
  <c r="W178" i="8" s="1"/>
  <c r="X178" i="8" s="1"/>
  <c r="Y194" i="8"/>
  <c r="U200" i="8"/>
  <c r="U210" i="8"/>
  <c r="W210" i="8" s="1"/>
  <c r="X210" i="8" s="1"/>
  <c r="U214" i="8"/>
  <c r="AH214" i="8" s="1"/>
  <c r="V220" i="8"/>
  <c r="U252" i="8"/>
  <c r="AH252" i="8" s="1"/>
  <c r="U258" i="8"/>
  <c r="W258" i="8" s="1"/>
  <c r="X258" i="8" s="1"/>
  <c r="U262" i="8"/>
  <c r="U268" i="8"/>
  <c r="U304" i="8"/>
  <c r="W304" i="8" s="1"/>
  <c r="X304" i="8" s="1"/>
  <c r="U308" i="8"/>
  <c r="W308" i="8" s="1"/>
  <c r="X308" i="8" s="1"/>
  <c r="U336" i="8"/>
  <c r="AH336" i="8" s="1"/>
  <c r="V348" i="8"/>
  <c r="U352" i="8"/>
  <c r="W352" i="8" s="1"/>
  <c r="X352" i="8" s="1"/>
  <c r="U372" i="8"/>
  <c r="AH372" i="8" s="1"/>
  <c r="U398" i="8"/>
  <c r="C400" i="8"/>
  <c r="U422" i="8"/>
  <c r="Y422" i="8" s="1"/>
  <c r="V430" i="8"/>
  <c r="AI430" i="8" s="1"/>
  <c r="U432" i="8"/>
  <c r="AH432" i="8" s="1"/>
  <c r="C478" i="8"/>
  <c r="V478" i="8"/>
  <c r="AI478" i="8" s="1"/>
  <c r="U478" i="8"/>
  <c r="AH478" i="8" s="1"/>
  <c r="V517" i="8"/>
  <c r="U540" i="8"/>
  <c r="W540" i="8" s="1"/>
  <c r="X540" i="8" s="1"/>
  <c r="U550" i="8"/>
  <c r="W550" i="8" s="1"/>
  <c r="X550" i="8" s="1"/>
  <c r="U594" i="8"/>
  <c r="W594" i="8" s="1"/>
  <c r="X594" i="8" s="1"/>
  <c r="U602" i="8"/>
  <c r="W602" i="8" s="1"/>
  <c r="X602" i="8" s="1"/>
  <c r="U681" i="8"/>
  <c r="C681" i="8"/>
  <c r="V681" i="8"/>
  <c r="U860" i="8"/>
  <c r="W860" i="8" s="1"/>
  <c r="X860" i="8" s="1"/>
  <c r="U896" i="8"/>
  <c r="W896" i="8" s="1"/>
  <c r="X896" i="8" s="1"/>
  <c r="P35" i="8"/>
  <c r="P31" i="8"/>
  <c r="U104" i="8"/>
  <c r="U117" i="8"/>
  <c r="W117" i="8" s="1"/>
  <c r="X117" i="8" s="1"/>
  <c r="C117" i="8"/>
  <c r="V131" i="8"/>
  <c r="W131" i="8" s="1"/>
  <c r="X131" i="8" s="1"/>
  <c r="U136" i="8"/>
  <c r="U220" i="8"/>
  <c r="U288" i="8"/>
  <c r="AH288" i="8" s="1"/>
  <c r="U430" i="8"/>
  <c r="AH430" i="8" s="1"/>
  <c r="V537" i="8"/>
  <c r="U556" i="8"/>
  <c r="Y561" i="8" s="1"/>
  <c r="U672" i="8"/>
  <c r="W672" i="8" s="1"/>
  <c r="X672" i="8" s="1"/>
  <c r="U777" i="8"/>
  <c r="W777" i="8" s="1"/>
  <c r="X777" i="8" s="1"/>
  <c r="C777" i="8"/>
  <c r="U1288" i="8"/>
  <c r="W1288" i="8" s="1"/>
  <c r="X1288" i="8" s="1"/>
  <c r="Q66" i="8"/>
  <c r="Q142" i="8"/>
  <c r="Q215" i="8"/>
  <c r="C2" i="8"/>
  <c r="V2" i="8"/>
  <c r="Z2" i="8" s="1"/>
  <c r="AJ2" i="8" s="1"/>
  <c r="Q2" i="8"/>
  <c r="U7" i="8"/>
  <c r="C7" i="8"/>
  <c r="V7" i="8"/>
  <c r="U13" i="8"/>
  <c r="C13" i="8"/>
  <c r="Q20" i="8"/>
  <c r="U22" i="8"/>
  <c r="W22" i="8" s="1"/>
  <c r="X22" i="8" s="1"/>
  <c r="U28" i="8"/>
  <c r="C35" i="8"/>
  <c r="U43" i="8"/>
  <c r="C43" i="8"/>
  <c r="V43" i="8"/>
  <c r="V50" i="8"/>
  <c r="C76" i="8"/>
  <c r="B78" i="8"/>
  <c r="C84" i="8"/>
  <c r="B86" i="8"/>
  <c r="AH86" i="8"/>
  <c r="AB86" i="8"/>
  <c r="B88" i="8"/>
  <c r="AH92" i="8"/>
  <c r="U109" i="8"/>
  <c r="C109" i="8"/>
  <c r="U115" i="8"/>
  <c r="C115" i="8"/>
  <c r="B122" i="8"/>
  <c r="V132" i="8"/>
  <c r="V137" i="8"/>
  <c r="W137" i="8" s="1"/>
  <c r="X137" i="8" s="1"/>
  <c r="U140" i="8"/>
  <c r="W140" i="8" s="1"/>
  <c r="X140" i="8" s="1"/>
  <c r="U144" i="8"/>
  <c r="W144" i="8" s="1"/>
  <c r="X144" i="8" s="1"/>
  <c r="Y146" i="8"/>
  <c r="U150" i="8"/>
  <c r="W150" i="8" s="1"/>
  <c r="X150" i="8" s="1"/>
  <c r="U166" i="8"/>
  <c r="U172" i="8"/>
  <c r="V181" i="8"/>
  <c r="W181" i="8" s="1"/>
  <c r="X181" i="8" s="1"/>
  <c r="U188" i="8"/>
  <c r="W188" i="8" s="1"/>
  <c r="X188" i="8" s="1"/>
  <c r="C193" i="8"/>
  <c r="U242" i="8"/>
  <c r="C256" i="8"/>
  <c r="U290" i="8"/>
  <c r="Y290" i="8" s="1"/>
  <c r="U360" i="8"/>
  <c r="AH360" i="8" s="1"/>
  <c r="C364" i="8"/>
  <c r="U366" i="8"/>
  <c r="W366" i="8" s="1"/>
  <c r="X366" i="8" s="1"/>
  <c r="U390" i="8"/>
  <c r="C392" i="8"/>
  <c r="U400" i="8"/>
  <c r="W400" i="8" s="1"/>
  <c r="X400" i="8" s="1"/>
  <c r="U414" i="8"/>
  <c r="C416" i="8"/>
  <c r="V422" i="8"/>
  <c r="U424" i="8"/>
  <c r="W424" i="8" s="1"/>
  <c r="X424" i="8" s="1"/>
  <c r="C446" i="8"/>
  <c r="V446" i="8"/>
  <c r="Z446" i="8" s="1"/>
  <c r="U446" i="8"/>
  <c r="C454" i="8"/>
  <c r="V454" i="8"/>
  <c r="AI454" i="8" s="1"/>
  <c r="U454" i="8"/>
  <c r="AH454" i="8" s="1"/>
  <c r="C462" i="8"/>
  <c r="V462" i="8"/>
  <c r="U462" i="8"/>
  <c r="C470" i="8"/>
  <c r="V470" i="8"/>
  <c r="U470" i="8"/>
  <c r="Y470" i="8" s="1"/>
  <c r="U528" i="8"/>
  <c r="AH528" i="8" s="1"/>
  <c r="U570" i="8"/>
  <c r="W570" i="8" s="1"/>
  <c r="X570" i="8" s="1"/>
  <c r="U578" i="8"/>
  <c r="V655" i="8"/>
  <c r="W655" i="8" s="1"/>
  <c r="X655" i="8" s="1"/>
  <c r="U660" i="8"/>
  <c r="W660" i="8" s="1"/>
  <c r="X660" i="8" s="1"/>
  <c r="V667" i="8"/>
  <c r="W667" i="8" s="1"/>
  <c r="X667" i="8" s="1"/>
  <c r="U676" i="8"/>
  <c r="Y678" i="8" s="1"/>
  <c r="U728" i="8"/>
  <c r="W728" i="8" s="1"/>
  <c r="X728" i="8" s="1"/>
  <c r="V745" i="8"/>
  <c r="W745" i="8" s="1"/>
  <c r="X745" i="8" s="1"/>
  <c r="U754" i="8"/>
  <c r="U768" i="8"/>
  <c r="W768" i="8" s="1"/>
  <c r="X768" i="8" s="1"/>
  <c r="U782" i="8"/>
  <c r="W782" i="8" s="1"/>
  <c r="X782" i="8" s="1"/>
  <c r="V829" i="8"/>
  <c r="W829" i="8" s="1"/>
  <c r="X829" i="8" s="1"/>
  <c r="U884" i="8"/>
  <c r="W884" i="8" s="1"/>
  <c r="X884" i="8" s="1"/>
  <c r="U1215" i="8"/>
  <c r="C1215" i="8"/>
  <c r="V1215" i="8"/>
  <c r="Q6" i="8"/>
  <c r="U33" i="8"/>
  <c r="C33" i="8"/>
  <c r="V71" i="8"/>
  <c r="W71" i="8" s="1"/>
  <c r="X71" i="8" s="1"/>
  <c r="U77" i="8"/>
  <c r="W77" i="8" s="1"/>
  <c r="X77" i="8" s="1"/>
  <c r="C77" i="8"/>
  <c r="U85" i="8"/>
  <c r="W85" i="8" s="1"/>
  <c r="X85" i="8" s="1"/>
  <c r="C85" i="8"/>
  <c r="V91" i="8"/>
  <c r="W91" i="8" s="1"/>
  <c r="X91" i="8" s="1"/>
  <c r="U98" i="8"/>
  <c r="Y102" i="8" s="1"/>
  <c r="B107" i="8"/>
  <c r="U148" i="8"/>
  <c r="U240" i="8"/>
  <c r="U310" i="8"/>
  <c r="AH310" i="8" s="1"/>
  <c r="U530" i="8"/>
  <c r="W530" i="8" s="1"/>
  <c r="X530" i="8" s="1"/>
  <c r="P55" i="8"/>
  <c r="P59" i="8"/>
  <c r="Q323" i="8"/>
  <c r="U10" i="8"/>
  <c r="W10" i="8" s="1"/>
  <c r="X10" i="8" s="1"/>
  <c r="V14" i="8"/>
  <c r="AI14" i="8" s="1"/>
  <c r="U14" i="8"/>
  <c r="AH19" i="8" s="1"/>
  <c r="Q14" i="8"/>
  <c r="U23" i="8"/>
  <c r="W23" i="8" s="1"/>
  <c r="X23" i="8" s="1"/>
  <c r="C23" i="8"/>
  <c r="Q23" i="8"/>
  <c r="U26" i="8"/>
  <c r="U32" i="8"/>
  <c r="W32" i="8" s="1"/>
  <c r="X32" i="8" s="1"/>
  <c r="V35" i="8"/>
  <c r="W35" i="8" s="1"/>
  <c r="X35" i="8" s="1"/>
  <c r="U39" i="8"/>
  <c r="AH41" i="8" s="1"/>
  <c r="C39" i="8"/>
  <c r="C49" i="8"/>
  <c r="Q54" i="8"/>
  <c r="C71" i="8"/>
  <c r="U76" i="8"/>
  <c r="Q82" i="8"/>
  <c r="U84" i="8"/>
  <c r="W84" i="8" s="1"/>
  <c r="X84" i="8" s="1"/>
  <c r="C91" i="8"/>
  <c r="C98" i="8"/>
  <c r="C104" i="8"/>
  <c r="U110" i="8"/>
  <c r="Y111" i="8" s="1"/>
  <c r="U112" i="8"/>
  <c r="U116" i="8"/>
  <c r="C125" i="8"/>
  <c r="C131" i="8"/>
  <c r="U138" i="8"/>
  <c r="U145" i="8"/>
  <c r="C145" i="8"/>
  <c r="V145" i="8"/>
  <c r="U151" i="8"/>
  <c r="C151" i="8"/>
  <c r="V151" i="8"/>
  <c r="U167" i="8"/>
  <c r="C167" i="8"/>
  <c r="V167" i="8"/>
  <c r="U170" i="8"/>
  <c r="Y171" i="8" s="1"/>
  <c r="U186" i="8"/>
  <c r="U196" i="8"/>
  <c r="W196" i="8" s="1"/>
  <c r="X196" i="8" s="1"/>
  <c r="C199" i="8"/>
  <c r="U201" i="8"/>
  <c r="AH201" i="8" s="1"/>
  <c r="C201" i="8"/>
  <c r="V201" i="8"/>
  <c r="U212" i="8"/>
  <c r="W212" i="8" s="1"/>
  <c r="X212" i="8" s="1"/>
  <c r="C240" i="8"/>
  <c r="U256" i="8"/>
  <c r="W256" i="8" s="1"/>
  <c r="X256" i="8" s="1"/>
  <c r="U260" i="8"/>
  <c r="W260" i="8" s="1"/>
  <c r="X260" i="8" s="1"/>
  <c r="C288" i="8"/>
  <c r="U300" i="8"/>
  <c r="AH300" i="8" s="1"/>
  <c r="U306" i="8"/>
  <c r="W306" i="8" s="1"/>
  <c r="X306" i="8" s="1"/>
  <c r="U316" i="8"/>
  <c r="U338" i="8"/>
  <c r="Y338" i="8" s="1"/>
  <c r="U354" i="8"/>
  <c r="W354" i="8" s="1"/>
  <c r="X354" i="8" s="1"/>
  <c r="U364" i="8"/>
  <c r="W364" i="8" s="1"/>
  <c r="X364" i="8" s="1"/>
  <c r="U380" i="8"/>
  <c r="C384" i="8"/>
  <c r="U392" i="8"/>
  <c r="W392" i="8" s="1"/>
  <c r="X392" i="8" s="1"/>
  <c r="U406" i="8"/>
  <c r="AH406" i="8" s="1"/>
  <c r="C408" i="8"/>
  <c r="U416" i="8"/>
  <c r="W416" i="8" s="1"/>
  <c r="X416" i="8" s="1"/>
  <c r="U438" i="8"/>
  <c r="C440" i="8"/>
  <c r="C486" i="8"/>
  <c r="V486" i="8"/>
  <c r="U486" i="8"/>
  <c r="C494" i="8"/>
  <c r="V494" i="8"/>
  <c r="U494" i="8"/>
  <c r="Y494" i="8" s="1"/>
  <c r="C502" i="8"/>
  <c r="V502" i="8"/>
  <c r="AI502" i="8" s="1"/>
  <c r="U502" i="8"/>
  <c r="AH502" i="8" s="1"/>
  <c r="U509" i="8"/>
  <c r="W509" i="8" s="1"/>
  <c r="X509" i="8" s="1"/>
  <c r="U520" i="8"/>
  <c r="W520" i="8" s="1"/>
  <c r="X520" i="8" s="1"/>
  <c r="U524" i="8"/>
  <c r="W524" i="8" s="1"/>
  <c r="X524" i="8" s="1"/>
  <c r="U536" i="8"/>
  <c r="W536" i="8" s="1"/>
  <c r="X536" i="8" s="1"/>
  <c r="U546" i="8"/>
  <c r="W546" i="8" s="1"/>
  <c r="X546" i="8" s="1"/>
  <c r="U582" i="8"/>
  <c r="W582" i="8" s="1"/>
  <c r="X582" i="8" s="1"/>
  <c r="U590" i="8"/>
  <c r="V643" i="8"/>
  <c r="W643" i="8" s="1"/>
  <c r="X643" i="8" s="1"/>
  <c r="V669" i="8"/>
  <c r="W669" i="8" s="1"/>
  <c r="X669" i="8" s="1"/>
  <c r="U684" i="8"/>
  <c r="W684" i="8" s="1"/>
  <c r="X684" i="8" s="1"/>
  <c r="U693" i="8"/>
  <c r="C693" i="8"/>
  <c r="V693" i="8"/>
  <c r="V737" i="8"/>
  <c r="W737" i="8" s="1"/>
  <c r="X737" i="8" s="1"/>
  <c r="U774" i="8"/>
  <c r="V821" i="8"/>
  <c r="W821" i="8" s="1"/>
  <c r="X821" i="8" s="1"/>
  <c r="U1423" i="8"/>
  <c r="W1423" i="8" s="1"/>
  <c r="X1423" i="8" s="1"/>
  <c r="U1597" i="8"/>
  <c r="C1597" i="8"/>
  <c r="V1597" i="8"/>
  <c r="U448" i="8"/>
  <c r="W448" i="8" s="1"/>
  <c r="X448" i="8" s="1"/>
  <c r="U456" i="8"/>
  <c r="AH456" i="8" s="1"/>
  <c r="U464" i="8"/>
  <c r="W464" i="8" s="1"/>
  <c r="X464" i="8" s="1"/>
  <c r="U472" i="8"/>
  <c r="W472" i="8" s="1"/>
  <c r="X472" i="8" s="1"/>
  <c r="U480" i="8"/>
  <c r="AH480" i="8" s="1"/>
  <c r="U488" i="8"/>
  <c r="W488" i="8" s="1"/>
  <c r="X488" i="8" s="1"/>
  <c r="U496" i="8"/>
  <c r="W496" i="8" s="1"/>
  <c r="X496" i="8" s="1"/>
  <c r="U504" i="8"/>
  <c r="AH504" i="8" s="1"/>
  <c r="U534" i="8"/>
  <c r="W534" i="8" s="1"/>
  <c r="X534" i="8" s="1"/>
  <c r="U538" i="8"/>
  <c r="W538" i="8" s="1"/>
  <c r="X538" i="8" s="1"/>
  <c r="U544" i="8"/>
  <c r="W544" i="8" s="1"/>
  <c r="X544" i="8" s="1"/>
  <c r="V559" i="8"/>
  <c r="W559" i="8" s="1"/>
  <c r="X559" i="8" s="1"/>
  <c r="U562" i="8"/>
  <c r="W562" i="8" s="1"/>
  <c r="X562" i="8" s="1"/>
  <c r="U568" i="8"/>
  <c r="V595" i="8"/>
  <c r="W595" i="8" s="1"/>
  <c r="X595" i="8" s="1"/>
  <c r="U604" i="8"/>
  <c r="V607" i="8"/>
  <c r="W607" i="8" s="1"/>
  <c r="X607" i="8" s="1"/>
  <c r="U612" i="8"/>
  <c r="W612" i="8" s="1"/>
  <c r="X612" i="8" s="1"/>
  <c r="U616" i="8"/>
  <c r="Y617" i="8" s="1"/>
  <c r="V619" i="8"/>
  <c r="W619" i="8" s="1"/>
  <c r="X619" i="8" s="1"/>
  <c r="V621" i="8"/>
  <c r="W621" i="8" s="1"/>
  <c r="X621" i="8" s="1"/>
  <c r="U624" i="8"/>
  <c r="W624" i="8" s="1"/>
  <c r="X624" i="8" s="1"/>
  <c r="U628" i="8"/>
  <c r="Y634" i="8" s="1"/>
  <c r="V633" i="8"/>
  <c r="W633" i="8" s="1"/>
  <c r="X633" i="8" s="1"/>
  <c r="U636" i="8"/>
  <c r="W636" i="8" s="1"/>
  <c r="X636" i="8" s="1"/>
  <c r="V645" i="8"/>
  <c r="W645" i="8" s="1"/>
  <c r="X645" i="8" s="1"/>
  <c r="U668" i="8"/>
  <c r="W668" i="8" s="1"/>
  <c r="X668" i="8" s="1"/>
  <c r="V677" i="8"/>
  <c r="W677" i="8" s="1"/>
  <c r="X677" i="8" s="1"/>
  <c r="U680" i="8"/>
  <c r="W680" i="8" s="1"/>
  <c r="X680" i="8" s="1"/>
  <c r="V685" i="8"/>
  <c r="W685" i="8" s="1"/>
  <c r="X685" i="8" s="1"/>
  <c r="V689" i="8"/>
  <c r="W689" i="8" s="1"/>
  <c r="X689" i="8" s="1"/>
  <c r="U692" i="8"/>
  <c r="U694" i="8"/>
  <c r="W694" i="8" s="1"/>
  <c r="X694" i="8" s="1"/>
  <c r="V697" i="8"/>
  <c r="W697" i="8" s="1"/>
  <c r="X697" i="8" s="1"/>
  <c r="U716" i="8"/>
  <c r="V725" i="8"/>
  <c r="W725" i="8" s="1"/>
  <c r="X725" i="8" s="1"/>
  <c r="V733" i="8"/>
  <c r="W733" i="8" s="1"/>
  <c r="X733" i="8" s="1"/>
  <c r="V739" i="8"/>
  <c r="W739" i="8" s="1"/>
  <c r="X739" i="8" s="1"/>
  <c r="U742" i="8"/>
  <c r="W742" i="8" s="1"/>
  <c r="X742" i="8" s="1"/>
  <c r="U748" i="8"/>
  <c r="W748" i="8" s="1"/>
  <c r="X748" i="8" s="1"/>
  <c r="U756" i="8"/>
  <c r="W756" i="8" s="1"/>
  <c r="X756" i="8" s="1"/>
  <c r="U762" i="8"/>
  <c r="V765" i="8"/>
  <c r="W765" i="8" s="1"/>
  <c r="X765" i="8" s="1"/>
  <c r="U770" i="8"/>
  <c r="W770" i="8" s="1"/>
  <c r="X770" i="8" s="1"/>
  <c r="U812" i="8"/>
  <c r="W812" i="8" s="1"/>
  <c r="X812" i="8" s="1"/>
  <c r="U846" i="8"/>
  <c r="W846" i="8" s="1"/>
  <c r="X846" i="8" s="1"/>
  <c r="U868" i="8"/>
  <c r="W868" i="8" s="1"/>
  <c r="X868" i="8" s="1"/>
  <c r="U880" i="8"/>
  <c r="W880" i="8" s="1"/>
  <c r="X880" i="8" s="1"/>
  <c r="U922" i="8"/>
  <c r="AH922" i="8" s="1"/>
  <c r="U960" i="8"/>
  <c r="W960" i="8" s="1"/>
  <c r="X960" i="8" s="1"/>
  <c r="C1072" i="8"/>
  <c r="V1072" i="8"/>
  <c r="U1072" i="8"/>
  <c r="C1168" i="8"/>
  <c r="V1168" i="8"/>
  <c r="U1168" i="8"/>
  <c r="C1188" i="8"/>
  <c r="V1188" i="8"/>
  <c r="U1188" i="8"/>
  <c r="AH1188" i="8" s="1"/>
  <c r="C1190" i="8"/>
  <c r="V1190" i="8"/>
  <c r="U1190" i="8"/>
  <c r="U1229" i="8"/>
  <c r="C1229" i="8"/>
  <c r="V1229" i="8"/>
  <c r="U1237" i="8"/>
  <c r="AH1237" i="8" s="1"/>
  <c r="C1237" i="8"/>
  <c r="V1237" i="8"/>
  <c r="U1240" i="8"/>
  <c r="W1240" i="8" s="1"/>
  <c r="X1240" i="8" s="1"/>
  <c r="AI1270" i="8"/>
  <c r="U1270" i="8"/>
  <c r="AH1270" i="8" s="1"/>
  <c r="U1415" i="8"/>
  <c r="W1415" i="8" s="1"/>
  <c r="X1415" i="8" s="1"/>
  <c r="U1662" i="8"/>
  <c r="W1662" i="8" s="1"/>
  <c r="X1662" i="8" s="1"/>
  <c r="U1669" i="8"/>
  <c r="C1669" i="8"/>
  <c r="V1669" i="8"/>
  <c r="U1704" i="8"/>
  <c r="W1704" i="8" s="1"/>
  <c r="X1704" i="8" s="1"/>
  <c r="V1709" i="8"/>
  <c r="W1709" i="8" s="1"/>
  <c r="X1709" i="8" s="1"/>
  <c r="U1782" i="8"/>
  <c r="W1782" i="8" s="1"/>
  <c r="X1782" i="8" s="1"/>
  <c r="B3" i="8"/>
  <c r="C4" i="8"/>
  <c r="C6" i="8"/>
  <c r="B21" i="8"/>
  <c r="V21" i="8"/>
  <c r="W21" i="8" s="1"/>
  <c r="X21" i="8" s="1"/>
  <c r="B41" i="8"/>
  <c r="V41" i="8"/>
  <c r="W41" i="8" s="1"/>
  <c r="X41" i="8" s="1"/>
  <c r="B53" i="8"/>
  <c r="C58" i="8"/>
  <c r="B59" i="8"/>
  <c r="C60" i="8"/>
  <c r="C62" i="8"/>
  <c r="C64" i="8"/>
  <c r="C66" i="8"/>
  <c r="C68" i="8"/>
  <c r="B75" i="8"/>
  <c r="V75" i="8"/>
  <c r="W75" i="8" s="1"/>
  <c r="X75" i="8" s="1"/>
  <c r="B83" i="8"/>
  <c r="V83" i="8"/>
  <c r="W83" i="8" s="1"/>
  <c r="X83" i="8" s="1"/>
  <c r="B93" i="8"/>
  <c r="Y96" i="8"/>
  <c r="B95" i="8"/>
  <c r="B97" i="8"/>
  <c r="V97" i="8"/>
  <c r="W97" i="8" s="1"/>
  <c r="X97" i="8" s="1"/>
  <c r="B99" i="8"/>
  <c r="B101" i="8"/>
  <c r="B103" i="8"/>
  <c r="V103" i="8"/>
  <c r="W103" i="8" s="1"/>
  <c r="X103" i="8" s="1"/>
  <c r="B111" i="8"/>
  <c r="V111" i="8"/>
  <c r="W111" i="8" s="1"/>
  <c r="X111" i="8" s="1"/>
  <c r="B119" i="8"/>
  <c r="V119" i="8"/>
  <c r="W119" i="8" s="1"/>
  <c r="X119" i="8" s="1"/>
  <c r="C120" i="8"/>
  <c r="B121" i="8"/>
  <c r="B153" i="8"/>
  <c r="V153" i="8"/>
  <c r="W153" i="8" s="1"/>
  <c r="X153" i="8" s="1"/>
  <c r="C154" i="8"/>
  <c r="B155" i="8"/>
  <c r="B157" i="8"/>
  <c r="B161" i="8"/>
  <c r="B163" i="8"/>
  <c r="B165" i="8"/>
  <c r="V165" i="8"/>
  <c r="W165" i="8" s="1"/>
  <c r="X165" i="8" s="1"/>
  <c r="C176" i="8"/>
  <c r="C178" i="8"/>
  <c r="B1349" i="8"/>
  <c r="B1355" i="8"/>
  <c r="B191" i="8"/>
  <c r="B193" i="8"/>
  <c r="C206" i="8"/>
  <c r="B1337" i="8"/>
  <c r="B1345" i="8"/>
  <c r="B195" i="8"/>
  <c r="C222" i="8"/>
  <c r="B200" i="8"/>
  <c r="C224" i="8"/>
  <c r="C226" i="8"/>
  <c r="B530" i="8"/>
  <c r="B533" i="8"/>
  <c r="B535" i="8"/>
  <c r="B537" i="8"/>
  <c r="B544" i="8"/>
  <c r="B546" i="8"/>
  <c r="B551" i="8"/>
  <c r="C254" i="8"/>
  <c r="B565" i="8"/>
  <c r="B567" i="8"/>
  <c r="C270" i="8"/>
  <c r="C272" i="8"/>
  <c r="C274" i="8"/>
  <c r="B576" i="8"/>
  <c r="B578" i="8"/>
  <c r="B581" i="8"/>
  <c r="B583" i="8"/>
  <c r="B585" i="8"/>
  <c r="B592" i="8"/>
  <c r="B594" i="8"/>
  <c r="B599" i="8"/>
  <c r="C302" i="8"/>
  <c r="B613" i="8"/>
  <c r="B615" i="8"/>
  <c r="C318" i="8"/>
  <c r="C320" i="8"/>
  <c r="C322" i="8"/>
  <c r="B624" i="8"/>
  <c r="B626" i="8"/>
  <c r="B629" i="8"/>
  <c r="B631" i="8"/>
  <c r="B633" i="8"/>
  <c r="B640" i="8"/>
  <c r="B642" i="8"/>
  <c r="B647" i="8"/>
  <c r="C350" i="8"/>
  <c r="B659" i="8"/>
  <c r="C362" i="8"/>
  <c r="B668" i="8"/>
  <c r="B671" i="8"/>
  <c r="C374" i="8"/>
  <c r="B679" i="8"/>
  <c r="C382" i="8"/>
  <c r="B686" i="8"/>
  <c r="B689" i="8"/>
  <c r="B694" i="8"/>
  <c r="B697" i="8"/>
  <c r="B702" i="8"/>
  <c r="B705" i="8"/>
  <c r="B710" i="8"/>
  <c r="B713" i="8"/>
  <c r="B718" i="8"/>
  <c r="B721" i="8"/>
  <c r="B726" i="8"/>
  <c r="B729" i="8"/>
  <c r="B734" i="8"/>
  <c r="B737" i="8"/>
  <c r="B742" i="8"/>
  <c r="B745" i="8"/>
  <c r="B750" i="8"/>
  <c r="B753" i="8"/>
  <c r="B758" i="8"/>
  <c r="B761" i="8"/>
  <c r="B766" i="8"/>
  <c r="B769" i="8"/>
  <c r="B774" i="8"/>
  <c r="B777" i="8"/>
  <c r="B782" i="8"/>
  <c r="B785" i="8"/>
  <c r="B790" i="8"/>
  <c r="B793" i="8"/>
  <c r="B798" i="8"/>
  <c r="B801" i="8"/>
  <c r="B806" i="8"/>
  <c r="U506" i="8"/>
  <c r="C509" i="8"/>
  <c r="B819" i="8"/>
  <c r="B820" i="8"/>
  <c r="C520" i="8"/>
  <c r="B823" i="8"/>
  <c r="B824" i="8"/>
  <c r="C524" i="8"/>
  <c r="B827" i="8"/>
  <c r="B828" i="8"/>
  <c r="C528" i="8"/>
  <c r="B830" i="8"/>
  <c r="C530" i="8"/>
  <c r="B831" i="8"/>
  <c r="C531" i="8"/>
  <c r="B836" i="8"/>
  <c r="C536" i="8"/>
  <c r="B840" i="8"/>
  <c r="C540" i="8"/>
  <c r="B841" i="8"/>
  <c r="C546" i="8"/>
  <c r="B847" i="8"/>
  <c r="C547" i="8"/>
  <c r="V547" i="8"/>
  <c r="C550" i="8"/>
  <c r="C556" i="8"/>
  <c r="V557" i="8"/>
  <c r="W557" i="8" s="1"/>
  <c r="X557" i="8" s="1"/>
  <c r="C564" i="8"/>
  <c r="V565" i="8"/>
  <c r="W565" i="8" s="1"/>
  <c r="X565" i="8" s="1"/>
  <c r="C570" i="8"/>
  <c r="V571" i="8"/>
  <c r="W571" i="8" s="1"/>
  <c r="X571" i="8" s="1"/>
  <c r="V573" i="8"/>
  <c r="W573" i="8" s="1"/>
  <c r="X573" i="8" s="1"/>
  <c r="C574" i="8"/>
  <c r="C578" i="8"/>
  <c r="U580" i="8"/>
  <c r="W580" i="8" s="1"/>
  <c r="X580" i="8" s="1"/>
  <c r="V585" i="8"/>
  <c r="W585" i="8" s="1"/>
  <c r="X585" i="8" s="1"/>
  <c r="U588" i="8"/>
  <c r="W588" i="8" s="1"/>
  <c r="X588" i="8" s="1"/>
  <c r="C594" i="8"/>
  <c r="V597" i="8"/>
  <c r="W597" i="8" s="1"/>
  <c r="X597" i="8" s="1"/>
  <c r="C602" i="8"/>
  <c r="V629" i="8"/>
  <c r="W629" i="8" s="1"/>
  <c r="X629" i="8" s="1"/>
  <c r="V637" i="8"/>
  <c r="W637" i="8" s="1"/>
  <c r="X637" i="8" s="1"/>
  <c r="V641" i="8"/>
  <c r="W641" i="8" s="1"/>
  <c r="X641" i="8" s="1"/>
  <c r="U644" i="8"/>
  <c r="W644" i="8" s="1"/>
  <c r="X644" i="8" s="1"/>
  <c r="V649" i="8"/>
  <c r="W649" i="8" s="1"/>
  <c r="X649" i="8" s="1"/>
  <c r="C652" i="8"/>
  <c r="V653" i="8"/>
  <c r="W653" i="8" s="1"/>
  <c r="X653" i="8" s="1"/>
  <c r="C660" i="8"/>
  <c r="V661" i="8"/>
  <c r="W661" i="8" s="1"/>
  <c r="X661" i="8" s="1"/>
  <c r="C669" i="8"/>
  <c r="U670" i="8"/>
  <c r="W670" i="8" s="1"/>
  <c r="X670" i="8" s="1"/>
  <c r="C676" i="8"/>
  <c r="C684" i="8"/>
  <c r="U690" i="8"/>
  <c r="W690" i="8" s="1"/>
  <c r="X690" i="8" s="1"/>
  <c r="U698" i="8"/>
  <c r="W698" i="8" s="1"/>
  <c r="X698" i="8" s="1"/>
  <c r="V703" i="8"/>
  <c r="W703" i="8" s="1"/>
  <c r="X703" i="8" s="1"/>
  <c r="U706" i="8"/>
  <c r="U712" i="8"/>
  <c r="Y713" i="8" s="1"/>
  <c r="U720" i="8"/>
  <c r="W720" i="8" s="1"/>
  <c r="X720" i="8" s="1"/>
  <c r="U726" i="8"/>
  <c r="V729" i="8"/>
  <c r="W729" i="8" s="1"/>
  <c r="X729" i="8" s="1"/>
  <c r="U734" i="8"/>
  <c r="Y737" i="8" s="1"/>
  <c r="U776" i="8"/>
  <c r="W776" i="8" s="1"/>
  <c r="X776" i="8" s="1"/>
  <c r="V785" i="8"/>
  <c r="W785" i="8" s="1"/>
  <c r="X785" i="8" s="1"/>
  <c r="V793" i="8"/>
  <c r="W793" i="8" s="1"/>
  <c r="X793" i="8" s="1"/>
  <c r="V799" i="8"/>
  <c r="W799" i="8" s="1"/>
  <c r="X799" i="8" s="1"/>
  <c r="U802" i="8"/>
  <c r="W802" i="8" s="1"/>
  <c r="X802" i="8" s="1"/>
  <c r="U808" i="8"/>
  <c r="U816" i="8"/>
  <c r="W816" i="8" s="1"/>
  <c r="X816" i="8" s="1"/>
  <c r="C860" i="8"/>
  <c r="C876" i="8"/>
  <c r="U892" i="8"/>
  <c r="W892" i="8" s="1"/>
  <c r="X892" i="8" s="1"/>
  <c r="C896" i="8"/>
  <c r="C902" i="8"/>
  <c r="V915" i="8"/>
  <c r="U920" i="8"/>
  <c r="W920" i="8" s="1"/>
  <c r="X920" i="8" s="1"/>
  <c r="U988" i="8"/>
  <c r="W988" i="8" s="1"/>
  <c r="X988" i="8" s="1"/>
  <c r="U1028" i="8"/>
  <c r="W1028" i="8" s="1"/>
  <c r="X1028" i="8" s="1"/>
  <c r="C1108" i="8"/>
  <c r="V1108" i="8"/>
  <c r="U1108" i="8"/>
  <c r="U1126" i="8"/>
  <c r="W1126" i="8" s="1"/>
  <c r="X1126" i="8" s="1"/>
  <c r="U1163" i="8"/>
  <c r="C1163" i="8"/>
  <c r="V1163" i="8"/>
  <c r="U1179" i="8"/>
  <c r="C1179" i="8"/>
  <c r="V1179" i="8"/>
  <c r="V1293" i="8"/>
  <c r="U1341" i="8"/>
  <c r="W1341" i="8" s="1"/>
  <c r="X1341" i="8" s="1"/>
  <c r="B5" i="8"/>
  <c r="B9" i="8"/>
  <c r="Q9" i="8"/>
  <c r="B10" i="8"/>
  <c r="C10" i="8"/>
  <c r="B11" i="8"/>
  <c r="C12" i="8"/>
  <c r="C14" i="8"/>
  <c r="B15" i="8"/>
  <c r="Q15" i="8"/>
  <c r="C26" i="8"/>
  <c r="B29" i="8"/>
  <c r="Q29" i="8"/>
  <c r="B30" i="8"/>
  <c r="C30" i="8"/>
  <c r="B31" i="8"/>
  <c r="C32" i="8"/>
  <c r="C34" i="8"/>
  <c r="B37" i="8"/>
  <c r="Q37" i="8"/>
  <c r="B55" i="8"/>
  <c r="V55" i="8"/>
  <c r="W55" i="8" s="1"/>
  <c r="X55" i="8" s="1"/>
  <c r="B61" i="8"/>
  <c r="B65" i="8"/>
  <c r="B67" i="8"/>
  <c r="B69" i="8"/>
  <c r="V69" i="8"/>
  <c r="W69" i="8" s="1"/>
  <c r="X69" i="8" s="1"/>
  <c r="B89" i="8"/>
  <c r="V89" i="8"/>
  <c r="W89" i="8" s="1"/>
  <c r="X89" i="8" s="1"/>
  <c r="C108" i="8"/>
  <c r="C110" i="8"/>
  <c r="C112" i="8"/>
  <c r="C114" i="8"/>
  <c r="C116" i="8"/>
  <c r="B123" i="8"/>
  <c r="V123" i="8"/>
  <c r="W123" i="8" s="1"/>
  <c r="X123" i="8" s="1"/>
  <c r="B133" i="8"/>
  <c r="V133" i="8"/>
  <c r="W133" i="8" s="1"/>
  <c r="X133" i="8" s="1"/>
  <c r="C134" i="8"/>
  <c r="B135" i="8"/>
  <c r="C136" i="8"/>
  <c r="B139" i="8"/>
  <c r="V139" i="8"/>
  <c r="W139" i="8" s="1"/>
  <c r="X139" i="8" s="1"/>
  <c r="C140" i="8"/>
  <c r="C142" i="8"/>
  <c r="C144" i="8"/>
  <c r="C148" i="8"/>
  <c r="C150" i="8"/>
  <c r="C170" i="8"/>
  <c r="B173" i="8"/>
  <c r="V173" i="8"/>
  <c r="W173" i="8" s="1"/>
  <c r="X173" i="8" s="1"/>
  <c r="C174" i="8"/>
  <c r="B175" i="8"/>
  <c r="B177" i="8"/>
  <c r="B179" i="8"/>
  <c r="V179" i="8"/>
  <c r="W179" i="8" s="1"/>
  <c r="X179" i="8" s="1"/>
  <c r="B1347" i="8"/>
  <c r="B1351" i="8"/>
  <c r="C188" i="8"/>
  <c r="B1353" i="8"/>
  <c r="B184" i="8"/>
  <c r="C196" i="8"/>
  <c r="C212" i="8"/>
  <c r="C214" i="8"/>
  <c r="B197" i="8"/>
  <c r="B199" i="8"/>
  <c r="B201" i="8"/>
  <c r="B532" i="8"/>
  <c r="B534" i="8"/>
  <c r="B539" i="8"/>
  <c r="C242" i="8"/>
  <c r="B553" i="8"/>
  <c r="B555" i="8"/>
  <c r="C258" i="8"/>
  <c r="C260" i="8"/>
  <c r="C262" i="8"/>
  <c r="B564" i="8"/>
  <c r="B566" i="8"/>
  <c r="B569" i="8"/>
  <c r="B571" i="8"/>
  <c r="B573" i="8"/>
  <c r="B580" i="8"/>
  <c r="B582" i="8"/>
  <c r="B587" i="8"/>
  <c r="C290" i="8"/>
  <c r="B601" i="8"/>
  <c r="B603" i="8"/>
  <c r="C306" i="8"/>
  <c r="C308" i="8"/>
  <c r="C310" i="8"/>
  <c r="B612" i="8"/>
  <c r="B614" i="8"/>
  <c r="B617" i="8"/>
  <c r="B619" i="8"/>
  <c r="B621" i="8"/>
  <c r="B628" i="8"/>
  <c r="B630" i="8"/>
  <c r="B635" i="8"/>
  <c r="C338" i="8"/>
  <c r="B649" i="8"/>
  <c r="B651" i="8"/>
  <c r="C354" i="8"/>
  <c r="B661" i="8"/>
  <c r="B663" i="8"/>
  <c r="C366" i="8"/>
  <c r="B673" i="8"/>
  <c r="B678" i="8"/>
  <c r="B681" i="8"/>
  <c r="B683" i="8"/>
  <c r="B688" i="8"/>
  <c r="B691" i="8"/>
  <c r="B696" i="8"/>
  <c r="B699" i="8"/>
  <c r="B704" i="8"/>
  <c r="B707" i="8"/>
  <c r="B712" i="8"/>
  <c r="B715" i="8"/>
  <c r="B720" i="8"/>
  <c r="B723" i="8"/>
  <c r="B728" i="8"/>
  <c r="B731" i="8"/>
  <c r="B736" i="8"/>
  <c r="B739" i="8"/>
  <c r="B744" i="8"/>
  <c r="B747" i="8"/>
  <c r="B752" i="8"/>
  <c r="B755" i="8"/>
  <c r="B760" i="8"/>
  <c r="B763" i="8"/>
  <c r="B768" i="8"/>
  <c r="B771" i="8"/>
  <c r="B776" i="8"/>
  <c r="B779" i="8"/>
  <c r="B784" i="8"/>
  <c r="B787" i="8"/>
  <c r="B792" i="8"/>
  <c r="B795" i="8"/>
  <c r="B800" i="8"/>
  <c r="B803" i="8"/>
  <c r="B808" i="8"/>
  <c r="B829" i="8"/>
  <c r="B834" i="8"/>
  <c r="C534" i="8"/>
  <c r="B835" i="8"/>
  <c r="C535" i="8"/>
  <c r="V535" i="8"/>
  <c r="B838" i="8"/>
  <c r="C538" i="8"/>
  <c r="B844" i="8"/>
  <c r="C544" i="8"/>
  <c r="B845" i="8"/>
  <c r="B849" i="8"/>
  <c r="B851" i="8"/>
  <c r="C551" i="8"/>
  <c r="B852" i="8"/>
  <c r="V561" i="8"/>
  <c r="W561" i="8" s="1"/>
  <c r="X561" i="8" s="1"/>
  <c r="C562" i="8"/>
  <c r="C568" i="8"/>
  <c r="V569" i="8"/>
  <c r="W569" i="8" s="1"/>
  <c r="X569" i="8" s="1"/>
  <c r="V581" i="8"/>
  <c r="W581" i="8" s="1"/>
  <c r="X581" i="8" s="1"/>
  <c r="V589" i="8"/>
  <c r="W589" i="8" s="1"/>
  <c r="X589" i="8" s="1"/>
  <c r="V593" i="8"/>
  <c r="W593" i="8" s="1"/>
  <c r="X593" i="8" s="1"/>
  <c r="U596" i="8"/>
  <c r="V601" i="8"/>
  <c r="W601" i="8" s="1"/>
  <c r="X601" i="8" s="1"/>
  <c r="C604" i="8"/>
  <c r="V605" i="8"/>
  <c r="W605" i="8" s="1"/>
  <c r="X605" i="8" s="1"/>
  <c r="C612" i="8"/>
  <c r="V613" i="8"/>
  <c r="W613" i="8" s="1"/>
  <c r="X613" i="8" s="1"/>
  <c r="C621" i="8"/>
  <c r="U622" i="8"/>
  <c r="C628" i="8"/>
  <c r="C636" i="8"/>
  <c r="U642" i="8"/>
  <c r="U650" i="8"/>
  <c r="Y650" i="8" s="1"/>
  <c r="C668" i="8"/>
  <c r="V691" i="8"/>
  <c r="W691" i="8" s="1"/>
  <c r="X691" i="8" s="1"/>
  <c r="C692" i="8"/>
  <c r="C694" i="8"/>
  <c r="V717" i="8"/>
  <c r="W717" i="8" s="1"/>
  <c r="X717" i="8" s="1"/>
  <c r="C765" i="8"/>
  <c r="V773" i="8"/>
  <c r="W773" i="8" s="1"/>
  <c r="X773" i="8" s="1"/>
  <c r="V781" i="8"/>
  <c r="W781" i="8" s="1"/>
  <c r="X781" i="8" s="1"/>
  <c r="V787" i="8"/>
  <c r="W787" i="8" s="1"/>
  <c r="X787" i="8" s="1"/>
  <c r="V813" i="8"/>
  <c r="W813" i="8" s="1"/>
  <c r="X813" i="8" s="1"/>
  <c r="U818" i="8"/>
  <c r="W818" i="8" s="1"/>
  <c r="X818" i="8" s="1"/>
  <c r="C846" i="8"/>
  <c r="C868" i="8"/>
  <c r="C885" i="8"/>
  <c r="AI898" i="8"/>
  <c r="C903" i="8"/>
  <c r="C911" i="8"/>
  <c r="U918" i="8"/>
  <c r="W918" i="8" s="1"/>
  <c r="X918" i="8" s="1"/>
  <c r="U996" i="8"/>
  <c r="W996" i="8" s="1"/>
  <c r="X996" i="8" s="1"/>
  <c r="V1040" i="8"/>
  <c r="U1040" i="8"/>
  <c r="U1050" i="8"/>
  <c r="W1050" i="8" s="1"/>
  <c r="X1050" i="8" s="1"/>
  <c r="U1059" i="8"/>
  <c r="C1059" i="8"/>
  <c r="V1059" i="8"/>
  <c r="V1103" i="8"/>
  <c r="W1103" i="8" s="1"/>
  <c r="X1103" i="8" s="1"/>
  <c r="C1174" i="8"/>
  <c r="V1174" i="8"/>
  <c r="AI1174" i="8" s="1"/>
  <c r="U1174" i="8"/>
  <c r="AH1174" i="8" s="1"/>
  <c r="C1176" i="8"/>
  <c r="V1176" i="8"/>
  <c r="U1176" i="8"/>
  <c r="AH1176" i="8" s="1"/>
  <c r="U1195" i="8"/>
  <c r="C1195" i="8"/>
  <c r="V1195" i="8"/>
  <c r="V1245" i="8"/>
  <c r="V1263" i="8"/>
  <c r="U1383" i="8"/>
  <c r="W1383" i="8" s="1"/>
  <c r="X1383" i="8" s="1"/>
  <c r="U1619" i="8"/>
  <c r="C1619" i="8"/>
  <c r="V1619" i="8"/>
  <c r="C1830" i="8"/>
  <c r="V1830" i="8"/>
  <c r="U1830" i="8"/>
  <c r="U822" i="8"/>
  <c r="W822" i="8" s="1"/>
  <c r="X822" i="8" s="1"/>
  <c r="U824" i="8"/>
  <c r="W824" i="8" s="1"/>
  <c r="X824" i="8" s="1"/>
  <c r="V825" i="8"/>
  <c r="W825" i="8" s="1"/>
  <c r="X825" i="8" s="1"/>
  <c r="U830" i="8"/>
  <c r="Y831" i="8" s="1"/>
  <c r="U836" i="8"/>
  <c r="W836" i="8" s="1"/>
  <c r="X836" i="8" s="1"/>
  <c r="U840" i="8"/>
  <c r="W840" i="8" s="1"/>
  <c r="X840" i="8" s="1"/>
  <c r="U844" i="8"/>
  <c r="W844" i="8" s="1"/>
  <c r="X844" i="8" s="1"/>
  <c r="U852" i="8"/>
  <c r="W852" i="8" s="1"/>
  <c r="X852" i="8" s="1"/>
  <c r="U854" i="8"/>
  <c r="Y854" i="8" s="1"/>
  <c r="U862" i="8"/>
  <c r="AH862" i="8" s="1"/>
  <c r="U870" i="8"/>
  <c r="W870" i="8" s="1"/>
  <c r="X870" i="8" s="1"/>
  <c r="V901" i="8"/>
  <c r="U914" i="8"/>
  <c r="Y914" i="8" s="1"/>
  <c r="U924" i="8"/>
  <c r="AH924" i="8" s="1"/>
  <c r="U926" i="8"/>
  <c r="U928" i="8"/>
  <c r="W928" i="8" s="1"/>
  <c r="X928" i="8" s="1"/>
  <c r="U930" i="8"/>
  <c r="W930" i="8" s="1"/>
  <c r="X930" i="8" s="1"/>
  <c r="U932" i="8"/>
  <c r="W932" i="8" s="1"/>
  <c r="X932" i="8" s="1"/>
  <c r="U934" i="8"/>
  <c r="U954" i="8"/>
  <c r="W954" i="8" s="1"/>
  <c r="X954" i="8" s="1"/>
  <c r="U966" i="8"/>
  <c r="W966" i="8" s="1"/>
  <c r="X966" i="8" s="1"/>
  <c r="U1010" i="8"/>
  <c r="W1010" i="8" s="1"/>
  <c r="X1010" i="8" s="1"/>
  <c r="U1030" i="8"/>
  <c r="W1030" i="8" s="1"/>
  <c r="X1030" i="8" s="1"/>
  <c r="V1033" i="8"/>
  <c r="W1033" i="8" s="1"/>
  <c r="X1033" i="8" s="1"/>
  <c r="U1036" i="8"/>
  <c r="AH1107" i="8" s="1"/>
  <c r="V1041" i="8"/>
  <c r="W1041" i="8" s="1"/>
  <c r="X1041" i="8" s="1"/>
  <c r="U1046" i="8"/>
  <c r="U1054" i="8"/>
  <c r="W1054" i="8" s="1"/>
  <c r="X1054" i="8" s="1"/>
  <c r="C1086" i="8"/>
  <c r="V1086" i="8"/>
  <c r="U1086" i="8"/>
  <c r="U1098" i="8"/>
  <c r="W1098" i="8" s="1"/>
  <c r="X1098" i="8" s="1"/>
  <c r="V1117" i="8"/>
  <c r="W1117" i="8" s="1"/>
  <c r="X1117" i="8" s="1"/>
  <c r="C1142" i="8"/>
  <c r="V1142" i="8"/>
  <c r="U1142" i="8"/>
  <c r="C1172" i="8"/>
  <c r="V1172" i="8"/>
  <c r="U1172" i="8"/>
  <c r="C1186" i="8"/>
  <c r="V1186" i="8"/>
  <c r="AI1186" i="8" s="1"/>
  <c r="U1186" i="8"/>
  <c r="AH1186" i="8" s="1"/>
  <c r="C1210" i="8"/>
  <c r="V1210" i="8"/>
  <c r="U1210" i="8"/>
  <c r="AH1210" i="8" s="1"/>
  <c r="V1241" i="8"/>
  <c r="U1247" i="8"/>
  <c r="AH1247" i="8" s="1"/>
  <c r="C1247" i="8"/>
  <c r="V1247" i="8"/>
  <c r="U1266" i="8"/>
  <c r="W1266" i="8" s="1"/>
  <c r="X1266" i="8" s="1"/>
  <c r="V1289" i="8"/>
  <c r="V1295" i="8"/>
  <c r="AI1295" i="8" s="1"/>
  <c r="U1367" i="8"/>
  <c r="W1367" i="8" s="1"/>
  <c r="X1367" i="8" s="1"/>
  <c r="U1399" i="8"/>
  <c r="W1399" i="8" s="1"/>
  <c r="X1399" i="8" s="1"/>
  <c r="V1559" i="8"/>
  <c r="U1626" i="8"/>
  <c r="W1626" i="8" s="1"/>
  <c r="X1626" i="8" s="1"/>
  <c r="U1633" i="8"/>
  <c r="C1633" i="8"/>
  <c r="V1633" i="8"/>
  <c r="U1726" i="8"/>
  <c r="W1726" i="8" s="1"/>
  <c r="X1726" i="8" s="1"/>
  <c r="U1776" i="8"/>
  <c r="W1776" i="8" s="1"/>
  <c r="X1776" i="8" s="1"/>
  <c r="C1838" i="8"/>
  <c r="V1838" i="8"/>
  <c r="AI1846" i="8" s="1"/>
  <c r="U1838" i="8"/>
  <c r="AH1838" i="8" s="1"/>
  <c r="U1908" i="8"/>
  <c r="W1908" i="8" s="1"/>
  <c r="X1908" i="8" s="1"/>
  <c r="V701" i="8"/>
  <c r="W701" i="8" s="1"/>
  <c r="X701" i="8" s="1"/>
  <c r="C708" i="8"/>
  <c r="V709" i="8"/>
  <c r="W709" i="8" s="1"/>
  <c r="X709" i="8" s="1"/>
  <c r="C714" i="8"/>
  <c r="V715" i="8"/>
  <c r="W715" i="8" s="1"/>
  <c r="X715" i="8" s="1"/>
  <c r="C716" i="8"/>
  <c r="U718" i="8"/>
  <c r="W718" i="8" s="1"/>
  <c r="X718" i="8" s="1"/>
  <c r="C722" i="8"/>
  <c r="U724" i="8"/>
  <c r="Y724" i="8" s="1"/>
  <c r="U732" i="8"/>
  <c r="W732" i="8" s="1"/>
  <c r="X732" i="8" s="1"/>
  <c r="U738" i="8"/>
  <c r="U740" i="8"/>
  <c r="W740" i="8" s="1"/>
  <c r="X740" i="8" s="1"/>
  <c r="V741" i="8"/>
  <c r="W741" i="8" s="1"/>
  <c r="X741" i="8" s="1"/>
  <c r="C742" i="8"/>
  <c r="U746" i="8"/>
  <c r="Y747" i="8" s="1"/>
  <c r="C748" i="8"/>
  <c r="V749" i="8"/>
  <c r="W749" i="8" s="1"/>
  <c r="X749" i="8" s="1"/>
  <c r="C756" i="8"/>
  <c r="V757" i="8"/>
  <c r="W757" i="8" s="1"/>
  <c r="X757" i="8" s="1"/>
  <c r="C762" i="8"/>
  <c r="V763" i="8"/>
  <c r="W763" i="8" s="1"/>
  <c r="X763" i="8" s="1"/>
  <c r="C764" i="8"/>
  <c r="U766" i="8"/>
  <c r="W766" i="8" s="1"/>
  <c r="X766" i="8" s="1"/>
  <c r="C770" i="8"/>
  <c r="U772" i="8"/>
  <c r="U780" i="8"/>
  <c r="W780" i="8" s="1"/>
  <c r="X780" i="8" s="1"/>
  <c r="U786" i="8"/>
  <c r="U788" i="8"/>
  <c r="W788" i="8" s="1"/>
  <c r="X788" i="8" s="1"/>
  <c r="V789" i="8"/>
  <c r="W789" i="8" s="1"/>
  <c r="X789" i="8" s="1"/>
  <c r="C790" i="8"/>
  <c r="U794" i="8"/>
  <c r="C796" i="8"/>
  <c r="V797" i="8"/>
  <c r="W797" i="8" s="1"/>
  <c r="X797" i="8" s="1"/>
  <c r="C804" i="8"/>
  <c r="V805" i="8"/>
  <c r="W805" i="8" s="1"/>
  <c r="X805" i="8" s="1"/>
  <c r="C810" i="8"/>
  <c r="V811" i="8"/>
  <c r="W811" i="8" s="1"/>
  <c r="X811" i="8" s="1"/>
  <c r="C812" i="8"/>
  <c r="U814" i="8"/>
  <c r="W814" i="8" s="1"/>
  <c r="X814" i="8" s="1"/>
  <c r="C818" i="8"/>
  <c r="U820" i="8"/>
  <c r="U828" i="8"/>
  <c r="W828" i="8" s="1"/>
  <c r="X828" i="8" s="1"/>
  <c r="V833" i="8"/>
  <c r="W833" i="8" s="1"/>
  <c r="X833" i="8" s="1"/>
  <c r="U850" i="8"/>
  <c r="W850" i="8" s="1"/>
  <c r="X850" i="8" s="1"/>
  <c r="U856" i="8"/>
  <c r="W856" i="8" s="1"/>
  <c r="X856" i="8" s="1"/>
  <c r="U864" i="8"/>
  <c r="U872" i="8"/>
  <c r="W872" i="8" s="1"/>
  <c r="X872" i="8" s="1"/>
  <c r="B952" i="8"/>
  <c r="C880" i="8"/>
  <c r="B956" i="8"/>
  <c r="C884" i="8"/>
  <c r="U888" i="8"/>
  <c r="AH888" i="8" s="1"/>
  <c r="U890" i="8"/>
  <c r="Y890" i="8" s="1"/>
  <c r="B963" i="8"/>
  <c r="B964" i="8"/>
  <c r="U894" i="8"/>
  <c r="W894" i="8" s="1"/>
  <c r="X894" i="8" s="1"/>
  <c r="B967" i="8"/>
  <c r="U898" i="8"/>
  <c r="AH898" i="8" s="1"/>
  <c r="U900" i="8"/>
  <c r="AH900" i="8" s="1"/>
  <c r="B974" i="8"/>
  <c r="B977" i="8"/>
  <c r="C905" i="8"/>
  <c r="U908" i="8"/>
  <c r="W908" i="8" s="1"/>
  <c r="X908" i="8" s="1"/>
  <c r="B981" i="8"/>
  <c r="C909" i="8"/>
  <c r="B990" i="8"/>
  <c r="C918" i="8"/>
  <c r="B992" i="8"/>
  <c r="C920" i="8"/>
  <c r="B994" i="8"/>
  <c r="C922" i="8"/>
  <c r="U936" i="8"/>
  <c r="AH936" i="8" s="1"/>
  <c r="U938" i="8"/>
  <c r="Y938" i="8" s="1"/>
  <c r="U940" i="8"/>
  <c r="W940" i="8" s="1"/>
  <c r="X940" i="8" s="1"/>
  <c r="U942" i="8"/>
  <c r="W942" i="8" s="1"/>
  <c r="X942" i="8" s="1"/>
  <c r="U944" i="8"/>
  <c r="W944" i="8" s="1"/>
  <c r="X944" i="8" s="1"/>
  <c r="U946" i="8"/>
  <c r="AH946" i="8" s="1"/>
  <c r="B1019" i="8"/>
  <c r="B1021" i="8"/>
  <c r="U950" i="8"/>
  <c r="W950" i="8" s="1"/>
  <c r="X950" i="8" s="1"/>
  <c r="B1027" i="8"/>
  <c r="U956" i="8"/>
  <c r="W956" i="8" s="1"/>
  <c r="X956" i="8" s="1"/>
  <c r="C960" i="8"/>
  <c r="U962" i="8"/>
  <c r="Y962" i="8" s="1"/>
  <c r="C964" i="8"/>
  <c r="B1039" i="8"/>
  <c r="C970" i="8"/>
  <c r="B1045" i="8"/>
  <c r="U974" i="8"/>
  <c r="Y974" i="8" s="1"/>
  <c r="C976" i="8"/>
  <c r="B1051" i="8"/>
  <c r="U980" i="8"/>
  <c r="W980" i="8" s="1"/>
  <c r="X980" i="8" s="1"/>
  <c r="C984" i="8"/>
  <c r="C988" i="8"/>
  <c r="B1063" i="8"/>
  <c r="B1064" i="8"/>
  <c r="C996" i="8"/>
  <c r="B1071" i="8"/>
  <c r="B1073" i="8"/>
  <c r="B1074" i="8"/>
  <c r="U1002" i="8"/>
  <c r="W1002" i="8" s="1"/>
  <c r="X1002" i="8" s="1"/>
  <c r="C1006" i="8"/>
  <c r="C1018" i="8"/>
  <c r="B1093" i="8"/>
  <c r="B1094" i="8"/>
  <c r="U1022" i="8"/>
  <c r="B1103" i="8"/>
  <c r="B1112" i="8"/>
  <c r="C1062" i="8"/>
  <c r="V1062" i="8"/>
  <c r="U1062" i="8"/>
  <c r="C1068" i="8"/>
  <c r="V1068" i="8"/>
  <c r="U1068" i="8"/>
  <c r="U1112" i="8"/>
  <c r="W1112" i="8" s="1"/>
  <c r="X1112" i="8" s="1"/>
  <c r="C1122" i="8"/>
  <c r="V1122" i="8"/>
  <c r="U1122" i="8"/>
  <c r="V1137" i="8"/>
  <c r="W1137" i="8" s="1"/>
  <c r="X1137" i="8" s="1"/>
  <c r="C1144" i="8"/>
  <c r="V1144" i="8"/>
  <c r="U1144" i="8"/>
  <c r="C1150" i="8"/>
  <c r="V1150" i="8"/>
  <c r="U1150" i="8"/>
  <c r="C1156" i="8"/>
  <c r="V1156" i="8"/>
  <c r="U1156" i="8"/>
  <c r="U1191" i="8"/>
  <c r="C1191" i="8"/>
  <c r="V1191" i="8"/>
  <c r="V1193" i="8"/>
  <c r="V1197" i="8"/>
  <c r="U1199" i="8"/>
  <c r="C1199" i="8"/>
  <c r="V1199" i="8"/>
  <c r="AI1199" i="8" s="1"/>
  <c r="V1201" i="8"/>
  <c r="C1228" i="8"/>
  <c r="V1228" i="8"/>
  <c r="U1228" i="8"/>
  <c r="U1244" i="8"/>
  <c r="W1244" i="8" s="1"/>
  <c r="X1244" i="8" s="1"/>
  <c r="AI1258" i="8"/>
  <c r="U1262" i="8"/>
  <c r="W1262" i="8" s="1"/>
  <c r="X1262" i="8" s="1"/>
  <c r="U1292" i="8"/>
  <c r="W1292" i="8" s="1"/>
  <c r="X1292" i="8" s="1"/>
  <c r="U1351" i="8"/>
  <c r="W1351" i="8" s="1"/>
  <c r="X1351" i="8" s="1"/>
  <c r="U1389" i="8"/>
  <c r="W1389" i="8" s="1"/>
  <c r="X1389" i="8" s="1"/>
  <c r="C1414" i="8"/>
  <c r="V1420" i="8"/>
  <c r="W1420" i="8" s="1"/>
  <c r="X1420" i="8" s="1"/>
  <c r="U1429" i="8"/>
  <c r="W1429" i="8" s="1"/>
  <c r="X1429" i="8" s="1"/>
  <c r="U1493" i="8"/>
  <c r="W1493" i="8" s="1"/>
  <c r="X1493" i="8" s="1"/>
  <c r="U1574" i="8"/>
  <c r="W1574" i="8" s="1"/>
  <c r="X1574" i="8" s="1"/>
  <c r="U1612" i="8"/>
  <c r="W1612" i="8" s="1"/>
  <c r="X1612" i="8" s="1"/>
  <c r="C1748" i="8"/>
  <c r="V1748" i="8"/>
  <c r="U1748" i="8"/>
  <c r="C1804" i="8"/>
  <c r="V1804" i="8"/>
  <c r="U1804" i="8"/>
  <c r="C576" i="8"/>
  <c r="V577" i="8"/>
  <c r="W577" i="8" s="1"/>
  <c r="X577" i="8" s="1"/>
  <c r="C582" i="8"/>
  <c r="V583" i="8"/>
  <c r="W583" i="8" s="1"/>
  <c r="X583" i="8" s="1"/>
  <c r="C584" i="8"/>
  <c r="C590" i="8"/>
  <c r="V609" i="8"/>
  <c r="W609" i="8" s="1"/>
  <c r="X609" i="8" s="1"/>
  <c r="C610" i="8"/>
  <c r="C616" i="8"/>
  <c r="V617" i="8"/>
  <c r="W617" i="8" s="1"/>
  <c r="X617" i="8" s="1"/>
  <c r="C624" i="8"/>
  <c r="V625" i="8"/>
  <c r="W625" i="8" s="1"/>
  <c r="X625" i="8" s="1"/>
  <c r="C630" i="8"/>
  <c r="V631" i="8"/>
  <c r="W631" i="8" s="1"/>
  <c r="X631" i="8" s="1"/>
  <c r="C632" i="8"/>
  <c r="C638" i="8"/>
  <c r="V657" i="8"/>
  <c r="W657" i="8" s="1"/>
  <c r="X657" i="8" s="1"/>
  <c r="C658" i="8"/>
  <c r="C664" i="8"/>
  <c r="V665" i="8"/>
  <c r="W665" i="8" s="1"/>
  <c r="X665" i="8" s="1"/>
  <c r="C672" i="8"/>
  <c r="V673" i="8"/>
  <c r="W673" i="8" s="1"/>
  <c r="X673" i="8" s="1"/>
  <c r="C678" i="8"/>
  <c r="V679" i="8"/>
  <c r="W679" i="8" s="1"/>
  <c r="X679" i="8" s="1"/>
  <c r="C680" i="8"/>
  <c r="C686" i="8"/>
  <c r="V705" i="8"/>
  <c r="W705" i="8" s="1"/>
  <c r="X705" i="8" s="1"/>
  <c r="C706" i="8"/>
  <c r="C712" i="8"/>
  <c r="V713" i="8"/>
  <c r="W713" i="8" s="1"/>
  <c r="X713" i="8" s="1"/>
  <c r="C720" i="8"/>
  <c r="V721" i="8"/>
  <c r="W721" i="8" s="1"/>
  <c r="X721" i="8" s="1"/>
  <c r="C726" i="8"/>
  <c r="V727" i="8"/>
  <c r="W727" i="8" s="1"/>
  <c r="X727" i="8" s="1"/>
  <c r="C728" i="8"/>
  <c r="C734" i="8"/>
  <c r="V753" i="8"/>
  <c r="W753" i="8" s="1"/>
  <c r="X753" i="8" s="1"/>
  <c r="C754" i="8"/>
  <c r="C760" i="8"/>
  <c r="V761" i="8"/>
  <c r="W761" i="8" s="1"/>
  <c r="X761" i="8" s="1"/>
  <c r="C768" i="8"/>
  <c r="V769" i="8"/>
  <c r="W769" i="8" s="1"/>
  <c r="X769" i="8" s="1"/>
  <c r="C774" i="8"/>
  <c r="V775" i="8"/>
  <c r="W775" i="8" s="1"/>
  <c r="X775" i="8" s="1"/>
  <c r="C776" i="8"/>
  <c r="C782" i="8"/>
  <c r="V801" i="8"/>
  <c r="W801" i="8" s="1"/>
  <c r="X801" i="8" s="1"/>
  <c r="C802" i="8"/>
  <c r="C808" i="8"/>
  <c r="V809" i="8"/>
  <c r="W809" i="8" s="1"/>
  <c r="X809" i="8" s="1"/>
  <c r="C816" i="8"/>
  <c r="V817" i="8"/>
  <c r="W817" i="8" s="1"/>
  <c r="X817" i="8" s="1"/>
  <c r="C822" i="8"/>
  <c r="V823" i="8"/>
  <c r="W823" i="8" s="1"/>
  <c r="X823" i="8" s="1"/>
  <c r="C824" i="8"/>
  <c r="C830" i="8"/>
  <c r="C836" i="8"/>
  <c r="C840" i="8"/>
  <c r="C844" i="8"/>
  <c r="B951" i="8"/>
  <c r="C879" i="8"/>
  <c r="B955" i="8"/>
  <c r="C883" i="8"/>
  <c r="B961" i="8"/>
  <c r="B965" i="8"/>
  <c r="C893" i="8"/>
  <c r="V893" i="8"/>
  <c r="B969" i="8"/>
  <c r="C897" i="8"/>
  <c r="V897" i="8"/>
  <c r="AI897" i="8" s="1"/>
  <c r="B979" i="8"/>
  <c r="B986" i="8"/>
  <c r="C914" i="8"/>
  <c r="B989" i="8"/>
  <c r="B991" i="8"/>
  <c r="B993" i="8"/>
  <c r="B996" i="8"/>
  <c r="C924" i="8"/>
  <c r="B998" i="8"/>
  <c r="C926" i="8"/>
  <c r="B1000" i="8"/>
  <c r="C928" i="8"/>
  <c r="B1002" i="8"/>
  <c r="C930" i="8"/>
  <c r="B1004" i="8"/>
  <c r="C932" i="8"/>
  <c r="B1006" i="8"/>
  <c r="C934" i="8"/>
  <c r="B1023" i="8"/>
  <c r="U952" i="8"/>
  <c r="W952" i="8" s="1"/>
  <c r="X952" i="8" s="1"/>
  <c r="B1026" i="8"/>
  <c r="C954" i="8"/>
  <c r="B1029" i="8"/>
  <c r="C966" i="8"/>
  <c r="U968" i="8"/>
  <c r="W968" i="8" s="1"/>
  <c r="X968" i="8" s="1"/>
  <c r="C972" i="8"/>
  <c r="C978" i="8"/>
  <c r="B1053" i="8"/>
  <c r="U982" i="8"/>
  <c r="W982" i="8" s="1"/>
  <c r="X982" i="8" s="1"/>
  <c r="C986" i="8"/>
  <c r="B1059" i="8"/>
  <c r="C990" i="8"/>
  <c r="B1065" i="8"/>
  <c r="U994" i="8"/>
  <c r="W994" i="8" s="1"/>
  <c r="X994" i="8" s="1"/>
  <c r="C998" i="8"/>
  <c r="C1010" i="8"/>
  <c r="B1085" i="8"/>
  <c r="B1086" i="8"/>
  <c r="U1014" i="8"/>
  <c r="W1014" i="8" s="1"/>
  <c r="X1014" i="8" s="1"/>
  <c r="B1097" i="8"/>
  <c r="B1098" i="8"/>
  <c r="B1102" i="8"/>
  <c r="C1030" i="8"/>
  <c r="C1033" i="8"/>
  <c r="U1048" i="8"/>
  <c r="W1048" i="8" s="1"/>
  <c r="X1048" i="8" s="1"/>
  <c r="U1058" i="8"/>
  <c r="W1058" i="8" s="1"/>
  <c r="X1058" i="8" s="1"/>
  <c r="U1081" i="8"/>
  <c r="C1081" i="8"/>
  <c r="V1081" i="8"/>
  <c r="U1132" i="8"/>
  <c r="W1132" i="8" s="1"/>
  <c r="X1132" i="8" s="1"/>
  <c r="U1157" i="8"/>
  <c r="C1157" i="8"/>
  <c r="V1157" i="8"/>
  <c r="C1170" i="8"/>
  <c r="V1170" i="8"/>
  <c r="U1170" i="8"/>
  <c r="C1178" i="8"/>
  <c r="V1178" i="8"/>
  <c r="U1178" i="8"/>
  <c r="C1208" i="8"/>
  <c r="V1208" i="8"/>
  <c r="U1208" i="8"/>
  <c r="C1212" i="8"/>
  <c r="V1212" i="8"/>
  <c r="U1212" i="8"/>
  <c r="AH1212" i="8" s="1"/>
  <c r="C1214" i="8"/>
  <c r="V1214" i="8"/>
  <c r="U1214" i="8"/>
  <c r="V1217" i="8"/>
  <c r="V1267" i="8"/>
  <c r="AI1269" i="8"/>
  <c r="U1272" i="8"/>
  <c r="AI1306" i="8"/>
  <c r="U1335" i="8"/>
  <c r="W1335" i="8" s="1"/>
  <c r="X1335" i="8" s="1"/>
  <c r="U1376" i="8"/>
  <c r="C1376" i="8"/>
  <c r="U1377" i="8"/>
  <c r="W1377" i="8" s="1"/>
  <c r="X1377" i="8" s="1"/>
  <c r="U1432" i="8"/>
  <c r="C1432" i="8"/>
  <c r="V1432" i="8"/>
  <c r="U1443" i="8"/>
  <c r="W1443" i="8" s="1"/>
  <c r="X1443" i="8" s="1"/>
  <c r="V1483" i="8"/>
  <c r="C1483" i="8"/>
  <c r="U1484" i="8"/>
  <c r="W1484" i="8" s="1"/>
  <c r="X1484" i="8" s="1"/>
  <c r="U1515" i="8"/>
  <c r="U1715" i="8"/>
  <c r="C1715" i="8"/>
  <c r="V1715" i="8"/>
  <c r="U1796" i="8"/>
  <c r="W1796" i="8" s="1"/>
  <c r="X1796" i="8" s="1"/>
  <c r="U1973" i="8"/>
  <c r="W1973" i="8" s="1"/>
  <c r="X1973" i="8" s="1"/>
  <c r="B1115" i="8"/>
  <c r="U1044" i="8"/>
  <c r="W1044" i="8" s="1"/>
  <c r="X1044" i="8" s="1"/>
  <c r="B1122" i="8"/>
  <c r="C1050" i="8"/>
  <c r="B1123" i="8"/>
  <c r="B1125" i="8"/>
  <c r="V1053" i="8"/>
  <c r="W1053" i="8" s="1"/>
  <c r="X1053" i="8" s="1"/>
  <c r="U1056" i="8"/>
  <c r="W1056" i="8" s="1"/>
  <c r="X1056" i="8" s="1"/>
  <c r="B1132" i="8"/>
  <c r="B1136" i="8"/>
  <c r="C1064" i="8"/>
  <c r="B1137" i="8"/>
  <c r="B1139" i="8"/>
  <c r="V1067" i="8"/>
  <c r="W1067" i="8" s="1"/>
  <c r="X1067" i="8" s="1"/>
  <c r="U1070" i="8"/>
  <c r="W1070" i="8" s="1"/>
  <c r="X1070" i="8" s="1"/>
  <c r="B1147" i="8"/>
  <c r="V1075" i="8"/>
  <c r="W1075" i="8" s="1"/>
  <c r="X1075" i="8" s="1"/>
  <c r="B1148" i="8"/>
  <c r="U1080" i="8"/>
  <c r="W1080" i="8" s="1"/>
  <c r="X1080" i="8" s="1"/>
  <c r="B1154" i="8"/>
  <c r="B1155" i="8"/>
  <c r="U1084" i="8"/>
  <c r="W1084" i="8" s="1"/>
  <c r="X1084" i="8" s="1"/>
  <c r="B1161" i="8"/>
  <c r="V1089" i="8"/>
  <c r="W1089" i="8" s="1"/>
  <c r="X1089" i="8" s="1"/>
  <c r="B1162" i="8"/>
  <c r="U1094" i="8"/>
  <c r="W1094" i="8" s="1"/>
  <c r="X1094" i="8" s="1"/>
  <c r="U1096" i="8"/>
  <c r="W1096" i="8" s="1"/>
  <c r="X1096" i="8" s="1"/>
  <c r="U1102" i="8"/>
  <c r="W1102" i="8" s="1"/>
  <c r="X1102" i="8" s="1"/>
  <c r="U1106" i="8"/>
  <c r="W1106" i="8" s="1"/>
  <c r="X1106" i="8" s="1"/>
  <c r="V1107" i="8"/>
  <c r="W1107" i="8" s="1"/>
  <c r="X1107" i="8" s="1"/>
  <c r="U1110" i="8"/>
  <c r="W1110" i="8" s="1"/>
  <c r="X1110" i="8" s="1"/>
  <c r="U1116" i="8"/>
  <c r="W1116" i="8" s="1"/>
  <c r="X1116" i="8" s="1"/>
  <c r="V1121" i="8"/>
  <c r="W1121" i="8" s="1"/>
  <c r="X1121" i="8" s="1"/>
  <c r="U1124" i="8"/>
  <c r="U1130" i="8"/>
  <c r="W1130" i="8" s="1"/>
  <c r="X1130" i="8" s="1"/>
  <c r="U1136" i="8"/>
  <c r="W1136" i="8" s="1"/>
  <c r="X1136" i="8" s="1"/>
  <c r="U1140" i="8"/>
  <c r="W1140" i="8" s="1"/>
  <c r="X1140" i="8" s="1"/>
  <c r="C1146" i="8"/>
  <c r="U1152" i="8"/>
  <c r="W1152" i="8" s="1"/>
  <c r="X1152" i="8" s="1"/>
  <c r="V1153" i="8"/>
  <c r="W1153" i="8" s="1"/>
  <c r="X1153" i="8" s="1"/>
  <c r="V1159" i="8"/>
  <c r="W1159" i="8" s="1"/>
  <c r="X1159" i="8" s="1"/>
  <c r="U1162" i="8"/>
  <c r="W1162" i="8" s="1"/>
  <c r="X1162" i="8" s="1"/>
  <c r="U1166" i="8"/>
  <c r="V1167" i="8"/>
  <c r="W1167" i="8" s="1"/>
  <c r="X1167" i="8" s="1"/>
  <c r="V1169" i="8"/>
  <c r="W1169" i="8" s="1"/>
  <c r="X1169" i="8" s="1"/>
  <c r="V1171" i="8"/>
  <c r="W1171" i="8" s="1"/>
  <c r="X1171" i="8" s="1"/>
  <c r="V1173" i="8"/>
  <c r="V1175" i="8"/>
  <c r="W1175" i="8" s="1"/>
  <c r="X1175" i="8" s="1"/>
  <c r="V1177" i="8"/>
  <c r="W1177" i="8" s="1"/>
  <c r="X1177" i="8" s="1"/>
  <c r="U1184" i="8"/>
  <c r="W1184" i="8" s="1"/>
  <c r="X1184" i="8" s="1"/>
  <c r="V1185" i="8"/>
  <c r="V1187" i="8"/>
  <c r="AI1187" i="8" s="1"/>
  <c r="V1189" i="8"/>
  <c r="W1189" i="8" s="1"/>
  <c r="X1189" i="8" s="1"/>
  <c r="U1206" i="8"/>
  <c r="W1206" i="8" s="1"/>
  <c r="X1206" i="8" s="1"/>
  <c r="B1375" i="8"/>
  <c r="B1377" i="8"/>
  <c r="V1209" i="8"/>
  <c r="W1209" i="8" s="1"/>
  <c r="X1209" i="8" s="1"/>
  <c r="B1379" i="8"/>
  <c r="B1381" i="8"/>
  <c r="V1213" i="8"/>
  <c r="W1213" i="8" s="1"/>
  <c r="X1213" i="8" s="1"/>
  <c r="U1222" i="8"/>
  <c r="U1224" i="8"/>
  <c r="AH1224" i="8" s="1"/>
  <c r="U1226" i="8"/>
  <c r="W1226" i="8" s="1"/>
  <c r="X1226" i="8" s="1"/>
  <c r="B1395" i="8"/>
  <c r="U1232" i="8"/>
  <c r="W1232" i="8" s="1"/>
  <c r="X1232" i="8" s="1"/>
  <c r="B1401" i="8"/>
  <c r="V1233" i="8"/>
  <c r="C1234" i="8"/>
  <c r="B1403" i="8"/>
  <c r="C1236" i="8"/>
  <c r="U1250" i="8"/>
  <c r="W1250" i="8" s="1"/>
  <c r="X1250" i="8" s="1"/>
  <c r="B1419" i="8"/>
  <c r="C1252" i="8"/>
  <c r="U1254" i="8"/>
  <c r="W1254" i="8" s="1"/>
  <c r="X1254" i="8" s="1"/>
  <c r="B1423" i="8"/>
  <c r="C1256" i="8"/>
  <c r="U1258" i="8"/>
  <c r="U1260" i="8"/>
  <c r="AH1260" i="8" s="1"/>
  <c r="B1441" i="8"/>
  <c r="C1274" i="8"/>
  <c r="U1276" i="8"/>
  <c r="W1276" i="8" s="1"/>
  <c r="X1276" i="8" s="1"/>
  <c r="B1445" i="8"/>
  <c r="C1278" i="8"/>
  <c r="U1280" i="8"/>
  <c r="W1280" i="8" s="1"/>
  <c r="X1280" i="8" s="1"/>
  <c r="B1449" i="8"/>
  <c r="C1282" i="8"/>
  <c r="B1451" i="8"/>
  <c r="C1284" i="8"/>
  <c r="U1298" i="8"/>
  <c r="W1298" i="8" s="1"/>
  <c r="X1298" i="8" s="1"/>
  <c r="B1467" i="8"/>
  <c r="C1300" i="8"/>
  <c r="U1302" i="8"/>
  <c r="W1302" i="8" s="1"/>
  <c r="X1302" i="8" s="1"/>
  <c r="B1471" i="8"/>
  <c r="C1304" i="8"/>
  <c r="U1306" i="8"/>
  <c r="AH1306" i="8" s="1"/>
  <c r="U1308" i="8"/>
  <c r="AH1308" i="8" s="1"/>
  <c r="B1478" i="8"/>
  <c r="C1314" i="8"/>
  <c r="C1316" i="8"/>
  <c r="U1322" i="8"/>
  <c r="W1322" i="8" s="1"/>
  <c r="X1322" i="8" s="1"/>
  <c r="U1328" i="8"/>
  <c r="W1328" i="8" s="1"/>
  <c r="X1328" i="8" s="1"/>
  <c r="B1498" i="8"/>
  <c r="B1500" i="8"/>
  <c r="C1334" i="8"/>
  <c r="B1504" i="8"/>
  <c r="U1337" i="8"/>
  <c r="W1337" i="8" s="1"/>
  <c r="X1337" i="8" s="1"/>
  <c r="C1339" i="8"/>
  <c r="C1345" i="8"/>
  <c r="B1514" i="8"/>
  <c r="U1347" i="8"/>
  <c r="W1347" i="8" s="1"/>
  <c r="X1347" i="8" s="1"/>
  <c r="C1349" i="8"/>
  <c r="C1355" i="8"/>
  <c r="B1524" i="8"/>
  <c r="B1525" i="8"/>
  <c r="U1357" i="8"/>
  <c r="W1357" i="8" s="1"/>
  <c r="X1357" i="8" s="1"/>
  <c r="C1361" i="8"/>
  <c r="B1530" i="8"/>
  <c r="B1531" i="8"/>
  <c r="U1363" i="8"/>
  <c r="W1363" i="8" s="1"/>
  <c r="X1363" i="8" s="1"/>
  <c r="B1536" i="8"/>
  <c r="U1369" i="8"/>
  <c r="W1369" i="8" s="1"/>
  <c r="X1369" i="8" s="1"/>
  <c r="C1371" i="8"/>
  <c r="U1373" i="8"/>
  <c r="W1373" i="8" s="1"/>
  <c r="X1373" i="8" s="1"/>
  <c r="U1379" i="8"/>
  <c r="W1379" i="8" s="1"/>
  <c r="X1379" i="8" s="1"/>
  <c r="C1381" i="8"/>
  <c r="U1385" i="8"/>
  <c r="W1385" i="8" s="1"/>
  <c r="X1385" i="8" s="1"/>
  <c r="C1387" i="8"/>
  <c r="C1393" i="8"/>
  <c r="U1395" i="8"/>
  <c r="W1395" i="8" s="1"/>
  <c r="X1395" i="8" s="1"/>
  <c r="C1397" i="8"/>
  <c r="U1405" i="8"/>
  <c r="W1405" i="8" s="1"/>
  <c r="X1405" i="8" s="1"/>
  <c r="U1411" i="8"/>
  <c r="W1411" i="8" s="1"/>
  <c r="X1411" i="8" s="1"/>
  <c r="C1417" i="8"/>
  <c r="V1418" i="8"/>
  <c r="W1418" i="8" s="1"/>
  <c r="X1418" i="8" s="1"/>
  <c r="U1421" i="8"/>
  <c r="W1421" i="8" s="1"/>
  <c r="X1421" i="8" s="1"/>
  <c r="C1425" i="8"/>
  <c r="V1426" i="8"/>
  <c r="W1426" i="8" s="1"/>
  <c r="X1426" i="8" s="1"/>
  <c r="U1433" i="8"/>
  <c r="W1433" i="8" s="1"/>
  <c r="X1433" i="8" s="1"/>
  <c r="U1437" i="8"/>
  <c r="W1437" i="8" s="1"/>
  <c r="X1437" i="8" s="1"/>
  <c r="V1440" i="8"/>
  <c r="W1440" i="8" s="1"/>
  <c r="X1440" i="8" s="1"/>
  <c r="C1442" i="8"/>
  <c r="U1456" i="8"/>
  <c r="W1456" i="8" s="1"/>
  <c r="X1456" i="8" s="1"/>
  <c r="C1459" i="8"/>
  <c r="C1461" i="8"/>
  <c r="U1462" i="8"/>
  <c r="W1462" i="8" s="1"/>
  <c r="X1462" i="8" s="1"/>
  <c r="C1469" i="8"/>
  <c r="U1478" i="8"/>
  <c r="W1478" i="8" s="1"/>
  <c r="X1478" i="8" s="1"/>
  <c r="C1497" i="8"/>
  <c r="U1529" i="8"/>
  <c r="U1578" i="8"/>
  <c r="W1578" i="8" s="1"/>
  <c r="X1578" i="8" s="1"/>
  <c r="U1591" i="8"/>
  <c r="C1591" i="8"/>
  <c r="V1591" i="8"/>
  <c r="U1599" i="8"/>
  <c r="C1599" i="8"/>
  <c r="V1599" i="8"/>
  <c r="AI1600" i="8" s="1"/>
  <c r="U1614" i="8"/>
  <c r="W1614" i="8" s="1"/>
  <c r="X1614" i="8" s="1"/>
  <c r="U1621" i="8"/>
  <c r="C1621" i="8"/>
  <c r="V1621" i="8"/>
  <c r="U1635" i="8"/>
  <c r="C1635" i="8"/>
  <c r="V1635" i="8"/>
  <c r="U1671" i="8"/>
  <c r="C1671" i="8"/>
  <c r="V1675" i="8"/>
  <c r="W1675" i="8" s="1"/>
  <c r="X1675" i="8" s="1"/>
  <c r="C1688" i="8"/>
  <c r="V1688" i="8"/>
  <c r="U1688" i="8"/>
  <c r="U1712" i="8"/>
  <c r="W1712" i="8" s="1"/>
  <c r="X1712" i="8" s="1"/>
  <c r="AH1744" i="8"/>
  <c r="C1778" i="8"/>
  <c r="V1778" i="8"/>
  <c r="AI1778" i="8" s="1"/>
  <c r="U1778" i="8"/>
  <c r="AH1778" i="8" s="1"/>
  <c r="C1784" i="8"/>
  <c r="V1784" i="8"/>
  <c r="U1784" i="8"/>
  <c r="C1798" i="8"/>
  <c r="V1798" i="8"/>
  <c r="U1798" i="8"/>
  <c r="C1832" i="8"/>
  <c r="V1832" i="8"/>
  <c r="U1832" i="8"/>
  <c r="U1995" i="8"/>
  <c r="W1995" i="8" s="1"/>
  <c r="X1995" i="8" s="1"/>
  <c r="V2002" i="8"/>
  <c r="W2002" i="8" s="1"/>
  <c r="X2002" i="8" s="1"/>
  <c r="U2048" i="8"/>
  <c r="C2048" i="8"/>
  <c r="V2048" i="8"/>
  <c r="V2137" i="8"/>
  <c r="U2330" i="8"/>
  <c r="AH2331" i="8" s="1"/>
  <c r="B1072" i="8"/>
  <c r="U1000" i="8"/>
  <c r="W1000" i="8" s="1"/>
  <c r="X1000" i="8" s="1"/>
  <c r="C1004" i="8"/>
  <c r="B1079" i="8"/>
  <c r="B1080" i="8"/>
  <c r="U1008" i="8"/>
  <c r="W1008" i="8" s="1"/>
  <c r="X1008" i="8" s="1"/>
  <c r="C1012" i="8"/>
  <c r="B1087" i="8"/>
  <c r="B1088" i="8"/>
  <c r="U1016" i="8"/>
  <c r="W1016" i="8" s="1"/>
  <c r="X1016" i="8" s="1"/>
  <c r="C1020" i="8"/>
  <c r="B1095" i="8"/>
  <c r="B1096" i="8"/>
  <c r="C1028" i="8"/>
  <c r="B1104" i="8"/>
  <c r="B1108" i="8"/>
  <c r="C1036" i="8"/>
  <c r="B1109" i="8"/>
  <c r="B1111" i="8"/>
  <c r="V1039" i="8"/>
  <c r="W1039" i="8" s="1"/>
  <c r="X1039" i="8" s="1"/>
  <c r="B1118" i="8"/>
  <c r="B1119" i="8"/>
  <c r="V1047" i="8"/>
  <c r="W1047" i="8" s="1"/>
  <c r="X1047" i="8" s="1"/>
  <c r="B1120" i="8"/>
  <c r="B1126" i="8"/>
  <c r="B1130" i="8"/>
  <c r="C1058" i="8"/>
  <c r="B1133" i="8"/>
  <c r="V1061" i="8"/>
  <c r="W1061" i="8" s="1"/>
  <c r="X1061" i="8" s="1"/>
  <c r="B1134" i="8"/>
  <c r="B1140" i="8"/>
  <c r="B1144" i="8"/>
  <c r="B1149" i="8"/>
  <c r="B1158" i="8"/>
  <c r="B1163" i="8"/>
  <c r="C1098" i="8"/>
  <c r="V1101" i="8"/>
  <c r="W1101" i="8" s="1"/>
  <c r="X1101" i="8" s="1"/>
  <c r="C1112" i="8"/>
  <c r="V1115" i="8"/>
  <c r="W1115" i="8" s="1"/>
  <c r="X1115" i="8" s="1"/>
  <c r="C1126" i="8"/>
  <c r="V1129" i="8"/>
  <c r="W1129" i="8" s="1"/>
  <c r="X1129" i="8" s="1"/>
  <c r="C1132" i="8"/>
  <c r="V1135" i="8"/>
  <c r="W1135" i="8" s="1"/>
  <c r="X1135" i="8" s="1"/>
  <c r="V1143" i="8"/>
  <c r="W1143" i="8" s="1"/>
  <c r="X1143" i="8" s="1"/>
  <c r="V1149" i="8"/>
  <c r="W1149" i="8" s="1"/>
  <c r="X1149" i="8" s="1"/>
  <c r="V1155" i="8"/>
  <c r="W1155" i="8" s="1"/>
  <c r="X1155" i="8" s="1"/>
  <c r="V1165" i="8"/>
  <c r="W1165" i="8" s="1"/>
  <c r="X1165" i="8" s="1"/>
  <c r="V1183" i="8"/>
  <c r="B1373" i="8"/>
  <c r="V1205" i="8"/>
  <c r="W1205" i="8" s="1"/>
  <c r="X1205" i="8" s="1"/>
  <c r="B1389" i="8"/>
  <c r="B1391" i="8"/>
  <c r="V1223" i="8"/>
  <c r="AI1223" i="8" s="1"/>
  <c r="B1393" i="8"/>
  <c r="B1407" i="8"/>
  <c r="V1239" i="8"/>
  <c r="C1240" i="8"/>
  <c r="B1411" i="8"/>
  <c r="V1243" i="8"/>
  <c r="W1243" i="8" s="1"/>
  <c r="X1243" i="8" s="1"/>
  <c r="C1244" i="8"/>
  <c r="B1429" i="8"/>
  <c r="C1262" i="8"/>
  <c r="B1433" i="8"/>
  <c r="C1266" i="8"/>
  <c r="B1437" i="8"/>
  <c r="C1270" i="8"/>
  <c r="B1439" i="8"/>
  <c r="C1272" i="8"/>
  <c r="B1455" i="8"/>
  <c r="C1288" i="8"/>
  <c r="B1459" i="8"/>
  <c r="C1292" i="8"/>
  <c r="C1312" i="8"/>
  <c r="B1481" i="8"/>
  <c r="B1483" i="8"/>
  <c r="C1317" i="8"/>
  <c r="C1319" i="8"/>
  <c r="C1323" i="8"/>
  <c r="C1325" i="8"/>
  <c r="C1335" i="8"/>
  <c r="C1341" i="8"/>
  <c r="B1510" i="8"/>
  <c r="B1511" i="8"/>
  <c r="U1343" i="8"/>
  <c r="W1343" i="8" s="1"/>
  <c r="X1343" i="8" s="1"/>
  <c r="C1351" i="8"/>
  <c r="B1520" i="8"/>
  <c r="B1521" i="8"/>
  <c r="U1353" i="8"/>
  <c r="W1353" i="8" s="1"/>
  <c r="X1353" i="8" s="1"/>
  <c r="B1526" i="8"/>
  <c r="B1527" i="8"/>
  <c r="U1359" i="8"/>
  <c r="W1359" i="8" s="1"/>
  <c r="X1359" i="8" s="1"/>
  <c r="B1532" i="8"/>
  <c r="U1365" i="8"/>
  <c r="W1365" i="8" s="1"/>
  <c r="X1365" i="8" s="1"/>
  <c r="C1367" i="8"/>
  <c r="C1370" i="8"/>
  <c r="U1375" i="8"/>
  <c r="W1375" i="8" s="1"/>
  <c r="X1375" i="8" s="1"/>
  <c r="C1377" i="8"/>
  <c r="C1380" i="8"/>
  <c r="C1383" i="8"/>
  <c r="C1389" i="8"/>
  <c r="U1391" i="8"/>
  <c r="W1391" i="8" s="1"/>
  <c r="X1391" i="8" s="1"/>
  <c r="C1399" i="8"/>
  <c r="U1401" i="8"/>
  <c r="W1401" i="8" s="1"/>
  <c r="X1401" i="8" s="1"/>
  <c r="U1407" i="8"/>
  <c r="U1413" i="8"/>
  <c r="W1413" i="8" s="1"/>
  <c r="X1413" i="8" s="1"/>
  <c r="C1415" i="8"/>
  <c r="V1416" i="8"/>
  <c r="W1416" i="8" s="1"/>
  <c r="X1416" i="8" s="1"/>
  <c r="U1419" i="8"/>
  <c r="C1423" i="8"/>
  <c r="V1424" i="8"/>
  <c r="W1424" i="8" s="1"/>
  <c r="X1424" i="8" s="1"/>
  <c r="U1427" i="8"/>
  <c r="W1427" i="8" s="1"/>
  <c r="X1427" i="8" s="1"/>
  <c r="C1429" i="8"/>
  <c r="V1430" i="8"/>
  <c r="V1434" i="8"/>
  <c r="W1434" i="8" s="1"/>
  <c r="X1434" i="8" s="1"/>
  <c r="U1441" i="8"/>
  <c r="W1441" i="8" s="1"/>
  <c r="X1441" i="8" s="1"/>
  <c r="U1457" i="8"/>
  <c r="W1457" i="8" s="1"/>
  <c r="X1457" i="8" s="1"/>
  <c r="U1464" i="8"/>
  <c r="W1464" i="8" s="1"/>
  <c r="X1464" i="8" s="1"/>
  <c r="U1470" i="8"/>
  <c r="W1470" i="8" s="1"/>
  <c r="X1470" i="8" s="1"/>
  <c r="U1479" i="8"/>
  <c r="W1479" i="8" s="1"/>
  <c r="X1479" i="8" s="1"/>
  <c r="U1498" i="8"/>
  <c r="W1498" i="8" s="1"/>
  <c r="X1498" i="8" s="1"/>
  <c r="U1521" i="8"/>
  <c r="W1521" i="8" s="1"/>
  <c r="X1521" i="8" s="1"/>
  <c r="C1531" i="8"/>
  <c r="V1531" i="8"/>
  <c r="U1531" i="8"/>
  <c r="V1551" i="8"/>
  <c r="U1566" i="8"/>
  <c r="W1566" i="8" s="1"/>
  <c r="X1566" i="8" s="1"/>
  <c r="U1582" i="8"/>
  <c r="W1582" i="8" s="1"/>
  <c r="X1582" i="8" s="1"/>
  <c r="U1593" i="8"/>
  <c r="C1593" i="8"/>
  <c r="V1593" i="8"/>
  <c r="U1601" i="8"/>
  <c r="C1601" i="8"/>
  <c r="V1601" i="8"/>
  <c r="U1608" i="8"/>
  <c r="W1608" i="8" s="1"/>
  <c r="X1608" i="8" s="1"/>
  <c r="U1623" i="8"/>
  <c r="C1623" i="8"/>
  <c r="V1623" i="8"/>
  <c r="U1644" i="8"/>
  <c r="W1644" i="8" s="1"/>
  <c r="X1644" i="8" s="1"/>
  <c r="U1685" i="8"/>
  <c r="C1685" i="8"/>
  <c r="U1696" i="8"/>
  <c r="W1696" i="8" s="1"/>
  <c r="X1696" i="8" s="1"/>
  <c r="U1701" i="8"/>
  <c r="C1701" i="8"/>
  <c r="V1701" i="8"/>
  <c r="AH1719" i="8"/>
  <c r="AH1718" i="8"/>
  <c r="C1722" i="8"/>
  <c r="V1722" i="8"/>
  <c r="U1722" i="8"/>
  <c r="AH1722" i="8" s="1"/>
  <c r="C1734" i="8"/>
  <c r="V1734" i="8"/>
  <c r="U1734" i="8"/>
  <c r="U1755" i="8"/>
  <c r="C1755" i="8"/>
  <c r="V1755" i="8"/>
  <c r="C1762" i="8"/>
  <c r="V1762" i="8"/>
  <c r="U1762" i="8"/>
  <c r="C1834" i="8"/>
  <c r="V1834" i="8"/>
  <c r="U1834" i="8"/>
  <c r="U1858" i="8"/>
  <c r="W1858" i="8" s="1"/>
  <c r="X1858" i="8" s="1"/>
  <c r="U1950" i="8"/>
  <c r="W1950" i="8" s="1"/>
  <c r="X1950" i="8" s="1"/>
  <c r="U2021" i="8"/>
  <c r="W2021" i="8" s="1"/>
  <c r="X2021" i="8" s="1"/>
  <c r="U2045" i="8"/>
  <c r="W2045" i="8" s="1"/>
  <c r="X2045" i="8" s="1"/>
  <c r="V1055" i="8"/>
  <c r="W1055" i="8" s="1"/>
  <c r="X1055" i="8" s="1"/>
  <c r="V1069" i="8"/>
  <c r="W1069" i="8" s="1"/>
  <c r="X1069" i="8" s="1"/>
  <c r="V1073" i="8"/>
  <c r="W1073" i="8" s="1"/>
  <c r="X1073" i="8" s="1"/>
  <c r="V1087" i="8"/>
  <c r="W1087" i="8" s="1"/>
  <c r="X1087" i="8" s="1"/>
  <c r="V1095" i="8"/>
  <c r="W1095" i="8" s="1"/>
  <c r="X1095" i="8" s="1"/>
  <c r="V1109" i="8"/>
  <c r="W1109" i="8" s="1"/>
  <c r="X1109" i="8" s="1"/>
  <c r="V1123" i="8"/>
  <c r="W1123" i="8" s="1"/>
  <c r="X1123" i="8" s="1"/>
  <c r="V1151" i="8"/>
  <c r="W1151" i="8" s="1"/>
  <c r="X1151" i="8" s="1"/>
  <c r="V1161" i="8"/>
  <c r="W1161" i="8" s="1"/>
  <c r="X1161" i="8" s="1"/>
  <c r="V1181" i="8"/>
  <c r="W1181" i="8" s="1"/>
  <c r="X1181" i="8" s="1"/>
  <c r="V1219" i="8"/>
  <c r="U1339" i="8"/>
  <c r="W1339" i="8" s="1"/>
  <c r="X1339" i="8" s="1"/>
  <c r="U1345" i="8"/>
  <c r="W1345" i="8" s="1"/>
  <c r="X1345" i="8" s="1"/>
  <c r="U1349" i="8"/>
  <c r="W1349" i="8" s="1"/>
  <c r="X1349" i="8" s="1"/>
  <c r="U1355" i="8"/>
  <c r="W1355" i="8" s="1"/>
  <c r="X1355" i="8" s="1"/>
  <c r="U1361" i="8"/>
  <c r="W1361" i="8" s="1"/>
  <c r="X1361" i="8" s="1"/>
  <c r="U1371" i="8"/>
  <c r="W1371" i="8" s="1"/>
  <c r="X1371" i="8" s="1"/>
  <c r="U1381" i="8"/>
  <c r="W1381" i="8" s="1"/>
  <c r="X1381" i="8" s="1"/>
  <c r="U1387" i="8"/>
  <c r="W1387" i="8" s="1"/>
  <c r="X1387" i="8" s="1"/>
  <c r="U1393" i="8"/>
  <c r="W1393" i="8" s="1"/>
  <c r="X1393" i="8" s="1"/>
  <c r="U1397" i="8"/>
  <c r="W1397" i="8" s="1"/>
  <c r="X1397" i="8" s="1"/>
  <c r="U1403" i="8"/>
  <c r="W1403" i="8" s="1"/>
  <c r="X1403" i="8" s="1"/>
  <c r="U1409" i="8"/>
  <c r="W1409" i="8" s="1"/>
  <c r="X1409" i="8" s="1"/>
  <c r="U1417" i="8"/>
  <c r="W1417" i="8" s="1"/>
  <c r="X1417" i="8" s="1"/>
  <c r="V1422" i="8"/>
  <c r="W1422" i="8" s="1"/>
  <c r="X1422" i="8" s="1"/>
  <c r="U1425" i="8"/>
  <c r="W1425" i="8" s="1"/>
  <c r="X1425" i="8" s="1"/>
  <c r="U1435" i="8"/>
  <c r="V1438" i="8"/>
  <c r="W1438" i="8" s="1"/>
  <c r="X1438" i="8" s="1"/>
  <c r="V1442" i="8"/>
  <c r="W1442" i="8" s="1"/>
  <c r="X1442" i="8" s="1"/>
  <c r="U1448" i="8"/>
  <c r="W1448" i="8" s="1"/>
  <c r="X1448" i="8" s="1"/>
  <c r="C1451" i="8"/>
  <c r="U1453" i="8"/>
  <c r="W1453" i="8" s="1"/>
  <c r="X1453" i="8" s="1"/>
  <c r="C1477" i="8"/>
  <c r="V1555" i="8"/>
  <c r="U1570" i="8"/>
  <c r="W1570" i="8" s="1"/>
  <c r="X1570" i="8" s="1"/>
  <c r="U1586" i="8"/>
  <c r="W1586" i="8" s="1"/>
  <c r="X1586" i="8" s="1"/>
  <c r="U1595" i="8"/>
  <c r="C1595" i="8"/>
  <c r="V1595" i="8"/>
  <c r="U1603" i="8"/>
  <c r="C1603" i="8"/>
  <c r="V1603" i="8"/>
  <c r="U1610" i="8"/>
  <c r="U1617" i="8"/>
  <c r="C1617" i="8"/>
  <c r="V1617" i="8"/>
  <c r="U1653" i="8"/>
  <c r="C1653" i="8"/>
  <c r="V1653" i="8"/>
  <c r="U1692" i="8"/>
  <c r="W1692" i="8" s="1"/>
  <c r="X1692" i="8" s="1"/>
  <c r="U1698" i="8"/>
  <c r="W1698" i="8" s="1"/>
  <c r="X1698" i="8" s="1"/>
  <c r="U1724" i="8"/>
  <c r="W1724" i="8" s="1"/>
  <c r="X1724" i="8" s="1"/>
  <c r="U1729" i="8"/>
  <c r="C1729" i="8"/>
  <c r="V1729" i="8"/>
  <c r="U1763" i="8"/>
  <c r="C1763" i="8"/>
  <c r="V1763" i="8"/>
  <c r="AI1763" i="8" s="1"/>
  <c r="C1828" i="8"/>
  <c r="V1828" i="8"/>
  <c r="U1828" i="8"/>
  <c r="C1836" i="8"/>
  <c r="V1836" i="8"/>
  <c r="U1836" i="8"/>
  <c r="U1900" i="8"/>
  <c r="W1900" i="8" s="1"/>
  <c r="X1900" i="8" s="1"/>
  <c r="U1958" i="8"/>
  <c r="AH1958" i="8" s="1"/>
  <c r="U1471" i="8"/>
  <c r="W1471" i="8" s="1"/>
  <c r="X1471" i="8" s="1"/>
  <c r="C1473" i="8"/>
  <c r="C1475" i="8"/>
  <c r="U1476" i="8"/>
  <c r="W1476" i="8" s="1"/>
  <c r="X1476" i="8" s="1"/>
  <c r="C1478" i="8"/>
  <c r="U1485" i="8"/>
  <c r="W1485" i="8" s="1"/>
  <c r="X1485" i="8" s="1"/>
  <c r="C1487" i="8"/>
  <c r="C1489" i="8"/>
  <c r="U1490" i="8"/>
  <c r="W1490" i="8" s="1"/>
  <c r="X1490" i="8" s="1"/>
  <c r="U1499" i="8"/>
  <c r="W1499" i="8" s="1"/>
  <c r="X1499" i="8" s="1"/>
  <c r="C1501" i="8"/>
  <c r="C1505" i="8"/>
  <c r="U1507" i="8"/>
  <c r="W1507" i="8" s="1"/>
  <c r="X1507" i="8" s="1"/>
  <c r="C1510" i="8"/>
  <c r="U1512" i="8"/>
  <c r="W1512" i="8" s="1"/>
  <c r="X1512" i="8" s="1"/>
  <c r="B1540" i="8"/>
  <c r="U1516" i="8"/>
  <c r="W1516" i="8" s="1"/>
  <c r="X1516" i="8" s="1"/>
  <c r="C1518" i="8"/>
  <c r="U1519" i="8"/>
  <c r="W1519" i="8" s="1"/>
  <c r="X1519" i="8" s="1"/>
  <c r="C1524" i="8"/>
  <c r="B1549" i="8"/>
  <c r="U1530" i="8"/>
  <c r="W1530" i="8" s="1"/>
  <c r="X1530" i="8" s="1"/>
  <c r="B1560" i="8"/>
  <c r="C1536" i="8"/>
  <c r="B1561" i="8"/>
  <c r="U1538" i="8"/>
  <c r="W1538" i="8" s="1"/>
  <c r="X1538" i="8" s="1"/>
  <c r="B1566" i="8"/>
  <c r="C1542" i="8"/>
  <c r="B1567" i="8"/>
  <c r="U1544" i="8"/>
  <c r="W1544" i="8" s="1"/>
  <c r="X1544" i="8" s="1"/>
  <c r="B1570" i="8"/>
  <c r="C1546" i="8"/>
  <c r="B1571" i="8"/>
  <c r="U1548" i="8"/>
  <c r="W1548" i="8" s="1"/>
  <c r="X1548" i="8" s="1"/>
  <c r="B1574" i="8"/>
  <c r="C1550" i="8"/>
  <c r="U1552" i="8"/>
  <c r="W1552" i="8" s="1"/>
  <c r="X1552" i="8" s="1"/>
  <c r="B1578" i="8"/>
  <c r="C1554" i="8"/>
  <c r="U1556" i="8"/>
  <c r="W1556" i="8" s="1"/>
  <c r="X1556" i="8" s="1"/>
  <c r="B1582" i="8"/>
  <c r="C1558" i="8"/>
  <c r="U1560" i="8"/>
  <c r="W1560" i="8" s="1"/>
  <c r="X1560" i="8" s="1"/>
  <c r="C1562" i="8"/>
  <c r="B1587" i="8"/>
  <c r="C1575" i="8"/>
  <c r="V1575" i="8"/>
  <c r="B1591" i="8"/>
  <c r="C1579" i="8"/>
  <c r="V1579" i="8"/>
  <c r="B1595" i="8"/>
  <c r="C1583" i="8"/>
  <c r="V1583" i="8"/>
  <c r="C1588" i="8"/>
  <c r="V1589" i="8"/>
  <c r="W1589" i="8" s="1"/>
  <c r="X1589" i="8" s="1"/>
  <c r="U1592" i="8"/>
  <c r="W1592" i="8" s="1"/>
  <c r="X1592" i="8" s="1"/>
  <c r="U1594" i="8"/>
  <c r="W1594" i="8" s="1"/>
  <c r="X1594" i="8" s="1"/>
  <c r="U1596" i="8"/>
  <c r="W1596" i="8" s="1"/>
  <c r="X1596" i="8" s="1"/>
  <c r="B1605" i="8"/>
  <c r="V1605" i="8"/>
  <c r="C1606" i="8"/>
  <c r="U1616" i="8"/>
  <c r="U1628" i="8"/>
  <c r="W1628" i="8" s="1"/>
  <c r="X1628" i="8" s="1"/>
  <c r="U1630" i="8"/>
  <c r="W1630" i="8" s="1"/>
  <c r="X1630" i="8" s="1"/>
  <c r="U1632" i="8"/>
  <c r="W1632" i="8" s="1"/>
  <c r="X1632" i="8" s="1"/>
  <c r="B1637" i="8"/>
  <c r="V1637" i="8"/>
  <c r="W1637" i="8" s="1"/>
  <c r="X1637" i="8" s="1"/>
  <c r="C1638" i="8"/>
  <c r="B1639" i="8"/>
  <c r="V1639" i="8"/>
  <c r="C1640" i="8"/>
  <c r="B1641" i="8"/>
  <c r="V1641" i="8"/>
  <c r="W1641" i="8" s="1"/>
  <c r="X1641" i="8" s="1"/>
  <c r="C1642" i="8"/>
  <c r="U1646" i="8"/>
  <c r="AH1647" i="8" s="1"/>
  <c r="U1648" i="8"/>
  <c r="U1650" i="8"/>
  <c r="W1650" i="8" s="1"/>
  <c r="X1650" i="8" s="1"/>
  <c r="U1652" i="8"/>
  <c r="W1652" i="8" s="1"/>
  <c r="X1652" i="8" s="1"/>
  <c r="B1655" i="8"/>
  <c r="V1655" i="8"/>
  <c r="W1655" i="8" s="1"/>
  <c r="X1655" i="8" s="1"/>
  <c r="C1656" i="8"/>
  <c r="B1657" i="8"/>
  <c r="V1657" i="8"/>
  <c r="C1658" i="8"/>
  <c r="B1659" i="8"/>
  <c r="V1659" i="8"/>
  <c r="C1660" i="8"/>
  <c r="U1664" i="8"/>
  <c r="U1666" i="8"/>
  <c r="W1666" i="8" s="1"/>
  <c r="X1666" i="8" s="1"/>
  <c r="U1668" i="8"/>
  <c r="W1668" i="8" s="1"/>
  <c r="X1668" i="8" s="1"/>
  <c r="U1674" i="8"/>
  <c r="W1674" i="8" s="1"/>
  <c r="X1674" i="8" s="1"/>
  <c r="B1677" i="8"/>
  <c r="B1679" i="8"/>
  <c r="U1682" i="8"/>
  <c r="U1684" i="8"/>
  <c r="W1684" i="8" s="1"/>
  <c r="X1684" i="8" s="1"/>
  <c r="B1687" i="8"/>
  <c r="V1687" i="8"/>
  <c r="W1687" i="8" s="1"/>
  <c r="X1687" i="8" s="1"/>
  <c r="U1690" i="8"/>
  <c r="W1690" i="8" s="1"/>
  <c r="X1690" i="8" s="1"/>
  <c r="U1694" i="8"/>
  <c r="W1694" i="8" s="1"/>
  <c r="X1694" i="8" s="1"/>
  <c r="U1700" i="8"/>
  <c r="W1700" i="8" s="1"/>
  <c r="X1700" i="8" s="1"/>
  <c r="C1706" i="8"/>
  <c r="U1708" i="8"/>
  <c r="U1710" i="8"/>
  <c r="W1710" i="8" s="1"/>
  <c r="X1710" i="8" s="1"/>
  <c r="U1714" i="8"/>
  <c r="W1714" i="8" s="1"/>
  <c r="X1714" i="8" s="1"/>
  <c r="B1718" i="8"/>
  <c r="C1718" i="8"/>
  <c r="B1721" i="8"/>
  <c r="V1721" i="8"/>
  <c r="W1721" i="8" s="1"/>
  <c r="X1721" i="8" s="1"/>
  <c r="U1728" i="8"/>
  <c r="W1728" i="8" s="1"/>
  <c r="X1728" i="8" s="1"/>
  <c r="C1732" i="8"/>
  <c r="B1737" i="8"/>
  <c r="V1737" i="8"/>
  <c r="W1737" i="8" s="1"/>
  <c r="X1737" i="8" s="1"/>
  <c r="C1738" i="8"/>
  <c r="B1739" i="8"/>
  <c r="B1741" i="8"/>
  <c r="B1743" i="8"/>
  <c r="V1743" i="8"/>
  <c r="C1744" i="8"/>
  <c r="C1746" i="8"/>
  <c r="B1751" i="8"/>
  <c r="V1751" i="8"/>
  <c r="W1751" i="8" s="1"/>
  <c r="X1751" i="8" s="1"/>
  <c r="U1754" i="8"/>
  <c r="B1758" i="8"/>
  <c r="C1758" i="8"/>
  <c r="C1760" i="8"/>
  <c r="C1766" i="8"/>
  <c r="B1767" i="8"/>
  <c r="U1772" i="8"/>
  <c r="W1772" i="8" s="1"/>
  <c r="X1772" i="8" s="1"/>
  <c r="U1774" i="8"/>
  <c r="W1774" i="8" s="1"/>
  <c r="X1774" i="8" s="1"/>
  <c r="U1780" i="8"/>
  <c r="W1780" i="8" s="1"/>
  <c r="X1780" i="8" s="1"/>
  <c r="C1786" i="8"/>
  <c r="B1787" i="8"/>
  <c r="B1789" i="8"/>
  <c r="U1792" i="8"/>
  <c r="W1792" i="8" s="1"/>
  <c r="X1792" i="8" s="1"/>
  <c r="U1794" i="8"/>
  <c r="W1794" i="8" s="1"/>
  <c r="X1794" i="8" s="1"/>
  <c r="C1800" i="8"/>
  <c r="B1801" i="8"/>
  <c r="C1806" i="8"/>
  <c r="B1807" i="8"/>
  <c r="B1809" i="8"/>
  <c r="B1815" i="8"/>
  <c r="B1817" i="8"/>
  <c r="B1819" i="8"/>
  <c r="B1821" i="8"/>
  <c r="B1823" i="8"/>
  <c r="B1825" i="8"/>
  <c r="U1840" i="8"/>
  <c r="W1840" i="8" s="1"/>
  <c r="X1840" i="8" s="1"/>
  <c r="U1842" i="8"/>
  <c r="W1842" i="8" s="1"/>
  <c r="X1842" i="8" s="1"/>
  <c r="U1844" i="8"/>
  <c r="W1844" i="8" s="1"/>
  <c r="X1844" i="8" s="1"/>
  <c r="U1846" i="8"/>
  <c r="W1846" i="8" s="1"/>
  <c r="X1846" i="8" s="1"/>
  <c r="U1848" i="8"/>
  <c r="W1848" i="8" s="1"/>
  <c r="X1848" i="8" s="1"/>
  <c r="U1850" i="8"/>
  <c r="AH1850" i="8" s="1"/>
  <c r="U1856" i="8"/>
  <c r="W1856" i="8" s="1"/>
  <c r="X1856" i="8" s="1"/>
  <c r="C1860" i="8"/>
  <c r="B1861" i="8"/>
  <c r="U1864" i="8"/>
  <c r="W1864" i="8" s="1"/>
  <c r="X1864" i="8" s="1"/>
  <c r="U1868" i="8"/>
  <c r="W1868" i="8" s="1"/>
  <c r="X1868" i="8" s="1"/>
  <c r="U1872" i="8"/>
  <c r="W1872" i="8" s="1"/>
  <c r="X1872" i="8" s="1"/>
  <c r="U1902" i="8"/>
  <c r="W1902" i="8" s="1"/>
  <c r="X1902" i="8" s="1"/>
  <c r="C1906" i="8"/>
  <c r="U1910" i="8"/>
  <c r="AH1910" i="8" s="1"/>
  <c r="C1948" i="8"/>
  <c r="U1952" i="8"/>
  <c r="W1952" i="8" s="1"/>
  <c r="X1952" i="8" s="1"/>
  <c r="C1956" i="8"/>
  <c r="U1979" i="8"/>
  <c r="W1979" i="8" s="1"/>
  <c r="X1979" i="8" s="1"/>
  <c r="U1983" i="8"/>
  <c r="W1983" i="8" s="1"/>
  <c r="X1983" i="8" s="1"/>
  <c r="U1989" i="8"/>
  <c r="W1989" i="8" s="1"/>
  <c r="X1989" i="8" s="1"/>
  <c r="V2034" i="8"/>
  <c r="W2034" i="8" s="1"/>
  <c r="X2034" i="8" s="1"/>
  <c r="U2059" i="8"/>
  <c r="W2059" i="8" s="1"/>
  <c r="X2059" i="8" s="1"/>
  <c r="U2065" i="8"/>
  <c r="W2065" i="8" s="1"/>
  <c r="X2065" i="8" s="1"/>
  <c r="V2070" i="8"/>
  <c r="W2070" i="8" s="1"/>
  <c r="X2070" i="8" s="1"/>
  <c r="U2077" i="8"/>
  <c r="W2077" i="8" s="1"/>
  <c r="X2077" i="8" s="1"/>
  <c r="U2176" i="8"/>
  <c r="W2176" i="8" s="1"/>
  <c r="X2176" i="8" s="1"/>
  <c r="AH2235" i="8"/>
  <c r="U2410" i="8"/>
  <c r="W2410" i="8" s="1"/>
  <c r="X2410" i="8" s="1"/>
  <c r="C1427" i="8"/>
  <c r="V1428" i="8"/>
  <c r="W1428" i="8" s="1"/>
  <c r="X1428" i="8" s="1"/>
  <c r="U1431" i="8"/>
  <c r="W1431" i="8" s="1"/>
  <c r="X1431" i="8" s="1"/>
  <c r="C1435" i="8"/>
  <c r="V1436" i="8"/>
  <c r="W1436" i="8" s="1"/>
  <c r="X1436" i="8" s="1"/>
  <c r="U1439" i="8"/>
  <c r="W1439" i="8" s="1"/>
  <c r="X1439" i="8" s="1"/>
  <c r="C1443" i="8"/>
  <c r="C1448" i="8"/>
  <c r="U1450" i="8"/>
  <c r="W1450" i="8" s="1"/>
  <c r="X1450" i="8" s="1"/>
  <c r="C1456" i="8"/>
  <c r="C1465" i="8"/>
  <c r="C1467" i="8"/>
  <c r="U1468" i="8"/>
  <c r="W1468" i="8" s="1"/>
  <c r="X1468" i="8" s="1"/>
  <c r="C1470" i="8"/>
  <c r="C1479" i="8"/>
  <c r="C1481" i="8"/>
  <c r="U1482" i="8"/>
  <c r="W1482" i="8" s="1"/>
  <c r="X1482" i="8" s="1"/>
  <c r="C1484" i="8"/>
  <c r="C1493" i="8"/>
  <c r="C1495" i="8"/>
  <c r="U1496" i="8"/>
  <c r="W1496" i="8" s="1"/>
  <c r="X1496" i="8" s="1"/>
  <c r="C1498" i="8"/>
  <c r="U1504" i="8"/>
  <c r="W1504" i="8" s="1"/>
  <c r="X1504" i="8" s="1"/>
  <c r="C1521" i="8"/>
  <c r="B1546" i="8"/>
  <c r="B1547" i="8"/>
  <c r="C1523" i="8"/>
  <c r="U1523" i="8"/>
  <c r="B1556" i="8"/>
  <c r="B1557" i="8"/>
  <c r="C1533" i="8"/>
  <c r="U1534" i="8"/>
  <c r="W1534" i="8" s="1"/>
  <c r="X1534" i="8" s="1"/>
  <c r="B1563" i="8"/>
  <c r="C1539" i="8"/>
  <c r="U1540" i="8"/>
  <c r="W1540" i="8" s="1"/>
  <c r="X1540" i="8" s="1"/>
  <c r="B1569" i="8"/>
  <c r="B1573" i="8"/>
  <c r="C1549" i="8"/>
  <c r="V1549" i="8"/>
  <c r="U1564" i="8"/>
  <c r="W1564" i="8" s="1"/>
  <c r="X1564" i="8" s="1"/>
  <c r="C1566" i="8"/>
  <c r="U1568" i="8"/>
  <c r="W1568" i="8" s="1"/>
  <c r="X1568" i="8" s="1"/>
  <c r="C1570" i="8"/>
  <c r="U1572" i="8"/>
  <c r="W1572" i="8" s="1"/>
  <c r="X1572" i="8" s="1"/>
  <c r="B1586" i="8"/>
  <c r="C1574" i="8"/>
  <c r="U1576" i="8"/>
  <c r="W1576" i="8" s="1"/>
  <c r="X1576" i="8" s="1"/>
  <c r="B1590" i="8"/>
  <c r="C1578" i="8"/>
  <c r="U1580" i="8"/>
  <c r="W1580" i="8" s="1"/>
  <c r="X1580" i="8" s="1"/>
  <c r="B1594" i="8"/>
  <c r="C1582" i="8"/>
  <c r="U1584" i="8"/>
  <c r="W1584" i="8" s="1"/>
  <c r="X1584" i="8" s="1"/>
  <c r="C1586" i="8"/>
  <c r="V1587" i="8"/>
  <c r="U1590" i="8"/>
  <c r="W1590" i="8" s="1"/>
  <c r="X1590" i="8" s="1"/>
  <c r="U1598" i="8"/>
  <c r="U1600" i="8"/>
  <c r="W1600" i="8" s="1"/>
  <c r="X1600" i="8" s="1"/>
  <c r="U1602" i="8"/>
  <c r="W1602" i="8" s="1"/>
  <c r="X1602" i="8" s="1"/>
  <c r="U1604" i="8"/>
  <c r="B1607" i="8"/>
  <c r="V1607" i="8"/>
  <c r="W1607" i="8" s="1"/>
  <c r="X1607" i="8" s="1"/>
  <c r="C1608" i="8"/>
  <c r="B1609" i="8"/>
  <c r="V1609" i="8"/>
  <c r="W1609" i="8" s="1"/>
  <c r="X1609" i="8" s="1"/>
  <c r="C1610" i="8"/>
  <c r="B1611" i="8"/>
  <c r="V1611" i="8"/>
  <c r="W1611" i="8" s="1"/>
  <c r="X1611" i="8" s="1"/>
  <c r="C1612" i="8"/>
  <c r="B1613" i="8"/>
  <c r="V1613" i="8"/>
  <c r="W1613" i="8" s="1"/>
  <c r="X1613" i="8" s="1"/>
  <c r="C1614" i="8"/>
  <c r="U1618" i="8"/>
  <c r="W1618" i="8" s="1"/>
  <c r="X1618" i="8" s="1"/>
  <c r="U1620" i="8"/>
  <c r="W1620" i="8" s="1"/>
  <c r="X1620" i="8" s="1"/>
  <c r="U1622" i="8"/>
  <c r="W1622" i="8" s="1"/>
  <c r="X1622" i="8" s="1"/>
  <c r="U1624" i="8"/>
  <c r="B1625" i="8"/>
  <c r="V1625" i="8"/>
  <c r="W1625" i="8" s="1"/>
  <c r="X1625" i="8" s="1"/>
  <c r="C1626" i="8"/>
  <c r="U1634" i="8"/>
  <c r="W1634" i="8" s="1"/>
  <c r="X1634" i="8" s="1"/>
  <c r="U1636" i="8"/>
  <c r="B1643" i="8"/>
  <c r="V1643" i="8"/>
  <c r="W1643" i="8" s="1"/>
  <c r="X1643" i="8" s="1"/>
  <c r="C1644" i="8"/>
  <c r="U1654" i="8"/>
  <c r="W1654" i="8" s="1"/>
  <c r="X1654" i="8" s="1"/>
  <c r="B1661" i="8"/>
  <c r="V1661" i="8"/>
  <c r="W1661" i="8" s="1"/>
  <c r="X1661" i="8" s="1"/>
  <c r="C1662" i="8"/>
  <c r="U1670" i="8"/>
  <c r="B1673" i="8"/>
  <c r="V1673" i="8"/>
  <c r="W1673" i="8" s="1"/>
  <c r="X1673" i="8" s="1"/>
  <c r="B1681" i="8"/>
  <c r="V1681" i="8"/>
  <c r="W1681" i="8" s="1"/>
  <c r="X1681" i="8" s="1"/>
  <c r="C1692" i="8"/>
  <c r="B1696" i="8"/>
  <c r="C1696" i="8"/>
  <c r="C1698" i="8"/>
  <c r="B1703" i="8"/>
  <c r="V1703" i="8"/>
  <c r="W1703" i="8" s="1"/>
  <c r="X1703" i="8" s="1"/>
  <c r="C1704" i="8"/>
  <c r="B1705" i="8"/>
  <c r="B1707" i="8"/>
  <c r="V1707" i="8"/>
  <c r="W1707" i="8" s="1"/>
  <c r="X1707" i="8" s="1"/>
  <c r="C1712" i="8"/>
  <c r="B1717" i="8"/>
  <c r="V1717" i="8"/>
  <c r="W1717" i="8" s="1"/>
  <c r="X1717" i="8" s="1"/>
  <c r="B1724" i="8"/>
  <c r="C1724" i="8"/>
  <c r="C1726" i="8"/>
  <c r="B1731" i="8"/>
  <c r="B1733" i="8"/>
  <c r="B1745" i="8"/>
  <c r="B1747" i="8"/>
  <c r="B1757" i="8"/>
  <c r="V1757" i="8"/>
  <c r="W1757" i="8" s="1"/>
  <c r="X1757" i="8" s="1"/>
  <c r="B1759" i="8"/>
  <c r="B1761" i="8"/>
  <c r="B1765" i="8"/>
  <c r="C1776" i="8"/>
  <c r="B1777" i="8"/>
  <c r="C1782" i="8"/>
  <c r="B1783" i="8"/>
  <c r="B1785" i="8"/>
  <c r="C1796" i="8"/>
  <c r="B1797" i="8"/>
  <c r="B1799" i="8"/>
  <c r="B1803" i="8"/>
  <c r="B1805" i="8"/>
  <c r="B1827" i="8"/>
  <c r="B1829" i="8"/>
  <c r="B1831" i="8"/>
  <c r="B1833" i="8"/>
  <c r="B1835" i="8"/>
  <c r="B1837" i="8"/>
  <c r="C1858" i="8"/>
  <c r="B1859" i="8"/>
  <c r="C1866" i="8"/>
  <c r="C1870" i="8"/>
  <c r="C1874" i="8"/>
  <c r="C1900" i="8"/>
  <c r="U1904" i="8"/>
  <c r="W1904" i="8" s="1"/>
  <c r="X1904" i="8" s="1"/>
  <c r="C1908" i="8"/>
  <c r="C1950" i="8"/>
  <c r="U1954" i="8"/>
  <c r="W1954" i="8" s="1"/>
  <c r="X1954" i="8" s="1"/>
  <c r="C1958" i="8"/>
  <c r="C1973" i="8"/>
  <c r="U1981" i="8"/>
  <c r="W1981" i="8" s="1"/>
  <c r="X1981" i="8" s="1"/>
  <c r="C2002" i="8"/>
  <c r="U2005" i="8"/>
  <c r="W2005" i="8" s="1"/>
  <c r="X2005" i="8" s="1"/>
  <c r="U2017" i="8"/>
  <c r="W2017" i="8" s="1"/>
  <c r="X2017" i="8" s="1"/>
  <c r="C2021" i="8"/>
  <c r="C2029" i="8"/>
  <c r="U2031" i="8"/>
  <c r="AH2032" i="8" s="1"/>
  <c r="U2060" i="8"/>
  <c r="C2060" i="8"/>
  <c r="V2060" i="8"/>
  <c r="V2109" i="8"/>
  <c r="C2190" i="8"/>
  <c r="V2190" i="8"/>
  <c r="U2190" i="8"/>
  <c r="AH2192" i="8" s="1"/>
  <c r="U1510" i="8"/>
  <c r="W1510" i="8" s="1"/>
  <c r="X1510" i="8" s="1"/>
  <c r="U1524" i="8"/>
  <c r="W1524" i="8" s="1"/>
  <c r="X1524" i="8" s="1"/>
  <c r="U1536" i="8"/>
  <c r="W1536" i="8" s="1"/>
  <c r="X1536" i="8" s="1"/>
  <c r="U1542" i="8"/>
  <c r="W1542" i="8" s="1"/>
  <c r="X1542" i="8" s="1"/>
  <c r="U1546" i="8"/>
  <c r="W1546" i="8" s="1"/>
  <c r="X1546" i="8" s="1"/>
  <c r="U1550" i="8"/>
  <c r="W1550" i="8" s="1"/>
  <c r="X1550" i="8" s="1"/>
  <c r="U1554" i="8"/>
  <c r="W1554" i="8" s="1"/>
  <c r="X1554" i="8" s="1"/>
  <c r="U1558" i="8"/>
  <c r="W1558" i="8" s="1"/>
  <c r="X1558" i="8" s="1"/>
  <c r="U1562" i="8"/>
  <c r="W1562" i="8" s="1"/>
  <c r="X1562" i="8" s="1"/>
  <c r="V1565" i="8"/>
  <c r="W1565" i="8" s="1"/>
  <c r="X1565" i="8" s="1"/>
  <c r="V1569" i="8"/>
  <c r="W1569" i="8" s="1"/>
  <c r="X1569" i="8" s="1"/>
  <c r="V1573" i="8"/>
  <c r="W1573" i="8" s="1"/>
  <c r="X1573" i="8" s="1"/>
  <c r="U1588" i="8"/>
  <c r="U1606" i="8"/>
  <c r="W1606" i="8" s="1"/>
  <c r="X1606" i="8" s="1"/>
  <c r="V1615" i="8"/>
  <c r="V1627" i="8"/>
  <c r="W1627" i="8" s="1"/>
  <c r="X1627" i="8" s="1"/>
  <c r="V1629" i="8"/>
  <c r="W1629" i="8" s="1"/>
  <c r="X1629" i="8" s="1"/>
  <c r="V1631" i="8"/>
  <c r="W1631" i="8" s="1"/>
  <c r="X1631" i="8" s="1"/>
  <c r="U1638" i="8"/>
  <c r="W1638" i="8" s="1"/>
  <c r="X1638" i="8" s="1"/>
  <c r="U1640" i="8"/>
  <c r="W1640" i="8" s="1"/>
  <c r="X1640" i="8" s="1"/>
  <c r="U1642" i="8"/>
  <c r="W1642" i="8" s="1"/>
  <c r="X1642" i="8" s="1"/>
  <c r="V1645" i="8"/>
  <c r="W1645" i="8" s="1"/>
  <c r="X1645" i="8" s="1"/>
  <c r="V1647" i="8"/>
  <c r="V1649" i="8"/>
  <c r="V1651" i="8"/>
  <c r="W1651" i="8" s="1"/>
  <c r="X1651" i="8" s="1"/>
  <c r="U1656" i="8"/>
  <c r="W1656" i="8" s="1"/>
  <c r="X1656" i="8" s="1"/>
  <c r="U1658" i="8"/>
  <c r="AH1659" i="8" s="1"/>
  <c r="U1660" i="8"/>
  <c r="V1663" i="8"/>
  <c r="W1663" i="8" s="1"/>
  <c r="X1663" i="8" s="1"/>
  <c r="V1665" i="8"/>
  <c r="W1665" i="8" s="1"/>
  <c r="X1665" i="8" s="1"/>
  <c r="V1667" i="8"/>
  <c r="W1667" i="8" s="1"/>
  <c r="X1667" i="8" s="1"/>
  <c r="V1689" i="8"/>
  <c r="W1689" i="8" s="1"/>
  <c r="X1689" i="8" s="1"/>
  <c r="V1695" i="8"/>
  <c r="AI1695" i="8" s="1"/>
  <c r="AH1721" i="8"/>
  <c r="V1723" i="8"/>
  <c r="W1723" i="8" s="1"/>
  <c r="X1723" i="8" s="1"/>
  <c r="V1735" i="8"/>
  <c r="W1735" i="8" s="1"/>
  <c r="X1735" i="8" s="1"/>
  <c r="V1749" i="8"/>
  <c r="W1749" i="8" s="1"/>
  <c r="X1749" i="8" s="1"/>
  <c r="U1866" i="8"/>
  <c r="W1866" i="8" s="1"/>
  <c r="X1866" i="8" s="1"/>
  <c r="U1870" i="8"/>
  <c r="W1870" i="8" s="1"/>
  <c r="X1870" i="8" s="1"/>
  <c r="U1874" i="8"/>
  <c r="AH1874" i="8" s="1"/>
  <c r="U1906" i="8"/>
  <c r="W1906" i="8" s="1"/>
  <c r="X1906" i="8" s="1"/>
  <c r="U1948" i="8"/>
  <c r="W1948" i="8" s="1"/>
  <c r="X1948" i="8" s="1"/>
  <c r="U1956" i="8"/>
  <c r="W1956" i="8" s="1"/>
  <c r="X1956" i="8" s="1"/>
  <c r="V1962" i="8"/>
  <c r="W1962" i="8" s="1"/>
  <c r="X1962" i="8" s="1"/>
  <c r="V2024" i="8"/>
  <c r="W2024" i="8" s="1"/>
  <c r="X2024" i="8" s="1"/>
  <c r="C2051" i="8"/>
  <c r="V2051" i="8"/>
  <c r="U2051" i="8"/>
  <c r="U2100" i="8"/>
  <c r="W2100" i="8" s="1"/>
  <c r="X2100" i="8" s="1"/>
  <c r="U2283" i="8"/>
  <c r="W2283" i="8" s="1"/>
  <c r="X2283" i="8" s="1"/>
  <c r="U1912" i="8"/>
  <c r="W1912" i="8" s="1"/>
  <c r="X1912" i="8" s="1"/>
  <c r="U1914" i="8"/>
  <c r="W1914" i="8" s="1"/>
  <c r="X1914" i="8" s="1"/>
  <c r="U1916" i="8"/>
  <c r="W1916" i="8" s="1"/>
  <c r="X1916" i="8" s="1"/>
  <c r="U1918" i="8"/>
  <c r="W1918" i="8" s="1"/>
  <c r="X1918" i="8" s="1"/>
  <c r="U1920" i="8"/>
  <c r="W1920" i="8" s="1"/>
  <c r="X1920" i="8" s="1"/>
  <c r="U1922" i="8"/>
  <c r="V1960" i="8"/>
  <c r="W1960" i="8" s="1"/>
  <c r="X1960" i="8" s="1"/>
  <c r="U1961" i="8"/>
  <c r="W1961" i="8" s="1"/>
  <c r="X1961" i="8" s="1"/>
  <c r="V1970" i="8"/>
  <c r="W1970" i="8" s="1"/>
  <c r="X1970" i="8" s="1"/>
  <c r="U1977" i="8"/>
  <c r="W1977" i="8" s="1"/>
  <c r="X1977" i="8" s="1"/>
  <c r="U1985" i="8"/>
  <c r="V1988" i="8"/>
  <c r="W1988" i="8" s="1"/>
  <c r="X1988" i="8" s="1"/>
  <c r="U1991" i="8"/>
  <c r="W1991" i="8" s="1"/>
  <c r="X1991" i="8" s="1"/>
  <c r="U1993" i="8"/>
  <c r="W1993" i="8" s="1"/>
  <c r="X1993" i="8" s="1"/>
  <c r="U1997" i="8"/>
  <c r="W1997" i="8" s="1"/>
  <c r="X1997" i="8" s="1"/>
  <c r="U1999" i="8"/>
  <c r="W1999" i="8" s="1"/>
  <c r="X1999" i="8" s="1"/>
  <c r="U2001" i="8"/>
  <c r="W2001" i="8" s="1"/>
  <c r="X2001" i="8" s="1"/>
  <c r="V2004" i="8"/>
  <c r="W2004" i="8" s="1"/>
  <c r="X2004" i="8" s="1"/>
  <c r="V2008" i="8"/>
  <c r="W2008" i="8" s="1"/>
  <c r="X2008" i="8" s="1"/>
  <c r="U2009" i="8"/>
  <c r="V2016" i="8"/>
  <c r="W2016" i="8" s="1"/>
  <c r="X2016" i="8" s="1"/>
  <c r="V2036" i="8"/>
  <c r="W2036" i="8" s="1"/>
  <c r="X2036" i="8" s="1"/>
  <c r="V2042" i="8"/>
  <c r="V2044" i="8"/>
  <c r="W2044" i="8" s="1"/>
  <c r="X2044" i="8" s="1"/>
  <c r="V2050" i="8"/>
  <c r="W2050" i="8" s="1"/>
  <c r="X2050" i="8" s="1"/>
  <c r="U2053" i="8"/>
  <c r="W2053" i="8" s="1"/>
  <c r="X2053" i="8" s="1"/>
  <c r="V2056" i="8"/>
  <c r="U2082" i="8"/>
  <c r="W2082" i="8" s="1"/>
  <c r="X2082" i="8" s="1"/>
  <c r="V2093" i="8"/>
  <c r="U2112" i="8"/>
  <c r="W2112" i="8" s="1"/>
  <c r="X2112" i="8" s="1"/>
  <c r="V2121" i="8"/>
  <c r="AI2125" i="8" s="1"/>
  <c r="U2140" i="8"/>
  <c r="W2140" i="8" s="1"/>
  <c r="X2140" i="8" s="1"/>
  <c r="V2149" i="8"/>
  <c r="U2160" i="8"/>
  <c r="W2160" i="8" s="1"/>
  <c r="X2160" i="8" s="1"/>
  <c r="U2182" i="8"/>
  <c r="W2182" i="8" s="1"/>
  <c r="X2182" i="8" s="1"/>
  <c r="U2215" i="8"/>
  <c r="C2215" i="8"/>
  <c r="V2215" i="8"/>
  <c r="U2230" i="8"/>
  <c r="W2230" i="8" s="1"/>
  <c r="X2230" i="8" s="1"/>
  <c r="C2250" i="8"/>
  <c r="V2250" i="8"/>
  <c r="U2250" i="8"/>
  <c r="U1876" i="8"/>
  <c r="W1876" i="8" s="1"/>
  <c r="X1876" i="8" s="1"/>
  <c r="U1878" i="8"/>
  <c r="W1878" i="8" s="1"/>
  <c r="X1878" i="8" s="1"/>
  <c r="U1880" i="8"/>
  <c r="W1880" i="8" s="1"/>
  <c r="X1880" i="8" s="1"/>
  <c r="U1882" i="8"/>
  <c r="W1882" i="8" s="1"/>
  <c r="X1882" i="8" s="1"/>
  <c r="U1884" i="8"/>
  <c r="W1884" i="8" s="1"/>
  <c r="X1884" i="8" s="1"/>
  <c r="U1886" i="8"/>
  <c r="AH1886" i="8" s="1"/>
  <c r="B1899" i="8"/>
  <c r="B1901" i="8"/>
  <c r="B1903" i="8"/>
  <c r="B1905" i="8"/>
  <c r="B1907" i="8"/>
  <c r="B1909" i="8"/>
  <c r="U1924" i="8"/>
  <c r="W1924" i="8" s="1"/>
  <c r="X1924" i="8" s="1"/>
  <c r="U1926" i="8"/>
  <c r="W1926" i="8" s="1"/>
  <c r="X1926" i="8" s="1"/>
  <c r="U1928" i="8"/>
  <c r="W1928" i="8" s="1"/>
  <c r="X1928" i="8" s="1"/>
  <c r="U1930" i="8"/>
  <c r="W1930" i="8" s="1"/>
  <c r="X1930" i="8" s="1"/>
  <c r="U1932" i="8"/>
  <c r="W1932" i="8" s="1"/>
  <c r="X1932" i="8" s="1"/>
  <c r="U1934" i="8"/>
  <c r="AH1934" i="8" s="1"/>
  <c r="B1947" i="8"/>
  <c r="B1949" i="8"/>
  <c r="B1951" i="8"/>
  <c r="B1953" i="8"/>
  <c r="B1955" i="8"/>
  <c r="B1957" i="8"/>
  <c r="B1964" i="8"/>
  <c r="B1968" i="8"/>
  <c r="V1968" i="8"/>
  <c r="W1968" i="8" s="1"/>
  <c r="X1968" i="8" s="1"/>
  <c r="U1969" i="8"/>
  <c r="W1969" i="8" s="1"/>
  <c r="X1969" i="8" s="1"/>
  <c r="B1972" i="8"/>
  <c r="B1976" i="8"/>
  <c r="V1976" i="8"/>
  <c r="W1976" i="8" s="1"/>
  <c r="X1976" i="8" s="1"/>
  <c r="B1979" i="8"/>
  <c r="C1979" i="8"/>
  <c r="B1980" i="8"/>
  <c r="U1987" i="8"/>
  <c r="W1987" i="8" s="1"/>
  <c r="X1987" i="8" s="1"/>
  <c r="C1989" i="8"/>
  <c r="B1990" i="8"/>
  <c r="V1990" i="8"/>
  <c r="W1990" i="8" s="1"/>
  <c r="X1990" i="8" s="1"/>
  <c r="C1995" i="8"/>
  <c r="B1996" i="8"/>
  <c r="V1996" i="8"/>
  <c r="W1996" i="8" s="1"/>
  <c r="X1996" i="8" s="1"/>
  <c r="U2007" i="8"/>
  <c r="AH2008" i="8" s="1"/>
  <c r="U2011" i="8"/>
  <c r="W2011" i="8" s="1"/>
  <c r="X2011" i="8" s="1"/>
  <c r="U2013" i="8"/>
  <c r="W2013" i="8" s="1"/>
  <c r="X2013" i="8" s="1"/>
  <c r="U2015" i="8"/>
  <c r="W2015" i="8" s="1"/>
  <c r="X2015" i="8" s="1"/>
  <c r="C2017" i="8"/>
  <c r="B2018" i="8"/>
  <c r="V2018" i="8"/>
  <c r="AI2018" i="8" s="1"/>
  <c r="B2020" i="8"/>
  <c r="U2023" i="8"/>
  <c r="W2023" i="8" s="1"/>
  <c r="X2023" i="8" s="1"/>
  <c r="B2026" i="8"/>
  <c r="V2030" i="8"/>
  <c r="W2030" i="8" s="1"/>
  <c r="X2030" i="8" s="1"/>
  <c r="C2031" i="8"/>
  <c r="U2035" i="8"/>
  <c r="B2038" i="8"/>
  <c r="V2038" i="8"/>
  <c r="W2038" i="8" s="1"/>
  <c r="X2038" i="8" s="1"/>
  <c r="U2041" i="8"/>
  <c r="W2041" i="8" s="1"/>
  <c r="X2041" i="8" s="1"/>
  <c r="C2045" i="8"/>
  <c r="B2052" i="8"/>
  <c r="V2052" i="8"/>
  <c r="W2052" i="8" s="1"/>
  <c r="X2052" i="8" s="1"/>
  <c r="V2058" i="8"/>
  <c r="W2058" i="8" s="1"/>
  <c r="X2058" i="8" s="1"/>
  <c r="C2059" i="8"/>
  <c r="U2061" i="8"/>
  <c r="C2065" i="8"/>
  <c r="V2066" i="8"/>
  <c r="C2070" i="8"/>
  <c r="C2076" i="8"/>
  <c r="C2077" i="8"/>
  <c r="U2088" i="8"/>
  <c r="W2088" i="8" s="1"/>
  <c r="X2088" i="8" s="1"/>
  <c r="V2095" i="8"/>
  <c r="U2114" i="8"/>
  <c r="AH2114" i="8" s="1"/>
  <c r="V2123" i="8"/>
  <c r="U2152" i="8"/>
  <c r="W2152" i="8" s="1"/>
  <c r="X2152" i="8" s="1"/>
  <c r="U2164" i="8"/>
  <c r="W2164" i="8" s="1"/>
  <c r="X2164" i="8" s="1"/>
  <c r="C2194" i="8"/>
  <c r="V2194" i="8"/>
  <c r="U2194" i="8"/>
  <c r="AH2210" i="8"/>
  <c r="U2299" i="8"/>
  <c r="W2299" i="8" s="1"/>
  <c r="X2299" i="8" s="1"/>
  <c r="U2386" i="8"/>
  <c r="W2386" i="8" s="1"/>
  <c r="X2386" i="8" s="1"/>
  <c r="U2429" i="8"/>
  <c r="W2429" i="8" s="1"/>
  <c r="X2429" i="8" s="1"/>
  <c r="B1863" i="8"/>
  <c r="B1865" i="8"/>
  <c r="B1867" i="8"/>
  <c r="B1869" i="8"/>
  <c r="B1871" i="8"/>
  <c r="B1873" i="8"/>
  <c r="B1911" i="8"/>
  <c r="B1913" i="8"/>
  <c r="B1915" i="8"/>
  <c r="B1917" i="8"/>
  <c r="B1919" i="8"/>
  <c r="B1921" i="8"/>
  <c r="B1959" i="8"/>
  <c r="B1974" i="8"/>
  <c r="V1974" i="8"/>
  <c r="W1974" i="8" s="1"/>
  <c r="X1974" i="8" s="1"/>
  <c r="B1982" i="8"/>
  <c r="V1982" i="8"/>
  <c r="AI1982" i="8" s="1"/>
  <c r="B1985" i="8"/>
  <c r="C1985" i="8"/>
  <c r="B1993" i="8"/>
  <c r="C1993" i="8"/>
  <c r="B1994" i="8"/>
  <c r="C1999" i="8"/>
  <c r="B2000" i="8"/>
  <c r="B2006" i="8"/>
  <c r="AH2006" i="8"/>
  <c r="C2009" i="8"/>
  <c r="B2010" i="8"/>
  <c r="V2010" i="8"/>
  <c r="W2010" i="8" s="1"/>
  <c r="X2010" i="8" s="1"/>
  <c r="B2022" i="8"/>
  <c r="V2022" i="8"/>
  <c r="W2022" i="8" s="1"/>
  <c r="X2022" i="8" s="1"/>
  <c r="C2044" i="8"/>
  <c r="U2049" i="8"/>
  <c r="W2049" i="8" s="1"/>
  <c r="X2049" i="8" s="1"/>
  <c r="C2053" i="8"/>
  <c r="V2064" i="8"/>
  <c r="W2064" i="8" s="1"/>
  <c r="X2064" i="8" s="1"/>
  <c r="U2069" i="8"/>
  <c r="W2069" i="8" s="1"/>
  <c r="X2069" i="8" s="1"/>
  <c r="V2076" i="8"/>
  <c r="W2076" i="8" s="1"/>
  <c r="X2076" i="8" s="1"/>
  <c r="U2084" i="8"/>
  <c r="W2084" i="8" s="1"/>
  <c r="X2084" i="8" s="1"/>
  <c r="U2098" i="8"/>
  <c r="W2098" i="8" s="1"/>
  <c r="X2098" i="8" s="1"/>
  <c r="V2107" i="8"/>
  <c r="AI2107" i="8" s="1"/>
  <c r="U2126" i="8"/>
  <c r="W2126" i="8" s="1"/>
  <c r="X2126" i="8" s="1"/>
  <c r="V2135" i="8"/>
  <c r="U2170" i="8"/>
  <c r="W2170" i="8" s="1"/>
  <c r="X2170" i="8" s="1"/>
  <c r="AH2187" i="8"/>
  <c r="U2378" i="8"/>
  <c r="W2378" i="8" s="1"/>
  <c r="X2378" i="8" s="1"/>
  <c r="U2063" i="8"/>
  <c r="W2063" i="8" s="1"/>
  <c r="X2063" i="8" s="1"/>
  <c r="B2068" i="8"/>
  <c r="V2068" i="8"/>
  <c r="U2073" i="8"/>
  <c r="W2073" i="8" s="1"/>
  <c r="X2073" i="8" s="1"/>
  <c r="U2075" i="8"/>
  <c r="W2075" i="8" s="1"/>
  <c r="X2075" i="8" s="1"/>
  <c r="U2079" i="8"/>
  <c r="W2079" i="8" s="1"/>
  <c r="X2079" i="8" s="1"/>
  <c r="C2085" i="8"/>
  <c r="B2088" i="8"/>
  <c r="C2088" i="8"/>
  <c r="B2090" i="8"/>
  <c r="C2090" i="8"/>
  <c r="B2091" i="8"/>
  <c r="U2094" i="8"/>
  <c r="W2094" i="8" s="1"/>
  <c r="X2094" i="8" s="1"/>
  <c r="U2096" i="8"/>
  <c r="W2096" i="8" s="1"/>
  <c r="X2096" i="8" s="1"/>
  <c r="B2102" i="8"/>
  <c r="C2102" i="8"/>
  <c r="B2103" i="8"/>
  <c r="B2105" i="8"/>
  <c r="U2108" i="8"/>
  <c r="W2108" i="8" s="1"/>
  <c r="X2108" i="8" s="1"/>
  <c r="U2110" i="8"/>
  <c r="W2110" i="8" s="1"/>
  <c r="X2110" i="8" s="1"/>
  <c r="B2116" i="8"/>
  <c r="C2116" i="8"/>
  <c r="B2117" i="8"/>
  <c r="B2119" i="8"/>
  <c r="U2122" i="8"/>
  <c r="W2122" i="8" s="1"/>
  <c r="X2122" i="8" s="1"/>
  <c r="U2124" i="8"/>
  <c r="W2124" i="8" s="1"/>
  <c r="X2124" i="8" s="1"/>
  <c r="B2128" i="8"/>
  <c r="C2128" i="8"/>
  <c r="B2130" i="8"/>
  <c r="C2130" i="8"/>
  <c r="B2131" i="8"/>
  <c r="B2133" i="8"/>
  <c r="U2136" i="8"/>
  <c r="W2136" i="8" s="1"/>
  <c r="X2136" i="8" s="1"/>
  <c r="U2138" i="8"/>
  <c r="W2138" i="8" s="1"/>
  <c r="X2138" i="8" s="1"/>
  <c r="B2142" i="8"/>
  <c r="C2142" i="8"/>
  <c r="B2144" i="8"/>
  <c r="C2144" i="8"/>
  <c r="B2145" i="8"/>
  <c r="B2147" i="8"/>
  <c r="U2150" i="8"/>
  <c r="W2150" i="8" s="1"/>
  <c r="X2150" i="8" s="1"/>
  <c r="B2154" i="8"/>
  <c r="C2154" i="8"/>
  <c r="B2155" i="8"/>
  <c r="B2157" i="8"/>
  <c r="U2158" i="8"/>
  <c r="W2158" i="8" s="1"/>
  <c r="X2158" i="8" s="1"/>
  <c r="B2162" i="8"/>
  <c r="C2162" i="8"/>
  <c r="B2165" i="8"/>
  <c r="B2168" i="8"/>
  <c r="C2168" i="8"/>
  <c r="B2171" i="8"/>
  <c r="U2172" i="8"/>
  <c r="W2172" i="8" s="1"/>
  <c r="X2172" i="8" s="1"/>
  <c r="C2174" i="8"/>
  <c r="B2177" i="8"/>
  <c r="U2178" i="8"/>
  <c r="W2178" i="8" s="1"/>
  <c r="X2178" i="8" s="1"/>
  <c r="C2180" i="8"/>
  <c r="B2183" i="8"/>
  <c r="B2187" i="8"/>
  <c r="V2187" i="8"/>
  <c r="W2187" i="8" s="1"/>
  <c r="X2187" i="8" s="1"/>
  <c r="B2189" i="8"/>
  <c r="V2189" i="8"/>
  <c r="W2189" i="8" s="1"/>
  <c r="X2189" i="8" s="1"/>
  <c r="B2192" i="8"/>
  <c r="C2192" i="8"/>
  <c r="U2198" i="8"/>
  <c r="AH2198" i="8" s="1"/>
  <c r="B2201" i="8"/>
  <c r="V2201" i="8"/>
  <c r="W2201" i="8" s="1"/>
  <c r="X2201" i="8" s="1"/>
  <c r="V2202" i="8"/>
  <c r="W2202" i="8" s="1"/>
  <c r="X2202" i="8" s="1"/>
  <c r="U2204" i="8"/>
  <c r="W2204" i="8" s="1"/>
  <c r="X2204" i="8" s="1"/>
  <c r="B2206" i="8"/>
  <c r="C2206" i="8"/>
  <c r="B2207" i="8"/>
  <c r="V2217" i="8"/>
  <c r="W2217" i="8" s="1"/>
  <c r="X2217" i="8" s="1"/>
  <c r="C2218" i="8"/>
  <c r="U2222" i="8"/>
  <c r="AH2222" i="8" s="1"/>
  <c r="U2224" i="8"/>
  <c r="W2224" i="8" s="1"/>
  <c r="X2224" i="8" s="1"/>
  <c r="B2226" i="8"/>
  <c r="C2226" i="8"/>
  <c r="B2229" i="8"/>
  <c r="V2229" i="8"/>
  <c r="W2229" i="8" s="1"/>
  <c r="X2229" i="8" s="1"/>
  <c r="U2232" i="8"/>
  <c r="W2232" i="8" s="1"/>
  <c r="X2232" i="8" s="1"/>
  <c r="B2235" i="8"/>
  <c r="V2235" i="8"/>
  <c r="W2235" i="8" s="1"/>
  <c r="X2235" i="8" s="1"/>
  <c r="U2236" i="8"/>
  <c r="AH2240" i="8" s="1"/>
  <c r="V2245" i="8"/>
  <c r="W2245" i="8" s="1"/>
  <c r="X2245" i="8" s="1"/>
  <c r="U2248" i="8"/>
  <c r="W2248" i="8" s="1"/>
  <c r="X2248" i="8" s="1"/>
  <c r="V2261" i="8"/>
  <c r="U2286" i="8"/>
  <c r="W2286" i="8" s="1"/>
  <c r="X2286" i="8" s="1"/>
  <c r="U2302" i="8"/>
  <c r="W2302" i="8" s="1"/>
  <c r="X2302" i="8" s="1"/>
  <c r="V2323" i="8"/>
  <c r="U2339" i="8"/>
  <c r="W2339" i="8" s="1"/>
  <c r="X2339" i="8" s="1"/>
  <c r="V2369" i="8"/>
  <c r="U2506" i="8"/>
  <c r="W2506" i="8" s="1"/>
  <c r="X2506" i="8" s="1"/>
  <c r="V2687" i="8"/>
  <c r="W2687" i="8" s="1"/>
  <c r="X2687" i="8" s="1"/>
  <c r="B2028" i="8"/>
  <c r="V2028" i="8"/>
  <c r="W2028" i="8" s="1"/>
  <c r="X2028" i="8" s="1"/>
  <c r="B2032" i="8"/>
  <c r="V2032" i="8"/>
  <c r="W2032" i="8" s="1"/>
  <c r="X2032" i="8" s="1"/>
  <c r="B2040" i="8"/>
  <c r="V2040" i="8"/>
  <c r="W2040" i="8" s="1"/>
  <c r="X2040" i="8" s="1"/>
  <c r="B2046" i="8"/>
  <c r="V2046" i="8"/>
  <c r="W2046" i="8" s="1"/>
  <c r="X2046" i="8" s="1"/>
  <c r="B2054" i="8"/>
  <c r="V2054" i="8"/>
  <c r="B2062" i="8"/>
  <c r="V2062" i="8"/>
  <c r="W2062" i="8" s="1"/>
  <c r="X2062" i="8" s="1"/>
  <c r="B2072" i="8"/>
  <c r="V2072" i="8"/>
  <c r="W2072" i="8" s="1"/>
  <c r="X2072" i="8" s="1"/>
  <c r="B2074" i="8"/>
  <c r="V2074" i="8"/>
  <c r="W2074" i="8" s="1"/>
  <c r="X2074" i="8" s="1"/>
  <c r="B2078" i="8"/>
  <c r="V2078" i="8"/>
  <c r="W2078" i="8" s="1"/>
  <c r="X2078" i="8" s="1"/>
  <c r="C2081" i="8"/>
  <c r="C2082" i="8"/>
  <c r="B2083" i="8"/>
  <c r="C2084" i="8"/>
  <c r="B2089" i="8"/>
  <c r="U2092" i="8"/>
  <c r="W2092" i="8" s="1"/>
  <c r="X2092" i="8" s="1"/>
  <c r="B2098" i="8"/>
  <c r="C2098" i="8"/>
  <c r="B2100" i="8"/>
  <c r="C2100" i="8"/>
  <c r="B2101" i="8"/>
  <c r="U2104" i="8"/>
  <c r="W2104" i="8" s="1"/>
  <c r="X2104" i="8" s="1"/>
  <c r="U2106" i="8"/>
  <c r="W2106" i="8" s="1"/>
  <c r="X2106" i="8" s="1"/>
  <c r="B2112" i="8"/>
  <c r="C2112" i="8"/>
  <c r="B2114" i="8"/>
  <c r="C2114" i="8"/>
  <c r="B2115" i="8"/>
  <c r="U2118" i="8"/>
  <c r="W2118" i="8" s="1"/>
  <c r="X2118" i="8" s="1"/>
  <c r="U2120" i="8"/>
  <c r="W2120" i="8" s="1"/>
  <c r="X2120" i="8" s="1"/>
  <c r="B2126" i="8"/>
  <c r="C2126" i="8"/>
  <c r="B2127" i="8"/>
  <c r="B2129" i="8"/>
  <c r="U2132" i="8"/>
  <c r="W2132" i="8" s="1"/>
  <c r="X2132" i="8" s="1"/>
  <c r="U2134" i="8"/>
  <c r="W2134" i="8" s="1"/>
  <c r="X2134" i="8" s="1"/>
  <c r="B2140" i="8"/>
  <c r="C2140" i="8"/>
  <c r="B2141" i="8"/>
  <c r="B2143" i="8"/>
  <c r="U2146" i="8"/>
  <c r="W2146" i="8" s="1"/>
  <c r="X2146" i="8" s="1"/>
  <c r="U2148" i="8"/>
  <c r="W2148" i="8" s="1"/>
  <c r="X2148" i="8" s="1"/>
  <c r="B2152" i="8"/>
  <c r="C2152" i="8"/>
  <c r="U2156" i="8"/>
  <c r="W2156" i="8" s="1"/>
  <c r="X2156" i="8" s="1"/>
  <c r="B2160" i="8"/>
  <c r="C2160" i="8"/>
  <c r="B2164" i="8"/>
  <c r="C2164" i="8"/>
  <c r="U2166" i="8"/>
  <c r="W2166" i="8" s="1"/>
  <c r="X2166" i="8" s="1"/>
  <c r="B2170" i="8"/>
  <c r="C2170" i="8"/>
  <c r="B2173" i="8"/>
  <c r="B2176" i="8"/>
  <c r="C2176" i="8"/>
  <c r="B2179" i="8"/>
  <c r="B2182" i="8"/>
  <c r="C2182" i="8"/>
  <c r="B2185" i="8"/>
  <c r="B2193" i="8"/>
  <c r="B2197" i="8"/>
  <c r="V2197" i="8"/>
  <c r="W2197" i="8" s="1"/>
  <c r="X2197" i="8" s="1"/>
  <c r="B2211" i="8"/>
  <c r="U2212" i="8"/>
  <c r="AH2212" i="8" s="1"/>
  <c r="B2220" i="8"/>
  <c r="C2228" i="8"/>
  <c r="C2230" i="8"/>
  <c r="U2246" i="8"/>
  <c r="AH2246" i="8" s="1"/>
  <c r="U2249" i="8"/>
  <c r="C2249" i="8"/>
  <c r="V2249" i="8"/>
  <c r="V2263" i="8"/>
  <c r="U2277" i="8"/>
  <c r="W2277" i="8" s="1"/>
  <c r="X2277" i="8" s="1"/>
  <c r="U2333" i="8"/>
  <c r="W2333" i="8" s="1"/>
  <c r="X2333" i="8" s="1"/>
  <c r="U2342" i="8"/>
  <c r="W2342" i="8" s="1"/>
  <c r="X2342" i="8" s="1"/>
  <c r="U2396" i="8"/>
  <c r="W2396" i="8" s="1"/>
  <c r="X2396" i="8" s="1"/>
  <c r="V2436" i="8"/>
  <c r="W2436" i="8" s="1"/>
  <c r="X2436" i="8" s="1"/>
  <c r="C2476" i="8"/>
  <c r="V2476" i="8"/>
  <c r="U2476" i="8"/>
  <c r="U2597" i="8"/>
  <c r="W2597" i="8" s="1"/>
  <c r="X2597" i="8" s="1"/>
  <c r="U2090" i="8"/>
  <c r="W2090" i="8" s="1"/>
  <c r="X2090" i="8" s="1"/>
  <c r="U2102" i="8"/>
  <c r="W2102" i="8" s="1"/>
  <c r="X2102" i="8" s="1"/>
  <c r="U2116" i="8"/>
  <c r="W2116" i="8" s="1"/>
  <c r="X2116" i="8" s="1"/>
  <c r="U2128" i="8"/>
  <c r="W2128" i="8" s="1"/>
  <c r="X2128" i="8" s="1"/>
  <c r="U2130" i="8"/>
  <c r="W2130" i="8" s="1"/>
  <c r="X2130" i="8" s="1"/>
  <c r="U2142" i="8"/>
  <c r="W2142" i="8" s="1"/>
  <c r="X2142" i="8" s="1"/>
  <c r="U2144" i="8"/>
  <c r="W2144" i="8" s="1"/>
  <c r="X2144" i="8" s="1"/>
  <c r="U2154" i="8"/>
  <c r="W2154" i="8" s="1"/>
  <c r="X2154" i="8" s="1"/>
  <c r="U2162" i="8"/>
  <c r="W2162" i="8" s="1"/>
  <c r="X2162" i="8" s="1"/>
  <c r="U2168" i="8"/>
  <c r="W2168" i="8" s="1"/>
  <c r="X2168" i="8" s="1"/>
  <c r="U2174" i="8"/>
  <c r="AH2174" i="8" s="1"/>
  <c r="U2180" i="8"/>
  <c r="W2180" i="8" s="1"/>
  <c r="X2180" i="8" s="1"/>
  <c r="V2195" i="8"/>
  <c r="W2195" i="8" s="1"/>
  <c r="X2195" i="8" s="1"/>
  <c r="V2203" i="8"/>
  <c r="W2203" i="8" s="1"/>
  <c r="X2203" i="8" s="1"/>
  <c r="U2216" i="8"/>
  <c r="W2216" i="8" s="1"/>
  <c r="X2216" i="8" s="1"/>
  <c r="V2223" i="8"/>
  <c r="AI2224" i="8" s="1"/>
  <c r="U2258" i="8"/>
  <c r="W2258" i="8" s="1"/>
  <c r="X2258" i="8" s="1"/>
  <c r="V2269" i="8"/>
  <c r="U2280" i="8"/>
  <c r="W2280" i="8" s="1"/>
  <c r="X2280" i="8" s="1"/>
  <c r="U2305" i="8"/>
  <c r="W2305" i="8" s="1"/>
  <c r="X2305" i="8" s="1"/>
  <c r="V2317" i="8"/>
  <c r="U2327" i="8"/>
  <c r="W2327" i="8" s="1"/>
  <c r="X2327" i="8" s="1"/>
  <c r="U2336" i="8"/>
  <c r="W2336" i="8" s="1"/>
  <c r="X2336" i="8" s="1"/>
  <c r="V2343" i="8"/>
  <c r="AI2344" i="8" s="1"/>
  <c r="U2376" i="8"/>
  <c r="W2376" i="8" s="1"/>
  <c r="X2376" i="8" s="1"/>
  <c r="U2382" i="8"/>
  <c r="W2382" i="8" s="1"/>
  <c r="X2382" i="8" s="1"/>
  <c r="U2404" i="8"/>
  <c r="W2404" i="8" s="1"/>
  <c r="X2404" i="8" s="1"/>
  <c r="U2652" i="8"/>
  <c r="W2652" i="8" s="1"/>
  <c r="X2652" i="8" s="1"/>
  <c r="U2254" i="8"/>
  <c r="W2254" i="8" s="1"/>
  <c r="X2254" i="8" s="1"/>
  <c r="U2256" i="8"/>
  <c r="W2256" i="8" s="1"/>
  <c r="X2256" i="8" s="1"/>
  <c r="U2262" i="8"/>
  <c r="W2262" i="8" s="1"/>
  <c r="X2262" i="8" s="1"/>
  <c r="U2270" i="8"/>
  <c r="AH2271" i="8" s="1"/>
  <c r="U2272" i="8"/>
  <c r="W2272" i="8" s="1"/>
  <c r="X2272" i="8" s="1"/>
  <c r="U2313" i="8"/>
  <c r="W2313" i="8" s="1"/>
  <c r="X2313" i="8" s="1"/>
  <c r="U2316" i="8"/>
  <c r="W2316" i="8" s="1"/>
  <c r="X2316" i="8" s="1"/>
  <c r="U2319" i="8"/>
  <c r="W2319" i="8" s="1"/>
  <c r="X2319" i="8" s="1"/>
  <c r="U2322" i="8"/>
  <c r="W2322" i="8" s="1"/>
  <c r="X2322" i="8" s="1"/>
  <c r="U2348" i="8"/>
  <c r="W2348" i="8" s="1"/>
  <c r="X2348" i="8" s="1"/>
  <c r="U2350" i="8"/>
  <c r="W2350" i="8" s="1"/>
  <c r="X2350" i="8" s="1"/>
  <c r="U2358" i="8"/>
  <c r="W2358" i="8" s="1"/>
  <c r="X2358" i="8" s="1"/>
  <c r="U2360" i="8"/>
  <c r="W2360" i="8" s="1"/>
  <c r="X2360" i="8" s="1"/>
  <c r="U2366" i="8"/>
  <c r="W2366" i="8" s="1"/>
  <c r="X2366" i="8" s="1"/>
  <c r="U2392" i="8"/>
  <c r="W2392" i="8" s="1"/>
  <c r="X2392" i="8" s="1"/>
  <c r="U2398" i="8"/>
  <c r="W2398" i="8" s="1"/>
  <c r="X2398" i="8" s="1"/>
  <c r="U2406" i="8"/>
  <c r="W2406" i="8" s="1"/>
  <c r="X2406" i="8" s="1"/>
  <c r="U2414" i="8"/>
  <c r="W2414" i="8" s="1"/>
  <c r="X2414" i="8" s="1"/>
  <c r="U2419" i="8"/>
  <c r="W2419" i="8" s="1"/>
  <c r="X2419" i="8" s="1"/>
  <c r="U2463" i="8"/>
  <c r="W2463" i="8" s="1"/>
  <c r="X2463" i="8" s="1"/>
  <c r="U2471" i="8"/>
  <c r="W2471" i="8" s="1"/>
  <c r="X2471" i="8" s="1"/>
  <c r="U2477" i="8"/>
  <c r="C2477" i="8"/>
  <c r="V2477" i="8"/>
  <c r="U2489" i="8"/>
  <c r="C2489" i="8"/>
  <c r="V2489" i="8"/>
  <c r="V2550" i="8"/>
  <c r="C2550" i="8"/>
  <c r="U2550" i="8"/>
  <c r="AH2551" i="8" s="1"/>
  <c r="U2680" i="8"/>
  <c r="W2680" i="8" s="1"/>
  <c r="X2680" i="8" s="1"/>
  <c r="B2209" i="8"/>
  <c r="V2209" i="8"/>
  <c r="W2209" i="8" s="1"/>
  <c r="X2209" i="8" s="1"/>
  <c r="B2219" i="8"/>
  <c r="B2227" i="8"/>
  <c r="B2231" i="8"/>
  <c r="V2231" i="8"/>
  <c r="W2231" i="8" s="1"/>
  <c r="X2231" i="8" s="1"/>
  <c r="B2234" i="8"/>
  <c r="C2234" i="8"/>
  <c r="B2239" i="8"/>
  <c r="B2243" i="8"/>
  <c r="V2243" i="8"/>
  <c r="W2243" i="8" s="1"/>
  <c r="X2243" i="8" s="1"/>
  <c r="B2258" i="8"/>
  <c r="C2258" i="8"/>
  <c r="B2259" i="8"/>
  <c r="B2265" i="8"/>
  <c r="C2277" i="8"/>
  <c r="B2278" i="8"/>
  <c r="B2279" i="8"/>
  <c r="C2280" i="8"/>
  <c r="B2281" i="8"/>
  <c r="U2282" i="8"/>
  <c r="AH2282" i="8" s="1"/>
  <c r="C2283" i="8"/>
  <c r="B2284" i="8"/>
  <c r="B2285" i="8"/>
  <c r="C2286" i="8"/>
  <c r="B2287" i="8"/>
  <c r="U2288" i="8"/>
  <c r="W2288" i="8" s="1"/>
  <c r="X2288" i="8" s="1"/>
  <c r="B2290" i="8"/>
  <c r="C2299" i="8"/>
  <c r="U2300" i="8"/>
  <c r="W2300" i="8" s="1"/>
  <c r="X2300" i="8" s="1"/>
  <c r="B2302" i="8"/>
  <c r="C2302" i="8"/>
  <c r="B2305" i="8"/>
  <c r="C2305" i="8"/>
  <c r="B2306" i="8"/>
  <c r="B2307" i="8"/>
  <c r="U2308" i="8"/>
  <c r="W2308" i="8" s="1"/>
  <c r="X2308" i="8" s="1"/>
  <c r="B2310" i="8"/>
  <c r="C2327" i="8"/>
  <c r="U2328" i="8"/>
  <c r="W2328" i="8" s="1"/>
  <c r="X2328" i="8" s="1"/>
  <c r="B2330" i="8"/>
  <c r="C2330" i="8"/>
  <c r="C2333" i="8"/>
  <c r="U2334" i="8"/>
  <c r="W2334" i="8" s="1"/>
  <c r="X2334" i="8" s="1"/>
  <c r="B2336" i="8"/>
  <c r="C2336" i="8"/>
  <c r="B2339" i="8"/>
  <c r="C2339" i="8"/>
  <c r="B2340" i="8"/>
  <c r="B2341" i="8"/>
  <c r="U2341" i="8"/>
  <c r="W2341" i="8" s="1"/>
  <c r="X2341" i="8" s="1"/>
  <c r="C2342" i="8"/>
  <c r="U2344" i="8"/>
  <c r="W2344" i="8" s="1"/>
  <c r="X2344" i="8" s="1"/>
  <c r="B2367" i="8"/>
  <c r="U2368" i="8"/>
  <c r="W2368" i="8" s="1"/>
  <c r="X2368" i="8" s="1"/>
  <c r="U2370" i="8"/>
  <c r="W2370" i="8" s="1"/>
  <c r="X2370" i="8" s="1"/>
  <c r="B2376" i="8"/>
  <c r="C2376" i="8"/>
  <c r="B2377" i="8"/>
  <c r="C2378" i="8"/>
  <c r="B2379" i="8"/>
  <c r="B2382" i="8"/>
  <c r="C2382" i="8"/>
  <c r="B2383" i="8"/>
  <c r="C2396" i="8"/>
  <c r="B2399" i="8"/>
  <c r="U2400" i="8"/>
  <c r="W2400" i="8" s="1"/>
  <c r="X2400" i="8" s="1"/>
  <c r="B2408" i="8"/>
  <c r="U2408" i="8"/>
  <c r="W2408" i="8" s="1"/>
  <c r="X2408" i="8" s="1"/>
  <c r="C2410" i="8"/>
  <c r="C2429" i="8"/>
  <c r="C2439" i="8"/>
  <c r="V2439" i="8"/>
  <c r="U2439" i="8"/>
  <c r="AH2440" i="8" s="1"/>
  <c r="U2457" i="8"/>
  <c r="W2457" i="8" s="1"/>
  <c r="X2457" i="8" s="1"/>
  <c r="U2480" i="8"/>
  <c r="W2480" i="8" s="1"/>
  <c r="X2480" i="8" s="1"/>
  <c r="U2495" i="8"/>
  <c r="C2495" i="8"/>
  <c r="V2535" i="8"/>
  <c r="W2535" i="8" s="1"/>
  <c r="X2535" i="8" s="1"/>
  <c r="V2543" i="8"/>
  <c r="W2543" i="8" s="1"/>
  <c r="X2543" i="8" s="1"/>
  <c r="V2556" i="8"/>
  <c r="C2556" i="8"/>
  <c r="U2556" i="8"/>
  <c r="U2659" i="8"/>
  <c r="W2659" i="8" s="1"/>
  <c r="X2659" i="8" s="1"/>
  <c r="V2237" i="8"/>
  <c r="W2237" i="8" s="1"/>
  <c r="X2237" i="8" s="1"/>
  <c r="B2247" i="8"/>
  <c r="B2251" i="8"/>
  <c r="V2251" i="8"/>
  <c r="W2251" i="8" s="1"/>
  <c r="X2251" i="8" s="1"/>
  <c r="B2254" i="8"/>
  <c r="C2254" i="8"/>
  <c r="B2255" i="8"/>
  <c r="B2257" i="8"/>
  <c r="C2257" i="8"/>
  <c r="V2257" i="8"/>
  <c r="B2262" i="8"/>
  <c r="C2262" i="8"/>
  <c r="B2270" i="8"/>
  <c r="C2270" i="8"/>
  <c r="B2271" i="8"/>
  <c r="C2272" i="8"/>
  <c r="B2273" i="8"/>
  <c r="C2273" i="8"/>
  <c r="U2274" i="8"/>
  <c r="W2274" i="8" s="1"/>
  <c r="X2274" i="8" s="1"/>
  <c r="B2276" i="8"/>
  <c r="U2294" i="8"/>
  <c r="W2294" i="8" s="1"/>
  <c r="X2294" i="8" s="1"/>
  <c r="C2313" i="8"/>
  <c r="U2314" i="8"/>
  <c r="W2314" i="8" s="1"/>
  <c r="X2314" i="8" s="1"/>
  <c r="B2316" i="8"/>
  <c r="C2316" i="8"/>
  <c r="C2319" i="8"/>
  <c r="U2320" i="8"/>
  <c r="W2320" i="8" s="1"/>
  <c r="X2320" i="8" s="1"/>
  <c r="B2322" i="8"/>
  <c r="C2322" i="8"/>
  <c r="U2346" i="8"/>
  <c r="W2346" i="8" s="1"/>
  <c r="X2346" i="8" s="1"/>
  <c r="B2348" i="8"/>
  <c r="C2348" i="8"/>
  <c r="B2349" i="8"/>
  <c r="C2350" i="8"/>
  <c r="B2351" i="8"/>
  <c r="U2352" i="8"/>
  <c r="W2352" i="8" s="1"/>
  <c r="X2352" i="8" s="1"/>
  <c r="U2354" i="8"/>
  <c r="AH2354" i="8" s="1"/>
  <c r="U2356" i="8"/>
  <c r="W2356" i="8" s="1"/>
  <c r="X2356" i="8" s="1"/>
  <c r="B2358" i="8"/>
  <c r="C2358" i="8"/>
  <c r="B2359" i="8"/>
  <c r="C2360" i="8"/>
  <c r="B2361" i="8"/>
  <c r="U2362" i="8"/>
  <c r="W2362" i="8" s="1"/>
  <c r="X2362" i="8" s="1"/>
  <c r="U2364" i="8"/>
  <c r="W2364" i="8" s="1"/>
  <c r="X2364" i="8" s="1"/>
  <c r="B2366" i="8"/>
  <c r="C2366" i="8"/>
  <c r="B2371" i="8"/>
  <c r="U2372" i="8"/>
  <c r="W2372" i="8" s="1"/>
  <c r="X2372" i="8" s="1"/>
  <c r="U2374" i="8"/>
  <c r="W2374" i="8" s="1"/>
  <c r="X2374" i="8" s="1"/>
  <c r="B2384" i="8"/>
  <c r="U2384" i="8"/>
  <c r="W2384" i="8" s="1"/>
  <c r="X2384" i="8" s="1"/>
  <c r="U2388" i="8"/>
  <c r="W2388" i="8" s="1"/>
  <c r="X2388" i="8" s="1"/>
  <c r="B2392" i="8"/>
  <c r="C2392" i="8"/>
  <c r="U2394" i="8"/>
  <c r="W2394" i="8" s="1"/>
  <c r="X2394" i="8" s="1"/>
  <c r="B2402" i="8"/>
  <c r="U2402" i="8"/>
  <c r="W2402" i="8" s="1"/>
  <c r="X2402" i="8" s="1"/>
  <c r="B2406" i="8"/>
  <c r="C2406" i="8"/>
  <c r="B2414" i="8"/>
  <c r="C2414" i="8"/>
  <c r="B2420" i="8"/>
  <c r="V2420" i="8"/>
  <c r="W2420" i="8" s="1"/>
  <c r="X2420" i="8" s="1"/>
  <c r="V2428" i="8"/>
  <c r="W2428" i="8" s="1"/>
  <c r="X2428" i="8" s="1"/>
  <c r="U2467" i="8"/>
  <c r="W2467" i="8" s="1"/>
  <c r="X2467" i="8" s="1"/>
  <c r="U2482" i="8"/>
  <c r="W2482" i="8" s="1"/>
  <c r="X2482" i="8" s="1"/>
  <c r="AH2487" i="8"/>
  <c r="AH2486" i="8"/>
  <c r="U2497" i="8"/>
  <c r="C2497" i="8"/>
  <c r="V2497" i="8"/>
  <c r="U2568" i="8"/>
  <c r="W2568" i="8" s="1"/>
  <c r="X2568" i="8" s="1"/>
  <c r="U2603" i="8"/>
  <c r="W2603" i="8" s="1"/>
  <c r="X2603" i="8" s="1"/>
  <c r="U2626" i="8"/>
  <c r="W2626" i="8" s="1"/>
  <c r="X2626" i="8" s="1"/>
  <c r="U2423" i="8"/>
  <c r="W2423" i="8" s="1"/>
  <c r="X2423" i="8" s="1"/>
  <c r="U2425" i="8"/>
  <c r="W2425" i="8" s="1"/>
  <c r="X2425" i="8" s="1"/>
  <c r="U2427" i="8"/>
  <c r="W2427" i="8" s="1"/>
  <c r="X2427" i="8" s="1"/>
  <c r="B2434" i="8"/>
  <c r="V2434" i="8"/>
  <c r="W2434" i="8" s="1"/>
  <c r="X2434" i="8" s="1"/>
  <c r="U2435" i="8"/>
  <c r="W2435" i="8" s="1"/>
  <c r="X2435" i="8" s="1"/>
  <c r="U2443" i="8"/>
  <c r="W2443" i="8" s="1"/>
  <c r="X2443" i="8" s="1"/>
  <c r="B2444" i="8"/>
  <c r="U2455" i="8"/>
  <c r="W2455" i="8" s="1"/>
  <c r="X2455" i="8" s="1"/>
  <c r="C2459" i="8"/>
  <c r="B2460" i="8"/>
  <c r="V2475" i="8"/>
  <c r="W2475" i="8" s="1"/>
  <c r="X2475" i="8" s="1"/>
  <c r="U2478" i="8"/>
  <c r="W2478" i="8" s="1"/>
  <c r="X2478" i="8" s="1"/>
  <c r="V2485" i="8"/>
  <c r="W2485" i="8" s="1"/>
  <c r="X2485" i="8" s="1"/>
  <c r="U2488" i="8"/>
  <c r="W2488" i="8" s="1"/>
  <c r="X2488" i="8" s="1"/>
  <c r="U2492" i="8"/>
  <c r="W2492" i="8" s="1"/>
  <c r="X2492" i="8" s="1"/>
  <c r="U2494" i="8"/>
  <c r="W2494" i="8" s="1"/>
  <c r="X2494" i="8" s="1"/>
  <c r="U2496" i="8"/>
  <c r="W2496" i="8" s="1"/>
  <c r="X2496" i="8" s="1"/>
  <c r="U2504" i="8"/>
  <c r="W2504" i="8" s="1"/>
  <c r="X2504" i="8" s="1"/>
  <c r="U2538" i="8"/>
  <c r="W2538" i="8" s="1"/>
  <c r="X2538" i="8" s="1"/>
  <c r="U2540" i="8"/>
  <c r="V2557" i="8"/>
  <c r="W2557" i="8" s="1"/>
  <c r="X2557" i="8" s="1"/>
  <c r="U2560" i="8"/>
  <c r="W2560" i="8" s="1"/>
  <c r="X2560" i="8" s="1"/>
  <c r="U2570" i="8"/>
  <c r="AH2570" i="8" s="1"/>
  <c r="U2588" i="8"/>
  <c r="W2588" i="8" s="1"/>
  <c r="X2588" i="8" s="1"/>
  <c r="V2598" i="8"/>
  <c r="W2598" i="8" s="1"/>
  <c r="X2598" i="8" s="1"/>
  <c r="U2605" i="8"/>
  <c r="W2605" i="8" s="1"/>
  <c r="X2605" i="8" s="1"/>
  <c r="U2613" i="8"/>
  <c r="W2613" i="8" s="1"/>
  <c r="X2613" i="8" s="1"/>
  <c r="U2621" i="8"/>
  <c r="W2621" i="8" s="1"/>
  <c r="X2621" i="8" s="1"/>
  <c r="V2677" i="8"/>
  <c r="W2677" i="8" s="1"/>
  <c r="X2677" i="8" s="1"/>
  <c r="U2696" i="8"/>
  <c r="W2696" i="8" s="1"/>
  <c r="X2696" i="8" s="1"/>
  <c r="U2380" i="8"/>
  <c r="W2380" i="8" s="1"/>
  <c r="X2380" i="8" s="1"/>
  <c r="B2386" i="8"/>
  <c r="C2386" i="8"/>
  <c r="B2387" i="8"/>
  <c r="C2388" i="8"/>
  <c r="U2390" i="8"/>
  <c r="W2390" i="8" s="1"/>
  <c r="X2390" i="8" s="1"/>
  <c r="B2395" i="8"/>
  <c r="B2398" i="8"/>
  <c r="C2398" i="8"/>
  <c r="B2401" i="8"/>
  <c r="B2404" i="8"/>
  <c r="C2404" i="8"/>
  <c r="B2407" i="8"/>
  <c r="B2411" i="8"/>
  <c r="U2412" i="8"/>
  <c r="W2412" i="8" s="1"/>
  <c r="X2412" i="8" s="1"/>
  <c r="B2417" i="8"/>
  <c r="C2417" i="8"/>
  <c r="B2418" i="8"/>
  <c r="B2422" i="8"/>
  <c r="V2422" i="8"/>
  <c r="W2422" i="8" s="1"/>
  <c r="X2422" i="8" s="1"/>
  <c r="B2430" i="8"/>
  <c r="B2438" i="8"/>
  <c r="B2442" i="8"/>
  <c r="V2442" i="8"/>
  <c r="W2442" i="8" s="1"/>
  <c r="X2442" i="8" s="1"/>
  <c r="C2457" i="8"/>
  <c r="B2458" i="8"/>
  <c r="B2463" i="8"/>
  <c r="C2463" i="8"/>
  <c r="B2464" i="8"/>
  <c r="B2467" i="8"/>
  <c r="C2467" i="8"/>
  <c r="B2468" i="8"/>
  <c r="B2471" i="8"/>
  <c r="C2471" i="8"/>
  <c r="B2472" i="8"/>
  <c r="C2480" i="8"/>
  <c r="C2482" i="8"/>
  <c r="B2499" i="8"/>
  <c r="B2501" i="8"/>
  <c r="C2506" i="8"/>
  <c r="B2507" i="8"/>
  <c r="C2541" i="8"/>
  <c r="U2552" i="8"/>
  <c r="V2555" i="8"/>
  <c r="W2555" i="8" s="1"/>
  <c r="X2555" i="8" s="1"/>
  <c r="U2576" i="8"/>
  <c r="W2576" i="8" s="1"/>
  <c r="X2576" i="8" s="1"/>
  <c r="U2595" i="8"/>
  <c r="W2595" i="8" s="1"/>
  <c r="X2595" i="8" s="1"/>
  <c r="V2440" i="8"/>
  <c r="W2440" i="8" s="1"/>
  <c r="X2440" i="8" s="1"/>
  <c r="C2475" i="8"/>
  <c r="B2478" i="8"/>
  <c r="C2478" i="8"/>
  <c r="B2479" i="8"/>
  <c r="B2481" i="8"/>
  <c r="B2483" i="8"/>
  <c r="V2483" i="8"/>
  <c r="W2483" i="8" s="1"/>
  <c r="X2483" i="8" s="1"/>
  <c r="B2487" i="8"/>
  <c r="C2488" i="8"/>
  <c r="B2491" i="8"/>
  <c r="V2491" i="8"/>
  <c r="W2491" i="8" s="1"/>
  <c r="X2491" i="8" s="1"/>
  <c r="C2492" i="8"/>
  <c r="C2494" i="8"/>
  <c r="C2496" i="8"/>
  <c r="B2504" i="8"/>
  <c r="C2504" i="8"/>
  <c r="B2505" i="8"/>
  <c r="V2524" i="8"/>
  <c r="W2524" i="8" s="1"/>
  <c r="X2524" i="8" s="1"/>
  <c r="B2539" i="8"/>
  <c r="V2541" i="8"/>
  <c r="W2541" i="8" s="1"/>
  <c r="X2541" i="8" s="1"/>
  <c r="AH2547" i="8"/>
  <c r="C2560" i="8"/>
  <c r="C2598" i="8"/>
  <c r="C2605" i="8"/>
  <c r="U2647" i="8"/>
  <c r="W2647" i="8" s="1"/>
  <c r="X2647" i="8" s="1"/>
  <c r="V2693" i="8"/>
  <c r="W2693" i="8" s="1"/>
  <c r="X2693" i="8" s="1"/>
  <c r="B2547" i="8"/>
  <c r="V2547" i="8"/>
  <c r="W2547" i="8" s="1"/>
  <c r="X2547" i="8" s="1"/>
  <c r="B2549" i="8"/>
  <c r="V2549" i="8"/>
  <c r="W2549" i="8" s="1"/>
  <c r="X2549" i="8" s="1"/>
  <c r="U2554" i="8"/>
  <c r="W2554" i="8" s="1"/>
  <c r="X2554" i="8" s="1"/>
  <c r="B2559" i="8"/>
  <c r="B2562" i="8"/>
  <c r="C2562" i="8"/>
  <c r="B2563" i="8"/>
  <c r="C2563" i="8"/>
  <c r="U2566" i="8"/>
  <c r="W2566" i="8" s="1"/>
  <c r="X2566" i="8" s="1"/>
  <c r="C2570" i="8"/>
  <c r="B2571" i="8"/>
  <c r="U2574" i="8"/>
  <c r="W2574" i="8" s="1"/>
  <c r="X2574" i="8" s="1"/>
  <c r="C2578" i="8"/>
  <c r="B2579" i="8"/>
  <c r="U2582" i="8"/>
  <c r="W2582" i="8" s="1"/>
  <c r="X2582" i="8" s="1"/>
  <c r="B2584" i="8"/>
  <c r="C2584" i="8"/>
  <c r="B2585" i="8"/>
  <c r="U2586" i="8"/>
  <c r="W2586" i="8" s="1"/>
  <c r="X2586" i="8" s="1"/>
  <c r="B2588" i="8"/>
  <c r="C2588" i="8"/>
  <c r="B2589" i="8"/>
  <c r="U2590" i="8"/>
  <c r="W2590" i="8" s="1"/>
  <c r="X2590" i="8" s="1"/>
  <c r="B2592" i="8"/>
  <c r="C2592" i="8"/>
  <c r="B2593" i="8"/>
  <c r="U2594" i="8"/>
  <c r="W2594" i="8" s="1"/>
  <c r="X2594" i="8" s="1"/>
  <c r="U2601" i="8"/>
  <c r="W2601" i="8" s="1"/>
  <c r="X2601" i="8" s="1"/>
  <c r="B2604" i="8"/>
  <c r="B2609" i="8"/>
  <c r="C2609" i="8"/>
  <c r="B2610" i="8"/>
  <c r="U2611" i="8"/>
  <c r="W2611" i="8" s="1"/>
  <c r="X2611" i="8" s="1"/>
  <c r="C2613" i="8"/>
  <c r="U2615" i="8"/>
  <c r="W2615" i="8" s="1"/>
  <c r="X2615" i="8" s="1"/>
  <c r="C2617" i="8"/>
  <c r="U2619" i="8"/>
  <c r="W2619" i="8" s="1"/>
  <c r="X2619" i="8" s="1"/>
  <c r="C2621" i="8"/>
  <c r="U2628" i="8"/>
  <c r="U2672" i="8"/>
  <c r="W2672" i="8" s="1"/>
  <c r="X2672" i="8" s="1"/>
  <c r="C2677" i="8"/>
  <c r="U2686" i="8"/>
  <c r="W2686" i="8" s="1"/>
  <c r="X2686" i="8" s="1"/>
  <c r="C2687" i="8"/>
  <c r="V2697" i="8"/>
  <c r="W2697" i="8" s="1"/>
  <c r="X2697" i="8" s="1"/>
  <c r="V2699" i="8"/>
  <c r="W2699" i="8" s="1"/>
  <c r="X2699" i="8" s="1"/>
  <c r="B2718" i="8"/>
  <c r="C2538" i="8"/>
  <c r="C2552" i="8"/>
  <c r="B2561" i="8"/>
  <c r="C2568" i="8"/>
  <c r="B2569" i="8"/>
  <c r="C2576" i="8"/>
  <c r="B2577" i="8"/>
  <c r="C2595" i="8"/>
  <c r="C2597" i="8"/>
  <c r="B2600" i="8"/>
  <c r="V2600" i="8"/>
  <c r="W2600" i="8" s="1"/>
  <c r="X2600" i="8" s="1"/>
  <c r="B2603" i="8"/>
  <c r="C2603" i="8"/>
  <c r="U2607" i="8"/>
  <c r="W2607" i="8" s="1"/>
  <c r="X2607" i="8" s="1"/>
  <c r="U2624" i="8"/>
  <c r="W2624" i="8" s="1"/>
  <c r="X2624" i="8" s="1"/>
  <c r="V2628" i="8"/>
  <c r="U2644" i="8"/>
  <c r="W2644" i="8" s="1"/>
  <c r="X2644" i="8" s="1"/>
  <c r="U2656" i="8"/>
  <c r="W2656" i="8" s="1"/>
  <c r="X2656" i="8" s="1"/>
  <c r="U2676" i="8"/>
  <c r="W2676" i="8" s="1"/>
  <c r="X2676" i="8" s="1"/>
  <c r="U2682" i="8"/>
  <c r="W2682" i="8" s="1"/>
  <c r="X2682" i="8" s="1"/>
  <c r="V2689" i="8"/>
  <c r="W2689" i="8" s="1"/>
  <c r="X2689" i="8" s="1"/>
  <c r="U2692" i="8"/>
  <c r="AH2692" i="8" s="1"/>
  <c r="U2702" i="8"/>
  <c r="W2702" i="8" s="1"/>
  <c r="X2702" i="8" s="1"/>
  <c r="B2612" i="8"/>
  <c r="B2614" i="8"/>
  <c r="B2616" i="8"/>
  <c r="B2618" i="8"/>
  <c r="B2620" i="8"/>
  <c r="B2622" i="8"/>
  <c r="B2623" i="8"/>
  <c r="V2623" i="8"/>
  <c r="W2623" i="8" s="1"/>
  <c r="X2623" i="8" s="1"/>
  <c r="B2626" i="8"/>
  <c r="C2626" i="8"/>
  <c r="B2627" i="8"/>
  <c r="B2631" i="8"/>
  <c r="U2632" i="8"/>
  <c r="AH2632" i="8" s="1"/>
  <c r="B2635" i="8"/>
  <c r="U2638" i="8"/>
  <c r="W2638" i="8" s="1"/>
  <c r="X2638" i="8" s="1"/>
  <c r="B2641" i="8"/>
  <c r="U2650" i="8"/>
  <c r="W2650" i="8" s="1"/>
  <c r="X2650" i="8" s="1"/>
  <c r="C2652" i="8"/>
  <c r="U2653" i="8"/>
  <c r="W2653" i="8" s="1"/>
  <c r="X2653" i="8" s="1"/>
  <c r="U2664" i="8"/>
  <c r="W2664" i="8" s="1"/>
  <c r="X2664" i="8" s="1"/>
  <c r="U2666" i="8"/>
  <c r="AH2666" i="8" s="1"/>
  <c r="U2670" i="8"/>
  <c r="W2670" i="8" s="1"/>
  <c r="X2670" i="8" s="1"/>
  <c r="B2672" i="8"/>
  <c r="C2672" i="8"/>
  <c r="B2673" i="8"/>
  <c r="C2673" i="8"/>
  <c r="B2675" i="8"/>
  <c r="V2675" i="8"/>
  <c r="W2675" i="8" s="1"/>
  <c r="X2675" i="8" s="1"/>
  <c r="C2680" i="8"/>
  <c r="B2685" i="8"/>
  <c r="V2685" i="8"/>
  <c r="W2685" i="8" s="1"/>
  <c r="X2685" i="8" s="1"/>
  <c r="C2686" i="8"/>
  <c r="U2688" i="8"/>
  <c r="W2688" i="8" s="1"/>
  <c r="X2688" i="8" s="1"/>
  <c r="B2695" i="8"/>
  <c r="V2695" i="8"/>
  <c r="W2695" i="8" s="1"/>
  <c r="X2695" i="8" s="1"/>
  <c r="C2696" i="8"/>
  <c r="B2701" i="8"/>
  <c r="V2701" i="8"/>
  <c r="W2701" i="8" s="1"/>
  <c r="X2701" i="8" s="1"/>
  <c r="B2705" i="8"/>
  <c r="C2708" i="8"/>
  <c r="B2711" i="8"/>
  <c r="B2714" i="8"/>
  <c r="C2714" i="8"/>
  <c r="B2717" i="8"/>
  <c r="B2720" i="8"/>
  <c r="C2720" i="8"/>
  <c r="B2629" i="8"/>
  <c r="V2629" i="8"/>
  <c r="W2629" i="8" s="1"/>
  <c r="X2629" i="8" s="1"/>
  <c r="C2644" i="8"/>
  <c r="U2645" i="8"/>
  <c r="W2645" i="8" s="1"/>
  <c r="X2645" i="8" s="1"/>
  <c r="B2647" i="8"/>
  <c r="C2647" i="8"/>
  <c r="C2656" i="8"/>
  <c r="B2657" i="8"/>
  <c r="B2658" i="8"/>
  <c r="U2658" i="8"/>
  <c r="W2658" i="8" s="1"/>
  <c r="X2658" i="8" s="1"/>
  <c r="C2659" i="8"/>
  <c r="B2660" i="8"/>
  <c r="U2661" i="8"/>
  <c r="W2661" i="8" s="1"/>
  <c r="X2661" i="8" s="1"/>
  <c r="C2667" i="8"/>
  <c r="B2679" i="8"/>
  <c r="B2681" i="8"/>
  <c r="V2681" i="8"/>
  <c r="W2681" i="8" s="1"/>
  <c r="X2681" i="8" s="1"/>
  <c r="B2682" i="8"/>
  <c r="C2682" i="8"/>
  <c r="B2683" i="8"/>
  <c r="B2691" i="8"/>
  <c r="V2691" i="8"/>
  <c r="W2691" i="8" s="1"/>
  <c r="X2691" i="8" s="1"/>
  <c r="C2692" i="8"/>
  <c r="C2704" i="8"/>
  <c r="B2707" i="8"/>
  <c r="B2710" i="8"/>
  <c r="C2710" i="8"/>
  <c r="B2716" i="8"/>
  <c r="C2716" i="8"/>
  <c r="B2723" i="8"/>
  <c r="P96" i="8"/>
  <c r="P94" i="8"/>
  <c r="P92" i="8"/>
  <c r="P90" i="8"/>
  <c r="P88" i="8"/>
  <c r="P86" i="8"/>
  <c r="P696" i="8"/>
  <c r="P694" i="8"/>
  <c r="P692" i="8"/>
  <c r="P690" i="8"/>
  <c r="P688" i="8"/>
  <c r="P686" i="8"/>
  <c r="P691" i="8"/>
  <c r="P693" i="8"/>
  <c r="P695" i="8"/>
  <c r="P687" i="8"/>
  <c r="P697" i="8"/>
  <c r="P689" i="8"/>
  <c r="P336" i="8"/>
  <c r="P334" i="8"/>
  <c r="P332" i="8"/>
  <c r="P330" i="8"/>
  <c r="P328" i="8"/>
  <c r="P326" i="8"/>
  <c r="Q1273" i="8"/>
  <c r="Q1271" i="8"/>
  <c r="Q1269" i="8"/>
  <c r="Q1267" i="8"/>
  <c r="Q1265" i="8"/>
  <c r="Q1263" i="8"/>
  <c r="Q1272" i="8"/>
  <c r="Q1270" i="8"/>
  <c r="Q1268" i="8"/>
  <c r="Q1266" i="8"/>
  <c r="Q1264" i="8"/>
  <c r="Q1262" i="8"/>
  <c r="P1548" i="8"/>
  <c r="P1546" i="8"/>
  <c r="P1544" i="8"/>
  <c r="P1542" i="8"/>
  <c r="P1540" i="8"/>
  <c r="P1538" i="8"/>
  <c r="P1549" i="8"/>
  <c r="P1547" i="8"/>
  <c r="P1543" i="8"/>
  <c r="P1539" i="8"/>
  <c r="P1545" i="8"/>
  <c r="P1541" i="8"/>
  <c r="Q1608" i="8"/>
  <c r="Q1600" i="8"/>
  <c r="Q1598" i="8"/>
  <c r="Q1606" i="8"/>
  <c r="Q1604" i="8"/>
  <c r="Q1602" i="8"/>
  <c r="P1728" i="8"/>
  <c r="P1726" i="8"/>
  <c r="P1724" i="8"/>
  <c r="P1722" i="8"/>
  <c r="P1720" i="8"/>
  <c r="P1718" i="8"/>
  <c r="P1723" i="8"/>
  <c r="P1729" i="8"/>
  <c r="P1721" i="8"/>
  <c r="P1727" i="8"/>
  <c r="P1719" i="8"/>
  <c r="P1725" i="8"/>
  <c r="Q1800" i="8"/>
  <c r="Q1798" i="8"/>
  <c r="Q1796" i="8"/>
  <c r="Q1794" i="8"/>
  <c r="Q1792" i="8"/>
  <c r="Q1790" i="8"/>
  <c r="Q1799" i="8"/>
  <c r="Q1795" i="8"/>
  <c r="Q1791" i="8"/>
  <c r="Q1990" i="8"/>
  <c r="Q1987" i="8"/>
  <c r="Q1993" i="8"/>
  <c r="Q1988" i="8"/>
  <c r="Q1985" i="8"/>
  <c r="Q1982" i="8"/>
  <c r="Q1991" i="8"/>
  <c r="Q1983" i="8"/>
  <c r="Q1984" i="8"/>
  <c r="Q1989" i="8"/>
  <c r="Q1992" i="8"/>
  <c r="P2244" i="8"/>
  <c r="P2242" i="8"/>
  <c r="P2240" i="8"/>
  <c r="P2238" i="8"/>
  <c r="P2236" i="8"/>
  <c r="P2234" i="8"/>
  <c r="P2239" i="8"/>
  <c r="P2245" i="8"/>
  <c r="P2237" i="8"/>
  <c r="P2243" i="8"/>
  <c r="P2235" i="8"/>
  <c r="P2241" i="8"/>
  <c r="P2268" i="8"/>
  <c r="P2266" i="8"/>
  <c r="P2264" i="8"/>
  <c r="P2262" i="8"/>
  <c r="P2260" i="8"/>
  <c r="P2258" i="8"/>
  <c r="P2269" i="8"/>
  <c r="P2261" i="8"/>
  <c r="P2263" i="8"/>
  <c r="P2265" i="8"/>
  <c r="P2267" i="8"/>
  <c r="P2259" i="8"/>
  <c r="P2291" i="8"/>
  <c r="P2288" i="8"/>
  <c r="P2283" i="8"/>
  <c r="P2282" i="8"/>
  <c r="P2289" i="8"/>
  <c r="P2286" i="8"/>
  <c r="P2293" i="8"/>
  <c r="P2290" i="8"/>
  <c r="P2292" i="8"/>
  <c r="P2285" i="8"/>
  <c r="P2284" i="8"/>
  <c r="P2287" i="8"/>
  <c r="P2341" i="8"/>
  <c r="P2338" i="8"/>
  <c r="P2333" i="8"/>
  <c r="P2339" i="8"/>
  <c r="P2336" i="8"/>
  <c r="P2331" i="8"/>
  <c r="P2330" i="8"/>
  <c r="P2337" i="8"/>
  <c r="P2334" i="8"/>
  <c r="P2340" i="8"/>
  <c r="P2335" i="8"/>
  <c r="P2332" i="8"/>
  <c r="P2364" i="8"/>
  <c r="P2362" i="8"/>
  <c r="P2360" i="8"/>
  <c r="P2358" i="8"/>
  <c r="P2356" i="8"/>
  <c r="P2354" i="8"/>
  <c r="P2363" i="8"/>
  <c r="P2359" i="8"/>
  <c r="P2355" i="8"/>
  <c r="P2361" i="8"/>
  <c r="P2365" i="8"/>
  <c r="P2357" i="8"/>
  <c r="Q2580" i="8"/>
  <c r="Q2578" i="8"/>
  <c r="Q2576" i="8"/>
  <c r="Q2574" i="8"/>
  <c r="Q2572" i="8"/>
  <c r="Q2570" i="8"/>
  <c r="P2688" i="8"/>
  <c r="P2686" i="8"/>
  <c r="P2684" i="8"/>
  <c r="P2682" i="8"/>
  <c r="P2680" i="8"/>
  <c r="P2678" i="8"/>
  <c r="P2689" i="8"/>
  <c r="P2687" i="8"/>
  <c r="P2685" i="8"/>
  <c r="P2683" i="8"/>
  <c r="P2681" i="8"/>
  <c r="P2679" i="8"/>
  <c r="Q40" i="8"/>
  <c r="Q43" i="8"/>
  <c r="P45" i="8"/>
  <c r="Q48" i="8"/>
  <c r="Q62" i="8"/>
  <c r="Q63" i="8"/>
  <c r="P65" i="8"/>
  <c r="Q68" i="8"/>
  <c r="Q71" i="8"/>
  <c r="Y75" i="8"/>
  <c r="P79" i="8"/>
  <c r="Q88" i="8"/>
  <c r="Q91" i="8"/>
  <c r="P93" i="8"/>
  <c r="AH95" i="8"/>
  <c r="Q96" i="8"/>
  <c r="P99" i="8"/>
  <c r="Q102" i="8"/>
  <c r="Q105" i="8"/>
  <c r="P107" i="8"/>
  <c r="Q110" i="8"/>
  <c r="Q111" i="8"/>
  <c r="P113" i="8"/>
  <c r="Q116" i="8"/>
  <c r="Q119" i="8"/>
  <c r="Y133" i="8"/>
  <c r="Y131" i="8"/>
  <c r="Y129" i="8"/>
  <c r="Y127" i="8"/>
  <c r="Y125" i="8"/>
  <c r="Y123" i="8"/>
  <c r="Q125" i="8"/>
  <c r="AH126" i="8"/>
  <c r="P127" i="8"/>
  <c r="AH129" i="8"/>
  <c r="Q130" i="8"/>
  <c r="Y130" i="8"/>
  <c r="Q133" i="8"/>
  <c r="AI134" i="8"/>
  <c r="Q136" i="8"/>
  <c r="Q139" i="8"/>
  <c r="P141" i="8"/>
  <c r="Q144" i="8"/>
  <c r="P147" i="8"/>
  <c r="Q150" i="8"/>
  <c r="Q153" i="8"/>
  <c r="P155" i="8"/>
  <c r="Q158" i="8"/>
  <c r="Q159" i="8"/>
  <c r="P161" i="8"/>
  <c r="Q164" i="8"/>
  <c r="Q167" i="8"/>
  <c r="P169" i="8"/>
  <c r="Q173" i="8"/>
  <c r="P175" i="8"/>
  <c r="Q178" i="8"/>
  <c r="Q181" i="8"/>
  <c r="Q184" i="8"/>
  <c r="Q187" i="8"/>
  <c r="Q1353" i="8"/>
  <c r="U189" i="8"/>
  <c r="Q192" i="8"/>
  <c r="P195" i="8"/>
  <c r="Q198" i="8"/>
  <c r="Q201" i="8"/>
  <c r="P203" i="8"/>
  <c r="Q206" i="8"/>
  <c r="Q1335" i="8"/>
  <c r="U207" i="8"/>
  <c r="Y207" i="8" s="1"/>
  <c r="P207" i="8"/>
  <c r="Q1339" i="8"/>
  <c r="U211" i="8"/>
  <c r="P211" i="8"/>
  <c r="Q1345" i="8"/>
  <c r="V217" i="8"/>
  <c r="C217" i="8"/>
  <c r="U217" i="8"/>
  <c r="AH217" i="8" s="1"/>
  <c r="P217" i="8"/>
  <c r="V221" i="8"/>
  <c r="C221" i="8"/>
  <c r="U221" i="8"/>
  <c r="P221" i="8"/>
  <c r="V229" i="8"/>
  <c r="C229" i="8"/>
  <c r="U229" i="8"/>
  <c r="AH229" i="8" s="1"/>
  <c r="P229" i="8"/>
  <c r="Q530" i="8"/>
  <c r="Q533" i="8"/>
  <c r="V233" i="8"/>
  <c r="C233" i="8"/>
  <c r="U233" i="8"/>
  <c r="P233" i="8"/>
  <c r="Q534" i="8"/>
  <c r="Q235" i="8"/>
  <c r="Q541" i="8"/>
  <c r="V241" i="8"/>
  <c r="C241" i="8"/>
  <c r="U241" i="8"/>
  <c r="AH241" i="8" s="1"/>
  <c r="Q542" i="8"/>
  <c r="Q545" i="8"/>
  <c r="V245" i="8"/>
  <c r="C245" i="8"/>
  <c r="U245" i="8"/>
  <c r="P245" i="8"/>
  <c r="Q546" i="8"/>
  <c r="Q247" i="8"/>
  <c r="Q553" i="8"/>
  <c r="V253" i="8"/>
  <c r="C253" i="8"/>
  <c r="U253" i="8"/>
  <c r="AH253" i="8" s="1"/>
  <c r="P253" i="8"/>
  <c r="Q554" i="8"/>
  <c r="Q557" i="8"/>
  <c r="V257" i="8"/>
  <c r="C257" i="8"/>
  <c r="U257" i="8"/>
  <c r="P257" i="8"/>
  <c r="Q558" i="8"/>
  <c r="Q259" i="8"/>
  <c r="Q565" i="8"/>
  <c r="V265" i="8"/>
  <c r="C265" i="8"/>
  <c r="U265" i="8"/>
  <c r="AH265" i="8" s="1"/>
  <c r="P265" i="8"/>
  <c r="Q566" i="8"/>
  <c r="Q569" i="8"/>
  <c r="V269" i="8"/>
  <c r="C269" i="8"/>
  <c r="U269" i="8"/>
  <c r="P269" i="8"/>
  <c r="Q570" i="8"/>
  <c r="Q271" i="8"/>
  <c r="Q577" i="8"/>
  <c r="V277" i="8"/>
  <c r="C277" i="8"/>
  <c r="U277" i="8"/>
  <c r="AH277" i="8" s="1"/>
  <c r="P277" i="8"/>
  <c r="Q578" i="8"/>
  <c r="Q581" i="8"/>
  <c r="V281" i="8"/>
  <c r="C281" i="8"/>
  <c r="U281" i="8"/>
  <c r="P281" i="8"/>
  <c r="Q582" i="8"/>
  <c r="Q283" i="8"/>
  <c r="Q589" i="8"/>
  <c r="V289" i="8"/>
  <c r="C289" i="8"/>
  <c r="U289" i="8"/>
  <c r="AH289" i="8" s="1"/>
  <c r="P289" i="8"/>
  <c r="Q590" i="8"/>
  <c r="Q593" i="8"/>
  <c r="V293" i="8"/>
  <c r="C293" i="8"/>
  <c r="U293" i="8"/>
  <c r="P293" i="8"/>
  <c r="Q594" i="8"/>
  <c r="Q295" i="8"/>
  <c r="Q601" i="8"/>
  <c r="V301" i="8"/>
  <c r="C301" i="8"/>
  <c r="U301" i="8"/>
  <c r="AH301" i="8" s="1"/>
  <c r="P301" i="8"/>
  <c r="Q602" i="8"/>
  <c r="Q605" i="8"/>
  <c r="V305" i="8"/>
  <c r="C305" i="8"/>
  <c r="U305" i="8"/>
  <c r="P305" i="8"/>
  <c r="Q606" i="8"/>
  <c r="Q307" i="8"/>
  <c r="Q613" i="8"/>
  <c r="V313" i="8"/>
  <c r="C313" i="8"/>
  <c r="U313" i="8"/>
  <c r="AH313" i="8" s="1"/>
  <c r="P313" i="8"/>
  <c r="Q614" i="8"/>
  <c r="Q617" i="8"/>
  <c r="V317" i="8"/>
  <c r="C317" i="8"/>
  <c r="U317" i="8"/>
  <c r="P317" i="8"/>
  <c r="Q618" i="8"/>
  <c r="Q319" i="8"/>
  <c r="Q625" i="8"/>
  <c r="V325" i="8"/>
  <c r="C325" i="8"/>
  <c r="U325" i="8"/>
  <c r="AH325" i="8" s="1"/>
  <c r="Q626" i="8"/>
  <c r="Q629" i="8"/>
  <c r="V329" i="8"/>
  <c r="C329" i="8"/>
  <c r="U329" i="8"/>
  <c r="P329" i="8"/>
  <c r="Q630" i="8"/>
  <c r="Q331" i="8"/>
  <c r="Q637" i="8"/>
  <c r="V337" i="8"/>
  <c r="C337" i="8"/>
  <c r="U337" i="8"/>
  <c r="AH337" i="8" s="1"/>
  <c r="P337" i="8"/>
  <c r="Q638" i="8"/>
  <c r="Q641" i="8"/>
  <c r="V341" i="8"/>
  <c r="C341" i="8"/>
  <c r="U341" i="8"/>
  <c r="P341" i="8"/>
  <c r="Q642" i="8"/>
  <c r="Q649" i="8"/>
  <c r="V349" i="8"/>
  <c r="C349" i="8"/>
  <c r="U349" i="8"/>
  <c r="AH349" i="8" s="1"/>
  <c r="P349" i="8"/>
  <c r="Q650" i="8"/>
  <c r="Q653" i="8"/>
  <c r="V353" i="8"/>
  <c r="C353" i="8"/>
  <c r="U353" i="8"/>
  <c r="P353" i="8"/>
  <c r="Q654" i="8"/>
  <c r="Q355" i="8"/>
  <c r="Q661" i="8"/>
  <c r="V361" i="8"/>
  <c r="C361" i="8"/>
  <c r="U361" i="8"/>
  <c r="AH361" i="8" s="1"/>
  <c r="Q662" i="8"/>
  <c r="Q665" i="8"/>
  <c r="V365" i="8"/>
  <c r="C365" i="8"/>
  <c r="U365" i="8"/>
  <c r="P365" i="8"/>
  <c r="Q666" i="8"/>
  <c r="Q367" i="8"/>
  <c r="Q673" i="8"/>
  <c r="V373" i="8"/>
  <c r="C373" i="8"/>
  <c r="U373" i="8"/>
  <c r="AH373" i="8" s="1"/>
  <c r="P373" i="8"/>
  <c r="Q674" i="8"/>
  <c r="Q677" i="8"/>
  <c r="V377" i="8"/>
  <c r="C377" i="8"/>
  <c r="U377" i="8"/>
  <c r="P377" i="8"/>
  <c r="Q678" i="8"/>
  <c r="Q379" i="8"/>
  <c r="Q688" i="8"/>
  <c r="Q692" i="8"/>
  <c r="Q700" i="8"/>
  <c r="Q708" i="8"/>
  <c r="Q716" i="8"/>
  <c r="Q724" i="8"/>
  <c r="Q732" i="8"/>
  <c r="Q740" i="8"/>
  <c r="Q748" i="8"/>
  <c r="Q756" i="8"/>
  <c r="Q764" i="8"/>
  <c r="Q772" i="8"/>
  <c r="Q780" i="8"/>
  <c r="Q788" i="8"/>
  <c r="Q796" i="8"/>
  <c r="Q804" i="8"/>
  <c r="P72" i="8"/>
  <c r="P70" i="8"/>
  <c r="P68" i="8"/>
  <c r="P66" i="8"/>
  <c r="P64" i="8"/>
  <c r="P62" i="8"/>
  <c r="P120" i="8"/>
  <c r="P118" i="8"/>
  <c r="P116" i="8"/>
  <c r="P114" i="8"/>
  <c r="P112" i="8"/>
  <c r="P110" i="8"/>
  <c r="P192" i="8"/>
  <c r="P190" i="8"/>
  <c r="P188" i="8"/>
  <c r="P186" i="8"/>
  <c r="P184" i="8"/>
  <c r="P182" i="8"/>
  <c r="P552" i="8"/>
  <c r="P550" i="8"/>
  <c r="P548" i="8"/>
  <c r="P546" i="8"/>
  <c r="P544" i="8"/>
  <c r="P542" i="8"/>
  <c r="P547" i="8"/>
  <c r="P549" i="8"/>
  <c r="P551" i="8"/>
  <c r="P543" i="8"/>
  <c r="P553" i="8"/>
  <c r="P545" i="8"/>
  <c r="P648" i="8"/>
  <c r="P646" i="8"/>
  <c r="P644" i="8"/>
  <c r="P642" i="8"/>
  <c r="P640" i="8"/>
  <c r="P638" i="8"/>
  <c r="P643" i="8"/>
  <c r="P645" i="8"/>
  <c r="P647" i="8"/>
  <c r="P639" i="8"/>
  <c r="P649" i="8"/>
  <c r="P641" i="8"/>
  <c r="P744" i="8"/>
  <c r="P742" i="8"/>
  <c r="P740" i="8"/>
  <c r="P738" i="8"/>
  <c r="P736" i="8"/>
  <c r="P734" i="8"/>
  <c r="P739" i="8"/>
  <c r="P741" i="8"/>
  <c r="P743" i="8"/>
  <c r="P735" i="8"/>
  <c r="P745" i="8"/>
  <c r="P737" i="8"/>
  <c r="P240" i="8"/>
  <c r="P238" i="8"/>
  <c r="P236" i="8"/>
  <c r="P234" i="8"/>
  <c r="P232" i="8"/>
  <c r="P230" i="8"/>
  <c r="Q810" i="8"/>
  <c r="Q812" i="8"/>
  <c r="Q814" i="8"/>
  <c r="Q816" i="8"/>
  <c r="Q1213" i="8"/>
  <c r="Q1211" i="8"/>
  <c r="Q1209" i="8"/>
  <c r="Q1207" i="8"/>
  <c r="Q1205" i="8"/>
  <c r="Q1203" i="8"/>
  <c r="Q1212" i="8"/>
  <c r="Q1210" i="8"/>
  <c r="Q1208" i="8"/>
  <c r="Q1206" i="8"/>
  <c r="Q1204" i="8"/>
  <c r="Q1202" i="8"/>
  <c r="Q937" i="8"/>
  <c r="Q935" i="8"/>
  <c r="Q933" i="8"/>
  <c r="Q931" i="8"/>
  <c r="Q929" i="8"/>
  <c r="Q927" i="8"/>
  <c r="Q936" i="8"/>
  <c r="Q926" i="8"/>
  <c r="Q934" i="8"/>
  <c r="Q932" i="8"/>
  <c r="Q930" i="8"/>
  <c r="Q928" i="8"/>
  <c r="P1632" i="8"/>
  <c r="P1630" i="8"/>
  <c r="P1628" i="8"/>
  <c r="P1626" i="8"/>
  <c r="P1624" i="8"/>
  <c r="P1622" i="8"/>
  <c r="P1633" i="8"/>
  <c r="P1631" i="8"/>
  <c r="P1629" i="8"/>
  <c r="P1627" i="8"/>
  <c r="P1625" i="8"/>
  <c r="P1623" i="8"/>
  <c r="P1644" i="8"/>
  <c r="P1642" i="8"/>
  <c r="P1640" i="8"/>
  <c r="P1638" i="8"/>
  <c r="P1636" i="8"/>
  <c r="P1634" i="8"/>
  <c r="P1645" i="8"/>
  <c r="P1643" i="8"/>
  <c r="P1641" i="8"/>
  <c r="P1639" i="8"/>
  <c r="P1637" i="8"/>
  <c r="P1635" i="8"/>
  <c r="P1837" i="8"/>
  <c r="P1835" i="8"/>
  <c r="P1833" i="8"/>
  <c r="P1831" i="8"/>
  <c r="P1829" i="8"/>
  <c r="P1827" i="8"/>
  <c r="P1836" i="8"/>
  <c r="P1834" i="8"/>
  <c r="P1832" i="8"/>
  <c r="P1830" i="8"/>
  <c r="P1828" i="8"/>
  <c r="P1826" i="8"/>
  <c r="P1921" i="8"/>
  <c r="P1919" i="8"/>
  <c r="P1917" i="8"/>
  <c r="P1915" i="8"/>
  <c r="P1913" i="8"/>
  <c r="P1911" i="8"/>
  <c r="P1920" i="8"/>
  <c r="P1918" i="8"/>
  <c r="P1916" i="8"/>
  <c r="P1914" i="8"/>
  <c r="P1912" i="8"/>
  <c r="P1910" i="8"/>
  <c r="P2053" i="8"/>
  <c r="P2051" i="8"/>
  <c r="P2049" i="8"/>
  <c r="P2047" i="8"/>
  <c r="P2045" i="8"/>
  <c r="P2043" i="8"/>
  <c r="P2052" i="8"/>
  <c r="P2050" i="8"/>
  <c r="P2048" i="8"/>
  <c r="P2046" i="8"/>
  <c r="P2044" i="8"/>
  <c r="P2042" i="8"/>
  <c r="Q2146" i="8"/>
  <c r="Q2142" i="8"/>
  <c r="Q2144" i="8"/>
  <c r="Q2148" i="8"/>
  <c r="Q2138" i="8"/>
  <c r="Q2140" i="8"/>
  <c r="Q2172" i="8"/>
  <c r="Q2170" i="8"/>
  <c r="Q2168" i="8"/>
  <c r="Q2166" i="8"/>
  <c r="Q2164" i="8"/>
  <c r="Q2162" i="8"/>
  <c r="P2388" i="8"/>
  <c r="P2386" i="8"/>
  <c r="P2384" i="8"/>
  <c r="P2382" i="8"/>
  <c r="P2380" i="8"/>
  <c r="P2378" i="8"/>
  <c r="P2387" i="8"/>
  <c r="P2383" i="8"/>
  <c r="P2379" i="8"/>
  <c r="P2385" i="8"/>
  <c r="P2381" i="8"/>
  <c r="P2389" i="8"/>
  <c r="P2412" i="8"/>
  <c r="P2410" i="8"/>
  <c r="P2408" i="8"/>
  <c r="P2406" i="8"/>
  <c r="P2404" i="8"/>
  <c r="P2402" i="8"/>
  <c r="P2411" i="8"/>
  <c r="P2403" i="8"/>
  <c r="P2413" i="8"/>
  <c r="P2405" i="8"/>
  <c r="P2407" i="8"/>
  <c r="P2409" i="8"/>
  <c r="P2484" i="8"/>
  <c r="P2482" i="8"/>
  <c r="P2480" i="8"/>
  <c r="P2478" i="8"/>
  <c r="P2476" i="8"/>
  <c r="P2485" i="8"/>
  <c r="P2477" i="8"/>
  <c r="P2483" i="8"/>
  <c r="P2475" i="8"/>
  <c r="P2481" i="8"/>
  <c r="P2474" i="8"/>
  <c r="P2479" i="8"/>
  <c r="P2521" i="8"/>
  <c r="P2519" i="8"/>
  <c r="P2517" i="8"/>
  <c r="P2515" i="8"/>
  <c r="P2513" i="8"/>
  <c r="P2511" i="8"/>
  <c r="P2520" i="8"/>
  <c r="P2518" i="8"/>
  <c r="P2516" i="8"/>
  <c r="P2514" i="8"/>
  <c r="P2512" i="8"/>
  <c r="P2510" i="8"/>
  <c r="P2544" i="8"/>
  <c r="P2542" i="8"/>
  <c r="P2540" i="8"/>
  <c r="P2538" i="8"/>
  <c r="P2536" i="8"/>
  <c r="P2545" i="8"/>
  <c r="P2537" i="8"/>
  <c r="P2543" i="8"/>
  <c r="P2535" i="8"/>
  <c r="P2541" i="8"/>
  <c r="P2534" i="8"/>
  <c r="P2539" i="8"/>
  <c r="P2700" i="8"/>
  <c r="P2698" i="8"/>
  <c r="P2696" i="8"/>
  <c r="P2694" i="8"/>
  <c r="P2692" i="8"/>
  <c r="P2690" i="8"/>
  <c r="P2701" i="8"/>
  <c r="P2699" i="8"/>
  <c r="P2697" i="8"/>
  <c r="P2695" i="8"/>
  <c r="P2693" i="8"/>
  <c r="P2691" i="8"/>
  <c r="AH5" i="8"/>
  <c r="Q228" i="8"/>
  <c r="Q226" i="8"/>
  <c r="Q224" i="8"/>
  <c r="Q222" i="8"/>
  <c r="Q220" i="8"/>
  <c r="Q218" i="8"/>
  <c r="Q348" i="8"/>
  <c r="Q346" i="8"/>
  <c r="Q344" i="8"/>
  <c r="Q342" i="8"/>
  <c r="Q340" i="8"/>
  <c r="Q338" i="8"/>
  <c r="Q420" i="8"/>
  <c r="Q418" i="8"/>
  <c r="Q416" i="8"/>
  <c r="Q414" i="8"/>
  <c r="Q412" i="8"/>
  <c r="Q410" i="8"/>
  <c r="Q421" i="8"/>
  <c r="Q419" i="8"/>
  <c r="Q417" i="8"/>
  <c r="Q415" i="8"/>
  <c r="Q413" i="8"/>
  <c r="Q411" i="8"/>
  <c r="Q492" i="8"/>
  <c r="Q490" i="8"/>
  <c r="Q488" i="8"/>
  <c r="Q486" i="8"/>
  <c r="Q484" i="8"/>
  <c r="Q482" i="8"/>
  <c r="Q493" i="8"/>
  <c r="Q491" i="8"/>
  <c r="Q489" i="8"/>
  <c r="Q487" i="8"/>
  <c r="Q485" i="8"/>
  <c r="Q483" i="8"/>
  <c r="P324" i="8"/>
  <c r="P322" i="8"/>
  <c r="P320" i="8"/>
  <c r="P318" i="8"/>
  <c r="P316" i="8"/>
  <c r="P314" i="8"/>
  <c r="P360" i="8"/>
  <c r="P358" i="8"/>
  <c r="P356" i="8"/>
  <c r="P354" i="8"/>
  <c r="P352" i="8"/>
  <c r="P350" i="8"/>
  <c r="P432" i="8"/>
  <c r="P430" i="8"/>
  <c r="P428" i="8"/>
  <c r="P426" i="8"/>
  <c r="P424" i="8"/>
  <c r="P422" i="8"/>
  <c r="P433" i="8"/>
  <c r="P431" i="8"/>
  <c r="P429" i="8"/>
  <c r="P427" i="8"/>
  <c r="P425" i="8"/>
  <c r="P423" i="8"/>
  <c r="P456" i="8"/>
  <c r="P454" i="8"/>
  <c r="P452" i="8"/>
  <c r="P450" i="8"/>
  <c r="P448" i="8"/>
  <c r="P446" i="8"/>
  <c r="P457" i="8"/>
  <c r="P455" i="8"/>
  <c r="P453" i="8"/>
  <c r="P451" i="8"/>
  <c r="P449" i="8"/>
  <c r="P447" i="8"/>
  <c r="P480" i="8"/>
  <c r="P478" i="8"/>
  <c r="P476" i="8"/>
  <c r="P474" i="8"/>
  <c r="P472" i="8"/>
  <c r="P470" i="8"/>
  <c r="P481" i="8"/>
  <c r="P479" i="8"/>
  <c r="P477" i="8"/>
  <c r="P475" i="8"/>
  <c r="P473" i="8"/>
  <c r="P471" i="8"/>
  <c r="P504" i="8"/>
  <c r="P502" i="8"/>
  <c r="P500" i="8"/>
  <c r="P498" i="8"/>
  <c r="P496" i="8"/>
  <c r="P494" i="8"/>
  <c r="P505" i="8"/>
  <c r="P503" i="8"/>
  <c r="P501" i="8"/>
  <c r="P499" i="8"/>
  <c r="P497" i="8"/>
  <c r="P495" i="8"/>
  <c r="P528" i="8"/>
  <c r="P526" i="8"/>
  <c r="P524" i="8"/>
  <c r="P522" i="8"/>
  <c r="P520" i="8"/>
  <c r="P518" i="8"/>
  <c r="P529" i="8"/>
  <c r="P527" i="8"/>
  <c r="P525" i="8"/>
  <c r="P523" i="8"/>
  <c r="P521" i="8"/>
  <c r="P519" i="8"/>
  <c r="P1032" i="8"/>
  <c r="P1030" i="8"/>
  <c r="P1028" i="8"/>
  <c r="P1026" i="8"/>
  <c r="P1024" i="8"/>
  <c r="P1022" i="8"/>
  <c r="P1033" i="8"/>
  <c r="P1031" i="8"/>
  <c r="P1027" i="8"/>
  <c r="P1025" i="8"/>
  <c r="P1023" i="8"/>
  <c r="P1029" i="8"/>
  <c r="P1056" i="8"/>
  <c r="P1054" i="8"/>
  <c r="P1052" i="8"/>
  <c r="P1050" i="8"/>
  <c r="P1048" i="8"/>
  <c r="P1046" i="8"/>
  <c r="P1055" i="8"/>
  <c r="P1047" i="8"/>
  <c r="P1053" i="8"/>
  <c r="P1051" i="8"/>
  <c r="P1057" i="8"/>
  <c r="P1049" i="8"/>
  <c r="P1080" i="8"/>
  <c r="P1078" i="8"/>
  <c r="P1076" i="8"/>
  <c r="P1074" i="8"/>
  <c r="P1072" i="8"/>
  <c r="P1070" i="8"/>
  <c r="P1075" i="8"/>
  <c r="P1081" i="8"/>
  <c r="P1073" i="8"/>
  <c r="P1079" i="8"/>
  <c r="P1071" i="8"/>
  <c r="P1077" i="8"/>
  <c r="P1104" i="8"/>
  <c r="P1102" i="8"/>
  <c r="P1100" i="8"/>
  <c r="P1098" i="8"/>
  <c r="P1096" i="8"/>
  <c r="P1094" i="8"/>
  <c r="P1103" i="8"/>
  <c r="P1095" i="8"/>
  <c r="P1101" i="8"/>
  <c r="P1099" i="8"/>
  <c r="P1105" i="8"/>
  <c r="P1097" i="8"/>
  <c r="P1128" i="8"/>
  <c r="P1126" i="8"/>
  <c r="P1124" i="8"/>
  <c r="P1122" i="8"/>
  <c r="P1120" i="8"/>
  <c r="P1118" i="8"/>
  <c r="P1123" i="8"/>
  <c r="P1129" i="8"/>
  <c r="P1121" i="8"/>
  <c r="P1127" i="8"/>
  <c r="P1119" i="8"/>
  <c r="P1125" i="8"/>
  <c r="P1164" i="8"/>
  <c r="P1162" i="8"/>
  <c r="P1160" i="8"/>
  <c r="P1158" i="8"/>
  <c r="P1156" i="8"/>
  <c r="P1154" i="8"/>
  <c r="P1165" i="8"/>
  <c r="P1163" i="8"/>
  <c r="P1161" i="8"/>
  <c r="P1159" i="8"/>
  <c r="P1157" i="8"/>
  <c r="P1155" i="8"/>
  <c r="P865" i="8"/>
  <c r="P863" i="8"/>
  <c r="P861" i="8"/>
  <c r="P859" i="8"/>
  <c r="P857" i="8"/>
  <c r="P855" i="8"/>
  <c r="P864" i="8"/>
  <c r="P862" i="8"/>
  <c r="P860" i="8"/>
  <c r="P858" i="8"/>
  <c r="P856" i="8"/>
  <c r="P854" i="8"/>
  <c r="P900" i="8"/>
  <c r="P898" i="8"/>
  <c r="P896" i="8"/>
  <c r="P894" i="8"/>
  <c r="P892" i="8"/>
  <c r="P890" i="8"/>
  <c r="P901" i="8"/>
  <c r="P897" i="8"/>
  <c r="P893" i="8"/>
  <c r="P899" i="8"/>
  <c r="P895" i="8"/>
  <c r="P891" i="8"/>
  <c r="P948" i="8"/>
  <c r="P946" i="8"/>
  <c r="P944" i="8"/>
  <c r="P942" i="8"/>
  <c r="P940" i="8"/>
  <c r="P938" i="8"/>
  <c r="P947" i="8"/>
  <c r="P939" i="8"/>
  <c r="P945" i="8"/>
  <c r="P943" i="8"/>
  <c r="P949" i="8"/>
  <c r="P941" i="8"/>
  <c r="P1441" i="8"/>
  <c r="P1439" i="8"/>
  <c r="P1437" i="8"/>
  <c r="P1435" i="8"/>
  <c r="P1433" i="8"/>
  <c r="P1431" i="8"/>
  <c r="P1440" i="8"/>
  <c r="P1438" i="8"/>
  <c r="P1436" i="8"/>
  <c r="P1434" i="8"/>
  <c r="P1432" i="8"/>
  <c r="P1430" i="8"/>
  <c r="P1461" i="8"/>
  <c r="P1458" i="8"/>
  <c r="P1464" i="8"/>
  <c r="P1459" i="8"/>
  <c r="P1456" i="8"/>
  <c r="P1465" i="8"/>
  <c r="P1462" i="8"/>
  <c r="P1457" i="8"/>
  <c r="P1463" i="8"/>
  <c r="P1460" i="8"/>
  <c r="P1455" i="8"/>
  <c r="P1454" i="8"/>
  <c r="P1509" i="8"/>
  <c r="P1506" i="8"/>
  <c r="P1512" i="8"/>
  <c r="P1507" i="8"/>
  <c r="P1504" i="8"/>
  <c r="P1513" i="8"/>
  <c r="P1510" i="8"/>
  <c r="P1505" i="8"/>
  <c r="P1511" i="8"/>
  <c r="P1508" i="8"/>
  <c r="P1503" i="8"/>
  <c r="P1502" i="8"/>
  <c r="P1536" i="8"/>
  <c r="P1534" i="8"/>
  <c r="P1531" i="8"/>
  <c r="P1537" i="8"/>
  <c r="P1532" i="8"/>
  <c r="P1529" i="8"/>
  <c r="P1533" i="8"/>
  <c r="P1527" i="8"/>
  <c r="P1526" i="8"/>
  <c r="P1530" i="8"/>
  <c r="P1535" i="8"/>
  <c r="P1528" i="8"/>
  <c r="P1188" i="8"/>
  <c r="P1186" i="8"/>
  <c r="P1184" i="8"/>
  <c r="P1182" i="8"/>
  <c r="P1180" i="8"/>
  <c r="P1178" i="8"/>
  <c r="P1189" i="8"/>
  <c r="P1187" i="8"/>
  <c r="P1185" i="8"/>
  <c r="P1183" i="8"/>
  <c r="P1181" i="8"/>
  <c r="P1179" i="8"/>
  <c r="P1260" i="8"/>
  <c r="P1258" i="8"/>
  <c r="P1256" i="8"/>
  <c r="P1254" i="8"/>
  <c r="P1252" i="8"/>
  <c r="P1250" i="8"/>
  <c r="P1261" i="8"/>
  <c r="P1259" i="8"/>
  <c r="P1257" i="8"/>
  <c r="P1255" i="8"/>
  <c r="P1253" i="8"/>
  <c r="P1251" i="8"/>
  <c r="Q1628" i="8"/>
  <c r="Q1626" i="8"/>
  <c r="Q1632" i="8"/>
  <c r="Q1624" i="8"/>
  <c r="Q1622" i="8"/>
  <c r="Q1630" i="8"/>
  <c r="Q1729" i="8"/>
  <c r="Q1726" i="8"/>
  <c r="Q1721" i="8"/>
  <c r="Q1724" i="8"/>
  <c r="Q1718" i="8"/>
  <c r="Q1722" i="8"/>
  <c r="Q1728" i="8"/>
  <c r="Q1723" i="8"/>
  <c r="Q1720" i="8"/>
  <c r="P1861" i="8"/>
  <c r="P1859" i="8"/>
  <c r="P1857" i="8"/>
  <c r="P1855" i="8"/>
  <c r="P1853" i="8"/>
  <c r="P1851" i="8"/>
  <c r="P1860" i="8"/>
  <c r="P1858" i="8"/>
  <c r="P1856" i="8"/>
  <c r="P1854" i="8"/>
  <c r="P1852" i="8"/>
  <c r="P1850" i="8"/>
  <c r="P1957" i="8"/>
  <c r="P1955" i="8"/>
  <c r="P1953" i="8"/>
  <c r="P1951" i="8"/>
  <c r="P1949" i="8"/>
  <c r="P1947" i="8"/>
  <c r="P1956" i="8"/>
  <c r="P1954" i="8"/>
  <c r="P1952" i="8"/>
  <c r="P1950" i="8"/>
  <c r="P1948" i="8"/>
  <c r="P1946" i="8"/>
  <c r="P2077" i="8"/>
  <c r="P2075" i="8"/>
  <c r="P2073" i="8"/>
  <c r="P2071" i="8"/>
  <c r="P2069" i="8"/>
  <c r="P2067" i="8"/>
  <c r="P2076" i="8"/>
  <c r="P2074" i="8"/>
  <c r="P2072" i="8"/>
  <c r="P2070" i="8"/>
  <c r="P2068" i="8"/>
  <c r="P2066" i="8"/>
  <c r="Q2197" i="8"/>
  <c r="Q2194" i="8"/>
  <c r="Q2189" i="8"/>
  <c r="Q2195" i="8"/>
  <c r="Q2192" i="8"/>
  <c r="Q2187" i="8"/>
  <c r="Q2186" i="8"/>
  <c r="Q2190" i="8"/>
  <c r="Q2188" i="8"/>
  <c r="Q2191" i="8"/>
  <c r="Q2196" i="8"/>
  <c r="Q2217" i="8"/>
  <c r="Q2214" i="8"/>
  <c r="Q2220" i="8"/>
  <c r="Q2215" i="8"/>
  <c r="Q2212" i="8"/>
  <c r="Q2218" i="8"/>
  <c r="Q2219" i="8"/>
  <c r="Q2211" i="8"/>
  <c r="Q2210" i="8"/>
  <c r="Q2216" i="8"/>
  <c r="Q2245" i="8"/>
  <c r="Q2242" i="8"/>
  <c r="Q2237" i="8"/>
  <c r="Q2243" i="8"/>
  <c r="Q2240" i="8"/>
  <c r="Q2235" i="8"/>
  <c r="Q2234" i="8"/>
  <c r="Q2238" i="8"/>
  <c r="Q2236" i="8"/>
  <c r="Q2244" i="8"/>
  <c r="Q2239" i="8"/>
  <c r="Q2543" i="8"/>
  <c r="Q2540" i="8"/>
  <c r="Q2535" i="8"/>
  <c r="Q2541" i="8"/>
  <c r="Q2538" i="8"/>
  <c r="Q2534" i="8"/>
  <c r="Q2544" i="8"/>
  <c r="Q2536" i="8"/>
  <c r="Q2542" i="8"/>
  <c r="Q2537" i="8"/>
  <c r="Q2545" i="8"/>
  <c r="Q3" i="8"/>
  <c r="AH4" i="8"/>
  <c r="P5" i="8"/>
  <c r="Q11" i="8"/>
  <c r="Q17" i="8"/>
  <c r="Q22" i="8"/>
  <c r="Q25" i="8"/>
  <c r="AI26" i="8"/>
  <c r="Q28" i="8"/>
  <c r="Q31" i="8"/>
  <c r="P33" i="8"/>
  <c r="Q36" i="8"/>
  <c r="P39" i="8"/>
  <c r="Q42" i="8"/>
  <c r="Q45" i="8"/>
  <c r="Q50" i="8"/>
  <c r="Q51" i="8"/>
  <c r="P53" i="8"/>
  <c r="Q56" i="8"/>
  <c r="Q59" i="8"/>
  <c r="P61" i="8"/>
  <c r="Y65" i="8"/>
  <c r="Y63" i="8"/>
  <c r="Q65" i="8"/>
  <c r="P67" i="8"/>
  <c r="Q70" i="8"/>
  <c r="Q73" i="8"/>
  <c r="AH75" i="8"/>
  <c r="Q76" i="8"/>
  <c r="Q79" i="8"/>
  <c r="P81" i="8"/>
  <c r="Q84" i="8"/>
  <c r="P87" i="8"/>
  <c r="AH89" i="8"/>
  <c r="Q90" i="8"/>
  <c r="Y90" i="8"/>
  <c r="Q93" i="8"/>
  <c r="AH94" i="8"/>
  <c r="P95" i="8"/>
  <c r="AH97" i="8"/>
  <c r="Q98" i="8"/>
  <c r="Q99" i="8"/>
  <c r="P101" i="8"/>
  <c r="Q104" i="8"/>
  <c r="Q107" i="8"/>
  <c r="P109" i="8"/>
  <c r="Q113" i="8"/>
  <c r="P115" i="8"/>
  <c r="Q118" i="8"/>
  <c r="Q121" i="8"/>
  <c r="AB122" i="8"/>
  <c r="AH123" i="8"/>
  <c r="Q124" i="8"/>
  <c r="Y124" i="8"/>
  <c r="Q127" i="8"/>
  <c r="AH128" i="8"/>
  <c r="P129" i="8"/>
  <c r="AH131" i="8"/>
  <c r="Q132" i="8"/>
  <c r="Y132" i="8"/>
  <c r="P135" i="8"/>
  <c r="Q138" i="8"/>
  <c r="Q141" i="8"/>
  <c r="Q146" i="8"/>
  <c r="Q147" i="8"/>
  <c r="P149" i="8"/>
  <c r="Q152" i="8"/>
  <c r="Q155" i="8"/>
  <c r="P157" i="8"/>
  <c r="Q161" i="8"/>
  <c r="P163" i="8"/>
  <c r="Q166" i="8"/>
  <c r="Q169" i="8"/>
  <c r="AI170" i="8"/>
  <c r="Q172" i="8"/>
  <c r="Q175" i="8"/>
  <c r="P177" i="8"/>
  <c r="Q180" i="8"/>
  <c r="Q1347" i="8"/>
  <c r="U183" i="8"/>
  <c r="Y183" i="8" s="1"/>
  <c r="P183" i="8"/>
  <c r="Q186" i="8"/>
  <c r="Q189" i="8"/>
  <c r="Q1355" i="8"/>
  <c r="U191" i="8"/>
  <c r="AH191" i="8" s="1"/>
  <c r="P191" i="8"/>
  <c r="Q194" i="8"/>
  <c r="Q195" i="8"/>
  <c r="P197" i="8"/>
  <c r="Q200" i="8"/>
  <c r="Q203" i="8"/>
  <c r="Q207" i="8"/>
  <c r="Q210" i="8"/>
  <c r="Q211" i="8"/>
  <c r="Q1343" i="8"/>
  <c r="V215" i="8"/>
  <c r="C215" i="8"/>
  <c r="U215" i="8"/>
  <c r="AH215" i="8" s="1"/>
  <c r="Q217" i="8"/>
  <c r="V219" i="8"/>
  <c r="C219" i="8"/>
  <c r="U219" i="8"/>
  <c r="P219" i="8"/>
  <c r="Q221" i="8"/>
  <c r="V227" i="8"/>
  <c r="C227" i="8"/>
  <c r="U227" i="8"/>
  <c r="AH227" i="8" s="1"/>
  <c r="P227" i="8"/>
  <c r="Q229" i="8"/>
  <c r="Q531" i="8"/>
  <c r="V231" i="8"/>
  <c r="C231" i="8"/>
  <c r="U231" i="8"/>
  <c r="Y232" i="8" s="1"/>
  <c r="P231" i="8"/>
  <c r="Q532" i="8"/>
  <c r="Q233" i="8"/>
  <c r="Q539" i="8"/>
  <c r="V239" i="8"/>
  <c r="C239" i="8"/>
  <c r="U239" i="8"/>
  <c r="AH239" i="8" s="1"/>
  <c r="P239" i="8"/>
  <c r="Q540" i="8"/>
  <c r="Q241" i="8"/>
  <c r="Q543" i="8"/>
  <c r="V243" i="8"/>
  <c r="C243" i="8"/>
  <c r="U243" i="8"/>
  <c r="P243" i="8"/>
  <c r="Q544" i="8"/>
  <c r="Q245" i="8"/>
  <c r="Q551" i="8"/>
  <c r="V251" i="8"/>
  <c r="C251" i="8"/>
  <c r="U251" i="8"/>
  <c r="AH251" i="8" s="1"/>
  <c r="P251" i="8"/>
  <c r="Q552" i="8"/>
  <c r="Q555" i="8"/>
  <c r="V255" i="8"/>
  <c r="C255" i="8"/>
  <c r="U255" i="8"/>
  <c r="P255" i="8"/>
  <c r="Q556" i="8"/>
  <c r="Q257" i="8"/>
  <c r="Q563" i="8"/>
  <c r="V263" i="8"/>
  <c r="C263" i="8"/>
  <c r="U263" i="8"/>
  <c r="AH263" i="8" s="1"/>
  <c r="P263" i="8"/>
  <c r="Q564" i="8"/>
  <c r="Q265" i="8"/>
  <c r="Q567" i="8"/>
  <c r="V267" i="8"/>
  <c r="C267" i="8"/>
  <c r="U267" i="8"/>
  <c r="P267" i="8"/>
  <c r="Q568" i="8"/>
  <c r="Q269" i="8"/>
  <c r="Q575" i="8"/>
  <c r="V275" i="8"/>
  <c r="C275" i="8"/>
  <c r="U275" i="8"/>
  <c r="AH275" i="8" s="1"/>
  <c r="P275" i="8"/>
  <c r="Q576" i="8"/>
  <c r="Q277" i="8"/>
  <c r="Q579" i="8"/>
  <c r="V279" i="8"/>
  <c r="C279" i="8"/>
  <c r="U279" i="8"/>
  <c r="P279" i="8"/>
  <c r="Q580" i="8"/>
  <c r="Q281" i="8"/>
  <c r="Q587" i="8"/>
  <c r="V287" i="8"/>
  <c r="C287" i="8"/>
  <c r="U287" i="8"/>
  <c r="AH287" i="8" s="1"/>
  <c r="Q588" i="8"/>
  <c r="Q289" i="8"/>
  <c r="Q591" i="8"/>
  <c r="V291" i="8"/>
  <c r="C291" i="8"/>
  <c r="U291" i="8"/>
  <c r="P291" i="8"/>
  <c r="Q592" i="8"/>
  <c r="Q293" i="8"/>
  <c r="Q599" i="8"/>
  <c r="V299" i="8"/>
  <c r="C299" i="8"/>
  <c r="U299" i="8"/>
  <c r="AH299" i="8" s="1"/>
  <c r="P299" i="8"/>
  <c r="Q600" i="8"/>
  <c r="Q301" i="8"/>
  <c r="Q603" i="8"/>
  <c r="V303" i="8"/>
  <c r="C303" i="8"/>
  <c r="U303" i="8"/>
  <c r="P303" i="8"/>
  <c r="Q604" i="8"/>
  <c r="Q305" i="8"/>
  <c r="Q611" i="8"/>
  <c r="V311" i="8"/>
  <c r="C311" i="8"/>
  <c r="U311" i="8"/>
  <c r="AH311" i="8" s="1"/>
  <c r="P311" i="8"/>
  <c r="Q612" i="8"/>
  <c r="Q313" i="8"/>
  <c r="Q615" i="8"/>
  <c r="V315" i="8"/>
  <c r="C315" i="8"/>
  <c r="U315" i="8"/>
  <c r="P315" i="8"/>
  <c r="Q616" i="8"/>
  <c r="Q317" i="8"/>
  <c r="Q623" i="8"/>
  <c r="V323" i="8"/>
  <c r="C323" i="8"/>
  <c r="U323" i="8"/>
  <c r="AH323" i="8" s="1"/>
  <c r="P323" i="8"/>
  <c r="Q624" i="8"/>
  <c r="Q325" i="8"/>
  <c r="Q627" i="8"/>
  <c r="V327" i="8"/>
  <c r="C327" i="8"/>
  <c r="U327" i="8"/>
  <c r="P327" i="8"/>
  <c r="Q628" i="8"/>
  <c r="Q329" i="8"/>
  <c r="Q635" i="8"/>
  <c r="V335" i="8"/>
  <c r="C335" i="8"/>
  <c r="U335" i="8"/>
  <c r="AH335" i="8" s="1"/>
  <c r="P335" i="8"/>
  <c r="Q636" i="8"/>
  <c r="Q337" i="8"/>
  <c r="Q639" i="8"/>
  <c r="V339" i="8"/>
  <c r="C339" i="8"/>
  <c r="U339" i="8"/>
  <c r="P339" i="8"/>
  <c r="Q640" i="8"/>
  <c r="Q341" i="8"/>
  <c r="Q647" i="8"/>
  <c r="V347" i="8"/>
  <c r="C347" i="8"/>
  <c r="U347" i="8"/>
  <c r="AH347" i="8" s="1"/>
  <c r="P347" i="8"/>
  <c r="Q648" i="8"/>
  <c r="Q349" i="8"/>
  <c r="Q651" i="8"/>
  <c r="V351" i="8"/>
  <c r="C351" i="8"/>
  <c r="U351" i="8"/>
  <c r="P351" i="8"/>
  <c r="Q652" i="8"/>
  <c r="Q353" i="8"/>
  <c r="Q659" i="8"/>
  <c r="V359" i="8"/>
  <c r="C359" i="8"/>
  <c r="U359" i="8"/>
  <c r="AH359" i="8" s="1"/>
  <c r="P359" i="8"/>
  <c r="Q660" i="8"/>
  <c r="Q361" i="8"/>
  <c r="Q663" i="8"/>
  <c r="V363" i="8"/>
  <c r="C363" i="8"/>
  <c r="U363" i="8"/>
  <c r="P363" i="8"/>
  <c r="Q664" i="8"/>
  <c r="Q365" i="8"/>
  <c r="Q671" i="8"/>
  <c r="V371" i="8"/>
  <c r="C371" i="8"/>
  <c r="U371" i="8"/>
  <c r="AH371" i="8" s="1"/>
  <c r="P371" i="8"/>
  <c r="Q672" i="8"/>
  <c r="Q675" i="8"/>
  <c r="V375" i="8"/>
  <c r="C375" i="8"/>
  <c r="U375" i="8"/>
  <c r="Y376" i="8" s="1"/>
  <c r="P375" i="8"/>
  <c r="B676" i="8"/>
  <c r="Q676" i="8"/>
  <c r="Q377" i="8"/>
  <c r="Q683" i="8"/>
  <c r="V383" i="8"/>
  <c r="C383" i="8"/>
  <c r="U383" i="8"/>
  <c r="AH383" i="8" s="1"/>
  <c r="P383" i="8"/>
  <c r="B684" i="8"/>
  <c r="Q684" i="8"/>
  <c r="Q694" i="8"/>
  <c r="Q702" i="8"/>
  <c r="Q710" i="8"/>
  <c r="Q718" i="8"/>
  <c r="Q726" i="8"/>
  <c r="Q734" i="8"/>
  <c r="Q742" i="8"/>
  <c r="Q750" i="8"/>
  <c r="Q758" i="8"/>
  <c r="Q766" i="8"/>
  <c r="Q774" i="8"/>
  <c r="Q782" i="8"/>
  <c r="Q790" i="8"/>
  <c r="Q798" i="8"/>
  <c r="P24" i="8"/>
  <c r="P22" i="8"/>
  <c r="P20" i="8"/>
  <c r="P18" i="8"/>
  <c r="P16" i="8"/>
  <c r="P14" i="8"/>
  <c r="P48" i="8"/>
  <c r="P46" i="8"/>
  <c r="P44" i="8"/>
  <c r="P42" i="8"/>
  <c r="P40" i="8"/>
  <c r="P38" i="8"/>
  <c r="P144" i="8"/>
  <c r="P142" i="8"/>
  <c r="P140" i="8"/>
  <c r="P138" i="8"/>
  <c r="P136" i="8"/>
  <c r="P134" i="8"/>
  <c r="P204" i="8"/>
  <c r="P202" i="8"/>
  <c r="P200" i="8"/>
  <c r="P198" i="8"/>
  <c r="P196" i="8"/>
  <c r="P194" i="8"/>
  <c r="P576" i="8"/>
  <c r="P574" i="8"/>
  <c r="P572" i="8"/>
  <c r="P570" i="8"/>
  <c r="P568" i="8"/>
  <c r="P566" i="8"/>
  <c r="P571" i="8"/>
  <c r="P573" i="8"/>
  <c r="P575" i="8"/>
  <c r="P567" i="8"/>
  <c r="P577" i="8"/>
  <c r="P569" i="8"/>
  <c r="P624" i="8"/>
  <c r="P622" i="8"/>
  <c r="P620" i="8"/>
  <c r="P618" i="8"/>
  <c r="P616" i="8"/>
  <c r="P614" i="8"/>
  <c r="P619" i="8"/>
  <c r="P621" i="8"/>
  <c r="P623" i="8"/>
  <c r="P615" i="8"/>
  <c r="P625" i="8"/>
  <c r="P617" i="8"/>
  <c r="P720" i="8"/>
  <c r="P718" i="8"/>
  <c r="P716" i="8"/>
  <c r="P714" i="8"/>
  <c r="P712" i="8"/>
  <c r="P710" i="8"/>
  <c r="P715" i="8"/>
  <c r="P717" i="8"/>
  <c r="P719" i="8"/>
  <c r="P711" i="8"/>
  <c r="P721" i="8"/>
  <c r="P713" i="8"/>
  <c r="P768" i="8"/>
  <c r="P766" i="8"/>
  <c r="P764" i="8"/>
  <c r="P762" i="8"/>
  <c r="P760" i="8"/>
  <c r="P758" i="8"/>
  <c r="P763" i="8"/>
  <c r="P765" i="8"/>
  <c r="P767" i="8"/>
  <c r="P759" i="8"/>
  <c r="P769" i="8"/>
  <c r="P761" i="8"/>
  <c r="P792" i="8"/>
  <c r="P790" i="8"/>
  <c r="P788" i="8"/>
  <c r="P786" i="8"/>
  <c r="P784" i="8"/>
  <c r="P782" i="8"/>
  <c r="P787" i="8"/>
  <c r="P789" i="8"/>
  <c r="P791" i="8"/>
  <c r="P783" i="8"/>
  <c r="P793" i="8"/>
  <c r="P785" i="8"/>
  <c r="P816" i="8"/>
  <c r="P814" i="8"/>
  <c r="P812" i="8"/>
  <c r="P810" i="8"/>
  <c r="P808" i="8"/>
  <c r="P806" i="8"/>
  <c r="P811" i="8"/>
  <c r="P813" i="8"/>
  <c r="P815" i="8"/>
  <c r="P807" i="8"/>
  <c r="P817" i="8"/>
  <c r="P809" i="8"/>
  <c r="P216" i="8"/>
  <c r="P214" i="8"/>
  <c r="P212" i="8"/>
  <c r="P210" i="8"/>
  <c r="P208" i="8"/>
  <c r="P206" i="8"/>
  <c r="P288" i="8"/>
  <c r="P286" i="8"/>
  <c r="P284" i="8"/>
  <c r="P282" i="8"/>
  <c r="P280" i="8"/>
  <c r="P278" i="8"/>
  <c r="Q1140" i="8"/>
  <c r="Q1132" i="8"/>
  <c r="Q1138" i="8"/>
  <c r="Q1136" i="8"/>
  <c r="Q1130" i="8"/>
  <c r="Q1134" i="8"/>
  <c r="Q901" i="8"/>
  <c r="Q900" i="8"/>
  <c r="Q897" i="8"/>
  <c r="Q896" i="8"/>
  <c r="Q893" i="8"/>
  <c r="Q892" i="8"/>
  <c r="Q899" i="8"/>
  <c r="Q898" i="8"/>
  <c r="Q895" i="8"/>
  <c r="Q894" i="8"/>
  <c r="Q891" i="8"/>
  <c r="Q890" i="8"/>
  <c r="Q529" i="8"/>
  <c r="Q527" i="8"/>
  <c r="Q525" i="8"/>
  <c r="Q523" i="8"/>
  <c r="Q521" i="8"/>
  <c r="Q519" i="8"/>
  <c r="Q528" i="8"/>
  <c r="Q526" i="8"/>
  <c r="Q524" i="8"/>
  <c r="Q522" i="8"/>
  <c r="Q520" i="8"/>
  <c r="Q518" i="8"/>
  <c r="P912" i="8"/>
  <c r="P910" i="8"/>
  <c r="P908" i="8"/>
  <c r="P906" i="8"/>
  <c r="P904" i="8"/>
  <c r="P902" i="8"/>
  <c r="P913" i="8"/>
  <c r="P909" i="8"/>
  <c r="P905" i="8"/>
  <c r="P911" i="8"/>
  <c r="P907" i="8"/>
  <c r="P903" i="8"/>
  <c r="Q1249" i="8"/>
  <c r="Q1247" i="8"/>
  <c r="Q1245" i="8"/>
  <c r="Q1243" i="8"/>
  <c r="Q1241" i="8"/>
  <c r="Q1239" i="8"/>
  <c r="Q1248" i="8"/>
  <c r="Q1246" i="8"/>
  <c r="Q1244" i="8"/>
  <c r="Q1242" i="8"/>
  <c r="Q1240" i="8"/>
  <c r="Q1238" i="8"/>
  <c r="P1825" i="8"/>
  <c r="P1823" i="8"/>
  <c r="P1821" i="8"/>
  <c r="P1819" i="8"/>
  <c r="P1817" i="8"/>
  <c r="P1815" i="8"/>
  <c r="P1824" i="8"/>
  <c r="P1822" i="8"/>
  <c r="P1820" i="8"/>
  <c r="P1818" i="8"/>
  <c r="P1816" i="8"/>
  <c r="P1814" i="8"/>
  <c r="Q1896" i="8"/>
  <c r="Q1894" i="8"/>
  <c r="Q1892" i="8"/>
  <c r="Q1890" i="8"/>
  <c r="Q1888" i="8"/>
  <c r="Q1886" i="8"/>
  <c r="Q1893" i="8"/>
  <c r="Q1891" i="8"/>
  <c r="Q1897" i="8"/>
  <c r="Q1889" i="8"/>
  <c r="Q1895" i="8"/>
  <c r="Q1887" i="8"/>
  <c r="P1933" i="8"/>
  <c r="P1931" i="8"/>
  <c r="P1929" i="8"/>
  <c r="P1927" i="8"/>
  <c r="P1925" i="8"/>
  <c r="P1923" i="8"/>
  <c r="P1932" i="8"/>
  <c r="P1930" i="8"/>
  <c r="P1928" i="8"/>
  <c r="P1926" i="8"/>
  <c r="P1924" i="8"/>
  <c r="P1922" i="8"/>
  <c r="P2041" i="8"/>
  <c r="P2039" i="8"/>
  <c r="P2037" i="8"/>
  <c r="P2035" i="8"/>
  <c r="P2033" i="8"/>
  <c r="P2031" i="8"/>
  <c r="P2040" i="8"/>
  <c r="P2038" i="8"/>
  <c r="P2036" i="8"/>
  <c r="P2034" i="8"/>
  <c r="P2032" i="8"/>
  <c r="P2030" i="8"/>
  <c r="Q2098" i="8"/>
  <c r="Q2094" i="8"/>
  <c r="Q2090" i="8"/>
  <c r="Q2092" i="8"/>
  <c r="Q2096" i="8"/>
  <c r="Q2100" i="8"/>
  <c r="Q2122" i="8"/>
  <c r="Q2118" i="8"/>
  <c r="Q2116" i="8"/>
  <c r="Q2120" i="8"/>
  <c r="Q2124" i="8"/>
  <c r="Q2114" i="8"/>
  <c r="P2196" i="8"/>
  <c r="P2194" i="8"/>
  <c r="P2192" i="8"/>
  <c r="P2190" i="8"/>
  <c r="P2188" i="8"/>
  <c r="P2186" i="8"/>
  <c r="P2191" i="8"/>
  <c r="P2197" i="8"/>
  <c r="P2189" i="8"/>
  <c r="P2195" i="8"/>
  <c r="P2187" i="8"/>
  <c r="P2193" i="8"/>
  <c r="P2313" i="8"/>
  <c r="P2310" i="8"/>
  <c r="P2316" i="8"/>
  <c r="P2311" i="8"/>
  <c r="P2308" i="8"/>
  <c r="P2317" i="8"/>
  <c r="P2314" i="8"/>
  <c r="P2309" i="8"/>
  <c r="P2315" i="8"/>
  <c r="P2312" i="8"/>
  <c r="P2307" i="8"/>
  <c r="P2306" i="8"/>
  <c r="P2437" i="8"/>
  <c r="P2435" i="8"/>
  <c r="P2433" i="8"/>
  <c r="P2431" i="8"/>
  <c r="P2429" i="8"/>
  <c r="P2427" i="8"/>
  <c r="P2430" i="8"/>
  <c r="P2436" i="8"/>
  <c r="P2428" i="8"/>
  <c r="P2434" i="8"/>
  <c r="P2426" i="8"/>
  <c r="P2432" i="8"/>
  <c r="Q2634" i="8"/>
  <c r="Q2636" i="8"/>
  <c r="Q2632" i="8"/>
  <c r="Q2638" i="8"/>
  <c r="Q2631" i="8"/>
  <c r="Q2630" i="8"/>
  <c r="Q2640" i="8"/>
  <c r="P17" i="8"/>
  <c r="P1345" i="8"/>
  <c r="P1343" i="8"/>
  <c r="P1341" i="8"/>
  <c r="P1339" i="8"/>
  <c r="P1337" i="8"/>
  <c r="P1335" i="8"/>
  <c r="P1342" i="8"/>
  <c r="P1338" i="8"/>
  <c r="P1334" i="8"/>
  <c r="P1344" i="8"/>
  <c r="P1340" i="8"/>
  <c r="P1336" i="8"/>
  <c r="Q252" i="8"/>
  <c r="Q250" i="8"/>
  <c r="Q248" i="8"/>
  <c r="Q246" i="8"/>
  <c r="Q244" i="8"/>
  <c r="Q242" i="8"/>
  <c r="Q372" i="8"/>
  <c r="Q370" i="8"/>
  <c r="Q368" i="8"/>
  <c r="Q366" i="8"/>
  <c r="Q364" i="8"/>
  <c r="Q362" i="8"/>
  <c r="Q396" i="8"/>
  <c r="Q394" i="8"/>
  <c r="Q392" i="8"/>
  <c r="Q390" i="8"/>
  <c r="Q388" i="8"/>
  <c r="Q386" i="8"/>
  <c r="Q397" i="8"/>
  <c r="Q395" i="8"/>
  <c r="Q393" i="8"/>
  <c r="P408" i="8"/>
  <c r="P406" i="8"/>
  <c r="P404" i="8"/>
  <c r="P402" i="8"/>
  <c r="P400" i="8"/>
  <c r="P398" i="8"/>
  <c r="P409" i="8"/>
  <c r="P407" i="8"/>
  <c r="P405" i="8"/>
  <c r="P403" i="8"/>
  <c r="P401" i="8"/>
  <c r="P399" i="8"/>
  <c r="P1008" i="8"/>
  <c r="P1006" i="8"/>
  <c r="P1004" i="8"/>
  <c r="P1002" i="8"/>
  <c r="P1000" i="8"/>
  <c r="P998" i="8"/>
  <c r="P1009" i="8"/>
  <c r="P1007" i="8"/>
  <c r="P1005" i="8"/>
  <c r="P1003" i="8"/>
  <c r="P1001" i="8"/>
  <c r="P999" i="8"/>
  <c r="P1284" i="8"/>
  <c r="P1282" i="8"/>
  <c r="P1280" i="8"/>
  <c r="P1278" i="8"/>
  <c r="P1276" i="8"/>
  <c r="P1274" i="8"/>
  <c r="P1285" i="8"/>
  <c r="P1283" i="8"/>
  <c r="P1281" i="8"/>
  <c r="P1279" i="8"/>
  <c r="P1277" i="8"/>
  <c r="P1275" i="8"/>
  <c r="P1584" i="8"/>
  <c r="P1582" i="8"/>
  <c r="P1580" i="8"/>
  <c r="P1578" i="8"/>
  <c r="P1576" i="8"/>
  <c r="P1574" i="8"/>
  <c r="P1583" i="8"/>
  <c r="P1579" i="8"/>
  <c r="P1575" i="8"/>
  <c r="P1585" i="8"/>
  <c r="P1581" i="8"/>
  <c r="P1577" i="8"/>
  <c r="P1668" i="8"/>
  <c r="P1666" i="8"/>
  <c r="P1664" i="8"/>
  <c r="P1662" i="8"/>
  <c r="P1660" i="8"/>
  <c r="P1658" i="8"/>
  <c r="P1669" i="8"/>
  <c r="P1667" i="8"/>
  <c r="P1665" i="8"/>
  <c r="P1663" i="8"/>
  <c r="P1661" i="8"/>
  <c r="P1659" i="8"/>
  <c r="P1752" i="8"/>
  <c r="P1750" i="8"/>
  <c r="P1748" i="8"/>
  <c r="P1746" i="8"/>
  <c r="P1744" i="8"/>
  <c r="P1742" i="8"/>
  <c r="P1751" i="8"/>
  <c r="P1743" i="8"/>
  <c r="P1749" i="8"/>
  <c r="P1747" i="8"/>
  <c r="P1753" i="8"/>
  <c r="P1745" i="8"/>
  <c r="P1849" i="8"/>
  <c r="P1847" i="8"/>
  <c r="P1845" i="8"/>
  <c r="P1843" i="8"/>
  <c r="P1841" i="8"/>
  <c r="P1839" i="8"/>
  <c r="P1848" i="8"/>
  <c r="P1846" i="8"/>
  <c r="P1844" i="8"/>
  <c r="P1842" i="8"/>
  <c r="P1840" i="8"/>
  <c r="P1838" i="8"/>
  <c r="Q1920" i="8"/>
  <c r="Q1918" i="8"/>
  <c r="Q1916" i="8"/>
  <c r="Q1914" i="8"/>
  <c r="Q1912" i="8"/>
  <c r="Q1910" i="8"/>
  <c r="Q1921" i="8"/>
  <c r="Q1913" i="8"/>
  <c r="Q1919" i="8"/>
  <c r="Q1911" i="8"/>
  <c r="Q1917" i="8"/>
  <c r="Q1915" i="8"/>
  <c r="P1945" i="8"/>
  <c r="P1943" i="8"/>
  <c r="P1941" i="8"/>
  <c r="P1939" i="8"/>
  <c r="P1937" i="8"/>
  <c r="P1935" i="8"/>
  <c r="P1944" i="8"/>
  <c r="P1942" i="8"/>
  <c r="P1940" i="8"/>
  <c r="P1938" i="8"/>
  <c r="P1936" i="8"/>
  <c r="P1934" i="8"/>
  <c r="P2017" i="8"/>
  <c r="P2015" i="8"/>
  <c r="P2013" i="8"/>
  <c r="P2011" i="8"/>
  <c r="P2009" i="8"/>
  <c r="P2007" i="8"/>
  <c r="P2012" i="8"/>
  <c r="P2006" i="8"/>
  <c r="P2010" i="8"/>
  <c r="P2016" i="8"/>
  <c r="P2008" i="8"/>
  <c r="P2014" i="8"/>
  <c r="Q2030" i="8"/>
  <c r="Q2041" i="8"/>
  <c r="Q2038" i="8"/>
  <c r="Q2032" i="8"/>
  <c r="Q2040" i="8"/>
  <c r="Q2035" i="8"/>
  <c r="Q2031" i="8"/>
  <c r="Q2037" i="8"/>
  <c r="Q2034" i="8"/>
  <c r="Q2033" i="8"/>
  <c r="Q2036" i="8"/>
  <c r="Q2039" i="8"/>
  <c r="P2065" i="8"/>
  <c r="P2063" i="8"/>
  <c r="P2061" i="8"/>
  <c r="P2059" i="8"/>
  <c r="P2057" i="8"/>
  <c r="P2055" i="8"/>
  <c r="P2064" i="8"/>
  <c r="P2062" i="8"/>
  <c r="P2060" i="8"/>
  <c r="P2058" i="8"/>
  <c r="P2056" i="8"/>
  <c r="P2054" i="8"/>
  <c r="Q2268" i="8"/>
  <c r="Q2260" i="8"/>
  <c r="Q2262" i="8"/>
  <c r="Q2258" i="8"/>
  <c r="Q2264" i="8"/>
  <c r="Q2266" i="8"/>
  <c r="Q2316" i="8"/>
  <c r="Q2308" i="8"/>
  <c r="Q2310" i="8"/>
  <c r="Q2336" i="8"/>
  <c r="Q2330" i="8"/>
  <c r="Q2338" i="8"/>
  <c r="Q2362" i="8"/>
  <c r="Q2358" i="8"/>
  <c r="Q2364" i="8"/>
  <c r="Q2360" i="8"/>
  <c r="Q2356" i="8"/>
  <c r="Q2354" i="8"/>
  <c r="Q2388" i="8"/>
  <c r="Q2386" i="8"/>
  <c r="Q2382" i="8"/>
  <c r="Q2384" i="8"/>
  <c r="Q2380" i="8"/>
  <c r="Q2378" i="8"/>
  <c r="Q2480" i="8"/>
  <c r="Q2475" i="8"/>
  <c r="Q2478" i="8"/>
  <c r="Q2484" i="8"/>
  <c r="Q2476" i="8"/>
  <c r="Q2485" i="8"/>
  <c r="Q2477" i="8"/>
  <c r="Q2482" i="8"/>
  <c r="Q2520" i="8"/>
  <c r="Q2518" i="8"/>
  <c r="Q2516" i="8"/>
  <c r="Q2514" i="8"/>
  <c r="Q2512" i="8"/>
  <c r="Q2510" i="8"/>
  <c r="Q2517" i="8"/>
  <c r="Q2515" i="8"/>
  <c r="Q2521" i="8"/>
  <c r="Q2513" i="8"/>
  <c r="Q2511" i="8"/>
  <c r="Q2519" i="8"/>
  <c r="P2568" i="8"/>
  <c r="P2566" i="8"/>
  <c r="P2564" i="8"/>
  <c r="P2562" i="8"/>
  <c r="P2560" i="8"/>
  <c r="P2558" i="8"/>
  <c r="P2561" i="8"/>
  <c r="P2563" i="8"/>
  <c r="P2569" i="8"/>
  <c r="P2567" i="8"/>
  <c r="P2565" i="8"/>
  <c r="P2559" i="8"/>
  <c r="P2592" i="8"/>
  <c r="P2590" i="8"/>
  <c r="P2588" i="8"/>
  <c r="P2586" i="8"/>
  <c r="P2584" i="8"/>
  <c r="P2582" i="8"/>
  <c r="P2593" i="8"/>
  <c r="P2591" i="8"/>
  <c r="P2589" i="8"/>
  <c r="P2587" i="8"/>
  <c r="P2585" i="8"/>
  <c r="P2583" i="8"/>
  <c r="Q2688" i="8"/>
  <c r="Q2684" i="8"/>
  <c r="Q2678" i="8"/>
  <c r="Q2686" i="8"/>
  <c r="Q2682" i="8"/>
  <c r="Q2680" i="8"/>
  <c r="P2712" i="8"/>
  <c r="P2710" i="8"/>
  <c r="P2708" i="8"/>
  <c r="P2706" i="8"/>
  <c r="P2704" i="8"/>
  <c r="P2707" i="8"/>
  <c r="P2702" i="8"/>
  <c r="P2709" i="8"/>
  <c r="P2711" i="8"/>
  <c r="P2703" i="8"/>
  <c r="P2713" i="8"/>
  <c r="P2705" i="8"/>
  <c r="P12" i="8"/>
  <c r="P10" i="8"/>
  <c r="P8" i="8"/>
  <c r="P6" i="8"/>
  <c r="P4" i="8"/>
  <c r="P2" i="8"/>
  <c r="P1357" i="8"/>
  <c r="P1355" i="8"/>
  <c r="P1353" i="8"/>
  <c r="P1351" i="8"/>
  <c r="P1349" i="8"/>
  <c r="P1347" i="8"/>
  <c r="P1356" i="8"/>
  <c r="P1352" i="8"/>
  <c r="P1348" i="8"/>
  <c r="P1346" i="8"/>
  <c r="P1354" i="8"/>
  <c r="P1350" i="8"/>
  <c r="P564" i="8"/>
  <c r="P562" i="8"/>
  <c r="P560" i="8"/>
  <c r="P558" i="8"/>
  <c r="P556" i="8"/>
  <c r="P554" i="8"/>
  <c r="P559" i="8"/>
  <c r="P561" i="8"/>
  <c r="P563" i="8"/>
  <c r="P555" i="8"/>
  <c r="P565" i="8"/>
  <c r="P557" i="8"/>
  <c r="P636" i="8"/>
  <c r="P634" i="8"/>
  <c r="P632" i="8"/>
  <c r="P630" i="8"/>
  <c r="P628" i="8"/>
  <c r="P626" i="8"/>
  <c r="P631" i="8"/>
  <c r="P633" i="8"/>
  <c r="P635" i="8"/>
  <c r="P627" i="8"/>
  <c r="P637" i="8"/>
  <c r="P629" i="8"/>
  <c r="P708" i="8"/>
  <c r="P706" i="8"/>
  <c r="P704" i="8"/>
  <c r="P702" i="8"/>
  <c r="P700" i="8"/>
  <c r="P698" i="8"/>
  <c r="P703" i="8"/>
  <c r="P705" i="8"/>
  <c r="P707" i="8"/>
  <c r="P699" i="8"/>
  <c r="P709" i="8"/>
  <c r="P701" i="8"/>
  <c r="P732" i="8"/>
  <c r="P730" i="8"/>
  <c r="P728" i="8"/>
  <c r="P726" i="8"/>
  <c r="P724" i="8"/>
  <c r="P722" i="8"/>
  <c r="P727" i="8"/>
  <c r="P729" i="8"/>
  <c r="P731" i="8"/>
  <c r="P723" i="8"/>
  <c r="P733" i="8"/>
  <c r="P725" i="8"/>
  <c r="P756" i="8"/>
  <c r="P754" i="8"/>
  <c r="P752" i="8"/>
  <c r="P750" i="8"/>
  <c r="P748" i="8"/>
  <c r="P746" i="8"/>
  <c r="P751" i="8"/>
  <c r="P753" i="8"/>
  <c r="P755" i="8"/>
  <c r="P747" i="8"/>
  <c r="P757" i="8"/>
  <c r="P749" i="8"/>
  <c r="P804" i="8"/>
  <c r="P802" i="8"/>
  <c r="P800" i="8"/>
  <c r="P798" i="8"/>
  <c r="P796" i="8"/>
  <c r="P794" i="8"/>
  <c r="P799" i="8"/>
  <c r="P801" i="8"/>
  <c r="P803" i="8"/>
  <c r="P795" i="8"/>
  <c r="P805" i="8"/>
  <c r="P797" i="8"/>
  <c r="Q1104" i="8"/>
  <c r="Q1102" i="8"/>
  <c r="Q1150" i="8"/>
  <c r="Q1146" i="8"/>
  <c r="Q1152" i="8"/>
  <c r="Q1144" i="8"/>
  <c r="Q1148" i="8"/>
  <c r="Q1142" i="8"/>
  <c r="Q878" i="8"/>
  <c r="Q889" i="8"/>
  <c r="Q888" i="8"/>
  <c r="Q885" i="8"/>
  <c r="Q884" i="8"/>
  <c r="Q881" i="8"/>
  <c r="Q880" i="8"/>
  <c r="Q887" i="8"/>
  <c r="Q886" i="8"/>
  <c r="Q883" i="8"/>
  <c r="Q882" i="8"/>
  <c r="Q879" i="8"/>
  <c r="P888" i="8"/>
  <c r="P886" i="8"/>
  <c r="P884" i="8"/>
  <c r="P882" i="8"/>
  <c r="P880" i="8"/>
  <c r="P878" i="8"/>
  <c r="P887" i="8"/>
  <c r="P883" i="8"/>
  <c r="P879" i="8"/>
  <c r="P889" i="8"/>
  <c r="P885" i="8"/>
  <c r="P881" i="8"/>
  <c r="P936" i="8"/>
  <c r="P934" i="8"/>
  <c r="P932" i="8"/>
  <c r="P930" i="8"/>
  <c r="P928" i="8"/>
  <c r="P926" i="8"/>
  <c r="P937" i="8"/>
  <c r="P935" i="8"/>
  <c r="P933" i="8"/>
  <c r="P931" i="8"/>
  <c r="P929" i="8"/>
  <c r="P927" i="8"/>
  <c r="P1429" i="8"/>
  <c r="P1427" i="8"/>
  <c r="P1425" i="8"/>
  <c r="P1423" i="8"/>
  <c r="P1421" i="8"/>
  <c r="P1419" i="8"/>
  <c r="P1428" i="8"/>
  <c r="P1426" i="8"/>
  <c r="P1424" i="8"/>
  <c r="P1422" i="8"/>
  <c r="P1420" i="8"/>
  <c r="P1418" i="8"/>
  <c r="Q1261" i="8"/>
  <c r="Q1259" i="8"/>
  <c r="Q1257" i="8"/>
  <c r="Q1255" i="8"/>
  <c r="Q1253" i="8"/>
  <c r="Q1251" i="8"/>
  <c r="Q1260" i="8"/>
  <c r="Q1258" i="8"/>
  <c r="Q1256" i="8"/>
  <c r="Q1254" i="8"/>
  <c r="Q1252" i="8"/>
  <c r="Q1250" i="8"/>
  <c r="Q1308" i="8"/>
  <c r="Q1309" i="8"/>
  <c r="Q1307" i="8"/>
  <c r="Q1305" i="8"/>
  <c r="Q1303" i="8"/>
  <c r="Q1301" i="8"/>
  <c r="Q1299" i="8"/>
  <c r="Q1306" i="8"/>
  <c r="Q1304" i="8"/>
  <c r="Q1302" i="8"/>
  <c r="Q1300" i="8"/>
  <c r="Q1298" i="8"/>
  <c r="P1308" i="8"/>
  <c r="P1306" i="8"/>
  <c r="P1304" i="8"/>
  <c r="P1302" i="8"/>
  <c r="P1300" i="8"/>
  <c r="P1298" i="8"/>
  <c r="P1309" i="8"/>
  <c r="P1307" i="8"/>
  <c r="P1305" i="8"/>
  <c r="P1303" i="8"/>
  <c r="P1301" i="8"/>
  <c r="P1299" i="8"/>
  <c r="P1560" i="8"/>
  <c r="P1558" i="8"/>
  <c r="P1556" i="8"/>
  <c r="P1554" i="8"/>
  <c r="P1552" i="8"/>
  <c r="P1550" i="8"/>
  <c r="P1559" i="8"/>
  <c r="P1555" i="8"/>
  <c r="P1551" i="8"/>
  <c r="P1561" i="8"/>
  <c r="P1557" i="8"/>
  <c r="P1553" i="8"/>
  <c r="Q1586" i="8"/>
  <c r="Q1596" i="8"/>
  <c r="Q1594" i="8"/>
  <c r="Q1592" i="8"/>
  <c r="Q1590" i="8"/>
  <c r="Q1588" i="8"/>
  <c r="P1596" i="8"/>
  <c r="P1594" i="8"/>
  <c r="P1592" i="8"/>
  <c r="P1590" i="8"/>
  <c r="P1588" i="8"/>
  <c r="P1586" i="8"/>
  <c r="P1597" i="8"/>
  <c r="P1595" i="8"/>
  <c r="P1593" i="8"/>
  <c r="P1591" i="8"/>
  <c r="P1589" i="8"/>
  <c r="P1587" i="8"/>
  <c r="P1333" i="8"/>
  <c r="P1328" i="8"/>
  <c r="P1325" i="8"/>
  <c r="P1322" i="8"/>
  <c r="P1331" i="8"/>
  <c r="P1326" i="8"/>
  <c r="P1323" i="8"/>
  <c r="P1332" i="8"/>
  <c r="P1329" i="8"/>
  <c r="P1324" i="8"/>
  <c r="P1330" i="8"/>
  <c r="P1327" i="8"/>
  <c r="Q1656" i="8"/>
  <c r="Q1648" i="8"/>
  <c r="Q1646" i="8"/>
  <c r="Q1654" i="8"/>
  <c r="Q1652" i="8"/>
  <c r="Q1650" i="8"/>
  <c r="P1680" i="8"/>
  <c r="P1678" i="8"/>
  <c r="P1676" i="8"/>
  <c r="P1674" i="8"/>
  <c r="P1672" i="8"/>
  <c r="P1675" i="8"/>
  <c r="P1670" i="8"/>
  <c r="P1681" i="8"/>
  <c r="P1673" i="8"/>
  <c r="P1679" i="8"/>
  <c r="P1671" i="8"/>
  <c r="P1677" i="8"/>
  <c r="P1692" i="8"/>
  <c r="P1690" i="8"/>
  <c r="P1688" i="8"/>
  <c r="P1686" i="8"/>
  <c r="P1684" i="8"/>
  <c r="P1682" i="8"/>
  <c r="P1689" i="8"/>
  <c r="P1687" i="8"/>
  <c r="P1693" i="8"/>
  <c r="P1685" i="8"/>
  <c r="P1691" i="8"/>
  <c r="P1683" i="8"/>
  <c r="Q1749" i="8"/>
  <c r="Q1746" i="8"/>
  <c r="Q1752" i="8"/>
  <c r="Q1744" i="8"/>
  <c r="Q1750" i="8"/>
  <c r="Q1751" i="8"/>
  <c r="Q1743" i="8"/>
  <c r="Q1748" i="8"/>
  <c r="Q1742" i="8"/>
  <c r="P1776" i="8"/>
  <c r="P1774" i="8"/>
  <c r="P1772" i="8"/>
  <c r="P1770" i="8"/>
  <c r="P1768" i="8"/>
  <c r="P1766" i="8"/>
  <c r="P1775" i="8"/>
  <c r="P1771" i="8"/>
  <c r="P1767" i="8"/>
  <c r="P1777" i="8"/>
  <c r="P1773" i="8"/>
  <c r="P1769" i="8"/>
  <c r="P1788" i="8"/>
  <c r="P1786" i="8"/>
  <c r="P1784" i="8"/>
  <c r="P1782" i="8"/>
  <c r="P1780" i="8"/>
  <c r="P1778" i="8"/>
  <c r="P1789" i="8"/>
  <c r="P1785" i="8"/>
  <c r="P1781" i="8"/>
  <c r="P1787" i="8"/>
  <c r="P1783" i="8"/>
  <c r="P1779" i="8"/>
  <c r="Q1848" i="8"/>
  <c r="Q1846" i="8"/>
  <c r="Q1844" i="8"/>
  <c r="Q1842" i="8"/>
  <c r="Q1840" i="8"/>
  <c r="Q1838" i="8"/>
  <c r="Q1845" i="8"/>
  <c r="Q1843" i="8"/>
  <c r="Q1849" i="8"/>
  <c r="Q1841" i="8"/>
  <c r="Q1847" i="8"/>
  <c r="Q1839" i="8"/>
  <c r="P1873" i="8"/>
  <c r="P1871" i="8"/>
  <c r="P1869" i="8"/>
  <c r="P1867" i="8"/>
  <c r="P1865" i="8"/>
  <c r="P1863" i="8"/>
  <c r="P1872" i="8"/>
  <c r="P1870" i="8"/>
  <c r="P1868" i="8"/>
  <c r="P1866" i="8"/>
  <c r="P1864" i="8"/>
  <c r="P1862" i="8"/>
  <c r="P1885" i="8"/>
  <c r="P1883" i="8"/>
  <c r="P1881" i="8"/>
  <c r="P1879" i="8"/>
  <c r="P1877" i="8"/>
  <c r="P1875" i="8"/>
  <c r="P1884" i="8"/>
  <c r="P1882" i="8"/>
  <c r="P1880" i="8"/>
  <c r="P1878" i="8"/>
  <c r="P1876" i="8"/>
  <c r="P1874" i="8"/>
  <c r="Q1944" i="8"/>
  <c r="Q1942" i="8"/>
  <c r="Q1940" i="8"/>
  <c r="Q1938" i="8"/>
  <c r="Q1936" i="8"/>
  <c r="Q1934" i="8"/>
  <c r="Q1941" i="8"/>
  <c r="Q1939" i="8"/>
  <c r="Q1945" i="8"/>
  <c r="Q1937" i="8"/>
  <c r="Q1943" i="8"/>
  <c r="Q1935" i="8"/>
  <c r="P1969" i="8"/>
  <c r="P1967" i="8"/>
  <c r="P1965" i="8"/>
  <c r="P1963" i="8"/>
  <c r="P1961" i="8"/>
  <c r="P1964" i="8"/>
  <c r="P1959" i="8"/>
  <c r="P1962" i="8"/>
  <c r="P1968" i="8"/>
  <c r="P1960" i="8"/>
  <c r="P1958" i="8"/>
  <c r="P1966" i="8"/>
  <c r="P1981" i="8"/>
  <c r="P1979" i="8"/>
  <c r="P1977" i="8"/>
  <c r="P1975" i="8"/>
  <c r="P1973" i="8"/>
  <c r="P1971" i="8"/>
  <c r="P1978" i="8"/>
  <c r="P1976" i="8"/>
  <c r="P1970" i="8"/>
  <c r="P1974" i="8"/>
  <c r="P1980" i="8"/>
  <c r="P1972" i="8"/>
  <c r="Q2015" i="8"/>
  <c r="Q2007" i="8"/>
  <c r="Q2016" i="8"/>
  <c r="Q2013" i="8"/>
  <c r="Q2008" i="8"/>
  <c r="Q2011" i="8"/>
  <c r="Q2009" i="8"/>
  <c r="Q2006" i="8"/>
  <c r="Q2012" i="8"/>
  <c r="Q2017" i="8"/>
  <c r="Q2064" i="8"/>
  <c r="Q2062" i="8"/>
  <c r="Q2060" i="8"/>
  <c r="Q2058" i="8"/>
  <c r="Q2056" i="8"/>
  <c r="Q2054" i="8"/>
  <c r="Q2061" i="8"/>
  <c r="Q2063" i="8"/>
  <c r="Q2055" i="8"/>
  <c r="Q2065" i="8"/>
  <c r="Q2057" i="8"/>
  <c r="Q2059" i="8"/>
  <c r="P2088" i="8"/>
  <c r="P2087" i="8"/>
  <c r="P2084" i="8"/>
  <c r="P2079" i="8"/>
  <c r="P2085" i="8"/>
  <c r="P2082" i="8"/>
  <c r="P2089" i="8"/>
  <c r="P2083" i="8"/>
  <c r="P2080" i="8"/>
  <c r="P2078" i="8"/>
  <c r="P2086" i="8"/>
  <c r="P2081" i="8"/>
  <c r="P2112" i="8"/>
  <c r="P2110" i="8"/>
  <c r="P2108" i="8"/>
  <c r="P2106" i="8"/>
  <c r="P2104" i="8"/>
  <c r="P2102" i="8"/>
  <c r="P2111" i="8"/>
  <c r="P2107" i="8"/>
  <c r="P2103" i="8"/>
  <c r="P2113" i="8"/>
  <c r="P2109" i="8"/>
  <c r="P2105" i="8"/>
  <c r="P2136" i="8"/>
  <c r="P2134" i="8"/>
  <c r="P2132" i="8"/>
  <c r="P2130" i="8"/>
  <c r="P2128" i="8"/>
  <c r="P2126" i="8"/>
  <c r="P2135" i="8"/>
  <c r="P2131" i="8"/>
  <c r="P2127" i="8"/>
  <c r="P2137" i="8"/>
  <c r="P2133" i="8"/>
  <c r="P2129" i="8"/>
  <c r="P2160" i="8"/>
  <c r="P2158" i="8"/>
  <c r="P2156" i="8"/>
  <c r="P2154" i="8"/>
  <c r="P2152" i="8"/>
  <c r="P2150" i="8"/>
  <c r="P2159" i="8"/>
  <c r="P2155" i="8"/>
  <c r="P2151" i="8"/>
  <c r="P2161" i="8"/>
  <c r="P2157" i="8"/>
  <c r="P2153" i="8"/>
  <c r="P2184" i="8"/>
  <c r="P2185" i="8"/>
  <c r="P2182" i="8"/>
  <c r="P2180" i="8"/>
  <c r="P2178" i="8"/>
  <c r="P2176" i="8"/>
  <c r="P2174" i="8"/>
  <c r="P2183" i="8"/>
  <c r="P2175" i="8"/>
  <c r="P2177" i="8"/>
  <c r="P2179" i="8"/>
  <c r="P2181" i="8"/>
  <c r="Q2208" i="8"/>
  <c r="Q2203" i="8"/>
  <c r="Q2200" i="8"/>
  <c r="Q2209" i="8"/>
  <c r="Q2206" i="8"/>
  <c r="Q2201" i="8"/>
  <c r="Q2204" i="8"/>
  <c r="Q2198" i="8"/>
  <c r="Q2202" i="8"/>
  <c r="Q2205" i="8"/>
  <c r="Q2231" i="8"/>
  <c r="Q2228" i="8"/>
  <c r="Q2223" i="8"/>
  <c r="Q2222" i="8"/>
  <c r="Q2229" i="8"/>
  <c r="Q2226" i="8"/>
  <c r="Q2232" i="8"/>
  <c r="Q2224" i="8"/>
  <c r="Q2230" i="8"/>
  <c r="Q2225" i="8"/>
  <c r="Q2233" i="8"/>
  <c r="Q2256" i="8"/>
  <c r="Q2251" i="8"/>
  <c r="Q2248" i="8"/>
  <c r="Q2254" i="8"/>
  <c r="Q2249" i="8"/>
  <c r="Q2252" i="8"/>
  <c r="Q2246" i="8"/>
  <c r="Q2250" i="8"/>
  <c r="Q2253" i="8"/>
  <c r="Q2274" i="8"/>
  <c r="Q2276" i="8"/>
  <c r="Q2270" i="8"/>
  <c r="Q2302" i="8"/>
  <c r="Q2304" i="8"/>
  <c r="Q2296" i="8"/>
  <c r="Q2322" i="8"/>
  <c r="Q2324" i="8"/>
  <c r="Q2318" i="8"/>
  <c r="Q2352" i="8"/>
  <c r="Q2348" i="8"/>
  <c r="Q2344" i="8"/>
  <c r="Q2350" i="8"/>
  <c r="Q2346" i="8"/>
  <c r="Q2376" i="8"/>
  <c r="Q2372" i="8"/>
  <c r="Q2368" i="8"/>
  <c r="Q2366" i="8"/>
  <c r="Q2374" i="8"/>
  <c r="Q2370" i="8"/>
  <c r="Q2400" i="8"/>
  <c r="Q2398" i="8"/>
  <c r="Q2396" i="8"/>
  <c r="Q2394" i="8"/>
  <c r="Q2392" i="8"/>
  <c r="Q2390" i="8"/>
  <c r="Q2422" i="8"/>
  <c r="Q2419" i="8"/>
  <c r="Q2414" i="8"/>
  <c r="Q2425" i="8"/>
  <c r="Q2420" i="8"/>
  <c r="Q2417" i="8"/>
  <c r="Q2423" i="8"/>
  <c r="Q2421" i="8"/>
  <c r="Q2416" i="8"/>
  <c r="Q2424" i="8"/>
  <c r="Q2449" i="8"/>
  <c r="Q2447" i="8"/>
  <c r="Q2442" i="8"/>
  <c r="Q2439" i="8"/>
  <c r="Q2448" i="8"/>
  <c r="Q2445" i="8"/>
  <c r="Q2440" i="8"/>
  <c r="Q2443" i="8"/>
  <c r="Q2441" i="8"/>
  <c r="Q2438" i="8"/>
  <c r="Q2444" i="8"/>
  <c r="Q2473" i="8"/>
  <c r="Q2471" i="8"/>
  <c r="Q2469" i="8"/>
  <c r="Q2467" i="8"/>
  <c r="Q2465" i="8"/>
  <c r="Q2463" i="8"/>
  <c r="Q2494" i="8"/>
  <c r="Q2492" i="8"/>
  <c r="Q2486" i="8"/>
  <c r="Q2490" i="8"/>
  <c r="Q2496" i="8"/>
  <c r="Q2488" i="8"/>
  <c r="Q2491" i="8"/>
  <c r="Q2508" i="8"/>
  <c r="Q2506" i="8"/>
  <c r="Q2504" i="8"/>
  <c r="Q2502" i="8"/>
  <c r="Q2500" i="8"/>
  <c r="Q2498" i="8"/>
  <c r="Q2532" i="8"/>
  <c r="Q2530" i="8"/>
  <c r="Q2528" i="8"/>
  <c r="Q2526" i="8"/>
  <c r="Q2524" i="8"/>
  <c r="Q2522" i="8"/>
  <c r="Q2527" i="8"/>
  <c r="Q2533" i="8"/>
  <c r="Q2525" i="8"/>
  <c r="Q2531" i="8"/>
  <c r="Q2523" i="8"/>
  <c r="Q2529" i="8"/>
  <c r="Q2557" i="8"/>
  <c r="Q2554" i="8"/>
  <c r="Q2549" i="8"/>
  <c r="Q2555" i="8"/>
  <c r="Q2552" i="8"/>
  <c r="Q2547" i="8"/>
  <c r="Q2546" i="8"/>
  <c r="Q2550" i="8"/>
  <c r="Q2548" i="8"/>
  <c r="Q2551" i="8"/>
  <c r="Q2556" i="8"/>
  <c r="Q2592" i="8"/>
  <c r="Q2590" i="8"/>
  <c r="Q2588" i="8"/>
  <c r="Q2586" i="8"/>
  <c r="Q2584" i="8"/>
  <c r="Q2582" i="8"/>
  <c r="P2616" i="8"/>
  <c r="P2614" i="8"/>
  <c r="P2612" i="8"/>
  <c r="P2617" i="8"/>
  <c r="P2615" i="8"/>
  <c r="P2613" i="8"/>
  <c r="P2611" i="8"/>
  <c r="P2609" i="8"/>
  <c r="P2607" i="8"/>
  <c r="P2608" i="8"/>
  <c r="P2606" i="8"/>
  <c r="P2610" i="8"/>
  <c r="P2628" i="8"/>
  <c r="P2626" i="8"/>
  <c r="P2624" i="8"/>
  <c r="P2625" i="8"/>
  <c r="P2622" i="8"/>
  <c r="P2620" i="8"/>
  <c r="P2618" i="8"/>
  <c r="P2623" i="8"/>
  <c r="P2629" i="8"/>
  <c r="P2621" i="8"/>
  <c r="P2619" i="8"/>
  <c r="P2627" i="8"/>
  <c r="Y5" i="8"/>
  <c r="Y3" i="8"/>
  <c r="V3" i="8"/>
  <c r="Q5" i="8"/>
  <c r="P7" i="8"/>
  <c r="Q10" i="8"/>
  <c r="V11" i="8"/>
  <c r="W11" i="8" s="1"/>
  <c r="X11" i="8" s="1"/>
  <c r="Q13" i="8"/>
  <c r="Q16" i="8"/>
  <c r="V17" i="8"/>
  <c r="W17" i="8" s="1"/>
  <c r="X17" i="8" s="1"/>
  <c r="Q19" i="8"/>
  <c r="P21" i="8"/>
  <c r="Q24" i="8"/>
  <c r="V25" i="8"/>
  <c r="W25" i="8" s="1"/>
  <c r="X25" i="8" s="1"/>
  <c r="P27" i="8"/>
  <c r="Q30" i="8"/>
  <c r="V31" i="8"/>
  <c r="W31" i="8" s="1"/>
  <c r="X31" i="8" s="1"/>
  <c r="Q33" i="8"/>
  <c r="Q38" i="8"/>
  <c r="Q39" i="8"/>
  <c r="P41" i="8"/>
  <c r="Q44" i="8"/>
  <c r="V45" i="8"/>
  <c r="W45" i="8" s="1"/>
  <c r="X45" i="8" s="1"/>
  <c r="Q47" i="8"/>
  <c r="P49" i="8"/>
  <c r="V51" i="8"/>
  <c r="Q53" i="8"/>
  <c r="Q58" i="8"/>
  <c r="V59" i="8"/>
  <c r="W59" i="8" s="1"/>
  <c r="X59" i="8" s="1"/>
  <c r="Q61" i="8"/>
  <c r="AH63" i="8"/>
  <c r="Q64" i="8"/>
  <c r="Y64" i="8"/>
  <c r="V65" i="8"/>
  <c r="W65" i="8" s="1"/>
  <c r="X65" i="8" s="1"/>
  <c r="Q67" i="8"/>
  <c r="P69" i="8"/>
  <c r="Q72" i="8"/>
  <c r="V73" i="8"/>
  <c r="W73" i="8" s="1"/>
  <c r="X73" i="8" s="1"/>
  <c r="AH74" i="8"/>
  <c r="P75" i="8"/>
  <c r="Q78" i="8"/>
  <c r="V79" i="8"/>
  <c r="W79" i="8" s="1"/>
  <c r="X79" i="8" s="1"/>
  <c r="Q81" i="8"/>
  <c r="Q86" i="8"/>
  <c r="Q87" i="8"/>
  <c r="AH88" i="8"/>
  <c r="P89" i="8"/>
  <c r="AH91" i="8"/>
  <c r="Q92" i="8"/>
  <c r="Y92" i="8"/>
  <c r="V93" i="8"/>
  <c r="W93" i="8" s="1"/>
  <c r="X93" i="8" s="1"/>
  <c r="Q95" i="8"/>
  <c r="P97" i="8"/>
  <c r="V99" i="8"/>
  <c r="AI99" i="8" s="1"/>
  <c r="Q101" i="8"/>
  <c r="Q106" i="8"/>
  <c r="V107" i="8"/>
  <c r="W107" i="8" s="1"/>
  <c r="X107" i="8" s="1"/>
  <c r="Q109" i="8"/>
  <c r="AI110" i="8"/>
  <c r="Q112" i="8"/>
  <c r="V113" i="8"/>
  <c r="W113" i="8" s="1"/>
  <c r="X113" i="8" s="1"/>
  <c r="Q115" i="8"/>
  <c r="P117" i="8"/>
  <c r="Q120" i="8"/>
  <c r="V121" i="8"/>
  <c r="W121" i="8" s="1"/>
  <c r="X121" i="8" s="1"/>
  <c r="AH122" i="8"/>
  <c r="P123" i="8"/>
  <c r="AH125" i="8"/>
  <c r="Q126" i="8"/>
  <c r="Y126" i="8"/>
  <c r="V127" i="8"/>
  <c r="W127" i="8" s="1"/>
  <c r="X127" i="8" s="1"/>
  <c r="Q129" i="8"/>
  <c r="AH130" i="8"/>
  <c r="AH133" i="8"/>
  <c r="Q134" i="8"/>
  <c r="Q135" i="8"/>
  <c r="P137" i="8"/>
  <c r="Q140" i="8"/>
  <c r="V141" i="8"/>
  <c r="W141" i="8" s="1"/>
  <c r="X141" i="8" s="1"/>
  <c r="Q143" i="8"/>
  <c r="P145" i="8"/>
  <c r="Y147" i="8"/>
  <c r="V147" i="8"/>
  <c r="Q149" i="8"/>
  <c r="Q154" i="8"/>
  <c r="V155" i="8"/>
  <c r="W155" i="8" s="1"/>
  <c r="X155" i="8" s="1"/>
  <c r="Q157" i="8"/>
  <c r="Q160" i="8"/>
  <c r="V161" i="8"/>
  <c r="W161" i="8" s="1"/>
  <c r="X161" i="8" s="1"/>
  <c r="Q163" i="8"/>
  <c r="Q168" i="8"/>
  <c r="V169" i="8"/>
  <c r="W169" i="8" s="1"/>
  <c r="X169" i="8" s="1"/>
  <c r="P171" i="8"/>
  <c r="Q174" i="8"/>
  <c r="V175" i="8"/>
  <c r="W175" i="8" s="1"/>
  <c r="X175" i="8" s="1"/>
  <c r="Q177" i="8"/>
  <c r="Q182" i="8"/>
  <c r="Q183" i="8"/>
  <c r="Q1349" i="8"/>
  <c r="U185" i="8"/>
  <c r="P185" i="8"/>
  <c r="Q188" i="8"/>
  <c r="V189" i="8"/>
  <c r="Q191" i="8"/>
  <c r="Q1357" i="8"/>
  <c r="U193" i="8"/>
  <c r="AH193" i="8" s="1"/>
  <c r="P193" i="8"/>
  <c r="Y195" i="8"/>
  <c r="V195" i="8"/>
  <c r="Q197" i="8"/>
  <c r="P199" i="8"/>
  <c r="Q202" i="8"/>
  <c r="V203" i="8"/>
  <c r="Q205" i="8"/>
  <c r="V207" i="8"/>
  <c r="Q1337" i="8"/>
  <c r="U209" i="8"/>
  <c r="P209" i="8"/>
  <c r="V211" i="8"/>
  <c r="Q1341" i="8"/>
  <c r="V213" i="8"/>
  <c r="AI212" i="8" s="1"/>
  <c r="C213" i="8"/>
  <c r="U213" i="8"/>
  <c r="P213" i="8"/>
  <c r="Y218" i="8"/>
  <c r="Q219" i="8"/>
  <c r="V225" i="8"/>
  <c r="C225" i="8"/>
  <c r="U225" i="8"/>
  <c r="AH225" i="8" s="1"/>
  <c r="Q227" i="8"/>
  <c r="Y230" i="8"/>
  <c r="Q231" i="8"/>
  <c r="Q537" i="8"/>
  <c r="V237" i="8"/>
  <c r="C237" i="8"/>
  <c r="U237" i="8"/>
  <c r="AH237" i="8" s="1"/>
  <c r="P237" i="8"/>
  <c r="B538" i="8"/>
  <c r="Q538" i="8"/>
  <c r="Q243" i="8"/>
  <c r="Q549" i="8"/>
  <c r="V249" i="8"/>
  <c r="C249" i="8"/>
  <c r="U249" i="8"/>
  <c r="AH249" i="8" s="1"/>
  <c r="B550" i="8"/>
  <c r="Q550" i="8"/>
  <c r="Q251" i="8"/>
  <c r="Q255" i="8"/>
  <c r="Q561" i="8"/>
  <c r="V261" i="8"/>
  <c r="AI260" i="8" s="1"/>
  <c r="C261" i="8"/>
  <c r="U261" i="8"/>
  <c r="B562" i="8"/>
  <c r="Q562" i="8"/>
  <c r="Y266" i="8"/>
  <c r="Q267" i="8"/>
  <c r="Q573" i="8"/>
  <c r="V273" i="8"/>
  <c r="C273" i="8"/>
  <c r="U273" i="8"/>
  <c r="AH273" i="8" s="1"/>
  <c r="B574" i="8"/>
  <c r="Q574" i="8"/>
  <c r="Y278" i="8"/>
  <c r="Q279" i="8"/>
  <c r="Q585" i="8"/>
  <c r="V285" i="8"/>
  <c r="C285" i="8"/>
  <c r="U285" i="8"/>
  <c r="AH285" i="8" s="1"/>
  <c r="P285" i="8"/>
  <c r="B586" i="8"/>
  <c r="Q586" i="8"/>
  <c r="Q291" i="8"/>
  <c r="Q597" i="8"/>
  <c r="V297" i="8"/>
  <c r="C297" i="8"/>
  <c r="U297" i="8"/>
  <c r="AH297" i="8" s="1"/>
  <c r="B598" i="8"/>
  <c r="Q598" i="8"/>
  <c r="Y302" i="8"/>
  <c r="Q303" i="8"/>
  <c r="Q609" i="8"/>
  <c r="V309" i="8"/>
  <c r="AI308" i="8" s="1"/>
  <c r="C309" i="8"/>
  <c r="U309" i="8"/>
  <c r="B610" i="8"/>
  <c r="Q610" i="8"/>
  <c r="Y314" i="8"/>
  <c r="Q315" i="8"/>
  <c r="Q621" i="8"/>
  <c r="V321" i="8"/>
  <c r="C321" i="8"/>
  <c r="U321" i="8"/>
  <c r="AH321" i="8" s="1"/>
  <c r="P321" i="8"/>
  <c r="B622" i="8"/>
  <c r="Q622" i="8"/>
  <c r="Y326" i="8"/>
  <c r="Q327" i="8"/>
  <c r="Q633" i="8"/>
  <c r="V333" i="8"/>
  <c r="C333" i="8"/>
  <c r="U333" i="8"/>
  <c r="AH333" i="8" s="1"/>
  <c r="P333" i="8"/>
  <c r="B634" i="8"/>
  <c r="Q634" i="8"/>
  <c r="Q339" i="8"/>
  <c r="Q645" i="8"/>
  <c r="V345" i="8"/>
  <c r="C345" i="8"/>
  <c r="U345" i="8"/>
  <c r="AH345" i="8" s="1"/>
  <c r="B646" i="8"/>
  <c r="Q646" i="8"/>
  <c r="Q347" i="8"/>
  <c r="Y350" i="8"/>
  <c r="Q351" i="8"/>
  <c r="Q657" i="8"/>
  <c r="V357" i="8"/>
  <c r="C357" i="8"/>
  <c r="U357" i="8"/>
  <c r="AH357" i="8" s="1"/>
  <c r="P357" i="8"/>
  <c r="B658" i="8"/>
  <c r="Q658" i="8"/>
  <c r="Y362" i="8"/>
  <c r="Q363" i="8"/>
  <c r="Q669" i="8"/>
  <c r="V369" i="8"/>
  <c r="C369" i="8"/>
  <c r="U369" i="8"/>
  <c r="AH369" i="8" s="1"/>
  <c r="B670" i="8"/>
  <c r="Q670" i="8"/>
  <c r="Q371" i="8"/>
  <c r="Y374" i="8"/>
  <c r="Q375" i="8"/>
  <c r="Q681" i="8"/>
  <c r="V381" i="8"/>
  <c r="C381" i="8"/>
  <c r="U381" i="8"/>
  <c r="AH381" i="8" s="1"/>
  <c r="B682" i="8"/>
  <c r="Q682" i="8"/>
  <c r="Q383" i="8"/>
  <c r="Q690" i="8"/>
  <c r="Q696" i="8"/>
  <c r="Q704" i="8"/>
  <c r="Q712" i="8"/>
  <c r="Q720" i="8"/>
  <c r="Q728" i="8"/>
  <c r="Q736" i="8"/>
  <c r="Q744" i="8"/>
  <c r="Q752" i="8"/>
  <c r="Q760" i="8"/>
  <c r="Q768" i="8"/>
  <c r="Q776" i="8"/>
  <c r="Q784" i="8"/>
  <c r="Q792" i="8"/>
  <c r="Q800" i="8"/>
  <c r="P180" i="8"/>
  <c r="P178" i="8"/>
  <c r="P176" i="8"/>
  <c r="P174" i="8"/>
  <c r="P172" i="8"/>
  <c r="P170" i="8"/>
  <c r="P600" i="8"/>
  <c r="P598" i="8"/>
  <c r="P596" i="8"/>
  <c r="P594" i="8"/>
  <c r="P592" i="8"/>
  <c r="P590" i="8"/>
  <c r="P595" i="8"/>
  <c r="P597" i="8"/>
  <c r="P599" i="8"/>
  <c r="P591" i="8"/>
  <c r="P601" i="8"/>
  <c r="P593" i="8"/>
  <c r="P672" i="8"/>
  <c r="P670" i="8"/>
  <c r="P668" i="8"/>
  <c r="P666" i="8"/>
  <c r="P664" i="8"/>
  <c r="P662" i="8"/>
  <c r="P667" i="8"/>
  <c r="P669" i="8"/>
  <c r="P671" i="8"/>
  <c r="P663" i="8"/>
  <c r="P673" i="8"/>
  <c r="P665" i="8"/>
  <c r="P840" i="8"/>
  <c r="P838" i="8"/>
  <c r="P836" i="8"/>
  <c r="P834" i="8"/>
  <c r="P832" i="8"/>
  <c r="P830" i="8"/>
  <c r="P841" i="8"/>
  <c r="P839" i="8"/>
  <c r="P837" i="8"/>
  <c r="P835" i="8"/>
  <c r="P831" i="8"/>
  <c r="P833" i="8"/>
  <c r="P264" i="8"/>
  <c r="P262" i="8"/>
  <c r="P260" i="8"/>
  <c r="P258" i="8"/>
  <c r="P256" i="8"/>
  <c r="P254" i="8"/>
  <c r="Q1112" i="8"/>
  <c r="Q1106" i="8"/>
  <c r="Q1110" i="8"/>
  <c r="Q1116" i="8"/>
  <c r="Q1108" i="8"/>
  <c r="Q1114" i="8"/>
  <c r="Q1162" i="8"/>
  <c r="Q1164" i="8"/>
  <c r="Q1156" i="8"/>
  <c r="Q1158" i="8"/>
  <c r="Q1154" i="8"/>
  <c r="Q1160" i="8"/>
  <c r="Q874" i="8"/>
  <c r="Q872" i="8"/>
  <c r="Q870" i="8"/>
  <c r="Q868" i="8"/>
  <c r="Q866" i="8"/>
  <c r="Q877" i="8"/>
  <c r="Q876" i="8"/>
  <c r="Q875" i="8"/>
  <c r="Q873" i="8"/>
  <c r="Q871" i="8"/>
  <c r="Q869" i="8"/>
  <c r="Q867" i="8"/>
  <c r="P1369" i="8"/>
  <c r="P1367" i="8"/>
  <c r="P1365" i="8"/>
  <c r="P1363" i="8"/>
  <c r="P1361" i="8"/>
  <c r="P1359" i="8"/>
  <c r="P1366" i="8"/>
  <c r="P1362" i="8"/>
  <c r="P1368" i="8"/>
  <c r="P1364" i="8"/>
  <c r="P1360" i="8"/>
  <c r="P1358" i="8"/>
  <c r="Q1177" i="8"/>
  <c r="Q1175" i="8"/>
  <c r="Q1173" i="8"/>
  <c r="Q1171" i="8"/>
  <c r="Q1169" i="8"/>
  <c r="Q1167" i="8"/>
  <c r="Q1176" i="8"/>
  <c r="Q1174" i="8"/>
  <c r="Q1172" i="8"/>
  <c r="Q1170" i="8"/>
  <c r="Q1168" i="8"/>
  <c r="Q1166" i="8"/>
  <c r="Q1297" i="8"/>
  <c r="Q1295" i="8"/>
  <c r="Q1293" i="8"/>
  <c r="Q1291" i="8"/>
  <c r="Q1289" i="8"/>
  <c r="Q1287" i="8"/>
  <c r="Q1296" i="8"/>
  <c r="Q1294" i="8"/>
  <c r="Q1292" i="8"/>
  <c r="Q1290" i="8"/>
  <c r="Q1288" i="8"/>
  <c r="Q1286" i="8"/>
  <c r="P1572" i="8"/>
  <c r="P1570" i="8"/>
  <c r="P1568" i="8"/>
  <c r="P1566" i="8"/>
  <c r="P1564" i="8"/>
  <c r="P1562" i="8"/>
  <c r="P1573" i="8"/>
  <c r="P1569" i="8"/>
  <c r="P1565" i="8"/>
  <c r="P1571" i="8"/>
  <c r="P1567" i="8"/>
  <c r="P1563" i="8"/>
  <c r="Q1701" i="8"/>
  <c r="Q1698" i="8"/>
  <c r="Q1704" i="8"/>
  <c r="Q1696" i="8"/>
  <c r="Q1702" i="8"/>
  <c r="Q1703" i="8"/>
  <c r="Q1694" i="8"/>
  <c r="Q1695" i="8"/>
  <c r="Q1700" i="8"/>
  <c r="P1740" i="8"/>
  <c r="P1738" i="8"/>
  <c r="P1736" i="8"/>
  <c r="P1734" i="8"/>
  <c r="P1732" i="8"/>
  <c r="P1730" i="8"/>
  <c r="P1737" i="8"/>
  <c r="P1735" i="8"/>
  <c r="P1741" i="8"/>
  <c r="P1733" i="8"/>
  <c r="P1731" i="8"/>
  <c r="P1739" i="8"/>
  <c r="P2220" i="8"/>
  <c r="P2218" i="8"/>
  <c r="P2216" i="8"/>
  <c r="P2214" i="8"/>
  <c r="P2212" i="8"/>
  <c r="P2210" i="8"/>
  <c r="P2219" i="8"/>
  <c r="P2211" i="8"/>
  <c r="P2217" i="8"/>
  <c r="P2215" i="8"/>
  <c r="P2213" i="8"/>
  <c r="P2221" i="8"/>
  <c r="P2461" i="8"/>
  <c r="P2459" i="8"/>
  <c r="P2457" i="8"/>
  <c r="P2455" i="8"/>
  <c r="P2453" i="8"/>
  <c r="P2451" i="8"/>
  <c r="P2460" i="8"/>
  <c r="P2458" i="8"/>
  <c r="P2456" i="8"/>
  <c r="P2454" i="8"/>
  <c r="P2452" i="8"/>
  <c r="P2450" i="8"/>
  <c r="Q2661" i="8"/>
  <c r="Q2655" i="8"/>
  <c r="Q2663" i="8"/>
  <c r="P25" i="8"/>
  <c r="Q276" i="8"/>
  <c r="Q274" i="8"/>
  <c r="Q272" i="8"/>
  <c r="Q270" i="8"/>
  <c r="Q268" i="8"/>
  <c r="Q266" i="8"/>
  <c r="Q300" i="8"/>
  <c r="Q298" i="8"/>
  <c r="Q296" i="8"/>
  <c r="Q294" i="8"/>
  <c r="Q292" i="8"/>
  <c r="Q290" i="8"/>
  <c r="Q324" i="8"/>
  <c r="Q322" i="8"/>
  <c r="Q320" i="8"/>
  <c r="Q318" i="8"/>
  <c r="Q316" i="8"/>
  <c r="Q314" i="8"/>
  <c r="Q444" i="8"/>
  <c r="Q442" i="8"/>
  <c r="Q440" i="8"/>
  <c r="Q438" i="8"/>
  <c r="Q436" i="8"/>
  <c r="Q434" i="8"/>
  <c r="Q445" i="8"/>
  <c r="Q443" i="8"/>
  <c r="Q441" i="8"/>
  <c r="Q439" i="8"/>
  <c r="Q437" i="8"/>
  <c r="Q435" i="8"/>
  <c r="Q468" i="8"/>
  <c r="Q466" i="8"/>
  <c r="Q464" i="8"/>
  <c r="Q462" i="8"/>
  <c r="Q460" i="8"/>
  <c r="Q458" i="8"/>
  <c r="Q469" i="8"/>
  <c r="Q467" i="8"/>
  <c r="Q465" i="8"/>
  <c r="Q463" i="8"/>
  <c r="Q461" i="8"/>
  <c r="Q459" i="8"/>
  <c r="P384" i="8"/>
  <c r="P382" i="8"/>
  <c r="P380" i="8"/>
  <c r="P378" i="8"/>
  <c r="P376" i="8"/>
  <c r="P374" i="8"/>
  <c r="P385" i="8"/>
  <c r="P960" i="8"/>
  <c r="P958" i="8"/>
  <c r="P956" i="8"/>
  <c r="P954" i="8"/>
  <c r="P952" i="8"/>
  <c r="P950" i="8"/>
  <c r="P957" i="8"/>
  <c r="P959" i="8"/>
  <c r="P951" i="8"/>
  <c r="P961" i="8"/>
  <c r="P953" i="8"/>
  <c r="P955" i="8"/>
  <c r="P984" i="8"/>
  <c r="P982" i="8"/>
  <c r="P980" i="8"/>
  <c r="P978" i="8"/>
  <c r="P976" i="8"/>
  <c r="P974" i="8"/>
  <c r="P985" i="8"/>
  <c r="P977" i="8"/>
  <c r="P979" i="8"/>
  <c r="P981" i="8"/>
  <c r="P983" i="8"/>
  <c r="P975" i="8"/>
  <c r="P1405" i="8"/>
  <c r="P1403" i="8"/>
  <c r="P1401" i="8"/>
  <c r="P1399" i="8"/>
  <c r="P1397" i="8"/>
  <c r="P1395" i="8"/>
  <c r="P1404" i="8"/>
  <c r="P1400" i="8"/>
  <c r="P1396" i="8"/>
  <c r="P1394" i="8"/>
  <c r="P1402" i="8"/>
  <c r="P1398" i="8"/>
  <c r="P1489" i="8"/>
  <c r="P1486" i="8"/>
  <c r="P1481" i="8"/>
  <c r="P1487" i="8"/>
  <c r="P1484" i="8"/>
  <c r="P1479" i="8"/>
  <c r="P1478" i="8"/>
  <c r="P1485" i="8"/>
  <c r="P1482" i="8"/>
  <c r="P1488" i="8"/>
  <c r="P1483" i="8"/>
  <c r="P1480" i="8"/>
  <c r="P1212" i="8"/>
  <c r="P1210" i="8"/>
  <c r="P1208" i="8"/>
  <c r="P1206" i="8"/>
  <c r="P1204" i="8"/>
  <c r="P1202" i="8"/>
  <c r="P1213" i="8"/>
  <c r="P1211" i="8"/>
  <c r="P1209" i="8"/>
  <c r="P1207" i="8"/>
  <c r="P1205" i="8"/>
  <c r="P1203" i="8"/>
  <c r="P1236" i="8"/>
  <c r="P1234" i="8"/>
  <c r="P1232" i="8"/>
  <c r="P1230" i="8"/>
  <c r="P1228" i="8"/>
  <c r="P1226" i="8"/>
  <c r="P1237" i="8"/>
  <c r="P1235" i="8"/>
  <c r="P1233" i="8"/>
  <c r="P1231" i="8"/>
  <c r="P1229" i="8"/>
  <c r="P1227" i="8"/>
  <c r="Q1572" i="8"/>
  <c r="Q1568" i="8"/>
  <c r="Q1570" i="8"/>
  <c r="Q1566" i="8"/>
  <c r="Q1562" i="8"/>
  <c r="Q1564" i="8"/>
  <c r="Q1320" i="8"/>
  <c r="Q1318" i="8"/>
  <c r="Q1316" i="8"/>
  <c r="Q1314" i="8"/>
  <c r="Q1312" i="8"/>
  <c r="Q1310" i="8"/>
  <c r="Q1317" i="8"/>
  <c r="Q1315" i="8"/>
  <c r="Q1321" i="8"/>
  <c r="Q1313" i="8"/>
  <c r="Q1319" i="8"/>
  <c r="Q1311" i="8"/>
  <c r="P1319" i="8"/>
  <c r="P1314" i="8"/>
  <c r="P1311" i="8"/>
  <c r="P1320" i="8"/>
  <c r="P1317" i="8"/>
  <c r="P1312" i="8"/>
  <c r="P1318" i="8"/>
  <c r="P1315" i="8"/>
  <c r="P1321" i="8"/>
  <c r="P1316" i="8"/>
  <c r="P1313" i="8"/>
  <c r="P1310" i="8"/>
  <c r="P1656" i="8"/>
  <c r="P1654" i="8"/>
  <c r="P1652" i="8"/>
  <c r="P1650" i="8"/>
  <c r="P1648" i="8"/>
  <c r="P1646" i="8"/>
  <c r="P1657" i="8"/>
  <c r="P1655" i="8"/>
  <c r="P1653" i="8"/>
  <c r="P1651" i="8"/>
  <c r="P1649" i="8"/>
  <c r="P1647" i="8"/>
  <c r="P1764" i="8"/>
  <c r="P1762" i="8"/>
  <c r="P1760" i="8"/>
  <c r="P1758" i="8"/>
  <c r="P1756" i="8"/>
  <c r="P1754" i="8"/>
  <c r="P1765" i="8"/>
  <c r="P1757" i="8"/>
  <c r="P1763" i="8"/>
  <c r="P1755" i="8"/>
  <c r="P1761" i="8"/>
  <c r="P1759" i="8"/>
  <c r="Q1824" i="8"/>
  <c r="Q1822" i="8"/>
  <c r="Q1820" i="8"/>
  <c r="Q1818" i="8"/>
  <c r="Q1816" i="8"/>
  <c r="Q1814" i="8"/>
  <c r="Q1825" i="8"/>
  <c r="Q1817" i="8"/>
  <c r="Q1823" i="8"/>
  <c r="Q1815" i="8"/>
  <c r="Q1821" i="8"/>
  <c r="Q1819" i="8"/>
  <c r="Q2288" i="8"/>
  <c r="Q2282" i="8"/>
  <c r="Q2290" i="8"/>
  <c r="Q2412" i="8"/>
  <c r="Q2410" i="8"/>
  <c r="Q2408" i="8"/>
  <c r="Q2406" i="8"/>
  <c r="Q2404" i="8"/>
  <c r="Q2402" i="8"/>
  <c r="Q2436" i="8"/>
  <c r="Q2433" i="8"/>
  <c r="Q2428" i="8"/>
  <c r="Q2434" i="8"/>
  <c r="Q2431" i="8"/>
  <c r="Q2437" i="8"/>
  <c r="Q2429" i="8"/>
  <c r="Q2427" i="8"/>
  <c r="Q2435" i="8"/>
  <c r="Q2430" i="8"/>
  <c r="Q2461" i="8"/>
  <c r="Q2459" i="8"/>
  <c r="Q2457" i="8"/>
  <c r="Q2455" i="8"/>
  <c r="Q2453" i="8"/>
  <c r="Q2451" i="8"/>
  <c r="Q2452" i="8"/>
  <c r="Q2450" i="8"/>
  <c r="P2724" i="8"/>
  <c r="P2722" i="8"/>
  <c r="P2720" i="8"/>
  <c r="P2718" i="8"/>
  <c r="P2716" i="8"/>
  <c r="P2714" i="8"/>
  <c r="P2721" i="8"/>
  <c r="P2723" i="8"/>
  <c r="P2715" i="8"/>
  <c r="P2725" i="8"/>
  <c r="P2717" i="8"/>
  <c r="P2719" i="8"/>
  <c r="P36" i="8"/>
  <c r="P34" i="8"/>
  <c r="P32" i="8"/>
  <c r="P30" i="8"/>
  <c r="P28" i="8"/>
  <c r="P26" i="8"/>
  <c r="P60" i="8"/>
  <c r="P58" i="8"/>
  <c r="P56" i="8"/>
  <c r="P54" i="8"/>
  <c r="P52" i="8"/>
  <c r="P50" i="8"/>
  <c r="P84" i="8"/>
  <c r="P82" i="8"/>
  <c r="P80" i="8"/>
  <c r="P78" i="8"/>
  <c r="P76" i="8"/>
  <c r="P74" i="8"/>
  <c r="P108" i="8"/>
  <c r="P106" i="8"/>
  <c r="P104" i="8"/>
  <c r="P102" i="8"/>
  <c r="P100" i="8"/>
  <c r="P98" i="8"/>
  <c r="P132" i="8"/>
  <c r="P130" i="8"/>
  <c r="P128" i="8"/>
  <c r="P126" i="8"/>
  <c r="P124" i="8"/>
  <c r="P122" i="8"/>
  <c r="P168" i="8"/>
  <c r="P166" i="8"/>
  <c r="P164" i="8"/>
  <c r="P162" i="8"/>
  <c r="P160" i="8"/>
  <c r="P158" i="8"/>
  <c r="P540" i="8"/>
  <c r="P538" i="8"/>
  <c r="P536" i="8"/>
  <c r="P534" i="8"/>
  <c r="P532" i="8"/>
  <c r="P530" i="8"/>
  <c r="P535" i="8"/>
  <c r="P537" i="8"/>
  <c r="P539" i="8"/>
  <c r="P531" i="8"/>
  <c r="P541" i="8"/>
  <c r="P533" i="8"/>
  <c r="P588" i="8"/>
  <c r="P586" i="8"/>
  <c r="P584" i="8"/>
  <c r="P582" i="8"/>
  <c r="P580" i="8"/>
  <c r="P578" i="8"/>
  <c r="P583" i="8"/>
  <c r="P585" i="8"/>
  <c r="P587" i="8"/>
  <c r="P579" i="8"/>
  <c r="P589" i="8"/>
  <c r="P581" i="8"/>
  <c r="P612" i="8"/>
  <c r="P610" i="8"/>
  <c r="P608" i="8"/>
  <c r="P606" i="8"/>
  <c r="P604" i="8"/>
  <c r="P602" i="8"/>
  <c r="P607" i="8"/>
  <c r="P609" i="8"/>
  <c r="P611" i="8"/>
  <c r="P603" i="8"/>
  <c r="P613" i="8"/>
  <c r="P605" i="8"/>
  <c r="P660" i="8"/>
  <c r="P658" i="8"/>
  <c r="P656" i="8"/>
  <c r="P654" i="8"/>
  <c r="P652" i="8"/>
  <c r="P650" i="8"/>
  <c r="P655" i="8"/>
  <c r="P657" i="8"/>
  <c r="P659" i="8"/>
  <c r="P651" i="8"/>
  <c r="P661" i="8"/>
  <c r="P653" i="8"/>
  <c r="P684" i="8"/>
  <c r="P682" i="8"/>
  <c r="P680" i="8"/>
  <c r="P678" i="8"/>
  <c r="P676" i="8"/>
  <c r="P674" i="8"/>
  <c r="P679" i="8"/>
  <c r="P681" i="8"/>
  <c r="P683" i="8"/>
  <c r="P675" i="8"/>
  <c r="P685" i="8"/>
  <c r="P677" i="8"/>
  <c r="P780" i="8"/>
  <c r="P778" i="8"/>
  <c r="P776" i="8"/>
  <c r="P774" i="8"/>
  <c r="P772" i="8"/>
  <c r="P770" i="8"/>
  <c r="P775" i="8"/>
  <c r="P777" i="8"/>
  <c r="P779" i="8"/>
  <c r="P771" i="8"/>
  <c r="P781" i="8"/>
  <c r="P773" i="8"/>
  <c r="P828" i="8"/>
  <c r="P826" i="8"/>
  <c r="P824" i="8"/>
  <c r="P822" i="8"/>
  <c r="P820" i="8"/>
  <c r="P818" i="8"/>
  <c r="P823" i="8"/>
  <c r="P825" i="8"/>
  <c r="P827" i="8"/>
  <c r="P819" i="8"/>
  <c r="P829" i="8"/>
  <c r="P821" i="8"/>
  <c r="P853" i="8"/>
  <c r="P851" i="8"/>
  <c r="P849" i="8"/>
  <c r="P847" i="8"/>
  <c r="P845" i="8"/>
  <c r="P852" i="8"/>
  <c r="P850" i="8"/>
  <c r="P848" i="8"/>
  <c r="P846" i="8"/>
  <c r="P844" i="8"/>
  <c r="P842" i="8"/>
  <c r="P843" i="8"/>
  <c r="P228" i="8"/>
  <c r="P226" i="8"/>
  <c r="P224" i="8"/>
  <c r="P222" i="8"/>
  <c r="P220" i="8"/>
  <c r="P218" i="8"/>
  <c r="P252" i="8"/>
  <c r="P250" i="8"/>
  <c r="P248" i="8"/>
  <c r="P246" i="8"/>
  <c r="P244" i="8"/>
  <c r="P242" i="8"/>
  <c r="P276" i="8"/>
  <c r="P274" i="8"/>
  <c r="P272" i="8"/>
  <c r="P270" i="8"/>
  <c r="P268" i="8"/>
  <c r="P266" i="8"/>
  <c r="P312" i="8"/>
  <c r="P310" i="8"/>
  <c r="P308" i="8"/>
  <c r="P306" i="8"/>
  <c r="P304" i="8"/>
  <c r="P302" i="8"/>
  <c r="Q822" i="8"/>
  <c r="Q818" i="8"/>
  <c r="Q824" i="8"/>
  <c r="Q826" i="8"/>
  <c r="Q828" i="8"/>
  <c r="Q820" i="8"/>
  <c r="Q1126" i="8"/>
  <c r="Q1124" i="8"/>
  <c r="Q1118" i="8"/>
  <c r="Q1122" i="8"/>
  <c r="Q1128" i="8"/>
  <c r="Q1120" i="8"/>
  <c r="Q864" i="8"/>
  <c r="Q862" i="8"/>
  <c r="Q860" i="8"/>
  <c r="Q858" i="8"/>
  <c r="Q856" i="8"/>
  <c r="Q854" i="8"/>
  <c r="Q865" i="8"/>
  <c r="Q863" i="8"/>
  <c r="Q861" i="8"/>
  <c r="Q859" i="8"/>
  <c r="Q857" i="8"/>
  <c r="Q855" i="8"/>
  <c r="P1152" i="8"/>
  <c r="P1150" i="8"/>
  <c r="P1148" i="8"/>
  <c r="P1146" i="8"/>
  <c r="P1144" i="8"/>
  <c r="P1142" i="8"/>
  <c r="P1153" i="8"/>
  <c r="P1151" i="8"/>
  <c r="P1149" i="8"/>
  <c r="P1143" i="8"/>
  <c r="P1147" i="8"/>
  <c r="P1145" i="8"/>
  <c r="Q925" i="8"/>
  <c r="Q923" i="8"/>
  <c r="Q921" i="8"/>
  <c r="Q919" i="8"/>
  <c r="Q917" i="8"/>
  <c r="Q924" i="8"/>
  <c r="Q922" i="8"/>
  <c r="Q920" i="8"/>
  <c r="Q918" i="8"/>
  <c r="Q915" i="8"/>
  <c r="Q914" i="8"/>
  <c r="Q916" i="8"/>
  <c r="Q517" i="8"/>
  <c r="Q515" i="8"/>
  <c r="Q513" i="8"/>
  <c r="Q511" i="8"/>
  <c r="Q509" i="8"/>
  <c r="Q507" i="8"/>
  <c r="Q506" i="8"/>
  <c r="Q516" i="8"/>
  <c r="Q514" i="8"/>
  <c r="Q512" i="8"/>
  <c r="Q510" i="8"/>
  <c r="Q508" i="8"/>
  <c r="P1393" i="8"/>
  <c r="P1391" i="8"/>
  <c r="P1389" i="8"/>
  <c r="P1387" i="8"/>
  <c r="P1385" i="8"/>
  <c r="P1383" i="8"/>
  <c r="P1390" i="8"/>
  <c r="P1386" i="8"/>
  <c r="P1392" i="8"/>
  <c r="P1388" i="8"/>
  <c r="P1384" i="8"/>
  <c r="P1382" i="8"/>
  <c r="Q1201" i="8"/>
  <c r="Q1199" i="8"/>
  <c r="Q1197" i="8"/>
  <c r="Q1195" i="8"/>
  <c r="Q1193" i="8"/>
  <c r="Q1191" i="8"/>
  <c r="Q1190" i="8"/>
  <c r="Q1200" i="8"/>
  <c r="Q1198" i="8"/>
  <c r="Q1196" i="8"/>
  <c r="Q1194" i="8"/>
  <c r="Q1192" i="8"/>
  <c r="Q1237" i="8"/>
  <c r="Q1235" i="8"/>
  <c r="Q1233" i="8"/>
  <c r="Q1231" i="8"/>
  <c r="Q1229" i="8"/>
  <c r="Q1227" i="8"/>
  <c r="Q1236" i="8"/>
  <c r="Q1234" i="8"/>
  <c r="Q1232" i="8"/>
  <c r="Q1230" i="8"/>
  <c r="Q1228" i="8"/>
  <c r="Q1226" i="8"/>
  <c r="Q1285" i="8"/>
  <c r="Q1283" i="8"/>
  <c r="Q1281" i="8"/>
  <c r="Q1279" i="8"/>
  <c r="Q1277" i="8"/>
  <c r="Q1275" i="8"/>
  <c r="Q1284" i="8"/>
  <c r="Q1282" i="8"/>
  <c r="Q1280" i="8"/>
  <c r="Q1278" i="8"/>
  <c r="Q1276" i="8"/>
  <c r="Q1274" i="8"/>
  <c r="Q1560" i="8"/>
  <c r="Q1558" i="8"/>
  <c r="Q949" i="8"/>
  <c r="Q947" i="8"/>
  <c r="Q945" i="8"/>
  <c r="Q943" i="8"/>
  <c r="Q941" i="8"/>
  <c r="Q939" i="8"/>
  <c r="Q948" i="8"/>
  <c r="Q946" i="8"/>
  <c r="Q944" i="8"/>
  <c r="Q942" i="8"/>
  <c r="Q940" i="8"/>
  <c r="Q938" i="8"/>
  <c r="P156" i="8"/>
  <c r="P154" i="8"/>
  <c r="P152" i="8"/>
  <c r="P150" i="8"/>
  <c r="P148" i="8"/>
  <c r="P146" i="8"/>
  <c r="Q834" i="8"/>
  <c r="Q830" i="8"/>
  <c r="Q832" i="8"/>
  <c r="Q216" i="8"/>
  <c r="Q214" i="8"/>
  <c r="Q212" i="8"/>
  <c r="Q240" i="8"/>
  <c r="Q238" i="8"/>
  <c r="Q236" i="8"/>
  <c r="Q234" i="8"/>
  <c r="Q232" i="8"/>
  <c r="Q230" i="8"/>
  <c r="Q264" i="8"/>
  <c r="Q262" i="8"/>
  <c r="Q260" i="8"/>
  <c r="Q258" i="8"/>
  <c r="Q256" i="8"/>
  <c r="Q254" i="8"/>
  <c r="Q288" i="8"/>
  <c r="Q286" i="8"/>
  <c r="Q284" i="8"/>
  <c r="Q282" i="8"/>
  <c r="Q280" i="8"/>
  <c r="Q278" i="8"/>
  <c r="Q312" i="8"/>
  <c r="Q310" i="8"/>
  <c r="Q308" i="8"/>
  <c r="Q306" i="8"/>
  <c r="Q304" i="8"/>
  <c r="Q302" i="8"/>
  <c r="Q336" i="8"/>
  <c r="Q334" i="8"/>
  <c r="Q332" i="8"/>
  <c r="Q330" i="8"/>
  <c r="Q328" i="8"/>
  <c r="Q326" i="8"/>
  <c r="Q360" i="8"/>
  <c r="Q358" i="8"/>
  <c r="Q356" i="8"/>
  <c r="Q354" i="8"/>
  <c r="Q352" i="8"/>
  <c r="Q350" i="8"/>
  <c r="Q384" i="8"/>
  <c r="Q382" i="8"/>
  <c r="Q380" i="8"/>
  <c r="Q378" i="8"/>
  <c r="Q376" i="8"/>
  <c r="Q374" i="8"/>
  <c r="Q408" i="8"/>
  <c r="Q406" i="8"/>
  <c r="Q404" i="8"/>
  <c r="Q402" i="8"/>
  <c r="Q400" i="8"/>
  <c r="Q398" i="8"/>
  <c r="Q409" i="8"/>
  <c r="Q407" i="8"/>
  <c r="Q405" i="8"/>
  <c r="Q403" i="8"/>
  <c r="Q401" i="8"/>
  <c r="Q399" i="8"/>
  <c r="Q432" i="8"/>
  <c r="Q430" i="8"/>
  <c r="Q428" i="8"/>
  <c r="Q426" i="8"/>
  <c r="Q424" i="8"/>
  <c r="Q422" i="8"/>
  <c r="Q433" i="8"/>
  <c r="Q431" i="8"/>
  <c r="Q429" i="8"/>
  <c r="Q427" i="8"/>
  <c r="Q425" i="8"/>
  <c r="Q423" i="8"/>
  <c r="Q456" i="8"/>
  <c r="Q454" i="8"/>
  <c r="Q452" i="8"/>
  <c r="Q450" i="8"/>
  <c r="Q448" i="8"/>
  <c r="Q446" i="8"/>
  <c r="Q457" i="8"/>
  <c r="Q455" i="8"/>
  <c r="Q453" i="8"/>
  <c r="Q451" i="8"/>
  <c r="Q449" i="8"/>
  <c r="Q447" i="8"/>
  <c r="Q480" i="8"/>
  <c r="Q478" i="8"/>
  <c r="Q476" i="8"/>
  <c r="Q474" i="8"/>
  <c r="Q472" i="8"/>
  <c r="Q470" i="8"/>
  <c r="Q481" i="8"/>
  <c r="Q479" i="8"/>
  <c r="Q477" i="8"/>
  <c r="Q475" i="8"/>
  <c r="Q473" i="8"/>
  <c r="Q471" i="8"/>
  <c r="Q505" i="8"/>
  <c r="Q504" i="8"/>
  <c r="Q502" i="8"/>
  <c r="Q500" i="8"/>
  <c r="Q498" i="8"/>
  <c r="Q496" i="8"/>
  <c r="Q494" i="8"/>
  <c r="Q503" i="8"/>
  <c r="Q501" i="8"/>
  <c r="Q499" i="8"/>
  <c r="Q497" i="8"/>
  <c r="Q495" i="8"/>
  <c r="P300" i="8"/>
  <c r="P298" i="8"/>
  <c r="P296" i="8"/>
  <c r="P294" i="8"/>
  <c r="P292" i="8"/>
  <c r="P290" i="8"/>
  <c r="P348" i="8"/>
  <c r="P346" i="8"/>
  <c r="P344" i="8"/>
  <c r="P342" i="8"/>
  <c r="P340" i="8"/>
  <c r="P338" i="8"/>
  <c r="P372" i="8"/>
  <c r="P370" i="8"/>
  <c r="P368" i="8"/>
  <c r="P366" i="8"/>
  <c r="P364" i="8"/>
  <c r="P362" i="8"/>
  <c r="P396" i="8"/>
  <c r="P394" i="8"/>
  <c r="P392" i="8"/>
  <c r="P390" i="8"/>
  <c r="P388" i="8"/>
  <c r="P386" i="8"/>
  <c r="P397" i="8"/>
  <c r="P395" i="8"/>
  <c r="P393" i="8"/>
  <c r="P391" i="8"/>
  <c r="P389" i="8"/>
  <c r="P387" i="8"/>
  <c r="P420" i="8"/>
  <c r="P418" i="8"/>
  <c r="P416" i="8"/>
  <c r="P414" i="8"/>
  <c r="P412" i="8"/>
  <c r="P410" i="8"/>
  <c r="P421" i="8"/>
  <c r="P419" i="8"/>
  <c r="P417" i="8"/>
  <c r="P415" i="8"/>
  <c r="P413" i="8"/>
  <c r="P411" i="8"/>
  <c r="P444" i="8"/>
  <c r="P442" i="8"/>
  <c r="P440" i="8"/>
  <c r="P438" i="8"/>
  <c r="P436" i="8"/>
  <c r="P434" i="8"/>
  <c r="P445" i="8"/>
  <c r="P443" i="8"/>
  <c r="P441" i="8"/>
  <c r="P439" i="8"/>
  <c r="P437" i="8"/>
  <c r="P435" i="8"/>
  <c r="P468" i="8"/>
  <c r="P466" i="8"/>
  <c r="P464" i="8"/>
  <c r="P462" i="8"/>
  <c r="P460" i="8"/>
  <c r="P458" i="8"/>
  <c r="P469" i="8"/>
  <c r="P467" i="8"/>
  <c r="P465" i="8"/>
  <c r="P463" i="8"/>
  <c r="P461" i="8"/>
  <c r="P459" i="8"/>
  <c r="P492" i="8"/>
  <c r="P490" i="8"/>
  <c r="P488" i="8"/>
  <c r="P486" i="8"/>
  <c r="P484" i="8"/>
  <c r="P482" i="8"/>
  <c r="P493" i="8"/>
  <c r="P491" i="8"/>
  <c r="P489" i="8"/>
  <c r="P487" i="8"/>
  <c r="P485" i="8"/>
  <c r="P483" i="8"/>
  <c r="P516" i="8"/>
  <c r="P514" i="8"/>
  <c r="P512" i="8"/>
  <c r="P510" i="8"/>
  <c r="P509" i="8"/>
  <c r="P517" i="8"/>
  <c r="P515" i="8"/>
  <c r="P513" i="8"/>
  <c r="P511" i="8"/>
  <c r="P507" i="8"/>
  <c r="P506" i="8"/>
  <c r="P508" i="8"/>
  <c r="P972" i="8"/>
  <c r="P970" i="8"/>
  <c r="P968" i="8"/>
  <c r="P966" i="8"/>
  <c r="P964" i="8"/>
  <c r="P962" i="8"/>
  <c r="P971" i="8"/>
  <c r="P963" i="8"/>
  <c r="P973" i="8"/>
  <c r="P965" i="8"/>
  <c r="P967" i="8"/>
  <c r="P969" i="8"/>
  <c r="P996" i="8"/>
  <c r="P994" i="8"/>
  <c r="P992" i="8"/>
  <c r="P990" i="8"/>
  <c r="P988" i="8"/>
  <c r="P986" i="8"/>
  <c r="P997" i="8"/>
  <c r="P995" i="8"/>
  <c r="P991" i="8"/>
  <c r="P993" i="8"/>
  <c r="P987" i="8"/>
  <c r="P989" i="8"/>
  <c r="P1020" i="8"/>
  <c r="P1018" i="8"/>
  <c r="P1016" i="8"/>
  <c r="P1014" i="8"/>
  <c r="P1012" i="8"/>
  <c r="P1010" i="8"/>
  <c r="P1021" i="8"/>
  <c r="P1019" i="8"/>
  <c r="P1017" i="8"/>
  <c r="P1015" i="8"/>
  <c r="P1013" i="8"/>
  <c r="P1011" i="8"/>
  <c r="P1044" i="8"/>
  <c r="P1042" i="8"/>
  <c r="P1040" i="8"/>
  <c r="P1038" i="8"/>
  <c r="P1036" i="8"/>
  <c r="P1034" i="8"/>
  <c r="P1041" i="8"/>
  <c r="P1039" i="8"/>
  <c r="P1045" i="8"/>
  <c r="P1037" i="8"/>
  <c r="P1043" i="8"/>
  <c r="P1035" i="8"/>
  <c r="P1068" i="8"/>
  <c r="P1066" i="8"/>
  <c r="P1064" i="8"/>
  <c r="P1062" i="8"/>
  <c r="P1060" i="8"/>
  <c r="P1058" i="8"/>
  <c r="P1069" i="8"/>
  <c r="P1061" i="8"/>
  <c r="P1067" i="8"/>
  <c r="P1059" i="8"/>
  <c r="P1065" i="8"/>
  <c r="P1063" i="8"/>
  <c r="P1092" i="8"/>
  <c r="P1090" i="8"/>
  <c r="P1088" i="8"/>
  <c r="P1086" i="8"/>
  <c r="P1084" i="8"/>
  <c r="P1082" i="8"/>
  <c r="P1089" i="8"/>
  <c r="P1087" i="8"/>
  <c r="P1093" i="8"/>
  <c r="P1085" i="8"/>
  <c r="P1091" i="8"/>
  <c r="P1083" i="8"/>
  <c r="P1116" i="8"/>
  <c r="P1114" i="8"/>
  <c r="P1112" i="8"/>
  <c r="P1110" i="8"/>
  <c r="P1108" i="8"/>
  <c r="P1106" i="8"/>
  <c r="P1117" i="8"/>
  <c r="P1109" i="8"/>
  <c r="P1115" i="8"/>
  <c r="P1107" i="8"/>
  <c r="P1113" i="8"/>
  <c r="P1111" i="8"/>
  <c r="P1140" i="8"/>
  <c r="P1138" i="8"/>
  <c r="P1136" i="8"/>
  <c r="P1134" i="8"/>
  <c r="P1132" i="8"/>
  <c r="P1130" i="8"/>
  <c r="P1137" i="8"/>
  <c r="P1135" i="8"/>
  <c r="P1141" i="8"/>
  <c r="P1133" i="8"/>
  <c r="P1139" i="8"/>
  <c r="P1131" i="8"/>
  <c r="Q911" i="8"/>
  <c r="Q910" i="8"/>
  <c r="Q907" i="8"/>
  <c r="Q906" i="8"/>
  <c r="Q903" i="8"/>
  <c r="Q902" i="8"/>
  <c r="Q913" i="8"/>
  <c r="Q912" i="8"/>
  <c r="Q909" i="8"/>
  <c r="Q908" i="8"/>
  <c r="Q905" i="8"/>
  <c r="Q904" i="8"/>
  <c r="P876" i="8"/>
  <c r="P875" i="8"/>
  <c r="P873" i="8"/>
  <c r="P871" i="8"/>
  <c r="P869" i="8"/>
  <c r="P867" i="8"/>
  <c r="P874" i="8"/>
  <c r="P872" i="8"/>
  <c r="P870" i="8"/>
  <c r="P868" i="8"/>
  <c r="P866" i="8"/>
  <c r="P877" i="8"/>
  <c r="P924" i="8"/>
  <c r="P922" i="8"/>
  <c r="P920" i="8"/>
  <c r="P918" i="8"/>
  <c r="P916" i="8"/>
  <c r="P914" i="8"/>
  <c r="P915" i="8"/>
  <c r="P925" i="8"/>
  <c r="P923" i="8"/>
  <c r="P921" i="8"/>
  <c r="P919" i="8"/>
  <c r="P917" i="8"/>
  <c r="P1381" i="8"/>
  <c r="P1379" i="8"/>
  <c r="P1377" i="8"/>
  <c r="P1375" i="8"/>
  <c r="P1373" i="8"/>
  <c r="P1371" i="8"/>
  <c r="P1380" i="8"/>
  <c r="P1376" i="8"/>
  <c r="P1372" i="8"/>
  <c r="P1370" i="8"/>
  <c r="P1378" i="8"/>
  <c r="P1374" i="8"/>
  <c r="Q1189" i="8"/>
  <c r="Q1187" i="8"/>
  <c r="Q1185" i="8"/>
  <c r="Q1183" i="8"/>
  <c r="Q1181" i="8"/>
  <c r="Q1179" i="8"/>
  <c r="Q1178" i="8"/>
  <c r="Q1188" i="8"/>
  <c r="Q1186" i="8"/>
  <c r="Q1184" i="8"/>
  <c r="Q1182" i="8"/>
  <c r="Q1180" i="8"/>
  <c r="P1417" i="8"/>
  <c r="P1415" i="8"/>
  <c r="P1413" i="8"/>
  <c r="P1411" i="8"/>
  <c r="P1409" i="8"/>
  <c r="P1407" i="8"/>
  <c r="P1416" i="8"/>
  <c r="P1414" i="8"/>
  <c r="P1410" i="8"/>
  <c r="P1412" i="8"/>
  <c r="P1408" i="8"/>
  <c r="P1406" i="8"/>
  <c r="Q1225" i="8"/>
  <c r="Q1223" i="8"/>
  <c r="Q1221" i="8"/>
  <c r="Q1219" i="8"/>
  <c r="Q1217" i="8"/>
  <c r="Q1215" i="8"/>
  <c r="Q1224" i="8"/>
  <c r="Q1222" i="8"/>
  <c r="Q1220" i="8"/>
  <c r="Q1218" i="8"/>
  <c r="Q1214" i="8"/>
  <c r="Q1216" i="8"/>
  <c r="P1452" i="8"/>
  <c r="P1447" i="8"/>
  <c r="P1444" i="8"/>
  <c r="P1453" i="8"/>
  <c r="P1450" i="8"/>
  <c r="P1445" i="8"/>
  <c r="P1451" i="8"/>
  <c r="P1448" i="8"/>
  <c r="P1443" i="8"/>
  <c r="P1449" i="8"/>
  <c r="P1446" i="8"/>
  <c r="P1442" i="8"/>
  <c r="P1475" i="8"/>
  <c r="P1472" i="8"/>
  <c r="P1467" i="8"/>
  <c r="P1466" i="8"/>
  <c r="P1473" i="8"/>
  <c r="P1470" i="8"/>
  <c r="P1476" i="8"/>
  <c r="P1471" i="8"/>
  <c r="P1468" i="8"/>
  <c r="P1477" i="8"/>
  <c r="P1474" i="8"/>
  <c r="P1469" i="8"/>
  <c r="P1500" i="8"/>
  <c r="P1495" i="8"/>
  <c r="P1492" i="8"/>
  <c r="P1501" i="8"/>
  <c r="P1498" i="8"/>
  <c r="P1493" i="8"/>
  <c r="P1499" i="8"/>
  <c r="P1496" i="8"/>
  <c r="P1491" i="8"/>
  <c r="P1490" i="8"/>
  <c r="P1497" i="8"/>
  <c r="P1494" i="8"/>
  <c r="P1523" i="8"/>
  <c r="P1520" i="8"/>
  <c r="P1515" i="8"/>
  <c r="P1514" i="8"/>
  <c r="P1521" i="8"/>
  <c r="P1518" i="8"/>
  <c r="P1524" i="8"/>
  <c r="P1519" i="8"/>
  <c r="P1516" i="8"/>
  <c r="P1525" i="8"/>
  <c r="P1522" i="8"/>
  <c r="P1517" i="8"/>
  <c r="P1176" i="8"/>
  <c r="P1174" i="8"/>
  <c r="P1172" i="8"/>
  <c r="P1170" i="8"/>
  <c r="P1168" i="8"/>
  <c r="P1166" i="8"/>
  <c r="P1177" i="8"/>
  <c r="P1175" i="8"/>
  <c r="P1173" i="8"/>
  <c r="P1171" i="8"/>
  <c r="P1169" i="8"/>
  <c r="P1167" i="8"/>
  <c r="P1200" i="8"/>
  <c r="P1198" i="8"/>
  <c r="P1196" i="8"/>
  <c r="P1194" i="8"/>
  <c r="P1192" i="8"/>
  <c r="P1190" i="8"/>
  <c r="P1201" i="8"/>
  <c r="P1199" i="8"/>
  <c r="P1197" i="8"/>
  <c r="P1195" i="8"/>
  <c r="P1193" i="8"/>
  <c r="P1191" i="8"/>
  <c r="P1224" i="8"/>
  <c r="P1222" i="8"/>
  <c r="P1220" i="8"/>
  <c r="P1218" i="8"/>
  <c r="P1216" i="8"/>
  <c r="P1214" i="8"/>
  <c r="P1225" i="8"/>
  <c r="P1223" i="8"/>
  <c r="P1221" i="8"/>
  <c r="P1219" i="8"/>
  <c r="P1217" i="8"/>
  <c r="P1215" i="8"/>
  <c r="P1248" i="8"/>
  <c r="P1246" i="8"/>
  <c r="P1244" i="8"/>
  <c r="P1242" i="8"/>
  <c r="P1240" i="8"/>
  <c r="P1238" i="8"/>
  <c r="P1249" i="8"/>
  <c r="P1247" i="8"/>
  <c r="P1245" i="8"/>
  <c r="P1243" i="8"/>
  <c r="P1241" i="8"/>
  <c r="P1239" i="8"/>
  <c r="P1272" i="8"/>
  <c r="P1270" i="8"/>
  <c r="P1268" i="8"/>
  <c r="P1266" i="8"/>
  <c r="P1264" i="8"/>
  <c r="P1262" i="8"/>
  <c r="P1273" i="8"/>
  <c r="P1271" i="8"/>
  <c r="P1269" i="8"/>
  <c r="P1267" i="8"/>
  <c r="P1265" i="8"/>
  <c r="P1263" i="8"/>
  <c r="P1296" i="8"/>
  <c r="P1294" i="8"/>
  <c r="P1292" i="8"/>
  <c r="P1290" i="8"/>
  <c r="P1288" i="8"/>
  <c r="P1286" i="8"/>
  <c r="P1297" i="8"/>
  <c r="P1295" i="8"/>
  <c r="P1293" i="8"/>
  <c r="P1291" i="8"/>
  <c r="P1289" i="8"/>
  <c r="P1287" i="8"/>
  <c r="Q1582" i="8"/>
  <c r="Q1578" i="8"/>
  <c r="Q1584" i="8"/>
  <c r="Q1580" i="8"/>
  <c r="Q1576" i="8"/>
  <c r="Q1574" i="8"/>
  <c r="Q1332" i="8"/>
  <c r="Q1330" i="8"/>
  <c r="Q1328" i="8"/>
  <c r="Q1326" i="8"/>
  <c r="Q1324" i="8"/>
  <c r="Q1322" i="8"/>
  <c r="Q1331" i="8"/>
  <c r="Q1323" i="8"/>
  <c r="Q1329" i="8"/>
  <c r="Q1327" i="8"/>
  <c r="Q1333" i="8"/>
  <c r="Q1325" i="8"/>
  <c r="P1608" i="8"/>
  <c r="P1606" i="8"/>
  <c r="P1604" i="8"/>
  <c r="P1602" i="8"/>
  <c r="P1600" i="8"/>
  <c r="P1598" i="8"/>
  <c r="P1609" i="8"/>
  <c r="P1607" i="8"/>
  <c r="P1605" i="8"/>
  <c r="P1603" i="8"/>
  <c r="P1601" i="8"/>
  <c r="P1599" i="8"/>
  <c r="P1620" i="8"/>
  <c r="P1618" i="8"/>
  <c r="P1616" i="8"/>
  <c r="P1614" i="8"/>
  <c r="P1612" i="8"/>
  <c r="P1610" i="8"/>
  <c r="P1621" i="8"/>
  <c r="P1619" i="8"/>
  <c r="P1617" i="8"/>
  <c r="P1615" i="8"/>
  <c r="P1613" i="8"/>
  <c r="P1611" i="8"/>
  <c r="Q1681" i="8"/>
  <c r="Q1678" i="8"/>
  <c r="Q1673" i="8"/>
  <c r="Q1676" i="8"/>
  <c r="Q1674" i="8"/>
  <c r="Q1675" i="8"/>
  <c r="Q1680" i="8"/>
  <c r="Q1672" i="8"/>
  <c r="Q1670" i="8"/>
  <c r="P1704" i="8"/>
  <c r="P1702" i="8"/>
  <c r="P1700" i="8"/>
  <c r="P1698" i="8"/>
  <c r="P1696" i="8"/>
  <c r="P1694" i="8"/>
  <c r="P1703" i="8"/>
  <c r="P1695" i="8"/>
  <c r="P1701" i="8"/>
  <c r="P1699" i="8"/>
  <c r="P1705" i="8"/>
  <c r="P1697" i="8"/>
  <c r="P1716" i="8"/>
  <c r="P1714" i="8"/>
  <c r="P1712" i="8"/>
  <c r="P1710" i="8"/>
  <c r="P1708" i="8"/>
  <c r="P1706" i="8"/>
  <c r="P1717" i="8"/>
  <c r="P1709" i="8"/>
  <c r="P1715" i="8"/>
  <c r="P1707" i="8"/>
  <c r="P1713" i="8"/>
  <c r="P1711" i="8"/>
  <c r="Q1776" i="8"/>
  <c r="Q1774" i="8"/>
  <c r="Q1772" i="8"/>
  <c r="Q1770" i="8"/>
  <c r="Q1768" i="8"/>
  <c r="Q1766" i="8"/>
  <c r="Q1775" i="8"/>
  <c r="Q1771" i="8"/>
  <c r="Q1767" i="8"/>
  <c r="P1800" i="8"/>
  <c r="P1798" i="8"/>
  <c r="P1796" i="8"/>
  <c r="P1794" i="8"/>
  <c r="P1792" i="8"/>
  <c r="P1790" i="8"/>
  <c r="P1799" i="8"/>
  <c r="P1795" i="8"/>
  <c r="P1791" i="8"/>
  <c r="P1801" i="8"/>
  <c r="P1797" i="8"/>
  <c r="P1793" i="8"/>
  <c r="P1813" i="8"/>
  <c r="P1811" i="8"/>
  <c r="P1812" i="8"/>
  <c r="P1810" i="8"/>
  <c r="P1808" i="8"/>
  <c r="P1806" i="8"/>
  <c r="P1804" i="8"/>
  <c r="P1802" i="8"/>
  <c r="P1809" i="8"/>
  <c r="P1805" i="8"/>
  <c r="P1807" i="8"/>
  <c r="P1803" i="8"/>
  <c r="Q1872" i="8"/>
  <c r="Q1870" i="8"/>
  <c r="Q1868" i="8"/>
  <c r="Q1866" i="8"/>
  <c r="Q1864" i="8"/>
  <c r="Q1862" i="8"/>
  <c r="Q1873" i="8"/>
  <c r="Q1865" i="8"/>
  <c r="Q1871" i="8"/>
  <c r="Q1863" i="8"/>
  <c r="Q1869" i="8"/>
  <c r="Q1867" i="8"/>
  <c r="P1897" i="8"/>
  <c r="P1895" i="8"/>
  <c r="P1893" i="8"/>
  <c r="P1891" i="8"/>
  <c r="P1889" i="8"/>
  <c r="P1887" i="8"/>
  <c r="P1896" i="8"/>
  <c r="P1894" i="8"/>
  <c r="P1892" i="8"/>
  <c r="P1890" i="8"/>
  <c r="P1888" i="8"/>
  <c r="P1886" i="8"/>
  <c r="P1909" i="8"/>
  <c r="P1907" i="8"/>
  <c r="P1905" i="8"/>
  <c r="P1903" i="8"/>
  <c r="P1901" i="8"/>
  <c r="P1899" i="8"/>
  <c r="P1908" i="8"/>
  <c r="P1906" i="8"/>
  <c r="P1904" i="8"/>
  <c r="P1902" i="8"/>
  <c r="P1900" i="8"/>
  <c r="P1898" i="8"/>
  <c r="Q1967" i="8"/>
  <c r="Q1962" i="8"/>
  <c r="Q1968" i="8"/>
  <c r="Q1965" i="8"/>
  <c r="Q1960" i="8"/>
  <c r="Q1958" i="8"/>
  <c r="Q1963" i="8"/>
  <c r="Q1969" i="8"/>
  <c r="Q1964" i="8"/>
  <c r="Q1959" i="8"/>
  <c r="Q1961" i="8"/>
  <c r="P1993" i="8"/>
  <c r="P1991" i="8"/>
  <c r="P1989" i="8"/>
  <c r="P1987" i="8"/>
  <c r="P1985" i="8"/>
  <c r="P1983" i="8"/>
  <c r="P1992" i="8"/>
  <c r="P1984" i="8"/>
  <c r="P1990" i="8"/>
  <c r="P1988" i="8"/>
  <c r="P1982" i="8"/>
  <c r="P1986" i="8"/>
  <c r="P2005" i="8"/>
  <c r="P2003" i="8"/>
  <c r="P2001" i="8"/>
  <c r="P1999" i="8"/>
  <c r="P1997" i="8"/>
  <c r="P1995" i="8"/>
  <c r="P1998" i="8"/>
  <c r="P2004" i="8"/>
  <c r="P1996" i="8"/>
  <c r="P2002" i="8"/>
  <c r="P1994" i="8"/>
  <c r="P2000" i="8"/>
  <c r="P2029" i="8"/>
  <c r="P2027" i="8"/>
  <c r="P2025" i="8"/>
  <c r="P2023" i="8"/>
  <c r="P2021" i="8"/>
  <c r="P2019" i="8"/>
  <c r="P2028" i="8"/>
  <c r="P2026" i="8"/>
  <c r="P2024" i="8"/>
  <c r="P2018" i="8"/>
  <c r="P2022" i="8"/>
  <c r="P2020" i="8"/>
  <c r="Q2088" i="8"/>
  <c r="Q2080" i="8"/>
  <c r="Q2078" i="8"/>
  <c r="Q2084" i="8"/>
  <c r="Q2112" i="8"/>
  <c r="Q2108" i="8"/>
  <c r="Q2104" i="8"/>
  <c r="Q2102" i="8"/>
  <c r="Q2106" i="8"/>
  <c r="Q2110" i="8"/>
  <c r="Q2136" i="8"/>
  <c r="Q2132" i="8"/>
  <c r="Q2128" i="8"/>
  <c r="Q2126" i="8"/>
  <c r="Q2130" i="8"/>
  <c r="Q2134" i="8"/>
  <c r="Q2160" i="8"/>
  <c r="Q2156" i="8"/>
  <c r="Q2152" i="8"/>
  <c r="Q2150" i="8"/>
  <c r="Q2154" i="8"/>
  <c r="Q2158" i="8"/>
  <c r="Q2182" i="8"/>
  <c r="Q2180" i="8"/>
  <c r="Q2178" i="8"/>
  <c r="Q2176" i="8"/>
  <c r="Q2174" i="8"/>
  <c r="Q2184" i="8"/>
  <c r="Q2185" i="8"/>
  <c r="P2580" i="8"/>
  <c r="P2578" i="8"/>
  <c r="P2576" i="8"/>
  <c r="P2574" i="8"/>
  <c r="P2572" i="8"/>
  <c r="P2570" i="8"/>
  <c r="P2581" i="8"/>
  <c r="P2579" i="8"/>
  <c r="P2577" i="8"/>
  <c r="P2575" i="8"/>
  <c r="P2573" i="8"/>
  <c r="P2571" i="8"/>
  <c r="Q2605" i="8"/>
  <c r="Q2600" i="8"/>
  <c r="Q2597" i="8"/>
  <c r="Q2594" i="8"/>
  <c r="Q2603" i="8"/>
  <c r="Q2595" i="8"/>
  <c r="Q2601" i="8"/>
  <c r="Q2602" i="8"/>
  <c r="Q2599" i="8"/>
  <c r="Q2628" i="8"/>
  <c r="Q2623" i="8"/>
  <c r="Q2629" i="8"/>
  <c r="Q2626" i="8"/>
  <c r="Q2621" i="8"/>
  <c r="Q2619" i="8"/>
  <c r="Q2624" i="8"/>
  <c r="Q2625" i="8"/>
  <c r="Q2620" i="8"/>
  <c r="Q2618" i="8"/>
  <c r="Q2622" i="8"/>
  <c r="P2652" i="8"/>
  <c r="P2649" i="8"/>
  <c r="P2644" i="8"/>
  <c r="P2650" i="8"/>
  <c r="P2647" i="8"/>
  <c r="P2642" i="8"/>
  <c r="P2653" i="8"/>
  <c r="P2648" i="8"/>
  <c r="P2645" i="8"/>
  <c r="P2643" i="8"/>
  <c r="P2646" i="8"/>
  <c r="P2651" i="8"/>
  <c r="P2664" i="8"/>
  <c r="P2662" i="8"/>
  <c r="P2663" i="8"/>
  <c r="P2658" i="8"/>
  <c r="P2655" i="8"/>
  <c r="P2661" i="8"/>
  <c r="P2656" i="8"/>
  <c r="P2665" i="8"/>
  <c r="P2659" i="8"/>
  <c r="P2660" i="8"/>
  <c r="P2654" i="8"/>
  <c r="P2657" i="8"/>
  <c r="P2676" i="8"/>
  <c r="P2674" i="8"/>
  <c r="P2672" i="8"/>
  <c r="P2670" i="8"/>
  <c r="P2677" i="8"/>
  <c r="P2675" i="8"/>
  <c r="P2668" i="8"/>
  <c r="P2666" i="8"/>
  <c r="P2673" i="8"/>
  <c r="P2669" i="8"/>
  <c r="P2667" i="8"/>
  <c r="P2671" i="8"/>
  <c r="C3" i="8"/>
  <c r="AH3" i="8"/>
  <c r="Q4" i="8"/>
  <c r="Y4" i="8"/>
  <c r="V5" i="8"/>
  <c r="W5" i="8" s="1"/>
  <c r="X5" i="8" s="1"/>
  <c r="Q7" i="8"/>
  <c r="P9" i="8"/>
  <c r="C11" i="8"/>
  <c r="V13" i="8"/>
  <c r="P15" i="8"/>
  <c r="C17" i="8"/>
  <c r="V19" i="8"/>
  <c r="W19" i="8" s="1"/>
  <c r="X19" i="8" s="1"/>
  <c r="Q21" i="8"/>
  <c r="P23" i="8"/>
  <c r="C25" i="8"/>
  <c r="Q26" i="8"/>
  <c r="Q27" i="8"/>
  <c r="P29" i="8"/>
  <c r="C31" i="8"/>
  <c r="V33" i="8"/>
  <c r="Q35" i="8"/>
  <c r="P37" i="8"/>
  <c r="V39" i="8"/>
  <c r="Q41" i="8"/>
  <c r="P43" i="8"/>
  <c r="C45" i="8"/>
  <c r="V47" i="8"/>
  <c r="W47" i="8" s="1"/>
  <c r="X47" i="8" s="1"/>
  <c r="Q49" i="8"/>
  <c r="C51" i="8"/>
  <c r="Q52" i="8"/>
  <c r="V53" i="8"/>
  <c r="W53" i="8" s="1"/>
  <c r="X53" i="8" s="1"/>
  <c r="Q55" i="8"/>
  <c r="P57" i="8"/>
  <c r="C59" i="8"/>
  <c r="V61" i="8"/>
  <c r="W61" i="8" s="1"/>
  <c r="X61" i="8" s="1"/>
  <c r="AH62" i="8"/>
  <c r="P63" i="8"/>
  <c r="C65" i="8"/>
  <c r="AH65" i="8"/>
  <c r="V67" i="8"/>
  <c r="W67" i="8" s="1"/>
  <c r="X67" i="8" s="1"/>
  <c r="Q69" i="8"/>
  <c r="P71" i="8"/>
  <c r="C73" i="8"/>
  <c r="Q74" i="8"/>
  <c r="Y74" i="8"/>
  <c r="Q75" i="8"/>
  <c r="P77" i="8"/>
  <c r="C79" i="8"/>
  <c r="V81" i="8"/>
  <c r="W81" i="8" s="1"/>
  <c r="X81" i="8" s="1"/>
  <c r="Q83" i="8"/>
  <c r="P85" i="8"/>
  <c r="Y97" i="8"/>
  <c r="Y95" i="8"/>
  <c r="Y93" i="8"/>
  <c r="Y91" i="8"/>
  <c r="Y89" i="8"/>
  <c r="Y87" i="8"/>
  <c r="V87" i="8"/>
  <c r="W87" i="8" s="1"/>
  <c r="X87" i="8" s="1"/>
  <c r="Q89" i="8"/>
  <c r="AH90" i="8"/>
  <c r="P91" i="8"/>
  <c r="C93" i="8"/>
  <c r="AH93" i="8"/>
  <c r="Y94" i="8"/>
  <c r="V95" i="8"/>
  <c r="W95" i="8" s="1"/>
  <c r="X95" i="8" s="1"/>
  <c r="Q97" i="8"/>
  <c r="AI98" i="8"/>
  <c r="C99" i="8"/>
  <c r="Q100" i="8"/>
  <c r="V101" i="8"/>
  <c r="W101" i="8" s="1"/>
  <c r="X101" i="8" s="1"/>
  <c r="Q103" i="8"/>
  <c r="P105" i="8"/>
  <c r="C107" i="8"/>
  <c r="V109" i="8"/>
  <c r="P111" i="8"/>
  <c r="C113" i="8"/>
  <c r="V115" i="8"/>
  <c r="Q117" i="8"/>
  <c r="P119" i="8"/>
  <c r="C121" i="8"/>
  <c r="Q122" i="8"/>
  <c r="Y122" i="8"/>
  <c r="Q123" i="8"/>
  <c r="AH124" i="8"/>
  <c r="P125" i="8"/>
  <c r="C127" i="8"/>
  <c r="AH127" i="8"/>
  <c r="Y128" i="8"/>
  <c r="V129" i="8"/>
  <c r="W129" i="8" s="1"/>
  <c r="X129" i="8" s="1"/>
  <c r="Q131" i="8"/>
  <c r="AH132" i="8"/>
  <c r="P133" i="8"/>
  <c r="Z134" i="8"/>
  <c r="V135" i="8"/>
  <c r="W135" i="8" s="1"/>
  <c r="X135" i="8" s="1"/>
  <c r="Q137" i="8"/>
  <c r="P139" i="8"/>
  <c r="C141" i="8"/>
  <c r="V143" i="8"/>
  <c r="Q145" i="8"/>
  <c r="C147" i="8"/>
  <c r="AH147" i="8"/>
  <c r="Q148" i="8"/>
  <c r="V149" i="8"/>
  <c r="Q151" i="8"/>
  <c r="P153" i="8"/>
  <c r="C155" i="8"/>
  <c r="V157" i="8"/>
  <c r="W157" i="8" s="1"/>
  <c r="X157" i="8" s="1"/>
  <c r="AH158" i="8"/>
  <c r="P159" i="8"/>
  <c r="C161" i="8"/>
  <c r="V163" i="8"/>
  <c r="W163" i="8" s="1"/>
  <c r="X163" i="8" s="1"/>
  <c r="Q165" i="8"/>
  <c r="P167" i="8"/>
  <c r="C169" i="8"/>
  <c r="Q170" i="8"/>
  <c r="Q171" i="8"/>
  <c r="P173" i="8"/>
  <c r="C175" i="8"/>
  <c r="V177" i="8"/>
  <c r="W177" i="8" s="1"/>
  <c r="X177" i="8" s="1"/>
  <c r="Q179" i="8"/>
  <c r="P181" i="8"/>
  <c r="V183" i="8"/>
  <c r="Q185" i="8"/>
  <c r="Q1351" i="8"/>
  <c r="U187" i="8"/>
  <c r="P187" i="8"/>
  <c r="C189" i="8"/>
  <c r="V191" i="8"/>
  <c r="Q193" i="8"/>
  <c r="C195" i="8"/>
  <c r="Q196" i="8"/>
  <c r="V197" i="8"/>
  <c r="Q199" i="8"/>
  <c r="P201" i="8"/>
  <c r="C203" i="8"/>
  <c r="V205" i="8"/>
  <c r="C207" i="8"/>
  <c r="Q208" i="8"/>
  <c r="Q209" i="8"/>
  <c r="C211" i="8"/>
  <c r="Q213" i="8"/>
  <c r="V223" i="8"/>
  <c r="C223" i="8"/>
  <c r="U223" i="8"/>
  <c r="P223" i="8"/>
  <c r="Q225" i="8"/>
  <c r="Q535" i="8"/>
  <c r="V235" i="8"/>
  <c r="C235" i="8"/>
  <c r="U235" i="8"/>
  <c r="P235" i="8"/>
  <c r="B536" i="8"/>
  <c r="Q536" i="8"/>
  <c r="Q237" i="8"/>
  <c r="Z242" i="8"/>
  <c r="Q547" i="8"/>
  <c r="V247" i="8"/>
  <c r="C247" i="8"/>
  <c r="U247" i="8"/>
  <c r="P247" i="8"/>
  <c r="B548" i="8"/>
  <c r="Q548" i="8"/>
  <c r="Q249" i="8"/>
  <c r="Z254" i="8"/>
  <c r="Q559" i="8"/>
  <c r="V259" i="8"/>
  <c r="C259" i="8"/>
  <c r="U259" i="8"/>
  <c r="P259" i="8"/>
  <c r="B560" i="8"/>
  <c r="Q560" i="8"/>
  <c r="Q261" i="8"/>
  <c r="Q571" i="8"/>
  <c r="V271" i="8"/>
  <c r="C271" i="8"/>
  <c r="U271" i="8"/>
  <c r="P271" i="8"/>
  <c r="B572" i="8"/>
  <c r="Q572" i="8"/>
  <c r="Q273" i="8"/>
  <c r="Q583" i="8"/>
  <c r="V283" i="8"/>
  <c r="C283" i="8"/>
  <c r="U283" i="8"/>
  <c r="P283" i="8"/>
  <c r="B584" i="8"/>
  <c r="Q584" i="8"/>
  <c r="Q285" i="8"/>
  <c r="Z290" i="8"/>
  <c r="Q595" i="8"/>
  <c r="V295" i="8"/>
  <c r="C295" i="8"/>
  <c r="U295" i="8"/>
  <c r="P295" i="8"/>
  <c r="B596" i="8"/>
  <c r="Q596" i="8"/>
  <c r="Q297" i="8"/>
  <c r="Q607" i="8"/>
  <c r="V307" i="8"/>
  <c r="C307" i="8"/>
  <c r="U307" i="8"/>
  <c r="P307" i="8"/>
  <c r="B608" i="8"/>
  <c r="Q608" i="8"/>
  <c r="Q309" i="8"/>
  <c r="Q619" i="8"/>
  <c r="V319" i="8"/>
  <c r="C319" i="8"/>
  <c r="U319" i="8"/>
  <c r="P319" i="8"/>
  <c r="B620" i="8"/>
  <c r="Q620" i="8"/>
  <c r="Q321" i="8"/>
  <c r="Q631" i="8"/>
  <c r="V331" i="8"/>
  <c r="C331" i="8"/>
  <c r="U331" i="8"/>
  <c r="P331" i="8"/>
  <c r="B632" i="8"/>
  <c r="Q632" i="8"/>
  <c r="Q333" i="8"/>
  <c r="Z338" i="8"/>
  <c r="Q643" i="8"/>
  <c r="V343" i="8"/>
  <c r="C343" i="8"/>
  <c r="U343" i="8"/>
  <c r="P343" i="8"/>
  <c r="B644" i="8"/>
  <c r="Q644" i="8"/>
  <c r="Q345" i="8"/>
  <c r="Q655" i="8"/>
  <c r="V355" i="8"/>
  <c r="C355" i="8"/>
  <c r="U355" i="8"/>
  <c r="P355" i="8"/>
  <c r="B656" i="8"/>
  <c r="Q656" i="8"/>
  <c r="Q357" i="8"/>
  <c r="Q667" i="8"/>
  <c r="V367" i="8"/>
  <c r="C367" i="8"/>
  <c r="U367" i="8"/>
  <c r="P367" i="8"/>
  <c r="Q668" i="8"/>
  <c r="Q369" i="8"/>
  <c r="Q679" i="8"/>
  <c r="V379" i="8"/>
  <c r="C379" i="8"/>
  <c r="U379" i="8"/>
  <c r="P379" i="8"/>
  <c r="Q680" i="8"/>
  <c r="Q381" i="8"/>
  <c r="Q686" i="8"/>
  <c r="Q387" i="8"/>
  <c r="Q391" i="8"/>
  <c r="Q698" i="8"/>
  <c r="Q706" i="8"/>
  <c r="Q714" i="8"/>
  <c r="Q722" i="8"/>
  <c r="Q730" i="8"/>
  <c r="Q738" i="8"/>
  <c r="Q746" i="8"/>
  <c r="Q754" i="8"/>
  <c r="Q762" i="8"/>
  <c r="Q770" i="8"/>
  <c r="Q778" i="8"/>
  <c r="Q786" i="8"/>
  <c r="Q794" i="8"/>
  <c r="Q802" i="8"/>
  <c r="Q685" i="8"/>
  <c r="Y386" i="8"/>
  <c r="Q687" i="8"/>
  <c r="Q689" i="8"/>
  <c r="Q691" i="8"/>
  <c r="Q693" i="8"/>
  <c r="Q695" i="8"/>
  <c r="Q697" i="8"/>
  <c r="Q699" i="8"/>
  <c r="Q701" i="8"/>
  <c r="Q703" i="8"/>
  <c r="Q705" i="8"/>
  <c r="Q707" i="8"/>
  <c r="Q709" i="8"/>
  <c r="Y410" i="8"/>
  <c r="Q711" i="8"/>
  <c r="Q713" i="8"/>
  <c r="Q715" i="8"/>
  <c r="Q717" i="8"/>
  <c r="Q719" i="8"/>
  <c r="Q721" i="8"/>
  <c r="Q723" i="8"/>
  <c r="Q725" i="8"/>
  <c r="Q727" i="8"/>
  <c r="Q729" i="8"/>
  <c r="Q731" i="8"/>
  <c r="Q733" i="8"/>
  <c r="Y434" i="8"/>
  <c r="Q735" i="8"/>
  <c r="Q737" i="8"/>
  <c r="Q739" i="8"/>
  <c r="Q741" i="8"/>
  <c r="Q743" i="8"/>
  <c r="Q745" i="8"/>
  <c r="Q747" i="8"/>
  <c r="Q749" i="8"/>
  <c r="Q751" i="8"/>
  <c r="Q753" i="8"/>
  <c r="Q755" i="8"/>
  <c r="Q757" i="8"/>
  <c r="Y458" i="8"/>
  <c r="Q759" i="8"/>
  <c r="Q761" i="8"/>
  <c r="Q763" i="8"/>
  <c r="Q765" i="8"/>
  <c r="Q767" i="8"/>
  <c r="Q769" i="8"/>
  <c r="Q771" i="8"/>
  <c r="Q773" i="8"/>
  <c r="Q775" i="8"/>
  <c r="Q777" i="8"/>
  <c r="Q779" i="8"/>
  <c r="Q781" i="8"/>
  <c r="Y482" i="8"/>
  <c r="Q783" i="8"/>
  <c r="Q785" i="8"/>
  <c r="Q787" i="8"/>
  <c r="Q789" i="8"/>
  <c r="Q791" i="8"/>
  <c r="Q793" i="8"/>
  <c r="Q795" i="8"/>
  <c r="Q797" i="8"/>
  <c r="Q799" i="8"/>
  <c r="Q801" i="8"/>
  <c r="Q803" i="8"/>
  <c r="Q805" i="8"/>
  <c r="U519" i="8"/>
  <c r="Q819" i="8"/>
  <c r="U521" i="8"/>
  <c r="W521" i="8" s="1"/>
  <c r="X521" i="8" s="1"/>
  <c r="Q821" i="8"/>
  <c r="U523" i="8"/>
  <c r="Q823" i="8"/>
  <c r="U525" i="8"/>
  <c r="AH525" i="8" s="1"/>
  <c r="Q825" i="8"/>
  <c r="U527" i="8"/>
  <c r="AH527" i="8" s="1"/>
  <c r="Q827" i="8"/>
  <c r="U529" i="8"/>
  <c r="AH529" i="8" s="1"/>
  <c r="Q829" i="8"/>
  <c r="U533" i="8"/>
  <c r="Q833" i="8"/>
  <c r="Q840" i="8"/>
  <c r="U541" i="8"/>
  <c r="W541" i="8" s="1"/>
  <c r="X541" i="8" s="1"/>
  <c r="Q841" i="8"/>
  <c r="Q844" i="8"/>
  <c r="U545" i="8"/>
  <c r="W545" i="8" s="1"/>
  <c r="X545" i="8" s="1"/>
  <c r="Q845" i="8"/>
  <c r="Q852" i="8"/>
  <c r="U553" i="8"/>
  <c r="W553" i="8" s="1"/>
  <c r="X553" i="8" s="1"/>
  <c r="Q853" i="8"/>
  <c r="Y555" i="8"/>
  <c r="C555" i="8"/>
  <c r="C563" i="8"/>
  <c r="Y567" i="8"/>
  <c r="C567" i="8"/>
  <c r="C575" i="8"/>
  <c r="C579" i="8"/>
  <c r="C587" i="8"/>
  <c r="C591" i="8"/>
  <c r="C599" i="8"/>
  <c r="C603" i="8"/>
  <c r="C611" i="8"/>
  <c r="Y615" i="8"/>
  <c r="C615" i="8"/>
  <c r="C623" i="8"/>
  <c r="Y627" i="8"/>
  <c r="C627" i="8"/>
  <c r="C635" i="8"/>
  <c r="Y641" i="8"/>
  <c r="Y639" i="8"/>
  <c r="C639" i="8"/>
  <c r="Y640" i="8"/>
  <c r="C647" i="8"/>
  <c r="C651" i="8"/>
  <c r="C659" i="8"/>
  <c r="Y663" i="8"/>
  <c r="C663" i="8"/>
  <c r="C671" i="8"/>
  <c r="Y675" i="8"/>
  <c r="C675" i="8"/>
  <c r="C683" i="8"/>
  <c r="Y689" i="8"/>
  <c r="Y687" i="8"/>
  <c r="C687" i="8"/>
  <c r="Y688" i="8"/>
  <c r="C695" i="8"/>
  <c r="C699" i="8"/>
  <c r="C707" i="8"/>
  <c r="Y711" i="8"/>
  <c r="C711" i="8"/>
  <c r="C719" i="8"/>
  <c r="Y723" i="8"/>
  <c r="C723" i="8"/>
  <c r="C731" i="8"/>
  <c r="C735" i="8"/>
  <c r="C743" i="8"/>
  <c r="C747" i="8"/>
  <c r="C755" i="8"/>
  <c r="Y759" i="8"/>
  <c r="C759" i="8"/>
  <c r="C767" i="8"/>
  <c r="C771" i="8"/>
  <c r="C779" i="8"/>
  <c r="C783" i="8"/>
  <c r="C791" i="8"/>
  <c r="C795" i="8"/>
  <c r="C803" i="8"/>
  <c r="Y807" i="8"/>
  <c r="C807" i="8"/>
  <c r="Q808" i="8"/>
  <c r="C815" i="8"/>
  <c r="C819" i="8"/>
  <c r="C827" i="8"/>
  <c r="C831" i="8"/>
  <c r="V843" i="8"/>
  <c r="C843" i="8"/>
  <c r="U843" i="8"/>
  <c r="U531" i="8"/>
  <c r="Q831" i="8"/>
  <c r="Q838" i="8"/>
  <c r="U539" i="8"/>
  <c r="Q839" i="8"/>
  <c r="U543" i="8"/>
  <c r="Q843" i="8"/>
  <c r="Q850" i="8"/>
  <c r="U551" i="8"/>
  <c r="Q851" i="8"/>
  <c r="V835" i="8"/>
  <c r="C835" i="8"/>
  <c r="U835" i="8"/>
  <c r="V837" i="8"/>
  <c r="C837" i="8"/>
  <c r="U837" i="8"/>
  <c r="V839" i="8"/>
  <c r="C839" i="8"/>
  <c r="U839" i="8"/>
  <c r="V841" i="8"/>
  <c r="C841" i="8"/>
  <c r="U841" i="8"/>
  <c r="AI859" i="8"/>
  <c r="AI875" i="8"/>
  <c r="Q1618" i="8"/>
  <c r="Q1616" i="8"/>
  <c r="Q1614" i="8"/>
  <c r="Q1620" i="8"/>
  <c r="Q1612" i="8"/>
  <c r="Q1610" i="8"/>
  <c r="Q1638" i="8"/>
  <c r="Q1644" i="8"/>
  <c r="Q1636" i="8"/>
  <c r="Q1634" i="8"/>
  <c r="Q1642" i="8"/>
  <c r="Q1640" i="8"/>
  <c r="Q1666" i="8"/>
  <c r="Q1664" i="8"/>
  <c r="Q1662" i="8"/>
  <c r="Q1668" i="8"/>
  <c r="Q1660" i="8"/>
  <c r="Q1658" i="8"/>
  <c r="Q1692" i="8"/>
  <c r="Q1687" i="8"/>
  <c r="Q1684" i="8"/>
  <c r="Q1690" i="8"/>
  <c r="Q1688" i="8"/>
  <c r="Q1682" i="8"/>
  <c r="Q1686" i="8"/>
  <c r="Q1689" i="8"/>
  <c r="Q1715" i="8"/>
  <c r="Q1712" i="8"/>
  <c r="Q1707" i="8"/>
  <c r="Q1706" i="8"/>
  <c r="Q1710" i="8"/>
  <c r="Q1716" i="8"/>
  <c r="Q1708" i="8"/>
  <c r="Q1717" i="8"/>
  <c r="Q1709" i="8"/>
  <c r="Q1714" i="8"/>
  <c r="Q1740" i="8"/>
  <c r="Q1735" i="8"/>
  <c r="Q1732" i="8"/>
  <c r="Q1738" i="8"/>
  <c r="Q1736" i="8"/>
  <c r="Q1730" i="8"/>
  <c r="Q1737" i="8"/>
  <c r="Q1734" i="8"/>
  <c r="Q1764" i="8"/>
  <c r="Q1763" i="8"/>
  <c r="Q1760" i="8"/>
  <c r="Q1755" i="8"/>
  <c r="Q1754" i="8"/>
  <c r="Q1758" i="8"/>
  <c r="Q1756" i="8"/>
  <c r="Q1762" i="8"/>
  <c r="Q1765" i="8"/>
  <c r="Q1757" i="8"/>
  <c r="Q1788" i="8"/>
  <c r="Q1786" i="8"/>
  <c r="Q1784" i="8"/>
  <c r="Q1782" i="8"/>
  <c r="Q1780" i="8"/>
  <c r="Q1778" i="8"/>
  <c r="Q1789" i="8"/>
  <c r="Q1785" i="8"/>
  <c r="Q1781" i="8"/>
  <c r="Q1812" i="8"/>
  <c r="Q1810" i="8"/>
  <c r="Q1808" i="8"/>
  <c r="Q1806" i="8"/>
  <c r="Q1804" i="8"/>
  <c r="Q1802" i="8"/>
  <c r="Q1813" i="8"/>
  <c r="Q1811" i="8"/>
  <c r="Q1809" i="8"/>
  <c r="Q1805" i="8"/>
  <c r="Q1836" i="8"/>
  <c r="Q1834" i="8"/>
  <c r="Q1832" i="8"/>
  <c r="Q1830" i="8"/>
  <c r="Q1828" i="8"/>
  <c r="Q1826" i="8"/>
  <c r="Q1835" i="8"/>
  <c r="Q1827" i="8"/>
  <c r="Q1833" i="8"/>
  <c r="Q1831" i="8"/>
  <c r="Q1837" i="8"/>
  <c r="Q1829" i="8"/>
  <c r="Q1860" i="8"/>
  <c r="Q1858" i="8"/>
  <c r="Q1856" i="8"/>
  <c r="Q1854" i="8"/>
  <c r="Q1852" i="8"/>
  <c r="Q1850" i="8"/>
  <c r="Q1855" i="8"/>
  <c r="Q1861" i="8"/>
  <c r="Q1853" i="8"/>
  <c r="Q1859" i="8"/>
  <c r="Q1851" i="8"/>
  <c r="Q1857" i="8"/>
  <c r="Q1884" i="8"/>
  <c r="Q1882" i="8"/>
  <c r="Q1880" i="8"/>
  <c r="Q1878" i="8"/>
  <c r="Q1876" i="8"/>
  <c r="Q1874" i="8"/>
  <c r="Q1883" i="8"/>
  <c r="Q1875" i="8"/>
  <c r="Q1881" i="8"/>
  <c r="Q1879" i="8"/>
  <c r="Q1885" i="8"/>
  <c r="Q1877" i="8"/>
  <c r="Q1908" i="8"/>
  <c r="Q1906" i="8"/>
  <c r="Q1904" i="8"/>
  <c r="Q1902" i="8"/>
  <c r="Q1900" i="8"/>
  <c r="Q1898" i="8"/>
  <c r="Q1903" i="8"/>
  <c r="Q1909" i="8"/>
  <c r="Q1901" i="8"/>
  <c r="Q1907" i="8"/>
  <c r="Q1899" i="8"/>
  <c r="Q1905" i="8"/>
  <c r="Q1932" i="8"/>
  <c r="Q1930" i="8"/>
  <c r="Q1928" i="8"/>
  <c r="Q1926" i="8"/>
  <c r="Q1924" i="8"/>
  <c r="Q1922" i="8"/>
  <c r="Q1931" i="8"/>
  <c r="Q1923" i="8"/>
  <c r="Q1929" i="8"/>
  <c r="Q1927" i="8"/>
  <c r="Q1933" i="8"/>
  <c r="Q1925" i="8"/>
  <c r="Q1956" i="8"/>
  <c r="Q1954" i="8"/>
  <c r="Q1952" i="8"/>
  <c r="Q1950" i="8"/>
  <c r="Q1948" i="8"/>
  <c r="Q1946" i="8"/>
  <c r="Q1951" i="8"/>
  <c r="Q1957" i="8"/>
  <c r="Q1949" i="8"/>
  <c r="Q1955" i="8"/>
  <c r="Q1947" i="8"/>
  <c r="Q1953" i="8"/>
  <c r="Q1981" i="8"/>
  <c r="Q1976" i="8"/>
  <c r="Q1973" i="8"/>
  <c r="Q1970" i="8"/>
  <c r="Q1979" i="8"/>
  <c r="Q1974" i="8"/>
  <c r="Q1971" i="8"/>
  <c r="Q1977" i="8"/>
  <c r="Q1975" i="8"/>
  <c r="Q1978" i="8"/>
  <c r="Q2001" i="8"/>
  <c r="Q2002" i="8"/>
  <c r="Q1999" i="8"/>
  <c r="Q2005" i="8"/>
  <c r="Q1997" i="8"/>
  <c r="Q1998" i="8"/>
  <c r="Q2003" i="8"/>
  <c r="Q1995" i="8"/>
  <c r="Q2021" i="8"/>
  <c r="Q2029" i="8"/>
  <c r="Q2028" i="8"/>
  <c r="Q2027" i="8"/>
  <c r="Q2022" i="8"/>
  <c r="Q2019" i="8"/>
  <c r="Q2025" i="8"/>
  <c r="Q2023" i="8"/>
  <c r="Q2026" i="8"/>
  <c r="Q2053" i="8"/>
  <c r="Q2052" i="8"/>
  <c r="Q2051" i="8"/>
  <c r="Q2050" i="8"/>
  <c r="Q2049" i="8"/>
  <c r="Q2048" i="8"/>
  <c r="Q2047" i="8"/>
  <c r="Q2046" i="8"/>
  <c r="Q2045" i="8"/>
  <c r="Q2044" i="8"/>
  <c r="Q2043" i="8"/>
  <c r="Q2042" i="8"/>
  <c r="Q2076" i="8"/>
  <c r="Q2074" i="8"/>
  <c r="Q2072" i="8"/>
  <c r="Q2070" i="8"/>
  <c r="Q2068" i="8"/>
  <c r="Q2066" i="8"/>
  <c r="Q2075" i="8"/>
  <c r="Q2067" i="8"/>
  <c r="Q2077" i="8"/>
  <c r="Q2069" i="8"/>
  <c r="Q2071" i="8"/>
  <c r="Q2073" i="8"/>
  <c r="P2100" i="8"/>
  <c r="P2098" i="8"/>
  <c r="P2096" i="8"/>
  <c r="P2094" i="8"/>
  <c r="P2092" i="8"/>
  <c r="P2090" i="8"/>
  <c r="P2101" i="8"/>
  <c r="P2097" i="8"/>
  <c r="P2093" i="8"/>
  <c r="P2099" i="8"/>
  <c r="P2095" i="8"/>
  <c r="P2091" i="8"/>
  <c r="P2124" i="8"/>
  <c r="P2122" i="8"/>
  <c r="P2120" i="8"/>
  <c r="P2118" i="8"/>
  <c r="P2116" i="8"/>
  <c r="P2114" i="8"/>
  <c r="P2125" i="8"/>
  <c r="P2121" i="8"/>
  <c r="P2117" i="8"/>
  <c r="P2123" i="8"/>
  <c r="P2119" i="8"/>
  <c r="P2115" i="8"/>
  <c r="P2148" i="8"/>
  <c r="P2146" i="8"/>
  <c r="P2144" i="8"/>
  <c r="P2142" i="8"/>
  <c r="P2140" i="8"/>
  <c r="P2138" i="8"/>
  <c r="P2149" i="8"/>
  <c r="P2145" i="8"/>
  <c r="P2141" i="8"/>
  <c r="P2147" i="8"/>
  <c r="P2143" i="8"/>
  <c r="P2139" i="8"/>
  <c r="P2172" i="8"/>
  <c r="P2170" i="8"/>
  <c r="P2168" i="8"/>
  <c r="P2166" i="8"/>
  <c r="P2164" i="8"/>
  <c r="P2162" i="8"/>
  <c r="P2169" i="8"/>
  <c r="P2171" i="8"/>
  <c r="P2163" i="8"/>
  <c r="P2173" i="8"/>
  <c r="P2165" i="8"/>
  <c r="P2167" i="8"/>
  <c r="P2208" i="8"/>
  <c r="P2206" i="8"/>
  <c r="P2204" i="8"/>
  <c r="P2202" i="8"/>
  <c r="P2200" i="8"/>
  <c r="P2198" i="8"/>
  <c r="P2205" i="8"/>
  <c r="P2203" i="8"/>
  <c r="P2209" i="8"/>
  <c r="P2201" i="8"/>
  <c r="P2207" i="8"/>
  <c r="P2199" i="8"/>
  <c r="P2232" i="8"/>
  <c r="P2230" i="8"/>
  <c r="P2228" i="8"/>
  <c r="P2226" i="8"/>
  <c r="P2224" i="8"/>
  <c r="P2222" i="8"/>
  <c r="P2233" i="8"/>
  <c r="P2225" i="8"/>
  <c r="P2231" i="8"/>
  <c r="P2223" i="8"/>
  <c r="P2229" i="8"/>
  <c r="P2227" i="8"/>
  <c r="P2256" i="8"/>
  <c r="P2254" i="8"/>
  <c r="P2252" i="8"/>
  <c r="P2250" i="8"/>
  <c r="P2248" i="8"/>
  <c r="P2246" i="8"/>
  <c r="P2257" i="8"/>
  <c r="P2253" i="8"/>
  <c r="P2251" i="8"/>
  <c r="P2249" i="8"/>
  <c r="P2255" i="8"/>
  <c r="P2247" i="8"/>
  <c r="P2277" i="8"/>
  <c r="P2274" i="8"/>
  <c r="P2270" i="8"/>
  <c r="P2280" i="8"/>
  <c r="P2275" i="8"/>
  <c r="P2272" i="8"/>
  <c r="P2271" i="8"/>
  <c r="P2273" i="8"/>
  <c r="P2279" i="8"/>
  <c r="P2276" i="8"/>
  <c r="P2278" i="8"/>
  <c r="P2281" i="8"/>
  <c r="P2304" i="8"/>
  <c r="P2299" i="8"/>
  <c r="P2296" i="8"/>
  <c r="P2305" i="8"/>
  <c r="P2302" i="8"/>
  <c r="P2297" i="8"/>
  <c r="P2303" i="8"/>
  <c r="P2300" i="8"/>
  <c r="P2295" i="8"/>
  <c r="P2294" i="8"/>
  <c r="P2301" i="8"/>
  <c r="P2298" i="8"/>
  <c r="P2327" i="8"/>
  <c r="P2324" i="8"/>
  <c r="P2319" i="8"/>
  <c r="P2318" i="8"/>
  <c r="P2325" i="8"/>
  <c r="P2322" i="8"/>
  <c r="P2328" i="8"/>
  <c r="P2323" i="8"/>
  <c r="P2320" i="8"/>
  <c r="P2329" i="8"/>
  <c r="P2321" i="8"/>
  <c r="P2326" i="8"/>
  <c r="P2352" i="8"/>
  <c r="P2350" i="8"/>
  <c r="P2348" i="8"/>
  <c r="P2346" i="8"/>
  <c r="P2344" i="8"/>
  <c r="P2353" i="8"/>
  <c r="P2349" i="8"/>
  <c r="P2345" i="8"/>
  <c r="P2343" i="8"/>
  <c r="P2342" i="8"/>
  <c r="P2347" i="8"/>
  <c r="P2351" i="8"/>
  <c r="P2376" i="8"/>
  <c r="P2374" i="8"/>
  <c r="P2372" i="8"/>
  <c r="P2370" i="8"/>
  <c r="P2368" i="8"/>
  <c r="P2366" i="8"/>
  <c r="P2377" i="8"/>
  <c r="P2373" i="8"/>
  <c r="P2369" i="8"/>
  <c r="P2375" i="8"/>
  <c r="P2367" i="8"/>
  <c r="P2371" i="8"/>
  <c r="P2400" i="8"/>
  <c r="P2398" i="8"/>
  <c r="P2396" i="8"/>
  <c r="P2394" i="8"/>
  <c r="P2392" i="8"/>
  <c r="P2390" i="8"/>
  <c r="P2397" i="8"/>
  <c r="P2399" i="8"/>
  <c r="P2391" i="8"/>
  <c r="P2401" i="8"/>
  <c r="P2393" i="8"/>
  <c r="P2395" i="8"/>
  <c r="P2425" i="8"/>
  <c r="P2423" i="8"/>
  <c r="P2421" i="8"/>
  <c r="P2419" i="8"/>
  <c r="P2417" i="8"/>
  <c r="P2424" i="8"/>
  <c r="P2416" i="8"/>
  <c r="P2422" i="8"/>
  <c r="P2414" i="8"/>
  <c r="P2420" i="8"/>
  <c r="P2418" i="8"/>
  <c r="P2415" i="8"/>
  <c r="P2449" i="8"/>
  <c r="P2447" i="8"/>
  <c r="P2445" i="8"/>
  <c r="P2443" i="8"/>
  <c r="P2441" i="8"/>
  <c r="P2439" i="8"/>
  <c r="P2444" i="8"/>
  <c r="P2438" i="8"/>
  <c r="P2442" i="8"/>
  <c r="P2448" i="8"/>
  <c r="P2440" i="8"/>
  <c r="P2446" i="8"/>
  <c r="P2473" i="8"/>
  <c r="P2471" i="8"/>
  <c r="P2469" i="8"/>
  <c r="P2467" i="8"/>
  <c r="P2465" i="8"/>
  <c r="P2463" i="8"/>
  <c r="P2462" i="8"/>
  <c r="P2472" i="8"/>
  <c r="P2470" i="8"/>
  <c r="P2468" i="8"/>
  <c r="P2466" i="8"/>
  <c r="P2464" i="8"/>
  <c r="P2496" i="8"/>
  <c r="P2494" i="8"/>
  <c r="P2492" i="8"/>
  <c r="P2490" i="8"/>
  <c r="P2488" i="8"/>
  <c r="P2486" i="8"/>
  <c r="P2491" i="8"/>
  <c r="P2497" i="8"/>
  <c r="P2489" i="8"/>
  <c r="P2495" i="8"/>
  <c r="P2487" i="8"/>
  <c r="P2493" i="8"/>
  <c r="P2508" i="8"/>
  <c r="P2506" i="8"/>
  <c r="P2504" i="8"/>
  <c r="P2502" i="8"/>
  <c r="P2500" i="8"/>
  <c r="P2498" i="8"/>
  <c r="P2507" i="8"/>
  <c r="P2503" i="8"/>
  <c r="P2501" i="8"/>
  <c r="P2499" i="8"/>
  <c r="P2505" i="8"/>
  <c r="P2509" i="8"/>
  <c r="P2533" i="8"/>
  <c r="P2531" i="8"/>
  <c r="P2529" i="8"/>
  <c r="P2527" i="8"/>
  <c r="P2525" i="8"/>
  <c r="P2523" i="8"/>
  <c r="P2532" i="8"/>
  <c r="P2530" i="8"/>
  <c r="P2528" i="8"/>
  <c r="P2526" i="8"/>
  <c r="P2524" i="8"/>
  <c r="P2522" i="8"/>
  <c r="P2556" i="8"/>
  <c r="P2554" i="8"/>
  <c r="P2552" i="8"/>
  <c r="P2550" i="8"/>
  <c r="P2548" i="8"/>
  <c r="P2546" i="8"/>
  <c r="P2551" i="8"/>
  <c r="P2557" i="8"/>
  <c r="P2549" i="8"/>
  <c r="P2555" i="8"/>
  <c r="P2547" i="8"/>
  <c r="P2553" i="8"/>
  <c r="Q2568" i="8"/>
  <c r="Q2566" i="8"/>
  <c r="Q2564" i="8"/>
  <c r="Q2560" i="8"/>
  <c r="Q2562" i="8"/>
  <c r="Q2558" i="8"/>
  <c r="P2605" i="8"/>
  <c r="P2603" i="8"/>
  <c r="P2601" i="8"/>
  <c r="P2599" i="8"/>
  <c r="P2597" i="8"/>
  <c r="P2595" i="8"/>
  <c r="P2602" i="8"/>
  <c r="P2600" i="8"/>
  <c r="P2594" i="8"/>
  <c r="P2598" i="8"/>
  <c r="P2604" i="8"/>
  <c r="P2596" i="8"/>
  <c r="Q2617" i="8"/>
  <c r="Q2615" i="8"/>
  <c r="Q2613" i="8"/>
  <c r="Q2611" i="8"/>
  <c r="Q2609" i="8"/>
  <c r="Q2607" i="8"/>
  <c r="Q2608" i="8"/>
  <c r="Q2606" i="8"/>
  <c r="Q2616" i="8"/>
  <c r="Q2614" i="8"/>
  <c r="Q2612" i="8"/>
  <c r="P2640" i="8"/>
  <c r="P2638" i="8"/>
  <c r="P2636" i="8"/>
  <c r="P2634" i="8"/>
  <c r="P2632" i="8"/>
  <c r="P2630" i="8"/>
  <c r="P2635" i="8"/>
  <c r="P2631" i="8"/>
  <c r="P2637" i="8"/>
  <c r="P2639" i="8"/>
  <c r="P2641" i="8"/>
  <c r="P2633" i="8"/>
  <c r="Q2647" i="8"/>
  <c r="Q2642" i="8"/>
  <c r="Q2649" i="8"/>
  <c r="Q2672" i="8"/>
  <c r="Q2670" i="8"/>
  <c r="Q2677" i="8"/>
  <c r="Q2676" i="8"/>
  <c r="Q2674" i="8"/>
  <c r="Q2669" i="8"/>
  <c r="Q2700" i="8"/>
  <c r="Q2694" i="8"/>
  <c r="Q2696" i="8"/>
  <c r="Q2692" i="8"/>
  <c r="Q2690" i="8"/>
  <c r="Q2698" i="8"/>
  <c r="B1346" i="8"/>
  <c r="Q1346" i="8"/>
  <c r="B1348" i="8"/>
  <c r="Q1348" i="8"/>
  <c r="B1350" i="8"/>
  <c r="Q1350" i="8"/>
  <c r="B1352" i="8"/>
  <c r="Q1352" i="8"/>
  <c r="B1354" i="8"/>
  <c r="Q1354" i="8"/>
  <c r="B1356" i="8"/>
  <c r="Q1356" i="8"/>
  <c r="B1334" i="8"/>
  <c r="Q1334" i="8"/>
  <c r="B1336" i="8"/>
  <c r="Q1336" i="8"/>
  <c r="B1338" i="8"/>
  <c r="Q1338" i="8"/>
  <c r="B1340" i="8"/>
  <c r="Q1340" i="8"/>
  <c r="B1342" i="8"/>
  <c r="Q1342" i="8"/>
  <c r="B1344" i="8"/>
  <c r="Q1344" i="8"/>
  <c r="U385" i="8"/>
  <c r="AH385" i="8" s="1"/>
  <c r="U387" i="8"/>
  <c r="Y387" i="8" s="1"/>
  <c r="U389" i="8"/>
  <c r="U391" i="8"/>
  <c r="U393" i="8"/>
  <c r="AH393" i="8" s="1"/>
  <c r="U395" i="8"/>
  <c r="AH395" i="8" s="1"/>
  <c r="U397" i="8"/>
  <c r="AH397" i="8" s="1"/>
  <c r="U399" i="8"/>
  <c r="U401" i="8"/>
  <c r="U403" i="8"/>
  <c r="U405" i="8"/>
  <c r="U407" i="8"/>
  <c r="AH407" i="8" s="1"/>
  <c r="U409" i="8"/>
  <c r="AH409" i="8" s="1"/>
  <c r="U411" i="8"/>
  <c r="U413" i="8"/>
  <c r="U415" i="8"/>
  <c r="U417" i="8"/>
  <c r="AH417" i="8" s="1"/>
  <c r="U419" i="8"/>
  <c r="AH419" i="8" s="1"/>
  <c r="U421" i="8"/>
  <c r="AH421" i="8" s="1"/>
  <c r="U423" i="8"/>
  <c r="U425" i="8"/>
  <c r="U427" i="8"/>
  <c r="U429" i="8"/>
  <c r="U431" i="8"/>
  <c r="AH431" i="8" s="1"/>
  <c r="U433" i="8"/>
  <c r="AH433" i="8" s="1"/>
  <c r="U435" i="8"/>
  <c r="U437" i="8"/>
  <c r="U439" i="8"/>
  <c r="U441" i="8"/>
  <c r="AH441" i="8" s="1"/>
  <c r="U443" i="8"/>
  <c r="AH443" i="8" s="1"/>
  <c r="U445" i="8"/>
  <c r="AH445" i="8" s="1"/>
  <c r="U447" i="8"/>
  <c r="U449" i="8"/>
  <c r="U451" i="8"/>
  <c r="U453" i="8"/>
  <c r="U455" i="8"/>
  <c r="AH455" i="8" s="1"/>
  <c r="U457" i="8"/>
  <c r="AH457" i="8" s="1"/>
  <c r="U459" i="8"/>
  <c r="U461" i="8"/>
  <c r="U463" i="8"/>
  <c r="U465" i="8"/>
  <c r="AH465" i="8" s="1"/>
  <c r="U467" i="8"/>
  <c r="AH467" i="8" s="1"/>
  <c r="U469" i="8"/>
  <c r="AH469" i="8" s="1"/>
  <c r="U471" i="8"/>
  <c r="U473" i="8"/>
  <c r="U475" i="8"/>
  <c r="U477" i="8"/>
  <c r="U479" i="8"/>
  <c r="AH479" i="8" s="1"/>
  <c r="U481" i="8"/>
  <c r="AH481" i="8" s="1"/>
  <c r="U483" i="8"/>
  <c r="U485" i="8"/>
  <c r="U487" i="8"/>
  <c r="U489" i="8"/>
  <c r="AH489" i="8" s="1"/>
  <c r="U491" i="8"/>
  <c r="AH491" i="8" s="1"/>
  <c r="U493" i="8"/>
  <c r="AH493" i="8" s="1"/>
  <c r="U495" i="8"/>
  <c r="U497" i="8"/>
  <c r="U499" i="8"/>
  <c r="U501" i="8"/>
  <c r="U503" i="8"/>
  <c r="AH503" i="8" s="1"/>
  <c r="V505" i="8"/>
  <c r="Z506" i="8"/>
  <c r="B807" i="8"/>
  <c r="Q807" i="8"/>
  <c r="C508" i="8"/>
  <c r="U508" i="8"/>
  <c r="U511" i="8"/>
  <c r="Q811" i="8"/>
  <c r="U513" i="8"/>
  <c r="AH512" i="8" s="1"/>
  <c r="Q813" i="8"/>
  <c r="U515" i="8"/>
  <c r="Q815" i="8"/>
  <c r="U517" i="8"/>
  <c r="Q817" i="8"/>
  <c r="V531" i="8"/>
  <c r="Q836" i="8"/>
  <c r="U537" i="8"/>
  <c r="Q837" i="8"/>
  <c r="V539" i="8"/>
  <c r="V543" i="8"/>
  <c r="B848" i="8"/>
  <c r="Q848" i="8"/>
  <c r="U549" i="8"/>
  <c r="W549" i="8" s="1"/>
  <c r="X549" i="8" s="1"/>
  <c r="Q849" i="8"/>
  <c r="V551" i="8"/>
  <c r="V555" i="8"/>
  <c r="C559" i="8"/>
  <c r="V563" i="8"/>
  <c r="W563" i="8" s="1"/>
  <c r="X563" i="8" s="1"/>
  <c r="V567" i="8"/>
  <c r="C571" i="8"/>
  <c r="V575" i="8"/>
  <c r="W575" i="8" s="1"/>
  <c r="X575" i="8" s="1"/>
  <c r="V579" i="8"/>
  <c r="C583" i="8"/>
  <c r="V587" i="8"/>
  <c r="W587" i="8" s="1"/>
  <c r="X587" i="8" s="1"/>
  <c r="V591" i="8"/>
  <c r="C595" i="8"/>
  <c r="V599" i="8"/>
  <c r="W599" i="8" s="1"/>
  <c r="X599" i="8" s="1"/>
  <c r="V603" i="8"/>
  <c r="C607" i="8"/>
  <c r="V611" i="8"/>
  <c r="W611" i="8" s="1"/>
  <c r="X611" i="8" s="1"/>
  <c r="V615" i="8"/>
  <c r="C619" i="8"/>
  <c r="V623" i="8"/>
  <c r="W623" i="8" s="1"/>
  <c r="X623" i="8" s="1"/>
  <c r="V627" i="8"/>
  <c r="C631" i="8"/>
  <c r="V635" i="8"/>
  <c r="W635" i="8" s="1"/>
  <c r="X635" i="8" s="1"/>
  <c r="V639" i="8"/>
  <c r="C643" i="8"/>
  <c r="V647" i="8"/>
  <c r="W647" i="8" s="1"/>
  <c r="X647" i="8" s="1"/>
  <c r="V651" i="8"/>
  <c r="C655" i="8"/>
  <c r="V659" i="8"/>
  <c r="W659" i="8" s="1"/>
  <c r="X659" i="8" s="1"/>
  <c r="V663" i="8"/>
  <c r="C667" i="8"/>
  <c r="V671" i="8"/>
  <c r="W671" i="8" s="1"/>
  <c r="X671" i="8" s="1"/>
  <c r="V675" i="8"/>
  <c r="C679" i="8"/>
  <c r="V683" i="8"/>
  <c r="W683" i="8" s="1"/>
  <c r="X683" i="8" s="1"/>
  <c r="V687" i="8"/>
  <c r="C691" i="8"/>
  <c r="V695" i="8"/>
  <c r="W695" i="8" s="1"/>
  <c r="X695" i="8" s="1"/>
  <c r="V699" i="8"/>
  <c r="C703" i="8"/>
  <c r="V707" i="8"/>
  <c r="W707" i="8" s="1"/>
  <c r="X707" i="8" s="1"/>
  <c r="V711" i="8"/>
  <c r="C715" i="8"/>
  <c r="V719" i="8"/>
  <c r="W719" i="8" s="1"/>
  <c r="X719" i="8" s="1"/>
  <c r="V723" i="8"/>
  <c r="C727" i="8"/>
  <c r="V731" i="8"/>
  <c r="W731" i="8" s="1"/>
  <c r="X731" i="8" s="1"/>
  <c r="V735" i="8"/>
  <c r="C739" i="8"/>
  <c r="V743" i="8"/>
  <c r="W743" i="8" s="1"/>
  <c r="X743" i="8" s="1"/>
  <c r="V747" i="8"/>
  <c r="C751" i="8"/>
  <c r="V755" i="8"/>
  <c r="W755" i="8" s="1"/>
  <c r="X755" i="8" s="1"/>
  <c r="V759" i="8"/>
  <c r="C763" i="8"/>
  <c r="V767" i="8"/>
  <c r="W767" i="8" s="1"/>
  <c r="X767" i="8" s="1"/>
  <c r="V771" i="8"/>
  <c r="C775" i="8"/>
  <c r="V779" i="8"/>
  <c r="W779" i="8" s="1"/>
  <c r="X779" i="8" s="1"/>
  <c r="V783" i="8"/>
  <c r="C787" i="8"/>
  <c r="V791" i="8"/>
  <c r="W791" i="8" s="1"/>
  <c r="X791" i="8" s="1"/>
  <c r="V795" i="8"/>
  <c r="C799" i="8"/>
  <c r="V803" i="8"/>
  <c r="W803" i="8" s="1"/>
  <c r="X803" i="8" s="1"/>
  <c r="V807" i="8"/>
  <c r="C811" i="8"/>
  <c r="V815" i="8"/>
  <c r="W815" i="8" s="1"/>
  <c r="X815" i="8" s="1"/>
  <c r="V819" i="8"/>
  <c r="C823" i="8"/>
  <c r="V827" i="8"/>
  <c r="W827" i="8" s="1"/>
  <c r="X827" i="8" s="1"/>
  <c r="V831" i="8"/>
  <c r="AI861" i="8"/>
  <c r="C385" i="8"/>
  <c r="V385" i="8"/>
  <c r="C387" i="8"/>
  <c r="V387" i="8"/>
  <c r="C389" i="8"/>
  <c r="V389" i="8"/>
  <c r="C391" i="8"/>
  <c r="V391" i="8"/>
  <c r="C393" i="8"/>
  <c r="V393" i="8"/>
  <c r="C395" i="8"/>
  <c r="V395" i="8"/>
  <c r="C397" i="8"/>
  <c r="V397" i="8"/>
  <c r="C399" i="8"/>
  <c r="V399" i="8"/>
  <c r="C401" i="8"/>
  <c r="V401" i="8"/>
  <c r="C403" i="8"/>
  <c r="V403" i="8"/>
  <c r="C405" i="8"/>
  <c r="V405" i="8"/>
  <c r="C407" i="8"/>
  <c r="V407" i="8"/>
  <c r="C409" i="8"/>
  <c r="V409" i="8"/>
  <c r="C411" i="8"/>
  <c r="V411" i="8"/>
  <c r="C413" i="8"/>
  <c r="V413" i="8"/>
  <c r="C415" i="8"/>
  <c r="V415" i="8"/>
  <c r="C417" i="8"/>
  <c r="V417" i="8"/>
  <c r="C419" i="8"/>
  <c r="V419" i="8"/>
  <c r="C421" i="8"/>
  <c r="V421" i="8"/>
  <c r="C423" i="8"/>
  <c r="V423" i="8"/>
  <c r="C425" i="8"/>
  <c r="V425" i="8"/>
  <c r="C427" i="8"/>
  <c r="V427" i="8"/>
  <c r="C429" i="8"/>
  <c r="V429" i="8"/>
  <c r="C431" i="8"/>
  <c r="V431" i="8"/>
  <c r="C433" i="8"/>
  <c r="V433" i="8"/>
  <c r="C435" i="8"/>
  <c r="V435" i="8"/>
  <c r="C437" i="8"/>
  <c r="V437" i="8"/>
  <c r="C439" i="8"/>
  <c r="V439" i="8"/>
  <c r="C441" i="8"/>
  <c r="V441" i="8"/>
  <c r="C443" i="8"/>
  <c r="V443" i="8"/>
  <c r="C445" i="8"/>
  <c r="V445" i="8"/>
  <c r="C447" i="8"/>
  <c r="V447" i="8"/>
  <c r="C449" i="8"/>
  <c r="V449" i="8"/>
  <c r="C451" i="8"/>
  <c r="V451" i="8"/>
  <c r="C453" i="8"/>
  <c r="V453" i="8"/>
  <c r="C455" i="8"/>
  <c r="V455" i="8"/>
  <c r="C457" i="8"/>
  <c r="V457" i="8"/>
  <c r="C459" i="8"/>
  <c r="V459" i="8"/>
  <c r="C461" i="8"/>
  <c r="V461" i="8"/>
  <c r="C463" i="8"/>
  <c r="V463" i="8"/>
  <c r="C465" i="8"/>
  <c r="V465" i="8"/>
  <c r="C467" i="8"/>
  <c r="V467" i="8"/>
  <c r="C469" i="8"/>
  <c r="V469" i="8"/>
  <c r="C471" i="8"/>
  <c r="V471" i="8"/>
  <c r="C473" i="8"/>
  <c r="V473" i="8"/>
  <c r="C475" i="8"/>
  <c r="V475" i="8"/>
  <c r="C477" i="8"/>
  <c r="V477" i="8"/>
  <c r="C479" i="8"/>
  <c r="V479" i="8"/>
  <c r="C481" i="8"/>
  <c r="V481" i="8"/>
  <c r="C483" i="8"/>
  <c r="V483" i="8"/>
  <c r="C485" i="8"/>
  <c r="V485" i="8"/>
  <c r="C487" i="8"/>
  <c r="V487" i="8"/>
  <c r="C489" i="8"/>
  <c r="V489" i="8"/>
  <c r="C491" i="8"/>
  <c r="V491" i="8"/>
  <c r="C493" i="8"/>
  <c r="V493" i="8"/>
  <c r="C495" i="8"/>
  <c r="V495" i="8"/>
  <c r="C497" i="8"/>
  <c r="V497" i="8"/>
  <c r="C499" i="8"/>
  <c r="V499" i="8"/>
  <c r="C501" i="8"/>
  <c r="V501" i="8"/>
  <c r="C503" i="8"/>
  <c r="V503" i="8"/>
  <c r="C505" i="8"/>
  <c r="B809" i="8"/>
  <c r="Q809" i="8"/>
  <c r="C519" i="8"/>
  <c r="C521" i="8"/>
  <c r="C523" i="8"/>
  <c r="C525" i="8"/>
  <c r="C527" i="8"/>
  <c r="C529" i="8"/>
  <c r="C533" i="8"/>
  <c r="U535" i="8"/>
  <c r="Q835" i="8"/>
  <c r="C541" i="8"/>
  <c r="Q842" i="8"/>
  <c r="Y542" i="8"/>
  <c r="C545" i="8"/>
  <c r="B846" i="8"/>
  <c r="Q846" i="8"/>
  <c r="U547" i="8"/>
  <c r="Q847" i="8"/>
  <c r="C553" i="8"/>
  <c r="Y554" i="8"/>
  <c r="C557" i="8"/>
  <c r="C565" i="8"/>
  <c r="Y566" i="8"/>
  <c r="C569" i="8"/>
  <c r="C577" i="8"/>
  <c r="C581" i="8"/>
  <c r="C589" i="8"/>
  <c r="C593" i="8"/>
  <c r="C601" i="8"/>
  <c r="C605" i="8"/>
  <c r="C613" i="8"/>
  <c r="Y614" i="8"/>
  <c r="C617" i="8"/>
  <c r="C625" i="8"/>
  <c r="Y626" i="8"/>
  <c r="C629" i="8"/>
  <c r="C637" i="8"/>
  <c r="Y638" i="8"/>
  <c r="C641" i="8"/>
  <c r="C649" i="8"/>
  <c r="C653" i="8"/>
  <c r="C661" i="8"/>
  <c r="Y662" i="8"/>
  <c r="C665" i="8"/>
  <c r="C673" i="8"/>
  <c r="Y674" i="8"/>
  <c r="C677" i="8"/>
  <c r="C685" i="8"/>
  <c r="Y686" i="8"/>
  <c r="C689" i="8"/>
  <c r="C697" i="8"/>
  <c r="C701" i="8"/>
  <c r="C709" i="8"/>
  <c r="Y710" i="8"/>
  <c r="C713" i="8"/>
  <c r="C721" i="8"/>
  <c r="Y722" i="8"/>
  <c r="C725" i="8"/>
  <c r="C733" i="8"/>
  <c r="C737" i="8"/>
  <c r="C745" i="8"/>
  <c r="C749" i="8"/>
  <c r="C757" i="8"/>
  <c r="Y758" i="8"/>
  <c r="C761" i="8"/>
  <c r="C769" i="8"/>
  <c r="C773" i="8"/>
  <c r="C781" i="8"/>
  <c r="C785" i="8"/>
  <c r="C793" i="8"/>
  <c r="C797" i="8"/>
  <c r="C805" i="8"/>
  <c r="Q806" i="8"/>
  <c r="Y806" i="8"/>
  <c r="C809" i="8"/>
  <c r="C817" i="8"/>
  <c r="C821" i="8"/>
  <c r="C829" i="8"/>
  <c r="Y842" i="8"/>
  <c r="AI863" i="8"/>
  <c r="Z530" i="8"/>
  <c r="Z578" i="8"/>
  <c r="Z590" i="8"/>
  <c r="Z602" i="8"/>
  <c r="Z650" i="8"/>
  <c r="Z698" i="8"/>
  <c r="Z734" i="8"/>
  <c r="Z746" i="8"/>
  <c r="Z770" i="8"/>
  <c r="Z782" i="8"/>
  <c r="Z794" i="8"/>
  <c r="Z818" i="8"/>
  <c r="Z830" i="8"/>
  <c r="Z854" i="8"/>
  <c r="Z856" i="8"/>
  <c r="Q954" i="8"/>
  <c r="Q958" i="8"/>
  <c r="Q962" i="8"/>
  <c r="U891" i="8"/>
  <c r="Q963" i="8"/>
  <c r="U895" i="8"/>
  <c r="Q967" i="8"/>
  <c r="U899" i="8"/>
  <c r="AH899" i="8" s="1"/>
  <c r="Q971" i="8"/>
  <c r="Q976" i="8"/>
  <c r="Q980" i="8"/>
  <c r="Q984" i="8"/>
  <c r="U917" i="8"/>
  <c r="Q989" i="8"/>
  <c r="U919" i="8"/>
  <c r="Q991" i="8"/>
  <c r="U921" i="8"/>
  <c r="Q993" i="8"/>
  <c r="U923" i="8"/>
  <c r="AH923" i="8" s="1"/>
  <c r="Q995" i="8"/>
  <c r="U925" i="8"/>
  <c r="AH925" i="8" s="1"/>
  <c r="Q997" i="8"/>
  <c r="U941" i="8"/>
  <c r="Q1013" i="8"/>
  <c r="V941" i="8"/>
  <c r="C941" i="8"/>
  <c r="Q1014" i="8"/>
  <c r="U949" i="8"/>
  <c r="AH949" i="8" s="1"/>
  <c r="Q1021" i="8"/>
  <c r="V949" i="8"/>
  <c r="C949" i="8"/>
  <c r="Z950" i="8"/>
  <c r="U955" i="8"/>
  <c r="Q1027" i="8"/>
  <c r="V955" i="8"/>
  <c r="C955" i="8"/>
  <c r="U969" i="8"/>
  <c r="Q1041" i="8"/>
  <c r="V969" i="8"/>
  <c r="C969" i="8"/>
  <c r="Q1042" i="8"/>
  <c r="U975" i="8"/>
  <c r="Q1047" i="8"/>
  <c r="V975" i="8"/>
  <c r="C975" i="8"/>
  <c r="Q1048" i="8"/>
  <c r="U983" i="8"/>
  <c r="Q1055" i="8"/>
  <c r="V983" i="8"/>
  <c r="C983" i="8"/>
  <c r="Q1056" i="8"/>
  <c r="U989" i="8"/>
  <c r="Q1061" i="8"/>
  <c r="V989" i="8"/>
  <c r="C989" i="8"/>
  <c r="Q1062" i="8"/>
  <c r="Q1070" i="8"/>
  <c r="Q1078" i="8"/>
  <c r="U845" i="8"/>
  <c r="U847" i="8"/>
  <c r="W847" i="8" s="1"/>
  <c r="X847" i="8" s="1"/>
  <c r="U849" i="8"/>
  <c r="W849" i="8" s="1"/>
  <c r="X849" i="8" s="1"/>
  <c r="U851" i="8"/>
  <c r="W851" i="8" s="1"/>
  <c r="X851" i="8" s="1"/>
  <c r="U853" i="8"/>
  <c r="W853" i="8" s="1"/>
  <c r="X853" i="8" s="1"/>
  <c r="U855" i="8"/>
  <c r="U857" i="8"/>
  <c r="U859" i="8"/>
  <c r="U861" i="8"/>
  <c r="U863" i="8"/>
  <c r="AH863" i="8" s="1"/>
  <c r="U865" i="8"/>
  <c r="AH865" i="8" s="1"/>
  <c r="U867" i="8"/>
  <c r="Y867" i="8" s="1"/>
  <c r="U869" i="8"/>
  <c r="U871" i="8"/>
  <c r="U873" i="8"/>
  <c r="AH873" i="8" s="1"/>
  <c r="U875" i="8"/>
  <c r="AH875" i="8" s="1"/>
  <c r="V879" i="8"/>
  <c r="U881" i="8"/>
  <c r="Q953" i="8"/>
  <c r="V883" i="8"/>
  <c r="U885" i="8"/>
  <c r="Q957" i="8"/>
  <c r="V887" i="8"/>
  <c r="U889" i="8"/>
  <c r="Q961" i="8"/>
  <c r="Z890" i="8"/>
  <c r="Q966" i="8"/>
  <c r="Q970" i="8"/>
  <c r="Q974" i="8"/>
  <c r="U903" i="8"/>
  <c r="Q975" i="8"/>
  <c r="V905" i="8"/>
  <c r="U907" i="8"/>
  <c r="Q979" i="8"/>
  <c r="V909" i="8"/>
  <c r="U911" i="8"/>
  <c r="Q983" i="8"/>
  <c r="V913" i="8"/>
  <c r="Q988" i="8"/>
  <c r="V917" i="8"/>
  <c r="V919" i="8"/>
  <c r="V921" i="8"/>
  <c r="V923" i="8"/>
  <c r="V925" i="8"/>
  <c r="Q1000" i="8"/>
  <c r="Q1002" i="8"/>
  <c r="Q1004" i="8"/>
  <c r="Q1006" i="8"/>
  <c r="U943" i="8"/>
  <c r="Q1015" i="8"/>
  <c r="V943" i="8"/>
  <c r="C943" i="8"/>
  <c r="Q1016" i="8"/>
  <c r="U953" i="8"/>
  <c r="Q1025" i="8"/>
  <c r="V953" i="8"/>
  <c r="C953" i="8"/>
  <c r="Q1033" i="8"/>
  <c r="U961" i="8"/>
  <c r="V961" i="8"/>
  <c r="C961" i="8"/>
  <c r="B1034" i="8"/>
  <c r="Z962" i="8"/>
  <c r="Q1039" i="8"/>
  <c r="U967" i="8"/>
  <c r="V967" i="8"/>
  <c r="C967" i="8"/>
  <c r="B1040" i="8"/>
  <c r="Q1053" i="8"/>
  <c r="U981" i="8"/>
  <c r="V981" i="8"/>
  <c r="C981" i="8"/>
  <c r="B1054" i="8"/>
  <c r="Q1059" i="8"/>
  <c r="U987" i="8"/>
  <c r="Y987" i="8" s="1"/>
  <c r="V987" i="8"/>
  <c r="C987" i="8"/>
  <c r="B1060" i="8"/>
  <c r="Q1087" i="8"/>
  <c r="Q1096" i="8"/>
  <c r="C845" i="8"/>
  <c r="C847" i="8"/>
  <c r="C849" i="8"/>
  <c r="C851" i="8"/>
  <c r="C853" i="8"/>
  <c r="C855" i="8"/>
  <c r="Z855" i="8"/>
  <c r="C857" i="8"/>
  <c r="Z857" i="8"/>
  <c r="C859" i="8"/>
  <c r="C861" i="8"/>
  <c r="C863" i="8"/>
  <c r="C865" i="8"/>
  <c r="C867" i="8"/>
  <c r="C869" i="8"/>
  <c r="C871" i="8"/>
  <c r="C873" i="8"/>
  <c r="C875" i="8"/>
  <c r="V877" i="8"/>
  <c r="Q952" i="8"/>
  <c r="Q956" i="8"/>
  <c r="Q960" i="8"/>
  <c r="V891" i="8"/>
  <c r="U893" i="8"/>
  <c r="Q965" i="8"/>
  <c r="V895" i="8"/>
  <c r="U897" i="8"/>
  <c r="Q969" i="8"/>
  <c r="V899" i="8"/>
  <c r="U901" i="8"/>
  <c r="AH901" i="8" s="1"/>
  <c r="Q973" i="8"/>
  <c r="Z902" i="8"/>
  <c r="Z903" i="8"/>
  <c r="Q978" i="8"/>
  <c r="Q982" i="8"/>
  <c r="Q986" i="8"/>
  <c r="U915" i="8"/>
  <c r="Q987" i="8"/>
  <c r="U927" i="8"/>
  <c r="Q999" i="8"/>
  <c r="U929" i="8"/>
  <c r="Q1001" i="8"/>
  <c r="U931" i="8"/>
  <c r="Q1003" i="8"/>
  <c r="U933" i="8"/>
  <c r="Q1005" i="8"/>
  <c r="U935" i="8"/>
  <c r="AH935" i="8" s="1"/>
  <c r="Q1007" i="8"/>
  <c r="V935" i="8"/>
  <c r="Q1008" i="8"/>
  <c r="U945" i="8"/>
  <c r="Q1017" i="8"/>
  <c r="V945" i="8"/>
  <c r="C945" i="8"/>
  <c r="Q1018" i="8"/>
  <c r="U951" i="8"/>
  <c r="Q1023" i="8"/>
  <c r="V951" i="8"/>
  <c r="C951" i="8"/>
  <c r="U959" i="8"/>
  <c r="Q1031" i="8"/>
  <c r="V959" i="8"/>
  <c r="C959" i="8"/>
  <c r="B1032" i="8"/>
  <c r="U965" i="8"/>
  <c r="Q1037" i="8"/>
  <c r="V965" i="8"/>
  <c r="C965" i="8"/>
  <c r="B1038" i="8"/>
  <c r="U973" i="8"/>
  <c r="Q1045" i="8"/>
  <c r="V973" i="8"/>
  <c r="C973" i="8"/>
  <c r="B1046" i="8"/>
  <c r="Z974" i="8"/>
  <c r="U979" i="8"/>
  <c r="Q1051" i="8"/>
  <c r="V979" i="8"/>
  <c r="C979" i="8"/>
  <c r="B1052" i="8"/>
  <c r="U993" i="8"/>
  <c r="Q1065" i="8"/>
  <c r="V993" i="8"/>
  <c r="C993" i="8"/>
  <c r="B1066" i="8"/>
  <c r="Q1073" i="8"/>
  <c r="Q1081" i="8"/>
  <c r="Q1090" i="8"/>
  <c r="Q1098" i="8"/>
  <c r="Y866" i="8"/>
  <c r="C877" i="8"/>
  <c r="Q950" i="8"/>
  <c r="Y878" i="8"/>
  <c r="U879" i="8"/>
  <c r="Q951" i="8"/>
  <c r="U883" i="8"/>
  <c r="Q955" i="8"/>
  <c r="U887" i="8"/>
  <c r="AH887" i="8" s="1"/>
  <c r="Q959" i="8"/>
  <c r="C891" i="8"/>
  <c r="Q964" i="8"/>
  <c r="C895" i="8"/>
  <c r="Q968" i="8"/>
  <c r="C899" i="8"/>
  <c r="Q972" i="8"/>
  <c r="U905" i="8"/>
  <c r="Q977" i="8"/>
  <c r="U909" i="8"/>
  <c r="Q981" i="8"/>
  <c r="U913" i="8"/>
  <c r="AH913" i="8" s="1"/>
  <c r="Q985" i="8"/>
  <c r="Z914" i="8"/>
  <c r="C917" i="8"/>
  <c r="Q990" i="8"/>
  <c r="C919" i="8"/>
  <c r="Q992" i="8"/>
  <c r="C921" i="8"/>
  <c r="Q994" i="8"/>
  <c r="C923" i="8"/>
  <c r="Q996" i="8"/>
  <c r="C925" i="8"/>
  <c r="Q998" i="8"/>
  <c r="V927" i="8"/>
  <c r="V929" i="8"/>
  <c r="V931" i="8"/>
  <c r="V933" i="8"/>
  <c r="U937" i="8"/>
  <c r="AH937" i="8" s="1"/>
  <c r="Q1009" i="8"/>
  <c r="V937" i="8"/>
  <c r="C937" i="8"/>
  <c r="Q1010" i="8"/>
  <c r="U939" i="8"/>
  <c r="Q1011" i="8"/>
  <c r="V939" i="8"/>
  <c r="C939" i="8"/>
  <c r="Q1012" i="8"/>
  <c r="U947" i="8"/>
  <c r="AH947" i="8" s="1"/>
  <c r="Q1019" i="8"/>
  <c r="V947" i="8"/>
  <c r="C947" i="8"/>
  <c r="Q1020" i="8"/>
  <c r="U957" i="8"/>
  <c r="Q1029" i="8"/>
  <c r="V957" i="8"/>
  <c r="C957" i="8"/>
  <c r="Q1030" i="8"/>
  <c r="U963" i="8"/>
  <c r="Q1035" i="8"/>
  <c r="V963" i="8"/>
  <c r="C963" i="8"/>
  <c r="Q1036" i="8"/>
  <c r="U971" i="8"/>
  <c r="Q1043" i="8"/>
  <c r="V971" i="8"/>
  <c r="C971" i="8"/>
  <c r="Q1044" i="8"/>
  <c r="U977" i="8"/>
  <c r="Q1049" i="8"/>
  <c r="V977" i="8"/>
  <c r="C977" i="8"/>
  <c r="Q1050" i="8"/>
  <c r="U985" i="8"/>
  <c r="Q1057" i="8"/>
  <c r="V985" i="8"/>
  <c r="C985" i="8"/>
  <c r="Q1058" i="8"/>
  <c r="U991" i="8"/>
  <c r="Q1063" i="8"/>
  <c r="V991" i="8"/>
  <c r="C991" i="8"/>
  <c r="Q1064" i="8"/>
  <c r="Q1067" i="8"/>
  <c r="Q1076" i="8"/>
  <c r="Q1084" i="8"/>
  <c r="Q1092" i="8"/>
  <c r="C995" i="8"/>
  <c r="V995" i="8"/>
  <c r="C997" i="8"/>
  <c r="V997" i="8"/>
  <c r="W997" i="8" s="1"/>
  <c r="X997" i="8" s="1"/>
  <c r="C999" i="8"/>
  <c r="V999" i="8"/>
  <c r="W999" i="8" s="1"/>
  <c r="X999" i="8" s="1"/>
  <c r="C1001" i="8"/>
  <c r="V1001" i="8"/>
  <c r="C1003" i="8"/>
  <c r="V1003" i="8"/>
  <c r="W1003" i="8" s="1"/>
  <c r="X1003" i="8" s="1"/>
  <c r="C1005" i="8"/>
  <c r="V1005" i="8"/>
  <c r="W1005" i="8" s="1"/>
  <c r="X1005" i="8" s="1"/>
  <c r="C1007" i="8"/>
  <c r="V1007" i="8"/>
  <c r="W1007" i="8" s="1"/>
  <c r="X1007" i="8" s="1"/>
  <c r="C1009" i="8"/>
  <c r="V1009" i="8"/>
  <c r="C1011" i="8"/>
  <c r="V1011" i="8"/>
  <c r="W1011" i="8" s="1"/>
  <c r="X1011" i="8" s="1"/>
  <c r="C1013" i="8"/>
  <c r="V1013" i="8"/>
  <c r="W1013" i="8" s="1"/>
  <c r="X1013" i="8" s="1"/>
  <c r="C1015" i="8"/>
  <c r="V1015" i="8"/>
  <c r="C1017" i="8"/>
  <c r="V1017" i="8"/>
  <c r="W1017" i="8" s="1"/>
  <c r="X1017" i="8" s="1"/>
  <c r="C1019" i="8"/>
  <c r="V1019" i="8"/>
  <c r="W1019" i="8" s="1"/>
  <c r="X1019" i="8" s="1"/>
  <c r="C1021" i="8"/>
  <c r="V1021" i="8"/>
  <c r="W1021" i="8" s="1"/>
  <c r="X1021" i="8" s="1"/>
  <c r="Q1022" i="8"/>
  <c r="C1023" i="8"/>
  <c r="V1023" i="8"/>
  <c r="W1023" i="8" s="1"/>
  <c r="X1023" i="8" s="1"/>
  <c r="Q1024" i="8"/>
  <c r="C1025" i="8"/>
  <c r="V1025" i="8"/>
  <c r="W1025" i="8" s="1"/>
  <c r="X1025" i="8" s="1"/>
  <c r="Q1026" i="8"/>
  <c r="C1027" i="8"/>
  <c r="V1027" i="8"/>
  <c r="W1027" i="8" s="1"/>
  <c r="X1027" i="8" s="1"/>
  <c r="Q1028" i="8"/>
  <c r="C1031" i="8"/>
  <c r="Q1032" i="8"/>
  <c r="C1037" i="8"/>
  <c r="Q1038" i="8"/>
  <c r="C1045" i="8"/>
  <c r="Q1046" i="8"/>
  <c r="C1051" i="8"/>
  <c r="Q1052" i="8"/>
  <c r="C1065" i="8"/>
  <c r="Q1066" i="8"/>
  <c r="Q1069" i="8"/>
  <c r="C1071" i="8"/>
  <c r="Q1072" i="8"/>
  <c r="Q1075" i="8"/>
  <c r="C1079" i="8"/>
  <c r="Q1080" i="8"/>
  <c r="C1085" i="8"/>
  <c r="Q1086" i="8"/>
  <c r="Q1089" i="8"/>
  <c r="C1093" i="8"/>
  <c r="Q1094" i="8"/>
  <c r="Q1095" i="8"/>
  <c r="C1099" i="8"/>
  <c r="Q1100" i="8"/>
  <c r="Q1103" i="8"/>
  <c r="Q1109" i="8"/>
  <c r="C1113" i="8"/>
  <c r="Q1117" i="8"/>
  <c r="C1119" i="8"/>
  <c r="Q1123" i="8"/>
  <c r="C1127" i="8"/>
  <c r="C1133" i="8"/>
  <c r="Q1137" i="8"/>
  <c r="C1141" i="8"/>
  <c r="Q1143" i="8"/>
  <c r="C1147" i="8"/>
  <c r="Q1149" i="8"/>
  <c r="Q1161" i="8"/>
  <c r="Q1395" i="8"/>
  <c r="AH1233" i="8"/>
  <c r="Q1403" i="8"/>
  <c r="Q1034" i="8"/>
  <c r="Q1040" i="8"/>
  <c r="Q1054" i="8"/>
  <c r="Q1060" i="8"/>
  <c r="Q1068" i="8"/>
  <c r="Q1074" i="8"/>
  <c r="Q1077" i="8"/>
  <c r="Q1082" i="8"/>
  <c r="Q1083" i="8"/>
  <c r="Q1088" i="8"/>
  <c r="Q1091" i="8"/>
  <c r="Q1097" i="8"/>
  <c r="Q1105" i="8"/>
  <c r="Q1111" i="8"/>
  <c r="Q1125" i="8"/>
  <c r="Q1131" i="8"/>
  <c r="Q1139" i="8"/>
  <c r="Q1145" i="8"/>
  <c r="Q1159" i="8"/>
  <c r="Q1385" i="8"/>
  <c r="Q1389" i="8"/>
  <c r="Q1393" i="8"/>
  <c r="Z926" i="8"/>
  <c r="Z938" i="8"/>
  <c r="V958" i="8"/>
  <c r="W958" i="8" s="1"/>
  <c r="X958" i="8" s="1"/>
  <c r="V964" i="8"/>
  <c r="W964" i="8" s="1"/>
  <c r="X964" i="8" s="1"/>
  <c r="V970" i="8"/>
  <c r="W970" i="8" s="1"/>
  <c r="X970" i="8" s="1"/>
  <c r="V972" i="8"/>
  <c r="W972" i="8" s="1"/>
  <c r="X972" i="8" s="1"/>
  <c r="V976" i="8"/>
  <c r="W976" i="8" s="1"/>
  <c r="X976" i="8" s="1"/>
  <c r="V978" i="8"/>
  <c r="W978" i="8" s="1"/>
  <c r="X978" i="8" s="1"/>
  <c r="V984" i="8"/>
  <c r="W984" i="8" s="1"/>
  <c r="X984" i="8" s="1"/>
  <c r="V986" i="8"/>
  <c r="V990" i="8"/>
  <c r="W990" i="8" s="1"/>
  <c r="X990" i="8" s="1"/>
  <c r="V992" i="8"/>
  <c r="W992" i="8" s="1"/>
  <c r="X992" i="8" s="1"/>
  <c r="V998" i="8"/>
  <c r="V1004" i="8"/>
  <c r="W1004" i="8" s="1"/>
  <c r="X1004" i="8" s="1"/>
  <c r="V1006" i="8"/>
  <c r="W1006" i="8" s="1"/>
  <c r="X1006" i="8" s="1"/>
  <c r="V1012" i="8"/>
  <c r="W1012" i="8" s="1"/>
  <c r="X1012" i="8" s="1"/>
  <c r="V1018" i="8"/>
  <c r="W1018" i="8" s="1"/>
  <c r="X1018" i="8" s="1"/>
  <c r="V1020" i="8"/>
  <c r="W1020" i="8" s="1"/>
  <c r="X1020" i="8" s="1"/>
  <c r="V1024" i="8"/>
  <c r="W1024" i="8" s="1"/>
  <c r="X1024" i="8" s="1"/>
  <c r="V1026" i="8"/>
  <c r="W1026" i="8" s="1"/>
  <c r="X1026" i="8" s="1"/>
  <c r="V1029" i="8"/>
  <c r="W1029" i="8" s="1"/>
  <c r="X1029" i="8" s="1"/>
  <c r="V1035" i="8"/>
  <c r="C1041" i="8"/>
  <c r="V1043" i="8"/>
  <c r="W1043" i="8" s="1"/>
  <c r="X1043" i="8" s="1"/>
  <c r="C1047" i="8"/>
  <c r="V1049" i="8"/>
  <c r="W1049" i="8" s="1"/>
  <c r="X1049" i="8" s="1"/>
  <c r="C1055" i="8"/>
  <c r="V1057" i="8"/>
  <c r="W1057" i="8" s="1"/>
  <c r="X1057" i="8" s="1"/>
  <c r="C1061" i="8"/>
  <c r="V1063" i="8"/>
  <c r="W1063" i="8" s="1"/>
  <c r="X1063" i="8" s="1"/>
  <c r="C1069" i="8"/>
  <c r="Q1071" i="8"/>
  <c r="C1075" i="8"/>
  <c r="V1077" i="8"/>
  <c r="W1077" i="8" s="1"/>
  <c r="X1077" i="8" s="1"/>
  <c r="Q1079" i="8"/>
  <c r="V1083" i="8"/>
  <c r="Q1085" i="8"/>
  <c r="C1089" i="8"/>
  <c r="V1091" i="8"/>
  <c r="W1091" i="8" s="1"/>
  <c r="X1091" i="8" s="1"/>
  <c r="Q1093" i="8"/>
  <c r="C1095" i="8"/>
  <c r="V1097" i="8"/>
  <c r="W1097" i="8" s="1"/>
  <c r="X1097" i="8" s="1"/>
  <c r="Q1099" i="8"/>
  <c r="C1103" i="8"/>
  <c r="V1105" i="8"/>
  <c r="W1105" i="8" s="1"/>
  <c r="X1105" i="8" s="1"/>
  <c r="C1109" i="8"/>
  <c r="V1111" i="8"/>
  <c r="W1111" i="8" s="1"/>
  <c r="X1111" i="8" s="1"/>
  <c r="Q1113" i="8"/>
  <c r="C1117" i="8"/>
  <c r="Q1119" i="8"/>
  <c r="C1123" i="8"/>
  <c r="V1125" i="8"/>
  <c r="W1125" i="8" s="1"/>
  <c r="X1125" i="8" s="1"/>
  <c r="Q1127" i="8"/>
  <c r="V1131" i="8"/>
  <c r="Q1133" i="8"/>
  <c r="C1137" i="8"/>
  <c r="V1139" i="8"/>
  <c r="W1139" i="8" s="1"/>
  <c r="X1139" i="8" s="1"/>
  <c r="Q1141" i="8"/>
  <c r="C1143" i="8"/>
  <c r="V1145" i="8"/>
  <c r="W1145" i="8" s="1"/>
  <c r="X1145" i="8" s="1"/>
  <c r="Q1147" i="8"/>
  <c r="Q1153" i="8"/>
  <c r="Q1157" i="8"/>
  <c r="Q1165" i="8"/>
  <c r="Q1371" i="8"/>
  <c r="Q1375" i="8"/>
  <c r="Q1379" i="8"/>
  <c r="AI1211" i="8"/>
  <c r="Q1399" i="8"/>
  <c r="U995" i="8"/>
  <c r="U1001" i="8"/>
  <c r="U1009" i="8"/>
  <c r="U1015" i="8"/>
  <c r="C1029" i="8"/>
  <c r="V1031" i="8"/>
  <c r="W1031" i="8" s="1"/>
  <c r="X1031" i="8" s="1"/>
  <c r="C1035" i="8"/>
  <c r="V1037" i="8"/>
  <c r="W1037" i="8" s="1"/>
  <c r="X1037" i="8" s="1"/>
  <c r="C1043" i="8"/>
  <c r="V1045" i="8"/>
  <c r="W1045" i="8" s="1"/>
  <c r="X1045" i="8" s="1"/>
  <c r="C1049" i="8"/>
  <c r="V1051" i="8"/>
  <c r="W1051" i="8" s="1"/>
  <c r="X1051" i="8" s="1"/>
  <c r="C1057" i="8"/>
  <c r="C1063" i="8"/>
  <c r="V1065" i="8"/>
  <c r="W1065" i="8" s="1"/>
  <c r="X1065" i="8" s="1"/>
  <c r="V1071" i="8"/>
  <c r="C1077" i="8"/>
  <c r="V1079" i="8"/>
  <c r="W1079" i="8" s="1"/>
  <c r="X1079" i="8" s="1"/>
  <c r="C1083" i="8"/>
  <c r="V1085" i="8"/>
  <c r="W1085" i="8" s="1"/>
  <c r="X1085" i="8" s="1"/>
  <c r="C1091" i="8"/>
  <c r="V1093" i="8"/>
  <c r="W1093" i="8" s="1"/>
  <c r="X1093" i="8" s="1"/>
  <c r="C1097" i="8"/>
  <c r="V1099" i="8"/>
  <c r="W1099" i="8" s="1"/>
  <c r="X1099" i="8" s="1"/>
  <c r="Q1101" i="8"/>
  <c r="C1105" i="8"/>
  <c r="Q1107" i="8"/>
  <c r="C1111" i="8"/>
  <c r="V1113" i="8"/>
  <c r="W1113" i="8" s="1"/>
  <c r="X1113" i="8" s="1"/>
  <c r="Q1115" i="8"/>
  <c r="V1119" i="8"/>
  <c r="Q1121" i="8"/>
  <c r="C1125" i="8"/>
  <c r="V1127" i="8"/>
  <c r="W1127" i="8" s="1"/>
  <c r="X1127" i="8" s="1"/>
  <c r="Q1129" i="8"/>
  <c r="C1131" i="8"/>
  <c r="V1133" i="8"/>
  <c r="W1133" i="8" s="1"/>
  <c r="X1133" i="8" s="1"/>
  <c r="Q1135" i="8"/>
  <c r="C1139" i="8"/>
  <c r="V1141" i="8"/>
  <c r="W1141" i="8" s="1"/>
  <c r="X1141" i="8" s="1"/>
  <c r="C1145" i="8"/>
  <c r="V1147" i="8"/>
  <c r="W1147" i="8" s="1"/>
  <c r="X1147" i="8" s="1"/>
  <c r="Q1151" i="8"/>
  <c r="Q1155" i="8"/>
  <c r="Q1163" i="8"/>
  <c r="Q1361" i="8"/>
  <c r="Q1365" i="8"/>
  <c r="Q1369" i="8"/>
  <c r="Q1409" i="8"/>
  <c r="Q1413" i="8"/>
  <c r="Q1478" i="8"/>
  <c r="Q1481" i="8"/>
  <c r="V1313" i="8"/>
  <c r="Q1484" i="8"/>
  <c r="Q1489" i="8"/>
  <c r="V1321" i="8"/>
  <c r="Q1495" i="8"/>
  <c r="V1327" i="8"/>
  <c r="Q1498" i="8"/>
  <c r="Q1504" i="8"/>
  <c r="U1336" i="8"/>
  <c r="U1340" i="8"/>
  <c r="Q1508" i="8"/>
  <c r="Q1512" i="8"/>
  <c r="U1344" i="8"/>
  <c r="Q1518" i="8"/>
  <c r="U1350" i="8"/>
  <c r="U1354" i="8"/>
  <c r="Q1522" i="8"/>
  <c r="Q1526" i="8"/>
  <c r="U1358" i="8"/>
  <c r="U1360" i="8"/>
  <c r="Q1528" i="8"/>
  <c r="U1364" i="8"/>
  <c r="Q1532" i="8"/>
  <c r="Q1536" i="8"/>
  <c r="U1368" i="8"/>
  <c r="Q1415" i="8"/>
  <c r="AI1222" i="8"/>
  <c r="Q1417" i="8"/>
  <c r="Q1419" i="8"/>
  <c r="Q1421" i="8"/>
  <c r="Q1423" i="8"/>
  <c r="Q1425" i="8"/>
  <c r="Q1427" i="8"/>
  <c r="Q1429" i="8"/>
  <c r="Q1431" i="8"/>
  <c r="Q1433" i="8"/>
  <c r="Q1435" i="8"/>
  <c r="Q1437" i="8"/>
  <c r="Q1439" i="8"/>
  <c r="Q1441" i="8"/>
  <c r="Q1443" i="8"/>
  <c r="Q1445" i="8"/>
  <c r="Q1447" i="8"/>
  <c r="Q1449" i="8"/>
  <c r="Q1451" i="8"/>
  <c r="Q1453" i="8"/>
  <c r="Q1455" i="8"/>
  <c r="Q1457" i="8"/>
  <c r="Q1459" i="8"/>
  <c r="Q1461" i="8"/>
  <c r="Q1463" i="8"/>
  <c r="Q1465" i="8"/>
  <c r="Q1467" i="8"/>
  <c r="Q1469" i="8"/>
  <c r="Q1471" i="8"/>
  <c r="Q1473" i="8"/>
  <c r="Q1475" i="8"/>
  <c r="Q1477" i="8"/>
  <c r="V1309" i="8"/>
  <c r="U1310" i="8"/>
  <c r="Q1483" i="8"/>
  <c r="V1315" i="8"/>
  <c r="U1316" i="8"/>
  <c r="Q1486" i="8"/>
  <c r="Q1492" i="8"/>
  <c r="Q1497" i="8"/>
  <c r="V1329" i="8"/>
  <c r="U1330" i="8"/>
  <c r="AH1330" i="8" s="1"/>
  <c r="Q1500" i="8"/>
  <c r="V1336" i="8"/>
  <c r="V1340" i="8"/>
  <c r="V1344" i="8"/>
  <c r="V1350" i="8"/>
  <c r="V1354" i="8"/>
  <c r="V1358" i="8"/>
  <c r="Q1359" i="8"/>
  <c r="V1360" i="8"/>
  <c r="Q1363" i="8"/>
  <c r="V1364" i="8"/>
  <c r="Q1367" i="8"/>
  <c r="V1368" i="8"/>
  <c r="Q1373" i="8"/>
  <c r="V1374" i="8"/>
  <c r="W1374" i="8" s="1"/>
  <c r="X1374" i="8" s="1"/>
  <c r="Q1377" i="8"/>
  <c r="V1378" i="8"/>
  <c r="W1378" i="8" s="1"/>
  <c r="X1378" i="8" s="1"/>
  <c r="Q1381" i="8"/>
  <c r="V1382" i="8"/>
  <c r="Q1383" i="8"/>
  <c r="V1384" i="8"/>
  <c r="W1384" i="8" s="1"/>
  <c r="X1384" i="8" s="1"/>
  <c r="Q1387" i="8"/>
  <c r="V1388" i="8"/>
  <c r="W1388" i="8" s="1"/>
  <c r="X1388" i="8" s="1"/>
  <c r="Q1391" i="8"/>
  <c r="V1392" i="8"/>
  <c r="W1392" i="8" s="1"/>
  <c r="X1392" i="8" s="1"/>
  <c r="Q1397" i="8"/>
  <c r="V1398" i="8"/>
  <c r="W1398" i="8" s="1"/>
  <c r="X1398" i="8" s="1"/>
  <c r="Q1401" i="8"/>
  <c r="V1402" i="8"/>
  <c r="W1402" i="8" s="1"/>
  <c r="X1402" i="8" s="1"/>
  <c r="Q1405" i="8"/>
  <c r="V1406" i="8"/>
  <c r="Q1407" i="8"/>
  <c r="V1408" i="8"/>
  <c r="W1408" i="8" s="1"/>
  <c r="X1408" i="8" s="1"/>
  <c r="Q1411" i="8"/>
  <c r="V1412" i="8"/>
  <c r="W1412" i="8" s="1"/>
  <c r="X1412" i="8" s="1"/>
  <c r="V1310" i="8"/>
  <c r="B1480" i="8"/>
  <c r="Q1480" i="8"/>
  <c r="C1313" i="8"/>
  <c r="U1313" i="8"/>
  <c r="V1316" i="8"/>
  <c r="B1485" i="8"/>
  <c r="Q1485" i="8"/>
  <c r="V1317" i="8"/>
  <c r="U1318" i="8"/>
  <c r="AH1318" i="8" s="1"/>
  <c r="B1488" i="8"/>
  <c r="Q1488" i="8"/>
  <c r="C1321" i="8"/>
  <c r="U1321" i="8"/>
  <c r="AH1321" i="8" s="1"/>
  <c r="B1491" i="8"/>
  <c r="Q1491" i="8"/>
  <c r="V1323" i="8"/>
  <c r="U1324" i="8"/>
  <c r="B1494" i="8"/>
  <c r="Q1494" i="8"/>
  <c r="C1327" i="8"/>
  <c r="U1327" i="8"/>
  <c r="V1330" i="8"/>
  <c r="B1499" i="8"/>
  <c r="Q1499" i="8"/>
  <c r="V1331" i="8"/>
  <c r="U1332" i="8"/>
  <c r="AH1332" i="8" s="1"/>
  <c r="B1502" i="8"/>
  <c r="Q1502" i="8"/>
  <c r="U1338" i="8"/>
  <c r="Q1506" i="8"/>
  <c r="Q1510" i="8"/>
  <c r="U1342" i="8"/>
  <c r="U1346" i="8"/>
  <c r="Q1514" i="8"/>
  <c r="Q1516" i="8"/>
  <c r="U1348" i="8"/>
  <c r="U1352" i="8"/>
  <c r="Q1520" i="8"/>
  <c r="Q1524" i="8"/>
  <c r="U1356" i="8"/>
  <c r="Q1530" i="8"/>
  <c r="U1362" i="8"/>
  <c r="Q1534" i="8"/>
  <c r="U1366" i="8"/>
  <c r="B1358" i="8"/>
  <c r="Q1358" i="8"/>
  <c r="B1360" i="8"/>
  <c r="Q1360" i="8"/>
  <c r="U1193" i="8"/>
  <c r="B1362" i="8"/>
  <c r="Q1362" i="8"/>
  <c r="B1364" i="8"/>
  <c r="Q1364" i="8"/>
  <c r="U1197" i="8"/>
  <c r="B1366" i="8"/>
  <c r="Q1366" i="8"/>
  <c r="B1368" i="8"/>
  <c r="Q1368" i="8"/>
  <c r="U1201" i="8"/>
  <c r="AH1201" i="8" s="1"/>
  <c r="B1370" i="8"/>
  <c r="Q1370" i="8"/>
  <c r="U1203" i="8"/>
  <c r="B1372" i="8"/>
  <c r="Q1372" i="8"/>
  <c r="B1374" i="8"/>
  <c r="Q1374" i="8"/>
  <c r="U1207" i="8"/>
  <c r="B1376" i="8"/>
  <c r="Q1376" i="8"/>
  <c r="B1378" i="8"/>
  <c r="Q1378" i="8"/>
  <c r="U1211" i="8"/>
  <c r="AH1211" i="8" s="1"/>
  <c r="B1380" i="8"/>
  <c r="Q1380" i="8"/>
  <c r="B1382" i="8"/>
  <c r="Q1382" i="8"/>
  <c r="B1384" i="8"/>
  <c r="Q1384" i="8"/>
  <c r="U1217" i="8"/>
  <c r="B1386" i="8"/>
  <c r="Q1386" i="8"/>
  <c r="B1388" i="8"/>
  <c r="Q1388" i="8"/>
  <c r="U1221" i="8"/>
  <c r="W1221" i="8" s="1"/>
  <c r="X1221" i="8" s="1"/>
  <c r="B1390" i="8"/>
  <c r="Q1390" i="8"/>
  <c r="B1392" i="8"/>
  <c r="Q1392" i="8"/>
  <c r="U1225" i="8"/>
  <c r="AH1225" i="8" s="1"/>
  <c r="B1394" i="8"/>
  <c r="Q1394" i="8"/>
  <c r="U1227" i="8"/>
  <c r="B1396" i="8"/>
  <c r="Q1396" i="8"/>
  <c r="B1398" i="8"/>
  <c r="Q1398" i="8"/>
  <c r="U1231" i="8"/>
  <c r="B1400" i="8"/>
  <c r="Q1400" i="8"/>
  <c r="B1402" i="8"/>
  <c r="Q1402" i="8"/>
  <c r="U1235" i="8"/>
  <c r="AH1235" i="8" s="1"/>
  <c r="B1404" i="8"/>
  <c r="Q1404" i="8"/>
  <c r="B1406" i="8"/>
  <c r="Q1406" i="8"/>
  <c r="B1408" i="8"/>
  <c r="Q1408" i="8"/>
  <c r="U1241" i="8"/>
  <c r="B1410" i="8"/>
  <c r="Q1410" i="8"/>
  <c r="B1412" i="8"/>
  <c r="Q1412" i="8"/>
  <c r="U1245" i="8"/>
  <c r="B1414" i="8"/>
  <c r="Q1414" i="8"/>
  <c r="B1416" i="8"/>
  <c r="Q1416" i="8"/>
  <c r="U1249" i="8"/>
  <c r="AH1249" i="8" s="1"/>
  <c r="B1418" i="8"/>
  <c r="Q1418" i="8"/>
  <c r="U1251" i="8"/>
  <c r="W1251" i="8" s="1"/>
  <c r="X1251" i="8" s="1"/>
  <c r="B1420" i="8"/>
  <c r="Q1420" i="8"/>
  <c r="U1253" i="8"/>
  <c r="B1422" i="8"/>
  <c r="Q1422" i="8"/>
  <c r="U1255" i="8"/>
  <c r="W1255" i="8" s="1"/>
  <c r="X1255" i="8" s="1"/>
  <c r="B1424" i="8"/>
  <c r="Q1424" i="8"/>
  <c r="U1257" i="8"/>
  <c r="W1257" i="8" s="1"/>
  <c r="X1257" i="8" s="1"/>
  <c r="B1426" i="8"/>
  <c r="Q1426" i="8"/>
  <c r="U1259" i="8"/>
  <c r="AH1259" i="8" s="1"/>
  <c r="B1428" i="8"/>
  <c r="Q1428" i="8"/>
  <c r="U1261" i="8"/>
  <c r="AH1261" i="8" s="1"/>
  <c r="B1430" i="8"/>
  <c r="Q1430" i="8"/>
  <c r="U1263" i="8"/>
  <c r="B1432" i="8"/>
  <c r="Q1432" i="8"/>
  <c r="U1265" i="8"/>
  <c r="B1434" i="8"/>
  <c r="Q1434" i="8"/>
  <c r="U1267" i="8"/>
  <c r="B1436" i="8"/>
  <c r="Q1436" i="8"/>
  <c r="U1269" i="8"/>
  <c r="B1438" i="8"/>
  <c r="Q1438" i="8"/>
  <c r="U1271" i="8"/>
  <c r="AH1271" i="8" s="1"/>
  <c r="B1440" i="8"/>
  <c r="Q1440" i="8"/>
  <c r="U1273" i="8"/>
  <c r="AH1273" i="8" s="1"/>
  <c r="B1442" i="8"/>
  <c r="Q1442" i="8"/>
  <c r="U1275" i="8"/>
  <c r="B1444" i="8"/>
  <c r="Q1444" i="8"/>
  <c r="U1277" i="8"/>
  <c r="W1277" i="8" s="1"/>
  <c r="X1277" i="8" s="1"/>
  <c r="B1446" i="8"/>
  <c r="Q1446" i="8"/>
  <c r="U1279" i="8"/>
  <c r="W1279" i="8" s="1"/>
  <c r="X1279" i="8" s="1"/>
  <c r="B1448" i="8"/>
  <c r="Q1448" i="8"/>
  <c r="U1281" i="8"/>
  <c r="W1281" i="8" s="1"/>
  <c r="X1281" i="8" s="1"/>
  <c r="B1450" i="8"/>
  <c r="Q1450" i="8"/>
  <c r="U1283" i="8"/>
  <c r="AH1283" i="8" s="1"/>
  <c r="B1452" i="8"/>
  <c r="Q1452" i="8"/>
  <c r="U1285" i="8"/>
  <c r="AH1285" i="8" s="1"/>
  <c r="B1454" i="8"/>
  <c r="Q1454" i="8"/>
  <c r="U1287" i="8"/>
  <c r="B1456" i="8"/>
  <c r="Q1456" i="8"/>
  <c r="U1289" i="8"/>
  <c r="B1458" i="8"/>
  <c r="Q1458" i="8"/>
  <c r="U1291" i="8"/>
  <c r="W1291" i="8" s="1"/>
  <c r="X1291" i="8" s="1"/>
  <c r="B1460" i="8"/>
  <c r="Q1460" i="8"/>
  <c r="U1293" i="8"/>
  <c r="B1462" i="8"/>
  <c r="Q1462" i="8"/>
  <c r="U1295" i="8"/>
  <c r="AH1295" i="8" s="1"/>
  <c r="B1464" i="8"/>
  <c r="Q1464" i="8"/>
  <c r="U1297" i="8"/>
  <c r="AH1297" i="8" s="1"/>
  <c r="B1466" i="8"/>
  <c r="Q1466" i="8"/>
  <c r="U1299" i="8"/>
  <c r="W1299" i="8" s="1"/>
  <c r="X1299" i="8" s="1"/>
  <c r="B1468" i="8"/>
  <c r="Q1468" i="8"/>
  <c r="U1301" i="8"/>
  <c r="B1470" i="8"/>
  <c r="Q1470" i="8"/>
  <c r="U1303" i="8"/>
  <c r="W1303" i="8" s="1"/>
  <c r="X1303" i="8" s="1"/>
  <c r="B1472" i="8"/>
  <c r="Q1472" i="8"/>
  <c r="U1305" i="8"/>
  <c r="W1305" i="8" s="1"/>
  <c r="X1305" i="8" s="1"/>
  <c r="B1474" i="8"/>
  <c r="Q1474" i="8"/>
  <c r="U1307" i="8"/>
  <c r="AH1307" i="8" s="1"/>
  <c r="B1476" i="8"/>
  <c r="Q1476" i="8"/>
  <c r="C1309" i="8"/>
  <c r="U1309" i="8"/>
  <c r="AH1309" i="8" s="1"/>
  <c r="B1479" i="8"/>
  <c r="Q1479" i="8"/>
  <c r="V1311" i="8"/>
  <c r="U1312" i="8"/>
  <c r="B1482" i="8"/>
  <c r="Q1482" i="8"/>
  <c r="C1315" i="8"/>
  <c r="U1315" i="8"/>
  <c r="V1318" i="8"/>
  <c r="B1487" i="8"/>
  <c r="Q1487" i="8"/>
  <c r="V1319" i="8"/>
  <c r="U1320" i="8"/>
  <c r="AH1320" i="8" s="1"/>
  <c r="B1490" i="8"/>
  <c r="Q1490" i="8"/>
  <c r="V1324" i="8"/>
  <c r="B1493" i="8"/>
  <c r="Q1493" i="8"/>
  <c r="V1325" i="8"/>
  <c r="U1326" i="8"/>
  <c r="B1496" i="8"/>
  <c r="Q1496" i="8"/>
  <c r="C1329" i="8"/>
  <c r="U1329" i="8"/>
  <c r="V1332" i="8"/>
  <c r="B1501" i="8"/>
  <c r="Q1501" i="8"/>
  <c r="V1333" i="8"/>
  <c r="U1334" i="8"/>
  <c r="C1336" i="8"/>
  <c r="B1505" i="8"/>
  <c r="V1338" i="8"/>
  <c r="C1340" i="8"/>
  <c r="B1509" i="8"/>
  <c r="V1342" i="8"/>
  <c r="C1344" i="8"/>
  <c r="B1513" i="8"/>
  <c r="V1346" i="8"/>
  <c r="B1515" i="8"/>
  <c r="V1348" i="8"/>
  <c r="C1350" i="8"/>
  <c r="B1519" i="8"/>
  <c r="V1352" i="8"/>
  <c r="C1354" i="8"/>
  <c r="B1523" i="8"/>
  <c r="V1356" i="8"/>
  <c r="C1358" i="8"/>
  <c r="C1360" i="8"/>
  <c r="B1529" i="8"/>
  <c r="V1362" i="8"/>
  <c r="C1364" i="8"/>
  <c r="V1366" i="8"/>
  <c r="C1368" i="8"/>
  <c r="V1370" i="8"/>
  <c r="V1372" i="8"/>
  <c r="W1372" i="8" s="1"/>
  <c r="X1372" i="8" s="1"/>
  <c r="C1374" i="8"/>
  <c r="V1376" i="8"/>
  <c r="C1378" i="8"/>
  <c r="V1380" i="8"/>
  <c r="W1380" i="8" s="1"/>
  <c r="X1380" i="8" s="1"/>
  <c r="C1382" i="8"/>
  <c r="C1384" i="8"/>
  <c r="V1386" i="8"/>
  <c r="W1386" i="8" s="1"/>
  <c r="X1386" i="8" s="1"/>
  <c r="C1388" i="8"/>
  <c r="V1390" i="8"/>
  <c r="W1390" i="8" s="1"/>
  <c r="X1390" i="8" s="1"/>
  <c r="C1392" i="8"/>
  <c r="V1394" i="8"/>
  <c r="V1396" i="8"/>
  <c r="W1396" i="8" s="1"/>
  <c r="X1396" i="8" s="1"/>
  <c r="C1398" i="8"/>
  <c r="V1400" i="8"/>
  <c r="W1400" i="8" s="1"/>
  <c r="X1400" i="8" s="1"/>
  <c r="C1402" i="8"/>
  <c r="V1404" i="8"/>
  <c r="W1404" i="8" s="1"/>
  <c r="X1404" i="8" s="1"/>
  <c r="C1406" i="8"/>
  <c r="C1408" i="8"/>
  <c r="V1410" i="8"/>
  <c r="W1410" i="8" s="1"/>
  <c r="X1410" i="8" s="1"/>
  <c r="C1412" i="8"/>
  <c r="V1414" i="8"/>
  <c r="W1414" i="8" s="1"/>
  <c r="X1414" i="8" s="1"/>
  <c r="U1447" i="8"/>
  <c r="U1461" i="8"/>
  <c r="U1467" i="8"/>
  <c r="U1475" i="8"/>
  <c r="U1481" i="8"/>
  <c r="U1489" i="8"/>
  <c r="U1495" i="8"/>
  <c r="U1509" i="8"/>
  <c r="Q1541" i="8"/>
  <c r="V1522" i="8"/>
  <c r="Q1546" i="8"/>
  <c r="Q1549" i="8"/>
  <c r="V1528" i="8"/>
  <c r="Q1552" i="8"/>
  <c r="U1535" i="8"/>
  <c r="Q1559" i="8"/>
  <c r="C1535" i="8"/>
  <c r="Q1538" i="8"/>
  <c r="U1541" i="8"/>
  <c r="Q1565" i="8"/>
  <c r="C1541" i="8"/>
  <c r="Q1554" i="8"/>
  <c r="C1444" i="8"/>
  <c r="U1444" i="8"/>
  <c r="W1444" i="8" s="1"/>
  <c r="X1444" i="8" s="1"/>
  <c r="V1447" i="8"/>
  <c r="U1449" i="8"/>
  <c r="W1449" i="8" s="1"/>
  <c r="X1449" i="8" s="1"/>
  <c r="C1452" i="8"/>
  <c r="U1452" i="8"/>
  <c r="W1452" i="8" s="1"/>
  <c r="X1452" i="8" s="1"/>
  <c r="U1455" i="8"/>
  <c r="W1455" i="8" s="1"/>
  <c r="X1455" i="8" s="1"/>
  <c r="C1458" i="8"/>
  <c r="U1458" i="8"/>
  <c r="W1458" i="8" s="1"/>
  <c r="X1458" i="8" s="1"/>
  <c r="V1461" i="8"/>
  <c r="U1463" i="8"/>
  <c r="W1463" i="8" s="1"/>
  <c r="X1463" i="8" s="1"/>
  <c r="C1466" i="8"/>
  <c r="U1466" i="8"/>
  <c r="W1466" i="8" s="1"/>
  <c r="X1466" i="8" s="1"/>
  <c r="V1467" i="8"/>
  <c r="U1469" i="8"/>
  <c r="W1469" i="8" s="1"/>
  <c r="X1469" i="8" s="1"/>
  <c r="C1472" i="8"/>
  <c r="U1472" i="8"/>
  <c r="W1472" i="8" s="1"/>
  <c r="X1472" i="8" s="1"/>
  <c r="V1475" i="8"/>
  <c r="U1477" i="8"/>
  <c r="W1477" i="8" s="1"/>
  <c r="X1477" i="8" s="1"/>
  <c r="V1481" i="8"/>
  <c r="U1483" i="8"/>
  <c r="C1486" i="8"/>
  <c r="U1486" i="8"/>
  <c r="W1486" i="8" s="1"/>
  <c r="X1486" i="8" s="1"/>
  <c r="V1489" i="8"/>
  <c r="C1492" i="8"/>
  <c r="U1492" i="8"/>
  <c r="W1492" i="8" s="1"/>
  <c r="X1492" i="8" s="1"/>
  <c r="V1495" i="8"/>
  <c r="U1497" i="8"/>
  <c r="W1497" i="8" s="1"/>
  <c r="X1497" i="8" s="1"/>
  <c r="C1500" i="8"/>
  <c r="U1500" i="8"/>
  <c r="W1500" i="8" s="1"/>
  <c r="X1500" i="8" s="1"/>
  <c r="U1503" i="8"/>
  <c r="W1503" i="8" s="1"/>
  <c r="X1503" i="8" s="1"/>
  <c r="C1506" i="8"/>
  <c r="U1506" i="8"/>
  <c r="W1506" i="8" s="1"/>
  <c r="X1506" i="8" s="1"/>
  <c r="V1509" i="8"/>
  <c r="U1511" i="8"/>
  <c r="W1511" i="8" s="1"/>
  <c r="X1511" i="8" s="1"/>
  <c r="C1514" i="8"/>
  <c r="U1514" i="8"/>
  <c r="V1515" i="8"/>
  <c r="U1517" i="8"/>
  <c r="B1543" i="8"/>
  <c r="Q1543" i="8"/>
  <c r="C1520" i="8"/>
  <c r="U1520" i="8"/>
  <c r="W1520" i="8" s="1"/>
  <c r="X1520" i="8" s="1"/>
  <c r="V1523" i="8"/>
  <c r="B1548" i="8"/>
  <c r="U1525" i="8"/>
  <c r="V1529" i="8"/>
  <c r="B1554" i="8"/>
  <c r="V1535" i="8"/>
  <c r="V1541" i="8"/>
  <c r="Q1544" i="8"/>
  <c r="U1545" i="8"/>
  <c r="W1545" i="8" s="1"/>
  <c r="X1545" i="8" s="1"/>
  <c r="Q1569" i="8"/>
  <c r="C1545" i="8"/>
  <c r="Q1548" i="8"/>
  <c r="Q1503" i="8"/>
  <c r="Q1505" i="8"/>
  <c r="Q1507" i="8"/>
  <c r="Q1509" i="8"/>
  <c r="Q1511" i="8"/>
  <c r="Q1513" i="8"/>
  <c r="Q1515" i="8"/>
  <c r="Q1517" i="8"/>
  <c r="Q1519" i="8"/>
  <c r="Q1521" i="8"/>
  <c r="Q1523" i="8"/>
  <c r="Q1525" i="8"/>
  <c r="Q1527" i="8"/>
  <c r="Q1529" i="8"/>
  <c r="Q1531" i="8"/>
  <c r="B1533" i="8"/>
  <c r="Q1533" i="8"/>
  <c r="B1535" i="8"/>
  <c r="Q1535" i="8"/>
  <c r="B1537" i="8"/>
  <c r="Q1537" i="8"/>
  <c r="C1446" i="8"/>
  <c r="U1446" i="8"/>
  <c r="W1446" i="8" s="1"/>
  <c r="X1446" i="8" s="1"/>
  <c r="C1454" i="8"/>
  <c r="U1454" i="8"/>
  <c r="C1460" i="8"/>
  <c r="U1460" i="8"/>
  <c r="W1460" i="8" s="1"/>
  <c r="X1460" i="8" s="1"/>
  <c r="C1474" i="8"/>
  <c r="U1474" i="8"/>
  <c r="W1474" i="8" s="1"/>
  <c r="X1474" i="8" s="1"/>
  <c r="C1480" i="8"/>
  <c r="U1480" i="8"/>
  <c r="W1480" i="8" s="1"/>
  <c r="X1480" i="8" s="1"/>
  <c r="C1488" i="8"/>
  <c r="U1488" i="8"/>
  <c r="W1488" i="8" s="1"/>
  <c r="X1488" i="8" s="1"/>
  <c r="C1494" i="8"/>
  <c r="U1494" i="8"/>
  <c r="W1494" i="8" s="1"/>
  <c r="X1494" i="8" s="1"/>
  <c r="C1502" i="8"/>
  <c r="U1502" i="8"/>
  <c r="W1502" i="8" s="1"/>
  <c r="X1502" i="8" s="1"/>
  <c r="C1508" i="8"/>
  <c r="U1508" i="8"/>
  <c r="W1508" i="8" s="1"/>
  <c r="X1508" i="8" s="1"/>
  <c r="V1517" i="8"/>
  <c r="V1518" i="8"/>
  <c r="W1518" i="8" s="1"/>
  <c r="X1518" i="8" s="1"/>
  <c r="Q1542" i="8"/>
  <c r="B1545" i="8"/>
  <c r="Q1545" i="8"/>
  <c r="C1522" i="8"/>
  <c r="U1522" i="8"/>
  <c r="V1525" i="8"/>
  <c r="B1550" i="8"/>
  <c r="V1526" i="8"/>
  <c r="Q1550" i="8"/>
  <c r="B1551" i="8"/>
  <c r="Q1551" i="8"/>
  <c r="C1528" i="8"/>
  <c r="U1528" i="8"/>
  <c r="U1533" i="8"/>
  <c r="Q1557" i="8"/>
  <c r="V1533" i="8"/>
  <c r="U1539" i="8"/>
  <c r="Q1563" i="8"/>
  <c r="V1539" i="8"/>
  <c r="Q1539" i="8"/>
  <c r="C1517" i="8"/>
  <c r="Q1547" i="8"/>
  <c r="C1525" i="8"/>
  <c r="Q1553" i="8"/>
  <c r="V1532" i="8"/>
  <c r="Q1556" i="8"/>
  <c r="U1532" i="8"/>
  <c r="U1537" i="8"/>
  <c r="Q1561" i="8"/>
  <c r="V1537" i="8"/>
  <c r="Q1540" i="8"/>
  <c r="U1543" i="8"/>
  <c r="Q1567" i="8"/>
  <c r="U1547" i="8"/>
  <c r="Q1571" i="8"/>
  <c r="U1553" i="8"/>
  <c r="Q1577" i="8"/>
  <c r="U1557" i="8"/>
  <c r="Q1581" i="8"/>
  <c r="U1561" i="8"/>
  <c r="Q1585" i="8"/>
  <c r="U1577" i="8"/>
  <c r="Q1589" i="8"/>
  <c r="U1581" i="8"/>
  <c r="Q1593" i="8"/>
  <c r="U1585" i="8"/>
  <c r="Q1597" i="8"/>
  <c r="AI1610" i="8"/>
  <c r="AI1658" i="8"/>
  <c r="U1711" i="8"/>
  <c r="C1711" i="8"/>
  <c r="V1711" i="8"/>
  <c r="Q1711" i="8"/>
  <c r="Q1555" i="8"/>
  <c r="C1532" i="8"/>
  <c r="V1543" i="8"/>
  <c r="V1547" i="8"/>
  <c r="V1553" i="8"/>
  <c r="V1557" i="8"/>
  <c r="V1561" i="8"/>
  <c r="V1563" i="8"/>
  <c r="W1563" i="8" s="1"/>
  <c r="X1563" i="8" s="1"/>
  <c r="C1565" i="8"/>
  <c r="V1567" i="8"/>
  <c r="W1567" i="8" s="1"/>
  <c r="X1567" i="8" s="1"/>
  <c r="C1569" i="8"/>
  <c r="V1571" i="8"/>
  <c r="W1571" i="8" s="1"/>
  <c r="X1571" i="8" s="1"/>
  <c r="C1573" i="8"/>
  <c r="V1577" i="8"/>
  <c r="V1581" i="8"/>
  <c r="V1585" i="8"/>
  <c r="AI1622" i="8"/>
  <c r="AI1670" i="8"/>
  <c r="U1697" i="8"/>
  <c r="C1697" i="8"/>
  <c r="V1697" i="8"/>
  <c r="Q1697" i="8"/>
  <c r="U1549" i="8"/>
  <c r="Q1573" i="8"/>
  <c r="U1551" i="8"/>
  <c r="Q1575" i="8"/>
  <c r="U1555" i="8"/>
  <c r="Q1579" i="8"/>
  <c r="U1559" i="8"/>
  <c r="Q1583" i="8"/>
  <c r="U1575" i="8"/>
  <c r="Q1587" i="8"/>
  <c r="U1579" i="8"/>
  <c r="Q1591" i="8"/>
  <c r="U1583" i="8"/>
  <c r="Q1595" i="8"/>
  <c r="AI1634" i="8"/>
  <c r="U1677" i="8"/>
  <c r="C1677" i="8"/>
  <c r="V1677" i="8"/>
  <c r="Q1677" i="8"/>
  <c r="U1683" i="8"/>
  <c r="C1683" i="8"/>
  <c r="V1683" i="8"/>
  <c r="Q1683" i="8"/>
  <c r="U1705" i="8"/>
  <c r="C1705" i="8"/>
  <c r="V1705" i="8"/>
  <c r="Q1705" i="8"/>
  <c r="AH1706" i="8"/>
  <c r="AH1707" i="8"/>
  <c r="U1739" i="8"/>
  <c r="C1739" i="8"/>
  <c r="V1739" i="8"/>
  <c r="Q1739" i="8"/>
  <c r="U1745" i="8"/>
  <c r="C1745" i="8"/>
  <c r="V1745" i="8"/>
  <c r="Q1745" i="8"/>
  <c r="AI1598" i="8"/>
  <c r="AI1646" i="8"/>
  <c r="U1691" i="8"/>
  <c r="C1691" i="8"/>
  <c r="V1691" i="8"/>
  <c r="Q1691" i="8"/>
  <c r="U1725" i="8"/>
  <c r="C1725" i="8"/>
  <c r="V1725" i="8"/>
  <c r="Q1725" i="8"/>
  <c r="U1731" i="8"/>
  <c r="C1731" i="8"/>
  <c r="V1731" i="8"/>
  <c r="Q1731" i="8"/>
  <c r="U1753" i="8"/>
  <c r="C1753" i="8"/>
  <c r="V1753" i="8"/>
  <c r="Q1753" i="8"/>
  <c r="U1972" i="8"/>
  <c r="C1972" i="8"/>
  <c r="V1972" i="8"/>
  <c r="Q1972" i="8"/>
  <c r="U2000" i="8"/>
  <c r="C2000" i="8"/>
  <c r="V2000" i="8"/>
  <c r="Q2000" i="8"/>
  <c r="U1759" i="8"/>
  <c r="C1759" i="8"/>
  <c r="V1759" i="8"/>
  <c r="Q1759" i="8"/>
  <c r="AI1920" i="8"/>
  <c r="AI1918" i="8"/>
  <c r="AI1916" i="8"/>
  <c r="AI1914" i="8"/>
  <c r="AI1912" i="8"/>
  <c r="AC1910" i="8"/>
  <c r="AI1921" i="8"/>
  <c r="AI1919" i="8"/>
  <c r="AI1917" i="8"/>
  <c r="AI1915" i="8"/>
  <c r="AI1913" i="8"/>
  <c r="AI1911" i="8"/>
  <c r="AI1910" i="8"/>
  <c r="AI1959" i="8"/>
  <c r="AI1958" i="8"/>
  <c r="U1966" i="8"/>
  <c r="C1966" i="8"/>
  <c r="V1966" i="8"/>
  <c r="Q1966" i="8"/>
  <c r="AH2078" i="8"/>
  <c r="V1769" i="8"/>
  <c r="C1769" i="8"/>
  <c r="U1769" i="8"/>
  <c r="V1773" i="8"/>
  <c r="C1773" i="8"/>
  <c r="U1773" i="8"/>
  <c r="V1777" i="8"/>
  <c r="C1777" i="8"/>
  <c r="U1777" i="8"/>
  <c r="V1779" i="8"/>
  <c r="C1779" i="8"/>
  <c r="U1779" i="8"/>
  <c r="V1783" i="8"/>
  <c r="C1783" i="8"/>
  <c r="U1783" i="8"/>
  <c r="V1787" i="8"/>
  <c r="C1787" i="8"/>
  <c r="U1787" i="8"/>
  <c r="V1793" i="8"/>
  <c r="C1793" i="8"/>
  <c r="U1793" i="8"/>
  <c r="V1797" i="8"/>
  <c r="C1797" i="8"/>
  <c r="U1797" i="8"/>
  <c r="V1801" i="8"/>
  <c r="C1801" i="8"/>
  <c r="U1801" i="8"/>
  <c r="V1803" i="8"/>
  <c r="C1803" i="8"/>
  <c r="U1803" i="8"/>
  <c r="AH1803" i="8" s="1"/>
  <c r="V1807" i="8"/>
  <c r="C1807" i="8"/>
  <c r="U1807" i="8"/>
  <c r="AI1884" i="8"/>
  <c r="AI1882" i="8"/>
  <c r="AI1880" i="8"/>
  <c r="AI1878" i="8"/>
  <c r="AI1876" i="8"/>
  <c r="AC1874" i="8"/>
  <c r="AI1885" i="8"/>
  <c r="AI1883" i="8"/>
  <c r="AI1881" i="8"/>
  <c r="AI1879" i="8"/>
  <c r="AI1877" i="8"/>
  <c r="AI1875" i="8"/>
  <c r="AI1874" i="8"/>
  <c r="AI1932" i="8"/>
  <c r="AI1930" i="8"/>
  <c r="AI1928" i="8"/>
  <c r="AI1926" i="8"/>
  <c r="AI1924" i="8"/>
  <c r="AC1922" i="8"/>
  <c r="AI1933" i="8"/>
  <c r="AI1931" i="8"/>
  <c r="AI1929" i="8"/>
  <c r="AI1927" i="8"/>
  <c r="AI1925" i="8"/>
  <c r="AI1923" i="8"/>
  <c r="AI1922" i="8"/>
  <c r="U1986" i="8"/>
  <c r="C1986" i="8"/>
  <c r="V1986" i="8"/>
  <c r="Q1986" i="8"/>
  <c r="U2020" i="8"/>
  <c r="C2020" i="8"/>
  <c r="V2020" i="8"/>
  <c r="Q2020" i="8"/>
  <c r="AH2043" i="8"/>
  <c r="AH2042" i="8"/>
  <c r="AH2044" i="8"/>
  <c r="Q1599" i="8"/>
  <c r="Q1601" i="8"/>
  <c r="Q1603" i="8"/>
  <c r="Q1605" i="8"/>
  <c r="Q1607" i="8"/>
  <c r="Q1609" i="8"/>
  <c r="Q1611" i="8"/>
  <c r="Q1613" i="8"/>
  <c r="Q1615" i="8"/>
  <c r="Q1617" i="8"/>
  <c r="Q1619" i="8"/>
  <c r="Q1621" i="8"/>
  <c r="Q1623" i="8"/>
  <c r="Q1625" i="8"/>
  <c r="Q1627" i="8"/>
  <c r="Q1629" i="8"/>
  <c r="Q1631" i="8"/>
  <c r="Q1633" i="8"/>
  <c r="Q1635" i="8"/>
  <c r="Q1637" i="8"/>
  <c r="Q1639" i="8"/>
  <c r="Q1641" i="8"/>
  <c r="Q1643" i="8"/>
  <c r="Q1645" i="8"/>
  <c r="Q1647" i="8"/>
  <c r="Q1649" i="8"/>
  <c r="Q1651" i="8"/>
  <c r="Q1653" i="8"/>
  <c r="Q1655" i="8"/>
  <c r="Q1657" i="8"/>
  <c r="Q1659" i="8"/>
  <c r="Q1661" i="8"/>
  <c r="Q1663" i="8"/>
  <c r="Q1665" i="8"/>
  <c r="Q1667" i="8"/>
  <c r="Q1669" i="8"/>
  <c r="Q1671" i="8"/>
  <c r="C1675" i="8"/>
  <c r="Q1679" i="8"/>
  <c r="Q1685" i="8"/>
  <c r="C1689" i="8"/>
  <c r="Q1693" i="8"/>
  <c r="AI1694" i="8"/>
  <c r="C1695" i="8"/>
  <c r="Q1699" i="8"/>
  <c r="C1703" i="8"/>
  <c r="C1709" i="8"/>
  <c r="Q1713" i="8"/>
  <c r="C1717" i="8"/>
  <c r="Q1719" i="8"/>
  <c r="AH1720" i="8"/>
  <c r="C1723" i="8"/>
  <c r="Q1727" i="8"/>
  <c r="Q1733" i="8"/>
  <c r="C1737" i="8"/>
  <c r="Q1741" i="8"/>
  <c r="C1743" i="8"/>
  <c r="AH1743" i="8"/>
  <c r="Q1747" i="8"/>
  <c r="C1751" i="8"/>
  <c r="C1757" i="8"/>
  <c r="Q1761" i="8"/>
  <c r="AH1766" i="8"/>
  <c r="Q1769" i="8"/>
  <c r="Q1773" i="8"/>
  <c r="Q1777" i="8"/>
  <c r="Q1779" i="8"/>
  <c r="Q1783" i="8"/>
  <c r="Q1787" i="8"/>
  <c r="AH1790" i="8"/>
  <c r="Q1793" i="8"/>
  <c r="Q1797" i="8"/>
  <c r="Q1801" i="8"/>
  <c r="Q1803" i="8"/>
  <c r="Q1807" i="8"/>
  <c r="AI1887" i="8"/>
  <c r="AI1886" i="8"/>
  <c r="AI1935" i="8"/>
  <c r="AI1934" i="8"/>
  <c r="U1980" i="8"/>
  <c r="C1980" i="8"/>
  <c r="V1980" i="8"/>
  <c r="Q1980" i="8"/>
  <c r="U1994" i="8"/>
  <c r="C1994" i="8"/>
  <c r="V1994" i="8"/>
  <c r="Q1994" i="8"/>
  <c r="AI2119" i="8"/>
  <c r="AI2117" i="8"/>
  <c r="AI2115" i="8"/>
  <c r="AI2114" i="8"/>
  <c r="AI2118" i="8"/>
  <c r="AI2120" i="8"/>
  <c r="AI2116" i="8"/>
  <c r="V1671" i="8"/>
  <c r="V1679" i="8"/>
  <c r="W1679" i="8" s="1"/>
  <c r="X1679" i="8" s="1"/>
  <c r="AI1682" i="8"/>
  <c r="V1685" i="8"/>
  <c r="V1693" i="8"/>
  <c r="W1693" i="8" s="1"/>
  <c r="X1693" i="8" s="1"/>
  <c r="V1699" i="8"/>
  <c r="W1699" i="8" s="1"/>
  <c r="X1699" i="8" s="1"/>
  <c r="V1713" i="8"/>
  <c r="W1713" i="8" s="1"/>
  <c r="X1713" i="8" s="1"/>
  <c r="V1719" i="8"/>
  <c r="W1719" i="8" s="1"/>
  <c r="X1719" i="8" s="1"/>
  <c r="V1727" i="8"/>
  <c r="W1727" i="8" s="1"/>
  <c r="X1727" i="8" s="1"/>
  <c r="V1733" i="8"/>
  <c r="W1733" i="8" s="1"/>
  <c r="X1733" i="8" s="1"/>
  <c r="V1741" i="8"/>
  <c r="AH1742" i="8"/>
  <c r="V1747" i="8"/>
  <c r="W1747" i="8" s="1"/>
  <c r="X1747" i="8" s="1"/>
  <c r="V1761" i="8"/>
  <c r="V1765" i="8"/>
  <c r="C1765" i="8"/>
  <c r="U1765" i="8"/>
  <c r="V1767" i="8"/>
  <c r="C1767" i="8"/>
  <c r="U1767" i="8"/>
  <c r="V1771" i="8"/>
  <c r="C1771" i="8"/>
  <c r="U1771" i="8"/>
  <c r="V1775" i="8"/>
  <c r="C1775" i="8"/>
  <c r="U1775" i="8"/>
  <c r="V1781" i="8"/>
  <c r="C1781" i="8"/>
  <c r="U1781" i="8"/>
  <c r="V1785" i="8"/>
  <c r="C1785" i="8"/>
  <c r="U1785" i="8"/>
  <c r="V1789" i="8"/>
  <c r="C1789" i="8"/>
  <c r="U1789" i="8"/>
  <c r="V1791" i="8"/>
  <c r="C1791" i="8"/>
  <c r="U1791" i="8"/>
  <c r="V1795" i="8"/>
  <c r="C1795" i="8"/>
  <c r="U1795" i="8"/>
  <c r="V1799" i="8"/>
  <c r="C1799" i="8"/>
  <c r="U1799" i="8"/>
  <c r="V1805" i="8"/>
  <c r="C1805" i="8"/>
  <c r="U1805" i="8"/>
  <c r="V1809" i="8"/>
  <c r="C1809" i="8"/>
  <c r="U1809" i="8"/>
  <c r="AI1851" i="8"/>
  <c r="AI1850" i="8"/>
  <c r="U2014" i="8"/>
  <c r="C2014" i="8"/>
  <c r="V2014" i="8"/>
  <c r="Q2014" i="8"/>
  <c r="AH2057" i="8"/>
  <c r="U1811" i="8"/>
  <c r="W1811" i="8" s="1"/>
  <c r="X1811" i="8" s="1"/>
  <c r="U1813" i="8"/>
  <c r="W1813" i="8" s="1"/>
  <c r="X1813" i="8" s="1"/>
  <c r="U1815" i="8"/>
  <c r="AH1816" i="8" s="1"/>
  <c r="U1817" i="8"/>
  <c r="W1817" i="8" s="1"/>
  <c r="X1817" i="8" s="1"/>
  <c r="U1819" i="8"/>
  <c r="W1819" i="8" s="1"/>
  <c r="X1819" i="8" s="1"/>
  <c r="U1821" i="8"/>
  <c r="W1821" i="8" s="1"/>
  <c r="X1821" i="8" s="1"/>
  <c r="U1823" i="8"/>
  <c r="W1823" i="8" s="1"/>
  <c r="X1823" i="8" s="1"/>
  <c r="U1825" i="8"/>
  <c r="W1825" i="8" s="1"/>
  <c r="X1825" i="8" s="1"/>
  <c r="U1827" i="8"/>
  <c r="U1829" i="8"/>
  <c r="W1829" i="8" s="1"/>
  <c r="X1829" i="8" s="1"/>
  <c r="U1831" i="8"/>
  <c r="W1831" i="8" s="1"/>
  <c r="X1831" i="8" s="1"/>
  <c r="U1833" i="8"/>
  <c r="W1833" i="8" s="1"/>
  <c r="X1833" i="8" s="1"/>
  <c r="U1835" i="8"/>
  <c r="W1835" i="8" s="1"/>
  <c r="X1835" i="8" s="1"/>
  <c r="U1837" i="8"/>
  <c r="W1837" i="8" s="1"/>
  <c r="X1837" i="8" s="1"/>
  <c r="U1839" i="8"/>
  <c r="U1841" i="8"/>
  <c r="W1841" i="8" s="1"/>
  <c r="X1841" i="8" s="1"/>
  <c r="U1843" i="8"/>
  <c r="W1843" i="8" s="1"/>
  <c r="X1843" i="8" s="1"/>
  <c r="U1845" i="8"/>
  <c r="W1845" i="8" s="1"/>
  <c r="X1845" i="8" s="1"/>
  <c r="U1847" i="8"/>
  <c r="W1847" i="8" s="1"/>
  <c r="X1847" i="8" s="1"/>
  <c r="U1849" i="8"/>
  <c r="W1849" i="8" s="1"/>
  <c r="X1849" i="8" s="1"/>
  <c r="U1851" i="8"/>
  <c r="U1853" i="8"/>
  <c r="W1853" i="8" s="1"/>
  <c r="X1853" i="8" s="1"/>
  <c r="U1855" i="8"/>
  <c r="W1855" i="8" s="1"/>
  <c r="X1855" i="8" s="1"/>
  <c r="U1857" i="8"/>
  <c r="W1857" i="8" s="1"/>
  <c r="X1857" i="8" s="1"/>
  <c r="U1859" i="8"/>
  <c r="W1859" i="8" s="1"/>
  <c r="X1859" i="8" s="1"/>
  <c r="U1861" i="8"/>
  <c r="W1861" i="8" s="1"/>
  <c r="X1861" i="8" s="1"/>
  <c r="U1863" i="8"/>
  <c r="W1863" i="8" s="1"/>
  <c r="X1863" i="8" s="1"/>
  <c r="U1865" i="8"/>
  <c r="W1865" i="8" s="1"/>
  <c r="X1865" i="8" s="1"/>
  <c r="U1867" i="8"/>
  <c r="W1867" i="8" s="1"/>
  <c r="X1867" i="8" s="1"/>
  <c r="U1869" i="8"/>
  <c r="W1869" i="8" s="1"/>
  <c r="X1869" i="8" s="1"/>
  <c r="U1871" i="8"/>
  <c r="W1871" i="8" s="1"/>
  <c r="X1871" i="8" s="1"/>
  <c r="U1873" i="8"/>
  <c r="W1873" i="8" s="1"/>
  <c r="X1873" i="8" s="1"/>
  <c r="U1875" i="8"/>
  <c r="W1875" i="8" s="1"/>
  <c r="X1875" i="8" s="1"/>
  <c r="U1877" i="8"/>
  <c r="W1877" i="8" s="1"/>
  <c r="X1877" i="8" s="1"/>
  <c r="U1879" i="8"/>
  <c r="W1879" i="8" s="1"/>
  <c r="X1879" i="8" s="1"/>
  <c r="U1881" i="8"/>
  <c r="W1881" i="8" s="1"/>
  <c r="X1881" i="8" s="1"/>
  <c r="U1883" i="8"/>
  <c r="W1883" i="8" s="1"/>
  <c r="X1883" i="8" s="1"/>
  <c r="U1885" i="8"/>
  <c r="W1885" i="8" s="1"/>
  <c r="X1885" i="8" s="1"/>
  <c r="U1887" i="8"/>
  <c r="U1889" i="8"/>
  <c r="W1889" i="8" s="1"/>
  <c r="X1889" i="8" s="1"/>
  <c r="U1891" i="8"/>
  <c r="W1891" i="8" s="1"/>
  <c r="X1891" i="8" s="1"/>
  <c r="U1893" i="8"/>
  <c r="W1893" i="8" s="1"/>
  <c r="X1893" i="8" s="1"/>
  <c r="U1895" i="8"/>
  <c r="W1895" i="8" s="1"/>
  <c r="X1895" i="8" s="1"/>
  <c r="U1897" i="8"/>
  <c r="W1897" i="8" s="1"/>
  <c r="X1897" i="8" s="1"/>
  <c r="U1899" i="8"/>
  <c r="W1899" i="8" s="1"/>
  <c r="X1899" i="8" s="1"/>
  <c r="U1901" i="8"/>
  <c r="W1901" i="8" s="1"/>
  <c r="X1901" i="8" s="1"/>
  <c r="U1903" i="8"/>
  <c r="W1903" i="8" s="1"/>
  <c r="X1903" i="8" s="1"/>
  <c r="U1905" i="8"/>
  <c r="W1905" i="8" s="1"/>
  <c r="X1905" i="8" s="1"/>
  <c r="U1907" i="8"/>
  <c r="W1907" i="8" s="1"/>
  <c r="X1907" i="8" s="1"/>
  <c r="U1909" i="8"/>
  <c r="W1909" i="8" s="1"/>
  <c r="X1909" i="8" s="1"/>
  <c r="U1911" i="8"/>
  <c r="U1913" i="8"/>
  <c r="W1913" i="8" s="1"/>
  <c r="X1913" i="8" s="1"/>
  <c r="U1915" i="8"/>
  <c r="W1915" i="8" s="1"/>
  <c r="X1915" i="8" s="1"/>
  <c r="U1917" i="8"/>
  <c r="W1917" i="8" s="1"/>
  <c r="X1917" i="8" s="1"/>
  <c r="U1919" i="8"/>
  <c r="W1919" i="8" s="1"/>
  <c r="X1919" i="8" s="1"/>
  <c r="U1921" i="8"/>
  <c r="W1921" i="8" s="1"/>
  <c r="X1921" i="8" s="1"/>
  <c r="U1923" i="8"/>
  <c r="U1925" i="8"/>
  <c r="W1925" i="8" s="1"/>
  <c r="X1925" i="8" s="1"/>
  <c r="U1927" i="8"/>
  <c r="W1927" i="8" s="1"/>
  <c r="X1927" i="8" s="1"/>
  <c r="U1929" i="8"/>
  <c r="W1929" i="8" s="1"/>
  <c r="X1929" i="8" s="1"/>
  <c r="U1931" i="8"/>
  <c r="W1931" i="8" s="1"/>
  <c r="X1931" i="8" s="1"/>
  <c r="U1933" i="8"/>
  <c r="W1933" i="8" s="1"/>
  <c r="X1933" i="8" s="1"/>
  <c r="U1935" i="8"/>
  <c r="W1935" i="8" s="1"/>
  <c r="X1935" i="8" s="1"/>
  <c r="U1937" i="8"/>
  <c r="W1937" i="8" s="1"/>
  <c r="X1937" i="8" s="1"/>
  <c r="U1939" i="8"/>
  <c r="W1939" i="8" s="1"/>
  <c r="X1939" i="8" s="1"/>
  <c r="U1941" i="8"/>
  <c r="W1941" i="8" s="1"/>
  <c r="X1941" i="8" s="1"/>
  <c r="U1943" i="8"/>
  <c r="W1943" i="8" s="1"/>
  <c r="X1943" i="8" s="1"/>
  <c r="U1945" i="8"/>
  <c r="W1945" i="8" s="1"/>
  <c r="X1945" i="8" s="1"/>
  <c r="U1947" i="8"/>
  <c r="U1949" i="8"/>
  <c r="W1949" i="8" s="1"/>
  <c r="X1949" i="8" s="1"/>
  <c r="U1951" i="8"/>
  <c r="W1951" i="8" s="1"/>
  <c r="X1951" i="8" s="1"/>
  <c r="U1953" i="8"/>
  <c r="W1953" i="8" s="1"/>
  <c r="X1953" i="8" s="1"/>
  <c r="U1955" i="8"/>
  <c r="W1955" i="8" s="1"/>
  <c r="X1955" i="8" s="1"/>
  <c r="U1957" i="8"/>
  <c r="W1957" i="8" s="1"/>
  <c r="X1957" i="8" s="1"/>
  <c r="U1959" i="8"/>
  <c r="C1962" i="8"/>
  <c r="V1964" i="8"/>
  <c r="W1964" i="8" s="1"/>
  <c r="X1964" i="8" s="1"/>
  <c r="C1970" i="8"/>
  <c r="AH1970" i="8"/>
  <c r="C1976" i="8"/>
  <c r="V1978" i="8"/>
  <c r="W1978" i="8" s="1"/>
  <c r="X1978" i="8" s="1"/>
  <c r="V1984" i="8"/>
  <c r="C1990" i="8"/>
  <c r="V1992" i="8"/>
  <c r="W1992" i="8" s="1"/>
  <c r="X1992" i="8" s="1"/>
  <c r="C1996" i="8"/>
  <c r="V1998" i="8"/>
  <c r="W1998" i="8" s="1"/>
  <c r="X1998" i="8" s="1"/>
  <c r="C2004" i="8"/>
  <c r="V2006" i="8"/>
  <c r="C2010" i="8"/>
  <c r="V2012" i="8"/>
  <c r="W2012" i="8" s="1"/>
  <c r="X2012" i="8" s="1"/>
  <c r="C2018" i="8"/>
  <c r="AH2018" i="8"/>
  <c r="C2024" i="8"/>
  <c r="V2026" i="8"/>
  <c r="W2026" i="8" s="1"/>
  <c r="X2026" i="8" s="1"/>
  <c r="AH2030" i="8"/>
  <c r="B2082" i="8"/>
  <c r="AI2149" i="8"/>
  <c r="AI2147" i="8"/>
  <c r="AI2145" i="8"/>
  <c r="AI2143" i="8"/>
  <c r="AI2141" i="8"/>
  <c r="AI2139" i="8"/>
  <c r="AI2138" i="8"/>
  <c r="AI2146" i="8"/>
  <c r="AI2142" i="8"/>
  <c r="AI2148" i="8"/>
  <c r="AI2144" i="8"/>
  <c r="AI2140" i="8"/>
  <c r="AC2138" i="8"/>
  <c r="V2181" i="8"/>
  <c r="C2181" i="8"/>
  <c r="U2181" i="8"/>
  <c r="Q2181" i="8"/>
  <c r="U2199" i="8"/>
  <c r="C2199" i="8"/>
  <c r="V2199" i="8"/>
  <c r="Q2199" i="8"/>
  <c r="C1811" i="8"/>
  <c r="C1813" i="8"/>
  <c r="C1815" i="8"/>
  <c r="C1817" i="8"/>
  <c r="C1819" i="8"/>
  <c r="C1821" i="8"/>
  <c r="C1823" i="8"/>
  <c r="C1825" i="8"/>
  <c r="C1827" i="8"/>
  <c r="C1829" i="8"/>
  <c r="C1831" i="8"/>
  <c r="C1833" i="8"/>
  <c r="C1835" i="8"/>
  <c r="C1837" i="8"/>
  <c r="C1839" i="8"/>
  <c r="C1841" i="8"/>
  <c r="C1843" i="8"/>
  <c r="C1845" i="8"/>
  <c r="C1847" i="8"/>
  <c r="C1849" i="8"/>
  <c r="C1851" i="8"/>
  <c r="C1853" i="8"/>
  <c r="C1855" i="8"/>
  <c r="C1857" i="8"/>
  <c r="C1859" i="8"/>
  <c r="C1861" i="8"/>
  <c r="C1863" i="8"/>
  <c r="C1865" i="8"/>
  <c r="C1867" i="8"/>
  <c r="C1869" i="8"/>
  <c r="C1871" i="8"/>
  <c r="C1873" i="8"/>
  <c r="C1875" i="8"/>
  <c r="C1877" i="8"/>
  <c r="C1879" i="8"/>
  <c r="C1881" i="8"/>
  <c r="C1883" i="8"/>
  <c r="C1885" i="8"/>
  <c r="C1887" i="8"/>
  <c r="C1889" i="8"/>
  <c r="C1891" i="8"/>
  <c r="C1893" i="8"/>
  <c r="C1895" i="8"/>
  <c r="C1897" i="8"/>
  <c r="C1899" i="8"/>
  <c r="C1901" i="8"/>
  <c r="C1903" i="8"/>
  <c r="C1905" i="8"/>
  <c r="C1907" i="8"/>
  <c r="C1909" i="8"/>
  <c r="C1911" i="8"/>
  <c r="C1913" i="8"/>
  <c r="C1915" i="8"/>
  <c r="C1917" i="8"/>
  <c r="C1919" i="8"/>
  <c r="C1921" i="8"/>
  <c r="C1923" i="8"/>
  <c r="C1925" i="8"/>
  <c r="C1927" i="8"/>
  <c r="C1929" i="8"/>
  <c r="C1931" i="8"/>
  <c r="C1933" i="8"/>
  <c r="C1935" i="8"/>
  <c r="C1937" i="8"/>
  <c r="C1939" i="8"/>
  <c r="C1941" i="8"/>
  <c r="C1943" i="8"/>
  <c r="C1945" i="8"/>
  <c r="C1947" i="8"/>
  <c r="C1949" i="8"/>
  <c r="C1951" i="8"/>
  <c r="C1953" i="8"/>
  <c r="C1955" i="8"/>
  <c r="C1957" i="8"/>
  <c r="C1959" i="8"/>
  <c r="C1964" i="8"/>
  <c r="C1978" i="8"/>
  <c r="C1984" i="8"/>
  <c r="AH2058" i="8"/>
  <c r="AH2056" i="8"/>
  <c r="AH2055" i="8"/>
  <c r="AH2066" i="8"/>
  <c r="Q2081" i="8"/>
  <c r="V2081" i="8"/>
  <c r="U2081" i="8"/>
  <c r="V2167" i="8"/>
  <c r="C2167" i="8"/>
  <c r="U2167" i="8"/>
  <c r="Q2167" i="8"/>
  <c r="U2221" i="8"/>
  <c r="C2221" i="8"/>
  <c r="V2221" i="8"/>
  <c r="Q2221" i="8"/>
  <c r="V2326" i="8"/>
  <c r="U2326" i="8"/>
  <c r="Q2326" i="8"/>
  <c r="Q1996" i="8"/>
  <c r="Q2004" i="8"/>
  <c r="Q2010" i="8"/>
  <c r="Q2018" i="8"/>
  <c r="Q2024" i="8"/>
  <c r="AH2068" i="8"/>
  <c r="AH2067" i="8"/>
  <c r="V2086" i="8"/>
  <c r="U2086" i="8"/>
  <c r="Q2086" i="8"/>
  <c r="AI2091" i="8"/>
  <c r="AI2090" i="8"/>
  <c r="AI2092" i="8"/>
  <c r="AI2134" i="8"/>
  <c r="AI2162" i="8"/>
  <c r="Q2083" i="8"/>
  <c r="U2089" i="8"/>
  <c r="W2089" i="8" s="1"/>
  <c r="X2089" i="8" s="1"/>
  <c r="Q2089" i="8"/>
  <c r="U2091" i="8"/>
  <c r="W2091" i="8" s="1"/>
  <c r="X2091" i="8" s="1"/>
  <c r="Q2091" i="8"/>
  <c r="U2095" i="8"/>
  <c r="Q2095" i="8"/>
  <c r="U2099" i="8"/>
  <c r="W2099" i="8" s="1"/>
  <c r="X2099" i="8" s="1"/>
  <c r="Q2099" i="8"/>
  <c r="U2105" i="8"/>
  <c r="W2105" i="8" s="1"/>
  <c r="X2105" i="8" s="1"/>
  <c r="Q2105" i="8"/>
  <c r="AI2106" i="8"/>
  <c r="U2109" i="8"/>
  <c r="Q2109" i="8"/>
  <c r="U2113" i="8"/>
  <c r="W2113" i="8" s="1"/>
  <c r="X2113" i="8" s="1"/>
  <c r="Q2113" i="8"/>
  <c r="U2115" i="8"/>
  <c r="Q2115" i="8"/>
  <c r="U2119" i="8"/>
  <c r="W2119" i="8" s="1"/>
  <c r="X2119" i="8" s="1"/>
  <c r="Q2119" i="8"/>
  <c r="U2123" i="8"/>
  <c r="Q2123" i="8"/>
  <c r="U2129" i="8"/>
  <c r="W2129" i="8" s="1"/>
  <c r="X2129" i="8" s="1"/>
  <c r="Q2129" i="8"/>
  <c r="AI2130" i="8"/>
  <c r="U2133" i="8"/>
  <c r="W2133" i="8" s="1"/>
  <c r="X2133" i="8" s="1"/>
  <c r="Q2133" i="8"/>
  <c r="U2137" i="8"/>
  <c r="Q2137" i="8"/>
  <c r="U2139" i="8"/>
  <c r="W2139" i="8" s="1"/>
  <c r="X2139" i="8" s="1"/>
  <c r="Q2139" i="8"/>
  <c r="U2143" i="8"/>
  <c r="W2143" i="8" s="1"/>
  <c r="X2143" i="8" s="1"/>
  <c r="Q2143" i="8"/>
  <c r="U2147" i="8"/>
  <c r="W2147" i="8" s="1"/>
  <c r="X2147" i="8" s="1"/>
  <c r="Q2147" i="8"/>
  <c r="U2153" i="8"/>
  <c r="Q2153" i="8"/>
  <c r="U2157" i="8"/>
  <c r="Q2157" i="8"/>
  <c r="U2161" i="8"/>
  <c r="Q2161" i="8"/>
  <c r="V2165" i="8"/>
  <c r="C2165" i="8"/>
  <c r="U2165" i="8"/>
  <c r="Q2165" i="8"/>
  <c r="V2173" i="8"/>
  <c r="C2173" i="8"/>
  <c r="U2173" i="8"/>
  <c r="Q2173" i="8"/>
  <c r="AI2174" i="8"/>
  <c r="V2179" i="8"/>
  <c r="C2179" i="8"/>
  <c r="U2179" i="8"/>
  <c r="Q2179" i="8"/>
  <c r="U2227" i="8"/>
  <c r="C2227" i="8"/>
  <c r="V2227" i="8"/>
  <c r="Q2227" i="8"/>
  <c r="U2247" i="8"/>
  <c r="C2247" i="8"/>
  <c r="V2247" i="8"/>
  <c r="Q2247" i="8"/>
  <c r="U2259" i="8"/>
  <c r="Q2259" i="8"/>
  <c r="C2259" i="8"/>
  <c r="V2259" i="8"/>
  <c r="AI2259" i="8" s="1"/>
  <c r="U2267" i="8"/>
  <c r="Q2267" i="8"/>
  <c r="C2267" i="8"/>
  <c r="V2267" i="8"/>
  <c r="AI2283" i="8"/>
  <c r="Q2287" i="8"/>
  <c r="V2287" i="8"/>
  <c r="U2287" i="8"/>
  <c r="C2287" i="8"/>
  <c r="V2298" i="8"/>
  <c r="U2298" i="8"/>
  <c r="Q2298" i="8"/>
  <c r="U2357" i="8"/>
  <c r="Q2357" i="8"/>
  <c r="C2357" i="8"/>
  <c r="V2357" i="8"/>
  <c r="AI2359" i="8" s="1"/>
  <c r="V2389" i="8"/>
  <c r="C2389" i="8"/>
  <c r="U2389" i="8"/>
  <c r="Q2389" i="8"/>
  <c r="Q2085" i="8"/>
  <c r="C2086" i="8"/>
  <c r="AI2105" i="8"/>
  <c r="AI2103" i="8"/>
  <c r="AI2102" i="8"/>
  <c r="AI2137" i="8"/>
  <c r="AI2135" i="8"/>
  <c r="AI2133" i="8"/>
  <c r="AI2131" i="8"/>
  <c r="AI2129" i="8"/>
  <c r="AI2127" i="8"/>
  <c r="AI2126" i="8"/>
  <c r="AI2151" i="8"/>
  <c r="AI2150" i="8"/>
  <c r="V2153" i="8"/>
  <c r="V2157" i="8"/>
  <c r="V2161" i="8"/>
  <c r="V2163" i="8"/>
  <c r="C2163" i="8"/>
  <c r="U2163" i="8"/>
  <c r="Q2163" i="8"/>
  <c r="V2171" i="8"/>
  <c r="C2171" i="8"/>
  <c r="U2171" i="8"/>
  <c r="Q2171" i="8"/>
  <c r="V2177" i="8"/>
  <c r="C2177" i="8"/>
  <c r="U2177" i="8"/>
  <c r="Q2177" i="8"/>
  <c r="U2193" i="8"/>
  <c r="C2193" i="8"/>
  <c r="V2193" i="8"/>
  <c r="Q2193" i="8"/>
  <c r="U2207" i="8"/>
  <c r="C2207" i="8"/>
  <c r="V2207" i="8"/>
  <c r="Q2207" i="8"/>
  <c r="U2213" i="8"/>
  <c r="C2213" i="8"/>
  <c r="V2213" i="8"/>
  <c r="Q2213" i="8"/>
  <c r="Q2281" i="8"/>
  <c r="V2281" i="8"/>
  <c r="U2281" i="8"/>
  <c r="C2281" i="8"/>
  <c r="V2284" i="8"/>
  <c r="AI2284" i="8" s="1"/>
  <c r="U2284" i="8"/>
  <c r="Q2284" i="8"/>
  <c r="Q2321" i="8"/>
  <c r="C2321" i="8"/>
  <c r="V2321" i="8"/>
  <c r="U2321" i="8"/>
  <c r="Q2079" i="8"/>
  <c r="C2080" i="8"/>
  <c r="U2080" i="8"/>
  <c r="W2080" i="8" s="1"/>
  <c r="X2080" i="8" s="1"/>
  <c r="Q2082" i="8"/>
  <c r="V2083" i="8"/>
  <c r="W2083" i="8" s="1"/>
  <c r="X2083" i="8" s="1"/>
  <c r="U2085" i="8"/>
  <c r="W2085" i="8" s="1"/>
  <c r="X2085" i="8" s="1"/>
  <c r="U2087" i="8"/>
  <c r="W2087" i="8" s="1"/>
  <c r="X2087" i="8" s="1"/>
  <c r="Q2087" i="8"/>
  <c r="U2093" i="8"/>
  <c r="Q2093" i="8"/>
  <c r="U2097" i="8"/>
  <c r="W2097" i="8" s="1"/>
  <c r="X2097" i="8" s="1"/>
  <c r="Q2097" i="8"/>
  <c r="U2101" i="8"/>
  <c r="W2101" i="8" s="1"/>
  <c r="X2101" i="8" s="1"/>
  <c r="Q2101" i="8"/>
  <c r="U2103" i="8"/>
  <c r="W2103" i="8" s="1"/>
  <c r="X2103" i="8" s="1"/>
  <c r="Q2103" i="8"/>
  <c r="AI2104" i="8"/>
  <c r="U2107" i="8"/>
  <c r="Q2107" i="8"/>
  <c r="U2111" i="8"/>
  <c r="W2111" i="8" s="1"/>
  <c r="X2111" i="8" s="1"/>
  <c r="Q2111" i="8"/>
  <c r="U2117" i="8"/>
  <c r="W2117" i="8" s="1"/>
  <c r="X2117" i="8" s="1"/>
  <c r="Q2117" i="8"/>
  <c r="U2121" i="8"/>
  <c r="Q2121" i="8"/>
  <c r="U2125" i="8"/>
  <c r="W2125" i="8" s="1"/>
  <c r="X2125" i="8" s="1"/>
  <c r="Q2125" i="8"/>
  <c r="AC2126" i="8"/>
  <c r="U2127" i="8"/>
  <c r="Q2127" i="8"/>
  <c r="AI2128" i="8"/>
  <c r="U2131" i="8"/>
  <c r="W2131" i="8" s="1"/>
  <c r="X2131" i="8" s="1"/>
  <c r="Q2131" i="8"/>
  <c r="AI2132" i="8"/>
  <c r="U2135" i="8"/>
  <c r="Q2135" i="8"/>
  <c r="AI2136" i="8"/>
  <c r="U2141" i="8"/>
  <c r="W2141" i="8" s="1"/>
  <c r="X2141" i="8" s="1"/>
  <c r="Q2141" i="8"/>
  <c r="U2145" i="8"/>
  <c r="W2145" i="8" s="1"/>
  <c r="X2145" i="8" s="1"/>
  <c r="Q2145" i="8"/>
  <c r="U2149" i="8"/>
  <c r="Q2149" i="8"/>
  <c r="U2151" i="8"/>
  <c r="Q2151" i="8"/>
  <c r="AI2152" i="8"/>
  <c r="U2155" i="8"/>
  <c r="Q2155" i="8"/>
  <c r="U2159" i="8"/>
  <c r="W2159" i="8" s="1"/>
  <c r="X2159" i="8" s="1"/>
  <c r="Q2159" i="8"/>
  <c r="V2169" i="8"/>
  <c r="C2169" i="8"/>
  <c r="U2169" i="8"/>
  <c r="Q2169" i="8"/>
  <c r="V2175" i="8"/>
  <c r="C2175" i="8"/>
  <c r="U2175" i="8"/>
  <c r="Q2175" i="8"/>
  <c r="V2183" i="8"/>
  <c r="C2183" i="8"/>
  <c r="U2183" i="8"/>
  <c r="Q2183" i="8"/>
  <c r="U2241" i="8"/>
  <c r="C2241" i="8"/>
  <c r="V2241" i="8"/>
  <c r="Q2241" i="8"/>
  <c r="U2255" i="8"/>
  <c r="C2255" i="8"/>
  <c r="V2255" i="8"/>
  <c r="Q2255" i="8"/>
  <c r="V2278" i="8"/>
  <c r="U2278" i="8"/>
  <c r="Q2278" i="8"/>
  <c r="V2332" i="8"/>
  <c r="U2332" i="8"/>
  <c r="Q2332" i="8"/>
  <c r="V2185" i="8"/>
  <c r="W2185" i="8" s="1"/>
  <c r="X2185" i="8" s="1"/>
  <c r="AH2186" i="8"/>
  <c r="C2189" i="8"/>
  <c r="AH2189" i="8"/>
  <c r="V2191" i="8"/>
  <c r="W2191" i="8" s="1"/>
  <c r="X2191" i="8" s="1"/>
  <c r="C2197" i="8"/>
  <c r="C2203" i="8"/>
  <c r="V2205" i="8"/>
  <c r="W2205" i="8" s="1"/>
  <c r="X2205" i="8" s="1"/>
  <c r="V2211" i="8"/>
  <c r="C2217" i="8"/>
  <c r="V2219" i="8"/>
  <c r="W2219" i="8" s="1"/>
  <c r="X2219" i="8" s="1"/>
  <c r="AI2222" i="8"/>
  <c r="C2223" i="8"/>
  <c r="V2225" i="8"/>
  <c r="C2231" i="8"/>
  <c r="V2233" i="8"/>
  <c r="W2233" i="8" s="1"/>
  <c r="X2233" i="8" s="1"/>
  <c r="AH2234" i="8"/>
  <c r="C2237" i="8"/>
  <c r="V2239" i="8"/>
  <c r="W2239" i="8" s="1"/>
  <c r="X2239" i="8" s="1"/>
  <c r="C2245" i="8"/>
  <c r="C2251" i="8"/>
  <c r="V2253" i="8"/>
  <c r="W2253" i="8" s="1"/>
  <c r="X2253" i="8" s="1"/>
  <c r="U2265" i="8"/>
  <c r="Q2265" i="8"/>
  <c r="C2271" i="8"/>
  <c r="V2276" i="8"/>
  <c r="U2276" i="8"/>
  <c r="Q2279" i="8"/>
  <c r="V2279" i="8"/>
  <c r="W2279" i="8" s="1"/>
  <c r="X2279" i="8" s="1"/>
  <c r="Q2285" i="8"/>
  <c r="V2285" i="8"/>
  <c r="W2285" i="8" s="1"/>
  <c r="X2285" i="8" s="1"/>
  <c r="C2293" i="8"/>
  <c r="Q2301" i="8"/>
  <c r="C2301" i="8"/>
  <c r="V2301" i="8"/>
  <c r="U2301" i="8"/>
  <c r="V2306" i="8"/>
  <c r="U2306" i="8"/>
  <c r="Q2306" i="8"/>
  <c r="Q2329" i="8"/>
  <c r="C2329" i="8"/>
  <c r="V2329" i="8"/>
  <c r="U2329" i="8"/>
  <c r="Q2335" i="8"/>
  <c r="C2335" i="8"/>
  <c r="V2335" i="8"/>
  <c r="U2335" i="8"/>
  <c r="V2340" i="8"/>
  <c r="U2340" i="8"/>
  <c r="Q2340" i="8"/>
  <c r="U2351" i="8"/>
  <c r="Q2351" i="8"/>
  <c r="C2351" i="8"/>
  <c r="V2351" i="8"/>
  <c r="U2371" i="8"/>
  <c r="Q2371" i="8"/>
  <c r="C2371" i="8"/>
  <c r="V2371" i="8"/>
  <c r="U2381" i="8"/>
  <c r="Q2381" i="8"/>
  <c r="C2381" i="8"/>
  <c r="V2381" i="8"/>
  <c r="AI2383" i="8" s="1"/>
  <c r="V2395" i="8"/>
  <c r="C2395" i="8"/>
  <c r="U2395" i="8"/>
  <c r="Q2395" i="8"/>
  <c r="V2409" i="8"/>
  <c r="C2409" i="8"/>
  <c r="U2409" i="8"/>
  <c r="Q2409" i="8"/>
  <c r="C2185" i="8"/>
  <c r="AH2188" i="8"/>
  <c r="C2191" i="8"/>
  <c r="C2205" i="8"/>
  <c r="C2211" i="8"/>
  <c r="AH2211" i="8"/>
  <c r="C2219" i="8"/>
  <c r="C2225" i="8"/>
  <c r="C2233" i="8"/>
  <c r="C2239" i="8"/>
  <c r="C2253" i="8"/>
  <c r="U2263" i="8"/>
  <c r="Q2263" i="8"/>
  <c r="V2265" i="8"/>
  <c r="Q2273" i="8"/>
  <c r="V2273" i="8"/>
  <c r="U2273" i="8"/>
  <c r="V2292" i="8"/>
  <c r="U2292" i="8"/>
  <c r="Q2292" i="8"/>
  <c r="Q2307" i="8"/>
  <c r="C2307" i="8"/>
  <c r="V2307" i="8"/>
  <c r="U2307" i="8"/>
  <c r="V2312" i="8"/>
  <c r="U2312" i="8"/>
  <c r="Q2312" i="8"/>
  <c r="U2347" i="8"/>
  <c r="Q2347" i="8"/>
  <c r="C2347" i="8"/>
  <c r="V2347" i="8"/>
  <c r="U2365" i="8"/>
  <c r="Q2365" i="8"/>
  <c r="C2365" i="8"/>
  <c r="V2365" i="8"/>
  <c r="AI2390" i="8"/>
  <c r="V2415" i="8"/>
  <c r="C2415" i="8"/>
  <c r="U2415" i="8"/>
  <c r="Q2415" i="8"/>
  <c r="AI2198" i="8"/>
  <c r="U2257" i="8"/>
  <c r="Q2257" i="8"/>
  <c r="U2261" i="8"/>
  <c r="Q2261" i="8"/>
  <c r="U2269" i="8"/>
  <c r="Q2269" i="8"/>
  <c r="Q2271" i="8"/>
  <c r="V2271" i="8"/>
  <c r="V2290" i="8"/>
  <c r="U2290" i="8"/>
  <c r="Q2293" i="8"/>
  <c r="V2293" i="8"/>
  <c r="W2293" i="8" s="1"/>
  <c r="X2293" i="8" s="1"/>
  <c r="Q2315" i="8"/>
  <c r="C2315" i="8"/>
  <c r="V2315" i="8"/>
  <c r="U2315" i="8"/>
  <c r="U2361" i="8"/>
  <c r="Q2361" i="8"/>
  <c r="C2361" i="8"/>
  <c r="V2361" i="8"/>
  <c r="U2367" i="8"/>
  <c r="Q2367" i="8"/>
  <c r="C2367" i="8"/>
  <c r="V2367" i="8"/>
  <c r="U2375" i="8"/>
  <c r="Q2375" i="8"/>
  <c r="C2375" i="8"/>
  <c r="V2375" i="8"/>
  <c r="U2385" i="8"/>
  <c r="Q2385" i="8"/>
  <c r="C2385" i="8"/>
  <c r="V2385" i="8"/>
  <c r="Q2275" i="8"/>
  <c r="C2276" i="8"/>
  <c r="Q2289" i="8"/>
  <c r="C2290" i="8"/>
  <c r="AI2294" i="8"/>
  <c r="Q2295" i="8"/>
  <c r="C2296" i="8"/>
  <c r="U2296" i="8"/>
  <c r="W2296" i="8" s="1"/>
  <c r="X2296" i="8" s="1"/>
  <c r="Q2303" i="8"/>
  <c r="C2304" i="8"/>
  <c r="U2304" i="8"/>
  <c r="W2304" i="8" s="1"/>
  <c r="X2304" i="8" s="1"/>
  <c r="Q2309" i="8"/>
  <c r="C2310" i="8"/>
  <c r="U2310" i="8"/>
  <c r="W2310" i="8" s="1"/>
  <c r="X2310" i="8" s="1"/>
  <c r="Q2317" i="8"/>
  <c r="C2318" i="8"/>
  <c r="U2318" i="8"/>
  <c r="W2318" i="8" s="1"/>
  <c r="X2318" i="8" s="1"/>
  <c r="AI2320" i="8"/>
  <c r="Q2323" i="8"/>
  <c r="C2324" i="8"/>
  <c r="U2324" i="8"/>
  <c r="W2324" i="8" s="1"/>
  <c r="X2324" i="8" s="1"/>
  <c r="Q2337" i="8"/>
  <c r="C2338" i="8"/>
  <c r="U2338" i="8"/>
  <c r="W2338" i="8" s="1"/>
  <c r="X2338" i="8" s="1"/>
  <c r="AI2342" i="8"/>
  <c r="Q2343" i="8"/>
  <c r="AI2355" i="8"/>
  <c r="AI2354" i="8"/>
  <c r="AI2379" i="8"/>
  <c r="AI2378" i="8"/>
  <c r="V2393" i="8"/>
  <c r="C2393" i="8"/>
  <c r="U2393" i="8"/>
  <c r="Q2393" i="8"/>
  <c r="V2401" i="8"/>
  <c r="C2401" i="8"/>
  <c r="U2401" i="8"/>
  <c r="Q2401" i="8"/>
  <c r="AI2402" i="8"/>
  <c r="V2407" i="8"/>
  <c r="C2407" i="8"/>
  <c r="U2407" i="8"/>
  <c r="Q2407" i="8"/>
  <c r="U2418" i="8"/>
  <c r="C2418" i="8"/>
  <c r="V2418" i="8"/>
  <c r="Q2418" i="8"/>
  <c r="AI2258" i="8"/>
  <c r="AI2270" i="8"/>
  <c r="Q2272" i="8"/>
  <c r="U2275" i="8"/>
  <c r="W2275" i="8" s="1"/>
  <c r="X2275" i="8" s="1"/>
  <c r="Q2277" i="8"/>
  <c r="C2278" i="8"/>
  <c r="Q2280" i="8"/>
  <c r="AI2282" i="8"/>
  <c r="Q2283" i="8"/>
  <c r="C2284" i="8"/>
  <c r="Q2286" i="8"/>
  <c r="U2289" i="8"/>
  <c r="W2289" i="8" s="1"/>
  <c r="X2289" i="8" s="1"/>
  <c r="Q2291" i="8"/>
  <c r="C2292" i="8"/>
  <c r="Q2294" i="8"/>
  <c r="U2295" i="8"/>
  <c r="Q2297" i="8"/>
  <c r="C2298" i="8"/>
  <c r="Q2300" i="8"/>
  <c r="U2303" i="8"/>
  <c r="W2303" i="8" s="1"/>
  <c r="X2303" i="8" s="1"/>
  <c r="Q2305" i="8"/>
  <c r="C2306" i="8"/>
  <c r="U2309" i="8"/>
  <c r="W2309" i="8" s="1"/>
  <c r="X2309" i="8" s="1"/>
  <c r="Q2311" i="8"/>
  <c r="C2312" i="8"/>
  <c r="Q2314" i="8"/>
  <c r="U2317" i="8"/>
  <c r="AI2319" i="8"/>
  <c r="Q2320" i="8"/>
  <c r="U2323" i="8"/>
  <c r="Q2325" i="8"/>
  <c r="C2326" i="8"/>
  <c r="Q2328" i="8"/>
  <c r="AI2330" i="8"/>
  <c r="Q2331" i="8"/>
  <c r="C2332" i="8"/>
  <c r="Q2334" i="8"/>
  <c r="U2337" i="8"/>
  <c r="W2337" i="8" s="1"/>
  <c r="X2337" i="8" s="1"/>
  <c r="Q2339" i="8"/>
  <c r="C2340" i="8"/>
  <c r="Q2342" i="8"/>
  <c r="U2343" i="8"/>
  <c r="U2345" i="8"/>
  <c r="W2345" i="8" s="1"/>
  <c r="X2345" i="8" s="1"/>
  <c r="Q2345" i="8"/>
  <c r="U2349" i="8"/>
  <c r="W2349" i="8" s="1"/>
  <c r="X2349" i="8" s="1"/>
  <c r="Q2349" i="8"/>
  <c r="U2353" i="8"/>
  <c r="W2353" i="8" s="1"/>
  <c r="X2353" i="8" s="1"/>
  <c r="Q2353" i="8"/>
  <c r="U2355" i="8"/>
  <c r="Q2355" i="8"/>
  <c r="AI2356" i="8"/>
  <c r="U2359" i="8"/>
  <c r="W2359" i="8" s="1"/>
  <c r="X2359" i="8" s="1"/>
  <c r="Q2359" i="8"/>
  <c r="U2363" i="8"/>
  <c r="W2363" i="8" s="1"/>
  <c r="X2363" i="8" s="1"/>
  <c r="Q2363" i="8"/>
  <c r="U2369" i="8"/>
  <c r="Q2369" i="8"/>
  <c r="U2373" i="8"/>
  <c r="W2373" i="8" s="1"/>
  <c r="X2373" i="8" s="1"/>
  <c r="Q2373" i="8"/>
  <c r="U2377" i="8"/>
  <c r="W2377" i="8" s="1"/>
  <c r="X2377" i="8" s="1"/>
  <c r="Q2377" i="8"/>
  <c r="U2379" i="8"/>
  <c r="Q2379" i="8"/>
  <c r="AI2380" i="8"/>
  <c r="U2383" i="8"/>
  <c r="W2383" i="8" s="1"/>
  <c r="X2383" i="8" s="1"/>
  <c r="Q2383" i="8"/>
  <c r="U2387" i="8"/>
  <c r="W2387" i="8" s="1"/>
  <c r="X2387" i="8" s="1"/>
  <c r="Q2387" i="8"/>
  <c r="V2391" i="8"/>
  <c r="C2391" i="8"/>
  <c r="U2391" i="8"/>
  <c r="Q2391" i="8"/>
  <c r="V2399" i="8"/>
  <c r="C2399" i="8"/>
  <c r="U2399" i="8"/>
  <c r="Q2399" i="8"/>
  <c r="V2405" i="8"/>
  <c r="C2405" i="8"/>
  <c r="U2405" i="8"/>
  <c r="Q2405" i="8"/>
  <c r="V2413" i="8"/>
  <c r="C2413" i="8"/>
  <c r="U2413" i="8"/>
  <c r="Q2413" i="8"/>
  <c r="AI2414" i="8"/>
  <c r="U2432" i="8"/>
  <c r="C2432" i="8"/>
  <c r="V2432" i="8"/>
  <c r="Q2432" i="8"/>
  <c r="V2509" i="8"/>
  <c r="C2509" i="8"/>
  <c r="U2509" i="8"/>
  <c r="Q2509" i="8"/>
  <c r="U2539" i="8"/>
  <c r="C2539" i="8"/>
  <c r="V2539" i="8"/>
  <c r="Q2539" i="8"/>
  <c r="AI2296" i="8"/>
  <c r="Q2299" i="8"/>
  <c r="Q2313" i="8"/>
  <c r="AI2318" i="8"/>
  <c r="Q2319" i="8"/>
  <c r="Q2327" i="8"/>
  <c r="Q2333" i="8"/>
  <c r="Q2341" i="8"/>
  <c r="AI2366" i="8"/>
  <c r="V2397" i="8"/>
  <c r="C2397" i="8"/>
  <c r="U2397" i="8"/>
  <c r="Q2397" i="8"/>
  <c r="V2403" i="8"/>
  <c r="C2403" i="8"/>
  <c r="U2403" i="8"/>
  <c r="Q2403" i="8"/>
  <c r="V2411" i="8"/>
  <c r="C2411" i="8"/>
  <c r="U2411" i="8"/>
  <c r="Q2411" i="8"/>
  <c r="U2426" i="8"/>
  <c r="C2426" i="8"/>
  <c r="V2426" i="8"/>
  <c r="Q2426" i="8"/>
  <c r="U2446" i="8"/>
  <c r="C2446" i="8"/>
  <c r="V2446" i="8"/>
  <c r="Q2446" i="8"/>
  <c r="V2416" i="8"/>
  <c r="W2416" i="8" s="1"/>
  <c r="X2416" i="8" s="1"/>
  <c r="C2422" i="8"/>
  <c r="V2424" i="8"/>
  <c r="W2424" i="8" s="1"/>
  <c r="X2424" i="8" s="1"/>
  <c r="C2428" i="8"/>
  <c r="V2430" i="8"/>
  <c r="W2430" i="8" s="1"/>
  <c r="X2430" i="8" s="1"/>
  <c r="C2436" i="8"/>
  <c r="V2438" i="8"/>
  <c r="C2442" i="8"/>
  <c r="V2444" i="8"/>
  <c r="W2444" i="8" s="1"/>
  <c r="X2444" i="8" s="1"/>
  <c r="V2448" i="8"/>
  <c r="C2448" i="8"/>
  <c r="U2448" i="8"/>
  <c r="U2479" i="8"/>
  <c r="C2479" i="8"/>
  <c r="V2479" i="8"/>
  <c r="Q2479" i="8"/>
  <c r="V2505" i="8"/>
  <c r="C2505" i="8"/>
  <c r="U2505" i="8"/>
  <c r="Q2505" i="8"/>
  <c r="U2559" i="8"/>
  <c r="C2559" i="8"/>
  <c r="V2559" i="8"/>
  <c r="Q2559" i="8"/>
  <c r="C2416" i="8"/>
  <c r="C2424" i="8"/>
  <c r="C2430" i="8"/>
  <c r="C2438" i="8"/>
  <c r="AH2438" i="8"/>
  <c r="V2464" i="8"/>
  <c r="C2464" i="8"/>
  <c r="U2464" i="8"/>
  <c r="Q2464" i="8"/>
  <c r="V2466" i="8"/>
  <c r="C2466" i="8"/>
  <c r="U2466" i="8"/>
  <c r="Q2466" i="8"/>
  <c r="V2468" i="8"/>
  <c r="C2468" i="8"/>
  <c r="U2468" i="8"/>
  <c r="Q2468" i="8"/>
  <c r="V2470" i="8"/>
  <c r="C2470" i="8"/>
  <c r="U2470" i="8"/>
  <c r="Q2470" i="8"/>
  <c r="V2472" i="8"/>
  <c r="C2472" i="8"/>
  <c r="U2472" i="8"/>
  <c r="Q2472" i="8"/>
  <c r="V2474" i="8"/>
  <c r="C2474" i="8"/>
  <c r="U2474" i="8"/>
  <c r="Q2474" i="8"/>
  <c r="U2499" i="8"/>
  <c r="C2499" i="8"/>
  <c r="V2499" i="8"/>
  <c r="Q2499" i="8"/>
  <c r="U2596" i="8"/>
  <c r="C2596" i="8"/>
  <c r="V2596" i="8"/>
  <c r="Q2596" i="8"/>
  <c r="V2450" i="8"/>
  <c r="C2450" i="8"/>
  <c r="U2450" i="8"/>
  <c r="V2452" i="8"/>
  <c r="C2452" i="8"/>
  <c r="U2452" i="8"/>
  <c r="V2454" i="8"/>
  <c r="C2454" i="8"/>
  <c r="U2454" i="8"/>
  <c r="Q2454" i="8"/>
  <c r="V2456" i="8"/>
  <c r="C2456" i="8"/>
  <c r="U2456" i="8"/>
  <c r="Q2456" i="8"/>
  <c r="V2458" i="8"/>
  <c r="C2458" i="8"/>
  <c r="U2458" i="8"/>
  <c r="Q2458" i="8"/>
  <c r="V2460" i="8"/>
  <c r="C2460" i="8"/>
  <c r="U2460" i="8"/>
  <c r="Q2460" i="8"/>
  <c r="V2462" i="8"/>
  <c r="C2462" i="8"/>
  <c r="U2462" i="8"/>
  <c r="Q2462" i="8"/>
  <c r="U2493" i="8"/>
  <c r="C2493" i="8"/>
  <c r="V2493" i="8"/>
  <c r="Q2493" i="8"/>
  <c r="AH2510" i="8"/>
  <c r="Q2481" i="8"/>
  <c r="Q2487" i="8"/>
  <c r="Q2495" i="8"/>
  <c r="Q2501" i="8"/>
  <c r="V2503" i="8"/>
  <c r="C2503" i="8"/>
  <c r="U2503" i="8"/>
  <c r="V2507" i="8"/>
  <c r="C2507" i="8"/>
  <c r="U2507" i="8"/>
  <c r="U2553" i="8"/>
  <c r="C2553" i="8"/>
  <c r="V2553" i="8"/>
  <c r="Q2553" i="8"/>
  <c r="V2565" i="8"/>
  <c r="C2565" i="8"/>
  <c r="U2565" i="8"/>
  <c r="Q2565" i="8"/>
  <c r="V2567" i="8"/>
  <c r="C2567" i="8"/>
  <c r="U2567" i="8"/>
  <c r="Q2567" i="8"/>
  <c r="V2569" i="8"/>
  <c r="C2569" i="8"/>
  <c r="U2569" i="8"/>
  <c r="Q2569" i="8"/>
  <c r="V2481" i="8"/>
  <c r="W2481" i="8" s="1"/>
  <c r="X2481" i="8" s="1"/>
  <c r="Q2483" i="8"/>
  <c r="V2487" i="8"/>
  <c r="W2487" i="8" s="1"/>
  <c r="X2487" i="8" s="1"/>
  <c r="Q2489" i="8"/>
  <c r="V2495" i="8"/>
  <c r="Q2497" i="8"/>
  <c r="V2501" i="8"/>
  <c r="W2501" i="8" s="1"/>
  <c r="X2501" i="8" s="1"/>
  <c r="Q2503" i="8"/>
  <c r="Q2507" i="8"/>
  <c r="U2511" i="8"/>
  <c r="U2513" i="8"/>
  <c r="U2515" i="8"/>
  <c r="W2515" i="8" s="1"/>
  <c r="X2515" i="8" s="1"/>
  <c r="U2517" i="8"/>
  <c r="W2517" i="8" s="1"/>
  <c r="X2517" i="8" s="1"/>
  <c r="U2519" i="8"/>
  <c r="W2519" i="8" s="1"/>
  <c r="X2519" i="8" s="1"/>
  <c r="U2521" i="8"/>
  <c r="W2521" i="8" s="1"/>
  <c r="X2521" i="8" s="1"/>
  <c r="U2523" i="8"/>
  <c r="U2525" i="8"/>
  <c r="W2525" i="8" s="1"/>
  <c r="X2525" i="8" s="1"/>
  <c r="U2527" i="8"/>
  <c r="W2527" i="8" s="1"/>
  <c r="X2527" i="8" s="1"/>
  <c r="U2529" i="8"/>
  <c r="W2529" i="8" s="1"/>
  <c r="X2529" i="8" s="1"/>
  <c r="U2531" i="8"/>
  <c r="W2531" i="8" s="1"/>
  <c r="X2531" i="8" s="1"/>
  <c r="U2533" i="8"/>
  <c r="W2533" i="8" s="1"/>
  <c r="X2533" i="8" s="1"/>
  <c r="C2535" i="8"/>
  <c r="AH2535" i="8"/>
  <c r="V2537" i="8"/>
  <c r="W2537" i="8" s="1"/>
  <c r="X2537" i="8" s="1"/>
  <c r="C2543" i="8"/>
  <c r="V2545" i="8"/>
  <c r="W2545" i="8" s="1"/>
  <c r="X2545" i="8" s="1"/>
  <c r="AH2546" i="8"/>
  <c r="C2549" i="8"/>
  <c r="AH2549" i="8"/>
  <c r="V2551" i="8"/>
  <c r="W2551" i="8" s="1"/>
  <c r="X2551" i="8" s="1"/>
  <c r="C2557" i="8"/>
  <c r="V2604" i="8"/>
  <c r="U2604" i="8"/>
  <c r="C2604" i="8"/>
  <c r="Q2604" i="8"/>
  <c r="V2610" i="8"/>
  <c r="C2610" i="8"/>
  <c r="U2610" i="8"/>
  <c r="Q2610" i="8"/>
  <c r="C2511" i="8"/>
  <c r="C2513" i="8"/>
  <c r="C2515" i="8"/>
  <c r="C2517" i="8"/>
  <c r="C2519" i="8"/>
  <c r="C2521" i="8"/>
  <c r="C2523" i="8"/>
  <c r="C2525" i="8"/>
  <c r="C2527" i="8"/>
  <c r="C2529" i="8"/>
  <c r="C2531" i="8"/>
  <c r="C2533" i="8"/>
  <c r="C2537" i="8"/>
  <c r="AH2537" i="8"/>
  <c r="C2545" i="8"/>
  <c r="AH2548" i="8"/>
  <c r="C2551" i="8"/>
  <c r="U2563" i="8"/>
  <c r="Q2563" i="8"/>
  <c r="V2583" i="8"/>
  <c r="C2583" i="8"/>
  <c r="U2583" i="8"/>
  <c r="Q2583" i="8"/>
  <c r="V2585" i="8"/>
  <c r="C2585" i="8"/>
  <c r="U2585" i="8"/>
  <c r="Q2585" i="8"/>
  <c r="V2587" i="8"/>
  <c r="C2587" i="8"/>
  <c r="U2587" i="8"/>
  <c r="Q2587" i="8"/>
  <c r="V2589" i="8"/>
  <c r="C2589" i="8"/>
  <c r="U2589" i="8"/>
  <c r="Q2589" i="8"/>
  <c r="V2591" i="8"/>
  <c r="C2591" i="8"/>
  <c r="U2591" i="8"/>
  <c r="Q2591" i="8"/>
  <c r="V2593" i="8"/>
  <c r="C2593" i="8"/>
  <c r="U2593" i="8"/>
  <c r="Q2593" i="8"/>
  <c r="V2657" i="8"/>
  <c r="U2657" i="8"/>
  <c r="Q2657" i="8"/>
  <c r="AH2536" i="8"/>
  <c r="U2561" i="8"/>
  <c r="Q2561" i="8"/>
  <c r="V2563" i="8"/>
  <c r="V2571" i="8"/>
  <c r="AI2571" i="8" s="1"/>
  <c r="C2571" i="8"/>
  <c r="U2571" i="8"/>
  <c r="Q2571" i="8"/>
  <c r="V2573" i="8"/>
  <c r="C2573" i="8"/>
  <c r="U2573" i="8"/>
  <c r="Q2573" i="8"/>
  <c r="V2575" i="8"/>
  <c r="C2575" i="8"/>
  <c r="U2575" i="8"/>
  <c r="Q2575" i="8"/>
  <c r="V2577" i="8"/>
  <c r="C2577" i="8"/>
  <c r="U2577" i="8"/>
  <c r="Q2577" i="8"/>
  <c r="V2579" i="8"/>
  <c r="C2579" i="8"/>
  <c r="U2579" i="8"/>
  <c r="Q2579" i="8"/>
  <c r="V2581" i="8"/>
  <c r="C2581" i="8"/>
  <c r="U2581" i="8"/>
  <c r="Q2581" i="8"/>
  <c r="AI2595" i="8"/>
  <c r="V2602" i="8"/>
  <c r="W2602" i="8" s="1"/>
  <c r="X2602" i="8" s="1"/>
  <c r="U2627" i="8"/>
  <c r="C2627" i="8"/>
  <c r="V2627" i="8"/>
  <c r="Q2627" i="8"/>
  <c r="U2633" i="8"/>
  <c r="C2633" i="8"/>
  <c r="V2633" i="8"/>
  <c r="Q2633" i="8"/>
  <c r="V2641" i="8"/>
  <c r="U2641" i="8"/>
  <c r="Q2641" i="8"/>
  <c r="C2641" i="8"/>
  <c r="V2651" i="8"/>
  <c r="U2651" i="8"/>
  <c r="Q2651" i="8"/>
  <c r="AI2570" i="8"/>
  <c r="AI2582" i="8"/>
  <c r="AI2594" i="8"/>
  <c r="Q2598" i="8"/>
  <c r="C2602" i="8"/>
  <c r="V2606" i="8"/>
  <c r="C2606" i="8"/>
  <c r="U2606" i="8"/>
  <c r="V2608" i="8"/>
  <c r="C2608" i="8"/>
  <c r="U2608" i="8"/>
  <c r="U2683" i="8"/>
  <c r="Q2683" i="8"/>
  <c r="C2683" i="8"/>
  <c r="V2683" i="8"/>
  <c r="AI2622" i="8"/>
  <c r="AI2621" i="8"/>
  <c r="AI2619" i="8"/>
  <c r="AI2618" i="8"/>
  <c r="AI2620" i="8"/>
  <c r="AH2642" i="8"/>
  <c r="Q2646" i="8"/>
  <c r="C2646" i="8"/>
  <c r="V2646" i="8"/>
  <c r="U2646" i="8"/>
  <c r="U2612" i="8"/>
  <c r="W2612" i="8" s="1"/>
  <c r="X2612" i="8" s="1"/>
  <c r="U2614" i="8"/>
  <c r="W2614" i="8" s="1"/>
  <c r="X2614" i="8" s="1"/>
  <c r="U2616" i="8"/>
  <c r="W2616" i="8" s="1"/>
  <c r="X2616" i="8" s="1"/>
  <c r="U2618" i="8"/>
  <c r="W2618" i="8" s="1"/>
  <c r="X2618" i="8" s="1"/>
  <c r="U2620" i="8"/>
  <c r="W2620" i="8" s="1"/>
  <c r="X2620" i="8" s="1"/>
  <c r="U2622" i="8"/>
  <c r="W2622" i="8" s="1"/>
  <c r="X2622" i="8" s="1"/>
  <c r="C2623" i="8"/>
  <c r="V2625" i="8"/>
  <c r="W2625" i="8" s="1"/>
  <c r="X2625" i="8" s="1"/>
  <c r="V2631" i="8"/>
  <c r="U2639" i="8"/>
  <c r="W2639" i="8" s="1"/>
  <c r="X2639" i="8" s="1"/>
  <c r="Q2639" i="8"/>
  <c r="Q2654" i="8"/>
  <c r="C2654" i="8"/>
  <c r="V2654" i="8"/>
  <c r="U2654" i="8"/>
  <c r="Q2660" i="8"/>
  <c r="C2660" i="8"/>
  <c r="V2660" i="8"/>
  <c r="U2660" i="8"/>
  <c r="U2671" i="8"/>
  <c r="C2671" i="8"/>
  <c r="V2671" i="8"/>
  <c r="Q2671" i="8"/>
  <c r="C2612" i="8"/>
  <c r="C2614" i="8"/>
  <c r="C2616" i="8"/>
  <c r="C2618" i="8"/>
  <c r="C2620" i="8"/>
  <c r="C2622" i="8"/>
  <c r="C2625" i="8"/>
  <c r="C2631" i="8"/>
  <c r="AH2631" i="8"/>
  <c r="U2637" i="8"/>
  <c r="Q2637" i="8"/>
  <c r="U2635" i="8"/>
  <c r="Q2635" i="8"/>
  <c r="V2637" i="8"/>
  <c r="V2643" i="8"/>
  <c r="C2643" i="8"/>
  <c r="U2643" i="8"/>
  <c r="Q2643" i="8"/>
  <c r="Q2648" i="8"/>
  <c r="C2649" i="8"/>
  <c r="U2649" i="8"/>
  <c r="W2649" i="8" s="1"/>
  <c r="X2649" i="8" s="1"/>
  <c r="C2655" i="8"/>
  <c r="U2655" i="8"/>
  <c r="W2655" i="8" s="1"/>
  <c r="X2655" i="8" s="1"/>
  <c r="Q2662" i="8"/>
  <c r="U2662" i="8"/>
  <c r="C2663" i="8"/>
  <c r="V2665" i="8"/>
  <c r="U2665" i="8"/>
  <c r="Q2666" i="8"/>
  <c r="V2667" i="8"/>
  <c r="U2667" i="8"/>
  <c r="Q2668" i="8"/>
  <c r="C2669" i="8"/>
  <c r="Q2645" i="8"/>
  <c r="U2648" i="8"/>
  <c r="W2648" i="8" s="1"/>
  <c r="X2648" i="8" s="1"/>
  <c r="Q2650" i="8"/>
  <c r="C2651" i="8"/>
  <c r="Q2653" i="8"/>
  <c r="Q2656" i="8"/>
  <c r="C2657" i="8"/>
  <c r="Q2659" i="8"/>
  <c r="V2662" i="8"/>
  <c r="Q2665" i="8"/>
  <c r="AI2666" i="8"/>
  <c r="Q2667" i="8"/>
  <c r="U2679" i="8"/>
  <c r="V2679" i="8"/>
  <c r="Q2679" i="8"/>
  <c r="V2705" i="8"/>
  <c r="C2705" i="8"/>
  <c r="U2705" i="8"/>
  <c r="Q2705" i="8"/>
  <c r="Q2714" i="8"/>
  <c r="AH2714" i="8"/>
  <c r="Q2644" i="8"/>
  <c r="Q2652" i="8"/>
  <c r="Q2658" i="8"/>
  <c r="V2663" i="8"/>
  <c r="U2663" i="8"/>
  <c r="Q2664" i="8"/>
  <c r="C2665" i="8"/>
  <c r="V2669" i="8"/>
  <c r="U2669" i="8"/>
  <c r="U2673" i="8"/>
  <c r="V2673" i="8"/>
  <c r="Q2673" i="8"/>
  <c r="Q2720" i="8"/>
  <c r="Q2706" i="8"/>
  <c r="Q2675" i="8"/>
  <c r="Q2681" i="8"/>
  <c r="V2713" i="8"/>
  <c r="C2713" i="8"/>
  <c r="U2713" i="8"/>
  <c r="Q2713" i="8"/>
  <c r="V2719" i="8"/>
  <c r="C2719" i="8"/>
  <c r="U2719" i="8"/>
  <c r="Q2719" i="8"/>
  <c r="V2703" i="8"/>
  <c r="C2703" i="8"/>
  <c r="U2703" i="8"/>
  <c r="Q2703" i="8"/>
  <c r="Q2704" i="8"/>
  <c r="V2711" i="8"/>
  <c r="C2711" i="8"/>
  <c r="U2711" i="8"/>
  <c r="Q2711" i="8"/>
  <c r="Q2712" i="8"/>
  <c r="V2717" i="8"/>
  <c r="C2717" i="8"/>
  <c r="U2717" i="8"/>
  <c r="Q2717" i="8"/>
  <c r="Q2718" i="8"/>
  <c r="V2725" i="8"/>
  <c r="C2725" i="8"/>
  <c r="U2725" i="8"/>
  <c r="Q2725" i="8"/>
  <c r="Q2685" i="8"/>
  <c r="Q2687" i="8"/>
  <c r="Q2689" i="8"/>
  <c r="AH2690" i="8"/>
  <c r="Q2691" i="8"/>
  <c r="AH2691" i="8"/>
  <c r="Q2693" i="8"/>
  <c r="Q2695" i="8"/>
  <c r="Q2697" i="8"/>
  <c r="Q2699" i="8"/>
  <c r="Q2701" i="8"/>
  <c r="V2709" i="8"/>
  <c r="C2709" i="8"/>
  <c r="U2709" i="8"/>
  <c r="Q2709" i="8"/>
  <c r="Q2710" i="8"/>
  <c r="V2715" i="8"/>
  <c r="C2715" i="8"/>
  <c r="U2715" i="8"/>
  <c r="Q2715" i="8"/>
  <c r="Q2716" i="8"/>
  <c r="V2723" i="8"/>
  <c r="C2723" i="8"/>
  <c r="U2723" i="8"/>
  <c r="Q2723" i="8"/>
  <c r="Q2724" i="8"/>
  <c r="AI2702" i="8"/>
  <c r="V2707" i="8"/>
  <c r="C2707" i="8"/>
  <c r="U2707" i="8"/>
  <c r="Q2707" i="8"/>
  <c r="Q2708" i="8"/>
  <c r="V2721" i="8"/>
  <c r="C2721" i="8"/>
  <c r="U2721" i="8"/>
  <c r="Q2721" i="8"/>
  <c r="Q2722" i="8"/>
  <c r="V2704" i="8"/>
  <c r="W2704" i="8" s="1"/>
  <c r="X2704" i="8" s="1"/>
  <c r="V2706" i="8"/>
  <c r="W2706" i="8" s="1"/>
  <c r="X2706" i="8" s="1"/>
  <c r="V2708" i="8"/>
  <c r="W2708" i="8" s="1"/>
  <c r="X2708" i="8" s="1"/>
  <c r="V2710" i="8"/>
  <c r="W2710" i="8" s="1"/>
  <c r="X2710" i="8" s="1"/>
  <c r="V2712" i="8"/>
  <c r="W2712" i="8" s="1"/>
  <c r="X2712" i="8" s="1"/>
  <c r="V2714" i="8"/>
  <c r="V2716" i="8"/>
  <c r="W2716" i="8" s="1"/>
  <c r="X2716" i="8" s="1"/>
  <c r="V2718" i="8"/>
  <c r="W2718" i="8" s="1"/>
  <c r="X2718" i="8" s="1"/>
  <c r="V2720" i="8"/>
  <c r="W2720" i="8" s="1"/>
  <c r="X2720" i="8" s="1"/>
  <c r="V2722" i="8"/>
  <c r="W2722" i="8" s="1"/>
  <c r="X2722" i="8" s="1"/>
  <c r="V2724" i="8"/>
  <c r="W2724" i="8" s="1"/>
  <c r="X2724" i="8" s="1"/>
  <c r="O11" i="14" l="1"/>
  <c r="P11" i="14" s="1"/>
  <c r="N11" i="14"/>
  <c r="H37" i="68"/>
  <c r="H36" i="68"/>
  <c r="J37" i="68"/>
  <c r="J36" i="68"/>
  <c r="D36" i="68"/>
  <c r="F37" i="68"/>
  <c r="F36" i="68"/>
  <c r="C14" i="17"/>
  <c r="C18" i="17"/>
  <c r="K19" i="14"/>
  <c r="K9" i="14"/>
  <c r="I10" i="14" s="1"/>
  <c r="N10" i="14" s="1"/>
  <c r="O10" i="14" s="1"/>
  <c r="AI2498" i="8"/>
  <c r="AI1864" i="8"/>
  <c r="AI1872" i="8"/>
  <c r="Z522" i="8"/>
  <c r="AI1862" i="8"/>
  <c r="AI1869" i="8"/>
  <c r="Z662" i="8"/>
  <c r="AJ314" i="8" s="1"/>
  <c r="AI2486" i="8"/>
  <c r="W2331" i="8"/>
  <c r="X2331" i="8" s="1"/>
  <c r="AH1194" i="8"/>
  <c r="AI1197" i="8"/>
  <c r="AI2513" i="8"/>
  <c r="AI2334" i="8"/>
  <c r="W2186" i="8"/>
  <c r="X2186" i="8" s="1"/>
  <c r="W410" i="8"/>
  <c r="X410" i="8" s="1"/>
  <c r="W146" i="8"/>
  <c r="X146" i="8" s="1"/>
  <c r="W2546" i="8"/>
  <c r="X2546" i="8" s="1"/>
  <c r="AI2534" i="8"/>
  <c r="Y530" i="8"/>
  <c r="AA530" i="8" s="1"/>
  <c r="AI1849" i="8"/>
  <c r="AI2678" i="8"/>
  <c r="AI2510" i="8"/>
  <c r="AI2523" i="8"/>
  <c r="AI2511" i="8"/>
  <c r="W1764" i="8"/>
  <c r="X1764" i="8" s="1"/>
  <c r="AI1304" i="8"/>
  <c r="Z860" i="8"/>
  <c r="AI442" i="8"/>
  <c r="W358" i="8"/>
  <c r="X358" i="8" s="1"/>
  <c r="W2522" i="8"/>
  <c r="X2522" i="8" s="1"/>
  <c r="AI1852" i="8"/>
  <c r="AI1765" i="8"/>
  <c r="W1741" i="8"/>
  <c r="X1741" i="8" s="1"/>
  <c r="AI1937" i="8"/>
  <c r="AI1706" i="8"/>
  <c r="Z861" i="8"/>
  <c r="AI856" i="8"/>
  <c r="W194" i="8"/>
  <c r="X194" i="8" s="1"/>
  <c r="AI1268" i="8"/>
  <c r="AI1220" i="8"/>
  <c r="Z865" i="8"/>
  <c r="AI857" i="8"/>
  <c r="AI1844" i="8"/>
  <c r="AH933" i="8"/>
  <c r="Y698" i="8"/>
  <c r="AA698" i="8" s="1"/>
  <c r="Y703" i="8"/>
  <c r="AI1841" i="8"/>
  <c r="Y41" i="8"/>
  <c r="Y700" i="8"/>
  <c r="Y103" i="8"/>
  <c r="AI1853" i="8"/>
  <c r="AI1938" i="8"/>
  <c r="W858" i="8"/>
  <c r="X858" i="8" s="1"/>
  <c r="Z862" i="8"/>
  <c r="Z722" i="8"/>
  <c r="AA722" i="8" s="1"/>
  <c r="AI855" i="8"/>
  <c r="Z399" i="8"/>
  <c r="Z832" i="8"/>
  <c r="W374" i="8"/>
  <c r="X374" i="8" s="1"/>
  <c r="W230" i="8"/>
  <c r="X230" i="8" s="1"/>
  <c r="AI202" i="8"/>
  <c r="AI1939" i="8"/>
  <c r="W1766" i="8"/>
  <c r="X1766" i="8" s="1"/>
  <c r="Z858" i="8"/>
  <c r="Z674" i="8"/>
  <c r="AA674" i="8" s="1"/>
  <c r="AI440" i="8"/>
  <c r="AI146" i="8"/>
  <c r="AI147" i="8"/>
  <c r="W314" i="8"/>
  <c r="X314" i="8" s="1"/>
  <c r="AI1936" i="8"/>
  <c r="AI1302" i="8"/>
  <c r="Z863" i="8"/>
  <c r="Z859" i="8"/>
  <c r="AI910" i="8"/>
  <c r="AI854" i="8"/>
  <c r="Z864" i="8"/>
  <c r="AI858" i="8"/>
  <c r="Y621" i="8"/>
  <c r="AJ674" i="8"/>
  <c r="AI1292" i="8"/>
  <c r="W1804" i="8"/>
  <c r="X1804" i="8" s="1"/>
  <c r="W2149" i="8"/>
  <c r="X2149" i="8" s="1"/>
  <c r="AH2126" i="8"/>
  <c r="AH2162" i="8"/>
  <c r="AH1114" i="8"/>
  <c r="AH1115" i="8"/>
  <c r="AI2632" i="8"/>
  <c r="AI2212" i="8"/>
  <c r="W2317" i="8"/>
  <c r="X2317" i="8" s="1"/>
  <c r="AI392" i="8"/>
  <c r="Y916" i="8"/>
  <c r="Y950" i="8"/>
  <c r="AA950" i="8" s="1"/>
  <c r="AI1819" i="8"/>
  <c r="AH1111" i="8"/>
  <c r="W936" i="8"/>
  <c r="X936" i="8" s="1"/>
  <c r="Z842" i="8"/>
  <c r="AJ494" i="8" s="1"/>
  <c r="W760" i="8"/>
  <c r="X760" i="8" s="1"/>
  <c r="AH2237" i="8"/>
  <c r="W1583" i="8"/>
  <c r="X1583" i="8" s="1"/>
  <c r="AH1113" i="8"/>
  <c r="Y616" i="8"/>
  <c r="Z326" i="8"/>
  <c r="AA326" i="8" s="1"/>
  <c r="Z434" i="8"/>
  <c r="AJ734" i="8" s="1"/>
  <c r="AH2634" i="8"/>
  <c r="AI488" i="8"/>
  <c r="AH110" i="8"/>
  <c r="Y760" i="8"/>
  <c r="AB62" i="8"/>
  <c r="AH71" i="8"/>
  <c r="AH67" i="8"/>
  <c r="AI508" i="8"/>
  <c r="AI1468" i="8"/>
  <c r="AI2668" i="8"/>
  <c r="AI2532" i="8"/>
  <c r="AI1865" i="8"/>
  <c r="AI1873" i="8"/>
  <c r="AI1868" i="8"/>
  <c r="Z758" i="8"/>
  <c r="AA758" i="8" s="1"/>
  <c r="Z518" i="8"/>
  <c r="AA518" i="8" s="1"/>
  <c r="W676" i="8"/>
  <c r="X676" i="8" s="1"/>
  <c r="Y620" i="8"/>
  <c r="Y677" i="8"/>
  <c r="Y628" i="8"/>
  <c r="Y635" i="8"/>
  <c r="W370" i="8"/>
  <c r="X370" i="8" s="1"/>
  <c r="AI192" i="8"/>
  <c r="W33" i="8"/>
  <c r="X33" i="8" s="1"/>
  <c r="AI2043" i="8"/>
  <c r="AH2047" i="8"/>
  <c r="W1862" i="8"/>
  <c r="X1862" i="8" s="1"/>
  <c r="AI1867" i="8"/>
  <c r="AC1862" i="8"/>
  <c r="AI1870" i="8"/>
  <c r="AI1280" i="8"/>
  <c r="AI1276" i="8"/>
  <c r="W518" i="8"/>
  <c r="X518" i="8" s="1"/>
  <c r="Z524" i="8"/>
  <c r="Z525" i="8"/>
  <c r="Z521" i="8"/>
  <c r="W628" i="8"/>
  <c r="X628" i="8" s="1"/>
  <c r="W458" i="8"/>
  <c r="X458" i="8" s="1"/>
  <c r="Y619" i="8"/>
  <c r="Z218" i="8"/>
  <c r="AA218" i="8" s="1"/>
  <c r="AH99" i="8"/>
  <c r="W2666" i="8"/>
  <c r="X2666" i="8" s="1"/>
  <c r="AH2668" i="8"/>
  <c r="W2570" i="8"/>
  <c r="X2570" i="8" s="1"/>
  <c r="AI2512" i="8"/>
  <c r="AI1863" i="8"/>
  <c r="AI1871" i="8"/>
  <c r="AI1278" i="8"/>
  <c r="AI1198" i="8"/>
  <c r="Z554" i="8"/>
  <c r="AA554" i="8" s="1"/>
  <c r="Z520" i="8"/>
  <c r="Z523" i="8"/>
  <c r="Y631" i="8"/>
  <c r="Y557" i="8"/>
  <c r="W2282" i="8"/>
  <c r="X2282" i="8" s="1"/>
  <c r="AI1290" i="8"/>
  <c r="AI1446" i="8"/>
  <c r="W2558" i="8"/>
  <c r="X2558" i="8" s="1"/>
  <c r="AI1945" i="8"/>
  <c r="AI1458" i="8"/>
  <c r="W2630" i="8"/>
  <c r="X2630" i="8" s="1"/>
  <c r="AH2258" i="8"/>
  <c r="AI2210" i="8"/>
  <c r="W2330" i="8"/>
  <c r="X2330" i="8" s="1"/>
  <c r="AI1946" i="8"/>
  <c r="W1293" i="8"/>
  <c r="X1293" i="8" s="1"/>
  <c r="AH1106" i="8"/>
  <c r="AH1112" i="8"/>
  <c r="W854" i="8"/>
  <c r="X854" i="8" s="1"/>
  <c r="Y66" i="8"/>
  <c r="AH66" i="8"/>
  <c r="Y73" i="8"/>
  <c r="AI1956" i="8"/>
  <c r="AI1888" i="8"/>
  <c r="AI1802" i="8"/>
  <c r="AH1108" i="8"/>
  <c r="AH1117" i="8"/>
  <c r="AH1110" i="8"/>
  <c r="Y135" i="8"/>
  <c r="AH70" i="8"/>
  <c r="W384" i="8"/>
  <c r="X384" i="8" s="1"/>
  <c r="Y72" i="8"/>
  <c r="AH68" i="8"/>
  <c r="Y70" i="8"/>
  <c r="AI2370" i="8"/>
  <c r="AH2259" i="8"/>
  <c r="AI1901" i="8"/>
  <c r="AI1896" i="8"/>
  <c r="W1910" i="8"/>
  <c r="X1910" i="8" s="1"/>
  <c r="AH1109" i="8"/>
  <c r="W914" i="8"/>
  <c r="X914" i="8" s="1"/>
  <c r="AH73" i="8"/>
  <c r="AI2682" i="8"/>
  <c r="W2109" i="8"/>
  <c r="X2109" i="8" s="1"/>
  <c r="AH2033" i="8"/>
  <c r="Z182" i="8"/>
  <c r="AJ1346" i="8" s="1"/>
  <c r="AH2031" i="8"/>
  <c r="AH2695" i="8"/>
  <c r="W2121" i="8"/>
  <c r="X2121" i="8" s="1"/>
  <c r="AH2223" i="8"/>
  <c r="AH921" i="8"/>
  <c r="Y680" i="8"/>
  <c r="AH309" i="8"/>
  <c r="Y164" i="8"/>
  <c r="Y676" i="8"/>
  <c r="Y679" i="8"/>
  <c r="Y100" i="8"/>
  <c r="W98" i="8"/>
  <c r="X98" i="8" s="1"/>
  <c r="Y99" i="8"/>
  <c r="Y340" i="8"/>
  <c r="W338" i="8"/>
  <c r="X338" i="8" s="1"/>
  <c r="W310" i="8"/>
  <c r="X310" i="8" s="1"/>
  <c r="AH102" i="8"/>
  <c r="Y101" i="8"/>
  <c r="W2114" i="8"/>
  <c r="X2114" i="8" s="1"/>
  <c r="Y770" i="8"/>
  <c r="AA770" i="8" s="1"/>
  <c r="Y734" i="8"/>
  <c r="AA734" i="8" s="1"/>
  <c r="AI1662" i="8"/>
  <c r="W2135" i="8"/>
  <c r="X2135" i="8" s="1"/>
  <c r="AH2046" i="8"/>
  <c r="AI1970" i="8"/>
  <c r="AH453" i="8"/>
  <c r="Y735" i="8"/>
  <c r="Z822" i="8"/>
  <c r="W724" i="8"/>
  <c r="X724" i="8" s="1"/>
  <c r="Y162" i="8"/>
  <c r="AH1622" i="8"/>
  <c r="Y690" i="8"/>
  <c r="Z726" i="8"/>
  <c r="Y771" i="8"/>
  <c r="Z171" i="8"/>
  <c r="AA171" i="8" s="1"/>
  <c r="Y39" i="8"/>
  <c r="AH2039" i="8"/>
  <c r="AI1300" i="8"/>
  <c r="AI1822" i="8"/>
  <c r="AC1286" i="8"/>
  <c r="AI1953" i="8"/>
  <c r="AI1909" i="8"/>
  <c r="AC1814" i="8"/>
  <c r="AI1470" i="8"/>
  <c r="AI1296" i="8"/>
  <c r="Z871" i="8"/>
  <c r="AH2444" i="8"/>
  <c r="AI2110" i="8"/>
  <c r="AI1948" i="8"/>
  <c r="AI1904" i="8"/>
  <c r="AI1893" i="8"/>
  <c r="AI1742" i="8"/>
  <c r="AI1472" i="8"/>
  <c r="W866" i="8"/>
  <c r="X866" i="8" s="1"/>
  <c r="AH2490" i="8"/>
  <c r="AH2448" i="8"/>
  <c r="AH2072" i="8"/>
  <c r="Z686" i="8"/>
  <c r="AA686" i="8" s="1"/>
  <c r="Z638" i="8"/>
  <c r="AA638" i="8" s="1"/>
  <c r="Y782" i="8"/>
  <c r="AA782" i="8" s="1"/>
  <c r="W274" i="8"/>
  <c r="X274" i="8" s="1"/>
  <c r="AH2283" i="8"/>
  <c r="Y783" i="8"/>
  <c r="W109" i="8"/>
  <c r="X109" i="8" s="1"/>
  <c r="AH2488" i="8"/>
  <c r="Z867" i="8"/>
  <c r="AA867" i="8" s="1"/>
  <c r="Z868" i="8"/>
  <c r="Y785" i="8"/>
  <c r="W214" i="8"/>
  <c r="X214" i="8" s="1"/>
  <c r="W1784" i="8"/>
  <c r="X1784" i="8" s="1"/>
  <c r="W1190" i="8"/>
  <c r="X1190" i="8" s="1"/>
  <c r="AH69" i="8"/>
  <c r="Y69" i="8"/>
  <c r="Y17" i="8"/>
  <c r="Y68" i="8"/>
  <c r="AI2068" i="8"/>
  <c r="W1591" i="8"/>
  <c r="X1591" i="8" s="1"/>
  <c r="Y762" i="8"/>
  <c r="W1215" i="8"/>
  <c r="X1215" i="8" s="1"/>
  <c r="AA146" i="8"/>
  <c r="AA194" i="8"/>
  <c r="AI1469" i="8"/>
  <c r="Y71" i="8"/>
  <c r="W66" i="8"/>
  <c r="X66" i="8" s="1"/>
  <c r="Y67" i="8"/>
  <c r="AI1820" i="8"/>
  <c r="AI1456" i="8"/>
  <c r="W172" i="8"/>
  <c r="X172" i="8" s="1"/>
  <c r="AH2191" i="8"/>
  <c r="W2234" i="8"/>
  <c r="X2234" i="8" s="1"/>
  <c r="AI1947" i="8"/>
  <c r="AI1955" i="8"/>
  <c r="AI1950" i="8"/>
  <c r="W1898" i="8"/>
  <c r="X1898" i="8" s="1"/>
  <c r="AI1903" i="8"/>
  <c r="AC1898" i="8"/>
  <c r="AI1906" i="8"/>
  <c r="AI1895" i="8"/>
  <c r="AI1890" i="8"/>
  <c r="AI1744" i="8"/>
  <c r="AI1814" i="8"/>
  <c r="AI1821" i="8"/>
  <c r="AI1816" i="8"/>
  <c r="AI1824" i="8"/>
  <c r="W1529" i="8"/>
  <c r="X1529" i="8" s="1"/>
  <c r="AI1473" i="8"/>
  <c r="AI1475" i="8"/>
  <c r="AI1477" i="8"/>
  <c r="AA878" i="8"/>
  <c r="W878" i="8"/>
  <c r="X878" i="8" s="1"/>
  <c r="Z866" i="8"/>
  <c r="AA866" i="8" s="1"/>
  <c r="Z848" i="8"/>
  <c r="Y556" i="8"/>
  <c r="AI394" i="8"/>
  <c r="Z350" i="8"/>
  <c r="AA350" i="8" s="1"/>
  <c r="Z16" i="8"/>
  <c r="AH2342" i="8"/>
  <c r="AH2343" i="8"/>
  <c r="W2198" i="8"/>
  <c r="X2198" i="8" s="1"/>
  <c r="W2137" i="8"/>
  <c r="X2137" i="8" s="1"/>
  <c r="AI2066" i="8"/>
  <c r="AI1949" i="8"/>
  <c r="AI1957" i="8"/>
  <c r="AI1952" i="8"/>
  <c r="AI1898" i="8"/>
  <c r="AI1905" i="8"/>
  <c r="AI1900" i="8"/>
  <c r="AI1908" i="8"/>
  <c r="AI1889" i="8"/>
  <c r="AI1897" i="8"/>
  <c r="AI1892" i="8"/>
  <c r="AI1815" i="8"/>
  <c r="AI1823" i="8"/>
  <c r="AI1818" i="8"/>
  <c r="W1286" i="8"/>
  <c r="X1286" i="8" s="1"/>
  <c r="AI1471" i="8"/>
  <c r="AI1476" i="8"/>
  <c r="AI1466" i="8"/>
  <c r="AI1460" i="8"/>
  <c r="AI1439" i="8"/>
  <c r="AC1298" i="8"/>
  <c r="Z873" i="8"/>
  <c r="Z869" i="8"/>
  <c r="Z872" i="8"/>
  <c r="Z710" i="8"/>
  <c r="AJ362" i="8" s="1"/>
  <c r="W346" i="8"/>
  <c r="X346" i="8" s="1"/>
  <c r="AI2042" i="8"/>
  <c r="W1946" i="8"/>
  <c r="X1946" i="8" s="1"/>
  <c r="AI1951" i="8"/>
  <c r="AC1946" i="8"/>
  <c r="AI1899" i="8"/>
  <c r="AI1907" i="8"/>
  <c r="AI1891" i="8"/>
  <c r="AC1886" i="8"/>
  <c r="AI1894" i="8"/>
  <c r="AI1817" i="8"/>
  <c r="AI1825" i="8"/>
  <c r="AI1298" i="8"/>
  <c r="AI1474" i="8"/>
  <c r="AI1467" i="8"/>
  <c r="AI1196" i="8"/>
  <c r="W238" i="8"/>
  <c r="X238" i="8" s="1"/>
  <c r="AH1631" i="8"/>
  <c r="AI2514" i="8"/>
  <c r="W1376" i="8"/>
  <c r="X1376" i="8" s="1"/>
  <c r="Y667" i="8"/>
  <c r="Y565" i="8"/>
  <c r="Y170" i="8"/>
  <c r="AJ170" i="8" s="1"/>
  <c r="AA2" i="8"/>
  <c r="AI2642" i="8"/>
  <c r="AH2594" i="8"/>
  <c r="AI2067" i="8"/>
  <c r="AI2515" i="8"/>
  <c r="AI2516" i="8"/>
  <c r="AH2190" i="8"/>
  <c r="AH2151" i="8"/>
  <c r="AH2102" i="8"/>
  <c r="AH1695" i="8"/>
  <c r="AH1635" i="8"/>
  <c r="AI1779" i="8"/>
  <c r="AH1751" i="8"/>
  <c r="W902" i="8"/>
  <c r="X902" i="8" s="1"/>
  <c r="Y832" i="8"/>
  <c r="Y564" i="8"/>
  <c r="AB554" i="8"/>
  <c r="AI2645" i="8"/>
  <c r="AI2517" i="8"/>
  <c r="AI2500" i="8"/>
  <c r="AH2150" i="8"/>
  <c r="W2123" i="8"/>
  <c r="X2123" i="8" s="1"/>
  <c r="Y637" i="8"/>
  <c r="AI190" i="8"/>
  <c r="AH6" i="8"/>
  <c r="Y629" i="8"/>
  <c r="W2540" i="8"/>
  <c r="X2540" i="8" s="1"/>
  <c r="AH170" i="8"/>
  <c r="AH171" i="8"/>
  <c r="AI1374" i="8"/>
  <c r="W1294" i="8"/>
  <c r="X1294" i="8" s="1"/>
  <c r="Y773" i="8"/>
  <c r="Y763" i="8"/>
  <c r="AJ146" i="8"/>
  <c r="AI1303" i="8"/>
  <c r="W28" i="8"/>
  <c r="X28" i="8" s="1"/>
  <c r="W268" i="8"/>
  <c r="X268" i="8" s="1"/>
  <c r="AJ182" i="8"/>
  <c r="Y114" i="8"/>
  <c r="AI2070" i="8"/>
  <c r="AC1154" i="8"/>
  <c r="AB14" i="8"/>
  <c r="AI2123" i="8"/>
  <c r="AH1076" i="8"/>
  <c r="Z738" i="8"/>
  <c r="Y802" i="8"/>
  <c r="Y709" i="8"/>
  <c r="W382" i="8"/>
  <c r="X382" i="8" s="1"/>
  <c r="Z362" i="8"/>
  <c r="AA362" i="8" s="1"/>
  <c r="Z302" i="8"/>
  <c r="AA302" i="8" s="1"/>
  <c r="W2" i="8"/>
  <c r="X2" i="8" s="1"/>
  <c r="AH261" i="8"/>
  <c r="W2066" i="8"/>
  <c r="X2066" i="8" s="1"/>
  <c r="AH2203" i="8"/>
  <c r="W1874" i="8"/>
  <c r="X1874" i="8" s="1"/>
  <c r="AH1096" i="8"/>
  <c r="Y699" i="8"/>
  <c r="W250" i="8"/>
  <c r="X250" i="8" s="1"/>
  <c r="AI2" i="8"/>
  <c r="W20" i="8"/>
  <c r="X20" i="8" s="1"/>
  <c r="AH1232" i="8"/>
  <c r="W547" i="8"/>
  <c r="X547" i="8" s="1"/>
  <c r="Y701" i="8"/>
  <c r="Z278" i="8"/>
  <c r="AA278" i="8" s="1"/>
  <c r="W336" i="8"/>
  <c r="X336" i="8" s="1"/>
  <c r="W288" i="8"/>
  <c r="X288" i="8" s="1"/>
  <c r="AI3" i="8"/>
  <c r="AI513" i="8"/>
  <c r="AI514" i="8"/>
  <c r="W170" i="8"/>
  <c r="X170" i="8" s="1"/>
  <c r="AI172" i="8"/>
  <c r="Y22" i="8"/>
  <c r="AI380" i="8"/>
  <c r="AI248" i="8"/>
  <c r="Z172" i="8"/>
  <c r="W1657" i="8"/>
  <c r="X1657" i="8" s="1"/>
  <c r="W900" i="8"/>
  <c r="X900" i="8" s="1"/>
  <c r="AH59" i="8"/>
  <c r="AI184" i="8"/>
  <c r="Y51" i="8"/>
  <c r="AI15" i="8"/>
  <c r="AH53" i="8"/>
  <c r="Y254" i="8"/>
  <c r="AA254" i="8" s="1"/>
  <c r="Z28" i="8"/>
  <c r="AI1743" i="8"/>
  <c r="M35" i="68"/>
  <c r="E29" i="68"/>
  <c r="O2" i="14"/>
  <c r="J36" i="14"/>
  <c r="W1234" i="8"/>
  <c r="X1234" i="8" s="1"/>
  <c r="AI1291" i="8"/>
  <c r="W1304" i="8"/>
  <c r="X1304" i="8" s="1"/>
  <c r="Y772" i="8"/>
  <c r="W2439" i="8"/>
  <c r="X2439" i="8" s="1"/>
  <c r="AH2035" i="8"/>
  <c r="AH2061" i="8"/>
  <c r="AC1586" i="8"/>
  <c r="W220" i="8"/>
  <c r="X220" i="8" s="1"/>
  <c r="AB650" i="8"/>
  <c r="AI2078" i="8"/>
  <c r="Z774" i="8"/>
  <c r="Y823" i="8"/>
  <c r="Y736" i="8"/>
  <c r="Y712" i="8"/>
  <c r="Y715" i="8"/>
  <c r="Y671" i="8"/>
  <c r="Y612" i="8"/>
  <c r="Y609" i="8"/>
  <c r="Z112" i="8"/>
  <c r="Y161" i="8"/>
  <c r="AI112" i="8"/>
  <c r="AH1601" i="8"/>
  <c r="Y818" i="8"/>
  <c r="AA818" i="8" s="1"/>
  <c r="W712" i="8"/>
  <c r="X712" i="8" s="1"/>
  <c r="AH429" i="8"/>
  <c r="Y691" i="8"/>
  <c r="Y613" i="8"/>
  <c r="Y196" i="8"/>
  <c r="W115" i="8"/>
  <c r="X115" i="8" s="1"/>
  <c r="Y201" i="8"/>
  <c r="AH159" i="8"/>
  <c r="AI111" i="8"/>
  <c r="Y292" i="8"/>
  <c r="W290" i="8"/>
  <c r="X290" i="8" s="1"/>
  <c r="AH165" i="8"/>
  <c r="Y163" i="8"/>
  <c r="AH2090" i="8"/>
  <c r="AI2188" i="8"/>
  <c r="W922" i="8"/>
  <c r="X922" i="8" s="1"/>
  <c r="Y714" i="8"/>
  <c r="Y819" i="8"/>
  <c r="Y603" i="8"/>
  <c r="AH161" i="8"/>
  <c r="W13" i="8"/>
  <c r="X13" i="8" s="1"/>
  <c r="AH164" i="8"/>
  <c r="Y160" i="8"/>
  <c r="Y821" i="8"/>
  <c r="AI1463" i="8"/>
  <c r="W2246" i="8"/>
  <c r="X2246" i="8" s="1"/>
  <c r="AH2366" i="8"/>
  <c r="AH1984" i="8"/>
  <c r="AI2046" i="8"/>
  <c r="AH1623" i="8"/>
  <c r="AI1710" i="8"/>
  <c r="AI1709" i="8"/>
  <c r="W1646" i="8"/>
  <c r="X1646" i="8" s="1"/>
  <c r="W1587" i="8"/>
  <c r="X1587" i="8" s="1"/>
  <c r="AH1711" i="8"/>
  <c r="AI1286" i="8"/>
  <c r="AI1454" i="8"/>
  <c r="AI1459" i="8"/>
  <c r="AI1464" i="8"/>
  <c r="AI1288" i="8"/>
  <c r="W938" i="8"/>
  <c r="X938" i="8" s="1"/>
  <c r="AH1182" i="8"/>
  <c r="AH1179" i="8"/>
  <c r="W862" i="8"/>
  <c r="X862" i="8" s="1"/>
  <c r="Y975" i="8"/>
  <c r="Y891" i="8"/>
  <c r="Y725" i="8"/>
  <c r="AI2058" i="8"/>
  <c r="W316" i="8"/>
  <c r="X316" i="8" s="1"/>
  <c r="AH2582" i="8"/>
  <c r="W2323" i="8"/>
  <c r="X2323" i="8" s="1"/>
  <c r="AH1694" i="8"/>
  <c r="AH2036" i="8"/>
  <c r="W1778" i="8"/>
  <c r="X1778" i="8" s="1"/>
  <c r="AH1646" i="8"/>
  <c r="AH1627" i="8"/>
  <c r="AH2045" i="8"/>
  <c r="AI1696" i="8"/>
  <c r="W1555" i="8"/>
  <c r="X1555" i="8" s="1"/>
  <c r="W1549" i="8"/>
  <c r="X1549" i="8" s="1"/>
  <c r="AI1708" i="8"/>
  <c r="AI1457" i="8"/>
  <c r="AI1462" i="8"/>
  <c r="AI1455" i="8"/>
  <c r="AH1180" i="8"/>
  <c r="W946" i="8"/>
  <c r="X946" i="8" s="1"/>
  <c r="W924" i="8"/>
  <c r="X924" i="8" s="1"/>
  <c r="AH861" i="8"/>
  <c r="Y822" i="8"/>
  <c r="Y824" i="8"/>
  <c r="W772" i="8"/>
  <c r="X772" i="8" s="1"/>
  <c r="AI1230" i="8"/>
  <c r="AH2060" i="8"/>
  <c r="AI2044" i="8"/>
  <c r="AH1912" i="8"/>
  <c r="W1685" i="8"/>
  <c r="X1685" i="8" s="1"/>
  <c r="W1695" i="8"/>
  <c r="X1695" i="8" s="1"/>
  <c r="AI1707" i="8"/>
  <c r="W1559" i="8"/>
  <c r="X1559" i="8" s="1"/>
  <c r="AI1698" i="8"/>
  <c r="AI1465" i="8"/>
  <c r="AI1461" i="8"/>
  <c r="AH1184" i="8"/>
  <c r="W890" i="8"/>
  <c r="X890" i="8" s="1"/>
  <c r="W820" i="8"/>
  <c r="X820" i="8" s="1"/>
  <c r="Z766" i="8"/>
  <c r="Z666" i="8"/>
  <c r="AJ318" i="8" s="1"/>
  <c r="Y825" i="8"/>
  <c r="W2060" i="8"/>
  <c r="X2060" i="8" s="1"/>
  <c r="W1617" i="8"/>
  <c r="X1617" i="8" s="1"/>
  <c r="AI1424" i="8"/>
  <c r="AH2702" i="8"/>
  <c r="AI2529" i="8"/>
  <c r="AI2524" i="8"/>
  <c r="AH2496" i="8"/>
  <c r="AH2402" i="8"/>
  <c r="AI1651" i="8"/>
  <c r="AH1755" i="8"/>
  <c r="AI1365" i="8"/>
  <c r="AI1372" i="8"/>
  <c r="W1179" i="8"/>
  <c r="X1179" i="8" s="1"/>
  <c r="AI2531" i="8"/>
  <c r="AI2526" i="8"/>
  <c r="W2369" i="8"/>
  <c r="X2369" i="8" s="1"/>
  <c r="AI2346" i="8"/>
  <c r="W2270" i="8"/>
  <c r="X2270" i="8" s="1"/>
  <c r="AH2238" i="8"/>
  <c r="AH2273" i="8"/>
  <c r="AH2239" i="8"/>
  <c r="AI2223" i="8"/>
  <c r="W2054" i="8"/>
  <c r="X2054" i="8" s="1"/>
  <c r="AI1854" i="8"/>
  <c r="AI2080" i="8"/>
  <c r="AI1360" i="8"/>
  <c r="AI1204" i="8"/>
  <c r="AI896" i="8"/>
  <c r="AH2699" i="8"/>
  <c r="AH2704" i="8"/>
  <c r="AI2623" i="8"/>
  <c r="AI2624" i="8"/>
  <c r="AI2525" i="8"/>
  <c r="AI2533" i="8"/>
  <c r="AI2528" i="8"/>
  <c r="AH2379" i="8"/>
  <c r="AI2345" i="8"/>
  <c r="AH2270" i="8"/>
  <c r="W2257" i="8"/>
  <c r="X2257" i="8" s="1"/>
  <c r="AI2353" i="8"/>
  <c r="AH2241" i="8"/>
  <c r="AI2054" i="8"/>
  <c r="W2018" i="8"/>
  <c r="X2018" i="8" s="1"/>
  <c r="AI2079" i="8"/>
  <c r="AI1202" i="8"/>
  <c r="AI1381" i="8"/>
  <c r="AI1200" i="8"/>
  <c r="AI1375" i="8"/>
  <c r="AI466" i="8"/>
  <c r="AI2527" i="8"/>
  <c r="AC2522" i="8"/>
  <c r="AI2530" i="8"/>
  <c r="AI2535" i="8"/>
  <c r="AH2378" i="8"/>
  <c r="AI2297" i="8"/>
  <c r="AH2236" i="8"/>
  <c r="W2223" i="8"/>
  <c r="X2223" i="8" s="1"/>
  <c r="AH2193" i="8"/>
  <c r="AI2187" i="8"/>
  <c r="AH1840" i="8"/>
  <c r="AI1859" i="8"/>
  <c r="AI1940" i="8"/>
  <c r="W1743" i="8"/>
  <c r="X1743" i="8" s="1"/>
  <c r="AI1602" i="8"/>
  <c r="AI1370" i="8"/>
  <c r="W1308" i="8"/>
  <c r="X1308" i="8" s="1"/>
  <c r="Y803" i="8"/>
  <c r="Y786" i="8"/>
  <c r="Y659" i="8"/>
  <c r="W8" i="8"/>
  <c r="X8" i="8" s="1"/>
  <c r="AI2069" i="8"/>
  <c r="AI1656" i="8"/>
  <c r="AI1631" i="8"/>
  <c r="W1432" i="8"/>
  <c r="X1432" i="8" s="1"/>
  <c r="W1191" i="8"/>
  <c r="X1191" i="8" s="1"/>
  <c r="Y743" i="8"/>
  <c r="W1633" i="8"/>
  <c r="X1633" i="8" s="1"/>
  <c r="AI1207" i="8"/>
  <c r="W1669" i="8"/>
  <c r="X1669" i="8" s="1"/>
  <c r="W1237" i="8"/>
  <c r="X1237" i="8" s="1"/>
  <c r="Y651" i="8"/>
  <c r="AI2696" i="8"/>
  <c r="AH2696" i="8"/>
  <c r="AI2548" i="8"/>
  <c r="AH2445" i="8"/>
  <c r="W2354" i="8"/>
  <c r="X2354" i="8" s="1"/>
  <c r="AH2164" i="8"/>
  <c r="AI2035" i="8"/>
  <c r="AH1948" i="8"/>
  <c r="AH1723" i="8"/>
  <c r="AH1613" i="8"/>
  <c r="AH2021" i="8"/>
  <c r="W1599" i="8"/>
  <c r="X1599" i="8" s="1"/>
  <c r="AI1599" i="8"/>
  <c r="W1623" i="8"/>
  <c r="X1623" i="8" s="1"/>
  <c r="AI1629" i="8"/>
  <c r="W1483" i="8"/>
  <c r="X1483" i="8" s="1"/>
  <c r="AI1377" i="8"/>
  <c r="AI1376" i="8"/>
  <c r="AI1210" i="8"/>
  <c r="AI1371" i="8"/>
  <c r="AI1203" i="8"/>
  <c r="W830" i="8"/>
  <c r="X830" i="8" s="1"/>
  <c r="Y798" i="8"/>
  <c r="Y795" i="8"/>
  <c r="AI2695" i="8"/>
  <c r="AH2697" i="8"/>
  <c r="AH2693" i="8"/>
  <c r="AH2491" i="8"/>
  <c r="AI2600" i="8"/>
  <c r="AH2442" i="8"/>
  <c r="AH1651" i="8"/>
  <c r="AI1961" i="8"/>
  <c r="AH1973" i="8"/>
  <c r="AH1656" i="8"/>
  <c r="AI1630" i="8"/>
  <c r="W1245" i="8"/>
  <c r="X1245" i="8" s="1"/>
  <c r="AI1373" i="8"/>
  <c r="AI1380" i="8"/>
  <c r="AI1206" i="8"/>
  <c r="AI1175" i="8"/>
  <c r="Y804" i="8"/>
  <c r="Y657" i="8"/>
  <c r="Y738" i="8"/>
  <c r="AC1262" i="8"/>
  <c r="Y707" i="8"/>
  <c r="AI1960" i="8"/>
  <c r="W1187" i="8"/>
  <c r="X1187" i="8" s="1"/>
  <c r="Y655" i="8"/>
  <c r="Z75" i="8"/>
  <c r="AJ75" i="8" s="1"/>
  <c r="Y830" i="8"/>
  <c r="AA830" i="8" s="1"/>
  <c r="Y750" i="8"/>
  <c r="AI1297" i="8"/>
  <c r="AH2701" i="8"/>
  <c r="AH2062" i="8"/>
  <c r="AC2102" i="8"/>
  <c r="AH2037" i="8"/>
  <c r="W2628" i="8"/>
  <c r="X2628" i="8" s="1"/>
  <c r="W2194" i="8"/>
  <c r="X2194" i="8" s="1"/>
  <c r="AI2099" i="8"/>
  <c r="AH1617" i="8"/>
  <c r="W1595" i="8"/>
  <c r="X1595" i="8" s="1"/>
  <c r="W1734" i="8"/>
  <c r="X1734" i="8" s="1"/>
  <c r="W1593" i="8"/>
  <c r="X1593" i="8" s="1"/>
  <c r="AI1410" i="8"/>
  <c r="W1798" i="8"/>
  <c r="X1798" i="8" s="1"/>
  <c r="AC1634" i="8"/>
  <c r="W1214" i="8"/>
  <c r="X1214" i="8" s="1"/>
  <c r="W1748" i="8"/>
  <c r="X1748" i="8" s="1"/>
  <c r="W1142" i="8"/>
  <c r="X1142" i="8" s="1"/>
  <c r="W1229" i="8"/>
  <c r="X1229" i="8" s="1"/>
  <c r="W1597" i="8"/>
  <c r="X1597" i="8" s="1"/>
  <c r="AH118" i="8"/>
  <c r="AH1121" i="8"/>
  <c r="W1619" i="8"/>
  <c r="X1619" i="8" s="1"/>
  <c r="W1163" i="8"/>
  <c r="X1163" i="8" s="1"/>
  <c r="W1072" i="8"/>
  <c r="X1072" i="8" s="1"/>
  <c r="Y695" i="8"/>
  <c r="W36" i="8"/>
  <c r="X36" i="8" s="1"/>
  <c r="AI1284" i="8"/>
  <c r="AI2698" i="8"/>
  <c r="AI1368" i="8"/>
  <c r="W1624" i="8"/>
  <c r="X1624" i="8" s="1"/>
  <c r="AH1628" i="8"/>
  <c r="AH1626" i="8"/>
  <c r="W1605" i="8"/>
  <c r="X1605" i="8" s="1"/>
  <c r="AC1598" i="8"/>
  <c r="AI1606" i="8"/>
  <c r="W1435" i="8"/>
  <c r="X1435" i="8" s="1"/>
  <c r="AB1430" i="8"/>
  <c r="AI1219" i="8"/>
  <c r="W1219" i="8"/>
  <c r="X1219" i="8" s="1"/>
  <c r="AI1217" i="8"/>
  <c r="AI1216" i="8"/>
  <c r="AI1218" i="8"/>
  <c r="W1183" i="8"/>
  <c r="X1183" i="8" s="1"/>
  <c r="AI1181" i="8"/>
  <c r="AI1182" i="8"/>
  <c r="AI1185" i="8"/>
  <c r="W1185" i="8"/>
  <c r="X1185" i="8" s="1"/>
  <c r="AI1184" i="8"/>
  <c r="AH1147" i="8"/>
  <c r="AH1146" i="8"/>
  <c r="AH1145" i="8"/>
  <c r="AH1148" i="8"/>
  <c r="AH1143" i="8"/>
  <c r="AH1153" i="8"/>
  <c r="AH1144" i="8"/>
  <c r="AH1149" i="8"/>
  <c r="AH1142" i="8"/>
  <c r="AH1151" i="8"/>
  <c r="AH1150" i="8"/>
  <c r="AB1178" i="8"/>
  <c r="AH1178" i="8"/>
  <c r="W1178" i="8"/>
  <c r="X1178" i="8" s="1"/>
  <c r="AI1169" i="8"/>
  <c r="AI1166" i="8"/>
  <c r="AI1167" i="8"/>
  <c r="AC1166" i="8"/>
  <c r="AI1170" i="8"/>
  <c r="AH1159" i="8"/>
  <c r="AH1158" i="8"/>
  <c r="AH1156" i="8"/>
  <c r="AH1160" i="8"/>
  <c r="AH1161" i="8"/>
  <c r="AH1154" i="8"/>
  <c r="W1086" i="8"/>
  <c r="X1086" i="8" s="1"/>
  <c r="AH1163" i="8"/>
  <c r="AH1162" i="8"/>
  <c r="AH1155" i="8"/>
  <c r="AH1165" i="8"/>
  <c r="AH1157" i="8"/>
  <c r="AI1195" i="8"/>
  <c r="W1195" i="8"/>
  <c r="X1195" i="8" s="1"/>
  <c r="AI1194" i="8"/>
  <c r="W494" i="8"/>
  <c r="X494" i="8" s="1"/>
  <c r="Z494" i="8"/>
  <c r="AA494" i="8" s="1"/>
  <c r="Z50" i="8"/>
  <c r="AI50" i="8"/>
  <c r="W50" i="8"/>
  <c r="X50" i="8" s="1"/>
  <c r="W30" i="8"/>
  <c r="X30" i="8" s="1"/>
  <c r="Y32" i="8"/>
  <c r="AH36" i="8"/>
  <c r="AI1828" i="8"/>
  <c r="AI1827" i="8"/>
  <c r="AI1836" i="8"/>
  <c r="AI1837" i="8"/>
  <c r="AI1826" i="8"/>
  <c r="AI1832" i="8"/>
  <c r="AI1833" i="8"/>
  <c r="W1826" i="8"/>
  <c r="X1826" i="8" s="1"/>
  <c r="AI1718" i="8"/>
  <c r="W1718" i="8"/>
  <c r="X1718" i="8" s="1"/>
  <c r="AI1272" i="8"/>
  <c r="AI1450" i="8"/>
  <c r="AI1445" i="8"/>
  <c r="AI1443" i="8"/>
  <c r="AI1452" i="8"/>
  <c r="AI1447" i="8"/>
  <c r="AI1442" i="8"/>
  <c r="W1274" i="8"/>
  <c r="X1274" i="8" s="1"/>
  <c r="AC1274" i="8"/>
  <c r="AI1449" i="8"/>
  <c r="AI1453" i="8"/>
  <c r="AI1451" i="8"/>
  <c r="AI1274" i="8"/>
  <c r="AI1242" i="8"/>
  <c r="AI1244" i="8"/>
  <c r="W1180" i="8"/>
  <c r="X1180" i="8" s="1"/>
  <c r="AI1180" i="8"/>
  <c r="W566" i="8"/>
  <c r="X566" i="8" s="1"/>
  <c r="Z566" i="8"/>
  <c r="AJ218" i="8" s="1"/>
  <c r="AI517" i="8"/>
  <c r="Z527" i="8"/>
  <c r="AI826" i="8"/>
  <c r="AI818" i="8"/>
  <c r="AI825" i="8"/>
  <c r="AI829" i="8"/>
  <c r="Z526" i="8"/>
  <c r="AI518" i="8"/>
  <c r="AI819" i="8"/>
  <c r="AI827" i="8"/>
  <c r="AI824" i="8"/>
  <c r="AI820" i="8"/>
  <c r="AC518" i="8"/>
  <c r="Z529" i="8"/>
  <c r="Z528" i="8"/>
  <c r="AI821" i="8"/>
  <c r="AI828" i="8"/>
  <c r="AI516" i="8"/>
  <c r="AI823" i="8"/>
  <c r="W266" i="8"/>
  <c r="X266" i="8" s="1"/>
  <c r="Z266" i="8"/>
  <c r="AJ566" i="8" s="1"/>
  <c r="AI322" i="8"/>
  <c r="W322" i="8"/>
  <c r="X322" i="8" s="1"/>
  <c r="W29" i="8"/>
  <c r="X29" i="8" s="1"/>
  <c r="Z29" i="8"/>
  <c r="W1648" i="8"/>
  <c r="X1648" i="8" s="1"/>
  <c r="AH1652" i="8"/>
  <c r="AH1648" i="8"/>
  <c r="AH2051" i="8"/>
  <c r="AH2049" i="8"/>
  <c r="AH1199" i="8"/>
  <c r="W1199" i="8"/>
  <c r="X1199" i="8" s="1"/>
  <c r="AH1170" i="8"/>
  <c r="AH1172" i="8"/>
  <c r="W622" i="8"/>
  <c r="X622" i="8" s="1"/>
  <c r="AB614" i="8"/>
  <c r="Y624" i="8"/>
  <c r="Z916" i="8"/>
  <c r="Z915" i="8"/>
  <c r="Y733" i="8"/>
  <c r="AB722" i="8"/>
  <c r="Y732" i="8"/>
  <c r="Y569" i="8"/>
  <c r="Y568" i="8"/>
  <c r="Y575" i="8"/>
  <c r="Y572" i="8"/>
  <c r="Y570" i="8"/>
  <c r="Y573" i="8"/>
  <c r="AB566" i="8"/>
  <c r="Y576" i="8"/>
  <c r="Y571" i="8"/>
  <c r="W568" i="8"/>
  <c r="X568" i="8" s="1"/>
  <c r="AH240" i="8"/>
  <c r="W240" i="8"/>
  <c r="X240" i="8" s="1"/>
  <c r="W754" i="8"/>
  <c r="X754" i="8" s="1"/>
  <c r="Y755" i="8"/>
  <c r="Y756" i="8"/>
  <c r="W166" i="8"/>
  <c r="X166" i="8" s="1"/>
  <c r="AH169" i="8"/>
  <c r="AH166" i="8"/>
  <c r="AB2" i="8"/>
  <c r="AH8" i="8"/>
  <c r="Y13" i="8"/>
  <c r="AH9" i="8"/>
  <c r="Y12" i="8"/>
  <c r="AH136" i="8"/>
  <c r="Y137" i="8"/>
  <c r="AH138" i="8"/>
  <c r="Y141" i="8"/>
  <c r="W136" i="8"/>
  <c r="X136" i="8" s="1"/>
  <c r="Y685" i="8"/>
  <c r="Y683" i="8"/>
  <c r="Y681" i="8"/>
  <c r="AB674" i="8"/>
  <c r="Y684" i="8"/>
  <c r="W1971" i="8"/>
  <c r="X1971" i="8" s="1"/>
  <c r="AI1971" i="8"/>
  <c r="W1256" i="8"/>
  <c r="X1256" i="8" s="1"/>
  <c r="AI1248" i="8"/>
  <c r="AC1250" i="8"/>
  <c r="AI1254" i="8"/>
  <c r="AI1422" i="8"/>
  <c r="AI1425" i="8"/>
  <c r="AI1418" i="8"/>
  <c r="AI1428" i="8"/>
  <c r="AI1420" i="8"/>
  <c r="AI1423" i="8"/>
  <c r="AI1252" i="8"/>
  <c r="AI1256" i="8"/>
  <c r="AI1426" i="8"/>
  <c r="AI1429" i="8"/>
  <c r="AI1421" i="8"/>
  <c r="AI1250" i="8"/>
  <c r="AI817" i="8"/>
  <c r="Z514" i="8"/>
  <c r="AI808" i="8"/>
  <c r="Z509" i="8"/>
  <c r="AI813" i="8"/>
  <c r="Z510" i="8"/>
  <c r="AI809" i="8"/>
  <c r="AI806" i="8"/>
  <c r="Z511" i="8"/>
  <c r="AI506" i="8"/>
  <c r="AI63" i="8"/>
  <c r="AI62" i="8"/>
  <c r="Z64" i="8"/>
  <c r="AA64" i="8" s="1"/>
  <c r="W62" i="8"/>
  <c r="X62" i="8" s="1"/>
  <c r="AI2693" i="8"/>
  <c r="AI2519" i="8"/>
  <c r="AI2536" i="8"/>
  <c r="AH2414" i="8"/>
  <c r="W2263" i="8"/>
  <c r="X2263" i="8" s="1"/>
  <c r="AH2330" i="8"/>
  <c r="AI2108" i="8"/>
  <c r="AI2109" i="8"/>
  <c r="AI2094" i="8"/>
  <c r="AI2076" i="8"/>
  <c r="AC2030" i="8"/>
  <c r="AI2064" i="8"/>
  <c r="AI2052" i="8"/>
  <c r="AH2007" i="8"/>
  <c r="AI1861" i="8"/>
  <c r="AI1856" i="8"/>
  <c r="W1730" i="8"/>
  <c r="X1730" i="8" s="1"/>
  <c r="W1934" i="8"/>
  <c r="X1934" i="8" s="1"/>
  <c r="AC1934" i="8"/>
  <c r="AI1942" i="8"/>
  <c r="W1838" i="8"/>
  <c r="X1838" i="8" s="1"/>
  <c r="AI1843" i="8"/>
  <c r="AC1838" i="8"/>
  <c r="AI1848" i="8"/>
  <c r="AH1655" i="8"/>
  <c r="AH2048" i="8"/>
  <c r="AI1637" i="8"/>
  <c r="AI1405" i="8"/>
  <c r="AI1448" i="8"/>
  <c r="AI1436" i="8"/>
  <c r="W149" i="8"/>
  <c r="X149" i="8" s="1"/>
  <c r="AI1613" i="8"/>
  <c r="AI1614" i="8"/>
  <c r="AI1611" i="8"/>
  <c r="AI1612" i="8"/>
  <c r="AI1408" i="8"/>
  <c r="AI1407" i="8"/>
  <c r="AI1406" i="8"/>
  <c r="AC1238" i="8"/>
  <c r="AI1416" i="8"/>
  <c r="AI1399" i="8"/>
  <c r="AI1228" i="8"/>
  <c r="W1233" i="8"/>
  <c r="X1233" i="8" s="1"/>
  <c r="AI1403" i="8"/>
  <c r="AI1232" i="8"/>
  <c r="AI1398" i="8"/>
  <c r="AI1394" i="8"/>
  <c r="AI1224" i="8"/>
  <c r="AI1404" i="8"/>
  <c r="AI1396" i="8"/>
  <c r="AI1397" i="8"/>
  <c r="AI1226" i="8"/>
  <c r="AI1402" i="8"/>
  <c r="AI1401" i="8"/>
  <c r="AH1166" i="8"/>
  <c r="W1166" i="8"/>
  <c r="X1166" i="8" s="1"/>
  <c r="AI1382" i="8"/>
  <c r="AI1212" i="8"/>
  <c r="AI1392" i="8"/>
  <c r="AI1384" i="8"/>
  <c r="AI1214" i="8"/>
  <c r="AI1385" i="8"/>
  <c r="AI1390" i="8"/>
  <c r="AI1383" i="8"/>
  <c r="AI1389" i="8"/>
  <c r="AI1388" i="8"/>
  <c r="AI1387" i="8"/>
  <c r="AH1104" i="8"/>
  <c r="AH1099" i="8"/>
  <c r="AH1098" i="8"/>
  <c r="AH1095" i="8"/>
  <c r="AH1100" i="8"/>
  <c r="AH1094" i="8"/>
  <c r="AB1022" i="8"/>
  <c r="AH1101" i="8"/>
  <c r="AH1102" i="8"/>
  <c r="AH1097" i="8"/>
  <c r="W1022" i="8"/>
  <c r="X1022" i="8" s="1"/>
  <c r="AH1103" i="8"/>
  <c r="AH864" i="8"/>
  <c r="W864" i="8"/>
  <c r="X864" i="8" s="1"/>
  <c r="AH934" i="8"/>
  <c r="W934" i="8"/>
  <c r="X934" i="8" s="1"/>
  <c r="AH1133" i="8"/>
  <c r="AH1141" i="8"/>
  <c r="AH1135" i="8"/>
  <c r="AH1137" i="8"/>
  <c r="AH1131" i="8"/>
  <c r="AH1130" i="8"/>
  <c r="AH1138" i="8"/>
  <c r="AH1140" i="8"/>
  <c r="AH1134" i="8"/>
  <c r="AH1132" i="8"/>
  <c r="AH1136" i="8"/>
  <c r="Y811" i="8"/>
  <c r="Y808" i="8"/>
  <c r="Y810" i="8"/>
  <c r="W774" i="8"/>
  <c r="X774" i="8" s="1"/>
  <c r="Y781" i="8"/>
  <c r="Y779" i="8"/>
  <c r="AB770" i="8"/>
  <c r="Y780" i="8"/>
  <c r="Y776" i="8"/>
  <c r="Y777" i="8"/>
  <c r="Y774" i="8"/>
  <c r="AJ426" i="8" s="1"/>
  <c r="W590" i="8"/>
  <c r="X590" i="8" s="1"/>
  <c r="Y597" i="8"/>
  <c r="AB590" i="8"/>
  <c r="Y600" i="8"/>
  <c r="Y595" i="8"/>
  <c r="Y590" i="8"/>
  <c r="AA590" i="8" s="1"/>
  <c r="Y601" i="8"/>
  <c r="Y593" i="8"/>
  <c r="Y592" i="8"/>
  <c r="Y599" i="8"/>
  <c r="Y596" i="8"/>
  <c r="Y591" i="8"/>
  <c r="Y594" i="8"/>
  <c r="Y176" i="8"/>
  <c r="AH180" i="8"/>
  <c r="AH176" i="8"/>
  <c r="AI867" i="8"/>
  <c r="AI871" i="8"/>
  <c r="Z877" i="8"/>
  <c r="Z875" i="8"/>
  <c r="Z876" i="8"/>
  <c r="Z874" i="8"/>
  <c r="AI866" i="8"/>
  <c r="W874" i="8"/>
  <c r="X874" i="8" s="1"/>
  <c r="AI873" i="8"/>
  <c r="AI869" i="8"/>
  <c r="AC866" i="8"/>
  <c r="W626" i="8"/>
  <c r="X626" i="8" s="1"/>
  <c r="Z626" i="8"/>
  <c r="AA626" i="8" s="1"/>
  <c r="W386" i="8"/>
  <c r="X386" i="8" s="1"/>
  <c r="Z386" i="8"/>
  <c r="AA386" i="8" s="1"/>
  <c r="AI298" i="8"/>
  <c r="W298" i="8"/>
  <c r="X298" i="8" s="1"/>
  <c r="AI2694" i="8"/>
  <c r="AI2691" i="8"/>
  <c r="AI2692" i="8"/>
  <c r="AH2584" i="8"/>
  <c r="W2495" i="8"/>
  <c r="X2495" i="8" s="1"/>
  <c r="AI2521" i="8"/>
  <c r="AI2518" i="8"/>
  <c r="W2269" i="8"/>
  <c r="X2269" i="8" s="1"/>
  <c r="AH2390" i="8"/>
  <c r="AH2334" i="8"/>
  <c r="AI2112" i="8"/>
  <c r="W2093" i="8"/>
  <c r="X2093" i="8" s="1"/>
  <c r="AI2111" i="8"/>
  <c r="W2174" i="8"/>
  <c r="X2174" i="8" s="1"/>
  <c r="AI2098" i="8"/>
  <c r="AI2093" i="8"/>
  <c r="AI2071" i="8"/>
  <c r="AI2036" i="8"/>
  <c r="AI2055" i="8"/>
  <c r="AI2049" i="8"/>
  <c r="AH2041" i="8"/>
  <c r="W2007" i="8"/>
  <c r="X2007" i="8" s="1"/>
  <c r="W1850" i="8"/>
  <c r="X1850" i="8" s="1"/>
  <c r="AI1855" i="8"/>
  <c r="AC1850" i="8"/>
  <c r="AI1858" i="8"/>
  <c r="AI1792" i="8"/>
  <c r="AI1941" i="8"/>
  <c r="AI1944" i="8"/>
  <c r="AI1838" i="8"/>
  <c r="AI1845" i="8"/>
  <c r="AI1840" i="8"/>
  <c r="AH1649" i="8"/>
  <c r="AH1634" i="8"/>
  <c r="AH1629" i="8"/>
  <c r="AH1625" i="8"/>
  <c r="AH1990" i="8"/>
  <c r="AI1829" i="8"/>
  <c r="W1958" i="8"/>
  <c r="X1958" i="8" s="1"/>
  <c r="AI1391" i="8"/>
  <c r="AI1444" i="8"/>
  <c r="AI1419" i="8"/>
  <c r="AI1400" i="8"/>
  <c r="AH212" i="8"/>
  <c r="W2035" i="8"/>
  <c r="X2035" i="8" s="1"/>
  <c r="AH2038" i="8"/>
  <c r="AB2030" i="8"/>
  <c r="AH1922" i="8"/>
  <c r="W1922" i="8"/>
  <c r="X1922" i="8" s="1"/>
  <c r="W1604" i="8"/>
  <c r="X1604" i="8" s="1"/>
  <c r="AH1608" i="8"/>
  <c r="W1664" i="8"/>
  <c r="X1664" i="8" s="1"/>
  <c r="AB1658" i="8"/>
  <c r="W1610" i="8"/>
  <c r="X1610" i="8" s="1"/>
  <c r="AH1614" i="8"/>
  <c r="AH1612" i="8"/>
  <c r="AH1610" i="8"/>
  <c r="AI1635" i="8"/>
  <c r="AI1640" i="8"/>
  <c r="W1635" i="8"/>
  <c r="X1635" i="8" s="1"/>
  <c r="AI1638" i="8"/>
  <c r="AI1643" i="8"/>
  <c r="AI1636" i="8"/>
  <c r="W1173" i="8"/>
  <c r="X1173" i="8" s="1"/>
  <c r="AI1171" i="8"/>
  <c r="AI1173" i="8"/>
  <c r="AI1172" i="8"/>
  <c r="AI1267" i="8"/>
  <c r="AI1434" i="8"/>
  <c r="AI1437" i="8"/>
  <c r="AI1430" i="8"/>
  <c r="AI1260" i="8"/>
  <c r="AI1264" i="8"/>
  <c r="AI1440" i="8"/>
  <c r="AI1432" i="8"/>
  <c r="AI1435" i="8"/>
  <c r="AI1438" i="8"/>
  <c r="AI1441" i="8"/>
  <c r="AI1433" i="8"/>
  <c r="AI1262" i="8"/>
  <c r="AI1247" i="8"/>
  <c r="W1247" i="8"/>
  <c r="X1247" i="8" s="1"/>
  <c r="AH1124" i="8"/>
  <c r="AH1120" i="8"/>
  <c r="AH1126" i="8"/>
  <c r="AH1123" i="8"/>
  <c r="AH1128" i="8"/>
  <c r="W1046" i="8"/>
  <c r="X1046" i="8" s="1"/>
  <c r="Y926" i="8"/>
  <c r="AJ998" i="8" s="1"/>
  <c r="W926" i="8"/>
  <c r="X926" i="8" s="1"/>
  <c r="W642" i="8"/>
  <c r="X642" i="8" s="1"/>
  <c r="Y649" i="8"/>
  <c r="Y647" i="8"/>
  <c r="Y643" i="8"/>
  <c r="Y644" i="8"/>
  <c r="Y642" i="8"/>
  <c r="AH1168" i="8"/>
  <c r="Y83" i="8"/>
  <c r="Y76" i="8"/>
  <c r="AH83" i="8"/>
  <c r="Y78" i="8"/>
  <c r="AH85" i="8"/>
  <c r="W76" i="8"/>
  <c r="X76" i="8" s="1"/>
  <c r="AH79" i="8"/>
  <c r="Y81" i="8"/>
  <c r="AH76" i="8"/>
  <c r="Y80" i="8"/>
  <c r="AH84" i="8"/>
  <c r="AH77" i="8"/>
  <c r="AH82" i="8"/>
  <c r="Y585" i="8"/>
  <c r="AB578" i="8"/>
  <c r="Y588" i="8"/>
  <c r="Y589" i="8"/>
  <c r="Y580" i="8"/>
  <c r="W104" i="8"/>
  <c r="X104" i="8" s="1"/>
  <c r="AH104" i="8"/>
  <c r="AH155" i="8"/>
  <c r="AH150" i="8"/>
  <c r="AI1790" i="8"/>
  <c r="W1790" i="8"/>
  <c r="X1790" i="8" s="1"/>
  <c r="W1192" i="8"/>
  <c r="X1192" i="8" s="1"/>
  <c r="AI1358" i="8"/>
  <c r="AI1189" i="8"/>
  <c r="AI1361" i="8"/>
  <c r="AI1192" i="8"/>
  <c r="AI1366" i="8"/>
  <c r="AI1367" i="8"/>
  <c r="AI1364" i="8"/>
  <c r="AI1363" i="8"/>
  <c r="AI1191" i="8"/>
  <c r="AI1369" i="8"/>
  <c r="AI1362" i="8"/>
  <c r="AI1359" i="8"/>
  <c r="AI1190" i="8"/>
  <c r="Z542" i="8"/>
  <c r="AJ842" i="8" s="1"/>
  <c r="W542" i="8"/>
  <c r="X542" i="8" s="1"/>
  <c r="W418" i="8"/>
  <c r="X418" i="8" s="1"/>
  <c r="AI418" i="8"/>
  <c r="AI334" i="8"/>
  <c r="W334" i="8"/>
  <c r="X334" i="8" s="1"/>
  <c r="Z482" i="8"/>
  <c r="AA482" i="8" s="1"/>
  <c r="W482" i="8"/>
  <c r="X482" i="8" s="1"/>
  <c r="W904" i="8"/>
  <c r="X904" i="8" s="1"/>
  <c r="Z904" i="8"/>
  <c r="W158" i="8"/>
  <c r="X158" i="8" s="1"/>
  <c r="AI158" i="8"/>
  <c r="AC2690" i="8"/>
  <c r="AH2550" i="8"/>
  <c r="AI2699" i="8"/>
  <c r="AI2690" i="8"/>
  <c r="AI2520" i="8"/>
  <c r="AI2549" i="8"/>
  <c r="AI2559" i="8"/>
  <c r="AH2541" i="8"/>
  <c r="AH2415" i="8"/>
  <c r="AI2300" i="8"/>
  <c r="AI2251" i="8"/>
  <c r="AC2090" i="8"/>
  <c r="AH2075" i="8"/>
  <c r="AH2070" i="8"/>
  <c r="AI2033" i="8"/>
  <c r="AI2038" i="8"/>
  <c r="AI2063" i="8"/>
  <c r="AH2071" i="8"/>
  <c r="AH2010" i="8"/>
  <c r="AH1852" i="8"/>
  <c r="AI1857" i="8"/>
  <c r="AI1860" i="8"/>
  <c r="AI1943" i="8"/>
  <c r="W1886" i="8"/>
  <c r="X1886" i="8" s="1"/>
  <c r="AI1839" i="8"/>
  <c r="AI1847" i="8"/>
  <c r="AI1842" i="8"/>
  <c r="AI1830" i="8"/>
  <c r="AI1607" i="8"/>
  <c r="AI1642" i="8"/>
  <c r="AH1632" i="8"/>
  <c r="AI1431" i="8"/>
  <c r="AI1427" i="8"/>
  <c r="AI1386" i="8"/>
  <c r="AI1266" i="8"/>
  <c r="AI1240" i="8"/>
  <c r="AI1395" i="8"/>
  <c r="AI1215" i="8"/>
  <c r="W116" i="8"/>
  <c r="X116" i="8" s="1"/>
  <c r="AH1737" i="8"/>
  <c r="W1523" i="8"/>
  <c r="X1523" i="8" s="1"/>
  <c r="Z634" i="8"/>
  <c r="AA634" i="8" s="1"/>
  <c r="Z544" i="8"/>
  <c r="AI51" i="8"/>
  <c r="AI1746" i="8"/>
  <c r="Z495" i="8"/>
  <c r="AH223" i="8"/>
  <c r="AI1974" i="8"/>
  <c r="AI1731" i="8"/>
  <c r="W1515" i="8"/>
  <c r="X1515" i="8" s="1"/>
  <c r="Z798" i="8"/>
  <c r="Z718" i="8"/>
  <c r="Z618" i="8"/>
  <c r="Z570" i="8"/>
  <c r="AI356" i="8"/>
  <c r="AI332" i="8"/>
  <c r="AI236" i="8"/>
  <c r="Z907" i="8"/>
  <c r="Z786" i="8"/>
  <c r="Z752" i="8"/>
  <c r="Z704" i="8"/>
  <c r="Z536" i="8"/>
  <c r="AH501" i="8"/>
  <c r="Y844" i="8"/>
  <c r="AH1088" i="8"/>
  <c r="AH897" i="8"/>
  <c r="Z646" i="8"/>
  <c r="Z594" i="8"/>
  <c r="Z584" i="8"/>
  <c r="W537" i="8"/>
  <c r="X537" i="8" s="1"/>
  <c r="AI320" i="8"/>
  <c r="AI284" i="8"/>
  <c r="AH2224" i="8"/>
  <c r="AB2438" i="8"/>
  <c r="AH1756" i="8"/>
  <c r="AI1350" i="8"/>
  <c r="AI2074" i="8"/>
  <c r="AI2101" i="8"/>
  <c r="AH2557" i="8"/>
  <c r="AH2441" i="8"/>
  <c r="AH2217" i="8"/>
  <c r="AH2251" i="8"/>
  <c r="AI2235" i="8"/>
  <c r="AH2225" i="8"/>
  <c r="AI2073" i="8"/>
  <c r="AI2072" i="8"/>
  <c r="AB2054" i="8"/>
  <c r="W2068" i="8"/>
  <c r="X2068" i="8" s="1"/>
  <c r="AB2042" i="8"/>
  <c r="AH2016" i="8"/>
  <c r="AH2013" i="8"/>
  <c r="AH2053" i="8"/>
  <c r="AI2697" i="8"/>
  <c r="AI2700" i="8"/>
  <c r="AI2701" i="8"/>
  <c r="AH2443" i="8"/>
  <c r="AH2603" i="8"/>
  <c r="AI2547" i="8"/>
  <c r="AH2439" i="8"/>
  <c r="AH2294" i="8"/>
  <c r="W2222" i="8"/>
  <c r="X2222" i="8" s="1"/>
  <c r="AI2236" i="8"/>
  <c r="AI2237" i="8"/>
  <c r="AH2229" i="8"/>
  <c r="AC2066" i="8"/>
  <c r="AI2201" i="8"/>
  <c r="AH2050" i="8"/>
  <c r="AI29" i="8"/>
  <c r="AI822" i="8"/>
  <c r="AI1253" i="8"/>
  <c r="AI1255" i="8"/>
  <c r="AI159" i="8"/>
  <c r="Y330" i="8"/>
  <c r="Y812" i="8"/>
  <c r="AI1251" i="8"/>
  <c r="Z246" i="8"/>
  <c r="Y208" i="8"/>
  <c r="Z234" i="8"/>
  <c r="AI1233" i="8"/>
  <c r="W1300" i="8"/>
  <c r="X1300" i="8" s="1"/>
  <c r="AI1249" i="8"/>
  <c r="AI1299" i="8"/>
  <c r="AI16" i="8"/>
  <c r="Y352" i="8"/>
  <c r="Y304" i="8"/>
  <c r="AI174" i="8"/>
  <c r="Y318" i="8"/>
  <c r="AI1188" i="8"/>
  <c r="W1603" i="8"/>
  <c r="X1603" i="8" s="1"/>
  <c r="AI1835" i="8"/>
  <c r="Y142" i="8"/>
  <c r="W96" i="8"/>
  <c r="X96" i="8" s="1"/>
  <c r="AI1605" i="8"/>
  <c r="AB1166" i="8"/>
  <c r="AI1193" i="8"/>
  <c r="Y172" i="8"/>
  <c r="AI1649" i="8"/>
  <c r="AI2061" i="8"/>
  <c r="AI2041" i="8"/>
  <c r="AI1641" i="8"/>
  <c r="AC1622" i="8"/>
  <c r="AI1205" i="8"/>
  <c r="AI1213" i="8"/>
  <c r="Y157" i="8"/>
  <c r="Y581" i="8"/>
  <c r="W132" i="8"/>
  <c r="X132" i="8" s="1"/>
  <c r="Y109" i="8"/>
  <c r="Y46" i="8"/>
  <c r="Y660" i="8"/>
  <c r="AI509" i="8"/>
  <c r="W360" i="8"/>
  <c r="X360" i="8" s="1"/>
  <c r="W390" i="8"/>
  <c r="X390" i="8" s="1"/>
  <c r="W252" i="8"/>
  <c r="X252" i="8" s="1"/>
  <c r="W186" i="8"/>
  <c r="X186" i="8" s="1"/>
  <c r="W200" i="8"/>
  <c r="X200" i="8" s="1"/>
  <c r="AH55" i="8"/>
  <c r="AI2056" i="8"/>
  <c r="AH1658" i="8"/>
  <c r="AH1664" i="8"/>
  <c r="AH1667" i="8"/>
  <c r="AI1620" i="8"/>
  <c r="AC1610" i="8"/>
  <c r="AH1670" i="8"/>
  <c r="AH1672" i="8"/>
  <c r="AB1634" i="8"/>
  <c r="AH1637" i="8"/>
  <c r="W1598" i="8"/>
  <c r="X1598" i="8" s="1"/>
  <c r="AH1605" i="8"/>
  <c r="W1708" i="8"/>
  <c r="X1708" i="8" s="1"/>
  <c r="AH1709" i="8"/>
  <c r="AH1682" i="8"/>
  <c r="W1682" i="8"/>
  <c r="X1682" i="8" s="1"/>
  <c r="AI1665" i="8"/>
  <c r="AI1664" i="8"/>
  <c r="W1616" i="8"/>
  <c r="X1616" i="8" s="1"/>
  <c r="AH1616" i="8"/>
  <c r="AI1762" i="8"/>
  <c r="W1762" i="8"/>
  <c r="X1762" i="8" s="1"/>
  <c r="W1430" i="8"/>
  <c r="X1430" i="8" s="1"/>
  <c r="AC1430" i="8"/>
  <c r="AI1962" i="8"/>
  <c r="W1658" i="8"/>
  <c r="X1658" i="8" s="1"/>
  <c r="AI1618" i="8"/>
  <c r="W2061" i="8"/>
  <c r="X2061" i="8" s="1"/>
  <c r="AH2063" i="8"/>
  <c r="AI2121" i="8"/>
  <c r="AI2122" i="8"/>
  <c r="AC2114" i="8"/>
  <c r="AI2051" i="8"/>
  <c r="W2009" i="8"/>
  <c r="X2009" i="8" s="1"/>
  <c r="AH2009" i="8"/>
  <c r="AC1646" i="8"/>
  <c r="W1670" i="8"/>
  <c r="X1670" i="8" s="1"/>
  <c r="AH1662" i="8"/>
  <c r="AI1619" i="8"/>
  <c r="AB1394" i="8"/>
  <c r="AB1370" i="8"/>
  <c r="AI1760" i="8"/>
  <c r="AH1663" i="8"/>
  <c r="AH1653" i="8"/>
  <c r="W1754" i="8"/>
  <c r="X1754" i="8" s="1"/>
  <c r="AH1673" i="8"/>
  <c r="AH1754" i="8"/>
  <c r="AH1729" i="8"/>
  <c r="AH1660" i="8"/>
  <c r="AI1648" i="8"/>
  <c r="AI1604" i="8"/>
  <c r="AI1603" i="8"/>
  <c r="AH1708" i="8"/>
  <c r="AH1689" i="8"/>
  <c r="AH1636" i="8"/>
  <c r="AI1628" i="8"/>
  <c r="AI1623" i="8"/>
  <c r="W1659" i="8"/>
  <c r="X1659" i="8" s="1"/>
  <c r="AI1663" i="8"/>
  <c r="AI1621" i="8"/>
  <c r="AH34" i="8"/>
  <c r="Z126" i="8"/>
  <c r="AJ126" i="8" s="1"/>
  <c r="W348" i="8"/>
  <c r="X348" i="8" s="1"/>
  <c r="Y205" i="8"/>
  <c r="AA206" i="8"/>
  <c r="Y623" i="8"/>
  <c r="Y169" i="8"/>
  <c r="Y11" i="8"/>
  <c r="Y149" i="8"/>
  <c r="Y661" i="8"/>
  <c r="AH1700" i="8"/>
  <c r="AI1378" i="8"/>
  <c r="AI1208" i="8"/>
  <c r="AI1168" i="8"/>
  <c r="AI1393" i="8"/>
  <c r="AI1379" i="8"/>
  <c r="AI1201" i="8"/>
  <c r="AH1122" i="8"/>
  <c r="AI1209" i="8"/>
  <c r="AB1046" i="8"/>
  <c r="AH1129" i="8"/>
  <c r="AH1118" i="8"/>
  <c r="AH1127" i="8"/>
  <c r="AH1119" i="8"/>
  <c r="W962" i="8"/>
  <c r="X962" i="8" s="1"/>
  <c r="Y602" i="8"/>
  <c r="AA602" i="8" s="1"/>
  <c r="W535" i="8"/>
  <c r="X535" i="8" s="1"/>
  <c r="Z682" i="8"/>
  <c r="Z608" i="8"/>
  <c r="Z560" i="8"/>
  <c r="Z515" i="8"/>
  <c r="AB818" i="8"/>
  <c r="Y827" i="8"/>
  <c r="Y648" i="8"/>
  <c r="AB638" i="8"/>
  <c r="Y645" i="8"/>
  <c r="Y625" i="8"/>
  <c r="AB602" i="8"/>
  <c r="AI198" i="8"/>
  <c r="Z123" i="8"/>
  <c r="AJ123" i="8" s="1"/>
  <c r="Y197" i="8"/>
  <c r="AH178" i="8"/>
  <c r="Y106" i="8"/>
  <c r="AH1983" i="8"/>
  <c r="Y775" i="8"/>
  <c r="Y729" i="8"/>
  <c r="W974" i="8"/>
  <c r="X974" i="8" s="1"/>
  <c r="AH945" i="8"/>
  <c r="Y726" i="8"/>
  <c r="Y702" i="8"/>
  <c r="Y654" i="8"/>
  <c r="Y630" i="8"/>
  <c r="Y618" i="8"/>
  <c r="Z814" i="8"/>
  <c r="Y704" i="8"/>
  <c r="Z694" i="8"/>
  <c r="Y656" i="8"/>
  <c r="Y632" i="8"/>
  <c r="W616" i="8"/>
  <c r="X616" i="8" s="1"/>
  <c r="Y531" i="8"/>
  <c r="Y820" i="8"/>
  <c r="Y784" i="8"/>
  <c r="Y791" i="8"/>
  <c r="Y708" i="8"/>
  <c r="AB698" i="8"/>
  <c r="Y705" i="8"/>
  <c r="Y652" i="8"/>
  <c r="Y653" i="8"/>
  <c r="Y636" i="8"/>
  <c r="AB626" i="8"/>
  <c r="Y633" i="8"/>
  <c r="Y604" i="8"/>
  <c r="Y605" i="8"/>
  <c r="Y577" i="8"/>
  <c r="Z174" i="8"/>
  <c r="Y145" i="8"/>
  <c r="W124" i="8"/>
  <c r="X124" i="8" s="1"/>
  <c r="Y108" i="8"/>
  <c r="AB98" i="8"/>
  <c r="Z78" i="8"/>
  <c r="W39" i="8"/>
  <c r="X39" i="8" s="1"/>
  <c r="Y45" i="8"/>
  <c r="AH22" i="8"/>
  <c r="Y18" i="8"/>
  <c r="AH11" i="8"/>
  <c r="AI368" i="8"/>
  <c r="AI187" i="8"/>
  <c r="AH54" i="8"/>
  <c r="Y24" i="8"/>
  <c r="AH20" i="8"/>
  <c r="Y16" i="8"/>
  <c r="W14" i="8"/>
  <c r="X14" i="8" s="1"/>
  <c r="Y7" i="8"/>
  <c r="Y19" i="8"/>
  <c r="Y8" i="8"/>
  <c r="W38" i="8"/>
  <c r="X38" i="8" s="1"/>
  <c r="AI2097" i="8"/>
  <c r="AI1617" i="8"/>
  <c r="AH137" i="8"/>
  <c r="AI490" i="8"/>
  <c r="Z209" i="8"/>
  <c r="Z160" i="8"/>
  <c r="AH107" i="8"/>
  <c r="AH42" i="8"/>
  <c r="Z38" i="8"/>
  <c r="AJ38" i="8" s="1"/>
  <c r="Y49" i="8"/>
  <c r="AH25" i="8"/>
  <c r="AH17" i="8"/>
  <c r="AH14" i="8"/>
  <c r="AI344" i="8"/>
  <c r="W206" i="8"/>
  <c r="X206" i="8" s="1"/>
  <c r="AH111" i="8"/>
  <c r="AH105" i="8"/>
  <c r="Y105" i="8"/>
  <c r="W54" i="8"/>
  <c r="X54" i="8" s="1"/>
  <c r="Y55" i="8"/>
  <c r="AH40" i="8"/>
  <c r="Y10" i="8"/>
  <c r="Y9" i="8"/>
  <c r="AI173" i="8"/>
  <c r="Y25" i="8"/>
  <c r="AI1293" i="8"/>
  <c r="W380" i="8"/>
  <c r="X380" i="8" s="1"/>
  <c r="AI296" i="8"/>
  <c r="AI272" i="8"/>
  <c r="W110" i="8"/>
  <c r="X110" i="8" s="1"/>
  <c r="Y59" i="8"/>
  <c r="AH23" i="8"/>
  <c r="AH15" i="8"/>
  <c r="Y20" i="8"/>
  <c r="AI2113" i="8"/>
  <c r="AI1745" i="8"/>
  <c r="AI2077" i="8"/>
  <c r="AI2034" i="8"/>
  <c r="AI2062" i="8"/>
  <c r="AI2050" i="8"/>
  <c r="AI1657" i="8"/>
  <c r="AH1641" i="8"/>
  <c r="AH1604" i="8"/>
  <c r="AI1669" i="8"/>
  <c r="AI1639" i="8"/>
  <c r="W1763" i="8"/>
  <c r="X1763" i="8" s="1"/>
  <c r="AH2138" i="8"/>
  <c r="AI2190" i="8"/>
  <c r="AI2096" i="8"/>
  <c r="AI2095" i="8"/>
  <c r="AI2075" i="8"/>
  <c r="AB2066" i="8"/>
  <c r="AH2074" i="8"/>
  <c r="AI2030" i="8"/>
  <c r="AI2037" i="8"/>
  <c r="AI2032" i="8"/>
  <c r="AI2040" i="8"/>
  <c r="AH2069" i="8"/>
  <c r="AI2057" i="8"/>
  <c r="AI2065" i="8"/>
  <c r="AI2060" i="8"/>
  <c r="AH2064" i="8"/>
  <c r="AI2045" i="8"/>
  <c r="AI2053" i="8"/>
  <c r="AI2048" i="8"/>
  <c r="W2056" i="8"/>
  <c r="X2056" i="8" s="1"/>
  <c r="AH1674" i="8"/>
  <c r="AH1675" i="8"/>
  <c r="AI2023" i="8"/>
  <c r="AI2019" i="8"/>
  <c r="AH2079" i="8"/>
  <c r="AH1757" i="8"/>
  <c r="AH1710" i="8"/>
  <c r="AI1650" i="8"/>
  <c r="AI1655" i="8"/>
  <c r="AH1666" i="8"/>
  <c r="AB1646" i="8"/>
  <c r="AI1644" i="8"/>
  <c r="AI1645" i="8"/>
  <c r="AH1618" i="8"/>
  <c r="AH1600" i="8"/>
  <c r="W1579" i="8"/>
  <c r="X1579" i="8" s="1"/>
  <c r="AH1654" i="8"/>
  <c r="AC1658" i="8"/>
  <c r="AI1666" i="8"/>
  <c r="AI1659" i="8"/>
  <c r="AI1667" i="8"/>
  <c r="W1639" i="8"/>
  <c r="X1639" i="8" s="1"/>
  <c r="AI1615" i="8"/>
  <c r="AI2323" i="8"/>
  <c r="W2095" i="8"/>
  <c r="X2095" i="8" s="1"/>
  <c r="AI2189" i="8"/>
  <c r="AI2100" i="8"/>
  <c r="AH2076" i="8"/>
  <c r="AI2031" i="8"/>
  <c r="AI2039" i="8"/>
  <c r="AH2011" i="8"/>
  <c r="AI2059" i="8"/>
  <c r="AC2054" i="8"/>
  <c r="AH2012" i="8"/>
  <c r="W2042" i="8"/>
  <c r="X2042" i="8" s="1"/>
  <c r="AI2047" i="8"/>
  <c r="AC2042" i="8"/>
  <c r="AH1964" i="8"/>
  <c r="AI2124" i="8"/>
  <c r="AH1665" i="8"/>
  <c r="AH1661" i="8"/>
  <c r="AH1598" i="8"/>
  <c r="AI1963" i="8"/>
  <c r="AH1759" i="8"/>
  <c r="W1647" i="8"/>
  <c r="X1647" i="8" s="1"/>
  <c r="AI1654" i="8"/>
  <c r="AI1647" i="8"/>
  <c r="W1615" i="8"/>
  <c r="X1615" i="8" s="1"/>
  <c r="AI1660" i="8"/>
  <c r="AI1668" i="8"/>
  <c r="AI1661" i="8"/>
  <c r="AI1616" i="8"/>
  <c r="W1223" i="8"/>
  <c r="X1223" i="8" s="1"/>
  <c r="Y364" i="8"/>
  <c r="Y56" i="8"/>
  <c r="AI30" i="8"/>
  <c r="W794" i="8"/>
  <c r="X794" i="8" s="1"/>
  <c r="Y801" i="8"/>
  <c r="Y794" i="8"/>
  <c r="AA794" i="8" s="1"/>
  <c r="AB794" i="8"/>
  <c r="Y800" i="8"/>
  <c r="W786" i="8"/>
  <c r="X786" i="8" s="1"/>
  <c r="Y793" i="8"/>
  <c r="Y788" i="8"/>
  <c r="Y751" i="8"/>
  <c r="AB746" i="8"/>
  <c r="Y746" i="8"/>
  <c r="AJ398" i="8" s="1"/>
  <c r="Y753" i="8"/>
  <c r="Y752" i="8"/>
  <c r="W738" i="8"/>
  <c r="X738" i="8" s="1"/>
  <c r="Y740" i="8"/>
  <c r="Y745" i="8"/>
  <c r="Y834" i="8"/>
  <c r="Y833" i="8"/>
  <c r="Y809" i="8"/>
  <c r="Y814" i="8"/>
  <c r="Y813" i="8"/>
  <c r="AB806" i="8"/>
  <c r="W808" i="8"/>
  <c r="X808" i="8" s="1"/>
  <c r="W726" i="8"/>
  <c r="X726" i="8" s="1"/>
  <c r="Y731" i="8"/>
  <c r="Y727" i="8"/>
  <c r="Y728" i="8"/>
  <c r="W506" i="8"/>
  <c r="X506" i="8" s="1"/>
  <c r="Y507" i="8"/>
  <c r="Y506" i="8"/>
  <c r="AA506" i="8" s="1"/>
  <c r="Y765" i="8"/>
  <c r="AB758" i="8"/>
  <c r="Y768" i="8"/>
  <c r="Y764" i="8"/>
  <c r="W716" i="8"/>
  <c r="X716" i="8" s="1"/>
  <c r="Y716" i="8"/>
  <c r="Y717" i="8"/>
  <c r="AB710" i="8"/>
  <c r="Y720" i="8"/>
  <c r="W692" i="8"/>
  <c r="X692" i="8" s="1"/>
  <c r="Y697" i="8"/>
  <c r="Y692" i="8"/>
  <c r="Y693" i="8"/>
  <c r="AB686" i="8"/>
  <c r="Y696" i="8"/>
  <c r="Y611" i="8"/>
  <c r="W604" i="8"/>
  <c r="X604" i="8" s="1"/>
  <c r="Y607" i="8"/>
  <c r="Y608" i="8"/>
  <c r="Y606" i="8"/>
  <c r="AI200" i="8"/>
  <c r="AI201" i="8"/>
  <c r="W201" i="8"/>
  <c r="X201" i="8" s="1"/>
  <c r="Y200" i="8"/>
  <c r="Y199" i="8"/>
  <c r="Y204" i="8"/>
  <c r="Y203" i="8"/>
  <c r="Y202" i="8"/>
  <c r="AB194" i="8"/>
  <c r="Y198" i="8"/>
  <c r="Y140" i="8"/>
  <c r="Y143" i="8"/>
  <c r="W138" i="8"/>
  <c r="X138" i="8" s="1"/>
  <c r="AH141" i="8"/>
  <c r="Y139" i="8"/>
  <c r="AB110" i="8"/>
  <c r="AH113" i="8"/>
  <c r="AH121" i="8"/>
  <c r="W26" i="8"/>
  <c r="X26" i="8" s="1"/>
  <c r="Y28" i="8"/>
  <c r="Y30" i="8"/>
  <c r="Y26" i="8"/>
  <c r="AA26" i="8" s="1"/>
  <c r="AH28" i="8"/>
  <c r="AH31" i="8"/>
  <c r="Y27" i="8"/>
  <c r="AH27" i="8"/>
  <c r="AH29" i="8"/>
  <c r="W148" i="8"/>
  <c r="X148" i="8" s="1"/>
  <c r="Y153" i="8"/>
  <c r="AB146" i="8"/>
  <c r="Y148" i="8"/>
  <c r="AH152" i="8"/>
  <c r="Y156" i="8"/>
  <c r="W578" i="8"/>
  <c r="X578" i="8" s="1"/>
  <c r="Y583" i="8"/>
  <c r="Y578" i="8"/>
  <c r="AA578" i="8" s="1"/>
  <c r="Y587" i="8"/>
  <c r="Y579" i="8"/>
  <c r="Y584" i="8"/>
  <c r="Y582" i="8"/>
  <c r="Z470" i="8"/>
  <c r="AA470" i="8" s="1"/>
  <c r="W470" i="8"/>
  <c r="X470" i="8" s="1"/>
  <c r="W446" i="8"/>
  <c r="X446" i="8" s="1"/>
  <c r="Y446" i="8"/>
  <c r="AJ746" i="8" s="1"/>
  <c r="Z422" i="8"/>
  <c r="AJ722" i="8" s="1"/>
  <c r="W422" i="8"/>
  <c r="X422" i="8" s="1"/>
  <c r="W242" i="8"/>
  <c r="X242" i="8" s="1"/>
  <c r="Y242" i="8"/>
  <c r="AA242" i="8" s="1"/>
  <c r="AH173" i="8"/>
  <c r="Y174" i="8"/>
  <c r="AH181" i="8"/>
  <c r="AH172" i="8"/>
  <c r="AH175" i="8"/>
  <c r="Y47" i="8"/>
  <c r="AH45" i="8"/>
  <c r="Y43" i="8"/>
  <c r="Y563" i="8"/>
  <c r="W556" i="8"/>
  <c r="X556" i="8" s="1"/>
  <c r="Y559" i="8"/>
  <c r="Y560" i="8"/>
  <c r="Y558" i="8"/>
  <c r="W398" i="8"/>
  <c r="X398" i="8" s="1"/>
  <c r="Y398" i="8"/>
  <c r="AA398" i="8" s="1"/>
  <c r="AH262" i="8"/>
  <c r="W262" i="8"/>
  <c r="X262" i="8" s="1"/>
  <c r="Y54" i="8"/>
  <c r="Y57" i="8"/>
  <c r="AH57" i="8"/>
  <c r="AH51" i="8"/>
  <c r="Y61" i="8"/>
  <c r="Y53" i="8"/>
  <c r="Y58" i="8"/>
  <c r="AB50" i="8"/>
  <c r="Y52" i="8"/>
  <c r="AH56" i="8"/>
  <c r="Y60" i="8"/>
  <c r="AI28" i="8"/>
  <c r="AI27" i="8"/>
  <c r="Z27" i="8"/>
  <c r="Z30" i="8"/>
  <c r="Y669" i="8"/>
  <c r="AB662" i="8"/>
  <c r="Y672" i="8"/>
  <c r="Y668" i="8"/>
  <c r="Y673" i="8"/>
  <c r="Y665" i="8"/>
  <c r="Y664" i="8"/>
  <c r="W664" i="8"/>
  <c r="X664" i="8" s="1"/>
  <c r="AI874" i="8"/>
  <c r="AI864" i="8"/>
  <c r="AI865" i="8"/>
  <c r="AI872" i="8"/>
  <c r="W806" i="8"/>
  <c r="X806" i="8" s="1"/>
  <c r="Z806" i="8"/>
  <c r="AA806" i="8" s="1"/>
  <c r="Z517" i="8"/>
  <c r="AI815" i="8"/>
  <c r="AI807" i="8"/>
  <c r="Z512" i="8"/>
  <c r="AC506" i="8"/>
  <c r="AI816" i="8"/>
  <c r="AI814" i="8"/>
  <c r="AI812" i="8"/>
  <c r="Z513" i="8"/>
  <c r="AI811" i="8"/>
  <c r="Z516" i="8"/>
  <c r="Z508" i="8"/>
  <c r="AI226" i="8"/>
  <c r="W226" i="8"/>
  <c r="X226" i="8" s="1"/>
  <c r="W614" i="8"/>
  <c r="X614" i="8" s="1"/>
  <c r="Z614" i="8"/>
  <c r="AA614" i="8" s="1"/>
  <c r="AI286" i="8"/>
  <c r="W286" i="8"/>
  <c r="X286" i="8" s="1"/>
  <c r="Z471" i="8"/>
  <c r="Z423" i="8"/>
  <c r="Y509" i="8"/>
  <c r="AI504" i="8"/>
  <c r="AH477" i="8"/>
  <c r="W143" i="8"/>
  <c r="X143" i="8" s="1"/>
  <c r="AH213" i="8"/>
  <c r="Y35" i="8"/>
  <c r="AH405" i="8"/>
  <c r="AI224" i="8"/>
  <c r="Z378" i="8"/>
  <c r="Z366" i="8"/>
  <c r="Y173" i="8"/>
  <c r="AI2299" i="8"/>
  <c r="Y244" i="8"/>
  <c r="AI1279" i="8"/>
  <c r="AH35" i="8"/>
  <c r="AH356" i="8"/>
  <c r="AH355" i="8"/>
  <c r="AI810" i="8"/>
  <c r="AH81" i="8"/>
  <c r="Y826" i="8"/>
  <c r="Y829" i="8"/>
  <c r="Y815" i="8"/>
  <c r="Y796" i="8"/>
  <c r="Y797" i="8"/>
  <c r="Y805" i="8"/>
  <c r="Y787" i="8"/>
  <c r="Y767" i="8"/>
  <c r="Y748" i="8"/>
  <c r="Y749" i="8"/>
  <c r="Y757" i="8"/>
  <c r="Y739" i="8"/>
  <c r="Y719" i="8"/>
  <c r="Z330" i="8"/>
  <c r="Z317" i="8"/>
  <c r="Z658" i="8"/>
  <c r="Y828" i="8"/>
  <c r="Y816" i="8"/>
  <c r="Y817" i="8"/>
  <c r="Y799" i="8"/>
  <c r="Y792" i="8"/>
  <c r="AB782" i="8"/>
  <c r="Y789" i="8"/>
  <c r="Y769" i="8"/>
  <c r="Y744" i="8"/>
  <c r="AB734" i="8"/>
  <c r="Y741" i="8"/>
  <c r="Y721" i="8"/>
  <c r="AH114" i="8"/>
  <c r="W34" i="8"/>
  <c r="X34" i="8" s="1"/>
  <c r="AI1151" i="8"/>
  <c r="Y294" i="8"/>
  <c r="AH272" i="8"/>
  <c r="AH271" i="8"/>
  <c r="AH1171" i="8"/>
  <c r="AH1173" i="8"/>
  <c r="Y151" i="8"/>
  <c r="Y107" i="8"/>
  <c r="Y44" i="8"/>
  <c r="Y328" i="8"/>
  <c r="Y316" i="8"/>
  <c r="AH260" i="8"/>
  <c r="AH259" i="8"/>
  <c r="W300" i="8"/>
  <c r="X300" i="8" s="1"/>
  <c r="Y168" i="8"/>
  <c r="Y154" i="8"/>
  <c r="Y155" i="8"/>
  <c r="AH139" i="8"/>
  <c r="AH119" i="8"/>
  <c r="Z76" i="8"/>
  <c r="AH43" i="8"/>
  <c r="AH26" i="8"/>
  <c r="Z377" i="8"/>
  <c r="Y222" i="8"/>
  <c r="AH148" i="8"/>
  <c r="AI124" i="8"/>
  <c r="Y29" i="8"/>
  <c r="Z598" i="8"/>
  <c r="W529" i="8"/>
  <c r="X529" i="8" s="1"/>
  <c r="AH825" i="8"/>
  <c r="Z294" i="8"/>
  <c r="AI2247" i="8"/>
  <c r="Z668" i="8"/>
  <c r="W525" i="8"/>
  <c r="X525" i="8" s="1"/>
  <c r="Y246" i="8"/>
  <c r="Y234" i="8"/>
  <c r="AH167" i="8"/>
  <c r="AB158" i="8"/>
  <c r="AH153" i="8"/>
  <c r="Z124" i="8"/>
  <c r="AA124" i="8" s="1"/>
  <c r="Y120" i="8"/>
  <c r="AH116" i="8"/>
  <c r="Y112" i="8"/>
  <c r="AH37" i="8"/>
  <c r="W1653" i="8"/>
  <c r="X1653" i="8" s="1"/>
  <c r="W1621" i="8"/>
  <c r="X1621" i="8" s="1"/>
  <c r="W2530" i="8"/>
  <c r="X2530" i="8" s="1"/>
  <c r="Z222" i="8"/>
  <c r="AA222" i="8" s="1"/>
  <c r="AH2059" i="8"/>
  <c r="AH2034" i="8"/>
  <c r="AH1209" i="8"/>
  <c r="AB1070" i="8"/>
  <c r="W408" i="8"/>
  <c r="X408" i="8" s="1"/>
  <c r="W372" i="8"/>
  <c r="X372" i="8" s="1"/>
  <c r="W174" i="8"/>
  <c r="X174" i="8" s="1"/>
  <c r="Y175" i="8"/>
  <c r="AH179" i="8"/>
  <c r="Y181" i="8"/>
  <c r="AH174" i="8"/>
  <c r="Y178" i="8"/>
  <c r="Y179" i="8"/>
  <c r="AH149" i="8"/>
  <c r="AH154" i="8"/>
  <c r="Y152" i="8"/>
  <c r="Y150" i="8"/>
  <c r="AH58" i="8"/>
  <c r="AH61" i="8"/>
  <c r="Y6" i="8"/>
  <c r="AH10" i="8"/>
  <c r="AH7" i="8"/>
  <c r="AI1246" i="8"/>
  <c r="W1246" i="8"/>
  <c r="X1246" i="8" s="1"/>
  <c r="AI885" i="8"/>
  <c r="AI886" i="8"/>
  <c r="AI526" i="8"/>
  <c r="AI523" i="8"/>
  <c r="AI524" i="8"/>
  <c r="W526" i="8"/>
  <c r="X526" i="8" s="1"/>
  <c r="Z158" i="8"/>
  <c r="AI160" i="8"/>
  <c r="AI64" i="8"/>
  <c r="Z62" i="8"/>
  <c r="AA62" i="8" s="1"/>
  <c r="Z122" i="8"/>
  <c r="AA122" i="8" s="1"/>
  <c r="AI125" i="8"/>
  <c r="AI126" i="8"/>
  <c r="Z125" i="8"/>
  <c r="AJ125" i="8" s="1"/>
  <c r="AI123" i="8"/>
  <c r="AI122" i="8"/>
  <c r="AI86" i="8"/>
  <c r="W86" i="8"/>
  <c r="X86" i="8" s="1"/>
  <c r="Z74" i="8"/>
  <c r="AJ74" i="8" s="1"/>
  <c r="W74" i="8"/>
  <c r="X74" i="8" s="1"/>
  <c r="AI78" i="8"/>
  <c r="AI76" i="8"/>
  <c r="AI77" i="8"/>
  <c r="Z77" i="8"/>
  <c r="AI75" i="8"/>
  <c r="Z692" i="8"/>
  <c r="Z620" i="8"/>
  <c r="AH379" i="8"/>
  <c r="Y180" i="8"/>
  <c r="AH13" i="8"/>
  <c r="Y177" i="8"/>
  <c r="W596" i="8"/>
  <c r="X596" i="8" s="1"/>
  <c r="Y598" i="8"/>
  <c r="AH103" i="8"/>
  <c r="AH101" i="8"/>
  <c r="AH109" i="8"/>
  <c r="AH100" i="8"/>
  <c r="Y33" i="8"/>
  <c r="Y34" i="8"/>
  <c r="AH2416" i="8"/>
  <c r="AH308" i="8"/>
  <c r="AH307" i="8"/>
  <c r="AH1758" i="8"/>
  <c r="Z159" i="8"/>
  <c r="Z576" i="8"/>
  <c r="Z282" i="8"/>
  <c r="AB170" i="8"/>
  <c r="AH177" i="8"/>
  <c r="W886" i="8"/>
  <c r="X886" i="8" s="1"/>
  <c r="AH157" i="8"/>
  <c r="AH143" i="8"/>
  <c r="AH142" i="8"/>
  <c r="Y138" i="8"/>
  <c r="AH145" i="8"/>
  <c r="W112" i="8"/>
  <c r="X112" i="8" s="1"/>
  <c r="Y119" i="8"/>
  <c r="AH115" i="8"/>
  <c r="Y117" i="8"/>
  <c r="Y118" i="8"/>
  <c r="AH2595" i="8"/>
  <c r="W414" i="8"/>
  <c r="X414" i="8" s="1"/>
  <c r="W1755" i="8"/>
  <c r="X1755" i="8" s="1"/>
  <c r="AI1245" i="8"/>
  <c r="AI521" i="8"/>
  <c r="AH1152" i="8"/>
  <c r="Y610" i="8"/>
  <c r="W438" i="8"/>
  <c r="X438" i="8" s="1"/>
  <c r="AH47" i="8"/>
  <c r="AH1961" i="8"/>
  <c r="AI2550" i="8"/>
  <c r="AH2052" i="8"/>
  <c r="AH1864" i="8"/>
  <c r="AH106" i="8"/>
  <c r="AC2510" i="8"/>
  <c r="AI507" i="8"/>
  <c r="Y529" i="8"/>
  <c r="Y521" i="8"/>
  <c r="AA374" i="8"/>
  <c r="AH368" i="8"/>
  <c r="Z318" i="8"/>
  <c r="AH290" i="8"/>
  <c r="AC206" i="8"/>
  <c r="Z202" i="8"/>
  <c r="W1660" i="8"/>
  <c r="X1660" i="8" s="1"/>
  <c r="AH1669" i="8"/>
  <c r="AI1653" i="8"/>
  <c r="AI1652" i="8"/>
  <c r="W1649" i="8"/>
  <c r="X1649" i="8" s="1"/>
  <c r="W1636" i="8"/>
  <c r="X1636" i="8" s="1"/>
  <c r="AH1642" i="8"/>
  <c r="AH1638" i="8"/>
  <c r="AH1639" i="8"/>
  <c r="AH1643" i="8"/>
  <c r="AH1644" i="8"/>
  <c r="AH1606" i="8"/>
  <c r="AB1598" i="8"/>
  <c r="AH1599" i="8"/>
  <c r="AH1603" i="8"/>
  <c r="AH1607" i="8"/>
  <c r="AB1610" i="8"/>
  <c r="AH1611" i="8"/>
  <c r="AH1615" i="8"/>
  <c r="AH1619" i="8"/>
  <c r="AH1621" i="8"/>
  <c r="W1352" i="8"/>
  <c r="X1352" i="8" s="1"/>
  <c r="AH1382" i="8"/>
  <c r="Z730" i="8"/>
  <c r="AH818" i="8"/>
  <c r="AI1834" i="8"/>
  <c r="AC1826" i="8"/>
  <c r="AI1831" i="8"/>
  <c r="AI1627" i="8"/>
  <c r="AI1626" i="8"/>
  <c r="AI1633" i="8"/>
  <c r="AI1625" i="8"/>
  <c r="AI1632" i="8"/>
  <c r="AI1624" i="8"/>
  <c r="AI1609" i="8"/>
  <c r="AI1601" i="8"/>
  <c r="AI1608" i="8"/>
  <c r="W1601" i="8"/>
  <c r="X1601" i="8" s="1"/>
  <c r="AI1409" i="8"/>
  <c r="W1239" i="8"/>
  <c r="X1239" i="8" s="1"/>
  <c r="AI1414" i="8"/>
  <c r="AI1417" i="8"/>
  <c r="AI1411" i="8"/>
  <c r="AI1236" i="8"/>
  <c r="AI1412" i="8"/>
  <c r="AI1415" i="8"/>
  <c r="AI1238" i="8"/>
  <c r="AI1177" i="8"/>
  <c r="AI1176" i="8"/>
  <c r="AI1179" i="8"/>
  <c r="AI1183" i="8"/>
  <c r="AC1178" i="8"/>
  <c r="AH367" i="8"/>
  <c r="AB1118" i="8"/>
  <c r="Y646" i="8"/>
  <c r="AI1273" i="8"/>
  <c r="AI1289" i="8"/>
  <c r="Y586" i="8"/>
  <c r="AI512" i="8"/>
  <c r="AI510" i="8"/>
  <c r="AI522" i="8"/>
  <c r="AI204" i="8"/>
  <c r="Y282" i="8"/>
  <c r="Y256" i="8"/>
  <c r="Y166" i="8"/>
  <c r="AH162" i="8"/>
  <c r="Y165" i="8"/>
  <c r="AH151" i="8"/>
  <c r="Y113" i="8"/>
  <c r="Y121" i="8"/>
  <c r="Y104" i="8"/>
  <c r="AB74" i="8"/>
  <c r="AH49" i="8"/>
  <c r="Y42" i="8"/>
  <c r="Y36" i="8"/>
  <c r="AH32" i="8"/>
  <c r="AB26" i="8"/>
  <c r="AH21" i="8"/>
  <c r="Y21" i="8"/>
  <c r="Z173" i="8"/>
  <c r="Y116" i="8"/>
  <c r="AH78" i="8"/>
  <c r="Y77" i="8"/>
  <c r="Y85" i="8"/>
  <c r="AH33" i="8"/>
  <c r="Y37" i="8"/>
  <c r="AH1985" i="8"/>
  <c r="AI1243" i="8"/>
  <c r="AI1282" i="8"/>
  <c r="Y778" i="8"/>
  <c r="Y658" i="8"/>
  <c r="Z63" i="8"/>
  <c r="AJ63" i="8" s="1"/>
  <c r="W512" i="8"/>
  <c r="X512" i="8" s="1"/>
  <c r="AH2022" i="8"/>
  <c r="AH1681" i="8"/>
  <c r="W1551" i="8"/>
  <c r="X1551" i="8" s="1"/>
  <c r="Z836" i="8"/>
  <c r="AI619" i="8"/>
  <c r="AI171" i="8"/>
  <c r="Y159" i="8"/>
  <c r="Y167" i="8"/>
  <c r="AH117" i="8"/>
  <c r="Y115" i="8"/>
  <c r="Y84" i="8"/>
  <c r="AH80" i="8"/>
  <c r="AH46" i="8"/>
  <c r="AH18" i="8"/>
  <c r="Y15" i="8"/>
  <c r="Y23" i="8"/>
  <c r="AH163" i="8"/>
  <c r="Y82" i="8"/>
  <c r="Y79" i="8"/>
  <c r="AH30" i="8"/>
  <c r="Y31" i="8"/>
  <c r="AH24" i="8"/>
  <c r="AH1185" i="8"/>
  <c r="W1282" i="8"/>
  <c r="X1282" i="8" s="1"/>
  <c r="AI1275" i="8"/>
  <c r="W522" i="8"/>
  <c r="X522" i="8" s="1"/>
  <c r="AI520" i="8"/>
  <c r="AI519" i="8"/>
  <c r="AH2023" i="8"/>
  <c r="AH1842" i="8"/>
  <c r="W1338" i="8"/>
  <c r="X1338" i="8" s="1"/>
  <c r="AH1371" i="8"/>
  <c r="W1368" i="8"/>
  <c r="X1368" i="8" s="1"/>
  <c r="AH2423" i="8"/>
  <c r="AH1105" i="8"/>
  <c r="AI1007" i="8"/>
  <c r="AH108" i="8"/>
  <c r="AH1989" i="8"/>
  <c r="AH380" i="8"/>
  <c r="Z293" i="8"/>
  <c r="AH2545" i="8"/>
  <c r="AB2534" i="8"/>
  <c r="AH1987" i="8"/>
  <c r="W1350" i="8"/>
  <c r="X1350" i="8" s="1"/>
  <c r="AH2552" i="8"/>
  <c r="W528" i="8"/>
  <c r="X528" i="8" s="1"/>
  <c r="Y144" i="8"/>
  <c r="Y838" i="8"/>
  <c r="AH859" i="8"/>
  <c r="AH2425" i="8"/>
  <c r="Z756" i="8"/>
  <c r="Z628" i="8"/>
  <c r="Z612" i="8"/>
  <c r="Z580" i="8"/>
  <c r="Z564" i="8"/>
  <c r="AB1586" i="8"/>
  <c r="AH2540" i="8"/>
  <c r="AH2544" i="8"/>
  <c r="AH2020" i="8"/>
  <c r="AH2024" i="8"/>
  <c r="Z804" i="8"/>
  <c r="Z772" i="8"/>
  <c r="Z258" i="8"/>
  <c r="AH1116" i="8"/>
  <c r="AH2027" i="8"/>
  <c r="AI850" i="8"/>
  <c r="Z796" i="8"/>
  <c r="Z702" i="8"/>
  <c r="Z676" i="8"/>
  <c r="AH2344" i="8"/>
  <c r="AH2028" i="8"/>
  <c r="AB2018" i="8"/>
  <c r="AH1703" i="8"/>
  <c r="AH1714" i="8"/>
  <c r="AH1712" i="8"/>
  <c r="AI1992" i="8"/>
  <c r="Z932" i="8"/>
  <c r="Z354" i="8"/>
  <c r="Z342" i="8"/>
  <c r="Y306" i="8"/>
  <c r="Y264" i="8"/>
  <c r="AH206" i="8"/>
  <c r="AI511" i="8"/>
  <c r="AI2360" i="8"/>
  <c r="AI2357" i="8"/>
  <c r="AH2250" i="8"/>
  <c r="AH2636" i="8"/>
  <c r="AB2630" i="8"/>
  <c r="AH2257" i="8"/>
  <c r="AI2340" i="8"/>
  <c r="AH2287" i="8"/>
  <c r="AI1579" i="8"/>
  <c r="AI2365" i="8"/>
  <c r="AH2264" i="8"/>
  <c r="AH812" i="8"/>
  <c r="AH487" i="8"/>
  <c r="AH439" i="8"/>
  <c r="Y312" i="8"/>
  <c r="AH2683" i="8"/>
  <c r="AI2202" i="8"/>
  <c r="AI2203" i="8"/>
  <c r="AI2200" i="8"/>
  <c r="AI2337" i="8"/>
  <c r="AI1987" i="8"/>
  <c r="AH1811" i="8"/>
  <c r="W1799" i="8"/>
  <c r="X1799" i="8" s="1"/>
  <c r="AH1793" i="8"/>
  <c r="AH1701" i="8"/>
  <c r="AH1715" i="8"/>
  <c r="AH1717" i="8"/>
  <c r="AI1157" i="8"/>
  <c r="AI983" i="8"/>
  <c r="Z849" i="8"/>
  <c r="Z808" i="8"/>
  <c r="Z640" i="8"/>
  <c r="AA640" i="8" s="1"/>
  <c r="Z624" i="8"/>
  <c r="AH820" i="8"/>
  <c r="Z356" i="8"/>
  <c r="AH344" i="8"/>
  <c r="AH343" i="8"/>
  <c r="AH187" i="8"/>
  <c r="Y185" i="8"/>
  <c r="W167" i="8"/>
  <c r="X167" i="8" s="1"/>
  <c r="W151" i="8"/>
  <c r="X151" i="8" s="1"/>
  <c r="AI2601" i="8"/>
  <c r="AI2250" i="8"/>
  <c r="AI2249" i="8"/>
  <c r="AI2221" i="8"/>
  <c r="AI1990" i="8"/>
  <c r="AH1680" i="8"/>
  <c r="W1467" i="8"/>
  <c r="X1467" i="8" s="1"/>
  <c r="AH1412" i="8"/>
  <c r="AB1190" i="8"/>
  <c r="Z852" i="8"/>
  <c r="AI685" i="8"/>
  <c r="AI643" i="8"/>
  <c r="AH302" i="8"/>
  <c r="Z188" i="8"/>
  <c r="Y258" i="8"/>
  <c r="Z365" i="8"/>
  <c r="AH1696" i="8"/>
  <c r="W693" i="8"/>
  <c r="X693" i="8" s="1"/>
  <c r="AI2597" i="8"/>
  <c r="AH2408" i="8"/>
  <c r="AI2325" i="8"/>
  <c r="AI2298" i="8"/>
  <c r="AH2017" i="8"/>
  <c r="AH1938" i="8"/>
  <c r="AH1686" i="8"/>
  <c r="W1705" i="8"/>
  <c r="X1705" i="8" s="1"/>
  <c r="W1677" i="8"/>
  <c r="X1677" i="8" s="1"/>
  <c r="AI999" i="8"/>
  <c r="Z845" i="8"/>
  <c r="AI992" i="8"/>
  <c r="AI958" i="8"/>
  <c r="Z846" i="8"/>
  <c r="AI667" i="8"/>
  <c r="Y216" i="8"/>
  <c r="AH1650" i="8"/>
  <c r="Y790" i="8"/>
  <c r="W2663" i="8"/>
  <c r="X2663" i="8" s="1"/>
  <c r="AH2542" i="8"/>
  <c r="AH2543" i="8"/>
  <c r="W2456" i="8"/>
  <c r="X2456" i="8" s="1"/>
  <c r="AH2394" i="8"/>
  <c r="AI2333" i="8"/>
  <c r="AC2330" i="8"/>
  <c r="W2393" i="8"/>
  <c r="X2393" i="8" s="1"/>
  <c r="AI2641" i="8"/>
  <c r="AH2588" i="8"/>
  <c r="AH2554" i="8"/>
  <c r="AB2498" i="8"/>
  <c r="AI2377" i="8"/>
  <c r="AI2321" i="8"/>
  <c r="AI2301" i="8"/>
  <c r="W2539" i="8"/>
  <c r="X2539" i="8" s="1"/>
  <c r="AI2384" i="8"/>
  <c r="AI2213" i="8"/>
  <c r="AH2196" i="8"/>
  <c r="W2301" i="8"/>
  <c r="X2301" i="8" s="1"/>
  <c r="AH2245" i="8"/>
  <c r="AH2025" i="8"/>
  <c r="AH2026" i="8"/>
  <c r="AH2015" i="8"/>
  <c r="AH1976" i="8"/>
  <c r="AH1702" i="8"/>
  <c r="AH1734" i="8"/>
  <c r="AH1698" i="8"/>
  <c r="AB1706" i="8"/>
  <c r="W1541" i="8"/>
  <c r="X1541" i="8" s="1"/>
  <c r="W1447" i="8"/>
  <c r="X1447" i="8" s="1"/>
  <c r="W1354" i="8"/>
  <c r="X1354" i="8" s="1"/>
  <c r="AI902" i="8"/>
  <c r="AI881" i="8"/>
  <c r="AI976" i="8"/>
  <c r="AI967" i="8"/>
  <c r="Z835" i="8"/>
  <c r="Z844" i="8"/>
  <c r="Z828" i="8"/>
  <c r="Z788" i="8"/>
  <c r="Z768" i="8"/>
  <c r="Z740" i="8"/>
  <c r="Z572" i="8"/>
  <c r="AB482" i="8"/>
  <c r="W841" i="8"/>
  <c r="X841" i="8" s="1"/>
  <c r="Y840" i="8"/>
  <c r="Z92" i="8"/>
  <c r="AA92" i="8" s="1"/>
  <c r="Z89" i="8"/>
  <c r="AA89" i="8" s="1"/>
  <c r="Y918" i="8"/>
  <c r="Z824" i="8"/>
  <c r="Z497" i="8"/>
  <c r="Z437" i="8"/>
  <c r="Z853" i="8"/>
  <c r="AI2683" i="8"/>
  <c r="AI2263" i="8"/>
  <c r="AI2274" i="8"/>
  <c r="W2365" i="8"/>
  <c r="X2365" i="8" s="1"/>
  <c r="W2281" i="8"/>
  <c r="X2281" i="8" s="1"/>
  <c r="AI2157" i="8"/>
  <c r="W1577" i="8"/>
  <c r="X1577" i="8" s="1"/>
  <c r="Z928" i="8"/>
  <c r="AI904" i="8"/>
  <c r="AI1020" i="8"/>
  <c r="Z912" i="8"/>
  <c r="AI900" i="8"/>
  <c r="AI951" i="8"/>
  <c r="W1176" i="8"/>
  <c r="X1176" i="8" s="1"/>
  <c r="W1168" i="8"/>
  <c r="X1168" i="8" s="1"/>
  <c r="AH48" i="8"/>
  <c r="AH2709" i="8"/>
  <c r="W2669" i="8"/>
  <c r="X2669" i="8" s="1"/>
  <c r="AH2585" i="8"/>
  <c r="AH2539" i="8"/>
  <c r="AH2605" i="8"/>
  <c r="AH2497" i="8"/>
  <c r="W2458" i="8"/>
  <c r="X2458" i="8" s="1"/>
  <c r="W2454" i="8"/>
  <c r="X2454" i="8" s="1"/>
  <c r="W2401" i="8"/>
  <c r="X2401" i="8" s="1"/>
  <c r="AI2257" i="8"/>
  <c r="AI1977" i="8"/>
  <c r="Y915" i="8"/>
  <c r="AB1622" i="8"/>
  <c r="AH1181" i="8"/>
  <c r="W1715" i="8"/>
  <c r="X1715" i="8" s="1"/>
  <c r="AH1167" i="8"/>
  <c r="W650" i="8"/>
  <c r="X650" i="8" s="1"/>
  <c r="Y574" i="8"/>
  <c r="W486" i="8"/>
  <c r="X486" i="8" s="1"/>
  <c r="AH168" i="8"/>
  <c r="AI2596" i="8"/>
  <c r="AH2589" i="8"/>
  <c r="AH2590" i="8"/>
  <c r="AH2562" i="8"/>
  <c r="AH2599" i="8"/>
  <c r="AH2494" i="8"/>
  <c r="AH2493" i="8"/>
  <c r="AH2446" i="8"/>
  <c r="W2273" i="8"/>
  <c r="X2273" i="8" s="1"/>
  <c r="AI2217" i="8"/>
  <c r="AH1868" i="8"/>
  <c r="AI2184" i="8"/>
  <c r="AI1755" i="8"/>
  <c r="W1547" i="8"/>
  <c r="X1547" i="8" s="1"/>
  <c r="W1711" i="8"/>
  <c r="X1711" i="8" s="1"/>
  <c r="AH1705" i="8"/>
  <c r="AH1404" i="8"/>
  <c r="AI1005" i="8"/>
  <c r="AI907" i="8"/>
  <c r="Y868" i="8"/>
  <c r="W973" i="8"/>
  <c r="X973" i="8" s="1"/>
  <c r="AI988" i="8"/>
  <c r="Z820" i="8"/>
  <c r="Z780" i="8"/>
  <c r="Z744" i="8"/>
  <c r="Z732" i="8"/>
  <c r="Z720" i="8"/>
  <c r="Z700" i="8"/>
  <c r="Z664" i="8"/>
  <c r="Z648" i="8"/>
  <c r="Z600" i="8"/>
  <c r="Z588" i="8"/>
  <c r="Z574" i="8"/>
  <c r="Z556" i="8"/>
  <c r="AH776" i="8"/>
  <c r="AB422" i="8"/>
  <c r="AI96" i="8"/>
  <c r="AH266" i="8"/>
  <c r="Y360" i="8"/>
  <c r="Y348" i="8"/>
  <c r="Z306" i="8"/>
  <c r="Y730" i="8"/>
  <c r="AI870" i="8"/>
  <c r="W2581" i="8"/>
  <c r="X2581" i="8" s="1"/>
  <c r="W2577" i="8"/>
  <c r="X2577" i="8" s="1"/>
  <c r="W2593" i="8"/>
  <c r="X2593" i="8" s="1"/>
  <c r="W2589" i="8"/>
  <c r="X2589" i="8" s="1"/>
  <c r="W2585" i="8"/>
  <c r="X2585" i="8" s="1"/>
  <c r="W2493" i="8"/>
  <c r="X2493" i="8" s="1"/>
  <c r="W2460" i="8"/>
  <c r="X2460" i="8" s="1"/>
  <c r="AI2408" i="8"/>
  <c r="AI2419" i="8"/>
  <c r="AI2389" i="8"/>
  <c r="AI2371" i="8"/>
  <c r="AH2139" i="8"/>
  <c r="Y960" i="8"/>
  <c r="AI1017" i="8"/>
  <c r="AH2492" i="8"/>
  <c r="W2476" i="8"/>
  <c r="X2476" i="8" s="1"/>
  <c r="W1062" i="8"/>
  <c r="X1062" i="8" s="1"/>
  <c r="AI193" i="8"/>
  <c r="AH2593" i="8"/>
  <c r="AH2592" i="8"/>
  <c r="W2579" i="8"/>
  <c r="X2579" i="8" s="1"/>
  <c r="W2575" i="8"/>
  <c r="X2575" i="8" s="1"/>
  <c r="W2573" i="8"/>
  <c r="X2573" i="8" s="1"/>
  <c r="W2591" i="8"/>
  <c r="X2591" i="8" s="1"/>
  <c r="W2587" i="8"/>
  <c r="X2587" i="8" s="1"/>
  <c r="AI2587" i="8"/>
  <c r="W2715" i="8"/>
  <c r="X2715" i="8" s="1"/>
  <c r="AI2679" i="8"/>
  <c r="W2608" i="8"/>
  <c r="X2608" i="8" s="1"/>
  <c r="AB2582" i="8"/>
  <c r="AH2507" i="8"/>
  <c r="AB2414" i="8"/>
  <c r="W2255" i="8"/>
  <c r="X2255" i="8" s="1"/>
  <c r="AI2160" i="8"/>
  <c r="AH2156" i="8"/>
  <c r="AC2150" i="8"/>
  <c r="AH1918" i="8"/>
  <c r="AB1814" i="8"/>
  <c r="AH1750" i="8"/>
  <c r="AH1713" i="8"/>
  <c r="W1227" i="8"/>
  <c r="X1227" i="8" s="1"/>
  <c r="Y970" i="8"/>
  <c r="AH985" i="8"/>
  <c r="AI975" i="8"/>
  <c r="AI961" i="8"/>
  <c r="Y869" i="8"/>
  <c r="Y865" i="8"/>
  <c r="Z826" i="8"/>
  <c r="Z816" i="8"/>
  <c r="Z802" i="8"/>
  <c r="Z784" i="8"/>
  <c r="Z750" i="8"/>
  <c r="Z736" i="8"/>
  <c r="Z724" i="8"/>
  <c r="AJ376" i="8" s="1"/>
  <c r="Z708" i="8"/>
  <c r="Z696" i="8"/>
  <c r="Z660" i="8"/>
  <c r="Z622" i="8"/>
  <c r="Z604" i="8"/>
  <c r="Z596" i="8"/>
  <c r="Z548" i="8"/>
  <c r="AB386" i="8"/>
  <c r="Y401" i="8"/>
  <c r="Z839" i="8"/>
  <c r="AH2277" i="8"/>
  <c r="Y909" i="8"/>
  <c r="AH995" i="8"/>
  <c r="AI414" i="8"/>
  <c r="Z407" i="8"/>
  <c r="Z179" i="8"/>
  <c r="Z168" i="8"/>
  <c r="Z165" i="8"/>
  <c r="W2632" i="8"/>
  <c r="X2632" i="8" s="1"/>
  <c r="W2556" i="8"/>
  <c r="X2556" i="8" s="1"/>
  <c r="W2489" i="8"/>
  <c r="X2489" i="8" s="1"/>
  <c r="W1531" i="8"/>
  <c r="X1531" i="8" s="1"/>
  <c r="AH1169" i="8"/>
  <c r="AI1413" i="8"/>
  <c r="W1188" i="8"/>
  <c r="X1188" i="8" s="1"/>
  <c r="AH194" i="8"/>
  <c r="AI1277" i="8"/>
  <c r="AH2672" i="8"/>
  <c r="AH2667" i="8"/>
  <c r="AH2650" i="8"/>
  <c r="AI2561" i="8"/>
  <c r="AH2598" i="8"/>
  <c r="AH2604" i="8"/>
  <c r="AH2601" i="8"/>
  <c r="AH2565" i="8"/>
  <c r="AI2499" i="8"/>
  <c r="AH2506" i="8"/>
  <c r="AH2505" i="8"/>
  <c r="AI2271" i="8"/>
  <c r="AI2265" i="8"/>
  <c r="AI2381" i="8"/>
  <c r="AI2387" i="8"/>
  <c r="AH2216" i="8"/>
  <c r="AH2208" i="8"/>
  <c r="AH2200" i="8"/>
  <c r="AI2338" i="8"/>
  <c r="AI2329" i="8"/>
  <c r="AI2363" i="8"/>
  <c r="AH2228" i="8"/>
  <c r="AH2165" i="8"/>
  <c r="AH1822" i="8"/>
  <c r="AB1886" i="8"/>
  <c r="AI1739" i="8"/>
  <c r="AI1813" i="8"/>
  <c r="AH1786" i="8"/>
  <c r="AH1581" i="8"/>
  <c r="AH1578" i="8"/>
  <c r="AH1573" i="8"/>
  <c r="AI1545" i="8"/>
  <c r="AH1413" i="8"/>
  <c r="AH1409" i="8"/>
  <c r="AI1011" i="8"/>
  <c r="AI968" i="8"/>
  <c r="AI1010" i="8"/>
  <c r="Y924" i="8"/>
  <c r="AH893" i="8"/>
  <c r="Z837" i="8"/>
  <c r="Y995" i="8"/>
  <c r="AH1040" i="8"/>
  <c r="W915" i="8"/>
  <c r="X915" i="8" s="1"/>
  <c r="AI959" i="8"/>
  <c r="Y848" i="8"/>
  <c r="AI831" i="8"/>
  <c r="Z840" i="8"/>
  <c r="Z532" i="8"/>
  <c r="AH728" i="8"/>
  <c r="Z475" i="8"/>
  <c r="AB398" i="8"/>
  <c r="W539" i="8"/>
  <c r="X539" i="8" s="1"/>
  <c r="AH778" i="8"/>
  <c r="AH767" i="8"/>
  <c r="AH730" i="8"/>
  <c r="AH719" i="8"/>
  <c r="AH374" i="8"/>
  <c r="AH362" i="8"/>
  <c r="AH350" i="8"/>
  <c r="AH338" i="8"/>
  <c r="AH326" i="8"/>
  <c r="AH314" i="8"/>
  <c r="Z308" i="8"/>
  <c r="AI589" i="8"/>
  <c r="AH278" i="8"/>
  <c r="Y252" i="8"/>
  <c r="AH248" i="8"/>
  <c r="AH247" i="8"/>
  <c r="AH1351" i="8"/>
  <c r="Y366" i="8"/>
  <c r="W2552" i="8"/>
  <c r="X2552" i="8" s="1"/>
  <c r="AI2343" i="8"/>
  <c r="W1588" i="8"/>
  <c r="X1588" i="8" s="1"/>
  <c r="AB1562" i="8"/>
  <c r="AH1724" i="8"/>
  <c r="W1156" i="8"/>
  <c r="X1156" i="8" s="1"/>
  <c r="AI1261" i="8"/>
  <c r="W1108" i="8"/>
  <c r="X1108" i="8" s="1"/>
  <c r="Y718" i="8"/>
  <c r="AH156" i="8"/>
  <c r="W462" i="8"/>
  <c r="X462" i="8" s="1"/>
  <c r="Y48" i="8"/>
  <c r="Y40" i="8"/>
  <c r="W432" i="8"/>
  <c r="X432" i="8" s="1"/>
  <c r="W159" i="8"/>
  <c r="X159" i="8" s="1"/>
  <c r="W57" i="8"/>
  <c r="X57" i="8" s="1"/>
  <c r="AI868" i="8"/>
  <c r="Z886" i="8"/>
  <c r="AH1356" i="8"/>
  <c r="W1059" i="8"/>
  <c r="X1059" i="8" s="1"/>
  <c r="W1270" i="8"/>
  <c r="X1270" i="8" s="1"/>
  <c r="W145" i="8"/>
  <c r="X145" i="8" s="1"/>
  <c r="AH12" i="8"/>
  <c r="Y670" i="8"/>
  <c r="AI2159" i="8"/>
  <c r="W2707" i="8"/>
  <c r="X2707" i="8" s="1"/>
  <c r="AH2706" i="8"/>
  <c r="W2705" i="8"/>
  <c r="X2705" i="8" s="1"/>
  <c r="AH2670" i="8"/>
  <c r="AI2680" i="8"/>
  <c r="AI2681" i="8"/>
  <c r="W2646" i="8"/>
  <c r="X2646" i="8" s="1"/>
  <c r="AH2649" i="8"/>
  <c r="AI2589" i="8"/>
  <c r="AI2573" i="8"/>
  <c r="W2633" i="8"/>
  <c r="X2633" i="8" s="1"/>
  <c r="AH2587" i="8"/>
  <c r="W2563" i="8"/>
  <c r="X2563" i="8" s="1"/>
  <c r="W2657" i="8"/>
  <c r="X2657" i="8" s="1"/>
  <c r="AH2602" i="8"/>
  <c r="AI2560" i="8"/>
  <c r="AH2503" i="8"/>
  <c r="AI2504" i="8"/>
  <c r="W2448" i="8"/>
  <c r="X2448" i="8" s="1"/>
  <c r="W2432" i="8"/>
  <c r="X2432" i="8" s="1"/>
  <c r="AI2416" i="8"/>
  <c r="AH2387" i="8"/>
  <c r="AI2285" i="8"/>
  <c r="AC2282" i="8"/>
  <c r="AI2261" i="8"/>
  <c r="AI2332" i="8"/>
  <c r="AI2339" i="8"/>
  <c r="W2312" i="8"/>
  <c r="X2312" i="8" s="1"/>
  <c r="W2292" i="8"/>
  <c r="X2292" i="8" s="1"/>
  <c r="AH2202" i="8"/>
  <c r="AH2178" i="8"/>
  <c r="AH2172" i="8"/>
  <c r="AH2205" i="8"/>
  <c r="W2177" i="8"/>
  <c r="X2177" i="8" s="1"/>
  <c r="W2171" i="8"/>
  <c r="X2171" i="8" s="1"/>
  <c r="W2163" i="8"/>
  <c r="X2163" i="8" s="1"/>
  <c r="W2298" i="8"/>
  <c r="X2298" i="8" s="1"/>
  <c r="AB2222" i="8"/>
  <c r="AC1982" i="8"/>
  <c r="AH1963" i="8"/>
  <c r="AH1914" i="8"/>
  <c r="AB1910" i="8"/>
  <c r="AD1910" i="8" s="1"/>
  <c r="AH1888" i="8"/>
  <c r="AH1932" i="8"/>
  <c r="AB1826" i="8"/>
  <c r="W1775" i="8"/>
  <c r="X1775" i="8" s="1"/>
  <c r="AH1770" i="8"/>
  <c r="AB1742" i="8"/>
  <c r="AI1697" i="8"/>
  <c r="AI2024" i="8"/>
  <c r="AH1749" i="8"/>
  <c r="AB1958" i="8"/>
  <c r="AI1134" i="8"/>
  <c r="AI1156" i="8"/>
  <c r="AI1165" i="8"/>
  <c r="Z940" i="8"/>
  <c r="Y947" i="8"/>
  <c r="Y920" i="8"/>
  <c r="AH992" i="8"/>
  <c r="Y919" i="8"/>
  <c r="AI1032" i="8"/>
  <c r="AH977" i="8"/>
  <c r="AI989" i="8"/>
  <c r="Z882" i="8"/>
  <c r="AH870" i="8"/>
  <c r="AI839" i="8"/>
  <c r="W983" i="8"/>
  <c r="X983" i="8" s="1"/>
  <c r="Z800" i="8"/>
  <c r="Z778" i="8"/>
  <c r="AA778" i="8" s="1"/>
  <c r="Z748" i="8"/>
  <c r="Z728" i="8"/>
  <c r="Z688" i="8"/>
  <c r="AA688" i="8" s="1"/>
  <c r="Z672" i="8"/>
  <c r="Z644" i="8"/>
  <c r="Z540" i="8"/>
  <c r="Z503" i="8"/>
  <c r="Z473" i="8"/>
  <c r="AI462" i="8"/>
  <c r="AI769" i="8"/>
  <c r="Z451" i="8"/>
  <c r="Z425" i="8"/>
  <c r="AH706" i="8"/>
  <c r="AH507" i="8"/>
  <c r="AH463" i="8"/>
  <c r="AB434" i="8"/>
  <c r="AH415" i="8"/>
  <c r="AH391" i="8"/>
  <c r="AH523" i="8"/>
  <c r="AH822" i="8"/>
  <c r="Y336" i="8"/>
  <c r="AH332" i="8"/>
  <c r="AH331" i="8"/>
  <c r="Y324" i="8"/>
  <c r="AH320" i="8"/>
  <c r="AH319" i="8"/>
  <c r="AI595" i="8"/>
  <c r="Y276" i="8"/>
  <c r="Y268" i="8"/>
  <c r="Y220" i="8"/>
  <c r="Y189" i="8"/>
  <c r="Y378" i="8"/>
  <c r="Y270" i="8"/>
  <c r="AH208" i="8"/>
  <c r="AI9" i="8"/>
  <c r="Y354" i="8"/>
  <c r="AB2690" i="8"/>
  <c r="AH2489" i="8"/>
  <c r="AH2538" i="8"/>
  <c r="W2249" i="8"/>
  <c r="X2249" i="8" s="1"/>
  <c r="AH2065" i="8"/>
  <c r="AH2077" i="8"/>
  <c r="W2236" i="8"/>
  <c r="X2236" i="8" s="1"/>
  <c r="W1985" i="8"/>
  <c r="X1985" i="8" s="1"/>
  <c r="AI1239" i="8"/>
  <c r="AB1154" i="8"/>
  <c r="AB1382" i="8"/>
  <c r="AH1208" i="8"/>
  <c r="W1170" i="8"/>
  <c r="X1170" i="8" s="1"/>
  <c r="AC1226" i="8"/>
  <c r="W1210" i="8"/>
  <c r="X1210" i="8" s="1"/>
  <c r="W1124" i="8"/>
  <c r="X1124" i="8" s="1"/>
  <c r="AH1164" i="8"/>
  <c r="AI1229" i="8"/>
  <c r="Z507" i="8"/>
  <c r="W507" i="8"/>
  <c r="X507" i="8" s="1"/>
  <c r="AH2566" i="8"/>
  <c r="AI1690" i="8"/>
  <c r="Y864" i="8"/>
  <c r="Z493" i="8"/>
  <c r="W2719" i="8"/>
  <c r="X2719" i="8" s="1"/>
  <c r="W2713" i="8"/>
  <c r="X2713" i="8" s="1"/>
  <c r="AH2635" i="8"/>
  <c r="AH2637" i="8"/>
  <c r="AH2644" i="8"/>
  <c r="AH2597" i="8"/>
  <c r="AH2596" i="8"/>
  <c r="AH2586" i="8"/>
  <c r="AH2532" i="8"/>
  <c r="AH2509" i="8"/>
  <c r="W2472" i="8"/>
  <c r="X2472" i="8" s="1"/>
  <c r="W2470" i="8"/>
  <c r="X2470" i="8" s="1"/>
  <c r="W2468" i="8"/>
  <c r="X2468" i="8" s="1"/>
  <c r="W2466" i="8"/>
  <c r="X2466" i="8" s="1"/>
  <c r="W2464" i="8"/>
  <c r="X2464" i="8" s="1"/>
  <c r="W2505" i="8"/>
  <c r="X2505" i="8" s="1"/>
  <c r="AI2369" i="8"/>
  <c r="AH2422" i="8"/>
  <c r="AI2417" i="8"/>
  <c r="AH2351" i="8"/>
  <c r="AI2267" i="8"/>
  <c r="AI2272" i="8"/>
  <c r="AH2371" i="8"/>
  <c r="AH2361" i="8"/>
  <c r="AI2326" i="8"/>
  <c r="AH2286" i="8"/>
  <c r="AH2285" i="8"/>
  <c r="AB2210" i="8"/>
  <c r="AH2107" i="8"/>
  <c r="W2227" i="8"/>
  <c r="X2227" i="8" s="1"/>
  <c r="AH2230" i="8"/>
  <c r="W2165" i="8"/>
  <c r="X2165" i="8" s="1"/>
  <c r="AI1984" i="8"/>
  <c r="AH1866" i="8"/>
  <c r="AH1818" i="8"/>
  <c r="AI2209" i="8"/>
  <c r="AI1993" i="8"/>
  <c r="AI1797" i="8"/>
  <c r="W1781" i="8"/>
  <c r="X1781" i="8" s="1"/>
  <c r="AH1774" i="8"/>
  <c r="AI2025" i="8"/>
  <c r="AI1803" i="8"/>
  <c r="AH1748" i="8"/>
  <c r="W1769" i="8"/>
  <c r="X1769" i="8" s="1"/>
  <c r="AH1746" i="8"/>
  <c r="AI1738" i="8"/>
  <c r="AI1793" i="8"/>
  <c r="AH1716" i="8"/>
  <c r="AI1580" i="8"/>
  <c r="W1537" i="8"/>
  <c r="X1537" i="8" s="1"/>
  <c r="AH1559" i="8"/>
  <c r="AC1514" i="8"/>
  <c r="AB1214" i="8"/>
  <c r="W1340" i="8"/>
  <c r="X1340" i="8" s="1"/>
  <c r="W1197" i="8"/>
  <c r="X1197" i="8" s="1"/>
  <c r="AI1120" i="8"/>
  <c r="AI1164" i="8"/>
  <c r="AI1159" i="8"/>
  <c r="AI954" i="8"/>
  <c r="Y922" i="8"/>
  <c r="AH987" i="8"/>
  <c r="Y870" i="8"/>
  <c r="AA870" i="8" s="1"/>
  <c r="W993" i="8"/>
  <c r="X993" i="8" s="1"/>
  <c r="Y965" i="8"/>
  <c r="Z889" i="8"/>
  <c r="AB854" i="8"/>
  <c r="AD854" i="8" s="1"/>
  <c r="AK854" i="8" s="1"/>
  <c r="AI978" i="8"/>
  <c r="Z908" i="8"/>
  <c r="AI833" i="8"/>
  <c r="Z948" i="8"/>
  <c r="Y923" i="8"/>
  <c r="Z776" i="8"/>
  <c r="Z670" i="8"/>
  <c r="Z642" i="8"/>
  <c r="Z616" i="8"/>
  <c r="Z592" i="8"/>
  <c r="Z568" i="8"/>
  <c r="Z534" i="8"/>
  <c r="AH860" i="8"/>
  <c r="Z465" i="8"/>
  <c r="Z427" i="8"/>
  <c r="Z401" i="8"/>
  <c r="AH718" i="8"/>
  <c r="AH460" i="8"/>
  <c r="AH412" i="8"/>
  <c r="Y407" i="8"/>
  <c r="Y372" i="8"/>
  <c r="Y280" i="8"/>
  <c r="Y240" i="8"/>
  <c r="AH236" i="8"/>
  <c r="AH235" i="8"/>
  <c r="AH1357" i="8"/>
  <c r="Z145" i="8"/>
  <c r="AI88" i="8"/>
  <c r="Z83" i="8"/>
  <c r="AH184" i="8"/>
  <c r="Z341" i="8"/>
  <c r="W1729" i="8"/>
  <c r="X1729" i="8" s="1"/>
  <c r="AH1183" i="8"/>
  <c r="W1208" i="8"/>
  <c r="X1208" i="8" s="1"/>
  <c r="AB1142" i="8"/>
  <c r="AB1034" i="8"/>
  <c r="W502" i="8"/>
  <c r="X502" i="8" s="1"/>
  <c r="Y682" i="8"/>
  <c r="W454" i="8"/>
  <c r="X454" i="8" s="1"/>
  <c r="AI2675" i="8"/>
  <c r="AI2565" i="8"/>
  <c r="AI2503" i="8"/>
  <c r="AH2263" i="8"/>
  <c r="AH2159" i="8"/>
  <c r="AI2155" i="8"/>
  <c r="AI2166" i="8"/>
  <c r="AH1992" i="8"/>
  <c r="AH1978" i="8"/>
  <c r="AH1942" i="8"/>
  <c r="AB1934" i="8"/>
  <c r="AH1892" i="8"/>
  <c r="AH1846" i="8"/>
  <c r="AB1838" i="8"/>
  <c r="AH1991" i="8"/>
  <c r="AH1794" i="8"/>
  <c r="AC1742" i="8"/>
  <c r="AH1728" i="8"/>
  <c r="AI2020" i="8"/>
  <c r="AB1754" i="8"/>
  <c r="AH1764" i="8"/>
  <c r="AH1582" i="8"/>
  <c r="AI1584" i="8"/>
  <c r="AH1592" i="8"/>
  <c r="AH1577" i="8"/>
  <c r="AI1583" i="8"/>
  <c r="AI1541" i="8"/>
  <c r="W1525" i="8"/>
  <c r="X1525" i="8" s="1"/>
  <c r="W1495" i="8"/>
  <c r="X1495" i="8" s="1"/>
  <c r="AH1369" i="8"/>
  <c r="AH1365" i="8"/>
  <c r="AH1361" i="8"/>
  <c r="AH1358" i="8"/>
  <c r="AH1316" i="8"/>
  <c r="AI1019" i="8"/>
  <c r="AI1013" i="8"/>
  <c r="AI938" i="8"/>
  <c r="Z944" i="8"/>
  <c r="AH1060" i="8"/>
  <c r="AH1058" i="8"/>
  <c r="AH1068" i="8"/>
  <c r="AI1043" i="8"/>
  <c r="Y944" i="8"/>
  <c r="AH1013" i="8"/>
  <c r="AI1006" i="8"/>
  <c r="AH990" i="8"/>
  <c r="AH986" i="8"/>
  <c r="AH993" i="8"/>
  <c r="Y917" i="8"/>
  <c r="Y925" i="8"/>
  <c r="Z901" i="8"/>
  <c r="AI844" i="8"/>
  <c r="Y910" i="8"/>
  <c r="AH974" i="8"/>
  <c r="Y905" i="8"/>
  <c r="W987" i="8"/>
  <c r="X987" i="8" s="1"/>
  <c r="Z963" i="8"/>
  <c r="Y871" i="8"/>
  <c r="AI853" i="8"/>
  <c r="AI849" i="8"/>
  <c r="AI845" i="8"/>
  <c r="Z922" i="8"/>
  <c r="AI993" i="8"/>
  <c r="Z680" i="8"/>
  <c r="Z632" i="8"/>
  <c r="Z606" i="8"/>
  <c r="Z582" i="8"/>
  <c r="Z558" i="8"/>
  <c r="Z550" i="8"/>
  <c r="AH788" i="8"/>
  <c r="AH740" i="8"/>
  <c r="AH692" i="8"/>
  <c r="Y534" i="8"/>
  <c r="Z485" i="8"/>
  <c r="AB470" i="8"/>
  <c r="Z447" i="8"/>
  <c r="Z445" i="8"/>
  <c r="AI745" i="8"/>
  <c r="AI412" i="8"/>
  <c r="AB410" i="8"/>
  <c r="Z403" i="8"/>
  <c r="AH754" i="8"/>
  <c r="W523" i="8"/>
  <c r="X523" i="8" s="1"/>
  <c r="AH518" i="8"/>
  <c r="AH823" i="8"/>
  <c r="Y519" i="8"/>
  <c r="AJ819" i="8" s="1"/>
  <c r="Y527" i="8"/>
  <c r="AH805" i="8"/>
  <c r="AH757" i="8"/>
  <c r="AH709" i="8"/>
  <c r="Y395" i="8"/>
  <c r="Y391" i="8"/>
  <c r="Y841" i="8"/>
  <c r="AH852" i="8"/>
  <c r="AH838" i="8"/>
  <c r="AI102" i="8"/>
  <c r="AI109" i="8"/>
  <c r="AI68" i="8"/>
  <c r="AC62" i="8"/>
  <c r="AI6" i="8"/>
  <c r="AI13" i="8"/>
  <c r="AH649" i="8"/>
  <c r="AI609" i="8"/>
  <c r="AI585" i="8"/>
  <c r="AI553" i="8"/>
  <c r="AI537" i="8"/>
  <c r="AH210" i="8"/>
  <c r="AH2694" i="8"/>
  <c r="W2212" i="8"/>
  <c r="X2212" i="8" s="1"/>
  <c r="AH2226" i="8"/>
  <c r="W2051" i="8"/>
  <c r="X2051" i="8" s="1"/>
  <c r="W2031" i="8"/>
  <c r="X2031" i="8" s="1"/>
  <c r="AH1609" i="8"/>
  <c r="AH1620" i="8"/>
  <c r="AB1130" i="8"/>
  <c r="W734" i="8"/>
  <c r="X734" i="8" s="1"/>
  <c r="Y742" i="8"/>
  <c r="AI2708" i="8"/>
  <c r="AH2685" i="8"/>
  <c r="AI2650" i="8"/>
  <c r="AI2581" i="8"/>
  <c r="AI2593" i="8"/>
  <c r="AH2526" i="8"/>
  <c r="AI2507" i="8"/>
  <c r="AI2280" i="8"/>
  <c r="AI1747" i="8"/>
  <c r="AI1750" i="8"/>
  <c r="AH1557" i="8"/>
  <c r="AH1021" i="8"/>
  <c r="AH928" i="8"/>
  <c r="Z895" i="8"/>
  <c r="AC914" i="8"/>
  <c r="Y990" i="8"/>
  <c r="AI1051" i="8"/>
  <c r="AI997" i="8"/>
  <c r="AI468" i="8"/>
  <c r="AI396" i="8"/>
  <c r="AI388" i="8"/>
  <c r="AH697" i="8"/>
  <c r="AH828" i="8"/>
  <c r="Z2719" i="8"/>
  <c r="AI681" i="8"/>
  <c r="AH619" i="8"/>
  <c r="AI577" i="8"/>
  <c r="AI559" i="8"/>
  <c r="W2692" i="8"/>
  <c r="X2692" i="8" s="1"/>
  <c r="AH2698" i="8"/>
  <c r="W2497" i="8"/>
  <c r="X2497" i="8" s="1"/>
  <c r="W2550" i="8"/>
  <c r="X2550" i="8" s="1"/>
  <c r="AH2073" i="8"/>
  <c r="W1982" i="8"/>
  <c r="X1982" i="8" s="1"/>
  <c r="AI1983" i="8"/>
  <c r="W2250" i="8"/>
  <c r="X2250" i="8" s="1"/>
  <c r="W2215" i="8"/>
  <c r="X2215" i="8" s="1"/>
  <c r="AH1668" i="8"/>
  <c r="W2190" i="8"/>
  <c r="X2190" i="8" s="1"/>
  <c r="AH1645" i="8"/>
  <c r="AH2518" i="8"/>
  <c r="AH2347" i="8"/>
  <c r="AI2415" i="8"/>
  <c r="AI2347" i="8"/>
  <c r="AB2258" i="8"/>
  <c r="AH2265" i="8"/>
  <c r="W2307" i="8"/>
  <c r="X2307" i="8" s="1"/>
  <c r="W2276" i="8"/>
  <c r="X2276" i="8" s="1"/>
  <c r="AH2125" i="8"/>
  <c r="AH1762" i="8"/>
  <c r="AI1586" i="8"/>
  <c r="AC1334" i="8"/>
  <c r="AH2720" i="8"/>
  <c r="W2725" i="8"/>
  <c r="X2725" i="8" s="1"/>
  <c r="AH2705" i="8"/>
  <c r="AH2687" i="8"/>
  <c r="AH2673" i="8"/>
  <c r="W2662" i="8"/>
  <c r="X2662" i="8" s="1"/>
  <c r="AH2676" i="8"/>
  <c r="AH2653" i="8"/>
  <c r="AH2652" i="8"/>
  <c r="W2683" i="8"/>
  <c r="X2683" i="8" s="1"/>
  <c r="W2635" i="8"/>
  <c r="X2635" i="8" s="1"/>
  <c r="AI2585" i="8"/>
  <c r="AI2577" i="8"/>
  <c r="W2651" i="8"/>
  <c r="X2651" i="8" s="1"/>
  <c r="W2641" i="8"/>
  <c r="X2641" i="8" s="1"/>
  <c r="AI2598" i="8"/>
  <c r="AH2583" i="8"/>
  <c r="AH2591" i="8"/>
  <c r="AI2568" i="8"/>
  <c r="AI2599" i="8"/>
  <c r="AH2600" i="8"/>
  <c r="AB2594" i="8"/>
  <c r="AH2556" i="8"/>
  <c r="W2610" i="8"/>
  <c r="X2610" i="8" s="1"/>
  <c r="W2604" i="8"/>
  <c r="X2604" i="8" s="1"/>
  <c r="AH2516" i="8"/>
  <c r="AH2508" i="8"/>
  <c r="AI2545" i="8"/>
  <c r="AH2447" i="8"/>
  <c r="AI2411" i="8"/>
  <c r="W2397" i="8"/>
  <c r="X2397" i="8" s="1"/>
  <c r="AI2373" i="8"/>
  <c r="AI2324" i="8"/>
  <c r="AC2318" i="8"/>
  <c r="W2509" i="8"/>
  <c r="X2509" i="8" s="1"/>
  <c r="AH2421" i="8"/>
  <c r="AH2418" i="8"/>
  <c r="AI2424" i="8"/>
  <c r="AI2364" i="8"/>
  <c r="AH2363" i="8"/>
  <c r="AI2336" i="8"/>
  <c r="AI2327" i="8"/>
  <c r="AI2322" i="8"/>
  <c r="AH2301" i="8"/>
  <c r="AI2385" i="8"/>
  <c r="AI2361" i="8"/>
  <c r="AI2351" i="8"/>
  <c r="AI2328" i="8"/>
  <c r="AH2278" i="8"/>
  <c r="AH2274" i="8"/>
  <c r="AH2262" i="8"/>
  <c r="AH2267" i="8"/>
  <c r="AH2218" i="8"/>
  <c r="AI2205" i="8"/>
  <c r="AI2335" i="8"/>
  <c r="AH2288" i="8"/>
  <c r="AH2253" i="8"/>
  <c r="AH2244" i="8"/>
  <c r="AI2341" i="8"/>
  <c r="AH2248" i="8"/>
  <c r="AI2230" i="8"/>
  <c r="AH2197" i="8"/>
  <c r="AH2333" i="8"/>
  <c r="AI2180" i="8"/>
  <c r="AI2183" i="8"/>
  <c r="W2207" i="8"/>
  <c r="X2207" i="8" s="1"/>
  <c r="W2161" i="8"/>
  <c r="X2161" i="8" s="1"/>
  <c r="AH2146" i="8"/>
  <c r="W2267" i="8"/>
  <c r="X2267" i="8" s="1"/>
  <c r="AH2232" i="8"/>
  <c r="W2179" i="8"/>
  <c r="X2179" i="8" s="1"/>
  <c r="AI2154" i="8"/>
  <c r="AH2091" i="8"/>
  <c r="AI1986" i="8"/>
  <c r="AH1977" i="8"/>
  <c r="W2081" i="8"/>
  <c r="X2081" i="8" s="1"/>
  <c r="AH1975" i="8"/>
  <c r="AH1940" i="8"/>
  <c r="AH1936" i="8"/>
  <c r="AH1894" i="8"/>
  <c r="AH1890" i="8"/>
  <c r="AH1844" i="8"/>
  <c r="AH1981" i="8"/>
  <c r="AB1970" i="8"/>
  <c r="AB2006" i="8"/>
  <c r="W1805" i="8"/>
  <c r="X1805" i="8" s="1"/>
  <c r="AH1798" i="8"/>
  <c r="AI1773" i="8"/>
  <c r="AH1745" i="8"/>
  <c r="AI1734" i="8"/>
  <c r="AH1986" i="8"/>
  <c r="AH1779" i="8"/>
  <c r="AI1751" i="8"/>
  <c r="AB1694" i="8"/>
  <c r="AI2021" i="8"/>
  <c r="AH1972" i="8"/>
  <c r="W1793" i="8"/>
  <c r="X1793" i="8" s="1"/>
  <c r="AH1678" i="8"/>
  <c r="AH1980" i="8"/>
  <c r="W1966" i="8"/>
  <c r="X1966" i="8" s="1"/>
  <c r="AH1753" i="8"/>
  <c r="AI1767" i="8"/>
  <c r="AI1758" i="8"/>
  <c r="AH1760" i="8"/>
  <c r="W1745" i="8"/>
  <c r="X1745" i="8" s="1"/>
  <c r="W1739" i="8"/>
  <c r="X1739" i="8" s="1"/>
  <c r="AI1576" i="8"/>
  <c r="AB1550" i="8"/>
  <c r="AH1585" i="8"/>
  <c r="W1697" i="8"/>
  <c r="X1697" i="8" s="1"/>
  <c r="AI1593" i="8"/>
  <c r="AI1575" i="8"/>
  <c r="AI1548" i="8"/>
  <c r="AI1549" i="8"/>
  <c r="W1535" i="8"/>
  <c r="X1535" i="8" s="1"/>
  <c r="W1475" i="8"/>
  <c r="X1475" i="8" s="1"/>
  <c r="W1461" i="8"/>
  <c r="X1461" i="8" s="1"/>
  <c r="W1522" i="8"/>
  <c r="X1522" i="8" s="1"/>
  <c r="AH1403" i="8"/>
  <c r="AH1399" i="8"/>
  <c r="AH1395" i="8"/>
  <c r="W1356" i="8"/>
  <c r="X1356" i="8" s="1"/>
  <c r="W1348" i="8"/>
  <c r="X1348" i="8" s="1"/>
  <c r="AH1329" i="8"/>
  <c r="AI1498" i="8"/>
  <c r="AH1315" i="8"/>
  <c r="W1271" i="8"/>
  <c r="X1271" i="8" s="1"/>
  <c r="AH1317" i="8"/>
  <c r="AI1015" i="8"/>
  <c r="AI1003" i="8"/>
  <c r="AI998" i="8"/>
  <c r="AI926" i="8"/>
  <c r="AC1058" i="8"/>
  <c r="AI1008" i="8"/>
  <c r="W991" i="8"/>
  <c r="X991" i="8" s="1"/>
  <c r="AB986" i="8"/>
  <c r="Y989" i="8"/>
  <c r="AI982" i="8"/>
  <c r="W971" i="8"/>
  <c r="X971" i="8" s="1"/>
  <c r="W957" i="8"/>
  <c r="X957" i="8" s="1"/>
  <c r="AH1012" i="8"/>
  <c r="Y945" i="8"/>
  <c r="AH994" i="8"/>
  <c r="AH989" i="8"/>
  <c r="AH997" i="8"/>
  <c r="Y921" i="8"/>
  <c r="Z906" i="8"/>
  <c r="AB902" i="8"/>
  <c r="AI979" i="8"/>
  <c r="AH879" i="8"/>
  <c r="Y874" i="8"/>
  <c r="Y862" i="8"/>
  <c r="AI848" i="8"/>
  <c r="Y954" i="8"/>
  <c r="Y957" i="8"/>
  <c r="AH978" i="8"/>
  <c r="AH981" i="8"/>
  <c r="Y913" i="8"/>
  <c r="Z894" i="8"/>
  <c r="W953" i="8"/>
  <c r="X953" i="8" s="1"/>
  <c r="AH942" i="8"/>
  <c r="Y911" i="8"/>
  <c r="Y857" i="8"/>
  <c r="AA857" i="8" s="1"/>
  <c r="AI851" i="8"/>
  <c r="AI847" i="8"/>
  <c r="AI843" i="8"/>
  <c r="AI837" i="8"/>
  <c r="AI830" i="8"/>
  <c r="W969" i="8"/>
  <c r="X969" i="8" s="1"/>
  <c r="W955" i="8"/>
  <c r="X955" i="8" s="1"/>
  <c r="AI994" i="8"/>
  <c r="AI986" i="8"/>
  <c r="Z850" i="8"/>
  <c r="Z812" i="8"/>
  <c r="Z764" i="8"/>
  <c r="Z754" i="8"/>
  <c r="Z716" i="8"/>
  <c r="Z706" i="8"/>
  <c r="Z656" i="8"/>
  <c r="Z610" i="8"/>
  <c r="Z586" i="8"/>
  <c r="Z562" i="8"/>
  <c r="Z546" i="8"/>
  <c r="Z538" i="8"/>
  <c r="Y836" i="8"/>
  <c r="AH764" i="8"/>
  <c r="AH716" i="8"/>
  <c r="Z499" i="8"/>
  <c r="AB494" i="8"/>
  <c r="AI776" i="8"/>
  <c r="Z461" i="8"/>
  <c r="Z455" i="8"/>
  <c r="Z449" i="8"/>
  <c r="AI420" i="8"/>
  <c r="Z417" i="8"/>
  <c r="AI721" i="8"/>
  <c r="Z841" i="8"/>
  <c r="AH826" i="8"/>
  <c r="AH802" i="8"/>
  <c r="W527" i="8"/>
  <c r="X527" i="8" s="1"/>
  <c r="W519" i="8"/>
  <c r="X519" i="8" s="1"/>
  <c r="AH819" i="8"/>
  <c r="AH827" i="8"/>
  <c r="Y523" i="8"/>
  <c r="AH777" i="8"/>
  <c r="AH729" i="8"/>
  <c r="AH400" i="8"/>
  <c r="Y397" i="8"/>
  <c r="Y393" i="8"/>
  <c r="Y389" i="8"/>
  <c r="W835" i="8"/>
  <c r="X835" i="8" s="1"/>
  <c r="Y850" i="8"/>
  <c r="Y300" i="8"/>
  <c r="AH296" i="8"/>
  <c r="AH295" i="8"/>
  <c r="Y288" i="8"/>
  <c r="AH284" i="8"/>
  <c r="AH283" i="8"/>
  <c r="Z185" i="8"/>
  <c r="Y193" i="8"/>
  <c r="AH1348" i="8"/>
  <c r="AI178" i="8"/>
  <c r="Z106" i="8"/>
  <c r="Z103" i="8"/>
  <c r="AI101" i="8"/>
  <c r="Z72" i="8"/>
  <c r="Z69" i="8"/>
  <c r="Z10" i="8"/>
  <c r="Z7" i="8"/>
  <c r="AI5" i="8"/>
  <c r="Y342" i="8"/>
  <c r="AI114" i="8"/>
  <c r="AI18" i="8"/>
  <c r="AI657" i="8"/>
  <c r="AH595" i="8"/>
  <c r="AH589" i="8"/>
  <c r="AH553" i="8"/>
  <c r="AH535" i="8"/>
  <c r="AH2700" i="8"/>
  <c r="W2477" i="8"/>
  <c r="X2477" i="8" s="1"/>
  <c r="AH2272" i="8"/>
  <c r="AH1676" i="8"/>
  <c r="AH1671" i="8"/>
  <c r="AI2238" i="8"/>
  <c r="W1419" i="8"/>
  <c r="X1419" i="8" s="1"/>
  <c r="AB1418" i="8"/>
  <c r="AB1406" i="8"/>
  <c r="AC1202" i="8"/>
  <c r="AH1272" i="8"/>
  <c r="W1272" i="8"/>
  <c r="X1272" i="8" s="1"/>
  <c r="W1228" i="8"/>
  <c r="X1228" i="8" s="1"/>
  <c r="AI1227" i="8"/>
  <c r="AI1225" i="8"/>
  <c r="W706" i="8"/>
  <c r="X706" i="8" s="1"/>
  <c r="Y706" i="8"/>
  <c r="Y622" i="8"/>
  <c r="AI2544" i="8"/>
  <c r="AI2653" i="8"/>
  <c r="AI2569" i="8"/>
  <c r="AI2537" i="8"/>
  <c r="AI2420" i="8"/>
  <c r="AH2341" i="8"/>
  <c r="W2723" i="8"/>
  <c r="X2723" i="8" s="1"/>
  <c r="AI2703" i="8"/>
  <c r="AH2684" i="8"/>
  <c r="AH2689" i="8"/>
  <c r="AI2676" i="8"/>
  <c r="AI2672" i="8"/>
  <c r="AI2652" i="8"/>
  <c r="AI2647" i="8"/>
  <c r="W2637" i="8"/>
  <c r="X2637" i="8" s="1"/>
  <c r="AI2633" i="8"/>
  <c r="AI2591" i="8"/>
  <c r="AI2583" i="8"/>
  <c r="AI2575" i="8"/>
  <c r="AH2576" i="8"/>
  <c r="AI2564" i="8"/>
  <c r="AH2564" i="8"/>
  <c r="AH2528" i="8"/>
  <c r="AH2524" i="8"/>
  <c r="AH2499" i="8"/>
  <c r="W2553" i="8"/>
  <c r="X2553" i="8" s="1"/>
  <c r="AH2502" i="8"/>
  <c r="AI2540" i="8"/>
  <c r="AH2449" i="8"/>
  <c r="W2479" i="8"/>
  <c r="X2479" i="8" s="1"/>
  <c r="W2446" i="8"/>
  <c r="X2446" i="8" s="1"/>
  <c r="AI2388" i="8"/>
  <c r="AI2367" i="8"/>
  <c r="AI2375" i="8"/>
  <c r="AH2419" i="8"/>
  <c r="AH2424" i="8"/>
  <c r="AC2378" i="8"/>
  <c r="AC2354" i="8"/>
  <c r="AI2288" i="8"/>
  <c r="AC2342" i="8"/>
  <c r="AH2276" i="8"/>
  <c r="AH2281" i="8"/>
  <c r="AI2253" i="8"/>
  <c r="AH2213" i="8"/>
  <c r="AI2199" i="8"/>
  <c r="AH2280" i="8"/>
  <c r="W2265" i="8"/>
  <c r="X2265" i="8" s="1"/>
  <c r="AH2332" i="8"/>
  <c r="AC2174" i="8"/>
  <c r="W2169" i="8"/>
  <c r="X2169" i="8" s="1"/>
  <c r="AI2156" i="8"/>
  <c r="AH2135" i="8"/>
  <c r="AH2103" i="8"/>
  <c r="AH2292" i="8"/>
  <c r="W2193" i="8"/>
  <c r="X2193" i="8" s="1"/>
  <c r="AH2170" i="8"/>
  <c r="W2157" i="8"/>
  <c r="X2157" i="8" s="1"/>
  <c r="AH2115" i="8"/>
  <c r="AH2168" i="8"/>
  <c r="AI2165" i="8"/>
  <c r="AI1989" i="8"/>
  <c r="AI1988" i="8"/>
  <c r="AH1916" i="8"/>
  <c r="AH1870" i="8"/>
  <c r="AB1862" i="8"/>
  <c r="AH1820" i="8"/>
  <c r="AI1985" i="8"/>
  <c r="AH1967" i="8"/>
  <c r="AH1920" i="8"/>
  <c r="W2014" i="8"/>
  <c r="X2014" i="8" s="1"/>
  <c r="AI1795" i="8"/>
  <c r="AH1787" i="8"/>
  <c r="AI1775" i="8"/>
  <c r="AI1735" i="8"/>
  <c r="AH1697" i="8"/>
  <c r="AI1712" i="8"/>
  <c r="W1986" i="8"/>
  <c r="X1986" i="8" s="1"/>
  <c r="AH1810" i="8"/>
  <c r="W1797" i="8"/>
  <c r="X1797" i="8" s="1"/>
  <c r="AI1785" i="8"/>
  <c r="AI1752" i="8"/>
  <c r="AI1711" i="8"/>
  <c r="AI1770" i="8"/>
  <c r="W1972" i="8"/>
  <c r="X1972" i="8" s="1"/>
  <c r="AI1740" i="8"/>
  <c r="W1725" i="8"/>
  <c r="X1725" i="8" s="1"/>
  <c r="AH1574" i="8"/>
  <c r="AH1580" i="8"/>
  <c r="AI1592" i="8"/>
  <c r="W1543" i="8"/>
  <c r="X1543" i="8" s="1"/>
  <c r="AI1538" i="8"/>
  <c r="W1539" i="8"/>
  <c r="X1539" i="8" s="1"/>
  <c r="W1481" i="8"/>
  <c r="X1481" i="8" s="1"/>
  <c r="AH1415" i="8"/>
  <c r="W1362" i="8"/>
  <c r="X1362" i="8" s="1"/>
  <c r="AH1499" i="8"/>
  <c r="W1364" i="8"/>
  <c r="X1364" i="8" s="1"/>
  <c r="AI1001" i="8"/>
  <c r="AI1132" i="8"/>
  <c r="Z936" i="8"/>
  <c r="AI1004" i="8"/>
  <c r="Y996" i="8"/>
  <c r="W985" i="8"/>
  <c r="X985" i="8" s="1"/>
  <c r="AH1054" i="8"/>
  <c r="AI1021" i="8"/>
  <c r="AH1020" i="8"/>
  <c r="Z925" i="8"/>
  <c r="Z923" i="8"/>
  <c r="Z921" i="8"/>
  <c r="Z919" i="8"/>
  <c r="Z917" i="8"/>
  <c r="AH988" i="8"/>
  <c r="AH996" i="8"/>
  <c r="AH991" i="8"/>
  <c r="Z897" i="8"/>
  <c r="Y858" i="8"/>
  <c r="AI846" i="8"/>
  <c r="AI990" i="8"/>
  <c r="Z975" i="8"/>
  <c r="AI970" i="8"/>
  <c r="W959" i="8"/>
  <c r="X959" i="8" s="1"/>
  <c r="AH930" i="8"/>
  <c r="Y931" i="8"/>
  <c r="AH982" i="8"/>
  <c r="AI890" i="8"/>
  <c r="Z851" i="8"/>
  <c r="Z847" i="8"/>
  <c r="Z843" i="8"/>
  <c r="Y875" i="8"/>
  <c r="AI842" i="8"/>
  <c r="AI835" i="8"/>
  <c r="W989" i="8"/>
  <c r="X989" i="8" s="1"/>
  <c r="AH1057" i="8"/>
  <c r="AH919" i="8"/>
  <c r="Z918" i="8"/>
  <c r="Z792" i="8"/>
  <c r="Z760" i="8"/>
  <c r="Z712" i="8"/>
  <c r="Z684" i="8"/>
  <c r="Z652" i="8"/>
  <c r="Z636" i="8"/>
  <c r="Z552" i="8"/>
  <c r="AH824" i="8"/>
  <c r="AH800" i="8"/>
  <c r="AH752" i="8"/>
  <c r="AH704" i="8"/>
  <c r="Y546" i="8"/>
  <c r="AI793" i="8"/>
  <c r="AI460" i="8"/>
  <c r="AB458" i="8"/>
  <c r="AB446" i="8"/>
  <c r="AI728" i="8"/>
  <c r="Z413" i="8"/>
  <c r="AI697" i="8"/>
  <c r="AH742" i="8"/>
  <c r="AH694" i="8"/>
  <c r="W551" i="8"/>
  <c r="X551" i="8" s="1"/>
  <c r="AB518" i="8"/>
  <c r="AH821" i="8"/>
  <c r="AH829" i="8"/>
  <c r="Y525" i="8"/>
  <c r="Y517" i="8"/>
  <c r="AH496" i="8"/>
  <c r="AH787" i="8"/>
  <c r="AH448" i="8"/>
  <c r="AH739" i="8"/>
  <c r="Y403" i="8"/>
  <c r="Y399" i="8"/>
  <c r="Z384" i="8"/>
  <c r="AI561" i="8"/>
  <c r="AH254" i="8"/>
  <c r="AI547" i="8"/>
  <c r="AH242" i="8"/>
  <c r="AH224" i="8"/>
  <c r="Z193" i="8"/>
  <c r="Y190" i="8"/>
  <c r="AH1349" i="8"/>
  <c r="AH1352" i="8"/>
  <c r="AI164" i="8"/>
  <c r="AC158" i="8"/>
  <c r="AI144" i="8"/>
  <c r="AI105" i="8"/>
  <c r="AI82" i="8"/>
  <c r="AI48" i="8"/>
  <c r="AI80" i="8"/>
  <c r="AH679" i="8"/>
  <c r="AH669" i="8"/>
  <c r="AI633" i="8"/>
  <c r="Z281" i="8"/>
  <c r="Y227" i="8"/>
  <c r="AH2040" i="8"/>
  <c r="AH1633" i="8"/>
  <c r="AH1624" i="8"/>
  <c r="AH1258" i="8"/>
  <c r="W1258" i="8"/>
  <c r="X1258" i="8" s="1"/>
  <c r="AH1222" i="8"/>
  <c r="W1222" i="8"/>
  <c r="X1222" i="8" s="1"/>
  <c r="W746" i="8"/>
  <c r="X746" i="8" s="1"/>
  <c r="Y754" i="8"/>
  <c r="W898" i="8"/>
  <c r="X898" i="8" s="1"/>
  <c r="Y766" i="8"/>
  <c r="W1828" i="8"/>
  <c r="X1828" i="8" s="1"/>
  <c r="W1834" i="8"/>
  <c r="X1834" i="8" s="1"/>
  <c r="W1701" i="8"/>
  <c r="X1701" i="8" s="1"/>
  <c r="W1407" i="8"/>
  <c r="X1407" i="8" s="1"/>
  <c r="W1832" i="8"/>
  <c r="X1832" i="8" s="1"/>
  <c r="AB1094" i="8"/>
  <c r="AC1214" i="8"/>
  <c r="W1157" i="8"/>
  <c r="X1157" i="8" s="1"/>
  <c r="Y694" i="8"/>
  <c r="W1144" i="8"/>
  <c r="X1144" i="8" s="1"/>
  <c r="W1172" i="8"/>
  <c r="X1172" i="8" s="1"/>
  <c r="AI1263" i="8"/>
  <c r="W1040" i="8"/>
  <c r="X1040" i="8" s="1"/>
  <c r="AH144" i="8"/>
  <c r="W504" i="8"/>
  <c r="X504" i="8" s="1"/>
  <c r="AH112" i="8"/>
  <c r="Y110" i="8"/>
  <c r="Y98" i="8"/>
  <c r="AH98" i="8"/>
  <c r="AH195" i="8"/>
  <c r="AH200" i="8"/>
  <c r="AI1287" i="8"/>
  <c r="W406" i="8"/>
  <c r="X406" i="8" s="1"/>
  <c r="AH1657" i="8"/>
  <c r="W1836" i="8"/>
  <c r="X1836" i="8" s="1"/>
  <c r="W2048" i="8"/>
  <c r="X2048" i="8" s="1"/>
  <c r="AB1106" i="8"/>
  <c r="AB1082" i="8"/>
  <c r="W1081" i="8"/>
  <c r="X1081" i="8" s="1"/>
  <c r="AH1139" i="8"/>
  <c r="AB1058" i="8"/>
  <c r="W1224" i="8"/>
  <c r="X1224" i="8" s="1"/>
  <c r="W1150" i="8"/>
  <c r="X1150" i="8" s="1"/>
  <c r="W1122" i="8"/>
  <c r="X1122" i="8" s="1"/>
  <c r="W1186" i="8"/>
  <c r="X1186" i="8" s="1"/>
  <c r="W1174" i="8"/>
  <c r="X1174" i="8" s="1"/>
  <c r="W888" i="8"/>
  <c r="X888" i="8" s="1"/>
  <c r="Z111" i="8"/>
  <c r="AA111" i="8" s="1"/>
  <c r="Y14" i="8"/>
  <c r="AH16" i="8"/>
  <c r="Y562" i="8"/>
  <c r="W681" i="8"/>
  <c r="X681" i="8" s="1"/>
  <c r="W480" i="8"/>
  <c r="X480" i="8" s="1"/>
  <c r="W105" i="8"/>
  <c r="X105" i="8" s="1"/>
  <c r="AI1285" i="8"/>
  <c r="W876" i="8"/>
  <c r="X876" i="8" s="1"/>
  <c r="AI199" i="8"/>
  <c r="AH120" i="8"/>
  <c r="AI1237" i="8"/>
  <c r="Z15" i="8"/>
  <c r="Z14" i="8"/>
  <c r="W456" i="8"/>
  <c r="X456" i="8" s="1"/>
  <c r="W762" i="8"/>
  <c r="X762" i="8" s="1"/>
  <c r="Y50" i="8"/>
  <c r="AH50" i="8"/>
  <c r="W1722" i="8"/>
  <c r="X1722" i="8" s="1"/>
  <c r="AH1630" i="8"/>
  <c r="W1688" i="8"/>
  <c r="X1688" i="8" s="1"/>
  <c r="AH1640" i="8"/>
  <c r="AH1602" i="8"/>
  <c r="AC1418" i="8"/>
  <c r="W1306" i="8"/>
  <c r="X1306" i="8" s="1"/>
  <c r="AI1231" i="8"/>
  <c r="W1212" i="8"/>
  <c r="X1212" i="8" s="1"/>
  <c r="AI1178" i="8"/>
  <c r="W1068" i="8"/>
  <c r="X1068" i="8" s="1"/>
  <c r="AI1241" i="8"/>
  <c r="AH1125" i="8"/>
  <c r="W1830" i="8"/>
  <c r="X1830" i="8" s="1"/>
  <c r="AI1265" i="8"/>
  <c r="W1036" i="8"/>
  <c r="X1036" i="8" s="1"/>
  <c r="AC1190" i="8"/>
  <c r="AH196" i="8"/>
  <c r="AH39" i="8"/>
  <c r="AH60" i="8"/>
  <c r="W1260" i="8"/>
  <c r="X1260" i="8" s="1"/>
  <c r="AH198" i="8"/>
  <c r="W43" i="8"/>
  <c r="X43" i="8" s="1"/>
  <c r="AB38" i="8"/>
  <c r="W7" i="8"/>
  <c r="X7" i="8" s="1"/>
  <c r="AH199" i="8"/>
  <c r="W478" i="8"/>
  <c r="X478" i="8" s="1"/>
  <c r="W430" i="8"/>
  <c r="X430" i="8" s="1"/>
  <c r="AH44" i="8"/>
  <c r="AH197" i="8"/>
  <c r="AH140" i="8"/>
  <c r="Y136" i="8"/>
  <c r="AH135" i="8"/>
  <c r="Y134" i="8"/>
  <c r="AA134" i="8" s="1"/>
  <c r="AH134" i="8"/>
  <c r="AB134" i="8"/>
  <c r="AI2711" i="8"/>
  <c r="AI2704" i="8"/>
  <c r="W2709" i="8"/>
  <c r="X2709" i="8" s="1"/>
  <c r="AI2705" i="8"/>
  <c r="AI2713" i="8"/>
  <c r="W2717" i="8"/>
  <c r="X2717" i="8" s="1"/>
  <c r="AB2702" i="8"/>
  <c r="AH2703" i="8"/>
  <c r="AH2711" i="8"/>
  <c r="AH2708" i="8"/>
  <c r="AH2688" i="8"/>
  <c r="AH2675" i="8"/>
  <c r="AH2719" i="8"/>
  <c r="AB2714" i="8"/>
  <c r="AH2722" i="8"/>
  <c r="W2679" i="8"/>
  <c r="X2679" i="8" s="1"/>
  <c r="AC2678" i="8"/>
  <c r="AI2674" i="8"/>
  <c r="AI2677" i="8"/>
  <c r="AI2684" i="8"/>
  <c r="AI2685" i="8"/>
  <c r="AH2674" i="8"/>
  <c r="AH2671" i="8"/>
  <c r="W2665" i="8"/>
  <c r="X2665" i="8" s="1"/>
  <c r="AI2638" i="8"/>
  <c r="AI2635" i="8"/>
  <c r="W2671" i="8"/>
  <c r="X2671" i="8" s="1"/>
  <c r="W2660" i="8"/>
  <c r="X2660" i="8" s="1"/>
  <c r="AI2665" i="8"/>
  <c r="AI2663" i="8"/>
  <c r="AI2664" i="8"/>
  <c r="AI2660" i="8"/>
  <c r="AI2655" i="8"/>
  <c r="AC2654" i="8"/>
  <c r="W2654" i="8"/>
  <c r="X2654" i="8" s="1"/>
  <c r="AI2661" i="8"/>
  <c r="AI2658" i="8"/>
  <c r="AI2662" i="8"/>
  <c r="AI2659" i="8"/>
  <c r="AI2656" i="8"/>
  <c r="AI2657" i="8"/>
  <c r="AI2654" i="8"/>
  <c r="AH2640" i="8"/>
  <c r="AH2639" i="8"/>
  <c r="AH2645" i="8"/>
  <c r="AB2642" i="8"/>
  <c r="AH2646" i="8"/>
  <c r="AH2633" i="8"/>
  <c r="AI2626" i="8"/>
  <c r="AI2625" i="8"/>
  <c r="AH2617" i="8"/>
  <c r="AH2615" i="8"/>
  <c r="AH2613" i="8"/>
  <c r="AH2611" i="8"/>
  <c r="AH2609" i="8"/>
  <c r="AH2607" i="8"/>
  <c r="AH2606" i="8"/>
  <c r="AH2614" i="8"/>
  <c r="AH2608" i="8"/>
  <c r="AB2606" i="8"/>
  <c r="AH2612" i="8"/>
  <c r="AH2610" i="8"/>
  <c r="AH2616" i="8"/>
  <c r="AI2579" i="8"/>
  <c r="W2627" i="8"/>
  <c r="X2627" i="8" s="1"/>
  <c r="AI2566" i="8"/>
  <c r="AI2567" i="8"/>
  <c r="AH2567" i="8"/>
  <c r="AH2568" i="8"/>
  <c r="AI2501" i="8"/>
  <c r="AI2509" i="8"/>
  <c r="W2507" i="8"/>
  <c r="X2507" i="8" s="1"/>
  <c r="W2503" i="8"/>
  <c r="X2503" i="8" s="1"/>
  <c r="AH2504" i="8"/>
  <c r="W2561" i="8"/>
  <c r="X2561" i="8" s="1"/>
  <c r="W2513" i="8"/>
  <c r="X2513" i="8" s="1"/>
  <c r="AC2534" i="8"/>
  <c r="AI2539" i="8"/>
  <c r="W2511" i="8"/>
  <c r="X2511" i="8" s="1"/>
  <c r="AH2512" i="8"/>
  <c r="AH2520" i="8"/>
  <c r="AB2486" i="8"/>
  <c r="AH2495" i="8"/>
  <c r="AH2473" i="8"/>
  <c r="AH2471" i="8"/>
  <c r="AH2469" i="8"/>
  <c r="AH2467" i="8"/>
  <c r="AH2465" i="8"/>
  <c r="AH2463" i="8"/>
  <c r="AH2462" i="8"/>
  <c r="AH2472" i="8"/>
  <c r="AH2470" i="8"/>
  <c r="AH2468" i="8"/>
  <c r="AH2466" i="8"/>
  <c r="AH2464" i="8"/>
  <c r="AB2462" i="8"/>
  <c r="AI2460" i="8"/>
  <c r="AI2458" i="8"/>
  <c r="AI2456" i="8"/>
  <c r="AI2454" i="8"/>
  <c r="AI2452" i="8"/>
  <c r="AC2450" i="8"/>
  <c r="AI2450" i="8"/>
  <c r="AI2461" i="8"/>
  <c r="AI2459" i="8"/>
  <c r="AI2457" i="8"/>
  <c r="AI2455" i="8"/>
  <c r="AI2453" i="8"/>
  <c r="AI2451" i="8"/>
  <c r="W2450" i="8"/>
  <c r="X2450" i="8" s="1"/>
  <c r="AI2554" i="8"/>
  <c r="AI2553" i="8"/>
  <c r="W2499" i="8"/>
  <c r="X2499" i="8" s="1"/>
  <c r="AI2502" i="8"/>
  <c r="AC2498" i="8"/>
  <c r="AI2506" i="8"/>
  <c r="AH2484" i="8"/>
  <c r="AH2479" i="8"/>
  <c r="AH2476" i="8"/>
  <c r="AH2474" i="8"/>
  <c r="AH2485" i="8"/>
  <c r="AH2482" i="8"/>
  <c r="AH2477" i="8"/>
  <c r="AH2483" i="8"/>
  <c r="AH2480" i="8"/>
  <c r="AH2475" i="8"/>
  <c r="AB2474" i="8"/>
  <c r="AH2481" i="8"/>
  <c r="AH2478" i="8"/>
  <c r="W2559" i="8"/>
  <c r="X2559" i="8" s="1"/>
  <c r="AI2562" i="8"/>
  <c r="AC2558" i="8"/>
  <c r="AI2448" i="8"/>
  <c r="AI2446" i="8"/>
  <c r="AI2444" i="8"/>
  <c r="AI2442" i="8"/>
  <c r="AI2440" i="8"/>
  <c r="AC2438" i="8"/>
  <c r="AI2447" i="8"/>
  <c r="AI2441" i="8"/>
  <c r="AI2438" i="8"/>
  <c r="AI2439" i="8"/>
  <c r="W2438" i="8"/>
  <c r="X2438" i="8" s="1"/>
  <c r="AI2449" i="8"/>
  <c r="AI2445" i="8"/>
  <c r="AI2443" i="8"/>
  <c r="AH2575" i="8"/>
  <c r="AB2570" i="8"/>
  <c r="AH2578" i="8"/>
  <c r="AC2486" i="8"/>
  <c r="AD2486" i="8" s="1"/>
  <c r="AI2496" i="8"/>
  <c r="AI2489" i="8"/>
  <c r="AI2497" i="8"/>
  <c r="AH2437" i="8"/>
  <c r="AH2432" i="8"/>
  <c r="AH2429" i="8"/>
  <c r="AH2426" i="8"/>
  <c r="AB2426" i="8"/>
  <c r="AH2435" i="8"/>
  <c r="AH2430" i="8"/>
  <c r="AH2427" i="8"/>
  <c r="AH2436" i="8"/>
  <c r="AH2433" i="8"/>
  <c r="AH2428" i="8"/>
  <c r="AH2434" i="8"/>
  <c r="AH2431" i="8"/>
  <c r="W2411" i="8"/>
  <c r="X2411" i="8" s="1"/>
  <c r="AH2386" i="8"/>
  <c r="AH2352" i="8"/>
  <c r="AH2345" i="8"/>
  <c r="AH2353" i="8"/>
  <c r="AI2418" i="8"/>
  <c r="AI2410" i="8"/>
  <c r="W2405" i="8"/>
  <c r="X2405" i="8" s="1"/>
  <c r="W2399" i="8"/>
  <c r="X2399" i="8" s="1"/>
  <c r="W2391" i="8"/>
  <c r="X2391" i="8" s="1"/>
  <c r="AH2382" i="8"/>
  <c r="AH2384" i="8"/>
  <c r="AH2380" i="8"/>
  <c r="AB2378" i="8"/>
  <c r="W2379" i="8"/>
  <c r="X2379" i="8" s="1"/>
  <c r="AH2381" i="8"/>
  <c r="AH2389" i="8"/>
  <c r="AH2355" i="8"/>
  <c r="AI2350" i="8"/>
  <c r="W2418" i="8"/>
  <c r="X2418" i="8" s="1"/>
  <c r="AI2404" i="8"/>
  <c r="AH2407" i="8"/>
  <c r="AB2402" i="8"/>
  <c r="AH2410" i="8"/>
  <c r="AI2403" i="8"/>
  <c r="AI2349" i="8"/>
  <c r="AH2329" i="8"/>
  <c r="AH2327" i="8"/>
  <c r="AH2325" i="8"/>
  <c r="AH2323" i="8"/>
  <c r="AH2321" i="8"/>
  <c r="AH2319" i="8"/>
  <c r="AH2318" i="8"/>
  <c r="AH2326" i="8"/>
  <c r="AH2324" i="8"/>
  <c r="AB2318" i="8"/>
  <c r="AH2322" i="8"/>
  <c r="AH2320" i="8"/>
  <c r="AH2328" i="8"/>
  <c r="AC2294" i="8"/>
  <c r="AI2277" i="8"/>
  <c r="AH2515" i="8"/>
  <c r="W2271" i="8"/>
  <c r="X2271" i="8" s="1"/>
  <c r="AI2281" i="8"/>
  <c r="AI2276" i="8"/>
  <c r="AI2273" i="8"/>
  <c r="AC2270" i="8"/>
  <c r="AI2275" i="8"/>
  <c r="AI2278" i="8"/>
  <c r="AH2275" i="8"/>
  <c r="AH2261" i="8"/>
  <c r="AH2269" i="8"/>
  <c r="W2415" i="8"/>
  <c r="X2415" i="8" s="1"/>
  <c r="AC2414" i="8"/>
  <c r="AI2423" i="8"/>
  <c r="AH2393" i="8"/>
  <c r="AH2401" i="8"/>
  <c r="AH2396" i="8"/>
  <c r="AC2390" i="8"/>
  <c r="AI2397" i="8"/>
  <c r="AI2303" i="8"/>
  <c r="AB2282" i="8"/>
  <c r="AH2291" i="8"/>
  <c r="AI2211" i="8"/>
  <c r="AI2219" i="8"/>
  <c r="W2340" i="8"/>
  <c r="X2340" i="8" s="1"/>
  <c r="AH2317" i="8"/>
  <c r="AH2315" i="8"/>
  <c r="AH2313" i="8"/>
  <c r="AH2311" i="8"/>
  <c r="AH2309" i="8"/>
  <c r="AH2307" i="8"/>
  <c r="AH2306" i="8"/>
  <c r="AH2312" i="8"/>
  <c r="AB2306" i="8"/>
  <c r="AH2310" i="8"/>
  <c r="AH2316" i="8"/>
  <c r="AH2308" i="8"/>
  <c r="AH2314" i="8"/>
  <c r="AH2304" i="8"/>
  <c r="AH2297" i="8"/>
  <c r="AH2305" i="8"/>
  <c r="AH2266" i="8"/>
  <c r="AI2256" i="8"/>
  <c r="AI2225" i="8"/>
  <c r="AI2233" i="8"/>
  <c r="AH2214" i="8"/>
  <c r="AB2366" i="8"/>
  <c r="AH2373" i="8"/>
  <c r="AB2330" i="8"/>
  <c r="AH2340" i="8"/>
  <c r="AH2335" i="8"/>
  <c r="W2278" i="8"/>
  <c r="X2278" i="8" s="1"/>
  <c r="AH2152" i="8"/>
  <c r="AB2150" i="8"/>
  <c r="AH2158" i="8"/>
  <c r="AH2154" i="8"/>
  <c r="AH2153" i="8"/>
  <c r="AH2161" i="8"/>
  <c r="AH2131" i="8"/>
  <c r="AH2109" i="8"/>
  <c r="W2284" i="8"/>
  <c r="X2284" i="8" s="1"/>
  <c r="AI2220" i="8"/>
  <c r="AH2142" i="8"/>
  <c r="W2287" i="8"/>
  <c r="X2287" i="8" s="1"/>
  <c r="AI2287" i="8"/>
  <c r="AI2286" i="8"/>
  <c r="AC2234" i="8"/>
  <c r="AI2244" i="8"/>
  <c r="AI2245" i="8"/>
  <c r="AH2231" i="8"/>
  <c r="AH2233" i="8"/>
  <c r="AH2219" i="8"/>
  <c r="AH2177" i="8"/>
  <c r="AH2185" i="8"/>
  <c r="AH2180" i="8"/>
  <c r="AI2181" i="8"/>
  <c r="AH2145" i="8"/>
  <c r="AH2121" i="8"/>
  <c r="AH2097" i="8"/>
  <c r="AI2195" i="8"/>
  <c r="AH2163" i="8"/>
  <c r="AH2171" i="8"/>
  <c r="AH2166" i="8"/>
  <c r="AI2170" i="8"/>
  <c r="AI2167" i="8"/>
  <c r="W2155" i="8"/>
  <c r="X2155" i="8" s="1"/>
  <c r="AH2221" i="8"/>
  <c r="W2167" i="8"/>
  <c r="X2167" i="8" s="1"/>
  <c r="AH1969" i="8"/>
  <c r="AH1954" i="8"/>
  <c r="AH1950" i="8"/>
  <c r="AB1946" i="8"/>
  <c r="AH1928" i="8"/>
  <c r="AH1924" i="8"/>
  <c r="AH1906" i="8"/>
  <c r="AH1902" i="8"/>
  <c r="AB1898" i="8"/>
  <c r="AH1880" i="8"/>
  <c r="AH1876" i="8"/>
  <c r="AH1858" i="8"/>
  <c r="AH1854" i="8"/>
  <c r="AB1850" i="8"/>
  <c r="AH1832" i="8"/>
  <c r="AH1828" i="8"/>
  <c r="AH2284" i="8"/>
  <c r="AI2016" i="8"/>
  <c r="AI2014" i="8"/>
  <c r="AI2012" i="8"/>
  <c r="AI2010" i="8"/>
  <c r="AI2008" i="8"/>
  <c r="AC2006" i="8"/>
  <c r="AI2017" i="8"/>
  <c r="AI2009" i="8"/>
  <c r="AI2006" i="8"/>
  <c r="AI2015" i="8"/>
  <c r="AI2007" i="8"/>
  <c r="W2006" i="8"/>
  <c r="X2006" i="8" s="1"/>
  <c r="AI2013" i="8"/>
  <c r="AI2011" i="8"/>
  <c r="W1984" i="8"/>
  <c r="X1984" i="8" s="1"/>
  <c r="AI1991" i="8"/>
  <c r="AI2172" i="8"/>
  <c r="AH2014" i="8"/>
  <c r="AH1799" i="8"/>
  <c r="AH1795" i="8"/>
  <c r="AH1791" i="8"/>
  <c r="AH1792" i="8"/>
  <c r="AH1800" i="8"/>
  <c r="AH1775" i="8"/>
  <c r="AH1771" i="8"/>
  <c r="AH1767" i="8"/>
  <c r="AH1768" i="8"/>
  <c r="AH1776" i="8"/>
  <c r="AI1761" i="8"/>
  <c r="W1761" i="8"/>
  <c r="X1761" i="8" s="1"/>
  <c r="AI1733" i="8"/>
  <c r="AI1741" i="8"/>
  <c r="AI1714" i="8"/>
  <c r="AI1686" i="8"/>
  <c r="AI1683" i="8"/>
  <c r="AI1691" i="8"/>
  <c r="AI1674" i="8"/>
  <c r="W1671" i="8"/>
  <c r="X1671" i="8" s="1"/>
  <c r="AH2005" i="8"/>
  <c r="AH2000" i="8"/>
  <c r="AH1997" i="8"/>
  <c r="AH1994" i="8"/>
  <c r="AB1994" i="8"/>
  <c r="AH2003" i="8"/>
  <c r="AH1998" i="8"/>
  <c r="AH1995" i="8"/>
  <c r="AH2004" i="8"/>
  <c r="AH2001" i="8"/>
  <c r="AH1996" i="8"/>
  <c r="AH2002" i="8"/>
  <c r="AH1999" i="8"/>
  <c r="AH1807" i="8"/>
  <c r="AI1805" i="8"/>
  <c r="AH1797" i="8"/>
  <c r="AH1769" i="8"/>
  <c r="AI1753" i="8"/>
  <c r="AC1706" i="8"/>
  <c r="AI1701" i="8"/>
  <c r="AI1684" i="8"/>
  <c r="AC2018" i="8"/>
  <c r="AI2026" i="8"/>
  <c r="AH1944" i="8"/>
  <c r="AH1806" i="8"/>
  <c r="AH1782" i="8"/>
  <c r="AI1754" i="8"/>
  <c r="AI1715" i="8"/>
  <c r="AI1973" i="8"/>
  <c r="AI1972" i="8"/>
  <c r="AI1980" i="8"/>
  <c r="AI2083" i="8"/>
  <c r="AI2085" i="8"/>
  <c r="AI2081" i="8"/>
  <c r="AI2089" i="8"/>
  <c r="AB2078" i="8"/>
  <c r="AH2087" i="8"/>
  <c r="AC1958" i="8"/>
  <c r="AH1836" i="8"/>
  <c r="AI1759" i="8"/>
  <c r="W1759" i="8"/>
  <c r="X1759" i="8" s="1"/>
  <c r="AI1756" i="8"/>
  <c r="AI1768" i="8"/>
  <c r="AC1790" i="8"/>
  <c r="AH1777" i="8"/>
  <c r="AI1720" i="8"/>
  <c r="AI1719" i="8"/>
  <c r="AI1727" i="8"/>
  <c r="AH1677" i="8"/>
  <c r="AH1589" i="8"/>
  <c r="AH1597" i="8"/>
  <c r="AH1575" i="8"/>
  <c r="AH1583" i="8"/>
  <c r="AH1801" i="8"/>
  <c r="AC1670" i="8"/>
  <c r="AI1673" i="8"/>
  <c r="AI1681" i="8"/>
  <c r="AH1590" i="8"/>
  <c r="W1581" i="8"/>
  <c r="X1581" i="8" s="1"/>
  <c r="AH1576" i="8"/>
  <c r="AI1590" i="8"/>
  <c r="AI1591" i="8"/>
  <c r="W1561" i="8"/>
  <c r="X1561" i="8" s="1"/>
  <c r="W1553" i="8"/>
  <c r="X1553" i="8" s="1"/>
  <c r="AI1574" i="8"/>
  <c r="AI1581" i="8"/>
  <c r="AH1558" i="8"/>
  <c r="AI1546" i="8"/>
  <c r="AI1543" i="8"/>
  <c r="AC1562" i="8"/>
  <c r="AC1550" i="8"/>
  <c r="W1517" i="8"/>
  <c r="X1517" i="8" s="1"/>
  <c r="AB1454" i="8"/>
  <c r="W1454" i="8"/>
  <c r="X1454" i="8" s="1"/>
  <c r="AH1572" i="8"/>
  <c r="AH1567" i="8"/>
  <c r="W1509" i="8"/>
  <c r="X1509" i="8" s="1"/>
  <c r="AI1566" i="8"/>
  <c r="AI1563" i="8"/>
  <c r="AI1571" i="8"/>
  <c r="AH1556" i="8"/>
  <c r="AH1553" i="8"/>
  <c r="AH1561" i="8"/>
  <c r="AH1393" i="8"/>
  <c r="AH1389" i="8"/>
  <c r="AH1385" i="8"/>
  <c r="AC1370" i="8"/>
  <c r="W1370" i="8"/>
  <c r="X1370" i="8" s="1"/>
  <c r="W1366" i="8"/>
  <c r="X1366" i="8" s="1"/>
  <c r="AI1325" i="8"/>
  <c r="W1325" i="8"/>
  <c r="X1325" i="8" s="1"/>
  <c r="AI1322" i="8"/>
  <c r="AI1319" i="8"/>
  <c r="W1319" i="8"/>
  <c r="X1319" i="8" s="1"/>
  <c r="AH1312" i="8"/>
  <c r="AH1299" i="8"/>
  <c r="AB1298" i="8"/>
  <c r="AH1287" i="8"/>
  <c r="AB1286" i="8"/>
  <c r="AH1275" i="8"/>
  <c r="AB1274" i="8"/>
  <c r="AH1263" i="8"/>
  <c r="AB1262" i="8"/>
  <c r="AH1251" i="8"/>
  <c r="AB1250" i="8"/>
  <c r="AH1221" i="8"/>
  <c r="AH1220" i="8"/>
  <c r="AH1203" i="8"/>
  <c r="AH1202" i="8"/>
  <c r="AB1202" i="8"/>
  <c r="AI1323" i="8"/>
  <c r="W1323" i="8"/>
  <c r="X1323" i="8" s="1"/>
  <c r="AC1322" i="8"/>
  <c r="AH1313" i="8"/>
  <c r="AI1486" i="8"/>
  <c r="AI1483" i="8"/>
  <c r="AI1489" i="8"/>
  <c r="AI1484" i="8"/>
  <c r="AI1481" i="8"/>
  <c r="AI1478" i="8"/>
  <c r="AI1487" i="8"/>
  <c r="AI1482" i="8"/>
  <c r="AI1479" i="8"/>
  <c r="AI1488" i="8"/>
  <c r="AI1485" i="8"/>
  <c r="AI1480" i="8"/>
  <c r="AC1310" i="8"/>
  <c r="W1310" i="8"/>
  <c r="X1310" i="8" s="1"/>
  <c r="AI1310" i="8"/>
  <c r="AH1274" i="8"/>
  <c r="AH1411" i="8"/>
  <c r="AH1397" i="8"/>
  <c r="AH1391" i="8"/>
  <c r="AC1382" i="8"/>
  <c r="W1382" i="8"/>
  <c r="X1382" i="8" s="1"/>
  <c r="AH1377" i="8"/>
  <c r="W1360" i="8"/>
  <c r="X1360" i="8" s="1"/>
  <c r="W1336" i="8"/>
  <c r="X1336" i="8" s="1"/>
  <c r="AI1490" i="8"/>
  <c r="AI1495" i="8"/>
  <c r="AI1500" i="8"/>
  <c r="AI1315" i="8"/>
  <c r="W1315" i="8"/>
  <c r="X1315" i="8" s="1"/>
  <c r="AI1309" i="8"/>
  <c r="W1309" i="8"/>
  <c r="X1309" i="8" s="1"/>
  <c r="AH1468" i="8"/>
  <c r="AH1474" i="8"/>
  <c r="AH1471" i="8"/>
  <c r="W1297" i="8"/>
  <c r="X1297" i="8" s="1"/>
  <c r="AH1458" i="8"/>
  <c r="AH1457" i="8"/>
  <c r="AH1465" i="8"/>
  <c r="W1283" i="8"/>
  <c r="X1283" i="8" s="1"/>
  <c r="AH1444" i="8"/>
  <c r="AH1443" i="8"/>
  <c r="AH1451" i="8"/>
  <c r="W1263" i="8"/>
  <c r="X1263" i="8" s="1"/>
  <c r="AH1434" i="8"/>
  <c r="AH1430" i="8"/>
  <c r="AH1437" i="8"/>
  <c r="AH1420" i="8"/>
  <c r="AH1428" i="8"/>
  <c r="AH1423" i="8"/>
  <c r="W1249" i="8"/>
  <c r="X1249" i="8" s="1"/>
  <c r="W1241" i="8"/>
  <c r="X1241" i="8" s="1"/>
  <c r="AH1408" i="8"/>
  <c r="AH1416" i="8"/>
  <c r="W1235" i="8"/>
  <c r="X1235" i="8" s="1"/>
  <c r="AH1396" i="8"/>
  <c r="AH1388" i="8"/>
  <c r="AH1372" i="8"/>
  <c r="AH1380" i="8"/>
  <c r="AH1364" i="8"/>
  <c r="AB1478" i="8"/>
  <c r="AB1442" i="8"/>
  <c r="AI1505" i="8"/>
  <c r="AI1510" i="8"/>
  <c r="AI1503" i="8"/>
  <c r="AH1328" i="8"/>
  <c r="AB1322" i="8"/>
  <c r="AH1494" i="8"/>
  <c r="AH1495" i="8"/>
  <c r="W1321" i="8"/>
  <c r="X1321" i="8" s="1"/>
  <c r="AI1321" i="8"/>
  <c r="W1313" i="8"/>
  <c r="X1313" i="8" s="1"/>
  <c r="AI1313" i="8"/>
  <c r="AH1323" i="8"/>
  <c r="AH1195" i="8"/>
  <c r="AI1128" i="8"/>
  <c r="AI1114" i="8"/>
  <c r="AI1162" i="8"/>
  <c r="AI1155" i="8"/>
  <c r="AI1163" i="8"/>
  <c r="AH1074" i="8"/>
  <c r="AI1106" i="8"/>
  <c r="AI1113" i="8"/>
  <c r="AH1205" i="8"/>
  <c r="AH1080" i="8"/>
  <c r="AH1075" i="8"/>
  <c r="AI1121" i="8"/>
  <c r="AI1129" i="8"/>
  <c r="W1035" i="8"/>
  <c r="X1035" i="8" s="1"/>
  <c r="AC1034" i="8"/>
  <c r="Z942" i="8"/>
  <c r="Z934" i="8"/>
  <c r="AH1311" i="8"/>
  <c r="AB1238" i="8"/>
  <c r="AH1081" i="8"/>
  <c r="AH1073" i="8"/>
  <c r="AI1135" i="8"/>
  <c r="AI1018" i="8"/>
  <c r="AH1079" i="8"/>
  <c r="AI1150" i="8"/>
  <c r="AI1143" i="8"/>
  <c r="W1009" i="8"/>
  <c r="X1009" i="8" s="1"/>
  <c r="W1001" i="8"/>
  <c r="X1001" i="8" s="1"/>
  <c r="AB998" i="8"/>
  <c r="AH1093" i="8"/>
  <c r="AH1086" i="8"/>
  <c r="AH1091" i="8"/>
  <c r="Y994" i="8"/>
  <c r="AH1067" i="8"/>
  <c r="AH1069" i="8"/>
  <c r="Y993" i="8"/>
  <c r="AH1063" i="8"/>
  <c r="Y980" i="8"/>
  <c r="Y966" i="8"/>
  <c r="Y968" i="8"/>
  <c r="Y972" i="8"/>
  <c r="Y964" i="8"/>
  <c r="Y952" i="8"/>
  <c r="AH940" i="8"/>
  <c r="AH1014" i="8"/>
  <c r="AH938" i="8"/>
  <c r="AH1015" i="8"/>
  <c r="Y939" i="8"/>
  <c r="AI937" i="8"/>
  <c r="AI936" i="8"/>
  <c r="W937" i="8"/>
  <c r="X937" i="8" s="1"/>
  <c r="AH909" i="8"/>
  <c r="AH908" i="8"/>
  <c r="AH905" i="8"/>
  <c r="AH904" i="8"/>
  <c r="AI977" i="8"/>
  <c r="AI985" i="8"/>
  <c r="Y860" i="8"/>
  <c r="AC1094" i="8"/>
  <c r="AB1010" i="8"/>
  <c r="AI1084" i="8"/>
  <c r="AI1082" i="8"/>
  <c r="AI1089" i="8"/>
  <c r="AH1051" i="8"/>
  <c r="AH1047" i="8"/>
  <c r="Y977" i="8"/>
  <c r="Y985" i="8"/>
  <c r="Z981" i="8"/>
  <c r="AI1048" i="8"/>
  <c r="Z978" i="8"/>
  <c r="AI1050" i="8"/>
  <c r="AI1047" i="8"/>
  <c r="AI1055" i="8"/>
  <c r="AC950" i="8"/>
  <c r="AH915" i="8"/>
  <c r="AB914" i="8"/>
  <c r="AH980" i="8"/>
  <c r="AH975" i="8"/>
  <c r="AH983" i="8"/>
  <c r="Y907" i="8"/>
  <c r="Z898" i="8"/>
  <c r="AI895" i="8"/>
  <c r="W895" i="8"/>
  <c r="X895" i="8" s="1"/>
  <c r="AI894" i="8"/>
  <c r="AI892" i="8"/>
  <c r="AI962" i="8"/>
  <c r="AI969" i="8"/>
  <c r="Y888" i="8"/>
  <c r="Y880" i="8"/>
  <c r="AH1037" i="8"/>
  <c r="AH1039" i="8"/>
  <c r="Y963" i="8"/>
  <c r="Y971" i="8"/>
  <c r="AH1043" i="8"/>
  <c r="Z969" i="8"/>
  <c r="AI1042" i="8"/>
  <c r="Z968" i="8"/>
  <c r="AI1044" i="8"/>
  <c r="AI1035" i="8"/>
  <c r="W961" i="8"/>
  <c r="X961" i="8" s="1"/>
  <c r="Y956" i="8"/>
  <c r="AI925" i="8"/>
  <c r="W925" i="8"/>
  <c r="X925" i="8" s="1"/>
  <c r="AI924" i="8"/>
  <c r="AI921" i="8"/>
  <c r="W921" i="8"/>
  <c r="X921" i="8" s="1"/>
  <c r="AI920" i="8"/>
  <c r="AI917" i="8"/>
  <c r="W917" i="8"/>
  <c r="X917" i="8" s="1"/>
  <c r="AI916" i="8"/>
  <c r="AH914" i="8"/>
  <c r="AI905" i="8"/>
  <c r="W905" i="8"/>
  <c r="X905" i="8" s="1"/>
  <c r="AI980" i="8"/>
  <c r="Z913" i="8"/>
  <c r="Z909" i="8"/>
  <c r="Z905" i="8"/>
  <c r="AC902" i="8"/>
  <c r="Y898" i="8"/>
  <c r="AH966" i="8"/>
  <c r="AH962" i="8"/>
  <c r="AH969" i="8"/>
  <c r="Y893" i="8"/>
  <c r="Y901" i="8"/>
  <c r="AI887" i="8"/>
  <c r="W887" i="8"/>
  <c r="X887" i="8" s="1"/>
  <c r="AH881" i="8"/>
  <c r="W881" i="8"/>
  <c r="X881" i="8" s="1"/>
  <c r="AH880" i="8"/>
  <c r="AI953" i="8"/>
  <c r="AH867" i="8"/>
  <c r="AH866" i="8"/>
  <c r="Y859" i="8"/>
  <c r="AH857" i="8"/>
  <c r="AI1136" i="8"/>
  <c r="AI1096" i="8"/>
  <c r="AI1100" i="8"/>
  <c r="AI1099" i="8"/>
  <c r="AB950" i="8"/>
  <c r="AH1031" i="8"/>
  <c r="AH1023" i="8"/>
  <c r="Y951" i="8"/>
  <c r="Y959" i="8"/>
  <c r="Z953" i="8"/>
  <c r="Z961" i="8"/>
  <c r="Z958" i="8"/>
  <c r="AI1022" i="8"/>
  <c r="AB926" i="8"/>
  <c r="AH1006" i="8"/>
  <c r="AH999" i="8"/>
  <c r="AH1007" i="8"/>
  <c r="AI996" i="8"/>
  <c r="Z924" i="8"/>
  <c r="AI987" i="8"/>
  <c r="AI995" i="8"/>
  <c r="Y896" i="8"/>
  <c r="Y892" i="8"/>
  <c r="AH891" i="8"/>
  <c r="AH890" i="8"/>
  <c r="AB890" i="8"/>
  <c r="Y882" i="8"/>
  <c r="AH952" i="8"/>
  <c r="AH960" i="8"/>
  <c r="AH955" i="8"/>
  <c r="Y879" i="8"/>
  <c r="Y887" i="8"/>
  <c r="AA854" i="8"/>
  <c r="AJ506" i="8"/>
  <c r="Z838" i="8"/>
  <c r="Z790" i="8"/>
  <c r="Z742" i="8"/>
  <c r="Z678" i="8"/>
  <c r="Z654" i="8"/>
  <c r="Z630" i="8"/>
  <c r="AH892" i="8"/>
  <c r="AI802" i="8"/>
  <c r="AI778" i="8"/>
  <c r="AI754" i="8"/>
  <c r="AI730" i="8"/>
  <c r="AI706" i="8"/>
  <c r="AI503" i="8"/>
  <c r="W503" i="8"/>
  <c r="X503" i="8" s="1"/>
  <c r="AI495" i="8"/>
  <c r="W495" i="8"/>
  <c r="X495" i="8" s="1"/>
  <c r="AI493" i="8"/>
  <c r="W493" i="8"/>
  <c r="X493" i="8" s="1"/>
  <c r="Z487" i="8"/>
  <c r="AI485" i="8"/>
  <c r="W485" i="8"/>
  <c r="X485" i="8" s="1"/>
  <c r="Z477" i="8"/>
  <c r="AI475" i="8"/>
  <c r="W475" i="8"/>
  <c r="X475" i="8" s="1"/>
  <c r="Z467" i="8"/>
  <c r="AI465" i="8"/>
  <c r="W465" i="8"/>
  <c r="X465" i="8" s="1"/>
  <c r="Z459" i="8"/>
  <c r="Z457" i="8"/>
  <c r="AI455" i="8"/>
  <c r="W455" i="8"/>
  <c r="X455" i="8" s="1"/>
  <c r="AI447" i="8"/>
  <c r="W447" i="8"/>
  <c r="X447" i="8" s="1"/>
  <c r="AI445" i="8"/>
  <c r="W445" i="8"/>
  <c r="X445" i="8" s="1"/>
  <c r="Z439" i="8"/>
  <c r="AI437" i="8"/>
  <c r="W437" i="8"/>
  <c r="X437" i="8" s="1"/>
  <c r="Z429" i="8"/>
  <c r="AI427" i="8"/>
  <c r="W427" i="8"/>
  <c r="X427" i="8" s="1"/>
  <c r="Z419" i="8"/>
  <c r="AI417" i="8"/>
  <c r="W417" i="8"/>
  <c r="X417" i="8" s="1"/>
  <c r="Z411" i="8"/>
  <c r="Z409" i="8"/>
  <c r="AI407" i="8"/>
  <c r="W407" i="8"/>
  <c r="X407" i="8" s="1"/>
  <c r="AI399" i="8"/>
  <c r="W399" i="8"/>
  <c r="X399" i="8" s="1"/>
  <c r="AI385" i="8"/>
  <c r="W385" i="8"/>
  <c r="X385" i="8" s="1"/>
  <c r="Z829" i="8"/>
  <c r="Z821" i="8"/>
  <c r="W819" i="8"/>
  <c r="X819" i="8" s="1"/>
  <c r="Z823" i="8"/>
  <c r="Z825" i="8"/>
  <c r="AC818" i="8"/>
  <c r="Z827" i="8"/>
  <c r="Z819" i="8"/>
  <c r="AH814" i="8"/>
  <c r="AI796" i="8"/>
  <c r="AI780" i="8"/>
  <c r="Z781" i="8"/>
  <c r="Z773" i="8"/>
  <c r="W771" i="8"/>
  <c r="X771" i="8" s="1"/>
  <c r="Z775" i="8"/>
  <c r="Z777" i="8"/>
  <c r="AC770" i="8"/>
  <c r="Z779" i="8"/>
  <c r="Z771" i="8"/>
  <c r="AH766" i="8"/>
  <c r="AI748" i="8"/>
  <c r="AI732" i="8"/>
  <c r="Z733" i="8"/>
  <c r="Z725" i="8"/>
  <c r="W723" i="8"/>
  <c r="X723" i="8" s="1"/>
  <c r="Z727" i="8"/>
  <c r="Z729" i="8"/>
  <c r="AC722" i="8"/>
  <c r="Z731" i="8"/>
  <c r="Z723" i="8"/>
  <c r="AI700" i="8"/>
  <c r="Y548" i="8"/>
  <c r="Z553" i="8"/>
  <c r="Z545" i="8"/>
  <c r="W543" i="8"/>
  <c r="X543" i="8" s="1"/>
  <c r="Z547" i="8"/>
  <c r="Z549" i="8"/>
  <c r="AC542" i="8"/>
  <c r="Z551" i="8"/>
  <c r="Z543" i="8"/>
  <c r="Z541" i="8"/>
  <c r="Z533" i="8"/>
  <c r="W531" i="8"/>
  <c r="X531" i="8" s="1"/>
  <c r="AI832" i="8"/>
  <c r="Z535" i="8"/>
  <c r="Z537" i="8"/>
  <c r="AC530" i="8"/>
  <c r="AI528" i="8"/>
  <c r="AI840" i="8"/>
  <c r="AI838" i="8"/>
  <c r="AI836" i="8"/>
  <c r="AI834" i="8"/>
  <c r="Z539" i="8"/>
  <c r="Z531" i="8"/>
  <c r="Y503" i="8"/>
  <c r="Y499" i="8"/>
  <c r="Y495" i="8"/>
  <c r="Y493" i="8"/>
  <c r="Y489" i="8"/>
  <c r="Y485" i="8"/>
  <c r="AI482" i="8"/>
  <c r="Y479" i="8"/>
  <c r="Y475" i="8"/>
  <c r="Y471" i="8"/>
  <c r="Y469" i="8"/>
  <c r="Y465" i="8"/>
  <c r="Y461" i="8"/>
  <c r="AI458" i="8"/>
  <c r="Y455" i="8"/>
  <c r="Y451" i="8"/>
  <c r="Y447" i="8"/>
  <c r="Y445" i="8"/>
  <c r="Y441" i="8"/>
  <c r="Y437" i="8"/>
  <c r="AI434" i="8"/>
  <c r="Y431" i="8"/>
  <c r="Y427" i="8"/>
  <c r="Y423" i="8"/>
  <c r="Y421" i="8"/>
  <c r="Y417" i="8"/>
  <c r="Y413" i="8"/>
  <c r="AI410" i="8"/>
  <c r="W875" i="8"/>
  <c r="X875" i="8" s="1"/>
  <c r="Y849" i="8"/>
  <c r="Y852" i="8"/>
  <c r="AH808" i="8"/>
  <c r="AH796" i="8"/>
  <c r="AH780" i="8"/>
  <c r="AI762" i="8"/>
  <c r="AH748" i="8"/>
  <c r="AH732" i="8"/>
  <c r="AI714" i="8"/>
  <c r="AH700" i="8"/>
  <c r="AI852" i="8"/>
  <c r="Z505" i="8"/>
  <c r="Z498" i="8"/>
  <c r="AI795" i="8"/>
  <c r="AI803" i="8"/>
  <c r="Z488" i="8"/>
  <c r="AI782" i="8"/>
  <c r="AI789" i="8"/>
  <c r="Z478" i="8"/>
  <c r="AI775" i="8"/>
  <c r="Z468" i="8"/>
  <c r="Z460" i="8"/>
  <c r="AI761" i="8"/>
  <c r="Z450" i="8"/>
  <c r="AI747" i="8"/>
  <c r="AI755" i="8"/>
  <c r="Z440" i="8"/>
  <c r="AI734" i="8"/>
  <c r="AI741" i="8"/>
  <c r="Z430" i="8"/>
  <c r="AI727" i="8"/>
  <c r="Z420" i="8"/>
  <c r="Z412" i="8"/>
  <c r="AI713" i="8"/>
  <c r="Z402" i="8"/>
  <c r="AI699" i="8"/>
  <c r="AI707" i="8"/>
  <c r="W873" i="8"/>
  <c r="X873" i="8" s="1"/>
  <c r="Y835" i="8"/>
  <c r="AH810" i="8"/>
  <c r="AB542" i="8"/>
  <c r="AH847" i="8"/>
  <c r="Y543" i="8"/>
  <c r="Y551" i="8"/>
  <c r="AH848" i="8"/>
  <c r="AH831" i="8"/>
  <c r="AH839" i="8"/>
  <c r="Y535" i="8"/>
  <c r="AH834" i="8"/>
  <c r="AH806" i="8"/>
  <c r="AH813" i="8"/>
  <c r="Y513" i="8"/>
  <c r="Y500" i="8"/>
  <c r="AC494" i="8"/>
  <c r="AH797" i="8"/>
  <c r="Y486" i="8"/>
  <c r="AH783" i="8"/>
  <c r="AH791" i="8"/>
  <c r="Y480" i="8"/>
  <c r="AI474" i="8"/>
  <c r="Y472" i="8"/>
  <c r="AH770" i="8"/>
  <c r="Y466" i="8"/>
  <c r="AH763" i="8"/>
  <c r="Y452" i="8"/>
  <c r="AC446" i="8"/>
  <c r="AH749" i="8"/>
  <c r="Y438" i="8"/>
  <c r="AH735" i="8"/>
  <c r="AH743" i="8"/>
  <c r="Y432" i="8"/>
  <c r="AI426" i="8"/>
  <c r="Y424" i="8"/>
  <c r="AH722" i="8"/>
  <c r="Y418" i="8"/>
  <c r="AH715" i="8"/>
  <c r="Y404" i="8"/>
  <c r="AC398" i="8"/>
  <c r="AH701" i="8"/>
  <c r="AH686" i="8"/>
  <c r="AH693" i="8"/>
  <c r="W533" i="8"/>
  <c r="X533" i="8" s="1"/>
  <c r="AA338" i="8"/>
  <c r="AJ638" i="8"/>
  <c r="AA314" i="8"/>
  <c r="AJ614" i="8"/>
  <c r="AA290" i="8"/>
  <c r="AJ590" i="8"/>
  <c r="Y228" i="8"/>
  <c r="AI223" i="8"/>
  <c r="W223" i="8"/>
  <c r="X223" i="8" s="1"/>
  <c r="AI222" i="8"/>
  <c r="AI197" i="8"/>
  <c r="W197" i="8"/>
  <c r="X197" i="8" s="1"/>
  <c r="AI155" i="8"/>
  <c r="AA86" i="8"/>
  <c r="AJ86" i="8"/>
  <c r="AI55" i="8"/>
  <c r="Z49" i="8"/>
  <c r="W508" i="8"/>
  <c r="X508" i="8" s="1"/>
  <c r="AI788" i="8"/>
  <c r="AI740" i="8"/>
  <c r="Z388" i="8"/>
  <c r="AI381" i="8"/>
  <c r="W381" i="8"/>
  <c r="X381" i="8" s="1"/>
  <c r="AI345" i="8"/>
  <c r="W345" i="8"/>
  <c r="X345" i="8" s="1"/>
  <c r="Z320" i="8"/>
  <c r="Z296" i="8"/>
  <c r="Z260" i="8"/>
  <c r="AI237" i="8"/>
  <c r="W237" i="8"/>
  <c r="X237" i="8" s="1"/>
  <c r="Z224" i="8"/>
  <c r="AI211" i="8"/>
  <c r="W211" i="8"/>
  <c r="X211" i="8" s="1"/>
  <c r="AI210" i="8"/>
  <c r="Z217" i="8"/>
  <c r="Z1005" i="8"/>
  <c r="Z1013" i="8"/>
  <c r="Z1021" i="8"/>
  <c r="Z1030" i="8"/>
  <c r="Z1047" i="8"/>
  <c r="Z1061" i="8"/>
  <c r="Z1078" i="8"/>
  <c r="Z1095" i="8"/>
  <c r="Z1109" i="8"/>
  <c r="Z1126" i="8"/>
  <c r="Z1143" i="8"/>
  <c r="Z1160" i="8"/>
  <c r="Z1197" i="8"/>
  <c r="Z1032" i="8"/>
  <c r="Z1046" i="8"/>
  <c r="Z1063" i="8"/>
  <c r="Z1080" i="8"/>
  <c r="Z1094" i="8"/>
  <c r="Z1111" i="8"/>
  <c r="Z1128" i="8"/>
  <c r="Z1142" i="8"/>
  <c r="Z1157" i="8"/>
  <c r="Z1181" i="8"/>
  <c r="Z1189" i="8"/>
  <c r="Z1004" i="8"/>
  <c r="Z1012" i="8"/>
  <c r="Z1020" i="8"/>
  <c r="Z1028" i="8"/>
  <c r="Z1040" i="8"/>
  <c r="Z1060" i="8"/>
  <c r="Z1074" i="8"/>
  <c r="Z1088" i="8"/>
  <c r="Z1108" i="8"/>
  <c r="Z1122" i="8"/>
  <c r="Z1136" i="8"/>
  <c r="Z1152" i="8"/>
  <c r="Z1164" i="8"/>
  <c r="Z1171" i="8"/>
  <c r="Z1215" i="8"/>
  <c r="Z1042" i="8"/>
  <c r="Z1059" i="8"/>
  <c r="Z1073" i="8"/>
  <c r="Z1090" i="8"/>
  <c r="Z1107" i="8"/>
  <c r="Z1121" i="8"/>
  <c r="Z1138" i="8"/>
  <c r="Z1161" i="8"/>
  <c r="Z1207" i="8"/>
  <c r="Z1219" i="8"/>
  <c r="Z1227" i="8"/>
  <c r="Z1235" i="8"/>
  <c r="Z1243" i="8"/>
  <c r="Z1251" i="8"/>
  <c r="Z1259" i="8"/>
  <c r="Z1267" i="8"/>
  <c r="Z1275" i="8"/>
  <c r="Z1283" i="8"/>
  <c r="Z1291" i="8"/>
  <c r="Z1299" i="8"/>
  <c r="Z1307" i="8"/>
  <c r="Z1328" i="8"/>
  <c r="Z1310" i="8"/>
  <c r="Z1342" i="8"/>
  <c r="Z1356" i="8"/>
  <c r="Z1372" i="8"/>
  <c r="Z1390" i="8"/>
  <c r="Z1404" i="8"/>
  <c r="Z1170" i="8"/>
  <c r="Z1178" i="8"/>
  <c r="Z1186" i="8"/>
  <c r="Z1194" i="8"/>
  <c r="Z1202" i="8"/>
  <c r="Z1210" i="8"/>
  <c r="Z1218" i="8"/>
  <c r="Z1226" i="8"/>
  <c r="Z1234" i="8"/>
  <c r="Z1242" i="8"/>
  <c r="Z1250" i="8"/>
  <c r="Z1258" i="8"/>
  <c r="Z1266" i="8"/>
  <c r="Z1274" i="8"/>
  <c r="Z1282" i="8"/>
  <c r="Z1290" i="8"/>
  <c r="Z1298" i="8"/>
  <c r="Z1306" i="8"/>
  <c r="AI1334" i="8"/>
  <c r="Z1312" i="8"/>
  <c r="Z1336" i="8"/>
  <c r="Z1354" i="8"/>
  <c r="Z1368" i="8"/>
  <c r="Z1384" i="8"/>
  <c r="Z1402" i="8"/>
  <c r="Z1447" i="8"/>
  <c r="Z1481" i="8"/>
  <c r="Z1515" i="8"/>
  <c r="Z1539" i="8"/>
  <c r="Z1311" i="8"/>
  <c r="Z1319" i="8"/>
  <c r="Z1327" i="8"/>
  <c r="Z1335" i="8"/>
  <c r="Z1343" i="8"/>
  <c r="Z1351" i="8"/>
  <c r="Z1359" i="8"/>
  <c r="Z1367" i="8"/>
  <c r="Z1375" i="8"/>
  <c r="Z1383" i="8"/>
  <c r="Z1391" i="8"/>
  <c r="Z1399" i="8"/>
  <c r="Z1407" i="8"/>
  <c r="Z1415" i="8"/>
  <c r="Z1423" i="8"/>
  <c r="Z1431" i="8"/>
  <c r="Z1439" i="8"/>
  <c r="Z1463" i="8"/>
  <c r="Z1497" i="8"/>
  <c r="Z1525" i="8"/>
  <c r="AI1338" i="8"/>
  <c r="Z1443" i="8"/>
  <c r="Z1471" i="8"/>
  <c r="Z1505" i="8"/>
  <c r="Z1418" i="8"/>
  <c r="Z1426" i="8"/>
  <c r="Z1434" i="8"/>
  <c r="Z1445" i="8"/>
  <c r="Z1479" i="8"/>
  <c r="Z1507" i="8"/>
  <c r="Z1543" i="8"/>
  <c r="Z1589" i="8"/>
  <c r="Z1597" i="8"/>
  <c r="Z1627" i="8"/>
  <c r="Z1655" i="8"/>
  <c r="Z1695" i="8"/>
  <c r="Z1535" i="8"/>
  <c r="Z1551" i="8"/>
  <c r="Z1569" i="8"/>
  <c r="Z1583" i="8"/>
  <c r="Z1619" i="8"/>
  <c r="Z1657" i="8"/>
  <c r="Z1692" i="8"/>
  <c r="Z1770" i="8"/>
  <c r="Z1613" i="8"/>
  <c r="Z1641" i="8"/>
  <c r="Z1689" i="8"/>
  <c r="Z1567" i="8"/>
  <c r="Z1585" i="8"/>
  <c r="Z1633" i="8"/>
  <c r="Z1663" i="8"/>
  <c r="Z1780" i="8"/>
  <c r="Z1760" i="8"/>
  <c r="Z1880" i="8"/>
  <c r="Z1938" i="8"/>
  <c r="Z2631" i="8"/>
  <c r="Z1822" i="8"/>
  <c r="Z1898" i="8"/>
  <c r="Z1956" i="8"/>
  <c r="Z1754" i="8"/>
  <c r="Z1804" i="8"/>
  <c r="Z1672" i="8"/>
  <c r="Z1686" i="8"/>
  <c r="Z1700" i="8"/>
  <c r="Z1720" i="8"/>
  <c r="Z1734" i="8"/>
  <c r="Z1748" i="8"/>
  <c r="Z1814" i="8"/>
  <c r="Z1844" i="8"/>
  <c r="Z1872" i="8"/>
  <c r="Z1910" i="8"/>
  <c r="Z1940" i="8"/>
  <c r="Z1981" i="8"/>
  <c r="Z2031" i="8"/>
  <c r="Z1442" i="8"/>
  <c r="Z1450" i="8"/>
  <c r="Z1458" i="8"/>
  <c r="Z1466" i="8"/>
  <c r="Z1474" i="8"/>
  <c r="Z1482" i="8"/>
  <c r="Z1490" i="8"/>
  <c r="Z1498" i="8"/>
  <c r="Z1506" i="8"/>
  <c r="Z1514" i="8"/>
  <c r="Z1522" i="8"/>
  <c r="Z1530" i="8"/>
  <c r="Z1538" i="8"/>
  <c r="Z1546" i="8"/>
  <c r="Z1554" i="8"/>
  <c r="Z1562" i="8"/>
  <c r="Z1570" i="8"/>
  <c r="Z1578" i="8"/>
  <c r="Z1586" i="8"/>
  <c r="Z1594" i="8"/>
  <c r="Z1602" i="8"/>
  <c r="Z1610" i="8"/>
  <c r="Z1618" i="8"/>
  <c r="Z1626" i="8"/>
  <c r="Z1634" i="8"/>
  <c r="Z1642" i="8"/>
  <c r="Z1650" i="8"/>
  <c r="Z1658" i="8"/>
  <c r="Z1666" i="8"/>
  <c r="Z1674" i="8"/>
  <c r="Z1688" i="8"/>
  <c r="Z1708" i="8"/>
  <c r="Z1722" i="8"/>
  <c r="Z1736" i="8"/>
  <c r="Z1756" i="8"/>
  <c r="Z1772" i="8"/>
  <c r="Z1790" i="8"/>
  <c r="Z1806" i="8"/>
  <c r="Z1828" i="8"/>
  <c r="Z1866" i="8"/>
  <c r="Z1894" i="8"/>
  <c r="Z1924" i="8"/>
  <c r="Z2012" i="8"/>
  <c r="Z2109" i="8"/>
  <c r="Z1676" i="8"/>
  <c r="Z1696" i="8"/>
  <c r="Z1710" i="8"/>
  <c r="Z1724" i="8"/>
  <c r="Z1744" i="8"/>
  <c r="Z1758" i="8"/>
  <c r="Z1838" i="8"/>
  <c r="Z1868" i="8"/>
  <c r="Z1896" i="8"/>
  <c r="Z1934" i="8"/>
  <c r="Z1964" i="8"/>
  <c r="Z2001" i="8"/>
  <c r="Z1961" i="8"/>
  <c r="Z1975" i="8"/>
  <c r="Z1994" i="8"/>
  <c r="Z2009" i="8"/>
  <c r="Z2023" i="8"/>
  <c r="Z2046" i="8"/>
  <c r="Z2056" i="8"/>
  <c r="Z2091" i="8"/>
  <c r="Z2147" i="8"/>
  <c r="Z1769" i="8"/>
  <c r="Z1777" i="8"/>
  <c r="Z1785" i="8"/>
  <c r="Z1793" i="8"/>
  <c r="Z1801" i="8"/>
  <c r="Z1809" i="8"/>
  <c r="Z1817" i="8"/>
  <c r="Z1825" i="8"/>
  <c r="Z1833" i="8"/>
  <c r="Z1841" i="8"/>
  <c r="Z1849" i="8"/>
  <c r="Z1857" i="8"/>
  <c r="Z1865" i="8"/>
  <c r="Z1873" i="8"/>
  <c r="Z1881" i="8"/>
  <c r="Z1889" i="8"/>
  <c r="Z1897" i="8"/>
  <c r="Z1905" i="8"/>
  <c r="Z1913" i="8"/>
  <c r="Z1921" i="8"/>
  <c r="Z1929" i="8"/>
  <c r="Z1937" i="8"/>
  <c r="Z1945" i="8"/>
  <c r="Z1953" i="8"/>
  <c r="Z1960" i="8"/>
  <c r="Z1977" i="8"/>
  <c r="Z1991" i="8"/>
  <c r="Z2008" i="8"/>
  <c r="Z2025" i="8"/>
  <c r="Z2045" i="8"/>
  <c r="Z2053" i="8"/>
  <c r="Z2079" i="8"/>
  <c r="Z2143" i="8"/>
  <c r="Z1965" i="8"/>
  <c r="Z1979" i="8"/>
  <c r="Z1996" i="8"/>
  <c r="Z2013" i="8"/>
  <c r="Z2032" i="8"/>
  <c r="Z2040" i="8"/>
  <c r="Z2074" i="8"/>
  <c r="Z2225" i="8"/>
  <c r="Z2191" i="8"/>
  <c r="Z2211" i="8"/>
  <c r="Z2055" i="8"/>
  <c r="Z2063" i="8"/>
  <c r="Z2071" i="8"/>
  <c r="Z2083" i="8"/>
  <c r="Z2101" i="8"/>
  <c r="Z2117" i="8"/>
  <c r="Z2131" i="8"/>
  <c r="Z2149" i="8"/>
  <c r="Z2233" i="8"/>
  <c r="Z2279" i="8"/>
  <c r="Z2200" i="8"/>
  <c r="Z2299" i="8"/>
  <c r="Z2086" i="8"/>
  <c r="Z2094" i="8"/>
  <c r="Z2102" i="8"/>
  <c r="Z2110" i="8"/>
  <c r="Z2118" i="8"/>
  <c r="Z2126" i="8"/>
  <c r="Z2134" i="8"/>
  <c r="Z2142" i="8"/>
  <c r="Z2150" i="8"/>
  <c r="Z2158" i="8"/>
  <c r="Z2166" i="8"/>
  <c r="Z2174" i="8"/>
  <c r="Z2182" i="8"/>
  <c r="Z2199" i="8"/>
  <c r="Z2213" i="8"/>
  <c r="Z2230" i="8"/>
  <c r="Z2247" i="8"/>
  <c r="Z2277" i="8"/>
  <c r="Z2184" i="8"/>
  <c r="Z2198" i="8"/>
  <c r="Z2215" i="8"/>
  <c r="Z2232" i="8"/>
  <c r="Z2246" i="8"/>
  <c r="Z2261" i="8"/>
  <c r="Z2313" i="8"/>
  <c r="Z2169" i="8"/>
  <c r="Z2177" i="8"/>
  <c r="Z2186" i="8"/>
  <c r="Z2203" i="8"/>
  <c r="Z2220" i="8"/>
  <c r="Z2234" i="8"/>
  <c r="Z2251" i="8"/>
  <c r="Z2291" i="8"/>
  <c r="Z2256" i="8"/>
  <c r="Z2264" i="8"/>
  <c r="Z2273" i="8"/>
  <c r="Z2307" i="8"/>
  <c r="Z2335" i="8"/>
  <c r="Z2355" i="8"/>
  <c r="Z2373" i="8"/>
  <c r="Z2387" i="8"/>
  <c r="Z2289" i="8"/>
  <c r="Z2317" i="8"/>
  <c r="Z2424" i="8"/>
  <c r="Z2305" i="8"/>
  <c r="Z2339" i="8"/>
  <c r="Z2361" i="8"/>
  <c r="Z2375" i="8"/>
  <c r="Z2439" i="8"/>
  <c r="Z2274" i="8"/>
  <c r="Z2282" i="8"/>
  <c r="Z2290" i="8"/>
  <c r="Z2298" i="8"/>
  <c r="Z2306" i="8"/>
  <c r="Z2314" i="8"/>
  <c r="Z2322" i="8"/>
  <c r="Z2330" i="8"/>
  <c r="Z2338" i="8"/>
  <c r="Z2346" i="8"/>
  <c r="Z2354" i="8"/>
  <c r="Z2362" i="8"/>
  <c r="Z2370" i="8"/>
  <c r="Z2378" i="8"/>
  <c r="Z2386" i="8"/>
  <c r="Z2394" i="8"/>
  <c r="Z2402" i="8"/>
  <c r="Z2410" i="8"/>
  <c r="Z2421" i="8"/>
  <c r="Z2435" i="8"/>
  <c r="Z2494" i="8"/>
  <c r="Z2420" i="8"/>
  <c r="Z2437" i="8"/>
  <c r="Z2491" i="8"/>
  <c r="Z2391" i="8"/>
  <c r="Z2399" i="8"/>
  <c r="Z2407" i="8"/>
  <c r="Z2417" i="8"/>
  <c r="Z2431" i="8"/>
  <c r="Z2480" i="8"/>
  <c r="Z2459" i="8"/>
  <c r="Z2467" i="8"/>
  <c r="Z2479" i="8"/>
  <c r="Z2496" i="8"/>
  <c r="Z2516" i="8"/>
  <c r="Z2551" i="8"/>
  <c r="Z2484" i="8"/>
  <c r="Z2498" i="8"/>
  <c r="Z2448" i="8"/>
  <c r="Z2456" i="8"/>
  <c r="Z2464" i="8"/>
  <c r="Z2472" i="8"/>
  <c r="Z2483" i="8"/>
  <c r="Z2497" i="8"/>
  <c r="Z2512" i="8"/>
  <c r="Z2540" i="8"/>
  <c r="Z2553" i="8"/>
  <c r="Z2615" i="8"/>
  <c r="Z2509" i="8"/>
  <c r="Z2517" i="8"/>
  <c r="Z2525" i="8"/>
  <c r="Z2533" i="8"/>
  <c r="Z2547" i="8"/>
  <c r="Z2561" i="8"/>
  <c r="Z2535" i="8"/>
  <c r="Z2549" i="8"/>
  <c r="Z2562" i="8"/>
  <c r="Z2570" i="8"/>
  <c r="Z2578" i="8"/>
  <c r="Z2586" i="8"/>
  <c r="Z2594" i="8"/>
  <c r="Z2617" i="8"/>
  <c r="Z2611" i="8"/>
  <c r="Z2565" i="8"/>
  <c r="Z2573" i="8"/>
  <c r="Z2581" i="8"/>
  <c r="Z2589" i="8"/>
  <c r="Z2600" i="8"/>
  <c r="Z2613" i="8"/>
  <c r="Z2627" i="8"/>
  <c r="Z2672" i="8"/>
  <c r="Z2610" i="8"/>
  <c r="Z2618" i="8"/>
  <c r="Z2635" i="8"/>
  <c r="Z2632" i="8"/>
  <c r="Z2668" i="8"/>
  <c r="Z2640" i="8"/>
  <c r="Z2660" i="8"/>
  <c r="Z2648" i="8"/>
  <c r="Z2656" i="8"/>
  <c r="Z2679" i="8"/>
  <c r="Z2645" i="8"/>
  <c r="Z2653" i="8"/>
  <c r="Z2661" i="8"/>
  <c r="Z2669" i="8"/>
  <c r="Z2681" i="8"/>
  <c r="Z2701" i="8"/>
  <c r="Z2684" i="8"/>
  <c r="Z2692" i="8"/>
  <c r="Z2700" i="8"/>
  <c r="Z2708" i="8"/>
  <c r="Z2716" i="8"/>
  <c r="Z2724" i="8"/>
  <c r="Z2709" i="8"/>
  <c r="Z2717" i="8"/>
  <c r="Z2725" i="8"/>
  <c r="W187" i="8"/>
  <c r="X187" i="8" s="1"/>
  <c r="Z166" i="8"/>
  <c r="AI165" i="8"/>
  <c r="Z138" i="8"/>
  <c r="Z135" i="8"/>
  <c r="Z132" i="8"/>
  <c r="AI119" i="8"/>
  <c r="Z95" i="8"/>
  <c r="AC74" i="8"/>
  <c r="AI65" i="8"/>
  <c r="AI73" i="8"/>
  <c r="Z22" i="8"/>
  <c r="Z19" i="8"/>
  <c r="AI19" i="8"/>
  <c r="AI383" i="8"/>
  <c r="W383" i="8"/>
  <c r="X383" i="8" s="1"/>
  <c r="AI678" i="8"/>
  <c r="AI684" i="8"/>
  <c r="Z381" i="8"/>
  <c r="AI674" i="8"/>
  <c r="AI371" i="8"/>
  <c r="W371" i="8"/>
  <c r="X371" i="8" s="1"/>
  <c r="AI363" i="8"/>
  <c r="W363" i="8"/>
  <c r="X363" i="8" s="1"/>
  <c r="Z372" i="8"/>
  <c r="Z364" i="8"/>
  <c r="AC362" i="8"/>
  <c r="Z363" i="8"/>
  <c r="Z371" i="8"/>
  <c r="AI663" i="8"/>
  <c r="AI671" i="8"/>
  <c r="AH351" i="8"/>
  <c r="AI656" i="8"/>
  <c r="AI652" i="8"/>
  <c r="Z355" i="8"/>
  <c r="AI658" i="8"/>
  <c r="AI655" i="8"/>
  <c r="Y344" i="8"/>
  <c r="AI339" i="8"/>
  <c r="W339" i="8"/>
  <c r="X339" i="8" s="1"/>
  <c r="Z348" i="8"/>
  <c r="Z340" i="8"/>
  <c r="AC338" i="8"/>
  <c r="Z339" i="8"/>
  <c r="Z347" i="8"/>
  <c r="AI639" i="8"/>
  <c r="AI647" i="8"/>
  <c r="AH327" i="8"/>
  <c r="AI632" i="8"/>
  <c r="AI628" i="8"/>
  <c r="Z331" i="8"/>
  <c r="AI634" i="8"/>
  <c r="AI631" i="8"/>
  <c r="Y320" i="8"/>
  <c r="AI315" i="8"/>
  <c r="W315" i="8"/>
  <c r="X315" i="8" s="1"/>
  <c r="Z324" i="8"/>
  <c r="Z316" i="8"/>
  <c r="AC314" i="8"/>
  <c r="Z315" i="8"/>
  <c r="Z323" i="8"/>
  <c r="AI615" i="8"/>
  <c r="AI623" i="8"/>
  <c r="AH303" i="8"/>
  <c r="AI608" i="8"/>
  <c r="AI604" i="8"/>
  <c r="Z307" i="8"/>
  <c r="AI610" i="8"/>
  <c r="AI607" i="8"/>
  <c r="Y296" i="8"/>
  <c r="AI291" i="8"/>
  <c r="W291" i="8"/>
  <c r="X291" i="8" s="1"/>
  <c r="Z300" i="8"/>
  <c r="Z292" i="8"/>
  <c r="AC290" i="8"/>
  <c r="Z291" i="8"/>
  <c r="Z299" i="8"/>
  <c r="AI591" i="8"/>
  <c r="AI599" i="8"/>
  <c r="Z286" i="8"/>
  <c r="AH280" i="8"/>
  <c r="AI582" i="8"/>
  <c r="AI588" i="8"/>
  <c r="Z285" i="8"/>
  <c r="AI578" i="8"/>
  <c r="AI275" i="8"/>
  <c r="W275" i="8"/>
  <c r="X275" i="8" s="1"/>
  <c r="AH267" i="8"/>
  <c r="AI572" i="8"/>
  <c r="AI568" i="8"/>
  <c r="AI567" i="8"/>
  <c r="AI575" i="8"/>
  <c r="AH255" i="8"/>
  <c r="AI560" i="8"/>
  <c r="AI556" i="8"/>
  <c r="Z259" i="8"/>
  <c r="AI562" i="8"/>
  <c r="AI251" i="8"/>
  <c r="W251" i="8"/>
  <c r="X251" i="8" s="1"/>
  <c r="AI242" i="8"/>
  <c r="Z245" i="8"/>
  <c r="Z253" i="8"/>
  <c r="AI545" i="8"/>
  <c r="Z238" i="8"/>
  <c r="AH232" i="8"/>
  <c r="AI534" i="8"/>
  <c r="AI540" i="8"/>
  <c r="Z237" i="8"/>
  <c r="AI530" i="8"/>
  <c r="Z226" i="8"/>
  <c r="AH220" i="8"/>
  <c r="AI219" i="8"/>
  <c r="W219" i="8"/>
  <c r="X219" i="8" s="1"/>
  <c r="Z228" i="8"/>
  <c r="Z220" i="8"/>
  <c r="AC218" i="8"/>
  <c r="Z221" i="8"/>
  <c r="Z229" i="8"/>
  <c r="AI215" i="8"/>
  <c r="W215" i="8"/>
  <c r="X215" i="8" s="1"/>
  <c r="Y210" i="8"/>
  <c r="Y209" i="8"/>
  <c r="Y217" i="8"/>
  <c r="Y1052" i="8"/>
  <c r="Y1086" i="8"/>
  <c r="Y1120" i="8"/>
  <c r="Y998" i="8"/>
  <c r="Y1006" i="8"/>
  <c r="Y1014" i="8"/>
  <c r="Y1022" i="8"/>
  <c r="Y1034" i="8"/>
  <c r="Y1068" i="8"/>
  <c r="Y1102" i="8"/>
  <c r="Y1130" i="8"/>
  <c r="Y1056" i="8"/>
  <c r="Y1090" i="8"/>
  <c r="Y1118" i="8"/>
  <c r="Y999" i="8"/>
  <c r="Y1007" i="8"/>
  <c r="Y1015" i="8"/>
  <c r="Y1023" i="8"/>
  <c r="Y1036" i="8"/>
  <c r="Y1064" i="8"/>
  <c r="Y1098" i="8"/>
  <c r="Y1132" i="8"/>
  <c r="Y1311" i="8"/>
  <c r="Y1330" i="8"/>
  <c r="Y1343" i="8"/>
  <c r="Y1359" i="8"/>
  <c r="Y1377" i="8"/>
  <c r="Y1391" i="8"/>
  <c r="Y1407" i="8"/>
  <c r="Y1152" i="8"/>
  <c r="Y1160" i="8"/>
  <c r="Y1168" i="8"/>
  <c r="Y1176" i="8"/>
  <c r="Y1184" i="8"/>
  <c r="Y1192" i="8"/>
  <c r="Y1200" i="8"/>
  <c r="Y1208" i="8"/>
  <c r="Y1216" i="8"/>
  <c r="Y1224" i="8"/>
  <c r="Y1232" i="8"/>
  <c r="Y1240" i="8"/>
  <c r="Y1248" i="8"/>
  <c r="Y1256" i="8"/>
  <c r="Y1264" i="8"/>
  <c r="Y1272" i="8"/>
  <c r="Y1280" i="8"/>
  <c r="Y1288" i="8"/>
  <c r="Y1296" i="8"/>
  <c r="Y1304" i="8"/>
  <c r="Y1321" i="8"/>
  <c r="AH1334" i="8"/>
  <c r="Y1309" i="8"/>
  <c r="Y1326" i="8"/>
  <c r="Y1341" i="8"/>
  <c r="Y1355" i="8"/>
  <c r="Y1371" i="8"/>
  <c r="Y1389" i="8"/>
  <c r="Y1403" i="8"/>
  <c r="Y1031" i="8"/>
  <c r="Y1039" i="8"/>
  <c r="Y1047" i="8"/>
  <c r="Y1055" i="8"/>
  <c r="Y1063" i="8"/>
  <c r="Y1071" i="8"/>
  <c r="Y1079" i="8"/>
  <c r="Y1087" i="8"/>
  <c r="Y1095" i="8"/>
  <c r="Y1103" i="8"/>
  <c r="Y1111" i="8"/>
  <c r="Y1119" i="8"/>
  <c r="Y1127" i="8"/>
  <c r="Y1135" i="8"/>
  <c r="Y1143" i="8"/>
  <c r="Y1151" i="8"/>
  <c r="Y1159" i="8"/>
  <c r="Y1167" i="8"/>
  <c r="Y1175" i="8"/>
  <c r="Y1183" i="8"/>
  <c r="Y1191" i="8"/>
  <c r="Y1199" i="8"/>
  <c r="Y1207" i="8"/>
  <c r="Y1215" i="8"/>
  <c r="Y1223" i="8"/>
  <c r="Y1231" i="8"/>
  <c r="Y1239" i="8"/>
  <c r="Y1247" i="8"/>
  <c r="Y1255" i="8"/>
  <c r="Y1263" i="8"/>
  <c r="Y1271" i="8"/>
  <c r="Y1279" i="8"/>
  <c r="Y1287" i="8"/>
  <c r="Y1295" i="8"/>
  <c r="Y1303" i="8"/>
  <c r="Y1314" i="8"/>
  <c r="Y1328" i="8"/>
  <c r="AH1345" i="8"/>
  <c r="Y1421" i="8"/>
  <c r="Y1429" i="8"/>
  <c r="Y1437" i="8"/>
  <c r="Y1449" i="8"/>
  <c r="Y1463" i="8"/>
  <c r="Y1477" i="8"/>
  <c r="Y1497" i="8"/>
  <c r="Y1511" i="8"/>
  <c r="Y1525" i="8"/>
  <c r="AH1340" i="8"/>
  <c r="Y1446" i="8"/>
  <c r="Y1460" i="8"/>
  <c r="Y1480" i="8"/>
  <c r="Y1494" i="8"/>
  <c r="Y1508" i="8"/>
  <c r="Y1528" i="8"/>
  <c r="Y1338" i="8"/>
  <c r="Y1346" i="8"/>
  <c r="Y1354" i="8"/>
  <c r="Y1362" i="8"/>
  <c r="Y1370" i="8"/>
  <c r="Y1378" i="8"/>
  <c r="Y1386" i="8"/>
  <c r="Y1394" i="8"/>
  <c r="Y1402" i="8"/>
  <c r="Y1410" i="8"/>
  <c r="Y1418" i="8"/>
  <c r="Y1426" i="8"/>
  <c r="Y1434" i="8"/>
  <c r="Y1442" i="8"/>
  <c r="Y1459" i="8"/>
  <c r="Y1476" i="8"/>
  <c r="Y1490" i="8"/>
  <c r="Y1507" i="8"/>
  <c r="Y1524" i="8"/>
  <c r="Y1447" i="8"/>
  <c r="Y1464" i="8"/>
  <c r="Y1478" i="8"/>
  <c r="Y1495" i="8"/>
  <c r="Y1512" i="8"/>
  <c r="Y1526" i="8"/>
  <c r="Y1542" i="8"/>
  <c r="Y1556" i="8"/>
  <c r="Y1574" i="8"/>
  <c r="Y1672" i="8"/>
  <c r="Y1531" i="8"/>
  <c r="Y1548" i="8"/>
  <c r="Y1564" i="8"/>
  <c r="Y1582" i="8"/>
  <c r="Y1961" i="8"/>
  <c r="Y1586" i="8"/>
  <c r="Y1594" i="8"/>
  <c r="Y1602" i="8"/>
  <c r="Y1610" i="8"/>
  <c r="Y1618" i="8"/>
  <c r="Y1626" i="8"/>
  <c r="Y1634" i="8"/>
  <c r="Y1642" i="8"/>
  <c r="Y1650" i="8"/>
  <c r="Y1658" i="8"/>
  <c r="Y1666" i="8"/>
  <c r="Y1682" i="8"/>
  <c r="Y1716" i="8"/>
  <c r="Y1750" i="8"/>
  <c r="Y1772" i="8"/>
  <c r="Y1790" i="8"/>
  <c r="Y1806" i="8"/>
  <c r="Y1676" i="8"/>
  <c r="Y1710" i="8"/>
  <c r="Y1744" i="8"/>
  <c r="Y1975" i="8"/>
  <c r="Y1535" i="8"/>
  <c r="Y1543" i="8"/>
  <c r="Y1551" i="8"/>
  <c r="Y1559" i="8"/>
  <c r="Y1567" i="8"/>
  <c r="Y1575" i="8"/>
  <c r="Y1583" i="8"/>
  <c r="Y1591" i="8"/>
  <c r="Y1599" i="8"/>
  <c r="Y1607" i="8"/>
  <c r="Y1615" i="8"/>
  <c r="Y1623" i="8"/>
  <c r="Y1631" i="8"/>
  <c r="Y1639" i="8"/>
  <c r="Y1647" i="8"/>
  <c r="Y1655" i="8"/>
  <c r="Y1663" i="8"/>
  <c r="Y1678" i="8"/>
  <c r="Y1706" i="8"/>
  <c r="Y1740" i="8"/>
  <c r="Y1764" i="8"/>
  <c r="Y1780" i="8"/>
  <c r="Y1798" i="8"/>
  <c r="Y1995" i="8"/>
  <c r="Y1675" i="8"/>
  <c r="Y1683" i="8"/>
  <c r="Y1691" i="8"/>
  <c r="Y1699" i="8"/>
  <c r="Y1707" i="8"/>
  <c r="Y1715" i="8"/>
  <c r="Y1723" i="8"/>
  <c r="Y1731" i="8"/>
  <c r="Y1739" i="8"/>
  <c r="Y1747" i="8"/>
  <c r="Y1755" i="8"/>
  <c r="Y1763" i="8"/>
  <c r="Y1771" i="8"/>
  <c r="Y1779" i="8"/>
  <c r="Y1787" i="8"/>
  <c r="Y1795" i="8"/>
  <c r="Y1803" i="8"/>
  <c r="Y1811" i="8"/>
  <c r="Y1819" i="8"/>
  <c r="Y1827" i="8"/>
  <c r="Y1835" i="8"/>
  <c r="Y1843" i="8"/>
  <c r="Y1851" i="8"/>
  <c r="Y1859" i="8"/>
  <c r="Y1867" i="8"/>
  <c r="Y1875" i="8"/>
  <c r="Y1883" i="8"/>
  <c r="Y1891" i="8"/>
  <c r="Y1899" i="8"/>
  <c r="Y1907" i="8"/>
  <c r="Y1915" i="8"/>
  <c r="Y1923" i="8"/>
  <c r="Y1931" i="8"/>
  <c r="Y1939" i="8"/>
  <c r="Y1947" i="8"/>
  <c r="Y1955" i="8"/>
  <c r="Y1977" i="8"/>
  <c r="Y2005" i="8"/>
  <c r="Y2304" i="8"/>
  <c r="Y1979" i="8"/>
  <c r="Y2013" i="8"/>
  <c r="Y1812" i="8"/>
  <c r="Y1820" i="8"/>
  <c r="Y1828" i="8"/>
  <c r="Y1836" i="8"/>
  <c r="Y1844" i="8"/>
  <c r="Y1852" i="8"/>
  <c r="Y1860" i="8"/>
  <c r="Y1868" i="8"/>
  <c r="Y1876" i="8"/>
  <c r="Y1884" i="8"/>
  <c r="Y1892" i="8"/>
  <c r="Y1900" i="8"/>
  <c r="Y1908" i="8"/>
  <c r="Y1916" i="8"/>
  <c r="Y1924" i="8"/>
  <c r="Y1932" i="8"/>
  <c r="Y1940" i="8"/>
  <c r="Y1948" i="8"/>
  <c r="Y1956" i="8"/>
  <c r="Y1981" i="8"/>
  <c r="Y2015" i="8"/>
  <c r="Y2176" i="8"/>
  <c r="Y2031" i="8"/>
  <c r="Y2039" i="8"/>
  <c r="Y2047" i="8"/>
  <c r="Y2055" i="8"/>
  <c r="Y2063" i="8"/>
  <c r="Y2071" i="8"/>
  <c r="Y2083" i="8"/>
  <c r="Y2098" i="8"/>
  <c r="Y2112" i="8"/>
  <c r="Y2128" i="8"/>
  <c r="Y2146" i="8"/>
  <c r="Y2160" i="8"/>
  <c r="Y2244" i="8"/>
  <c r="Y2166" i="8"/>
  <c r="Y2202" i="8"/>
  <c r="Y1962" i="8"/>
  <c r="Y1970" i="8"/>
  <c r="Y1978" i="8"/>
  <c r="Y1986" i="8"/>
  <c r="Y1994" i="8"/>
  <c r="Y2002" i="8"/>
  <c r="Y2010" i="8"/>
  <c r="Y2018" i="8"/>
  <c r="Y2026" i="8"/>
  <c r="Y2034" i="8"/>
  <c r="Y2042" i="8"/>
  <c r="Y2050" i="8"/>
  <c r="Y2058" i="8"/>
  <c r="Y2066" i="8"/>
  <c r="Y2074" i="8"/>
  <c r="Y2082" i="8"/>
  <c r="Y2100" i="8"/>
  <c r="Y2116" i="8"/>
  <c r="Y2134" i="8"/>
  <c r="Y2148" i="8"/>
  <c r="Y2172" i="8"/>
  <c r="Y2236" i="8"/>
  <c r="Y2378" i="8"/>
  <c r="Y2204" i="8"/>
  <c r="Y2238" i="8"/>
  <c r="Y2271" i="8"/>
  <c r="Y2321" i="8"/>
  <c r="Y2087" i="8"/>
  <c r="Y2095" i="8"/>
  <c r="Y2103" i="8"/>
  <c r="Y2111" i="8"/>
  <c r="Y2119" i="8"/>
  <c r="Y2127" i="8"/>
  <c r="Y2135" i="8"/>
  <c r="Y2143" i="8"/>
  <c r="Y2151" i="8"/>
  <c r="Y2159" i="8"/>
  <c r="Y2167" i="8"/>
  <c r="Y2175" i="8"/>
  <c r="Y2183" i="8"/>
  <c r="Y2212" i="8"/>
  <c r="Y2240" i="8"/>
  <c r="Y2270" i="8"/>
  <c r="Y2301" i="8"/>
  <c r="Y2354" i="8"/>
  <c r="Y2398" i="8"/>
  <c r="Y2208" i="8"/>
  <c r="Y2242" i="8"/>
  <c r="Y2268" i="8"/>
  <c r="Y2288" i="8"/>
  <c r="Y2356" i="8"/>
  <c r="Y2284" i="8"/>
  <c r="Y2298" i="8"/>
  <c r="Y2312" i="8"/>
  <c r="Y2332" i="8"/>
  <c r="Y2390" i="8"/>
  <c r="Y2187" i="8"/>
  <c r="Y2195" i="8"/>
  <c r="Y2203" i="8"/>
  <c r="Y2211" i="8"/>
  <c r="Y2219" i="8"/>
  <c r="Y2227" i="8"/>
  <c r="Y2235" i="8"/>
  <c r="Y2243" i="8"/>
  <c r="Y2251" i="8"/>
  <c r="Y2259" i="8"/>
  <c r="Y2267" i="8"/>
  <c r="Y2280" i="8"/>
  <c r="Y2294" i="8"/>
  <c r="Y2311" i="8"/>
  <c r="Y2328" i="8"/>
  <c r="Y2342" i="8"/>
  <c r="Y2358" i="8"/>
  <c r="Y2372" i="8"/>
  <c r="Y2388" i="8"/>
  <c r="Y2427" i="8"/>
  <c r="Y2308" i="8"/>
  <c r="Y2322" i="8"/>
  <c r="Y2336" i="8"/>
  <c r="Y2406" i="8"/>
  <c r="Y2465" i="8"/>
  <c r="Y2473" i="8"/>
  <c r="Y2423" i="8"/>
  <c r="Y2447" i="8"/>
  <c r="Y2459" i="8"/>
  <c r="Y2345" i="8"/>
  <c r="Y2353" i="8"/>
  <c r="Y2361" i="8"/>
  <c r="Y2369" i="8"/>
  <c r="Y2377" i="8"/>
  <c r="Y2385" i="8"/>
  <c r="Y2393" i="8"/>
  <c r="Y2401" i="8"/>
  <c r="Y2409" i="8"/>
  <c r="Y2425" i="8"/>
  <c r="Y2419" i="8"/>
  <c r="Y2451" i="8"/>
  <c r="Y2484" i="8"/>
  <c r="Y2418" i="8"/>
  <c r="Y2426" i="8"/>
  <c r="Y2434" i="8"/>
  <c r="Y2442" i="8"/>
  <c r="Y2450" i="8"/>
  <c r="Y2458" i="8"/>
  <c r="Y2466" i="8"/>
  <c r="Y2474" i="8"/>
  <c r="Y2502" i="8"/>
  <c r="Y2548" i="8"/>
  <c r="Y2584" i="8"/>
  <c r="Y2592" i="8"/>
  <c r="Y2477" i="8"/>
  <c r="Y2485" i="8"/>
  <c r="Y2493" i="8"/>
  <c r="Y2501" i="8"/>
  <c r="Y2509" i="8"/>
  <c r="Y2517" i="8"/>
  <c r="Y2525" i="8"/>
  <c r="Y2533" i="8"/>
  <c r="Y2558" i="8"/>
  <c r="Y2578" i="8"/>
  <c r="Y2546" i="8"/>
  <c r="Y2566" i="8"/>
  <c r="Y2514" i="8"/>
  <c r="Y2522" i="8"/>
  <c r="Y2530" i="8"/>
  <c r="Y2554" i="8"/>
  <c r="Y2622" i="8"/>
  <c r="Y2541" i="8"/>
  <c r="Y2549" i="8"/>
  <c r="Y2557" i="8"/>
  <c r="Y2565" i="8"/>
  <c r="Y2573" i="8"/>
  <c r="Y2581" i="8"/>
  <c r="Y2589" i="8"/>
  <c r="Y2603" i="8"/>
  <c r="Y2597" i="8"/>
  <c r="Y2602" i="8"/>
  <c r="Y2610" i="8"/>
  <c r="Y2618" i="8"/>
  <c r="Y2646" i="8"/>
  <c r="Y2642" i="8"/>
  <c r="Y2611" i="8"/>
  <c r="Y2619" i="8"/>
  <c r="Y2649" i="8"/>
  <c r="Y2651" i="8"/>
  <c r="Y2625" i="8"/>
  <c r="Y2633" i="8"/>
  <c r="Y2641" i="8"/>
  <c r="Y2656" i="8"/>
  <c r="Y2722" i="8"/>
  <c r="Y2658" i="8"/>
  <c r="Y2668" i="8"/>
  <c r="Y2667" i="8"/>
  <c r="Y2708" i="8"/>
  <c r="Y2688" i="8"/>
  <c r="Y2696" i="8"/>
  <c r="Y2706" i="8"/>
  <c r="Y2712" i="8"/>
  <c r="Y2675" i="8"/>
  <c r="Y2683" i="8"/>
  <c r="Y2691" i="8"/>
  <c r="Y2699" i="8"/>
  <c r="Y2724" i="8"/>
  <c r="Y2709" i="8"/>
  <c r="Y2717" i="8"/>
  <c r="Y2725" i="8"/>
  <c r="W193" i="8"/>
  <c r="X193" i="8" s="1"/>
  <c r="AI188" i="8"/>
  <c r="Z184" i="8"/>
  <c r="AC182" i="8"/>
  <c r="Z178" i="8"/>
  <c r="Z175" i="8"/>
  <c r="AI177" i="8"/>
  <c r="Z144" i="8"/>
  <c r="AI131" i="8"/>
  <c r="AI120" i="8"/>
  <c r="Z116" i="8"/>
  <c r="Z113" i="8"/>
  <c r="AI83" i="8"/>
  <c r="AI72" i="8"/>
  <c r="Z68" i="8"/>
  <c r="Z65" i="8"/>
  <c r="AI44" i="8"/>
  <c r="Z40" i="8"/>
  <c r="AI35" i="8"/>
  <c r="AI24" i="8"/>
  <c r="Z20" i="8"/>
  <c r="AH488" i="8"/>
  <c r="AH440" i="8"/>
  <c r="AH392" i="8"/>
  <c r="Z394" i="8"/>
  <c r="AI386" i="8"/>
  <c r="Z389" i="8"/>
  <c r="Z397" i="8"/>
  <c r="AI689" i="8"/>
  <c r="AI377" i="8"/>
  <c r="W377" i="8"/>
  <c r="X377" i="8" s="1"/>
  <c r="AH676" i="8"/>
  <c r="Y379" i="8"/>
  <c r="AH682" i="8"/>
  <c r="AH675" i="8"/>
  <c r="AH683" i="8"/>
  <c r="Y370" i="8"/>
  <c r="Y363" i="8"/>
  <c r="Y371" i="8"/>
  <c r="AH668" i="8"/>
  <c r="AH667" i="8"/>
  <c r="AI353" i="8"/>
  <c r="W353" i="8"/>
  <c r="X353" i="8" s="1"/>
  <c r="AH660" i="8"/>
  <c r="Y357" i="8"/>
  <c r="AB350" i="8"/>
  <c r="AH653" i="8"/>
  <c r="AH661" i="8"/>
  <c r="AH342" i="8"/>
  <c r="AH640" i="8"/>
  <c r="Y343" i="8"/>
  <c r="AH646" i="8"/>
  <c r="AH639" i="8"/>
  <c r="AH647" i="8"/>
  <c r="Y334" i="8"/>
  <c r="Y327" i="8"/>
  <c r="Y335" i="8"/>
  <c r="AH632" i="8"/>
  <c r="AH631" i="8"/>
  <c r="AI317" i="8"/>
  <c r="W317" i="8"/>
  <c r="X317" i="8" s="1"/>
  <c r="AI316" i="8"/>
  <c r="AH624" i="8"/>
  <c r="Y321" i="8"/>
  <c r="AB314" i="8"/>
  <c r="AH617" i="8"/>
  <c r="AH625" i="8"/>
  <c r="AH305" i="8"/>
  <c r="AH606" i="8"/>
  <c r="Y305" i="8"/>
  <c r="Y313" i="8"/>
  <c r="AH602" i="8"/>
  <c r="AH609" i="8"/>
  <c r="AI293" i="8"/>
  <c r="W293" i="8"/>
  <c r="X293" i="8" s="1"/>
  <c r="AI292" i="8"/>
  <c r="AH600" i="8"/>
  <c r="Y297" i="8"/>
  <c r="AB290" i="8"/>
  <c r="AH593" i="8"/>
  <c r="AH601" i="8"/>
  <c r="AH281" i="8"/>
  <c r="AH582" i="8"/>
  <c r="Y281" i="8"/>
  <c r="Y289" i="8"/>
  <c r="AH578" i="8"/>
  <c r="AH585" i="8"/>
  <c r="AI269" i="8"/>
  <c r="W269" i="8"/>
  <c r="X269" i="8" s="1"/>
  <c r="AI268" i="8"/>
  <c r="AH576" i="8"/>
  <c r="Y273" i="8"/>
  <c r="AB266" i="8"/>
  <c r="AH569" i="8"/>
  <c r="AH577" i="8"/>
  <c r="AH257" i="8"/>
  <c r="AH558" i="8"/>
  <c r="Y257" i="8"/>
  <c r="Y265" i="8"/>
  <c r="AH554" i="8"/>
  <c r="AH561" i="8"/>
  <c r="AI245" i="8"/>
  <c r="W245" i="8"/>
  <c r="X245" i="8" s="1"/>
  <c r="AI244" i="8"/>
  <c r="AH552" i="8"/>
  <c r="Y249" i="8"/>
  <c r="AB242" i="8"/>
  <c r="AH545" i="8"/>
  <c r="AI241" i="8"/>
  <c r="W241" i="8"/>
  <c r="X241" i="8" s="1"/>
  <c r="AI240" i="8"/>
  <c r="AH234" i="8"/>
  <c r="AH532" i="8"/>
  <c r="Y235" i="8"/>
  <c r="AH538" i="8"/>
  <c r="AH531" i="8"/>
  <c r="AH539" i="8"/>
  <c r="AH222" i="8"/>
  <c r="AI221" i="8"/>
  <c r="W221" i="8"/>
  <c r="X221" i="8" s="1"/>
  <c r="AI220" i="8"/>
  <c r="Y225" i="8"/>
  <c r="AI209" i="8"/>
  <c r="AH189" i="8"/>
  <c r="AH188" i="8"/>
  <c r="AI185" i="8"/>
  <c r="AI1347" i="8"/>
  <c r="AI1349" i="8"/>
  <c r="Z181" i="8"/>
  <c r="Z167" i="8"/>
  <c r="Z142" i="8"/>
  <c r="AI138" i="8"/>
  <c r="AI135" i="8"/>
  <c r="AI143" i="8"/>
  <c r="AI132" i="8"/>
  <c r="Z128" i="8"/>
  <c r="AI93" i="8"/>
  <c r="AI84" i="8"/>
  <c r="AI41" i="8"/>
  <c r="AI49" i="8"/>
  <c r="Z32" i="8"/>
  <c r="W2721" i="8"/>
  <c r="X2721" i="8" s="1"/>
  <c r="AI2706" i="8"/>
  <c r="AI2707" i="8"/>
  <c r="W2711" i="8"/>
  <c r="X2711" i="8" s="1"/>
  <c r="AH2713" i="8"/>
  <c r="AH2710" i="8"/>
  <c r="AH2721" i="8"/>
  <c r="AH2716" i="8"/>
  <c r="AH2724" i="8"/>
  <c r="AH2680" i="8"/>
  <c r="AH2686" i="8"/>
  <c r="AH2682" i="8"/>
  <c r="AB2678" i="8"/>
  <c r="AH2681" i="8"/>
  <c r="AH2679" i="8"/>
  <c r="AI2667" i="8"/>
  <c r="AI2671" i="8"/>
  <c r="AI2644" i="8"/>
  <c r="AI2686" i="8"/>
  <c r="AI2687" i="8"/>
  <c r="AH2677" i="8"/>
  <c r="AI2640" i="8"/>
  <c r="AI2637" i="8"/>
  <c r="AC2630" i="8"/>
  <c r="W2631" i="8"/>
  <c r="X2631" i="8" s="1"/>
  <c r="AI2636" i="8"/>
  <c r="AH2641" i="8"/>
  <c r="AH2643" i="8"/>
  <c r="AH2648" i="8"/>
  <c r="AI2628" i="8"/>
  <c r="AI2627" i="8"/>
  <c r="AI2602" i="8"/>
  <c r="AI2605" i="8"/>
  <c r="AH2561" i="8"/>
  <c r="AH2569" i="8"/>
  <c r="AH2530" i="8"/>
  <c r="AB2522" i="8"/>
  <c r="W2569" i="8"/>
  <c r="X2569" i="8" s="1"/>
  <c r="W2567" i="8"/>
  <c r="X2567" i="8" s="1"/>
  <c r="W2565" i="8"/>
  <c r="X2565" i="8" s="1"/>
  <c r="AH2555" i="8"/>
  <c r="AB2546" i="8"/>
  <c r="AI2542" i="8"/>
  <c r="AI2541" i="8"/>
  <c r="AH2517" i="8"/>
  <c r="AH2513" i="8"/>
  <c r="AH2514" i="8"/>
  <c r="W2452" i="8"/>
  <c r="X2452" i="8" s="1"/>
  <c r="AI2555" i="8"/>
  <c r="AH2577" i="8"/>
  <c r="AH2572" i="8"/>
  <c r="AH2580" i="8"/>
  <c r="AI2492" i="8"/>
  <c r="AI2491" i="8"/>
  <c r="AI2406" i="8"/>
  <c r="W2403" i="8"/>
  <c r="X2403" i="8" s="1"/>
  <c r="AH2383" i="8"/>
  <c r="AH2388" i="8"/>
  <c r="AH2362" i="8"/>
  <c r="AH2358" i="8"/>
  <c r="AH2364" i="8"/>
  <c r="AH2360" i="8"/>
  <c r="AH2356" i="8"/>
  <c r="AB2354" i="8"/>
  <c r="W2355" i="8"/>
  <c r="X2355" i="8" s="1"/>
  <c r="AH2357" i="8"/>
  <c r="AH2365" i="8"/>
  <c r="AH2409" i="8"/>
  <c r="AH2404" i="8"/>
  <c r="AH2412" i="8"/>
  <c r="AI2405" i="8"/>
  <c r="AI2413" i="8"/>
  <c r="AI2392" i="8"/>
  <c r="AH2395" i="8"/>
  <c r="AB2390" i="8"/>
  <c r="AH2398" i="8"/>
  <c r="AI2396" i="8"/>
  <c r="AI2391" i="8"/>
  <c r="AI2399" i="8"/>
  <c r="AH2293" i="8"/>
  <c r="W2409" i="8"/>
  <c r="X2409" i="8" s="1"/>
  <c r="W2395" i="8"/>
  <c r="X2395" i="8" s="1"/>
  <c r="AI2315" i="8"/>
  <c r="AI2310" i="8"/>
  <c r="AI2307" i="8"/>
  <c r="W2306" i="8"/>
  <c r="X2306" i="8" s="1"/>
  <c r="AI2316" i="8"/>
  <c r="AI2313" i="8"/>
  <c r="AI2308" i="8"/>
  <c r="AI2314" i="8"/>
  <c r="AI2311" i="8"/>
  <c r="AI2309" i="8"/>
  <c r="AC2306" i="8"/>
  <c r="AI2312" i="8"/>
  <c r="AI2317" i="8"/>
  <c r="AI2306" i="8"/>
  <c r="AH2298" i="8"/>
  <c r="AH2299" i="8"/>
  <c r="AI2302" i="8"/>
  <c r="AI2293" i="8"/>
  <c r="AH2242" i="8"/>
  <c r="AI2227" i="8"/>
  <c r="AI2400" i="8"/>
  <c r="AH2368" i="8"/>
  <c r="AH2367" i="8"/>
  <c r="AH2375" i="8"/>
  <c r="AH2336" i="8"/>
  <c r="AH2337" i="8"/>
  <c r="W2241" i="8"/>
  <c r="X2241" i="8" s="1"/>
  <c r="AC2222" i="8"/>
  <c r="W2183" i="8"/>
  <c r="X2183" i="8" s="1"/>
  <c r="AH2155" i="8"/>
  <c r="AH2133" i="8"/>
  <c r="AH2111" i="8"/>
  <c r="AI2279" i="8"/>
  <c r="W2213" i="8"/>
  <c r="X2213" i="8" s="1"/>
  <c r="AH2195" i="8"/>
  <c r="AB2186" i="8"/>
  <c r="AI2290" i="8"/>
  <c r="AI2291" i="8"/>
  <c r="W2247" i="8"/>
  <c r="X2247" i="8" s="1"/>
  <c r="AC2246" i="8"/>
  <c r="AI2252" i="8"/>
  <c r="AI2240" i="8"/>
  <c r="AI2239" i="8"/>
  <c r="AI2176" i="8"/>
  <c r="AH2179" i="8"/>
  <c r="AB2174" i="8"/>
  <c r="AH2182" i="8"/>
  <c r="AI2175" i="8"/>
  <c r="AH2147" i="8"/>
  <c r="AH2123" i="8"/>
  <c r="AH2099" i="8"/>
  <c r="AC2186" i="8"/>
  <c r="AI2196" i="8"/>
  <c r="AI2197" i="8"/>
  <c r="AH2173" i="8"/>
  <c r="AC2162" i="8"/>
  <c r="AI2169" i="8"/>
  <c r="W2221" i="8"/>
  <c r="X2221" i="8" s="1"/>
  <c r="AH2207" i="8"/>
  <c r="AH2204" i="8"/>
  <c r="AH2199" i="8"/>
  <c r="AB2198" i="8"/>
  <c r="AH2201" i="8"/>
  <c r="AH2209" i="8"/>
  <c r="AH2206" i="8"/>
  <c r="W2181" i="8"/>
  <c r="X2181" i="8" s="1"/>
  <c r="W2115" i="8"/>
  <c r="X2115" i="8" s="1"/>
  <c r="AH1968" i="8"/>
  <c r="AH1965" i="8"/>
  <c r="AH1960" i="8"/>
  <c r="AH1959" i="8"/>
  <c r="AH1945" i="8"/>
  <c r="AH1937" i="8"/>
  <c r="AH1943" i="8"/>
  <c r="AH1935" i="8"/>
  <c r="AH1941" i="8"/>
  <c r="AH1939" i="8"/>
  <c r="AH1917" i="8"/>
  <c r="AH1915" i="8"/>
  <c r="AH1921" i="8"/>
  <c r="AH1913" i="8"/>
  <c r="AH1919" i="8"/>
  <c r="AH1911" i="8"/>
  <c r="AH1897" i="8"/>
  <c r="AH1889" i="8"/>
  <c r="AH1895" i="8"/>
  <c r="AH1887" i="8"/>
  <c r="AH1893" i="8"/>
  <c r="AH1891" i="8"/>
  <c r="AH1869" i="8"/>
  <c r="AH1867" i="8"/>
  <c r="AH1873" i="8"/>
  <c r="AH1865" i="8"/>
  <c r="AH1871" i="8"/>
  <c r="AH1863" i="8"/>
  <c r="AH1849" i="8"/>
  <c r="AH1841" i="8"/>
  <c r="AH1847" i="8"/>
  <c r="AH1839" i="8"/>
  <c r="AH1845" i="8"/>
  <c r="AH1843" i="8"/>
  <c r="AH1821" i="8"/>
  <c r="AH1819" i="8"/>
  <c r="AH1825" i="8"/>
  <c r="AH1817" i="8"/>
  <c r="AH1823" i="8"/>
  <c r="AH1815" i="8"/>
  <c r="AH2160" i="8"/>
  <c r="W1923" i="8"/>
  <c r="X1923" i="8" s="1"/>
  <c r="AH1872" i="8"/>
  <c r="AI1685" i="8"/>
  <c r="AI1693" i="8"/>
  <c r="AH1956" i="8"/>
  <c r="W1815" i="8"/>
  <c r="X1815" i="8" s="1"/>
  <c r="AI1807" i="8"/>
  <c r="AI1812" i="8"/>
  <c r="AI1787" i="8"/>
  <c r="AH1773" i="8"/>
  <c r="AI1703" i="8"/>
  <c r="AI2028" i="8"/>
  <c r="W1947" i="8"/>
  <c r="X1947" i="8" s="1"/>
  <c r="AH1896" i="8"/>
  <c r="AI1810" i="8"/>
  <c r="AI1806" i="8"/>
  <c r="W1803" i="8"/>
  <c r="X1803" i="8" s="1"/>
  <c r="AI1808" i="8"/>
  <c r="AI1804" i="8"/>
  <c r="AC1802" i="8"/>
  <c r="AH1808" i="8"/>
  <c r="AI1786" i="8"/>
  <c r="AI1782" i="8"/>
  <c r="W1779" i="8"/>
  <c r="X1779" i="8" s="1"/>
  <c r="AI1788" i="8"/>
  <c r="AI1784" i="8"/>
  <c r="AI1780" i="8"/>
  <c r="AC1778" i="8"/>
  <c r="AH1784" i="8"/>
  <c r="W1773" i="8"/>
  <c r="X1773" i="8" s="1"/>
  <c r="AI1717" i="8"/>
  <c r="AI1981" i="8"/>
  <c r="AI2084" i="8"/>
  <c r="AH2080" i="8"/>
  <c r="AH2084" i="8"/>
  <c r="AH2081" i="8"/>
  <c r="AH2089" i="8"/>
  <c r="AI1964" i="8"/>
  <c r="W1887" i="8"/>
  <c r="X1887" i="8" s="1"/>
  <c r="AI1772" i="8"/>
  <c r="AH1974" i="8"/>
  <c r="AH1979" i="8"/>
  <c r="AH1739" i="8"/>
  <c r="AH1736" i="8"/>
  <c r="AH1731" i="8"/>
  <c r="AB1730" i="8"/>
  <c r="AH1740" i="8"/>
  <c r="AH1735" i="8"/>
  <c r="AH1732" i="8"/>
  <c r="AH1741" i="8"/>
  <c r="AH1738" i="8"/>
  <c r="AH1733" i="8"/>
  <c r="AH1727" i="8"/>
  <c r="AB1718" i="8"/>
  <c r="AC1718" i="8"/>
  <c r="AI1728" i="8"/>
  <c r="AI1721" i="8"/>
  <c r="AI1729" i="8"/>
  <c r="W1691" i="8"/>
  <c r="X1691" i="8" s="1"/>
  <c r="W1683" i="8"/>
  <c r="X1683" i="8" s="1"/>
  <c r="AI1688" i="8"/>
  <c r="AC1682" i="8"/>
  <c r="AH1591" i="8"/>
  <c r="AI1748" i="8"/>
  <c r="AI1676" i="8"/>
  <c r="AI1672" i="8"/>
  <c r="AI1675" i="8"/>
  <c r="AH1588" i="8"/>
  <c r="W1575" i="8"/>
  <c r="X1575" i="8" s="1"/>
  <c r="AH1584" i="8"/>
  <c r="AI1722" i="8"/>
  <c r="AH1566" i="8"/>
  <c r="AH1562" i="8"/>
  <c r="AH1569" i="8"/>
  <c r="AH1549" i="8"/>
  <c r="AH1547" i="8"/>
  <c r="AH1545" i="8"/>
  <c r="AH1543" i="8"/>
  <c r="AH1541" i="8"/>
  <c r="AH1539" i="8"/>
  <c r="AH1538" i="8"/>
  <c r="AH1546" i="8"/>
  <c r="AH1542" i="8"/>
  <c r="AH1548" i="8"/>
  <c r="AH1540" i="8"/>
  <c r="AB1514" i="8"/>
  <c r="AH1544" i="8"/>
  <c r="AI1564" i="8"/>
  <c r="AI1570" i="8"/>
  <c r="AI1565" i="8"/>
  <c r="AI1573" i="8"/>
  <c r="AH1560" i="8"/>
  <c r="AH1555" i="8"/>
  <c r="AI1311" i="8"/>
  <c r="W1311" i="8"/>
  <c r="X1311" i="8" s="1"/>
  <c r="AH1301" i="8"/>
  <c r="AH1300" i="8"/>
  <c r="AH1289" i="8"/>
  <c r="AH1288" i="8"/>
  <c r="AH1277" i="8"/>
  <c r="AH1276" i="8"/>
  <c r="AH1265" i="8"/>
  <c r="AH1264" i="8"/>
  <c r="AH1253" i="8"/>
  <c r="AH1252" i="8"/>
  <c r="AH1231" i="8"/>
  <c r="AH1230" i="8"/>
  <c r="AH1217" i="8"/>
  <c r="AH1216" i="8"/>
  <c r="AI1330" i="8"/>
  <c r="W1330" i="8"/>
  <c r="X1330" i="8" s="1"/>
  <c r="AH1262" i="8"/>
  <c r="W1514" i="8"/>
  <c r="X1514" i="8" s="1"/>
  <c r="AC1406" i="8"/>
  <c r="W1406" i="8"/>
  <c r="X1406" i="8" s="1"/>
  <c r="AH1401" i="8"/>
  <c r="AH1381" i="8"/>
  <c r="AH1370" i="8"/>
  <c r="AH1359" i="8"/>
  <c r="AI1329" i="8"/>
  <c r="W1329" i="8"/>
  <c r="X1329" i="8" s="1"/>
  <c r="AI1491" i="8"/>
  <c r="AI1493" i="8"/>
  <c r="W1320" i="8"/>
  <c r="X1320" i="8" s="1"/>
  <c r="AH1476" i="8"/>
  <c r="AH1466" i="8"/>
  <c r="AH1473" i="8"/>
  <c r="AH1462" i="8"/>
  <c r="AH1460" i="8"/>
  <c r="AH1459" i="8"/>
  <c r="W1285" i="8"/>
  <c r="X1285" i="8" s="1"/>
  <c r="AH1452" i="8"/>
  <c r="AH1445" i="8"/>
  <c r="AH1453" i="8"/>
  <c r="W1265" i="8"/>
  <c r="X1265" i="8" s="1"/>
  <c r="AH1436" i="8"/>
  <c r="AH1431" i="8"/>
  <c r="AH1439" i="8"/>
  <c r="AH1422" i="8"/>
  <c r="AH1418" i="8"/>
  <c r="AH1425" i="8"/>
  <c r="AH1410" i="8"/>
  <c r="AH1417" i="8"/>
  <c r="AH1398" i="8"/>
  <c r="W1225" i="8"/>
  <c r="X1225" i="8" s="1"/>
  <c r="AH1390" i="8"/>
  <c r="AH1374" i="8"/>
  <c r="AH1366" i="8"/>
  <c r="AC1478" i="8"/>
  <c r="AI1508" i="8"/>
  <c r="AI1504" i="8"/>
  <c r="AI1506" i="8"/>
  <c r="W1327" i="8"/>
  <c r="X1327" i="8" s="1"/>
  <c r="AI1327" i="8"/>
  <c r="AH1498" i="8"/>
  <c r="AH1490" i="8"/>
  <c r="AH1497" i="8"/>
  <c r="AH1204" i="8"/>
  <c r="W1193" i="8"/>
  <c r="X1193" i="8" s="1"/>
  <c r="AC1070" i="8"/>
  <c r="W1071" i="8"/>
  <c r="X1071" i="8" s="1"/>
  <c r="AI1107" i="8"/>
  <c r="AI1115" i="8"/>
  <c r="W1203" i="8"/>
  <c r="X1203" i="8" s="1"/>
  <c r="AI1123" i="8"/>
  <c r="AI1069" i="8"/>
  <c r="AI1067" i="8"/>
  <c r="AI1065" i="8"/>
  <c r="AI1063" i="8"/>
  <c r="AI1061" i="8"/>
  <c r="AI1059" i="8"/>
  <c r="AI1058" i="8"/>
  <c r="AI1066" i="8"/>
  <c r="W986" i="8"/>
  <c r="X986" i="8" s="1"/>
  <c r="AI1064" i="8"/>
  <c r="Z996" i="8"/>
  <c r="Z994" i="8"/>
  <c r="Z992" i="8"/>
  <c r="Z990" i="8"/>
  <c r="Z988" i="8"/>
  <c r="Z986" i="8"/>
  <c r="AI1062" i="8"/>
  <c r="AI1068" i="8"/>
  <c r="AI1060" i="8"/>
  <c r="Z997" i="8"/>
  <c r="Z995" i="8"/>
  <c r="Z993" i="8"/>
  <c r="Z991" i="8"/>
  <c r="Z989" i="8"/>
  <c r="Z987" i="8"/>
  <c r="AC986" i="8"/>
  <c r="AI1328" i="8"/>
  <c r="AI1308" i="8"/>
  <c r="AH1239" i="8"/>
  <c r="W1217" i="8"/>
  <c r="X1217" i="8" s="1"/>
  <c r="AH1078" i="8"/>
  <c r="AH1070" i="8"/>
  <c r="AI1130" i="8"/>
  <c r="AI1137" i="8"/>
  <c r="AI1122" i="8"/>
  <c r="AI1116" i="8"/>
  <c r="AH1071" i="8"/>
  <c r="AI1152" i="8"/>
  <c r="AI1145" i="8"/>
  <c r="AI1153" i="8"/>
  <c r="AH1082" i="8"/>
  <c r="AH1084" i="8"/>
  <c r="AH1089" i="8"/>
  <c r="AH939" i="8"/>
  <c r="Y942" i="8"/>
  <c r="Y946" i="8"/>
  <c r="AH1016" i="8"/>
  <c r="AH1010" i="8"/>
  <c r="AH1017" i="8"/>
  <c r="Y941" i="8"/>
  <c r="Y949" i="8"/>
  <c r="AI933" i="8"/>
  <c r="AI932" i="8"/>
  <c r="W933" i="8"/>
  <c r="X933" i="8" s="1"/>
  <c r="AI929" i="8"/>
  <c r="AI928" i="8"/>
  <c r="W929" i="8"/>
  <c r="X929" i="8" s="1"/>
  <c r="AA914" i="8"/>
  <c r="AJ986" i="8"/>
  <c r="AI1112" i="8"/>
  <c r="AI1088" i="8"/>
  <c r="AI1092" i="8"/>
  <c r="AI1083" i="8"/>
  <c r="AI1091" i="8"/>
  <c r="AH1056" i="8"/>
  <c r="AH1052" i="8"/>
  <c r="Y979" i="8"/>
  <c r="AH1046" i="8"/>
  <c r="Z983" i="8"/>
  <c r="AI1056" i="8"/>
  <c r="Z980" i="8"/>
  <c r="AI1049" i="8"/>
  <c r="AI1057" i="8"/>
  <c r="W951" i="8"/>
  <c r="X951" i="8" s="1"/>
  <c r="AH931" i="8"/>
  <c r="AH927" i="8"/>
  <c r="AA902" i="8"/>
  <c r="AJ974" i="8"/>
  <c r="AI891" i="8"/>
  <c r="Z893" i="8"/>
  <c r="W891" i="8"/>
  <c r="X891" i="8" s="1"/>
  <c r="AC890" i="8"/>
  <c r="AI966" i="8"/>
  <c r="Z900" i="8"/>
  <c r="Z896" i="8"/>
  <c r="Z892" i="8"/>
  <c r="AI963" i="8"/>
  <c r="AI971" i="8"/>
  <c r="AC1142" i="8"/>
  <c r="AI964" i="8"/>
  <c r="AH1042" i="8"/>
  <c r="AH1044" i="8"/>
  <c r="Y973" i="8"/>
  <c r="Z971" i="8"/>
  <c r="AA962" i="8"/>
  <c r="AJ1034" i="8"/>
  <c r="Z970" i="8"/>
  <c r="AI1037" i="8"/>
  <c r="AI1045" i="8"/>
  <c r="AI943" i="8"/>
  <c r="AI942" i="8"/>
  <c r="W943" i="8"/>
  <c r="X943" i="8" s="1"/>
  <c r="Y940" i="8"/>
  <c r="Y932" i="8"/>
  <c r="Y928" i="8"/>
  <c r="AH911" i="8"/>
  <c r="W911" i="8"/>
  <c r="X911" i="8" s="1"/>
  <c r="W901" i="8"/>
  <c r="X901" i="8" s="1"/>
  <c r="Y894" i="8"/>
  <c r="Z891" i="8"/>
  <c r="AH968" i="8"/>
  <c r="AH963" i="8"/>
  <c r="AH971" i="8"/>
  <c r="Y895" i="8"/>
  <c r="AI883" i="8"/>
  <c r="AI882" i="8"/>
  <c r="W883" i="8"/>
  <c r="X883" i="8" s="1"/>
  <c r="AI880" i="8"/>
  <c r="AI878" i="8"/>
  <c r="AI955" i="8"/>
  <c r="AH869" i="8"/>
  <c r="Y861" i="8"/>
  <c r="AI1124" i="8"/>
  <c r="AI1104" i="8"/>
  <c r="AI1094" i="8"/>
  <c r="AI1101" i="8"/>
  <c r="AH1077" i="8"/>
  <c r="Y978" i="8"/>
  <c r="AH1024" i="8"/>
  <c r="AH1030" i="8"/>
  <c r="AH1025" i="8"/>
  <c r="Y953" i="8"/>
  <c r="Y961" i="8"/>
  <c r="Z955" i="8"/>
  <c r="AI1024" i="8"/>
  <c r="Z952" i="8"/>
  <c r="Z960" i="8"/>
  <c r="AI1023" i="8"/>
  <c r="AI1029" i="8"/>
  <c r="AI949" i="8"/>
  <c r="AI948" i="8"/>
  <c r="W949" i="8"/>
  <c r="X949" i="8" s="1"/>
  <c r="AH941" i="8"/>
  <c r="AH1000" i="8"/>
  <c r="AH1008" i="8"/>
  <c r="AH1001" i="8"/>
  <c r="AH1009" i="8"/>
  <c r="Y933" i="8"/>
  <c r="AH917" i="8"/>
  <c r="AH916" i="8"/>
  <c r="AI901" i="8"/>
  <c r="AH895" i="8"/>
  <c r="AH894" i="8"/>
  <c r="AH954" i="8"/>
  <c r="AH950" i="8"/>
  <c r="AH957" i="8"/>
  <c r="Y881" i="8"/>
  <c r="Y889" i="8"/>
  <c r="AH920" i="8"/>
  <c r="AI497" i="8"/>
  <c r="W497" i="8"/>
  <c r="X497" i="8" s="1"/>
  <c r="Z489" i="8"/>
  <c r="AI487" i="8"/>
  <c r="W487" i="8"/>
  <c r="X487" i="8" s="1"/>
  <c r="Z479" i="8"/>
  <c r="AI477" i="8"/>
  <c r="W477" i="8"/>
  <c r="X477" i="8" s="1"/>
  <c r="Z469" i="8"/>
  <c r="AI467" i="8"/>
  <c r="W467" i="8"/>
  <c r="X467" i="8" s="1"/>
  <c r="AI459" i="8"/>
  <c r="W459" i="8"/>
  <c r="X459" i="8" s="1"/>
  <c r="AI457" i="8"/>
  <c r="W457" i="8"/>
  <c r="X457" i="8" s="1"/>
  <c r="AI449" i="8"/>
  <c r="W449" i="8"/>
  <c r="X449" i="8" s="1"/>
  <c r="Z441" i="8"/>
  <c r="AI439" i="8"/>
  <c r="W439" i="8"/>
  <c r="X439" i="8" s="1"/>
  <c r="Z431" i="8"/>
  <c r="AI429" i="8"/>
  <c r="W429" i="8"/>
  <c r="X429" i="8" s="1"/>
  <c r="Z421" i="8"/>
  <c r="AI419" i="8"/>
  <c r="W419" i="8"/>
  <c r="X419" i="8" s="1"/>
  <c r="AI411" i="8"/>
  <c r="W411" i="8"/>
  <c r="X411" i="8" s="1"/>
  <c r="AI409" i="8"/>
  <c r="W409" i="8"/>
  <c r="X409" i="8" s="1"/>
  <c r="AI401" i="8"/>
  <c r="W401" i="8"/>
  <c r="X401" i="8" s="1"/>
  <c r="AI395" i="8"/>
  <c r="W395" i="8"/>
  <c r="X395" i="8" s="1"/>
  <c r="AI391" i="8"/>
  <c r="W391" i="8"/>
  <c r="X391" i="8" s="1"/>
  <c r="AI387" i="8"/>
  <c r="W387" i="8"/>
  <c r="X387" i="8" s="1"/>
  <c r="W869" i="8"/>
  <c r="X869" i="8" s="1"/>
  <c r="W861" i="8"/>
  <c r="X861" i="8" s="1"/>
  <c r="W845" i="8"/>
  <c r="X845" i="8" s="1"/>
  <c r="Z817" i="8"/>
  <c r="Z809" i="8"/>
  <c r="W807" i="8"/>
  <c r="X807" i="8" s="1"/>
  <c r="Z811" i="8"/>
  <c r="Z813" i="8"/>
  <c r="AC806" i="8"/>
  <c r="Z815" i="8"/>
  <c r="Z807" i="8"/>
  <c r="AI784" i="8"/>
  <c r="AI768" i="8"/>
  <c r="Z769" i="8"/>
  <c r="Z761" i="8"/>
  <c r="W759" i="8"/>
  <c r="X759" i="8" s="1"/>
  <c r="Z763" i="8"/>
  <c r="Z765" i="8"/>
  <c r="AC758" i="8"/>
  <c r="Z767" i="8"/>
  <c r="Z759" i="8"/>
  <c r="AI736" i="8"/>
  <c r="AI720" i="8"/>
  <c r="Z721" i="8"/>
  <c r="Z713" i="8"/>
  <c r="W711" i="8"/>
  <c r="X711" i="8" s="1"/>
  <c r="Z715" i="8"/>
  <c r="Z717" i="8"/>
  <c r="AC710" i="8"/>
  <c r="Z719" i="8"/>
  <c r="Z711" i="8"/>
  <c r="Z697" i="8"/>
  <c r="Z689" i="8"/>
  <c r="W687" i="8"/>
  <c r="X687" i="8" s="1"/>
  <c r="Z691" i="8"/>
  <c r="Z693" i="8"/>
  <c r="AC686" i="8"/>
  <c r="Z695" i="8"/>
  <c r="Z687" i="8"/>
  <c r="Z673" i="8"/>
  <c r="Z665" i="8"/>
  <c r="W663" i="8"/>
  <c r="X663" i="8" s="1"/>
  <c r="Z667" i="8"/>
  <c r="Z669" i="8"/>
  <c r="AC662" i="8"/>
  <c r="Z671" i="8"/>
  <c r="Z663" i="8"/>
  <c r="Z649" i="8"/>
  <c r="Z641" i="8"/>
  <c r="W639" i="8"/>
  <c r="X639" i="8" s="1"/>
  <c r="Z643" i="8"/>
  <c r="Z645" i="8"/>
  <c r="AC638" i="8"/>
  <c r="Z647" i="8"/>
  <c r="Z639" i="8"/>
  <c r="Z625" i="8"/>
  <c r="Z617" i="8"/>
  <c r="W615" i="8"/>
  <c r="X615" i="8" s="1"/>
  <c r="Z619" i="8"/>
  <c r="Z621" i="8"/>
  <c r="AC614" i="8"/>
  <c r="Z623" i="8"/>
  <c r="Z615" i="8"/>
  <c r="Z601" i="8"/>
  <c r="Z593" i="8"/>
  <c r="W591" i="8"/>
  <c r="X591" i="8" s="1"/>
  <c r="Z595" i="8"/>
  <c r="Z597" i="8"/>
  <c r="AC590" i="8"/>
  <c r="Z599" i="8"/>
  <c r="Z591" i="8"/>
  <c r="Z577" i="8"/>
  <c r="Z569" i="8"/>
  <c r="W567" i="8"/>
  <c r="X567" i="8" s="1"/>
  <c r="Z571" i="8"/>
  <c r="Z573" i="8"/>
  <c r="AC566" i="8"/>
  <c r="Z575" i="8"/>
  <c r="Z567" i="8"/>
  <c r="Y536" i="8"/>
  <c r="AH515" i="8"/>
  <c r="W515" i="8"/>
  <c r="X515" i="8" s="1"/>
  <c r="AH511" i="8"/>
  <c r="W511" i="8"/>
  <c r="X511" i="8" s="1"/>
  <c r="AH499" i="8"/>
  <c r="AH495" i="8"/>
  <c r="AH494" i="8"/>
  <c r="AH485" i="8"/>
  <c r="AH475" i="8"/>
  <c r="AH471" i="8"/>
  <c r="AH470" i="8"/>
  <c r="AH461" i="8"/>
  <c r="AH451" i="8"/>
  <c r="AH447" i="8"/>
  <c r="AH446" i="8"/>
  <c r="AH437" i="8"/>
  <c r="AH427" i="8"/>
  <c r="AH423" i="8"/>
  <c r="AH422" i="8"/>
  <c r="AH413" i="8"/>
  <c r="AH403" i="8"/>
  <c r="AH399" i="8"/>
  <c r="AH398" i="8"/>
  <c r="AH389" i="8"/>
  <c r="Y984" i="8"/>
  <c r="AH872" i="8"/>
  <c r="W859" i="8"/>
  <c r="X859" i="8" s="1"/>
  <c r="Y843" i="8"/>
  <c r="Y851" i="8"/>
  <c r="Y846" i="8"/>
  <c r="W837" i="8"/>
  <c r="X837" i="8" s="1"/>
  <c r="AH832" i="8"/>
  <c r="AH804" i="8"/>
  <c r="AH792" i="8"/>
  <c r="AI774" i="8"/>
  <c r="AH760" i="8"/>
  <c r="AH744" i="8"/>
  <c r="AI726" i="8"/>
  <c r="AH712" i="8"/>
  <c r="AH696" i="8"/>
  <c r="Y538" i="8"/>
  <c r="Z504" i="8"/>
  <c r="Z496" i="8"/>
  <c r="AI797" i="8"/>
  <c r="AI805" i="8"/>
  <c r="Z486" i="8"/>
  <c r="AI783" i="8"/>
  <c r="AI791" i="8"/>
  <c r="Z476" i="8"/>
  <c r="AI770" i="8"/>
  <c r="AI777" i="8"/>
  <c r="Z466" i="8"/>
  <c r="AA458" i="8"/>
  <c r="AJ758" i="8"/>
  <c r="AI763" i="8"/>
  <c r="Z456" i="8"/>
  <c r="Z448" i="8"/>
  <c r="AI749" i="8"/>
  <c r="AI757" i="8"/>
  <c r="Z438" i="8"/>
  <c r="AI735" i="8"/>
  <c r="AI743" i="8"/>
  <c r="Z428" i="8"/>
  <c r="AI722" i="8"/>
  <c r="AI729" i="8"/>
  <c r="Z418" i="8"/>
  <c r="AA410" i="8"/>
  <c r="AJ710" i="8"/>
  <c r="AI715" i="8"/>
  <c r="Z408" i="8"/>
  <c r="Z400" i="8"/>
  <c r="AI701" i="8"/>
  <c r="AI709" i="8"/>
  <c r="W857" i="8"/>
  <c r="X857" i="8" s="1"/>
  <c r="AB830" i="8"/>
  <c r="Y837" i="8"/>
  <c r="AH798" i="8"/>
  <c r="AH786" i="8"/>
  <c r="AH774" i="8"/>
  <c r="AH762" i="8"/>
  <c r="AH750" i="8"/>
  <c r="AH738" i="8"/>
  <c r="AH726" i="8"/>
  <c r="AH714" i="8"/>
  <c r="AH702" i="8"/>
  <c r="AH690" i="8"/>
  <c r="AH842" i="8"/>
  <c r="AH849" i="8"/>
  <c r="Y545" i="8"/>
  <c r="Y553" i="8"/>
  <c r="AH850" i="8"/>
  <c r="Y540" i="8"/>
  <c r="Y532" i="8"/>
  <c r="AH833" i="8"/>
  <c r="AH841" i="8"/>
  <c r="Y537" i="8"/>
  <c r="AH836" i="8"/>
  <c r="AH521" i="8"/>
  <c r="AH509" i="8"/>
  <c r="AH807" i="8"/>
  <c r="AH815" i="8"/>
  <c r="Y515" i="8"/>
  <c r="Y502" i="8"/>
  <c r="AI496" i="8"/>
  <c r="AH799" i="8"/>
  <c r="Y488" i="8"/>
  <c r="AC482" i="8"/>
  <c r="AH785" i="8"/>
  <c r="AH793" i="8"/>
  <c r="AI476" i="8"/>
  <c r="Y474" i="8"/>
  <c r="AH771" i="8"/>
  <c r="AH779" i="8"/>
  <c r="Y468" i="8"/>
  <c r="Y460" i="8"/>
  <c r="AH758" i="8"/>
  <c r="AH765" i="8"/>
  <c r="AI456" i="8"/>
  <c r="Y454" i="8"/>
  <c r="AI448" i="8"/>
  <c r="AH751" i="8"/>
  <c r="Y440" i="8"/>
  <c r="AC434" i="8"/>
  <c r="AH737" i="8"/>
  <c r="AH745" i="8"/>
  <c r="AI428" i="8"/>
  <c r="Y426" i="8"/>
  <c r="AH723" i="8"/>
  <c r="AH731" i="8"/>
  <c r="Y420" i="8"/>
  <c r="Y412" i="8"/>
  <c r="AH710" i="8"/>
  <c r="AH717" i="8"/>
  <c r="AI408" i="8"/>
  <c r="Y406" i="8"/>
  <c r="AI400" i="8"/>
  <c r="AH703" i="8"/>
  <c r="Y392" i="8"/>
  <c r="Y388" i="8"/>
  <c r="AH687" i="8"/>
  <c r="AH695" i="8"/>
  <c r="AH524" i="8"/>
  <c r="AH486" i="8"/>
  <c r="AH462" i="8"/>
  <c r="AH438" i="8"/>
  <c r="AH414" i="8"/>
  <c r="Z199" i="8"/>
  <c r="AI183" i="8"/>
  <c r="W183" i="8"/>
  <c r="X183" i="8" s="1"/>
  <c r="Y187" i="8"/>
  <c r="AH1346" i="8"/>
  <c r="AH1347" i="8"/>
  <c r="AH1350" i="8"/>
  <c r="Z154" i="8"/>
  <c r="Z151" i="8"/>
  <c r="AI149" i="8"/>
  <c r="AI157" i="8"/>
  <c r="Z140" i="8"/>
  <c r="Z137" i="8"/>
  <c r="AI130" i="8"/>
  <c r="Z120" i="8"/>
  <c r="Z117" i="8"/>
  <c r="AI103" i="8"/>
  <c r="Z97" i="8"/>
  <c r="AI54" i="8"/>
  <c r="AI57" i="8"/>
  <c r="AI40" i="8"/>
  <c r="Z35" i="8"/>
  <c r="AI20" i="8"/>
  <c r="AC14" i="8"/>
  <c r="AI11" i="8"/>
  <c r="AH476" i="8"/>
  <c r="AH428" i="8"/>
  <c r="AI384" i="8"/>
  <c r="Z368" i="8"/>
  <c r="AI333" i="8"/>
  <c r="W333" i="8"/>
  <c r="X333" i="8" s="1"/>
  <c r="Z284" i="8"/>
  <c r="Z248" i="8"/>
  <c r="AI213" i="8"/>
  <c r="W213" i="8"/>
  <c r="X213" i="8" s="1"/>
  <c r="Z210" i="8"/>
  <c r="AI208" i="8"/>
  <c r="AI206" i="8"/>
  <c r="Z999" i="8"/>
  <c r="Z1007" i="8"/>
  <c r="Z1015" i="8"/>
  <c r="Z1023" i="8"/>
  <c r="Z1036" i="8"/>
  <c r="Z1050" i="8"/>
  <c r="Z1064" i="8"/>
  <c r="Z1084" i="8"/>
  <c r="Z1098" i="8"/>
  <c r="Z1112" i="8"/>
  <c r="Z1132" i="8"/>
  <c r="Z1146" i="8"/>
  <c r="Z1191" i="8"/>
  <c r="Z1199" i="8"/>
  <c r="Z1035" i="8"/>
  <c r="Z1049" i="8"/>
  <c r="Z1066" i="8"/>
  <c r="Z1083" i="8"/>
  <c r="Z1097" i="8"/>
  <c r="Z1114" i="8"/>
  <c r="Z1131" i="8"/>
  <c r="Z1145" i="8"/>
  <c r="Z1158" i="8"/>
  <c r="Z1183" i="8"/>
  <c r="Z998" i="8"/>
  <c r="Z1006" i="8"/>
  <c r="Z1014" i="8"/>
  <c r="Z1022" i="8"/>
  <c r="Z1031" i="8"/>
  <c r="Z1045" i="8"/>
  <c r="Z1065" i="8"/>
  <c r="Z1079" i="8"/>
  <c r="Z1093" i="8"/>
  <c r="Z1113" i="8"/>
  <c r="Z1127" i="8"/>
  <c r="Z1141" i="8"/>
  <c r="Z1155" i="8"/>
  <c r="Z1166" i="8"/>
  <c r="Z1173" i="8"/>
  <c r="Z1217" i="8"/>
  <c r="Z1048" i="8"/>
  <c r="Z1062" i="8"/>
  <c r="Z1076" i="8"/>
  <c r="Z1096" i="8"/>
  <c r="Z1110" i="8"/>
  <c r="Z1124" i="8"/>
  <c r="Z1144" i="8"/>
  <c r="Z1162" i="8"/>
  <c r="Z1209" i="8"/>
  <c r="Z1221" i="8"/>
  <c r="Z1229" i="8"/>
  <c r="Z1237" i="8"/>
  <c r="Z1245" i="8"/>
  <c r="Z1253" i="8"/>
  <c r="Z1261" i="8"/>
  <c r="Z1269" i="8"/>
  <c r="Z1277" i="8"/>
  <c r="Z1285" i="8"/>
  <c r="Z1293" i="8"/>
  <c r="Z1301" i="8"/>
  <c r="Z1308" i="8"/>
  <c r="AI1337" i="8"/>
  <c r="Z1316" i="8"/>
  <c r="Z1346" i="8"/>
  <c r="Z1362" i="8"/>
  <c r="Z1376" i="8"/>
  <c r="Z1394" i="8"/>
  <c r="Z1410" i="8"/>
  <c r="Z1172" i="8"/>
  <c r="Z1180" i="8"/>
  <c r="Z1188" i="8"/>
  <c r="Z1196" i="8"/>
  <c r="Z1204" i="8"/>
  <c r="Z1212" i="8"/>
  <c r="Z1220" i="8"/>
  <c r="Z1228" i="8"/>
  <c r="Z1236" i="8"/>
  <c r="Z1244" i="8"/>
  <c r="Z1252" i="8"/>
  <c r="Z1260" i="8"/>
  <c r="Z1268" i="8"/>
  <c r="Z1276" i="8"/>
  <c r="Z1284" i="8"/>
  <c r="Z1292" i="8"/>
  <c r="Z1300" i="8"/>
  <c r="Z1318" i="8"/>
  <c r="AI1335" i="8"/>
  <c r="Z1320" i="8"/>
  <c r="Z1340" i="8"/>
  <c r="Z1358" i="8"/>
  <c r="Z1374" i="8"/>
  <c r="Z1388" i="8"/>
  <c r="Z1406" i="8"/>
  <c r="Z1461" i="8"/>
  <c r="Z1489" i="8"/>
  <c r="Z1523" i="8"/>
  <c r="Z1547" i="8"/>
  <c r="Z1313" i="8"/>
  <c r="Z1321" i="8"/>
  <c r="Z1329" i="8"/>
  <c r="Z1337" i="8"/>
  <c r="Z1345" i="8"/>
  <c r="Z1353" i="8"/>
  <c r="Z1361" i="8"/>
  <c r="Z1369" i="8"/>
  <c r="Z1377" i="8"/>
  <c r="Z1385" i="8"/>
  <c r="Z1393" i="8"/>
  <c r="Z1401" i="8"/>
  <c r="Z1409" i="8"/>
  <c r="Z1417" i="8"/>
  <c r="Z1425" i="8"/>
  <c r="Z1433" i="8"/>
  <c r="Z1441" i="8"/>
  <c r="Z1469" i="8"/>
  <c r="Z1503" i="8"/>
  <c r="Z1537" i="8"/>
  <c r="AI1340" i="8"/>
  <c r="Z1451" i="8"/>
  <c r="Z1485" i="8"/>
  <c r="Z1513" i="8"/>
  <c r="Z1420" i="8"/>
  <c r="Z1428" i="8"/>
  <c r="Z1436" i="8"/>
  <c r="Z1453" i="8"/>
  <c r="Z1487" i="8"/>
  <c r="Z1521" i="8"/>
  <c r="Z1553" i="8"/>
  <c r="Z1591" i="8"/>
  <c r="Z1599" i="8"/>
  <c r="Z1637" i="8"/>
  <c r="Z1665" i="8"/>
  <c r="Z1706" i="8"/>
  <c r="Z1541" i="8"/>
  <c r="Z1555" i="8"/>
  <c r="Z1573" i="8"/>
  <c r="Z1601" i="8"/>
  <c r="Z1629" i="8"/>
  <c r="Z1659" i="8"/>
  <c r="Z1703" i="8"/>
  <c r="Z1774" i="8"/>
  <c r="Z1621" i="8"/>
  <c r="Z1651" i="8"/>
  <c r="Z1712" i="8"/>
  <c r="Z1571" i="8"/>
  <c r="Z1605" i="8"/>
  <c r="Z1635" i="8"/>
  <c r="Z1698" i="8"/>
  <c r="Z1784" i="8"/>
  <c r="Z1832" i="8"/>
  <c r="Z1890" i="8"/>
  <c r="Z1948" i="8"/>
  <c r="Z1746" i="8"/>
  <c r="Z1850" i="8"/>
  <c r="Z1908" i="8"/>
  <c r="Z2021" i="8"/>
  <c r="Z1794" i="8"/>
  <c r="Z1808" i="8"/>
  <c r="Z1677" i="8"/>
  <c r="Z1691" i="8"/>
  <c r="Z1705" i="8"/>
  <c r="Z1725" i="8"/>
  <c r="Z1739" i="8"/>
  <c r="Z1753" i="8"/>
  <c r="Z1816" i="8"/>
  <c r="Z1854" i="8"/>
  <c r="Z1882" i="8"/>
  <c r="Z1912" i="8"/>
  <c r="Z1950" i="8"/>
  <c r="Z1992" i="8"/>
  <c r="Z2037" i="8"/>
  <c r="Z1444" i="8"/>
  <c r="Z1452" i="8"/>
  <c r="Z1460" i="8"/>
  <c r="Z1468" i="8"/>
  <c r="Z1476" i="8"/>
  <c r="Z1484" i="8"/>
  <c r="Z1492" i="8"/>
  <c r="Z1500" i="8"/>
  <c r="Z1508" i="8"/>
  <c r="Z1516" i="8"/>
  <c r="Z1524" i="8"/>
  <c r="Z1532" i="8"/>
  <c r="Z1540" i="8"/>
  <c r="Z1548" i="8"/>
  <c r="Z1556" i="8"/>
  <c r="Z1564" i="8"/>
  <c r="Z1572" i="8"/>
  <c r="Z1580" i="8"/>
  <c r="Z1588" i="8"/>
  <c r="Z1596" i="8"/>
  <c r="Z1604" i="8"/>
  <c r="Z1612" i="8"/>
  <c r="Z1620" i="8"/>
  <c r="Z1628" i="8"/>
  <c r="Z1636" i="8"/>
  <c r="Z1644" i="8"/>
  <c r="Z1652" i="8"/>
  <c r="Z1660" i="8"/>
  <c r="Z1668" i="8"/>
  <c r="Z1679" i="8"/>
  <c r="Z1693" i="8"/>
  <c r="Z1713" i="8"/>
  <c r="Z1727" i="8"/>
  <c r="Z1741" i="8"/>
  <c r="Z1761" i="8"/>
  <c r="Z1776" i="8"/>
  <c r="Z1792" i="8"/>
  <c r="Z1810" i="8"/>
  <c r="Z1836" i="8"/>
  <c r="Z1874" i="8"/>
  <c r="Z1904" i="8"/>
  <c r="Z1932" i="8"/>
  <c r="Z2015" i="8"/>
  <c r="Z2123" i="8"/>
  <c r="Z1681" i="8"/>
  <c r="Z1701" i="8"/>
  <c r="Z1715" i="8"/>
  <c r="Z1729" i="8"/>
  <c r="Z1749" i="8"/>
  <c r="Z1763" i="8"/>
  <c r="Z1840" i="8"/>
  <c r="Z1878" i="8"/>
  <c r="Z1906" i="8"/>
  <c r="Z1936" i="8"/>
  <c r="Z1967" i="8"/>
  <c r="Z2033" i="8"/>
  <c r="Z1966" i="8"/>
  <c r="Z1980" i="8"/>
  <c r="Z1995" i="8"/>
  <c r="Z2014" i="8"/>
  <c r="Z2028" i="8"/>
  <c r="Z2048" i="8"/>
  <c r="Z2064" i="8"/>
  <c r="Z2105" i="8"/>
  <c r="Z2248" i="8"/>
  <c r="Z1771" i="8"/>
  <c r="Z1779" i="8"/>
  <c r="Z1787" i="8"/>
  <c r="Z1795" i="8"/>
  <c r="Z1803" i="8"/>
  <c r="Z1811" i="8"/>
  <c r="Z1819" i="8"/>
  <c r="Z1827" i="8"/>
  <c r="Z1835" i="8"/>
  <c r="Z1843" i="8"/>
  <c r="Z1851" i="8"/>
  <c r="Z1859" i="8"/>
  <c r="Z1867" i="8"/>
  <c r="Z1875" i="8"/>
  <c r="Z1883" i="8"/>
  <c r="Z1891" i="8"/>
  <c r="Z1899" i="8"/>
  <c r="Z1907" i="8"/>
  <c r="Z1915" i="8"/>
  <c r="Z1923" i="8"/>
  <c r="Z1931" i="8"/>
  <c r="Z1939" i="8"/>
  <c r="Z1947" i="8"/>
  <c r="Z1955" i="8"/>
  <c r="Z1963" i="8"/>
  <c r="Z1982" i="8"/>
  <c r="Z1997" i="8"/>
  <c r="Z2011" i="8"/>
  <c r="Z2027" i="8"/>
  <c r="Z2047" i="8"/>
  <c r="Z2062" i="8"/>
  <c r="Z2089" i="8"/>
  <c r="Z2153" i="8"/>
  <c r="Z1970" i="8"/>
  <c r="Z1985" i="8"/>
  <c r="Z1999" i="8"/>
  <c r="Z2018" i="8"/>
  <c r="Z2034" i="8"/>
  <c r="Z2042" i="8"/>
  <c r="Z2099" i="8"/>
  <c r="Z2228" i="8"/>
  <c r="Z2194" i="8"/>
  <c r="Z2214" i="8"/>
  <c r="Z2057" i="8"/>
  <c r="Z2065" i="8"/>
  <c r="Z2073" i="8"/>
  <c r="Z2087" i="8"/>
  <c r="Z2103" i="8"/>
  <c r="Z2121" i="8"/>
  <c r="Z2135" i="8"/>
  <c r="Z2151" i="8"/>
  <c r="Z2239" i="8"/>
  <c r="Z2327" i="8"/>
  <c r="Z2219" i="8"/>
  <c r="Z2080" i="8"/>
  <c r="Z2088" i="8"/>
  <c r="Z2096" i="8"/>
  <c r="Z2104" i="8"/>
  <c r="Z2112" i="8"/>
  <c r="Z2120" i="8"/>
  <c r="Z2128" i="8"/>
  <c r="Z2136" i="8"/>
  <c r="Z2144" i="8"/>
  <c r="Z2152" i="8"/>
  <c r="Z2160" i="8"/>
  <c r="Z2168" i="8"/>
  <c r="Z2176" i="8"/>
  <c r="Z2188" i="8"/>
  <c r="Z2202" i="8"/>
  <c r="Z2216" i="8"/>
  <c r="Z2236" i="8"/>
  <c r="Z2250" i="8"/>
  <c r="Z2283" i="8"/>
  <c r="Z2187" i="8"/>
  <c r="Z2201" i="8"/>
  <c r="Z2218" i="8"/>
  <c r="Z2235" i="8"/>
  <c r="Z2249" i="8"/>
  <c r="Z2269" i="8"/>
  <c r="Z2163" i="8"/>
  <c r="Z2171" i="8"/>
  <c r="Z2179" i="8"/>
  <c r="Z2189" i="8"/>
  <c r="Z2206" i="8"/>
  <c r="Z2223" i="8"/>
  <c r="Z2237" i="8"/>
  <c r="Z2254" i="8"/>
  <c r="Z2319" i="8"/>
  <c r="Z2258" i="8"/>
  <c r="Z2266" i="8"/>
  <c r="Z2281" i="8"/>
  <c r="Z2315" i="8"/>
  <c r="Z2345" i="8"/>
  <c r="Z2359" i="8"/>
  <c r="Z2377" i="8"/>
  <c r="Z2430" i="8"/>
  <c r="Z2295" i="8"/>
  <c r="Z2323" i="8"/>
  <c r="Z2444" i="8"/>
  <c r="Z2311" i="8"/>
  <c r="Z2347" i="8"/>
  <c r="Z2365" i="8"/>
  <c r="Z2381" i="8"/>
  <c r="Z2477" i="8"/>
  <c r="Z2276" i="8"/>
  <c r="Z2284" i="8"/>
  <c r="Z2292" i="8"/>
  <c r="Z2300" i="8"/>
  <c r="Z2308" i="8"/>
  <c r="Z2316" i="8"/>
  <c r="Z2324" i="8"/>
  <c r="Z2332" i="8"/>
  <c r="Z2340" i="8"/>
  <c r="Z2348" i="8"/>
  <c r="Z2356" i="8"/>
  <c r="Z2364" i="8"/>
  <c r="Z2372" i="8"/>
  <c r="Z2380" i="8"/>
  <c r="Z2388" i="8"/>
  <c r="Z2396" i="8"/>
  <c r="Z2404" i="8"/>
  <c r="Z2412" i="8"/>
  <c r="Z2426" i="8"/>
  <c r="Z2441" i="8"/>
  <c r="Z2514" i="8"/>
  <c r="Z2423" i="8"/>
  <c r="Z2440" i="8"/>
  <c r="Z2522" i="8"/>
  <c r="Z2393" i="8"/>
  <c r="Z2401" i="8"/>
  <c r="Z2409" i="8"/>
  <c r="Z2422" i="8"/>
  <c r="Z2436" i="8"/>
  <c r="Z2453" i="8"/>
  <c r="Z2461" i="8"/>
  <c r="Z2469" i="8"/>
  <c r="Z2482" i="8"/>
  <c r="Z2499" i="8"/>
  <c r="Z2526" i="8"/>
  <c r="Z2554" i="8"/>
  <c r="Z2487" i="8"/>
  <c r="Z2501" i="8"/>
  <c r="Z2450" i="8"/>
  <c r="Z2458" i="8"/>
  <c r="Z2466" i="8"/>
  <c r="Z2474" i="8"/>
  <c r="Z2486" i="8"/>
  <c r="Z2502" i="8"/>
  <c r="Z2520" i="8"/>
  <c r="Z2539" i="8"/>
  <c r="Z2556" i="8"/>
  <c r="Z2503" i="8"/>
  <c r="Z2511" i="8"/>
  <c r="Z2519" i="8"/>
  <c r="Z2527" i="8"/>
  <c r="Z2536" i="8"/>
  <c r="Z2550" i="8"/>
  <c r="Z2597" i="8"/>
  <c r="Z2538" i="8"/>
  <c r="Z2552" i="8"/>
  <c r="Z2564" i="8"/>
  <c r="Z2572" i="8"/>
  <c r="Z2580" i="8"/>
  <c r="Z2588" i="8"/>
  <c r="Z2596" i="8"/>
  <c r="Z2619" i="8"/>
  <c r="Z2621" i="8"/>
  <c r="Z2567" i="8"/>
  <c r="Z2575" i="8"/>
  <c r="Z2583" i="8"/>
  <c r="Z2591" i="8"/>
  <c r="Z2603" i="8"/>
  <c r="Z2652" i="8"/>
  <c r="Z2630" i="8"/>
  <c r="Z2604" i="8"/>
  <c r="Z2612" i="8"/>
  <c r="Z2620" i="8"/>
  <c r="Z2680" i="8"/>
  <c r="Z2644" i="8"/>
  <c r="Z2634" i="8"/>
  <c r="Z2642" i="8"/>
  <c r="Z2674" i="8"/>
  <c r="Z2664" i="8"/>
  <c r="Z2671" i="8"/>
  <c r="Z2685" i="8"/>
  <c r="Z2647" i="8"/>
  <c r="Z2655" i="8"/>
  <c r="Z2663" i="8"/>
  <c r="Z2670" i="8"/>
  <c r="Z2683" i="8"/>
  <c r="Z2687" i="8"/>
  <c r="Z2686" i="8"/>
  <c r="Z2694" i="8"/>
  <c r="Z2702" i="8"/>
  <c r="Z2710" i="8"/>
  <c r="Z2718" i="8"/>
  <c r="Z2703" i="8"/>
  <c r="Z2711" i="8"/>
  <c r="Z186" i="8"/>
  <c r="Z177" i="8"/>
  <c r="AI162" i="8"/>
  <c r="AI167" i="8"/>
  <c r="Z143" i="8"/>
  <c r="AI128" i="8"/>
  <c r="AC122" i="8"/>
  <c r="AD122" i="8" s="1"/>
  <c r="AI113" i="8"/>
  <c r="AI121" i="8"/>
  <c r="Z70" i="8"/>
  <c r="Z67" i="8"/>
  <c r="AI67" i="8"/>
  <c r="W51" i="8"/>
  <c r="X51" i="8" s="1"/>
  <c r="Z61" i="8"/>
  <c r="AI60" i="8"/>
  <c r="Z56" i="8"/>
  <c r="Z53" i="8"/>
  <c r="AI52" i="8"/>
  <c r="Z59" i="8"/>
  <c r="AI58" i="8"/>
  <c r="Z54" i="8"/>
  <c r="Z51" i="8"/>
  <c r="Z60" i="8"/>
  <c r="Z57" i="8"/>
  <c r="AI56" i="8"/>
  <c r="Z52" i="8"/>
  <c r="AC50" i="8"/>
  <c r="AI46" i="8"/>
  <c r="Z33" i="8"/>
  <c r="AI21" i="8"/>
  <c r="W3" i="8"/>
  <c r="X3" i="8" s="1"/>
  <c r="Z13" i="8"/>
  <c r="AI12" i="8"/>
  <c r="Z8" i="8"/>
  <c r="Z5" i="8"/>
  <c r="AI4" i="8"/>
  <c r="Z12" i="8"/>
  <c r="Z11" i="8"/>
  <c r="AI10" i="8"/>
  <c r="Z6" i="8"/>
  <c r="Z3" i="8"/>
  <c r="AI8" i="8"/>
  <c r="Z4" i="8"/>
  <c r="AC2" i="8"/>
  <c r="Z9" i="8"/>
  <c r="AH498" i="8"/>
  <c r="AH474" i="8"/>
  <c r="AH450" i="8"/>
  <c r="AH426" i="8"/>
  <c r="AH402" i="8"/>
  <c r="AI375" i="8"/>
  <c r="W375" i="8"/>
  <c r="X375" i="8" s="1"/>
  <c r="Z376" i="8"/>
  <c r="AC374" i="8"/>
  <c r="Z375" i="8"/>
  <c r="Z383" i="8"/>
  <c r="AI675" i="8"/>
  <c r="AI683" i="8"/>
  <c r="AI362" i="8"/>
  <c r="Z373" i="8"/>
  <c r="AI665" i="8"/>
  <c r="AI673" i="8"/>
  <c r="Z358" i="8"/>
  <c r="AH352" i="8"/>
  <c r="AI654" i="8"/>
  <c r="AI660" i="8"/>
  <c r="Z357" i="8"/>
  <c r="AI650" i="8"/>
  <c r="AI347" i="8"/>
  <c r="W347" i="8"/>
  <c r="X347" i="8" s="1"/>
  <c r="AI338" i="8"/>
  <c r="Z349" i="8"/>
  <c r="AI641" i="8"/>
  <c r="AI649" i="8"/>
  <c r="Z334" i="8"/>
  <c r="AH328" i="8"/>
  <c r="AI630" i="8"/>
  <c r="AI636" i="8"/>
  <c r="Z333" i="8"/>
  <c r="AI626" i="8"/>
  <c r="AI323" i="8"/>
  <c r="W323" i="8"/>
  <c r="X323" i="8" s="1"/>
  <c r="AI314" i="8"/>
  <c r="Z325" i="8"/>
  <c r="AI617" i="8"/>
  <c r="AI625" i="8"/>
  <c r="Z310" i="8"/>
  <c r="AH304" i="8"/>
  <c r="AI606" i="8"/>
  <c r="AI612" i="8"/>
  <c r="Z309" i="8"/>
  <c r="AI602" i="8"/>
  <c r="AI299" i="8"/>
  <c r="W299" i="8"/>
  <c r="X299" i="8" s="1"/>
  <c r="AI290" i="8"/>
  <c r="Z301" i="8"/>
  <c r="AI593" i="8"/>
  <c r="AI601" i="8"/>
  <c r="Y284" i="8"/>
  <c r="AI279" i="8"/>
  <c r="W279" i="8"/>
  <c r="X279" i="8" s="1"/>
  <c r="Z288" i="8"/>
  <c r="Z280" i="8"/>
  <c r="AC278" i="8"/>
  <c r="Z279" i="8"/>
  <c r="Z287" i="8"/>
  <c r="AI579" i="8"/>
  <c r="AI587" i="8"/>
  <c r="AH268" i="8"/>
  <c r="AI570" i="8"/>
  <c r="AI576" i="8"/>
  <c r="AI569" i="8"/>
  <c r="Z262" i="8"/>
  <c r="AH256" i="8"/>
  <c r="AI558" i="8"/>
  <c r="AI564" i="8"/>
  <c r="Z261" i="8"/>
  <c r="AI554" i="8"/>
  <c r="AH243" i="8"/>
  <c r="AI548" i="8"/>
  <c r="AI544" i="8"/>
  <c r="Z247" i="8"/>
  <c r="AI550" i="8"/>
  <c r="Y236" i="8"/>
  <c r="AI231" i="8"/>
  <c r="W231" i="8"/>
  <c r="X231" i="8" s="1"/>
  <c r="Z240" i="8"/>
  <c r="Z232" i="8"/>
  <c r="AC230" i="8"/>
  <c r="Z231" i="8"/>
  <c r="Z239" i="8"/>
  <c r="AI531" i="8"/>
  <c r="AI539" i="8"/>
  <c r="Y224" i="8"/>
  <c r="Z223" i="8"/>
  <c r="Y211" i="8"/>
  <c r="Y1032" i="8"/>
  <c r="Y1066" i="8"/>
  <c r="Y1094" i="8"/>
  <c r="Y1128" i="8"/>
  <c r="Y1000" i="8"/>
  <c r="Y1008" i="8"/>
  <c r="Y1016" i="8"/>
  <c r="Y1024" i="8"/>
  <c r="Y1040" i="8"/>
  <c r="Y1074" i="8"/>
  <c r="Y1108" i="8"/>
  <c r="Y1136" i="8"/>
  <c r="Y1062" i="8"/>
  <c r="Y1096" i="8"/>
  <c r="Y1124" i="8"/>
  <c r="Y1001" i="8"/>
  <c r="Y1009" i="8"/>
  <c r="Y1017" i="8"/>
  <c r="Y1025" i="8"/>
  <c r="Y1044" i="8"/>
  <c r="Y1078" i="8"/>
  <c r="Y1106" i="8"/>
  <c r="Y1140" i="8"/>
  <c r="Y1316" i="8"/>
  <c r="Y1333" i="8"/>
  <c r="Y1349" i="8"/>
  <c r="Y1363" i="8"/>
  <c r="Y1381" i="8"/>
  <c r="Y1397" i="8"/>
  <c r="Y1411" i="8"/>
  <c r="Y1154" i="8"/>
  <c r="Y1162" i="8"/>
  <c r="Y1170" i="8"/>
  <c r="Y1178" i="8"/>
  <c r="Y1186" i="8"/>
  <c r="Y1194" i="8"/>
  <c r="Y1202" i="8"/>
  <c r="Y1210" i="8"/>
  <c r="Y1218" i="8"/>
  <c r="Y1226" i="8"/>
  <c r="Y1234" i="8"/>
  <c r="Y1242" i="8"/>
  <c r="Y1250" i="8"/>
  <c r="Y1258" i="8"/>
  <c r="Y1266" i="8"/>
  <c r="Y1274" i="8"/>
  <c r="Y1282" i="8"/>
  <c r="Y1290" i="8"/>
  <c r="Y1298" i="8"/>
  <c r="Y1306" i="8"/>
  <c r="Y1324" i="8"/>
  <c r="AH1335" i="8"/>
  <c r="Y1312" i="8"/>
  <c r="Y1329" i="8"/>
  <c r="Y1345" i="8"/>
  <c r="Y1361" i="8"/>
  <c r="Y1375" i="8"/>
  <c r="Y1393" i="8"/>
  <c r="Y1409" i="8"/>
  <c r="Y1033" i="8"/>
  <c r="Y1041" i="8"/>
  <c r="Y1049" i="8"/>
  <c r="Y1057" i="8"/>
  <c r="Y1065" i="8"/>
  <c r="Y1073" i="8"/>
  <c r="Y1081" i="8"/>
  <c r="Y1089" i="8"/>
  <c r="Y1097" i="8"/>
  <c r="Y1105" i="8"/>
  <c r="Y1113" i="8"/>
  <c r="Y1121" i="8"/>
  <c r="Y1129" i="8"/>
  <c r="Y1137" i="8"/>
  <c r="Y1145" i="8"/>
  <c r="Y1153" i="8"/>
  <c r="Y1161" i="8"/>
  <c r="Y1169" i="8"/>
  <c r="Y1177" i="8"/>
  <c r="Y1185" i="8"/>
  <c r="Y1193" i="8"/>
  <c r="Y1201" i="8"/>
  <c r="Y1209" i="8"/>
  <c r="Y1217" i="8"/>
  <c r="Y1225" i="8"/>
  <c r="Y1233" i="8"/>
  <c r="Y1241" i="8"/>
  <c r="Y1249" i="8"/>
  <c r="Y1257" i="8"/>
  <c r="Y1265" i="8"/>
  <c r="Y1273" i="8"/>
  <c r="Y1281" i="8"/>
  <c r="Y1289" i="8"/>
  <c r="Y1297" i="8"/>
  <c r="Y1305" i="8"/>
  <c r="Y1317" i="8"/>
  <c r="Y1331" i="8"/>
  <c r="Y1415" i="8"/>
  <c r="Y1423" i="8"/>
  <c r="Y1431" i="8"/>
  <c r="Y1439" i="8"/>
  <c r="Y1452" i="8"/>
  <c r="Y1466" i="8"/>
  <c r="Y1483" i="8"/>
  <c r="Y1500" i="8"/>
  <c r="Y1514" i="8"/>
  <c r="Y1536" i="8"/>
  <c r="AH1342" i="8"/>
  <c r="Y1451" i="8"/>
  <c r="Y1465" i="8"/>
  <c r="Y1485" i="8"/>
  <c r="Y1499" i="8"/>
  <c r="Y1513" i="8"/>
  <c r="Y1534" i="8"/>
  <c r="Y1340" i="8"/>
  <c r="Y1348" i="8"/>
  <c r="Y1356" i="8"/>
  <c r="Y1364" i="8"/>
  <c r="Y1372" i="8"/>
  <c r="Y1380" i="8"/>
  <c r="Y1388" i="8"/>
  <c r="Y1396" i="8"/>
  <c r="Y1404" i="8"/>
  <c r="Y1412" i="8"/>
  <c r="Y1420" i="8"/>
  <c r="Y1428" i="8"/>
  <c r="Y1436" i="8"/>
  <c r="Y1445" i="8"/>
  <c r="Y1462" i="8"/>
  <c r="Y1479" i="8"/>
  <c r="Y1493" i="8"/>
  <c r="Y1510" i="8"/>
  <c r="Y1527" i="8"/>
  <c r="Y1450" i="8"/>
  <c r="Y1467" i="8"/>
  <c r="Y1481" i="8"/>
  <c r="Y1498" i="8"/>
  <c r="Y1515" i="8"/>
  <c r="Y1529" i="8"/>
  <c r="Y1546" i="8"/>
  <c r="Y1560" i="8"/>
  <c r="Y1576" i="8"/>
  <c r="Y1700" i="8"/>
  <c r="Y1680" i="8"/>
  <c r="Y1554" i="8"/>
  <c r="Y1568" i="8"/>
  <c r="Y1694" i="8"/>
  <c r="Y2003" i="8"/>
  <c r="Y1588" i="8"/>
  <c r="Y1596" i="8"/>
  <c r="Y1604" i="8"/>
  <c r="Y1612" i="8"/>
  <c r="Y1620" i="8"/>
  <c r="Y1628" i="8"/>
  <c r="Y1636" i="8"/>
  <c r="Y1644" i="8"/>
  <c r="Y1652" i="8"/>
  <c r="Y1660" i="8"/>
  <c r="Y1668" i="8"/>
  <c r="Y1688" i="8"/>
  <c r="Y1722" i="8"/>
  <c r="Y1756" i="8"/>
  <c r="Y1776" i="8"/>
  <c r="Y1792" i="8"/>
  <c r="Y1810" i="8"/>
  <c r="Y1690" i="8"/>
  <c r="Y1718" i="8"/>
  <c r="Y1752" i="8"/>
  <c r="Y2009" i="8"/>
  <c r="Y1537" i="8"/>
  <c r="Y1545" i="8"/>
  <c r="Y1553" i="8"/>
  <c r="Y1561" i="8"/>
  <c r="Y1569" i="8"/>
  <c r="Y1577" i="8"/>
  <c r="Y1585" i="8"/>
  <c r="Y1593" i="8"/>
  <c r="Y1601" i="8"/>
  <c r="Y1609" i="8"/>
  <c r="Y1617" i="8"/>
  <c r="Y1625" i="8"/>
  <c r="Y1633" i="8"/>
  <c r="Y1641" i="8"/>
  <c r="Y1649" i="8"/>
  <c r="Y1657" i="8"/>
  <c r="Y1665" i="8"/>
  <c r="Y1684" i="8"/>
  <c r="Y1712" i="8"/>
  <c r="Y1746" i="8"/>
  <c r="Y1770" i="8"/>
  <c r="Y1784" i="8"/>
  <c r="Y1802" i="8"/>
  <c r="Y2017" i="8"/>
  <c r="Y1677" i="8"/>
  <c r="Y1685" i="8"/>
  <c r="Y1693" i="8"/>
  <c r="Y1701" i="8"/>
  <c r="Y1709" i="8"/>
  <c r="Y1717" i="8"/>
  <c r="Y1725" i="8"/>
  <c r="Y1733" i="8"/>
  <c r="Y1741" i="8"/>
  <c r="Y1749" i="8"/>
  <c r="Y1757" i="8"/>
  <c r="Y1765" i="8"/>
  <c r="Y1773" i="8"/>
  <c r="Y1781" i="8"/>
  <c r="Y1789" i="8"/>
  <c r="Y1797" i="8"/>
  <c r="Y1805" i="8"/>
  <c r="Y1813" i="8"/>
  <c r="Y1821" i="8"/>
  <c r="Y1829" i="8"/>
  <c r="Y1837" i="8"/>
  <c r="Y1845" i="8"/>
  <c r="Y1853" i="8"/>
  <c r="Y1861" i="8"/>
  <c r="Y1869" i="8"/>
  <c r="Y1877" i="8"/>
  <c r="Y1885" i="8"/>
  <c r="Y1893" i="8"/>
  <c r="Y1901" i="8"/>
  <c r="Y1909" i="8"/>
  <c r="Y1917" i="8"/>
  <c r="Y1925" i="8"/>
  <c r="Y1933" i="8"/>
  <c r="Y1941" i="8"/>
  <c r="Y1949" i="8"/>
  <c r="Y1957" i="8"/>
  <c r="Y1983" i="8"/>
  <c r="Y2011" i="8"/>
  <c r="Y2380" i="8"/>
  <c r="Y1985" i="8"/>
  <c r="Y2019" i="8"/>
  <c r="Y1814" i="8"/>
  <c r="Y1822" i="8"/>
  <c r="Y1830" i="8"/>
  <c r="Y1838" i="8"/>
  <c r="Y1846" i="8"/>
  <c r="Y1854" i="8"/>
  <c r="Y1862" i="8"/>
  <c r="Y1870" i="8"/>
  <c r="Y1878" i="8"/>
  <c r="Y1886" i="8"/>
  <c r="Y1894" i="8"/>
  <c r="Y1902" i="8"/>
  <c r="Y1910" i="8"/>
  <c r="Y1918" i="8"/>
  <c r="Y1926" i="8"/>
  <c r="Y1934" i="8"/>
  <c r="Y1942" i="8"/>
  <c r="Y1950" i="8"/>
  <c r="Y1958" i="8"/>
  <c r="Y1987" i="8"/>
  <c r="Y2021" i="8"/>
  <c r="Y2350" i="8"/>
  <c r="Y2033" i="8"/>
  <c r="Y2041" i="8"/>
  <c r="Y2049" i="8"/>
  <c r="Y2057" i="8"/>
  <c r="Y2065" i="8"/>
  <c r="Y2073" i="8"/>
  <c r="Y2086" i="8"/>
  <c r="Y2102" i="8"/>
  <c r="Y2118" i="8"/>
  <c r="Y2132" i="8"/>
  <c r="Y2150" i="8"/>
  <c r="Y2162" i="8"/>
  <c r="Y2273" i="8"/>
  <c r="Y2174" i="8"/>
  <c r="Y2338" i="8"/>
  <c r="Y1964" i="8"/>
  <c r="Y1972" i="8"/>
  <c r="Y1980" i="8"/>
  <c r="Y1988" i="8"/>
  <c r="Y1996" i="8"/>
  <c r="Y2004" i="8"/>
  <c r="Y2012" i="8"/>
  <c r="Y2020" i="8"/>
  <c r="Y2028" i="8"/>
  <c r="Y2036" i="8"/>
  <c r="Y2044" i="8"/>
  <c r="Y2052" i="8"/>
  <c r="Y2060" i="8"/>
  <c r="Y2068" i="8"/>
  <c r="Y2076" i="8"/>
  <c r="Y2090" i="8"/>
  <c r="Y2106" i="8"/>
  <c r="Y2120" i="8"/>
  <c r="Y2138" i="8"/>
  <c r="Y2154" i="8"/>
  <c r="Y2178" i="8"/>
  <c r="Y2250" i="8"/>
  <c r="Y2184" i="8"/>
  <c r="Y2218" i="8"/>
  <c r="Y2246" i="8"/>
  <c r="Y2274" i="8"/>
  <c r="Y2346" i="8"/>
  <c r="Y2089" i="8"/>
  <c r="Y2097" i="8"/>
  <c r="Y2105" i="8"/>
  <c r="Y2113" i="8"/>
  <c r="Y2121" i="8"/>
  <c r="Y2129" i="8"/>
  <c r="Y2137" i="8"/>
  <c r="Y2145" i="8"/>
  <c r="Y2153" i="8"/>
  <c r="Y2161" i="8"/>
  <c r="Y2169" i="8"/>
  <c r="Y2177" i="8"/>
  <c r="Y2186" i="8"/>
  <c r="Y2220" i="8"/>
  <c r="Y2254" i="8"/>
  <c r="Y2281" i="8"/>
  <c r="Y2318" i="8"/>
  <c r="Y2360" i="8"/>
  <c r="Y2412" i="8"/>
  <c r="Y2214" i="8"/>
  <c r="Y2248" i="8"/>
  <c r="Y2279" i="8"/>
  <c r="Y2296" i="8"/>
  <c r="Y2404" i="8"/>
  <c r="Y2289" i="8"/>
  <c r="Y2303" i="8"/>
  <c r="Y2317" i="8"/>
  <c r="Y2337" i="8"/>
  <c r="Y2396" i="8"/>
  <c r="Y2189" i="8"/>
  <c r="Y2197" i="8"/>
  <c r="Y2205" i="8"/>
  <c r="Y2213" i="8"/>
  <c r="Y2221" i="8"/>
  <c r="Y2229" i="8"/>
  <c r="Y2237" i="8"/>
  <c r="Y2245" i="8"/>
  <c r="Y2253" i="8"/>
  <c r="Y2261" i="8"/>
  <c r="Y2269" i="8"/>
  <c r="Y2283" i="8"/>
  <c r="Y2297" i="8"/>
  <c r="Y2314" i="8"/>
  <c r="Y2331" i="8"/>
  <c r="Y2344" i="8"/>
  <c r="Y2362" i="8"/>
  <c r="Y2376" i="8"/>
  <c r="Y2394" i="8"/>
  <c r="Y2441" i="8"/>
  <c r="Y2313" i="8"/>
  <c r="Y2327" i="8"/>
  <c r="Y2341" i="8"/>
  <c r="Y2414" i="8"/>
  <c r="Y2467" i="8"/>
  <c r="Y2488" i="8"/>
  <c r="Y2429" i="8"/>
  <c r="Y2453" i="8"/>
  <c r="Y2461" i="8"/>
  <c r="Y2347" i="8"/>
  <c r="Y2355" i="8"/>
  <c r="Y2363" i="8"/>
  <c r="Y2371" i="8"/>
  <c r="Y2379" i="8"/>
  <c r="Y2387" i="8"/>
  <c r="Y2395" i="8"/>
  <c r="Y2403" i="8"/>
  <c r="Y2411" i="8"/>
  <c r="Y2431" i="8"/>
  <c r="Y2433" i="8"/>
  <c r="Y2482" i="8"/>
  <c r="Y2490" i="8"/>
  <c r="Y2420" i="8"/>
  <c r="Y2428" i="8"/>
  <c r="Y2436" i="8"/>
  <c r="Y2444" i="8"/>
  <c r="Y2452" i="8"/>
  <c r="Y2460" i="8"/>
  <c r="Y2468" i="8"/>
  <c r="Y2478" i="8"/>
  <c r="Y2506" i="8"/>
  <c r="Y2480" i="8"/>
  <c r="Y2586" i="8"/>
  <c r="Y2594" i="8"/>
  <c r="Y2479" i="8"/>
  <c r="Y2487" i="8"/>
  <c r="Y2495" i="8"/>
  <c r="Y2503" i="8"/>
  <c r="Y2511" i="8"/>
  <c r="Y2519" i="8"/>
  <c r="Y2527" i="8"/>
  <c r="Y2536" i="8"/>
  <c r="Y2572" i="8"/>
  <c r="Y2580" i="8"/>
  <c r="Y2552" i="8"/>
  <c r="Y2568" i="8"/>
  <c r="Y2516" i="8"/>
  <c r="Y2524" i="8"/>
  <c r="Y2532" i="8"/>
  <c r="Y2560" i="8"/>
  <c r="Y2535" i="8"/>
  <c r="Y2543" i="8"/>
  <c r="Y2551" i="8"/>
  <c r="Y2559" i="8"/>
  <c r="Y2567" i="8"/>
  <c r="Y2575" i="8"/>
  <c r="Y2583" i="8"/>
  <c r="Y2591" i="8"/>
  <c r="Y2605" i="8"/>
  <c r="Y2596" i="8"/>
  <c r="Y2604" i="8"/>
  <c r="Y2612" i="8"/>
  <c r="Y2620" i="8"/>
  <c r="Y2626" i="8"/>
  <c r="Y2654" i="8"/>
  <c r="Y2613" i="8"/>
  <c r="Y2621" i="8"/>
  <c r="Y2655" i="8"/>
  <c r="Y2657" i="8"/>
  <c r="Y2627" i="8"/>
  <c r="Y2635" i="8"/>
  <c r="Y2645" i="8"/>
  <c r="Y2659" i="8"/>
  <c r="Y2644" i="8"/>
  <c r="Y2661" i="8"/>
  <c r="Y2680" i="8"/>
  <c r="Y2669" i="8"/>
  <c r="Y2672" i="8"/>
  <c r="Y2690" i="8"/>
  <c r="Y2698" i="8"/>
  <c r="Y2714" i="8"/>
  <c r="Y2718" i="8"/>
  <c r="Y2677" i="8"/>
  <c r="Y2685" i="8"/>
  <c r="Y2693" i="8"/>
  <c r="Y2701" i="8"/>
  <c r="Y2703" i="8"/>
  <c r="Y2711" i="8"/>
  <c r="Y2719" i="8"/>
  <c r="Z192" i="8"/>
  <c r="AI179" i="8"/>
  <c r="AI168" i="8"/>
  <c r="Z164" i="8"/>
  <c r="Z161" i="8"/>
  <c r="AI140" i="8"/>
  <c r="Z136" i="8"/>
  <c r="AI133" i="8"/>
  <c r="AI92" i="8"/>
  <c r="Z88" i="8"/>
  <c r="AI85" i="8"/>
  <c r="AI37" i="8"/>
  <c r="Z23" i="8"/>
  <c r="AC386" i="8"/>
  <c r="Z396" i="8"/>
  <c r="AI688" i="8"/>
  <c r="Z391" i="8"/>
  <c r="AI694" i="8"/>
  <c r="AI691" i="8"/>
  <c r="Y382" i="8"/>
  <c r="AH684" i="8"/>
  <c r="Y381" i="8"/>
  <c r="AB374" i="8"/>
  <c r="AH677" i="8"/>
  <c r="AH685" i="8"/>
  <c r="AH365" i="8"/>
  <c r="AH666" i="8"/>
  <c r="Y365" i="8"/>
  <c r="Y373" i="8"/>
  <c r="AH662" i="8"/>
  <c r="Y358" i="8"/>
  <c r="Y351" i="8"/>
  <c r="Y359" i="8"/>
  <c r="AH656" i="8"/>
  <c r="AH655" i="8"/>
  <c r="AI349" i="8"/>
  <c r="W349" i="8"/>
  <c r="X349" i="8" s="1"/>
  <c r="AI348" i="8"/>
  <c r="AI341" i="8"/>
  <c r="W341" i="8"/>
  <c r="X341" i="8" s="1"/>
  <c r="AI340" i="8"/>
  <c r="AH648" i="8"/>
  <c r="Y345" i="8"/>
  <c r="AB338" i="8"/>
  <c r="AH641" i="8"/>
  <c r="AH329" i="8"/>
  <c r="AH630" i="8"/>
  <c r="Y329" i="8"/>
  <c r="Y337" i="8"/>
  <c r="AH626" i="8"/>
  <c r="AH633" i="8"/>
  <c r="Y322" i="8"/>
  <c r="Y315" i="8"/>
  <c r="Y323" i="8"/>
  <c r="AH620" i="8"/>
  <c r="AI313" i="8"/>
  <c r="W313" i="8"/>
  <c r="X313" i="8" s="1"/>
  <c r="AI312" i="8"/>
  <c r="AH306" i="8"/>
  <c r="AH604" i="8"/>
  <c r="Y307" i="8"/>
  <c r="AH610" i="8"/>
  <c r="AH603" i="8"/>
  <c r="AH611" i="8"/>
  <c r="Y298" i="8"/>
  <c r="Y291" i="8"/>
  <c r="Y299" i="8"/>
  <c r="AH596" i="8"/>
  <c r="AI289" i="8"/>
  <c r="W289" i="8"/>
  <c r="X289" i="8" s="1"/>
  <c r="AI288" i="8"/>
  <c r="AH282" i="8"/>
  <c r="AH580" i="8"/>
  <c r="Y283" i="8"/>
  <c r="AH586" i="8"/>
  <c r="AH579" i="8"/>
  <c r="AH587" i="8"/>
  <c r="Y274" i="8"/>
  <c r="Y267" i="8"/>
  <c r="Y275" i="8"/>
  <c r="AH572" i="8"/>
  <c r="AH571" i="8"/>
  <c r="AI265" i="8"/>
  <c r="W265" i="8"/>
  <c r="X265" i="8" s="1"/>
  <c r="AI264" i="8"/>
  <c r="AH258" i="8"/>
  <c r="AH556" i="8"/>
  <c r="Y259" i="8"/>
  <c r="AH562" i="8"/>
  <c r="AH555" i="8"/>
  <c r="AH563" i="8"/>
  <c r="Y250" i="8"/>
  <c r="Y243" i="8"/>
  <c r="Y251" i="8"/>
  <c r="AH548" i="8"/>
  <c r="AH547" i="8"/>
  <c r="AI233" i="8"/>
  <c r="W233" i="8"/>
  <c r="X233" i="8" s="1"/>
  <c r="AI232" i="8"/>
  <c r="AH540" i="8"/>
  <c r="Y237" i="8"/>
  <c r="AB230" i="8"/>
  <c r="AH533" i="8"/>
  <c r="AH541" i="8"/>
  <c r="Y219" i="8"/>
  <c r="AI1351" i="8"/>
  <c r="AI1353" i="8"/>
  <c r="AI1352" i="8"/>
  <c r="AI137" i="8"/>
  <c r="AI145" i="8"/>
  <c r="Z119" i="8"/>
  <c r="Z94" i="8"/>
  <c r="AI90" i="8"/>
  <c r="AI87" i="8"/>
  <c r="AI95" i="8"/>
  <c r="AI70" i="8"/>
  <c r="Z66" i="8"/>
  <c r="Z43" i="8"/>
  <c r="AI43" i="8"/>
  <c r="Z37" i="8"/>
  <c r="AH186" i="8"/>
  <c r="AI352" i="8"/>
  <c r="AI2725" i="8"/>
  <c r="AI2723" i="8"/>
  <c r="AI2721" i="8"/>
  <c r="AI2719" i="8"/>
  <c r="AI2717" i="8"/>
  <c r="AI2715" i="8"/>
  <c r="AI2714" i="8"/>
  <c r="W2714" i="8"/>
  <c r="X2714" i="8" s="1"/>
  <c r="AI2718" i="8"/>
  <c r="AI2720" i="8"/>
  <c r="AC2714" i="8"/>
  <c r="AI2722" i="8"/>
  <c r="AI2724" i="8"/>
  <c r="AI2716" i="8"/>
  <c r="AI2712" i="8"/>
  <c r="AI2709" i="8"/>
  <c r="W2703" i="8"/>
  <c r="X2703" i="8" s="1"/>
  <c r="AI2710" i="8"/>
  <c r="AH2707" i="8"/>
  <c r="AH2712" i="8"/>
  <c r="W2673" i="8"/>
  <c r="X2673" i="8" s="1"/>
  <c r="AH2715" i="8"/>
  <c r="AH2723" i="8"/>
  <c r="AH2718" i="8"/>
  <c r="AI2669" i="8"/>
  <c r="AI2673" i="8"/>
  <c r="AI2688" i="8"/>
  <c r="AI2689" i="8"/>
  <c r="AH2669" i="8"/>
  <c r="AB2666" i="8"/>
  <c r="AH2638" i="8"/>
  <c r="AI2631" i="8"/>
  <c r="AI2639" i="8"/>
  <c r="AH2647" i="8"/>
  <c r="AH2651" i="8"/>
  <c r="AC2618" i="8"/>
  <c r="AI2629" i="8"/>
  <c r="AI2617" i="8"/>
  <c r="AI2615" i="8"/>
  <c r="AI2613" i="8"/>
  <c r="AI2611" i="8"/>
  <c r="AI2616" i="8"/>
  <c r="AI2614" i="8"/>
  <c r="AI2612" i="8"/>
  <c r="AI2610" i="8"/>
  <c r="AI2608" i="8"/>
  <c r="AC2606" i="8"/>
  <c r="AI2609" i="8"/>
  <c r="AI2606" i="8"/>
  <c r="AI2607" i="8"/>
  <c r="W2606" i="8"/>
  <c r="X2606" i="8" s="1"/>
  <c r="AI2634" i="8"/>
  <c r="AI2603" i="8"/>
  <c r="AI2604" i="8"/>
  <c r="AC2570" i="8"/>
  <c r="AI2580" i="8"/>
  <c r="AI2578" i="8"/>
  <c r="AI2576" i="8"/>
  <c r="AI2574" i="8"/>
  <c r="AI2572" i="8"/>
  <c r="W2571" i="8"/>
  <c r="X2571" i="8" s="1"/>
  <c r="AI2563" i="8"/>
  <c r="W2583" i="8"/>
  <c r="X2583" i="8" s="1"/>
  <c r="AC2582" i="8"/>
  <c r="AI2592" i="8"/>
  <c r="AI2590" i="8"/>
  <c r="AI2588" i="8"/>
  <c r="AI2586" i="8"/>
  <c r="AI2584" i="8"/>
  <c r="AH2563" i="8"/>
  <c r="AH2531" i="8"/>
  <c r="AH2523" i="8"/>
  <c r="AH2529" i="8"/>
  <c r="AH2527" i="8"/>
  <c r="AH2533" i="8"/>
  <c r="AH2525" i="8"/>
  <c r="AH2553" i="8"/>
  <c r="AI2505" i="8"/>
  <c r="W2523" i="8"/>
  <c r="X2523" i="8" s="1"/>
  <c r="AI2538" i="8"/>
  <c r="AI2543" i="8"/>
  <c r="AH2511" i="8"/>
  <c r="AH2521" i="8"/>
  <c r="AI2472" i="8"/>
  <c r="AI2470" i="8"/>
  <c r="AI2468" i="8"/>
  <c r="AI2466" i="8"/>
  <c r="AI2464" i="8"/>
  <c r="AC2462" i="8"/>
  <c r="AI2462" i="8"/>
  <c r="AI2473" i="8"/>
  <c r="AI2471" i="8"/>
  <c r="AI2469" i="8"/>
  <c r="AI2467" i="8"/>
  <c r="AI2465" i="8"/>
  <c r="AI2463" i="8"/>
  <c r="W2462" i="8"/>
  <c r="X2462" i="8" s="1"/>
  <c r="AH2461" i="8"/>
  <c r="AH2459" i="8"/>
  <c r="AH2457" i="8"/>
  <c r="AH2455" i="8"/>
  <c r="AH2453" i="8"/>
  <c r="AH2451" i="8"/>
  <c r="AH2450" i="8"/>
  <c r="AH2460" i="8"/>
  <c r="AH2458" i="8"/>
  <c r="AH2456" i="8"/>
  <c r="AH2454" i="8"/>
  <c r="AH2452" i="8"/>
  <c r="AB2450" i="8"/>
  <c r="W2596" i="8"/>
  <c r="X2596" i="8" s="1"/>
  <c r="AC2594" i="8"/>
  <c r="AC2546" i="8"/>
  <c r="AI2556" i="8"/>
  <c r="AI2557" i="8"/>
  <c r="AH2500" i="8"/>
  <c r="AH2501" i="8"/>
  <c r="AI2485" i="8"/>
  <c r="AI2483" i="8"/>
  <c r="AI2481" i="8"/>
  <c r="AI2479" i="8"/>
  <c r="AI2477" i="8"/>
  <c r="AI2475" i="8"/>
  <c r="AI2482" i="8"/>
  <c r="AI2480" i="8"/>
  <c r="AC2474" i="8"/>
  <c r="AI2478" i="8"/>
  <c r="W2474" i="8"/>
  <c r="X2474" i="8" s="1"/>
  <c r="AI2474" i="8"/>
  <c r="AI2484" i="8"/>
  <c r="AI2476" i="8"/>
  <c r="AH2559" i="8"/>
  <c r="AB2558" i="8"/>
  <c r="AH2560" i="8"/>
  <c r="AH2571" i="8"/>
  <c r="AH2579" i="8"/>
  <c r="AH2574" i="8"/>
  <c r="AI2494" i="8"/>
  <c r="AI2493" i="8"/>
  <c r="AI2436" i="8"/>
  <c r="AI2434" i="8"/>
  <c r="AI2432" i="8"/>
  <c r="AI2430" i="8"/>
  <c r="AI2428" i="8"/>
  <c r="AC2426" i="8"/>
  <c r="AI2435" i="8"/>
  <c r="AI2427" i="8"/>
  <c r="W2426" i="8"/>
  <c r="X2426" i="8" s="1"/>
  <c r="AI2433" i="8"/>
  <c r="AI2431" i="8"/>
  <c r="AI2429" i="8"/>
  <c r="AI2426" i="8"/>
  <c r="AI2437" i="8"/>
  <c r="AC2402" i="8"/>
  <c r="AH2348" i="8"/>
  <c r="AH2349" i="8"/>
  <c r="AI2425" i="8"/>
  <c r="AI2421" i="8"/>
  <c r="AI2422" i="8"/>
  <c r="AH2385" i="8"/>
  <c r="AH2359" i="8"/>
  <c r="W2343" i="8"/>
  <c r="X2343" i="8" s="1"/>
  <c r="AB2342" i="8"/>
  <c r="AH2403" i="8"/>
  <c r="AH2411" i="8"/>
  <c r="AH2406" i="8"/>
  <c r="AI2407" i="8"/>
  <c r="AH2346" i="8"/>
  <c r="AI2305" i="8"/>
  <c r="W2385" i="8"/>
  <c r="X2385" i="8" s="1"/>
  <c r="W2375" i="8"/>
  <c r="X2375" i="8" s="1"/>
  <c r="W2367" i="8"/>
  <c r="X2367" i="8" s="1"/>
  <c r="AI2376" i="8"/>
  <c r="AI2368" i="8"/>
  <c r="AC2366" i="8"/>
  <c r="AI2372" i="8"/>
  <c r="W2361" i="8"/>
  <c r="X2361" i="8" s="1"/>
  <c r="AH2350" i="8"/>
  <c r="W2315" i="8"/>
  <c r="X2315" i="8" s="1"/>
  <c r="AI2304" i="8"/>
  <c r="W2290" i="8"/>
  <c r="X2290" i="8" s="1"/>
  <c r="AB2270" i="8"/>
  <c r="AH2279" i="8"/>
  <c r="AI2255" i="8"/>
  <c r="AI2207" i="8"/>
  <c r="AH2420" i="8"/>
  <c r="AH2417" i="8"/>
  <c r="AH2397" i="8"/>
  <c r="AH2392" i="8"/>
  <c r="AH2400" i="8"/>
  <c r="AI2394" i="8"/>
  <c r="AI2393" i="8"/>
  <c r="AI2401" i="8"/>
  <c r="AH2290" i="8"/>
  <c r="AI2228" i="8"/>
  <c r="AI2214" i="8"/>
  <c r="AI2215" i="8"/>
  <c r="W2381" i="8"/>
  <c r="X2381" i="8" s="1"/>
  <c r="AI2386" i="8"/>
  <c r="AI2382" i="8"/>
  <c r="W2371" i="8"/>
  <c r="X2371" i="8" s="1"/>
  <c r="W2351" i="8"/>
  <c r="X2351" i="8" s="1"/>
  <c r="W2335" i="8"/>
  <c r="X2335" i="8" s="1"/>
  <c r="W2329" i="8"/>
  <c r="X2329" i="8" s="1"/>
  <c r="AH2302" i="8"/>
  <c r="AI2254" i="8"/>
  <c r="AI2226" i="8"/>
  <c r="AI2229" i="8"/>
  <c r="AI2206" i="8"/>
  <c r="AH2194" i="8"/>
  <c r="AH2370" i="8"/>
  <c r="AH2372" i="8"/>
  <c r="AH2369" i="8"/>
  <c r="AH2377" i="8"/>
  <c r="W2332" i="8"/>
  <c r="X2332" i="8" s="1"/>
  <c r="AH2338" i="8"/>
  <c r="AH2339" i="8"/>
  <c r="AI2178" i="8"/>
  <c r="W2175" i="8"/>
  <c r="X2175" i="8" s="1"/>
  <c r="AH2157" i="8"/>
  <c r="AH2127" i="8"/>
  <c r="AH2112" i="8"/>
  <c r="AH2108" i="8"/>
  <c r="AH2104" i="8"/>
  <c r="AB2102" i="8"/>
  <c r="AH2110" i="8"/>
  <c r="AH2106" i="8"/>
  <c r="AH2105" i="8"/>
  <c r="AH2113" i="8"/>
  <c r="W2321" i="8"/>
  <c r="X2321" i="8" s="1"/>
  <c r="W2261" i="8"/>
  <c r="X2261" i="8" s="1"/>
  <c r="AI2182" i="8"/>
  <c r="W2153" i="8"/>
  <c r="X2153" i="8" s="1"/>
  <c r="AI2153" i="8"/>
  <c r="AI2161" i="8"/>
  <c r="W2389" i="8"/>
  <c r="X2389" i="8" s="1"/>
  <c r="AI2289" i="8"/>
  <c r="AH2268" i="8"/>
  <c r="AH2260" i="8"/>
  <c r="AI2242" i="8"/>
  <c r="AI2241" i="8"/>
  <c r="AH2227" i="8"/>
  <c r="AH2181" i="8"/>
  <c r="AH2176" i="8"/>
  <c r="AH2184" i="8"/>
  <c r="AI2177" i="8"/>
  <c r="AI2185" i="8"/>
  <c r="W2173" i="8"/>
  <c r="X2173" i="8" s="1"/>
  <c r="AH2141" i="8"/>
  <c r="AH2149" i="8"/>
  <c r="AH2117" i="8"/>
  <c r="AH2093" i="8"/>
  <c r="AH2101" i="8"/>
  <c r="AI2192" i="8"/>
  <c r="AI2191" i="8"/>
  <c r="AI2164" i="8"/>
  <c r="AH2167" i="8"/>
  <c r="AB2162" i="8"/>
  <c r="AI2168" i="8"/>
  <c r="AI2163" i="8"/>
  <c r="AI2171" i="8"/>
  <c r="W2086" i="8"/>
  <c r="X2086" i="8" s="1"/>
  <c r="W2326" i="8"/>
  <c r="X2326" i="8" s="1"/>
  <c r="W2107" i="8"/>
  <c r="X2107" i="8" s="1"/>
  <c r="AH1952" i="8"/>
  <c r="AH1930" i="8"/>
  <c r="AH1926" i="8"/>
  <c r="AB1922" i="8"/>
  <c r="AD1922" i="8" s="1"/>
  <c r="AH1904" i="8"/>
  <c r="AH1900" i="8"/>
  <c r="AH1882" i="8"/>
  <c r="AH1878" i="8"/>
  <c r="AB1874" i="8"/>
  <c r="AD1874" i="8" s="1"/>
  <c r="AH1856" i="8"/>
  <c r="AH1834" i="8"/>
  <c r="AH1830" i="8"/>
  <c r="AI2158" i="8"/>
  <c r="AH1824" i="8"/>
  <c r="W1809" i="8"/>
  <c r="X1809" i="8" s="1"/>
  <c r="W1791" i="8"/>
  <c r="X1791" i="8" s="1"/>
  <c r="AH1796" i="8"/>
  <c r="W1785" i="8"/>
  <c r="X1785" i="8" s="1"/>
  <c r="W1767" i="8"/>
  <c r="X1767" i="8" s="1"/>
  <c r="AH1772" i="8"/>
  <c r="AI1737" i="8"/>
  <c r="AC1694" i="8"/>
  <c r="AI1687" i="8"/>
  <c r="AI2004" i="8"/>
  <c r="AI2002" i="8"/>
  <c r="AI2000" i="8"/>
  <c r="AI1998" i="8"/>
  <c r="AI1996" i="8"/>
  <c r="AC1994" i="8"/>
  <c r="AI2003" i="8"/>
  <c r="AI1995" i="8"/>
  <c r="W1994" i="8"/>
  <c r="X1994" i="8" s="1"/>
  <c r="AI2001" i="8"/>
  <c r="AI1999" i="8"/>
  <c r="AI2005" i="8"/>
  <c r="AI1994" i="8"/>
  <c r="AI1997" i="8"/>
  <c r="W1959" i="8"/>
  <c r="X1959" i="8" s="1"/>
  <c r="AH1908" i="8"/>
  <c r="AI1809" i="8"/>
  <c r="AH1783" i="8"/>
  <c r="AI1781" i="8"/>
  <c r="AI1789" i="8"/>
  <c r="AC1754" i="8"/>
  <c r="AI1749" i="8"/>
  <c r="AI1732" i="8"/>
  <c r="AI1705" i="8"/>
  <c r="W2020" i="8"/>
  <c r="X2020" i="8" s="1"/>
  <c r="AI2027" i="8"/>
  <c r="AI2022" i="8"/>
  <c r="AH2029" i="8"/>
  <c r="AH1993" i="8"/>
  <c r="AB1982" i="8"/>
  <c r="AH1988" i="8"/>
  <c r="AH1848" i="8"/>
  <c r="W1807" i="8"/>
  <c r="X1807" i="8" s="1"/>
  <c r="AB1802" i="8"/>
  <c r="W1801" i="8"/>
  <c r="X1801" i="8" s="1"/>
  <c r="W1783" i="8"/>
  <c r="X1783" i="8" s="1"/>
  <c r="AB1778" i="8"/>
  <c r="W1777" i="8"/>
  <c r="X1777" i="8" s="1"/>
  <c r="AI1757" i="8"/>
  <c r="AH1726" i="8"/>
  <c r="AI1704" i="8"/>
  <c r="AI1979" i="8"/>
  <c r="AI1975" i="8"/>
  <c r="AI1976" i="8"/>
  <c r="AI2082" i="8"/>
  <c r="AI2088" i="8"/>
  <c r="AH2088" i="8"/>
  <c r="AH2083" i="8"/>
  <c r="AI1965" i="8"/>
  <c r="AI1969" i="8"/>
  <c r="AI1966" i="8"/>
  <c r="W1839" i="8"/>
  <c r="X1839" i="8" s="1"/>
  <c r="AH1765" i="8"/>
  <c r="AH1761" i="8"/>
  <c r="W2000" i="8"/>
  <c r="X2000" i="8" s="1"/>
  <c r="AI1774" i="8"/>
  <c r="AI1776" i="8"/>
  <c r="AI1769" i="8"/>
  <c r="AI1777" i="8"/>
  <c r="AI1794" i="8"/>
  <c r="AI1796" i="8"/>
  <c r="AI1791" i="8"/>
  <c r="AI1799" i="8"/>
  <c r="AH1763" i="8"/>
  <c r="W1753" i="8"/>
  <c r="X1753" i="8" s="1"/>
  <c r="AI1724" i="8"/>
  <c r="AI1723" i="8"/>
  <c r="AH1747" i="8"/>
  <c r="AH1752" i="8"/>
  <c r="AH1586" i="8"/>
  <c r="AH1593" i="8"/>
  <c r="AH1579" i="8"/>
  <c r="AI1716" i="8"/>
  <c r="AH1699" i="8"/>
  <c r="AH1704" i="8"/>
  <c r="AI1678" i="8"/>
  <c r="AI1680" i="8"/>
  <c r="AI1677" i="8"/>
  <c r="AH1594" i="8"/>
  <c r="W1585" i="8"/>
  <c r="X1585" i="8" s="1"/>
  <c r="AB1574" i="8"/>
  <c r="AI1594" i="8"/>
  <c r="AI1587" i="8"/>
  <c r="AI1595" i="8"/>
  <c r="W1557" i="8"/>
  <c r="X1557" i="8" s="1"/>
  <c r="AI1577" i="8"/>
  <c r="AI1585" i="8"/>
  <c r="AI1578" i="8"/>
  <c r="AI1540" i="8"/>
  <c r="AI1544" i="8"/>
  <c r="AI1539" i="8"/>
  <c r="AI1547" i="8"/>
  <c r="AC1574" i="8"/>
  <c r="AH1554" i="8"/>
  <c r="AI1582" i="8"/>
  <c r="AB1538" i="8"/>
  <c r="AH1596" i="8"/>
  <c r="AH1570" i="8"/>
  <c r="AH1563" i="8"/>
  <c r="AH1571" i="8"/>
  <c r="W1489" i="8"/>
  <c r="X1489" i="8" s="1"/>
  <c r="AB1466" i="8"/>
  <c r="AI1568" i="8"/>
  <c r="AI1567" i="8"/>
  <c r="W1528" i="8"/>
  <c r="X1528" i="8" s="1"/>
  <c r="AH1550" i="8"/>
  <c r="AC1502" i="8"/>
  <c r="AH1406" i="8"/>
  <c r="AH1379" i="8"/>
  <c r="AH1375" i="8"/>
  <c r="AI1525" i="8"/>
  <c r="AI1520" i="8"/>
  <c r="AI1517" i="8"/>
  <c r="AI1514" i="8"/>
  <c r="AI1523" i="8"/>
  <c r="AI1518" i="8"/>
  <c r="AI1515" i="8"/>
  <c r="AC1346" i="8"/>
  <c r="AI1524" i="8"/>
  <c r="AI1521" i="8"/>
  <c r="AI1516" i="8"/>
  <c r="AI1522" i="8"/>
  <c r="AI1519" i="8"/>
  <c r="W1346" i="8"/>
  <c r="X1346" i="8" s="1"/>
  <c r="W1342" i="8"/>
  <c r="X1342" i="8" s="1"/>
  <c r="AH1513" i="8"/>
  <c r="AH1511" i="8"/>
  <c r="AH1509" i="8"/>
  <c r="AH1507" i="8"/>
  <c r="AH1505" i="8"/>
  <c r="AH1503" i="8"/>
  <c r="AH1502" i="8"/>
  <c r="AH1508" i="8"/>
  <c r="AH1506" i="8"/>
  <c r="AH1512" i="8"/>
  <c r="AH1504" i="8"/>
  <c r="AB1334" i="8"/>
  <c r="AH1510" i="8"/>
  <c r="AI1332" i="8"/>
  <c r="W1332" i="8"/>
  <c r="X1332" i="8" s="1"/>
  <c r="AH1303" i="8"/>
  <c r="AH1302" i="8"/>
  <c r="AH1291" i="8"/>
  <c r="AH1290" i="8"/>
  <c r="AH1279" i="8"/>
  <c r="AH1278" i="8"/>
  <c r="AH1267" i="8"/>
  <c r="AH1266" i="8"/>
  <c r="AH1255" i="8"/>
  <c r="AH1254" i="8"/>
  <c r="AH1245" i="8"/>
  <c r="AH1244" i="8"/>
  <c r="AH1227" i="8"/>
  <c r="AB1226" i="8"/>
  <c r="AH1197" i="8"/>
  <c r="AH1196" i="8"/>
  <c r="AB1490" i="8"/>
  <c r="AH1525" i="8"/>
  <c r="AH1523" i="8"/>
  <c r="AH1521" i="8"/>
  <c r="AH1519" i="8"/>
  <c r="AH1517" i="8"/>
  <c r="AH1515" i="8"/>
  <c r="AH1514" i="8"/>
  <c r="AH1522" i="8"/>
  <c r="AH1520" i="8"/>
  <c r="AH1518" i="8"/>
  <c r="AB1346" i="8"/>
  <c r="AH1524" i="8"/>
  <c r="AH1516" i="8"/>
  <c r="AI1331" i="8"/>
  <c r="W1331" i="8"/>
  <c r="X1331" i="8" s="1"/>
  <c r="AI1316" i="8"/>
  <c r="W1316" i="8"/>
  <c r="X1316" i="8" s="1"/>
  <c r="AH1298" i="8"/>
  <c r="AH1250" i="8"/>
  <c r="AH1405" i="8"/>
  <c r="AH1394" i="8"/>
  <c r="AH1383" i="8"/>
  <c r="AH1363" i="8"/>
  <c r="W1344" i="8"/>
  <c r="X1344" i="8" s="1"/>
  <c r="W1334" i="8"/>
  <c r="X1334" i="8" s="1"/>
  <c r="AI1494" i="8"/>
  <c r="AI1496" i="8"/>
  <c r="AI1492" i="8"/>
  <c r="W1312" i="8"/>
  <c r="X1312" i="8" s="1"/>
  <c r="W1307" i="8"/>
  <c r="X1307" i="8" s="1"/>
  <c r="W1301" i="8"/>
  <c r="X1301" i="8" s="1"/>
  <c r="AH1470" i="8"/>
  <c r="AH1467" i="8"/>
  <c r="AH1475" i="8"/>
  <c r="W1287" i="8"/>
  <c r="X1287" i="8" s="1"/>
  <c r="AH1456" i="8"/>
  <c r="AH1454" i="8"/>
  <c r="AH1461" i="8"/>
  <c r="AH1448" i="8"/>
  <c r="AH1446" i="8"/>
  <c r="AH1447" i="8"/>
  <c r="W1273" i="8"/>
  <c r="X1273" i="8" s="1"/>
  <c r="W1267" i="8"/>
  <c r="X1267" i="8" s="1"/>
  <c r="AH1438" i="8"/>
  <c r="AH1433" i="8"/>
  <c r="AH1441" i="8"/>
  <c r="W1259" i="8"/>
  <c r="X1259" i="8" s="1"/>
  <c r="W1253" i="8"/>
  <c r="X1253" i="8" s="1"/>
  <c r="AH1424" i="8"/>
  <c r="AH1419" i="8"/>
  <c r="AH1427" i="8"/>
  <c r="AH1400" i="8"/>
  <c r="AH1384" i="8"/>
  <c r="AH1392" i="8"/>
  <c r="AH1376" i="8"/>
  <c r="AH1360" i="8"/>
  <c r="AH1368" i="8"/>
  <c r="AC1454" i="8"/>
  <c r="AI1513" i="8"/>
  <c r="AI1509" i="8"/>
  <c r="AI1511" i="8"/>
  <c r="AH1492" i="8"/>
  <c r="AH1491" i="8"/>
  <c r="AI1314" i="8"/>
  <c r="AH1228" i="8"/>
  <c r="W1201" i="8"/>
  <c r="X1201" i="8" s="1"/>
  <c r="AH1190" i="8"/>
  <c r="AC1118" i="8"/>
  <c r="W1119" i="8"/>
  <c r="X1119" i="8" s="1"/>
  <c r="AI1158" i="8"/>
  <c r="AI1109" i="8"/>
  <c r="AI1117" i="8"/>
  <c r="AH1218" i="8"/>
  <c r="W1211" i="8"/>
  <c r="X1211" i="8" s="1"/>
  <c r="AI1140" i="8"/>
  <c r="W1131" i="8"/>
  <c r="X1131" i="8" s="1"/>
  <c r="AC1130" i="8"/>
  <c r="AI1126" i="8"/>
  <c r="AC1106" i="8"/>
  <c r="AH1072" i="8"/>
  <c r="AI1118" i="8"/>
  <c r="AI1125" i="8"/>
  <c r="AI1081" i="8"/>
  <c r="AI1079" i="8"/>
  <c r="AI1077" i="8"/>
  <c r="AI1075" i="8"/>
  <c r="AI1073" i="8"/>
  <c r="AI1071" i="8"/>
  <c r="AI1070" i="8"/>
  <c r="AI1080" i="8"/>
  <c r="AI1072" i="8"/>
  <c r="W998" i="8"/>
  <c r="X998" i="8" s="1"/>
  <c r="AI1078" i="8"/>
  <c r="AI1076" i="8"/>
  <c r="AC998" i="8"/>
  <c r="AI1074" i="8"/>
  <c r="Z946" i="8"/>
  <c r="AA938" i="8"/>
  <c r="AJ1010" i="8"/>
  <c r="Z930" i="8"/>
  <c r="AI1326" i="8"/>
  <c r="AH1242" i="8"/>
  <c r="AH1214" i="8"/>
  <c r="AI1138" i="8"/>
  <c r="AI1110" i="8"/>
  <c r="AI1131" i="8"/>
  <c r="AI1139" i="8"/>
  <c r="AI1108" i="8"/>
  <c r="AI1147" i="8"/>
  <c r="W1015" i="8"/>
  <c r="X1015" i="8" s="1"/>
  <c r="AH1085" i="8"/>
  <c r="AH1087" i="8"/>
  <c r="AH1083" i="8"/>
  <c r="AH1062" i="8"/>
  <c r="AH1059" i="8"/>
  <c r="AH1061" i="8"/>
  <c r="Y997" i="8"/>
  <c r="AC962" i="8"/>
  <c r="W963" i="8"/>
  <c r="X963" i="8" s="1"/>
  <c r="AB938" i="8"/>
  <c r="AH1018" i="8"/>
  <c r="AH1011" i="8"/>
  <c r="AH1019" i="8"/>
  <c r="Y943" i="8"/>
  <c r="Z910" i="8"/>
  <c r="AI903" i="8"/>
  <c r="AI974" i="8"/>
  <c r="AI981" i="8"/>
  <c r="Y900" i="8"/>
  <c r="AI889" i="8"/>
  <c r="AH883" i="8"/>
  <c r="AH882" i="8"/>
  <c r="Y872" i="8"/>
  <c r="Y877" i="8"/>
  <c r="Y856" i="8"/>
  <c r="AA856" i="8" s="1"/>
  <c r="AC1010" i="8"/>
  <c r="AI1085" i="8"/>
  <c r="AI1093" i="8"/>
  <c r="W979" i="8"/>
  <c r="X979" i="8" s="1"/>
  <c r="AB974" i="8"/>
  <c r="AH1050" i="8"/>
  <c r="AH1055" i="8"/>
  <c r="Y981" i="8"/>
  <c r="AH1049" i="8"/>
  <c r="Z977" i="8"/>
  <c r="Z985" i="8"/>
  <c r="AA974" i="8"/>
  <c r="AJ1046" i="8"/>
  <c r="Z982" i="8"/>
  <c r="AI1052" i="8"/>
  <c r="W965" i="8"/>
  <c r="X965" i="8" s="1"/>
  <c r="AI956" i="8"/>
  <c r="Z911" i="8"/>
  <c r="Y906" i="8"/>
  <c r="AH976" i="8"/>
  <c r="AH984" i="8"/>
  <c r="AH979" i="8"/>
  <c r="Y903" i="8"/>
  <c r="AJ975" i="8" s="1"/>
  <c r="AI965" i="8"/>
  <c r="AI973" i="8"/>
  <c r="Y884" i="8"/>
  <c r="AH878" i="8"/>
  <c r="AC1046" i="8"/>
  <c r="Y992" i="8"/>
  <c r="W981" i="8"/>
  <c r="X981" i="8" s="1"/>
  <c r="Y976" i="8"/>
  <c r="W967" i="8"/>
  <c r="X967" i="8" s="1"/>
  <c r="AB962" i="8"/>
  <c r="AH1045" i="8"/>
  <c r="AH1038" i="8"/>
  <c r="Y967" i="8"/>
  <c r="AH1035" i="8"/>
  <c r="Z965" i="8"/>
  <c r="Z973" i="8"/>
  <c r="Z964" i="8"/>
  <c r="Z972" i="8"/>
  <c r="AI1038" i="8"/>
  <c r="AI1039" i="8"/>
  <c r="AH944" i="8"/>
  <c r="AI923" i="8"/>
  <c r="W923" i="8"/>
  <c r="X923" i="8" s="1"/>
  <c r="AI919" i="8"/>
  <c r="W919" i="8"/>
  <c r="X919" i="8" s="1"/>
  <c r="AI918" i="8"/>
  <c r="AI913" i="8"/>
  <c r="AI912" i="8"/>
  <c r="W913" i="8"/>
  <c r="X913" i="8" s="1"/>
  <c r="AH907" i="8"/>
  <c r="W907" i="8"/>
  <c r="X907" i="8" s="1"/>
  <c r="AH906" i="8"/>
  <c r="W897" i="8"/>
  <c r="X897" i="8" s="1"/>
  <c r="AA890" i="8"/>
  <c r="AJ962" i="8"/>
  <c r="AH970" i="8"/>
  <c r="AH965" i="8"/>
  <c r="AH973" i="8"/>
  <c r="Y897" i="8"/>
  <c r="AH889" i="8"/>
  <c r="W889" i="8"/>
  <c r="X889" i="8" s="1"/>
  <c r="AI879" i="8"/>
  <c r="Z888" i="8"/>
  <c r="Z884" i="8"/>
  <c r="Z880" i="8"/>
  <c r="Z885" i="8"/>
  <c r="Z881" i="8"/>
  <c r="W879" i="8"/>
  <c r="X879" i="8" s="1"/>
  <c r="AC878" i="8"/>
  <c r="AI960" i="8"/>
  <c r="AI952" i="8"/>
  <c r="Z887" i="8"/>
  <c r="Z883" i="8"/>
  <c r="Z879" i="8"/>
  <c r="AI950" i="8"/>
  <c r="AI957" i="8"/>
  <c r="Y876" i="8"/>
  <c r="Y873" i="8"/>
  <c r="AH871" i="8"/>
  <c r="Y863" i="8"/>
  <c r="Y855" i="8"/>
  <c r="AJ507" i="8" s="1"/>
  <c r="AI1102" i="8"/>
  <c r="AI1098" i="8"/>
  <c r="AI1095" i="8"/>
  <c r="AI1103" i="8"/>
  <c r="AH1026" i="8"/>
  <c r="AH1033" i="8"/>
  <c r="AH1027" i="8"/>
  <c r="Y955" i="8"/>
  <c r="AH1029" i="8"/>
  <c r="Z957" i="8"/>
  <c r="AI1026" i="8"/>
  <c r="Z954" i="8"/>
  <c r="AI1030" i="8"/>
  <c r="AI1025" i="8"/>
  <c r="AI1031" i="8"/>
  <c r="AH1002" i="8"/>
  <c r="AH926" i="8"/>
  <c r="AH1003" i="8"/>
  <c r="Y927" i="8"/>
  <c r="Y935" i="8"/>
  <c r="AI915" i="8"/>
  <c r="Z920" i="8"/>
  <c r="AI914" i="8"/>
  <c r="AI991" i="8"/>
  <c r="AI893" i="8"/>
  <c r="Y886" i="8"/>
  <c r="AJ950" i="8"/>
  <c r="AH956" i="8"/>
  <c r="AH951" i="8"/>
  <c r="AH959" i="8"/>
  <c r="Y883" i="8"/>
  <c r="Z834" i="8"/>
  <c r="Z810" i="8"/>
  <c r="Z762" i="8"/>
  <c r="Z714" i="8"/>
  <c r="Z690" i="8"/>
  <c r="AA650" i="8"/>
  <c r="AJ302" i="8"/>
  <c r="AH918" i="8"/>
  <c r="W871" i="8"/>
  <c r="X871" i="8" s="1"/>
  <c r="W863" i="8"/>
  <c r="X863" i="8" s="1"/>
  <c r="W855" i="8"/>
  <c r="X855" i="8" s="1"/>
  <c r="AI790" i="8"/>
  <c r="AI766" i="8"/>
  <c r="AI742" i="8"/>
  <c r="AI718" i="8"/>
  <c r="Z501" i="8"/>
  <c r="AI499" i="8"/>
  <c r="W499" i="8"/>
  <c r="X499" i="8" s="1"/>
  <c r="Z491" i="8"/>
  <c r="AI489" i="8"/>
  <c r="W489" i="8"/>
  <c r="X489" i="8" s="1"/>
  <c r="Z483" i="8"/>
  <c r="Z481" i="8"/>
  <c r="AI479" i="8"/>
  <c r="W479" i="8"/>
  <c r="X479" i="8" s="1"/>
  <c r="AI471" i="8"/>
  <c r="W471" i="8"/>
  <c r="X471" i="8" s="1"/>
  <c r="AI469" i="8"/>
  <c r="W469" i="8"/>
  <c r="X469" i="8" s="1"/>
  <c r="Z463" i="8"/>
  <c r="AI461" i="8"/>
  <c r="W461" i="8"/>
  <c r="X461" i="8" s="1"/>
  <c r="Z453" i="8"/>
  <c r="AI451" i="8"/>
  <c r="W451" i="8"/>
  <c r="X451" i="8" s="1"/>
  <c r="Z443" i="8"/>
  <c r="AI441" i="8"/>
  <c r="W441" i="8"/>
  <c r="X441" i="8" s="1"/>
  <c r="Z435" i="8"/>
  <c r="Z433" i="8"/>
  <c r="AI431" i="8"/>
  <c r="W431" i="8"/>
  <c r="X431" i="8" s="1"/>
  <c r="AI423" i="8"/>
  <c r="W423" i="8"/>
  <c r="X423" i="8" s="1"/>
  <c r="AI421" i="8"/>
  <c r="W421" i="8"/>
  <c r="X421" i="8" s="1"/>
  <c r="Z415" i="8"/>
  <c r="AI413" i="8"/>
  <c r="W413" i="8"/>
  <c r="X413" i="8" s="1"/>
  <c r="Z405" i="8"/>
  <c r="AI403" i="8"/>
  <c r="W403" i="8"/>
  <c r="X403" i="8" s="1"/>
  <c r="AI972" i="8"/>
  <c r="AB866" i="8"/>
  <c r="AH858" i="8"/>
  <c r="AI804" i="8"/>
  <c r="Z805" i="8"/>
  <c r="Z797" i="8"/>
  <c r="W795" i="8"/>
  <c r="X795" i="8" s="1"/>
  <c r="Z799" i="8"/>
  <c r="Z801" i="8"/>
  <c r="AC794" i="8"/>
  <c r="Z803" i="8"/>
  <c r="Z795" i="8"/>
  <c r="AH790" i="8"/>
  <c r="AI772" i="8"/>
  <c r="AI756" i="8"/>
  <c r="Z757" i="8"/>
  <c r="Z749" i="8"/>
  <c r="W747" i="8"/>
  <c r="X747" i="8" s="1"/>
  <c r="Z751" i="8"/>
  <c r="Z753" i="8"/>
  <c r="AC746" i="8"/>
  <c r="Z755" i="8"/>
  <c r="Z747" i="8"/>
  <c r="AI724" i="8"/>
  <c r="AI708" i="8"/>
  <c r="Z709" i="8"/>
  <c r="Z701" i="8"/>
  <c r="W699" i="8"/>
  <c r="X699" i="8" s="1"/>
  <c r="Z703" i="8"/>
  <c r="Z705" i="8"/>
  <c r="AC698" i="8"/>
  <c r="Z707" i="8"/>
  <c r="Z699" i="8"/>
  <c r="Y501" i="8"/>
  <c r="Y497" i="8"/>
  <c r="AI494" i="8"/>
  <c r="Y491" i="8"/>
  <c r="Y487" i="8"/>
  <c r="Y483" i="8"/>
  <c r="Y481" i="8"/>
  <c r="Y477" i="8"/>
  <c r="Y473" i="8"/>
  <c r="AI470" i="8"/>
  <c r="Y467" i="8"/>
  <c r="Y463" i="8"/>
  <c r="Y459" i="8"/>
  <c r="Y457" i="8"/>
  <c r="Y453" i="8"/>
  <c r="Y449" i="8"/>
  <c r="AI446" i="8"/>
  <c r="Y443" i="8"/>
  <c r="Y439" i="8"/>
  <c r="Y435" i="8"/>
  <c r="Y433" i="8"/>
  <c r="Y429" i="8"/>
  <c r="Y425" i="8"/>
  <c r="AI422" i="8"/>
  <c r="Y419" i="8"/>
  <c r="Y415" i="8"/>
  <c r="Y411" i="8"/>
  <c r="Y409" i="8"/>
  <c r="Y405" i="8"/>
  <c r="AI398" i="8"/>
  <c r="Y948" i="8"/>
  <c r="AH856" i="8"/>
  <c r="Y845" i="8"/>
  <c r="Y853" i="8"/>
  <c r="W839" i="8"/>
  <c r="X839" i="8" s="1"/>
  <c r="AH816" i="8"/>
  <c r="AI786" i="8"/>
  <c r="AH772" i="8"/>
  <c r="AH756" i="8"/>
  <c r="AI738" i="8"/>
  <c r="AH724" i="8"/>
  <c r="AH708" i="8"/>
  <c r="AH688" i="8"/>
  <c r="AI841" i="8"/>
  <c r="Z502" i="8"/>
  <c r="AI799" i="8"/>
  <c r="Z492" i="8"/>
  <c r="Z484" i="8"/>
  <c r="AI785" i="8"/>
  <c r="Z474" i="8"/>
  <c r="AI771" i="8"/>
  <c r="AI779" i="8"/>
  <c r="Z464" i="8"/>
  <c r="AI758" i="8"/>
  <c r="AI765" i="8"/>
  <c r="Z454" i="8"/>
  <c r="AI751" i="8"/>
  <c r="Z444" i="8"/>
  <c r="Z436" i="8"/>
  <c r="AI737" i="8"/>
  <c r="Z426" i="8"/>
  <c r="AI723" i="8"/>
  <c r="AI731" i="8"/>
  <c r="Z416" i="8"/>
  <c r="AI710" i="8"/>
  <c r="AI717" i="8"/>
  <c r="Z406" i="8"/>
  <c r="AI703" i="8"/>
  <c r="Y988" i="8"/>
  <c r="AI984" i="8"/>
  <c r="W843" i="8"/>
  <c r="X843" i="8" s="1"/>
  <c r="AC842" i="8"/>
  <c r="Y839" i="8"/>
  <c r="Y552" i="8"/>
  <c r="Y544" i="8"/>
  <c r="AH843" i="8"/>
  <c r="AH851" i="8"/>
  <c r="Y547" i="8"/>
  <c r="AH844" i="8"/>
  <c r="AB530" i="8"/>
  <c r="AH835" i="8"/>
  <c r="Y539" i="8"/>
  <c r="AH809" i="8"/>
  <c r="AH817" i="8"/>
  <c r="Y504" i="8"/>
  <c r="AI498" i="8"/>
  <c r="Y496" i="8"/>
  <c r="AH794" i="8"/>
  <c r="AH801" i="8"/>
  <c r="AI492" i="8"/>
  <c r="Y490" i="8"/>
  <c r="AI484" i="8"/>
  <c r="Y476" i="8"/>
  <c r="AC470" i="8"/>
  <c r="AH773" i="8"/>
  <c r="AH781" i="8"/>
  <c r="AI464" i="8"/>
  <c r="Y462" i="8"/>
  <c r="AH759" i="8"/>
  <c r="Y456" i="8"/>
  <c r="AI450" i="8"/>
  <c r="Y448" i="8"/>
  <c r="AH746" i="8"/>
  <c r="AH753" i="8"/>
  <c r="AI444" i="8"/>
  <c r="Y442" i="8"/>
  <c r="AI436" i="8"/>
  <c r="Y428" i="8"/>
  <c r="AC422" i="8"/>
  <c r="AH725" i="8"/>
  <c r="AH733" i="8"/>
  <c r="AI416" i="8"/>
  <c r="Y414" i="8"/>
  <c r="AH711" i="8"/>
  <c r="Y408" i="8"/>
  <c r="AI402" i="8"/>
  <c r="Y400" i="8"/>
  <c r="AH698" i="8"/>
  <c r="AH705" i="8"/>
  <c r="Y394" i="8"/>
  <c r="AH689" i="8"/>
  <c r="AH520" i="8"/>
  <c r="AI390" i="8"/>
  <c r="AI259" i="8"/>
  <c r="W259" i="8"/>
  <c r="X259" i="8" s="1"/>
  <c r="AI258" i="8"/>
  <c r="AI247" i="8"/>
  <c r="W247" i="8"/>
  <c r="X247" i="8" s="1"/>
  <c r="AI246" i="8"/>
  <c r="AI235" i="8"/>
  <c r="W235" i="8"/>
  <c r="X235" i="8" s="1"/>
  <c r="AI234" i="8"/>
  <c r="AH230" i="8"/>
  <c r="AI194" i="8"/>
  <c r="AI191" i="8"/>
  <c r="W191" i="8"/>
  <c r="X191" i="8" s="1"/>
  <c r="AI151" i="8"/>
  <c r="AI59" i="8"/>
  <c r="AH484" i="8"/>
  <c r="AI764" i="8"/>
  <c r="AH436" i="8"/>
  <c r="AI716" i="8"/>
  <c r="AH390" i="8"/>
  <c r="Z380" i="8"/>
  <c r="Z344" i="8"/>
  <c r="AI321" i="8"/>
  <c r="W321" i="8"/>
  <c r="X321" i="8" s="1"/>
  <c r="AI309" i="8"/>
  <c r="W309" i="8"/>
  <c r="X309" i="8" s="1"/>
  <c r="AI297" i="8"/>
  <c r="W297" i="8"/>
  <c r="X297" i="8" s="1"/>
  <c r="AI261" i="8"/>
  <c r="W261" i="8"/>
  <c r="X261" i="8" s="1"/>
  <c r="Z236" i="8"/>
  <c r="AI207" i="8"/>
  <c r="W207" i="8"/>
  <c r="X207" i="8" s="1"/>
  <c r="Z214" i="8"/>
  <c r="Z211" i="8"/>
  <c r="Z207" i="8"/>
  <c r="Z216" i="8"/>
  <c r="Z208" i="8"/>
  <c r="Z213" i="8"/>
  <c r="Z1001" i="8"/>
  <c r="Z1009" i="8"/>
  <c r="Z1017" i="8"/>
  <c r="Z1025" i="8"/>
  <c r="Z1041" i="8"/>
  <c r="Z1055" i="8"/>
  <c r="Z1069" i="8"/>
  <c r="Z1089" i="8"/>
  <c r="Z1103" i="8"/>
  <c r="Z1117" i="8"/>
  <c r="Z1137" i="8"/>
  <c r="Z1148" i="8"/>
  <c r="Z1193" i="8"/>
  <c r="Z1201" i="8"/>
  <c r="Z1038" i="8"/>
  <c r="Z1052" i="8"/>
  <c r="Z1072" i="8"/>
  <c r="Z1086" i="8"/>
  <c r="Z1100" i="8"/>
  <c r="Z1120" i="8"/>
  <c r="Z1134" i="8"/>
  <c r="Z1153" i="8"/>
  <c r="Z1165" i="8"/>
  <c r="Z1185" i="8"/>
  <c r="Z1000" i="8"/>
  <c r="Z1008" i="8"/>
  <c r="Z1016" i="8"/>
  <c r="Z1024" i="8"/>
  <c r="Z1034" i="8"/>
  <c r="Z1051" i="8"/>
  <c r="Z1068" i="8"/>
  <c r="Z1082" i="8"/>
  <c r="Z1099" i="8"/>
  <c r="Z1116" i="8"/>
  <c r="Z1130" i="8"/>
  <c r="Z1147" i="8"/>
  <c r="Z1156" i="8"/>
  <c r="Z1167" i="8"/>
  <c r="Z1175" i="8"/>
  <c r="Z1033" i="8"/>
  <c r="Z1053" i="8"/>
  <c r="Z1067" i="8"/>
  <c r="Z1081" i="8"/>
  <c r="Z1101" i="8"/>
  <c r="Z1115" i="8"/>
  <c r="Z1129" i="8"/>
  <c r="Z1149" i="8"/>
  <c r="Z1203" i="8"/>
  <c r="Z1211" i="8"/>
  <c r="Z1223" i="8"/>
  <c r="Z1231" i="8"/>
  <c r="Z1239" i="8"/>
  <c r="Z1247" i="8"/>
  <c r="Z1255" i="8"/>
  <c r="Z1263" i="8"/>
  <c r="Z1271" i="8"/>
  <c r="Z1279" i="8"/>
  <c r="Z1287" i="8"/>
  <c r="Z1295" i="8"/>
  <c r="Z1303" i="8"/>
  <c r="Z1314" i="8"/>
  <c r="AI1341" i="8"/>
  <c r="Z1330" i="8"/>
  <c r="Z1348" i="8"/>
  <c r="Z1366" i="8"/>
  <c r="Z1380" i="8"/>
  <c r="Z1396" i="8"/>
  <c r="Z1414" i="8"/>
  <c r="Z1174" i="8"/>
  <c r="Z1182" i="8"/>
  <c r="Z1190" i="8"/>
  <c r="Z1198" i="8"/>
  <c r="Z1206" i="8"/>
  <c r="Z1214" i="8"/>
  <c r="Z1222" i="8"/>
  <c r="Z1230" i="8"/>
  <c r="Z1238" i="8"/>
  <c r="Z1246" i="8"/>
  <c r="Z1254" i="8"/>
  <c r="Z1262" i="8"/>
  <c r="Z1270" i="8"/>
  <c r="Z1278" i="8"/>
  <c r="Z1286" i="8"/>
  <c r="Z1294" i="8"/>
  <c r="Z1302" i="8"/>
  <c r="Z1324" i="8"/>
  <c r="AI1339" i="8"/>
  <c r="Z1326" i="8"/>
  <c r="Z1344" i="8"/>
  <c r="Z1360" i="8"/>
  <c r="Z1378" i="8"/>
  <c r="Z1392" i="8"/>
  <c r="Z1408" i="8"/>
  <c r="Z1467" i="8"/>
  <c r="Z1495" i="8"/>
  <c r="Z1529" i="8"/>
  <c r="Z1557" i="8"/>
  <c r="Z1315" i="8"/>
  <c r="Z1323" i="8"/>
  <c r="Z1331" i="8"/>
  <c r="Z1339" i="8"/>
  <c r="Z1347" i="8"/>
  <c r="Z1355" i="8"/>
  <c r="Z1363" i="8"/>
  <c r="Z1371" i="8"/>
  <c r="Z1379" i="8"/>
  <c r="Z1387" i="8"/>
  <c r="Z1395" i="8"/>
  <c r="Z1403" i="8"/>
  <c r="Z1411" i="8"/>
  <c r="Z1419" i="8"/>
  <c r="Z1427" i="8"/>
  <c r="Z1435" i="8"/>
  <c r="Z1449" i="8"/>
  <c r="Z1477" i="8"/>
  <c r="Z1511" i="8"/>
  <c r="Z1561" i="8"/>
  <c r="AI1342" i="8"/>
  <c r="Z1457" i="8"/>
  <c r="Z1491" i="8"/>
  <c r="Z1519" i="8"/>
  <c r="Z1422" i="8"/>
  <c r="Z1430" i="8"/>
  <c r="Z1438" i="8"/>
  <c r="Z1459" i="8"/>
  <c r="Z1493" i="8"/>
  <c r="Z1527" i="8"/>
  <c r="Z1563" i="8"/>
  <c r="Z1593" i="8"/>
  <c r="Z1607" i="8"/>
  <c r="Z1645" i="8"/>
  <c r="Z1678" i="8"/>
  <c r="Z1717" i="8"/>
  <c r="Z1545" i="8"/>
  <c r="Z1559" i="8"/>
  <c r="Z1575" i="8"/>
  <c r="Z1609" i="8"/>
  <c r="Z1639" i="8"/>
  <c r="Z1667" i="8"/>
  <c r="Z1723" i="8"/>
  <c r="Z1778" i="8"/>
  <c r="Z1623" i="8"/>
  <c r="Z1661" i="8"/>
  <c r="Z1726" i="8"/>
  <c r="Z1577" i="8"/>
  <c r="Z1615" i="8"/>
  <c r="Z1643" i="8"/>
  <c r="Z1709" i="8"/>
  <c r="Z1788" i="8"/>
  <c r="Z1842" i="8"/>
  <c r="Z1900" i="8"/>
  <c r="Z2006" i="8"/>
  <c r="Z1757" i="8"/>
  <c r="Z1860" i="8"/>
  <c r="Z1918" i="8"/>
  <c r="Z2157" i="8"/>
  <c r="Z1798" i="8"/>
  <c r="Z1984" i="8"/>
  <c r="Z1680" i="8"/>
  <c r="Z1694" i="8"/>
  <c r="Z1711" i="8"/>
  <c r="Z1728" i="8"/>
  <c r="Z1742" i="8"/>
  <c r="Z1759" i="8"/>
  <c r="Z1824" i="8"/>
  <c r="Z1862" i="8"/>
  <c r="Z1892" i="8"/>
  <c r="Z1920" i="8"/>
  <c r="Z1958" i="8"/>
  <c r="Z2007" i="8"/>
  <c r="Z2066" i="8"/>
  <c r="Z1446" i="8"/>
  <c r="Z1454" i="8"/>
  <c r="Z1462" i="8"/>
  <c r="Z1470" i="8"/>
  <c r="Z1478" i="8"/>
  <c r="Z1486" i="8"/>
  <c r="Z1494" i="8"/>
  <c r="Z1502" i="8"/>
  <c r="Z1510" i="8"/>
  <c r="Z1518" i="8"/>
  <c r="Z1526" i="8"/>
  <c r="Z1534" i="8"/>
  <c r="Z1542" i="8"/>
  <c r="Z1550" i="8"/>
  <c r="Z1558" i="8"/>
  <c r="Z1566" i="8"/>
  <c r="Z1574" i="8"/>
  <c r="Z1582" i="8"/>
  <c r="Z1590" i="8"/>
  <c r="Z1598" i="8"/>
  <c r="Z1606" i="8"/>
  <c r="Z1614" i="8"/>
  <c r="Z1622" i="8"/>
  <c r="Z1630" i="8"/>
  <c r="Z1638" i="8"/>
  <c r="Z1646" i="8"/>
  <c r="Z1654" i="8"/>
  <c r="Z1662" i="8"/>
  <c r="Z1670" i="8"/>
  <c r="Z1682" i="8"/>
  <c r="Z1699" i="8"/>
  <c r="Z1716" i="8"/>
  <c r="Z1730" i="8"/>
  <c r="Z1747" i="8"/>
  <c r="Z1766" i="8"/>
  <c r="Z1782" i="8"/>
  <c r="Z1796" i="8"/>
  <c r="Z1818" i="8"/>
  <c r="Z1846" i="8"/>
  <c r="Z1876" i="8"/>
  <c r="Z1914" i="8"/>
  <c r="Z1942" i="8"/>
  <c r="Z2035" i="8"/>
  <c r="Z2137" i="8"/>
  <c r="Z1687" i="8"/>
  <c r="Z1704" i="8"/>
  <c r="Z1718" i="8"/>
  <c r="Z1735" i="8"/>
  <c r="Z1752" i="8"/>
  <c r="Z1820" i="8"/>
  <c r="Z1848" i="8"/>
  <c r="Z1886" i="8"/>
  <c r="Z1916" i="8"/>
  <c r="Z1944" i="8"/>
  <c r="Z1973" i="8"/>
  <c r="Z2041" i="8"/>
  <c r="Z1969" i="8"/>
  <c r="Z1986" i="8"/>
  <c r="Z2000" i="8"/>
  <c r="Z2017" i="8"/>
  <c r="Z2030" i="8"/>
  <c r="Z2050" i="8"/>
  <c r="Z2070" i="8"/>
  <c r="Z2119" i="8"/>
  <c r="Z1765" i="8"/>
  <c r="Z1773" i="8"/>
  <c r="Z1781" i="8"/>
  <c r="Z1789" i="8"/>
  <c r="Z1797" i="8"/>
  <c r="Z1805" i="8"/>
  <c r="Z1813" i="8"/>
  <c r="Z1821" i="8"/>
  <c r="Z1829" i="8"/>
  <c r="Z1837" i="8"/>
  <c r="Z1845" i="8"/>
  <c r="Z1853" i="8"/>
  <c r="Z1861" i="8"/>
  <c r="Z1869" i="8"/>
  <c r="Z1877" i="8"/>
  <c r="Z1885" i="8"/>
  <c r="Z1893" i="8"/>
  <c r="Z1901" i="8"/>
  <c r="Z1909" i="8"/>
  <c r="Z1917" i="8"/>
  <c r="Z1925" i="8"/>
  <c r="Z1933" i="8"/>
  <c r="Z1941" i="8"/>
  <c r="Z1949" i="8"/>
  <c r="Z1957" i="8"/>
  <c r="Z1968" i="8"/>
  <c r="Z1983" i="8"/>
  <c r="Z2002" i="8"/>
  <c r="Z2016" i="8"/>
  <c r="Z2029" i="8"/>
  <c r="Z2049" i="8"/>
  <c r="Z2068" i="8"/>
  <c r="Z2115" i="8"/>
  <c r="Z2161" i="8"/>
  <c r="Z1971" i="8"/>
  <c r="Z1990" i="8"/>
  <c r="Z2004" i="8"/>
  <c r="Z2019" i="8"/>
  <c r="Z2036" i="8"/>
  <c r="Z2054" i="8"/>
  <c r="Z2113" i="8"/>
  <c r="Z2081" i="8"/>
  <c r="Z2205" i="8"/>
  <c r="Z2285" i="8"/>
  <c r="Z2059" i="8"/>
  <c r="Z2067" i="8"/>
  <c r="Z2075" i="8"/>
  <c r="Z2093" i="8"/>
  <c r="Z2107" i="8"/>
  <c r="Z2125" i="8"/>
  <c r="Z2141" i="8"/>
  <c r="Z2155" i="8"/>
  <c r="Z2242" i="8"/>
  <c r="Z2449" i="8"/>
  <c r="Z2222" i="8"/>
  <c r="Z2082" i="8"/>
  <c r="Z2090" i="8"/>
  <c r="Z2098" i="8"/>
  <c r="Z2106" i="8"/>
  <c r="Z2114" i="8"/>
  <c r="Z2122" i="8"/>
  <c r="Z2130" i="8"/>
  <c r="Z2138" i="8"/>
  <c r="Z2146" i="8"/>
  <c r="Z2154" i="8"/>
  <c r="Z2162" i="8"/>
  <c r="Z2170" i="8"/>
  <c r="Z2178" i="8"/>
  <c r="Z2193" i="8"/>
  <c r="Z2207" i="8"/>
  <c r="Z2221" i="8"/>
  <c r="Z2241" i="8"/>
  <c r="Z2255" i="8"/>
  <c r="Z2341" i="8"/>
  <c r="Z2190" i="8"/>
  <c r="Z2204" i="8"/>
  <c r="Z2224" i="8"/>
  <c r="Z2238" i="8"/>
  <c r="Z2252" i="8"/>
  <c r="Z2271" i="8"/>
  <c r="Z2165" i="8"/>
  <c r="Z2173" i="8"/>
  <c r="Z2181" i="8"/>
  <c r="Z2192" i="8"/>
  <c r="Z2212" i="8"/>
  <c r="Z2226" i="8"/>
  <c r="Z2240" i="8"/>
  <c r="Z2259" i="8"/>
  <c r="Z2416" i="8"/>
  <c r="Z2260" i="8"/>
  <c r="Z2268" i="8"/>
  <c r="Z2287" i="8"/>
  <c r="Z2321" i="8"/>
  <c r="Z2349" i="8"/>
  <c r="Z2363" i="8"/>
  <c r="Z2379" i="8"/>
  <c r="Z2433" i="8"/>
  <c r="Z2303" i="8"/>
  <c r="Z2337" i="8"/>
  <c r="Z2602" i="8"/>
  <c r="Z2325" i="8"/>
  <c r="Z2351" i="8"/>
  <c r="Z2367" i="8"/>
  <c r="Z2385" i="8"/>
  <c r="Z2500" i="8"/>
  <c r="Z2278" i="8"/>
  <c r="Z2286" i="8"/>
  <c r="Z2294" i="8"/>
  <c r="Z2302" i="8"/>
  <c r="Z2310" i="8"/>
  <c r="Z2318" i="8"/>
  <c r="Z2326" i="8"/>
  <c r="Z2334" i="8"/>
  <c r="Z2342" i="8"/>
  <c r="Z2350" i="8"/>
  <c r="Z2358" i="8"/>
  <c r="Z2366" i="8"/>
  <c r="Z2374" i="8"/>
  <c r="Z2382" i="8"/>
  <c r="Z2390" i="8"/>
  <c r="Z2398" i="8"/>
  <c r="Z2406" i="8"/>
  <c r="Z2414" i="8"/>
  <c r="Z2427" i="8"/>
  <c r="Z2446" i="8"/>
  <c r="Z2524" i="8"/>
  <c r="Z2429" i="8"/>
  <c r="Z2443" i="8"/>
  <c r="Z2532" i="8"/>
  <c r="Z2395" i="8"/>
  <c r="Z2403" i="8"/>
  <c r="Z2411" i="8"/>
  <c r="Z2425" i="8"/>
  <c r="Z2442" i="8"/>
  <c r="Z2455" i="8"/>
  <c r="Z2463" i="8"/>
  <c r="Z2471" i="8"/>
  <c r="Z2488" i="8"/>
  <c r="Z2504" i="8"/>
  <c r="Z2534" i="8"/>
  <c r="Z2476" i="8"/>
  <c r="Z2490" i="8"/>
  <c r="Z2518" i="8"/>
  <c r="Z2452" i="8"/>
  <c r="Z2460" i="8"/>
  <c r="Z2468" i="8"/>
  <c r="Z2475" i="8"/>
  <c r="Z2489" i="8"/>
  <c r="Z2506" i="8"/>
  <c r="Z2530" i="8"/>
  <c r="Z2542" i="8"/>
  <c r="Z2559" i="8"/>
  <c r="Z2505" i="8"/>
  <c r="Z2513" i="8"/>
  <c r="Z2521" i="8"/>
  <c r="Z2529" i="8"/>
  <c r="Z2541" i="8"/>
  <c r="Z2555" i="8"/>
  <c r="Z2625" i="8"/>
  <c r="Z2543" i="8"/>
  <c r="Z2557" i="8"/>
  <c r="Z2566" i="8"/>
  <c r="Z2574" i="8"/>
  <c r="Z2582" i="8"/>
  <c r="Z2590" i="8"/>
  <c r="Z2599" i="8"/>
  <c r="Z2598" i="8"/>
  <c r="Z2639" i="8"/>
  <c r="Z2569" i="8"/>
  <c r="Z2577" i="8"/>
  <c r="Z2585" i="8"/>
  <c r="Z2593" i="8"/>
  <c r="Z2605" i="8"/>
  <c r="Z2677" i="8"/>
  <c r="Z2633" i="8"/>
  <c r="Z2606" i="8"/>
  <c r="Z2614" i="8"/>
  <c r="Z2624" i="8"/>
  <c r="Z2623" i="8"/>
  <c r="Z2662" i="8"/>
  <c r="Z2636" i="8"/>
  <c r="Z2646" i="8"/>
  <c r="Z2693" i="8"/>
  <c r="Z2641" i="8"/>
  <c r="Z2673" i="8"/>
  <c r="Z2689" i="8"/>
  <c r="Z2649" i="8"/>
  <c r="Z2657" i="8"/>
  <c r="Z2665" i="8"/>
  <c r="Z2675" i="8"/>
  <c r="Z2691" i="8"/>
  <c r="Z2699" i="8"/>
  <c r="Z2688" i="8"/>
  <c r="Z2696" i="8"/>
  <c r="Z2704" i="8"/>
  <c r="Z2712" i="8"/>
  <c r="Z2720" i="8"/>
  <c r="Z2705" i="8"/>
  <c r="Z2713" i="8"/>
  <c r="Z2721" i="8"/>
  <c r="AI196" i="8"/>
  <c r="AI189" i="8"/>
  <c r="W189" i="8"/>
  <c r="X189" i="8" s="1"/>
  <c r="AI186" i="8"/>
  <c r="Z183" i="8"/>
  <c r="Z180" i="8"/>
  <c r="AI161" i="8"/>
  <c r="AI169" i="8"/>
  <c r="Z118" i="8"/>
  <c r="Z115" i="8"/>
  <c r="AI115" i="8"/>
  <c r="W99" i="8"/>
  <c r="X99" i="8" s="1"/>
  <c r="Z109" i="8"/>
  <c r="AI108" i="8"/>
  <c r="Z104" i="8"/>
  <c r="Z101" i="8"/>
  <c r="AI100" i="8"/>
  <c r="Z107" i="8"/>
  <c r="AI106" i="8"/>
  <c r="Z102" i="8"/>
  <c r="Z99" i="8"/>
  <c r="Z108" i="8"/>
  <c r="Z105" i="8"/>
  <c r="AI104" i="8"/>
  <c r="Z100" i="8"/>
  <c r="AC98" i="8"/>
  <c r="AI94" i="8"/>
  <c r="Z81" i="8"/>
  <c r="AI69" i="8"/>
  <c r="Z42" i="8"/>
  <c r="Z39" i="8"/>
  <c r="Z36" i="8"/>
  <c r="AI23" i="8"/>
  <c r="AI22" i="8"/>
  <c r="Z382" i="8"/>
  <c r="AI376" i="8"/>
  <c r="AI374" i="8"/>
  <c r="Z385" i="8"/>
  <c r="AI677" i="8"/>
  <c r="Z370" i="8"/>
  <c r="AI364" i="8"/>
  <c r="AH363" i="8"/>
  <c r="AI668" i="8"/>
  <c r="AI664" i="8"/>
  <c r="Z367" i="8"/>
  <c r="AI670" i="8"/>
  <c r="Y356" i="8"/>
  <c r="AI351" i="8"/>
  <c r="W351" i="8"/>
  <c r="X351" i="8" s="1"/>
  <c r="Z360" i="8"/>
  <c r="Z352" i="8"/>
  <c r="AC350" i="8"/>
  <c r="Z351" i="8"/>
  <c r="Z359" i="8"/>
  <c r="AI651" i="8"/>
  <c r="AI659" i="8"/>
  <c r="AH339" i="8"/>
  <c r="AI644" i="8"/>
  <c r="AI640" i="8"/>
  <c r="Z343" i="8"/>
  <c r="AI646" i="8"/>
  <c r="Y332" i="8"/>
  <c r="AI327" i="8"/>
  <c r="W327" i="8"/>
  <c r="X327" i="8" s="1"/>
  <c r="Z336" i="8"/>
  <c r="Z328" i="8"/>
  <c r="AC326" i="8"/>
  <c r="Z327" i="8"/>
  <c r="Z335" i="8"/>
  <c r="AI627" i="8"/>
  <c r="AI635" i="8"/>
  <c r="AH315" i="8"/>
  <c r="AI620" i="8"/>
  <c r="AI616" i="8"/>
  <c r="Z319" i="8"/>
  <c r="AI622" i="8"/>
  <c r="Y308" i="8"/>
  <c r="AI303" i="8"/>
  <c r="W303" i="8"/>
  <c r="X303" i="8" s="1"/>
  <c r="Z312" i="8"/>
  <c r="Z304" i="8"/>
  <c r="AC302" i="8"/>
  <c r="Z303" i="8"/>
  <c r="Z311" i="8"/>
  <c r="AI603" i="8"/>
  <c r="AI611" i="8"/>
  <c r="AH291" i="8"/>
  <c r="AI596" i="8"/>
  <c r="AI592" i="8"/>
  <c r="Z295" i="8"/>
  <c r="AI598" i="8"/>
  <c r="AI287" i="8"/>
  <c r="W287" i="8"/>
  <c r="X287" i="8" s="1"/>
  <c r="AI278" i="8"/>
  <c r="Z289" i="8"/>
  <c r="AI581" i="8"/>
  <c r="Y272" i="8"/>
  <c r="Z277" i="8"/>
  <c r="Z275" i="8"/>
  <c r="Z273" i="8"/>
  <c r="Z271" i="8"/>
  <c r="Z269" i="8"/>
  <c r="Z267" i="8"/>
  <c r="AI267" i="8"/>
  <c r="Z270" i="8"/>
  <c r="W267" i="8"/>
  <c r="X267" i="8" s="1"/>
  <c r="Z272" i="8"/>
  <c r="Z274" i="8"/>
  <c r="Z276" i="8"/>
  <c r="Z268" i="8"/>
  <c r="AC266" i="8"/>
  <c r="AI574" i="8"/>
  <c r="AI571" i="8"/>
  <c r="Y260" i="8"/>
  <c r="AI255" i="8"/>
  <c r="W255" i="8"/>
  <c r="X255" i="8" s="1"/>
  <c r="Z264" i="8"/>
  <c r="Z256" i="8"/>
  <c r="AC254" i="8"/>
  <c r="Z255" i="8"/>
  <c r="Z263" i="8"/>
  <c r="AI555" i="8"/>
  <c r="AI563" i="8"/>
  <c r="Z250" i="8"/>
  <c r="AH244" i="8"/>
  <c r="AI546" i="8"/>
  <c r="AI552" i="8"/>
  <c r="Z249" i="8"/>
  <c r="AI542" i="8"/>
  <c r="AI549" i="8"/>
  <c r="AI239" i="8"/>
  <c r="W239" i="8"/>
  <c r="X239" i="8" s="1"/>
  <c r="AI230" i="8"/>
  <c r="Z233" i="8"/>
  <c r="Z241" i="8"/>
  <c r="AI533" i="8"/>
  <c r="AI541" i="8"/>
  <c r="AH219" i="8"/>
  <c r="AI218" i="8"/>
  <c r="Z225" i="8"/>
  <c r="Y212" i="8"/>
  <c r="W209" i="8"/>
  <c r="X209" i="8" s="1"/>
  <c r="Y213" i="8"/>
  <c r="Y1038" i="8"/>
  <c r="Y1072" i="8"/>
  <c r="Y1100" i="8"/>
  <c r="Y1134" i="8"/>
  <c r="Y1002" i="8"/>
  <c r="Y1010" i="8"/>
  <c r="Y1018" i="8"/>
  <c r="Y1026" i="8"/>
  <c r="Y1054" i="8"/>
  <c r="Y1082" i="8"/>
  <c r="Y1116" i="8"/>
  <c r="Y1042" i="8"/>
  <c r="Y1070" i="8"/>
  <c r="Y1104" i="8"/>
  <c r="Y1138" i="8"/>
  <c r="Y1003" i="8"/>
  <c r="Y1011" i="8"/>
  <c r="Y1019" i="8"/>
  <c r="Y1027" i="8"/>
  <c r="Y1050" i="8"/>
  <c r="Y1084" i="8"/>
  <c r="Y1112" i="8"/>
  <c r="Y1146" i="8"/>
  <c r="Y1319" i="8"/>
  <c r="Y1335" i="8"/>
  <c r="Y1353" i="8"/>
  <c r="Y1367" i="8"/>
  <c r="Y1383" i="8"/>
  <c r="Y1401" i="8"/>
  <c r="Y1148" i="8"/>
  <c r="Y1156" i="8"/>
  <c r="Y1164" i="8"/>
  <c r="Y1172" i="8"/>
  <c r="Y1180" i="8"/>
  <c r="Y1188" i="8"/>
  <c r="Y1196" i="8"/>
  <c r="Y1204" i="8"/>
  <c r="Y1212" i="8"/>
  <c r="Y1220" i="8"/>
  <c r="Y1228" i="8"/>
  <c r="Y1236" i="8"/>
  <c r="Y1244" i="8"/>
  <c r="Y1252" i="8"/>
  <c r="Y1260" i="8"/>
  <c r="Y1268" i="8"/>
  <c r="Y1276" i="8"/>
  <c r="Y1284" i="8"/>
  <c r="Y1292" i="8"/>
  <c r="Y1300" i="8"/>
  <c r="Y1313" i="8"/>
  <c r="Y1327" i="8"/>
  <c r="AH1339" i="8"/>
  <c r="Y1315" i="8"/>
  <c r="Y1334" i="8"/>
  <c r="Y1347" i="8"/>
  <c r="Y1365" i="8"/>
  <c r="Y1379" i="8"/>
  <c r="Y1395" i="8"/>
  <c r="Y1413" i="8"/>
  <c r="Y1035" i="8"/>
  <c r="Y1043" i="8"/>
  <c r="Y1051" i="8"/>
  <c r="Y1059" i="8"/>
  <c r="Y1067" i="8"/>
  <c r="Y1075" i="8"/>
  <c r="Y1083" i="8"/>
  <c r="Y1091" i="8"/>
  <c r="Y1099" i="8"/>
  <c r="Y1107" i="8"/>
  <c r="Y1115" i="8"/>
  <c r="Y1123" i="8"/>
  <c r="Y1131" i="8"/>
  <c r="Y1139" i="8"/>
  <c r="Y1147" i="8"/>
  <c r="Y1155" i="8"/>
  <c r="Y1163" i="8"/>
  <c r="Y1171" i="8"/>
  <c r="Y1179" i="8"/>
  <c r="Y1187" i="8"/>
  <c r="Y1195" i="8"/>
  <c r="Y1203" i="8"/>
  <c r="Y1211" i="8"/>
  <c r="Y1219" i="8"/>
  <c r="Y1227" i="8"/>
  <c r="Y1235" i="8"/>
  <c r="Y1243" i="8"/>
  <c r="Y1251" i="8"/>
  <c r="Y1259" i="8"/>
  <c r="Y1267" i="8"/>
  <c r="Y1275" i="8"/>
  <c r="Y1283" i="8"/>
  <c r="Y1291" i="8"/>
  <c r="Y1299" i="8"/>
  <c r="Y1307" i="8"/>
  <c r="Y1322" i="8"/>
  <c r="AH1337" i="8"/>
  <c r="Y1417" i="8"/>
  <c r="Y1425" i="8"/>
  <c r="Y1433" i="8"/>
  <c r="Y1441" i="8"/>
  <c r="Y1455" i="8"/>
  <c r="Y1469" i="8"/>
  <c r="Y1486" i="8"/>
  <c r="Y1503" i="8"/>
  <c r="Y1517" i="8"/>
  <c r="AH1336" i="8"/>
  <c r="AH1344" i="8"/>
  <c r="Y1454" i="8"/>
  <c r="Y1471" i="8"/>
  <c r="Y1488" i="8"/>
  <c r="Y1502" i="8"/>
  <c r="Y1519" i="8"/>
  <c r="Y1540" i="8"/>
  <c r="Y1342" i="8"/>
  <c r="Y1350" i="8"/>
  <c r="Y1358" i="8"/>
  <c r="Y1366" i="8"/>
  <c r="Y1374" i="8"/>
  <c r="Y1382" i="8"/>
  <c r="Y1390" i="8"/>
  <c r="Y1398" i="8"/>
  <c r="Y1406" i="8"/>
  <c r="Y1414" i="8"/>
  <c r="Y1422" i="8"/>
  <c r="Y1430" i="8"/>
  <c r="Y1438" i="8"/>
  <c r="Y1448" i="8"/>
  <c r="Y1468" i="8"/>
  <c r="Y1482" i="8"/>
  <c r="Y1496" i="8"/>
  <c r="Y1516" i="8"/>
  <c r="Y1530" i="8"/>
  <c r="Y1456" i="8"/>
  <c r="Y1470" i="8"/>
  <c r="Y1484" i="8"/>
  <c r="Y1504" i="8"/>
  <c r="Y1518" i="8"/>
  <c r="Y1532" i="8"/>
  <c r="Y1550" i="8"/>
  <c r="Y1566" i="8"/>
  <c r="Y1580" i="8"/>
  <c r="Y1720" i="8"/>
  <c r="Y1686" i="8"/>
  <c r="Y1558" i="8"/>
  <c r="Y1572" i="8"/>
  <c r="Y1714" i="8"/>
  <c r="Y1762" i="8"/>
  <c r="Y1590" i="8"/>
  <c r="Y1598" i="8"/>
  <c r="Y1606" i="8"/>
  <c r="Y1614" i="8"/>
  <c r="Y1622" i="8"/>
  <c r="Y1630" i="8"/>
  <c r="Y1638" i="8"/>
  <c r="Y1646" i="8"/>
  <c r="Y1654" i="8"/>
  <c r="Y1662" i="8"/>
  <c r="Y1670" i="8"/>
  <c r="Y1702" i="8"/>
  <c r="Y1730" i="8"/>
  <c r="Y1766" i="8"/>
  <c r="Y1782" i="8"/>
  <c r="Y1796" i="8"/>
  <c r="Y1989" i="8"/>
  <c r="Y1696" i="8"/>
  <c r="Y1724" i="8"/>
  <c r="Y1758" i="8"/>
  <c r="Y2216" i="8"/>
  <c r="Y1539" i="8"/>
  <c r="Y1547" i="8"/>
  <c r="Y1555" i="8"/>
  <c r="Y1563" i="8"/>
  <c r="Y1571" i="8"/>
  <c r="Y1579" i="8"/>
  <c r="Y1587" i="8"/>
  <c r="Y1595" i="8"/>
  <c r="Y1603" i="8"/>
  <c r="Y1611" i="8"/>
  <c r="Y1619" i="8"/>
  <c r="Y1627" i="8"/>
  <c r="Y1635" i="8"/>
  <c r="Y1643" i="8"/>
  <c r="Y1651" i="8"/>
  <c r="Y1659" i="8"/>
  <c r="Y1667" i="8"/>
  <c r="Y1692" i="8"/>
  <c r="Y1726" i="8"/>
  <c r="Y1754" i="8"/>
  <c r="Y1774" i="8"/>
  <c r="Y1788" i="8"/>
  <c r="Y1804" i="8"/>
  <c r="Y1671" i="8"/>
  <c r="Y1679" i="8"/>
  <c r="Y1687" i="8"/>
  <c r="Y1695" i="8"/>
  <c r="Y1703" i="8"/>
  <c r="Y1711" i="8"/>
  <c r="Y1719" i="8"/>
  <c r="Y1727" i="8"/>
  <c r="Y1735" i="8"/>
  <c r="Y1743" i="8"/>
  <c r="Y1751" i="8"/>
  <c r="Y1759" i="8"/>
  <c r="Y1767" i="8"/>
  <c r="Y1775" i="8"/>
  <c r="Y1783" i="8"/>
  <c r="Y1791" i="8"/>
  <c r="Y1799" i="8"/>
  <c r="Y1807" i="8"/>
  <c r="Y1815" i="8"/>
  <c r="Y1823" i="8"/>
  <c r="Y1831" i="8"/>
  <c r="Y1839" i="8"/>
  <c r="Y1847" i="8"/>
  <c r="Y1855" i="8"/>
  <c r="Y1863" i="8"/>
  <c r="Y1871" i="8"/>
  <c r="Y1879" i="8"/>
  <c r="Y1887" i="8"/>
  <c r="Y1895" i="8"/>
  <c r="Y1903" i="8"/>
  <c r="Y1911" i="8"/>
  <c r="Y1919" i="8"/>
  <c r="Y1927" i="8"/>
  <c r="Y1935" i="8"/>
  <c r="Y1943" i="8"/>
  <c r="Y1951" i="8"/>
  <c r="Y1959" i="8"/>
  <c r="Y1991" i="8"/>
  <c r="Y2025" i="8"/>
  <c r="Y1965" i="8"/>
  <c r="Y1993" i="8"/>
  <c r="Y2170" i="8"/>
  <c r="Y1816" i="8"/>
  <c r="Y1824" i="8"/>
  <c r="Y1832" i="8"/>
  <c r="Y1840" i="8"/>
  <c r="Y1848" i="8"/>
  <c r="Y1856" i="8"/>
  <c r="Y1864" i="8"/>
  <c r="Y1872" i="8"/>
  <c r="Y1880" i="8"/>
  <c r="Y1888" i="8"/>
  <c r="Y1896" i="8"/>
  <c r="Y1904" i="8"/>
  <c r="Y1912" i="8"/>
  <c r="Y1920" i="8"/>
  <c r="Y1928" i="8"/>
  <c r="Y1936" i="8"/>
  <c r="Y1944" i="8"/>
  <c r="Y1952" i="8"/>
  <c r="Y1967" i="8"/>
  <c r="Y2001" i="8"/>
  <c r="Y2081" i="8"/>
  <c r="Y2027" i="8"/>
  <c r="Y2035" i="8"/>
  <c r="Y2043" i="8"/>
  <c r="Y2051" i="8"/>
  <c r="Y2059" i="8"/>
  <c r="Y2067" i="8"/>
  <c r="Y2075" i="8"/>
  <c r="Y2088" i="8"/>
  <c r="Y2104" i="8"/>
  <c r="Y2122" i="8"/>
  <c r="Y2136" i="8"/>
  <c r="Y2152" i="8"/>
  <c r="Y2168" i="8"/>
  <c r="Y2080" i="8"/>
  <c r="Y2180" i="8"/>
  <c r="Y2370" i="8"/>
  <c r="Y1966" i="8"/>
  <c r="Y1974" i="8"/>
  <c r="Y1982" i="8"/>
  <c r="Y1990" i="8"/>
  <c r="Y1998" i="8"/>
  <c r="Y2006" i="8"/>
  <c r="Y2014" i="8"/>
  <c r="Y2022" i="8"/>
  <c r="Y2030" i="8"/>
  <c r="Y2038" i="8"/>
  <c r="Y2046" i="8"/>
  <c r="Y2054" i="8"/>
  <c r="Y2062" i="8"/>
  <c r="Y2070" i="8"/>
  <c r="Y2078" i="8"/>
  <c r="Y2092" i="8"/>
  <c r="Y2110" i="8"/>
  <c r="Y2124" i="8"/>
  <c r="Y2140" i="8"/>
  <c r="Y2158" i="8"/>
  <c r="Y2210" i="8"/>
  <c r="Y2276" i="8"/>
  <c r="Y2190" i="8"/>
  <c r="Y2224" i="8"/>
  <c r="Y2252" i="8"/>
  <c r="Y2293" i="8"/>
  <c r="Y2364" i="8"/>
  <c r="Y2091" i="8"/>
  <c r="Y2099" i="8"/>
  <c r="Y2107" i="8"/>
  <c r="Y2115" i="8"/>
  <c r="Y2123" i="8"/>
  <c r="Y2131" i="8"/>
  <c r="Y2139" i="8"/>
  <c r="Y2147" i="8"/>
  <c r="Y2155" i="8"/>
  <c r="Y2163" i="8"/>
  <c r="Y2171" i="8"/>
  <c r="Y2179" i="8"/>
  <c r="Y2192" i="8"/>
  <c r="Y2226" i="8"/>
  <c r="Y2258" i="8"/>
  <c r="Y2287" i="8"/>
  <c r="Y2329" i="8"/>
  <c r="Y2374" i="8"/>
  <c r="Y2194" i="8"/>
  <c r="Y2222" i="8"/>
  <c r="Y2256" i="8"/>
  <c r="Y2282" i="8"/>
  <c r="Y2307" i="8"/>
  <c r="Y2275" i="8"/>
  <c r="Y2292" i="8"/>
  <c r="Y2306" i="8"/>
  <c r="Y2323" i="8"/>
  <c r="Y2340" i="8"/>
  <c r="Y2410" i="8"/>
  <c r="Y2191" i="8"/>
  <c r="Y2199" i="8"/>
  <c r="Y2207" i="8"/>
  <c r="Y2215" i="8"/>
  <c r="Y2223" i="8"/>
  <c r="Y2231" i="8"/>
  <c r="Y2239" i="8"/>
  <c r="Y2247" i="8"/>
  <c r="Y2255" i="8"/>
  <c r="Y2263" i="8"/>
  <c r="Y2272" i="8"/>
  <c r="Y2286" i="8"/>
  <c r="Y2300" i="8"/>
  <c r="Y2320" i="8"/>
  <c r="Y2334" i="8"/>
  <c r="Y2348" i="8"/>
  <c r="Y2366" i="8"/>
  <c r="Y2382" i="8"/>
  <c r="Y2402" i="8"/>
  <c r="Y2299" i="8"/>
  <c r="Y2316" i="8"/>
  <c r="Y2330" i="8"/>
  <c r="Y2392" i="8"/>
  <c r="Y2421" i="8"/>
  <c r="Y2469" i="8"/>
  <c r="Y2504" i="8"/>
  <c r="Y2437" i="8"/>
  <c r="Y2455" i="8"/>
  <c r="Y2496" i="8"/>
  <c r="Y2349" i="8"/>
  <c r="Y2357" i="8"/>
  <c r="Y2365" i="8"/>
  <c r="Y2373" i="8"/>
  <c r="Y2381" i="8"/>
  <c r="Y2389" i="8"/>
  <c r="Y2397" i="8"/>
  <c r="Y2405" i="8"/>
  <c r="Y2413" i="8"/>
  <c r="Y2445" i="8"/>
  <c r="Y2439" i="8"/>
  <c r="Y2508" i="8"/>
  <c r="Y2498" i="8"/>
  <c r="Y2422" i="8"/>
  <c r="Y2430" i="8"/>
  <c r="Y2438" i="8"/>
  <c r="Y2446" i="8"/>
  <c r="Y2454" i="8"/>
  <c r="Y2462" i="8"/>
  <c r="Y2470" i="8"/>
  <c r="Y2486" i="8"/>
  <c r="Y2510" i="8"/>
  <c r="Y2494" i="8"/>
  <c r="Y2588" i="8"/>
  <c r="Y2599" i="8"/>
  <c r="Y2481" i="8"/>
  <c r="Y2489" i="8"/>
  <c r="Y2497" i="8"/>
  <c r="Y2505" i="8"/>
  <c r="Y2513" i="8"/>
  <c r="Y2521" i="8"/>
  <c r="Y2529" i="8"/>
  <c r="Y2544" i="8"/>
  <c r="Y2574" i="8"/>
  <c r="Y2582" i="8"/>
  <c r="Y2562" i="8"/>
  <c r="Y2570" i="8"/>
  <c r="Y2518" i="8"/>
  <c r="Y2526" i="8"/>
  <c r="Y2534" i="8"/>
  <c r="Y2640" i="8"/>
  <c r="Y2537" i="8"/>
  <c r="Y2545" i="8"/>
  <c r="Y2553" i="8"/>
  <c r="Y2561" i="8"/>
  <c r="Y2569" i="8"/>
  <c r="Y2577" i="8"/>
  <c r="Y2585" i="8"/>
  <c r="Y2593" i="8"/>
  <c r="Y2607" i="8"/>
  <c r="Y2598" i="8"/>
  <c r="Y2606" i="8"/>
  <c r="Y2614" i="8"/>
  <c r="Y2624" i="8"/>
  <c r="Y2632" i="8"/>
  <c r="Y2660" i="8"/>
  <c r="Y2615" i="8"/>
  <c r="Y2628" i="8"/>
  <c r="Y2643" i="8"/>
  <c r="Y2664" i="8"/>
  <c r="Y2629" i="8"/>
  <c r="Y2637" i="8"/>
  <c r="Y2650" i="8"/>
  <c r="Y2676" i="8"/>
  <c r="Y2647" i="8"/>
  <c r="Y2662" i="8"/>
  <c r="Y2663" i="8"/>
  <c r="Y2670" i="8"/>
  <c r="Y2684" i="8"/>
  <c r="Y2692" i="8"/>
  <c r="Y2700" i="8"/>
  <c r="Y2720" i="8"/>
  <c r="Y2671" i="8"/>
  <c r="Y2679" i="8"/>
  <c r="Y2687" i="8"/>
  <c r="Y2695" i="8"/>
  <c r="Y2710" i="8"/>
  <c r="Y2705" i="8"/>
  <c r="Y2713" i="8"/>
  <c r="Y2721" i="8"/>
  <c r="Z189" i="8"/>
  <c r="Y188" i="8"/>
  <c r="Y186" i="8"/>
  <c r="AH182" i="8"/>
  <c r="Y192" i="8"/>
  <c r="Y184" i="8"/>
  <c r="AH183" i="8"/>
  <c r="AB182" i="8"/>
  <c r="AI181" i="8"/>
  <c r="AI127" i="8"/>
  <c r="Z121" i="8"/>
  <c r="AI79" i="8"/>
  <c r="Z73" i="8"/>
  <c r="Z45" i="8"/>
  <c r="AC38" i="8"/>
  <c r="Z34" i="8"/>
  <c r="Z31" i="8"/>
  <c r="AI31" i="8"/>
  <c r="Z25" i="8"/>
  <c r="AH464" i="8"/>
  <c r="AH416" i="8"/>
  <c r="Z390" i="8"/>
  <c r="AI692" i="8"/>
  <c r="AI690" i="8"/>
  <c r="AI696" i="8"/>
  <c r="Z393" i="8"/>
  <c r="AI686" i="8"/>
  <c r="AI693" i="8"/>
  <c r="AH377" i="8"/>
  <c r="Y384" i="8"/>
  <c r="Y375" i="8"/>
  <c r="Y383" i="8"/>
  <c r="AH680" i="8"/>
  <c r="AI373" i="8"/>
  <c r="W373" i="8"/>
  <c r="X373" i="8" s="1"/>
  <c r="AH366" i="8"/>
  <c r="AH664" i="8"/>
  <c r="Y367" i="8"/>
  <c r="AH670" i="8"/>
  <c r="AH663" i="8"/>
  <c r="AH671" i="8"/>
  <c r="AH353" i="8"/>
  <c r="AH654" i="8"/>
  <c r="Y353" i="8"/>
  <c r="Y361" i="8"/>
  <c r="AH650" i="8"/>
  <c r="AH657" i="8"/>
  <c r="Y339" i="8"/>
  <c r="Y347" i="8"/>
  <c r="AH644" i="8"/>
  <c r="AH643" i="8"/>
  <c r="AI337" i="8"/>
  <c r="W337" i="8"/>
  <c r="X337" i="8" s="1"/>
  <c r="AI336" i="8"/>
  <c r="AH330" i="8"/>
  <c r="AH628" i="8"/>
  <c r="Y331" i="8"/>
  <c r="AH634" i="8"/>
  <c r="AH627" i="8"/>
  <c r="AH635" i="8"/>
  <c r="AH317" i="8"/>
  <c r="AH618" i="8"/>
  <c r="Y317" i="8"/>
  <c r="Y325" i="8"/>
  <c r="AH614" i="8"/>
  <c r="AH621" i="8"/>
  <c r="AI305" i="8"/>
  <c r="W305" i="8"/>
  <c r="X305" i="8" s="1"/>
  <c r="AI304" i="8"/>
  <c r="AH612" i="8"/>
  <c r="Y309" i="8"/>
  <c r="AB302" i="8"/>
  <c r="AH605" i="8"/>
  <c r="AH613" i="8"/>
  <c r="AH293" i="8"/>
  <c r="AH594" i="8"/>
  <c r="Y293" i="8"/>
  <c r="Y301" i="8"/>
  <c r="AH590" i="8"/>
  <c r="AH597" i="8"/>
  <c r="AI281" i="8"/>
  <c r="W281" i="8"/>
  <c r="X281" i="8" s="1"/>
  <c r="AI280" i="8"/>
  <c r="AH588" i="8"/>
  <c r="Y285" i="8"/>
  <c r="AB278" i="8"/>
  <c r="AH581" i="8"/>
  <c r="AH269" i="8"/>
  <c r="AH570" i="8"/>
  <c r="Y269" i="8"/>
  <c r="Y277" i="8"/>
  <c r="AH566" i="8"/>
  <c r="AH573" i="8"/>
  <c r="AI257" i="8"/>
  <c r="W257" i="8"/>
  <c r="X257" i="8" s="1"/>
  <c r="AI256" i="8"/>
  <c r="AH564" i="8"/>
  <c r="Y261" i="8"/>
  <c r="AB254" i="8"/>
  <c r="AH557" i="8"/>
  <c r="AH565" i="8"/>
  <c r="AH245" i="8"/>
  <c r="AH546" i="8"/>
  <c r="Y245" i="8"/>
  <c r="Y253" i="8"/>
  <c r="AH542" i="8"/>
  <c r="AH549" i="8"/>
  <c r="Y238" i="8"/>
  <c r="Y231" i="8"/>
  <c r="Y239" i="8"/>
  <c r="AH536" i="8"/>
  <c r="AI229" i="8"/>
  <c r="W229" i="8"/>
  <c r="X229" i="8" s="1"/>
  <c r="AI228" i="8"/>
  <c r="AH221" i="8"/>
  <c r="Y221" i="8"/>
  <c r="Y229" i="8"/>
  <c r="AH211" i="8"/>
  <c r="AH207" i="8"/>
  <c r="Y214" i="8"/>
  <c r="Z187" i="8"/>
  <c r="AI1355" i="8"/>
  <c r="AI1357" i="8"/>
  <c r="AI1354" i="8"/>
  <c r="AI180" i="8"/>
  <c r="Z176" i="8"/>
  <c r="AI166" i="8"/>
  <c r="Z162" i="8"/>
  <c r="Z139" i="8"/>
  <c r="AI139" i="8"/>
  <c r="Z133" i="8"/>
  <c r="AI89" i="8"/>
  <c r="AI97" i="8"/>
  <c r="AI45" i="8"/>
  <c r="B47" i="79"/>
  <c r="C47" i="79" s="1"/>
  <c r="AI36" i="8"/>
  <c r="AC2702" i="8"/>
  <c r="AH2717" i="8"/>
  <c r="AH2725" i="8"/>
  <c r="AI2670" i="8"/>
  <c r="W2667" i="8"/>
  <c r="X2667" i="8" s="1"/>
  <c r="AC2666" i="8"/>
  <c r="AI2646" i="8"/>
  <c r="W2643" i="8"/>
  <c r="X2643" i="8" s="1"/>
  <c r="AC2642" i="8"/>
  <c r="AI2651" i="8"/>
  <c r="AI2648" i="8"/>
  <c r="AI2643" i="8"/>
  <c r="AH2664" i="8"/>
  <c r="AH2662" i="8"/>
  <c r="AH2660" i="8"/>
  <c r="AH2658" i="8"/>
  <c r="AH2656" i="8"/>
  <c r="AB2654" i="8"/>
  <c r="AH2657" i="8"/>
  <c r="AH2654" i="8"/>
  <c r="AH2665" i="8"/>
  <c r="AH2655" i="8"/>
  <c r="AH2661" i="8"/>
  <c r="AH2663" i="8"/>
  <c r="AH2659" i="8"/>
  <c r="AI2649" i="8"/>
  <c r="AH2627" i="8"/>
  <c r="AH2624" i="8"/>
  <c r="AH2625" i="8"/>
  <c r="AH2622" i="8"/>
  <c r="AH2621" i="8"/>
  <c r="AH2619" i="8"/>
  <c r="AH2618" i="8"/>
  <c r="AH2628" i="8"/>
  <c r="AH2623" i="8"/>
  <c r="AH2620" i="8"/>
  <c r="AB2618" i="8"/>
  <c r="AH2629" i="8"/>
  <c r="AH2626" i="8"/>
  <c r="AH2519" i="8"/>
  <c r="AB2510" i="8"/>
  <c r="AI2552" i="8"/>
  <c r="AI2551" i="8"/>
  <c r="AI2508" i="8"/>
  <c r="AH2573" i="8"/>
  <c r="AH2581" i="8"/>
  <c r="AI2490" i="8"/>
  <c r="AI2488" i="8"/>
  <c r="AI2487" i="8"/>
  <c r="AI2495" i="8"/>
  <c r="W2413" i="8"/>
  <c r="X2413" i="8" s="1"/>
  <c r="AH2300" i="8"/>
  <c r="AB2294" i="8"/>
  <c r="W2295" i="8"/>
  <c r="X2295" i="8" s="1"/>
  <c r="AI2412" i="8"/>
  <c r="W2407" i="8"/>
  <c r="X2407" i="8" s="1"/>
  <c r="AH2405" i="8"/>
  <c r="AH2413" i="8"/>
  <c r="AI2409" i="8"/>
  <c r="AH2391" i="8"/>
  <c r="AH2399" i="8"/>
  <c r="AI2398" i="8"/>
  <c r="AI2395" i="8"/>
  <c r="W2347" i="8"/>
  <c r="X2347" i="8" s="1"/>
  <c r="AI2348" i="8"/>
  <c r="AI2352" i="8"/>
  <c r="AH2289" i="8"/>
  <c r="AH2296" i="8"/>
  <c r="AH2295" i="8"/>
  <c r="AH2303" i="8"/>
  <c r="W2225" i="8"/>
  <c r="X2225" i="8" s="1"/>
  <c r="AI2232" i="8"/>
  <c r="AI2231" i="8"/>
  <c r="AI2216" i="8"/>
  <c r="AC2210" i="8"/>
  <c r="W2211" i="8"/>
  <c r="X2211" i="8" s="1"/>
  <c r="AI2218" i="8"/>
  <c r="AH2374" i="8"/>
  <c r="AH2376" i="8"/>
  <c r="AI2374" i="8"/>
  <c r="AH2243" i="8"/>
  <c r="AB2234" i="8"/>
  <c r="AI2208" i="8"/>
  <c r="AH2136" i="8"/>
  <c r="AH2132" i="8"/>
  <c r="AH2128" i="8"/>
  <c r="AB2126" i="8"/>
  <c r="AD2126" i="8" s="1"/>
  <c r="AH2130" i="8"/>
  <c r="AH2134" i="8"/>
  <c r="AH2129" i="8"/>
  <c r="AH2137" i="8"/>
  <c r="AI2269" i="8"/>
  <c r="AH2220" i="8"/>
  <c r="AH2215" i="8"/>
  <c r="W2357" i="8"/>
  <c r="X2357" i="8" s="1"/>
  <c r="AI2358" i="8"/>
  <c r="AI2362" i="8"/>
  <c r="AI2292" i="8"/>
  <c r="AI2264" i="8"/>
  <c r="AI2266" i="8"/>
  <c r="W2259" i="8"/>
  <c r="X2259" i="8" s="1"/>
  <c r="AI2268" i="8"/>
  <c r="AI2260" i="8"/>
  <c r="AC2258" i="8"/>
  <c r="AI2262" i="8"/>
  <c r="AH2255" i="8"/>
  <c r="AH2252" i="8"/>
  <c r="AH2247" i="8"/>
  <c r="AB2246" i="8"/>
  <c r="AH2256" i="8"/>
  <c r="AH2254" i="8"/>
  <c r="AH2249" i="8"/>
  <c r="AI2243" i="8"/>
  <c r="AH2175" i="8"/>
  <c r="AH2183" i="8"/>
  <c r="AI2179" i="8"/>
  <c r="AB2138" i="8"/>
  <c r="AD2138" i="8" s="1"/>
  <c r="AH2140" i="8"/>
  <c r="AH2144" i="8"/>
  <c r="AH2148" i="8"/>
  <c r="AH2143" i="8"/>
  <c r="AH2122" i="8"/>
  <c r="AH2118" i="8"/>
  <c r="AH2124" i="8"/>
  <c r="AB2114" i="8"/>
  <c r="AH2116" i="8"/>
  <c r="AH2120" i="8"/>
  <c r="AH2119" i="8"/>
  <c r="AH2098" i="8"/>
  <c r="AH2094" i="8"/>
  <c r="AH2096" i="8"/>
  <c r="AH2100" i="8"/>
  <c r="AB2090" i="8"/>
  <c r="AH2092" i="8"/>
  <c r="AH2095" i="8"/>
  <c r="AI2194" i="8"/>
  <c r="AI2193" i="8"/>
  <c r="AH2169" i="8"/>
  <c r="AI2173" i="8"/>
  <c r="AI2248" i="8"/>
  <c r="W2199" i="8"/>
  <c r="X2199" i="8" s="1"/>
  <c r="AI2204" i="8"/>
  <c r="AC2198" i="8"/>
  <c r="W2151" i="8"/>
  <c r="X2151" i="8" s="1"/>
  <c r="AH1962" i="8"/>
  <c r="AH1955" i="8"/>
  <c r="AH1947" i="8"/>
  <c r="AH1953" i="8"/>
  <c r="AH1951" i="8"/>
  <c r="AH1957" i="8"/>
  <c r="AH1949" i="8"/>
  <c r="AH1927" i="8"/>
  <c r="AH1933" i="8"/>
  <c r="AH1925" i="8"/>
  <c r="AH1931" i="8"/>
  <c r="AH1923" i="8"/>
  <c r="AH1929" i="8"/>
  <c r="AH1907" i="8"/>
  <c r="AH1899" i="8"/>
  <c r="AH1905" i="8"/>
  <c r="AH1903" i="8"/>
  <c r="AH1909" i="8"/>
  <c r="AH1901" i="8"/>
  <c r="AH1879" i="8"/>
  <c r="AH1885" i="8"/>
  <c r="AH1877" i="8"/>
  <c r="AH1883" i="8"/>
  <c r="AH1875" i="8"/>
  <c r="AH1881" i="8"/>
  <c r="AH1859" i="8"/>
  <c r="AH1851" i="8"/>
  <c r="AH1857" i="8"/>
  <c r="AH1855" i="8"/>
  <c r="AH1861" i="8"/>
  <c r="AH1853" i="8"/>
  <c r="AH1831" i="8"/>
  <c r="AH1837" i="8"/>
  <c r="AH1829" i="8"/>
  <c r="AH1835" i="8"/>
  <c r="AH1827" i="8"/>
  <c r="AH1833" i="8"/>
  <c r="AH1966" i="8"/>
  <c r="W1827" i="8"/>
  <c r="X1827" i="8" s="1"/>
  <c r="W1795" i="8"/>
  <c r="X1795" i="8" s="1"/>
  <c r="AB1790" i="8"/>
  <c r="W1789" i="8"/>
  <c r="X1789" i="8" s="1"/>
  <c r="W1771" i="8"/>
  <c r="X1771" i="8" s="1"/>
  <c r="AB1766" i="8"/>
  <c r="W1765" i="8"/>
  <c r="X1765" i="8" s="1"/>
  <c r="AI1689" i="8"/>
  <c r="W1980" i="8"/>
  <c r="X1980" i="8" s="1"/>
  <c r="W1911" i="8"/>
  <c r="X1911" i="8" s="1"/>
  <c r="AH1860" i="8"/>
  <c r="AI1811" i="8"/>
  <c r="AI1783" i="8"/>
  <c r="AI1699" i="8"/>
  <c r="W2127" i="8"/>
  <c r="X2127" i="8" s="1"/>
  <c r="AI2029" i="8"/>
  <c r="W1851" i="8"/>
  <c r="X1851" i="8" s="1"/>
  <c r="AH1813" i="8"/>
  <c r="AH1809" i="8"/>
  <c r="AH1805" i="8"/>
  <c r="AH1804" i="8"/>
  <c r="AH1812" i="8"/>
  <c r="W1787" i="8"/>
  <c r="X1787" i="8" s="1"/>
  <c r="AH1789" i="8"/>
  <c r="AH1785" i="8"/>
  <c r="AH1781" i="8"/>
  <c r="AH1780" i="8"/>
  <c r="AH1788" i="8"/>
  <c r="AI1713" i="8"/>
  <c r="AC1970" i="8"/>
  <c r="AI1978" i="8"/>
  <c r="AI2086" i="8"/>
  <c r="AC2078" i="8"/>
  <c r="AI2087" i="8"/>
  <c r="AH2082" i="8"/>
  <c r="AH2086" i="8"/>
  <c r="AH2085" i="8"/>
  <c r="AI1967" i="8"/>
  <c r="AI1968" i="8"/>
  <c r="AH1884" i="8"/>
  <c r="AC1766" i="8"/>
  <c r="AI1771" i="8"/>
  <c r="AI1798" i="8"/>
  <c r="AI1800" i="8"/>
  <c r="AI1801" i="8"/>
  <c r="W1731" i="8"/>
  <c r="X1731" i="8" s="1"/>
  <c r="AI1736" i="8"/>
  <c r="AC1730" i="8"/>
  <c r="AI1726" i="8"/>
  <c r="AI1725" i="8"/>
  <c r="AI1700" i="8"/>
  <c r="AH1725" i="8"/>
  <c r="AI1702" i="8"/>
  <c r="AH1691" i="8"/>
  <c r="AH1688" i="8"/>
  <c r="AH1683" i="8"/>
  <c r="AB1682" i="8"/>
  <c r="AH1692" i="8"/>
  <c r="AH1687" i="8"/>
  <c r="AH1684" i="8"/>
  <c r="AH1685" i="8"/>
  <c r="AH1690" i="8"/>
  <c r="AH1693" i="8"/>
  <c r="AH1679" i="8"/>
  <c r="AB1670" i="8"/>
  <c r="AH1587" i="8"/>
  <c r="AH1595" i="8"/>
  <c r="AI1692" i="8"/>
  <c r="AI1671" i="8"/>
  <c r="AI1679" i="8"/>
  <c r="AI1588" i="8"/>
  <c r="AI1596" i="8"/>
  <c r="AI1589" i="8"/>
  <c r="AI1597" i="8"/>
  <c r="W1532" i="8"/>
  <c r="X1532" i="8" s="1"/>
  <c r="AH1564" i="8"/>
  <c r="W1533" i="8"/>
  <c r="X1533" i="8" s="1"/>
  <c r="AI1561" i="8"/>
  <c r="AI1559" i="8"/>
  <c r="AI1557" i="8"/>
  <c r="AI1555" i="8"/>
  <c r="AI1553" i="8"/>
  <c r="AI1551" i="8"/>
  <c r="AI1550" i="8"/>
  <c r="AI1560" i="8"/>
  <c r="AI1556" i="8"/>
  <c r="AI1552" i="8"/>
  <c r="AI1558" i="8"/>
  <c r="AI1554" i="8"/>
  <c r="AC1526" i="8"/>
  <c r="W1526" i="8"/>
  <c r="X1526" i="8" s="1"/>
  <c r="AB1502" i="8"/>
  <c r="AH1568" i="8"/>
  <c r="AH1565" i="8"/>
  <c r="AB1526" i="8"/>
  <c r="AI1542" i="8"/>
  <c r="AC1538" i="8"/>
  <c r="AI1572" i="8"/>
  <c r="AI1562" i="8"/>
  <c r="AI1569" i="8"/>
  <c r="AH1552" i="8"/>
  <c r="AH1551" i="8"/>
  <c r="AC1466" i="8"/>
  <c r="AC1394" i="8"/>
  <c r="W1394" i="8"/>
  <c r="X1394" i="8" s="1"/>
  <c r="AI1333" i="8"/>
  <c r="W1333" i="8"/>
  <c r="X1333" i="8" s="1"/>
  <c r="AH1326" i="8"/>
  <c r="AI1324" i="8"/>
  <c r="W1324" i="8"/>
  <c r="X1324" i="8" s="1"/>
  <c r="AI1318" i="8"/>
  <c r="W1318" i="8"/>
  <c r="X1318" i="8" s="1"/>
  <c r="AH1305" i="8"/>
  <c r="AH1304" i="8"/>
  <c r="AH1293" i="8"/>
  <c r="AH1292" i="8"/>
  <c r="AH1281" i="8"/>
  <c r="AH1280" i="8"/>
  <c r="AH1269" i="8"/>
  <c r="AH1268" i="8"/>
  <c r="AH1257" i="8"/>
  <c r="AH1256" i="8"/>
  <c r="AH1241" i="8"/>
  <c r="AH1240" i="8"/>
  <c r="AH1207" i="8"/>
  <c r="AH1206" i="8"/>
  <c r="AH1193" i="8"/>
  <c r="AH1192" i="8"/>
  <c r="AC1490" i="8"/>
  <c r="AH1327" i="8"/>
  <c r="AH1324" i="8"/>
  <c r="AH1322" i="8"/>
  <c r="AI1317" i="8"/>
  <c r="W1317" i="8"/>
  <c r="X1317" i="8" s="1"/>
  <c r="AH1286" i="8"/>
  <c r="AH1238" i="8"/>
  <c r="AH1226" i="8"/>
  <c r="AH1407" i="8"/>
  <c r="AH1387" i="8"/>
  <c r="AH1373" i="8"/>
  <c r="AH1367" i="8"/>
  <c r="AI1537" i="8"/>
  <c r="AI1535" i="8"/>
  <c r="AI1533" i="8"/>
  <c r="AI1534" i="8"/>
  <c r="AI1529" i="8"/>
  <c r="AI1526" i="8"/>
  <c r="AC1358" i="8"/>
  <c r="AI1536" i="8"/>
  <c r="AI1531" i="8"/>
  <c r="AI1530" i="8"/>
  <c r="AI1527" i="8"/>
  <c r="AI1532" i="8"/>
  <c r="AI1528" i="8"/>
  <c r="W1358" i="8"/>
  <c r="X1358" i="8" s="1"/>
  <c r="W1326" i="8"/>
  <c r="X1326" i="8" s="1"/>
  <c r="AI1499" i="8"/>
  <c r="AI1501" i="8"/>
  <c r="AI1497" i="8"/>
  <c r="AH1489" i="8"/>
  <c r="AH1487" i="8"/>
  <c r="AH1485" i="8"/>
  <c r="AH1483" i="8"/>
  <c r="AH1481" i="8"/>
  <c r="AH1479" i="8"/>
  <c r="AH1478" i="8"/>
  <c r="AH1488" i="8"/>
  <c r="AH1480" i="8"/>
  <c r="AH1486" i="8"/>
  <c r="AH1484" i="8"/>
  <c r="AB1310" i="8"/>
  <c r="AH1482" i="8"/>
  <c r="AH1310" i="8"/>
  <c r="AH1472" i="8"/>
  <c r="AH1469" i="8"/>
  <c r="AH1477" i="8"/>
  <c r="W1295" i="8"/>
  <c r="X1295" i="8" s="1"/>
  <c r="W1289" i="8"/>
  <c r="X1289" i="8" s="1"/>
  <c r="AH1464" i="8"/>
  <c r="AH1455" i="8"/>
  <c r="AH1463" i="8"/>
  <c r="W1275" i="8"/>
  <c r="X1275" i="8" s="1"/>
  <c r="AH1450" i="8"/>
  <c r="AH1442" i="8"/>
  <c r="AH1449" i="8"/>
  <c r="W1269" i="8"/>
  <c r="X1269" i="8" s="1"/>
  <c r="AH1432" i="8"/>
  <c r="AH1440" i="8"/>
  <c r="AH1435" i="8"/>
  <c r="W1261" i="8"/>
  <c r="X1261" i="8" s="1"/>
  <c r="AH1426" i="8"/>
  <c r="AH1421" i="8"/>
  <c r="AH1429" i="8"/>
  <c r="AH1414" i="8"/>
  <c r="W1231" i="8"/>
  <c r="X1231" i="8" s="1"/>
  <c r="AH1402" i="8"/>
  <c r="AH1386" i="8"/>
  <c r="AH1378" i="8"/>
  <c r="AH1362" i="8"/>
  <c r="AC1442" i="8"/>
  <c r="AH1537" i="8"/>
  <c r="AH1535" i="8"/>
  <c r="AH1533" i="8"/>
  <c r="AH1531" i="8"/>
  <c r="AH1529" i="8"/>
  <c r="AH1527" i="8"/>
  <c r="AH1526" i="8"/>
  <c r="AH1536" i="8"/>
  <c r="AH1532" i="8"/>
  <c r="AH1528" i="8"/>
  <c r="AH1534" i="8"/>
  <c r="AB1358" i="8"/>
  <c r="AH1530" i="8"/>
  <c r="AI1502" i="8"/>
  <c r="AI1507" i="8"/>
  <c r="AI1512" i="8"/>
  <c r="AH1496" i="8"/>
  <c r="AH1500" i="8"/>
  <c r="AH1493" i="8"/>
  <c r="AH1501" i="8"/>
  <c r="AH1314" i="8"/>
  <c r="AH1325" i="8"/>
  <c r="AI1312" i="8"/>
  <c r="AH1229" i="8"/>
  <c r="AH1191" i="8"/>
  <c r="AI1160" i="8"/>
  <c r="AI1154" i="8"/>
  <c r="AI1161" i="8"/>
  <c r="AI1111" i="8"/>
  <c r="AH1219" i="8"/>
  <c r="W1207" i="8"/>
  <c r="X1207" i="8" s="1"/>
  <c r="AI1146" i="8"/>
  <c r="W1083" i="8"/>
  <c r="X1083" i="8" s="1"/>
  <c r="AC1082" i="8"/>
  <c r="AI1119" i="8"/>
  <c r="AI1127" i="8"/>
  <c r="AI1320" i="8"/>
  <c r="AH1243" i="8"/>
  <c r="AH1215" i="8"/>
  <c r="AI1144" i="8"/>
  <c r="AI1133" i="8"/>
  <c r="AI1141" i="8"/>
  <c r="AI1148" i="8"/>
  <c r="AI1142" i="8"/>
  <c r="AI1149" i="8"/>
  <c r="W995" i="8"/>
  <c r="X995" i="8" s="1"/>
  <c r="AH1090" i="8"/>
  <c r="AH1092" i="8"/>
  <c r="AH1065" i="8"/>
  <c r="AH1064" i="8"/>
  <c r="AH1066" i="8"/>
  <c r="Y991" i="8"/>
  <c r="W977" i="8"/>
  <c r="X977" i="8" s="1"/>
  <c r="AI947" i="8"/>
  <c r="W947" i="8"/>
  <c r="X947" i="8" s="1"/>
  <c r="AI939" i="8"/>
  <c r="AI1016" i="8"/>
  <c r="AI1014" i="8"/>
  <c r="AI1012" i="8"/>
  <c r="Z949" i="8"/>
  <c r="Z947" i="8"/>
  <c r="Z945" i="8"/>
  <c r="Z943" i="8"/>
  <c r="Z941" i="8"/>
  <c r="Z939" i="8"/>
  <c r="AC938" i="8"/>
  <c r="W939" i="8"/>
  <c r="X939" i="8" s="1"/>
  <c r="AI931" i="8"/>
  <c r="AI930" i="8"/>
  <c r="W931" i="8"/>
  <c r="X931" i="8" s="1"/>
  <c r="AI927" i="8"/>
  <c r="AI1002" i="8"/>
  <c r="AI1000" i="8"/>
  <c r="Z937" i="8"/>
  <c r="Z935" i="8"/>
  <c r="Z933" i="8"/>
  <c r="Z931" i="8"/>
  <c r="Z929" i="8"/>
  <c r="Z927" i="8"/>
  <c r="AC926" i="8"/>
  <c r="W927" i="8"/>
  <c r="X927" i="8" s="1"/>
  <c r="AI1090" i="8"/>
  <c r="AI1086" i="8"/>
  <c r="AI1087" i="8"/>
  <c r="Y982" i="8"/>
  <c r="AH1048" i="8"/>
  <c r="AH1053" i="8"/>
  <c r="Y983" i="8"/>
  <c r="Z979" i="8"/>
  <c r="AI1054" i="8"/>
  <c r="Z976" i="8"/>
  <c r="Z984" i="8"/>
  <c r="AI1046" i="8"/>
  <c r="AI1053" i="8"/>
  <c r="AI945" i="8"/>
  <c r="W945" i="8"/>
  <c r="X945" i="8" s="1"/>
  <c r="AI944" i="8"/>
  <c r="AI935" i="8"/>
  <c r="W935" i="8"/>
  <c r="X935" i="8" s="1"/>
  <c r="AH929" i="8"/>
  <c r="AI899" i="8"/>
  <c r="W899" i="8"/>
  <c r="X899" i="8" s="1"/>
  <c r="AI877" i="8"/>
  <c r="W877" i="8"/>
  <c r="X877" i="8" s="1"/>
  <c r="AI876" i="8"/>
  <c r="AH1034" i="8"/>
  <c r="AH1036" i="8"/>
  <c r="AH1041" i="8"/>
  <c r="Y969" i="8"/>
  <c r="Z967" i="8"/>
  <c r="AI1040" i="8"/>
  <c r="Z966" i="8"/>
  <c r="AI1036" i="8"/>
  <c r="AI1034" i="8"/>
  <c r="AI1041" i="8"/>
  <c r="AH943" i="8"/>
  <c r="Y934" i="8"/>
  <c r="Y930" i="8"/>
  <c r="AI1009" i="8"/>
  <c r="AI909" i="8"/>
  <c r="AI908" i="8"/>
  <c r="W909" i="8"/>
  <c r="X909" i="8" s="1"/>
  <c r="AI906" i="8"/>
  <c r="Y912" i="8"/>
  <c r="Y908" i="8"/>
  <c r="Y904" i="8"/>
  <c r="AH903" i="8"/>
  <c r="W903" i="8"/>
  <c r="X903" i="8" s="1"/>
  <c r="AH902" i="8"/>
  <c r="Z899" i="8"/>
  <c r="W893" i="8"/>
  <c r="X893" i="8" s="1"/>
  <c r="AH964" i="8"/>
  <c r="AH972" i="8"/>
  <c r="AH967" i="8"/>
  <c r="Y899" i="8"/>
  <c r="AI888" i="8"/>
  <c r="AH885" i="8"/>
  <c r="W885" i="8"/>
  <c r="X885" i="8" s="1"/>
  <c r="AH884" i="8"/>
  <c r="AB878" i="8"/>
  <c r="AH855" i="8"/>
  <c r="AH854" i="8"/>
  <c r="AC1022" i="8"/>
  <c r="AI1097" i="8"/>
  <c r="AI1105" i="8"/>
  <c r="W975" i="8"/>
  <c r="X975" i="8" s="1"/>
  <c r="AC974" i="8"/>
  <c r="Y958" i="8"/>
  <c r="AH1028" i="8"/>
  <c r="AH1022" i="8"/>
  <c r="AH1032" i="8"/>
  <c r="Z951" i="8"/>
  <c r="Z959" i="8"/>
  <c r="AI1028" i="8"/>
  <c r="Z956" i="8"/>
  <c r="AI1027" i="8"/>
  <c r="AI1033" i="8"/>
  <c r="AI941" i="8"/>
  <c r="AI940" i="8"/>
  <c r="W941" i="8"/>
  <c r="X941" i="8" s="1"/>
  <c r="Y936" i="8"/>
  <c r="AH1004" i="8"/>
  <c r="AH998" i="8"/>
  <c r="AH1005" i="8"/>
  <c r="Y929" i="8"/>
  <c r="Y937" i="8"/>
  <c r="AH958" i="8"/>
  <c r="AH953" i="8"/>
  <c r="AH961" i="8"/>
  <c r="Y885" i="8"/>
  <c r="AH896" i="8"/>
  <c r="AH868" i="8"/>
  <c r="AI501" i="8"/>
  <c r="W501" i="8"/>
  <c r="X501" i="8" s="1"/>
  <c r="AI491" i="8"/>
  <c r="W491" i="8"/>
  <c r="X491" i="8" s="1"/>
  <c r="AI483" i="8"/>
  <c r="W483" i="8"/>
  <c r="X483" i="8" s="1"/>
  <c r="AI481" i="8"/>
  <c r="W481" i="8"/>
  <c r="X481" i="8" s="1"/>
  <c r="AI473" i="8"/>
  <c r="W473" i="8"/>
  <c r="X473" i="8" s="1"/>
  <c r="AI463" i="8"/>
  <c r="W463" i="8"/>
  <c r="X463" i="8" s="1"/>
  <c r="AI453" i="8"/>
  <c r="W453" i="8"/>
  <c r="X453" i="8" s="1"/>
  <c r="AI443" i="8"/>
  <c r="W443" i="8"/>
  <c r="X443" i="8" s="1"/>
  <c r="AI435" i="8"/>
  <c r="W435" i="8"/>
  <c r="X435" i="8" s="1"/>
  <c r="AI433" i="8"/>
  <c r="W433" i="8"/>
  <c r="X433" i="8" s="1"/>
  <c r="AI425" i="8"/>
  <c r="W425" i="8"/>
  <c r="X425" i="8" s="1"/>
  <c r="AI415" i="8"/>
  <c r="W415" i="8"/>
  <c r="X415" i="8" s="1"/>
  <c r="AI405" i="8"/>
  <c r="W405" i="8"/>
  <c r="X405" i="8" s="1"/>
  <c r="AI397" i="8"/>
  <c r="W397" i="8"/>
  <c r="X397" i="8" s="1"/>
  <c r="AI393" i="8"/>
  <c r="W393" i="8"/>
  <c r="X393" i="8" s="1"/>
  <c r="AI389" i="8"/>
  <c r="W389" i="8"/>
  <c r="X389" i="8" s="1"/>
  <c r="Z833" i="8"/>
  <c r="W831" i="8"/>
  <c r="X831" i="8" s="1"/>
  <c r="AC830" i="8"/>
  <c r="Z831" i="8"/>
  <c r="AI792" i="8"/>
  <c r="Z793" i="8"/>
  <c r="Z785" i="8"/>
  <c r="W783" i="8"/>
  <c r="X783" i="8" s="1"/>
  <c r="Z787" i="8"/>
  <c r="Z789" i="8"/>
  <c r="AC782" i="8"/>
  <c r="Z791" i="8"/>
  <c r="Z783" i="8"/>
  <c r="AI760" i="8"/>
  <c r="AI744" i="8"/>
  <c r="Z745" i="8"/>
  <c r="Z737" i="8"/>
  <c r="W735" i="8"/>
  <c r="X735" i="8" s="1"/>
  <c r="Z739" i="8"/>
  <c r="Z741" i="8"/>
  <c r="AC734" i="8"/>
  <c r="Z743" i="8"/>
  <c r="Z735" i="8"/>
  <c r="AI712" i="8"/>
  <c r="Z685" i="8"/>
  <c r="Z677" i="8"/>
  <c r="W675" i="8"/>
  <c r="X675" i="8" s="1"/>
  <c r="Z679" i="8"/>
  <c r="Z681" i="8"/>
  <c r="AC674" i="8"/>
  <c r="Z683" i="8"/>
  <c r="Z675" i="8"/>
  <c r="Z661" i="8"/>
  <c r="Z653" i="8"/>
  <c r="W651" i="8"/>
  <c r="X651" i="8" s="1"/>
  <c r="Z655" i="8"/>
  <c r="Z657" i="8"/>
  <c r="AC650" i="8"/>
  <c r="Z659" i="8"/>
  <c r="Z651" i="8"/>
  <c r="Z637" i="8"/>
  <c r="Z629" i="8"/>
  <c r="W627" i="8"/>
  <c r="X627" i="8" s="1"/>
  <c r="Z631" i="8"/>
  <c r="Z633" i="8"/>
  <c r="AC626" i="8"/>
  <c r="Z635" i="8"/>
  <c r="Z627" i="8"/>
  <c r="Z613" i="8"/>
  <c r="Z605" i="8"/>
  <c r="W603" i="8"/>
  <c r="X603" i="8" s="1"/>
  <c r="Z607" i="8"/>
  <c r="Z609" i="8"/>
  <c r="AC602" i="8"/>
  <c r="Z611" i="8"/>
  <c r="Z603" i="8"/>
  <c r="Z589" i="8"/>
  <c r="Z581" i="8"/>
  <c r="W579" i="8"/>
  <c r="X579" i="8" s="1"/>
  <c r="Z583" i="8"/>
  <c r="Z585" i="8"/>
  <c r="AC578" i="8"/>
  <c r="Z587" i="8"/>
  <c r="Z579" i="8"/>
  <c r="Z565" i="8"/>
  <c r="Z557" i="8"/>
  <c r="W555" i="8"/>
  <c r="X555" i="8" s="1"/>
  <c r="Z559" i="8"/>
  <c r="Z561" i="8"/>
  <c r="AC554" i="8"/>
  <c r="Z563" i="8"/>
  <c r="Z555" i="8"/>
  <c r="AH517" i="8"/>
  <c r="W517" i="8"/>
  <c r="X517" i="8" s="1"/>
  <c r="AH513" i="8"/>
  <c r="W513" i="8"/>
  <c r="X513" i="8" s="1"/>
  <c r="AH508" i="8"/>
  <c r="Y516" i="8"/>
  <c r="Y514" i="8"/>
  <c r="Y512" i="8"/>
  <c r="Y510" i="8"/>
  <c r="Y508" i="8"/>
  <c r="AB506" i="8"/>
  <c r="AI505" i="8"/>
  <c r="W505" i="8"/>
  <c r="X505" i="8" s="1"/>
  <c r="AH497" i="8"/>
  <c r="AH483" i="8"/>
  <c r="AH482" i="8"/>
  <c r="AH473" i="8"/>
  <c r="AH459" i="8"/>
  <c r="AH458" i="8"/>
  <c r="AH449" i="8"/>
  <c r="AH435" i="8"/>
  <c r="AH434" i="8"/>
  <c r="AH425" i="8"/>
  <c r="AH411" i="8"/>
  <c r="AH410" i="8"/>
  <c r="AH401" i="8"/>
  <c r="AH386" i="8"/>
  <c r="AH387" i="8"/>
  <c r="W867" i="8"/>
  <c r="X867" i="8" s="1"/>
  <c r="Y847" i="8"/>
  <c r="AB842" i="8"/>
  <c r="AI798" i="8"/>
  <c r="AH784" i="8"/>
  <c r="AH768" i="8"/>
  <c r="AI750" i="8"/>
  <c r="AH736" i="8"/>
  <c r="AH720" i="8"/>
  <c r="AI702" i="8"/>
  <c r="Y550" i="8"/>
  <c r="AI529" i="8"/>
  <c r="Z500" i="8"/>
  <c r="AI794" i="8"/>
  <c r="AI801" i="8"/>
  <c r="Z490" i="8"/>
  <c r="AI787" i="8"/>
  <c r="Z480" i="8"/>
  <c r="Z472" i="8"/>
  <c r="AI773" i="8"/>
  <c r="AI781" i="8"/>
  <c r="Z462" i="8"/>
  <c r="AI759" i="8"/>
  <c r="AI767" i="8"/>
  <c r="Z452" i="8"/>
  <c r="AI746" i="8"/>
  <c r="AI753" i="8"/>
  <c r="Z442" i="8"/>
  <c r="AI739" i="8"/>
  <c r="Z432" i="8"/>
  <c r="Z424" i="8"/>
  <c r="AI725" i="8"/>
  <c r="AI733" i="8"/>
  <c r="Z414" i="8"/>
  <c r="AI711" i="8"/>
  <c r="AI719" i="8"/>
  <c r="Z404" i="8"/>
  <c r="AI698" i="8"/>
  <c r="AI705" i="8"/>
  <c r="AH932" i="8"/>
  <c r="W865" i="8"/>
  <c r="X865" i="8" s="1"/>
  <c r="AH845" i="8"/>
  <c r="AH853" i="8"/>
  <c r="Y549" i="8"/>
  <c r="AH846" i="8"/>
  <c r="AH830" i="8"/>
  <c r="AH837" i="8"/>
  <c r="Y533" i="8"/>
  <c r="Y541" i="8"/>
  <c r="AH840" i="8"/>
  <c r="AH519" i="8"/>
  <c r="Y528" i="8"/>
  <c r="Y526" i="8"/>
  <c r="Y524" i="8"/>
  <c r="Y522" i="8"/>
  <c r="Y520" i="8"/>
  <c r="AH506" i="8"/>
  <c r="AH811" i="8"/>
  <c r="Y511" i="8"/>
  <c r="Y505" i="8"/>
  <c r="AI500" i="8"/>
  <c r="Y498" i="8"/>
  <c r="AH795" i="8"/>
  <c r="AH803" i="8"/>
  <c r="Y492" i="8"/>
  <c r="AI486" i="8"/>
  <c r="Y484" i="8"/>
  <c r="AH782" i="8"/>
  <c r="AH789" i="8"/>
  <c r="AI480" i="8"/>
  <c r="Y478" i="8"/>
  <c r="AI472" i="8"/>
  <c r="AH775" i="8"/>
  <c r="Y464" i="8"/>
  <c r="AC458" i="8"/>
  <c r="AH761" i="8"/>
  <c r="AH769" i="8"/>
  <c r="AI452" i="8"/>
  <c r="Y450" i="8"/>
  <c r="AH747" i="8"/>
  <c r="AH755" i="8"/>
  <c r="Y444" i="8"/>
  <c r="AI438" i="8"/>
  <c r="Y436" i="8"/>
  <c r="AH734" i="8"/>
  <c r="AH741" i="8"/>
  <c r="AI432" i="8"/>
  <c r="Y430" i="8"/>
  <c r="AI424" i="8"/>
  <c r="AH727" i="8"/>
  <c r="Y416" i="8"/>
  <c r="AC410" i="8"/>
  <c r="AH713" i="8"/>
  <c r="AH721" i="8"/>
  <c r="AI404" i="8"/>
  <c r="Y402" i="8"/>
  <c r="AH699" i="8"/>
  <c r="AH707" i="8"/>
  <c r="Y396" i="8"/>
  <c r="Y390" i="8"/>
  <c r="AH691" i="8"/>
  <c r="AI379" i="8"/>
  <c r="W379" i="8"/>
  <c r="X379" i="8" s="1"/>
  <c r="AI378" i="8"/>
  <c r="AI367" i="8"/>
  <c r="W367" i="8"/>
  <c r="X367" i="8" s="1"/>
  <c r="AI366" i="8"/>
  <c r="AI355" i="8"/>
  <c r="W355" i="8"/>
  <c r="X355" i="8" s="1"/>
  <c r="AI354" i="8"/>
  <c r="AI343" i="8"/>
  <c r="W343" i="8"/>
  <c r="X343" i="8" s="1"/>
  <c r="AI342" i="8"/>
  <c r="AI331" i="8"/>
  <c r="W331" i="8"/>
  <c r="X331" i="8" s="1"/>
  <c r="AI330" i="8"/>
  <c r="AI319" i="8"/>
  <c r="W319" i="8"/>
  <c r="X319" i="8" s="1"/>
  <c r="AI318" i="8"/>
  <c r="AI307" i="8"/>
  <c r="W307" i="8"/>
  <c r="X307" i="8" s="1"/>
  <c r="AI306" i="8"/>
  <c r="AI295" i="8"/>
  <c r="W295" i="8"/>
  <c r="X295" i="8" s="1"/>
  <c r="AI294" i="8"/>
  <c r="AI283" i="8"/>
  <c r="W283" i="8"/>
  <c r="X283" i="8" s="1"/>
  <c r="AI282" i="8"/>
  <c r="AI271" i="8"/>
  <c r="W271" i="8"/>
  <c r="X271" i="8" s="1"/>
  <c r="AI270" i="8"/>
  <c r="AA230" i="8"/>
  <c r="AJ530" i="8"/>
  <c r="AH218" i="8"/>
  <c r="AI205" i="8"/>
  <c r="W205" i="8"/>
  <c r="X205" i="8" s="1"/>
  <c r="Y191" i="8"/>
  <c r="AH1353" i="8"/>
  <c r="AH1355" i="8"/>
  <c r="AH1354" i="8"/>
  <c r="AI150" i="8"/>
  <c r="AI153" i="8"/>
  <c r="AI136" i="8"/>
  <c r="Z131" i="8"/>
  <c r="AI116" i="8"/>
  <c r="AC110" i="8"/>
  <c r="AI107" i="8"/>
  <c r="Z58" i="8"/>
  <c r="Z55" i="8"/>
  <c r="AI53" i="8"/>
  <c r="AI61" i="8"/>
  <c r="Z44" i="8"/>
  <c r="Z41" i="8"/>
  <c r="AI34" i="8"/>
  <c r="Z24" i="8"/>
  <c r="Z21" i="8"/>
  <c r="AI7" i="8"/>
  <c r="AH510" i="8"/>
  <c r="AH500" i="8"/>
  <c r="AH452" i="8"/>
  <c r="AH404" i="8"/>
  <c r="AI369" i="8"/>
  <c r="W369" i="8"/>
  <c r="X369" i="8" s="1"/>
  <c r="AI357" i="8"/>
  <c r="W357" i="8"/>
  <c r="X357" i="8" s="1"/>
  <c r="Z332" i="8"/>
  <c r="AI285" i="8"/>
  <c r="W285" i="8"/>
  <c r="X285" i="8" s="1"/>
  <c r="AI273" i="8"/>
  <c r="W273" i="8"/>
  <c r="X273" i="8" s="1"/>
  <c r="AI249" i="8"/>
  <c r="W249" i="8"/>
  <c r="X249" i="8" s="1"/>
  <c r="AI225" i="8"/>
  <c r="W225" i="8"/>
  <c r="X225" i="8" s="1"/>
  <c r="Z212" i="8"/>
  <c r="AH209" i="8"/>
  <c r="AB206" i="8"/>
  <c r="Z215" i="8"/>
  <c r="Z1003" i="8"/>
  <c r="Z1011" i="8"/>
  <c r="Z1019" i="8"/>
  <c r="Z1027" i="8"/>
  <c r="Z1044" i="8"/>
  <c r="Z1058" i="8"/>
  <c r="Z1075" i="8"/>
  <c r="Z1092" i="8"/>
  <c r="Z1106" i="8"/>
  <c r="Z1123" i="8"/>
  <c r="Z1140" i="8"/>
  <c r="Z1159" i="8"/>
  <c r="Z1195" i="8"/>
  <c r="Z1029" i="8"/>
  <c r="Z1043" i="8"/>
  <c r="Z1057" i="8"/>
  <c r="Z1077" i="8"/>
  <c r="Z1091" i="8"/>
  <c r="Z1105" i="8"/>
  <c r="Z1125" i="8"/>
  <c r="Z1139" i="8"/>
  <c r="Z1154" i="8"/>
  <c r="Z1179" i="8"/>
  <c r="Z1187" i="8"/>
  <c r="Z1002" i="8"/>
  <c r="Z1010" i="8"/>
  <c r="Z1018" i="8"/>
  <c r="Z1026" i="8"/>
  <c r="Z1037" i="8"/>
  <c r="Z1054" i="8"/>
  <c r="Z1071" i="8"/>
  <c r="Z1085" i="8"/>
  <c r="Z1102" i="8"/>
  <c r="Z1119" i="8"/>
  <c r="Z1133" i="8"/>
  <c r="Z1151" i="8"/>
  <c r="Z1163" i="8"/>
  <c r="Z1169" i="8"/>
  <c r="Z1177" i="8"/>
  <c r="Z1039" i="8"/>
  <c r="Z1056" i="8"/>
  <c r="Z1070" i="8"/>
  <c r="Z1087" i="8"/>
  <c r="Z1104" i="8"/>
  <c r="Z1118" i="8"/>
  <c r="Z1135" i="8"/>
  <c r="Z1150" i="8"/>
  <c r="Z1205" i="8"/>
  <c r="Z1213" i="8"/>
  <c r="Z1225" i="8"/>
  <c r="Z1233" i="8"/>
  <c r="Z1241" i="8"/>
  <c r="Z1249" i="8"/>
  <c r="Z1257" i="8"/>
  <c r="Z1265" i="8"/>
  <c r="Z1273" i="8"/>
  <c r="Z1281" i="8"/>
  <c r="Z1289" i="8"/>
  <c r="Z1297" i="8"/>
  <c r="Z1305" i="8"/>
  <c r="Z1322" i="8"/>
  <c r="AI1345" i="8"/>
  <c r="Z1338" i="8"/>
  <c r="Z1352" i="8"/>
  <c r="Z1370" i="8"/>
  <c r="Z1386" i="8"/>
  <c r="Z1400" i="8"/>
  <c r="Z1168" i="8"/>
  <c r="Z1176" i="8"/>
  <c r="Z1184" i="8"/>
  <c r="Z1192" i="8"/>
  <c r="Z1200" i="8"/>
  <c r="Z1208" i="8"/>
  <c r="Z1216" i="8"/>
  <c r="Z1224" i="8"/>
  <c r="Z1232" i="8"/>
  <c r="Z1240" i="8"/>
  <c r="Z1248" i="8"/>
  <c r="Z1256" i="8"/>
  <c r="Z1264" i="8"/>
  <c r="Z1272" i="8"/>
  <c r="Z1280" i="8"/>
  <c r="Z1288" i="8"/>
  <c r="Z1296" i="8"/>
  <c r="Z1304" i="8"/>
  <c r="Z1332" i="8"/>
  <c r="AI1343" i="8"/>
  <c r="Z1334" i="8"/>
  <c r="Z1350" i="8"/>
  <c r="Z1364" i="8"/>
  <c r="Z1382" i="8"/>
  <c r="Z1398" i="8"/>
  <c r="Z1412" i="8"/>
  <c r="Z1475" i="8"/>
  <c r="Z1509" i="8"/>
  <c r="Z1533" i="8"/>
  <c r="Z1309" i="8"/>
  <c r="Z1317" i="8"/>
  <c r="Z1325" i="8"/>
  <c r="Z1333" i="8"/>
  <c r="Z1341" i="8"/>
  <c r="Z1349" i="8"/>
  <c r="Z1357" i="8"/>
  <c r="Z1365" i="8"/>
  <c r="Z1373" i="8"/>
  <c r="Z1381" i="8"/>
  <c r="Z1389" i="8"/>
  <c r="Z1397" i="8"/>
  <c r="Z1405" i="8"/>
  <c r="Z1413" i="8"/>
  <c r="Z1421" i="8"/>
  <c r="Z1429" i="8"/>
  <c r="Z1437" i="8"/>
  <c r="Z1455" i="8"/>
  <c r="Z1483" i="8"/>
  <c r="Z1517" i="8"/>
  <c r="AI1336" i="8"/>
  <c r="AI1344" i="8"/>
  <c r="Z1465" i="8"/>
  <c r="Z1499" i="8"/>
  <c r="Z1416" i="8"/>
  <c r="Z1424" i="8"/>
  <c r="Z1432" i="8"/>
  <c r="Z1440" i="8"/>
  <c r="Z1473" i="8"/>
  <c r="Z1501" i="8"/>
  <c r="Z1531" i="8"/>
  <c r="Z1587" i="8"/>
  <c r="Z1595" i="8"/>
  <c r="Z1617" i="8"/>
  <c r="Z1647" i="8"/>
  <c r="Z1684" i="8"/>
  <c r="Z1764" i="8"/>
  <c r="Z1549" i="8"/>
  <c r="Z1565" i="8"/>
  <c r="Z1579" i="8"/>
  <c r="Z1611" i="8"/>
  <c r="Z1649" i="8"/>
  <c r="Z1675" i="8"/>
  <c r="Z1732" i="8"/>
  <c r="Z1603" i="8"/>
  <c r="Z1631" i="8"/>
  <c r="Z1669" i="8"/>
  <c r="Z1751" i="8"/>
  <c r="Z1581" i="8"/>
  <c r="Z1625" i="8"/>
  <c r="Z1653" i="8"/>
  <c r="Z1740" i="8"/>
  <c r="Z1737" i="8"/>
  <c r="Z1852" i="8"/>
  <c r="Z1928" i="8"/>
  <c r="Z2039" i="8"/>
  <c r="Z1812" i="8"/>
  <c r="Z1870" i="8"/>
  <c r="Z1946" i="8"/>
  <c r="Z1743" i="8"/>
  <c r="Z1802" i="8"/>
  <c r="Z1987" i="8"/>
  <c r="Z1683" i="8"/>
  <c r="Z1697" i="8"/>
  <c r="Z1714" i="8"/>
  <c r="Z1731" i="8"/>
  <c r="Z1745" i="8"/>
  <c r="Z1762" i="8"/>
  <c r="Z1834" i="8"/>
  <c r="Z1864" i="8"/>
  <c r="Z1902" i="8"/>
  <c r="Z1930" i="8"/>
  <c r="Z1978" i="8"/>
  <c r="Z2026" i="8"/>
  <c r="Z2095" i="8"/>
  <c r="Z1448" i="8"/>
  <c r="Z1456" i="8"/>
  <c r="Z1464" i="8"/>
  <c r="Z1472" i="8"/>
  <c r="Z1480" i="8"/>
  <c r="Z1488" i="8"/>
  <c r="Z1496" i="8"/>
  <c r="Z1504" i="8"/>
  <c r="Z1512" i="8"/>
  <c r="Z1520" i="8"/>
  <c r="Z1528" i="8"/>
  <c r="Z1536" i="8"/>
  <c r="Z1544" i="8"/>
  <c r="Z1552" i="8"/>
  <c r="Z1560" i="8"/>
  <c r="Z1568" i="8"/>
  <c r="Z1576" i="8"/>
  <c r="Z1584" i="8"/>
  <c r="Z1592" i="8"/>
  <c r="Z1600" i="8"/>
  <c r="Z1608" i="8"/>
  <c r="Z1616" i="8"/>
  <c r="Z1624" i="8"/>
  <c r="Z1632" i="8"/>
  <c r="Z1640" i="8"/>
  <c r="Z1648" i="8"/>
  <c r="Z1656" i="8"/>
  <c r="Z1664" i="8"/>
  <c r="Z1671" i="8"/>
  <c r="Z1685" i="8"/>
  <c r="Z1702" i="8"/>
  <c r="Z1719" i="8"/>
  <c r="Z1733" i="8"/>
  <c r="Z1750" i="8"/>
  <c r="Z1768" i="8"/>
  <c r="Z1786" i="8"/>
  <c r="Z1800" i="8"/>
  <c r="Z1826" i="8"/>
  <c r="Z1856" i="8"/>
  <c r="Z1884" i="8"/>
  <c r="Z1922" i="8"/>
  <c r="Z1952" i="8"/>
  <c r="Z2072" i="8"/>
  <c r="Z1673" i="8"/>
  <c r="Z1690" i="8"/>
  <c r="Z1707" i="8"/>
  <c r="Z1721" i="8"/>
  <c r="Z1738" i="8"/>
  <c r="Z1755" i="8"/>
  <c r="Z1830" i="8"/>
  <c r="Z1858" i="8"/>
  <c r="Z1888" i="8"/>
  <c r="Z1926" i="8"/>
  <c r="Z1954" i="8"/>
  <c r="Z1998" i="8"/>
  <c r="Z2058" i="8"/>
  <c r="Z1972" i="8"/>
  <c r="Z1989" i="8"/>
  <c r="Z2003" i="8"/>
  <c r="Z2020" i="8"/>
  <c r="Z2044" i="8"/>
  <c r="Z2052" i="8"/>
  <c r="Z2078" i="8"/>
  <c r="Z2133" i="8"/>
  <c r="Z1767" i="8"/>
  <c r="Z1775" i="8"/>
  <c r="Z1783" i="8"/>
  <c r="Z1791" i="8"/>
  <c r="Z1799" i="8"/>
  <c r="Z1807" i="8"/>
  <c r="Z1815" i="8"/>
  <c r="Z1823" i="8"/>
  <c r="Z1831" i="8"/>
  <c r="Z1839" i="8"/>
  <c r="Z1847" i="8"/>
  <c r="Z1855" i="8"/>
  <c r="Z1863" i="8"/>
  <c r="Z1871" i="8"/>
  <c r="Z1879" i="8"/>
  <c r="Z1887" i="8"/>
  <c r="Z1895" i="8"/>
  <c r="Z1903" i="8"/>
  <c r="Z1911" i="8"/>
  <c r="Z1919" i="8"/>
  <c r="Z1927" i="8"/>
  <c r="Z1935" i="8"/>
  <c r="Z1943" i="8"/>
  <c r="Z1951" i="8"/>
  <c r="Z1959" i="8"/>
  <c r="Z1974" i="8"/>
  <c r="Z1988" i="8"/>
  <c r="Z2005" i="8"/>
  <c r="Z2022" i="8"/>
  <c r="Z2043" i="8"/>
  <c r="Z2051" i="8"/>
  <c r="Z2076" i="8"/>
  <c r="Z2129" i="8"/>
  <c r="Z1962" i="8"/>
  <c r="Z1976" i="8"/>
  <c r="Z1993" i="8"/>
  <c r="Z2010" i="8"/>
  <c r="Z2024" i="8"/>
  <c r="Z2038" i="8"/>
  <c r="Z2060" i="8"/>
  <c r="Z2139" i="8"/>
  <c r="Z2185" i="8"/>
  <c r="Z2208" i="8"/>
  <c r="Z2333" i="8"/>
  <c r="Z2061" i="8"/>
  <c r="Z2069" i="8"/>
  <c r="Z2077" i="8"/>
  <c r="Z2097" i="8"/>
  <c r="Z2111" i="8"/>
  <c r="Z2127" i="8"/>
  <c r="Z2145" i="8"/>
  <c r="Z2159" i="8"/>
  <c r="Z2253" i="8"/>
  <c r="Z2085" i="8"/>
  <c r="Z2265" i="8"/>
  <c r="Z2084" i="8"/>
  <c r="Z2092" i="8"/>
  <c r="Z2100" i="8"/>
  <c r="Z2108" i="8"/>
  <c r="Z2116" i="8"/>
  <c r="Z2124" i="8"/>
  <c r="Z2132" i="8"/>
  <c r="Z2140" i="8"/>
  <c r="Z2148" i="8"/>
  <c r="Z2156" i="8"/>
  <c r="Z2164" i="8"/>
  <c r="Z2172" i="8"/>
  <c r="Z2180" i="8"/>
  <c r="Z2196" i="8"/>
  <c r="Z2210" i="8"/>
  <c r="Z2227" i="8"/>
  <c r="Z2244" i="8"/>
  <c r="Z2263" i="8"/>
  <c r="Z2451" i="8"/>
  <c r="Z2195" i="8"/>
  <c r="Z2209" i="8"/>
  <c r="Z2229" i="8"/>
  <c r="Z2243" i="8"/>
  <c r="Z2257" i="8"/>
  <c r="Z2293" i="8"/>
  <c r="Z2167" i="8"/>
  <c r="Z2175" i="8"/>
  <c r="Z2183" i="8"/>
  <c r="Z2197" i="8"/>
  <c r="Z2217" i="8"/>
  <c r="Z2231" i="8"/>
  <c r="Z2245" i="8"/>
  <c r="Z2267" i="8"/>
  <c r="Z2419" i="8"/>
  <c r="Z2262" i="8"/>
  <c r="Z2270" i="8"/>
  <c r="Z2301" i="8"/>
  <c r="Z2329" i="8"/>
  <c r="Z2353" i="8"/>
  <c r="Z2369" i="8"/>
  <c r="Z2383" i="8"/>
  <c r="Z2275" i="8"/>
  <c r="Z2309" i="8"/>
  <c r="Z2343" i="8"/>
  <c r="Z2297" i="8"/>
  <c r="Z2331" i="8"/>
  <c r="Z2357" i="8"/>
  <c r="Z2371" i="8"/>
  <c r="Z2438" i="8"/>
  <c r="Z2272" i="8"/>
  <c r="Z2280" i="8"/>
  <c r="Z2288" i="8"/>
  <c r="Z2296" i="8"/>
  <c r="Z2304" i="8"/>
  <c r="Z2312" i="8"/>
  <c r="Z2320" i="8"/>
  <c r="Z2328" i="8"/>
  <c r="Z2336" i="8"/>
  <c r="Z2344" i="8"/>
  <c r="Z2352" i="8"/>
  <c r="Z2360" i="8"/>
  <c r="Z2368" i="8"/>
  <c r="Z2376" i="8"/>
  <c r="Z2384" i="8"/>
  <c r="Z2392" i="8"/>
  <c r="Z2400" i="8"/>
  <c r="Z2408" i="8"/>
  <c r="Z2418" i="8"/>
  <c r="Z2432" i="8"/>
  <c r="Z2485" i="8"/>
  <c r="Z2415" i="8"/>
  <c r="Z2434" i="8"/>
  <c r="Z2447" i="8"/>
  <c r="Z2389" i="8"/>
  <c r="Z2397" i="8"/>
  <c r="Z2405" i="8"/>
  <c r="Z2413" i="8"/>
  <c r="Z2428" i="8"/>
  <c r="Z2445" i="8"/>
  <c r="Z2457" i="8"/>
  <c r="Z2465" i="8"/>
  <c r="Z2473" i="8"/>
  <c r="Z2493" i="8"/>
  <c r="Z2508" i="8"/>
  <c r="Z2545" i="8"/>
  <c r="Z2481" i="8"/>
  <c r="Z2495" i="8"/>
  <c r="Z2528" i="8"/>
  <c r="Z2454" i="8"/>
  <c r="Z2462" i="8"/>
  <c r="Z2470" i="8"/>
  <c r="Z2478" i="8"/>
  <c r="Z2492" i="8"/>
  <c r="Z2510" i="8"/>
  <c r="Z2537" i="8"/>
  <c r="Z2548" i="8"/>
  <c r="Z2563" i="8"/>
  <c r="Z2507" i="8"/>
  <c r="Z2515" i="8"/>
  <c r="Z2523" i="8"/>
  <c r="Z2531" i="8"/>
  <c r="Z2544" i="8"/>
  <c r="Z2558" i="8"/>
  <c r="Z2628" i="8"/>
  <c r="Z2546" i="8"/>
  <c r="Z2560" i="8"/>
  <c r="Z2568" i="8"/>
  <c r="Z2576" i="8"/>
  <c r="Z2584" i="8"/>
  <c r="Z2592" i="8"/>
  <c r="Z2609" i="8"/>
  <c r="Z2601" i="8"/>
  <c r="Z2658" i="8"/>
  <c r="Z2571" i="8"/>
  <c r="Z2579" i="8"/>
  <c r="Z2587" i="8"/>
  <c r="Z2595" i="8"/>
  <c r="Z2607" i="8"/>
  <c r="Z2622" i="8"/>
  <c r="Z2637" i="8"/>
  <c r="Z2608" i="8"/>
  <c r="Z2616" i="8"/>
  <c r="Z2629" i="8"/>
  <c r="Z2626" i="8"/>
  <c r="Z2666" i="8"/>
  <c r="Z2638" i="8"/>
  <c r="Z2654" i="8"/>
  <c r="Z2697" i="8"/>
  <c r="Z2650" i="8"/>
  <c r="Z2676" i="8"/>
  <c r="Z2643" i="8"/>
  <c r="Z2651" i="8"/>
  <c r="Z2659" i="8"/>
  <c r="Z2667" i="8"/>
  <c r="Z2678" i="8"/>
  <c r="Z2695" i="8"/>
  <c r="Z2682" i="8"/>
  <c r="Z2690" i="8"/>
  <c r="Z2698" i="8"/>
  <c r="Z2706" i="8"/>
  <c r="Z2714" i="8"/>
  <c r="Z2722" i="8"/>
  <c r="Z2707" i="8"/>
  <c r="Z2715" i="8"/>
  <c r="Z2723" i="8"/>
  <c r="AI203" i="8"/>
  <c r="W203" i="8"/>
  <c r="X203" i="8" s="1"/>
  <c r="AI195" i="8"/>
  <c r="W195" i="8"/>
  <c r="X195" i="8" s="1"/>
  <c r="Z205" i="8"/>
  <c r="Z200" i="8"/>
  <c r="Z197" i="8"/>
  <c r="Z203" i="8"/>
  <c r="Z198" i="8"/>
  <c r="Z195" i="8"/>
  <c r="Z204" i="8"/>
  <c r="Z201" i="8"/>
  <c r="Z196" i="8"/>
  <c r="AC194" i="8"/>
  <c r="Z191" i="8"/>
  <c r="AH185" i="8"/>
  <c r="AI176" i="8"/>
  <c r="AC170" i="8"/>
  <c r="Z163" i="8"/>
  <c r="AI163" i="8"/>
  <c r="W147" i="8"/>
  <c r="X147" i="8" s="1"/>
  <c r="Z157" i="8"/>
  <c r="AI156" i="8"/>
  <c r="Z152" i="8"/>
  <c r="Z149" i="8"/>
  <c r="AI148" i="8"/>
  <c r="Z155" i="8"/>
  <c r="AI154" i="8"/>
  <c r="Z150" i="8"/>
  <c r="Z147" i="8"/>
  <c r="Z156" i="8"/>
  <c r="Z153" i="8"/>
  <c r="AI152" i="8"/>
  <c r="Z148" i="8"/>
  <c r="AC146" i="8"/>
  <c r="AI142" i="8"/>
  <c r="Z129" i="8"/>
  <c r="AI117" i="8"/>
  <c r="Z90" i="8"/>
  <c r="Z87" i="8"/>
  <c r="Z84" i="8"/>
  <c r="AI66" i="8"/>
  <c r="AI71" i="8"/>
  <c r="Z47" i="8"/>
  <c r="AI32" i="8"/>
  <c r="AC26" i="8"/>
  <c r="AI17" i="8"/>
  <c r="AI25" i="8"/>
  <c r="Z18" i="8"/>
  <c r="AH522" i="8"/>
  <c r="Y380" i="8"/>
  <c r="AH376" i="8"/>
  <c r="AH375" i="8"/>
  <c r="AI680" i="8"/>
  <c r="AI676" i="8"/>
  <c r="Z379" i="8"/>
  <c r="AI682" i="8"/>
  <c r="AI679" i="8"/>
  <c r="AI372" i="8"/>
  <c r="Y368" i="8"/>
  <c r="AH364" i="8"/>
  <c r="AI666" i="8"/>
  <c r="AI672" i="8"/>
  <c r="Z369" i="8"/>
  <c r="AI662" i="8"/>
  <c r="AI669" i="8"/>
  <c r="AI359" i="8"/>
  <c r="W359" i="8"/>
  <c r="X359" i="8" s="1"/>
  <c r="AI350" i="8"/>
  <c r="Z353" i="8"/>
  <c r="Z361" i="8"/>
  <c r="AI653" i="8"/>
  <c r="AI661" i="8"/>
  <c r="Z346" i="8"/>
  <c r="AH340" i="8"/>
  <c r="AI642" i="8"/>
  <c r="AI648" i="8"/>
  <c r="Z345" i="8"/>
  <c r="AI638" i="8"/>
  <c r="AI645" i="8"/>
  <c r="AI335" i="8"/>
  <c r="W335" i="8"/>
  <c r="X335" i="8" s="1"/>
  <c r="AI326" i="8"/>
  <c r="Z329" i="8"/>
  <c r="Z337" i="8"/>
  <c r="AI629" i="8"/>
  <c r="AI637" i="8"/>
  <c r="Z322" i="8"/>
  <c r="AH316" i="8"/>
  <c r="AI618" i="8"/>
  <c r="AI624" i="8"/>
  <c r="Z321" i="8"/>
  <c r="AI614" i="8"/>
  <c r="AI621" i="8"/>
  <c r="AI311" i="8"/>
  <c r="W311" i="8"/>
  <c r="X311" i="8" s="1"/>
  <c r="AI302" i="8"/>
  <c r="Z305" i="8"/>
  <c r="Z313" i="8"/>
  <c r="AI605" i="8"/>
  <c r="AI613" i="8"/>
  <c r="Z298" i="8"/>
  <c r="AH292" i="8"/>
  <c r="AI594" i="8"/>
  <c r="AI600" i="8"/>
  <c r="Z297" i="8"/>
  <c r="AI590" i="8"/>
  <c r="AI597" i="8"/>
  <c r="AH279" i="8"/>
  <c r="AI584" i="8"/>
  <c r="AI580" i="8"/>
  <c r="Z283" i="8"/>
  <c r="AI586" i="8"/>
  <c r="AI583" i="8"/>
  <c r="AI266" i="8"/>
  <c r="AI566" i="8"/>
  <c r="AI573" i="8"/>
  <c r="AI263" i="8"/>
  <c r="W263" i="8"/>
  <c r="X263" i="8" s="1"/>
  <c r="AI254" i="8"/>
  <c r="Z257" i="8"/>
  <c r="Z265" i="8"/>
  <c r="AI557" i="8"/>
  <c r="AI565" i="8"/>
  <c r="Y248" i="8"/>
  <c r="AI243" i="8"/>
  <c r="W243" i="8"/>
  <c r="X243" i="8" s="1"/>
  <c r="Z252" i="8"/>
  <c r="Z244" i="8"/>
  <c r="AC242" i="8"/>
  <c r="Z243" i="8"/>
  <c r="Z251" i="8"/>
  <c r="AI543" i="8"/>
  <c r="AI551" i="8"/>
  <c r="AH231" i="8"/>
  <c r="AI536" i="8"/>
  <c r="AI532" i="8"/>
  <c r="Z235" i="8"/>
  <c r="AI538" i="8"/>
  <c r="AI535" i="8"/>
  <c r="AI227" i="8"/>
  <c r="W227" i="8"/>
  <c r="X227" i="8" s="1"/>
  <c r="Z219" i="8"/>
  <c r="Z227" i="8"/>
  <c r="Y215" i="8"/>
  <c r="Y1046" i="8"/>
  <c r="Y1080" i="8"/>
  <c r="Y1114" i="8"/>
  <c r="Y1142" i="8"/>
  <c r="Y1004" i="8"/>
  <c r="Y1012" i="8"/>
  <c r="Y1020" i="8"/>
  <c r="Y1028" i="8"/>
  <c r="Y1060" i="8"/>
  <c r="Y1088" i="8"/>
  <c r="Y1122" i="8"/>
  <c r="Y1048" i="8"/>
  <c r="Y1076" i="8"/>
  <c r="Y1110" i="8"/>
  <c r="Y1144" i="8"/>
  <c r="Y1005" i="8"/>
  <c r="Y1013" i="8"/>
  <c r="Y1021" i="8"/>
  <c r="Y1030" i="8"/>
  <c r="Y1058" i="8"/>
  <c r="Y1092" i="8"/>
  <c r="Y1126" i="8"/>
  <c r="Y1310" i="8"/>
  <c r="Y1325" i="8"/>
  <c r="Y1339" i="8"/>
  <c r="Y1357" i="8"/>
  <c r="Y1373" i="8"/>
  <c r="Y1387" i="8"/>
  <c r="Y1405" i="8"/>
  <c r="Y1150" i="8"/>
  <c r="Y1158" i="8"/>
  <c r="Y1166" i="8"/>
  <c r="Y1174" i="8"/>
  <c r="Y1182" i="8"/>
  <c r="Y1190" i="8"/>
  <c r="Y1198" i="8"/>
  <c r="Y1206" i="8"/>
  <c r="Y1214" i="8"/>
  <c r="Y1222" i="8"/>
  <c r="Y1230" i="8"/>
  <c r="Y1238" i="8"/>
  <c r="Y1246" i="8"/>
  <c r="Y1254" i="8"/>
  <c r="Y1262" i="8"/>
  <c r="Y1270" i="8"/>
  <c r="Y1278" i="8"/>
  <c r="Y1286" i="8"/>
  <c r="Y1294" i="8"/>
  <c r="Y1302" i="8"/>
  <c r="Y1318" i="8"/>
  <c r="Y1332" i="8"/>
  <c r="AH1343" i="8"/>
  <c r="Y1320" i="8"/>
  <c r="Y1337" i="8"/>
  <c r="Y1351" i="8"/>
  <c r="Y1369" i="8"/>
  <c r="Y1385" i="8"/>
  <c r="Y1399" i="8"/>
  <c r="Y1029" i="8"/>
  <c r="Y1037" i="8"/>
  <c r="Y1045" i="8"/>
  <c r="Y1053" i="8"/>
  <c r="Y1061" i="8"/>
  <c r="Y1069" i="8"/>
  <c r="Y1077" i="8"/>
  <c r="Y1085" i="8"/>
  <c r="Y1093" i="8"/>
  <c r="Y1101" i="8"/>
  <c r="Y1109" i="8"/>
  <c r="Y1117" i="8"/>
  <c r="Y1125" i="8"/>
  <c r="Y1133" i="8"/>
  <c r="Y1141" i="8"/>
  <c r="Y1149" i="8"/>
  <c r="Y1157" i="8"/>
  <c r="Y1165" i="8"/>
  <c r="Y1173" i="8"/>
  <c r="Y1181" i="8"/>
  <c r="Y1189" i="8"/>
  <c r="Y1197" i="8"/>
  <c r="Y1205" i="8"/>
  <c r="Y1213" i="8"/>
  <c r="Y1221" i="8"/>
  <c r="Y1229" i="8"/>
  <c r="Y1237" i="8"/>
  <c r="Y1245" i="8"/>
  <c r="Y1253" i="8"/>
  <c r="Y1261" i="8"/>
  <c r="Y1269" i="8"/>
  <c r="Y1277" i="8"/>
  <c r="Y1285" i="8"/>
  <c r="Y1293" i="8"/>
  <c r="Y1301" i="8"/>
  <c r="Y1308" i="8"/>
  <c r="Y1323" i="8"/>
  <c r="AH1341" i="8"/>
  <c r="Y1419" i="8"/>
  <c r="Y1427" i="8"/>
  <c r="Y1435" i="8"/>
  <c r="Y1444" i="8"/>
  <c r="Y1458" i="8"/>
  <c r="Y1472" i="8"/>
  <c r="Y1492" i="8"/>
  <c r="Y1506" i="8"/>
  <c r="Y1520" i="8"/>
  <c r="AH1338" i="8"/>
  <c r="Y1443" i="8"/>
  <c r="Y1457" i="8"/>
  <c r="Y1474" i="8"/>
  <c r="Y1491" i="8"/>
  <c r="Y1505" i="8"/>
  <c r="Y1522" i="8"/>
  <c r="Y1336" i="8"/>
  <c r="Y1344" i="8"/>
  <c r="Y1352" i="8"/>
  <c r="Y1360" i="8"/>
  <c r="Y1368" i="8"/>
  <c r="Y1376" i="8"/>
  <c r="Y1384" i="8"/>
  <c r="Y1392" i="8"/>
  <c r="Y1400" i="8"/>
  <c r="Y1408" i="8"/>
  <c r="Y1416" i="8"/>
  <c r="Y1424" i="8"/>
  <c r="Y1432" i="8"/>
  <c r="Y1440" i="8"/>
  <c r="Y1453" i="8"/>
  <c r="Y1473" i="8"/>
  <c r="Y1487" i="8"/>
  <c r="Y1501" i="8"/>
  <c r="Y1521" i="8"/>
  <c r="Y1538" i="8"/>
  <c r="Y1461" i="8"/>
  <c r="Y1475" i="8"/>
  <c r="Y1489" i="8"/>
  <c r="Y1509" i="8"/>
  <c r="Y1523" i="8"/>
  <c r="Y1544" i="8"/>
  <c r="Y1552" i="8"/>
  <c r="Y1570" i="8"/>
  <c r="Y1584" i="8"/>
  <c r="Y1734" i="8"/>
  <c r="Y1728" i="8"/>
  <c r="Y1562" i="8"/>
  <c r="Y1578" i="8"/>
  <c r="Y1742" i="8"/>
  <c r="Y1748" i="8"/>
  <c r="Y1592" i="8"/>
  <c r="Y1600" i="8"/>
  <c r="Y1608" i="8"/>
  <c r="Y1616" i="8"/>
  <c r="Y1624" i="8"/>
  <c r="Y1632" i="8"/>
  <c r="Y1640" i="8"/>
  <c r="Y1648" i="8"/>
  <c r="Y1656" i="8"/>
  <c r="Y1664" i="8"/>
  <c r="Y1674" i="8"/>
  <c r="Y1708" i="8"/>
  <c r="Y1736" i="8"/>
  <c r="Y1768" i="8"/>
  <c r="Y1786" i="8"/>
  <c r="Y1800" i="8"/>
  <c r="Y2023" i="8"/>
  <c r="Y1704" i="8"/>
  <c r="Y1738" i="8"/>
  <c r="Y1969" i="8"/>
  <c r="Y1533" i="8"/>
  <c r="Y1541" i="8"/>
  <c r="Y1549" i="8"/>
  <c r="Y1557" i="8"/>
  <c r="Y1565" i="8"/>
  <c r="Y1573" i="8"/>
  <c r="Y1581" i="8"/>
  <c r="Y1589" i="8"/>
  <c r="Y1597" i="8"/>
  <c r="Y1605" i="8"/>
  <c r="Y1613" i="8"/>
  <c r="Y1621" i="8"/>
  <c r="Y1629" i="8"/>
  <c r="Y1637" i="8"/>
  <c r="Y1645" i="8"/>
  <c r="Y1653" i="8"/>
  <c r="Y1661" i="8"/>
  <c r="Y1669" i="8"/>
  <c r="Y1698" i="8"/>
  <c r="Y1732" i="8"/>
  <c r="Y1760" i="8"/>
  <c r="Y1778" i="8"/>
  <c r="Y1794" i="8"/>
  <c r="Y1808" i="8"/>
  <c r="Y1673" i="8"/>
  <c r="Y1681" i="8"/>
  <c r="Y1689" i="8"/>
  <c r="Y1697" i="8"/>
  <c r="Y1705" i="8"/>
  <c r="Y1713" i="8"/>
  <c r="Y1721" i="8"/>
  <c r="Y1729" i="8"/>
  <c r="Y1737" i="8"/>
  <c r="Y1745" i="8"/>
  <c r="Y1753" i="8"/>
  <c r="Y1761" i="8"/>
  <c r="Y1769" i="8"/>
  <c r="Y1777" i="8"/>
  <c r="Y1785" i="8"/>
  <c r="Y1793" i="8"/>
  <c r="Y1801" i="8"/>
  <c r="Y1809" i="8"/>
  <c r="Y1817" i="8"/>
  <c r="Y1825" i="8"/>
  <c r="Y1833" i="8"/>
  <c r="Y1841" i="8"/>
  <c r="Y1849" i="8"/>
  <c r="Y1857" i="8"/>
  <c r="Y1865" i="8"/>
  <c r="Y1873" i="8"/>
  <c r="Y1881" i="8"/>
  <c r="Y1889" i="8"/>
  <c r="Y1897" i="8"/>
  <c r="Y1905" i="8"/>
  <c r="Y1913" i="8"/>
  <c r="Y1921" i="8"/>
  <c r="Y1929" i="8"/>
  <c r="Y1937" i="8"/>
  <c r="Y1945" i="8"/>
  <c r="Y1953" i="8"/>
  <c r="Y1963" i="8"/>
  <c r="Y1997" i="8"/>
  <c r="Y2196" i="8"/>
  <c r="Y1971" i="8"/>
  <c r="Y1999" i="8"/>
  <c r="Y2266" i="8"/>
  <c r="Y1818" i="8"/>
  <c r="Y1826" i="8"/>
  <c r="Y1834" i="8"/>
  <c r="Y1842" i="8"/>
  <c r="Y1850" i="8"/>
  <c r="Y1858" i="8"/>
  <c r="Y1866" i="8"/>
  <c r="Y1874" i="8"/>
  <c r="Y1882" i="8"/>
  <c r="Y1890" i="8"/>
  <c r="Y1898" i="8"/>
  <c r="Y1906" i="8"/>
  <c r="Y1914" i="8"/>
  <c r="Y1922" i="8"/>
  <c r="Y1930" i="8"/>
  <c r="Y1938" i="8"/>
  <c r="Y1946" i="8"/>
  <c r="Y1954" i="8"/>
  <c r="Y1973" i="8"/>
  <c r="Y2007" i="8"/>
  <c r="Y2084" i="8"/>
  <c r="Y2029" i="8"/>
  <c r="Y2037" i="8"/>
  <c r="Y2045" i="8"/>
  <c r="Y2053" i="8"/>
  <c r="Y2061" i="8"/>
  <c r="Y2069" i="8"/>
  <c r="Y2077" i="8"/>
  <c r="Y2094" i="8"/>
  <c r="Y2108" i="8"/>
  <c r="Y2126" i="8"/>
  <c r="Y2142" i="8"/>
  <c r="Y2156" i="8"/>
  <c r="Y2182" i="8"/>
  <c r="Y2085" i="8"/>
  <c r="Y2188" i="8"/>
  <c r="Y1960" i="8"/>
  <c r="Y1968" i="8"/>
  <c r="Y1976" i="8"/>
  <c r="Y1984" i="8"/>
  <c r="Y1992" i="8"/>
  <c r="Y2000" i="8"/>
  <c r="Y2008" i="8"/>
  <c r="Y2016" i="8"/>
  <c r="Y2024" i="8"/>
  <c r="Y2032" i="8"/>
  <c r="Y2040" i="8"/>
  <c r="Y2048" i="8"/>
  <c r="Y2056" i="8"/>
  <c r="Y2064" i="8"/>
  <c r="Y2072" i="8"/>
  <c r="Y2079" i="8"/>
  <c r="Y2096" i="8"/>
  <c r="Y2114" i="8"/>
  <c r="Y2130" i="8"/>
  <c r="Y2144" i="8"/>
  <c r="Y2164" i="8"/>
  <c r="Y2230" i="8"/>
  <c r="Y2315" i="8"/>
  <c r="Y2198" i="8"/>
  <c r="Y2232" i="8"/>
  <c r="Y2264" i="8"/>
  <c r="Y2310" i="8"/>
  <c r="Y2435" i="8"/>
  <c r="Y2093" i="8"/>
  <c r="Y2101" i="8"/>
  <c r="Y2109" i="8"/>
  <c r="Y2117" i="8"/>
  <c r="Y2125" i="8"/>
  <c r="Y2133" i="8"/>
  <c r="Y2141" i="8"/>
  <c r="Y2149" i="8"/>
  <c r="Y2157" i="8"/>
  <c r="Y2165" i="8"/>
  <c r="Y2173" i="8"/>
  <c r="Y2181" i="8"/>
  <c r="Y2206" i="8"/>
  <c r="Y2234" i="8"/>
  <c r="Y2262" i="8"/>
  <c r="Y2290" i="8"/>
  <c r="Y2335" i="8"/>
  <c r="Y2384" i="8"/>
  <c r="Y2200" i="8"/>
  <c r="Y2228" i="8"/>
  <c r="Y2260" i="8"/>
  <c r="Y2285" i="8"/>
  <c r="Y2324" i="8"/>
  <c r="Y2278" i="8"/>
  <c r="Y2295" i="8"/>
  <c r="Y2309" i="8"/>
  <c r="Y2326" i="8"/>
  <c r="Y2343" i="8"/>
  <c r="Y2185" i="8"/>
  <c r="Y2193" i="8"/>
  <c r="Y2201" i="8"/>
  <c r="Y2209" i="8"/>
  <c r="Y2217" i="8"/>
  <c r="Y2225" i="8"/>
  <c r="Y2233" i="8"/>
  <c r="Y2241" i="8"/>
  <c r="Y2249" i="8"/>
  <c r="Y2257" i="8"/>
  <c r="Y2265" i="8"/>
  <c r="Y2277" i="8"/>
  <c r="Y2291" i="8"/>
  <c r="Y2305" i="8"/>
  <c r="Y2325" i="8"/>
  <c r="Y2339" i="8"/>
  <c r="Y2352" i="8"/>
  <c r="Y2368" i="8"/>
  <c r="Y2386" i="8"/>
  <c r="Y2408" i="8"/>
  <c r="Y2302" i="8"/>
  <c r="Y2319" i="8"/>
  <c r="Y2333" i="8"/>
  <c r="Y2400" i="8"/>
  <c r="Y2463" i="8"/>
  <c r="Y2471" i="8"/>
  <c r="Y2415" i="8"/>
  <c r="Y2443" i="8"/>
  <c r="Y2457" i="8"/>
  <c r="Y2556" i="8"/>
  <c r="Y2351" i="8"/>
  <c r="Y2359" i="8"/>
  <c r="Y2367" i="8"/>
  <c r="Y2375" i="8"/>
  <c r="Y2383" i="8"/>
  <c r="Y2391" i="8"/>
  <c r="Y2399" i="8"/>
  <c r="Y2407" i="8"/>
  <c r="Y2417" i="8"/>
  <c r="Y2609" i="8"/>
  <c r="Y2449" i="8"/>
  <c r="Y2476" i="8"/>
  <c r="Y2416" i="8"/>
  <c r="Y2424" i="8"/>
  <c r="Y2432" i="8"/>
  <c r="Y2440" i="8"/>
  <c r="Y2448" i="8"/>
  <c r="Y2456" i="8"/>
  <c r="Y2464" i="8"/>
  <c r="Y2472" i="8"/>
  <c r="Y2492" i="8"/>
  <c r="Y2542" i="8"/>
  <c r="Y2500" i="8"/>
  <c r="Y2590" i="8"/>
  <c r="Y2475" i="8"/>
  <c r="Y2483" i="8"/>
  <c r="Y2491" i="8"/>
  <c r="Y2499" i="8"/>
  <c r="Y2507" i="8"/>
  <c r="Y2515" i="8"/>
  <c r="Y2523" i="8"/>
  <c r="Y2531" i="8"/>
  <c r="Y2550" i="8"/>
  <c r="Y2576" i="8"/>
  <c r="Y2538" i="8"/>
  <c r="Y2564" i="8"/>
  <c r="Y2512" i="8"/>
  <c r="Y2520" i="8"/>
  <c r="Y2528" i="8"/>
  <c r="Y2540" i="8"/>
  <c r="Y2601" i="8"/>
  <c r="Y2539" i="8"/>
  <c r="Y2547" i="8"/>
  <c r="Y2555" i="8"/>
  <c r="Y2563" i="8"/>
  <c r="Y2571" i="8"/>
  <c r="Y2579" i="8"/>
  <c r="Y2587" i="8"/>
  <c r="Y2595" i="8"/>
  <c r="Y2630" i="8"/>
  <c r="Y2600" i="8"/>
  <c r="Y2608" i="8"/>
  <c r="Y2616" i="8"/>
  <c r="Y2638" i="8"/>
  <c r="Y2636" i="8"/>
  <c r="Y2674" i="8"/>
  <c r="Y2617" i="8"/>
  <c r="Y2634" i="8"/>
  <c r="Y2648" i="8"/>
  <c r="Y2623" i="8"/>
  <c r="Y2631" i="8"/>
  <c r="Y2639" i="8"/>
  <c r="Y2653" i="8"/>
  <c r="Y2682" i="8"/>
  <c r="Y2652" i="8"/>
  <c r="Y2666" i="8"/>
  <c r="Y2665" i="8"/>
  <c r="Y2678" i="8"/>
  <c r="Y2686" i="8"/>
  <c r="Y2694" i="8"/>
  <c r="Y2702" i="8"/>
  <c r="Y2704" i="8"/>
  <c r="Y2673" i="8"/>
  <c r="Y2681" i="8"/>
  <c r="Y2689" i="8"/>
  <c r="Y2697" i="8"/>
  <c r="Y2716" i="8"/>
  <c r="Y2707" i="8"/>
  <c r="Y2715" i="8"/>
  <c r="Y2723" i="8"/>
  <c r="W185" i="8"/>
  <c r="X185" i="8" s="1"/>
  <c r="AI175" i="8"/>
  <c r="Z169" i="8"/>
  <c r="Z141" i="8"/>
  <c r="AC134" i="8"/>
  <c r="Z130" i="8"/>
  <c r="Z127" i="8"/>
  <c r="AI129" i="8"/>
  <c r="Z96" i="8"/>
  <c r="Z93" i="8"/>
  <c r="AC86" i="8"/>
  <c r="AD86" i="8" s="1"/>
  <c r="Z82" i="8"/>
  <c r="Z79" i="8"/>
  <c r="AI81" i="8"/>
  <c r="Z48" i="8"/>
  <c r="AI33" i="8"/>
  <c r="Z17" i="8"/>
  <c r="AI800" i="8"/>
  <c r="AH472" i="8"/>
  <c r="AI752" i="8"/>
  <c r="AH424" i="8"/>
  <c r="AI704" i="8"/>
  <c r="AH388" i="8"/>
  <c r="Z392" i="8"/>
  <c r="Z387" i="8"/>
  <c r="Z395" i="8"/>
  <c r="AI687" i="8"/>
  <c r="AI695" i="8"/>
  <c r="AH378" i="8"/>
  <c r="AH678" i="8"/>
  <c r="Y377" i="8"/>
  <c r="Y385" i="8"/>
  <c r="AH674" i="8"/>
  <c r="AH681" i="8"/>
  <c r="AI365" i="8"/>
  <c r="W365" i="8"/>
  <c r="X365" i="8" s="1"/>
  <c r="AH672" i="8"/>
  <c r="Y369" i="8"/>
  <c r="AB362" i="8"/>
  <c r="AH665" i="8"/>
  <c r="AH673" i="8"/>
  <c r="AI361" i="8"/>
  <c r="W361" i="8"/>
  <c r="X361" i="8" s="1"/>
  <c r="AI360" i="8"/>
  <c r="AH354" i="8"/>
  <c r="AH652" i="8"/>
  <c r="Y355" i="8"/>
  <c r="AH658" i="8"/>
  <c r="AH651" i="8"/>
  <c r="AH659" i="8"/>
  <c r="Y346" i="8"/>
  <c r="AH341" i="8"/>
  <c r="AH642" i="8"/>
  <c r="Y341" i="8"/>
  <c r="Y349" i="8"/>
  <c r="AH638" i="8"/>
  <c r="AH645" i="8"/>
  <c r="AI329" i="8"/>
  <c r="W329" i="8"/>
  <c r="X329" i="8" s="1"/>
  <c r="AI328" i="8"/>
  <c r="AH636" i="8"/>
  <c r="Y333" i="8"/>
  <c r="AB326" i="8"/>
  <c r="AH629" i="8"/>
  <c r="AH637" i="8"/>
  <c r="AI325" i="8"/>
  <c r="W325" i="8"/>
  <c r="X325" i="8" s="1"/>
  <c r="AI324" i="8"/>
  <c r="AH318" i="8"/>
  <c r="AH616" i="8"/>
  <c r="Y319" i="8"/>
  <c r="AH622" i="8"/>
  <c r="AH615" i="8"/>
  <c r="AH623" i="8"/>
  <c r="Y310" i="8"/>
  <c r="Y303" i="8"/>
  <c r="Y311" i="8"/>
  <c r="AH608" i="8"/>
  <c r="AH607" i="8"/>
  <c r="AI301" i="8"/>
  <c r="W301" i="8"/>
  <c r="X301" i="8" s="1"/>
  <c r="AI300" i="8"/>
  <c r="AH294" i="8"/>
  <c r="AH592" i="8"/>
  <c r="Y295" i="8"/>
  <c r="AH598" i="8"/>
  <c r="AH591" i="8"/>
  <c r="AH599" i="8"/>
  <c r="Y286" i="8"/>
  <c r="Y279" i="8"/>
  <c r="Y287" i="8"/>
  <c r="AH584" i="8"/>
  <c r="AH583" i="8"/>
  <c r="AI277" i="8"/>
  <c r="W277" i="8"/>
  <c r="X277" i="8" s="1"/>
  <c r="AI276" i="8"/>
  <c r="AH270" i="8"/>
  <c r="AH568" i="8"/>
  <c r="Y271" i="8"/>
  <c r="AH574" i="8"/>
  <c r="AH567" i="8"/>
  <c r="AH575" i="8"/>
  <c r="Y262" i="8"/>
  <c r="Y255" i="8"/>
  <c r="Y263" i="8"/>
  <c r="AH560" i="8"/>
  <c r="AH559" i="8"/>
  <c r="AI253" i="8"/>
  <c r="W253" i="8"/>
  <c r="X253" i="8" s="1"/>
  <c r="AI252" i="8"/>
  <c r="AH246" i="8"/>
  <c r="AH544" i="8"/>
  <c r="Y247" i="8"/>
  <c r="AH550" i="8"/>
  <c r="AH543" i="8"/>
  <c r="AH551" i="8"/>
  <c r="AH233" i="8"/>
  <c r="AH534" i="8"/>
  <c r="Y233" i="8"/>
  <c r="Y241" i="8"/>
  <c r="AH530" i="8"/>
  <c r="AH537" i="8"/>
  <c r="Y226" i="8"/>
  <c r="Y223" i="8"/>
  <c r="AB218" i="8"/>
  <c r="AI217" i="8"/>
  <c r="W217" i="8"/>
  <c r="X217" i="8" s="1"/>
  <c r="AI216" i="8"/>
  <c r="Z190" i="8"/>
  <c r="AI182" i="8"/>
  <c r="AI1346" i="8"/>
  <c r="AI1348" i="8"/>
  <c r="AI1356" i="8"/>
  <c r="AI141" i="8"/>
  <c r="AI118" i="8"/>
  <c r="Z114" i="8"/>
  <c r="Z91" i="8"/>
  <c r="AI91" i="8"/>
  <c r="Z85" i="8"/>
  <c r="Z80" i="8"/>
  <c r="Z71" i="8"/>
  <c r="Z46" i="8"/>
  <c r="AI42" i="8"/>
  <c r="AI39" i="8"/>
  <c r="AI47" i="8"/>
  <c r="A2" i="79"/>
  <c r="M37" i="68" l="1"/>
  <c r="M36" i="68"/>
  <c r="AJ642" i="8"/>
  <c r="AJ238" i="8"/>
  <c r="AA917" i="8"/>
  <c r="AD2054" i="8"/>
  <c r="AK2054" i="8" s="1"/>
  <c r="B18" i="17"/>
  <c r="AJ630" i="8"/>
  <c r="B14" i="17"/>
  <c r="I9" i="14"/>
  <c r="N9" i="14" s="1"/>
  <c r="O9" i="14" s="1"/>
  <c r="P9" i="14" s="1"/>
  <c r="AA76" i="8"/>
  <c r="AJ822" i="8"/>
  <c r="AA662" i="8"/>
  <c r="AA860" i="8"/>
  <c r="AJ830" i="8"/>
  <c r="AA28" i="8"/>
  <c r="I20" i="14"/>
  <c r="N20" i="14" s="1"/>
  <c r="O20" i="14" s="1"/>
  <c r="P20" i="14" s="1"/>
  <c r="I21" i="14"/>
  <c r="N21" i="14" s="1"/>
  <c r="O21" i="14" s="1"/>
  <c r="P21" i="14" s="1"/>
  <c r="AJ171" i="8"/>
  <c r="AJ515" i="8"/>
  <c r="AA861" i="8"/>
  <c r="AA858" i="8"/>
  <c r="AA864" i="8"/>
  <c r="AD2186" i="8"/>
  <c r="AE2186" i="8" s="1"/>
  <c r="AL2186" i="8" s="1"/>
  <c r="AJ825" i="8"/>
  <c r="AJ103" i="8"/>
  <c r="AA862" i="8"/>
  <c r="AJ350" i="8"/>
  <c r="AJ326" i="8"/>
  <c r="AA859" i="8"/>
  <c r="AJ699" i="8"/>
  <c r="AA865" i="8"/>
  <c r="AJ352" i="8"/>
  <c r="AJ374" i="8"/>
  <c r="AA434" i="8"/>
  <c r="AA916" i="8"/>
  <c r="AA832" i="8"/>
  <c r="AA616" i="8"/>
  <c r="AA760" i="8"/>
  <c r="AA842" i="8"/>
  <c r="AJ1022" i="8"/>
  <c r="AJ626" i="8"/>
  <c r="AJ338" i="8"/>
  <c r="AA872" i="8"/>
  <c r="AJ519" i="8"/>
  <c r="AD62" i="8"/>
  <c r="AP62" i="8" s="1"/>
  <c r="AJ410" i="8"/>
  <c r="AJ470" i="8"/>
  <c r="AJ386" i="8"/>
  <c r="AA520" i="8"/>
  <c r="AD2258" i="8"/>
  <c r="AP2258" i="8" s="1"/>
  <c r="AJ145" i="8"/>
  <c r="AA568" i="8"/>
  <c r="AA644" i="8"/>
  <c r="AJ400" i="8"/>
  <c r="AA848" i="8"/>
  <c r="AD1814" i="8"/>
  <c r="AK1814" i="8" s="1"/>
  <c r="AA844" i="8"/>
  <c r="AA580" i="8"/>
  <c r="AA726" i="8"/>
  <c r="AJ194" i="8"/>
  <c r="AJ821" i="8"/>
  <c r="AD1022" i="8"/>
  <c r="AE1022" i="8" s="1"/>
  <c r="AL1022" i="8" s="1"/>
  <c r="AA182" i="8"/>
  <c r="AJ818" i="8"/>
  <c r="AJ280" i="8"/>
  <c r="AJ278" i="8"/>
  <c r="AJ823" i="8"/>
  <c r="AD206" i="8"/>
  <c r="AG206" i="8" s="1"/>
  <c r="AD554" i="8"/>
  <c r="AE554" i="8" s="1"/>
  <c r="AL554" i="8" s="1"/>
  <c r="AA14" i="8"/>
  <c r="AA524" i="8"/>
  <c r="AJ206" i="8"/>
  <c r="AJ420" i="8"/>
  <c r="AJ518" i="8"/>
  <c r="AA620" i="8"/>
  <c r="AD602" i="8"/>
  <c r="AE602" i="8" s="1"/>
  <c r="AL602" i="8" s="1"/>
  <c r="AJ422" i="8"/>
  <c r="AJ782" i="8"/>
  <c r="AD1862" i="8"/>
  <c r="AN1862" i="8" s="1"/>
  <c r="AJ444" i="8"/>
  <c r="AJ10" i="8"/>
  <c r="AA788" i="8"/>
  <c r="AA702" i="8"/>
  <c r="AD1610" i="8"/>
  <c r="AP1610" i="8" s="1"/>
  <c r="AA576" i="8"/>
  <c r="AJ554" i="8"/>
  <c r="AA526" i="8"/>
  <c r="AA510" i="8"/>
  <c r="AJ484" i="8"/>
  <c r="AJ69" i="8"/>
  <c r="AA528" i="8"/>
  <c r="AA544" i="8"/>
  <c r="AJ698" i="8"/>
  <c r="AA712" i="8"/>
  <c r="AJ72" i="8"/>
  <c r="AA680" i="8"/>
  <c r="AA869" i="8"/>
  <c r="AA822" i="8"/>
  <c r="AA125" i="8"/>
  <c r="AJ677" i="8"/>
  <c r="AD506" i="8"/>
  <c r="AP806" i="8" s="1"/>
  <c r="AJ814" i="8"/>
  <c r="AD782" i="8"/>
  <c r="AG782" i="8" s="1"/>
  <c r="AJ686" i="8"/>
  <c r="AJ678" i="8"/>
  <c r="AA672" i="8"/>
  <c r="AA816" i="8"/>
  <c r="AJ987" i="8"/>
  <c r="AA768" i="8"/>
  <c r="AD1286" i="8"/>
  <c r="AN1454" i="8" s="1"/>
  <c r="AA868" i="8"/>
  <c r="AA676" i="8"/>
  <c r="AD2078" i="8"/>
  <c r="AF2078" i="8" s="1"/>
  <c r="AD1298" i="8"/>
  <c r="AK1298" i="8" s="1"/>
  <c r="AA975" i="8"/>
  <c r="AA656" i="8"/>
  <c r="AA642" i="8"/>
  <c r="AD1154" i="8"/>
  <c r="AE1154" i="8" s="1"/>
  <c r="AL1154" i="8" s="1"/>
  <c r="AA728" i="8"/>
  <c r="AA556" i="8"/>
  <c r="AA756" i="8"/>
  <c r="AJ173" i="8"/>
  <c r="AD1178" i="8"/>
  <c r="AG1178" i="8" s="1"/>
  <c r="AA710" i="8"/>
  <c r="AJ523" i="8"/>
  <c r="AA774" i="8"/>
  <c r="AA845" i="8"/>
  <c r="AJ773" i="8"/>
  <c r="AJ650" i="8"/>
  <c r="AJ290" i="8"/>
  <c r="AA928" i="8"/>
  <c r="AJ578" i="8"/>
  <c r="AA566" i="8"/>
  <c r="AJ112" i="8"/>
  <c r="AA16" i="8"/>
  <c r="AJ806" i="8"/>
  <c r="AA170" i="8"/>
  <c r="AJ434" i="8"/>
  <c r="AD1898" i="8"/>
  <c r="AN1898" i="8" s="1"/>
  <c r="AA600" i="8"/>
  <c r="AJ76" i="8"/>
  <c r="AD614" i="8"/>
  <c r="AF614" i="8" s="1"/>
  <c r="AD638" i="8"/>
  <c r="AF638" i="8" s="1"/>
  <c r="AD710" i="8"/>
  <c r="AE710" i="8" s="1"/>
  <c r="AL710" i="8" s="1"/>
  <c r="AD806" i="8"/>
  <c r="AE806" i="8" s="1"/>
  <c r="AL806" i="8" s="1"/>
  <c r="AJ216" i="8"/>
  <c r="AA584" i="8"/>
  <c r="AD578" i="8"/>
  <c r="AN230" i="8" s="1"/>
  <c r="AA746" i="8"/>
  <c r="AJ446" i="8"/>
  <c r="AA800" i="8"/>
  <c r="AJ348" i="8"/>
  <c r="AA174" i="8"/>
  <c r="AJ222" i="8"/>
  <c r="AD1946" i="8"/>
  <c r="AF1946" i="8" s="1"/>
  <c r="AJ795" i="8"/>
  <c r="AD1886" i="8"/>
  <c r="AK1886" i="8" s="1"/>
  <c r="AA873" i="8"/>
  <c r="AA720" i="8"/>
  <c r="AA624" i="8"/>
  <c r="AD194" i="8"/>
  <c r="AE194" i="8" s="1"/>
  <c r="AL194" i="8" s="1"/>
  <c r="AA266" i="8"/>
  <c r="AJ517" i="8"/>
  <c r="AJ662" i="8"/>
  <c r="AJ474" i="8"/>
  <c r="AA38" i="8"/>
  <c r="AD146" i="8"/>
  <c r="AP146" i="8" s="1"/>
  <c r="AJ276" i="8"/>
  <c r="AJ174" i="8"/>
  <c r="AA904" i="8"/>
  <c r="AJ593" i="8"/>
  <c r="AA126" i="8"/>
  <c r="AJ988" i="8"/>
  <c r="AA608" i="8"/>
  <c r="AD26" i="8"/>
  <c r="AE26" i="8" s="1"/>
  <c r="AL26" i="8" s="1"/>
  <c r="AJ64" i="8"/>
  <c r="AA512" i="8"/>
  <c r="AA523" i="8"/>
  <c r="AJ228" i="8"/>
  <c r="AD794" i="8"/>
  <c r="AG794" i="8" s="1"/>
  <c r="AJ602" i="8"/>
  <c r="AA511" i="8"/>
  <c r="AJ268" i="8"/>
  <c r="AJ340" i="8"/>
  <c r="AJ516" i="8"/>
  <c r="AJ984" i="8"/>
  <c r="AJ617" i="8"/>
  <c r="AA738" i="8"/>
  <c r="AJ808" i="8"/>
  <c r="AD626" i="8"/>
  <c r="AN278" i="8" s="1"/>
  <c r="AD650" i="8"/>
  <c r="AE650" i="8" s="1"/>
  <c r="AL650" i="8" s="1"/>
  <c r="AD674" i="8"/>
  <c r="AK674" i="8" s="1"/>
  <c r="AA193" i="8"/>
  <c r="AA519" i="8"/>
  <c r="AD926" i="8"/>
  <c r="AG926" i="8" s="1"/>
  <c r="AA485" i="8"/>
  <c r="AA632" i="8"/>
  <c r="AJ436" i="8"/>
  <c r="AA839" i="8"/>
  <c r="AD14" i="8"/>
  <c r="AG14" i="8" s="1"/>
  <c r="AA802" i="8"/>
  <c r="AA824" i="8"/>
  <c r="AA766" i="8"/>
  <c r="AA804" i="8"/>
  <c r="AJ382" i="8"/>
  <c r="AJ372" i="8"/>
  <c r="AA784" i="8"/>
  <c r="AJ794" i="8"/>
  <c r="AD1046" i="8"/>
  <c r="AG1046" i="8" s="1"/>
  <c r="AD2" i="8"/>
  <c r="AP2" i="8" s="1"/>
  <c r="AJ288" i="8"/>
  <c r="AJ284" i="8"/>
  <c r="AD698" i="8"/>
  <c r="AF698" i="8" s="1"/>
  <c r="AD50" i="8"/>
  <c r="AG50" i="8" s="1"/>
  <c r="AD566" i="8"/>
  <c r="AG566" i="8" s="1"/>
  <c r="AJ220" i="8"/>
  <c r="AJ813" i="8"/>
  <c r="AA172" i="8"/>
  <c r="AD1574" i="8"/>
  <c r="AE1574" i="8" s="1"/>
  <c r="AL1574" i="8" s="1"/>
  <c r="AD722" i="8"/>
  <c r="AE722" i="8" s="1"/>
  <c r="AL722" i="8" s="1"/>
  <c r="AA542" i="8"/>
  <c r="E13" i="68"/>
  <c r="E30" i="68"/>
  <c r="F29" i="68"/>
  <c r="I26" i="14"/>
  <c r="N26" i="14" s="1"/>
  <c r="O26" i="14" s="1"/>
  <c r="P26" i="14" s="1"/>
  <c r="I24" i="14"/>
  <c r="N24" i="14" s="1"/>
  <c r="O24" i="14" s="1"/>
  <c r="P24" i="14" s="1"/>
  <c r="I19" i="14"/>
  <c r="I22" i="14"/>
  <c r="N22" i="14" s="1"/>
  <c r="O22" i="14" s="1"/>
  <c r="P22" i="14" s="1"/>
  <c r="I27" i="14"/>
  <c r="N27" i="14" s="1"/>
  <c r="O27" i="14" s="1"/>
  <c r="P27" i="14" s="1"/>
  <c r="I25" i="14"/>
  <c r="N25" i="14" s="1"/>
  <c r="O25" i="14" s="1"/>
  <c r="P25" i="14" s="1"/>
  <c r="I23" i="14"/>
  <c r="N23" i="14" s="1"/>
  <c r="O23" i="14" s="1"/>
  <c r="P23" i="14" s="1"/>
  <c r="P2" i="14"/>
  <c r="AJ745" i="8"/>
  <c r="AA660" i="8"/>
  <c r="AJ260" i="8"/>
  <c r="AA875" i="8"/>
  <c r="AA704" i="8"/>
  <c r="AJ785" i="8"/>
  <c r="AA849" i="8"/>
  <c r="AA696" i="8"/>
  <c r="AJ452" i="8"/>
  <c r="AJ300" i="8"/>
  <c r="AA798" i="8"/>
  <c r="AJ412" i="8"/>
  <c r="AJ16" i="8"/>
  <c r="AA853" i="8"/>
  <c r="AA666" i="8"/>
  <c r="AJ364" i="8"/>
  <c r="AJ316" i="8"/>
  <c r="AA772" i="8"/>
  <c r="AJ749" i="8"/>
  <c r="AA521" i="8"/>
  <c r="AJ304" i="8"/>
  <c r="AA596" i="8"/>
  <c r="AA160" i="8"/>
  <c r="AD734" i="8"/>
  <c r="AE734" i="8" s="1"/>
  <c r="AL734" i="8" s="1"/>
  <c r="AD1442" i="8"/>
  <c r="AG1442" i="8" s="1"/>
  <c r="AJ684" i="8"/>
  <c r="AD98" i="8"/>
  <c r="AP98" i="8" s="1"/>
  <c r="AJ254" i="8"/>
  <c r="AA877" i="8"/>
  <c r="AA525" i="8"/>
  <c r="AD2522" i="8"/>
  <c r="AK2522" i="8" s="1"/>
  <c r="AA648" i="8"/>
  <c r="AA850" i="8"/>
  <c r="AA10" i="8"/>
  <c r="AJ1020" i="8"/>
  <c r="AJ803" i="8"/>
  <c r="AA562" i="8"/>
  <c r="AA812" i="8"/>
  <c r="AA921" i="8"/>
  <c r="AA427" i="8"/>
  <c r="AJ396" i="8"/>
  <c r="AA840" i="8"/>
  <c r="AJ77" i="8"/>
  <c r="AA74" i="8"/>
  <c r="AJ242" i="8"/>
  <c r="AJ542" i="8"/>
  <c r="AD410" i="8"/>
  <c r="AN710" i="8" s="1"/>
  <c r="AD1394" i="8"/>
  <c r="AG1394" i="8" s="1"/>
  <c r="AA145" i="8"/>
  <c r="AA724" i="8"/>
  <c r="AD242" i="8"/>
  <c r="AP542" i="8" s="1"/>
  <c r="AD458" i="8"/>
  <c r="AN758" i="8" s="1"/>
  <c r="AJ1352" i="8"/>
  <c r="AA446" i="8"/>
  <c r="AD2594" i="8"/>
  <c r="AN2594" i="8" s="1"/>
  <c r="AD2582" i="8"/>
  <c r="AN2582" i="8" s="1"/>
  <c r="AJ232" i="8"/>
  <c r="AA748" i="8"/>
  <c r="AJ172" i="8"/>
  <c r="AA552" i="8"/>
  <c r="AJ28" i="8"/>
  <c r="AJ168" i="8"/>
  <c r="AJ1357" i="8"/>
  <c r="AJ356" i="8"/>
  <c r="AA112" i="8"/>
  <c r="AA445" i="8"/>
  <c r="AA730" i="8"/>
  <c r="AA202" i="8"/>
  <c r="AJ236" i="8"/>
  <c r="AA618" i="8"/>
  <c r="AA63" i="8"/>
  <c r="AA550" i="8"/>
  <c r="AJ380" i="8"/>
  <c r="AJ111" i="8"/>
  <c r="AA123" i="8"/>
  <c r="AJ797" i="8"/>
  <c r="AJ528" i="8"/>
  <c r="AA173" i="8"/>
  <c r="AJ499" i="8"/>
  <c r="AJ270" i="8"/>
  <c r="AJ294" i="8"/>
  <c r="AD1226" i="8"/>
  <c r="AK1226" i="8" s="1"/>
  <c r="AD1982" i="8"/>
  <c r="AF1982" i="8" s="1"/>
  <c r="AA330" i="8"/>
  <c r="AA540" i="8"/>
  <c r="AD1262" i="8"/>
  <c r="AE1262" i="8" s="1"/>
  <c r="AL1262" i="8" s="1"/>
  <c r="AA516" i="8"/>
  <c r="AJ292" i="8"/>
  <c r="AJ262" i="8"/>
  <c r="AD1586" i="8"/>
  <c r="AK1586" i="8" s="1"/>
  <c r="AD1142" i="8"/>
  <c r="AF1142" i="8" s="1"/>
  <c r="AJ502" i="8"/>
  <c r="AJ406" i="8"/>
  <c r="AJ581" i="8"/>
  <c r="AA808" i="8"/>
  <c r="AD1970" i="8"/>
  <c r="AK1970" i="8" s="1"/>
  <c r="AD2534" i="8"/>
  <c r="AF2534" i="8" s="1"/>
  <c r="AD2342" i="8"/>
  <c r="AK2342" i="8" s="1"/>
  <c r="AA628" i="8"/>
  <c r="AD818" i="8"/>
  <c r="AN470" i="8" s="1"/>
  <c r="AJ378" i="8"/>
  <c r="AD518" i="8"/>
  <c r="AG518" i="8" s="1"/>
  <c r="AJ1337" i="8"/>
  <c r="AJ476" i="8"/>
  <c r="AD1430" i="8"/>
  <c r="AK1430" i="8" s="1"/>
  <c r="AA736" i="8"/>
  <c r="AA612" i="8"/>
  <c r="AD2282" i="8"/>
  <c r="AG2282" i="8" s="1"/>
  <c r="AA814" i="8"/>
  <c r="AA538" i="8"/>
  <c r="AA495" i="8"/>
  <c r="AA874" i="8"/>
  <c r="AJ836" i="8"/>
  <c r="AJ665" i="8"/>
  <c r="AJ458" i="8"/>
  <c r="AA754" i="8"/>
  <c r="AJ969" i="8"/>
  <c r="AJ989" i="8"/>
  <c r="AD2714" i="8"/>
  <c r="AP2714" i="8" s="1"/>
  <c r="AJ775" i="8"/>
  <c r="AA636" i="8"/>
  <c r="AA7" i="8"/>
  <c r="AA592" i="8"/>
  <c r="AJ312" i="8"/>
  <c r="AJ432" i="8"/>
  <c r="AJ29" i="8"/>
  <c r="AA820" i="8"/>
  <c r="AD2642" i="8"/>
  <c r="AN2642" i="8" s="1"/>
  <c r="AA564" i="8"/>
  <c r="AA740" i="8"/>
  <c r="AA594" i="8"/>
  <c r="AA744" i="8"/>
  <c r="AJ78" i="8"/>
  <c r="AA664" i="8"/>
  <c r="AA77" i="8"/>
  <c r="AA282" i="8"/>
  <c r="AA560" i="8"/>
  <c r="AJ993" i="8"/>
  <c r="AA706" i="8"/>
  <c r="AJ747" i="8"/>
  <c r="AJ492" i="8"/>
  <c r="AA185" i="8"/>
  <c r="AJ165" i="8"/>
  <c r="AA610" i="8"/>
  <c r="AJ478" i="8"/>
  <c r="AJ666" i="8"/>
  <c r="AA668" i="8"/>
  <c r="AJ190" i="8"/>
  <c r="AA692" i="8"/>
  <c r="AJ256" i="8"/>
  <c r="AA752" i="8"/>
  <c r="AJ527" i="8"/>
  <c r="AJ252" i="8"/>
  <c r="AA786" i="8"/>
  <c r="AJ641" i="8"/>
  <c r="AJ460" i="8"/>
  <c r="AJ500" i="8"/>
  <c r="AJ521" i="8"/>
  <c r="AJ656" i="8"/>
  <c r="AD746" i="8"/>
  <c r="AN398" i="8" s="1"/>
  <c r="AJ246" i="8"/>
  <c r="AJ358" i="8"/>
  <c r="AJ454" i="8"/>
  <c r="AD1130" i="8"/>
  <c r="AG1130" i="8" s="1"/>
  <c r="AD1694" i="8"/>
  <c r="AP1694" i="8" s="1"/>
  <c r="AJ198" i="8"/>
  <c r="AJ392" i="8"/>
  <c r="AJ424" i="8"/>
  <c r="AJ496" i="8"/>
  <c r="AA852" i="8"/>
  <c r="AJ713" i="8"/>
  <c r="AJ727" i="8"/>
  <c r="AD770" i="8"/>
  <c r="AE770" i="8" s="1"/>
  <c r="AL770" i="8" s="1"/>
  <c r="AJ438" i="8"/>
  <c r="AD170" i="8"/>
  <c r="AG170" i="8" s="1"/>
  <c r="AD110" i="8"/>
  <c r="AG110" i="8" s="1"/>
  <c r="AJ212" i="8"/>
  <c r="AJ332" i="8"/>
  <c r="AJ404" i="8"/>
  <c r="AD1082" i="8"/>
  <c r="AF1082" i="8" s="1"/>
  <c r="AD2090" i="8"/>
  <c r="AP2090" i="8" s="1"/>
  <c r="AD2114" i="8"/>
  <c r="AE2114" i="8" s="1"/>
  <c r="AL2114" i="8" s="1"/>
  <c r="AD2510" i="8"/>
  <c r="AE2510" i="8" s="1"/>
  <c r="AL2510" i="8" s="1"/>
  <c r="AJ124" i="8"/>
  <c r="AJ230" i="8"/>
  <c r="AD2102" i="8"/>
  <c r="AP2102" i="8" s="1"/>
  <c r="AD2402" i="8"/>
  <c r="AN2402" i="8" s="1"/>
  <c r="AD386" i="8"/>
  <c r="AF386" i="8" s="1"/>
  <c r="AJ296" i="8"/>
  <c r="AD1070" i="8"/>
  <c r="AF1070" i="8" s="1"/>
  <c r="AD1250" i="8"/>
  <c r="AE1250" i="8" s="1"/>
  <c r="AL1250" i="8" s="1"/>
  <c r="AJ390" i="8"/>
  <c r="AA106" i="8"/>
  <c r="AA750" i="8"/>
  <c r="AD1754" i="8"/>
  <c r="AN1754" i="8" s="1"/>
  <c r="AJ815" i="8"/>
  <c r="AJ961" i="8"/>
  <c r="AJ967" i="8"/>
  <c r="AD2222" i="8"/>
  <c r="AG2222" i="8" s="1"/>
  <c r="AA447" i="8"/>
  <c r="AJ346" i="8"/>
  <c r="AJ122" i="8"/>
  <c r="AJ1349" i="8"/>
  <c r="AA764" i="8"/>
  <c r="AD446" i="8"/>
  <c r="AE446" i="8" s="1"/>
  <c r="AL446" i="8" s="1"/>
  <c r="AJ755" i="8"/>
  <c r="AA179" i="8"/>
  <c r="AD2030" i="8"/>
  <c r="AK2030" i="8" s="1"/>
  <c r="AA499" i="8"/>
  <c r="AJ514" i="8"/>
  <c r="AA926" i="8"/>
  <c r="AD158" i="8"/>
  <c r="AN158" i="8" s="1"/>
  <c r="AA792" i="8"/>
  <c r="AA923" i="8"/>
  <c r="AJ979" i="8"/>
  <c r="AD914" i="8"/>
  <c r="AE914" i="8" s="1"/>
  <c r="AL914" i="8" s="1"/>
  <c r="AJ456" i="8"/>
  <c r="AA582" i="8"/>
  <c r="AA354" i="8"/>
  <c r="AJ546" i="8"/>
  <c r="AJ450" i="8"/>
  <c r="AA606" i="8"/>
  <c r="AA718" i="8"/>
  <c r="AA165" i="8"/>
  <c r="AA826" i="8"/>
  <c r="AA366" i="8"/>
  <c r="AA604" i="8"/>
  <c r="AA708" i="8"/>
  <c r="AJ997" i="8"/>
  <c r="AA919" i="8"/>
  <c r="AJ606" i="8"/>
  <c r="AA159" i="8"/>
  <c r="AJ179" i="8"/>
  <c r="AJ480" i="8"/>
  <c r="AJ466" i="8"/>
  <c r="AJ534" i="8"/>
  <c r="AA78" i="8"/>
  <c r="AD1658" i="8"/>
  <c r="AK1658" i="8" s="1"/>
  <c r="AD1838" i="8"/>
  <c r="AK1838" i="8" s="1"/>
  <c r="AA732" i="8"/>
  <c r="AJ829" i="8"/>
  <c r="AA546" i="8"/>
  <c r="AA455" i="8"/>
  <c r="AD266" i="8"/>
  <c r="AE266" i="8" s="1"/>
  <c r="AL266" i="8" s="1"/>
  <c r="AD2570" i="8"/>
  <c r="AE2570" i="8" s="1"/>
  <c r="AL2570" i="8" s="1"/>
  <c r="AD2606" i="8"/>
  <c r="AG2606" i="8" s="1"/>
  <c r="AJ160" i="8"/>
  <c r="AA306" i="8"/>
  <c r="AD482" i="8"/>
  <c r="AP782" i="8" s="1"/>
  <c r="AD758" i="8"/>
  <c r="AE758" i="8" s="1"/>
  <c r="AL758" i="8" s="1"/>
  <c r="AA529" i="8"/>
  <c r="AJ272" i="8"/>
  <c r="AJ440" i="8"/>
  <c r="AJ472" i="8"/>
  <c r="AJ89" i="8"/>
  <c r="AJ354" i="8"/>
  <c r="AJ954" i="8"/>
  <c r="AD1238" i="8"/>
  <c r="AN1406" i="8" s="1"/>
  <c r="AD1274" i="8"/>
  <c r="AK1274" i="8" s="1"/>
  <c r="AD2498" i="8"/>
  <c r="AG2498" i="8" s="1"/>
  <c r="AJ286" i="8"/>
  <c r="AJ464" i="8"/>
  <c r="AJ384" i="8"/>
  <c r="AA572" i="8"/>
  <c r="AA828" i="8"/>
  <c r="AA925" i="8"/>
  <c r="AA75" i="8"/>
  <c r="AA846" i="8"/>
  <c r="AA871" i="8"/>
  <c r="AD2630" i="8"/>
  <c r="AG2630" i="8" s="1"/>
  <c r="AA234" i="8"/>
  <c r="AA503" i="8"/>
  <c r="AJ266" i="8"/>
  <c r="AD2438" i="8"/>
  <c r="AK2438" i="8" s="1"/>
  <c r="AJ214" i="8"/>
  <c r="AJ991" i="8"/>
  <c r="AJ26" i="8"/>
  <c r="AJ488" i="8"/>
  <c r="AA716" i="8"/>
  <c r="AJ608" i="8"/>
  <c r="AD2546" i="8"/>
  <c r="AE2546" i="8" s="1"/>
  <c r="AL2546" i="8" s="1"/>
  <c r="AD662" i="8"/>
  <c r="AE662" i="8" s="1"/>
  <c r="AL662" i="8" s="1"/>
  <c r="AD686" i="8"/>
  <c r="AG686" i="8" s="1"/>
  <c r="AJ723" i="8"/>
  <c r="AJ737" i="8"/>
  <c r="AD1850" i="8"/>
  <c r="AN1850" i="8" s="1"/>
  <c r="AJ370" i="8"/>
  <c r="AJ827" i="8"/>
  <c r="AD1934" i="8"/>
  <c r="AN1934" i="8" s="1"/>
  <c r="AA776" i="8"/>
  <c r="AA588" i="8"/>
  <c r="AJ594" i="8"/>
  <c r="AA27" i="8"/>
  <c r="AJ1000" i="8"/>
  <c r="AA586" i="8"/>
  <c r="AJ582" i="8"/>
  <c r="AA168" i="8"/>
  <c r="AA796" i="8"/>
  <c r="AA507" i="8"/>
  <c r="AJ618" i="8"/>
  <c r="AA646" i="8"/>
  <c r="AJ83" i="8"/>
  <c r="AJ248" i="8"/>
  <c r="AA570" i="8"/>
  <c r="AD1166" i="8"/>
  <c r="AG1166" i="8" s="1"/>
  <c r="AA475" i="8"/>
  <c r="AJ428" i="8"/>
  <c r="AD2702" i="8"/>
  <c r="AE2702" i="8" s="1"/>
  <c r="AL2702" i="8" s="1"/>
  <c r="AA83" i="8"/>
  <c r="AA906" i="8"/>
  <c r="AD1118" i="8"/>
  <c r="AF1118" i="8" s="1"/>
  <c r="AD590" i="8"/>
  <c r="AE590" i="8" s="1"/>
  <c r="AL590" i="8" s="1"/>
  <c r="AA700" i="8"/>
  <c r="AJ1004" i="8"/>
  <c r="AA835" i="8"/>
  <c r="AJ793" i="8"/>
  <c r="AJ298" i="8"/>
  <c r="AJ482" i="8"/>
  <c r="AA684" i="8"/>
  <c r="AD1598" i="8"/>
  <c r="AN1598" i="8" s="1"/>
  <c r="AD866" i="8"/>
  <c r="AG866" i="8" s="1"/>
  <c r="AA29" i="8"/>
  <c r="AA294" i="8"/>
  <c r="AA318" i="8"/>
  <c r="AJ240" i="8"/>
  <c r="AJ264" i="8"/>
  <c r="AJ328" i="8"/>
  <c r="AD1706" i="8"/>
  <c r="AF1706" i="8" s="1"/>
  <c r="AJ448" i="8"/>
  <c r="AA598" i="8"/>
  <c r="AJ344" i="8"/>
  <c r="AJ320" i="8"/>
  <c r="AD1646" i="8"/>
  <c r="AG1646" i="8" s="1"/>
  <c r="AD1634" i="8"/>
  <c r="AP1634" i="8" s="1"/>
  <c r="AD350" i="8"/>
  <c r="AN650" i="8" s="1"/>
  <c r="AA780" i="8"/>
  <c r="AJ501" i="8"/>
  <c r="AD1742" i="8"/>
  <c r="AG1742" i="8" s="1"/>
  <c r="AA342" i="8"/>
  <c r="AA30" i="8"/>
  <c r="AA509" i="8"/>
  <c r="AJ717" i="8"/>
  <c r="AA944" i="8"/>
  <c r="AA922" i="8"/>
  <c r="AJ707" i="8"/>
  <c r="AA407" i="8"/>
  <c r="AA527" i="8"/>
  <c r="AJ324" i="8"/>
  <c r="AJ388" i="8"/>
  <c r="AJ994" i="8"/>
  <c r="AD2210" i="8"/>
  <c r="AG2210" i="8" s="1"/>
  <c r="AD422" i="8"/>
  <c r="AE422" i="8" s="1"/>
  <c r="AL422" i="8" s="1"/>
  <c r="AJ510" i="8"/>
  <c r="AA837" i="8"/>
  <c r="AJ520" i="8"/>
  <c r="AD1514" i="8"/>
  <c r="AN1538" i="8" s="1"/>
  <c r="AA548" i="8"/>
  <c r="AA399" i="8"/>
  <c r="AA417" i="8"/>
  <c r="AJ244" i="8"/>
  <c r="AJ308" i="8"/>
  <c r="AJ468" i="8"/>
  <c r="AJ509" i="8"/>
  <c r="AJ1016" i="8"/>
  <c r="AJ725" i="8"/>
  <c r="AJ430" i="8"/>
  <c r="AA882" i="8"/>
  <c r="AD134" i="8"/>
  <c r="AF134" i="8" s="1"/>
  <c r="AA886" i="8"/>
  <c r="AD998" i="8"/>
  <c r="AN1070" i="8" s="1"/>
  <c r="AD1106" i="8"/>
  <c r="AE1106" i="8" s="1"/>
  <c r="AL1106" i="8" s="1"/>
  <c r="AD1334" i="8"/>
  <c r="AF1334" i="8" s="1"/>
  <c r="AA378" i="8"/>
  <c r="AJ208" i="8"/>
  <c r="AA422" i="8"/>
  <c r="AJ770" i="8"/>
  <c r="AA936" i="8"/>
  <c r="AA908" i="8"/>
  <c r="AD38" i="8"/>
  <c r="AP38" i="8" s="1"/>
  <c r="AD470" i="8"/>
  <c r="AN770" i="8" s="1"/>
  <c r="AJ526" i="8"/>
  <c r="AJ2719" i="8"/>
  <c r="AA532" i="8"/>
  <c r="AJ224" i="8"/>
  <c r="AD1406" i="8"/>
  <c r="AK1406" i="8" s="1"/>
  <c r="AE854" i="8"/>
  <c r="AL854" i="8" s="1"/>
  <c r="AM854" i="8" s="1"/>
  <c r="AO854" i="8" s="1"/>
  <c r="AA670" i="8"/>
  <c r="AJ368" i="8"/>
  <c r="AA836" i="8"/>
  <c r="AA103" i="8"/>
  <c r="AJ522" i="8"/>
  <c r="AJ310" i="8"/>
  <c r="AD2066" i="8"/>
  <c r="AP2066" i="8" s="1"/>
  <c r="AD2690" i="8"/>
  <c r="AE2690" i="8" s="1"/>
  <c r="AL2690" i="8" s="1"/>
  <c r="AA652" i="8"/>
  <c r="AD2174" i="8"/>
  <c r="AE2174" i="8" s="1"/>
  <c r="AL2174" i="8" s="1"/>
  <c r="AJ771" i="8"/>
  <c r="AD1562" i="8"/>
  <c r="AF1562" i="8" s="1"/>
  <c r="AD2330" i="8"/>
  <c r="AP2330" i="8" s="1"/>
  <c r="AA15" i="8"/>
  <c r="AJ809" i="8"/>
  <c r="AD2042" i="8"/>
  <c r="AE2042" i="8" s="1"/>
  <c r="AL2042" i="8" s="1"/>
  <c r="AJ92" i="8"/>
  <c r="AJ250" i="8"/>
  <c r="AD2006" i="8"/>
  <c r="AG2006" i="8" s="1"/>
  <c r="AJ30" i="8"/>
  <c r="AA682" i="8"/>
  <c r="AD1622" i="8"/>
  <c r="AP1622" i="8" s="1"/>
  <c r="AJ234" i="8"/>
  <c r="AJ322" i="8"/>
  <c r="AD74" i="8"/>
  <c r="AE74" i="8" s="1"/>
  <c r="AL74" i="8" s="1"/>
  <c r="AJ973" i="8"/>
  <c r="AD1370" i="8"/>
  <c r="AK1370" i="8" s="1"/>
  <c r="AD1214" i="8"/>
  <c r="AG1214" i="8" s="1"/>
  <c r="AJ995" i="8"/>
  <c r="AJ7" i="8"/>
  <c r="AJ761" i="8"/>
  <c r="AJ846" i="8"/>
  <c r="AA558" i="8"/>
  <c r="AJ416" i="8"/>
  <c r="AD1034" i="8"/>
  <c r="AG1034" i="8" s="1"/>
  <c r="AF854" i="8"/>
  <c r="AJ848" i="8"/>
  <c r="AA940" i="8"/>
  <c r="AD398" i="8"/>
  <c r="AP698" i="8" s="1"/>
  <c r="AJ751" i="8"/>
  <c r="AN506" i="8"/>
  <c r="AG854" i="8"/>
  <c r="AJ852" i="8"/>
  <c r="AD2198" i="8"/>
  <c r="AG2198" i="8" s="1"/>
  <c r="AD1454" i="8"/>
  <c r="AF1454" i="8" s="1"/>
  <c r="AJ495" i="8"/>
  <c r="AD1382" i="8"/>
  <c r="AK1382" i="8" s="1"/>
  <c r="AD1958" i="8"/>
  <c r="AF1958" i="8" s="1"/>
  <c r="AP506" i="8"/>
  <c r="AA534" i="8"/>
  <c r="AJ524" i="8"/>
  <c r="AD494" i="8"/>
  <c r="AP794" i="8" s="1"/>
  <c r="AJ258" i="8"/>
  <c r="AJ654" i="8"/>
  <c r="AD1826" i="8"/>
  <c r="AN1826" i="8" s="1"/>
  <c r="AA513" i="8"/>
  <c r="AA471" i="8"/>
  <c r="AA901" i="8"/>
  <c r="AJ799" i="8"/>
  <c r="AJ27" i="8"/>
  <c r="AD2354" i="8"/>
  <c r="AN2354" i="8" s="1"/>
  <c r="AA246" i="8"/>
  <c r="AA915" i="8"/>
  <c r="AD1418" i="8"/>
  <c r="AA918" i="8"/>
  <c r="AJ807" i="8"/>
  <c r="AD830" i="8"/>
  <c r="AE830" i="8" s="1"/>
  <c r="AL830" i="8" s="1"/>
  <c r="AJ838" i="8"/>
  <c r="AD986" i="8"/>
  <c r="AF986" i="8" s="1"/>
  <c r="AA69" i="8"/>
  <c r="AJ106" i="8"/>
  <c r="AD902" i="8"/>
  <c r="AN974" i="8" s="1"/>
  <c r="AD1550" i="8"/>
  <c r="AP1574" i="8" s="1"/>
  <c r="AD1190" i="8"/>
  <c r="AN1358" i="8" s="1"/>
  <c r="AA517" i="8"/>
  <c r="AA401" i="8"/>
  <c r="AA658" i="8"/>
  <c r="AJ62" i="8"/>
  <c r="AA622" i="8"/>
  <c r="AA536" i="8"/>
  <c r="AJ497" i="8"/>
  <c r="AA889" i="8"/>
  <c r="AA907" i="8"/>
  <c r="AD2426" i="8"/>
  <c r="AF2426" i="8" s="1"/>
  <c r="AJ159" i="8"/>
  <c r="AD1010" i="8"/>
  <c r="AP1082" i="8" s="1"/>
  <c r="AD2366" i="8"/>
  <c r="AG2366" i="8" s="1"/>
  <c r="AD974" i="8"/>
  <c r="AP1046" i="8" s="1"/>
  <c r="AJ525" i="8"/>
  <c r="AD1490" i="8"/>
  <c r="AF1490" i="8" s="1"/>
  <c r="AJ418" i="8"/>
  <c r="AJ834" i="8"/>
  <c r="AA841" i="8"/>
  <c r="AJ703" i="8"/>
  <c r="AJ1035" i="8"/>
  <c r="AA461" i="8"/>
  <c r="AJ158" i="8"/>
  <c r="AA158" i="8"/>
  <c r="AD1730" i="8"/>
  <c r="AG1730" i="8" s="1"/>
  <c r="AJ134" i="8"/>
  <c r="AJ336" i="8"/>
  <c r="AA894" i="8"/>
  <c r="AJ1047" i="8"/>
  <c r="AA437" i="8"/>
  <c r="AA465" i="8"/>
  <c r="AA493" i="8"/>
  <c r="AJ402" i="8"/>
  <c r="AJ508" i="8"/>
  <c r="AA403" i="8"/>
  <c r="AA963" i="8"/>
  <c r="AD2018" i="8"/>
  <c r="AK2018" i="8" s="1"/>
  <c r="AD2150" i="8"/>
  <c r="AK2150" i="8" s="1"/>
  <c r="AJ990" i="8"/>
  <c r="AA72" i="8"/>
  <c r="AD2414" i="8"/>
  <c r="AF2414" i="8" s="1"/>
  <c r="AD2378" i="8"/>
  <c r="AP2378" i="8" s="1"/>
  <c r="AD1094" i="8"/>
  <c r="AG1094" i="8" s="1"/>
  <c r="AJ701" i="8"/>
  <c r="AA574" i="8"/>
  <c r="AJ558" i="8"/>
  <c r="AJ489" i="8"/>
  <c r="AD434" i="8"/>
  <c r="AP734" i="8" s="1"/>
  <c r="AA451" i="8"/>
  <c r="AJ360" i="8"/>
  <c r="AJ408" i="8"/>
  <c r="AA258" i="8"/>
  <c r="AD1202" i="8"/>
  <c r="AP1370" i="8" s="1"/>
  <c r="AD2462" i="8"/>
  <c r="AK2462" i="8" s="1"/>
  <c r="AJ210" i="8"/>
  <c r="AJ226" i="8"/>
  <c r="AJ274" i="8"/>
  <c r="AA851" i="8"/>
  <c r="AA694" i="8"/>
  <c r="AD1718" i="8"/>
  <c r="AP1718" i="8" s="1"/>
  <c r="AJ816" i="8"/>
  <c r="AJ493" i="8"/>
  <c r="AD1538" i="8"/>
  <c r="AP1562" i="8" s="1"/>
  <c r="AD2474" i="8"/>
  <c r="AG2474" i="8" s="1"/>
  <c r="AJ511" i="8"/>
  <c r="AJ817" i="8"/>
  <c r="AD2318" i="8"/>
  <c r="AG2318" i="8" s="1"/>
  <c r="AJ334" i="8"/>
  <c r="AA413" i="8"/>
  <c r="AJ504" i="8"/>
  <c r="AD938" i="8"/>
  <c r="AF938" i="8" s="1"/>
  <c r="AD1994" i="8"/>
  <c r="AK1994" i="8" s="1"/>
  <c r="AA508" i="8"/>
  <c r="AJ765" i="8"/>
  <c r="AJ513" i="8"/>
  <c r="AD1466" i="8"/>
  <c r="AK1466" i="8" s="1"/>
  <c r="AA281" i="8"/>
  <c r="AA423" i="8"/>
  <c r="AJ512" i="8"/>
  <c r="AD2306" i="8"/>
  <c r="AP2306" i="8" s="1"/>
  <c r="AD2666" i="8"/>
  <c r="AN2666" i="8" s="1"/>
  <c r="AD890" i="8"/>
  <c r="AG890" i="8" s="1"/>
  <c r="AD1478" i="8"/>
  <c r="AE1478" i="8" s="1"/>
  <c r="AL1478" i="8" s="1"/>
  <c r="A3" i="79"/>
  <c r="AA912" i="8"/>
  <c r="AD302" i="8"/>
  <c r="AP602" i="8" s="1"/>
  <c r="AD962" i="8"/>
  <c r="AE962" i="8" s="1"/>
  <c r="AL962" i="8" s="1"/>
  <c r="AD1346" i="8"/>
  <c r="AK1346" i="8" s="1"/>
  <c r="AJ98" i="8"/>
  <c r="AA98" i="8"/>
  <c r="AD1058" i="8"/>
  <c r="AJ820" i="8"/>
  <c r="AA522" i="8"/>
  <c r="AJ491" i="8"/>
  <c r="AA365" i="8"/>
  <c r="AJ110" i="8"/>
  <c r="AA110" i="8"/>
  <c r="AJ15" i="8"/>
  <c r="AJ978" i="8"/>
  <c r="AJ14" i="8"/>
  <c r="AJ1008" i="8"/>
  <c r="AD230" i="8"/>
  <c r="AE230" i="8" s="1"/>
  <c r="AL230" i="8" s="1"/>
  <c r="AJ50" i="8"/>
  <c r="AA50" i="8"/>
  <c r="AE2126" i="8"/>
  <c r="AL2126" i="8" s="1"/>
  <c r="AP2126" i="8"/>
  <c r="AK2126" i="8"/>
  <c r="AG2126" i="8"/>
  <c r="AN2126" i="8"/>
  <c r="AF2126" i="8"/>
  <c r="AE2138" i="8"/>
  <c r="AL2138" i="8" s="1"/>
  <c r="AP2138" i="8"/>
  <c r="AG2138" i="8"/>
  <c r="AN2138" i="8"/>
  <c r="AF2138" i="8"/>
  <c r="AK2138" i="8"/>
  <c r="AJ605" i="8"/>
  <c r="AA305" i="8"/>
  <c r="AJ653" i="8"/>
  <c r="AA353" i="8"/>
  <c r="AA148" i="8"/>
  <c r="AJ148" i="8"/>
  <c r="AA157" i="8"/>
  <c r="AJ157" i="8"/>
  <c r="AA200" i="8"/>
  <c r="AJ188" i="8"/>
  <c r="AA2678" i="8"/>
  <c r="AJ2678" i="8"/>
  <c r="AA2622" i="8"/>
  <c r="AJ2622" i="8"/>
  <c r="AA2558" i="8"/>
  <c r="AJ2558" i="8"/>
  <c r="AA2495" i="8"/>
  <c r="AJ2495" i="8"/>
  <c r="AA2415" i="8"/>
  <c r="AJ2415" i="8"/>
  <c r="AJ2312" i="8"/>
  <c r="AA2312" i="8"/>
  <c r="AJ2353" i="8"/>
  <c r="AA2353" i="8"/>
  <c r="AA2243" i="8"/>
  <c r="AJ2243" i="8"/>
  <c r="AA2132" i="8"/>
  <c r="AJ2132" i="8"/>
  <c r="AA2069" i="8"/>
  <c r="AJ2069" i="8"/>
  <c r="AA2043" i="8"/>
  <c r="AJ2043" i="8"/>
  <c r="AA1871" i="8"/>
  <c r="AJ1871" i="8"/>
  <c r="AA2052" i="8"/>
  <c r="AJ2052" i="8"/>
  <c r="AJ1707" i="8"/>
  <c r="AA1707" i="8"/>
  <c r="AA1685" i="8"/>
  <c r="AJ1685" i="8"/>
  <c r="AA1552" i="8"/>
  <c r="AJ1576" i="8"/>
  <c r="AJ1978" i="8"/>
  <c r="AA1978" i="8"/>
  <c r="AA1812" i="8"/>
  <c r="AJ1812" i="8"/>
  <c r="AA1603" i="8"/>
  <c r="AJ1603" i="8"/>
  <c r="AA1473" i="8"/>
  <c r="AJ1269" i="8"/>
  <c r="AA1405" i="8"/>
  <c r="AJ1201" i="8"/>
  <c r="AJ1208" i="8"/>
  <c r="AA1412" i="8"/>
  <c r="AA1240" i="8"/>
  <c r="AJ1408" i="8"/>
  <c r="AJ1490" i="8"/>
  <c r="AA1322" i="8"/>
  <c r="AA1118" i="8"/>
  <c r="AJ878" i="8"/>
  <c r="AJ1109" i="8"/>
  <c r="AA1037" i="8"/>
  <c r="AJ1363" i="8"/>
  <c r="AA1195" i="8"/>
  <c r="AJ1340" i="8"/>
  <c r="AA212" i="8"/>
  <c r="AJ742" i="8"/>
  <c r="AA442" i="8"/>
  <c r="AA555" i="8"/>
  <c r="AJ207" i="8"/>
  <c r="AA607" i="8"/>
  <c r="AJ259" i="8"/>
  <c r="AJ303" i="8"/>
  <c r="AA651" i="8"/>
  <c r="AJ393" i="8"/>
  <c r="AA741" i="8"/>
  <c r="AA966" i="8"/>
  <c r="AJ1038" i="8"/>
  <c r="AJ1009" i="8"/>
  <c r="AA937" i="8"/>
  <c r="AJ1017" i="8"/>
  <c r="AA945" i="8"/>
  <c r="AJ25" i="8"/>
  <c r="AA25" i="8"/>
  <c r="AA121" i="8"/>
  <c r="AJ121" i="8"/>
  <c r="AJ563" i="8"/>
  <c r="AA263" i="8"/>
  <c r="AJ564" i="8"/>
  <c r="AA264" i="8"/>
  <c r="AJ576" i="8"/>
  <c r="AA276" i="8"/>
  <c r="AJ570" i="8"/>
  <c r="AA270" i="8"/>
  <c r="AJ571" i="8"/>
  <c r="AA271" i="8"/>
  <c r="AJ603" i="8"/>
  <c r="AA303" i="8"/>
  <c r="AJ619" i="8"/>
  <c r="AA319" i="8"/>
  <c r="AD326" i="8"/>
  <c r="AJ652" i="8"/>
  <c r="AA352" i="8"/>
  <c r="AA39" i="8"/>
  <c r="AJ39" i="8"/>
  <c r="AJ105" i="8"/>
  <c r="AA105" i="8"/>
  <c r="AA104" i="8"/>
  <c r="AJ104" i="8"/>
  <c r="AJ1347" i="8"/>
  <c r="AA183" i="8"/>
  <c r="AA2720" i="8"/>
  <c r="AJ2720" i="8"/>
  <c r="AA2688" i="8"/>
  <c r="AJ2688" i="8"/>
  <c r="AJ2665" i="8"/>
  <c r="AA2665" i="8"/>
  <c r="AA2673" i="8"/>
  <c r="AJ2673" i="8"/>
  <c r="AA2636" i="8"/>
  <c r="AJ2636" i="8"/>
  <c r="AA2614" i="8"/>
  <c r="AJ2614" i="8"/>
  <c r="AA2605" i="8"/>
  <c r="AJ2605" i="8"/>
  <c r="AJ2569" i="8"/>
  <c r="AA2569" i="8"/>
  <c r="AA2590" i="8"/>
  <c r="AJ2590" i="8"/>
  <c r="AJ2557" i="8"/>
  <c r="AA2557" i="8"/>
  <c r="AA2541" i="8"/>
  <c r="AJ2541" i="8"/>
  <c r="AJ2505" i="8"/>
  <c r="AA2505" i="8"/>
  <c r="AA2506" i="8"/>
  <c r="AJ2506" i="8"/>
  <c r="AJ2460" i="8"/>
  <c r="AA2460" i="8"/>
  <c r="AA2476" i="8"/>
  <c r="AJ2476" i="8"/>
  <c r="AA2471" i="8"/>
  <c r="AJ2471" i="8"/>
  <c r="AA2425" i="8"/>
  <c r="AJ2425" i="8"/>
  <c r="AA2532" i="8"/>
  <c r="AJ2532" i="8"/>
  <c r="AA2446" i="8"/>
  <c r="AJ2446" i="8"/>
  <c r="AA2398" i="8"/>
  <c r="AJ2398" i="8"/>
  <c r="AA2366" i="8"/>
  <c r="AJ2366" i="8"/>
  <c r="AJ2334" i="8"/>
  <c r="AA2334" i="8"/>
  <c r="AJ2302" i="8"/>
  <c r="AA2302" i="8"/>
  <c r="AA2500" i="8"/>
  <c r="AJ2500" i="8"/>
  <c r="AJ2325" i="8"/>
  <c r="AA2325" i="8"/>
  <c r="AA2433" i="8"/>
  <c r="AJ2433" i="8"/>
  <c r="AA2321" i="8"/>
  <c r="AJ2321" i="8"/>
  <c r="AJ2416" i="8"/>
  <c r="AA2416" i="8"/>
  <c r="AA2212" i="8"/>
  <c r="AJ2212" i="8"/>
  <c r="AJ2165" i="8"/>
  <c r="AA2165" i="8"/>
  <c r="AA2224" i="8"/>
  <c r="AJ2224" i="8"/>
  <c r="AA2255" i="8"/>
  <c r="AJ2255" i="8"/>
  <c r="AA2193" i="8"/>
  <c r="AJ2193" i="8"/>
  <c r="AA2154" i="8"/>
  <c r="AJ2154" i="8"/>
  <c r="AA2122" i="8"/>
  <c r="AJ2122" i="8"/>
  <c r="AA2090" i="8"/>
  <c r="AJ2090" i="8"/>
  <c r="AA2242" i="8"/>
  <c r="AJ2242" i="8"/>
  <c r="AA2107" i="8"/>
  <c r="AJ2107" i="8"/>
  <c r="AA2059" i="8"/>
  <c r="AJ2059" i="8"/>
  <c r="AJ2113" i="8"/>
  <c r="AA2113" i="8"/>
  <c r="AJ2004" i="8"/>
  <c r="AA2004" i="8"/>
  <c r="AJ2115" i="8"/>
  <c r="AA2115" i="8"/>
  <c r="AA2016" i="8"/>
  <c r="AJ2016" i="8"/>
  <c r="AA1957" i="8"/>
  <c r="AJ1957" i="8"/>
  <c r="AA1925" i="8"/>
  <c r="AJ1925" i="8"/>
  <c r="AA1893" i="8"/>
  <c r="AJ1893" i="8"/>
  <c r="AA1861" i="8"/>
  <c r="AJ1861" i="8"/>
  <c r="AA1829" i="8"/>
  <c r="AJ1829" i="8"/>
  <c r="AJ1797" i="8"/>
  <c r="AA1797" i="8"/>
  <c r="AJ1765" i="8"/>
  <c r="AA1765" i="8"/>
  <c r="AA2030" i="8"/>
  <c r="AJ2030" i="8"/>
  <c r="AA1969" i="8"/>
  <c r="AJ1969" i="8"/>
  <c r="AA1916" i="8"/>
  <c r="AJ1916" i="8"/>
  <c r="AA1752" i="8"/>
  <c r="AJ1752" i="8"/>
  <c r="AJ1687" i="8"/>
  <c r="AA1687" i="8"/>
  <c r="AA1914" i="8"/>
  <c r="AJ1914" i="8"/>
  <c r="AA1796" i="8"/>
  <c r="AJ1796" i="8"/>
  <c r="AA1730" i="8"/>
  <c r="AJ1730" i="8"/>
  <c r="AA1670" i="8"/>
  <c r="AJ1670" i="8"/>
  <c r="AA1638" i="8"/>
  <c r="AJ1638" i="8"/>
  <c r="AA1606" i="8"/>
  <c r="AJ1606" i="8"/>
  <c r="AA1574" i="8"/>
  <c r="AJ1586" i="8"/>
  <c r="AA1542" i="8"/>
  <c r="AJ1566" i="8"/>
  <c r="AA1510" i="8"/>
  <c r="AJ1306" i="8"/>
  <c r="AA1478" i="8"/>
  <c r="AJ1274" i="8"/>
  <c r="AA1446" i="8"/>
  <c r="AJ1242" i="8"/>
  <c r="AA1920" i="8"/>
  <c r="AJ1920" i="8"/>
  <c r="AA1759" i="8"/>
  <c r="AJ1759" i="8"/>
  <c r="AA1694" i="8"/>
  <c r="AJ1694" i="8"/>
  <c r="AJ2157" i="8"/>
  <c r="AA2157" i="8"/>
  <c r="AA2006" i="8"/>
  <c r="AJ2006" i="8"/>
  <c r="AJ1709" i="8"/>
  <c r="AA1709" i="8"/>
  <c r="AA1726" i="8"/>
  <c r="AJ1726" i="8"/>
  <c r="AJ1723" i="8"/>
  <c r="AA1723" i="8"/>
  <c r="AA1575" i="8"/>
  <c r="AJ1587" i="8"/>
  <c r="AA1678" i="8"/>
  <c r="AJ1678" i="8"/>
  <c r="AA1563" i="8"/>
  <c r="AJ1311" i="8"/>
  <c r="AA1438" i="8"/>
  <c r="AJ1234" i="8"/>
  <c r="AA1491" i="8"/>
  <c r="AJ1287" i="8"/>
  <c r="AA1511" i="8"/>
  <c r="AJ1307" i="8"/>
  <c r="AA1427" i="8"/>
  <c r="AJ1223" i="8"/>
  <c r="AA1395" i="8"/>
  <c r="AJ1191" i="8"/>
  <c r="AJ1531" i="8"/>
  <c r="AA1363" i="8"/>
  <c r="AJ1499" i="8"/>
  <c r="AA1331" i="8"/>
  <c r="AJ1553" i="8"/>
  <c r="AA1529" i="8"/>
  <c r="AJ1188" i="8"/>
  <c r="AA1392" i="8"/>
  <c r="AJ1494" i="8"/>
  <c r="AA1326" i="8"/>
  <c r="AJ1462" i="8"/>
  <c r="AA1294" i="8"/>
  <c r="AJ1430" i="8"/>
  <c r="AA1262" i="8"/>
  <c r="AA1230" i="8"/>
  <c r="AJ1398" i="8"/>
  <c r="AJ1366" i="8"/>
  <c r="AA1198" i="8"/>
  <c r="AA1414" i="8"/>
  <c r="AJ1210" i="8"/>
  <c r="AJ1516" i="8"/>
  <c r="AA1348" i="8"/>
  <c r="AJ1471" i="8"/>
  <c r="AA1303" i="8"/>
  <c r="AJ1439" i="8"/>
  <c r="AA1271" i="8"/>
  <c r="AJ1407" i="8"/>
  <c r="AA1239" i="8"/>
  <c r="AJ1371" i="8"/>
  <c r="AA1203" i="8"/>
  <c r="AA1101" i="8"/>
  <c r="AJ861" i="8"/>
  <c r="AJ1105" i="8"/>
  <c r="AA1033" i="8"/>
  <c r="AA1147" i="8"/>
  <c r="AJ907" i="8"/>
  <c r="AA1082" i="8"/>
  <c r="AJ1154" i="8"/>
  <c r="AA1024" i="8"/>
  <c r="AJ1096" i="8"/>
  <c r="AA1185" i="8"/>
  <c r="AJ945" i="8"/>
  <c r="AA1120" i="8"/>
  <c r="AJ880" i="8"/>
  <c r="AA1052" i="8"/>
  <c r="AJ1124" i="8"/>
  <c r="AA1148" i="8"/>
  <c r="AJ908" i="8"/>
  <c r="AJ1161" i="8"/>
  <c r="AA1089" i="8"/>
  <c r="AA1025" i="8"/>
  <c r="AJ1097" i="8"/>
  <c r="AJ1341" i="8"/>
  <c r="AA213" i="8"/>
  <c r="AJ1339" i="8"/>
  <c r="AA211" i="8"/>
  <c r="AJ536" i="8"/>
  <c r="AA236" i="8"/>
  <c r="AJ726" i="8"/>
  <c r="AA426" i="8"/>
  <c r="AJ792" i="8"/>
  <c r="AA492" i="8"/>
  <c r="AJ802" i="8"/>
  <c r="AA502" i="8"/>
  <c r="AA514" i="8"/>
  <c r="AJ359" i="8"/>
  <c r="AA707" i="8"/>
  <c r="AJ405" i="8"/>
  <c r="AA753" i="8"/>
  <c r="AJ409" i="8"/>
  <c r="AA757" i="8"/>
  <c r="AJ447" i="8"/>
  <c r="AA795" i="8"/>
  <c r="AA799" i="8"/>
  <c r="AJ451" i="8"/>
  <c r="AJ705" i="8"/>
  <c r="AA405" i="8"/>
  <c r="AJ763" i="8"/>
  <c r="AA463" i="8"/>
  <c r="AJ783" i="8"/>
  <c r="AA483" i="8"/>
  <c r="AA714" i="8"/>
  <c r="AJ366" i="8"/>
  <c r="AJ951" i="8"/>
  <c r="AA879" i="8"/>
  <c r="AJ957" i="8"/>
  <c r="AA885" i="8"/>
  <c r="AJ1045" i="8"/>
  <c r="AA973" i="8"/>
  <c r="AJ1057" i="8"/>
  <c r="AA985" i="8"/>
  <c r="AA66" i="8"/>
  <c r="AJ66" i="8"/>
  <c r="AJ696" i="8"/>
  <c r="AA396" i="8"/>
  <c r="AA88" i="8"/>
  <c r="AJ88" i="8"/>
  <c r="AJ561" i="8"/>
  <c r="AA261" i="8"/>
  <c r="AJ562" i="8"/>
  <c r="AA262" i="8"/>
  <c r="AJ579" i="8"/>
  <c r="AA279" i="8"/>
  <c r="AJ609" i="8"/>
  <c r="AA309" i="8"/>
  <c r="AJ610" i="8"/>
  <c r="AA310" i="8"/>
  <c r="AA317" i="8"/>
  <c r="AJ657" i="8"/>
  <c r="AA357" i="8"/>
  <c r="AJ658" i="8"/>
  <c r="AA358" i="8"/>
  <c r="AJ676" i="8"/>
  <c r="AA376" i="8"/>
  <c r="AA11" i="8"/>
  <c r="AJ11" i="8"/>
  <c r="AA8" i="8"/>
  <c r="AJ8" i="8"/>
  <c r="AA52" i="8"/>
  <c r="AJ52" i="8"/>
  <c r="AA51" i="8"/>
  <c r="AJ51" i="8"/>
  <c r="AA61" i="8"/>
  <c r="AJ61" i="8"/>
  <c r="AA70" i="8"/>
  <c r="AJ70" i="8"/>
  <c r="AJ2711" i="8"/>
  <c r="AA2711" i="8"/>
  <c r="AA2702" i="8"/>
  <c r="AJ2702" i="8"/>
  <c r="AA2683" i="8"/>
  <c r="AJ2683" i="8"/>
  <c r="AJ2647" i="8"/>
  <c r="AA2647" i="8"/>
  <c r="AA2674" i="8"/>
  <c r="AJ2674" i="8"/>
  <c r="AA2680" i="8"/>
  <c r="AJ2680" i="8"/>
  <c r="AA2630" i="8"/>
  <c r="AJ2630" i="8"/>
  <c r="AJ2583" i="8"/>
  <c r="AA2583" i="8"/>
  <c r="AA2619" i="8"/>
  <c r="AJ2619" i="8"/>
  <c r="AA2572" i="8"/>
  <c r="AJ2572" i="8"/>
  <c r="AA2597" i="8"/>
  <c r="AJ2597" i="8"/>
  <c r="AA2519" i="8"/>
  <c r="AJ2519" i="8"/>
  <c r="AA2539" i="8"/>
  <c r="AJ2539" i="8"/>
  <c r="AJ2474" i="8"/>
  <c r="AA2474" i="8"/>
  <c r="AA2501" i="8"/>
  <c r="AJ2501" i="8"/>
  <c r="AA2499" i="8"/>
  <c r="AJ2499" i="8"/>
  <c r="AA2453" i="8"/>
  <c r="AJ2453" i="8"/>
  <c r="AJ2401" i="8"/>
  <c r="AA2401" i="8"/>
  <c r="AA2423" i="8"/>
  <c r="AJ2423" i="8"/>
  <c r="AA2412" i="8"/>
  <c r="AJ2412" i="8"/>
  <c r="AA2380" i="8"/>
  <c r="AJ2380" i="8"/>
  <c r="AA2348" i="8"/>
  <c r="AJ2348" i="8"/>
  <c r="AJ2316" i="8"/>
  <c r="AA2316" i="8"/>
  <c r="AJ2284" i="8"/>
  <c r="AA2284" i="8"/>
  <c r="AJ2365" i="8"/>
  <c r="AA2365" i="8"/>
  <c r="AA2323" i="8"/>
  <c r="AJ2323" i="8"/>
  <c r="AJ2359" i="8"/>
  <c r="AA2359" i="8"/>
  <c r="AA2266" i="8"/>
  <c r="AJ2266" i="8"/>
  <c r="AJ2237" i="8"/>
  <c r="AA2237" i="8"/>
  <c r="AJ2179" i="8"/>
  <c r="AA2179" i="8"/>
  <c r="AA2249" i="8"/>
  <c r="AJ2249" i="8"/>
  <c r="AA2187" i="8"/>
  <c r="AJ2187" i="8"/>
  <c r="AA2216" i="8"/>
  <c r="AJ2216" i="8"/>
  <c r="AA2168" i="8"/>
  <c r="AJ2168" i="8"/>
  <c r="AA2136" i="8"/>
  <c r="AJ2136" i="8"/>
  <c r="AA2104" i="8"/>
  <c r="AJ2104" i="8"/>
  <c r="AJ2219" i="8"/>
  <c r="AA2219" i="8"/>
  <c r="AA2135" i="8"/>
  <c r="AJ2135" i="8"/>
  <c r="AA2073" i="8"/>
  <c r="AJ2073" i="8"/>
  <c r="AA2194" i="8"/>
  <c r="AJ2194" i="8"/>
  <c r="AA2034" i="8"/>
  <c r="AJ2034" i="8"/>
  <c r="AJ1970" i="8"/>
  <c r="AA1970" i="8"/>
  <c r="AA2047" i="8"/>
  <c r="AJ2047" i="8"/>
  <c r="AA1982" i="8"/>
  <c r="AJ1982" i="8"/>
  <c r="AA1939" i="8"/>
  <c r="AJ1939" i="8"/>
  <c r="AA1907" i="8"/>
  <c r="AJ1907" i="8"/>
  <c r="AA1875" i="8"/>
  <c r="AJ1875" i="8"/>
  <c r="AA1843" i="8"/>
  <c r="AJ1843" i="8"/>
  <c r="AA1811" i="8"/>
  <c r="AJ1811" i="8"/>
  <c r="AJ1779" i="8"/>
  <c r="AA1779" i="8"/>
  <c r="AA2064" i="8"/>
  <c r="AJ2064" i="8"/>
  <c r="AA1995" i="8"/>
  <c r="AJ1995" i="8"/>
  <c r="AA1967" i="8"/>
  <c r="AJ1967" i="8"/>
  <c r="AA1840" i="8"/>
  <c r="AJ1840" i="8"/>
  <c r="AJ1715" i="8"/>
  <c r="AA1715" i="8"/>
  <c r="AA2015" i="8"/>
  <c r="AJ2015" i="8"/>
  <c r="AA1836" i="8"/>
  <c r="AJ1836" i="8"/>
  <c r="AA1761" i="8"/>
  <c r="AJ1761" i="8"/>
  <c r="AA1693" i="8"/>
  <c r="AJ1693" i="8"/>
  <c r="AA1652" i="8"/>
  <c r="AJ1652" i="8"/>
  <c r="AA1620" i="8"/>
  <c r="AJ1620" i="8"/>
  <c r="AA1588" i="8"/>
  <c r="AJ1324" i="8"/>
  <c r="AA1556" i="8"/>
  <c r="AJ1580" i="8"/>
  <c r="AJ1548" i="8"/>
  <c r="AA1524" i="8"/>
  <c r="AA1492" i="8"/>
  <c r="AJ1288" i="8"/>
  <c r="AA1460" i="8"/>
  <c r="AJ1256" i="8"/>
  <c r="AJ1992" i="8"/>
  <c r="AA1992" i="8"/>
  <c r="AA1854" i="8"/>
  <c r="AJ1854" i="8"/>
  <c r="AA1725" i="8"/>
  <c r="AJ1725" i="8"/>
  <c r="AA1808" i="8"/>
  <c r="AJ1808" i="8"/>
  <c r="AJ1850" i="8"/>
  <c r="AA1850" i="8"/>
  <c r="AA1832" i="8"/>
  <c r="AJ1832" i="8"/>
  <c r="AA1605" i="8"/>
  <c r="AJ1605" i="8"/>
  <c r="AA1621" i="8"/>
  <c r="AJ1621" i="8"/>
  <c r="AA1629" i="8"/>
  <c r="AJ1629" i="8"/>
  <c r="AA1541" i="8"/>
  <c r="AJ1565" i="8"/>
  <c r="AA1599" i="8"/>
  <c r="AJ1599" i="8"/>
  <c r="AA1487" i="8"/>
  <c r="AJ1283" i="8"/>
  <c r="AA1420" i="8"/>
  <c r="AJ1216" i="8"/>
  <c r="AA1441" i="8"/>
  <c r="AJ1237" i="8"/>
  <c r="AA1409" i="8"/>
  <c r="AJ1205" i="8"/>
  <c r="AA1377" i="8"/>
  <c r="AJ1173" i="8"/>
  <c r="AA1345" i="8"/>
  <c r="AJ1513" i="8"/>
  <c r="AJ1481" i="8"/>
  <c r="AA1313" i="8"/>
  <c r="AA1461" i="8"/>
  <c r="AJ1257" i="8"/>
  <c r="AJ1526" i="8"/>
  <c r="AA1358" i="8"/>
  <c r="AJ1486" i="8"/>
  <c r="AA1318" i="8"/>
  <c r="AJ1444" i="8"/>
  <c r="AA1276" i="8"/>
  <c r="AA1244" i="8"/>
  <c r="AJ1412" i="8"/>
  <c r="AJ1380" i="8"/>
  <c r="AA1212" i="8"/>
  <c r="AA1180" i="8"/>
  <c r="AJ940" i="8"/>
  <c r="AA1376" i="8"/>
  <c r="AJ1172" i="8"/>
  <c r="AJ1453" i="8"/>
  <c r="AA1285" i="8"/>
  <c r="AJ1421" i="8"/>
  <c r="AA1253" i="8"/>
  <c r="AJ1389" i="8"/>
  <c r="AA1221" i="8"/>
  <c r="AA1124" i="8"/>
  <c r="AJ884" i="8"/>
  <c r="AA1062" i="8"/>
  <c r="AJ1134" i="8"/>
  <c r="AA1166" i="8"/>
  <c r="AJ926" i="8"/>
  <c r="AA1113" i="8"/>
  <c r="AJ873" i="8"/>
  <c r="AJ1117" i="8"/>
  <c r="AA1045" i="8"/>
  <c r="AJ1078" i="8"/>
  <c r="AA1006" i="8"/>
  <c r="AA1145" i="8"/>
  <c r="AJ905" i="8"/>
  <c r="AA1083" i="8"/>
  <c r="AJ1155" i="8"/>
  <c r="AJ1367" i="8"/>
  <c r="AA1199" i="8"/>
  <c r="AA1112" i="8"/>
  <c r="AJ872" i="8"/>
  <c r="AA1050" i="8"/>
  <c r="AJ1122" i="8"/>
  <c r="AJ1079" i="8"/>
  <c r="AA1007" i="8"/>
  <c r="AJ1338" i="8"/>
  <c r="AA210" i="8"/>
  <c r="AJ584" i="8"/>
  <c r="AA284" i="8"/>
  <c r="AJ35" i="8"/>
  <c r="AA35" i="8"/>
  <c r="AJ97" i="8"/>
  <c r="AA97" i="8"/>
  <c r="AA140" i="8"/>
  <c r="AJ140" i="8"/>
  <c r="AA154" i="8"/>
  <c r="AJ154" i="8"/>
  <c r="AJ708" i="8"/>
  <c r="AA408" i="8"/>
  <c r="AJ718" i="8"/>
  <c r="AA418" i="8"/>
  <c r="AJ786" i="8"/>
  <c r="AA486" i="8"/>
  <c r="AJ804" i="8"/>
  <c r="AA504" i="8"/>
  <c r="AJ812" i="8"/>
  <c r="AJ219" i="8"/>
  <c r="AA567" i="8"/>
  <c r="AA571" i="8"/>
  <c r="AJ223" i="8"/>
  <c r="AJ243" i="8"/>
  <c r="AA591" i="8"/>
  <c r="AA595" i="8"/>
  <c r="AJ247" i="8"/>
  <c r="AJ267" i="8"/>
  <c r="AA615" i="8"/>
  <c r="AA619" i="8"/>
  <c r="AJ271" i="8"/>
  <c r="AJ291" i="8"/>
  <c r="AA639" i="8"/>
  <c r="AA643" i="8"/>
  <c r="AJ295" i="8"/>
  <c r="AJ315" i="8"/>
  <c r="AA663" i="8"/>
  <c r="AA667" i="8"/>
  <c r="AJ319" i="8"/>
  <c r="AJ339" i="8"/>
  <c r="AA687" i="8"/>
  <c r="AA691" i="8"/>
  <c r="AJ343" i="8"/>
  <c r="AJ363" i="8"/>
  <c r="AA711" i="8"/>
  <c r="AA715" i="8"/>
  <c r="AJ367" i="8"/>
  <c r="AJ413" i="8"/>
  <c r="AA761" i="8"/>
  <c r="AJ459" i="8"/>
  <c r="AA807" i="8"/>
  <c r="AA811" i="8"/>
  <c r="AJ463" i="8"/>
  <c r="AJ824" i="8"/>
  <c r="AJ840" i="8"/>
  <c r="AA952" i="8"/>
  <c r="AJ1024" i="8"/>
  <c r="AJ529" i="8"/>
  <c r="AJ958" i="8"/>
  <c r="AA847" i="8"/>
  <c r="AA855" i="8"/>
  <c r="AA863" i="8"/>
  <c r="AA980" i="8"/>
  <c r="AJ1052" i="8"/>
  <c r="AA932" i="8"/>
  <c r="AA948" i="8"/>
  <c r="AJ1063" i="8"/>
  <c r="AA991" i="8"/>
  <c r="AA988" i="8"/>
  <c r="AJ1060" i="8"/>
  <c r="AA996" i="8"/>
  <c r="AJ1068" i="8"/>
  <c r="AD1778" i="8"/>
  <c r="AD1802" i="8"/>
  <c r="AA32" i="8"/>
  <c r="AJ32" i="8"/>
  <c r="AJ167" i="8"/>
  <c r="AA167" i="8"/>
  <c r="AJ689" i="8"/>
  <c r="AA389" i="8"/>
  <c r="AA40" i="8"/>
  <c r="AJ40" i="8"/>
  <c r="AJ1348" i="8"/>
  <c r="AA184" i="8"/>
  <c r="AJ197" i="8"/>
  <c r="AA221" i="8"/>
  <c r="AJ545" i="8"/>
  <c r="AA245" i="8"/>
  <c r="AJ599" i="8"/>
  <c r="AA299" i="8"/>
  <c r="AJ600" i="8"/>
  <c r="AA300" i="8"/>
  <c r="AJ623" i="8"/>
  <c r="AA323" i="8"/>
  <c r="AJ624" i="8"/>
  <c r="AA324" i="8"/>
  <c r="AJ647" i="8"/>
  <c r="AA347" i="8"/>
  <c r="AJ648" i="8"/>
  <c r="AA348" i="8"/>
  <c r="AJ671" i="8"/>
  <c r="AA371" i="8"/>
  <c r="AJ672" i="8"/>
  <c r="AA372" i="8"/>
  <c r="AA135" i="8"/>
  <c r="AJ135" i="8"/>
  <c r="AJ2717" i="8"/>
  <c r="AA2717" i="8"/>
  <c r="AA2708" i="8"/>
  <c r="AJ2708" i="8"/>
  <c r="AA2701" i="8"/>
  <c r="AJ2701" i="8"/>
  <c r="AJ2653" i="8"/>
  <c r="AA2653" i="8"/>
  <c r="AA2648" i="8"/>
  <c r="AJ2648" i="8"/>
  <c r="AA2632" i="8"/>
  <c r="AJ2632" i="8"/>
  <c r="AA2672" i="8"/>
  <c r="AJ2672" i="8"/>
  <c r="AJ2589" i="8"/>
  <c r="AA2589" i="8"/>
  <c r="AA2611" i="8"/>
  <c r="AJ2611" i="8"/>
  <c r="AA2578" i="8"/>
  <c r="AJ2578" i="8"/>
  <c r="AJ2535" i="8"/>
  <c r="AA2535" i="8"/>
  <c r="AA2525" i="8"/>
  <c r="AJ2525" i="8"/>
  <c r="AA2553" i="8"/>
  <c r="AJ2553" i="8"/>
  <c r="AJ2483" i="8"/>
  <c r="AA2483" i="8"/>
  <c r="AJ2448" i="8"/>
  <c r="AA2448" i="8"/>
  <c r="AA2516" i="8"/>
  <c r="AJ2516" i="8"/>
  <c r="AA2459" i="8"/>
  <c r="AJ2459" i="8"/>
  <c r="AJ2407" i="8"/>
  <c r="AA2407" i="8"/>
  <c r="AA2437" i="8"/>
  <c r="AJ2437" i="8"/>
  <c r="AA2421" i="8"/>
  <c r="AJ2421" i="8"/>
  <c r="AA2386" i="8"/>
  <c r="AJ2386" i="8"/>
  <c r="AA2354" i="8"/>
  <c r="AJ2354" i="8"/>
  <c r="AJ2322" i="8"/>
  <c r="AA2322" i="8"/>
  <c r="AJ2290" i="8"/>
  <c r="AA2290" i="8"/>
  <c r="AJ2375" i="8"/>
  <c r="AA2375" i="8"/>
  <c r="AJ2424" i="8"/>
  <c r="AA2424" i="8"/>
  <c r="AJ2373" i="8"/>
  <c r="AA2373" i="8"/>
  <c r="AA2273" i="8"/>
  <c r="AJ2273" i="8"/>
  <c r="AJ2251" i="8"/>
  <c r="AA2251" i="8"/>
  <c r="AA2186" i="8"/>
  <c r="AJ2186" i="8"/>
  <c r="AA2261" i="8"/>
  <c r="AJ2261" i="8"/>
  <c r="AA2198" i="8"/>
  <c r="AJ2198" i="8"/>
  <c r="AA2230" i="8"/>
  <c r="AJ2230" i="8"/>
  <c r="AJ2174" i="8"/>
  <c r="AA2174" i="8"/>
  <c r="AA2142" i="8"/>
  <c r="AJ2142" i="8"/>
  <c r="AA2110" i="8"/>
  <c r="AJ2110" i="8"/>
  <c r="AJ2299" i="8"/>
  <c r="AA2299" i="8"/>
  <c r="AA2149" i="8"/>
  <c r="AJ2149" i="8"/>
  <c r="AA2083" i="8"/>
  <c r="AJ2083" i="8"/>
  <c r="AJ2211" i="8"/>
  <c r="AA2211" i="8"/>
  <c r="AA2040" i="8"/>
  <c r="AJ2040" i="8"/>
  <c r="AA1979" i="8"/>
  <c r="AJ1979" i="8"/>
  <c r="AA2053" i="8"/>
  <c r="AJ2053" i="8"/>
  <c r="AA1991" i="8"/>
  <c r="AJ1991" i="8"/>
  <c r="AA1945" i="8"/>
  <c r="AJ1945" i="8"/>
  <c r="AA1913" i="8"/>
  <c r="AJ1913" i="8"/>
  <c r="AA1881" i="8"/>
  <c r="AJ1881" i="8"/>
  <c r="AA1849" i="8"/>
  <c r="AJ1849" i="8"/>
  <c r="AA1817" i="8"/>
  <c r="AJ1817" i="8"/>
  <c r="AJ1785" i="8"/>
  <c r="AA1785" i="8"/>
  <c r="AJ2091" i="8"/>
  <c r="AA2091" i="8"/>
  <c r="AA2009" i="8"/>
  <c r="AJ2009" i="8"/>
  <c r="AA2001" i="8"/>
  <c r="AJ2001" i="8"/>
  <c r="AA1868" i="8"/>
  <c r="AJ1868" i="8"/>
  <c r="AA1724" i="8"/>
  <c r="AJ1724" i="8"/>
  <c r="AJ2109" i="8"/>
  <c r="AA2109" i="8"/>
  <c r="AA1866" i="8"/>
  <c r="AJ1866" i="8"/>
  <c r="AA1772" i="8"/>
  <c r="AJ1772" i="8"/>
  <c r="AA1708" i="8"/>
  <c r="AJ1708" i="8"/>
  <c r="AA1658" i="8"/>
  <c r="AJ1658" i="8"/>
  <c r="AA1626" i="8"/>
  <c r="AJ1626" i="8"/>
  <c r="AA1594" i="8"/>
  <c r="AJ1330" i="8"/>
  <c r="AA1562" i="8"/>
  <c r="AJ1310" i="8"/>
  <c r="AJ1554" i="8"/>
  <c r="AA1530" i="8"/>
  <c r="AA1498" i="8"/>
  <c r="AJ1294" i="8"/>
  <c r="AA1466" i="8"/>
  <c r="AJ1262" i="8"/>
  <c r="AA2031" i="8"/>
  <c r="AJ2031" i="8"/>
  <c r="AA1872" i="8"/>
  <c r="AJ1872" i="8"/>
  <c r="AA1734" i="8"/>
  <c r="AJ1734" i="8"/>
  <c r="AA1672" i="8"/>
  <c r="AJ1672" i="8"/>
  <c r="AJ1898" i="8"/>
  <c r="AA1898" i="8"/>
  <c r="AA1880" i="8"/>
  <c r="AJ1880" i="8"/>
  <c r="AA1633" i="8"/>
  <c r="AJ1633" i="8"/>
  <c r="AA1641" i="8"/>
  <c r="AJ1641" i="8"/>
  <c r="AA1657" i="8"/>
  <c r="AJ1657" i="8"/>
  <c r="AJ1575" i="8"/>
  <c r="AA1551" i="8"/>
  <c r="AA1627" i="8"/>
  <c r="AJ1627" i="8"/>
  <c r="AA1507" i="8"/>
  <c r="AJ1303" i="8"/>
  <c r="AA1426" i="8"/>
  <c r="AJ1222" i="8"/>
  <c r="AA1443" i="8"/>
  <c r="AJ1239" i="8"/>
  <c r="AA1463" i="8"/>
  <c r="AJ1259" i="8"/>
  <c r="AA1415" i="8"/>
  <c r="AJ1211" i="8"/>
  <c r="AA1383" i="8"/>
  <c r="AJ1179" i="8"/>
  <c r="AA1351" i="8"/>
  <c r="AJ1519" i="8"/>
  <c r="AJ1487" i="8"/>
  <c r="AA1319" i="8"/>
  <c r="AA1481" i="8"/>
  <c r="AJ1277" i="8"/>
  <c r="AJ1536" i="8"/>
  <c r="AA1368" i="8"/>
  <c r="AJ1450" i="8"/>
  <c r="AA1282" i="8"/>
  <c r="AJ1418" i="8"/>
  <c r="AA1250" i="8"/>
  <c r="AJ1386" i="8"/>
  <c r="AA1218" i="8"/>
  <c r="AA1186" i="8"/>
  <c r="AJ946" i="8"/>
  <c r="AA1390" i="8"/>
  <c r="AJ1186" i="8"/>
  <c r="AJ1478" i="8"/>
  <c r="AA1310" i="8"/>
  <c r="AJ1459" i="8"/>
  <c r="AA1291" i="8"/>
  <c r="AJ1427" i="8"/>
  <c r="AA1259" i="8"/>
  <c r="AJ1395" i="8"/>
  <c r="AA1227" i="8"/>
  <c r="AA1138" i="8"/>
  <c r="AJ898" i="8"/>
  <c r="AJ1145" i="8"/>
  <c r="AA1073" i="8"/>
  <c r="AA1171" i="8"/>
  <c r="AJ931" i="8"/>
  <c r="AA1122" i="8"/>
  <c r="AJ882" i="8"/>
  <c r="AA1060" i="8"/>
  <c r="AJ1132" i="8"/>
  <c r="AJ1084" i="8"/>
  <c r="AA1012" i="8"/>
  <c r="AA1157" i="8"/>
  <c r="AJ917" i="8"/>
  <c r="AA1094" i="8"/>
  <c r="AJ854" i="8"/>
  <c r="AA1032" i="8"/>
  <c r="AJ1104" i="8"/>
  <c r="AA1126" i="8"/>
  <c r="AJ886" i="8"/>
  <c r="AJ1133" i="8"/>
  <c r="AA1061" i="8"/>
  <c r="AJ1085" i="8"/>
  <c r="AA1013" i="8"/>
  <c r="AJ688" i="8"/>
  <c r="AA388" i="8"/>
  <c r="AA209" i="8"/>
  <c r="AJ750" i="8"/>
  <c r="AA450" i="8"/>
  <c r="AJ839" i="8"/>
  <c r="AA539" i="8"/>
  <c r="AJ835" i="8"/>
  <c r="AA535" i="8"/>
  <c r="AJ841" i="8"/>
  <c r="AA541" i="8"/>
  <c r="AJ849" i="8"/>
  <c r="AA549" i="8"/>
  <c r="AJ853" i="8"/>
  <c r="AA553" i="8"/>
  <c r="AJ383" i="8"/>
  <c r="AA731" i="8"/>
  <c r="AJ425" i="8"/>
  <c r="AA773" i="8"/>
  <c r="AJ477" i="8"/>
  <c r="AA825" i="8"/>
  <c r="AJ481" i="8"/>
  <c r="AA829" i="8"/>
  <c r="AJ711" i="8"/>
  <c r="AA411" i="8"/>
  <c r="AJ757" i="8"/>
  <c r="AA457" i="8"/>
  <c r="AJ767" i="8"/>
  <c r="AA467" i="8"/>
  <c r="AJ850" i="8"/>
  <c r="AA630" i="8"/>
  <c r="AJ282" i="8"/>
  <c r="AJ498" i="8"/>
  <c r="AJ1030" i="8"/>
  <c r="AA958" i="8"/>
  <c r="AJ1025" i="8"/>
  <c r="AA953" i="8"/>
  <c r="AJ981" i="8"/>
  <c r="AA909" i="8"/>
  <c r="AA876" i="8"/>
  <c r="AJ1053" i="8"/>
  <c r="AA981" i="8"/>
  <c r="AA942" i="8"/>
  <c r="AJ1014" i="8"/>
  <c r="AD2390" i="8"/>
  <c r="AD2270" i="8"/>
  <c r="AE2486" i="8"/>
  <c r="AL2486" i="8" s="1"/>
  <c r="AP2486" i="8"/>
  <c r="AK2486" i="8"/>
  <c r="AF2486" i="8"/>
  <c r="AN2486" i="8"/>
  <c r="AG2486" i="8"/>
  <c r="AD2450" i="8"/>
  <c r="AD2654" i="8"/>
  <c r="AA308" i="8"/>
  <c r="AA473" i="8"/>
  <c r="AA2719" i="8"/>
  <c r="AA497" i="8"/>
  <c r="AA895" i="8"/>
  <c r="AJ1354" i="8"/>
  <c r="AA190" i="8"/>
  <c r="AA93" i="8"/>
  <c r="AJ93" i="8"/>
  <c r="AJ598" i="8"/>
  <c r="AA298" i="8"/>
  <c r="AJ645" i="8"/>
  <c r="AA345" i="8"/>
  <c r="AJ2643" i="8"/>
  <c r="AA2643" i="8"/>
  <c r="AJ2579" i="8"/>
  <c r="AA2579" i="8"/>
  <c r="AA2515" i="8"/>
  <c r="AJ2515" i="8"/>
  <c r="AA2493" i="8"/>
  <c r="AJ2493" i="8"/>
  <c r="AA2408" i="8"/>
  <c r="AJ2408" i="8"/>
  <c r="AJ2280" i="8"/>
  <c r="AA2280" i="8"/>
  <c r="AA2262" i="8"/>
  <c r="AJ2262" i="8"/>
  <c r="AA2451" i="8"/>
  <c r="AJ2451" i="8"/>
  <c r="AA2100" i="8"/>
  <c r="AJ2100" i="8"/>
  <c r="AJ2185" i="8"/>
  <c r="AA2185" i="8"/>
  <c r="AA1974" i="8"/>
  <c r="AJ1974" i="8"/>
  <c r="AA1839" i="8"/>
  <c r="AJ1839" i="8"/>
  <c r="AA1989" i="8"/>
  <c r="AJ1989" i="8"/>
  <c r="AA1952" i="8"/>
  <c r="AJ1952" i="8"/>
  <c r="AA1648" i="8"/>
  <c r="AJ1648" i="8"/>
  <c r="AJ1544" i="8"/>
  <c r="AA1520" i="8"/>
  <c r="AA1834" i="8"/>
  <c r="AJ1834" i="8"/>
  <c r="AA1611" i="8"/>
  <c r="AJ1611" i="8"/>
  <c r="AA1416" i="8"/>
  <c r="AJ1212" i="8"/>
  <c r="AA1373" i="8"/>
  <c r="AJ1169" i="8"/>
  <c r="AJ1518" i="8"/>
  <c r="AA1350" i="8"/>
  <c r="AJ1376" i="8"/>
  <c r="AA1208" i="8"/>
  <c r="AJ1449" i="8"/>
  <c r="AA1281" i="8"/>
  <c r="AA1056" i="8"/>
  <c r="AJ1128" i="8"/>
  <c r="AA1002" i="8"/>
  <c r="AJ1074" i="8"/>
  <c r="AA1106" i="8"/>
  <c r="AJ866" i="8"/>
  <c r="AJ714" i="8"/>
  <c r="AA414" i="8"/>
  <c r="AA559" i="8"/>
  <c r="AJ211" i="8"/>
  <c r="AJ255" i="8"/>
  <c r="AA603" i="8"/>
  <c r="AA655" i="8"/>
  <c r="AJ307" i="8"/>
  <c r="AJ1001" i="8"/>
  <c r="AA929" i="8"/>
  <c r="AJ133" i="8"/>
  <c r="AA133" i="8"/>
  <c r="AA149" i="8"/>
  <c r="AJ149" i="8"/>
  <c r="AJ2667" i="8"/>
  <c r="AA2667" i="8"/>
  <c r="AA2676" i="8"/>
  <c r="AJ2676" i="8"/>
  <c r="AA2638" i="8"/>
  <c r="AJ2638" i="8"/>
  <c r="AA2616" i="8"/>
  <c r="AJ2616" i="8"/>
  <c r="AA2607" i="8"/>
  <c r="AJ2607" i="8"/>
  <c r="AJ2571" i="8"/>
  <c r="AA2571" i="8"/>
  <c r="AA2592" i="8"/>
  <c r="AJ2592" i="8"/>
  <c r="AJ2507" i="8"/>
  <c r="AA2507" i="8"/>
  <c r="AJ2510" i="8"/>
  <c r="AA2510" i="8"/>
  <c r="AJ2462" i="8"/>
  <c r="AA2462" i="8"/>
  <c r="AA2481" i="8"/>
  <c r="AJ2481" i="8"/>
  <c r="AA2473" i="8"/>
  <c r="AJ2473" i="8"/>
  <c r="AJ2428" i="8"/>
  <c r="AA2428" i="8"/>
  <c r="AJ2389" i="8"/>
  <c r="AA2389" i="8"/>
  <c r="AJ2485" i="8"/>
  <c r="AA2485" i="8"/>
  <c r="AA2400" i="8"/>
  <c r="AJ2400" i="8"/>
  <c r="AA2368" i="8"/>
  <c r="AJ2368" i="8"/>
  <c r="AJ2336" i="8"/>
  <c r="AA2336" i="8"/>
  <c r="AJ2304" i="8"/>
  <c r="AA2304" i="8"/>
  <c r="AJ2272" i="8"/>
  <c r="AA2272" i="8"/>
  <c r="AJ2331" i="8"/>
  <c r="AA2331" i="8"/>
  <c r="AJ2275" i="8"/>
  <c r="AA2275" i="8"/>
  <c r="AA2329" i="8"/>
  <c r="AJ2329" i="8"/>
  <c r="AA2419" i="8"/>
  <c r="AJ2419" i="8"/>
  <c r="AJ2217" i="8"/>
  <c r="AA2217" i="8"/>
  <c r="AJ2167" i="8"/>
  <c r="AA2167" i="8"/>
  <c r="AA2229" i="8"/>
  <c r="AJ2229" i="8"/>
  <c r="AJ2263" i="8"/>
  <c r="AA2263" i="8"/>
  <c r="AA2196" i="8"/>
  <c r="AJ2196" i="8"/>
  <c r="AA2156" i="8"/>
  <c r="AJ2156" i="8"/>
  <c r="AA2124" i="8"/>
  <c r="AJ2124" i="8"/>
  <c r="AA2092" i="8"/>
  <c r="AJ2092" i="8"/>
  <c r="AJ2253" i="8"/>
  <c r="AA2253" i="8"/>
  <c r="AA2111" i="8"/>
  <c r="AJ2111" i="8"/>
  <c r="AA2061" i="8"/>
  <c r="AJ2061" i="8"/>
  <c r="AJ2139" i="8"/>
  <c r="AA2139" i="8"/>
  <c r="AJ2010" i="8"/>
  <c r="AA2010" i="8"/>
  <c r="AJ2129" i="8"/>
  <c r="AA2129" i="8"/>
  <c r="AA2022" i="8"/>
  <c r="AJ2022" i="8"/>
  <c r="AA1959" i="8"/>
  <c r="AJ1959" i="8"/>
  <c r="AA1927" i="8"/>
  <c r="AJ1927" i="8"/>
  <c r="AA1895" i="8"/>
  <c r="AJ1895" i="8"/>
  <c r="AA1863" i="8"/>
  <c r="AJ1863" i="8"/>
  <c r="AA1831" i="8"/>
  <c r="AJ1831" i="8"/>
  <c r="AJ1799" i="8"/>
  <c r="AA1799" i="8"/>
  <c r="AJ1767" i="8"/>
  <c r="AA1767" i="8"/>
  <c r="AA2044" i="8"/>
  <c r="AJ2044" i="8"/>
  <c r="AA1972" i="8"/>
  <c r="AJ1972" i="8"/>
  <c r="AA1926" i="8"/>
  <c r="AJ1926" i="8"/>
  <c r="AJ1755" i="8"/>
  <c r="AA1755" i="8"/>
  <c r="AA1690" i="8"/>
  <c r="AJ1690" i="8"/>
  <c r="AJ1922" i="8"/>
  <c r="AA1922" i="8"/>
  <c r="AA1800" i="8"/>
  <c r="AJ1800" i="8"/>
  <c r="AA1733" i="8"/>
  <c r="AJ1733" i="8"/>
  <c r="AA1671" i="8"/>
  <c r="AJ1671" i="8"/>
  <c r="AA1640" i="8"/>
  <c r="AJ1640" i="8"/>
  <c r="AA1608" i="8"/>
  <c r="AJ1608" i="8"/>
  <c r="AA1576" i="8"/>
  <c r="AJ1588" i="8"/>
  <c r="AA1544" i="8"/>
  <c r="AJ1568" i="8"/>
  <c r="AA1512" i="8"/>
  <c r="AJ1308" i="8"/>
  <c r="AA1480" i="8"/>
  <c r="AJ1276" i="8"/>
  <c r="AA1448" i="8"/>
  <c r="AJ1244" i="8"/>
  <c r="AA1930" i="8"/>
  <c r="AJ1930" i="8"/>
  <c r="AA1762" i="8"/>
  <c r="AJ1762" i="8"/>
  <c r="AA1697" i="8"/>
  <c r="AJ1697" i="8"/>
  <c r="AJ1743" i="8"/>
  <c r="AA1743" i="8"/>
  <c r="AA2039" i="8"/>
  <c r="AJ2039" i="8"/>
  <c r="AA1740" i="8"/>
  <c r="AJ1740" i="8"/>
  <c r="AJ1751" i="8"/>
  <c r="AA1751" i="8"/>
  <c r="AA1732" i="8"/>
  <c r="AJ1732" i="8"/>
  <c r="AA1579" i="8"/>
  <c r="AJ1591" i="8"/>
  <c r="AA1684" i="8"/>
  <c r="AJ1684" i="8"/>
  <c r="AA1587" i="8"/>
  <c r="AJ1323" i="8"/>
  <c r="AA1440" i="8"/>
  <c r="AJ1236" i="8"/>
  <c r="AA1499" i="8"/>
  <c r="AJ1295" i="8"/>
  <c r="AA1517" i="8"/>
  <c r="AJ1541" i="8"/>
  <c r="AA1429" i="8"/>
  <c r="AJ1225" i="8"/>
  <c r="AA1397" i="8"/>
  <c r="AJ1193" i="8"/>
  <c r="AJ1533" i="8"/>
  <c r="AA1365" i="8"/>
  <c r="AJ1501" i="8"/>
  <c r="AA1333" i="8"/>
  <c r="AJ1557" i="8"/>
  <c r="AA1533" i="8"/>
  <c r="AJ1194" i="8"/>
  <c r="AA1398" i="8"/>
  <c r="AJ1502" i="8"/>
  <c r="AA1334" i="8"/>
  <c r="AJ1464" i="8"/>
  <c r="AA1296" i="8"/>
  <c r="AJ1432" i="8"/>
  <c r="AA1264" i="8"/>
  <c r="AJ1400" i="8"/>
  <c r="AA1232" i="8"/>
  <c r="AA1200" i="8"/>
  <c r="AJ1368" i="8"/>
  <c r="AA1168" i="8"/>
  <c r="AJ928" i="8"/>
  <c r="AJ1520" i="8"/>
  <c r="AA1352" i="8"/>
  <c r="AJ1473" i="8"/>
  <c r="AA1305" i="8"/>
  <c r="AJ1441" i="8"/>
  <c r="AA1273" i="8"/>
  <c r="AJ1409" i="8"/>
  <c r="AA1241" i="8"/>
  <c r="AJ1373" i="8"/>
  <c r="AA1205" i="8"/>
  <c r="AA1104" i="8"/>
  <c r="AJ864" i="8"/>
  <c r="AJ1111" i="8"/>
  <c r="AA1039" i="8"/>
  <c r="AA1151" i="8"/>
  <c r="AJ911" i="8"/>
  <c r="AJ1157" i="8"/>
  <c r="AA1085" i="8"/>
  <c r="AJ1098" i="8"/>
  <c r="AA1026" i="8"/>
  <c r="AA1187" i="8"/>
  <c r="AJ947" i="8"/>
  <c r="AA1125" i="8"/>
  <c r="AJ885" i="8"/>
  <c r="AJ1129" i="8"/>
  <c r="AA1057" i="8"/>
  <c r="AA1159" i="8"/>
  <c r="AJ919" i="8"/>
  <c r="AA1092" i="8"/>
  <c r="AJ1164" i="8"/>
  <c r="AJ1099" i="8"/>
  <c r="AA1027" i="8"/>
  <c r="AJ1343" i="8"/>
  <c r="AA215" i="8"/>
  <c r="AJ632" i="8"/>
  <c r="AA332" i="8"/>
  <c r="AJ704" i="8"/>
  <c r="AA404" i="8"/>
  <c r="AJ772" i="8"/>
  <c r="AA472" i="8"/>
  <c r="AJ800" i="8"/>
  <c r="AA500" i="8"/>
  <c r="AJ215" i="8"/>
  <c r="AA563" i="8"/>
  <c r="AJ239" i="8"/>
  <c r="AA587" i="8"/>
  <c r="AJ263" i="8"/>
  <c r="AA611" i="8"/>
  <c r="AJ287" i="8"/>
  <c r="AA635" i="8"/>
  <c r="AJ311" i="8"/>
  <c r="AA659" i="8"/>
  <c r="AJ335" i="8"/>
  <c r="AA683" i="8"/>
  <c r="AJ387" i="8"/>
  <c r="AA735" i="8"/>
  <c r="AA739" i="8"/>
  <c r="AJ391" i="8"/>
  <c r="AJ437" i="8"/>
  <c r="AA785" i="8"/>
  <c r="AJ1031" i="8"/>
  <c r="AA959" i="8"/>
  <c r="AJ1051" i="8"/>
  <c r="AA979" i="8"/>
  <c r="AJ1003" i="8"/>
  <c r="AA931" i="8"/>
  <c r="AJ1011" i="8"/>
  <c r="AA939" i="8"/>
  <c r="AJ1019" i="8"/>
  <c r="AA947" i="8"/>
  <c r="AD1526" i="8"/>
  <c r="A1" i="79"/>
  <c r="AA176" i="8"/>
  <c r="AJ176" i="8"/>
  <c r="AJ693" i="8"/>
  <c r="AA393" i="8"/>
  <c r="AJ690" i="8"/>
  <c r="AA390" i="8"/>
  <c r="AA45" i="8"/>
  <c r="AJ45" i="8"/>
  <c r="AJ201" i="8"/>
  <c r="AA225" i="8"/>
  <c r="AJ549" i="8"/>
  <c r="AA249" i="8"/>
  <c r="AJ550" i="8"/>
  <c r="AA250" i="8"/>
  <c r="AJ555" i="8"/>
  <c r="AA255" i="8"/>
  <c r="AJ574" i="8"/>
  <c r="AA274" i="8"/>
  <c r="AJ573" i="8"/>
  <c r="AA273" i="8"/>
  <c r="AJ595" i="8"/>
  <c r="AA295" i="8"/>
  <c r="AJ628" i="8"/>
  <c r="AA328" i="8"/>
  <c r="AJ659" i="8"/>
  <c r="AA359" i="8"/>
  <c r="AJ660" i="8"/>
  <c r="AA360" i="8"/>
  <c r="AJ685" i="8"/>
  <c r="AA385" i="8"/>
  <c r="AA42" i="8"/>
  <c r="AJ42" i="8"/>
  <c r="AA108" i="8"/>
  <c r="AJ108" i="8"/>
  <c r="AA107" i="8"/>
  <c r="AJ107" i="8"/>
  <c r="AA115" i="8"/>
  <c r="AJ115" i="8"/>
  <c r="AJ2721" i="8"/>
  <c r="AA2721" i="8"/>
  <c r="AA2712" i="8"/>
  <c r="AJ2712" i="8"/>
  <c r="AA2699" i="8"/>
  <c r="AJ2699" i="8"/>
  <c r="AJ2657" i="8"/>
  <c r="AA2657" i="8"/>
  <c r="AJ2641" i="8"/>
  <c r="AA2641" i="8"/>
  <c r="AA2662" i="8"/>
  <c r="AJ2662" i="8"/>
  <c r="AJ2606" i="8"/>
  <c r="AA2606" i="8"/>
  <c r="AJ2593" i="8"/>
  <c r="AA2593" i="8"/>
  <c r="AJ2639" i="8"/>
  <c r="AA2639" i="8"/>
  <c r="AJ2582" i="8"/>
  <c r="AA2582" i="8"/>
  <c r="AJ2543" i="8"/>
  <c r="AA2543" i="8"/>
  <c r="AA2529" i="8"/>
  <c r="AJ2529" i="8"/>
  <c r="AA2559" i="8"/>
  <c r="AJ2559" i="8"/>
  <c r="AJ2489" i="8"/>
  <c r="AA2489" i="8"/>
  <c r="AJ2452" i="8"/>
  <c r="AA2452" i="8"/>
  <c r="AJ2534" i="8"/>
  <c r="AA2534" i="8"/>
  <c r="AA2463" i="8"/>
  <c r="AJ2463" i="8"/>
  <c r="AJ2411" i="8"/>
  <c r="AA2411" i="8"/>
  <c r="AA2443" i="8"/>
  <c r="AJ2443" i="8"/>
  <c r="AA2427" i="8"/>
  <c r="AJ2427" i="8"/>
  <c r="AJ2390" i="8"/>
  <c r="AA2390" i="8"/>
  <c r="AA2358" i="8"/>
  <c r="AJ2358" i="8"/>
  <c r="AJ2326" i="8"/>
  <c r="AA2326" i="8"/>
  <c r="AJ2294" i="8"/>
  <c r="AA2294" i="8"/>
  <c r="AJ2385" i="8"/>
  <c r="AA2385" i="8"/>
  <c r="AJ2602" i="8"/>
  <c r="AA2602" i="8"/>
  <c r="AJ2379" i="8"/>
  <c r="AA2379" i="8"/>
  <c r="AA2287" i="8"/>
  <c r="AJ2287" i="8"/>
  <c r="AJ2259" i="8"/>
  <c r="AA2259" i="8"/>
  <c r="AA2192" i="8"/>
  <c r="AJ2192" i="8"/>
  <c r="AA2271" i="8"/>
  <c r="AJ2271" i="8"/>
  <c r="AA2204" i="8"/>
  <c r="AJ2204" i="8"/>
  <c r="AA2241" i="8"/>
  <c r="AJ2241" i="8"/>
  <c r="AA2178" i="8"/>
  <c r="AJ2178" i="8"/>
  <c r="AA2146" i="8"/>
  <c r="AJ2146" i="8"/>
  <c r="AA2114" i="8"/>
  <c r="AJ2114" i="8"/>
  <c r="AJ2082" i="8"/>
  <c r="AA2082" i="8"/>
  <c r="AA2155" i="8"/>
  <c r="AJ2155" i="8"/>
  <c r="AA2093" i="8"/>
  <c r="AJ2093" i="8"/>
  <c r="AA2285" i="8"/>
  <c r="AJ2285" i="8"/>
  <c r="AJ2054" i="8"/>
  <c r="AA2054" i="8"/>
  <c r="AJ1990" i="8"/>
  <c r="AA1990" i="8"/>
  <c r="AA2068" i="8"/>
  <c r="AJ2068" i="8"/>
  <c r="AA2002" i="8"/>
  <c r="AJ2002" i="8"/>
  <c r="AA1949" i="8"/>
  <c r="AJ1949" i="8"/>
  <c r="AA1917" i="8"/>
  <c r="AJ1917" i="8"/>
  <c r="AA1885" i="8"/>
  <c r="AJ1885" i="8"/>
  <c r="AA1853" i="8"/>
  <c r="AJ1853" i="8"/>
  <c r="AA1821" i="8"/>
  <c r="AJ1821" i="8"/>
  <c r="AJ1789" i="8"/>
  <c r="AA1789" i="8"/>
  <c r="AJ2119" i="8"/>
  <c r="AA2119" i="8"/>
  <c r="AA2017" i="8"/>
  <c r="AJ2017" i="8"/>
  <c r="AA2041" i="8"/>
  <c r="AJ2041" i="8"/>
  <c r="AJ1886" i="8"/>
  <c r="AA1886" i="8"/>
  <c r="AJ1735" i="8"/>
  <c r="AA1735" i="8"/>
  <c r="AJ2137" i="8"/>
  <c r="AA2137" i="8"/>
  <c r="AA1876" i="8"/>
  <c r="AJ1876" i="8"/>
  <c r="AA1782" i="8"/>
  <c r="AJ1782" i="8"/>
  <c r="AA1716" i="8"/>
  <c r="AJ1716" i="8"/>
  <c r="AA1662" i="8"/>
  <c r="AJ1662" i="8"/>
  <c r="AA1630" i="8"/>
  <c r="AJ1630" i="8"/>
  <c r="AA1598" i="8"/>
  <c r="AJ1598" i="8"/>
  <c r="AA1566" i="8"/>
  <c r="AJ1314" i="8"/>
  <c r="AA1534" i="8"/>
  <c r="AJ1558" i="8"/>
  <c r="AA1502" i="8"/>
  <c r="AJ1298" i="8"/>
  <c r="AA1470" i="8"/>
  <c r="AJ1266" i="8"/>
  <c r="AJ2066" i="8"/>
  <c r="AA2066" i="8"/>
  <c r="AA1892" i="8"/>
  <c r="AJ1892" i="8"/>
  <c r="AA1742" i="8"/>
  <c r="AJ1742" i="8"/>
  <c r="AA1680" i="8"/>
  <c r="AJ1680" i="8"/>
  <c r="AA1918" i="8"/>
  <c r="AJ1918" i="8"/>
  <c r="AA1900" i="8"/>
  <c r="AJ1900" i="8"/>
  <c r="AA1643" i="8"/>
  <c r="AJ1643" i="8"/>
  <c r="AA1661" i="8"/>
  <c r="AJ1661" i="8"/>
  <c r="AA1667" i="8"/>
  <c r="AJ1667" i="8"/>
  <c r="AJ1583" i="8"/>
  <c r="AA1559" i="8"/>
  <c r="AA1645" i="8"/>
  <c r="AJ1645" i="8"/>
  <c r="AJ1551" i="8"/>
  <c r="AA1527" i="8"/>
  <c r="AA1430" i="8"/>
  <c r="AJ1226" i="8"/>
  <c r="AA1457" i="8"/>
  <c r="AJ1253" i="8"/>
  <c r="AA1477" i="8"/>
  <c r="AJ1273" i="8"/>
  <c r="AA1419" i="8"/>
  <c r="AJ1215" i="8"/>
  <c r="AA1387" i="8"/>
  <c r="AJ1183" i="8"/>
  <c r="AJ1523" i="8"/>
  <c r="AA1355" i="8"/>
  <c r="AJ1491" i="8"/>
  <c r="AA1323" i="8"/>
  <c r="AA1495" i="8"/>
  <c r="AJ1291" i="8"/>
  <c r="AJ1174" i="8"/>
  <c r="AA1378" i="8"/>
  <c r="AJ1454" i="8"/>
  <c r="AA1286" i="8"/>
  <c r="AJ1422" i="8"/>
  <c r="AA1254" i="8"/>
  <c r="AJ1390" i="8"/>
  <c r="AA1222" i="8"/>
  <c r="AJ1358" i="8"/>
  <c r="AA1190" i="8"/>
  <c r="AA1396" i="8"/>
  <c r="AJ1192" i="8"/>
  <c r="AJ1498" i="8"/>
  <c r="AA1330" i="8"/>
  <c r="AJ1463" i="8"/>
  <c r="AA1295" i="8"/>
  <c r="AJ1431" i="8"/>
  <c r="AA1263" i="8"/>
  <c r="AJ1399" i="8"/>
  <c r="AA1231" i="8"/>
  <c r="AA1149" i="8"/>
  <c r="AJ909" i="8"/>
  <c r="AJ1153" i="8"/>
  <c r="AA1081" i="8"/>
  <c r="AA1175" i="8"/>
  <c r="AJ935" i="8"/>
  <c r="AA1130" i="8"/>
  <c r="AJ890" i="8"/>
  <c r="AA1068" i="8"/>
  <c r="AJ1140" i="8"/>
  <c r="AA1016" i="8"/>
  <c r="AJ1088" i="8"/>
  <c r="AA1165" i="8"/>
  <c r="AJ925" i="8"/>
  <c r="AA1100" i="8"/>
  <c r="AJ860" i="8"/>
  <c r="AA1038" i="8"/>
  <c r="AJ1110" i="8"/>
  <c r="AA1137" i="8"/>
  <c r="AJ897" i="8"/>
  <c r="AJ1141" i="8"/>
  <c r="AA1069" i="8"/>
  <c r="AJ1089" i="8"/>
  <c r="AA1017" i="8"/>
  <c r="AJ1336" i="8"/>
  <c r="AA208" i="8"/>
  <c r="AJ1342" i="8"/>
  <c r="AA214" i="8"/>
  <c r="AJ644" i="8"/>
  <c r="AA344" i="8"/>
  <c r="AJ716" i="8"/>
  <c r="AA416" i="8"/>
  <c r="AJ774" i="8"/>
  <c r="AA474" i="8"/>
  <c r="AJ353" i="8"/>
  <c r="AA701" i="8"/>
  <c r="AJ399" i="8"/>
  <c r="AA747" i="8"/>
  <c r="AA751" i="8"/>
  <c r="AJ403" i="8"/>
  <c r="AJ455" i="8"/>
  <c r="AA803" i="8"/>
  <c r="AJ505" i="8"/>
  <c r="AJ753" i="8"/>
  <c r="AA453" i="8"/>
  <c r="AA762" i="8"/>
  <c r="AJ414" i="8"/>
  <c r="AA954" i="8"/>
  <c r="AJ1026" i="8"/>
  <c r="AJ955" i="8"/>
  <c r="AA883" i="8"/>
  <c r="AD878" i="8"/>
  <c r="AA880" i="8"/>
  <c r="AJ952" i="8"/>
  <c r="AJ1037" i="8"/>
  <c r="AA965" i="8"/>
  <c r="AA982" i="8"/>
  <c r="AJ1054" i="8"/>
  <c r="AJ1049" i="8"/>
  <c r="AA977" i="8"/>
  <c r="AJ37" i="8"/>
  <c r="AA37" i="8"/>
  <c r="AA94" i="8"/>
  <c r="AJ94" i="8"/>
  <c r="AA161" i="8"/>
  <c r="AJ161" i="8"/>
  <c r="AJ1356" i="8"/>
  <c r="AA192" i="8"/>
  <c r="AJ532" i="8"/>
  <c r="AA232" i="8"/>
  <c r="AD278" i="8"/>
  <c r="AJ601" i="8"/>
  <c r="AA301" i="8"/>
  <c r="AJ649" i="8"/>
  <c r="AA349" i="8"/>
  <c r="AJ683" i="8"/>
  <c r="AA383" i="8"/>
  <c r="AJ9" i="8"/>
  <c r="AA9" i="8"/>
  <c r="AJ3" i="8"/>
  <c r="AA3" i="8"/>
  <c r="AA12" i="8"/>
  <c r="AJ12" i="8"/>
  <c r="AA33" i="8"/>
  <c r="AJ33" i="8"/>
  <c r="AA54" i="8"/>
  <c r="AJ54" i="8"/>
  <c r="AA53" i="8"/>
  <c r="AJ53" i="8"/>
  <c r="AE122" i="8"/>
  <c r="AL122" i="8" s="1"/>
  <c r="AN122" i="8"/>
  <c r="AG122" i="8"/>
  <c r="AP122" i="8"/>
  <c r="AK122" i="8"/>
  <c r="AF122" i="8"/>
  <c r="AJ2703" i="8"/>
  <c r="AA2703" i="8"/>
  <c r="AA2694" i="8"/>
  <c r="AJ2694" i="8"/>
  <c r="AA2670" i="8"/>
  <c r="AJ2670" i="8"/>
  <c r="AA2685" i="8"/>
  <c r="AJ2685" i="8"/>
  <c r="AJ2642" i="8"/>
  <c r="AA2642" i="8"/>
  <c r="AA2620" i="8"/>
  <c r="AJ2620" i="8"/>
  <c r="AJ2652" i="8"/>
  <c r="AA2652" i="8"/>
  <c r="AJ2575" i="8"/>
  <c r="AA2575" i="8"/>
  <c r="AA2596" i="8"/>
  <c r="AJ2596" i="8"/>
  <c r="AA2564" i="8"/>
  <c r="AJ2564" i="8"/>
  <c r="AA2550" i="8"/>
  <c r="AJ2550" i="8"/>
  <c r="AA2511" i="8"/>
  <c r="AJ2511" i="8"/>
  <c r="AA2520" i="8"/>
  <c r="AJ2520" i="8"/>
  <c r="AJ2466" i="8"/>
  <c r="AA2466" i="8"/>
  <c r="AA2487" i="8"/>
  <c r="AJ2487" i="8"/>
  <c r="AA2482" i="8"/>
  <c r="AJ2482" i="8"/>
  <c r="AJ2436" i="8"/>
  <c r="AA2436" i="8"/>
  <c r="AJ2393" i="8"/>
  <c r="AA2393" i="8"/>
  <c r="AA2514" i="8"/>
  <c r="AJ2514" i="8"/>
  <c r="AA2404" i="8"/>
  <c r="AJ2404" i="8"/>
  <c r="AA2372" i="8"/>
  <c r="AJ2372" i="8"/>
  <c r="AJ2340" i="8"/>
  <c r="AA2340" i="8"/>
  <c r="AJ2308" i="8"/>
  <c r="AA2308" i="8"/>
  <c r="AJ2276" i="8"/>
  <c r="AA2276" i="8"/>
  <c r="AJ2347" i="8"/>
  <c r="AA2347" i="8"/>
  <c r="AA2295" i="8"/>
  <c r="AJ2295" i="8"/>
  <c r="AJ2345" i="8"/>
  <c r="AA2345" i="8"/>
  <c r="AA2258" i="8"/>
  <c r="AJ2258" i="8"/>
  <c r="AJ2223" i="8"/>
  <c r="AA2223" i="8"/>
  <c r="AJ2171" i="8"/>
  <c r="AA2171" i="8"/>
  <c r="AA2235" i="8"/>
  <c r="AJ2235" i="8"/>
  <c r="AJ2283" i="8"/>
  <c r="AA2283" i="8"/>
  <c r="AA2202" i="8"/>
  <c r="AJ2202" i="8"/>
  <c r="AA2160" i="8"/>
  <c r="AJ2160" i="8"/>
  <c r="AA2128" i="8"/>
  <c r="AJ2128" i="8"/>
  <c r="AA2096" i="8"/>
  <c r="AJ2096" i="8"/>
  <c r="AJ2327" i="8"/>
  <c r="AA2327" i="8"/>
  <c r="AA2121" i="8"/>
  <c r="AJ2121" i="8"/>
  <c r="AA2065" i="8"/>
  <c r="AJ2065" i="8"/>
  <c r="AA2228" i="8"/>
  <c r="AJ2228" i="8"/>
  <c r="AJ2018" i="8"/>
  <c r="AA2018" i="8"/>
  <c r="AJ2153" i="8"/>
  <c r="AA2153" i="8"/>
  <c r="AA2027" i="8"/>
  <c r="AJ2027" i="8"/>
  <c r="AA1963" i="8"/>
  <c r="AJ1963" i="8"/>
  <c r="AA1931" i="8"/>
  <c r="AJ1931" i="8"/>
  <c r="AA1899" i="8"/>
  <c r="AJ1899" i="8"/>
  <c r="AA1867" i="8"/>
  <c r="AJ1867" i="8"/>
  <c r="AA1835" i="8"/>
  <c r="AJ1835" i="8"/>
  <c r="AJ1803" i="8"/>
  <c r="AA1803" i="8"/>
  <c r="AJ1771" i="8"/>
  <c r="AA1771" i="8"/>
  <c r="AA2048" i="8"/>
  <c r="AJ2048" i="8"/>
  <c r="AA1980" i="8"/>
  <c r="AJ1980" i="8"/>
  <c r="AA1936" i="8"/>
  <c r="AJ1936" i="8"/>
  <c r="AJ1763" i="8"/>
  <c r="AA1763" i="8"/>
  <c r="AJ1701" i="8"/>
  <c r="AA1701" i="8"/>
  <c r="AA1932" i="8"/>
  <c r="AJ1932" i="8"/>
  <c r="AA1810" i="8"/>
  <c r="AJ1810" i="8"/>
  <c r="AA1741" i="8"/>
  <c r="AJ1741" i="8"/>
  <c r="AA1679" i="8"/>
  <c r="AJ1679" i="8"/>
  <c r="AA1644" i="8"/>
  <c r="AJ1644" i="8"/>
  <c r="AA1612" i="8"/>
  <c r="AJ1612" i="8"/>
  <c r="AA1580" i="8"/>
  <c r="AJ1592" i="8"/>
  <c r="AA1548" i="8"/>
  <c r="AJ1572" i="8"/>
  <c r="AJ1540" i="8"/>
  <c r="AA1516" i="8"/>
  <c r="AA1484" i="8"/>
  <c r="AJ1280" i="8"/>
  <c r="AA1452" i="8"/>
  <c r="AJ1248" i="8"/>
  <c r="AA1950" i="8"/>
  <c r="AJ1950" i="8"/>
  <c r="AA1816" i="8"/>
  <c r="AJ1816" i="8"/>
  <c r="AA1705" i="8"/>
  <c r="AJ1705" i="8"/>
  <c r="AA1794" i="8"/>
  <c r="AJ1794" i="8"/>
  <c r="AA1746" i="8"/>
  <c r="AJ1746" i="8"/>
  <c r="AA1784" i="8"/>
  <c r="AJ1784" i="8"/>
  <c r="AA1571" i="8"/>
  <c r="AJ1319" i="8"/>
  <c r="AA1774" i="8"/>
  <c r="AJ1774" i="8"/>
  <c r="AA1601" i="8"/>
  <c r="AJ1601" i="8"/>
  <c r="AA1706" i="8"/>
  <c r="AJ1706" i="8"/>
  <c r="AA1591" i="8"/>
  <c r="AJ1327" i="8"/>
  <c r="AA1453" i="8"/>
  <c r="AJ1249" i="8"/>
  <c r="AA1513" i="8"/>
  <c r="AJ1309" i="8"/>
  <c r="AJ1561" i="8"/>
  <c r="AA1537" i="8"/>
  <c r="AA1433" i="8"/>
  <c r="AJ1229" i="8"/>
  <c r="AA1401" i="8"/>
  <c r="AJ1197" i="8"/>
  <c r="AJ1537" i="8"/>
  <c r="AA1369" i="8"/>
  <c r="AA1337" i="8"/>
  <c r="AJ1505" i="8"/>
  <c r="AJ1571" i="8"/>
  <c r="AA1547" i="8"/>
  <c r="AA1406" i="8"/>
  <c r="AJ1202" i="8"/>
  <c r="AJ1508" i="8"/>
  <c r="AA1340" i="8"/>
  <c r="AJ1468" i="8"/>
  <c r="AA1300" i="8"/>
  <c r="AJ1436" i="8"/>
  <c r="AA1268" i="8"/>
  <c r="AJ1404" i="8"/>
  <c r="AA1236" i="8"/>
  <c r="AJ1372" i="8"/>
  <c r="AA1204" i="8"/>
  <c r="AA1172" i="8"/>
  <c r="AJ932" i="8"/>
  <c r="AJ1530" i="8"/>
  <c r="AA1362" i="8"/>
  <c r="AJ1476" i="8"/>
  <c r="AA1308" i="8"/>
  <c r="AJ1445" i="8"/>
  <c r="AA1277" i="8"/>
  <c r="AJ1413" i="8"/>
  <c r="AA1245" i="8"/>
  <c r="AJ1377" i="8"/>
  <c r="AA1209" i="8"/>
  <c r="AA1110" i="8"/>
  <c r="AJ870" i="8"/>
  <c r="AA1048" i="8"/>
  <c r="AJ1120" i="8"/>
  <c r="AA1155" i="8"/>
  <c r="AJ915" i="8"/>
  <c r="AJ1165" i="8"/>
  <c r="AA1093" i="8"/>
  <c r="AJ1103" i="8"/>
  <c r="AA1031" i="8"/>
  <c r="AA998" i="8"/>
  <c r="AJ1070" i="8"/>
  <c r="AA1131" i="8"/>
  <c r="AJ891" i="8"/>
  <c r="AA1066" i="8"/>
  <c r="AJ1138" i="8"/>
  <c r="AJ1359" i="8"/>
  <c r="AA1191" i="8"/>
  <c r="AA1098" i="8"/>
  <c r="AJ858" i="8"/>
  <c r="AA1036" i="8"/>
  <c r="AJ1108" i="8"/>
  <c r="AJ1071" i="8"/>
  <c r="AA999" i="8"/>
  <c r="AA188" i="8"/>
  <c r="AJ748" i="8"/>
  <c r="AA448" i="8"/>
  <c r="AJ776" i="8"/>
  <c r="AA476" i="8"/>
  <c r="AA515" i="8"/>
  <c r="AJ227" i="8"/>
  <c r="AA575" i="8"/>
  <c r="AJ251" i="8"/>
  <c r="AA599" i="8"/>
  <c r="AJ275" i="8"/>
  <c r="AA623" i="8"/>
  <c r="AJ299" i="8"/>
  <c r="AA647" i="8"/>
  <c r="AJ323" i="8"/>
  <c r="AA671" i="8"/>
  <c r="AJ347" i="8"/>
  <c r="AA695" i="8"/>
  <c r="AJ371" i="8"/>
  <c r="AA719" i="8"/>
  <c r="AJ417" i="8"/>
  <c r="AA765" i="8"/>
  <c r="AJ421" i="8"/>
  <c r="AA769" i="8"/>
  <c r="AJ467" i="8"/>
  <c r="AA815" i="8"/>
  <c r="AJ721" i="8"/>
  <c r="AA421" i="8"/>
  <c r="AJ741" i="8"/>
  <c r="AA441" i="8"/>
  <c r="AJ976" i="8"/>
  <c r="AJ1043" i="8"/>
  <c r="AA971" i="8"/>
  <c r="AA843" i="8"/>
  <c r="AJ503" i="8"/>
  <c r="AA892" i="8"/>
  <c r="AJ964" i="8"/>
  <c r="AJ966" i="8"/>
  <c r="AJ1012" i="8"/>
  <c r="AJ1065" i="8"/>
  <c r="AA993" i="8"/>
  <c r="AA990" i="8"/>
  <c r="AJ1062" i="8"/>
  <c r="AD2162" i="8"/>
  <c r="AD2246" i="8"/>
  <c r="AA20" i="8"/>
  <c r="AJ20" i="8"/>
  <c r="AA175" i="8"/>
  <c r="AJ175" i="8"/>
  <c r="AD218" i="8"/>
  <c r="AJ537" i="8"/>
  <c r="AA237" i="8"/>
  <c r="AJ538" i="8"/>
  <c r="AA238" i="8"/>
  <c r="AJ559" i="8"/>
  <c r="AA259" i="8"/>
  <c r="AJ585" i="8"/>
  <c r="AA285" i="8"/>
  <c r="AJ586" i="8"/>
  <c r="AA286" i="8"/>
  <c r="AJ591" i="8"/>
  <c r="AA291" i="8"/>
  <c r="AJ615" i="8"/>
  <c r="AA315" i="8"/>
  <c r="AJ639" i="8"/>
  <c r="AA339" i="8"/>
  <c r="AJ663" i="8"/>
  <c r="AA363" i="8"/>
  <c r="AA95" i="8"/>
  <c r="AJ95" i="8"/>
  <c r="AA138" i="8"/>
  <c r="AJ138" i="8"/>
  <c r="AJ2709" i="8"/>
  <c r="AA2709" i="8"/>
  <c r="AA2700" i="8"/>
  <c r="AJ2700" i="8"/>
  <c r="AJ2681" i="8"/>
  <c r="AA2681" i="8"/>
  <c r="AJ2645" i="8"/>
  <c r="AA2645" i="8"/>
  <c r="AA2660" i="8"/>
  <c r="AJ2660" i="8"/>
  <c r="AA2635" i="8"/>
  <c r="AJ2635" i="8"/>
  <c r="AA2627" i="8"/>
  <c r="AJ2627" i="8"/>
  <c r="AJ2581" i="8"/>
  <c r="AA2581" i="8"/>
  <c r="AA2617" i="8"/>
  <c r="AJ2617" i="8"/>
  <c r="AJ2570" i="8"/>
  <c r="AA2570" i="8"/>
  <c r="AA2561" i="8"/>
  <c r="AJ2561" i="8"/>
  <c r="AA2517" i="8"/>
  <c r="AJ2517" i="8"/>
  <c r="AA2540" i="8"/>
  <c r="AJ2540" i="8"/>
  <c r="AJ2472" i="8"/>
  <c r="AA2472" i="8"/>
  <c r="AA2498" i="8"/>
  <c r="AJ2498" i="8"/>
  <c r="AA2496" i="8"/>
  <c r="AJ2496" i="8"/>
  <c r="AA2480" i="8"/>
  <c r="AJ2480" i="8"/>
  <c r="AJ2399" i="8"/>
  <c r="AA2399" i="8"/>
  <c r="AA2420" i="8"/>
  <c r="AJ2420" i="8"/>
  <c r="AA2410" i="8"/>
  <c r="AJ2410" i="8"/>
  <c r="AA2378" i="8"/>
  <c r="AJ2378" i="8"/>
  <c r="AA2346" i="8"/>
  <c r="AJ2346" i="8"/>
  <c r="AJ2314" i="8"/>
  <c r="AA2314" i="8"/>
  <c r="AJ2282" i="8"/>
  <c r="AA2282" i="8"/>
  <c r="AJ2361" i="8"/>
  <c r="AA2361" i="8"/>
  <c r="AA2317" i="8"/>
  <c r="AJ2317" i="8"/>
  <c r="AJ2355" i="8"/>
  <c r="AA2355" i="8"/>
  <c r="AA2264" i="8"/>
  <c r="AJ2264" i="8"/>
  <c r="AA2234" i="8"/>
  <c r="AJ2234" i="8"/>
  <c r="AJ2177" i="8"/>
  <c r="AA2177" i="8"/>
  <c r="AA2246" i="8"/>
  <c r="AJ2246" i="8"/>
  <c r="AA2184" i="8"/>
  <c r="AJ2184" i="8"/>
  <c r="AA2213" i="8"/>
  <c r="AJ2213" i="8"/>
  <c r="AA2166" i="8"/>
  <c r="AJ2166" i="8"/>
  <c r="AA2134" i="8"/>
  <c r="AJ2134" i="8"/>
  <c r="AA2102" i="8"/>
  <c r="AJ2102" i="8"/>
  <c r="AA2200" i="8"/>
  <c r="AJ2200" i="8"/>
  <c r="AA2131" i="8"/>
  <c r="AJ2131" i="8"/>
  <c r="AA2071" i="8"/>
  <c r="AJ2071" i="8"/>
  <c r="AJ2191" i="8"/>
  <c r="AA2191" i="8"/>
  <c r="AA2032" i="8"/>
  <c r="AJ2032" i="8"/>
  <c r="AA1965" i="8"/>
  <c r="AJ1965" i="8"/>
  <c r="AA2045" i="8"/>
  <c r="AJ2045" i="8"/>
  <c r="AA1977" i="8"/>
  <c r="AJ1977" i="8"/>
  <c r="AA1937" i="8"/>
  <c r="AJ1937" i="8"/>
  <c r="AA1905" i="8"/>
  <c r="AJ1905" i="8"/>
  <c r="AA1873" i="8"/>
  <c r="AJ1873" i="8"/>
  <c r="AA1841" i="8"/>
  <c r="AJ1841" i="8"/>
  <c r="AJ1809" i="8"/>
  <c r="AA1809" i="8"/>
  <c r="AJ1777" i="8"/>
  <c r="AA1777" i="8"/>
  <c r="AA2056" i="8"/>
  <c r="AJ2056" i="8"/>
  <c r="AA1994" i="8"/>
  <c r="AJ1994" i="8"/>
  <c r="AJ1964" i="8"/>
  <c r="AA1964" i="8"/>
  <c r="AJ1838" i="8"/>
  <c r="AA1838" i="8"/>
  <c r="AA1710" i="8"/>
  <c r="AJ1710" i="8"/>
  <c r="AJ2012" i="8"/>
  <c r="AA2012" i="8"/>
  <c r="AA1828" i="8"/>
  <c r="AJ1828" i="8"/>
  <c r="AA1756" i="8"/>
  <c r="AJ1756" i="8"/>
  <c r="AA1688" i="8"/>
  <c r="AJ1688" i="8"/>
  <c r="AA1650" i="8"/>
  <c r="AJ1650" i="8"/>
  <c r="AA1618" i="8"/>
  <c r="AJ1618" i="8"/>
  <c r="AA1586" i="8"/>
  <c r="AJ1322" i="8"/>
  <c r="AA1554" i="8"/>
  <c r="AJ1578" i="8"/>
  <c r="AJ1546" i="8"/>
  <c r="AA1522" i="8"/>
  <c r="AA1490" i="8"/>
  <c r="AJ1286" i="8"/>
  <c r="AA1458" i="8"/>
  <c r="AJ1254" i="8"/>
  <c r="AA1981" i="8"/>
  <c r="AJ1981" i="8"/>
  <c r="AA1844" i="8"/>
  <c r="AJ1844" i="8"/>
  <c r="AA1720" i="8"/>
  <c r="AJ1720" i="8"/>
  <c r="AA1804" i="8"/>
  <c r="AJ1804" i="8"/>
  <c r="AA1822" i="8"/>
  <c r="AJ1822" i="8"/>
  <c r="AA1760" i="8"/>
  <c r="AJ1760" i="8"/>
  <c r="AJ1597" i="8"/>
  <c r="AA1585" i="8"/>
  <c r="AA1613" i="8"/>
  <c r="AJ1613" i="8"/>
  <c r="AA1619" i="8"/>
  <c r="AJ1619" i="8"/>
  <c r="AA1535" i="8"/>
  <c r="AJ1559" i="8"/>
  <c r="AA1597" i="8"/>
  <c r="AJ1333" i="8"/>
  <c r="AA1479" i="8"/>
  <c r="AJ1275" i="8"/>
  <c r="AA1418" i="8"/>
  <c r="AJ1214" i="8"/>
  <c r="AA1439" i="8"/>
  <c r="AJ1235" i="8"/>
  <c r="AA1407" i="8"/>
  <c r="AJ1203" i="8"/>
  <c r="AA1375" i="8"/>
  <c r="AJ1171" i="8"/>
  <c r="AA1343" i="8"/>
  <c r="AJ1511" i="8"/>
  <c r="AJ1479" i="8"/>
  <c r="AA1311" i="8"/>
  <c r="AA1447" i="8"/>
  <c r="AJ1243" i="8"/>
  <c r="AJ1522" i="8"/>
  <c r="AA1354" i="8"/>
  <c r="AJ1474" i="8"/>
  <c r="AA1306" i="8"/>
  <c r="AJ1442" i="8"/>
  <c r="AA1274" i="8"/>
  <c r="AJ1410" i="8"/>
  <c r="AA1242" i="8"/>
  <c r="AA1210" i="8"/>
  <c r="AJ1378" i="8"/>
  <c r="AA1178" i="8"/>
  <c r="AJ938" i="8"/>
  <c r="AA1372" i="8"/>
  <c r="AJ1168" i="8"/>
  <c r="AJ1496" i="8"/>
  <c r="AA1328" i="8"/>
  <c r="AJ1451" i="8"/>
  <c r="AA1283" i="8"/>
  <c r="AJ1419" i="8"/>
  <c r="AA1251" i="8"/>
  <c r="AJ1387" i="8"/>
  <c r="AA1219" i="8"/>
  <c r="AA1121" i="8"/>
  <c r="AJ881" i="8"/>
  <c r="AJ1131" i="8"/>
  <c r="AA1059" i="8"/>
  <c r="AA1164" i="8"/>
  <c r="AJ924" i="8"/>
  <c r="AA1108" i="8"/>
  <c r="AJ868" i="8"/>
  <c r="AA1040" i="8"/>
  <c r="AJ1112" i="8"/>
  <c r="AA1004" i="8"/>
  <c r="AJ1076" i="8"/>
  <c r="AA1142" i="8"/>
  <c r="AJ902" i="8"/>
  <c r="AA1080" i="8"/>
  <c r="AJ1152" i="8"/>
  <c r="AJ1365" i="8"/>
  <c r="AA1197" i="8"/>
  <c r="AA1109" i="8"/>
  <c r="AJ869" i="8"/>
  <c r="AJ1119" i="8"/>
  <c r="AA1047" i="8"/>
  <c r="AA1005" i="8"/>
  <c r="AJ1077" i="8"/>
  <c r="AJ560" i="8"/>
  <c r="AA260" i="8"/>
  <c r="AJ712" i="8"/>
  <c r="AA412" i="8"/>
  <c r="AJ740" i="8"/>
  <c r="AA440" i="8"/>
  <c r="AJ798" i="8"/>
  <c r="AA498" i="8"/>
  <c r="AJ810" i="8"/>
  <c r="AJ843" i="8"/>
  <c r="AA543" i="8"/>
  <c r="AJ847" i="8"/>
  <c r="AA547" i="8"/>
  <c r="AJ377" i="8"/>
  <c r="AA725" i="8"/>
  <c r="AJ429" i="8"/>
  <c r="AA777" i="8"/>
  <c r="AJ433" i="8"/>
  <c r="AA781" i="8"/>
  <c r="AJ471" i="8"/>
  <c r="AA819" i="8"/>
  <c r="AA823" i="8"/>
  <c r="AJ475" i="8"/>
  <c r="AJ739" i="8"/>
  <c r="AA439" i="8"/>
  <c r="AJ759" i="8"/>
  <c r="AA459" i="8"/>
  <c r="AA654" i="8"/>
  <c r="AJ306" i="8"/>
  <c r="AA742" i="8"/>
  <c r="AJ394" i="8"/>
  <c r="AA924" i="8"/>
  <c r="AJ996" i="8"/>
  <c r="AJ985" i="8"/>
  <c r="AA913" i="8"/>
  <c r="AJ980" i="8"/>
  <c r="AA968" i="8"/>
  <c r="AJ1040" i="8"/>
  <c r="AJ487" i="8"/>
  <c r="AA898" i="8"/>
  <c r="AJ970" i="8"/>
  <c r="AD1322" i="8"/>
  <c r="AD2678" i="8"/>
  <c r="AJ85" i="8"/>
  <c r="AA85" i="8"/>
  <c r="AJ687" i="8"/>
  <c r="AA387" i="8"/>
  <c r="AA17" i="8"/>
  <c r="AJ17" i="8"/>
  <c r="AJ535" i="8"/>
  <c r="AA235" i="8"/>
  <c r="AJ646" i="8"/>
  <c r="AA346" i="8"/>
  <c r="AA195" i="8"/>
  <c r="AJ183" i="8"/>
  <c r="AA2698" i="8"/>
  <c r="AJ2698" i="8"/>
  <c r="AJ2654" i="8"/>
  <c r="AA2654" i="8"/>
  <c r="AA2609" i="8"/>
  <c r="AJ2609" i="8"/>
  <c r="AJ2537" i="8"/>
  <c r="AA2537" i="8"/>
  <c r="AJ2397" i="8"/>
  <c r="AA2397" i="8"/>
  <c r="AA2344" i="8"/>
  <c r="AJ2344" i="8"/>
  <c r="AA2309" i="8"/>
  <c r="AJ2309" i="8"/>
  <c r="AJ2175" i="8"/>
  <c r="AA2175" i="8"/>
  <c r="AA2164" i="8"/>
  <c r="AJ2164" i="8"/>
  <c r="AA2127" i="8"/>
  <c r="AJ2127" i="8"/>
  <c r="AJ1962" i="8"/>
  <c r="AA1962" i="8"/>
  <c r="AA1903" i="8"/>
  <c r="AJ1903" i="8"/>
  <c r="AJ1775" i="8"/>
  <c r="AA1775" i="8"/>
  <c r="AA1830" i="8"/>
  <c r="AJ1830" i="8"/>
  <c r="AA1750" i="8"/>
  <c r="AJ1750" i="8"/>
  <c r="AA1584" i="8"/>
  <c r="AJ1596" i="8"/>
  <c r="AA1456" i="8"/>
  <c r="AJ1252" i="8"/>
  <c r="AJ1802" i="8"/>
  <c r="AA1802" i="8"/>
  <c r="AJ1593" i="8"/>
  <c r="AA1581" i="8"/>
  <c r="AA1595" i="8"/>
  <c r="AJ1331" i="8"/>
  <c r="AA1437" i="8"/>
  <c r="AJ1233" i="8"/>
  <c r="AJ1477" i="8"/>
  <c r="AA1309" i="8"/>
  <c r="AJ1440" i="8"/>
  <c r="AA1272" i="8"/>
  <c r="AA1370" i="8"/>
  <c r="AJ1166" i="8"/>
  <c r="AJ1381" i="8"/>
  <c r="AA1213" i="8"/>
  <c r="AA1163" i="8"/>
  <c r="AJ923" i="8"/>
  <c r="AA1139" i="8"/>
  <c r="AJ899" i="8"/>
  <c r="AA1044" i="8"/>
  <c r="AJ1116" i="8"/>
  <c r="AA44" i="8"/>
  <c r="AJ44" i="8"/>
  <c r="AJ732" i="8"/>
  <c r="AA432" i="8"/>
  <c r="AA583" i="8"/>
  <c r="AJ235" i="8"/>
  <c r="AJ279" i="8"/>
  <c r="AA627" i="8"/>
  <c r="AA679" i="8"/>
  <c r="AJ331" i="8"/>
  <c r="AJ397" i="8"/>
  <c r="AA745" i="8"/>
  <c r="AJ483" i="8"/>
  <c r="AA831" i="8"/>
  <c r="AJ544" i="8"/>
  <c r="AA244" i="8"/>
  <c r="AJ557" i="8"/>
  <c r="AA257" i="8"/>
  <c r="AJ637" i="8"/>
  <c r="AA337" i="8"/>
  <c r="AA18" i="8"/>
  <c r="AJ18" i="8"/>
  <c r="AA129" i="8"/>
  <c r="AJ129" i="8"/>
  <c r="AA150" i="8"/>
  <c r="AJ150" i="8"/>
  <c r="AA205" i="8"/>
  <c r="AJ193" i="8"/>
  <c r="AA2690" i="8"/>
  <c r="AJ2690" i="8"/>
  <c r="AA2544" i="8"/>
  <c r="AJ2544" i="8"/>
  <c r="AJ71" i="8"/>
  <c r="AA71" i="8"/>
  <c r="AJ91" i="8"/>
  <c r="AA91" i="8"/>
  <c r="AA48" i="8"/>
  <c r="AJ48" i="8"/>
  <c r="AA82" i="8"/>
  <c r="AJ82" i="8"/>
  <c r="AA141" i="8"/>
  <c r="AJ141" i="8"/>
  <c r="AA227" i="8"/>
  <c r="AJ203" i="8"/>
  <c r="AJ551" i="8"/>
  <c r="AA251" i="8"/>
  <c r="AJ552" i="8"/>
  <c r="AA252" i="8"/>
  <c r="AJ583" i="8"/>
  <c r="AA283" i="8"/>
  <c r="AJ621" i="8"/>
  <c r="AA321" i="8"/>
  <c r="AJ622" i="8"/>
  <c r="AA322" i="8"/>
  <c r="AJ629" i="8"/>
  <c r="AA329" i="8"/>
  <c r="AJ669" i="8"/>
  <c r="AA369" i="8"/>
  <c r="AJ679" i="8"/>
  <c r="AA379" i="8"/>
  <c r="AA47" i="8"/>
  <c r="AJ47" i="8"/>
  <c r="AA87" i="8"/>
  <c r="AJ87" i="8"/>
  <c r="AJ153" i="8"/>
  <c r="AA153" i="8"/>
  <c r="AA152" i="8"/>
  <c r="AJ152" i="8"/>
  <c r="AA201" i="8"/>
  <c r="AJ189" i="8"/>
  <c r="AA203" i="8"/>
  <c r="AJ191" i="8"/>
  <c r="AJ2723" i="8"/>
  <c r="AA2723" i="8"/>
  <c r="AJ2714" i="8"/>
  <c r="AA2714" i="8"/>
  <c r="AA2682" i="8"/>
  <c r="AJ2682" i="8"/>
  <c r="AJ2659" i="8"/>
  <c r="AA2659" i="8"/>
  <c r="AJ2650" i="8"/>
  <c r="AA2650" i="8"/>
  <c r="AJ2666" i="8"/>
  <c r="AA2666" i="8"/>
  <c r="AJ2608" i="8"/>
  <c r="AA2608" i="8"/>
  <c r="AA2595" i="8"/>
  <c r="AJ2595" i="8"/>
  <c r="AJ2658" i="8"/>
  <c r="AA2658" i="8"/>
  <c r="AA2584" i="8"/>
  <c r="AJ2584" i="8"/>
  <c r="AA2546" i="8"/>
  <c r="AJ2546" i="8"/>
  <c r="AA2531" i="8"/>
  <c r="AJ2531" i="8"/>
  <c r="AJ2563" i="8"/>
  <c r="AA2563" i="8"/>
  <c r="AA2492" i="8"/>
  <c r="AJ2492" i="8"/>
  <c r="AJ2454" i="8"/>
  <c r="AA2454" i="8"/>
  <c r="AJ2545" i="8"/>
  <c r="AA2545" i="8"/>
  <c r="AA2465" i="8"/>
  <c r="AJ2465" i="8"/>
  <c r="AJ2413" i="8"/>
  <c r="AA2413" i="8"/>
  <c r="AA2447" i="8"/>
  <c r="AJ2447" i="8"/>
  <c r="AA2432" i="8"/>
  <c r="AJ2432" i="8"/>
  <c r="AA2392" i="8"/>
  <c r="AJ2392" i="8"/>
  <c r="AA2360" i="8"/>
  <c r="AJ2360" i="8"/>
  <c r="AJ2328" i="8"/>
  <c r="AA2328" i="8"/>
  <c r="AJ2296" i="8"/>
  <c r="AA2296" i="8"/>
  <c r="AA2438" i="8"/>
  <c r="AJ2438" i="8"/>
  <c r="AJ2297" i="8"/>
  <c r="AA2297" i="8"/>
  <c r="AJ2383" i="8"/>
  <c r="AA2383" i="8"/>
  <c r="AA2301" i="8"/>
  <c r="AJ2301" i="8"/>
  <c r="AJ2267" i="8"/>
  <c r="AA2267" i="8"/>
  <c r="AJ2197" i="8"/>
  <c r="AA2197" i="8"/>
  <c r="AA2293" i="8"/>
  <c r="AJ2293" i="8"/>
  <c r="AA2209" i="8"/>
  <c r="AJ2209" i="8"/>
  <c r="AA2244" i="8"/>
  <c r="AJ2244" i="8"/>
  <c r="AA2180" i="8"/>
  <c r="AJ2180" i="8"/>
  <c r="AA2148" i="8"/>
  <c r="AJ2148" i="8"/>
  <c r="AA2116" i="8"/>
  <c r="AJ2116" i="8"/>
  <c r="AJ2084" i="8"/>
  <c r="AA2084" i="8"/>
  <c r="AA2159" i="8"/>
  <c r="AJ2159" i="8"/>
  <c r="AA2097" i="8"/>
  <c r="AJ2097" i="8"/>
  <c r="AJ2333" i="8"/>
  <c r="AA2333" i="8"/>
  <c r="AA2060" i="8"/>
  <c r="AJ2060" i="8"/>
  <c r="AA1993" i="8"/>
  <c r="AJ1993" i="8"/>
  <c r="AA2076" i="8"/>
  <c r="AJ2076" i="8"/>
  <c r="AA2005" i="8"/>
  <c r="AJ2005" i="8"/>
  <c r="AA1951" i="8"/>
  <c r="AJ1951" i="8"/>
  <c r="AA1919" i="8"/>
  <c r="AJ1919" i="8"/>
  <c r="AA1887" i="8"/>
  <c r="AJ1887" i="8"/>
  <c r="AA1855" i="8"/>
  <c r="AJ1855" i="8"/>
  <c r="AA1823" i="8"/>
  <c r="AJ1823" i="8"/>
  <c r="AJ1791" i="8"/>
  <c r="AA1791" i="8"/>
  <c r="AJ2133" i="8"/>
  <c r="AA2133" i="8"/>
  <c r="AA2020" i="8"/>
  <c r="AJ2020" i="8"/>
  <c r="AA2058" i="8"/>
  <c r="AJ2058" i="8"/>
  <c r="AA1888" i="8"/>
  <c r="AJ1888" i="8"/>
  <c r="AA1738" i="8"/>
  <c r="AJ1738" i="8"/>
  <c r="AJ1673" i="8"/>
  <c r="AA1673" i="8"/>
  <c r="AA1884" i="8"/>
  <c r="AJ1884" i="8"/>
  <c r="AA1786" i="8"/>
  <c r="AJ1786" i="8"/>
  <c r="AA1719" i="8"/>
  <c r="AJ1719" i="8"/>
  <c r="AA1664" i="8"/>
  <c r="AJ1664" i="8"/>
  <c r="AA1632" i="8"/>
  <c r="AJ1632" i="8"/>
  <c r="AA1600" i="8"/>
  <c r="AJ1600" i="8"/>
  <c r="AA1568" i="8"/>
  <c r="AJ1316" i="8"/>
  <c r="AA1536" i="8"/>
  <c r="AJ1560" i="8"/>
  <c r="AA1504" i="8"/>
  <c r="AJ1300" i="8"/>
  <c r="AA1472" i="8"/>
  <c r="AJ1268" i="8"/>
  <c r="AJ2095" i="8"/>
  <c r="AA2095" i="8"/>
  <c r="AA1902" i="8"/>
  <c r="AJ1902" i="8"/>
  <c r="AA1745" i="8"/>
  <c r="AJ1745" i="8"/>
  <c r="AA1683" i="8"/>
  <c r="AJ1683" i="8"/>
  <c r="AJ1946" i="8"/>
  <c r="AA1946" i="8"/>
  <c r="AA1928" i="8"/>
  <c r="AJ1928" i="8"/>
  <c r="AA1653" i="8"/>
  <c r="AJ1653" i="8"/>
  <c r="AA1669" i="8"/>
  <c r="AJ1669" i="8"/>
  <c r="AJ1675" i="8"/>
  <c r="AA1675" i="8"/>
  <c r="AA1565" i="8"/>
  <c r="AJ1313" i="8"/>
  <c r="AA1647" i="8"/>
  <c r="AJ1647" i="8"/>
  <c r="AJ1555" i="8"/>
  <c r="AA1531" i="8"/>
  <c r="AA1432" i="8"/>
  <c r="AJ1228" i="8"/>
  <c r="AA1465" i="8"/>
  <c r="AJ1261" i="8"/>
  <c r="AA1483" i="8"/>
  <c r="AJ1279" i="8"/>
  <c r="AA1421" i="8"/>
  <c r="AJ1217" i="8"/>
  <c r="AA1389" i="8"/>
  <c r="AJ1185" i="8"/>
  <c r="AA1357" i="8"/>
  <c r="AJ1525" i="8"/>
  <c r="AJ1493" i="8"/>
  <c r="AA1325" i="8"/>
  <c r="AA1509" i="8"/>
  <c r="AJ1305" i="8"/>
  <c r="AA1382" i="8"/>
  <c r="AJ1178" i="8"/>
  <c r="AJ1456" i="8"/>
  <c r="AA1288" i="8"/>
  <c r="AJ1424" i="8"/>
  <c r="AA1256" i="8"/>
  <c r="AA1224" i="8"/>
  <c r="AJ1392" i="8"/>
  <c r="AA1192" i="8"/>
  <c r="AJ1360" i="8"/>
  <c r="AA1400" i="8"/>
  <c r="AJ1196" i="8"/>
  <c r="AJ1506" i="8"/>
  <c r="AA1338" i="8"/>
  <c r="AJ1465" i="8"/>
  <c r="AA1297" i="8"/>
  <c r="AJ1433" i="8"/>
  <c r="AA1265" i="8"/>
  <c r="AJ1401" i="8"/>
  <c r="AA1233" i="8"/>
  <c r="AA1150" i="8"/>
  <c r="AJ910" i="8"/>
  <c r="AJ1159" i="8"/>
  <c r="AA1087" i="8"/>
  <c r="AA1177" i="8"/>
  <c r="AJ937" i="8"/>
  <c r="AA1133" i="8"/>
  <c r="AJ893" i="8"/>
  <c r="AJ1143" i="8"/>
  <c r="AA1071" i="8"/>
  <c r="AA1018" i="8"/>
  <c r="AJ1090" i="8"/>
  <c r="AA1179" i="8"/>
  <c r="AJ939" i="8"/>
  <c r="AA1105" i="8"/>
  <c r="AJ865" i="8"/>
  <c r="AJ1115" i="8"/>
  <c r="AA1043" i="8"/>
  <c r="AA1140" i="8"/>
  <c r="AJ900" i="8"/>
  <c r="AJ1147" i="8"/>
  <c r="AA1075" i="8"/>
  <c r="AA1019" i="8"/>
  <c r="AJ1091" i="8"/>
  <c r="AJ21" i="8"/>
  <c r="AA21" i="8"/>
  <c r="AJ131" i="8"/>
  <c r="AA131" i="8"/>
  <c r="AJ762" i="8"/>
  <c r="AA462" i="8"/>
  <c r="AJ780" i="8"/>
  <c r="AA480" i="8"/>
  <c r="AJ790" i="8"/>
  <c r="AA490" i="8"/>
  <c r="AJ811" i="8"/>
  <c r="AA557" i="8"/>
  <c r="AJ209" i="8"/>
  <c r="AJ233" i="8"/>
  <c r="AA581" i="8"/>
  <c r="AJ257" i="8"/>
  <c r="AA605" i="8"/>
  <c r="AJ281" i="8"/>
  <c r="AA629" i="8"/>
  <c r="AJ305" i="8"/>
  <c r="AA653" i="8"/>
  <c r="AJ329" i="8"/>
  <c r="AA677" i="8"/>
  <c r="AJ395" i="8"/>
  <c r="AA743" i="8"/>
  <c r="AJ441" i="8"/>
  <c r="AA789" i="8"/>
  <c r="AJ445" i="8"/>
  <c r="AA793" i="8"/>
  <c r="AJ828" i="8"/>
  <c r="AJ844" i="8"/>
  <c r="AJ1023" i="8"/>
  <c r="AA951" i="8"/>
  <c r="AJ1039" i="8"/>
  <c r="AA967" i="8"/>
  <c r="AA984" i="8"/>
  <c r="AJ1056" i="8"/>
  <c r="AJ1005" i="8"/>
  <c r="AA933" i="8"/>
  <c r="AJ1013" i="8"/>
  <c r="AA941" i="8"/>
  <c r="AJ1021" i="8"/>
  <c r="AA949" i="8"/>
  <c r="AD1766" i="8"/>
  <c r="AJ139" i="8"/>
  <c r="AA139" i="8"/>
  <c r="AJ1351" i="8"/>
  <c r="AA187" i="8"/>
  <c r="AA31" i="8"/>
  <c r="AJ31" i="8"/>
  <c r="AA73" i="8"/>
  <c r="AJ73" i="8"/>
  <c r="AJ1353" i="8"/>
  <c r="AA189" i="8"/>
  <c r="AJ541" i="8"/>
  <c r="AA241" i="8"/>
  <c r="AD254" i="8"/>
  <c r="AJ572" i="8"/>
  <c r="AA272" i="8"/>
  <c r="AJ567" i="8"/>
  <c r="AA267" i="8"/>
  <c r="AJ575" i="8"/>
  <c r="AA275" i="8"/>
  <c r="AJ589" i="8"/>
  <c r="AA289" i="8"/>
  <c r="AJ604" i="8"/>
  <c r="AA304" i="8"/>
  <c r="AJ635" i="8"/>
  <c r="AA335" i="8"/>
  <c r="AJ636" i="8"/>
  <c r="AA336" i="8"/>
  <c r="AJ651" i="8"/>
  <c r="AA351" i="8"/>
  <c r="AJ667" i="8"/>
  <c r="AA367" i="8"/>
  <c r="AA377" i="8"/>
  <c r="AJ682" i="8"/>
  <c r="AA382" i="8"/>
  <c r="AA100" i="8"/>
  <c r="AJ100" i="8"/>
  <c r="AA99" i="8"/>
  <c r="AJ99" i="8"/>
  <c r="AA109" i="8"/>
  <c r="AJ109" i="8"/>
  <c r="AA118" i="8"/>
  <c r="AJ118" i="8"/>
  <c r="AJ2713" i="8"/>
  <c r="AA2713" i="8"/>
  <c r="AA2704" i="8"/>
  <c r="AJ2704" i="8"/>
  <c r="AA2691" i="8"/>
  <c r="AJ2691" i="8"/>
  <c r="AJ2649" i="8"/>
  <c r="AA2649" i="8"/>
  <c r="AA2693" i="8"/>
  <c r="AJ2693" i="8"/>
  <c r="AJ2623" i="8"/>
  <c r="AA2623" i="8"/>
  <c r="AA2633" i="8"/>
  <c r="AJ2633" i="8"/>
  <c r="AJ2585" i="8"/>
  <c r="AA2585" i="8"/>
  <c r="AA2598" i="8"/>
  <c r="AJ2598" i="8"/>
  <c r="AA2574" i="8"/>
  <c r="AJ2574" i="8"/>
  <c r="AJ2625" i="8"/>
  <c r="AA2625" i="8"/>
  <c r="AA2521" i="8"/>
  <c r="AJ2521" i="8"/>
  <c r="AA2542" i="8"/>
  <c r="AJ2542" i="8"/>
  <c r="AJ2475" i="8"/>
  <c r="AA2475" i="8"/>
  <c r="AA2518" i="8"/>
  <c r="AJ2518" i="8"/>
  <c r="AA2504" i="8"/>
  <c r="AJ2504" i="8"/>
  <c r="AA2455" i="8"/>
  <c r="AJ2455" i="8"/>
  <c r="AJ2403" i="8"/>
  <c r="AA2403" i="8"/>
  <c r="AA2429" i="8"/>
  <c r="AJ2429" i="8"/>
  <c r="AJ2414" i="8"/>
  <c r="AA2414" i="8"/>
  <c r="AA2382" i="8"/>
  <c r="AJ2382" i="8"/>
  <c r="AA2350" i="8"/>
  <c r="AJ2350" i="8"/>
  <c r="AA2318" i="8"/>
  <c r="AJ2318" i="8"/>
  <c r="AJ2286" i="8"/>
  <c r="AA2286" i="8"/>
  <c r="AJ2367" i="8"/>
  <c r="AA2367" i="8"/>
  <c r="AA2337" i="8"/>
  <c r="AJ2337" i="8"/>
  <c r="AJ2363" i="8"/>
  <c r="AA2363" i="8"/>
  <c r="AA2268" i="8"/>
  <c r="AJ2268" i="8"/>
  <c r="AA2240" i="8"/>
  <c r="AJ2240" i="8"/>
  <c r="AJ2181" i="8"/>
  <c r="AA2181" i="8"/>
  <c r="AA2252" i="8"/>
  <c r="AJ2252" i="8"/>
  <c r="AA2190" i="8"/>
  <c r="AJ2190" i="8"/>
  <c r="AA2221" i="8"/>
  <c r="AJ2221" i="8"/>
  <c r="AA2170" i="8"/>
  <c r="AJ2170" i="8"/>
  <c r="AA2138" i="8"/>
  <c r="AJ2138" i="8"/>
  <c r="AA2106" i="8"/>
  <c r="AJ2106" i="8"/>
  <c r="AA2222" i="8"/>
  <c r="AJ2222" i="8"/>
  <c r="AA2141" i="8"/>
  <c r="AJ2141" i="8"/>
  <c r="AA2075" i="8"/>
  <c r="AJ2075" i="8"/>
  <c r="AJ2205" i="8"/>
  <c r="AA2205" i="8"/>
  <c r="AA2036" i="8"/>
  <c r="AJ2036" i="8"/>
  <c r="AA1971" i="8"/>
  <c r="AJ1971" i="8"/>
  <c r="AA2049" i="8"/>
  <c r="AJ2049" i="8"/>
  <c r="AA1983" i="8"/>
  <c r="AJ1983" i="8"/>
  <c r="AA1941" i="8"/>
  <c r="AJ1941" i="8"/>
  <c r="AA1909" i="8"/>
  <c r="AJ1909" i="8"/>
  <c r="AA1877" i="8"/>
  <c r="AJ1877" i="8"/>
  <c r="AA1845" i="8"/>
  <c r="AJ1845" i="8"/>
  <c r="AA1813" i="8"/>
  <c r="AJ1813" i="8"/>
  <c r="AJ1781" i="8"/>
  <c r="AA1781" i="8"/>
  <c r="AA2070" i="8"/>
  <c r="AJ2070" i="8"/>
  <c r="AA2000" i="8"/>
  <c r="AJ2000" i="8"/>
  <c r="AA1973" i="8"/>
  <c r="AJ1973" i="8"/>
  <c r="AA1848" i="8"/>
  <c r="AJ1848" i="8"/>
  <c r="AA1718" i="8"/>
  <c r="AJ1718" i="8"/>
  <c r="AA2035" i="8"/>
  <c r="AJ2035" i="8"/>
  <c r="AA1846" i="8"/>
  <c r="AJ1846" i="8"/>
  <c r="AJ1766" i="8"/>
  <c r="AA1766" i="8"/>
  <c r="AA1699" i="8"/>
  <c r="AJ1699" i="8"/>
  <c r="AA1654" i="8"/>
  <c r="AJ1654" i="8"/>
  <c r="AA1622" i="8"/>
  <c r="AJ1622" i="8"/>
  <c r="AA1590" i="8"/>
  <c r="AJ1326" i="8"/>
  <c r="AA1558" i="8"/>
  <c r="AJ1582" i="8"/>
  <c r="AJ1550" i="8"/>
  <c r="AA1526" i="8"/>
  <c r="AA1494" i="8"/>
  <c r="AJ1290" i="8"/>
  <c r="AA1462" i="8"/>
  <c r="AJ1258" i="8"/>
  <c r="AA2007" i="8"/>
  <c r="AJ2007" i="8"/>
  <c r="AJ1862" i="8"/>
  <c r="AA1862" i="8"/>
  <c r="AA1728" i="8"/>
  <c r="AJ1728" i="8"/>
  <c r="AJ1984" i="8"/>
  <c r="AA1984" i="8"/>
  <c r="AA1860" i="8"/>
  <c r="AJ1860" i="8"/>
  <c r="AA1842" i="8"/>
  <c r="AJ1842" i="8"/>
  <c r="AA1615" i="8"/>
  <c r="AJ1615" i="8"/>
  <c r="AA1623" i="8"/>
  <c r="AJ1623" i="8"/>
  <c r="AA1639" i="8"/>
  <c r="AJ1639" i="8"/>
  <c r="AJ1569" i="8"/>
  <c r="AA1545" i="8"/>
  <c r="AA1607" i="8"/>
  <c r="AJ1607" i="8"/>
  <c r="AA1493" i="8"/>
  <c r="AJ1289" i="8"/>
  <c r="AA1422" i="8"/>
  <c r="AJ1218" i="8"/>
  <c r="AA1449" i="8"/>
  <c r="AJ1245" i="8"/>
  <c r="AA1411" i="8"/>
  <c r="AJ1207" i="8"/>
  <c r="AA1379" i="8"/>
  <c r="AJ1175" i="8"/>
  <c r="AJ1515" i="8"/>
  <c r="AA1347" i="8"/>
  <c r="AJ1483" i="8"/>
  <c r="AA1315" i="8"/>
  <c r="AA1467" i="8"/>
  <c r="AJ1263" i="8"/>
  <c r="AJ1528" i="8"/>
  <c r="AA1360" i="8"/>
  <c r="AJ1492" i="8"/>
  <c r="AA1324" i="8"/>
  <c r="AJ1446" i="8"/>
  <c r="AA1278" i="8"/>
  <c r="AJ1414" i="8"/>
  <c r="AA1246" i="8"/>
  <c r="AJ1382" i="8"/>
  <c r="AA1214" i="8"/>
  <c r="AA1182" i="8"/>
  <c r="AJ942" i="8"/>
  <c r="AA1380" i="8"/>
  <c r="AJ1176" i="8"/>
  <c r="AJ1455" i="8"/>
  <c r="AA1287" i="8"/>
  <c r="AJ1423" i="8"/>
  <c r="AA1255" i="8"/>
  <c r="AJ1391" i="8"/>
  <c r="AA1223" i="8"/>
  <c r="AA1129" i="8"/>
  <c r="AJ889" i="8"/>
  <c r="AJ1139" i="8"/>
  <c r="AA1067" i="8"/>
  <c r="AA1167" i="8"/>
  <c r="AJ927" i="8"/>
  <c r="AA1116" i="8"/>
  <c r="AJ876" i="8"/>
  <c r="AJ1123" i="8"/>
  <c r="AA1051" i="8"/>
  <c r="AA1008" i="8"/>
  <c r="AJ1080" i="8"/>
  <c r="AA1153" i="8"/>
  <c r="AJ913" i="8"/>
  <c r="AA1086" i="8"/>
  <c r="AJ1158" i="8"/>
  <c r="AJ1369" i="8"/>
  <c r="AA1201" i="8"/>
  <c r="AA1117" i="8"/>
  <c r="AJ877" i="8"/>
  <c r="AJ1127" i="8"/>
  <c r="AA1055" i="8"/>
  <c r="AJ1081" i="8"/>
  <c r="AA1009" i="8"/>
  <c r="AJ1344" i="8"/>
  <c r="AA216" i="8"/>
  <c r="AJ680" i="8"/>
  <c r="AA380" i="8"/>
  <c r="AA384" i="8"/>
  <c r="AJ706" i="8"/>
  <c r="AA406" i="8"/>
  <c r="AJ736" i="8"/>
  <c r="AA436" i="8"/>
  <c r="AJ764" i="8"/>
  <c r="AA464" i="8"/>
  <c r="AJ357" i="8"/>
  <c r="AA705" i="8"/>
  <c r="AJ361" i="8"/>
  <c r="AA709" i="8"/>
  <c r="AJ407" i="8"/>
  <c r="AA755" i="8"/>
  <c r="AJ449" i="8"/>
  <c r="AA797" i="8"/>
  <c r="AJ733" i="8"/>
  <c r="AA433" i="8"/>
  <c r="AJ743" i="8"/>
  <c r="AA443" i="8"/>
  <c r="AJ801" i="8"/>
  <c r="AA501" i="8"/>
  <c r="AA810" i="8"/>
  <c r="AJ462" i="8"/>
  <c r="AJ959" i="8"/>
  <c r="AA887" i="8"/>
  <c r="AA884" i="8"/>
  <c r="AJ956" i="8"/>
  <c r="AJ1044" i="8"/>
  <c r="AA972" i="8"/>
  <c r="AA946" i="8"/>
  <c r="AJ1018" i="8"/>
  <c r="AJ119" i="8"/>
  <c r="AA119" i="8"/>
  <c r="AJ691" i="8"/>
  <c r="AA391" i="8"/>
  <c r="AJ23" i="8"/>
  <c r="AA23" i="8"/>
  <c r="AA164" i="8"/>
  <c r="AJ164" i="8"/>
  <c r="AA223" i="8"/>
  <c r="AJ199" i="8"/>
  <c r="AJ539" i="8"/>
  <c r="AA239" i="8"/>
  <c r="AJ540" i="8"/>
  <c r="AA240" i="8"/>
  <c r="AJ580" i="8"/>
  <c r="AA280" i="8"/>
  <c r="AA293" i="8"/>
  <c r="AJ633" i="8"/>
  <c r="AA333" i="8"/>
  <c r="AJ634" i="8"/>
  <c r="AA334" i="8"/>
  <c r="AA341" i="8"/>
  <c r="AJ675" i="8"/>
  <c r="AA375" i="8"/>
  <c r="AA6" i="8"/>
  <c r="AJ6" i="8"/>
  <c r="AA13" i="8"/>
  <c r="AJ13" i="8"/>
  <c r="AJ57" i="8"/>
  <c r="AA57" i="8"/>
  <c r="AA56" i="8"/>
  <c r="AJ56" i="8"/>
  <c r="AA177" i="8"/>
  <c r="AJ177" i="8"/>
  <c r="AA2718" i="8"/>
  <c r="AJ2718" i="8"/>
  <c r="AA2686" i="8"/>
  <c r="AJ2686" i="8"/>
  <c r="AJ2663" i="8"/>
  <c r="AA2663" i="8"/>
  <c r="AA2671" i="8"/>
  <c r="AJ2671" i="8"/>
  <c r="AA2634" i="8"/>
  <c r="AJ2634" i="8"/>
  <c r="AA2612" i="8"/>
  <c r="AJ2612" i="8"/>
  <c r="AA2603" i="8"/>
  <c r="AJ2603" i="8"/>
  <c r="AJ2567" i="8"/>
  <c r="AA2567" i="8"/>
  <c r="AA2588" i="8"/>
  <c r="AJ2588" i="8"/>
  <c r="AA2552" i="8"/>
  <c r="AJ2552" i="8"/>
  <c r="AA2536" i="8"/>
  <c r="AJ2536" i="8"/>
  <c r="AJ2503" i="8"/>
  <c r="AA2503" i="8"/>
  <c r="AA2502" i="8"/>
  <c r="AJ2502" i="8"/>
  <c r="AJ2458" i="8"/>
  <c r="AA2458" i="8"/>
  <c r="AA2554" i="8"/>
  <c r="AJ2554" i="8"/>
  <c r="AA2469" i="8"/>
  <c r="AJ2469" i="8"/>
  <c r="AJ2422" i="8"/>
  <c r="AA2422" i="8"/>
  <c r="AJ2522" i="8"/>
  <c r="AA2522" i="8"/>
  <c r="AA2441" i="8"/>
  <c r="AJ2441" i="8"/>
  <c r="AA2396" i="8"/>
  <c r="AJ2396" i="8"/>
  <c r="AA2364" i="8"/>
  <c r="AJ2364" i="8"/>
  <c r="AJ2332" i="8"/>
  <c r="AA2332" i="8"/>
  <c r="AJ2300" i="8"/>
  <c r="AA2300" i="8"/>
  <c r="AJ2477" i="8"/>
  <c r="AA2477" i="8"/>
  <c r="AJ2311" i="8"/>
  <c r="AA2311" i="8"/>
  <c r="AJ2430" i="8"/>
  <c r="AA2430" i="8"/>
  <c r="AA2315" i="8"/>
  <c r="AJ2315" i="8"/>
  <c r="AJ2319" i="8"/>
  <c r="AA2319" i="8"/>
  <c r="AA2206" i="8"/>
  <c r="AJ2206" i="8"/>
  <c r="AJ2163" i="8"/>
  <c r="AA2163" i="8"/>
  <c r="AA2218" i="8"/>
  <c r="AJ2218" i="8"/>
  <c r="AA2250" i="8"/>
  <c r="AJ2250" i="8"/>
  <c r="AA2188" i="8"/>
  <c r="AJ2188" i="8"/>
  <c r="AA2152" i="8"/>
  <c r="AJ2152" i="8"/>
  <c r="AA2120" i="8"/>
  <c r="AJ2120" i="8"/>
  <c r="AA2088" i="8"/>
  <c r="AJ2088" i="8"/>
  <c r="AJ2239" i="8"/>
  <c r="AA2239" i="8"/>
  <c r="AA2103" i="8"/>
  <c r="AJ2103" i="8"/>
  <c r="AA2057" i="8"/>
  <c r="AJ2057" i="8"/>
  <c r="AJ2099" i="8"/>
  <c r="AA2099" i="8"/>
  <c r="AA1999" i="8"/>
  <c r="AJ1999" i="8"/>
  <c r="AJ2089" i="8"/>
  <c r="AA2089" i="8"/>
  <c r="AA2011" i="8"/>
  <c r="AJ2011" i="8"/>
  <c r="AA1955" i="8"/>
  <c r="AJ1955" i="8"/>
  <c r="AA1923" i="8"/>
  <c r="AJ1923" i="8"/>
  <c r="AA1891" i="8"/>
  <c r="AJ1891" i="8"/>
  <c r="AA1859" i="8"/>
  <c r="AJ1859" i="8"/>
  <c r="AA1827" i="8"/>
  <c r="AJ1827" i="8"/>
  <c r="AJ1795" i="8"/>
  <c r="AA1795" i="8"/>
  <c r="AA2248" i="8"/>
  <c r="AJ2248" i="8"/>
  <c r="AA2028" i="8"/>
  <c r="AJ2028" i="8"/>
  <c r="AA1966" i="8"/>
  <c r="AJ1966" i="8"/>
  <c r="AA1906" i="8"/>
  <c r="AJ1906" i="8"/>
  <c r="AJ1749" i="8"/>
  <c r="AA1749" i="8"/>
  <c r="AJ1681" i="8"/>
  <c r="AA1681" i="8"/>
  <c r="AA1904" i="8"/>
  <c r="AJ1904" i="8"/>
  <c r="AA1792" i="8"/>
  <c r="AJ1792" i="8"/>
  <c r="AA1727" i="8"/>
  <c r="AJ1727" i="8"/>
  <c r="AA1668" i="8"/>
  <c r="AJ1668" i="8"/>
  <c r="AA1636" i="8"/>
  <c r="AJ1636" i="8"/>
  <c r="AA1604" i="8"/>
  <c r="AJ1604" i="8"/>
  <c r="AA1572" i="8"/>
  <c r="AJ1320" i="8"/>
  <c r="AA1540" i="8"/>
  <c r="AJ1564" i="8"/>
  <c r="AA1508" i="8"/>
  <c r="AJ1304" i="8"/>
  <c r="AA1476" i="8"/>
  <c r="AJ1272" i="8"/>
  <c r="AA1444" i="8"/>
  <c r="AJ1240" i="8"/>
  <c r="AA1912" i="8"/>
  <c r="AJ1912" i="8"/>
  <c r="AA1753" i="8"/>
  <c r="AJ1753" i="8"/>
  <c r="AA1691" i="8"/>
  <c r="AJ1691" i="8"/>
  <c r="AA2021" i="8"/>
  <c r="AJ2021" i="8"/>
  <c r="AA1948" i="8"/>
  <c r="AJ1948" i="8"/>
  <c r="AA1698" i="8"/>
  <c r="AJ1698" i="8"/>
  <c r="AA1712" i="8"/>
  <c r="AJ1712" i="8"/>
  <c r="AJ1703" i="8"/>
  <c r="AA1703" i="8"/>
  <c r="AA1573" i="8"/>
  <c r="AJ1321" i="8"/>
  <c r="AA1665" i="8"/>
  <c r="AJ1665" i="8"/>
  <c r="AJ1577" i="8"/>
  <c r="AA1553" i="8"/>
  <c r="AA1436" i="8"/>
  <c r="AJ1232" i="8"/>
  <c r="AA1485" i="8"/>
  <c r="AJ1281" i="8"/>
  <c r="AA1503" i="8"/>
  <c r="AJ1299" i="8"/>
  <c r="AA1425" i="8"/>
  <c r="AJ1221" i="8"/>
  <c r="AA1393" i="8"/>
  <c r="AJ1189" i="8"/>
  <c r="AJ1529" i="8"/>
  <c r="AA1361" i="8"/>
  <c r="AJ1497" i="8"/>
  <c r="AA1329" i="8"/>
  <c r="AJ1547" i="8"/>
  <c r="AA1523" i="8"/>
  <c r="AJ1184" i="8"/>
  <c r="AA1388" i="8"/>
  <c r="AJ1488" i="8"/>
  <c r="AA1320" i="8"/>
  <c r="AJ1460" i="8"/>
  <c r="AA1292" i="8"/>
  <c r="AJ1428" i="8"/>
  <c r="AA1260" i="8"/>
  <c r="AJ1396" i="8"/>
  <c r="AA1228" i="8"/>
  <c r="AA1196" i="8"/>
  <c r="AJ1364" i="8"/>
  <c r="AA1410" i="8"/>
  <c r="AJ1206" i="8"/>
  <c r="AJ1514" i="8"/>
  <c r="AA1346" i="8"/>
  <c r="AJ1469" i="8"/>
  <c r="AA1301" i="8"/>
  <c r="AJ1437" i="8"/>
  <c r="AA1269" i="8"/>
  <c r="AJ1405" i="8"/>
  <c r="AA1237" i="8"/>
  <c r="AA1162" i="8"/>
  <c r="AJ922" i="8"/>
  <c r="AA1096" i="8"/>
  <c r="AJ856" i="8"/>
  <c r="AJ1385" i="8"/>
  <c r="AA1217" i="8"/>
  <c r="AA1141" i="8"/>
  <c r="AJ901" i="8"/>
  <c r="AA1079" i="8"/>
  <c r="AJ1151" i="8"/>
  <c r="AA1022" i="8"/>
  <c r="AJ1094" i="8"/>
  <c r="AA1183" i="8"/>
  <c r="AJ943" i="8"/>
  <c r="AA1114" i="8"/>
  <c r="AJ874" i="8"/>
  <c r="AJ1121" i="8"/>
  <c r="AA1049" i="8"/>
  <c r="AA1146" i="8"/>
  <c r="AJ906" i="8"/>
  <c r="AA1084" i="8"/>
  <c r="AJ1156" i="8"/>
  <c r="AJ1095" i="8"/>
  <c r="AA1023" i="8"/>
  <c r="AJ117" i="8"/>
  <c r="AA117" i="8"/>
  <c r="AJ738" i="8"/>
  <c r="AA438" i="8"/>
  <c r="AJ756" i="8"/>
  <c r="AA456" i="8"/>
  <c r="AJ766" i="8"/>
  <c r="AA466" i="8"/>
  <c r="AJ221" i="8"/>
  <c r="AA569" i="8"/>
  <c r="AJ245" i="8"/>
  <c r="AA593" i="8"/>
  <c r="AJ269" i="8"/>
  <c r="AA617" i="8"/>
  <c r="AJ293" i="8"/>
  <c r="AA641" i="8"/>
  <c r="AJ317" i="8"/>
  <c r="AA665" i="8"/>
  <c r="AJ341" i="8"/>
  <c r="AA689" i="8"/>
  <c r="AJ365" i="8"/>
  <c r="AA713" i="8"/>
  <c r="AJ411" i="8"/>
  <c r="AA759" i="8"/>
  <c r="AA763" i="8"/>
  <c r="AJ415" i="8"/>
  <c r="AJ461" i="8"/>
  <c r="AA809" i="8"/>
  <c r="AJ731" i="8"/>
  <c r="AA431" i="8"/>
  <c r="AJ769" i="8"/>
  <c r="AA469" i="8"/>
  <c r="AJ789" i="8"/>
  <c r="AA489" i="8"/>
  <c r="AJ832" i="8"/>
  <c r="AJ1027" i="8"/>
  <c r="AA955" i="8"/>
  <c r="AJ963" i="8"/>
  <c r="AA891" i="8"/>
  <c r="AA970" i="8"/>
  <c r="AJ1042" i="8"/>
  <c r="AA896" i="8"/>
  <c r="AJ968" i="8"/>
  <c r="AJ1055" i="8"/>
  <c r="AA983" i="8"/>
  <c r="AA897" i="8"/>
  <c r="AJ1059" i="8"/>
  <c r="AA987" i="8"/>
  <c r="AJ1067" i="8"/>
  <c r="AA995" i="8"/>
  <c r="AJ1064" i="8"/>
  <c r="AA992" i="8"/>
  <c r="AA128" i="8"/>
  <c r="AJ128" i="8"/>
  <c r="AJ181" i="8"/>
  <c r="AA181" i="8"/>
  <c r="AJ694" i="8"/>
  <c r="AA394" i="8"/>
  <c r="AA65" i="8"/>
  <c r="AJ65" i="8"/>
  <c r="AA113" i="8"/>
  <c r="AJ113" i="8"/>
  <c r="AA144" i="8"/>
  <c r="AJ144" i="8"/>
  <c r="AA178" i="8"/>
  <c r="AJ178" i="8"/>
  <c r="AA220" i="8"/>
  <c r="AJ196" i="8"/>
  <c r="AD290" i="8"/>
  <c r="AJ607" i="8"/>
  <c r="AA307" i="8"/>
  <c r="AD314" i="8"/>
  <c r="AJ631" i="8"/>
  <c r="AA331" i="8"/>
  <c r="AD338" i="8"/>
  <c r="AJ655" i="8"/>
  <c r="AA355" i="8"/>
  <c r="AD362" i="8"/>
  <c r="AJ681" i="8"/>
  <c r="AA381" i="8"/>
  <c r="AA19" i="8"/>
  <c r="AJ19" i="8"/>
  <c r="AA2724" i="8"/>
  <c r="AJ2724" i="8"/>
  <c r="AA2692" i="8"/>
  <c r="AJ2692" i="8"/>
  <c r="AJ2669" i="8"/>
  <c r="AA2669" i="8"/>
  <c r="AA2679" i="8"/>
  <c r="AJ2679" i="8"/>
  <c r="AA2640" i="8"/>
  <c r="AJ2640" i="8"/>
  <c r="AA2618" i="8"/>
  <c r="AJ2618" i="8"/>
  <c r="AA2613" i="8"/>
  <c r="AJ2613" i="8"/>
  <c r="AJ2573" i="8"/>
  <c r="AA2573" i="8"/>
  <c r="AJ2594" i="8"/>
  <c r="AA2594" i="8"/>
  <c r="AA2562" i="8"/>
  <c r="AJ2562" i="8"/>
  <c r="AA2547" i="8"/>
  <c r="AJ2547" i="8"/>
  <c r="AJ2509" i="8"/>
  <c r="AA2509" i="8"/>
  <c r="AA2512" i="8"/>
  <c r="AJ2512" i="8"/>
  <c r="AJ2464" i="8"/>
  <c r="AA2464" i="8"/>
  <c r="AA2484" i="8"/>
  <c r="AJ2484" i="8"/>
  <c r="AA2479" i="8"/>
  <c r="AJ2479" i="8"/>
  <c r="AA2431" i="8"/>
  <c r="AJ2431" i="8"/>
  <c r="AJ2391" i="8"/>
  <c r="AA2391" i="8"/>
  <c r="AA2494" i="8"/>
  <c r="AJ2494" i="8"/>
  <c r="AJ2402" i="8"/>
  <c r="AA2402" i="8"/>
  <c r="AA2370" i="8"/>
  <c r="AJ2370" i="8"/>
  <c r="AJ2338" i="8"/>
  <c r="AA2338" i="8"/>
  <c r="AA2306" i="8"/>
  <c r="AJ2306" i="8"/>
  <c r="AJ2274" i="8"/>
  <c r="AA2274" i="8"/>
  <c r="AJ2339" i="8"/>
  <c r="AA2339" i="8"/>
  <c r="AJ2289" i="8"/>
  <c r="AA2289" i="8"/>
  <c r="AA2335" i="8"/>
  <c r="AJ2335" i="8"/>
  <c r="AA2256" i="8"/>
  <c r="AJ2256" i="8"/>
  <c r="AA2220" i="8"/>
  <c r="AJ2220" i="8"/>
  <c r="AJ2169" i="8"/>
  <c r="AA2169" i="8"/>
  <c r="AA2232" i="8"/>
  <c r="AJ2232" i="8"/>
  <c r="AJ2277" i="8"/>
  <c r="AA2277" i="8"/>
  <c r="AA2199" i="8"/>
  <c r="AJ2199" i="8"/>
  <c r="AA2158" i="8"/>
  <c r="AJ2158" i="8"/>
  <c r="AA2126" i="8"/>
  <c r="AJ2126" i="8"/>
  <c r="AA2094" i="8"/>
  <c r="AJ2094" i="8"/>
  <c r="AA2279" i="8"/>
  <c r="AJ2279" i="8"/>
  <c r="AA2117" i="8"/>
  <c r="AJ2117" i="8"/>
  <c r="AA2063" i="8"/>
  <c r="AJ2063" i="8"/>
  <c r="AJ2225" i="8"/>
  <c r="AA2225" i="8"/>
  <c r="AA2013" i="8"/>
  <c r="AJ2013" i="8"/>
  <c r="AJ2143" i="8"/>
  <c r="AA2143" i="8"/>
  <c r="AA2025" i="8"/>
  <c r="AJ2025" i="8"/>
  <c r="AA1960" i="8"/>
  <c r="AJ1960" i="8"/>
  <c r="AA1929" i="8"/>
  <c r="AJ1929" i="8"/>
  <c r="AA1897" i="8"/>
  <c r="AJ1897" i="8"/>
  <c r="AA1865" i="8"/>
  <c r="AJ1865" i="8"/>
  <c r="AA1833" i="8"/>
  <c r="AJ1833" i="8"/>
  <c r="AJ1801" i="8"/>
  <c r="AA1801" i="8"/>
  <c r="AJ1769" i="8"/>
  <c r="AA1769" i="8"/>
  <c r="AA2046" i="8"/>
  <c r="AJ2046" i="8"/>
  <c r="AA1975" i="8"/>
  <c r="AJ1975" i="8"/>
  <c r="AJ1934" i="8"/>
  <c r="AA1934" i="8"/>
  <c r="AA1758" i="8"/>
  <c r="AJ1758" i="8"/>
  <c r="AA1696" i="8"/>
  <c r="AJ1696" i="8"/>
  <c r="AA1924" i="8"/>
  <c r="AJ1924" i="8"/>
  <c r="AA1806" i="8"/>
  <c r="AJ1806" i="8"/>
  <c r="AA1736" i="8"/>
  <c r="AJ1736" i="8"/>
  <c r="AA1674" i="8"/>
  <c r="AJ1674" i="8"/>
  <c r="AA1642" i="8"/>
  <c r="AJ1642" i="8"/>
  <c r="AA1610" i="8"/>
  <c r="AJ1610" i="8"/>
  <c r="AA1578" i="8"/>
  <c r="AJ1590" i="8"/>
  <c r="AA1546" i="8"/>
  <c r="AJ1570" i="8"/>
  <c r="AJ1538" i="8"/>
  <c r="AA1514" i="8"/>
  <c r="AA1482" i="8"/>
  <c r="AJ1278" i="8"/>
  <c r="AA1450" i="8"/>
  <c r="AJ1246" i="8"/>
  <c r="AA1940" i="8"/>
  <c r="AJ1940" i="8"/>
  <c r="AJ1814" i="8"/>
  <c r="AA1814" i="8"/>
  <c r="AA1700" i="8"/>
  <c r="AJ1700" i="8"/>
  <c r="AA1754" i="8"/>
  <c r="AJ1754" i="8"/>
  <c r="AJ2631" i="8"/>
  <c r="AA2631" i="8"/>
  <c r="AA1780" i="8"/>
  <c r="AJ1780" i="8"/>
  <c r="AA1567" i="8"/>
  <c r="AJ1315" i="8"/>
  <c r="AA1770" i="8"/>
  <c r="AJ1770" i="8"/>
  <c r="AA1583" i="8"/>
  <c r="AJ1595" i="8"/>
  <c r="AJ1695" i="8"/>
  <c r="AA1695" i="8"/>
  <c r="AA1589" i="8"/>
  <c r="AJ1325" i="8"/>
  <c r="AA1445" i="8"/>
  <c r="AJ1241" i="8"/>
  <c r="AA1505" i="8"/>
  <c r="AJ1301" i="8"/>
  <c r="AA1525" i="8"/>
  <c r="AJ1549" i="8"/>
  <c r="AA1431" i="8"/>
  <c r="AJ1227" i="8"/>
  <c r="AA1399" i="8"/>
  <c r="AJ1195" i="8"/>
  <c r="AA1367" i="8"/>
  <c r="AJ1535" i="8"/>
  <c r="AA1335" i="8"/>
  <c r="AJ1503" i="8"/>
  <c r="AJ1563" i="8"/>
  <c r="AA1539" i="8"/>
  <c r="AJ1198" i="8"/>
  <c r="AA1402" i="8"/>
  <c r="AJ1504" i="8"/>
  <c r="AA1336" i="8"/>
  <c r="AJ1466" i="8"/>
  <c r="AA1298" i="8"/>
  <c r="AJ1434" i="8"/>
  <c r="AA1266" i="8"/>
  <c r="AA1234" i="8"/>
  <c r="AJ1402" i="8"/>
  <c r="AJ1370" i="8"/>
  <c r="AA1202" i="8"/>
  <c r="AA1170" i="8"/>
  <c r="AJ930" i="8"/>
  <c r="AJ1524" i="8"/>
  <c r="AA1356" i="8"/>
  <c r="AJ1475" i="8"/>
  <c r="AA1307" i="8"/>
  <c r="AJ1443" i="8"/>
  <c r="AA1275" i="8"/>
  <c r="AJ1411" i="8"/>
  <c r="AA1243" i="8"/>
  <c r="AJ1375" i="8"/>
  <c r="AA1207" i="8"/>
  <c r="AA1107" i="8"/>
  <c r="AJ867" i="8"/>
  <c r="AA1042" i="8"/>
  <c r="AJ1114" i="8"/>
  <c r="AA1152" i="8"/>
  <c r="AJ912" i="8"/>
  <c r="AA1088" i="8"/>
  <c r="AJ1160" i="8"/>
  <c r="AA1028" i="8"/>
  <c r="AJ1100" i="8"/>
  <c r="AA1189" i="8"/>
  <c r="AJ949" i="8"/>
  <c r="AA1128" i="8"/>
  <c r="AJ888" i="8"/>
  <c r="AJ1135" i="8"/>
  <c r="AA1063" i="8"/>
  <c r="AA1160" i="8"/>
  <c r="AJ920" i="8"/>
  <c r="AA1095" i="8"/>
  <c r="AJ855" i="8"/>
  <c r="AA1030" i="8"/>
  <c r="AJ1102" i="8"/>
  <c r="AJ1345" i="8"/>
  <c r="AA217" i="8"/>
  <c r="AA224" i="8"/>
  <c r="AJ200" i="8"/>
  <c r="AJ596" i="8"/>
  <c r="AA296" i="8"/>
  <c r="AJ720" i="8"/>
  <c r="AA420" i="8"/>
  <c r="AJ730" i="8"/>
  <c r="AA430" i="8"/>
  <c r="AJ760" i="8"/>
  <c r="AA460" i="8"/>
  <c r="AJ788" i="8"/>
  <c r="AA488" i="8"/>
  <c r="AA505" i="8"/>
  <c r="AJ805" i="8"/>
  <c r="AD530" i="8"/>
  <c r="AJ851" i="8"/>
  <c r="AA551" i="8"/>
  <c r="AJ381" i="8"/>
  <c r="AA729" i="8"/>
  <c r="AJ385" i="8"/>
  <c r="AA733" i="8"/>
  <c r="AJ423" i="8"/>
  <c r="AA771" i="8"/>
  <c r="AA775" i="8"/>
  <c r="AJ427" i="8"/>
  <c r="AJ479" i="8"/>
  <c r="AA827" i="8"/>
  <c r="AJ729" i="8"/>
  <c r="AA429" i="8"/>
  <c r="AJ787" i="8"/>
  <c r="AA487" i="8"/>
  <c r="AJ826" i="8"/>
  <c r="AA678" i="8"/>
  <c r="AJ330" i="8"/>
  <c r="AA790" i="8"/>
  <c r="AJ442" i="8"/>
  <c r="AA903" i="8"/>
  <c r="AD950" i="8"/>
  <c r="AJ1050" i="8"/>
  <c r="AA978" i="8"/>
  <c r="AD1790" i="8"/>
  <c r="AD2234" i="8"/>
  <c r="AD2558" i="8"/>
  <c r="AA356" i="8"/>
  <c r="AA425" i="8"/>
  <c r="AA449" i="8"/>
  <c r="AA130" i="8"/>
  <c r="AJ130" i="8"/>
  <c r="AJ565" i="8"/>
  <c r="AA265" i="8"/>
  <c r="AJ597" i="8"/>
  <c r="AA297" i="8"/>
  <c r="AA147" i="8"/>
  <c r="AJ147" i="8"/>
  <c r="AJ2707" i="8"/>
  <c r="AA2707" i="8"/>
  <c r="AA2629" i="8"/>
  <c r="AJ2629" i="8"/>
  <c r="AA2568" i="8"/>
  <c r="AJ2568" i="8"/>
  <c r="AJ2470" i="8"/>
  <c r="AA2470" i="8"/>
  <c r="AA2445" i="8"/>
  <c r="AJ2445" i="8"/>
  <c r="AA2376" i="8"/>
  <c r="AJ2376" i="8"/>
  <c r="AJ2357" i="8"/>
  <c r="AA2357" i="8"/>
  <c r="AJ2231" i="8"/>
  <c r="AA2231" i="8"/>
  <c r="AA2210" i="8"/>
  <c r="AJ2210" i="8"/>
  <c r="AJ2085" i="8"/>
  <c r="AA2085" i="8"/>
  <c r="AJ2024" i="8"/>
  <c r="AA2024" i="8"/>
  <c r="AA1935" i="8"/>
  <c r="AJ1935" i="8"/>
  <c r="AJ1807" i="8"/>
  <c r="AA1807" i="8"/>
  <c r="AA1954" i="8"/>
  <c r="AJ1954" i="8"/>
  <c r="AJ1826" i="8"/>
  <c r="AA1826" i="8"/>
  <c r="AA1616" i="8"/>
  <c r="AJ1616" i="8"/>
  <c r="AA1488" i="8"/>
  <c r="AJ1284" i="8"/>
  <c r="AA1714" i="8"/>
  <c r="AJ1714" i="8"/>
  <c r="AJ1737" i="8"/>
  <c r="AA1737" i="8"/>
  <c r="AA1764" i="8"/>
  <c r="AJ1764" i="8"/>
  <c r="AJ1509" i="8"/>
  <c r="AA1341" i="8"/>
  <c r="AJ1472" i="8"/>
  <c r="AA1304" i="8"/>
  <c r="AA1176" i="8"/>
  <c r="AJ936" i="8"/>
  <c r="AJ1417" i="8"/>
  <c r="AA1249" i="8"/>
  <c r="AA1102" i="8"/>
  <c r="AJ862" i="8"/>
  <c r="AA1077" i="8"/>
  <c r="AJ1149" i="8"/>
  <c r="AJ1075" i="8"/>
  <c r="AA1003" i="8"/>
  <c r="AA58" i="8"/>
  <c r="AJ58" i="8"/>
  <c r="AJ231" i="8"/>
  <c r="AA579" i="8"/>
  <c r="AA631" i="8"/>
  <c r="AJ283" i="8"/>
  <c r="AJ327" i="8"/>
  <c r="AA675" i="8"/>
  <c r="AJ443" i="8"/>
  <c r="AA791" i="8"/>
  <c r="AJ971" i="8"/>
  <c r="AA899" i="8"/>
  <c r="AK1910" i="8"/>
  <c r="AG1910" i="8"/>
  <c r="AN1910" i="8"/>
  <c r="AF1910" i="8"/>
  <c r="AE1910" i="8"/>
  <c r="AL1910" i="8" s="1"/>
  <c r="AP1910" i="8"/>
  <c r="AK1874" i="8"/>
  <c r="AG1874" i="8"/>
  <c r="AN1874" i="8"/>
  <c r="AF1874" i="8"/>
  <c r="AE1874" i="8"/>
  <c r="AL1874" i="8" s="1"/>
  <c r="AP1874" i="8"/>
  <c r="AA46" i="8"/>
  <c r="AJ46" i="8"/>
  <c r="AJ692" i="8"/>
  <c r="AA392" i="8"/>
  <c r="AA79" i="8"/>
  <c r="AJ79" i="8"/>
  <c r="AA96" i="8"/>
  <c r="AJ96" i="8"/>
  <c r="AA84" i="8"/>
  <c r="AJ84" i="8"/>
  <c r="AA196" i="8"/>
  <c r="AJ184" i="8"/>
  <c r="AA198" i="8"/>
  <c r="AJ186" i="8"/>
  <c r="AA2722" i="8"/>
  <c r="AJ2722" i="8"/>
  <c r="AA2560" i="8"/>
  <c r="AJ2560" i="8"/>
  <c r="AA80" i="8"/>
  <c r="AJ80" i="8"/>
  <c r="AA114" i="8"/>
  <c r="AJ114" i="8"/>
  <c r="AJ695" i="8"/>
  <c r="AA395" i="8"/>
  <c r="AE86" i="8"/>
  <c r="AL86" i="8" s="1"/>
  <c r="AP86" i="8"/>
  <c r="AK86" i="8"/>
  <c r="AF86" i="8"/>
  <c r="AN86" i="8"/>
  <c r="AG86" i="8"/>
  <c r="AA127" i="8"/>
  <c r="AJ127" i="8"/>
  <c r="AA169" i="8"/>
  <c r="AJ169" i="8"/>
  <c r="AA219" i="8"/>
  <c r="AJ195" i="8"/>
  <c r="AJ543" i="8"/>
  <c r="AA243" i="8"/>
  <c r="AJ613" i="8"/>
  <c r="AA313" i="8"/>
  <c r="AJ661" i="8"/>
  <c r="AA361" i="8"/>
  <c r="AA90" i="8"/>
  <c r="AJ90" i="8"/>
  <c r="AA156" i="8"/>
  <c r="AJ156" i="8"/>
  <c r="AA155" i="8"/>
  <c r="AJ155" i="8"/>
  <c r="AA163" i="8"/>
  <c r="AJ163" i="8"/>
  <c r="AJ1355" i="8"/>
  <c r="AA191" i="8"/>
  <c r="AA204" i="8"/>
  <c r="AJ192" i="8"/>
  <c r="AA197" i="8"/>
  <c r="AJ185" i="8"/>
  <c r="AJ2715" i="8"/>
  <c r="AA2715" i="8"/>
  <c r="AA2706" i="8"/>
  <c r="AJ2706" i="8"/>
  <c r="AA2695" i="8"/>
  <c r="AJ2695" i="8"/>
  <c r="AJ2651" i="8"/>
  <c r="AA2651" i="8"/>
  <c r="AA2697" i="8"/>
  <c r="AJ2697" i="8"/>
  <c r="AA2626" i="8"/>
  <c r="AJ2626" i="8"/>
  <c r="AJ2637" i="8"/>
  <c r="AA2637" i="8"/>
  <c r="AJ2587" i="8"/>
  <c r="AA2587" i="8"/>
  <c r="AA2601" i="8"/>
  <c r="AJ2601" i="8"/>
  <c r="AA2576" i="8"/>
  <c r="AJ2576" i="8"/>
  <c r="AA2628" i="8"/>
  <c r="AJ2628" i="8"/>
  <c r="AA2523" i="8"/>
  <c r="AJ2523" i="8"/>
  <c r="AA2548" i="8"/>
  <c r="AJ2548" i="8"/>
  <c r="AA2478" i="8"/>
  <c r="AJ2478" i="8"/>
  <c r="AA2528" i="8"/>
  <c r="AJ2528" i="8"/>
  <c r="AA2508" i="8"/>
  <c r="AJ2508" i="8"/>
  <c r="AA2457" i="8"/>
  <c r="AJ2457" i="8"/>
  <c r="AJ2405" i="8"/>
  <c r="AA2405" i="8"/>
  <c r="AA2434" i="8"/>
  <c r="AJ2434" i="8"/>
  <c r="AA2418" i="8"/>
  <c r="AJ2418" i="8"/>
  <c r="AA2384" i="8"/>
  <c r="AJ2384" i="8"/>
  <c r="AA2352" i="8"/>
  <c r="AJ2352" i="8"/>
  <c r="AJ2320" i="8"/>
  <c r="AA2320" i="8"/>
  <c r="AJ2288" i="8"/>
  <c r="AA2288" i="8"/>
  <c r="AJ2371" i="8"/>
  <c r="AA2371" i="8"/>
  <c r="AA2343" i="8"/>
  <c r="AJ2343" i="8"/>
  <c r="AJ2369" i="8"/>
  <c r="AA2369" i="8"/>
  <c r="AA2270" i="8"/>
  <c r="AJ2270" i="8"/>
  <c r="AJ2245" i="8"/>
  <c r="AA2245" i="8"/>
  <c r="AJ2183" i="8"/>
  <c r="AA2183" i="8"/>
  <c r="AA2257" i="8"/>
  <c r="AJ2257" i="8"/>
  <c r="AA2195" i="8"/>
  <c r="AJ2195" i="8"/>
  <c r="AA2227" i="8"/>
  <c r="AJ2227" i="8"/>
  <c r="AA2172" i="8"/>
  <c r="AJ2172" i="8"/>
  <c r="AA2140" i="8"/>
  <c r="AJ2140" i="8"/>
  <c r="AA2108" i="8"/>
  <c r="AJ2108" i="8"/>
  <c r="AJ2265" i="8"/>
  <c r="AA2265" i="8"/>
  <c r="AA2145" i="8"/>
  <c r="AJ2145" i="8"/>
  <c r="AA2077" i="8"/>
  <c r="AJ2077" i="8"/>
  <c r="AA2208" i="8"/>
  <c r="AJ2208" i="8"/>
  <c r="AA2038" i="8"/>
  <c r="AJ2038" i="8"/>
  <c r="AJ1976" i="8"/>
  <c r="AA1976" i="8"/>
  <c r="AA2051" i="8"/>
  <c r="AJ2051" i="8"/>
  <c r="AA1988" i="8"/>
  <c r="AJ1988" i="8"/>
  <c r="AA1943" i="8"/>
  <c r="AJ1943" i="8"/>
  <c r="AA1911" i="8"/>
  <c r="AJ1911" i="8"/>
  <c r="AA1879" i="8"/>
  <c r="AJ1879" i="8"/>
  <c r="AA1847" i="8"/>
  <c r="AJ1847" i="8"/>
  <c r="AA1815" i="8"/>
  <c r="AJ1815" i="8"/>
  <c r="AJ1783" i="8"/>
  <c r="AA1783" i="8"/>
  <c r="AJ2078" i="8"/>
  <c r="AA2078" i="8"/>
  <c r="AA2003" i="8"/>
  <c r="AJ2003" i="8"/>
  <c r="AJ1998" i="8"/>
  <c r="AA1998" i="8"/>
  <c r="AA1858" i="8"/>
  <c r="AJ1858" i="8"/>
  <c r="AJ1721" i="8"/>
  <c r="AA1721" i="8"/>
  <c r="AA2072" i="8"/>
  <c r="AJ2072" i="8"/>
  <c r="AA1856" i="8"/>
  <c r="AJ1856" i="8"/>
  <c r="AA1768" i="8"/>
  <c r="AJ1768" i="8"/>
  <c r="AA1702" i="8"/>
  <c r="AJ1702" i="8"/>
  <c r="AA1656" i="8"/>
  <c r="AJ1656" i="8"/>
  <c r="AA1624" i="8"/>
  <c r="AJ1624" i="8"/>
  <c r="AA1592" i="8"/>
  <c r="AJ1328" i="8"/>
  <c r="AA1560" i="8"/>
  <c r="AJ1584" i="8"/>
  <c r="AJ1552" i="8"/>
  <c r="AA1528" i="8"/>
  <c r="AA1496" i="8"/>
  <c r="AJ1292" i="8"/>
  <c r="AA1464" i="8"/>
  <c r="AJ1260" i="8"/>
  <c r="AJ2026" i="8"/>
  <c r="AA2026" i="8"/>
  <c r="AA1864" i="8"/>
  <c r="AJ1864" i="8"/>
  <c r="AA1731" i="8"/>
  <c r="AJ1731" i="8"/>
  <c r="AA1987" i="8"/>
  <c r="AJ1987" i="8"/>
  <c r="AA1870" i="8"/>
  <c r="AJ1870" i="8"/>
  <c r="AA1852" i="8"/>
  <c r="AJ1852" i="8"/>
  <c r="AA1625" i="8"/>
  <c r="AJ1625" i="8"/>
  <c r="AA1631" i="8"/>
  <c r="AJ1631" i="8"/>
  <c r="AA1649" i="8"/>
  <c r="AJ1649" i="8"/>
  <c r="AJ1573" i="8"/>
  <c r="AA1549" i="8"/>
  <c r="AA1617" i="8"/>
  <c r="AJ1617" i="8"/>
  <c r="AA1501" i="8"/>
  <c r="AJ1297" i="8"/>
  <c r="AA1424" i="8"/>
  <c r="AJ1220" i="8"/>
  <c r="AA1455" i="8"/>
  <c r="AJ1251" i="8"/>
  <c r="AA1413" i="8"/>
  <c r="AJ1209" i="8"/>
  <c r="AA1381" i="8"/>
  <c r="AJ1177" i="8"/>
  <c r="AA1349" i="8"/>
  <c r="AJ1517" i="8"/>
  <c r="AJ1485" i="8"/>
  <c r="AA1317" i="8"/>
  <c r="AA1475" i="8"/>
  <c r="AJ1271" i="8"/>
  <c r="AJ1532" i="8"/>
  <c r="AA1364" i="8"/>
  <c r="AJ1500" i="8"/>
  <c r="AA1332" i="8"/>
  <c r="AJ1448" i="8"/>
  <c r="AA1280" i="8"/>
  <c r="AJ1416" i="8"/>
  <c r="AA1248" i="8"/>
  <c r="AA1216" i="8"/>
  <c r="AJ1384" i="8"/>
  <c r="AA1184" i="8"/>
  <c r="AJ944" i="8"/>
  <c r="AA1386" i="8"/>
  <c r="AJ1182" i="8"/>
  <c r="AJ1457" i="8"/>
  <c r="AA1289" i="8"/>
  <c r="AJ1425" i="8"/>
  <c r="AA1257" i="8"/>
  <c r="AJ1393" i="8"/>
  <c r="AA1225" i="8"/>
  <c r="AA1135" i="8"/>
  <c r="AJ895" i="8"/>
  <c r="AA1070" i="8"/>
  <c r="AJ1142" i="8"/>
  <c r="AA1169" i="8"/>
  <c r="AJ929" i="8"/>
  <c r="AA1119" i="8"/>
  <c r="AJ879" i="8"/>
  <c r="AA1054" i="8"/>
  <c r="AJ1126" i="8"/>
  <c r="AA1010" i="8"/>
  <c r="AJ1082" i="8"/>
  <c r="AA1154" i="8"/>
  <c r="AJ914" i="8"/>
  <c r="AA1091" i="8"/>
  <c r="AJ1163" i="8"/>
  <c r="AJ1101" i="8"/>
  <c r="AA1029" i="8"/>
  <c r="AA1123" i="8"/>
  <c r="AJ883" i="8"/>
  <c r="AA1058" i="8"/>
  <c r="AJ1130" i="8"/>
  <c r="AA1011" i="8"/>
  <c r="AJ1083" i="8"/>
  <c r="AA24" i="8"/>
  <c r="AJ24" i="8"/>
  <c r="AJ41" i="8"/>
  <c r="AA41" i="8"/>
  <c r="AJ55" i="8"/>
  <c r="AA55" i="8"/>
  <c r="AJ724" i="8"/>
  <c r="AA424" i="8"/>
  <c r="AJ752" i="8"/>
  <c r="AA452" i="8"/>
  <c r="AJ213" i="8"/>
  <c r="AA561" i="8"/>
  <c r="AJ217" i="8"/>
  <c r="AA565" i="8"/>
  <c r="AJ237" i="8"/>
  <c r="AA585" i="8"/>
  <c r="AJ241" i="8"/>
  <c r="AA589" i="8"/>
  <c r="AJ261" i="8"/>
  <c r="AA609" i="8"/>
  <c r="AJ265" i="8"/>
  <c r="AA613" i="8"/>
  <c r="AJ285" i="8"/>
  <c r="AA633" i="8"/>
  <c r="AJ289" i="8"/>
  <c r="AA637" i="8"/>
  <c r="AJ309" i="8"/>
  <c r="AA657" i="8"/>
  <c r="AJ313" i="8"/>
  <c r="AA661" i="8"/>
  <c r="AJ333" i="8"/>
  <c r="AA681" i="8"/>
  <c r="AJ337" i="8"/>
  <c r="AA685" i="8"/>
  <c r="AJ389" i="8"/>
  <c r="AA737" i="8"/>
  <c r="AJ435" i="8"/>
  <c r="AA783" i="8"/>
  <c r="AA787" i="8"/>
  <c r="AJ439" i="8"/>
  <c r="AJ485" i="8"/>
  <c r="AA833" i="8"/>
  <c r="AA956" i="8"/>
  <c r="AJ1028" i="8"/>
  <c r="AA976" i="8"/>
  <c r="AJ1048" i="8"/>
  <c r="AJ999" i="8"/>
  <c r="AA927" i="8"/>
  <c r="AJ1007" i="8"/>
  <c r="AA935" i="8"/>
  <c r="AJ1015" i="8"/>
  <c r="AA943" i="8"/>
  <c r="AD1358" i="8"/>
  <c r="AA162" i="8"/>
  <c r="AJ162" i="8"/>
  <c r="AA34" i="8"/>
  <c r="AJ34" i="8"/>
  <c r="AJ533" i="8"/>
  <c r="AA233" i="8"/>
  <c r="AJ556" i="8"/>
  <c r="AA256" i="8"/>
  <c r="AJ568" i="8"/>
  <c r="AA268" i="8"/>
  <c r="AJ569" i="8"/>
  <c r="AA269" i="8"/>
  <c r="AJ577" i="8"/>
  <c r="AA277" i="8"/>
  <c r="AJ611" i="8"/>
  <c r="AA311" i="8"/>
  <c r="AJ612" i="8"/>
  <c r="AA312" i="8"/>
  <c r="AJ627" i="8"/>
  <c r="AA327" i="8"/>
  <c r="AJ643" i="8"/>
  <c r="AA343" i="8"/>
  <c r="AJ670" i="8"/>
  <c r="AA370" i="8"/>
  <c r="AA36" i="8"/>
  <c r="AJ36" i="8"/>
  <c r="AA81" i="8"/>
  <c r="AJ81" i="8"/>
  <c r="AA102" i="8"/>
  <c r="AJ102" i="8"/>
  <c r="AA101" i="8"/>
  <c r="AJ101" i="8"/>
  <c r="AA180" i="8"/>
  <c r="AJ180" i="8"/>
  <c r="AJ2705" i="8"/>
  <c r="AA2705" i="8"/>
  <c r="AA2696" i="8"/>
  <c r="AJ2696" i="8"/>
  <c r="AJ2675" i="8"/>
  <c r="AA2675" i="8"/>
  <c r="AA2689" i="8"/>
  <c r="AJ2689" i="8"/>
  <c r="AA2646" i="8"/>
  <c r="AJ2646" i="8"/>
  <c r="AA2624" i="8"/>
  <c r="AJ2624" i="8"/>
  <c r="AJ2677" i="8"/>
  <c r="AA2677" i="8"/>
  <c r="AJ2577" i="8"/>
  <c r="AA2577" i="8"/>
  <c r="AA2599" i="8"/>
  <c r="AJ2599" i="8"/>
  <c r="AA2566" i="8"/>
  <c r="AJ2566" i="8"/>
  <c r="AA2555" i="8"/>
  <c r="AJ2555" i="8"/>
  <c r="AA2513" i="8"/>
  <c r="AJ2513" i="8"/>
  <c r="AA2530" i="8"/>
  <c r="AJ2530" i="8"/>
  <c r="AJ2468" i="8"/>
  <c r="AA2468" i="8"/>
  <c r="AA2490" i="8"/>
  <c r="AJ2490" i="8"/>
  <c r="AA2488" i="8"/>
  <c r="AJ2488" i="8"/>
  <c r="AJ2442" i="8"/>
  <c r="AA2442" i="8"/>
  <c r="AJ2395" i="8"/>
  <c r="AA2395" i="8"/>
  <c r="AA2524" i="8"/>
  <c r="AJ2524" i="8"/>
  <c r="AA2406" i="8"/>
  <c r="AJ2406" i="8"/>
  <c r="AA2374" i="8"/>
  <c r="AJ2374" i="8"/>
  <c r="AA2342" i="8"/>
  <c r="AJ2342" i="8"/>
  <c r="AJ2310" i="8"/>
  <c r="AA2310" i="8"/>
  <c r="AJ2278" i="8"/>
  <c r="AA2278" i="8"/>
  <c r="AJ2351" i="8"/>
  <c r="AA2351" i="8"/>
  <c r="AA2303" i="8"/>
  <c r="AJ2303" i="8"/>
  <c r="AJ2349" i="8"/>
  <c r="AA2349" i="8"/>
  <c r="AA2260" i="8"/>
  <c r="AJ2260" i="8"/>
  <c r="AA2226" i="8"/>
  <c r="AJ2226" i="8"/>
  <c r="AJ2173" i="8"/>
  <c r="AA2173" i="8"/>
  <c r="AA2238" i="8"/>
  <c r="AJ2238" i="8"/>
  <c r="AJ2341" i="8"/>
  <c r="AA2341" i="8"/>
  <c r="AA2207" i="8"/>
  <c r="AJ2207" i="8"/>
  <c r="AJ2162" i="8"/>
  <c r="AA2162" i="8"/>
  <c r="AA2130" i="8"/>
  <c r="AJ2130" i="8"/>
  <c r="AA2098" i="8"/>
  <c r="AJ2098" i="8"/>
  <c r="AA2449" i="8"/>
  <c r="AJ2449" i="8"/>
  <c r="AA2125" i="8"/>
  <c r="AJ2125" i="8"/>
  <c r="AA2067" i="8"/>
  <c r="AJ2067" i="8"/>
  <c r="AA2081" i="8"/>
  <c r="AJ2081" i="8"/>
  <c r="AA2019" i="8"/>
  <c r="AJ2019" i="8"/>
  <c r="AJ2161" i="8"/>
  <c r="AA2161" i="8"/>
  <c r="AA2029" i="8"/>
  <c r="AJ2029" i="8"/>
  <c r="AA1968" i="8"/>
  <c r="AJ1968" i="8"/>
  <c r="AA1933" i="8"/>
  <c r="AJ1933" i="8"/>
  <c r="AA1901" i="8"/>
  <c r="AJ1901" i="8"/>
  <c r="AA1869" i="8"/>
  <c r="AJ1869" i="8"/>
  <c r="AA1837" i="8"/>
  <c r="AJ1837" i="8"/>
  <c r="AJ1805" i="8"/>
  <c r="AA1805" i="8"/>
  <c r="AJ1773" i="8"/>
  <c r="AA1773" i="8"/>
  <c r="AA2050" i="8"/>
  <c r="AJ2050" i="8"/>
  <c r="AA1986" i="8"/>
  <c r="AJ1986" i="8"/>
  <c r="AA1944" i="8"/>
  <c r="AJ1944" i="8"/>
  <c r="AA1820" i="8"/>
  <c r="AJ1820" i="8"/>
  <c r="AA1704" i="8"/>
  <c r="AJ1704" i="8"/>
  <c r="AA1942" i="8"/>
  <c r="AJ1942" i="8"/>
  <c r="AA1818" i="8"/>
  <c r="AJ1818" i="8"/>
  <c r="AA1747" i="8"/>
  <c r="AJ1747" i="8"/>
  <c r="AA1682" i="8"/>
  <c r="AJ1682" i="8"/>
  <c r="AA1646" i="8"/>
  <c r="AJ1646" i="8"/>
  <c r="AA1614" i="8"/>
  <c r="AJ1614" i="8"/>
  <c r="AA1582" i="8"/>
  <c r="AJ1594" i="8"/>
  <c r="AA1550" i="8"/>
  <c r="AJ1574" i="8"/>
  <c r="AJ1542" i="8"/>
  <c r="AA1518" i="8"/>
  <c r="AA1486" i="8"/>
  <c r="AJ1282" i="8"/>
  <c r="AA1454" i="8"/>
  <c r="AJ1250" i="8"/>
  <c r="AJ1958" i="8"/>
  <c r="AA1958" i="8"/>
  <c r="AA1824" i="8"/>
  <c r="AJ1824" i="8"/>
  <c r="AA1711" i="8"/>
  <c r="AJ1711" i="8"/>
  <c r="AA1798" i="8"/>
  <c r="AJ1798" i="8"/>
  <c r="AJ1757" i="8"/>
  <c r="AA1757" i="8"/>
  <c r="AA1788" i="8"/>
  <c r="AJ1788" i="8"/>
  <c r="AJ1589" i="8"/>
  <c r="AA1577" i="8"/>
  <c r="AJ1778" i="8"/>
  <c r="AA1778" i="8"/>
  <c r="AA1609" i="8"/>
  <c r="AJ1609" i="8"/>
  <c r="AJ1717" i="8"/>
  <c r="AA1717" i="8"/>
  <c r="AA1593" i="8"/>
  <c r="AJ1329" i="8"/>
  <c r="AA1459" i="8"/>
  <c r="AJ1255" i="8"/>
  <c r="AJ1543" i="8"/>
  <c r="AA1519" i="8"/>
  <c r="AJ1585" i="8"/>
  <c r="AA1561" i="8"/>
  <c r="AA1435" i="8"/>
  <c r="AJ1231" i="8"/>
  <c r="AA1403" i="8"/>
  <c r="AJ1199" i="8"/>
  <c r="AA1371" i="8"/>
  <c r="AJ1167" i="8"/>
  <c r="AJ1507" i="8"/>
  <c r="AA1339" i="8"/>
  <c r="AJ1581" i="8"/>
  <c r="AA1557" i="8"/>
  <c r="AJ1204" i="8"/>
  <c r="AA1408" i="8"/>
  <c r="AJ1512" i="8"/>
  <c r="AA1344" i="8"/>
  <c r="AJ1470" i="8"/>
  <c r="AA1302" i="8"/>
  <c r="AJ1438" i="8"/>
  <c r="AA1270" i="8"/>
  <c r="AJ1406" i="8"/>
  <c r="AA1238" i="8"/>
  <c r="AA1206" i="8"/>
  <c r="AJ1374" i="8"/>
  <c r="AA1174" i="8"/>
  <c r="AJ934" i="8"/>
  <c r="AJ1534" i="8"/>
  <c r="AA1366" i="8"/>
  <c r="AJ1482" i="8"/>
  <c r="AA1314" i="8"/>
  <c r="AJ1447" i="8"/>
  <c r="AA1279" i="8"/>
  <c r="AJ1415" i="8"/>
  <c r="AA1247" i="8"/>
  <c r="AJ1379" i="8"/>
  <c r="AA1211" i="8"/>
  <c r="AA1115" i="8"/>
  <c r="AJ875" i="8"/>
  <c r="AJ1125" i="8"/>
  <c r="AA1053" i="8"/>
  <c r="AA1156" i="8"/>
  <c r="AJ916" i="8"/>
  <c r="AA1099" i="8"/>
  <c r="AJ859" i="8"/>
  <c r="AA1034" i="8"/>
  <c r="AJ1106" i="8"/>
  <c r="AA1000" i="8"/>
  <c r="AJ1072" i="8"/>
  <c r="AA1134" i="8"/>
  <c r="AJ894" i="8"/>
  <c r="AA1072" i="8"/>
  <c r="AJ1144" i="8"/>
  <c r="AJ1361" i="8"/>
  <c r="AA1193" i="8"/>
  <c r="AA1103" i="8"/>
  <c r="AJ863" i="8"/>
  <c r="AJ1113" i="8"/>
  <c r="AA1041" i="8"/>
  <c r="AJ1073" i="8"/>
  <c r="AA1001" i="8"/>
  <c r="AJ1335" i="8"/>
  <c r="AA207" i="8"/>
  <c r="AD842" i="8"/>
  <c r="AJ744" i="8"/>
  <c r="AA444" i="8"/>
  <c r="AJ754" i="8"/>
  <c r="AA454" i="8"/>
  <c r="AJ784" i="8"/>
  <c r="AA484" i="8"/>
  <c r="AJ351" i="8"/>
  <c r="AA699" i="8"/>
  <c r="AA703" i="8"/>
  <c r="AJ355" i="8"/>
  <c r="AJ401" i="8"/>
  <c r="AA749" i="8"/>
  <c r="AJ453" i="8"/>
  <c r="AA801" i="8"/>
  <c r="AJ457" i="8"/>
  <c r="AA805" i="8"/>
  <c r="AJ715" i="8"/>
  <c r="AA415" i="8"/>
  <c r="AJ735" i="8"/>
  <c r="AA435" i="8"/>
  <c r="AJ781" i="8"/>
  <c r="AA481" i="8"/>
  <c r="AJ791" i="8"/>
  <c r="AA491" i="8"/>
  <c r="AA690" i="8"/>
  <c r="AJ342" i="8"/>
  <c r="AA834" i="8"/>
  <c r="AJ486" i="8"/>
  <c r="AA920" i="8"/>
  <c r="AJ992" i="8"/>
  <c r="AJ1029" i="8"/>
  <c r="AA957" i="8"/>
  <c r="AJ953" i="8"/>
  <c r="AA881" i="8"/>
  <c r="AA888" i="8"/>
  <c r="AJ960" i="8"/>
  <c r="AJ1036" i="8"/>
  <c r="AA964" i="8"/>
  <c r="AJ983" i="8"/>
  <c r="AA911" i="8"/>
  <c r="AA910" i="8"/>
  <c r="AJ982" i="8"/>
  <c r="AA930" i="8"/>
  <c r="AJ1002" i="8"/>
  <c r="AD1502" i="8"/>
  <c r="AK1922" i="8"/>
  <c r="AG1922" i="8"/>
  <c r="AN1922" i="8"/>
  <c r="AF1922" i="8"/>
  <c r="AE1922" i="8"/>
  <c r="AL1922" i="8" s="1"/>
  <c r="AP1922" i="8"/>
  <c r="AD2618" i="8"/>
  <c r="AJ43" i="8"/>
  <c r="AA43" i="8"/>
  <c r="AA136" i="8"/>
  <c r="AJ136" i="8"/>
  <c r="AJ531" i="8"/>
  <c r="AA231" i="8"/>
  <c r="AJ547" i="8"/>
  <c r="AA247" i="8"/>
  <c r="AJ587" i="8"/>
  <c r="AA287" i="8"/>
  <c r="AJ588" i="8"/>
  <c r="AA288" i="8"/>
  <c r="AJ625" i="8"/>
  <c r="AA325" i="8"/>
  <c r="AJ673" i="8"/>
  <c r="AA373" i="8"/>
  <c r="AD374" i="8"/>
  <c r="AA4" i="8"/>
  <c r="AJ4" i="8"/>
  <c r="AA5" i="8"/>
  <c r="AJ5" i="8"/>
  <c r="AA60" i="8"/>
  <c r="AJ60" i="8"/>
  <c r="AA59" i="8"/>
  <c r="AJ59" i="8"/>
  <c r="AA67" i="8"/>
  <c r="AJ67" i="8"/>
  <c r="AA143" i="8"/>
  <c r="AJ143" i="8"/>
  <c r="AJ1350" i="8"/>
  <c r="AA186" i="8"/>
  <c r="AA2710" i="8"/>
  <c r="AJ2710" i="8"/>
  <c r="AA2687" i="8"/>
  <c r="AJ2687" i="8"/>
  <c r="AJ2655" i="8"/>
  <c r="AA2655" i="8"/>
  <c r="AA2664" i="8"/>
  <c r="AJ2664" i="8"/>
  <c r="AJ2644" i="8"/>
  <c r="AA2644" i="8"/>
  <c r="AJ2604" i="8"/>
  <c r="AA2604" i="8"/>
  <c r="AJ2591" i="8"/>
  <c r="AA2591" i="8"/>
  <c r="AA2621" i="8"/>
  <c r="AJ2621" i="8"/>
  <c r="AA2580" i="8"/>
  <c r="AJ2580" i="8"/>
  <c r="AA2538" i="8"/>
  <c r="AJ2538" i="8"/>
  <c r="AA2527" i="8"/>
  <c r="AJ2527" i="8"/>
  <c r="AA2556" i="8"/>
  <c r="AJ2556" i="8"/>
  <c r="AA2486" i="8"/>
  <c r="AJ2486" i="8"/>
  <c r="AA2450" i="8"/>
  <c r="AJ2450" i="8"/>
  <c r="AA2526" i="8"/>
  <c r="AJ2526" i="8"/>
  <c r="AA2461" i="8"/>
  <c r="AJ2461" i="8"/>
  <c r="AJ2409" i="8"/>
  <c r="AA2409" i="8"/>
  <c r="AA2440" i="8"/>
  <c r="AJ2440" i="8"/>
  <c r="AA2426" i="8"/>
  <c r="AJ2426" i="8"/>
  <c r="AA2388" i="8"/>
  <c r="AJ2388" i="8"/>
  <c r="AA2356" i="8"/>
  <c r="AJ2356" i="8"/>
  <c r="AJ2324" i="8"/>
  <c r="AA2324" i="8"/>
  <c r="AJ2292" i="8"/>
  <c r="AA2292" i="8"/>
  <c r="AJ2381" i="8"/>
  <c r="AA2381" i="8"/>
  <c r="AJ2444" i="8"/>
  <c r="AA2444" i="8"/>
  <c r="AJ2377" i="8"/>
  <c r="AA2377" i="8"/>
  <c r="AA2281" i="8"/>
  <c r="AJ2281" i="8"/>
  <c r="AA2254" i="8"/>
  <c r="AJ2254" i="8"/>
  <c r="AJ2189" i="8"/>
  <c r="AA2189" i="8"/>
  <c r="AA2269" i="8"/>
  <c r="AJ2269" i="8"/>
  <c r="AA2201" i="8"/>
  <c r="AJ2201" i="8"/>
  <c r="AA2236" i="8"/>
  <c r="AJ2236" i="8"/>
  <c r="AA2176" i="8"/>
  <c r="AJ2176" i="8"/>
  <c r="AA2144" i="8"/>
  <c r="AJ2144" i="8"/>
  <c r="AA2112" i="8"/>
  <c r="AJ2112" i="8"/>
  <c r="AJ2080" i="8"/>
  <c r="AA2080" i="8"/>
  <c r="AA2151" i="8"/>
  <c r="AJ2151" i="8"/>
  <c r="AA2087" i="8"/>
  <c r="AJ2087" i="8"/>
  <c r="AA2214" i="8"/>
  <c r="AJ2214" i="8"/>
  <c r="AA2042" i="8"/>
  <c r="AJ2042" i="8"/>
  <c r="AA1985" i="8"/>
  <c r="AJ1985" i="8"/>
  <c r="AA2062" i="8"/>
  <c r="AJ2062" i="8"/>
  <c r="AA1997" i="8"/>
  <c r="AJ1997" i="8"/>
  <c r="AA1947" i="8"/>
  <c r="AJ1947" i="8"/>
  <c r="AA1915" i="8"/>
  <c r="AJ1915" i="8"/>
  <c r="AA1883" i="8"/>
  <c r="AJ1883" i="8"/>
  <c r="AA1851" i="8"/>
  <c r="AJ1851" i="8"/>
  <c r="AA1819" i="8"/>
  <c r="AJ1819" i="8"/>
  <c r="AJ1787" i="8"/>
  <c r="AA1787" i="8"/>
  <c r="AJ2105" i="8"/>
  <c r="AA2105" i="8"/>
  <c r="AA2014" i="8"/>
  <c r="AJ2014" i="8"/>
  <c r="AA2033" i="8"/>
  <c r="AJ2033" i="8"/>
  <c r="AA1878" i="8"/>
  <c r="AJ1878" i="8"/>
  <c r="AJ1729" i="8"/>
  <c r="AA1729" i="8"/>
  <c r="AJ2123" i="8"/>
  <c r="AA2123" i="8"/>
  <c r="AJ1874" i="8"/>
  <c r="AA1874" i="8"/>
  <c r="AA1776" i="8"/>
  <c r="AJ1776" i="8"/>
  <c r="AA1713" i="8"/>
  <c r="AJ1713" i="8"/>
  <c r="AA1660" i="8"/>
  <c r="AJ1660" i="8"/>
  <c r="AA1628" i="8"/>
  <c r="AJ1628" i="8"/>
  <c r="AA1596" i="8"/>
  <c r="AJ1332" i="8"/>
  <c r="AA1564" i="8"/>
  <c r="AJ1312" i="8"/>
  <c r="AA1532" i="8"/>
  <c r="AJ1556" i="8"/>
  <c r="AA1500" i="8"/>
  <c r="AJ1296" i="8"/>
  <c r="AA1468" i="8"/>
  <c r="AJ1264" i="8"/>
  <c r="AA2037" i="8"/>
  <c r="AJ2037" i="8"/>
  <c r="AA1882" i="8"/>
  <c r="AJ1882" i="8"/>
  <c r="AA1739" i="8"/>
  <c r="AJ1739" i="8"/>
  <c r="AA1677" i="8"/>
  <c r="AJ1677" i="8"/>
  <c r="AA1908" i="8"/>
  <c r="AJ1908" i="8"/>
  <c r="AA1890" i="8"/>
  <c r="AJ1890" i="8"/>
  <c r="AA1635" i="8"/>
  <c r="AJ1635" i="8"/>
  <c r="AA1651" i="8"/>
  <c r="AJ1651" i="8"/>
  <c r="AA1659" i="8"/>
  <c r="AJ1659" i="8"/>
  <c r="AJ1579" i="8"/>
  <c r="AA1555" i="8"/>
  <c r="AA1637" i="8"/>
  <c r="AJ1637" i="8"/>
  <c r="AJ1545" i="8"/>
  <c r="AA1521" i="8"/>
  <c r="AA1428" i="8"/>
  <c r="AJ1224" i="8"/>
  <c r="AA1451" i="8"/>
  <c r="AJ1247" i="8"/>
  <c r="AA1469" i="8"/>
  <c r="AJ1265" i="8"/>
  <c r="AA1417" i="8"/>
  <c r="AJ1213" i="8"/>
  <c r="AA1385" i="8"/>
  <c r="AJ1181" i="8"/>
  <c r="AJ1521" i="8"/>
  <c r="AA1353" i="8"/>
  <c r="AJ1489" i="8"/>
  <c r="AA1321" i="8"/>
  <c r="AA1489" i="8"/>
  <c r="AJ1285" i="8"/>
  <c r="AJ1170" i="8"/>
  <c r="AA1374" i="8"/>
  <c r="AJ1452" i="8"/>
  <c r="AA1284" i="8"/>
  <c r="AJ1420" i="8"/>
  <c r="AA1252" i="8"/>
  <c r="AA1220" i="8"/>
  <c r="AJ1388" i="8"/>
  <c r="AA1188" i="8"/>
  <c r="AJ948" i="8"/>
  <c r="AA1394" i="8"/>
  <c r="AJ1190" i="8"/>
  <c r="AJ1484" i="8"/>
  <c r="AA1316" i="8"/>
  <c r="AJ1461" i="8"/>
  <c r="AA1293" i="8"/>
  <c r="AJ1429" i="8"/>
  <c r="AA1261" i="8"/>
  <c r="AJ1397" i="8"/>
  <c r="AA1229" i="8"/>
  <c r="AA1144" i="8"/>
  <c r="AJ904" i="8"/>
  <c r="AA1076" i="8"/>
  <c r="AJ1148" i="8"/>
  <c r="AA1173" i="8"/>
  <c r="AJ933" i="8"/>
  <c r="AA1127" i="8"/>
  <c r="AJ887" i="8"/>
  <c r="AJ1137" i="8"/>
  <c r="AA1065" i="8"/>
  <c r="AA1014" i="8"/>
  <c r="AJ1086" i="8"/>
  <c r="AA1158" i="8"/>
  <c r="AJ918" i="8"/>
  <c r="AA1097" i="8"/>
  <c r="AJ857" i="8"/>
  <c r="AJ1107" i="8"/>
  <c r="AA1035" i="8"/>
  <c r="AA1132" i="8"/>
  <c r="AJ892" i="8"/>
  <c r="AA1064" i="8"/>
  <c r="AJ1136" i="8"/>
  <c r="AJ1087" i="8"/>
  <c r="AA1015" i="8"/>
  <c r="AJ548" i="8"/>
  <c r="AA248" i="8"/>
  <c r="AJ668" i="8"/>
  <c r="AA368" i="8"/>
  <c r="AA120" i="8"/>
  <c r="AJ120" i="8"/>
  <c r="AJ137" i="8"/>
  <c r="AA137" i="8"/>
  <c r="AJ151" i="8"/>
  <c r="AA151" i="8"/>
  <c r="AJ187" i="8"/>
  <c r="AA199" i="8"/>
  <c r="AJ700" i="8"/>
  <c r="AA400" i="8"/>
  <c r="AJ728" i="8"/>
  <c r="AA428" i="8"/>
  <c r="AJ796" i="8"/>
  <c r="AA496" i="8"/>
  <c r="AJ225" i="8"/>
  <c r="AA573" i="8"/>
  <c r="AJ229" i="8"/>
  <c r="AA577" i="8"/>
  <c r="AJ249" i="8"/>
  <c r="AA597" i="8"/>
  <c r="AJ253" i="8"/>
  <c r="AA601" i="8"/>
  <c r="AJ273" i="8"/>
  <c r="AA621" i="8"/>
  <c r="AJ277" i="8"/>
  <c r="AA625" i="8"/>
  <c r="AJ297" i="8"/>
  <c r="AA645" i="8"/>
  <c r="AJ301" i="8"/>
  <c r="AA649" i="8"/>
  <c r="AJ321" i="8"/>
  <c r="AA669" i="8"/>
  <c r="AJ325" i="8"/>
  <c r="AA673" i="8"/>
  <c r="AJ345" i="8"/>
  <c r="AA693" i="8"/>
  <c r="AJ349" i="8"/>
  <c r="AA697" i="8"/>
  <c r="AJ369" i="8"/>
  <c r="AA717" i="8"/>
  <c r="AJ373" i="8"/>
  <c r="AA721" i="8"/>
  <c r="AJ419" i="8"/>
  <c r="AA767" i="8"/>
  <c r="AJ465" i="8"/>
  <c r="AA813" i="8"/>
  <c r="AJ469" i="8"/>
  <c r="AA817" i="8"/>
  <c r="AJ779" i="8"/>
  <c r="AA479" i="8"/>
  <c r="AA960" i="8"/>
  <c r="AJ1032" i="8"/>
  <c r="AA900" i="8"/>
  <c r="AJ972" i="8"/>
  <c r="AJ965" i="8"/>
  <c r="AA893" i="8"/>
  <c r="AJ1061" i="8"/>
  <c r="AA989" i="8"/>
  <c r="AJ1069" i="8"/>
  <c r="AA997" i="8"/>
  <c r="AJ1058" i="8"/>
  <c r="AA986" i="8"/>
  <c r="AA994" i="8"/>
  <c r="AJ1066" i="8"/>
  <c r="AD1682" i="8"/>
  <c r="AA142" i="8"/>
  <c r="AJ142" i="8"/>
  <c r="AJ697" i="8"/>
  <c r="AA397" i="8"/>
  <c r="AA68" i="8"/>
  <c r="AJ68" i="8"/>
  <c r="AA116" i="8"/>
  <c r="AJ116" i="8"/>
  <c r="AD182" i="8"/>
  <c r="AJ205" i="8"/>
  <c r="AA229" i="8"/>
  <c r="AA228" i="8"/>
  <c r="AJ204" i="8"/>
  <c r="AA226" i="8"/>
  <c r="AJ202" i="8"/>
  <c r="AJ553" i="8"/>
  <c r="AA253" i="8"/>
  <c r="AJ592" i="8"/>
  <c r="AA292" i="8"/>
  <c r="AJ616" i="8"/>
  <c r="AA316" i="8"/>
  <c r="AJ640" i="8"/>
  <c r="AA340" i="8"/>
  <c r="AJ664" i="8"/>
  <c r="AA364" i="8"/>
  <c r="AA22" i="8"/>
  <c r="AJ22" i="8"/>
  <c r="AA132" i="8"/>
  <c r="AJ132" i="8"/>
  <c r="AA166" i="8"/>
  <c r="AJ166" i="8"/>
  <c r="AJ2725" i="8"/>
  <c r="AA2725" i="8"/>
  <c r="AA2716" i="8"/>
  <c r="AJ2716" i="8"/>
  <c r="AA2684" i="8"/>
  <c r="AJ2684" i="8"/>
  <c r="AJ2661" i="8"/>
  <c r="AA2661" i="8"/>
  <c r="AJ2656" i="8"/>
  <c r="AA2656" i="8"/>
  <c r="AA2668" i="8"/>
  <c r="AJ2668" i="8"/>
  <c r="AJ2610" i="8"/>
  <c r="AA2610" i="8"/>
  <c r="AJ2600" i="8"/>
  <c r="AA2600" i="8"/>
  <c r="AJ2565" i="8"/>
  <c r="AA2565" i="8"/>
  <c r="AA2586" i="8"/>
  <c r="AJ2586" i="8"/>
  <c r="AJ2549" i="8"/>
  <c r="AA2549" i="8"/>
  <c r="AA2533" i="8"/>
  <c r="AJ2533" i="8"/>
  <c r="AA2615" i="8"/>
  <c r="AJ2615" i="8"/>
  <c r="AJ2497" i="8"/>
  <c r="AA2497" i="8"/>
  <c r="AJ2456" i="8"/>
  <c r="AA2456" i="8"/>
  <c r="AJ2551" i="8"/>
  <c r="AA2551" i="8"/>
  <c r="AA2467" i="8"/>
  <c r="AJ2467" i="8"/>
  <c r="AA2417" i="8"/>
  <c r="AJ2417" i="8"/>
  <c r="AJ2491" i="8"/>
  <c r="AA2491" i="8"/>
  <c r="AA2435" i="8"/>
  <c r="AJ2435" i="8"/>
  <c r="AA2394" i="8"/>
  <c r="AJ2394" i="8"/>
  <c r="AA2362" i="8"/>
  <c r="AJ2362" i="8"/>
  <c r="AJ2330" i="8"/>
  <c r="AA2330" i="8"/>
  <c r="AJ2298" i="8"/>
  <c r="AA2298" i="8"/>
  <c r="AA2439" i="8"/>
  <c r="AJ2439" i="8"/>
  <c r="AJ2305" i="8"/>
  <c r="AA2305" i="8"/>
  <c r="AJ2387" i="8"/>
  <c r="AA2387" i="8"/>
  <c r="AA2307" i="8"/>
  <c r="AJ2307" i="8"/>
  <c r="AJ2291" i="8"/>
  <c r="AA2291" i="8"/>
  <c r="AJ2203" i="8"/>
  <c r="AA2203" i="8"/>
  <c r="AJ2313" i="8"/>
  <c r="AA2313" i="8"/>
  <c r="AA2215" i="8"/>
  <c r="AJ2215" i="8"/>
  <c r="AA2247" i="8"/>
  <c r="AJ2247" i="8"/>
  <c r="AA2182" i="8"/>
  <c r="AJ2182" i="8"/>
  <c r="AA2150" i="8"/>
  <c r="AJ2150" i="8"/>
  <c r="AA2118" i="8"/>
  <c r="AJ2118" i="8"/>
  <c r="AJ2086" i="8"/>
  <c r="AA2086" i="8"/>
  <c r="AJ2233" i="8"/>
  <c r="AA2233" i="8"/>
  <c r="AA2101" i="8"/>
  <c r="AJ2101" i="8"/>
  <c r="AA2055" i="8"/>
  <c r="AJ2055" i="8"/>
  <c r="AA2074" i="8"/>
  <c r="AJ2074" i="8"/>
  <c r="AJ1996" i="8"/>
  <c r="AA1996" i="8"/>
  <c r="AJ2079" i="8"/>
  <c r="AA2079" i="8"/>
  <c r="AA2008" i="8"/>
  <c r="AJ2008" i="8"/>
  <c r="AA1953" i="8"/>
  <c r="AJ1953" i="8"/>
  <c r="AA1921" i="8"/>
  <c r="AJ1921" i="8"/>
  <c r="AA1889" i="8"/>
  <c r="AJ1889" i="8"/>
  <c r="AA1857" i="8"/>
  <c r="AJ1857" i="8"/>
  <c r="AA1825" i="8"/>
  <c r="AJ1825" i="8"/>
  <c r="AJ1793" i="8"/>
  <c r="AA1793" i="8"/>
  <c r="AJ2147" i="8"/>
  <c r="AA2147" i="8"/>
  <c r="AA2023" i="8"/>
  <c r="AJ2023" i="8"/>
  <c r="AA1961" i="8"/>
  <c r="AJ1961" i="8"/>
  <c r="AA1896" i="8"/>
  <c r="AJ1896" i="8"/>
  <c r="AA1744" i="8"/>
  <c r="AJ1744" i="8"/>
  <c r="AA1676" i="8"/>
  <c r="AJ1676" i="8"/>
  <c r="AA1894" i="8"/>
  <c r="AJ1894" i="8"/>
  <c r="AJ1790" i="8"/>
  <c r="AA1790" i="8"/>
  <c r="AA1722" i="8"/>
  <c r="AJ1722" i="8"/>
  <c r="AA1666" i="8"/>
  <c r="AJ1666" i="8"/>
  <c r="AA1634" i="8"/>
  <c r="AJ1634" i="8"/>
  <c r="AA1602" i="8"/>
  <c r="AJ1602" i="8"/>
  <c r="AA1570" i="8"/>
  <c r="AJ1318" i="8"/>
  <c r="AA1538" i="8"/>
  <c r="AJ1562" i="8"/>
  <c r="AA1506" i="8"/>
  <c r="AJ1302" i="8"/>
  <c r="AA1474" i="8"/>
  <c r="AJ1270" i="8"/>
  <c r="AA1442" i="8"/>
  <c r="AJ1238" i="8"/>
  <c r="AJ1910" i="8"/>
  <c r="AA1910" i="8"/>
  <c r="AA1748" i="8"/>
  <c r="AJ1748" i="8"/>
  <c r="AA1686" i="8"/>
  <c r="AJ1686" i="8"/>
  <c r="AA1956" i="8"/>
  <c r="AJ1956" i="8"/>
  <c r="AA1938" i="8"/>
  <c r="AJ1938" i="8"/>
  <c r="AA1663" i="8"/>
  <c r="AJ1663" i="8"/>
  <c r="AJ1689" i="8"/>
  <c r="AA1689" i="8"/>
  <c r="AA1692" i="8"/>
  <c r="AJ1692" i="8"/>
  <c r="AA1569" i="8"/>
  <c r="AJ1317" i="8"/>
  <c r="AA1655" i="8"/>
  <c r="AJ1655" i="8"/>
  <c r="AJ1567" i="8"/>
  <c r="AA1543" i="8"/>
  <c r="AA1434" i="8"/>
  <c r="AJ1230" i="8"/>
  <c r="AA1471" i="8"/>
  <c r="AJ1267" i="8"/>
  <c r="AA1497" i="8"/>
  <c r="AJ1293" i="8"/>
  <c r="AA1423" i="8"/>
  <c r="AJ1219" i="8"/>
  <c r="AA1391" i="8"/>
  <c r="AJ1187" i="8"/>
  <c r="AJ1527" i="8"/>
  <c r="AA1359" i="8"/>
  <c r="AJ1495" i="8"/>
  <c r="AA1327" i="8"/>
  <c r="AJ1539" i="8"/>
  <c r="AA1515" i="8"/>
  <c r="AJ1180" i="8"/>
  <c r="AA1384" i="8"/>
  <c r="AJ1480" i="8"/>
  <c r="AA1312" i="8"/>
  <c r="AJ1458" i="8"/>
  <c r="AA1290" i="8"/>
  <c r="AJ1426" i="8"/>
  <c r="AA1258" i="8"/>
  <c r="AJ1394" i="8"/>
  <c r="AA1226" i="8"/>
  <c r="AJ1362" i="8"/>
  <c r="AA1194" i="8"/>
  <c r="AA1404" i="8"/>
  <c r="AJ1200" i="8"/>
  <c r="AJ1510" i="8"/>
  <c r="AA1342" i="8"/>
  <c r="AJ1467" i="8"/>
  <c r="AA1299" i="8"/>
  <c r="AJ1435" i="8"/>
  <c r="AA1267" i="8"/>
  <c r="AJ1403" i="8"/>
  <c r="AA1235" i="8"/>
  <c r="AA1161" i="8"/>
  <c r="AJ921" i="8"/>
  <c r="AA1090" i="8"/>
  <c r="AJ1162" i="8"/>
  <c r="AJ1383" i="8"/>
  <c r="AA1215" i="8"/>
  <c r="AA1136" i="8"/>
  <c r="AJ896" i="8"/>
  <c r="AA1074" i="8"/>
  <c r="AJ1146" i="8"/>
  <c r="AJ1092" i="8"/>
  <c r="AA1020" i="8"/>
  <c r="AA1181" i="8"/>
  <c r="AJ941" i="8"/>
  <c r="AA1111" i="8"/>
  <c r="AJ871" i="8"/>
  <c r="AA1046" i="8"/>
  <c r="AJ1118" i="8"/>
  <c r="AA1143" i="8"/>
  <c r="AJ903" i="8"/>
  <c r="AA1078" i="8"/>
  <c r="AJ1150" i="8"/>
  <c r="AJ1093" i="8"/>
  <c r="AA1021" i="8"/>
  <c r="AJ620" i="8"/>
  <c r="AA320" i="8"/>
  <c r="AJ49" i="8"/>
  <c r="AA49" i="8"/>
  <c r="AJ702" i="8"/>
  <c r="AA402" i="8"/>
  <c r="AJ768" i="8"/>
  <c r="AA468" i="8"/>
  <c r="AJ778" i="8"/>
  <c r="AA478" i="8"/>
  <c r="AJ831" i="8"/>
  <c r="AA531" i="8"/>
  <c r="AJ837" i="8"/>
  <c r="AA537" i="8"/>
  <c r="AJ833" i="8"/>
  <c r="AA533" i="8"/>
  <c r="AD542" i="8"/>
  <c r="AJ845" i="8"/>
  <c r="AA545" i="8"/>
  <c r="AJ375" i="8"/>
  <c r="AA723" i="8"/>
  <c r="AA727" i="8"/>
  <c r="AJ379" i="8"/>
  <c r="AJ431" i="8"/>
  <c r="AA779" i="8"/>
  <c r="AJ473" i="8"/>
  <c r="AA821" i="8"/>
  <c r="AJ709" i="8"/>
  <c r="AA409" i="8"/>
  <c r="AJ719" i="8"/>
  <c r="AA419" i="8"/>
  <c r="AJ777" i="8"/>
  <c r="AA477" i="8"/>
  <c r="AA838" i="8"/>
  <c r="AJ490" i="8"/>
  <c r="AJ1033" i="8"/>
  <c r="AA961" i="8"/>
  <c r="AJ977" i="8"/>
  <c r="AA905" i="8"/>
  <c r="AJ1041" i="8"/>
  <c r="AA969" i="8"/>
  <c r="AA934" i="8"/>
  <c r="AJ1006" i="8"/>
  <c r="AD1310" i="8"/>
  <c r="AD1670" i="8"/>
  <c r="AD2294" i="8"/>
  <c r="AP914" i="8" l="1"/>
  <c r="AG2054" i="8"/>
  <c r="AF2054" i="8"/>
  <c r="AP2054" i="8"/>
  <c r="AE2054" i="8"/>
  <c r="AL2054" i="8" s="1"/>
  <c r="AM2054" i="8" s="1"/>
  <c r="AF2186" i="8"/>
  <c r="AK2186" i="8"/>
  <c r="AM2186" i="8" s="1"/>
  <c r="AO2186" i="8" s="1"/>
  <c r="AK1178" i="8"/>
  <c r="AG2186" i="8"/>
  <c r="AP2186" i="8"/>
  <c r="AN2186" i="8"/>
  <c r="AF50" i="8"/>
  <c r="AE2" i="8"/>
  <c r="AL2" i="8" s="1"/>
  <c r="AN266" i="8"/>
  <c r="AE50" i="8"/>
  <c r="AL50" i="8" s="1"/>
  <c r="AG1022" i="8"/>
  <c r="AF2258" i="8"/>
  <c r="AN1094" i="8"/>
  <c r="AM1922" i="8"/>
  <c r="AO1922" i="8" s="1"/>
  <c r="AE2258" i="8"/>
  <c r="AL2258" i="8" s="1"/>
  <c r="AP278" i="8"/>
  <c r="AN1466" i="8"/>
  <c r="AP470" i="8"/>
  <c r="AF2498" i="8"/>
  <c r="AG818" i="8"/>
  <c r="AF2582" i="8"/>
  <c r="AE2498" i="8"/>
  <c r="AL2498" i="8" s="1"/>
  <c r="AK818" i="8"/>
  <c r="AE818" i="8"/>
  <c r="AL818" i="8" s="1"/>
  <c r="AK2582" i="8"/>
  <c r="AG458" i="8"/>
  <c r="AF818" i="8"/>
  <c r="AP2582" i="8"/>
  <c r="AP398" i="8"/>
  <c r="AK458" i="8"/>
  <c r="AE2582" i="8"/>
  <c r="AL2582" i="8" s="1"/>
  <c r="AG746" i="8"/>
  <c r="AK1394" i="8"/>
  <c r="AK1082" i="8"/>
  <c r="AK50" i="8"/>
  <c r="AN2258" i="8"/>
  <c r="AK1022" i="8"/>
  <c r="AM1022" i="8" s="1"/>
  <c r="AO1022" i="8" s="1"/>
  <c r="AP266" i="8"/>
  <c r="AG614" i="8"/>
  <c r="AN2" i="8"/>
  <c r="AG626" i="8"/>
  <c r="AF1298" i="8"/>
  <c r="AP1466" i="8"/>
  <c r="AG1286" i="8"/>
  <c r="AK614" i="8"/>
  <c r="AE614" i="8"/>
  <c r="AL614" i="8" s="1"/>
  <c r="AF2" i="8"/>
  <c r="AG1298" i="8"/>
  <c r="AE1286" i="8"/>
  <c r="AL1286" i="8" s="1"/>
  <c r="AP50" i="8"/>
  <c r="AG2258" i="8"/>
  <c r="AP1094" i="8"/>
  <c r="AN50" i="8"/>
  <c r="AK2258" i="8"/>
  <c r="AF1022" i="8"/>
  <c r="AG2" i="8"/>
  <c r="AE1298" i="8"/>
  <c r="AL1298" i="8" s="1"/>
  <c r="AM1298" i="8" s="1"/>
  <c r="AO1298" i="8" s="1"/>
  <c r="AP1454" i="8"/>
  <c r="AK1286" i="8"/>
  <c r="AN914" i="8"/>
  <c r="AF1154" i="8"/>
  <c r="AK1154" i="8"/>
  <c r="AM1154" i="8" s="1"/>
  <c r="AO1154" i="8" s="1"/>
  <c r="AN2030" i="8"/>
  <c r="AG62" i="8"/>
  <c r="AF1814" i="8"/>
  <c r="AE62" i="8"/>
  <c r="AL62" i="8" s="1"/>
  <c r="AN62" i="8"/>
  <c r="AK62" i="8"/>
  <c r="AF62" i="8"/>
  <c r="AE206" i="8"/>
  <c r="AL206" i="8" s="1"/>
  <c r="AF674" i="8"/>
  <c r="AN1814" i="8"/>
  <c r="AF206" i="8"/>
  <c r="AP1334" i="8"/>
  <c r="AF602" i="8"/>
  <c r="AP1814" i="8"/>
  <c r="AG1814" i="8"/>
  <c r="AK206" i="8"/>
  <c r="AN1334" i="8"/>
  <c r="AE1010" i="8"/>
  <c r="AL1010" i="8" s="1"/>
  <c r="AE1814" i="8"/>
  <c r="AL1814" i="8" s="1"/>
  <c r="AM1814" i="8" s="1"/>
  <c r="AO1814" i="8" s="1"/>
  <c r="AM1874" i="8"/>
  <c r="AO1874" i="8" s="1"/>
  <c r="AP206" i="8"/>
  <c r="AE2078" i="8"/>
  <c r="AL2078" i="8" s="1"/>
  <c r="AK554" i="8"/>
  <c r="AM554" i="8" s="1"/>
  <c r="AO554" i="8" s="1"/>
  <c r="AG554" i="8"/>
  <c r="AF554" i="8"/>
  <c r="AE146" i="8"/>
  <c r="AL146" i="8" s="1"/>
  <c r="AN206" i="8"/>
  <c r="AK782" i="8"/>
  <c r="AF1286" i="8"/>
  <c r="AG1154" i="8"/>
  <c r="AE782" i="8"/>
  <c r="AL782" i="8" s="1"/>
  <c r="AG2582" i="8"/>
  <c r="AE1394" i="8"/>
  <c r="AL1394" i="8" s="1"/>
  <c r="AF734" i="8"/>
  <c r="AF458" i="8"/>
  <c r="AE1130" i="8"/>
  <c r="AL1130" i="8" s="1"/>
  <c r="AN566" i="8"/>
  <c r="AG1862" i="8"/>
  <c r="AN938" i="8"/>
  <c r="AP1946" i="8"/>
  <c r="AP1190" i="8"/>
  <c r="AN386" i="8"/>
  <c r="AP758" i="8"/>
  <c r="AK566" i="8"/>
  <c r="AK1574" i="8"/>
  <c r="AM1574" i="8" s="1"/>
  <c r="AO1574" i="8" s="1"/>
  <c r="AP1862" i="8"/>
  <c r="AN2078" i="8"/>
  <c r="AG506" i="8"/>
  <c r="AK2078" i="8"/>
  <c r="AP938" i="8"/>
  <c r="AE1178" i="8"/>
  <c r="AL1178" i="8" s="1"/>
  <c r="AN1946" i="8"/>
  <c r="AN146" i="8"/>
  <c r="AP26" i="8"/>
  <c r="AP290" i="8"/>
  <c r="AE566" i="8"/>
  <c r="AL566" i="8" s="1"/>
  <c r="AE1442" i="8"/>
  <c r="AL1442" i="8" s="1"/>
  <c r="AF782" i="8"/>
  <c r="AE1862" i="8"/>
  <c r="AL1862" i="8" s="1"/>
  <c r="AK1862" i="8"/>
  <c r="AF1178" i="8"/>
  <c r="AG1946" i="8"/>
  <c r="AF146" i="8"/>
  <c r="AG26" i="8"/>
  <c r="AN290" i="8"/>
  <c r="AN998" i="8"/>
  <c r="AF650" i="8"/>
  <c r="AP1898" i="8"/>
  <c r="AN434" i="8"/>
  <c r="AF1862" i="8"/>
  <c r="AG146" i="8"/>
  <c r="AG638" i="8"/>
  <c r="AG1898" i="8"/>
  <c r="AP434" i="8"/>
  <c r="AN254" i="8"/>
  <c r="AK1070" i="8"/>
  <c r="AP254" i="8"/>
  <c r="AG602" i="8"/>
  <c r="AK578" i="8"/>
  <c r="AF722" i="8"/>
  <c r="AN362" i="8"/>
  <c r="AK602" i="8"/>
  <c r="AM602" i="8" s="1"/>
  <c r="AO602" i="8" s="1"/>
  <c r="AE578" i="8"/>
  <c r="AL578" i="8" s="1"/>
  <c r="AG1610" i="8"/>
  <c r="AK1610" i="8"/>
  <c r="AN1610" i="8"/>
  <c r="AF1610" i="8"/>
  <c r="AE1610" i="8"/>
  <c r="AL1610" i="8" s="1"/>
  <c r="AP2078" i="8"/>
  <c r="AG2078" i="8"/>
  <c r="AG98" i="8"/>
  <c r="AN806" i="8"/>
  <c r="AF506" i="8"/>
  <c r="AE506" i="8"/>
  <c r="AL506" i="8" s="1"/>
  <c r="AK506" i="8"/>
  <c r="AK926" i="8"/>
  <c r="AP998" i="8"/>
  <c r="AN302" i="8"/>
  <c r="AN1238" i="8"/>
  <c r="AF1442" i="8"/>
  <c r="AE1898" i="8"/>
  <c r="AL1898" i="8" s="1"/>
  <c r="AK1898" i="8"/>
  <c r="AF1574" i="8"/>
  <c r="AF566" i="8"/>
  <c r="AE1946" i="8"/>
  <c r="AL1946" i="8" s="1"/>
  <c r="AK1946" i="8"/>
  <c r="AK146" i="8"/>
  <c r="AF26" i="8"/>
  <c r="AN26" i="8"/>
  <c r="AK638" i="8"/>
  <c r="AE638" i="8"/>
  <c r="AL638" i="8" s="1"/>
  <c r="AN218" i="8"/>
  <c r="AF926" i="8"/>
  <c r="AE926" i="8"/>
  <c r="AL926" i="8" s="1"/>
  <c r="AP302" i="8"/>
  <c r="AG650" i="8"/>
  <c r="AP1238" i="8"/>
  <c r="AK1442" i="8"/>
  <c r="AF1898" i="8"/>
  <c r="AG1574" i="8"/>
  <c r="AP1586" i="8"/>
  <c r="AK26" i="8"/>
  <c r="AM26" i="8" s="1"/>
  <c r="AO26" i="8" s="1"/>
  <c r="AE2018" i="8"/>
  <c r="AL2018" i="8" s="1"/>
  <c r="AM2018" i="8" s="1"/>
  <c r="AO2018" i="8" s="1"/>
  <c r="AP218" i="8"/>
  <c r="AK650" i="8"/>
  <c r="AM650" i="8" s="1"/>
  <c r="AO650" i="8" s="1"/>
  <c r="AN1586" i="8"/>
  <c r="AE1430" i="8"/>
  <c r="AL1430" i="8" s="1"/>
  <c r="AM1430" i="8" s="1"/>
  <c r="AO1430" i="8" s="1"/>
  <c r="AE1274" i="8"/>
  <c r="AL1274" i="8" s="1"/>
  <c r="AM1274" i="8" s="1"/>
  <c r="AO1274" i="8" s="1"/>
  <c r="AP1826" i="8"/>
  <c r="AF710" i="8"/>
  <c r="AN722" i="8"/>
  <c r="AP230" i="8"/>
  <c r="AG578" i="8"/>
  <c r="AP362" i="8"/>
  <c r="AG710" i="8"/>
  <c r="AF14" i="8"/>
  <c r="AK794" i="8"/>
  <c r="AF578" i="8"/>
  <c r="AK710" i="8"/>
  <c r="AM710" i="8" s="1"/>
  <c r="AO710" i="8" s="1"/>
  <c r="AN14" i="8"/>
  <c r="AE794" i="8"/>
  <c r="AL794" i="8" s="1"/>
  <c r="AG1826" i="8"/>
  <c r="AF1046" i="8"/>
  <c r="AK194" i="8"/>
  <c r="AM194" i="8" s="1"/>
  <c r="AO194" i="8" s="1"/>
  <c r="AE1538" i="8"/>
  <c r="AL1538" i="8" s="1"/>
  <c r="AE686" i="8"/>
  <c r="AL686" i="8" s="1"/>
  <c r="AF1838" i="8"/>
  <c r="AP1118" i="8"/>
  <c r="AP1418" i="8"/>
  <c r="AF1886" i="8"/>
  <c r="AF2594" i="8"/>
  <c r="AE2222" i="8"/>
  <c r="AL2222" i="8" s="1"/>
  <c r="AF806" i="8"/>
  <c r="AF410" i="8"/>
  <c r="AN350" i="8"/>
  <c r="AK938" i="8"/>
  <c r="AP182" i="8"/>
  <c r="AF2222" i="8"/>
  <c r="AE1406" i="8"/>
  <c r="AL1406" i="8" s="1"/>
  <c r="AM1406" i="8" s="1"/>
  <c r="AO1406" i="8" s="1"/>
  <c r="AN458" i="8"/>
  <c r="AP710" i="8"/>
  <c r="AP350" i="8"/>
  <c r="AG698" i="8"/>
  <c r="AN1886" i="8"/>
  <c r="AK1826" i="8"/>
  <c r="AF1274" i="8"/>
  <c r="AG2594" i="8"/>
  <c r="AP2594" i="8"/>
  <c r="AK1046" i="8"/>
  <c r="AP1886" i="8"/>
  <c r="AG1886" i="8"/>
  <c r="AF1826" i="8"/>
  <c r="AP1838" i="8"/>
  <c r="AG1838" i="8"/>
  <c r="AG1274" i="8"/>
  <c r="AP1442" i="8"/>
  <c r="AE2594" i="8"/>
  <c r="AL2594" i="8" s="1"/>
  <c r="AK2594" i="8"/>
  <c r="AN1118" i="8"/>
  <c r="AG1250" i="8"/>
  <c r="AN1010" i="8"/>
  <c r="AN182" i="8"/>
  <c r="AG194" i="8"/>
  <c r="AK2222" i="8"/>
  <c r="AF1406" i="8"/>
  <c r="AP458" i="8"/>
  <c r="AG806" i="8"/>
  <c r="AP338" i="8"/>
  <c r="AG410" i="8"/>
  <c r="AK698" i="8"/>
  <c r="AE698" i="8"/>
  <c r="AL698" i="8" s="1"/>
  <c r="AE1826" i="8"/>
  <c r="AL1826" i="8" s="1"/>
  <c r="AN1838" i="8"/>
  <c r="AN1442" i="8"/>
  <c r="AE1046" i="8"/>
  <c r="AL1046" i="8" s="1"/>
  <c r="AF1250" i="8"/>
  <c r="AE1886" i="8"/>
  <c r="AL1886" i="8" s="1"/>
  <c r="AM1886" i="8" s="1"/>
  <c r="AO1886" i="8" s="1"/>
  <c r="AE1838" i="8"/>
  <c r="AL1838" i="8" s="1"/>
  <c r="AM1838" i="8" s="1"/>
  <c r="AO1838" i="8" s="1"/>
  <c r="AN1418" i="8"/>
  <c r="AP1010" i="8"/>
  <c r="AF194" i="8"/>
  <c r="AN2222" i="8"/>
  <c r="AK806" i="8"/>
  <c r="AM806" i="8" s="1"/>
  <c r="AO806" i="8" s="1"/>
  <c r="AK686" i="8"/>
  <c r="AK1538" i="8"/>
  <c r="AK410" i="8"/>
  <c r="AN98" i="8"/>
  <c r="AF1394" i="8"/>
  <c r="AP386" i="8"/>
  <c r="AG734" i="8"/>
  <c r="AE458" i="8"/>
  <c r="AL458" i="8" s="1"/>
  <c r="AK2" i="8"/>
  <c r="AK2282" i="8"/>
  <c r="AK626" i="8"/>
  <c r="AE626" i="8"/>
  <c r="AL626" i="8" s="1"/>
  <c r="AN1190" i="8"/>
  <c r="AK734" i="8"/>
  <c r="AM734" i="8" s="1"/>
  <c r="AO734" i="8" s="1"/>
  <c r="AN2282" i="8"/>
  <c r="AE1970" i="8"/>
  <c r="AL1970" i="8" s="1"/>
  <c r="AM1970" i="8" s="1"/>
  <c r="AO1970" i="8" s="1"/>
  <c r="AP1286" i="8"/>
  <c r="AF626" i="8"/>
  <c r="AK386" i="8"/>
  <c r="AE2198" i="8"/>
  <c r="AL2198" i="8" s="1"/>
  <c r="AN890" i="8"/>
  <c r="AN1082" i="8"/>
  <c r="AK1490" i="8"/>
  <c r="AG1070" i="8"/>
  <c r="AN1142" i="8"/>
  <c r="AK14" i="8"/>
  <c r="AE14" i="8"/>
  <c r="AL14" i="8" s="1"/>
  <c r="AF794" i="8"/>
  <c r="AG422" i="8"/>
  <c r="AF422" i="8"/>
  <c r="AG2114" i="8"/>
  <c r="AG674" i="8"/>
  <c r="AN374" i="8"/>
  <c r="AP1850" i="8"/>
  <c r="AK974" i="8"/>
  <c r="AP1142" i="8"/>
  <c r="AE1070" i="8"/>
  <c r="AL1070" i="8" s="1"/>
  <c r="AP14" i="8"/>
  <c r="AP2462" i="8"/>
  <c r="AN446" i="8"/>
  <c r="AK422" i="8"/>
  <c r="AM422" i="8" s="1"/>
  <c r="AO422" i="8" s="1"/>
  <c r="AP722" i="8"/>
  <c r="AP2114" i="8"/>
  <c r="AP326" i="8"/>
  <c r="AE674" i="8"/>
  <c r="AL674" i="8" s="1"/>
  <c r="AM674" i="8" s="1"/>
  <c r="AO674" i="8" s="1"/>
  <c r="AP374" i="8"/>
  <c r="AG722" i="8"/>
  <c r="AP446" i="8"/>
  <c r="AK722" i="8"/>
  <c r="AM722" i="8" s="1"/>
  <c r="AO722" i="8" s="1"/>
  <c r="F30" i="68"/>
  <c r="G29" i="68"/>
  <c r="N19" i="14"/>
  <c r="I36" i="14"/>
  <c r="E14" i="68"/>
  <c r="F13" i="68"/>
  <c r="AF1538" i="8"/>
  <c r="AF98" i="8"/>
  <c r="AE98" i="8"/>
  <c r="AL98" i="8" s="1"/>
  <c r="AK1142" i="8"/>
  <c r="AK1250" i="8"/>
  <c r="AM1250" i="8" s="1"/>
  <c r="AO1250" i="8" s="1"/>
  <c r="AG938" i="8"/>
  <c r="AE938" i="8"/>
  <c r="AL938" i="8" s="1"/>
  <c r="AP2222" i="8"/>
  <c r="AN1202" i="8"/>
  <c r="AG1406" i="8"/>
  <c r="AF686" i="8"/>
  <c r="AE1754" i="8"/>
  <c r="AL1754" i="8" s="1"/>
  <c r="AN1562" i="8"/>
  <c r="AE410" i="8"/>
  <c r="AL410" i="8" s="1"/>
  <c r="AF170" i="8"/>
  <c r="AK98" i="8"/>
  <c r="AP1202" i="8"/>
  <c r="AG1538" i="8"/>
  <c r="AN170" i="8"/>
  <c r="AK2006" i="8"/>
  <c r="AE242" i="8"/>
  <c r="AL242" i="8" s="1"/>
  <c r="AE1382" i="8"/>
  <c r="AL1382" i="8" s="1"/>
  <c r="AM1382" i="8" s="1"/>
  <c r="AO1382" i="8" s="1"/>
  <c r="AN902" i="8"/>
  <c r="AG1142" i="8"/>
  <c r="AN1982" i="8"/>
  <c r="AP902" i="8"/>
  <c r="AE1142" i="8"/>
  <c r="AL1142" i="8" s="1"/>
  <c r="AG1982" i="8"/>
  <c r="AF2522" i="8"/>
  <c r="AN542" i="8"/>
  <c r="AE1982" i="8"/>
  <c r="AL1982" i="8" s="1"/>
  <c r="AK1982" i="8"/>
  <c r="AN2522" i="8"/>
  <c r="AK242" i="8"/>
  <c r="AF242" i="8"/>
  <c r="AP1982" i="8"/>
  <c r="AP2522" i="8"/>
  <c r="AG2522" i="8"/>
  <c r="AF998" i="8"/>
  <c r="AG242" i="8"/>
  <c r="AE2522" i="8"/>
  <c r="AL2522" i="8" s="1"/>
  <c r="AM2522" i="8" s="1"/>
  <c r="AO2522" i="8" s="1"/>
  <c r="AK2498" i="8"/>
  <c r="AM2498" i="8" s="1"/>
  <c r="AO2498" i="8" s="1"/>
  <c r="AK746" i="8"/>
  <c r="AE746" i="8"/>
  <c r="AL746" i="8" s="1"/>
  <c r="AE2282" i="8"/>
  <c r="AL2282" i="8" s="1"/>
  <c r="AP2282" i="8"/>
  <c r="AF1130" i="8"/>
  <c r="AG1010" i="8"/>
  <c r="AK266" i="8"/>
  <c r="AM266" i="8" s="1"/>
  <c r="AO266" i="8" s="1"/>
  <c r="AF266" i="8"/>
  <c r="AP1970" i="8"/>
  <c r="AG1490" i="8"/>
  <c r="AN1154" i="8"/>
  <c r="AG1082" i="8"/>
  <c r="AP2498" i="8"/>
  <c r="AF2282" i="8"/>
  <c r="AK1130" i="8"/>
  <c r="AK1010" i="8"/>
  <c r="AG266" i="8"/>
  <c r="AP566" i="8"/>
  <c r="AF1970" i="8"/>
  <c r="AG1970" i="8"/>
  <c r="AE1490" i="8"/>
  <c r="AL1490" i="8" s="1"/>
  <c r="AP1154" i="8"/>
  <c r="AE1082" i="8"/>
  <c r="AL1082" i="8" s="1"/>
  <c r="AP878" i="8"/>
  <c r="AF746" i="8"/>
  <c r="AN2498" i="8"/>
  <c r="AK1118" i="8"/>
  <c r="AE494" i="8"/>
  <c r="AL494" i="8" s="1"/>
  <c r="AP890" i="8"/>
  <c r="AF1010" i="8"/>
  <c r="AN1970" i="8"/>
  <c r="AN1286" i="8"/>
  <c r="AE1958" i="8"/>
  <c r="AL1958" i="8" s="1"/>
  <c r="AK914" i="8"/>
  <c r="AM914" i="8" s="1"/>
  <c r="AO914" i="8" s="1"/>
  <c r="AN986" i="8"/>
  <c r="AE386" i="8"/>
  <c r="AL386" i="8" s="1"/>
  <c r="AK1958" i="8"/>
  <c r="AG914" i="8"/>
  <c r="AP986" i="8"/>
  <c r="AP686" i="8"/>
  <c r="AF2198" i="8"/>
  <c r="AF914" i="8"/>
  <c r="AK2198" i="8"/>
  <c r="AG1706" i="8"/>
  <c r="AN2534" i="8"/>
  <c r="AG1550" i="8"/>
  <c r="AP2018" i="8"/>
  <c r="AP2534" i="8"/>
  <c r="AG2534" i="8"/>
  <c r="AF2018" i="8"/>
  <c r="AG2018" i="8"/>
  <c r="AN746" i="8"/>
  <c r="AE2534" i="8"/>
  <c r="AL2534" i="8" s="1"/>
  <c r="AK2534" i="8"/>
  <c r="AN1574" i="8"/>
  <c r="AE1550" i="8"/>
  <c r="AL1550" i="8" s="1"/>
  <c r="AN2018" i="8"/>
  <c r="AN1370" i="8"/>
  <c r="AP1430" i="8"/>
  <c r="AF1202" i="8"/>
  <c r="AF1226" i="8"/>
  <c r="AF1262" i="8"/>
  <c r="AG1586" i="8"/>
  <c r="AG1202" i="8"/>
  <c r="AP1394" i="8"/>
  <c r="AG1262" i="8"/>
  <c r="AE1202" i="8"/>
  <c r="AL1202" i="8" s="1"/>
  <c r="AE1226" i="8"/>
  <c r="AL1226" i="8" s="1"/>
  <c r="AM1226" i="8" s="1"/>
  <c r="AO1226" i="8" s="1"/>
  <c r="AN1430" i="8"/>
  <c r="AN1322" i="8"/>
  <c r="AP2342" i="8"/>
  <c r="AK518" i="8"/>
  <c r="AF1586" i="8"/>
  <c r="AE1586" i="8"/>
  <c r="AL1586" i="8" s="1"/>
  <c r="AM1586" i="8" s="1"/>
  <c r="AO1586" i="8" s="1"/>
  <c r="AG1226" i="8"/>
  <c r="AN1394" i="8"/>
  <c r="AK1262" i="8"/>
  <c r="AM1262" i="8" s="1"/>
  <c r="AO1262" i="8" s="1"/>
  <c r="AP1322" i="8"/>
  <c r="AN2174" i="8"/>
  <c r="AE518" i="8"/>
  <c r="AL518" i="8" s="1"/>
  <c r="AK2174" i="8"/>
  <c r="AM2174" i="8" s="1"/>
  <c r="AO2174" i="8" s="1"/>
  <c r="AG2102" i="8"/>
  <c r="AN2342" i="8"/>
  <c r="AE2342" i="8"/>
  <c r="AL2342" i="8" s="1"/>
  <c r="AM2342" i="8" s="1"/>
  <c r="AO2342" i="8" s="1"/>
  <c r="AF518" i="8"/>
  <c r="AN818" i="8"/>
  <c r="AF2342" i="8"/>
  <c r="AP818" i="8"/>
  <c r="AG2342" i="8"/>
  <c r="AK1550" i="8"/>
  <c r="AE482" i="8"/>
  <c r="AL482" i="8" s="1"/>
  <c r="AF1430" i="8"/>
  <c r="AP2210" i="8"/>
  <c r="AN1226" i="8"/>
  <c r="AG1430" i="8"/>
  <c r="AE1598" i="8"/>
  <c r="AL1598" i="8" s="1"/>
  <c r="AM1910" i="8"/>
  <c r="AO1910" i="8" s="1"/>
  <c r="AF1550" i="8"/>
  <c r="AK2366" i="8"/>
  <c r="AK1454" i="8"/>
  <c r="AG1694" i="8"/>
  <c r="AP1226" i="8"/>
  <c r="AK1754" i="8"/>
  <c r="AF1382" i="8"/>
  <c r="AP1754" i="8"/>
  <c r="AE2006" i="8"/>
  <c r="AL2006" i="8" s="1"/>
  <c r="AP2402" i="8"/>
  <c r="AF2114" i="8"/>
  <c r="AG2174" i="8"/>
  <c r="AF2174" i="8"/>
  <c r="AF2102" i="8"/>
  <c r="AE2102" i="8"/>
  <c r="AL2102" i="8" s="1"/>
  <c r="AP2174" i="8"/>
  <c r="AK2102" i="8"/>
  <c r="AK2114" i="8"/>
  <c r="AM2114" i="8" s="1"/>
  <c r="AE434" i="8"/>
  <c r="AL434" i="8" s="1"/>
  <c r="AN794" i="8"/>
  <c r="AF2546" i="8"/>
  <c r="AN1706" i="8"/>
  <c r="AK1166" i="8"/>
  <c r="AG494" i="8"/>
  <c r="AF494" i="8"/>
  <c r="AE2426" i="8"/>
  <c r="AL2426" i="8" s="1"/>
  <c r="AF2210" i="8"/>
  <c r="AN2210" i="8"/>
  <c r="AK1706" i="8"/>
  <c r="AE1706" i="8"/>
  <c r="AL1706" i="8" s="1"/>
  <c r="AN1958" i="8"/>
  <c r="AN1250" i="8"/>
  <c r="AP2198" i="8"/>
  <c r="AF830" i="8"/>
  <c r="AP2642" i="8"/>
  <c r="AF110" i="8"/>
  <c r="AE2090" i="8"/>
  <c r="AL2090" i="8" s="1"/>
  <c r="AF158" i="8"/>
  <c r="AK1742" i="8"/>
  <c r="AK494" i="8"/>
  <c r="AK2210" i="8"/>
  <c r="AE2210" i="8"/>
  <c r="AL2210" i="8" s="1"/>
  <c r="AP1706" i="8"/>
  <c r="AP1958" i="8"/>
  <c r="AG1958" i="8"/>
  <c r="AP1250" i="8"/>
  <c r="AN2198" i="8"/>
  <c r="AN482" i="8"/>
  <c r="AE2642" i="8"/>
  <c r="AL2642" i="8" s="1"/>
  <c r="AF770" i="8"/>
  <c r="AP74" i="8"/>
  <c r="AN2570" i="8"/>
  <c r="AF1106" i="8"/>
  <c r="AN110" i="8"/>
  <c r="AN926" i="8"/>
  <c r="AF902" i="8"/>
  <c r="AG1454" i="8"/>
  <c r="AE998" i="8"/>
  <c r="AL998" i="8" s="1"/>
  <c r="AE2714" i="8"/>
  <c r="AL2714" i="8" s="1"/>
  <c r="AG2510" i="8"/>
  <c r="AK170" i="8"/>
  <c r="AE170" i="8"/>
  <c r="AL170" i="8" s="1"/>
  <c r="AF2006" i="8"/>
  <c r="AE2474" i="8"/>
  <c r="AL2474" i="8" s="1"/>
  <c r="AE2402" i="8"/>
  <c r="AL2402" i="8" s="1"/>
  <c r="AK2714" i="8"/>
  <c r="AF2714" i="8"/>
  <c r="AG998" i="8"/>
  <c r="AP1070" i="8"/>
  <c r="AP2510" i="8"/>
  <c r="AK2378" i="8"/>
  <c r="AP2366" i="8"/>
  <c r="AG1754" i="8"/>
  <c r="AP170" i="8"/>
  <c r="AN2006" i="8"/>
  <c r="AG2402" i="8"/>
  <c r="AF2402" i="8"/>
  <c r="AG2714" i="8"/>
  <c r="AN2714" i="8"/>
  <c r="AK998" i="8"/>
  <c r="AF2510" i="8"/>
  <c r="AE2378" i="8"/>
  <c r="AL2378" i="8" s="1"/>
  <c r="AF2462" i="8"/>
  <c r="AF1754" i="8"/>
  <c r="AP2006" i="8"/>
  <c r="AK2402" i="8"/>
  <c r="AK2510" i="8"/>
  <c r="AM2510" i="8" s="1"/>
  <c r="AO2510" i="8" s="1"/>
  <c r="AN2510" i="8"/>
  <c r="AK1106" i="8"/>
  <c r="AM1106" i="8" s="1"/>
  <c r="AO1106" i="8" s="1"/>
  <c r="AK110" i="8"/>
  <c r="AE110" i="8"/>
  <c r="AL110" i="8" s="1"/>
  <c r="AF1514" i="8"/>
  <c r="AP518" i="8"/>
  <c r="AK158" i="8"/>
  <c r="AE2030" i="8"/>
  <c r="AL2030" i="8" s="1"/>
  <c r="AM2030" i="8" s="1"/>
  <c r="AO2030" i="8" s="1"/>
  <c r="AG2030" i="8"/>
  <c r="AN686" i="8"/>
  <c r="AE1454" i="8"/>
  <c r="AL1454" i="8" s="1"/>
  <c r="AP482" i="8"/>
  <c r="AG830" i="8"/>
  <c r="AG2642" i="8"/>
  <c r="AF2642" i="8"/>
  <c r="AP866" i="8"/>
  <c r="AG1106" i="8"/>
  <c r="AP110" i="8"/>
  <c r="AP1538" i="8"/>
  <c r="AK866" i="8"/>
  <c r="AP158" i="8"/>
  <c r="AN1646" i="8"/>
  <c r="AG386" i="8"/>
  <c r="AK830" i="8"/>
  <c r="AM830" i="8" s="1"/>
  <c r="AO830" i="8" s="1"/>
  <c r="AK2642" i="8"/>
  <c r="AN1514" i="8"/>
  <c r="AN866" i="8"/>
  <c r="AG158" i="8"/>
  <c r="AE158" i="8"/>
  <c r="AL158" i="8" s="1"/>
  <c r="AP2030" i="8"/>
  <c r="AF2030" i="8"/>
  <c r="AE1346" i="8"/>
  <c r="AL1346" i="8" s="1"/>
  <c r="AM1346" i="8" s="1"/>
  <c r="AO1346" i="8" s="1"/>
  <c r="AG446" i="8"/>
  <c r="AF446" i="8"/>
  <c r="AK2546" i="8"/>
  <c r="AM2546" i="8" s="1"/>
  <c r="AO2546" i="8" s="1"/>
  <c r="AK2426" i="8"/>
  <c r="AF1094" i="8"/>
  <c r="AN422" i="8"/>
  <c r="AG2570" i="8"/>
  <c r="AF1694" i="8"/>
  <c r="AN1694" i="8"/>
  <c r="AF1370" i="8"/>
  <c r="AN782" i="8"/>
  <c r="AE1118" i="8"/>
  <c r="AL1118" i="8" s="1"/>
  <c r="AE1166" i="8"/>
  <c r="AL1166" i="8" s="1"/>
  <c r="AG482" i="8"/>
  <c r="AF482" i="8"/>
  <c r="AG1118" i="8"/>
  <c r="AP926" i="8"/>
  <c r="AK446" i="8"/>
  <c r="AM446" i="8" s="1"/>
  <c r="AO446" i="8" s="1"/>
  <c r="AP746" i="8"/>
  <c r="AG2546" i="8"/>
  <c r="AP2546" i="8"/>
  <c r="AP422" i="8"/>
  <c r="AG770" i="8"/>
  <c r="AK2570" i="8"/>
  <c r="AM2570" i="8" s="1"/>
  <c r="AO2570" i="8" s="1"/>
  <c r="AK1694" i="8"/>
  <c r="AE1694" i="8"/>
  <c r="AL1694" i="8" s="1"/>
  <c r="AE1934" i="8"/>
  <c r="AL1934" i="8" s="1"/>
  <c r="AN878" i="8"/>
  <c r="AF1166" i="8"/>
  <c r="AN1046" i="8"/>
  <c r="AK482" i="8"/>
  <c r="AE2666" i="8"/>
  <c r="AL2666" i="8" s="1"/>
  <c r="AN2546" i="8"/>
  <c r="AK770" i="8"/>
  <c r="AM770" i="8" s="1"/>
  <c r="AO770" i="8" s="1"/>
  <c r="AF2570" i="8"/>
  <c r="AF2090" i="8"/>
  <c r="AG1934" i="8"/>
  <c r="AN2090" i="8"/>
  <c r="AK1934" i="8"/>
  <c r="AG2090" i="8"/>
  <c r="AP1934" i="8"/>
  <c r="AK2090" i="8"/>
  <c r="AE1370" i="8"/>
  <c r="AL1370" i="8" s="1"/>
  <c r="AM1370" i="8" s="1"/>
  <c r="AO1370" i="8" s="1"/>
  <c r="AG2666" i="8"/>
  <c r="AG974" i="8"/>
  <c r="AE974" i="8"/>
  <c r="AL974" i="8" s="1"/>
  <c r="AN2426" i="8"/>
  <c r="AG2426" i="8"/>
  <c r="AN854" i="8"/>
  <c r="AE1094" i="8"/>
  <c r="AL1094" i="8" s="1"/>
  <c r="AG1562" i="8"/>
  <c r="AN1166" i="8"/>
  <c r="AG1370" i="8"/>
  <c r="AP2666" i="8"/>
  <c r="AF2666" i="8"/>
  <c r="AF974" i="8"/>
  <c r="AP2426" i="8"/>
  <c r="AG2354" i="8"/>
  <c r="AK1094" i="8"/>
  <c r="AP1310" i="8"/>
  <c r="AP1166" i="8"/>
  <c r="AK2666" i="8"/>
  <c r="AP2354" i="8"/>
  <c r="AP854" i="8"/>
  <c r="AK1562" i="8"/>
  <c r="AK350" i="8"/>
  <c r="AP974" i="8"/>
  <c r="AP1058" i="8"/>
  <c r="AF2438" i="8"/>
  <c r="AK2606" i="8"/>
  <c r="AE398" i="8"/>
  <c r="AL398" i="8" s="1"/>
  <c r="AF590" i="8"/>
  <c r="AG902" i="8"/>
  <c r="AE1034" i="8"/>
  <c r="AL1034" i="8" s="1"/>
  <c r="AN962" i="8"/>
  <c r="AF470" i="8"/>
  <c r="AK902" i="8"/>
  <c r="AE902" i="8"/>
  <c r="AL902" i="8" s="1"/>
  <c r="AF2378" i="8"/>
  <c r="AG2330" i="8"/>
  <c r="AK662" i="8"/>
  <c r="AM662" i="8" s="1"/>
  <c r="AO662" i="8" s="1"/>
  <c r="AN2462" i="8"/>
  <c r="AG986" i="8"/>
  <c r="AN1058" i="8"/>
  <c r="AN2474" i="8"/>
  <c r="AF2630" i="8"/>
  <c r="AN2378" i="8"/>
  <c r="AG2462" i="8"/>
  <c r="AK134" i="8"/>
  <c r="AK986" i="8"/>
  <c r="AE986" i="8"/>
  <c r="AL986" i="8" s="1"/>
  <c r="AK2474" i="8"/>
  <c r="AF2702" i="8"/>
  <c r="AN2630" i="8"/>
  <c r="AF758" i="8"/>
  <c r="AG1658" i="8"/>
  <c r="AE1658" i="8"/>
  <c r="AL1658" i="8" s="1"/>
  <c r="AM1658" i="8" s="1"/>
  <c r="AO1658" i="8" s="1"/>
  <c r="AF350" i="8"/>
  <c r="AG1850" i="8"/>
  <c r="AK1238" i="8"/>
  <c r="AG2378" i="8"/>
  <c r="AE2462" i="8"/>
  <c r="AL2462" i="8" s="1"/>
  <c r="AM2462" i="8" s="1"/>
  <c r="AO2462" i="8" s="1"/>
  <c r="AF1034" i="8"/>
  <c r="AG470" i="8"/>
  <c r="AP2702" i="8"/>
  <c r="AE2606" i="8"/>
  <c r="AL2606" i="8" s="1"/>
  <c r="AG350" i="8"/>
  <c r="AP650" i="8"/>
  <c r="AE1850" i="8"/>
  <c r="AL1850" i="8" s="1"/>
  <c r="AK1850" i="8"/>
  <c r="AE1238" i="8"/>
  <c r="AL1238" i="8" s="1"/>
  <c r="AN698" i="8"/>
  <c r="AN2330" i="8"/>
  <c r="AF662" i="8"/>
  <c r="AN242" i="8"/>
  <c r="AK2354" i="8"/>
  <c r="AE2354" i="8"/>
  <c r="AL2354" i="8" s="1"/>
  <c r="AF2366" i="8"/>
  <c r="AE2366" i="8"/>
  <c r="AL2366" i="8" s="1"/>
  <c r="AG134" i="8"/>
  <c r="AP134" i="8"/>
  <c r="AK1034" i="8"/>
  <c r="AF890" i="8"/>
  <c r="AP962" i="8"/>
  <c r="AK470" i="8"/>
  <c r="AP770" i="8"/>
  <c r="AG2702" i="8"/>
  <c r="AN2702" i="8"/>
  <c r="AN2438" i="8"/>
  <c r="AK2630" i="8"/>
  <c r="AE2630" i="8"/>
  <c r="AL2630" i="8" s="1"/>
  <c r="AN410" i="8"/>
  <c r="AF2606" i="8"/>
  <c r="AP2606" i="8"/>
  <c r="AN1658" i="8"/>
  <c r="AG1598" i="8"/>
  <c r="AF1658" i="8"/>
  <c r="AG434" i="8"/>
  <c r="AF434" i="8"/>
  <c r="AE350" i="8"/>
  <c r="AL350" i="8" s="1"/>
  <c r="AF1850" i="8"/>
  <c r="AF1238" i="8"/>
  <c r="AP1406" i="8"/>
  <c r="AG398" i="8"/>
  <c r="AF398" i="8"/>
  <c r="AF2330" i="8"/>
  <c r="AE2330" i="8"/>
  <c r="AL2330" i="8" s="1"/>
  <c r="AG662" i="8"/>
  <c r="AP242" i="8"/>
  <c r="AG590" i="8"/>
  <c r="AF2354" i="8"/>
  <c r="AN2366" i="8"/>
  <c r="AN134" i="8"/>
  <c r="AE134" i="8"/>
  <c r="AL134" i="8" s="1"/>
  <c r="AN1106" i="8"/>
  <c r="AK890" i="8"/>
  <c r="AE890" i="8"/>
  <c r="AL890" i="8" s="1"/>
  <c r="AE470" i="8"/>
  <c r="AL470" i="8" s="1"/>
  <c r="AE302" i="8"/>
  <c r="AL302" i="8" s="1"/>
  <c r="AK2702" i="8"/>
  <c r="AM2702" i="8" s="1"/>
  <c r="AO2702" i="8" s="1"/>
  <c r="AE2438" i="8"/>
  <c r="AL2438" i="8" s="1"/>
  <c r="AM2438" i="8" s="1"/>
  <c r="AO2438" i="8" s="1"/>
  <c r="AG2438" i="8"/>
  <c r="AP2630" i="8"/>
  <c r="AP410" i="8"/>
  <c r="AG758" i="8"/>
  <c r="AN2606" i="8"/>
  <c r="AN1382" i="8"/>
  <c r="AK1598" i="8"/>
  <c r="AP1658" i="8"/>
  <c r="AN734" i="8"/>
  <c r="AK434" i="8"/>
  <c r="AG1238" i="8"/>
  <c r="AK398" i="8"/>
  <c r="AK2330" i="8"/>
  <c r="AP314" i="8"/>
  <c r="AK590" i="8"/>
  <c r="AM590" i="8" s="1"/>
  <c r="AO590" i="8" s="1"/>
  <c r="AP1106" i="8"/>
  <c r="AP2438" i="8"/>
  <c r="AK758" i="8"/>
  <c r="AM758" i="8" s="1"/>
  <c r="AO758" i="8" s="1"/>
  <c r="AF1598" i="8"/>
  <c r="AG1634" i="8"/>
  <c r="AP2570" i="8"/>
  <c r="AF1934" i="8"/>
  <c r="AP1502" i="8"/>
  <c r="AK2042" i="8"/>
  <c r="AM2042" i="8" s="1"/>
  <c r="AO2042" i="8" s="1"/>
  <c r="AF1634" i="8"/>
  <c r="AE38" i="8"/>
  <c r="AL38" i="8" s="1"/>
  <c r="AK1514" i="8"/>
  <c r="AE866" i="8"/>
  <c r="AL866" i="8" s="1"/>
  <c r="AP1646" i="8"/>
  <c r="AF1646" i="8"/>
  <c r="AE1646" i="8"/>
  <c r="AL1646" i="8" s="1"/>
  <c r="AG1514" i="8"/>
  <c r="AF866" i="8"/>
  <c r="AK1646" i="8"/>
  <c r="AE1514" i="8"/>
  <c r="AL1514" i="8" s="1"/>
  <c r="AN518" i="8"/>
  <c r="AN1742" i="8"/>
  <c r="AP1598" i="8"/>
  <c r="AG1622" i="8"/>
  <c r="AF1742" i="8"/>
  <c r="AN1622" i="8"/>
  <c r="AK2690" i="8"/>
  <c r="AM2690" i="8" s="1"/>
  <c r="AO2690" i="8" s="1"/>
  <c r="AF2042" i="8"/>
  <c r="AK1634" i="8"/>
  <c r="AE1634" i="8"/>
  <c r="AL1634" i="8" s="1"/>
  <c r="AN38" i="8"/>
  <c r="AE1334" i="8"/>
  <c r="AL1334" i="8" s="1"/>
  <c r="AN1634" i="8"/>
  <c r="AF2474" i="8"/>
  <c r="AP2474" i="8"/>
  <c r="AN1310" i="8"/>
  <c r="AE1562" i="8"/>
  <c r="AL1562" i="8" s="1"/>
  <c r="AG74" i="8"/>
  <c r="AF1346" i="8"/>
  <c r="AP1514" i="8"/>
  <c r="AF38" i="8"/>
  <c r="AK1334" i="8"/>
  <c r="AF1190" i="8"/>
  <c r="AP2690" i="8"/>
  <c r="AG2690" i="8"/>
  <c r="AP2042" i="8"/>
  <c r="AG2042" i="8"/>
  <c r="AF74" i="8"/>
  <c r="AN74" i="8"/>
  <c r="AG1346" i="8"/>
  <c r="AK38" i="8"/>
  <c r="AN1502" i="8"/>
  <c r="AK1190" i="8"/>
  <c r="AN2690" i="8"/>
  <c r="AF2690" i="8"/>
  <c r="AN2042" i="8"/>
  <c r="AK74" i="8"/>
  <c r="AM74" i="8" s="1"/>
  <c r="AO74" i="8" s="1"/>
  <c r="AG38" i="8"/>
  <c r="AG1334" i="8"/>
  <c r="AE1742" i="8"/>
  <c r="AL1742" i="8" s="1"/>
  <c r="AP1742" i="8"/>
  <c r="AK1622" i="8"/>
  <c r="AE1622" i="8"/>
  <c r="AL1622" i="8" s="1"/>
  <c r="AF1622" i="8"/>
  <c r="AE2066" i="8"/>
  <c r="AL2066" i="8" s="1"/>
  <c r="AF2066" i="8"/>
  <c r="AK2066" i="8"/>
  <c r="AG2066" i="8"/>
  <c r="AE2318" i="8"/>
  <c r="AL2318" i="8" s="1"/>
  <c r="AN2318" i="8"/>
  <c r="AP1358" i="8"/>
  <c r="AE1190" i="8"/>
  <c r="AL1190" i="8" s="1"/>
  <c r="AG1190" i="8"/>
  <c r="AF2318" i="8"/>
  <c r="AP2318" i="8"/>
  <c r="AF1214" i="8"/>
  <c r="AK1214" i="8"/>
  <c r="AK1202" i="8"/>
  <c r="AN1178" i="8"/>
  <c r="AG1382" i="8"/>
  <c r="AK2318" i="8"/>
  <c r="AP1382" i="8"/>
  <c r="AE1214" i="8"/>
  <c r="AL1214" i="8" s="1"/>
  <c r="AP1178" i="8"/>
  <c r="AG1466" i="8"/>
  <c r="AG1418" i="8"/>
  <c r="AN1214" i="8"/>
  <c r="AF1418" i="8"/>
  <c r="AE1418" i="8"/>
  <c r="AL1418" i="8" s="1"/>
  <c r="AK1418" i="8"/>
  <c r="AP1214" i="8"/>
  <c r="AN1718" i="8"/>
  <c r="AF2306" i="8"/>
  <c r="AF1730" i="8"/>
  <c r="AK2414" i="8"/>
  <c r="AE1718" i="8"/>
  <c r="AL1718" i="8" s="1"/>
  <c r="AE1730" i="8"/>
  <c r="AL1730" i="8" s="1"/>
  <c r="AN2414" i="8"/>
  <c r="AP2150" i="8"/>
  <c r="AF962" i="8"/>
  <c r="AP1262" i="8"/>
  <c r="AK2306" i="8"/>
  <c r="AK1730" i="8"/>
  <c r="AP2414" i="8"/>
  <c r="AF2150" i="8"/>
  <c r="AE2150" i="8"/>
  <c r="AL2150" i="8" s="1"/>
  <c r="AM2150" i="8" s="1"/>
  <c r="AF1718" i="8"/>
  <c r="AN1034" i="8"/>
  <c r="AE1466" i="8"/>
  <c r="AL1466" i="8" s="1"/>
  <c r="AM1466" i="8" s="1"/>
  <c r="AO1466" i="8" s="1"/>
  <c r="AE2414" i="8"/>
  <c r="AL2414" i="8" s="1"/>
  <c r="AG2150" i="8"/>
  <c r="AK1718" i="8"/>
  <c r="AG962" i="8"/>
  <c r="AP1034" i="8"/>
  <c r="AF1466" i="8"/>
  <c r="AN2306" i="8"/>
  <c r="AG2306" i="8"/>
  <c r="AP1730" i="8"/>
  <c r="AE2306" i="8"/>
  <c r="AL2306" i="8" s="1"/>
  <c r="AN1730" i="8"/>
  <c r="AG2414" i="8"/>
  <c r="AG1718" i="8"/>
  <c r="AK962" i="8"/>
  <c r="AM962" i="8" s="1"/>
  <c r="AO962" i="8" s="1"/>
  <c r="AN1262" i="8"/>
  <c r="AP1994" i="8"/>
  <c r="AF1478" i="8"/>
  <c r="AN530" i="8"/>
  <c r="AK1478" i="8"/>
  <c r="AM1478" i="8" s="1"/>
  <c r="AO1478" i="8" s="1"/>
  <c r="AF1994" i="8"/>
  <c r="AN602" i="8"/>
  <c r="AK230" i="8"/>
  <c r="AM230" i="8" s="1"/>
  <c r="AO230" i="8" s="1"/>
  <c r="AF230" i="8"/>
  <c r="AN1274" i="8"/>
  <c r="AG1478" i="8"/>
  <c r="AN1994" i="8"/>
  <c r="AG1994" i="8"/>
  <c r="AK302" i="8"/>
  <c r="AF302" i="8"/>
  <c r="AG230" i="8"/>
  <c r="AP530" i="8"/>
  <c r="AP1274" i="8"/>
  <c r="AE1994" i="8"/>
  <c r="AL1994" i="8" s="1"/>
  <c r="AM1994" i="8" s="1"/>
  <c r="AO1994" i="8" s="1"/>
  <c r="AG302" i="8"/>
  <c r="AM2486" i="8"/>
  <c r="AO2486" i="8" s="1"/>
  <c r="AM2126" i="8"/>
  <c r="AO2126" i="8" s="1"/>
  <c r="AM86" i="8"/>
  <c r="AO86" i="8" s="1"/>
  <c r="AN1130" i="8"/>
  <c r="AE1058" i="8"/>
  <c r="AL1058" i="8" s="1"/>
  <c r="AK1058" i="8"/>
  <c r="AP1130" i="8"/>
  <c r="AF1058" i="8"/>
  <c r="AG1058" i="8"/>
  <c r="AP1478" i="8"/>
  <c r="AN1478" i="8"/>
  <c r="AF1310" i="8"/>
  <c r="AG1310" i="8"/>
  <c r="AK1310" i="8"/>
  <c r="AE1310" i="8"/>
  <c r="AL1310" i="8" s="1"/>
  <c r="AE1670" i="8"/>
  <c r="AL1670" i="8" s="1"/>
  <c r="AP1670" i="8"/>
  <c r="AK1670" i="8"/>
  <c r="AG1670" i="8"/>
  <c r="AN1670" i="8"/>
  <c r="AF1670" i="8"/>
  <c r="AN842" i="8"/>
  <c r="AE542" i="8"/>
  <c r="AL542" i="8" s="1"/>
  <c r="AP842" i="8"/>
  <c r="AG542" i="8"/>
  <c r="AF542" i="8"/>
  <c r="AK542" i="8"/>
  <c r="AP638" i="8"/>
  <c r="AF338" i="8"/>
  <c r="AN638" i="8"/>
  <c r="AE338" i="8"/>
  <c r="AL338" i="8" s="1"/>
  <c r="AG338" i="8"/>
  <c r="AK338" i="8"/>
  <c r="AP554" i="8"/>
  <c r="AF254" i="8"/>
  <c r="AN554" i="8"/>
  <c r="AE254" i="8"/>
  <c r="AL254" i="8" s="1"/>
  <c r="AG254" i="8"/>
  <c r="AK254" i="8"/>
  <c r="AP1490" i="8"/>
  <c r="AN1490" i="8"/>
  <c r="AF1322" i="8"/>
  <c r="AG1322" i="8"/>
  <c r="AK1322" i="8"/>
  <c r="AE1322" i="8"/>
  <c r="AL1322" i="8" s="1"/>
  <c r="AN2654" i="8"/>
  <c r="AF2654" i="8"/>
  <c r="AG2654" i="8"/>
  <c r="AP2654" i="8"/>
  <c r="AK2654" i="8"/>
  <c r="AE2654" i="8"/>
  <c r="AL2654" i="8" s="1"/>
  <c r="AE1682" i="8"/>
  <c r="AL1682" i="8" s="1"/>
  <c r="AG1682" i="8"/>
  <c r="AP1682" i="8"/>
  <c r="AK1682" i="8"/>
  <c r="AF1682" i="8"/>
  <c r="AN1682" i="8"/>
  <c r="AP1526" i="8"/>
  <c r="AN1526" i="8"/>
  <c r="AK1358" i="8"/>
  <c r="AG1358" i="8"/>
  <c r="AF1358" i="8"/>
  <c r="AE1358" i="8"/>
  <c r="AL1358" i="8" s="1"/>
  <c r="AE950" i="8"/>
  <c r="AL950" i="8" s="1"/>
  <c r="AP1022" i="8"/>
  <c r="AN1022" i="8"/>
  <c r="AF950" i="8"/>
  <c r="AG950" i="8"/>
  <c r="AK950" i="8"/>
  <c r="AP662" i="8"/>
  <c r="AF362" i="8"/>
  <c r="AN662" i="8"/>
  <c r="AE362" i="8"/>
  <c r="AL362" i="8" s="1"/>
  <c r="AG362" i="8"/>
  <c r="AK362" i="8"/>
  <c r="AE2678" i="8"/>
  <c r="AL2678" i="8" s="1"/>
  <c r="AP2678" i="8"/>
  <c r="AK2678" i="8"/>
  <c r="AF2678" i="8"/>
  <c r="AG2678" i="8"/>
  <c r="AN2678" i="8"/>
  <c r="AP578" i="8"/>
  <c r="AF278" i="8"/>
  <c r="AN578" i="8"/>
  <c r="AE278" i="8"/>
  <c r="AL278" i="8" s="1"/>
  <c r="AG278" i="8"/>
  <c r="AK278" i="8"/>
  <c r="AP2450" i="8"/>
  <c r="AK2450" i="8"/>
  <c r="AG2450" i="8"/>
  <c r="AN2450" i="8"/>
  <c r="AF2450" i="8"/>
  <c r="AE2450" i="8"/>
  <c r="AL2450" i="8" s="1"/>
  <c r="AN1346" i="8"/>
  <c r="AP1346" i="8"/>
  <c r="AE182" i="8"/>
  <c r="AL182" i="8" s="1"/>
  <c r="AK182" i="8"/>
  <c r="AF182" i="8"/>
  <c r="AG182" i="8"/>
  <c r="AP674" i="8"/>
  <c r="AF374" i="8"/>
  <c r="AN674" i="8"/>
  <c r="AE374" i="8"/>
  <c r="AL374" i="8" s="1"/>
  <c r="AG374" i="8"/>
  <c r="AK374" i="8"/>
  <c r="AG1502" i="8"/>
  <c r="AK1502" i="8"/>
  <c r="AF1502" i="8"/>
  <c r="AE1502" i="8"/>
  <c r="AL1502" i="8" s="1"/>
  <c r="AP1298" i="8"/>
  <c r="AN1298" i="8"/>
  <c r="AE2558" i="8"/>
  <c r="AL2558" i="8" s="1"/>
  <c r="AG2558" i="8"/>
  <c r="AP2558" i="8"/>
  <c r="AK2558" i="8"/>
  <c r="AF2558" i="8"/>
  <c r="AN2558" i="8"/>
  <c r="AN1790" i="8"/>
  <c r="AF1790" i="8"/>
  <c r="AE1790" i="8"/>
  <c r="AL1790" i="8" s="1"/>
  <c r="AK1790" i="8"/>
  <c r="AP1790" i="8"/>
  <c r="AG1790" i="8"/>
  <c r="AE530" i="8"/>
  <c r="AL530" i="8" s="1"/>
  <c r="AP830" i="8"/>
  <c r="AG530" i="8"/>
  <c r="AN830" i="8"/>
  <c r="AF530" i="8"/>
  <c r="AK530" i="8"/>
  <c r="AP590" i="8"/>
  <c r="AF290" i="8"/>
  <c r="AN590" i="8"/>
  <c r="AE290" i="8"/>
  <c r="AL290" i="8" s="1"/>
  <c r="AG290" i="8"/>
  <c r="AK290" i="8"/>
  <c r="AN1766" i="8"/>
  <c r="AF1766" i="8"/>
  <c r="AE1766" i="8"/>
  <c r="AL1766" i="8" s="1"/>
  <c r="AK1766" i="8"/>
  <c r="AP1766" i="8"/>
  <c r="AG1766" i="8"/>
  <c r="AF218" i="8"/>
  <c r="AE218" i="8"/>
  <c r="AL218" i="8" s="1"/>
  <c r="AG218" i="8"/>
  <c r="AP194" i="8"/>
  <c r="AK218" i="8"/>
  <c r="AN194" i="8"/>
  <c r="AN2162" i="8"/>
  <c r="AF2162" i="8"/>
  <c r="AE2162" i="8"/>
  <c r="AL2162" i="8" s="1"/>
  <c r="AP2162" i="8"/>
  <c r="AG2162" i="8"/>
  <c r="AK2162" i="8"/>
  <c r="AM122" i="8"/>
  <c r="AO122" i="8" s="1"/>
  <c r="AE878" i="8"/>
  <c r="AL878" i="8" s="1"/>
  <c r="AP950" i="8"/>
  <c r="AN950" i="8"/>
  <c r="AG878" i="8"/>
  <c r="AK878" i="8"/>
  <c r="AF878" i="8"/>
  <c r="AP2270" i="8"/>
  <c r="AE2270" i="8"/>
  <c r="AL2270" i="8" s="1"/>
  <c r="AG2270" i="8"/>
  <c r="AN2270" i="8"/>
  <c r="AF2270" i="8"/>
  <c r="AK2270" i="8"/>
  <c r="AN1802" i="8"/>
  <c r="AF1802" i="8"/>
  <c r="AE1802" i="8"/>
  <c r="AL1802" i="8" s="1"/>
  <c r="AG1802" i="8"/>
  <c r="AK1802" i="8"/>
  <c r="AP1802" i="8"/>
  <c r="AP2294" i="8"/>
  <c r="AE2294" i="8"/>
  <c r="AL2294" i="8" s="1"/>
  <c r="AN2294" i="8"/>
  <c r="AK2294" i="8"/>
  <c r="AG2294" i="8"/>
  <c r="AF2294" i="8"/>
  <c r="AE2618" i="8"/>
  <c r="AL2618" i="8" s="1"/>
  <c r="AP2618" i="8"/>
  <c r="AK2618" i="8"/>
  <c r="AG2618" i="8"/>
  <c r="AF2618" i="8"/>
  <c r="AN2618" i="8"/>
  <c r="AF842" i="8"/>
  <c r="AE842" i="8"/>
  <c r="AL842" i="8" s="1"/>
  <c r="AN494" i="8"/>
  <c r="AK842" i="8"/>
  <c r="AG842" i="8"/>
  <c r="AP494" i="8"/>
  <c r="AE2234" i="8"/>
  <c r="AL2234" i="8" s="1"/>
  <c r="AP2234" i="8"/>
  <c r="AK2234" i="8"/>
  <c r="AF2234" i="8"/>
  <c r="AN2234" i="8"/>
  <c r="AG2234" i="8"/>
  <c r="AP614" i="8"/>
  <c r="AF314" i="8"/>
  <c r="AN614" i="8"/>
  <c r="AE314" i="8"/>
  <c r="AL314" i="8" s="1"/>
  <c r="AG314" i="8"/>
  <c r="AK314" i="8"/>
  <c r="AE2246" i="8"/>
  <c r="AL2246" i="8" s="1"/>
  <c r="AG2246" i="8"/>
  <c r="AP2246" i="8"/>
  <c r="AK2246" i="8"/>
  <c r="AF2246" i="8"/>
  <c r="AN2246" i="8"/>
  <c r="AP1550" i="8"/>
  <c r="AE1526" i="8"/>
  <c r="AL1526" i="8" s="1"/>
  <c r="AN1550" i="8"/>
  <c r="AG1526" i="8"/>
  <c r="AK1526" i="8"/>
  <c r="AF1526" i="8"/>
  <c r="AN2390" i="8"/>
  <c r="AF2390" i="8"/>
  <c r="AE2390" i="8"/>
  <c r="AL2390" i="8" s="1"/>
  <c r="AP2390" i="8"/>
  <c r="AG2390" i="8"/>
  <c r="AK2390" i="8"/>
  <c r="AN1778" i="8"/>
  <c r="AF1778" i="8"/>
  <c r="AE1778" i="8"/>
  <c r="AL1778" i="8" s="1"/>
  <c r="AG1778" i="8"/>
  <c r="AK1778" i="8"/>
  <c r="AP1778" i="8"/>
  <c r="AP626" i="8"/>
  <c r="AF326" i="8"/>
  <c r="AN626" i="8"/>
  <c r="AE326" i="8"/>
  <c r="AL326" i="8" s="1"/>
  <c r="AG326" i="8"/>
  <c r="AK326" i="8"/>
  <c r="AM2138" i="8"/>
  <c r="AO2138" i="8" s="1"/>
  <c r="AM578" i="8" l="1"/>
  <c r="AO578" i="8" s="1"/>
  <c r="AM518" i="8"/>
  <c r="AO518" i="8" s="1"/>
  <c r="AN2054" i="8"/>
  <c r="AO2054" i="8"/>
  <c r="AM794" i="8"/>
  <c r="AO794" i="8" s="1"/>
  <c r="AM1178" i="8"/>
  <c r="AO1178" i="8" s="1"/>
  <c r="AM1514" i="8"/>
  <c r="AO1514" i="8" s="1"/>
  <c r="AM2" i="8"/>
  <c r="AO2" i="8" s="1"/>
  <c r="AM566" i="8"/>
  <c r="AO566" i="8" s="1"/>
  <c r="AM50" i="8"/>
  <c r="AO50" i="8" s="1"/>
  <c r="AM2474" i="8"/>
  <c r="AO2474" i="8" s="1"/>
  <c r="AM1394" i="8"/>
  <c r="AO1394" i="8" s="1"/>
  <c r="AM818" i="8"/>
  <c r="AO818" i="8" s="1"/>
  <c r="AM2258" i="8"/>
  <c r="AO2258" i="8" s="1"/>
  <c r="AM1082" i="8"/>
  <c r="AO1082" i="8" s="1"/>
  <c r="AM458" i="8"/>
  <c r="AO458" i="8" s="1"/>
  <c r="AM1286" i="8"/>
  <c r="AO1286" i="8" s="1"/>
  <c r="AM2582" i="8"/>
  <c r="AO2582" i="8" s="1"/>
  <c r="AM614" i="8"/>
  <c r="AO614" i="8" s="1"/>
  <c r="AM206" i="8"/>
  <c r="AO206" i="8" s="1"/>
  <c r="AM782" i="8"/>
  <c r="AO782" i="8" s="1"/>
  <c r="AM62" i="8"/>
  <c r="AO62" i="8" s="1"/>
  <c r="AM1010" i="8"/>
  <c r="AO1010" i="8" s="1"/>
  <c r="AM2078" i="8"/>
  <c r="AO2078" i="8" s="1"/>
  <c r="AM146" i="8"/>
  <c r="AO146" i="8" s="1"/>
  <c r="AM1130" i="8"/>
  <c r="AO1130" i="8" s="1"/>
  <c r="AM1070" i="8"/>
  <c r="AO1070" i="8" s="1"/>
  <c r="AM2282" i="8"/>
  <c r="AO2282" i="8" s="1"/>
  <c r="AM2222" i="8"/>
  <c r="AO2222" i="8" s="1"/>
  <c r="AM1610" i="8"/>
  <c r="AO1610" i="8" s="1"/>
  <c r="AM1442" i="8"/>
  <c r="AO1442" i="8" s="1"/>
  <c r="AM1862" i="8"/>
  <c r="AO1862" i="8" s="1"/>
  <c r="AM506" i="8"/>
  <c r="AO506" i="8" s="1"/>
  <c r="AM1046" i="8"/>
  <c r="AO1046" i="8" s="1"/>
  <c r="AM638" i="8"/>
  <c r="AO638" i="8" s="1"/>
  <c r="AM1826" i="8"/>
  <c r="AO1826" i="8" s="1"/>
  <c r="AM698" i="8"/>
  <c r="AO698" i="8" s="1"/>
  <c r="AM686" i="8"/>
  <c r="AO686" i="8" s="1"/>
  <c r="AM926" i="8"/>
  <c r="AO926" i="8" s="1"/>
  <c r="AM386" i="8"/>
  <c r="AO386" i="8" s="1"/>
  <c r="AM1946" i="8"/>
  <c r="AO1946" i="8" s="1"/>
  <c r="AM1898" i="8"/>
  <c r="AO1898" i="8" s="1"/>
  <c r="AM1490" i="8"/>
  <c r="AO1490" i="8" s="1"/>
  <c r="AM410" i="8"/>
  <c r="AO410" i="8" s="1"/>
  <c r="AM1538" i="8"/>
  <c r="AO1538" i="8" s="1"/>
  <c r="AM938" i="8"/>
  <c r="AO938" i="8" s="1"/>
  <c r="AM626" i="8"/>
  <c r="AO626" i="8" s="1"/>
  <c r="AM2594" i="8"/>
  <c r="AO2594" i="8" s="1"/>
  <c r="AM1142" i="8"/>
  <c r="AO1142" i="8" s="1"/>
  <c r="AM1754" i="8"/>
  <c r="AO1754" i="8" s="1"/>
  <c r="AM2198" i="8"/>
  <c r="AO2198" i="8" s="1"/>
  <c r="AM14" i="8"/>
  <c r="AO14" i="8" s="1"/>
  <c r="AM974" i="8"/>
  <c r="AO974" i="8" s="1"/>
  <c r="AM242" i="8"/>
  <c r="AO242" i="8" s="1"/>
  <c r="O19" i="14"/>
  <c r="N36" i="14"/>
  <c r="F14" i="68"/>
  <c r="G13" i="68"/>
  <c r="G30" i="68"/>
  <c r="H29" i="68"/>
  <c r="AM98" i="8"/>
  <c r="AO98" i="8" s="1"/>
  <c r="AM1958" i="8"/>
  <c r="AO1958" i="8" s="1"/>
  <c r="AM2006" i="8"/>
  <c r="AO2006" i="8" s="1"/>
  <c r="AM1982" i="8"/>
  <c r="AO1982" i="8" s="1"/>
  <c r="AM746" i="8"/>
  <c r="AO746" i="8" s="1"/>
  <c r="AM494" i="8"/>
  <c r="AO494" i="8" s="1"/>
  <c r="AM1550" i="8"/>
  <c r="AO1550" i="8" s="1"/>
  <c r="AM2366" i="8"/>
  <c r="AO2366" i="8" s="1"/>
  <c r="AM2426" i="8"/>
  <c r="AO2426" i="8" s="1"/>
  <c r="AM2450" i="8"/>
  <c r="AO2450" i="8" s="1"/>
  <c r="AM1118" i="8"/>
  <c r="AO1118" i="8" s="1"/>
  <c r="AM2534" i="8"/>
  <c r="AO2534" i="8" s="1"/>
  <c r="AM1202" i="8"/>
  <c r="AO1202" i="8" s="1"/>
  <c r="AM2402" i="8"/>
  <c r="AO2402" i="8" s="1"/>
  <c r="AM170" i="8"/>
  <c r="AO170" i="8" s="1"/>
  <c r="AM1238" i="8"/>
  <c r="AO1238" i="8" s="1"/>
  <c r="AM2102" i="8"/>
  <c r="AO2102" i="8" s="1"/>
  <c r="AM470" i="8"/>
  <c r="AO470" i="8" s="1"/>
  <c r="AM134" i="8"/>
  <c r="AO134" i="8" s="1"/>
  <c r="AM2606" i="8"/>
  <c r="AO2606" i="8" s="1"/>
  <c r="AM110" i="8"/>
  <c r="AO110" i="8" s="1"/>
  <c r="AM2378" i="8"/>
  <c r="AO2378" i="8" s="1"/>
  <c r="AM1454" i="8"/>
  <c r="AO1454" i="8" s="1"/>
  <c r="AM38" i="8"/>
  <c r="AO38" i="8" s="1"/>
  <c r="AM2714" i="8"/>
  <c r="AO2714" i="8" s="1"/>
  <c r="AM866" i="8"/>
  <c r="AO866" i="8" s="1"/>
  <c r="AM1694" i="8"/>
  <c r="AO1694" i="8" s="1"/>
  <c r="AM2642" i="8"/>
  <c r="AO2642" i="8" s="1"/>
  <c r="AM2210" i="8"/>
  <c r="AO2210" i="8" s="1"/>
  <c r="AM2090" i="8"/>
  <c r="AO2090" i="8" s="1"/>
  <c r="AM1706" i="8"/>
  <c r="AO1706" i="8" s="1"/>
  <c r="AM998" i="8"/>
  <c r="AO998" i="8" s="1"/>
  <c r="AM482" i="8"/>
  <c r="AO482" i="8" s="1"/>
  <c r="AM1166" i="8"/>
  <c r="AO1166" i="8" s="1"/>
  <c r="AM1730" i="8"/>
  <c r="AO1730" i="8" s="1"/>
  <c r="AM1934" i="8"/>
  <c r="AO1934" i="8" s="1"/>
  <c r="AM1742" i="8"/>
  <c r="AO1742" i="8" s="1"/>
  <c r="AM1598" i="8"/>
  <c r="AO1598" i="8" s="1"/>
  <c r="AM434" i="8"/>
  <c r="AO434" i="8" s="1"/>
  <c r="AM158" i="8"/>
  <c r="AO158" i="8" s="1"/>
  <c r="AM302" i="8"/>
  <c r="AO302" i="8" s="1"/>
  <c r="AM902" i="8"/>
  <c r="AO902" i="8" s="1"/>
  <c r="AM2306" i="8"/>
  <c r="AO2306" i="8" s="1"/>
  <c r="AM1190" i="8"/>
  <c r="AO1190" i="8" s="1"/>
  <c r="AM2666" i="8"/>
  <c r="AO2666" i="8" s="1"/>
  <c r="AM2318" i="8"/>
  <c r="AO2318" i="8" s="1"/>
  <c r="AM2330" i="8"/>
  <c r="AO2330" i="8" s="1"/>
  <c r="AM2630" i="8"/>
  <c r="AO2630" i="8" s="1"/>
  <c r="AM986" i="8"/>
  <c r="AO986" i="8" s="1"/>
  <c r="AM1334" i="8"/>
  <c r="AO1334" i="8" s="1"/>
  <c r="AM1646" i="8"/>
  <c r="AO1646" i="8" s="1"/>
  <c r="AM398" i="8"/>
  <c r="AO398" i="8" s="1"/>
  <c r="AM890" i="8"/>
  <c r="AO890" i="8" s="1"/>
  <c r="AM2354" i="8"/>
  <c r="AO2354" i="8" s="1"/>
  <c r="AM350" i="8"/>
  <c r="AO350" i="8" s="1"/>
  <c r="AM1094" i="8"/>
  <c r="AO1094" i="8" s="1"/>
  <c r="AM1034" i="8"/>
  <c r="AO1034" i="8" s="1"/>
  <c r="AM1562" i="8"/>
  <c r="AO1562" i="8" s="1"/>
  <c r="AM1850" i="8"/>
  <c r="AO1850" i="8" s="1"/>
  <c r="AM1634" i="8"/>
  <c r="AO1634" i="8" s="1"/>
  <c r="AM1622" i="8"/>
  <c r="AO1622" i="8" s="1"/>
  <c r="AM2066" i="8"/>
  <c r="AM1214" i="8"/>
  <c r="AO1214" i="8" s="1"/>
  <c r="AM1418" i="8"/>
  <c r="AO1418" i="8" s="1"/>
  <c r="AM1718" i="8"/>
  <c r="AO1718" i="8" s="1"/>
  <c r="AM2414" i="8"/>
  <c r="AO2414" i="8" s="1"/>
  <c r="AM2558" i="8"/>
  <c r="AO2558" i="8" s="1"/>
  <c r="AM2390" i="8"/>
  <c r="AO2390" i="8" s="1"/>
  <c r="AM326" i="8"/>
  <c r="AN326" i="8" s="1"/>
  <c r="AM254" i="8"/>
  <c r="AO254" i="8" s="1"/>
  <c r="AM1670" i="8"/>
  <c r="AO1670" i="8" s="1"/>
  <c r="AM290" i="8"/>
  <c r="AO290" i="8" s="1"/>
  <c r="AM362" i="8"/>
  <c r="AO362" i="8" s="1"/>
  <c r="AM1322" i="8"/>
  <c r="AO1322" i="8" s="1"/>
  <c r="AM2246" i="8"/>
  <c r="AO2246" i="8" s="1"/>
  <c r="AM1526" i="8"/>
  <c r="AO1526" i="8" s="1"/>
  <c r="AM1310" i="8"/>
  <c r="AO1310" i="8" s="1"/>
  <c r="AM1058" i="8"/>
  <c r="AO1058" i="8" s="1"/>
  <c r="AM842" i="8"/>
  <c r="AO842" i="8" s="1"/>
  <c r="AM2618" i="8"/>
  <c r="AO2618" i="8" s="1"/>
  <c r="AM374" i="8"/>
  <c r="AO374" i="8" s="1"/>
  <c r="AM2678" i="8"/>
  <c r="AO2678" i="8" s="1"/>
  <c r="AM1358" i="8"/>
  <c r="AO1358" i="8" s="1"/>
  <c r="AM314" i="8"/>
  <c r="AM2294" i="8"/>
  <c r="AO2294" i="8" s="1"/>
  <c r="AM218" i="8"/>
  <c r="AO218" i="8" s="1"/>
  <c r="AM182" i="8"/>
  <c r="AO182" i="8" s="1"/>
  <c r="AM1682" i="8"/>
  <c r="AO1682" i="8" s="1"/>
  <c r="AM2654" i="8"/>
  <c r="AO2654" i="8" s="1"/>
  <c r="AM2162" i="8"/>
  <c r="AO2162" i="8" s="1"/>
  <c r="AO2114" i="8"/>
  <c r="AN2114" i="8"/>
  <c r="AO2150" i="8"/>
  <c r="AN2150" i="8"/>
  <c r="AM338" i="8"/>
  <c r="AM542" i="8"/>
  <c r="AO542" i="8" s="1"/>
  <c r="AM1778" i="8"/>
  <c r="AO1778" i="8" s="1"/>
  <c r="AM2234" i="8"/>
  <c r="AO2234" i="8" s="1"/>
  <c r="AM1802" i="8"/>
  <c r="AO1802" i="8" s="1"/>
  <c r="AM2270" i="8"/>
  <c r="AO2270" i="8" s="1"/>
  <c r="AM878" i="8"/>
  <c r="AO878" i="8" s="1"/>
  <c r="AM1766" i="8"/>
  <c r="AO1766" i="8" s="1"/>
  <c r="AM530" i="8"/>
  <c r="AO530" i="8" s="1"/>
  <c r="AM1790" i="8"/>
  <c r="AO1790" i="8" s="1"/>
  <c r="AM1502" i="8"/>
  <c r="AO1502" i="8" s="1"/>
  <c r="AM278" i="8"/>
  <c r="AO278" i="8" s="1"/>
  <c r="AM950" i="8"/>
  <c r="AO950" i="8" s="1"/>
  <c r="H30" i="68" l="1"/>
  <c r="I29" i="68"/>
  <c r="G14" i="68"/>
  <c r="H13" i="68"/>
  <c r="P19" i="14"/>
  <c r="P36" i="14" s="1"/>
  <c r="O36" i="14"/>
  <c r="AN2102" i="8"/>
  <c r="AN2066" i="8"/>
  <c r="AO2066" i="8"/>
  <c r="AO326" i="8"/>
  <c r="AN338" i="8"/>
  <c r="AO338" i="8"/>
  <c r="AN314" i="8"/>
  <c r="AO314" i="8"/>
  <c r="H14" i="68" l="1"/>
  <c r="I13" i="68"/>
  <c r="I30" i="68"/>
  <c r="J29" i="68"/>
  <c r="J30" i="68" l="1"/>
  <c r="K29" i="68"/>
  <c r="I14" i="68"/>
  <c r="J13" i="68"/>
  <c r="J14" i="68" l="1"/>
  <c r="K13" i="68"/>
  <c r="K30" i="68"/>
  <c r="L29" i="68"/>
  <c r="L30" i="68" l="1"/>
  <c r="M29" i="68"/>
  <c r="M30" i="68" s="1"/>
  <c r="K14" i="68"/>
  <c r="L13" i="68"/>
  <c r="L14" i="68" l="1"/>
  <c r="M13" i="68"/>
  <c r="M14" i="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Jefferson Ferney Ramirez Bustos</author>
  </authors>
  <commentList>
    <comment ref="E134" authorId="0" shapeId="0" xr:uid="{43280490-4CC1-46E3-8A9F-FBAC7E09BA54}">
      <text>
        <r>
          <rPr>
            <b/>
            <sz val="9"/>
            <color indexed="81"/>
            <rFont val="Tahoma"/>
            <family val="2"/>
          </rPr>
          <t>Jefferson Ferney Ramirez Bustos:</t>
        </r>
        <r>
          <rPr>
            <sz val="9"/>
            <color indexed="81"/>
            <rFont val="Tahoma"/>
            <family val="2"/>
          </rPr>
          <t xml:space="preserve">
Establecer nuevos requisitos, concertados con los Pequeños Propietarios de Vehículos de Transporte de Carga (PPVTC), para habilitar empresas de transporte conformadas por éstos, con el objetivo de reducir la intermediación y aumentar el emprendimiento en este sector.
En la acción 1, se encuentran como responsables de la ejecución conjuntamente con esta entidad, el Ministerio de Transporte y la Agencia Nacional de Seguridad Vial y en la acción 2 son responsables de la ejecución esta entidad con el Ministerio de Transporte.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USS</author>
  </authors>
  <commentList>
    <comment ref="I4" authorId="0" shapeId="0" xr:uid="{00000000-0006-0000-0500-000001000000}">
      <text>
        <r>
          <rPr>
            <b/>
            <sz val="9"/>
            <color indexed="81"/>
            <rFont val="Tahoma"/>
            <family val="2"/>
          </rPr>
          <t>USS:</t>
        </r>
        <r>
          <rPr>
            <sz val="9"/>
            <color indexed="81"/>
            <rFont val="Tahoma"/>
            <family val="2"/>
          </rPr>
          <t xml:space="preserve">
</t>
        </r>
      </text>
    </comment>
    <comment ref="J4" authorId="0" shapeId="0" xr:uid="{00000000-0006-0000-0500-000002000000}">
      <text>
        <r>
          <rPr>
            <b/>
            <sz val="9"/>
            <color indexed="81"/>
            <rFont val="Tahoma"/>
            <family val="2"/>
          </rPr>
          <t>USS: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Jefferson Ferney Ramirez Bustos</author>
  </authors>
  <commentList>
    <comment ref="AL17" authorId="0" shapeId="0" xr:uid="{B6FEEF12-3ED8-4A8B-9D6A-D31089FBBF27}">
      <text>
        <r>
          <rPr>
            <b/>
            <sz val="9"/>
            <color indexed="81"/>
            <rFont val="Tahoma"/>
            <family val="2"/>
          </rPr>
          <t>Jefferson Ferney Ramirez Bustos:</t>
        </r>
        <r>
          <rPr>
            <sz val="9"/>
            <color indexed="81"/>
            <rFont val="Tahoma"/>
            <family val="2"/>
          </rPr>
          <t xml:space="preserve">
Establecer nuevos requisitos, concertados con los Pequeños Propietarios de Vehículos de Transporte de Carga (PPVTC), para habilitar empresas de transporte conformadas por éstos, con el objetivo de reducir la intermediación y aumentar el emprendimiento en este sector.
En la acción 1, se encuentran como responsables de la ejecución conjuntamente con esta entidad, el Ministerio de Transporte y la Agencia Nacional de Seguridad Vial y en la acción 2 son responsables de la ejecución esta entidad con el Ministerio de Transporte.
</t>
        </r>
      </text>
    </comment>
  </commentList>
</comments>
</file>

<file path=xl/sharedStrings.xml><?xml version="1.0" encoding="utf-8"?>
<sst xmlns="http://schemas.openxmlformats.org/spreadsheetml/2006/main" count="25510" uniqueCount="3901">
  <si>
    <t>Valores</t>
  </si>
  <si>
    <t>COD_DEPENDENCIA</t>
  </si>
  <si>
    <t>COD_OBJETIVOS_ESTRATEGICOS_PEI</t>
  </si>
  <si>
    <t>COD_PEI_PROYECTO</t>
  </si>
  <si>
    <t>PROYECTOS_COMPONENTES</t>
  </si>
  <si>
    <t>SG</t>
  </si>
  <si>
    <t>OE1</t>
  </si>
  <si>
    <t>PR_05</t>
  </si>
  <si>
    <t xml:space="preserve">PEI_05 - Juventud y Meritocracia para la SuperTransporte </t>
  </si>
  <si>
    <t>PR_10</t>
  </si>
  <si>
    <t>PAI_01 - Operacional</t>
  </si>
  <si>
    <t>PAI_02 - Gestión Documental</t>
  </si>
  <si>
    <t>PAI_03 - Adquisiones</t>
  </si>
  <si>
    <t>PAI_04 - Talento Humano</t>
  </si>
  <si>
    <t>COD_ACTIVIDADES</t>
  </si>
  <si>
    <t>ACTIVIDAD</t>
  </si>
  <si>
    <t>Estado_Cumplimiento</t>
  </si>
  <si>
    <t>ACT_243</t>
  </si>
  <si>
    <t>2.1 Expedir circular</t>
  </si>
  <si>
    <t>ACT_244</t>
  </si>
  <si>
    <t>Por Ejecutar</t>
  </si>
  <si>
    <t>PAI_08 - Mecanismos para Mejorar la Atención al Ciudadano</t>
  </si>
  <si>
    <t>ACT_245</t>
  </si>
  <si>
    <t>2.3 Socializar circular</t>
  </si>
  <si>
    <t>Total general</t>
  </si>
  <si>
    <t>Suma de %_RATIO</t>
  </si>
  <si>
    <t>Suma de RATIO_ACT</t>
  </si>
  <si>
    <t>OBJETIVOS_ESTRATEGICOS_PEI</t>
  </si>
  <si>
    <t>Total</t>
  </si>
  <si>
    <t>Fortalecer la Vigilancia.</t>
  </si>
  <si>
    <t>DCI</t>
  </si>
  <si>
    <t>PR_02</t>
  </si>
  <si>
    <t>OE2</t>
  </si>
  <si>
    <t>Fortalecer las Tecnologías de la Información y las Telecomunicaciones.</t>
  </si>
  <si>
    <t>DP</t>
  </si>
  <si>
    <t>OE3</t>
  </si>
  <si>
    <t>Brindar protección al Usuario.</t>
  </si>
  <si>
    <t>DPU</t>
  </si>
  <si>
    <t>OE4</t>
  </si>
  <si>
    <t>Fortalecer la presencia en las regionales.</t>
  </si>
  <si>
    <t>DSI</t>
  </si>
  <si>
    <t>DTTTA</t>
  </si>
  <si>
    <t>OAJ</t>
  </si>
  <si>
    <t>OAP</t>
  </si>
  <si>
    <t>OCI</t>
  </si>
  <si>
    <t>ESTADO_Meta_Año</t>
  </si>
  <si>
    <t>OTIC</t>
  </si>
  <si>
    <t>Gestionado</t>
  </si>
  <si>
    <t>En Seguimiento</t>
  </si>
  <si>
    <t>En Tramite</t>
  </si>
  <si>
    <t>6.</t>
  </si>
  <si>
    <t>7.</t>
  </si>
  <si>
    <t>Etiquetas de fila</t>
  </si>
  <si>
    <t>PEI</t>
  </si>
  <si>
    <t>PAI</t>
  </si>
  <si>
    <t>Suma de %</t>
  </si>
  <si>
    <t>No.</t>
  </si>
  <si>
    <t>PEI_PROYECTO</t>
  </si>
  <si>
    <t>PLAN_ANUAL_OAP</t>
  </si>
  <si>
    <t>COD_PLAN_OAP</t>
  </si>
  <si>
    <t xml:space="preserve"> NOMBRE_PLAN_OAP</t>
  </si>
  <si>
    <t>DEPENDENCIA</t>
  </si>
  <si>
    <t>GRUPO_DEPENDENCIA</t>
  </si>
  <si>
    <t>LIDER_DEPENDENCIA</t>
  </si>
  <si>
    <t>TIPO_DEPENDENCIA</t>
  </si>
  <si>
    <t>DIRECCIONES</t>
  </si>
  <si>
    <t>PROYECTO_FINANCIAMIENTO</t>
  </si>
  <si>
    <t>ETAPA</t>
  </si>
  <si>
    <t>Ene</t>
  </si>
  <si>
    <t>Feb</t>
  </si>
  <si>
    <t>Mar</t>
  </si>
  <si>
    <t>Abr</t>
  </si>
  <si>
    <t>May</t>
  </si>
  <si>
    <t>Jun</t>
  </si>
  <si>
    <t>Jul</t>
  </si>
  <si>
    <t>Ago</t>
  </si>
  <si>
    <t>Sep</t>
  </si>
  <si>
    <t>Oct</t>
  </si>
  <si>
    <t>Nov</t>
  </si>
  <si>
    <t>Dic</t>
  </si>
  <si>
    <t>ETAPA2</t>
  </si>
  <si>
    <t>%_CUMPLIMIENTO_AÑO</t>
  </si>
  <si>
    <t>10. Plan de Acción Institucional - PAI</t>
  </si>
  <si>
    <t>2. Plan de Acción Institucional - PAI</t>
  </si>
  <si>
    <t>ACT_09</t>
  </si>
  <si>
    <t>Delegatura de Concesiones e Infraestructura</t>
  </si>
  <si>
    <t>Funcionamiento</t>
  </si>
  <si>
    <t>2. DIRECCIONAMIENTO ESTRATEGICO Y PLANAECION</t>
  </si>
  <si>
    <t>2.1.1 Planeación Institucional</t>
  </si>
  <si>
    <t>Planeado</t>
  </si>
  <si>
    <t>Ejecutado</t>
  </si>
  <si>
    <t>ACT_254</t>
  </si>
  <si>
    <t>Proponer modificación a normas reglamentarias conjuntamente con el MinTransporte y la Oficina Jurídica</t>
  </si>
  <si>
    <t>3. GESTION CON VALORES PARA RESULTADOS</t>
  </si>
  <si>
    <t>3.2.1.5  Defensa Jurídica</t>
  </si>
  <si>
    <t>ACT_232</t>
  </si>
  <si>
    <t>3.2.2.2 Racionalización de Tramites</t>
  </si>
  <si>
    <t>ACT_195</t>
  </si>
  <si>
    <t>3.2.1.1 Fortalecimiento organizacional y simplificación de procesos</t>
  </si>
  <si>
    <t>ACT_234</t>
  </si>
  <si>
    <t>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t>
  </si>
  <si>
    <t>5. INFORMACION Y COMUNICACIÓN</t>
  </si>
  <si>
    <t>5.2.2 Gestión Documental</t>
  </si>
  <si>
    <t>ACT_18</t>
  </si>
  <si>
    <t>Delegatura de Transito y Transporte Terrestre Automotor</t>
  </si>
  <si>
    <t>ACT_153</t>
  </si>
  <si>
    <t xml:space="preserve"> </t>
  </si>
  <si>
    <t>ACT_02</t>
  </si>
  <si>
    <t>Delegatura de Puertos</t>
  </si>
  <si>
    <t>ACT_253</t>
  </si>
  <si>
    <t>ACT_210</t>
  </si>
  <si>
    <t>ACT_194</t>
  </si>
  <si>
    <t>ACT_255</t>
  </si>
  <si>
    <t>ACT_200</t>
  </si>
  <si>
    <t>ACT_257</t>
  </si>
  <si>
    <t>ACT_250</t>
  </si>
  <si>
    <t>Despacho Superintendencia</t>
  </si>
  <si>
    <t>Despacho</t>
  </si>
  <si>
    <t>Apoyo</t>
  </si>
  <si>
    <t>ACT_251</t>
  </si>
  <si>
    <t>ACT_03</t>
  </si>
  <si>
    <t>PR_01</t>
  </si>
  <si>
    <t>1. Campañas de Prevención y Promoción para la formalización.</t>
  </si>
  <si>
    <t xml:space="preserve"> 1. Plan Estratégico Institucional - PEI</t>
  </si>
  <si>
    <t>PEI_01 - Campañas de Prevención y Promoción para la formalización.</t>
  </si>
  <si>
    <t>ACT_216</t>
  </si>
  <si>
    <t>4. EVALUACION DE RESULTADOS</t>
  </si>
  <si>
    <t>4.1 Seguimiento y evaluación del desempeño institucional</t>
  </si>
  <si>
    <t xml:space="preserve"> # Campañas y operativos realizados / # Campañas y operativos programados
</t>
  </si>
  <si>
    <t>ACT_217</t>
  </si>
  <si>
    <t>ACT_218</t>
  </si>
  <si>
    <t>ACT_07</t>
  </si>
  <si>
    <t>Capacitar a funcionarios y servidores uso red</t>
  </si>
  <si>
    <t>Equipo de Comunicaciones</t>
  </si>
  <si>
    <t>5.2.3 Transparencia, acceso a la información pública y lucha contra la corrupción</t>
  </si>
  <si>
    <t>ACT_08</t>
  </si>
  <si>
    <t>Realizar campañas de comunicación  al usuario de transporte sobre sus derechos</t>
  </si>
  <si>
    <t>ACT_174</t>
  </si>
  <si>
    <t>Secretaria General</t>
  </si>
  <si>
    <t>ACT_123</t>
  </si>
  <si>
    <t>Adelantar actividades orientadas a la prevención de faltas disciplinarias</t>
  </si>
  <si>
    <t>1. TALENTO HUMANO</t>
  </si>
  <si>
    <t>1.2.2 Integridad</t>
  </si>
  <si>
    <t>ACT_124</t>
  </si>
  <si>
    <t>1.3.1 Implementación y consolidación de nuevas tecnologías en Sistemas Inteligentes de Transporte</t>
  </si>
  <si>
    <t>ACT_125</t>
  </si>
  <si>
    <t>ACT_126</t>
  </si>
  <si>
    <t>Trasladar la sede a otras instalaciones</t>
  </si>
  <si>
    <t>4. Plan Anual de Adquisiciones  - PAA (Planeación)</t>
  </si>
  <si>
    <t>ACT_127</t>
  </si>
  <si>
    <t xml:space="preserve">2.1.3 Gestión presupuestal y eficiencia del gasto público </t>
  </si>
  <si>
    <t>ACT_128</t>
  </si>
  <si>
    <t>Fortalecimiento de la planta de personal</t>
  </si>
  <si>
    <t xml:space="preserve">1.2.1 Gestión Estratégica del Talento Humano </t>
  </si>
  <si>
    <t xml:space="preserve"># Etapas realizadas / #Etapas programadas
</t>
  </si>
  <si>
    <t>ACT_219</t>
  </si>
  <si>
    <t>ACT_130</t>
  </si>
  <si>
    <t>ACT_87</t>
  </si>
  <si>
    <t>Monitorear el Fortalecimiento a la Supervisión Integral a los vigilados a nivel nacional.</t>
  </si>
  <si>
    <t>Oficina Asesora de Planeación</t>
  </si>
  <si>
    <t>ACT_236</t>
  </si>
  <si>
    <t>Promover la  formalización administración infraestructura aeroportuaria a cargo de entes territoriales.</t>
  </si>
  <si>
    <t>5.2 Transparencia, acceso a la información pública y lucha contra la corrupción</t>
  </si>
  <si>
    <t>ACT_212</t>
  </si>
  <si>
    <t>Investigación Banacol</t>
  </si>
  <si>
    <t>ACT_258</t>
  </si>
  <si>
    <t>3.2.2.1  Servicio al Ciudadano</t>
  </si>
  <si>
    <t>ACT_259</t>
  </si>
  <si>
    <t>ACT_237</t>
  </si>
  <si>
    <t>3.2.1.3 Gobierno Digital</t>
  </si>
  <si>
    <t>ACT_238</t>
  </si>
  <si>
    <t>8. Plan Institucional de Capacitación  (Talento Humano) - PIC</t>
  </si>
  <si>
    <t>ACT_131</t>
  </si>
  <si>
    <t>Ejecutar y hacer seguimiento al Plan de Formación y Capacitación. Llevar registro de todas las actividades</t>
  </si>
  <si>
    <t>N/A</t>
  </si>
  <si>
    <t>7. Plan Estratégico de Talento Humano  (Talento Humano)</t>
  </si>
  <si>
    <t>ACT_132</t>
  </si>
  <si>
    <t>Ejecutar actividades de bienestar social. Llevar registro de todas las actividades</t>
  </si>
  <si>
    <t>ACT_133</t>
  </si>
  <si>
    <t>Otorgar estímulos e incentivos.</t>
  </si>
  <si>
    <t>ACT_134</t>
  </si>
  <si>
    <t>Implementar recomendaciones de la medición del clima organizacional</t>
  </si>
  <si>
    <t>10. Plan de Trabajo Anual en Seguridad y Salud en el Trabajo  (Talento Humano) - SST</t>
  </si>
  <si>
    <t>ACT_135</t>
  </si>
  <si>
    <t>Entregar la dotación de vestido y calzado.</t>
  </si>
  <si>
    <t>ACT_136</t>
  </si>
  <si>
    <t>Organizar Gestión en SST ( Extender actividades a las regionales)</t>
  </si>
  <si>
    <t>ACT_137</t>
  </si>
  <si>
    <t>Implementar subprograma de Seguridad Industrial</t>
  </si>
  <si>
    <t>ACT_138</t>
  </si>
  <si>
    <t>Implementar programa de Higiene Industrial</t>
  </si>
  <si>
    <t>ACT_139</t>
  </si>
  <si>
    <t>Subprograma de Medicina Preventiva y del Trabajo.</t>
  </si>
  <si>
    <t>ACT_140</t>
  </si>
  <si>
    <t>Elaborar Planes y Programas SST</t>
  </si>
  <si>
    <t>ACT_141</t>
  </si>
  <si>
    <t>1.1.2 Fortalecimiento de instancias de articulación y coordinación institucional.</t>
  </si>
  <si>
    <t>ACT_142</t>
  </si>
  <si>
    <t>Controlar el diligenciamiento de los acuerdos de Gestión  de los  Gerentes Públicos</t>
  </si>
  <si>
    <t>6. Plan de Previsión de Recursos Humanos  (Talento Humano)</t>
  </si>
  <si>
    <t>ACT_143</t>
  </si>
  <si>
    <t>Gestionar resolución de nombramientos, encargos, nombramientos en provisionalidad y renuncias</t>
  </si>
  <si>
    <t>ACT_144</t>
  </si>
  <si>
    <t>ACT_145</t>
  </si>
  <si>
    <t>Efectuar seguimiento a  la realización del proceso de entrenamiento por parte de los jefes inmediatos</t>
  </si>
  <si>
    <t>ACT_146</t>
  </si>
  <si>
    <t>Tramitar la nómina y llevar los registros estadísticos correspondientes.</t>
  </si>
  <si>
    <t>ACT_147</t>
  </si>
  <si>
    <t>Efectuar recobro de incapacidades a la EPS</t>
  </si>
  <si>
    <t>ACT_148</t>
  </si>
  <si>
    <t>Efectuar liquidación gastos de viaje.</t>
  </si>
  <si>
    <t>ACT_149</t>
  </si>
  <si>
    <t>Revisar, ajustar y socializar el Código de Integridad</t>
  </si>
  <si>
    <t>5. Plan Anual de Vacantes (Talento Humano)</t>
  </si>
  <si>
    <t>ACT_150</t>
  </si>
  <si>
    <t>Formular instructivo para la provisión de vacantes</t>
  </si>
  <si>
    <t>ACT_151</t>
  </si>
  <si>
    <t xml:space="preserve">Incrementar la calificación en la Matriz Estratégica de Talento Humano del DAFP. </t>
  </si>
  <si>
    <t>ACT_152</t>
  </si>
  <si>
    <t>ACT_186</t>
  </si>
  <si>
    <t>ACT_154</t>
  </si>
  <si>
    <t>Elaborar un documento para unificar  criterios que afectan la respuesta al ciudadano  en los diferentes canales de  atención (Presencial, Telefónico, Correo y PQRS) Si va homologado en la cadena de valor, se debe incorporar como parte del Sistema de Gestión de Calidad</t>
  </si>
  <si>
    <t>Atención al Ciudadano</t>
  </si>
  <si>
    <t>ACT_155</t>
  </si>
  <si>
    <t>Elaborar un protocolo de Atención al Ciudadano .</t>
  </si>
  <si>
    <t>ACT_156</t>
  </si>
  <si>
    <t>Brindar atención al Ciudadano  de manera presencial</t>
  </si>
  <si>
    <t>11. Plan Anticorrupción y de Atención al Ciudadano  (Planeación) - PAAC</t>
  </si>
  <si>
    <t>Monitorear y efectuar seguimiento a los riesgos de corrupción</t>
  </si>
  <si>
    <t>ACT_188</t>
  </si>
  <si>
    <t>ACT_159</t>
  </si>
  <si>
    <t>Diseñar y aplicar una encuesta para calificar la atención prestada en el Centro Integral de Atención al Ciudadano</t>
  </si>
  <si>
    <t>ACT_88</t>
  </si>
  <si>
    <t>Efectuar seguimiento a la Planeación Institucional.</t>
  </si>
  <si>
    <t>ACT_89</t>
  </si>
  <si>
    <t>Efectuar seguimiento a proyectos de inversión</t>
  </si>
  <si>
    <t>ACT_90</t>
  </si>
  <si>
    <t>ACT_163</t>
  </si>
  <si>
    <t>ACT_160</t>
  </si>
  <si>
    <t>ACT_189</t>
  </si>
  <si>
    <t>ACT_162</t>
  </si>
  <si>
    <t>ACT_157</t>
  </si>
  <si>
    <t>ACT_158</t>
  </si>
  <si>
    <t>Oficina de Tecnologías de la Información y las Comunicaciones</t>
  </si>
  <si>
    <t>ACT_19</t>
  </si>
  <si>
    <t>12. Plan Estratégico de Tecnologías de la Información y las Comunicaciones - PETI (Informatica)</t>
  </si>
  <si>
    <t>PAI_10 - Tecnologías de la Información y las Comunicaciones</t>
  </si>
  <si>
    <t>ACT_20</t>
  </si>
  <si>
    <t>Implementar IPV6 desde el punto de vista de Activos Fijos</t>
  </si>
  <si>
    <t>6. GESTION DEL CONOCIMIENTO Y LA INNOVACION</t>
  </si>
  <si>
    <t>ACT_21</t>
  </si>
  <si>
    <t>Implementar avances en el modelo de Seguridad y Privacidad de la información - MSPI</t>
  </si>
  <si>
    <t>ACT_22</t>
  </si>
  <si>
    <t>Implementar ruta de excelencia GEL - Plan de Gestión documental, desde el punto de vista personas</t>
  </si>
  <si>
    <t>13. Plan de Tratamiento de Riesgos de Seguridad y Privacidad de la Información (Informatica)</t>
  </si>
  <si>
    <t>ACT_23</t>
  </si>
  <si>
    <t>Mitigar y evitar los riesgos de Seguridad identificados en la matriz de riesgos de Seguridad, de acuerdo a los lineamientos para el tratamiento de riesgos definidos en la SPT.</t>
  </si>
  <si>
    <t>3.2.1.4 Seguridad digital</t>
  </si>
  <si>
    <t>14. Plan de Seguridad y Privacidad de la Información (Informatica)</t>
  </si>
  <si>
    <t>ACT_24</t>
  </si>
  <si>
    <t>Implementar el plan de tratamiento de riesgos de seguridad y privacidad de la información</t>
  </si>
  <si>
    <t>ACT_25</t>
  </si>
  <si>
    <t>Actualizar la Política de Seguridad de la Información de la Entidad.</t>
  </si>
  <si>
    <t>ACT_26</t>
  </si>
  <si>
    <t>Implementar Políticas de Seguridad</t>
  </si>
  <si>
    <t>ACT_27</t>
  </si>
  <si>
    <t>Mantener y ajustar modelo de continuidad de negocio</t>
  </si>
  <si>
    <t>ACT_28</t>
  </si>
  <si>
    <t>Definir el futuro del sistema Misional VIGIA mediante mesas de trabajo con las áreas involucradas</t>
  </si>
  <si>
    <t>ACT_29</t>
  </si>
  <si>
    <t xml:space="preserve">Implementar el sistema de telefonía IP </t>
  </si>
  <si>
    <t>ACT_30</t>
  </si>
  <si>
    <t>Efectuar mantenimiento software GLPI (reporte de cierre incorpore  en el trimestre correspondiente)</t>
  </si>
  <si>
    <t>2. Accesibilidad</t>
  </si>
  <si>
    <t>PEI_02 - Accesibilidad</t>
  </si>
  <si>
    <t>PR_03</t>
  </si>
  <si>
    <t>3. Sensibilización en materia de derechos y deberes en el sector transporte</t>
  </si>
  <si>
    <t>PEI_03 - Sensibilización en materia de derechos y deberes en el sector transporte</t>
  </si>
  <si>
    <t>ACT_06</t>
  </si>
  <si>
    <t>3.1 Adelantar campaña a 10200 personas</t>
  </si>
  <si>
    <t xml:space="preserve"># de personas sensibilizadas que usan el transporte formal / # de personas sensibilizadas </t>
  </si>
  <si>
    <t>PR_04</t>
  </si>
  <si>
    <r>
      <t xml:space="preserve">4. Biblioteca Jurídica Digital de la ST - </t>
    </r>
    <r>
      <rPr>
        <sz val="9"/>
        <color indexed="8"/>
        <rFont val="Calibri"/>
        <family val="2"/>
        <scheme val="minor"/>
      </rPr>
      <t>Compilación de normas, jurisprudencia y doctrina de asuntos jurídicos relacionados con las funciones de la Superintendencia de Transporte</t>
    </r>
  </si>
  <si>
    <t>PEI_04 - Biblioteca Jurídica Digital de la ST</t>
  </si>
  <si>
    <t>ACT_70</t>
  </si>
  <si>
    <t>4.1. Crear Herramienta</t>
  </si>
  <si>
    <t>Oficina Asesora Jurídica</t>
  </si>
  <si>
    <t># Compilaciones realizadas / # Compilaciones programadas</t>
  </si>
  <si>
    <t>ACT_71</t>
  </si>
  <si>
    <t>4.2. Divulgar Herramienta</t>
  </si>
  <si>
    <t>ACT_37</t>
  </si>
  <si>
    <t>Implementar el software de Inteligencia de Negocios en Cemat</t>
  </si>
  <si>
    <t>ACT_72</t>
  </si>
  <si>
    <t>4.3 Actualizar de la Herramienta</t>
  </si>
  <si>
    <t xml:space="preserve">5. Juventud y Meritocracia para la SuperTransporte </t>
  </si>
  <si>
    <t>ACT_129</t>
  </si>
  <si>
    <t>PR_06</t>
  </si>
  <si>
    <t xml:space="preserve">6. Implementación Sistema Único de Trámites </t>
  </si>
  <si>
    <t xml:space="preserve">PEI_06 - Implementación Sistema Único de Trámites </t>
  </si>
  <si>
    <t>ACT_31</t>
  </si>
  <si>
    <t>6.1 Levantar procesos y estructurar el sistema</t>
  </si>
  <si>
    <t>ACT_32</t>
  </si>
  <si>
    <t>ACT_33</t>
  </si>
  <si>
    <t>6.3 Seleccionar herramientas de desarrollo</t>
  </si>
  <si>
    <t>ACT_45</t>
  </si>
  <si>
    <t>Reestructurar el sistema de ingreso de información de fuentes externas</t>
  </si>
  <si>
    <t>ACT_46</t>
  </si>
  <si>
    <t>ACT_47</t>
  </si>
  <si>
    <t>Implementar el sistema de impresión controlada generando ahorro de papel y tiempo (Cultura de Cero Papel)</t>
  </si>
  <si>
    <t>ACT_48</t>
  </si>
  <si>
    <t>ACT_49</t>
  </si>
  <si>
    <t>Automatizar el  tema contractual</t>
  </si>
  <si>
    <t>ACT_50</t>
  </si>
  <si>
    <t>Implementar sistema de Gestión del Conocimiento</t>
  </si>
  <si>
    <t>ACT_51</t>
  </si>
  <si>
    <t>Implementar el Software de Almacén (Probable Interface con el SIIF)</t>
  </si>
  <si>
    <t>ACT_52</t>
  </si>
  <si>
    <t>Implementar el sistema de notificación electrónica considerando dispositivos biométricos y que se alimenten simultáneamente  las bases de datos.</t>
  </si>
  <si>
    <t>ACT_92</t>
  </si>
  <si>
    <t>Realizar seguimiento al proyecto de Mejoramiento de la Gestión y Capacidad Institucional para la Supervisión Integral a los vigilados a nivel nacional.</t>
  </si>
  <si>
    <t>ACT_190</t>
  </si>
  <si>
    <t>Gestión Documental</t>
  </si>
  <si>
    <t>ACT_164</t>
  </si>
  <si>
    <t>ACT_165</t>
  </si>
  <si>
    <t>Realizar jornadas de sensibilización sobre la importancia del proceso de gestión documental a las dependencias de la Entidad</t>
  </si>
  <si>
    <t>3. Plan Institucional de Archivos de la Entidad -PINAR (Gestión Documental)</t>
  </si>
  <si>
    <t>ACT_166</t>
  </si>
  <si>
    <t>ACT_167</t>
  </si>
  <si>
    <t>ACT_168</t>
  </si>
  <si>
    <t>ACT_169</t>
  </si>
  <si>
    <t>ACT_170</t>
  </si>
  <si>
    <t>ACT_171</t>
  </si>
  <si>
    <t>Gestionar información contable, financiera y presupuestal a entes externos (página web de la entidad)</t>
  </si>
  <si>
    <t>ACT_172</t>
  </si>
  <si>
    <t>ACT_173</t>
  </si>
  <si>
    <t>ACT_191</t>
  </si>
  <si>
    <t>ACT_175</t>
  </si>
  <si>
    <t>Recaudar cartera contribución especial y multas (cobro persuasivo)</t>
  </si>
  <si>
    <t>ACT_176</t>
  </si>
  <si>
    <t>Controlar la ejecución presupuestal</t>
  </si>
  <si>
    <t>ACT_177</t>
  </si>
  <si>
    <t>Gestionar la publicación de las hojas de vida de los funcionarios y contratistas de la SPT, en el aplicativo SIGEP</t>
  </si>
  <si>
    <t>ACT_179</t>
  </si>
  <si>
    <t>Administrar y actualizar los inventarios de la entidad</t>
  </si>
  <si>
    <t>ACT_180</t>
  </si>
  <si>
    <t>ACT_181</t>
  </si>
  <si>
    <t>Adelantar el trámite tendiente a la contratación de los bienes y servicios que según del plan de adquisiciones sean competencia de este grupo.</t>
  </si>
  <si>
    <t>ACT_182</t>
  </si>
  <si>
    <t xml:space="preserve">Atender y verificar cumplimiento de GLPI </t>
  </si>
  <si>
    <t>ACT_183</t>
  </si>
  <si>
    <t>Dirigir y controlar los  consumos y mantenimientos de Bienes y Servicios</t>
  </si>
  <si>
    <t>ACT_184</t>
  </si>
  <si>
    <t>ACT_185</t>
  </si>
  <si>
    <t>ACT_192</t>
  </si>
  <si>
    <t>ACT_61</t>
  </si>
  <si>
    <t>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t>
  </si>
  <si>
    <t>ACT_62</t>
  </si>
  <si>
    <t>Llevar a cabo las actuaciones encaminadas a lograr el cobro coactivo de la entidad</t>
  </si>
  <si>
    <t>ACT_63</t>
  </si>
  <si>
    <t>Elaborar los proyectos de actos administrativos de carácter general y particular a ser expedidos por el Superintendente de Transporte</t>
  </si>
  <si>
    <t>ACT_64</t>
  </si>
  <si>
    <t xml:space="preserve">Gestionar la defensa judicial de la entidad en los procesos prejudiciales, judiciales, extrajudiciales y administrativos en los cuales la Superintendencia de Transporte sea parte, así como promover e intervenir en las acciones </t>
  </si>
  <si>
    <t>ACT_65</t>
  </si>
  <si>
    <t>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t>
  </si>
  <si>
    <t>ACT_66</t>
  </si>
  <si>
    <t>ACT_187</t>
  </si>
  <si>
    <t>Divulgar programa servimos.</t>
  </si>
  <si>
    <t>ACT_273</t>
  </si>
  <si>
    <t>Delegatura de Protección al Usuario</t>
  </si>
  <si>
    <t>ACT_274</t>
  </si>
  <si>
    <t>ACT_275</t>
  </si>
  <si>
    <t>ACT_276</t>
  </si>
  <si>
    <t>ACT_277</t>
  </si>
  <si>
    <t>ACT_34</t>
  </si>
  <si>
    <t>6.4 Desarrollar e implementar la solución</t>
  </si>
  <si>
    <t>ACT_35</t>
  </si>
  <si>
    <t>6.5 Realizar pruebas</t>
  </si>
  <si>
    <t>ACT_36</t>
  </si>
  <si>
    <t>6.6 Poner en producción la Fase 1</t>
  </si>
  <si>
    <t>ACT_281</t>
  </si>
  <si>
    <t>ACT_282</t>
  </si>
  <si>
    <t>ACT_283</t>
  </si>
  <si>
    <t>31.1. Determinar asuntos sobre los que pueda existir un conflicto de competencia</t>
  </si>
  <si>
    <t>ACT_161</t>
  </si>
  <si>
    <t>ACT_213</t>
  </si>
  <si>
    <t>Investigación cobro de inspecciones no intrusivas. -Movimiento de contenedores</t>
  </si>
  <si>
    <t>ACT_214</t>
  </si>
  <si>
    <t>ACT_215</t>
  </si>
  <si>
    <t>PR_07</t>
  </si>
  <si>
    <t>7. Implementación  sistema de gestión documental o actualizar el actual.</t>
  </si>
  <si>
    <t>PEI_07 - Implementación  sistema de gestión documental o actualizar el actual.</t>
  </si>
  <si>
    <t>ACT_38</t>
  </si>
  <si>
    <t>7.1 Levantar procesos y estructurar el sistema</t>
  </si>
  <si>
    <t>ACT_39</t>
  </si>
  <si>
    <t>ACT_40</t>
  </si>
  <si>
    <t>ACT_41</t>
  </si>
  <si>
    <t>7.4 Elaborar y entregar de los Estudios Previos.</t>
  </si>
  <si>
    <t>ACT_220</t>
  </si>
  <si>
    <t>ACT_239</t>
  </si>
  <si>
    <t>Efectuar Intervenciones por corredor temporada alta</t>
  </si>
  <si>
    <t>ACT_240</t>
  </si>
  <si>
    <t>ACT_241</t>
  </si>
  <si>
    <t>ACT_242</t>
  </si>
  <si>
    <t>ACT_42</t>
  </si>
  <si>
    <t>7.4 Elaborar Evaluación Técnica de las Ofertas.</t>
  </si>
  <si>
    <t>PR_08</t>
  </si>
  <si>
    <t xml:space="preserve">8. Promoción y Consolidación de  la Protección de los Derechos de los Usuarios </t>
  </si>
  <si>
    <t xml:space="preserve">PEI_08 - Promoción y Consolidación de  la Protección de los Derechos de los Usuarios </t>
  </si>
  <si>
    <t>ACT_278</t>
  </si>
  <si>
    <t>ACT_279</t>
  </si>
  <si>
    <t>ACT_54</t>
  </si>
  <si>
    <t>Diseñar e implementar mecanismos de Supervisión Inteligente</t>
  </si>
  <si>
    <t>ACT_67</t>
  </si>
  <si>
    <t>ACT_261</t>
  </si>
  <si>
    <t>ACT_262</t>
  </si>
  <si>
    <t>ACT_263</t>
  </si>
  <si>
    <t>ACT_73</t>
  </si>
  <si>
    <t>ACT_284</t>
  </si>
  <si>
    <t>31.2. Desarrollar Mesas de trabajo para determinar las competencias con las diferentes autoridades en materia de protección al usuario</t>
  </si>
  <si>
    <t>ACT_74</t>
  </si>
  <si>
    <t>ACT_93</t>
  </si>
  <si>
    <t>Efectuar seguimiento a compromisos consolidados en Documentos CONPES</t>
  </si>
  <si>
    <t>ACT_01</t>
  </si>
  <si>
    <t>ACT_68</t>
  </si>
  <si>
    <t>Elaborar y divulgar la Circular Única del Sector Transporte</t>
  </si>
  <si>
    <t>ACT_69</t>
  </si>
  <si>
    <t>Elaborar el boletín jurídico del Sector Transporte</t>
  </si>
  <si>
    <t>ACT_280</t>
  </si>
  <si>
    <t>PR_09</t>
  </si>
  <si>
    <t>9. Súper Regiones</t>
  </si>
  <si>
    <t>PEI_09 - Súper Regiones</t>
  </si>
  <si>
    <t>ACT_04</t>
  </si>
  <si>
    <t>9.1 Efectuar presencia regional</t>
  </si>
  <si>
    <t xml:space="preserve"># Departamentos ST </t>
  </si>
  <si>
    <t>ACT_05</t>
  </si>
  <si>
    <t>9.2 Poner en marcha oficinas de la SPT</t>
  </si>
  <si>
    <t>Revisar y actualizar la Política de Administración del Riesgo y la metodología integrada para la gestión del riesgo en la Supertransporte</t>
  </si>
  <si>
    <t>ACT_53</t>
  </si>
  <si>
    <t>ACT_287</t>
  </si>
  <si>
    <t xml:space="preserve">Socializar el Mapa de Riesgos en la SPT </t>
  </si>
  <si>
    <t>ACT_248</t>
  </si>
  <si>
    <t>Formular las denuncias ante las autoridades competentes respecto de hechos constitutivos de faltas disciplinarias, fiscales, penales y demás que haya lugar</t>
  </si>
  <si>
    <t>ACT_10</t>
  </si>
  <si>
    <t>Diseñar y enviar información mediante comunicaciones Internas (push mails, pantallas o carteleras virtuales), informando las principales actividades desarrolladas por la entidad a nivel misional, normativo y administrativo.</t>
  </si>
  <si>
    <t>ACT_11</t>
  </si>
  <si>
    <t>Difundir la actividad misional de la entidad, a través de Boletines informativos</t>
  </si>
  <si>
    <t>ACT_12</t>
  </si>
  <si>
    <t>Implementar free press con medios de comunicación a nivel nacional</t>
  </si>
  <si>
    <t>ACT_13</t>
  </si>
  <si>
    <t>Desarrollar campañas informativas sobre temáticas de prevención dirigidas a los usuarios del Servicio de Transporte</t>
  </si>
  <si>
    <t>Elaborar el informe de Rendición de Cuentas 2019</t>
  </si>
  <si>
    <t>ACT_14</t>
  </si>
  <si>
    <t>Desarrollar campaña para socialización de informe de Rendición de Cuentas 2019</t>
  </si>
  <si>
    <t>Desarrollar y actualizar herramientas informáticas de interacción con los vigilados</t>
  </si>
  <si>
    <t>Asociar las metas y actividades formuladas en la planeación institucional de la vigencia  2019 con los derechos humanos y los objetivos de desarrollo sostenible que se están garantizando a través de la gestión institucional.</t>
  </si>
  <si>
    <t>Publicar los proyectos de actos administrativos y demás documentos de interés general que requieran ser sometidos a participación de la ciudadanía con el fin de recibir observaciones.</t>
  </si>
  <si>
    <t>3.2.2.3 Participación ciudadana en la gestión pública</t>
  </si>
  <si>
    <t>Participar en reuniones a nivel nacional, congresos nacionales o simposios del sector transporte para escuchar requerimientos, necesidades e interrogantes acerca del transporte público nacional.</t>
  </si>
  <si>
    <t>Desarrollar un foro virtual de una temática relacionada con Transito y transporte Terrestre</t>
  </si>
  <si>
    <t>ACT_289</t>
  </si>
  <si>
    <t>Desarrollar un chat temáticos de un tema relacionado con las acciones desarrolladas por la Delegatura de Concesiones e Infraestructura</t>
  </si>
  <si>
    <t>Desarrollar un chat temático de un tema relacionado con las acciones desarrolladas por la Delegatura de Puertos</t>
  </si>
  <si>
    <t>Llevar a cabo reuniones con la ciudadanía, vigilados y organizaciones cívicas para escuchar sus requerimientos y expectativas frente a las actividades misionales de la entidad y su proceso de rendición de cuentas (mesas de trabajo)</t>
  </si>
  <si>
    <t>Publicar encuestas web en el portal de la entidad preguntando a la ciudadanía acerca de las principales temáticas que desea se aborden en la rendición de cuentas</t>
  </si>
  <si>
    <t xml:space="preserve">Realizar audiencia virtual de rendición de cuentas </t>
  </si>
  <si>
    <t>Realizar audiencia pública de rendición de cuentas  presencial (depende de los recursos financieros de la entidad y de una posible convocatoria a una audiencia sectorial por parte del Mintransporte)</t>
  </si>
  <si>
    <t>Documentar compromisos, inquietudes y respuestas entregadas a la ciudadanía en mesas de trabajo, chats y foros</t>
  </si>
  <si>
    <t>(Actividades realizadas /Actividades programadas)*100</t>
  </si>
  <si>
    <t>Clasificar todas las consultas, sugerencias y recomendaciones realizadas a través de las diferentes herramientas de diálogo para establecer las respuestas que se deben generar, para publicar en página web</t>
  </si>
  <si>
    <t>Consolidar respuestas a la ciudadanía sobre inquietudes presentadas en la Audiencia de rendición de cuentas y publicar en página web</t>
  </si>
  <si>
    <t>Realizar campaña de sensibilización, para los Funcionarios y Contratistas, acerca de la importancia del ejercicio de rendición de cuentas</t>
  </si>
  <si>
    <t>Desarrollar campaña de Sensibilización sobre rendición de cuentas dirigido a vigilados y publico en general</t>
  </si>
  <si>
    <t>Desarrollar una actividad de participación y colaboración abierta a través de Urna de Cristal.</t>
  </si>
  <si>
    <t>Evaluar actividades de sensibilización</t>
  </si>
  <si>
    <t>Realizar seguimiento al cumplimiento de las actividades propuestas en el Plan de Rendición de Cuentas</t>
  </si>
  <si>
    <t>Realizar la medición de los indicadores por componente de Rendición de Cuentas</t>
  </si>
  <si>
    <t>Elaborar el informe final de rendición de cuentas de la entidad</t>
  </si>
  <si>
    <t>Poner en funcionamiento la Delegatura para la protección de los usuarios del servicio de transporte, en cumplimiento del decreto 2409 de 2018.</t>
  </si>
  <si>
    <t>ACT_291</t>
  </si>
  <si>
    <t>Realizar campañas informativas sobre la responsabilidad de los servidores públicos frente a los derechos de los usuarios del Servicio de Transporte</t>
  </si>
  <si>
    <t>Poner en conocimiento de los Ciudadanos el funcionamiento del Centro de Conciliación, Arbitraje y Amigable Composición y realizar seguimiento a su gestión</t>
  </si>
  <si>
    <t>Realizar seguimiento a la atención telefónica a través del centro de contacto</t>
  </si>
  <si>
    <t>Planear y desarrollar actividades de capacitación relacionadas con el fortalecimiento de las competencias de los servidores públicos que atienden directamente a los ciudadanos</t>
  </si>
  <si>
    <t>Planear y desarrollar actividades de capacitación relacionadas con el fortalecimiento de la cultura de transparencia y cero tolerancia de la corrupción, a través de herramientas presenciales y no presenciales</t>
  </si>
  <si>
    <t>Desarrollar espacios de sensibilización para fortalecer la cultura de servicio al interior de la Entidad.</t>
  </si>
  <si>
    <t>Elaborar periódicamente informes de PQRSD, que incluyan las PQRS atendidas por la Entidad y publicarlos en la página web de la Entidad.</t>
  </si>
  <si>
    <t>No de Informes de PQRS publicados</t>
  </si>
  <si>
    <t>Se tiene planeado  publicar en web  el informe semestral de las PQRS, se debe publicar en junio de 2019</t>
  </si>
  <si>
    <t>ACT_293</t>
  </si>
  <si>
    <t>Desarrollar actividades de promoción y prevención de los derechos de los usuarios del servicio de transporte</t>
  </si>
  <si>
    <t>Mantener actualizada la información del botón de transparencia de la Superintendencia de Transporte</t>
  </si>
  <si>
    <t>Actualizar, publicar y socializar los datos abiertos con que cuenta la Entidad</t>
  </si>
  <si>
    <t>Mantener actualizados los Trámites de cara al ciudadano en el Sistema Único de Información de Trámites - SUIT</t>
  </si>
  <si>
    <t>Desarrollar actividades de sensibilización dirigidas a las diferentes dependencias de la Entidad, sobre la elaboración de las respuestas a las solicitudes de la ciudadanía.</t>
  </si>
  <si>
    <t>Desarrollar campaña de comunicaciones, dando a conocer a la Ciudadanía los mecanismos para colocar denuncias ante la Superintendencia de Transporte</t>
  </si>
  <si>
    <t>Realizar seguimiento a la implementación del Modelo de Seguridad y Privacidad de la Información</t>
  </si>
  <si>
    <t>Realizar seguimiento a la implementación de la Política de Gobierno Digital</t>
  </si>
  <si>
    <t>15. Plan de Participación Ciudadano</t>
  </si>
  <si>
    <t xml:space="preserve">Caracterizar  los grupos de valor </t>
  </si>
  <si>
    <t>Conformar y capacitar un equipo de trabajo que lidere el proceso de planeación  e implementación de los ejercicios de participación ciudadana (involucrando direcciones misionales y dependencias de apoyo)</t>
  </si>
  <si>
    <t xml:space="preserve">Identificar las instancias de participación legalmente establecidas que se deben involucrar para cumplir con la misión de la entidad, con las áreas misionales y de apoyo a la gestión y establecer:
1. 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 </t>
  </si>
  <si>
    <t>Definir los recursos, alianzas, convenios y demás asociados a las actividades que se implementarán en la entidad para promover la participación ciudadana.</t>
  </si>
  <si>
    <t>PAI_12 - Promoción efectiva de la participación ciudadana</t>
  </si>
  <si>
    <t>ACT_83</t>
  </si>
  <si>
    <t>Diseñar y divulgar el  cronograma que identifica y define los espacios de participación ciudadana, presenciales y virtuales, que se emplearán y los grupos de valor (incluye instancias legalmente conformadas) que se involucrarán en su desarrollo.</t>
  </si>
  <si>
    <t>ACT_84</t>
  </si>
  <si>
    <t>Definir el procedimiento interno para implementar la ruta (antes, durante y después) a seguir para el desarrollo de los espacios de participación ciudadana.</t>
  </si>
  <si>
    <t>Definir y divulgar el procedimiento que empleará la entidad en cada tipo de espacio de participación ciudadana definido previamente  en el cronograma.</t>
  </si>
  <si>
    <t>Establecer el formato interno de reporte de las actividades de participación ciudadana que se realizarán en toda la entidad.</t>
  </si>
  <si>
    <t xml:space="preserve">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
</t>
  </si>
  <si>
    <t>ACT_205</t>
  </si>
  <si>
    <t>ACT_193</t>
  </si>
  <si>
    <t>ACT_78</t>
  </si>
  <si>
    <t>Desarrollar actividades de seguimiento a la gestión documental de las dependencias  según selectivo y ejecutar en la OCI la gestión documental.</t>
  </si>
  <si>
    <t>Oficina de Control Interno</t>
  </si>
  <si>
    <t>7. CONTROL INTERNO</t>
  </si>
  <si>
    <t>7.1 Control interno</t>
  </si>
  <si>
    <t>ACT_79</t>
  </si>
  <si>
    <t>Realizar una (1) estrategia de "Enfoque Hacia la Prevención - Cultura del Control".</t>
  </si>
  <si>
    <t>ACT_80</t>
  </si>
  <si>
    <t>ACT_81</t>
  </si>
  <si>
    <t>ACT_82</t>
  </si>
  <si>
    <t>Ejecutar las auditorías internas, seguimientos y evaluaciones del Sistema de Gestión y Sistema de Control Interno según selectivo, con enfoque en riesgos, que genere valor para la toma de decisiones y cumplimiento de la misión y objetivos institucionales.</t>
  </si>
  <si>
    <t>ACT_294</t>
  </si>
  <si>
    <t>Verificar la visibilización de la ejecución del Plan anticorrupción y mapa de riesgos, según los cortes establecidos.</t>
  </si>
  <si>
    <t>ACT_86</t>
  </si>
  <si>
    <t>Evaluar y verificar, por parte de la oficina de control interno, el cumplimiento de la estrategia de participación ciudadana.</t>
  </si>
  <si>
    <t>COMPONENTES</t>
  </si>
  <si>
    <t>LLAVE_Avance_Periodo</t>
  </si>
  <si>
    <t>ACTIVIDADES</t>
  </si>
  <si>
    <t>RATIO_ACTIVIDADES</t>
  </si>
  <si>
    <t>PERIODO</t>
  </si>
  <si>
    <t>PLANEADO</t>
  </si>
  <si>
    <t>EJECUTADO</t>
  </si>
  <si>
    <t>CUMPLIMIENTO</t>
  </si>
  <si>
    <t>Planeado_Acumulado_Año</t>
  </si>
  <si>
    <t>Ejecutado_Acumulado_año</t>
  </si>
  <si>
    <t>%_Cumplimiento_Acumulado</t>
  </si>
  <si>
    <t>%_PLANEADO</t>
  </si>
  <si>
    <t>%_EJECUTADO</t>
  </si>
  <si>
    <t>DIF_TOTAL_%</t>
  </si>
  <si>
    <t>%_RATIO</t>
  </si>
  <si>
    <t>Misional</t>
  </si>
  <si>
    <t>Administrativa</t>
  </si>
  <si>
    <t>Inversión</t>
  </si>
  <si>
    <t>Financiera</t>
  </si>
  <si>
    <t>SIT</t>
  </si>
  <si>
    <t>%</t>
  </si>
  <si>
    <t>RATIO</t>
  </si>
  <si>
    <t>% ACTIVIDADES</t>
  </si>
  <si>
    <t>METAS</t>
  </si>
  <si>
    <t xml:space="preserve">25% 
- Emitir, socializar, implementar y efectuar seguimiento al documento de  lineas de acción para la realización de campañas de promoción y prevención en  zonas geógraficas Identificadas. "+ Desarrollo Empresarial Marítimo y Fluvial + Formalización" con las entidades involucradas en su implementación y la población objetivo.
</t>
  </si>
  <si>
    <t>2.Accesibilidad</t>
  </si>
  <si>
    <t>40%
Expedir, divulgar y socializar circular</t>
  </si>
  <si>
    <t>3. Sensibilización en materia de derechos y deberes en el sector transporte.</t>
  </si>
  <si>
    <t>1 campaña a
10.000 personas</t>
  </si>
  <si>
    <t>4. Biblioteca Jurídica Digital de la ST - Compilación de normas, jurisprudencia y doctrina de asuntos jurídicos relacionados con las funciones de la Superintendencia de Transporte</t>
  </si>
  <si>
    <t>70%  
Creación de la herramienta</t>
  </si>
  <si>
    <t xml:space="preserve"> 70% 
Determinación de criterios, selección, vinculación, inducción y reinducción de personal</t>
  </si>
  <si>
    <t>25% 
Levantamiento de procesos estructuración del sistema, elaboracion de términos de referencia, prototipo, selección herramientas de desarrollo, desarrollo e implementación de solucion, pruebas, puesta en producción Fase 1</t>
  </si>
  <si>
    <t>25%  
Levantamiento de información, elaboración de términos de referencia, recepción de ofertas, estudios previos y contratación.</t>
  </si>
  <si>
    <t>33% 
Fijación de la politíca y determinación del contenido de cursos e-learning, divulgación y capacitación en general.</t>
  </si>
  <si>
    <t>66% 
Fortalecer el cubrimiento en 21 departamentos del país</t>
  </si>
  <si>
    <t>Operacional</t>
  </si>
  <si>
    <t>Talento Humano</t>
  </si>
  <si>
    <t>Tecnologías de la Información y las Comunicaciones</t>
  </si>
  <si>
    <t>Cuenta de COD_ACTIVIDADES</t>
  </si>
  <si>
    <t>Evaluar la Implementación del Modelo Integrado de Planeación y Gestión – Mipg,  según las dimensiones y Líneas de Defensa</t>
  </si>
  <si>
    <t>%_INDICADOR_INICIAL</t>
  </si>
  <si>
    <t>%_INDICADOR_FINAL</t>
  </si>
  <si>
    <t>ESTADO_Meta</t>
  </si>
  <si>
    <t>PLAN INDICATIVO CUATRIENAL Y/O PLAN ESTRATEGICO INSTITUCIONAL - PEI 2019 - 2022</t>
  </si>
  <si>
    <t>1. ESTRETEGIA PND</t>
  </si>
  <si>
    <t>1. OBJETIVOS ESTRATEGICOS</t>
  </si>
  <si>
    <t>2. PROYECTOS</t>
  </si>
  <si>
    <t>3. RESPONSABLE</t>
  </si>
  <si>
    <t>4. FORMULA DEL INDICADOR</t>
  </si>
  <si>
    <t>5. META CUATRENIO</t>
  </si>
  <si>
    <t>6. META 2019</t>
  </si>
  <si>
    <t>7. META 2020</t>
  </si>
  <si>
    <t>8. META 2021</t>
  </si>
  <si>
    <t>9. META 2022</t>
  </si>
  <si>
    <t xml:space="preserve">1.1.1 Reforma institucional y gobernanza del sector transporte,
1.2.1 Actualización del Plan Nacional de Seguridad Vial 2011-2021, con horizonte de 10 años.
1.2.5 Aplicación de las mejores prácticas de regulación técnica vehicular y de elementos de protección personal.
2.1.3 Uso responsable y eficiente del vehículo particular y la infraestructura para disminución de la congestión, la contaminación y la siniestralidad.
2.2.1 Aumento de la calidad del transporte público colectivo,
3.3.2  Desarrollar acciones necesarias para impulsar la renovación y repotenciación de la flota fluvial.
4.3.1 Diseño de esquemas para la prestación sostenible de servicios de transporte público.
</t>
  </si>
  <si>
    <t>1. FORTALECER LA VIGILANCIA</t>
  </si>
  <si>
    <t xml:space="preserve">25% Socialización y coordinación con entidades del sector.
</t>
  </si>
  <si>
    <t>25% 
Actividades concretas con comunidades organizadas y no organizadas.</t>
  </si>
  <si>
    <t>25% 
Seguimiento a través de campañas, visitas, entre otros.</t>
  </si>
  <si>
    <t># de actividades realizadas  / # de actividades programadas</t>
  </si>
  <si>
    <t>20%
Capacitación y acompañamiento</t>
  </si>
  <si>
    <t>Despacho - Comunicaciones</t>
  </si>
  <si>
    <r>
      <t> 30.000</t>
    </r>
    <r>
      <rPr>
        <sz val="8"/>
        <color indexed="10"/>
        <rFont val="Arial Narrow"/>
        <family val="2"/>
      </rPr>
      <t>personas</t>
    </r>
  </si>
  <si>
    <t>1 campaña a 10.000 personas</t>
  </si>
  <si>
    <r>
      <t xml:space="preserve">4. Biblioteca Jurídica Digital de la ST - </t>
    </r>
    <r>
      <rPr>
        <sz val="10"/>
        <color indexed="8"/>
        <rFont val="Arial Narrow"/>
        <family val="2"/>
      </rPr>
      <t>Compilación de normas, jurisprudencia y doctrina de asuntos jurídicos relacionados con las funciones de la Superintendencia de Transporte</t>
    </r>
  </si>
  <si>
    <t>Oficina Juridica</t>
  </si>
  <si>
    <t>10% Actualización y Divulgación</t>
  </si>
  <si>
    <t>10% 
Actualización y Divulgación</t>
  </si>
  <si>
    <t>10% Implementación</t>
  </si>
  <si>
    <t>2. FORTALECER LAS TECNOLOGIAS DE LA INFORMACIÓN Y LAS TELECOMUNICACIONES</t>
  </si>
  <si>
    <t>Oficina TICS</t>
  </si>
  <si>
    <t># Etapas realizadas / #Etapas programadas</t>
  </si>
  <si>
    <t>25% Automatización de procesos fase 2</t>
  </si>
  <si>
    <t>25% Automatización de procesos  fase 3</t>
  </si>
  <si>
    <t>25% Seguimiento</t>
  </si>
  <si>
    <t xml:space="preserve">25% 
Construcción de base de datos tecnologica para acceso a expedientes. - Digitalización de excedentes judiciales y demás dependencias de la entidad. </t>
  </si>
  <si>
    <t>25% 
Implementación de Tabla de Control de Acceso y Manejo del Documento Electrónico.</t>
  </si>
  <si>
    <t>25% 
Mejora continua</t>
  </si>
  <si>
    <t>3. BRINDAR PROTECCIÓN AL USUARIO</t>
  </si>
  <si>
    <t>Delegatura Protección al Usuario</t>
  </si>
  <si>
    <t>33% 
Emisión de una cartilla digital y lanzamiento de  dos cursos de e-learning.</t>
  </si>
  <si>
    <t>33% Lanzamiento de libro de protección de usuarios en el sector transporte.</t>
  </si>
  <si>
    <t>2.1.6 Optimización del transporte de carga urbana e integración con los nodos logísticos</t>
  </si>
  <si>
    <t>4. FORTALECER LA PRESENCIA EN LAS REGIONALES</t>
  </si>
  <si>
    <t xml:space="preserve">Despacho - Regionales </t>
  </si>
  <si>
    <t>100% -32</t>
  </si>
  <si>
    <t>75% 
Fortalecer el cubrimiento en 23 departamentos del país</t>
  </si>
  <si>
    <t>100%-Fortalecer el cubrimiento en 32 departamentos del país</t>
  </si>
  <si>
    <t>METAS_ENTREGABLES</t>
  </si>
  <si>
    <t>Gestión del Conocimiento</t>
  </si>
  <si>
    <t>Ninguno</t>
  </si>
  <si>
    <t>Fecha</t>
  </si>
  <si>
    <t>Coordinador_Atención_al_Ciudadano</t>
  </si>
  <si>
    <t>Coordinador_de_Notificaciones</t>
  </si>
  <si>
    <t>Coordinador_Gestión_Documental</t>
  </si>
  <si>
    <t>Coordinador_Grupo_Control_Interno_Disciplinario</t>
  </si>
  <si>
    <t>Coordinador_Grupo_de_Conciliación</t>
  </si>
  <si>
    <t>Coordinador_Grupo_Talento_Humano</t>
  </si>
  <si>
    <t>Director_Administrativo</t>
  </si>
  <si>
    <t>Director_de_Investigaciones_de_Concesiones_e_Infraestructura</t>
  </si>
  <si>
    <t>Director_de_Investigaciones_de_Transito_y_Transporte_Terrestre_Automotor</t>
  </si>
  <si>
    <t>Director_Financiero</t>
  </si>
  <si>
    <t>Jefe_Oficina_de_Tecnologias_de_la_Información_y_las_Comunicaciones</t>
  </si>
  <si>
    <t>Jefe_Oficina_Asesora_Planeación</t>
  </si>
  <si>
    <t>Jefe_Oficina_Jurídica</t>
  </si>
  <si>
    <t>Oficina_de_Control_Interno</t>
  </si>
  <si>
    <t>Secretaria_General</t>
  </si>
  <si>
    <t>SuperIntendente</t>
  </si>
  <si>
    <t>Superintendente_Delegado_de_Concesiones_e_Infraestructura</t>
  </si>
  <si>
    <t>Superintendente_Delegado_de_Puertos</t>
  </si>
  <si>
    <t>Superintendente_Delegado_de_Transito_y_Transporte_Terrestre_Automotor</t>
  </si>
  <si>
    <t>Director_de_Investigaciones_Protección_al_Usuario</t>
  </si>
  <si>
    <t>IV_Trim</t>
  </si>
  <si>
    <t>III_Trim</t>
  </si>
  <si>
    <t>II_Trim</t>
  </si>
  <si>
    <t>I_Trim</t>
  </si>
  <si>
    <t>Cierre_Actividad</t>
  </si>
  <si>
    <t>4. Generar planes de acción a las aerolíneas, respecto al cumplimiento de obligaciones en comercio electrónico.</t>
  </si>
  <si>
    <t>3. Gestionar las PQRS en los términos de ley</t>
  </si>
  <si>
    <t>1. Publicar cartilla sobre los derechos y deberes de los usuarios en el transporte terrestre, en el desarrollo de actividades de promoción y prevención.</t>
  </si>
  <si>
    <t>2. Publicar cartilla sobre los derechos y deberes de los usuarios en el transporte aéreo, en el desarrollo de actividades de promoción y prevención.</t>
  </si>
  <si>
    <t>1. Crear un repositorio de conocimiento con las principales decisiones en materia de protección al usuario.</t>
  </si>
  <si>
    <t>Acusar recibo dentro de los siguientes 15 días a la radicación de la Queja</t>
  </si>
  <si>
    <t>Responder los derechos de petición en los términos de ley</t>
  </si>
  <si>
    <t>10</t>
  </si>
  <si>
    <t>1</t>
  </si>
  <si>
    <t>5</t>
  </si>
  <si>
    <t>9</t>
  </si>
  <si>
    <t>3</t>
  </si>
  <si>
    <t>2</t>
  </si>
  <si>
    <t>Elaboración del texto</t>
  </si>
  <si>
    <t>Publicación en la página web de la entidad</t>
  </si>
  <si>
    <t>Atender Fallos de 6 investigaciones abiertas.</t>
  </si>
  <si>
    <t>2. Realizar visitas de inspección a vigilados</t>
  </si>
  <si>
    <t>Evaluación con el diseñador y programador del curso, con el fin de revisar el contenido</t>
  </si>
  <si>
    <t>Salida a operación del curso en línea</t>
  </si>
  <si>
    <t>6. Realizar actividades de divulgación y capacitación en general sobre la Delegatura de Protección al usuario los derechos y deberes de los mismos</t>
  </si>
  <si>
    <t>Recopilación de decisiones en materia de protección de usuarios</t>
  </si>
  <si>
    <t>Elaboración de fichas bibliográficas de cada decisión</t>
  </si>
  <si>
    <t>Publicación en la biblioteca virtual de la entidad</t>
  </si>
  <si>
    <t>Definir asuntos en los cuales pueda existir conflicto de competencia.</t>
  </si>
  <si>
    <t xml:space="preserve">Definir asuntos en los cuales pueda existir conflicto de competencia. </t>
  </si>
  <si>
    <t>Preparación y realización de la visita de inspección</t>
  </si>
  <si>
    <t>Informe de las visitas.</t>
  </si>
  <si>
    <t>Realizar barrido en páginas web de aerolíneas para determinar si hay presuntos incumplimientos</t>
  </si>
  <si>
    <t>Realizar solicitud de plan de acción, con la presentación de lo encontrado.</t>
  </si>
  <si>
    <t>Visita a páginas web de vigilados</t>
  </si>
  <si>
    <t>ACT_295</t>
  </si>
  <si>
    <t>ACT_296</t>
  </si>
  <si>
    <t>ACT_298</t>
  </si>
  <si>
    <t>ACT_297</t>
  </si>
  <si>
    <t>ACT_299</t>
  </si>
  <si>
    <t>Realizar barrido en páginas web de agencias de viajes para determinar si hay presuntos incumplimientos</t>
  </si>
  <si>
    <t>7. Gestionar ingresos a 36 aeropuertos del territorio nacional, con el fin de garantizar la presencia institucional en cada uno de ellos</t>
  </si>
  <si>
    <t>Recolección documental</t>
  </si>
  <si>
    <t>Envío de documentación</t>
  </si>
  <si>
    <t>Recepción de permisos (No depende de la Entidad)</t>
  </si>
  <si>
    <t>4</t>
  </si>
  <si>
    <t>Cuenta de OBJETIVOS_ESTRATEGICOS_PEI</t>
  </si>
  <si>
    <t>7</t>
  </si>
  <si>
    <t>Durante el mes de mayo, fueron realizadas dos jornadas de capacitación así: 
1. Tema: Relación con el ciudadano.  Lugar: ESAP  Asistentes: 5 - Intensidad: 16 horas.
2. Tema: Atención al Ciudadano. Lugar: U. Nacional  Asistentes: 6 - Intensidad: 4 horas.</t>
  </si>
  <si>
    <t>AÑO</t>
  </si>
  <si>
    <t>Superintendente_Delegado_de_Protección_al_Usuario</t>
  </si>
  <si>
    <t>Director_de_Promoción_y_Prevención_de_Protección_al_Usuario</t>
  </si>
  <si>
    <t>ACT_300</t>
  </si>
  <si>
    <t>Cuenta de Cierre_Actividad</t>
  </si>
  <si>
    <t>Cuenta de Cierre_Actividad2</t>
  </si>
  <si>
    <t>Realizar el seguimiento a la ejecución  ** del presupuesto de Funcionamiento de la Supertransporte</t>
  </si>
  <si>
    <t>Informe Financiero</t>
  </si>
  <si>
    <t>Recaudo de la contribución especial de Vigilancia</t>
  </si>
  <si>
    <t>Gestión Cartera</t>
  </si>
  <si>
    <t>Coordinador_Cobro_Coactivo</t>
  </si>
  <si>
    <t>LLAVE_Avance_Actividades_Formulario</t>
  </si>
  <si>
    <t>Actuario</t>
  </si>
  <si>
    <t>Despacho_Superintendencia</t>
  </si>
  <si>
    <t>6</t>
  </si>
  <si>
    <t>Delegatura_de_Concesiones_e_Infraestructura</t>
  </si>
  <si>
    <t>8</t>
  </si>
  <si>
    <t>Delegatura_de_Puertos</t>
  </si>
  <si>
    <t>Delegatura_de_Protección_al_Usuario</t>
  </si>
  <si>
    <t>Delegatura_de_Transito_y_Transporte_Terrestre_Automotor</t>
  </si>
  <si>
    <t>Oficina_Asesora_de_Planeación</t>
  </si>
  <si>
    <t>Oficina_de_Tecnologías_de_la_Información_y_las_Comunicaciones</t>
  </si>
  <si>
    <t>Oficina_Asesora_Jurídica</t>
  </si>
  <si>
    <t>Generar la Notificación de los Actos Administrativos.</t>
  </si>
  <si>
    <t>Generar Respuestas a Solicitudes de Información, Ejecutorias y PQRS, allegadas al área.</t>
  </si>
  <si>
    <t>Tramite a las solicitudes de Información allegadas al área</t>
  </si>
  <si>
    <t>Tramite Interno de Correspondencia</t>
  </si>
  <si>
    <t>Tramite de Egreso de Correspondencia.</t>
  </si>
  <si>
    <t>Transferencias de Documentos Realizadas</t>
  </si>
  <si>
    <t>Atención a clientes externos - Notificaciones Personales, Archivo de gestión de Notificaciones - FUID, Tramites Internos. (Desarrollar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t>
  </si>
  <si>
    <t>Base de Datos de Notificaciones y Actualización del FUID</t>
  </si>
  <si>
    <t>Documento para aprobación del Sistema Integrado de Conservación - SIC</t>
  </si>
  <si>
    <t>Jornada de Sensibilización del Proceso Gestión Documental.</t>
  </si>
  <si>
    <t>Componente</t>
  </si>
  <si>
    <t>Subcomponente</t>
  </si>
  <si>
    <t xml:space="preserve"> COD_Actividades</t>
  </si>
  <si>
    <t xml:space="preserve"> Actividades</t>
  </si>
  <si>
    <t>Meta o producto</t>
  </si>
  <si>
    <t>Indicador</t>
  </si>
  <si>
    <t xml:space="preserve">Responsable </t>
  </si>
  <si>
    <t>1.1</t>
  </si>
  <si>
    <t>Política de Administración del Riesgo y la metodología integrada para la gestión del riesgo actualizadas</t>
  </si>
  <si>
    <t>Se realizó una actualización a la Política de Administración la cual fuen entregada a la Oficina de TICS, para su revisión e incorporación de la metodología para la identificación, evaluación y control de los riesgos de seguridad digital.
Se revisó la información entregada por la Oficina de Tecnologías de la Información y las Comunicaciones, se realizó la actualización del formato para mapa de riesgos de los procesos, el cual fue enviado a la Oficina de TICS para su validación, se encuentra pendiente, las observaciones por parte de esta Oficina, para proceder con el envío al Comité de Coordinación de Control Interno.</t>
  </si>
  <si>
    <t>Se consolidó el documento de la propuesta de la Polítca de Administración del riesgo y se envío a los miembros del Comité de Coordinación de Control Interno, las observaciones recibidas fueron debidamente analizadas e incorporadas al documento, el cual fue consolidado con los ajustes realizados por la Oficina de TICS y la Oficina Asesora de Planeación y esta pendiente de Aprobación por dicho comite, el cual se tiene programado para el próximo 11 de septiembre</t>
  </si>
  <si>
    <t>Socializar la Política de Administración del Riesgo y la metodología integrada para la administración del riesgo en la Supertransporte.</t>
  </si>
  <si>
    <t>Política de Administración del Riesgo y la metodología integrada para la administración del riesgo socializadas</t>
  </si>
  <si>
    <t>Se realizará una vez se apruebe la nueva versión de la Política de Administración del Riesgo</t>
  </si>
  <si>
    <t>2.1</t>
  </si>
  <si>
    <t>Revisión y actualización de mapa de riesgos</t>
  </si>
  <si>
    <t>Mapa de riesgos actualizado</t>
  </si>
  <si>
    <t>(No de mapas de riesgo actualizados/Total de Mapas de riesgo)*100</t>
  </si>
  <si>
    <t>Todas las Áreas de la Supertransporte</t>
  </si>
  <si>
    <t>Se realizó verificación de las fechas de finalización de los planes de manejo de los mapas de riesgo, de los cuales en el primer cuatrimestre del año se debian actualizar: Gestión del Talento Humano, Gestión de TICS, Gestión Estratégica de la Información, Gestión de Criterios y Riesgos de Supervisión, Registro, Vigilancia. Inspección y Control.
Se realizó solicitud a los  Jefes de los procesos la evaluación de los mapas de riesgo, se logró actualizar y publicar los mapas de riesgo de los procesos: Gestión del Talento Humano y Gestión de TICS, a pesar de que se inciaron reuniones de actualización para los procesos misionales, no fue posible la actualización de estos procesos ya que estan sujetos a la implementación del Decreto 2409 de 2018.</t>
  </si>
  <si>
    <t>No ha sido posible actualizar los mapas de riesgo de los procesos, debido a que aún no se ha aprobado la Política de Administración del Riesgo</t>
  </si>
  <si>
    <t>Consolidación del mapa de riesgos</t>
  </si>
  <si>
    <t>Mapa de riesgos consolidado</t>
  </si>
  <si>
    <t>Se realizó la consolidación del mapa de riesgos institucional, con corte a 31 de enero de 2019, una vez aprobados los mapas de riesgos de Talento Humano y Gestión de TICS, se realizó una actualización con corte al 14 de marzo de 2019.</t>
  </si>
  <si>
    <t>Actividad cumplida en el primer periodo, se encuentra publicada la versión vigente en la página web: https://www.supertransporte.gov.co/documentos/2019/Marzo/Planeacion_15/MAPA_DE_RIESGOS_CONSOLIDADO_14032019.xlsx</t>
  </si>
  <si>
    <t>3.1</t>
  </si>
  <si>
    <t>Publicación del mapa de riesgos consolidado en el botón de transparencia e intranet</t>
  </si>
  <si>
    <t>Mapa de riesgos consolidado publicado en botón de transparencia e intranet</t>
  </si>
  <si>
    <t>El mapa de riesgos institucional se encuentra publicado en la Página web.</t>
  </si>
  <si>
    <t>El mapa de riesgos institucional se encuentra publicado en la Página web: https://www.supertransporte.gov.co/documentos/2019/Marzo/Planeacion_15/MAPA_DE_RIESGOS_CONSOLIDADO_14032019.xlsx</t>
  </si>
  <si>
    <t xml:space="preserve">Mapa de riesgos socializado en la SPT </t>
  </si>
  <si>
    <t>Se realizó la consolidación del mapa de riesgos institucional, el cual se encuentra pendiente de presentar al comité institucional de gestión y desempeño, una vez sea verificado por el comité institucional de gestión y desempeño, se procederá con su socialización.</t>
  </si>
  <si>
    <t>Se realizó socialización del mapa de riesgos institucional en el Comité Virtual Institucional de Gestión y Desempeño, el día 20 de Agosto de 2019, a través de la aplicación Microsoft Teams:
https://teams.microsoft.com/l/file/26f38a5d-1e47-4f5b-a90a-fa4688c506ff?tenantId=02f338c2-5dfa-4ce9-9ed1-2e6f5524cc75&amp;fileType=pptx&amp;objectUrl=https%3A%2F%2Fsupertransporte.sharepoint.com%2Fsites%2FPlanSemestraldetrabajo-OAP%2FDocumentos%2520compartidos%2F20Ago.pptx&amp;serviceName=recent</t>
  </si>
  <si>
    <t>4.1</t>
  </si>
  <si>
    <t>Mapa de riesgos monitoreado</t>
  </si>
  <si>
    <t>(No de mapas de riesgo monitoreados /Total de Mapas de riesgo)*100</t>
  </si>
  <si>
    <t>Se incluyó como parte del PAI en todas las dependencias de la Entidad, una actividad relacionada con el monitoreo de los mapas de riesgo, esto con el fin de que las áreas en el seguimiento de su planeación lo tengan presente. Adicionalmente la Oficina de Control através del memorando No 20192000045653, realizó la solicitud del seguimiento correspondiente al corte del 30 de abril del presente año.</t>
  </si>
  <si>
    <t xml:space="preserve">Se incluyó como parte del PAI en todas las dependencias de la Entidad, una actividad relacionada con el monitoreo de los mapas de riesgo, esto con el fin de que las áreas en el seguimiento de su planeación lo tengan presente. </t>
  </si>
  <si>
    <t>5.1.</t>
  </si>
  <si>
    <t>Denuncias realizadas</t>
  </si>
  <si>
    <t>(No. de casos puestos en conocimiento de la OAJ constitutivos de faltas disciplinarias, fiscales, penales y demás que haya lugar/No. de denuncias realizadas)*100</t>
  </si>
  <si>
    <t>Desde la Oficina Asesora Jurídica se realizaron 3 denuncias sobre los hechos detectados, ante la Fiscalía General de la Nación.</t>
  </si>
  <si>
    <t>Desde la Oficina Asesora Jurídica se realizaron 4 denuncias sobre hechos presuntamente constitutivos de delitos ante la Fiscalía General de la Nación, según conocimiento del área. Las mismas se identifican con los radicados números: 20193000278611, 20193000164771, 20193000164521 y 20193000164481.</t>
  </si>
  <si>
    <t>5.2.</t>
  </si>
  <si>
    <t>Informe consolidado de seguimiento a mapa de riesgos</t>
  </si>
  <si>
    <t>https://www.supertransporte.gov.co/index.php/plan-anticorrupcion-y-atencion-al-ciudadano/PLAN ANTICORRUPCIÓN Y ATENCIÓN AL CIUDADANO
2019, publicación plan 31 de enero de 2019 y seguimiento corte a 30 de abril Plan Anticorrupción 2019 – V2 y publicación corte 31 de agosto de 2019</t>
  </si>
  <si>
    <t>Evaluación del trámite y del funcionamiento del sistema de información</t>
  </si>
  <si>
    <t>Delegatura de Puertos
Oficina de Tecnologías de la Información y Comunicaciones</t>
  </si>
  <si>
    <t>Revisión de la funcionalidad en el módulo operador portuario en el sistema VIGIA, para generar ajustes que afectan el funcionamiento.</t>
  </si>
  <si>
    <t>El profesional Gilberto Palencia efectuó el analisis del tramite de Inscripcion y Registro Operador Portuario, y se remitió al Superintendente Delegado de Puertos con comunicacion radicada con el No. 2019600053453 del 30 de mayo de 2019. 
La misma información anterior, se remitió correo electronico a la Oficina TIC's con las observaciones al registro de operadores portuarios. 
Con radicado No. 20196100083273 del 31 de julio de 2019, se remitió a la Directora de Promoción y Prevención una nueva solicitud con los informes anteriores con el propósito de  dar traslado de los  mismos a la Oficina TIC's.
Es importante mencionar que de acuerdo con la estrategia implementada por el DAFP en cumplimiento de la Directiva 07 de 2019, como resultado del análisis realizado conjuntamente con el Ministerio y el DAFP se confirmó la necesidad de optimizar este trámite.</t>
  </si>
  <si>
    <t>Se iniciará la implementación del trámite en línea</t>
  </si>
  <si>
    <t>Oficina de Tecnologías de la Información y Comunicaciones
Dirección Financiera</t>
  </si>
  <si>
    <t>Actualmente se realiza en línea la descarga del cupón de pago.</t>
  </si>
  <si>
    <t>La direccion financiera, a gestionado las solicitudes de estados de cuentas de los vigilados, entre los meses de mayo a agosto de 2019 se han tramitado 185.
Es importante mencionar que de acuerdo con la estrategia implementada por el DAFP en cumplimiento de la Directiva 07 de 2019, como resultado del análisis realizado conjuntamente con el Ministerio y el DAFP se solicitó eliminar este trámite.</t>
  </si>
  <si>
    <t>Evaluar las actividades para la atención de las solicitudes que se reciben en la Supertransporte</t>
  </si>
  <si>
    <t>Delegatura de Tránsito y Transporte Terrestre
Oficina de Tecnologías de la Información y Comunicaciones</t>
  </si>
  <si>
    <t>* La Delegatura de Tránsito y Transporte Terrestre se encuentra revisando y actualizando los protocolos de atención de este tipo de solicitudes para su mejoramiento.
* Se realiza monitoreo al funcionamiento del trámite en el primer cuatrimestre, para generar ajustes en el módulo de inmovilizaciones.</t>
  </si>
  <si>
    <t>Se realizó reunión entre la Dirección de Investigaciones y la Oficina de Tecnologías de la Información y Comunicaciones, en donde se solicitó a dicha oficina que la información del usuario sea protegida dentro del Sistema VIGIA para que no se pueda visualizar, ni usar por cualquier persona que ingrese al mismo, lo anterior con el fin de propender por el mejoramiento y seguridad en la información de los trámites realizados.
Es importante mencionar que de acuerdo con la estrategia implementada por el DAFP en cumplimiento de la Directiva 07 de 2019, como resultado del análisis realizado conjuntamente con el Ministerio y el DAFP se confirmó la necesidad de optimizar este trámite.</t>
  </si>
  <si>
    <t>Comunicaciones mensuales</t>
  </si>
  <si>
    <t>Se desarrollan mensajes informativos, sobre diferentes temáticas de interés institucional, los cuales son enviados a través del correo institucional a funcionarios y contratistas</t>
  </si>
  <si>
    <t>Se han realizado banners especiales para correos, para intranet y para las pantallas internas, con mensajes institucionales e informativos sobre las actividades de la entidad y sobre avisos especiales. Mínimo un mensaje diario.</t>
  </si>
  <si>
    <t>Boletín semestral</t>
  </si>
  <si>
    <t>No de Boletines publicados</t>
  </si>
  <si>
    <t>Se reportará en el siguiente periodo</t>
  </si>
  <si>
    <t>Se han realizado boletín audiovisual denominado Info Super donde se evidencian las actividades de gestión misional de la entidad al público. https://twitter.com/Supertransporte/status/1167533248580378625</t>
  </si>
  <si>
    <t>Boletines de prensa en medios y página web</t>
  </si>
  <si>
    <t>Se realizaron comunicados de prensa, entrevistas para diferentes medios de comunicación, dando a conocer la gestión realizada por la Entidad.</t>
  </si>
  <si>
    <t>Se realizaron comunicados de prensa, entrevistas para diferentes medios de comunicación, dando a conocer la gestión realizada por la Entidad. Todos los comunicados son publicados en la página web en la sección de Sala de Prensa.</t>
  </si>
  <si>
    <t>Campañas informativas</t>
  </si>
  <si>
    <t>Desarrollo de la campaña #Superviajeros, para temporada de puentes festivos y semana santa. Desarrollo de campañas informativas sobre temáticas como: embalses, contratos, regiones, casa consumidor, regiones, usuarios, usuarios del transporte fluvial, vigilamos con seguridad: vigía información subjetiva y derechos y deberes de usuarios con presencia en casas de consumidor y rutas.</t>
  </si>
  <si>
    <t>Se realizaron campañas dirigidas a la ciudadanía a través de las redes sociales: #LogrosQueConectan, #ACalseSeguro, #Seguridadfluviales #Laspervuela, #Supertransportador, #SuperBlibliotecaVirtual, #LaMovilidadesdetodos, #Voycontiqueteraalllano, #SuperRegiones, #Superenpuertos.</t>
  </si>
  <si>
    <t>Informe de Rendición de Cuentas 2019</t>
  </si>
  <si>
    <t>Se realizará en el mes de octubre</t>
  </si>
  <si>
    <t>Piezas informativas a través de redes sociales y correos dando a conocer la publicación del informe a los vigilados y a los funcionarios. 
Publicación en el portal web de banners informando a la ciudadanía acerca de la publicación del informe.</t>
  </si>
  <si>
    <t>Se realizará de acuerdo con el desarrollo del informe de rendición de cuentas</t>
  </si>
  <si>
    <t>Herramientas informáticas implementadas</t>
  </si>
  <si>
    <t>No de herramientas informáticas dirigidas a los vigilados en producción</t>
  </si>
  <si>
    <t>Oficina de Tecnologías de la Información y Comunicaciones</t>
  </si>
  <si>
    <t xml:space="preserve"> - Generación de la Biblioteca Virtual con la normatividad de la ST.
 - Actualización de módulo de cupones para acuerdos de pago en consola TAUX. 
 - Desarrollo de aplicación para el reporte de temporada alta y terminales. </t>
  </si>
  <si>
    <t>Desarrollo de interoperabilidad entre sistema de la Supertransporte y sistemas de información del Terminales de Transporte y operadores de SICOV CDA en ambiente de producción y operadores de SICOV CEA en ambiente de  pruebas.</t>
  </si>
  <si>
    <t xml:space="preserve">Asociar Plan Institucional con cumplimiento de Objetivos de Desarrollo Sostenible y garantía de derechos. </t>
  </si>
  <si>
    <t>No de Acciones incluidas en la Planeación Institucional</t>
  </si>
  <si>
    <t>En la definición del PEI se incluyeron 4 proyectos que contribuyen con el cumplimiento de los derechos humanos. (1. Campañas de Prevención y Promoción para la formalización, 2.Accesibilidad, 3. Sensibilización en materia de derechos y deberes en el sector transporte y 4. Promoción y Consolidación de  la Protección de los Derechos de los Usuarios)</t>
  </si>
  <si>
    <t>Actividad cumplida en el primer periodo</t>
  </si>
  <si>
    <t>Proyectos normativos sometidos a participación ciudadana</t>
  </si>
  <si>
    <t>No de proyectos publicados para para participación ciudadana</t>
  </si>
  <si>
    <t>Web Máster</t>
  </si>
  <si>
    <t>Se publicó para consulta de la ciudadanía el Plan anticorrupción y el Plan de Acción de la entidad.</t>
  </si>
  <si>
    <t xml:space="preserve"> - Se realiza la publicación del proyecto de resolución  “Por la cual se crean plazos especiales de pago de la Contribución Especial de Vigilancia que deben realizar los supervisados de la Superintendencia de Transporte para la vigencia fiscal 2019, con ocasión de la medida de cierre temporal de la vía Bogotá- Villavicencio». https://www.supertransporte.gov.co/index.php/participacion-ciudadana/proyecto-de-resolucion-2/
 - Se realiza la publicación del proyecto de resolución  “Por el cual se fijan las tarifas por concepto de Contribución Especial de Vigilancia que deben pagar a la Superintendencia de Transporte la totalidad de los sujetos sometidos a su vigilancia, inspección y control, para la vigencia fiscal 2019”, texto que se encuentra ajustado a los comentarios efectuados por los vigilados.  https://www.supertransporte.gov.co/index.php/participacion-ciudadana/
- Se publica el documento guía de sustentabilidad financiera para comentarios de la ciudadanía</t>
  </si>
  <si>
    <t>Asistencia y participación a diferentes eventos del sector</t>
  </si>
  <si>
    <t>No de eventos con participación de la Entidad</t>
  </si>
  <si>
    <t>Despacho del Superintendente
de Transporte</t>
  </si>
  <si>
    <t xml:space="preserve">* Lanzamiento de la nueva imagen de la Supertransporte con gremios y Vigilados
* Evento de apertura de la Casa de Consumidor en Cartagena
* Superintendencia intensifica labores de prevención Festival Vallenato, participación en inauguración proyecto de vivienda para Valledupar, charlas en buses. 
* Presencia en Terminales con charlas y stand informativo. 
* Presencia en peajes. </t>
  </si>
  <si>
    <t>Visita en el marco de #SuperEnPuertos y se visitó Buenaventura, San Andrés y Santa Marta. Se realizó visita a Medellín a inspección de cable y socialización de presentación de primer informe sobre cable en Colombia. Se realizó inspección Vía al Llano por carretera. Asistencia a Medellín a Congreso de Movilidad con gremios del sector. Asistencia a evento del Consejo de Estado en Santa Marta, encuentro de la jurisdicción contensioso administrativo que contó con la presencia del Presidente Duque. Se ha asistido a los Talleres Construyendo País. 
*Participación en el foro nacional de transporte píblico colectivo de pasajeros, realizado en medellin
*Participación en conversatorio sobre modernización de la legislación de trnasporte multimodal en Colombia
Participación en programas de televisón en canales regionales, como: Canal capital y teleantioquia
*Participación en expocarga
*Participación en el congreso nacional de agencias de viaje y turismo
Se encuentra en redes sociales @supertransporte, #logrosqueconectan</t>
  </si>
  <si>
    <t>1 foro</t>
  </si>
  <si>
    <t>Delegatura de Tránsito y Transporte Terrestre</t>
  </si>
  <si>
    <t>Se reportará una vez se realice la actividad</t>
  </si>
  <si>
    <t>Se está organizando la fecha de realización del foro al igual que la temática a tratar.</t>
  </si>
  <si>
    <t>Desarrollar un foro virtual de una temática relacionada con la  la Protección al usuario de los servicios de transporte</t>
  </si>
  <si>
    <t>Delegatura para la protección de usuarios del sector transporte</t>
  </si>
  <si>
    <t>Se realizará en el segundo semestre del año</t>
  </si>
  <si>
    <t>1 chat</t>
  </si>
  <si>
    <t>El chat se realizo el 28 de junio del 2019, en donde se buscaba generar un espacio de participación ciudadana dentro de los grupos de valor de la entidad. En este caso el chat fue dirigido a vigilados de la Delegatura de concesiones y ciudadanos externos a la Superintendencia de Transporte</t>
  </si>
  <si>
    <t>Reuniones con diferentes grupos de interés</t>
  </si>
  <si>
    <t>No de mesas de trabajo realizadas</t>
  </si>
  <si>
    <t>Se realizaron 2 mesas de trabajo con el comité temático de facilitación del comercio, con el objetivo de simplificar, armonizar y agilizar los procedimientos relacionados con las operaciones de comercio exterior, así como en la implementación de las medidas de facilitación del comercio a nivel nacional.</t>
  </si>
  <si>
    <t xml:space="preserve">Se realizaron 2 mesas de trabajo (sesión 12 y 13) con el Comité Temático de Facilitación del Comercio Exterior, con el objetivo de simplificar, armonizar y agilizar los procedimientos relacionados con las operaciones de comercio exterior, así como en la implementación de las medidas de facilitación del comercio a nivel nacional. Igualmente el Superintendente Delegado de Puertos a participado en diferentes reuniones externas, así: mayo 29, junio 25, julio 19.  </t>
  </si>
  <si>
    <t>Se realizaron 12 mesas de trabajo, sobre temáticas como: infraestructura accesible, Pregoneo, la representante de Conalter manifestó que se están realizando reuniones con el Ministerio de Transporte para definir los criterios de homologación o habilitación de los TTTA e Inquietudes de Conalter frente a las inspecciones y evaluciones que realiza la Supertransporte a la Terminales de Transporte terrestre, Fijación esquema de fortalecimiento sobre el derecho de via y sectores críticos reincidentes, Se verificara la mejor opcion para la formalizacion o habilitacion de ls Terminale y/o paraderos ubicados en los municipios a cargo de la Entidad Territotial, Fijación esquema de fortalecimiento preventivo y La Interventoria será la garante de realizar seguimiento y dar aval al cumplimiento de las NTC.</t>
  </si>
  <si>
    <t>Durante el periodo comprendido entre los meses de enero a abril de 2019, la Delegatura de Tránsito y Transporte Terrestre ha desarrollado 58, mesas de trabajo con diferentes actores del sector.</t>
  </si>
  <si>
    <t>Durante el periodo comprendido entre los meses de mayo a agosto de 2019, la Delegatura de Tránsito y Transporte Terrestre ha desarrollado 50, mesas de trabajo con diferentes actores del sector.</t>
  </si>
  <si>
    <t>1 encuesta publicada</t>
  </si>
  <si>
    <t>Se realiza generación de encuesta para conocer los temas de interés de la ciudadanía para la audiciencia pública de rendición de cuentas 2019. https://forms.office.com/Pages/ResponsePage.aspx?id=wjjzAvpd6Uye0S5vVSTMdfyDyzC1Ls5Do7z56gc1q61URUdYOVVEVTlGUjBWQTZZMVNTRFlEUEVNTi4u</t>
  </si>
  <si>
    <t>Video publicado en página web</t>
  </si>
  <si>
    <t>Audiencia realizada</t>
  </si>
  <si>
    <t>Consolidado de mecanismos de diálogo</t>
  </si>
  <si>
    <t>Delagatura de Puertos</t>
  </si>
  <si>
    <t>Se documentaron las actas de reunión de las mesas de trabjo realizadas.</t>
  </si>
  <si>
    <t>En mesa de trabajo del 27 de marzo de 2019, en la cual se hizo presente: Corporación Nacional de Terminales de Transporte (Conalter), Superintendencia de Transporte SP (Delegadtura de Transito y Concesiones e Infraestructura), Se socializo por parte de la Superintendencia de Transporte, la necesidad de realizar los ajustes necesarios y progresivos en materia de infraestructura accesible y Conalter se comprometió a socializar entre sus agremiados los temas tratados en esta mesa.</t>
  </si>
  <si>
    <t>Se documentaron los temas tratados en las actas de reunión, realizadas por cada mesa de trabajo desarrollada.</t>
  </si>
  <si>
    <t>Documento de respuesta a inquietudes publicado en página web</t>
  </si>
  <si>
    <t>De acuerdo con las activiades definidas en el Plan de Participación Ciudadana, se utilizó el formato propuesto por el Departamento Administrativo de la Función Pública para el reporte de las actividades de participación ciudadana y rendición de cuentas, el cual fue implementado y se consolidó el desarrollo de las actividades del periodo enero - abril de 2019, este no fue publicado en página web, teniendo en cuenta que no se generaron sugerencias, compromisos o recomendaciones, en los espacios desarrollados, que fueran responsabilidad de la Superintendencia de Transporte.</t>
  </si>
  <si>
    <t>Se está utilizando el formato propuesto por el Departamento Administrativo de la Función Pública para el reporte de las actividades de participación ciudadana y rendición de cuentas, se consolidó el desarrollo de las actividades del periodo mayo - agosto de 2019, este no fue publicado en página web, teniendo en cuenta que no se generaron sugerencias, compromisos o recomendaciones, en los espacios desarrollados, que fueran responsabilidad de la Superintendencia de Transporte.</t>
  </si>
  <si>
    <t>Documento de respuesta a inquietudes de audiencia de Rendición de Cuentas, publicado en página web</t>
  </si>
  <si>
    <t>1 campaña realizada</t>
  </si>
  <si>
    <t>Se realizó la inducción y reinducción a los funcionarios, donde los Directivos de la Entidad, realizaron una rendición de cuentas interna, explicando los avance en la gestión que ha tenido la Entidad en los últimos 6 meses.</t>
  </si>
  <si>
    <t>Se realizó campaña con el apoyo del equipo de comunicaciones socializando el concepto de la rendición de cuentas a través de correo electrónico y mensajes en intranet.</t>
  </si>
  <si>
    <t>Se ralizó facebook live de protección de usuarios. Se realizó facebook live sobre cartilla de transporte especial.</t>
  </si>
  <si>
    <t>Actividad con urna de cristal</t>
  </si>
  <si>
    <t>Se realizó contacto con el Dr. Jaime Betancurt de Urna de cristal, se realizó el envío de la información solicitada y estamos pendientes del envío de la propuesta.</t>
  </si>
  <si>
    <t>Actividad de evaluación desarrollada</t>
  </si>
  <si>
    <t>Seguimientos a las actividades de rendición de cuentas</t>
  </si>
  <si>
    <t>Se realizó el seguimiento a las actividades del componente Rendición de Cuentas</t>
  </si>
  <si>
    <t>Mediciones de indicadores publicada</t>
  </si>
  <si>
    <t>Se realizó la medición de los indicadores y se envío para su publicación en página web.</t>
  </si>
  <si>
    <t>Informe final de Rendición de Cuentas</t>
  </si>
  <si>
    <t>Delegatura en operación</t>
  </si>
  <si>
    <t>Despacho de Superintendente de Transporte</t>
  </si>
  <si>
    <t>Desde el mes de febrero se inició la operación de la Delegatura de Protección al Usuario del sector transporte, la cual ya ha desarrollado cuatro investigaciones que se encuentran en proceso de notificaicón y generación de respuestas a requerimientos.</t>
  </si>
  <si>
    <t>Se dio incio al poblamiento de la planta de personal de la Delegatura de Protección al Usuario y ya se encuentra operando.</t>
  </si>
  <si>
    <t>Acciones realizadas</t>
  </si>
  <si>
    <t>Se adelantaron 18 actividades de promoción y prevención a los usuarios del Sector transporte</t>
  </si>
  <si>
    <t>Seguimiento al de Centro de Conciliación, Arbitraje y Amigable Composición</t>
  </si>
  <si>
    <t>En evento de la Cámara de Comercio de Bogotá, celebrado el día 12 de julio de 2019, se dio a conocer los servicios del centro de conciliación de la entidad.</t>
  </si>
  <si>
    <t>Desarrollar acciones para fortalecer la atención de las PQRS en la Entidad</t>
  </si>
  <si>
    <t>Atención al ciudadano</t>
  </si>
  <si>
    <t>Se reporta mensualmente a la alta dirección un informe  con el estado  de las PQRDS. Diariamente  se ralizan  contactos  con los responsables  de las PQRDS . El informe de julio, presentado en agosto se radicó mediante memorando 20191000092053. La publicación del informe semestral se encuentra publicado bajo el link: https://www.supertransporte.gov.co/documentos/2019/Agosto/Atencion_ciudadano_26/informe-primer-semestre-PQRS-2019.pdf</t>
  </si>
  <si>
    <t>Brindar atención al Ciudadano</t>
  </si>
  <si>
    <t>1 Informe mensual</t>
  </si>
  <si>
    <t>No de Informes de Atención presencial presentados</t>
  </si>
  <si>
    <t>Se registraron 3286 ciudadanos entre enero y abril de 2019, de los cuales fueron atendidos 3153 quienes recibieron la orientación requerida, los turnos de diferencia obeceden a que los ciudadanos abandonaron la sala, antes de ser atendidos. Se realizaron los informes correspondientes por el Grupo de Atención al Ciudadano</t>
  </si>
  <si>
    <t>Se registraron 3434 visitas de ciudadanos entre mayo y agosto de 2019, con 53 turnos cancelados, dejando una atención efectiva del 98%. Se presentaron los  informes de atención al ciudadano de  mayo,junio y julio con los radicados 20191000067223,20191000075333 y 20191000092053 respectivamente.</t>
  </si>
  <si>
    <t>(No de llamadas Atendidas / No de llamadas Recibidas)*100</t>
  </si>
  <si>
    <t>La Atención telefónica se realiza a través de la Orden de Compra No. 32538, con el proveedor Américas BPS. Se cuenta con los informes de la gestión realizada, entregados por el proveedor.</t>
  </si>
  <si>
    <t xml:space="preserve">Elaborar un protocolo de Atención al Ciudadano </t>
  </si>
  <si>
    <t>1 Protocolo realizado</t>
  </si>
  <si>
    <t>(No de Ciudadanos atendidos / No de Ciudadanos que tomaron digiturno)*100</t>
  </si>
  <si>
    <t>El documento se encuentra en proceso de elaboración</t>
  </si>
  <si>
    <t>El documento se encuentra en proceso de elaboración y esta programado para entregar en diciembre de 2019</t>
  </si>
  <si>
    <t>Capacitaciones desarrolladas</t>
  </si>
  <si>
    <t>Estos temas serán desarrollados en la ejecución del Plan institucional de capacitación en el último trimestre del año en curso.</t>
  </si>
  <si>
    <t>Actividades de sensibilización realizadas</t>
  </si>
  <si>
    <t xml:space="preserve">El día 04/06/2019 se llevó a cabo una reunión con los Directivos de la entidad para exponer los temas de orientación por parte del Grupo de Atención al Ciudadano y buscar mecanismos de mejora. </t>
  </si>
  <si>
    <t>Actualizar el proceso de Atención al ciudadano, de acuerdo con los lineamiento de MIPG</t>
  </si>
  <si>
    <t>Proceso actualizado y cargado en la cadena de valor</t>
  </si>
  <si>
    <t>Se realizó el seguimiento al mapa de riesgos del proceso de Atención al Ciudadano y se realizó la medición del indicador.</t>
  </si>
  <si>
    <t xml:space="preserve">El Grupo de Atención al Ciudadano presenta los informes requeridos por las diferentes áreas de la Supertransporte, principalmente a Secretaría General, Oficina de Planeación y Oficina de Control Interno. </t>
  </si>
  <si>
    <t>Documento unificando criterios</t>
  </si>
  <si>
    <t>La información ha sido transmitida verbalmente a través de las capacitaciones por los líderes de los procesos; siendo estos los que dan los lineamientos para responder a las inquietudes de los ciudadanos. El documento existe a través del correo electrónico entre el call center y la atención presencial, se debe alimentar de acuerdo a las nuevas funciones asignadas a la Supertransporte, sin embargo en el siguiente link podemos evidenciar información de preguntas frecuentes https://www.supertransporte.gov.co/index.php/faq-supertransporte/</t>
  </si>
  <si>
    <t>Desarrollo de 2 mesas de trabajo con el grupo de Atención al Ciudadano y el Contac Center para socializar información referente a la protección al usuario del sector transporte.</t>
  </si>
  <si>
    <t xml:space="preserve">La Delegatura de Protección alusuario realizó capacitaciones a diferentes área sde la Entidad en temas relacionados con la protección de los derechos de los usuarios del sector transporte, en las siguientes fechas: 07 de mayo de 2019 / 21 de mayo de 2019 / 25 de junio de 2019 / 01 de agosto de 2019 / 13 de agosto de 2019 / 21 de agosto de 2019 / 26 de agosto de 2019 </t>
  </si>
  <si>
    <t>Realizar periódicamente mediciones de percepción de los ciudadanos respecto a la calidad del servicio de la Superintendencia de Transporte, e informar los resultados al nivel directivo con el fin de identificar oportunidades y acciones de mejora.</t>
  </si>
  <si>
    <t>Medición de la Percepción de los Ciudadanos</t>
  </si>
  <si>
    <t>Nivel de percepción de los ciudadanos frente al servicio prestado por la Entidad</t>
  </si>
  <si>
    <t xml:space="preserve">Se rediseñó la Encuesta que se venia aplicando en el CIAC, se encuentra en proceso de implementación la nueva encuesta, la tabulación quedará registrada en los informes de gestión que se presentan mensualmente a la Secretaría General de la Superintendencia de Transporte. </t>
  </si>
  <si>
    <t>La encuesta rediseñada se está aplicando actualmente y la tabulación queda registrada en los informes de gestión que se presentan mensualmente a la Secretaría General de la Superintendencia de Transporte. Los informes presentados en mayo,junio y julio se encuentran con los radicados 20191000067223,20191000075333 y 20191000092053 respectivamente.</t>
  </si>
  <si>
    <t>Botón de transparencia actualizado</t>
  </si>
  <si>
    <t>(No de publicaciones realizadas / Total de Publicaciones a realizar en el periodo)*100</t>
  </si>
  <si>
    <t>Se realizó reunión con el web máster de la Entidad, para revisar el link de transparencia, igualmente se realizó con la Asesora de Comunicaciones para realizar las actualizaciones correspondientes. El link se encuentra debidamente actualizado.</t>
  </si>
  <si>
    <t>Se realizó el seguimiento correspondiente al link de transparencia y el diligenciamiento del Indice ITA de acuerdo con los lineamientos de la Procuraduría general de la Nación.</t>
  </si>
  <si>
    <t>1.2</t>
  </si>
  <si>
    <t>Datos abiertos actualizados, publicados y socializados</t>
  </si>
  <si>
    <t>Se realiza la actualización de la metadata del dato Abierto Tráfico Portuario Marítimo con corte al primer trimestre de 2019.</t>
  </si>
  <si>
    <t>Se realiza la solicitud de recertificación del dato abierto Tráfico portuario marítimo, ante el sello de excelencia. ( Ver archivo: Solicitud recertificación dato abierto.pdf)</t>
  </si>
  <si>
    <t>1.3</t>
  </si>
  <si>
    <t>Trámites actualizados en el SUIT</t>
  </si>
  <si>
    <t>(No de trámites actualizados / No de trámites publicados en el SUIT)*100</t>
  </si>
  <si>
    <t>La Entidad cuenta con tres trámites inscritos en el aplicativo SUIT del Departamento Administrativo de la Función Pública, los cuales se encuentran en proceso de revisión y actualización.</t>
  </si>
  <si>
    <t>La Entidad cuenta con tres trámites inscritos en el aplicativo SUIT del Departamento Administrativo de la Función Pública, los cuales se encuentran en proceso de revisión y actualización, de acuerdo con los lienamientos del DAFP para la racionalización de trámites de acuerdo con la Directiva 07 de 2019</t>
  </si>
  <si>
    <t>1.4</t>
  </si>
  <si>
    <t>Hojas de vida publicadas en el SIGEP</t>
  </si>
  <si>
    <t xml:space="preserve">(No de HV actualizadas / Total de funcionarios y contratistas de la Entidad)*100 </t>
  </si>
  <si>
    <t>Talento Humano
Dirección Administrativa</t>
  </si>
  <si>
    <t>En el aplicativo SIGEP fueron actualizadas y aprobadas 34 hojas de vida de funcionarios de planta y 238 hojas de vida de contratistas.</t>
  </si>
  <si>
    <t>A continuación se relacionan los registros correspondientes a las actualizaciones de información en el SIGEP de los funcionarios de planta de la Entidad durante el cuatrimestre mayo - agosto 2019:
Hojas de vida actualizadas y aprobadas SIGEP:    160
Declaración de bienes y rentas 2018 SIGEP:         173                           
Empleados vinculados SIGEP:                                     48
Empleados con "Alta" en SIGEP:                                  49
Empleados desvinculados SIGEP:                                 8
Adicionalmente, en el aplicativo SIGEP fueron actualizadas y publicadas 210 contratos suscritos con la entidad en el periodo mencionado.</t>
  </si>
  <si>
    <t>Actividades de Sensibilización Realizadas</t>
  </si>
  <si>
    <t>Se reportará la actividad una vez se realice</t>
  </si>
  <si>
    <t>2.2</t>
  </si>
  <si>
    <t>Campaña desarrollada</t>
  </si>
  <si>
    <t>Equipo de Comunicaicones</t>
  </si>
  <si>
    <t>Actividad programada para realizarse en los meses de agosto y septiembre</t>
  </si>
  <si>
    <t>Con el #LaSupervuela se realizó campaña de comunicaicones en redes sociales, informando a la Ciudadanía como presentar sus PQRS.</t>
  </si>
  <si>
    <t>Cumplimiento de actividades programadas</t>
  </si>
  <si>
    <t>Se realiza el seguimiento a la implementación del MSPI en la entidad con corte a 30 de abril de 2019. Resaltando el ajuste en las reglas del firewall y el WAF para contrarrestar los ataques potenciales hacia los sitios web de la entidad en el primer cuatrimestre.</t>
  </si>
  <si>
    <t xml:space="preserve"> Se realiza el seguimiento a la implementación del MSPI con corte a 31 de agosto de acuerdo a la matriz del MINTIC. ( ver archivo: articles-5482_Instrumento_Evaluacion_MSPI a 31082019.xlsx)</t>
  </si>
  <si>
    <t xml:space="preserve"> - Se realiza el seguimiento a la implementación de la Política de Gobierno Digital, resaltando el fortalecimiento en la Gestión de TI y la transformación digital de actividades del CEMAT.
 - Se realiza la inscripción al Concurso de Máxima Velocidad 2019.</t>
  </si>
  <si>
    <t xml:space="preserve"> - Se realiza seguimiento a la implementación de la Política de Gobierno digital y seguridad Digital. La entidad se encuentra participando en el concurso de Máxima velocidad obteniendo a la fecha un puntaje de 2472 puntos en la implementación de los retos relacionados con la Política de Gobierno Digital. https://maximavelocidad.gov.co/710/w3-propertyvalue-64068.html#data=%7B%22filter%22:%22%22,%22page%22:0%7D
 - Se desarrollaron cinco Infomes transformados a tableros de control en BI (Terminales, CEA, CDA, Tramites OT, Transporte Fèrreo), que representa un avance del 50% respctoa la meta propuesta para 2019.</t>
  </si>
  <si>
    <t>5.1</t>
  </si>
  <si>
    <t>Informe de PQRS ampliado</t>
  </si>
  <si>
    <t>(No de solicitudes trasladadas a otra Entidad / Total de Solicitudes recibidas en la Entidad)*100</t>
  </si>
  <si>
    <r>
      <rPr>
        <b/>
        <u/>
        <sz val="10"/>
        <color theme="1"/>
        <rFont val="Calibri"/>
        <family val="2"/>
        <scheme val="minor"/>
      </rPr>
      <t xml:space="preserve">Se realizaron un total de 66 mesas de trabajo con los diferentes grupos de interes
</t>
    </r>
    <r>
      <rPr>
        <b/>
        <sz val="10"/>
        <color theme="1"/>
        <rFont val="Calibri"/>
        <family val="2"/>
        <scheme val="minor"/>
      </rPr>
      <t xml:space="preserve">Mesas de trabajo con autoridades (33); </t>
    </r>
    <r>
      <rPr>
        <sz val="10"/>
        <color theme="1"/>
        <rFont val="Calibri"/>
        <family val="2"/>
        <scheme val="minor"/>
      </rPr>
      <t xml:space="preserve">.
i. Fijación acciones de mejora convenio de cooperacion; esquema de fortalecimiento sobre el derecho de via
ii. Verificación de sectores criticos de accidentalidad y Convenio Ditra, logistica manejo de sectores criticos en la via
</t>
    </r>
    <r>
      <rPr>
        <b/>
        <sz val="10"/>
        <color theme="1"/>
        <rFont val="Calibri"/>
        <family val="2"/>
        <scheme val="minor"/>
      </rPr>
      <t xml:space="preserve">Mesas de trabajo Formalización Terminales de Transporte Terrestre (3); </t>
    </r>
    <r>
      <rPr>
        <sz val="10"/>
        <color theme="1"/>
        <rFont val="Calibri"/>
        <family val="2"/>
        <scheme val="minor"/>
      </rPr>
      <t xml:space="preserve">
i. Verificara la mejor opcion para la formalizacion o habilitacion de los Terminale y/o paraderos ubicados en los municipios a cargo de la Entidad Territotial
</t>
    </r>
    <r>
      <rPr>
        <b/>
        <sz val="10"/>
        <color theme="1"/>
        <rFont val="Calibri"/>
        <family val="2"/>
        <scheme val="minor"/>
      </rPr>
      <t>Mesas de trabajo con vigilados (27);</t>
    </r>
    <r>
      <rPr>
        <sz val="10"/>
        <color theme="1"/>
        <rFont val="Calibri"/>
        <family val="2"/>
        <scheme val="minor"/>
      </rPr>
      <t xml:space="preserve">
I. Identificar oportunidades de mejora
ii. seguimiento al cumplimiento de las NTC.
</t>
    </r>
    <r>
      <rPr>
        <b/>
        <sz val="10"/>
        <color theme="1"/>
        <rFont val="Calibri"/>
        <family val="2"/>
        <scheme val="minor"/>
      </rPr>
      <t xml:space="preserve">Mesas de trabajo Formalización Aerodromos (3); </t>
    </r>
    <r>
      <rPr>
        <sz val="10"/>
        <color theme="1"/>
        <rFont val="Calibri"/>
        <family val="2"/>
        <scheme val="minor"/>
      </rPr>
      <t xml:space="preserve">
i. Compromiso que tiene el municipio de formalizar el aeródromo por hacer parte Nacional del Transporte.
</t>
    </r>
  </si>
  <si>
    <t>Fecha programada_Cierre</t>
  </si>
  <si>
    <t>5. Monitoreo del Acceso a la Información Pública</t>
  </si>
  <si>
    <t>4. Criterio diferencial de accesibilidad</t>
  </si>
  <si>
    <t>3. Elaboración los Instrumentos de Gestión de la Información</t>
  </si>
  <si>
    <t>2. Lineamientos de Transparencia Pasiva</t>
  </si>
  <si>
    <t>1. Lineamientos de Transparencia Activa</t>
  </si>
  <si>
    <t>5. Relacionamiento con el ciudadano</t>
  </si>
  <si>
    <t>4. Normativo y procedimental</t>
  </si>
  <si>
    <t>3. Talento humano</t>
  </si>
  <si>
    <t>2. Fortalecimiento de los canales de atención</t>
  </si>
  <si>
    <t>4. Evaluación y retroalimentación a  la gestión institucional</t>
  </si>
  <si>
    <t>3. Responsabilidad para aplicar correctivos y acciones de mejora</t>
  </si>
  <si>
    <t>1. Estructura administrativa y Direccionamiento estratégico</t>
  </si>
  <si>
    <t>2. Diálogo de doble vía con la ciudadanía y sus organizaciones</t>
  </si>
  <si>
    <t>1. Información de calidad y en lenguaje comprensible</t>
  </si>
  <si>
    <t>1. Inscripción y registro de operadores portuarios, marítimos y fluviales</t>
  </si>
  <si>
    <t>2. Paz y salvo tasa de vigilancia</t>
  </si>
  <si>
    <t>3. Orden de entrega de vehículos de transporte público terrestre automotor inmovilizados</t>
  </si>
  <si>
    <t>Evita cometer errores y agiliza el tramite de inscripción y registro de Operador Portuario.</t>
  </si>
  <si>
    <t>Seguridad, eficiencia y obtención del trámite en línea</t>
  </si>
  <si>
    <t>Mejoramiento y seguridad en la información de los trámites realizados</t>
  </si>
  <si>
    <t>5. Seguimiento</t>
  </si>
  <si>
    <t>4. Monitoreo o revisión</t>
  </si>
  <si>
    <t xml:space="preserve">3. Consulta y divulgación </t>
  </si>
  <si>
    <t>2. Construcción del Mapa de Riesgos de Corrupción</t>
  </si>
  <si>
    <t>1. Política de Administración de Riesgos de Corrupción</t>
  </si>
  <si>
    <t>Fecha_Reporte</t>
  </si>
  <si>
    <t>Reporte_Periodo</t>
  </si>
  <si>
    <t>% OCI _Corte</t>
  </si>
  <si>
    <t>% OCI _Corte_Acumulado</t>
  </si>
  <si>
    <t>(Todas)</t>
  </si>
  <si>
    <t>Meses</t>
  </si>
  <si>
    <t>Cuenta de % OCI _Corte</t>
  </si>
  <si>
    <t>Promedio de % OCI _Corte2</t>
  </si>
  <si>
    <t>Promedio de % OCI _Corte_Acumulado</t>
  </si>
  <si>
    <t>1. Gestión del Riesgo de Corrupción  - Mapa de Riesgos de Corrupción</t>
  </si>
  <si>
    <t>2. Racionalización de trámites</t>
  </si>
  <si>
    <t>3. Rendición de Cuentas</t>
  </si>
  <si>
    <t>5. Mecanismos para la Transparencia y Acceso a la Información</t>
  </si>
  <si>
    <t>4. Mecanismos para Mejorar la Atención al Ciudadano</t>
  </si>
  <si>
    <t>(Varios elementos)</t>
  </si>
  <si>
    <t>3.2</t>
  </si>
  <si>
    <t>1.5</t>
  </si>
  <si>
    <t>1.6</t>
  </si>
  <si>
    <t>1.7</t>
  </si>
  <si>
    <t>1.8</t>
  </si>
  <si>
    <t>2.3</t>
  </si>
  <si>
    <t>2.4</t>
  </si>
  <si>
    <t>2.5</t>
  </si>
  <si>
    <t>2.6</t>
  </si>
  <si>
    <t>2.7</t>
  </si>
  <si>
    <t>2.8</t>
  </si>
  <si>
    <t>2.9</t>
  </si>
  <si>
    <t>2.11</t>
  </si>
  <si>
    <t>2.12</t>
  </si>
  <si>
    <t>3.3</t>
  </si>
  <si>
    <t>3.4</t>
  </si>
  <si>
    <t>3.5</t>
  </si>
  <si>
    <t>3.6</t>
  </si>
  <si>
    <t>3.7</t>
  </si>
  <si>
    <t>3.8</t>
  </si>
  <si>
    <t>3.9</t>
  </si>
  <si>
    <t>4.2</t>
  </si>
  <si>
    <t>4.3</t>
  </si>
  <si>
    <t>Plan Anticorrupción y de Atención al Ciudadano - PAAC</t>
  </si>
  <si>
    <t>Consolidación del Seguimiento y la Evaluación del Plan Anticorrupción y Atención al Ciudadano 2019</t>
  </si>
  <si>
    <t>x</t>
  </si>
  <si>
    <t>Plan de Participación Ciudadana 2019</t>
  </si>
  <si>
    <r>
      <t xml:space="preserve">Entidad: </t>
    </r>
    <r>
      <rPr>
        <sz val="12"/>
        <color indexed="8"/>
        <rFont val="Arial Narrow"/>
        <family val="2"/>
      </rPr>
      <t>Superintendencia de Transporte</t>
    </r>
  </si>
  <si>
    <r>
      <t xml:space="preserve">Fecha de Publicación: </t>
    </r>
    <r>
      <rPr>
        <sz val="12"/>
        <color theme="1"/>
        <rFont val="Arial Narrow"/>
        <family val="2"/>
      </rPr>
      <t>31-01-2019</t>
    </r>
  </si>
  <si>
    <t>META/PRODUCTO</t>
  </si>
  <si>
    <t>I_Cuatrim</t>
  </si>
  <si>
    <t>II_Cuatrim</t>
  </si>
  <si>
    <t>III_Cuatrim</t>
  </si>
  <si>
    <t>Fecha_Inicio</t>
  </si>
  <si>
    <t>Fecha_Fin</t>
  </si>
  <si>
    <t>DEPENDENCIA RESPONSABLE</t>
  </si>
  <si>
    <t>1. Condiciones institucionales idóneas para la promoción de la participación ciudadana</t>
  </si>
  <si>
    <t xml:space="preserve">Documento de  caracterización que identifique:
1)Los canales  de publicación y difusión de información consultada por los grupos de valor; 
2) Intereses y preferencias en materia de participación ciudadana en el marco de la gestión institucional. </t>
  </si>
  <si>
    <t>Con el Equipo de Participación Ciudadana se realizó la caracterización de los grupos de valor, la cual fue base del cronograma, se encuentra publicada en la página web.</t>
  </si>
  <si>
    <t>Actividad cumplida en el primer cuatrimestre, la caracterización realizada, se encuentra publicada junto con el cronograma: https://www.supertransporte.gov.co/documentos/2019/Abril/Planeacion_30/CronogramaPPC2019.xlsx</t>
  </si>
  <si>
    <t>Acciones de capacitación que incluyan temas como: 
- Gestión y producción de información institucional para la participación; 
- Instancias y mecanismos de participación ciudadana
- Capacidades y herramientas que faciliten la participación ciudadana; 
- Fases del ciclo de la Gestión Pública.</t>
  </si>
  <si>
    <t>Coordinación de Talento humano</t>
  </si>
  <si>
    <t>Se realizó la conformación del Equipo de Trabajo de Participación Ciudadana, con representantes de las áreas misionales y de apoyo de la Entidad, se han realizado 3 reuniones hasta el momento.
Se realizó capacitación al Equipo de participación ciudadana por el Asesor Camilo Muñoz de la Dirección de Participación, Transparencia y Servicio al Ciudadano del Departamento Administrativo de la Función Pública - DAFP.</t>
  </si>
  <si>
    <t>El Equipo fue conformado y capacitado en el primer cuatrimestre. En el segundo cuatrimestre se realizaron dos reuniones con el equipo con el fin de concretar el Manual de Participación Ciudadana, en la reunión del 26 de Junio contamos con la presencia del Asesor del DAFP Camilo Muñoz. Se anexa evidencia.</t>
  </si>
  <si>
    <t>Documento que relaciona:
1. Instancias o mecanismos de participación;
2. Metas o actividades en las cuales involucrará las instancias identificadas o espacios que desarrollará;
3. Fase del ciclo de la gestión  en la que se enmarcan dichas  actividades.</t>
  </si>
  <si>
    <t>Oficina Asesora de Planeación
Delegaturas</t>
  </si>
  <si>
    <t>EL Equipo de Participación Ciudadana, realizó la identificación de las instancias de participación, las metas y el ciclo de gestión que involucran estas actividades, con este ejercicio se conformó el cronograma.</t>
  </si>
  <si>
    <t>Actividad cumplida en el primer cuatrimestre, el cronograma realizado, se encuentra publicado en la página web: https://www.supertransporte.gov.co/documentos/2019/Abril/Planeacion_30/CronogramaPPC2019.xlsx</t>
  </si>
  <si>
    <t>Recursos establecidos</t>
  </si>
  <si>
    <t>Secretaria General - Dirección Financiera</t>
  </si>
  <si>
    <t>Las acciones identificadas se desarrollan en cada área, no se cuenta con recursos especificos para cada actividad</t>
  </si>
  <si>
    <t>Esta actividad es realizada por cada área en la definición de los espacios de participación ciudadan definidos, para desarrollar mejor este aspecto en el manual de participación ciudadana en el procedimiento, en la fase del antes se describe que se deben identificar los recursos requeridos como: equipos y demás.</t>
  </si>
  <si>
    <t>2. Promoción efectiva de la participación ciudadana</t>
  </si>
  <si>
    <r>
      <t xml:space="preserve">Cronograma </t>
    </r>
    <r>
      <rPr>
        <b/>
        <sz val="11"/>
        <color theme="1"/>
        <rFont val="Arial Narrow"/>
        <family val="2"/>
      </rPr>
      <t xml:space="preserve">publicado dirigido a la ciudadanía en el que </t>
    </r>
    <r>
      <rPr>
        <sz val="11"/>
        <color theme="1"/>
        <rFont val="Arial Narrow"/>
        <family val="2"/>
      </rPr>
      <t xml:space="preserve"> defina como mínimo: 
Cuáles espacios de participación ciudadana presenciales y virtuales  desarrollará 
Cuándo 
Objetivo  de la participación 
Meta institucional a la que involucra la participación 
Grupo de valor  al cuál está dirigido </t>
    </r>
  </si>
  <si>
    <t>Se elaboró el cronograma de participación ciudadana de la Supertransporte y se publicó en la página web de la Entidad.</t>
  </si>
  <si>
    <t>En el primer cuatrimestre se elaboró el cronograma de participación ciudadana de la Supertransporte y se publicó en la página web de la Entidad. Al finalizar el mes de mayo se socializó, a través de banner publicado en la página web. Se anexa evidencia.</t>
  </si>
  <si>
    <t xml:space="preserve">Documento con la definición de: 
ANTES
- Forma en que se convocará o promocionará la participación de los grupos de valor atendiendo a la claridad y alcance del objetivo de cada espacio de participación.
- Procedimiento de adecuación, producción  y divulgación de  la información  que contextualizará  el alcance de cada espacio de participación definido en el cronograma. 
- Definición del paso a paso por cada espacio de participación ciudadana  y el objetivo del mismo.
-  Roles y responsables para implementar los espacios de participación ciudadana.
DURANTE
- Reglas de juego que garanticen la participación de los grupos de valor y el cumplimiento del objetivo de cada espacio de participación.
- Forma como se documentarán los resultados del espacio de participación ciudadana. (incluye procesos de evaluación de la ciudadanía) 
DESPÚES
- Forma como se informarán los resultados de los espacios de participación ciudadana a los asistentes para el seguimiento y control ciudadano. </t>
  </si>
  <si>
    <t>Se elaboró el manual de participación ciudadana, donde se incluye el procedimeinto para la definición de las actividades del antes, durante y despues, de los ejerccios de participación ciudadana en la Entidad, este ya fue revisado por el equipo de participación ciudadana y presentado en el comité institucional de gestión y desempeño del 20 de agosto, una vez se firme el acta se procederá con su publicación en la página web.</t>
  </si>
  <si>
    <r>
      <t xml:space="preserve">Documento </t>
    </r>
    <r>
      <rPr>
        <b/>
        <sz val="11"/>
        <color theme="1"/>
        <rFont val="Arial Narrow"/>
        <family val="2"/>
      </rPr>
      <t xml:space="preserve">publicado </t>
    </r>
    <r>
      <rPr>
        <sz val="11"/>
        <color theme="1"/>
        <rFont val="Arial Narrow"/>
        <family val="2"/>
      </rPr>
      <t xml:space="preserve">(comunicado) en el cual se informa a la ciudadanía  o grupos de valor, previo el desarrollo de cada espacio,  la ruta (antes, durante y después) que empleará para el desarrollo de cada uno de ellos, que contemple:
ANTES:
Si debe inscribirse y cómo lo puede hacer
Cómo va a recibir o puede consultar información para el escenario  de participación
Cómo se desarrollará el espacio
DURANTE
Las reglas de juego que se desarrollarán en cada espacio
La forma como podrá participar 
La forma como la entidad documentará la participación
DESPÚES
La forma como la entidad informará el resultado del espacio de participación a los asistentes del espacio.
</t>
    </r>
  </si>
  <si>
    <t>Oficina Asesora de Planeación
Secretaria General
Delegaturas</t>
  </si>
  <si>
    <t>Formato interno de reporte de las actividades de participación ciudadana</t>
  </si>
  <si>
    <t>Oficina Asesora de Planeación
Secretaria General - Atención Al Ciudadano
Delegaturas</t>
  </si>
  <si>
    <t>Se adaptó el formato sugerido por el DAFP y se está iniciando su aplicación, teniendo en cuenta que las actividades reportadas en este formato no generaron compromisos, no se publicará en página web.</t>
  </si>
  <si>
    <t>Se diligenció el formato de reporte de actividades de participación ciudadana y de rendición de cuentas, con la gestión adelantada por las diferentes áeas, se incluye la gestión realizada por la Delegatura de Protección al Usuario.</t>
  </si>
  <si>
    <t>Documento de evaluación de los resultados de implementación de la estrategia que debe ser incorporado en el informe de rendición de cuentas general de la entidad.</t>
  </si>
  <si>
    <t>Evaluación de los resultados de implementación de la estrategia.</t>
  </si>
  <si>
    <t>Proyectado_I_Cuatrimestre</t>
  </si>
  <si>
    <t>Proyectado_II_Cuatrimestre</t>
  </si>
  <si>
    <t>Proyectado_III_Cuatrimestre</t>
  </si>
  <si>
    <t>%_Avance_Actividad</t>
  </si>
  <si>
    <t>Cuenta de %_Avance_Actividad</t>
  </si>
  <si>
    <t>Acumulado_%_Avance_Actividad</t>
  </si>
  <si>
    <t>-</t>
  </si>
  <si>
    <t>Consolidación del Seguimiento y la Evaluación del Plan de Participación Ciudadana 2019</t>
  </si>
  <si>
    <t>Promedio de Proyectado_III_Cuatrimestre</t>
  </si>
  <si>
    <t>Promedio de Proyectado_II_Cuatrimestre</t>
  </si>
  <si>
    <t>Promedio de Proyectado_I_Cuatrimestre</t>
  </si>
  <si>
    <t>Mejorar los procesos de conciliación en puertos &amp; usuarios</t>
  </si>
  <si>
    <t xml:space="preserve">Fortalecer la supervisión mediante la implementación del Plan General de Supervisión (PGS) </t>
  </si>
  <si>
    <t>Realizar intervenciones en 4 corredores en temporada alta</t>
  </si>
  <si>
    <t>Desarrollar acciones de divulgación a los supervisados</t>
  </si>
  <si>
    <t>Pronunciarse de fondo sobre 100% de las solicitudes del Ministerio de Transporte de sustentabilidad financiera dentro del término</t>
  </si>
  <si>
    <t>Resolver actuaciones administrativas dentro del término</t>
  </si>
  <si>
    <t xml:space="preserve"># Aperturas </t>
  </si>
  <si>
    <t># Autos</t>
  </si>
  <si>
    <t># Fallos</t>
  </si>
  <si>
    <t xml:space="preserve"># Recursos </t>
  </si>
  <si>
    <t>Resolver procesos administrativos en primera instancia</t>
  </si>
  <si>
    <t>Resolver procesos administrativos</t>
  </si>
  <si>
    <t>Registro de contratos de temporada alta</t>
  </si>
  <si>
    <t>Realizar auditorías de formalización</t>
  </si>
  <si>
    <t>Realizar sesiones con la ciudadanía, vigilados, organizaciones cívicas y otras entidades</t>
  </si>
  <si>
    <t>Decidir el 100% de las solicitudes de liberación de vehículos dentro del término legal.</t>
  </si>
  <si>
    <t>Pronunciarse de fondo sobre 100% de las solicitudes de fusiones, escisiones y transformaciones.</t>
  </si>
  <si>
    <t>Realizar capacitaciones internas y externas</t>
  </si>
  <si>
    <t>Desarrollar registros administrativos obligatorios</t>
  </si>
  <si>
    <t>Elaborar informe subjetivo (sectorial)</t>
  </si>
  <si>
    <t xml:space="preserve">Elaborar informe preliminar dentro del término de 2 horas del 100% de lo reportado por parte de la oficina de comunicaciones </t>
  </si>
  <si>
    <t>Resolver el 100% de los IUIT pendientes</t>
  </si>
  <si>
    <t xml:space="preserve">Gestionar oportunamente los pagos. </t>
  </si>
  <si>
    <t>3. DECISIÓN DE FONDO</t>
  </si>
  <si>
    <t>4. IMPUGNACIÓN DE LA DECISIÓN DE FONDO</t>
  </si>
  <si>
    <t>2. ETAPA PROBATORIA</t>
  </si>
  <si>
    <t>1. ESTUDIO DE MÉRITO PARA APERTURA DE INVESTIGACIÓN</t>
  </si>
  <si>
    <t>2.2 Publicar circular</t>
  </si>
  <si>
    <t>Documento soporte de la Acción Realizada para la formalización.</t>
  </si>
  <si>
    <t>Actualización de Supervisados en el aplicativo VIGIA</t>
  </si>
  <si>
    <t>Documentos de Resultado de las Acciones Ejecutadas a los Supervisados</t>
  </si>
  <si>
    <t>Informe de Corredores Intervenidos</t>
  </si>
  <si>
    <t>Ejecutar Programa SETA (Ejecución Fase 1 y Fase 2 de Programa SETA)</t>
  </si>
  <si>
    <t>Informe Individual y Consolidado de Evaluación y Acciones de Mejora</t>
  </si>
  <si>
    <t>Reporte de atención a Solicitudes Recibidas</t>
  </si>
  <si>
    <t>Informe pormenorizado de seguimiento del estado de sistema de Control Interno y Trasmisión FURAG - OCI</t>
  </si>
  <si>
    <t>Informes Comunicados según Ejecución Plan Anual de Auditoria</t>
  </si>
  <si>
    <t>Resolver Actos Administrativos de Investigaciones en Curso anterior a Decreto 2409.</t>
  </si>
  <si>
    <t>1. Etapa Apertura de Investigación</t>
  </si>
  <si>
    <t>2. Etapa Probatoria</t>
  </si>
  <si>
    <t>3. Etapa de Alegatos</t>
  </si>
  <si>
    <t>4. Etapa Fallos</t>
  </si>
  <si>
    <t>5. Etapa Recursos</t>
  </si>
  <si>
    <t>1. Ficha de Análisis Jurídico</t>
  </si>
  <si>
    <t>2. Etapa Apertura de Investigación</t>
  </si>
  <si>
    <t>3. Etapa Probatoria</t>
  </si>
  <si>
    <t>4. Etapa de Alegatos</t>
  </si>
  <si>
    <t>5. Etapa Fallos</t>
  </si>
  <si>
    <t>Informe de Conclusiones Banacol</t>
  </si>
  <si>
    <t>Informe de Conclusiones INI</t>
  </si>
  <si>
    <t>Realizar visitas de supervisión (PGS visitas de inspección)</t>
  </si>
  <si>
    <t>Asesor_Regionales</t>
  </si>
  <si>
    <t>Asesor_Comunicaciones</t>
  </si>
  <si>
    <t>Ejecutada</t>
  </si>
  <si>
    <t>VIGENCIA:  2019 - 2022</t>
  </si>
  <si>
    <t>OBJETIVO TRANSFORMACIONAL</t>
  </si>
  <si>
    <t>ENTIDAD RESPONSABLE</t>
  </si>
  <si>
    <t>UNIDAD</t>
  </si>
  <si>
    <t>LB</t>
  </si>
  <si>
    <t>AÑO 1</t>
  </si>
  <si>
    <t>AÑO 2</t>
  </si>
  <si>
    <t>AÑO 3</t>
  </si>
  <si>
    <t>AÑO 4</t>
  </si>
  <si>
    <t>CUATRIENIO</t>
  </si>
  <si>
    <t>Reducir los costos logísticos como proporción de ventas de un 13,5% a 12,9% a través del mejoramiento de corredores estratégicos</t>
  </si>
  <si>
    <t>DNP</t>
  </si>
  <si>
    <t>OBJETIVOS ESTRATEGICOS</t>
  </si>
  <si>
    <t>ARTICULACIÓN</t>
  </si>
  <si>
    <t>PACTO PLAN NACIONAL DE DESARROLLO</t>
  </si>
  <si>
    <t xml:space="preserve">LÍNEA </t>
  </si>
  <si>
    <t>ESTRATEGIA</t>
  </si>
  <si>
    <t>INDICADOR</t>
  </si>
  <si>
    <t>ODS</t>
  </si>
  <si>
    <t>DIMENSIÓN MODELO INTEGRADO DE PLANEACIÓN Y GESTIÓN</t>
  </si>
  <si>
    <t>POLITICA
MODELO INTEGRADO DE PLANEACIÓN Y GESTIÓN</t>
  </si>
  <si>
    <t>METAS/ PRODUCTOS</t>
  </si>
  <si>
    <t xml:space="preserve"> VI.  Pacto  por el transporte y la logística para la competitividad y la integración regional</t>
  </si>
  <si>
    <t xml:space="preserve">A. Gobernanza e institucionalidad moderna para el transporte y la logística eficientes y seguros	</t>
  </si>
  <si>
    <t>Trasnporte y logística, eficientes y seguros</t>
  </si>
  <si>
    <t xml:space="preserve">Diseño e implementación de esquema de articulación entre la
Superintendencia y las entidades a cargo de la operación de cada modo de transporte. </t>
  </si>
  <si>
    <t>Superintendencia de Transporte</t>
  </si>
  <si>
    <t>Porcentaje</t>
  </si>
  <si>
    <t>ODS 8. Trabajo decente y crecimiento económico</t>
  </si>
  <si>
    <t xml:space="preserve">Gestión con Valores para Resultados  </t>
  </si>
  <si>
    <t xml:space="preserve">Fortalecimiento organizacional y simplificación de procesos  </t>
  </si>
  <si>
    <t>Modficaciones a  la Estructura y/o planta de la Superintendencia de Transporte</t>
  </si>
  <si>
    <t>Número</t>
  </si>
  <si>
    <t>Direccionamiento Estratégico y Planeación</t>
  </si>
  <si>
    <t>Planeación Institucional</t>
  </si>
  <si>
    <t xml:space="preserve">Indice de desempeño institucional (FURAG) Sector Transporte (Nacional)
</t>
  </si>
  <si>
    <t>Ministerio de Transporte
Agencia Nacional de Infraestructura
Invías
Aerocivil
ANSV
Superintendencia de Transporte</t>
  </si>
  <si>
    <t>70,4*****</t>
  </si>
  <si>
    <t>Evaluación de Resultados</t>
  </si>
  <si>
    <t>Seguimiento y evaluación de desempeño institucional</t>
  </si>
  <si>
    <t>COD_ODS</t>
  </si>
  <si>
    <t>ODS_8</t>
  </si>
  <si>
    <t>COD_PND</t>
  </si>
  <si>
    <t>PES_01</t>
  </si>
  <si>
    <t>PES_02</t>
  </si>
  <si>
    <t>PES_03</t>
  </si>
  <si>
    <t>PEI_ Actividades No Involucradas</t>
  </si>
  <si>
    <t>PES_00</t>
  </si>
  <si>
    <t>ODS_00</t>
  </si>
  <si>
    <t>OE5</t>
  </si>
  <si>
    <t>Fortalecimiento Institucional.</t>
  </si>
  <si>
    <t>OE2_Pr01</t>
  </si>
  <si>
    <t>OE2_Pr02</t>
  </si>
  <si>
    <t>OE3_Pr08</t>
  </si>
  <si>
    <t>OE4_Pr09</t>
  </si>
  <si>
    <t>OE5_Pr10</t>
  </si>
  <si>
    <t>OE1_Pr01</t>
  </si>
  <si>
    <t>OE1_Pr02</t>
  </si>
  <si>
    <t>OE1_Pr03</t>
  </si>
  <si>
    <t>OE1_Pr04</t>
  </si>
  <si>
    <t>OE1_Pr05</t>
  </si>
  <si>
    <t>COD_PEI_Pr</t>
  </si>
  <si>
    <t>COD_OE_PEI</t>
  </si>
  <si>
    <t>PAI_PLANES_INSTITUCIONALES</t>
  </si>
  <si>
    <t>3. Plan Anticorrupción y de Atención al Ciudadano  (Planeación) - PAAC</t>
  </si>
  <si>
    <t>5. Plan Anual de Adquisiciones  - PAA (Planeación)</t>
  </si>
  <si>
    <t>1. Adquisiones</t>
  </si>
  <si>
    <t>4. Plan de Participación Ciudadano - PPC (Planeación)</t>
  </si>
  <si>
    <t>6. Plan Institucional de Archivos de la Entidad -PINAR (Gestión Documental)</t>
  </si>
  <si>
    <t>7. Plan Anual de Vacantes (Talento Humano)</t>
  </si>
  <si>
    <t>8. Plan de Previsión de Recursos Humanos  (Talento Humano)</t>
  </si>
  <si>
    <t>9. Plan Estratégico de Talento Humano  (Talento Humano)</t>
  </si>
  <si>
    <t>2. Gestión Documental</t>
  </si>
  <si>
    <t>3. Talento Humano</t>
  </si>
  <si>
    <t>4. Tecnologías de la Información y las Comunicaciones</t>
  </si>
  <si>
    <t>10. Plan de Trabajo Anual en Seguridad y Salud en el Trabajo -SST (Talento Humano)</t>
  </si>
  <si>
    <t>11. Plan Institucional de Capacitación - PIC (Talento Humano)</t>
  </si>
  <si>
    <t>12. Plan de Incentivos Institucionales  - PII (Talento Humano)</t>
  </si>
  <si>
    <t>13. Plan Estratégico de Tecnologías de la Información y las Comunicaciones - PETI (Informatica)</t>
  </si>
  <si>
    <t>14. Plan de Tratamiento de Riesgos de Seguridad y Privacidad de la Información (Informatica)</t>
  </si>
  <si>
    <t>15. Plan de Seguridad y Privacidad de la Información (Informatica)</t>
  </si>
  <si>
    <t>PEI_01</t>
  </si>
  <si>
    <t>PEI_02</t>
  </si>
  <si>
    <t>PEI_03</t>
  </si>
  <si>
    <t>PEI_04</t>
  </si>
  <si>
    <t>PEI_05</t>
  </si>
  <si>
    <t>PEI_06</t>
  </si>
  <si>
    <t>PEI_07</t>
  </si>
  <si>
    <t>PEI_08</t>
  </si>
  <si>
    <t>PEI_09</t>
  </si>
  <si>
    <t>PAI_10</t>
  </si>
  <si>
    <t>PAAC_11</t>
  </si>
  <si>
    <t>DIMENSION_MIPG</t>
  </si>
  <si>
    <t>POLITICA_DIMENSION_MIPG</t>
  </si>
  <si>
    <t>MIPG_01</t>
  </si>
  <si>
    <t>MIPG_02</t>
  </si>
  <si>
    <t>MIPG_03</t>
  </si>
  <si>
    <t>MIPG_04</t>
  </si>
  <si>
    <t>MIPG_05</t>
  </si>
  <si>
    <t>MIPG_06</t>
  </si>
  <si>
    <t>MIPG_07</t>
  </si>
  <si>
    <t>MIPG_08</t>
  </si>
  <si>
    <t>MIPG_09</t>
  </si>
  <si>
    <t>MIPG_10</t>
  </si>
  <si>
    <t>MIPG_11</t>
  </si>
  <si>
    <t>MIPG_12</t>
  </si>
  <si>
    <t>MIPG_13</t>
  </si>
  <si>
    <t>MIPG_14</t>
  </si>
  <si>
    <t>MIPG_15</t>
  </si>
  <si>
    <t>MIPG_16</t>
  </si>
  <si>
    <t>COD_MIPG</t>
  </si>
  <si>
    <t>Cod_Tdep</t>
  </si>
  <si>
    <t>Td_01</t>
  </si>
  <si>
    <t>Td_02</t>
  </si>
  <si>
    <t>COD_Pr_FIN</t>
  </si>
  <si>
    <t>FIN_01</t>
  </si>
  <si>
    <t>FIN_02</t>
  </si>
  <si>
    <t>COD_DIR_SIT</t>
  </si>
  <si>
    <t>DIR_01</t>
  </si>
  <si>
    <t>DIR_02</t>
  </si>
  <si>
    <t>Secretaria_Privada</t>
  </si>
  <si>
    <t>Diseñar una estrategia de conciliación.</t>
  </si>
  <si>
    <t xml:space="preserve">Implementación estrategia de conciliación </t>
  </si>
  <si>
    <t>Seguimiento a la implementación.</t>
  </si>
  <si>
    <t>Diseñar una campaña de Promoción y Prevención para el sector portuario, así como, para los modos marítimo y fluvial.</t>
  </si>
  <si>
    <t xml:space="preserve">Socializar la Campaña de Promoción y Prevención con los potenciales actores (entidades) involucrados en su implementación </t>
  </si>
  <si>
    <t xml:space="preserve">Elaborar Plan de capacitación </t>
  </si>
  <si>
    <t xml:space="preserve">Desarrollar los componentes temáticos de las capacitaciones  </t>
  </si>
  <si>
    <t xml:space="preserve">Realizar capacitaciones </t>
  </si>
  <si>
    <t xml:space="preserve">Seguimiento a las capacitaciones </t>
  </si>
  <si>
    <t>COD_LIDER_DEPENDENCIA</t>
  </si>
  <si>
    <t>DCI-D_01</t>
  </si>
  <si>
    <t>DCI-D_02</t>
  </si>
  <si>
    <t>DCI-D_03</t>
  </si>
  <si>
    <t>DPU-D_01</t>
  </si>
  <si>
    <t>DPU-D_02</t>
  </si>
  <si>
    <t>DPU-D_03</t>
  </si>
  <si>
    <t>DP-D_01</t>
  </si>
  <si>
    <t>DP-D_02</t>
  </si>
  <si>
    <t>DP-D_03</t>
  </si>
  <si>
    <t>DTTTA-D_01</t>
  </si>
  <si>
    <t>DTTTA-D_02</t>
  </si>
  <si>
    <t>DTTTA-D_03</t>
  </si>
  <si>
    <t>DSI-D_01</t>
  </si>
  <si>
    <t>DSI-D_02</t>
  </si>
  <si>
    <t>DSI-D_03</t>
  </si>
  <si>
    <t>DSI-D_04</t>
  </si>
  <si>
    <t>DSI-D_05</t>
  </si>
  <si>
    <t>OAP-D_01</t>
  </si>
  <si>
    <t>OAJ-D_01</t>
  </si>
  <si>
    <t>OAJ-D_02</t>
  </si>
  <si>
    <t>OAJ-D_03</t>
  </si>
  <si>
    <t>OCI-D_01</t>
  </si>
  <si>
    <t>OTIC-D_01</t>
  </si>
  <si>
    <t>SG-D_01</t>
  </si>
  <si>
    <t>SG-D_02</t>
  </si>
  <si>
    <t>SG-D_03</t>
  </si>
  <si>
    <t>SG-D_04</t>
  </si>
  <si>
    <t>SG-D_05</t>
  </si>
  <si>
    <t>SG-D_06</t>
  </si>
  <si>
    <t>SG-D_07</t>
  </si>
  <si>
    <t>SG-D_08</t>
  </si>
  <si>
    <t>Director_de_Promoción_y_Prevención_de_Puertos</t>
  </si>
  <si>
    <t>Director_de_Promoción_y_Prevención_de_Concesiones_e_Infraestructura</t>
  </si>
  <si>
    <t>Director_de_Promoción_y_Prevención_de_Transito_y_Transporte_Terrestre_Automotor</t>
  </si>
  <si>
    <t>Dirección_de_Investigaciones_de_Concesiones_e_Infraestructura</t>
  </si>
  <si>
    <t>Despacho_del_Delegado_de_Transito_y_Transporte_Terrestre_Automotor</t>
  </si>
  <si>
    <t>Dirección_de_Investigaciones_de_Protección_al_Usuario</t>
  </si>
  <si>
    <t>Despacho_del_Delegado_de_Protección_al_Usuario</t>
  </si>
  <si>
    <t>Dirección_de_Investigaciones_de_Puertos</t>
  </si>
  <si>
    <t>Dirección_de_Promoción_y_Prevención_de_Puertos</t>
  </si>
  <si>
    <t>Despacho_del_Delegado_de_Puertos</t>
  </si>
  <si>
    <t>Equipo_de_Comunicaciones</t>
  </si>
  <si>
    <t>Grupo_Control_Interno_Disciplinario</t>
  </si>
  <si>
    <t>Grupo_Talento_Humano</t>
  </si>
  <si>
    <t>Dirección_Administrativa</t>
  </si>
  <si>
    <t>Dirección_Financiera</t>
  </si>
  <si>
    <t xml:space="preserve">Atención a Solicitudes PQRS reportadas a la Dependencia </t>
  </si>
  <si>
    <t>**Diseñar e implementar mecanismos de Supervisión Inteligente</t>
  </si>
  <si>
    <t>**Proponer modificación a normas reglamentarias conjuntamente con el MinTransporte y la Oficina Jurídica</t>
  </si>
  <si>
    <t>**Desarrollar actividades en apoyo a la gestión</t>
  </si>
  <si>
    <t>**Decidir el 100% de las solicitudes de liberación de vehículos dentro del término legal.</t>
  </si>
  <si>
    <t xml:space="preserve">**Elaborar informe preliminar dentro del término de 2 horas del 100% de lo reportado por parte de la oficina de comunicaciones </t>
  </si>
  <si>
    <t>**Resolver el 100% de los IUIT pendientes</t>
  </si>
  <si>
    <t>**Pronunciarse de fondo sobre 100% de las solicitudes del Ministerio de Transporte de sustentabilidad financiera dentro del término</t>
  </si>
  <si>
    <t>**Pronunciarse de fondo sobre 100% de las solicitudes de fusiones, escisiones y transformaciones.</t>
  </si>
  <si>
    <t>**Realizar capacitaciones internas y externas</t>
  </si>
  <si>
    <t>**Desarrollar registros administrativos obligatorios</t>
  </si>
  <si>
    <t>**Elaborar informe subjetivo (sectorial)</t>
  </si>
  <si>
    <t>**Desarrollar acciones de divulgación a los supervisados</t>
  </si>
  <si>
    <t>**Realizar intervenciones en 4 corredores en temporada alta</t>
  </si>
  <si>
    <t>**Registro de contratos de temporada alta</t>
  </si>
  <si>
    <t>**Realizar auditorías de formalización</t>
  </si>
  <si>
    <t>**Realizar sesiones con la ciudadanía, vigilados, organizaciones cívicas y otras entidades</t>
  </si>
  <si>
    <t>**Capacitar a funcionarios y servidores uso red</t>
  </si>
  <si>
    <t>**Realizar campañas de comunicación  al usuario de transporte sobre sus derechos</t>
  </si>
  <si>
    <t>**Adelantar campaña a 10200 personas</t>
  </si>
  <si>
    <t>**Efectuar presencia regional</t>
  </si>
  <si>
    <t>**Poner en marcha oficinas de la SPT</t>
  </si>
  <si>
    <t>**Desarrollar actividades en apoyo a la gestión ( Incluir 2da Actividad: PQRS - Gestión Documental)</t>
  </si>
  <si>
    <t>** Efectuar seguimiento a la Planeación Institucional.</t>
  </si>
  <si>
    <t>** Efectuar seguimiento a proyectos de inversión</t>
  </si>
  <si>
    <t xml:space="preserve">** Desarrollar actividades en apoyo a la gestión </t>
  </si>
  <si>
    <t>** Efectuar seguimiento a compromisos consolidados en Documentos CONPES</t>
  </si>
  <si>
    <t>** Llevar a cabo las actuaciones encaminadas a lograr el cobro coactivo de la entidad</t>
  </si>
  <si>
    <t>** Elaborar todos los documentos requeridos dentro del trámite de conciliación dentro de las solicitudes que se reciben de parte de los convocantes en el Centro de Conciliación</t>
  </si>
  <si>
    <t>** Elaborar los proyectos de actos administrativos de carácter general y particular a ser expedidos por el Superintendente de Transporte</t>
  </si>
  <si>
    <t xml:space="preserve">** Gestionar la defensa judicial de la entidad en los procesos prejudiciales, judiciales, extrajudiciales y administrativos en los cuales la Superintendencia de Transporte sea parte, así como promover e intervenir en las acciones </t>
  </si>
  <si>
    <t>** 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t>
  </si>
  <si>
    <t>** Desarrollar actividades en apoyo a la gestión ( Incluir 2da Actividad: PQRS - Gestión Documental)</t>
  </si>
  <si>
    <t>** Elaborar y divulgar la Circular Única del Sector Transporte</t>
  </si>
  <si>
    <t>** Elaborar el boletín jurídico del Sector Transporte</t>
  </si>
  <si>
    <t>** Desarrollar actividades en apoyo a la gestión</t>
  </si>
  <si>
    <t>** Implementar IPV6 de Activos Fijos</t>
  </si>
  <si>
    <t>** Implementar avances en el modelo de Seguridad y Privacidad de la información - MSPI</t>
  </si>
  <si>
    <t>** Implementar ruta de excelencia GEL - Plan de Gestión documental</t>
  </si>
  <si>
    <t>** Mitigar y evitar los riesgos de Seguridad identificados en la matriz de riesgos de Seguridad.</t>
  </si>
  <si>
    <t>** Implementar el plan de tratamiento de riesgos de seguridad y privacidad de la información</t>
  </si>
  <si>
    <t>** Actualizar la Política de Seguridad de la Información de la Entidad.</t>
  </si>
  <si>
    <t>** Implementar Políticas de Seguridad</t>
  </si>
  <si>
    <t>** Mantener y ajustar modelo de continuidad de negocio</t>
  </si>
  <si>
    <t>** Definir el futuro del sistema Misional VIGIA mediante mesas de trabajo con las áreas involucradas</t>
  </si>
  <si>
    <t xml:space="preserve">** Implementar el sistema de telefonía IP </t>
  </si>
  <si>
    <t>** Efectuar mantenimiento software GLPI (reporte de cierre incorpore  en el trimestre correspondiente)</t>
  </si>
  <si>
    <t>** Levantar procesos y estructurar el sistema</t>
  </si>
  <si>
    <t>** Seleccionar herramientas de desarrollo</t>
  </si>
  <si>
    <t>** Desarrollar e implementar la solución</t>
  </si>
  <si>
    <t>** Realizar pruebas</t>
  </si>
  <si>
    <t>** Poner en producción la Fase 1</t>
  </si>
  <si>
    <t>** Implementar el software de Inteligencia de Negocios en Cemat</t>
  </si>
  <si>
    <t>** Elaborar y entregar de los Estudios Previos.</t>
  </si>
  <si>
    <t>** Elaborar Evaluación Técnica de las Ofertas.</t>
  </si>
  <si>
    <t>** Reestructurar el sistema de ingreso de información de fuentes externas</t>
  </si>
  <si>
    <t>** Implementar el sistema de impresión controlada generando ahorro de papel y tiempo (Cultura de Cero Papel)</t>
  </si>
  <si>
    <t>** Automatizar el  tema contractual</t>
  </si>
  <si>
    <t>** Implementar sistema de Gestión del Conocimiento</t>
  </si>
  <si>
    <t>** Implementar el Software de Almacén (Probable Interface con el SIIF)</t>
  </si>
  <si>
    <t>** Implementar el sistema de notificación electrónica considerando dispositivos biométricos y que se alimenten simultáneamente  las bases de datos.</t>
  </si>
  <si>
    <t>** Elaborar un documento para unificar  criterios que afectan la respuesta al ciudadano  en los diferentes canales de  atención</t>
  </si>
  <si>
    <t>** Elaborar un protocolo de Atención al Ciudadano .</t>
  </si>
  <si>
    <t>** Brindar atención al Ciudadano  de manera presencial</t>
  </si>
  <si>
    <t>** Diseñar y aplicar una encuesta para calificar la atención prestada en el Centro Integral de Atención al Ciudadano</t>
  </si>
  <si>
    <t>** Proponer modificación a normas reglamentarias conjuntamente con el MinTransporte y la Oficina Jurídica</t>
  </si>
  <si>
    <t>** Diseñar e implementar mecanismos de Supervisión Inteligente</t>
  </si>
  <si>
    <t>Documento para aprobación del Plan Institucional de Archivo - PINAR y generar publicación</t>
  </si>
  <si>
    <t>Informe de Acompañamientos Realizados</t>
  </si>
  <si>
    <t>** Adelantar actividades orientadas a la prevención de faltas disciplinarias</t>
  </si>
  <si>
    <t>Mantener y suplir las necesidades del talento humano necesario para el desarrollo de las funciones de la entidad. : Informe De Planta de personal</t>
  </si>
  <si>
    <t>Realizar y divulgar los lineamientos de gestión del conocimiento para la SIT : Informe de Lineamientos en gestión del Conocimiento para la SIT</t>
  </si>
  <si>
    <t>Plan estratégico de Talento Humano : Plan de Formación y Capacitación</t>
  </si>
  <si>
    <t>Ejecución de Plan de Mejoramiento de Clima Organizacional y Bienestar Social : Cronograma de Actividades de Bienestar Social</t>
  </si>
  <si>
    <t>Definir, Ofertar y Ejecutar Cronograma de Incentivos  : Cronograma de Estímulo e Incentivos</t>
  </si>
  <si>
    <t>Ejecución de Plan de Mejoramiento de Clima Organizacional y Bienestar Social : Cronograma de Actividades de Mejoramiento de Clima Organizacional</t>
  </si>
  <si>
    <t>Desarrollar y dar continuidad al Manual de Gestión y plan de Trabajo de la SIT : Cronograma de Plan de Trabajo Anual en SST</t>
  </si>
  <si>
    <t>Desarrollar y dar continuidad al Manual de Gestión y plan de Trabajo de la SIT : Informe y Cronograma de Plan de Trabajo Anual en SST</t>
  </si>
  <si>
    <t>Generar evaluación de desempeños de los funcionarios Públicos. : Formularios de Concertación y Evaluación de Desempeño</t>
  </si>
  <si>
    <t>Mantener y suplir las necesidades del talento humano necesario para el desarrollo de las funciones de la entidad. : Actos Administrativos de Nombramiento y Retiro</t>
  </si>
  <si>
    <t>Mantener y suplir las necesidades del talento humano necesario para el desarrollo de las funciones de la entidad. : Formulario de Inducción al Puesto de Trabajo</t>
  </si>
  <si>
    <t>Mantener y suplir las necesidades del talento humano necesario para el desarrollo de las funciones de la entidad. : Instructivo para la provisión de vacantes</t>
  </si>
  <si>
    <t>Realizar Selección, vinculación y retención de mejores estudiantes -ECAES  : Informe De Proceso de Vinculación de Mejores Ecaes según Ley del primer Empleo</t>
  </si>
  <si>
    <t>** Desarrollar actividades en apoyo a la gestión:</t>
  </si>
  <si>
    <t xml:space="preserve">** Incrementar la calificación en la Matriz Estratégica de Talento Humano del DAFP. </t>
  </si>
  <si>
    <t>** Trasladar la sede a otras instalaciones</t>
  </si>
  <si>
    <t>** Administrar y actualizar los inventarios de la entidad</t>
  </si>
  <si>
    <t>** Adelantar el trámite tendiente a la contratación de los bienes y servicios que según del plan de adquisiciones sean competencia de este grupo.</t>
  </si>
  <si>
    <t xml:space="preserve">** Atender y verificar cumplimiento de GLPI </t>
  </si>
  <si>
    <t>** Dirigir y controlar los  consumos y mantenimientos de Bienes y Servicios</t>
  </si>
  <si>
    <t>** Realizar el seguimiento a la ejecución del presupuesto de Funcionamiento de la Supertransporte</t>
  </si>
  <si>
    <t>** Controlar la ejecución presupuestal</t>
  </si>
  <si>
    <t>** (Monitoreo y control de pagos)</t>
  </si>
  <si>
    <t>** Realizar Comité de sostenibilidad integral</t>
  </si>
  <si>
    <t>Resolver Actuaciones Administrativas en el término legal establecido.</t>
  </si>
  <si>
    <t>Documentos de Acciones sobre los Sectores Críticos</t>
  </si>
  <si>
    <t>Expedición y Publicación de los criterios de Supervisión de Accesibilidad</t>
  </si>
  <si>
    <t>** Actualizar política de supervisión de la entidad.</t>
  </si>
  <si>
    <t>Generar Actividades de Divulgación de la Circular</t>
  </si>
  <si>
    <t>** Implementar Modelo Integrado de Planeación y Gestión - Mipg</t>
  </si>
  <si>
    <t>4. Fallos de 6 investigaciones abiertas en el primer semestre de 2019</t>
  </si>
  <si>
    <t>3. Poner a disposición de la ciudadanía un curso e-learning sobre transporte aéreo de pasajeros, en el marco de las funciones de promoción y prevención.</t>
  </si>
  <si>
    <t>5. Generar planes de acción a agencias de viajes definidas respecto al cumplimiento de obligaciones en comercio electrónico.</t>
  </si>
  <si>
    <t>Análisis Jurídico Sobre presuntos temas a Investigar y Desarrollo del Proceso Administrativo correspondiente en vigencia del Decreto 2409.</t>
  </si>
  <si>
    <t>Informe de campañas de formalización en Buenaventura, Lago Calima y Magangué. (el sector portuario, así como en los modos marítimo y fluvial )</t>
  </si>
  <si>
    <t>**Actualizar política de supervisión de la entidad.</t>
  </si>
  <si>
    <t>**Implementar Modelo Integrado de Planeación y Gestión - Mipg en cada una de sus 7 dimensiones según corresponda</t>
  </si>
  <si>
    <t>**Planear y gestionar las actividades necesarias para dar cumplimiento a las temáticas asignadas por el Señora Superintendente</t>
  </si>
  <si>
    <t>Súper Biblioteca Virtual en funcionamiento</t>
  </si>
  <si>
    <t xml:space="preserve">Informes de Evaluación de Efectividad de la Estrategia Comunicada </t>
  </si>
  <si>
    <t>Informe de Seguimiento al plan de Mejoramiento Archivístico - AGN</t>
  </si>
  <si>
    <t>Estrategia Ejecutada</t>
  </si>
  <si>
    <t>Efectuar seguimiento a las respuesta según requerimientos y comunicación a OCI</t>
  </si>
  <si>
    <t>** Elaborar términos de referencia</t>
  </si>
  <si>
    <t>** Tomar decisión de actualizar o implementar una nuevo sistema de Gestión Documental</t>
  </si>
  <si>
    <t xml:space="preserve">** Implementar la Transformación Digital y Desmaterialización de trámites </t>
  </si>
  <si>
    <t>** Automatizar el Recaudo (Unificar Sistema Taux y Vigía)</t>
  </si>
  <si>
    <t>Estadística de gestión y tramites de Correspondencia</t>
  </si>
  <si>
    <t>Estadística de Transferencia Documentos, gestionadas.</t>
  </si>
  <si>
    <t>Estadística de Atención y Actualización del FUID</t>
  </si>
  <si>
    <t>Gestionar la compensación económica : Cronograma de Entrega de Dotaciones</t>
  </si>
  <si>
    <t>Validar periódicamente Registros de Hojas de Vida y Bienes y Rentas en SIGEP : Seguimiento Periódico</t>
  </si>
  <si>
    <t>Gestionar la compensación económica : Liquidación de Nómina y Novedades</t>
  </si>
  <si>
    <t>Implementar Código de Integridad y socializarlo. : Publicación Digital del Código de Integridad para la SIT</t>
  </si>
  <si>
    <t>Ejecución de Plan de Mejoramiento de Clima Organizacional y Bienestar Social : Publicación Programa Servimos</t>
  </si>
  <si>
    <t>** Desarrollar instructivos en gestión contractual</t>
  </si>
  <si>
    <t>** Hacer seguimiento al Plan Institucional de Gestión Ambiental - PIGA de la Supertransporte.</t>
  </si>
  <si>
    <t xml:space="preserve">Impulsar que el 100% de los supervisados estén registrados en el sistema VIGIA ( Solicitud a entes Habilitantes, Requerimientos a Vigilados, Modificaciones y Solicitudes realizadas al administrador Vigía y Autorizaciones de Registro) </t>
  </si>
  <si>
    <t>Promover la formalización de la prestación del servicio de los Terminal de Transporte Terrestre automotor</t>
  </si>
  <si>
    <t>Supervisar 292 vigilados (Acta de Inspección - Requerimiento de acciones de Mejora - Acta de Mesa de Trabajo - Informe y/o requerimiento de Vigilancia)</t>
  </si>
  <si>
    <t>Identificar sectores críticos de accidentalidad</t>
  </si>
  <si>
    <t>Actualizar política de supervisión de la entidad.</t>
  </si>
  <si>
    <t xml:space="preserve">Divulgar la circular 094/2016 modelos de buenas prácticas expedido para 5 tipos de vigilados de la Delegada de Concesiones a que aplican </t>
  </si>
  <si>
    <t>Implementar Modelo Integrado de Planeación y Gestión - Mipg en cada una de sus 7 dimensiones según corresponda</t>
  </si>
  <si>
    <t>Elaboración del documento con línea pedagógica y ruta de aprendizaje</t>
  </si>
  <si>
    <t>Capacitaciones a vigilados y usuarios sobre las funciones de la Delegatura, los derechos y los deberes.</t>
  </si>
  <si>
    <t>Elaborar diagnósticos sobre la composición del sector transporte en los modos marítimo y fluvial,  para las zonas geográficas seleccionadas, según corresponda.</t>
  </si>
  <si>
    <t>Planear y gestionar las actividades necesarias para dar cumplimiento a las temáticas asignadas por el Señora Superintendente</t>
  </si>
  <si>
    <t>Realizar seguimiento a requerimientos de entes externos de control. Según solicitudes</t>
  </si>
  <si>
    <t>6.2 Elaborar términos de referencia</t>
  </si>
  <si>
    <t>7.2 Elaborar términos de referencia</t>
  </si>
  <si>
    <t>7.3 Tomar decisión de actualizar o implementar una nuevo sistema de Gestión Documental</t>
  </si>
  <si>
    <t xml:space="preserve">Implementar la Transformación Digital y Desmaterialización de trámites </t>
  </si>
  <si>
    <t>Automatizar el Recaudo (Unificar Sistema Taux y Vigía)</t>
  </si>
  <si>
    <t>Asegurar el procedimiento de notificaciones desplegado en la nueva versión de la cadena de valor, tramitando con oportunidad y calidad la notificación del 100% de actos administrativos susceptibles de notificación.</t>
  </si>
  <si>
    <t>Tramite a las solicitudes de PQRS allegadas al área. -(Implementar Modelo Integrado de Planeación y Gestión - Mipg en cada una de sus 7 dimensiones según corresponda)</t>
  </si>
  <si>
    <t xml:space="preserve">Tramite a las solicitudes del Módulo de Gestión Documental, allegadas al área. </t>
  </si>
  <si>
    <t>Tramite de Ingreso de Correspondencia. -(Implementar Modelo Integrado de Planeación y Gestión - Mipg en cada una de sus 7 dimensiones según corresponda)</t>
  </si>
  <si>
    <t>Estructurar y presentar para aprobación del Comité Institucional de Gestión y Desempeño el Sistema Integrado de Conservación SIC.</t>
  </si>
  <si>
    <t>Estructurar y presentar para aprobación del Comité Institucional de Gestión y Desempeño el Plan Institucional de Archivos Pinar, el cual se debe publicar en la Pág. Web.</t>
  </si>
  <si>
    <t>Efectuar acompañamiento y orientación a las dependencias con mayores debilidades archivísticas o con mayor volumen de documentación, en la aplicación del procedimiento de Organización Documental adoptado Institucionalmente.</t>
  </si>
  <si>
    <t>Reportar calificación obtenida por funcionarios a Secretaría General y avisar a funcionaria encargada de otorgar estímulos  la información relacionada con la concertación de objetivos y evaluación de desempeño de carrera, provisionales y libre nombramiento.</t>
  </si>
  <si>
    <t>Elaborar estadística de caracterización de los funcionarios: Planta global y planta estructural, por grupos internos de trabajo; Tipos de vinculación, Nivel, código, grado; Cargos en vacancia definitiva o temporal por niveles; Perfiles de Empleos</t>
  </si>
  <si>
    <t xml:space="preserve">5.1 Juventud y Meritocracia para la Supertransporte </t>
  </si>
  <si>
    <t>Desarrollar instructivos en gestión contractual</t>
  </si>
  <si>
    <t>Hacer seguimiento al Plan Institucional de Gestión Ambiental - PIGA de la Supertransporte.</t>
  </si>
  <si>
    <t>Gestionar información contable, financiera y presupuestal a entes externos -Contraloría General de la Nación -CGN</t>
  </si>
  <si>
    <t xml:space="preserve">Realizar Comité de sostenibilidad integral (Objetivos: 1. Identificar la cartera y gestionar su baja o remisibilidad, 2. Identificar y depurar activos a dar de baja), 3.depuracion de la cartera los valores inferiores a medio salario mínimo legal vigente </t>
  </si>
  <si>
    <t>DCI-E_01</t>
  </si>
  <si>
    <t>DCI-E_02</t>
  </si>
  <si>
    <t>DCI-E_03</t>
  </si>
  <si>
    <t>DCI-E_04</t>
  </si>
  <si>
    <t>DCI-E_05</t>
  </si>
  <si>
    <t>DCI-E_06</t>
  </si>
  <si>
    <t>DCI-E_07</t>
  </si>
  <si>
    <t>DCI-E_08</t>
  </si>
  <si>
    <t>DCI-E_09</t>
  </si>
  <si>
    <t>DCI-E_10</t>
  </si>
  <si>
    <t>DCI-E_11</t>
  </si>
  <si>
    <t>DCI-E_12</t>
  </si>
  <si>
    <t>DCI-E_13</t>
  </si>
  <si>
    <t>DCI-E_14</t>
  </si>
  <si>
    <t>DCI-E_15</t>
  </si>
  <si>
    <t>DPU-E_01</t>
  </si>
  <si>
    <t>DPU-E_02</t>
  </si>
  <si>
    <t>DPU-E_03</t>
  </si>
  <si>
    <t>DPU-E_04</t>
  </si>
  <si>
    <t>DPU-E_05</t>
  </si>
  <si>
    <t>DPU-E_06</t>
  </si>
  <si>
    <t>DPU-E_07</t>
  </si>
  <si>
    <t>DPU-E_08</t>
  </si>
  <si>
    <t>DPU-E_09</t>
  </si>
  <si>
    <t>DPU-E_10</t>
  </si>
  <si>
    <t>DPU-E_11</t>
  </si>
  <si>
    <t>DPU-E_12</t>
  </si>
  <si>
    <t>DPU-E_13</t>
  </si>
  <si>
    <t>DPU-E_14</t>
  </si>
  <si>
    <t>DP-E_01</t>
  </si>
  <si>
    <t>DP-E_02</t>
  </si>
  <si>
    <t>DP-E_03</t>
  </si>
  <si>
    <t>DP-E_04</t>
  </si>
  <si>
    <t>DP-E_05</t>
  </si>
  <si>
    <t>DP-E_06</t>
  </si>
  <si>
    <t>DP-E_07</t>
  </si>
  <si>
    <t>DP-E_08</t>
  </si>
  <si>
    <t>DP-E_09</t>
  </si>
  <si>
    <t>DP-E_10</t>
  </si>
  <si>
    <t>DP-E_11</t>
  </si>
  <si>
    <t>DP-E_12</t>
  </si>
  <si>
    <t>DTTTA-E_01</t>
  </si>
  <si>
    <t>DTTTA-E_02</t>
  </si>
  <si>
    <t>DTTTA-E_03</t>
  </si>
  <si>
    <t>DTTTA-E_04</t>
  </si>
  <si>
    <t>DTTTA-E_05</t>
  </si>
  <si>
    <t>DTTTA-E_06</t>
  </si>
  <si>
    <t>DTTTA-E_07</t>
  </si>
  <si>
    <t>DTTTA-E_08</t>
  </si>
  <si>
    <t>DTTTA-E_09</t>
  </si>
  <si>
    <t>DTTTA-E_10</t>
  </si>
  <si>
    <t>DTTTA-E_11</t>
  </si>
  <si>
    <t>DTTTA-E_12</t>
  </si>
  <si>
    <t>DTTTA-E_13</t>
  </si>
  <si>
    <t>DTTTA-E_14</t>
  </si>
  <si>
    <t>DSI-E_01</t>
  </si>
  <si>
    <t>DSI-E_02</t>
  </si>
  <si>
    <t>DSI-E_03</t>
  </si>
  <si>
    <t>DSI-E_04</t>
  </si>
  <si>
    <t>DSI-E_05</t>
  </si>
  <si>
    <t>DSI-E_06</t>
  </si>
  <si>
    <t>DSI-E_07</t>
  </si>
  <si>
    <t>DSI-E_08</t>
  </si>
  <si>
    <t>OAP-E_01</t>
  </si>
  <si>
    <t>OAP-E_02</t>
  </si>
  <si>
    <t>OAP-E_03</t>
  </si>
  <si>
    <t>OAP-E_04</t>
  </si>
  <si>
    <t>OAP-E_05</t>
  </si>
  <si>
    <t>OAP-E_06</t>
  </si>
  <si>
    <t>OAP-E_07</t>
  </si>
  <si>
    <t>OAP-E_08</t>
  </si>
  <si>
    <t>OAP-E_09</t>
  </si>
  <si>
    <t>OAP-E_10</t>
  </si>
  <si>
    <t>OAJ-E_01</t>
  </si>
  <si>
    <t>OAJ-E_02</t>
  </si>
  <si>
    <t>OAJ-E_03</t>
  </si>
  <si>
    <t>OAJ-E_04</t>
  </si>
  <si>
    <t>OAJ-E_05</t>
  </si>
  <si>
    <t>OAJ-E_06</t>
  </si>
  <si>
    <t>OAJ-E_07</t>
  </si>
  <si>
    <t>OAJ-E_08</t>
  </si>
  <si>
    <t>OAJ-E_09</t>
  </si>
  <si>
    <t>OAJ-E_10</t>
  </si>
  <si>
    <t>OCI-E_01</t>
  </si>
  <si>
    <t>OCI-E_02</t>
  </si>
  <si>
    <t>OCI-E_03</t>
  </si>
  <si>
    <t>OCI-E_04</t>
  </si>
  <si>
    <t>OCI-E_05</t>
  </si>
  <si>
    <t>OCI-E_06</t>
  </si>
  <si>
    <t>OTIC-E_01</t>
  </si>
  <si>
    <t>OTIC-E_02</t>
  </si>
  <si>
    <t>OTIC-E_03</t>
  </si>
  <si>
    <t>OTIC-E_04</t>
  </si>
  <si>
    <t>OTIC-E_05</t>
  </si>
  <si>
    <t>OTIC-E_06</t>
  </si>
  <si>
    <t>OTIC-E_07</t>
  </si>
  <si>
    <t>OTIC-E_08</t>
  </si>
  <si>
    <t>OTIC-E_09</t>
  </si>
  <si>
    <t>OTIC-E_10</t>
  </si>
  <si>
    <t>OTIC-E_11</t>
  </si>
  <si>
    <t>OTIC-E_12</t>
  </si>
  <si>
    <t>OTIC-E_13</t>
  </si>
  <si>
    <t>OTIC-E_14</t>
  </si>
  <si>
    <t>OTIC-E_15</t>
  </si>
  <si>
    <t>OTIC-E_16</t>
  </si>
  <si>
    <t>OTIC-E_17</t>
  </si>
  <si>
    <t>OTIC-E_18</t>
  </si>
  <si>
    <t>OTIC-E_19</t>
  </si>
  <si>
    <t>OTIC-E_20</t>
  </si>
  <si>
    <t>OTIC-E_21</t>
  </si>
  <si>
    <t>OTIC-E_22</t>
  </si>
  <si>
    <t>OTIC-E_23</t>
  </si>
  <si>
    <t>OTIC-E_24</t>
  </si>
  <si>
    <t>OTIC-E_25</t>
  </si>
  <si>
    <t>OTIC-E_26</t>
  </si>
  <si>
    <t>OTIC-E_27</t>
  </si>
  <si>
    <t>OTIC-E_28</t>
  </si>
  <si>
    <t>OTIC-E_29</t>
  </si>
  <si>
    <t>OTIC-E_30</t>
  </si>
  <si>
    <t>OTIC-E_31</t>
  </si>
  <si>
    <t>OTIC-E_32</t>
  </si>
  <si>
    <t>OTIC-E_33</t>
  </si>
  <si>
    <t>SG-N-E_01</t>
  </si>
  <si>
    <t>SG-AC-E_01</t>
  </si>
  <si>
    <t>SG-AC-E_02</t>
  </si>
  <si>
    <t>SG-AC-E_03</t>
  </si>
  <si>
    <t>SG-AC-E_04</t>
  </si>
  <si>
    <t>SG-AC-E_05</t>
  </si>
  <si>
    <t>SG-N-E_02</t>
  </si>
  <si>
    <t>SG-N-E_03</t>
  </si>
  <si>
    <t>SG-GD-E_01</t>
  </si>
  <si>
    <t>SG-GD-E_02</t>
  </si>
  <si>
    <t>SG-GD-E_03</t>
  </si>
  <si>
    <t>SG-GD-E_04</t>
  </si>
  <si>
    <t>SG-GD-E_05</t>
  </si>
  <si>
    <t>SG-GD-E_06</t>
  </si>
  <si>
    <t>SG-GD-E_07</t>
  </si>
  <si>
    <t>SG-CID-E_01</t>
  </si>
  <si>
    <t>SG-CID-E_02</t>
  </si>
  <si>
    <t>SG-CID-E_03</t>
  </si>
  <si>
    <t>SG-TH-E_01</t>
  </si>
  <si>
    <t>SG-TH-E_02</t>
  </si>
  <si>
    <t>SG-TH-E_03</t>
  </si>
  <si>
    <t>SG-TH-E_04</t>
  </si>
  <si>
    <t>SG-TH-E_05</t>
  </si>
  <si>
    <t>SG-TH-E_06</t>
  </si>
  <si>
    <t>SG-TH-E_07</t>
  </si>
  <si>
    <t>SG-TH-E_08</t>
  </si>
  <si>
    <t>SG-TH-E_09</t>
  </si>
  <si>
    <t>SG-TH-E_10</t>
  </si>
  <si>
    <t>SG-TH-E_11</t>
  </si>
  <si>
    <t>SG-TH-E_12</t>
  </si>
  <si>
    <t>SG-TH-E_13</t>
  </si>
  <si>
    <t>SG-TH-E_14</t>
  </si>
  <si>
    <t>SG-TH-E_15</t>
  </si>
  <si>
    <t>SG-TH-E_16</t>
  </si>
  <si>
    <t>SG-TH-E_17</t>
  </si>
  <si>
    <t>SG-TH-E_18</t>
  </si>
  <si>
    <t>SG-TH-E_19</t>
  </si>
  <si>
    <t>SG-TH-E_20</t>
  </si>
  <si>
    <t>SG-TH-E_21</t>
  </si>
  <si>
    <t>SG-DA-E_01</t>
  </si>
  <si>
    <t>SG-DA-E_02</t>
  </si>
  <si>
    <t>SG-DA-E_03</t>
  </si>
  <si>
    <t>SG-DA-E_04</t>
  </si>
  <si>
    <t>SG-DA-E_05</t>
  </si>
  <si>
    <t>SG-DA-E_06</t>
  </si>
  <si>
    <t>SG-DA-E_07</t>
  </si>
  <si>
    <t>SG-DA-E_08</t>
  </si>
  <si>
    <t>SG-DA-E_09</t>
  </si>
  <si>
    <t>SG-DF-E_01</t>
  </si>
  <si>
    <t>SG-DF-E_02</t>
  </si>
  <si>
    <t>SG-DF-E_03</t>
  </si>
  <si>
    <t>SG-DF-E_04</t>
  </si>
  <si>
    <t>SG-DF-E_05</t>
  </si>
  <si>
    <t>SG-DF-E_06</t>
  </si>
  <si>
    <t>SG-DF-E_07</t>
  </si>
  <si>
    <t>SG-DF-E_08</t>
  </si>
  <si>
    <t>SG-DF-E_09</t>
  </si>
  <si>
    <t>SG-DF-E_10</t>
  </si>
  <si>
    <t>SG-SG-E_01</t>
  </si>
  <si>
    <t>SG-SG-E_02</t>
  </si>
  <si>
    <t>DCI-ACT_01</t>
  </si>
  <si>
    <t>DCI-ACT_02</t>
  </si>
  <si>
    <t>DCI-ACT_03</t>
  </si>
  <si>
    <t>DCI-ACT_04</t>
  </si>
  <si>
    <t>DCI-ACT_05</t>
  </si>
  <si>
    <t>DCI-ACT_06</t>
  </si>
  <si>
    <t>DCI-ACT_07</t>
  </si>
  <si>
    <t>DCI-ACT_08</t>
  </si>
  <si>
    <t>DCI-ACT_09</t>
  </si>
  <si>
    <t>DCI-ACT_10</t>
  </si>
  <si>
    <t>DCI-ACT_11</t>
  </si>
  <si>
    <t>DCI-ACT_12</t>
  </si>
  <si>
    <t>DCI-ACT_13</t>
  </si>
  <si>
    <t>DCI-ACT_14</t>
  </si>
  <si>
    <t>DCI-ACT_15</t>
  </si>
  <si>
    <t>DPU-ACT_01</t>
  </si>
  <si>
    <t>DPU-ACT_02</t>
  </si>
  <si>
    <t>DPU-ACT_03</t>
  </si>
  <si>
    <t>DPU-ACT_04</t>
  </si>
  <si>
    <t>DPU-ACT_05</t>
  </si>
  <si>
    <t>DPU-ACT_06</t>
  </si>
  <si>
    <t>DPU-ACT_07</t>
  </si>
  <si>
    <t>DPU-ACT_08</t>
  </si>
  <si>
    <t>DPU-ACT_09</t>
  </si>
  <si>
    <t>DPU-ACT_10</t>
  </si>
  <si>
    <t>DPU-ACT_11</t>
  </si>
  <si>
    <t>DPU-ACT_12</t>
  </si>
  <si>
    <t>DPU-ACT_13</t>
  </si>
  <si>
    <t>DPU-ACT_14</t>
  </si>
  <si>
    <t>DP-ACT_01</t>
  </si>
  <si>
    <t>DP-ACT_02</t>
  </si>
  <si>
    <t>DP-ACT_03</t>
  </si>
  <si>
    <t>DP-ACT_04</t>
  </si>
  <si>
    <t>DP-ACT_05</t>
  </si>
  <si>
    <t>DP-ACT_06</t>
  </si>
  <si>
    <t>DP-ACT_07</t>
  </si>
  <si>
    <t>DP-ACT_08</t>
  </si>
  <si>
    <t>DP-ACT_09</t>
  </si>
  <si>
    <t>DP-ACT_10</t>
  </si>
  <si>
    <t>DP-ACT_11</t>
  </si>
  <si>
    <t>DP-ACT_12</t>
  </si>
  <si>
    <t>DTTTA-ACT_01</t>
  </si>
  <si>
    <t>DTTTA-ACT_02</t>
  </si>
  <si>
    <t>DTTTA-ACT_03</t>
  </si>
  <si>
    <t>DTTTA-ACT_04</t>
  </si>
  <si>
    <t>DTTTA-ACT_05</t>
  </si>
  <si>
    <t>DTTTA-ACT_06</t>
  </si>
  <si>
    <t>DTTTA-ACT_07</t>
  </si>
  <si>
    <t>DTTTA-ACT_08</t>
  </si>
  <si>
    <t>DTTTA-ACT_09</t>
  </si>
  <si>
    <t>DTTTA-ACT_10</t>
  </si>
  <si>
    <t>DTTTA-ACT_11</t>
  </si>
  <si>
    <t>DTTTA-ACT_12</t>
  </si>
  <si>
    <t>DTTTA-ACT_13</t>
  </si>
  <si>
    <t>DTTTA-ACT_14</t>
  </si>
  <si>
    <t>DSI-ACT_01</t>
  </si>
  <si>
    <t>DSI-ACT_02</t>
  </si>
  <si>
    <t>DSI-ACT_03</t>
  </si>
  <si>
    <t>DSI-ACT_04</t>
  </si>
  <si>
    <t>DSI-ACT_05</t>
  </si>
  <si>
    <t>DSI-ACT_06</t>
  </si>
  <si>
    <t>DSI-ACT_07</t>
  </si>
  <si>
    <t>DSI-ACT_08</t>
  </si>
  <si>
    <t>OAP-ACT_01</t>
  </si>
  <si>
    <t>OAP-ACT_02</t>
  </si>
  <si>
    <t>OAP-ACT_03</t>
  </si>
  <si>
    <t>OAP-ACT_04</t>
  </si>
  <si>
    <t>OAP-ACT_05</t>
  </si>
  <si>
    <t>OAP-ACT_06</t>
  </si>
  <si>
    <t>OAP-ACT_07</t>
  </si>
  <si>
    <t>OAP-ACT_08</t>
  </si>
  <si>
    <t>OAP-ACT_09</t>
  </si>
  <si>
    <t>OAP-ACT_10</t>
  </si>
  <si>
    <t>OAJ-ACT_01</t>
  </si>
  <si>
    <t>OAJ-ACT_02</t>
  </si>
  <si>
    <t>OAJ-ACT_03</t>
  </si>
  <si>
    <t>OAJ-ACT_04</t>
  </si>
  <si>
    <t>OAJ-ACT_05</t>
  </si>
  <si>
    <t>OAJ-ACT_06</t>
  </si>
  <si>
    <t>OAJ-ACT_07</t>
  </si>
  <si>
    <t>OAJ-ACT_08</t>
  </si>
  <si>
    <t>OAJ-ACT_09</t>
  </si>
  <si>
    <t>OAJ-ACT_10</t>
  </si>
  <si>
    <t>OCI-ACT_01</t>
  </si>
  <si>
    <t>OCI-ACT_02</t>
  </si>
  <si>
    <t>OCI-ACT_03</t>
  </si>
  <si>
    <t>OCI-ACT_04</t>
  </si>
  <si>
    <t>OCI-ACT_05</t>
  </si>
  <si>
    <t>OCI-ACT_06</t>
  </si>
  <si>
    <t>OTIC-ACT_01</t>
  </si>
  <si>
    <t>OTIC-ACT_02</t>
  </si>
  <si>
    <t>OTIC-ACT_03</t>
  </si>
  <si>
    <t>OTIC-ACT_04</t>
  </si>
  <si>
    <t>OTIC-ACT_05</t>
  </si>
  <si>
    <t>OTIC-ACT_06</t>
  </si>
  <si>
    <t>OTIC-ACT_07</t>
  </si>
  <si>
    <t>OTIC-ACT_08</t>
  </si>
  <si>
    <t>OTIC-ACT_09</t>
  </si>
  <si>
    <t>OTIC-ACT_10</t>
  </si>
  <si>
    <t>OTIC-ACT_11</t>
  </si>
  <si>
    <t>OTIC-ACT_12</t>
  </si>
  <si>
    <t>OTIC-ACT_13</t>
  </si>
  <si>
    <t>OTIC-ACT_14</t>
  </si>
  <si>
    <t>OTIC-ACT_15</t>
  </si>
  <si>
    <t>OTIC-ACT_16</t>
  </si>
  <si>
    <t>OTIC-ACT_17</t>
  </si>
  <si>
    <t>OTIC-ACT_18</t>
  </si>
  <si>
    <t>OTIC-ACT_19</t>
  </si>
  <si>
    <t>OTIC-ACT_20</t>
  </si>
  <si>
    <t>OTIC-ACT_21</t>
  </si>
  <si>
    <t>OTIC-ACT_22</t>
  </si>
  <si>
    <t>OTIC-ACT_23</t>
  </si>
  <si>
    <t>OTIC-ACT_24</t>
  </si>
  <si>
    <t>OTIC-ACT_25</t>
  </si>
  <si>
    <t>OTIC-ACT_26</t>
  </si>
  <si>
    <t>OTIC-ACT_27</t>
  </si>
  <si>
    <t>OTIC-ACT_28</t>
  </si>
  <si>
    <t>OTIC-ACT_29</t>
  </si>
  <si>
    <t>OTIC-ACT_30</t>
  </si>
  <si>
    <t>OTIC-ACT_31</t>
  </si>
  <si>
    <t>OTIC-ACT_32</t>
  </si>
  <si>
    <t>OTIC-ACT_33</t>
  </si>
  <si>
    <t>SG-AC-ACT_01</t>
  </si>
  <si>
    <t>SG-AC-ACT_02</t>
  </si>
  <si>
    <t>SG-AC-ACT_03</t>
  </si>
  <si>
    <t>SG-AC-ACT_04</t>
  </si>
  <si>
    <t>SG-AC-ACT_05</t>
  </si>
  <si>
    <t>SG-N-ACT_01</t>
  </si>
  <si>
    <t>SG-N-ACT_02</t>
  </si>
  <si>
    <t>SG-N-ACT_03</t>
  </si>
  <si>
    <t>SG-GD-ACT_01</t>
  </si>
  <si>
    <t>SG-GD-ACT_02</t>
  </si>
  <si>
    <t>SG-GD-ACT_03</t>
  </si>
  <si>
    <t>SG-GD-ACT_04</t>
  </si>
  <si>
    <t>SG-GD-ACT_05</t>
  </si>
  <si>
    <t>SG-GD-ACT_06</t>
  </si>
  <si>
    <t>SG-GD-ACT_07</t>
  </si>
  <si>
    <t>SG-CID-ACT_01</t>
  </si>
  <si>
    <t>SG-CID-ACT_02</t>
  </si>
  <si>
    <t>SG-CID-ACT_03</t>
  </si>
  <si>
    <t>SG-TH-ACT_01</t>
  </si>
  <si>
    <t>SG-TH-ACT_02</t>
  </si>
  <si>
    <t>SG-TH-ACT_03</t>
  </si>
  <si>
    <t>SG-TH-ACT_04</t>
  </si>
  <si>
    <t>SG-TH-ACT_05</t>
  </si>
  <si>
    <t>SG-TH-ACT_06</t>
  </si>
  <si>
    <t>SG-TH-ACT_07</t>
  </si>
  <si>
    <t>SG-TH-ACT_08</t>
  </si>
  <si>
    <t>SG-TH-ACT_09</t>
  </si>
  <si>
    <t>SG-TH-ACT_10</t>
  </si>
  <si>
    <t>SG-TH-ACT_11</t>
  </si>
  <si>
    <t>SG-TH-ACT_12</t>
  </si>
  <si>
    <t>SG-TH-ACT_13</t>
  </si>
  <si>
    <t>SG-TH-ACT_14</t>
  </si>
  <si>
    <t>SG-TH-ACT_15</t>
  </si>
  <si>
    <t>SG-TH-ACT_16</t>
  </si>
  <si>
    <t>SG-TH-ACT_17</t>
  </si>
  <si>
    <t>SG-TH-ACT_18</t>
  </si>
  <si>
    <t>SG-TH-ACT_19</t>
  </si>
  <si>
    <t>SG-TH-ACT_20</t>
  </si>
  <si>
    <t>SG-TH-ACT_21</t>
  </si>
  <si>
    <t>SG-DA-ACT_01</t>
  </si>
  <si>
    <t>SG-DA-ACT_02</t>
  </si>
  <si>
    <t>SG-DA-ACT_03</t>
  </si>
  <si>
    <t>SG-DA-ACT_04</t>
  </si>
  <si>
    <t>SG-DA-ACT_05</t>
  </si>
  <si>
    <t>SG-DA-ACT_06</t>
  </si>
  <si>
    <t>SG-DA-ACT_07</t>
  </si>
  <si>
    <t>SG-DA-ACT_08</t>
  </si>
  <si>
    <t>SG-DA-ACT_09</t>
  </si>
  <si>
    <t>SG-DF-ACT_01</t>
  </si>
  <si>
    <t>SG-DF-ACT_02</t>
  </si>
  <si>
    <t>SG-DF-ACT_03</t>
  </si>
  <si>
    <t>SG-DF-ACT_04</t>
  </si>
  <si>
    <t>SG-DF-ACT_05</t>
  </si>
  <si>
    <t>SG-DF-ACT_06</t>
  </si>
  <si>
    <t>SG-DF-ACT_07</t>
  </si>
  <si>
    <t>SG-DF-ACT_08</t>
  </si>
  <si>
    <t>SG-DF-ACT_09</t>
  </si>
  <si>
    <t>SG-DF-ACT_10</t>
  </si>
  <si>
    <t>SG-SG-ACT_01</t>
  </si>
  <si>
    <t>SG-SG-ACT_02</t>
  </si>
  <si>
    <t>DCI-ACT_16</t>
  </si>
  <si>
    <t>DCI-ACT_17</t>
  </si>
  <si>
    <t>DCI-ACT_18</t>
  </si>
  <si>
    <t>DCI-ACT_19</t>
  </si>
  <si>
    <t>DCI-ACT_20</t>
  </si>
  <si>
    <t>DPU-ACT_15</t>
  </si>
  <si>
    <t>DPU-ACT_16</t>
  </si>
  <si>
    <t>DPU-ACT_17</t>
  </si>
  <si>
    <t>DPU-ACT_18</t>
  </si>
  <si>
    <t>DPU-ACT_19</t>
  </si>
  <si>
    <t>DPU-ACT_20</t>
  </si>
  <si>
    <t>DPU-ACT_21</t>
  </si>
  <si>
    <t>DPU-ACT_22</t>
  </si>
  <si>
    <t>DPU-ACT_23</t>
  </si>
  <si>
    <t>DPU-ACT_24</t>
  </si>
  <si>
    <t>DPU-ACT_25</t>
  </si>
  <si>
    <t>DPU-ACT_26</t>
  </si>
  <si>
    <t>DPU-ACT_27</t>
  </si>
  <si>
    <t>DP-ACT_13</t>
  </si>
  <si>
    <t>DP-ACT_14</t>
  </si>
  <si>
    <t>DP-ACT_15</t>
  </si>
  <si>
    <t>DP-ACT_16</t>
  </si>
  <si>
    <t>DP-ACT_17</t>
  </si>
  <si>
    <t>DP-ACT_18</t>
  </si>
  <si>
    <t>DP-ACT_19</t>
  </si>
  <si>
    <t>DP-ACT_20</t>
  </si>
  <si>
    <t>DP-ACT_21</t>
  </si>
  <si>
    <t>DP-ACT_22</t>
  </si>
  <si>
    <t>DP-ACT_23</t>
  </si>
  <si>
    <t>DP-ACT_24</t>
  </si>
  <si>
    <t>DP-ACT_25</t>
  </si>
  <si>
    <t>DP-ACT_26</t>
  </si>
  <si>
    <t>DP-ACT_27</t>
  </si>
  <si>
    <t>DP-ACT_28</t>
  </si>
  <si>
    <t>DTTTA-ACT_15</t>
  </si>
  <si>
    <t>DTTTA-ACT_16</t>
  </si>
  <si>
    <t>DTTTA-ACT_17</t>
  </si>
  <si>
    <t>DTTTA-ACT_18</t>
  </si>
  <si>
    <t>OAP-ACT_11</t>
  </si>
  <si>
    <t>OAP-ACT_12</t>
  </si>
  <si>
    <t>OAP-ACT_13</t>
  </si>
  <si>
    <t>OAP-ACT_14</t>
  </si>
  <si>
    <t>OAP-ACT_15</t>
  </si>
  <si>
    <t>OAJ-ACT_11</t>
  </si>
  <si>
    <t>OAJ-ACT_12</t>
  </si>
  <si>
    <t>SG-N-ACT_04</t>
  </si>
  <si>
    <t>SG-N-ACT_05</t>
  </si>
  <si>
    <t>SG-GD-ACT_08</t>
  </si>
  <si>
    <t>SG-GD-ACT_09</t>
  </si>
  <si>
    <t>SG-TH-ACT_22</t>
  </si>
  <si>
    <t>SG-TH-ACT_23</t>
  </si>
  <si>
    <t>SG-TH-ACT_24</t>
  </si>
  <si>
    <t>SG-TH-ACT_25</t>
  </si>
  <si>
    <t>SG-TH-ACT_26</t>
  </si>
  <si>
    <t>SG-TH-ACT_27</t>
  </si>
  <si>
    <t>COD_ENTREGABLES</t>
  </si>
  <si>
    <t xml:space="preserve">COD_ACTIVIDADES_Anterior </t>
  </si>
  <si>
    <t>%_CUMPLIMIENTO_Corte</t>
  </si>
  <si>
    <t>Director_de_Investigaciones_de_Puertos</t>
  </si>
  <si>
    <t>Plan Anticorrupción y de Atención al Ciudadano  (Planeación) - PAAC</t>
  </si>
  <si>
    <t>Plan de Participación Ciudadano</t>
  </si>
  <si>
    <t>Fortalecimiento Institucional</t>
  </si>
  <si>
    <t>Plan Anual de Adquisiciones</t>
  </si>
  <si>
    <t>Columna1</t>
  </si>
  <si>
    <t>Plan de Participación Ciudadano - PPC</t>
  </si>
  <si>
    <t>PPC_12</t>
  </si>
  <si>
    <t>PAA_13</t>
  </si>
  <si>
    <t>PINAR_14</t>
  </si>
  <si>
    <t>PETH_15</t>
  </si>
  <si>
    <t>TICS_16</t>
  </si>
  <si>
    <t>Promedio de %_CUMPLIMIENTO_Corte</t>
  </si>
  <si>
    <t>Realizar validación de propuestas de Instalaciones según las Necesidades de la Entidad</t>
  </si>
  <si>
    <t>Propuesta de Instalaciones acorde a las necesidades de la entidad</t>
  </si>
  <si>
    <t>Total_Actividades</t>
  </si>
  <si>
    <t>%_Avance_Ratio_AÑO</t>
  </si>
  <si>
    <t>Atención a Consultas</t>
  </si>
  <si>
    <t>Atención a requerimientos de autoridades Judiciales Administrativas.</t>
  </si>
  <si>
    <t>Atención de Derechos de petición propios de su competencia.</t>
  </si>
  <si>
    <t>Gestión del cobro coactivo de la entidad.</t>
  </si>
  <si>
    <t>Gestión de trámites del Centro de Conciliación</t>
  </si>
  <si>
    <t>Monitoreo y seguimiento del estado de las sociedades sometidas a control de la entidad.</t>
  </si>
  <si>
    <t>Gestión de la defensa judicial de la entidad.</t>
  </si>
  <si>
    <t>Elaboración de actos administrativos de carácter general y particular.</t>
  </si>
  <si>
    <t xml:space="preserve">Elaborar actos administrativos de carácter general a ser expedidos por el Superintendente de Transporte </t>
  </si>
  <si>
    <t>Circular Única del Sector Transporte</t>
  </si>
  <si>
    <t>Boletín jurídico del Sector Transporte</t>
  </si>
  <si>
    <t>Tramite de Ingreso de Correspondencia.</t>
  </si>
  <si>
    <t>Elaborar un documento de criterios para dar respuesta al ciudadano.</t>
  </si>
  <si>
    <t>Elaborar un protocolo de Atención al Ciudadano.</t>
  </si>
  <si>
    <t>Brindar atención al Ciudadano de manera presencial.</t>
  </si>
  <si>
    <t>Informe de gestión del Grupo de Atención al Ciudadano.</t>
  </si>
  <si>
    <t>Seguimiento a la Implementación de MIPG</t>
  </si>
  <si>
    <t>Seguimiento a la implementación de las actividades faltantes de MIPG por dependencias.</t>
  </si>
  <si>
    <t>Monitorear al proyecto de Fortalecimiento a la Supervisión Integral a los vigilados a nivel nacional.</t>
  </si>
  <si>
    <t>Monitorear al proyecto de  de Mejoramiento de la Gestión y Capacidad Institucional para la Supervisión Integral a los vigilados a nivel nacional.</t>
  </si>
  <si>
    <t>Desarrollar Acciones para el Fortalecimiento Institucional.</t>
  </si>
  <si>
    <t>Actualización de la Cadena de Valor (Documentación)</t>
  </si>
  <si>
    <t>Desarrollar Comité Institucional de Gestión y Desempeño.</t>
  </si>
  <si>
    <t xml:space="preserve">Asesorar, Planear y Evaluar la gestión de la Entidad. </t>
  </si>
  <si>
    <t>Monitorear la Ejecución del Plan Anual de Aquisiciones - PAA 2019</t>
  </si>
  <si>
    <t>Gestión Operacional</t>
  </si>
  <si>
    <t>Seguimiento a Politicas en Documentos CONPES</t>
  </si>
  <si>
    <t>Gestión de Requerimientos de la Dirección Adminsitrativa</t>
  </si>
  <si>
    <t>Desarrollar actividades en apoyo a la gestión: Tramite documental  y atención de clientes internos y externos.</t>
  </si>
  <si>
    <t>Adelantar el trámite tendiente a la contratación de los bienes y servicios junto con la elaboración de Instructivos.</t>
  </si>
  <si>
    <t>Seguimiento al Plan Institucional de Gestión Ambiental - PIGA de la Supertransporte.</t>
  </si>
  <si>
    <t>Gestion de la Administración del Personal</t>
  </si>
  <si>
    <t>Gestión del Desarrollo del Talento Humano.</t>
  </si>
  <si>
    <t>Gestión del Sistema de Seguridad y Salud en el Trabajo</t>
  </si>
  <si>
    <t>Gestión del Conocimiento (Realizar y divulgar los lineamientos de gestión del conocimiento para la SIT : Informe de Lineamientos en gestión del Conocimiento para la SIT)</t>
  </si>
  <si>
    <t>Gestión del Conocimiento.</t>
  </si>
  <si>
    <t>Desarrollar actividades en apoyo a la gestión: Tramite documental, Organizar archivo de gestión conforme a la TRD, diligenciamiento del FUID, transferencias documentales y atención de clientes internos y externos.</t>
  </si>
  <si>
    <t>Realizar Selección y vinculación de mejores estudiantes -ECAES - Informe De Proceso de Vinculación</t>
  </si>
  <si>
    <t>Lider_Notificaciones</t>
  </si>
  <si>
    <t>Lider_Gestión_Documental</t>
  </si>
  <si>
    <t>Realizar el seguimiento a la ejecución del presupuesto de Funcionamiento de la Supertransporte</t>
  </si>
  <si>
    <t>Realizar el seguimiento a la ejecución del presupuesto de la Supertransporte</t>
  </si>
  <si>
    <t>Seguimiento a la Ejecución Presupuestal</t>
  </si>
  <si>
    <t>Gestión de Pagos.</t>
  </si>
  <si>
    <t>Gestión de Información Financiera</t>
  </si>
  <si>
    <t>Recaudo de la contribución especial de Vigilancia de la Vigencia.</t>
  </si>
  <si>
    <t xml:space="preserve">Realizar Comité de Cartera (Objetivos: 1. Identificar la cartera y gestionar su baja o remisibilidad, 2. Identificar y depurar activos a dar de baja, 3.depuracion de la cartera los valores inferiores a medio salario mínimo legal vigente.) </t>
  </si>
  <si>
    <t>Recaudar cartera de la Tasa de Vigilancia, Contribución Especial y Multas (Cobro Persuasivo).</t>
  </si>
  <si>
    <t>Gestión de Requerimientos de la Dirección Financiera.</t>
  </si>
  <si>
    <t>Desarrollar actividades en apoyo a la gestión: Gestión Documental y Atención a PQRS.</t>
  </si>
  <si>
    <t>Juventud y Meritocracia para la Supertransporte.</t>
  </si>
  <si>
    <t>Acciones Realizadas para la formalización.</t>
  </si>
  <si>
    <t>Acciones Ejecutadas a los Supervisados</t>
  </si>
  <si>
    <t>Tramite a las solicitudes de PQRS allegadas al área.</t>
  </si>
  <si>
    <t>Desarrollar actividades en apoyo a la gestión.</t>
  </si>
  <si>
    <t>OAJ-ACT_13</t>
  </si>
  <si>
    <t>Elaborar actos administrativos de carácter particular a ser expedidos por el Superintendente de Transporte (Apelaciones, Quejas y Revocatorias consejo de estado).</t>
  </si>
  <si>
    <t>OAP-ACT_16</t>
  </si>
  <si>
    <t>OAP-ACT_17</t>
  </si>
  <si>
    <t>Atención de Solicitudes: Vigia - Orfeo</t>
  </si>
  <si>
    <t>OAJ-ACT_14</t>
  </si>
  <si>
    <t>Atención a clientes externos - Notificaciones Personales, Archivo de gestión de Notificaciones - FUID, Tramites Internos.</t>
  </si>
  <si>
    <t>Divulgación de la Circular 094/2016</t>
  </si>
  <si>
    <t>Estrategia  "Enfoque Hacia la Prevención - Cultura del Control", Ejecutada</t>
  </si>
  <si>
    <t xml:space="preserve">Implementación Sistema Único de Trámites </t>
  </si>
  <si>
    <t>Implementación  sistema de gestión documental o actualizar el actual.</t>
  </si>
  <si>
    <t>Desarrollar acciones de divulgación a los supervisados.</t>
  </si>
  <si>
    <t>Desarrollar registros administrativos obligatorios.</t>
  </si>
  <si>
    <t>Realizar capacitaciones internas y externas.</t>
  </si>
  <si>
    <t>Plan Anticorrupción y Atención al Ciudadano _ 2019 - SIT</t>
  </si>
  <si>
    <t>No. De Actividades</t>
  </si>
  <si>
    <t>Plan de Participación Ciudadana_2019 - SIT</t>
  </si>
  <si>
    <t>No._Actividad</t>
  </si>
  <si>
    <t>En Contrucción….</t>
  </si>
  <si>
    <t>Reporte_ % Avance_PPC_ Corte Acumulado 2019</t>
  </si>
  <si>
    <t>Reporte_% Avance_PAAC _Corte 31 de Agosto</t>
  </si>
  <si>
    <t>Reporte_ % Avance PAAC_Corte Acumulado 2019</t>
  </si>
  <si>
    <t>Efectuar presencia regional</t>
  </si>
  <si>
    <t>Sensibilización en materia de derechos y deberes en el sector transporte.</t>
  </si>
  <si>
    <t>Gestión Despacho</t>
  </si>
  <si>
    <t>Desarrollar actividades en apoyo a la gestión: Atención solicitudes de clientes internos y externos.</t>
  </si>
  <si>
    <t>Gestión de Requerimientos de la OTIC</t>
  </si>
  <si>
    <t>Gestión de Requerimientos de OCI</t>
  </si>
  <si>
    <t>Gestión Para la Prevención de faltas disciplinarias</t>
  </si>
  <si>
    <t>Desarrollar actividades en apoyo a la gestión: Atención de Solicitudes de clientes internos y externos.</t>
  </si>
  <si>
    <t>5. Plan Anticorrupción y de Atención al Ciudadano - PAAC</t>
  </si>
  <si>
    <t>6. Plan de Participación Ciudadano - PPC</t>
  </si>
  <si>
    <t>COD_METAS</t>
  </si>
  <si>
    <t>Cartilla sobre los derechos y deberes de los usuarios en el transporte.</t>
  </si>
  <si>
    <t>Gestionar PQRS en terminos de Ley .</t>
  </si>
  <si>
    <t>Visitas de Inspección</t>
  </si>
  <si>
    <t>Gestionar los Derechos de Petición en los términos de ley</t>
  </si>
  <si>
    <t>Responder Derechos de Petición</t>
  </si>
  <si>
    <t>Comercio electrónico Transparente.</t>
  </si>
  <si>
    <t>Comercio Electrónico - Aerolineas</t>
  </si>
  <si>
    <t>Comercio Electrónico - Agencias de Viajes</t>
  </si>
  <si>
    <t>Cartilla - Transporte Terrestre</t>
  </si>
  <si>
    <t>Cartilla - Transporte Áereo</t>
  </si>
  <si>
    <t>Capacitaciones a Usuarios.</t>
  </si>
  <si>
    <t>Capacitaciones a Empresarios.</t>
  </si>
  <si>
    <t>Capacitaciones a Otros.</t>
  </si>
  <si>
    <t>Crear un repositorio de conocimientos.</t>
  </si>
  <si>
    <t>Politica de Gobierno Digital.</t>
  </si>
  <si>
    <t>Transformación Digital.</t>
  </si>
  <si>
    <t>Desarrollar actividades en apoyo a la gestión: Atención de solicitudes de atención de clientes internos y externos.</t>
  </si>
  <si>
    <t>Inversión*</t>
  </si>
  <si>
    <t>Avance Financiero</t>
  </si>
  <si>
    <t>Avance Físico</t>
  </si>
  <si>
    <t>Avance gestion</t>
  </si>
  <si>
    <t>Curso e-learning sobre transporte de pasajeros.</t>
  </si>
  <si>
    <t>Salida a operación del curso en línea - Transporte Aéreo</t>
  </si>
  <si>
    <t>Capacitación, Divulgación y Difusión.</t>
  </si>
  <si>
    <t>4. FALLOS</t>
  </si>
  <si>
    <t>3. ALEGATOS DE CONCLUSIÓN</t>
  </si>
  <si>
    <t>1. APERTURA DE INVESTIGACIÓN</t>
  </si>
  <si>
    <t>Resolver Actuaciones Administrativas dentro del Termino</t>
  </si>
  <si>
    <t>Proyecto Piloto de Conciliación en Puertos &amp; Usuarios.</t>
  </si>
  <si>
    <t>Campañas de formalización en el sector portuario, así como en los modos marítimo y fluvial.</t>
  </si>
  <si>
    <t>Desarrollar actividades en apoyo a la gestión: Atención a Solicitudes internas y externas.</t>
  </si>
  <si>
    <t>Plan Piloto de Formalización de Cabotaje en Buenaventura.</t>
  </si>
  <si>
    <t xml:space="preserve">A. Aperturas </t>
  </si>
  <si>
    <t>B. Autos</t>
  </si>
  <si>
    <t>C. Fallos</t>
  </si>
  <si>
    <t xml:space="preserve">D. Recursos </t>
  </si>
  <si>
    <t>AVERIGUACIÓN PRELIMINAR</t>
  </si>
  <si>
    <t>APERTURA DE INVESTIGACIÓN</t>
  </si>
  <si>
    <t>ETAPA PROBATORIA</t>
  </si>
  <si>
    <t>DECISIÓN DE FONDO</t>
  </si>
  <si>
    <t>IMPUGNACIÓN DE LA DECISIÓN DE FONDO</t>
  </si>
  <si>
    <t>Suma de PROYECTADO_CORTE</t>
  </si>
  <si>
    <t>Atención a Consultas, Derechos de Petición y Requerimientos de Judiciales Admin.</t>
  </si>
  <si>
    <t>CUMPLIMIENTO POR DEPENDENCIA</t>
  </si>
  <si>
    <t>Meta/Producto Investigaciones</t>
  </si>
  <si>
    <t>Solicitudes de sustentabilidad financiera.</t>
  </si>
  <si>
    <t>Solicitudes de fusiones, escisiones y transformaciones.</t>
  </si>
  <si>
    <t>Registro de Contratos e Intervenciones en Temporada Alta</t>
  </si>
  <si>
    <t>COD_META/PRODUCTO</t>
  </si>
  <si>
    <t>Periodo_Cierre</t>
  </si>
  <si>
    <t>Enero</t>
  </si>
  <si>
    <t>Febrero</t>
  </si>
  <si>
    <t>Marzo</t>
  </si>
  <si>
    <t>Abril</t>
  </si>
  <si>
    <t>Mayo</t>
  </si>
  <si>
    <t>Junio</t>
  </si>
  <si>
    <t>Julio</t>
  </si>
  <si>
    <t>Agosto</t>
  </si>
  <si>
    <t>Septiembre</t>
  </si>
  <si>
    <t>Octubre</t>
  </si>
  <si>
    <t>Noviembre</t>
  </si>
  <si>
    <t>Diciembre</t>
  </si>
  <si>
    <t>Columna2</t>
  </si>
  <si>
    <t>Validación_Cumplimiento</t>
  </si>
  <si>
    <t>CUMPLIMIENTO_AÑO</t>
  </si>
  <si>
    <t>CUMPLIMIENTO_Corte</t>
  </si>
  <si>
    <t>Previo Actualización 201911</t>
  </si>
  <si>
    <t>Actuaria</t>
  </si>
  <si>
    <t>Comunicaciones</t>
  </si>
  <si>
    <t>Suma de Valor total estimado</t>
  </si>
  <si>
    <t>Suma de Valor estimado en la vigencia actual</t>
  </si>
  <si>
    <t>11</t>
  </si>
  <si>
    <t>Vr_Estimado (Mill.)</t>
  </si>
  <si>
    <t>Vr_Estimado_Vigencia (Mill.)</t>
  </si>
  <si>
    <t>%_Cumplimiento_Ejecución</t>
  </si>
  <si>
    <t>Suma de Valor total estimado2</t>
  </si>
  <si>
    <t>Suma de Valor estimado en la vigencia actual3</t>
  </si>
  <si>
    <t>Val_Variación_Periodo_v1</t>
  </si>
  <si>
    <t>Val_Variación_Periodo_v2</t>
  </si>
  <si>
    <t>Coordinador_de_Promoción_y_Prevención_de_Protección_al_Usuario</t>
  </si>
  <si>
    <t>Grupo_de_Promoción_y_Prevención_de_Protección_al_Usuario</t>
  </si>
  <si>
    <t>Actividad cumplida en el primer cuatrimestre, la caracterización realizada, se encuentra publicada junto con el cronograma, es importante resaltar que esta caracterización es especifica para el PPC: https://www.supertransporte.gov.co/documentos/2019/Abril/Planeacion_30/CronogramaPPC2019.xlsx</t>
  </si>
  <si>
    <t>El Equipo fue conformado y capacitado en el primer cuatrimestre. En el tercer cuatrimestre se realizó una reunión con el fin de finalizar el Plan de Participación Ciudadana.</t>
  </si>
  <si>
    <t>En el primer cuatrimestre se elaboró el cronograma de participación ciudadana de la Supertransporte y se publicó en la página web de la Entidad. Iniciando el segundo cuatrimestre se socializó, a través de banner publicado en la página web.</t>
  </si>
  <si>
    <t>Se diligenció el reporte de actividades, adicionalmente se hizo validación sobre el cronograma (Ver archivo seguimiento_cronograma), indicando las activiades cumplidas mediante semaforización. Adicionalmente dentro del informe de evaluación se incluyó un capítulo específico sobre el cumplimiento de las actividades definidas en el cronograma.</t>
  </si>
  <si>
    <t>Se elaboró Informe de evaluación de las actividades definidas en el plan de participación ciudadana,indicando el nivel de cumplimiento de cada una. 
Adicionalmente en el Informe de Rendición de Cuentas de la Entidad en el capítulo 4 "Nuestra relación con el ciudadano" se incluye el avance y las acciones realizadas frente a la participación ciudadana, este se puede visualizar en el siguiente link: https://supertransporte.gov.co/documentos/2019/Noviembre/Planeacion_20/Informe_RDC_2019.pdf</t>
  </si>
  <si>
    <t>La Oficina de Control Interno realiza seguimiento de acuerdo con el Plan Anual de Auditoria</t>
  </si>
  <si>
    <t>Se realizó la divulgación del Manual de Participación Ciudadana a través de la página web de la entidad.</t>
  </si>
  <si>
    <t>Se elaboró el manual de participación ciudadana, donde se incluye el procedimiento para la definición de las actividades del antes, durante y despues, de los ejercios de participación ciudadana en la Entidad, este ya fue revisado por el equipo de participación ciudadana y presentado en el comité institucional de gestión y desempeño del 20 de agosto, se encuentra publicado en la página web en el siguiente link: https://www.supertransporte.gov.co/documentos/2019/Noviembre/Planeacion_25/Manual_para_Participacion_Ciudadana_2019.pdf</t>
  </si>
  <si>
    <t>Promedio de %_Avance_Actividad</t>
  </si>
  <si>
    <t>Cumplimiento por Objetivos</t>
  </si>
  <si>
    <t>Nota Cierre 2019: Se realizó seguimiento a ejecución del PAA para corte a cierre de Diciembre 2019, para el cuál dentro del periodo 201912 no se generaron movimientos de Contratacción por lo tanto se reflejan como definitivos valores con corte al 27 de Noviembre - según actualización PAA_Versión 11, publicado en pagina WEB ST.</t>
  </si>
  <si>
    <t>dic</t>
  </si>
  <si>
    <t>COMPONENTE</t>
  </si>
  <si>
    <t>TOTAL_PLANEADO_2020</t>
  </si>
  <si>
    <t>TOTAL_EJECUCION_2020</t>
  </si>
  <si>
    <t>Resumen_Evidencias_2020</t>
  </si>
  <si>
    <t>Fortalecimiento</t>
  </si>
  <si>
    <t>Plan de Mejoramiento de Registro Administrativo de Inversiones</t>
  </si>
  <si>
    <t>Desarrollo de Indicadores de Eficiencia Portuaria y Aplicativo para la Supervisión Inteligente.</t>
  </si>
  <si>
    <t>Presencia de la ST en la Redes Sociales</t>
  </si>
  <si>
    <t>Presencia e Interacción de la ST en las Redes Sociales</t>
  </si>
  <si>
    <t>Generación de Comunicados de Prensa de la ST</t>
  </si>
  <si>
    <t>Gestión de Campañas de Comunicación a los Usuarios del Transporte</t>
  </si>
  <si>
    <t>Realizar campañas de comunicación al usuario de transporte sobre sus derechos.</t>
  </si>
  <si>
    <t>Gestión de Asuntos Internacionales</t>
  </si>
  <si>
    <t>Resolver Solicitudes y/o Radicaciones allegadas a la Dependencia</t>
  </si>
  <si>
    <t>Mejoramiento</t>
  </si>
  <si>
    <t>Sistema de Seguridad de la Información</t>
  </si>
  <si>
    <t>Certificación en ISO 27001 para el Sistema de Gestión de la Seguridad de la Información.</t>
  </si>
  <si>
    <t>6.6 Poner en producción la Fase 2</t>
  </si>
  <si>
    <t>PEI_11 - Reestructuración del sistema de ingreso de información de fuentes externas</t>
  </si>
  <si>
    <t>Fase 2: Centro de Interoperabilidad</t>
  </si>
  <si>
    <t>Sistema de Información de Fuentes Externas "Interoperabilidad" Entregar 10 Tableros de Control</t>
  </si>
  <si>
    <t>Implementar Protocolo de Atención al Ciudadano.</t>
  </si>
  <si>
    <t>Cambio de sede de la entidad.</t>
  </si>
  <si>
    <t>Gestionar información contable, financiera y presupuestal a entes externos - Pagina WEB y Contraloría General de la Nación -CGN</t>
  </si>
  <si>
    <t>Seguimiento a la Devolución de Recursos.</t>
  </si>
  <si>
    <t>Devolución de valores Revocados por Concepto de Consejo de Estado</t>
  </si>
  <si>
    <t>Devolución Saldos por mayor valor Pagado o de lo no debido.</t>
  </si>
  <si>
    <t>Implementación del Plan Institucional de Archivo - PINAR y generar publicación</t>
  </si>
  <si>
    <t>Suma de APROPIACION_VIGENTE_DEP.GSTO_2020</t>
  </si>
  <si>
    <t>DCI-ACT_21</t>
  </si>
  <si>
    <t>DCI-ACT_22</t>
  </si>
  <si>
    <t>DCI-ACT_23</t>
  </si>
  <si>
    <t>DCI-ACT_24</t>
  </si>
  <si>
    <t>DCI-ACT_25</t>
  </si>
  <si>
    <t>DCI-ACT_26</t>
  </si>
  <si>
    <t>DCI-ACT_27</t>
  </si>
  <si>
    <t>DCI-ACT_28</t>
  </si>
  <si>
    <t>DCI-ACT_29</t>
  </si>
  <si>
    <t>DCI-ACT_30</t>
  </si>
  <si>
    <t>DCI-ACT_32</t>
  </si>
  <si>
    <t>DCI-ACT_33</t>
  </si>
  <si>
    <t>DCI-ACT_35</t>
  </si>
  <si>
    <t>DCI-ACT_36</t>
  </si>
  <si>
    <t>DCI-ACT_37</t>
  </si>
  <si>
    <t>DCI-ACT_39</t>
  </si>
  <si>
    <t>DP-ACT_29</t>
  </si>
  <si>
    <t>DP-ACT_30</t>
  </si>
  <si>
    <t>DP-ACT_31</t>
  </si>
  <si>
    <t>DP-ACT_32</t>
  </si>
  <si>
    <t>DP-ACT_33</t>
  </si>
  <si>
    <t>DP-ACT_34</t>
  </si>
  <si>
    <t>DP-ACT_37</t>
  </si>
  <si>
    <t>DP-ACT_38</t>
  </si>
  <si>
    <t>DPU-ACT_28</t>
  </si>
  <si>
    <t>DPU-ACT_29</t>
  </si>
  <si>
    <t>DPU-ACT_30</t>
  </si>
  <si>
    <t>DPU-ACT_31</t>
  </si>
  <si>
    <t>DTTTA-ACT_19</t>
  </si>
  <si>
    <t>DTTTA-ACT_20</t>
  </si>
  <si>
    <t>DTTTA-ACT_21</t>
  </si>
  <si>
    <t>DTTTA-ACT_22</t>
  </si>
  <si>
    <t>DTTTA-ACT_23</t>
  </si>
  <si>
    <t>DTTTA-ACT_24</t>
  </si>
  <si>
    <t>DTTTA-ACT_25</t>
  </si>
  <si>
    <t>DTTTA-ACT_26</t>
  </si>
  <si>
    <t>DTTTA-ACT_27</t>
  </si>
  <si>
    <t>DTTTA-ACT_28</t>
  </si>
  <si>
    <t>DTTTA-ACT_29</t>
  </si>
  <si>
    <t>DTTTA-ACT_30</t>
  </si>
  <si>
    <t>DTTTA-ACT_31</t>
  </si>
  <si>
    <t>DTTTA-ACT_32</t>
  </si>
  <si>
    <t>DTTTA-ACT_33</t>
  </si>
  <si>
    <t>DTTTA-ACT_34</t>
  </si>
  <si>
    <t>DTTTA-ACT_36</t>
  </si>
  <si>
    <t>DTTTA-ACT_38</t>
  </si>
  <si>
    <t>DTTTA-ACT_39</t>
  </si>
  <si>
    <t>DTTTA-ACT_40</t>
  </si>
  <si>
    <t>OAJ-ACT_15</t>
  </si>
  <si>
    <t>OAP-ACT_18</t>
  </si>
  <si>
    <t>OTIC-ACT_34</t>
  </si>
  <si>
    <t>OTIC-ACT_35</t>
  </si>
  <si>
    <t>OTIC-ACT_36</t>
  </si>
  <si>
    <t>OTIC-ACT_37</t>
  </si>
  <si>
    <t>OTIC-ACT_38</t>
  </si>
  <si>
    <t>SG-DF-ACT_11</t>
  </si>
  <si>
    <t>SG-DF-ACT_12</t>
  </si>
  <si>
    <t>DP-E_13</t>
  </si>
  <si>
    <t>DTTTA-E_15</t>
  </si>
  <si>
    <t>DTTTA-E_16</t>
  </si>
  <si>
    <t>Elaborar Informe Sectorial</t>
  </si>
  <si>
    <t>Realizar capacitaciones internas</t>
  </si>
  <si>
    <t>Generar Primera Auditoria Integral a todos los Homologados - SICOV</t>
  </si>
  <si>
    <t xml:space="preserve">Socializar la Campaña de Promoción y Prevención con las entidades involucrados en su implementación </t>
  </si>
  <si>
    <t xml:space="preserve">Realizar Socializaciones. </t>
  </si>
  <si>
    <t xml:space="preserve">Seguimiento a los procesos de formalización. </t>
  </si>
  <si>
    <t>Ejecutar Programa SETA (Fase 1 y 2 - 2020)</t>
  </si>
  <si>
    <t>Ejecutar Programa SETA (Fase 3 Complementaria SETA - 2019)</t>
  </si>
  <si>
    <t>Contratación del desarrollo del software de Modelo de Supervisión Inteligente.</t>
  </si>
  <si>
    <t>Elaborar Informe Subjetivo</t>
  </si>
  <si>
    <t>Mesas de Trabajo de socialización de las Normas Técnicas de Accesibilidad</t>
  </si>
  <si>
    <t>9. Plan de Bienestar e Incentivos  (Talento Humano)</t>
  </si>
  <si>
    <t>Realizar las Justificaciones a Decretos para Presentación y Aprobación</t>
  </si>
  <si>
    <t>Realizar el Manual de Funciones</t>
  </si>
  <si>
    <t>Realizar Estudio Técnico</t>
  </si>
  <si>
    <t>Realizar Levantamiento de Cargas de Trabajo.</t>
  </si>
  <si>
    <t>Atención a clientes externos - Realización de notificaciones personales en ventanilla</t>
  </si>
  <si>
    <t>Base de Datos de Notificaciones</t>
  </si>
  <si>
    <t>Realizar Comité de Cartera</t>
  </si>
  <si>
    <t>No. De Devoluciones de Saldos por mayor valor Pagado o de lo no debido.</t>
  </si>
  <si>
    <t>No. De Devoluciones de Valores Revocados por Concepto de Consejo de Estado</t>
  </si>
  <si>
    <t>Adelantar actividades orientadas a la prevención de faltas disciplinarias y capacitación a los servidores públicos en cuanto a sus derechos, deberes, obligaciones y prohibiciones contenidas en las normas.</t>
  </si>
  <si>
    <t>Ejecutar y Realizar seguimiento a la Implementación del Plan Institucional de Gestión Ambiental - PIGA de la Supertransporte.</t>
  </si>
  <si>
    <t>12. Plan Estratégico de Tecnologías de la Información y las Comunicaciones - PETIC (Informatica)</t>
  </si>
  <si>
    <t>Gestión de Atención al Ciudadano.</t>
  </si>
  <si>
    <t>16. Plan de Conservación Documental y Preservación Digital (Gestión Documental)</t>
  </si>
  <si>
    <t>17. Plan de Mantenimiento de Servicios Tecnologicos (Informatica)</t>
  </si>
  <si>
    <t>Implementar los mantenimientos preventivos a los servicios tecnológicos de la Entidad necesarios para soportar sus procesos, asegurar la continuidad en la operación TI, su disponibilidad y rendimiento.</t>
  </si>
  <si>
    <t>Entregar Sede Adecuada e Instalada para los funcionarios de la ST.</t>
  </si>
  <si>
    <t>PETI implementado para ST y alineado al Sector.</t>
  </si>
  <si>
    <t>Desarrollo de Acciones para Lograr Calificación Intermedia de Evaluación MIPG.</t>
  </si>
  <si>
    <t>Seguimiento al Plan de Trabajo por Dimensiones de MIPG</t>
  </si>
  <si>
    <t>Generación de Alertas a las Dependencias sobre compromisos en Documentos CONPES</t>
  </si>
  <si>
    <t>Monitorear la ejecución del presupuesto de Inversión de la Supertransporte.</t>
  </si>
  <si>
    <t>Seguimiento a las modificaciones realizadas a los proyectos de Inversión.</t>
  </si>
  <si>
    <t>Elaborar Circular Única del Sector Transporte</t>
  </si>
  <si>
    <t>Generar Alcance y Contenidos para la Realización del 1er Congreso del Sector Transporte.</t>
  </si>
  <si>
    <t>Realizar Eventos de Promoción y Prevención</t>
  </si>
  <si>
    <t xml:space="preserve">Realizar Operativos de inspección </t>
  </si>
  <si>
    <t>Realizar Reunión y/o Mesa de Trabajo</t>
  </si>
  <si>
    <t>Desarrollar registros administrativos obligatorios - Escolares</t>
  </si>
  <si>
    <t>DCI-ACT_31</t>
  </si>
  <si>
    <t>DCI-ACT_34</t>
  </si>
  <si>
    <t>DCI-ACT_38</t>
  </si>
  <si>
    <t>DCI-ACT_40</t>
  </si>
  <si>
    <t>DCI-ACT_41</t>
  </si>
  <si>
    <t>DCI-ACT_42</t>
  </si>
  <si>
    <t>DCI-ACT_43</t>
  </si>
  <si>
    <t>DP-ACT_35</t>
  </si>
  <si>
    <t>DP-ACT_36</t>
  </si>
  <si>
    <t>DTTTA-ACT_37</t>
  </si>
  <si>
    <t>OAP-ACT_19</t>
  </si>
  <si>
    <t>OAP-ACT_20</t>
  </si>
  <si>
    <t>OAP-ACT_21</t>
  </si>
  <si>
    <t>OTIC-ACT_39</t>
  </si>
  <si>
    <t>DCI-E_16</t>
  </si>
  <si>
    <t>DCI-E_17</t>
  </si>
  <si>
    <t>Seguimiento_Solicitudes</t>
  </si>
  <si>
    <t>Averiguación_Preliminar</t>
  </si>
  <si>
    <t>Investigaciones</t>
  </si>
  <si>
    <t>PyP_Campañas de Promoción y Capacitación</t>
  </si>
  <si>
    <t>PyP_Divulgación</t>
  </si>
  <si>
    <t>PyP_Plan de Prevención</t>
  </si>
  <si>
    <t>PyP_Vigilancia Subjetiva</t>
  </si>
  <si>
    <t>PyP_Vigilancia Previa</t>
  </si>
  <si>
    <t>Gestión</t>
  </si>
  <si>
    <t>Atención</t>
  </si>
  <si>
    <t>Coordinación_de_Promoción_y_Prevención_de_Protección_al_Usuario</t>
  </si>
  <si>
    <t>Coordinación_Cobro_Coactivo</t>
  </si>
  <si>
    <t>Coordinación_de_Centro_de_Arbitraje_Conciliación_y_Amigable_Composición</t>
  </si>
  <si>
    <t>Coordinación_Atención_al_Ciudadano</t>
  </si>
  <si>
    <t>Coordinación_Grupo_Control_Interno_Disciplinario</t>
  </si>
  <si>
    <t>Coordinación_Grupo_Talento_Humano</t>
  </si>
  <si>
    <t>Realizar Acciones de Supervisión a 306 vigilados</t>
  </si>
  <si>
    <t>Gestión Quejas, Reclamos, Solicitudes y Denuncias.</t>
  </si>
  <si>
    <t>ALEGATOS</t>
  </si>
  <si>
    <t>DCI-G_02</t>
  </si>
  <si>
    <t>DCI-G_01</t>
  </si>
  <si>
    <t>DCI-G_03</t>
  </si>
  <si>
    <t>COD_GRUPO_DEPENDENCIA</t>
  </si>
  <si>
    <t>DP-ACT_39</t>
  </si>
  <si>
    <t>DP-ACT_40</t>
  </si>
  <si>
    <t>DP-ACT_41</t>
  </si>
  <si>
    <t>DP-ACT_42</t>
  </si>
  <si>
    <t>Auditoria forense a las Sociedades portuarias.</t>
  </si>
  <si>
    <t>DP-G_01</t>
  </si>
  <si>
    <t>DP-G_02</t>
  </si>
  <si>
    <t>DP-G_03</t>
  </si>
  <si>
    <t>DPU-G_01</t>
  </si>
  <si>
    <t>DPU-G_02</t>
  </si>
  <si>
    <t>DPU-G_03</t>
  </si>
  <si>
    <t>Inmovilizaciones</t>
  </si>
  <si>
    <t>DTTTA-G_01</t>
  </si>
  <si>
    <t>DTTTA-G_02</t>
  </si>
  <si>
    <t>DTTTA-G_03</t>
  </si>
  <si>
    <t>DTTTA-ACT_41</t>
  </si>
  <si>
    <t>DTTTA-ACT_42</t>
  </si>
  <si>
    <t>DTTTA-ACT_43</t>
  </si>
  <si>
    <t>DSI-G_01</t>
  </si>
  <si>
    <t>DSI-G_02</t>
  </si>
  <si>
    <t>OAJ-G_03</t>
  </si>
  <si>
    <t>OAJ-G_02</t>
  </si>
  <si>
    <t>OAJ-G_01</t>
  </si>
  <si>
    <t>OAP-G_01</t>
  </si>
  <si>
    <t>OCI-G_01</t>
  </si>
  <si>
    <t>OTIC-G_01</t>
  </si>
  <si>
    <t>SG-G_06</t>
  </si>
  <si>
    <t>SG-G_04</t>
  </si>
  <si>
    <t>SG-G_01</t>
  </si>
  <si>
    <t>SG-G_07</t>
  </si>
  <si>
    <t>SG-G_03</t>
  </si>
  <si>
    <t>SG-G_02</t>
  </si>
  <si>
    <t>SG-G_05</t>
  </si>
  <si>
    <t>OAP-ACT_22</t>
  </si>
  <si>
    <t>7.5 Elaborar Evaluación Técnica de las Ofertas.</t>
  </si>
  <si>
    <t>Ejecución de Plan Institucional de Gestión Ambiental - PIGA de la Supertransporte.</t>
  </si>
  <si>
    <t>Ejecucuión Proyectos de Inversión 2020</t>
  </si>
  <si>
    <t>PEI_11 - Investigaciones</t>
  </si>
  <si>
    <t>Brindar Protección a los Usuarios</t>
  </si>
  <si>
    <t>10. Fortalecimiento Intitucional</t>
  </si>
  <si>
    <t>11. Investigaciones</t>
  </si>
  <si>
    <t>Documento PETIC implementado para ST y alineado al Sector.</t>
  </si>
  <si>
    <t>Realizar visitas de supervisión</t>
  </si>
  <si>
    <t>Estratégico</t>
  </si>
  <si>
    <t>PEI_10 - Fortalecimiento Institucional</t>
  </si>
  <si>
    <t>1. Adquisiciones</t>
  </si>
  <si>
    <t>Seguimiento a Políticas en Documentos CONPES</t>
  </si>
  <si>
    <t>Implementación sistema de gestión documental</t>
  </si>
  <si>
    <t>DATACENTER Y Centro de Información Logístico</t>
  </si>
  <si>
    <t>APP PQRS para gestión y tramites en Línea</t>
  </si>
  <si>
    <t>Implementación de Política de Seguridad de la Información</t>
  </si>
  <si>
    <t>Política de Gobierno Digital.</t>
  </si>
  <si>
    <t>Implementación del Sistema Integrado de Conservación Documental - SIC y Preservación Digital</t>
  </si>
  <si>
    <t>Fase 3: Fortalecimiento estructura de planta y número de funcionarios.</t>
  </si>
  <si>
    <t xml:space="preserve">Estructuración y parametrización del Índice de Servicio y Programas aplicables al Software del modelo de Supervisión Inteligente. </t>
  </si>
  <si>
    <t>Plan Piloto de Aplicación de la Herramienta Metodológica de Índices de Servicio al 10% de los supervisados.</t>
  </si>
  <si>
    <t>Promover la formalización administración infraestructura aeroportuaria a cargo de entes territoriales.</t>
  </si>
  <si>
    <t>Requerir Planes de Acción para promover la mejora de la infraestructura de servicio público en los corredores logísticos de transporte.</t>
  </si>
  <si>
    <t>Realizar Asesoría y Acompañamiento con expertos para la implementación de la metodología en Sectores Críticos de Accidentabilidad.</t>
  </si>
  <si>
    <t>Elaborar diagnósticos sobre la composición del sector transporte en los modos marítimo y fluvial, para las zonas geográficas seleccionadas, según corresponda.</t>
  </si>
  <si>
    <t>Concertar y Establecer nuevos requisitos para los Pequeños Propietarios de Vehículos de Transporte de Carga (PPVTC) que faciliten su habilitación.</t>
  </si>
  <si>
    <t>Diseñar y Publicar la Revista Virtual ST para el Sector Transporte.</t>
  </si>
  <si>
    <t>Acciones Realizadas en el marco de la Interacción con Actores Sectoriales Internacionales.</t>
  </si>
  <si>
    <t>Monitorear la Ejecución del Plan Anual de Adquisiciones de Inversión - PAA 2019</t>
  </si>
  <si>
    <t>1. Gestión del Riesgo de Corrupción - Mapa de Riesgos de Corrupción</t>
  </si>
  <si>
    <t>Aplicar los Autodiagnósticos por Dependencias en cada una de las Dimensiones de MIPG.</t>
  </si>
  <si>
    <t>Implementación del Plan de Trabajo por Dimensiones MIPG para las Dependencias.</t>
  </si>
  <si>
    <t>Seguimiento a Implementación de Plan de Fortalecimiento Registros Administrativos Inversiones en Obras y Equipos Portuarios y Sectores Críticos de Accidentalidad</t>
  </si>
  <si>
    <t>Seguimiento a la Certificación de Evaluación de la Calidad de la Operación Estadística de tráfico Portuario en Colombia</t>
  </si>
  <si>
    <t>7.3 Tomar decisión de actualizar o implementar un nuevo sistema de Gestión Documental</t>
  </si>
  <si>
    <t>Adquisiciones de DATACENTER Y Centro de Información Logístico</t>
  </si>
  <si>
    <t>Implementación de APP para Recepción, Radicación y Tramite de PQRSD en línea.</t>
  </si>
  <si>
    <t>Implementación de Política de Seguridad de la Información y Protección de Datos Personales</t>
  </si>
  <si>
    <t>Mitigar y evitar los riesgos de Seguridad identificados en la matriz de riesgos de Seguridad, de acuerdo con los lineamientos para el tratamiento de riesgos definidos en la ST.</t>
  </si>
  <si>
    <t>Efectuar mantenimiento software GLPI (reporte de cierre incorpore en el trimestre correspondiente)</t>
  </si>
  <si>
    <t>Implementar el Software de Almacén (Probable Interfaz con el SIIF)</t>
  </si>
  <si>
    <t>Fortalecer la estructura Vigía y realizar Cambios de módulos de Capaz de Aplicación.</t>
  </si>
  <si>
    <t>Implementar el sistema de notificación electrónica considerando dispositivos biométricos y que se alimenten simultáneamente las bases de datos.</t>
  </si>
  <si>
    <t>Tramite a las solicitudes del Módulo de Gestión Documental, allegadas al área</t>
  </si>
  <si>
    <t>Ejecutar y hacer seguimiento a la Publicación e Implementación del Sistema Integrado de Conservación Documental - SIC y Preservación Digital</t>
  </si>
  <si>
    <t>Ejecutar y hacer seguimiento a la Implementación del Plan Institucional de Archivos - PINAR.</t>
  </si>
  <si>
    <t>Elaborar y presentar para Aprobación Política de Atención al Ciudadano.</t>
  </si>
  <si>
    <t>Averiguación preliminar</t>
  </si>
  <si>
    <t xml:space="preserve">En trámite periodo anterior </t>
  </si>
  <si>
    <t>+ Informes P&amp;P</t>
  </si>
  <si>
    <t>Total entradas</t>
  </si>
  <si>
    <r>
      <t>-</t>
    </r>
    <r>
      <rPr>
        <sz val="7"/>
        <color theme="1"/>
        <rFont val="Times New Roman"/>
        <family val="1"/>
      </rPr>
      <t xml:space="preserve">          </t>
    </r>
    <r>
      <rPr>
        <sz val="12"/>
        <color theme="1"/>
        <rFont val="Arial Narrow"/>
        <family val="2"/>
      </rPr>
      <t>Archivos no mérito/desistimiento</t>
    </r>
  </si>
  <si>
    <r>
      <t>-</t>
    </r>
    <r>
      <rPr>
        <sz val="7"/>
        <color theme="1"/>
        <rFont val="Times New Roman"/>
        <family val="1"/>
      </rPr>
      <t xml:space="preserve">          </t>
    </r>
    <r>
      <rPr>
        <sz val="12"/>
        <color theme="1"/>
        <rFont val="Arial Narrow"/>
        <family val="2"/>
      </rPr>
      <t>Formulación de requerimientos</t>
    </r>
  </si>
  <si>
    <r>
      <t>-</t>
    </r>
    <r>
      <rPr>
        <sz val="7"/>
        <color theme="1"/>
        <rFont val="Times New Roman"/>
        <family val="1"/>
      </rPr>
      <t xml:space="preserve">          </t>
    </r>
    <r>
      <rPr>
        <sz val="12"/>
        <color theme="1"/>
        <rFont val="Arial Narrow"/>
        <family val="2"/>
      </rPr>
      <t>Aperturas de investigación</t>
    </r>
  </si>
  <si>
    <r>
      <t>-</t>
    </r>
    <r>
      <rPr>
        <sz val="7"/>
        <color theme="1"/>
        <rFont val="Times New Roman"/>
        <family val="1"/>
      </rPr>
      <t xml:space="preserve">          </t>
    </r>
    <r>
      <rPr>
        <sz val="12"/>
        <color theme="1"/>
        <rFont val="Arial Narrow"/>
        <family val="2"/>
      </rPr>
      <t>Traslado competencia interna</t>
    </r>
  </si>
  <si>
    <r>
      <t>-</t>
    </r>
    <r>
      <rPr>
        <sz val="7"/>
        <color theme="1"/>
        <rFont val="Times New Roman"/>
        <family val="1"/>
      </rPr>
      <t xml:space="preserve">          </t>
    </r>
    <r>
      <rPr>
        <sz val="12"/>
        <color theme="1"/>
        <rFont val="Arial Narrow"/>
        <family val="2"/>
      </rPr>
      <t>Traslado entidad competente</t>
    </r>
  </si>
  <si>
    <t>Total salidas</t>
  </si>
  <si>
    <t xml:space="preserve">Trámite fin de periodo </t>
  </si>
  <si>
    <t>+ Investigaciones (descargos recibidos y sin responder con vencimiento de término)</t>
  </si>
  <si>
    <t xml:space="preserve">Pruebas </t>
  </si>
  <si>
    <t>+ Investigaciones (respuestas y vencimientos de  descargos)</t>
  </si>
  <si>
    <r>
      <t>-</t>
    </r>
    <r>
      <rPr>
        <sz val="7"/>
        <color theme="1"/>
        <rFont val="Times New Roman"/>
        <family val="1"/>
      </rPr>
      <t xml:space="preserve">          </t>
    </r>
    <r>
      <rPr>
        <sz val="12"/>
        <color theme="1"/>
        <rFont val="Arial Narrow"/>
        <family val="2"/>
      </rPr>
      <t>Decreto de pruebas</t>
    </r>
  </si>
  <si>
    <t>+ Procesos con cierre probatorio</t>
  </si>
  <si>
    <r>
      <t>-</t>
    </r>
    <r>
      <rPr>
        <sz val="7"/>
        <color theme="1"/>
        <rFont val="Times New Roman"/>
        <family val="1"/>
      </rPr>
      <t xml:space="preserve">          </t>
    </r>
    <r>
      <rPr>
        <sz val="12"/>
        <color theme="1"/>
        <rFont val="Arial Narrow"/>
        <family val="2"/>
      </rPr>
      <t>Traslados para alegar de conclusión</t>
    </r>
  </si>
  <si>
    <t>DECISIONES</t>
  </si>
  <si>
    <t xml:space="preserve">+ Procesos con vencimiento para alegatos </t>
  </si>
  <si>
    <t xml:space="preserve">Recursos de reposición </t>
  </si>
  <si>
    <t>+ Recursos presentados periodo</t>
  </si>
  <si>
    <r>
      <t>-</t>
    </r>
    <r>
      <rPr>
        <sz val="7"/>
        <color theme="1"/>
        <rFont val="Times New Roman"/>
        <family val="1"/>
      </rPr>
      <t xml:space="preserve">          </t>
    </r>
    <r>
      <rPr>
        <sz val="12"/>
        <color theme="1"/>
        <rFont val="Arial Narrow"/>
        <family val="2"/>
      </rPr>
      <t>Recursos resueltos</t>
    </r>
  </si>
  <si>
    <t>Recursos de Apelación</t>
  </si>
  <si>
    <t>Derechos de petición</t>
  </si>
  <si>
    <t>+ Derechos de petición radicados</t>
  </si>
  <si>
    <r>
      <t>-</t>
    </r>
    <r>
      <rPr>
        <sz val="7"/>
        <color theme="1"/>
        <rFont val="Times New Roman"/>
        <family val="1"/>
      </rPr>
      <t xml:space="preserve">          </t>
    </r>
    <r>
      <rPr>
        <sz val="12"/>
        <color theme="1"/>
        <rFont val="Arial Narrow"/>
        <family val="2"/>
      </rPr>
      <t>Traslado interno</t>
    </r>
  </si>
  <si>
    <r>
      <t>-</t>
    </r>
    <r>
      <rPr>
        <sz val="7"/>
        <color theme="1"/>
        <rFont val="Times New Roman"/>
        <family val="1"/>
      </rPr>
      <t xml:space="preserve">          </t>
    </r>
    <r>
      <rPr>
        <sz val="12"/>
        <color theme="1"/>
        <rFont val="Arial Narrow"/>
        <family val="2"/>
      </rPr>
      <t>Traslado autoridad competente</t>
    </r>
  </si>
  <si>
    <r>
      <t>-</t>
    </r>
    <r>
      <rPr>
        <sz val="7"/>
        <color theme="1"/>
        <rFont val="Times New Roman"/>
        <family val="1"/>
      </rPr>
      <t xml:space="preserve">          </t>
    </r>
    <r>
      <rPr>
        <sz val="12"/>
        <color theme="1"/>
        <rFont val="Arial Narrow"/>
        <family val="2"/>
      </rPr>
      <t>Desistimiento a derecho de petición</t>
    </r>
  </si>
  <si>
    <r>
      <t>-</t>
    </r>
    <r>
      <rPr>
        <sz val="7"/>
        <color theme="1"/>
        <rFont val="Times New Roman"/>
        <family val="1"/>
      </rPr>
      <t xml:space="preserve">          </t>
    </r>
    <r>
      <rPr>
        <sz val="12"/>
        <color theme="1"/>
        <rFont val="Arial Narrow"/>
        <family val="2"/>
      </rPr>
      <t xml:space="preserve">Respuestas a derecho de petición </t>
    </r>
  </si>
  <si>
    <t>Linea Base - Cierre Diciembre 2019</t>
  </si>
  <si>
    <t>+ Requerimientos de información atendidos</t>
  </si>
  <si>
    <t>+ Requerimientos de oficio</t>
  </si>
  <si>
    <r>
      <t>Investigaciones</t>
    </r>
    <r>
      <rPr>
        <sz val="16"/>
        <color theme="1"/>
        <rFont val="Calibri"/>
        <family val="2"/>
        <scheme val="minor"/>
      </rPr>
      <t> </t>
    </r>
  </si>
  <si>
    <t>+ Denuncias</t>
  </si>
  <si>
    <r>
      <t>-</t>
    </r>
    <r>
      <rPr>
        <sz val="7"/>
        <color theme="1"/>
        <rFont val="Times New Roman"/>
        <family val="1"/>
      </rPr>
      <t xml:space="preserve">          </t>
    </r>
    <r>
      <rPr>
        <sz val="12"/>
        <color theme="1"/>
        <rFont val="Arial Narrow"/>
        <family val="2"/>
      </rPr>
      <t>Archivos</t>
    </r>
  </si>
  <si>
    <r>
      <t>-</t>
    </r>
    <r>
      <rPr>
        <sz val="7"/>
        <color theme="1"/>
        <rFont val="Times New Roman"/>
        <family val="1"/>
      </rPr>
      <t xml:space="preserve">          </t>
    </r>
    <r>
      <rPr>
        <sz val="12"/>
        <color theme="1"/>
        <rFont val="Arial Narrow"/>
        <family val="2"/>
      </rPr>
      <t>Sanciones</t>
    </r>
  </si>
  <si>
    <t>A. RECURSOS DE APELACIÓN</t>
  </si>
  <si>
    <t>B. RECURSOS DE QUEJA</t>
  </si>
  <si>
    <t>C. REVOCATORIA DIRECTA</t>
  </si>
  <si>
    <t>1. INVESTIGACIÓN</t>
  </si>
  <si>
    <t>2.1 ALEGATOS</t>
  </si>
  <si>
    <t>4. REVOCATORIA DIRECTA</t>
  </si>
  <si>
    <t>5. RECURSOS DE REPOSICIÓN</t>
  </si>
  <si>
    <r>
      <t>+</t>
    </r>
    <r>
      <rPr>
        <sz val="7"/>
        <color theme="1"/>
        <rFont val="Times New Roman"/>
        <family val="1"/>
      </rPr>
      <t xml:space="preserve">          </t>
    </r>
    <r>
      <rPr>
        <sz val="12"/>
        <color theme="1"/>
        <rFont val="Arial Narrow"/>
        <family val="2"/>
      </rPr>
      <t>Traslado interno</t>
    </r>
  </si>
  <si>
    <r>
      <t>+</t>
    </r>
    <r>
      <rPr>
        <sz val="7"/>
        <color theme="1"/>
        <rFont val="Times New Roman"/>
        <family val="1"/>
      </rPr>
      <t xml:space="preserve">          </t>
    </r>
    <r>
      <rPr>
        <sz val="12"/>
        <color theme="1"/>
        <rFont val="Arial Narrow"/>
        <family val="2"/>
      </rPr>
      <t>Traslado autoridad competente</t>
    </r>
  </si>
  <si>
    <t>1. Derechos de Petición Radicados</t>
  </si>
  <si>
    <t>PyP_Actualización Registro de vigilados</t>
  </si>
  <si>
    <t>Desarrollar registros administrativos obligatorios - Portuarios</t>
  </si>
  <si>
    <t>Expedir Constancias de Incorporación y Habilitación de Empresas del Transporte Aéreo</t>
  </si>
  <si>
    <t>SG-G_08</t>
  </si>
  <si>
    <t>Solicitud de Revisión para la Devolución Contribución Especial</t>
  </si>
  <si>
    <t>Ejecutar Plan Anual de Adquisiciones</t>
  </si>
  <si>
    <t>Realizar la ejecución del Plan Anual de Adquisiciones</t>
  </si>
  <si>
    <t>Seguimiento a la Ejecución Presupuestal en Funcionamiento e Inversión</t>
  </si>
  <si>
    <t>Seguimiento de la Ejecución Presupuestal</t>
  </si>
  <si>
    <t>Seguimiento a la Ejecución del Plan Anual de Adquisiciones</t>
  </si>
  <si>
    <t>SG-SG-ACT_1</t>
  </si>
  <si>
    <t>SG-SG-ACT_2</t>
  </si>
  <si>
    <t>SG-SG-ACT_3</t>
  </si>
  <si>
    <t>Ejecutar Procesos de Contratación Programados - PAA</t>
  </si>
  <si>
    <t>Recaudar cartera de Cobro Persuasivo.</t>
  </si>
  <si>
    <t>Seguimiento Gestión de la Atención al Ciudadano</t>
  </si>
  <si>
    <t>Seguimiento Gestión Call Center</t>
  </si>
  <si>
    <t xml:space="preserve">Seguimiento al Alcance de las Campañas de Promoción y Prevención </t>
  </si>
  <si>
    <t>Implementar Mecanismos para Mejorar la Atención al Ciudadano.</t>
  </si>
  <si>
    <t>DP-ACT_43</t>
  </si>
  <si>
    <t>Actualizar y Divulgar el boletín jurídico del Sector Transporte</t>
  </si>
  <si>
    <t>OAJ-ACT_16</t>
  </si>
  <si>
    <t>Implementación de Software de Almacén</t>
  </si>
  <si>
    <t>Análisis y estudios de proyecciones actuariales, generación de certificaciones y atención de requerimientos relacionados, allegados al Despacho.</t>
  </si>
  <si>
    <t>Producir y Emitir Comunicados de Prensa de la ST</t>
  </si>
  <si>
    <t>Aumentar de No. De Contratista en ciudades para la Presencia Regional.</t>
  </si>
  <si>
    <t>Foro Regional</t>
  </si>
  <si>
    <t>Difusión Cartilla - Transporte Terrestre</t>
  </si>
  <si>
    <t>Difusión Cartilla - Transporte Aéreo</t>
  </si>
  <si>
    <t>Capacitaciones de Protección a Usuarios.</t>
  </si>
  <si>
    <t>Estrategias en Redes Sociales para Protección de los Usuarios.</t>
  </si>
  <si>
    <t>Programa de Participación Ciudadana</t>
  </si>
  <si>
    <t>Programa de Evaluacion de Promociones y Ofertas en los 3 modos de Transporte</t>
  </si>
  <si>
    <t>Seguimiento de Información Pública de Precios</t>
  </si>
  <si>
    <t>Visitas Multipropositos</t>
  </si>
  <si>
    <t>Programa de Legitimación en espacios academicos</t>
  </si>
  <si>
    <t>Peticiones, Quejas, Reclamos y Solicitudes.</t>
  </si>
  <si>
    <t>Implementación el Software de Almacén</t>
  </si>
  <si>
    <t>PEI_13 - Planes de Prevención</t>
  </si>
  <si>
    <t>PyP_Fusiones, Escisiones y Transformaciones</t>
  </si>
  <si>
    <t>Pronunciarse de fondo sobre las solicitudes de fusiones, escisiones y transformaciones.</t>
  </si>
  <si>
    <t>1. Divulgación</t>
  </si>
  <si>
    <t>3. Planes de Prevención</t>
  </si>
  <si>
    <t>Piloto de Promoción a las infraestructuras no Concesionadas en Muelles y Embarcaderos</t>
  </si>
  <si>
    <t>4. Actualización Registro de vigilados</t>
  </si>
  <si>
    <t>5. Vigilancia Subjetiva</t>
  </si>
  <si>
    <t>6. Fusiones, Escisiones y Transformaciones</t>
  </si>
  <si>
    <t>7. Vigilancia Previa</t>
  </si>
  <si>
    <t>5. REVOCATORIA DIRECTA</t>
  </si>
  <si>
    <t>Gestión_PQRS</t>
  </si>
  <si>
    <t>DP-ACT_44</t>
  </si>
  <si>
    <t>DP-ACT_45</t>
  </si>
  <si>
    <t>DP-E_14</t>
  </si>
  <si>
    <t>DTTTA-ACT_35</t>
  </si>
  <si>
    <t>DTTTA-ACT_44</t>
  </si>
  <si>
    <t>DTTTA-ACT_45</t>
  </si>
  <si>
    <t>DTTTA-ACT_46</t>
  </si>
  <si>
    <t>DTTTA-ACT_47</t>
  </si>
  <si>
    <t>DTTTA-E_17</t>
  </si>
  <si>
    <t>DTTTA-E_18</t>
  </si>
  <si>
    <t>A. RECURSOS DE REPOSICIÓN</t>
  </si>
  <si>
    <t>B. RECURSOS DE APELACIÓN</t>
  </si>
  <si>
    <t>Actividad Regulatoria</t>
  </si>
  <si>
    <t>Sometimiento a Control</t>
  </si>
  <si>
    <t>Defensa Judicial de la Entidad.</t>
  </si>
  <si>
    <t>Procesos Prejudiciales, judiciales y Acciones de Tutela.</t>
  </si>
  <si>
    <t>Cobro Coactivo de la entidad.</t>
  </si>
  <si>
    <t>Trámites del Centro de Conciliación</t>
  </si>
  <si>
    <t>OAJ-ACT_17</t>
  </si>
  <si>
    <t>Procesos para Cobro Coactivo</t>
  </si>
  <si>
    <t>Solicitudes de Conciliación</t>
  </si>
  <si>
    <t>Informes mensuales de Actividad Regulatoria</t>
  </si>
  <si>
    <t>2. Contenido de Campañas de Promoción y Capacitación</t>
  </si>
  <si>
    <t>Generación de Insumos para Campañas de Promoción y Capacitación.</t>
  </si>
  <si>
    <t>Reporte Gestión Enero_2020</t>
  </si>
  <si>
    <t>Consolidado Gestión Enero_2020</t>
  </si>
  <si>
    <t>Reporte Gestión Febrero_2020</t>
  </si>
  <si>
    <t>Consolidado Gestión Febrero_2020</t>
  </si>
  <si>
    <t>Reporte Gestión Marzo_2020</t>
  </si>
  <si>
    <t>Consolidado Gestión Marzo_2020</t>
  </si>
  <si>
    <t>Reporte Gestión Abril_2020</t>
  </si>
  <si>
    <t>Consolidado Gestión Abril_2020</t>
  </si>
  <si>
    <t>Reporte Gestión Mayo_2020</t>
  </si>
  <si>
    <t>Consolidado Gestión Mayo_2020</t>
  </si>
  <si>
    <t>Reporte Gestión Junio_2020</t>
  </si>
  <si>
    <t>Consolidado Gestión Junio_2020</t>
  </si>
  <si>
    <t>Reporte Gestión Julio_2020</t>
  </si>
  <si>
    <t>Consolidado Gestión Julio_2020</t>
  </si>
  <si>
    <t>Reporte Gestión Agosto_2020</t>
  </si>
  <si>
    <t>Consolidado Gestión Agosto_2020</t>
  </si>
  <si>
    <t>Reporte Gestión Septiembre_2020</t>
  </si>
  <si>
    <t>Consolidado Gestión Septiembre_2020</t>
  </si>
  <si>
    <t>Reporte Gestión Octubre_2020</t>
  </si>
  <si>
    <t>Consolidado Gestión Octubre_2020</t>
  </si>
  <si>
    <t>Reporte Gestión Noviembre_2020</t>
  </si>
  <si>
    <t>Consolidado Gestión Noviembre_2020</t>
  </si>
  <si>
    <t>Reporte Gestión Diciembre_2020</t>
  </si>
  <si>
    <t>Consolidado Gestión Diciembre_2020</t>
  </si>
  <si>
    <t>Revocatorias</t>
  </si>
  <si>
    <t>+ Revocatorias presentadas en el periodo</t>
  </si>
  <si>
    <r>
      <t>-</t>
    </r>
    <r>
      <rPr>
        <sz val="7"/>
        <color theme="1"/>
        <rFont val="Times New Roman"/>
        <family val="1"/>
      </rPr>
      <t xml:space="preserve">          </t>
    </r>
    <r>
      <rPr>
        <sz val="12"/>
        <color theme="1"/>
        <rFont val="Arial Narrow"/>
        <family val="2"/>
      </rPr>
      <t>Revocatorias resueltas</t>
    </r>
  </si>
  <si>
    <t>GESTIÓN DIRECCIÓN DE INVESTIGACIONES</t>
  </si>
  <si>
    <t>OAJ-E_11</t>
  </si>
  <si>
    <t>SG-SG-E_04</t>
  </si>
  <si>
    <t>18. Plan Anual de Austeridad y Gestión Ambiental (Ambiental)</t>
  </si>
  <si>
    <t>12. Política Operacional</t>
  </si>
  <si>
    <t>Despacho_del_Delegado_de_Concesiones_e_Infraestructura</t>
  </si>
  <si>
    <t>Dirección_de_Promoción_y_Prevención_Concesiones_e_Infraestructura</t>
  </si>
  <si>
    <t>Dirección_de_Promoción_y_Prevención_Transito_y_Transporte_Terrestre_Automotor</t>
  </si>
  <si>
    <t>Dirección_de_Investigaciones_Transito_y_Transporte_Terrestre_Automotor</t>
  </si>
  <si>
    <t>Grupo_del_Centro_de_Arbitraje,_Conciliación_y_Amigable_Composición</t>
  </si>
  <si>
    <t>Grupo_de_Cobro_Coactivo</t>
  </si>
  <si>
    <t>Apoyo_a_la_Gestión_Administrativa</t>
  </si>
  <si>
    <t>Grupo_de_Atención_al_Ciudadano</t>
  </si>
  <si>
    <t>Grupo_del_Centro_de_Arbitraje_Conciliación_y_Amigable_Composición</t>
  </si>
  <si>
    <t>SG-SG-ACT_4</t>
  </si>
  <si>
    <t>SG-SG-ACT_5</t>
  </si>
  <si>
    <t>SG-SG-ACT_6</t>
  </si>
  <si>
    <t>SG-SG-ACT_7</t>
  </si>
  <si>
    <t>SG-SG-E_05</t>
  </si>
  <si>
    <t>SG-SG-ACT_8</t>
  </si>
  <si>
    <t>Reporte de Registros de Vigilados Modificados y/o Actualizados en el sistema VIGIA</t>
  </si>
  <si>
    <t>Generación de Insumos para Campañas de Comunicaciones</t>
  </si>
  <si>
    <t>Promoción y Prevención</t>
  </si>
  <si>
    <t>SUMA_RATIO</t>
  </si>
  <si>
    <t>1. Efectuar presencia regional</t>
  </si>
  <si>
    <t>2. Consolidar presencia en oficinas de la ST</t>
  </si>
  <si>
    <t>Ejecución Plan Anual de Auditoria para la Superintendencia de Transporte</t>
  </si>
  <si>
    <t>Ejecutar las auditorías internas, seguimientos y evaluaciones del Sistema de Control Interno según selectivo, con enfoque en riesgos, que genere valor para la toma de decisiones y cumplimiento de la misión y objetivos institucionales.</t>
  </si>
  <si>
    <t>Gestión Quejas, Reclamos, Solicitudes y Denuncias según compentencia de la Oficina.</t>
  </si>
  <si>
    <t>Públicación de Indicadores de Eficiencia Portuaria y Aplicativo para la Supervisión Inteligente.</t>
  </si>
  <si>
    <t>Cartilla de Operación Fluvial</t>
  </si>
  <si>
    <t>6. REVOCATORIA DIRECTA</t>
  </si>
  <si>
    <t>1. ETAPA PROBATORIA</t>
  </si>
  <si>
    <t>Solicitudes de SIPLAFT</t>
  </si>
  <si>
    <t>Solicitudes de homologación para Sicov</t>
  </si>
  <si>
    <t>Solicitudes de Certificación de implementación del Sicov</t>
  </si>
  <si>
    <t>Solicitudes de Concepto de Sustentabilidad Financiera</t>
  </si>
  <si>
    <t>Cálculos Actuariales</t>
  </si>
  <si>
    <t>Disminuciones de Capital</t>
  </si>
  <si>
    <t>4. RECURSOS DE REPOSICIÓN</t>
  </si>
  <si>
    <t>D. REVOCATORIA DIRECTA</t>
  </si>
  <si>
    <t>C. RECURSOS DE QUEJA</t>
  </si>
  <si>
    <t>Implementar el Plan de Acción para Incrementar la calificación a Nivel de Transformación de la Matriz Estratégica de Talento Humano - GETH</t>
  </si>
  <si>
    <t>Gestión del Plan Estratégico del Talento Humano</t>
  </si>
  <si>
    <t>Realización Logística de Actividades (1er Congreso del Sector Transporte - Foro Regional - Programa de Participación Ciudadana)</t>
  </si>
  <si>
    <t>Realizar y Ejecutar el Plan Institucional de Capacitación.</t>
  </si>
  <si>
    <t>Realizar y Ejecutar el Plan de Bienestar e Incentivos</t>
  </si>
  <si>
    <t>Realizar y Ejecutar el Plan de Trabajo Anual para la Gestión del Sistema de Seguridad y Salud en el Trabajo.</t>
  </si>
  <si>
    <t>Realizar el Plan de Previsión de Recursos Humanos</t>
  </si>
  <si>
    <t>Realizar el Plan Anual de Vacantes</t>
  </si>
  <si>
    <t>Realizar y Ejecutar el Plan de Acción del Manual de Gestión del conocimiento para la ST</t>
  </si>
  <si>
    <t>Realizar selección y vinculación de personal según los parámetros establecidos en el instructivo de juventud y meritocracia a nivel nacional.</t>
  </si>
  <si>
    <t>2. REVOCATORIA DIRECTA</t>
  </si>
  <si>
    <t>Indagación Preliminar</t>
  </si>
  <si>
    <t>Resolver Actuaciones Disciplinarias</t>
  </si>
  <si>
    <t>Aprobación de Devolución de Recursos.</t>
  </si>
  <si>
    <t>Gestión de Eventos Logísticos</t>
  </si>
  <si>
    <t>1. Proyectar circular</t>
  </si>
  <si>
    <t>2. Divulgar circular</t>
  </si>
  <si>
    <t>3. ALEGATOS</t>
  </si>
  <si>
    <t>4. DECISIÓN DE FONDO</t>
  </si>
  <si>
    <t>1. Resolver Solicitudes y/o Radicaciones allegadas a la Dependencia</t>
  </si>
  <si>
    <t>2. Resolver Análisis y/o Estudio de Averiguaciones Preliminares</t>
  </si>
  <si>
    <t>3. Resolver Actuaciones Administrativas anterior a Decreto 2409</t>
  </si>
  <si>
    <t>4. Resolver Actuaciones Administrativas 2da Instancia - Decreto 2409</t>
  </si>
  <si>
    <t>5. Piloto de Índices de Servicios para Supervisión Inteligente en Concesiones e Infraestructura</t>
  </si>
  <si>
    <t>6. Expedición, Publicación y Divulgación de los criterios de Supervisión de Accesibilidad</t>
  </si>
  <si>
    <t>Asistir sesiones con la ciudadanía, vigilados, organizaciones cívicas y otras entidades</t>
  </si>
  <si>
    <t>Realizar Acciones de Supervisión Extraordinarias</t>
  </si>
  <si>
    <t>A. Peticiones, Quejas, Reclamos y Solicitudes.</t>
  </si>
  <si>
    <t>B. Resolver Análisis y/o Estudio de Averiguaciones Preliminares</t>
  </si>
  <si>
    <t>C. Resolver Actuaciones Administrativas dentro del Término - Decreto 2409</t>
  </si>
  <si>
    <t>A. Averiguación Preliminar</t>
  </si>
  <si>
    <t>2. Resolver Actuaciones Administrativas anterior a Decreto 2409</t>
  </si>
  <si>
    <t>3. Resolver Actuaciones Administrativas 2da Instancia - Decreto 2409</t>
  </si>
  <si>
    <t>4. Auditoria Forense a Sociedades Portuarias</t>
  </si>
  <si>
    <t>5. Indicadores de Eficiencia Portuaria</t>
  </si>
  <si>
    <t>Asisitir a sesiones con la ciudadanía, vigilados, organizaciones cívicas y otras entidades</t>
  </si>
  <si>
    <t>Disminución Capital</t>
  </si>
  <si>
    <t>Reglamentación de Condiciones Técnicas de Operación - RCTO</t>
  </si>
  <si>
    <t>B. Averiguación Preliminar</t>
  </si>
  <si>
    <t>Manual de Operador Portuaria</t>
  </si>
  <si>
    <t>Realizar visitas de supervisión Extraordinaria</t>
  </si>
  <si>
    <t>Asistencia a Eventos de Promoción y Prevención - Operativos de Divulgación</t>
  </si>
  <si>
    <t>Asistencia a Eventos  de Promoción</t>
  </si>
  <si>
    <t>DP-E_15</t>
  </si>
  <si>
    <t>DP-E_16</t>
  </si>
  <si>
    <t>2. Resolver Actuaciones Administrativas 2da Instancia - Decreto 2409</t>
  </si>
  <si>
    <t>3. Efectuar presencia regional</t>
  </si>
  <si>
    <t>4. Fortalecer Regiones y Oficinas Aperturadas por la ST.</t>
  </si>
  <si>
    <t>2. ALEGATOS</t>
  </si>
  <si>
    <t>Asisitir a capacitaciones externas</t>
  </si>
  <si>
    <t>Realizar auditorías de Supervisión Extraordinarias</t>
  </si>
  <si>
    <r>
      <t>Realizar auditorías de</t>
    </r>
    <r>
      <rPr>
        <sz val="9"/>
        <color rgb="FFFF0000"/>
        <rFont val="Calibri"/>
        <family val="2"/>
        <scheme val="minor"/>
      </rPr>
      <t xml:space="preserve"> formalización</t>
    </r>
  </si>
  <si>
    <t>Informe Sujetivo</t>
  </si>
  <si>
    <t>B. Decidir las solicitudes de liberación de vehículos dentro del término legal.</t>
  </si>
  <si>
    <t>B. Gestión de Solicitudes de Liberación e Informes Preliminares</t>
  </si>
  <si>
    <t xml:space="preserve">C. Denuncias, Radicados y/o IUIT </t>
  </si>
  <si>
    <t>C. Resolver Análisis y/o Estudio de Averiguaciones Preliminares</t>
  </si>
  <si>
    <t>D. Resolver Actuaciones Administrativas dentro del Término - Decreto 2409</t>
  </si>
  <si>
    <t>5. DECISIÓN DE FONDO - FALLOS ORALES</t>
  </si>
  <si>
    <t>6. RECURSOS DE REPOSICIÓN</t>
  </si>
  <si>
    <t>7. REVOCATORIA DIRECTA</t>
  </si>
  <si>
    <t>1. Adelantar campaña a Usuarios del Transporte</t>
  </si>
  <si>
    <t>1. Peticiones, Quejas, Reclamos y Solicitudes.</t>
  </si>
  <si>
    <t>2. Resolver Actuaciones Administrativas en Termino</t>
  </si>
  <si>
    <t>3. Actuaciones Administrativas - Concepto del Consejo de Estado.</t>
  </si>
  <si>
    <t>2. Resolver Procesos Administrativos - Anterior a Decreto 2409</t>
  </si>
  <si>
    <t xml:space="preserve">3. Resolver Procesos Administrativos - Concepto Consejo de Estado. </t>
  </si>
  <si>
    <t>5. Auditorias Integrales a los Homologados SICOV</t>
  </si>
  <si>
    <t>6. Compromisos Conpes 2020</t>
  </si>
  <si>
    <t>Sociedades Sometidas a Control</t>
  </si>
  <si>
    <t>Informes Motivados Allegados por la Delegatura</t>
  </si>
  <si>
    <t xml:space="preserve">1. Estructuración y parametrización del Índice de Servicio y Programas aplicables al Software del modelo de Supervisión Inteligente. </t>
  </si>
  <si>
    <t>2. Contratación del desarrollo del software de Modelo de Supervisión Inteligente.</t>
  </si>
  <si>
    <t>3. Plan Piloto de Aplicación de la Herramienta Metodológica de Índices de Servicio al 10% de los supervisados.</t>
  </si>
  <si>
    <t>Dependencia</t>
  </si>
  <si>
    <t>Grupo_Dependencia</t>
  </si>
  <si>
    <t>Cod_Actividad</t>
  </si>
  <si>
    <t>Etapa</t>
  </si>
  <si>
    <t>Periodo</t>
  </si>
  <si>
    <t>Proyectado_Periodo (Actualización)</t>
  </si>
  <si>
    <t>Valor_Avance</t>
  </si>
  <si>
    <t>Evidencia_Avance_Periodo</t>
  </si>
  <si>
    <t>Reporta_@_Usuario</t>
  </si>
  <si>
    <t xml:space="preserve"> |202001: No hay actividad programada para el periodo reportado</t>
  </si>
  <si>
    <t>andreaportillo</t>
  </si>
  <si>
    <t xml:space="preserve"> |202001: 202001: Oficina_Asesora_Planeación_PAI1. Soportes_PAI_2020
Base PQR P&amp;P</t>
  </si>
  <si>
    <t xml:space="preserve"> |202001: No hay actividad programada para el periodo reportado.</t>
  </si>
  <si>
    <t xml:space="preserve"> |202001: Oficina_Asesora_Planeación_PAI
1. Soportes_PAI_2020
Contenidos Calarcá - Cajamarca</t>
  </si>
  <si>
    <t>1250</t>
  </si>
  <si>
    <t>289</t>
  </si>
  <si>
    <t xml:space="preserve"> |202001: Oficina_Asesora_Planeación_PAI1. Soportes_PAI_2020
Base PQR</t>
  </si>
  <si>
    <t xml:space="preserve"> |202001: Cuadro de informe de gestión Enero 2020</t>
  </si>
  <si>
    <t>N7A</t>
  </si>
  <si>
    <t xml:space="preserve"> |202001: Sin derechos de petición recibidos</t>
  </si>
  <si>
    <t>28%</t>
  </si>
  <si>
    <t xml:space="preserve"> |202001: Apertura de Regional Caldas y Caqueta.</t>
  </si>
  <si>
    <t>JuanDecastro</t>
  </si>
  <si>
    <t>0</t>
  </si>
  <si>
    <t xml:space="preserve"> |202001: No se tenia programación para el periodo.</t>
  </si>
  <si>
    <t>38</t>
  </si>
  <si>
    <t xml:space="preserve"> |202001: Se realizaron 38 nuevos contratos vigencia 2020.</t>
  </si>
  <si>
    <t xml:space="preserve"> |202001: No se tenia progaramación para el perido.</t>
  </si>
  <si>
    <t>114</t>
  </si>
  <si>
    <t>89</t>
  </si>
  <si>
    <t xml:space="preserve"> |202001: Archivo de la Oficina Asesora Juridica, plataformas de gestion Documental Vigia y Orfeo</t>
  </si>
  <si>
    <t>CristianPareja</t>
  </si>
  <si>
    <t xml:space="preserve"> |202001: Matriz de procesos de la Oficina Asesora Juridica </t>
  </si>
  <si>
    <t xml:space="preserve"> |202001: Correo de la Jefe de la Oficina Juridica Dra Maria del Rosario Oviedo</t>
  </si>
  <si>
    <t>88</t>
  </si>
  <si>
    <t xml:space="preserve"> |202001: Archivo grupo Tutelas Oficina Asesora Juridica excel de procesos tutela </t>
  </si>
  <si>
    <t>18</t>
  </si>
  <si>
    <t xml:space="preserve"> |202001: Excel de informes Sometimniento a Control, Archivo Fisico Sometimiento a control </t>
  </si>
  <si>
    <t>20</t>
  </si>
  <si>
    <t>15</t>
  </si>
  <si>
    <t xml:space="preserve"> |202001: Excel de informes Centro de Conciliacion, Archivo Fisico Centro de Conciliacion</t>
  </si>
  <si>
    <t>19723</t>
  </si>
  <si>
    <t>61</t>
  </si>
  <si>
    <t xml:space="preserve"> |202001: Excel de informes Grupo de Jurisdiccion Coactiva, Archivo Fisico del Grupo de Jurisdiccion Coactiva</t>
  </si>
  <si>
    <t>224</t>
  </si>
  <si>
    <t>220</t>
  </si>
  <si>
    <t xml:space="preserve"> |202001: Archivo Oficina Jurídica</t>
  </si>
  <si>
    <t xml:space="preserve"> |202001: Se realiza el trámite de solicitudes recibidad en el área. Ubicación Carpeta T:\1. ENERO_2020\Oficina de Tecnologia de la Información y las Comunicaciones\1. Soportes_PAI_2020\ACT_01_ solicitudes_ene.xlsx</t>
  </si>
  <si>
    <t>Claudianino</t>
  </si>
  <si>
    <t xml:space="preserve"> |202001: N/A</t>
  </si>
  <si>
    <t xml:space="preserve"> |202001: Ubicación Carpeta T:\1. ENERO_2020\Oficina de Tecnologia de la Información y las Comunicaciones\1. Soportes_PAI_2020\Act 3_solicitudes terceros.xlsx</t>
  </si>
  <si>
    <t xml:space="preserve"> |202001: Trámites con el proveedor de internet para solicitar el direccionamiento IPv6 externo.</t>
  </si>
  <si>
    <t>5%</t>
  </si>
  <si>
    <t xml:space="preserve"> |202001: Registro de avance en el MSPI con corte a 31 de enero de 2020. Ubicación Carpeta T:\1. ENERO_2020\Oficina de Tecnologia de la Información y las Comunicaciones\1. Soportes_PAI_2020\articles-5482_Instrumento_Evaluacion_MSPI a 31012020.xlsx</t>
  </si>
  <si>
    <t xml:space="preserve"> |202001: Continua la implementación de Power de BI y la generación de informes a través de este software. Ubicación Carpeta T:\1. ENERO_2020\Oficina de Tecnologia de la Información y las Comunicaciones\1. Soportes_PAI_2020\Tablero de control PEAJES ENERO.pdf</t>
  </si>
  <si>
    <t>1998</t>
  </si>
  <si>
    <t>1168</t>
  </si>
  <si>
    <t xml:space="preserve"> |202001: Se radicaron 1998 resoluciones en el mes de enero, de las cuales se notificaron por medio electronico 779, personales 121, por aviso 214 y por publicacion en pagina web 54.
De meses anteriores se notificaron 871 resoluciones</t>
  </si>
  <si>
    <t>sandraucros</t>
  </si>
  <si>
    <t>899</t>
  </si>
  <si>
    <t>852</t>
  </si>
  <si>
    <t xml:space="preserve"> |202001: Se recibieron 683 pqr, se ha dado respuesta a 652
Se recibieron 216 radicados por el modulo de gestion documental y se resolvieron 200</t>
  </si>
  <si>
    <t xml:space="preserve"> |202001: Se realizó la notificacion personal por ventanilla de 121 resoluciones y 30 constancias de ejecutoria</t>
  </si>
  <si>
    <t>8808</t>
  </si>
  <si>
    <t xml:space="preserve"> |202001: Se realizo la radicacion por medio de ventanilla unica de radicacion de 7372 documentos, 1 iuit, 1400 por medio de la pagina web, 28 por call center y 7 por el #767</t>
  </si>
  <si>
    <t>1428</t>
  </si>
  <si>
    <t xml:space="preserve"> |202001: Se realiza la radicacion de 1428 memorandos</t>
  </si>
  <si>
    <t>6328</t>
  </si>
  <si>
    <t xml:space="preserve"> |202001: Se envian 4099 radicados por medio fisico, correo electronico 1449 y se realizan 780 devoluciones</t>
  </si>
  <si>
    <t xml:space="preserve"> |202001: No hay actividad desarrollada</t>
  </si>
  <si>
    <t xml:space="preserve"> |202001: Se realiza la publicacion del Pinar en la pagina web </t>
  </si>
  <si>
    <t xml:space="preserve"> |202001: EJECUCION PRESUPUESTAL MES DE ENERO 2020 DE FUNCIONAMIENTO</t>
  </si>
  <si>
    <t>sandradiaz</t>
  </si>
  <si>
    <t xml:space="preserve"> |202001: EJECUCION PRESUPUESTAL TOTAL DEL MES DE ENERO DE 2020</t>
  </si>
  <si>
    <t xml:space="preserve"> |202001: NO SE REALIZARON DEVOLUCIONES POR REVOCADADAS POR EL CONCEPTO DEL CONSEJODE ESTADO  EN EL MES DE ENERO DE 2020</t>
  </si>
  <si>
    <t xml:space="preserve"> |202001: NO SE REALIZARON DEVOLUCIONES DE SALDOS POR MAYOR VALOR PAGADO O POR LO NO DEBIDO EN EL MES DE ENERO DE 2020</t>
  </si>
  <si>
    <t>100%</t>
  </si>
  <si>
    <t xml:space="preserve"> |202001: EN EL MES DE ENERO SE PUBLICO EN LA PAGINA WEB LA DESAGREGACION PRESUPUESTAL 2020, LA EJECUCION PESUPUESTAL A CORTE 31 DE DICIEMBRE DE 2019 Y LOS ESTADOS FINANCIEROS DEL MES DE NOVIEMBRE DE 2019.</t>
  </si>
  <si>
    <t>99.7%</t>
  </si>
  <si>
    <t xml:space="preserve"> |202001: SE REALIZARON PAGOS POR $ 1.010.738.680 EN EL MES DE ENERO DE 2020, TIENIENDO EN CUENTA QUE LO OBLIGADO ASCIENDE A $ 1.014.121.204 POR LO TANTO LA EJECUCION FUE DEL 99.7%</t>
  </si>
  <si>
    <t xml:space="preserve"> |202001: RECAUDO POR CONCEPTO DE CONTRIBUCION 2019 </t>
  </si>
  <si>
    <t xml:space="preserve"> |202001: SE LLEVO A CABO UN COMITÉ DE CARTERA EN EL MES DE ENERO DE 2020</t>
  </si>
  <si>
    <t xml:space="preserve"> |202001: SR RECAUDO POR CONTRUBUCION ESPECIAL EL DE VALOR DE $ 415.753.027 Y POR MULTAS $ 29.377.146, EN EL MES DE ENERO DE 2020.</t>
  </si>
  <si>
    <t xml:space="preserve"> |202001: DE 2713 SOLICITUDES SE RESPONDIERON 170, LOGRANDO UNA GESTION DEL 6.2% </t>
  </si>
  <si>
    <t xml:space="preserve"> |202001: No se programaron para el mes de enero actividades orientadas a la prevención de faltas disciplinarias</t>
  </si>
  <si>
    <t>carolinaduran</t>
  </si>
  <si>
    <t xml:space="preserve"> |202001: PARA EL MES DE ENERO SE REALIZARON 6 APERTURAS DE INDAGACIÓN PRELIMINAR, 1 INHIBITORIO Y 1 TRASLADO POR EL ARTÍCULO 51 DE LA LEY 734 DE 2002 </t>
  </si>
  <si>
    <t xml:space="preserve"> |202001: En el mes de enero se dio trámite a 10 derechos de petición
EVIDENCIA: DERECHOS DE PETICIÓN DESPACHO TRÁNSITO</t>
  </si>
  <si>
    <t>leidyleon</t>
  </si>
  <si>
    <t>309</t>
  </si>
  <si>
    <t xml:space="preserve"> |202001: En el mes de enero se decretaron pruebas a 6 investigaciones de las 309 que se encontraban pendientes aclarando que no se han vencido los términos de la etapa procesal
EVIDENCIA: BASE GRUPO INVESTIGACIONES Y CONTROL</t>
  </si>
  <si>
    <t xml:space="preserve"> |202001: En el mes de enero se trasladaron para alegatos de conclusión 6 procesos con cierre probatorio
EVIDENCIA: BASE GRUPO INVESTIGACIONES Y CONTROL</t>
  </si>
  <si>
    <t>272</t>
  </si>
  <si>
    <t>25</t>
  </si>
  <si>
    <t xml:space="preserve"> |202001: En el mes de enero se fallaron 25 procesos con vencimiento de alegatos, se aclara que el restante no ha superado el término de la etapa procesal
EVIDENCIA: BASE GRUPO INVESTIGACIONES Y CONTROL</t>
  </si>
  <si>
    <t>298</t>
  </si>
  <si>
    <t xml:space="preserve"> |202001: En el mes de enero se resolvieron 15 recursos de reposición, se aclara que el restante no ha superado el término de la etapa procesal
EVIDENCIA: BASE GRUPO INVESTIGACIONES Y CONTROL</t>
  </si>
  <si>
    <t xml:space="preserve"> |202001: En el mes de enero se resolvieron 4 revocatorias directas
EVIDENCIA: BASE GRUPO INVESTIGACIONES Y CONTROL</t>
  </si>
  <si>
    <t xml:space="preserve"> |202001: No aplica para Concepto Consejo de Estado
</t>
  </si>
  <si>
    <t>11368</t>
  </si>
  <si>
    <t>798</t>
  </si>
  <si>
    <t xml:space="preserve"> |202001: En el mes de enero se fallaron 798 procesos correspondientes al Concepto de Consejo de Estado
EVIDENCIA: BASE IUIT CONSEJO DE ESTADO</t>
  </si>
  <si>
    <t xml:space="preserve"> |202001: No se recibieron recursos de reposición</t>
  </si>
  <si>
    <t>3207</t>
  </si>
  <si>
    <t xml:space="preserve"> |202001: Se encuentra en análisis de los procesos de las investigaciones administrativas, para determinar la acción a tomar con las 3207 solicitudes de revocatoria directa presentadas 
EVIDENCIA: REVOCATORIAS IUIT CONSEJO DE ESTADO</t>
  </si>
  <si>
    <t xml:space="preserve"> |202001: Se encuentra en análisis para dar respuesta
</t>
  </si>
  <si>
    <t xml:space="preserve"> |202001: No se recibieron recursos de queja
</t>
  </si>
  <si>
    <t xml:space="preserve"> |202001: No se recibieron solicitudes de revocatoria directa
</t>
  </si>
  <si>
    <t xml:space="preserve"> |202001: Esta actividad será desarrollada en el transcurso de la vigencia 2020</t>
  </si>
  <si>
    <t>406</t>
  </si>
  <si>
    <t>98</t>
  </si>
  <si>
    <t xml:space="preserve"> |202001: En el mes de enero se resolvieron 98 PQR'S, es importante tener en cuenta que las restantes corresponden en su mayoria a solicitudes, las cuales conllevan un trámite de verificación de información que involucra varias areas de la Entidad para la respectiva respuesta.
EVIDENCIA: REPORTE PQR PYP</t>
  </si>
  <si>
    <t xml:space="preserve"> |202001: En el mes de enero se realizaron 4 sesiones con la ciudadania, vigilados, oganizaciones cívicas y otras entidades
EVIDENCIA: SESIONES ENERO 2020</t>
  </si>
  <si>
    <t xml:space="preserve"> |202001: En el mes de enero no se asistió a capacitaciones externas</t>
  </si>
  <si>
    <t xml:space="preserve"> |202001: En el mes de enero se desarrollaron 2 guias dirigidas a los supervisados relacionadas con los siguientes temas: SISETAC y mal matriculados
EVIDENCIA: ACCIONES DE DIVULGACIÓN A SUPERVISADOS</t>
  </si>
  <si>
    <t xml:space="preserve"> |202001: En el mes de enero no se realizaron capacitaciones internas</t>
  </si>
  <si>
    <t xml:space="preserve"> |202001: En el mes de enero no se generó contenido para comunicaciones</t>
  </si>
  <si>
    <t xml:space="preserve"> |202001: Esta actividad se encuentra en proceso</t>
  </si>
  <si>
    <t xml:space="preserve"> |202001: En el mes de enero se realizaron 7 auditorías de formalización
EVIDENCIA: AUDITORIAS DE FORMALIZACIÓN ENERO</t>
  </si>
  <si>
    <t xml:space="preserve"> |202001: En el mes de enero no se realizaron auditorias de supervisión extrordinarias</t>
  </si>
  <si>
    <t xml:space="preserve"> |202001: Este reporte será enviado cada dos meses
</t>
  </si>
  <si>
    <t xml:space="preserve"> |202001: Este reporte será desarrollado en el transcurso de la vigencia 2020
</t>
  </si>
  <si>
    <t xml:space="preserve"> |202001: Se remitió informe subjetivo del mes enero
</t>
  </si>
  <si>
    <t xml:space="preserve"> |202001: En el mes de enero no se recibió ninguna solicitud</t>
  </si>
  <si>
    <t xml:space="preserve"> |202001: El registro de contratos para la temporada alta de fin de año de 2019 y principios de 2020 fue realizada en noviembre del 2019.</t>
  </si>
  <si>
    <t xml:space="preserve"> |202001: No se recibieron solicitudes</t>
  </si>
  <si>
    <t xml:space="preserve"> |202001: En el mes de enero se atendieron 5 solicitudes de certificación de implementación del SICOV, el restante se encuentra en trámite debido a que se debe realizar una verificación de información con el SICOV para dar la respectiva respuesta
EVIDENCIA: CERTIFICACIONES DE IMPLEMENTACIÓN SICOV PARA CDA</t>
  </si>
  <si>
    <t>21</t>
  </si>
  <si>
    <t xml:space="preserve"> |202001: En el mes de enero se atendieron 15 solicitudes de concepto de sustentabilidad financiera, el restante se encuentra en trámite.
EVIDENCIA: CONCEPTOS SUSTENTABILIDAD FINANCIERA</t>
  </si>
  <si>
    <t xml:space="preserve"> |202001: N/A
</t>
  </si>
  <si>
    <t xml:space="preserve"> |202001: En el mes de enero se decidieron 718 solicitudes de liberación de vehiculos dentro del término legal 
EVIDENCIA: BASE INMOVILIZACIONES
</t>
  </si>
  <si>
    <t xml:space="preserve"> |202001: Se aclara que en este item solo se esta colocando el total de entradas para investigaciones, en los siguientes indicadores se desagrega lo tramitado por etapas
EVIDENCIA: MATRIZ DIRECCIÓN DE INVESTIGACIONES
</t>
  </si>
  <si>
    <t xml:space="preserve"> |202001: En el mes de enero se decretaron pruebas a 2 investigaciones de las 38 que se encontraban pendientes aclarando que no se han vencido los términos de la etapa procesal
EVIDENCIA: MATRIZ DIRECCION DE INVESTIGACIONES</t>
  </si>
  <si>
    <t xml:space="preserve"> |202001: En el mes de enero se trasladó para alegatos de conclusión un proceso con cierre probatorio
EVIDENCIA: MATRIZ DIRECCION DE INVESTIGACIONES</t>
  </si>
  <si>
    <t xml:space="preserve"> |202001: En el mes de enero se fallaron 2 procesos con vencimiento de alegatos, se aclara que el restante no ha superado el término de la etapa procesal
EVIDENCIA: MATRIZ DIRECCION DE INVESTIGACIONES</t>
  </si>
  <si>
    <t xml:space="preserve"> |202001: En el mes de enero no se presentaron fallos orales
</t>
  </si>
  <si>
    <t xml:space="preserve"> |202001: Se encuentra en trámite
EVIDENCIA: MATRIZ DIRECCION DE INVESTIGACIONES</t>
  </si>
  <si>
    <t xml:space="preserve"> |202001: No se presentaron solicitudes de revocatoria directa
</t>
  </si>
  <si>
    <t xml:space="preserve"> |202001: 9 Comunicados de Prensa para el corte Enero.</t>
  </si>
  <si>
    <t>AndreaMancera</t>
  </si>
  <si>
    <t>797000</t>
  </si>
  <si>
    <t xml:space="preserve"> |202001: Presencia en Redes Sociales: Impresiones Totales 797,000.
 Twitter: 1088
 Facebook: 65
Instagram : 100
</t>
  </si>
  <si>
    <t xml:space="preserve"> |202001: Se generaron 5 Campañas:
#ConoceTusPuertos
#UsalaTerminal
#VuelaInformado
#LaSuperTeEscucha</t>
  </si>
  <si>
    <t xml:space="preserve"> |202001: 15011209, 30011542, 21411.
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t>
  </si>
  <si>
    <t xml:space="preserve"> |202001: No tiene proyectado para el periodo.</t>
  </si>
  <si>
    <t xml:space="preserve"> |202001: 1. Radicado No. 20202000005503, Comunicación traslado a la Secretaría de Transparencia y al Departamento Administrativo de la Presidencia de la República, presunto acto de corrupción Servidor público y presunta irregularidad administrativa.
2. Radicado No. 20202000041031, Traslado presunto acto de corrupción y presuntas irregularidades administrativa, Servidor Público de la Superintendencia de Transporte.</t>
  </si>
  <si>
    <t>DeisyOrtiz</t>
  </si>
  <si>
    <t>26</t>
  </si>
  <si>
    <t xml:space="preserve"> |202001: 1. Radicado No. 20202000006933, Comunicación informe de seguimientto cumplimiento acciones del Plan de Mejoramiento, Suscrito con la Contraloría General de la Rpública - CGR con corte a 31 de diciembre 2019 
2. Radicado No. 20202000003023, Comunicación Informe de seguimiento Plan Anticorrupción y de Atención al Ciudadano - PACC y Mapa de Riesgos de Corrupción, del tercer cuatrimestre de 2019 (1 septiembre a 31 diciembre de 2019).
3. Radicado No. 20202000006723, Informe Pormenorizado del Estado del Sistema de Control Interno.
4. Radicado No. 20202000006423, Comunicación de Evaluación a la Gestión por Dependencias vigencia 2019. Despacho Superintendente.
5. Radicado No. 20202000006433, Comunicación de Evaluación a la Gestión por Dependencias vigencia 2019. 
Consolidación de Todas las Dependencias de la Entidad.
6. Radicado No. 20202000006453, Comunicación de Evaluación a la Gestión por Dependencias vigencia 2019. 
Oficina Asesora de Planeación.
7. Radicado No. 20202000006463, Comunicación de Evaluación a la Gestión por Dependencias vigencia 2019. 
Oficina Tecnologias de la información.
8. Radicado No. 20202000006473, Comunicación de Evaluación a la Gestión por Dependencias vigencia 2019. 
Delegda de Puertos.
9. Radicado No. 20202000006483, Comunicación de Evaluación a la Gestión por Dependencias vigencia 2019. 
Delegada de Concesiones e Infraestructura.
10. Radicado No. 20202000006493, Comunicación de Evaluación a la Gestión por Dependencias vigencia 2019. 
Delegada de Transito y Transporte.
11. Radicado No. 20202000006503, Comunicación de Evaluación a la Gestión por Dependencias vigencia 2019. 
Delegada para la Protección de usuarios del sector Transporte.
12. Radicado No. 20202000006513, Comunicación de Evaluación a la Gestión por Dependencias vigencia 2019. 
Dirección de Investigaciones de  Puertos.
13. Radicado No. 20202000006523, Comunicación de Evaluación a la Gestión por Dependencias vigencia 2019. 
Dirección de Promoción y Prevención puertos.
14. Radicado No. 20202000006533, Comunicación de Evaluación a la Gestión por Dependencias vigencia 2019. "
Dirección de Promoción y Prevención en Concesiones.
15. Radicado No. 20202000006543, Comunicación de Evaluación a la Gestión por Dependencias vigencia 2019. 
Dirección de Investigaciones de Concesiones.
16. Radicado No. 20202000006553, Comunicación de Evaluación a la Gestión por Dependencias vigencia 2019. 
Dirección Financiera.
17. Radicado No. 20202000006563, Comunicación de Evaluación a la Gestión por Dependencias vigencia 2019. 
Dirección de Promoción y  Prevención Tránsito y transporte.
18. Radicado No. 20202000006573, Comunicación de Evaluación a la Gestión por Dependencias vigencia 2019. 
Dirección de Investigaciones de tránsito.
19. Radicado No. 20202000006583, Comunicación de Evaluación a la Gestión por Dependencias vigencia 2019. 
Dirección de Investigaciones para la  Proteccion al usuarios.
20. Radicado No. 20202000006593, Comunicación de Evaluación a la Gestión por Dependencias vigencia 2019. 
Dirección Administrativa.
21. Radicado No. 20202000006603, Comunicación de Evaluación a la Gestión por Dependencias vigencia 2019. 
Coordinación Grupo de Atención al ciudadano.
22. Radicado No. 20202000006613, Comunicación de Evaluación a la Gestión por Dependencias vigencia 2019. 
Coordinación Grupo de Talento humano.
23. Radicado No. 20202000006623, Comunicación de Evaluación a la Gestión por Dependencias vigencia 2019. 
Grupo Control Interno Disciplinario.
24. Radicado No. 20202000006643, Comunicación de Evaluación a la Gestión por Dependencias vigencia 2019. 
Grupo de Apoyo a la Gestión Administrativa.
25. Raicado No. 20202000007213, Informe de seguimiento a publicaciones en la página Web de la Superintendencia de Transporte.
26. Certificado Transmisión cuenta anual _356_20191231_1DICIEMBRE.pdf
27. Certificado Plan de Mejoramiento  35662019-12-31. PM -CGR</t>
  </si>
  <si>
    <t>31</t>
  </si>
  <si>
    <t xml:space="preserve"> |202001: Aplicativos Orfeo y Vigia</t>
  </si>
  <si>
    <t>miltonpuentes</t>
  </si>
  <si>
    <t>76</t>
  </si>
  <si>
    <t xml:space="preserve"> |202001: Actas firmadas por los asistente, cuadro seguimiento mesas de trabajo Delgada de Concesiones e Infraestructura </t>
  </si>
  <si>
    <t xml:space="preserve"> |202001: Se realizo una mesa de trabajo para identificar sectores critico, Cuadro de seguimiento mesas de trabajo de la delegada de concesiones e infraestructura</t>
  </si>
  <si>
    <t xml:space="preserve"> |202001: Cudro seguimiento "PGS - Plan General de Supervision 2020", Delegada de Concesiones e Infraestuctura </t>
  </si>
  <si>
    <t xml:space="preserve"> |202001: Solicitud de Informacióna : 
1, Rad 20207300003971, Aerocivil: Listado de prestadores de servicio público de transporte aéreo, servicios conexos aeroportuarios, aeropuertos y aeródromos Habilitados, Cancelados y/o Suspendidos. 
2. Rad 20207300004031, Ministerio de Transporte: habilitación, homologación, suspensión y/o cancelación de Terminales de Transporte Terrestre y Operadores Férreos.
3. Rad 20207300004031, ANI, contratos o de obras y sus prorrogas de: concesión, aeropuertos y aeródromos, carreteras, férreos. </t>
  </si>
  <si>
    <t xml:space="preserve"> |202001: 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t>
  </si>
  <si>
    <t xml:space="preserve"> |202001: Memorando No. 20197100143903. Informe vigilados que no reportaron informacion financiera</t>
  </si>
  <si>
    <t xml:space="preserve"> |202001: Con memorando No. 20207400002223 del 14/01/2020, se remitieron (2) proyectos de resolucion al Grupo de Notifcaciones</t>
  </si>
  <si>
    <t xml:space="preserve"> |202001: No aplica</t>
  </si>
  <si>
    <t>rociooviedo</t>
  </si>
  <si>
    <t>144</t>
  </si>
  <si>
    <t>153</t>
  </si>
  <si>
    <t xml:space="preserve"> |202001: Se programan 144 contratos y se celebran 153</t>
  </si>
  <si>
    <t xml:space="preserve">$ 5. 172.878.812 </t>
  </si>
  <si>
    <t xml:space="preserve"> |202001: Se programó la celebracion de contratos en cuantia  de $ 4.809.786.593 y se celebraron contratos en cuantia de  $ 5.172.878.812 </t>
  </si>
  <si>
    <t xml:space="preserve"> |202001: Se realizan campañas de ahorro de papel agua luz buenas practicas  de higiene  visita tecnica entrega de dotacion al centro de conciliacion entrega certificado de residuos</t>
  </si>
  <si>
    <t>Llave_Cruce</t>
  </si>
  <si>
    <t xml:space="preserve"> |202001: Durante el mes de enero no se presenta ejecución de los proyectos de inversión en términos de obligaciones. Se realizó el seguimiento en el aplicativo SPI. Se anexa los reportes respectivos.</t>
  </si>
  <si>
    <t>isabelrodriguez</t>
  </si>
  <si>
    <t>3130,788101</t>
  </si>
  <si>
    <t xml:space="preserve"> |202001: En Seguimiento al PAA se reportan valores suscritos para proyectos de Inversión de $3130 Millones.</t>
  </si>
  <si>
    <t>jeffersonramirez</t>
  </si>
  <si>
    <t xml:space="preserve"> |202001: Se realizó modificación a los proyectos de inversión de acuerdo con el Decreto de liquidación de presupuesto. Una vez aprobado se generaron nuevas fichas ebi.</t>
  </si>
  <si>
    <t>0%</t>
  </si>
  <si>
    <t xml:space="preserve"> |202001: Actividad con Reporte Trimestral, no se gestiona en el periodo.</t>
  </si>
  <si>
    <t xml:space="preserve"> |202001: Se realiza seguimeinto al cierre de los procesos en cadena de valor y se continúa con el cargue de información aprobada en la nueva cadena de valor, pendiente su finalización.</t>
  </si>
  <si>
    <t xml:space="preserve"> |202001: Se realizó la campaña "Divulgación de Plan Anticorrucpción y Atención al Ciudadano"</t>
  </si>
  <si>
    <t xml:space="preserve"> |202001: Se Realiza procesos de acompañamiento a las Dependencias para formaulación y aprobación de Metas 2020. Desarrollo de Herramienta de Seguimiento PAI e Investigaciones.</t>
  </si>
  <si>
    <t xml:space="preserve"> |202001: No se tienen Programadas Actividades para el Periodo.</t>
  </si>
  <si>
    <t>17</t>
  </si>
  <si>
    <t xml:space="preserve"> |202001: En cuadro de seguimiento SEG_Investigaciones_2020, se refleja gestión PQRS.</t>
  </si>
  <si>
    <t xml:space="preserve"> |202001: No se tenia programado actividades para el mes de enero</t>
  </si>
  <si>
    <t>IvanValest</t>
  </si>
  <si>
    <t xml:space="preserve"> |202001: No se reporta actividad para el mes de enero </t>
  </si>
  <si>
    <t xml:space="preserve"> |202001: Se realizó la publicación del Plan Institucional de Capacitación PIC 2020</t>
  </si>
  <si>
    <t>10%</t>
  </si>
  <si>
    <t xml:space="preserve"> |202001: Matriz contentiva de 8 elementos gestionados</t>
  </si>
  <si>
    <t xml:space="preserve"> |202001: Se realizó la publicación del Plan de Bienestar e Incentivos el 31 dde enero de 2020</t>
  </si>
  <si>
    <t>8.3%</t>
  </si>
  <si>
    <t xml:space="preserve"> |202001: 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t>
  </si>
  <si>
    <t xml:space="preserve"> |202001: Se realizó la publicación del Plan de Previsión de Recursos Humanos el 31 de enero de 2020</t>
  </si>
  <si>
    <t xml:space="preserve"> |202001: Se realizó la publicación del Plan Anual de Vacantes a 31 de enero de 2020</t>
  </si>
  <si>
    <t xml:space="preserve"> |202001: Durante el mes de enero se recibieron 15 solicitudes, a las que se dio respuesta en su totalidad</t>
  </si>
  <si>
    <t>DPU-ACT_01;Delegatura_de_Protección_al_Usuario;Despacho_del_Delegado_de_Protección_al_Usuario</t>
  </si>
  <si>
    <t>DPU-ACT_02;Delegatura_de_Protección_al_Usuario;Despacho_del_Delegado_de_Protección_al_Usuario</t>
  </si>
  <si>
    <t>DPU-ACT_03;Delegatura_de_Protección_al_Usuario;Despacho_del_Delegado_de_Protección_al_Usuario</t>
  </si>
  <si>
    <t>DPU-ACT_04;Delegatura_de_Protección_al_Usuario;Despacho_del_Delegado_de_Protección_al_Usuario</t>
  </si>
  <si>
    <t>DPU-ACT_08;Delegatura_de_Protección_al_Usuario;Despacho_del_Delegado_de_Protección_al_Usuario</t>
  </si>
  <si>
    <t>DPU-ACT_09;Delegatura_de_Protección_al_Usuario;Grupo_de_Promoción_y_Prevención_de_Protección_al_Usuario</t>
  </si>
  <si>
    <t>DPU-ACT_10;Delegatura_de_Protección_al_Usuario;Grupo_de_Promoción_y_Prevención_de_Protección_al_Usuario</t>
  </si>
  <si>
    <t>DPU-ACT_11;Delegatura_de_Protección_al_Usuario;Grupo_de_Promoción_y_Prevención_de_Protección_al_Usuario</t>
  </si>
  <si>
    <t>DPU-ACT_12;Delegatura_de_Protección_al_Usuario;Grupo_de_Promoción_y_Prevención_de_Protección_al_Usuario</t>
  </si>
  <si>
    <t>DPU-ACT_13;Delegatura_de_Protección_al_Usuario;Grupo_de_Promoción_y_Prevención_de_Protección_al_Usuario</t>
  </si>
  <si>
    <t>DPU-ACT_14;Delegatura_de_Protección_al_Usuario;Grupo_de_Promoción_y_Prevención_de_Protección_al_Usuario</t>
  </si>
  <si>
    <t>DPU-ACT_15;Delegatura_de_Protección_al_Usuario;Grupo_de_Promoción_y_Prevención_de_Protección_al_Usuario</t>
  </si>
  <si>
    <t>DPU-ACT_16;Delegatura_de_Protección_al_Usuario;Grupo_de_Promoción_y_Prevención_de_Protección_al_Usuario</t>
  </si>
  <si>
    <t>DPU-ACT_17;Delegatura_de_Protección_al_Usuario;Grupo_de_Promoción_y_Prevención_de_Protección_al_Usuario</t>
  </si>
  <si>
    <t>DPU-ACT_18;Delegatura_de_Protección_al_Usuario;Grupo_de_Promoción_y_Prevención_de_Protección_al_Usuario</t>
  </si>
  <si>
    <t>DPU-ACT_19;Delegatura_de_Protección_al_Usuario;Grupo_de_Promoción_y_Prevención_de_Protección_al_Usuario</t>
  </si>
  <si>
    <t>DPU-ACT_20;Delegatura_de_Protección_al_Usuario;Grupo_de_Promoción_y_Prevención_de_Protección_al_Usuario</t>
  </si>
  <si>
    <t>DPU-ACT_21;Delegatura_de_Protección_al_Usuario;Grupo_de_Promoción_y_Prevención_de_Protección_al_Usuario</t>
  </si>
  <si>
    <t>DPU-ACT_22;Delegatura_de_Protección_al_Usuario;Grupo_de_Promoción_y_Prevención_de_Protección_al_Usuario</t>
  </si>
  <si>
    <t>DPU-ACT_23;Delegatura_de_Protección_al_Usuario;Grupo_de_Promoción_y_Prevención_de_Protección_al_Usuario</t>
  </si>
  <si>
    <t>DPU-ACT_24;Delegatura_de_Protección_al_Usuario;Dirección_de_Investigaciones_de_Protección_al_Usuario</t>
  </si>
  <si>
    <t>DPU-ACT_25;Delegatura_de_Protección_al_Usuario;Dirección_de_Investigaciones_de_Protección_al_Usuario</t>
  </si>
  <si>
    <t>DPU-ACT_26;Delegatura_de_Protección_al_Usuario;Dirección_de_Investigaciones_de_Protección_al_Usuario</t>
  </si>
  <si>
    <t>DPU-ACT_27;Delegatura_de_Protección_al_Usuario;Dirección_de_Investigaciones_de_Protección_al_Usuario</t>
  </si>
  <si>
    <t>DPU-ACT_28;Delegatura_de_Protección_al_Usuario;Dirección_de_Investigaciones_de_Protección_al_Usuario</t>
  </si>
  <si>
    <t>DPU-ACT_29;Delegatura_de_Protección_al_Usuario;Dirección_de_Investigaciones_de_Protección_al_Usuario</t>
  </si>
  <si>
    <t>DPU-ACT_30;Delegatura_de_Protección_al_Usuario;Dirección_de_Investigaciones_de_Protección_al_Usuario</t>
  </si>
  <si>
    <t>DPU-ACT_31;Delegatura_de_Protección_al_Usuario;Dirección_de_Investigaciones_de_Protección_al_Usuario</t>
  </si>
  <si>
    <t>DPU-ACT_05;Delegatura_de_Protección_al_Usuario;Despacho_del_Delegado_de_Protección_al_Usuario</t>
  </si>
  <si>
    <t>DPU-ACT_06;Delegatura_de_Protección_al_Usuario;Despacho_del_Delegado_de_Protección_al_Usuario</t>
  </si>
  <si>
    <t>DPU-ACT_07;Delegatura_de_Protección_al_Usuario;Despacho_del_Delegado_de_Protección_al_Usuario</t>
  </si>
  <si>
    <t>OAJ-ACT_01;Oficina_Asesora_Jurídica;Oficina_Asesora_Jurídica</t>
  </si>
  <si>
    <t>OAJ-ACT_03;Oficina_Asesora_Jurídica;Oficina_Asesora_Jurídica</t>
  </si>
  <si>
    <t>OAJ-ACT_08;Oficina_Asesora_Jurídica;Oficina_Asesora_Jurídica</t>
  </si>
  <si>
    <t>OAJ-ACT_09;Oficina_Asesora_Jurídica;Oficina_Asesora_Jurídica</t>
  </si>
  <si>
    <t>OAJ-ACT_10;Oficina_Asesora_Jurídica;Oficina_Asesora_Jurídica</t>
  </si>
  <si>
    <t>OAJ-ACT_16;Oficina_Asesora_Jurídica;Grupo_del_Centro_de_Arbitraje_Conciliación_y_Amigable_Composición</t>
  </si>
  <si>
    <t>OAJ-ACT_17;Oficina_Asesora_Jurídica;Grupo_de_Cobro_Coactivo</t>
  </si>
  <si>
    <t>OAJ-ACT_07;Oficina_Asesora_Jurídica;Oficina_Asesora_Jurídica</t>
  </si>
  <si>
    <t>OTIC-ACT_01;Oficina_de_Tecnologías_de_la_Información_y_las_Comunicaciones;Oficina_de_Tecnologías_de_la_Información_y_las_Comunicaciones</t>
  </si>
  <si>
    <t>OTIC-ACT_02;Oficina_de_Tecnologías_de_la_Información_y_las_Comunicaciones;Oficina_de_Tecnologías_de_la_Información_y_las_Comunicaciones</t>
  </si>
  <si>
    <t>OTIC-ACT_03;Oficina_de_Tecnologías_de_la_Información_y_las_Comunicaciones;Oficina_de_Tecnologías_de_la_Información_y_las_Comunicaciones</t>
  </si>
  <si>
    <t>OTIC-ACT_04;Oficina_de_Tecnologías_de_la_Información_y_las_Comunicaciones;Oficina_de_Tecnologías_de_la_Información_y_las_Comunicaciones</t>
  </si>
  <si>
    <t>OTIC-ACT_05;Oficina_de_Tecnologías_de_la_Información_y_las_Comunicaciones;Oficina_de_Tecnologías_de_la_Información_y_las_Comunicaciones</t>
  </si>
  <si>
    <t>OTIC-ACT_06;Oficina_de_Tecnologías_de_la_Información_y_las_Comunicaciones;Oficina_de_Tecnologías_de_la_Información_y_las_Comunicaciones</t>
  </si>
  <si>
    <t>OTIC-ACT_07;Oficina_de_Tecnologías_de_la_Información_y_las_Comunicaciones;Oficina_de_Tecnologías_de_la_Información_y_las_Comunicaciones</t>
  </si>
  <si>
    <t>OTIC-ACT_08;Oficina_de_Tecnologías_de_la_Información_y_las_Comunicaciones;Oficina_de_Tecnologías_de_la_Información_y_las_Comunicaciones</t>
  </si>
  <si>
    <t>OTIC-ACT_09;Oficina_de_Tecnologías_de_la_Información_y_las_Comunicaciones;Oficina_de_Tecnologías_de_la_Información_y_las_Comunicaciones</t>
  </si>
  <si>
    <t>OTIC-ACT_10;Oficina_de_Tecnologías_de_la_Información_y_las_Comunicaciones;Oficina_de_Tecnologías_de_la_Información_y_las_Comunicaciones</t>
  </si>
  <si>
    <t>OTIC-ACT_11;Oficina_de_Tecnologías_de_la_Información_y_las_Comunicaciones;Oficina_de_Tecnologías_de_la_Información_y_las_Comunicaciones</t>
  </si>
  <si>
    <t>OTIC-ACT_12;Oficina_de_Tecnologías_de_la_Información_y_las_Comunicaciones;Oficina_de_Tecnologías_de_la_Información_y_las_Comunicaciones</t>
  </si>
  <si>
    <t>OTIC-ACT_13;Oficina_de_Tecnologías_de_la_Información_y_las_Comunicaciones;Oficina_de_Tecnologías_de_la_Información_y_las_Comunicaciones</t>
  </si>
  <si>
    <t>OTIC-ACT_14;Oficina_de_Tecnologías_de_la_Información_y_las_Comunicaciones;Oficina_de_Tecnologías_de_la_Información_y_las_Comunicaciones</t>
  </si>
  <si>
    <t>OTIC-ACT_15;Oficina_de_Tecnologías_de_la_Información_y_las_Comunicaciones;Oficina_de_Tecnologías_de_la_Información_y_las_Comunicaciones</t>
  </si>
  <si>
    <t>OTIC-ACT_16;Oficina_de_Tecnologías_de_la_Información_y_las_Comunicaciones;Oficina_de_Tecnologías_de_la_Información_y_las_Comunicaciones</t>
  </si>
  <si>
    <t>OTIC-ACT_17;Oficina_de_Tecnologías_de_la_Información_y_las_Comunicaciones;Oficina_de_Tecnologías_de_la_Información_y_las_Comunicaciones</t>
  </si>
  <si>
    <t>OTIC-ACT_18;Oficina_de_Tecnologías_de_la_Información_y_las_Comunicaciones;Oficina_de_Tecnologías_de_la_Información_y_las_Comunicaciones</t>
  </si>
  <si>
    <t>OTIC-ACT_19;Oficina_de_Tecnologías_de_la_Información_y_las_Comunicaciones;Oficina_de_Tecnologías_de_la_Información_y_las_Comunicaciones</t>
  </si>
  <si>
    <t>OTIC-ACT_20;Oficina_de_Tecnologías_de_la_Información_y_las_Comunicaciones;Oficina_de_Tecnologías_de_la_Información_y_las_Comunicaciones</t>
  </si>
  <si>
    <t>OTIC-ACT_21;Oficina_de_Tecnologías_de_la_Información_y_las_Comunicaciones;Oficina_de_Tecnologías_de_la_Información_y_las_Comunicaciones</t>
  </si>
  <si>
    <t>OTIC-ACT_22;Oficina_de_Tecnologías_de_la_Información_y_las_Comunicaciones;Oficina_de_Tecnologías_de_la_Información_y_las_Comunicaciones</t>
  </si>
  <si>
    <t>OTIC-ACT_23;Oficina_de_Tecnologías_de_la_Información_y_las_Comunicaciones;Oficina_de_Tecnologías_de_la_Información_y_las_Comunicaciones</t>
  </si>
  <si>
    <t>OTIC-ACT_25;Oficina_de_Tecnologías_de_la_Información_y_las_Comunicaciones;Oficina_de_Tecnologías_de_la_Información_y_las_Comunicaciones</t>
  </si>
  <si>
    <t>OTIC-ACT_26;Oficina_de_Tecnologías_de_la_Información_y_las_Comunicaciones;Oficina_de_Tecnologías_de_la_Información_y_las_Comunicaciones</t>
  </si>
  <si>
    <t>OTIC-ACT_27;Oficina_de_Tecnologías_de_la_Información_y_las_Comunicaciones;Oficina_de_Tecnologías_de_la_Información_y_las_Comunicaciones</t>
  </si>
  <si>
    <t>OTIC-ACT_28;Oficina_de_Tecnologías_de_la_Información_y_las_Comunicaciones;Oficina_de_Tecnologías_de_la_Información_y_las_Comunicaciones</t>
  </si>
  <si>
    <t>OTIC-ACT_29;Oficina_de_Tecnologías_de_la_Información_y_las_Comunicaciones;Oficina_de_Tecnologías_de_la_Información_y_las_Comunicaciones</t>
  </si>
  <si>
    <t>OTIC-ACT_30;Oficina_de_Tecnologías_de_la_Información_y_las_Comunicaciones;Oficina_de_Tecnologías_de_la_Información_y_las_Comunicaciones</t>
  </si>
  <si>
    <t>OTIC-ACT_31;Oficina_de_Tecnologías_de_la_Información_y_las_Comunicaciones;Oficina_de_Tecnologías_de_la_Información_y_las_Comunicaciones</t>
  </si>
  <si>
    <t>OTIC-ACT_32;Oficina_de_Tecnologías_de_la_Información_y_las_Comunicaciones;Oficina_de_Tecnologías_de_la_Información_y_las_Comunicaciones</t>
  </si>
  <si>
    <t>OTIC-ACT_33;Oficina_de_Tecnologías_de_la_Información_y_las_Comunicaciones;Oficina_de_Tecnologías_de_la_Información_y_las_Comunicaciones</t>
  </si>
  <si>
    <t>OTIC-ACT_34;Oficina_de_Tecnologías_de_la_Información_y_las_Comunicaciones;Oficina_de_Tecnologías_de_la_Información_y_las_Comunicaciones</t>
  </si>
  <si>
    <t>OTIC-ACT_35;Oficina_de_Tecnologías_de_la_Información_y_las_Comunicaciones;Oficina_de_Tecnologías_de_la_Información_y_las_Comunicaciones</t>
  </si>
  <si>
    <t>OTIC-ACT_36;Oficina_de_Tecnologías_de_la_Información_y_las_Comunicaciones;Oficina_de_Tecnologías_de_la_Información_y_las_Comunicaciones</t>
  </si>
  <si>
    <t>OTIC-ACT_37;Oficina_de_Tecnologías_de_la_Información_y_las_Comunicaciones;Oficina_de_Tecnologías_de_la_Información_y_las_Comunicaciones</t>
  </si>
  <si>
    <t>OTIC-ACT_38;Oficina_de_Tecnologías_de_la_Información_y_las_Comunicaciones;Oficina_de_Tecnologías_de_la_Información_y_las_Comunicaciones</t>
  </si>
  <si>
    <t>OTIC-ACT_39;Oficina_de_Tecnologías_de_la_Información_y_las_Comunicaciones;Oficina_de_Tecnologías_de_la_Información_y_las_Comunicaciones</t>
  </si>
  <si>
    <t>SG-N-ACT_01;Secretaria_General;Apoyo_a_la_Gestión_Administrativa</t>
  </si>
  <si>
    <t>SG-N-ACT_02;Secretaria_General;Apoyo_a_la_Gestión_Administrativa</t>
  </si>
  <si>
    <t>SG-N-ACT_03;Secretaria_General;Apoyo_a_la_Gestión_Administrativa</t>
  </si>
  <si>
    <t>SG-N-ACT_04;Secretaria_General;Apoyo_a_la_Gestión_Administrativa</t>
  </si>
  <si>
    <t>SG-N-ACT_05;Secretaria_General;Apoyo_a_la_Gestión_Administrativa</t>
  </si>
  <si>
    <t>SG-GD-ACT_01;Secretaria_General;Apoyo_a_la_Gestión_Administrativa</t>
  </si>
  <si>
    <t>SG-GD-ACT_02;Secretaria_General;Apoyo_a_la_Gestión_Administrativa</t>
  </si>
  <si>
    <t>SG-GD-ACT_03;Secretaria_General;Apoyo_a_la_Gestión_Administrativa</t>
  </si>
  <si>
    <t>SG-GD-ACT_04;Secretaria_General;Apoyo_a_la_Gestión_Administrativa</t>
  </si>
  <si>
    <t>SG-GD-ACT_05;Secretaria_General;Apoyo_a_la_Gestión_Administrativa</t>
  </si>
  <si>
    <t>SG-DF-ACT_01;Secretaria_General;Dirección_Financiera</t>
  </si>
  <si>
    <t>SG-DF-ACT_02;Secretaria_General;Dirección_Financiera</t>
  </si>
  <si>
    <t>SG-DF-ACT_03;Secretaria_General;Dirección_Financiera</t>
  </si>
  <si>
    <t>SG-DF-ACT_04;Secretaria_General;Dirección_Financiera</t>
  </si>
  <si>
    <t>SG-DF-ACT_05;Secretaria_General;Dirección_Financiera</t>
  </si>
  <si>
    <t>SG-DF-ACT_06;Secretaria_General;Dirección_Financiera</t>
  </si>
  <si>
    <t>SG-DF-ACT_07;Secretaria_General;Dirección_Financiera</t>
  </si>
  <si>
    <t>SG-DF-ACT_08;Secretaria_General;Dirección_Financiera</t>
  </si>
  <si>
    <t>SG-DF-ACT_09;Secretaria_General;Dirección_Financiera</t>
  </si>
  <si>
    <t>SG-DF-ACT_10;Secretaria_General;Dirección_Financiera</t>
  </si>
  <si>
    <t>SG-DF-ACT_11;Secretaria_General;Dirección_Financiera</t>
  </si>
  <si>
    <t>SG-DF-ACT_12;Secretaria_General;Dirección_Financiera</t>
  </si>
  <si>
    <t>SG-CID-ACT_01;Secretaria_General;Grupo_Control_Interno_Disciplinario</t>
  </si>
  <si>
    <t>SG-CID-ACT_02;Secretaria_General;Grupo_Control_Interno_Disciplinario</t>
  </si>
  <si>
    <t>DTTTA-ACT_01;Delegatura_de_Transito_y_Transporte_Terrestre_Automotor;Despacho_del_Delegado_de_Transito_y_Transporte_Terrestre_Automotor</t>
  </si>
  <si>
    <t>DTTTA-ACT_02;Delegatura_de_Transito_y_Transporte_Terrestre_Automotor;Despacho_del_Delegado_de_Transito_y_Transporte_Terrestre_Automotor</t>
  </si>
  <si>
    <t>DTTTA-ACT_03;Delegatura_de_Transito_y_Transporte_Terrestre_Automotor;Despacho_del_Delegado_de_Transito_y_Transporte_Terrestre_Automotor</t>
  </si>
  <si>
    <t>DTTTA-ACT_04;Delegatura_de_Transito_y_Transporte_Terrestre_Automotor;Despacho_del_Delegado_de_Transito_y_Transporte_Terrestre_Automotor</t>
  </si>
  <si>
    <t>DTTTA-ACT_05;Delegatura_de_Transito_y_Transporte_Terrestre_Automotor;Despacho_del_Delegado_de_Transito_y_Transporte_Terrestre_Automotor</t>
  </si>
  <si>
    <t>DTTTA-ACT_06;Delegatura_de_Transito_y_Transporte_Terrestre_Automotor;Despacho_del_Delegado_de_Transito_y_Transporte_Terrestre_Automotor</t>
  </si>
  <si>
    <t>DTTTA-ACT_07;Delegatura_de_Transito_y_Transporte_Terrestre_Automotor;Despacho_del_Delegado_de_Transito_y_Transporte_Terrestre_Automotor</t>
  </si>
  <si>
    <t>DTTTA-ACT_08;Delegatura_de_Transito_y_Transporte_Terrestre_Automotor;Despacho_del_Delegado_de_Transito_y_Transporte_Terrestre_Automotor</t>
  </si>
  <si>
    <t>DTTTA-ACT_09;Delegatura_de_Transito_y_Transporte_Terrestre_Automotor;Despacho_del_Delegado_de_Transito_y_Transporte_Terrestre_Automotor</t>
  </si>
  <si>
    <t>DTTTA-ACT_10;Delegatura_de_Transito_y_Transporte_Terrestre_Automotor;Despacho_del_Delegado_de_Transito_y_Transporte_Terrestre_Automotor</t>
  </si>
  <si>
    <t>DTTTA-ACT_11;Delegatura_de_Transito_y_Transporte_Terrestre_Automotor;Despacho_del_Delegado_de_Transito_y_Transporte_Terrestre_Automotor</t>
  </si>
  <si>
    <t>DTTTA-ACT_12;Delegatura_de_Transito_y_Transporte_Terrestre_Automotor;Despacho_del_Delegado_de_Transito_y_Transporte_Terrestre_Automotor</t>
  </si>
  <si>
    <t>DTTTA-ACT_13;Delegatura_de_Transito_y_Transporte_Terrestre_Automotor;Despacho_del_Delegado_de_Transito_y_Transporte_Terrestre_Automotor</t>
  </si>
  <si>
    <t>DTTTA-ACT_14;Delegatura_de_Transito_y_Transporte_Terrestre_Automotor;Despacho_del_Delegado_de_Transito_y_Transporte_Terrestre_Automotor</t>
  </si>
  <si>
    <t>DTTTA-ACT_15;Delegatura_de_Transito_y_Transporte_Terrestre_Automotor;Despacho_del_Delegado_de_Transito_y_Transporte_Terrestre_Automotor</t>
  </si>
  <si>
    <t>DTTTA-ACT_16;Delegatura_de_Transito_y_Transporte_Terrestre_Automotor;Despacho_del_Delegado_de_Transito_y_Transporte_Terrestre_Automotor</t>
  </si>
  <si>
    <t>DTTTA-ACT_17;Delegatura_de_Transito_y_Transporte_Terrestre_Automotor;Dirección_de_Promoción_y_Prevención_Transito_y_Transporte_Terrestre_Automotor</t>
  </si>
  <si>
    <t>DTTTA-ACT_18;Delegatura_de_Transito_y_Transporte_Terrestre_Automotor;Dirección_de_Promoción_y_Prevención_Transito_y_Transporte_Terrestre_Automotor</t>
  </si>
  <si>
    <t>DTTTA-ACT_19;Delegatura_de_Transito_y_Transporte_Terrestre_Automotor;Dirección_de_Promoción_y_Prevención_Transito_y_Transporte_Terrestre_Automotor</t>
  </si>
  <si>
    <t>DTTTA-ACT_20;Delegatura_de_Transito_y_Transporte_Terrestre_Automotor;Dirección_de_Promoción_y_Prevención_Transito_y_Transporte_Terrestre_Automotor</t>
  </si>
  <si>
    <t>DTTTA-ACT_21;Delegatura_de_Transito_y_Transporte_Terrestre_Automotor;Dirección_de_Promoción_y_Prevención_Transito_y_Transporte_Terrestre_Automotor</t>
  </si>
  <si>
    <t>DTTTA-ACT_22;Delegatura_de_Transito_y_Transporte_Terrestre_Automotor;Dirección_de_Promoción_y_Prevención_Transito_y_Transporte_Terrestre_Automotor</t>
  </si>
  <si>
    <t>DTTTA-ACT_23;Delegatura_de_Transito_y_Transporte_Terrestre_Automotor;Dirección_de_Promoción_y_Prevención_Transito_y_Transporte_Terrestre_Automotor</t>
  </si>
  <si>
    <t>DTTTA-ACT_24;Delegatura_de_Transito_y_Transporte_Terrestre_Automotor;Dirección_de_Promoción_y_Prevención_Transito_y_Transporte_Terrestre_Automotor</t>
  </si>
  <si>
    <t>DTTTA-ACT_25;Delegatura_de_Transito_y_Transporte_Terrestre_Automotor;Dirección_de_Promoción_y_Prevención_Transito_y_Transporte_Terrestre_Automotor</t>
  </si>
  <si>
    <t>DTTTA-ACT_26;Delegatura_de_Transito_y_Transporte_Terrestre_Automotor;Dirección_de_Promoción_y_Prevención_Transito_y_Transporte_Terrestre_Automotor</t>
  </si>
  <si>
    <t>DTTTA-ACT_27;Delegatura_de_Transito_y_Transporte_Terrestre_Automotor;Dirección_de_Promoción_y_Prevención_Transito_y_Transporte_Terrestre_Automotor</t>
  </si>
  <si>
    <t>DTTTA-ACT_28;Delegatura_de_Transito_y_Transporte_Terrestre_Automotor;Dirección_de_Promoción_y_Prevención_Transito_y_Transporte_Terrestre_Automotor</t>
  </si>
  <si>
    <t>DTTTA-ACT_29;Delegatura_de_Transito_y_Transporte_Terrestre_Automotor;Dirección_de_Promoción_y_Prevención_Transito_y_Transporte_Terrestre_Automotor</t>
  </si>
  <si>
    <t>DTTTA-ACT_30;Delegatura_de_Transito_y_Transporte_Terrestre_Automotor;Dirección_de_Promoción_y_Prevención_Transito_y_Transporte_Terrestre_Automotor</t>
  </si>
  <si>
    <t>DTTTA-ACT_31;Delegatura_de_Transito_y_Transporte_Terrestre_Automotor;Dirección_de_Promoción_y_Prevención_Transito_y_Transporte_Terrestre_Automotor</t>
  </si>
  <si>
    <t>DTTTA-ACT_32;Delegatura_de_Transito_y_Transporte_Terrestre_Automotor;Dirección_de_Promoción_y_Prevención_Transito_y_Transporte_Terrestre_Automotor</t>
  </si>
  <si>
    <t>DTTTA-ACT_33;Delegatura_de_Transito_y_Transporte_Terrestre_Automotor;Dirección_de_Promoción_y_Prevención_Transito_y_Transporte_Terrestre_Automotor</t>
  </si>
  <si>
    <t>DTTTA-ACT_34;Delegatura_de_Transito_y_Transporte_Terrestre_Automotor;Dirección_de_Promoción_y_Prevención_Transito_y_Transporte_Terrestre_Automotor</t>
  </si>
  <si>
    <t>DTTTA-ACT_35;Delegatura_de_Transito_y_Transporte_Terrestre_Automotor;Dirección_de_Promoción_y_Prevención_Transito_y_Transporte_Terrestre_Automotor</t>
  </si>
  <si>
    <t>DTTTA-ACT_36;Delegatura_de_Transito_y_Transporte_Terrestre_Automotor;Dirección_de_Promoción_y_Prevención_Transito_y_Transporte_Terrestre_Automotor</t>
  </si>
  <si>
    <t>DTTTA-ACT_37;Delegatura_de_Transito_y_Transporte_Terrestre_Automotor;Dirección_de_Promoción_y_Prevención_Transito_y_Transporte_Terrestre_Automotor</t>
  </si>
  <si>
    <t>DTTTA-ACT_38;Delegatura_de_Transito_y_Transporte_Terrestre_Automotor;Dirección_de_Investigaciones_Transito_y_Transporte_Terrestre_Automotor</t>
  </si>
  <si>
    <t>DTTTA-ACT_39;Delegatura_de_Transito_y_Transporte_Terrestre_Automotor;Dirección_de_Investigaciones_Transito_y_Transporte_Terrestre_Automotor</t>
  </si>
  <si>
    <t>DTTTA-ACT_41;Delegatura_de_Transito_y_Transporte_Terrestre_Automotor;Dirección_de_Investigaciones_Transito_y_Transporte_Terrestre_Automotor</t>
  </si>
  <si>
    <t>DTTTA-ACT_42;Delegatura_de_Transito_y_Transporte_Terrestre_Automotor;Dirección_de_Investigaciones_Transito_y_Transporte_Terrestre_Automotor</t>
  </si>
  <si>
    <t>DTTTA-ACT_43;Delegatura_de_Transito_y_Transporte_Terrestre_Automotor;Dirección_de_Investigaciones_Transito_y_Transporte_Terrestre_Automotor</t>
  </si>
  <si>
    <t>DTTTA-ACT_44;Delegatura_de_Transito_y_Transporte_Terrestre_Automotor;Dirección_de_Investigaciones_Transito_y_Transporte_Terrestre_Automotor</t>
  </si>
  <si>
    <t>DTTTA-ACT_45;Delegatura_de_Transito_y_Transporte_Terrestre_Automotor;Dirección_de_Investigaciones_Transito_y_Transporte_Terrestre_Automotor</t>
  </si>
  <si>
    <t>DTTTA-ACT_46;Delegatura_de_Transito_y_Transporte_Terrestre_Automotor;Dirección_de_Investigaciones_Transito_y_Transporte_Terrestre_Automotor</t>
  </si>
  <si>
    <t>DTTTA-ACT_47;Delegatura_de_Transito_y_Transporte_Terrestre_Automotor;Dirección_de_Investigaciones_Transito_y_Transporte_Terrestre_Automotor</t>
  </si>
  <si>
    <t>DSI-ACT_05;Despacho_Superintendencia;Equipo_de_Comunicaciones</t>
  </si>
  <si>
    <t>DSI-ACT_04;Despacho_Superintendencia;Equipo_de_Comunicaciones</t>
  </si>
  <si>
    <t>DSI-ACT_06;Despacho_Superintendencia;Equipo_de_Comunicaciones</t>
  </si>
  <si>
    <t>DSI-ACT_07;Despacho_Superintendencia;Equipo_de_Comunicaciones</t>
  </si>
  <si>
    <t>DSI-ACT_01;Despacho_Superintendencia;Despacho</t>
  </si>
  <si>
    <t>DSI-ACT_02;Despacho_Superintendencia;Despacho</t>
  </si>
  <si>
    <t>OCI-ACT_01;Oficina_de_Control_Interno;Oficina_de_Control_Interno</t>
  </si>
  <si>
    <t>OCI-ACT_02;Oficina_de_Control_Interno;Oficina_de_Control_Interno</t>
  </si>
  <si>
    <t>DCI-ACT_01;Delegatura_de_Concesiones_e_Infraestructura;Despacho_del_Delegado_de_Concesiones_e_Infraestructura</t>
  </si>
  <si>
    <t>DCI-ACT_02;Delegatura_de_Concesiones_e_Infraestructura;Despacho_del_Delegado_de_Concesiones_e_Infraestructura</t>
  </si>
  <si>
    <t>DCI-ACT_03;Delegatura_de_Concesiones_e_Infraestructura;Despacho_del_Delegado_de_Concesiones_e_Infraestructura</t>
  </si>
  <si>
    <t>DCI-ACT_04;Delegatura_de_Concesiones_e_Infraestructura;Despacho_del_Delegado_de_Concesiones_e_Infraestructura</t>
  </si>
  <si>
    <t>DCI-ACT_05;Delegatura_de_Concesiones_e_Infraestructura;Despacho_del_Delegado_de_Concesiones_e_Infraestructura</t>
  </si>
  <si>
    <t>DCI-ACT_06;Delegatura_de_Concesiones_e_Infraestructura;Despacho_del_Delegado_de_Concesiones_e_Infraestructura</t>
  </si>
  <si>
    <t>DCI-ACT_07;Delegatura_de_Concesiones_e_Infraestructura;Despacho_del_Delegado_de_Concesiones_e_Infraestructura</t>
  </si>
  <si>
    <t>DCI-ACT_08;Delegatura_de_Concesiones_e_Infraestructura;Despacho_del_Delegado_de_Concesiones_e_Infraestructura</t>
  </si>
  <si>
    <t>DCI-ACT_09;Delegatura_de_Concesiones_e_Infraestructura;Despacho_del_Delegado_de_Concesiones_e_Infraestructura</t>
  </si>
  <si>
    <t>DCI-ACT_10;Delegatura_de_Concesiones_e_Infraestructura;Despacho_del_Delegado_de_Concesiones_e_Infraestructura</t>
  </si>
  <si>
    <t>DCI-ACT_11;Delegatura_de_Concesiones_e_Infraestructura;Despacho_del_Delegado_de_Concesiones_e_Infraestructura</t>
  </si>
  <si>
    <t>DCI-ACT_12;Delegatura_de_Concesiones_e_Infraestructura;Despacho_del_Delegado_de_Concesiones_e_Infraestructura</t>
  </si>
  <si>
    <t>DCI-ACT_13;Delegatura_de_Concesiones_e_Infraestructura;Despacho_del_Delegado_de_Concesiones_e_Infraestructura</t>
  </si>
  <si>
    <t>DCI-ACT_14;Delegatura_de_Concesiones_e_Infraestructura;Despacho_del_Delegado_de_Concesiones_e_Infraestructura</t>
  </si>
  <si>
    <t>DCI-ACT_15;Delegatura_de_Concesiones_e_Infraestructura;Despacho_del_Delegado_de_Concesiones_e_Infraestructura</t>
  </si>
  <si>
    <t>DCI-ACT_16;Delegatura_de_Concesiones_e_Infraestructura;Despacho_del_Delegado_de_Concesiones_e_Infraestructura</t>
  </si>
  <si>
    <t>DCI-ACT_17;Delegatura_de_Concesiones_e_Infraestructura;Dirección_de_Promoción_y_Prevención_Concesiones_e_Infraestructura</t>
  </si>
  <si>
    <t>DCI-ACT_18;Delegatura_de_Concesiones_e_Infraestructura;Dirección_de_Promoción_y_Prevención_Concesiones_e_Infraestructura</t>
  </si>
  <si>
    <t>DCI-ACT_19;Delegatura_de_Concesiones_e_Infraestructura;Dirección_de_Promoción_y_Prevención_Concesiones_e_Infraestructura</t>
  </si>
  <si>
    <t>DCI-ACT_20;Delegatura_de_Concesiones_e_Infraestructura;Dirección_de_Promoción_y_Prevención_Concesiones_e_Infraestructura</t>
  </si>
  <si>
    <t>DCI-ACT_21;Delegatura_de_Concesiones_e_Infraestructura;Dirección_de_Promoción_y_Prevención_Concesiones_e_Infraestructura</t>
  </si>
  <si>
    <t>DCI-ACT_22;Delegatura_de_Concesiones_e_Infraestructura;Dirección_de_Promoción_y_Prevención_Concesiones_e_Infraestructura</t>
  </si>
  <si>
    <t>DCI-ACT_23;Delegatura_de_Concesiones_e_Infraestructura;Dirección_de_Promoción_y_Prevención_Concesiones_e_Infraestructura</t>
  </si>
  <si>
    <t>DCI-ACT_24;Delegatura_de_Concesiones_e_Infraestructura;Dirección_de_Promoción_y_Prevención_Concesiones_e_Infraestructura</t>
  </si>
  <si>
    <t>DCI-ACT_25;Delegatura_de_Concesiones_e_Infraestructura;Dirección_de_Promoción_y_Prevención_Concesiones_e_Infraestructura</t>
  </si>
  <si>
    <t>DCI-ACT_26;Delegatura_de_Concesiones_e_Infraestructura;Dirección_de_Promoción_y_Prevención_Concesiones_e_Infraestructura</t>
  </si>
  <si>
    <t>DCI-ACT_27;Delegatura_de_Concesiones_e_Infraestructura;Dirección_de_Promoción_y_Prevención_Concesiones_e_Infraestructura</t>
  </si>
  <si>
    <t>DCI-ACT_28;Delegatura_de_Concesiones_e_Infraestructura;Dirección_de_Promoción_y_Prevención_Concesiones_e_Infraestructura</t>
  </si>
  <si>
    <t>DCI-ACT_29;Delegatura_de_Concesiones_e_Infraestructura;Dirección_de_Promoción_y_Prevención_Concesiones_e_Infraestructura</t>
  </si>
  <si>
    <t>DCI-ACT_30;Delegatura_de_Concesiones_e_Infraestructura;Dirección_de_Promoción_y_Prevención_Concesiones_e_Infraestructura</t>
  </si>
  <si>
    <t>DCI-ACT_31;Delegatura_de_Concesiones_e_Infraestructura;Dirección_de_Promoción_y_Prevención_Concesiones_e_Infraestructura</t>
  </si>
  <si>
    <t>DCI-ACT_32;Delegatura_de_Concesiones_e_Infraestructura;Dirección_de_Promoción_y_Prevención_Concesiones_e_Infraestructura</t>
  </si>
  <si>
    <t>DCI-ACT_33;Delegatura_de_Concesiones_e_Infraestructura;Dirección_de_Promoción_y_Prevención_Concesiones_e_Infraestructura</t>
  </si>
  <si>
    <t>DCI-ACT_34;Delegatura_de_Concesiones_e_Infraestructura;Dirección_de_Promoción_y_Prevención_Concesiones_e_Infraestructura</t>
  </si>
  <si>
    <t>DCI-ACT_35;Delegatura_de_Concesiones_e_Infraestructura;Dirección_de_Promoción_y_Prevención_Concesiones_e_Infraestructura</t>
  </si>
  <si>
    <t>DCI-ACT_36;Delegatura_de_Concesiones_e_Infraestructura;Dirección_de_Investigaciones_de_Concesiones_e_Infraestructura</t>
  </si>
  <si>
    <t>DCI-ACT_37;Delegatura_de_Concesiones_e_Infraestructura;Dirección_de_Investigaciones_de_Concesiones_e_Infraestructura</t>
  </si>
  <si>
    <t>DCI-ACT_38;Delegatura_de_Concesiones_e_Infraestructura;Dirección_de_Investigaciones_de_Concesiones_e_Infraestructura</t>
  </si>
  <si>
    <t>DCI-ACT_39;Delegatura_de_Concesiones_e_Infraestructura;Dirección_de_Investigaciones_de_Concesiones_e_Infraestructura</t>
  </si>
  <si>
    <t>DCI-ACT_40;Delegatura_de_Concesiones_e_Infraestructura;Dirección_de_Investigaciones_de_Concesiones_e_Infraestructura</t>
  </si>
  <si>
    <t>DCI-ACT_41;Delegatura_de_Concesiones_e_Infraestructura;Dirección_de_Investigaciones_de_Concesiones_e_Infraestructura</t>
  </si>
  <si>
    <t>DCI-ACT_42;Delegatura_de_Concesiones_e_Infraestructura;Dirección_de_Investigaciones_de_Concesiones_e_Infraestructura</t>
  </si>
  <si>
    <t>DCI-ACT_43;Delegatura_de_Concesiones_e_Infraestructura;Dirección_de_Investigaciones_de_Concesiones_e_Infraestructura</t>
  </si>
  <si>
    <t>SG-DA-ACT_01;Secretaria_General;Dirección_Administrativa</t>
  </si>
  <si>
    <t>SG-DA-ACT_02;Secretaria_General;Dirección_Administrativa</t>
  </si>
  <si>
    <t>SG-DA-ACT_03;Secretaria_General;Dirección_Administrativa</t>
  </si>
  <si>
    <t>SG-DA-ACT_04;Secretaria_General;Dirección_Administrativa</t>
  </si>
  <si>
    <t>SG-DA-ACT_05;Secretaria_General;Dirección_Administrativa</t>
  </si>
  <si>
    <t>SG-DA-ACT_06;Secretaria_General;Dirección_Administrativa</t>
  </si>
  <si>
    <t>OAP-ACT_01;Oficina_Asesora_de_Planeación;Oficina_Asesora_de_Planeación</t>
  </si>
  <si>
    <t>OAP-ACT_02;Oficina_Asesora_de_Planeación;Oficina_Asesora_de_Planeación</t>
  </si>
  <si>
    <t>OAP-ACT_03;Oficina_Asesora_de_Planeación;Oficina_Asesora_de_Planeación</t>
  </si>
  <si>
    <t>OAP-ACT_04;Oficina_Asesora_de_Planeación;Oficina_Asesora_de_Planeación</t>
  </si>
  <si>
    <t>OAP-ACT_05;Oficina_Asesora_de_Planeación;Oficina_Asesora_de_Planeación</t>
  </si>
  <si>
    <t>OAP-ACT_06;Oficina_Asesora_de_Planeación;Oficina_Asesora_de_Planeación</t>
  </si>
  <si>
    <t>OAP-ACT_07;Oficina_Asesora_de_Planeación;Oficina_Asesora_de_Planeación</t>
  </si>
  <si>
    <t>OAP-ACT_08;Oficina_Asesora_de_Planeación;Oficina_Asesora_de_Planeación</t>
  </si>
  <si>
    <t>OAP-ACT_09;Oficina_Asesora_de_Planeación;Oficina_Asesora_de_Planeación</t>
  </si>
  <si>
    <t>OAP-ACT_10;Oficina_Asesora_de_Planeación;Oficina_Asesora_de_Planeación</t>
  </si>
  <si>
    <t>OAP-ACT_11;Oficina_Asesora_de_Planeación;Oficina_Asesora_de_Planeación</t>
  </si>
  <si>
    <t>OAP-ACT_12;Oficina_Asesora_de_Planeación;Oficina_Asesora_de_Planeación</t>
  </si>
  <si>
    <t>OAP-ACT_13;Oficina_Asesora_de_Planeación;Oficina_Asesora_de_Planeación</t>
  </si>
  <si>
    <t>OAP-ACT_14;Oficina_Asesora_de_Planeación;Oficina_Asesora_de_Planeación</t>
  </si>
  <si>
    <t>OAP-ACT_15;Oficina_Asesora_de_Planeación;Oficina_Asesora_de_Planeación</t>
  </si>
  <si>
    <t>OAP-ACT_16;Oficina_Asesora_de_Planeación;Oficina_Asesora_de_Planeación</t>
  </si>
  <si>
    <t>OAP-ACT_17;Oficina_Asesora_de_Planeación;Oficina_Asesora_de_Planeación</t>
  </si>
  <si>
    <t>OAP-ACT_18;Oficina_Asesora_de_Planeación;Oficina_Asesora_de_Planeación</t>
  </si>
  <si>
    <t>OAP-ACT_19;Oficina_Asesora_de_Planeación;Oficina_Asesora_de_Planeación</t>
  </si>
  <si>
    <t>OAP-ACT_20;Oficina_Asesora_de_Planeación;Oficina_Asesora_de_Planeación</t>
  </si>
  <si>
    <t>OAP-ACT_21;Oficina_Asesora_de_Planeación;Oficina_Asesora_de_Planeación</t>
  </si>
  <si>
    <t>OAP-ACT_22;Oficina_Asesora_de_Planeación;Oficina_Asesora_de_Planeación</t>
  </si>
  <si>
    <t>SG-TH-ACT_01;Secretaria_General;Grupo_Talento_Humano</t>
  </si>
  <si>
    <t>SG-TH-ACT_02;Secretaria_General;Grupo_Talento_Humano</t>
  </si>
  <si>
    <t>SG-TH-ACT_03;Secretaria_General;Grupo_Talento_Humano</t>
  </si>
  <si>
    <t>SG-TH-ACT_04;Secretaria_General;Grupo_Talento_Humano</t>
  </si>
  <si>
    <t>SG-TH-ACT_05;Secretaria_General;Grupo_Talento_Humano</t>
  </si>
  <si>
    <t>SG-TH-ACT_06;Secretaria_General;Grupo_Talento_Humano</t>
  </si>
  <si>
    <t>SG-TH-ACT_07;Secretaria_General;Grupo_Talento_Humano</t>
  </si>
  <si>
    <t>SG-TH-ACT_08;Secretaria_General;Grupo_Talento_Humano</t>
  </si>
  <si>
    <t>SG-TH-ACT_09;Secretaria_General;Grupo_Talento_Humano</t>
  </si>
  <si>
    <t>8.33</t>
  </si>
  <si>
    <t>8.33%</t>
  </si>
  <si>
    <t>15%</t>
  </si>
  <si>
    <t xml:space="preserve"> |202001: Durante el mes de enero no se expedieron actos administrativo con  devolución de contribución</t>
  </si>
  <si>
    <t>NellyPardo</t>
  </si>
  <si>
    <t xml:space="preserve"> |202001: Se adelantó seguimiento durante el mes y se realizó presentación ante la Superintendente </t>
  </si>
  <si>
    <t xml:space="preserve"> |202001: Se realizó seguimiento al PAA conforme a la información suministrada por la Dirección Administrativa</t>
  </si>
  <si>
    <t xml:space="preserve"> |202001: Actividad programada para entrega el dia 30 de abril</t>
  </si>
  <si>
    <t xml:space="preserve"> |202001: La actividad está programada para ser entregad a el 31 de mayo, sin embargo se ha adelantado el análisis de la informacion preliminar y diagnóstico de la Entidad para el rediseño institucional</t>
  </si>
  <si>
    <t xml:space="preserve"> |202001: la expedición del manual del proyecto de rediseño institucional está programado para entregarse el 15 junio de 2020, una vez se tenga estudio técnico aprobado y la viabilidad presupuestal del Ministerio de Hacienda</t>
  </si>
  <si>
    <t xml:space="preserve"> |202001: Las memorias justificativas de los Decretos de modificación de estructura y planta, estan previstas para ser entregadas el 31 de julio, para firma de Ministerio de Transporte, Función Pública y Presidencia de la República</t>
  </si>
  <si>
    <t xml:space="preserve"> |202001: En el mes de enero se ha gestionado la información relacionada con los costos del desplazamiento de los regionales para llevar a cabo en el mes de marzo el Foro Regional</t>
  </si>
  <si>
    <t>2. Campañas de Promoción y Capacitación</t>
  </si>
  <si>
    <t>93</t>
  </si>
  <si>
    <t xml:space="preserve"> |202001: Se recibieron 93 derechos de petición bajo la modalidad de Reclamos / solicitudes, de las cuales se dio respuesta a un total de 87, asi: 83 tramitadas directamente, 3 se trasladaron internamente y 1 se traslado a la autoridad competente. </t>
  </si>
  <si>
    <t>annysampayo</t>
  </si>
  <si>
    <t xml:space="preserve"> |202001: No se iniciaron actuaciones administrativas correspondientes a periodos anteriores a Decreto 2409.</t>
  </si>
  <si>
    <t xml:space="preserve"> |202001: Se emitieron 2 actos administrativos. </t>
  </si>
  <si>
    <t xml:space="preserve"> |202001: Se encuentran 4 expedientes en Alegatos. </t>
  </si>
  <si>
    <t xml:space="preserve"> |202001: Se emitieron 8 decisiones de fondo. </t>
  </si>
  <si>
    <t xml:space="preserve"> |202001: No se atendieron recursos de reposición. </t>
  </si>
  <si>
    <t xml:space="preserve"> |202001: No se realizo ningun acto administrativo de revocatoria directa. </t>
  </si>
  <si>
    <t xml:space="preserve"> |202001: No se tramitaron actos administrativos de recursos de apelación. </t>
  </si>
  <si>
    <t xml:space="preserve"> |202001: No se tramito ningun recurso de queja.</t>
  </si>
  <si>
    <t xml:space="preserve"> |202001: No se tramitaron actos administrativos de revocatoria directa. </t>
  </si>
  <si>
    <t xml:space="preserve"> |202001: No se realizaron acciones al respecto. </t>
  </si>
  <si>
    <t xml:space="preserve"> |202001: No se reporta avance al respecto. </t>
  </si>
  <si>
    <t xml:space="preserve"> |202001: No esta planeada para el mes de enero. </t>
  </si>
  <si>
    <t>102</t>
  </si>
  <si>
    <t xml:space="preserve"> |202001: Se recibieron 93 PQR por Vigia. Adicionalmente se tramitaron 9 Quejas remitidas vía Whatsaap y Otros medios. 
Las 93 pqr se habian reportado en la actividad 01. </t>
  </si>
  <si>
    <t xml:space="preserve"> |202001: Se asistieron a dos comités, en donde se dio a conocer las actividades adelantadas por parte de la ST. A las mismas asistió el Dr. Álvaro Ceballos. Son: 1. Comité de Movilidad. 
2. Comité Paro cívico Buenaventura. </t>
  </si>
  <si>
    <t xml:space="preserve"> |202001: Se asistieron a dos comités, en donde se dio a conocer las actividades adelantadas por parte de la ST. A las mismas asistió el Dr. Álvaro Ceballos. Son: 1.Comité de Movilidad, 2.Comité Paro cívico Buenaventura. </t>
  </si>
  <si>
    <t xml:space="preserve"> |202001: No se realizo documentacion en el mes de enero. </t>
  </si>
  <si>
    <t xml:space="preserve"> |202001: Durante el mes de enero se socializó la Campaña PP con la Capitanía de Puerto de San Andrés de Tumaco, a efectos de coordinar la visita a esta Zona Portuaria.</t>
  </si>
  <si>
    <t xml:space="preserve"> |202001: No se realizaron Socializaciones en el mes de Enero.</t>
  </si>
  <si>
    <t xml:space="preserve"> |202001: En el mes de enero no se realizo esta actividad.</t>
  </si>
  <si>
    <t xml:space="preserve"> |202001: Durante el mes de enero no se reporta avance en esta actividad, toda vez que la misma inicia en el mes de febrero. </t>
  </si>
  <si>
    <t xml:space="preserve"> |202001: En el mes de Enero no se reporta avance. Este es un lanzamiento que se hará el mes de Marzo con la Dra. Carmen Ligia Valderrama, Superintendente de Transporte. </t>
  </si>
  <si>
    <t xml:space="preserve"> |202001: No se reporta avance, el lanzamiento de la misma se realizara en el mes de Marzo. </t>
  </si>
  <si>
    <t>1.72%</t>
  </si>
  <si>
    <t xml:space="preserve"> |202001: Se realizó1  Operativo de Inspección a Guatapé los días 05 y 06 de enero de 2020. Corresponde a un 1,72% de cumplimiento. </t>
  </si>
  <si>
    <t>16.67%</t>
  </si>
  <si>
    <t xml:space="preserve"> |202001: Se realizó reunión se seguimiento a compromisos de la Mesa de Trabajo Sectorial de Buenaventura el 28 de enero de 2020.</t>
  </si>
  <si>
    <t xml:space="preserve"> |202001: No se realizaron eventos de Promocion y Prevención en enero. </t>
  </si>
  <si>
    <t>2,50%</t>
  </si>
  <si>
    <t xml:space="preserve"> |202001: Se elaboraron 02 materiales de apoyo a las capacitaciones, consistentes en la Guía para Prestar de forma práctica y segura el servicio público de Transporte fluvial, así como el video ilustrativo .  </t>
  </si>
  <si>
    <t xml:space="preserve"> |202001: No se realizaron avances en esta actividad. </t>
  </si>
  <si>
    <t xml:space="preserve"> |202001: En el mes de enero no se realizaron visitas de supervisión. </t>
  </si>
  <si>
    <t xml:space="preserve"> |202001: Se realizaron 3 visitas de inspección extraordinarias a  Instalaciones Portuarias. </t>
  </si>
  <si>
    <t xml:space="preserve"> |202001: No se registran avances en el mes de Enero, toda vez que el entregable es un informe bimensual, el entregable es para febrero. </t>
  </si>
  <si>
    <t xml:space="preserve"> |202001: 10 aprobaciones de registro de Operador Portuario.  (Este reporte es por demanda), se puede evidenciar en el Inteligencia de Negocios. </t>
  </si>
  <si>
    <t xml:space="preserve"> |202001: En el mes de enero no hay avances, el formato para entregar está en revisión por parte de los Delegados. </t>
  </si>
  <si>
    <t xml:space="preserve"> |202001: No se recibieron ni tramitaron solicitudes de fusiones, escisiones y transformaciones. </t>
  </si>
  <si>
    <t xml:space="preserve"> |202001: En el mes de enero no se recibieron solicitudes de Disminución de Capital. </t>
  </si>
  <si>
    <t xml:space="preserve"> |202001: En el mes de enero no se recibieron documentos solicitando revision de calculos actuariales. </t>
  </si>
  <si>
    <t xml:space="preserve"> |202001: En el mes de enero no se emitieron conceptos favorables sobre Reglamentos de Condiciones Tecnicas de Operación. </t>
  </si>
  <si>
    <t xml:space="preserve"> |202001: En el mes de enero no se recibieron PQR's para investigación. </t>
  </si>
  <si>
    <t xml:space="preserve"> |202001: No se efectuaron averiguaciones preliminares. </t>
  </si>
  <si>
    <t xml:space="preserve"> |202001: En el mes de enero se emitieron 21 actos administrativos deapertura de Investigación. </t>
  </si>
  <si>
    <t xml:space="preserve"> |202001: No se emitieron actos administrativos pertinentes. </t>
  </si>
  <si>
    <t xml:space="preserve"> |202001: No se emitieron actos administrativos en este mes. </t>
  </si>
  <si>
    <t xml:space="preserve"> |202001: No se emitieron actos administrativos en el mes de enero. </t>
  </si>
  <si>
    <t xml:space="preserve"> |202001: No se emitieron actos administrativos al respecto. </t>
  </si>
  <si>
    <t xml:space="preserve"> |202001: No se emitieron actos administrativos. </t>
  </si>
  <si>
    <t>27992</t>
  </si>
  <si>
    <t>6791</t>
  </si>
  <si>
    <t xml:space="preserve"> |202001: En el mes de enero se tramitaron 6791 radicados entre denuncias u IUIT'S
EVIDENCIA: IUIT DIRECCIÓN DE INVESTIGACIONES
PQR DIRECCIÓN DE INVESTIGACIONES</t>
  </si>
  <si>
    <t>SG-SG-ACT_1;Secretaria_General;Secretaria_General</t>
  </si>
  <si>
    <t>SG-SG-ACT_2;Secretaria_General;Secretaria_General</t>
  </si>
  <si>
    <t>SG-SG-ACT_3;Secretaria_General;Secretaria_General</t>
  </si>
  <si>
    <t>SG-SG-ACT_4;Secretaria_General;Secretaria_General</t>
  </si>
  <si>
    <t>SG-SG-ACT_5;Secretaria_General;Secretaria_General</t>
  </si>
  <si>
    <t>SG-SG-ACT_6;Secretaria_General;Secretaria_General</t>
  </si>
  <si>
    <t>SG-SG-ACT_7;Secretaria_General;Secretaria_General</t>
  </si>
  <si>
    <t>SG-SG-ACT_8;Secretaria_General;Secretaria_General</t>
  </si>
  <si>
    <t>DP-ACT_01;Delegatura_de_Puertos;Despacho_del_Delegado_de_Puertos</t>
  </si>
  <si>
    <t>DP-ACT_02;Delegatura_de_Puertos;Despacho_del_Delegado_de_Puertos</t>
  </si>
  <si>
    <t>DP-ACT_03;Delegatura_de_Puertos;Despacho_del_Delegado_de_Puertos</t>
  </si>
  <si>
    <t>DP-ACT_04;Delegatura_de_Puertos;Despacho_del_Delegado_de_Puertos</t>
  </si>
  <si>
    <t>DP-ACT_05;Delegatura_de_Puertos;Despacho_del_Delegado_de_Puertos</t>
  </si>
  <si>
    <t>DP-ACT_06;Delegatura_de_Puertos;Despacho_del_Delegado_de_Puertos</t>
  </si>
  <si>
    <t>DP-ACT_07;Delegatura_de_Puertos;Despacho_del_Delegado_de_Puertos</t>
  </si>
  <si>
    <t>DP-ACT_08;Delegatura_de_Puertos;Despacho_del_Delegado_de_Puertos</t>
  </si>
  <si>
    <t>DP-ACT_09;Delegatura_de_Puertos;Despacho_del_Delegado_de_Puertos</t>
  </si>
  <si>
    <t>DP-ACT_10;Delegatura_de_Puertos;Despacho_del_Delegado_de_Puertos</t>
  </si>
  <si>
    <t>DP-ACT_11;Delegatura_de_Puertos;Despacho_del_Delegado_de_Puertos</t>
  </si>
  <si>
    <t>DP-ACT_12;Delegatura_de_Puertos;Despacho_del_Delegado_de_Puertos</t>
  </si>
  <si>
    <t>DP-ACT_13;Delegatura_de_Puertos;Despacho_del_Delegado_de_Puertos</t>
  </si>
  <si>
    <t>DP-ACT_14;Delegatura_de_Puertos;Dirección_de_Promoción_y_Prevención_de_Puertos</t>
  </si>
  <si>
    <t>DP-ACT_15;Delegatura_de_Puertos;Dirección_de_Promoción_y_Prevención_de_Puertos</t>
  </si>
  <si>
    <t>DP-ACT_16;Delegatura_de_Puertos;Dirección_de_Promoción_y_Prevención_de_Puertos</t>
  </si>
  <si>
    <t>DP-ACT_17;Delegatura_de_Puertos;Dirección_de_Promoción_y_Prevención_de_Puertos</t>
  </si>
  <si>
    <t>DP-ACT_18;Delegatura_de_Puertos;Dirección_de_Promoción_y_Prevención_de_Puertos</t>
  </si>
  <si>
    <t>DP-ACT_19;Delegatura_de_Puertos;Dirección_de_Promoción_y_Prevención_de_Puertos</t>
  </si>
  <si>
    <t>DP-ACT_20;Delegatura_de_Puertos;Dirección_de_Promoción_y_Prevención_de_Puertos</t>
  </si>
  <si>
    <t>DP-ACT_21;Delegatura_de_Puertos;Dirección_de_Promoción_y_Prevención_de_Puertos</t>
  </si>
  <si>
    <t>DP-ACT_22;Delegatura_de_Puertos;Dirección_de_Promoción_y_Prevención_de_Puertos</t>
  </si>
  <si>
    <t>DP-ACT_23;Delegatura_de_Puertos;Dirección_de_Promoción_y_Prevención_de_Puertos</t>
  </si>
  <si>
    <t>DP-ACT_24;Delegatura_de_Puertos;Dirección_de_Promoción_y_Prevención_de_Puertos</t>
  </si>
  <si>
    <t>DP-ACT_25;Delegatura_de_Puertos;Dirección_de_Promoción_y_Prevención_de_Puertos</t>
  </si>
  <si>
    <t>DP-ACT_26;Delegatura_de_Puertos;Dirección_de_Promoción_y_Prevención_de_Puertos</t>
  </si>
  <si>
    <t>DP-ACT_27;Delegatura_de_Puertos;Dirección_de_Promoción_y_Prevención_de_Puertos</t>
  </si>
  <si>
    <t>DP-ACT_28;Delegatura_de_Puertos;Dirección_de_Promoción_y_Prevención_de_Puertos</t>
  </si>
  <si>
    <t>DP-ACT_29;Delegatura_de_Puertos;Dirección_de_Promoción_y_Prevención_de_Puertos</t>
  </si>
  <si>
    <t>DP-ACT_30;Delegatura_de_Puertos;Dirección_de_Promoción_y_Prevención_de_Puertos</t>
  </si>
  <si>
    <t>DP-ACT_31;Delegatura_de_Puertos;Dirección_de_Promoción_y_Prevención_de_Puertos</t>
  </si>
  <si>
    <t>DP-ACT_32;Delegatura_de_Puertos;Dirección_de_Promoción_y_Prevención_de_Puertos</t>
  </si>
  <si>
    <t>DP-ACT_33;Delegatura_de_Puertos;Dirección_de_Promoción_y_Prevención_de_Puertos</t>
  </si>
  <si>
    <t>DP-ACT_34;Delegatura_de_Puertos;Dirección_de_Promoción_y_Prevención_de_Puertos</t>
  </si>
  <si>
    <t>DP-ACT_35;Delegatura_de_Puertos;Dirección_de_Promoción_y_Prevención_de_Puertos</t>
  </si>
  <si>
    <t>DP-ACT_36;Delegatura_de_Puertos;Dirección_de_Promoción_y_Prevención_de_Puertos</t>
  </si>
  <si>
    <t>DP-ACT_37;Delegatura_de_Puertos;Dirección_de_Promoción_y_Prevención_de_Puertos</t>
  </si>
  <si>
    <t>DP-ACT_38;Delegatura_de_Puertos;Dirección_de_Investigaciones_de_Puertos</t>
  </si>
  <si>
    <t>DP-ACT_39;Delegatura_de_Puertos;Dirección_de_Investigaciones_de_Puertos</t>
  </si>
  <si>
    <t>DP-ACT_40;Delegatura_de_Puertos;Dirección_de_Investigaciones_de_Puertos</t>
  </si>
  <si>
    <t>DP-ACT_41;Delegatura_de_Puertos;Dirección_de_Investigaciones_de_Puertos</t>
  </si>
  <si>
    <t>DP-ACT_42;Delegatura_de_Puertos;Dirección_de_Investigaciones_de_Puertos</t>
  </si>
  <si>
    <t>DP-ACT_43;Delegatura_de_Puertos;Dirección_de_Investigaciones_de_Puertos</t>
  </si>
  <si>
    <t>DP-ACT_44;Delegatura_de_Puertos;Dirección_de_Investigaciones_de_Puertos</t>
  </si>
  <si>
    <t>DP-ACT_45;Delegatura_de_Puertos;Dirección_de_Investigaciones_de_Puertos</t>
  </si>
  <si>
    <t>DTTTA-ACT_40;Delegatura_de_Transito_y_Transporte_Terrestre_Automotor;Dirección_de_Investigaciones_Transito_y_Transporte_Terrestre_Automotor</t>
  </si>
  <si>
    <t>OAJ-ACT_05;Oficina_Asesora_Jurídica;Oficina_Asesora_Jurídica</t>
  </si>
  <si>
    <t>Esta actividad será desarrollada en el transcurso de la vigencia 2020</t>
  </si>
  <si>
    <t>Actividad con Reporte Trimestral, no se gestiona en el periodo.</t>
  </si>
  <si>
    <t>Seguimiento al Alcance de las Campañas de Promoción y Capacitación  y Divulgación.</t>
  </si>
  <si>
    <t xml:space="preserve"> |202001: DEBE REPORTARSE EN MARZO</t>
  </si>
  <si>
    <t>elianaquintero</t>
  </si>
  <si>
    <t xml:space="preserve"> |202001: EL PRIMER REPORTE DEBE SER EN JUNIO</t>
  </si>
  <si>
    <t xml:space="preserve"> |202001: SE ADJUNTA EN LAS EVIDENCIAS LOS INFORMES DE LAS LINEAS: 018000915615 Y DEL #767 OPCIÓN 3</t>
  </si>
  <si>
    <t xml:space="preserve"> |202001: INFORME DE GESTIÓN RAD. 20201000001203</t>
  </si>
  <si>
    <t xml:space="preserve"> |202001: N.A.</t>
  </si>
  <si>
    <t xml:space="preserve"> |202001: No se programaron reportes para el mes de Enero, el Sisconpes en correo nos informa que en el mes de marzo de 2020 se habilitará el corte de seguimiento 2019-II para reportar los avances de los compromisos adquiridos en documento CONPES3744</t>
  </si>
  <si>
    <t xml:space="preserve"> |202001: 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t>
  </si>
  <si>
    <t xml:space="preserve"> |202001: 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t>
  </si>
  <si>
    <t xml:space="preserve"> |202001:Se hizo oficio para el Director del Dane comuicandole la disposición de realizar la evaluación de la operación estadistica de Trafico portuario en colombia, en el último cuatrimestre del presente año , el cual se envió en enero de la presente anualidad</t>
  </si>
  <si>
    <t>#N/D</t>
  </si>
  <si>
    <t xml:space="preserve"> |202002: N/A</t>
  </si>
  <si>
    <t xml:space="preserve"> |202002: Se enviaron 17 proyectos de resolucion abre investigacion Rad 20207400020803 </t>
  </si>
  <si>
    <t xml:space="preserve"> |202002: Con memorando No. 20207400019563 del 26/02/2020</t>
  </si>
  <si>
    <t xml:space="preserve"> |202002: Se realizo una reunion con el Dr Jairo Clopatofsky alto consejero presidencial para la discapacidad, con el fin de dar a conocer la Política Pública de Discapacidad y conversar sobre la misionalidad de la entidad.   </t>
  </si>
  <si>
    <t xml:space="preserve"> |202002: Se realizaron (1)  una mesa de trabajo (No. 13 del 25/02/2020), con ST -ANI - Concesionario Alianza para el progreso Santana - Mocoa - Neiva - Interventoria, Mejorar los servicios de atencion al usuario por parte de la concesion </t>
  </si>
  <si>
    <t xml:space="preserve"> |202002: Se realizo una (1) mesa de trabajo (No.4 del 11 de febrero de 2020)  con Concesionario Autopistas Urabà SAS - ANI - Consocio Interventor PEB -ET , Reconocimiento, avances en la implementacion de las normas técnicas Colombianas  para la infraestructura de transporte del Corredor Concesionado y reinduccion en el tema de accesibilidad a la infraestructura de transporte - Concesiones Carreteras en el marco del cumplimiento de la ley 1618 de 2013 y Decreto 1660 de 2003</t>
  </si>
  <si>
    <t xml:space="preserve"> |202002: se realizaron (5) mesas de trabajo (Nos 7, 8, 9, 10, 11), Socialización entre la ST y la UD –Contrato Interadministrativo No 670-2019 Reporte temporada festiva   y planes de contingencia ola invernal</t>
  </si>
  <si>
    <t xml:space="preserve"> |202002: S realizaron (6) inspecciones de verificacion programas SETA;  Santa ana mocoa neiva consorcio infraestructura vial para colombia s.a.s.
2. Desarrollo vial del aburrá norte, niquia -bello-  el hatillo  -  hatovial
3. Corredor vial del centro occidente de cundinamarca
4. Santa marta - riohacha - paraguachón
5. Briceño - tunja -sogamoso  -   css constructores s.a.
6. Antioquia bolívar:  caucasia planeta rica cereté lorica tolu toluviejo san onfre cruz del viso. Concesion ruta al mar s.a.s.
</t>
  </si>
  <si>
    <t xml:space="preserve"> |202002: Se realizaron (20) inspecciones correspondientes al PGS,  (0)   evaluaciones subjetivas y (0) Formularios de recoleccion de informacion (FRI) para una cobertura adicional de 11 vigilados en el mes de febrero
 y una cobertura total en lo corrido del año de 16 vigilados
Nota: el numero de inspecciones (+) Numero de evaluaciones de vigilancia no corresponde al numero en cobertura, toda vez que a un mismo vigilado se le puede realizar inspección objetiva y evaluación subjetiva, para la determinación de la cobertura se filtra la información por NIT.</t>
  </si>
  <si>
    <t xml:space="preserve"> |202002: Se actualizo y aprobo el registro de usuario en el sitema VIGIA  de la Empresa , LENEA AEREA DE SERVICIO EJECUTIVO , LASER, sucursal Colombia</t>
  </si>
  <si>
    <t xml:space="preserve"> |202002: Informe consolidacion actividades 2019</t>
  </si>
  <si>
    <t xml:space="preserve"> |202002: 1. Con memorando No. 20207300002253 se dio traslado al la direccion de inverstigaciones las posibles afectaciones en el corredor ferreo , obras de ampliacion del peaje por parte de accenorte
2. Noticia presentada por Mñanas BLU en la cual denuncian que en el peaje de nuevo salto no dejaron pasar a los bomberos</t>
  </si>
  <si>
    <t xml:space="preserve"> |202002: 1. Co memorando No. 20207400014043 del 13 de febrero se remitio un proyecto de  apertura de investigacion contra la empresa Concesionaria vial de colombia al grupo de notificaciones
2. Con memorando No. 20207400017143 del 20 de febrero se remitio un proyecto de apertura de investigacion contra la emopresa Union temporal desarrollo vial del valle de cuaca y cauca al grupo de notificaciones</t>
  </si>
  <si>
    <t>23</t>
  </si>
  <si>
    <t xml:space="preserve"> |202002: Con memorandos Nros 20207400011233;  20207400011313; 202074000012373; 20207400012583; 20207400014043; 20207400017883, se remitieron 23 proyectos  de actos administrativos para comunicar</t>
  </si>
  <si>
    <t>14%</t>
  </si>
  <si>
    <t xml:space="preserve"> |202002: "Contrato Regional departamento de San Andres Islas" 
Se anexa copia del contrato suscrito con el regional adscrito a la entidad y cuyo lugar de trabajo es la isla de San Andres, como constancia de la apertura de esta nueva región.</t>
  </si>
  <si>
    <t>juandecastro</t>
  </si>
  <si>
    <t xml:space="preserve"> |202002: No fue posible la apertura de una nueva oficina regional, teniendo en cuenta que aun nos encontramos buscando entre las diversas entidades un espacio donde montarlas</t>
  </si>
  <si>
    <t>13</t>
  </si>
  <si>
    <t xml:space="preserve"> |202002: Se anexa cuadro excel con los datos de los nuevos contratistas regionales 2020</t>
  </si>
  <si>
    <t xml:space="preserve"> |202002: El foro regional se tiene programado realizar el 7 de mayo del presente año</t>
  </si>
  <si>
    <t xml:space="preserve"> |202002: Base de datos de pqrs.</t>
  </si>
  <si>
    <t xml:space="preserve"> |202002: La actividad no esta programada para el periodo.</t>
  </si>
  <si>
    <t xml:space="preserve"> |202002: La actividad no esta programada para este periodo.</t>
  </si>
  <si>
    <t xml:space="preserve"> |202002: No se ejecutò la actidad programada.</t>
  </si>
  <si>
    <t xml:space="preserve"> |202002: Listas de asistencia.</t>
  </si>
  <si>
    <t xml:space="preserve"> |202002: No recibimos invitaciones en este perido.</t>
  </si>
  <si>
    <t xml:space="preserve"> |202002: Constancia de enviò de correo electònico a la Secretaria General.</t>
  </si>
  <si>
    <t xml:space="preserve"> |202002: Se realizaron los acercamientos a las universidades y se lograron espacios para llevar a cabo las sesiones del programa. La primera sesiòn del semillero de Protecciòn a Usuarios del Sector Transporte no se pudo llevar a cabo por no contar con espacio fìsico.</t>
  </si>
  <si>
    <t>16</t>
  </si>
  <si>
    <t xml:space="preserve"> |202002: Informe de visitas</t>
  </si>
  <si>
    <t xml:space="preserve"> |202002: Constancia de enviò de insumos para la campaña del cierre de la vìa San Gil - Bucaramanga, vìa correo electrònico.</t>
  </si>
  <si>
    <t xml:space="preserve"> |202002: La actividad no fue progreamada para este periodo.</t>
  </si>
  <si>
    <t>807</t>
  </si>
  <si>
    <t>113</t>
  </si>
  <si>
    <t xml:space="preserve"> |202002: Z:\PQR\PQRS Aereo_2019
Z:\PQR\PQRS Terrestre_2019
Z:\PQR\PQRS UNIFICADO_DPU_2020
Z:\PQR\DIRECCION DE INVESTIGACIONES</t>
  </si>
  <si>
    <t>PaolaRayo</t>
  </si>
  <si>
    <t xml:space="preserve"> |202002: Z:\PQR\DIRECCION DE INVESTIGACIONES</t>
  </si>
  <si>
    <t xml:space="preserve"> |202002: Z:\PQR\PQRS Aereo_2019
Z:\PQR\PQRS Terrestre_2019</t>
  </si>
  <si>
    <t>87</t>
  </si>
  <si>
    <t xml:space="preserve"> |202002: Se recibieron 86 PQR's por Vigia_ Gestion Documental y PQR Vigia. Y 1 por redes sociales. 
DP-ACT_01 y 014 Evid Feb PQR's</t>
  </si>
  <si>
    <t xml:space="preserve"> |202002: No se emitieron actos administrativos.</t>
  </si>
  <si>
    <t xml:space="preserve"> |202002: Se emitió un acto administrativo. 
DP-ACT_2a10 y 40a45 Evid Feb sobre Investig</t>
  </si>
  <si>
    <t xml:space="preserve"> |202002: Se emitieron 6 actos administrativos. 
DP-ACT_2a10 y 40a45 Evid Feb sobre Investig</t>
  </si>
  <si>
    <t xml:space="preserve"> |202002: Se emitieron 2 actos administrativos. 
DP-ACT_2a10 y 40a45 Evid Feb sobre Investig</t>
  </si>
  <si>
    <t xml:space="preserve"> |202002: No se emitieron actos administrativos. 
DP-ACT_2a10 y 40a45 Evid Feb sobre Investig
</t>
  </si>
  <si>
    <t xml:space="preserve"> |202002: No se emitieron actos administrativos. 
DP-ACT_2a10 y 40a45 Evid Feb sobre Investig</t>
  </si>
  <si>
    <t>4,17%</t>
  </si>
  <si>
    <t xml:space="preserve"> |202002: Se elaboraron 2 documentos: Diagnósticos de San Andrés de Tumaco y el Embalse El Quimbo .
DP-ACT_17 Evid Feb Diagnostico El Quimbo
DP-ACT_17 Evid Feb Diagnóstico Tumaco</t>
  </si>
  <si>
    <t>4.38%</t>
  </si>
  <si>
    <t xml:space="preserve"> |202002: Socialización Campaña PP y Plan de acción Embalse El Quimbo con las siguientes evidencias: 
DP-ACT_18 Evid Feb Alcaldía Mun Altamira 20206300116951
DP-ACT_18 Evid Feb Alcaldía Mun El Agrado  20206300116901
DP-ACT_18 Evid Feb Alcaldía Mun El Gigante 20206300116871
DP-ACT_18 Evid Feb Alcaldía Mun Garzón  20206300116921
DP-ACT_18 Evid Feb Dir Tto y Tpte  Pol Nal 20206300117071
DP-ACT_18 Evid Feb Gobern del Huila 20206300116821
DP-ACT_18 Evid Feb Ministerio de Transporte 20206300116991</t>
  </si>
  <si>
    <t xml:space="preserve"> |202002: No se realizo actividad. </t>
  </si>
  <si>
    <t xml:space="preserve"> |202002: No se realizó actividad.</t>
  </si>
  <si>
    <t xml:space="preserve"> |202002: Durante el mes de febrero se realizó el analisis de los estudios previos de las personas encargadas del proyecto.  </t>
  </si>
  <si>
    <t xml:space="preserve"> |202002: En el mes de Febrero no se reporta avance. Este es un lanzamiento que se hará el mes de Marzo con la Dra. Carmen Ligia Valderrama, Superintendente de Transporte. </t>
  </si>
  <si>
    <t xml:space="preserve"> |202002: No se reporta avance, es el lanzamiento de la misma y todavía no se ha programado fecha por parte del Despacho de la Superintendente de Transporte. </t>
  </si>
  <si>
    <t xml:space="preserve"> |202002: En esta meta hubo un error de digitación, realmente la meta planeada para febrero era un operativo de inspección, el cual no se pudo realizar toda vez que por motivos del Carnaval de Barranquilla la prestación del servicio estuvo suspendida. Cabe mencionar que el operativo de inspección de reprogramó del 21 al 23 de marzo del año en curso .</t>
  </si>
  <si>
    <t xml:space="preserve"> |202002: Se elaboraron dos presentaciones como apoyo a los operativos de inspección en el modo fluvial y los operativos de socialización en el modo marítimo.
DP-ACT_27 Evid Feb Capacit Modo Fluvial_ CampañaPP
DP-ACT_27 Evid Feb Presentación operativos divulgación</t>
  </si>
  <si>
    <t xml:space="preserve"> |202002: No se realizó actividad en este mes.Esta actividad no esta directamente asignada a la Delegatura de Puertos, para generar contenido se requiere que el área encargada solicite la misma.</t>
  </si>
  <si>
    <t xml:space="preserve"> |202002: Se realizaron 9 visitas de inspección Extras en Instalaciones Portuarias.
DP-ACT_30 Evid Feb Visitas Supervis Extraordin</t>
  </si>
  <si>
    <t xml:space="preserve"> |202002: Se realizó el informe bimensual solicitado y se informó mediante memorando No. 20206300020173 del 27/02/2020 a las areas correspondientes de acuerdo a las instrucciones (TIC`S y Secretaria General), los dos documentos se adjuntan. 
DP-ACT_31 Evid Feb 1er reporte bimens actualiz BD vig</t>
  </si>
  <si>
    <t xml:space="preserve"> |202002: 15 aprobaciones de registro de Operador Portuario.  (Este reporte es por demanda), se puede evidenciar en Inteligencia de Negocios. </t>
  </si>
  <si>
    <t xml:space="preserve"> |202002: En el mes de Febrero no hay avances, el formato para entregar está en revisión por parte de los delegados.</t>
  </si>
  <si>
    <t xml:space="preserve"> |202002: No se realizó actividad</t>
  </si>
  <si>
    <t xml:space="preserve"> |202002: No se emitieron conceptos al respecto. </t>
  </si>
  <si>
    <t xml:space="preserve"> |202002: Se emitieron 2 conceptos favorables de RCTO. 
DP-ACT_37 Evdi Feb Conc Favorable RCTO SP Mardique
DP-ACT_37 Evid Feb Conc Favorable RCTO Refineria Cartagena SAS</t>
  </si>
  <si>
    <t xml:space="preserve"> |202002: Se resolvieron 4 PQRS por el modulo del VIGIA sin radicado</t>
  </si>
  <si>
    <t xml:space="preserve"> |202002: No se emitieron actuaciones admiistrativas. </t>
  </si>
  <si>
    <t>12</t>
  </si>
  <si>
    <t xml:space="preserve"> |202002: Se emitieron 12 actuaciones administrativas
DP-ACT_2a10 y 38a45 Evid Feb sobre Investig</t>
  </si>
  <si>
    <t xml:space="preserve"> |202002: Se emitió 1 acto administrativo.
DP-ACT_2a10 y 38a45 Evid Feb sobre Investig</t>
  </si>
  <si>
    <t xml:space="preserve"> |202002: No se emitieron actos administrativos.
DP-ACT_2a10 y 38a45 Evid Feb sobre Investig</t>
  </si>
  <si>
    <t xml:space="preserve"> |202002: No se emitieron actos administrativos. 
DP-ACT_2a10 y 38a45 Evid Feb sobre Investig</t>
  </si>
  <si>
    <t xml:space="preserve"> |202002: Fuimos invitados a la reunión del 2020 de la Mesa Sectorial de Transporte Fluvial facilitada por el SENA a la cual asistimos el 14 de febrero del año en curso.
Dp_ACT_15 Evid Feb Invitacion mesa sectorial tpte fluvial
DP-ACT_15 Evid Feb Presentación Consejo Ejec1. Mesa Tpte Fluvial</t>
  </si>
  <si>
    <t xml:space="preserve"> |202002: Desde el despacho no se desarrollaron actividades de divulgación en las reuniones a las que asistió el Delegado. </t>
  </si>
  <si>
    <t xml:space="preserve"> |202002: No se realizó actividad al respecto. </t>
  </si>
  <si>
    <t xml:space="preserve"> |202002: Un equipo de la Delegatura se encuentra dando los últimos ajustes al Informe de los Indicadores de eficiencia portuaria para los años 2017, 2018 y 2019.
DP-ACT_12y13 Evid Febrero Indica. Eficiencia Port</t>
  </si>
  <si>
    <t xml:space="preserve"> |202002: 
En evento (Asamblea del BID en la ciudad de Barranquilla),  que se llevará a cabo entre el 18 y 22 de marzo en Barranquilla, se tiene previsto el lanzamiento de los indicadores de eficiencia portuaria en cabeza de la Superintendente de Transporte.
P-ACT_12y13 Evid Febrero Indica. Eficiencia Port</t>
  </si>
  <si>
    <t xml:space="preserve"> |202002: En el mes de febrero se recibieron 15 solicitudes, las cuales fueron asignadas al finalizar el mes
EVIDENCIA: SOLICITUDES SIPLAFT</t>
  </si>
  <si>
    <t xml:space="preserve"> |202002: En el mes de febrero se realizaron 10 auditorias de formalización
EVIDENCIA: AUDITORIAS DE FORMALIZACIÓN FEBRERO</t>
  </si>
  <si>
    <t xml:space="preserve"> |202002: En el mes de febrero se enviaron a Comunicaciones 18 contenidos para campañas de promoción y capacitación
EVIDENCIA: ENVIO DE INSUMOS PARA CAMPAÑAS DE PROMOCIÓN Y CAPACITACIÓN</t>
  </si>
  <si>
    <t xml:space="preserve"> |202002: En el mes de febrero se tramitaron 12 solicitudes de certificación de implementación SICOV
EVIDENCIA: CERTIFICACIONES DE IMPLEMENTACIÓN SICOV PARA CDA FEBRERO</t>
  </si>
  <si>
    <t>37</t>
  </si>
  <si>
    <t>34</t>
  </si>
  <si>
    <t xml:space="preserve"> |202002: En el mes de febrero se tramitaron 34 solicitudes de conceptos de sustentabilidad financiera
EVIDENCIA: CONCEPTOS SUSTENTABILIDAD FINANCIERA</t>
  </si>
  <si>
    <t xml:space="preserve"> |202002: En el mes de febrero se tramitó una solicitud de homologación para SICOV
EVIDENCIA: SOLICITUDES HOMOLOGACIÓN PARA SICOV</t>
  </si>
  <si>
    <t xml:space="preserve"> |202002: En el mes de febrero se recibieron 7 solicitudes, las cuales se encuentran en revisión.
EVIDENCIA: SOLICITUDES DE FUSIÓN, ESCISIÓN O TRANSFORMACIÓN </t>
  </si>
  <si>
    <t xml:space="preserve"> |202002: Se envió reporte de base de datos de vigiladas actualizada con corte febrero 2020.
EVIDENCIA: MEMO BASE DE DATOS VIGILADOS</t>
  </si>
  <si>
    <t xml:space="preserve"> |202002: En el mes de febrero se participó en 4 capacitaciones convocadas por otras Entidades
EVIDENCIA: CAPACITACIONES EXTERNAS</t>
  </si>
  <si>
    <t xml:space="preserve"> |202002: En el mes de febrero se realizó una capacitación dirigida a los vigilados de la Delegatura
EVIDENCIA: CAPACITACIONES INTERNAS</t>
  </si>
  <si>
    <t xml:space="preserve"> |202002: En el mes de febrero se presentó el reporte mensual del informe subjetivo
EVIDENCIA: INFORME SUBJETIVO FEBRERO</t>
  </si>
  <si>
    <t xml:space="preserve"> |202002: En el mes de febrero se asistió a 2 sesiones con la ciudadanía, vigilados, organizaciones cívicas y otras entidades
EVIDENCIA: SESIONES FEBRERO</t>
  </si>
  <si>
    <t xml:space="preserve"> |202002: En el mes de febrero no se desarrollaron acciones de divulgación</t>
  </si>
  <si>
    <t xml:space="preserve"> |202002: Se encuentra en desarrollo</t>
  </si>
  <si>
    <t xml:space="preserve"> |202002: No se presentaron auditorías extraordinarias</t>
  </si>
  <si>
    <t xml:space="preserve"> |202002: No se presentaron solicitudes</t>
  </si>
  <si>
    <t>19</t>
  </si>
  <si>
    <t xml:space="preserve"> |202002: En el mes de febrero se tramitaron 18 derechos de petición de 19 recibidos
EVIDENCIA: DERECHOS DE PETICIÓN DESPACHO TRÁNSITO</t>
  </si>
  <si>
    <t>29</t>
  </si>
  <si>
    <t>139</t>
  </si>
  <si>
    <t xml:space="preserve"> |202002: En el mes de febrero se tramitaron 139 PQR'S, se aclara que en el mes de febrero fueron asignadas 29 PQR'S, en el mes de enero 103 y venian pendientes de la vigencia anterior 488.
EVIDENCIA: REPORTE PQR PYP FEBRERO PAITRÁNSITO</t>
  </si>
  <si>
    <t>182</t>
  </si>
  <si>
    <t xml:space="preserve"> |202002: Archivo fisico Oficina Asesora Juridica Sistemas de Gestion Documental Orfeo y Vigia </t>
  </si>
  <si>
    <t>24</t>
  </si>
  <si>
    <t xml:space="preserve"> |202002: Matriz de procesos Oficina Asesora Juridica, Archivos Grupo de Notificaciones </t>
  </si>
  <si>
    <t xml:space="preserve"> |202002: Correo electronico Jefe de Oficina Asesora Juridica </t>
  </si>
  <si>
    <t>794</t>
  </si>
  <si>
    <t>388</t>
  </si>
  <si>
    <t xml:space="preserve"> |202002: Archivo fisico de la Oficina Asesora Juridica Plataformas de Gestion Documental de la Entidad  </t>
  </si>
  <si>
    <t xml:space="preserve"> |202002: Archivo fisico de la Oficina Asesora Juridica Sometimiento a Control Plataformas de Gestion Documental de la Entidad  </t>
  </si>
  <si>
    <t>33</t>
  </si>
  <si>
    <t xml:space="preserve"> |202002: Archivo fisico del Centro de Conciliacion Plataformas de Gestion Documental de la Entidad  </t>
  </si>
  <si>
    <t>5447</t>
  </si>
  <si>
    <t>115</t>
  </si>
  <si>
    <t xml:space="preserve"> |202002: Archivo fisico del Grupo de Cobro Coactivo Plataformas de Gestion Documental de la Entidad  </t>
  </si>
  <si>
    <t xml:space="preserve"> |202002: 1. Radicado No. 20202000113561, Respuesta OCI20-00021909/IDM 1103002 del 14 de febrero de 2020.
2. Radicado No. 20202000014873, Respuesta memorando 20205000010533 del 5 de febrero de 2020. PM CGR.</t>
  </si>
  <si>
    <t>deisyortiz</t>
  </si>
  <si>
    <t xml:space="preserve"> |202002: 1. Radicado No. 20202000013603, Comunicación Informe Definitivo de Seguimiento a los hallazgos suscritos con el Archivo General de la Nación.
2. Radicado No. 20202000020023, Comunicación informe de seguimiento al cumplimiento de las medidas de Austeridad del Gasto Público, Cuarto trimestre de la vigencia 2019.
3. Radicado No. 20202000123291, Generación certificación Agencia de Defensa Jurídica – seguimiento E-KOGUI, Segundo semestre de 2019 según verificación.
4. Radicado No. 20202000020743, Comunicación Informe de Definitivo de seguimiento E-KOGUI – Generación Certificación Agencia de Defensa Jurídica.
5. Radicado No. 20202000020913, Certificado Transmisión SIRECI - Rendición Cuenta Anual_2019.
6. Radicado No. 20202000020773, Comunicación de la evaluación Control Interno Contable, vigencia 2019.
7. El día 26 de Febrero se realizó la  Primera citación calendario correo electrónico a los miembros del Comité Institucional de Coordinación de Control Interno, con el objetivo de Revisar y aprobar el Plan Anual de Auditorias Internas vigencia   2020.
Ese  mismo día se solicito reprogramación por parte de la Superintendente para el día 10 de Marzo.</t>
  </si>
  <si>
    <t xml:space="preserve"> |202002: Se gestionaron las solicitudes radicadas a la Oficina a través de Orfeo y vigía. Así como las solicitudes de correo electrónico enviadas por las diferentes dependencias de la entidad. Se adjunta archivo \\172.16.1.140\2. FEBRERO_2020\Oficina de Tecnologia de la Información y las Comunicaciones\1. Soportes_PAI_2020\Correspondencia febrero</t>
  </si>
  <si>
    <t>0,5%</t>
  </si>
  <si>
    <t xml:space="preserve"> |202002: Se realiza el levantamiento de información con las áreas misionales. Se adjunta soporte en la ruta \\172.16.1.140\2. FEBRERO_2020\Oficina de Tecnologia de la Información y las Comunicaciones\1. Soportes_PAI_2020\ACT_02_actas.pdf</t>
  </si>
  <si>
    <t>0.5%</t>
  </si>
  <si>
    <t xml:space="preserve"> |202002: Revisión de Estudio Previo realizado en la vigencia 2019, se inician ajustes para la vigencia 2020. \\172.16.1.140\2. FEBRERO_2020\Oficina de Tecnologia de la Información y las Comunicaciones\1. Soportes_PAI_2020\ESTUDIOS PREVIOS_GD_2020 (Reparado).docx</t>
  </si>
  <si>
    <t>0,0833</t>
  </si>
  <si>
    <t xml:space="preserve"> |202002: Asignación de dirección IPv6 al Firewall, sitio web y se solicitó publicación de DNS al proveedor de internet.</t>
  </si>
  <si>
    <t>0,1000</t>
  </si>
  <si>
    <t xml:space="preserve"> |202002: Se realiza el diligenciamiento del avance en la implementación del MSPI en la superintendencia. \\172.16.1.140\2. FEBRERO_2020\Oficina de Tecnologia de la Información y las Comunicaciones\1. Soportes_PAI_2020\articles-5482_Instrumento_Evaluacion_MSPI a 29022020.xlsx</t>
  </si>
  <si>
    <t xml:space="preserve"> |202002: Se realiza la actualización de la información para el dato abierto Tráfico Portuario Marítimo en Colombia con corte a 31 de diciembre de 2019. https://www.datos.gov.co/Transporte/Trafico-Portuario-Mar-timo-En-Colombia-vigencia-20/5r3g-zv5z</t>
  </si>
  <si>
    <t xml:space="preserve"> |202002: Se implementan controles de seguridad en la solución perimetral de seguridad, de acuerdo a los informes y alertas del CSIRT. \\172.16.1.140\2. FEBRERO_2020\Oficina de Tecnologia de la Información y las Comunicaciones\1. Soportes_PAI_2020\bloqueo de IP.docx</t>
  </si>
  <si>
    <t>1,0000</t>
  </si>
  <si>
    <t xml:space="preserve"> |202002: Se realizaron ajustes en el firewall para limitar los accesos a cuentas de hotmail, gmail y repositorios externos como onedrive de hotmail, para evitar fuga de información.</t>
  </si>
  <si>
    <t xml:space="preserve"> |202002: Se realiza la atención de incidentes a través del GLPI para el mes de febrero. \\172.16.1.140\2. FEBRERO_2020\Oficina de Tecnologia de la Información y las Comunicaciones\1. Soportes_PAI_2020\registro glpi febrero 2020.xlsx</t>
  </si>
  <si>
    <t xml:space="preserve"> |202002: Se realiza revisión por el área de almacén, de un software de almacén implementado en el Ministerio de Hacienda. \\172.16.1.140\2. FEBRERO_2020\Oficina de Tecnologia de la Información y las Comunicaciones\1. Soportes_PAI_2020\Presentación Activos 2019-11-26.pptx</t>
  </si>
  <si>
    <t>0,1500</t>
  </si>
  <si>
    <t xml:space="preserve"> |202002: Generación de informes 
\\172.16.1.140\2. FEBRERO_2020\Oficina de Tecnologia de la Información y las Comunicaciones\1. Soportes_PAI_2020\Soporte BI febrero.docx</t>
  </si>
  <si>
    <t xml:space="preserve"> |202002: 13 de febreo solicitud de autorizacion de cupo paraasumir compromisoscon cargo a vigencias futuras en el presupuesto de gastos de funcionamiento</t>
  </si>
  <si>
    <t xml:space="preserve"> |202002: Solicitud  a MINHACIENDAde autorizacion cupo para compromisoscon cargo a vigencia futurael Presupuesto de funcionamiento y solicitud conceptotecnicoeconomico favorablevigencia futura ordinariaen el presupuesto degasto funcionamiento</t>
  </si>
  <si>
    <t>42</t>
  </si>
  <si>
    <t xml:space="preserve"> |202002: Se suscribieron 42 contratos por valor de 1.511,328.848</t>
  </si>
  <si>
    <t xml:space="preserve"> |202002: Se suscribieron 42 contratos por valor de $ 1.511,328.848</t>
  </si>
  <si>
    <t xml:space="preserve"> |202002: Campañas de ahorro de agua y energia, entrega de residuos peligrosos, registrode bitagora de residuos,Campaña de uso de pocillos,elaboracion y aplicación de encuasta de GAY Campaña de monmtar en Bici paga, Taller de sensibilizacion de uso de agua con el  acueducto</t>
  </si>
  <si>
    <t>25%</t>
  </si>
  <si>
    <t xml:space="preserve"> |202002: Se estructura la necesidad se cotiza y realizan actividadescomo reunion con el Ministerio de hacienda-Acta,Recepcion de cotizaciones y propuestas; y solicitud de evaluacion de propuestas a la oficina de Tecnologias de la informacion y Comunicaciones</t>
  </si>
  <si>
    <t xml:space="preserve"> |202002: Se atendio un derecho de peticion, se traslado un derecho de peticion a financiera por competencia yy de febrero queda pendiente por responder dentro de los terminos</t>
  </si>
  <si>
    <t>Se adjunta la ejecucion presupuestal de febrero 2020</t>
  </si>
  <si>
    <t xml:space="preserve"> |202002: Se adjunta la ejecucion presupuestal de febrero 2020</t>
  </si>
  <si>
    <t xml:space="preserve"> |202002: No se realizaron devoluciones por concepto de Consejo de Estado en el mes de Febrero de 2020, fuente de informacion: grupo de Analisis y Recaudo </t>
  </si>
  <si>
    <t xml:space="preserve"> |202002:  |202002: No se realizaron devoluciones por concepto de Consejo de Estado en el mes de Febrero de 2020, fuente de informacion: grupo de Analisis y Recaudo</t>
  </si>
  <si>
    <t>2686411</t>
  </si>
  <si>
    <t xml:space="preserve"> |202002: En el mes de Febrero se realizó una de devolucion de lo no debido a la Cooperativa Quindiana de Trasnportadores Resolucion de devolucion No. 10577 del 2019, fuente de informacion: grupo de Analisis y Recaudo</t>
  </si>
  <si>
    <t xml:space="preserve"> |202002: Se reporto a la contraloria General de la Republic, se publicaron los estados Financieros del mes Diciembre, se publicola Ejecucion prespuestal del mes de Enero.</t>
  </si>
  <si>
    <t xml:space="preserve"> |202002: La ejecucion en pago fuel del 99.5% respecto a las obligaciones del mes de Febrero de 2020, se adjunta la ejecucion presupuestal del mes de Febrero de 2020</t>
  </si>
  <si>
    <t xml:space="preserve"> |202002: se adjunta el informe de recuado por concepto de contribucion especial vigencia 2019 a corte febrero 2020</t>
  </si>
  <si>
    <t xml:space="preserve"> |202002: En el mes de Febrero no se programó comité de carter, teniendo en cuenta que se deben realizar 4 comites en el año</t>
  </si>
  <si>
    <t>3078</t>
  </si>
  <si>
    <t>232</t>
  </si>
  <si>
    <t xml:space="preserve"> |202002: se respondio un 7.5% de las solicitudes que hay en Financiera a corte febrero 2020</t>
  </si>
  <si>
    <t>453906089</t>
  </si>
  <si>
    <t xml:space="preserve"> |202002: En el mes de Febrero se recaudo por concepto de Contribución Especial      $  388,294,110 
Multas                                  $     16,337,969
Acuerdos de pago 30%  $     49,274,010</t>
  </si>
  <si>
    <t xml:space="preserve"> |202002: ESTA ACTIVIDAD SE ENCUENTRA PROGRAMADA PARA MARZO</t>
  </si>
  <si>
    <t xml:space="preserve"> |202002: ESTA ACTIVIDAD SE ENCUENTRA PROGRAMADA PARA JUNIO</t>
  </si>
  <si>
    <t xml:space="preserve"> |202002: INFORME DE GESTÍN DE LA LÍNEA 018000915615 Y #767 OPCIÓN 3</t>
  </si>
  <si>
    <t xml:space="preserve"> |202002: MEMORANDO CON RAD. 20201000011573</t>
  </si>
  <si>
    <t xml:space="preserve"> |202002: LAS ÁREAS RESPONSABLES NO HAN REPORTADO</t>
  </si>
  <si>
    <t xml:space="preserve"> |202002: Se realizo la medida preventiva planeada para el mes de febrero: Ateción Previa PQR</t>
  </si>
  <si>
    <t xml:space="preserve"> |202002: Se anexan actas, link de cuadro de procesos, link de vencimiento de términos.</t>
  </si>
  <si>
    <t xml:space="preserve"> |202002: Se realizó el Autodiagnóstico del componente de Gestión del Conocimiento y el Plan de Acción</t>
  </si>
  <si>
    <t xml:space="preserve"> |202002: Se vincularon 6 Profesionales con los mejores puntajes de las Pruebas Saber Pro en el cargo de Profesional Universitario Grado 01</t>
  </si>
  <si>
    <t xml:space="preserve"> |202002: Solicitudes de Cotizaciones y radicación de Estudios Previos</t>
  </si>
  <si>
    <t xml:space="preserve"> |202002: Matriz contentiva de 8 elementos gestionados</t>
  </si>
  <si>
    <t xml:space="preserve"> |202002: Se suscribió el contrato de Bienestar y el Cronograma de actividades</t>
  </si>
  <si>
    <t xml:space="preserve"> |202002: Reunión mensual de Coopass, inducción y reinducción, comunicaciones correspondientes a los subprogrmas de seguridad vial y prevención de gripa, evaluación a proveedores, brigada de emergencia, seguimiento ausentismo, indicadores mensuales SST, seguimientos caso enfermedad laboral, programa entorno laboral saludable, PVE Psicosocial, PVE Biomecánico y control y seguimiento de la accidentalidad.</t>
  </si>
  <si>
    <t xml:space="preserve"> |202002: Publicación dl Plan de Previsión de Recursos Humanos</t>
  </si>
  <si>
    <t xml:space="preserve"> |202002: Se publicó el Plan Anual de Vacantes</t>
  </si>
  <si>
    <t xml:space="preserve"> |202002: Requerimientos terceros: 1
Permisos Sindicales: 2
Solicitudes de Encargo: 3
Peticiones de información: 2</t>
  </si>
  <si>
    <t xml:space="preserve"> |202002: Durante el mes de febrero no se presentó para revisión y firma de la Secretaria General ningún acto administrativo con el que se reconociera la devolución de la contribución especial</t>
  </si>
  <si>
    <t xml:space="preserve"> |202002: El seguimiento a la ejecución presupuestal se realiza semanalmente en comité de Coordianción de Secretaria General  para el mes de febrero se realizó el 3,10,17 y 24</t>
  </si>
  <si>
    <t xml:space="preserve"> |202002: El seguimiento a la ejecución del plan anual de adquisiciones se hace con el control sobre los contratos que se suscriben semanalmente. Se efectua una presentación semanal del estado de la contratación que se presenta a la Superintendente  </t>
  </si>
  <si>
    <t xml:space="preserve"> |202002: Actividad programada para ser presentada  el 30 de abril de 2020</t>
  </si>
  <si>
    <t xml:space="preserve"> |202002: Actividad programada para ser presentada el primer borrador el 31 de mayo </t>
  </si>
  <si>
    <t xml:space="preserve"> |202002: Actividad programada para ser terminada el 15 de junio de 2020</t>
  </si>
  <si>
    <t xml:space="preserve"> |202002: Actvidad programada para ser terminada el 31 de julio de 2020</t>
  </si>
  <si>
    <t xml:space="preserve"> |202002: El foro regional esta programado para el mes de mayo.  El 1er Congreso del Sector Transporte  se adelantará en el segundo semestre.</t>
  </si>
  <si>
    <t>2298</t>
  </si>
  <si>
    <t xml:space="preserve"> |202002: Se radicaron 2298 resoluciones en el mes de febrero, de las cuales se notificaron por medio electronico 1083, personales 159, por aviso 960y por publicacion en pagina web 123.
De meses anteriores se notificaron 89 resoluciones</t>
  </si>
  <si>
    <t>821</t>
  </si>
  <si>
    <t>974</t>
  </si>
  <si>
    <t xml:space="preserve"> |202002: Se recibieron 672pqr, se ha dado respuesta a 826
Se recibieron 149radicados por el modulo de gestion documental y se resolvieron 109 y se reasignaron 40</t>
  </si>
  <si>
    <t>216</t>
  </si>
  <si>
    <t xml:space="preserve"> |202002: Se realizó la notificacion personal por ventanilla de 159 resoluciones y 57 constancias de ejecutoria</t>
  </si>
  <si>
    <t>8764</t>
  </si>
  <si>
    <t xml:space="preserve"> |202002: Se realizo la radicacion por medio de ventanilla unica de radicacion de 7372 documentos, 2 iuit, 1367 por medio de la pagina web, 20 por call center, 2 por el #767y por atencion al ciudadano 1</t>
  </si>
  <si>
    <t>2289</t>
  </si>
  <si>
    <t xml:space="preserve"> |202002: Se realiza la radicacion de 2289 memorandos</t>
  </si>
  <si>
    <t>8415</t>
  </si>
  <si>
    <t xml:space="preserve"> |202002:  Se envian 5196 radicados por medio fisico, correo electronico 2731 y se realizan 488 devoluciones</t>
  </si>
  <si>
    <t xml:space="preserve"> |202002: no hay actividad desarrollada</t>
  </si>
  <si>
    <t>Cuenta de Cod_Actividad</t>
  </si>
  <si>
    <t xml:space="preserve"> |202002: De acuerdo a correo reportado se indica: 125281, 125351, 125621, 125771, 125881, 125941: certificaciones y respuesta consultas aerorepública, aerosucre, inversiones la cabrera y bienes y comercio, porvenir, sarpa, teleférico.</t>
  </si>
  <si>
    <t>AndresMontañez</t>
  </si>
  <si>
    <t>Adquisiciones de DATACENTER - Centro de Información.</t>
  </si>
  <si>
    <t>7.1 Validar decisión para actualizar o implementar el nuevo Sistema de Gestión Documental.</t>
  </si>
  <si>
    <t>7.2 Elaborar y entregar de los Estudios Previos.</t>
  </si>
  <si>
    <t>7.3 Elaborar Evaluación Técnica de las Ofertas.</t>
  </si>
  <si>
    <t>7.4 Proceso de Contratación</t>
  </si>
  <si>
    <t>6.3 Evaluación Continua de herramientas de desarrollo</t>
  </si>
  <si>
    <t>Documento PETI implementado para ST y alineado al Sector.</t>
  </si>
  <si>
    <t>Alinear un Proceso en ISO 27001 para el Sistema de Gestión de la Seguridad de la Información y postularlo a Certificación.</t>
  </si>
  <si>
    <t xml:space="preserve">Implementar protocolo IPV6 </t>
  </si>
  <si>
    <t>Implementar Sistema de Gestión del Conocimiento</t>
  </si>
  <si>
    <t>6.4 Desarrollar e implementar las soluciones</t>
  </si>
  <si>
    <t>Inteligencia de negocios - Elaborar 10 Tableros de Control con información de Fuentes Extenas e Internas</t>
  </si>
  <si>
    <t>Implementación de aplicación móvil (APP) para Recepción, Radicación y Consulta de PQRSD en línea.</t>
  </si>
  <si>
    <t>Actualizar e Implementar de Política de Seguridad de la Información y Protección de Datos Personales</t>
  </si>
  <si>
    <t>Actualizar modelo de continuidad de negocio - Servicios TICS.</t>
  </si>
  <si>
    <t>Fortalecer la estructura Vigía y realizar Cambios de módulos de Capa de Aplicación.</t>
  </si>
  <si>
    <t>Desarrollar e implementar el sistema de notificación electrónica fase I-IUIT, fase II - Transversal, y para notificaciones personales usar dispositivos biométricos que interactúen los sitemas de información de la entidad junto a la Registraduría para validar la identidad del notificado.</t>
  </si>
  <si>
    <t xml:space="preserve"> |202002: Se realizó el seguimiento en el aplicativo SPI acorde a lo Obligado se evidencia un avance en $195684000 a corte de Febrero 2020. Se anexa los reportes respectivos.</t>
  </si>
  <si>
    <t>671709578</t>
  </si>
  <si>
    <t xml:space="preserve"> |202002: Se realizó el seguimiento en el aplicativo SUIIF reportado por la Dirección Financiera y en Seguimiento al PAA se reportan valores suscritos para proyectos de Inversión de $671 Millones según corte de Febrero 2020.</t>
  </si>
  <si>
    <t xml:space="preserve"> |202002: Para el Periodo se realizó modificación a los proyectos de inversión de acuerdo con la versión No. 3 del PAA publicado en página web. </t>
  </si>
  <si>
    <t xml:space="preserve"> |202002: Actividad con Reporte Trimestral, no se gestiona en el periodo.</t>
  </si>
  <si>
    <t xml:space="preserve"> |202002: Se montaron procesos de cadena de valor de: Seguridad y Salud en el Trabajo, Supervisión a la prestación del servicio Público de Transporte y Participación y Atención al Ciudadano.</t>
  </si>
  <si>
    <t xml:space="preserve"> |202002: Se realizo campaña con 2 mensajes para socilaizar Pólitica de Supervisión.</t>
  </si>
  <si>
    <t xml:space="preserve"> |202002: Se Realiza procesos de acompañamiento a las Dependencias, se efectua el seguimiento de indicadores a corte de Febrero y genera reporte Enero para reunión de seguimiento. Actualización de Herramienta de Seguimiento PAI.</t>
  </si>
  <si>
    <t xml:space="preserve"> |202002: No se tenian programación de actividad en el periodo.</t>
  </si>
  <si>
    <t>50%</t>
  </si>
  <si>
    <t xml:space="preserve"> |202002: Se aplicaron autodiagnósticos de: Gestión Documental, Gestión de Talento Humano, Atención al Ciudadano, Plan Anticorrupción, Rendición de Cuentas, Participación Ciudadana. Archivos que reposan en SharePoint: Autodiagnósticos MIPG.</t>
  </si>
  <si>
    <t xml:space="preserve"> |202002: No se tienen actividades programadas para el periodo.</t>
  </si>
  <si>
    <t xml:space="preserve"> |202002: Se definio Plan de Acción para los 5 Autodiagnósticos elaborados en el periodo.</t>
  </si>
  <si>
    <t xml:space="preserve"> |202002: En seguimiento de gestión de PQRS se reporta un total de 29 radicados gestionados en el periodo.</t>
  </si>
  <si>
    <t xml:space="preserve"> |202002: El reporte de seguimiento para los compromisos del Conpes 3744 será desde el 16 de marzo de la presente anualidad</t>
  </si>
  <si>
    <t>8%</t>
  </si>
  <si>
    <t xml:space="preserve"> |202002: Se realizaron las presentaciones de los documentos Conpes 3982 y 3963 para la Superintendente de Transporte, doctora Carmen Ligia Valderrama y en el SisConpes se diligenció y se solicitó la creación de usuario del Delegado de Transito y Transporte Terrestre a efectos que pueda reportar los avances de los compromisos establecidos en el Conpes 3963</t>
  </si>
  <si>
    <t xml:space="preserve"> |202002: La Directora de Promoción y Protección a usuarios de la Delegatura de puertos me informa que aún no han contratado la persona que reemplazará a Isaac, quien renunció y había recibido toda la capacitación del DANE para adelantar el Plan de Mejoramiento del Registro Administrativo de Inversiones en Obras y Equipos Portuarios</t>
  </si>
  <si>
    <t xml:space="preserve"> |202002: Coordinación Taller Norma Técnica de Calidad NTC PE: 1000 , que se realizó el día miércoles 12 de febrero de la presente anualidad con la participación de la Delegatura de Puertos, OTIC y Jefe Oficina de Planeación. Del curso de Auditores Internos en la NTC PE 1000:2019  en el DANE con asisitencia de la Delegatura de Puertos, la  Oficina de Tecnologías de la Información y las comunicaciones OTIC y  la oficina Asesora de Planeación, a partir del 18 de febrero.</t>
  </si>
  <si>
    <t>48</t>
  </si>
  <si>
    <t xml:space="preserve"> |202002: Radicados en los aplicativos orfeo y vigia</t>
  </si>
  <si>
    <t>91</t>
  </si>
  <si>
    <t xml:space="preserve"> |202002: Rdicados en el aplicativo Vigia y Orfeo </t>
  </si>
  <si>
    <t xml:space="preserve"> |202002: En el mes de febrero se practicaron 11 autos de prueba
EVIDENCIA: BASE GRUPO INVESTIGACIONES Y CONTROL</t>
  </si>
  <si>
    <t xml:space="preserve"> |202002: En el mes de febrero se realizaron 11 traslados para alegatos de conclusión
EVIDENCIA: BASE GRUPO INVESTIGACIONES Y CONTROL</t>
  </si>
  <si>
    <t xml:space="preserve"> |202002: En el mes de febrero se fallaron 29 investigaciones
EVIDENCIA: BASE GRUPO INVESTIGACIONES Y CONTROL</t>
  </si>
  <si>
    <t>22</t>
  </si>
  <si>
    <t xml:space="preserve"> |202002: En el mes de febrero se resolvieron 22 recursos de reposición
EVIDENCIA: BASE GRUPO INVESTIGACIONES Y CONTROL</t>
  </si>
  <si>
    <t xml:space="preserve"> |202002: En el mes de febrero se resolvieron 2 revocatorias directas
EVIDENCIA: BASE GRUPO INVESTIGACIONES Y CONTROL</t>
  </si>
  <si>
    <t>892</t>
  </si>
  <si>
    <t xml:space="preserve"> |202002: En el mes de febrero se fallaron 892 investigaciones
EVIDENCIA: BASE CONSEJO DE ESTADO</t>
  </si>
  <si>
    <t xml:space="preserve"> |202002: No se recibieron recursos de reposición</t>
  </si>
  <si>
    <t>35</t>
  </si>
  <si>
    <t xml:space="preserve"> |202002: En el mes de febrero se resolvieron 35 revocatorias directas
EVIDENCIA: BASE CONSEJO DE ESTADO</t>
  </si>
  <si>
    <t xml:space="preserve"> |202002: No se recibieron recursos de apelación en el mes de febrero</t>
  </si>
  <si>
    <t xml:space="preserve"> |202002: No se recibieron recursos de queja en el mes de febrero</t>
  </si>
  <si>
    <t xml:space="preserve"> |202002: No se recibieron revocatorias directas en el mes de febrero</t>
  </si>
  <si>
    <t xml:space="preserve"> |202002: Es una actividad que será desarrollada en el transcurso de la vigencia 2020</t>
  </si>
  <si>
    <t>736</t>
  </si>
  <si>
    <t xml:space="preserve"> |202002: En el mes de febrero se decidieron 736 solicitudes de liberación de vehiculos
EVIDENCIA: BASE INMOVILIZACIONES</t>
  </si>
  <si>
    <t>773</t>
  </si>
  <si>
    <t>4210</t>
  </si>
  <si>
    <t xml:space="preserve"> |202002: En el mes de febrero se dio tramite a 4210 denuncias, radicados y/o IUIT
EVIDENCIA: PQR DIRECCIÓN DE INVESTIGACIONES FEBRERO
IUIT DIRECCIÓN DE INVESTIGACIONES FEBRERO</t>
  </si>
  <si>
    <t>105</t>
  </si>
  <si>
    <t xml:space="preserve"> |202002: Total investigaciones en febrero 105
EVIDENCIA: MATRIZ DIRECCION DE INVESTIGACIONES FEBRERO</t>
  </si>
  <si>
    <t xml:space="preserve"> |202002: En el mes de febrero se practicaron 8 pruebas
EVIDENCIA: MATRIZ DIRECCION DE INVESTIGACIONES FEBRERO</t>
  </si>
  <si>
    <t xml:space="preserve"> |202002: En el mes de febrero se realizó 1 traslado para alegatos de conclusión
EVIDENCIA: MATRIZ DIRECCION DE INVESTIGACIONES FEBRERO</t>
  </si>
  <si>
    <t xml:space="preserve"> |202002: En el mes de febrero no se fallaron investigaciones
EVIDENCIA: MATRIZ DIRECCION DE INVESTIGACIONES FEBRERO</t>
  </si>
  <si>
    <t xml:space="preserve"> |202002: En el mes de febrero no se presentaron fallos orales
EVIDENCIA: MATRIZ DIRECCION DE INVESTIGACIONES FEBRERO</t>
  </si>
  <si>
    <t xml:space="preserve"> |202002: En el mes de febrero no se recibieron recursos de reposición
EVIDENCIA: MATRIZ DIRECCION DE INVESTIGACIONES FEBRERO</t>
  </si>
  <si>
    <t xml:space="preserve"> |202002: En el mes de febrero no se recibieron revocatorias directas
EVIDENCIA: MATRIZ DIRECCION DE INVESTIGACIONES FEBRERO</t>
  </si>
  <si>
    <t>Realizar Seguimiento a la ejecución del Plan Anual de Adquisiciones</t>
  </si>
  <si>
    <t>OAJ-ACT_15;Oficina_Asesora_Jurídica;Grupo_del_Centro_de_Arbitraje_Conciliación_y_Amigable_Composición</t>
  </si>
  <si>
    <t>OAJ-ACT_16;Oficina_Asesora_Jurídica;Grupo_de_Cobro_Coactivo</t>
  </si>
  <si>
    <t>OTIC-ACT_24;Oficina_de_Tecnologías_de_la_Información_y_las_Comunicaciones;Oficina_de_Tecnologías_de_la_Información_y_las_Comunicaciones</t>
  </si>
  <si>
    <t>SG-AC-ACT_01;Secretaria_General;Grupo_de_Atención_al_Ciudadano</t>
  </si>
  <si>
    <t>SG-AC-ACT_02;Secretaria_General;Grupo_de_Atención_al_Ciudadano</t>
  </si>
  <si>
    <t>SG-AC-ACT_03;Secretaria_General;Grupo_de_Atención_al_Ciudadano</t>
  </si>
  <si>
    <t>SG-AC-ACT_04;Secretaria_General;Grupo_de_Atención_al_Ciudadano</t>
  </si>
  <si>
    <t>SG-AC-ACT_05;Secretaria_General;Grupo_de_Atención_al_Ciudadano</t>
  </si>
  <si>
    <t>I. DECISIÓN DE FONDO</t>
  </si>
  <si>
    <t>II. RECURSOS DE REPOSICIÓN</t>
  </si>
  <si>
    <t>III. REVOCATORIA DIRECTA</t>
  </si>
  <si>
    <t xml:space="preserve">Actividad programada para ser presentada el primer borrador el 31 de mayo </t>
  </si>
  <si>
    <t xml:space="preserve"> |202002: Presencia en Redes Sociales: Impresiones Totales 728,000.
 Twitter: 804
 Facebook: 89
Instagram : 104</t>
  </si>
  <si>
    <t xml:space="preserve"> |202002: 5 Comunicados de Prensa para el corte Febrero.</t>
  </si>
  <si>
    <t xml:space="preserve"> |202002: Se generaron 4 Campañas:
#ConoceTusPuertos
#TambiénesTuLogo
#UnidosPorSantander
#TodosPorlaLinea</t>
  </si>
  <si>
    <t>Apoyar el proceso de actualización de datos abiertos de la entidad.</t>
  </si>
  <si>
    <t>Actualizacion de activos de información, matriz de riesgos de TIC y verificación de aplicación de controles.</t>
  </si>
  <si>
    <t xml:space="preserve">Efectuar los mantenimientos preventivos a los servicios tecnológicos de la Entidad necesarios para soportar sus procesos, asegurar la continuidad en la operación TI, su disponibilidad y rendimiento. </t>
  </si>
  <si>
    <t>Efectuar mantenimiento software GLPI</t>
  </si>
  <si>
    <t>Evaluar mejoras del software de Inteligencia de Negocios de acuerdo a las necesidades de la entidad y del sector.</t>
  </si>
  <si>
    <t>Dirección_de_Prevención_Promoción_y_Atención_a_Usuarios_Sector_Transporte</t>
  </si>
  <si>
    <t>Director_de_Prevención_Promoción_y_Atención_a_Usuarios_Sector_Transporte</t>
  </si>
  <si>
    <t>miércoles, 8 de abril de 2020</t>
  </si>
  <si>
    <t xml:space="preserve"> - </t>
  </si>
  <si>
    <t>Solicitudes recibidas por Aplicativo VIGIA y se les dio respuesta por el aplicativo de ORFEO</t>
  </si>
  <si>
    <t>Radicado Nº 20207400027563 del 17/03/2020</t>
  </si>
  <si>
    <t>Radicado Nº 20207400027563 del 17/03/2021</t>
  </si>
  <si>
    <t xml:space="preserve">Se realizo una (01) mesa de trabajo para promover la formalización, administración de la infraestructura Aeroportuaria con la Gobernación Guainía, (Esta acción se retomara después que pase la emergencia ocasionada por el coronavirus covid 19 </t>
  </si>
  <si>
    <t xml:space="preserve">Esta acción se reprogramo teniendo en cuenta que los esfuerzos y recursos de la Delegada están encaminados a enfrentar las medidas de  emergencia ocasionadas por el coronavirus covid 19 </t>
  </si>
  <si>
    <t>Se consolido el correo electrónico de los vigilados con el fin de actualizar la Base de datos</t>
  </si>
  <si>
    <t>Se realizaron (4) mesas de trabajo donde asistieron, Ciudadanía, Vigilados, Organizaciones Cívicas y otras Entidades
I, Mesa (Nº 18). Alcaldía de Riohacha - (Secretaria de infraestructura) - ST
II,  Mesa (Nº 19). Concesionario Vía 40 Express S.A.S. Bogotá - Girardot; - Interventoría Consorcio Seg - Incoplan - Agencia nacional de infraestructura - ST
III. Mesa (Nº 22). Policía del Departamento de Bolívar - Atlántico - DITRA - Interventoría - Concesionario - ST
VI. Mesa (Nº 23). Inspección de policía de Cartagena  -  Interventoría - Concesionario - ST</t>
  </si>
  <si>
    <t xml:space="preserve">Se realizaron tres (3) mesas de trabajo, socialización de las Normas Técnicas de Accesibilidad - Normativa, alcance e implementación en la infraestructura vial en el marco de la Guía técnica de Auditorias e inspecciones vial  de seguridad en Colombia.
I, Mesa (Nº 15). Agencia Nacional  de Seguridad Vial ANSV  (incluido Observatorio) -  ST
II,  Mesa (Nº 17). Concesión Autopista Rio Magdalena S.A.S - Interventoría - ANI - ST
III. Mesa (Nº 20). Concesionarios alternativas viales S.A.S - Interventoría Consorcio vial Colombia 2015 - Agencia nacional de infraestructura - ST </t>
  </si>
  <si>
    <t>MiltonPuentes</t>
  </si>
  <si>
    <t>Se realizaron tres (3) mesas de trabajo con el fin de identificar y hacer seguimiento a sectores críticos de accidentalidad 
I, Mesa (Nº 16). Helios Consorcio Vial,  Interventoría, ANI, Supertransporte, DITRA
II,  Mesa (Nº 24).Concesión Vial de los Llanos SAS - Interventoría - ANI - ST - DITRA
III. Mesa (Nº 25). Concesión Accesos Norte de Bogotá- Interventoría - ANI - ST - DIT</t>
  </si>
  <si>
    <t>Se realizaron 24 visitas de inspección  para la verificación del seguimiento del programa SETA 2019
i. Infraestructura Carretera Concesionada 18 
ii. Infraestructura Aérea Concesionada  2
iii. Terminales de Transporte  Terrestre Automotor 4</t>
  </si>
  <si>
    <t>Se realizaron (09) inspecciones correspondientes al PGS,  para una cobertura adicional de 06 vigilados  y una cobertura total en lo corrido del año de 22 vigilados</t>
  </si>
  <si>
    <t xml:space="preserve">Se realizaron 1417 acciones a los diferentes tipos de vigilados para dar cumplimiento a las medidas adoptadas y directrices impartidas por las diferentes entidades del Gobierno Nacional (Decretos, resoluciones, circulares),  para la prevención, contención y mitigación del covid 19, se realizaron por medio de correos electrónicos, notificación personal, notificación regional, audios, llamadas, correo 4/72, visitas in situ,  se realizó una  Verificación periódica cada 6 horas y reportes diarios, identificación de  concesiones y estaciones de peaje que estaban cobrando peajes para cualquier tipo de vehículo y/o usuarios, se solicitó información tendientes subsanar las observaciones de las inspecciones hechas por la Contraloría general de Nación, a continuación se detalla Nº de acciones por tipo de vigilado
Aspectos subjetivos y objetivos                                             251
Dirección General Aero civil                                                           2 
Empresas de Transporte Aéreo ETA'S                                  276 
IAC - Infraestructura Aeroportuaria Concesionada      15 
IANC - Aerocivil: Infraestructura Aeroportuaria NO Concesionada  16
ICC - Infraestructura Carretera Concesionada              105
OF - Operadores Férreos                                                                     2
Supervisados en General                                                             658 
TTTAM - Terminales de Transporte Terrestre Automotor de Pasajeros por carretera 92 </t>
  </si>
  <si>
    <t>domingo, 12 de abril de 2020</t>
  </si>
  <si>
    <t>Teniendo en cuenta la situación de emergencia no fue posible la realización del mismo.</t>
  </si>
  <si>
    <t xml:space="preserve"> Base Derechos de petición </t>
  </si>
  <si>
    <t>margaretfurnieles</t>
  </si>
  <si>
    <t>https://www.supertransporte.gov.co/index.php/delegada-para-la-proteccion-de-usuarios/</t>
  </si>
  <si>
    <t xml:space="preserve">LIstas de asistencia </t>
  </si>
  <si>
    <t>La actividad está pendiente de aprobación del ministerio de Transporte</t>
  </si>
  <si>
    <t>Correo de cronograma de realización de IPP</t>
  </si>
  <si>
    <t>Actas de visita multipropósito</t>
  </si>
  <si>
    <t>Compartida PQR proteccion a usuarios / PQR DPU 2020</t>
  </si>
  <si>
    <t>paolarayo</t>
  </si>
  <si>
    <t>Compartida PQR proteccion a usuarios / Dirección de invesigaciones</t>
  </si>
  <si>
    <t>Campaña alerta cierre de la vía San Gil / Bucaramanga
Capampaña Cartilla Transporte Aéreo</t>
  </si>
  <si>
    <t>martes, 07 de abril de 2020</t>
  </si>
  <si>
    <t xml:space="preserve">Evid Act. 1 PAI Marzo. Derechos de Petición. : Se recibieron 98 derechos de petición en el mes de marzo, se respodienron 75, se trasladaron internamiento 2 y 1 se traslado a autoridad competente. </t>
  </si>
  <si>
    <t>Evid Activ. 2 a 10. PAI Marzo. Gestión Superintendente Delegado de Puertos. : No se emitieron actos administativos de apertura de investigación.</t>
  </si>
  <si>
    <t>Evid Activ. 2 a 10. PAI Marzo. Gestión Superintendente Delegado de Puertos. : Se emitió una actuación administrativa de etapa probatoria.</t>
  </si>
  <si>
    <t>Evid Activ. 2 a 10. PAI Marzo. Gestión Superintendente Delegado de Puertos. : Se emitió un acto administrativo de alegatos.</t>
  </si>
  <si>
    <t>Evid Activ. 2 a 10. PAI Marzo. Gestión Superintendente Delegado de Puertos. : Se emitieron doce decisiones de fondo.</t>
  </si>
  <si>
    <t>Evid Activ. 2 a 10. PAI Marzo. Gestión Superintendente Delegado de Puertos. : Se emitieron dos actos administrativos de recursos de reposición.</t>
  </si>
  <si>
    <t xml:space="preserve">Evid Activ. 2 a 10. PAI Marzo. Gestión Superintendente Delegado de Puertos. : No se emitieron revocatorias directas. </t>
  </si>
  <si>
    <t>Evid Activ. 2 a 10. PAI Marzo. Gestión Superintendente Delegado de Puertos. : No se emitieron recursos de apelación.</t>
  </si>
  <si>
    <t>Evid Activ. 2 a 10. PAI Marzo. Gestión Superintendente Delegado de Puertos. : No se emitieron recursos de queja.</t>
  </si>
  <si>
    <t>N.A. : Se han realizado dos reuniones sobre este proyecto, una reunión de coordinación con contratación para evaluar desde el punto de vista contractual como desarrollar el proyecto, toda vez que en el 2019 no se logró llevar a cabo (Actividad realizada en 2020). y la segunda es una reunión interna de coordinación con Nestor y Adriana para definir el alcance del proyecto.
No se indica avance toda vez que estamos en la etapa previa y el proyecto como tal no ha iniciado.</t>
  </si>
  <si>
    <t>Evid Act. 12. PAI Marzo. Acciones Indicadores de Eficiencia Portuaria : Se realizó actualización del Informe de  Indicadores de Eficiencia portuaria en fecha  06/03/2020 incluyendo año 2019 y fue enviado a la Directora de PyP y al Delegado de Puertos</t>
  </si>
  <si>
    <t xml:space="preserve">Evid Act. 13. PAI Marzo. Publicacion Inf Indicadores de Eficiencia Portuaria : Se publicó en la pagina web de la entidad, los Indicadores de Eficencia Portuaria. </t>
  </si>
  <si>
    <t xml:space="preserve"> : </t>
  </si>
  <si>
    <t>Evid Act. 15 PAI Marzo Inf Reunión Consejo Ejecutivo Mesa sectorial Transporte Fluvial 26 Marzo.
Evid Act. 15 PAI Marzo. Asistencia reunion con Fenalco.
Evid Act. 15. PAI Marzo. ACTA SESIÓN VIRTUAL 24 COMITÉ FACILITACIÓN DE COMERCIO.
Evid Act. 15. PAI Marzo. Comité coordinación MT- ST-DIMAR.
Evid Act. 15. PAI Marzo. Lista asistencia FENALCO.
Evid Act. 15. PAI Marzo. Mesa de facilitación Cartagena.
Evid Act. 15. PAI Marzo. Presentación mesa sectorial servicios portuarios.
Evid Act. 15. PAI Marzo. Sesión Virtual 22 Comité Facilitación de Comercio.
Evid Act. 15. PAI Marzo. Sesion Virtual 23 Comité Facilitación de Comercio y Nodos de Facilitación.
Evid Act. 15. PAI Marzo. Sesión Virtual Alianzas Logísticas (20 marzo 2020)
Evid Act. 15. PAI Marzo. Acta Reunion Implementacion electrónica BL.
Evid Act. 15. PAI Marzo. Comite Coordinación MT-Dimar 3mar2020 : Se participó en los siguientes eventos:  1. Mesa Sectorial de Servicios Portuarios -No hubo asistencia dado que el SENA tuvo problemas con el sistema, esta fue virtual. – Se envía presentación. (6 de marzo 2020); 2. II Reunión del Consejo Ejecutivo de la Mesa Sectorial de Transporte Fluvial - Se envía el Informe realizado por la Delegatura de Puertos (26 de marzo 2020); 3. Invitación de FENALCO- Ciudad de Cali, (se adjunta lista de asistencia y evidencia fotográfica) Asistió: Directora P y P- 11 de marzo 2020; 4. La ST participó en el Comité de facilitación de comercio en Cartagena – 6 de marzo 2020; 5. La ST participó en el Comité de coordinación entre entidades MT, DIMAR, ST- 12 de marzo 2020; 6. La ST participó en el PMU PUERTOS- Acta Comité de Facilitación de Comercio No. 22- 19 de marzo 2020; 7. La ST participó en la reunión de Alianzas Logísticas- 20 de marzo 2020; 8. La ST participó en la sesión virtual 23 comité facilitación de comercio y nodos de facilitación – 24 de marzo 2020; 9. La ST participó en la sesión 24 comité facilitación de comercio y nodos de facilitación - 27 de marzo 2020; 10. La ST participó en el Comité seguimiento implementación electrónica de BL, comodato y demás documentos- 30 de marzo 2020. Igualmente se participó en Comité Coordinación MT - DIMAR - ST</t>
  </si>
  <si>
    <t>N.A. : No se tenian actividades planeadas para este mes.</t>
  </si>
  <si>
    <t>Evid Act. 18. PAI Marzo Comunicacion a MT Radicado 20206300129501.
Evid Act. 18. PAI Marzo. Comunicacion Gobernacion VAupes radicado 20206300129481 : Socialización Campaña PP a las siguientes entidades: 1) Radicado No.  20206300129501 dirigido a Mintransporte, referente a Propuesta realización actividades conjuntas en Mitú, Vaupés, enmarcadas en la Campaña PP; 2) Radicado No.  20206300129481 dirigido a la Gobernación del Vaupés, referente a Propuesta Mesa de trabajo para el control y regulación del transporte fluvial en Mitú, Vaupés, como actividad enmarcada en la Campaña PP.</t>
  </si>
  <si>
    <t xml:space="preserve">N.A. : No se planeó meta para esta actividad en el mes de marzo.  </t>
  </si>
  <si>
    <t>N.A. : El día 20 de marzo, se llevó a cabo reunión con el área de contratación, Camilo Orozco, Dra. Maria Pierina, Dr. Alvaro Ceballos y Ana Isabel Jiméz a efectos de verificar el estado del trámite e indicar cómo se iba a manejar el tema con el trabajo remoto, actualmente estamos en revisión de los estudios previos.</t>
  </si>
  <si>
    <t>N.A. : En el mes de Marzo no se reporta avance. Este es un lanzamiento que se iba a realizar durante el mes de Marzo, no obstante, no se ha realizado por todos los temas relacionados con la emergencia COVID-19.</t>
  </si>
  <si>
    <t xml:space="preserve">N.A. : No se reporta avance, es el lanzamiento de la misma y todavía no se ha programado fecha por parte del despacho de la Superintendente de Transporte. </t>
  </si>
  <si>
    <t xml:space="preserve">Evid Act. 24, 29 y 30. PAI Marzo. Proyeccion visitas marzo 2020 : Estaban previstos para la tercera semana de marzo, teníamos 10 operativos programados, no obstante, por la situación de emergencia por COVID-19 fueron aplazados.  </t>
  </si>
  <si>
    <t xml:space="preserve">Evid act. 25. PAI Marzo. Acta Reunion Sociedades Barranquilla-Rio Grande. 
Evid Act. 25. PAI Marzo. Acta reunión SP_ZonasPortuarias_Buenaventura_Tumaco-
Evid Act. 25. PAI Marzo. Acta Reunión ZPCartagena.
Evid. Act. 25. PAI Marzo. Acta Reunión Pasto  - Laguna de la Cocha.
Evid. Act. 25. PAI Marzo. Reunión con Gremios Puertos.
Evid Act. 25. PAI Marzo. Reunión virtual ZP Santa Marta : Se adjuntan evidencias mesas de trabajo La Cocha, se envían actas de reuniones virtuales Buenaventura/Tumaco, Acta Cartagena, Barranquilla/Zona Rio Magdalena, Presentación zona portuaria Santa Marta, Acta Gremios, 4 de estas mesas de trabajo son en atención al Covid-19,  </t>
  </si>
  <si>
    <t>N.A. : Se tenía programado 1 evento, no obstante, no se pudo llevar a cabo el mismo por la declaración de emergencia sanitaria COVID-19, toda vez que se tenía programado para la última semana de marzo.</t>
  </si>
  <si>
    <t>N.A. : No se elaboró el material, toda vez que estaba previsto elaborar el material de apoyo frente al curso de educación fluvial que se iba a desarrollar en Magangué, el cual quedó aplazado por la situación del COVID-19.</t>
  </si>
  <si>
    <t xml:space="preserve">Evid Act. 24, 29 y 30. PAI Marzo. Proyeccion visitas marzo 2020 : Se realizó una visita de supervision. </t>
  </si>
  <si>
    <t xml:space="preserve">Evid Act. 24, 29 y 30. PAI Marzo. Proyeccion visitas marzo 2020 : Se realizaron seis visitas de supervision. </t>
  </si>
  <si>
    <t xml:space="preserve">N.A. : Durante el mes de marzo no se presenta reporte, toda vez que para el mismo se estableció reporte bimensual.  </t>
  </si>
  <si>
    <t>Evid Act. 32. PAI Marzo Registro aprobaciones Operador Portuario : 6 aprobaciones de registro de Operador Portuario.  (Este reporte es por demanda), se puede evidenciar en Inteligencia de Negocios.  (se adjunta documento con memorandos y fecha de aprobación)</t>
  </si>
  <si>
    <t xml:space="preserve">N.A. : En el mes de Marzo no hay avances, el formato para entregar está en revisión por parte de los delegados. </t>
  </si>
  <si>
    <t xml:space="preserve">Evid Act. 34. PAI Marzo. Radicado 20206300134111 sol inf para fusion x absorcion. : Mediante radicado No. 20205320064992 del 23 de enero de 2020, presentaron solicitud para autorización de Fusión por Absorción entre las sociedades  BUREAU VERITAS COLOMBIA LTDA NIT 800.184.195-9 (Absorbente)  y  TECNICONTROL SAS  NIT 860.035.996-1 (Absorbida), realizamos revisión previa jurídica, financiera y contable, para lo cual solicitamos información adicional mediante radicado No. 20206300134111 del 03/03/2020, a la cual el vigilado no ha emitido respuesta, por lo cual el trámite no se ha podido finalizar. </t>
  </si>
  <si>
    <t>N.A. : No se realizo actividad en este mes.</t>
  </si>
  <si>
    <t xml:space="preserve">N.A. : Se recibió solicitud de concepto de RCTO de la SPR Barranquilla la cual se encuentra en revision. </t>
  </si>
  <si>
    <t xml:space="preserve">Evid Act. 38. PAI Marzo. PQR's en Investigaciones : La Direccion de Promoción y Prevención no remitió PQR's a la Direccion de Investigaciones que fueran susceptibles de proceso administrativo. </t>
  </si>
  <si>
    <t>Evid Activ. 39 a 45. PAI Marzo. Gestión Direccion de Investigaciones. : No se elaboraron averiguaciones preliminares.</t>
  </si>
  <si>
    <t>Evid Activ. 39 a 45. PAI Marzo. Gestión Direccion de Investigaciones. : Se elaboraron 9 actos administrativos de apertura de investigación.</t>
  </si>
  <si>
    <t xml:space="preserve">Evid Activ. 39 a 45. PAI Marzo. Gestión Direccion de Investigaciones. : Se elaboraron 2 actuaciones administrativas de etapa aprobatoria. </t>
  </si>
  <si>
    <t>Evid Activ. 39 a 45. PAI Marzo. Gestión Direccion de Investigaciones. : Se elaboraron 9 actuaciones administrativas de alegatos.</t>
  </si>
  <si>
    <t xml:space="preserve">Evid Activ. 39 a 45. PAI Marzo. Gestión Direccion de Investigaciones. : No se emitieron decisiones de fondo. </t>
  </si>
  <si>
    <t>Evid Activ. 39 a 45. PAI Marzo. Gestión Direccion de Investigaciones. : No se emitieron recursos de reposición.</t>
  </si>
  <si>
    <t xml:space="preserve">Evid Activ. 39 a 45. PAI Marzo. Gestión Direccion de Investigaciones. : No se emitieron revocatorias directas. </t>
  </si>
  <si>
    <t>AnnySampayo</t>
  </si>
  <si>
    <t>En el mes de marzo no se asisitió a ninguna reunión teniendo en cuenta la emergencia que vive el país por el COVID 19</t>
  </si>
  <si>
    <t>En el mes de marzo no se asisitió a ninguna capacitación externa</t>
  </si>
  <si>
    <t>En el mes de marzo no se realizó socialización a vigilados</t>
  </si>
  <si>
    <t>En el mes de marzo no se enviaron contenidos para campañas</t>
  </si>
  <si>
    <t>En el mes de marzo no se presentaron auditorias de formalización extraordinarias</t>
  </si>
  <si>
    <t>Este informe se presenta cada dos meses por los tanto no se reporta en este mes</t>
  </si>
  <si>
    <t>En el mes de marzo no se presentaron solicitudes de fusiones, escisiones y transformaciones</t>
  </si>
  <si>
    <t>En el mes de marzo no se presentaron solicitudes</t>
  </si>
  <si>
    <t>NatalyLeon</t>
  </si>
  <si>
    <t>En el mes de marzo se realizaron 9 capacitaciones internas dirigidas a los vigilados.
EVIDENCIA: CAPACITACIONES INTERNAS</t>
  </si>
  <si>
    <t>En el mes de marzo se realizaron 9 auditorias de formalización.
EVIDENCIA: AUDITORIAS DE FORMALIZACIÓN MARZO 2020</t>
  </si>
  <si>
    <t>En mes de marzo se envió el respectivo reporte de registro de vigilados.
EVIDENCIA: REGISTRO DE VIGILADOS</t>
  </si>
  <si>
    <t>En el mes de marzo se realizo el preregistro de los contratos de temporada alta de semana santa, por motivos de la emergencia del COVID19 no se realizó la temporada alta.
EVIDENCIA: REGISTRO CONTRATOS TEMPORADA ALTA SEMANA SANTA</t>
  </si>
  <si>
    <t>En el mes de marzo se recibieron 12 solicitudes de SIPLAFT, las cuales se encuentran en trámite.
EVIDENCIA: SOLICITUDES SIPLAFT MARZO</t>
  </si>
  <si>
    <t>En el mes de marzo no se practicaron pruebas</t>
  </si>
  <si>
    <t>En el mes de marzo no hubo procesos con cierre probatorio para trasladar a alegatos de conclusión</t>
  </si>
  <si>
    <t>En el mes de marzo no se presentaron recursos de reposición</t>
  </si>
  <si>
    <t>En el mes de marzo no se presentaron solicitudes de recursos de apelación</t>
  </si>
  <si>
    <t>En el mes de marzo no se presentaron recursos de queja</t>
  </si>
  <si>
    <t>En el mes de marzo no se presentaron revocatorias directas</t>
  </si>
  <si>
    <t>Esta actividad se desarrollará en el transcurso de la vigencia 2020</t>
  </si>
  <si>
    <t>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t>
  </si>
  <si>
    <t>En el mes de marzo se recibieron 5 solicitudes y se dió trámite a 9 solicitudes incluidas algunas pendientes del mes anterior.
EVIDENCIA: SOLICITUDES DE IMPLEMENTACIÓN SICOV MARZO 2020</t>
  </si>
  <si>
    <t>En el mes de marzo se tramitaron 10 derechos de petición.
EVIDENCIA: DERECHOS DE PETICIÓN DESPACHO TRÁNSITO</t>
  </si>
  <si>
    <t>En el mes de marzo se fallaron 28 procesos.
EVIDENCIA: BASE INVESTIGACIONES Y CONTROL</t>
  </si>
  <si>
    <t>En el mes de marzo se presentaron 6 recursos de reposición y se resolvieron 15 recursos de reposición.
EVIDENCIA: BASE INVESTIGACIONES Y CONTROL</t>
  </si>
  <si>
    <t>En el mes de marzo se resolvió 1 revocatoria directa.
EVIDENCIA: BASE INVESTIGACIONES Y CONTROL</t>
  </si>
  <si>
    <t>En el mes de marzo se recibieron 44 solicitudes de revocatoria directa y se resolvieron 14.
EVIDENCIA: BASE IUIT DESPACHO</t>
  </si>
  <si>
    <t>1. Radicado No. 2020200023513, comunicación informe  de Evaluación sobre la atención de quejas, sugerencias y reclamos PQR’S.
2. Radicado No. 20202000024343, Comunicación Informe de Seguimiento al Sistema de Información y Gestión del Empleo Público &amp;quot;SIGEP”.
3.  Radicado No. 20202000025743, Respuesta a solicitud Alcance anteproyecto de presupuesto 2020 y 2021, Corrección cronograma de trabajo OAP.
4. Correo Institucional Superintendencia de Transporte. 5 de marzo de 2020. Comunicación Certificado de Diligencimiento FURAG 2019 Superintendencia de Transporte
5. Correo Institucional del reporte de información diligenciada en el formulario Derechos de Autor del dia 16 de marzo de 2020.
6. certificado_356_20200229_Gestión Contractual con corte al 29 de febrero de 2020.</t>
  </si>
  <si>
    <t>1. Radicado No. 20202000027713, Respuesta memo 20205010026573 del 16 de marzo2020, Espediente CID-2018-510-041.
2. Radicado No.20202000029243, Respuesta Memorando N° 20205010027753 del 17 de marzo de 2020 con alcance 20205010028353 del 19 de marzo de 2020, solicitud de información expediente CDI-2019-510-045, H 01 (2019)- Dirección Administrativa.</t>
  </si>
  <si>
    <t>lunes, 6 de abril de 2020</t>
  </si>
  <si>
    <t>Se gestionaron las solicitudes, comunicaciones y denuncias que radicaron a la OTIC. Archivo: ACT-1-Solicitudes a la OTI.xlsx</t>
  </si>
  <si>
    <t>Se adelanta el 50% del levantamiento de información para el Sistema Único de Trámites, donde se define información para los módulos: Registro de conductores de transporte especial, Contratos de temporada alta, Gestión de vigilados, Reporte de Estados Financieros, Biblioteca virtual, Gestión y seguimiento de actividades, Gestión de investigaciones, Módulo de autorizaciones. Archivo: ACT-2-Documentación técnica Procesos-SUT - En curso.pdf</t>
  </si>
  <si>
    <t>Se desarrollaron e implementaron las siguientes soluciones : Estados de cuentas, Notificaciones, PQR, Vinculación de Expedientes - IUIT CE, Visitas Promoción y Prevención. Archivo: ACT-5-Desarrollos e Implementaciones.zip</t>
  </si>
  <si>
    <t>Se generan Estudios Previos y Anexo técnico para la Contratación del Sistema de Gestión Documental y son enviados para revisión del área de Gestión Documental. Archivo: ACT-09-Estudios Previos Gestión Documental.zip</t>
  </si>
  <si>
    <t>Se realiza configuración en el firewall para el IPv6, se recibe del proveedor CLARO el rango de direcciones IP´s asignadas para la Supertransporte. Archivo: ACT-18-AVANCE EN LA IMPLEMENTACIÓN IPv6 marzo 2020.pdf</t>
  </si>
  <si>
    <t>Reporte de gestión de incidentes en el GLPI para el mes de Marzo. Archivo: ACT-25-Reporte GLPI marzo 2020.pdf</t>
  </si>
  <si>
    <t>Se revisan software en el mercado que manejarn la gestión de inventarios, con el objetivo de consolidar los requerimientos de la entidad para el software de almacén y así iniciar un sondeo de mercado. Archivo: ACT-27-Comparación de cotizaciones SOFT almacén.pdf</t>
  </si>
  <si>
    <t>Se implementa la generación de informes dinámicos, a través de tableros de control de ARCGIS. https://supertransporte.maps.arcgis.com/apps/opsdashboard/index.html#/c1ba02ee44f24a59a2e7ed64a7144cc9</t>
  </si>
  <si>
    <t>ClaudiaNiño</t>
  </si>
  <si>
    <t>Se generan tableros de control para los Centros de Reconocimientos de Conductores - CRC, peajes, Reportes de operación de terminales de transporte del país, entre otros.
https://app.powerbi.com/view?r=eyJrIjoiNzUzZTRlMTUtMWUyMi00MjlmLTg2ODMtYTFlNzAzZmQ1MGE4IiwidCI6IjAyZjMzOGMyLTVkZmEtNGNlOS05ZWQxLTJlNmY1NTI0Y2M3NSIsImMiOjR9
https://app.powerbi.com/view?r=eyJrIjoiYTk4ZDM3ZmQtNTM4NC00ZTlhLTlmNjEtMjBiZjBjZjNkNWVjIiwidCI6IjAyZjMzOGMyLTVkZmEtNGNlOS05ZWQxLTJlNmY1NTI0Y2M3NSIsImMiOjR9</t>
  </si>
  <si>
    <t>Se genera borrador del documento de prevención y gestión de incidentes 2020. Archivo: ACT-19-BORRADOR PREVENCION Y GESTION DE INCIDENTES 2020.pdf.
Se inicia borrador de actualización de la Política de Gobierno Digital. Archivo: ACT-19-BORRADOR POLITICA SE SEGURIDAD 2020.pdf
Se registra avance en la matriz del MSPI. Archivo: ACT-19-articles-5482_Instrumento_Evaluacion_MSPI a 31032020.xlsx</t>
  </si>
  <si>
    <t>Implementación de DRP en la nube con oracle para respaldar información de algunos aplicativos de la entidad. 
Implementación de VPNs para funcionarios y contratistas de la Supertransporte para trabajo en casa. Archivo: ACT-30-Reporte Conexiones VPN.pdf
Implementación de Teams y sharepoint como herramientas para permitir a los funcionarios y contratistas cumplir sus labores diarias a través del trabajo en casa.
Implementación de Chat para atención al usuario. Archivo: ACT-30-Chat.pdf</t>
  </si>
  <si>
    <t>NA</t>
  </si>
  <si>
    <t>Se elaboró Modelo de contrato para nueva sede</t>
  </si>
  <si>
    <t>RocioOviedo</t>
  </si>
  <si>
    <t xml:space="preserve">Se ejecutáron 529115747 </t>
  </si>
  <si>
    <t>Se publicaron 19 contratos</t>
  </si>
  <si>
    <t>se ejecutaron 9 actividades PIGA</t>
  </si>
  <si>
    <t>Se solicitaron y revisaron propuestas de implementacion de software</t>
  </si>
  <si>
    <t xml:space="preserve">En febrero quedó un derecho de peticion pendiente para marzo  y es remitido por competencia interna a la Delegada de Transito </t>
  </si>
  <si>
    <t>Se recibieron 409 pqr, se ha dado respuesta a 641</t>
  </si>
  <si>
    <t>Se realizan 86 constancias de ejecutorias</t>
  </si>
  <si>
    <t>Se recibieron 286 radicados por el modulo de gestion documental y se resolvieron 241</t>
  </si>
  <si>
    <t>Se realizó la notificacion personal por ventanilla de 92 resoluciones</t>
  </si>
  <si>
    <t>Se realizo la radicacion por medio de ventanilla unica de radicacion de 6219 documentos, 258 iuit, 1071 por medio de la pagina web, 36 por call center y 6 por el #767</t>
  </si>
  <si>
    <t>Se realiza la radicacion de 1748 memorandos</t>
  </si>
  <si>
    <t>Se envian 5884 radicados por medio fisico, correo electronico 1937 y se realizan 506 devoluciones</t>
  </si>
  <si>
    <t>Se realiza la publicacion del documento del Sistema Integrado de Conservacion</t>
  </si>
  <si>
    <t>no hay actividad</t>
  </si>
  <si>
    <t>Se radicaron 1959 resoluciones en el mes de marzo, de las cuales se notificaron por medio electronico 710, personales 92, por aviso 1548 y por publicacion en pagina web 480, de meses anteriores 1428 notificaciones</t>
  </si>
  <si>
    <t>SandraUcros</t>
  </si>
  <si>
    <t xml:space="preserve">Se adjunta la ejecucion presupuestal de fucionamiento del mes de marzo </t>
  </si>
  <si>
    <t xml:space="preserve">Se adjunta la ejecucion presupuestal del mes de marzo </t>
  </si>
  <si>
    <t>No se realizaron devoluciones por concepto de consejo de estado</t>
  </si>
  <si>
    <t xml:space="preserve">No se realizaron devoluciones por concepto de saldo por mayor valor pagado </t>
  </si>
  <si>
    <t>No se presentaron infomes</t>
  </si>
  <si>
    <t>La ejecucion en pago fue del 97% respecto a las obligaciones del mes de Marzo de 2020, se adjunta la ejecucion presupuestal del mes de Marzo de 2020</t>
  </si>
  <si>
    <t>se adjunta el informe de recuado por concepto de contribucion especial vigencia 2019 a corte marzo 2020</t>
  </si>
  <si>
    <t>No se llevo a cabo ningun comite de cartera en el mes de marzo de 2020</t>
  </si>
  <si>
    <t>pendiente la informacion</t>
  </si>
  <si>
    <t>SandraDiaz</t>
  </si>
  <si>
    <t>viernes, 10 de abril de 2020</t>
  </si>
  <si>
    <t>Ajustes al plan de acción para aumentar puntuación en autodiagnostico de Gestión del conocimiento Entrega del plan de acción por medio de correo electrónico</t>
  </si>
  <si>
    <t>se inicio nuevo proyecto de instructivo (carpeta compratida)</t>
  </si>
  <si>
    <t>a 31 de enero de 2020 se estructuran nuevamente los estudios previos, adoptando las actualizaciones en el PNFC que emitió la Función Pública, debido a emergencia sanitaria.</t>
  </si>
  <si>
    <t>para el mes de marzo se tenía programó una actividad que fue el día 6 de marzo, celebración del día de la mujer, donde participaron todas las mujeres de la Entidad, se llevó a cabo en el Colegio Agustiniano y se contó con la participación de la presentadora Claudia Palacios.</t>
  </si>
  <si>
    <t>Reunión mensual Copasst realizada por medio de teams -Acta reunión; Inducción - Aplazada por emergencia sanitaria Covid – 19; Comunicaciones correspondientes a los subprogramas del SG-SST- Correos electrónicos masivos; Seguimiento teletrabajo- Dadas las circunstancias por covid-19 se reporta a la ARL que los funcionarios y contratistas realizarán trabajo desde casa; Capacitación Brigada de emergencia, correo electrónico con invitación a taller de primeros auxilios - Debido a que no puede hacerse de manera presencial por la contingencia del Covid - 19, la ARL Positiva invita al Taller de primeros auxilios de manera virtual; Capacitación seguridad vial- Se reprograma debido a que el taller es presencial y se estaba en aislamiento obligatorio; Ausentismo Se realiza medición del ausentismo por medio de las incapacidades que reportan los funcionarios, como evidencia están los indicadores de gestión del SST; Programa entorno laboral saludable-Pantallazos de las clases realizadas por medio de Teams - eviedencia actividad física; PVE Psicosocial Correo masivo manejo del estrés; PVE Biomecanico Correos masivos  sobre ergonomia  en casa; Control  y seguimiento de la accidentalidad se realiza medición por medio de los indicadores de gestión</t>
  </si>
  <si>
    <t>Plan realizado</t>
  </si>
  <si>
    <t>Para el mes de marzo llegaron 3 peticiones que están siendo proyectadas</t>
  </si>
  <si>
    <t xml:space="preserve">Gestionar la información en el SIGEP (Servidores Públicos) - Monitoreo y seguimiento de SIGEP. (Documento en Excel actualizado a 31 de marzo);
Verificar la información cargada en el SIGEP (reporte actualizado);
Contar con un mecanismo de información que permita visualizar en tiempo real la planta de personal y generar reportes, articulado con la nómina o independiente, diferenciando: Planta global y planta estructural, por grupos internos de trabajo (Cuadro Excel actualizado a 31 de marzo);
Contar con un mecanismo de información que permita visualizar en tiempo real la planta de personal y generar reportes, articulado con la nómina o independiente, diferenciando: Tipos de vinculación, nivel, código y grado. Antigüedad en el Estado, nivel académico y género. Cargos en vacancia definitiva o temporal por niveles; Perfiles de Empleos, Personas con discapacidad, pre pensionados, cabezas de familia, pertenecientes a grupos Étnicos o con fuero sindical. (cuadro de caracterización en Excel y actualizado a 31 de marzo);
Contar con mecanismos para verificar si existen servidores de carrera administrativa con derecho preferencial para ser encargados. (Cuadro Excel actualizado);
Contar con la trazabilidad electrónica o física de la historia laboral de cada servidor (base de datos actualizada de hojas de vida);
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 (cuadro Excel actualizado, situaciones administrativas) </t>
  </si>
  <si>
    <t>no se ha presentado ningun acto administrativo para revision y firma sobre devolucion de la contribucion especial</t>
  </si>
  <si>
    <t>se hicieron 3 reuniones de coordinacion de secretaría general para hacer seguimiento a la ejecuion del presupuesto</t>
  </si>
  <si>
    <t>se hicieron 3 reuniones de coordinacion de secretaría general para hacer seguimiento al plan de aquisiscones de la entidad</t>
  </si>
  <si>
    <t>actividad que esta programam para ser cumplida a 30 de abril del 2020</t>
  </si>
  <si>
    <t>Actividad programada para ser terminada el 15  de junio de 2020</t>
  </si>
  <si>
    <t>Actividad programada para ser terminada el 31 de julio de 2020</t>
  </si>
  <si>
    <t>Actividad programada para ser terminada el 31 de julio de 2021</t>
  </si>
  <si>
    <t>viernes, 3 de abril de 2020</t>
  </si>
  <si>
    <t>Se realizo infome especifico sobre funciones de TH y se adealnto el plan de trabajo de SG para este proceso y DirAdmin</t>
  </si>
  <si>
    <t>Se aplicaron autodiagnósticos de: Servicio al Ciudadano, Trasparencia, Racionalización de Tramites, Integridad. Archivos que reposan en SharePoint: Autodiagnósticos MIPG.</t>
  </si>
  <si>
    <t>Se definio Plan de Acción para los Autodiagnósticos de Integridad y Racionalización de Trámites.</t>
  </si>
  <si>
    <t>Se realizó la verificación del Reporte del II2019 del Documento Conpes 3744</t>
  </si>
  <si>
    <t>Se informo a la Delegatura de Puertos sobre los cambios en el reporte financiero en el SisConpes</t>
  </si>
  <si>
    <t>Se solicitó a la Delegatura de Puertos la designación del funcionario que reempazaria a Isaac y ún no lo han contratado para recibir la capacitación</t>
  </si>
  <si>
    <t>Se coordinó reunión con el Dane y las directivas de la Supertransporte, y el Dane canceló la reunión por el Coronavirus y será reprogramada posterior a que termine el aislamiento, además, se han realizado dos reuniones con el equipo del Boletin de Trafico Portuario</t>
  </si>
  <si>
    <t>JeffersonRamirez</t>
  </si>
  <si>
    <t xml:space="preserve">Para el Periodo se solicito modificación de las lineas de inversión acorde a lo justificados por las dependencias y según necesidades de ejecución, con la versión No. 4 del PAA publicado en página web. </t>
  </si>
  <si>
    <t>Se realizó el seguimiento en el aplicativo SPI acorde a lo Obligado se evidencia un avance en $640118052 a corte de Marzo 2020. Se anexa los reportes respectivos.</t>
  </si>
  <si>
    <t>Se realizó el seguimiento en el aplicativo SUIIF reportado por la Dirección Financiera y en Seguimiento al PAA se reportan valores suscritos para proyectos de Inversión de $337 Millones según corte de Marzo 2020.</t>
  </si>
  <si>
    <t>Se generaron insumos pero por contignecia no se aplicaron las campañas para visualización en la entidad. Se modificara para envió vía correo mes de Abril.</t>
  </si>
  <si>
    <t>NidiaTorres</t>
  </si>
  <si>
    <t>IsabelRodriguez</t>
  </si>
  <si>
    <t>En seguimiento de gestión de PQRS se reporta un total de18 radicados gestionados en el periodo.</t>
  </si>
  <si>
    <t>Se realiza procesos de acompañamiento a las Dependencias, se modifica el reporte de seguimiento de indicadores a corte de Marzo por coyuntura COVID-19. Actualización de Herramienta de Seguimiento PAI.</t>
  </si>
  <si>
    <t>DCI-ACT_16;Delegatura_de_Concesiones_e_Infraestructura;Dirección_de_Promoción_y_Prevención_Concesiones_e_Infraestructura</t>
  </si>
  <si>
    <t>DCI-ACT_35;Delegatura_de_Concesiones_e_Infraestructura;Dirección_de_Investigaciones_de_Concesiones_e_Infraestructura</t>
  </si>
  <si>
    <t>DPU-ACT_09;Delegatura_de_Protección_al_Usuario;Dirección_de_Prevención_Promoción_y_Atención_a_Usuarios_Sector_Transporte</t>
  </si>
  <si>
    <t>DPU-ACT_10;Delegatura_de_Protección_al_Usuario;Dirección_de_Prevención_Promoción_y_Atención_a_Usuarios_Sector_Transporte</t>
  </si>
  <si>
    <t>DPU-ACT_11;Delegatura_de_Protección_al_Usuario;Dirección_de_Prevención_Promoción_y_Atención_a_Usuarios_Sector_Transporte</t>
  </si>
  <si>
    <t>DPU-ACT_12;Delegatura_de_Protección_al_Usuario;Dirección_de_Prevención_Promoción_y_Atención_a_Usuarios_Sector_Transporte</t>
  </si>
  <si>
    <t>DPU-ACT_13;Delegatura_de_Protección_al_Usuario;Dirección_de_Prevención_Promoción_y_Atención_a_Usuarios_Sector_Transporte</t>
  </si>
  <si>
    <t>DPU-ACT_14;Delegatura_de_Protección_al_Usuario;Dirección_de_Prevención_Promoción_y_Atención_a_Usuarios_Sector_Transporte</t>
  </si>
  <si>
    <t>DPU-ACT_15;Delegatura_de_Protección_al_Usuario;Dirección_de_Prevención_Promoción_y_Atención_a_Usuarios_Sector_Transporte</t>
  </si>
  <si>
    <t>DPU-ACT_16;Delegatura_de_Protección_al_Usuario;Dirección_de_Prevención_Promoción_y_Atención_a_Usuarios_Sector_Transporte</t>
  </si>
  <si>
    <t>DPU-ACT_17;Delegatura_de_Protección_al_Usuario;Dirección_de_Prevención_Promoción_y_Atención_a_Usuarios_Sector_Transporte</t>
  </si>
  <si>
    <t>DPU-ACT_18;Delegatura_de_Protección_al_Usuario;Dirección_de_Prevención_Promoción_y_Atención_a_Usuarios_Sector_Transporte</t>
  </si>
  <si>
    <t>DPU-ACT_19;Delegatura_de_Protección_al_Usuario;Dirección_de_Prevención_Promoción_y_Atención_a_Usuarios_Sector_Transporte</t>
  </si>
  <si>
    <t>DPU-ACT_20;Delegatura_de_Protección_al_Usuario;Dirección_de_Prevención_Promoción_y_Atención_a_Usuarios_Sector_Transporte</t>
  </si>
  <si>
    <t>DPU-ACT_21;Delegatura_de_Protección_al_Usuario;Dirección_de_Prevención_Promoción_y_Atención_a_Usuarios_Sector_Transporte</t>
  </si>
  <si>
    <t>DPU-ACT_22;Delegatura_de_Protección_al_Usuario;Dirección_de_Prevención_Promoción_y_Atención_a_Usuarios_Sector_Transporte</t>
  </si>
  <si>
    <t>DPU-ACT_23;Delegatura_de_Protección_al_Usuario;Dirección_de_Prevención_Promoción_y_Atención_a_Usuarios_Sector_Transporte</t>
  </si>
  <si>
    <t>DTTTA-ACT_16;Delegatura_de_Transito_y_Transporte_Terrestre_Automotor;Dirección_de_Promoción_y_Prevención_Transito_y_Transporte_Terrestre_Automotor</t>
  </si>
  <si>
    <t>DTTTA-ACT_37;Delegatura_de_Transito_y_Transporte_Terrestre_Automotor;Dirección_de_Investigaciones_Transito_y_Transporte_Terrestre_Automotor</t>
  </si>
  <si>
    <t xml:space="preserve">Bases de Datos y sisteas de gestion documental de la OAJ </t>
  </si>
  <si>
    <t xml:space="preserve">Cristian Pareja </t>
  </si>
  <si>
    <t xml:space="preserve">Matriz de procesos de la OAJ y bases de datos del grupo de notificaciones </t>
  </si>
  <si>
    <t xml:space="preserve">Bases de datos de Defensa judicial y tutelas </t>
  </si>
  <si>
    <t xml:space="preserve">Bases de dato de Sometimiento a Control </t>
  </si>
  <si>
    <t xml:space="preserve">Bases de datos del Centro de Conciliacion </t>
  </si>
  <si>
    <t xml:space="preserve">Bases de datos del Grupo de Cobro Coactivo </t>
  </si>
  <si>
    <t>miércoles, 15 de abril de 2020</t>
  </si>
  <si>
    <t>En el mes de marzo se tramitaron 28 procesos.
EVIDENCIA: BASE INVESTIGACIONES Y CONTROL</t>
  </si>
  <si>
    <t>En el de marzo se fallaron 975 procesos.
EVIDENCIA: BASE IUIT DESPACHO</t>
  </si>
  <si>
    <t>En el mes de marzo se recibieron 18 PQR y se dio respuesta a 23.
EVIDENCIA: REPORTE PQR PYP MARZO PAI</t>
  </si>
  <si>
    <t>En el mes de marzo se recibió una solicitud de homologación para SICOV, la cual se encuentra en verificación.
EVIDENCIA: SOLICITUDES DE HOMOLOGACIÓN SICOV MARZO</t>
  </si>
  <si>
    <t>En el mes de marzo se recibieron 22 solicitudes de conceptos de sustentabilidad financiera y se tramitaron 36 solicitudes incluidas algunas que se encontraban pendientes del mes anterior.
EVIDENCIA: SOLICITUDES CONCEPTOS SUSTENTABILIDAD FINANCIERA MARZO 2020</t>
  </si>
  <si>
    <t>En el mes de marzo no se presentaron solicitudes de disminución de capital</t>
  </si>
  <si>
    <t>En el mes de marzo se recibieron 408 solicitudes de liberación de vehiculos, las cuales fueron tramitadas en su totalidad.
EVIDENCIA: INMOVILIZACIONES MARZO</t>
  </si>
  <si>
    <t>En el mes de marzo se recibieron 2983 denuncias, radicados y/o IUIT, se tramitaron 2904 radicados.
EVIDENCIA: BASE IUIT INVESTIGACIONES
BASE PQR INVESTIGACIONES</t>
  </si>
  <si>
    <t>De acuerdo a correo reportado se indica: 
1. cálculos actuariales 2005 a 2012 en cumplimiento sentencia OF ELAB PROY P.REV
2.concepto ante consulta 6147702-7712 conmutación pensional parcial OF ELAB PROY P.REV</t>
  </si>
  <si>
    <t>JesionDiaz</t>
  </si>
  <si>
    <t>5 Comunicados de Prensa para el corte Marzo.</t>
  </si>
  <si>
    <t>No se proyectaron actividades para el periodo.</t>
  </si>
  <si>
    <t>Presencia en Redes Sociales: Impresiones Totales 1200,000.
Total Seguidores:
Twitter: 2079
Facebook: 743
Instagram : 215</t>
  </si>
  <si>
    <t>Se generaron 8 Campañas:
#AccionesPorLaVida
#PrevenciónyAcciónDecreto457
#PrevenciónyAcciónCentrodeLogísticayTransporte
#PrevenciónyAcciónMedidasdelSectorTransporte
#PrevenciónyAcciónAdultoMayorAislamientoPreventivo
#PrevenciónyAcciónFacbookLive
#EvitaelCoronaVirus
#TeEscuchamos</t>
  </si>
  <si>
    <t>Se generaron 8 Campañas</t>
  </si>
  <si>
    <t>N/A.</t>
  </si>
  <si>
    <t>MARZO</t>
  </si>
  <si>
    <t>DISCIPLINARIO</t>
  </si>
  <si>
    <t xml:space="preserve">3 (AUTOS EN EL DESPACHO DE LA SECRETARIA GENERAL PARA FIRMA) </t>
  </si>
  <si>
    <t>CORREO ELECTRÓNICO, CON LA REMISIÓN DE TRES APERTURAS PRELIMINARES</t>
  </si>
  <si>
    <t>martes, 14 de abril de 2020</t>
  </si>
  <si>
    <t>El 11 de marzo de 2020 se realizó capacitación del Protocolo al Grupo de Atención al Ciudadano (El listado con la lista de asistencia reposa en físico en la oficina)</t>
  </si>
  <si>
    <t>ElianaQuintero</t>
  </si>
  <si>
    <t>Se realiza el respectivo seguimiento del call center, se adjuntan los informes de gestión de las dos líneas (018000915615 y #767 Opción #)</t>
  </si>
  <si>
    <t>Se presentó el Informe de Gestión mediante el Memorando con Rad. 20201000023823</t>
  </si>
  <si>
    <t>El procedimiento para el reporte de información por parte de las áreas se encuentra en proyección</t>
  </si>
  <si>
    <t>Informe Subjetivo</t>
  </si>
  <si>
    <t>Meta Objetivos PEI 2020</t>
  </si>
  <si>
    <t>Avance Objetivos 2020</t>
  </si>
  <si>
    <t xml:space="preserve"> |202003: Solicitudes recibidas por Aplicativo VIGIA y se les dio respuesta por el aplicativo de ORFEO; |202002: Radicados en los aplicativos orfeo y vigia; |202001: Aplicativos Orfeo y Vigia</t>
  </si>
  <si>
    <t xml:space="preserve"> |202003: N/A; |202002: Se enviaron 17 proyectos de resolucion abre investigacion Rad 20207400020803 ; |202001: N/A</t>
  </si>
  <si>
    <t xml:space="preserve"> |202003: Radicado Nº 20207400027563 del 17/03/2020; |202002: N/A; |202001: N/A</t>
  </si>
  <si>
    <t xml:space="preserve"> |202003: Radicado Nº 20207400027563 del 17/03/2021; |202002: N/A; |202001: N/A</t>
  </si>
  <si>
    <t xml:space="preserve"> |202003: N/A; |202002: Con memorando No. 20207400019563 del 26/02/2020; |202001: N/A</t>
  </si>
  <si>
    <t xml:space="preserve"> |202003: N/A; |202002: N/A; |202001: N/A</t>
  </si>
  <si>
    <t xml:space="preserve"> |202003: N/A; |202002: Se realizo una reunion con el Dr Jairo Clopatofsky alto consejero presidencial para la discapacidad, con el fin de dar a conocer la Política Pública de Discapacidad y conversar sobre la misionalidad de la entidad.   ; |202001: N/A</t>
  </si>
  <si>
    <t xml:space="preserve"> |202003: Solicitudes recibidas por Aplicativo VIGIA y se les dio respuesta por el aplicativo de ORFEO; |202002: Rdicados en el aplicativo Vigia y Orfeo ; |202001: Aplicativos Orfeo y Vigia</t>
  </si>
  <si>
    <t xml:space="preserve"> |202003: Se realizaron (4) mesas de trabajo donde asistieron, Ciudadanía, Vigilados, Organizaciones Cívicas y otras Entidades
I, Mesa (Nº 18). Alcaldía de Riohacha - (Secretaria de infraestructura) - ST
II,  Mesa (Nº 19). Concesionario Vía 40 Express S.A.S. Bogotá - Girardot; - Interventoría Consorcio Seg - Incoplan - Agencia nacional de infraestructura - ST
III. Mesa (Nº 22). Policía del Departamento de Bolívar - Atlántico - DITRA - Interventoría - Concesionario - ST
VI. Mesa (Nº 23). Inspección de policía de Cartagena  -  Interventoría - Concesionario - ST; |202002: Se realizaron (1)  una mesa de trabajo (No. 13 del 25/02/2020), con ST -ANI - Concesionario Alianza para el progreso Santana - Mocoa - Neiva - Interventoria, Mejorar los servicios de atencion al usuario por parte de la concesion ; |202001: Actas firmadas por los asistente, cuadro seguimiento mesas de trabajo Delgada de Concesiones e Infraestructura </t>
  </si>
  <si>
    <t xml:space="preserve"> |202003: Se realizaron tres (3) mesas de trabajo, socialización de las Normas Técnicas de Accesibilidad - Normativa, alcance e implementación en la infraestructura vial en el marco de la Guía técnica de Auditorias e inspecciones vial  de seguridad en Colombia.
I, Mesa (Nº 15). Agencia Nacional  de Seguridad Vial ANSV  (incluido Observatorio) -  ST
II,  Mesa (Nº 17). Concesión Autopista Rio Magdalena S.A.S - Interventoría - ANI - ST
III. Mesa (Nº 20). Concesionarios alternativas viales S.A.S - Interventoría Consorcio vial Colombia 2015 - Agencia nacional de infraestructura - ST ; |202002: Se realizo una (1) mesa de trabajo (No.4 del 11 de febrero de 2020)  con Concesionario Autopistas Urabà SAS - ANI - Consocio Interventor PEB -ET , Reconocimiento, avances en la implementacion de las normas técnicas Colombianas  para la infraestructura de transporte del Corredor Concesionado y reinduccion en el tema de accesibilidad a la infraestructura de transporte - Concesiones Carreteras en el marco del cumplimiento de la ley 1618 de 2013 y Decreto 1660 de 2003; |202001: N/A</t>
  </si>
  <si>
    <t xml:space="preserve"> |202003: Se realizo una (01) mesa de trabajo para promover la formalización, administración de la infraestructura Aeroportuaria con la Gobernación Guainía, (Esta acción se retomara después que pase la emergencia ocasionada por el coronavirus covid 19 ; |202002: N/A; |202001: N/A</t>
  </si>
  <si>
    <t xml:space="preserve"> |202003: Esta acción se reprogramo teniendo en cuenta que los esfuerzos y recursos de la Delegada están encaminados a enfrentar las medidas de  emergencia ocasionadas por el coronavirus covid 19 ; |202002: N/A; |202001: N/A</t>
  </si>
  <si>
    <t xml:space="preserve"> |202003: Se realizaron tres (3) mesas de trabajo con el fin de identificar y hacer seguimiento a sectores críticos de accidentalidad 
I, Mesa (Nº 16). Helios Consorcio Vial,  Interventoría, ANI, Supertransporte, DITRA
II,  Mesa (Nº 24).Concesión Vial de los Llanos SAS - Interventoría - ANI - ST - DITRA
III. Mesa (Nº 25). Concesión Accesos Norte de Bogotá- Interventoría - ANI - ST - DIT; |202002: se realizaron (5) mesas de trabajo (Nos 7, 8, 9, 10, 11), Socialización entre la ST y la UD –Contrato Interadministrativo No 670-2019 Reporte temporada festiva   y planes de contingencia ola invernal; |202001: Se realizo una mesa de trabajo para identificar sectores critico, Cuadro de seguimiento mesas de trabajo de la delegada de concesiones e infraestructura</t>
  </si>
  <si>
    <t xml:space="preserve"> |202003: Se realizaron 24 visitas de inspección  para la verificación del seguimiento del programa SETA 2019
i. Infraestructura Carretera Concesionada 18 
ii. Infraestructura Aérea Concesionada  2
iii. Terminales de Transporte  Terrestre Automotor 4; |202002: S realizaron (6) inspecciones de verificacion programas SETA;  Santa ana mocoa neiva consorcio infraestructura vial para colombia s.a.s.
2. Desarrollo vial del aburrá norte, niquia -bello-  el hatillo  -  hatovial
3. Corredor vial del centro occidente de cundinamarca
4. Santa marta - riohacha - paraguachón
5. Briceño - tunja -sogamoso  -   css constructores s.a.
6. Antioquia bolívar:  caucasia planeta rica cereté lorica tolu toluviejo san onfre cruz del viso. Concesion ruta al mar s.a.s.
; |202001: N/A</t>
  </si>
  <si>
    <t xml:space="preserve"> |202003: Se realizaron (09) inspecciones correspondientes al PGS,  para una cobertura adicional de 06 vigilados  y una cobertura total en lo corrido del año de 22 vigilados; |202002: Se realizaron (20) inspecciones correspondientes al PGS,  (0)   evaluaciones subjetivas y (0) Formularios de recoleccion de informacion (FRI) para una cobertura adicional de 11 vigilados en el mes de febrero
 y una cobertura total en lo corrido del año de 16 vigilados
Nota: el numero de inspecciones (+) Numero de evaluaciones de vigilancia no corresponde al numero en cobertura, toda vez que a un mismo vigilado se le puede realizar inspección objetiva y evaluación subjetiva, para la determinación de la cobertura se filtra la información por NIT.; |202001: Cudro seguimiento "PGS - Plan General de Supervision 2020", Delegada de Concesiones e Infraestuctura </t>
  </si>
  <si>
    <t xml:space="preserve"> |202003: Se realizaron 1417 acciones a los diferentes tipos de vigilados para dar cumplimiento a las medidas adoptadas y directrices impartidas por las diferentes entidades del Gobierno Nacional (Decretos, resoluciones, circulares),  para la prevención, contención y mitigación del covid 19, se realizaron por medio de correos electrónicos, notificación personal, notificación regional, audios, llamadas, correo 4/72, visitas in situ,  se realizó una  Verificación periódica cada 6 horas y reportes diarios, identificación de  concesiones y estaciones de peaje que estaban cobrando peajes para cualquier tipo de vehículo y/o usuarios, se solicitó información tendientes subsanar las observaciones de las inspecciones hechas por la Contraloría general de Nación, a continuación se detalla Nº de acciones por tipo de vigilado
Aspectos subjetivos y objetivos                                             251
Dirección General Aero civil                                                           2 
Empresas de Transporte Aéreo ETA'S                                  276 
IAC - Infraestructura Aeroportuaria Concesionada      15 
IANC - Aerocivil: Infraestructura Aeroportuaria NO Concesionada  16
ICC - Infraestructura Carretera Concesionada              105
OF - Operadores Férreos                                                                     2
Supervisados en General                                                             658 
TTTAM - Terminales de Transporte Terrestre Automotor de Pasajeros por carretera 92 ; |202002: N/A; |202001: N/A</t>
  </si>
  <si>
    <t xml:space="preserve"> |202003: N/A; |202002: Se actualizo y aprobo el registro de usuario en el sitema VIGIA  de la Empresa , LENEA AEREA DE SERVICIO EJECUTIVO , LASER, sucursal Colombia; |202001: Solicitud de Informacióna : 
1, Rad 20207300003971, Aerocivil: Listado de prestadores de servicio público de transporte aéreo, servicios conexos aeroportuarios, aeropuertos y aeródromos Habilitados, Cancelados y/o Suspendidos. 
2. Rad 20207300004031, Ministerio de Transporte: habilitación, homologación, suspensión y/o cancelación de Terminales de Transporte Terrestre y Operadores Férreos.
3. Rad 20207300004031, ANI, contratos o de obras y sus prorrogas de: concesión, aeropuertos y aeródromos, carreteras, férreos. </t>
  </si>
  <si>
    <t xml:space="preserve"> |202003: Se consolido el correo electrónico de los vigilados con el fin de actualizar la Base de datos; |202002: Informe consolidacion actividades 2019; |202001: 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t>
  </si>
  <si>
    <t xml:space="preserve"> |202003: Solicitudes recibidas por Aplicativo VIGIA y se les dio respuesta por el aplicativo de ORFEO; |202002: N/A; |202001: N/A</t>
  </si>
  <si>
    <t xml:space="preserve"> |202003: N/A; |202002: 1. Con memorando No. 20207300002253 se dio traslado al la direccion de inverstigaciones las posibles afectaciones en el corredor ferreo , obras de ampliacion del peaje por parte de accenorte
2. Noticia presentada por Mñanas BLU en la cual denuncian que en el peaje de nuevo salto no dejaron pasar a los bomberos; |202001: Memorando No. 20197100143903. Informe vigilados que no reportaron informacion financiera</t>
  </si>
  <si>
    <t xml:space="preserve"> |202003: N/A; |202002: 1. Co memorando No. 20207400014043 del 13 de febrero se remitio un proyecto de  apertura de investigacion contra la empresa Concesionaria vial de colombia al grupo de notificaciones
2. Con memorando No. 20207400017143 del 20 de febrero se remitio un proyecto de apertura de investigacion contra la emopresa Union temporal desarrollo vial del valle de cuaca y cauca al grupo de notificaciones; |202001: Con memorando No. 20207400002223 del 14/01/2020, se remitieron (2) proyectos de resolucion al Grupo de Notifcaciones</t>
  </si>
  <si>
    <t xml:space="preserve"> |202003: N/A; |202002: Con memorandos Nros 20207400011233;  20207400011313; 202074000012373; 20207400012583; 20207400014043; 20207400017883, se remitieron 23 proyectos  de actos administrativos para comunicar; |202001: N/A</t>
  </si>
  <si>
    <t xml:space="preserve"> |202003: Evid Act. 1 PAI Marzo. Derechos de Petición. : Se recibieron 98 derechos de petición en el mes de marzo, se respodienron 75, se trasladaron internamiento 2 y 1 se traslado a autoridad competente. ; |202002: Se recibieron 86 PQR's por Vigia_ Gestion Documental y PQR Vigia. Y 1 por redes sociales. 
DP-ACT_01 y 014 Evid Feb PQR's; |202001: Se recibieron 93 derechos de petición bajo la modalidad de Reclamos / solicitudes, de las cuales se dio respuesta a un total de 87, asi: 83 tramitadas directamente, 3 se trasladaron internamente y 1 se traslado a la autoridad competente. </t>
  </si>
  <si>
    <t xml:space="preserve"> |202003: Evid Activ. 2 a 10. PAI Marzo. Gestión Superintendente Delegado de Puertos. : No se emitieron actos administativos de apertura de investigación.; |202002: No se emitieron actos administrativos.; |202001: No se iniciaron actuaciones administrativas correspondientes a periodos anteriores a Decreto 2409.</t>
  </si>
  <si>
    <t xml:space="preserve"> |202003: Evid Activ. 2 a 10. PAI Marzo. Gestión Superintendente Delegado de Puertos. : Se emitió una actuación administrativa de etapa probatoria.; |202002: Se emitió un acto administrativo. 
DP-ACT_2a10 y 40a45 Evid Feb sobre Investig; |202001: Se emitieron 2 actos administrativos. </t>
  </si>
  <si>
    <t xml:space="preserve"> |202003: Evid Activ. 2 a 10. PAI Marzo. Gestión Superintendente Delegado de Puertos. : Se emitió un acto administrativo de alegatos.; |202002: Se emitió un acto administrativo. 
DP-ACT_2a10 y 40a45 Evid Feb sobre Investig; |202001: Se encuentran 4 expedientes en Alegatos. </t>
  </si>
  <si>
    <t xml:space="preserve"> |202003: Evid Activ. 2 a 10. PAI Marzo. Gestión Superintendente Delegado de Puertos. : Se emitieron doce decisiones de fondo.; |202002: Se emitieron 6 actos administrativos. 
DP-ACT_2a10 y 40a45 Evid Feb sobre Investig; |202001: Se emitieron 8 decisiones de fondo. </t>
  </si>
  <si>
    <t xml:space="preserve"> |202003: Evid Activ. 2 a 10. PAI Marzo. Gestión Superintendente Delegado de Puertos. : Se emitieron dos actos administrativos de recursos de reposición.; |202002: Se emitieron 2 actos administrativos. 
DP-ACT_2a10 y 40a45 Evid Feb sobre Investig; |202001: No se atendieron recursos de reposición. </t>
  </si>
  <si>
    <t xml:space="preserve"> |202003: Evid Activ. 2 a 10. PAI Marzo. Gestión Superintendente Delegado de Puertos. : No se emitieron revocatorias directas. ; |202002: No se emitieron actos administrativos. 
DP-ACT_2a10 y 40a45 Evid Feb sobre Investig
; |202001: No se realizo ningun acto administrativo de revocatoria directa. </t>
  </si>
  <si>
    <t xml:space="preserve"> |202003: Evid Activ. 2 a 10. PAI Marzo. Gestión Superintendente Delegado de Puertos. : No se emitieron recursos de apelación.; |202002: No se emitieron actos administrativos. 
DP-ACT_2a10 y 40a45 Evid Feb sobre Investig; |202001: No se tramitaron actos administrativos de recursos de apelación. </t>
  </si>
  <si>
    <t xml:space="preserve"> |202003: Evid Activ. 2 a 10. PAI Marzo. Gestión Superintendente Delegado de Puertos. : No se emitieron recursos de queja.; |202002: No se emitieron actos administrativos. 
DP-ACT_2a10 y 40a45 Evid Feb sobre Investig; |202001: No se tramito ningun recurso de queja.</t>
  </si>
  <si>
    <t xml:space="preserve"> |202003: Evid Activ. 2 a 10. PAI Marzo. Gestión Superintendente Delegado de Puertos. : No se emitieron revocatorias directas. ; |202002: No se emitieron actos administrativos. 
DP-ACT_2a10 y 40a45 Evid Feb sobre Investig; |202001: No se tramitaron actos administrativos de revocatoria directa. </t>
  </si>
  <si>
    <t xml:space="preserve"> |202003: N.A. : Se han realizado dos reuniones sobre este proyecto, una reunión de coordinación con contratación para evaluar desde el punto de vista contractual como desarrollar el proyecto, toda vez que en el 2019 no se logró llevar a cabo (Actividad realizada en 2020). y la segunda es una reunión interna de coordinación con Nestor y Adriana para definir el alcance del proyecto.
No se indica avance toda vez que estamos en la etapa previa y el proyecto como tal no ha iniciado.; |202002: No se realizó actividad al respecto. ; |202001: No se realizaron acciones al respecto. </t>
  </si>
  <si>
    <t xml:space="preserve"> |202003: Evid Act. 12. PAI Marzo. Acciones Indicadores de Eficiencia Portuaria : Se realizó actualización del Informe de  Indicadores de Eficiencia portuaria en fecha  06/03/2020 incluyendo año 2019 y fue enviado a la Directora de PyP y al Delegado de Puertos; |202002: Un equipo de la Delegatura se encuentra dando los últimos ajustes al Informe de los Indicadores de eficiencia portuaria para los años 2017, 2018 y 2019.
DP-ACT_12y13 Evid Febrero Indica. Eficiencia Port; |202001: No se reporta avance al respecto. </t>
  </si>
  <si>
    <t xml:space="preserve"> |202003: Evid Act. 13. PAI Marzo. Publicacion Inf Indicadores de Eficiencia Portuaria : Se publicó en la pagina web de la entidad, los Indicadores de Eficencia Portuaria. ; |202002: 
En evento (Asamblea del BID en la ciudad de Barranquilla),  que se llevará a cabo entre el 18 y 22 de marzo en Barranquilla, se tiene previsto el lanzamiento de los indicadores de eficiencia portuaria en cabeza de la Superintendente de Transporte.
P-ACT_12y13 Evid Febrero Indica. Eficiencia Port; |202001: No esta planeada para el mes de enero. </t>
  </si>
  <si>
    <t xml:space="preserve"> |202003: N/D; |202002: Se recibieron 86 PQR's por Vigia_ Gestion Documental y PQR Vigia. Y 1 por redes sociales. 
DP-ACT_01 y 014 Evid Feb PQR's; |202001: Se recibieron 93 PQR por Vigia. Adicionalmente se tramitaron 9 Quejas remitidas vía Whatsaap y Otros medios. 
Las 93 pqr se habian reportado en la actividad 01. </t>
  </si>
  <si>
    <t xml:space="preserve"> |202003: Evid Act. 15 PAI Marzo Inf Reunión Consejo Ejecutivo Mesa sectorial Transporte Fluvial 26 Marzo.
Evid Act. 15 PAI Marzo. Asistencia reunion con Fenalco.
Evid Act. 15. PAI Marzo. ACTA SESIÓN VIRTUAL 24 COMITÉ FACILITACIÓN DE COMERCIO.
Evid Act. 15. PAI Marzo. Comité coordinación MT- ST-DIMAR.
Evid Act. 15. PAI Marzo. Lista asistencia FENALCO.
Evid Act. 15. PAI Marzo. Mesa de facilitación Cartagena.
Evid Act. 15. PAI Marzo. Presentación mesa sectorial servicios portuarios.
Evid Act. 15. PAI Marzo. Sesión Virtual 22 Comité Facilitación de Comercio.
Evid Act. 15. PAI Marzo. Sesion Virtual 23 Comité Facilitación de Comercio y Nodos de Facilitación.
Evid Act. 15. PAI Marzo. Sesión Virtual Alianzas Logísticas (20 marzo 2020)
Evid Act. 15. PAI Marzo. Acta Reunion Implementacion electrónica BL.
Evid Act. 15. PAI Marzo. Comite Coordinación MT-Dimar 3mar2020 : Se participó en los siguientes eventos:  1. Mesa Sectorial de Servicios Portuarios -No hubo asistencia dado que el SENA tuvo problemas con el sistema, esta fue virtual. – Se envía presentación. (6 de marzo 2020); 2. II Reunión del Consejo Ejecutivo de la Mesa Sectorial de Transporte Fluvial - Se envía el Informe realizado por la Delegatura de Puertos (26 de marzo 2020); 3. Invitación de FENALCO- Ciudad de Cali, (se adjunta lista de asistencia y evidencia fotográfica) Asistió: Directora P y P- 11 de marzo 2020; 4. La ST participó en el Comité de facilitación de comercio en Cartagena – 6 de marzo 2020; 5. La ST participó en el Comité de coordinación entre entidades MT, DIMAR, ST- 12 de marzo 2020; 6. La ST participó en el PMU PUERTOS- Acta Comité de Facilitación de Comercio No. 22- 19 de marzo 2020; 7. La ST participó en la reunión de Alianzas Logísticas- 20 de marzo 2020; 8. La ST participó en la sesión virtual 23 comité facilitación de comercio y nodos de facilitación – 24 de marzo 2020; 9. La ST participó en la sesión 24 comité facilitación de comercio y nodos de facilitación - 27 de marzo 2020; 10. La ST participó en el Comité seguimiento implementación electrónica de BL, comodato y demás documentos- 30 de marzo 2020. Igualmente se participó en Comité Coordinación MT - DIMAR - ST; |202002: Fuimos invitados a la reunión del 2020 de la Mesa Sectorial de Transporte Fluvial facilitada por el SENA a la cual asistimos el 14 de febrero del año en curso.
Dp_ACT_15 Evid Feb Invitacion mesa sectorial tpte fluvial
DP-ACT_15 Evid Feb Presentación Consejo Ejec1. Mesa Tpte Fluvial; |202001: Se asistieron a dos comités, en donde se dio a conocer las actividades adelantadas por parte de la ST. A las mismas asistió el Dr. Álvaro Ceballos. Son: 1. Comité de Movilidad. 
2. Comité Paro cívico Buenaventura. </t>
  </si>
  <si>
    <t xml:space="preserve"> |202003: N/D; |202002: Desde el despacho no se desarrollaron actividades de divulgación en las reuniones a las que asistió el Delegado. ; |202001: Se asistieron a dos comités, en donde se dio a conocer las actividades adelantadas por parte de la ST. A las mismas asistió el Dr. Álvaro Ceballos. Son: 1.Comité de Movilidad, 2.Comité Paro cívico Buenaventura. </t>
  </si>
  <si>
    <t xml:space="preserve"> |202003: N.A. : No se tenian actividades planeadas para este mes.; |202002: Se elaboraron 2 documentos: Diagnósticos de San Andrés de Tumaco y el Embalse El Quimbo .
DP-ACT_17 Evid Feb Diagnostico El Quimbo
DP-ACT_17 Evid Feb Diagnóstico Tumaco; |202001: No se realizo documentacion en el mes de enero. </t>
  </si>
  <si>
    <t xml:space="preserve"> |202003: Evid Act. 18. PAI Marzo Comunicacion a MT Radicado 20206300129501.
Evid Act. 18. PAI Marzo. Comunicacion Gobernacion VAupes radicado 20206300129481 : Socialización Campaña PP a las siguientes entidades: 1) Radicado No.  20206300129501 dirigido a Mintransporte, referente a Propuesta realización actividades conjuntas en Mitú, Vaupés, enmarcadas en la Campaña PP; 2) Radicado No.  20206300129481 dirigido a la Gobernación del Vaupés, referente a Propuesta Mesa de trabajo para el control y regulación del transporte fluvial en Mitú, Vaupés, como actividad enmarcada en la Campaña PP.; |202002: Socialización Campaña PP y Plan de acción Embalse El Quimbo con las siguientes evidencias: 
DP-ACT_18 Evid Feb Alcaldía Mun Altamira 20206300116951
DP-ACT_18 Evid Feb Alcaldía Mun El Agrado  20206300116901
DP-ACT_18 Evid Feb Alcaldía Mun El Gigante 20206300116871
DP-ACT_18 Evid Feb Alcaldía Mun Garzón  20206300116921
DP-ACT_18 Evid Feb Dir Tto y Tpte  Pol Nal 20206300117071
DP-ACT_18 Evid Feb Gobern del Huila 20206300116821
DP-ACT_18 Evid Feb Ministerio de Transporte 20206300116991; |202001: Durante el mes de enero se socializó la Campaña PP con la Capitanía de Puerto de San Andrés de Tumaco, a efectos de coordinar la visita a esta Zona Portuaria.</t>
  </si>
  <si>
    <t xml:space="preserve"> |202003: N.A. : No se planeó meta para esta actividad en el mes de marzo.  ; |202002: No se realizo actividad. ; |202001: No se realizaron Socializaciones en el mes de Enero.</t>
  </si>
  <si>
    <t xml:space="preserve"> |202003: N.A. : No se planeó meta para esta actividad en el mes de marzo.  ; |202002: No se realizó actividad.; |202001: En el mes de enero no se realizo esta actividad.</t>
  </si>
  <si>
    <t xml:space="preserve"> |202003: N.A. : El día 20 de marzo, se llevó a cabo reunión con el área de contratación, Camilo Orozco, Dra. Maria Pierina, Dr. Alvaro Ceballos y Ana Isabel Jiméz a efectos de verificar el estado del trámite e indicar cómo se iba a manejar el tema con el trabajo remoto, actualmente estamos en revisión de los estudios previos.; |202002: Durante el mes de febrero se realizó el analisis de los estudios previos de las personas encargadas del proyecto.  ; |202001: Durante el mes de enero no se reporta avance en esta actividad, toda vez que la misma inicia en el mes de febrero. </t>
  </si>
  <si>
    <t xml:space="preserve"> |202003: N.A. : En el mes de Marzo no se reporta avance. Este es un lanzamiento que se iba a realizar durante el mes de Marzo, no obstante, no se ha realizado por todos los temas relacionados con la emergencia COVID-19.; |202002: En el mes de Febrero no se reporta avance. Este es un lanzamiento que se hará el mes de Marzo con la Dra. Carmen Ligia Valderrama, Superintendente de Transporte. ; |202001: En el mes de Enero no se reporta avance. Este es un lanzamiento que se hará el mes de Marzo con la Dra. Carmen Ligia Valderrama, Superintendente de Transporte. </t>
  </si>
  <si>
    <t xml:space="preserve"> |202003: N.A. : No se reporta avance, es el lanzamiento de la misma y todavía no se ha programado fecha por parte del despacho de la Superintendente de Transporte. ; |202002: No se reporta avance, es el lanzamiento de la misma y todavía no se ha programado fecha por parte del Despacho de la Superintendente de Transporte. ; |202001: No se reporta avance, el lanzamiento de la misma se realizara en el mes de Marzo. </t>
  </si>
  <si>
    <t xml:space="preserve"> |202003: Evid Act. 24, 29 y 30. PAI Marzo. Proyeccion visitas marzo 2020 : Estaban previstos para la tercera semana de marzo, teníamos 10 operativos programados, no obstante, por la situación de emergencia por COVID-19 fueron aplazados.  ; |202002: En esta meta hubo un error de digitación, realmente la meta planeada para febrero era un operativo de inspección, el cual no se pudo realizar toda vez que por motivos del Carnaval de Barranquilla la prestación del servicio estuvo suspendida. Cabe mencionar que el operativo de inspección de reprogramó del 21 al 23 de marzo del año en curso .; |202001: Se realizó1  Operativo de Inspección a Guatapé los días 05 y 06 de enero de 2020. Corresponde a un 1,72% de cumplimiento. </t>
  </si>
  <si>
    <t xml:space="preserve"> |202003: Evid act. 25. PAI Marzo. Acta Reunion Sociedades Barranquilla-Rio Grande. 
Evid Act. 25. PAI Marzo. Acta reunión SP_ZonasPortuarias_Buenaventura_Tumaco-
Evid Act. 25. PAI Marzo. Acta Reunión ZPCartagena.
Evid. Act. 25. PAI Marzo. Acta Reunión Pasto  - Laguna de la Cocha.
Evid. Act. 25. PAI Marzo. Reunión con Gremios Puertos.
Evid Act. 25. PAI Marzo. Reunión virtual ZP Santa Marta : Se adjuntan evidencias mesas de trabajo La Cocha, se envían actas de reuniones virtuales Buenaventura/Tumaco, Acta Cartagena, Barranquilla/Zona Rio Magdalena, Presentación zona portuaria Santa Marta, Acta Gremios, 4 de estas mesas de trabajo son en atención al Covid-19,  ; |202002: N/D; |202001: Se realizó reunión se seguimiento a compromisos de la Mesa de Trabajo Sectorial de Buenaventura el 28 de enero de 2020.</t>
  </si>
  <si>
    <t xml:space="preserve"> |202003: N.A. : Se tenía programado 1 evento, no obstante, no se pudo llevar a cabo el mismo por la declaración de emergencia sanitaria COVID-19, toda vez que se tenía programado para la última semana de marzo.; |202002: No se realizó actividad.; |202001: No se realizaron eventos de Promocion y Prevención en enero. </t>
  </si>
  <si>
    <t xml:space="preserve"> |202003: N.A. : No se elaboró el material, toda vez que estaba previsto elaborar el material de apoyo frente al curso de educación fluvial que se iba a desarrollar en Magangué, el cual quedó aplazado por la situación del COVID-19.; |202002: Se elaboraron dos presentaciones como apoyo a los operativos de inspección en el modo fluvial y los operativos de socialización en el modo marítimo.
DP-ACT_27 Evid Feb Capacit Modo Fluvial_ CampañaPP
DP-ACT_27 Evid Feb Presentación operativos divulgación; |202001: Se elaboraron 02 materiales de apoyo a las capacitaciones, consistentes en la Guía para Prestar de forma práctica y segura el servicio público de Transporte fluvial, así como el video ilustrativo .  </t>
  </si>
  <si>
    <t xml:space="preserve"> |202003: N/D; |202002: No se realizó actividad en este mes.Esta actividad no esta directamente asignada a la Delegatura de Puertos, para generar contenido se requiere que el área encargada solicite la misma.; |202001: No se realizaron avances en esta actividad. </t>
  </si>
  <si>
    <t xml:space="preserve"> |202003: Evid Act. 24, 29 y 30. PAI Marzo. Proyeccion visitas marzo 2020 : Se realizó una visita de supervision. ; |202002: No se realizó actividad.; |202001: En el mes de enero no se realizaron visitas de supervisión. </t>
  </si>
  <si>
    <t xml:space="preserve"> |202003: Evid Act. 24, 29 y 30. PAI Marzo. Proyeccion visitas marzo 2020 : Se realizaron seis visitas de supervision. ; |202002: Se realizaron 9 visitas de inspección Extras en Instalaciones Portuarias.
DP-ACT_30 Evid Feb Visitas Supervis Extraordin; |202001: Se realizaron 3 visitas de inspección extraordinarias a  Instalaciones Portuarias. </t>
  </si>
  <si>
    <t xml:space="preserve"> |202003: N.A. : Durante el mes de marzo no se presenta reporte, toda vez que para el mismo se estableció reporte bimensual.  ; |202002: Se realizó el informe bimensual solicitado y se informó mediante memorando No. 20206300020173 del 27/02/2020 a las areas correspondientes de acuerdo a las instrucciones (TIC`S y Secretaria General), los dos documentos se adjuntan. 
DP-ACT_31 Evid Feb 1er reporte bimens actualiz BD vig; |202001: No se registran avances en el mes de Enero, toda vez que el entregable es un informe bimensual, el entregable es para febrero. </t>
  </si>
  <si>
    <t xml:space="preserve"> |202003: Evid Act. 32. PAI Marzo Registro aprobaciones Operador Portuario : 6 aprobaciones de registro de Operador Portuario.  (Este reporte es por demanda), se puede evidenciar en Inteligencia de Negocios.  (se adjunta documento con memorandos y fecha de aprobación); |202002: 15 aprobaciones de registro de Operador Portuario.  (Este reporte es por demanda), se puede evidenciar en Inteligencia de Negocios. ; |202001: 10 aprobaciones de registro de Operador Portuario.  (Este reporte es por demanda), se puede evidenciar en el Inteligencia de Negocios. </t>
  </si>
  <si>
    <t xml:space="preserve"> |202003: N.A. : En el mes de Marzo no hay avances, el formato para entregar está en revisión por parte de los delegados. ; |202002: En el mes de Febrero no hay avances, el formato para entregar está en revisión por parte de los delegados.; |202001: En el mes de enero no hay avances, el formato para entregar está en revisión por parte de los Delegados. </t>
  </si>
  <si>
    <t xml:space="preserve"> |202003: Evid Act. 34. PAI Marzo. Radicado 20206300134111 sol inf para fusion x absorcion. : Mediante radicado No. 20205320064992 del 23 de enero de 2020, presentaron solicitud para autorización de Fusión por Absorción entre las sociedades  BUREAU VERITAS COLOMBIA LTDA NIT 800.184.195-9 (Absorbente)  y  TECNICONTROL SAS  NIT 860.035.996-1 (Absorbida), realizamos revisión previa jurídica, financiera y contable, para lo cual solicitamos información adicional mediante radicado No. 20206300134111 del 03/03/2020, a la cual el vigilado no ha emitido respuesta, por lo cual el trámite no se ha podido finalizar. ; |202002: No se realizó actividad; |202001: No se recibieron ni tramitaron solicitudes de fusiones, escisiones y transformaciones. </t>
  </si>
  <si>
    <t xml:space="preserve"> |202003: N.A. : No se realizo actividad en este mes.; |202002: No se realizó actividad; |202001: En el mes de enero no se recibieron solicitudes de Disminución de Capital. </t>
  </si>
  <si>
    <t xml:space="preserve"> |202003: N.A. : No se realizo actividad en este mes.; |202002: No se emitieron conceptos al respecto. ; |202001: En el mes de enero no se recibieron documentos solicitando revision de calculos actuariales. </t>
  </si>
  <si>
    <t xml:space="preserve"> |202003: N.A. : Se recibió solicitud de concepto de RCTO de la SPR Barranquilla la cual se encuentra en revision. ; |202002: Se emitieron 2 conceptos favorables de RCTO. 
DP-ACT_37 Evdi Feb Conc Favorable RCTO SP Mardique
DP-ACT_37 Evid Feb Conc Favorable RCTO Refineria Cartagena SAS; |202001: En el mes de enero no se emitieron conceptos favorables sobre Reglamentos de Condiciones Tecnicas de Operación. </t>
  </si>
  <si>
    <t xml:space="preserve"> |202003: Evid Act. 38. PAI Marzo. PQR's en Investigaciones : La Direccion de Promoción y Prevención no remitió PQR's a la Direccion de Investigaciones que fueran susceptibles de proceso administrativo. ; |202002: Se resolvieron 4 PQRS por el modulo del VIGIA sin radicado; |202001: En el mes de enero no se recibieron PQR's para investigación. </t>
  </si>
  <si>
    <t xml:space="preserve"> |202003: Evid Activ. 39 a 45. PAI Marzo. Gestión Direccion de Investigaciones. : No se elaboraron averiguaciones preliminares.; |202002: No se emitieron actuaciones admiistrativas. ; |202001: No se efectuaron averiguaciones preliminares. </t>
  </si>
  <si>
    <t xml:space="preserve"> |202003: Evid Activ. 39 a 45. PAI Marzo. Gestión Direccion de Investigaciones. : Se elaboraron 9 actos administrativos de apertura de investigación.; |202002: Se emitieron 12 actuaciones administrativas
DP-ACT_2a10 y 38a45 Evid Feb sobre Investig; |202001: En el mes de enero se emitieron 21 actos administrativos deapertura de Investigación. </t>
  </si>
  <si>
    <t xml:space="preserve"> |202003: Evid Activ. 39 a 45. PAI Marzo. Gestión Direccion de Investigaciones. : Se elaboraron 2 actuaciones administrativas de etapa aprobatoria. ; |202002: Se emitió 1 acto administrativo.
DP-ACT_2a10 y 38a45 Evid Feb sobre Investig; |202001: No se emitieron actos administrativos pertinentes. </t>
  </si>
  <si>
    <t xml:space="preserve"> |202003: Evid Activ. 39 a 45. PAI Marzo. Gestión Direccion de Investigaciones. : Se elaboraron 9 actuaciones administrativas de alegatos.; |202002: No se emitieron actos administrativos.
DP-ACT_2a10 y 38a45 Evid Feb sobre Investig; |202001: No se emitieron actos administrativos en este mes. </t>
  </si>
  <si>
    <t xml:space="preserve"> |202003: Evid Activ. 39 a 45. PAI Marzo. Gestión Direccion de Investigaciones. : No se emitieron decisiones de fondo. ; |202002: No se emitieron actos administrativos.
DP-ACT_2a10 y 38a45 Evid Feb sobre Investig; |202001: No se emitieron actos administrativos en el mes de enero. </t>
  </si>
  <si>
    <t xml:space="preserve"> |202003: Evid Activ. 39 a 45. PAI Marzo. Gestión Direccion de Investigaciones. : No se emitieron recursos de reposición.; |202002: No se emitieron actos administrativos. 
DP-ACT_2a10 y 38a45 Evid Feb sobre Investig; |202001: No se emitieron actos administrativos al respecto. </t>
  </si>
  <si>
    <t xml:space="preserve"> |202003: Evid Activ. 39 a 45. PAI Marzo. Gestión Direccion de Investigaciones. : No se emitieron revocatorias directas. ; |202002: No se emitieron actos administrativos.
DP-ACT_2a10 y 38a45 Evid Feb sobre Investig; |202001: No se emitieron actos administrativos. </t>
  </si>
  <si>
    <t xml:space="preserve"> |202003: N/A; |202002: N/A; |202001: No hay actividad programada para el periodo reportado</t>
  </si>
  <si>
    <t xml:space="preserve"> |202003: N/A; |202002: "Contrato Regional departamento de San Andres Islas" 
Se anexa copia del contrato suscrito con el regional adscrito a la entidad y cuyo lugar de trabajo es la isla de San Andres, como constancia de la apertura de esta nueva región.; |202001: Apertura de Regional Caldas y Caqueta.</t>
  </si>
  <si>
    <t xml:space="preserve"> |202003: N/D; |202002: No fue posible la apertura de una nueva oficina regional, teniendo en cuenta que aun nos encontramos buscando entre las diversas entidades un espacio donde montarlas; |202001: No se tenia programación para el periodo.</t>
  </si>
  <si>
    <t xml:space="preserve"> |202003: N/A; |202002: Se anexa cuadro excel con los datos de los nuevos contratistas regionales 2020; |202001: Se realizaron 38 nuevos contratos vigencia 2020.</t>
  </si>
  <si>
    <t xml:space="preserve"> |202003: Teniendo en cuenta la situación de emergencia no fue posible la realización del mismo.; |202002: El foro regional se tiene programado realizar el 7 de mayo del presente año; |202001: No hay actividad programada para el periodo reportado</t>
  </si>
  <si>
    <t xml:space="preserve"> |202003:  Base Derechos de petición ; |202002: Base de datos de pqrs.; |202001: 202001: Oficina_Asesora_Planeación_PAI1. Soportes_PAI_2020
Base PQR P&amp;P</t>
  </si>
  <si>
    <t xml:space="preserve"> |202003: N/A; |202002: La actividad no esta programada para el periodo.; |202001: No hay actividad programada para el periodo reportado.</t>
  </si>
  <si>
    <t xml:space="preserve"> |202003: N/A; |202002: No recibimos invitaciones en este perido.; |202001: No hay actividad programada para el periodo reportado.</t>
  </si>
  <si>
    <t xml:space="preserve"> |202003: N/D; |202002: La actividad no esta programada para el periodo.; |202001: No hay actividad programada para el periodo reportado.</t>
  </si>
  <si>
    <t xml:space="preserve"> |202003: https://www.supertransporte.gov.co/index.php/delegada-para-la-proteccion-de-usuarios/; |202002: La actividad no esta programada para este periodo.; |202001: No hay actividad programada para el periodo reportado.</t>
  </si>
  <si>
    <t xml:space="preserve"> |202003: N/D; |202002: No se ejecutò la actidad programada.; |202001: No hay actividad programada para el periodo reportado.</t>
  </si>
  <si>
    <t xml:space="preserve"> |202003: LIstas de asistencia ; |202002: Listas de asistencia.; |202001: No hay actividad programada para el periodo reportado.</t>
  </si>
  <si>
    <t xml:space="preserve"> |202003: N/A; |202002: Constancia de enviò de correo electònico a la Secretaria General.; |202001: No hay actividad programada para el periodo reportado.</t>
  </si>
  <si>
    <t xml:space="preserve"> |202003: Teniendo en cuenta la situación de emergencia no fue posible la realización del mismo.; |202002: Se realizaron los acercamientos a las universidades y se lograron espacios para llevar a cabo las sesiones del programa. La primera sesiòn del semillero de Protecciòn a Usuarios del Sector Transporte no se pudo llevar a cabo por no contar con espacio fìsico.; |202001: No hay actividad programada para el periodo reportado.</t>
  </si>
  <si>
    <t xml:space="preserve"> |202003: La actividad está pendiente de aprobación del ministerio de Transporte; |202002: La actividad no esta programada para este periodo.; |202001: No hay actividad programada para el periodo reportado.</t>
  </si>
  <si>
    <t xml:space="preserve"> |202003: N/A; |202002: La actividad no esta programada para este periodo.; |202001: No hay actividad programada para el periodo reportado.</t>
  </si>
  <si>
    <t xml:space="preserve"> |202003: Campaña alerta cierre de la vía San Gil / Bucaramanga
Capampaña Cartilla Transporte Aéreo; |202002: Constancia de enviò de insumos para la campaña del cierre de la vìa San Gil - Bucaramanga, vìa correo electrònico.; |202001: Oficina_Asesora_Planeación_PAI
1. Soportes_PAI_2020
Contenidos Calarcá - Cajamarca</t>
  </si>
  <si>
    <t xml:space="preserve"> |202003: N/A; |202002: La actividad no fue progreamada para este periodo.; |202001: No hay actividad programada para el periodo reportado</t>
  </si>
  <si>
    <t xml:space="preserve"> |202003: Correo de cronograma de realización de IPP; |202002: La actividad no fue progreamada para este periodo.; |202001: No hay actividad programada para el periodo reportado</t>
  </si>
  <si>
    <t xml:space="preserve"> |202003: Actas de visita multipropósito; |202002: Informe de visitas; |202001: No hay actividad programada para el periodo reportado</t>
  </si>
  <si>
    <t xml:space="preserve"> |202003: Compartida PQR proteccion a usuarios / PQR DPU 2020; |202002: Z:\PQR\PQRS Aereo_2019
Z:\PQR\PQRS Terrestre_2019
Z:\PQR\PQRS UNIFICADO_DPU_2020
Z:\PQR\DIRECCION DE INVESTIGACIONES; |202001: Sin derechos de petición recibidos</t>
  </si>
  <si>
    <t xml:space="preserve"> |202003: Compartida PQR proteccion a usuarios / PQR DPU 2020; |202002: Z:\PQR\PQRS Aereo_2019
Z:\PQR\PQRS Terrestre_2019; |202001: Oficina_Asesora_Planeación_PAI1. Soportes_PAI_2020
Base PQR</t>
  </si>
  <si>
    <t xml:space="preserve"> |202003: Compartida PQR proteccion a usuarios / Dirección de invesigaciones; |202002: Z:\PQR\DIRECCION DE INVESTIGACIONES; |202001: Cuadro de informe de gestión Enero 2020</t>
  </si>
  <si>
    <t xml:space="preserve"> |202003: Compartida PQR proteccion a usuarios / Dirección de invesigaciones; |202002: Z:\PQR\DIRECCION DE INVESTIGACIONES; |202001: No hay actividad programada para el periodo reportado</t>
  </si>
  <si>
    <t xml:space="preserve"> |202003: En el mes de marzo se tramitaron 10 derechos de petición.
EVIDENCIA: DERECHOS DE PETICIÓN DESPACHO TRÁNSITO; |202002: En el mes de febrero se tramitaron 18 derechos de petición de 19 recibidos
EVIDENCIA: DERECHOS DE PETICIÓN DESPACHO TRÁNSITO; |202001: En el mes de enero se dio trámite a 10 derechos de petición
EVIDENCIA: DERECHOS DE PETICIÓN DESPACHO TRÁNSITO</t>
  </si>
  <si>
    <t xml:space="preserve"> |202003: En el mes de marzo se tramitaron 28 procesos.
EVIDENCIA: BASE INVESTIGACIONES Y CONTROL; |202002: En el mes de febrero se practicaron 11 autos de prueba
EVIDENCIA: BASE GRUPO INVESTIGACIONES Y CONTROL; |202001: En el mes de enero se decretaron pruebas a 6 investigaciones de las 309 que se encontraban pendientes aclarando que no se han vencido los términos de la etapa procesal
EVIDENCIA: BASE GRUPO INVESTIGACIONES Y CONTROL</t>
  </si>
  <si>
    <t xml:space="preserve"> |202003: En el mes de marzo no se practicaron pruebas; |202002: En el mes de febrero se practicaron 11 autos de prueba
EVIDENCIA: BASE GRUPO INVESTIGACIONES Y CONTROL; |202001: En el mes de enero se decretaron pruebas a 6 investigaciones de las 309 que se encontraban pendientes aclarando que no se han vencido los términos de la etapa procesal
EVIDENCIA: BASE GRUPO INVESTIGACIONES Y CONTROL</t>
  </si>
  <si>
    <t xml:space="preserve"> |202003: En el mes de marzo no hubo procesos con cierre probatorio para trasladar a alegatos de conclusión; |202002: En el mes de febrero se realizaron 11 traslados para alegatos de conclusión
EVIDENCIA: BASE GRUPO INVESTIGACIONES Y CONTROL; |202001: En el mes de enero se trasladaron para alegatos de conclusión 6 procesos con cierre probatorio
EVIDENCIA: BASE GRUPO INVESTIGACIONES Y CONTROL</t>
  </si>
  <si>
    <t xml:space="preserve"> |202003: En el mes de marzo se fallaron 28 procesos.
EVIDENCIA: BASE INVESTIGACIONES Y CONTROL; |202002: En el mes de febrero se fallaron 29 investigaciones
EVIDENCIA: BASE GRUPO INVESTIGACIONES Y CONTROL; |202001: En el mes de enero se fallaron 25 procesos con vencimiento de alegatos, se aclara que el restante no ha superado el término de la etapa procesal
EVIDENCIA: BASE GRUPO INVESTIGACIONES Y CONTROL</t>
  </si>
  <si>
    <t xml:space="preserve"> |202003: En el mes de marzo se presentaron 6 recursos de reposición y se resolvieron 15 recursos de reposición.
EVIDENCIA: BASE INVESTIGACIONES Y CONTROL; |202002: En el mes de febrero se resolvieron 22 recursos de reposición
EVIDENCIA: BASE GRUPO INVESTIGACIONES Y CONTROL; |202001: En el mes de enero se resolvieron 15 recursos de reposición, se aclara que el restante no ha superado el término de la etapa procesal
EVIDENCIA: BASE GRUPO INVESTIGACIONES Y CONTROL</t>
  </si>
  <si>
    <t xml:space="preserve"> |202003: En el mes de marzo se resolvió 1 revocatoria directa.
EVIDENCIA: BASE INVESTIGACIONES Y CONTROL; |202002: En el mes de febrero se resolvieron 2 revocatorias directas
EVIDENCIA: BASE GRUPO INVESTIGACIONES Y CONTROL; |202001: En el mes de enero se resolvieron 4 revocatorias directas
EVIDENCIA: BASE GRUPO INVESTIGACIONES Y CONTROL</t>
  </si>
  <si>
    <t xml:space="preserve"> |202003: En el de marzo se fallaron 975 procesos.
EVIDENCIA: BASE IUIT DESPACHO; |202002: En el mes de febrero se fallaron 892 investigaciones
EVIDENCIA: BASE CONSEJO DE ESTADO; |202001: En el mes de enero se fallaron 798 procesos correspondientes al Concepto de Consejo de Estado
EVIDENCIA: BASE IUIT CONSEJO DE ESTADO</t>
  </si>
  <si>
    <t xml:space="preserve"> |202003: En el mes de marzo no se presentaron recursos de reposición; |202002: No se recibieron recursos de reposición; |202001: No se recibieron recursos de reposición</t>
  </si>
  <si>
    <t xml:space="preserve"> |202003: En el mes de marzo se recibieron 44 solicitudes de revocatoria directa y se resolvieron 14.
EVIDENCIA: BASE IUIT DESPACHO; |202002: En el mes de febrero se resolvieron 35 revocatorias directas
EVIDENCIA: BASE CONSEJO DE ESTADO; |202001: Se encuentra en análisis de los procesos de las investigaciones administrativas, para determinar la acción a tomar con las 3207 solicitudes de revocatoria directa presentadas 
EVIDENCIA: REVOCATORIAS IUIT CONSEJO DE ESTADO</t>
  </si>
  <si>
    <t xml:space="preserve"> |202003: En el mes de marzo no se presentaron solicitudes de recursos de apelación; |202002: No se recibieron recursos de apelación en el mes de febrero; |202001: Se encuentra en análisis para dar respuesta
</t>
  </si>
  <si>
    <t xml:space="preserve"> |202003: En el mes de marzo no se presentaron recursos de queja; |202002: No se recibieron recursos de queja en el mes de febrero; |202001: No se recibieron recursos de queja
</t>
  </si>
  <si>
    <t xml:space="preserve"> |202003: En el mes de marzo no se presentaron revocatorias directas; |202002: No se recibieron revocatorias directas en el mes de febrero; |202001: No se recibieron solicitudes de revocatoria directa
</t>
  </si>
  <si>
    <t xml:space="preserve"> |202003: Esta actividad se desarrollará en el transcurso de la vigencia 2020; |202002: Es una actividad que será desarrollada en el transcurso de la vigencia 2020; |202001: Esta actividad será desarrollada en el transcurso de la vigencia 2020</t>
  </si>
  <si>
    <t xml:space="preserve"> |202003: Esta actividad será desarrollada en el transcurso de la vigencia 2020; |202002: Es una actividad que será desarrollada en el transcurso de la vigencia 2020; |202001: Esta actividad será desarrollada en el transcurso de la vigencia 2020</t>
  </si>
  <si>
    <t xml:space="preserve"> |202003: En el mes de marzo se recibieron 18 PQR y se dio respuesta a 23.
EVIDENCIA: REPORTE PQR PYP MARZO PAI; |202002: En el mes de febrero se tramitaron 139 PQR'S, se aclara que en el mes de febrero fueron asignadas 29 PQR'S, en el mes de enero 103 y venian pendientes de la vigencia anterior 488.
EVIDENCIA: REPORTE PQR PYP FEBRERO PAITRÁNSITO; |202001: En el mes de enero se resolvieron 98 PQR'S, es importante tener en cuenta que las restantes corresponden en su mayoria a solicitudes, las cuales conllevan un trámite de verificación de información que involucra varias areas de la Entidad para la respectiva respuesta.
EVIDENCIA: REPORTE PQR PYP</t>
  </si>
  <si>
    <t xml:space="preserve"> |202003: En el mes de marzo no se asisitió a ninguna reunión teniendo en cuenta la emergencia que vive el país por el COVID 19; |202002: En el mes de febrero se asistió a 2 sesiones con la ciudadanía, vigilados, organizaciones cívicas y otras entidades
EVIDENCIA: SESIONES FEBRERO; |202001: En el mes de enero se realizaron 4 sesiones con la ciudadania, vigilados, oganizaciones cívicas y otras entidades
EVIDENCIA: SESIONES ENERO 2020</t>
  </si>
  <si>
    <t xml:space="preserve"> |202003: En el mes de marzo no se asisitió a ninguna capacitación externa; |202002: En el mes de febrero se participó en 4 capacitaciones convocadas por otras Entidades
EVIDENCIA: CAPACITACIONES EXTERNAS; |202001: En el mes de enero no se asistió a capacitaciones externas</t>
  </si>
  <si>
    <t xml:space="preserve"> |202003: En el mes de marzo no se realizó socialización a vigilados; |202002: En el mes de febrero no se desarrollaron acciones de divulgación; |202001: En el mes de enero se desarrollaron 2 guias dirigidas a los supervisados relacionadas con los siguientes temas: SISETAC y mal matriculados
EVIDENCIA: ACCIONES DE DIVULGACIÓN A SUPERVISADOS</t>
  </si>
  <si>
    <t xml:space="preserve"> |202003: En el mes de marzo se realizaron 9 capacitaciones internas dirigidas a los vigilados.
EVIDENCIA: CAPACITACIONES INTERNAS; |202002: En el mes de febrero se realizó una capacitación dirigida a los vigilados de la Delegatura
EVIDENCIA: CAPACITACIONES INTERNAS; |202001: En el mes de enero no se realizaron capacitaciones internas</t>
  </si>
  <si>
    <t xml:space="preserve"> |202003: En el mes de marzo no se enviaron contenidos para campañas; |202002: En el mes de febrero se enviaron a Comunicaciones 18 contenidos para campañas de promoción y capacitación
EVIDENCIA: ENVIO DE INSUMOS PARA CAMPAÑAS DE PROMOCIÓN Y CAPACITACIÓN; |202001: En el mes de enero no se generó contenido para comunicaciones</t>
  </si>
  <si>
    <t xml:space="preserve"> |202003: Esta actividad será desarrollada en el transcurso de la vigencia 2020; |202002: Se encuentra en desarrollo; |202001: Esta actividad se encuentra en proceso</t>
  </si>
  <si>
    <t xml:space="preserve"> |202003: En el mes de marzo se realizaron 9 auditorias de formalización.
EVIDENCIA: AUDITORIAS DE FORMALIZACIÓN MARZO 2020; |202002: En el mes de febrero se realizaron 10 auditorias de formalización
EVIDENCIA: AUDITORIAS DE FORMALIZACIÓN FEBRERO; |202001: En el mes de enero se realizaron 7 auditorías de formalización
EVIDENCIA: AUDITORIAS DE FORMALIZACIÓN ENERO</t>
  </si>
  <si>
    <t xml:space="preserve"> |202003: En el mes de marzo no se presentaron auditorias de formalización extraordinarias; |202002: No se presentaron auditorías extraordinarias; |202001: En el mes de enero no se realizaron auditorias de supervisión extrordinarias</t>
  </si>
  <si>
    <t xml:space="preserve"> |202003: Esta actividad será desarrollada en el transcurso de la vigencia 2020; |202002: Se encuentra en desarrollo; |202001: Esta actividad será desarrollada en el transcurso de la vigencia 2020</t>
  </si>
  <si>
    <t xml:space="preserve"> |202003: En mes de marzo se envió el respectivo reporte de registro de vigilados.
EVIDENCIA: REGISTRO DE VIGILADOS; |202002: Se envió reporte de base de datos de vigiladas actualizada con corte febrero 2020.
EVIDENCIA: MEMO BASE DE DATOS VIGILADOS; |202001: Este reporte será enviado cada dos meses
</t>
  </si>
  <si>
    <t xml:space="preserve"> |202003: Esta actividad será desarrollada en el transcurso de la vigencia 2020; |202002: Se encuentra en desarrollo; |202001: Este reporte será desarrollado en el transcurso de la vigencia 2020
</t>
  </si>
  <si>
    <t xml:space="preserve"> |202003: Este informe se presenta cada dos meses por los tanto no se reporta en este mes; |202002: En el mes de febrero se presentó el reporte mensual del informe subjetivo
EVIDENCIA: INFORME SUBJETIVO FEBRERO; |202001: Se remitió informe subjetivo del mes enero
</t>
  </si>
  <si>
    <t xml:space="preserve"> |202003: En el mes de marzo no se presentaron solicitudes de fusiones, escisiones y transformaciones; |202002: En el mes de febrero se recibieron 7 solicitudes, las cuales se encuentran en revisión.
EVIDENCIA: SOLICITUDES DE FUSIÓN, ESCISIÓN O TRANSFORMACIÓN ; |202001: En el mes de enero no se recibió ninguna solicitud</t>
  </si>
  <si>
    <t xml:space="preserve"> |202003: En el mes de marzo se realizo el preregistro de los contratos de temporada alta de semana santa, por motivos de la emergencia del COVID19 no se realizó la temporada alta.
EVIDENCIA: REGISTRO CONTRATOS TEMPORADA ALTA SEMANA SANTA; |202002: N/A; |202001: El registro de contratos para la temporada alta de fin de año de 2019 y principios de 2020 fue realizada en noviembre del 2019.</t>
  </si>
  <si>
    <t xml:space="preserve"> |202003: En el mes de marzo se recibieron 12 solicitudes de SIPLAFT, las cuales se encuentran en trámite.
EVIDENCIA: SOLICITUDES SIPLAFT MARZO; |202002: En el mes de febrero se recibieron 15 solicitudes, las cuales fueron asignadas al finalizar el mes
EVIDENCIA: SOLICITUDES SIPLAFT; |202001: No se recibieron solicitudes</t>
  </si>
  <si>
    <t xml:space="preserve"> |202003: En el mes de marzo se recibió una solicitud de homologación para SICOV, la cual se encuentra en verificación.
EVIDENCIA: SOLICITUDES DE HOMOLOGACIÓN SICOV MARZO; |202002: En el mes de febrero se tramitó una solicitud de homologación para SICOV
EVIDENCIA: SOLICITUDES HOMOLOGACIÓN PARA SICOV; |202001: No se recibieron solicitudes</t>
  </si>
  <si>
    <t xml:space="preserve"> |202003: En el mes de marzo se recibieron 5 solicitudes y se dió trámite a 9 solicitudes incluidas algunas pendientes del mes anterior.
EVIDENCIA: SOLICITUDES DE IMPLEMENTACIÓN SICOV MARZO 2020; |202002: En el mes de febrero se tramitaron 12 solicitudes de certificación de implementación SICOV
EVIDENCIA: CERTIFICACIONES DE IMPLEMENTACIÓN SICOV PARA CDA FEBRERO; |202001: En el mes de enero se atendieron 5 solicitudes de certificación de implementación del SICOV, el restante se encuentra en trámite debido a que se debe realizar una verificación de información con el SICOV para dar la respectiva respuesta
EVIDENCIA: CERTIFICACIONES DE IMPLEMENTACIÓN SICOV PARA CDA</t>
  </si>
  <si>
    <t xml:space="preserve"> |202003: En el mes de marzo se recibieron 22 solicitudes de conceptos de sustentabilidad financiera y se tramitaron 36 solicitudes incluidas algunas que se encontraban pendientes del mes anterior.
EVIDENCIA: SOLICITUDES CONCEPTOS SUSTENTABILIDAD FINANCIERA MARZO 2020; |202002: En el mes de febrero se tramitaron 34 solicitudes de conceptos de sustentabilidad financiera
EVIDENCIA: CONCEPTOS SUSTENTABILIDAD FINANCIERA; |202001: En el mes de enero se atendieron 15 solicitudes de concepto de sustentabilidad financiera, el restante se encuentra en trámite.
EVIDENCIA: CONCEPTOS SUSTENTABILIDAD FINANCIERA</t>
  </si>
  <si>
    <t xml:space="preserve"> |202003: En el mes de marzo no se presentaron solicitudes; |202002: No se presentaron solicitudes; |202001: N/A</t>
  </si>
  <si>
    <t xml:space="preserve"> |202003: En el mes de marzo no se presentaron solicitudes de disminución de capital; |202002: No se presentaron solicitudes; |202001: N/A</t>
  </si>
  <si>
    <t xml:space="preserve"> |202003: N/A; |202002: N/A; |202001: N/A
</t>
  </si>
  <si>
    <t xml:space="preserve"> |202003: En el mes de marzo se recibieron 408 solicitudes de liberación de vehiculos, las cuales fueron tramitadas en su totalidad.
EVIDENCIA: INMOVILIZACIONES MARZO; |202002: En el mes de febrero se decidieron 736 solicitudes de liberación de vehiculos
EVIDENCIA: BASE INMOVILIZACIONES; |202001: En el mes de enero se decidieron 718 solicitudes de liberación de vehiculos dentro del término legal 
EVIDENCIA: BASE INMOVILIZACIONES
</t>
  </si>
  <si>
    <t xml:space="preserve"> |202003: En el mes de marzo se recibieron 2983 denuncias, radicados y/o IUIT, se tramitaron 2904 radicados.
EVIDENCIA: BASE IUIT INVESTIGACIONES
BASE PQR INVESTIGACIONES; |202002: En el mes de febrero se dio tramite a 4210 denuncias, radicados y/o IUIT
EVIDENCIA: PQR DIRECCIÓN DE INVESTIGACIONES FEBRERO
IUIT DIRECCIÓN DE INVESTIGACIONES FEBRERO; |202001: En el mes de enero se tramitaron 6791 radicados entre denuncias u IUIT'S
EVIDENCIA: IUIT DIRECCIÓN DE INVESTIGACIONES
PQR DIRECCIÓN DE INVESTIGACIONES</t>
  </si>
  <si>
    <t xml:space="preserve">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Total investigaciones en febrero 105
EVIDENCIA: MATRIZ DIRECCION DE INVESTIGACIONES FEBRERO; |202001: Se aclara que en este item solo se esta colocando el total de entradas para investigaciones, en los siguientes indicadores se desagrega lo tramitado por etapas
EVIDENCIA: MATRIZ DIRECCIÓN DE INVESTIGACIONES
</t>
  </si>
  <si>
    <t xml:space="preserve">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se practicaron 8 pruebas
EVIDENCIA: MATRIZ DIRECCION DE INVESTIGACIONES FEBRERO; |202001: En el mes de enero se decretaron pruebas a 2 investigaciones de las 38 que se encontraban pendientes aclarando que no se han vencido los términos de la etapa procesal
EVIDENCIA: MATRIZ DIRECCION DE INVESTIGACIONES</t>
  </si>
  <si>
    <t xml:space="preserve">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se realizó 1 traslado para alegatos de conclusión
EVIDENCIA: MATRIZ DIRECCION DE INVESTIGACIONES FEBRERO; |202001: En el mes de enero se trasladó para alegatos de conclusión un proceso con cierre probatorio
EVIDENCIA: MATRIZ DIRECCION DE INVESTIGACIONES</t>
  </si>
  <si>
    <t xml:space="preserve">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fallaron investigaciones
EVIDENCIA: MATRIZ DIRECCION DE INVESTIGACIONES FEBRERO; |202001: En el mes de enero se fallaron 2 procesos con vencimiento de alegatos, se aclara que el restante no ha superado el término de la etapa procesal
EVIDENCIA: MATRIZ DIRECCION DE INVESTIGACIONES</t>
  </si>
  <si>
    <t xml:space="preserve">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presentaron fallos orales
EVIDENCIA: MATRIZ DIRECCION DE INVESTIGACIONES FEBRERO; |202001: En el mes de enero no se presentaron fallos orales
</t>
  </si>
  <si>
    <t xml:space="preserve">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recibieron recursos de reposición
EVIDENCIA: MATRIZ DIRECCION DE INVESTIGACIONES FEBRERO; |202001: Se encuentra en trámite
EVIDENCIA: MATRIZ DIRECCION DE INVESTIGACIONES</t>
  </si>
  <si>
    <t xml:space="preserve">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recibieron revocatorias directas
EVIDENCIA: MATRIZ DIRECCION DE INVESTIGACIONES FEBRERO; |202001: No se presentaron solicitudes de revocatoria directa
</t>
  </si>
  <si>
    <t xml:space="preserve"> |202003: De acuerdo a correo reportado se indica: 
1. cálculos actuariales 2005 a 2012 en cumplimiento sentencia OF ELAB PROY P.REV
2.concepto ante consulta 6147702-7712 conmutación pensional parcial OF ELAB PROY P.REV; |202002: De acuerdo a correo reportado se indica: 125281, 125351, 125621, 125771, 125881, 125941: certificaciones y respuesta consultas aerorepública, aerosucre, inversiones la cabrera y bienes y comercio, porvenir, sarpa, teleférico.; |202001: 15011209, 30011542, 21411.
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t>
  </si>
  <si>
    <t xml:space="preserve"> |202003: N/D; |202002: No se tienen actividades programadas para el periodo.; |202001: No tiene proyectado para el periodo.</t>
  </si>
  <si>
    <t xml:space="preserve"> |202003: Presencia en Redes Sociales: Impresiones Totales 1200,000.
Total Seguidores:
Twitter: 2079
Facebook: 743
Instagram : 215; |202002: Presencia en Redes Sociales: Impresiones Totales 728,000.
 Twitter: 804
 Facebook: 89
Instagram : 104; |202001: Presencia en Redes Sociales: Impresiones Totales 797,000.
 Twitter: 1088
 Facebook: 65
Instagram : 100
</t>
  </si>
  <si>
    <t xml:space="preserve"> |202003: 5 Comunicados de Prensa para el corte Marzo.; |202002: 5 Comunicados de Prensa para el corte Febrero.; |202001: 9 Comunicados de Prensa para el corte Enero.</t>
  </si>
  <si>
    <t xml:space="preserve"> |202003: Se generaron 8 Campañas:
#AccionesPorLaVida
#PrevenciónyAcciónDecreto457
#PrevenciónyAcciónCentrodeLogísticayTransporte
#PrevenciónyAcciónMedidasdelSectorTransporte
#PrevenciónyAcciónAdultoMayorAislamientoPreventivo
#PrevenciónyAcciónFacbookLive
#EvitaelCoronaVirus
#TeEscuchamos; |202002: Se generaron 4 Campañas:
#ConoceTusPuertos
#TambiénesTuLogo
#UnidosPorSantander
#TodosPorlaLinea; |202001: Se generaron 5 Campañas:
#ConoceTusPuertos
#UsalaTerminal
#VuelaInformado
#LaSuperTeEscucha</t>
  </si>
  <si>
    <t xml:space="preserve"> |202003: Se generaron 8 Campañas; |202002: Se generaron 4 Campañas:
#ConoceTusPuertos
#TambiénesTuLogo
#UnidosPorSantander
#TodosPorlaLinea; |202001: Se generaron 5 Campañas:
#ConoceTusPuertos
#UsalaTerminal
#VuelaInformado
#LaSuperTeEscucha</t>
  </si>
  <si>
    <t xml:space="preserve"> |202003: No se proyectaron actividades para el periodo.; |202002: No se tienen actividades programadas para el periodo.; |202001: N/D</t>
  </si>
  <si>
    <t xml:space="preserve"> |202003: Bases de Datos y sisteas de gestion documental de la OAJ ; |202002: Archivo fisico Oficina Asesora Juridica Sistemas de Gestion Documental Orfeo y Vigia ; |202001: Archivo de la Oficina Asesora Juridica, plataformas de gestion Documental Vigia y Orfeo</t>
  </si>
  <si>
    <t xml:space="preserve"> |202003: N/D; |202002: N/D; |202001: N/D</t>
  </si>
  <si>
    <t xml:space="preserve"> |202003: Matriz de procesos de la OAJ y bases de datos del grupo de notificaciones ; |202002: Matriz de procesos Oficina Asesora Juridica, Archivos Grupo de Notificaciones ; |202001: Matriz de procesos de la Oficina Asesora Juridica </t>
  </si>
  <si>
    <t xml:space="preserve"> |202003: N/D; |202002: N/D; |202001: Archivo Oficina Jurídica</t>
  </si>
  <si>
    <t xml:space="preserve"> |202003: N/D; |202002: Correo electronico Jefe de Oficina Asesora Juridica ; |202001: Archivo Oficina Jurídica</t>
  </si>
  <si>
    <t xml:space="preserve"> |202003: Bases de datos de Defensa judicial y tutelas ; |202002: Archivo fisico de la Oficina Asesora Juridica Plataformas de Gestion Documental de la Entidad  ; |202001: Correo de la Jefe de la Oficina Juridica Dra Maria del Rosario Oviedo</t>
  </si>
  <si>
    <t xml:space="preserve"> |202003: Bases de dato de Sometimiento a Control ; |202002: Archivo fisico de la Oficina Asesora Juridica Sometimiento a Control Plataformas de Gestion Documental de la Entidad  ; |202001: Archivo grupo Tutelas Oficina Asesora Juridica excel de procesos tutela </t>
  </si>
  <si>
    <t xml:space="preserve"> |202003: N/D; |202002: N/D; |202001: Excel de informes Sometimniento a Control, Archivo Fisico Sometimiento a control </t>
  </si>
  <si>
    <t xml:space="preserve"> |202003: Bases de datos del Centro de Conciliacion ; |202002: Archivo fisico del Centro de Conciliacion Plataformas de Gestion Documental de la Entidad  ; |202001: N/D</t>
  </si>
  <si>
    <t xml:space="preserve"> |202003: Bases de datos del Grupo de Cobro Coactivo ; |202002: Archivo fisico del Grupo de Cobro Coactivo Plataformas de Gestion Documental de la Entidad  ; |202001: N/D</t>
  </si>
  <si>
    <t xml:space="preserve"> |202003: Se realizó el seguimiento en el aplicativo SPI acorde a lo Obligado se evidencia un avance en $640118052 a corte de Marzo 2020. Se anexa los reportes respectivos.; |202002: Se realizó el seguimiento en el aplicativo SPI acorde a lo Obligado se evidencia un avance en $195684000 a corte de Febrero 2020. Se anexa los reportes respectivos.; |202001: Durante el mes de enero no se presenta ejecución de los proyectos de inversión en términos de obligaciones. Se realizó el seguimiento en el aplicativo SPI. Se anexa los reportes respectivos.</t>
  </si>
  <si>
    <t xml:space="preserve"> |202003: Se realizó el seguimiento en el aplicativo SUIIF reportado por la Dirección Financiera y en Seguimiento al PAA se reportan valores suscritos para proyectos de Inversión de $337 Millones según corte de Marzo 2020.; |202002: Se realizó el seguimiento en el aplicativo SUIIF reportado por la Dirección Financiera y en Seguimiento al PAA se reportan valores suscritos para proyectos de Inversión de $671 Millones según corte de Febrero 2020.; |202001: En Seguimiento al PAA se reportan valores suscritos para proyectos de Inversión de $3130 Millones.</t>
  </si>
  <si>
    <t xml:space="preserve"> |202003: Para el Periodo se solicito modificación de las lineas de inversión acorde a lo justificados por las dependencias y según necesidades de ejecución, con la versión No. 4 del PAA publicado en página web. ; |202002: Para el Periodo se realizó modificación a los proyectos de inversión de acuerdo con la versión No. 3 del PAA publicado en página web. ; |202001: Se realizó modificación a los proyectos de inversión de acuerdo con el Decreto de liquidación de presupuesto. Una vez aprobado se generaron nuevas fichas ebi.</t>
  </si>
  <si>
    <t xml:space="preserve"> |202003: Actividad con Reporte Trimestral, no se gestiona en el periodo.; |202002: Actividad con Reporte Trimestral, no se gestiona en el periodo.; |202001: Actividad con Reporte Trimestral, no se gestiona en el periodo.</t>
  </si>
  <si>
    <t xml:space="preserve"> |202003: Se realizo infome especifico sobre funciones de TH y se adealnto el plan de trabajo de SG para este proceso y DirAdmin; |202002: Se montaron procesos de cadena de valor de: Seguridad y Salud en el Trabajo, Supervisión a la prestación del servicio Público de Transporte y Participación y Atención al Ciudadano.; |202001: Se realiza seguimeinto al cierre de los procesos en cadena de valor y se continúa con el cargue de información aprobada en la nueva cadena de valor, pendiente su finalización.</t>
  </si>
  <si>
    <t xml:space="preserve"> |202003: Se generaron insumos pero por contignecia no se aplicaron las campañas para visualización en la entidad. Se modificara para envió vía correo mes de Abril.; |202002: Se realizo campaña con 2 mensajes para socilaizar Pólitica de Supervisión.; |202001: Se realizó la campaña "Divulgación de Plan Anticorrucpción y Atención al Ciudadano"</t>
  </si>
  <si>
    <t xml:space="preserve"> |202003: Se realiza procesos de acompañamiento a las Dependencias, se modifica el reporte de seguimiento de indicadores a corte de Marzo por coyuntura COVID-19. Actualización de Herramienta de Seguimiento PAI.; |202002: Se Realiza procesos de acompañamiento a las Dependencias, se efectua el seguimiento de indicadores a corte de Febrero y genera reporte Enero para reunión de seguimiento. Actualización de Herramienta de Seguimiento PAI.; |202001: Se Realiza procesos de acompañamiento a las Dependencias para formaulación y aprobación de Metas 2020. Desarrollo de Herramienta de Seguimiento PAI e Investigaciones.</t>
  </si>
  <si>
    <t xml:space="preserve"> |202003: Se realiza Comité de Gestión a corte 31 de Enero - Para el primer trimestre, pendiente de aprobación de acta, para su posterior reporte.; |202002: No se tenian programación de actividad en el periodo.; |202001: No se tienen Programadas Actividades para el Periodo.</t>
  </si>
  <si>
    <t xml:space="preserve"> |202003: Se aplicaron autodiagnósticos de: Servicio al Ciudadano, Trasparencia, Racionalización de Tramites, Integridad. Archivos que reposan en SharePoint: Autodiagnósticos MIPG.; |202002: Se aplicaron autodiagnósticos de: Gestión Documental, Gestión de Talento Humano, Atención al Ciudadano, Plan Anticorrupción, Rendición de Cuentas, Participación Ciudadana. Archivos que reposan en SharePoint: Autodiagnósticos MIPG.; |202001: No se tienen Programadas Actividades para el Periodo.</t>
  </si>
  <si>
    <t xml:space="preserve"> |202003: N/D; |202002: No se tienen actividades programadas para el periodo.; |202001: No se tienen Programadas Actividades para el Periodo.</t>
  </si>
  <si>
    <t xml:space="preserve"> |202003: Se definio Plan de Acción para los Autodiagnósticos de Integridad y Racionalización de Trámites.; |202002: Se definio Plan de Acción para los 5 Autodiagnósticos elaborados en el periodo.; |202001: No se tienen Programadas Actividades para el Periodo.</t>
  </si>
  <si>
    <t xml:space="preserve"> |202003: En seguimiento de gestión de PQRS se reporta un total de18 radicados gestionados en el periodo.; |202002: En seguimiento de gestión de PQRS se reporta un total de 29 radicados gestionados en el periodo.; |202001: En cuadro de seguimiento SEG_Investigaciones_2020, se refleja gestión PQRS.</t>
  </si>
  <si>
    <t xml:space="preserve"> |202003: Se realizó la verificación del Reporte del II2019 del Documento Conpes 3744; |202002: El reporte de seguimiento para los compromisos del Conpes 3744 será desde el 16 de marzo de la presente anualidad; |202001: No se programaron reportes para el mes de Enero, el Sisconpes en correo nos informa que en el mes de marzo de 2020 se habilitará el corte de seguimiento 2019-II para reportar los avances de los compromisos adquiridos en documento CONPES3744</t>
  </si>
  <si>
    <t xml:space="preserve"> |202003: Se informo a la Delegatura de Puertos sobre los cambios en el reporte financiero en el SisConpes; |202002: Se realizaron las presentaciones de los documentos Conpes 3982 y 3963 para la Superintendente de Transporte, doctora Carmen Ligia Valderrama y en el SisConpes se diligenció y se solicitó la creación de usuario del Delegado de Transito y Transporte Terrestre a efectos que pueda reportar los avances de los compromisos establecidos en el Conpes 3963; |202001: 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t>
  </si>
  <si>
    <t xml:space="preserve"> |202003: Se solicitó a la Delegatura de Puertos la designación del funcionario que reempazaria a Isaac y ún no lo han contratado para recibir la capacitación; |202002: La Directora de Promoción y Protección a usuarios de la Delegatura de puertos me informa que aún no han contratado la persona que reemplazará a Isaac, quien renunció y había recibido toda la capacitación del DANE para adelantar el Plan de Mejoramiento del Registro Administrativo de Inversiones en Obras y Equipos Portuarios; |202001: 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t>
  </si>
  <si>
    <t xml:space="preserve"> |202003: Se coordinó reunión con el Dane y las directivas de la Supertransporte, y el Dane canceló la reunión por el Coronavirus y será reprogramada posterior a que termine el aislamiento, además, se han realizado dos reuniones con el equipo del Boletin de Trafico Portuario; |202002: Coordinación Taller Norma Técnica de Calidad NTC PE: 1000 , que se realizó el día miércoles 12 de febrero de la presente anualidad con la participación de la Delegatura de Puertos, OTIC y Jefe Oficina de Planeación. Del curso de Auditores Internos en la NTC PE 1000:2019  en el DANE con asisitencia de la Delegatura de Puertos, la  Oficina de Tecnologías de la Información y las comunicaciones OTIC y  la oficina Asesora de Planeación, a partir del 18 de febrero.; |202001: Se hizo oficio para el Director del Dane comuicandole la disposición de realizar la evaluación de la operación estadistica de Trafico portuario en colombia, en el último cuatrimestre del presente año , el cual se envió en enero de la presente anualidad</t>
  </si>
  <si>
    <t xml:space="preserve"> |202003: 1. Radicado No. 2020200023513, comunicación informe  de Evaluación sobre la atención de quejas, sugerencias y reclamos PQR’S.
2. Radicado No. 20202000024343, Comunicación Informe de Seguimiento al Sistema de Información y Gestión del Empleo Público &amp;quot;SIGEP”.
3.  Radicado No. 20202000025743, Respuesta a solicitud Alcance anteproyecto de presupuesto 2020 y 2021, Corrección cronograma de trabajo OAP.
4. Correo Institucional Superintendencia de Transporte. 5 de marzo de 2020. Comunicación Certificado de Diligencimiento FURAG 2019 Superintendencia de Transporte
5. Correo Institucional del reporte de información diligenciada en el formulario Derechos de Autor del dia 16 de marzo de 2020.
6. certificado_356_20200229_Gestión Contractual con corte al 29 de febrero de 2020.; |202002: 1. Radicado No. 20202000113561, Respuesta OCI20-00021909/IDM 1103002 del 14 de febrero de 2020.
2. Radicado No. 20202000014873, Respuesta memorando 20205000010533 del 5 de febrero de 2020. PM CGR.; |202001: 1. Radicado No. 20202000005503, Comunicación traslado a la Secretaría de Transparencia y al Departamento Administrativo de la Presidencia de la República, presunto acto de corrupción Servidor público y presunta irregularidad administrativa.
2. Radicado No. 20202000041031, Traslado presunto acto de corrupción y presuntas irregularidades administrativa, Servidor Público de la Superintendencia de Transporte.</t>
  </si>
  <si>
    <t xml:space="preserve"> |202003: 1. Radicado No. 20202000027713, Respuesta memo 20205010026573 del 16 de marzo2020, Espediente CID-2018-510-041.
2. Radicado No.20202000029243, Respuesta Memorando N° 20205010027753 del 17 de marzo de 2020 con alcance 20205010028353 del 19 de marzo de 2020, solicitud de información expediente CDI-2019-510-045, H 01 (2019)- Dirección Administrativa.; |202002: 1. Radicado No. 20202000013603, Comunicación Informe Definitivo de Seguimiento a los hallazgos suscritos con el Archivo General de la Nación.
2. Radicado No. 20202000020023, Comunicación informe de seguimiento al cumplimiento de las medidas de Austeridad del Gasto Público, Cuarto trimestre de la vigencia 2019.
3. Radicado No. 20202000123291, Generación certificación Agencia de Defensa Jurídica – seguimiento E-KOGUI, Segundo semestre de 2019 según verificación.
4. Radicado No. 20202000020743, Comunicación Informe de Definitivo de seguimiento E-KOGUI – Generación Certificación Agencia de Defensa Jurídica.
5. Radicado No. 20202000020913, Certificado Transmisión SIRECI - Rendición Cuenta Anual_2019.
6. Radicado No. 20202000020773, Comunicación de la evaluación Control Interno Contable, vigencia 2019.
7. El día 26 de Febrero se realizó la  Primera citación calendario correo electrónico a los miembros del Comité Institucional de Coordinación de Control Interno, con el objetivo de Revisar y aprobar el Plan Anual de Auditorias Internas vigencia   2020.
Ese  mismo día se solicito reprogramación por parte de la Superintendente para el día 10 de Marzo.; |202001: 1. Radicado No. 20202000006933, Comunicación informe de seguimientto cumplimiento acciones del Plan de Mejoramiento, Suscrito con la Contraloría General de la Rpública - CGR con corte a 31 de diciembre 2019 
2. Radicado No. 20202000003023, Comunicación Informe de seguimiento Plan Anticorrupción y de Atención al Ciudadano - PACC y Mapa de Riesgos de Corrupción, del tercer cuatrimestre de 2019 (1 septiembre a 31 diciembre de 2019).
3. Radicado No. 20202000006723, Informe Pormenorizado del Estado del Sistema de Control Interno.
4. Radicado No. 20202000006423, Comunicación de Evaluación a la Gestión por Dependencias vigencia 2019. Despacho Superintendente.
5. Radicado No. 20202000006433, Comunicación de Evaluación a la Gestión por Dependencias vigencia 2019. 
Consolidación de Todas las Dependencias de la Entidad.
6. Radicado No. 20202000006453, Comunicación de Evaluación a la Gestión por Dependencias vigencia 2019. 
Oficina Asesora de Planeación.
7. Radicado No. 20202000006463, Comunicación de Evaluación a la Gestión por Dependencias vigencia 2019. 
Oficina Tecnologias de la información.
8. Radicado No. 20202000006473, Comunicación de Evaluación a la Gestión por Dependencias vigencia 2019. 
Delegda de Puertos.
9. Radicado No. 20202000006483, Comunicación de Evaluación a la Gestión por Dependencias vigencia 2019. 
Delegada de Concesiones e Infraestructura.
10. Radicado No. 20202000006493, Comunicación de Evaluación a la Gestión por Dependencias vigencia 2019. 
Delegada de Transito y Transporte.
11. Radicado No. 20202000006503, Comunicación de Evaluación a la Gestión por Dependencias vigencia 2019. 
Delegada para la Protección de usuarios del sector Transporte.
12. Radicado No. 20202000006513, Comunicación de Evaluación a la Gestión por Dependencias vigencia 2019. 
Dirección de Investigaciones de  Puertos.
13. Radicado No. 20202000006523, Comunicación de Evaluación a la Gestión por Dependencias vigencia 2019. 
Dirección de Promoción y Prevención puertos.
14. Radicado No. 20202000006533, Comunicación de Evaluación a la Gestión por Dependencias vigencia 2019. "
Dirección de Promoción y Prevención en Concesiones.
15. Radicado No. 20202000006543, Comunicación de Evaluación a la Gestión por Dependencias vigencia 2019. 
Dirección de Investigaciones de Concesiones.
16. Radicado No. 20202000006553, Comunicación de Evaluación a la Gestión por Dependencias vigencia 2019. 
Dirección Financiera.
17. Radicado No. 20202000006563, Comunicación de Evaluación a la Gestión por Dependencias vigencia 2019. 
Dirección de Promoción y  Prevención Tránsito y transporte.
18. Radicado No. 20202000006573, Comunicación de Evaluación a la Gestión por Dependencias vigencia 2019. 
Dirección de Investigaciones de tránsito.
19. Radicado No. 20202000006583, Comunicación de Evaluación a la Gestión por Dependencias vigencia 2019. 
Dirección de Investigaciones para la  Proteccion al usuarios.
20. Radicado No. 20202000006593, Comunicación de Evaluación a la Gestión por Dependencias vigencia 2019. 
Dirección Administrativa.
21. Radicado No. 20202000006603, Comunicación de Evaluación a la Gestión por Dependencias vigencia 2019. 
Coordinación Grupo de Atención al ciudadano.
22. Radicado No. 20202000006613, Comunicación de Evaluación a la Gestión por Dependencias vigencia 2019. 
Coordinación Grupo de Talento humano.
23. Radicado No. 20202000006623, Comunicación de Evaluación a la Gestión por Dependencias vigencia 2019. 
Grupo Control Interno Disciplinario.
24. Radicado No. 20202000006643, Comunicación de Evaluación a la Gestión por Dependencias vigencia 2019. 
Grupo de Apoyo a la Gestión Administrativa.
25. Raicado No. 20202000007213, Informe de seguimiento a publicaciones en la página Web de la Superintendencia de Transporte.
26. Certificado Transmisión cuenta anual _356_20191231_1DICIEMBRE.pdf
27. Certificado Plan de Mejoramiento  35662019-12-31. PM -CGR</t>
  </si>
  <si>
    <t xml:space="preserve"> |202003: Se gestionaron las solicitudes, comunicaciones y denuncias que radicaron a la OTIC. Archivo: ACT-1-Solicitudes a la OTI.xlsx; |202002: Se gestionaron las solicitudes radicadas a la Oficina a través de Orfeo y vigía. Así como las solicitudes de correo electrónico enviadas por las diferentes dependencias de la entidad. Se adjunta archivo \\172.16.1.140\2. FEBRERO_2020\Oficina de Tecnologia de la Información y las Comunicaciones\1. Soportes_PAI_2020\Correspondencia febrero; |202001: Se realiza el trámite de solicitudes recibidad en el área. Ubicación Carpeta T:\1. ENERO_2020\Oficina de Tecnologia de la Información y las Comunicaciones\1. Soportes_PAI_2020\ACT_01_ solicitudes_ene.xlsx</t>
  </si>
  <si>
    <t xml:space="preserve"> |202003: Se adelanta el 50% del levantamiento de información para el Sistema Único de Trámites, donde se define información para los módulos: Registro de conductores de transporte especial, Contratos de temporada alta, Gestión de vigilados, Reporte de Estados Financieros, Biblioteca virtual, Gestión y seguimiento de actividades, Gestión de investigaciones, Módulo de autorizaciones. Archivo: ACT-2-Documentación técnica Procesos-SUT - En curso.pdf; |202002: Se realiza el levantamiento de información con las áreas misionales. Se adjunta soporte en la ruta \\172.16.1.140\2. FEBRERO_2020\Oficina de Tecnologia de la Información y las Comunicaciones\1. Soportes_PAI_2020\ACT_02_actas.pdf; |202001: N/A</t>
  </si>
  <si>
    <t xml:space="preserve"> |202003: Se desarrollaron e implementaron las siguientes soluciones : Estados de cuentas, Notificaciones, PQR, Vinculación de Expedientes - IUIT CE, Visitas Promoción y Prevención. Archivo: ACT-5-Desarrollos e Implementaciones.zip; |202002: N/A; |202001: N/A</t>
  </si>
  <si>
    <t xml:space="preserve"> |202003: N/A; |202002: Revisión de Estudio Previo realizado en la vigencia 2019, se inician ajustes para la vigencia 2020. \\172.16.1.140\2. FEBRERO_2020\Oficina de Tecnologia de la Información y las Comunicaciones\1. Soportes_PAI_2020\ESTUDIOS PREVIOS_GD_2020 (Reparado).docx; |202001: N/A</t>
  </si>
  <si>
    <t xml:space="preserve"> |202003: Se generan Estudios Previos y Anexo técnico para la Contratación del Sistema de Gestión Documental y son enviados para revisión del área de Gestión Documental. Archivo: ACT-09-Estudios Previos Gestión Documental.zip; |202002: N/A; |202001: N/A</t>
  </si>
  <si>
    <t xml:space="preserve"> |202003: Se generan tableros de control para los Centros de Reconocimientos de Conductores - CRC, peajes, Reportes de operación de terminales de transporte del país, entre otros.
https://app.powerbi.com/view?r=eyJrIjoiNzUzZTRlMTUtMWUyMi00MjlmLTg2ODMtYTFlNzAzZmQ1MGE4IiwidCI6IjAyZjMzOGMyLTVkZmEtNGNlOS05ZWQxLTJlNmY1NTI0Y2M3NSIsImMiOjR9
https://app.powerbi.com/view?r=eyJrIjoiYTk4ZDM3ZmQtNTM4NC00ZTlhLTlmNjEtMjBiZjBjZjNkNWVjIiwidCI6IjAyZjMzOGMyLTVkZmEtNGNlOS05ZWQxLTJlNmY1NTI0Y2M3NSIsImMiOjR9; |202002: N/A; |202001: N/A</t>
  </si>
  <si>
    <t xml:space="preserve"> |202003: Se realiza configuración en el firewall para el IPv6, se recibe del proveedor CLARO el rango de direcciones IP´s asignadas para la Supertransporte. Archivo: ACT-18-AVANCE EN LA IMPLEMENTACIÓN IPv6 marzo 2020.pdf; |202002: Asignación de dirección IPv6 al Firewall, sitio web y se solicitó publicación de DNS al proveedor de internet.; |202001: Trámites con el proveedor de internet para solicitar el direccionamiento IPv6 externo.</t>
  </si>
  <si>
    <t xml:space="preserve"> |202003: Se genera borrador del documento de prevención y gestión de incidentes 2020. Archivo: ACT-19-BORRADOR PREVENCION Y GESTION DE INCIDENTES 2020.pdf.
Se inicia borrador de actualización de la Política de Gobierno Digital. Archivo: ACT-19-BORRADOR POLITICA SE SEGURIDAD 2020.pdf
Se registra avance en la matriz del MSPI. Archivo: ACT-19-articles-5482_Instrumento_Evaluacion_MSPI a 31032020.xlsx; |202002: Se realiza el diligenciamiento del avance en la implementación del MSPI en la superintendencia. \\172.16.1.140\2. FEBRERO_2020\Oficina de Tecnologia de la Información y las Comunicaciones\1. Soportes_PAI_2020\articles-5482_Instrumento_Evaluacion_MSPI a 29022020.xlsx; |202001: Registro de avance en el MSPI con corte a 31 de enero de 2020. Ubicación Carpeta T:\1. ENERO_2020\Oficina de Tecnologia de la Información y las Comunicaciones\1. Soportes_PAI_2020\articles-5482_Instrumento_Evaluacion_MSPI a 31012020.xlsx</t>
  </si>
  <si>
    <t xml:space="preserve"> |202003: N/D; |202002: Se realiza la actualización de la información para el dato abierto Tráfico Portuario Marítimo en Colombia con corte a 31 de diciembre de 2019. https://www.datos.gov.co/Transporte/Trafico-Portuario-Mar-timo-En-Colombia-vigencia-20/5r3g-zv5z; |202001: N/A</t>
  </si>
  <si>
    <t xml:space="preserve"> |202003: N/D; |202002: N/A; |202001: N/D</t>
  </si>
  <si>
    <t xml:space="preserve"> |202003: N/D; |202002: N/A; |202001: N/A</t>
  </si>
  <si>
    <t xml:space="preserve"> |202003: N/D; |202002: Se implementan controles de seguridad en la solución perimetral de seguridad, de acuerdo a los informes y alertas del CSIRT. \\172.16.1.140\2. FEBRERO_2020\Oficina de Tecnologia de la Información y las Comunicaciones\1. Soportes_PAI_2020\bloqueo de IP.docx; |202001: N/A</t>
  </si>
  <si>
    <t xml:space="preserve"> |202003: Reporte de gestión de incidentes en el GLPI para el mes de Marzo. Archivo: ACT-25-Reporte GLPI marzo 2020.pdf; |202002: Se realiza la atención de incidentes a través del GLPI para el mes de febrero. \\172.16.1.140\2. FEBRERO_2020\Oficina de Tecnologia de la Información y las Comunicaciones\1. Soportes_PAI_2020\registro glpi febrero 2020.xlsx; |202001: N/A</t>
  </si>
  <si>
    <t xml:space="preserve"> |202003: Se revisan software en el mercado que manejarn la gestión de inventarios, con el objetivo de consolidar los requerimientos de la entidad para el software de almacén y así iniciar un sondeo de mercado. Archivo: ACT-27-Comparación de cotizaciones SOFT almacén.pdf; |202002: Se realiza revisión por el área de almacén, de un software de almacén implementado en el Ministerio de Hacienda. \\172.16.1.140\2. FEBRERO_2020\Oficina de Tecnologia de la Información y las Comunicaciones\1. Soportes_PAI_2020\Presentación Activos 2019-11-26.pptx; |202001: N/A</t>
  </si>
  <si>
    <t xml:space="preserve"> |202003: Se implementa la generación de informes dinámicos, a través de tableros de control de ARCGIS. https://supertransporte.maps.arcgis.com/apps/opsdashboard/index.html#/c1ba02ee44f24a59a2e7ed64a7144cc9; |202002:  Generación de informes 
\\172.16.1.140\2. FEBRERO_2020\Oficina de Tecnologia de la Información y las Comunicaciones\1. Soportes_PAI_2020\Soporte BI febrero.docx; |202001: Continua la implementación de Power de BI y la generación de informes a través de este software. Ubicación Carpeta T:\1. ENERO_2020\Oficina de Tecnologia de la Información y las Comunicaciones\1. Soportes_PAI_2020\Tablero de control PEAJES ENERO.pdf</t>
  </si>
  <si>
    <t xml:space="preserve"> |202003: Implementación de DRP en la nube con oracle para respaldar información de algunos aplicativos de la entidad. 
Implementación de VPNs para funcionarios y contratistas de la Supertransporte para trabajo en casa. Archivo: ACT-30-Reporte Conexiones VPN.pdf
Implementación de Teams y sharepoint como herramientas para permitir a los funcionarios y contratistas cumplir sus labores diarias a través del trabajo en casa.
Implementación de Chat para atención al usuario. Archivo: ACT-30-Chat.pdf; |202002: N/A; |202001: N/A</t>
  </si>
  <si>
    <t xml:space="preserve"> |202003: Se elaboró Modelo de contrato para nueva sede; |202002: 13 de febreo solicitud de autorizacion de cupo paraasumir compromisoscon cargo a vigencias futuras en el presupuesto de gastos de funcionamiento; |202001: No aplica</t>
  </si>
  <si>
    <t xml:space="preserve"> |202003: Se ejecutáron 529115747 ; |202002: Se suscribieron 42 contratos por valor de 1.511,328.848; |202001: Se programan 144 contratos y se celebran 153</t>
  </si>
  <si>
    <t xml:space="preserve"> |202003: Se publicaron 19 contratos; |202002: Se suscribieron 42 contratos por valor de $ 1.511,328.848; |202001: Se programó la celebracion de contratos en cuantia  de $ 4.809.786.593 y se celebraron contratos en cuantia de  $ 5.172.878.812 </t>
  </si>
  <si>
    <t xml:space="preserve"> |202003: se ejecutaron 9 actividades PIGA; |202002: Campañas de ahorro de agua y energia, entrega de residuos peligrosos, registrode bitagora de residuos,Campaña de uso de pocillos,elaboracion y aplicación de encuesta de GAY Campaña de montar en Bici paga, Taller de sensibilizacion de uso de agua con el  acueducto.; |202001: Se realizan campañas de ahorro de papel agua luz buenas practicas  de higiene  visita tecnica entrega de dotacion al centro de conciliacion entrega certificado de residuos</t>
  </si>
  <si>
    <t xml:space="preserve"> |202003: Se solicitaron y revisaron propuestas de implementacion de software; |202002: Se estructura la necesidad se cotiza y realizan actividadescomo reunion con el Ministerio de hacienda-Acta,Recepcion de cotizaciones y propuestas; y solicitud de evaluacion de propuestas a la oficina de Tecnologias de la informacion y Comunicaciones; |202001: No aplica</t>
  </si>
  <si>
    <t xml:space="preserve"> |202003: En febrero quedó un derecho de peticion pendiente para marzo  y es remitido por competencia interna a la Delegada de Transito ; |202002: Se atendio un derecho de peticion, se traslado un derecho de peticion a financiera por competencia yy de febrero queda pendiente por responder dentro de los terminos; |202001: No aplica</t>
  </si>
  <si>
    <t xml:space="preserve"> |202003: Se radicaron 1959 resoluciones en el mes de marzo, de las cuales se notificaron por medio electronico 710, personales 92, por aviso 1548 y por publicacion en pagina web 480, de meses anteriores 1428 notificaciones; |202002: Se radicaron 2298 resoluciones en el mes de febrero, de las cuales se notificaron por medio electronico 1083, personales 159, por aviso 960y por publicacion en pagina web 123.
De meses anteriores se notificaron 89 resoluciones; |202001: Se radicaron 1998 resoluciones en el mes de enero, de las cuales se notificaron por medio electronico 779, personales 121, por aviso 214 y por publicacion en pagina web 54.
De meses anteriores se notificaron 81 resoluciones</t>
  </si>
  <si>
    <t xml:space="preserve"> |202003: Se recibieron 409 pqr, se ha dado respuesta a 641; |202002: Se recibieron 672pqr, se ha dado respuesta a 826
Se recibieron 149radicados por el modulo de gestion documental y se resolvieron 109 y se reasignaron 40; |202001: Se recibieron 683 pqr, se ha dado respuesta a 652
Se recibieron 216 radicados por el modulo de gestion documental y se resolvieron 200</t>
  </si>
  <si>
    <t xml:space="preserve"> |202003: Se realizan 86 constancias de ejecutorias; |202002: Se recibieron 672pqr, se ha dado respuesta a 826
Se recibieron 149radicados por el modulo de gestion documental y se resolvieron 109 y se reasignaron 40; |202001: Se recibieron 683 pqr, se ha dado respuesta a 652
Se recibieron 216 radicados por el modulo de gestion documental y se resolvieron 200</t>
  </si>
  <si>
    <t xml:space="preserve"> |202003: Se recibieron 286 radicados por el modulo de gestion documental y se resolvieron 241; |202002: Se recibieron 672pqr, se ha dado respuesta a 826
Se recibieron 149radicados por el modulo de gestion documental y se resolvieron 109 y se reasignaron 40; |202001: Se recibieron 683 pqr, se ha dado respuesta a 652
Se recibieron 216 radicados por el modulo de gestion documental y se resolvieron 200</t>
  </si>
  <si>
    <t xml:space="preserve"> |202003: Se realizó la notificacion personal por ventanilla de 92 resoluciones; |202002: Se realizó la notificacion personal por ventanilla de 159 resoluciones y 57 constancias de ejecutoria; |202001: Se realizó la notificacion personal por ventanilla de 121 resoluciones y 30 constancias de ejecutoria</t>
  </si>
  <si>
    <t xml:space="preserve"> |202003: Se realizo la radicacion por medio de ventanilla unica de radicacion de 6219 documentos, 258 iuit, 1071 por medio de la pagina web, 36 por call center y 6 por el #767; |202002: Se realizo la radicacion por medio de ventanilla unica de radicacion de 7372 documentos, 2 iuit, 1367 por medio de la pagina web, 20 por call center, 2 por el #767y por atencion al ciudadano 1; |202001: Se realizo la radicacion por medio de ventanilla unica de radicacion de 7372 documentos, 1 iuit, 1400 por medio de la pagina web, 28 por call center y 7 por el #767</t>
  </si>
  <si>
    <t xml:space="preserve"> |202003: Se realiza la radicacion de 1748 memorandos; |202002: Se realiza la radicacion de 2289 memorandos; |202001: Se realiza la radicacion de 1428 memorandos</t>
  </si>
  <si>
    <t xml:space="preserve"> |202003: Se envian 5884 radicados por medio fisico, correo electronico 1937 y se realizan 506 devoluciones; |202002:  Se envian 5196 radicados por medio fisico, correo electronico 2731 y se realizan 488 devoluciones; |202001: Se envian 4099 radicados por medio fisico, correo electronico 1449 y se realizan 780 devoluciones</t>
  </si>
  <si>
    <t xml:space="preserve"> |202003: Se realiza la publicacion del documento del Sistema Integrado de Conservacion; |202002: no hay actividad desarrollada; |202001: No hay actividad desarrollada</t>
  </si>
  <si>
    <t xml:space="preserve"> |202003: no hay actividad; |202002: no hay actividad desarrollada; |202001: Se realiza la publicacion del Pinar en la pagina web </t>
  </si>
  <si>
    <t xml:space="preserve"> |202003: El 11 de marzo de 2020 se realizó capacitación del Protocolo al Grupo de Atención al Ciudadano (El listado con la lista de asistencia reposa en físico en la oficina); |202002: ESTA ACTIVIDAD SE ENCUENTRA PROGRAMADA PARA MARZO; |202001: DEBE REPORTARSE EN MARZO</t>
  </si>
  <si>
    <t xml:space="preserve"> |202003: N/D; |202002: ESTA ACTIVIDAD SE ENCUENTRA PROGRAMADA PARA JUNIO; |202001: EL PRIMER REPORTE DEBE SER EN JUNIO</t>
  </si>
  <si>
    <t xml:space="preserve"> |202003: Se realiza el respectivo seguimiento del call center, se adjuntan los informes de gestión de las dos líneas (018000915615 y #767 Opción #); |202002: INFORME DE GESTÍN DE LA LÍNEA 018000915615 Y #767 OPCIÓN 3; |202001: SE ADJUNTA EN LAS EVIDENCIAS LOS INFORMES DE LAS LINEAS: 018000915615 Y DEL #767 OPCIÓN 3</t>
  </si>
  <si>
    <t xml:space="preserve"> |202003: Se presentó el Informe de Gestión mediante el Memorando con Rad. 20201000023823; |202002: MEMORANDO CON RAD. 20201000011573; |202001: INFORME DE GESTIÓN RAD. 20201000001203</t>
  </si>
  <si>
    <t xml:space="preserve"> |202003: El procedimiento para el reporte de información por parte de las áreas se encuentra en proyección; |202002: LAS ÁREAS RESPONSABLES NO HAN REPORTADO; |202001: N.A.</t>
  </si>
  <si>
    <t xml:space="preserve"> |202003: N/A; |202002: Se realizo la medida preventiva planeada para el mes de febrero: Ateción Previa PQR; |202001: No se programaron para el mes de enero actividades orientadas a la prevención de faltas disciplinarias</t>
  </si>
  <si>
    <t xml:space="preserve"> |202003: CORREO ELECTRÓNICO, CON LA REMISIÓN DE TRES APERTURAS PRELIMINARES; |202002: Se anexan actas, link de cuadro de procesos, link de vencimiento de términos.; |202001: PARA EL MES DE ENERO SE REALIZARON 6 APERTURAS DE INDAGACIÓN PRELIMINAR, 1 INHIBITORIO Y 1 TRASLADO POR EL ARTÍCULO 51 DE LA LEY 734 DE 2002 </t>
  </si>
  <si>
    <t xml:space="preserve"> |202003: Ajustes al plan de acción para aumentar puntuación en autodiagnostico de Gestión del conocimiento Entrega del plan de acción por medio de correo electrónico; |202002: Se realizó el Autodiagnóstico del componente de Gestión del Conocimiento y el Plan de Acción; |202001: No se tenia programado actividades para el mes de enero</t>
  </si>
  <si>
    <t xml:space="preserve"> |202003: se inicio nuevo proyecto de instructivo (carpeta compratida); |202002: Se vincularon 6 Profesionales con los mejores puntajes de las Pruebas Saber Pro en el cargo de Profesional Universitario Grado 01; |202001: No se reporta actividad para el mes de enero </t>
  </si>
  <si>
    <t xml:space="preserve"> |202003: a 31 de enero de 2020 se estructuran nuevamente los estudios previos, adoptando las actualizaciones en el PNFC que emitió la Función Pública, debido a emergencia sanitaria.; |202002: Solicitudes de Cotizaciones y radicación de Estudios Previos; |202001: Se realizó la publicación del Plan Institucional de Capacitación PIC 2020</t>
  </si>
  <si>
    <t xml:space="preserve"> |202003: Gestionar la información en el SIGEP (Servidores Públicos) - Monitoreo y seguimiento de SIGEP. (Documento en Excel actualizado a 31 de marzo);
Verificar la información cargada en el SIGEP (reporte actualizado);
Contar con un mecanismo de información que permita visualizar en tiempo real la planta de personal y generar reportes, articulado con la nómina o independiente, diferenciando: Planta global y planta estructural, por grupos internos de trabajo (Cuadro Excel actualizado a 31 de marzo);
Contar con un mecanismo de información que permita visualizar en tiempo real la planta de personal y generar reportes, articulado con la nómina o independiente, diferenciando: Tipos de vinculación, nivel, código y grado. Antigüedad en el Estado, nivel académico y género. Cargos en vacancia definitiva o temporal por niveles; Perfiles de Empleos, Personas con discapacidad, pre pensionados, cabezas de familia, pertenecientes a grupos Étnicos o con fuero sindical. (cuadro de caracterización en Excel y actualizado a 31 de marzo);
Contar con mecanismos para verificar si existen servidores de carrera administrativa con derecho preferencial para ser encargados. (Cuadro Excel actualizado);
Contar con la trazabilidad electrónica o física de la historia laboral de cada servidor (base de datos actualizada de hojas de vida);
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 (cuadro Excel actualizado, situaciones administrativas) ; |202002: Matriz contentiva de 8 elementos gestionados; |202001: Matriz contentiva de 8 elementos gestionados</t>
  </si>
  <si>
    <t xml:space="preserve"> |202003: para el mes de marzo se tenía programó una actividad que fue el día 6 de marzo, celebración del día de la mujer, donde participaron todas las mujeres de la Entidad, se llevó a cabo en el Colegio Agustiniano y se contó con la participación de la presentadora Claudia Palacios.; |202002: Se suscribió el contrato de Bienestar y el Cronograma de actividades; |202001: Se realizó la publicación del Plan de Bienestar e Incentivos el 31 dde enero de 2020</t>
  </si>
  <si>
    <t xml:space="preserve"> |202003: Reunión mensual Copasst realizada por medio de teams -Acta reunión; Inducción - Aplazada por emergencia sanitaria Covid – 19; Comunicaciones correspondientes a los subprogramas del SG-SST- Correos electrónicos masivos; Seguimiento teletrabajo- Dadas las circunstancias por covid-19 se reporta a la ARL que los funcionarios y contratistas realizarán trabajo desde casa; Capacitación Brigada de emergencia, correo electrónico con invitación a taller de primeros auxilios - Debido a que no puede hacerse de manera presencial por la contingencia del Covid - 19, la ARL Positiva invita al Taller de primeros auxilios de manera virtual; Capacitación seguridad vial- Se reprograma debido a que el taller es presencial y se estaba en aislamiento obligatorio; Ausentismo Se realiza medición del ausentismo por medio de las incapacidades que reportan los funcionarios, como evidencia están los indicadores de gestión del SST; Programa entorno laboral saludable-Pantallazos de las clases realizadas por medio de Teams - eviedencia actividad física; PVE Psicosocial Correo masivo manejo del estrés; PVE Biomecanico Correos masivos  sobre ergonomia  en casa; Control  y seguimiento de la accidentalidad se realiza medición por medio de los indicadores de gestión; |202002: Reunión mensual de Coopass, inducción y reinducción, comunicaciones correspondientes a los subprogrmas de seguridad vial y prevención de gripa, evaluación a proveedores, brigada de emergencia, seguimiento ausentismo, indicadores mensuales SST, seguimientos caso enfermedad laboral, programa entorno laboral saludable, PVE Psicosocial, PVE Biomecánico y control y seguimiento de la accidentalidad.; |202001: 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t>
  </si>
  <si>
    <t xml:space="preserve"> |202003: Plan realizado; |202002: Publicación dl Plan de Previsión de Recursos Humanos; |202001: Se realizó la publicación del Plan de Previsión de Recursos Humanos el 31 de enero de 2020</t>
  </si>
  <si>
    <t xml:space="preserve"> |202003: Plan realizado; |202002: Se publicó el Plan Anual de Vacantes; |202001: Se realizó la publicación del Plan Anual de Vacantes a 31 de enero de 2020</t>
  </si>
  <si>
    <t xml:space="preserve"> |202003: Para el mes de marzo llegaron 3 peticiones que están siendo proyectadas; |202002: Requerimientos terceros: 1
Permisos Sindicales: 2
Solicitudes de Encargo: 3
Peticiones de información: 2; |202001: Durante el mes de enero se recibieron 15 solicitudes, a las que se dio respuesta en su totalidad</t>
  </si>
  <si>
    <t xml:space="preserve"> |202003: Se adjunta la ejecucion presupuestal de fucionamiento del mes de marzo ; |202002: Se adjunta la ejecucion presupuestal de febrero 2020; |202001: EJECUCION PRESUPUESTAL MES DE ENERO 2020 DE FUNCIONAMIENTO</t>
  </si>
  <si>
    <t xml:space="preserve"> |202003: Se adjunta la ejecucion presupuestal del mes de marzo ; |202002: Se adjunta la ejecucion presupuestal de febrero 2020; |202001: EJECUCION PRESUPUESTAL TOTAL DEL MES DE ENERO DE 2020</t>
  </si>
  <si>
    <t xml:space="preserve"> |202003: No se realizaron devoluciones por concepto de consejo de estado; |202002: No se realizaron devoluciones por concepto de Consejo de Estado en el mes de Febrero de 2020, fuente de informacion: grupo de Analisis y Recaudo ; |202001: NO SE REALIZARON DEVOLUCIONES POR REVOCADADAS POR EL CONCEPTO DEL CONSEJODE ESTADO  EN EL MES DE ENERO DE 2020</t>
  </si>
  <si>
    <t xml:space="preserve"> |202003: No se realizaron devoluciones por concepto de consejo de estado; |202002: No se realizaron devoluciones por concepto de Consejo de Estado en el mes de Febrero de 2020, fuente de informacion: grupo de Analisis y Recaudo; |202001: NO SE REALIZARON DEVOLUCIONES POR REVOCADADAS POR EL CONCEPTO DEL CONSEJODE ESTADO  EN EL MES DE ENERO DE 2020</t>
  </si>
  <si>
    <t xml:space="preserve"> |202003: No se realizaron devoluciones por concepto de saldo por mayor valor pagado ; |202002: En el mes de Febrero se realizó una de devolucion de lo no debido a la Cooperativa Quindiana de Trasnportadores Resolucion de devolucion No. 10577 del 2019, fuente de informacion: grupo de Analisis y Recaudo; |202001: NO SE REALIZARON DEVOLUCIONES DE SALDOS POR MAYOR VALOR PAGADO O POR LO NO DEBIDO EN EL MES DE ENERO DE 2020</t>
  </si>
  <si>
    <t xml:space="preserve"> |202003: No se presentaron infomes; |202002: Se reporto a la contraloria General de la Republic, se publicaron los estados Financieros del mes Diciembre, se publicola Ejecucion prespuestal del mes de Enero.; |202001: EN EL MES DE ENERO SE PUBLICO EN LA PAGINA WEB LA DESAGREGACION PRESUPUESTAL 2020, LA EJECUCION PESUPUESTAL A CORTE 31 DE DICIEMBRE DE 2019 Y LOS ESTADOS FINANCIEROS DEL MES DE NOVIEMBRE DE 2019.</t>
  </si>
  <si>
    <t xml:space="preserve"> |202003: La ejecucion en pago fue del 97% respecto a las obligaciones del mes de Marzo de 2020, se adjunta la ejecucion presupuestal del mes de Marzo de 2020; |202002: La ejecucion en pago fuel del 99.5% respecto a las obligaciones del mes de Febrero de 2020, se adjunta la ejecucion presupuestal del mes de Febrero de 2020; |202001: SE REALIZARON PAGOS POR $ 1.010.738.680 EN EL MES DE ENERO DE 2020, TIENIENDO EN CUENTA QUE LO OBLIGADO ASCIENDE A $ 1.014.121.204 POR LO TANTO LA EJECUCION FUE DEL 99.7%</t>
  </si>
  <si>
    <t xml:space="preserve"> |202003: se adjunta el informe de recuado por concepto de contribucion especial vigencia 2019 a corte marzo 2020; |202002: se adjunta el informe de recuado por concepto de contribucion especial vigencia 2019 a corte febrero 2020; |202001: RECAUDO POR CONCEPTO DE CONTRIBUCION 2019 </t>
  </si>
  <si>
    <t xml:space="preserve"> |202003: No se llevo a cabo ningun comite de cartera en el mes de marzo de 2020; |202002: En el mes de Febrero no se programó comité de carter, teniendo en cuenta que se deben realizar 4 comites en el año; |202001: SE LLEVO A CABO UN COMITÉ DE CARTERA EN EL MES DE ENERO DE 2020</t>
  </si>
  <si>
    <t xml:space="preserve"> |202003: N/D; |202002: En el mes de Febrero se recaudo por concepto de Contribución Especial      $  388,294,110 
Multas                                  $     16,337,969
Acuerdos de pago 30%  $     49,274,010; |202001: SR RECAUDO POR CONTRUBUCION ESPECIAL EL DE VALOR DE $ 415.753.027 Y POR MULTAS $ 29.377.146, EN EL MES DE ENERO DE 2020.</t>
  </si>
  <si>
    <t xml:space="preserve"> |202003: N/D; |202002: se respondio un 7.5% de las solicitudes que hay en Financiera a corte febrero 2020; |202001: DE 2713 SOLICITUDES SE RESPONDIERON 170, LOGRANDO UNA GESTION DEL 6.2% </t>
  </si>
  <si>
    <t xml:space="preserve"> |202003: no se ha presentado ningun acto administrativo para revision y firma sobre devolucion de la contribucion especial; |202002: Durante el mes de febrero no se presentó para revisión y firma de la Secretaria General ningún acto administrativo con el que se reconociera la devolución de la contribución especial; |202001: Durante el mes de enero no se expedieron actos administrativo con  devolución de contribución</t>
  </si>
  <si>
    <t xml:space="preserve"> |202003: se hicieron 3 reuniones de coordinacion de secretaría general para hacer seguimiento a la ejecuion del presupuesto; |202002: El seguimiento a la ejecución presupuestal se realiza semanalmente en comité de Coordianción de Secretaria General  para el mes de febrero se realizó el 3,10,17 y 24; |202001: Se adelantó seguimiento durante el mes y se realizó presentación ante la Superintendente </t>
  </si>
  <si>
    <t xml:space="preserve"> |202003: se hicieron 3 reuniones de coordinacion de secretaría general para hacer seguimiento al plan de aquisiscones de la entidad; |202002: El seguimiento a la ejecución del plan anual de adquisiciones se hace con el control sobre los contratos que se suscriben semanalmente. Se efectua una presentación semanal del estado de la contratación que se presenta a la Superintendente  ; |202001: Se realizó seguimiento al PAA conforme a la información suministrada por la Dirección Administrativa</t>
  </si>
  <si>
    <t xml:space="preserve"> |202003: actividad que esta programam para ser cumplida a 30 de abril del 2020; |202002: Actividad programada para ser presentada  el 30 de abril de 2020; |202001: Actividad programada para entrega el dia 30 de abril</t>
  </si>
  <si>
    <t xml:space="preserve"> |202003: Actividad programada para ser presentada el primer borrador el 31 de mayo ; |202002: Actividad programada para ser presentada el primer borrador el 31 de mayo ; |202001: La actividad está programada para ser entregad a el 31 de mayo, sin embargo se ha adelantado el análisis de la informacion preliminar y diagnóstico de la Entidad para el rediseño institucional</t>
  </si>
  <si>
    <t xml:space="preserve"> |202003: Actividad programada para ser terminada el 15  de junio de 2020; |202002: Actividad programada para ser terminada el 15 de junio de 2020; |202001: la expedición del manual del proyecto de rediseño institucional está programado para entregarse el 15 junio de 2020, una vez se tenga estudio técnico aprobado y la viabilidad presupuestal del Ministerio de Hacienda</t>
  </si>
  <si>
    <t xml:space="preserve"> |202003: Actividad programada para ser terminada el 31 de julio de 2020; |202002: Actvidad programada para ser terminada el 31 de julio de 2020; |202001: Las memorias justificativas de los Decretos de modificación de estructura y planta, estan previstas para ser entregadas el 31 de julio, para firma de Ministerio de Transporte, Función Pública y Presidencia de la República</t>
  </si>
  <si>
    <t xml:space="preserve"> |202003: Actividad programada para ser terminada el 31 de julio de 2021; |202002: El foro regional esta programado para el mes de mayo.  El 1er Congreso del Sector Transporte  se adelantará en el segundo semestre.; |202001: En el mes de enero se ha gestionado la información relacionada con los costos del desplazamiento de los regionales para llevar a cabo en el mes de marzo el Foro Regional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</si>
</sst>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 #,##0;[Red]\-&quot;$&quot;\ #,##0"/>
    <numFmt numFmtId="42" formatCode="_-&quot;$&quot;\ * #,##0_-;\-&quot;$&quot;\ * #,##0_-;_-&quot;$&quot;\ * &quot;-&quot;_-;_-@_-"/>
    <numFmt numFmtId="41" formatCode="_-* #,##0_-;\-* #,##0_-;_-* &quot;-&quot;_-;_-@_-"/>
    <numFmt numFmtId="43" formatCode="_-* #,##0.00_-;\-* #,##0.00_-;_-* &quot;-&quot;??_-;_-@_-"/>
    <numFmt numFmtId="164" formatCode="_(* #,##0_);_(* \(#,##0\);_(* &quot;-&quot;_);_(@_)"/>
    <numFmt numFmtId="165" formatCode="0.0%"/>
    <numFmt numFmtId="166" formatCode="_(* #,##0.00_);_(* \(#,##0.00\);_(* &quot;-&quot;??_);_(@_)"/>
    <numFmt numFmtId="167" formatCode="_(* #,##0_);_(* \(#,##0\);_(* &quot;-&quot;??_);_(@_)"/>
    <numFmt numFmtId="170" formatCode="_-* #,##0.00\ &quot;pta&quot;_-;\-* #,##0.00\ &quot;pta&quot;_-;_-* &quot;-&quot;??\ &quot;pta&quot;_-;_-@_-"/>
    <numFmt numFmtId="171" formatCode="0.000%"/>
    <numFmt numFmtId="172" formatCode=";;;"/>
    <numFmt numFmtId="173" formatCode="dd/mmm/yyyy"/>
    <numFmt numFmtId="174" formatCode="0.0000%"/>
    <numFmt numFmtId="176" formatCode="_(* #,##0.00_);_(* \(#,##0.00\);_(* &quot;-&quot;_);_(@_)"/>
    <numFmt numFmtId="177" formatCode="mmmm"/>
    <numFmt numFmtId="178" formatCode="0.00000%"/>
    <numFmt numFmtId="179" formatCode="0.0000000%"/>
    <numFmt numFmtId="180" formatCode="#,##0,,"/>
    <numFmt numFmtId="181" formatCode="#,##0.000,,"/>
    <numFmt numFmtId="182" formatCode="[$-F800]dddd\,\ mmmm\ dd\,\ yyyy\,\ h:mm:ss\ AM/PM"/>
    <numFmt numFmtId="183" formatCode="#,##0.00000_ ;[Red]\-#,##0.00000\ "/>
    <numFmt numFmtId="184" formatCode="#,##0_ ;[Red]\-#,##0\ "/>
  </numFmts>
  <fonts count="98"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b/>
      <sz val="9"/>
      <color theme="1"/>
      <name val="Calibri"/>
      <family val="2"/>
      <scheme val="minor"/>
    </font>
    <font>
      <sz val="9"/>
      <color rgb="FFFF0000"/>
      <name val="Calibri"/>
      <family val="2"/>
      <scheme val="minor"/>
    </font>
    <font>
      <sz val="9"/>
      <name val="Calibri"/>
      <family val="2"/>
      <scheme val="minor"/>
    </font>
    <font>
      <sz val="9"/>
      <name val="Arial"/>
      <family val="2"/>
    </font>
    <font>
      <sz val="9"/>
      <color theme="1"/>
      <name val="Arial"/>
      <family val="2"/>
    </font>
    <font>
      <sz val="10"/>
      <color theme="1"/>
      <name val="Arial Narrow"/>
      <family val="2"/>
    </font>
    <font>
      <b/>
      <sz val="9"/>
      <name val="Calibri"/>
      <family val="2"/>
      <scheme val="minor"/>
    </font>
    <font>
      <sz val="11"/>
      <name val="Calibri"/>
      <family val="2"/>
      <scheme val="minor"/>
    </font>
    <font>
      <sz val="8"/>
      <name val="Calibri"/>
      <family val="2"/>
      <scheme val="minor"/>
    </font>
    <font>
      <u/>
      <sz val="11"/>
      <color theme="10"/>
      <name val="Calibri"/>
      <family val="2"/>
      <scheme val="minor"/>
    </font>
    <font>
      <sz val="10"/>
      <name val="Arial Narrow"/>
      <family val="2"/>
    </font>
    <font>
      <sz val="10"/>
      <color theme="1"/>
      <name val="Calibri"/>
      <family val="2"/>
      <scheme val="minor"/>
    </font>
    <font>
      <b/>
      <sz val="10"/>
      <color theme="1"/>
      <name val="Calibri"/>
      <family val="2"/>
      <scheme val="minor"/>
    </font>
    <font>
      <sz val="10"/>
      <color indexed="8"/>
      <name val="Arial Narrow"/>
      <family val="2"/>
    </font>
    <font>
      <sz val="10"/>
      <name val="Arial"/>
      <family val="2"/>
    </font>
    <font>
      <b/>
      <sz val="9"/>
      <color indexed="81"/>
      <name val="Tahoma"/>
      <family val="2"/>
    </font>
    <font>
      <sz val="9"/>
      <color indexed="81"/>
      <name val="Tahoma"/>
      <family val="2"/>
    </font>
    <font>
      <b/>
      <sz val="10"/>
      <color theme="0"/>
      <name val="Calibri"/>
      <family val="2"/>
      <scheme val="minor"/>
    </font>
    <font>
      <sz val="10"/>
      <color theme="0"/>
      <name val="Calibri"/>
      <family val="2"/>
      <scheme val="minor"/>
    </font>
    <font>
      <b/>
      <sz val="10"/>
      <name val="Arial"/>
      <family val="2"/>
    </font>
    <font>
      <b/>
      <sz val="10"/>
      <name val="Arial Narrow"/>
      <family val="2"/>
    </font>
    <font>
      <b/>
      <sz val="10"/>
      <name val="Calibri"/>
      <family val="2"/>
      <scheme val="minor"/>
    </font>
    <font>
      <sz val="10"/>
      <color rgb="FFFF0000"/>
      <name val="Arial Narrow"/>
      <family val="2"/>
    </font>
    <font>
      <sz val="8"/>
      <color indexed="10"/>
      <name val="Arial Narrow"/>
      <family val="2"/>
    </font>
    <font>
      <sz val="10"/>
      <color rgb="FFFF0000"/>
      <name val="Arial"/>
      <family val="2"/>
    </font>
    <font>
      <sz val="10"/>
      <name val="Calibri"/>
      <family val="2"/>
      <scheme val="minor"/>
    </font>
    <font>
      <sz val="10"/>
      <color theme="8" tint="-0.249977111117893"/>
      <name val="Calibri"/>
      <family val="2"/>
      <scheme val="minor"/>
    </font>
    <font>
      <sz val="9"/>
      <color rgb="FFFFFF00"/>
      <name val="Calibri"/>
      <family val="2"/>
      <scheme val="minor"/>
    </font>
    <font>
      <b/>
      <sz val="9"/>
      <color theme="0"/>
      <name val="Calibri"/>
      <family val="2"/>
      <scheme val="minor"/>
    </font>
    <font>
      <sz val="9"/>
      <color theme="8" tint="-0.249977111117893"/>
      <name val="Calibri"/>
      <family val="2"/>
      <scheme val="minor"/>
    </font>
    <font>
      <sz val="9"/>
      <color indexed="8"/>
      <name val="Calibri"/>
      <family val="2"/>
      <scheme val="minor"/>
    </font>
    <font>
      <sz val="20"/>
      <color theme="0"/>
      <name val="Calibri"/>
      <family val="2"/>
      <scheme val="minor"/>
    </font>
    <font>
      <sz val="11"/>
      <color rgb="FFFF0000"/>
      <name val="Calibri"/>
      <family val="2"/>
      <scheme val="minor"/>
    </font>
    <font>
      <sz val="11"/>
      <color rgb="FFFFFF00"/>
      <name val="Calibri"/>
      <family val="2"/>
      <scheme val="minor"/>
    </font>
    <font>
      <sz val="11"/>
      <color theme="0"/>
      <name val="Calibri"/>
      <family val="2"/>
      <scheme val="minor"/>
    </font>
    <font>
      <sz val="10"/>
      <color rgb="FFFF0000"/>
      <name val="Calibri"/>
      <family val="2"/>
      <scheme val="minor"/>
    </font>
    <font>
      <sz val="9"/>
      <color theme="8"/>
      <name val="Calibri"/>
      <family val="2"/>
      <scheme val="minor"/>
    </font>
    <font>
      <b/>
      <sz val="42"/>
      <color theme="7"/>
      <name val="Calibri Light"/>
      <family val="2"/>
      <scheme val="major"/>
    </font>
    <font>
      <sz val="11"/>
      <color theme="1" tint="0.24994659260841701"/>
      <name val="Calibri Light"/>
      <family val="2"/>
      <scheme val="major"/>
    </font>
    <font>
      <i/>
      <sz val="11"/>
      <color theme="7"/>
      <name val="Calibri"/>
      <family val="2"/>
      <scheme val="minor"/>
    </font>
    <font>
      <b/>
      <sz val="11"/>
      <color theme="1" tint="0.24994659260841701"/>
      <name val="Calibri"/>
      <family val="2"/>
      <scheme val="minor"/>
    </font>
    <font>
      <sz val="12"/>
      <color theme="1" tint="0.24994659260841701"/>
      <name val="Calibri Light"/>
      <family val="2"/>
      <scheme val="major"/>
    </font>
    <font>
      <sz val="12"/>
      <color theme="1" tint="0.24994659260841701"/>
      <name val="Calibri"/>
      <family val="2"/>
      <scheme val="minor"/>
    </font>
    <font>
      <b/>
      <sz val="11"/>
      <color theme="1" tint="0.34998626667073579"/>
      <name val="Calibri"/>
      <family val="2"/>
      <scheme val="minor"/>
    </font>
    <font>
      <b/>
      <sz val="13"/>
      <color theme="1" tint="0.24994659260841701"/>
      <name val="Calibri Light"/>
      <family val="2"/>
      <scheme val="major"/>
    </font>
    <font>
      <b/>
      <sz val="13"/>
      <color theme="7"/>
      <name val="Calibri Light"/>
      <family val="2"/>
      <scheme val="major"/>
    </font>
    <font>
      <b/>
      <sz val="11"/>
      <color theme="0"/>
      <name val="Calibri"/>
      <family val="2"/>
      <scheme val="minor"/>
    </font>
    <font>
      <b/>
      <sz val="11"/>
      <color theme="1"/>
      <name val="Arial Narrow"/>
      <family val="2"/>
    </font>
    <font>
      <b/>
      <sz val="12"/>
      <color theme="1"/>
      <name val="Arial Narrow"/>
      <family val="2"/>
    </font>
    <font>
      <sz val="12"/>
      <color indexed="8"/>
      <name val="Arial Narrow"/>
      <family val="2"/>
    </font>
    <font>
      <sz val="11"/>
      <color theme="1"/>
      <name val="Arial Narrow"/>
      <family val="2"/>
    </font>
    <font>
      <sz val="12"/>
      <color theme="1"/>
      <name val="Arial Narrow"/>
      <family val="2"/>
    </font>
    <font>
      <u/>
      <sz val="10"/>
      <color theme="10"/>
      <name val="Calibri"/>
      <family val="2"/>
      <scheme val="minor"/>
    </font>
    <font>
      <b/>
      <sz val="12"/>
      <color theme="0"/>
      <name val="Arial Narrow"/>
      <family val="2"/>
    </font>
    <font>
      <b/>
      <sz val="11"/>
      <color theme="0"/>
      <name val="Arial Narrow"/>
      <family val="2"/>
    </font>
    <font>
      <b/>
      <sz val="9"/>
      <color theme="0"/>
      <name val="Arial Narrow"/>
      <family val="2"/>
    </font>
    <font>
      <sz val="10"/>
      <color indexed="8"/>
      <name val="Calibri"/>
      <family val="2"/>
      <scheme val="minor"/>
    </font>
    <font>
      <sz val="10"/>
      <color indexed="72"/>
      <name val="Calibri"/>
      <family val="2"/>
      <scheme val="minor"/>
    </font>
    <font>
      <b/>
      <u/>
      <sz val="10"/>
      <color theme="1"/>
      <name val="Calibri"/>
      <family val="2"/>
      <scheme val="minor"/>
    </font>
    <font>
      <b/>
      <sz val="24"/>
      <color theme="1"/>
      <name val="Arial Narrow"/>
      <family val="2"/>
    </font>
    <font>
      <sz val="11"/>
      <color theme="0"/>
      <name val="Arial Narrow"/>
      <family val="2"/>
    </font>
    <font>
      <b/>
      <sz val="18"/>
      <color theme="0"/>
      <name val="Arial Rounded MT Bold"/>
      <family val="2"/>
    </font>
    <font>
      <b/>
      <sz val="14"/>
      <color theme="0"/>
      <name val="Arial Rounded MT Bold"/>
      <family val="2"/>
    </font>
    <font>
      <b/>
      <sz val="16"/>
      <color theme="0"/>
      <name val="Arial Rounded MT Bold"/>
      <family val="2"/>
    </font>
    <font>
      <b/>
      <sz val="12"/>
      <color theme="0"/>
      <name val="Arial Rounded MT Bold"/>
      <family val="2"/>
    </font>
    <font>
      <sz val="14"/>
      <name val="Arial Rounded MT Bold"/>
      <family val="2"/>
    </font>
    <font>
      <sz val="11"/>
      <color rgb="FF004A84"/>
      <name val="Work Sans"/>
      <family val="3"/>
    </font>
    <font>
      <sz val="11"/>
      <color theme="4" tint="-0.499984740745262"/>
      <name val="Work Sans"/>
      <family val="3"/>
    </font>
    <font>
      <i/>
      <sz val="11"/>
      <color theme="1"/>
      <name val="Calibri"/>
      <family val="2"/>
      <scheme val="minor"/>
    </font>
    <font>
      <i/>
      <sz val="9"/>
      <color rgb="FFFF0000"/>
      <name val="Calibri"/>
      <family val="2"/>
      <scheme val="minor"/>
    </font>
    <font>
      <sz val="16"/>
      <color theme="1"/>
      <name val="Calibri"/>
      <family val="2"/>
      <scheme val="minor"/>
    </font>
    <font>
      <sz val="28"/>
      <color rgb="FF0070C0"/>
      <name val="Calibri"/>
      <family val="2"/>
      <scheme val="minor"/>
    </font>
    <font>
      <b/>
      <sz val="9"/>
      <color rgb="FFFF0000"/>
      <name val="Calibri"/>
      <family val="2"/>
      <scheme val="minor"/>
    </font>
    <font>
      <i/>
      <sz val="9"/>
      <name val="Calibri"/>
      <family val="2"/>
      <scheme val="minor"/>
    </font>
    <font>
      <u/>
      <sz val="9"/>
      <name val="Calibri"/>
      <family val="2"/>
      <scheme val="minor"/>
    </font>
    <font>
      <sz val="10"/>
      <color rgb="FFFFFF00"/>
      <name val="Calibri"/>
      <family val="2"/>
      <scheme val="minor"/>
    </font>
    <font>
      <i/>
      <sz val="9"/>
      <color theme="1"/>
      <name val="Calibri"/>
      <family val="2"/>
      <scheme val="minor"/>
    </font>
    <font>
      <u/>
      <sz val="9"/>
      <color theme="1"/>
      <name val="Calibri"/>
      <family val="2"/>
      <scheme val="minor"/>
    </font>
    <font>
      <b/>
      <i/>
      <sz val="9"/>
      <color theme="1"/>
      <name val="Calibri"/>
      <family val="2"/>
      <scheme val="minor"/>
    </font>
    <font>
      <i/>
      <u/>
      <sz val="9"/>
      <color theme="1"/>
      <name val="Calibri"/>
      <family val="2"/>
      <scheme val="minor"/>
    </font>
    <font>
      <sz val="17"/>
      <color theme="1"/>
      <name val="Arial Narrow"/>
      <family val="2"/>
    </font>
    <font>
      <sz val="7"/>
      <color theme="1"/>
      <name val="Times New Roman"/>
      <family val="1"/>
    </font>
    <font>
      <sz val="8"/>
      <color theme="1"/>
      <name val="Calibri"/>
      <family val="2"/>
      <scheme val="minor"/>
    </font>
    <font>
      <sz val="16"/>
      <color theme="0"/>
      <name val="Calibri"/>
      <family val="2"/>
      <scheme val="minor"/>
    </font>
    <font>
      <sz val="9"/>
      <color theme="9" tint="-0.499984740745262"/>
      <name val="Calibri"/>
      <family val="2"/>
      <scheme val="minor"/>
    </font>
    <font>
      <u/>
      <sz val="11"/>
      <color theme="1"/>
      <name val="Calibri"/>
      <family val="2"/>
      <scheme val="minor"/>
    </font>
    <font>
      <b/>
      <i/>
      <sz val="9"/>
      <color rgb="FFFF0000"/>
      <name val="Calibri"/>
      <family val="2"/>
      <scheme val="minor"/>
    </font>
    <font>
      <i/>
      <sz val="11"/>
      <color rgb="FFFF0000"/>
      <name val="Calibri"/>
      <family val="2"/>
      <scheme val="minor"/>
    </font>
    <font>
      <b/>
      <sz val="10"/>
      <color rgb="FFFFFF00"/>
      <name val="Calibri"/>
      <family val="2"/>
      <scheme val="minor"/>
    </font>
    <font>
      <b/>
      <sz val="9"/>
      <color rgb="FFFFFF00"/>
      <name val="Calibri"/>
      <family val="2"/>
      <scheme val="minor"/>
    </font>
    <font>
      <sz val="11"/>
      <color rgb="FF000000"/>
      <name val="Calibri"/>
      <family val="2"/>
      <scheme val="minor"/>
    </font>
    <font>
      <sz val="9"/>
      <color rgb="FF000000"/>
      <name val="Arial"/>
      <family val="2"/>
    </font>
    <font>
      <sz val="8"/>
      <color rgb="FF000000"/>
      <name val="Calibri"/>
      <family val="2"/>
      <scheme val="minor"/>
    </font>
    <font>
      <i/>
      <u/>
      <sz val="9"/>
      <name val="Calibri"/>
      <family val="2"/>
      <scheme val="minor"/>
    </font>
  </fonts>
  <fills count="4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1"/>
        <bgColor indexed="64"/>
      </patternFill>
    </fill>
    <fill>
      <patternFill patternType="solid">
        <fgColor rgb="FF00B0F0"/>
        <bgColor indexed="64"/>
      </patternFill>
    </fill>
    <fill>
      <patternFill patternType="solid">
        <fgColor rgb="FF00B0F0"/>
        <bgColor theme="4" tint="0.79998168889431442"/>
      </patternFill>
    </fill>
    <fill>
      <patternFill patternType="solid">
        <fgColor rgb="FF0070C0"/>
        <bgColor theme="4" tint="0.79998168889431442"/>
      </patternFill>
    </fill>
    <fill>
      <patternFill patternType="solid">
        <fgColor rgb="FF0070C0"/>
        <bgColor indexed="64"/>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59999389629810485"/>
        <bgColor theme="4" tint="0.7999816888943144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bgColor indexed="64"/>
      </patternFill>
    </fill>
    <fill>
      <patternFill patternType="solid">
        <fgColor theme="1"/>
        <bgColor theme="4" tint="0.79998168889431442"/>
      </patternFill>
    </fill>
    <fill>
      <patternFill patternType="solid">
        <fgColor theme="9" tint="0.79998168889431442"/>
        <bgColor indexed="64"/>
      </patternFill>
    </fill>
    <fill>
      <patternFill patternType="solid">
        <fgColor rgb="FF002060"/>
        <bgColor indexed="64"/>
      </patternFill>
    </fill>
    <fill>
      <patternFill patternType="solid">
        <fgColor rgb="FF002060"/>
        <bgColor theme="4"/>
      </patternFill>
    </fill>
    <fill>
      <patternFill patternType="solid">
        <fgColor theme="9" tint="0.59996337778862885"/>
        <bgColor indexed="64"/>
      </patternFill>
    </fill>
    <fill>
      <patternFill patternType="lightUp">
        <fgColor theme="7"/>
      </patternFill>
    </fill>
    <fill>
      <patternFill patternType="lightUp">
        <fgColor theme="7"/>
        <bgColor theme="7" tint="0.59996337778862885"/>
      </patternFill>
    </fill>
    <fill>
      <patternFill patternType="solid">
        <fgColor theme="7"/>
        <bgColor auto="1"/>
      </patternFill>
    </fill>
    <fill>
      <patternFill patternType="lightUp">
        <fgColor theme="7"/>
        <bgColor theme="9" tint="0.59996337778862885"/>
      </patternFill>
    </fill>
    <fill>
      <patternFill patternType="solid">
        <fgColor theme="9"/>
        <bgColor indexed="64"/>
      </patternFill>
    </fill>
    <fill>
      <patternFill patternType="solid">
        <fgColor rgb="FF00B050"/>
        <bgColor indexed="64"/>
      </patternFill>
    </fill>
    <fill>
      <patternFill patternType="solid">
        <fgColor theme="7" tint="-0.249977111117893"/>
        <bgColor indexed="64"/>
      </patternFill>
    </fill>
    <fill>
      <patternFill patternType="solid">
        <fgColor indexed="9"/>
        <bgColor indexed="64"/>
      </patternFill>
    </fill>
    <fill>
      <patternFill patternType="solid">
        <fgColor rgb="FF3366CC"/>
        <bgColor indexed="64"/>
      </patternFill>
    </fill>
    <fill>
      <patternFill patternType="solid">
        <fgColor rgb="FF000000"/>
        <bgColor indexed="64"/>
      </patternFill>
    </fill>
    <fill>
      <patternFill patternType="solid">
        <fgColor theme="6" tint="0.79998168889431442"/>
        <bgColor theme="4" tint="0.79998168889431442"/>
      </patternFill>
    </fill>
    <fill>
      <patternFill patternType="solid">
        <fgColor theme="2" tint="-9.9978637043366805E-2"/>
        <bgColor indexed="64"/>
      </patternFill>
    </fill>
    <fill>
      <patternFill patternType="solid">
        <fgColor theme="8" tint="-0.249977111117893"/>
        <bgColor indexed="64"/>
      </patternFill>
    </fill>
    <fill>
      <patternFill patternType="solid">
        <fgColor theme="5" tint="0.59999389629810485"/>
        <bgColor indexed="64"/>
      </patternFill>
    </fill>
    <fill>
      <patternFill patternType="solid">
        <fgColor theme="9" tint="-0.499984740745262"/>
        <bgColor indexed="64"/>
      </patternFill>
    </fill>
    <fill>
      <patternFill patternType="solid">
        <fgColor rgb="FFD9E1F2"/>
        <bgColor rgb="FFD9E1F2"/>
      </patternFill>
    </fill>
    <fill>
      <patternFill patternType="solid">
        <fgColor rgb="FFAEAAAA"/>
        <bgColor rgb="FF000000"/>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top style="thin">
        <color theme="4" tint="0.39997558519241921"/>
      </top>
      <bottom/>
      <diagonal/>
    </border>
    <border>
      <left style="thin">
        <color indexed="64"/>
      </left>
      <right/>
      <top style="thin">
        <color indexed="64"/>
      </top>
      <bottom/>
      <diagonal/>
    </border>
    <border>
      <left/>
      <right/>
      <top style="thin">
        <color theme="4" tint="0.39997558519241921"/>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diagonal/>
    </border>
    <border>
      <left/>
      <right/>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top style="thin">
        <color theme="4" tint="0.39997558519241921"/>
      </top>
      <bottom/>
      <diagonal/>
    </border>
    <border>
      <left style="medium">
        <color indexed="64"/>
      </left>
      <right style="medium">
        <color indexed="64"/>
      </right>
      <top style="thin">
        <color theme="4" tint="0.39997558519241921"/>
      </top>
      <bottom/>
      <diagonal/>
    </border>
    <border>
      <left/>
      <right style="medium">
        <color indexed="64"/>
      </right>
      <top/>
      <bottom/>
      <diagonal/>
    </border>
    <border>
      <left/>
      <right/>
      <top style="thin">
        <color theme="9" tint="-0.24994659260841701"/>
      </top>
      <bottom style="thin">
        <color theme="9" tint="-0.24994659260841701"/>
      </bottom>
      <diagonal/>
    </border>
    <border>
      <left style="thick">
        <color theme="0"/>
      </left>
      <right style="thick">
        <color theme="0"/>
      </right>
      <top style="thin">
        <color theme="0"/>
      </top>
      <bottom style="thick">
        <color theme="0"/>
      </bottom>
      <diagonal/>
    </border>
    <border>
      <left style="thick">
        <color theme="0"/>
      </left>
      <right style="thick">
        <color theme="0"/>
      </right>
      <top style="thick">
        <color theme="0"/>
      </top>
      <bottom style="thick">
        <color theme="0"/>
      </bottom>
      <diagonal/>
    </border>
    <border>
      <left/>
      <right/>
      <top/>
      <bottom style="thin">
        <color theme="7"/>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thin">
        <color theme="0" tint="-0.14996795556505021"/>
      </left>
      <right/>
      <top/>
      <bottom/>
      <diagonal/>
    </border>
    <border>
      <left/>
      <right/>
      <top/>
      <bottom style="thin">
        <color theme="0" tint="-0.14993743705557422"/>
      </bottom>
      <diagonal/>
    </border>
    <border>
      <left style="thin">
        <color theme="0"/>
      </left>
      <right/>
      <top style="thin">
        <color theme="0"/>
      </top>
      <bottom/>
      <diagonal/>
    </border>
    <border>
      <left/>
      <right/>
      <top style="thin">
        <color theme="0"/>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right>
      <top style="thin">
        <color theme="0"/>
      </top>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left>
      <right/>
      <top/>
      <bottom style="thin">
        <color theme="0"/>
      </bottom>
      <diagonal/>
    </border>
    <border>
      <left/>
      <right/>
      <top/>
      <bottom style="thin">
        <color theme="0"/>
      </bottom>
      <diagonal/>
    </border>
    <border>
      <left style="thin">
        <color theme="0" tint="-0.14993743705557422"/>
      </left>
      <right style="thin">
        <color theme="0" tint="-0.14993743705557422"/>
      </right>
      <top style="thin">
        <color theme="0" tint="-0.14993743705557422"/>
      </top>
      <bottom/>
      <diagonal/>
    </border>
    <border>
      <left/>
      <right style="thin">
        <color theme="0"/>
      </right>
      <top/>
      <bottom style="thin">
        <color theme="0"/>
      </bottom>
      <diagonal/>
    </border>
    <border>
      <left/>
      <right style="thin">
        <color theme="0" tint="-0.14993743705557422"/>
      </right>
      <top style="thin">
        <color theme="0" tint="-0.14993743705557422"/>
      </top>
      <bottom/>
      <diagonal/>
    </border>
    <border>
      <left style="thin">
        <color theme="0" tint="-0.14999847407452621"/>
      </left>
      <right/>
      <top style="thin">
        <color theme="0"/>
      </top>
      <bottom style="thin">
        <color theme="0" tint="-0.14999847407452621"/>
      </bottom>
      <diagonal/>
    </border>
    <border>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14993743705557422"/>
      </left>
      <right style="thin">
        <color theme="0" tint="-0.14993743705557422"/>
      </right>
      <top/>
      <bottom/>
      <diagonal/>
    </border>
    <border>
      <left style="thin">
        <color theme="0" tint="-0.14993743705557422"/>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top style="thin">
        <color theme="0" tint="-0.14993743705557422"/>
      </top>
      <bottom/>
      <diagonal/>
    </border>
    <border>
      <left/>
      <right/>
      <top style="thin">
        <color theme="0" tint="-0.14993743705557422"/>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39997558519241921"/>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rgb="FF95B3D7"/>
      </left>
      <right/>
      <top style="thin">
        <color rgb="FF95B3D7"/>
      </top>
      <bottom style="thin">
        <color rgb="FF95B3D7"/>
      </bottom>
      <diagonal/>
    </border>
    <border>
      <left/>
      <right/>
      <top style="thin">
        <color rgb="FF95B3D7"/>
      </top>
      <bottom style="thin">
        <color rgb="FF95B3D7"/>
      </bottom>
      <diagonal/>
    </border>
    <border>
      <left/>
      <right style="thin">
        <color rgb="FF95B3D7"/>
      </right>
      <top style="thin">
        <color rgb="FF95B3D7"/>
      </top>
      <bottom style="thin">
        <color rgb="FF95B3D7"/>
      </bottom>
      <diagonal/>
    </border>
  </borders>
  <cellStyleXfs count="61">
    <xf numFmtId="0" fontId="0" fillId="0" borderId="0"/>
    <xf numFmtId="166"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3" fillId="0" borderId="0" applyNumberFormat="0" applyFill="0" applyBorder="0" applyAlignment="0" applyProtection="0"/>
    <xf numFmtId="0" fontId="18" fillId="0" borderId="0"/>
    <xf numFmtId="0" fontId="18" fillId="0" borderId="0"/>
    <xf numFmtId="9" fontId="18" fillId="0" borderId="0" applyFont="0" applyFill="0" applyBorder="0" applyAlignment="0" applyProtection="0"/>
    <xf numFmtId="170" fontId="18" fillId="0" borderId="0" applyFont="0" applyFill="0" applyBorder="0" applyAlignment="0" applyProtection="0"/>
    <xf numFmtId="0" fontId="18" fillId="0" borderId="0" applyNumberFormat="0" applyFont="0" applyFill="0" applyBorder="0" applyAlignment="0" applyProtection="0"/>
    <xf numFmtId="164" fontId="1" fillId="0" borderId="0" applyFont="0" applyFill="0" applyBorder="0" applyAlignment="0" applyProtection="0"/>
    <xf numFmtId="0" fontId="41" fillId="0" borderId="0" applyNumberFormat="0" applyFill="0" applyBorder="0" applyProtection="0">
      <alignment vertical="center"/>
    </xf>
    <xf numFmtId="0" fontId="41" fillId="0" borderId="0" applyNumberFormat="0" applyFill="0" applyBorder="0" applyAlignment="0" applyProtection="0"/>
    <xf numFmtId="0" fontId="42" fillId="0" borderId="0" applyNumberFormat="0" applyFill="0" applyBorder="0" applyProtection="0">
      <alignment horizontal="center" vertical="center"/>
    </xf>
    <xf numFmtId="0" fontId="43" fillId="0" borderId="0" applyNumberFormat="0" applyFill="0" applyBorder="0" applyProtection="0">
      <alignment vertical="center"/>
    </xf>
    <xf numFmtId="0" fontId="44" fillId="26" borderId="48" applyNumberFormat="0" applyProtection="0">
      <alignment horizontal="left" vertical="center"/>
    </xf>
    <xf numFmtId="1" fontId="45" fillId="26" borderId="48">
      <alignment horizontal="center" vertical="center"/>
    </xf>
    <xf numFmtId="0" fontId="42" fillId="27" borderId="49" applyNumberFormat="0" applyFont="0" applyAlignment="0">
      <alignment horizontal="center"/>
    </xf>
    <xf numFmtId="0" fontId="46" fillId="0" borderId="0" applyNumberFormat="0" applyFill="0" applyBorder="0" applyProtection="0">
      <alignment horizontal="left" vertical="center"/>
    </xf>
    <xf numFmtId="0" fontId="42" fillId="28" borderId="50" applyNumberFormat="0" applyFont="0" applyAlignment="0">
      <alignment horizontal="center"/>
    </xf>
    <xf numFmtId="0" fontId="42" fillId="29" borderId="50" applyNumberFormat="0" applyFont="0" applyAlignment="0">
      <alignment horizontal="center"/>
    </xf>
    <xf numFmtId="0" fontId="42" fillId="30" borderId="50" applyNumberFormat="0" applyFont="0" applyAlignment="0">
      <alignment horizontal="center"/>
    </xf>
    <xf numFmtId="0" fontId="42" fillId="31" borderId="50" applyNumberFormat="0" applyFont="0" applyAlignment="0">
      <alignment horizontal="center"/>
    </xf>
    <xf numFmtId="0" fontId="47" fillId="0" borderId="0" applyFill="0" applyProtection="0">
      <alignment vertical="center"/>
    </xf>
    <xf numFmtId="0" fontId="47" fillId="0" borderId="0" applyFill="0" applyProtection="0">
      <alignment horizontal="center" vertical="center" wrapText="1"/>
    </xf>
    <xf numFmtId="0" fontId="47" fillId="0" borderId="0" applyFill="0" applyProtection="0">
      <alignment horizontal="left"/>
    </xf>
    <xf numFmtId="0" fontId="47" fillId="0" borderId="0" applyFill="0" applyBorder="0" applyProtection="0">
      <alignment horizontal="center" wrapText="1"/>
    </xf>
    <xf numFmtId="3" fontId="47" fillId="0" borderId="51" applyFill="0" applyProtection="0">
      <alignment horizontal="center"/>
    </xf>
    <xf numFmtId="0" fontId="48" fillId="0" borderId="0" applyFill="0" applyBorder="0" applyProtection="0">
      <alignment horizontal="left" wrapText="1"/>
    </xf>
    <xf numFmtId="9" fontId="49" fillId="0" borderId="0" applyFill="0" applyBorder="0" applyProtection="0">
      <alignment horizontal="center" vertical="center"/>
    </xf>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919">
    <xf numFmtId="0" fontId="0" fillId="0" borderId="0" xfId="0"/>
    <xf numFmtId="0" fontId="0" fillId="0" borderId="0" xfId="0" applyAlignment="1">
      <alignment wrapText="1"/>
    </xf>
    <xf numFmtId="0" fontId="22" fillId="5" borderId="0" xfId="0" applyFont="1" applyFill="1" applyBorder="1" applyAlignment="1">
      <alignment horizontal="center" vertical="center" wrapText="1"/>
    </xf>
    <xf numFmtId="0" fontId="22" fillId="5" borderId="0" xfId="0" applyFont="1" applyFill="1" applyBorder="1" applyAlignment="1">
      <alignment horizontal="center" vertical="center"/>
    </xf>
    <xf numFmtId="9" fontId="0" fillId="0" borderId="0" xfId="2" applyFont="1"/>
    <xf numFmtId="9" fontId="0" fillId="0" borderId="0" xfId="2" applyNumberFormat="1" applyFont="1"/>
    <xf numFmtId="0" fontId="23" fillId="0" borderId="0" xfId="6" applyFont="1" applyAlignment="1">
      <alignment horizontal="left" vertical="top" wrapText="1"/>
    </xf>
    <xf numFmtId="0" fontId="18" fillId="0" borderId="0" xfId="6" applyFont="1" applyAlignment="1">
      <alignment horizontal="left" vertical="top" wrapText="1"/>
    </xf>
    <xf numFmtId="0" fontId="14" fillId="0" borderId="0" xfId="6" applyFont="1" applyAlignment="1">
      <alignment horizontal="left" vertical="top" wrapText="1"/>
    </xf>
    <xf numFmtId="0" fontId="25" fillId="0" borderId="29" xfId="6" applyFont="1" applyFill="1" applyBorder="1" applyAlignment="1">
      <alignment horizontal="left" vertical="top" wrapText="1"/>
    </xf>
    <xf numFmtId="0" fontId="24" fillId="0" borderId="30" xfId="6" applyFont="1" applyBorder="1" applyAlignment="1">
      <alignment horizontal="left" vertical="top" wrapText="1"/>
    </xf>
    <xf numFmtId="0" fontId="25" fillId="0" borderId="30" xfId="6" applyFont="1" applyFill="1" applyBorder="1" applyAlignment="1">
      <alignment horizontal="left" vertical="top" wrapText="1"/>
    </xf>
    <xf numFmtId="1" fontId="24" fillId="0" borderId="30" xfId="6" applyNumberFormat="1" applyFont="1" applyBorder="1" applyAlignment="1">
      <alignment horizontal="left" vertical="top" wrapText="1"/>
    </xf>
    <xf numFmtId="0" fontId="24" fillId="0" borderId="30" xfId="7" applyNumberFormat="1" applyFont="1" applyBorder="1" applyAlignment="1">
      <alignment horizontal="left" vertical="top" wrapText="1"/>
    </xf>
    <xf numFmtId="0" fontId="24" fillId="0" borderId="31" xfId="6" applyFont="1" applyBorder="1" applyAlignment="1">
      <alignment horizontal="left" vertical="top" wrapText="1"/>
    </xf>
    <xf numFmtId="0" fontId="23" fillId="0" borderId="0" xfId="6" applyFont="1" applyBorder="1" applyAlignment="1">
      <alignment horizontal="left" vertical="top" wrapText="1"/>
    </xf>
    <xf numFmtId="0" fontId="9" fillId="0" borderId="12" xfId="6" applyFont="1" applyFill="1" applyBorder="1" applyAlignment="1">
      <alignment horizontal="left" vertical="top" wrapText="1"/>
    </xf>
    <xf numFmtId="0" fontId="9" fillId="0" borderId="14" xfId="6" applyFont="1" applyFill="1" applyBorder="1" applyAlignment="1" applyProtection="1">
      <alignment horizontal="left" vertical="top" wrapText="1"/>
      <protection locked="0"/>
    </xf>
    <xf numFmtId="1" fontId="9" fillId="0" borderId="14" xfId="6" applyNumberFormat="1" applyFont="1" applyBorder="1" applyAlignment="1">
      <alignment horizontal="left" vertical="top" wrapText="1"/>
    </xf>
    <xf numFmtId="9" fontId="9" fillId="0" borderId="14" xfId="7" applyNumberFormat="1" applyFont="1" applyBorder="1" applyAlignment="1">
      <alignment horizontal="left" vertical="top" wrapText="1"/>
    </xf>
    <xf numFmtId="9" fontId="9" fillId="0" borderId="14" xfId="6" applyNumberFormat="1" applyFont="1" applyBorder="1" applyAlignment="1">
      <alignment horizontal="left" vertical="top" wrapText="1"/>
    </xf>
    <xf numFmtId="9" fontId="9" fillId="0" borderId="16" xfId="6" applyNumberFormat="1" applyFont="1" applyBorder="1" applyAlignment="1">
      <alignment horizontal="left" vertical="top" wrapText="1"/>
    </xf>
    <xf numFmtId="0" fontId="9" fillId="0" borderId="14" xfId="6" applyFont="1" applyFill="1" applyBorder="1" applyAlignment="1">
      <alignment horizontal="left" vertical="top" wrapText="1"/>
    </xf>
    <xf numFmtId="0" fontId="9" fillId="0" borderId="15" xfId="6" applyFont="1" applyFill="1" applyBorder="1" applyAlignment="1" applyProtection="1">
      <alignment horizontal="left" vertical="top" wrapText="1"/>
      <protection locked="0"/>
    </xf>
    <xf numFmtId="0" fontId="9" fillId="0" borderId="14" xfId="7" applyNumberFormat="1" applyFont="1" applyBorder="1" applyAlignment="1">
      <alignment horizontal="left" vertical="top" wrapText="1"/>
    </xf>
    <xf numFmtId="0" fontId="9" fillId="0" borderId="16" xfId="7" applyNumberFormat="1" applyFont="1" applyBorder="1" applyAlignment="1">
      <alignment horizontal="left" vertical="top" wrapText="1"/>
    </xf>
    <xf numFmtId="0" fontId="26" fillId="0" borderId="14" xfId="6" applyFont="1" applyFill="1" applyBorder="1" applyAlignment="1">
      <alignment horizontal="left" vertical="top" wrapText="1"/>
    </xf>
    <xf numFmtId="170" fontId="26" fillId="0" borderId="34" xfId="8" applyFont="1" applyFill="1" applyBorder="1" applyAlignment="1" applyProtection="1">
      <alignment horizontal="left" vertical="top" wrapText="1"/>
      <protection locked="0"/>
    </xf>
    <xf numFmtId="0" fontId="26" fillId="0" borderId="21" xfId="6" applyFont="1" applyFill="1" applyBorder="1" applyAlignment="1">
      <alignment horizontal="left" vertical="top" wrapText="1"/>
    </xf>
    <xf numFmtId="0" fontId="26" fillId="0" borderId="21" xfId="7" applyNumberFormat="1" applyFont="1" applyBorder="1" applyAlignment="1">
      <alignment horizontal="left" vertical="top" wrapText="1"/>
    </xf>
    <xf numFmtId="9" fontId="26" fillId="0" borderId="21" xfId="6" applyNumberFormat="1" applyFont="1" applyBorder="1" applyAlignment="1">
      <alignment horizontal="left" vertical="top" wrapText="1"/>
    </xf>
    <xf numFmtId="9" fontId="26" fillId="0" borderId="22" xfId="6" applyNumberFormat="1" applyFont="1" applyBorder="1" applyAlignment="1">
      <alignment horizontal="left" vertical="top" wrapText="1"/>
    </xf>
    <xf numFmtId="0" fontId="28" fillId="0" borderId="0" xfId="6" applyFont="1" applyAlignment="1">
      <alignment horizontal="left" vertical="top" wrapText="1"/>
    </xf>
    <xf numFmtId="9" fontId="14" fillId="0" borderId="14" xfId="6" applyNumberFormat="1" applyFont="1" applyBorder="1" applyAlignment="1">
      <alignment horizontal="left" vertical="top" wrapText="1"/>
    </xf>
    <xf numFmtId="9" fontId="14" fillId="0" borderId="16" xfId="6" applyNumberFormat="1" applyFont="1" applyBorder="1" applyAlignment="1">
      <alignment horizontal="left" vertical="top" wrapText="1"/>
    </xf>
    <xf numFmtId="0" fontId="9" fillId="0" borderId="14" xfId="6" applyFont="1" applyBorder="1" applyAlignment="1">
      <alignment horizontal="left" vertical="top" wrapText="1"/>
    </xf>
    <xf numFmtId="1" fontId="14" fillId="0" borderId="12" xfId="6" applyNumberFormat="1" applyFont="1" applyBorder="1" applyAlignment="1">
      <alignment horizontal="left" vertical="top" wrapText="1"/>
    </xf>
    <xf numFmtId="9" fontId="9" fillId="0" borderId="12" xfId="6" applyNumberFormat="1" applyFont="1" applyFill="1" applyBorder="1" applyAlignment="1">
      <alignment horizontal="left" vertical="top" wrapText="1" readingOrder="1"/>
    </xf>
    <xf numFmtId="9" fontId="9" fillId="0" borderId="12" xfId="6" applyNumberFormat="1" applyFont="1" applyFill="1" applyBorder="1" applyAlignment="1">
      <alignment horizontal="left" vertical="top" wrapText="1"/>
    </xf>
    <xf numFmtId="9" fontId="9" fillId="0" borderId="13" xfId="6" applyNumberFormat="1" applyFont="1" applyFill="1" applyBorder="1" applyAlignment="1">
      <alignment horizontal="left" vertical="top" wrapText="1" readingOrder="1"/>
    </xf>
    <xf numFmtId="0" fontId="14" fillId="0" borderId="14" xfId="6" applyFont="1" applyBorder="1" applyAlignment="1">
      <alignment horizontal="left" vertical="top" wrapText="1"/>
    </xf>
    <xf numFmtId="1" fontId="14" fillId="0" borderId="14" xfId="6" applyNumberFormat="1" applyFont="1" applyFill="1" applyBorder="1" applyAlignment="1">
      <alignment horizontal="left" vertical="top" wrapText="1"/>
    </xf>
    <xf numFmtId="9" fontId="14" fillId="0" borderId="14" xfId="7" applyNumberFormat="1" applyFont="1" applyBorder="1" applyAlignment="1">
      <alignment horizontal="left" vertical="top" wrapText="1"/>
    </xf>
    <xf numFmtId="0" fontId="26" fillId="0" borderId="23" xfId="6" applyFont="1" applyFill="1" applyBorder="1" applyAlignment="1">
      <alignment horizontal="left" vertical="top" wrapText="1"/>
    </xf>
    <xf numFmtId="0" fontId="26" fillId="0" borderId="24" xfId="6" applyFont="1" applyBorder="1" applyAlignment="1">
      <alignment horizontal="left" vertical="top" wrapText="1"/>
    </xf>
    <xf numFmtId="0" fontId="26" fillId="0" borderId="24" xfId="6" applyFont="1" applyFill="1" applyBorder="1" applyAlignment="1" applyProtection="1">
      <alignment horizontal="left" vertical="top" wrapText="1"/>
      <protection locked="0"/>
    </xf>
    <xf numFmtId="1" fontId="26" fillId="0" borderId="24" xfId="6" applyNumberFormat="1" applyFont="1" applyBorder="1" applyAlignment="1">
      <alignment horizontal="left" vertical="top" wrapText="1"/>
    </xf>
    <xf numFmtId="0" fontId="26" fillId="0" borderId="24" xfId="7" applyNumberFormat="1" applyFont="1" applyBorder="1" applyAlignment="1">
      <alignment horizontal="left" vertical="top" wrapText="1"/>
    </xf>
    <xf numFmtId="0" fontId="26" fillId="0" borderId="24" xfId="6" applyNumberFormat="1" applyFont="1" applyBorder="1" applyAlignment="1">
      <alignment horizontal="left" vertical="top" wrapText="1"/>
    </xf>
    <xf numFmtId="9" fontId="26" fillId="0" borderId="24" xfId="6" applyNumberFormat="1" applyFont="1" applyBorder="1" applyAlignment="1">
      <alignment horizontal="left" vertical="top" wrapText="1"/>
    </xf>
    <xf numFmtId="9" fontId="26" fillId="0" borderId="25" xfId="6" applyNumberFormat="1" applyFont="1" applyBorder="1" applyAlignment="1">
      <alignment horizontal="left" vertical="top" wrapText="1"/>
    </xf>
    <xf numFmtId="1" fontId="14" fillId="0" borderId="0" xfId="6" applyNumberFormat="1" applyFont="1" applyAlignment="1">
      <alignment horizontal="left" vertical="top" wrapText="1"/>
    </xf>
    <xf numFmtId="0" fontId="14" fillId="0" borderId="0" xfId="7" applyNumberFormat="1" applyFont="1" applyAlignment="1">
      <alignment horizontal="left" vertical="top" wrapText="1"/>
    </xf>
    <xf numFmtId="0" fontId="14" fillId="0" borderId="0" xfId="6" applyNumberFormat="1" applyFont="1" applyBorder="1" applyAlignment="1">
      <alignment horizontal="left" vertical="top" wrapText="1"/>
    </xf>
    <xf numFmtId="0" fontId="0" fillId="0" borderId="0" xfId="0" applyAlignment="1">
      <alignment horizontal="left"/>
    </xf>
    <xf numFmtId="0" fontId="0" fillId="0" borderId="0" xfId="0" applyAlignment="1">
      <alignment horizontal="left" vertical="top"/>
    </xf>
    <xf numFmtId="0" fontId="21" fillId="5" borderId="27" xfId="0" applyFont="1" applyFill="1" applyBorder="1" applyAlignment="1">
      <alignment horizontal="left" vertical="top"/>
    </xf>
    <xf numFmtId="0" fontId="15" fillId="6" borderId="37" xfId="0" applyFont="1" applyFill="1" applyBorder="1" applyAlignment="1">
      <alignment horizontal="left" vertical="top"/>
    </xf>
    <xf numFmtId="0" fontId="15" fillId="0" borderId="0" xfId="0" applyFont="1" applyFill="1" applyBorder="1" applyAlignment="1">
      <alignment horizontal="left" vertical="top"/>
    </xf>
    <xf numFmtId="0" fontId="30" fillId="0" borderId="0" xfId="0" applyFont="1" applyFill="1" applyBorder="1" applyAlignment="1">
      <alignment horizontal="left" vertical="top"/>
    </xf>
    <xf numFmtId="0" fontId="0" fillId="0" borderId="0" xfId="0" applyNumberFormat="1"/>
    <xf numFmtId="0" fontId="0" fillId="0" borderId="0" xfId="0" applyAlignment="1"/>
    <xf numFmtId="0" fontId="2" fillId="0" borderId="0" xfId="0" applyFont="1"/>
    <xf numFmtId="0" fontId="0" fillId="0" borderId="0" xfId="0" applyBorder="1" applyAlignment="1">
      <alignment horizontal="center" vertical="center"/>
    </xf>
    <xf numFmtId="0" fontId="2" fillId="0" borderId="0" xfId="0" applyFont="1" applyBorder="1" applyAlignment="1">
      <alignment horizontal="center" vertical="center"/>
    </xf>
    <xf numFmtId="0" fontId="15" fillId="0" borderId="0" xfId="0" applyFont="1" applyBorder="1" applyAlignment="1">
      <alignment horizontal="center" vertical="center"/>
    </xf>
    <xf numFmtId="9" fontId="0" fillId="0" borderId="0" xfId="0" applyNumberFormat="1" applyBorder="1" applyAlignment="1">
      <alignment horizontal="center"/>
    </xf>
    <xf numFmtId="0" fontId="15" fillId="0" borderId="0" xfId="0" applyFont="1" applyBorder="1" applyAlignment="1">
      <alignment horizontal="left" vertical="top"/>
    </xf>
    <xf numFmtId="9" fontId="26" fillId="0" borderId="0" xfId="6" applyNumberFormat="1" applyFont="1" applyBorder="1" applyAlignment="1">
      <alignment horizontal="center" vertical="top"/>
    </xf>
    <xf numFmtId="0" fontId="29" fillId="12" borderId="38" xfId="0" applyFont="1" applyFill="1" applyBorder="1" applyAlignment="1">
      <alignment horizontal="center" vertical="center" wrapText="1"/>
    </xf>
    <xf numFmtId="0" fontId="29" fillId="12" borderId="11" xfId="0" applyFont="1" applyFill="1" applyBorder="1" applyAlignment="1">
      <alignment horizontal="center" vertical="center" wrapText="1"/>
    </xf>
    <xf numFmtId="10" fontId="29" fillId="13" borderId="14" xfId="6" applyNumberFormat="1" applyFont="1" applyFill="1" applyBorder="1" applyAlignment="1">
      <alignment horizontal="center" vertical="top"/>
    </xf>
    <xf numFmtId="0" fontId="25" fillId="12" borderId="11" xfId="0" applyFont="1" applyFill="1" applyBorder="1" applyAlignment="1">
      <alignment horizontal="center" vertical="center" wrapText="1"/>
    </xf>
    <xf numFmtId="165" fontId="25" fillId="12" borderId="11" xfId="2" applyNumberFormat="1" applyFont="1" applyFill="1" applyBorder="1" applyAlignment="1">
      <alignment horizontal="center" vertical="center" wrapText="1"/>
    </xf>
    <xf numFmtId="0" fontId="29" fillId="12" borderId="4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32" xfId="0" applyFont="1" applyFill="1" applyBorder="1" applyAlignment="1">
      <alignment horizontal="center" vertical="center" wrapText="1"/>
    </xf>
    <xf numFmtId="10" fontId="29" fillId="13" borderId="24" xfId="6" applyNumberFormat="1" applyFont="1" applyFill="1" applyBorder="1" applyAlignment="1">
      <alignment horizontal="center" vertical="top"/>
    </xf>
    <xf numFmtId="9" fontId="29" fillId="17" borderId="14" xfId="6" applyNumberFormat="1" applyFont="1" applyFill="1" applyBorder="1" applyAlignment="1">
      <alignment horizontal="center" vertical="top"/>
    </xf>
    <xf numFmtId="165" fontId="32" fillId="5" borderId="0" xfId="2" applyNumberFormat="1" applyFont="1" applyFill="1" applyBorder="1" applyAlignment="1">
      <alignment horizontal="center" vertical="center"/>
    </xf>
    <xf numFmtId="0" fontId="6" fillId="0" borderId="0" xfId="0" applyFont="1" applyFill="1" applyBorder="1" applyAlignment="1">
      <alignment horizontal="left"/>
    </xf>
    <xf numFmtId="0" fontId="5" fillId="0" borderId="0" xfId="0" applyFont="1" applyFill="1" applyBorder="1" applyAlignment="1">
      <alignment horizontal="left"/>
    </xf>
    <xf numFmtId="0" fontId="0" fillId="0" borderId="0" xfId="0" applyFill="1"/>
    <xf numFmtId="4" fontId="0" fillId="0" borderId="0" xfId="0" applyNumberFormat="1"/>
    <xf numFmtId="10" fontId="0" fillId="0" borderId="0" xfId="0" applyNumberFormat="1"/>
    <xf numFmtId="0" fontId="0" fillId="0" borderId="0" xfId="0" applyAlignment="1">
      <alignment horizontal="center" vertical="center" wrapText="1"/>
    </xf>
    <xf numFmtId="10" fontId="0" fillId="0" borderId="0" xfId="2" applyNumberFormat="1" applyFont="1"/>
    <xf numFmtId="0" fontId="0" fillId="0" borderId="0" xfId="0" applyAlignment="1">
      <alignment horizontal="center"/>
    </xf>
    <xf numFmtId="0" fontId="0" fillId="0" borderId="0" xfId="0" applyAlignment="1">
      <alignment horizontal="left" indent="1"/>
    </xf>
    <xf numFmtId="0" fontId="0" fillId="0" borderId="0" xfId="0" pivotButton="1" applyAlignment="1">
      <alignment wrapText="1"/>
    </xf>
    <xf numFmtId="10" fontId="0" fillId="0" borderId="0" xfId="0" applyNumberFormat="1" applyAlignment="1">
      <alignment wrapText="1"/>
    </xf>
    <xf numFmtId="0" fontId="21" fillId="5" borderId="41" xfId="0" applyFont="1" applyFill="1" applyBorder="1" applyAlignment="1">
      <alignment horizontal="left" vertical="top"/>
    </xf>
    <xf numFmtId="0" fontId="3" fillId="6" borderId="43" xfId="0" applyFont="1" applyFill="1" applyBorder="1" applyAlignment="1">
      <alignment horizontal="left"/>
    </xf>
    <xf numFmtId="0" fontId="6" fillId="6" borderId="37" xfId="0" applyFont="1" applyFill="1" applyBorder="1" applyAlignment="1">
      <alignment horizontal="left"/>
    </xf>
    <xf numFmtId="0" fontId="3" fillId="6" borderId="37" xfId="0" applyFont="1" applyFill="1" applyBorder="1" applyAlignment="1">
      <alignment horizontal="left" vertical="top"/>
    </xf>
    <xf numFmtId="0" fontId="3" fillId="6" borderId="37" xfId="0" applyFont="1" applyFill="1" applyBorder="1" applyAlignment="1">
      <alignment horizontal="left"/>
    </xf>
    <xf numFmtId="0" fontId="33" fillId="6" borderId="37" xfId="0" applyFont="1" applyFill="1" applyBorder="1" applyAlignment="1">
      <alignment horizontal="left" vertical="top"/>
    </xf>
    <xf numFmtId="0" fontId="3" fillId="0" borderId="43" xfId="0" applyFont="1" applyBorder="1" applyAlignment="1">
      <alignment horizontal="left"/>
    </xf>
    <xf numFmtId="0" fontId="6" fillId="0" borderId="37" xfId="0" applyFont="1" applyBorder="1" applyAlignment="1">
      <alignment horizontal="left"/>
    </xf>
    <xf numFmtId="0" fontId="3" fillId="0" borderId="37" xfId="0" applyFont="1" applyBorder="1" applyAlignment="1">
      <alignment horizontal="left"/>
    </xf>
    <xf numFmtId="0" fontId="3" fillId="0" borderId="37" xfId="0" applyFont="1" applyBorder="1" applyAlignment="1">
      <alignment horizontal="left" vertical="top"/>
    </xf>
    <xf numFmtId="0" fontId="33" fillId="0" borderId="37" xfId="0" applyFont="1" applyBorder="1" applyAlignment="1">
      <alignment horizontal="left" vertical="top"/>
    </xf>
    <xf numFmtId="0" fontId="6" fillId="6" borderId="37" xfId="0" applyFont="1" applyFill="1" applyBorder="1" applyAlignment="1">
      <alignment horizontal="left" vertical="top"/>
    </xf>
    <xf numFmtId="0" fontId="6" fillId="0" borderId="37" xfId="0" applyFont="1" applyBorder="1" applyAlignment="1">
      <alignment horizontal="left" vertical="top"/>
    </xf>
    <xf numFmtId="0" fontId="31" fillId="9" borderId="37" xfId="0" applyFont="1" applyFill="1" applyBorder="1" applyAlignment="1">
      <alignment horizontal="left" vertical="top"/>
    </xf>
    <xf numFmtId="0" fontId="4" fillId="6" borderId="37" xfId="0" applyFont="1" applyFill="1" applyBorder="1" applyAlignment="1">
      <alignment horizontal="left" vertical="top"/>
    </xf>
    <xf numFmtId="0" fontId="4" fillId="0" borderId="37" xfId="0" applyFont="1" applyBorder="1" applyAlignment="1">
      <alignment horizontal="left" vertical="top"/>
    </xf>
    <xf numFmtId="0" fontId="0" fillId="0" borderId="0" xfId="0" applyFill="1" applyBorder="1"/>
    <xf numFmtId="9" fontId="21" fillId="5" borderId="37" xfId="2" applyNumberFormat="1" applyFont="1" applyFill="1" applyBorder="1" applyAlignment="1">
      <alignment horizontal="center" vertical="center" wrapText="1"/>
    </xf>
    <xf numFmtId="9" fontId="0" fillId="0" borderId="0" xfId="0" applyNumberFormat="1"/>
    <xf numFmtId="165" fontId="32" fillId="5" borderId="37" xfId="2" applyNumberFormat="1" applyFont="1" applyFill="1" applyBorder="1" applyAlignment="1">
      <alignment horizontal="center" vertical="center" wrapText="1"/>
    </xf>
    <xf numFmtId="0" fontId="6" fillId="6" borderId="0" xfId="0" applyFont="1" applyFill="1" applyBorder="1" applyAlignment="1">
      <alignment horizontal="left"/>
    </xf>
    <xf numFmtId="0" fontId="21" fillId="5" borderId="37" xfId="0" applyFont="1" applyFill="1" applyBorder="1" applyAlignment="1">
      <alignment horizontal="center" vertical="center" wrapText="1"/>
    </xf>
    <xf numFmtId="0" fontId="21" fillId="5" borderId="44" xfId="0" applyFont="1" applyFill="1" applyBorder="1" applyAlignment="1">
      <alignment horizontal="center" vertical="center" wrapText="1"/>
    </xf>
    <xf numFmtId="0" fontId="6" fillId="6" borderId="36" xfId="0" applyFont="1" applyFill="1" applyBorder="1" applyAlignment="1">
      <alignment horizontal="left" vertical="top"/>
    </xf>
    <xf numFmtId="171" fontId="6" fillId="20" borderId="37" xfId="2" applyNumberFormat="1" applyFont="1" applyFill="1" applyBorder="1" applyAlignment="1">
      <alignment horizontal="center"/>
    </xf>
    <xf numFmtId="0" fontId="0" fillId="6" borderId="37" xfId="0" applyFont="1" applyFill="1" applyBorder="1"/>
    <xf numFmtId="9" fontId="0" fillId="15" borderId="37" xfId="2" applyNumberFormat="1" applyFont="1" applyFill="1" applyBorder="1"/>
    <xf numFmtId="172" fontId="0" fillId="13" borderId="37" xfId="2" applyNumberFormat="1" applyFont="1" applyFill="1" applyBorder="1"/>
    <xf numFmtId="9" fontId="0" fillId="4" borderId="2" xfId="2" applyNumberFormat="1" applyFont="1" applyFill="1" applyBorder="1"/>
    <xf numFmtId="9" fontId="0" fillId="4" borderId="1" xfId="2" applyNumberFormat="1" applyFont="1" applyFill="1" applyBorder="1"/>
    <xf numFmtId="164" fontId="0" fillId="4" borderId="2" xfId="10" applyNumberFormat="1" applyFont="1" applyFill="1" applyBorder="1" applyAlignment="1">
      <alignment horizontal="center"/>
    </xf>
    <xf numFmtId="171" fontId="0" fillId="17" borderId="4" xfId="2" applyNumberFormat="1" applyFont="1" applyFill="1" applyBorder="1"/>
    <xf numFmtId="0" fontId="6" fillId="0" borderId="36" xfId="0" applyFont="1" applyBorder="1" applyAlignment="1">
      <alignment horizontal="left" vertical="top"/>
    </xf>
    <xf numFmtId="0" fontId="0" fillId="0" borderId="37" xfId="0" applyFont="1" applyBorder="1"/>
    <xf numFmtId="9" fontId="0" fillId="4" borderId="37" xfId="2" applyNumberFormat="1" applyFont="1" applyFill="1" applyBorder="1"/>
    <xf numFmtId="164" fontId="0" fillId="4" borderId="45" xfId="10" applyNumberFormat="1" applyFont="1" applyFill="1" applyBorder="1"/>
    <xf numFmtId="164" fontId="0" fillId="4" borderId="37" xfId="10" applyNumberFormat="1" applyFont="1" applyFill="1" applyBorder="1"/>
    <xf numFmtId="164" fontId="0" fillId="4" borderId="37" xfId="10" applyNumberFormat="1" applyFont="1" applyFill="1" applyBorder="1" applyAlignment="1">
      <alignment horizontal="center"/>
    </xf>
    <xf numFmtId="164" fontId="0" fillId="17" borderId="46" xfId="10" applyNumberFormat="1" applyFont="1" applyFill="1" applyBorder="1"/>
    <xf numFmtId="10" fontId="0" fillId="0" borderId="37" xfId="2" applyNumberFormat="1" applyFont="1" applyBorder="1"/>
    <xf numFmtId="10" fontId="0" fillId="6" borderId="37" xfId="2" applyNumberFormat="1" applyFont="1" applyFill="1" applyBorder="1"/>
    <xf numFmtId="164" fontId="0" fillId="15" borderId="37" xfId="10" applyNumberFormat="1" applyFont="1" applyFill="1" applyBorder="1"/>
    <xf numFmtId="164" fontId="0" fillId="4" borderId="1" xfId="10" applyNumberFormat="1" applyFont="1" applyFill="1" applyBorder="1"/>
    <xf numFmtId="164" fontId="0" fillId="4" borderId="2" xfId="10" applyNumberFormat="1" applyFont="1" applyFill="1" applyBorder="1"/>
    <xf numFmtId="164" fontId="37" fillId="9" borderId="37" xfId="10" applyNumberFormat="1" applyFont="1" applyFill="1" applyBorder="1"/>
    <xf numFmtId="10" fontId="0" fillId="15" borderId="37" xfId="2" applyNumberFormat="1" applyFont="1" applyFill="1" applyBorder="1"/>
    <xf numFmtId="0" fontId="10" fillId="6" borderId="37" xfId="0" applyFont="1" applyFill="1" applyBorder="1" applyAlignment="1">
      <alignment horizontal="left"/>
    </xf>
    <xf numFmtId="0" fontId="10" fillId="0" borderId="37" xfId="0" applyFont="1" applyBorder="1" applyAlignment="1">
      <alignment horizontal="left"/>
    </xf>
    <xf numFmtId="10" fontId="37" fillId="9" borderId="37" xfId="2" applyNumberFormat="1" applyFont="1" applyFill="1" applyBorder="1"/>
    <xf numFmtId="164" fontId="37" fillId="8" borderId="37" xfId="10" applyNumberFormat="1" applyFont="1" applyFill="1" applyBorder="1"/>
    <xf numFmtId="9" fontId="0" fillId="6" borderId="37" xfId="2" applyNumberFormat="1" applyFont="1" applyFill="1" applyBorder="1"/>
    <xf numFmtId="9" fontId="0" fillId="0" borderId="37" xfId="2" applyNumberFormat="1" applyFont="1" applyBorder="1"/>
    <xf numFmtId="9" fontId="0" fillId="13" borderId="37" xfId="2" applyNumberFormat="1" applyFont="1" applyFill="1" applyBorder="1"/>
    <xf numFmtId="0" fontId="6" fillId="6" borderId="36" xfId="0" applyFont="1" applyFill="1" applyBorder="1" applyAlignment="1">
      <alignment horizontal="left"/>
    </xf>
    <xf numFmtId="0" fontId="6" fillId="0" borderId="36" xfId="0" applyFont="1" applyBorder="1" applyAlignment="1">
      <alignment horizontal="left"/>
    </xf>
    <xf numFmtId="164" fontId="36" fillId="8" borderId="37" xfId="10" applyNumberFormat="1" applyFont="1" applyFill="1" applyBorder="1"/>
    <xf numFmtId="9" fontId="0" fillId="15" borderId="37" xfId="2" applyFont="1" applyFill="1" applyBorder="1"/>
    <xf numFmtId="9" fontId="0" fillId="4" borderId="1" xfId="2" applyFont="1" applyFill="1" applyBorder="1" applyProtection="1"/>
    <xf numFmtId="9" fontId="0" fillId="4" borderId="2" xfId="2" applyFont="1" applyFill="1" applyBorder="1" applyProtection="1"/>
    <xf numFmtId="9" fontId="0" fillId="4" borderId="45" xfId="2" applyFont="1" applyFill="1" applyBorder="1" applyProtection="1"/>
    <xf numFmtId="9" fontId="0" fillId="4" borderId="37" xfId="2" applyFont="1" applyFill="1" applyBorder="1" applyProtection="1"/>
    <xf numFmtId="9" fontId="0" fillId="4" borderId="3" xfId="2" applyNumberFormat="1" applyFont="1" applyFill="1" applyBorder="1" applyProtection="1"/>
    <xf numFmtId="9" fontId="0" fillId="4" borderId="47" xfId="2" applyNumberFormat="1" applyFont="1" applyFill="1" applyBorder="1" applyProtection="1"/>
    <xf numFmtId="9" fontId="0" fillId="4" borderId="8" xfId="2" applyNumberFormat="1" applyFont="1" applyFill="1" applyBorder="1" applyProtection="1"/>
    <xf numFmtId="164" fontId="0" fillId="4" borderId="0" xfId="10" applyFont="1" applyFill="1" applyBorder="1" applyProtection="1"/>
    <xf numFmtId="9" fontId="0" fillId="4" borderId="0" xfId="2" applyNumberFormat="1" applyFont="1" applyFill="1" applyBorder="1" applyProtection="1"/>
    <xf numFmtId="164" fontId="0" fillId="4" borderId="45" xfId="2" applyNumberFormat="1" applyFont="1" applyFill="1" applyBorder="1" applyProtection="1"/>
    <xf numFmtId="164" fontId="0" fillId="4" borderId="37" xfId="10" applyFont="1" applyFill="1" applyBorder="1" applyProtection="1"/>
    <xf numFmtId="9" fontId="0" fillId="4" borderId="37" xfId="2" applyNumberFormat="1" applyFont="1" applyFill="1" applyBorder="1" applyProtection="1"/>
    <xf numFmtId="164" fontId="0" fillId="4" borderId="1" xfId="2" applyNumberFormat="1" applyFont="1" applyFill="1" applyBorder="1" applyProtection="1"/>
    <xf numFmtId="164" fontId="0" fillId="4" borderId="2" xfId="10" applyFont="1" applyFill="1" applyBorder="1" applyProtection="1"/>
    <xf numFmtId="9" fontId="0" fillId="4" borderId="2" xfId="2" applyNumberFormat="1" applyFont="1" applyFill="1" applyBorder="1" applyProtection="1"/>
    <xf numFmtId="164" fontId="0" fillId="4" borderId="1" xfId="10" applyFont="1" applyFill="1" applyBorder="1" applyProtection="1"/>
    <xf numFmtId="164" fontId="0" fillId="4" borderId="45" xfId="10" applyFont="1" applyFill="1" applyBorder="1" applyProtection="1"/>
    <xf numFmtId="0" fontId="14" fillId="0" borderId="0" xfId="6" applyFont="1" applyAlignment="1">
      <alignment horizontal="left" vertical="top" wrapText="1"/>
    </xf>
    <xf numFmtId="0" fontId="14" fillId="0" borderId="33" xfId="6" applyFont="1" applyBorder="1" applyAlignment="1">
      <alignment horizontal="left" vertical="top" wrapText="1"/>
    </xf>
    <xf numFmtId="0" fontId="14" fillId="0" borderId="12" xfId="6" applyFont="1" applyBorder="1" applyAlignment="1">
      <alignment horizontal="left" vertical="top" wrapText="1"/>
    </xf>
    <xf numFmtId="0" fontId="6" fillId="0" borderId="37" xfId="0" applyFont="1" applyFill="1" applyBorder="1" applyAlignment="1">
      <alignment horizontal="left"/>
    </xf>
    <xf numFmtId="0" fontId="5" fillId="8" borderId="37" xfId="0" applyFont="1" applyFill="1" applyBorder="1" applyAlignment="1">
      <alignment horizontal="left"/>
    </xf>
    <xf numFmtId="0" fontId="3" fillId="6" borderId="27" xfId="0" applyFont="1" applyFill="1" applyBorder="1" applyAlignment="1">
      <alignment horizontal="left" vertical="top"/>
    </xf>
    <xf numFmtId="0" fontId="30" fillId="0" borderId="14" xfId="0" applyFont="1" applyFill="1" applyBorder="1" applyAlignment="1">
      <alignment horizontal="left" vertical="top"/>
    </xf>
    <xf numFmtId="0" fontId="21" fillId="5" borderId="14" xfId="0" applyFont="1" applyFill="1" applyBorder="1" applyAlignment="1">
      <alignment horizontal="left" vertical="top"/>
    </xf>
    <xf numFmtId="0" fontId="33" fillId="6" borderId="42" xfId="0" applyFont="1" applyFill="1" applyBorder="1" applyAlignment="1">
      <alignment horizontal="left" vertical="top"/>
    </xf>
    <xf numFmtId="165" fontId="32" fillId="24" borderId="37" xfId="2" applyNumberFormat="1" applyFont="1" applyFill="1" applyBorder="1" applyAlignment="1">
      <alignment horizontal="center" vertical="center"/>
    </xf>
    <xf numFmtId="0" fontId="32" fillId="24" borderId="37" xfId="0" applyFont="1" applyFill="1" applyBorder="1" applyAlignment="1">
      <alignment horizontal="center" vertical="center"/>
    </xf>
    <xf numFmtId="0" fontId="32" fillId="25" borderId="37" xfId="0" applyFont="1" applyFill="1" applyBorder="1" applyAlignment="1">
      <alignment horizontal="center" vertical="center"/>
    </xf>
    <xf numFmtId="9" fontId="21" fillId="24" borderId="37" xfId="2" applyNumberFormat="1" applyFont="1" applyFill="1" applyBorder="1" applyAlignment="1">
      <alignment horizontal="center" vertical="center" wrapText="1"/>
    </xf>
    <xf numFmtId="0" fontId="32" fillId="5" borderId="42" xfId="0" applyFont="1" applyFill="1" applyBorder="1" applyAlignment="1">
      <alignment horizontal="left" vertical="center" wrapText="1"/>
    </xf>
    <xf numFmtId="0" fontId="40" fillId="0" borderId="0" xfId="0" applyFont="1" applyFill="1" applyBorder="1" applyAlignment="1">
      <alignment horizontal="left" vertical="top"/>
    </xf>
    <xf numFmtId="0" fontId="32" fillId="5" borderId="0" xfId="0" applyFont="1" applyFill="1" applyBorder="1" applyAlignment="1">
      <alignment horizontal="center" vertical="center"/>
    </xf>
    <xf numFmtId="0" fontId="6" fillId="0" borderId="37" xfId="0" applyFont="1" applyFill="1" applyBorder="1" applyAlignment="1">
      <alignment horizontal="left" vertical="top"/>
    </xf>
    <xf numFmtId="9" fontId="0" fillId="0" borderId="0" xfId="2" applyFont="1" applyAlignment="1"/>
    <xf numFmtId="0" fontId="37" fillId="9" borderId="0" xfId="0" applyFont="1" applyFill="1" applyAlignment="1"/>
    <xf numFmtId="0" fontId="3" fillId="0" borderId="37" xfId="0" applyFont="1" applyFill="1" applyBorder="1" applyAlignment="1">
      <alignment horizontal="left"/>
    </xf>
    <xf numFmtId="0" fontId="4" fillId="0" borderId="37" xfId="0" applyFont="1" applyFill="1" applyBorder="1" applyAlignment="1">
      <alignment horizontal="left" vertical="top"/>
    </xf>
    <xf numFmtId="0" fontId="3" fillId="0" borderId="37" xfId="0" applyFont="1" applyFill="1" applyBorder="1" applyAlignment="1">
      <alignment horizontal="left" vertical="top"/>
    </xf>
    <xf numFmtId="10" fontId="0" fillId="0" borderId="0" xfId="2" applyNumberFormat="1" applyFont="1" applyAlignment="1"/>
    <xf numFmtId="0" fontId="33" fillId="0" borderId="37" xfId="0" applyFont="1" applyFill="1" applyBorder="1" applyAlignment="1">
      <alignment horizontal="left" vertical="top"/>
    </xf>
    <xf numFmtId="10" fontId="37" fillId="10" borderId="37" xfId="2" applyNumberFormat="1" applyFont="1" applyFill="1" applyBorder="1"/>
    <xf numFmtId="0" fontId="32" fillId="24" borderId="37" xfId="0" applyFont="1" applyFill="1" applyBorder="1" applyAlignment="1">
      <alignment horizontal="center" vertical="center" wrapText="1"/>
    </xf>
    <xf numFmtId="0" fontId="3" fillId="0" borderId="37" xfId="0" applyFont="1" applyFill="1" applyBorder="1" applyAlignment="1">
      <alignment horizontal="left" vertical="top" wrapText="1"/>
    </xf>
    <xf numFmtId="165" fontId="32" fillId="24" borderId="37" xfId="2" applyNumberFormat="1" applyFont="1" applyFill="1" applyBorder="1" applyAlignment="1">
      <alignment vertical="top" wrapText="1"/>
    </xf>
    <xf numFmtId="0" fontId="6" fillId="6" borderId="37" xfId="0" applyFont="1" applyFill="1" applyBorder="1" applyAlignment="1">
      <alignment vertical="top" wrapText="1"/>
    </xf>
    <xf numFmtId="9" fontId="26" fillId="0" borderId="14" xfId="7" applyNumberFormat="1" applyFont="1" applyBorder="1" applyAlignment="1">
      <alignment horizontal="left" vertical="top" wrapText="1"/>
    </xf>
    <xf numFmtId="9" fontId="26" fillId="0" borderId="14" xfId="6" applyNumberFormat="1" applyFont="1" applyBorder="1" applyAlignment="1">
      <alignment horizontal="left" vertical="top" wrapText="1"/>
    </xf>
    <xf numFmtId="173" fontId="0" fillId="6" borderId="37" xfId="0" applyNumberFormat="1" applyFont="1" applyFill="1" applyBorder="1"/>
    <xf numFmtId="0" fontId="6" fillId="0" borderId="37" xfId="0" applyFont="1" applyBorder="1" applyAlignment="1">
      <alignment vertical="top" wrapText="1"/>
    </xf>
    <xf numFmtId="0" fontId="5" fillId="6" borderId="37" xfId="0" applyFont="1" applyFill="1" applyBorder="1" applyAlignment="1">
      <alignment horizontal="left" vertical="top"/>
    </xf>
    <xf numFmtId="0" fontId="15" fillId="0" borderId="0" xfId="0" applyFont="1" applyAlignment="1"/>
    <xf numFmtId="14" fontId="29" fillId="3" borderId="0" xfId="0" applyNumberFormat="1" applyFont="1" applyFill="1" applyBorder="1" applyAlignment="1">
      <alignment horizontal="center" vertical="center"/>
    </xf>
    <xf numFmtId="0" fontId="29" fillId="0" borderId="0" xfId="0" applyFont="1" applyFill="1" applyBorder="1" applyAlignment="1">
      <alignment horizontal="left" vertical="center"/>
    </xf>
    <xf numFmtId="9" fontId="15" fillId="0" borderId="0" xfId="2" applyFont="1" applyAlignment="1"/>
    <xf numFmtId="10" fontId="15" fillId="0" borderId="0" xfId="2" applyNumberFormat="1" applyFont="1" applyAlignment="1"/>
    <xf numFmtId="10" fontId="0" fillId="0" borderId="0" xfId="0" pivotButton="1" applyNumberFormat="1"/>
    <xf numFmtId="164" fontId="0" fillId="0" borderId="0" xfId="10" applyFont="1"/>
    <xf numFmtId="164" fontId="15" fillId="0" borderId="0" xfId="10" applyFont="1" applyAlignment="1"/>
    <xf numFmtId="164" fontId="0" fillId="0" borderId="0" xfId="10" applyFont="1" applyAlignment="1"/>
    <xf numFmtId="1" fontId="0" fillId="0" borderId="0" xfId="0" applyNumberFormat="1"/>
    <xf numFmtId="0" fontId="59" fillId="21" borderId="0" xfId="0" applyFont="1" applyFill="1" applyBorder="1" applyAlignment="1">
      <alignment horizontal="center" vertical="center"/>
    </xf>
    <xf numFmtId="0" fontId="59" fillId="0" borderId="0" xfId="0" applyFont="1" applyFill="1" applyBorder="1" applyAlignment="1">
      <alignment horizontal="center" vertical="center"/>
    </xf>
    <xf numFmtId="10" fontId="29" fillId="0" borderId="0" xfId="0" applyNumberFormat="1" applyFont="1" applyFill="1" applyBorder="1" applyAlignment="1">
      <alignment horizontal="center" vertical="center"/>
    </xf>
    <xf numFmtId="10" fontId="15" fillId="0" borderId="0" xfId="0" applyNumberFormat="1" applyFont="1" applyFill="1" applyBorder="1" applyAlignment="1">
      <alignment horizontal="center" vertical="center"/>
    </xf>
    <xf numFmtId="10" fontId="29" fillId="0" borderId="0" xfId="6" applyNumberFormat="1" applyFont="1" applyFill="1" applyBorder="1" applyAlignment="1">
      <alignment horizontal="center" vertical="center"/>
    </xf>
    <xf numFmtId="10" fontId="39" fillId="0" borderId="0" xfId="0" applyNumberFormat="1" applyFont="1" applyFill="1" applyBorder="1" applyAlignment="1">
      <alignment horizontal="center" vertical="center"/>
    </xf>
    <xf numFmtId="10" fontId="29" fillId="0" borderId="0" xfId="2" applyNumberFormat="1" applyFont="1" applyFill="1" applyBorder="1" applyAlignment="1">
      <alignment horizontal="center" vertical="center"/>
    </xf>
    <xf numFmtId="0" fontId="0" fillId="0" borderId="0" xfId="0" applyFill="1" applyBorder="1" applyAlignment="1"/>
    <xf numFmtId="164" fontId="0" fillId="0" borderId="0" xfId="10" applyFont="1" applyFill="1" applyBorder="1" applyAlignment="1"/>
    <xf numFmtId="9" fontId="0" fillId="0" borderId="0" xfId="2" applyFont="1" applyFill="1" applyBorder="1" applyAlignment="1"/>
    <xf numFmtId="10" fontId="0" fillId="0" borderId="0" xfId="2" applyNumberFormat="1" applyFont="1" applyFill="1" applyBorder="1" applyAlignment="1"/>
    <xf numFmtId="0" fontId="15" fillId="0" borderId="0" xfId="0" applyFont="1" applyBorder="1" applyAlignment="1"/>
    <xf numFmtId="0" fontId="60" fillId="3" borderId="0" xfId="0" applyFont="1" applyFill="1" applyBorder="1" applyAlignment="1">
      <alignment horizontal="left" vertical="center"/>
    </xf>
    <xf numFmtId="0" fontId="16" fillId="3" borderId="0" xfId="0" applyFont="1" applyFill="1" applyBorder="1" applyAlignment="1">
      <alignment horizontal="center" vertical="center"/>
    </xf>
    <xf numFmtId="0" fontId="29" fillId="3" borderId="0" xfId="0" applyFont="1" applyFill="1" applyBorder="1" applyAlignment="1">
      <alignment horizontal="left" vertical="center"/>
    </xf>
    <xf numFmtId="0" fontId="29" fillId="34" borderId="0" xfId="9" applyFont="1" applyFill="1" applyBorder="1" applyAlignment="1">
      <alignment horizontal="left" vertical="center"/>
    </xf>
    <xf numFmtId="0" fontId="15" fillId="3" borderId="0" xfId="0" applyFont="1" applyFill="1" applyBorder="1" applyAlignment="1">
      <alignment horizontal="left" vertical="center"/>
    </xf>
    <xf numFmtId="14" fontId="29" fillId="19" borderId="0" xfId="0" applyNumberFormat="1" applyFont="1" applyFill="1" applyBorder="1" applyAlignment="1">
      <alignment horizontal="center" vertical="center"/>
    </xf>
    <xf numFmtId="10" fontId="29" fillId="19" borderId="0" xfId="2" applyNumberFormat="1" applyFont="1" applyFill="1" applyBorder="1" applyAlignment="1">
      <alignment horizontal="center" vertical="center"/>
    </xf>
    <xf numFmtId="10" fontId="29" fillId="19" borderId="0" xfId="0" applyNumberFormat="1" applyFont="1" applyFill="1" applyBorder="1" applyAlignment="1">
      <alignment horizontal="center" vertical="center"/>
    </xf>
    <xf numFmtId="10" fontId="15" fillId="19" borderId="0" xfId="2" applyNumberFormat="1" applyFont="1" applyFill="1" applyBorder="1" applyAlignment="1">
      <alignment horizontal="center" vertical="center"/>
    </xf>
    <xf numFmtId="0" fontId="25" fillId="3" borderId="0" xfId="0" applyFont="1" applyFill="1" applyBorder="1" applyAlignment="1">
      <alignment horizontal="center" vertical="center"/>
    </xf>
    <xf numFmtId="0" fontId="39" fillId="8" borderId="0" xfId="0" applyFont="1" applyFill="1" applyBorder="1" applyAlignment="1">
      <alignment horizontal="left" vertical="center"/>
    </xf>
    <xf numFmtId="0" fontId="56" fillId="0" borderId="0" xfId="4" applyFont="1" applyBorder="1" applyAlignment="1">
      <alignment vertical="center"/>
    </xf>
    <xf numFmtId="0" fontId="61" fillId="34" borderId="0" xfId="9" applyFont="1" applyFill="1" applyBorder="1" applyAlignment="1">
      <alignment horizontal="left" vertical="center"/>
    </xf>
    <xf numFmtId="0" fontId="61" fillId="34" borderId="0" xfId="9" applyFont="1" applyFill="1" applyBorder="1" applyAlignment="1">
      <alignment horizontal="center" vertical="center"/>
    </xf>
    <xf numFmtId="0" fontId="61" fillId="34" borderId="0" xfId="9" applyFont="1" applyFill="1" applyBorder="1" applyAlignment="1">
      <alignment vertical="center"/>
    </xf>
    <xf numFmtId="14" fontId="61" fillId="34" borderId="0" xfId="9" applyNumberFormat="1" applyFont="1" applyFill="1" applyBorder="1" applyAlignment="1">
      <alignment horizontal="center" vertical="center"/>
    </xf>
    <xf numFmtId="0" fontId="61" fillId="0" borderId="0" xfId="9" applyFont="1" applyFill="1" applyBorder="1" applyAlignment="1">
      <alignment horizontal="left" vertical="center"/>
    </xf>
    <xf numFmtId="0" fontId="60" fillId="34" borderId="0" xfId="6" applyFont="1" applyFill="1" applyBorder="1" applyAlignment="1" applyProtection="1">
      <alignment horizontal="left" vertical="center"/>
    </xf>
    <xf numFmtId="0" fontId="60" fillId="34" borderId="0" xfId="6" applyFont="1" applyFill="1" applyBorder="1" applyAlignment="1" applyProtection="1">
      <alignment horizontal="center" vertical="center"/>
    </xf>
    <xf numFmtId="14" fontId="60" fillId="34" borderId="0" xfId="6" applyNumberFormat="1" applyFont="1" applyFill="1" applyBorder="1" applyAlignment="1" applyProtection="1">
      <alignment horizontal="center" vertical="center"/>
    </xf>
    <xf numFmtId="0" fontId="16" fillId="0" borderId="0" xfId="0" applyFont="1" applyFill="1" applyBorder="1" applyAlignment="1">
      <alignment horizontal="center" vertical="center"/>
    </xf>
    <xf numFmtId="0" fontId="15" fillId="0" borderId="0" xfId="0" applyFont="1" applyFill="1" applyBorder="1" applyAlignment="1">
      <alignment horizontal="left" vertical="center"/>
    </xf>
    <xf numFmtId="0" fontId="15" fillId="0" borderId="0" xfId="0" applyFont="1" applyFill="1" applyBorder="1" applyAlignment="1">
      <alignment vertical="center"/>
    </xf>
    <xf numFmtId="14" fontId="15" fillId="0" borderId="0" xfId="0" applyNumberFormat="1" applyFont="1" applyFill="1" applyBorder="1" applyAlignment="1">
      <alignment horizontal="center" vertical="center"/>
    </xf>
    <xf numFmtId="10" fontId="39" fillId="19" borderId="0" xfId="2" applyNumberFormat="1" applyFont="1" applyFill="1" applyBorder="1" applyAlignment="1">
      <alignment horizontal="center" vertical="center"/>
    </xf>
    <xf numFmtId="0" fontId="15" fillId="0" borderId="0" xfId="0" applyFont="1" applyFill="1" applyBorder="1" applyAlignment="1"/>
    <xf numFmtId="14" fontId="15" fillId="0" borderId="0" xfId="0" applyNumberFormat="1" applyFont="1" applyBorder="1" applyAlignment="1">
      <alignment horizontal="center" vertical="center"/>
    </xf>
    <xf numFmtId="0" fontId="15" fillId="0" borderId="0" xfId="0" applyFont="1" applyFill="1" applyBorder="1" applyAlignment="1">
      <alignment horizontal="justify" vertical="center"/>
    </xf>
    <xf numFmtId="0" fontId="15" fillId="0" borderId="0" xfId="0" applyFont="1" applyFill="1" applyBorder="1" applyAlignment="1">
      <alignment vertical="top"/>
    </xf>
    <xf numFmtId="0" fontId="15" fillId="0" borderId="0" xfId="0" applyFont="1" applyBorder="1" applyAlignment="1">
      <alignment horizontal="left" vertical="center"/>
    </xf>
    <xf numFmtId="0" fontId="15" fillId="0" borderId="0" xfId="0" applyFont="1" applyBorder="1" applyAlignment="1">
      <alignment vertical="center"/>
    </xf>
    <xf numFmtId="2" fontId="16" fillId="0" borderId="0" xfId="0" applyNumberFormat="1" applyFont="1" applyFill="1" applyBorder="1" applyAlignment="1">
      <alignment horizontal="center" vertical="center"/>
    </xf>
    <xf numFmtId="0" fontId="29" fillId="0" borderId="0" xfId="0" applyFont="1" applyFill="1" applyBorder="1" applyAlignment="1">
      <alignment vertical="center"/>
    </xf>
    <xf numFmtId="0" fontId="60" fillId="0" borderId="0" xfId="0" applyFont="1" applyFill="1" applyBorder="1" applyAlignment="1">
      <alignment horizontal="left" vertical="center"/>
    </xf>
    <xf numFmtId="14" fontId="29" fillId="0" borderId="0" xfId="0" applyNumberFormat="1" applyFont="1" applyFill="1" applyBorder="1" applyAlignment="1">
      <alignment horizontal="center" vertical="center"/>
    </xf>
    <xf numFmtId="0" fontId="60" fillId="0" borderId="0" xfId="0" applyFont="1" applyFill="1" applyBorder="1" applyAlignment="1">
      <alignment vertical="center"/>
    </xf>
    <xf numFmtId="0" fontId="29" fillId="34" borderId="0" xfId="9" applyFont="1" applyFill="1" applyBorder="1" applyAlignment="1">
      <alignment vertical="center"/>
    </xf>
    <xf numFmtId="0" fontId="50" fillId="21" borderId="0" xfId="0" applyFont="1" applyFill="1" applyBorder="1" applyAlignment="1">
      <alignment horizontal="center" vertical="center"/>
    </xf>
    <xf numFmtId="0" fontId="57" fillId="21" borderId="0" xfId="0" applyFont="1" applyFill="1" applyBorder="1" applyAlignment="1">
      <alignment horizontal="center" vertical="center"/>
    </xf>
    <xf numFmtId="49" fontId="58" fillId="21" borderId="0" xfId="0" applyNumberFormat="1" applyFont="1" applyFill="1" applyBorder="1" applyAlignment="1">
      <alignment horizontal="center" vertical="center"/>
    </xf>
    <xf numFmtId="14" fontId="0" fillId="0" borderId="0" xfId="0" applyNumberFormat="1" applyAlignment="1">
      <alignment horizontal="left" indent="1"/>
    </xf>
    <xf numFmtId="0" fontId="54" fillId="3" borderId="0" xfId="0" applyFont="1" applyFill="1" applyBorder="1" applyAlignment="1"/>
    <xf numFmtId="0" fontId="54" fillId="0" borderId="0" xfId="0" applyFont="1" applyBorder="1"/>
    <xf numFmtId="0" fontId="54" fillId="0" borderId="0" xfId="0" applyFont="1"/>
    <xf numFmtId="0" fontId="52" fillId="0" borderId="0" xfId="0" applyFont="1" applyFill="1" applyBorder="1" applyAlignment="1">
      <alignment horizontal="center" vertical="center" wrapText="1"/>
    </xf>
    <xf numFmtId="0" fontId="52" fillId="0" borderId="0" xfId="0" applyFont="1" applyFill="1" applyBorder="1" applyAlignment="1">
      <alignment horizontal="left" vertical="center"/>
    </xf>
    <xf numFmtId="0" fontId="54" fillId="0" borderId="0" xfId="0" applyFont="1" applyAlignment="1">
      <alignment horizontal="center"/>
    </xf>
    <xf numFmtId="0" fontId="52" fillId="0" borderId="0" xfId="0" applyFont="1" applyFill="1" applyBorder="1" applyAlignment="1">
      <alignment horizontal="center" vertical="center"/>
    </xf>
    <xf numFmtId="0" fontId="58" fillId="12" borderId="0" xfId="0" applyFont="1" applyFill="1" applyBorder="1" applyAlignment="1">
      <alignment horizontal="center" vertical="center"/>
    </xf>
    <xf numFmtId="0" fontId="58" fillId="12" borderId="0" xfId="0" applyFont="1" applyFill="1" applyBorder="1" applyAlignment="1">
      <alignment horizontal="center" vertical="center" wrapText="1"/>
    </xf>
    <xf numFmtId="0" fontId="64" fillId="12" borderId="0" xfId="0" applyFont="1" applyFill="1" applyBorder="1" applyAlignment="1">
      <alignment vertical="center" wrapText="1"/>
    </xf>
    <xf numFmtId="0" fontId="51" fillId="3" borderId="0" xfId="0" applyFont="1" applyFill="1" applyAlignment="1">
      <alignment vertical="center"/>
    </xf>
    <xf numFmtId="0" fontId="54" fillId="3" borderId="0" xfId="0" applyFont="1" applyFill="1" applyBorder="1" applyAlignment="1">
      <alignment vertical="center"/>
    </xf>
    <xf numFmtId="0" fontId="54" fillId="3" borderId="0" xfId="0" applyFont="1" applyFill="1" applyBorder="1" applyAlignment="1">
      <alignment horizontal="center" vertical="center"/>
    </xf>
    <xf numFmtId="0" fontId="54" fillId="3" borderId="0" xfId="0" applyFont="1" applyFill="1" applyBorder="1" applyAlignment="1">
      <alignment horizontal="center"/>
    </xf>
    <xf numFmtId="14" fontId="54" fillId="3" borderId="0" xfId="0" applyNumberFormat="1" applyFont="1" applyFill="1" applyBorder="1" applyAlignment="1">
      <alignment horizontal="center" vertical="center"/>
    </xf>
    <xf numFmtId="9" fontId="54" fillId="3" borderId="0" xfId="0" applyNumberFormat="1" applyFont="1" applyFill="1" applyBorder="1" applyAlignment="1"/>
    <xf numFmtId="0" fontId="54" fillId="3" borderId="0" xfId="0" applyFont="1" applyFill="1" applyAlignment="1"/>
    <xf numFmtId="9" fontId="54" fillId="3" borderId="0" xfId="0" applyNumberFormat="1" applyFont="1" applyFill="1" applyAlignment="1"/>
    <xf numFmtId="10" fontId="54" fillId="3" borderId="0" xfId="0" applyNumberFormat="1" applyFont="1" applyFill="1" applyBorder="1" applyAlignment="1">
      <alignment vertical="center"/>
    </xf>
    <xf numFmtId="10" fontId="54" fillId="3" borderId="0" xfId="0" applyNumberFormat="1" applyFont="1" applyFill="1" applyAlignment="1"/>
    <xf numFmtId="0" fontId="54" fillId="3" borderId="0" xfId="0" applyFont="1" applyFill="1" applyBorder="1" applyAlignment="1">
      <alignment horizontal="left" vertical="center"/>
    </xf>
    <xf numFmtId="14" fontId="54" fillId="3" borderId="0" xfId="0" applyNumberFormat="1" applyFont="1" applyFill="1" applyBorder="1" applyAlignment="1">
      <alignment vertical="center"/>
    </xf>
    <xf numFmtId="0" fontId="54" fillId="3" borderId="0" xfId="0" applyFont="1" applyFill="1"/>
    <xf numFmtId="0" fontId="54" fillId="3" borderId="0" xfId="0" applyFont="1" applyFill="1" applyAlignment="1">
      <alignment vertical="center"/>
    </xf>
    <xf numFmtId="0" fontId="54" fillId="3" borderId="0" xfId="0" applyFont="1" applyFill="1" applyAlignment="1">
      <alignment wrapText="1"/>
    </xf>
    <xf numFmtId="9" fontId="54" fillId="3" borderId="0" xfId="0" applyNumberFormat="1" applyFont="1" applyFill="1" applyBorder="1" applyAlignment="1">
      <alignment horizontal="center" vertical="center"/>
    </xf>
    <xf numFmtId="10" fontId="54" fillId="3" borderId="0" xfId="0" applyNumberFormat="1" applyFont="1" applyFill="1" applyBorder="1" applyAlignment="1">
      <alignment horizontal="center" vertical="center"/>
    </xf>
    <xf numFmtId="9" fontId="54" fillId="3" borderId="0" xfId="0" applyNumberFormat="1" applyFont="1" applyFill="1" applyAlignment="1">
      <alignment horizontal="center" vertical="center"/>
    </xf>
    <xf numFmtId="10" fontId="54" fillId="3" borderId="0" xfId="0" applyNumberFormat="1" applyFont="1" applyFill="1" applyAlignment="1">
      <alignment horizontal="center" vertical="center"/>
    </xf>
    <xf numFmtId="0" fontId="54" fillId="3" borderId="0" xfId="0" applyFont="1" applyFill="1" applyAlignment="1">
      <alignment horizontal="center" vertical="center"/>
    </xf>
    <xf numFmtId="9" fontId="54" fillId="19" borderId="0" xfId="0" applyNumberFormat="1" applyFont="1" applyFill="1" applyBorder="1" applyAlignment="1">
      <alignment vertical="center"/>
    </xf>
    <xf numFmtId="9" fontId="54" fillId="19" borderId="0" xfId="0" applyNumberFormat="1" applyFont="1" applyFill="1" applyBorder="1" applyAlignment="1"/>
    <xf numFmtId="10" fontId="54" fillId="19" borderId="0" xfId="0" applyNumberFormat="1" applyFont="1" applyFill="1" applyBorder="1" applyAlignment="1">
      <alignment vertical="center"/>
    </xf>
    <xf numFmtId="10" fontId="54" fillId="19" borderId="0" xfId="0" applyNumberFormat="1" applyFont="1" applyFill="1" applyBorder="1" applyAlignment="1"/>
    <xf numFmtId="10" fontId="52" fillId="0" borderId="0" xfId="2" applyNumberFormat="1" applyFont="1" applyFill="1" applyBorder="1" applyAlignment="1">
      <alignment horizontal="center" vertical="center"/>
    </xf>
    <xf numFmtId="10" fontId="64" fillId="12" borderId="0" xfId="2" applyNumberFormat="1" applyFont="1" applyFill="1" applyBorder="1" applyAlignment="1">
      <alignment vertical="center" wrapText="1"/>
    </xf>
    <xf numFmtId="10" fontId="54" fillId="19" borderId="0" xfId="2" applyNumberFormat="1" applyFont="1" applyFill="1" applyBorder="1" applyAlignment="1">
      <alignment vertical="center"/>
    </xf>
    <xf numFmtId="10" fontId="54" fillId="19" borderId="0" xfId="2" applyNumberFormat="1" applyFont="1" applyFill="1" applyBorder="1" applyAlignment="1"/>
    <xf numFmtId="10" fontId="54" fillId="3" borderId="0" xfId="2" applyNumberFormat="1" applyFont="1" applyFill="1"/>
    <xf numFmtId="0" fontId="0" fillId="0" borderId="0" xfId="0" applyBorder="1"/>
    <xf numFmtId="0" fontId="70" fillId="15" borderId="74" xfId="0" applyFont="1" applyFill="1" applyBorder="1" applyAlignment="1">
      <alignment horizontal="center" vertical="center" wrapText="1"/>
    </xf>
    <xf numFmtId="0" fontId="70" fillId="15" borderId="74" xfId="0" applyFont="1" applyFill="1" applyBorder="1" applyAlignment="1">
      <alignment horizontal="left" vertical="center" wrapText="1"/>
    </xf>
    <xf numFmtId="0" fontId="70" fillId="15" borderId="74" xfId="0" applyFont="1" applyFill="1" applyBorder="1" applyAlignment="1">
      <alignment vertical="center" wrapText="1"/>
    </xf>
    <xf numFmtId="14" fontId="70" fillId="15" borderId="74" xfId="0" applyNumberFormat="1" applyFont="1" applyFill="1" applyBorder="1" applyAlignment="1">
      <alignment horizontal="center" vertical="center" wrapText="1"/>
    </xf>
    <xf numFmtId="0" fontId="70" fillId="3" borderId="74" xfId="0" applyFont="1" applyFill="1" applyBorder="1" applyAlignment="1">
      <alignment horizontal="center" vertical="center" wrapText="1"/>
    </xf>
    <xf numFmtId="0" fontId="70" fillId="3" borderId="74" xfId="0" applyFont="1" applyFill="1" applyBorder="1" applyAlignment="1">
      <alignment horizontal="left" vertical="center" wrapText="1"/>
    </xf>
    <xf numFmtId="0" fontId="70" fillId="0" borderId="74" xfId="0" applyFont="1" applyFill="1" applyBorder="1" applyAlignment="1">
      <alignment horizontal="left" vertical="center" wrapText="1"/>
    </xf>
    <xf numFmtId="0" fontId="70" fillId="3" borderId="74" xfId="0" applyFont="1" applyFill="1" applyBorder="1" applyAlignment="1">
      <alignment vertical="center" wrapText="1"/>
    </xf>
    <xf numFmtId="14" fontId="70" fillId="3" borderId="74" xfId="0" applyNumberFormat="1" applyFont="1" applyFill="1" applyBorder="1" applyAlignment="1">
      <alignment horizontal="center" vertical="center" wrapText="1"/>
    </xf>
    <xf numFmtId="0" fontId="65" fillId="0" borderId="54"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55" xfId="0" applyFont="1" applyFill="1" applyBorder="1" applyAlignment="1">
      <alignment horizontal="center" vertical="center"/>
    </xf>
    <xf numFmtId="0" fontId="68" fillId="35" borderId="64" xfId="0" applyFont="1" applyFill="1" applyBorder="1" applyAlignment="1">
      <alignment horizontal="center" vertical="center"/>
    </xf>
    <xf numFmtId="0" fontId="66" fillId="35" borderId="66" xfId="0" applyFont="1" applyFill="1" applyBorder="1" applyAlignment="1">
      <alignment horizontal="center" vertical="center"/>
    </xf>
    <xf numFmtId="0" fontId="66" fillId="35" borderId="64" xfId="0" applyFont="1" applyFill="1" applyBorder="1" applyAlignment="1">
      <alignment horizontal="center" vertical="center"/>
    </xf>
    <xf numFmtId="0" fontId="69" fillId="0" borderId="69" xfId="0" applyFont="1" applyFill="1" applyBorder="1" applyAlignment="1">
      <alignment horizontal="center" vertical="center"/>
    </xf>
    <xf numFmtId="0" fontId="69" fillId="0" borderId="70" xfId="0" applyFont="1" applyFill="1" applyBorder="1" applyAlignment="1">
      <alignment horizontal="center" vertical="center"/>
    </xf>
    <xf numFmtId="0" fontId="65" fillId="35" borderId="0" xfId="0" applyFont="1" applyFill="1" applyBorder="1" applyAlignment="1">
      <alignment horizontal="center" vertical="center"/>
    </xf>
    <xf numFmtId="0" fontId="70" fillId="15" borderId="74" xfId="0" applyFont="1" applyFill="1" applyBorder="1" applyAlignment="1">
      <alignment horizontal="center" vertical="center"/>
    </xf>
    <xf numFmtId="3" fontId="70" fillId="15" borderId="74" xfId="0" applyNumberFormat="1" applyFont="1" applyFill="1" applyBorder="1" applyAlignment="1">
      <alignment horizontal="center" vertical="center"/>
    </xf>
    <xf numFmtId="3" fontId="71" fillId="15" borderId="74" xfId="0" applyNumberFormat="1" applyFont="1" applyFill="1" applyBorder="1" applyAlignment="1">
      <alignment horizontal="center" vertical="center"/>
    </xf>
    <xf numFmtId="0" fontId="70" fillId="3" borderId="74" xfId="0" applyFont="1" applyFill="1" applyBorder="1" applyAlignment="1">
      <alignment horizontal="center" vertical="center"/>
    </xf>
    <xf numFmtId="3" fontId="70" fillId="3" borderId="74" xfId="0" applyNumberFormat="1" applyFont="1" applyFill="1" applyBorder="1" applyAlignment="1">
      <alignment horizontal="center" vertical="center"/>
    </xf>
    <xf numFmtId="3" fontId="71" fillId="3" borderId="74" xfId="0" applyNumberFormat="1" applyFont="1" applyFill="1" applyBorder="1" applyAlignment="1">
      <alignment horizontal="center" vertical="center"/>
    </xf>
    <xf numFmtId="0" fontId="68" fillId="35" borderId="75" xfId="0" applyFont="1" applyFill="1" applyBorder="1" applyAlignment="1">
      <alignment horizontal="center" vertical="center" wrapText="1"/>
    </xf>
    <xf numFmtId="0" fontId="68" fillId="35" borderId="73" xfId="0" applyFont="1" applyFill="1" applyBorder="1" applyAlignment="1">
      <alignment horizontal="center" vertical="center" wrapText="1"/>
    </xf>
    <xf numFmtId="4" fontId="70" fillId="15" borderId="74" xfId="0" applyNumberFormat="1" applyFont="1" applyFill="1" applyBorder="1" applyAlignment="1">
      <alignment horizontal="center" vertical="center"/>
    </xf>
    <xf numFmtId="4" fontId="71" fillId="15" borderId="74" xfId="0"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0" borderId="0" xfId="0" applyFont="1" applyFill="1" applyBorder="1" applyAlignment="1">
      <alignment horizontal="center" vertical="center"/>
    </xf>
    <xf numFmtId="14" fontId="70" fillId="16" borderId="74" xfId="0" applyNumberFormat="1" applyFont="1" applyFill="1" applyBorder="1" applyAlignment="1">
      <alignment horizontal="center" vertical="center" wrapText="1"/>
    </xf>
    <xf numFmtId="0" fontId="70" fillId="16" borderId="74" xfId="0" applyFont="1" applyFill="1" applyBorder="1" applyAlignment="1">
      <alignment horizontal="center" vertical="center" wrapText="1"/>
    </xf>
    <xf numFmtId="0" fontId="70" fillId="15" borderId="0" xfId="0" applyFont="1" applyFill="1" applyBorder="1" applyAlignment="1">
      <alignment vertical="center" wrapText="1"/>
    </xf>
    <xf numFmtId="0" fontId="68" fillId="35" borderId="73" xfId="0" applyFont="1" applyFill="1" applyBorder="1" applyAlignment="1">
      <alignment horizontal="center" vertical="center"/>
    </xf>
    <xf numFmtId="0" fontId="68" fillId="35" borderId="78" xfId="0" applyFont="1" applyFill="1" applyBorder="1" applyAlignment="1">
      <alignment horizontal="center" vertical="center" wrapText="1"/>
    </xf>
    <xf numFmtId="0" fontId="68" fillId="35" borderId="78" xfId="0" applyFont="1" applyFill="1" applyBorder="1" applyAlignment="1">
      <alignment horizontal="center" vertical="center"/>
    </xf>
    <xf numFmtId="0" fontId="68" fillId="35" borderId="72" xfId="0" applyFont="1" applyFill="1" applyBorder="1" applyAlignment="1">
      <alignment horizontal="center" vertical="center"/>
    </xf>
    <xf numFmtId="0" fontId="68" fillId="35" borderId="75" xfId="0" applyFont="1" applyFill="1" applyBorder="1" applyAlignment="1">
      <alignment horizontal="center" vertical="center"/>
    </xf>
    <xf numFmtId="0" fontId="68" fillId="35" borderId="72"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68" fillId="0" borderId="0" xfId="0" applyFont="1" applyFill="1" applyBorder="1" applyAlignment="1">
      <alignment horizontal="center" vertical="center"/>
    </xf>
    <xf numFmtId="0" fontId="15" fillId="6" borderId="42" xfId="0" applyFont="1" applyFill="1" applyBorder="1" applyAlignment="1">
      <alignment horizontal="left" vertical="top"/>
    </xf>
    <xf numFmtId="0" fontId="21" fillId="5" borderId="0" xfId="0" applyFont="1" applyFill="1" applyBorder="1" applyAlignment="1">
      <alignment horizontal="left" vertical="top"/>
    </xf>
    <xf numFmtId="0" fontId="21" fillId="5" borderId="0" xfId="0" applyFont="1" applyFill="1" applyBorder="1" applyAlignment="1">
      <alignment horizontal="left" vertical="top" wrapText="1"/>
    </xf>
    <xf numFmtId="0" fontId="15" fillId="6" borderId="0" xfId="0" applyFont="1" applyFill="1" applyBorder="1" applyAlignment="1">
      <alignment horizontal="left" vertical="top"/>
    </xf>
    <xf numFmtId="0" fontId="15" fillId="6" borderId="0" xfId="0" applyFont="1" applyFill="1" applyBorder="1" applyAlignment="1">
      <alignment horizontal="left" vertical="top" wrapText="1"/>
    </xf>
    <xf numFmtId="0" fontId="15" fillId="0" borderId="0" xfId="0" applyFont="1" applyBorder="1" applyAlignment="1">
      <alignment horizontal="left" vertical="top" wrapText="1"/>
    </xf>
    <xf numFmtId="0" fontId="15" fillId="0" borderId="42" xfId="0" applyFont="1" applyBorder="1" applyAlignment="1">
      <alignment horizontal="left" vertical="top"/>
    </xf>
    <xf numFmtId="0" fontId="3" fillId="0" borderId="37" xfId="0" applyFont="1" applyBorder="1" applyAlignment="1">
      <alignment horizontal="left" vertical="center"/>
    </xf>
    <xf numFmtId="0" fontId="3" fillId="6" borderId="37" xfId="0" applyFont="1" applyFill="1" applyBorder="1" applyAlignment="1">
      <alignment horizontal="left" vertical="center"/>
    </xf>
    <xf numFmtId="0" fontId="15" fillId="6" borderId="28" xfId="0" applyFont="1" applyFill="1" applyBorder="1" applyAlignment="1">
      <alignment horizontal="left" vertical="top"/>
    </xf>
    <xf numFmtId="0" fontId="15" fillId="0" borderId="28" xfId="0" applyFont="1" applyBorder="1" applyAlignment="1">
      <alignment horizontal="left" vertical="top"/>
    </xf>
    <xf numFmtId="0" fontId="15" fillId="6" borderId="27" xfId="0" applyFont="1" applyFill="1" applyBorder="1" applyAlignment="1">
      <alignment horizontal="left" vertical="top"/>
    </xf>
    <xf numFmtId="0" fontId="15" fillId="0" borderId="27" xfId="0" applyFont="1" applyBorder="1" applyAlignment="1">
      <alignment horizontal="left" vertical="top"/>
    </xf>
    <xf numFmtId="0" fontId="21" fillId="5" borderId="81" xfId="0" applyFont="1" applyFill="1" applyBorder="1" applyAlignment="1">
      <alignment horizontal="left" vertical="top"/>
    </xf>
    <xf numFmtId="0" fontId="21" fillId="5" borderId="82" xfId="0" applyFont="1" applyFill="1" applyBorder="1" applyAlignment="1">
      <alignment horizontal="left" vertical="top"/>
    </xf>
    <xf numFmtId="0" fontId="32" fillId="7" borderId="0" xfId="0" applyFont="1" applyFill="1" applyBorder="1" applyAlignment="1">
      <alignment horizontal="center" vertical="center"/>
    </xf>
    <xf numFmtId="0" fontId="3" fillId="6" borderId="27" xfId="0" applyFont="1" applyFill="1" applyBorder="1" applyAlignment="1">
      <alignment horizontal="left" vertical="center"/>
    </xf>
    <xf numFmtId="0" fontId="6" fillId="6" borderId="44" xfId="0" applyFont="1" applyFill="1" applyBorder="1" applyAlignment="1">
      <alignment horizontal="left"/>
    </xf>
    <xf numFmtId="0" fontId="6" fillId="0" borderId="44" xfId="0" applyFont="1" applyBorder="1" applyAlignment="1">
      <alignment horizontal="left"/>
    </xf>
    <xf numFmtId="165" fontId="32" fillId="7" borderId="83" xfId="2" applyNumberFormat="1" applyFont="1" applyFill="1" applyBorder="1" applyAlignment="1">
      <alignment horizontal="center" vertical="center"/>
    </xf>
    <xf numFmtId="165" fontId="21" fillId="5" borderId="0" xfId="2" applyNumberFormat="1" applyFont="1" applyFill="1" applyBorder="1" applyAlignment="1">
      <alignment horizontal="left"/>
    </xf>
    <xf numFmtId="0" fontId="3" fillId="0" borderId="0" xfId="0" applyFont="1" applyFill="1" applyBorder="1" applyAlignment="1">
      <alignment horizontal="left" wrapText="1"/>
    </xf>
    <xf numFmtId="165" fontId="32" fillId="24" borderId="37" xfId="2" applyNumberFormat="1" applyFont="1" applyFill="1" applyBorder="1" applyAlignment="1">
      <alignment horizontal="center" vertical="center" wrapText="1"/>
    </xf>
    <xf numFmtId="165" fontId="32" fillId="24" borderId="37" xfId="2" applyNumberFormat="1" applyFont="1" applyFill="1" applyBorder="1" applyAlignment="1">
      <alignment horizontal="left" vertical="center" wrapText="1"/>
    </xf>
    <xf numFmtId="10" fontId="32" fillId="24" borderId="37" xfId="2" applyNumberFormat="1" applyFont="1" applyFill="1" applyBorder="1" applyAlignment="1">
      <alignment horizontal="center" vertical="center" wrapText="1"/>
    </xf>
    <xf numFmtId="0" fontId="72" fillId="0" borderId="0" xfId="0" applyFont="1"/>
    <xf numFmtId="0" fontId="0" fillId="0" borderId="0" xfId="0" applyAlignment="1">
      <alignment horizontal="left" wrapText="1"/>
    </xf>
    <xf numFmtId="165" fontId="32" fillId="5" borderId="43" xfId="2" applyNumberFormat="1" applyFont="1" applyFill="1" applyBorder="1" applyAlignment="1">
      <alignment horizontal="center" vertical="center" wrapText="1"/>
    </xf>
    <xf numFmtId="0" fontId="32" fillId="5" borderId="36" xfId="0" applyFont="1" applyFill="1" applyBorder="1" applyAlignment="1">
      <alignment horizontal="center" vertical="center" wrapText="1"/>
    </xf>
    <xf numFmtId="0" fontId="32" fillId="5" borderId="35" xfId="0" applyFont="1" applyFill="1" applyBorder="1" applyAlignment="1">
      <alignment horizontal="center" vertical="center" wrapText="1"/>
    </xf>
    <xf numFmtId="0" fontId="32" fillId="7" borderId="37" xfId="0" applyFont="1" applyFill="1" applyBorder="1" applyAlignment="1">
      <alignment horizontal="center" vertical="center" wrapText="1"/>
    </xf>
    <xf numFmtId="0" fontId="32" fillId="5" borderId="37" xfId="0" applyFont="1" applyFill="1" applyBorder="1" applyAlignment="1">
      <alignment horizontal="center" vertical="center" wrapText="1"/>
    </xf>
    <xf numFmtId="10" fontId="32" fillId="5" borderId="37" xfId="2" applyNumberFormat="1" applyFont="1" applyFill="1" applyBorder="1" applyAlignment="1">
      <alignment horizontal="center" vertical="center" wrapText="1"/>
    </xf>
    <xf numFmtId="0" fontId="6" fillId="6" borderId="0" xfId="0" applyFont="1" applyFill="1" applyBorder="1" applyAlignment="1">
      <alignment horizontal="left" wrapText="1"/>
    </xf>
    <xf numFmtId="0" fontId="6" fillId="0" borderId="0" xfId="0" applyFont="1" applyFill="1" applyBorder="1" applyAlignment="1">
      <alignment horizontal="left" vertical="top"/>
    </xf>
    <xf numFmtId="0" fontId="6" fillId="0" borderId="0" xfId="0" applyFont="1" applyFill="1" applyBorder="1" applyAlignment="1">
      <alignment vertical="center" wrapText="1"/>
    </xf>
    <xf numFmtId="0" fontId="5" fillId="0" borderId="0" xfId="0" applyFont="1" applyFill="1" applyBorder="1" applyAlignment="1">
      <alignment horizontal="left" wrapText="1"/>
    </xf>
    <xf numFmtId="0" fontId="5" fillId="0" borderId="0" xfId="0" applyFont="1" applyBorder="1" applyAlignment="1">
      <alignment horizontal="left" wrapText="1"/>
    </xf>
    <xf numFmtId="0" fontId="5" fillId="36" borderId="0" xfId="0" applyFont="1" applyFill="1" applyBorder="1" applyAlignment="1">
      <alignment vertical="center" wrapText="1"/>
    </xf>
    <xf numFmtId="0" fontId="5" fillId="22" borderId="0" xfId="0" applyFont="1" applyFill="1" applyBorder="1" applyAlignment="1">
      <alignment horizontal="left" wrapText="1"/>
    </xf>
    <xf numFmtId="0" fontId="5" fillId="8" borderId="0" xfId="0" applyFont="1" applyFill="1" applyBorder="1" applyAlignment="1">
      <alignment horizontal="left" wrapText="1"/>
    </xf>
    <xf numFmtId="0" fontId="6" fillId="0" borderId="0" xfId="0" applyFont="1" applyBorder="1" applyAlignment="1">
      <alignment horizontal="left" wrapText="1"/>
    </xf>
    <xf numFmtId="0" fontId="5" fillId="6" borderId="0" xfId="0" applyFont="1" applyFill="1" applyBorder="1" applyAlignment="1">
      <alignment horizontal="left" wrapText="1"/>
    </xf>
    <xf numFmtId="0" fontId="7" fillId="0" borderId="0" xfId="0" applyFont="1" applyFill="1" applyBorder="1" applyAlignment="1">
      <alignment vertical="center" wrapText="1"/>
    </xf>
    <xf numFmtId="0" fontId="31" fillId="9" borderId="0" xfId="0" applyFont="1" applyFill="1" applyBorder="1" applyAlignment="1">
      <alignment horizontal="left"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left" vertical="top"/>
    </xf>
    <xf numFmtId="0" fontId="5" fillId="2" borderId="0" xfId="0" applyFont="1" applyFill="1" applyBorder="1" applyAlignment="1">
      <alignment horizontal="left" wrapText="1"/>
    </xf>
    <xf numFmtId="0" fontId="6" fillId="0" borderId="0" xfId="0" applyFont="1" applyFill="1" applyBorder="1" applyAlignment="1">
      <alignment vertical="center"/>
    </xf>
    <xf numFmtId="0" fontId="32" fillId="24" borderId="0" xfId="0" applyFont="1" applyFill="1" applyBorder="1" applyAlignment="1">
      <alignment horizontal="left"/>
    </xf>
    <xf numFmtId="0" fontId="32" fillId="24" borderId="27" xfId="0" applyFont="1" applyFill="1" applyBorder="1" applyAlignment="1">
      <alignment horizontal="left"/>
    </xf>
    <xf numFmtId="9" fontId="29" fillId="17" borderId="14" xfId="0" applyNumberFormat="1" applyFont="1" applyFill="1" applyBorder="1" applyAlignment="1">
      <alignment horizontal="center" vertical="center"/>
    </xf>
    <xf numFmtId="9" fontId="29" fillId="15" borderId="14" xfId="0" applyNumberFormat="1" applyFont="1" applyFill="1" applyBorder="1" applyAlignment="1">
      <alignment horizontal="center" vertical="center"/>
    </xf>
    <xf numFmtId="9" fontId="29" fillId="13" borderId="14" xfId="0" applyNumberFormat="1" applyFont="1" applyFill="1" applyBorder="1" applyAlignment="1">
      <alignment horizontal="center" vertical="center"/>
    </xf>
    <xf numFmtId="0" fontId="32" fillId="24" borderId="28" xfId="0" applyFont="1" applyFill="1" applyBorder="1" applyAlignment="1">
      <alignment horizontal="left"/>
    </xf>
    <xf numFmtId="0" fontId="6" fillId="6" borderId="28" xfId="0" applyFont="1" applyFill="1" applyBorder="1" applyAlignment="1">
      <alignment horizontal="left"/>
    </xf>
    <xf numFmtId="0" fontId="6" fillId="0" borderId="28" xfId="0" applyFont="1" applyBorder="1" applyAlignment="1">
      <alignment horizontal="left"/>
    </xf>
    <xf numFmtId="0" fontId="32" fillId="5" borderId="0" xfId="0" applyFont="1" applyFill="1" applyBorder="1" applyAlignment="1">
      <alignment horizontal="left" vertical="center" wrapText="1"/>
    </xf>
    <xf numFmtId="0" fontId="33" fillId="0" borderId="42" xfId="0" applyFont="1" applyBorder="1" applyAlignment="1">
      <alignment horizontal="left" vertical="top"/>
    </xf>
    <xf numFmtId="0" fontId="6" fillId="0" borderId="0" xfId="0" applyFont="1" applyFill="1" applyBorder="1" applyAlignment="1">
      <alignment horizontal="left" vertical="top" wrapText="1"/>
    </xf>
    <xf numFmtId="164" fontId="29" fillId="17" borderId="14" xfId="10" applyFont="1" applyFill="1" applyBorder="1" applyAlignment="1">
      <alignment vertical="center"/>
    </xf>
    <xf numFmtId="0" fontId="29" fillId="0" borderId="14" xfId="6" applyFont="1" applyFill="1" applyBorder="1" applyAlignment="1">
      <alignment horizontal="left" vertical="top"/>
    </xf>
    <xf numFmtId="0" fontId="29" fillId="0" borderId="14" xfId="0" applyNumberFormat="1" applyFont="1" applyFill="1" applyBorder="1"/>
    <xf numFmtId="10" fontId="29" fillId="17" borderId="14" xfId="2" applyNumberFormat="1" applyFont="1" applyFill="1" applyBorder="1"/>
    <xf numFmtId="0" fontId="29" fillId="0" borderId="14" xfId="0" applyFont="1" applyFill="1" applyBorder="1" applyAlignment="1">
      <alignment horizontal="left"/>
    </xf>
    <xf numFmtId="0" fontId="29" fillId="15" borderId="14" xfId="0" applyFont="1" applyFill="1" applyBorder="1" applyAlignment="1">
      <alignment horizontal="center" vertical="center"/>
    </xf>
    <xf numFmtId="9" fontId="29" fillId="17" borderId="14" xfId="0" applyNumberFormat="1" applyFont="1" applyFill="1" applyBorder="1" applyAlignment="1">
      <alignment horizontal="center"/>
    </xf>
    <xf numFmtId="0" fontId="29" fillId="0" borderId="14" xfId="0" applyFont="1" applyFill="1" applyBorder="1"/>
    <xf numFmtId="0" fontId="0" fillId="0" borderId="14" xfId="0" applyBorder="1"/>
    <xf numFmtId="0" fontId="29" fillId="0" borderId="18" xfId="6" applyFont="1" applyFill="1" applyBorder="1" applyAlignment="1">
      <alignment horizontal="left" vertical="top"/>
    </xf>
    <xf numFmtId="0" fontId="29" fillId="0" borderId="18" xfId="0" applyNumberFormat="1" applyFont="1" applyFill="1" applyBorder="1"/>
    <xf numFmtId="10" fontId="29" fillId="17" borderId="18" xfId="2" applyNumberFormat="1" applyFont="1" applyFill="1" applyBorder="1"/>
    <xf numFmtId="9" fontId="29" fillId="0" borderId="19" xfId="6" applyNumberFormat="1" applyFont="1" applyFill="1" applyBorder="1" applyAlignment="1">
      <alignment horizontal="left" vertical="top" wrapText="1"/>
    </xf>
    <xf numFmtId="0" fontId="29" fillId="0" borderId="16" xfId="7" applyNumberFormat="1" applyFont="1" applyFill="1" applyBorder="1" applyAlignment="1">
      <alignment horizontal="left" vertical="top" wrapText="1"/>
    </xf>
    <xf numFmtId="9" fontId="29" fillId="0" borderId="16" xfId="6" applyNumberFormat="1" applyFont="1" applyFill="1" applyBorder="1" applyAlignment="1">
      <alignment horizontal="left" vertical="top" wrapText="1"/>
    </xf>
    <xf numFmtId="0" fontId="29" fillId="0" borderId="16" xfId="6" applyNumberFormat="1" applyFont="1" applyFill="1" applyBorder="1" applyAlignment="1">
      <alignment horizontal="left" vertical="top" wrapText="1"/>
    </xf>
    <xf numFmtId="9" fontId="29" fillId="0" borderId="16" xfId="0" applyNumberFormat="1" applyFont="1" applyFill="1" applyBorder="1" applyAlignment="1">
      <alignment vertical="center"/>
    </xf>
    <xf numFmtId="9" fontId="29" fillId="0" borderId="16" xfId="2" applyNumberFormat="1" applyFont="1" applyFill="1" applyBorder="1" applyAlignment="1">
      <alignment vertical="center"/>
    </xf>
    <xf numFmtId="9" fontId="29" fillId="0" borderId="16" xfId="0" applyNumberFormat="1" applyFont="1" applyFill="1" applyBorder="1" applyAlignment="1">
      <alignment horizontal="center" vertical="center"/>
    </xf>
    <xf numFmtId="0" fontId="0" fillId="0" borderId="16" xfId="0" applyBorder="1"/>
    <xf numFmtId="0" fontId="29" fillId="0" borderId="24" xfId="0" applyFont="1" applyFill="1" applyBorder="1"/>
    <xf numFmtId="0" fontId="29" fillId="0" borderId="24" xfId="0" applyNumberFormat="1" applyFont="1" applyFill="1" applyBorder="1"/>
    <xf numFmtId="0" fontId="0" fillId="0" borderId="25" xfId="0" applyBorder="1"/>
    <xf numFmtId="0" fontId="29" fillId="0" borderId="14" xfId="0" applyFont="1" applyFill="1" applyBorder="1" applyAlignment="1">
      <alignment wrapText="1"/>
    </xf>
    <xf numFmtId="164" fontId="0" fillId="0" borderId="0" xfId="0" applyNumberFormat="1"/>
    <xf numFmtId="9" fontId="15" fillId="0" borderId="0" xfId="0" applyNumberFormat="1" applyFont="1" applyBorder="1" applyAlignment="1">
      <alignment horizontal="left" vertical="top"/>
    </xf>
    <xf numFmtId="10" fontId="29" fillId="17" borderId="24" xfId="2" applyNumberFormat="1" applyFont="1" applyFill="1" applyBorder="1"/>
    <xf numFmtId="10" fontId="29" fillId="17" borderId="14" xfId="0" applyNumberFormat="1" applyFont="1" applyFill="1" applyBorder="1" applyAlignment="1">
      <alignment horizontal="center" vertical="center"/>
    </xf>
    <xf numFmtId="10" fontId="29" fillId="17" borderId="24" xfId="0" applyNumberFormat="1" applyFont="1" applyFill="1" applyBorder="1" applyAlignment="1">
      <alignment horizontal="center" vertical="center"/>
    </xf>
    <xf numFmtId="9" fontId="29" fillId="17" borderId="14" xfId="2" applyNumberFormat="1" applyFont="1" applyFill="1" applyBorder="1" applyAlignment="1">
      <alignment horizontal="center" vertical="center"/>
    </xf>
    <xf numFmtId="174" fontId="29" fillId="13" borderId="18" xfId="6" applyNumberFormat="1" applyFont="1" applyFill="1" applyBorder="1" applyAlignment="1">
      <alignment horizontal="center" vertical="top"/>
    </xf>
    <xf numFmtId="174" fontId="29" fillId="13" borderId="14" xfId="6" applyNumberFormat="1" applyFont="1" applyFill="1" applyBorder="1" applyAlignment="1">
      <alignment horizontal="center" vertical="top"/>
    </xf>
    <xf numFmtId="0" fontId="3" fillId="37" borderId="37" xfId="0" applyFont="1" applyFill="1" applyBorder="1" applyAlignment="1">
      <alignment horizontal="left"/>
    </xf>
    <xf numFmtId="0" fontId="6" fillId="37" borderId="35" xfId="0" applyFont="1" applyFill="1" applyBorder="1" applyAlignment="1">
      <alignment horizontal="left" vertical="top"/>
    </xf>
    <xf numFmtId="0" fontId="6" fillId="37" borderId="35" xfId="0" applyFont="1" applyFill="1" applyBorder="1" applyAlignment="1">
      <alignment horizontal="left"/>
    </xf>
    <xf numFmtId="0" fontId="6" fillId="37" borderId="37" xfId="0" applyFont="1" applyFill="1" applyBorder="1" applyAlignment="1">
      <alignment horizontal="left"/>
    </xf>
    <xf numFmtId="0" fontId="10" fillId="37" borderId="37" xfId="0" applyFont="1" applyFill="1" applyBorder="1" applyAlignment="1">
      <alignment horizontal="left"/>
    </xf>
    <xf numFmtId="164" fontId="0" fillId="15" borderId="37" xfId="10" applyFont="1" applyFill="1" applyBorder="1"/>
    <xf numFmtId="164" fontId="37" fillId="9" borderId="37" xfId="10" applyFont="1" applyFill="1" applyBorder="1"/>
    <xf numFmtId="164" fontId="0" fillId="4" borderId="5" xfId="10" applyFont="1" applyFill="1" applyBorder="1" applyProtection="1"/>
    <xf numFmtId="164" fontId="0" fillId="4" borderId="6" xfId="10" applyFont="1" applyFill="1" applyBorder="1" applyProtection="1"/>
    <xf numFmtId="164" fontId="0" fillId="4" borderId="7" xfId="10" applyFont="1" applyFill="1" applyBorder="1" applyProtection="1"/>
    <xf numFmtId="164" fontId="0" fillId="4" borderId="1" xfId="10" applyFont="1" applyFill="1" applyBorder="1"/>
    <xf numFmtId="164" fontId="0" fillId="4" borderId="2" xfId="10" applyFont="1" applyFill="1" applyBorder="1"/>
    <xf numFmtId="9" fontId="0" fillId="15" borderId="37" xfId="2" applyFont="1" applyFill="1" applyBorder="1" applyAlignment="1">
      <alignment horizontal="right"/>
    </xf>
    <xf numFmtId="9" fontId="0" fillId="4" borderId="1" xfId="2" applyFont="1" applyFill="1" applyBorder="1"/>
    <xf numFmtId="9" fontId="0" fillId="4" borderId="2" xfId="2" applyFont="1" applyFill="1" applyBorder="1"/>
    <xf numFmtId="9" fontId="37" fillId="9" borderId="37" xfId="2" applyFont="1" applyFill="1" applyBorder="1"/>
    <xf numFmtId="0" fontId="0" fillId="4" borderId="2" xfId="2" applyNumberFormat="1" applyFont="1" applyFill="1" applyBorder="1"/>
    <xf numFmtId="9" fontId="11" fillId="0" borderId="37" xfId="2" applyFont="1" applyFill="1" applyBorder="1"/>
    <xf numFmtId="10" fontId="0" fillId="4" borderId="1" xfId="2" applyNumberFormat="1" applyFont="1" applyFill="1" applyBorder="1" applyProtection="1"/>
    <xf numFmtId="10" fontId="0" fillId="4" borderId="2" xfId="10" applyNumberFormat="1" applyFont="1" applyFill="1" applyBorder="1" applyProtection="1"/>
    <xf numFmtId="10" fontId="0" fillId="4" borderId="45" xfId="2" applyNumberFormat="1" applyFont="1" applyFill="1" applyBorder="1" applyProtection="1"/>
    <xf numFmtId="10" fontId="0" fillId="4" borderId="37" xfId="10" applyNumberFormat="1" applyFont="1" applyFill="1" applyBorder="1" applyProtection="1"/>
    <xf numFmtId="10" fontId="0" fillId="4" borderId="1" xfId="10" applyNumberFormat="1" applyFont="1" applyFill="1" applyBorder="1"/>
    <xf numFmtId="10" fontId="0" fillId="4" borderId="2" xfId="10" applyNumberFormat="1" applyFont="1" applyFill="1" applyBorder="1"/>
    <xf numFmtId="10" fontId="1" fillId="0" borderId="2" xfId="2" applyNumberFormat="1" applyFont="1" applyFill="1" applyBorder="1" applyProtection="1"/>
    <xf numFmtId="10" fontId="1" fillId="0" borderId="37" xfId="2" applyNumberFormat="1" applyFont="1" applyFill="1" applyBorder="1" applyProtection="1"/>
    <xf numFmtId="10" fontId="0" fillId="4" borderId="2" xfId="2" applyNumberFormat="1" applyFont="1" applyFill="1" applyBorder="1" applyProtection="1"/>
    <xf numFmtId="10" fontId="0" fillId="4" borderId="37" xfId="2" applyNumberFormat="1" applyFont="1" applyFill="1" applyBorder="1" applyProtection="1"/>
    <xf numFmtId="164" fontId="36" fillId="8" borderId="37" xfId="10" applyFont="1" applyFill="1" applyBorder="1"/>
    <xf numFmtId="10" fontId="37" fillId="8" borderId="37" xfId="2" applyNumberFormat="1" applyFont="1" applyFill="1" applyBorder="1"/>
    <xf numFmtId="0" fontId="3" fillId="0" borderId="0" xfId="0" applyFont="1" applyBorder="1" applyAlignment="1">
      <alignment horizontal="left"/>
    </xf>
    <xf numFmtId="49" fontId="6" fillId="0" borderId="0" xfId="0" applyNumberFormat="1" applyFont="1" applyFill="1" applyBorder="1" applyAlignment="1">
      <alignment vertical="top"/>
    </xf>
    <xf numFmtId="0" fontId="0" fillId="0" borderId="0" xfId="0"/>
    <xf numFmtId="0" fontId="0" fillId="0" borderId="0" xfId="0" applyAlignment="1">
      <alignment horizontal="left"/>
    </xf>
    <xf numFmtId="0" fontId="0" fillId="0" borderId="0" xfId="0" pivotButton="1"/>
    <xf numFmtId="0" fontId="0" fillId="0" borderId="0" xfId="0" applyAlignment="1"/>
    <xf numFmtId="0" fontId="2" fillId="0" borderId="0" xfId="0" applyFont="1"/>
    <xf numFmtId="0" fontId="6" fillId="0" borderId="0" xfId="0" applyFont="1" applyFill="1" applyBorder="1" applyAlignment="1">
      <alignment horizontal="left" vertical="top"/>
    </xf>
    <xf numFmtId="0" fontId="0" fillId="0" borderId="0" xfId="0" pivotButton="1" applyAlignment="1"/>
    <xf numFmtId="0" fontId="3" fillId="0" borderId="14" xfId="0" applyFont="1" applyFill="1" applyBorder="1" applyAlignment="1">
      <alignment horizontal="left" wrapText="1"/>
    </xf>
    <xf numFmtId="165" fontId="32" fillId="24" borderId="37" xfId="2" applyNumberFormat="1" applyFont="1" applyFill="1" applyBorder="1" applyAlignment="1">
      <alignment horizontal="left"/>
    </xf>
    <xf numFmtId="0" fontId="6" fillId="0" borderId="0" xfId="0" applyFont="1" applyFill="1" applyBorder="1" applyAlignment="1">
      <alignment vertical="top"/>
    </xf>
    <xf numFmtId="49" fontId="31" fillId="9" borderId="0" xfId="0" applyNumberFormat="1" applyFont="1" applyFill="1" applyBorder="1" applyAlignment="1">
      <alignment vertical="top"/>
    </xf>
    <xf numFmtId="0" fontId="10" fillId="0" borderId="0" xfId="0" applyFont="1" applyFill="1" applyBorder="1" applyAlignment="1">
      <alignment vertical="top"/>
    </xf>
    <xf numFmtId="0" fontId="10" fillId="0" borderId="0" xfId="0" applyFont="1" applyFill="1" applyBorder="1" applyAlignment="1">
      <alignment horizontal="left"/>
    </xf>
    <xf numFmtId="49" fontId="10" fillId="0" borderId="0" xfId="0" applyNumberFormat="1" applyFont="1" applyFill="1" applyBorder="1" applyAlignment="1">
      <alignment vertical="top"/>
    </xf>
    <xf numFmtId="0" fontId="5" fillId="9" borderId="0" xfId="0" applyFont="1" applyFill="1" applyBorder="1" applyAlignment="1">
      <alignment horizontal="left" vertical="top"/>
    </xf>
    <xf numFmtId="0" fontId="5" fillId="9" borderId="0" xfId="0" applyFont="1" applyFill="1" applyBorder="1" applyAlignment="1">
      <alignment horizontal="left"/>
    </xf>
    <xf numFmtId="49" fontId="73" fillId="9" borderId="0" xfId="0" applyNumberFormat="1" applyFont="1" applyFill="1" applyBorder="1" applyAlignment="1">
      <alignment vertical="top"/>
    </xf>
    <xf numFmtId="0" fontId="52" fillId="0" borderId="0" xfId="0" applyFont="1" applyFill="1" applyBorder="1" applyAlignment="1">
      <alignment horizontal="center" vertical="center"/>
    </xf>
    <xf numFmtId="0" fontId="31" fillId="9" borderId="0" xfId="0" applyFont="1" applyFill="1" applyBorder="1" applyAlignment="1">
      <alignment horizontal="left" vertical="top"/>
    </xf>
    <xf numFmtId="0" fontId="6" fillId="3" borderId="0" xfId="0" applyFont="1" applyFill="1" applyBorder="1" applyAlignment="1">
      <alignment vertical="top"/>
    </xf>
    <xf numFmtId="0" fontId="6" fillId="0" borderId="0" xfId="0" applyFont="1" applyFill="1" applyBorder="1" applyAlignment="1"/>
    <xf numFmtId="0" fontId="5" fillId="0" borderId="0" xfId="0" applyFont="1" applyFill="1" applyBorder="1" applyAlignment="1">
      <alignment horizontal="left" vertical="top"/>
    </xf>
    <xf numFmtId="0" fontId="6" fillId="0" borderId="27" xfId="0" applyFont="1" applyFill="1" applyBorder="1" applyAlignment="1">
      <alignment horizontal="left" vertical="top"/>
    </xf>
    <xf numFmtId="0" fontId="0" fillId="0" borderId="0" xfId="0" applyAlignment="1">
      <alignment horizontal="center" wrapText="1"/>
    </xf>
    <xf numFmtId="165" fontId="0" fillId="15" borderId="37" xfId="2" applyNumberFormat="1" applyFont="1" applyFill="1" applyBorder="1"/>
    <xf numFmtId="165" fontId="0" fillId="4" borderId="1" xfId="10" applyNumberFormat="1" applyFont="1" applyFill="1" applyBorder="1"/>
    <xf numFmtId="165" fontId="0" fillId="4" borderId="2" xfId="10" applyNumberFormat="1" applyFont="1" applyFill="1" applyBorder="1"/>
    <xf numFmtId="165" fontId="0" fillId="4" borderId="1" xfId="10" applyNumberFormat="1" applyFont="1" applyFill="1" applyBorder="1" applyProtection="1"/>
    <xf numFmtId="165" fontId="0" fillId="4" borderId="2" xfId="10" applyNumberFormat="1" applyFont="1" applyFill="1" applyBorder="1" applyProtection="1"/>
    <xf numFmtId="165" fontId="0" fillId="4" borderId="45" xfId="10" applyNumberFormat="1" applyFont="1" applyFill="1" applyBorder="1" applyProtection="1"/>
    <xf numFmtId="165" fontId="0" fillId="4" borderId="37" xfId="10" applyNumberFormat="1" applyFont="1" applyFill="1" applyBorder="1" applyProtection="1"/>
    <xf numFmtId="0" fontId="6" fillId="0" borderId="0" xfId="0" applyFont="1" applyBorder="1" applyAlignment="1">
      <alignment horizontal="left"/>
    </xf>
    <xf numFmtId="0" fontId="6" fillId="6" borderId="0" xfId="0" applyFont="1" applyFill="1" applyBorder="1" applyAlignment="1">
      <alignment horizontal="left" vertical="top"/>
    </xf>
    <xf numFmtId="0" fontId="6" fillId="0" borderId="0" xfId="0" applyFont="1" applyBorder="1" applyAlignment="1">
      <alignment horizontal="left" vertical="top"/>
    </xf>
    <xf numFmtId="166" fontId="0" fillId="4" borderId="1" xfId="1" applyFont="1" applyFill="1" applyBorder="1" applyProtection="1"/>
    <xf numFmtId="166" fontId="0" fillId="4" borderId="2" xfId="1" applyFont="1" applyFill="1" applyBorder="1" applyProtection="1"/>
    <xf numFmtId="166" fontId="0" fillId="4" borderId="45" xfId="1" applyFont="1" applyFill="1" applyBorder="1" applyProtection="1"/>
    <xf numFmtId="166" fontId="0" fillId="4" borderId="37" xfId="1" applyFont="1" applyFill="1" applyBorder="1" applyProtection="1"/>
    <xf numFmtId="167" fontId="0" fillId="4" borderId="1" xfId="1" applyNumberFormat="1" applyFont="1" applyFill="1" applyBorder="1" applyProtection="1"/>
    <xf numFmtId="167" fontId="0" fillId="4" borderId="2" xfId="1" applyNumberFormat="1" applyFont="1" applyFill="1" applyBorder="1" applyProtection="1"/>
    <xf numFmtId="167" fontId="0" fillId="4" borderId="45" xfId="1" applyNumberFormat="1" applyFont="1" applyFill="1" applyBorder="1" applyProtection="1"/>
    <xf numFmtId="167" fontId="0" fillId="4" borderId="37" xfId="1" applyNumberFormat="1" applyFont="1" applyFill="1" applyBorder="1" applyProtection="1"/>
    <xf numFmtId="166" fontId="0" fillId="15" borderId="37" xfId="1" applyFont="1" applyFill="1" applyBorder="1"/>
    <xf numFmtId="166" fontId="0" fillId="4" borderId="1" xfId="1" applyFont="1" applyFill="1" applyBorder="1"/>
    <xf numFmtId="166" fontId="0" fillId="4" borderId="2" xfId="1" applyFont="1" applyFill="1" applyBorder="1"/>
    <xf numFmtId="10" fontId="2" fillId="0" borderId="0" xfId="2" applyNumberFormat="1" applyFont="1"/>
    <xf numFmtId="176" fontId="0" fillId="0" borderId="0" xfId="10" applyNumberFormat="1" applyFont="1"/>
    <xf numFmtId="176" fontId="37" fillId="9" borderId="0" xfId="10" applyNumberFormat="1" applyFont="1" applyFill="1"/>
    <xf numFmtId="3" fontId="0" fillId="0" borderId="0" xfId="0" applyNumberFormat="1"/>
    <xf numFmtId="43" fontId="0" fillId="32" borderId="0" xfId="0" applyNumberFormat="1" applyFill="1"/>
    <xf numFmtId="43" fontId="0" fillId="33" borderId="0" xfId="0" applyNumberFormat="1" applyFill="1"/>
    <xf numFmtId="43" fontId="0" fillId="38" borderId="0" xfId="0" applyNumberFormat="1" applyFill="1"/>
    <xf numFmtId="176" fontId="0" fillId="2" borderId="0" xfId="0" applyNumberFormat="1" applyFill="1"/>
    <xf numFmtId="43" fontId="0" fillId="2" borderId="0" xfId="0" applyNumberFormat="1" applyFill="1"/>
    <xf numFmtId="0" fontId="37" fillId="8" borderId="0" xfId="0" applyFont="1" applyFill="1"/>
    <xf numFmtId="0" fontId="32" fillId="24" borderId="42" xfId="0" applyFont="1" applyFill="1" applyBorder="1" applyAlignment="1">
      <alignment horizontal="left"/>
    </xf>
    <xf numFmtId="10" fontId="0" fillId="0" borderId="0" xfId="0" applyNumberFormat="1" applyAlignment="1"/>
    <xf numFmtId="0" fontId="3" fillId="0" borderId="0" xfId="0" applyFont="1" applyAlignment="1">
      <alignment wrapText="1"/>
    </xf>
    <xf numFmtId="10" fontId="75" fillId="0" borderId="0" xfId="0" applyNumberFormat="1" applyFont="1" applyAlignment="1">
      <alignment vertical="center"/>
    </xf>
    <xf numFmtId="10" fontId="35" fillId="4" borderId="0" xfId="2" applyNumberFormat="1" applyFont="1" applyFill="1" applyAlignment="1" applyProtection="1">
      <alignment vertical="center"/>
      <protection hidden="1"/>
    </xf>
    <xf numFmtId="10" fontId="38" fillId="3" borderId="0" xfId="0" applyNumberFormat="1" applyFont="1" applyFill="1" applyAlignment="1" applyProtection="1">
      <alignment vertical="center"/>
      <protection hidden="1"/>
    </xf>
    <xf numFmtId="0" fontId="10" fillId="0" borderId="37" xfId="0" applyFont="1" applyFill="1" applyBorder="1" applyAlignment="1">
      <alignment horizontal="left" vertical="top"/>
    </xf>
    <xf numFmtId="0" fontId="6" fillId="0" borderId="42" xfId="0" applyFont="1" applyFill="1" applyBorder="1" applyAlignment="1">
      <alignment horizontal="left" vertical="top"/>
    </xf>
    <xf numFmtId="0" fontId="15" fillId="0" borderId="0" xfId="0" applyFont="1" applyAlignment="1">
      <alignment wrapText="1"/>
    </xf>
    <xf numFmtId="49" fontId="32" fillId="24" borderId="37" xfId="2" applyNumberFormat="1" applyFont="1" applyFill="1" applyBorder="1" applyAlignment="1">
      <alignment horizontal="center" vertical="center"/>
    </xf>
    <xf numFmtId="49" fontId="5" fillId="0" borderId="0" xfId="0" applyNumberFormat="1" applyFont="1" applyFill="1" applyBorder="1" applyAlignment="1">
      <alignment vertical="top"/>
    </xf>
    <xf numFmtId="2" fontId="37" fillId="8" borderId="0" xfId="0" applyNumberFormat="1" applyFont="1" applyFill="1"/>
    <xf numFmtId="0" fontId="74" fillId="0" borderId="0" xfId="0" applyFont="1"/>
    <xf numFmtId="0" fontId="74" fillId="0" borderId="0" xfId="0" applyFont="1" applyAlignment="1"/>
    <xf numFmtId="10" fontId="74" fillId="0" borderId="0" xfId="0" applyNumberFormat="1" applyFont="1"/>
    <xf numFmtId="0" fontId="0" fillId="0" borderId="0" xfId="0"/>
    <xf numFmtId="4" fontId="0" fillId="0" borderId="0" xfId="0" applyNumberFormat="1" applyAlignment="1"/>
    <xf numFmtId="10" fontId="38" fillId="3" borderId="0" xfId="2" applyNumberFormat="1" applyFont="1" applyFill="1" applyAlignment="1" applyProtection="1">
      <alignment vertical="center"/>
      <protection hidden="1"/>
    </xf>
    <xf numFmtId="0" fontId="6" fillId="6" borderId="84" xfId="0" applyFont="1" applyFill="1" applyBorder="1" applyAlignment="1">
      <alignment horizontal="left"/>
    </xf>
    <xf numFmtId="0" fontId="6" fillId="0" borderId="84" xfId="0" applyFont="1" applyBorder="1" applyAlignment="1">
      <alignment horizontal="left"/>
    </xf>
    <xf numFmtId="42" fontId="0" fillId="0" borderId="0" xfId="39" applyFont="1"/>
    <xf numFmtId="42" fontId="0" fillId="40" borderId="0" xfId="39" applyFont="1" applyFill="1"/>
    <xf numFmtId="42" fontId="0" fillId="0" borderId="0" xfId="0" applyNumberFormat="1"/>
    <xf numFmtId="0" fontId="0" fillId="0" borderId="0" xfId="0"/>
    <xf numFmtId="0" fontId="0" fillId="0" borderId="0" xfId="0" applyAlignment="1">
      <alignment wrapText="1"/>
    </xf>
    <xf numFmtId="0" fontId="0" fillId="0" borderId="0" xfId="0" applyAlignment="1"/>
    <xf numFmtId="0" fontId="11" fillId="0" borderId="0" xfId="0" applyFont="1"/>
    <xf numFmtId="0" fontId="11" fillId="0" borderId="0" xfId="0" pivotButton="1" applyFont="1"/>
    <xf numFmtId="9" fontId="11" fillId="0" borderId="0" xfId="2" applyFont="1"/>
    <xf numFmtId="10" fontId="11" fillId="0" borderId="0" xfId="2" applyNumberFormat="1" applyFont="1"/>
    <xf numFmtId="0" fontId="11" fillId="0" borderId="0" xfId="0" applyFont="1" applyAlignment="1">
      <alignment horizontal="left"/>
    </xf>
    <xf numFmtId="9" fontId="11" fillId="0" borderId="0" xfId="0" applyNumberFormat="1" applyFont="1"/>
    <xf numFmtId="10" fontId="11" fillId="0" borderId="0" xfId="0" applyNumberFormat="1" applyFont="1"/>
    <xf numFmtId="167" fontId="11" fillId="0" borderId="0" xfId="0" applyNumberFormat="1" applyFont="1"/>
    <xf numFmtId="0" fontId="11" fillId="0" borderId="0" xfId="0" applyNumberFormat="1" applyFont="1"/>
    <xf numFmtId="0" fontId="11" fillId="0" borderId="0" xfId="0" applyFont="1" applyAlignment="1">
      <alignment horizontal="left" indent="1"/>
    </xf>
    <xf numFmtId="14" fontId="0" fillId="0" borderId="0" xfId="0" applyNumberFormat="1" applyAlignment="1">
      <alignment horizontal="left"/>
    </xf>
    <xf numFmtId="179" fontId="29" fillId="13" borderId="14" xfId="6" applyNumberFormat="1" applyFont="1" applyFill="1" applyBorder="1" applyAlignment="1">
      <alignment horizontal="center" vertical="top"/>
    </xf>
    <xf numFmtId="179" fontId="29" fillId="13" borderId="24" xfId="6" applyNumberFormat="1" applyFont="1" applyFill="1" applyBorder="1" applyAlignment="1">
      <alignment horizontal="center" vertical="top"/>
    </xf>
    <xf numFmtId="10" fontId="3" fillId="23" borderId="0" xfId="2" applyNumberFormat="1" applyFont="1" applyFill="1" applyBorder="1" applyAlignment="1">
      <alignment horizontal="left" vertical="top" wrapText="1"/>
    </xf>
    <xf numFmtId="165" fontId="32" fillId="24" borderId="43" xfId="2" applyNumberFormat="1" applyFont="1" applyFill="1" applyBorder="1" applyAlignment="1">
      <alignment horizontal="center" vertical="center" wrapText="1"/>
    </xf>
    <xf numFmtId="0" fontId="2" fillId="0" borderId="0" xfId="0" applyNumberFormat="1" applyFont="1"/>
    <xf numFmtId="6" fontId="0" fillId="0" borderId="0" xfId="0" applyNumberFormat="1"/>
    <xf numFmtId="0" fontId="74" fillId="0" borderId="0" xfId="0" applyFont="1" applyAlignment="1">
      <alignment vertical="top"/>
    </xf>
    <xf numFmtId="0" fontId="3" fillId="0" borderId="0" xfId="0" applyFont="1" applyBorder="1" applyAlignment="1">
      <alignment horizontal="left" vertical="top"/>
    </xf>
    <xf numFmtId="0" fontId="11" fillId="0" borderId="0" xfId="0" applyFont="1" applyFill="1" applyBorder="1" applyAlignment="1">
      <alignment wrapText="1"/>
    </xf>
    <xf numFmtId="0" fontId="0" fillId="0" borderId="0" xfId="0" applyAlignment="1">
      <alignment horizontal="left" indent="2"/>
    </xf>
    <xf numFmtId="0" fontId="72" fillId="0" borderId="0" xfId="0" applyNumberFormat="1" applyFont="1"/>
    <xf numFmtId="0" fontId="0" fillId="0" borderId="0" xfId="0" applyAlignment="1">
      <alignment horizontal="left" vertical="top" wrapText="1"/>
    </xf>
    <xf numFmtId="180" fontId="0" fillId="0" borderId="0" xfId="0" applyNumberFormat="1"/>
    <xf numFmtId="0" fontId="0" fillId="0" borderId="0" xfId="0" pivotButton="1" applyAlignment="1">
      <alignment horizontal="left" vertical="top" wrapText="1"/>
    </xf>
    <xf numFmtId="10" fontId="8" fillId="0" borderId="4" xfId="0" applyNumberFormat="1" applyFont="1" applyBorder="1" applyAlignment="1">
      <alignment horizontal="left" vertical="top"/>
    </xf>
    <xf numFmtId="10" fontId="8" fillId="0" borderId="39" xfId="0" applyNumberFormat="1" applyFont="1" applyBorder="1" applyAlignment="1">
      <alignment horizontal="left" vertical="top"/>
    </xf>
    <xf numFmtId="10" fontId="8" fillId="0" borderId="85" xfId="0" applyNumberFormat="1" applyFont="1" applyBorder="1" applyAlignment="1">
      <alignment horizontal="left" vertical="top"/>
    </xf>
    <xf numFmtId="0" fontId="74" fillId="0" borderId="0" xfId="0" applyFont="1" applyAlignment="1">
      <alignment wrapText="1"/>
    </xf>
    <xf numFmtId="0" fontId="5" fillId="0" borderId="0" xfId="0" applyFont="1" applyFill="1" applyBorder="1" applyAlignment="1">
      <alignment horizontal="left" vertical="top" wrapText="1"/>
    </xf>
    <xf numFmtId="0" fontId="36" fillId="0" borderId="0" xfId="0" applyFont="1" applyFill="1" applyBorder="1" applyAlignment="1">
      <alignment wrapText="1"/>
    </xf>
    <xf numFmtId="0" fontId="0" fillId="0" borderId="0" xfId="0" pivotButton="1" applyAlignment="1">
      <alignment horizontal="center" vertical="center" wrapText="1"/>
    </xf>
    <xf numFmtId="10" fontId="0" fillId="0" borderId="0" xfId="2" applyNumberFormat="1" applyFont="1" applyAlignment="1">
      <alignment wrapText="1"/>
    </xf>
    <xf numFmtId="0" fontId="35" fillId="4" borderId="0" xfId="0" applyFont="1" applyFill="1" applyBorder="1" applyAlignment="1" applyProtection="1">
      <alignment horizontal="center" vertical="center"/>
      <protection hidden="1"/>
    </xf>
    <xf numFmtId="0" fontId="37" fillId="9" borderId="0" xfId="0" applyFont="1" applyFill="1"/>
    <xf numFmtId="0" fontId="79" fillId="9" borderId="0" xfId="0" applyFont="1" applyFill="1" applyAlignment="1">
      <alignment wrapText="1"/>
    </xf>
    <xf numFmtId="0" fontId="3" fillId="0" borderId="0" xfId="0" applyFont="1" applyAlignment="1">
      <alignment horizontal="left" vertical="top"/>
    </xf>
    <xf numFmtId="0" fontId="5" fillId="0" borderId="0" xfId="0" applyFont="1" applyAlignment="1">
      <alignment horizontal="left" vertical="top"/>
    </xf>
    <xf numFmtId="0" fontId="3" fillId="0" borderId="0" xfId="0" applyFont="1" applyAlignment="1">
      <alignment vertical="top"/>
    </xf>
    <xf numFmtId="0" fontId="80" fillId="0" borderId="0" xfId="0" applyFont="1" applyAlignment="1">
      <alignment vertical="top"/>
    </xf>
    <xf numFmtId="0" fontId="81" fillId="0" borderId="0" xfId="0" applyFont="1" applyAlignment="1">
      <alignment vertical="top"/>
    </xf>
    <xf numFmtId="0" fontId="82" fillId="0" borderId="0" xfId="0" applyFont="1" applyAlignment="1">
      <alignment vertical="top"/>
    </xf>
    <xf numFmtId="0" fontId="4" fillId="0" borderId="0" xfId="0" applyFont="1" applyAlignment="1">
      <alignment vertical="top"/>
    </xf>
    <xf numFmtId="0" fontId="4" fillId="0" borderId="0" xfId="0" applyFont="1" applyAlignment="1">
      <alignment horizontal="left" vertical="top"/>
    </xf>
    <xf numFmtId="0" fontId="83" fillId="0" borderId="0" xfId="0" applyFont="1" applyAlignment="1">
      <alignment horizontal="left" vertical="top"/>
    </xf>
    <xf numFmtId="0" fontId="0" fillId="0" borderId="0" xfId="0" applyBorder="1" applyAlignment="1">
      <alignment wrapText="1"/>
    </xf>
    <xf numFmtId="0" fontId="52" fillId="0" borderId="0" xfId="0" applyFont="1" applyBorder="1" applyAlignment="1">
      <alignment horizontal="justify" vertical="center" wrapText="1"/>
    </xf>
    <xf numFmtId="0" fontId="55" fillId="0" borderId="0" xfId="0" applyFont="1" applyBorder="1" applyAlignment="1">
      <alignment horizontal="justify" vertical="center" wrapText="1"/>
    </xf>
    <xf numFmtId="0" fontId="52" fillId="0" borderId="0" xfId="0" applyFont="1" applyBorder="1" applyAlignment="1">
      <alignment horizontal="justify" vertical="center"/>
    </xf>
    <xf numFmtId="0" fontId="84" fillId="0" borderId="0" xfId="0" applyFont="1" applyBorder="1" applyAlignment="1">
      <alignment horizontal="justify" vertical="center"/>
    </xf>
    <xf numFmtId="0" fontId="55" fillId="0" borderId="0" xfId="0" applyFont="1" applyBorder="1" applyAlignment="1">
      <alignment horizontal="justify" vertical="center"/>
    </xf>
    <xf numFmtId="0" fontId="86" fillId="0" borderId="0" xfId="0" applyFont="1" applyBorder="1" applyAlignment="1">
      <alignment vertical="center"/>
    </xf>
    <xf numFmtId="0" fontId="0" fillId="0" borderId="0" xfId="0" applyBorder="1" applyAlignment="1">
      <alignment horizontal="center" vertical="center" wrapText="1"/>
    </xf>
    <xf numFmtId="0" fontId="87" fillId="12" borderId="0" xfId="0" applyFont="1" applyFill="1" applyBorder="1" applyAlignment="1">
      <alignment wrapText="1"/>
    </xf>
    <xf numFmtId="0" fontId="55" fillId="0" borderId="0" xfId="0" quotePrefix="1" applyFont="1" applyBorder="1" applyAlignment="1">
      <alignment horizontal="justify" vertical="center" wrapText="1"/>
    </xf>
    <xf numFmtId="0" fontId="52" fillId="33" borderId="0" xfId="0" applyFont="1" applyFill="1" applyBorder="1" applyAlignment="1">
      <alignment horizontal="justify" vertical="center" wrapText="1"/>
    </xf>
    <xf numFmtId="0" fontId="52" fillId="33" borderId="0" xfId="0" applyFont="1" applyFill="1" applyBorder="1" applyAlignment="1">
      <alignment horizontal="justify" vertical="center"/>
    </xf>
    <xf numFmtId="0" fontId="52" fillId="16" borderId="0" xfId="0" applyFont="1" applyFill="1" applyBorder="1" applyAlignment="1">
      <alignment horizontal="justify" vertical="center" wrapText="1"/>
    </xf>
    <xf numFmtId="0" fontId="52" fillId="16" borderId="0" xfId="0" applyFont="1" applyFill="1" applyBorder="1" applyAlignment="1">
      <alignment horizontal="justify" vertical="center"/>
    </xf>
    <xf numFmtId="0" fontId="52" fillId="23" borderId="0" xfId="0" applyFont="1" applyFill="1" applyBorder="1" applyAlignment="1">
      <alignment horizontal="justify" vertical="center" wrapText="1"/>
    </xf>
    <xf numFmtId="0" fontId="52" fillId="23" borderId="0" xfId="0" applyFont="1" applyFill="1" applyBorder="1" applyAlignment="1">
      <alignment horizontal="justify" vertical="center"/>
    </xf>
    <xf numFmtId="0" fontId="55" fillId="0" borderId="0" xfId="0" quotePrefix="1" applyFont="1" applyBorder="1" applyAlignment="1">
      <alignment horizontal="justify" vertical="center"/>
    </xf>
    <xf numFmtId="164" fontId="52" fillId="16" borderId="0" xfId="10" applyFont="1" applyFill="1" applyBorder="1" applyAlignment="1">
      <alignment horizontal="center" vertical="center"/>
    </xf>
    <xf numFmtId="164" fontId="0" fillId="0" borderId="0" xfId="10" applyFont="1" applyBorder="1" applyAlignment="1">
      <alignment horizontal="center" vertical="center" wrapText="1"/>
    </xf>
    <xf numFmtId="164" fontId="87" fillId="12" borderId="0" xfId="10" applyFont="1" applyFill="1" applyBorder="1" applyAlignment="1">
      <alignment horizontal="center" vertical="center" wrapText="1"/>
    </xf>
    <xf numFmtId="164" fontId="52" fillId="0" borderId="0" xfId="10" applyFont="1" applyBorder="1" applyAlignment="1">
      <alignment horizontal="center" vertical="center" wrapText="1"/>
    </xf>
    <xf numFmtId="164" fontId="52" fillId="23" borderId="0" xfId="10" applyFont="1" applyFill="1" applyBorder="1" applyAlignment="1">
      <alignment horizontal="center" vertical="center" wrapText="1"/>
    </xf>
    <xf numFmtId="164" fontId="55" fillId="0" borderId="0" xfId="10" quotePrefix="1" applyFont="1" applyBorder="1" applyAlignment="1">
      <alignment horizontal="center" vertical="center" wrapText="1"/>
    </xf>
    <xf numFmtId="164" fontId="55" fillId="0" borderId="0" xfId="10" applyFont="1" applyBorder="1" applyAlignment="1">
      <alignment horizontal="center" vertical="center" wrapText="1"/>
    </xf>
    <xf numFmtId="164" fontId="52" fillId="16" borderId="0" xfId="10" applyFont="1" applyFill="1" applyBorder="1" applyAlignment="1">
      <alignment horizontal="center" vertical="center" wrapText="1"/>
    </xf>
    <xf numFmtId="164" fontId="52" fillId="33" borderId="0" xfId="10" applyFont="1" applyFill="1" applyBorder="1" applyAlignment="1">
      <alignment horizontal="center" vertical="center" wrapText="1"/>
    </xf>
    <xf numFmtId="164" fontId="52" fillId="0" borderId="0" xfId="10" applyFont="1" applyBorder="1" applyAlignment="1">
      <alignment horizontal="center" vertical="center"/>
    </xf>
    <xf numFmtId="164" fontId="0" fillId="0" borderId="0" xfId="10" applyFont="1" applyBorder="1" applyAlignment="1">
      <alignment horizontal="center" vertical="center"/>
    </xf>
    <xf numFmtId="164" fontId="52" fillId="23" borderId="0" xfId="10" applyFont="1" applyFill="1" applyBorder="1" applyAlignment="1">
      <alignment horizontal="center" vertical="center"/>
    </xf>
    <xf numFmtId="164" fontId="55" fillId="0" borderId="0" xfId="10" quotePrefix="1" applyFont="1" applyBorder="1" applyAlignment="1">
      <alignment horizontal="center" vertical="center"/>
    </xf>
    <xf numFmtId="164" fontId="55" fillId="0" borderId="0" xfId="10" applyFont="1" applyBorder="1" applyAlignment="1">
      <alignment horizontal="center" vertical="center"/>
    </xf>
    <xf numFmtId="164" fontId="52" fillId="33" borderId="0" xfId="10" applyFont="1" applyFill="1" applyBorder="1" applyAlignment="1">
      <alignment horizontal="center" vertical="center"/>
    </xf>
    <xf numFmtId="164" fontId="84" fillId="0" borderId="0" xfId="10" applyFont="1" applyBorder="1" applyAlignment="1">
      <alignment horizontal="center" vertical="center"/>
    </xf>
    <xf numFmtId="49" fontId="32" fillId="24" borderId="37" xfId="2" applyNumberFormat="1" applyFont="1" applyFill="1" applyBorder="1" applyAlignment="1">
      <alignment horizontal="center" vertical="center" wrapText="1"/>
    </xf>
    <xf numFmtId="0" fontId="88" fillId="0" borderId="0" xfId="0" applyFont="1" applyAlignment="1">
      <alignment horizontal="left" vertical="top"/>
    </xf>
    <xf numFmtId="0" fontId="6" fillId="0" borderId="0" xfId="0" applyFont="1" applyAlignment="1">
      <alignment horizontal="left" vertical="top"/>
    </xf>
    <xf numFmtId="0" fontId="84" fillId="0" borderId="0" xfId="0" applyFont="1" applyBorder="1" applyAlignment="1">
      <alignment horizontal="center" vertical="center" wrapText="1"/>
    </xf>
    <xf numFmtId="0" fontId="87" fillId="12" borderId="0" xfId="0" applyFont="1" applyFill="1" applyBorder="1" applyAlignment="1">
      <alignment horizontal="center" vertical="center" wrapText="1"/>
    </xf>
    <xf numFmtId="164" fontId="52" fillId="23" borderId="0" xfId="0" applyNumberFormat="1" applyFont="1" applyFill="1" applyBorder="1" applyAlignment="1">
      <alignment horizontal="justify" vertical="center" wrapText="1"/>
    </xf>
    <xf numFmtId="164" fontId="52" fillId="23" borderId="0" xfId="0" applyNumberFormat="1" applyFont="1" applyFill="1" applyBorder="1" applyAlignment="1">
      <alignment horizontal="justify" vertical="center"/>
    </xf>
    <xf numFmtId="164" fontId="29" fillId="17" borderId="14" xfId="10" applyFont="1" applyFill="1" applyBorder="1" applyAlignment="1">
      <alignment vertical="center"/>
    </xf>
    <xf numFmtId="9" fontId="29" fillId="15" borderId="14" xfId="0" applyNumberFormat="1" applyFont="1" applyFill="1" applyBorder="1" applyAlignment="1">
      <alignment horizontal="center" vertical="center"/>
    </xf>
    <xf numFmtId="9" fontId="29" fillId="13" borderId="14" xfId="0" applyNumberFormat="1" applyFont="1" applyFill="1" applyBorder="1" applyAlignment="1">
      <alignment horizontal="center" vertical="center"/>
    </xf>
    <xf numFmtId="0" fontId="29" fillId="15" borderId="14" xfId="0" applyFont="1" applyFill="1" applyBorder="1" applyAlignment="1">
      <alignment horizontal="center" vertical="center"/>
    </xf>
    <xf numFmtId="9" fontId="29" fillId="17" borderId="14" xfId="0" applyNumberFormat="1" applyFont="1" applyFill="1" applyBorder="1" applyAlignment="1">
      <alignment horizontal="center" vertical="center"/>
    </xf>
    <xf numFmtId="0" fontId="29" fillId="0" borderId="14" xfId="0" applyFont="1" applyFill="1" applyBorder="1" applyAlignment="1">
      <alignment wrapText="1"/>
    </xf>
    <xf numFmtId="0" fontId="89" fillId="0" borderId="0" xfId="0" applyNumberFormat="1" applyFont="1"/>
    <xf numFmtId="0" fontId="89" fillId="0" borderId="0" xfId="0" applyFont="1"/>
    <xf numFmtId="0" fontId="10" fillId="0" borderId="0" xfId="0" applyFont="1" applyAlignment="1">
      <alignment horizontal="left" vertical="top"/>
    </xf>
    <xf numFmtId="0" fontId="6" fillId="6" borderId="42" xfId="0" applyFont="1" applyFill="1" applyBorder="1" applyAlignment="1">
      <alignment horizontal="left" vertical="top" wrapText="1"/>
    </xf>
    <xf numFmtId="0" fontId="6" fillId="6" borderId="27" xfId="0" applyFont="1" applyFill="1" applyBorder="1" applyAlignment="1">
      <alignment horizontal="left" vertical="top" wrapText="1"/>
    </xf>
    <xf numFmtId="0" fontId="6" fillId="0" borderId="42" xfId="0" applyFont="1" applyBorder="1" applyAlignment="1">
      <alignment horizontal="left" vertical="top" wrapText="1"/>
    </xf>
    <xf numFmtId="0" fontId="6" fillId="0" borderId="27" xfId="0" applyFont="1" applyBorder="1" applyAlignment="1">
      <alignment horizontal="left" vertical="top" wrapText="1"/>
    </xf>
    <xf numFmtId="0" fontId="32" fillId="24" borderId="27" xfId="0" applyFont="1" applyFill="1" applyBorder="1" applyAlignment="1">
      <alignment horizontal="center" vertical="center"/>
    </xf>
    <xf numFmtId="0" fontId="11" fillId="6" borderId="27" xfId="0" applyFont="1" applyFill="1" applyBorder="1" applyAlignment="1"/>
    <xf numFmtId="0" fontId="6" fillId="6" borderId="27" xfId="0" applyFont="1" applyFill="1" applyBorder="1" applyAlignment="1">
      <alignment horizontal="left" vertical="top"/>
    </xf>
    <xf numFmtId="0" fontId="11" fillId="0" borderId="27" xfId="0" applyFont="1" applyBorder="1" applyAlignment="1"/>
    <xf numFmtId="0" fontId="6" fillId="0" borderId="27" xfId="0" applyFont="1" applyBorder="1" applyAlignment="1">
      <alignment horizontal="left" vertical="top"/>
    </xf>
    <xf numFmtId="0" fontId="36" fillId="6" borderId="27" xfId="0" applyFont="1" applyFill="1" applyBorder="1" applyAlignment="1"/>
    <xf numFmtId="0" fontId="5" fillId="6" borderId="27" xfId="0" applyFont="1" applyFill="1" applyBorder="1" applyAlignment="1">
      <alignment horizontal="left" vertical="top"/>
    </xf>
    <xf numFmtId="0" fontId="11" fillId="0" borderId="0" xfId="0" applyFont="1" applyFill="1" applyBorder="1" applyAlignment="1"/>
    <xf numFmtId="0" fontId="36" fillId="0" borderId="0" xfId="0" applyFont="1" applyFill="1" applyBorder="1" applyAlignment="1"/>
    <xf numFmtId="49" fontId="6" fillId="0" borderId="0" xfId="0" applyNumberFormat="1" applyFont="1" applyAlignment="1">
      <alignment vertical="top"/>
    </xf>
    <xf numFmtId="0" fontId="6" fillId="0" borderId="0" xfId="0" applyFont="1" applyBorder="1" applyAlignment="1">
      <alignment vertical="top" wrapText="1"/>
    </xf>
    <xf numFmtId="9" fontId="29" fillId="13" borderId="14" xfId="0" applyNumberFormat="1" applyFont="1" applyFill="1" applyBorder="1" applyAlignment="1">
      <alignment horizontal="center" vertical="center"/>
    </xf>
    <xf numFmtId="9" fontId="29" fillId="17" borderId="14" xfId="0" applyNumberFormat="1" applyFont="1" applyFill="1" applyBorder="1" applyAlignment="1">
      <alignment horizontal="center" vertical="center"/>
    </xf>
    <xf numFmtId="10" fontId="29" fillId="13" borderId="86" xfId="6" applyNumberFormat="1" applyFont="1" applyFill="1" applyBorder="1" applyAlignment="1">
      <alignment horizontal="center" vertical="top"/>
    </xf>
    <xf numFmtId="10" fontId="29" fillId="13" borderId="87" xfId="6" applyNumberFormat="1" applyFont="1" applyFill="1" applyBorder="1" applyAlignment="1">
      <alignment horizontal="center" vertical="top"/>
    </xf>
    <xf numFmtId="0" fontId="76" fillId="0" borderId="0" xfId="0" applyFont="1" applyAlignment="1">
      <alignment horizontal="left" vertical="top"/>
    </xf>
    <xf numFmtId="0" fontId="90" fillId="0" borderId="0" xfId="0" applyFont="1" applyAlignment="1">
      <alignment vertical="top"/>
    </xf>
    <xf numFmtId="0" fontId="91" fillId="0" borderId="0" xfId="0" applyNumberFormat="1" applyFont="1"/>
    <xf numFmtId="182" fontId="0" fillId="0" borderId="0" xfId="0" applyNumberFormat="1"/>
    <xf numFmtId="183" fontId="0" fillId="0" borderId="0" xfId="0" applyNumberFormat="1"/>
    <xf numFmtId="184" fontId="0" fillId="0" borderId="0" xfId="0" applyNumberFormat="1"/>
    <xf numFmtId="184" fontId="0" fillId="0" borderId="0" xfId="0" applyNumberFormat="1" applyAlignment="1">
      <alignment horizontal="left"/>
    </xf>
    <xf numFmtId="182" fontId="38" fillId="41" borderId="0" xfId="0" applyNumberFormat="1" applyFont="1" applyFill="1" applyAlignment="1"/>
    <xf numFmtId="0" fontId="38" fillId="41" borderId="0" xfId="0" applyFont="1" applyFill="1" applyAlignment="1"/>
    <xf numFmtId="183" fontId="38" fillId="41" borderId="0" xfId="0" applyNumberFormat="1" applyFont="1" applyFill="1" applyAlignment="1"/>
    <xf numFmtId="182" fontId="38" fillId="41" borderId="0" xfId="0" quotePrefix="1" applyNumberFormat="1" applyFont="1" applyFill="1" applyAlignment="1"/>
    <xf numFmtId="182" fontId="0" fillId="0" borderId="0" xfId="0" applyNumberFormat="1" applyAlignment="1"/>
    <xf numFmtId="183" fontId="0" fillId="0" borderId="0" xfId="0" applyNumberFormat="1" applyAlignment="1"/>
    <xf numFmtId="0" fontId="0" fillId="0" borderId="0" xfId="0" applyFont="1" applyAlignment="1"/>
    <xf numFmtId="183" fontId="0" fillId="0" borderId="0" xfId="0" applyNumberFormat="1" applyFont="1" applyAlignment="1"/>
    <xf numFmtId="0" fontId="2" fillId="0" borderId="0" xfId="0" applyFont="1" applyAlignment="1"/>
    <xf numFmtId="180" fontId="0" fillId="0" borderId="0" xfId="0" applyNumberFormat="1" applyAlignment="1"/>
    <xf numFmtId="184" fontId="0" fillId="0" borderId="0" xfId="0" applyNumberFormat="1" applyAlignment="1"/>
    <xf numFmtId="165" fontId="93" fillId="9" borderId="37" xfId="2" applyNumberFormat="1" applyFont="1" applyFill="1" applyBorder="1" applyAlignment="1">
      <alignment horizontal="left" vertical="top" wrapText="1"/>
    </xf>
    <xf numFmtId="9" fontId="92" fillId="9" borderId="37" xfId="2" applyNumberFormat="1" applyFont="1" applyFill="1" applyBorder="1" applyAlignment="1">
      <alignment horizontal="center" vertical="center" wrapText="1"/>
    </xf>
    <xf numFmtId="10" fontId="3" fillId="19" borderId="0" xfId="2" applyNumberFormat="1" applyFont="1" applyFill="1" applyBorder="1" applyAlignment="1">
      <alignment horizontal="center" vertical="center"/>
    </xf>
    <xf numFmtId="183" fontId="0" fillId="0" borderId="0" xfId="0" applyNumberFormat="1" applyAlignment="1">
      <alignment horizontal="left"/>
    </xf>
    <xf numFmtId="183" fontId="36" fillId="0" borderId="0" xfId="0" applyNumberFormat="1" applyFont="1" applyAlignment="1"/>
    <xf numFmtId="182" fontId="36" fillId="0" borderId="0" xfId="0" applyNumberFormat="1" applyFont="1" applyAlignment="1"/>
    <xf numFmtId="0" fontId="36" fillId="0" borderId="0" xfId="0" applyFont="1" applyAlignment="1"/>
    <xf numFmtId="181" fontId="0" fillId="0" borderId="0" xfId="0" applyNumberFormat="1" applyAlignment="1"/>
    <xf numFmtId="0" fontId="0" fillId="0" borderId="0" xfId="0"/>
    <xf numFmtId="0" fontId="0" fillId="0" borderId="0" xfId="0" applyAlignment="1">
      <alignment horizontal="left"/>
    </xf>
    <xf numFmtId="0" fontId="0" fillId="0" borderId="0" xfId="0" applyAlignment="1"/>
    <xf numFmtId="182" fontId="0" fillId="0" borderId="0" xfId="0" applyNumberFormat="1"/>
    <xf numFmtId="183" fontId="0" fillId="0" borderId="0" xfId="0" applyNumberFormat="1"/>
    <xf numFmtId="181" fontId="37" fillId="8" borderId="0" xfId="0" applyNumberFormat="1" applyFont="1" applyFill="1"/>
    <xf numFmtId="183" fontId="37" fillId="9" borderId="0" xfId="0" applyNumberFormat="1" applyFont="1" applyFill="1" applyAlignment="1"/>
    <xf numFmtId="10" fontId="3" fillId="19" borderId="0" xfId="2" applyNumberFormat="1" applyFont="1" applyFill="1" applyBorder="1" applyAlignment="1">
      <alignment horizontal="left" vertical="center"/>
    </xf>
    <xf numFmtId="180" fontId="3" fillId="0" borderId="0" xfId="10" applyNumberFormat="1" applyFont="1" applyFill="1" applyBorder="1" applyAlignment="1">
      <alignment horizontal="center" vertical="center" wrapText="1"/>
    </xf>
    <xf numFmtId="183" fontId="2" fillId="0" borderId="0" xfId="0" applyNumberFormat="1" applyFont="1" applyAlignment="1"/>
    <xf numFmtId="0" fontId="95" fillId="42" borderId="0" xfId="0" applyFont="1" applyFill="1" applyAlignment="1">
      <alignment horizontal="left" vertical="top"/>
    </xf>
    <xf numFmtId="0" fontId="95" fillId="0" borderId="0" xfId="0" applyFont="1" applyAlignment="1">
      <alignment horizontal="left" vertical="top"/>
    </xf>
    <xf numFmtId="0" fontId="94" fillId="0" borderId="0" xfId="0" applyFont="1" applyAlignment="1">
      <alignment horizontal="center" vertical="center"/>
    </xf>
    <xf numFmtId="0" fontId="94" fillId="42" borderId="0" xfId="0" applyFont="1" applyFill="1" applyAlignment="1">
      <alignment horizontal="center" vertical="center"/>
    </xf>
    <xf numFmtId="0" fontId="6" fillId="43" borderId="0" xfId="0" applyFont="1" applyFill="1" applyAlignment="1">
      <alignment horizontal="left"/>
    </xf>
    <xf numFmtId="0" fontId="94" fillId="42" borderId="0" xfId="0" applyFont="1" applyFill="1" applyAlignment="1"/>
    <xf numFmtId="0" fontId="6" fillId="42" borderId="0" xfId="0" applyFont="1" applyFill="1" applyAlignment="1">
      <alignment horizontal="left" vertical="top"/>
    </xf>
    <xf numFmtId="0" fontId="6" fillId="43" borderId="0" xfId="0" applyFont="1" applyFill="1" applyAlignment="1">
      <alignment horizontal="center" vertical="center"/>
    </xf>
    <xf numFmtId="0" fontId="96" fillId="42" borderId="0" xfId="0" applyFont="1" applyFill="1" applyAlignment="1">
      <alignment horizontal="left"/>
    </xf>
    <xf numFmtId="0" fontId="94" fillId="0" borderId="0" xfId="0" applyFont="1" applyAlignment="1"/>
    <xf numFmtId="0" fontId="96" fillId="0" borderId="0" xfId="0" applyFont="1" applyAlignment="1">
      <alignment horizontal="left"/>
    </xf>
    <xf numFmtId="0" fontId="96" fillId="42" borderId="0" xfId="0" applyFont="1" applyFill="1" applyAlignment="1"/>
    <xf numFmtId="0" fontId="96" fillId="0" borderId="0" xfId="0" applyFont="1" applyAlignment="1"/>
    <xf numFmtId="0" fontId="0" fillId="0" borderId="0" xfId="0" applyNumberFormat="1" applyAlignment="1"/>
    <xf numFmtId="0" fontId="6" fillId="43" borderId="0" xfId="0" applyFont="1" applyFill="1" applyAlignment="1"/>
    <xf numFmtId="0" fontId="6" fillId="42" borderId="0" xfId="0" applyFont="1" applyFill="1" applyAlignment="1">
      <alignment vertical="top"/>
    </xf>
    <xf numFmtId="0" fontId="95" fillId="42" borderId="0" xfId="0" applyFont="1" applyFill="1" applyAlignment="1">
      <alignment vertical="top"/>
    </xf>
    <xf numFmtId="0" fontId="6" fillId="0" borderId="0" xfId="0" applyFont="1" applyAlignment="1">
      <alignment vertical="top"/>
    </xf>
    <xf numFmtId="0" fontId="95" fillId="0" borderId="0" xfId="0" applyFont="1" applyAlignment="1">
      <alignment vertical="top"/>
    </xf>
    <xf numFmtId="4" fontId="94" fillId="42" borderId="0" xfId="0" applyNumberFormat="1" applyFont="1" applyFill="1" applyAlignment="1"/>
    <xf numFmtId="0" fontId="94" fillId="42" borderId="0" xfId="0" applyFont="1" applyFill="1" applyAlignment="1">
      <alignment vertical="center"/>
    </xf>
    <xf numFmtId="0" fontId="95" fillId="42" borderId="0" xfId="0" applyFont="1" applyFill="1" applyAlignment="1">
      <alignment horizontal="left" vertical="center"/>
    </xf>
    <xf numFmtId="0" fontId="94" fillId="0" borderId="0" xfId="0" applyFont="1" applyAlignment="1">
      <alignment vertical="center"/>
    </xf>
    <xf numFmtId="0" fontId="95" fillId="0" borderId="0" xfId="0" applyFont="1" applyAlignment="1">
      <alignment horizontal="left" vertical="center"/>
    </xf>
    <xf numFmtId="0" fontId="13" fillId="42" borderId="0" xfId="4" applyFill="1" applyAlignment="1">
      <alignment vertical="center"/>
    </xf>
    <xf numFmtId="9" fontId="94" fillId="42" borderId="0" xfId="0" applyNumberFormat="1" applyFont="1" applyFill="1" applyAlignment="1">
      <alignment horizontal="center" vertical="center"/>
    </xf>
    <xf numFmtId="0" fontId="6" fillId="42" borderId="0" xfId="0" applyFont="1" applyFill="1" applyAlignment="1">
      <alignment horizontal="left" vertical="center"/>
    </xf>
    <xf numFmtId="0" fontId="6" fillId="43" borderId="0" xfId="0" applyFont="1" applyFill="1" applyAlignment="1">
      <alignment horizontal="left" vertical="center"/>
    </xf>
    <xf numFmtId="0" fontId="6" fillId="0" borderId="0" xfId="0" applyFont="1" applyAlignment="1">
      <alignment horizontal="left" vertical="center"/>
    </xf>
    <xf numFmtId="10" fontId="6" fillId="43" borderId="0" xfId="0" applyNumberFormat="1" applyFont="1" applyFill="1" applyAlignment="1">
      <alignment horizontal="left" vertical="center"/>
    </xf>
    <xf numFmtId="10" fontId="10" fillId="43" borderId="0" xfId="0" applyNumberFormat="1" applyFont="1" applyFill="1" applyAlignment="1">
      <alignment horizontal="left" vertical="center"/>
    </xf>
    <xf numFmtId="0" fontId="6" fillId="0" borderId="0" xfId="0" applyFont="1" applyAlignment="1">
      <alignment vertical="center"/>
    </xf>
    <xf numFmtId="0" fontId="6" fillId="42" borderId="0" xfId="0" applyFont="1" applyFill="1" applyAlignment="1">
      <alignment vertical="center"/>
    </xf>
    <xf numFmtId="0" fontId="6" fillId="43" borderId="0" xfId="0" applyFont="1" applyFill="1" applyAlignment="1">
      <alignment vertical="center"/>
    </xf>
    <xf numFmtId="0" fontId="95" fillId="0" borderId="0" xfId="0" applyFont="1" applyAlignment="1">
      <alignment vertical="center"/>
    </xf>
    <xf numFmtId="0" fontId="94" fillId="42" borderId="0" xfId="0" applyFont="1" applyFill="1" applyAlignment="1">
      <alignment vertical="top"/>
    </xf>
    <xf numFmtId="0" fontId="94" fillId="0" borderId="0" xfId="0" applyFont="1" applyAlignment="1">
      <alignment vertical="top"/>
    </xf>
    <xf numFmtId="0" fontId="94" fillId="0" borderId="0" xfId="0" applyFont="1" applyAlignment="1">
      <alignment horizontal="right" vertical="top"/>
    </xf>
    <xf numFmtId="10" fontId="6" fillId="43" borderId="0" xfId="0" applyNumberFormat="1" applyFont="1" applyFill="1" applyAlignment="1">
      <alignment horizontal="left"/>
    </xf>
    <xf numFmtId="0" fontId="94" fillId="42" borderId="0" xfId="0" applyFont="1" applyFill="1" applyAlignment="1">
      <alignment horizontal="left" vertical="top"/>
    </xf>
    <xf numFmtId="0" fontId="94" fillId="0" borderId="0" xfId="0" applyFont="1" applyAlignment="1">
      <alignment horizontal="left" vertical="top"/>
    </xf>
    <xf numFmtId="10" fontId="6" fillId="43" borderId="0" xfId="0" applyNumberFormat="1" applyFont="1" applyFill="1" applyAlignment="1"/>
    <xf numFmtId="0" fontId="95" fillId="42" borderId="0" xfId="0" applyFont="1" applyFill="1" applyAlignment="1">
      <alignment vertical="center"/>
    </xf>
    <xf numFmtId="0" fontId="6" fillId="43" borderId="0" xfId="0" applyFont="1" applyFill="1" applyAlignment="1">
      <alignment horizontal="right"/>
    </xf>
    <xf numFmtId="0" fontId="6" fillId="42" borderId="0" xfId="0" applyFont="1" applyFill="1" applyAlignment="1">
      <alignment horizontal="left" vertical="top" wrapText="1"/>
    </xf>
    <xf numFmtId="0" fontId="94" fillId="42" borderId="0" xfId="0" applyFont="1" applyFill="1" applyAlignment="1">
      <alignment horizontal="right"/>
    </xf>
    <xf numFmtId="0" fontId="6" fillId="0" borderId="0" xfId="0" applyFont="1" applyAlignment="1">
      <alignment horizontal="left" vertical="top" wrapText="1"/>
    </xf>
    <xf numFmtId="0" fontId="6" fillId="43" borderId="0" xfId="0" applyFont="1" applyFill="1" applyAlignment="1">
      <alignment horizontal="left" wrapText="1"/>
    </xf>
    <xf numFmtId="0" fontId="94" fillId="0" borderId="0" xfId="0" applyFont="1"/>
    <xf numFmtId="0" fontId="94" fillId="0" borderId="0" xfId="0" applyFont="1" applyAlignment="1">
      <alignment horizontal="right"/>
    </xf>
    <xf numFmtId="0" fontId="94" fillId="42" borderId="0" xfId="0" applyFont="1" applyFill="1"/>
    <xf numFmtId="0" fontId="11" fillId="42" borderId="0" xfId="4" applyFont="1" applyFill="1" applyAlignment="1"/>
    <xf numFmtId="9" fontId="6" fillId="43" borderId="0" xfId="0" applyNumberFormat="1" applyFont="1" applyFill="1" applyAlignment="1">
      <alignment horizontal="left"/>
    </xf>
    <xf numFmtId="9" fontId="94" fillId="0" borderId="0" xfId="0" applyNumberFormat="1" applyFont="1" applyAlignment="1"/>
    <xf numFmtId="3" fontId="6" fillId="43" borderId="0" xfId="0" applyNumberFormat="1" applyFont="1" applyFill="1" applyAlignment="1">
      <alignment horizontal="right"/>
    </xf>
    <xf numFmtId="4" fontId="94" fillId="0" borderId="0" xfId="0" applyNumberFormat="1" applyFont="1" applyAlignment="1"/>
    <xf numFmtId="3" fontId="94" fillId="0" borderId="0" xfId="0" applyNumberFormat="1" applyFont="1" applyAlignment="1"/>
    <xf numFmtId="3" fontId="94" fillId="42" borderId="0" xfId="0" applyNumberFormat="1" applyFont="1" applyFill="1" applyAlignment="1"/>
    <xf numFmtId="9" fontId="94" fillId="42" borderId="0" xfId="0" applyNumberFormat="1" applyFont="1" applyFill="1" applyAlignment="1"/>
    <xf numFmtId="10" fontId="94" fillId="0" borderId="0" xfId="0" applyNumberFormat="1" applyFont="1" applyAlignment="1"/>
    <xf numFmtId="3" fontId="6" fillId="43" borderId="0" xfId="0" applyNumberFormat="1" applyFont="1" applyFill="1" applyAlignment="1">
      <alignment horizontal="left"/>
    </xf>
    <xf numFmtId="0" fontId="95" fillId="42" borderId="90" xfId="0" applyFont="1" applyFill="1" applyBorder="1" applyAlignment="1">
      <alignment horizontal="left" vertical="top"/>
    </xf>
    <xf numFmtId="0" fontId="95" fillId="0" borderId="90" xfId="0" applyFont="1" applyBorder="1" applyAlignment="1">
      <alignment horizontal="left" vertical="top"/>
    </xf>
    <xf numFmtId="0" fontId="94" fillId="42" borderId="89" xfId="0" applyFont="1" applyFill="1" applyBorder="1" applyAlignment="1"/>
    <xf numFmtId="0" fontId="6" fillId="42" borderId="90" xfId="0" applyFont="1" applyFill="1" applyBorder="1" applyAlignment="1">
      <alignment horizontal="left" vertical="top"/>
    </xf>
    <xf numFmtId="0" fontId="6" fillId="43" borderId="90" xfId="0" applyFont="1" applyFill="1" applyBorder="1" applyAlignment="1">
      <alignment horizontal="left"/>
    </xf>
    <xf numFmtId="0" fontId="94" fillId="42" borderId="90" xfId="0" applyFont="1" applyFill="1" applyBorder="1" applyAlignment="1"/>
    <xf numFmtId="0" fontId="94" fillId="42" borderId="91" xfId="0" applyFont="1" applyFill="1" applyBorder="1" applyAlignment="1"/>
    <xf numFmtId="0" fontId="94" fillId="0" borderId="89" xfId="0" applyFont="1" applyBorder="1" applyAlignment="1"/>
    <xf numFmtId="0" fontId="6" fillId="0" borderId="90" xfId="0" applyFont="1" applyBorder="1" applyAlignment="1">
      <alignment horizontal="left" vertical="top"/>
    </xf>
    <xf numFmtId="0" fontId="94" fillId="0" borderId="90" xfId="0" applyFont="1" applyBorder="1" applyAlignment="1"/>
    <xf numFmtId="0" fontId="94" fillId="0" borderId="91" xfId="0" applyFont="1" applyBorder="1" applyAlignment="1"/>
    <xf numFmtId="10" fontId="6" fillId="43" borderId="90" xfId="0" applyNumberFormat="1" applyFont="1" applyFill="1" applyBorder="1" applyAlignment="1">
      <alignment horizontal="left"/>
    </xf>
    <xf numFmtId="4" fontId="94" fillId="42" borderId="0" xfId="0" applyNumberFormat="1" applyFont="1" applyFill="1"/>
    <xf numFmtId="0" fontId="94" fillId="0" borderId="0" xfId="0" applyFont="1" applyAlignment="1">
      <alignment wrapText="1"/>
    </xf>
    <xf numFmtId="0" fontId="10" fillId="43" borderId="0" xfId="0" applyFont="1" applyFill="1" applyAlignment="1">
      <alignment horizontal="left" wrapText="1"/>
    </xf>
    <xf numFmtId="0" fontId="6" fillId="43" borderId="0" xfId="0" applyFont="1" applyFill="1" applyAlignment="1">
      <alignment wrapText="1"/>
    </xf>
    <xf numFmtId="0" fontId="6" fillId="0" borderId="0" xfId="0" applyFont="1" applyAlignment="1">
      <alignment vertical="top" wrapText="1"/>
    </xf>
    <xf numFmtId="0" fontId="6" fillId="42" borderId="0" xfId="0" applyFont="1" applyFill="1" applyAlignment="1">
      <alignment vertical="top" wrapText="1"/>
    </xf>
    <xf numFmtId="0" fontId="94" fillId="42" borderId="0" xfId="0" quotePrefix="1" applyFont="1" applyFill="1" applyAlignment="1">
      <alignment wrapText="1"/>
    </xf>
    <xf numFmtId="49" fontId="8" fillId="19" borderId="5" xfId="0" quotePrefix="1" applyNumberFormat="1" applyFont="1" applyFill="1" applyBorder="1" applyAlignment="1">
      <alignment vertical="center"/>
    </xf>
    <xf numFmtId="9" fontId="6" fillId="43" borderId="0" xfId="0" applyNumberFormat="1" applyFont="1" applyFill="1" applyAlignment="1">
      <alignment horizontal="left" wrapText="1"/>
    </xf>
    <xf numFmtId="49" fontId="3" fillId="23" borderId="0" xfId="2" applyNumberFormat="1" applyFont="1" applyFill="1" applyBorder="1" applyAlignment="1">
      <alignment horizontal="left" vertical="top" wrapText="1"/>
    </xf>
    <xf numFmtId="10" fontId="3" fillId="0" borderId="39" xfId="0" applyNumberFormat="1" applyFont="1" applyFill="1" applyBorder="1" applyAlignment="1">
      <alignment horizontal="left" vertical="top"/>
    </xf>
    <xf numFmtId="164" fontId="3" fillId="19" borderId="39" xfId="10" applyNumberFormat="1" applyFont="1" applyFill="1" applyBorder="1" applyAlignment="1">
      <alignment horizontal="center" vertical="center"/>
    </xf>
    <xf numFmtId="10" fontId="3" fillId="19" borderId="1" xfId="2" applyNumberFormat="1" applyFont="1" applyFill="1" applyBorder="1" applyAlignment="1">
      <alignment horizontal="center" vertical="center"/>
    </xf>
    <xf numFmtId="10" fontId="3" fillId="19" borderId="2" xfId="2" applyNumberFormat="1" applyFont="1" applyFill="1" applyBorder="1" applyAlignment="1">
      <alignment horizontal="center" vertical="center"/>
    </xf>
    <xf numFmtId="10" fontId="3" fillId="19" borderId="47" xfId="2" applyNumberFormat="1" applyFont="1" applyFill="1" applyBorder="1" applyAlignment="1">
      <alignment horizontal="center" vertical="center"/>
    </xf>
    <xf numFmtId="10" fontId="3" fillId="0" borderId="4" xfId="0" applyNumberFormat="1" applyFont="1" applyFill="1" applyBorder="1" applyAlignment="1">
      <alignment horizontal="left" vertical="top"/>
    </xf>
    <xf numFmtId="164" fontId="3" fillId="19" borderId="4" xfId="10" applyNumberFormat="1" applyFont="1" applyFill="1" applyBorder="1" applyAlignment="1">
      <alignment horizontal="center" vertical="center"/>
    </xf>
    <xf numFmtId="10" fontId="3" fillId="19" borderId="3" xfId="2" applyNumberFormat="1" applyFont="1" applyFill="1" applyBorder="1" applyAlignment="1">
      <alignment horizontal="center" vertical="center"/>
    </xf>
    <xf numFmtId="164" fontId="3" fillId="19" borderId="39" xfId="10" applyFont="1" applyFill="1" applyBorder="1" applyAlignment="1">
      <alignment horizontal="center" vertical="center"/>
    </xf>
    <xf numFmtId="165" fontId="3" fillId="19" borderId="39" xfId="2" applyNumberFormat="1" applyFont="1" applyFill="1" applyBorder="1" applyAlignment="1">
      <alignment horizontal="center" vertical="center"/>
    </xf>
    <xf numFmtId="10" fontId="3" fillId="19" borderId="39" xfId="2" applyNumberFormat="1" applyFont="1" applyFill="1" applyBorder="1" applyAlignment="1">
      <alignment horizontal="center" vertical="center"/>
    </xf>
    <xf numFmtId="164" fontId="3" fillId="19" borderId="39" xfId="2" applyNumberFormat="1" applyFont="1" applyFill="1" applyBorder="1" applyAlignment="1">
      <alignment horizontal="center" vertical="center"/>
    </xf>
    <xf numFmtId="9" fontId="3" fillId="19" borderId="39" xfId="2" applyFont="1" applyFill="1" applyBorder="1" applyAlignment="1">
      <alignment horizontal="center" vertical="center"/>
    </xf>
    <xf numFmtId="9" fontId="3" fillId="19" borderId="39" xfId="2" applyNumberFormat="1" applyFont="1" applyFill="1" applyBorder="1" applyAlignment="1">
      <alignment horizontal="center" vertical="center"/>
    </xf>
    <xf numFmtId="166" fontId="3" fillId="19" borderId="39" xfId="1" applyFont="1" applyFill="1" applyBorder="1" applyAlignment="1">
      <alignment horizontal="center" vertical="center"/>
    </xf>
    <xf numFmtId="180" fontId="3" fillId="19" borderId="39" xfId="10" applyNumberFormat="1" applyFont="1" applyFill="1" applyBorder="1" applyAlignment="1">
      <alignment horizontal="center" vertical="center"/>
    </xf>
    <xf numFmtId="0" fontId="78" fillId="0" borderId="0" xfId="0" applyFont="1" applyFill="1" applyBorder="1" applyAlignment="1">
      <alignment horizontal="left" vertical="top"/>
    </xf>
    <xf numFmtId="10" fontId="3" fillId="0" borderId="85" xfId="0" applyNumberFormat="1" applyFont="1" applyFill="1" applyBorder="1" applyAlignment="1">
      <alignment horizontal="left" vertical="top"/>
    </xf>
    <xf numFmtId="10" fontId="3" fillId="19" borderId="8" xfId="2" applyNumberFormat="1" applyFont="1" applyFill="1" applyBorder="1" applyAlignment="1">
      <alignment horizontal="center" vertical="center"/>
    </xf>
    <xf numFmtId="180" fontId="3" fillId="19" borderId="39" xfId="1" applyNumberFormat="1" applyFont="1" applyFill="1" applyBorder="1" applyAlignment="1">
      <alignment horizontal="center" vertical="center"/>
    </xf>
    <xf numFmtId="181" fontId="3" fillId="19" borderId="39" xfId="10" applyNumberFormat="1" applyFont="1" applyFill="1" applyBorder="1" applyAlignment="1">
      <alignment horizontal="center" vertical="center"/>
    </xf>
    <xf numFmtId="10" fontId="3" fillId="19" borderId="5" xfId="2" applyNumberFormat="1" applyFont="1" applyFill="1" applyBorder="1" applyAlignment="1">
      <alignment horizontal="center" vertical="center"/>
    </xf>
    <xf numFmtId="9" fontId="3" fillId="19" borderId="5" xfId="2" applyNumberFormat="1" applyFont="1" applyFill="1" applyBorder="1" applyAlignment="1">
      <alignment horizontal="center" vertical="center"/>
    </xf>
    <xf numFmtId="9" fontId="3" fillId="19" borderId="0" xfId="2" applyNumberFormat="1" applyFont="1" applyFill="1" applyBorder="1" applyAlignment="1">
      <alignment horizontal="center" vertical="center"/>
    </xf>
    <xf numFmtId="10" fontId="3" fillId="19" borderId="6" xfId="2" applyNumberFormat="1" applyFont="1" applyFill="1" applyBorder="1" applyAlignment="1">
      <alignment horizontal="center" vertical="center"/>
    </xf>
    <xf numFmtId="10" fontId="3" fillId="19" borderId="7" xfId="2" applyNumberFormat="1" applyFont="1" applyFill="1" applyBorder="1" applyAlignment="1">
      <alignment horizontal="center" vertical="center"/>
    </xf>
    <xf numFmtId="180" fontId="3" fillId="19" borderId="39" xfId="10" applyNumberFormat="1" applyFont="1" applyFill="1" applyBorder="1" applyAlignment="1">
      <alignment horizontal="center"/>
    </xf>
    <xf numFmtId="164" fontId="3" fillId="19" borderId="85" xfId="10" applyNumberFormat="1" applyFont="1" applyFill="1" applyBorder="1" applyAlignment="1">
      <alignment horizontal="center" vertical="center"/>
    </xf>
    <xf numFmtId="0" fontId="6" fillId="0" borderId="1" xfId="0" applyFont="1" applyFill="1" applyBorder="1" applyAlignment="1">
      <alignment horizontal="left"/>
    </xf>
    <xf numFmtId="0" fontId="6" fillId="0" borderId="2" xfId="0" applyFont="1" applyFill="1" applyBorder="1" applyAlignment="1">
      <alignment horizontal="left" vertical="top"/>
    </xf>
    <xf numFmtId="0" fontId="6" fillId="0" borderId="3" xfId="0" applyFont="1" applyFill="1" applyBorder="1" applyAlignment="1">
      <alignment horizontal="left" vertical="top"/>
    </xf>
    <xf numFmtId="0" fontId="6" fillId="0" borderId="5" xfId="0" applyFont="1" applyFill="1" applyBorder="1" applyAlignment="1">
      <alignment horizontal="left"/>
    </xf>
    <xf numFmtId="0" fontId="6" fillId="0" borderId="47" xfId="0" applyFont="1" applyFill="1" applyBorder="1" applyAlignment="1">
      <alignment horizontal="left" vertical="top"/>
    </xf>
    <xf numFmtId="0" fontId="6" fillId="0" borderId="0" xfId="0" applyFont="1" applyBorder="1" applyAlignment="1">
      <alignment horizontal="left" vertical="top" wrapText="1"/>
    </xf>
    <xf numFmtId="0" fontId="6" fillId="0" borderId="47" xfId="0" applyFont="1" applyFill="1" applyBorder="1" applyAlignment="1">
      <alignment horizontal="left"/>
    </xf>
    <xf numFmtId="0" fontId="6" fillId="0" borderId="47" xfId="0" applyFont="1" applyFill="1" applyBorder="1" applyAlignment="1">
      <alignment vertical="top"/>
    </xf>
    <xf numFmtId="49" fontId="6" fillId="0" borderId="0" xfId="0" applyNumberFormat="1" applyFont="1" applyBorder="1" applyAlignment="1">
      <alignment vertical="top" wrapText="1"/>
    </xf>
    <xf numFmtId="0" fontId="6" fillId="0" borderId="6" xfId="0" applyFont="1" applyFill="1" applyBorder="1" applyAlignment="1">
      <alignment horizontal="left"/>
    </xf>
    <xf numFmtId="0" fontId="6" fillId="0" borderId="7" xfId="0" applyFont="1" applyFill="1" applyBorder="1" applyAlignment="1">
      <alignment horizontal="left" vertical="top"/>
    </xf>
    <xf numFmtId="0" fontId="6" fillId="0" borderId="8" xfId="0" applyFont="1" applyFill="1" applyBorder="1" applyAlignment="1">
      <alignment horizontal="left" vertical="top"/>
    </xf>
    <xf numFmtId="0" fontId="6" fillId="0" borderId="2" xfId="0" applyFont="1" applyBorder="1" applyAlignment="1">
      <alignment vertical="top" wrapText="1"/>
    </xf>
    <xf numFmtId="0" fontId="6" fillId="0" borderId="2" xfId="0" applyFont="1" applyBorder="1" applyAlignment="1">
      <alignment horizontal="left" vertical="top" wrapText="1"/>
    </xf>
    <xf numFmtId="0" fontId="78" fillId="0" borderId="0" xfId="0" applyFont="1" applyBorder="1" applyAlignment="1">
      <alignment vertical="top" wrapText="1"/>
    </xf>
    <xf numFmtId="0" fontId="77" fillId="0" borderId="0" xfId="0" applyFont="1" applyBorder="1" applyAlignment="1">
      <alignment vertical="top" wrapText="1"/>
    </xf>
    <xf numFmtId="0" fontId="97" fillId="0" borderId="0" xfId="0" applyFont="1" applyBorder="1" applyAlignment="1">
      <alignment horizontal="left" vertical="top" wrapText="1"/>
    </xf>
    <xf numFmtId="0" fontId="6" fillId="0" borderId="7" xfId="0" applyFont="1" applyBorder="1" applyAlignment="1">
      <alignment vertical="top" wrapText="1"/>
    </xf>
    <xf numFmtId="0" fontId="6" fillId="0" borderId="7" xfId="0" applyFont="1" applyBorder="1" applyAlignment="1">
      <alignment horizontal="left" vertical="top" wrapText="1"/>
    </xf>
    <xf numFmtId="0" fontId="38" fillId="39" borderId="0" xfId="0" applyFont="1" applyFill="1" applyAlignment="1">
      <alignment horizontal="left"/>
    </xf>
    <xf numFmtId="0" fontId="25" fillId="0" borderId="14" xfId="0" applyFont="1" applyBorder="1" applyAlignment="1">
      <alignment horizontal="center" vertical="center"/>
    </xf>
    <xf numFmtId="0" fontId="25" fillId="0" borderId="24" xfId="0" applyFont="1" applyBorder="1" applyAlignment="1">
      <alignment horizontal="center" vertical="center"/>
    </xf>
    <xf numFmtId="9" fontId="29" fillId="13" borderId="17" xfId="0" applyNumberFormat="1" applyFont="1" applyFill="1" applyBorder="1" applyAlignment="1">
      <alignment horizontal="center" vertical="center"/>
    </xf>
    <xf numFmtId="9" fontId="29" fillId="13" borderId="9" xfId="0" applyNumberFormat="1" applyFont="1" applyFill="1" applyBorder="1" applyAlignment="1">
      <alignment horizontal="center" vertical="center"/>
    </xf>
    <xf numFmtId="9" fontId="29" fillId="13" borderId="23" xfId="0" applyNumberFormat="1" applyFont="1" applyFill="1" applyBorder="1" applyAlignment="1">
      <alignment horizontal="center" vertical="center"/>
    </xf>
    <xf numFmtId="9" fontId="29" fillId="13" borderId="14" xfId="0" applyNumberFormat="1" applyFont="1" applyFill="1" applyBorder="1" applyAlignment="1">
      <alignment horizontal="center" vertical="center"/>
    </xf>
    <xf numFmtId="9" fontId="29" fillId="13" borderId="24" xfId="0" applyNumberFormat="1" applyFont="1" applyFill="1" applyBorder="1" applyAlignment="1">
      <alignment horizontal="center" vertical="center"/>
    </xf>
    <xf numFmtId="0" fontId="29" fillId="0" borderId="14" xfId="0" applyFont="1" applyFill="1" applyBorder="1" applyAlignment="1">
      <alignment wrapText="1"/>
    </xf>
    <xf numFmtId="0" fontId="29" fillId="0" borderId="24" xfId="0" applyFont="1" applyFill="1" applyBorder="1" applyAlignment="1">
      <alignment wrapText="1"/>
    </xf>
    <xf numFmtId="9" fontId="29" fillId="17" borderId="14" xfId="0" applyNumberFormat="1" applyFont="1" applyFill="1" applyBorder="1" applyAlignment="1">
      <alignment horizontal="center" vertical="center"/>
    </xf>
    <xf numFmtId="9" fontId="29" fillId="17" borderId="24" xfId="0" applyNumberFormat="1" applyFont="1" applyFill="1" applyBorder="1" applyAlignment="1">
      <alignment horizontal="center" vertical="center"/>
    </xf>
    <xf numFmtId="0" fontId="29" fillId="0" borderId="21" xfId="0" applyFont="1" applyFill="1" applyBorder="1" applyAlignment="1">
      <alignment wrapText="1"/>
    </xf>
    <xf numFmtId="0" fontId="29" fillId="0" borderId="12" xfId="0" applyFont="1" applyFill="1" applyBorder="1" applyAlignment="1">
      <alignment wrapText="1"/>
    </xf>
    <xf numFmtId="9" fontId="29" fillId="6" borderId="18" xfId="0" applyNumberFormat="1" applyFont="1" applyFill="1" applyBorder="1" applyAlignment="1">
      <alignment horizontal="center" vertical="center"/>
    </xf>
    <xf numFmtId="9" fontId="29" fillId="6" borderId="14" xfId="0" applyNumberFormat="1" applyFont="1" applyFill="1" applyBorder="1" applyAlignment="1">
      <alignment horizontal="center" vertical="center"/>
    </xf>
    <xf numFmtId="9" fontId="29" fillId="13" borderId="11" xfId="0" applyNumberFormat="1" applyFont="1" applyFill="1" applyBorder="1" applyAlignment="1">
      <alignment horizontal="center" vertical="center"/>
    </xf>
    <xf numFmtId="9" fontId="29" fillId="13" borderId="26" xfId="0" applyNumberFormat="1" applyFont="1" applyFill="1" applyBorder="1" applyAlignment="1">
      <alignment horizontal="center" vertical="center"/>
    </xf>
    <xf numFmtId="9" fontId="29" fillId="13" borderId="12" xfId="0" applyNumberFormat="1" applyFont="1" applyFill="1" applyBorder="1" applyAlignment="1">
      <alignment horizontal="center" vertical="center"/>
    </xf>
    <xf numFmtId="0" fontId="25" fillId="0" borderId="11" xfId="0" applyFont="1" applyBorder="1" applyAlignment="1">
      <alignment horizontal="center" vertical="center"/>
    </xf>
    <xf numFmtId="0" fontId="25" fillId="0" borderId="26" xfId="0" applyFont="1" applyBorder="1" applyAlignment="1">
      <alignment horizontal="center" vertical="center"/>
    </xf>
    <xf numFmtId="0" fontId="25" fillId="0" borderId="12" xfId="0" applyFont="1" applyBorder="1" applyAlignment="1">
      <alignment horizontal="center" vertical="center"/>
    </xf>
    <xf numFmtId="0" fontId="29" fillId="15" borderId="21" xfId="0" applyFont="1" applyFill="1" applyBorder="1" applyAlignment="1">
      <alignment horizontal="center" vertical="center"/>
    </xf>
    <xf numFmtId="0" fontId="29" fillId="15" borderId="26" xfId="0" applyFont="1" applyFill="1" applyBorder="1" applyAlignment="1">
      <alignment horizontal="center" vertical="center"/>
    </xf>
    <xf numFmtId="9" fontId="29" fillId="6" borderId="21" xfId="0" applyNumberFormat="1" applyFont="1" applyFill="1" applyBorder="1" applyAlignment="1">
      <alignment horizontal="center" vertical="center"/>
    </xf>
    <xf numFmtId="9" fontId="29" fillId="6" borderId="26" xfId="0" applyNumberFormat="1" applyFont="1" applyFill="1" applyBorder="1" applyAlignment="1">
      <alignment horizontal="center" vertical="center"/>
    </xf>
    <xf numFmtId="0" fontId="29" fillId="0" borderId="21" xfId="6" applyFont="1" applyFill="1" applyBorder="1" applyAlignment="1">
      <alignment horizontal="center" vertical="center" wrapText="1"/>
    </xf>
    <xf numFmtId="0" fontId="29" fillId="0" borderId="26" xfId="6" applyFont="1" applyFill="1" applyBorder="1" applyAlignment="1">
      <alignment horizontal="center" vertical="center" wrapText="1"/>
    </xf>
    <xf numFmtId="9" fontId="29" fillId="14" borderId="21" xfId="2" applyFont="1" applyFill="1" applyBorder="1" applyAlignment="1">
      <alignment horizontal="center" vertical="center"/>
    </xf>
    <xf numFmtId="9" fontId="29" fillId="14" borderId="26" xfId="2" applyFont="1" applyFill="1" applyBorder="1" applyAlignment="1">
      <alignment horizontal="center" vertical="center"/>
    </xf>
    <xf numFmtId="9" fontId="29" fillId="14" borderId="12" xfId="2" applyFont="1" applyFill="1" applyBorder="1" applyAlignment="1">
      <alignment horizontal="center" vertical="center"/>
    </xf>
    <xf numFmtId="9" fontId="29" fillId="18" borderId="21" xfId="2" applyFont="1" applyFill="1" applyBorder="1" applyAlignment="1">
      <alignment horizontal="center" vertical="center"/>
    </xf>
    <xf numFmtId="9" fontId="29" fillId="18" borderId="26" xfId="2" applyFont="1" applyFill="1" applyBorder="1" applyAlignment="1">
      <alignment horizontal="center" vertical="center"/>
    </xf>
    <xf numFmtId="9" fontId="29" fillId="18" borderId="12" xfId="2" applyFont="1" applyFill="1" applyBorder="1" applyAlignment="1">
      <alignment horizontal="center" vertical="center"/>
    </xf>
    <xf numFmtId="9" fontId="29" fillId="15" borderId="14" xfId="0" applyNumberFormat="1" applyFont="1" applyFill="1" applyBorder="1" applyAlignment="1">
      <alignment horizontal="center" vertical="center"/>
    </xf>
    <xf numFmtId="9" fontId="29" fillId="15" borderId="12" xfId="0" applyNumberFormat="1" applyFont="1" applyFill="1" applyBorder="1" applyAlignment="1">
      <alignment horizontal="center" vertical="center"/>
    </xf>
    <xf numFmtId="9" fontId="29" fillId="13" borderId="21" xfId="0" applyNumberFormat="1" applyFont="1" applyFill="1" applyBorder="1" applyAlignment="1">
      <alignment horizontal="center" vertical="center"/>
    </xf>
    <xf numFmtId="0" fontId="29" fillId="6" borderId="18" xfId="0" applyFont="1" applyFill="1" applyBorder="1" applyAlignment="1">
      <alignment horizontal="center" vertical="center"/>
    </xf>
    <xf numFmtId="0" fontId="29" fillId="6" borderId="14" xfId="0" applyFont="1" applyFill="1" applyBorder="1" applyAlignment="1">
      <alignment horizontal="center" vertical="center"/>
    </xf>
    <xf numFmtId="0" fontId="29" fillId="0" borderId="18" xfId="6" applyFont="1" applyFill="1" applyBorder="1" applyAlignment="1">
      <alignment wrapText="1"/>
    </xf>
    <xf numFmtId="0" fontId="29" fillId="0" borderId="14" xfId="6" applyFont="1" applyFill="1" applyBorder="1" applyAlignment="1">
      <alignment wrapText="1"/>
    </xf>
    <xf numFmtId="9" fontId="29" fillId="18" borderId="18" xfId="0" applyNumberFormat="1" applyFont="1" applyFill="1" applyBorder="1" applyAlignment="1">
      <alignment horizontal="center" vertical="center"/>
    </xf>
    <xf numFmtId="9" fontId="29" fillId="18" borderId="14" xfId="0" applyNumberFormat="1" applyFont="1" applyFill="1" applyBorder="1" applyAlignment="1">
      <alignment horizontal="center" vertical="center"/>
    </xf>
    <xf numFmtId="164" fontId="29" fillId="18" borderId="18" xfId="10" applyFont="1" applyFill="1" applyBorder="1" applyAlignment="1">
      <alignment vertical="center"/>
    </xf>
    <xf numFmtId="164" fontId="29" fillId="18" borderId="14" xfId="10" applyFont="1" applyFill="1" applyBorder="1" applyAlignment="1">
      <alignment vertical="center"/>
    </xf>
    <xf numFmtId="164" fontId="29" fillId="17" borderId="14" xfId="10" applyFont="1" applyFill="1" applyBorder="1" applyAlignment="1">
      <alignment vertical="center"/>
    </xf>
    <xf numFmtId="9" fontId="29" fillId="18" borderId="88" xfId="0" applyNumberFormat="1" applyFont="1" applyFill="1" applyBorder="1" applyAlignment="1">
      <alignment horizontal="center" vertical="center"/>
    </xf>
    <xf numFmtId="9" fontId="29" fillId="18" borderId="15" xfId="0" applyNumberFormat="1" applyFont="1" applyFill="1" applyBorder="1" applyAlignment="1">
      <alignment horizontal="center" vertical="center"/>
    </xf>
    <xf numFmtId="164" fontId="29" fillId="18" borderId="21" xfId="10" applyFont="1" applyFill="1" applyBorder="1" applyAlignment="1">
      <alignment horizontal="center" vertical="center"/>
    </xf>
    <xf numFmtId="164" fontId="29" fillId="18" borderId="26" xfId="10" applyFont="1" applyFill="1" applyBorder="1" applyAlignment="1">
      <alignment horizontal="center" vertical="center"/>
    </xf>
    <xf numFmtId="164" fontId="29" fillId="18" borderId="12" xfId="10" applyFont="1" applyFill="1" applyBorder="1" applyAlignment="1">
      <alignment horizontal="center" vertical="center"/>
    </xf>
    <xf numFmtId="164" fontId="29" fillId="17" borderId="24" xfId="10" applyFont="1" applyFill="1" applyBorder="1" applyAlignment="1">
      <alignment vertical="center"/>
    </xf>
    <xf numFmtId="9" fontId="29" fillId="15" borderId="24" xfId="0" applyNumberFormat="1" applyFont="1" applyFill="1" applyBorder="1" applyAlignment="1">
      <alignment horizontal="center" vertical="center"/>
    </xf>
    <xf numFmtId="0" fontId="29" fillId="15" borderId="14" xfId="0" applyFont="1" applyFill="1" applyBorder="1" applyAlignment="1">
      <alignment horizontal="center" vertical="center"/>
    </xf>
    <xf numFmtId="0" fontId="29" fillId="15" borderId="24" xfId="0" applyFont="1" applyFill="1" applyBorder="1" applyAlignment="1">
      <alignment horizontal="center" vertical="center"/>
    </xf>
    <xf numFmtId="0" fontId="29" fillId="6" borderId="21" xfId="0" applyFont="1" applyFill="1" applyBorder="1" applyAlignment="1">
      <alignment horizontal="center" vertical="center"/>
    </xf>
    <xf numFmtId="0" fontId="29" fillId="6" borderId="26" xfId="0" applyFont="1" applyFill="1" applyBorder="1" applyAlignment="1">
      <alignment horizontal="center" vertical="center"/>
    </xf>
    <xf numFmtId="0" fontId="24" fillId="0" borderId="0" xfId="6" applyFont="1" applyAlignment="1">
      <alignment horizontal="left" vertical="top" wrapText="1"/>
    </xf>
    <xf numFmtId="0" fontId="14" fillId="0" borderId="0" xfId="6" applyFont="1" applyAlignment="1">
      <alignment horizontal="left" vertical="top" wrapText="1"/>
    </xf>
    <xf numFmtId="0" fontId="14" fillId="0" borderId="32" xfId="6" applyFont="1" applyBorder="1" applyAlignment="1">
      <alignment horizontal="left" vertical="top" wrapText="1"/>
    </xf>
    <xf numFmtId="0" fontId="14" fillId="0" borderId="33" xfId="6" applyFont="1" applyBorder="1" applyAlignment="1">
      <alignment horizontal="left" vertical="top" wrapText="1"/>
    </xf>
    <xf numFmtId="0" fontId="14" fillId="0" borderId="10" xfId="6" applyFont="1" applyBorder="1" applyAlignment="1">
      <alignment horizontal="left" vertical="top" wrapText="1"/>
    </xf>
    <xf numFmtId="0" fontId="14" fillId="0" borderId="11" xfId="6" applyFont="1" applyBorder="1" applyAlignment="1">
      <alignment horizontal="left" vertical="top" wrapText="1"/>
    </xf>
    <xf numFmtId="0" fontId="14" fillId="0" borderId="26" xfId="6" applyFont="1" applyBorder="1" applyAlignment="1">
      <alignment horizontal="left" vertical="top" wrapText="1"/>
    </xf>
    <xf numFmtId="0" fontId="14" fillId="0" borderId="20" xfId="6" applyFont="1" applyFill="1" applyBorder="1" applyAlignment="1">
      <alignment horizontal="left" vertical="top" wrapText="1"/>
    </xf>
    <xf numFmtId="0" fontId="14" fillId="0" borderId="10" xfId="6" applyFont="1" applyFill="1" applyBorder="1" applyAlignment="1">
      <alignment horizontal="left" vertical="top" wrapText="1"/>
    </xf>
    <xf numFmtId="0" fontId="14" fillId="0" borderId="21" xfId="6" applyFont="1" applyBorder="1" applyAlignment="1">
      <alignment horizontal="left" vertical="top" wrapText="1"/>
    </xf>
    <xf numFmtId="0" fontId="14" fillId="0" borderId="12" xfId="6" applyFont="1" applyBorder="1" applyAlignment="1">
      <alignment horizontal="left" vertical="top" wrapText="1"/>
    </xf>
    <xf numFmtId="0" fontId="66" fillId="35" borderId="76" xfId="0" applyFont="1" applyFill="1" applyBorder="1" applyAlignment="1">
      <alignment horizontal="center" vertical="center"/>
    </xf>
    <xf numFmtId="0" fontId="66" fillId="35" borderId="55" xfId="0" applyFont="1" applyFill="1" applyBorder="1" applyAlignment="1">
      <alignment horizontal="center" vertical="center"/>
    </xf>
    <xf numFmtId="0" fontId="66" fillId="35" borderId="77" xfId="0" applyFont="1" applyFill="1" applyBorder="1" applyAlignment="1">
      <alignment horizontal="center" vertical="center"/>
    </xf>
    <xf numFmtId="0" fontId="65" fillId="35" borderId="55" xfId="0" applyFont="1" applyFill="1" applyBorder="1" applyAlignment="1">
      <alignment horizontal="center" vertical="center"/>
    </xf>
    <xf numFmtId="0" fontId="65" fillId="35" borderId="71" xfId="0" applyFont="1" applyFill="1" applyBorder="1" applyAlignment="1">
      <alignment horizontal="center" vertical="center"/>
    </xf>
    <xf numFmtId="0" fontId="68" fillId="35" borderId="79" xfId="0" applyFont="1" applyFill="1" applyBorder="1" applyAlignment="1">
      <alignment horizontal="center" vertical="center"/>
    </xf>
    <xf numFmtId="0" fontId="68" fillId="35" borderId="80" xfId="0" applyFont="1" applyFill="1" applyBorder="1" applyAlignment="1">
      <alignment horizontal="center" vertical="center"/>
    </xf>
    <xf numFmtId="0" fontId="68" fillId="35" borderId="66" xfId="0" applyFont="1" applyFill="1" applyBorder="1" applyAlignment="1">
      <alignment horizontal="center" vertical="center"/>
    </xf>
    <xf numFmtId="0" fontId="69" fillId="0" borderId="67" xfId="0" applyFont="1" applyFill="1" applyBorder="1" applyAlignment="1">
      <alignment horizontal="left" vertical="center"/>
    </xf>
    <xf numFmtId="0" fontId="69" fillId="0" borderId="68" xfId="0" applyFont="1" applyFill="1" applyBorder="1" applyAlignment="1">
      <alignment horizontal="left" vertical="center"/>
    </xf>
    <xf numFmtId="0" fontId="65" fillId="35" borderId="52" xfId="0" applyFont="1" applyFill="1" applyBorder="1" applyAlignment="1">
      <alignment horizontal="center" vertical="center"/>
    </xf>
    <xf numFmtId="0" fontId="65" fillId="35" borderId="53" xfId="0" applyFont="1" applyFill="1" applyBorder="1" applyAlignment="1">
      <alignment horizontal="center" vertical="center"/>
    </xf>
    <xf numFmtId="0" fontId="67" fillId="35" borderId="56" xfId="0" applyFont="1" applyFill="1" applyBorder="1" applyAlignment="1">
      <alignment horizontal="center" vertical="center"/>
    </xf>
    <xf numFmtId="0" fontId="67" fillId="35" borderId="57" xfId="0" applyFont="1" applyFill="1" applyBorder="1" applyAlignment="1">
      <alignment horizontal="center" vertical="center"/>
    </xf>
    <xf numFmtId="0" fontId="67" fillId="35" borderId="62" xfId="0" applyFont="1" applyFill="1" applyBorder="1" applyAlignment="1">
      <alignment horizontal="center" vertical="center"/>
    </xf>
    <xf numFmtId="0" fontId="67" fillId="35" borderId="63" xfId="0" applyFont="1" applyFill="1" applyBorder="1" applyAlignment="1">
      <alignment horizontal="center" vertical="center"/>
    </xf>
    <xf numFmtId="0" fontId="68" fillId="35" borderId="58" xfId="0" applyFont="1" applyFill="1" applyBorder="1" applyAlignment="1">
      <alignment horizontal="center" vertical="center"/>
    </xf>
    <xf numFmtId="0" fontId="68" fillId="35" borderId="64" xfId="0" applyFont="1" applyFill="1" applyBorder="1" applyAlignment="1">
      <alignment horizontal="center" vertical="center"/>
    </xf>
    <xf numFmtId="0" fontId="66" fillId="35" borderId="59" xfId="0" applyFont="1" applyFill="1" applyBorder="1" applyAlignment="1">
      <alignment horizontal="center" vertical="center"/>
    </xf>
    <xf numFmtId="0" fontId="66" fillId="35" borderId="65" xfId="0" applyFont="1" applyFill="1" applyBorder="1" applyAlignment="1">
      <alignment horizontal="center" vertical="center"/>
    </xf>
    <xf numFmtId="0" fontId="66" fillId="35" borderId="60" xfId="0" applyFont="1" applyFill="1" applyBorder="1" applyAlignment="1">
      <alignment horizontal="center" vertical="center"/>
    </xf>
    <xf numFmtId="0" fontId="66" fillId="35" borderId="61" xfId="0" applyFont="1" applyFill="1" applyBorder="1" applyAlignment="1">
      <alignment horizontal="center" vertical="center"/>
    </xf>
    <xf numFmtId="0" fontId="52" fillId="0" borderId="0" xfId="0" applyFont="1" applyFill="1" applyBorder="1" applyAlignment="1">
      <alignment horizontal="center" vertical="center"/>
    </xf>
    <xf numFmtId="0" fontId="63" fillId="0" borderId="0" xfId="0" applyFont="1" applyFill="1" applyBorder="1" applyAlignment="1">
      <alignment horizontal="center" vertical="center" wrapText="1"/>
    </xf>
  </cellXfs>
  <cellStyles count="61">
    <cellStyle name="% completado" xfId="20" xr:uid="{00000000-0005-0000-0000-000000000000}"/>
    <cellStyle name="Actividad" xfId="28" xr:uid="{00000000-0005-0000-0000-000001000000}"/>
    <cellStyle name="Control del periodo resaltado" xfId="15" xr:uid="{00000000-0005-0000-0000-000002000000}"/>
    <cellStyle name="Encabezado 1 2" xfId="12" xr:uid="{00000000-0005-0000-0000-000003000000}"/>
    <cellStyle name="Encabezado 4 2" xfId="25" xr:uid="{00000000-0005-0000-0000-000004000000}"/>
    <cellStyle name="Encabezados de los periodos" xfId="27" xr:uid="{00000000-0005-0000-0000-000005000000}"/>
    <cellStyle name="Encabezados del proyecto" xfId="26" xr:uid="{00000000-0005-0000-0000-000006000000}"/>
    <cellStyle name="Etiqueta" xfId="18" xr:uid="{00000000-0005-0000-0000-000007000000}"/>
    <cellStyle name="Hipervínculo" xfId="4" builtinId="8"/>
    <cellStyle name="Leyenda de la duración real" xfId="19" xr:uid="{00000000-0005-0000-0000-000009000000}"/>
    <cellStyle name="Leyenda de la duración real (fuera del plan)" xfId="21" xr:uid="{00000000-0005-0000-0000-00000A000000}"/>
    <cellStyle name="Leyenda del % completado (fuera del plan)" xfId="22" xr:uid="{00000000-0005-0000-0000-00000B000000}"/>
    <cellStyle name="Leyenda del plan" xfId="17" xr:uid="{00000000-0005-0000-0000-00000C000000}"/>
    <cellStyle name="Millares" xfId="1" builtinId="3"/>
    <cellStyle name="Millares [0]" xfId="10" builtinId="6"/>
    <cellStyle name="Millares [0] 2" xfId="31" xr:uid="{00000000-0005-0000-0000-00000F000000}"/>
    <cellStyle name="Millares [0] 2 2" xfId="3" xr:uid="{00000000-0005-0000-0000-000010000000}"/>
    <cellStyle name="Millares [0] 2 2 2" xfId="30" xr:uid="{00000000-0005-0000-0000-000011000000}"/>
    <cellStyle name="Millares [0] 2 3" xfId="57" xr:uid="{B6571B75-40C2-4F2E-9864-A528FB9DFA44}"/>
    <cellStyle name="Millares 10" xfId="41" xr:uid="{00000000-0005-0000-0000-000012000000}"/>
    <cellStyle name="Millares 10 2" xfId="58" xr:uid="{692A1B76-053D-4178-8176-7A858DFAF1AE}"/>
    <cellStyle name="Millares 11" xfId="42" xr:uid="{00000000-0005-0000-0000-000013000000}"/>
    <cellStyle name="Millares 12" xfId="43" xr:uid="{00000000-0005-0000-0000-000014000000}"/>
    <cellStyle name="Millares 13" xfId="44" xr:uid="{00000000-0005-0000-0000-000015000000}"/>
    <cellStyle name="Millares 14" xfId="45" xr:uid="{00000000-0005-0000-0000-000016000000}"/>
    <cellStyle name="Millares 15" xfId="46" xr:uid="{00000000-0005-0000-0000-000017000000}"/>
    <cellStyle name="Millares 16" xfId="47" xr:uid="{00000000-0005-0000-0000-000018000000}"/>
    <cellStyle name="Millares 17" xfId="48" xr:uid="{00000000-0005-0000-0000-000019000000}"/>
    <cellStyle name="Millares 18" xfId="49" xr:uid="{00000000-0005-0000-0000-00001A000000}"/>
    <cellStyle name="Millares 19" xfId="50" xr:uid="{00000000-0005-0000-0000-00001B000000}"/>
    <cellStyle name="Millares 2" xfId="32" xr:uid="{00000000-0005-0000-0000-00001C000000}"/>
    <cellStyle name="Millares 20" xfId="51" xr:uid="{00000000-0005-0000-0000-00001D000000}"/>
    <cellStyle name="Millares 21" xfId="54" xr:uid="{2EDD5B18-8885-47FB-892F-532DA0369699}"/>
    <cellStyle name="Millares 22" xfId="56" xr:uid="{5D1DB1B7-3441-446A-B56C-4FFE93F0A9BD}"/>
    <cellStyle name="Millares 23" xfId="60" xr:uid="{0B691B05-1CB5-4D84-8A7E-2C4A6E9190A9}"/>
    <cellStyle name="Millares 24" xfId="59" xr:uid="{6845731B-4612-449C-8B25-D2A182C1B829}"/>
    <cellStyle name="Millares 25" xfId="53" xr:uid="{29F0C8C6-FDF0-46AE-9945-D399D70C2B35}"/>
    <cellStyle name="Millares 3" xfId="33" xr:uid="{00000000-0005-0000-0000-00001E000000}"/>
    <cellStyle name="Millares 4" xfId="34" xr:uid="{00000000-0005-0000-0000-00001F000000}"/>
    <cellStyle name="Millares 5" xfId="35" xr:uid="{00000000-0005-0000-0000-000020000000}"/>
    <cellStyle name="Millares 6" xfId="36" xr:uid="{00000000-0005-0000-0000-000021000000}"/>
    <cellStyle name="Millares 7" xfId="37" xr:uid="{00000000-0005-0000-0000-000022000000}"/>
    <cellStyle name="Millares 8" xfId="38" xr:uid="{00000000-0005-0000-0000-000023000000}"/>
    <cellStyle name="Millares 9" xfId="40" xr:uid="{00000000-0005-0000-0000-000024000000}"/>
    <cellStyle name="Moneda [0]" xfId="39" builtinId="7"/>
    <cellStyle name="Moneda [0] 2" xfId="55" xr:uid="{C131436C-3EDE-4444-946E-60379ADC9B66}"/>
    <cellStyle name="Moneda 2" xfId="8" xr:uid="{00000000-0005-0000-0000-000027000000}"/>
    <cellStyle name="Normal" xfId="0" builtinId="0"/>
    <cellStyle name="Normal 2" xfId="13" xr:uid="{00000000-0005-0000-0000-000029000000}"/>
    <cellStyle name="Normal 2 2" xfId="6" xr:uid="{00000000-0005-0000-0000-00002A000000}"/>
    <cellStyle name="Normal 3" xfId="5" xr:uid="{00000000-0005-0000-0000-00002B000000}"/>
    <cellStyle name="Normal 3 2" xfId="9" xr:uid="{00000000-0005-0000-0000-00002C000000}"/>
    <cellStyle name="Normal 3 3" xfId="52" xr:uid="{46D4A60E-B116-410B-83A1-F26FF262B7D0}"/>
    <cellStyle name="Porcentaje" xfId="2" builtinId="5"/>
    <cellStyle name="Porcentaje 2" xfId="7" xr:uid="{00000000-0005-0000-0000-00002E000000}"/>
    <cellStyle name="Porcentaje completado" xfId="29" xr:uid="{00000000-0005-0000-0000-00002F000000}"/>
    <cellStyle name="Texto explicativo 2" xfId="14" xr:uid="{00000000-0005-0000-0000-000030000000}"/>
    <cellStyle name="Título 2 2" xfId="23" xr:uid="{00000000-0005-0000-0000-000031000000}"/>
    <cellStyle name="Título 3 2" xfId="24" xr:uid="{00000000-0005-0000-0000-000032000000}"/>
    <cellStyle name="Título 4" xfId="11" xr:uid="{00000000-0005-0000-0000-000033000000}"/>
    <cellStyle name="Valor del periodo" xfId="16" xr:uid="{00000000-0005-0000-0000-000034000000}"/>
  </cellStyles>
  <dxfs count="2389">
    <dxf>
      <numFmt numFmtId="32" formatCode="_-&quot;$&quot;\ * #,##0_-;\-&quot;$&quot;\ * #,##0_-;_-&quot;$&quot;\ * &quot;-&quot;_-;_-@_-"/>
    </dxf>
    <dxf>
      <numFmt numFmtId="32" formatCode="_-&quot;$&quot;\ * #,##0_-;\-&quot;$&quot;\ * #,##0_-;_-&quot;$&quot;\ * &quot;-&quot;_-;_-@_-"/>
    </dxf>
    <dxf>
      <numFmt numFmtId="13" formatCode="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fill>
        <patternFill patternType="solid">
          <fgColor indexed="64"/>
          <bgColor theme="5" tint="0.59999389629810485"/>
        </patternFill>
      </fill>
    </dxf>
    <dxf>
      <font>
        <b val="0"/>
        <i val="0"/>
        <strike val="0"/>
        <condense val="0"/>
        <extend val="0"/>
        <outline val="0"/>
        <shadow val="0"/>
        <u val="none"/>
        <vertAlign val="baseline"/>
        <sz val="10"/>
        <color theme="1"/>
        <name val="Arial"/>
        <scheme val="none"/>
      </font>
      <fill>
        <patternFill patternType="solid">
          <fgColor indexed="64"/>
          <bgColor theme="5" tint="0.59999389629810485"/>
        </patternFill>
      </fill>
    </dxf>
    <dxf>
      <alignment wrapText="1" readingOrder="0"/>
    </dxf>
    <dxf>
      <alignment wrapText="1" readingOrder="0"/>
    </dxf>
    <dxf>
      <alignment wrapText="1" readingOrder="0"/>
    </dxf>
    <dxf>
      <numFmt numFmtId="14" formatCode="0.00%"/>
    </dxf>
    <dxf>
      <alignment wrapText="1" readingOrder="0"/>
    </dxf>
    <dxf>
      <alignment wrapText="1" readingOrder="0"/>
    </dxf>
    <dxf>
      <numFmt numFmtId="1" formatCode="0"/>
    </dxf>
    <dxf>
      <numFmt numFmtId="14" formatCode="0.00%"/>
    </dxf>
    <dxf>
      <numFmt numFmtId="14" formatCode="0.00%"/>
    </dxf>
    <dxf>
      <numFmt numFmtId="165" formatCode="0.0%"/>
    </dxf>
    <dxf>
      <numFmt numFmtId="165" formatCode="0.0%"/>
    </dxf>
    <dxf>
      <numFmt numFmtId="165" formatCode="0.0%"/>
    </dxf>
    <dxf>
      <numFmt numFmtId="14" formatCode="0.00%"/>
    </dxf>
    <dxf>
      <numFmt numFmtId="14" formatCode="0.00%"/>
    </dxf>
    <dxf>
      <numFmt numFmtId="14" formatCode="0.00%"/>
    </dxf>
    <dxf>
      <numFmt numFmtId="14" formatCode="0.00%"/>
    </dxf>
    <dxf>
      <numFmt numFmtId="14" formatCode="0.00%"/>
    </dxf>
    <dxf>
      <numFmt numFmtId="14" formatCode="0.00%"/>
    </dxf>
    <dxf>
      <numFmt numFmtId="165" formatCode="0.0%"/>
    </dxf>
    <dxf>
      <numFmt numFmtId="165" formatCode="0.0%"/>
    </dxf>
    <dxf>
      <numFmt numFmtId="165" formatCode="0.0%"/>
    </dxf>
    <dxf>
      <numFmt numFmtId="165" formatCode="0.0%"/>
    </dxf>
    <dxf>
      <numFmt numFmtId="165" formatCode="0.0%"/>
    </dxf>
    <dxf>
      <numFmt numFmtId="165" formatCode="0.0%"/>
    </dxf>
    <dxf>
      <numFmt numFmtId="13" formatCode="0%"/>
    </dxf>
    <dxf>
      <alignment wrapText="1" readingOrder="0"/>
    </dxf>
    <dxf>
      <alignment wrapText="1" readingOrder="0"/>
    </dxf>
    <dxf>
      <alignment wrapText="0" readingOrder="0"/>
    </dxf>
    <dxf>
      <alignment wrapText="0" readingOrder="0"/>
    </dxf>
    <dxf>
      <alignment wrapText="1" readingOrder="0"/>
    </dxf>
    <dxf>
      <alignment wrapText="0" readingOrder="0"/>
    </dxf>
    <dxf>
      <alignment horizontal="center" readingOrder="0"/>
    </dxf>
    <dxf>
      <alignment wrapText="1" readingOrder="0"/>
    </dxf>
    <dxf>
      <alignment wrapText="1" readingOrder="0"/>
    </dxf>
    <dxf>
      <numFmt numFmtId="1" formatCode="0"/>
    </dxf>
    <dxf>
      <numFmt numFmtId="14" formatCode="0.00%"/>
    </dxf>
    <dxf>
      <numFmt numFmtId="14" formatCode="0.00%"/>
    </dxf>
    <dxf>
      <numFmt numFmtId="165" formatCode="0.0%"/>
    </dxf>
    <dxf>
      <numFmt numFmtId="165" formatCode="0.0%"/>
    </dxf>
    <dxf>
      <numFmt numFmtId="165" formatCode="0.0%"/>
    </dxf>
    <dxf>
      <numFmt numFmtId="14" formatCode="0.00%"/>
    </dxf>
    <dxf>
      <numFmt numFmtId="14" formatCode="0.00%"/>
    </dxf>
    <dxf>
      <numFmt numFmtId="14" formatCode="0.00%"/>
    </dxf>
    <dxf>
      <numFmt numFmtId="14" formatCode="0.00%"/>
    </dxf>
    <dxf>
      <numFmt numFmtId="14" formatCode="0.00%"/>
    </dxf>
    <dxf>
      <numFmt numFmtId="14" formatCode="0.00%"/>
    </dxf>
    <dxf>
      <numFmt numFmtId="165" formatCode="0.0%"/>
    </dxf>
    <dxf>
      <numFmt numFmtId="165" formatCode="0.0%"/>
    </dxf>
    <dxf>
      <numFmt numFmtId="165" formatCode="0.0%"/>
    </dxf>
    <dxf>
      <numFmt numFmtId="165" formatCode="0.0%"/>
    </dxf>
    <dxf>
      <numFmt numFmtId="165" formatCode="0.0%"/>
    </dxf>
    <dxf>
      <numFmt numFmtId="165" formatCode="0.0%"/>
    </dxf>
    <dxf>
      <numFmt numFmtId="13" formatCode="0%"/>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9"/>
        <color theme="1"/>
        <name val="Calibri"/>
        <scheme val="minor"/>
      </font>
      <numFmt numFmtId="185" formatCode="#,#00%"/>
      <fill>
        <patternFill patternType="none">
          <fgColor indexed="64"/>
          <bgColor indexed="65"/>
        </patternFill>
      </fill>
      <alignment horizontal="left" vertical="bottom" textRotation="0" wrapText="1" indent="0" justifyLastLine="0" shrinkToFit="0" readingOrder="0"/>
    </dxf>
    <dxf>
      <font>
        <b/>
        <i val="0"/>
        <strike val="0"/>
        <condense val="0"/>
        <extend val="0"/>
        <outline val="0"/>
        <shadow val="0"/>
        <u val="none"/>
        <vertAlign val="baseline"/>
        <sz val="10"/>
        <color theme="0"/>
        <name val="Calibri"/>
        <scheme val="minor"/>
      </font>
      <numFmt numFmtId="165" formatCode="0.0%"/>
      <fill>
        <patternFill patternType="solid">
          <fgColor indexed="64"/>
          <bgColor theme="4"/>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theme="1"/>
        <name val="Calibri"/>
        <scheme val="minor"/>
      </font>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theme="1"/>
        <name val="Calibri"/>
        <scheme val="minor"/>
      </font>
      <fill>
        <patternFill patternType="solid">
          <fgColor theme="4" tint="0.79998168889431442"/>
          <bgColor theme="4" tint="0.79998168889431442"/>
        </patternFill>
      </fill>
      <alignment horizontal="left"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9"/>
        <color auto="1"/>
        <name val="Calibri"/>
        <scheme val="minor"/>
      </font>
      <fill>
        <patternFill patternType="solid">
          <fgColor theme="4" tint="0.79998168889431442"/>
          <bgColor theme="4" tint="0.79998168889431442"/>
        </patternFill>
      </fill>
      <alignment horizontal="left" vertical="bottom" textRotation="0" wrapText="0" indent="0" justifyLastLine="0" shrinkToFit="0" readingOrder="0"/>
      <border diagonalUp="0" diagonalDown="0">
        <left/>
        <right/>
        <top style="thin">
          <color theme="4" tint="0.39997558519241921"/>
        </top>
        <bottom/>
        <vertical/>
        <horizontal/>
      </border>
    </dxf>
    <dxf>
      <border outline="0">
        <left style="thin">
          <color theme="4" tint="0.39997558519241921"/>
        </left>
        <top style="thin">
          <color theme="4" tint="0.39997558519241921"/>
        </top>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rgb="FF004A84"/>
        <name val="Work Sans"/>
        <scheme val="none"/>
      </font>
      <numFmt numFmtId="19" formatCode="d/mm/yy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1"/>
        <color rgb="FF004A84"/>
        <name val="Work Sans"/>
        <scheme val="none"/>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1"/>
        <color rgb="FF004A84"/>
        <name val="Work Sans"/>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1"/>
        <color rgb="FF004A84"/>
        <name val="Work Sans"/>
        <scheme val="none"/>
      </font>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i val="0"/>
        <strike val="0"/>
        <condense val="0"/>
        <extend val="0"/>
        <outline val="0"/>
        <shadow val="0"/>
        <u val="none"/>
        <vertAlign val="baseline"/>
        <sz val="12"/>
        <color theme="0"/>
        <name val="Arial Rounded MT Bold"/>
        <scheme val="none"/>
      </font>
      <fill>
        <patternFill patternType="solid">
          <fgColor indexed="64"/>
          <bgColor rgb="FF3366CC"/>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border outline="0">
        <top style="thin">
          <color theme="4" tint="0.39997558519241921"/>
        </top>
      </border>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9"/>
        <color theme="0"/>
        <name val="Calibri"/>
        <scheme val="minor"/>
      </font>
      <fill>
        <patternFill patternType="solid">
          <fgColor indexed="64"/>
          <bgColor rgb="FF002060"/>
        </patternFill>
      </fill>
      <alignment horizontal="left"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theme="8" tint="-0.249977111117893"/>
        <name val="Calibri"/>
        <scheme val="minor"/>
      </font>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theme="8" tint="-0.249977111117893"/>
        <name val="Calibri"/>
        <scheme val="minor"/>
      </font>
      <fill>
        <patternFill patternType="solid">
          <fgColor theme="4" tint="0.79998168889431442"/>
          <bgColor theme="4" tint="0.79998168889431442"/>
        </patternFill>
      </fill>
      <alignment horizontal="left" vertical="top" textRotation="0" wrapText="0" indent="0" justifyLastLine="0" shrinkToFit="0" readingOrder="0"/>
      <border diagonalUp="0" diagonalDown="0">
        <left/>
        <right/>
        <top style="thin">
          <color theme="4" tint="0.39997558519241921"/>
        </top>
        <bottom/>
        <vertical/>
        <horizontal/>
      </border>
    </dxf>
    <dxf>
      <border outline="0">
        <bottom style="thin">
          <color theme="4" tint="0.39997558519241921"/>
        </bottom>
      </border>
    </dxf>
    <dxf>
      <font>
        <b val="0"/>
        <i val="0"/>
        <strike val="0"/>
        <condense val="0"/>
        <extend val="0"/>
        <outline val="0"/>
        <shadow val="0"/>
        <u val="none"/>
        <vertAlign val="baseline"/>
        <sz val="9"/>
        <color theme="8" tint="-0.249977111117893"/>
        <name val="Calibri"/>
        <scheme val="minor"/>
      </font>
      <fill>
        <patternFill patternType="solid">
          <fgColor theme="4" tint="0.79998168889431442"/>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0"/>
        <name val="Calibri"/>
        <scheme val="minor"/>
      </font>
      <fill>
        <patternFill patternType="solid">
          <fgColor indexed="64"/>
          <bgColor theme="4"/>
        </patternFill>
      </fill>
      <alignment horizontal="left" vertical="center" textRotation="0" wrapText="1" indent="0" justifyLastLine="0" shrinkToFit="0" readingOrder="0"/>
    </dxf>
    <dxf>
      <numFmt numFmtId="172" formatCode=";;;"/>
    </dxf>
    <dxf>
      <numFmt numFmtId="172" formatCode=";;;"/>
    </dxf>
    <dxf>
      <numFmt numFmtId="172" formatCode=";;;"/>
    </dxf>
    <dxf>
      <font>
        <b val="0"/>
        <i val="0"/>
        <strike val="0"/>
        <condense val="0"/>
        <extend val="0"/>
        <outline val="0"/>
        <shadow val="0"/>
        <u val="none"/>
        <vertAlign val="baseline"/>
        <sz val="9"/>
        <color theme="1"/>
        <name val="Calibri"/>
        <scheme val="minor"/>
      </font>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theme="1"/>
        <name val="Calibri"/>
        <scheme val="minor"/>
      </font>
      <alignment horizontal="left"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left style="thin">
          <color rgb="FF9BC2E6"/>
        </left>
        <top style="thin">
          <color rgb="FF9BC2E6"/>
        </top>
      </border>
    </dxf>
    <dxf>
      <font>
        <color auto="1"/>
      </font>
    </dxf>
    <dxf>
      <font>
        <color auto="1"/>
      </font>
    </dxf>
    <dxf>
      <font>
        <color auto="1"/>
      </font>
    </dxf>
    <dxf>
      <font>
        <color auto="1"/>
      </font>
    </dxf>
    <dxf>
      <font>
        <color auto="1"/>
      </font>
    </dxf>
    <dxf>
      <font>
        <color auto="1"/>
      </font>
    </dxf>
    <dxf>
      <numFmt numFmtId="14" formatCode="0.00%"/>
    </dxf>
    <dxf>
      <fill>
        <patternFill>
          <bgColor rgb="FF00B0F0"/>
        </patternFill>
      </fill>
    </dxf>
    <dxf>
      <fill>
        <patternFill>
          <bgColor rgb="FF00B0F0"/>
        </patternFill>
      </fill>
    </dxf>
    <dxf>
      <fill>
        <patternFill>
          <bgColor rgb="FF00B0F0"/>
        </patternFill>
      </fill>
    </dxf>
    <dxf>
      <font>
        <color rgb="FFFFFF00"/>
      </font>
    </dxf>
    <dxf>
      <font>
        <color rgb="FFFFFF00"/>
      </font>
    </dxf>
    <dxf>
      <font>
        <color rgb="FFFFFF00"/>
      </font>
    </dxf>
    <dxf>
      <fill>
        <patternFill patternType="solid">
          <bgColor theme="1"/>
        </patternFill>
      </fill>
    </dxf>
    <dxf>
      <fill>
        <patternFill patternType="solid">
          <bgColor theme="1"/>
        </patternFill>
      </fill>
    </dxf>
    <dxf>
      <fill>
        <patternFill patternType="solid">
          <bgColor theme="1"/>
        </patternFill>
      </fill>
    </dxf>
    <dxf>
      <font>
        <sz val="10"/>
      </font>
    </dxf>
    <dxf>
      <font>
        <sz val="10"/>
      </font>
    </dxf>
    <dxf>
      <font>
        <sz val="9"/>
      </font>
    </dxf>
    <dxf>
      <font>
        <sz val="9"/>
      </font>
    </dxf>
    <dxf>
      <font>
        <sz val="11"/>
      </font>
    </dxf>
    <dxf>
      <font>
        <sz val="11"/>
      </font>
    </dxf>
    <dxf>
      <font>
        <sz val="12"/>
      </font>
    </dxf>
    <dxf>
      <font>
        <sz val="12"/>
      </font>
    </dxf>
    <dxf>
      <font>
        <sz val="14"/>
      </font>
    </dxf>
    <dxf>
      <font>
        <sz val="14"/>
      </font>
    </dxf>
    <dxf>
      <alignment wrapText="1" readingOrder="0"/>
    </dxf>
    <dxf>
      <alignment wrapText="1" readingOrder="0"/>
    </dxf>
    <dxf>
      <font>
        <sz val="16"/>
      </font>
    </dxf>
    <dxf>
      <font>
        <sz val="16"/>
      </font>
    </dxf>
    <dxf>
      <font>
        <sz val="14"/>
      </font>
    </dxf>
    <dxf>
      <font>
        <sz val="14"/>
      </font>
    </dxf>
    <dxf>
      <font>
        <sz val="12"/>
      </font>
    </dxf>
    <dxf>
      <font>
        <sz val="12"/>
      </font>
    </dxf>
    <dxf>
      <alignment wrapText="0" readingOrder="0"/>
    </dxf>
    <dxf>
      <alignment wrapText="0" readingOrder="0"/>
    </dxf>
    <dxf>
      <alignment wrapText="0" readingOrder="0"/>
    </dxf>
    <dxf>
      <alignment wrapText="1" indent="0" readingOrder="0"/>
    </dxf>
    <dxf>
      <alignment wrapText="1" indent="0" readingOrder="0"/>
    </dxf>
    <dxf>
      <alignment wrapText="1" indent="0" readingOrder="0"/>
    </dxf>
    <dxf>
      <alignment wrapText="1" readingOrder="0"/>
    </dxf>
    <dxf>
      <alignment wrapText="1" readingOrder="0"/>
    </dxf>
    <dxf>
      <alignment wrapText="1" readingOrder="0"/>
    </dxf>
    <dxf>
      <alignment wrapText="0" readingOrder="0"/>
    </dxf>
    <dxf>
      <alignment wrapText="0" readingOrder="0"/>
    </dxf>
    <dxf>
      <alignment wrapText="1" readingOrder="0"/>
    </dxf>
    <dxf>
      <alignment wrapText="1" readingOrder="0"/>
    </dxf>
    <dxf>
      <font>
        <sz val="10"/>
      </font>
    </dxf>
    <dxf>
      <font>
        <sz val="10"/>
      </font>
    </dxf>
    <dxf>
      <font>
        <sz val="9"/>
      </font>
    </dxf>
    <dxf>
      <font>
        <sz val="9"/>
      </font>
    </dxf>
    <dxf>
      <font>
        <sz val="11"/>
      </font>
    </dxf>
    <dxf>
      <font>
        <sz val="11"/>
      </font>
    </dxf>
    <dxf>
      <font>
        <sz val="12"/>
      </font>
    </dxf>
    <dxf>
      <font>
        <sz val="12"/>
      </font>
    </dxf>
    <dxf>
      <font>
        <sz val="14"/>
      </font>
    </dxf>
    <dxf>
      <font>
        <sz val="14"/>
      </font>
    </dxf>
    <dxf>
      <alignment wrapText="1" readingOrder="0"/>
    </dxf>
    <dxf>
      <alignment wrapText="1" readingOrder="0"/>
    </dxf>
    <dxf>
      <font>
        <sz val="16"/>
      </font>
    </dxf>
    <dxf>
      <font>
        <sz val="16"/>
      </font>
    </dxf>
    <dxf>
      <font>
        <sz val="14"/>
      </font>
    </dxf>
    <dxf>
      <font>
        <sz val="14"/>
      </font>
    </dxf>
    <dxf>
      <font>
        <sz val="12"/>
      </font>
    </dxf>
    <dxf>
      <font>
        <sz val="12"/>
      </font>
    </dxf>
    <dxf>
      <alignment wrapText="0" readingOrder="0"/>
    </dxf>
    <dxf>
      <alignment wrapText="0" readingOrder="0"/>
    </dxf>
    <dxf>
      <alignment wrapText="0" readingOrder="0"/>
    </dxf>
    <dxf>
      <alignment wrapText="1" indent="0" readingOrder="0"/>
    </dxf>
    <dxf>
      <alignment wrapText="1" indent="0" readingOrder="0"/>
    </dxf>
    <dxf>
      <alignment wrapText="1" indent="0" readingOrder="0"/>
    </dxf>
    <dxf>
      <alignment wrapText="1" readingOrder="0"/>
    </dxf>
    <dxf>
      <alignment wrapText="1" readingOrder="0"/>
    </dxf>
    <dxf>
      <alignment wrapText="1" readingOrder="0"/>
    </dxf>
    <dxf>
      <alignment wrapText="0" readingOrder="0"/>
    </dxf>
    <dxf>
      <alignment wrapText="0" readingOrder="0"/>
    </dxf>
    <dxf>
      <alignment wrapText="1" readingOrder="0"/>
    </dxf>
    <dxf>
      <alignment wrapText="1" readingOrder="0"/>
    </dxf>
    <dxf>
      <font>
        <color rgb="FFFFFF00"/>
      </font>
    </dxf>
    <dxf>
      <font>
        <color rgb="FFFFFF00"/>
      </font>
    </dxf>
    <dxf>
      <font>
        <color rgb="FFFFFF00"/>
      </font>
    </dxf>
    <dxf>
      <fill>
        <patternFill>
          <bgColor rgb="FF00B0F0"/>
        </patternFill>
      </fill>
    </dxf>
    <dxf>
      <fill>
        <patternFill>
          <bgColor rgb="FF00B0F0"/>
        </patternFill>
      </fill>
    </dxf>
    <dxf>
      <fill>
        <patternFill>
          <bgColor rgb="FF00B0F0"/>
        </patternFill>
      </fill>
    </dxf>
    <dxf>
      <fill>
        <patternFill patternType="solid">
          <bgColor theme="1"/>
        </patternFill>
      </fill>
    </dxf>
    <dxf>
      <fill>
        <patternFill patternType="solid">
          <bgColor theme="1"/>
        </patternFill>
      </fill>
    </dxf>
    <dxf>
      <fill>
        <patternFill patternType="solid">
          <bgColor theme="1"/>
        </patternFill>
      </fill>
    </dxf>
    <dxf>
      <numFmt numFmtId="14" formatCode="0.00%"/>
    </dxf>
    <dxf>
      <numFmt numFmtId="14" formatCode="0.00%"/>
    </dxf>
    <dxf>
      <font>
        <color auto="1"/>
      </font>
    </dxf>
    <dxf>
      <font>
        <color auto="1"/>
      </font>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font>
        <sz val="12"/>
      </font>
    </dxf>
    <dxf>
      <font>
        <sz val="12"/>
      </font>
    </dxf>
    <dxf>
      <font>
        <sz val="12"/>
      </font>
    </dxf>
    <dxf>
      <font>
        <sz val="12"/>
      </font>
    </dxf>
    <dxf>
      <font>
        <sz val="12"/>
      </font>
    </dxf>
    <dxf>
      <alignment horizontal="left" readingOrder="0"/>
    </dxf>
    <dxf>
      <alignment horizontal="left" readingOrder="0"/>
    </dxf>
    <dxf>
      <alignment horizontal="left" readingOrder="0"/>
    </dxf>
    <dxf>
      <alignment horizontal="left"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vertical="top" readingOrder="0"/>
    </dxf>
    <dxf>
      <font>
        <sz val="16"/>
      </font>
    </dxf>
    <dxf>
      <font>
        <sz val="16"/>
      </font>
    </dxf>
    <dxf>
      <font>
        <sz val="14"/>
      </font>
    </dxf>
    <dxf>
      <font>
        <sz val="14"/>
      </font>
    </dxf>
    <dxf>
      <font>
        <sz val="12"/>
      </font>
    </dxf>
    <dxf>
      <font>
        <sz val="12"/>
      </font>
    </dxf>
    <dxf>
      <alignment wrapText="0" readingOrder="0"/>
    </dxf>
    <dxf>
      <alignment wrapText="0" readingOrder="0"/>
    </dxf>
    <dxf>
      <alignment wrapText="1" readingOrder="0"/>
    </dxf>
    <dxf>
      <alignment wrapText="1"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numFmt numFmtId="13" formatCode="0%"/>
    </dxf>
    <dxf>
      <numFmt numFmtId="13" formatCode="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numFmt numFmtId="14" formatCode="0.00%"/>
    </dxf>
    <dxf>
      <numFmt numFmtId="13" formatCode="0%"/>
    </dxf>
    <dxf>
      <font>
        <color rgb="FFFFFF00"/>
      </font>
    </dxf>
    <dxf>
      <font>
        <color rgb="FFFFFF00"/>
      </font>
    </dxf>
    <dxf>
      <font>
        <color rgb="FFFFFF00"/>
      </font>
    </dxf>
    <dxf>
      <font>
        <color rgb="FFFFFF00"/>
      </font>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ont>
        <color auto="1"/>
      </font>
    </dxf>
    <dxf>
      <font>
        <color auto="1"/>
      </font>
    </dxf>
    <dxf>
      <font>
        <color auto="1"/>
      </font>
    </dxf>
    <dxf>
      <font>
        <color auto="1"/>
      </font>
    </dxf>
    <dxf>
      <font>
        <color auto="1"/>
      </font>
    </dxf>
    <dxf>
      <font>
        <color auto="1"/>
      </font>
    </dxf>
    <dxf>
      <numFmt numFmtId="13" formatCode="0%"/>
    </dxf>
    <dxf>
      <numFmt numFmtId="165" formatCode="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0" readingOrder="0"/>
    </dxf>
    <dxf>
      <alignment wrapText="1" readingOrder="0"/>
    </dxf>
    <dxf>
      <alignment wrapText="0"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dxf>
    <dxf>
      <alignment wrapText="1"/>
    </dxf>
    <dxf>
      <alignment wrapText="1"/>
    </dxf>
    <dxf>
      <numFmt numFmtId="4" formatCode="#,##0.00"/>
    </dxf>
    <dxf>
      <alignment wrapText="0" readingOrder="0"/>
    </dxf>
    <dxf>
      <alignment wrapText="0" readingOrder="0"/>
    </dxf>
    <dxf>
      <alignment wrapText="1" indent="0" readingOrder="0"/>
    </dxf>
    <dxf>
      <alignment wrapText="1" indent="0" readingOrder="0"/>
    </dxf>
    <dxf>
      <font>
        <sz val="9"/>
      </font>
    </dxf>
    <dxf>
      <font>
        <sz val="10"/>
      </font>
    </dxf>
    <dxf>
      <alignment wrapText="1" readingOrder="0"/>
    </dxf>
    <dxf>
      <alignment wrapText="1" readingOrder="0"/>
    </dxf>
    <dxf>
      <alignment wrapText="0" readingOrder="0"/>
    </dxf>
    <dxf>
      <alignment wrapText="0" readingOrder="0"/>
    </dxf>
    <dxf>
      <alignment wrapText="1" readingOrder="0"/>
    </dxf>
    <dxf>
      <alignment wrapText="1" readingOrder="0"/>
    </dxf>
    <dxf>
      <font>
        <color rgb="FFFFFF00"/>
      </font>
    </dxf>
    <dxf>
      <font>
        <color rgb="FFFFFF00"/>
      </font>
    </dxf>
    <dxf>
      <fill>
        <patternFill patternType="solid">
          <bgColor rgb="FF00B0F0"/>
        </patternFill>
      </fill>
    </dxf>
    <dxf>
      <fill>
        <patternFill patternType="solid">
          <bgColor rgb="FF00B0F0"/>
        </patternFill>
      </fill>
    </dxf>
    <dxf>
      <font>
        <color auto="1"/>
      </font>
    </dxf>
    <dxf>
      <font>
        <color auto="1"/>
      </font>
    </dxf>
    <dxf>
      <font>
        <color auto="1"/>
      </font>
    </dxf>
    <dxf>
      <font>
        <color auto="1"/>
      </font>
    </dxf>
    <dxf>
      <font>
        <color auto="1"/>
      </font>
    </dxf>
    <dxf>
      <font>
        <color auto="1"/>
      </font>
    </dxf>
    <dxf>
      <numFmt numFmtId="13" formatCode="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wrapText="0"/>
    </dxf>
    <dxf>
      <alignment wrapText="0"/>
    </dxf>
    <dxf>
      <alignment wrapText="0"/>
    </dxf>
    <dxf>
      <alignment wrapText="0"/>
    </dxf>
    <dxf>
      <alignment wrapText="0"/>
    </dxf>
    <dxf>
      <alignment wrapText="0"/>
    </dxf>
    <dxf>
      <alignment wrapText="0"/>
    </dxf>
    <dxf>
      <alignment wrapText="1" indent="0"/>
    </dxf>
    <dxf>
      <alignment wrapText="1" indent="0"/>
    </dxf>
    <dxf>
      <alignment wrapText="1" indent="0"/>
    </dxf>
    <dxf>
      <alignment wrapText="1" indent="0"/>
    </dxf>
    <dxf>
      <alignment wrapText="1" indent="0"/>
    </dxf>
    <dxf>
      <alignment wrapText="1" indent="0"/>
    </dxf>
    <dxf>
      <alignment wrapText="1" indent="0"/>
    </dxf>
    <dxf>
      <font>
        <color rgb="FF9C0006"/>
      </font>
      <fill>
        <patternFill>
          <bgColor rgb="FFFFC7CE"/>
        </patternFill>
      </fill>
    </dxf>
    <dxf>
      <font>
        <b val="0"/>
      </font>
    </dxf>
    <dxf>
      <font>
        <u/>
      </font>
    </dxf>
    <dxf>
      <font>
        <b val="0"/>
      </font>
    </dxf>
    <dxf>
      <font>
        <b val="0"/>
      </font>
    </dxf>
    <dxf>
      <font>
        <b val="0"/>
      </font>
    </dxf>
    <dxf>
      <font>
        <i/>
      </font>
    </dxf>
    <dxf>
      <font>
        <i/>
      </font>
    </dxf>
    <dxf>
      <font>
        <i/>
      </font>
    </dxf>
    <dxf>
      <font>
        <u/>
      </font>
    </dxf>
    <dxf>
      <font>
        <u/>
      </font>
    </dxf>
    <dxf>
      <font>
        <i/>
      </font>
    </dxf>
    <dxf>
      <font>
        <i/>
      </font>
    </dxf>
    <dxf>
      <font>
        <i/>
      </font>
    </dxf>
    <dxf>
      <font>
        <color rgb="FFFF0000"/>
      </font>
    </dxf>
    <dxf>
      <font>
        <color rgb="FFFF0000"/>
      </font>
    </dxf>
    <dxf>
      <font>
        <color rgb="FFFF0000"/>
      </font>
    </dxf>
    <dxf>
      <font>
        <b/>
      </font>
    </dxf>
    <dxf>
      <font>
        <b/>
      </font>
    </dxf>
    <dxf>
      <font>
        <b/>
      </font>
    </dxf>
    <dxf>
      <font>
        <b/>
      </font>
    </dxf>
    <dxf>
      <font>
        <u/>
      </font>
    </dxf>
    <dxf>
      <font>
        <u/>
      </font>
    </dxf>
    <dxf>
      <font>
        <i/>
      </font>
    </dxf>
    <dxf>
      <font>
        <i/>
      </font>
    </dxf>
    <dxf>
      <font>
        <b/>
      </font>
    </dxf>
    <dxf>
      <alignment wrapTex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font>
        <sz val="16"/>
      </font>
    </dxf>
    <dxf>
      <font>
        <sz val="16"/>
      </font>
    </dxf>
    <dxf>
      <font>
        <sz val="14"/>
      </font>
    </dxf>
    <dxf>
      <font>
        <sz val="14"/>
      </font>
    </dxf>
    <dxf>
      <font>
        <sz val="12"/>
      </font>
    </dxf>
    <dxf>
      <font>
        <sz val="12"/>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4"/>
      </font>
    </dxf>
    <dxf>
      <font>
        <sz val="14"/>
      </font>
    </dxf>
    <dxf>
      <font>
        <sz val="14"/>
      </font>
    </dxf>
    <dxf>
      <font>
        <sz val="12"/>
      </font>
    </dxf>
    <dxf>
      <font>
        <sz val="12"/>
      </font>
    </dxf>
    <dxf>
      <font>
        <sz val="12"/>
      </font>
    </dxf>
    <dxf>
      <font>
        <sz val="16"/>
      </font>
    </dxf>
    <dxf>
      <font>
        <sz val="16"/>
      </font>
    </dxf>
    <dxf>
      <font>
        <sz val="16"/>
      </font>
    </dxf>
    <dxf>
      <font>
        <sz val="14"/>
      </font>
    </dxf>
    <dxf>
      <font>
        <sz val="14"/>
      </font>
    </dxf>
    <dxf>
      <font>
        <sz val="14"/>
      </font>
    </dxf>
    <dxf>
      <font>
        <sz val="12"/>
      </font>
    </dxf>
    <dxf>
      <font>
        <sz val="12"/>
      </font>
    </dxf>
    <dxf>
      <font>
        <sz val="12"/>
      </font>
    </dxf>
    <dxf>
      <font>
        <sz val="16"/>
      </font>
    </dxf>
    <dxf>
      <font>
        <sz val="16"/>
      </font>
    </dxf>
    <dxf>
      <font>
        <sz val="16"/>
      </font>
    </dxf>
    <dxf>
      <font>
        <sz val="14"/>
      </font>
    </dxf>
    <dxf>
      <font>
        <sz val="14"/>
      </font>
    </dxf>
    <dxf>
      <font>
        <sz val="14"/>
      </font>
    </dxf>
    <dxf>
      <font>
        <sz val="12"/>
      </font>
    </dxf>
    <dxf>
      <font>
        <sz val="12"/>
      </font>
    </dxf>
    <dxf>
      <font>
        <sz val="12"/>
      </font>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colors>
    <mruColors>
      <color rgb="FFE5FFFF"/>
      <color rgb="FF00CC99"/>
      <color rgb="FF356D48"/>
      <color rgb="FFADF0FD"/>
      <color rgb="FFCCECFF"/>
      <color rgb="FF8592F3"/>
      <color rgb="FF00CC00"/>
      <color rgb="FFA50021"/>
      <color rgb="FF16DC66"/>
      <color rgb="FFBD63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pivotCacheDefinition" Target="pivotCache/pivotCacheDefinition1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openxmlformats.org/officeDocument/2006/relationships/pivotCacheDefinition" Target="pivotCache/pivotCacheDefinition8.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pivotCacheDefinition" Target="pivotCache/pivotCacheDefinition1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5.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7"/>
    </mc:Choice>
    <mc:Fallback>
      <c:style val="7"/>
    </mc:Fallback>
  </mc:AlternateContent>
  <c:pivotSource>
    <c:name>[Reporte_OAP_SeG_PAI_Itrim_2020.xlsx]Tabla_Repos_2020!TablaDinámica8</c:name>
    <c:fmtId val="3"/>
  </c:pivotSource>
  <c:chart>
    <c:title>
      <c:tx>
        <c:rich>
          <a:bodyPr rot="0" spcFirstLastPara="1" vertOverflow="ellipsis" vert="horz" wrap="square" anchor="ctr" anchorCtr="1"/>
          <a:lstStyle/>
          <a:p>
            <a:pPr algn="ctr">
              <a:defRPr sz="2400" b="1" i="0" u="none" strike="noStrike" kern="1200" spc="100" baseline="0">
                <a:solidFill>
                  <a:srgbClr val="356D48"/>
                </a:solidFill>
                <a:effectLst>
                  <a:outerShdw blurRad="50800" dist="38100" dir="5400000" algn="t" rotWithShape="0">
                    <a:prstClr val="black">
                      <a:alpha val="40000"/>
                    </a:prstClr>
                  </a:outerShdw>
                </a:effectLst>
                <a:latin typeface="+mn-lt"/>
                <a:ea typeface="+mn-ea"/>
                <a:cs typeface="+mn-cs"/>
              </a:defRPr>
            </a:pPr>
            <a:r>
              <a:rPr lang="en-US" sz="2400" b="1">
                <a:solidFill>
                  <a:srgbClr val="356D48"/>
                </a:solidFill>
              </a:rPr>
              <a:t>Cumplimiento por Dependencia </a:t>
            </a:r>
          </a:p>
        </c:rich>
      </c:tx>
      <c:layout>
        <c:manualLayout>
          <c:xMode val="edge"/>
          <c:yMode val="edge"/>
          <c:x val="0.38404249948901487"/>
          <c:y val="2.5775453448490828E-2"/>
        </c:manualLayout>
      </c:layout>
      <c:overlay val="0"/>
      <c:spPr>
        <a:noFill/>
        <a:ln>
          <a:noFill/>
        </a:ln>
        <a:effectLst/>
      </c:spPr>
      <c:txPr>
        <a:bodyPr rot="0" spcFirstLastPara="1" vertOverflow="ellipsis" vert="horz" wrap="square" anchor="ctr" anchorCtr="1"/>
        <a:lstStyle/>
        <a:p>
          <a:pPr algn="ctr">
            <a:defRPr sz="2400" b="1" i="0" u="none" strike="noStrike" kern="1200" spc="100" baseline="0">
              <a:solidFill>
                <a:srgbClr val="356D48"/>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ivotFmts>
      <c:pivotFmt>
        <c:idx val="0"/>
      </c:pivotFmt>
      <c:pivotFmt>
        <c:idx val="1"/>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8"/>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9"/>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0"/>
        <c:dLbl>
          <c:idx val="0"/>
          <c:dLblPos val="b"/>
          <c:showLegendKey val="0"/>
          <c:showVal val="1"/>
          <c:showCatName val="0"/>
          <c:showSerName val="0"/>
          <c:showPercent val="0"/>
          <c:showBubbleSize val="0"/>
          <c:extLst>
            <c:ext xmlns:c15="http://schemas.microsoft.com/office/drawing/2012/chart" uri="{CE6537A1-D6FC-4f65-9D91-7224C49458BB}"/>
          </c:extLst>
        </c:dLbl>
      </c:pivotFmt>
      <c:pivotFmt>
        <c:idx val="11"/>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34925" cap="rnd">
            <a:solidFill>
              <a:srgbClr val="356D48"/>
            </a:solidFill>
            <a:round/>
          </a:ln>
          <a:effectLst>
            <a:outerShdw blurRad="57150" dist="19050" dir="5400000" algn="ctr" rotWithShape="0">
              <a:srgbClr val="000000">
                <a:alpha val="63000"/>
              </a:srgbClr>
            </a:outerShdw>
          </a:effectLst>
        </c:spPr>
        <c:marker>
          <c:symbol val="circle"/>
          <c:size val="6"/>
          <c:spPr>
            <a:gradFill rotWithShape="1">
              <a:gsLst>
                <a:gs pos="0">
                  <a:srgbClr val="356D48"/>
                </a:gs>
                <a:gs pos="50000">
                  <a:schemeClr val="accent5">
                    <a:tint val="77000"/>
                    <a:satMod val="110000"/>
                    <a:lumMod val="100000"/>
                    <a:shade val="100000"/>
                  </a:schemeClr>
                </a:gs>
                <a:gs pos="100000">
                  <a:schemeClr val="accent5">
                    <a:tint val="77000"/>
                    <a:lumMod val="99000"/>
                    <a:satMod val="120000"/>
                    <a:shade val="78000"/>
                  </a:schemeClr>
                </a:gs>
              </a:gsLst>
              <a:lin ang="5400000" scaled="0"/>
            </a:gradFill>
            <a:ln w="9525">
              <a:solidFill>
                <a:schemeClr val="accent6">
                  <a:lumMod val="75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34925" cap="rnd">
            <a:solidFill>
              <a:schemeClr val="tx2">
                <a:lumMod val="60000"/>
                <a:lumOff val="4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bg2"/>
                </a:gs>
                <a:gs pos="50000">
                  <a:schemeClr val="accent5">
                    <a:shade val="76000"/>
                    <a:satMod val="110000"/>
                    <a:lumMod val="100000"/>
                    <a:shade val="100000"/>
                  </a:schemeClr>
                </a:gs>
                <a:gs pos="100000">
                  <a:schemeClr val="accent5">
                    <a:shade val="76000"/>
                    <a:lumMod val="99000"/>
                    <a:satMod val="120000"/>
                    <a:shade val="78000"/>
                  </a:schemeClr>
                </a:gs>
              </a:gsLst>
              <a:lin ang="5400000" scaled="0"/>
            </a:gradFill>
            <a:ln w="9525">
              <a:solidFill>
                <a:schemeClr val="bg2">
                  <a:lumMod val="90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34925" cap="rnd">
            <a:solidFill>
              <a:srgbClr val="356D48"/>
            </a:solidFill>
            <a:round/>
          </a:ln>
          <a:effectLst>
            <a:outerShdw blurRad="57150" dist="19050" dir="5400000" algn="ctr" rotWithShape="0">
              <a:srgbClr val="000000">
                <a:alpha val="63000"/>
              </a:srgbClr>
            </a:outerShdw>
          </a:effectLst>
        </c:spPr>
        <c:marker>
          <c:symbol val="circle"/>
          <c:size val="6"/>
          <c:spPr>
            <a:gradFill rotWithShape="1">
              <a:gsLst>
                <a:gs pos="0">
                  <a:srgbClr val="356D48"/>
                </a:gs>
                <a:gs pos="50000">
                  <a:schemeClr val="accent5">
                    <a:tint val="77000"/>
                    <a:satMod val="110000"/>
                    <a:lumMod val="100000"/>
                    <a:shade val="100000"/>
                  </a:schemeClr>
                </a:gs>
                <a:gs pos="100000">
                  <a:schemeClr val="accent5">
                    <a:tint val="77000"/>
                    <a:lumMod val="99000"/>
                    <a:satMod val="120000"/>
                    <a:shade val="78000"/>
                  </a:schemeClr>
                </a:gs>
              </a:gsLst>
              <a:lin ang="5400000" scaled="0"/>
            </a:gradFill>
            <a:ln w="9525">
              <a:solidFill>
                <a:schemeClr val="accent6">
                  <a:lumMod val="75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34925" cap="rnd">
            <a:solidFill>
              <a:schemeClr val="tx2">
                <a:lumMod val="60000"/>
                <a:lumOff val="4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bg2"/>
                </a:gs>
                <a:gs pos="50000">
                  <a:schemeClr val="accent5">
                    <a:shade val="76000"/>
                    <a:satMod val="110000"/>
                    <a:lumMod val="100000"/>
                    <a:shade val="100000"/>
                  </a:schemeClr>
                </a:gs>
                <a:gs pos="100000">
                  <a:schemeClr val="accent5">
                    <a:shade val="76000"/>
                    <a:lumMod val="99000"/>
                    <a:satMod val="120000"/>
                    <a:shade val="78000"/>
                  </a:schemeClr>
                </a:gs>
              </a:gsLst>
              <a:lin ang="5400000" scaled="0"/>
            </a:gradFill>
            <a:ln w="9525">
              <a:solidFill>
                <a:schemeClr val="bg2">
                  <a:lumMod val="90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extLst>
            <c:ext xmlns:c15="http://schemas.microsoft.com/office/drawing/2012/chart" uri="{CE6537A1-D6FC-4f65-9D91-7224C49458BB}"/>
          </c:extLst>
        </c:dLbl>
      </c:pivotFmt>
      <c:pivotFmt>
        <c:idx val="16"/>
        <c:spPr>
          <a:ln w="34925" cap="rnd">
            <a:solidFill>
              <a:srgbClr val="356D48"/>
            </a:solidFill>
            <a:round/>
          </a:ln>
          <a:effectLst>
            <a:outerShdw blurRad="57150" dist="19050" dir="5400000" algn="ctr" rotWithShape="0">
              <a:srgbClr val="000000">
                <a:alpha val="63000"/>
              </a:srgbClr>
            </a:outerShdw>
          </a:effectLst>
        </c:spPr>
        <c:marker>
          <c:symbol val="circle"/>
          <c:size val="6"/>
          <c:spPr>
            <a:gradFill rotWithShape="1">
              <a:gsLst>
                <a:gs pos="0">
                  <a:srgbClr val="356D48"/>
                </a:gs>
                <a:gs pos="50000">
                  <a:schemeClr val="accent5">
                    <a:tint val="77000"/>
                    <a:satMod val="110000"/>
                    <a:lumMod val="100000"/>
                    <a:shade val="100000"/>
                  </a:schemeClr>
                </a:gs>
                <a:gs pos="100000">
                  <a:schemeClr val="accent5">
                    <a:tint val="77000"/>
                    <a:lumMod val="99000"/>
                    <a:satMod val="120000"/>
                    <a:shade val="78000"/>
                  </a:schemeClr>
                </a:gs>
              </a:gsLst>
              <a:lin ang="5400000" scaled="0"/>
            </a:gradFill>
            <a:ln w="9525">
              <a:solidFill>
                <a:schemeClr val="accent6">
                  <a:lumMod val="75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extLst>
            <c:ext xmlns:c15="http://schemas.microsoft.com/office/drawing/2012/chart" uri="{CE6537A1-D6FC-4f65-9D91-7224C49458BB}"/>
          </c:extLst>
        </c:dLbl>
      </c:pivotFmt>
      <c:pivotFmt>
        <c:idx val="17"/>
        <c:spPr>
          <a:ln w="34925" cap="rnd">
            <a:solidFill>
              <a:schemeClr val="tx2">
                <a:lumMod val="60000"/>
                <a:lumOff val="4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bg2"/>
                </a:gs>
                <a:gs pos="50000">
                  <a:schemeClr val="accent5">
                    <a:shade val="76000"/>
                    <a:satMod val="110000"/>
                    <a:lumMod val="100000"/>
                    <a:shade val="100000"/>
                  </a:schemeClr>
                </a:gs>
                <a:gs pos="100000">
                  <a:schemeClr val="accent5">
                    <a:shade val="76000"/>
                    <a:lumMod val="99000"/>
                    <a:satMod val="120000"/>
                    <a:shade val="78000"/>
                  </a:schemeClr>
                </a:gs>
              </a:gsLst>
              <a:lin ang="5400000" scaled="0"/>
            </a:gradFill>
            <a:ln w="9525">
              <a:solidFill>
                <a:schemeClr val="bg2">
                  <a:lumMod val="90000"/>
                </a:schemeClr>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0902913674489318E-2"/>
          <c:y val="0.1534455114145061"/>
          <c:w val="0.94422312623375226"/>
          <c:h val="0.54355167821493877"/>
        </c:manualLayout>
      </c:layout>
      <c:lineChart>
        <c:grouping val="stacked"/>
        <c:varyColors val="0"/>
        <c:ser>
          <c:idx val="0"/>
          <c:order val="0"/>
          <c:tx>
            <c:strRef>
              <c:f>Tabla_Repos_2020!$S$2</c:f>
              <c:strCache>
                <c:ptCount val="1"/>
                <c:pt idx="0">
                  <c:v>CUMPLIMIENTO_AÑO</c:v>
                </c:pt>
              </c:strCache>
            </c:strRef>
          </c:tx>
          <c:spPr>
            <a:ln w="34925" cap="rnd">
              <a:solidFill>
                <a:srgbClr val="356D48"/>
              </a:solidFill>
              <a:round/>
            </a:ln>
            <a:effectLst>
              <a:outerShdw blurRad="57150" dist="19050" dir="5400000" algn="ctr" rotWithShape="0">
                <a:srgbClr val="000000">
                  <a:alpha val="63000"/>
                </a:srgbClr>
              </a:outerShdw>
            </a:effectLst>
          </c:spPr>
          <c:marker>
            <c:symbol val="circle"/>
            <c:size val="6"/>
            <c:spPr>
              <a:gradFill rotWithShape="1">
                <a:gsLst>
                  <a:gs pos="0">
                    <a:srgbClr val="356D48"/>
                  </a:gs>
                  <a:gs pos="50000">
                    <a:schemeClr val="accent5">
                      <a:tint val="77000"/>
                      <a:satMod val="110000"/>
                      <a:lumMod val="100000"/>
                      <a:shade val="100000"/>
                    </a:schemeClr>
                  </a:gs>
                  <a:gs pos="100000">
                    <a:schemeClr val="accent5">
                      <a:tint val="77000"/>
                      <a:lumMod val="99000"/>
                      <a:satMod val="120000"/>
                      <a:shade val="78000"/>
                    </a:schemeClr>
                  </a:gs>
                </a:gsLst>
                <a:lin ang="5400000" scaled="0"/>
              </a:gradFill>
              <a:ln w="9525">
                <a:solidFill>
                  <a:schemeClr val="accent6">
                    <a:lumMod val="75000"/>
                  </a:schemeClr>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Tabla_Repos_2020!$R$3:$R$13</c:f>
              <c:strCache>
                <c:ptCount val="10"/>
                <c:pt idx="0">
                  <c:v>DCI</c:v>
                </c:pt>
                <c:pt idx="1">
                  <c:v>DP</c:v>
                </c:pt>
                <c:pt idx="2">
                  <c:v>DPU</c:v>
                </c:pt>
                <c:pt idx="3">
                  <c:v>DSI</c:v>
                </c:pt>
                <c:pt idx="4">
                  <c:v>DTTTA</c:v>
                </c:pt>
                <c:pt idx="5">
                  <c:v>OAJ</c:v>
                </c:pt>
                <c:pt idx="6">
                  <c:v>OAP</c:v>
                </c:pt>
                <c:pt idx="7">
                  <c:v>OCI</c:v>
                </c:pt>
                <c:pt idx="8">
                  <c:v>OTIC</c:v>
                </c:pt>
                <c:pt idx="9">
                  <c:v>SG</c:v>
                </c:pt>
              </c:strCache>
            </c:strRef>
          </c:cat>
          <c:val>
            <c:numRef>
              <c:f>Tabla_Repos_2020!$S$3:$S$13</c:f>
              <c:numCache>
                <c:formatCode>0%</c:formatCode>
                <c:ptCount val="10"/>
                <c:pt idx="0">
                  <c:v>0.11155215813218548</c:v>
                </c:pt>
                <c:pt idx="1">
                  <c:v>0.23742017879948918</c:v>
                </c:pt>
                <c:pt idx="2">
                  <c:v>0.23081201334816462</c:v>
                </c:pt>
                <c:pt idx="3">
                  <c:v>0.58336134453781519</c:v>
                </c:pt>
                <c:pt idx="4">
                  <c:v>0.3639088540663763</c:v>
                </c:pt>
                <c:pt idx="5">
                  <c:v>0.41245442378985286</c:v>
                </c:pt>
                <c:pt idx="6">
                  <c:v>0.2037169703336848</c:v>
                </c:pt>
                <c:pt idx="7">
                  <c:v>1</c:v>
                </c:pt>
                <c:pt idx="8">
                  <c:v>3.1981981981981981E-2</c:v>
                </c:pt>
                <c:pt idx="9">
                  <c:v>0.33274207004137552</c:v>
                </c:pt>
              </c:numCache>
            </c:numRef>
          </c:val>
          <c:smooth val="0"/>
          <c:extLst>
            <c:ext xmlns:c16="http://schemas.microsoft.com/office/drawing/2014/chart" uri="{C3380CC4-5D6E-409C-BE32-E72D297353CC}">
              <c16:uniqueId val="{00000000-5A2D-4C8D-89E2-047C72499C7D}"/>
            </c:ext>
          </c:extLst>
        </c:ser>
        <c:ser>
          <c:idx val="1"/>
          <c:order val="1"/>
          <c:tx>
            <c:strRef>
              <c:f>Tabla_Repos_2020!$T$2</c:f>
              <c:strCache>
                <c:ptCount val="1"/>
                <c:pt idx="0">
                  <c:v>CUMPLIMIENTO_Corte</c:v>
                </c:pt>
              </c:strCache>
            </c:strRef>
          </c:tx>
          <c:spPr>
            <a:ln w="34925" cap="rnd">
              <a:solidFill>
                <a:schemeClr val="tx2">
                  <a:lumMod val="60000"/>
                  <a:lumOff val="4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bg2"/>
                  </a:gs>
                  <a:gs pos="50000">
                    <a:schemeClr val="accent5">
                      <a:shade val="76000"/>
                      <a:satMod val="110000"/>
                      <a:lumMod val="100000"/>
                      <a:shade val="100000"/>
                    </a:schemeClr>
                  </a:gs>
                  <a:gs pos="100000">
                    <a:schemeClr val="accent5">
                      <a:shade val="76000"/>
                      <a:lumMod val="99000"/>
                      <a:satMod val="120000"/>
                      <a:shade val="78000"/>
                    </a:schemeClr>
                  </a:gs>
                </a:gsLst>
                <a:lin ang="5400000" scaled="0"/>
              </a:gradFill>
              <a:ln w="9525">
                <a:solidFill>
                  <a:schemeClr val="bg2">
                    <a:lumMod val="90000"/>
                  </a:schemeClr>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Tabla_Repos_2020!$R$3:$R$13</c:f>
              <c:strCache>
                <c:ptCount val="10"/>
                <c:pt idx="0">
                  <c:v>DCI</c:v>
                </c:pt>
                <c:pt idx="1">
                  <c:v>DP</c:v>
                </c:pt>
                <c:pt idx="2">
                  <c:v>DPU</c:v>
                </c:pt>
                <c:pt idx="3">
                  <c:v>DSI</c:v>
                </c:pt>
                <c:pt idx="4">
                  <c:v>DTTTA</c:v>
                </c:pt>
                <c:pt idx="5">
                  <c:v>OAJ</c:v>
                </c:pt>
                <c:pt idx="6">
                  <c:v>OAP</c:v>
                </c:pt>
                <c:pt idx="7">
                  <c:v>OCI</c:v>
                </c:pt>
                <c:pt idx="8">
                  <c:v>OTIC</c:v>
                </c:pt>
                <c:pt idx="9">
                  <c:v>SG</c:v>
                </c:pt>
              </c:strCache>
            </c:strRef>
          </c:cat>
          <c:val>
            <c:numRef>
              <c:f>Tabla_Repos_2020!$T$3:$T$13</c:f>
              <c:numCache>
                <c:formatCode>0%</c:formatCode>
                <c:ptCount val="10"/>
                <c:pt idx="0">
                  <c:v>0.69767441860465118</c:v>
                </c:pt>
                <c:pt idx="1">
                  <c:v>0.68888888888888888</c:v>
                </c:pt>
                <c:pt idx="2">
                  <c:v>0.7523173896922507</c:v>
                </c:pt>
                <c:pt idx="3">
                  <c:v>0.7142857142857143</c:v>
                </c:pt>
                <c:pt idx="4">
                  <c:v>0.72856606446826755</c:v>
                </c:pt>
                <c:pt idx="5">
                  <c:v>0.65724609045651949</c:v>
                </c:pt>
                <c:pt idx="6">
                  <c:v>0.2765858907699203</c:v>
                </c:pt>
                <c:pt idx="7">
                  <c:v>1</c:v>
                </c:pt>
                <c:pt idx="8">
                  <c:v>0.10810810810810811</c:v>
                </c:pt>
                <c:pt idx="9">
                  <c:v>0.58728769753390886</c:v>
                </c:pt>
              </c:numCache>
            </c:numRef>
          </c:val>
          <c:smooth val="0"/>
          <c:extLst>
            <c:ext xmlns:c16="http://schemas.microsoft.com/office/drawing/2014/chart" uri="{C3380CC4-5D6E-409C-BE32-E72D297353CC}">
              <c16:uniqueId val="{00000001-5A2D-4C8D-89E2-047C72499C7D}"/>
            </c:ext>
          </c:extLst>
        </c:ser>
        <c:dLbls>
          <c:dLblPos val="ctr"/>
          <c:showLegendKey val="0"/>
          <c:showVal val="1"/>
          <c:showCatName val="0"/>
          <c:showSerName val="0"/>
          <c:showPercent val="0"/>
          <c:showBubbleSize val="0"/>
        </c:dLbls>
        <c:marker val="1"/>
        <c:smooth val="0"/>
        <c:axId val="1894845680"/>
        <c:axId val="1894840784"/>
      </c:lineChart>
      <c:catAx>
        <c:axId val="189484568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5400000" spcFirstLastPara="1" vertOverflow="ellipsis" wrap="square" anchor="ctr" anchorCtr="1"/>
          <a:lstStyle/>
          <a:p>
            <a:pPr>
              <a:defRPr sz="1300" b="1" i="0" u="none" strike="noStrike" kern="1200" baseline="0">
                <a:solidFill>
                  <a:schemeClr val="accent1">
                    <a:lumMod val="50000"/>
                  </a:schemeClr>
                </a:solidFill>
                <a:latin typeface="+mn-lt"/>
                <a:ea typeface="+mn-ea"/>
                <a:cs typeface="+mn-cs"/>
              </a:defRPr>
            </a:pPr>
            <a:endParaRPr lang="es-CO"/>
          </a:p>
        </c:txPr>
        <c:crossAx val="1894840784"/>
        <c:crosses val="autoZero"/>
        <c:auto val="1"/>
        <c:lblAlgn val="ctr"/>
        <c:lblOffset val="100"/>
        <c:noMultiLvlLbl val="0"/>
      </c:catAx>
      <c:valAx>
        <c:axId val="1894840784"/>
        <c:scaling>
          <c:orientation val="minMax"/>
        </c:scaling>
        <c:delete val="1"/>
        <c:axPos val="l"/>
        <c:majorGridlines>
          <c:spPr>
            <a:ln w="9525" cap="flat" cmpd="sng" algn="ctr">
              <a:noFill/>
              <a:round/>
            </a:ln>
            <a:effectLst/>
          </c:spPr>
        </c:majorGridlines>
        <c:numFmt formatCode="0%" sourceLinked="1"/>
        <c:majorTickMark val="none"/>
        <c:minorTickMark val="none"/>
        <c:tickLblPos val="nextTo"/>
        <c:crossAx val="1894845680"/>
        <c:crosses val="autoZero"/>
        <c:crossBetween val="between"/>
      </c:valAx>
      <c:spPr>
        <a:noFill/>
        <a:ln>
          <a:noFill/>
        </a:ln>
        <a:effectLst/>
      </c:spPr>
    </c:plotArea>
    <c:legend>
      <c:legendPos val="b"/>
      <c:layout>
        <c:manualLayout>
          <c:xMode val="edge"/>
          <c:yMode val="edge"/>
          <c:x val="4.5819447249342782E-2"/>
          <c:y val="0.84079766584998528"/>
          <c:w val="0.90376616760543793"/>
          <c:h val="0.15920233415001478"/>
        </c:manualLayout>
      </c:layout>
      <c:overlay val="1"/>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noFill/>
    <a:ln cmpd="sng">
      <a:solidFill>
        <a:srgbClr val="356D48"/>
      </a:solidFill>
    </a:ln>
    <a:effectLst/>
  </c:spPr>
  <c:txPr>
    <a:bodyPr/>
    <a:lstStyle/>
    <a:p>
      <a:pPr>
        <a:defRPr/>
      </a:pPr>
      <a:endParaRPr lang="es-CO"/>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[Reporte_OAP_SeG_PAI_Itrim_2020.xlsx]Tabla_Repos_2020!TablaDinámica1</c:name>
    <c:fmtId val="2"/>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dLbl>
          <c:idx val="0"/>
          <c:dLblPos val="inBase"/>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2.2568752502372346E-2"/>
              <c:y val="-1.1101370574381678E-17"/>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5.2791467512549844E-17"/>
              <c:y val="6.82748344147597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7.2268627153292114E-3"/>
              <c:y val="0"/>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0"/>
              <c:y val="-9.927610521860136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2.9113596439246689E-3"/>
              <c:y val="-1.00493506200627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1.4556798219623344E-3"/>
              <c:y val="-1.00493506200627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showLegendKey val="0"/>
          <c:showVal val="1"/>
          <c:showCatName val="0"/>
          <c:showSerName val="0"/>
          <c:showPercent val="0"/>
          <c:showBubbleSize val="0"/>
          <c:extLst>
            <c:ext xmlns:c15="http://schemas.microsoft.com/office/drawing/2012/chart" uri="{CE6537A1-D6FC-4f65-9D91-7224C49458BB}"/>
          </c:extLst>
        </c:dLbl>
      </c:pivotFmt>
      <c:pivotFmt>
        <c:idx val="28"/>
        <c:dLbl>
          <c:idx val="0"/>
          <c:showLegendKey val="0"/>
          <c:showVal val="1"/>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1"/>
          <c:showCatName val="0"/>
          <c:showSerName val="0"/>
          <c:showPercent val="0"/>
          <c:showBubbleSize val="0"/>
          <c:extLst>
            <c:ext xmlns:c15="http://schemas.microsoft.com/office/drawing/2012/chart" uri="{CE6537A1-D6FC-4f65-9D91-7224C49458BB}"/>
          </c:extLst>
        </c:dLbl>
      </c:pivotFmt>
      <c:pivotFmt>
        <c:idx val="31"/>
        <c:dLbl>
          <c:idx val="0"/>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78035354579412E-2"/>
          <c:y val="0.1614579536526296"/>
          <c:w val="0.88193296446150982"/>
          <c:h val="0.50657058313733716"/>
        </c:manualLayout>
      </c:layout>
      <c:bar3DChart>
        <c:barDir val="col"/>
        <c:grouping val="clustered"/>
        <c:varyColors val="0"/>
        <c:ser>
          <c:idx val="0"/>
          <c:order val="0"/>
          <c:tx>
            <c:strRef>
              <c:f>Tabla_Repos_2020!$T$22:$T$23</c:f>
              <c:strCache>
                <c:ptCount val="1"/>
                <c:pt idx="0">
                  <c:v>Fortalecimiento</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extLst>
              <c:ext xmlns:c16="http://schemas.microsoft.com/office/drawing/2014/chart" uri="{C3380CC4-5D6E-409C-BE32-E72D297353CC}">
                <c16:uniqueId val="{00000001-00CF-4F03-9B8A-3A5FCD10AA92}"/>
              </c:ext>
            </c:extLst>
          </c:dPt>
          <c:dPt>
            <c:idx val="1"/>
            <c:invertIfNegative val="0"/>
            <c:bubble3D val="0"/>
            <c:extLst>
              <c:ext xmlns:c16="http://schemas.microsoft.com/office/drawing/2014/chart" uri="{C3380CC4-5D6E-409C-BE32-E72D297353CC}">
                <c16:uniqueId val="{00000003-00CF-4F03-9B8A-3A5FCD10AA9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Tabla_Repos_2020!$R$24:$S$29</c:f>
              <c:multiLvlStrCache>
                <c:ptCount val="5"/>
                <c:lvl>
                  <c:pt idx="0">
                    <c:v>Fortalecimiento Institucional</c:v>
                  </c:pt>
                  <c:pt idx="1">
                    <c:v>Fortalecer la presencia en las regionales.</c:v>
                  </c:pt>
                  <c:pt idx="2">
                    <c:v>Brindar Protección a los Usuarios</c:v>
                  </c:pt>
                  <c:pt idx="3">
                    <c:v>Fortalecer las Tecnologías de la Información y las Telecomunicaciones.</c:v>
                  </c:pt>
                  <c:pt idx="4">
                    <c:v>Fortalecer la Vigilancia.</c:v>
                  </c:pt>
                </c:lvl>
                <c:lvl>
                  <c:pt idx="0">
                    <c:v>OE5</c:v>
                  </c:pt>
                  <c:pt idx="1">
                    <c:v>OE4</c:v>
                  </c:pt>
                  <c:pt idx="2">
                    <c:v>OE3</c:v>
                  </c:pt>
                  <c:pt idx="3">
                    <c:v>OE2</c:v>
                  </c:pt>
                  <c:pt idx="4">
                    <c:v>OE1</c:v>
                  </c:pt>
                </c:lvl>
              </c:multiLvlStrCache>
            </c:multiLvlStrRef>
          </c:cat>
          <c:val>
            <c:numRef>
              <c:f>Tabla_Repos_2020!$T$24:$T$29</c:f>
              <c:numCache>
                <c:formatCode>#,##0,,</c:formatCode>
                <c:ptCount val="5"/>
                <c:pt idx="1">
                  <c:v>2414000000</c:v>
                </c:pt>
                <c:pt idx="2">
                  <c:v>60000000</c:v>
                </c:pt>
                <c:pt idx="3">
                  <c:v>760000000</c:v>
                </c:pt>
                <c:pt idx="4">
                  <c:v>4452400000</c:v>
                </c:pt>
              </c:numCache>
            </c:numRef>
          </c:val>
          <c:extLst>
            <c:ext xmlns:c16="http://schemas.microsoft.com/office/drawing/2014/chart" uri="{C3380CC4-5D6E-409C-BE32-E72D297353CC}">
              <c16:uniqueId val="{00000000-775A-4D43-8F0D-A068194A78F2}"/>
            </c:ext>
          </c:extLst>
        </c:ser>
        <c:ser>
          <c:idx val="1"/>
          <c:order val="1"/>
          <c:tx>
            <c:strRef>
              <c:f>Tabla_Repos_2020!$U$22:$U$23</c:f>
              <c:strCache>
                <c:ptCount val="1"/>
                <c:pt idx="0">
                  <c:v>Funcionamiento</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E39-464F-AD86-611946F9E7F9}"/>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E39-464F-AD86-611946F9E7F9}"/>
              </c:ext>
            </c:extLst>
          </c:dPt>
          <c:dLbls>
            <c:dLbl>
              <c:idx val="0"/>
              <c:layout>
                <c:manualLayout>
                  <c:x val="2.9113596439246689E-3"/>
                  <c:y val="-1.0049350620062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39-464F-AD86-611946F9E7F9}"/>
                </c:ext>
              </c:extLst>
            </c:dLbl>
            <c:dLbl>
              <c:idx val="4"/>
              <c:layout>
                <c:manualLayout>
                  <c:x val="0"/>
                  <c:y val="-9.92761052186013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39-464F-AD86-611946F9E7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Tabla_Repos_2020!$R$24:$S$29</c:f>
              <c:multiLvlStrCache>
                <c:ptCount val="5"/>
                <c:lvl>
                  <c:pt idx="0">
                    <c:v>Fortalecimiento Institucional</c:v>
                  </c:pt>
                  <c:pt idx="1">
                    <c:v>Fortalecer la presencia en las regionales.</c:v>
                  </c:pt>
                  <c:pt idx="2">
                    <c:v>Brindar Protección a los Usuarios</c:v>
                  </c:pt>
                  <c:pt idx="3">
                    <c:v>Fortalecer las Tecnologías de la Información y las Telecomunicaciones.</c:v>
                  </c:pt>
                  <c:pt idx="4">
                    <c:v>Fortalecer la Vigilancia.</c:v>
                  </c:pt>
                </c:lvl>
                <c:lvl>
                  <c:pt idx="0">
                    <c:v>OE5</c:v>
                  </c:pt>
                  <c:pt idx="1">
                    <c:v>OE4</c:v>
                  </c:pt>
                  <c:pt idx="2">
                    <c:v>OE3</c:v>
                  </c:pt>
                  <c:pt idx="3">
                    <c:v>OE2</c:v>
                  </c:pt>
                  <c:pt idx="4">
                    <c:v>OE1</c:v>
                  </c:pt>
                </c:lvl>
              </c:multiLvlStrCache>
            </c:multiLvlStrRef>
          </c:cat>
          <c:val>
            <c:numRef>
              <c:f>Tabla_Repos_2020!$U$24:$U$29</c:f>
              <c:numCache>
                <c:formatCode>#,##0,,</c:formatCode>
                <c:ptCount val="5"/>
                <c:pt idx="0">
                  <c:v>220000000</c:v>
                </c:pt>
                <c:pt idx="1">
                  <c:v>0</c:v>
                </c:pt>
                <c:pt idx="4">
                  <c:v>75000000</c:v>
                </c:pt>
              </c:numCache>
            </c:numRef>
          </c:val>
          <c:extLst>
            <c:ext xmlns:c16="http://schemas.microsoft.com/office/drawing/2014/chart" uri="{C3380CC4-5D6E-409C-BE32-E72D297353CC}">
              <c16:uniqueId val="{00000003-E5EA-408F-8EB3-F629726CEDF0}"/>
            </c:ext>
          </c:extLst>
        </c:ser>
        <c:ser>
          <c:idx val="2"/>
          <c:order val="2"/>
          <c:tx>
            <c:strRef>
              <c:f>Tabla_Repos_2020!$V$22:$V$23</c:f>
              <c:strCache>
                <c:ptCount val="1"/>
                <c:pt idx="0">
                  <c:v>Mejoramiento</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E39-464F-AD86-611946F9E7F9}"/>
              </c:ext>
            </c:extLst>
          </c:dPt>
          <c:dLbls>
            <c:dLbl>
              <c:idx val="0"/>
              <c:layout>
                <c:manualLayout>
                  <c:x val="1.4556798219623344E-3"/>
                  <c:y val="-1.0049350620062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39-464F-AD86-611946F9E7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Tabla_Repos_2020!$R$24:$S$29</c:f>
              <c:multiLvlStrCache>
                <c:ptCount val="5"/>
                <c:lvl>
                  <c:pt idx="0">
                    <c:v>Fortalecimiento Institucional</c:v>
                  </c:pt>
                  <c:pt idx="1">
                    <c:v>Fortalecer la presencia en las regionales.</c:v>
                  </c:pt>
                  <c:pt idx="2">
                    <c:v>Brindar Protección a los Usuarios</c:v>
                  </c:pt>
                  <c:pt idx="3">
                    <c:v>Fortalecer las Tecnologías de la Información y las Telecomunicaciones.</c:v>
                  </c:pt>
                  <c:pt idx="4">
                    <c:v>Fortalecer la Vigilancia.</c:v>
                  </c:pt>
                </c:lvl>
                <c:lvl>
                  <c:pt idx="0">
                    <c:v>OE5</c:v>
                  </c:pt>
                  <c:pt idx="1">
                    <c:v>OE4</c:v>
                  </c:pt>
                  <c:pt idx="2">
                    <c:v>OE3</c:v>
                  </c:pt>
                  <c:pt idx="3">
                    <c:v>OE2</c:v>
                  </c:pt>
                  <c:pt idx="4">
                    <c:v>OE1</c:v>
                  </c:pt>
                </c:lvl>
              </c:multiLvlStrCache>
            </c:multiLvlStrRef>
          </c:cat>
          <c:val>
            <c:numRef>
              <c:f>Tabla_Repos_2020!$V$24:$V$29</c:f>
              <c:numCache>
                <c:formatCode>#,##0,,</c:formatCode>
                <c:ptCount val="5"/>
                <c:pt idx="0">
                  <c:v>976000000</c:v>
                </c:pt>
                <c:pt idx="3">
                  <c:v>4916000000</c:v>
                </c:pt>
              </c:numCache>
            </c:numRef>
          </c:val>
          <c:extLst>
            <c:ext xmlns:c16="http://schemas.microsoft.com/office/drawing/2014/chart" uri="{C3380CC4-5D6E-409C-BE32-E72D297353CC}">
              <c16:uniqueId val="{00000004-E5EA-408F-8EB3-F629726CEDF0}"/>
            </c:ext>
          </c:extLst>
        </c:ser>
        <c:dLbls>
          <c:showLegendKey val="0"/>
          <c:showVal val="1"/>
          <c:showCatName val="0"/>
          <c:showSerName val="0"/>
          <c:showPercent val="0"/>
          <c:showBubbleSize val="0"/>
        </c:dLbls>
        <c:gapWidth val="150"/>
        <c:shape val="box"/>
        <c:axId val="1043330432"/>
        <c:axId val="1043327936"/>
        <c:axId val="0"/>
      </c:bar3DChart>
      <c:catAx>
        <c:axId val="10433304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3327936"/>
        <c:crosses val="autoZero"/>
        <c:auto val="0"/>
        <c:lblAlgn val="ctr"/>
        <c:lblOffset val="100"/>
        <c:noMultiLvlLbl val="0"/>
      </c:catAx>
      <c:valAx>
        <c:axId val="1043327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3330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rgbClr val="356D48"/>
      </a:solidFill>
      <a:round/>
    </a:ln>
    <a:effectLst/>
  </c:spPr>
  <c:txPr>
    <a:bodyPr/>
    <a:lstStyle/>
    <a:p>
      <a:pPr>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Reversed" id="25">
  <a:schemeClr val="accent5"/>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2</xdr:col>
      <xdr:colOff>2772352</xdr:colOff>
      <xdr:row>4</xdr:row>
      <xdr:rowOff>109446</xdr:rowOff>
    </xdr:from>
    <xdr:to>
      <xdr:col>5</xdr:col>
      <xdr:colOff>588817</xdr:colOff>
      <xdr:row>7</xdr:row>
      <xdr:rowOff>238125</xdr:rowOff>
    </xdr:to>
    <xdr:sp macro="" textlink="">
      <xdr:nvSpPr>
        <xdr:cNvPr id="3" name="Rectángulo 2">
          <a:extLst>
            <a:ext uri="{FF2B5EF4-FFF2-40B4-BE49-F238E27FC236}">
              <a16:creationId xmlns:a16="http://schemas.microsoft.com/office/drawing/2014/main" id="{00000000-0008-0000-0200-000003000000}"/>
            </a:ext>
          </a:extLst>
        </xdr:cNvPr>
        <xdr:cNvSpPr/>
      </xdr:nvSpPr>
      <xdr:spPr>
        <a:xfrm>
          <a:off x="4105852" y="680946"/>
          <a:ext cx="8501784" cy="1219724"/>
        </a:xfrm>
        <a:prstGeom prst="rect">
          <a:avLst/>
        </a:prstGeom>
        <a:solidFill>
          <a:srgbClr val="00CC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2</xdr:col>
      <xdr:colOff>2841467</xdr:colOff>
      <xdr:row>4</xdr:row>
      <xdr:rowOff>156548</xdr:rowOff>
    </xdr:from>
    <xdr:to>
      <xdr:col>3</xdr:col>
      <xdr:colOff>260415</xdr:colOff>
      <xdr:row>7</xdr:row>
      <xdr:rowOff>197154</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9490" y="728048"/>
          <a:ext cx="1329970" cy="1151856"/>
        </a:xfrm>
        <a:prstGeom prst="rect">
          <a:avLst/>
        </a:prstGeom>
      </xdr:spPr>
    </xdr:pic>
    <xdr:clientData/>
  </xdr:twoCellAnchor>
  <xdr:twoCellAnchor editAs="absolute">
    <xdr:from>
      <xdr:col>2</xdr:col>
      <xdr:colOff>3916050</xdr:colOff>
      <xdr:row>5</xdr:row>
      <xdr:rowOff>63500</xdr:rowOff>
    </xdr:from>
    <xdr:to>
      <xdr:col>6</xdr:col>
      <xdr:colOff>565813</xdr:colOff>
      <xdr:row>7</xdr:row>
      <xdr:rowOff>47625</xdr:rowOff>
    </xdr:to>
    <xdr:sp macro="" textlink="">
      <xdr:nvSpPr>
        <xdr:cNvPr id="5" name="Rectángulo 4">
          <a:extLst>
            <a:ext uri="{FF2B5EF4-FFF2-40B4-BE49-F238E27FC236}">
              <a16:creationId xmlns:a16="http://schemas.microsoft.com/office/drawing/2014/main" id="{00000000-0008-0000-0200-000005000000}"/>
            </a:ext>
          </a:extLst>
        </xdr:cNvPr>
        <xdr:cNvSpPr/>
      </xdr:nvSpPr>
      <xdr:spPr>
        <a:xfrm>
          <a:off x="5480459" y="825500"/>
          <a:ext cx="8235627" cy="904875"/>
        </a:xfrm>
        <a:prstGeom prst="rect">
          <a:avLst/>
        </a:prstGeom>
        <a:noFill/>
      </xdr:spPr>
      <xdr:txBody>
        <a:bodyPr wrap="square" lIns="91440" tIns="45720" rIns="91440" bIns="45720">
          <a:no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4400" b="1" cap="none" spc="0">
              <a:ln/>
              <a:solidFill>
                <a:srgbClr val="0070C0"/>
              </a:solidFill>
              <a:effectLst/>
            </a:rPr>
            <a:t>SEGUIMIENTO</a:t>
          </a:r>
          <a:r>
            <a:rPr lang="es-ES" sz="4400" b="1" cap="none" spc="0" baseline="0">
              <a:ln/>
              <a:solidFill>
                <a:srgbClr val="0070C0"/>
              </a:solidFill>
              <a:effectLst/>
            </a:rPr>
            <a:t> </a:t>
          </a:r>
          <a:r>
            <a:rPr lang="es-ES" sz="4400" b="1" cap="none" spc="0">
              <a:ln/>
              <a:solidFill>
                <a:srgbClr val="0070C0"/>
              </a:solidFill>
              <a:effectLst/>
            </a:rPr>
            <a:t>PAI 2020</a:t>
          </a:r>
        </a:p>
      </xdr:txBody>
    </xdr:sp>
    <xdr:clientData/>
  </xdr:twoCellAnchor>
  <xdr:twoCellAnchor editAs="absolute">
    <xdr:from>
      <xdr:col>5</xdr:col>
      <xdr:colOff>640770</xdr:colOff>
      <xdr:row>6</xdr:row>
      <xdr:rowOff>11545</xdr:rowOff>
    </xdr:from>
    <xdr:to>
      <xdr:col>7</xdr:col>
      <xdr:colOff>3026351</xdr:colOff>
      <xdr:row>7</xdr:row>
      <xdr:rowOff>420874</xdr:rowOff>
    </xdr:to>
    <xdr:sp macro="" textlink="">
      <xdr:nvSpPr>
        <xdr:cNvPr id="8" name="Proceso 7">
          <a:extLst>
            <a:ext uri="{FF2B5EF4-FFF2-40B4-BE49-F238E27FC236}">
              <a16:creationId xmlns:a16="http://schemas.microsoft.com/office/drawing/2014/main" id="{00000000-0008-0000-0200-000008000000}"/>
            </a:ext>
          </a:extLst>
        </xdr:cNvPr>
        <xdr:cNvSpPr/>
      </xdr:nvSpPr>
      <xdr:spPr>
        <a:xfrm>
          <a:off x="12659589" y="1223818"/>
          <a:ext cx="3944216" cy="859601"/>
        </a:xfrm>
        <a:prstGeom prst="flowChartProcess">
          <a:avLst/>
        </a:prstGeom>
        <a:solidFill>
          <a:schemeClr val="bg1">
            <a:lumMod val="75000"/>
          </a:schemeClr>
        </a:solidFill>
        <a:ln w="38100">
          <a:noFill/>
        </a:ln>
        <a:effectLst>
          <a:innerShdw blurRad="63500" dist="50800" dir="10800000">
            <a:prstClr val="black">
              <a:alpha val="50000"/>
            </a:prstClr>
          </a:innerShdw>
        </a:effectLst>
        <a:scene3d>
          <a:camera prst="isometricOffAxis1Top">
            <a:rot lat="18600000" lon="2760000" rev="19294605"/>
          </a:camera>
          <a:lightRig rig="threePt" dir="t"/>
        </a:scene3d>
        <a:sp3d prstMaterial="matte"/>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100"/>
        </a:p>
      </xdr:txBody>
    </xdr:sp>
    <xdr:clientData/>
  </xdr:twoCellAnchor>
  <xdr:twoCellAnchor editAs="absolute">
    <xdr:from>
      <xdr:col>6</xdr:col>
      <xdr:colOff>36578</xdr:colOff>
      <xdr:row>4</xdr:row>
      <xdr:rowOff>79809</xdr:rowOff>
    </xdr:from>
    <xdr:to>
      <xdr:col>7</xdr:col>
      <xdr:colOff>1645227</xdr:colOff>
      <xdr:row>5</xdr:row>
      <xdr:rowOff>419038</xdr:rowOff>
    </xdr:to>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3336942" y="651309"/>
          <a:ext cx="2595785" cy="529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solidFill>
                <a:srgbClr val="356D48"/>
              </a:solidFill>
            </a:rPr>
            <a:t>Avance_PAI_2020</a:t>
          </a:r>
        </a:p>
      </xdr:txBody>
    </xdr:sp>
    <xdr:clientData/>
  </xdr:twoCellAnchor>
  <xdr:twoCellAnchor editAs="absolute">
    <xdr:from>
      <xdr:col>7</xdr:col>
      <xdr:colOff>431532</xdr:colOff>
      <xdr:row>5</xdr:row>
      <xdr:rowOff>145726</xdr:rowOff>
    </xdr:from>
    <xdr:to>
      <xdr:col>7</xdr:col>
      <xdr:colOff>2668737</xdr:colOff>
      <xdr:row>7</xdr:row>
      <xdr:rowOff>143819</xdr:rowOff>
    </xdr:to>
    <xdr:sp macro="" textlink="$A$2">
      <xdr:nvSpPr>
        <xdr:cNvPr id="10" name="CuadroTexto 9">
          <a:extLst>
            <a:ext uri="{FF2B5EF4-FFF2-40B4-BE49-F238E27FC236}">
              <a16:creationId xmlns:a16="http://schemas.microsoft.com/office/drawing/2014/main" id="{00000000-0008-0000-0200-00000A000000}"/>
            </a:ext>
          </a:extLst>
        </xdr:cNvPr>
        <xdr:cNvSpPr txBox="1"/>
      </xdr:nvSpPr>
      <xdr:spPr>
        <a:xfrm>
          <a:off x="14008986" y="907726"/>
          <a:ext cx="2237205" cy="898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470611B-5577-4BD2-B6BF-0592776C7B38}" type="TxLink">
            <a:rPr lang="en-US" sz="6000" b="0" i="0" u="none" strike="noStrike">
              <a:solidFill>
                <a:srgbClr val="356D48"/>
              </a:solidFill>
              <a:latin typeface="Calibri"/>
              <a:cs typeface="Calibri"/>
            </a:rPr>
            <a:pPr algn="ctr"/>
            <a:t>#¡REF!</a:t>
          </a:fld>
          <a:endParaRPr lang="es-CO" sz="19900">
            <a:solidFill>
              <a:srgbClr val="356D48"/>
            </a:solidFill>
          </a:endParaRPr>
        </a:p>
      </xdr:txBody>
    </xdr:sp>
    <xdr:clientData/>
  </xdr:twoCellAnchor>
  <xdr:twoCellAnchor editAs="absolute">
    <xdr:from>
      <xdr:col>1</xdr:col>
      <xdr:colOff>10101</xdr:colOff>
      <xdr:row>10</xdr:row>
      <xdr:rowOff>58979</xdr:rowOff>
    </xdr:from>
    <xdr:to>
      <xdr:col>4</xdr:col>
      <xdr:colOff>3170464</xdr:colOff>
      <xdr:row>27</xdr:row>
      <xdr:rowOff>277091</xdr:rowOff>
    </xdr:to>
    <xdr:graphicFrame macro="">
      <xdr:nvGraphicFramePr>
        <xdr:cNvPr id="11" name="Gráfico 1">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508001</xdr:colOff>
      <xdr:row>5</xdr:row>
      <xdr:rowOff>254000</xdr:rowOff>
    </xdr:from>
    <xdr:to>
      <xdr:col>2</xdr:col>
      <xdr:colOff>2613602</xdr:colOff>
      <xdr:row>8</xdr:row>
      <xdr:rowOff>47625</xdr:rowOff>
    </xdr:to>
    <xdr:sp macro="" textlink="">
      <xdr:nvSpPr>
        <xdr:cNvPr id="12" name="Proceso 11">
          <a:extLst>
            <a:ext uri="{FF2B5EF4-FFF2-40B4-BE49-F238E27FC236}">
              <a16:creationId xmlns:a16="http://schemas.microsoft.com/office/drawing/2014/main" id="{00000000-0008-0000-0200-00000C000000}"/>
            </a:ext>
          </a:extLst>
        </xdr:cNvPr>
        <xdr:cNvSpPr/>
      </xdr:nvSpPr>
      <xdr:spPr>
        <a:xfrm>
          <a:off x="508001" y="1016000"/>
          <a:ext cx="3603624" cy="1174750"/>
        </a:xfrm>
        <a:prstGeom prst="flowChartProcess">
          <a:avLst/>
        </a:prstGeom>
        <a:solidFill>
          <a:schemeClr val="bg1">
            <a:lumMod val="75000"/>
          </a:schemeClr>
        </a:solidFill>
        <a:ln w="38100">
          <a:noFill/>
        </a:ln>
        <a:effectLst>
          <a:innerShdw blurRad="63500" dist="50800" dir="10800000">
            <a:prstClr val="black">
              <a:alpha val="50000"/>
            </a:prstClr>
          </a:innerShdw>
        </a:effectLst>
        <a:scene3d>
          <a:camera prst="isometricOffAxis1Top">
            <a:rot lat="18112931" lon="2761424" rev="19148778"/>
          </a:camera>
          <a:lightRig rig="threePt" dir="t"/>
        </a:scene3d>
        <a:sp3d prstMaterial="matte"/>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CO" sz="1100"/>
            <a:t> </a:t>
          </a:r>
        </a:p>
      </xdr:txBody>
    </xdr:sp>
    <xdr:clientData/>
  </xdr:twoCellAnchor>
  <xdr:twoCellAnchor editAs="absolute">
    <xdr:from>
      <xdr:col>0</xdr:col>
      <xdr:colOff>474908</xdr:colOff>
      <xdr:row>4</xdr:row>
      <xdr:rowOff>17318</xdr:rowOff>
    </xdr:from>
    <xdr:to>
      <xdr:col>2</xdr:col>
      <xdr:colOff>1593273</xdr:colOff>
      <xdr:row>5</xdr:row>
      <xdr:rowOff>322323</xdr:rowOff>
    </xdr:to>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474908" y="588818"/>
          <a:ext cx="2555774" cy="495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solidFill>
                <a:srgbClr val="356D48"/>
              </a:solidFill>
            </a:rPr>
            <a:t>Avance_PEI_2020</a:t>
          </a:r>
        </a:p>
      </xdr:txBody>
    </xdr:sp>
    <xdr:clientData/>
  </xdr:twoCellAnchor>
  <xdr:twoCellAnchor editAs="absolute">
    <xdr:from>
      <xdr:col>2</xdr:col>
      <xdr:colOff>47953</xdr:colOff>
      <xdr:row>5</xdr:row>
      <xdr:rowOff>191943</xdr:rowOff>
    </xdr:from>
    <xdr:to>
      <xdr:col>2</xdr:col>
      <xdr:colOff>2638738</xdr:colOff>
      <xdr:row>7</xdr:row>
      <xdr:rowOff>107794</xdr:rowOff>
    </xdr:to>
    <xdr:sp macro="" textlink="$A$1">
      <xdr:nvSpPr>
        <xdr:cNvPr id="14" name="CuadroTexto 13">
          <a:extLst>
            <a:ext uri="{FF2B5EF4-FFF2-40B4-BE49-F238E27FC236}">
              <a16:creationId xmlns:a16="http://schemas.microsoft.com/office/drawing/2014/main" id="{00000000-0008-0000-0200-00000E000000}"/>
            </a:ext>
          </a:extLst>
        </xdr:cNvPr>
        <xdr:cNvSpPr txBox="1"/>
      </xdr:nvSpPr>
      <xdr:spPr>
        <a:xfrm>
          <a:off x="1485362" y="953943"/>
          <a:ext cx="2590785" cy="816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CC1BEF2-0F34-47D4-9B08-8563B02F43D3}" type="TxLink">
            <a:rPr lang="en-US" sz="6000" b="0" i="0" u="none" strike="noStrike">
              <a:solidFill>
                <a:srgbClr val="356D48"/>
              </a:solidFill>
              <a:latin typeface="Calibri"/>
              <a:cs typeface="Calibri"/>
            </a:rPr>
            <a:pPr algn="ctr"/>
            <a:t>#¡REF!</a:t>
          </a:fld>
          <a:endParaRPr lang="es-CO" sz="6000">
            <a:solidFill>
              <a:srgbClr val="356D48"/>
            </a:solidFill>
          </a:endParaRPr>
        </a:p>
      </xdr:txBody>
    </xdr:sp>
    <xdr:clientData/>
  </xdr:twoCellAnchor>
  <xdr:twoCellAnchor editAs="absolute">
    <xdr:from>
      <xdr:col>4</xdr:col>
      <xdr:colOff>362419</xdr:colOff>
      <xdr:row>28</xdr:row>
      <xdr:rowOff>51955</xdr:rowOff>
    </xdr:from>
    <xdr:to>
      <xdr:col>7</xdr:col>
      <xdr:colOff>2925535</xdr:colOff>
      <xdr:row>41</xdr:row>
      <xdr:rowOff>149678</xdr:rowOff>
    </xdr:to>
    <xdr:graphicFrame macro="">
      <xdr:nvGraphicFramePr>
        <xdr:cNvPr id="2" name="Gráfico 1">
          <a:extLst>
            <a:ext uri="{FF2B5EF4-FFF2-40B4-BE49-F238E27FC236}">
              <a16:creationId xmlns:a16="http://schemas.microsoft.com/office/drawing/2014/main" id="{EADCF1B7-ED8A-48CC-89DE-A1A9F6B3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absolute">
    <xdr:from>
      <xdr:col>4</xdr:col>
      <xdr:colOff>3415394</xdr:colOff>
      <xdr:row>19</xdr:row>
      <xdr:rowOff>95250</xdr:rowOff>
    </xdr:from>
    <xdr:to>
      <xdr:col>7</xdr:col>
      <xdr:colOff>2871108</xdr:colOff>
      <xdr:row>27</xdr:row>
      <xdr:rowOff>421821</xdr:rowOff>
    </xdr:to>
    <xdr:sp macro="" textlink="">
      <xdr:nvSpPr>
        <xdr:cNvPr id="15" name="Proceso 11">
          <a:extLst>
            <a:ext uri="{FF2B5EF4-FFF2-40B4-BE49-F238E27FC236}">
              <a16:creationId xmlns:a16="http://schemas.microsoft.com/office/drawing/2014/main" id="{1D0A3333-687C-4AD6-902C-3F2AD1DF4D59}"/>
            </a:ext>
          </a:extLst>
        </xdr:cNvPr>
        <xdr:cNvSpPr/>
      </xdr:nvSpPr>
      <xdr:spPr>
        <a:xfrm>
          <a:off x="11566073" y="4313464"/>
          <a:ext cx="5551714" cy="1850571"/>
        </a:xfrm>
        <a:prstGeom prst="flowChartProcess">
          <a:avLst/>
        </a:prstGeom>
        <a:solidFill>
          <a:schemeClr val="bg1">
            <a:lumMod val="75000"/>
          </a:schemeClr>
        </a:solidFill>
        <a:ln w="38100">
          <a:noFill/>
        </a:ln>
        <a:effectLst>
          <a:innerShdw blurRad="63500" dist="50800" dir="10800000">
            <a:prstClr val="black">
              <a:alpha val="50000"/>
            </a:prstClr>
          </a:innerShdw>
        </a:effectLst>
        <a:scene3d>
          <a:camera prst="isometricOffAxis1Top">
            <a:rot lat="18112931" lon="2761424" rev="19148778"/>
          </a:camera>
          <a:lightRig rig="threePt" dir="t"/>
        </a:scene3d>
        <a:sp3d prstMaterial="matte"/>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s-CO" sz="1100"/>
            <a:t> </a:t>
          </a:r>
        </a:p>
      </xdr:txBody>
    </xdr:sp>
    <xdr:clientData/>
  </xdr:twoCellAnchor>
  <xdr:twoCellAnchor editAs="absolute">
    <xdr:from>
      <xdr:col>4</xdr:col>
      <xdr:colOff>3905251</xdr:colOff>
      <xdr:row>14</xdr:row>
      <xdr:rowOff>95250</xdr:rowOff>
    </xdr:from>
    <xdr:to>
      <xdr:col>7</xdr:col>
      <xdr:colOff>1700893</xdr:colOff>
      <xdr:row>20</xdr:row>
      <xdr:rowOff>68035</xdr:rowOff>
    </xdr:to>
    <xdr:sp macro="" textlink="">
      <xdr:nvSpPr>
        <xdr:cNvPr id="16" name="CuadroTexto 15">
          <a:extLst>
            <a:ext uri="{FF2B5EF4-FFF2-40B4-BE49-F238E27FC236}">
              <a16:creationId xmlns:a16="http://schemas.microsoft.com/office/drawing/2014/main" id="{581D6EB6-8843-4D61-ACD8-4F7A8ABEA9A5}"/>
            </a:ext>
          </a:extLst>
        </xdr:cNvPr>
        <xdr:cNvSpPr txBox="1"/>
      </xdr:nvSpPr>
      <xdr:spPr>
        <a:xfrm>
          <a:off x="12055930" y="3360964"/>
          <a:ext cx="3891642" cy="1115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rgbClr val="356D48"/>
              </a:solidFill>
            </a:rPr>
            <a:t>Ejecución</a:t>
          </a:r>
          <a:r>
            <a:rPr lang="es-CO" sz="2800" b="1" baseline="0">
              <a:solidFill>
                <a:srgbClr val="356D48"/>
              </a:solidFill>
            </a:rPr>
            <a:t> Proyectos de Inversión </a:t>
          </a:r>
          <a:r>
            <a:rPr lang="es-CO" sz="2800" b="1">
              <a:solidFill>
                <a:srgbClr val="356D48"/>
              </a:solidFill>
            </a:rPr>
            <a:t>2020</a:t>
          </a:r>
        </a:p>
      </xdr:txBody>
    </xdr:sp>
    <xdr:clientData/>
  </xdr:twoCellAnchor>
  <xdr:twoCellAnchor editAs="absolute">
    <xdr:from>
      <xdr:col>6</xdr:col>
      <xdr:colOff>176180</xdr:colOff>
      <xdr:row>18</xdr:row>
      <xdr:rowOff>175972</xdr:rowOff>
    </xdr:from>
    <xdr:to>
      <xdr:col>7</xdr:col>
      <xdr:colOff>3146865</xdr:colOff>
      <xdr:row>26</xdr:row>
      <xdr:rowOff>115052</xdr:rowOff>
    </xdr:to>
    <xdr:sp macro="" textlink="$A$2">
      <xdr:nvSpPr>
        <xdr:cNvPr id="17" name="CuadroTexto 16">
          <a:extLst>
            <a:ext uri="{FF2B5EF4-FFF2-40B4-BE49-F238E27FC236}">
              <a16:creationId xmlns:a16="http://schemas.microsoft.com/office/drawing/2014/main" id="{521303D2-A274-438C-93D0-68489DD544EA}"/>
            </a:ext>
          </a:extLst>
        </xdr:cNvPr>
        <xdr:cNvSpPr txBox="1"/>
      </xdr:nvSpPr>
      <xdr:spPr>
        <a:xfrm>
          <a:off x="13443144" y="4203686"/>
          <a:ext cx="3950400" cy="1463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CC1BEF2-0F34-47D4-9B08-8563B02F43D3}" type="TxLink">
            <a:rPr lang="en-US" sz="6600" b="0" i="0" u="none" strike="noStrike">
              <a:solidFill>
                <a:srgbClr val="356D48"/>
              </a:solidFill>
              <a:latin typeface="Calibri"/>
              <a:cs typeface="Calibri"/>
            </a:rPr>
            <a:pPr algn="ctr"/>
            <a:t>#¡REF!</a:t>
          </a:fld>
          <a:endParaRPr lang="es-CO" sz="6600">
            <a:solidFill>
              <a:srgbClr val="356D48"/>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0.19811</cdr:x>
      <cdr:y>0.002</cdr:y>
    </cdr:from>
    <cdr:to>
      <cdr:x>0.82198</cdr:x>
      <cdr:y>0.15633</cdr:y>
    </cdr:to>
    <cdr:sp macro="" textlink="">
      <cdr:nvSpPr>
        <cdr:cNvPr id="2" name="CuadroTexto 1">
          <a:extLst xmlns:a="http://schemas.openxmlformats.org/drawingml/2006/main">
            <a:ext uri="{FF2B5EF4-FFF2-40B4-BE49-F238E27FC236}">
              <a16:creationId xmlns:a16="http://schemas.microsoft.com/office/drawing/2014/main" id="{00000000-0008-0000-0000-000009000000}"/>
            </a:ext>
          </a:extLst>
        </cdr:cNvPr>
        <cdr:cNvSpPr txBox="1"/>
      </cdr:nvSpPr>
      <cdr:spPr>
        <a:xfrm xmlns:a="http://schemas.openxmlformats.org/drawingml/2006/main">
          <a:off x="1732648" y="12623"/>
          <a:ext cx="5456106" cy="97495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O" sz="2000" baseline="0">
              <a:solidFill>
                <a:srgbClr val="C00000"/>
              </a:solidFill>
            </a:rPr>
            <a:t>Presupuesto por Objetivo Estratégico                                                             </a:t>
          </a:r>
          <a:r>
            <a:rPr lang="es-CO" sz="1200" baseline="0">
              <a:solidFill>
                <a:srgbClr val="C00000"/>
              </a:solidFill>
            </a:rPr>
            <a:t>Total en Millones</a:t>
          </a:r>
          <a:endParaRPr lang="es-CO" sz="2000">
            <a:solidFill>
              <a:srgbClr val="C0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39</xdr:col>
      <xdr:colOff>38100</xdr:colOff>
      <xdr:row>2</xdr:row>
      <xdr:rowOff>19051</xdr:rowOff>
    </xdr:from>
    <xdr:to>
      <xdr:col>47</xdr:col>
      <xdr:colOff>685800</xdr:colOff>
      <xdr:row>4</xdr:row>
      <xdr:rowOff>133350</xdr:rowOff>
    </xdr:to>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30356175" y="400051"/>
          <a:ext cx="6743700" cy="495299"/>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2000">
              <a:solidFill>
                <a:schemeClr val="accent2">
                  <a:lumMod val="75000"/>
                </a:schemeClr>
              </a:solidFill>
            </a:rPr>
            <a:t>Del</a:t>
          </a:r>
          <a:r>
            <a:rPr lang="es-CO" sz="2000" baseline="0">
              <a:solidFill>
                <a:schemeClr val="accent2">
                  <a:lumMod val="75000"/>
                </a:schemeClr>
              </a:solidFill>
            </a:rPr>
            <a:t> periodo corrido de Enero a Junio la Delegatura de Concesiones e Infraestructura reporta un promedio de cumplimiento del 54,48%, aporte inmerso al Objetivo Estrategico - Fortalecimiento de la Seguridad en los proyectos de PEI_02 : Accesibilidad y PAI_10 : Operacional, Plan Anticorrupción y de Atención al Ciudadano - PAAC y Plan de Participación Ciudadano.</a:t>
          </a:r>
        </a:p>
      </xdr:txBody>
    </xdr:sp>
    <xdr:clientData/>
  </xdr:twoCellAnchor>
  <xdr:twoCellAnchor>
    <xdr:from>
      <xdr:col>39</xdr:col>
      <xdr:colOff>1</xdr:colOff>
      <xdr:row>6</xdr:row>
      <xdr:rowOff>152400</xdr:rowOff>
    </xdr:from>
    <xdr:to>
      <xdr:col>47</xdr:col>
      <xdr:colOff>533401</xdr:colOff>
      <xdr:row>9</xdr:row>
      <xdr:rowOff>85725</xdr:rowOff>
    </xdr:to>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30318076" y="1295400"/>
          <a:ext cx="6629400" cy="50482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2000">
              <a:solidFill>
                <a:schemeClr val="accent2">
                  <a:lumMod val="75000"/>
                </a:schemeClr>
              </a:solidFill>
            </a:rPr>
            <a:t>Del</a:t>
          </a:r>
          <a:r>
            <a:rPr lang="es-CO" sz="2000" baseline="0">
              <a:solidFill>
                <a:schemeClr val="accent2">
                  <a:lumMod val="75000"/>
                </a:schemeClr>
              </a:solidFill>
            </a:rPr>
            <a:t> periodo corrido de Enero a Junio la Delegatura de Puertos reporta un promedio de cumplimiento del 61,05 %, aporte inmerso al Objetivo Estrategico - Fortalecimiento de la Seguridad en los proyectos de PEI_01 : Campañas de Prevención y Promoción para la Formación y PAI_10 : Operacional, Plan Anticorrupción y de Atención al Ciudadano  - PAAC y Plan de Participación Ciudadano.</a:t>
          </a:r>
        </a:p>
      </xdr:txBody>
    </xdr:sp>
    <xdr:clientData/>
  </xdr:twoCellAnchor>
  <xdr:twoCellAnchor>
    <xdr:from>
      <xdr:col>39</xdr:col>
      <xdr:colOff>1</xdr:colOff>
      <xdr:row>11</xdr:row>
      <xdr:rowOff>1</xdr:rowOff>
    </xdr:from>
    <xdr:to>
      <xdr:col>47</xdr:col>
      <xdr:colOff>742951</xdr:colOff>
      <xdr:row>13</xdr:row>
      <xdr:rowOff>171451</xdr:rowOff>
    </xdr:to>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30318076" y="2095501"/>
          <a:ext cx="6838950" cy="552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700">
              <a:solidFill>
                <a:schemeClr val="accent2">
                  <a:lumMod val="75000"/>
                </a:schemeClr>
              </a:solidFill>
            </a:rPr>
            <a:t>Del</a:t>
          </a:r>
          <a:r>
            <a:rPr lang="es-CO" sz="1700" baseline="0">
              <a:solidFill>
                <a:schemeClr val="accent2">
                  <a:lumMod val="75000"/>
                </a:schemeClr>
              </a:solidFill>
            </a:rPr>
            <a:t> periodo corrido de Enero a Junio la Delegatura de Protección al Usuario reporta un promedio de cumplimiento del 12,50 %, aporte inmerso al Objetivo Estrategico - Fortalecimiento de la Seguridad y Brindar protección al Usuario, en los proyectos de PEI_08 : Derechos de los Usuarios y PAI_10 : Operacional y Plan Anticorrupción y de Atención al Ciudadano.</a:t>
          </a:r>
        </a:p>
        <a:p>
          <a:pPr lvl="0" algn="ctr"/>
          <a:endParaRPr lang="es-CO" sz="1700" baseline="0">
            <a:solidFill>
              <a:schemeClr val="accent2">
                <a:lumMod val="75000"/>
              </a:schemeClr>
            </a:solidFill>
          </a:endParaRPr>
        </a:p>
        <a:p>
          <a:pPr lvl="0" algn="ctr"/>
          <a:r>
            <a:rPr lang="es-CO" sz="1700" baseline="0">
              <a:solidFill>
                <a:schemeClr val="accent2">
                  <a:lumMod val="75000"/>
                </a:schemeClr>
              </a:solidFill>
            </a:rPr>
            <a:t>De las Actividades relacionadas al componente PAI_01, 05 y 07 - Plan Operacional y Plan Anticorrupción y de Atención al Ciudadano,  su ejecución encuentra reportada para los periodos Agosto, Octubre y Diciembre.</a:t>
          </a:r>
        </a:p>
        <a:p>
          <a:pPr lvl="0" algn="ctr"/>
          <a:endParaRPr lang="es-CO" sz="1700" baseline="0">
            <a:solidFill>
              <a:schemeClr val="accent2">
                <a:lumMod val="75000"/>
              </a:schemeClr>
            </a:solidFill>
          </a:endParaRPr>
        </a:p>
      </xdr:txBody>
    </xdr:sp>
    <xdr:clientData/>
  </xdr:twoCellAnchor>
  <xdr:twoCellAnchor>
    <xdr:from>
      <xdr:col>39</xdr:col>
      <xdr:colOff>0</xdr:colOff>
      <xdr:row>15</xdr:row>
      <xdr:rowOff>1</xdr:rowOff>
    </xdr:from>
    <xdr:to>
      <xdr:col>47</xdr:col>
      <xdr:colOff>714375</xdr:colOff>
      <xdr:row>17</xdr:row>
      <xdr:rowOff>152400</xdr:rowOff>
    </xdr:to>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30318075" y="2857501"/>
          <a:ext cx="6810375" cy="533399"/>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700">
              <a:solidFill>
                <a:schemeClr val="accent2">
                  <a:lumMod val="75000"/>
                </a:schemeClr>
              </a:solidFill>
            </a:rPr>
            <a:t>Del</a:t>
          </a:r>
          <a:r>
            <a:rPr lang="es-CO" sz="1700" baseline="0">
              <a:solidFill>
                <a:schemeClr val="accent2">
                  <a:lumMod val="75000"/>
                </a:schemeClr>
              </a:solidFill>
            </a:rPr>
            <a:t> periodo corrido de Enero a Junio el Despacho de la Superintendencia reporta un promedio de cumplimiento del 68,64 %, aporte inmerso al Objetivo Estrategico - Fortalecimiento de la Seguridad y Fortalecer la presencia en las regionales, en los proyectos de PEI_03 y 09 : Sensibilización en materia de derechos y deberes en el sector transporte y Súper Regiones; PAI_10 : Operacional  y Plan Anticorrupción y de Atención al Ciudadano.</a:t>
          </a:r>
        </a:p>
        <a:p>
          <a:pPr lvl="0" algn="ctr"/>
          <a:endParaRPr lang="es-CO" sz="1700" baseline="0">
            <a:solidFill>
              <a:schemeClr val="accent2">
                <a:lumMod val="75000"/>
              </a:schemeClr>
            </a:solidFill>
          </a:endParaRPr>
        </a:p>
        <a:p>
          <a:pPr lvl="0" algn="ctr"/>
          <a:r>
            <a:rPr lang="es-CO" sz="1700" baseline="0">
              <a:solidFill>
                <a:schemeClr val="accent2">
                  <a:lumMod val="75000"/>
                </a:schemeClr>
              </a:solidFill>
            </a:rPr>
            <a:t>De las Actividades relacionadas al componente PAI_09 - Plan Anticorrupción y de Atención al Ciudadano, su ejecución encuentra reportada para los periodos Agosto y Septiembre.</a:t>
          </a:r>
        </a:p>
      </xdr:txBody>
    </xdr:sp>
    <xdr:clientData/>
  </xdr:twoCellAnchor>
  <xdr:twoCellAnchor>
    <xdr:from>
      <xdr:col>39</xdr:col>
      <xdr:colOff>1</xdr:colOff>
      <xdr:row>19</xdr:row>
      <xdr:rowOff>1</xdr:rowOff>
    </xdr:from>
    <xdr:to>
      <xdr:col>47</xdr:col>
      <xdr:colOff>723901</xdr:colOff>
      <xdr:row>23</xdr:row>
      <xdr:rowOff>57151</xdr:rowOff>
    </xdr:to>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30318076" y="3619501"/>
          <a:ext cx="6819900" cy="8191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700">
              <a:solidFill>
                <a:schemeClr val="accent2">
                  <a:lumMod val="75000"/>
                </a:schemeClr>
              </a:solidFill>
            </a:rPr>
            <a:t>Del</a:t>
          </a:r>
          <a:r>
            <a:rPr lang="es-CO" sz="1700" baseline="0">
              <a:solidFill>
                <a:schemeClr val="accent2">
                  <a:lumMod val="75000"/>
                </a:schemeClr>
              </a:solidFill>
            </a:rPr>
            <a:t> periodo corrido de Enero a Junio el Despacho de la Superintendencia reporta un promedio de cumplimiento del 54,66 %, aporte inmerso al Objetivo Estrategico - Fortalecimiento de la Seguridad en los proyectos de PAI_10 : Operacional, Plan Anticorrupción y de Atención al Ciudadano  y Plan de Participación Ciudadano.</a:t>
          </a:r>
        </a:p>
        <a:p>
          <a:pPr lvl="0" algn="ctr"/>
          <a:endParaRPr lang="es-CO" sz="1700" baseline="0">
            <a:solidFill>
              <a:schemeClr val="accent2">
                <a:lumMod val="75000"/>
              </a:schemeClr>
            </a:solidFill>
          </a:endParaRPr>
        </a:p>
        <a:p>
          <a:pPr lvl="0" algn="ctr"/>
          <a:r>
            <a:rPr lang="es-CO" sz="1700" baseline="0">
              <a:solidFill>
                <a:schemeClr val="accent2">
                  <a:lumMod val="75000"/>
                </a:schemeClr>
              </a:solidFill>
            </a:rPr>
            <a:t>De las Actividades relacionadas al componente PAI_09 - Plan Anticorrupción y de Atención al Ciudadano, su ejecución encuentra reportada para los periodos Agosto y Diciembre.</a:t>
          </a:r>
        </a:p>
      </xdr:txBody>
    </xdr:sp>
    <xdr:clientData/>
  </xdr:twoCellAnchor>
  <xdr:twoCellAnchor>
    <xdr:from>
      <xdr:col>39</xdr:col>
      <xdr:colOff>1</xdr:colOff>
      <xdr:row>24</xdr:row>
      <xdr:rowOff>1</xdr:rowOff>
    </xdr:from>
    <xdr:to>
      <xdr:col>47</xdr:col>
      <xdr:colOff>742951</xdr:colOff>
      <xdr:row>27</xdr:row>
      <xdr:rowOff>19051</xdr:rowOff>
    </xdr:to>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30318076" y="4572001"/>
          <a:ext cx="6838950" cy="5905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600">
              <a:solidFill>
                <a:schemeClr val="accent2">
                  <a:lumMod val="75000"/>
                </a:schemeClr>
              </a:solidFill>
            </a:rPr>
            <a:t>Del</a:t>
          </a:r>
          <a:r>
            <a:rPr lang="es-CO" sz="1600" baseline="0">
              <a:solidFill>
                <a:schemeClr val="accent2">
                  <a:lumMod val="75000"/>
                </a:schemeClr>
              </a:solidFill>
            </a:rPr>
            <a:t> periodo corrido de Enero a Junio la Oficina Asesora Jurídica reporta un promedio de cumplimiento del 59,62 %, aporte inmerso al Objetivo Estrategico - Fortalecimiento de la Seguridad en los proyectos de PEI_04 Biblioteca Jurídica Digital de la ST - Compilación de normas, jurisprudencia y doctrina de asuntos jurídicos relacionados con las funciones de la Superintendencia de Transporte y PAI_10 : Operacional y Plan Anticorrupción y de Atención al Ciudadano.</a:t>
          </a:r>
        </a:p>
        <a:p>
          <a:pPr lvl="0" algn="ctr"/>
          <a:endParaRPr lang="es-CO" sz="1600" baseline="0">
            <a:solidFill>
              <a:schemeClr val="accent2">
                <a:lumMod val="75000"/>
              </a:schemeClr>
            </a:solidFill>
          </a:endParaRPr>
        </a:p>
        <a:p>
          <a:pPr lvl="0" algn="ctr"/>
          <a:r>
            <a:rPr lang="es-CO" sz="1600" baseline="0">
              <a:solidFill>
                <a:schemeClr val="accent2">
                  <a:lumMod val="75000"/>
                </a:schemeClr>
              </a:solidFill>
            </a:rPr>
            <a:t>De las Actividades relacionadas al componente PAI_08  y 09 - Plan Anticorrupción y de Atención al Ciudadano, su ejecución encuentra reportada para los periodos Agosto y Diciembre.</a:t>
          </a:r>
        </a:p>
      </xdr:txBody>
    </xdr:sp>
    <xdr:clientData/>
  </xdr:twoCellAnchor>
  <xdr:twoCellAnchor>
    <xdr:from>
      <xdr:col>39</xdr:col>
      <xdr:colOff>0</xdr:colOff>
      <xdr:row>29</xdr:row>
      <xdr:rowOff>0</xdr:rowOff>
    </xdr:from>
    <xdr:to>
      <xdr:col>47</xdr:col>
      <xdr:colOff>752475</xdr:colOff>
      <xdr:row>31</xdr:row>
      <xdr:rowOff>142875</xdr:rowOff>
    </xdr:to>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30318075" y="5524500"/>
          <a:ext cx="6848475" cy="52387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800">
              <a:solidFill>
                <a:schemeClr val="accent2">
                  <a:lumMod val="75000"/>
                </a:schemeClr>
              </a:solidFill>
            </a:rPr>
            <a:t>Del</a:t>
          </a:r>
          <a:r>
            <a:rPr lang="es-CO" sz="1800" baseline="0">
              <a:solidFill>
                <a:schemeClr val="accent2">
                  <a:lumMod val="75000"/>
                </a:schemeClr>
              </a:solidFill>
            </a:rPr>
            <a:t> periodo corrido de Enero a Junio la Oficina Asesora de Planeación reporta un promedio de cumplimiento del 44,56 %, aporte inmerso al Objetivo Estrategico - Fortalecimiento de la Seguridad  y Fortalecer las Tecnologías de la Información y las Telecomunicaciones, en los proyectos de PAI_10 : Operacional, Plan Anticorrupción y de Atención al Ciudadano, Plan Anual de Adquisiciones  y Plan de Participación Ciudadano.</a:t>
          </a:r>
        </a:p>
      </xdr:txBody>
    </xdr:sp>
    <xdr:clientData/>
  </xdr:twoCellAnchor>
  <xdr:twoCellAnchor>
    <xdr:from>
      <xdr:col>38</xdr:col>
      <xdr:colOff>742951</xdr:colOff>
      <xdr:row>34</xdr:row>
      <xdr:rowOff>104775</xdr:rowOff>
    </xdr:from>
    <xdr:to>
      <xdr:col>47</xdr:col>
      <xdr:colOff>723901</xdr:colOff>
      <xdr:row>37</xdr:row>
      <xdr:rowOff>171450</xdr:rowOff>
    </xdr:to>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30299026" y="6581775"/>
          <a:ext cx="6838950" cy="63817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800">
              <a:solidFill>
                <a:schemeClr val="accent2">
                  <a:lumMod val="75000"/>
                </a:schemeClr>
              </a:solidFill>
            </a:rPr>
            <a:t>Del</a:t>
          </a:r>
          <a:r>
            <a:rPr lang="es-CO" sz="1800" baseline="0">
              <a:solidFill>
                <a:schemeClr val="accent2">
                  <a:lumMod val="75000"/>
                </a:schemeClr>
              </a:solidFill>
            </a:rPr>
            <a:t> periodo corrido de Enero a Junio la Oficina Control Intrerno reporta un promedio de cumplimiento del 78,64 %, aporte inmerso al Objetivo Estrategico - Fortalecimiento de la Seguridad  y Brindar protección al Usuario, en los proyectos de PAI_10 : Operacional, Plan Anticorrupción y de Atención al Ciudadano y Plan de Participación Ciudadano.</a:t>
          </a:r>
        </a:p>
      </xdr:txBody>
    </xdr:sp>
    <xdr:clientData/>
  </xdr:twoCellAnchor>
  <xdr:twoCellAnchor>
    <xdr:from>
      <xdr:col>39</xdr:col>
      <xdr:colOff>0</xdr:colOff>
      <xdr:row>40</xdr:row>
      <xdr:rowOff>0</xdr:rowOff>
    </xdr:from>
    <xdr:to>
      <xdr:col>47</xdr:col>
      <xdr:colOff>714375</xdr:colOff>
      <xdr:row>42</xdr:row>
      <xdr:rowOff>66675</xdr:rowOff>
    </xdr:to>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30318075" y="7620000"/>
          <a:ext cx="6810375" cy="44767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800">
              <a:solidFill>
                <a:schemeClr val="accent2">
                  <a:lumMod val="75000"/>
                </a:schemeClr>
              </a:solidFill>
            </a:rPr>
            <a:t>Del</a:t>
          </a:r>
          <a:r>
            <a:rPr lang="es-CO" sz="1800" baseline="0">
              <a:solidFill>
                <a:schemeClr val="accent2">
                  <a:lumMod val="75000"/>
                </a:schemeClr>
              </a:solidFill>
            </a:rPr>
            <a:t> periodo corrido de Enero a Junio la Oficina de Tecnologías de la Información y las Comunicaciones reporta un promedio de cumplimiento del 66,26 %, aporte inmerso al Objetivo Estrategico - Fortalecimiento de la Seguridad  y Fortalecer las Tecnologías de la Información y las Telecomunicaciones, en los proyectos de PAI_10 : Operacional, Plan Anticorrupción y de Atención al Ciudadano y Plan Estratégico de Tecnologías de la Información y las Comunicaciones.</a:t>
          </a:r>
        </a:p>
      </xdr:txBody>
    </xdr:sp>
    <xdr:clientData/>
  </xdr:twoCellAnchor>
  <xdr:twoCellAnchor>
    <xdr:from>
      <xdr:col>39</xdr:col>
      <xdr:colOff>0</xdr:colOff>
      <xdr:row>44</xdr:row>
      <xdr:rowOff>1</xdr:rowOff>
    </xdr:from>
    <xdr:to>
      <xdr:col>48</xdr:col>
      <xdr:colOff>133350</xdr:colOff>
      <xdr:row>46</xdr:row>
      <xdr:rowOff>19051</xdr:rowOff>
    </xdr:to>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30318075" y="8382001"/>
          <a:ext cx="6991350" cy="4000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600">
              <a:solidFill>
                <a:schemeClr val="accent2">
                  <a:lumMod val="75000"/>
                </a:schemeClr>
              </a:solidFill>
            </a:rPr>
            <a:t>Del</a:t>
          </a:r>
          <a:r>
            <a:rPr lang="es-CO" sz="1600" baseline="0">
              <a:solidFill>
                <a:schemeClr val="accent2">
                  <a:lumMod val="75000"/>
                </a:schemeClr>
              </a:solidFill>
            </a:rPr>
            <a:t> periodo corrido de Enero a Junio la Secretaria General reporta un promedio de cumplimiento del 61,54 %, aporte inmerso al Objetivo Estrategico - Fortalecimiento de la Seguridad en los proyectos de PEI_05 - Juventud y Meritocracía y PAI_10 : Operacional, Plan Anticorrupción y de Atención al Ciudadano, Gestión Documental, Talento Humano y Plan de Participación Ciudadano.</a:t>
          </a:r>
        </a:p>
        <a:p>
          <a:pPr lvl="0" algn="ctr"/>
          <a:endParaRPr lang="es-CO" sz="1600" baseline="0">
            <a:solidFill>
              <a:schemeClr val="accent2">
                <a:lumMod val="75000"/>
              </a:schemeClr>
            </a:solidFill>
          </a:endParaRPr>
        </a:p>
        <a:p>
          <a:pPr lvl="0" algn="ctr"/>
          <a:r>
            <a:rPr lang="es-CO" sz="1600" baseline="0">
              <a:solidFill>
                <a:schemeClr val="accent2">
                  <a:lumMod val="75000"/>
                </a:schemeClr>
              </a:solidFill>
            </a:rPr>
            <a:t>De las Actividades relacionadas al componente PEI_05 - Juventud y Meritocracía y PAI_09 - Plan Anticorrupción y de Atención al Ciudadano, su ejecución encuentra reportada para los periodos Septiembre y Diciembre.</a:t>
          </a:r>
        </a:p>
        <a:p>
          <a:pPr lvl="0" algn="ctr"/>
          <a:endParaRPr lang="es-CO" sz="1600" baseline="0">
            <a:solidFill>
              <a:schemeClr val="accent2">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0</xdr:col>
      <xdr:colOff>342900</xdr:colOff>
      <xdr:row>1</xdr:row>
      <xdr:rowOff>152400</xdr:rowOff>
    </xdr:to>
    <xdr:pic>
      <xdr:nvPicPr>
        <xdr:cNvPr id="2" name="Picture 5">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3429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542925</xdr:colOff>
      <xdr:row>0</xdr:row>
      <xdr:rowOff>85725</xdr:rowOff>
    </xdr:from>
    <xdr:to>
      <xdr:col>1</xdr:col>
      <xdr:colOff>454754</xdr:colOff>
      <xdr:row>1</xdr:row>
      <xdr:rowOff>324573</xdr:rowOff>
    </xdr:to>
    <xdr:pic>
      <xdr:nvPicPr>
        <xdr:cNvPr id="2" name="Picture 3">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2925" y="85725"/>
          <a:ext cx="911954" cy="61984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meneses/Documents/MT/MIPG/1-PES/2018-T3/solicitud/PES_2015-2018%20-%20Avance_2018_Trimestre_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Totales"/>
      <sheetName val="PES 2015-2018"/>
      <sheetName val="PES 2015-2018 (2)"/>
      <sheetName val="PES Dic2017"/>
      <sheetName val="Resumen (v1)"/>
      <sheetName val="PES_2015-2018 - Avance_2018_Tri"/>
    </sheetNames>
    <sheetDataSet>
      <sheetData sheetId="0"/>
      <sheetData sheetId="1">
        <row r="27">
          <cell r="A27" t="str">
            <v>Crecimiento Verde</v>
          </cell>
          <cell r="B27" t="str">
            <v>Infraestructura competitiva, interconectada, ambientalemente sostenible y territorial</v>
          </cell>
          <cell r="C27" t="str">
            <v>Desarrollar una infraestructura competitiva que  fortalezca su conectividad, con especial énfasis en las necesidades y realidades de los territorios y enmarcado en el crecimiento verde.</v>
          </cell>
          <cell r="D27" t="str">
            <v>Formulación, promoción e implementación de lineamientos de crecimiento verde para el sector con criterios de mitigación y  adaptación que permitan el desarrollo sectorial de manera eficiente resiliente y bajo en Carbono</v>
          </cell>
        </row>
        <row r="28">
          <cell r="A28" t="str">
            <v>Infraestructura y competitividad estratégica</v>
          </cell>
          <cell r="B28" t="str">
            <v>TRANSPORTE COMPETITIVO EN TODA SUS MODALIDADES</v>
          </cell>
          <cell r="C28" t="str">
            <v>Aumentar la competitividad del transporte de carga y de pasajeros , consolidando una red de servicios y logística intermodal y/o multimodal eficiente y conectada en toda sus modos, bajo un enfoque de crecimiento verde</v>
          </cell>
          <cell r="D28" t="str">
            <v xml:space="preserve">Contrucción, mejoramiento y mantenimiento  de la infraestructura vial nacional primaria </v>
          </cell>
        </row>
        <row r="29">
          <cell r="A29" t="str">
            <v>Buen Gobierno</v>
          </cell>
          <cell r="B29" t="str">
            <v>FORTALECIMIENTO INSTITUCIONAL</v>
          </cell>
          <cell r="C29" t="str">
            <v>Desarrollar la política nacional de transporte urbano, metropolitano, enmarcada en el principio de accesibilidad, desarrollo sosenible, autosostenibilidad fiananciera y calidad.</v>
          </cell>
          <cell r="D29" t="str">
            <v>Desarrollar estrategias logísticas que permitan mejorar la competitividad en el transporte de carga</v>
          </cell>
        </row>
        <row r="30">
          <cell r="A30" t="str">
            <v>Competitividad e infraestructura estratégicas</v>
          </cell>
          <cell r="B30" t="str">
            <v>PLANEACIÓN DE LARGO PLAZO, REGULACIÓN, CONTROL Y VIGILANCIA MODERNO CENTRADO EN LOS CIUDADANOS</v>
          </cell>
          <cell r="C30" t="str">
            <v>Fortalecer las capacidades institucionales del sector, con un enfoque de gestión pública orientado a resultados</v>
          </cell>
          <cell r="D30" t="str">
            <v>Contrucción y mejoramiento de la infraestructura asociada al transporte público</v>
          </cell>
        </row>
        <row r="31">
          <cell r="B31" t="str">
            <v>SEGURIDAD VIAL</v>
          </cell>
          <cell r="C31" t="str">
            <v>Definir las prioridades del país en materia  de tránsito,  transporte e infraestructura para los próximos 20 años</v>
          </cell>
          <cell r="D31" t="str">
            <v>Consolidación de los SITM, los SETP, los SITP y los SITR que se encuentran en operación</v>
          </cell>
        </row>
        <row r="32">
          <cell r="C32" t="str">
            <v>Disminuir la accidentalidad, morbilidad y mortalidad por eventos de transporte, transito e infraestructura en todos sus modos</v>
          </cell>
          <cell r="D32" t="str">
            <v xml:space="preserve">Implementación de la política de equipamento de transporte terrestre automotor </v>
          </cell>
        </row>
        <row r="33">
          <cell r="C33" t="str">
            <v>Mejorar las acciones de regulación, control y vigilancia del Sector Transporte</v>
          </cell>
          <cell r="D33" t="str">
            <v>Mejoramiento, rehabilitación y ampliación de la Red Férrea/ Recuperación de la navegabiliad e infraestructura de los principales corredores fluviales</v>
          </cell>
        </row>
        <row r="34">
          <cell r="D34" t="str">
            <v>Desarrollar estrategias logísticas que permitan la competitividad en el transporte de carga</v>
          </cell>
        </row>
        <row r="35">
          <cell r="D35" t="str">
            <v>Implementación de la Estrategia de Gobierno en Línea en todas las entidades del sector</v>
          </cell>
        </row>
        <row r="36">
          <cell r="D36" t="str">
            <v xml:space="preserve">Implementación de la Estrategia de presupuesto orientado a resultados
</v>
          </cell>
        </row>
        <row r="37">
          <cell r="D37" t="str">
            <v>Formulación del Plan Maestro de Transporte Intermodal (PMTI)</v>
          </cell>
        </row>
        <row r="38">
          <cell r="D38" t="str">
            <v>Implementación de la Política Nacional de Seguridad Vial</v>
          </cell>
        </row>
        <row r="39">
          <cell r="D39" t="str">
            <v>Modernización de la infraestructura aeroportuaria y aeronáutica</v>
          </cell>
        </row>
        <row r="40">
          <cell r="D40" t="str">
            <v>Contrucción, mejoramiento y mantenimiento  de la infraestructura vial nacional primaria</v>
          </cell>
        </row>
        <row r="41">
          <cell r="D41" t="str">
            <v>Intervención de la infrastructura vial regional secundiaria y terciaria</v>
          </cell>
        </row>
        <row r="42">
          <cell r="D42" t="str">
            <v>Modernización y adecuación de accesos a la infraestructura portuaria marítima</v>
          </cell>
        </row>
        <row r="43">
          <cell r="D43" t="str">
            <v>Recuperación de la navegabiliad e infraestructura de los principales corredores fluviales</v>
          </cell>
        </row>
        <row r="44">
          <cell r="D44" t="str">
            <v>Promoción de la inversión privada en modos NO carretero</v>
          </cell>
        </row>
        <row r="45">
          <cell r="D45" t="str">
            <v>Mejoramiento, rehabilitación y ampliación de la Red Férrea</v>
          </cell>
        </row>
        <row r="46">
          <cell r="D46" t="str">
            <v>Fortalecimiento de instrumentos para mejorar el servicio de transporte de carga y pasajeros en el país</v>
          </cell>
        </row>
      </sheetData>
      <sheetData sheetId="2"/>
      <sheetData sheetId="3"/>
      <sheetData sheetId="4"/>
      <sheetData sheetId="5"/>
      <sheetData sheetId="6"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SeG_OAP_202003_vF_Cierre.xlsx"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openxmlformats.org/officeDocument/2006/relationships/externalLinkPath" Target="SeG_OAP_202003_vF_Cierre.xlsx"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openxmlformats.org/officeDocument/2006/relationships/externalLinkPath" Target="SeG_OAP_202003_vF_Cierre.xlsx" TargetMode="External"/><Relationship Id="rId1" Type="http://schemas.openxmlformats.org/officeDocument/2006/relationships/pivotCacheRecords" Target="pivotCacheRecords12.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SeG_OAP_202003_vF_Cierre.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openxmlformats.org/officeDocument/2006/relationships/externalLinkPath" Target="SeG_OAP_202003_vF_Cierre.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3.694897106485" createdVersion="6" refreshedVersion="6" minRefreshableVersion="3" recordCount="294" xr:uid="{00000000-000A-0000-FFFF-FFFF20000000}">
  <cacheSource type="worksheet">
    <worksheetSource ref="A2:CT289" sheet="BD_Seguimiento_OAP" r:id="rId2"/>
  </cacheSource>
  <cacheFields count="99">
    <cacheField name="LLAVE_Avance_Periodo" numFmtId="0">
      <sharedItems/>
    </cacheField>
    <cacheField name="No." numFmtId="0">
      <sharedItems containsSemiMixedTypes="0" containsString="0" containsNumber="1" containsInteger="1" minValue="1" maxValue="297"/>
    </cacheField>
    <cacheField name="PND_OBJETIVOS" numFmtId="0">
      <sharedItems/>
    </cacheField>
    <cacheField name="COD_OBJETIVOS_ESTRATEGICOS_PEI" numFmtId="0">
      <sharedItems/>
    </cacheField>
    <cacheField name="OBJETIVOS_ESTRATEGICOS_PEI" numFmtId="0">
      <sharedItems/>
    </cacheField>
    <cacheField name="Actividad_en_Uso" numFmtId="0">
      <sharedItems/>
    </cacheField>
    <cacheField name="PEI_PROYECTO" numFmtId="0">
      <sharedItems/>
    </cacheField>
    <cacheField name="PLAN_ANUAL_OAP" numFmtId="0">
      <sharedItems/>
    </cacheField>
    <cacheField name="COD_PLAN_OAP" numFmtId="0">
      <sharedItems/>
    </cacheField>
    <cacheField name=" NOMBRE_PLAN_OAP" numFmtId="0">
      <sharedItems/>
    </cacheField>
    <cacheField name="COMPONENTE" numFmtId="0">
      <sharedItems/>
    </cacheField>
    <cacheField name="COD_META/PRODUCTO" numFmtId="0">
      <sharedItems/>
    </cacheField>
    <cacheField name="META/PRODUCTO" numFmtId="0">
      <sharedItems/>
    </cacheField>
    <cacheField name="COD_ACTIVIDADES" numFmtId="0">
      <sharedItems/>
    </cacheField>
    <cacheField name="ACTIVIDAD" numFmtId="0">
      <sharedItems/>
    </cacheField>
    <cacheField name="COD_DEPENDENCIA" numFmtId="0">
      <sharedItems containsBlank="1" count="11">
        <s v="DCI"/>
        <s v="DP"/>
        <s v="DPU"/>
        <s v="DTTTA"/>
        <s v="DSI"/>
        <s v="OAJ"/>
        <s v="OAP"/>
        <s v="OCI"/>
        <s v="OTIC"/>
        <s v="SG"/>
        <m u="1"/>
      </sharedItems>
    </cacheField>
    <cacheField name="DEPENDENCIA" numFmtId="0">
      <sharedItems containsBlank="1" count="11">
        <s v="Delegatura_de_Concesiones_e_Infraestructura"/>
        <s v="Delegatura_de_Puertos"/>
        <s v="Delegatura_de_Protección_al_Usuario"/>
        <s v="Delegatura_de_Transito_y_Transporte_Terrestre_Automotor"/>
        <s v="Despacho_Superintendencia"/>
        <s v="Oficina_Asesora_Jurídica"/>
        <s v="Oficina_Asesora_de_Planeación"/>
        <s v="Oficina_de_Control_Interno"/>
        <s v="Oficina_de_Tecnologías_de_la_Información_y_las_Comunicaciones"/>
        <s v="Secretaria_General"/>
        <m u="1"/>
      </sharedItems>
    </cacheField>
    <cacheField name="COD_GRUPO_DEPENDENCIA" numFmtId="0">
      <sharedItems/>
    </cacheField>
    <cacheField name="GRUPO_DEPENDENCIA" numFmtId="0">
      <sharedItems/>
    </cacheField>
    <cacheField name="COD_LIDER_DEPENDENCIA" numFmtId="0">
      <sharedItems/>
    </cacheField>
    <cacheField name="LIDER_DEPENDENCIA" numFmtId="0">
      <sharedItems/>
    </cacheField>
    <cacheField name="TIPO_DEPENDENCIA" numFmtId="0">
      <sharedItems/>
    </cacheField>
    <cacheField name="DIRECCIONES" numFmtId="0">
      <sharedItems/>
    </cacheField>
    <cacheField name="PROYECTO_FINANCIAMIENTO" numFmtId="0">
      <sharedItems/>
    </cacheField>
    <cacheField name="COD_RUBRO_GRAL" numFmtId="0">
      <sharedItems containsBlank="1"/>
    </cacheField>
    <cacheField name="COD_Actividad_ProyINV" numFmtId="0">
      <sharedItems containsBlank="1"/>
    </cacheField>
    <cacheField name="APROPIACION_VIGENTE_DEP.GSTO_2020" numFmtId="181">
      <sharedItems containsString="0" containsBlank="1" containsNumber="1" containsInteger="1" minValue="0" maxValue="2414000000"/>
    </cacheField>
    <cacheField name="VIGENCIAS_FUTURAS_COMPROMETIDAS_2020" numFmtId="0">
      <sharedItems containsString="0" containsBlank="1" containsNumber="1" containsInteger="1" minValue="0" maxValue="2499000000"/>
    </cacheField>
    <cacheField name="DIMENSION DE MI PG" numFmtId="0">
      <sharedItems/>
    </cacheField>
    <cacheField name="POLITICA DE LA DIMENSION DE MIPG" numFmtId="0">
      <sharedItems/>
    </cacheField>
    <cacheField name="Meta_PEI_CUATRENIO" numFmtId="0">
      <sharedItems containsBlank="1" containsMixedTypes="1" containsNumber="1" containsInteger="1" minValue="0" maxValue="1"/>
    </cacheField>
    <cacheField name="Meta_PEI_2020" numFmtId="0">
      <sharedItems containsString="0" containsBlank="1" containsNumber="1" minValue="0" maxValue="0.88"/>
    </cacheField>
    <cacheField name="Meta_PEI_20202" numFmtId="0">
      <sharedItems containsString="0" containsBlank="1" containsNumber="1" minValue="0" maxValue="0.34"/>
    </cacheField>
    <cacheField name="Meta_PEI_2021" numFmtId="0">
      <sharedItems containsString="0" containsBlank="1" containsNumber="1" minValue="0" maxValue="0.33"/>
    </cacheField>
    <cacheField name="Meta_PEI_2022" numFmtId="0">
      <sharedItems containsString="0" containsBlank="1" containsNumber="1" minValue="0" maxValue="0.25"/>
    </cacheField>
    <cacheField name="TOTAL_PEI" numFmtId="0">
      <sharedItems containsSemiMixedTypes="0" containsString="0" containsNumber="1" minValue="0" maxValue="1"/>
    </cacheField>
    <cacheField name="Meta Anual 2020" numFmtId="0">
      <sharedItems containsMixedTypes="1" containsNumber="1" minValue="0" maxValue="52000"/>
    </cacheField>
    <cacheField name="FORMULA DEL INDICADOR" numFmtId="0">
      <sharedItems/>
    </cacheField>
    <cacheField name="PERIODICIDAD" numFmtId="0">
      <sharedItems/>
    </cacheField>
    <cacheField name="Fecha_Inicial" numFmtId="14">
      <sharedItems containsSemiMixedTypes="0" containsNonDate="0" containsDate="1" containsString="0" minDate="2020-01-01T00:00:00" maxDate="2020-12-02T00:00:00"/>
    </cacheField>
    <cacheField name="Fecha_Final" numFmtId="14">
      <sharedItems containsSemiMixedTypes="0" containsNonDate="0" containsDate="1" containsString="0" minDate="2020-02-28T00:00:00" maxDate="2021-01-01T00:00:00"/>
    </cacheField>
    <cacheField name="INICIO DEL PLAN" numFmtId="0">
      <sharedItems containsSemiMixedTypes="0" containsString="0" containsNumber="1" containsInteger="1" minValue="1" maxValue="12"/>
    </cacheField>
    <cacheField name="No._Meses" numFmtId="164">
      <sharedItems containsSemiMixedTypes="0" containsString="0" containsNumber="1" containsInteger="1" minValue="2" maxValue="12"/>
    </cacheField>
    <cacheField name="DURACIÓN DEL PLAN" numFmtId="0">
      <sharedItems containsSemiMixedTypes="0" containsString="0" containsNumber="1" minValue="0.9" maxValue="12.166666666666666"/>
    </cacheField>
    <cacheField name="Periodo_Inicio" numFmtId="177">
      <sharedItems/>
    </cacheField>
    <cacheField name="Periodo_Cierre" numFmtId="177">
      <sharedItems/>
    </cacheField>
    <cacheField name="Cierre_Actividad" numFmtId="0">
      <sharedItems/>
    </cacheField>
    <cacheField name="RATIO_ACT" numFmtId="178">
      <sharedItems containsSemiMixedTypes="0" containsString="0" containsNumber="1" minValue="2.8571428571428571E-3" maxValue="0.05"/>
    </cacheField>
    <cacheField name="ETAPA" numFmtId="10">
      <sharedItems/>
    </cacheField>
    <cacheField name="Ene" numFmtId="0">
      <sharedItems containsSemiMixedTypes="0" containsString="0" containsNumber="1" minValue="0" maxValue="52303000000"/>
    </cacheField>
    <cacheField name="Feb" numFmtId="0">
      <sharedItems containsSemiMixedTypes="0" containsString="0" containsNumber="1" minValue="0" maxValue="9833201798"/>
    </cacheField>
    <cacheField name="Mar" numFmtId="0">
      <sharedItems containsSemiMixedTypes="0" containsString="0" containsNumber="1" minValue="0" maxValue="4746821428"/>
    </cacheField>
    <cacheField name="Abr" numFmtId="0">
      <sharedItems containsSemiMixedTypes="0" containsString="0" containsNumber="1" minValue="0" maxValue="3128235543"/>
    </cacheField>
    <cacheField name="May" numFmtId="0">
      <sharedItems containsSemiMixedTypes="0" containsString="0" containsNumber="1" minValue="0" maxValue="2049082735"/>
    </cacheField>
    <cacheField name="Jun" numFmtId="0">
      <sharedItems containsSemiMixedTypes="0" containsString="0" containsNumber="1" minValue="0" maxValue="3552787485"/>
    </cacheField>
    <cacheField name="Jul" numFmtId="0">
      <sharedItems containsSemiMixedTypes="0" containsString="0" containsNumber="1" minValue="0" maxValue="599500000"/>
    </cacheField>
    <cacheField name="Ago" numFmtId="0">
      <sharedItems containsSemiMixedTypes="0" containsString="0" containsNumber="1" minValue="0" maxValue="2615150000"/>
    </cacheField>
    <cacheField name="Sep" numFmtId="0">
      <sharedItems containsSemiMixedTypes="0" containsString="0" containsNumber="1" minValue="0" maxValue="200904038"/>
    </cacheField>
    <cacheField name="Oct" numFmtId="0">
      <sharedItems containsSemiMixedTypes="0" containsString="0" containsNumber="1" minValue="0" maxValue="2615150000"/>
    </cacheField>
    <cacheField name="Nov" numFmtId="0">
      <sharedItems containsSemiMixedTypes="0" containsString="0" containsNumber="1" minValue="0" maxValue="38"/>
    </cacheField>
    <cacheField name="Dic" numFmtId="0">
      <sharedItems containsSemiMixedTypes="0" containsString="0" containsNumber="1" minValue="0" maxValue="18"/>
    </cacheField>
    <cacheField name="TOTAL_PLANEADO_2020" numFmtId="0">
      <sharedItems containsSemiMixedTypes="0" containsString="0" containsNumber="1" minValue="0" maxValue="52303000000"/>
    </cacheField>
    <cacheField name="ETAPA2" numFmtId="10">
      <sharedItems/>
    </cacheField>
    <cacheField name="Ene2" numFmtId="0">
      <sharedItems containsMixedTypes="1" containsNumber="1" minValue="0" maxValue="7540524444.5299997"/>
    </cacheField>
    <cacheField name="Feb2" numFmtId="0">
      <sharedItems containsNonDate="0" containsString="0" containsBlank="1"/>
    </cacheField>
    <cacheField name="Mar2" numFmtId="0">
      <sharedItems containsNonDate="0" containsString="0" containsBlank="1"/>
    </cacheField>
    <cacheField name="Abr2" numFmtId="0">
      <sharedItems containsNonDate="0" containsString="0" containsBlank="1"/>
    </cacheField>
    <cacheField name="May2" numFmtId="0">
      <sharedItems containsNonDate="0" containsString="0" containsBlank="1"/>
    </cacheField>
    <cacheField name="Jun2" numFmtId="0">
      <sharedItems containsNonDate="0" containsString="0" containsBlank="1"/>
    </cacheField>
    <cacheField name="Jul2" numFmtId="0">
      <sharedItems containsNonDate="0" containsString="0" containsBlank="1"/>
    </cacheField>
    <cacheField name="Ago2" numFmtId="0">
      <sharedItems containsNonDate="0" containsString="0" containsBlank="1"/>
    </cacheField>
    <cacheField name="Sep2" numFmtId="0">
      <sharedItems containsNonDate="0" containsString="0" containsBlank="1"/>
    </cacheField>
    <cacheField name="Oct2" numFmtId="0">
      <sharedItems containsNonDate="0" containsString="0" containsBlank="1"/>
    </cacheField>
    <cacheField name="Nov2" numFmtId="0">
      <sharedItems containsNonDate="0" containsString="0" containsBlank="1"/>
    </cacheField>
    <cacheField name="Dic2" numFmtId="0">
      <sharedItems containsNonDate="0" containsString="0" containsBlank="1"/>
    </cacheField>
    <cacheField name="TOTAL_EJECUCION_2020" numFmtId="0">
      <sharedItems containsSemiMixedTypes="0" containsString="0" containsNumber="1" minValue="0" maxValue="7540524444.5299997"/>
    </cacheField>
    <cacheField name="%_CUMPLIMIENTO_AÑO" numFmtId="10">
      <sharedItems containsSemiMixedTypes="0" containsString="0" containsNumber="1" minValue="0" maxValue="1"/>
    </cacheField>
    <cacheField name="PROYECTADO_CORTE" numFmtId="0">
      <sharedItems containsSemiMixedTypes="0" containsString="0" containsNumber="1" minValue="0" maxValue="52303000000"/>
    </cacheField>
    <cacheField name="%_CUMPLIMIENTO_Corte" numFmtId="10">
      <sharedItems containsSemiMixedTypes="0" containsString="0" containsNumber="1" minValue="0" maxValue="1.0848895969382462"/>
    </cacheField>
    <cacheField name="%_Avance_Ratio_AÑO" numFmtId="171">
      <sharedItems containsSemiMixedTypes="0" containsString="0" containsNumber="1" minValue="0" maxValue="3.2758620689655175E-2"/>
    </cacheField>
    <cacheField name="%_Avance_Ratio_Corte" numFmtId="171">
      <sharedItems containsSemiMixedTypes="0" containsString="0" containsNumber="1" minValue="0" maxValue="3.3333333333333333E-2"/>
    </cacheField>
    <cacheField name="Estado_Cumplimiento" numFmtId="10">
      <sharedItems containsMixedTypes="1" containsNumber="1" containsInteger="1" minValue="0" maxValue="0"/>
    </cacheField>
    <cacheField name="Validación_Cumplimiento" numFmtId="10">
      <sharedItems containsMixedTypes="1" containsNumber="1" containsInteger="1" minValue="0" maxValue="0"/>
    </cacheField>
    <cacheField name="Llave_Rta_Periodo" numFmtId="10">
      <sharedItems/>
    </cacheField>
    <cacheField name="Resumen_Evidencias_2020" numFmtId="10">
      <sharedItems longText="1"/>
    </cacheField>
    <cacheField name="Reporte_Avance_ENERO_2020" numFmtId="1">
      <sharedItems longText="1"/>
    </cacheField>
    <cacheField name="Reporte_Avance_FEBRERO_2020" numFmtId="0">
      <sharedItems/>
    </cacheField>
    <cacheField name="Reporte_Avance_MARZO_2020" numFmtId="0">
      <sharedItems/>
    </cacheField>
    <cacheField name="Reporte_Avance_ABRIL_2020" numFmtId="0">
      <sharedItems/>
    </cacheField>
    <cacheField name="Reporte_Avance_MAYO_2020" numFmtId="0">
      <sharedItems/>
    </cacheField>
    <cacheField name="Reporte_Avance_JUNIO_2020" numFmtId="0">
      <sharedItems/>
    </cacheField>
    <cacheField name="Reporte_Avance_JULIO_2020" numFmtId="0">
      <sharedItems/>
    </cacheField>
    <cacheField name="Reporte_Avance_AGOSTO_2020" numFmtId="0">
      <sharedItems/>
    </cacheField>
    <cacheField name="Reporte_Avance_SEPTIEMBRE_2020" numFmtId="0">
      <sharedItems/>
    </cacheField>
    <cacheField name="Reporte_Avance_OCTUBRE_2020" numFmtId="49">
      <sharedItems/>
    </cacheField>
    <cacheField name="Reporte_Avance_NOVIEMBRE_2020" numFmtId="0">
      <sharedItems/>
    </cacheField>
    <cacheField name="Reporte_Avance_DICIEMBRE_2020" numFmtId="0">
      <sharedItems/>
    </cacheField>
    <cacheField name="ANALISIS_CUALITATIVO_OAP_2020" numFmtId="164">
      <sharedItems/>
    </cacheField>
    <cacheField name="Avance_PEI_2019" numFmtId="0" formula="'%_Avance_Ratio_AÑO'/RATIO_ACT" databaseField="0"/>
  </cacheFields>
  <extLst>
    <ext xmlns:x14="http://schemas.microsoft.com/office/spreadsheetml/2009/9/main" uri="{725AE2AE-9491-48be-B2B4-4EB974FC3084}">
      <x14:pivotCacheDefinition pivotCacheId="1382438696"/>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9.481182407406" createdVersion="6" refreshedVersion="6" minRefreshableVersion="3" recordCount="236" xr:uid="{ED61D6E9-E1B5-4248-A518-32BC9730A947}">
  <cacheSource type="worksheet">
    <worksheetSource ref="B1:K264" sheet="CapturaAvancePeriodo_202002"/>
  </cacheSource>
  <cacheFields count="10">
    <cacheField name="Fecha" numFmtId="182">
      <sharedItems containsSemiMixedTypes="0" containsNonDate="0" containsDate="1" containsString="0" minDate="2020-03-04T14:30:52" maxDate="2020-03-06T15:42:16"/>
    </cacheField>
    <cacheField name="Dependencia" numFmtId="0">
      <sharedItems count="8">
        <s v="Delegatura_de_Concesiones_e_Infraestructura"/>
        <s v="Delegatura_de_Protección_al_Usuario"/>
        <s v="Delegatura_de_Puertos"/>
        <s v="Delegatura_de_Transito_y_Transporte_Terrestre_Automotor"/>
        <s v="Oficina_Asesora_Jurídica"/>
        <s v="Oficina_de_Control_Interno"/>
        <s v="Oficina_de_Tecnologías_de_la_Información_y_las_Comunicaciones"/>
        <s v="Secretaria_General"/>
      </sharedItems>
    </cacheField>
    <cacheField name="Grupo_Dependencia" numFmtId="0">
      <sharedItems count="23">
        <s v="Despacho_del_Delegado_de_Concesiones_e_Infraestructura"/>
        <s v="Dirección_de_Promoción_y_Prevención_Concesiones_e_Infraestructura"/>
        <s v="Dirección_de_Investigaciones_de_Concesiones_e_Infraestructura"/>
        <s v="Despacho_del_Delegado_de_Protección_al_Usuario"/>
        <s v="Grupo_de_Promoción_y_Prevención_de_Protección_al_Usuario"/>
        <s v="Dirección_de_Investigaciones_de_Protección_al_Usuario"/>
        <s v="Despacho_del_Delegado_de_Puertos"/>
        <s v="Dirección_de_Promoción_y_Prevención_de_Puertos"/>
        <s v="Dirección_de_Investigaciones_de_Puertos"/>
        <s v="Dirección_de_Promoción_y_Prevención_Transito_y_Transporte_Terrestre_Automotor"/>
        <s v="Despacho_del_Delegado_de_Transito_y_Transporte_Terrestre_Automotor"/>
        <s v="Oficina_Asesora_Jurídica"/>
        <s v="Grupo_del_Centro_de_Arbitraje_Conciliación_y_Amigable_Composición"/>
        <s v="Grupo_de_Cobro_Coactivo"/>
        <s v="Oficina_de_Control_Interno"/>
        <s v="Oficina_de_Tecnologías_de_la_Información_y_las_Comunicaciones"/>
        <s v="Dirección_Administrativa"/>
        <s v="Dirección_Financiera"/>
        <s v="Grupo_de_Atención_al_Ciudadano"/>
        <s v="Grupo_Control_Interno_Disciplinario"/>
        <s v="Grupo_Talento_Humano"/>
        <s v="Secretaria_General"/>
        <s v="Apoyo_a_la_Gestión_Administrativa"/>
      </sharedItems>
    </cacheField>
    <cacheField name="Cod_Actividad" numFmtId="0">
      <sharedItems/>
    </cacheField>
    <cacheField name="Etapa" numFmtId="0">
      <sharedItems/>
    </cacheField>
    <cacheField name="Periodo" numFmtId="0">
      <sharedItems/>
    </cacheField>
    <cacheField name="Proyectado_Periodo (Actualización)" numFmtId="0">
      <sharedItems containsMixedTypes="1" containsNumber="1" containsInteger="1" minValue="1" maxValue="1737969353"/>
    </cacheField>
    <cacheField name="Valor_Avance" numFmtId="0">
      <sharedItems containsMixedTypes="1" containsNumber="1" minValue="1" maxValue="2900893790.1900001"/>
    </cacheField>
    <cacheField name="Evidencia_Avance_Periodo" numFmtId="0">
      <sharedItems longText="1"/>
    </cacheField>
    <cacheField name="Reporta_@_Usuario" numFmtId="0">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940.901277546298" createdVersion="6" refreshedVersion="6" minRefreshableVersion="3" recordCount="295" xr:uid="{FEB6E13E-2779-4BAE-8924-4AB104054D2F}">
  <cacheSource type="worksheet">
    <worksheetSource ref="B2:CT297" sheet="BD_Seguimiento_OAP" r:id="rId2"/>
  </cacheSource>
  <cacheFields count="98">
    <cacheField name="No." numFmtId="0">
      <sharedItems containsSemiMixedTypes="0" containsString="0" containsNumber="1" containsInteger="1" minValue="1" maxValue="295"/>
    </cacheField>
    <cacheField name="PND_OBJETIVOS" numFmtId="0">
      <sharedItems/>
    </cacheField>
    <cacheField name="COD_OBJETIVOS_ESTRATEGICOS_PEI" numFmtId="0">
      <sharedItems count="5">
        <s v="OE1"/>
        <s v="OE4"/>
        <s v="OE3"/>
        <s v="OE5"/>
        <s v="OE2"/>
      </sharedItems>
    </cacheField>
    <cacheField name="OBJETIVOS_ESTRATEGICOS_PEI" numFmtId="0">
      <sharedItems count="5">
        <s v="Fortalecer la Vigilancia."/>
        <s v="Fortalecer la presencia en las regionales."/>
        <s v="Brindar Protección a los Usuarios"/>
        <s v="Fortalecimiento Institucional"/>
        <s v="Fortalecer las Tecnologías de la Información y las Telecomunicaciones."/>
      </sharedItems>
    </cacheField>
    <cacheField name="Actividad_en_Uso" numFmtId="0">
      <sharedItems/>
    </cacheField>
    <cacheField name="PEI_PROYECTO" numFmtId="0">
      <sharedItems count="13">
        <s v="10. Plan de Acción Institucional - PAI"/>
        <s v="12. Política Operacional"/>
        <s v="2. Accesibilidad"/>
        <s v="1. Campañas de Prevención y Promoción para la formalización."/>
        <s v="9. Súper Regiones"/>
        <s v="8. Promoción y Consolidación de  la Protección de los Derechos de los Usuarios "/>
        <s v="11. Investigaciones"/>
        <s v="3. Sensibilización en materia de derechos y deberes en el sector transporte"/>
        <s v="4. Biblioteca Jurídica Digital de la ST - Compilación de normas, jurisprudencia y doctrina de asuntos jurídicos relacionados con las funciones de la Superintendencia de Transporte"/>
        <s v="10. Fortalecimiento Intitucional"/>
        <s v="6. Implementación Sistema Único de Trámites "/>
        <s v="7. Implementación  sistema de gestión documental o actualizar el actual."/>
        <s v="5. Juventud y Meritocracia para la SuperTransporte "/>
      </sharedItems>
    </cacheField>
    <cacheField name="PLAN_ANUAL_OAP" numFmtId="0">
      <sharedItems count="2">
        <s v="PAI"/>
        <s v="PEI"/>
      </sharedItems>
    </cacheField>
    <cacheField name="COD_PLAN_OAP" numFmtId="0">
      <sharedItems/>
    </cacheField>
    <cacheField name=" NOMBRE_PLAN_OAP" numFmtId="0">
      <sharedItems count="18">
        <s v="2. Plan de Acción Institucional - PAI"/>
        <s v=" 1. Plan Estratégico Institucional - PEI"/>
        <s v="4. Plan Anual de Adquisiciones  - PAA (Planeación)"/>
        <s v="11. Plan Anticorrupción y de Atención al Ciudadano  (Planeación) - PAAC"/>
        <s v="15. Plan de Participación Ciudadano"/>
        <s v="14. Plan de Seguridad y Privacidad de la Información (Informatica)"/>
        <s v="12. Plan Estratégico de Tecnologías de la Información y las Comunicaciones - PETIC (Informatica)"/>
        <s v="13. Plan de Tratamiento de Riesgos de Seguridad y Privacidad de la Información (Informatica)"/>
        <s v="17. Plan de Mantenimiento de Servicios Tecnologicos (Informatica)"/>
        <s v="18. Plan Anual de Austeridad y Gestión Ambiental (Ambiental)"/>
        <s v="16. Plan de Conservación Documental y Preservación Digital (Gestión Documental)"/>
        <s v="3. Plan Institucional de Archivos de la Entidad -PINAR (Gestión Documental)"/>
        <s v="8. Plan Institucional de Capacitación  (Talento Humano) - PIC"/>
        <s v="7. Plan Estratégico de Talento Humano  (Talento Humano)"/>
        <s v="9. Plan de Bienestar e Incentivos  (Talento Humano)"/>
        <s v="10. Plan de Trabajo Anual en Seguridad y Salud en el Trabajo  (Talento Humano) - SST"/>
        <s v="6. Plan de Previsión de Recursos Humanos  (Talento Humano)"/>
        <s v="5. Plan Anual de Vacantes (Talento Humano)"/>
      </sharedItems>
    </cacheField>
    <cacheField name="COMPONENTE" numFmtId="0">
      <sharedItems count="37">
        <s v="Seguimiento_Solicitudes"/>
        <s v="Investigaciones"/>
        <s v="PEI_13 - Planes de Prevención"/>
        <s v="PEI_02 - Accesibilidad"/>
        <s v="Gestión_PQRS"/>
        <s v="PyP_Divulgación"/>
        <s v="PyP_Campañas de Promoción y Capacitación"/>
        <s v="PyP_Plan de Prevención"/>
        <s v="PyP_Actualización Registro de vigilados"/>
        <s v="PyP_Vigilancia Subjetiva"/>
        <s v="PyP_Fusiones, Escisiones y Transformaciones"/>
        <s v="PyP_Vigilancia Previa"/>
        <s v="Averiguación_Preliminar"/>
        <s v="PEI_01 - Campañas de Prevención y Promoción para la formalización."/>
        <s v="PEI_09 - Súper Regiones"/>
        <s v="PEI_08 - Promoción y Consolidación de  la Protección de los Derechos de los Usuarios "/>
        <s v="PEI_11 - Investigaciones"/>
        <s v="Inmovilizaciones"/>
        <s v="Gestión"/>
        <s v="PEI_03 - Sensibilización en materia de derechos y deberes en el sector transporte"/>
        <s v="Operacional"/>
        <s v="Boletín jurídico del Sector Transporte"/>
        <s v="PEI_04 - Biblioteca Jurídica Digital de la ST"/>
        <s v="1. Adquisiciones"/>
        <s v="5. Plan Anticorrupción y de Atención al Ciudadano - PAAC"/>
        <s v="6. Plan de Participación Ciudadano - PPC"/>
        <s v="Estratégico"/>
        <s v="PEI_10 - Fortalecimiento Institucional"/>
        <s v="PEI_06 - Implementación Sistema Único de Trámites "/>
        <s v="PEI_07 - Implementación  sistema de gestión documental o actualizar el actual."/>
        <s v="PEI_11 - Reestructuración del sistema de ingreso de información de fuentes externas"/>
        <s v="4. Tecnologías de la Información y las Comunicaciones"/>
        <s v="Atención"/>
        <s v="2. Gestión Documental"/>
        <s v="PEI_05 - Juventud y Meritocracia para la SuperTransporte "/>
        <s v="3. Talento Humano"/>
        <s v="IUIT" u="1"/>
      </sharedItems>
    </cacheField>
    <cacheField name="COD_META/PRODUCTO" numFmtId="0">
      <sharedItems/>
    </cacheField>
    <cacheField name="META/PRODUCTO" numFmtId="0">
      <sharedItems/>
    </cacheField>
    <cacheField name="COD_ACTIVIDADES" numFmtId="0">
      <sharedItems/>
    </cacheField>
    <cacheField name="ACTIVIDAD" numFmtId="0">
      <sharedItems longText="1"/>
    </cacheField>
    <cacheField name="COD_DEPENDENCIA" numFmtId="0">
      <sharedItems/>
    </cacheField>
    <cacheField name="DEPENDENCIA" numFmtId="0">
      <sharedItems/>
    </cacheField>
    <cacheField name="COD_GRUPO_DEPENDENCIA" numFmtId="0">
      <sharedItems/>
    </cacheField>
    <cacheField name="GRUPO_DEPENDENCIA" numFmtId="0">
      <sharedItems/>
    </cacheField>
    <cacheField name="COD_LIDER_DEPENDENCIA" numFmtId="0">
      <sharedItems/>
    </cacheField>
    <cacheField name="LIDER_DEPENDENCIA" numFmtId="0">
      <sharedItems/>
    </cacheField>
    <cacheField name="TIPO_DEPENDENCIA" numFmtId="0">
      <sharedItems/>
    </cacheField>
    <cacheField name="DIRECCIONES" numFmtId="0">
      <sharedItems/>
    </cacheField>
    <cacheField name="PROYECTO_FINANCIAMIENTO" numFmtId="0">
      <sharedItems/>
    </cacheField>
    <cacheField name="COD_RUBRO_GRAL" numFmtId="0">
      <sharedItems containsBlank="1"/>
    </cacheField>
    <cacheField name="COD_Actividad_ProyINV" numFmtId="0">
      <sharedItems containsBlank="1"/>
    </cacheField>
    <cacheField name="APROPIACION_VIGENTE_DEP.GSTO_2020" numFmtId="181">
      <sharedItems containsString="0" containsBlank="1" containsNumber="1" containsInteger="1" minValue="0" maxValue="2414000000"/>
    </cacheField>
    <cacheField name="VIGENCIAS_FUTURAS_COMPROMETIDAS_2020" numFmtId="0">
      <sharedItems containsString="0" containsBlank="1" containsNumber="1" containsInteger="1" minValue="0" maxValue="2499000000"/>
    </cacheField>
    <cacheField name="APROPIACION_VIGENTE_Compromisos_2020" numFmtId="0">
      <sharedItems containsNonDate="0" containsString="0" containsBlank="1"/>
    </cacheField>
    <cacheField name="DIMENSION DE MI PG" numFmtId="0">
      <sharedItems/>
    </cacheField>
    <cacheField name="POLITICA DE LA DIMENSION DE MIPG" numFmtId="0">
      <sharedItems/>
    </cacheField>
    <cacheField name="Meta_PEI_CUATRENIO" numFmtId="0">
      <sharedItems containsBlank="1" containsMixedTypes="1" containsNumber="1" containsInteger="1" minValue="0" maxValue="1"/>
    </cacheField>
    <cacheField name="Meta_PEI_2020" numFmtId="0">
      <sharedItems containsString="0" containsBlank="1" containsNumber="1" minValue="0" maxValue="0.88"/>
    </cacheField>
    <cacheField name="Meta_PEI_20202" numFmtId="0">
      <sharedItems containsString="0" containsBlank="1" containsNumber="1" minValue="0" maxValue="0.34"/>
    </cacheField>
    <cacheField name="Meta_PEI_2021" numFmtId="0">
      <sharedItems containsString="0" containsBlank="1" containsNumber="1" minValue="0" maxValue="0.33"/>
    </cacheField>
    <cacheField name="Meta_PEI_2022" numFmtId="0">
      <sharedItems containsString="0" containsBlank="1" containsNumber="1" minValue="0" maxValue="0.25"/>
    </cacheField>
    <cacheField name="TOTAL_PEI" numFmtId="0">
      <sharedItems containsSemiMixedTypes="0" containsString="0" containsNumber="1" minValue="0" maxValue="1"/>
    </cacheField>
    <cacheField name="Meta Anual 2020" numFmtId="0">
      <sharedItems containsMixedTypes="1" containsNumber="1" minValue="0" maxValue="52000"/>
    </cacheField>
    <cacheField name="FORMULA DEL INDICADOR" numFmtId="0">
      <sharedItems/>
    </cacheField>
    <cacheField name="PERIODICIDAD" numFmtId="0">
      <sharedItems/>
    </cacheField>
    <cacheField name="Fecha_Inicial" numFmtId="14">
      <sharedItems containsSemiMixedTypes="0" containsNonDate="0" containsDate="1" containsString="0" minDate="2020-01-01T00:00:00" maxDate="2020-12-02T00:00:00"/>
    </cacheField>
    <cacheField name="Fecha_Final" numFmtId="14">
      <sharedItems containsSemiMixedTypes="0" containsNonDate="0" containsDate="1" containsString="0" minDate="2020-01-30T00:00:00" maxDate="2021-01-01T00:00:00"/>
    </cacheField>
    <cacheField name="INICIO DEL PLAN" numFmtId="0">
      <sharedItems containsSemiMixedTypes="0" containsString="0" containsNumber="1" containsInteger="1" minValue="1" maxValue="12"/>
    </cacheField>
    <cacheField name="No._Meses" numFmtId="164">
      <sharedItems containsSemiMixedTypes="0" containsString="0" containsNumber="1" containsInteger="1" minValue="1" maxValue="12"/>
    </cacheField>
    <cacheField name="DURACIÓN DEL PLAN" numFmtId="0">
      <sharedItems containsSemiMixedTypes="0" containsString="0" containsNumber="1" minValue="0" maxValue="12.166666666666666"/>
    </cacheField>
    <cacheField name="Periodo_Inicio" numFmtId="177">
      <sharedItems/>
    </cacheField>
    <cacheField name="Periodo_Cierre" numFmtId="177">
      <sharedItems count="13">
        <s v="Diciembre"/>
        <s v="Junio"/>
        <s v="Noviembre"/>
        <s v="Marzo"/>
        <s v="Octubre"/>
        <s v="Abril"/>
        <s v="Septiembre"/>
        <s v="Julio"/>
        <s v="Enero"/>
        <s v="Mayo"/>
        <e v="#REF!" u="1"/>
        <s v="Febrero" u="1"/>
        <s v="Agosto" u="1"/>
      </sharedItems>
    </cacheField>
    <cacheField name="Cierre_Actividad" numFmtId="0">
      <sharedItems/>
    </cacheField>
    <cacheField name="RATIO_ACT" numFmtId="178">
      <sharedItems containsSemiMixedTypes="0" containsString="0" containsNumber="1" minValue="2.8571428571428571E-3" maxValue="0.05"/>
    </cacheField>
    <cacheField name="ETAPA" numFmtId="10">
      <sharedItems/>
    </cacheField>
    <cacheField name="Ene" numFmtId="0">
      <sharedItems containsSemiMixedTypes="0" containsString="0" containsNumber="1" minValue="0" maxValue="6328663000"/>
    </cacheField>
    <cacheField name="Feb" numFmtId="0">
      <sharedItems containsSemiMixedTypes="0" containsString="0" containsNumber="1" minValue="0" maxValue="9123961209"/>
    </cacheField>
    <cacheField name="Mar" numFmtId="0">
      <sharedItems containsSemiMixedTypes="0" containsString="0" containsNumber="1" minValue="0" maxValue="9309934000"/>
    </cacheField>
    <cacheField name="Abr" numFmtId="0">
      <sharedItems containsSemiMixedTypes="0" containsString="0" containsNumber="1" minValue="0" maxValue="5177997000.0000019"/>
    </cacheField>
    <cacheField name="May" numFmtId="0">
      <sharedItems containsSemiMixedTypes="0" containsString="0" containsNumber="1" minValue="0" maxValue="4236543000.000001"/>
    </cacheField>
    <cacheField name="Jun" numFmtId="0">
      <sharedItems containsString="0" containsBlank="1" containsNumber="1" minValue="0" maxValue="2615150000.0000052"/>
    </cacheField>
    <cacheField name="Jul" numFmtId="0">
      <sharedItems containsSemiMixedTypes="0" containsString="0" containsNumber="1" minValue="0" maxValue="2772058999.9999995"/>
    </cacheField>
    <cacheField name="Ago" numFmtId="0">
      <sharedItems containsString="0" containsBlank="1" containsNumber="1" minValue="0" maxValue="2675102551"/>
    </cacheField>
    <cacheField name="Sep" numFmtId="0">
      <sharedItems containsSemiMixedTypes="0" containsString="0" containsNumber="1" minValue="0" maxValue="2667452999.9999995"/>
    </cacheField>
    <cacheField name="Oct" numFmtId="0">
      <sharedItems containsSemiMixedTypes="0" containsString="0" containsNumber="1" minValue="0" maxValue="2615150000.0000052"/>
    </cacheField>
    <cacheField name="Nov" numFmtId="0">
      <sharedItems containsSemiMixedTypes="0" containsString="0" containsNumber="1" minValue="0" maxValue="4027331000.0000005"/>
    </cacheField>
    <cacheField name="Dic" numFmtId="0">
      <sharedItems containsSemiMixedTypes="0" containsString="0" containsNumber="1" minValue="0" maxValue="7060905000.0000038"/>
    </cacheField>
    <cacheField name="TOTAL_PLANEADO_2020" numFmtId="0">
      <sharedItems containsSemiMixedTypes="0" containsString="0" containsNumber="1" minValue="0" maxValue="51256940000.000015"/>
    </cacheField>
    <cacheField name="ETAPA2" numFmtId="10">
      <sharedItems/>
    </cacheField>
    <cacheField name="Ene2" numFmtId="0">
      <sharedItems containsSemiMixedTypes="0" containsString="0" containsNumber="1" minValue="0" maxValue="7540524444.5299997"/>
    </cacheField>
    <cacheField name="Feb2" numFmtId="0">
      <sharedItems containsSemiMixedTypes="0" containsString="0" containsNumber="1" minValue="0" maxValue="2900893790.1900001"/>
    </cacheField>
    <cacheField name="Mar2" numFmtId="0">
      <sharedItems containsSemiMixedTypes="0" containsString="0" containsNumber="1" minValue="0" maxValue="3324117064"/>
    </cacheField>
    <cacheField name="Abr2" numFmtId="0">
      <sharedItems containsNonDate="0" containsString="0" containsBlank="1"/>
    </cacheField>
    <cacheField name="May2" numFmtId="0">
      <sharedItems containsNonDate="0" containsString="0" containsBlank="1"/>
    </cacheField>
    <cacheField name="Jun2" numFmtId="0">
      <sharedItems containsNonDate="0" containsString="0" containsBlank="1"/>
    </cacheField>
    <cacheField name="Jul2" numFmtId="0">
      <sharedItems containsNonDate="0" containsString="0" containsBlank="1"/>
    </cacheField>
    <cacheField name="Ago2" numFmtId="0">
      <sharedItems containsNonDate="0" containsString="0" containsBlank="1"/>
    </cacheField>
    <cacheField name="Sep2" numFmtId="0">
      <sharedItems containsNonDate="0" containsString="0" containsBlank="1"/>
    </cacheField>
    <cacheField name="Oct2" numFmtId="0">
      <sharedItems containsNonDate="0" containsString="0" containsBlank="1"/>
    </cacheField>
    <cacheField name="Nov2" numFmtId="0">
      <sharedItems containsNonDate="0" containsString="0" containsBlank="1"/>
    </cacheField>
    <cacheField name="Dic2" numFmtId="0">
      <sharedItems containsNonDate="0" containsString="0" containsBlank="1"/>
    </cacheField>
    <cacheField name="TOTAL_EJECUCION_2020" numFmtId="0">
      <sharedItems containsSemiMixedTypes="0" containsString="0" containsNumber="1" minValue="0" maxValue="13765535298.719999"/>
    </cacheField>
    <cacheField name="%_CUMPLIMIENTO_AÑO" numFmtId="0">
      <sharedItems containsSemiMixedTypes="0" containsString="0" containsNumber="1" minValue="0" maxValue="1.1666666666666667"/>
    </cacheField>
    <cacheField name="PROYECTADO_CORTE" numFmtId="0">
      <sharedItems containsSemiMixedTypes="0" containsString="0" containsNumber="1" minValue="0" maxValue="21542871981"/>
    </cacheField>
    <cacheField name="%_CUMPLIMIENTO_Corte" numFmtId="0">
      <sharedItems containsSemiMixedTypes="0" containsString="0" containsNumber="1" minValue="0" maxValue="3.4999999999999996"/>
    </cacheField>
    <cacheField name="%_Avance_Ratio_AÑO" numFmtId="171">
      <sharedItems containsSemiMixedTypes="0" containsString="0" containsNumber="1" minValue="0" maxValue="0.05"/>
    </cacheField>
    <cacheField name="%_Avance_Ratio_Corte" numFmtId="171">
      <sharedItems containsSemiMixedTypes="0" containsString="0" containsNumber="1" minValue="0" maxValue="0.05"/>
    </cacheField>
    <cacheField name="Estado_Cumplimiento" numFmtId="10">
      <sharedItems/>
    </cacheField>
    <cacheField name="Validación_Cumplimiento" numFmtId="10">
      <sharedItems/>
    </cacheField>
    <cacheField name="Resumen_Evidencias_2020" numFmtId="0">
      <sharedItems longText="1"/>
    </cacheField>
    <cacheField name="Reporte_Avance_ENERO_2020" numFmtId="49">
      <sharedItems longText="1"/>
    </cacheField>
    <cacheField name="Reporte_Avance_FEBRERO_2020" numFmtId="49">
      <sharedItems longText="1"/>
    </cacheField>
    <cacheField name="Reporte_Avance_MARZO_2020" numFmtId="0">
      <sharedItems longText="1"/>
    </cacheField>
    <cacheField name="Reporte_Avance_ABRIL_2020" numFmtId="0">
      <sharedItems/>
    </cacheField>
    <cacheField name="Reporte_Avance_MAYO_2020" numFmtId="0">
      <sharedItems/>
    </cacheField>
    <cacheField name="Reporte_Avance_JUNIO_2020" numFmtId="0">
      <sharedItems/>
    </cacheField>
    <cacheField name="Reporte_Avance_JULIO_2020" numFmtId="0">
      <sharedItems/>
    </cacheField>
    <cacheField name="Reporte_Avance_AGOSTO_2020" numFmtId="0">
      <sharedItems/>
    </cacheField>
    <cacheField name="Reporte_Avance_SEPTIEMBRE_2020" numFmtId="0">
      <sharedItems/>
    </cacheField>
    <cacheField name="Reporte_Avance_OCTUBRE_2020" numFmtId="49">
      <sharedItems/>
    </cacheField>
    <cacheField name="Reporte_Avance_NOVIEMBRE_2020" numFmtId="0">
      <sharedItems/>
    </cacheField>
    <cacheField name="Reporte_Avance_DICIEMBRE_2020" numFmtId="0">
      <sharedItems/>
    </cacheField>
    <cacheField name="ANALISIS_CUALITATIVO_OAP_2020" numFmtId="0">
      <sharedItems longText="1"/>
    </cacheField>
    <cacheField name="%_Cumplimiento_Actividades_PAI" numFmtId="0" formula="'%_Avance_Ratio_AÑO'/RATIO_ACT" databaseField="0"/>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942.764803240738" createdVersion="6" refreshedVersion="6" minRefreshableVersion="3" recordCount="295" xr:uid="{EE6335B3-134B-4BFB-8863-9D1092FDE9C6}">
  <cacheSource type="worksheet">
    <worksheetSource ref="A2:CT297" sheet="BD_Seguimiento_OAP" r:id="rId2"/>
  </cacheSource>
  <cacheFields count="99">
    <cacheField name="LLAVE_Avance_Periodo" numFmtId="0">
      <sharedItems/>
    </cacheField>
    <cacheField name="No." numFmtId="0">
      <sharedItems containsSemiMixedTypes="0" containsString="0" containsNumber="1" containsInteger="1" minValue="1" maxValue="295"/>
    </cacheField>
    <cacheField name="PND_OBJETIVOS" numFmtId="0">
      <sharedItems/>
    </cacheField>
    <cacheField name="COD_OBJETIVOS_ESTRATEGICOS_PEI" numFmtId="0">
      <sharedItems count="5">
        <s v="OE1"/>
        <s v="OE4"/>
        <s v="OE3"/>
        <s v="OE5"/>
        <s v="OE2"/>
      </sharedItems>
    </cacheField>
    <cacheField name="OBJETIVOS_ESTRATEGICOS_PEI" numFmtId="0">
      <sharedItems count="5">
        <s v="Fortalecer la Vigilancia."/>
        <s v="Fortalecer la presencia en las regionales."/>
        <s v="Brindar Protección a los Usuarios"/>
        <s v="Fortalecimiento Institucional"/>
        <s v="Fortalecer las Tecnologías de la Información y las Telecomunicaciones."/>
      </sharedItems>
    </cacheField>
    <cacheField name="Actividad_en_Uso" numFmtId="0">
      <sharedItems/>
    </cacheField>
    <cacheField name="PEI_PROYECTO" numFmtId="0">
      <sharedItems/>
    </cacheField>
    <cacheField name="PLAN_ANUAL_OAP" numFmtId="0">
      <sharedItems count="2">
        <s v="PAI"/>
        <s v="PEI"/>
      </sharedItems>
    </cacheField>
    <cacheField name="COD_PLAN_OAP" numFmtId="0">
      <sharedItems/>
    </cacheField>
    <cacheField name=" NOMBRE_PLAN_OAP" numFmtId="0">
      <sharedItems/>
    </cacheField>
    <cacheField name="COMPONENTE" numFmtId="0">
      <sharedItems/>
    </cacheField>
    <cacheField name="COD_META/PRODUCTO" numFmtId="0">
      <sharedItems count="139">
        <s v="DCI-E_01"/>
        <s v="DCI-E_02"/>
        <s v="DCI-E_03"/>
        <s v="DCI-E_04"/>
        <s v="DCI-E_05"/>
        <s v="DCI-E_06"/>
        <s v="DCI-E_07"/>
        <s v="DCI-E_08"/>
        <s v="DCI-E_09"/>
        <s v="DCI-E_10"/>
        <s v="DCI-E_11"/>
        <s v="DCI-E_12"/>
        <s v="DCI-E_13"/>
        <s v="DCI-E_14"/>
        <s v="DCI-E_15"/>
        <s v="DCI-E_16"/>
        <s v="DP-E_01"/>
        <s v="DP-E_02"/>
        <s v="DP-E_03"/>
        <s v="DP-E_04"/>
        <s v="DP-E_05"/>
        <s v="DP-E_06"/>
        <s v="DP-E_07"/>
        <s v="DP-E_08"/>
        <s v="DP-E_09"/>
        <s v="DP-E_10"/>
        <s v="DP-E_11"/>
        <s v="DP-E_12"/>
        <s v="DP-E_13"/>
        <s v="DP-E_14"/>
        <s v="DP-E_15"/>
        <s v="DP-E_16"/>
        <s v="DPU-E_01"/>
        <s v="DPU-E_02"/>
        <s v="DPU-E_04"/>
        <s v="DPU-E_05"/>
        <s v="DPU-E_06"/>
        <s v="DPU-E_07"/>
        <s v="DPU-E_08"/>
        <s v="DPU-E_09"/>
        <s v="DPU-E_10"/>
        <s v="DPU-E_11"/>
        <s v="DPU-E_12"/>
        <s v="DTTTA-E_01"/>
        <s v="DTTTA-E_02"/>
        <s v="DTTTA-E_03"/>
        <s v="DTTTA-E_04"/>
        <s v="DTTTA-E_05"/>
        <s v="DTTTA-E_06"/>
        <s v="DTTTA-E_07"/>
        <s v="DTTTA-E_08"/>
        <s v="DTTTA-E_09"/>
        <s v="DTTTA-E_10"/>
        <s v="DTTTA-E_11"/>
        <s v="DTTTA-E_12"/>
        <s v="DTTTA-E_13"/>
        <s v="DTTTA-E_14"/>
        <s v="DTTTA-E_15"/>
        <s v="DTTTA-E_16"/>
        <s v="DTTTA-E_17"/>
        <s v="DTTTA-E_18"/>
        <s v="DSI-E_01"/>
        <s v="DSI-E_02"/>
        <s v="DSI-E_03"/>
        <s v="DSI-E_04"/>
        <s v="DSI-E_05"/>
        <s v="OAJ-E_01"/>
        <s v="OAJ-E_02"/>
        <s v="OAJ-E_03"/>
        <s v="OAJ-E_04"/>
        <s v="OAJ-E_05"/>
        <s v="OAJ-E_06"/>
        <s v="OAJ-E_07"/>
        <s v="OAJ-E_08"/>
        <s v="OAJ-E_09"/>
        <s v="OAJ-E_10"/>
        <s v="OAJ-E_11"/>
        <s v="OAP-E_01"/>
        <s v="OAP-E_02"/>
        <s v="OAP-E_03"/>
        <s v="OAP-E_04"/>
        <s v="OAP-E_05"/>
        <s v="OAP-E_06"/>
        <s v="OAP-E_07"/>
        <s v="OAP-E_08"/>
        <s v="OCI-E_01"/>
        <s v="OCI-E_02"/>
        <s v="OTIC-E_01"/>
        <s v="OTIC-E_02"/>
        <s v="OTIC-E_03"/>
        <s v="OTIC-E_04"/>
        <s v="OTIC-E_05"/>
        <s v="OTIC-E_06"/>
        <s v="OTIC-E_07"/>
        <s v="OTIC-E_08"/>
        <s v="OTIC-E_09"/>
        <s v="OTIC-E_10"/>
        <s v="OTIC-E_11"/>
        <s v="SG-DA-E_01"/>
        <s v="SG-DA-E_02"/>
        <s v="SG-DA-E_03"/>
        <s v="SG-DA-E_04"/>
        <s v="SG-DA-E_05"/>
        <s v="SG-N-E_01"/>
        <s v="SG-N-E_02"/>
        <s v="SG-N-E_03"/>
        <s v="SG-GD-E_01"/>
        <s v="SG-GD-E_02"/>
        <s v="SG-GD-E_03"/>
        <s v="SG-AC-E_01"/>
        <s v="SG-AC-E_02"/>
        <s v="SG-CID-E_01"/>
        <s v="SG-CID-E_02"/>
        <s v="SG-TH-E_01"/>
        <s v="SG-TH-E_02"/>
        <s v="SG-TH-E_03"/>
        <s v="SG-TH-E_04"/>
        <s v="SG-DF-E_01"/>
        <s v="SG-DF-E_02"/>
        <s v="SG-DF-E_03"/>
        <s v="SG-DF-E_04"/>
        <s v="SG-DF-E_05"/>
        <s v="SG-DF-E_06"/>
        <s v="SG-SG-E_01"/>
        <s v="SG-SG-E_02"/>
        <s v="SG-SG-E_04"/>
        <s v="SG-SG-E_05"/>
        <s v="SG-CID-E_03" u="1"/>
        <s v="SG-TH-E_07" u="1"/>
        <s v="DPU-E_03" u="1"/>
        <s v="OAJ-E_12" u="1"/>
        <s v="SG-TH-E_05" u="1"/>
        <s v="DCI-E_17" u="1"/>
        <s v="OAJ-E_13" u="1"/>
        <s v="OAP-E_09" u="1"/>
        <s v="SG-TH-E_06" u="1"/>
        <s v="SG-GD-E_04" u="1"/>
        <s v="DSI-E_06" u="1"/>
        <s v="SG-SG-E_03" u="1"/>
      </sharedItems>
    </cacheField>
    <cacheField name="META/PRODUCTO" numFmtId="0">
      <sharedItems count="115">
        <s v="1. Resolver Solicitudes y/o Radicaciones allegadas a la Dependencia"/>
        <s v="3. Resolver Actuaciones Administrativas anterior a Decreto 2409"/>
        <s v="4. Resolver Actuaciones Administrativas 2da Instancia - Decreto 2409"/>
        <s v="5. Piloto de Índices de Servicios para Supervisión Inteligente en Concesiones e Infraestructura"/>
        <s v="6. Expedición, Publicación y Divulgación de los criterios de Supervisión de Accesibilidad"/>
        <s v="A. Peticiones, Quejas, Reclamos y Solicitudes."/>
        <s v="1. Divulgación"/>
        <s v="2. Campañas de Promoción y Capacitación"/>
        <s v="3. Planes de Prevención"/>
        <s v="4. Actualización Registro de vigilados"/>
        <s v="5. Vigilancia Subjetiva"/>
        <s v="6. Fusiones, Escisiones y Transformaciones"/>
        <s v="7. Vigilancia Previa"/>
        <s v="B. Resolver Análisis y/o Estudio de Averiguaciones Preliminares"/>
        <s v="C. Resolver Actuaciones Administrativas dentro del Término - Decreto 2409"/>
        <s v="2. Resolver Actuaciones Administrativas anterior a Decreto 2409"/>
        <s v="3. Resolver Actuaciones Administrativas 2da Instancia - Decreto 2409"/>
        <s v="4. Auditoria Forense a Sociedades Portuarias"/>
        <s v="5. Indicadores de Eficiencia Portuaria"/>
        <s v="2. Resolver Actuaciones Administrativas 2da Instancia - Decreto 2409"/>
        <s v="3. Efectuar presencia regional"/>
        <s v="4. Fortalecer Regiones y Oficinas Aperturadas por la ST."/>
        <s v="2. Resolver Procesos Administrativos - Anterior a Decreto 2409"/>
        <s v="3. Resolver Procesos Administrativos - Concepto Consejo de Estado. "/>
        <s v="5. Auditorias Integrales a los Homologados SICOV"/>
        <s v="6. Compromisos Conpes 2020"/>
        <s v="B. Gestión de Solicitudes de Liberación e Informes Preliminares"/>
        <s v="C. Resolver Análisis y/o Estudio de Averiguaciones Preliminares"/>
        <s v="D. Resolver Actuaciones Administrativas dentro del Término - Decreto 2409"/>
        <s v="Gestión Despacho"/>
        <s v="Gestión de Asuntos Internacionales"/>
        <s v="Presencia de la ST en la Redes Sociales"/>
        <s v="Generación de Comunicados de Prensa de la ST"/>
        <s v="Gestión de Campañas de Comunicación a los Usuarios del Transporte"/>
        <s v="1. Peticiones, Quejas, Reclamos y Solicitudes."/>
        <s v="2. Resolver Actuaciones Administrativas en Termino"/>
        <s v="3. Actuaciones Administrativas - Concepto del Consejo de Estado."/>
        <s v="Actividad Regulatoria"/>
        <s v="Defensa Judicial de la Entidad."/>
        <s v="Sometimiento a Control"/>
        <s v="Circular Única del Sector Transporte"/>
        <s v="Boletín jurídico del Sector Transporte"/>
        <s v="Súper Biblioteca Virtual en funcionamiento"/>
        <s v="Trámites del Centro de Conciliación"/>
        <s v="Cobro Coactivo de la entidad."/>
        <s v="Efectuar seguimiento a proyectos de inversión"/>
        <s v="Consolidación del Seguimiento y la Evaluación del Plan Anticorrupción y Atención al Ciudadano 2019"/>
        <s v="Consolidación del Seguimiento y la Evaluación del Plan de Participación Ciudadana 2019"/>
        <s v="Desarrollar Acciones para el Fortalecimiento Institucional."/>
        <s v="Desarrollo de Acciones para Lograr Calificación Intermedia de Evaluación MIPG."/>
        <s v="Resolver Solicitudes y/o Radicaciones allegadas a la Dependencia"/>
        <s v="Seguimiento a Políticas en Documentos CONPES"/>
        <s v="Plan de Mejoramiento de Registro Administrativo de Inversiones"/>
        <s v="Ejecución Plan Anual de Auditoria para la Superintendencia de Transporte"/>
        <s v="Implementación Sistema Único de Trámites "/>
        <s v="Implementación sistema de gestión documental"/>
        <s v="Fase 2: Centro de Interoperabilidad"/>
        <s v="DATACENTER Y Centro de Información Logístico"/>
        <s v="APP PQRS para gestión y tramites en Línea"/>
        <s v="Implementación de Política de Seguridad de la Información"/>
        <s v="PETI implementado para ST y alineado al Sector."/>
        <s v="Sistema de Seguridad de la Información"/>
        <s v="Política de Gobierno Digital."/>
        <s v="Transformación Digital."/>
        <s v="Cambio de sede de la entidad."/>
        <s v="Ejecutar Plan Anual de Adquisiciones"/>
        <s v="Ejecución de Plan Institucional de Gestión Ambiental - PIGA de la Supertransporte."/>
        <s v="Implementación de Software de Almacén"/>
        <s v="Generar la Notificación de los Actos Administrativos."/>
        <s v="Generar Respuestas a Solicitudes de Información, Ejecutorias y PQRS, allegadas al área."/>
        <s v="Base de Datos de Notificaciones"/>
        <s v="Estadística de gestión y tramites de Correspondencia"/>
        <s v="Implementación del Sistema Integrado de Conservación Documental - SIC y Preservación Digital"/>
        <s v="Implementación del Plan Institucional de Archivo - PINAR y generar publicación"/>
        <s v="Implementar Mecanismos para Mejorar la Atención al Ciudadano."/>
        <s v="Gestión de Atención al Ciudadano."/>
        <s v="Gestión Para la Prevención de faltas disciplinarias"/>
        <s v="Resolver Actuaciones Disciplinarias"/>
        <s v="Gestión del Conocimiento."/>
        <s v="Juventud y Meritocracia para la Supertransporte."/>
        <s v="Gestión del Plan Estratégico del Talento Humano"/>
        <s v="Seguimiento a la Ejecución Presupuestal"/>
        <s v="Seguimiento a la Devolución de Recursos."/>
        <s v="Gestión de Información Financiera"/>
        <s v="Gestión de Pagos."/>
        <s v="Gestión Cartera"/>
        <s v="Aprobación de Devolución de Recursos."/>
        <s v="Seguimiento de la Ejecución Presupuestal"/>
        <s v="Fase 3: Fortalecimiento estructura de planta y número de funcionarios."/>
        <s v="Gestión de Eventos Logísticos"/>
        <s v="Mejoramiento de la Gestión Documental." u="1"/>
        <s v="Expedición, Publicación y Divulgación de los criterios de Supervisión de Accesibilidad" u="1"/>
        <s v="Resolver Actuaciones Administrativas" u="1"/>
        <s v="Información a Terceros" u="1"/>
        <s v="Peticiones, Quejas, Reclamos y Solicitudes." u="1"/>
        <s v="Actuaciones Administrativas - Concepto del Consejo de Estado." u="1"/>
        <s v="Gestión Estratégica del Talento Humano" u="1"/>
        <s v="Fortalecer Regiones y Oficinas Aperturadas por la ST." u="1"/>
        <s v="Efectuar presencia regional" u="1"/>
        <s v="Resolver Procesos Administrativos - Concepto Consejo de Estado. " u="1"/>
        <s v="Gestión del Cambio para el Fortalecimiento Humano" u="1"/>
        <s v="Resolver el universo de IUIT pendientes" u="1"/>
        <s v="Gestión de Solicitudes de Liberación e Informes Preliminares" u="1"/>
        <s v="Resolver Actuaciones Administrativas en Termino" u="1"/>
        <s v="Resolver Actuaciones Administrativas 2da Instancia - Decreto 2409" u="1"/>
        <s v="Informes Comunicados según Ejecución Plan Anual de Auditoria" u="1"/>
        <s v="2. Contenido de Campañas de Promoción y Capacitación" u="1"/>
        <s v="Auditorias Integrales a los Homologados SICOV" u="1"/>
        <s v="Resolver Actuaciones Administrativas dentro del Término - Decreto 2409" u="1"/>
        <s v="Piloto de Índices de Servicios para Supervisión Inteligente en Concesiones e Infraestructura" u="1"/>
        <s v="Acto Administrativo de Fusiones" u="1"/>
        <s v="1er Congreso del Sector Trasnporte" u="1"/>
        <s v="2. Resolver Análisis y/o Estudio de Averiguaciones Preliminares" u="1"/>
        <s v="Resolver Análisis y/o Estudio de Averiguaciones Preliminares" u="1"/>
        <s v="Resolver Actuaciones Administrativas anterior a Decreto 2409" u="1"/>
      </sharedItems>
    </cacheField>
    <cacheField name="COD_ACTIVIDADES" numFmtId="0">
      <sharedItems/>
    </cacheField>
    <cacheField name="ACTIVIDAD" numFmtId="0">
      <sharedItems count="330" longText="1">
        <s v="1. Derechos de Petición Radicados"/>
        <s v="1. INVESTIGACIÓN"/>
        <s v="2. ETAPA PROBATORIA"/>
        <s v="3. ALEGATOS"/>
        <s v="4. DECISIÓN DE FONDO"/>
        <s v="5. RECURSOS DE REPOSICIÓN"/>
        <s v="6. REVOCATORIA DIRECTA"/>
        <s v="A. RECURSOS DE APELACIÓN"/>
        <s v="B. RECURSOS DE QUEJA"/>
        <s v="C. REVOCATORIA DIRECTA"/>
        <s v="1. Estructuración y parametrización del Índice de Servicio y Programas aplicables al Software del modelo de Supervisión Inteligente. "/>
        <s v="2. Contratación del desarrollo del software de Modelo de Supervisión Inteligente."/>
        <s v="3. Plan Piloto de Aplicación de la Herramienta Metodológica de Índices de Servicio al 10% de los supervisados."/>
        <s v="1. Proyectar circular"/>
        <s v="2. Divulgar circular"/>
        <s v="A. Peticiones, Quejas, Reclamos y Solicitudes."/>
        <s v="Asistir sesiones con la ciudadanía, vigilados, organizaciones cívicas y otras entidades"/>
        <s v="Mesas de Trabajo de socialización de las Normas Técnicas de Accesibilidad"/>
        <s v="Asistencia a Eventos  de Promoción"/>
        <s v="Promover la formalización administración infraestructura aeroportuaria a cargo de entes territoriales."/>
        <s v="Promover la formalización de la prestación del servicio de los Terminal de Transporte Terrestre automotor"/>
        <s v="Requerir Planes de Acción para promover la mejora de la infraestructura de servicio público en los corredores logísticos de transporte."/>
        <s v="Generación de Insumos para Campañas de Promoción y Capacitación."/>
        <s v="Generar Alcance y Contenidos para la Realización del 1er Congreso del Sector Transporte."/>
        <s v="Realizar Asesoría y Acompañamiento con expertos para la implementación de la metodología en Sectores Críticos de Accidentabilidad."/>
        <s v="Ejecutar Programa SETA (Fase 3 Complementaria SETA - 2019)"/>
        <s v="Ejecutar Programa SETA (Fase 1 y 2 - 2020)"/>
        <s v="Realizar Acciones de Supervisión a 306 vigilados"/>
        <s v="Realizar Acciones de Supervisión Extraordinarias"/>
        <s v="Reporte de Registros de Vigilados Modificados y/o Actualizados en el sistema VIGIA"/>
        <s v="Elaborar Informe Subjetivo"/>
        <s v="Pronunciarse de fondo sobre las solicitudes de fusiones, escisiones y transformaciones."/>
        <s v="Expedir Constancias de Incorporación y Habilitación de Empresas del Transporte Aéreo"/>
        <s v="Cálculos Actuariales"/>
        <s v="B. Averiguación Preliminar"/>
        <s v="5. REVOCATORIA DIRECTA"/>
        <s v="6. RECURSOS DE REPOSICIÓN"/>
        <s v="Auditoria forense a las Sociedades portuarias."/>
        <s v="Desarrollo de Indicadores de Eficiencia Portuaria y Aplicativo para la Supervisión Inteligente."/>
        <s v="Públicación de Indicadores de Eficiencia Portuaria y Aplicativo para la Supervisión Inteligente."/>
        <s v="Peticiones, Quejas, Reclamos y Solicitudes."/>
        <s v="Asistencia a Eventos de Promoción y Prevención - Operativos de Divulgación"/>
        <s v="Asisitir a sesiones con la ciudadanía, vigilados, organizaciones cívicas y otras entidades"/>
        <s v="Elaborar diagnósticos sobre la composición del sector transporte en los modos marítimo y fluvial, para las zonas geográficas seleccionadas, según corresponda."/>
        <s v="Socializar la Campaña de Promoción y Prevención con las entidades involucrados en su implementación "/>
        <s v="Realizar Socializaciones. "/>
        <s v="Seguimiento a los procesos de formalización. "/>
        <s v="Piloto de Promoción a las infraestructuras no Concesionadas en Muelles y Embarcaderos"/>
        <s v="Manual de Operador Portuaria"/>
        <s v="Cartilla de Operación Fluvial"/>
        <s v="Realizar Operativos de inspección "/>
        <s v="Realizar Reunión y/o Mesa de Trabajo"/>
        <s v="Realizar Eventos de Promoción y Prevención"/>
        <s v="Realizar visitas de supervisión"/>
        <s v="Realizar visitas de supervisión Extraordinaria"/>
        <s v="Desarrollar registros administrativos obligatorios - Portuarios"/>
        <s v="Disminución Capital"/>
        <s v="Reglamentación de Condiciones Técnicas de Operación - RCTO"/>
        <s v="1. Efectuar presencia regional"/>
        <s v="2. Consolidar presencia en oficinas de la ST"/>
        <s v="Aumentar de No. De Contratista en ciudades para la Presencia Regional."/>
        <s v="Foro Regional"/>
        <s v="Difusión Cartilla - Transporte Terrestre"/>
        <s v="Difusión Cartilla - Transporte Aéreo"/>
        <s v="Salida a operación del curso en línea - Transporte Aéreo"/>
        <s v="Capacitaciones de Protección a Usuarios."/>
        <s v="Programa de Legitimación en espacios academicos"/>
        <s v="Estrategias en Redes Sociales para Protección de los Usuarios."/>
        <s v="Programa de Participación Ciudadana"/>
        <s v="Programa de Evaluacion de Promociones y Ofertas en los 3 modos de Transporte"/>
        <s v="Seguimiento de Información Pública de Precios"/>
        <s v="Visitas Multipropositos"/>
        <s v="I. DECISIÓN DE FONDO"/>
        <s v="II. RECURSOS DE REPOSICIÓN"/>
        <s v="III. REVOCATORIA DIRECTA"/>
        <s v="Generar Primera Auditoria Integral a todos los Homologados - SICOV"/>
        <s v="Concertar y Establecer nuevos requisitos para los Pequeños Propietarios de Vehículos de Transporte de Carga (PPVTC) que faciliten su habilitación."/>
        <s v="Asisitir a capacitaciones externas"/>
        <s v="Desarrollar acciones de divulgación a los supervisados"/>
        <s v="Realizar capacitaciones internas"/>
        <s v="Realizar auditorías de formalización"/>
        <s v="Realizar auditorías de Supervisión Extraordinarias"/>
        <s v="Elaborar Informe Sectorial"/>
        <s v="Desarrollar registros administrativos obligatorios - Escolares"/>
        <s v="Informe Subjetivo"/>
        <s v="Registro de contratos de temporada alta"/>
        <s v="Solicitudes de SIPLAFT"/>
        <s v="Solicitudes de homologación para Sicov"/>
        <s v="Solicitudes de Certificación de implementación del Sicov"/>
        <s v="Solicitudes de Concepto de Sustentabilidad Financiera"/>
        <s v="Disminuciones de Capital"/>
        <s v="B. Decidir las solicitudes de liberación de vehículos dentro del término legal."/>
        <s v="C. Denuncias, Radicados y/o IUIT "/>
        <s v="5. DECISIÓN DE FONDO - FALLOS ORALES"/>
        <s v="7. REVOCATORIA DIRECTA"/>
        <s v="Análisis y estudios de proyecciones actuariales, generación de certificaciones y atención de requerimientos relacionados, allegados al Despacho."/>
        <s v="Acciones Realizadas en el marco de la Interacción con Actores Sectoriales Internacionales."/>
        <s v="Presencia e Interacción de la ST en las Redes Sociales"/>
        <s v="Producir y Emitir Comunicados de Prensa de la ST"/>
        <s v="Realizar campañas de comunicación al usuario de transporte sobre sus derechos."/>
        <s v="1. Adelantar campaña a Usuarios del Transporte"/>
        <s v="Diseñar y Publicar la Revista Virtual ST para el Sector Transporte."/>
        <s v="1. Peticiones, Quejas, Reclamos y Solicitudes."/>
        <s v="A. RECURSOS DE REPOSICIÓN"/>
        <s v="B. RECURSOS DE APELACIÓN"/>
        <s v="C. RECURSOS DE QUEJA"/>
        <s v="D. REVOCATORIA DIRECTA"/>
        <s v="2. REVOCATORIA DIRECTA"/>
        <s v="Informes mensuales de Actividad Regulatoria"/>
        <s v="Procesos Prejudiciales, judiciales y Acciones de Tutela."/>
        <s v="Sociedades Sometidas a Control"/>
        <s v="Informes Motivados Allegados por la Delegatura"/>
        <s v="Elaborar Circular Única del Sector Transporte"/>
        <s v="Actualizar y Divulgar el boletín jurídico del Sector Transporte"/>
        <s v="4.2. Divulgar Herramienta"/>
        <s v="4.3 Actualizar de la Herramienta"/>
        <s v="Solicitudes de Conciliación"/>
        <s v="Procesos para Cobro Coactivo"/>
        <s v="Monitorear la ejecución del presupuesto de Inversión de la Supertransporte."/>
        <s v="Monitorear la Ejecución del Plan Anual de Adquisiciones de Inversión - PAA 2019"/>
        <s v="Seguimiento a las modificaciones realizadas a los proyectos de Inversión."/>
        <s v="1. Gestión del Riesgo de Corrupción - Mapa de Riesgos de Corrupción"/>
        <s v="2. Racionalización de trámites"/>
        <s v="3. Rendición de Cuentas"/>
        <s v="4. Mecanismos para Mejorar la Atención al Ciudadano"/>
        <s v="5. Mecanismos para la Transparencia y Acceso a la Información"/>
        <s v="1. Condiciones institucionales idóneas para la promoción de la participación ciudadana"/>
        <s v="2. Promoción efectiva de la participación ciudadana"/>
        <s v="Actualización de la Cadena de Valor (Documentación)"/>
        <s v="Generación de Insumos para Campañas de Comunicaciones"/>
        <s v="Asesorar, Planear y Evaluar la gestión de la Entidad. "/>
        <s v="Desarrollar Comité Institucional de Gestión y Desempeño."/>
        <s v="Aplicar los Autodiagnósticos por Dependencias en cada una de las Dimensiones de MIPG."/>
        <s v="Implementación del Plan de Trabajo por Dimensiones MIPG para las Dependencias."/>
        <s v="Seguimiento al Plan de Trabajo por Dimensiones de MIPG"/>
        <s v="Gestión Quejas, Reclamos, Solicitudes y Denuncias."/>
        <s v="Efectuar seguimiento a compromisos consolidados en Documentos CONPES"/>
        <s v="Generación de Alertas a las Dependencias sobre compromisos en Documentos CONPES"/>
        <s v="Seguimiento a Implementación de Plan de Fortalecimiento Registros Administrativos Inversiones en Obras y Equipos Portuarios y Sectores Críticos de Accidentalidad"/>
        <s v="Seguimiento a la Certificación de Evaluación de la Calidad de la Operación Estadística de tráfico Portuario en Colombia"/>
        <s v="Gestión Quejas, Reclamos, Solicitudes y Denuncias según compentencia de la Oficina."/>
        <s v="Ejecutar las auditorías internas, seguimientos y evaluaciones del Sistema de Control Interno según selectivo, con enfoque en riesgos, que genere valor para la toma de decisiones y cumplimiento de la misión y objetivos institucionales."/>
        <s v="6.1 Levantar procesos y estructurar el sistema"/>
        <s v="6.2 Elaborar términos de referencia"/>
        <s v="6.3 Evaluación Continua de herramientas de desarrollo"/>
        <s v="6.4 Desarrollar e implementar las soluciones"/>
        <s v="6.5 Realizar pruebas"/>
        <s v="6.6 Poner en producción la Fase 2"/>
        <s v="7.1 Validar decisión para actualizar o implementar el nuevo Sistema de Gestión Documental."/>
        <s v="7.2 Elaborar y entregar de los Estudios Previos."/>
        <s v="7.3 Elaborar Evaluación Técnica de las Ofertas."/>
        <s v="7.4 Proceso de Contratación"/>
        <s v="Inteligencia de negocios - Elaborar 10 Tableros de Control con información de Fuentes Extenas e Internas"/>
        <s v="Adquisiciones de DATACENTER - Centro de Información."/>
        <s v="Implementación de aplicación móvil (APP) para Recepción, Radicación y Consulta de PQRSD en línea."/>
        <s v="Actualizar e Implementar de Política de Seguridad de la Información y Protección de Datos Personales"/>
        <s v="Documento PETI implementado para ST y alineado al Sector."/>
        <s v="Alinear un Proceso en ISO 27001 para el Sistema de Gestión de la Seguridad de la Información y postularlo a Certificación."/>
        <s v="Implementar protocolo IPV6 "/>
        <s v="Implementar avances en el modelo de Seguridad y Privacidad de la información - MSPI"/>
        <s v="Apoyar el proceso de actualización de datos abiertos de la entidad."/>
        <s v="Actualizacion de activos de información, matriz de riesgos de TIC y verificación de aplicación de controles."/>
        <s v="Actualizar la Política de Seguridad de la Información de la Entidad."/>
        <s v="Actualizar modelo de continuidad de negocio - Servicios TICS."/>
        <s v="Efectuar los mantenimientos preventivos a los servicios tecnológicos de la Entidad necesarios para soportar sus procesos, asegurar la continuidad en la operación TI, su disponibilidad y rendimiento. "/>
        <s v="Efectuar mantenimiento software GLPI"/>
        <s v="Implementar Sistema de Gestión del Conocimiento"/>
        <s v="Implementar el Software de Almacén (Probable Interfaz con el SIIF)"/>
        <s v="Definir el futuro del sistema Misional VIGIA mediante mesas de trabajo con las áreas involucradas"/>
        <s v="Evaluar mejoras del software de Inteligencia de Negocios de acuerdo a las necesidades de la entidad y del sector."/>
        <s v="Implementar la Transformación Digital y Desmaterialización de trámites "/>
        <s v="Fortalecer la estructura Vigía y realizar Cambios de módulos de Capa de Aplicación."/>
        <s v="Desarrollar e implementar el sistema de notificación electrónica fase I-IUIT, fase II - Transversal, y para notificaciones personales usar dispositivos biométricos que interactúen los sitemas de información de la entidad junto a la Registraduría para validar la identidad del notificado."/>
        <s v="Entregar Sede Adecuada e Instalada para los funcionarios de la ST."/>
        <s v="Realizar Seguimiento a la ejecución del Plan Anual de Adquisiciones"/>
        <s v="Ejecutar Procesos de Contratación Programados - PAA"/>
        <s v="Ejecutar y Realizar seguimiento a la Implementación del Plan Institucional de Gestión Ambiental - PIGA de la Supertransporte."/>
        <s v="Implementación el Software de Almacén"/>
        <s v="Asegurar el procedimiento de notificaciones desplegado en la nueva versión de la cadena de valor, tramitando con oportunidad y calidad la notificación del 100% de actos administrativos susceptibles de notificación."/>
        <s v="Tramite a las solicitudes de PQRS allegadas al área."/>
        <s v="Tramite a las solicitudes de Información allegadas al área"/>
        <s v="Tramite a las solicitudes del Módulo de Gestión Documental, allegadas al área"/>
        <s v="Atención a clientes externos - Realización de notificaciones personales en ventanilla"/>
        <s v="Tramite de Ingreso de Correspondencia."/>
        <s v="Tramite Interno de Correspondencia"/>
        <s v="Tramite de Egreso de Correspondencia."/>
        <s v="Ejecutar y hacer seguimiento a la Publicación e Implementación del Sistema Integrado de Conservación Documental - SIC y Preservación Digital"/>
        <s v="Ejecutar y hacer seguimiento a la Implementación del Plan Institucional de Archivos - PINAR."/>
        <s v="Implementar Protocolo de Atención al Ciudadano."/>
        <s v="Elaborar y presentar para Aprobación Política de Atención al Ciudadano."/>
        <s v="Seguimiento Gestión Call Center"/>
        <s v="Seguimiento Gestión de la Atención al Ciudadano"/>
        <s v="Seguimiento al Alcance de las Campañas de Promoción y Capacitación  y Divulgación."/>
        <s v="Adelantar actividades orientadas a la prevención de faltas disciplinarias y capacitación a los servidores públicos en cuanto a sus derechos, deberes, obligaciones y prohibiciones contenidas en las normas."/>
        <s v="Indagación Preliminar"/>
        <s v="Realizar y Ejecutar el Plan de Acción del Manual de Gestión del conocimiento para la ST"/>
        <s v="Realizar selección y vinculación de personal según los parámetros establecidos en el instructivo de juventud y meritocracia a nivel nacional."/>
        <s v="Realizar y Ejecutar el Plan Institucional de Capacitación."/>
        <s v="Implementar el Plan de Acción para Incrementar la calificación a Nivel de Transformación de la Matriz Estratégica de Talento Humano - GETH"/>
        <s v="Realizar y Ejecutar el Plan de Bienestar e Incentivos"/>
        <s v="Realizar y Ejecutar el Plan de Trabajo Anual para la Gestión del Sistema de Seguridad y Salud en el Trabajo."/>
        <s v="Realizar el Plan de Previsión de Recursos Humanos"/>
        <s v="Realizar el Plan Anual de Vacantes"/>
        <s v="Realizar el seguimiento a la ejecución del presupuesto de Funcionamiento de la Supertransporte"/>
        <s v="Realizar el seguimiento a la ejecución del presupuesto de la Supertransporte"/>
        <s v="Devolución de valores Revocados por Concepto de Consejo de Estado"/>
        <s v="No. De Devoluciones de Valores Revocados por Concepto de Consejo de Estado"/>
        <s v="Devolución Saldos por mayor valor Pagado o de lo no debido."/>
        <s v="No. De Devoluciones de Saldos por mayor valor Pagado o de lo no debido."/>
        <s v="Gestionar información contable, financiera y presupuestal a entes externos - Pagina WEB y Contraloría General de la Nación -CGN"/>
        <s v="Gestionar oportunamente los pagos. "/>
        <s v="Recaudo de la contribución especial de Vigilancia de la Vigencia."/>
        <s v="Realizar Comité de Cartera"/>
        <s v="Recaudar cartera de Cobro Persuasivo."/>
        <s v="Solicitud de Revisión para la Devolución Contribución Especial"/>
        <s v="Seguimiento a la Ejecución Presupuestal en Funcionamiento e Inversión"/>
        <s v="Seguimiento a la Ejecución del Plan Anual de Adquisiciones"/>
        <s v="Realizar Levantamiento de Cargas de Trabajo."/>
        <s v="Realizar Estudio Técnico"/>
        <s v="Realizar el Manual de Funciones"/>
        <s v="Realizar las Justificaciones a Decretos para Presentación y Aprobación"/>
        <s v="Realización Logística de Actividades (1er Congreso del Sector Transporte - Foro Regional - Programa de Participación Ciudadana)"/>
        <s v="3. Pliego de Cargos" u="1"/>
        <s v="Generar busqueda de Talentos a Nivel Regional de personal para juventud y meritocracia." u="1"/>
        <s v="Implementar Políticas de Seguridad" u="1"/>
        <s v="Apoyar el proceso de actualización de datos abiertos de la entidad.  ------Implementar ruta de excelencia GEL - Plan de Gestión documental, desde el punto de vista personas" u="1"/>
        <s v="Evaluar mejoras del software de Inteligencia de Negocios de acuerdo a las necesidades de la entidad y del sector. ---- Evaluar e Implementar mejoras del software de Inteligencia de Negocios Actual." u="1"/>
        <s v="Implementar el software de Inteligencia de Negocios en Cemat" u="1"/>
        <s v="Decidir las solicitudes de liberación de vehículos dentro del término legal." u="1"/>
        <s v="1. REVOCATORIA DIRECTA" u="1"/>
        <s v="Fortalecer e Incrementar la calificación a Nivel de Transformación de la Matriz Estratégica de Talento Humano - GETH" u="1"/>
        <s v="h. Traslados Competencia Interna" u="1"/>
        <s v="b. Informes P&amp;P" u="1"/>
        <s v="Implementar ruta de excelencia GEL - Plan de Gestión documental, desde el punto de vista personas" u="1"/>
        <s v="6.3 Seleccionar herramientas de desarrollo" u="1"/>
        <s v="Participar en sesiones con la ciudadanía, vigilados, organizaciones cívicas y otras entidades" u="1"/>
        <s v="Realizar la ejecución del Plan Anual de Adquisiciones" u="1"/>
        <s v="Pronunciarse de fondo sobre las solicitudes del Ministerio de Transporte de sustentabilidad financiera dentro del término" u="1"/>
        <s v="Elaborar y Actualizar Acto Administrativo de Fusiones" u="1"/>
        <s v="Mitigar y evitar los riesgos de Seguridad identificados en la matriz de riesgos de Seguridad, de acuerdo con los lineamientos para el tratamiento de riesgos definidos en la ST." u="1"/>
        <s v="7.4 Elaborar y entregar de los Estudios Previos." u="1"/>
        <s v="2. Averiguación Preliminar" u="1"/>
        <s v="Implementar el sistema de impresión controlada generando ahorro de papel y tiempo (Cultura de Cero Papel)" u="1"/>
        <s v="4. RECURSOS DE REPOSICIÓN" u="1"/>
        <s v="Documento PETIC implementado para ST y alineado al Sector." u="1"/>
        <s v="Realizar selección y vinculación de personal según los parámetros establecidos en el instructivo de juventud y meritocracia." u="1"/>
        <s v="2.1 ALEGATOS" u="1"/>
        <s v="Reporte de Registros de Supervisados Modificados y/o Actualizados en el sistema VIGIA" u="1"/>
        <s v="Implementar el plan de tratamiento de riesgos de seguridad y privacidad de la información" u="1"/>
        <s v="Implementar el sistema de telefonía IP " u="1"/>
        <s v="g. Aperturas de Investigación" u="1"/>
        <s v="3.1 Adelantar campaña a Usuarios del Transporte" u="1"/>
        <s v="Ejecutar y hacer seguimiento a la Implementación del Plan Institucional de Capacitación." u="1"/>
        <s v="3. DECISIÓN DE FONDO" u="1"/>
        <s v="Implementar el sistema de notificación electrónica considerando dispositivos biométricos y que se alimenten simultáneamente las bases de datos." u="1"/>
        <s v="Actualizacion de activos de información, matriz de riesgos de TIC y verificación de aplicación de controles.  ----- Mitigar y evitar los riesgos de Seguridad identificados en la matriz de riesgos de Seguridad, de acuerdo con los lineamientos para el tratamiento de riesgos definidos en la ST." u="1"/>
        <s v="2.1 Expedir circular" u="1"/>
        <s v="9.1 Efectuar presencia regional" u="1"/>
        <s v="f. Formulación de Requerimientos" u="1"/>
        <s v="4. DECISIÓN DE FONDO - FALLOS ORALES" u="1"/>
        <s v="7.1 Levantar procesos y estructurar el sistema" u="1"/>
        <s v="Ejecutar las auditorías internas, seguimientos y evaluaciones del Sistema de Gestión y Sistema de Control Interno según selectivo, con enfoque en riesgos, que genere valor para la toma de decisiones y cumplimiento de la misión y objetivos institucionales." u="1"/>
        <s v="Generar acompañamiento respecto de los requisitos del régimen de vigilancia, inspección y control incluyente para todos los actores de la cadena de transporte" u="1"/>
        <s v="Gestión Derechos de Petición" u="1"/>
        <s v="e. Archivos No Mérito" u="1"/>
        <s v="Mantener y ajustar modelo de continuidad de negocio" u="1"/>
        <s v="A. DECISIÓN DE FONDO" u="1"/>
        <s v="Resolver La totalidad de los IUIT pendientes" u="1"/>
        <s v="Realizar capacitaciones externas" u="1"/>
        <s v="Realizar Contratación de Practicantes Universitarios en las Regiones" u="1"/>
        <s v="Implementar IPV6 desde el punto de vista de Activos Fijos" u="1"/>
        <s v="Implementación de Política de Seguridad de la Información y Protección de Datos Personales" u="1"/>
        <s v="7.2 Elaborar términos de referencia" u="1"/>
        <s v="1.2. Petición - Traslado Autoridad Competente" u="1"/>
        <s v="1. Indagación Preliminar" u="1"/>
        <s v="Realizar la Depuración y Digitalización del Archivo de la Entidad." u="1"/>
        <s v="4. Fallo de Primera Instancia" u="1"/>
        <s v="7.3 Tomar decisión de actualizar o implementar un nuevo sistema de Gestión Documental" u="1"/>
        <s v="Adquisiciones de DATACENTER Y Centro de Información Logístico" u="1"/>
        <s v="Ejecutar y hacer seguimiento a la Implementación del Plan de Bienestar e Incentivos" u="1"/>
        <s v="i. Traslados Entidad Competente" u="1"/>
        <s v="Gestión de Respuestas Transversales y/o Terceros (IAS - Congreso - Terceros)." u="1"/>
        <s v="Información a Terceros Gestionadas" u="1"/>
        <s v="1. INVESTIGACIONES" u="1"/>
        <s v="1. ETAPA PROBATORIA" u="1"/>
        <s v="Ejecutar y hacer seguimiento a la Implementación del Plan de Previsión de Recursos Humanos" u="1"/>
        <s v="Informe Sujetivo" u="1"/>
        <s v="2.2 Publicar circular" u="1"/>
        <s v="4. REVOCATORIA DIRECTA" u="1"/>
        <s v="2.3 Divulgar circular" u="1"/>
        <s v="Implementar los mantenimientos preventivos a los servicios tecnológicos de la Entidad necesarios para soportar sus procesos, asegurar la continuidad en la operación TI, su disponibilidad y rendimiento." u="1"/>
        <s v="7.5 Elaborar Evaluación Técnica de las Ofertas." u="1"/>
        <s v="1.4 Respuestas a Derechos de Petición" u="1"/>
        <s v="Fortalecer la estructura Vigía y realizar Cambios de módulos de Capaz de Aplicación." u="1"/>
        <s v="Realizar Eventos de Promoción y Prevención - Operativos de Divulgación" u="1"/>
        <s v="Estructuración y parametrización del Índice de Servicio y Programas aplicables al Software del modelo de Supervisión Inteligente. " u="1"/>
        <s v="Implementación de APP para Recepción, Radicación y Tramite de PQRSD en línea." u="1"/>
        <s v="Efectuar mantenimiento software GLPI (reporte de cierre incorpore en el trimestre correspondiente)" u="1"/>
        <s v="B. REVOCATORIA DIRECTA" u="1"/>
        <s v="a. Denuncias" u="1"/>
        <s v="Realización del 1er Congreso del Sector Transporte." u="1"/>
        <s v="Certificación en ISO 27001 para el Sistema de Gestión de la Seguridad de la Información." u="1"/>
        <s v="1.1 Petición - Traslado Interno" u="1"/>
        <s v="Contratación del desarrollo del software de Modelo de Supervisión Inteligente." u="1"/>
        <s v="2. ALEGATOS" u="1"/>
        <s v="Realizar e Implementar Plan de Acción de los lineamientos de Gestión del conocimiento para la ST" u="1"/>
        <s v="Ejecutar y hacer seguimiento a la Implementación del Plan Estratégico de Talento Humano." u="1"/>
        <s v="A. Averiguación Preliminar" u="1"/>
        <s v="C. RECURSOS DE REPOSICIÓN" u="1"/>
        <s v="2. Apertura de Investigaciones" u="1"/>
        <s v="j. Medidas de Urgencia" u="1"/>
        <s v="Elaborar informe preliminar dentro del término de 2 horas de lo reportado por parte de la oficina de comunicaciones " u="1"/>
        <s v="1. RECURSOS DE APELACIÓN" u="1"/>
        <s v="Efectuar los mantenimientos preventivos a los servicios tecnológicos de la Entidad necesarios para soportar sus procesos, asegurar la continuidad en la operación TI, su disponibilidad y rendimiento.  --- Implementar los mantenimientos preventivos a los servicios tecnológicos de la Entidad necesarios para soportar sus procesos, asegurar la continuidad en la operación TI, su disponibilidad y rendimiento." u="1"/>
        <s v="d. Requerimientos de Oficio - Visitas de Inspección" u="1"/>
        <s v="Seguimiento al Alcance de las Campañas de Promoción y Prevención " u="1"/>
        <s v="c. Requerimientos de Información Atendidos" u="1"/>
        <s v="Sistema de Información de Fuentes Externas &quot;Interoperabilidad&quot; Entregar 10 Tableros de Control" u="1"/>
        <s v="Desarrollar los componentes temáticos de las capacitaciones  " u="1"/>
        <s v="D. RECURSOS DE QUEJA" u="1"/>
        <s v="2. Información a Terceros" u="1"/>
        <s v="9.2 Consolidar presencia en oficinas de la ST" u="1"/>
        <s v="6.4 Desarrollar e implementar la solución" u="1"/>
        <s v="1.3 Desistimiento a Derechos de Petición" u="1"/>
        <s v="Sociedades sometidas a control antes Decreto 2409 de 2018 " u="1"/>
        <s v="Realizar sesiones con la ciudadanía, vigilados, organizaciones cívicas y otras entidades" u="1"/>
        <s v="Plan Piloto de Aplicación de la Herramienta Metodológica de Índices de Servicio al 10% de los supervisados." u="1"/>
        <s v="Ejecutar y hacer seguimiento a la Implementación del Plan Anual de Vacantes" u="1"/>
        <s v="d. Requerimientos de Oficio" u="1"/>
        <s v="Ejecutar y hacer seguimiento a la Implementar Plan de Acción para la Gestión del Sistema de Seguridad y Salud en el Trabajo." u="1"/>
      </sharedItems>
    </cacheField>
    <cacheField name="COD_DEPENDENCIA" numFmtId="0">
      <sharedItems count="10">
        <s v="DCI"/>
        <s v="DP"/>
        <s v="DPU"/>
        <s v="DTTTA"/>
        <s v="DSI"/>
        <s v="OAJ"/>
        <s v="OAP"/>
        <s v="OCI"/>
        <s v="OTIC"/>
        <s v="SG"/>
      </sharedItems>
    </cacheField>
    <cacheField name="DEPENDENCIA" numFmtId="0">
      <sharedItems count="10">
        <s v="Delegatura_de_Concesiones_e_Infraestructura"/>
        <s v="Delegatura_de_Puertos"/>
        <s v="Delegatura_de_Protección_al_Usuario"/>
        <s v="Delegatura_de_Transito_y_Transporte_Terrestre_Automotor"/>
        <s v="Despacho_Superintendencia"/>
        <s v="Oficina_Asesora_Jurídica"/>
        <s v="Oficina_Asesora_de_Planeación"/>
        <s v="Oficina_de_Control_Interno"/>
        <s v="Oficina_de_Tecnologías_de_la_Información_y_las_Comunicaciones"/>
        <s v="Secretaria_General"/>
      </sharedItems>
    </cacheField>
    <cacheField name="COD_GRUPO_DEPENDENCIA" numFmtId="0">
      <sharedItems count="28">
        <s v="DCI-G_01"/>
        <s v="DCI-G_02"/>
        <s v="DCI-G_03"/>
        <s v="DP-G_01"/>
        <s v="DP-G_02"/>
        <s v="DP-G_03"/>
        <s v="DPU-G_01"/>
        <s v="DPU-G_02"/>
        <s v="DPU-G_03"/>
        <s v="DTTTA-G_01"/>
        <s v="DTTTA-G_02"/>
        <s v="DTTTA-G_03"/>
        <s v="DSI-G_01"/>
        <s v="DSI-G_02"/>
        <s v="OAJ-G_01"/>
        <s v="OAJ-G_02"/>
        <s v="OAJ-G_03"/>
        <s v="OAP-G_01"/>
        <s v="OCI-G_01"/>
        <s v="OTIC-G_01"/>
        <s v="SG-G_01"/>
        <s v="SG-G_02"/>
        <s v="SG-G_03"/>
        <s v="SG-G_08"/>
        <s v="SG-G_05"/>
        <s v="SG-G_06"/>
        <s v="SG-G_07"/>
        <s v="SG-G_04"/>
      </sharedItems>
    </cacheField>
    <cacheField name="GRUPO_DEPENDENCIA" numFmtId="0">
      <sharedItems count="28">
        <s v="Despacho_del_Delegado_de_Concesiones_e_Infraestructura"/>
        <s v="Dirección_de_Promoción_y_Prevención_Concesiones_e_Infraestructura"/>
        <s v="Dirección_de_Investigaciones_de_Concesiones_e_Infraestructura"/>
        <s v="Despacho_del_Delegado_de_Puertos"/>
        <s v="Dirección_de_Promoción_y_Prevención_de_Puertos"/>
        <s v="Dirección_de_Investigaciones_de_Puertos"/>
        <s v="Despacho_del_Delegado_de_Protección_al_Usuario"/>
        <s v="Dirección_de_Prevención_Promoción_y_Atención_a_Usuarios_Sector_Transporte"/>
        <s v="Dirección_de_Investigaciones_de_Protección_al_Usuario"/>
        <s v="Despacho_del_Delegado_de_Transito_y_Transporte_Terrestre_Automotor"/>
        <s v="Dirección_de_Promoción_y_Prevención_Transito_y_Transporte_Terrestre_Automotor"/>
        <s v="Dirección_de_Investigaciones_Transito_y_Transporte_Terrestre_Automotor"/>
        <s v="Despacho"/>
        <s v="Equipo_de_Comunicaciones"/>
        <s v="Oficina_Asesora_Jurídica"/>
        <s v="Grupo_del_Centro_de_Arbitraje_Conciliación_y_Amigable_Composición"/>
        <s v="Grupo_de_Cobro_Coactivo"/>
        <s v="Oficina_Asesora_de_Planeación"/>
        <s v="Oficina_de_Control_Interno"/>
        <s v="Oficina_de_Tecnologías_de_la_Información_y_las_Comunicaciones"/>
        <s v="Dirección_Administrativa"/>
        <s v="Apoyo_a_la_Gestión_Administrativa"/>
        <s v="Grupo_de_Atención_al_Ciudadano"/>
        <s v="Grupo_Control_Interno_Disciplinario"/>
        <s v="Grupo_Talento_Humano"/>
        <s v="Dirección_Financiera"/>
        <s v="Secretaria_General"/>
        <s v="Grupo_de_Promoción_y_Prevención_de_Protección_al_Usuario" u="1"/>
      </sharedItems>
    </cacheField>
    <cacheField name="COD_LIDER_DEPENDENCIA" numFmtId="0">
      <sharedItems/>
    </cacheField>
    <cacheField name="LIDER_DEPENDENCIA" numFmtId="0">
      <sharedItems count="30">
        <s v="Superintendente_Delegado_de_Concesiones_e_Infraestructura"/>
        <s v="Director_de_Promoción_y_Prevención_de_Concesiones_e_Infraestructura"/>
        <s v="Director_de_Investigaciones_de_Concesiones_e_Infraestructura"/>
        <s v="Superintendente_Delegado_de_Puertos"/>
        <s v="Director_de_Promoción_y_Prevención_de_Puertos"/>
        <s v="Director_de_Investigaciones_de_Puertos"/>
        <s v="Superintendente_Delegado_de_Protección_al_Usuario"/>
        <s v="Director_de_Prevención_Promoción_y_Atención_a_Usuarios_Sector_Transporte"/>
        <s v="Director_de_Investigaciones_Protección_al_Usuario"/>
        <s v="Superintendente_Delegado_de_Transito_y_Transporte_Terrestre_Automotor"/>
        <s v="Director_de_Promoción_y_Prevención_de_Transito_y_Transporte_Terrestre_Automotor"/>
        <s v="Director_de_Investigaciones_de_Transito_y_Transporte_Terrestre_Automotor"/>
        <s v="Actuaria"/>
        <s v="Despacho"/>
        <s v="Comunicaciones"/>
        <s v="Jefe_Oficina_Jurídica"/>
        <s v="Coordinación_de_Centro_de_Arbitraje_Conciliación_y_Amigable_Composición"/>
        <s v="Coordinación_Cobro_Coactivo"/>
        <s v="Jefe_Oficina_Asesora_Planeación"/>
        <s v="Oficina_de_Control_Interno"/>
        <s v="Jefe_Oficina_de_Tecnologias_de_la_Información_y_las_Comunicaciones"/>
        <s v="Director_Administrativo"/>
        <s v="Lider_Notificaciones"/>
        <s v="Lider_Gestión_Documental"/>
        <s v="Coordinación_Atención_al_Ciudadano"/>
        <s v="Coordinación_Grupo_Control_Interno_Disciplinario"/>
        <s v="Coordinación_Grupo_Talento_Humano"/>
        <s v="Director_Financiero"/>
        <s v="Secretaria_General"/>
        <s v="Coordinación_de_Promoción_y_Prevención_de_Protección_al_Usuario" u="1"/>
      </sharedItems>
    </cacheField>
    <cacheField name="TIPO_DEPENDENCIA" numFmtId="0">
      <sharedItems count="2">
        <s v="Misionales"/>
        <s v="Apoyo"/>
      </sharedItems>
    </cacheField>
    <cacheField name="DIRECCIONES" numFmtId="0">
      <sharedItems/>
    </cacheField>
    <cacheField name="PROYECTO_FINANCIAMIENTO" numFmtId="0">
      <sharedItems count="3">
        <s v="Funcionamiento"/>
        <s v="Fortalecimiento"/>
        <s v="Mejoramiento"/>
      </sharedItems>
    </cacheField>
    <cacheField name="COD_RUBRO_GRAL" numFmtId="0">
      <sharedItems containsBlank="1"/>
    </cacheField>
    <cacheField name="COD_Actividad_ProyINV" numFmtId="0">
      <sharedItems containsBlank="1"/>
    </cacheField>
    <cacheField name="APROPIACION_VIGENTE_DEP.GSTO_2020" numFmtId="181">
      <sharedItems containsString="0" containsBlank="1" containsNumber="1" containsInteger="1" minValue="0" maxValue="2414000000"/>
    </cacheField>
    <cacheField name="VIGENCIAS_FUTURAS_COMPROMETIDAS_2020" numFmtId="0">
      <sharedItems containsString="0" containsBlank="1" containsNumber="1" containsInteger="1" minValue="0" maxValue="2499000000"/>
    </cacheField>
    <cacheField name="APROPIACION_VIGENTE_Compromisos_2020" numFmtId="0">
      <sharedItems containsNonDate="0" containsString="0" containsBlank="1"/>
    </cacheField>
    <cacheField name="DIMENSION DE MI PG" numFmtId="0">
      <sharedItems/>
    </cacheField>
    <cacheField name="POLITICA DE LA DIMENSION DE MIPG" numFmtId="0">
      <sharedItems/>
    </cacheField>
    <cacheField name="Meta_PEI_CUATRENIO" numFmtId="0">
      <sharedItems containsBlank="1" containsMixedTypes="1" containsNumber="1" containsInteger="1" minValue="0" maxValue="1"/>
    </cacheField>
    <cacheField name="Meta_PEI_2020" numFmtId="0">
      <sharedItems containsString="0" containsBlank="1" containsNumber="1" minValue="0" maxValue="0.88"/>
    </cacheField>
    <cacheField name="Meta_PEI_20202" numFmtId="0">
      <sharedItems containsString="0" containsBlank="1" containsNumber="1" minValue="0" maxValue="0.34"/>
    </cacheField>
    <cacheField name="Meta_PEI_2021" numFmtId="0">
      <sharedItems containsString="0" containsBlank="1" containsNumber="1" minValue="0" maxValue="0.33"/>
    </cacheField>
    <cacheField name="Meta_PEI_2022" numFmtId="0">
      <sharedItems containsString="0" containsBlank="1" containsNumber="1" minValue="0" maxValue="0.25"/>
    </cacheField>
    <cacheField name="TOTAL_PEI" numFmtId="0">
      <sharedItems containsSemiMixedTypes="0" containsString="0" containsNumber="1" minValue="0" maxValue="1"/>
    </cacheField>
    <cacheField name="Meta Anual 2020" numFmtId="0">
      <sharedItems containsMixedTypes="1" containsNumber="1" minValue="0" maxValue="52000"/>
    </cacheField>
    <cacheField name="FORMULA DEL INDICADOR" numFmtId="0">
      <sharedItems/>
    </cacheField>
    <cacheField name="PERIODICIDAD" numFmtId="0">
      <sharedItems/>
    </cacheField>
    <cacheField name="Fecha_Inicial" numFmtId="14">
      <sharedItems containsSemiMixedTypes="0" containsNonDate="0" containsDate="1" containsString="0" minDate="2020-01-01T00:00:00" maxDate="2020-12-02T00:00:00"/>
    </cacheField>
    <cacheField name="Fecha_Final" numFmtId="14">
      <sharedItems containsSemiMixedTypes="0" containsNonDate="0" containsDate="1" containsString="0" minDate="2020-01-30T00:00:00" maxDate="2021-01-01T00:00:00" count="24">
        <d v="2020-12-31T00:00:00"/>
        <d v="2020-06-30T00:00:00"/>
        <d v="2020-11-30T00:00:00"/>
        <d v="2020-03-31T00:00:00"/>
        <d v="2020-10-30T00:00:00"/>
        <d v="2020-04-30T00:00:00"/>
        <d v="2020-12-30T00:00:00"/>
        <d v="2020-04-01T00:00:00"/>
        <d v="2020-03-30T00:00:00"/>
        <d v="2020-09-30T00:00:00"/>
        <d v="2020-07-30T00:00:00"/>
        <d v="2020-10-31T00:00:00"/>
        <d v="2020-01-31T00:00:00"/>
        <d v="2020-05-31T00:00:00"/>
        <d v="2020-07-31T00:00:00"/>
        <d v="2020-01-30T00:00:00"/>
        <d v="2020-02-28T00:00:00" u="1"/>
        <d v="2020-09-06T00:00:00" u="1"/>
        <d v="2020-08-30T00:00:00" u="1"/>
        <d v="2020-09-21T00:00:00" u="1"/>
        <d v="2020-03-01T00:00:00" u="1"/>
        <d v="2020-12-15T00:00:00" u="1"/>
        <d v="2020-05-30T00:00:00" u="1"/>
        <d v="2020-08-31T00:00:00" u="1"/>
      </sharedItems>
    </cacheField>
    <cacheField name="INICIO DEL PLAN" numFmtId="0">
      <sharedItems containsSemiMixedTypes="0" containsString="0" containsNumber="1" containsInteger="1" minValue="1" maxValue="12"/>
    </cacheField>
    <cacheField name="No._Meses" numFmtId="164">
      <sharedItems containsSemiMixedTypes="0" containsString="0" containsNumber="1" containsInteger="1" minValue="1" maxValue="12"/>
    </cacheField>
    <cacheField name="DURACIÓN DEL PLAN" numFmtId="0">
      <sharedItems containsSemiMixedTypes="0" containsString="0" containsNumber="1" minValue="0" maxValue="12.166666666666666"/>
    </cacheField>
    <cacheField name="Periodo_Inicio" numFmtId="177">
      <sharedItems/>
    </cacheField>
    <cacheField name="Periodo_Cierre" numFmtId="177">
      <sharedItems/>
    </cacheField>
    <cacheField name="Cierre_Actividad" numFmtId="0">
      <sharedItems/>
    </cacheField>
    <cacheField name="RATIO_ACT" numFmtId="178">
      <sharedItems containsSemiMixedTypes="0" containsString="0" containsNumber="1" minValue="2.8571428571428571E-3" maxValue="0.05"/>
    </cacheField>
    <cacheField name="ETAPA" numFmtId="10">
      <sharedItems/>
    </cacheField>
    <cacheField name="Ene" numFmtId="0">
      <sharedItems containsSemiMixedTypes="0" containsString="0" containsNumber="1" minValue="0" maxValue="6328663000"/>
    </cacheField>
    <cacheField name="Feb" numFmtId="0">
      <sharedItems containsSemiMixedTypes="0" containsString="0" containsNumber="1" minValue="0" maxValue="9123961209"/>
    </cacheField>
    <cacheField name="Mar" numFmtId="0">
      <sharedItems containsSemiMixedTypes="0" containsString="0" containsNumber="1" minValue="0" maxValue="9309934000"/>
    </cacheField>
    <cacheField name="Abr" numFmtId="0">
      <sharedItems containsSemiMixedTypes="0" containsString="0" containsNumber="1" minValue="0" maxValue="5177997000.0000019"/>
    </cacheField>
    <cacheField name="May" numFmtId="0">
      <sharedItems containsSemiMixedTypes="0" containsString="0" containsNumber="1" minValue="0" maxValue="4236543000.000001"/>
    </cacheField>
    <cacheField name="Jun" numFmtId="0">
      <sharedItems containsString="0" containsBlank="1" containsNumber="1" minValue="0" maxValue="2615150000.0000052"/>
    </cacheField>
    <cacheField name="Jul" numFmtId="0">
      <sharedItems containsSemiMixedTypes="0" containsString="0" containsNumber="1" minValue="0" maxValue="2772058999.9999995"/>
    </cacheField>
    <cacheField name="Ago" numFmtId="0">
      <sharedItems containsString="0" containsBlank="1" containsNumber="1" minValue="0" maxValue="2675102551"/>
    </cacheField>
    <cacheField name="Sep" numFmtId="0">
      <sharedItems containsSemiMixedTypes="0" containsString="0" containsNumber="1" minValue="0" maxValue="2667452999.9999995"/>
    </cacheField>
    <cacheField name="Oct" numFmtId="0">
      <sharedItems containsSemiMixedTypes="0" containsString="0" containsNumber="1" minValue="0" maxValue="2615150000.0000052"/>
    </cacheField>
    <cacheField name="Nov" numFmtId="0">
      <sharedItems containsSemiMixedTypes="0" containsString="0" containsNumber="1" minValue="0" maxValue="4027331000.0000005"/>
    </cacheField>
    <cacheField name="Dic" numFmtId="0">
      <sharedItems containsSemiMixedTypes="0" containsString="0" containsNumber="1" minValue="0" maxValue="7060905000.0000038"/>
    </cacheField>
    <cacheField name="TOTAL_PLANEADO_2020" numFmtId="0">
      <sharedItems containsSemiMixedTypes="0" containsString="0" containsNumber="1" minValue="0" maxValue="51256940000.000015"/>
    </cacheField>
    <cacheField name="ETAPA2" numFmtId="10">
      <sharedItems/>
    </cacheField>
    <cacheField name="Ene2" numFmtId="0">
      <sharedItems containsSemiMixedTypes="0" containsString="0" containsNumber="1" minValue="0" maxValue="7540524444.5299997"/>
    </cacheField>
    <cacheField name="Feb2" numFmtId="0">
      <sharedItems containsSemiMixedTypes="0" containsString="0" containsNumber="1" minValue="0" maxValue="2900893790.1900001"/>
    </cacheField>
    <cacheField name="Mar2" numFmtId="0">
      <sharedItems containsSemiMixedTypes="0" containsString="0" containsNumber="1" minValue="0" maxValue="3324117064"/>
    </cacheField>
    <cacheField name="Abr2" numFmtId="0">
      <sharedItems containsNonDate="0" containsString="0" containsBlank="1"/>
    </cacheField>
    <cacheField name="May2" numFmtId="0">
      <sharedItems containsNonDate="0" containsString="0" containsBlank="1"/>
    </cacheField>
    <cacheField name="Jun2" numFmtId="0">
      <sharedItems containsNonDate="0" containsString="0" containsBlank="1"/>
    </cacheField>
    <cacheField name="Jul2" numFmtId="0">
      <sharedItems containsNonDate="0" containsString="0" containsBlank="1"/>
    </cacheField>
    <cacheField name="Ago2" numFmtId="0">
      <sharedItems containsNonDate="0" containsString="0" containsBlank="1"/>
    </cacheField>
    <cacheField name="Sep2" numFmtId="0">
      <sharedItems containsNonDate="0" containsString="0" containsBlank="1"/>
    </cacheField>
    <cacheField name="Oct2" numFmtId="0">
      <sharedItems containsNonDate="0" containsString="0" containsBlank="1"/>
    </cacheField>
    <cacheField name="Nov2" numFmtId="0">
      <sharedItems containsNonDate="0" containsString="0" containsBlank="1"/>
    </cacheField>
    <cacheField name="Dic2" numFmtId="0">
      <sharedItems containsNonDate="0" containsString="0" containsBlank="1"/>
    </cacheField>
    <cacheField name="TOTAL_EJECUCION_2020" numFmtId="0">
      <sharedItems containsSemiMixedTypes="0" containsString="0" containsNumber="1" minValue="0" maxValue="13765535298.719999"/>
    </cacheField>
    <cacheField name="%_CUMPLIMIENTO_AÑO" numFmtId="0">
      <sharedItems containsSemiMixedTypes="0" containsString="0" containsNumber="1" minValue="0" maxValue="1.1666666666666667"/>
    </cacheField>
    <cacheField name="PROYECTADO_CORTE" numFmtId="0">
      <sharedItems containsSemiMixedTypes="0" containsString="0" containsNumber="1" minValue="0" maxValue="21542871981"/>
    </cacheField>
    <cacheField name="%_CUMPLIMIENTO_Corte" numFmtId="0">
      <sharedItems containsSemiMixedTypes="0" containsString="0" containsNumber="1" minValue="0" maxValue="3.4999999999999996"/>
    </cacheField>
    <cacheField name="%_Avance_Ratio_AÑO" numFmtId="171">
      <sharedItems containsSemiMixedTypes="0" containsString="0" containsNumber="1" minValue="0" maxValue="0.05"/>
    </cacheField>
    <cacheField name="%_Avance_Ratio_Corte" numFmtId="171">
      <sharedItems containsSemiMixedTypes="0" containsString="0" containsNumber="1" minValue="0" maxValue="0.05"/>
    </cacheField>
    <cacheField name="Estado_Cumplimiento" numFmtId="10">
      <sharedItems/>
    </cacheField>
    <cacheField name="Validación_Cumplimiento" numFmtId="10">
      <sharedItems containsMixedTypes="1" containsNumber="1" containsInteger="1" minValue="0" maxValue="0" count="12">
        <s v="Ejecutada"/>
        <s v="Diciembre"/>
        <s v="Junio"/>
        <s v="Noviembre"/>
        <s v="Octubre"/>
        <s v="Abril"/>
        <s v="Septiembre"/>
        <s v="Marzo"/>
        <s v="Julio"/>
        <s v="Enero"/>
        <s v="Mayo"/>
        <n v="0" u="1"/>
      </sharedItems>
    </cacheField>
    <cacheField name="Resumen_Evidencias_2020" numFmtId="0">
      <sharedItems longText="1"/>
    </cacheField>
    <cacheField name="Reporte_Avance_ENERO_2020" numFmtId="49">
      <sharedItems longText="1"/>
    </cacheField>
    <cacheField name="Reporte_Avance_FEBRERO_2020" numFmtId="49">
      <sharedItems longText="1"/>
    </cacheField>
    <cacheField name="Reporte_Avance_MARZO_2020" numFmtId="0">
      <sharedItems longText="1"/>
    </cacheField>
    <cacheField name="Reporte_Avance_ABRIL_2020" numFmtId="0">
      <sharedItems/>
    </cacheField>
    <cacheField name="Reporte_Avance_MAYO_2020" numFmtId="0">
      <sharedItems/>
    </cacheField>
    <cacheField name="Reporte_Avance_JUNIO_2020" numFmtId="0">
      <sharedItems/>
    </cacheField>
    <cacheField name="Reporte_Avance_JULIO_2020" numFmtId="0">
      <sharedItems/>
    </cacheField>
    <cacheField name="Reporte_Avance_AGOSTO_2020" numFmtId="0">
      <sharedItems/>
    </cacheField>
    <cacheField name="Reporte_Avance_SEPTIEMBRE_2020" numFmtId="0">
      <sharedItems/>
    </cacheField>
    <cacheField name="Reporte_Avance_OCTUBRE_2020" numFmtId="49">
      <sharedItems/>
    </cacheField>
    <cacheField name="Reporte_Avance_NOVIEMBRE_2020" numFmtId="0">
      <sharedItems/>
    </cacheField>
    <cacheField name="Reporte_Avance_DICIEMBRE_2020" numFmtId="0">
      <sharedItems/>
    </cacheField>
    <cacheField name="ANALISIS_CUALITATIVO_OAP_2020" numFmtId="0">
      <sharedItems longText="1"/>
    </cacheField>
    <cacheField name="Avance_PEI_2019" numFmtId="0" formula="'%_Avance_Ratio_AÑO'/RATIO_ACT" databaseField="0"/>
  </cacheFields>
  <extLst>
    <ext xmlns:x14="http://schemas.microsoft.com/office/spreadsheetml/2009/9/main" uri="{725AE2AE-9491-48be-B2B4-4EB974FC3084}">
      <x14:pivotCacheDefinition pivotCacheId="1041654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3.694903587966" createdVersion="6" refreshedVersion="6" minRefreshableVersion="3" recordCount="293" xr:uid="{00000000-000A-0000-FFFF-FFFF1F000000}">
  <cacheSource type="worksheet">
    <worksheetSource ref="A2:CT288" sheet="BD_Seguimiento_OAP" r:id="rId2"/>
  </cacheSource>
  <cacheFields count="99">
    <cacheField name="LLAVE_Avance_Periodo" numFmtId="0">
      <sharedItems/>
    </cacheField>
    <cacheField name="No." numFmtId="0">
      <sharedItems containsSemiMixedTypes="0" containsString="0" containsNumber="1" containsInteger="1" minValue="1" maxValue="296"/>
    </cacheField>
    <cacheField name="PND_OBJETIVOS" numFmtId="0">
      <sharedItems/>
    </cacheField>
    <cacheField name="COD_OBJETIVOS_ESTRATEGICOS_PEI" numFmtId="0">
      <sharedItems/>
    </cacheField>
    <cacheField name="OBJETIVOS_ESTRATEGICOS_PEI" numFmtId="0">
      <sharedItems/>
    </cacheField>
    <cacheField name="Actividad_en_Uso" numFmtId="0">
      <sharedItems/>
    </cacheField>
    <cacheField name="PEI_PROYECTO" numFmtId="0">
      <sharedItems/>
    </cacheField>
    <cacheField name="PLAN_ANUAL_OAP" numFmtId="0">
      <sharedItems/>
    </cacheField>
    <cacheField name="COD_PLAN_OAP" numFmtId="0">
      <sharedItems/>
    </cacheField>
    <cacheField name=" NOMBRE_PLAN_OAP" numFmtId="0">
      <sharedItems/>
    </cacheField>
    <cacheField name="COMPONENTE" numFmtId="0">
      <sharedItems/>
    </cacheField>
    <cacheField name="COD_META/PRODUCTO" numFmtId="0">
      <sharedItems containsBlank="1" count="155">
        <s v="DCI-E_01"/>
        <s v="DCI-E_02"/>
        <s v="DCI-E_03"/>
        <s v="DCI-E_04"/>
        <s v="DCI-E_05"/>
        <s v="DCI-E_06"/>
        <s v="DCI-E_07"/>
        <s v="DCI-E_08"/>
        <s v="DCI-E_09"/>
        <s v="DCI-E_10"/>
        <s v="DCI-E_11"/>
        <s v="DCI-E_12"/>
        <s v="DCI-E_13"/>
        <s v="DCI-E_14"/>
        <s v="DCI-E_15"/>
        <s v="DCI-E_16"/>
        <s v="DCI-E_17"/>
        <s v="DP-E_01"/>
        <s v="DP-E_02"/>
        <s v="DP-E_03"/>
        <s v="DP-E_04"/>
        <s v="DP-E_05"/>
        <s v="DP-E_06"/>
        <s v="DP-E_07"/>
        <s v="DP-E_08"/>
        <s v="DP-E_09"/>
        <s v="DP-E_10"/>
        <s v="DP-E_11"/>
        <s v="DP-E_12"/>
        <s v="DP-E_13"/>
        <s v="DP-E_14"/>
        <s v="DP-E_15"/>
        <s v="DP-E_16"/>
        <s v="DPU-E_01"/>
        <s v="DPU-E_02"/>
        <s v="DPU-E_04"/>
        <s v="DPU-E_05"/>
        <s v="DPU-E_06"/>
        <s v="DPU-E_07"/>
        <s v="DPU-E_08"/>
        <s v="DPU-E_09"/>
        <s v="DPU-E_10"/>
        <s v="DPU-E_11"/>
        <s v="DPU-E_12"/>
        <s v="DTTTA-E_01"/>
        <s v="DTTTA-E_02"/>
        <s v="DTTTA-E_03"/>
        <s v="DTTTA-E_04"/>
        <s v="DTTTA-E_05"/>
        <s v="DTTTA-E_06"/>
        <s v="DTTTA-E_07"/>
        <s v="DTTTA-E_08"/>
        <s v="DTTTA-E_09"/>
        <s v="DTTTA-E_10"/>
        <s v="DTTTA-E_11"/>
        <s v="DTTTA-E_12"/>
        <s v="DTTTA-E_13"/>
        <s v="DTTTA-E_14"/>
        <s v="DTTTA-E_15"/>
        <s v="DTTTA-E_16"/>
        <s v="DTTTA-E_17"/>
        <s v="DTTTA-E_18"/>
        <s v="DSI-E_01"/>
        <s v="DSI-E_02"/>
        <s v="DSI-E_03"/>
        <s v="DSI-E_04"/>
        <s v="DSI-E_05"/>
        <s v="OAJ-E_01"/>
        <s v="OAJ-E_02"/>
        <s v="OAJ-E_03"/>
        <s v="OAJ-E_04"/>
        <s v="OAJ-E_05"/>
        <s v="OAJ-E_06"/>
        <s v="OAJ-E_07"/>
        <s v="OAJ-E_08"/>
        <s v="OAJ-E_09"/>
        <s v="OAJ-E_10"/>
        <s v="OAJ-E_11"/>
        <s v="OAP-E_01"/>
        <s v="OAP-E_02"/>
        <s v="OAP-E_03"/>
        <s v="OAP-E_04"/>
        <s v="OAP-E_05"/>
        <s v="OAP-E_06"/>
        <s v="OAP-E_07"/>
        <s v="OAP-E_08"/>
        <s v="OCI-E_01"/>
        <s v="OCI-E_02"/>
        <s v="OTIC-E_01"/>
        <s v="OTIC-E_02"/>
        <s v="OTIC-E_03"/>
        <s v="OTIC-E_04"/>
        <s v="OTIC-E_05"/>
        <s v="OTIC-E_06"/>
        <s v="OTIC-E_07"/>
        <s v="OTIC-E_08"/>
        <s v="OTIC-E_09"/>
        <s v="OTIC-E_10"/>
        <s v="OTIC-E_11"/>
        <s v="SG-DA-E_01"/>
        <s v="SG-DA-E_02"/>
        <s v="SG-DA-E_03"/>
        <s v="SG-DA-E_04"/>
        <s v="SG-DA-E_05"/>
        <s v="SG-N-E_01"/>
        <s v="SG-N-E_02"/>
        <s v="SG-N-E_03"/>
        <s v="SG-GD-E_01"/>
        <s v="SG-GD-E_02"/>
        <s v="SG-GD-E_03"/>
        <s v="SG-AC-E_01"/>
        <s v="SG-AC-E_02"/>
        <s v="SG-CID-E_01"/>
        <s v="SG-CID-E_02"/>
        <s v="SG-TH-E_01"/>
        <s v="SG-TH-E_02"/>
        <s v="SG-TH-E_03"/>
        <s v="SG-TH-E_04"/>
        <s v="SG-DF-E_01"/>
        <s v="SG-DF-E_02"/>
        <s v="SG-DF-E_03"/>
        <s v="SG-DF-E_04"/>
        <s v="SG-DF-E_05"/>
        <m u="1"/>
        <s v="SG-CID-E_03" u="1"/>
        <s v="SG-TH-E_07" u="1"/>
        <s v="SG-GD-E_05" u="1"/>
        <s v="SG-AC-E_04" u="1"/>
        <s v="DPU-E_03" u="1"/>
        <s v="DPU-E_13" u="1"/>
        <s v="DPU-E_16" u="1"/>
        <s v="DP-E_17" u="1"/>
        <s v="DP-E_18" u="1"/>
        <s v="OAJ-E_12" u="1"/>
        <s v="DP-E_19" u="1"/>
        <s v="SG-TH-E_05" u="1"/>
        <s v="DTTTA-E_21" u="1"/>
        <s v="DCI-E_??" u="1"/>
        <s v="OTIC-E_13" u="1"/>
        <s v="OTIC-E_12" u="1"/>
        <s v="SG-TH-E_08" u="1"/>
        <s v="SG-GD-E_06" u="1"/>
        <s v="DTTTA-E_19" u="1"/>
        <s v="DPU-E_14" u="1"/>
        <s v="DPU-E_17" u="1"/>
        <s v="OAJ-E_13" u="1"/>
        <s v="OAP-E_09" u="1"/>
        <s v="SG-TH-E_06" u="1"/>
        <s v="SG-GD-E_04" u="1"/>
        <s v="DSI-E_06" u="1"/>
        <s v="DCI-E_18" u="1"/>
        <s v="DPU-E_15" u="1"/>
        <s v="DTTTA-E_20" u="1"/>
        <s v="SG-DF-E_06" u="1"/>
        <s v="OCI-E_05" u="1"/>
      </sharedItems>
    </cacheField>
    <cacheField name="META/PRODUCTO" numFmtId="0">
      <sharedItems containsBlank="1" count="224">
        <s v="1. Resolver Solicitudes y/o Radicaciones allegadas a la Dependencia"/>
        <s v="2. Resolver Análisis y/o Estudio de Averiguaciones Preliminares"/>
        <s v="3. Resolver Actuaciones Administrativas anterior a Decreto 2409"/>
        <s v="4. Resolver Actuaciones Administrativas 2da Instancia - Decreto 2409"/>
        <s v="5. Piloto de Índices de Servicios para Supervisión Inteligente en Concesiones e Infraestructura"/>
        <s v="6. Expedición, Publicación y Divulgación de los criterios de Supervisión de Accesibilidad"/>
        <s v="A. Peticiones, Quejas, Reclamos y Solicitudes."/>
        <s v="1. Divulgación"/>
        <s v="2. Campañas de Promoción y Capacitación"/>
        <s v="3. Planes de Prevención"/>
        <s v="4. Actualización Registro de vigilados"/>
        <s v="5. Vigilancia Subjetiva"/>
        <s v="6. Fusiones, Escisiones y Transformaciones"/>
        <s v="7. Vigilancia Previa"/>
        <s v="B. Resolver Análisis y/o Estudio de Averiguaciones Preliminares"/>
        <s v="C. Resolver Actuaciones Administrativas dentro del Término - Decreto 2409"/>
        <s v="2. Resolver Actuaciones Administrativas anterior a Decreto 2409"/>
        <s v="3. Resolver Actuaciones Administrativas 2da Instancia - Decreto 2409"/>
        <s v="4. Auditoria Forense a Sociedades Portuarias"/>
        <s v="5. Indicadores de Eficiencia Portuaria"/>
        <s v="2. Resolver Actuaciones Administrativas 2da Instancia - Decreto 2409"/>
        <s v="3. Efectuar presencia regional"/>
        <s v="4. Fortalecer Regiones y Oficinas Aperturadas por la ST."/>
        <s v="2. Resolver Procesos Administrativos - Anterior a Decreto 2409"/>
        <s v="3. Resolver Procesos Administrativos - Concepto Consejo de Estado. "/>
        <s v="5. Auditorias Integrales a los Homologados SICOV"/>
        <s v="6. Compromisos Conpes 2020"/>
        <s v="B. Gestión de Solicitudes de Liberación e Informes Preliminares"/>
        <s v="C. Resolver Análisis y/o Estudio de Averiguaciones Preliminares"/>
        <s v="D. Resolver Actuaciones Administrativas dentro del Término - Decreto 2409"/>
        <s v="Gestión Despacho"/>
        <s v="Gestión de Asuntos Internacionales"/>
        <s v="Presencia de la ST en la Redes Sociales"/>
        <s v="Generación de Comunicados de Prensa de la ST"/>
        <s v="Gestión de Campañas de Comunicación a los Usuarios del Transporte"/>
        <s v="1. Peticiones, Quejas, Reclamos y Solicitudes."/>
        <s v="2. Resolver Actuaciones Administrativas en Termino"/>
        <s v="3. Actuaciones Administrativas - Concepto del Consejo de Estado."/>
        <s v="Actividad Regulatoria"/>
        <s v="Defensa Judicial de la Entidad."/>
        <s v="Sometimiento a Control"/>
        <s v="Circular Única del Sector Transporte"/>
        <s v="Boletín jurídico del Sector Transporte"/>
        <s v="Súper Biblioteca Virtual en funcionamiento"/>
        <s v="Trámites del Centro de Conciliación"/>
        <s v="Cobro Coactivo de la entidad."/>
        <s v="Efectuar seguimiento a proyectos de inversión"/>
        <s v="Consolidación del Seguimiento y la Evaluación del Plan Anticorrupción y Atención al Ciudadano 2019"/>
        <s v="Consolidación del Seguimiento y la Evaluación del Plan de Participación Ciudadana 2019"/>
        <s v="Desarrollar Acciones para el Fortalecimiento Institucional."/>
        <s v="Desarrollo de Acciones para Lograr Calificación Intermedia de Evaluación MIPG."/>
        <s v="Resolver Solicitudes y/o Radicaciones allegadas a la Dependencia"/>
        <s v="Seguimiento a Políticas en Documentos CONPES"/>
        <s v="Plan de Mejoramiento de Registro Administrativo de Inversiones"/>
        <s v="Ejecución Plan Anual de Auditoria para la Superintendencia de Transporte"/>
        <s v="Implementación Sistema Único de Trámites "/>
        <s v="Implementación sistema de gestión documental"/>
        <s v="Fase 2: Centro de Interoperabilidad"/>
        <s v="DATACENTER Y Centro de Información Logístico"/>
        <s v="APP PQRS para gestión y tramites en Línea"/>
        <s v="Implementación de Política de Seguridad de la Información"/>
        <s v="PETI implementado para ST y alineado al Sector."/>
        <s v="Sistema de Seguridad de la Información"/>
        <s v="Política de Gobierno Digital."/>
        <s v="Transformación Digital."/>
        <s v="Cambio de sede de la entidad."/>
        <s v="Ejecutar Plan Anual de Adquisiciones"/>
        <s v="Ejecución de Plan Institucional de Gestión Ambiental - PIGA de la Supertransporte."/>
        <s v="Implementación de Software de Almacén"/>
        <s v="Generar la Notificación de los Actos Administrativos."/>
        <s v="Generar Respuestas a Solicitudes de Información, Ejecutorias y PQRS, allegadas al área."/>
        <s v="Base de Datos de Notificaciones"/>
        <s v="Estadística de gestión y tramites de Correspondencia"/>
        <s v="Implementación del Sistema Integrado de Conservación Documental - SIC y Preservación Digital"/>
        <s v="Implementación del Plan Institucional de Archivo - PINAR y generar publicación"/>
        <s v="Implementar Mecanismos para Mejorar la Atención al Ciudadano."/>
        <s v="Gestión de Atención al Ciudadano."/>
        <s v="Gestión Para la Prevención de faltas disciplinarias"/>
        <s v="Resolver Actuaciones Disciplinarias"/>
        <s v="Gestión del Conocimiento."/>
        <s v="Juventud y Meritocracia para la Supertransporte."/>
        <s v="Gestión del Plan Estratégico del Talento Humano"/>
        <s v="Seguimiento a la Ejecución Presupuestal"/>
        <s v="Seguimiento a la Devolución de Recursos."/>
        <s v="Gestión de Información Financiera"/>
        <s v="Gestión de Pagos."/>
        <s v="Gestión Cartera"/>
        <m u="1"/>
        <s v="Resolver procesos administrativos en primera Instancia" u="1"/>
        <s v="Mejoramiento de la Gestión Documental." u="1"/>
        <s v="Expedición, Publicación y Divulgación de los criterios de Supervisión de Accesibilidad" u="1"/>
        <s v="Generar Primer Reporte de Indicadores de Eficiencia Portuaria." u="1"/>
        <s v="Gestión del Sistema de Seguridad y Salud en el Trabajo" u="1"/>
        <s v="Divulgación" u="1"/>
        <s v="Acciones Realizadas para la formalización." u="1"/>
        <s v="Resolver Actuaciones Administrativas" u="1"/>
        <s v="Fusiones, Esciones y Disminuciones de Capital" u="1"/>
        <s v="Fusiones, Escisiones y Disminución de Capital" u="1"/>
        <s v="Resolver Actuaciones Administrativas dentro del Término Legal Establecido" u="1"/>
        <s v="Generar nuevas estrategias para interarctuar con los Usuarios en materia de derechos y deberes." u="1"/>
        <s v="Gestión de la defensa judicial de la entidad." u="1"/>
        <s v="Mejoramirento de la Gestión Documental." u="1"/>
        <s v="Seguimiento_Solicitudes" u="1"/>
        <s v="Realizar capacitaciones internas y externas." u="1"/>
        <s v="Resolver Actuaciones Administrativas dentro del Termino" u="1"/>
        <s v="Implementación del Sistema Integrado de Conservación - SIC" u="1"/>
        <s v="Campañas de Prevención y Promoción para la formalización." u="1"/>
        <s v="Implementación de Politica de Seguridad de la Información" u="1"/>
        <s v="Desarrollar acciones de divulgación a los supervisados." u="1"/>
        <s v="Ejecución y Aprobación del Plan Piloto, Terminos de Referencia y Contratación del Software." u="1"/>
        <s v="Campañas de Promoción y Capacitación" u="1"/>
        <s v="Divulgación a los Vigilados" u="1"/>
        <s v="Fusiones, escisiones y trasformaciones" u="1"/>
        <s v="Vigilancia Subjetiva" u="1"/>
        <s v="Elaborar informe preliminar dentro en los términos para lo reportado por parte de la oficina de comunicaciones." u="1"/>
        <s v="Información a Terceros" u="1"/>
        <s v="Plan de Fortalecimiento Registros Administrativos Inversiones en Obras y Equipos Portuarios y Sectores Críticos de Accidentalidad" u="1"/>
        <s v="Implementación del Sistema Integrado de Conservación Documental - SIC  y Preservación Digital" u="1"/>
        <s v="Incrementar la calificación en la Matriz Estratégica de Talento Humano del DAFP. " u="1"/>
        <s v="Acciones Ejecutadas a los Supervisados" u="1"/>
        <s v="APP PQRS para gestión y tramites en Linea" u="1"/>
        <s v="Peticiones, Quejas, Reclamos y Solicitudes." u="1"/>
        <s v="Comercio electrónico Transparente." u="1"/>
        <s v="Actuaciones Administrativas - Concepto del Consejo de Estado." u="1"/>
        <s v="Fortalecer la supervisión mediante la implementación del Plan General de Supervisión (PGS) " u="1"/>
        <s v="Realizar Ejecución Presupuestal" u="1"/>
        <s v="Campañas de Divulgación" u="1"/>
        <s v="Resolver Actuaciones Administrativas  anterior a Decreto 2409" u="1"/>
        <s v="Realizar capacitaciones internas" u="1"/>
        <s v="Gestión Estrategica del Talento Humano" u="1"/>
        <s v="Gestión Estratégica del Talento Humano" u="1"/>
        <s v="DATACENTER Y Centro de Información Logistico" u="1"/>
        <s v="Realizar Requerimiento, Asesoría y Acompañamiento al 100% de las Concesiones Carreteras." u="1"/>
        <s v="Gestión del Desarrollo del Talento Humano." u="1"/>
        <s v="Resolver Actuaciones Administrativas en Segunda Instancia." u="1"/>
        <s v="Resolver procesos administrativos en primera Instancia Objeto del concepto del Consejo de Estado. " u="1"/>
        <s v="Gestión del cobro coactivo de la entidad." u="1"/>
        <s v="Vigilancia Previa" u="1"/>
        <s v="Gestión_QRS" u="1"/>
        <s v="Elaboración de actos administrativos de carácter general y particular." u="1"/>
        <s v="Fortalecer Regiones y Oficinas Aperturadas por la ST." u="1"/>
        <s v="Efectuar presencia regional" u="1"/>
        <s v="Piloto Infraestructura No Concesionada - Muelles y Embarcaderos" u="1"/>
        <s v=" Implementación de acciones de articulación en el marco del Documento Conpes 3963" u="1"/>
        <s v="Solicitudes de fusiones, escisiones y Disminución de Capital" u="1"/>
        <s v="Plan de Prevención" u="1"/>
        <s v="Auditoria Forense para Contribución Especial, reporte Información ST, a Sociedades Portuarias" u="1"/>
        <s v="Resolver Actuaciones Administrativas en el término legal establecido." u="1"/>
        <s v="Adelantar el trámite tendiente a la contratación de los bienes y servicios junto con la elaboración de Instructivos." u="1"/>
        <s v="Implementación  sistema de gestión documental" u="1"/>
        <s v="Seguimiento al Plan Institucional de Gestión Ambiental - PIGA de la Supertransporte." u="1"/>
        <s v="Resolver Procesos Administrativos - Concepto Consejo de Estado. " u="1"/>
        <s v="Decidir las solicitudes de liberación de vehículos dentro del término legal." u="1"/>
        <s v="Primer Congreso del Sector Transporte." u="1"/>
        <s v="Decidir el 100% de las solicitudes de liberación de vehículos dentro del término legal." u="1"/>
        <s v="Implementar Protocolo de Atención al Ciudadano." u="1"/>
        <s v="Piloto de Promoción a Infraestructura No Concesionada - Muelles y Embarcaderos" u="1"/>
        <s v="Solicitudes de sustentabilidad financiera." u="1"/>
        <s v="Base de Datos de Notificaciones y Actualización del FUID" u="1"/>
        <s v="Acciones de articulación en el marco del Documento Conpes 3963" u="1"/>
        <s v="Expedición y Publicación de los criterios de Supervisión de Accesibilidad" u="1"/>
        <s v="Gestión del Cambio para el Fortalecimiento Humano" u="1"/>
        <s v="Realizar capacitaciones externas" u="1"/>
        <s v="Resolver el 100% de los IUIT pendientes" u="1"/>
        <s v="Resolver el universo de IUIT pendientes" u="1"/>
        <s v="Gestionar Solicitudes y/o Radicaciones allegadas a la Dependencia" u="1"/>
        <s v="Acciones del Plan General de Supervisión" u="1"/>
        <s v="Gestión de Solicitudes de Liberación e Informes Preliminares" u="1"/>
        <s v="Cartilla sobre los derechos y deberes de los usuarios en el transporte." u="1"/>
        <s v="Elaborar informe preliminar dentro del término de 2 horas del 100% de lo reportado por parte de la oficina de comunicaciones " u="1"/>
        <s v="Campañas de formalización en el sector portuario, así como en los modos marítimo y fluvial." u="1"/>
        <s v="Fase 3: Fortalecimiento estructura de planta y numero de Funcionarios." u="1"/>
        <s v="Fase 3: Fortalecimiento estructura de planta y número de funcionarios." u="1"/>
        <s v="Actualización de Base de Vigilados" u="1"/>
        <s v="Resolver Actuaciones Administrativas en Termino" u="1"/>
        <s v="Resolver Actuaciones Administrativas 2da Instancia - Decreto 2409" u="1"/>
        <s v="1er Encuentro Regional." u="1"/>
        <s v="Acciones de Vigilancia Previa" u="1"/>
        <s v="Curso e-learning sobre transporte de pasajeros." u="1"/>
        <s v="Realizar auditorías de formalización" u="1"/>
        <s v="Resolver actuaciones administrativas dentro del término" u="1"/>
        <s v="Política Operación del Proceso de Supervisión" u="1"/>
        <s v="Informes Comunicados según Ejecución Plan Anual de Auditoria" u="1"/>
        <s v="Gestión QRS" u="1"/>
        <s v="Registro de Contratos e Intervenciones en Temporada Alta" u="1"/>
        <s v="2. Contenido de Campañas de Promoción y Capacitación" u="1"/>
        <s v="Auditorias Integrales a los Homologados SICOV" u="1"/>
        <s v="Resolver Actuaciones Administrativas dentro del Término - Decreto 2409" u="1"/>
        <s v="Seguimiento a Politicas en Documentos CONPES" u="1"/>
        <s v="Realizar sesiones con la ciudadanía, vigilados, organizaciones cívicas y otras entidades" u="1"/>
        <s v="Resolver Solicitudes y/o Radicaciones allegadas a la Delegatura" u="1"/>
        <s v="Divulgación de la Circular 094/2016" u="1"/>
        <s v="Capacitación, Divulgación y Difusión." u="1"/>
        <s v="Elaborar informe subjetivo (sectorial)" u="1"/>
        <s v="Calificación Nivel Intermedio de MIPG" u="1"/>
        <s v="Resolver Actuaciones Administrativas frente a la Impugnación de la Decisión de Fondo." u="1"/>
        <s v="Fusiones, Esciones y Transformaciones" u="1"/>
        <s v="Gestión de trámites del Centro de Conciliación" u="1"/>
        <s v="Monitoreo y seguimiento del estado de las sociedades sometidas a control de la entidad." u="1"/>
        <s v="Plan General de Supervisión" u="1"/>
        <s v="Resolver Actuaciones Administrativas Objeto del Concepto del Consejo de Estado." u="1"/>
        <s v="APP PQRS para gestión y tramites en Linea de la ST." u="1"/>
        <s v="Elaborar informe Sectorial" u="1"/>
        <s v="Piloto de Indices de Servicios para Supervisión Inteligente en Concesiones e Infraestructura" u="1"/>
        <s v="Piloto de Índices de Servicios para Supervisión Inteligente en Concesiones e Infraestructura" u="1"/>
        <s v="Fortalecer la atención de en las Regiones y Oficinas Aperturadas por la ST." u="1"/>
        <s v="Acto Administrativo de Fusiones" u="1"/>
        <s v="Gestion de la Administración del Personal" u="1"/>
        <s v="Pronunciarse de fondo sobre 100% de las solicitudes de fusiones, escisiones y transformaciones." u="1"/>
        <s v="Campañas promoción y Capacitación en el sector portuario, así como en los modos marítimo y fluvial." u="1"/>
        <s v="Actualización de Supervisados en el aplicativo VIGIA" u="1"/>
        <s v="Promover e Impulsar la Implemetación de la Ley 1618 de 2013" u="1"/>
        <s v="Una Herramienta Tecnológica con totalidad de Diagnósticos para las Diferentes Lineas, funcionando." u="1"/>
        <s v="Solicitudes de fusiones, escisiones y transformaciones." u="1"/>
        <s v="Generar Revisión y Decisión de Fondo de los Expedientes objeto del concepto del Consejo de Estado." u="1"/>
        <s v="Politica de Gobierno Digital." u="1"/>
        <s v="Documento PETI implementado para ST y alineado al Sector." u="1"/>
        <s v="Crear un repositorio de conocimientos." u="1"/>
        <s v="Desarrollar registros administrativos obligatorios." u="1"/>
        <s v="Actualización Registro de vigilados" u="1"/>
        <s v="Resolver Analisis y/o Estudio de Averiguaciones Preliminares" u="1"/>
        <s v="Resolver Análisis y/o Estudio de Averiguaciones Preliminares" u="1"/>
        <s v="Elaborar Informe Subjetivo" u="1"/>
        <s v="Resolver Actuaciones Administrativas anterior a Decreto 2409" u="1"/>
      </sharedItems>
    </cacheField>
    <cacheField name="COD_ACTIVIDADES" numFmtId="0">
      <sharedItems/>
    </cacheField>
    <cacheField name="ACTIVIDAD" numFmtId="0">
      <sharedItems containsBlank="1" count="490" longText="1">
        <s v="1. Derechos de Petición Radicados"/>
        <s v="2. Averiguación Preliminar"/>
        <s v="1. INVESTIGACIÓN"/>
        <s v="2. ETAPA PROBATORIA"/>
        <s v="3. ALEGATOS"/>
        <s v="4. DECISIÓN DE FONDO"/>
        <s v="5. RECURSOS DE REPOSICIÓN"/>
        <s v="6. REVOCATORIA DIRECTA"/>
        <s v="A. RECURSOS DE APELACIÓN"/>
        <s v="B. RECURSOS DE QUEJA"/>
        <s v="C. REVOCATORIA DIRECTA"/>
        <s v="1. Estructuración y parametrización del Índice de Servicio y Programas aplicables al Software del modelo de Supervisión Inteligente. "/>
        <s v="2. Contratación del desarrollo del software de Modelo de Supervisión Inteligente."/>
        <s v="3. Plan Piloto de Aplicación de la Herramienta Metodológica de Índices de Servicio al 10% de los supervisados."/>
        <s v="1. Proyectar circular"/>
        <s v="2. Divulgar circular"/>
        <s v="A. Peticiones, Quejas, Reclamos y Solicitudes."/>
        <s v="Asistir sesiones con la ciudadanía, vigilados, organizaciones cívicas y otras entidades"/>
        <s v="Mesas de Trabajo de socialización de las Normas Técnicas de Accesibilidad"/>
        <s v="Asistencia a Eventos  de Promoción"/>
        <s v="Promover la formalización administración infraestructura aeroportuaria a cargo de entes territoriales."/>
        <s v="Promover la formalización de la prestación del servicio de los Terminal de Transporte Terrestre automotor"/>
        <s v="Requerir Planes de Acción para promover la mejora de la infraestructura de servicio público en los corredores logísticos de transporte."/>
        <s v="Generación de Insumos para Campañas de Promoción y Capacitación."/>
        <s v="Generar Alcance y Contenidos para la Realización del 1er Congreso del Sector Transporte."/>
        <s v="Realizar Asesoría y Acompañamiento con expertos para la implementación de la metodología en Sectores Críticos de Accidentabilidad."/>
        <s v="Ejecutar Programa SETA (Fase 3 Complementaria SETA - 2019)"/>
        <s v="Ejecutar Programa SETA (Fase 1 y 2 - 2020)"/>
        <s v="Realizar Acciones de Supervisión a 306 vigilados"/>
        <s v="Realizar Acciones de Supervisión Extraordinarias"/>
        <s v="Reporte de Registros de Vigilados Modificados y/o Actualizados en el sistema VIGIA"/>
        <s v="Elaborar Informe Subjetivo"/>
        <s v="Pronunciarse de fondo sobre las solicitudes de fusiones, escisiones y transformaciones."/>
        <s v="Expedir Constancias de Incorporación y Habilitación de Empresas del Transporte Aéreo"/>
        <s v="Cálculos Actuariales"/>
        <s v="B. Averiguación Preliminar"/>
        <s v="5. REVOCATORIA DIRECTA"/>
        <s v="6. RECURSOS DE REPOSICIÓN"/>
        <s v="Auditoria forense a las Sociedades portuarias."/>
        <s v="Desarrollo de Indicadores de Eficiencia Portuaria y Aplicativo para la Supervisión Inteligente."/>
        <s v="Públicación de Indicadores de Eficiencia Portuaria y Aplicativo para la Supervisión Inteligente."/>
        <s v="Peticiones, Quejas, Reclamos y Solicitudes."/>
        <s v="Asistencia a Eventos de Promoción y Prevención - Operativos de Divulgación"/>
        <s v="Asisitir a sesiones con la ciudadanía, vigilados, organizaciones cívicas y otras entidades"/>
        <s v="Elaborar diagnósticos sobre la composición del sector transporte en los modos marítimo y fluvial, para las zonas geográficas seleccionadas, según corresponda."/>
        <s v="Socializar la Campaña de Promoción y Prevención con las entidades involucrados en su implementación "/>
        <s v="Realizar Socializaciones. "/>
        <s v="Seguimiento a los procesos de formalización. "/>
        <s v="Piloto de Promoción a las infraestructuras no Concesionadas en Muelles y Embarcaderos"/>
        <s v="Manual de Operador Portuaria"/>
        <s v="Cartilla de Operación Fluvial"/>
        <s v="Realizar Operativos de inspección "/>
        <s v="Realizar Reunión y/o Mesa de Trabajo"/>
        <s v="Realizar Eventos de Promoción y Prevención"/>
        <s v="Realizar visitas de supervisión"/>
        <s v="Realizar visitas de supervisión Extraordinaria"/>
        <s v="Desarrollar registros administrativos obligatorios - Portuarios"/>
        <s v="Disminución Capital"/>
        <s v="Reglamentación de Condiciones Técnicas de Operación - RCTO"/>
        <s v="1. Efectuar presencia regional"/>
        <s v="2. Consolidar presencia en oficinas de la ST"/>
        <s v="Aumentar de No. De Contratista en ciudades para la Presencia Regional."/>
        <s v="Foro Regional"/>
        <s v="Difusión Cartilla - Transporte Terrestre"/>
        <s v="Difusión Cartilla - Transporte Aéreo"/>
        <s v="Salida a operación del curso en línea - Transporte Aéreo"/>
        <s v="Capacitaciones de Protección a Usuarios."/>
        <s v="Programa de Legitimación en espacios academicos"/>
        <s v="Estrategias en Redes Sociales para Protección de los Usuarios."/>
        <s v="Programa de Participación Ciudadana"/>
        <s v="Programa de Evaluacion de Promociones y Ofertas en los 3 modos de Transporte"/>
        <s v="Seguimiento de Información Pública de Precios"/>
        <s v="Visitas Multipropositos"/>
        <s v="1. ETAPA PROBATORIA"/>
        <s v="2. ALEGATOS"/>
        <s v="3. DECISIÓN DE FONDO"/>
        <s v="4. RECURSOS DE REPOSICIÓN"/>
        <s v="Generar Primera Auditoria Integral a todos los Homologados - SICOV"/>
        <s v="Concertar y Establecer nuevos requisitos para los Pequeños Propietarios de Vehículos de Transporte de Carga (PPVTC) que faciliten su habilitación."/>
        <s v="Asisitir a capacitaciones externas"/>
        <s v="Desarrollar acciones de divulgación a los supervisados"/>
        <s v="Realizar capacitaciones internas"/>
        <s v="Realizar auditorías de formalización"/>
        <s v="Realizar auditorías de Supervisión Extraordinarias"/>
        <s v="Elaborar Informe Sectorial"/>
        <s v="Desarrollar registros administrativos obligatorios - Escolares"/>
        <s v="Informe Sujetivo"/>
        <s v="Registro de contratos de temporada alta"/>
        <s v="Solicitudes de SIPLAFT"/>
        <s v="Solicitudes de homologación para Sicov"/>
        <s v="Solicitudes de Certificación de implementación del Sicov"/>
        <s v="Solicitudes de Concepto de Sustentabilidad Financiera"/>
        <s v="Disminuciones de Capital"/>
        <s v="B. Decidir las solicitudes de liberación de vehículos dentro del término legal."/>
        <s v="C. Denuncias, Radicados y/o IUIT "/>
        <s v="5. DECISIÓN DE FONDO - FALLOS ORALES"/>
        <s v="7. REVOCATORIA DIRECTA"/>
        <s v="Análisis y estudios de proyecciones actuariales, generación de certificaciones y atención de requerimientos relacionados, allegados al Despacho."/>
        <s v="Acciones Realizadas en el marco de la Interacción con Actores Sectoriales Internacionales."/>
        <s v="Presencia e Interacción de la ST en las Redes Sociales"/>
        <s v="Producir y Emitir Comunicados de Prensa de la ST"/>
        <s v="Realizar campañas de comunicación al usuario de transporte sobre sus derechos."/>
        <s v="1. Adelantar campaña a Usuarios del Transporte"/>
        <s v="Diseñar y Publicar la Revista Virtual ST para el Sector Transporte."/>
        <s v="1. Peticiones, Quejas, Reclamos y Solicitudes."/>
        <s v="A. RECURSOS DE REPOSICIÓN"/>
        <s v="B. RECURSOS DE APELACIÓN"/>
        <s v="C. RECURSOS DE QUEJA"/>
        <s v="D. REVOCATORIA DIRECTA"/>
        <s v="2. REVOCATORIA DIRECTA"/>
        <s v="Informes mensuales de Actividad Regulatoria"/>
        <s v="Procesos Prejudiciales, judiciales y Acciones de Tutela."/>
        <s v="Sociedades Sometidas a Control"/>
        <s v="Informes Motivados Allegados por la Delegatura"/>
        <s v="Elaborar Circular Única del Sector Transporte"/>
        <s v="Actualizar y Divulgar el boletín jurídico del Sector Transporte"/>
        <s v="4.2. Divulgar Herramienta"/>
        <s v="4.3 Actualizar de la Herramienta"/>
        <s v="Solicitudes de Conciliación"/>
        <s v="Procesos para Cobro Coactivo"/>
        <s v="Monitorear la ejecución del presupuesto de Inversión de la Supertransporte."/>
        <s v="Monitorear la Ejecución del Plan Anual de Adquisiciones de Inversión - PAA 2019"/>
        <s v="Seguimiento a las modificaciones realizadas a los proyectos de Inversión."/>
        <s v="1. Gestión del Riesgo de Corrupción - Mapa de Riesgos de Corrupción"/>
        <s v="2. Racionalización de trámites"/>
        <s v="3. Rendición de Cuentas"/>
        <s v="4. Mecanismos para Mejorar la Atención al Ciudadano"/>
        <s v="5. Mecanismos para la Transparencia y Acceso a la Información"/>
        <s v="1. Condiciones institucionales idóneas para la promoción de la participación ciudadana"/>
        <s v="2. Promoción efectiva de la participación ciudadana"/>
        <s v="Actualización de la Cadena de Valor (Documentación)"/>
        <s v="Generación de Insumos para Campañas de Comunicaciones"/>
        <s v="Asesorar, Planear y Evaluar la gestión de la Entidad. "/>
        <s v="Desarrollar Comité Institucional de Gestión y Desempeño."/>
        <s v="Aplicar los Autodiagnósticos por Dependencias en cada una de las Dimensiones de MIPG."/>
        <s v="Implementación del Plan de Trabajo por Dimensiones MIPG para las Dependencias."/>
        <s v="Seguimiento al Plan de Trabajo por Dimensiones de MIPG"/>
        <s v="Gestión Quejas, Reclamos, Solicitudes y Denuncias."/>
        <s v="Efectuar seguimiento a compromisos consolidados en Documentos CONPES"/>
        <s v="Generación de Alertas a las Dependencias sobre compromisos en Documentos CONPES"/>
        <s v="Seguimiento a Implementación de Plan de Fortalecimiento Registros Administrativos Inversiones en Obras y Equipos Portuarios y Sectores Críticos de Accidentalidad"/>
        <s v="Seguimiento a la Certificación de Evaluación de la Calidad de la Operación Estadística de tráfico Portuario en Colombia"/>
        <s v="Gestión Quejas, Reclamos, Solicitudes y Denuncias según compentencia de la Oficina."/>
        <s v="Ejecutar las auditorías internas, seguimientos y evaluaciones del Sistema de Control Interno según selectivo, con enfoque en riesgos, que genere valor para la toma de decisiones y cumplimiento de la misión y objetivos institucionales."/>
        <s v="6.1 Levantar procesos y estructurar el sistema"/>
        <s v="6.2 Elaborar términos de referencia"/>
        <s v="6.3 Seleccionar herramientas de desarrollo"/>
        <s v="6.4 Desarrollar e implementar la solución"/>
        <s v="6.5 Realizar pruebas"/>
        <s v="6.6 Poner en producción la Fase 2"/>
        <s v="7.1 Levantar procesos y estructurar el sistema"/>
        <s v="7.2 Elaborar términos de referencia"/>
        <s v="7.3 Tomar decisión de actualizar o implementar un nuevo sistema de Gestión Documental"/>
        <s v="7.4 Elaborar y entregar de los Estudios Previos."/>
        <s v="7.5 Elaborar Evaluación Técnica de las Ofertas."/>
        <s v="Sistema de Información de Fuentes Externas &quot;Interoperabilidad&quot; Entregar 10 Tableros de Control"/>
        <s v="Adquisiciones de DATACENTER Y Centro de Información Logístico"/>
        <s v="Implementación de APP para Recepción, Radicación y Tramite de PQRSD en línea."/>
        <s v="Implementación de Política de Seguridad de la Información y Protección de Datos Personales"/>
        <s v="Documento PETIC implementado para ST y alineado al Sector."/>
        <s v="Certificación en ISO 27001 para el Sistema de Gestión de la Seguridad de la Información."/>
        <s v="Implementar IPV6 desde el punto de vista de Activos Fijos"/>
        <s v="Implementar avances en el modelo de Seguridad y Privacidad de la información - MSPI"/>
        <s v="Implementar ruta de excelencia GEL - Plan de Gestión documental, desde el punto de vista personas"/>
        <s v="Mitigar y evitar los riesgos de Seguridad identificados en la matriz de riesgos de Seguridad, de acuerdo con los lineamientos para el tratamiento de riesgos definidos en la ST."/>
        <s v="Implementar el plan de tratamiento de riesgos de seguridad y privacidad de la información"/>
        <s v="Actualizar la Política de Seguridad de la Información de la Entidad."/>
        <s v="Implementar Políticas de Seguridad"/>
        <s v="Mantener y ajustar modelo de continuidad de negocio"/>
        <s v="Implementar los mantenimientos preventivos a los servicios tecnológicos de la Entidad necesarios para soportar sus procesos, asegurar la continuidad en la operación TI, su disponibilidad y rendimiento."/>
        <s v="Implementar el sistema de telefonía IP "/>
        <s v="Efectuar mantenimiento software GLPI (reporte de cierre incorpore en el trimestre correspondiente)"/>
        <s v="Implementar sistema de Gestión del Conocimiento"/>
        <s v="Implementar el Software de Almacén (Probable Interfaz con el SIIF)"/>
        <s v="Implementar el sistema de impresión controlada generando ahorro de papel y tiempo (Cultura de Cero Papel)"/>
        <s v="Definir el futuro del sistema Misional VIGIA mediante mesas de trabajo con las áreas involucradas"/>
        <s v="Implementar el software de Inteligencia de Negocios en Cemat"/>
        <s v="Implementar la Transformación Digital y Desmaterialización de trámites "/>
        <s v="Fortalecer la estructura Vigía y realizar Cambios de módulos de Capaz de Aplicación."/>
        <s v="Implementar el sistema de notificación electrónica considerando dispositivos biométricos y que se alimenten simultáneamente las bases de datos."/>
        <s v="Entregar Sede Adecuada e Instalada para los funcionarios de la ST."/>
        <s v="Realizar la ejecución del Plan Anual de Adquisiciones"/>
        <s v="Ejecutar Procesos de Contratación Programados - PAA"/>
        <s v="Ejecutar y Realizar seguimiento a la Implementación del Plan Institucional de Gestión Ambiental - PIGA de la Supertransporte."/>
        <s v="Implementación el Software de Almacén"/>
        <s v="Asegurar el procedimiento de notificaciones desplegado en la nueva versión de la cadena de valor, tramitando con oportunidad y calidad la notificación del 100% de actos administrativos susceptibles de notificación."/>
        <s v="Tramite a las solicitudes de PQRS allegadas al área."/>
        <s v="Tramite a las solicitudes de Información allegadas al área"/>
        <s v="Tramite a las solicitudes del Módulo de Gestión Documental, allegadas al área"/>
        <s v="Atención a clientes externos - Realización de notificaciones personales en ventanilla"/>
        <s v="Tramite de Ingreso de Correspondencia."/>
        <s v="Tramite Interno de Correspondencia"/>
        <s v="Tramite de Egreso de Correspondencia."/>
        <s v="Ejecutar y hacer seguimiento a la Publicación e Implementación del Sistema Integrado de Conservación Documental - SIC y Preservación Digital"/>
        <s v="Ejecutar y hacer seguimiento a la Implementación del Plan Institucional de Archivos - PINAR."/>
        <s v="Implementar Protocolo de Atención al Ciudadano."/>
        <s v="Elaborar y presentar para Aprobación Política de Atención al Ciudadano."/>
        <s v="Seguimiento Gestión Call Center"/>
        <s v="Seguimiento Gestión de la Atención al Ciudadano"/>
        <s v="Seguimiento al Alcance de las Campañas de Promoción y Capacitación  y Divulgación."/>
        <s v="Adelantar actividades orientadas a la prevención de faltas disciplinarias y capacitación a los servidores públicos en cuanto a sus derechos, deberes, obligaciones y prohibiciones contenidas en las normas."/>
        <s v="Indagación Preliminar"/>
        <s v="Realizar y Ejecutar el Plan de Acción del Manual de Gestión del conocimiento para la ST"/>
        <s v="Realizar selección y vinculación de personal según los parámetros establecidos en el instructivo de juventud y meritocracia a nivel nacional."/>
        <s v="Realizar y Ejecutar el Plan Institucional de Capacitación."/>
        <s v="Implementar el Plan de Acción para Incrementar la calificación a Nivel de Transformación de la Matriz Estratégica de Talento Humano - GETH"/>
        <s v="Realizar y Ejecutar el Plan de Bienestar e Incentivos"/>
        <s v="Realizar y Ejecutar el Plan de Trabajo Anual para la Gestión del Sistema de Seguridad y Salud en el Trabajo."/>
        <s v="Realizar el Plan de Previsión de Recursos Humanos"/>
        <s v="Realizar el Plan Anual de Vacantes"/>
        <s v="Realizar el seguimiento a la ejecución del presupuesto de Funcionamiento de la Supertransporte"/>
        <s v="Realizar el seguimiento a la ejecución del presupuesto de la Supertransporte"/>
        <s v="Devolución de valores Revocados por Concepto de Consejo de Estado"/>
        <s v="No. De Devoluciones de Valores Revocados por Concepto de Consejo de Estado"/>
        <s v="Devolución Saldos por mayor valor Pagado o de lo no debido."/>
        <s v="No. De Devoluciones de Saldos por mayor valor Pagado o de lo no debido."/>
        <s v="Gestionar información contable, financiera y presupuestal a entes externos - Pagina WEB y Contraloría General de la Nación -CGN"/>
        <s v="Gestionar oportunamente los pagos. "/>
        <s v="Recaudo de la contribución especial de Vigilancia de la Vigencia."/>
        <s v="Realizar Comité de Cartera"/>
        <s v="Recaudar cartera de Cobro Persuasivo."/>
        <m u="1"/>
        <s v="3. Pliego de Cargos" u="1"/>
        <s v="Entregar Requerimientos a Dirección Administrativa para selección Sede" u="1"/>
        <s v="Implementación del Plan de Trabajo por Dimensiones MIPG para las Dependencias ." u="1"/>
        <s v="Subprograma de Medicina Preventiva y del Trabajo." u="1"/>
        <s v="Concertar y Establecer nuevos requisitos para los Pequeños Propietarios de Vehículos de Transporte de Carga (PPVTC) que faciliten su habilitación._x000a_" u="1"/>
        <s v="Generar busqueda de Talentos a Nivel Regional de personal para juventud y meritocracia." u="1"/>
        <s v="Campañas de Promoción y Capacitación" u="1"/>
        <s v="ETAPA PROBATORIA" u="1"/>
        <s v="Implementación del Sistema Integrado de Conservación - SIC" u="1"/>
        <s v="Requerimientos" u="1"/>
        <s v="Desarrollar instructivos en gestión contractual" u="1"/>
        <s v="Efectuar mantenimiento software GLPI (reporte de cierre incorpore  en el trimestre correspondiente)" u="1"/>
        <s v="Diseñar e Implementar el Plan de Mejoramiento de Registro Administrativo de Sectores Criticos de Accidentabilidad." u="1"/>
        <s v="Monitorear al proyecto de  de Mejoramiento de la Gestión y Capacidad Institucional para la Supervisión Integral a los vigilados a nivel nacional." u="1"/>
        <s v="Decidir las solicitudes de liberación de vehículos dentro del término legal." u="1"/>
        <s v="9.2 Poner en marcha oficinas de la SPT" u="1"/>
        <s v="Organizar Gestión en SST ( Extender actividades a las regionales)" u="1"/>
        <s v="Gestión del Conocimiento (Realizar y divulgar los lineamientos de gestión del conocimiento para la SIT : Informe de Lineamientos en gestión del Conocimiento para la SIT)" u="1"/>
        <s v="Monitorear al proyecto de Fortalecimiento a la Supervisión Integral a los vigilados a nivel nacional." u="1"/>
        <s v="1. REVOCATORIA DIRECTA" u="1"/>
        <s v="Fortalecer e Incrementar la calificación a Nivel de Transformación de la Matriz Estratégica de Talento Humano - GETH" u="1"/>
        <s v="Realizar capacitaciones " u="1"/>
        <s v="RECURSOS DE APELACIÓN" u="1"/>
        <s v="Ejecutar actividades de bienestar social. Llevar registro de todas las actividades" u="1"/>
        <s v="h. Traslados Competencia Interna" u="1"/>
        <s v="Gestión Quejas, Reclamos y Solicitudes." u="1"/>
        <s v="Recaudar cartera de la Tasa de Vigilancia, Contribución Especial y Multas (Cobro Persuasivo)." u="1"/>
        <s v="6. Visitas de Inspección" u="1"/>
        <s v="RECURSOS DE QUEJA" u="1"/>
        <s v="1. Gestión Quejas, Reclamos, Solicitudes y Denuncias." u="1"/>
        <s v="b. Informes P&amp;P" u="1"/>
        <s v="Elaborar informe subjetivo (sectorial)" u="1"/>
        <s v="Auditoria forense al 100% de las Sociedades  portuarias" u="1"/>
        <s v="Hacer seguimiento al Plan Institucional de Gestión Ambiental - PIGA de la Supertransporte." u="1"/>
        <s v="RECURSOS DE REPOSICIÓN" u="1"/>
        <s v="Realizar la ejecución del Plan de Gasto Público y Plan Anual de Adquisiciones" u="1"/>
        <s v="Llevar a cabo las actuaciones encaminadas a lograr el cobro coactivo de la entidad" u="1"/>
        <s v="Realizar Selección y vinculación de mejores estudiantes -ECAES - Informe De Proceso de Vinculación" u="1"/>
        <s v="Participar en sesiones con la ciudadanía, vigilados, organizaciones cívicas y otras entidades" u="1"/>
        <s v="Incrementar la calificación en la Matriz Estratégica de Talento Humano del DAFP. " u="1"/>
        <s v="Aumentar en ciudades la Presencia Regional." u="1"/>
        <s v="Tramite a las solicitudes del Módulo de Gestión Documental, allegadas al área. " u="1"/>
        <s v="Implementación de APP para Recepción, Radicación y Tramite de PQRSD en linea." u="1"/>
        <s v="Capacitaciones a Usuarios." u="1"/>
        <s v="Supervisar vigilados (Acta de Inspección - Requerimiento de acciones de Mejora - Acta de Mesa de Trabajo - Informe y/o requerimiento de Vigilancia)" u="1"/>
        <s v="Pronunciarse de fondo sobre las solicitudes del Ministerio de Transporte de sustentabilidad financiera dentro del término" u="1"/>
        <s v="Elaborar y Actualizar Acto Administrativo de Fusiones" u="1"/>
        <s v="5. Medidas de Urgencia" u="1"/>
        <s v="Gestionar resolución de nombramientos, encargos, nombramientos en provisionalidad y renuncias" u="1"/>
        <s v="Entregar el 100% de la Sede Adecuada e Instalada para los funcionarios de la ST." u="1"/>
        <s v="Divulgar la circular 094/2016 modelos de buenas prácticas expedido para 5 tipos de vigilados de la Delegada de Concesiones a que aplican " u="1"/>
        <s v="Reportar calificación obtenida por funcionarios a Secretaría General y avisar a funcionaria encargada de otorgar estímulos  la información relacionada con la concertación de objetivos y evaluación de desempeño de carrera, provisionales y libre nombramiento." u="1"/>
        <s v="e. Archivos No Merito" u="1"/>
        <s v="Análisis y estudios de proyecciones actuariales,  generación de certificaciones y atención de requerimientos relacionados allegados al Despacho." u="1"/>
        <s v="4. Traslados Internos" u="1"/>
        <s v="Monitorear la Ejecución del Plan Anual de Aquisiciones - PAA 2019" u="1"/>
        <s v="Realizar selección y vinculación de personal según los parámetros establecidos en el instructivo de juventud y meritocracia." u="1"/>
        <s v="2. DESCARGOS" u="1"/>
        <s v="Estructuración de Campañas de Protección de los Usuarios de ST en Redes Sociales." u="1"/>
        <s v="8. RECURSOS DE REPOSICIÓN" u="1"/>
        <s v="Llevar a cabo las actuaciones encaminadas a lograr el cobro coactivo de la entidad." u="1"/>
        <s v="Realizar Procesos por de faltas disciplinarias a los servidores públicos." u="1"/>
        <s v="Revisar y facilitar que los requisitos del régimen de vigilancia, inspección y control incluya a todos los actores de la cadena de transporte de manera diferenciada para el cumplimiento de la normatividad del sector. (nuevas empresas de pequeños propietarios de transporte y demás actores de la cadena)." u="1"/>
        <s v="2.1 ALEGATOS" u="1"/>
        <s v="Reporte de Registros de Supervisados Modificados y/o Actualizados en el sistema VIGIA" u="1"/>
        <s v="Plan General de Supervisión" u="1"/>
        <s v="Implementar programa de Higiene Industrial" u="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u="1"/>
        <s v="Estruturación de Campañas de Protección de los Usuarios de ST en Redes Sociales." u="1"/>
        <s v="Promover la  formalización administración infraestructura aeroportuaria a cargo de entes territoriales." u="1"/>
        <s v="Requerir Planes de Acción para promover la mejora de la infraestructura de servicio público en los corredores logisticos de transporte." u="1"/>
        <s v="Documento PETI implementado para ST y alineado al Sector." u="1"/>
        <s v="Traslados Internos" u="1"/>
        <s v="Elaborar y divulgar la Circular Única del Sector Transporte" u="1"/>
        <s v="1. APERTURA DE INVESTIGACIÓN" u="1"/>
        <s v="100% del archivo Inventariado,  Digitalizado y Depurado." u="1"/>
        <s v="Pronunciarse de fondo sobre las solicitudes de fusiones, escisiones y Disminucón de Capital." u="1"/>
        <s v="Capacitaciones a Empresarios." u="1"/>
        <s v="g. Aperturas de Investigación" u="1"/>
        <s v="PETI - ST alineado al Sector." u="1"/>
        <s v="Elaborar todos los documentos requeridos dentro del trámite de conciliación dentro de las solicitudes que se reciben de parte de los convocantes en el Centro de Conciliación" u="1"/>
        <s v="3.1 Adelantar campaña a Usuarios del Transporte" u="1"/>
        <s v="Impulsar que el 100% de los supervisados estén registrados en el sistema VIGIA ( Solicitud a entes Habilitantes, Requerimientos a Vigilados, Modificaciones y Solicitudes realizadas al administrador Vigía y Autorizaciones de Registro) " u="1"/>
        <s v="Aplicar los Autodiagnosticos por Dependencias en cada una de las Dimensiones de MIPG." u="1"/>
        <s v="Comercio Electrónico - Aerolineas" u="1"/>
        <s v="Otorgar estímulos e incentivos." u="1"/>
        <s v="1. DECISIÓN DE FONDO" u="1"/>
        <s v="Elaboración de fichas bibliográficas de cada decisión" u="1"/>
        <s v="Cartilla - Transporte Aéreo" u="1"/>
        <s v="1. Requerimientos" u="1"/>
        <s v="Piloto de Promoción al 2.5 % de las infraestructuras no Concesionadas en Muelles y Embarcaderos" u="1"/>
        <s v="Ejecutar y hacer seguimiento a la Implementación del Plan Institucional de Capacitación." u="1"/>
        <s v="Pronunciarse de fondo sobre 100% de las solicitudes de fusiones, escisiones y transformaciones." u="1"/>
        <s v="Supervisar 306 vigilados (Acta de Inspección - Requerimiento de acciones de Mejora - Acta de Mesa de Trabajo de Oportunidad de Mejora y Accesibilidad - Informe y/o requerimiento de Vigilancia)" u="1"/>
        <s v="Realizar Comité de Cartera (Objetivos: 1. Identificar la cartera y gestionar su baja o remisibilidad, 2. Identificar y depurar activos a dar de baja, 3.depuracion de la cartera los valores inferiores a medio salario mínimo legal vigente.) " u="1"/>
        <s v="5. DECISIÓN DE FONDO" u="1"/>
        <s v="Gestión Derechos de Petición - Por Traslado Interno" u="1"/>
        <s v="Cartilla - Transporte Áereo" u="1"/>
        <s v="2.1 Expedir circular" u="1"/>
        <s v="9.1 Efectuar presencia regional" u="1"/>
        <s v="f. Formulación de Requerimientos" u="1"/>
        <s v="Elaborar Planes y Programas SST" u="1"/>
        <s v="4. DECISIÓN DE FONDO - FALLOS ORALES" u="1"/>
        <s v="Desarrollar registros administrativos obligatorios" u="1"/>
        <s v="6. DECISIÓN DE FONDO - FALLOS ORALES" u="1"/>
        <s v="Promover la actualización de la base de Datos del sistema VIGIA (Solicitud a entes Habilitantes, Requerimientos a Vigilados, Modificaciones y Solicitudes realizadas al administrador Vigía y Autorizaciones de Registro)." u="1"/>
        <s v="DECISIÓN DE FONDO" u="1"/>
        <s v="Ejecutar y hacer seguimiento a la Publicación e Implementación del Sistema Integrado de Conservación Documental - SIC  y Preservación Digital" u="1"/>
        <s v="Promover que los supervisados estén la actualización de la base de Datos del sistema" u="1"/>
        <s v="Implementar recomendaciones de la medición del clima organizacional" u="1"/>
        <s v="Diseñar y Públicar la Revista Virtual ST para el Sector Transporte." u="1"/>
        <s v="Ejecutar las auditorías internas, seguimientos y evaluaciones del Sistema de Gestión y Sistema de Control Interno según selectivo, con enfoque en riesgos, que genere valor para la toma de decisiones y cumplimiento de la misión y objetivos institucionales." u="1"/>
        <s v="Plan Piloto de Aplicación de la Herramienta Metodologíca de Indices de Servicio al 10% de los supervisados ." u="1"/>
        <s v="Generar acompañamiento respecto de los requisitos del régimen de vigilancia, inspección y control incluyente para todos los actores de la cadena de transporte" u="1"/>
        <s v="Realizar y Emitir Comunicados de Prensa de la ST" u="1"/>
        <s v="Plan de Prevención" u="1"/>
        <s v="Comercio Electrónico - Agencias de Viajes" u="1"/>
        <s v="Gestión Derechos de Petición" u="1"/>
        <s v="Adquisiciones de DATACENTER Y Centro de Información Logistico" u="1"/>
        <s v="Implementar el Software de Almacén (Probable Interface con el SIIF)" u="1"/>
        <s v="e. Archivos No Mérito" u="1"/>
        <s v="Realizar visitas de supervisión (PGS visitas de inspección)" u="1"/>
        <s v="c. Requerimientos de Inforrmación" u="1"/>
        <s v="Efectuar seguimiento a  la realización del proceso de entrenamiento por parte de los jefes inmediatos" u="1"/>
        <s v="Medidas Preventivas" u="1"/>
        <s v="DECISIÓN DE FONDO - FALLOS ORALES" u="1"/>
        <s v="A. DECISIÓN DE FONDO" u="1"/>
        <s v="Vigilancia Previa" u="1"/>
        <s v="Resolver La totalidad de los IUIT pendientes" u="1"/>
        <s v="Implementar el sistema de notificación electrónica considerando dispositivos biométricos y que se alimenten simultáneamente  las bases de datos." u="1"/>
        <s v="Realizar capacitaciones externas" u="1"/>
        <s v="Realizar Contratación de Practicantes Universitarios en las Regiones" u="1"/>
        <s v="Implementación de Politica de Seguridad de la Información y Protección de Datos Personales" u="1"/>
        <s v="3. Gestión de Respuestas Transversales y/o Terceros (IAS - Congreso - Terceros)." u="1"/>
        <s v="1.2. Petición - Traslado Autoridad Competente" u="1"/>
        <s v="1. Indagación Preliminar" u="1"/>
        <s v="Realizar la Depuración y Digitalización del Archivo de la Entidad." u="1"/>
        <s v="4. Fallo de Primera Instancia" u="1"/>
        <s v="REVOCATORIAS" u="1"/>
        <s v="Resolver el 100% de los IUIT pendientes" u="1"/>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u="1"/>
        <s v="Ejecutar y hacer seguimiento a la Implementación del Plan de Bienestar e Incentivos" u="1"/>
        <s v="i. Traslados Entidad Competente" u="1"/>
        <s v="Gestión de Respuestas Transversales y/o Terceros (IAS - Congreso - Terceros)." u="1"/>
        <s v="Pronunciarse de fondo sobre 100% de las solicitudes del Ministerio de Transporte de sustentabilidad financiera dentro del término" u="1"/>
        <s v="Diseñar e Implementar el Plan de Mejoramiento de Registro Administrativo de Inversiones en Obras y Equipos Portuarios" u="1"/>
        <s v="Traslados Externos" u="1"/>
        <s v="Información a Terceros Gestionadas" u="1"/>
        <s v="Elaborar diagnósticos sobre la composición del sector transporte en los modos marítimo y fluvial,  para las zonas geográficas seleccionadas, según corresponda." u="1"/>
        <s v="2. Archivos No Merito" u="1"/>
        <s v="Ejecutar y hacer seguimiento a la Implementación del Plan de Previsión de Recursos Humanos" u="1"/>
        <s v="2. Gestión Derechos de Petición" u="1"/>
        <s v="Tramite a las solicitudes del Módulo de Gestión Documental, allegadas al áre" u="1"/>
        <s v="3. ETAPA PROBATORIA" u="1"/>
        <s v="2.2 Publicar circular" u="1"/>
        <s v="4. REVOCATORIA DIRECTA" u="1"/>
        <s v="2.3 Divulgar circular" u="1"/>
        <s v="1. Gestión PQRS" u="1"/>
        <s v="Fortalecimiento de la planta de personal" u="1"/>
        <s v="Pronunciarse de fondo sobre 100% de las solicitudes de fusiones, escisiones y disminuciones de capital." u="1"/>
        <s v="Acciones Realizadas en el marco de la Interacción con  Actores Sectoriales Internacionales." u="1"/>
        <s v="4.1. Crear Herramienta" u="1"/>
        <s v="Cartilla - Transporte Terrestre" u="1"/>
        <s v="Socializar la Campaña de Promoción y Prevención con los potenciales actores (entidades) involucrados en su implementación " u="1"/>
        <s v="Elaborar Plan de capacitación " u="1"/>
        <s v="7.4 Elaborar Evaluación Técnica de las Ofertas." u="1"/>
        <s v="1.4 Respuestas a Derechos de Petición" u="1"/>
        <s v="Archivos No Merito" u="1"/>
        <s v="Ejecutar y hacer seguimiento al Plan de Formación y Capacitación. Llevar registro de todas las actividades" u="1"/>
        <s v="Revisar, ajustar y socializar el Código de Integridad" u="1"/>
        <s v="Fortalecer la estructura Vigia y realizar Cambios de modulos de Capaz de Aplicación." u="1"/>
        <s v="Seguimiento a las capacitaciones " u="1"/>
        <s v="Realizar Eventos de Promoción y Prevención - Operativos de Divulgación" u="1"/>
        <s v="Realizar Eventos de Promoción y Prevención - Opertaivos de Divulgación" u="1"/>
        <s v="Estructuración y parametrización del Indice de Servicio y Programas aplicables al Software del modelo de Supervisión Inteligente. " u="1"/>
        <s v="Estructuración y parametrización del Índice de Servicio y Programas aplicables al Software del modelo de Supervisión Inteligente. " u="1"/>
        <s v="Alcanzar la Calificación Intermedia de Evaluación MIPG." u="1"/>
        <s v="Automatizar los procesos de captura de datos de los Registros Administrativos de Inversiones en Sectores Críticos de Accidentalidad" u="1"/>
        <s v="6. Medidas Preventivas" u="1"/>
        <s v="1. RECURSOS DE REPOSICIÓN" u="1"/>
        <s v="60.000 Expedientes Gestionados." u="1"/>
        <s v="Realizar capacitaciones internas y externas" u="1"/>
        <s v="Generar acompañamiento respecto de los requisitos del régimen de vigilancia, inspección y control que incluya a todos los actores de la cadena de transporte de manera diferenciada para el cumplimiento de la normatividad del sector (nuevas empresas de pequeños propietarios de transporte y demás actores de la cadena)" u="1"/>
        <s v="Elaborar y presentar para Aprobación Politica de Atención al Ciudadano." u="1"/>
        <s v="B. REVOCATORIA DIRECTA" u="1"/>
        <s v="REVOCATORIAS POR ORDEN JUDICIAL" u="1"/>
        <s v="Realizar el Manual de Funciones" u="1"/>
        <s v="a. Denuncias" u="1"/>
        <s v="Lograr Certificación de Evaluación de la Calidad de la Operación Estadistica de trafico Portuario en Colombia" u="1"/>
        <s v="Gestión Denuncias" u="1"/>
        <s v="1.1 DESCARGOS" u="1"/>
        <s v="Seguimietno a Implementación de Plan de Fortalecimiento Registros Administrativos Inversiones en Obras y Equipos Portuarios y Sectores Críticos de Accidentalidad" u="1"/>
        <s v="7. RECURSOS DE REPOSICIÓN" u="1"/>
        <s v="DESCARGOS" u="1"/>
        <s v="Mitigar y evitar los riesgos de Seguridad identificados en la matriz de riesgos de Seguridad, de acuerdo a los lineamientos para el tratamiento de riesgos definidos en la ST." u="1"/>
        <s v="Medidas de Urgencia" u="1"/>
        <s v="Elaborar estadística de caracterización de los funcionarios: Planta global y planta estructural, por grupos internos de trabajo; Tipos de vinculación, Nivel, código, grado; Cargos en vacancia definitiva o temporal por niveles; Perfiles de Empleos" u="1"/>
        <s v="ALEGATOS" u="1"/>
        <s v="k. Visitas de Inspección" u="1"/>
        <s v="100% de Implementación de APP para Recepción, Radicación y Tramite de PQRSD en linea." u="1"/>
        <s v="1. Gestión del Riesgo de Corrupción  - Mapa de Riesgos de Corrupción" u="1"/>
        <s v="1.1 Petición - Traslado Interno" u="1"/>
        <s v="Herramienta de Indicadores de Servicio Implementada" u="1"/>
        <s v="Implementar subprograma de Seguridad Industrial" u="1"/>
        <s v="APERTURA DE INVESTIGACIÓN" u="1"/>
        <s v="Contratación del desarrollo del software de Modelo de Supervisión Inteligente." u="1"/>
        <s v="Realizar las Justificaciones a Decretos para Presentación y Aprobación" u="1"/>
        <s v="REVOCATORIA DIRECTA" u="1"/>
        <s v="Estructuración y parametrización de el Indice de Servicio y Programas aplicables al Software del modelo de Supervisión Inteligente. " u="1"/>
        <s v="4. ALEGATOS" u="1"/>
        <s v="Realizar e Implementar Plan de Acción de los lineamientos de Gestión del conocimiento para la ST" u="1"/>
        <s v="Elaborar actos administrativos de carácter general a ser expedidos por el Superintendente de Transporte " u="1"/>
        <s v="Ejecutar y hacer seguimiento a la Implementación del Plan Estratégico de Talento Humano." u="1"/>
        <s v="Capacitaciones a Otros." u="1"/>
        <s v="4. RECURSOS DE QUEJA" u="1"/>
        <s v="C. RECURSOS DE REPOSICIÓN" u="1"/>
        <s v="Atención a clientes externos - Notificaciones Personales, Archivo de gestión de Notificaciones - FUID, Tramites Internos." u="1"/>
        <s v="Efectuar Intervenciones por corredor temporada alta" u="1"/>
        <s v="2. Apertura de Investigaciones" u="1"/>
        <s v="Gestionar la defensa judicial de la entidad en los procesos prejudiciales, judiciales, extrajudiciales y administrativos en los cuales la Superintendencia de Transporte sea parte, así como promover e intervenir en las acciones " u="1"/>
        <s v="j. Medidas de Urgencia" u="1"/>
        <s v="Elaborar informe preliminar dentro del término de 2 horas de lo reportado por parte de la oficina de comunicaciones " u="1"/>
        <s v="Gestionar la defensa judicial de la entidad en los procesos prejudiciales, judiciales, extrajudiciales y administrativos en los cuales la Superintendencia de Transporte sea parte, así como promover e intervenir en las acciones." u="1"/>
        <s v="Piloto de Promoción al 2.5 % de las infraestructura no Concesionadas en Muelles y Embarcaderos" u="1"/>
        <s v="Aumentar numero de contratistas en ciudades para la presencia Regional." u="1"/>
        <s v="Realizar Levantamiento de Cargas de Trabajo." u="1"/>
        <s v="Análisis y estudios de proyecciones actuariales, generación de certificaciones y atención de requerimientos relacionados allegados al Despacho." u="1"/>
        <s v="Controlar el diligenciamiento de los acuerdos de Gestión  de los  Gerentes Públicos" u="1"/>
        <s v="3. RECURSOS DE APELACIÓN" u="1"/>
        <s v="Ejecutar Programa SETA (Ejecución Fase 3)" u="1"/>
        <s v="d. Requerimientos de Oficio - Visitas de Inspección" u="1"/>
        <s v="Pronunciarse de fondo sobre las solicitudes de fusiones, escisiones y Disminución de Capital." u="1"/>
        <s v="Fijar Politicas Públicas que involucren a los ciudadanos como actor principal." u="1"/>
        <s v="Fijar Políticas Públicas que involucren a los ciudadanos como actor principal." u="1"/>
        <s v="7.3 Tomar decisión de actualizar o implementar una nuevo sistema de Gestión Documental" u="1"/>
        <s v="Entregar la dotación de vestido y calzado." u="1"/>
        <s v="Realizar intervenciones en 4 corredores en temporada alta" u="1"/>
        <s v="Formular instructivo para la provisión de vacantes" u="1"/>
        <s v="Realizar Estudio Técnico" u="1"/>
        <s v="Seguimiento al Alcance de las Campañas de Promoción y Prevención " u="1"/>
        <s v="Realizar Asesoría y Acompañamiento con expertos a los Sectores Criticos de Accidentabilidad." u="1"/>
        <s v="c. Requerimientos de Información Atendidos" u="1"/>
        <s v="Ejecutar y hacer seguimiento  a la Implementacion del Plan Institucional de Archivos - PINAR." u="1"/>
        <s v="3. Traslados Externos" u="1"/>
        <s v="Desarrollar los componentes temáticos de las capacitaciones  " u="1"/>
        <s v="Monitorear la Ejecución del Plan Anual de Aquisiciones de Inversion - PAA 2019" u="1"/>
        <s v="Implementacion  y Publicación del Plan Institucional de Archivos Pinar." u="1"/>
        <s v="Realizar Asesoría y Acompañamiento con expertos para la implementación de la metodología en Sectores Criticos de Accidentabilidad." u="1"/>
        <s v="D. RECURSOS DE QUEJA" u="1"/>
        <s v="2. Información a Terceros" u="1"/>
        <s v="Auditoria forense al 100% de las Sociedades portuarias." u="1"/>
        <s v="9.2 Consolidar presencia en oficinas de la ST" u="1"/>
        <s v="2. RECURSOS DE REPOSICIÓN Y APELACIÓN" u="1"/>
        <s v="Decidir el 100% de las solicitudes de liberación de vehículos dentro del término legal." u="1"/>
        <s v="Seguimiento a la Certificación de Evaluación de la Calidad de la Operación Estadistica de trafico Portuario en Colombia" u="1"/>
        <s v="1.3 Desistimiento a Derechos de Petición" u="1"/>
        <s v="Sociedades sometidas a control antes Decreto 2409 de 2018 " u="1"/>
        <s v="Realizar sesiones con la ciudadanía, vigilados, organizaciones cívicas y otras entidades" u="1"/>
        <s v="2. Gestión de Respuestas Transversales y/o Terceros (IAS - Congreso - Terceros)." u="1"/>
        <s v="Plan Piloto de Aplicación de la Herramienta Metodológica de Índices de Servicio al 10% de los supervisados." u="1"/>
        <s v="Visitas de Inspección" u="1"/>
        <s v="Ejecutar y hacer seguimiento a la Implementación del Plan Anual de Vacantes" u="1"/>
        <s v="Automatizar los procesos de captura de datos de los Registros Administrativos de Inversiones en Obras y Equipos Portuarios." u="1"/>
        <s v="Piloto de formalización al 2.5 % de las infraestructura no Concesionadas en Muelles y Embarcaderos" u="1"/>
        <s v="d. Requerimientos de Oficio" u="1"/>
        <s v="Gestión Derechos de Petición - Por Traslado Externo" u="1"/>
        <s v="Ejecutar y hacer seguimiento a la Implementar Plan de Acción para la Gestión del Sistema de Seguridad y Salud en el Trabajo." u="1"/>
        <s v="Elaborar informe preliminar dentro del término de 2 horas del 100% de lo reportado por parte de la oficina de comunicaciones " u="1"/>
      </sharedItems>
    </cacheField>
    <cacheField name="COD_DEPENDENCIA" numFmtId="0">
      <sharedItems containsBlank="1" count="11">
        <s v="DCI"/>
        <s v="DP"/>
        <s v="DPU"/>
        <s v="DTTTA"/>
        <s v="DSI"/>
        <s v="OAJ"/>
        <s v="OAP"/>
        <s v="OCI"/>
        <s v="OTIC"/>
        <s v="SG"/>
        <m u="1"/>
      </sharedItems>
    </cacheField>
    <cacheField name="DEPENDENCIA" numFmtId="0">
      <sharedItems containsBlank="1" count="11">
        <s v="Delegatura_de_Concesiones_e_Infraestructura"/>
        <s v="Delegatura_de_Puertos"/>
        <s v="Delegatura_de_Protección_al_Usuario"/>
        <s v="Delegatura_de_Transito_y_Transporte_Terrestre_Automotor"/>
        <s v="Despacho_Superintendencia"/>
        <s v="Oficina_Asesora_Jurídica"/>
        <s v="Oficina_Asesora_de_Planeación"/>
        <s v="Oficina_de_Control_Interno"/>
        <s v="Oficina_de_Tecnologías_de_la_Información_y_las_Comunicaciones"/>
        <s v="Secretaria_General"/>
        <m u="1"/>
      </sharedItems>
    </cacheField>
    <cacheField name="COD_GRUPO_DEPENDENCIA" numFmtId="0">
      <sharedItems/>
    </cacheField>
    <cacheField name="GRUPO_DEPENDENCIA" numFmtId="0">
      <sharedItems containsBlank="1" count="52">
        <s v="Despacho_del_Delegado_de_Concesiones_e_Infraestructura"/>
        <s v="Dirección_de_Promoción_y_Prevención_Concesiones_e_Infraestructura"/>
        <s v="Dirección_de_Investigaciones_de_Concesiones_e_Infraestructura"/>
        <s v="Despacho_del_Delegado_de_Puertos"/>
        <s v="Dirección_de_Promoción_y_Prevención_de_Puertos"/>
        <s v="Dirección_de_Investigaciones_de_Puertos"/>
        <s v="Despacho_del_Delegado_de_Protección_al_Usuario"/>
        <s v="Grupo_de_Promoción_y_Prevención_de_Protección_al_Usuario"/>
        <s v="Dirección_de_Investigaciones_de_Protección_al_Usuario"/>
        <s v="Despacho_del_Delegado_de_Transito_y_Transporte_Terrestre_Automotor"/>
        <s v="Dirección_de_Promoción_y_Prevención_Transito_y_Transporte_Terrestre_Automotor"/>
        <s v="Dirección_de_Investigaciones_Transito_y_Transporte_Terrestre_Automotor"/>
        <s v="Despacho"/>
        <s v="Equipo_de_Comunicaciones"/>
        <s v="Oficina_Asesora_Jurídica"/>
        <s v="Grupo_del_Centro_de_Arbitraje_Conciliación_y_Amigable_Composición"/>
        <s v="Grupo_de_Cobro_Coactivo"/>
        <s v="Oficina_Asesora_de_Planeación"/>
        <s v="Oficina_de_Control_Interno"/>
        <s v="Oficina_de_Tecnologías_de_la_Información_y_las_Comunicaciones"/>
        <s v="Dirección_Administrativa"/>
        <s v="Apoyo_a_la_Gestión_Administrativa"/>
        <s v="Grupo_de_Atención_al_Ciudadano"/>
        <s v="Grupo_Control_Interno_Disciplinario"/>
        <s v="Grupo_Talento_Humano"/>
        <s v="Dirección_Financiera"/>
        <m u="1"/>
        <s v="Dirección de Promoción y Prevención Transito y Transporte Terrestre Automotor" u="1"/>
        <s v="Apoyo a la Gestión Administrativa" u="1"/>
        <s v="Dirección Administrativa" u="1"/>
        <s v="Grupo de Promoción y Prevención de Protección al Usuario" u="1"/>
        <s v="Despacho del Delegado de Puertos" u="1"/>
        <s v="Dirección de Investigaciones de Puertos" u="1"/>
        <s v="Dirección de Investigaciones de Concesiones e Infraestructura" u="1"/>
        <s v="Oficina Asesora Jurídica" u="1"/>
        <s v="Despacho del Delegado de Protección al Usuario" u="1"/>
        <s v="Dirección de Promoción y Prevención Concesiones e Infraestructura" u="1"/>
        <s v="Grupo del Centro de Arbitraje, Conciliación y Amigable Composición" u="1"/>
        <s v="Dirección de Promoción y Prevención de Puertos" u="1"/>
        <s v="Grupo Control Interno Disciplinario" u="1"/>
        <s v="Dirección de Investigaciones de Protección al Usuario" u="1"/>
        <s v="Despacho del Delegado de Concesiones e Infraestructura" u="1"/>
        <s v="Dirección de Investigaciones Transito y Transporte Terrestre Automotor" u="1"/>
        <s v="Dirección Financiera" u="1"/>
        <s v="Grupo de Atención al Ciudadano" u="1"/>
        <s v="Grupo Talento Humano" u="1"/>
        <s v="Grupo de Cobro Coactivo" u="1"/>
        <s v="Oficina de Tecnologías de la Información y las Comunicaciones" u="1"/>
        <s v="Despacho del Delegado de Transito y Transporte Terrestre Automotor" u="1"/>
        <s v="Oficina de Control Interno" u="1"/>
        <s v="Equipo de Comunicaciones" u="1"/>
        <s v="Oficina Asesora de Planeación" u="1"/>
      </sharedItems>
    </cacheField>
    <cacheField name="COD_LIDER_DEPENDENCIA" numFmtId="0">
      <sharedItems/>
    </cacheField>
    <cacheField name="LIDER_DEPENDENCIA" numFmtId="0">
      <sharedItems containsBlank="1" count="36">
        <s v="Superintendente_Delegado_de_Concesiones_e_Infraestructura"/>
        <s v="Director_de_Promoción_y_Prevención_de_Concesiones_e_Infraestructura"/>
        <s v="Director_de_Investigaciones_de_Concesiones_e_Infraestructura"/>
        <s v="Superintendente_Delegado_de_Puertos"/>
        <s v="Director_de_Promoción_y_Prevención_de_Puertos"/>
        <s v="Director_de_Investigaciones_de_Puertos"/>
        <s v="Superintendente_Delegado_de_Protección_al_Usuario"/>
        <s v="Coordinación_de_Promoción_y_Prevención_de_Protección_al_Usuario"/>
        <s v="Director_de_Investigaciones_Protección_al_Usuario"/>
        <s v="Superintendente_Delegado_de_Transito_y_Transporte_Terrestre_Automotor"/>
        <s v="Director_de_Promoción_y_Prevención_de_Transito_y_Transporte_Terrestre_Automotor"/>
        <s v="Director_de_Investigaciones_de_Transito_y_Transporte_Terrestre_Automotor"/>
        <s v="Actuaria"/>
        <s v="Despacho"/>
        <s v="Comunicaciones"/>
        <s v="Jefe_Oficina_Jurídica"/>
        <s v="Coordinación_de_Centro_de_Arbitraje_Conciliación_y_Amigable_Composición"/>
        <s v="Coordinación_Cobro_Coactivo"/>
        <s v="Jefe_Oficina_Asesora_Planeación"/>
        <s v="Oficina_de_Control_Interno"/>
        <s v="Jefe_Oficina_de_Tecnologias_de_la_Información_y_las_Comunicaciones"/>
        <s v="Director_Administrativo"/>
        <s v="Lider_Notificaciones"/>
        <s v="Lider_Gestión_Documental"/>
        <s v="Coordinación_Atención_al_Ciudadano"/>
        <s v="Coordinación_Grupo_Control_Interno_Disciplinario"/>
        <s v="Coordinación_Grupo_Talento_Humano"/>
        <s v="Director_Financiero"/>
        <m u="1"/>
        <s v="Coordinador_de_Promoción_y_Prevención_de_Protección_al_Usuario" u="1"/>
        <s v="Coordinador_Grupo_de_Conciliación" u="1"/>
        <s v="Coordinador_Cobro_Coactivo" u="1"/>
        <s v="Coordinador_Grupo_Control_Interno_Disciplinario" u="1"/>
        <s v="Coordinador_Grupo_Talento_Humano" u="1"/>
        <s v="Coordinador_Atención_al_Ciudadano" u="1"/>
        <s v="Coordinador_de_Centro_de_Arbitraje_Conciliación_y_Amigable_Composición" u="1"/>
      </sharedItems>
    </cacheField>
    <cacheField name="TIPO_DEPENDENCIA" numFmtId="0">
      <sharedItems/>
    </cacheField>
    <cacheField name="DIRECCIONES" numFmtId="0">
      <sharedItems/>
    </cacheField>
    <cacheField name="PROYECTO_FINANCIAMIENTO" numFmtId="0">
      <sharedItems/>
    </cacheField>
    <cacheField name="COD_RUBRO_GRAL" numFmtId="0">
      <sharedItems containsBlank="1"/>
    </cacheField>
    <cacheField name="COD_Actividad_ProyINV" numFmtId="0">
      <sharedItems containsBlank="1"/>
    </cacheField>
    <cacheField name="APROPIACION_VIGENTE_DEP.GSTO_2020" numFmtId="181">
      <sharedItems containsString="0" containsBlank="1" containsNumber="1" containsInteger="1" minValue="0" maxValue="2414000000"/>
    </cacheField>
    <cacheField name="VIGENCIAS_FUTURAS_COMPROMETIDAS_2020" numFmtId="0">
      <sharedItems containsString="0" containsBlank="1" containsNumber="1" containsInteger="1" minValue="0" maxValue="2499000000"/>
    </cacheField>
    <cacheField name="DIMENSION DE MI PG" numFmtId="0">
      <sharedItems/>
    </cacheField>
    <cacheField name="POLITICA DE LA DIMENSION DE MIPG" numFmtId="0">
      <sharedItems/>
    </cacheField>
    <cacheField name="Meta_PEI_CUATRENIO" numFmtId="0">
      <sharedItems containsBlank="1" containsMixedTypes="1" containsNumber="1" containsInteger="1" minValue="0" maxValue="1"/>
    </cacheField>
    <cacheField name="Meta_PEI_2020" numFmtId="0">
      <sharedItems containsString="0" containsBlank="1" containsNumber="1" minValue="0" maxValue="0.88"/>
    </cacheField>
    <cacheField name="Meta_PEI_20202" numFmtId="0">
      <sharedItems containsString="0" containsBlank="1" containsNumber="1" minValue="0" maxValue="0.34"/>
    </cacheField>
    <cacheField name="Meta_PEI_2021" numFmtId="0">
      <sharedItems containsString="0" containsBlank="1" containsNumber="1" minValue="0" maxValue="0.33"/>
    </cacheField>
    <cacheField name="Meta_PEI_2022" numFmtId="0">
      <sharedItems containsString="0" containsBlank="1" containsNumber="1" minValue="0" maxValue="0.25"/>
    </cacheField>
    <cacheField name="TOTAL_PEI" numFmtId="0">
      <sharedItems containsSemiMixedTypes="0" containsString="0" containsNumber="1" minValue="0" maxValue="1"/>
    </cacheField>
    <cacheField name="Meta Anual 2020" numFmtId="0">
      <sharedItems containsMixedTypes="1" containsNumber="1" minValue="0" maxValue="52000"/>
    </cacheField>
    <cacheField name="FORMULA DEL INDICADOR" numFmtId="0">
      <sharedItems/>
    </cacheField>
    <cacheField name="PERIODICIDAD" numFmtId="0">
      <sharedItems/>
    </cacheField>
    <cacheField name="Fecha_Inicial" numFmtId="14">
      <sharedItems containsSemiMixedTypes="0" containsNonDate="0" containsDate="1" containsString="0" minDate="2020-01-01T00:00:00" maxDate="2020-12-02T00:00:00"/>
    </cacheField>
    <cacheField name="Fecha_Final" numFmtId="14">
      <sharedItems containsSemiMixedTypes="0" containsNonDate="0" containsDate="1" containsString="0" minDate="2020-02-28T00:00:00" maxDate="2021-01-01T00:00:00"/>
    </cacheField>
    <cacheField name="INICIO DEL PLAN" numFmtId="0">
      <sharedItems containsSemiMixedTypes="0" containsString="0" containsNumber="1" containsInteger="1" minValue="1" maxValue="12"/>
    </cacheField>
    <cacheField name="No._Meses" numFmtId="164">
      <sharedItems containsSemiMixedTypes="0" containsString="0" containsNumber="1" containsInteger="1" minValue="2" maxValue="12"/>
    </cacheField>
    <cacheField name="DURACIÓN DEL PLAN" numFmtId="0">
      <sharedItems containsSemiMixedTypes="0" containsString="0" containsNumber="1" minValue="0.9" maxValue="12.166666666666666"/>
    </cacheField>
    <cacheField name="Periodo_Inicio" numFmtId="177">
      <sharedItems/>
    </cacheField>
    <cacheField name="Periodo_Cierre" numFmtId="177">
      <sharedItems/>
    </cacheField>
    <cacheField name="Cierre_Actividad" numFmtId="0">
      <sharedItems/>
    </cacheField>
    <cacheField name="RATIO_ACT" numFmtId="178">
      <sharedItems containsSemiMixedTypes="0" containsString="0" containsNumber="1" minValue="2.8571428571428571E-3" maxValue="0.05"/>
    </cacheField>
    <cacheField name="ETAPA" numFmtId="10">
      <sharedItems/>
    </cacheField>
    <cacheField name="Ene" numFmtId="0">
      <sharedItems containsSemiMixedTypes="0" containsString="0" containsNumber="1" minValue="0" maxValue="52303000000"/>
    </cacheField>
    <cacheField name="Feb" numFmtId="0">
      <sharedItems containsSemiMixedTypes="0" containsString="0" containsNumber="1" minValue="0" maxValue="9833201798"/>
    </cacheField>
    <cacheField name="Mar" numFmtId="0">
      <sharedItems containsSemiMixedTypes="0" containsString="0" containsNumber="1" minValue="0" maxValue="4746821428"/>
    </cacheField>
    <cacheField name="Abr" numFmtId="0">
      <sharedItems containsSemiMixedTypes="0" containsString="0" containsNumber="1" minValue="0" maxValue="3128235543"/>
    </cacheField>
    <cacheField name="May" numFmtId="0">
      <sharedItems containsSemiMixedTypes="0" containsString="0" containsNumber="1" minValue="0" maxValue="2049082735"/>
    </cacheField>
    <cacheField name="Jun" numFmtId="0">
      <sharedItems containsSemiMixedTypes="0" containsString="0" containsNumber="1" minValue="0" maxValue="3552787485"/>
    </cacheField>
    <cacheField name="Jul" numFmtId="0">
      <sharedItems containsSemiMixedTypes="0" containsString="0" containsNumber="1" minValue="0" maxValue="599500000"/>
    </cacheField>
    <cacheField name="Ago" numFmtId="0">
      <sharedItems containsSemiMixedTypes="0" containsString="0" containsNumber="1" minValue="0" maxValue="2615150000"/>
    </cacheField>
    <cacheField name="Sep" numFmtId="0">
      <sharedItems containsSemiMixedTypes="0" containsString="0" containsNumber="1" minValue="0" maxValue="200904038"/>
    </cacheField>
    <cacheField name="Oct" numFmtId="0">
      <sharedItems containsSemiMixedTypes="0" containsString="0" containsNumber="1" minValue="0" maxValue="2615150000"/>
    </cacheField>
    <cacheField name="Nov" numFmtId="0">
      <sharedItems containsSemiMixedTypes="0" containsString="0" containsNumber="1" minValue="0" maxValue="38"/>
    </cacheField>
    <cacheField name="Dic" numFmtId="0">
      <sharedItems containsSemiMixedTypes="0" containsString="0" containsNumber="1" minValue="0" maxValue="18"/>
    </cacheField>
    <cacheField name="TOTAL_PLANEADO_2020" numFmtId="0">
      <sharedItems containsSemiMixedTypes="0" containsString="0" containsNumber="1" minValue="0" maxValue="52303000000"/>
    </cacheField>
    <cacheField name="ETAPA2" numFmtId="10">
      <sharedItems/>
    </cacheField>
    <cacheField name="Ene2" numFmtId="0">
      <sharedItems containsMixedTypes="1" containsNumber="1" minValue="0" maxValue="7540524444.5299997"/>
    </cacheField>
    <cacheField name="Feb2" numFmtId="0">
      <sharedItems containsNonDate="0" containsString="0" containsBlank="1"/>
    </cacheField>
    <cacheField name="Mar2" numFmtId="0">
      <sharedItems containsNonDate="0" containsString="0" containsBlank="1"/>
    </cacheField>
    <cacheField name="Abr2" numFmtId="0">
      <sharedItems containsNonDate="0" containsString="0" containsBlank="1"/>
    </cacheField>
    <cacheField name="May2" numFmtId="0">
      <sharedItems containsNonDate="0" containsString="0" containsBlank="1"/>
    </cacheField>
    <cacheField name="Jun2" numFmtId="0">
      <sharedItems containsNonDate="0" containsString="0" containsBlank="1"/>
    </cacheField>
    <cacheField name="Jul2" numFmtId="0">
      <sharedItems containsNonDate="0" containsString="0" containsBlank="1"/>
    </cacheField>
    <cacheField name="Ago2" numFmtId="0">
      <sharedItems containsNonDate="0" containsString="0" containsBlank="1"/>
    </cacheField>
    <cacheField name="Sep2" numFmtId="0">
      <sharedItems containsNonDate="0" containsString="0" containsBlank="1"/>
    </cacheField>
    <cacheField name="Oct2" numFmtId="0">
      <sharedItems containsNonDate="0" containsString="0" containsBlank="1"/>
    </cacheField>
    <cacheField name="Nov2" numFmtId="0">
      <sharedItems containsNonDate="0" containsString="0" containsBlank="1"/>
    </cacheField>
    <cacheField name="Dic2" numFmtId="0">
      <sharedItems containsNonDate="0" containsString="0" containsBlank="1"/>
    </cacheField>
    <cacheField name="TOTAL_EJECUCION_2020" numFmtId="0">
      <sharedItems containsSemiMixedTypes="0" containsString="0" containsNumber="1" minValue="0" maxValue="7540524444.5299997"/>
    </cacheField>
    <cacheField name="%_CUMPLIMIENTO_AÑO" numFmtId="10">
      <sharedItems containsSemiMixedTypes="0" containsString="0" containsNumber="1" minValue="0" maxValue="1"/>
    </cacheField>
    <cacheField name="PROYECTADO_CORTE" numFmtId="0">
      <sharedItems containsSemiMixedTypes="0" containsString="0" containsNumber="1" minValue="0" maxValue="52303000000"/>
    </cacheField>
    <cacheField name="%_CUMPLIMIENTO_Corte" numFmtId="10">
      <sharedItems containsSemiMixedTypes="0" containsString="0" containsNumber="1" minValue="0" maxValue="1.0848895969382462"/>
    </cacheField>
    <cacheField name="%_Avance_Ratio_AÑO" numFmtId="171">
      <sharedItems containsSemiMixedTypes="0" containsString="0" containsNumber="1" minValue="0" maxValue="3.2758620689655175E-2"/>
    </cacheField>
    <cacheField name="%_Avance_Ratio_Corte" numFmtId="171">
      <sharedItems containsSemiMixedTypes="0" containsString="0" containsNumber="1" minValue="0" maxValue="3.3333333333333333E-2"/>
    </cacheField>
    <cacheField name="Estado_Cumplimiento" numFmtId="10">
      <sharedItems containsMixedTypes="1" containsNumber="1" containsInteger="1" minValue="0" maxValue="0"/>
    </cacheField>
    <cacheField name="Validación_Cumplimiento" numFmtId="10">
      <sharedItems containsMixedTypes="1" containsNumber="1" containsInteger="1" minValue="0" maxValue="0"/>
    </cacheField>
    <cacheField name="Llave_Rta_Periodo" numFmtId="10">
      <sharedItems/>
    </cacheField>
    <cacheField name="Resumen_Evidencias_2020" numFmtId="10">
      <sharedItems longText="1"/>
    </cacheField>
    <cacheField name="Reporte_Avance_ENERO_2020" numFmtId="1">
      <sharedItems longText="1"/>
    </cacheField>
    <cacheField name="Reporte_Avance_FEBRERO_2020" numFmtId="0">
      <sharedItems/>
    </cacheField>
    <cacheField name="Reporte_Avance_MARZO_2020" numFmtId="0">
      <sharedItems/>
    </cacheField>
    <cacheField name="Reporte_Avance_ABRIL_2020" numFmtId="0">
      <sharedItems/>
    </cacheField>
    <cacheField name="Reporte_Avance_MAYO_2020" numFmtId="0">
      <sharedItems/>
    </cacheField>
    <cacheField name="Reporte_Avance_JUNIO_2020" numFmtId="0">
      <sharedItems/>
    </cacheField>
    <cacheField name="Reporte_Avance_JULIO_2020" numFmtId="0">
      <sharedItems/>
    </cacheField>
    <cacheField name="Reporte_Avance_AGOSTO_2020" numFmtId="0">
      <sharedItems/>
    </cacheField>
    <cacheField name="Reporte_Avance_SEPTIEMBRE_2020" numFmtId="0">
      <sharedItems/>
    </cacheField>
    <cacheField name="Reporte_Avance_OCTUBRE_2020" numFmtId="49">
      <sharedItems/>
    </cacheField>
    <cacheField name="Reporte_Avance_NOVIEMBRE_2020" numFmtId="0">
      <sharedItems/>
    </cacheField>
    <cacheField name="Reporte_Avance_DICIEMBRE_2020" numFmtId="0">
      <sharedItems/>
    </cacheField>
    <cacheField name="ANALISIS_CUALITATIVO_OAP_2020" numFmtId="164">
      <sharedItems/>
    </cacheField>
    <cacheField name="Avance_PEI_2019" numFmtId="0" formula="'%_Avance_Ratio_AÑO'/RATIO_ACT" databaseField="0"/>
  </cacheFields>
  <extLst>
    <ext xmlns:x14="http://schemas.microsoft.com/office/spreadsheetml/2009/9/main" uri="{725AE2AE-9491-48be-B2B4-4EB974FC3084}">
      <x14:pivotCacheDefinition pivotCacheId="208470188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3.694907754631" createdVersion="6" refreshedVersion="6" minRefreshableVersion="3" recordCount="201" xr:uid="{00000000-000A-0000-FFFF-FFFF1E000000}">
  <cacheSource type="worksheet">
    <worksheetSource ref="A1:M202" sheet="PAAC_SEG_2019_OAP"/>
  </cacheSource>
  <cacheFields count="14">
    <cacheField name="No." numFmtId="0">
      <sharedItems containsSemiMixedTypes="0" containsString="0" containsNumber="1" containsInteger="1" minValue="1" maxValue="67"/>
    </cacheField>
    <cacheField name="Componente" numFmtId="0">
      <sharedItems count="5">
        <s v="1. Gestión del Riesgo de Corrupción  - Mapa de Riesgos de Corrupción"/>
        <s v="2. Racionalización de trámites"/>
        <s v="3. Rendición de Cuentas"/>
        <s v="4. Mecanismos para Mejorar la Atención al Ciudadano"/>
        <s v="5. Mecanismos para la Transparencia y Acceso a la Información"/>
      </sharedItems>
    </cacheField>
    <cacheField name="Subcomponente" numFmtId="0">
      <sharedItems count="22">
        <s v="1. Política de Administración de Riesgos de Corrupción"/>
        <s v="2. Construcción del Mapa de Riesgos de Corrupción"/>
        <s v="3. Consulta y divulgación "/>
        <s v="4. Monitoreo o revisión"/>
        <s v="5. Seguimiento"/>
        <s v="1. Inscripción y registro de operadores portuarios, marítimos y fluviales"/>
        <s v="2. Paz y salvo tasa de vigilancia"/>
        <s v="3. Orden de entrega de vehículos de transporte público terrestre automotor inmovilizados"/>
        <s v="1. Información de calidad y en lenguaje comprensible"/>
        <s v="2. Diálogo de doble vía con la ciudadanía y sus organizaciones"/>
        <s v="3. Responsabilidad para aplicar correctivos y acciones de mejora"/>
        <s v="4. Evaluación y retroalimentación a  la gestión institucional"/>
        <s v="1. Estructura administrativa y Direccionamiento estratégico"/>
        <s v="2. Fortalecimiento de los canales de atención"/>
        <s v="3. Talento humano"/>
        <s v="4. Normativo y procedimental"/>
        <s v="5. Relacionamiento con el ciudadano"/>
        <s v="1. Lineamientos de Transparencia Activa"/>
        <s v="2. Lineamientos de Transparencia Pasiva"/>
        <s v="3. Elaboración los Instrumentos de Gestión de la Información"/>
        <s v="4. Criterio diferencial de accesibilidad"/>
        <s v="5. Monitoreo del Acceso a la Información Pública"/>
      </sharedItems>
    </cacheField>
    <cacheField name=" COD_Actividades" numFmtId="0">
      <sharedItems containsMixedTypes="1" containsNumber="1" containsInteger="1" minValue="7641" maxValue="34034"/>
    </cacheField>
    <cacheField name=" Actividades" numFmtId="0">
      <sharedItems longText="1"/>
    </cacheField>
    <cacheField name="Meta o producto" numFmtId="0">
      <sharedItems/>
    </cacheField>
    <cacheField name="Indicador" numFmtId="0">
      <sharedItems/>
    </cacheField>
    <cacheField name="Responsable " numFmtId="0">
      <sharedItems/>
    </cacheField>
    <cacheField name="Fecha programada_Cierre" numFmtId="14">
      <sharedItems containsSemiMixedTypes="0" containsNonDate="0" containsDate="1" containsString="0" minDate="2019-06-30T00:00:00" maxDate="2020-01-01T00:00:00" count="9">
        <d v="2019-06-30T00:00:00"/>
        <d v="2019-08-31T00:00:00"/>
        <d v="2019-12-31T00:00:00"/>
        <d v="2019-11-29T00:00:00"/>
        <d v="2019-12-15T00:00:00"/>
        <d v="2019-07-31T00:00:00"/>
        <d v="2019-10-31T00:00:00"/>
        <d v="2019-08-30T00:00:00"/>
        <d v="2019-11-30T00:00:00"/>
      </sharedItems>
    </cacheField>
    <cacheField name="Reporte_Periodo" numFmtId="0">
      <sharedItems containsBlank="1" longText="1"/>
    </cacheField>
    <cacheField name="Fecha_Reporte" numFmtId="14">
      <sharedItems containsSemiMixedTypes="0" containsNonDate="0" containsDate="1" containsString="0" minDate="2019-04-30T00:00:00" maxDate="2020-01-01T00:00:00" count="3">
        <d v="2019-04-30T00:00:00"/>
        <d v="2019-08-31T00:00:00"/>
        <d v="2019-12-31T00:00:00"/>
      </sharedItems>
      <fieldGroup par="13" base="10">
        <rangePr groupBy="days" startDate="2019-04-30T00:00:00" endDate="2020-01-01T00:00:00"/>
        <groupItems count="368">
          <s v="&lt;30/04/2019"/>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1/01/2020"/>
        </groupItems>
      </fieldGroup>
    </cacheField>
    <cacheField name="% OCI _Corte" numFmtId="10">
      <sharedItems containsSemiMixedTypes="0" containsString="0" containsNumber="1" minValue="0" maxValue="1"/>
    </cacheField>
    <cacheField name="% OCI _Corte_Acumulado" numFmtId="10">
      <sharedItems containsSemiMixedTypes="0" containsString="0" containsNumber="1" minValue="0" maxValue="1"/>
    </cacheField>
    <cacheField name="Meses" numFmtId="0" databaseField="0">
      <fieldGroup base="10">
        <rangePr groupBy="months" startDate="2019-04-30T00:00:00" endDate="2020-01-01T00:00:00"/>
        <groupItems count="14">
          <s v="&lt;30/04/2019"/>
          <s v="ene"/>
          <s v="feb"/>
          <s v="mar"/>
          <s v="abr"/>
          <s v="may"/>
          <s v="jun"/>
          <s v="jul"/>
          <s v="ago"/>
          <s v="sep"/>
          <s v="oct"/>
          <s v="nov"/>
          <s v="dic"/>
          <s v="&gt;1/01/2020"/>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3.694911342594" createdVersion="6" refreshedVersion="6" minRefreshableVersion="3" recordCount="30" xr:uid="{00000000-000A-0000-FFFF-FFFF1D000000}">
  <cacheSource type="worksheet">
    <worksheetSource ref="A4:Q34" sheet="PPC_SEG_2019_OAP"/>
  </cacheSource>
  <cacheFields count="17">
    <cacheField name="No." numFmtId="0">
      <sharedItems containsSemiMixedTypes="0" containsString="0" containsNumber="1" containsInteger="1" minValue="1" maxValue="10" count="10">
        <n v="1"/>
        <n v="2"/>
        <n v="3"/>
        <n v="4"/>
        <n v="5"/>
        <n v="6"/>
        <n v="7"/>
        <n v="8"/>
        <n v="9"/>
        <n v="10"/>
      </sharedItems>
    </cacheField>
    <cacheField name="COMPONENTES" numFmtId="0">
      <sharedItems count="2">
        <s v="1. Condiciones institucionales idóneas para la promoción de la participación ciudadana"/>
        <s v="2. Promoción efectiva de la participación ciudadana"/>
      </sharedItems>
    </cacheField>
    <cacheField name="ACTIVIDADES" numFmtId="0">
      <sharedItems count="10" longText="1">
        <s v="Caracterizar  los grupos de valor "/>
        <s v="Conformar y capacitar un equipo de trabajo que lidere el proceso de planeación  e implementación de los ejercicios de participación ciudadana (involucrando direcciones misionales y dependencias de apoyo)"/>
        <s v="Identificar las instancias de participación legalmente establecidas que se deben involucrar para cumplir con la misión de la entidad, con las áreas misionales y de apoyo a la gestión y establecer:_x000a_1. 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
        <s v="Definir los recursos, alianzas, convenios y demás asociados a las actividades que se implementarán en la entidad para promover la participación ciudadana."/>
        <s v="Diseñar y divulgar el  cronograma que identifica y define los espacios de participación ciudadana, presenciales y virtuales, que se emplearán y los grupos de valor (incluye instancias legalmente conformadas) que se involucrarán en su desarrollo."/>
        <s v="Definir el procedimiento interno para implementar la ruta (antes, durante y después) a seguir para el desarrollo de los espacios de participación ciudadana."/>
        <s v="Definir y divulgar el procedimiento que empleará la entidad en cada tipo de espacio de participación ciudadana definido previamente  en el cronograma."/>
        <s v="Establecer el formato interno de reporte de las actividades de participación ciudadana que se realizarán en toda la entidad."/>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_x000a_"/>
        <s v="Evaluar y verificar, por parte de la oficina de control interno, el cumplimiento de la estrategia de participación ciudadana."/>
      </sharedItems>
    </cacheField>
    <cacheField name="META/PRODUCTO" numFmtId="0">
      <sharedItems longText="1"/>
    </cacheField>
    <cacheField name="I_Cuatrim" numFmtId="0">
      <sharedItems/>
    </cacheField>
    <cacheField name="II_Cuatrim" numFmtId="0">
      <sharedItems containsBlank="1"/>
    </cacheField>
    <cacheField name="III_Cuatrim" numFmtId="0">
      <sharedItems containsBlank="1"/>
    </cacheField>
    <cacheField name="Proyectado_I_Cuatrimestre" numFmtId="0">
      <sharedItems containsSemiMixedTypes="0" containsString="0" containsNumber="1" minValue="0.33339999999999997" maxValue="0.5"/>
    </cacheField>
    <cacheField name="Proyectado_II_Cuatrimestre" numFmtId="0">
      <sharedItems containsSemiMixedTypes="0" containsString="0" containsNumber="1" minValue="0.33329999999999999" maxValue="0.55549999999999999"/>
    </cacheField>
    <cacheField name="Proyectado_III_Cuatrimestre" numFmtId="0">
      <sharedItems containsString="0" containsBlank="1" containsNumber="1" minValue="0" maxValue="0.33329999999999999"/>
    </cacheField>
    <cacheField name="Fecha_Inicio" numFmtId="14">
      <sharedItems containsSemiMixedTypes="0" containsNonDate="0" containsDate="1" containsString="0" minDate="2019-02-01T00:00:00" maxDate="2019-03-02T00:00:00"/>
    </cacheField>
    <cacheField name="Fecha_Fin" numFmtId="14">
      <sharedItems containsSemiMixedTypes="0" containsNonDate="0" containsDate="1" containsString="0" minDate="2019-04-30T00:00:00" maxDate="2020-01-01T00:00:00"/>
    </cacheField>
    <cacheField name="DEPENDENCIA RESPONSABLE" numFmtId="0">
      <sharedItems/>
    </cacheField>
    <cacheField name="Fecha_Reporte" numFmtId="14">
      <sharedItems containsSemiMixedTypes="0" containsNonDate="0" containsDate="1" containsString="0" minDate="2019-04-30T00:00:00" maxDate="2020-01-01T00:00:00" count="3">
        <d v="2019-04-30T00:00:00"/>
        <d v="2019-08-31T00:00:00"/>
        <d v="2019-12-31T00:00:00"/>
      </sharedItems>
    </cacheField>
    <cacheField name="Reporte_Periodo" numFmtId="0">
      <sharedItems longText="1"/>
    </cacheField>
    <cacheField name="%_Avance_Actividad" numFmtId="0">
      <sharedItems containsSemiMixedTypes="0" containsString="0" containsNumber="1" minValue="0" maxValue="0.55549999999999999"/>
    </cacheField>
    <cacheField name="Acumulado_%_Avance_Actividad" numFmtId="10">
      <sharedItems containsSemiMixedTypes="0" containsString="0" containsNumber="1" minValue="0"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3.69491435185" createdVersion="6" refreshedVersion="6" minRefreshableVersion="3" recordCount="211" xr:uid="{00000000-000A-0000-FFFF-FFFF1C000000}">
  <cacheSource type="worksheet">
    <worksheetSource ref="A1:H212" sheet="Actividades_DEP_2019_OAP"/>
  </cacheSource>
  <cacheFields count="8">
    <cacheField name="COD_META/PRODUCTO" numFmtId="0">
      <sharedItems/>
    </cacheField>
    <cacheField name="META/PRODUCTO" numFmtId="0">
      <sharedItems/>
    </cacheField>
    <cacheField name="COD_ACTIVIDADES" numFmtId="0">
      <sharedItems/>
    </cacheField>
    <cacheField name="ACTIVIDAD" numFmtId="0">
      <sharedItems longText="1"/>
    </cacheField>
    <cacheField name="COD_DEPENDENCIA" numFmtId="0">
      <sharedItems count="10">
        <s v="DCI"/>
        <s v="DPU"/>
        <s v="DP"/>
        <s v="DTTTA"/>
        <s v="DSI"/>
        <s v="OAP"/>
        <s v="OAJ"/>
        <s v="OCI"/>
        <s v="OTIC"/>
        <s v="SG"/>
      </sharedItems>
    </cacheField>
    <cacheField name="DEPENDENCIA" numFmtId="0">
      <sharedItems/>
    </cacheField>
    <cacheField name="COD_LIDER_DEPENDENCIA" numFmtId="0">
      <sharedItems/>
    </cacheField>
    <cacheField name="LIDER_DEPENDENCIA"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3.694914930558" createdVersion="6" refreshedVersion="6" minRefreshableVersion="3" recordCount="2724" xr:uid="{00000000-000A-0000-FFFF-FFFF1B000000}">
  <cacheSource type="worksheet">
    <worksheetSource ref="A1:AG2725" sheet="Revisión_Avance_Periodo"/>
  </cacheSource>
  <cacheFields count="35">
    <cacheField name="No." numFmtId="0">
      <sharedItems containsSemiMixedTypes="0" containsString="0" containsNumber="1" containsInteger="1" minValue="1" maxValue="235"/>
    </cacheField>
    <cacheField name="LLAVE_Avance_Periodo" numFmtId="0">
      <sharedItems/>
    </cacheField>
    <cacheField name="LLAVE_Avance_Actividades_Formulario" numFmtId="0">
      <sharedItems/>
    </cacheField>
    <cacheField name="COD_OBJETIVOS_ESTRATEGICOS_PEI" numFmtId="0">
      <sharedItems count="6">
        <s v="OE1"/>
        <s v="OE4"/>
        <s v="OE3"/>
        <s v="OE5"/>
        <e v="#N/A"/>
        <s v="OE2"/>
      </sharedItems>
    </cacheField>
    <cacheField name="OBJETIVOS_ESTRATEGICOS_PEI" numFmtId="0">
      <sharedItems/>
    </cacheField>
    <cacheField name="COD_PEI_PROYECTO" numFmtId="0">
      <sharedItems/>
    </cacheField>
    <cacheField name="COD_PLAN_OAP" numFmtId="0">
      <sharedItems/>
    </cacheField>
    <cacheField name="PLAN_ANUAL_OAP" numFmtId="0">
      <sharedItems/>
    </cacheField>
    <cacheField name="PROYECTOS_COMPONENTES" numFmtId="0">
      <sharedItems/>
    </cacheField>
    <cacheField name="COD_METAS" numFmtId="0">
      <sharedItems/>
    </cacheField>
    <cacheField name="METAS" numFmtId="0">
      <sharedItems/>
    </cacheField>
    <cacheField name="COD_ACTIVIDADES" numFmtId="0">
      <sharedItems/>
    </cacheField>
    <cacheField name="ACTIVIDADES" numFmtId="0">
      <sharedItems/>
    </cacheField>
    <cacheField name="COD_DEPENDENCIA" numFmtId="0">
      <sharedItems count="11">
        <s v="DCI"/>
        <s v="DP"/>
        <s v="DPU"/>
        <s v="DTTTA"/>
        <s v="DSI"/>
        <s v="OAJ"/>
        <e v="#N/A"/>
        <s v="OAP"/>
        <s v="OCI"/>
        <s v="OTIC"/>
        <s v="SG" u="1"/>
      </sharedItems>
    </cacheField>
    <cacheField name="COD_LIDER_DEPENDENCIA" numFmtId="0">
      <sharedItems/>
    </cacheField>
    <cacheField name="Cierre_Actividad" numFmtId="0">
      <sharedItems containsMixedTypes="1" containsNumber="1" containsInteger="1" minValue="1" maxValue="12"/>
    </cacheField>
    <cacheField name="RATIO_ACTIVIDADES" numFmtId="171">
      <sharedItems containsMixedTypes="1" containsNumber="1" containsInteger="1" minValue="2" maxValue="12"/>
    </cacheField>
    <cacheField name="AÑO" numFmtId="0">
      <sharedItems containsSemiMixedTypes="0" containsString="0" containsNumber="1" containsInteger="1" minValue="2019" maxValue="2019"/>
    </cacheField>
    <cacheField name="Fecha" numFmtId="173">
      <sharedItems containsSemiMixedTypes="0" containsNonDate="0" containsDate="1" containsString="0" minDate="2019-01-30T00:00:00" maxDate="2019-12-31T00:00:00"/>
    </cacheField>
    <cacheField name="PERIODO" numFmtId="0">
      <sharedItems/>
    </cacheField>
    <cacheField name="PLANEADO" numFmtId="0">
      <sharedItems containsMixedTypes="1" containsNumber="1" minValue="0" maxValue="15777000000"/>
    </cacheField>
    <cacheField name="EJECUTADO" numFmtId="0">
      <sharedItems containsMixedTypes="1" containsNumber="1" minValue="0" maxValue="3130788101"/>
    </cacheField>
    <cacheField name="CUMPLIMIENTO" numFmtId="0">
      <sharedItems containsMixedTypes="1" containsNumber="1" minValue="0" maxValue="1.0848895969382462"/>
    </cacheField>
    <cacheField name="Estado_Cumplimiento" numFmtId="0">
      <sharedItems/>
    </cacheField>
    <cacheField name="Planeado_Acumulado_Año" numFmtId="0">
      <sharedItems containsMixedTypes="1" containsNumber="1" minValue="0" maxValue="208"/>
    </cacheField>
    <cacheField name="Ejecutado_Acumulado_año" numFmtId="0">
      <sharedItems containsMixedTypes="1" containsNumber="1" containsInteger="1" minValue="0" maxValue="102"/>
    </cacheField>
    <cacheField name="%_Cumplimiento_Acumulado" numFmtId="9">
      <sharedItems containsSemiMixedTypes="0" containsString="0" containsNumber="1" minValue="0" maxValue="2"/>
    </cacheField>
    <cacheField name="%_PLANEADO" numFmtId="0">
      <sharedItems containsBlank="1"/>
    </cacheField>
    <cacheField name="%_EJECUTADO" numFmtId="0">
      <sharedItems containsBlank="1"/>
    </cacheField>
    <cacheField name="%_CUMPLIMIENTO_AÑO" numFmtId="0">
      <sharedItems containsBlank="1" containsMixedTypes="1" containsNumber="1" containsInteger="1" minValue="0" maxValue="0"/>
    </cacheField>
    <cacheField name="DIF_TOTAL_%" numFmtId="0">
      <sharedItems containsBlank="1" containsMixedTypes="1" containsNumber="1" containsInteger="1" minValue="1" maxValue="1"/>
    </cacheField>
    <cacheField name="ESTADO_Meta_Año" numFmtId="164">
      <sharedItems containsBlank="1"/>
    </cacheField>
    <cacheField name="%_RATIO" numFmtId="0">
      <sharedItems containsBlank="1" containsMixedTypes="1" containsNumber="1" containsInteger="1" minValue="0" maxValue="0"/>
    </cacheField>
    <cacheField name="%_Avance_2019" numFmtId="0" formula="#NAME?/#NAME?" databaseField="0"/>
    <cacheField name="Porcentaje_Avance_Actividades_2019" numFmtId="0" formula="EJECUTADO/PLANEADO" databaseField="0"/>
  </cacheFields>
  <extLst>
    <ext xmlns:x14="http://schemas.microsoft.com/office/spreadsheetml/2009/9/main" uri="{725AE2AE-9491-48be-B2B4-4EB974FC3084}">
      <x14:pivotCacheDefinition pivotCacheId="1901602734"/>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3.694918518515" createdVersion="5" refreshedVersion="6" minRefreshableVersion="3" recordCount="2725" xr:uid="{00000000-000A-0000-FFFF-FFFF1A000000}">
  <cacheSource type="worksheet">
    <worksheetSource ref="A1:AC1048576" sheet="Revisión_Avance_Periodo"/>
  </cacheSource>
  <cacheFields count="29">
    <cacheField name="No." numFmtId="0">
      <sharedItems containsString="0" containsBlank="1" containsNumber="1" containsInteger="1" minValue="1" maxValue="235"/>
    </cacheField>
    <cacheField name="LLAVE_Avance_Periodo" numFmtId="0">
      <sharedItems containsBlank="1"/>
    </cacheField>
    <cacheField name="LLAVE_Avance_Actividades_Formulario" numFmtId="0">
      <sharedItems containsBlank="1"/>
    </cacheField>
    <cacheField name="COD_OBJETIVOS_ESTRATEGICOS_PEI" numFmtId="0">
      <sharedItems containsBlank="1" count="7">
        <s v="OE1"/>
        <s v="OE4"/>
        <s v="OE3"/>
        <s v="OE5"/>
        <e v="#N/A"/>
        <s v="OE2"/>
        <m/>
      </sharedItems>
    </cacheField>
    <cacheField name="OBJETIVOS_ESTRATEGICOS_PEI" numFmtId="0">
      <sharedItems containsBlank="1"/>
    </cacheField>
    <cacheField name="COD_PEI_PROYECTO" numFmtId="0">
      <sharedItems containsBlank="1"/>
    </cacheField>
    <cacheField name="COD_PLAN_OAP" numFmtId="0">
      <sharedItems containsBlank="1"/>
    </cacheField>
    <cacheField name="PLAN_ANUAL_OAP" numFmtId="0">
      <sharedItems containsBlank="1" count="4">
        <s v="PAI"/>
        <s v="PEI"/>
        <e v="#N/A"/>
        <m/>
      </sharedItems>
    </cacheField>
    <cacheField name="PROYECTOS_COMPONENTES" numFmtId="0">
      <sharedItems containsBlank="1"/>
    </cacheField>
    <cacheField name="COD_METAS" numFmtId="0">
      <sharedItems containsBlank="1"/>
    </cacheField>
    <cacheField name="METAS" numFmtId="0">
      <sharedItems containsBlank="1"/>
    </cacheField>
    <cacheField name="COD_ACTIVIDADES" numFmtId="0">
      <sharedItems containsBlank="1"/>
    </cacheField>
    <cacheField name="ACTIVIDADES" numFmtId="0">
      <sharedItems containsBlank="1"/>
    </cacheField>
    <cacheField name="COD_DEPENDENCIA" numFmtId="0">
      <sharedItems containsBlank="1"/>
    </cacheField>
    <cacheField name="COD_LIDER_DEPENDENCIA" numFmtId="0">
      <sharedItems containsBlank="1"/>
    </cacheField>
    <cacheField name="Cierre_Actividad" numFmtId="0">
      <sharedItems containsBlank="1" containsMixedTypes="1" containsNumber="1" containsInteger="1" minValue="1" maxValue="12"/>
    </cacheField>
    <cacheField name="RATIO_ACTIVIDADES" numFmtId="0">
      <sharedItems containsBlank="1" containsMixedTypes="1" containsNumber="1" containsInteger="1" minValue="2" maxValue="12"/>
    </cacheField>
    <cacheField name="AÑO" numFmtId="0">
      <sharedItems containsString="0" containsBlank="1" containsNumber="1" containsInteger="1" minValue="2019" maxValue="2019"/>
    </cacheField>
    <cacheField name="Fecha" numFmtId="0">
      <sharedItems containsNonDate="0" containsDate="1" containsString="0" containsBlank="1" minDate="2019-01-30T00:00:00" maxDate="2019-12-31T00:00:00"/>
    </cacheField>
    <cacheField name="PERIODO" numFmtId="0">
      <sharedItems containsBlank="1"/>
    </cacheField>
    <cacheField name="PLANEADO" numFmtId="0">
      <sharedItems containsBlank="1" containsMixedTypes="1" containsNumber="1" minValue="0" maxValue="15777000000"/>
    </cacheField>
    <cacheField name="EJECUTADO" numFmtId="0">
      <sharedItems containsBlank="1" containsMixedTypes="1" containsNumber="1" minValue="0" maxValue="3130788101"/>
    </cacheField>
    <cacheField name="CUMPLIMIENTO" numFmtId="0">
      <sharedItems containsBlank="1" containsMixedTypes="1" containsNumber="1" minValue="0" maxValue="1.0848895969382462"/>
    </cacheField>
    <cacheField name="Estado_Cumplimiento" numFmtId="0">
      <sharedItems containsBlank="1"/>
    </cacheField>
    <cacheField name="Planeado_Acumulado_Año" numFmtId="0">
      <sharedItems containsBlank="1" containsMixedTypes="1" containsNumber="1" minValue="0" maxValue="208"/>
    </cacheField>
    <cacheField name="Ejecutado_Acumulado_año" numFmtId="0">
      <sharedItems containsBlank="1" containsMixedTypes="1" containsNumber="1" containsInteger="1" minValue="0" maxValue="102"/>
    </cacheField>
    <cacheField name="%_Cumplimiento_Acumulado" numFmtId="0">
      <sharedItems containsString="0" containsBlank="1" containsNumber="1" minValue="0" maxValue="2"/>
    </cacheField>
    <cacheField name="%_PLANEADO" numFmtId="0">
      <sharedItems containsBlank="1"/>
    </cacheField>
    <cacheField name="%_EJECUTADO"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3.694920023147" createdVersion="6" refreshedVersion="6" minRefreshableVersion="3" recordCount="26" xr:uid="{00000000-000A-0000-FFFF-FFFF19000000}">
  <cacheSource type="worksheet">
    <worksheetSource ref="D1:E27" sheet="Metodologia"/>
  </cacheSource>
  <cacheFields count="2">
    <cacheField name="COD_OBJETIVOS_ESTRATEGICOS_PEI" numFmtId="0">
      <sharedItems containsBlank="1" count="6">
        <s v="OE1"/>
        <m/>
        <s v="OE2"/>
        <s v="OE3"/>
        <s v="OE4"/>
        <s v="OE5"/>
      </sharedItems>
    </cacheField>
    <cacheField name="%" numFmtId="9">
      <sharedItems containsString="0" containsBlank="1" containsNumber="1" minValue="0.1" maxValue="0.4"/>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erson Ferney Ramirez Bustos" refreshedDate="43893.694921759263" createdVersion="6" refreshedVersion="6" minRefreshableVersion="3" recordCount="237" xr:uid="{00000000-000A-0000-FFFF-FFFF18000000}">
  <cacheSource type="worksheet">
    <worksheetSource ref="B2:CQ235" sheet="BD_Seguimiento_OAP" r:id="rId2"/>
  </cacheSource>
  <cacheFields count="95">
    <cacheField name="No." numFmtId="0">
      <sharedItems containsSemiMixedTypes="0" containsString="0" containsNumber="1" containsInteger="1" minValue="1" maxValue="240"/>
    </cacheField>
    <cacheField name="PND_OBJETIVOS" numFmtId="0">
      <sharedItems/>
    </cacheField>
    <cacheField name="COD_OBJETIVOS_ESTRATEGICOS_PEI" numFmtId="0">
      <sharedItems/>
    </cacheField>
    <cacheField name="OBJETIVOS_ESTRATEGICOS_PEI" numFmtId="0">
      <sharedItems/>
    </cacheField>
    <cacheField name="Actividad_en_Uso" numFmtId="0">
      <sharedItems/>
    </cacheField>
    <cacheField name="PEI_PROYECTO" numFmtId="0">
      <sharedItems/>
    </cacheField>
    <cacheField name="PLAN_ANUAL_OAP" numFmtId="0">
      <sharedItems/>
    </cacheField>
    <cacheField name="COD_PLAN_OAP" numFmtId="0">
      <sharedItems/>
    </cacheField>
    <cacheField name=" NOMBRE_PLAN_OAP" numFmtId="0">
      <sharedItems/>
    </cacheField>
    <cacheField name="COMPONENTE" numFmtId="0">
      <sharedItems/>
    </cacheField>
    <cacheField name="COD_META/PRODUCTO" numFmtId="0">
      <sharedItems/>
    </cacheField>
    <cacheField name="META/PRODUCTO" numFmtId="0">
      <sharedItems/>
    </cacheField>
    <cacheField name="COD_ACTIVIDADES" numFmtId="0">
      <sharedItems/>
    </cacheField>
    <cacheField name="ACTIVIDAD" numFmtId="0">
      <sharedItems/>
    </cacheField>
    <cacheField name="COD_DEPENDENCIA" numFmtId="0">
      <sharedItems/>
    </cacheField>
    <cacheField name="DEPENDENCIA" numFmtId="0">
      <sharedItems containsBlank="1" count="21">
        <s v="Delegatura_de_Concesiones_e_Infraestructura"/>
        <s v="Delegatura_de_Puertos"/>
        <s v="Delegatura_de_Protección_al_Usuario"/>
        <s v="Delegatura_de_Transito_y_Transporte_Terrestre_Automotor"/>
        <s v="Despacho_Superintendencia"/>
        <s v="Oficina_Asesora_Jurídica"/>
        <s v="Oficina_Asesora_de_Planeación"/>
        <s v="Oficina_de_Control_Interno"/>
        <s v="Oficina_de_Tecnologías_de_la_Información_y_las_Comunicaciones"/>
        <m u="1"/>
        <s v="Secretaria_General" u="1"/>
        <s v="Delegatura de Puertos" u="1"/>
        <s v="Oficina Asesora de Planeación" u="1"/>
        <s v="Despacho Superintendencia" u="1"/>
        <s v="Oficina de Control Interno" u="1"/>
        <s v="Oficina Asesora Jurídica" u="1"/>
        <s v="Delegatura de Protección al Usuario" u="1"/>
        <s v="Delegatura de Transito y Transporte Terrestre Automotor" u="1"/>
        <s v="Delegatura de Concesiones e Infraestructura" u="1"/>
        <s v="Oficina de Tecnologías de la Información y las Comunicaciones" u="1"/>
        <s v="Secretaria General" u="1"/>
      </sharedItems>
    </cacheField>
    <cacheField name="COD_GRUPO_DEPENDENCIA" numFmtId="0">
      <sharedItems/>
    </cacheField>
    <cacheField name="GRUPO_DEPENDENCIA" numFmtId="0">
      <sharedItems/>
    </cacheField>
    <cacheField name="COD_LIDER_DEPENDENCIA" numFmtId="0">
      <sharedItems/>
    </cacheField>
    <cacheField name="LIDER_DEPENDENCIA" numFmtId="0">
      <sharedItems/>
    </cacheField>
    <cacheField name="TIPO_DEPENDENCIA" numFmtId="0">
      <sharedItems/>
    </cacheField>
    <cacheField name="DIRECCIONES" numFmtId="0">
      <sharedItems/>
    </cacheField>
    <cacheField name="PROYECTO_FINANCIAMIENTO" numFmtId="0">
      <sharedItems/>
    </cacheField>
    <cacheField name="COD_RUBRO_GRAL" numFmtId="0">
      <sharedItems containsBlank="1"/>
    </cacheField>
    <cacheField name="COD_Actividad_ProyINV" numFmtId="0">
      <sharedItems containsBlank="1"/>
    </cacheField>
    <cacheField name="APROPIACION_VIGENTE_DEP.GSTO_2020" numFmtId="181">
      <sharedItems containsString="0" containsBlank="1" containsNumber="1" containsInteger="1" minValue="0" maxValue="2414000000"/>
    </cacheField>
    <cacheField name="VIGENCIAS_FUTURAS_COMPROMETIDAS_2020" numFmtId="0">
      <sharedItems containsString="0" containsBlank="1" containsNumber="1" containsInteger="1" minValue="0" maxValue="2499000000"/>
    </cacheField>
    <cacheField name="DIMENSION DE MI PG" numFmtId="0">
      <sharedItems/>
    </cacheField>
    <cacheField name="POLITICA DE LA DIMENSION DE MIPG" numFmtId="0">
      <sharedItems/>
    </cacheField>
    <cacheField name="Meta_PEI_CUATRENIO" numFmtId="0">
      <sharedItems containsBlank="1" containsMixedTypes="1" containsNumber="1" containsInteger="1" minValue="0" maxValue="1"/>
    </cacheField>
    <cacheField name="Meta_PEI_2020" numFmtId="0">
      <sharedItems containsString="0" containsBlank="1" containsNumber="1" minValue="0" maxValue="0.88"/>
    </cacheField>
    <cacheField name="Meta_PEI_20202" numFmtId="0">
      <sharedItems containsString="0" containsBlank="1" containsNumber="1" minValue="0" maxValue="0.34"/>
    </cacheField>
    <cacheField name="Meta_PEI_2021" numFmtId="0">
      <sharedItems containsString="0" containsBlank="1" containsNumber="1" minValue="0" maxValue="0.33"/>
    </cacheField>
    <cacheField name="Meta_PEI_2022" numFmtId="0">
      <sharedItems containsString="0" containsBlank="1" containsNumber="1" minValue="0" maxValue="0.25"/>
    </cacheField>
    <cacheField name="TOTAL_PEI" numFmtId="0">
      <sharedItems containsSemiMixedTypes="0" containsString="0" containsNumber="1" minValue="0" maxValue="1"/>
    </cacheField>
    <cacheField name="Meta Anual 2020" numFmtId="0">
      <sharedItems containsMixedTypes="1" containsNumber="1" minValue="0" maxValue="306"/>
    </cacheField>
    <cacheField name="FORMULA DEL INDICADOR" numFmtId="0">
      <sharedItems/>
    </cacheField>
    <cacheField name="PERIODICIDAD" numFmtId="0">
      <sharedItems/>
    </cacheField>
    <cacheField name="Fecha_Inicial" numFmtId="14">
      <sharedItems containsSemiMixedTypes="0" containsNonDate="0" containsDate="1" containsString="0" minDate="2020-01-01T00:00:00" maxDate="2020-12-02T00:00:00"/>
    </cacheField>
    <cacheField name="Fecha_Final" numFmtId="14">
      <sharedItems containsSemiMixedTypes="0" containsNonDate="0" containsDate="1" containsString="0" minDate="2020-02-28T00:00:00" maxDate="2021-01-01T00:00:00"/>
    </cacheField>
    <cacheField name="INICIO DEL PLAN" numFmtId="0">
      <sharedItems containsSemiMixedTypes="0" containsString="0" containsNumber="1" containsInteger="1" minValue="1" maxValue="12"/>
    </cacheField>
    <cacheField name="No._Meses" numFmtId="164">
      <sharedItems containsSemiMixedTypes="0" containsString="0" containsNumber="1" containsInteger="1" minValue="2" maxValue="12"/>
    </cacheField>
    <cacheField name="DURACIÓN DEL PLAN" numFmtId="0">
      <sharedItems containsSemiMixedTypes="0" containsString="0" containsNumber="1" minValue="0.9" maxValue="12.166666666666666"/>
    </cacheField>
    <cacheField name="Periodo_Inicio" numFmtId="177">
      <sharedItems/>
    </cacheField>
    <cacheField name="Periodo_Cierre" numFmtId="177">
      <sharedItems/>
    </cacheField>
    <cacheField name="Cierre_Actividad" numFmtId="0">
      <sharedItems containsBlank="1" count="5">
        <s v="IV_Trim"/>
        <s v="I_Trim"/>
        <s v="III_Trim"/>
        <s v="II_Trim"/>
        <m u="1"/>
      </sharedItems>
    </cacheField>
    <cacheField name="RATIO_ACT" numFmtId="178">
      <sharedItems containsSemiMixedTypes="0" containsString="0" containsNumber="1" minValue="2.8571428571428571E-3" maxValue="0.05"/>
    </cacheField>
    <cacheField name="ETAPA" numFmtId="10">
      <sharedItems/>
    </cacheField>
    <cacheField name="Ene" numFmtId="0">
      <sharedItems containsSemiMixedTypes="0" containsString="0" containsNumber="1" minValue="0" maxValue="15777000000"/>
    </cacheField>
    <cacheField name="Feb" numFmtId="0">
      <sharedItems containsSemiMixedTypes="0" containsString="0" containsNumber="1" minValue="0" maxValue="4314045838"/>
    </cacheField>
    <cacheField name="Mar" numFmtId="0">
      <sharedItems containsSemiMixedTypes="0" containsString="0" containsNumber="1" minValue="0" maxValue="1226791532"/>
    </cacheField>
    <cacheField name="Abr" numFmtId="0">
      <sharedItems containsSemiMixedTypes="0" containsString="0" containsNumber="1" minValue="0" maxValue="2774600000"/>
    </cacheField>
    <cacheField name="May" numFmtId="0">
      <sharedItems containsSemiMixedTypes="0" containsString="0" containsNumber="1" minValue="0" maxValue="2039800000"/>
    </cacheField>
    <cacheField name="Jun" numFmtId="0">
      <sharedItems containsSemiMixedTypes="0" containsString="0" containsNumber="1" minValue="0" maxValue="1936450000"/>
    </cacheField>
    <cacheField name="Jul" numFmtId="0">
      <sharedItems containsSemiMixedTypes="0" containsString="0" containsNumber="1" minValue="0" maxValue="599500000"/>
    </cacheField>
    <cacheField name="Ago" numFmtId="0">
      <sharedItems containsSemiMixedTypes="0" containsString="0" containsNumber="1" minValue="0" maxValue="40"/>
    </cacheField>
    <cacheField name="Sep" numFmtId="0">
      <sharedItems containsSemiMixedTypes="0" containsString="0" containsNumber="1" minValue="0" maxValue="40"/>
    </cacheField>
    <cacheField name="Oct" numFmtId="0">
      <sharedItems containsSemiMixedTypes="0" containsString="0" containsNumber="1" minValue="0" maxValue="38"/>
    </cacheField>
    <cacheField name="Nov" numFmtId="0">
      <sharedItems containsSemiMixedTypes="0" containsString="0" containsNumber="1" minValue="0" maxValue="38"/>
    </cacheField>
    <cacheField name="Dic" numFmtId="0">
      <sharedItems containsSemiMixedTypes="0" containsString="0" containsNumber="1" minValue="0" maxValue="18"/>
    </cacheField>
    <cacheField name="TOTAL_PLANEADO_2020" numFmtId="0">
      <sharedItems containsSemiMixedTypes="0" containsString="0" containsNumber="1" minValue="0" maxValue="15777000000"/>
    </cacheField>
    <cacheField name="ETAPA2" numFmtId="10">
      <sharedItems/>
    </cacheField>
    <cacheField name="Ene2" numFmtId="0">
      <sharedItems containsSemiMixedTypes="0" containsString="0" containsNumber="1" minValue="0" maxValue="3130788101"/>
    </cacheField>
    <cacheField name="Feb2" numFmtId="0">
      <sharedItems containsNonDate="0" containsString="0" containsBlank="1"/>
    </cacheField>
    <cacheField name="Mar2" numFmtId="0">
      <sharedItems containsNonDate="0" containsString="0" containsBlank="1"/>
    </cacheField>
    <cacheField name="Abr2" numFmtId="0">
      <sharedItems containsNonDate="0" containsString="0" containsBlank="1"/>
    </cacheField>
    <cacheField name="May2" numFmtId="0">
      <sharedItems containsNonDate="0" containsString="0" containsBlank="1"/>
    </cacheField>
    <cacheField name="Jun2" numFmtId="0">
      <sharedItems containsNonDate="0" containsString="0" containsBlank="1"/>
    </cacheField>
    <cacheField name="Jul2" numFmtId="0">
      <sharedItems containsNonDate="0" containsString="0" containsBlank="1"/>
    </cacheField>
    <cacheField name="Ago2" numFmtId="0">
      <sharedItems containsNonDate="0" containsString="0" containsBlank="1"/>
    </cacheField>
    <cacheField name="Sep2" numFmtId="0">
      <sharedItems containsNonDate="0" containsString="0" containsBlank="1"/>
    </cacheField>
    <cacheField name="Oct2" numFmtId="0">
      <sharedItems containsNonDate="0" containsString="0" containsBlank="1"/>
    </cacheField>
    <cacheField name="Nov2" numFmtId="0">
      <sharedItems containsNonDate="0" containsString="0" containsBlank="1"/>
    </cacheField>
    <cacheField name="Dic2" numFmtId="0">
      <sharedItems containsNonDate="0" containsString="0" containsBlank="1"/>
    </cacheField>
    <cacheField name="TOTAL_EJECUCION_2020" numFmtId="0">
      <sharedItems containsSemiMixedTypes="0" containsString="0" containsNumber="1" minValue="0" maxValue="3130788101"/>
    </cacheField>
    <cacheField name="%_CUMPLIMIENTO_AÑO" numFmtId="10">
      <sharedItems containsSemiMixedTypes="0" containsString="0" containsNumber="1" minValue="0" maxValue="1"/>
    </cacheField>
    <cacheField name="PROYECTADO_CORTE" numFmtId="0">
      <sharedItems containsSemiMixedTypes="0" containsString="0" containsNumber="1" minValue="0" maxValue="15777000000"/>
    </cacheField>
    <cacheField name="%_CUMPLIMIENTO_Corte" numFmtId="10">
      <sharedItems containsSemiMixedTypes="0" containsString="0" containsNumber="1" minValue="0" maxValue="1.0848895969382462"/>
    </cacheField>
    <cacheField name="%_Avance_Ratio_AÑO" numFmtId="171">
      <sharedItems containsSemiMixedTypes="0" containsString="0" containsNumber="1" minValue="0" maxValue="3.2758620689655175E-2"/>
    </cacheField>
    <cacheField name="%_Avance_Ratio_Corte" numFmtId="171">
      <sharedItems containsSemiMixedTypes="0" containsString="0" containsNumber="1" minValue="0" maxValue="3.3333333333333333E-2"/>
    </cacheField>
    <cacheField name="Estado_Cumplimiento" numFmtId="10">
      <sharedItems containsMixedTypes="1" containsNumber="1" containsInteger="1" minValue="0" maxValue="0"/>
    </cacheField>
    <cacheField name="Validación_Cumplimiento" numFmtId="10">
      <sharedItems containsMixedTypes="1" containsNumber="1" containsInteger="1" minValue="0" maxValue="0"/>
    </cacheField>
    <cacheField name="Llave_Rta_Periodo" numFmtId="10">
      <sharedItems/>
    </cacheField>
    <cacheField name="Resumen_Evidencias_2020" numFmtId="10">
      <sharedItems longText="1"/>
    </cacheField>
    <cacheField name="Reporte_Avance_ENERO_2020" numFmtId="1">
      <sharedItems longText="1"/>
    </cacheField>
    <cacheField name="Reporte_Avance_FEBRERO_2020" numFmtId="0">
      <sharedItems/>
    </cacheField>
    <cacheField name="Reporte_Avance_MARZO_2020" numFmtId="0">
      <sharedItems/>
    </cacheField>
    <cacheField name="Reporte_Avance_ABRIL_2020" numFmtId="0">
      <sharedItems/>
    </cacheField>
    <cacheField name="Reporte_Avance_MAYO_2020" numFmtId="0">
      <sharedItems/>
    </cacheField>
    <cacheField name="Reporte_Avance_JUNIO_2020" numFmtId="0">
      <sharedItems/>
    </cacheField>
    <cacheField name="Reporte_Avance_JULIO_2020" numFmtId="0">
      <sharedItems/>
    </cacheField>
    <cacheField name="Reporte_Avance_AGOSTO_2020" numFmtId="0">
      <sharedItems/>
    </cacheField>
    <cacheField name="Reporte_Avance_SEPTIEMBRE_2020" numFmtId="0">
      <sharedItems/>
    </cacheField>
    <cacheField name="Reporte_Avance_OCTUBRE_2020" numFmtId="49">
      <sharedItems/>
    </cacheField>
    <cacheField name="%_Cumplimiento_Actividades_PAI" numFmtId="0" formula="'%_Avance_Ratio_AÑO'/RATIO_AC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4">
  <r>
    <s v="DCI-ACT_01;Delegatura_de_Concesiones_e_Infraestructura;Despacho_del_Delegado_de_Concesiones_e_Infraestructura"/>
    <n v="1"/>
    <s v="PES_Definir"/>
    <s v="OE1"/>
    <s v="Fortalecer la Vigilancia."/>
    <s v="SI"/>
    <s v="10. Plan de Acción Institucional - PAI"/>
    <s v="PAI"/>
    <s v="PAI_10"/>
    <s v="2. Plan de Acción Institucional - PAI"/>
    <s v="Seguimiento_Solicitudes"/>
    <s v="DCI-E_01"/>
    <s v="1. Resolver Solicitudes y/o Radicaciones allegadas a la Dependencia"/>
    <s v="DCI-ACT_01"/>
    <s v="1. Derechos de Petición Radicados"/>
    <x v="0"/>
    <x v="0"/>
    <s v="DCI-G_01"/>
    <s v="Despacho_del_Delegado_de_Concesiones_e_Infraestructura"/>
    <s v="DCI-D_01"/>
    <s v="Superintendente_Delegado_de_Concesiones_e_Infraestructura"/>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31"/>
    <n v="0"/>
    <n v="0"/>
    <n v="0"/>
    <n v="0"/>
    <n v="0"/>
    <n v="0"/>
    <n v="0"/>
    <n v="0"/>
    <n v="0"/>
    <n v="0"/>
    <n v="0"/>
    <n v="31"/>
    <s v="Ejecutado"/>
    <n v="31"/>
    <m/>
    <m/>
    <m/>
    <m/>
    <m/>
    <m/>
    <m/>
    <m/>
    <m/>
    <m/>
    <m/>
    <n v="31"/>
    <n v="1"/>
    <n v="31"/>
    <n v="1"/>
    <n v="2.8571428571428571E-3"/>
    <n v="2.8571428571428571E-3"/>
    <n v="0"/>
    <n v="0"/>
    <s v="DCI-ACT_01;Delegatura_de_Concesiones_e_Infraestructura;Despacho_del_Delegado_de_Concesiones_e_Infraestructura"/>
    <s v=" |202001: Aplicativos Orfeo y Vigia"/>
    <s v="Aplicativos Orfeo y Vigia"/>
    <s v="-"/>
    <s v="-"/>
    <s v="-"/>
    <s v="-"/>
    <s v="-"/>
    <s v="-"/>
    <s v="-"/>
    <s v="-"/>
    <s v="-"/>
    <s v="-"/>
    <s v="-"/>
    <s v="-"/>
  </r>
  <r>
    <s v="DCI-ACT_02;Delegatura_de_Concesiones_e_Infraestructura;Despacho_del_Delegado_de_Concesiones_e_Infraestructura"/>
    <n v="2"/>
    <s v="PES_Definir"/>
    <s v="OE1"/>
    <s v="Fortalecer la Vigilancia."/>
    <s v="SI"/>
    <s v="10. Plan de Acción Institucional - PAI"/>
    <s v="PAI"/>
    <s v="PAI_10"/>
    <s v="2. Plan de Acción Institucional - PAI"/>
    <s v="Averiguación_Preliminar"/>
    <s v="DCI-E_02"/>
    <s v="2. Resolver Análisis y/o Estudio de Averiguaciones Preliminares"/>
    <s v="DCI-ACT_02"/>
    <s v="2. Averiguación Preliminar"/>
    <x v="0"/>
    <x v="0"/>
    <s v="DCI-G_01"/>
    <s v="Despacho_del_Delegado_de_Concesiones_e_Infraestructura"/>
    <s v="DCI-D_01"/>
    <s v="Superintendente_Delegado_de_Concesiones_e_Infraestructura"/>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2;Delegatura_de_Concesiones_e_Infraestructura;Despacho_del_Delegado_de_Concesiones_e_Infraestructura"/>
    <s v=" |202001: N/A"/>
    <s v="N/A"/>
    <s v="-"/>
    <s v="-"/>
    <s v="-"/>
    <s v="-"/>
    <s v="-"/>
    <s v="-"/>
    <s v="-"/>
    <s v="-"/>
    <s v="-"/>
    <s v="-"/>
    <s v="-"/>
    <s v="-"/>
  </r>
  <r>
    <s v="DCI-ACT_03;Delegatura_de_Concesiones_e_Infraestructura;Despacho_del_Delegado_de_Concesiones_e_Infraestructura"/>
    <n v="3"/>
    <s v="PES_Definir"/>
    <s v="OE1"/>
    <s v="Fortalecer la Vigilancia."/>
    <s v="SI"/>
    <s v="10. Plan de Acción Institucional - PAI"/>
    <s v="PAI"/>
    <s v="PAI_10"/>
    <s v="2. Plan de Acción Institucional - PAI"/>
    <s v="Investigaciones"/>
    <s v="DCI-E_03"/>
    <s v="3. Resolver Actuaciones Administrativas anterior a Decreto 2409"/>
    <s v="DCI-ACT_03"/>
    <s v="1. INVESTIGACIÓN"/>
    <x v="0"/>
    <x v="0"/>
    <s v="DCI-G_01"/>
    <s v="Despacho_del_Delegado_de_Concesiones_e_Infraestructura"/>
    <s v="DCI-D_01"/>
    <s v="Superintendente_Delegado_de_Concesiones_e_Infraestructura"/>
    <s v="Misionales"/>
    <s v="Financiera"/>
    <s v="Funcionamiento"/>
    <m/>
    <m/>
    <m/>
    <m/>
    <s v="MIPG-P_00"/>
    <s v="MIPG-D_00"/>
    <n v="0"/>
    <n v="0"/>
    <n v="0"/>
    <n v="0"/>
    <n v="0"/>
    <n v="0"/>
    <n v="1"/>
    <s v="No. de Investigaciones realizadas / No. de aperturas de Investigaciones pendiente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3;Delegatura_de_Concesiones_e_Infraestructura;Despacho_del_Delegado_de_Concesiones_e_Infraestructura"/>
    <s v=" |202001: N/A"/>
    <s v="N/A"/>
    <s v="-"/>
    <s v="-"/>
    <s v="-"/>
    <s v="-"/>
    <s v="-"/>
    <s v="-"/>
    <s v="-"/>
    <s v="-"/>
    <s v="-"/>
    <s v="-"/>
    <s v="-"/>
    <s v="-"/>
  </r>
  <r>
    <s v="DCI-ACT_04;Delegatura_de_Concesiones_e_Infraestructura;Despacho_del_Delegado_de_Concesiones_e_Infraestructura"/>
    <n v="4"/>
    <s v="PES_Definir"/>
    <s v="OE1"/>
    <s v="Fortalecer la Vigilancia."/>
    <s v="SI"/>
    <s v="10. Plan de Acción Institucional - PAI"/>
    <s v="PAI"/>
    <s v="PAI_10"/>
    <s v="2. Plan de Acción Institucional - PAI"/>
    <s v="Investigaciones"/>
    <s v="DCI-E_03"/>
    <s v="3. Resolver Actuaciones Administrativas anterior a Decreto 2409"/>
    <s v="DCI-ACT_04"/>
    <s v="2. ETAPA PROBATORIA"/>
    <x v="0"/>
    <x v="0"/>
    <s v="DCI-G_01"/>
    <s v="Despacho_del_Delegado_de_Concesiones_e_Infraestructura"/>
    <s v="DCI-D_01"/>
    <s v="Superintendente_Delegado_de_Concesiones_e_Infraestructura"/>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4;Delegatura_de_Concesiones_e_Infraestructura;Despacho_del_Delegado_de_Concesiones_e_Infraestructura"/>
    <s v=" |202001: N/A"/>
    <s v="N/A"/>
    <s v="-"/>
    <s v="-"/>
    <s v="-"/>
    <s v="-"/>
    <s v="-"/>
    <s v="-"/>
    <s v="-"/>
    <s v="-"/>
    <s v="-"/>
    <s v="-"/>
    <s v="-"/>
    <s v="-"/>
  </r>
  <r>
    <s v="DCI-ACT_05;Delegatura_de_Concesiones_e_Infraestructura;Despacho_del_Delegado_de_Concesiones_e_Infraestructura"/>
    <n v="5"/>
    <s v="PES_Definir"/>
    <s v="OE1"/>
    <s v="Fortalecer la Vigilancia."/>
    <s v="SI"/>
    <s v="10. Plan de Acción Institucional - PAI"/>
    <s v="PAI"/>
    <s v="PAI_10"/>
    <s v="2. Plan de Acción Institucional - PAI"/>
    <s v="Investigaciones"/>
    <s v="DCI-E_03"/>
    <s v="3. Resolver Actuaciones Administrativas anterior a Decreto 2409"/>
    <s v="DCI-ACT_05"/>
    <s v="3. ALEGATOS"/>
    <x v="0"/>
    <x v="0"/>
    <s v="DCI-G_01"/>
    <s v="Despacho_del_Delegado_de_Concesiones_e_Infraestructura"/>
    <s v="DCI-D_01"/>
    <s v="Superintendente_Delegado_de_Concesiones_e_Infraestructura"/>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5;Delegatura_de_Concesiones_e_Infraestructura;Despacho_del_Delegado_de_Concesiones_e_Infraestructura"/>
    <s v=" |202001: N/A"/>
    <s v="N/A"/>
    <s v="-"/>
    <s v="-"/>
    <s v="-"/>
    <s v="-"/>
    <s v="-"/>
    <s v="-"/>
    <s v="-"/>
    <s v="-"/>
    <s v="-"/>
    <s v="-"/>
    <s v="-"/>
    <s v="-"/>
  </r>
  <r>
    <s v="DCI-ACT_06;Delegatura_de_Concesiones_e_Infraestructura;Despacho_del_Delegado_de_Concesiones_e_Infraestructura"/>
    <n v="6"/>
    <s v="PES_Definir"/>
    <s v="OE1"/>
    <s v="Fortalecer la Vigilancia."/>
    <s v="SI"/>
    <s v="10. Plan de Acción Institucional - PAI"/>
    <s v="PAI"/>
    <s v="PAI_10"/>
    <s v="2. Plan de Acción Institucional - PAI"/>
    <s v="Investigaciones"/>
    <s v="DCI-E_03"/>
    <s v="3. Resolver Actuaciones Administrativas anterior a Decreto 2409"/>
    <s v="DCI-ACT_06"/>
    <s v="4. DECISIÓN DE FONDO"/>
    <x v="0"/>
    <x v="0"/>
    <s v="DCI-G_01"/>
    <s v="Despacho_del_Delegado_de_Concesiones_e_Infraestructura"/>
    <s v="DCI-D_01"/>
    <s v="Superintendente_Delegado_de_Concesiones_e_Infraestructura"/>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6;Delegatura_de_Concesiones_e_Infraestructura;Despacho_del_Delegado_de_Concesiones_e_Infraestructura"/>
    <s v=" |202001: N/A"/>
    <s v="N/A"/>
    <s v="-"/>
    <s v="-"/>
    <s v="-"/>
    <s v="-"/>
    <s v="-"/>
    <s v="-"/>
    <s v="-"/>
    <s v="-"/>
    <s v="-"/>
    <s v="-"/>
    <s v="-"/>
    <s v="-"/>
  </r>
  <r>
    <s v="DCI-ACT_07;Delegatura_de_Concesiones_e_Infraestructura;Despacho_del_Delegado_de_Concesiones_e_Infraestructura"/>
    <n v="7"/>
    <s v="PES_Definir"/>
    <s v="OE1"/>
    <s v="Fortalecer la Vigilancia."/>
    <s v="SI"/>
    <s v="10. Plan de Acción Institucional - PAI"/>
    <s v="PAI"/>
    <s v="PAI_10"/>
    <s v="2. Plan de Acción Institucional - PAI"/>
    <s v="Investigaciones"/>
    <s v="DCI-E_03"/>
    <s v="3. Resolver Actuaciones Administrativas anterior a Decreto 2409"/>
    <s v="DCI-ACT_07"/>
    <s v="5. RECURSOS DE REPOSICIÓN"/>
    <x v="0"/>
    <x v="0"/>
    <s v="DCI-G_01"/>
    <s v="Despacho_del_Delegado_de_Concesiones_e_Infraestructura"/>
    <s v="DCI-D_01"/>
    <s v="Superintendente_Delegado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7;Delegatura_de_Concesiones_e_Infraestructura;Despacho_del_Delegado_de_Concesiones_e_Infraestructura"/>
    <s v=" |202001: N/A"/>
    <s v="N/A"/>
    <s v="-"/>
    <s v="-"/>
    <s v="-"/>
    <s v="-"/>
    <s v="-"/>
    <s v="-"/>
    <s v="-"/>
    <s v="-"/>
    <s v="-"/>
    <s v="-"/>
    <s v="-"/>
    <s v="-"/>
  </r>
  <r>
    <s v="DCI-ACT_08;Delegatura_de_Concesiones_e_Infraestructura;Despacho_del_Delegado_de_Concesiones_e_Infraestructura"/>
    <n v="8"/>
    <s v="PES_Definir"/>
    <s v="OE1"/>
    <s v="Fortalecer la Vigilancia."/>
    <s v="SI"/>
    <s v="10. Plan de Acción Institucional - PAI"/>
    <s v="PAI"/>
    <s v="PAI_10"/>
    <s v="2. Plan de Acción Institucional - PAI"/>
    <s v="Investigaciones"/>
    <s v="DCI-E_03"/>
    <s v="3. Resolver Actuaciones Administrativas anterior a Decreto 2409"/>
    <s v="DCI-ACT_08"/>
    <s v="6. REVOCATORIA DIRECTA"/>
    <x v="0"/>
    <x v="0"/>
    <s v="DCI-G_01"/>
    <s v="Despacho_del_Delegado_de_Concesiones_e_Infraestructura"/>
    <s v="DCI-D_01"/>
    <s v="Superintendente_Delegado_de_Concesiones_e_Infraestructura"/>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8;Delegatura_de_Concesiones_e_Infraestructura;Despacho_del_Delegado_de_Concesiones_e_Infraestructura"/>
    <s v=" |202001: N/A"/>
    <s v="N/A"/>
    <s v="-"/>
    <s v="-"/>
    <s v="-"/>
    <s v="-"/>
    <s v="-"/>
    <s v="-"/>
    <s v="-"/>
    <s v="-"/>
    <s v="-"/>
    <s v="-"/>
    <s v="-"/>
    <s v="-"/>
  </r>
  <r>
    <s v="DCI-ACT_09;Delegatura_de_Concesiones_e_Infraestructura;Despacho_del_Delegado_de_Concesiones_e_Infraestructura"/>
    <n v="9"/>
    <s v="PES_Definir"/>
    <s v="OE1"/>
    <s v="Fortalecer la Vigilancia."/>
    <s v="SI"/>
    <s v="10. Plan de Acción Institucional - PAI"/>
    <s v="PAI"/>
    <s v="PAI_10"/>
    <s v="2. Plan de Acción Institucional - PAI"/>
    <s v="Investigaciones"/>
    <s v="DCI-E_04"/>
    <s v="4. Resolver Actuaciones Administrativas 2da Instancia - Decreto 2409"/>
    <s v="DCI-ACT_09"/>
    <s v="A. RECURSOS DE APELACIÓN"/>
    <x v="0"/>
    <x v="0"/>
    <s v="DCI-G_01"/>
    <s v="Despacho_del_Delegado_de_Concesiones_e_Infraestructura"/>
    <s v="DCI-D_01"/>
    <s v="Superintendente_Delegado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9;Delegatura_de_Concesiones_e_Infraestructura;Despacho_del_Delegado_de_Concesiones_e_Infraestructura"/>
    <s v=" |202001: N/A"/>
    <s v="N/A"/>
    <s v="-"/>
    <s v="-"/>
    <s v="-"/>
    <s v="-"/>
    <s v="-"/>
    <s v="-"/>
    <s v="-"/>
    <s v="-"/>
    <s v="-"/>
    <s v="-"/>
    <s v="-"/>
    <s v="-"/>
  </r>
  <r>
    <s v="DCI-ACT_10;Delegatura_de_Concesiones_e_Infraestructura;Despacho_del_Delegado_de_Concesiones_e_Infraestructura"/>
    <n v="10"/>
    <s v="PES_Definir"/>
    <s v="OE1"/>
    <s v="Fortalecer la Vigilancia."/>
    <s v="SI"/>
    <s v="10. Plan de Acción Institucional - PAI"/>
    <s v="PAI"/>
    <s v="PAI_10"/>
    <s v="2. Plan de Acción Institucional - PAI"/>
    <s v="Investigaciones"/>
    <s v="DCI-E_04"/>
    <s v="4. Resolver Actuaciones Administrativas 2da Instancia - Decreto 2409"/>
    <s v="DCI-ACT_10"/>
    <s v="B. RECURSOS DE QUEJA"/>
    <x v="0"/>
    <x v="0"/>
    <s v="DCI-G_01"/>
    <s v="Despacho_del_Delegado_de_Concesiones_e_Infraestructura"/>
    <s v="DCI-D_01"/>
    <s v="Superintendente_Delegado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10;Delegatura_de_Concesiones_e_Infraestructura;Despacho_del_Delegado_de_Concesiones_e_Infraestructura"/>
    <s v=" |202001: N/A"/>
    <s v="N/A"/>
    <s v="-"/>
    <s v="-"/>
    <s v="-"/>
    <s v="-"/>
    <s v="-"/>
    <s v="-"/>
    <s v="-"/>
    <s v="-"/>
    <s v="-"/>
    <s v="-"/>
    <s v="-"/>
    <s v="-"/>
  </r>
  <r>
    <s v="DCI-ACT_11;Delegatura_de_Concesiones_e_Infraestructura;Despacho_del_Delegado_de_Concesiones_e_Infraestructura"/>
    <n v="11"/>
    <s v="PES_Definir"/>
    <s v="OE1"/>
    <s v="Fortalecer la Vigilancia."/>
    <s v="SI"/>
    <s v="10. Plan de Acción Institucional - PAI"/>
    <s v="PAI"/>
    <s v="PAI_10"/>
    <s v="2. Plan de Acción Institucional - PAI"/>
    <s v="Investigaciones"/>
    <s v="DCI-E_04"/>
    <s v="4. Resolver Actuaciones Administrativas 2da Instancia - Decreto 2409"/>
    <s v="DCI-ACT_11"/>
    <s v="C. REVOCATORIA DIRECTA"/>
    <x v="0"/>
    <x v="0"/>
    <s v="DCI-G_01"/>
    <s v="Despacho_del_Delegado_de_Concesiones_e_Infraestructura"/>
    <s v="DCI-D_01"/>
    <s v="Superintendente_Delegado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11;Delegatura_de_Concesiones_e_Infraestructura;Despacho_del_Delegado_de_Concesiones_e_Infraestructura"/>
    <s v=" |202001: N/A"/>
    <s v="N/A"/>
    <s v="-"/>
    <s v="-"/>
    <s v="-"/>
    <s v="-"/>
    <s v="-"/>
    <s v="-"/>
    <s v="-"/>
    <s v="-"/>
    <s v="-"/>
    <s v="-"/>
    <s v="-"/>
    <s v="-"/>
  </r>
  <r>
    <s v="DCI-ACT_12;Delegatura_de_Concesiones_e_Infraestructura;Despacho_del_Delegado_de_Concesiones_e_Infraestructura"/>
    <n v="12"/>
    <s v="PES_Definir"/>
    <s v="OE1"/>
    <s v="Fortalecer la Vigilancia."/>
    <s v="SI"/>
    <s v="12. Política Operacional"/>
    <s v="PEI"/>
    <s v="PEI_02"/>
    <s v=" 1. Plan Estratégico Institucional - 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x v="0"/>
    <s v="DCI-G_01"/>
    <s v="Despacho_del_Delegado_de_Concesiones_e_Infraestructura"/>
    <s v="DCI-D_01"/>
    <s v="Superintendente_Delegado_de_Concesiones_e_Infraestructura"/>
    <s v="Misionales"/>
    <s v="Financiera"/>
    <s v="Fortalecimiento"/>
    <s v="C-2410-0600-3-0-2410006-02_x000a_C-2410-0600-3-0-2410002-02"/>
    <s v="2410006_01_x000a_2410002_02"/>
    <n v="300000000"/>
    <m/>
    <s v="MIPG-P_00"/>
    <s v="MIPG-D_00"/>
    <n v="0"/>
    <n v="0"/>
    <n v="0"/>
    <n v="0"/>
    <n v="0"/>
    <n v="0"/>
    <n v="1"/>
    <s v="% de Avance en estructuración de Software de Indicadores de Servicio"/>
    <s v="POR_DEFINIR"/>
    <d v="2020-04-01T00:00:00"/>
    <d v="2020-06-30T00:00:00"/>
    <n v="4"/>
    <n v="6"/>
    <n v="3"/>
    <s v="Abril"/>
    <s v="Junio"/>
    <s v="IV_Trim"/>
    <n v="7.4074074074074068E-3"/>
    <s v="Planeado"/>
    <n v="0"/>
    <n v="0"/>
    <n v="0"/>
    <n v="0"/>
    <n v="0"/>
    <n v="1"/>
    <n v="0"/>
    <n v="0"/>
    <n v="0"/>
    <n v="0"/>
    <n v="0"/>
    <n v="0"/>
    <n v="1"/>
    <s v="Ejecutado"/>
    <n v="0"/>
    <m/>
    <m/>
    <m/>
    <m/>
    <m/>
    <m/>
    <m/>
    <m/>
    <m/>
    <m/>
    <m/>
    <n v="0"/>
    <n v="0"/>
    <n v="0"/>
    <n v="0"/>
    <n v="0"/>
    <n v="0"/>
    <s v="Por Ejecutar"/>
    <s v="Junio"/>
    <s v="DCI-ACT_12;Delegatura_de_Concesiones_e_Infraestructura;Despacho_del_Delegado_de_Concesiones_e_Infraestructura"/>
    <s v=" |202001: N/A"/>
    <s v="N/A"/>
    <s v="-"/>
    <s v="-"/>
    <s v="-"/>
    <s v="-"/>
    <s v="-"/>
    <s v="-"/>
    <s v="-"/>
    <s v="-"/>
    <s v="-"/>
    <s v="-"/>
    <s v="-"/>
    <s v="-"/>
  </r>
  <r>
    <s v="DCI-ACT_13;Delegatura_de_Concesiones_e_Infraestructura;Despacho_del_Delegado_de_Concesiones_e_Infraestructura"/>
    <n v="13"/>
    <s v="PES_Definir"/>
    <s v="OE1"/>
    <s v="Fortalecer la Vigilancia."/>
    <s v="SI"/>
    <s v="12. Política Operacional"/>
    <s v="PEI"/>
    <s v="PEI_02"/>
    <s v=" 1. Plan Estratégico Institucional - PEI"/>
    <s v="PEI_13 - Planes de Prevención"/>
    <s v="DCI-E_05"/>
    <s v="5. Piloto de Índices de Servicios para Supervisión Inteligente en Concesiones e Infraestructura"/>
    <s v="DCI-ACT_13"/>
    <s v="2. Contratación del desarrollo del software de Modelo de Supervisión Inteligente."/>
    <x v="0"/>
    <x v="0"/>
    <s v="DCI-G_01"/>
    <s v="Despacho_del_Delegado_de_Concesiones_e_Infraestructura"/>
    <s v="DCI-D_01"/>
    <s v="Superintendente_Delegado_de_Concesiones_e_Infraestructura"/>
    <s v="Misionales"/>
    <s v="Financiera"/>
    <s v="Fortalecimiento"/>
    <s v="C-2410-0600-3-0-2410006-02_x000a_C-2410-0600-3-0-2410002-02"/>
    <s v="2410006_01_x000a_2410002_02"/>
    <n v="59500000"/>
    <n v="0"/>
    <s v="MIPG-P_00"/>
    <s v="MIPG-D_00"/>
    <n v="0"/>
    <n v="0"/>
    <n v="0"/>
    <n v="0"/>
    <n v="0"/>
    <n v="0"/>
    <n v="1"/>
    <s v="Ejecución de Contrato de Software de Indicadores de Servicio"/>
    <s v="POR_DEFINIR"/>
    <d v="2020-07-01T00:00:00"/>
    <d v="2020-12-31T00:00:00"/>
    <n v="7"/>
    <n v="12"/>
    <n v="6.1"/>
    <s v="Julio"/>
    <s v="Diciembre"/>
    <s v="IV_Trim"/>
    <n v="7.4074074074074068E-3"/>
    <s v="Planeado"/>
    <n v="0"/>
    <n v="0"/>
    <n v="0"/>
    <n v="0"/>
    <n v="0"/>
    <n v="0"/>
    <n v="0"/>
    <n v="0"/>
    <n v="0"/>
    <n v="0"/>
    <n v="1"/>
    <n v="0"/>
    <n v="1"/>
    <s v="Ejecutado"/>
    <n v="0"/>
    <m/>
    <m/>
    <m/>
    <m/>
    <m/>
    <m/>
    <m/>
    <m/>
    <m/>
    <m/>
    <m/>
    <n v="0"/>
    <n v="0"/>
    <n v="0"/>
    <n v="0"/>
    <n v="0"/>
    <n v="0"/>
    <s v="Por Ejecutar"/>
    <s v="Diciembre"/>
    <s v="DCI-ACT_13;Delegatura_de_Concesiones_e_Infraestructura;Despacho_del_Delegado_de_Concesiones_e_Infraestructura"/>
    <s v=" |202001: N/A"/>
    <s v="N/A"/>
    <s v="-"/>
    <s v="-"/>
    <s v="-"/>
    <s v="-"/>
    <s v="-"/>
    <s v="-"/>
    <s v="-"/>
    <s v="-"/>
    <s v="-"/>
    <s v="-"/>
    <s v="-"/>
    <s v="-"/>
  </r>
  <r>
    <s v="DCI-ACT_14;Delegatura_de_Concesiones_e_Infraestructura;Despacho_del_Delegado_de_Concesiones_e_Infraestructura"/>
    <n v="14"/>
    <s v="PES_Definir"/>
    <s v="OE1"/>
    <s v="Fortalecer la Vigilancia."/>
    <s v="SI"/>
    <s v="12. Política Operacional"/>
    <s v="PEI"/>
    <s v="PEI_02"/>
    <s v=" 1. Plan Estratégico Institucional - 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x v="0"/>
    <s v="DCI-G_01"/>
    <s v="Despacho_del_Delegado_de_Concesiones_e_Infraestructura"/>
    <s v="DCI-D_01"/>
    <s v="Superintendente_Delegado_de_Concesiones_e_Infraestructura"/>
    <s v="Misionales"/>
    <s v="Financiera"/>
    <s v="Fortalecimiento"/>
    <s v="C-2410-0600-3-0-2410006-02_x000a_C-2410-0600-3-0-2410002-02"/>
    <s v="2410006_01_x000a_2410002_02"/>
    <n v="440000000"/>
    <n v="2499000000"/>
    <s v="MIPG-P_00"/>
    <s v="MIPG-D_00"/>
    <n v="0"/>
    <n v="0"/>
    <n v="0"/>
    <n v="0"/>
    <n v="0"/>
    <n v="0"/>
    <n v="14"/>
    <s v="No. Supervisados con Metodológica de Índices de Servicio Aplicada"/>
    <s v="POR_DEFINIR"/>
    <d v="2020-02-01T00:00:00"/>
    <d v="2020-04-30T00:00:00"/>
    <n v="2"/>
    <n v="4"/>
    <n v="2.9666666666666668"/>
    <s v="Febrero"/>
    <s v="Abril"/>
    <s v="IV_Trim"/>
    <n v="7.4074074074074068E-3"/>
    <s v="Planeado"/>
    <n v="0"/>
    <n v="0"/>
    <n v="0"/>
    <n v="2"/>
    <n v="7"/>
    <n v="5"/>
    <n v="0"/>
    <n v="0"/>
    <n v="0"/>
    <n v="0"/>
    <n v="0"/>
    <n v="0"/>
    <n v="14"/>
    <s v="Ejecutado"/>
    <n v="0"/>
    <m/>
    <m/>
    <m/>
    <m/>
    <m/>
    <m/>
    <m/>
    <m/>
    <m/>
    <m/>
    <m/>
    <n v="0"/>
    <n v="0"/>
    <n v="0"/>
    <n v="0"/>
    <n v="0"/>
    <n v="0"/>
    <s v="Por Ejecutar"/>
    <s v="Abril"/>
    <s v="DCI-ACT_14;Delegatura_de_Concesiones_e_Infraestructura;Despacho_del_Delegado_de_Concesiones_e_Infraestructura"/>
    <s v=" |202001: N/A"/>
    <s v="N/A"/>
    <s v="-"/>
    <s v="-"/>
    <s v="-"/>
    <s v="-"/>
    <s v="-"/>
    <s v="-"/>
    <s v="-"/>
    <s v="-"/>
    <s v="-"/>
    <s v="-"/>
    <s v="-"/>
    <s v="-"/>
  </r>
  <r>
    <s v="DCI-ACT_15;Delegatura_de_Concesiones_e_Infraestructura;Despacho_del_Delegado_de_Concesiones_e_Infraestructura"/>
    <n v="15"/>
    <s v="PES_00"/>
    <s v="OE1"/>
    <s v="Fortalecer la Vigilancia."/>
    <s v="SI"/>
    <s v="2. Accesibilidad"/>
    <s v="PEI"/>
    <s v="PEI_02"/>
    <s v=" 1. Plan Estratégico Institucional - PEI"/>
    <s v="PEI_02 - Accesibilidad"/>
    <s v="DCI-E_06"/>
    <s v="6. Expedición, Publicación y Divulgación de los criterios de Supervisión de Accesibilidad"/>
    <s v="DCI-ACT_15"/>
    <s v="1. Proyectar circular"/>
    <x v="0"/>
    <x v="0"/>
    <s v="DCI-G_01"/>
    <s v="Despacho_del_Delegado_de_Concesiones_e_Infraestructura"/>
    <s v="DCI-D_01"/>
    <s v="Superintendente_Delegado_de_Concesiones_e_Infraestructura"/>
    <s v="Misionales"/>
    <s v="Financiera"/>
    <s v="Fortalecimiento"/>
    <s v="C-2410-0600-3-0-2410006-02"/>
    <s v="2410006_01"/>
    <n v="0"/>
    <m/>
    <s v="MIPG-P_00"/>
    <s v="MIPG-D_00"/>
    <n v="1"/>
    <n v="0.4"/>
    <n v="0.2"/>
    <n v="0.2"/>
    <n v="0.2"/>
    <n v="1"/>
    <n v="0.33339999999999997"/>
    <s v="Expedición y Aprobación de la Circular"/>
    <s v="POR_DEFINIR"/>
    <d v="2020-02-01T00:00:00"/>
    <d v="2020-02-28T00:00:00"/>
    <n v="2"/>
    <n v="2"/>
    <n v="0.9"/>
    <s v="Febrero"/>
    <s v="Febrero"/>
    <s v="I_Trim"/>
    <n v="7.4074074074074068E-3"/>
    <s v="Planeado"/>
    <n v="0"/>
    <n v="1"/>
    <n v="0"/>
    <n v="0"/>
    <n v="0"/>
    <n v="0"/>
    <n v="0"/>
    <n v="0"/>
    <n v="0"/>
    <n v="0"/>
    <n v="0"/>
    <n v="0"/>
    <n v="1"/>
    <s v="Ejecutado"/>
    <n v="0"/>
    <m/>
    <m/>
    <m/>
    <m/>
    <m/>
    <m/>
    <m/>
    <m/>
    <m/>
    <m/>
    <m/>
    <n v="0"/>
    <n v="0"/>
    <n v="0"/>
    <n v="0"/>
    <n v="0"/>
    <n v="0"/>
    <s v="Por Ejecutar"/>
    <s v="Febrero"/>
    <s v="DCI-ACT_15;Delegatura_de_Concesiones_e_Infraestructura;Despacho_del_Delegado_de_Concesiones_e_Infraestructura"/>
    <s v=" |202001: N/A"/>
    <s v="N/A"/>
    <s v="-"/>
    <s v="-"/>
    <s v="-"/>
    <s v="-"/>
    <s v="-"/>
    <s v="-"/>
    <s v="-"/>
    <s v="-"/>
    <s v="-"/>
    <s v="-"/>
    <s v="-"/>
    <s v="-"/>
  </r>
  <r>
    <s v="DCI-ACT_16;Delegatura_de_Concesiones_e_Infraestructura;Despacho_del_Delegado_de_Concesiones_e_Infraestructura"/>
    <n v="16"/>
    <s v="PES_00"/>
    <s v="OE1"/>
    <s v="Fortalecer la Vigilancia."/>
    <s v="SI"/>
    <s v="2. Accesibilidad"/>
    <s v="PEI"/>
    <s v="PEI_02"/>
    <s v=" 1. Plan Estratégico Institucional - PEI"/>
    <s v="PEI_02 - Accesibilidad"/>
    <s v="DCI-E_06"/>
    <s v="6. Expedición, Publicación y Divulgación de los criterios de Supervisión de Accesibilidad"/>
    <s v="DCI-ACT_16"/>
    <s v="2. Divulgar circular"/>
    <x v="0"/>
    <x v="0"/>
    <s v="DCI-G_01"/>
    <s v="Despacho_del_Delegado_de_Concesiones_e_Infraestructura"/>
    <s v="DCI-D_01"/>
    <s v="Superintendente_Delegado_de_Concesiones_e_Infraestructura"/>
    <s v="Misionales"/>
    <s v="Financiera"/>
    <s v="Fortalecimiento"/>
    <s v="C-2410-0600-3-0-2410006-02"/>
    <s v="2410006_01"/>
    <n v="400000000"/>
    <m/>
    <s v="MIPG-P_00"/>
    <s v="MIPG-D_00"/>
    <n v="1"/>
    <n v="0.4"/>
    <n v="0.2"/>
    <n v="0.2"/>
    <n v="0.2"/>
    <n v="1"/>
    <n v="0.33329999999999999"/>
    <s v="No. de Vigilados con Planes Progresivos Definidos / No. Total, de Vigilados Sensibilizados."/>
    <s v="POR_DEFINIR"/>
    <d v="2020-11-01T00:00:00"/>
    <d v="2020-11-30T00:00:00"/>
    <n v="11"/>
    <n v="11"/>
    <n v="0.96666666666666667"/>
    <s v="Noviembre"/>
    <s v="Noviembre"/>
    <s v="IV_Trim"/>
    <n v="7.4074074074074068E-3"/>
    <s v="Planeado"/>
    <n v="0"/>
    <n v="0"/>
    <n v="0"/>
    <n v="0"/>
    <n v="0"/>
    <n v="0"/>
    <n v="0"/>
    <n v="0"/>
    <n v="0"/>
    <n v="0"/>
    <n v="0"/>
    <n v="0"/>
    <n v="0"/>
    <s v="Ejecutado"/>
    <n v="0"/>
    <m/>
    <m/>
    <m/>
    <m/>
    <m/>
    <m/>
    <m/>
    <m/>
    <m/>
    <m/>
    <m/>
    <n v="0"/>
    <n v="0"/>
    <n v="0"/>
    <n v="0"/>
    <n v="0"/>
    <n v="0"/>
    <s v="Por Ejecutar"/>
    <s v="Noviembre"/>
    <s v="DCI-ACT_16;Delegatura_de_Concesiones_e_Infraestructura;Despacho_del_Delegado_de_Concesiones_e_Infraestructura"/>
    <s v=" |202001: N/A"/>
    <s v="N/A"/>
    <s v="-"/>
    <s v="-"/>
    <s v="-"/>
    <s v="-"/>
    <s v="-"/>
    <s v="-"/>
    <s v="-"/>
    <s v="-"/>
    <s v="-"/>
    <s v="-"/>
    <s v="-"/>
    <s v="-"/>
  </r>
  <r>
    <s v="DCI-ACT_17;Delegatura_de_Concesiones_e_Infraestructura;Dirección_de_Promoción_y_Prevención_Concesiones_e_Infraestructura"/>
    <n v="17"/>
    <s v="PES_Definir"/>
    <s v="OE1"/>
    <s v="Fortalecer la Vigilancia."/>
    <s v="SI"/>
    <s v="10. Plan de Acción Institucional - PAI"/>
    <s v="PAI"/>
    <s v="PAI_10"/>
    <s v="2. Plan de Acción Institucional - PAI"/>
    <s v="Gestión_PQRS"/>
    <s v="DCI-E_07"/>
    <s v="A. Peticiones, Quejas, Reclamos y Solicitudes."/>
    <s v="DCI-ACT_17"/>
    <s v="A. Peticiones, Quejas, Reclamos y Solicitudes."/>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76"/>
    <n v="0"/>
    <n v="0"/>
    <n v="0"/>
    <n v="0"/>
    <n v="0"/>
    <n v="0"/>
    <n v="0"/>
    <n v="0"/>
    <n v="0"/>
    <n v="0"/>
    <n v="0"/>
    <n v="76"/>
    <s v="Ejecutado"/>
    <n v="76"/>
    <m/>
    <m/>
    <m/>
    <m/>
    <m/>
    <m/>
    <m/>
    <m/>
    <m/>
    <m/>
    <m/>
    <n v="76"/>
    <n v="1"/>
    <n v="76"/>
    <n v="1"/>
    <n v="2.8571428571428571E-3"/>
    <n v="2.8571428571428571E-3"/>
    <n v="0"/>
    <n v="0"/>
    <s v="DCI-ACT_17;Delegatura_de_Concesiones_e_Infraestructura;Dirección_de_Promoción_y_Prevención_Concesiones_e_Infraestructura"/>
    <s v=" |202001: Aplicativos Orfeo y Vigia"/>
    <s v="Aplicativos Orfeo y Vigia"/>
    <s v="-"/>
    <s v="-"/>
    <s v="-"/>
    <s v="-"/>
    <s v="-"/>
    <s v="-"/>
    <s v="-"/>
    <s v="-"/>
    <s v="-"/>
    <s v="-"/>
    <s v="-"/>
    <s v="-"/>
  </r>
  <r>
    <s v="DCI-ACT_18;Delegatura_de_Concesiones_e_Infraestructura;Dirección_de_Promoción_y_Prevención_Concesiones_e_Infraestructura"/>
    <n v="18"/>
    <s v="PES_Definir"/>
    <s v="OE1"/>
    <s v="Fortalecer la Vigilancia."/>
    <s v="SI"/>
    <s v="10. Plan de Acción Institucional - PAI"/>
    <s v="PAI"/>
    <s v="PAI_10"/>
    <s v="2. Plan de Acción Institucional - PAI"/>
    <s v="PyP_Divulgación"/>
    <s v="DCI-E_08"/>
    <s v="1. Divulgación"/>
    <s v="DCI-ACT_18"/>
    <s v="Asistir sesiones con la ciudadanía, vigilados, organizaciones cívicas y otras entidades"/>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2"/>
    <s v="# de acciones de divulgación realizadas /# de acciones de divulgación programadas"/>
    <s v="POR_DEFINIR"/>
    <d v="2020-03-01T00:00:00"/>
    <d v="2020-09-30T00:00:00"/>
    <n v="3"/>
    <n v="9"/>
    <n v="7.1"/>
    <s v="Marzo"/>
    <s v="Septiembre"/>
    <s v="III_Trim"/>
    <n v="2.8571428571428571E-3"/>
    <s v="Planeado"/>
    <n v="0"/>
    <n v="1"/>
    <n v="2"/>
    <n v="3"/>
    <n v="3"/>
    <n v="2"/>
    <n v="2"/>
    <n v="4"/>
    <n v="3"/>
    <n v="3"/>
    <n v="3"/>
    <n v="2"/>
    <n v="28"/>
    <s v="Ejecutado"/>
    <n v="2"/>
    <m/>
    <m/>
    <m/>
    <m/>
    <m/>
    <m/>
    <m/>
    <m/>
    <m/>
    <m/>
    <m/>
    <n v="2"/>
    <n v="7.1428571428571425E-2"/>
    <n v="0"/>
    <n v="0"/>
    <n v="2.040816326530612E-4"/>
    <n v="0"/>
    <n v="0"/>
    <s v="Septiembre"/>
    <s v="DCI-ACT_18;Delegatura_de_Concesiones_e_Infraestructura;Dirección_de_Promoción_y_Prevención_Concesiones_e_Infraestructura"/>
    <s v=" |202001: Actas firmadas por los asistente, cuadro seguimiento mesas de trabajo Delgada de Concesiones e Infraestructura "/>
    <s v="Actas firmadas por los asistente, cuadro seguimiento mesas de trabajo Delgada de Concesiones e Infraestructura "/>
    <s v="-"/>
    <s v="-"/>
    <s v="-"/>
    <s v="-"/>
    <s v="-"/>
    <s v="-"/>
    <s v="-"/>
    <s v="-"/>
    <s v="-"/>
    <s v="-"/>
    <s v="-"/>
    <s v="-"/>
  </r>
  <r>
    <s v="DCI-ACT_19;Delegatura_de_Concesiones_e_Infraestructura;Dirección_de_Promoción_y_Prevención_Concesiones_e_Infraestructura"/>
    <n v="19"/>
    <s v="PES_Definir"/>
    <s v="OE1"/>
    <s v="Fortalecer la Vigilancia."/>
    <s v="SI"/>
    <s v="10. Plan de Acción Institucional - PAI"/>
    <s v="PAI"/>
    <s v="PAI_10"/>
    <s v="2. Plan de Acción Institucional - PAI"/>
    <s v="PyP_Divulgación"/>
    <s v="DCI-E_08"/>
    <s v="1. Divulgación"/>
    <s v="DCI-ACT_19"/>
    <s v="Mesas de Trabajo de socialización de las Normas Técnicas de Accesibilidad"/>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De Mesas de Trabajo de Socialización Realizadas / No. De Mesas de Trabajo de Socialización Programadas"/>
    <s v="POR_DEFINIR"/>
    <d v="2020-01-01T00:00:00"/>
    <d v="2020-12-30T00:00:00"/>
    <n v="1"/>
    <n v="12"/>
    <n v="12.133333333333333"/>
    <s v="Enero"/>
    <s v="Diciembre"/>
    <s v="IV_Trim"/>
    <n v="2.8571428571428571E-3"/>
    <s v="Planeado"/>
    <n v="0"/>
    <n v="1"/>
    <n v="2"/>
    <n v="3"/>
    <n v="3"/>
    <n v="2"/>
    <n v="2"/>
    <n v="4"/>
    <n v="3"/>
    <n v="3"/>
    <n v="3"/>
    <n v="2"/>
    <n v="28"/>
    <s v="Ejecutado"/>
    <n v="0"/>
    <m/>
    <m/>
    <m/>
    <m/>
    <m/>
    <m/>
    <m/>
    <m/>
    <m/>
    <m/>
    <m/>
    <n v="0"/>
    <n v="0"/>
    <n v="0"/>
    <n v="0"/>
    <n v="0"/>
    <n v="0"/>
    <n v="0"/>
    <s v="Diciembre"/>
    <s v="DCI-ACT_19;Delegatura_de_Concesiones_e_Infraestructura;Dirección_de_Promoción_y_Prevención_Concesiones_e_Infraestructura"/>
    <s v=" |202001: N/A"/>
    <s v="N/A"/>
    <s v="-"/>
    <s v="-"/>
    <s v="-"/>
    <s v="-"/>
    <s v="-"/>
    <s v="-"/>
    <s v="-"/>
    <s v="-"/>
    <s v="-"/>
    <s v="-"/>
    <s v="-"/>
    <s v="-"/>
  </r>
  <r>
    <s v="DCI-ACT_20;Delegatura_de_Concesiones_e_Infraestructura;Dirección_de_Promoción_y_Prevención_Concesiones_e_Infraestructura"/>
    <n v="20"/>
    <s v="PES_Definir"/>
    <s v="OE1"/>
    <s v="Fortalecer la Vigilancia."/>
    <s v="SI"/>
    <s v="10. Plan de Acción Institucional - PAI"/>
    <s v="PAI"/>
    <s v="PAI_10"/>
    <s v="2. Plan de Acción Institucional - PAI"/>
    <s v="PyP_Divulgación"/>
    <s v="DCI-E_08"/>
    <s v="1. Divulgación"/>
    <s v="DCI-ACT_20"/>
    <s v="Asistencia a Eventos  de Promoción"/>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Total de Solicitudes Atendidas/ Total Solicitudes Recibidas"/>
    <s v="POR_DEFINIR"/>
    <d v="2020-01-01T00:00:00"/>
    <d v="2020-03-30T00:00:00"/>
    <n v="1"/>
    <n v="3"/>
    <n v="2.9666666666666668"/>
    <s v="Enero"/>
    <s v="Marzo"/>
    <s v="IV_Trim"/>
    <n v="2.8571428571428571E-3"/>
    <s v="Planeado"/>
    <n v="0"/>
    <n v="0"/>
    <n v="0"/>
    <n v="0"/>
    <n v="0"/>
    <n v="0"/>
    <n v="0"/>
    <n v="0"/>
    <n v="0"/>
    <n v="0"/>
    <n v="0"/>
    <n v="0"/>
    <n v="0"/>
    <s v="Ejecutado"/>
    <n v="0"/>
    <m/>
    <m/>
    <m/>
    <m/>
    <m/>
    <m/>
    <m/>
    <m/>
    <m/>
    <m/>
    <m/>
    <n v="0"/>
    <n v="0"/>
    <n v="0"/>
    <n v="1"/>
    <n v="0"/>
    <n v="2.8571428571428571E-3"/>
    <n v="0"/>
    <s v="Marzo"/>
    <s v="DCI-ACT_20;Delegatura_de_Concesiones_e_Infraestructura;Dirección_de_Promoción_y_Prevención_Concesiones_e_Infraestructura"/>
    <s v=" |202001: N/A"/>
    <s v="N/A"/>
    <s v="-"/>
    <s v="-"/>
    <s v="-"/>
    <s v="-"/>
    <s v="-"/>
    <s v="-"/>
    <s v="-"/>
    <s v="-"/>
    <s v="-"/>
    <s v="-"/>
    <s v="-"/>
    <s v="-"/>
  </r>
  <r>
    <s v="DCI-ACT_21;Delegatura_de_Concesiones_e_Infraestructura;Dirección_de_Promoción_y_Prevención_Concesiones_e_Infraestructura"/>
    <n v="21"/>
    <s v="PES_Definir"/>
    <s v="OE1"/>
    <s v="Fortalecer la Vigilancia."/>
    <s v="SI"/>
    <s v="10. Plan de Acción Institucional - PAI"/>
    <s v="PAI"/>
    <s v="PAI_10"/>
    <s v="2. Plan de Acción Institucional - PAI"/>
    <s v="PyP_Campañas de Promoción y Capacitación"/>
    <s v="DCI-E_09"/>
    <s v="2. Campañas de Promoción y Capacitación"/>
    <s v="DCI-ACT_21"/>
    <s v="Promover la formalización administración infraestructura aeroportuaria a cargo de entes territoriales."/>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0"/>
    <s v="# de entes territoriales con acciones realizadas / # de Entes Territoriales identificados que no se encuentran formalizados"/>
    <s v="POR_DEFINIR"/>
    <d v="2020-01-01T00:00:00"/>
    <d v="2020-11-30T00:00:00"/>
    <n v="1"/>
    <n v="11"/>
    <n v="11.133333333333333"/>
    <s v="Enero"/>
    <s v="Noviembre"/>
    <s v="IV_Trim"/>
    <n v="2.8571428571428571E-3"/>
    <s v="Planeado"/>
    <n v="0"/>
    <n v="0"/>
    <n v="5"/>
    <n v="10"/>
    <n v="10"/>
    <n v="5"/>
    <n v="10"/>
    <n v="10"/>
    <n v="10"/>
    <n v="5"/>
    <n v="5"/>
    <n v="0"/>
    <n v="70"/>
    <s v="Ejecutado"/>
    <n v="0"/>
    <m/>
    <m/>
    <m/>
    <m/>
    <m/>
    <m/>
    <m/>
    <m/>
    <m/>
    <m/>
    <m/>
    <n v="0"/>
    <n v="0"/>
    <n v="0"/>
    <n v="0"/>
    <n v="0"/>
    <n v="0"/>
    <n v="0"/>
    <s v="Noviembre"/>
    <s v="DCI-ACT_21;Delegatura_de_Concesiones_e_Infraestructura;Dirección_de_Promoción_y_Prevención_Concesiones_e_Infraestructura"/>
    <s v=" |202001: N/A"/>
    <s v="N/A"/>
    <s v="-"/>
    <s v="-"/>
    <s v="-"/>
    <s v="-"/>
    <s v="-"/>
    <s v="-"/>
    <s v="-"/>
    <s v="-"/>
    <s v="-"/>
    <s v="-"/>
    <s v="-"/>
    <s v="-"/>
  </r>
  <r>
    <s v="DCI-ACT_22;Delegatura_de_Concesiones_e_Infraestructura;Dirección_de_Promoción_y_Prevención_Concesiones_e_Infraestructura"/>
    <n v="22"/>
    <s v="PES_Definir"/>
    <s v="OE1"/>
    <s v="Fortalecer la Vigilancia."/>
    <s v="SI"/>
    <s v="10. Plan de Acción Institucional - PAI"/>
    <s v="PAI"/>
    <s v="PAI_10"/>
    <s v="2. Plan de Acción Institucional - PAI"/>
    <s v="PyP_Campañas de Promoción y Capacitación"/>
    <s v="DCI-E_09"/>
    <s v="2. Campañas de Promoción y Capacitación"/>
    <s v="DCI-ACT_22"/>
    <s v="Promover la formalización de la prestación del servicio de los Terminal de Transporte Terrestre automotor"/>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35"/>
    <s v="# de actividades realizadas para promover la formalización de los TTTA, que no se encuentran habilitadas por el Ministerio de Transporte/ TTTA identificados, que no se encuentran habilitadas por el Ministerio de Transporte"/>
    <s v="POR_DEFINIR"/>
    <d v="2020-03-01T00:00:00"/>
    <d v="2020-11-30T00:00:00"/>
    <n v="3"/>
    <n v="11"/>
    <n v="9.1333333333333329"/>
    <s v="Marzo"/>
    <s v="Noviembre"/>
    <s v="IV_Trim"/>
    <n v="2.8571428571428571E-3"/>
    <s v="Planeado"/>
    <n v="0"/>
    <n v="0"/>
    <n v="3"/>
    <n v="5"/>
    <n v="6"/>
    <n v="3"/>
    <n v="3"/>
    <n v="6"/>
    <n v="6"/>
    <n v="5"/>
    <n v="0"/>
    <n v="0"/>
    <n v="37"/>
    <s v="Ejecutado"/>
    <n v="0"/>
    <m/>
    <m/>
    <m/>
    <m/>
    <m/>
    <m/>
    <m/>
    <m/>
    <m/>
    <m/>
    <m/>
    <n v="0"/>
    <n v="0"/>
    <n v="0"/>
    <n v="0"/>
    <n v="0"/>
    <n v="0"/>
    <n v="0"/>
    <s v="Noviembre"/>
    <s v="DCI-ACT_22;Delegatura_de_Concesiones_e_Infraestructura;Dirección_de_Promoción_y_Prevención_Concesiones_e_Infraestructura"/>
    <s v=" |202001: N/A"/>
    <s v="N/A"/>
    <s v="-"/>
    <s v="-"/>
    <s v="-"/>
    <s v="-"/>
    <s v="-"/>
    <s v="-"/>
    <s v="-"/>
    <s v="-"/>
    <s v="-"/>
    <s v="-"/>
    <s v="-"/>
    <s v="-"/>
  </r>
  <r>
    <s v="DCI-ACT_23;Delegatura_de_Concesiones_e_Infraestructura;Dirección_de_Promoción_y_Prevención_Concesiones_e_Infraestructura"/>
    <n v="23"/>
    <s v="PES_Definir"/>
    <s v="OE1"/>
    <s v="Fortalecer la Vigilancia."/>
    <s v="SI"/>
    <s v="10. Plan de Acción Institucional - PAI"/>
    <s v="PAI"/>
    <s v="PAI_10"/>
    <s v="2. Plan de Acción Institucional - PAI"/>
    <s v="PyP_Campañas de Promoción y Capacitación"/>
    <s v="DCI-E_09"/>
    <s v="2. Campañas de Promoción y Capacitación"/>
    <s v="DCI-ACT_23"/>
    <s v="Requerir Planes de Acción para promover la mejora de la infraestructura de servicio público en los corredores logísticos de transporte."/>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7"/>
    <s v="# de corredores de transporte con acciones / # de corredores logísticos estratégicos"/>
    <s v="POR_DEFINIR"/>
    <d v="2020-03-01T00:00:00"/>
    <d v="2020-12-30T00:00:00"/>
    <n v="3"/>
    <n v="12"/>
    <n v="10.133333333333333"/>
    <s v="Marzo"/>
    <s v="Diciembre"/>
    <s v="IV_Trim"/>
    <n v="2.8571428571428571E-3"/>
    <s v="Planeado"/>
    <n v="0"/>
    <n v="0"/>
    <n v="161"/>
    <n v="47"/>
    <n v="0"/>
    <n v="0"/>
    <n v="0"/>
    <n v="0"/>
    <n v="0"/>
    <n v="0"/>
    <n v="0"/>
    <n v="0"/>
    <n v="208"/>
    <s v="Ejecutado"/>
    <n v="0"/>
    <m/>
    <m/>
    <m/>
    <m/>
    <m/>
    <m/>
    <m/>
    <m/>
    <m/>
    <m/>
    <m/>
    <n v="0"/>
    <n v="0"/>
    <n v="0"/>
    <n v="0"/>
    <n v="0"/>
    <n v="0"/>
    <n v="0"/>
    <s v="Diciembre"/>
    <s v="DCI-ACT_23;Delegatura_de_Concesiones_e_Infraestructura;Dirección_de_Promoción_y_Prevención_Concesiones_e_Infraestructura"/>
    <s v=" |202001: N/A"/>
    <s v="N/A"/>
    <s v="-"/>
    <s v="-"/>
    <s v="-"/>
    <s v="-"/>
    <s v="-"/>
    <s v="-"/>
    <s v="-"/>
    <s v="-"/>
    <s v="-"/>
    <s v="-"/>
    <s v="-"/>
    <s v="-"/>
  </r>
  <r>
    <s v="DCI-ACT_24;Delegatura_de_Concesiones_e_Infraestructura;Dirección_de_Promoción_y_Prevención_Concesiones_e_Infraestructura"/>
    <n v="24"/>
    <s v="PES_Definir"/>
    <s v="OE1"/>
    <s v="Fortalecer la Vigilancia."/>
    <s v="SI"/>
    <s v="10. Plan de Acción Institucional - PAI"/>
    <s v="PAI"/>
    <s v="PAI_10"/>
    <s v="2. Plan de Acción Institucional - PAI"/>
    <s v="PyP_Campañas de Promoción y Capacitación"/>
    <s v="DCI-E_09"/>
    <s v="2. Campañas de Promoción y Capacitación"/>
    <s v="DCI-ACT_24"/>
    <s v="Generación de Insumos para Campañas de Promoción y Capacitación."/>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Contenidos Realizados / No. Contenidos Programadas"/>
    <s v="POR_DEFINIR"/>
    <d v="2020-03-01T00:00:00"/>
    <d v="2020-12-30T00:00:00"/>
    <n v="3"/>
    <n v="12"/>
    <n v="10.133333333333333"/>
    <s v="Marzo"/>
    <s v="Diciembre"/>
    <s v="IV_Trim"/>
    <n v="2.8571428571428571E-3"/>
    <s v="Planeado"/>
    <n v="0"/>
    <n v="0"/>
    <n v="0"/>
    <n v="0"/>
    <n v="0"/>
    <n v="0"/>
    <n v="0"/>
    <n v="0"/>
    <n v="0"/>
    <n v="0"/>
    <n v="0"/>
    <n v="0"/>
    <n v="0"/>
    <s v="Ejecutado"/>
    <n v="0"/>
    <m/>
    <m/>
    <m/>
    <m/>
    <m/>
    <m/>
    <m/>
    <m/>
    <m/>
    <m/>
    <m/>
    <n v="0"/>
    <n v="0"/>
    <n v="0"/>
    <n v="1"/>
    <n v="0"/>
    <n v="2.8571428571428571E-3"/>
    <n v="0"/>
    <s v="Diciembre"/>
    <s v="DCI-ACT_24;Delegatura_de_Concesiones_e_Infraestructura;Dirección_de_Promoción_y_Prevención_Concesiones_e_Infraestructura"/>
    <s v=" |202001: N/A"/>
    <s v="N/A"/>
    <s v="-"/>
    <s v="-"/>
    <s v="-"/>
    <s v="-"/>
    <s v="-"/>
    <s v="-"/>
    <s v="-"/>
    <s v="-"/>
    <s v="-"/>
    <s v="-"/>
    <s v="-"/>
    <s v="-"/>
  </r>
  <r>
    <s v="DCI-ACT_25;Delegatura_de_Concesiones_e_Infraestructura;Dirección_de_Promoción_y_Prevención_Concesiones_e_Infraestructura"/>
    <n v="25"/>
    <s v="PES_Definir"/>
    <s v="OE1"/>
    <s v="Fortalecer la Vigilancia."/>
    <s v="SI"/>
    <s v="10. Plan de Acción Institucional - PAI"/>
    <s v="PAI"/>
    <s v="PAI_10"/>
    <s v="2. Plan de Acción Institucional - PAI"/>
    <s v="PyP_Campañas de Promoción y Capacitación"/>
    <s v="DCI-E_09"/>
    <s v="2. Campañas de Promoción y Capacitación"/>
    <s v="DCI-ACT_25"/>
    <s v="Generar Alcance y Contenidos para la Realización del 1er Congreso del Sector Transporte."/>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 de actividades realizadas / # de actividades programadas"/>
    <s v="POR_DEFINIR"/>
    <d v="2020-03-01T00:00:00"/>
    <d v="2020-12-30T00:00:00"/>
    <n v="3"/>
    <n v="12"/>
    <n v="10.133333333333333"/>
    <s v="Marzo"/>
    <s v="Diciembre"/>
    <s v="IV_Trim"/>
    <n v="2.8571428571428571E-3"/>
    <s v="Planeado"/>
    <n v="0"/>
    <n v="0"/>
    <n v="0"/>
    <n v="1"/>
    <n v="0"/>
    <n v="0"/>
    <n v="0"/>
    <n v="0"/>
    <n v="0"/>
    <n v="0"/>
    <n v="0"/>
    <n v="0"/>
    <n v="1"/>
    <s v="Ejecutado"/>
    <n v="0"/>
    <m/>
    <m/>
    <m/>
    <m/>
    <m/>
    <m/>
    <m/>
    <m/>
    <m/>
    <m/>
    <m/>
    <n v="0"/>
    <n v="0"/>
    <n v="0"/>
    <n v="0"/>
    <n v="0"/>
    <n v="0"/>
    <n v="0"/>
    <s v="Diciembre"/>
    <s v="DCI-ACT_25;Delegatura_de_Concesiones_e_Infraestructura;Dirección_de_Promoción_y_Prevención_Concesiones_e_Infraestructura"/>
    <s v=" |202001: N/A"/>
    <s v="N/A"/>
    <s v="-"/>
    <s v="-"/>
    <s v="-"/>
    <s v="-"/>
    <s v="-"/>
    <s v="-"/>
    <s v="-"/>
    <s v="-"/>
    <s v="-"/>
    <s v="-"/>
    <s v="-"/>
    <s v="-"/>
  </r>
  <r>
    <s v="DCI-ACT_26;Delegatura_de_Concesiones_e_Infraestructura;Dirección_de_Promoción_y_Prevención_Concesiones_e_Infraestructura"/>
    <n v="26"/>
    <s v="PES_Definir"/>
    <s v="OE1"/>
    <s v="Fortalecer la Vigilancia."/>
    <s v="SI"/>
    <s v="12. Política Operacional"/>
    <s v="PEI"/>
    <s v="PEI_02"/>
    <s v=" 1. Plan Estratégico Institucional - PEI"/>
    <s v="PEI_13 - Planes de Prevención"/>
    <s v="DCI-E_10"/>
    <s v="3. Planes de Prevención"/>
    <s v="DCI-ACT_26"/>
    <s v="Realizar Asesoría y Acompañamiento con expertos para la implementación de la metodología en Sectores Críticos de Accidentabilidad."/>
    <x v="0"/>
    <x v="0"/>
    <s v="DCI-G_02"/>
    <s v="Dirección_de_Promoción_y_Prevención_Concesiones_e_Infraestructura"/>
    <s v="DCI-D_02"/>
    <s v="Director_de_Promoción_y_Prevención_de_Concesiones_e_Infraestructura"/>
    <s v="Misionales"/>
    <s v="Financiera"/>
    <s v="Fortalecimiento"/>
    <s v="C-2410-0600-3-0-2410002-02"/>
    <s v="2410006_01_x000a_2410002_02"/>
    <n v="200000000"/>
    <m/>
    <s v="MIPG-P_00"/>
    <s v="MIPG-D_00"/>
    <n v="0"/>
    <n v="0"/>
    <n v="0"/>
    <n v="0"/>
    <n v="0"/>
    <n v="0"/>
    <n v="1"/>
    <s v="No. De Diagnósticos Evaluados / No. Total de Diagnósticos."/>
    <s v="POR_DEFINIR"/>
    <d v="2020-03-01T00:00:00"/>
    <d v="2020-03-31T00:00:00"/>
    <n v="3"/>
    <n v="3"/>
    <n v="1"/>
    <s v="Marzo"/>
    <s v="Marzo"/>
    <s v="IV_Trim"/>
    <n v="7.4074074074074068E-3"/>
    <s v="Planeado"/>
    <n v="1"/>
    <n v="5"/>
    <n v="2"/>
    <n v="7"/>
    <n v="7"/>
    <n v="5"/>
    <n v="3"/>
    <n v="2"/>
    <n v="2"/>
    <n v="2"/>
    <n v="2"/>
    <n v="1"/>
    <n v="39"/>
    <s v="Ejecutado"/>
    <n v="1"/>
    <m/>
    <m/>
    <m/>
    <m/>
    <m/>
    <m/>
    <m/>
    <m/>
    <m/>
    <m/>
    <m/>
    <n v="1"/>
    <n v="2.564102564102564E-2"/>
    <n v="1"/>
    <n v="1"/>
    <n v="1.8993352326685659E-4"/>
    <n v="7.4074074074074068E-3"/>
    <s v="En Tramite"/>
    <s v="Marzo"/>
    <s v="DCI-ACT_26;Delegatura_de_Concesiones_e_Infraestructura;Dirección_de_Promoción_y_Prevención_Concesiones_e_Infraestructura"/>
    <s v=" |202001: Se realizo una mesa de trabajo para identificar sectores critico, Cuadro de seguimiento mesas de trabajo de la delegada de concesiones e infraestructura"/>
    <s v="Se realizo una mesa de trabajo para identificar sectores critico, Cuadro de seguimiento mesas de trabajo de la delegada de concesiones e infraestructura"/>
    <s v="-"/>
    <s v="-"/>
    <s v="-"/>
    <s v="-"/>
    <s v="-"/>
    <s v="-"/>
    <s v="-"/>
    <s v="-"/>
    <s v="-"/>
    <s v="-"/>
    <s v="-"/>
    <s v="-"/>
  </r>
  <r>
    <s v="DCI-ACT_27;Delegatura_de_Concesiones_e_Infraestructura;Dirección_de_Promoción_y_Prevención_Concesiones_e_Infraestructura"/>
    <n v="27"/>
    <s v="PES_Definir"/>
    <s v="OE1"/>
    <s v="Fortalecer la Vigilancia."/>
    <s v="SI"/>
    <s v="10. Plan de Acción Institucional - PAI"/>
    <s v="PAI"/>
    <s v="PAI_10"/>
    <s v="2. Plan de Acción Institucional - PAI"/>
    <s v="PyP_Plan de Prevención"/>
    <s v="DCI-E_10"/>
    <s v="3. Planes de Prevención"/>
    <s v="DCI-ACT_27"/>
    <s v="Ejecutar Programa SETA (Fase 3 Complementaria SETA - 2019)"/>
    <x v="0"/>
    <x v="0"/>
    <s v="DCI-G_02"/>
    <s v="Dirección_de_Promoción_y_Prevención_Concesiones_e_Infraestructura"/>
    <s v="DCI-D_02"/>
    <s v="Director_de_Promoción_y_Prevención_de_Concesiones_e_Infraestructura"/>
    <s v="Misionales"/>
    <s v="Financiera"/>
    <s v="Fortalecimiento"/>
    <s v="C-2410-0600-3-0-2410002-02"/>
    <s v="2410002_04"/>
    <n v="0"/>
    <m/>
    <s v="MIPG-P_00"/>
    <s v="MIPG-D_00"/>
    <n v="0"/>
    <n v="0"/>
    <n v="0"/>
    <n v="0"/>
    <n v="0"/>
    <n v="0"/>
    <n v="1"/>
    <s v="  # de vigilados carreteros con acciones del programa SETA / # total de vigilados carreteros programados en SETA "/>
    <s v="POR_DEFINIR"/>
    <d v="2020-10-01T00:00:00"/>
    <d v="2020-12-30T00:00:00"/>
    <n v="10"/>
    <n v="12"/>
    <n v="3"/>
    <s v="Octubre"/>
    <s v="Diciembre"/>
    <s v="IV_Trim"/>
    <n v="2.8571428571428571E-3"/>
    <s v="Planeado"/>
    <n v="0"/>
    <n v="5"/>
    <n v="50"/>
    <n v="5"/>
    <n v="0"/>
    <n v="0"/>
    <n v="0"/>
    <n v="0"/>
    <n v="0"/>
    <n v="0"/>
    <n v="0"/>
    <n v="0"/>
    <n v="60"/>
    <s v="Ejecutado"/>
    <n v="0"/>
    <m/>
    <m/>
    <m/>
    <m/>
    <m/>
    <m/>
    <m/>
    <m/>
    <m/>
    <m/>
    <m/>
    <n v="0"/>
    <n v="0"/>
    <n v="0"/>
    <n v="0"/>
    <n v="0"/>
    <n v="0"/>
    <n v="0"/>
    <s v="Diciembre"/>
    <s v="DCI-ACT_27;Delegatura_de_Concesiones_e_Infraestructura;Dirección_de_Promoción_y_Prevención_Concesiones_e_Infraestructura"/>
    <s v=" |202001: N/A"/>
    <s v="N/A"/>
    <s v="-"/>
    <s v="-"/>
    <s v="-"/>
    <s v="-"/>
    <s v="-"/>
    <s v="-"/>
    <s v="-"/>
    <s v="-"/>
    <s v="-"/>
    <s v="-"/>
    <s v="-"/>
    <s v="-"/>
  </r>
  <r>
    <s v="DCI-ACT_28;Delegatura_de_Concesiones_e_Infraestructura;Dirección_de_Promoción_y_Prevención_Concesiones_e_Infraestructura"/>
    <n v="28"/>
    <s v="PES_Definir"/>
    <s v="OE1"/>
    <s v="Fortalecer la Vigilancia."/>
    <s v="SI"/>
    <s v="10. Plan de Acción Institucional - PAI"/>
    <s v="PAI"/>
    <s v="PAI_10"/>
    <s v="2. Plan de Acción Institucional - PAI"/>
    <s v="PyP_Plan de Prevención"/>
    <s v="DCI-E_10"/>
    <s v="3. Planes de Prevención"/>
    <s v="DCI-ACT_28"/>
    <s v="Ejecutar Programa SETA (Fase 1 y 2 - 2020)"/>
    <x v="0"/>
    <x v="0"/>
    <s v="DCI-G_02"/>
    <s v="Dirección_de_Promoción_y_Prevención_Concesiones_e_Infraestructura"/>
    <s v="DCI-D_02"/>
    <s v="Director_de_Promoción_y_Prevención_de_Concesiones_e_Infraestructura"/>
    <s v="Misionales"/>
    <s v="Financiera"/>
    <s v="Fortalecimiento"/>
    <s v="C-2410-0600-3-0-2410002-02"/>
    <s v="2410002_04"/>
    <n v="219000000"/>
    <m/>
    <s v="MIPG-P_00"/>
    <s v="MIPG-D_00"/>
    <n v="0"/>
    <n v="0"/>
    <n v="0"/>
    <n v="0"/>
    <n v="0"/>
    <n v="0"/>
    <n v="1"/>
    <s v="  # de vigilados carreteros con acciones del programa SETA / # total de vigilados carreteros programados en SETA "/>
    <s v="POR_DEFINIR"/>
    <d v="2020-10-01T00:00:00"/>
    <d v="2020-12-30T00:00:00"/>
    <n v="10"/>
    <n v="12"/>
    <n v="3"/>
    <s v="Octubre"/>
    <s v="Diciembre"/>
    <s v="IV_Trim"/>
    <n v="2.8571428571428571E-3"/>
    <s v="Planeado"/>
    <n v="0"/>
    <n v="0"/>
    <n v="0"/>
    <n v="0"/>
    <n v="0"/>
    <n v="0"/>
    <n v="0"/>
    <n v="0"/>
    <n v="38"/>
    <n v="38"/>
    <n v="38"/>
    <n v="0"/>
    <n v="114"/>
    <s v="Ejecutado"/>
    <n v="0"/>
    <m/>
    <m/>
    <m/>
    <m/>
    <m/>
    <m/>
    <m/>
    <m/>
    <m/>
    <m/>
    <m/>
    <n v="0"/>
    <n v="0"/>
    <n v="0"/>
    <n v="0"/>
    <n v="0"/>
    <n v="0"/>
    <n v="0"/>
    <s v="Diciembre"/>
    <s v="DCI-ACT_28;Delegatura_de_Concesiones_e_Infraestructura;Dirección_de_Promoción_y_Prevención_Concesiones_e_Infraestructura"/>
    <s v=" |202001: N/A"/>
    <s v="N/A"/>
    <s v="-"/>
    <s v="-"/>
    <s v="-"/>
    <s v="-"/>
    <s v="-"/>
    <s v="-"/>
    <s v="-"/>
    <s v="-"/>
    <s v="-"/>
    <s v="-"/>
    <s v="-"/>
    <s v="-"/>
  </r>
  <r>
    <s v="DCI-ACT_29;Delegatura_de_Concesiones_e_Infraestructura;Dirección_de_Promoción_y_Prevención_Concesiones_e_Infraestructura"/>
    <n v="29"/>
    <s v="PES_Definir"/>
    <s v="OE1"/>
    <s v="Fortalecer la Vigilancia."/>
    <s v="SI"/>
    <s v="10. Plan de Acción Institucional - PAI"/>
    <s v="PAI"/>
    <s v="PAI_10"/>
    <s v="2. Plan de Acción Institucional - PAI"/>
    <s v="PyP_Plan de Prevención"/>
    <s v="DCI-E_10"/>
    <s v="3. Planes de Prevención"/>
    <s v="DCI-ACT_29"/>
    <s v="Realizar Acciones de Supervisión a 306 vigilados"/>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306"/>
    <s v="No. De Supervisados con acciones de vigilancia, inspección y/o control / No. de supervisados Programados"/>
    <s v="POR_DEFINIR"/>
    <d v="2020-01-01T00:00:00"/>
    <d v="2020-12-30T00:00:00"/>
    <n v="1"/>
    <n v="12"/>
    <n v="12.133333333333333"/>
    <s v="Enero"/>
    <s v="Diciembre"/>
    <s v="IV_Trim"/>
    <n v="2.8571428571428571E-3"/>
    <s v="Planeado"/>
    <n v="5"/>
    <n v="15"/>
    <n v="23"/>
    <n v="25"/>
    <n v="30"/>
    <n v="25"/>
    <n v="25"/>
    <n v="40"/>
    <n v="40"/>
    <n v="30"/>
    <n v="30"/>
    <n v="18"/>
    <n v="306"/>
    <s v="Ejecutado"/>
    <n v="5"/>
    <m/>
    <m/>
    <m/>
    <m/>
    <m/>
    <m/>
    <m/>
    <m/>
    <m/>
    <m/>
    <m/>
    <n v="5"/>
    <n v="1.6339869281045753E-2"/>
    <n v="5"/>
    <n v="1"/>
    <n v="4.6685340802987865E-5"/>
    <n v="2.8571428571428571E-3"/>
    <n v="0"/>
    <s v="Diciembre"/>
    <s v="DCI-ACT_29;Delegatura_de_Concesiones_e_Infraestructura;Dirección_de_Promoción_y_Prevención_Concesiones_e_Infraestructura"/>
    <s v=" |202001: Cudro seguimiento &quot;PGS - Plan General de Supervision 2020&quot;, Delegada de Concesiones e Infraestuctura "/>
    <s v="Cudro seguimiento &quot;PGS - Plan General de Supervision 2020&quot;, Delegada de Concesiones e Infraestuctura "/>
    <s v="-"/>
    <s v="-"/>
    <s v="-"/>
    <s v="-"/>
    <s v="-"/>
    <s v="-"/>
    <s v="-"/>
    <s v="-"/>
    <s v="-"/>
    <s v="-"/>
    <s v="-"/>
    <s v="-"/>
  </r>
  <r>
    <s v="DCI-ACT_30;Delegatura_de_Concesiones_e_Infraestructura;Dirección_de_Promoción_y_Prevención_Concesiones_e_Infraestructura"/>
    <n v="30"/>
    <s v="PES_Definir"/>
    <s v="OE1"/>
    <s v="Fortalecer la Vigilancia."/>
    <s v="SI"/>
    <s v="10. Plan de Acción Institucional - PAI"/>
    <s v="PAI"/>
    <s v="PAI_10"/>
    <s v="2. Plan de Acción Institucional - PAI"/>
    <s v="PyP_Plan de Prevención"/>
    <s v="DCI-E_10"/>
    <s v="3. Planes de Prevención"/>
    <s v="DCI-ACT_30"/>
    <s v="Realizar Acciones de Supervisión Extraordinarias"/>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De Supervisados con acciones de vigilancia, inspección y/o control"/>
    <s v="POR_DEFINIR"/>
    <d v="2020-01-01T00:00:00"/>
    <d v="2020-12-30T00:00:00"/>
    <n v="1"/>
    <n v="12"/>
    <n v="12.133333333333333"/>
    <s v="Enero"/>
    <s v="Diciembre"/>
    <s v="IV_Trim"/>
    <n v="2.8571428571428571E-3"/>
    <s v="Planeado"/>
    <n v="0"/>
    <n v="0"/>
    <n v="0"/>
    <n v="0"/>
    <n v="0"/>
    <n v="0"/>
    <n v="0"/>
    <n v="0"/>
    <n v="0"/>
    <n v="0"/>
    <n v="0"/>
    <n v="0"/>
    <n v="0"/>
    <s v="Ejecutado"/>
    <n v="0"/>
    <m/>
    <m/>
    <m/>
    <m/>
    <m/>
    <m/>
    <m/>
    <m/>
    <m/>
    <m/>
    <m/>
    <n v="0"/>
    <n v="0"/>
    <n v="0"/>
    <n v="1"/>
    <n v="0"/>
    <n v="2.8571428571428571E-3"/>
    <n v="0"/>
    <s v="Diciembre"/>
    <s v="DCI-ACT_30;Delegatura_de_Concesiones_e_Infraestructura;Dirección_de_Promoción_y_Prevención_Concesiones_e_Infraestructura"/>
    <s v=" |202001: N/A"/>
    <s v="N/A"/>
    <s v="-"/>
    <s v="-"/>
    <s v="-"/>
    <s v="-"/>
    <s v="-"/>
    <s v="-"/>
    <s v="-"/>
    <s v="-"/>
    <s v="-"/>
    <s v="-"/>
    <s v="-"/>
    <s v="-"/>
  </r>
  <r>
    <s v="DCI-ACT_31;Delegatura_de_Concesiones_e_Infraestructura;Dirección_de_Promoción_y_Prevención_Concesiones_e_Infraestructura"/>
    <n v="31"/>
    <s v="PES_Definir"/>
    <s v="OE1"/>
    <s v="Fortalecer la Vigilancia."/>
    <s v="SI"/>
    <s v="10. Plan de Acción Institucional - PAI"/>
    <s v="PAI"/>
    <s v="PAI_10"/>
    <s v="2. Plan de Acción Institucional - PAI"/>
    <s v="PyP_Actualización Registro de vigilados"/>
    <s v="DCI-E_11"/>
    <s v="4. Actualización Registro de vigilados"/>
    <s v="DCI-ACT_31"/>
    <s v="Reporte de Registros de Vigilados Modificados y/o Actualizados en el sistema VIGIA"/>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2"/>
    <s v="# de acciones para registro / # de acciones programadas"/>
    <s v="POR_DEFINIR"/>
    <d v="2020-01-01T00:00:00"/>
    <d v="2020-10-30T00:00:00"/>
    <n v="1"/>
    <n v="10"/>
    <n v="10.1"/>
    <s v="Enero"/>
    <s v="Octubre"/>
    <s v="IV_Trim"/>
    <n v="2.8571428571428571E-3"/>
    <s v="Planeado"/>
    <n v="3"/>
    <n v="1"/>
    <n v="0"/>
    <n v="0"/>
    <n v="0"/>
    <n v="1"/>
    <n v="0"/>
    <n v="0"/>
    <n v="0"/>
    <n v="0"/>
    <n v="0"/>
    <n v="0"/>
    <n v="5"/>
    <s v="Ejecutado"/>
    <n v="3"/>
    <m/>
    <m/>
    <m/>
    <m/>
    <m/>
    <m/>
    <m/>
    <m/>
    <m/>
    <m/>
    <m/>
    <n v="3"/>
    <n v="0.6"/>
    <n v="3"/>
    <n v="1"/>
    <n v="1.7142857142857142E-3"/>
    <n v="2.8571428571428571E-3"/>
    <n v="0"/>
    <s v="Octubre"/>
    <s v="DCI-ACT_31;Delegatura_de_Concesiones_e_Infraestructura;Dirección_de_Promoción_y_Prevención_Concesiones_e_Infraestructura"/>
    <s v=" |202001: 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
    <s v="-"/>
    <s v="-"/>
    <s v="-"/>
    <s v="-"/>
    <s v="-"/>
    <s v="-"/>
    <s v="-"/>
    <s v="-"/>
    <s v="-"/>
    <s v="-"/>
    <s v="-"/>
  </r>
  <r>
    <s v="DCI-ACT_32;Delegatura_de_Concesiones_e_Infraestructura;Dirección_de_Promoción_y_Prevención_Concesiones_e_Infraestructura"/>
    <n v="32"/>
    <s v="PES_Definir"/>
    <s v="OE1"/>
    <s v="Fortalecer la Vigilancia."/>
    <s v="SI"/>
    <s v="10. Plan de Acción Institucional - PAI"/>
    <s v="PAI"/>
    <s v="PAI_10"/>
    <s v="2. Plan de Acción Institucional - PAI"/>
    <s v="PyP_Vigilancia Subjetiva"/>
    <s v="DCI-E_12"/>
    <s v="5. Vigilancia Subjetiva"/>
    <s v="DCI-ACT_32"/>
    <s v="Elaborar Informe Subjetivo"/>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2"/>
    <s v="Informe Mensual Sujetivo"/>
    <s v="POR_DEFINIR"/>
    <d v="2020-06-01T00:00:00"/>
    <d v="2020-06-30T00:00:00"/>
    <n v="6"/>
    <n v="6"/>
    <n v="0.96666666666666667"/>
    <s v="Junio"/>
    <s v="Junio"/>
    <s v="II_Trim"/>
    <n v="2.8571428571428571E-3"/>
    <s v="Planeado"/>
    <n v="1"/>
    <n v="1"/>
    <n v="1"/>
    <n v="1"/>
    <n v="1"/>
    <n v="1"/>
    <n v="1"/>
    <n v="1"/>
    <n v="1"/>
    <n v="1"/>
    <n v="1"/>
    <n v="1"/>
    <n v="12"/>
    <s v="Ejecutado"/>
    <n v="1"/>
    <m/>
    <m/>
    <m/>
    <m/>
    <m/>
    <m/>
    <m/>
    <m/>
    <m/>
    <m/>
    <m/>
    <n v="1"/>
    <n v="8.3333333333333329E-2"/>
    <n v="1"/>
    <n v="1"/>
    <n v="2.380952380952381E-4"/>
    <n v="2.8571428571428571E-3"/>
    <n v="0"/>
    <s v="Junio"/>
    <s v="DCI-ACT_32;Delegatura_de_Concesiones_e_Infraestructura;Dirección_de_Promoción_y_Prevención_Concesiones_e_Infraestructura"/>
    <s v=" |202001: 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
    <s v="-"/>
    <s v="-"/>
    <s v="-"/>
    <s v="-"/>
    <s v="-"/>
    <s v="-"/>
    <s v="-"/>
    <s v="-"/>
    <s v="-"/>
    <s v="-"/>
    <s v="-"/>
  </r>
  <r>
    <s v="DCI-ACT_33;Delegatura_de_Concesiones_e_Infraestructura;Dirección_de_Promoción_y_Prevención_Concesiones_e_Infraestructura"/>
    <n v="33"/>
    <s v="PES_Definir"/>
    <s v="OE1"/>
    <s v="Fortalecer la Vigilancia."/>
    <s v="SI"/>
    <s v="10. Plan de Acción Institucional - PAI"/>
    <s v="PAI"/>
    <s v="PAI_10"/>
    <s v="2. Plan de Acción Institucional - PAI"/>
    <s v="PyP_Fusiones, Escisiones y Transformaciones"/>
    <s v="DCI-E_13"/>
    <s v="6. Fusiones, Escisiones y Transformaciones"/>
    <s v="DCI-ACT_33"/>
    <s v="Pronunciarse de fondo sobre las solicitudes de fusiones, escisiones y transformaciones."/>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Total de Solicitudes Atendidas/ Total Solicitudes Recibidas"/>
    <s v="POR_DEFINIR"/>
    <d v="2020-06-01T00:00:00"/>
    <d v="2020-06-30T00:00:00"/>
    <n v="6"/>
    <n v="6"/>
    <n v="0.96666666666666667"/>
    <s v="Junio"/>
    <s v="Junio"/>
    <s v="II_Trim"/>
    <n v="2.8571428571428571E-3"/>
    <s v="Planeado"/>
    <n v="0"/>
    <n v="0"/>
    <n v="0"/>
    <n v="0"/>
    <n v="0"/>
    <n v="0"/>
    <n v="0"/>
    <n v="0"/>
    <n v="0"/>
    <n v="0"/>
    <n v="0"/>
    <n v="0"/>
    <n v="0"/>
    <s v="Ejecutado"/>
    <n v="0"/>
    <m/>
    <m/>
    <m/>
    <m/>
    <m/>
    <m/>
    <m/>
    <m/>
    <m/>
    <m/>
    <m/>
    <n v="0"/>
    <n v="0"/>
    <n v="0"/>
    <n v="1"/>
    <n v="0"/>
    <n v="2.8571428571428571E-3"/>
    <n v="0"/>
    <s v="Junio"/>
    <s v="DCI-ACT_33;Delegatura_de_Concesiones_e_Infraestructura;Dirección_de_Promoción_y_Prevención_Concesiones_e_Infraestructura"/>
    <s v=" |202001: N/A"/>
    <s v="N/A"/>
    <s v="-"/>
    <s v="-"/>
    <s v="-"/>
    <s v="-"/>
    <s v="-"/>
    <s v="-"/>
    <s v="-"/>
    <s v="-"/>
    <s v="-"/>
    <s v="-"/>
    <s v="-"/>
    <s v="-"/>
  </r>
  <r>
    <s v="DCI-ACT_34;Delegatura_de_Concesiones_e_Infraestructura;Dirección_de_Promoción_y_Prevención_Concesiones_e_Infraestructura"/>
    <n v="34"/>
    <s v="PES_Definir"/>
    <s v="OE1"/>
    <s v="Fortalecer la Vigilancia."/>
    <s v="SI"/>
    <s v="10. Plan de Acción Institucional - PAI"/>
    <s v="PAI"/>
    <s v="PAI_10"/>
    <s v="2. Plan de Acción Institucional - PAI"/>
    <s v="PyP_Vigilancia Previa"/>
    <s v="DCI-E_14"/>
    <s v="7. Vigilancia Previa"/>
    <s v="DCI-ACT_34"/>
    <s v="Expedir Constancias de Incorporación y Habilitación de Empresas del Transporte Aéreo"/>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Total de Solicitudes Atendidas/ Total Solicitudes Recibidas"/>
    <s v="POR_DEFINIR"/>
    <d v="2020-06-01T00:00:00"/>
    <d v="2020-06-30T00:00:00"/>
    <n v="6"/>
    <n v="6"/>
    <n v="0.96666666666666667"/>
    <s v="Junio"/>
    <s v="Junio"/>
    <s v="II_Trim"/>
    <n v="2.8571428571428571E-3"/>
    <s v="Planeado"/>
    <n v="0"/>
    <n v="0"/>
    <n v="0"/>
    <n v="0"/>
    <n v="0"/>
    <n v="0"/>
    <n v="0"/>
    <n v="0"/>
    <n v="0"/>
    <n v="0"/>
    <n v="0"/>
    <n v="0"/>
    <n v="0"/>
    <s v="Ejecutado"/>
    <n v="0"/>
    <m/>
    <m/>
    <m/>
    <m/>
    <m/>
    <m/>
    <m/>
    <m/>
    <m/>
    <m/>
    <m/>
    <n v="0"/>
    <n v="0"/>
    <n v="0"/>
    <n v="1"/>
    <n v="0"/>
    <n v="2.8571428571428571E-3"/>
    <n v="0"/>
    <s v="Junio"/>
    <s v="DCI-ACT_34;Delegatura_de_Concesiones_e_Infraestructura;Dirección_de_Promoción_y_Prevención_Concesiones_e_Infraestructura"/>
    <s v=" |202001: N/A"/>
    <s v="N/A"/>
    <s v="-"/>
    <s v="-"/>
    <s v="-"/>
    <s v="-"/>
    <s v="-"/>
    <s v="-"/>
    <s v="-"/>
    <s v="-"/>
    <s v="-"/>
    <s v="-"/>
    <s v="-"/>
    <s v="-"/>
  </r>
  <r>
    <s v="DCI-ACT_35;Delegatura_de_Concesiones_e_Infraestructura;Dirección_de_Promoción_y_Prevención_Concesiones_e_Infraestructura"/>
    <n v="35"/>
    <s v="PES_Definir"/>
    <s v="OE1"/>
    <s v="Fortalecer la Vigilancia."/>
    <s v="SI"/>
    <s v="10. Plan de Acción Institucional - PAI"/>
    <s v="PAI"/>
    <s v="PAI_10"/>
    <s v="2. Plan de Acción Institucional - PAI"/>
    <s v="PyP_Vigilancia Previa"/>
    <s v="DCI-E_14"/>
    <s v="7. Vigilancia Previa"/>
    <s v="DCI-ACT_35"/>
    <s v="Cálculos Actuariales"/>
    <x v="0"/>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Total de Solicitudes Atendidas/ Total Solicitudes Recibidas"/>
    <s v="POR_DEFINIR"/>
    <d v="2020-06-01T00:00:00"/>
    <d v="2020-06-30T00:00:00"/>
    <n v="6"/>
    <n v="6"/>
    <n v="0.96666666666666667"/>
    <s v="Junio"/>
    <s v="Junio"/>
    <s v="II_Trim"/>
    <n v="2.8571428571428571E-3"/>
    <s v="Planeado"/>
    <n v="0"/>
    <n v="0"/>
    <n v="0"/>
    <n v="0"/>
    <n v="0"/>
    <n v="0"/>
    <n v="0"/>
    <n v="0"/>
    <n v="0"/>
    <n v="0"/>
    <n v="0"/>
    <n v="0"/>
    <n v="0"/>
    <s v="Ejecutado"/>
    <n v="0"/>
    <m/>
    <m/>
    <m/>
    <m/>
    <m/>
    <m/>
    <m/>
    <m/>
    <m/>
    <m/>
    <m/>
    <n v="0"/>
    <n v="0"/>
    <n v="0"/>
    <n v="1"/>
    <n v="0"/>
    <n v="2.8571428571428571E-3"/>
    <n v="0"/>
    <s v="Junio"/>
    <s v="DCI-ACT_35;Delegatura_de_Concesiones_e_Infraestructura;Dirección_de_Promoción_y_Prevención_Concesiones_e_Infraestructura"/>
    <s v=" |202001: N/A"/>
    <s v="N/A"/>
    <s v="-"/>
    <s v="-"/>
    <s v="-"/>
    <s v="-"/>
    <s v="-"/>
    <s v="-"/>
    <s v="-"/>
    <s v="-"/>
    <s v="-"/>
    <s v="-"/>
    <s v="-"/>
    <s v="-"/>
  </r>
  <r>
    <s v="DCI-ACT_36;Delegatura_de_Concesiones_e_Infraestructura;Dirección_de_Investigaciones_de_Concesiones_e_Infraestructura"/>
    <n v="36"/>
    <s v="PES_Definir"/>
    <s v="OE1"/>
    <s v="Fortalecer la Vigilancia."/>
    <s v="SI"/>
    <s v="10. Plan de Acción Institucional - PAI"/>
    <s v="PAI"/>
    <s v="PAI_10"/>
    <s v="2. Plan de Acción Institucional - PAI"/>
    <s v="Gestión_PQRS"/>
    <s v="DCI-E_15"/>
    <s v="A. Peticiones, Quejas, Reclamos y Solicitudes."/>
    <s v="DCI-ACT_36"/>
    <s v="A. Peticiones, Quejas, Reclamos y Solicitudes."/>
    <x v="0"/>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36;Delegatura_de_Concesiones_e_Infraestructura;Dirección_de_Investigaciones_de_Concesiones_e_Infraestructura"/>
    <s v=" |202001: N/A"/>
    <s v="N/A"/>
    <s v="-"/>
    <s v="-"/>
    <s v="-"/>
    <s v="-"/>
    <s v="-"/>
    <s v="-"/>
    <s v="-"/>
    <s v="-"/>
    <s v="-"/>
    <s v="-"/>
    <s v="-"/>
    <s v="-"/>
  </r>
  <r>
    <s v="DCI-ACT_37;Delegatura_de_Concesiones_e_Infraestructura;Dirección_de_Investigaciones_de_Concesiones_e_Infraestructura"/>
    <n v="37"/>
    <s v="PES_Definir"/>
    <s v="OE1"/>
    <s v="Fortalecer la Vigilancia."/>
    <s v="SI"/>
    <s v="10. Plan de Acción Institucional - PAI"/>
    <s v="PAI"/>
    <s v="PAI_10"/>
    <s v="2. Plan de Acción Institucional - PAI"/>
    <s v="Averiguación_Preliminar"/>
    <s v="DCI-E_16"/>
    <s v="B. Resolver Análisis y/o Estudio de Averiguaciones Preliminares"/>
    <s v="DCI-ACT_37"/>
    <s v="B. Averiguación Preliminar"/>
    <x v="0"/>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20"/>
    <n v="0"/>
    <n v="0"/>
    <n v="0"/>
    <n v="0"/>
    <n v="0"/>
    <n v="0"/>
    <n v="0"/>
    <n v="0"/>
    <n v="0"/>
    <n v="0"/>
    <n v="0"/>
    <n v="20"/>
    <s v="Ejecutado"/>
    <n v="20"/>
    <m/>
    <m/>
    <m/>
    <m/>
    <m/>
    <m/>
    <m/>
    <m/>
    <m/>
    <m/>
    <m/>
    <n v="20"/>
    <n v="1"/>
    <n v="20"/>
    <n v="1"/>
    <n v="2.8571428571428571E-3"/>
    <n v="2.8571428571428571E-3"/>
    <n v="0"/>
    <n v="0"/>
    <s v="DCI-ACT_37;Delegatura_de_Concesiones_e_Infraestructura;Dirección_de_Investigaciones_de_Concesiones_e_Infraestructura"/>
    <s v=" |202001: Memorando No. 20197100143903. Informe vigilados que no reportaron informacion financiera"/>
    <s v="Memorando No. 20197100143903. Informe vigilados que no reportaron informacion financiera"/>
    <s v="-"/>
    <s v="-"/>
    <s v="-"/>
    <s v="-"/>
    <s v="-"/>
    <s v="-"/>
    <s v="-"/>
    <s v="-"/>
    <s v="-"/>
    <s v="-"/>
    <s v="-"/>
    <s v="-"/>
  </r>
  <r>
    <s v="DCI-ACT_38;Delegatura_de_Concesiones_e_Infraestructura;Dirección_de_Investigaciones_de_Concesiones_e_Infraestructura"/>
    <n v="38"/>
    <s v="PES_Definir"/>
    <s v="OE1"/>
    <s v="Fortalecer la Vigilancia."/>
    <s v="SI"/>
    <s v="10. Plan de Acción Institucional - PAI"/>
    <s v="PAI"/>
    <s v="PAI_10"/>
    <s v="2. Plan de Acción Institucional - PAI"/>
    <s v="Investigaciones"/>
    <s v="DCI-E_17"/>
    <s v="C. Resolver Actuaciones Administrativas dentro del Término - Decreto 2409"/>
    <s v="DCI-ACT_38"/>
    <s v="1. INVESTIGACIÓN"/>
    <x v="0"/>
    <x v="0"/>
    <s v="DCI-G_03"/>
    <s v="Dirección_de_Investigaciones_de_Concesiones_e_Infraestructura"/>
    <s v="DCI-D_03"/>
    <s v="Director_de_Investigaciones_de_Concesiones_e_Infraestructura"/>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CI-ACT_38;Delegatura_de_Concesiones_e_Infraestructura;Dirección_de_Investigaciones_de_Concesiones_e_Infraestructura"/>
    <s v=" |202001: Con memorando No. 20207400002223 del 14/01/2020, se remitieron (2) proyectos de resolucion al Grupo de Notifcaciones"/>
    <s v="Con memorando No. 20207400002223 del 14/01/2020, se remitieron (2) proyectos de resolucion al Grupo de Notifcaciones"/>
    <s v="-"/>
    <s v="-"/>
    <s v="-"/>
    <s v="-"/>
    <s v="-"/>
    <s v="-"/>
    <s v="-"/>
    <s v="-"/>
    <s v="-"/>
    <s v="-"/>
    <s v="-"/>
    <s v="-"/>
  </r>
  <r>
    <s v="DCI-ACT_39;Delegatura_de_Concesiones_e_Infraestructura;Dirección_de_Investigaciones_de_Concesiones_e_Infraestructura"/>
    <n v="39"/>
    <s v="PES_Definir"/>
    <s v="OE1"/>
    <s v="Fortalecer la Vigilancia."/>
    <s v="SI"/>
    <s v="10. Plan de Acción Institucional - PAI"/>
    <s v="PAI"/>
    <s v="PAI_10"/>
    <s v="2. Plan de Acción Institucional - PAI"/>
    <s v="Investigaciones"/>
    <s v="DCI-E_17"/>
    <s v="C. Resolver Actuaciones Administrativas dentro del Término - Decreto 2409"/>
    <s v="DCI-ACT_39"/>
    <s v="2. ETAPA PROBATORIA"/>
    <x v="0"/>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39;Delegatura_de_Concesiones_e_Infraestructura;Dirección_de_Investigaciones_de_Concesiones_e_Infraestructura"/>
    <s v=" |202001: N/A"/>
    <s v="N/A"/>
    <s v="-"/>
    <s v="-"/>
    <s v="-"/>
    <s v="-"/>
    <s v="-"/>
    <s v="-"/>
    <s v="-"/>
    <s v="-"/>
    <s v="-"/>
    <s v="-"/>
    <s v="-"/>
    <s v="-"/>
  </r>
  <r>
    <s v="DCI-ACT_40;Delegatura_de_Concesiones_e_Infraestructura;Dirección_de_Investigaciones_de_Concesiones_e_Infraestructura"/>
    <n v="40"/>
    <s v="PES_Definir"/>
    <s v="OE1"/>
    <s v="Fortalecer la Vigilancia."/>
    <s v="SI"/>
    <s v="10. Plan de Acción Institucional - PAI"/>
    <s v="PAI"/>
    <s v="PAI_10"/>
    <s v="2. Plan de Acción Institucional - PAI"/>
    <s v="Investigaciones"/>
    <s v="DCI-E_17"/>
    <s v="C. Resolver Actuaciones Administrativas dentro del Término - Decreto 2409"/>
    <s v="DCI-ACT_40"/>
    <s v="3. ALEGATOS"/>
    <x v="0"/>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40;Delegatura_de_Concesiones_e_Infraestructura;Dirección_de_Investigaciones_de_Concesiones_e_Infraestructura"/>
    <s v=" |202001: N/A"/>
    <s v="N/A"/>
    <s v="-"/>
    <s v="-"/>
    <s v="-"/>
    <s v="-"/>
    <s v="-"/>
    <s v="-"/>
    <s v="-"/>
    <s v="-"/>
    <s v="-"/>
    <s v="-"/>
    <s v="-"/>
    <s v="-"/>
  </r>
  <r>
    <s v="DCI-ACT_41;Delegatura_de_Concesiones_e_Infraestructura;Dirección_de_Investigaciones_de_Concesiones_e_Infraestructura"/>
    <n v="41"/>
    <s v="PES_Definir"/>
    <s v="OE1"/>
    <s v="Fortalecer la Vigilancia."/>
    <s v="SI"/>
    <s v="10. Plan de Acción Institucional - PAI"/>
    <s v="PAI"/>
    <s v="PAI_10"/>
    <s v="2. Plan de Acción Institucional - PAI"/>
    <s v="Investigaciones"/>
    <s v="DCI-E_17"/>
    <s v="C. Resolver Actuaciones Administrativas dentro del Término - Decreto 2409"/>
    <s v="DCI-ACT_41"/>
    <s v="4. DECISIÓN DE FONDO"/>
    <x v="0"/>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41;Delegatura_de_Concesiones_e_Infraestructura;Dirección_de_Investigaciones_de_Concesiones_e_Infraestructura"/>
    <s v=" |202001: N/A"/>
    <s v="N/A"/>
    <s v="-"/>
    <s v="-"/>
    <s v="-"/>
    <s v="-"/>
    <s v="-"/>
    <s v="-"/>
    <s v="-"/>
    <s v="-"/>
    <s v="-"/>
    <s v="-"/>
    <s v="-"/>
    <s v="-"/>
  </r>
  <r>
    <s v="DCI-ACT_42;Delegatura_de_Concesiones_e_Infraestructura;Dirección_de_Investigaciones_de_Concesiones_e_Infraestructura"/>
    <n v="42"/>
    <s v="PES_Definir"/>
    <s v="OE1"/>
    <s v="Fortalecer la Vigilancia."/>
    <s v="SI"/>
    <s v="10. Plan de Acción Institucional - PAI"/>
    <s v="PAI"/>
    <s v="PAI_10"/>
    <s v="2. Plan de Acción Institucional - PAI"/>
    <s v="Investigaciones"/>
    <s v="DCI-E_17"/>
    <s v="C. Resolver Actuaciones Administrativas dentro del Término - Decreto 2409"/>
    <s v="DCI-ACT_42"/>
    <s v="5. REVOCATORIA DIRECTA"/>
    <x v="0"/>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42;Delegatura_de_Concesiones_e_Infraestructura;Dirección_de_Investigaciones_de_Concesiones_e_Infraestructura"/>
    <s v=" |202001: N/A"/>
    <s v="N/A"/>
    <s v="-"/>
    <s v="-"/>
    <s v="-"/>
    <s v="-"/>
    <s v="-"/>
    <s v="-"/>
    <s v="-"/>
    <s v="-"/>
    <s v="-"/>
    <s v="-"/>
    <s v="-"/>
    <s v="-"/>
  </r>
  <r>
    <s v="DCI-ACT_43;Delegatura_de_Concesiones_e_Infraestructura;Dirección_de_Investigaciones_de_Concesiones_e_Infraestructura"/>
    <n v="43"/>
    <s v="PES_Definir"/>
    <s v="OE1"/>
    <s v="Fortalecer la Vigilancia."/>
    <s v="SI"/>
    <s v="10. Plan de Acción Institucional - PAI"/>
    <s v="PAI"/>
    <s v="PAI_10"/>
    <s v="2. Plan de Acción Institucional - PAI"/>
    <s v="Investigaciones"/>
    <s v="DCI-E_17"/>
    <s v="C. Resolver Actuaciones Administrativas dentro del Término - Decreto 2409"/>
    <s v="DCI-ACT_43"/>
    <s v="6. RECURSOS DE REPOSICIÓN"/>
    <x v="0"/>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43;Delegatura_de_Concesiones_e_Infraestructura;Dirección_de_Investigaciones_de_Concesiones_e_Infraestructura"/>
    <s v=" |202001: N/A"/>
    <s v="N/A"/>
    <s v="-"/>
    <s v="-"/>
    <s v="-"/>
    <s v="-"/>
    <s v="-"/>
    <s v="-"/>
    <s v="-"/>
    <s v="-"/>
    <s v="-"/>
    <s v="-"/>
    <s v="-"/>
    <s v="-"/>
  </r>
  <r>
    <s v="DP-ACT_01;Delegatura_de_Puertos;Despacho_del_Delegado_de_Puertos"/>
    <n v="44"/>
    <s v="PES_Definir"/>
    <s v="OE1"/>
    <s v="Fortalecer la Vigilancia."/>
    <s v="SI"/>
    <s v="10. Plan de Acción Institucional - PAI"/>
    <s v="PAI"/>
    <s v="PAI_10"/>
    <s v="2. Plan de Acción Institucional - PAI"/>
    <s v="Seguimiento_Solicitudes"/>
    <s v="DP-E_01"/>
    <s v="1. Resolver Solicitudes y/o Radicaciones allegadas a la Dependencia"/>
    <s v="DP-ACT_01"/>
    <s v="1. Derechos de Petición Radicados"/>
    <x v="1"/>
    <x v="1"/>
    <s v="DP-G_01"/>
    <s v="Despacho_del_Delegado_de_Puertos"/>
    <s v="DP-D_01"/>
    <s v="Superintendente_Delegado_de_Puertos"/>
    <s v="Misionales"/>
    <s v="Financiera"/>
    <s v="Funcionamiento"/>
    <m/>
    <m/>
    <m/>
    <m/>
    <s v="MIPG-P_00"/>
    <s v="MIPG-D_00"/>
    <n v="0"/>
    <n v="0"/>
    <n v="0"/>
    <n v="0"/>
    <n v="0"/>
    <n v="0"/>
    <n v="1"/>
    <s v=" No. de Solicitudes Gestionadas / No. de Solicitudes Ingresadas "/>
    <s v="POR_DEFINIR"/>
    <d v="2020-01-01T00:00:00"/>
    <d v="2020-12-31T00:00:00"/>
    <n v="1"/>
    <n v="12"/>
    <n v="12.166666666666666"/>
    <s v="Enero"/>
    <s v="Diciembre"/>
    <s v="IV_Trim"/>
    <n v="2.8571428571428571E-3"/>
    <s v="Planeado"/>
    <n v="93"/>
    <n v="0"/>
    <n v="0"/>
    <n v="0"/>
    <n v="0"/>
    <n v="0"/>
    <n v="0"/>
    <n v="0"/>
    <n v="0"/>
    <n v="0"/>
    <n v="0"/>
    <n v="0"/>
    <n v="93"/>
    <s v="Ejecutado"/>
    <n v="93"/>
    <m/>
    <m/>
    <m/>
    <m/>
    <m/>
    <m/>
    <m/>
    <m/>
    <m/>
    <m/>
    <m/>
    <n v="93"/>
    <n v="1"/>
    <n v="93"/>
    <n v="1"/>
    <n v="2.8571428571428571E-3"/>
    <n v="2.8571428571428571E-3"/>
    <n v="0"/>
    <n v="0"/>
    <s v="DP-ACT_01;Delegatura_de_Puertos;Despacho_del_Delegado_de_Puertos"/>
    <s v=" |202001: Se recibieron 93 derechos de petición bajo la modalidad de Reclamos / solicitudes, de las cuales se dio respuesta a un total de 87, asi: 83 tramitadas directamente, 3 se trasladaron internamente y 1 se traslado a la autoridad competente. "/>
    <s v="Se recibieron 93 derechos de petición bajo la modalidad de Reclamos / solicitudes, de las cuales se dio respuesta a un total de 87, asi: 83 tramitadas directamente, 3 se trasladaron internamente y 1 se traslado a la autoridad competente. "/>
    <s v="-"/>
    <s v="-"/>
    <s v="-"/>
    <s v="-"/>
    <s v="-"/>
    <s v="-"/>
    <s v="-"/>
    <s v="-"/>
    <s v="-"/>
    <s v="-"/>
    <s v="-"/>
    <s v="-"/>
  </r>
  <r>
    <s v="DP-ACT_02;Delegatura_de_Puertos;Despacho_del_Delegado_de_Puertos"/>
    <n v="45"/>
    <s v="PES_Definir"/>
    <s v="OE1"/>
    <s v="Fortalecer la Vigilancia."/>
    <s v="SI"/>
    <s v="10. Plan de Acción Institucional - PAI"/>
    <s v="PAI"/>
    <s v="PAI_10"/>
    <s v="2. Plan de Acción Institucional - PAI"/>
    <s v="Investigaciones"/>
    <s v="DP-E_02"/>
    <s v="2. Resolver Actuaciones Administrativas anterior a Decreto 2409"/>
    <s v="DP-ACT_02"/>
    <s v="1. INVESTIGACIÓN"/>
    <x v="1"/>
    <x v="1"/>
    <s v="DP-G_01"/>
    <s v="Despacho_del_Delegado_de_Puertos"/>
    <s v="DP-D_01"/>
    <s v="Superintendente_Delegado_de_Puertos"/>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2;Delegatura_de_Puertos;Despacho_del_Delegado_de_Puertos"/>
    <s v=" |202001: No se iniciaron actuaciones administrativas correspondientes a periodos anteriores a Decreto 2409."/>
    <s v="No se iniciaron actuaciones administrativas correspondientes a periodos anteriores a Decreto 2409."/>
    <s v="-"/>
    <s v="-"/>
    <s v="-"/>
    <s v="-"/>
    <s v="-"/>
    <s v="-"/>
    <s v="-"/>
    <s v="-"/>
    <s v="-"/>
    <s v="-"/>
    <s v="-"/>
    <s v="-"/>
  </r>
  <r>
    <s v="DP-ACT_03;Delegatura_de_Puertos;Despacho_del_Delegado_de_Puertos"/>
    <n v="46"/>
    <s v="PES_Definir"/>
    <s v="OE1"/>
    <s v="Fortalecer la Vigilancia."/>
    <s v="SI"/>
    <s v="10. Plan de Acción Institucional - PAI"/>
    <s v="PAI"/>
    <s v="PAI_10"/>
    <s v="2. Plan de Acción Institucional - PAI"/>
    <s v="Investigaciones"/>
    <s v="DP-E_02"/>
    <s v="2. Resolver Actuaciones Administrativas anterior a Decreto 2409"/>
    <s v="DP-ACT_03"/>
    <s v="2. ETAPA PROBATORIA"/>
    <x v="1"/>
    <x v="1"/>
    <s v="DP-G_01"/>
    <s v="Despacho_del_Delegado_de_Puertos"/>
    <s v="DP-D_01"/>
    <s v="Superintendente_Delegado_de_Puertos"/>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P-ACT_03;Delegatura_de_Puertos;Despacho_del_Delegado_de_Puertos"/>
    <s v=" |202001: Se emitieron 2 actos administrativos. "/>
    <s v="Se emitieron 2 actos administrativos. "/>
    <s v="-"/>
    <s v="-"/>
    <s v="-"/>
    <s v="-"/>
    <s v="-"/>
    <s v="-"/>
    <s v="-"/>
    <s v="-"/>
    <s v="-"/>
    <s v="-"/>
    <s v="-"/>
    <s v="-"/>
  </r>
  <r>
    <s v="DP-ACT_04;Delegatura_de_Puertos;Despacho_del_Delegado_de_Puertos"/>
    <n v="47"/>
    <s v="PES_Definir"/>
    <s v="OE1"/>
    <s v="Fortalecer la Vigilancia."/>
    <s v="SI"/>
    <s v="10. Plan de Acción Institucional - PAI"/>
    <s v="PAI"/>
    <s v="PAI_10"/>
    <s v="2. Plan de Acción Institucional - PAI"/>
    <s v="Investigaciones"/>
    <s v="DP-E_02"/>
    <s v="2. Resolver Actuaciones Administrativas anterior a Decreto 2409"/>
    <s v="DP-ACT_04"/>
    <s v="3. ALEGATOS"/>
    <x v="1"/>
    <x v="1"/>
    <s v="DP-G_01"/>
    <s v="Despacho_del_Delegado_de_Puertos"/>
    <s v="DP-D_01"/>
    <s v="Superintendente_Delegado_de_Puertos"/>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4"/>
    <n v="0"/>
    <n v="0"/>
    <n v="0"/>
    <n v="0"/>
    <n v="0"/>
    <n v="0"/>
    <n v="0"/>
    <n v="0"/>
    <n v="0"/>
    <n v="0"/>
    <n v="0"/>
    <n v="4"/>
    <s v="Ejecutado"/>
    <n v="4"/>
    <m/>
    <m/>
    <m/>
    <m/>
    <m/>
    <m/>
    <m/>
    <m/>
    <m/>
    <m/>
    <m/>
    <n v="4"/>
    <n v="1"/>
    <n v="4"/>
    <n v="1"/>
    <n v="2.8571428571428571E-3"/>
    <n v="2.8571428571428571E-3"/>
    <n v="0"/>
    <n v="0"/>
    <s v="DP-ACT_04;Delegatura_de_Puertos;Despacho_del_Delegado_de_Puertos"/>
    <s v=" |202001: Se encuentran 4 expedientes en Alegatos. "/>
    <s v="Se encuentran 4 expedientes en Alegatos. "/>
    <s v="-"/>
    <s v="-"/>
    <s v="-"/>
    <s v="-"/>
    <s v="-"/>
    <s v="-"/>
    <s v="-"/>
    <s v="-"/>
    <s v="-"/>
    <s v="-"/>
    <s v="-"/>
    <s v="-"/>
  </r>
  <r>
    <s v="DP-ACT_05;Delegatura_de_Puertos;Despacho_del_Delegado_de_Puertos"/>
    <n v="48"/>
    <s v="PES_Definir"/>
    <s v="OE1"/>
    <s v="Fortalecer la Vigilancia."/>
    <s v="SI"/>
    <s v="10. Plan de Acción Institucional - PAI"/>
    <s v="PAI"/>
    <s v="PAI_10"/>
    <s v="2. Plan de Acción Institucional - PAI"/>
    <s v="Investigaciones"/>
    <s v="DP-E_02"/>
    <s v="2. Resolver Actuaciones Administrativas anterior a Decreto 2409"/>
    <s v="DP-ACT_05"/>
    <s v="4. DECISIÓN DE FONDO"/>
    <x v="1"/>
    <x v="1"/>
    <s v="DP-G_01"/>
    <s v="Despacho_del_Delegado_de_Puertos"/>
    <s v="DP-D_01"/>
    <s v="Superintendente_Delegado_de_Puertos"/>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8"/>
    <n v="0"/>
    <n v="0"/>
    <n v="0"/>
    <n v="0"/>
    <n v="0"/>
    <n v="0"/>
    <n v="0"/>
    <n v="0"/>
    <n v="0"/>
    <n v="0"/>
    <n v="0"/>
    <n v="8"/>
    <s v="Ejecutado"/>
    <n v="8"/>
    <m/>
    <m/>
    <m/>
    <m/>
    <m/>
    <m/>
    <m/>
    <m/>
    <m/>
    <m/>
    <m/>
    <n v="8"/>
    <n v="1"/>
    <n v="8"/>
    <n v="1"/>
    <n v="2.8571428571428571E-3"/>
    <n v="2.8571428571428571E-3"/>
    <n v="0"/>
    <n v="0"/>
    <s v="DP-ACT_05;Delegatura_de_Puertos;Despacho_del_Delegado_de_Puertos"/>
    <s v=" |202001: Se emitieron 8 decisiones de fondo. "/>
    <s v="Se emitieron 8 decisiones de fondo. "/>
    <s v="-"/>
    <s v="-"/>
    <s v="-"/>
    <s v="-"/>
    <s v="-"/>
    <s v="-"/>
    <s v="-"/>
    <s v="-"/>
    <s v="-"/>
    <s v="-"/>
    <s v="-"/>
    <s v="-"/>
  </r>
  <r>
    <s v="DP-ACT_06;Delegatura_de_Puertos;Despacho_del_Delegado_de_Puertos"/>
    <n v="49"/>
    <s v="PES_Definir"/>
    <s v="OE1"/>
    <s v="Fortalecer la Vigilancia."/>
    <s v="SI"/>
    <s v="10. Plan de Acción Institucional - PAI"/>
    <s v="PAI"/>
    <s v="PAI_10"/>
    <s v="2. Plan de Acción Institucional - PAI"/>
    <s v="Investigaciones"/>
    <s v="DP-E_02"/>
    <s v="2. Resolver Actuaciones Administrativas anterior a Decreto 2409"/>
    <s v="DP-ACT_06"/>
    <s v="5. RECURSOS DE REPOSICIÓN"/>
    <x v="1"/>
    <x v="1"/>
    <s v="DP-G_01"/>
    <s v="Despacho_del_Delegado_de_Puertos"/>
    <s v="DP-D_01"/>
    <s v="Superintendente_Delegado_de_Puertos"/>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6;Delegatura_de_Puertos;Despacho_del_Delegado_de_Puertos"/>
    <s v=" |202001: No se atendieron recursos de reposición. "/>
    <s v="No se atendieron recursos de reposición. "/>
    <s v="-"/>
    <s v="-"/>
    <s v="-"/>
    <s v="-"/>
    <s v="-"/>
    <s v="-"/>
    <s v="-"/>
    <s v="-"/>
    <s v="-"/>
    <s v="-"/>
    <s v="-"/>
    <s v="-"/>
  </r>
  <r>
    <s v="DP-ACT_07;Delegatura_de_Puertos;Despacho_del_Delegado_de_Puertos"/>
    <n v="50"/>
    <s v="PES_Definir"/>
    <s v="OE1"/>
    <s v="Fortalecer la Vigilancia."/>
    <s v="SI"/>
    <s v="10. Plan de Acción Institucional - PAI"/>
    <s v="PAI"/>
    <s v="PAI_10"/>
    <s v="2. Plan de Acción Institucional - PAI"/>
    <s v="Investigaciones"/>
    <s v="DP-E_02"/>
    <s v="2. Resolver Actuaciones Administrativas anterior a Decreto 2409"/>
    <s v="DP-ACT_07"/>
    <s v="6. REVOCATORIA DIRECTA"/>
    <x v="1"/>
    <x v="1"/>
    <s v="DP-G_01"/>
    <s v="Despacho_del_Delegado_de_Puertos"/>
    <s v="DP-D_01"/>
    <s v="Superintendente_Delegado_de_Puertos"/>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7;Delegatura_de_Puertos;Despacho_del_Delegado_de_Puertos"/>
    <s v=" |202001: No se realizo ningun acto administrativo de revocatoria directa. "/>
    <s v="No se realizo ningun acto administrativo de revocatoria directa. "/>
    <s v="-"/>
    <s v="-"/>
    <s v="-"/>
    <s v="-"/>
    <s v="-"/>
    <s v="-"/>
    <s v="-"/>
    <s v="-"/>
    <s v="-"/>
    <s v="-"/>
    <s v="-"/>
    <s v="-"/>
  </r>
  <r>
    <s v="DP-ACT_08;Delegatura_de_Puertos;Despacho_del_Delegado_de_Puertos"/>
    <n v="51"/>
    <s v="PES_Definir"/>
    <s v="OE1"/>
    <s v="Fortalecer la Vigilancia."/>
    <s v="SI"/>
    <s v="10. Plan de Acción Institucional - PAI"/>
    <s v="PAI"/>
    <s v="PAI_10"/>
    <s v="2. Plan de Acción Institucional - PAI"/>
    <s v="Investigaciones"/>
    <s v="DP-E_03"/>
    <s v="3. Resolver Actuaciones Administrativas 2da Instancia - Decreto 2409"/>
    <s v="DP-ACT_08"/>
    <s v="A. RECURSOS DE APELACIÓN"/>
    <x v="1"/>
    <x v="1"/>
    <s v="DP-G_01"/>
    <s v="Despacho_del_Delegado_de_Puertos"/>
    <s v="DP-D_01"/>
    <s v="Superintendente_Delegado_de_Puertos"/>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8;Delegatura_de_Puertos;Despacho_del_Delegado_de_Puertos"/>
    <s v=" |202001: No se tramitaron actos administrativos de recursos de apelación. "/>
    <s v="No se tramitaron actos administrativos de recursos de apelación. "/>
    <s v="-"/>
    <s v="-"/>
    <s v="-"/>
    <s v="-"/>
    <s v="-"/>
    <s v="-"/>
    <s v="-"/>
    <s v="-"/>
    <s v="-"/>
    <s v="-"/>
    <s v="-"/>
    <s v="-"/>
  </r>
  <r>
    <s v="DP-ACT_09;Delegatura_de_Puertos;Despacho_del_Delegado_de_Puertos"/>
    <n v="52"/>
    <s v="PES_Definir"/>
    <s v="OE1"/>
    <s v="Fortalecer la Vigilancia."/>
    <s v="SI"/>
    <s v="10. Plan de Acción Institucional - PAI"/>
    <s v="PAI"/>
    <s v="PAI_10"/>
    <s v="2. Plan de Acción Institucional - PAI"/>
    <s v="Investigaciones"/>
    <s v="DP-E_03"/>
    <s v="3. Resolver Actuaciones Administrativas 2da Instancia - Decreto 2409"/>
    <s v="DP-ACT_09"/>
    <s v="B. RECURSOS DE QUEJA"/>
    <x v="1"/>
    <x v="1"/>
    <s v="DP-G_01"/>
    <s v="Despacho_del_Delegado_de_Puertos"/>
    <s v="DP-D_01"/>
    <s v="Superintendente_Delegado_de_Puertos"/>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9;Delegatura_de_Puertos;Despacho_del_Delegado_de_Puertos"/>
    <s v=" |202001: No se tramito ningun recurso de queja."/>
    <s v="No se tramito ningun recurso de queja."/>
    <s v="-"/>
    <s v="-"/>
    <s v="-"/>
    <s v="-"/>
    <s v="-"/>
    <s v="-"/>
    <s v="-"/>
    <s v="-"/>
    <s v="-"/>
    <s v="-"/>
    <s v="-"/>
    <s v="-"/>
  </r>
  <r>
    <s v="DP-ACT_10;Delegatura_de_Puertos;Despacho_del_Delegado_de_Puertos"/>
    <n v="53"/>
    <s v="PES_Definir"/>
    <s v="OE1"/>
    <s v="Fortalecer la Vigilancia."/>
    <s v="SI"/>
    <s v="10. Plan de Acción Institucional - PAI"/>
    <s v="PAI"/>
    <s v="PAI_10"/>
    <s v="2. Plan de Acción Institucional - PAI"/>
    <s v="Investigaciones"/>
    <s v="DP-E_03"/>
    <s v="3. Resolver Actuaciones Administrativas 2da Instancia - Decreto 2409"/>
    <s v="DP-ACT_10"/>
    <s v="C. REVOCATORIA DIRECTA"/>
    <x v="1"/>
    <x v="1"/>
    <s v="DP-G_01"/>
    <s v="Despacho_del_Delegado_de_Puertos"/>
    <s v="DP-D_01"/>
    <s v="Superintendente_Delegado_de_Puertos"/>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10;Delegatura_de_Puertos;Despacho_del_Delegado_de_Puertos"/>
    <s v=" |202001: No se tramitaron actos administrativos de revocatoria directa. "/>
    <s v="No se tramitaron actos administrativos de revocatoria directa. "/>
    <s v="-"/>
    <s v="-"/>
    <s v="-"/>
    <s v="-"/>
    <s v="-"/>
    <s v="-"/>
    <s v="-"/>
    <s v="-"/>
    <s v="-"/>
    <s v="-"/>
    <s v="-"/>
    <s v="-"/>
  </r>
  <r>
    <s v="DP-ACT_11;Delegatura_de_Puertos;Despacho_del_Delegado_de_Puertos"/>
    <n v="54"/>
    <s v="PES_Definir"/>
    <s v="OE1"/>
    <s v="Fortalecer la Vigilancia."/>
    <s v="SI"/>
    <s v="12. Política Operacional"/>
    <s v="PEI"/>
    <s v="PEI_02"/>
    <s v=" 1. Plan Estratégico Institucional - PEI"/>
    <s v="PEI_13 - Planes de Prevención"/>
    <s v="DP-E_04"/>
    <s v="4. Auditoria Forense a Sociedades Portuarias"/>
    <s v="DP-ACT_11"/>
    <s v="Auditoria forense a las Sociedades portuarias."/>
    <x v="1"/>
    <x v="1"/>
    <s v="DP-G_01"/>
    <s v="Despacho_del_Delegado_de_Puertos"/>
    <s v="DP-D_01"/>
    <s v="Superintendente_Delegado_de_Puertos"/>
    <s v="Misionales"/>
    <s v="Financiera"/>
    <s v="Fortalecimiento"/>
    <s v="C-2410-0600-3-0-2410002-02"/>
    <s v="2410002_01"/>
    <n v="300000000"/>
    <n v="1700000000"/>
    <s v="MIPG-P_00"/>
    <s v="MIPG-D_00"/>
    <n v="0"/>
    <n v="0"/>
    <n v="0"/>
    <n v="0"/>
    <n v="0"/>
    <n v="0"/>
    <n v="7"/>
    <s v="No. de Requerimientos efectuados a Infraestructuras No Concesionadas / No. de Total de Infraestructuras Plan Piloto"/>
    <s v="POR_DEFINIR"/>
    <d v="2020-02-01T00:00:00"/>
    <d v="2020-12-31T00:00:00"/>
    <n v="2"/>
    <n v="12"/>
    <n v="11.133333333333333"/>
    <s v="Febrero"/>
    <s v="Diciembre"/>
    <s v="II_Trim"/>
    <n v="7.4074074074074068E-3"/>
    <s v="Planeado"/>
    <n v="0"/>
    <n v="0"/>
    <n v="0"/>
    <n v="0"/>
    <n v="0"/>
    <n v="0.2"/>
    <n v="0.2"/>
    <n v="0.2"/>
    <n v="0.2"/>
    <n v="0.1"/>
    <n v="0.1"/>
    <n v="0"/>
    <n v="1"/>
    <s v="Ejecutado"/>
    <n v="0"/>
    <m/>
    <m/>
    <m/>
    <m/>
    <m/>
    <m/>
    <m/>
    <m/>
    <m/>
    <m/>
    <m/>
    <n v="0"/>
    <n v="0"/>
    <n v="0"/>
    <n v="0"/>
    <n v="0"/>
    <n v="0"/>
    <s v="Por Ejecutar"/>
    <s v="Diciembre"/>
    <s v="DP-ACT_11;Delegatura_de_Puertos;Despacho_del_Delegado_de_Puertos"/>
    <s v=" |202001: No se realizaron acciones al respecto. "/>
    <s v="No se realizaron acciones al respecto. "/>
    <s v="-"/>
    <s v="-"/>
    <s v="-"/>
    <s v="-"/>
    <s v="-"/>
    <s v="-"/>
    <s v="-"/>
    <s v="-"/>
    <s v="-"/>
    <s v="-"/>
    <s v="-"/>
    <s v="-"/>
  </r>
  <r>
    <s v="DP-ACT_12;Delegatura_de_Puertos;Despacho_del_Delegado_de_Puertos"/>
    <n v="55"/>
    <s v="PES_Definir"/>
    <s v="OE1"/>
    <s v="Fortalecer la Vigilancia."/>
    <s v="SI"/>
    <s v="12. Política Operacional"/>
    <s v="PEI"/>
    <s v="PEI_02"/>
    <s v=" 1. Plan Estratégico Institucional - PEI"/>
    <s v="PEI_13 - Planes de Prevención"/>
    <s v="DP-E_05"/>
    <s v="5. Indicadores de Eficiencia Portuaria"/>
    <s v="DP-ACT_12"/>
    <s v="Desarrollo de Indicadores de Eficiencia Portuaria y Aplicativo para la Supervisión Inteligente."/>
    <x v="1"/>
    <x v="1"/>
    <s v="DP-G_01"/>
    <s v="Despacho_del_Delegado_de_Puertos"/>
    <s v="DP-D_01"/>
    <s v="Superintendente_Delegado_de_Puertos"/>
    <s v="Misionales"/>
    <s v="Financiera"/>
    <s v="Fortalecimiento"/>
    <s v="C-2410-0600-3-0-2410006-02"/>
    <s v="2410006_01"/>
    <n v="159500000"/>
    <m/>
    <s v="MIPG-P_00"/>
    <s v="MIPG-D_00"/>
    <n v="0"/>
    <n v="0"/>
    <n v="0"/>
    <n v="0"/>
    <n v="0"/>
    <n v="0"/>
    <n v="1"/>
    <s v="Un (1) Reporte de Indicadores de Eficiencia Portuaria."/>
    <s v="POR_DEFINIR"/>
    <d v="2020-02-01T00:00:00"/>
    <d v="2020-08-31T00:00:00"/>
    <n v="2"/>
    <n v="8"/>
    <n v="7.0666666666666664"/>
    <s v="Febrero"/>
    <s v="Agosto"/>
    <s v="II_Trim"/>
    <n v="7.4074074074074068E-3"/>
    <s v="Planeado"/>
    <n v="0"/>
    <n v="0"/>
    <n v="0.5"/>
    <n v="0"/>
    <n v="0"/>
    <n v="0.5"/>
    <n v="0"/>
    <n v="0"/>
    <n v="0"/>
    <n v="0"/>
    <n v="0"/>
    <n v="0"/>
    <n v="1"/>
    <s v="Ejecutado"/>
    <n v="0"/>
    <m/>
    <m/>
    <m/>
    <m/>
    <m/>
    <m/>
    <m/>
    <m/>
    <m/>
    <m/>
    <m/>
    <n v="0"/>
    <n v="0"/>
    <n v="0"/>
    <n v="0"/>
    <n v="0"/>
    <n v="0"/>
    <s v="Por Ejecutar"/>
    <s v="Agosto"/>
    <s v="DP-ACT_12;Delegatura_de_Puertos;Despacho_del_Delegado_de_Puertos"/>
    <s v=" |202001: No se reporta avance al respecto. "/>
    <s v="No se reporta avance al respecto. "/>
    <s v="-"/>
    <s v="-"/>
    <s v="-"/>
    <s v="-"/>
    <s v="-"/>
    <s v="-"/>
    <s v="-"/>
    <s v="-"/>
    <s v="-"/>
    <s v="-"/>
    <s v="-"/>
    <s v="-"/>
  </r>
  <r>
    <s v="DP-ACT_13;Delegatura_de_Puertos;Despacho_del_Delegado_de_Puertos"/>
    <n v="56"/>
    <s v="PES_Definir"/>
    <s v="OE1"/>
    <s v="Fortalecer la Vigilancia."/>
    <s v="SI"/>
    <s v="12. Política Operacional"/>
    <s v="PEI"/>
    <s v="PEI_02"/>
    <s v=" 1. Plan Estratégico Institucional - PEI"/>
    <s v="PEI_13 - Planes de Prevención"/>
    <s v="DP-E_05"/>
    <s v="5. Indicadores de Eficiencia Portuaria"/>
    <s v="DP-ACT_13"/>
    <s v="Públicación de Indicadores de Eficiencia Portuaria y Aplicativo para la Supervisión Inteligente."/>
    <x v="1"/>
    <x v="1"/>
    <s v="DP-G_01"/>
    <s v="Despacho_del_Delegado_de_Puertos"/>
    <s v="DP-D_01"/>
    <s v="Superintendente_Delegado_de_Puertos"/>
    <s v="Misionales"/>
    <s v="Financiera"/>
    <s v="Fortalecimiento"/>
    <s v="C-2410-0600-3-0-2410006-02"/>
    <s v="2410006_01"/>
    <n v="0"/>
    <m/>
    <s v="MIPG-P_00"/>
    <s v="MIPG-D_00"/>
    <n v="0"/>
    <n v="0"/>
    <n v="0"/>
    <n v="0"/>
    <n v="0"/>
    <n v="0"/>
    <n v="1"/>
    <s v="Publicación de Indicadores de Eficiencia Portuaria."/>
    <s v="POR_DEFINIR"/>
    <d v="2020-02-01T00:00:00"/>
    <d v="2020-08-31T00:00:00"/>
    <n v="2"/>
    <n v="8"/>
    <n v="7.0666666666666664"/>
    <s v="Febrero"/>
    <s v="Agosto"/>
    <s v="II_Trim"/>
    <n v="7.4074074074074068E-3"/>
    <s v="Planeado"/>
    <n v="0"/>
    <n v="0"/>
    <n v="0"/>
    <n v="0"/>
    <n v="0"/>
    <n v="0"/>
    <n v="0"/>
    <n v="0"/>
    <n v="0.5"/>
    <n v="0"/>
    <n v="0"/>
    <n v="0.5"/>
    <n v="1"/>
    <s v="Ejecutado"/>
    <n v="0"/>
    <m/>
    <m/>
    <m/>
    <m/>
    <m/>
    <m/>
    <m/>
    <m/>
    <m/>
    <m/>
    <m/>
    <n v="0"/>
    <n v="0"/>
    <n v="0"/>
    <n v="0"/>
    <n v="0"/>
    <n v="0"/>
    <s v="Por Ejecutar"/>
    <s v="Agosto"/>
    <s v="DP-ACT_13;Delegatura_de_Puertos;Despacho_del_Delegado_de_Puertos"/>
    <s v=" |202001: No esta planeada para el mes de enero. "/>
    <s v="No esta planeada para el mes de enero. "/>
    <s v="-"/>
    <s v="-"/>
    <s v="-"/>
    <s v="-"/>
    <s v="-"/>
    <s v="-"/>
    <s v="-"/>
    <s v="-"/>
    <s v="-"/>
    <s v="-"/>
    <s v="-"/>
    <s v="-"/>
  </r>
  <r>
    <s v="DP-ACT_14;Delegatura_de_Puertos;Dirección_de_Promoción_y_Prevención_de_Puertos"/>
    <n v="57"/>
    <s v="PES_Definir"/>
    <s v="OE1"/>
    <s v="Fortalecer la Vigilancia."/>
    <s v="SI"/>
    <s v="10. Plan de Acción Institucional - PAI"/>
    <s v="PAI"/>
    <s v="PAI_10"/>
    <s v="2. Plan de Acción Institucional - PAI"/>
    <s v="Gestión_PQRS"/>
    <s v="DP-E_06"/>
    <s v="A. Peticiones, Quejas, Reclamos y Solicitudes."/>
    <s v="DP-ACT_14"/>
    <s v="Peticiones, Quejas, Reclamos y Solicitudes."/>
    <x v="1"/>
    <x v="1"/>
    <s v="DP-G_02"/>
    <s v="Dirección_de_Promoción_y_Prevención_de_Puertos"/>
    <s v="DP-D_02"/>
    <s v="Director_de_Promoción_y_Prevención_de_Puertos"/>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102"/>
    <n v="0"/>
    <n v="0"/>
    <n v="0"/>
    <n v="0"/>
    <n v="0"/>
    <n v="0"/>
    <n v="0"/>
    <n v="0"/>
    <n v="0"/>
    <n v="0"/>
    <n v="0"/>
    <n v="102"/>
    <s v="Ejecutado"/>
    <n v="102"/>
    <m/>
    <m/>
    <m/>
    <m/>
    <m/>
    <m/>
    <m/>
    <m/>
    <m/>
    <m/>
    <m/>
    <n v="102"/>
    <n v="1"/>
    <n v="102"/>
    <n v="1"/>
    <n v="2.8571428571428571E-3"/>
    <n v="2.8571428571428571E-3"/>
    <n v="0"/>
    <n v="0"/>
    <s v="DP-ACT_14;Delegatura_de_Puertos;Dirección_de_Promoción_y_Prevención_de_Puertos"/>
    <s v=" |202001: Se recibieron 93 PQR por Vigia. Adicionalmente se tramitaron 9 Quejas remitidas vía Whatsaap y Otros medios. _x000a_Las 93 pqr se habian reportado en la actividad 01. "/>
    <s v="Se recibieron 93 PQR por Vigia. Adicionalmente se tramitaron 9 Quejas remitidas vía Whatsaap y Otros medios. _x000a_Las 93 pqr se habian reportado en la actividad 01. "/>
    <s v="-"/>
    <s v="-"/>
    <s v="-"/>
    <s v="-"/>
    <s v="-"/>
    <s v="-"/>
    <s v="-"/>
    <s v="-"/>
    <s v="-"/>
    <s v="-"/>
    <s v="-"/>
    <s v="-"/>
  </r>
  <r>
    <s v="DP-ACT_15;Delegatura_de_Puertos;Dirección_de_Promoción_y_Prevención_de_Puertos"/>
    <n v="58"/>
    <s v="PES_Definir"/>
    <s v="OE1"/>
    <s v="Fortalecer la Vigilancia."/>
    <s v="SI"/>
    <s v="10. Plan de Acción Institucional - PAI"/>
    <s v="PAI"/>
    <s v="PAI_10"/>
    <s v="2. Plan de Acción Institucional - PAI"/>
    <s v="PyP_Divulgación"/>
    <s v="DP-E_07"/>
    <s v="1. Divulgación"/>
    <s v="DP-ACT_15"/>
    <s v="Asistencia a Eventos de Promoción y Prevención - Operativos de Divulgación"/>
    <x v="1"/>
    <x v="1"/>
    <s v="DP-G_02"/>
    <s v="Dirección_de_Promoción_y_Prevención_de_Puertos"/>
    <s v="DP-D_02"/>
    <s v="Director_de_Promoción_y_Prevención_de_Puertos"/>
    <s v="Misionales"/>
    <s v="Financiera"/>
    <s v="Funcionamiento"/>
    <m/>
    <m/>
    <m/>
    <m/>
    <s v="MIPG-P_00"/>
    <s v="MIPG-D_00"/>
    <n v="0"/>
    <n v="0"/>
    <n v="0"/>
    <n v="0"/>
    <n v="0"/>
    <n v="0"/>
    <n v="1"/>
    <s v="No. Eventos de Divulgación"/>
    <s v="POR_DEFINIR"/>
    <d v="2020-02-28T00:00:00"/>
    <d v="2020-03-30T00:00:00"/>
    <n v="2"/>
    <n v="3"/>
    <n v="1.0333333333333334"/>
    <s v="Febrero"/>
    <s v="Marzo"/>
    <s v="II_Trim"/>
    <n v="2.8571428571428571E-3"/>
    <s v="Planeado"/>
    <n v="2"/>
    <n v="0"/>
    <n v="0"/>
    <n v="0"/>
    <n v="0"/>
    <n v="0"/>
    <n v="0"/>
    <n v="0"/>
    <n v="0"/>
    <n v="0"/>
    <n v="0"/>
    <n v="0"/>
    <n v="2"/>
    <s v="Ejecutado"/>
    <n v="2"/>
    <m/>
    <m/>
    <m/>
    <m/>
    <m/>
    <m/>
    <m/>
    <m/>
    <m/>
    <m/>
    <m/>
    <n v="2"/>
    <n v="1"/>
    <n v="2"/>
    <n v="1"/>
    <n v="2.8571428571428571E-3"/>
    <n v="2.8571428571428571E-3"/>
    <n v="0"/>
    <n v="0"/>
    <s v="DP-ACT_15;Delegatura_de_Puertos;Dirección_de_Promoción_y_Prevención_de_Puertos"/>
    <s v=" |202001: Se asistieron a dos comités, en donde se dio a conocer las actividades adelantadas por parte de la ST. A las mismas asistió el Dr. Álvaro Ceballos. Son: 1. Comité de Movilidad. _x000a_2. Comité Paro cívico Buenaventura. "/>
    <s v="Se asistieron a dos comités, en donde se dio a conocer las actividades adelantadas por parte de la ST. A las mismas asistió el Dr. Álvaro Ceballos. Son: 1. Comité de Movilidad. _x000a_2. Comité Paro cívico Buenaventura. "/>
    <s v="-"/>
    <s v="-"/>
    <s v="-"/>
    <s v="-"/>
    <s v="-"/>
    <s v="-"/>
    <s v="-"/>
    <s v="-"/>
    <s v="-"/>
    <s v="-"/>
    <s v="-"/>
    <s v="-"/>
  </r>
  <r>
    <s v="DP-ACT_16;Delegatura_de_Puertos;Dirección_de_Promoción_y_Prevención_de_Puertos"/>
    <n v="59"/>
    <s v="PES_Definir"/>
    <s v="OE1"/>
    <s v="Fortalecer la Vigilancia."/>
    <s v="SI"/>
    <s v="10. Plan de Acción Institucional - PAI"/>
    <s v="PAI"/>
    <s v="PAI_10"/>
    <s v="2. Plan de Acción Institucional - PAI"/>
    <s v="PyP_Divulgación"/>
    <s v="DP-E_07"/>
    <s v="1. Divulgación"/>
    <s v="DP-ACT_16"/>
    <s v="Asisitir a sesiones con la ciudadanía, vigilados, organizaciones cívicas y otras entidades"/>
    <x v="1"/>
    <x v="1"/>
    <s v="DP-G_02"/>
    <s v="Dirección_de_Promoción_y_Prevención_de_Puertos"/>
    <s v="DP-D_02"/>
    <s v="Director_de_Promoción_y_Prevención_de_Puertos"/>
    <s v="Misionales"/>
    <s v="Financiera"/>
    <s v="Funcionamiento"/>
    <m/>
    <m/>
    <m/>
    <m/>
    <s v="MIPG-P_00"/>
    <s v="MIPG-D_00"/>
    <n v="0"/>
    <n v="0"/>
    <n v="0"/>
    <n v="0"/>
    <n v="0"/>
    <n v="0"/>
    <n v="1"/>
    <s v="No. Eventos de Divulgación"/>
    <s v="POR_DEFINIR"/>
    <d v="2020-02-28T00:00:00"/>
    <d v="2020-03-30T00:00:00"/>
    <n v="2"/>
    <n v="3"/>
    <n v="1.0333333333333334"/>
    <s v="Febrero"/>
    <s v="Marzo"/>
    <s v="II_Trim"/>
    <n v="2.8571428571428571E-3"/>
    <s v="Planeado"/>
    <n v="2"/>
    <n v="0"/>
    <n v="0"/>
    <n v="0"/>
    <n v="0"/>
    <n v="0"/>
    <n v="0"/>
    <n v="0"/>
    <n v="0"/>
    <n v="0"/>
    <n v="0"/>
    <n v="0"/>
    <n v="2"/>
    <s v="Ejecutado"/>
    <n v="2"/>
    <m/>
    <m/>
    <m/>
    <m/>
    <m/>
    <m/>
    <m/>
    <m/>
    <m/>
    <m/>
    <m/>
    <n v="2"/>
    <n v="1"/>
    <n v="2"/>
    <n v="1"/>
    <n v="2.8571428571428571E-3"/>
    <n v="2.8571428571428571E-3"/>
    <n v="0"/>
    <n v="0"/>
    <s v="DP-ACT_16;Delegatura_de_Puertos;Dirección_de_Promoción_y_Prevención_de_Puertos"/>
    <s v=" |202001: Se asistieron a dos comités, en donde se dio a conocer las actividades adelantadas por parte de la ST. A las mismas asistió el Dr. Álvaro Ceballos. Son: 1.Comité de Movilidad, 2.Comité Paro cívico Buenaventura. "/>
    <s v="Se asistieron a dos comités, en donde se dio a conocer las actividades adelantadas por parte de la ST. A las mismas asistió el Dr. Álvaro Ceballos. Son: 1.Comité de Movilidad, 2.Comité Paro cívico Buenaventura. "/>
    <s v="-"/>
    <s v="-"/>
    <s v="-"/>
    <s v="-"/>
    <s v="-"/>
    <s v="-"/>
    <s v="-"/>
    <s v="-"/>
    <s v="-"/>
    <s v="-"/>
    <s v="-"/>
    <s v="-"/>
  </r>
  <r>
    <s v="DP-ACT_17;Delegatura_de_Puertos;Dirección_de_Promoción_y_Prevención_de_Puertos"/>
    <n v="60"/>
    <s v="PES_00"/>
    <s v="OE1"/>
    <s v="Fortalecer la Vigilancia."/>
    <s v="SI"/>
    <s v="1. Campañas de Prevención y Promoción para la formalización."/>
    <s v="PEI"/>
    <s v="PEI_01"/>
    <s v=" 1. Plan Estratégico Institucional - 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x v="1"/>
    <s v="DP-G_02"/>
    <s v="Dirección_de_Promoción_y_Prevención_de_Puertos"/>
    <s v="DP-D_02"/>
    <s v="Director_de_Promoción_y_Prevención_de_Puertos"/>
    <s v="Misionales"/>
    <s v="Financiera"/>
    <s v="Funcionamiento"/>
    <m/>
    <m/>
    <m/>
    <m/>
    <s v="MIPG-P_00"/>
    <s v="MIPG-D_00"/>
    <n v="1"/>
    <n v="0.25"/>
    <n v="0.25"/>
    <n v="0.25"/>
    <n v="0.25"/>
    <n v="1"/>
    <n v="6.25E-2"/>
    <s v="No. de Diagnósticos elaborados / No. de Diagnósticos Programados"/>
    <s v="POR_DEFINIR"/>
    <d v="2020-01-01T00:00:00"/>
    <d v="2020-03-01T00:00:00"/>
    <n v="1"/>
    <n v="3"/>
    <n v="2"/>
    <s v="Enero"/>
    <s v="Marzo"/>
    <s v="I_Trim"/>
    <n v="7.4074074074074068E-3"/>
    <s v="Planeado"/>
    <n v="0"/>
    <n v="2"/>
    <n v="0"/>
    <n v="1"/>
    <n v="0"/>
    <n v="0"/>
    <n v="0"/>
    <n v="0"/>
    <n v="0"/>
    <n v="0"/>
    <n v="0"/>
    <n v="0"/>
    <n v="3"/>
    <s v="Ejecutado"/>
    <n v="0"/>
    <m/>
    <m/>
    <m/>
    <m/>
    <m/>
    <m/>
    <m/>
    <m/>
    <m/>
    <m/>
    <m/>
    <n v="0"/>
    <n v="0"/>
    <n v="0"/>
    <n v="0"/>
    <n v="0"/>
    <n v="0"/>
    <s v="Por Ejecutar"/>
    <s v="Marzo"/>
    <s v="DP-ACT_17;Delegatura_de_Puertos;Dirección_de_Promoción_y_Prevención_de_Puertos"/>
    <s v=" |202001: No se realizo documentacion en el mes de enero. "/>
    <s v="No se realizo documentacion en el mes de enero. "/>
    <s v="-"/>
    <s v="-"/>
    <s v="-"/>
    <s v="-"/>
    <s v="-"/>
    <s v="-"/>
    <s v="-"/>
    <s v="-"/>
    <s v="-"/>
    <s v="-"/>
    <s v="-"/>
    <s v="-"/>
  </r>
  <r>
    <s v="DP-ACT_18;Delegatura_de_Puertos;Dirección_de_Promoción_y_Prevención_de_Puertos"/>
    <n v="61"/>
    <s v="PES_00"/>
    <s v="OE1"/>
    <s v="Fortalecer la Vigilancia."/>
    <s v="SI"/>
    <s v="1. Campañas de Prevención y Promoción para la formalización."/>
    <s v="PEI"/>
    <s v="PEI_01"/>
    <s v=" 1. Plan Estratégico Institucional - PEI"/>
    <s v="PEI_01 - Campañas de Prevención y Promoción para la formalización."/>
    <s v="DP-E_08"/>
    <s v="2. Campañas de Promoción y Capacitación"/>
    <s v="DP-ACT_18"/>
    <s v="Socializar la Campaña de Promoción y Prevención con las entidades involucrados en su implementación "/>
    <x v="1"/>
    <x v="1"/>
    <s v="DP-G_02"/>
    <s v="Dirección_de_Promoción_y_Prevención_de_Puertos"/>
    <s v="DP-D_02"/>
    <s v="Director_de_Promoción_y_Prevención_de_Puertos"/>
    <s v="Misionales"/>
    <s v="Financiera"/>
    <s v="Funcionamiento"/>
    <m/>
    <m/>
    <m/>
    <m/>
    <s v="MIPG-P_00"/>
    <s v="MIPG-D_00"/>
    <n v="1"/>
    <n v="0.25"/>
    <n v="0.25"/>
    <n v="0.25"/>
    <n v="0.25"/>
    <n v="1"/>
    <n v="6.25E-2"/>
    <s v="No. de Entidades Socializadas / No. de entidades Programadas "/>
    <s v="POR_DEFINIR"/>
    <d v="2020-05-01T00:00:00"/>
    <d v="2020-05-30T00:00:00"/>
    <n v="5"/>
    <n v="5"/>
    <n v="0.96666666666666667"/>
    <s v="Mayo"/>
    <s v="Mayo"/>
    <s v="II_Trim"/>
    <n v="7.4074074074074068E-3"/>
    <s v="Planeado"/>
    <n v="1"/>
    <n v="7"/>
    <n v="2"/>
    <n v="0"/>
    <n v="0"/>
    <n v="0"/>
    <n v="0"/>
    <n v="0"/>
    <n v="0"/>
    <n v="0"/>
    <n v="0"/>
    <n v="0"/>
    <n v="10"/>
    <s v="Ejecutado"/>
    <n v="1"/>
    <m/>
    <m/>
    <m/>
    <m/>
    <m/>
    <m/>
    <m/>
    <m/>
    <m/>
    <m/>
    <m/>
    <n v="1"/>
    <n v="0.1"/>
    <n v="1"/>
    <n v="1"/>
    <n v="7.407407407407407E-4"/>
    <n v="7.4074074074074068E-3"/>
    <s v="En Tramite"/>
    <s v="Mayo"/>
    <s v="DP-ACT_18;Delegatura_de_Puertos;Dirección_de_Promoción_y_Prevención_de_Puertos"/>
    <s v=" |202001: Durante el mes de enero se socializó la Campaña PP con la Capitanía de Puerto de San Andrés de Tumaco, a efectos de coordinar la visita a esta Zona Portuaria."/>
    <s v="Durante el mes de enero se socializó la Campaña PP con la Capitanía de Puerto de San Andrés de Tumaco, a efectos de coordinar la visita a esta Zona Portuaria."/>
    <s v="-"/>
    <s v="-"/>
    <s v="-"/>
    <s v="-"/>
    <s v="-"/>
    <s v="-"/>
    <s v="-"/>
    <s v="-"/>
    <s v="-"/>
    <s v="-"/>
    <s v="-"/>
    <s v="-"/>
  </r>
  <r>
    <s v="DP-ACT_19;Delegatura_de_Puertos;Dirección_de_Promoción_y_Prevención_de_Puertos"/>
    <n v="62"/>
    <s v="PES_00"/>
    <s v="OE1"/>
    <s v="Fortalecer la Vigilancia."/>
    <s v="SI"/>
    <s v="1. Campañas de Prevención y Promoción para la formalización."/>
    <s v="PEI"/>
    <s v="PEI_01"/>
    <s v=" 1. Plan Estratégico Institucional - PEI"/>
    <s v="PEI_01 - Campañas de Prevención y Promoción para la formalización."/>
    <s v="DP-E_08"/>
    <s v="2. Campañas de Promoción y Capacitación"/>
    <s v="DP-ACT_19"/>
    <s v="Realizar Socializaciones. "/>
    <x v="1"/>
    <x v="1"/>
    <s v="DP-G_02"/>
    <s v="Dirección_de_Promoción_y_Prevención_de_Puertos"/>
    <s v="DP-D_02"/>
    <s v="Director_de_Promoción_y_Prevención_de_Puertos"/>
    <s v="Misionales"/>
    <s v="Financiera"/>
    <s v="Funcionamiento"/>
    <m/>
    <m/>
    <m/>
    <m/>
    <s v="MIPG-P_00"/>
    <s v="MIPG-D_00"/>
    <n v="1"/>
    <n v="0.25"/>
    <n v="0.25"/>
    <n v="0.25"/>
    <n v="0.25"/>
    <n v="1"/>
    <n v="6.25E-2"/>
    <s v=" No. de Campañas y operativos realizados / No. de Campañas y operativos programados"/>
    <s v="POR_DEFINIR"/>
    <d v="2020-07-01T00:00:00"/>
    <d v="2020-09-30T00:00:00"/>
    <n v="7"/>
    <n v="9"/>
    <n v="3.0333333333333332"/>
    <s v="Julio"/>
    <s v="Septiembre"/>
    <s v="III_Trim"/>
    <n v="7.4074074074074068E-3"/>
    <s v="Planeado"/>
    <n v="0"/>
    <n v="0"/>
    <n v="0"/>
    <n v="0"/>
    <n v="0"/>
    <n v="0"/>
    <n v="0"/>
    <n v="0"/>
    <n v="1"/>
    <n v="0"/>
    <n v="0"/>
    <n v="0"/>
    <n v="1"/>
    <s v="Ejecutado"/>
    <n v="0"/>
    <m/>
    <m/>
    <m/>
    <m/>
    <m/>
    <m/>
    <m/>
    <m/>
    <m/>
    <m/>
    <m/>
    <n v="0"/>
    <n v="0"/>
    <n v="0"/>
    <n v="0"/>
    <n v="0"/>
    <n v="0"/>
    <s v="Por Ejecutar"/>
    <s v="Septiembre"/>
    <s v="DP-ACT_19;Delegatura_de_Puertos;Dirección_de_Promoción_y_Prevención_de_Puertos"/>
    <s v=" |202001: No se realizaron Socializaciones en el mes de Enero."/>
    <s v="No se realizaron Socializaciones en el mes de Enero."/>
    <s v="-"/>
    <s v="-"/>
    <s v="-"/>
    <s v="-"/>
    <s v="-"/>
    <s v="-"/>
    <s v="-"/>
    <s v="-"/>
    <s v="-"/>
    <s v="-"/>
    <s v="-"/>
    <s v="-"/>
  </r>
  <r>
    <s v="DP-ACT_20;Delegatura_de_Puertos;Dirección_de_Promoción_y_Prevención_de_Puertos"/>
    <n v="63"/>
    <s v="PES_00"/>
    <s v="OE1"/>
    <s v="Fortalecer la Vigilancia."/>
    <s v="SI"/>
    <s v="1. Campañas de Prevención y Promoción para la formalización."/>
    <s v="PEI"/>
    <s v="PEI_01"/>
    <s v=" 1. Plan Estratégico Institucional - PEI"/>
    <s v="PEI_01 - Campañas de Prevención y Promoción para la formalización."/>
    <s v="DP-E_08"/>
    <s v="2. Campañas de Promoción y Capacitación"/>
    <s v="DP-ACT_20"/>
    <s v="Seguimiento a los procesos de formalización. "/>
    <x v="1"/>
    <x v="1"/>
    <s v="DP-G_02"/>
    <s v="Dirección_de_Promoción_y_Prevención_de_Puertos"/>
    <s v="DP-D_02"/>
    <s v="Director_de_Promoción_y_Prevención_de_Puertos"/>
    <s v="Misionales"/>
    <s v="Financiera"/>
    <s v="Funcionamiento"/>
    <m/>
    <m/>
    <m/>
    <m/>
    <s v="MIPG-P_00"/>
    <s v="MIPG-D_00"/>
    <n v="1"/>
    <n v="0.25"/>
    <n v="0.25"/>
    <n v="0.25"/>
    <n v="0.25"/>
    <n v="1"/>
    <n v="6.25E-2"/>
    <s v=" No. de Campañas y operativos realizados / No. de Campañas y operativos programados"/>
    <s v="POR_DEFINIR"/>
    <d v="2020-10-01T00:00:00"/>
    <d v="2020-12-30T00:00:00"/>
    <n v="10"/>
    <n v="12"/>
    <n v="3"/>
    <s v="Octubre"/>
    <s v="Diciembre"/>
    <s v="IV_Trim"/>
    <n v="7.4074074074074068E-3"/>
    <s v="Planeado"/>
    <n v="0"/>
    <n v="0"/>
    <n v="0"/>
    <n v="0"/>
    <n v="0"/>
    <n v="0"/>
    <n v="0"/>
    <n v="1"/>
    <n v="0"/>
    <n v="1"/>
    <n v="0"/>
    <n v="1"/>
    <n v="3"/>
    <s v="Ejecutado"/>
    <n v="0"/>
    <m/>
    <m/>
    <m/>
    <m/>
    <m/>
    <m/>
    <m/>
    <m/>
    <m/>
    <m/>
    <m/>
    <n v="0"/>
    <n v="0"/>
    <n v="0"/>
    <n v="0"/>
    <n v="0"/>
    <n v="0"/>
    <s v="Por Ejecutar"/>
    <s v="Diciembre"/>
    <s v="DP-ACT_20;Delegatura_de_Puertos;Dirección_de_Promoción_y_Prevención_de_Puertos"/>
    <s v=" |202001: En el mes de enero no se realizo esta actividad."/>
    <s v="En el mes de enero no se realizo esta actividad."/>
    <s v="-"/>
    <s v="-"/>
    <s v="-"/>
    <s v="-"/>
    <s v="-"/>
    <s v="-"/>
    <s v="-"/>
    <s v="-"/>
    <s v="-"/>
    <s v="-"/>
    <s v="-"/>
    <s v="-"/>
  </r>
  <r>
    <s v="DP-ACT_21;Delegatura_de_Puertos;Dirección_de_Promoción_y_Prevención_de_Puertos"/>
    <n v="64"/>
    <s v="PES_Definir"/>
    <s v="OE1"/>
    <s v="Fortalecer la Vigilancia."/>
    <s v="SI"/>
    <s v="1. Campañas de Prevención y Promoción para la formalización."/>
    <s v="PEI"/>
    <s v="PEI_02"/>
    <s v=" 1. Plan Estratégico Institucional - PEI"/>
    <s v="PEI_01 - Campañas de Prevención y Promoción para la formalización."/>
    <s v="DP-E_08"/>
    <s v="2. Campañas de Promoción y Capacitación"/>
    <s v="DP-ACT_21"/>
    <s v="Piloto de Promoción a las infraestructuras no Concesionadas en Muelles y Embarcaderos"/>
    <x v="1"/>
    <x v="1"/>
    <s v="DP-G_02"/>
    <s v="Dirección_de_Promoción_y_Prevención_de_Puertos"/>
    <s v="DP-D_02"/>
    <s v="Director_de_Promoción_y_Prevención_de_Puertos"/>
    <s v="Misionales"/>
    <s v="Financiera"/>
    <s v="Fortalecimiento"/>
    <s v="C-2410-0600-3-0-2410002-02"/>
    <s v="2410002_01"/>
    <n v="88000000"/>
    <m/>
    <s v="MIPG-P_00"/>
    <s v="MIPG-D_00"/>
    <n v="0"/>
    <n v="0"/>
    <n v="0"/>
    <n v="0"/>
    <n v="0"/>
    <n v="0"/>
    <n v="7"/>
    <s v="No. de Requerimientos efectuados a Infraestructuras No Concesionadas / No. de Total de Infraestructuras Plan Piloto"/>
    <s v="POR_DEFINIR"/>
    <d v="2020-02-01T00:00:00"/>
    <d v="2020-12-31T00:00:00"/>
    <n v="2"/>
    <n v="12"/>
    <n v="11.133333333333333"/>
    <s v="Febrero"/>
    <s v="Diciembre"/>
    <s v="II_Trim"/>
    <n v="7.4074074074074068E-3"/>
    <s v="Planeado"/>
    <n v="1"/>
    <n v="5"/>
    <n v="6"/>
    <n v="6"/>
    <n v="7"/>
    <n v="9"/>
    <n v="5"/>
    <n v="5"/>
    <n v="2"/>
    <n v="6"/>
    <n v="3"/>
    <n v="3"/>
    <n v="58"/>
    <s v="Ejecutado"/>
    <n v="0"/>
    <m/>
    <m/>
    <m/>
    <m/>
    <m/>
    <m/>
    <m/>
    <m/>
    <m/>
    <m/>
    <m/>
    <n v="0"/>
    <n v="0"/>
    <n v="1"/>
    <n v="0"/>
    <n v="0"/>
    <n v="0"/>
    <s v="Por Ejecutar"/>
    <s v="Diciembre"/>
    <s v="DP-ACT_21;Delegatura_de_Puertos;Dirección_de_Promoción_y_Prevención_de_Puertos"/>
    <s v=" |202001: Durante el mes de enero no se reporta avance en esta actividad, toda vez que la misma inicia en el mes de febrero. "/>
    <s v="Durante el mes de enero no se reporta avance en esta actividad, toda vez que la misma inicia en el mes de febrero. "/>
    <s v="-"/>
    <s v="-"/>
    <s v="-"/>
    <s v="-"/>
    <s v="-"/>
    <s v="-"/>
    <s v="-"/>
    <s v="-"/>
    <s v="-"/>
    <s v="-"/>
    <s v="-"/>
    <s v="-"/>
  </r>
  <r>
    <s v="DP-ACT_22;Delegatura_de_Puertos;Dirección_de_Promoción_y_Prevención_de_Puertos"/>
    <n v="65"/>
    <s v="PES_Definir"/>
    <s v="OE1"/>
    <s v="Fortalecer la Vigilancia."/>
    <s v="SI"/>
    <s v="10. Plan de Acción Institucional - PAI"/>
    <s v="PAI"/>
    <s v="PAI_10"/>
    <s v="2. Plan de Acción Institucional - PAI"/>
    <s v="PyP_Campañas de Promoción y Capacitación"/>
    <s v="DP-E_08"/>
    <s v="2. Campañas de Promoción y Capacitación"/>
    <s v="DP-ACT_22"/>
    <s v="Manual de Operador Portuaria"/>
    <x v="1"/>
    <x v="1"/>
    <s v="DP-G_02"/>
    <s v="Dirección_de_Promoción_y_Prevención_de_Puertos"/>
    <s v="DP-D_02"/>
    <s v="Director_de_Promoción_y_Prevención_de_Puertos"/>
    <s v="Misionales"/>
    <s v="Financiera"/>
    <s v="Fortalecimiento"/>
    <m/>
    <m/>
    <m/>
    <m/>
    <s v="MIPG-P_00"/>
    <s v="MIPG-D_00"/>
    <n v="0"/>
    <n v="0"/>
    <n v="0"/>
    <n v="0"/>
    <n v="0"/>
    <n v="0"/>
    <n v="1"/>
    <s v="% Avance de Elaboración de Manual Portuario"/>
    <s v="POR_DEFINIR"/>
    <d v="2020-02-01T00:00:00"/>
    <d v="2020-12-31T00:00:00"/>
    <n v="2"/>
    <n v="12"/>
    <n v="11.133333333333333"/>
    <s v="Febrero"/>
    <s v="Diciembre"/>
    <s v="II_Trim"/>
    <n v="2.8571428571428571E-3"/>
    <s v="Planeado"/>
    <n v="0"/>
    <n v="0"/>
    <n v="0"/>
    <n v="0"/>
    <n v="0"/>
    <n v="0"/>
    <n v="0"/>
    <n v="0"/>
    <n v="0"/>
    <n v="0"/>
    <n v="0"/>
    <n v="0"/>
    <n v="0"/>
    <s v="Ejecutado"/>
    <n v="0"/>
    <m/>
    <m/>
    <m/>
    <m/>
    <m/>
    <m/>
    <m/>
    <m/>
    <m/>
    <m/>
    <m/>
    <n v="0"/>
    <n v="0"/>
    <n v="0"/>
    <n v="0"/>
    <n v="0"/>
    <n v="0"/>
    <n v="0"/>
    <s v="Diciembre"/>
    <s v="DP-ACT_22;Delegatura_de_Puertos;Dirección_de_Promoción_y_Prevención_de_Puertos"/>
    <s v=" |202001: En el mes de Enero no se reporta avance. Este es un lanzamiento que se hará el mes de Marzo con la Dra. Carmen Ligia Valderrama, Superintendente de Transporte. "/>
    <s v="En el mes de Enero no se reporta avance. Este es un lanzamiento que se hará el mes de Marzo con la Dra. Carmen Ligia Valderrama, Superintendente de Transporte. "/>
    <s v="-"/>
    <s v="-"/>
    <s v="-"/>
    <s v="-"/>
    <s v="-"/>
    <s v="-"/>
    <s v="-"/>
    <s v="-"/>
    <s v="-"/>
    <s v="-"/>
    <s v="-"/>
    <s v="-"/>
  </r>
  <r>
    <s v="DP-ACT_23;Delegatura_de_Puertos;Dirección_de_Promoción_y_Prevención_de_Puertos"/>
    <n v="66"/>
    <s v="PES_Definir"/>
    <s v="OE1"/>
    <s v="Fortalecer la Vigilancia."/>
    <s v="SI"/>
    <s v="10. Plan de Acción Institucional - PAI"/>
    <s v="PAI"/>
    <s v="PAI_10"/>
    <s v="2. Plan de Acción Institucional - PAI"/>
    <s v="PyP_Campañas de Promoción y Capacitación"/>
    <s v="DP-E_08"/>
    <s v="2. Campañas de Promoción y Capacitación"/>
    <s v="DP-ACT_23"/>
    <s v="Cartilla de Operación Fluvial"/>
    <x v="1"/>
    <x v="1"/>
    <s v="DP-G_02"/>
    <s v="Dirección_de_Promoción_y_Prevención_de_Puertos"/>
    <s v="DP-D_02"/>
    <s v="Director_de_Promoción_y_Prevención_de_Puertos"/>
    <s v="Misionales"/>
    <s v="Financiera"/>
    <s v="Fortalecimiento"/>
    <m/>
    <m/>
    <m/>
    <m/>
    <s v="MIPG-P_00"/>
    <s v="MIPG-D_00"/>
    <n v="0"/>
    <n v="0"/>
    <n v="0"/>
    <n v="0"/>
    <n v="0"/>
    <n v="0"/>
    <n v="1"/>
    <s v="% Avance de Cartilla de Operación Fluvial"/>
    <s v="POR_DEFINIR"/>
    <d v="2020-02-01T00:00:00"/>
    <d v="2020-12-31T00:00:00"/>
    <n v="2"/>
    <n v="12"/>
    <n v="11.133333333333333"/>
    <s v="Febrero"/>
    <s v="Diciembre"/>
    <s v="II_Trim"/>
    <n v="2.8571428571428571E-3"/>
    <s v="Planeado"/>
    <n v="0"/>
    <n v="0"/>
    <n v="0"/>
    <n v="0"/>
    <n v="0"/>
    <n v="0"/>
    <n v="0"/>
    <n v="0"/>
    <n v="0"/>
    <n v="0"/>
    <n v="0"/>
    <n v="0"/>
    <n v="0"/>
    <s v="Ejecutado"/>
    <n v="0"/>
    <m/>
    <m/>
    <m/>
    <m/>
    <m/>
    <m/>
    <m/>
    <m/>
    <m/>
    <m/>
    <m/>
    <n v="0"/>
    <n v="0"/>
    <n v="0"/>
    <n v="0"/>
    <n v="0"/>
    <n v="0"/>
    <n v="0"/>
    <s v="Diciembre"/>
    <s v="DP-ACT_23;Delegatura_de_Puertos;Dirección_de_Promoción_y_Prevención_de_Puertos"/>
    <s v=" |202001: No se reporta avance, el lanzamiento de la misma se realizara en el mes de Marzo. "/>
    <s v="No se reporta avance, el lanzamiento de la misma se realizara en el mes de Marzo. "/>
    <s v="-"/>
    <s v="-"/>
    <s v="-"/>
    <s v="-"/>
    <s v="-"/>
    <s v="-"/>
    <s v="-"/>
    <s v="-"/>
    <s v="-"/>
    <s v="-"/>
    <s v="-"/>
    <s v="-"/>
  </r>
  <r>
    <s v="DP-ACT_24;Delegatura_de_Puertos;Dirección_de_Promoción_y_Prevención_de_Puertos"/>
    <n v="67"/>
    <s v="PES_Definir"/>
    <s v="OE1"/>
    <s v="Fortalecer la Vigilancia."/>
    <s v="SI"/>
    <s v="10. Plan de Acción Institucional - PAI"/>
    <s v="PAI"/>
    <s v="PAI_10"/>
    <s v="2. Plan de Acción Institucional - PAI"/>
    <s v="PyP_Campañas de Promoción y Capacitación"/>
    <s v="DP-E_08"/>
    <s v="2. Campañas de Promoción y Capacitación"/>
    <s v="DP-ACT_24"/>
    <s v="Realizar Operativos de inspección "/>
    <x v="1"/>
    <x v="1"/>
    <s v="DP-G_02"/>
    <s v="Dirección_de_Promoción_y_Prevención_de_Puertos"/>
    <s v="DP-D_02"/>
    <s v="Director_de_Promoción_y_Prevención_de_Puertos"/>
    <s v="Misionales"/>
    <s v="Financiera"/>
    <s v="Funcionamiento"/>
    <m/>
    <m/>
    <m/>
    <m/>
    <s v="MIPG-P_00"/>
    <s v="MIPG-D_00"/>
    <n v="0"/>
    <n v="0"/>
    <n v="0"/>
    <n v="0"/>
    <n v="0"/>
    <n v="0"/>
    <n v="40"/>
    <s v="No. Operativos de Inspección"/>
    <s v="POR_DEFINIR"/>
    <d v="2020-02-28T00:00:00"/>
    <d v="2020-03-30T00:00:00"/>
    <n v="2"/>
    <n v="3"/>
    <n v="1.0333333333333334"/>
    <s v="Febrero"/>
    <s v="Marzo"/>
    <s v="II_Trim"/>
    <n v="2.8571428571428571E-3"/>
    <s v="Planeado"/>
    <n v="1"/>
    <n v="5"/>
    <n v="6"/>
    <n v="6"/>
    <n v="7"/>
    <n v="9"/>
    <n v="5"/>
    <n v="5"/>
    <n v="2"/>
    <n v="6"/>
    <n v="3"/>
    <n v="3"/>
    <n v="58"/>
    <s v="Ejecutado"/>
    <n v="1"/>
    <m/>
    <m/>
    <m/>
    <m/>
    <m/>
    <m/>
    <m/>
    <m/>
    <m/>
    <m/>
    <m/>
    <n v="1"/>
    <n v="1.7241379310344827E-2"/>
    <n v="1"/>
    <n v="1"/>
    <n v="4.9261083743842361E-5"/>
    <n v="2.8571428571428571E-3"/>
    <n v="0"/>
    <s v="Marzo"/>
    <s v="DP-ACT_24;Delegatura_de_Puertos;Dirección_de_Promoción_y_Prevención_de_Puertos"/>
    <s v=" |202001: Se realizó1  Operativo de Inspección a Guatapé los días 05 y 06 de enero de 2020. Corresponde a un 1,72% de cumplimiento. "/>
    <s v="Se realizó1  Operativo de Inspección a Guatapé los días 05 y 06 de enero de 2020. Corresponde a un 1,72% de cumplimiento. "/>
    <s v="-"/>
    <s v="-"/>
    <s v="-"/>
    <s v="-"/>
    <s v="-"/>
    <s v="-"/>
    <s v="-"/>
    <s v="-"/>
    <s v="-"/>
    <s v="-"/>
    <s v="-"/>
    <s v="-"/>
  </r>
  <r>
    <s v="DP-ACT_25;Delegatura_de_Puertos;Dirección_de_Promoción_y_Prevención_de_Puertos"/>
    <n v="68"/>
    <s v="PES_Definir"/>
    <s v="OE1"/>
    <s v="Fortalecer la Vigilancia."/>
    <s v="SI"/>
    <s v="10. Plan de Acción Institucional - PAI"/>
    <s v="PAI"/>
    <s v="PAI_10"/>
    <s v="2. Plan de Acción Institucional - PAI"/>
    <s v="PyP_Campañas de Promoción y Capacitación"/>
    <s v="DP-E_08"/>
    <s v="2. Campañas de Promoción y Capacitación"/>
    <s v="DP-ACT_25"/>
    <s v="Realizar Reunión y/o Mesa de Trabajo"/>
    <x v="1"/>
    <x v="1"/>
    <s v="DP-G_02"/>
    <s v="Dirección_de_Promoción_y_Prevención_de_Puertos"/>
    <s v="DP-D_02"/>
    <s v="Director_de_Promoción_y_Prevención_de_Puertos"/>
    <s v="Misionales"/>
    <s v="Financiera"/>
    <s v="Funcionamiento"/>
    <m/>
    <m/>
    <m/>
    <m/>
    <s v="MIPG-P_00"/>
    <s v="MIPG-D_00"/>
    <n v="0"/>
    <n v="0"/>
    <n v="0"/>
    <n v="0"/>
    <n v="0"/>
    <n v="0"/>
    <n v="4"/>
    <s v="No. Reuniones y/o Mesas de Trabajo"/>
    <s v="POR_DEFINIR"/>
    <d v="2020-02-28T00:00:00"/>
    <d v="2020-03-30T00:00:00"/>
    <n v="2"/>
    <n v="3"/>
    <n v="1.0333333333333334"/>
    <s v="Febrero"/>
    <s v="Marzo"/>
    <s v="II_Trim"/>
    <n v="2.8571428571428571E-3"/>
    <s v="Planeado"/>
    <n v="1"/>
    <n v="0"/>
    <n v="2"/>
    <n v="1"/>
    <n v="0"/>
    <n v="1"/>
    <n v="1"/>
    <n v="0"/>
    <n v="0"/>
    <n v="0"/>
    <n v="0"/>
    <n v="0"/>
    <n v="6"/>
    <s v="Ejecutado"/>
    <n v="1"/>
    <m/>
    <m/>
    <m/>
    <m/>
    <m/>
    <m/>
    <m/>
    <m/>
    <m/>
    <m/>
    <m/>
    <n v="1"/>
    <n v="0.16666666666666666"/>
    <n v="1"/>
    <n v="1"/>
    <n v="4.7619047619047619E-4"/>
    <n v="2.8571428571428571E-3"/>
    <n v="0"/>
    <s v="Marzo"/>
    <s v="DP-ACT_25;Delegatura_de_Puertos;Dirección_de_Promoción_y_Prevención_de_Puertos"/>
    <s v=" |202001: Se realizó reunión se seguimiento a compromisos de la Mesa de Trabajo Sectorial de Buenaventura el 28 de enero de 2020."/>
    <s v="Se realizó reunión se seguimiento a compromisos de la Mesa de Trabajo Sectorial de Buenaventura el 28 de enero de 2020."/>
    <s v="-"/>
    <s v="-"/>
    <s v="-"/>
    <s v="-"/>
    <s v="-"/>
    <s v="-"/>
    <s v="-"/>
    <s v="-"/>
    <s v="-"/>
    <s v="-"/>
    <s v="-"/>
    <s v="-"/>
  </r>
  <r>
    <s v="DP-ACT_26;Delegatura_de_Puertos;Dirección_de_Promoción_y_Prevención_de_Puertos"/>
    <n v="69"/>
    <s v="PES_Definir"/>
    <s v="OE1"/>
    <s v="Fortalecer la Vigilancia."/>
    <s v="SI"/>
    <s v="10. Plan de Acción Institucional - PAI"/>
    <s v="PAI"/>
    <s v="PAI_10"/>
    <s v="2. Plan de Acción Institucional - PAI"/>
    <s v="PyP_Campañas de Promoción y Capacitación"/>
    <s v="DP-E_08"/>
    <s v="2. Campañas de Promoción y Capacitación"/>
    <s v="DP-ACT_26"/>
    <s v="Realizar Eventos de Promoción y Prevención"/>
    <x v="1"/>
    <x v="1"/>
    <s v="DP-G_02"/>
    <s v="Dirección_de_Promoción_y_Prevención_de_Puertos"/>
    <s v="DP-D_02"/>
    <s v="Director_de_Promoción_y_Prevención_de_Puertos"/>
    <s v="Misionales"/>
    <s v="Financiera"/>
    <s v="Funcionamiento"/>
    <m/>
    <m/>
    <m/>
    <m/>
    <s v="MIPG-P_00"/>
    <s v="MIPG-D_00"/>
    <n v="0"/>
    <n v="0"/>
    <n v="0"/>
    <n v="0"/>
    <n v="0"/>
    <n v="0"/>
    <n v="6"/>
    <s v="No. Eventos de Promoción"/>
    <s v="POR_DEFINIR"/>
    <d v="2020-02-28T00:00:00"/>
    <d v="2020-03-30T00:00:00"/>
    <n v="2"/>
    <n v="3"/>
    <n v="1.0333333333333334"/>
    <s v="Febrero"/>
    <s v="Marzo"/>
    <s v="II_Trim"/>
    <n v="2.8571428571428571E-3"/>
    <s v="Planeado"/>
    <n v="0"/>
    <n v="0"/>
    <n v="1"/>
    <n v="2"/>
    <n v="1"/>
    <n v="0"/>
    <n v="1"/>
    <n v="1"/>
    <n v="3"/>
    <n v="1"/>
    <n v="0"/>
    <n v="0"/>
    <n v="10"/>
    <s v="Ejecutado"/>
    <n v="0"/>
    <m/>
    <m/>
    <m/>
    <m/>
    <m/>
    <m/>
    <m/>
    <m/>
    <m/>
    <m/>
    <m/>
    <n v="0"/>
    <n v="0"/>
    <n v="0"/>
    <n v="0"/>
    <n v="0"/>
    <n v="0"/>
    <n v="0"/>
    <s v="Marzo"/>
    <s v="DP-ACT_26;Delegatura_de_Puertos;Dirección_de_Promoción_y_Prevención_de_Puertos"/>
    <s v=" |202001: No se realizaron eventos de Promocion y Prevención en enero. "/>
    <s v="No se realizaron eventos de Promocion y Prevención en enero. "/>
    <s v="-"/>
    <s v="-"/>
    <s v="-"/>
    <s v="-"/>
    <s v="-"/>
    <s v="-"/>
    <s v="-"/>
    <s v="-"/>
    <s v="-"/>
    <s v="-"/>
    <s v="-"/>
    <s v="-"/>
  </r>
  <r>
    <s v="DP-ACT_27;Delegatura_de_Puertos;Dirección_de_Promoción_y_Prevención_de_Puertos"/>
    <n v="70"/>
    <s v="PES_Definir"/>
    <s v="OE1"/>
    <s v="Fortalecer la Vigilancia."/>
    <s v="SI"/>
    <s v="10. Plan de Acción Institucional - PAI"/>
    <s v="PAI"/>
    <s v="PAI_10"/>
    <s v="2. Plan de Acción Institucional - PAI"/>
    <s v="PyP_Campañas de Promoción y Capacitación"/>
    <s v="DP-E_08"/>
    <s v="2. Campañas de Promoción y Capacitación"/>
    <s v="DP-ACT_27"/>
    <s v="Generación de Insumos para Campañas de Promoción y Capacitación."/>
    <x v="1"/>
    <x v="1"/>
    <s v="DP-G_02"/>
    <s v="Dirección_de_Promoción_y_Prevención_de_Puertos"/>
    <s v="DP-D_02"/>
    <s v="Director_de_Promoción_y_Prevención_de_Puertos"/>
    <s v="Misionales"/>
    <s v="Financiera"/>
    <s v="Funcionamiento"/>
    <m/>
    <m/>
    <m/>
    <m/>
    <s v="MIPG-P_00"/>
    <s v="MIPG-D_00"/>
    <n v="0"/>
    <n v="0"/>
    <n v="0"/>
    <n v="0"/>
    <n v="0"/>
    <n v="0"/>
    <n v="1"/>
    <s v="No. Contenidos Realizados / No. Contenidos Programadas"/>
    <s v="POR_DEFINIR"/>
    <d v="2020-02-28T00:00:00"/>
    <d v="2020-03-30T00:00:00"/>
    <n v="2"/>
    <n v="3"/>
    <n v="1.0333333333333334"/>
    <s v="Febrero"/>
    <s v="Marzo"/>
    <s v="II_Trim"/>
    <n v="2.8571428571428571E-3"/>
    <s v="Planeado"/>
    <n v="2"/>
    <n v="2"/>
    <n v="1"/>
    <n v="0"/>
    <n v="0"/>
    <n v="0"/>
    <n v="0"/>
    <n v="0"/>
    <n v="0"/>
    <n v="0"/>
    <n v="0"/>
    <n v="0"/>
    <n v="5"/>
    <s v="Ejecutado"/>
    <n v="2"/>
    <m/>
    <m/>
    <m/>
    <m/>
    <m/>
    <m/>
    <m/>
    <m/>
    <m/>
    <m/>
    <m/>
    <n v="2"/>
    <n v="0.4"/>
    <n v="2"/>
    <n v="1"/>
    <n v="1.1428571428571429E-3"/>
    <n v="2.8571428571428571E-3"/>
    <n v="0"/>
    <s v="Marzo"/>
    <s v="DP-ACT_27;Delegatura_de_Puertos;Dirección_de_Promoción_y_Prevención_de_Puertos"/>
    <s v=" |202001: Se elaboraron 02 materiales de apoyo a las capacitaciones, consistentes en la Guía para Prestar de forma práctica y segura el servicio público de Transporte fluvial, así como el video ilustrativo .  "/>
    <s v="Se elaboraron 02 materiales de apoyo a las capacitaciones, consistentes en la Guía para Prestar de forma práctica y segura el servicio público de Transporte fluvial, así como el video ilustrativo .  "/>
    <s v="-"/>
    <s v="-"/>
    <s v="-"/>
    <s v="-"/>
    <s v="-"/>
    <s v="-"/>
    <s v="-"/>
    <s v="-"/>
    <s v="-"/>
    <s v="-"/>
    <s v="-"/>
    <s v="-"/>
  </r>
  <r>
    <s v="DP-ACT_28;Delegatura_de_Puertos;Dirección_de_Promoción_y_Prevención_de_Puertos"/>
    <n v="71"/>
    <s v="PES_Definir"/>
    <s v="OE1"/>
    <s v="Fortalecer la Vigilancia."/>
    <s v="SI"/>
    <s v="10. Plan de Acción Institucional - PAI"/>
    <s v="PAI"/>
    <s v="PAI_10"/>
    <s v="2. Plan de Acción Institucional - PAI"/>
    <s v="PyP_Campañas de Promoción y Capacitación"/>
    <s v="DP-E_08"/>
    <s v="2. Campañas de Promoción y Capacitación"/>
    <s v="DP-ACT_28"/>
    <s v="Generar Alcance y Contenidos para la Realización del 1er Congreso del Sector Transporte."/>
    <x v="1"/>
    <x v="1"/>
    <s v="DP-G_02"/>
    <s v="Dirección_de_Promoción_y_Prevención_de_Puertos"/>
    <s v="DP-D_02"/>
    <s v="Director_de_Promoción_y_Prevención_de_Puertos"/>
    <s v="Misionales"/>
    <s v="Financiera"/>
    <s v="Funcionamiento"/>
    <m/>
    <m/>
    <m/>
    <m/>
    <s v="MIPG-P_00"/>
    <s v="MIPG-D_00"/>
    <n v="0"/>
    <n v="0"/>
    <n v="0"/>
    <n v="0"/>
    <n v="0"/>
    <n v="0"/>
    <n v="1"/>
    <s v="# de actividades realizadas / # de actividades programadas"/>
    <s v="POR_DEFINIR"/>
    <d v="2020-02-28T00:00:00"/>
    <d v="2020-03-30T00:00:00"/>
    <n v="2"/>
    <n v="3"/>
    <n v="1.0333333333333334"/>
    <s v="Febrero"/>
    <s v="Marzo"/>
    <s v="II_Trim"/>
    <n v="2.8571428571428571E-3"/>
    <s v="Planeado"/>
    <n v="0"/>
    <n v="0"/>
    <n v="0"/>
    <n v="1"/>
    <n v="0"/>
    <n v="0"/>
    <n v="0"/>
    <n v="0"/>
    <n v="0"/>
    <n v="0"/>
    <n v="0"/>
    <n v="0"/>
    <n v="1"/>
    <s v="Ejecutado"/>
    <n v="0"/>
    <m/>
    <m/>
    <m/>
    <m/>
    <m/>
    <m/>
    <m/>
    <m/>
    <m/>
    <m/>
    <m/>
    <n v="0"/>
    <n v="0"/>
    <n v="0"/>
    <n v="0"/>
    <n v="0"/>
    <n v="0"/>
    <n v="0"/>
    <s v="Marzo"/>
    <s v="DP-ACT_28;Delegatura_de_Puertos;Dirección_de_Promoción_y_Prevención_de_Puertos"/>
    <s v=" |202001: No se realizaron avances en esta actividad. "/>
    <s v="No se realizaron avances en esta actividad. "/>
    <s v="-"/>
    <s v="-"/>
    <s v="-"/>
    <s v="-"/>
    <s v="-"/>
    <s v="-"/>
    <s v="-"/>
    <s v="-"/>
    <s v="-"/>
    <s v="-"/>
    <s v="-"/>
    <s v="-"/>
  </r>
  <r>
    <s v="DP-ACT_29;Delegatura_de_Puertos;Dirección_de_Promoción_y_Prevención_de_Puertos"/>
    <n v="72"/>
    <s v="PES_Definir"/>
    <s v="OE1"/>
    <s v="Fortalecer la Vigilancia."/>
    <s v="SI"/>
    <s v="10. Plan de Acción Institucional - PAI"/>
    <s v="PAI"/>
    <s v="PAI_10"/>
    <s v="2. Plan de Acción Institucional - PAI"/>
    <s v="PyP_Plan de Prevención"/>
    <s v="DP-E_09"/>
    <s v="3. Planes de Prevención"/>
    <s v="DP-ACT_29"/>
    <s v="Realizar visitas de supervisión"/>
    <x v="1"/>
    <x v="1"/>
    <s v="DP-G_02"/>
    <s v="Dirección_de_Promoción_y_Prevención_de_Puertos"/>
    <s v="DP-D_02"/>
    <s v="Director_de_Promoción_y_Prevención_de_Puertos"/>
    <s v="Misionales"/>
    <s v="Financiera"/>
    <s v="Funcionamiento"/>
    <m/>
    <m/>
    <m/>
    <m/>
    <s v="MIPG-P_00"/>
    <s v="MIPG-D_00"/>
    <n v="0"/>
    <n v="0"/>
    <n v="0"/>
    <n v="0"/>
    <n v="0"/>
    <n v="0"/>
    <n v="210"/>
    <s v="No. De Supervisados con acciones de vigilancia, inspección y/o control / No. de supervisados Programados"/>
    <s v="POR_DEFINIR"/>
    <d v="2020-02-01T00:00:00"/>
    <d v="2020-12-30T00:00:00"/>
    <n v="2"/>
    <n v="12"/>
    <n v="11.1"/>
    <s v="Febrero"/>
    <s v="Diciembre"/>
    <s v="IV_Trim"/>
    <n v="2.8571428571428571E-3"/>
    <s v="Planeado"/>
    <n v="2"/>
    <n v="0"/>
    <n v="7"/>
    <n v="3"/>
    <n v="4"/>
    <n v="3"/>
    <n v="3"/>
    <n v="6"/>
    <n v="4"/>
    <n v="7"/>
    <n v="6"/>
    <n v="5"/>
    <n v="50"/>
    <s v="Ejecutado"/>
    <n v="0"/>
    <m/>
    <m/>
    <m/>
    <m/>
    <m/>
    <m/>
    <m/>
    <m/>
    <m/>
    <m/>
    <m/>
    <n v="0"/>
    <n v="0"/>
    <n v="2"/>
    <n v="0"/>
    <n v="0"/>
    <n v="0"/>
    <n v="0"/>
    <s v="Diciembre"/>
    <s v="DP-ACT_29;Delegatura_de_Puertos;Dirección_de_Promoción_y_Prevención_de_Puertos"/>
    <s v=" |202001: En el mes de enero no se realizaron visitas de supervisión. "/>
    <s v="En el mes de enero no se realizaron visitas de supervisión. "/>
    <s v="-"/>
    <s v="-"/>
    <s v="-"/>
    <s v="-"/>
    <s v="-"/>
    <s v="-"/>
    <s v="-"/>
    <s v="-"/>
    <s v="-"/>
    <s v="-"/>
    <s v="-"/>
    <s v="-"/>
  </r>
  <r>
    <s v="DP-ACT_30;Delegatura_de_Puertos;Dirección_de_Promoción_y_Prevención_de_Puertos"/>
    <n v="73"/>
    <s v="PES_Definir"/>
    <s v="OE1"/>
    <s v="Fortalecer la Vigilancia."/>
    <s v="SI"/>
    <s v="10. Plan de Acción Institucional - PAI"/>
    <s v="PAI"/>
    <s v="PAI_10"/>
    <s v="2. Plan de Acción Institucional - PAI"/>
    <s v="PyP_Plan de Prevención"/>
    <s v="DP-E_09"/>
    <s v="3. Planes de Prevención"/>
    <s v="DP-ACT_30"/>
    <s v="Realizar visitas de supervisión Extraordinaria"/>
    <x v="1"/>
    <x v="1"/>
    <s v="DP-G_02"/>
    <s v="Dirección_de_Promoción_y_Prevención_de_Puertos"/>
    <s v="DP-D_02"/>
    <s v="Director_de_Promoción_y_Prevención_de_Puertos"/>
    <s v="Misionales"/>
    <s v="Financiera"/>
    <s v="Funcionamiento"/>
    <m/>
    <m/>
    <m/>
    <m/>
    <s v="MIPG-P_00"/>
    <s v="MIPG-D_00"/>
    <n v="0"/>
    <n v="0"/>
    <n v="0"/>
    <n v="0"/>
    <n v="0"/>
    <n v="0"/>
    <n v="1"/>
    <s v="No. De Supervisados con acciones de vigilancia, inspección y/o control"/>
    <s v="POR_DEFINIR"/>
    <d v="2020-02-01T00:00:00"/>
    <d v="2020-12-30T00:00:00"/>
    <n v="2"/>
    <n v="12"/>
    <n v="11.1"/>
    <s v="Febrero"/>
    <s v="Diciembre"/>
    <s v="IV_Trim"/>
    <n v="2.8571428571428571E-3"/>
    <s v="Planeado"/>
    <n v="3"/>
    <n v="0"/>
    <n v="0"/>
    <n v="0"/>
    <n v="0"/>
    <n v="0"/>
    <n v="0"/>
    <n v="0"/>
    <n v="0"/>
    <n v="0"/>
    <n v="0"/>
    <n v="0"/>
    <n v="3"/>
    <s v="Ejecutado"/>
    <n v="3"/>
    <m/>
    <m/>
    <m/>
    <m/>
    <m/>
    <m/>
    <m/>
    <m/>
    <m/>
    <m/>
    <m/>
    <n v="3"/>
    <n v="1"/>
    <n v="3"/>
    <n v="1"/>
    <n v="2.8571428571428571E-3"/>
    <n v="2.8571428571428571E-3"/>
    <n v="0"/>
    <n v="0"/>
    <s v="DP-ACT_30;Delegatura_de_Puertos;Dirección_de_Promoción_y_Prevención_de_Puertos"/>
    <s v=" |202001: Se realizaron 3 visitas de inspección extraordinarias a  Instalaciones Portuarias. "/>
    <s v="Se realizaron 3 visitas de inspección extraordinarias a  Instalaciones Portuarias. "/>
    <s v="-"/>
    <s v="-"/>
    <s v="-"/>
    <s v="-"/>
    <s v="-"/>
    <s v="-"/>
    <s v="-"/>
    <s v="-"/>
    <s v="-"/>
    <s v="-"/>
    <s v="-"/>
    <s v="-"/>
  </r>
  <r>
    <s v="DP-ACT_31;Delegatura_de_Puertos;Dirección_de_Promoción_y_Prevención_de_Puertos"/>
    <n v="74"/>
    <s v="PES_Definir"/>
    <s v="OE1"/>
    <s v="Fortalecer la Vigilancia."/>
    <s v="SI"/>
    <s v="10. Plan de Acción Institucional - PAI"/>
    <s v="PAI"/>
    <s v="PAI_10"/>
    <s v="2. Plan de Acción Institucional - PAI"/>
    <s v="PyP_Actualización Registro de vigilados"/>
    <s v="DP-E_10"/>
    <s v="4. Actualización Registro de vigilados"/>
    <s v="DP-ACT_31"/>
    <s v="Reporte de Registros de Vigilados Modificados y/o Actualizados en el sistema VIGIA"/>
    <x v="1"/>
    <x v="1"/>
    <s v="DP-G_02"/>
    <s v="Dirección_de_Promoción_y_Prevención_de_Puertos"/>
    <s v="DP-D_02"/>
    <s v="Director_de_Promoción_y_Prevención_de_Puertos"/>
    <s v="Misionales"/>
    <s v="Financiera"/>
    <s v="Funcionamiento"/>
    <m/>
    <m/>
    <m/>
    <m/>
    <s v="MIPG-P_00"/>
    <s v="MIPG-D_00"/>
    <n v="0"/>
    <n v="0"/>
    <n v="0"/>
    <n v="0"/>
    <n v="0"/>
    <n v="0"/>
    <n v="6"/>
    <s v="Reporte bimestral de supervisados Actualizados"/>
    <s v="POR_DEFINIR"/>
    <d v="2020-02-28T00:00:00"/>
    <d v="2020-03-30T00:00:00"/>
    <n v="2"/>
    <n v="3"/>
    <n v="1.0333333333333334"/>
    <s v="Febrero"/>
    <s v="Marzo"/>
    <s v="II_Trim"/>
    <n v="2.8571428571428571E-3"/>
    <s v="Planeado"/>
    <n v="0"/>
    <n v="1"/>
    <n v="0"/>
    <n v="1"/>
    <n v="0"/>
    <n v="1"/>
    <n v="0"/>
    <n v="1"/>
    <n v="0"/>
    <n v="1"/>
    <n v="0"/>
    <n v="1"/>
    <n v="6"/>
    <s v="Ejecutado"/>
    <n v="0"/>
    <m/>
    <m/>
    <m/>
    <m/>
    <m/>
    <m/>
    <m/>
    <m/>
    <m/>
    <m/>
    <m/>
    <n v="0"/>
    <n v="0"/>
    <n v="0"/>
    <n v="0"/>
    <n v="0"/>
    <n v="0"/>
    <n v="0"/>
    <s v="Marzo"/>
    <s v="DP-ACT_31;Delegatura_de_Puertos;Dirección_de_Promoción_y_Prevención_de_Puertos"/>
    <s v=" |202001: No se registran avances en el mes de Enero, toda vez que el entregable es un informe bimensual, el entregable es para febrero. "/>
    <s v="No se registran avances en el mes de Enero, toda vez que el entregable es un informe bimensual, el entregable es para febrero. "/>
    <s v="-"/>
    <s v="-"/>
    <s v="-"/>
    <s v="-"/>
    <s v="-"/>
    <s v="-"/>
    <s v="-"/>
    <s v="-"/>
    <s v="-"/>
    <s v="-"/>
    <s v="-"/>
    <s v="-"/>
  </r>
  <r>
    <s v="DP-ACT_32;Delegatura_de_Puertos;Dirección_de_Promoción_y_Prevención_de_Puertos"/>
    <n v="75"/>
    <s v="PES_Definir"/>
    <s v="OE1"/>
    <s v="Fortalecer la Vigilancia."/>
    <s v="SI"/>
    <s v="10. Plan de Acción Institucional - PAI"/>
    <s v="PAI"/>
    <s v="PAI_10"/>
    <s v="2. Plan de Acción Institucional - PAI"/>
    <s v="PyP_Actualización Registro de vigilados"/>
    <s v="DP-E_10"/>
    <s v="4. Actualización Registro de vigilados"/>
    <s v="DP-ACT_32"/>
    <s v="Desarrollar registros administrativos obligatorios - Portuarios"/>
    <x v="1"/>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10"/>
    <n v="0"/>
    <n v="0"/>
    <n v="0"/>
    <n v="0"/>
    <n v="0"/>
    <n v="0"/>
    <n v="0"/>
    <n v="0"/>
    <n v="0"/>
    <n v="0"/>
    <n v="0"/>
    <n v="10"/>
    <s v="Ejecutado"/>
    <n v="10"/>
    <m/>
    <m/>
    <m/>
    <m/>
    <m/>
    <m/>
    <m/>
    <m/>
    <m/>
    <m/>
    <m/>
    <n v="10"/>
    <n v="1"/>
    <n v="10"/>
    <n v="1"/>
    <n v="2.8571428571428571E-3"/>
    <n v="2.8571428571428571E-3"/>
    <n v="0"/>
    <n v="0"/>
    <s v="DP-ACT_32;Delegatura_de_Puertos;Dirección_de_Promoción_y_Prevención_de_Puertos"/>
    <s v=" |202001: 10 aprobaciones de registro de Operador Portuario.  (Este reporte es por demanda), se puede evidenciar en el Inteligencia de Negocios. "/>
    <s v="10 aprobaciones de registro de Operador Portuario.  (Este reporte es por demanda), se puede evidenciar en el Inteligencia de Negocios. "/>
    <s v="-"/>
    <s v="-"/>
    <s v="-"/>
    <s v="-"/>
    <s v="-"/>
    <s v="-"/>
    <s v="-"/>
    <s v="-"/>
    <s v="-"/>
    <s v="-"/>
    <s v="-"/>
    <s v="-"/>
  </r>
  <r>
    <s v="DP-ACT_33;Delegatura_de_Puertos;Dirección_de_Promoción_y_Prevención_de_Puertos"/>
    <n v="76"/>
    <s v="PES_Definir"/>
    <s v="OE1"/>
    <s v="Fortalecer la Vigilancia."/>
    <s v="SI"/>
    <s v="10. Plan de Acción Institucional - PAI"/>
    <s v="PAI"/>
    <s v="PAI_10"/>
    <s v="2. Plan de Acción Institucional - PAI"/>
    <s v="PyP_Vigilancia Subjetiva"/>
    <s v="DP-E_11"/>
    <s v="5. Vigilancia Subjetiva"/>
    <s v="DP-ACT_33"/>
    <s v="Elaborar Informe Subjetivo"/>
    <x v="1"/>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1"/>
    <n v="1"/>
    <n v="1"/>
    <n v="1"/>
    <n v="1"/>
    <n v="1"/>
    <n v="1"/>
    <n v="1"/>
    <n v="1"/>
    <n v="1"/>
    <n v="1"/>
    <n v="1"/>
    <n v="12"/>
    <s v="Ejecutado"/>
    <n v="0"/>
    <m/>
    <m/>
    <m/>
    <m/>
    <m/>
    <m/>
    <m/>
    <m/>
    <m/>
    <m/>
    <m/>
    <n v="0"/>
    <n v="0"/>
    <n v="1"/>
    <n v="0"/>
    <n v="0"/>
    <n v="0"/>
    <n v="0"/>
    <s v="Marzo"/>
    <s v="DP-ACT_33;Delegatura_de_Puertos;Dirección_de_Promoción_y_Prevención_de_Puertos"/>
    <s v=" |202001: En el mes de enero no hay avances, el formato para entregar está en revisión por parte de los Delegados. "/>
    <s v="En el mes de enero no hay avances, el formato para entregar está en revisión por parte de los Delegados. "/>
    <s v="-"/>
    <s v="-"/>
    <s v="-"/>
    <s v="-"/>
    <s v="-"/>
    <s v="-"/>
    <s v="-"/>
    <s v="-"/>
    <s v="-"/>
    <s v="-"/>
    <s v="-"/>
    <s v="-"/>
  </r>
  <r>
    <s v="DP-ACT_34;Delegatura_de_Puertos;Dirección_de_Promoción_y_Prevención_de_Puertos"/>
    <n v="77"/>
    <s v="PES_Definir"/>
    <s v="OE1"/>
    <s v="Fortalecer la Vigilancia."/>
    <s v="SI"/>
    <s v="10. Plan de Acción Institucional - PAI"/>
    <s v="PAI"/>
    <s v="PAI_10"/>
    <s v="2. Plan de Acción Institucional - PAI"/>
    <s v="PyP_Fusiones, Escisiones y Transformaciones"/>
    <s v="DP-E_12"/>
    <s v="6. Fusiones, Escisiones y Transformaciones"/>
    <s v="DP-ACT_34"/>
    <s v="Pronunciarse de fondo sobre las solicitudes de fusiones, escisiones y transformaciones."/>
    <x v="1"/>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0"/>
    <n v="0"/>
    <n v="0"/>
    <n v="0"/>
    <n v="0"/>
    <n v="0"/>
    <n v="0"/>
    <n v="0"/>
    <n v="0"/>
    <n v="0"/>
    <n v="0"/>
    <n v="0"/>
    <n v="0"/>
    <s v="Ejecutado"/>
    <n v="0"/>
    <m/>
    <m/>
    <m/>
    <m/>
    <m/>
    <m/>
    <m/>
    <m/>
    <m/>
    <m/>
    <m/>
    <n v="0"/>
    <n v="0"/>
    <n v="0"/>
    <n v="1"/>
    <n v="0"/>
    <n v="2.8571428571428571E-3"/>
    <n v="0"/>
    <s v="Marzo"/>
    <s v="DP-ACT_34;Delegatura_de_Puertos;Dirección_de_Promoción_y_Prevención_de_Puertos"/>
    <s v=" |202001: No se recibieron ni tramitaron solicitudes de fusiones, escisiones y transformaciones. "/>
    <s v="No se recibieron ni tramitaron solicitudes de fusiones, escisiones y transformaciones. "/>
    <s v="-"/>
    <s v="-"/>
    <s v="-"/>
    <s v="-"/>
    <s v="-"/>
    <s v="-"/>
    <s v="-"/>
    <s v="-"/>
    <s v="-"/>
    <s v="-"/>
    <s v="-"/>
    <s v="-"/>
  </r>
  <r>
    <s v="DP-ACT_35;Delegatura_de_Puertos;Dirección_de_Promoción_y_Prevención_de_Puertos"/>
    <n v="78"/>
    <s v="PES_Definir"/>
    <s v="OE1"/>
    <s v="Fortalecer la Vigilancia."/>
    <s v="SI"/>
    <s v="10. Plan de Acción Institucional - PAI"/>
    <s v="PAI"/>
    <s v="PAI_10"/>
    <s v="2. Plan de Acción Institucional - PAI"/>
    <s v="PyP_Vigilancia Previa"/>
    <s v="DP-E_13"/>
    <s v="7. Vigilancia Previa"/>
    <s v="DP-ACT_35"/>
    <s v="Disminución Capital"/>
    <x v="1"/>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0"/>
    <n v="0"/>
    <n v="0"/>
    <n v="0"/>
    <n v="0"/>
    <n v="0"/>
    <n v="0"/>
    <n v="0"/>
    <n v="0"/>
    <n v="0"/>
    <n v="0"/>
    <n v="0"/>
    <n v="0"/>
    <s v="Ejecutado"/>
    <n v="0"/>
    <m/>
    <m/>
    <m/>
    <m/>
    <m/>
    <m/>
    <m/>
    <m/>
    <m/>
    <m/>
    <m/>
    <n v="0"/>
    <n v="0"/>
    <n v="0"/>
    <n v="1"/>
    <n v="0"/>
    <n v="2.8571428571428571E-3"/>
    <n v="0"/>
    <s v="Marzo"/>
    <s v="DP-ACT_35;Delegatura_de_Puertos;Dirección_de_Promoción_y_Prevención_de_Puertos"/>
    <s v=" |202001: En el mes de enero no se recibieron solicitudes de Disminución de Capital. "/>
    <s v="En el mes de enero no se recibieron solicitudes de Disminución de Capital. "/>
    <s v="-"/>
    <s v="-"/>
    <s v="-"/>
    <s v="-"/>
    <s v="-"/>
    <s v="-"/>
    <s v="-"/>
    <s v="-"/>
    <s v="-"/>
    <s v="-"/>
    <s v="-"/>
    <s v="-"/>
  </r>
  <r>
    <s v="DP-ACT_36;Delegatura_de_Puertos;Dirección_de_Promoción_y_Prevención_de_Puertos"/>
    <n v="79"/>
    <s v="PES_Definir"/>
    <s v="OE1"/>
    <s v="Fortalecer la Vigilancia."/>
    <s v="SI"/>
    <s v="10. Plan de Acción Institucional - PAI"/>
    <s v="PAI"/>
    <s v="PAI_10"/>
    <s v="2. Plan de Acción Institucional - PAI"/>
    <s v="PyP_Vigilancia Previa"/>
    <s v="DP-E_13"/>
    <s v="7. Vigilancia Previa"/>
    <s v="DP-ACT_36"/>
    <s v="Cálculos Actuariales"/>
    <x v="1"/>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0"/>
    <n v="0"/>
    <n v="0"/>
    <n v="0"/>
    <n v="0"/>
    <n v="0"/>
    <n v="0"/>
    <n v="0"/>
    <n v="0"/>
    <n v="0"/>
    <n v="0"/>
    <n v="0"/>
    <n v="0"/>
    <s v="Ejecutado"/>
    <n v="0"/>
    <m/>
    <m/>
    <m/>
    <m/>
    <m/>
    <m/>
    <m/>
    <m/>
    <m/>
    <m/>
    <m/>
    <n v="0"/>
    <n v="0"/>
    <n v="0"/>
    <n v="1"/>
    <n v="0"/>
    <n v="2.8571428571428571E-3"/>
    <n v="0"/>
    <s v="Marzo"/>
    <s v="DP-ACT_36;Delegatura_de_Puertos;Dirección_de_Promoción_y_Prevención_de_Puertos"/>
    <s v=" |202001: En el mes de enero no se recibieron documentos solicitando revision de calculos actuariales. "/>
    <s v="En el mes de enero no se recibieron documentos solicitando revision de calculos actuariales. "/>
    <s v="-"/>
    <s v="-"/>
    <s v="-"/>
    <s v="-"/>
    <s v="-"/>
    <s v="-"/>
    <s v="-"/>
    <s v="-"/>
    <s v="-"/>
    <s v="-"/>
    <s v="-"/>
    <s v="-"/>
  </r>
  <r>
    <s v="DP-ACT_37;Delegatura_de_Puertos;Dirección_de_Promoción_y_Prevención_de_Puertos"/>
    <n v="80"/>
    <s v="PES_Definir"/>
    <s v="OE1"/>
    <s v="Fortalecer la Vigilancia."/>
    <s v="SI"/>
    <s v="10. Plan de Acción Institucional - PAI"/>
    <s v="PAI"/>
    <s v="PAI_10"/>
    <s v="2. Plan de Acción Institucional - PAI"/>
    <s v="PyP_Vigilancia Previa"/>
    <s v="DP-E_13"/>
    <s v="7. Vigilancia Previa"/>
    <s v="DP-ACT_37"/>
    <s v="Reglamentación de Condiciones Técnicas de Operación - RCTO"/>
    <x v="1"/>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0"/>
    <n v="0"/>
    <n v="0"/>
    <n v="0"/>
    <n v="0"/>
    <n v="0"/>
    <n v="0"/>
    <n v="0"/>
    <n v="0"/>
    <n v="0"/>
    <n v="0"/>
    <n v="0"/>
    <n v="0"/>
    <s v="Ejecutado"/>
    <n v="0"/>
    <m/>
    <m/>
    <m/>
    <m/>
    <m/>
    <m/>
    <m/>
    <m/>
    <m/>
    <m/>
    <m/>
    <n v="0"/>
    <n v="0"/>
    <n v="0"/>
    <n v="1"/>
    <n v="0"/>
    <n v="2.8571428571428571E-3"/>
    <n v="0"/>
    <s v="Marzo"/>
    <s v="DP-ACT_37;Delegatura_de_Puertos;Dirección_de_Promoción_y_Prevención_de_Puertos"/>
    <s v=" |202001: En el mes de enero no se emitieron conceptos favorables sobre Reglamentos de Condiciones Tecnicas de Operación. "/>
    <s v="En el mes de enero no se emitieron conceptos favorables sobre Reglamentos de Condiciones Tecnicas de Operación. "/>
    <s v="-"/>
    <s v="-"/>
    <s v="-"/>
    <s v="-"/>
    <s v="-"/>
    <s v="-"/>
    <s v="-"/>
    <s v="-"/>
    <s v="-"/>
    <s v="-"/>
    <s v="-"/>
    <s v="-"/>
  </r>
  <r>
    <s v="DP-ACT_38;Delegatura_de_Puertos;Dirección_de_Investigaciones_de_Puertos"/>
    <n v="81"/>
    <s v="PES_Definir"/>
    <s v="OE1"/>
    <s v="Fortalecer la Vigilancia."/>
    <s v="SI"/>
    <s v="10. Plan de Acción Institucional - PAI"/>
    <s v="PAI"/>
    <s v="PAI_10"/>
    <s v="2. Plan de Acción Institucional - PAI"/>
    <s v="Gestión_PQRS"/>
    <s v="DP-E_14"/>
    <s v="A. Peticiones, Quejas, Reclamos y Solicitudes."/>
    <s v="DP-ACT_38"/>
    <s v="A. Peticiones, Quejas, Reclamos y Solicitudes."/>
    <x v="1"/>
    <x v="1"/>
    <s v="DP-G_03"/>
    <s v="Dirección_de_Investigaciones_de_Puertos"/>
    <s v="DP-D_03"/>
    <s v="Director_de_Investigaciones_de_Puertos"/>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38;Delegatura_de_Puertos;Dirección_de_Investigaciones_de_Puertos"/>
    <s v=" |202001: En el mes de enero no se recibieron PQR's para investigación. "/>
    <s v="En el mes de enero no se recibieron PQR's para investigación. "/>
    <s v="-"/>
    <s v="-"/>
    <s v="-"/>
    <s v="-"/>
    <s v="-"/>
    <s v="-"/>
    <s v="-"/>
    <s v="-"/>
    <s v="-"/>
    <s v="-"/>
    <s v="-"/>
    <s v="-"/>
  </r>
  <r>
    <s v="DP-ACT_39;Delegatura_de_Puertos;Dirección_de_Investigaciones_de_Puertos"/>
    <n v="82"/>
    <s v="PES_Definir"/>
    <s v="OE1"/>
    <s v="Fortalecer la Vigilancia."/>
    <s v="SI"/>
    <s v="10. Plan de Acción Institucional - PAI"/>
    <s v="PAI"/>
    <s v="PAI_10"/>
    <s v="2. Plan de Acción Institucional - PAI"/>
    <s v="Averiguación_Preliminar"/>
    <s v="DP-E_15"/>
    <s v="B. Resolver Análisis y/o Estudio de Averiguaciones Preliminares"/>
    <s v="DP-ACT_39"/>
    <s v="B. Averiguación Preliminar"/>
    <x v="1"/>
    <x v="1"/>
    <s v="DP-G_03"/>
    <s v="Dirección_de_Investigaciones_de_Puertos"/>
    <s v="DP-D_03"/>
    <s v="Director_de_Investigaciones_de_Puertos"/>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39;Delegatura_de_Puertos;Dirección_de_Investigaciones_de_Puertos"/>
    <s v=" |202001: No se efectuaron averiguaciones preliminares. "/>
    <s v="No se efectuaron averiguaciones preliminares. "/>
    <s v="-"/>
    <s v="-"/>
    <s v="-"/>
    <s v="-"/>
    <s v="-"/>
    <s v="-"/>
    <s v="-"/>
    <s v="-"/>
    <s v="-"/>
    <s v="-"/>
    <s v="-"/>
    <s v="-"/>
  </r>
  <r>
    <s v="DP-ACT_40;Delegatura_de_Puertos;Dirección_de_Investigaciones_de_Puertos"/>
    <n v="83"/>
    <s v="PES_Definir"/>
    <s v="OE1"/>
    <s v="Fortalecer la Vigilancia."/>
    <s v="SI"/>
    <s v="10. Plan de Acción Institucional - PAI"/>
    <s v="PAI"/>
    <s v="PAI_10"/>
    <s v="2. Plan de Acción Institucional - PAI"/>
    <s v="Investigaciones"/>
    <s v="DP-E_16"/>
    <s v="C. Resolver Actuaciones Administrativas dentro del Término - Decreto 2409"/>
    <s v="DP-ACT_40"/>
    <s v="1. INVESTIGACIÓN"/>
    <x v="1"/>
    <x v="1"/>
    <s v="DP-G_03"/>
    <s v="Dirección_de_Investigaciones_de_Puertos"/>
    <s v="DP-D_03"/>
    <s v="Director_de_Investigaciones_de_Puertos"/>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21"/>
    <n v="0"/>
    <n v="0"/>
    <n v="0"/>
    <n v="0"/>
    <n v="0"/>
    <n v="0"/>
    <n v="0"/>
    <n v="0"/>
    <n v="0"/>
    <n v="0"/>
    <n v="0"/>
    <n v="21"/>
    <s v="Ejecutado"/>
    <n v="21"/>
    <m/>
    <m/>
    <m/>
    <m/>
    <m/>
    <m/>
    <m/>
    <m/>
    <m/>
    <m/>
    <m/>
    <n v="21"/>
    <n v="1"/>
    <n v="21"/>
    <n v="1"/>
    <n v="2.8571428571428571E-3"/>
    <n v="2.8571428571428571E-3"/>
    <n v="0"/>
    <n v="0"/>
    <s v="DP-ACT_40;Delegatura_de_Puertos;Dirección_de_Investigaciones_de_Puertos"/>
    <s v=" |202001: En el mes de enero se emitieron 21 actos administrativos deapertura de Investigación. "/>
    <s v="En el mes de enero se emitieron 21 actos administrativos deapertura de Investigación. "/>
    <s v="-"/>
    <s v="-"/>
    <s v="-"/>
    <s v="-"/>
    <s v="-"/>
    <s v="-"/>
    <s v="-"/>
    <s v="-"/>
    <s v="-"/>
    <s v="-"/>
    <s v="-"/>
    <s v="-"/>
  </r>
  <r>
    <s v="DP-ACT_41;Delegatura_de_Puertos;Dirección_de_Investigaciones_de_Puertos"/>
    <n v="84"/>
    <s v="PES_Definir"/>
    <s v="OE1"/>
    <s v="Fortalecer la Vigilancia."/>
    <s v="SI"/>
    <s v="10. Plan de Acción Institucional - PAI"/>
    <s v="PAI"/>
    <s v="PAI_10"/>
    <s v="2. Plan de Acción Institucional - PAI"/>
    <s v="Investigaciones"/>
    <s v="DP-E_16"/>
    <s v="C. Resolver Actuaciones Administrativas dentro del Término - Decreto 2409"/>
    <s v="DP-ACT_41"/>
    <s v="2. ETAPA PROBATORIA"/>
    <x v="1"/>
    <x v="1"/>
    <s v="DP-G_03"/>
    <s v="Dirección_de_Investigaciones_de_Puertos"/>
    <s v="DP-D_03"/>
    <s v="Director_de_Investigaciones_de_Puertos"/>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1;Delegatura_de_Puertos;Dirección_de_Investigaciones_de_Puertos"/>
    <s v=" |202001: No se emitieron actos administrativos pertinentes. "/>
    <s v="No se emitieron actos administrativos pertinentes. "/>
    <s v="-"/>
    <s v="-"/>
    <s v="-"/>
    <s v="-"/>
    <s v="-"/>
    <s v="-"/>
    <s v="-"/>
    <s v="-"/>
    <s v="-"/>
    <s v="-"/>
    <s v="-"/>
    <s v="-"/>
  </r>
  <r>
    <s v="DP-ACT_42;Delegatura_de_Puertos;Dirección_de_Investigaciones_de_Puertos"/>
    <n v="85"/>
    <s v="PES_Definir"/>
    <s v="OE1"/>
    <s v="Fortalecer la Vigilancia."/>
    <s v="SI"/>
    <s v="10. Plan de Acción Institucional - PAI"/>
    <s v="PAI"/>
    <s v="PAI_10"/>
    <s v="2. Plan de Acción Institucional - PAI"/>
    <s v="Investigaciones"/>
    <s v="DP-E_16"/>
    <s v="C. Resolver Actuaciones Administrativas dentro del Término - Decreto 2409"/>
    <s v="DP-ACT_42"/>
    <s v="3. ALEGATOS"/>
    <x v="1"/>
    <x v="1"/>
    <s v="DP-G_03"/>
    <s v="Dirección_de_Investigaciones_de_Puertos"/>
    <s v="DP-D_03"/>
    <s v="Director_de_Investigaciones_de_Puertos"/>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2;Delegatura_de_Puertos;Dirección_de_Investigaciones_de_Puertos"/>
    <s v=" |202001: No se emitieron actos administrativos en este mes. "/>
    <s v="No se emitieron actos administrativos en este mes. "/>
    <s v="-"/>
    <s v="-"/>
    <s v="-"/>
    <s v="-"/>
    <s v="-"/>
    <s v="-"/>
    <s v="-"/>
    <s v="-"/>
    <s v="-"/>
    <s v="-"/>
    <s v="-"/>
    <s v="-"/>
  </r>
  <r>
    <s v="DP-ACT_43;Delegatura_de_Puertos;Dirección_de_Investigaciones_de_Puertos"/>
    <n v="86"/>
    <s v="PES_Definir"/>
    <s v="OE1"/>
    <s v="Fortalecer la Vigilancia."/>
    <s v="SI"/>
    <s v="10. Plan de Acción Institucional - PAI"/>
    <s v="PAI"/>
    <s v="PAI_10"/>
    <s v="2. Plan de Acción Institucional - PAI"/>
    <s v="Investigaciones"/>
    <s v="DP-E_16"/>
    <s v="C. Resolver Actuaciones Administrativas dentro del Término - Decreto 2409"/>
    <s v="DP-ACT_43"/>
    <s v="4. DECISIÓN DE FONDO"/>
    <x v="1"/>
    <x v="1"/>
    <s v="DP-G_03"/>
    <s v="Dirección_de_Investigaciones_de_Puertos"/>
    <s v="DP-D_03"/>
    <s v="Director_de_Investigaciones_de_Puertos"/>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3;Delegatura_de_Puertos;Dirección_de_Investigaciones_de_Puertos"/>
    <s v=" |202001: No se emitieron actos administrativos en el mes de enero. "/>
    <s v="No se emitieron actos administrativos en el mes de enero. "/>
    <s v="-"/>
    <s v="-"/>
    <s v="-"/>
    <s v="-"/>
    <s v="-"/>
    <s v="-"/>
    <s v="-"/>
    <s v="-"/>
    <s v="-"/>
    <s v="-"/>
    <s v="-"/>
    <s v="-"/>
  </r>
  <r>
    <s v="DP-ACT_44;Delegatura_de_Puertos;Dirección_de_Investigaciones_de_Puertos"/>
    <n v="87"/>
    <s v="PES_Definir"/>
    <s v="OE1"/>
    <s v="Fortalecer la Vigilancia."/>
    <s v="SI"/>
    <s v="10. Plan de Acción Institucional - PAI"/>
    <s v="PAI"/>
    <s v="PAI_10"/>
    <s v="2. Plan de Acción Institucional - PAI"/>
    <s v="Investigaciones"/>
    <s v="DP-E_16"/>
    <s v="C. Resolver Actuaciones Administrativas dentro del Término - Decreto 2409"/>
    <s v="DP-ACT_44"/>
    <s v="5. RECURSOS DE REPOSICIÓN"/>
    <x v="1"/>
    <x v="1"/>
    <s v="DP-G_03"/>
    <s v="Dirección_de_Investigaciones_de_Puertos"/>
    <s v="DP-D_03"/>
    <s v="Director_de_Investigaciones_de_Puertos"/>
    <s v="Misionales"/>
    <s v="Financiera"/>
    <s v="Funcionamiento"/>
    <m/>
    <m/>
    <m/>
    <m/>
    <s v="MIPG-P_00"/>
    <s v="MIPG-D_00"/>
    <n v="0"/>
    <n v="0"/>
    <n v="0"/>
    <n v="0"/>
    <n v="0"/>
    <n v="0"/>
    <n v="1"/>
    <s v="No. de Recursos Realizado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4;Delegatura_de_Puertos;Dirección_de_Investigaciones_de_Puertos"/>
    <s v=" |202001: No se emitieron actos administrativos al respecto. "/>
    <s v="No se emitieron actos administrativos al respecto. "/>
    <s v="-"/>
    <s v="-"/>
    <s v="-"/>
    <s v="-"/>
    <s v="-"/>
    <s v="-"/>
    <s v="-"/>
    <s v="-"/>
    <s v="-"/>
    <s v="-"/>
    <s v="-"/>
    <s v="-"/>
  </r>
  <r>
    <s v="DP-ACT_45;Delegatura_de_Puertos;Dirección_de_Investigaciones_de_Puertos"/>
    <n v="88"/>
    <s v="PES_Definir"/>
    <s v="OE1"/>
    <s v="Fortalecer la Vigilancia."/>
    <s v="SI"/>
    <s v="10. Plan de Acción Institucional - PAI"/>
    <s v="PAI"/>
    <s v="PAI_10"/>
    <s v="2. Plan de Acción Institucional - PAI"/>
    <s v="Investigaciones"/>
    <s v="DP-E_16"/>
    <s v="C. Resolver Actuaciones Administrativas dentro del Término - Decreto 2409"/>
    <s v="DP-ACT_45"/>
    <s v="6. REVOCATORIA DIRECTA"/>
    <x v="1"/>
    <x v="1"/>
    <s v="DP-G_03"/>
    <s v="Dirección_de_Investigaciones_de_Puertos"/>
    <s v="DP-D_03"/>
    <s v="Director_de_Investigaciones_de_Puertos"/>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5;Delegatura_de_Puertos;Dirección_de_Investigaciones_de_Puertos"/>
    <s v=" |202001: No se emitieron actos administrativos. "/>
    <s v="No se emitieron actos administrativos. "/>
    <s v="-"/>
    <s v="-"/>
    <s v="-"/>
    <s v="-"/>
    <s v="-"/>
    <s v="-"/>
    <s v="-"/>
    <s v="-"/>
    <s v="-"/>
    <s v="-"/>
    <s v="-"/>
    <s v="-"/>
  </r>
  <r>
    <s v="DPU-ACT_01;Delegatura_de_Protección_al_Usuario;Despacho_del_Delegado_de_Protección_al_Usuario"/>
    <n v="89"/>
    <s v="PES_Definir"/>
    <s v="OE1"/>
    <s v="Fortalecer la Vigilancia."/>
    <s v="SI"/>
    <s v="10. Plan de Acción Institucional - PAI"/>
    <s v="PAI"/>
    <s v="PAI_10"/>
    <s v="2. Plan de Acción Institucional - PAI"/>
    <s v="Seguimiento_Solicitudes"/>
    <s v="DPU-E_01"/>
    <s v="1. Resolver Solicitudes y/o Radicaciones allegadas a la Dependencia"/>
    <s v="DPU-ACT_01"/>
    <s v="1. Derechos de Petición Radicados"/>
    <x v="2"/>
    <x v="2"/>
    <s v="DPU-G_01"/>
    <s v="Despacho_del_Delegado_de_Protección_al_Usuario"/>
    <s v="DPU-D_01"/>
    <s v="Superintendente_Delegado_de_Protección_al_Usuario"/>
    <s v="Misionales"/>
    <s v="Financiera"/>
    <s v="Funcionamiento"/>
    <m/>
    <m/>
    <m/>
    <m/>
    <s v="MIPG-P_00"/>
    <s v="MIPG-D_00"/>
    <n v="0"/>
    <n v="0"/>
    <n v="0"/>
    <n v="0"/>
    <n v="0"/>
    <n v="0"/>
    <n v="1"/>
    <s v=" No. de Solicitudes Gestionadas / No. de Solicitudes Ingresada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01;Delegatura_de_Protección_al_Usuario;Despacho_del_Delegado_de_Protección_al_Usuario"/>
    <s v=" |202001: No hay actividad programada para el periodo reportado"/>
    <s v="No hay actividad programada para el periodo reportado"/>
    <s v="-"/>
    <s v="-"/>
    <s v="-"/>
    <s v="-"/>
    <s v="-"/>
    <s v="-"/>
    <s v="-"/>
    <s v="-"/>
    <s v="-"/>
    <s v="-"/>
    <s v="-"/>
    <s v="-"/>
  </r>
  <r>
    <s v="DPU-ACT_02;Delegatura_de_Protección_al_Usuario;Despacho_del_Delegado_de_Protección_al_Usuario"/>
    <n v="90"/>
    <s v="PES_Definir"/>
    <s v="OE1"/>
    <s v="Fortalecer la Vigilancia."/>
    <s v="SI"/>
    <s v="10. Plan de Acción Institucional - PAI"/>
    <s v="PAI"/>
    <s v="PAI_10"/>
    <s v="2. Plan de Acción Institucional - PAI"/>
    <s v="Investigaciones"/>
    <s v="DPU-E_02"/>
    <s v="2. Resolver Actuaciones Administrativas 2da Instancia - Decreto 2409"/>
    <s v="DPU-ACT_02"/>
    <s v="A. RECURSOS DE APELACIÓN"/>
    <x v="2"/>
    <x v="2"/>
    <s v="DPU-G_01"/>
    <s v="Despacho_del_Delegado_de_Protección_al_Usuario"/>
    <s v="DPU-D_01"/>
    <s v="Superintendente_Delegado_de_Protección_al_Usuario"/>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02;Delegatura_de_Protección_al_Usuario;Despacho_del_Delegado_de_Protección_al_Usuario"/>
    <s v=" |202001: No hay actividad programada para el periodo reportado"/>
    <s v="No hay actividad programada para el periodo reportado"/>
    <s v="-"/>
    <s v="-"/>
    <s v="-"/>
    <s v="-"/>
    <s v="-"/>
    <s v="-"/>
    <s v="-"/>
    <s v="-"/>
    <s v="-"/>
    <s v="-"/>
    <s v="-"/>
    <s v="-"/>
  </r>
  <r>
    <s v="DPU-ACT_03;Delegatura_de_Protección_al_Usuario;Despacho_del_Delegado_de_Protección_al_Usuario"/>
    <n v="91"/>
    <s v="PES_Definir"/>
    <s v="OE1"/>
    <s v="Fortalecer la Vigilancia."/>
    <s v="SI"/>
    <s v="10. Plan de Acción Institucional - PAI"/>
    <s v="PAI"/>
    <s v="PAI_10"/>
    <s v="2. Plan de Acción Institucional - PAI"/>
    <s v="Investigaciones"/>
    <s v="DPU-E_02"/>
    <s v="2. Resolver Actuaciones Administrativas 2da Instancia - Decreto 2409"/>
    <s v="DPU-ACT_03"/>
    <s v="B. RECURSOS DE QUEJA"/>
    <x v="2"/>
    <x v="2"/>
    <s v="DPU-G_01"/>
    <s v="Despacho_del_Delegado_de_Protección_al_Usuario"/>
    <s v="DPU-D_01"/>
    <s v="Superintendente_Delegado_de_Protección_al_Usuario"/>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03;Delegatura_de_Protección_al_Usuario;Despacho_del_Delegado_de_Protección_al_Usuario"/>
    <s v=" |202001: No hay actividad programada para el periodo reportado"/>
    <s v="No hay actividad programada para el periodo reportado"/>
    <s v="-"/>
    <s v="-"/>
    <s v="-"/>
    <s v="-"/>
    <s v="-"/>
    <s v="-"/>
    <s v="-"/>
    <s v="-"/>
    <s v="-"/>
    <s v="-"/>
    <s v="-"/>
    <s v="-"/>
  </r>
  <r>
    <s v="DPU-ACT_04;Delegatura_de_Protección_al_Usuario;Despacho_del_Delegado_de_Protección_al_Usuario"/>
    <n v="92"/>
    <s v="PES_Definir"/>
    <s v="OE1"/>
    <s v="Fortalecer la Vigilancia."/>
    <s v="SI"/>
    <s v="10. Plan de Acción Institucional - PAI"/>
    <s v="PAI"/>
    <s v="PAI_10"/>
    <s v="2. Plan de Acción Institucional - PAI"/>
    <s v="Investigaciones"/>
    <s v="DPU-E_02"/>
    <s v="2. Resolver Actuaciones Administrativas 2da Instancia - Decreto 2409"/>
    <s v="DPU-ACT_04"/>
    <s v="C. REVOCATORIA DIRECTA"/>
    <x v="2"/>
    <x v="2"/>
    <s v="DPU-G_01"/>
    <s v="Despacho_del_Delegado_de_Protección_al_Usuario"/>
    <s v="DPU-D_01"/>
    <s v="Superintendente_Delegado_de_Protección_al_Usuario"/>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04;Delegatura_de_Protección_al_Usuario;Despacho_del_Delegado_de_Protección_al_Usuario"/>
    <s v=" |202001: No hay actividad programada para el periodo reportado"/>
    <s v="No hay actividad programada para el periodo reportado"/>
    <s v="-"/>
    <s v="-"/>
    <s v="-"/>
    <s v="-"/>
    <s v="-"/>
    <s v="-"/>
    <s v="-"/>
    <s v="-"/>
    <s v="-"/>
    <s v="-"/>
    <s v="-"/>
    <s v="-"/>
  </r>
  <r>
    <s v="DPU-ACT_05;Delegatura_de_Protección_al_Usuario;Despacho_del_Delegado_de_Protección_al_Usuario"/>
    <n v="93"/>
    <s v="PES_00"/>
    <s v="OE4"/>
    <s v="Fortalecer la presencia en las regionales."/>
    <s v="SI"/>
    <s v="9. Súper Regiones"/>
    <s v="PEI"/>
    <s v="PEI_09"/>
    <s v=" 1. Plan Estratégico Institucional - PEI"/>
    <s v="PEI_09 - Súper Regiones"/>
    <s v="DPU-E_04"/>
    <s v="3. Efectuar presencia regional"/>
    <s v="DPU-ACT_05"/>
    <s v="1. Efectuar presencia regional"/>
    <x v="2"/>
    <x v="2"/>
    <s v="DPU-G_01"/>
    <s v="Despacho_del_Delegado_de_Protección_al_Usuario"/>
    <s v="DPU-D_01"/>
    <s v="Superintendente_Delegado_de_Protección_al_Usuario"/>
    <s v="Misionales"/>
    <s v="Financiera"/>
    <s v="Funcionamiento"/>
    <m/>
    <m/>
    <m/>
    <m/>
    <s v="MIPG-P_00"/>
    <s v="MIPG-D_00"/>
    <n v="1"/>
    <n v="0.88"/>
    <n v="0.04"/>
    <n v="0.04"/>
    <n v="0.04"/>
    <n v="1"/>
    <n v="28"/>
    <s v=" Presencia en 28 Departamentos "/>
    <s v="POR_DEFINIR"/>
    <d v="2020-01-01T00:00:00"/>
    <d v="2020-08-31T00:00:00"/>
    <n v="1"/>
    <n v="8"/>
    <n v="8.1"/>
    <s v="Enero"/>
    <s v="Agosto"/>
    <s v="III_Trim"/>
    <n v="0.05"/>
    <s v="Planeado"/>
    <n v="0.42000000000000004"/>
    <n v="0"/>
    <n v="0"/>
    <n v="0"/>
    <n v="0"/>
    <n v="0"/>
    <n v="0"/>
    <n v="0"/>
    <n v="0"/>
    <n v="0.14000000000000001"/>
    <n v="0"/>
    <n v="0"/>
    <n v="0.56000000000000005"/>
    <s v="Ejecutado"/>
    <n v="0.28000000000000003"/>
    <m/>
    <m/>
    <m/>
    <m/>
    <m/>
    <m/>
    <m/>
    <m/>
    <m/>
    <m/>
    <m/>
    <n v="0.28000000000000003"/>
    <n v="0.5"/>
    <n v="0.42000000000000004"/>
    <n v="0.66666666666666663"/>
    <n v="2.5000000000000001E-2"/>
    <n v="3.3333333333333333E-2"/>
    <s v="En Tramite"/>
    <s v="Agosto"/>
    <s v="DPU-ACT_05;Delegatura_de_Protección_al_Usuario;Despacho_del_Delegado_de_Protección_al_Usuario"/>
    <s v=" |202001: Apertura de Regional Caldas y Caqueta."/>
    <s v="Apertura de Regional Caldas y Caqueta."/>
    <s v="-"/>
    <s v="-"/>
    <s v="-"/>
    <s v="-"/>
    <s v="-"/>
    <s v="-"/>
    <s v="-"/>
    <s v="-"/>
    <s v="-"/>
    <s v="-"/>
    <s v="-"/>
    <s v="-"/>
  </r>
  <r>
    <s v="DPU-ACT_06;Delegatura_de_Protección_al_Usuario;Despacho_del_Delegado_de_Protección_al_Usuario"/>
    <n v="94"/>
    <s v="PES_00"/>
    <s v="OE4"/>
    <s v="Fortalecer la presencia en las regionales."/>
    <s v="SI"/>
    <s v="9. Súper Regiones"/>
    <s v="PEI"/>
    <s v="PEI_09"/>
    <s v=" 1. Plan Estratégico Institucional - PEI"/>
    <s v="PEI_09 - Súper Regiones"/>
    <s v="DPU-E_04"/>
    <s v="3. Efectuar presencia regional"/>
    <s v="DPU-ACT_06"/>
    <s v="2. Consolidar presencia en oficinas de la ST"/>
    <x v="2"/>
    <x v="2"/>
    <s v="DPU-G_01"/>
    <s v="Despacho_del_Delegado_de_Protección_al_Usuario"/>
    <s v="DPU-D_01"/>
    <s v="Superintendente_Delegado_de_Protección_al_Usuario"/>
    <s v="Misionales"/>
    <s v="Financiera"/>
    <s v="Funcionamiento"/>
    <m/>
    <m/>
    <m/>
    <m/>
    <s v="MIPG-P_00"/>
    <s v="MIPG-D_00"/>
    <n v="1"/>
    <n v="0.88"/>
    <n v="0.04"/>
    <n v="0.04"/>
    <n v="0.04"/>
    <n v="1"/>
    <n v="21"/>
    <s v="No. De Oficinas Aperturadas ST"/>
    <s v="POR_DEFINIR"/>
    <d v="2020-03-01T00:00:00"/>
    <d v="2020-11-30T00:00:00"/>
    <n v="3"/>
    <n v="11"/>
    <n v="9.1333333333333329"/>
    <s v="Marzo"/>
    <s v="Noviembre"/>
    <s v="IV_Trim"/>
    <n v="0.05"/>
    <s v="Planeado"/>
    <n v="0"/>
    <n v="1"/>
    <n v="1"/>
    <n v="1"/>
    <n v="1"/>
    <n v="2"/>
    <n v="0"/>
    <n v="0"/>
    <n v="0"/>
    <n v="0"/>
    <n v="0"/>
    <n v="0"/>
    <n v="6"/>
    <s v="Ejecutado"/>
    <n v="0"/>
    <m/>
    <m/>
    <m/>
    <m/>
    <m/>
    <m/>
    <m/>
    <m/>
    <m/>
    <m/>
    <m/>
    <n v="0"/>
    <n v="0"/>
    <n v="0"/>
    <n v="0"/>
    <n v="0"/>
    <n v="0"/>
    <s v="Por Ejecutar"/>
    <s v="Noviembre"/>
    <s v="DPU-ACT_06;Delegatura_de_Protección_al_Usuario;Despacho_del_Delegado_de_Protección_al_Usuario"/>
    <s v=" |202001: No se tenia programación para el periodo."/>
    <s v="No se tenia programación para el periodo."/>
    <s v="-"/>
    <s v="-"/>
    <s v="-"/>
    <s v="-"/>
    <s v="-"/>
    <s v="-"/>
    <s v="-"/>
    <s v="-"/>
    <s v="-"/>
    <s v="-"/>
    <s v="-"/>
    <s v="-"/>
  </r>
  <r>
    <s v="DPU-ACT_07;Delegatura_de_Protección_al_Usuario;Despacho_del_Delegado_de_Protección_al_Usuario"/>
    <n v="95"/>
    <s v="PES_00"/>
    <s v="OE4"/>
    <s v="Fortalecer la presencia en las regionales."/>
    <s v="SI"/>
    <s v="9. Súper Regiones"/>
    <s v="PEI"/>
    <s v="PEI_09"/>
    <s v=" 1. Plan Estratégico Institucional - PEI"/>
    <s v="PEI_09 - Súper Regiones"/>
    <s v="DPU-E_05"/>
    <s v="4. Fortalecer Regiones y Oficinas Aperturadas por la ST."/>
    <s v="DPU-ACT_07"/>
    <s v="Aumentar de No. De Contratista en ciudades para la Presencia Regional."/>
    <x v="2"/>
    <x v="2"/>
    <s v="DPU-G_01"/>
    <s v="Despacho_del_Delegado_de_Protección_al_Usuario"/>
    <s v="DPU-D_01"/>
    <s v="Superintendente_Delegado_de_Protección_al_Usuario"/>
    <s v="Misionales"/>
    <s v="Financiera"/>
    <s v="Fortalecimiento"/>
    <s v="C-2410-0600-3-0-2410002-02"/>
    <s v="2410002_04"/>
    <n v="2414000000"/>
    <m/>
    <s v="MIPG-P_00"/>
    <s v="MIPG-D_00"/>
    <n v="0"/>
    <n v="0"/>
    <n v="0"/>
    <n v="0"/>
    <n v="0"/>
    <n v="0"/>
    <n v="58"/>
    <s v="No. De Regionales Contratados / No. Regionales Proyectados"/>
    <s v="POR_DEFINIR"/>
    <d v="2020-01-15T00:00:00"/>
    <d v="2020-12-31T00:00:00"/>
    <n v="1"/>
    <n v="12"/>
    <n v="11.7"/>
    <s v="Enero"/>
    <s v="Diciembre"/>
    <s v="IV_Trim"/>
    <n v="0.05"/>
    <s v="Planeado"/>
    <n v="58"/>
    <n v="0"/>
    <n v="0"/>
    <n v="0"/>
    <n v="0"/>
    <n v="0"/>
    <n v="0"/>
    <n v="0"/>
    <n v="0"/>
    <n v="0"/>
    <n v="0"/>
    <n v="0"/>
    <n v="58"/>
    <s v="Ejecutado"/>
    <n v="38"/>
    <m/>
    <m/>
    <m/>
    <m/>
    <m/>
    <m/>
    <m/>
    <m/>
    <m/>
    <m/>
    <m/>
    <n v="38"/>
    <n v="0.65517241379310343"/>
    <n v="58"/>
    <n v="0.65517241379310343"/>
    <n v="3.2758620689655175E-2"/>
    <n v="3.2758620689655175E-2"/>
    <s v="En Tramite"/>
    <s v="Diciembre"/>
    <s v="DPU-ACT_07;Delegatura_de_Protección_al_Usuario;Despacho_del_Delegado_de_Protección_al_Usuario"/>
    <s v=" |202001: Se realizaron 38 nuevos contratos vigencia 2020."/>
    <s v="Se realizaron 38 nuevos contratos vigencia 2020."/>
    <s v="-"/>
    <s v="-"/>
    <s v="-"/>
    <s v="-"/>
    <s v="-"/>
    <s v="-"/>
    <s v="-"/>
    <s v="-"/>
    <s v="-"/>
    <s v="-"/>
    <s v="-"/>
    <s v="-"/>
  </r>
  <r>
    <s v="DPU-ACT_08;Delegatura_de_Protección_al_Usuario;Despacho_del_Delegado_de_Protección_al_Usuario"/>
    <n v="96"/>
    <s v="PES_00"/>
    <s v="OE4"/>
    <s v="Fortalecer la presencia en las regionales."/>
    <s v="SI"/>
    <s v="9. Súper Regiones"/>
    <s v="PEI"/>
    <s v="PEI_09"/>
    <s v=" 1. Plan Estratégico Institucional - PEI"/>
    <s v="PEI_09 - Súper Regiones"/>
    <s v="DPU-E_05"/>
    <s v="4. Fortalecer Regiones y Oficinas Aperturadas por la ST."/>
    <s v="DPU-ACT_08"/>
    <s v="Foro Regional"/>
    <x v="2"/>
    <x v="2"/>
    <s v="DPU-G_01"/>
    <s v="Despacho_del_Delegado_de_Protección_al_Usuario"/>
    <s v="DPU-D_01"/>
    <s v="Superintendente_Delegado_de_Protección_al_Usuario"/>
    <s v="Misionales"/>
    <s v="Financiera"/>
    <s v="Funcionamiento"/>
    <m/>
    <m/>
    <n v="0"/>
    <m/>
    <s v="MIPG-P_00"/>
    <s v="MIPG-D_00"/>
    <n v="0"/>
    <n v="0"/>
    <n v="0"/>
    <n v="0"/>
    <n v="0"/>
    <n v="0"/>
    <n v="1"/>
    <s v="1 Foro Regional Programado "/>
    <s v="POR_DEFINIR"/>
    <d v="2020-01-15T00:00:00"/>
    <d v="2020-12-31T00:00:00"/>
    <n v="1"/>
    <n v="12"/>
    <n v="11.7"/>
    <s v="Enero"/>
    <s v="Diciembre"/>
    <s v="IV_Trim"/>
    <n v="0.05"/>
    <s v="Planeado"/>
    <n v="0"/>
    <n v="0"/>
    <n v="1"/>
    <n v="0"/>
    <n v="0"/>
    <n v="0"/>
    <n v="0"/>
    <n v="0"/>
    <n v="0"/>
    <n v="0"/>
    <n v="0"/>
    <n v="0"/>
    <n v="1"/>
    <s v="Ejecutado"/>
    <n v="0"/>
    <m/>
    <m/>
    <m/>
    <m/>
    <m/>
    <m/>
    <m/>
    <m/>
    <m/>
    <m/>
    <m/>
    <n v="0"/>
    <n v="0"/>
    <n v="0"/>
    <n v="0"/>
    <n v="0"/>
    <n v="0"/>
    <s v="Por Ejecutar"/>
    <s v="Diciembre"/>
    <s v="DPU-ACT_08;Delegatura_de_Protección_al_Usuario;Despacho_del_Delegado_de_Protección_al_Usuario"/>
    <s v=" |202001: No hay actividad programada para el periodo reportado"/>
    <s v="No hay actividad programada para el periodo reportado"/>
    <s v="-"/>
    <s v="-"/>
    <s v="-"/>
    <s v="-"/>
    <s v="-"/>
    <s v="-"/>
    <s v="-"/>
    <s v="-"/>
    <s v="-"/>
    <s v="-"/>
    <s v="-"/>
    <s v="-"/>
  </r>
  <r>
    <s v="DPU-ACT_09;Delegatura_de_Protección_al_Usuario;Grupo_de_Promoción_y_Prevención_de_Protección_al_Usuario"/>
    <n v="97"/>
    <s v="PES_Definir"/>
    <s v="OE1"/>
    <s v="Fortalecer la Vigilancia."/>
    <s v="SI"/>
    <s v="10. Plan de Acción Institucional - PAI"/>
    <s v="PAI"/>
    <s v="PAI_10"/>
    <s v="2. Plan de Acción Institucional - PAI"/>
    <s v="Gestión_PQRS"/>
    <s v="DPU-E_06"/>
    <s v="A. Peticiones, Quejas, Reclamos y Solicitudes."/>
    <s v="DPU-ACT_09"/>
    <s v="A. Peticiones, Quejas, Reclamos y Solicitudes."/>
    <x v="2"/>
    <x v="2"/>
    <s v="DPU-G_02"/>
    <s v="Grupo_de_Promoción_y_Prevención_de_Protección_al_Usuario"/>
    <s v="DPU-D_02"/>
    <s v="Coordinación_de_Promoción_y_Prevención_de_Protección_al_Usuario"/>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PU-ACT_09;Delegatura_de_Protección_al_Usuario;Grupo_de_Promoción_y_Prevención_de_Protección_al_Usuario"/>
    <s v=" |202001: 202001: Oficina_Asesora_Planeación_PAI1. Soportes_PAI_2020_x000a_Base PQR P&amp;P"/>
    <s v="202001: Oficina_Asesora_Planeación_PAI1. Soportes_PAI_2020_x000a_Base PQR P&amp;P"/>
    <s v="-"/>
    <s v="-"/>
    <s v="-"/>
    <s v="-"/>
    <s v="-"/>
    <s v="-"/>
    <s v="-"/>
    <s v="-"/>
    <s v="-"/>
    <s v="-"/>
    <s v="-"/>
    <s v="-"/>
  </r>
  <r>
    <s v="DPU-ACT_10;Delegatura_de_Protección_al_Usuario;Grupo_de_Promoción_y_Prevención_de_Protección_al_Usuario"/>
    <n v="98"/>
    <s v="PES_00"/>
    <s v="OE3"/>
    <s v="Brindar Protección a los Usuarios"/>
    <s v="SI"/>
    <s v="10. Plan de Acción Institucional - PAI"/>
    <s v="PAI"/>
    <s v="PAI_10"/>
    <s v="2. Plan de Acción Institucional - PAI"/>
    <s v="PyP_Divulgación"/>
    <s v="DPU-E_07"/>
    <s v="1. Divulgación"/>
    <s v="DPU-ACT_10"/>
    <s v="Asisitir a sesiones con la ciudadanía, vigilados, organizaciones cívicas y otras entidades"/>
    <x v="2"/>
    <x v="2"/>
    <s v="DPU-G_02"/>
    <s v="Grupo_de_Promoción_y_Prevención_de_Protección_al_Usuario"/>
    <s v="DPU-D_02"/>
    <s v="Coordinación_de_Promoción_y_Prevención_de_Protección_al_Usuario"/>
    <s v="Misionales"/>
    <s v="Financiera"/>
    <s v="Funcionamiento"/>
    <m/>
    <m/>
    <m/>
    <m/>
    <s v="MIPG-P_00"/>
    <s v="MIPG-D_00"/>
    <m/>
    <m/>
    <m/>
    <m/>
    <m/>
    <n v="0"/>
    <n v="12"/>
    <s v="Reporte bimestral de supervisados Actualizados"/>
    <s v="POR_DEFINIR"/>
    <d v="2020-01-01T00:00:00"/>
    <d v="2020-12-15T00:00:00"/>
    <n v="1"/>
    <n v="12"/>
    <n v="11.633333333333333"/>
    <s v="Enero"/>
    <s v="Diciembre"/>
    <s v="IV_Trim"/>
    <n v="0.01"/>
    <s v="Planeado"/>
    <n v="0"/>
    <n v="0"/>
    <n v="0"/>
    <n v="0"/>
    <n v="0"/>
    <n v="0"/>
    <n v="0"/>
    <n v="0"/>
    <n v="0"/>
    <n v="0"/>
    <n v="0"/>
    <n v="0"/>
    <n v="0"/>
    <s v="Ejecutado"/>
    <n v="0"/>
    <m/>
    <m/>
    <m/>
    <m/>
    <m/>
    <m/>
    <m/>
    <m/>
    <m/>
    <m/>
    <m/>
    <n v="0"/>
    <n v="0"/>
    <n v="0"/>
    <n v="1"/>
    <n v="0"/>
    <n v="0.01"/>
    <n v="0"/>
    <s v="Diciembre"/>
    <s v="DPU-ACT_10;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1;Delegatura_de_Protección_al_Usuario;Grupo_de_Promoción_y_Prevención_de_Protección_al_Usuario"/>
    <n v="99"/>
    <s v="PES_00"/>
    <s v="OE3"/>
    <s v="Brindar Protección a los Usuarios"/>
    <s v="SI"/>
    <s v="10. Plan de Acción Institucional - PAI"/>
    <s v="PAI"/>
    <s v="PAI_10"/>
    <s v="2. Plan de Acción Institucional - PAI"/>
    <s v="PyP_Divulgación"/>
    <s v="DPU-E_07"/>
    <s v="1. Divulgación"/>
    <s v="DPU-ACT_11"/>
    <s v="Asistencia a Eventos de Promoción y Prevención - Operativos de Divulgación"/>
    <x v="2"/>
    <x v="2"/>
    <s v="DPU-G_02"/>
    <s v="Grupo_de_Promoción_y_Prevención_de_Protección_al_Usuario"/>
    <s v="DPU-D_02"/>
    <s v="Coordinación_de_Promoción_y_Prevención_de_Protección_al_Usuario"/>
    <s v="Misionales"/>
    <s v="Financiera"/>
    <s v="Funcionamiento"/>
    <m/>
    <m/>
    <m/>
    <m/>
    <s v="MIPG-P_00"/>
    <s v="MIPG-D_00"/>
    <m/>
    <m/>
    <m/>
    <m/>
    <m/>
    <n v="0"/>
    <n v="1"/>
    <s v="# de actividades realizadas / # de actividades programadas"/>
    <s v="POR_DEFINIR"/>
    <d v="2020-01-01T00:00:00"/>
    <d v="2020-12-15T00:00:00"/>
    <n v="1"/>
    <n v="12"/>
    <n v="11.633333333333333"/>
    <s v="Enero"/>
    <s v="Diciembre"/>
    <s v="IV_Trim"/>
    <n v="0.01"/>
    <s v="Planeado"/>
    <n v="0"/>
    <n v="0"/>
    <n v="0"/>
    <n v="0"/>
    <n v="0"/>
    <n v="0"/>
    <n v="0"/>
    <n v="0"/>
    <n v="0"/>
    <n v="0"/>
    <n v="0"/>
    <n v="0"/>
    <n v="0"/>
    <s v="Ejecutado"/>
    <n v="0"/>
    <m/>
    <m/>
    <m/>
    <m/>
    <m/>
    <m/>
    <m/>
    <m/>
    <m/>
    <m/>
    <m/>
    <n v="0"/>
    <n v="0"/>
    <n v="0"/>
    <n v="1"/>
    <n v="0"/>
    <n v="0.01"/>
    <n v="0"/>
    <s v="Diciembre"/>
    <s v="DPU-ACT_11;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2;Delegatura_de_Protección_al_Usuario;Grupo_de_Promoción_y_Prevención_de_Protección_al_Usuario"/>
    <n v="100"/>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s v="DPU-E_08"/>
    <s v="2. Campañas de Promoción y Capacitación"/>
    <s v="DPU-ACT_12"/>
    <s v="Difusión Cartilla - Transporte Terrestre"/>
    <x v="2"/>
    <x v="2"/>
    <s v="DPU-G_02"/>
    <s v="Grupo_de_Promoción_y_Prevención_de_Protección_al_Usuario"/>
    <s v="DPU-D_02"/>
    <s v="Coordinación_de_Promoción_y_Prevención_de_Protección_al_Usuario"/>
    <s v="Misionales"/>
    <s v="Financiera"/>
    <s v="Funcionamiento"/>
    <m/>
    <m/>
    <m/>
    <m/>
    <s v="MIPG-P_00"/>
    <s v="MIPG-D_00"/>
    <n v="1"/>
    <n v="0.34"/>
    <n v="0.33"/>
    <n v="0.33"/>
    <n v="0"/>
    <n v="1"/>
    <n v="0.5"/>
    <s v="No. actividades ejecutadas / No. actividades programadas"/>
    <s v="POR_DEFINIR"/>
    <d v="2020-07-30T00:00:00"/>
    <d v="2020-09-06T00:00:00"/>
    <n v="7"/>
    <n v="9"/>
    <n v="1.2666666666666666"/>
    <s v="Julio"/>
    <s v="Septiembre"/>
    <s v="III_Trim"/>
    <n v="0.05"/>
    <s v="Planeado"/>
    <n v="0"/>
    <n v="0"/>
    <n v="0.5"/>
    <n v="0"/>
    <n v="0"/>
    <n v="0"/>
    <n v="0"/>
    <n v="0"/>
    <n v="0"/>
    <n v="0"/>
    <n v="0"/>
    <n v="0"/>
    <n v="0.5"/>
    <s v="Ejecutado"/>
    <n v="0"/>
    <m/>
    <m/>
    <m/>
    <m/>
    <m/>
    <m/>
    <m/>
    <m/>
    <m/>
    <m/>
    <m/>
    <n v="0"/>
    <n v="0"/>
    <n v="0"/>
    <n v="0"/>
    <n v="0"/>
    <n v="0"/>
    <s v="Por Ejecutar"/>
    <s v="Septiembre"/>
    <s v="DPU-ACT_12;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3;Delegatura_de_Protección_al_Usuario;Grupo_de_Promoción_y_Prevención_de_Protección_al_Usuario"/>
    <n v="101"/>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s v="DPU-E_08"/>
    <s v="2. Campañas de Promoción y Capacitación"/>
    <s v="DPU-ACT_13"/>
    <s v="Difusión Cartilla - Transporte Aéreo"/>
    <x v="2"/>
    <x v="2"/>
    <s v="DPU-G_02"/>
    <s v="Grupo_de_Promoción_y_Prevención_de_Protección_al_Usuario"/>
    <s v="DPU-D_02"/>
    <s v="Coordinación_de_Promoción_y_Prevención_de_Protección_al_Usuario"/>
    <s v="Misionales"/>
    <s v="Financiera"/>
    <s v="Funcionamiento"/>
    <m/>
    <m/>
    <m/>
    <m/>
    <s v="MIPG-P_00"/>
    <s v="MIPG-D_00"/>
    <n v="1"/>
    <n v="0.34"/>
    <n v="0.33"/>
    <n v="0.33"/>
    <n v="0"/>
    <n v="1"/>
    <n v="0.5"/>
    <s v="No. actividades ejecutadas / No. actividades programadas"/>
    <s v="POR_DEFINIR"/>
    <d v="2020-07-30T00:00:00"/>
    <d v="2020-09-06T00:00:00"/>
    <n v="7"/>
    <n v="9"/>
    <n v="1.2666666666666666"/>
    <s v="Julio"/>
    <s v="Septiembre"/>
    <s v="III_Trim"/>
    <n v="0.05"/>
    <s v="Planeado"/>
    <n v="0"/>
    <n v="0"/>
    <n v="0.5"/>
    <n v="0"/>
    <n v="0"/>
    <n v="0"/>
    <n v="0"/>
    <n v="0"/>
    <n v="0"/>
    <n v="0"/>
    <n v="0"/>
    <n v="0"/>
    <n v="0.5"/>
    <s v="Ejecutado"/>
    <n v="0"/>
    <m/>
    <m/>
    <m/>
    <m/>
    <m/>
    <m/>
    <m/>
    <m/>
    <m/>
    <m/>
    <m/>
    <n v="0"/>
    <n v="0"/>
    <n v="0"/>
    <n v="0"/>
    <n v="0"/>
    <n v="0"/>
    <s v="Por Ejecutar"/>
    <s v="Septiembre"/>
    <s v="DPU-ACT_13;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4;Delegatura_de_Protección_al_Usuario;Grupo_de_Promoción_y_Prevención_de_Protección_al_Usuario"/>
    <n v="102"/>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s v="DPU-E_08"/>
    <s v="2. Campañas de Promoción y Capacitación"/>
    <s v="DPU-ACT_14"/>
    <s v="Salida a operación del curso en línea - Transporte Aéreo"/>
    <x v="2"/>
    <x v="2"/>
    <s v="DPU-G_02"/>
    <s v="Grupo_de_Promoción_y_Prevención_de_Protección_al_Usuario"/>
    <s v="DPU-D_02"/>
    <s v="Coordinación_de_Promoción_y_Prevención_de_Protección_al_Usuario"/>
    <s v="Misionales"/>
    <s v="Financiera"/>
    <s v="Funcionamiento"/>
    <m/>
    <m/>
    <m/>
    <m/>
    <s v="MIPG-P_00"/>
    <s v="MIPG-D_00"/>
    <n v="1"/>
    <n v="0.34"/>
    <n v="0.33"/>
    <n v="0.33"/>
    <n v="0"/>
    <n v="1"/>
    <n v="1"/>
    <s v="# de actividades realizadas / # de actividades programadas"/>
    <s v="POR_DEFINIR"/>
    <d v="2020-08-02T00:00:00"/>
    <d v="2020-12-15T00:00:00"/>
    <n v="8"/>
    <n v="12"/>
    <n v="4.5"/>
    <s v="Agosto"/>
    <s v="Diciembre"/>
    <s v="IV_Trim"/>
    <n v="0.05"/>
    <s v="Planeado"/>
    <n v="0"/>
    <n v="0.1"/>
    <n v="0.2"/>
    <n v="0.2"/>
    <n v="0.2"/>
    <n v="0.2"/>
    <n v="0.1"/>
    <n v="0"/>
    <n v="0"/>
    <n v="0"/>
    <n v="0"/>
    <n v="0"/>
    <n v="0.99999999999999989"/>
    <s v="Ejecutado"/>
    <n v="0"/>
    <m/>
    <m/>
    <m/>
    <m/>
    <m/>
    <m/>
    <m/>
    <m/>
    <m/>
    <m/>
    <m/>
    <n v="0"/>
    <n v="0"/>
    <n v="0"/>
    <n v="0"/>
    <n v="0"/>
    <n v="0"/>
    <s v="Por Ejecutar"/>
    <s v="Diciembre"/>
    <s v="DPU-ACT_14;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5;Delegatura_de_Protección_al_Usuario;Grupo_de_Promoción_y_Prevención_de_Protección_al_Usuario"/>
    <n v="103"/>
    <s v="PES_Definir"/>
    <s v="OE3"/>
    <s v="Brindar Protección a los Usuarios"/>
    <s v="SI"/>
    <s v="10. Plan de Acción Institucional - PAI"/>
    <s v="PAI"/>
    <s v="PAI_10"/>
    <s v="2. Plan de Acción Institucional - PAI"/>
    <s v="PyP_Campañas de Promoción y Capacitación"/>
    <s v="DPU-E_08"/>
    <s v="2. Campañas de Promoción y Capacitación"/>
    <s v="DPU-ACT_15"/>
    <s v="Capacitaciones de Protección a Usuarios."/>
    <x v="2"/>
    <x v="2"/>
    <s v="DPU-G_02"/>
    <s v="Grupo_de_Promoción_y_Prevención_de_Protección_al_Usuario"/>
    <s v="DPU-D_02"/>
    <s v="Coordinación_de_Promoción_y_Prevención_de_Protección_al_Usuario"/>
    <s v="Misionales"/>
    <s v="Financiera"/>
    <s v="Funcionamiento"/>
    <m/>
    <m/>
    <m/>
    <m/>
    <s v="MIPG-P_00"/>
    <s v="MIPG-D_00"/>
    <n v="1"/>
    <n v="0.34"/>
    <n v="0.33"/>
    <n v="0.33"/>
    <n v="0"/>
    <n v="1"/>
    <n v="0.11"/>
    <s v="# Etapas realizadas/#Etapas programadas"/>
    <s v="POR_DEFINIR"/>
    <d v="2020-09-01T00:00:00"/>
    <d v="2020-11-30T00:00:00"/>
    <n v="9"/>
    <n v="11"/>
    <n v="3"/>
    <s v="Septiembre"/>
    <s v="Noviembre"/>
    <s v="IV_Trim"/>
    <n v="0.01"/>
    <s v="Planeado"/>
    <n v="0"/>
    <n v="2"/>
    <n v="2"/>
    <n v="2"/>
    <n v="2"/>
    <n v="2"/>
    <n v="2"/>
    <n v="2"/>
    <n v="2"/>
    <n v="2"/>
    <n v="2"/>
    <n v="2"/>
    <n v="22"/>
    <s v="Ejecutado"/>
    <n v="0"/>
    <m/>
    <m/>
    <m/>
    <m/>
    <m/>
    <m/>
    <m/>
    <m/>
    <m/>
    <m/>
    <m/>
    <n v="0"/>
    <n v="0"/>
    <n v="0"/>
    <n v="1"/>
    <n v="0"/>
    <n v="0.01"/>
    <n v="0"/>
    <s v="Noviembre"/>
    <s v="DPU-ACT_15;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6;Delegatura_de_Protección_al_Usuario;Grupo_de_Promoción_y_Prevención_de_Protección_al_Usuario"/>
    <n v="104"/>
    <s v="PES_00"/>
    <s v="OE3"/>
    <s v="Brindar Protección a los Usuarios"/>
    <s v="SI"/>
    <s v="10. Plan de Acción Institucional - PAI"/>
    <s v="PAI"/>
    <s v="PAI_10"/>
    <s v="2. Plan de Acción Institucional - PAI"/>
    <s v="PyP_Campañas de Promoción y Capacitación"/>
    <s v="DPU-E_08"/>
    <s v="2. Campañas de Promoción y Capacitación"/>
    <s v="DPU-ACT_16"/>
    <s v="Generar Alcance y Contenidos para la Realización del 1er Congreso del Sector Transporte."/>
    <x v="2"/>
    <x v="2"/>
    <s v="DPU-G_02"/>
    <s v="Grupo_de_Promoción_y_Prevención_de_Protección_al_Usuario"/>
    <s v="DPU-D_02"/>
    <s v="Coordinación_de_Promoción_y_Prevención_de_Protección_al_Usuario"/>
    <s v="Misionales"/>
    <s v="Financiera"/>
    <s v="Funcionamiento"/>
    <m/>
    <m/>
    <m/>
    <m/>
    <s v="MIPG-P_00"/>
    <s v="MIPG-D_00"/>
    <n v="0"/>
    <n v="0"/>
    <n v="0"/>
    <n v="0"/>
    <n v="0"/>
    <n v="0"/>
    <n v="1"/>
    <s v="# de actividades realizadas / # de actividades programadas"/>
    <s v="POR_DEFINIR"/>
    <d v="2020-08-02T00:00:00"/>
    <d v="2020-12-15T00:00:00"/>
    <n v="8"/>
    <n v="12"/>
    <n v="4.5"/>
    <s v="Agosto"/>
    <s v="Diciembre"/>
    <s v="IV_Trim"/>
    <n v="0.01"/>
    <s v="Planeado"/>
    <n v="0"/>
    <n v="1"/>
    <n v="0"/>
    <n v="0"/>
    <n v="0"/>
    <n v="0"/>
    <n v="0"/>
    <n v="0"/>
    <n v="0"/>
    <n v="0"/>
    <n v="0"/>
    <n v="0"/>
    <n v="1"/>
    <s v="Ejecutado"/>
    <n v="0"/>
    <m/>
    <m/>
    <m/>
    <m/>
    <m/>
    <m/>
    <m/>
    <m/>
    <m/>
    <m/>
    <m/>
    <n v="0"/>
    <n v="0"/>
    <n v="0"/>
    <n v="1"/>
    <n v="0"/>
    <n v="0.01"/>
    <n v="0"/>
    <s v="Diciembre"/>
    <s v="DPU-ACT_16;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7;Delegatura_de_Protección_al_Usuario;Grupo_de_Promoción_y_Prevención_de_Protección_al_Usuario"/>
    <n v="105"/>
    <s v="PES_00"/>
    <s v="OE3"/>
    <s v="Brindar Protección a los Usuarios"/>
    <s v="SI"/>
    <s v="10. Plan de Acción Institucional - PAI"/>
    <s v="PAI"/>
    <s v="PAI_10"/>
    <s v="2. Plan de Acción Institucional - PAI"/>
    <s v="PyP_Campañas de Promoción y Capacitación"/>
    <s v="DPU-E_08"/>
    <s v="2. Campañas de Promoción y Capacitación"/>
    <s v="DPU-ACT_17"/>
    <s v="Programa de Legitimación en espacios academicos"/>
    <x v="2"/>
    <x v="2"/>
    <s v="DPU-G_02"/>
    <s v="Grupo_de_Promoción_y_Prevención_de_Protección_al_Usuario"/>
    <s v="DPU-D_02"/>
    <s v="Coordinación_de_Promoción_y_Prevención_de_Protección_al_Usuario"/>
    <s v="Misionales"/>
    <s v="Financiera"/>
    <s v="Funcionamiento"/>
    <m/>
    <m/>
    <m/>
    <m/>
    <s v="MIPG-P_00"/>
    <s v="MIPG-D_00"/>
    <m/>
    <m/>
    <m/>
    <m/>
    <m/>
    <n v="0"/>
    <n v="3"/>
    <s v="# de actividades realizadas / # de actividades programadas"/>
    <s v="POR_DEFINIR"/>
    <d v="2020-08-02T00:00:00"/>
    <d v="2020-12-15T00:00:00"/>
    <n v="8"/>
    <n v="12"/>
    <n v="4.5"/>
    <s v="Agosto"/>
    <s v="Diciembre"/>
    <s v="IV_Trim"/>
    <n v="0.01"/>
    <s v="Planeado"/>
    <n v="0"/>
    <n v="1"/>
    <n v="1"/>
    <n v="1"/>
    <n v="1"/>
    <n v="1"/>
    <n v="1"/>
    <n v="1"/>
    <n v="1"/>
    <n v="1"/>
    <n v="1"/>
    <n v="0"/>
    <n v="10"/>
    <s v="Ejecutado"/>
    <n v="0"/>
    <m/>
    <m/>
    <m/>
    <m/>
    <m/>
    <m/>
    <m/>
    <m/>
    <m/>
    <m/>
    <m/>
    <n v="0"/>
    <n v="0"/>
    <n v="0"/>
    <n v="1"/>
    <n v="0"/>
    <n v="0.01"/>
    <n v="0"/>
    <s v="Diciembre"/>
    <s v="DPU-ACT_17;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8;Delegatura_de_Protección_al_Usuario;Grupo_de_Promoción_y_Prevención_de_Protección_al_Usuario"/>
    <n v="106"/>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s v="DPU-E_08"/>
    <s v="2. Campañas de Promoción y Capacitación"/>
    <s v="DPU-ACT_18"/>
    <s v="Estrategias en Redes Sociales para Protección de los Usuarios."/>
    <x v="2"/>
    <x v="2"/>
    <s v="DPU-G_02"/>
    <s v="Grupo_de_Promoción_y_Prevención_de_Protección_al_Usuario"/>
    <s v="DPU-D_02"/>
    <s v="Coordinación_de_Promoción_y_Prevención_de_Protección_al_Usuario"/>
    <s v="Misionales"/>
    <s v="Financiera"/>
    <s v="Fortalecimiento"/>
    <s v="C-2410-0600-3-0-2410006-02"/>
    <s v="2410006_04"/>
    <n v="60000000"/>
    <m/>
    <s v="MIPG-P_00"/>
    <s v="MIPG-D_00"/>
    <n v="1"/>
    <n v="0.34"/>
    <n v="0.33"/>
    <n v="0.33"/>
    <n v="0"/>
    <n v="1"/>
    <n v="2"/>
    <s v="No. Campañas Realizadas / No. Campañas Programadas"/>
    <s v="POR_DEFINIR"/>
    <d v="2020-08-02T00:00:00"/>
    <d v="2020-12-15T00:00:00"/>
    <n v="8"/>
    <n v="12"/>
    <n v="4.5"/>
    <s v="Agosto"/>
    <s v="Diciembre"/>
    <s v="IV_Trim"/>
    <n v="0.05"/>
    <s v="Planeado"/>
    <n v="0"/>
    <n v="0"/>
    <n v="6.25E-2"/>
    <n v="6.25E-2"/>
    <n v="0.14579999999999999"/>
    <n v="0.14579999999999999"/>
    <n v="8.3499999999999991E-2"/>
    <n v="0.14579999999999999"/>
    <n v="0.14579999999999999"/>
    <n v="0.14579999999999999"/>
    <n v="6.25E-2"/>
    <n v="0"/>
    <n v="0.99999999999999978"/>
    <s v="Ejecutado"/>
    <n v="0"/>
    <m/>
    <m/>
    <m/>
    <m/>
    <m/>
    <m/>
    <m/>
    <m/>
    <m/>
    <m/>
    <m/>
    <n v="0"/>
    <n v="0"/>
    <n v="0"/>
    <n v="0"/>
    <n v="0"/>
    <n v="0"/>
    <s v="Por Ejecutar"/>
    <s v="Diciembre"/>
    <s v="DPU-ACT_18;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9;Delegatura_de_Protección_al_Usuario;Grupo_de_Promoción_y_Prevención_de_Protección_al_Usuario"/>
    <n v="107"/>
    <s v="PES_00"/>
    <s v="OE3"/>
    <s v="Brindar Protección a los Usuarios"/>
    <s v="SI"/>
    <s v="10. Plan de Acción Institucional - PAI"/>
    <s v="PAI"/>
    <s v="PAI_10"/>
    <s v="2. Plan de Acción Institucional - PAI"/>
    <s v="PyP_Campañas de Promoción y Capacitación"/>
    <s v="DPU-E_08"/>
    <s v="2. Campañas de Promoción y Capacitación"/>
    <s v="DPU-ACT_19"/>
    <s v="Programa de Participación Ciudadana"/>
    <x v="2"/>
    <x v="2"/>
    <s v="DPU-G_02"/>
    <s v="Grupo_de_Promoción_y_Prevención_de_Protección_al_Usuario"/>
    <s v="DPU-D_02"/>
    <s v="Coordinación_de_Promoción_y_Prevención_de_Protección_al_Usuario"/>
    <s v="Misionales"/>
    <s v="Financiera"/>
    <s v="Funcionamiento"/>
    <m/>
    <m/>
    <n v="20000000"/>
    <m/>
    <s v="MIPG-P_00"/>
    <s v="MIPG-D_00"/>
    <m/>
    <m/>
    <m/>
    <m/>
    <m/>
    <n v="0"/>
    <n v="1"/>
    <s v="# de actividades realizadas / # de actividades programadas"/>
    <s v="POR_DEFINIR"/>
    <d v="2020-08-02T00:00:00"/>
    <d v="2020-12-15T00:00:00"/>
    <n v="8"/>
    <n v="12"/>
    <n v="4.5"/>
    <s v="Agosto"/>
    <s v="Diciembre"/>
    <s v="IV_Trim"/>
    <n v="0.01"/>
    <s v="Planeado"/>
    <n v="0"/>
    <n v="0"/>
    <n v="0"/>
    <n v="0"/>
    <n v="0"/>
    <n v="0"/>
    <n v="0"/>
    <n v="0"/>
    <n v="0"/>
    <n v="1"/>
    <n v="0"/>
    <n v="0"/>
    <n v="1"/>
    <s v="Ejecutado"/>
    <n v="0"/>
    <m/>
    <m/>
    <m/>
    <m/>
    <m/>
    <m/>
    <m/>
    <m/>
    <m/>
    <m/>
    <m/>
    <n v="0"/>
    <n v="0"/>
    <n v="0"/>
    <n v="1"/>
    <n v="0"/>
    <n v="0.01"/>
    <n v="0"/>
    <s v="Diciembre"/>
    <s v="DPU-ACT_19;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20;Delegatura_de_Protección_al_Usuario;Grupo_de_Promoción_y_Prevención_de_Protección_al_Usuario"/>
    <n v="108"/>
    <s v="PES_00"/>
    <s v="OE3"/>
    <s v="Brindar Protección a los Usuarios"/>
    <s v="SI"/>
    <s v="10. Plan de Acción Institucional - PAI"/>
    <s v="PAI"/>
    <s v="PAI_10"/>
    <s v="2. Plan de Acción Institucional - PAI"/>
    <s v="PyP_Campañas de Promoción y Capacitación"/>
    <s v="DPU-E_08"/>
    <s v="2. Campañas de Promoción y Capacitación"/>
    <s v="DPU-ACT_20"/>
    <s v="Generación de Insumos para Campañas de Promoción y Capacitación."/>
    <x v="2"/>
    <x v="2"/>
    <s v="DPU-G_02"/>
    <s v="Grupo_de_Promoción_y_Prevención_de_Protección_al_Usuario"/>
    <s v="DPU-D_02"/>
    <s v="Coordinación_de_Promoción_y_Prevención_de_Protección_al_Usuario"/>
    <s v="Misionales"/>
    <s v="Financiera"/>
    <s v="Funcionamiento"/>
    <m/>
    <m/>
    <m/>
    <m/>
    <s v="MIPG-P_00"/>
    <s v="MIPG-D_00"/>
    <m/>
    <m/>
    <m/>
    <m/>
    <m/>
    <n v="0"/>
    <n v="1"/>
    <s v="No. Contenidos Realizados / No. Contenidos Programadas"/>
    <s v="POR_DEFINIR"/>
    <d v="2020-08-02T00:00:00"/>
    <d v="2020-12-15T00:00:00"/>
    <n v="8"/>
    <n v="12"/>
    <n v="4.5"/>
    <s v="Agosto"/>
    <s v="Diciembre"/>
    <s v="IV_Trim"/>
    <n v="0.01"/>
    <s v="Planeado"/>
    <n v="1"/>
    <n v="0"/>
    <n v="0"/>
    <n v="0"/>
    <n v="0"/>
    <n v="0"/>
    <n v="0"/>
    <n v="0"/>
    <n v="0"/>
    <n v="0"/>
    <n v="0"/>
    <n v="0"/>
    <n v="1"/>
    <s v="Ejecutado"/>
    <n v="1"/>
    <m/>
    <m/>
    <m/>
    <m/>
    <m/>
    <m/>
    <m/>
    <m/>
    <m/>
    <m/>
    <m/>
    <n v="1"/>
    <n v="1"/>
    <n v="1"/>
    <n v="1"/>
    <n v="0.01"/>
    <n v="0.01"/>
    <n v="0"/>
    <n v="0"/>
    <s v="DPU-ACT_20;Delegatura_de_Protección_al_Usuario;Grupo_de_Promoción_y_Prevención_de_Protección_al_Usuario"/>
    <s v=" |202001: Oficina_Asesora_Planeación_PAI_x000a_1. Soportes_PAI_2020_x000a_Contenidos Calarcá - Cajamarca"/>
    <s v="Oficina_Asesora_Planeación_PAI_x000a_1. Soportes_PAI_2020_x000a_Contenidos Calarcá - Cajamarca"/>
    <s v="-"/>
    <s v="-"/>
    <s v="-"/>
    <s v="-"/>
    <s v="-"/>
    <s v="-"/>
    <s v="-"/>
    <s v="-"/>
    <s v="-"/>
    <s v="-"/>
    <s v="-"/>
    <s v="-"/>
  </r>
  <r>
    <s v="DPU-ACT_21;Delegatura_de_Protección_al_Usuario;Grupo_de_Promoción_y_Prevención_de_Protección_al_Usuario"/>
    <n v="109"/>
    <s v="PES_Definir"/>
    <s v="OE3"/>
    <s v="Brindar Protección a los Usuarios"/>
    <s v="SI"/>
    <s v="10. Plan de Acción Institucional - PAI"/>
    <s v="PAI"/>
    <s v="PAI_10"/>
    <s v="2. Plan de Acción Institucional - PAI"/>
    <s v="PyP_Plan de Prevención"/>
    <s v="DPU-E_09"/>
    <s v="3. Planes de Prevención"/>
    <s v="DPU-ACT_21"/>
    <s v="Programa de Evaluacion de Promociones y Ofertas en los 3 modos de Transporte"/>
    <x v="2"/>
    <x v="2"/>
    <s v="DPU-G_02"/>
    <s v="Grupo_de_Promoción_y_Prevención_de_Protección_al_Usuario"/>
    <s v="DPU-D_02"/>
    <s v="Coordinación_de_Promoción_y_Prevención_de_Protección_al_Usuario"/>
    <s v="Misionales"/>
    <s v="Financiera"/>
    <s v="Funcionamiento"/>
    <m/>
    <m/>
    <m/>
    <m/>
    <s v="MIPG-P_00"/>
    <s v="MIPG-D_00"/>
    <n v="1"/>
    <n v="0.34"/>
    <n v="0.33"/>
    <n v="0.33"/>
    <n v="0"/>
    <n v="1"/>
    <n v="1"/>
    <s v="Generación de Guía Interactiva"/>
    <s v="POR_DEFINIR"/>
    <d v="2020-11-01T00:00:00"/>
    <d v="2020-11-30T00:00:00"/>
    <n v="11"/>
    <n v="11"/>
    <n v="0.96666666666666667"/>
    <s v="Noviembre"/>
    <s v="Noviembre"/>
    <s v="IV_Trim"/>
    <n v="0.01"/>
    <s v="Planeado"/>
    <n v="0"/>
    <n v="0"/>
    <n v="0"/>
    <n v="0"/>
    <n v="0"/>
    <n v="0.33339999999999997"/>
    <n v="0"/>
    <n v="0"/>
    <n v="0.33329999999999999"/>
    <n v="0"/>
    <n v="0.33329999999999999"/>
    <n v="0"/>
    <n v="1"/>
    <s v="Ejecutado"/>
    <n v="0"/>
    <m/>
    <m/>
    <m/>
    <m/>
    <m/>
    <m/>
    <m/>
    <m/>
    <m/>
    <m/>
    <m/>
    <n v="0"/>
    <n v="0"/>
    <n v="0"/>
    <n v="1"/>
    <n v="0"/>
    <n v="0.01"/>
    <n v="0"/>
    <s v="Noviembre"/>
    <s v="DPU-ACT_21;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22;Delegatura_de_Protección_al_Usuario;Grupo_de_Promoción_y_Prevención_de_Protección_al_Usuario"/>
    <n v="110"/>
    <s v="PES_00"/>
    <s v="OE3"/>
    <s v="Brindar Protección a los Usuarios"/>
    <s v="SI"/>
    <s v="10. Plan de Acción Institucional - PAI"/>
    <s v="PAI"/>
    <s v="PAI_10"/>
    <s v="2. Plan de Acción Institucional - PAI"/>
    <s v="PyP_Plan de Prevención"/>
    <s v="DPU-E_09"/>
    <s v="3. Planes de Prevención"/>
    <s v="DPU-ACT_22"/>
    <s v="Seguimiento de Información Pública de Precios"/>
    <x v="2"/>
    <x v="2"/>
    <s v="DPU-G_02"/>
    <s v="Grupo_de_Promoción_y_Prevención_de_Protección_al_Usuario"/>
    <s v="DPU-D_02"/>
    <s v="Coordinación_de_Promoción_y_Prevención_de_Protección_al_Usuario"/>
    <s v="Misionales"/>
    <s v="Financiera"/>
    <s v="Funcionamiento"/>
    <m/>
    <m/>
    <m/>
    <m/>
    <s v="MIPG-P_00"/>
    <s v="MIPG-D_00"/>
    <m/>
    <m/>
    <m/>
    <m/>
    <m/>
    <n v="0"/>
    <n v="1"/>
    <s v="# de actividades realizadas / # de actividades programadas"/>
    <s v="POR_DEFINIR"/>
    <d v="2020-07-03T00:00:00"/>
    <d v="2020-09-21T00:00:00"/>
    <n v="7"/>
    <n v="9"/>
    <n v="2.6666666666666665"/>
    <s v="Julio"/>
    <s v="Septiembre"/>
    <s v="III_Trim"/>
    <n v="0.01"/>
    <s v="Planeado"/>
    <n v="0"/>
    <n v="0"/>
    <n v="0.1111"/>
    <n v="0.1111"/>
    <n v="0.1111"/>
    <n v="0.1111"/>
    <n v="0.1111"/>
    <n v="0.1111"/>
    <n v="0.1111"/>
    <n v="0.1111"/>
    <n v="0.11119999999999999"/>
    <n v="0"/>
    <n v="0.99999999999999989"/>
    <s v="Ejecutado"/>
    <n v="0"/>
    <m/>
    <m/>
    <m/>
    <m/>
    <m/>
    <m/>
    <m/>
    <m/>
    <m/>
    <m/>
    <m/>
    <n v="0"/>
    <n v="0"/>
    <n v="0"/>
    <n v="1"/>
    <n v="0"/>
    <n v="0.01"/>
    <n v="0"/>
    <s v="Septiembre"/>
    <s v="DPU-ACT_22;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23;Delegatura_de_Protección_al_Usuario;Grupo_de_Promoción_y_Prevención_de_Protección_al_Usuario"/>
    <n v="111"/>
    <s v="PES_00"/>
    <s v="OE3"/>
    <s v="Brindar Protección a los Usuarios"/>
    <s v="SI"/>
    <s v="10. Plan de Acción Institucional - PAI"/>
    <s v="PAI"/>
    <s v="PAI_10"/>
    <s v="2. Plan de Acción Institucional - PAI"/>
    <s v="PyP_Plan de Prevención"/>
    <s v="DPU-E_09"/>
    <s v="3. Planes de Prevención"/>
    <s v="DPU-ACT_23"/>
    <s v="Visitas Multipropositos"/>
    <x v="2"/>
    <x v="2"/>
    <s v="DPU-G_02"/>
    <s v="Grupo_de_Promoción_y_Prevención_de_Protección_al_Usuario"/>
    <s v="DPU-D_02"/>
    <s v="Coordinación_de_Promoción_y_Prevención_de_Protección_al_Usuario"/>
    <s v="Misionales"/>
    <s v="Financiera"/>
    <s v="Funcionamiento"/>
    <m/>
    <m/>
    <m/>
    <m/>
    <s v="MIPG-P_00"/>
    <s v="MIPG-D_00"/>
    <m/>
    <m/>
    <m/>
    <m/>
    <m/>
    <n v="0"/>
    <n v="1"/>
    <s v="# de actividades realizadas / # de actividades programadas"/>
    <s v="POR_DEFINIR"/>
    <d v="2020-08-02T00:00:00"/>
    <d v="2020-12-15T00:00:00"/>
    <n v="8"/>
    <n v="12"/>
    <n v="4.5"/>
    <s v="Agosto"/>
    <s v="Diciembre"/>
    <s v="IV_Trim"/>
    <n v="0.01"/>
    <s v="Planeado"/>
    <n v="0"/>
    <n v="0.125"/>
    <n v="0.125"/>
    <n v="0.125"/>
    <n v="0.125"/>
    <n v="0.125"/>
    <n v="0.125"/>
    <n v="0.125"/>
    <n v="0.125"/>
    <n v="0"/>
    <n v="0"/>
    <n v="0"/>
    <n v="1"/>
    <s v="Ejecutado"/>
    <n v="0"/>
    <m/>
    <m/>
    <m/>
    <m/>
    <m/>
    <m/>
    <m/>
    <m/>
    <m/>
    <m/>
    <m/>
    <n v="0"/>
    <n v="0"/>
    <n v="0"/>
    <n v="0"/>
    <n v="0"/>
    <n v="0"/>
    <n v="0"/>
    <s v="Diciembre"/>
    <s v="DPU-ACT_23;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24;Delegatura_de_Protección_al_Usuario;Dirección_de_Investigaciones_de_Protección_al_Usuario"/>
    <n v="112"/>
    <s v="PES_Definir"/>
    <s v="OE1"/>
    <s v="Fortalecer la Vigilancia."/>
    <s v="SI"/>
    <s v="10. Plan de Acción Institucional - PAI"/>
    <s v="PAI"/>
    <s v="PAI_10"/>
    <s v="2. Plan de Acción Institucional - PAI"/>
    <s v="Gestión_PQRS"/>
    <s v="DPU-E_10"/>
    <s v="A. Peticiones, Quejas, Reclamos y Solicitudes."/>
    <s v="DPU-ACT_24"/>
    <s v="Peticiones, Quejas, Reclamos y Solicitudes."/>
    <x v="2"/>
    <x v="2"/>
    <s v="DPU-G_03"/>
    <s v="Dirección_de_Investigaciones_de_Protección_al_Usuario"/>
    <s v="DPU-D_03"/>
    <s v="Director_de_Investigaciones_Protección_al_Usuario"/>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24;Delegatura_de_Protección_al_Usuario;Dirección_de_Investigaciones_de_Protección_al_Usuario"/>
    <s v=" |202001: Sin derechos de petición recibidos"/>
    <s v="Sin derechos de petición recibidos"/>
    <s v="-"/>
    <s v="-"/>
    <s v="-"/>
    <s v="-"/>
    <s v="-"/>
    <s v="-"/>
    <s v="-"/>
    <s v="-"/>
    <s v="-"/>
    <s v="-"/>
    <s v="-"/>
    <s v="-"/>
  </r>
  <r>
    <s v="DPU-ACT_25;Delegatura_de_Protección_al_Usuario;Dirección_de_Investigaciones_de_Protección_al_Usuario"/>
    <n v="113"/>
    <s v="PES_Definir"/>
    <s v="OE1"/>
    <s v="Fortalecer la Vigilancia."/>
    <s v="SI"/>
    <s v="10. Plan de Acción Institucional - PAI"/>
    <s v="PAI"/>
    <s v="PAI_10"/>
    <s v="2. Plan de Acción Institucional - PAI"/>
    <s v="Averiguación_Preliminar"/>
    <s v="DPU-E_11"/>
    <s v="B. Resolver Análisis y/o Estudio de Averiguaciones Preliminares"/>
    <s v="DPU-ACT_25"/>
    <s v="B. Averiguación Preliminar"/>
    <x v="2"/>
    <x v="2"/>
    <s v="DPU-G_03"/>
    <s v="Dirección_de_Investigaciones_de_Protección_al_Usuario"/>
    <s v="DPU-D_03"/>
    <s v="Director_de_Investigaciones_Protección_al_Usuario"/>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289"/>
    <n v="0"/>
    <n v="0"/>
    <n v="0"/>
    <n v="0"/>
    <n v="0"/>
    <n v="0"/>
    <n v="0"/>
    <n v="0"/>
    <n v="0"/>
    <n v="0"/>
    <n v="0"/>
    <n v="289"/>
    <s v="Ejecutado"/>
    <n v="289"/>
    <m/>
    <m/>
    <m/>
    <m/>
    <m/>
    <m/>
    <m/>
    <m/>
    <m/>
    <m/>
    <m/>
    <n v="289"/>
    <n v="1"/>
    <n v="289"/>
    <n v="1"/>
    <n v="2.8571428571428571E-3"/>
    <n v="2.8571428571428571E-3"/>
    <n v="0"/>
    <n v="0"/>
    <s v="DPU-ACT_25;Delegatura_de_Protección_al_Usuario;Dirección_de_Investigaciones_de_Protección_al_Usuario"/>
    <s v=" |202001: Oficina_Asesora_Planeación_PAI1. Soportes_PAI_2020_x000a_Base PQR"/>
    <s v="Oficina_Asesora_Planeación_PAI1. Soportes_PAI_2020_x000a_Base PQR"/>
    <s v="-"/>
    <s v="-"/>
    <s v="-"/>
    <s v="-"/>
    <s v="-"/>
    <s v="-"/>
    <s v="-"/>
    <s v="-"/>
    <s v="-"/>
    <s v="-"/>
    <s v="-"/>
    <s v="-"/>
  </r>
  <r>
    <s v="DPU-ACT_26;Delegatura_de_Protección_al_Usuario;Dirección_de_Investigaciones_de_Protección_al_Usuario"/>
    <n v="114"/>
    <s v="PES_Definir"/>
    <s v="OE1"/>
    <s v="Fortalecer la Vigilancia."/>
    <s v="SI"/>
    <s v="10. Plan de Acción Institucional - PAI"/>
    <s v="PAI"/>
    <s v="PAI_10"/>
    <s v="2. Plan de Acción Institucional - PAI"/>
    <s v="Investigaciones"/>
    <s v="DPU-E_12"/>
    <s v="C. Resolver Actuaciones Administrativas dentro del Término - Decreto 2409"/>
    <s v="DPU-ACT_26"/>
    <s v="1. INVESTIGACIÓN"/>
    <x v="2"/>
    <x v="2"/>
    <s v="DPU-G_03"/>
    <s v="Dirección_de_Investigaciones_de_Protección_al_Usuario"/>
    <s v="DPU-D_03"/>
    <s v="Director_de_Investigaciones_Protección_al_Usuario"/>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3"/>
    <n v="0"/>
    <n v="0"/>
    <n v="0"/>
    <n v="0"/>
    <n v="0"/>
    <n v="0"/>
    <n v="0"/>
    <n v="0"/>
    <n v="0"/>
    <n v="0"/>
    <n v="0"/>
    <n v="3"/>
    <s v="Ejecutado"/>
    <n v="3"/>
    <m/>
    <m/>
    <m/>
    <m/>
    <m/>
    <m/>
    <m/>
    <m/>
    <m/>
    <m/>
    <m/>
    <n v="3"/>
    <n v="1"/>
    <n v="3"/>
    <n v="1"/>
    <n v="2.8571428571428571E-3"/>
    <n v="2.8571428571428571E-3"/>
    <n v="0"/>
    <n v="0"/>
    <s v="DPU-ACT_26;Delegatura_de_Protección_al_Usuario;Dirección_de_Investigaciones_de_Protección_al_Usuario"/>
    <s v=" |202001: Cuadro de informe de gestión Enero 2020"/>
    <s v="Cuadro de informe de gestión Enero 2020"/>
    <s v="-"/>
    <s v="-"/>
    <s v="-"/>
    <s v="-"/>
    <s v="-"/>
    <s v="-"/>
    <s v="-"/>
    <s v="-"/>
    <s v="-"/>
    <s v="-"/>
    <s v="-"/>
    <s v="-"/>
  </r>
  <r>
    <s v="DPU-ACT_27;Delegatura_de_Protección_al_Usuario;Dirección_de_Investigaciones_de_Protección_al_Usuario"/>
    <n v="115"/>
    <s v="PES_Definir"/>
    <s v="OE1"/>
    <s v="Fortalecer la Vigilancia."/>
    <s v="SI"/>
    <s v="10. Plan de Acción Institucional - PAI"/>
    <s v="PAI"/>
    <s v="PAI_10"/>
    <s v="2. Plan de Acción Institucional - PAI"/>
    <s v="Investigaciones"/>
    <s v="DPU-E_12"/>
    <s v="C. Resolver Actuaciones Administrativas dentro del Término - Decreto 2409"/>
    <s v="DPU-ACT_27"/>
    <s v="2. ETAPA PROBATORIA"/>
    <x v="2"/>
    <x v="2"/>
    <s v="DPU-G_03"/>
    <s v="Dirección_de_Investigaciones_de_Protección_al_Usuario"/>
    <s v="DPU-D_03"/>
    <s v="Director_de_Investigaciones_Protección_al_Usuario"/>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3"/>
    <n v="0"/>
    <n v="0"/>
    <n v="0"/>
    <n v="0"/>
    <n v="0"/>
    <n v="0"/>
    <n v="0"/>
    <n v="0"/>
    <n v="0"/>
    <n v="0"/>
    <n v="0"/>
    <n v="3"/>
    <s v="Ejecutado"/>
    <n v="3"/>
    <m/>
    <m/>
    <m/>
    <m/>
    <m/>
    <m/>
    <m/>
    <m/>
    <m/>
    <m/>
    <m/>
    <n v="3"/>
    <n v="1"/>
    <n v="3"/>
    <n v="1"/>
    <n v="2.8571428571428571E-3"/>
    <n v="2.8571428571428571E-3"/>
    <n v="0"/>
    <n v="0"/>
    <s v="DPU-ACT_27;Delegatura_de_Protección_al_Usuario;Dirección_de_Investigaciones_de_Protección_al_Usuario"/>
    <s v=" |202001: Cuadro de informe de gestión Enero 2020"/>
    <s v="Cuadro de informe de gestión Enero 2020"/>
    <s v="-"/>
    <s v="-"/>
    <s v="-"/>
    <s v="-"/>
    <s v="-"/>
    <s v="-"/>
    <s v="-"/>
    <s v="-"/>
    <s v="-"/>
    <s v="-"/>
    <s v="-"/>
    <s v="-"/>
  </r>
  <r>
    <s v="DPU-ACT_28;Delegatura_de_Protección_al_Usuario;Dirección_de_Investigaciones_de_Protección_al_Usuario"/>
    <n v="116"/>
    <s v="PES_Definir"/>
    <s v="OE1"/>
    <s v="Fortalecer la Vigilancia."/>
    <s v="SI"/>
    <s v="10. Plan de Acción Institucional - PAI"/>
    <s v="PAI"/>
    <s v="PAI_10"/>
    <s v="2. Plan de Acción Institucional - PAI"/>
    <s v="Investigaciones"/>
    <s v="DPU-E_12"/>
    <s v="C. Resolver Actuaciones Administrativas dentro del Término - Decreto 2409"/>
    <s v="DPU-ACT_28"/>
    <s v="3. ALEGATOS"/>
    <x v="2"/>
    <x v="2"/>
    <s v="DPU-G_03"/>
    <s v="Dirección_de_Investigaciones_de_Protección_al_Usuario"/>
    <s v="DPU-D_03"/>
    <s v="Director_de_Investigaciones_Protección_al_Usuario"/>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5"/>
    <n v="0"/>
    <n v="0"/>
    <n v="0"/>
    <n v="0"/>
    <n v="0"/>
    <n v="0"/>
    <n v="0"/>
    <n v="0"/>
    <n v="0"/>
    <n v="0"/>
    <n v="0"/>
    <n v="5"/>
    <s v="Ejecutado"/>
    <n v="5"/>
    <m/>
    <m/>
    <m/>
    <m/>
    <m/>
    <m/>
    <m/>
    <m/>
    <m/>
    <m/>
    <m/>
    <n v="5"/>
    <n v="1"/>
    <n v="5"/>
    <n v="1"/>
    <n v="2.8571428571428571E-3"/>
    <n v="2.8571428571428571E-3"/>
    <n v="0"/>
    <n v="0"/>
    <s v="DPU-ACT_28;Delegatura_de_Protección_al_Usuario;Dirección_de_Investigaciones_de_Protección_al_Usuario"/>
    <s v=" |202001: Cuadro de informe de gestión Enero 2020"/>
    <s v="Cuadro de informe de gestión Enero 2020"/>
    <s v="-"/>
    <s v="-"/>
    <s v="-"/>
    <s v="-"/>
    <s v="-"/>
    <s v="-"/>
    <s v="-"/>
    <s v="-"/>
    <s v="-"/>
    <s v="-"/>
    <s v="-"/>
    <s v="-"/>
  </r>
  <r>
    <s v="DPU-ACT_29;Delegatura_de_Protección_al_Usuario;Dirección_de_Investigaciones_de_Protección_al_Usuario"/>
    <n v="117"/>
    <s v="PES_Definir"/>
    <s v="OE1"/>
    <s v="Fortalecer la Vigilancia."/>
    <s v="SI"/>
    <s v="10. Plan de Acción Institucional - PAI"/>
    <s v="PAI"/>
    <s v="PAI_10"/>
    <s v="2. Plan de Acción Institucional - PAI"/>
    <s v="Investigaciones"/>
    <s v="DPU-E_12"/>
    <s v="C. Resolver Actuaciones Administrativas dentro del Término - Decreto 2409"/>
    <s v="DPU-ACT_29"/>
    <s v="4. DECISIÓN DE FONDO"/>
    <x v="2"/>
    <x v="2"/>
    <s v="DPU-G_03"/>
    <s v="Dirección_de_Investigaciones_de_Protección_al_Usuario"/>
    <s v="DPU-D_03"/>
    <s v="Director_de_Investigaciones_Protección_al_Usuario"/>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29;Delegatura_de_Protección_al_Usuario;Dirección_de_Investigaciones_de_Protección_al_Usuario"/>
    <s v=" |202001: No hay actividad programada para el periodo reportado"/>
    <s v="No hay actividad programada para el periodo reportado"/>
    <s v="-"/>
    <s v="-"/>
    <s v="-"/>
    <s v="-"/>
    <s v="-"/>
    <s v="-"/>
    <s v="-"/>
    <s v="-"/>
    <s v="-"/>
    <s v="-"/>
    <s v="-"/>
    <s v="-"/>
  </r>
  <r>
    <s v="DPU-ACT_30;Delegatura_de_Protección_al_Usuario;Dirección_de_Investigaciones_de_Protección_al_Usuario"/>
    <n v="118"/>
    <s v="PES_Definir"/>
    <s v="OE1"/>
    <s v="Fortalecer la Vigilancia."/>
    <s v="SI"/>
    <s v="10. Plan de Acción Institucional - PAI"/>
    <s v="PAI"/>
    <s v="PAI_10"/>
    <s v="2. Plan de Acción Institucional - PAI"/>
    <s v="Investigaciones"/>
    <s v="DPU-E_12"/>
    <s v="C. Resolver Actuaciones Administrativas dentro del Término - Decreto 2409"/>
    <s v="DPU-ACT_30"/>
    <s v="5. RECURSOS DE REPOSICIÓN"/>
    <x v="2"/>
    <x v="2"/>
    <s v="DPU-G_03"/>
    <s v="Dirección_de_Investigaciones_de_Protección_al_Usuario"/>
    <s v="DPU-D_03"/>
    <s v="Director_de_Investigaciones_Protección_al_Usuario"/>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30;Delegatura_de_Protección_al_Usuario;Dirección_de_Investigaciones_de_Protección_al_Usuario"/>
    <s v=" |202001: No hay actividad programada para el periodo reportado"/>
    <s v="No hay actividad programada para el periodo reportado"/>
    <s v="-"/>
    <s v="-"/>
    <s v="-"/>
    <s v="-"/>
    <s v="-"/>
    <s v="-"/>
    <s v="-"/>
    <s v="-"/>
    <s v="-"/>
    <s v="-"/>
    <s v="-"/>
    <s v="-"/>
  </r>
  <r>
    <s v="DPU-ACT_31;Delegatura_de_Protección_al_Usuario;Dirección_de_Investigaciones_de_Protección_al_Usuario"/>
    <n v="119"/>
    <s v="PES_Definir"/>
    <s v="OE1"/>
    <s v="Fortalecer la Vigilancia."/>
    <s v="SI"/>
    <s v="10. Plan de Acción Institucional - PAI"/>
    <s v="PAI"/>
    <s v="PAI_10"/>
    <s v="2. Plan de Acción Institucional - PAI"/>
    <s v="Investigaciones"/>
    <s v="DPU-E_12"/>
    <s v="C. Resolver Actuaciones Administrativas dentro del Término - Decreto 2409"/>
    <s v="DPU-ACT_31"/>
    <s v="6. REVOCATORIA DIRECTA"/>
    <x v="2"/>
    <x v="2"/>
    <s v="DPU-G_03"/>
    <s v="Dirección_de_Investigaciones_de_Protección_al_Usuario"/>
    <s v="DPU-D_03"/>
    <s v="Director_de_Investigaciones_Protección_al_Usuario"/>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31;Delegatura_de_Protección_al_Usuario;Dirección_de_Investigaciones_de_Protección_al_Usuario"/>
    <s v=" |202001: No hay actividad programada para el periodo reportado"/>
    <s v="No hay actividad programada para el periodo reportado"/>
    <s v="-"/>
    <s v="-"/>
    <s v="-"/>
    <s v="-"/>
    <s v="-"/>
    <s v="-"/>
    <s v="-"/>
    <s v="-"/>
    <s v="-"/>
    <s v="-"/>
    <s v="-"/>
    <s v="-"/>
  </r>
  <r>
    <s v="DTTTA-ACT_01;Delegatura_de_Transito_y_Transporte_Terrestre_Automotor;Despacho_del_Delegado_de_Transito_y_Transporte_Terrestre_Automotor"/>
    <n v="120"/>
    <s v="PES_Definir"/>
    <s v="OE1"/>
    <s v="Fortalecer la Vigilancia."/>
    <s v="SI"/>
    <s v="10. Plan de Acción Institucional - PAI"/>
    <s v="PAI"/>
    <s v="PAI_10"/>
    <s v="2. Plan de Acción Institucional - PAI"/>
    <s v="Seguimiento_Solicitudes"/>
    <s v="DTTTA-E_01"/>
    <s v="1. Resolver Solicitudes y/o Radicaciones allegadas a la Dependencia"/>
    <s v="DTTTA-ACT_01"/>
    <s v="1. Derechos de Petición Radicados"/>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 No. de Solicitudes Gestionadas / No. de Solicitudes Ingresadas "/>
    <s v="POR_DEFINIR"/>
    <d v="2020-01-01T00:00:00"/>
    <d v="2020-12-31T00:00:00"/>
    <n v="1"/>
    <n v="12"/>
    <n v="12.166666666666666"/>
    <s v="Enero"/>
    <s v="Diciembre"/>
    <s v="IV_Trim"/>
    <n v="2.8571428571428571E-3"/>
    <s v="Planeado"/>
    <n v="10"/>
    <n v="0"/>
    <n v="0"/>
    <n v="0"/>
    <n v="0"/>
    <n v="0"/>
    <n v="0"/>
    <n v="0"/>
    <n v="0"/>
    <n v="0"/>
    <n v="0"/>
    <n v="0"/>
    <n v="10"/>
    <s v="Ejecutado"/>
    <n v="10"/>
    <m/>
    <m/>
    <m/>
    <m/>
    <m/>
    <m/>
    <m/>
    <m/>
    <m/>
    <m/>
    <m/>
    <n v="10"/>
    <n v="1"/>
    <n v="10"/>
    <n v="1"/>
    <n v="2.8571428571428571E-3"/>
    <n v="2.8571428571428571E-3"/>
    <n v="0"/>
    <n v="0"/>
    <s v="DTTTA-ACT_01;Delegatura_de_Transito_y_Transporte_Terrestre_Automotor;Despacho_del_Delegado_de_Transito_y_Transporte_Terrestre_Automotor"/>
    <s v=" |202001: En el mes de enero se dio trámite a 10 derechos de petición_x000a_EVIDENCIA: DERECHOS DE PETICIÓN DESPACHO TRÁNSITO"/>
    <s v="En el mes de enero se dio trámite a 10 derechos de petición_x000a_EVIDENCIA: DERECHOS DE PETICIÓN DESPACHO TRÁNSITO"/>
    <s v="-"/>
    <s v="-"/>
    <s v="-"/>
    <s v="-"/>
    <s v="-"/>
    <s v="-"/>
    <s v="-"/>
    <s v="-"/>
    <s v="-"/>
    <s v="-"/>
    <s v="-"/>
    <s v="-"/>
  </r>
  <r>
    <s v="DTTTA-ACT_02;Delegatura_de_Transito_y_Transporte_Terrestre_Automotor;Despacho_del_Delegado_de_Transito_y_Transporte_Terrestre_Automotor"/>
    <n v="121"/>
    <s v="PES_Definir"/>
    <s v="OE1"/>
    <s v="Fortalecer la Vigilancia."/>
    <s v="SI"/>
    <s v="10. Plan de Acción Institucional - PAI"/>
    <s v="PAI"/>
    <s v="PAI_10"/>
    <s v="2. Plan de Acción Institucional - PAI"/>
    <s v="Investigaciones"/>
    <s v="DTTTA-E_02"/>
    <s v="2. Resolver Procesos Administrativos - Anterior a Decreto 2409"/>
    <s v="DTTTA-ACT_02"/>
    <s v="1. ETAPA PROBATORIA"/>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6"/>
    <n v="0"/>
    <n v="0"/>
    <n v="0"/>
    <n v="0"/>
    <n v="0"/>
    <n v="0"/>
    <n v="0"/>
    <n v="0"/>
    <n v="0"/>
    <n v="0"/>
    <n v="0"/>
    <n v="6"/>
    <s v="Ejecutado"/>
    <n v="6"/>
    <m/>
    <m/>
    <m/>
    <m/>
    <m/>
    <m/>
    <m/>
    <m/>
    <m/>
    <m/>
    <m/>
    <n v="6"/>
    <n v="1"/>
    <n v="6"/>
    <n v="1"/>
    <n v="2.8571428571428571E-3"/>
    <n v="2.8571428571428571E-3"/>
    <n v="0"/>
    <n v="0"/>
    <s v="DTTTA-ACT_02;Delegatura_de_Transito_y_Transporte_Terrestre_Automotor;Despacho_del_Delegado_de_Transito_y_Transporte_Terrestre_Automotor"/>
    <s v=" |202001: En el mes de enero se decretaron pruebas a 6 investigaciones de las 309 que se encontraban pendientes aclarando que no se han vencido los términos de la etapa procesal_x000a_EVIDENCIA: BASE GRUPO INVESTIGACIONES Y CONTROL"/>
    <s v="En el mes de enero se decretaron pruebas a 6 investigaciones de las 309 que se encontraban pendientes aclarando que no se han vencido los términos de la etapa procesal_x000a_EVIDENCIA: BASE GRUPO INVESTIGACIONES Y CONTROL"/>
    <s v="-"/>
    <s v="-"/>
    <s v="-"/>
    <s v="-"/>
    <s v="-"/>
    <s v="-"/>
    <s v="-"/>
    <s v="-"/>
    <s v="-"/>
    <s v="-"/>
    <s v="-"/>
    <s v="-"/>
  </r>
  <r>
    <s v="DTTTA-ACT_03;Delegatura_de_Transito_y_Transporte_Terrestre_Automotor;Despacho_del_Delegado_de_Transito_y_Transporte_Terrestre_Automotor"/>
    <n v="122"/>
    <s v="PES_Definir"/>
    <s v="OE1"/>
    <s v="Fortalecer la Vigilancia."/>
    <s v="SI"/>
    <s v="10. Plan de Acción Institucional - PAI"/>
    <s v="PAI"/>
    <s v="PAI_10"/>
    <s v="2. Plan de Acción Institucional - PAI"/>
    <s v="Investigaciones"/>
    <s v="DTTTA-E_02"/>
    <s v="2. Resolver Procesos Administrativos - Anterior a Decreto 2409"/>
    <s v="DTTTA-ACT_03"/>
    <s v="2. ALEGATOS"/>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6"/>
    <n v="0"/>
    <n v="0"/>
    <n v="0"/>
    <n v="0"/>
    <n v="0"/>
    <n v="0"/>
    <n v="0"/>
    <n v="0"/>
    <n v="0"/>
    <n v="0"/>
    <n v="0"/>
    <n v="6"/>
    <s v="Ejecutado"/>
    <n v="6"/>
    <m/>
    <m/>
    <m/>
    <m/>
    <m/>
    <m/>
    <m/>
    <m/>
    <m/>
    <m/>
    <m/>
    <n v="6"/>
    <n v="1"/>
    <n v="6"/>
    <n v="1"/>
    <n v="2.8571428571428571E-3"/>
    <n v="2.8571428571428571E-3"/>
    <n v="0"/>
    <n v="0"/>
    <s v="DTTTA-ACT_03;Delegatura_de_Transito_y_Transporte_Terrestre_Automotor;Despacho_del_Delegado_de_Transito_y_Transporte_Terrestre_Automotor"/>
    <s v=" |202001: En el mes de enero se trasladaron para alegatos de conclusión 6 procesos con cierre probatorio_x000a_EVIDENCIA: BASE GRUPO INVESTIGACIONES Y CONTROL"/>
    <s v="En el mes de enero se trasladaron para alegatos de conclusión 6 procesos con cierre probatorio_x000a_EVIDENCIA: BASE GRUPO INVESTIGACIONES Y CONTROL"/>
    <s v="-"/>
    <s v="-"/>
    <s v="-"/>
    <s v="-"/>
    <s v="-"/>
    <s v="-"/>
    <s v="-"/>
    <s v="-"/>
    <s v="-"/>
    <s v="-"/>
    <s v="-"/>
    <s v="-"/>
  </r>
  <r>
    <s v="DTTTA-ACT_04;Delegatura_de_Transito_y_Transporte_Terrestre_Automotor;Despacho_del_Delegado_de_Transito_y_Transporte_Terrestre_Automotor"/>
    <n v="123"/>
    <s v="PES_Definir"/>
    <s v="OE1"/>
    <s v="Fortalecer la Vigilancia."/>
    <s v="SI"/>
    <s v="10. Plan de Acción Institucional - PAI"/>
    <s v="PAI"/>
    <s v="PAI_10"/>
    <s v="2. Plan de Acción Institucional - PAI"/>
    <s v="Investigaciones"/>
    <s v="DTTTA-E_02"/>
    <s v="2. Resolver Procesos Administrativos - Anterior a Decreto 2409"/>
    <s v="DTTTA-ACT_04"/>
    <s v="3. DECISIÓN DE FONDO"/>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25"/>
    <n v="0"/>
    <n v="0"/>
    <n v="0"/>
    <n v="0"/>
    <n v="0"/>
    <n v="0"/>
    <n v="0"/>
    <n v="0"/>
    <n v="0"/>
    <n v="0"/>
    <n v="0"/>
    <n v="25"/>
    <s v="Ejecutado"/>
    <n v="25"/>
    <m/>
    <m/>
    <m/>
    <m/>
    <m/>
    <m/>
    <m/>
    <m/>
    <m/>
    <m/>
    <m/>
    <n v="25"/>
    <n v="1"/>
    <n v="25"/>
    <n v="1"/>
    <n v="2.8571428571428571E-3"/>
    <n v="2.8571428571428571E-3"/>
    <n v="0"/>
    <n v="0"/>
    <s v="DTTTA-ACT_04;Delegatura_de_Transito_y_Transporte_Terrestre_Automotor;Despacho_del_Delegado_de_Transito_y_Transporte_Terrestre_Automotor"/>
    <s v=" |202001: En el mes de enero se fallaron 25 procesos con vencimiento de alegatos, se aclara que el restante no ha superado el término de la etapa procesal_x000a_EVIDENCIA: BASE GRUPO INVESTIGACIONES Y CONTROL"/>
    <s v="En el mes de enero se fallaron 25 procesos con vencimiento de alegatos, se aclara que el restante no ha superado el término de la etapa procesal_x000a_EVIDENCIA: BASE GRUPO INVESTIGACIONES Y CONTROL"/>
    <s v="-"/>
    <s v="-"/>
    <s v="-"/>
    <s v="-"/>
    <s v="-"/>
    <s v="-"/>
    <s v="-"/>
    <s v="-"/>
    <s v="-"/>
    <s v="-"/>
    <s v="-"/>
    <s v="-"/>
  </r>
  <r>
    <s v="DTTTA-ACT_05;Delegatura_de_Transito_y_Transporte_Terrestre_Automotor;Despacho_del_Delegado_de_Transito_y_Transporte_Terrestre_Automotor"/>
    <n v="124"/>
    <s v="PES_Definir"/>
    <s v="OE1"/>
    <s v="Fortalecer la Vigilancia."/>
    <s v="SI"/>
    <s v="10. Plan de Acción Institucional - PAI"/>
    <s v="PAI"/>
    <s v="PAI_10"/>
    <s v="2. Plan de Acción Institucional - PAI"/>
    <s v="Investigaciones"/>
    <s v="DTTTA-E_02"/>
    <s v="2. Resolver Procesos Administrativos - Anterior a Decreto 2409"/>
    <s v="DTTTA-ACT_05"/>
    <s v="4. RECURSOS DE REPOSICIÓN"/>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15"/>
    <n v="0"/>
    <n v="0"/>
    <n v="0"/>
    <n v="0"/>
    <n v="0"/>
    <n v="0"/>
    <n v="0"/>
    <n v="0"/>
    <n v="0"/>
    <n v="0"/>
    <n v="0"/>
    <n v="15"/>
    <s v="Ejecutado"/>
    <n v="15"/>
    <m/>
    <m/>
    <m/>
    <m/>
    <m/>
    <m/>
    <m/>
    <m/>
    <m/>
    <m/>
    <m/>
    <n v="15"/>
    <n v="1"/>
    <n v="15"/>
    <n v="1"/>
    <n v="2.8571428571428571E-3"/>
    <n v="2.8571428571428571E-3"/>
    <n v="0"/>
    <n v="0"/>
    <s v="DTTTA-ACT_05;Delegatura_de_Transito_y_Transporte_Terrestre_Automotor;Despacho_del_Delegado_de_Transito_y_Transporte_Terrestre_Automotor"/>
    <s v=" |202001: En el mes de enero se resolvieron 15 recursos de reposición, se aclara que el restante no ha superado el término de la etapa procesal_x000a_EVIDENCIA: BASE GRUPO INVESTIGACIONES Y CONTROL"/>
    <s v="En el mes de enero se resolvieron 15 recursos de reposición, se aclara que el restante no ha superado el término de la etapa procesal_x000a_EVIDENCIA: BASE GRUPO INVESTIGACIONES Y CONTROL"/>
    <s v="-"/>
    <s v="-"/>
    <s v="-"/>
    <s v="-"/>
    <s v="-"/>
    <s v="-"/>
    <s v="-"/>
    <s v="-"/>
    <s v="-"/>
    <s v="-"/>
    <s v="-"/>
    <s v="-"/>
  </r>
  <r>
    <s v="DTTTA-ACT_06;Delegatura_de_Transito_y_Transporte_Terrestre_Automotor;Despacho_del_Delegado_de_Transito_y_Transporte_Terrestre_Automotor"/>
    <n v="125"/>
    <s v="PES_Definir"/>
    <s v="OE1"/>
    <s v="Fortalecer la Vigilancia."/>
    <s v="SI"/>
    <s v="10. Plan de Acción Institucional - PAI"/>
    <s v="PAI"/>
    <s v="PAI_10"/>
    <s v="2. Plan de Acción Institucional - PAI"/>
    <s v="Investigaciones"/>
    <s v="DTTTA-E_02"/>
    <s v="2. Resolver Procesos Administrativos - Anterior a Decreto 2409"/>
    <s v="DTTTA-ACT_06"/>
    <s v="5. REVOCATORIA DIRECTA"/>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4"/>
    <n v="0"/>
    <n v="0"/>
    <n v="0"/>
    <n v="0"/>
    <n v="0"/>
    <n v="0"/>
    <n v="0"/>
    <n v="0"/>
    <n v="0"/>
    <n v="0"/>
    <n v="0"/>
    <n v="4"/>
    <s v="Ejecutado"/>
    <n v="4"/>
    <m/>
    <m/>
    <m/>
    <m/>
    <m/>
    <m/>
    <m/>
    <m/>
    <m/>
    <m/>
    <m/>
    <n v="4"/>
    <n v="1"/>
    <n v="4"/>
    <n v="1"/>
    <n v="2.8571428571428571E-3"/>
    <n v="2.8571428571428571E-3"/>
    <n v="0"/>
    <n v="0"/>
    <s v="DTTTA-ACT_06;Delegatura_de_Transito_y_Transporte_Terrestre_Automotor;Despacho_del_Delegado_de_Transito_y_Transporte_Terrestre_Automotor"/>
    <s v=" |202001: En el mes de enero se resolvieron 4 revocatorias directas_x000a_EVIDENCIA: BASE GRUPO INVESTIGACIONES Y CONTROL"/>
    <s v="En el mes de enero se resolvieron 4 revocatorias directas_x000a_EVIDENCIA: BASE GRUPO INVESTIGACIONES Y CONTROL"/>
    <s v="-"/>
    <s v="-"/>
    <s v="-"/>
    <s v="-"/>
    <s v="-"/>
    <s v="-"/>
    <s v="-"/>
    <s v="-"/>
    <s v="-"/>
    <s v="-"/>
    <s v="-"/>
    <s v="-"/>
  </r>
  <r>
    <s v="DTTTA-ACT_07;Delegatura_de_Transito_y_Transporte_Terrestre_Automotor;Despacho_del_Delegado_de_Transito_y_Transporte_Terrestre_Automotor"/>
    <n v="126"/>
    <s v="PES_Definir"/>
    <s v="OE1"/>
    <s v="Fortalecer la Vigilancia."/>
    <s v="SI"/>
    <s v="11. Investigaciones"/>
    <s v="PEI"/>
    <s v="PEI_02"/>
    <s v=" 1. Plan Estratégico Institucional - PEI"/>
    <s v="PEI_11 - Investigaciones"/>
    <s v="DTTTA-E_03"/>
    <s v="3. Resolver Procesos Administrativos - Concepto Consejo de Estado. "/>
    <s v="DTTTA-ACT_07"/>
    <s v="1. ETAPA PROBATORIA"/>
    <x v="3"/>
    <x v="3"/>
    <s v="DTTTA-G_01"/>
    <s v="Despacho_del_Delegado_de_Transito_y_Transporte_Terrestre_Automotor"/>
    <s v="DTTTA-D_01"/>
    <s v="Superintendente_Delegado_de_Transito_y_Transporte_Terrestre_Automotor"/>
    <s v="Misionales"/>
    <s v="Financiera"/>
    <s v="Fortalecimiento"/>
    <s v="C-2410-0600-3-0-2410002-02"/>
    <s v="2410002_03"/>
    <n v="898275121"/>
    <m/>
    <s v="MIPG-P_00"/>
    <s v="MIPG-D_00"/>
    <n v="0"/>
    <n v="0"/>
    <n v="0"/>
    <n v="0"/>
    <n v="0"/>
    <n v="0"/>
    <n v="1"/>
    <s v="No. de Solicitudes de Pruebas Iniciadas"/>
    <s v="POR_DEFINIR"/>
    <d v="2020-01-01T00:00:00"/>
    <d v="2020-12-31T00:00:00"/>
    <n v="1"/>
    <n v="12"/>
    <n v="12.166666666666666"/>
    <s v="Enero"/>
    <s v="Diciembre"/>
    <s v="IV_Trim"/>
    <n v="7.4074074074074068E-3"/>
    <s v="Planeado"/>
    <n v="0"/>
    <n v="0"/>
    <n v="0"/>
    <n v="0"/>
    <n v="0"/>
    <n v="0"/>
    <n v="0"/>
    <n v="0"/>
    <n v="0"/>
    <n v="0"/>
    <n v="0"/>
    <n v="0"/>
    <n v="0"/>
    <s v="Ejecutado"/>
    <n v="0"/>
    <m/>
    <m/>
    <m/>
    <m/>
    <m/>
    <m/>
    <m/>
    <m/>
    <m/>
    <m/>
    <m/>
    <n v="0"/>
    <n v="0"/>
    <n v="0"/>
    <n v="1"/>
    <n v="0"/>
    <n v="7.4074074074074068E-3"/>
    <s v="Por Ejecutar"/>
    <s v="Diciembre"/>
    <s v="DTTTA-ACT_07;Delegatura_de_Transito_y_Transporte_Terrestre_Automotor;Despacho_del_Delegado_de_Transito_y_Transporte_Terrestre_Automotor"/>
    <s v=" |202001: No aplica para Concepto Consejo de Estado_x000a_"/>
    <s v="No aplica para Concepto Consejo de Estado_x000a_"/>
    <s v="-"/>
    <s v="-"/>
    <s v="-"/>
    <s v="-"/>
    <s v="-"/>
    <s v="-"/>
    <s v="-"/>
    <s v="-"/>
    <s v="-"/>
    <s v="-"/>
    <s v="-"/>
    <s v="-"/>
  </r>
  <r>
    <s v="DTTTA-ACT_08;Delegatura_de_Transito_y_Transporte_Terrestre_Automotor;Despacho_del_Delegado_de_Transito_y_Transporte_Terrestre_Automotor"/>
    <n v="127"/>
    <s v="PES_Definir"/>
    <s v="OE1"/>
    <s v="Fortalecer la Vigilancia."/>
    <s v="SI"/>
    <s v="11. Investigaciones"/>
    <s v="PEI"/>
    <s v="PEI_02"/>
    <s v=" 1. Plan Estratégico Institucional - PEI"/>
    <s v="PEI_11 - Investigaciones"/>
    <s v="DTTTA-E_03"/>
    <s v="3. Resolver Procesos Administrativos - Concepto Consejo de Estado. "/>
    <s v="DTTTA-ACT_08"/>
    <s v="2. ALEGATOS"/>
    <x v="3"/>
    <x v="3"/>
    <s v="DTTTA-G_01"/>
    <s v="Despacho_del_Delegado_de_Transito_y_Transporte_Terrestre_Automotor"/>
    <s v="DTTTA-D_01"/>
    <s v="Superintendente_Delegado_de_Transito_y_Transporte_Terrestre_Automotor"/>
    <s v="Misionales"/>
    <s v="Financiera"/>
    <s v="Fortalecimiento"/>
    <s v="C-2410-0600-3-0-2410002-02"/>
    <s v="2410002_03"/>
    <n v="0"/>
    <m/>
    <s v="MIPG-P_00"/>
    <s v="MIPG-D_00"/>
    <n v="0"/>
    <n v="0"/>
    <n v="0"/>
    <n v="0"/>
    <n v="0"/>
    <n v="0"/>
    <n v="1"/>
    <s v="No. de Alegatos Realizados"/>
    <s v="POR_DEFINIR"/>
    <d v="2020-01-01T00:00:00"/>
    <d v="2020-12-31T00:00:00"/>
    <n v="1"/>
    <n v="12"/>
    <n v="12.166666666666666"/>
    <s v="Enero"/>
    <s v="Diciembre"/>
    <s v="IV_Trim"/>
    <n v="7.4074074074074068E-3"/>
    <s v="Planeado"/>
    <n v="0"/>
    <n v="0"/>
    <n v="0"/>
    <n v="0"/>
    <n v="0"/>
    <n v="0"/>
    <n v="0"/>
    <n v="0"/>
    <n v="0"/>
    <n v="0"/>
    <n v="0"/>
    <n v="0"/>
    <n v="0"/>
    <s v="Ejecutado"/>
    <n v="0"/>
    <m/>
    <m/>
    <m/>
    <m/>
    <m/>
    <m/>
    <m/>
    <m/>
    <m/>
    <m/>
    <m/>
    <n v="0"/>
    <n v="0"/>
    <n v="0"/>
    <n v="1"/>
    <n v="0"/>
    <n v="7.4074074074074068E-3"/>
    <s v="Por Ejecutar"/>
    <s v="Diciembre"/>
    <s v="DTTTA-ACT_08;Delegatura_de_Transito_y_Transporte_Terrestre_Automotor;Despacho_del_Delegado_de_Transito_y_Transporte_Terrestre_Automotor"/>
    <s v=" |202001: No aplica para Concepto Consejo de Estado_x000a_"/>
    <s v="No aplica para Concepto Consejo de Estado_x000a_"/>
    <s v="-"/>
    <s v="-"/>
    <s v="-"/>
    <s v="-"/>
    <s v="-"/>
    <s v="-"/>
    <s v="-"/>
    <s v="-"/>
    <s v="-"/>
    <s v="-"/>
    <s v="-"/>
    <s v="-"/>
  </r>
  <r>
    <s v="DTTTA-ACT_09;Delegatura_de_Transito_y_Transporte_Terrestre_Automotor;Despacho_del_Delegado_de_Transito_y_Transporte_Terrestre_Automotor"/>
    <n v="128"/>
    <s v="PES_Definir"/>
    <s v="OE1"/>
    <s v="Fortalecer la Vigilancia."/>
    <s v="SI"/>
    <s v="11. Investigaciones"/>
    <s v="PEI"/>
    <s v="PEI_02"/>
    <s v=" 1. Plan Estratégico Institucional - PEI"/>
    <s v="PEI_11 - Investigaciones"/>
    <s v="DTTTA-E_03"/>
    <s v="3. Resolver Procesos Administrativos - Concepto Consejo de Estado. "/>
    <s v="DTTTA-ACT_09"/>
    <s v="3. DECISIÓN DE FONDO"/>
    <x v="3"/>
    <x v="3"/>
    <s v="DTTTA-G_01"/>
    <s v="Despacho_del_Delegado_de_Transito_y_Transporte_Terrestre_Automotor"/>
    <s v="DTTTA-D_01"/>
    <s v="Superintendente_Delegado_de_Transito_y_Transporte_Terrestre_Automotor"/>
    <s v="Misionales"/>
    <s v="Financiera"/>
    <s v="Fortalecimiento"/>
    <s v="C-2410-0600-3-0-2410002-02"/>
    <s v="2410002_03"/>
    <n v="0"/>
    <m/>
    <s v="MIPG-P_00"/>
    <s v="MIPG-D_00"/>
    <n v="0"/>
    <n v="0"/>
    <n v="0"/>
    <n v="0"/>
    <n v="0"/>
    <n v="0"/>
    <n v="1"/>
    <s v="No. de Fallos Realizados"/>
    <s v="POR_DEFINIR"/>
    <d v="2020-01-01T00:00:00"/>
    <d v="2020-12-31T00:00:00"/>
    <n v="1"/>
    <n v="12"/>
    <n v="12.166666666666666"/>
    <s v="Enero"/>
    <s v="Diciembre"/>
    <s v="IV_Trim"/>
    <n v="7.4074074074074068E-3"/>
    <s v="Planeado"/>
    <n v="798"/>
    <n v="0"/>
    <n v="0"/>
    <n v="0"/>
    <n v="0"/>
    <n v="0"/>
    <n v="0"/>
    <n v="0"/>
    <n v="0"/>
    <n v="0"/>
    <n v="0"/>
    <n v="0"/>
    <n v="798"/>
    <s v="Ejecutado"/>
    <n v="798"/>
    <m/>
    <m/>
    <m/>
    <m/>
    <m/>
    <m/>
    <m/>
    <m/>
    <m/>
    <m/>
    <m/>
    <n v="798"/>
    <n v="1"/>
    <n v="798"/>
    <n v="1"/>
    <n v="7.4074074074074068E-3"/>
    <n v="7.4074074074074068E-3"/>
    <s v="Ejecutada"/>
    <s v="Ejecutada"/>
    <s v="DTTTA-ACT_09;Delegatura_de_Transito_y_Transporte_Terrestre_Automotor;Despacho_del_Delegado_de_Transito_y_Transporte_Terrestre_Automotor"/>
    <s v=" |202001: En el mes de enero se fallaron 798 procesos correspondientes al Concepto de Consejo de Estado_x000a_EVIDENCIA: BASE IUIT CONSEJO DE ESTADO"/>
    <s v="En el mes de enero se fallaron 798 procesos correspondientes al Concepto de Consejo de Estado_x000a_EVIDENCIA: BASE IUIT CONSEJO DE ESTADO"/>
    <s v="-"/>
    <s v="-"/>
    <s v="-"/>
    <s v="-"/>
    <s v="-"/>
    <s v="-"/>
    <s v="-"/>
    <s v="-"/>
    <s v="-"/>
    <s v="-"/>
    <s v="-"/>
    <s v="-"/>
  </r>
  <r>
    <s v="DTTTA-ACT_10;Delegatura_de_Transito_y_Transporte_Terrestre_Automotor;Despacho_del_Delegado_de_Transito_y_Transporte_Terrestre_Automotor"/>
    <n v="129"/>
    <s v="PES_Definir"/>
    <s v="OE1"/>
    <s v="Fortalecer la Vigilancia."/>
    <s v="SI"/>
    <s v="11. Investigaciones"/>
    <s v="PEI"/>
    <s v="PEI_02"/>
    <s v=" 1. Plan Estratégico Institucional - PEI"/>
    <s v="PEI_11 - Investigaciones"/>
    <s v="DTTTA-E_03"/>
    <s v="3. Resolver Procesos Administrativos - Concepto Consejo de Estado. "/>
    <s v="DTTTA-ACT_10"/>
    <s v="4. RECURSOS DE REPOSICIÓN"/>
    <x v="3"/>
    <x v="3"/>
    <s v="DTTTA-G_01"/>
    <s v="Despacho_del_Delegado_de_Transito_y_Transporte_Terrestre_Automotor"/>
    <s v="DTTTA-D_01"/>
    <s v="Superintendente_Delegado_de_Transito_y_Transporte_Terrestre_Automotor"/>
    <s v="Misionales"/>
    <s v="Financiera"/>
    <s v="Fortalecimiento"/>
    <s v="C-2499-0600-2-0-2499060-02_x000a_"/>
    <s v="2499060_03"/>
    <n v="282524879"/>
    <m/>
    <s v="MIPG-P_00"/>
    <s v="MIPG-D_00"/>
    <n v="0"/>
    <n v="0"/>
    <n v="0"/>
    <n v="0"/>
    <n v="0"/>
    <n v="0"/>
    <n v="1"/>
    <s v="No. de Recursos Realizados"/>
    <s v="POR_DEFINIR"/>
    <d v="2020-01-01T00:00:00"/>
    <d v="2020-12-31T00:00:00"/>
    <n v="1"/>
    <n v="12"/>
    <n v="12.166666666666666"/>
    <s v="Enero"/>
    <s v="Diciembre"/>
    <s v="IV_Trim"/>
    <n v="7.4074074074074068E-3"/>
    <s v="Planeado"/>
    <n v="0"/>
    <n v="0"/>
    <n v="0"/>
    <n v="0"/>
    <n v="0"/>
    <n v="0"/>
    <n v="0"/>
    <n v="0"/>
    <n v="0"/>
    <n v="0"/>
    <n v="0"/>
    <n v="0"/>
    <n v="0"/>
    <s v="Ejecutado"/>
    <n v="0"/>
    <m/>
    <m/>
    <m/>
    <m/>
    <m/>
    <m/>
    <m/>
    <m/>
    <m/>
    <m/>
    <m/>
    <n v="0"/>
    <n v="0"/>
    <n v="0"/>
    <n v="1"/>
    <n v="0"/>
    <n v="7.4074074074074068E-3"/>
    <s v="Por Ejecutar"/>
    <s v="Diciembre"/>
    <s v="DTTTA-ACT_10;Delegatura_de_Transito_y_Transporte_Terrestre_Automotor;Despacho_del_Delegado_de_Transito_y_Transporte_Terrestre_Automotor"/>
    <s v=" |202001: No se recibieron recursos de reposición"/>
    <s v="No se recibieron recursos de reposición"/>
    <s v="-"/>
    <s v="-"/>
    <s v="-"/>
    <s v="-"/>
    <s v="-"/>
    <s v="-"/>
    <s v="-"/>
    <s v="-"/>
    <s v="-"/>
    <s v="-"/>
    <s v="-"/>
    <s v="-"/>
  </r>
  <r>
    <s v="DTTTA-ACT_11;Delegatura_de_Transito_y_Transporte_Terrestre_Automotor;Despacho_del_Delegado_de_Transito_y_Transporte_Terrestre_Automotor"/>
    <n v="130"/>
    <s v="PES_Definir"/>
    <s v="OE1"/>
    <s v="Fortalecer la Vigilancia."/>
    <s v="SI"/>
    <s v="11. Investigaciones"/>
    <s v="PEI"/>
    <s v="PEI_02"/>
    <s v=" 1. Plan Estratégico Institucional - PEI"/>
    <s v="PEI_11 - Investigaciones"/>
    <s v="DTTTA-E_03"/>
    <s v="3. Resolver Procesos Administrativos - Concepto Consejo de Estado. "/>
    <s v="DTTTA-ACT_11"/>
    <s v="5. REVOCATORIA DIRECTA"/>
    <x v="3"/>
    <x v="3"/>
    <s v="DTTTA-G_01"/>
    <s v="Despacho_del_Delegado_de_Transito_y_Transporte_Terrestre_Automotor"/>
    <s v="DTTTA-D_01"/>
    <s v="Superintendente_Delegado_de_Transito_y_Transporte_Terrestre_Automotor"/>
    <s v="Misionales"/>
    <s v="Financiera"/>
    <s v="Fortalecimiento"/>
    <s v="C-2410-0600-3-0-2410002-02"/>
    <s v="2410002_03"/>
    <n v="0"/>
    <m/>
    <s v="MIPG-P_00"/>
    <s v="MIPG-D_00"/>
    <n v="0"/>
    <n v="0"/>
    <n v="0"/>
    <n v="0"/>
    <n v="0"/>
    <n v="0"/>
    <n v="1"/>
    <s v="No. de Revocatorias de Fallos Emitidos"/>
    <s v="POR_DEFINIR"/>
    <d v="2020-01-01T00:00:00"/>
    <d v="2020-12-31T00:00:00"/>
    <n v="1"/>
    <n v="12"/>
    <n v="12.166666666666666"/>
    <s v="Enero"/>
    <s v="Diciembre"/>
    <s v="IV_Trim"/>
    <n v="7.4074074074074068E-3"/>
    <s v="Planeado"/>
    <n v="0"/>
    <n v="0"/>
    <n v="0"/>
    <n v="0"/>
    <n v="0"/>
    <n v="0"/>
    <n v="0"/>
    <n v="0"/>
    <n v="0"/>
    <n v="0"/>
    <n v="0"/>
    <n v="0"/>
    <n v="0"/>
    <s v="Ejecutado"/>
    <n v="0"/>
    <m/>
    <m/>
    <m/>
    <m/>
    <m/>
    <m/>
    <m/>
    <m/>
    <m/>
    <m/>
    <m/>
    <n v="0"/>
    <n v="0"/>
    <n v="0"/>
    <n v="1"/>
    <n v="0"/>
    <n v="7.4074074074074068E-3"/>
    <s v="Por Ejecutar"/>
    <s v="Diciembre"/>
    <s v="DTTTA-ACT_11;Delegatura_de_Transito_y_Transporte_Terrestre_Automotor;Despacho_del_Delegado_de_Transito_y_Transporte_Terrestre_Automotor"/>
    <s v=" |202001: Se encuentra en análisis de los procesos de las investigaciones administrativas, para determinar la acción a tomar con las 3207 solicitudes de revocatoria directa presentadas _x000a_EVIDENCIA: REVOCATORIAS IUIT CONSEJO DE ESTADO"/>
    <s v="Se encuentra en análisis de los procesos de las investigaciones administrativas, para determinar la acción a tomar con las 3207 solicitudes de revocatoria directa presentadas _x000a_EVIDENCIA: REVOCATORIAS IUIT CONSEJO DE ESTADO"/>
    <s v="-"/>
    <s v="-"/>
    <s v="-"/>
    <s v="-"/>
    <s v="-"/>
    <s v="-"/>
    <s v="-"/>
    <s v="-"/>
    <s v="-"/>
    <s v="-"/>
    <s v="-"/>
    <s v="-"/>
  </r>
  <r>
    <s v="DTTTA-ACT_12;Delegatura_de_Transito_y_Transporte_Terrestre_Automotor;Despacho_del_Delegado_de_Transito_y_Transporte_Terrestre_Automotor"/>
    <n v="131"/>
    <s v="PES_Definir"/>
    <s v="OE1"/>
    <s v="Fortalecer la Vigilancia."/>
    <s v="SI"/>
    <s v="10. Plan de Acción Institucional - PAI"/>
    <s v="PAI"/>
    <s v="PAI_10"/>
    <s v="2. Plan de Acción Institucional - PAI"/>
    <s v="Investigaciones"/>
    <s v="DTTTA-E_04"/>
    <s v="4. Resolver Actuaciones Administrativas 2da Instancia - Decreto 2409"/>
    <s v="DTTTA-ACT_12"/>
    <s v="A. RECURSOS DE APELACIÓN"/>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12;Delegatura_de_Transito_y_Transporte_Terrestre_Automotor;Despacho_del_Delegado_de_Transito_y_Transporte_Terrestre_Automotor"/>
    <s v=" |202001: Se encuentra en análisis para dar respuesta_x000a_"/>
    <s v="Se encuentra en análisis para dar respuesta_x000a_"/>
    <s v="-"/>
    <s v="-"/>
    <s v="-"/>
    <s v="-"/>
    <s v="-"/>
    <s v="-"/>
    <s v="-"/>
    <s v="-"/>
    <s v="-"/>
    <s v="-"/>
    <s v="-"/>
    <s v="-"/>
  </r>
  <r>
    <s v="DTTTA-ACT_13;Delegatura_de_Transito_y_Transporte_Terrestre_Automotor;Despacho_del_Delegado_de_Transito_y_Transporte_Terrestre_Automotor"/>
    <n v="132"/>
    <s v="PES_Definir"/>
    <s v="OE1"/>
    <s v="Fortalecer la Vigilancia."/>
    <s v="SI"/>
    <s v="10. Plan de Acción Institucional - PAI"/>
    <s v="PAI"/>
    <s v="PAI_10"/>
    <s v="2. Plan de Acción Institucional - PAI"/>
    <s v="Investigaciones"/>
    <s v="DTTTA-E_04"/>
    <s v="4. Resolver Actuaciones Administrativas 2da Instancia - Decreto 2409"/>
    <s v="DTTTA-ACT_13"/>
    <s v="B. RECURSOS DE QUEJA"/>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13;Delegatura_de_Transito_y_Transporte_Terrestre_Automotor;Despacho_del_Delegado_de_Transito_y_Transporte_Terrestre_Automotor"/>
    <s v=" |202001: No se recibieron recursos de queja_x000a_"/>
    <s v="No se recibieron recursos de queja_x000a_"/>
    <s v="-"/>
    <s v="-"/>
    <s v="-"/>
    <s v="-"/>
    <s v="-"/>
    <s v="-"/>
    <s v="-"/>
    <s v="-"/>
    <s v="-"/>
    <s v="-"/>
    <s v="-"/>
    <s v="-"/>
  </r>
  <r>
    <s v="DTTTA-ACT_14;Delegatura_de_Transito_y_Transporte_Terrestre_Automotor;Despacho_del_Delegado_de_Transito_y_Transporte_Terrestre_Automotor"/>
    <n v="133"/>
    <s v="PES_Definir"/>
    <s v="OE1"/>
    <s v="Fortalecer la Vigilancia."/>
    <s v="SI"/>
    <s v="10. Plan de Acción Institucional - PAI"/>
    <s v="PAI"/>
    <s v="PAI_10"/>
    <s v="2. Plan de Acción Institucional - PAI"/>
    <s v="Investigaciones"/>
    <s v="DTTTA-E_04"/>
    <s v="4. Resolver Actuaciones Administrativas 2da Instancia - Decreto 2409"/>
    <s v="DTTTA-ACT_14"/>
    <s v="C. REVOCATORIA DIRECTA"/>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14;Delegatura_de_Transito_y_Transporte_Terrestre_Automotor;Despacho_del_Delegado_de_Transito_y_Transporte_Terrestre_Automotor"/>
    <s v=" |202001: No se recibieron solicitudes de revocatoria directa_x000a_"/>
    <s v="No se recibieron solicitudes de revocatoria directa_x000a_"/>
    <s v="-"/>
    <s v="-"/>
    <s v="-"/>
    <s v="-"/>
    <s v="-"/>
    <s v="-"/>
    <s v="-"/>
    <s v="-"/>
    <s v="-"/>
    <s v="-"/>
    <s v="-"/>
    <s v="-"/>
  </r>
  <r>
    <s v="DTTTA-ACT_15;Delegatura_de_Transito_y_Transporte_Terrestre_Automotor;Despacho_del_Delegado_de_Transito_y_Transporte_Terrestre_Automotor"/>
    <n v="134"/>
    <s v="PES_Definir"/>
    <s v="OE1"/>
    <s v="Fortalecer la Vigilancia."/>
    <s v="SI"/>
    <s v="12. Política Operacional"/>
    <s v="PEI"/>
    <s v="PEI_02"/>
    <s v=" 1. Plan Estratégico Institucional - PEI"/>
    <s v="PEI_13 - Planes de Prevención"/>
    <s v="DTTTA-E_05"/>
    <s v="5. Auditorias Integrales a los Homologados SICOV"/>
    <s v="DTTTA-ACT_15"/>
    <s v="Generar Primera Auditoria Integral a todos los Homologados - SICOV"/>
    <x v="3"/>
    <x v="3"/>
    <s v="DTTTA-G_01"/>
    <s v="Despacho_del_Delegado_de_Transito_y_Transporte_Terrestre_Automotor"/>
    <s v="DTTTA-D_01"/>
    <s v="Superintendente_Delegado_de_Transito_y_Transporte_Terrestre_Automotor"/>
    <s v="Misionales"/>
    <s v="Financiera"/>
    <s v="Fortalecimiento"/>
    <s v="C-2410-0600-3-0-2410002-02"/>
    <s v="2410002_01"/>
    <n v="200000000"/>
    <m/>
    <s v="MIPG-P_00"/>
    <s v="MIPG-D_00"/>
    <n v="0"/>
    <n v="0"/>
    <n v="0"/>
    <n v="0"/>
    <n v="0"/>
    <n v="0"/>
    <n v="1"/>
    <s v="No. De Auditorias Evaluadas / No. Total de Auditorias programadas"/>
    <s v="POR_DEFINIR"/>
    <d v="2020-01-01T00:00:00"/>
    <d v="2020-12-30T00:00:00"/>
    <n v="1"/>
    <n v="12"/>
    <n v="12.133333333333333"/>
    <s v="Enero"/>
    <s v="Diciembre"/>
    <s v="IV_Trim"/>
    <n v="7.4074074074074068E-3"/>
    <s v="Planeado"/>
    <n v="6"/>
    <n v="0"/>
    <n v="0"/>
    <n v="0"/>
    <n v="0"/>
    <n v="0"/>
    <n v="0"/>
    <n v="0"/>
    <n v="0"/>
    <n v="0"/>
    <n v="0"/>
    <n v="0"/>
    <n v="6"/>
    <s v="Ejecutado"/>
    <n v="0"/>
    <m/>
    <m/>
    <m/>
    <m/>
    <m/>
    <m/>
    <m/>
    <m/>
    <m/>
    <m/>
    <m/>
    <n v="0"/>
    <n v="0"/>
    <n v="6"/>
    <n v="0"/>
    <n v="0"/>
    <n v="0"/>
    <s v="Por Ejecutar"/>
    <s v="Diciembre"/>
    <s v="DTTTA-ACT_15;Delegatura_de_Transito_y_Transporte_Terrestre_Automotor;Despacho_del_Delegado_de_Transito_y_Transporte_Terrestre_Automotor"/>
    <s v=" |202001: Esta actividad será desarrollada en el transcurso de la vigencia 2020"/>
    <s v="Esta actividad será desarrollada en el transcurso de la vigencia 2020"/>
    <s v="-"/>
    <s v="-"/>
    <s v="-"/>
    <s v="-"/>
    <s v="-"/>
    <s v="-"/>
    <s v="-"/>
    <s v="-"/>
    <s v="-"/>
    <s v="-"/>
    <s v="-"/>
    <s v="-"/>
  </r>
  <r>
    <s v="DTTTA-ACT_16;Delegatura_de_Transito_y_Transporte_Terrestre_Automotor;Despacho_del_Delegado_de_Transito_y_Transporte_Terrestre_Automotor"/>
    <n v="135"/>
    <s v="PES_Definir"/>
    <s v="OE5"/>
    <s v="Fortalecimiento Institucional"/>
    <s v="SI"/>
    <s v="10. Plan de Acción Institucional - PAI"/>
    <s v="PAI"/>
    <s v="PAI_10"/>
    <s v="2. Plan de Acción Institucional - PAI"/>
    <s v="PyP_Plan de Prevención"/>
    <s v="DTTTA-E_06"/>
    <s v="6. Compromisos Conpes 2020"/>
    <s v="DTTTA-ACT_16"/>
    <s v="Concertar y Establecer nuevos requisitos para los Pequeños Propietarios de Vehículos de Transporte de Carga (PPVTC) que faciliten su habilitación."/>
    <x v="3"/>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 Avance en Plan de Acción establecido"/>
    <s v="POR_DEFINIR"/>
    <d v="2020-02-01T00:00:00"/>
    <d v="2020-12-31T00:00:00"/>
    <n v="2"/>
    <n v="12"/>
    <n v="11.133333333333333"/>
    <s v="Febrero"/>
    <s v="Diciembre"/>
    <s v="IV_Trim"/>
    <n v="5.1948051948051939E-3"/>
    <s v="Planeado"/>
    <n v="1"/>
    <n v="0"/>
    <n v="0"/>
    <n v="0"/>
    <n v="0"/>
    <n v="0"/>
    <n v="0"/>
    <n v="0"/>
    <n v="0"/>
    <n v="0"/>
    <n v="0"/>
    <n v="0"/>
    <n v="1"/>
    <s v="Ejecutado"/>
    <n v="0"/>
    <m/>
    <m/>
    <m/>
    <m/>
    <m/>
    <m/>
    <m/>
    <m/>
    <m/>
    <m/>
    <m/>
    <n v="0"/>
    <n v="0"/>
    <n v="1"/>
    <n v="0"/>
    <n v="0"/>
    <n v="0"/>
    <n v="0"/>
    <s v="Diciembre"/>
    <s v="DTTTA-ACT_16;Delegatura_de_Transito_y_Transporte_Terrestre_Automotor;Despacho_del_Delegado_de_Transito_y_Transporte_Terrestre_Automotor"/>
    <s v=" |202001: Esta actividad será desarrollada en el transcurso de la vigencia 2020"/>
    <s v="Esta actividad será desarrollada en el transcurso de la vigencia 2020"/>
    <s v="-"/>
    <s v="-"/>
    <s v="-"/>
    <s v="-"/>
    <s v="-"/>
    <s v="-"/>
    <s v="-"/>
    <s v="-"/>
    <s v="-"/>
    <s v="-"/>
    <s v="-"/>
    <s v="-"/>
  </r>
  <r>
    <s v="DTTTA-ACT_17;Delegatura_de_Transito_y_Transporte_Terrestre_Automotor;Dirección_de_Promoción_y_Prevención_Transito_y_Transporte_Terrestre_Automotor"/>
    <n v="136"/>
    <s v="PES_Definir"/>
    <s v="OE1"/>
    <s v="Fortalecer la Vigilancia."/>
    <s v="SI"/>
    <s v="10. Plan de Acción Institucional - PAI"/>
    <s v="PAI"/>
    <s v="PAI_10"/>
    <s v="2. Plan de Acción Institucional - PAI"/>
    <s v="Gestión_PQRS"/>
    <s v="DTTTA-E_07"/>
    <s v="A. Peticiones, Quejas, Reclamos y Solicitudes."/>
    <s v="DTTTA-ACT_17"/>
    <s v="A. Peticiones, Quejas, Reclamos y Solicitudes."/>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98"/>
    <n v="0"/>
    <n v="0"/>
    <n v="0"/>
    <n v="0"/>
    <n v="0"/>
    <n v="0"/>
    <n v="0"/>
    <n v="0"/>
    <n v="0"/>
    <n v="0"/>
    <n v="0"/>
    <n v="98"/>
    <s v="Ejecutado"/>
    <n v="98"/>
    <m/>
    <m/>
    <m/>
    <m/>
    <m/>
    <m/>
    <m/>
    <m/>
    <m/>
    <m/>
    <m/>
    <n v="98"/>
    <n v="1"/>
    <n v="98"/>
    <n v="1"/>
    <n v="2.8571428571428571E-3"/>
    <n v="2.8571428571428571E-3"/>
    <n v="0"/>
    <n v="0"/>
    <s v="DTTTA-ACT_17;Delegatura_de_Transito_y_Transporte_Terrestre_Automotor;Dirección_de_Promoción_y_Prevención_Transito_y_Transporte_Terrestre_Automotor"/>
    <s v=" |202001: 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
    <s v="-"/>
    <s v="-"/>
    <s v="-"/>
    <s v="-"/>
    <s v="-"/>
    <s v="-"/>
    <s v="-"/>
    <s v="-"/>
    <s v="-"/>
    <s v="-"/>
    <s v="-"/>
  </r>
  <r>
    <s v="DTTTA-ACT_18;Delegatura_de_Transito_y_Transporte_Terrestre_Automotor;Dirección_de_Promoción_y_Prevención_Transito_y_Transporte_Terrestre_Automotor"/>
    <n v="137"/>
    <s v="PES_Definir"/>
    <s v="OE1"/>
    <s v="Fortalecer la Vigilancia."/>
    <s v="SI"/>
    <s v="10. Plan de Acción Institucional - PAI"/>
    <s v="PAI"/>
    <s v="PAI_10"/>
    <s v="2. Plan de Acción Institucional - PAI"/>
    <s v="PyP_Divulgación"/>
    <s v="DTTTA-E_08"/>
    <s v="1. Divulgación"/>
    <s v="DTTTA-ACT_18"/>
    <s v="Asisitir a sesiones con la ciudadanía, vigilados, organizaciones cívicas y otras entidades"/>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No. de actividades ejecutadas / No.  de actividades demandadas"/>
    <s v="POR_DEFINIR"/>
    <d v="2020-01-01T00:00:00"/>
    <d v="2020-12-30T00:00:00"/>
    <n v="1"/>
    <n v="12"/>
    <n v="12.133333333333333"/>
    <s v="Enero"/>
    <s v="Diciembre"/>
    <s v="IV_Trim"/>
    <n v="2.8571428571428571E-3"/>
    <s v="Planeado"/>
    <n v="4"/>
    <n v="0"/>
    <n v="0"/>
    <n v="0"/>
    <n v="0"/>
    <n v="0"/>
    <n v="0"/>
    <n v="0"/>
    <n v="0"/>
    <n v="0"/>
    <n v="0"/>
    <n v="0"/>
    <n v="4"/>
    <s v="Ejecutado"/>
    <n v="4"/>
    <m/>
    <m/>
    <m/>
    <m/>
    <m/>
    <m/>
    <m/>
    <m/>
    <m/>
    <m/>
    <m/>
    <n v="4"/>
    <n v="1"/>
    <n v="4"/>
    <n v="1"/>
    <n v="2.8571428571428571E-3"/>
    <n v="2.8571428571428571E-3"/>
    <n v="0"/>
    <n v="0"/>
    <s v="DTTTA-ACT_18;Delegatura_de_Transito_y_Transporte_Terrestre_Automotor;Dirección_de_Promoción_y_Prevención_Transito_y_Transporte_Terrestre_Automotor"/>
    <s v=" |202001: En el mes de enero se realizaron 4 sesiones con la ciudadania, vigilados, oganizaciones cívicas y otras entidades_x000a_EVIDENCIA: SESIONES ENERO 2020"/>
    <s v="En el mes de enero se realizaron 4 sesiones con la ciudadania, vigilados, oganizaciones cívicas y otras entidades_x000a_EVIDENCIA: SESIONES ENERO 2020"/>
    <s v="-"/>
    <s v="-"/>
    <s v="-"/>
    <s v="-"/>
    <s v="-"/>
    <s v="-"/>
    <s v="-"/>
    <s v="-"/>
    <s v="-"/>
    <s v="-"/>
    <s v="-"/>
    <s v="-"/>
  </r>
  <r>
    <s v="DTTTA-ACT_19;Delegatura_de_Transito_y_Transporte_Terrestre_Automotor;Dirección_de_Promoción_y_Prevención_Transito_y_Transporte_Terrestre_Automotor"/>
    <n v="138"/>
    <s v="PES_Definir"/>
    <s v="OE1"/>
    <s v="Fortalecer la Vigilancia."/>
    <s v="SI"/>
    <s v="10. Plan de Acción Institucional - PAI"/>
    <s v="PAI"/>
    <s v="PAI_10"/>
    <s v="2. Plan de Acción Institucional - PAI"/>
    <s v="PyP_Divulgación"/>
    <s v="DTTTA-E_08"/>
    <s v="1. Divulgación"/>
    <s v="DTTTA-ACT_19"/>
    <s v="Asisitir a capacitaciones externas"/>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capacitaciones realizadas / # capacitaciones programadas"/>
    <s v="POR_DEFINIR"/>
    <d v="2020-02-01T00:00:00"/>
    <d v="2020-12-30T00:00:00"/>
    <n v="2"/>
    <n v="12"/>
    <n v="11.1"/>
    <s v="Febrero"/>
    <s v="Diciembre"/>
    <s v="IV_Trim"/>
    <n v="2.8571428571428571E-3"/>
    <s v="Planeado"/>
    <n v="0"/>
    <n v="0"/>
    <n v="0"/>
    <n v="0"/>
    <n v="0"/>
    <n v="0"/>
    <n v="0"/>
    <n v="0"/>
    <n v="0"/>
    <n v="0"/>
    <n v="0"/>
    <n v="0"/>
    <n v="0"/>
    <s v="Ejecutado"/>
    <n v="0"/>
    <m/>
    <m/>
    <m/>
    <m/>
    <m/>
    <m/>
    <m/>
    <m/>
    <m/>
    <m/>
    <m/>
    <n v="0"/>
    <n v="0"/>
    <n v="0"/>
    <n v="1"/>
    <n v="0"/>
    <n v="2.8571428571428571E-3"/>
    <n v="0"/>
    <s v="Diciembre"/>
    <s v="DTTTA-ACT_19;Delegatura_de_Transito_y_Transporte_Terrestre_Automotor;Dirección_de_Promoción_y_Prevención_Transito_y_Transporte_Terrestre_Automotor"/>
    <s v=" |202001: En el mes de enero no se asistió a capacitaciones externas"/>
    <s v="En el mes de enero no se asistió a capacitaciones externas"/>
    <s v="-"/>
    <s v="-"/>
    <s v="-"/>
    <s v="-"/>
    <s v="-"/>
    <s v="-"/>
    <s v="-"/>
    <s v="-"/>
    <s v="-"/>
    <s v="-"/>
    <s v="-"/>
    <s v="-"/>
  </r>
  <r>
    <s v="DTTTA-ACT_20;Delegatura_de_Transito_y_Transporte_Terrestre_Automotor;Dirección_de_Promoción_y_Prevención_Transito_y_Transporte_Terrestre_Automotor"/>
    <n v="139"/>
    <s v="PES_Definir"/>
    <s v="OE1"/>
    <s v="Fortalecer la Vigilancia."/>
    <s v="SI"/>
    <s v="10. Plan de Acción Institucional - PAI"/>
    <s v="PAI"/>
    <s v="PAI_10"/>
    <s v="2. Plan de Acción Institucional - PAI"/>
    <s v="PyP_Campañas de Promoción y Capacitación"/>
    <s v="DTTTA-E_09"/>
    <s v="2. Campañas de Promoción y Capacitación"/>
    <s v="DTTTA-ACT_20"/>
    <s v="Desarrollar acciones de divulgación a los supervisados"/>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 de actividades de divulgación realizadas /# de actividades de divulgación planeadas"/>
    <s v="POR_DEFINIR"/>
    <d v="2020-06-01T00:00:00"/>
    <d v="2020-12-30T00:00:00"/>
    <n v="6"/>
    <n v="12"/>
    <n v="7.0666666666666664"/>
    <s v="Junio"/>
    <s v="Diciembre"/>
    <s v="IV_Trim"/>
    <n v="2.8571428571428571E-3"/>
    <s v="Planeado"/>
    <n v="2"/>
    <n v="0"/>
    <n v="0"/>
    <n v="0"/>
    <n v="0"/>
    <n v="0"/>
    <n v="0"/>
    <n v="0"/>
    <n v="0"/>
    <n v="0"/>
    <n v="0"/>
    <n v="0"/>
    <n v="2"/>
    <s v="Ejecutado"/>
    <n v="2"/>
    <m/>
    <m/>
    <m/>
    <m/>
    <m/>
    <m/>
    <m/>
    <m/>
    <m/>
    <m/>
    <m/>
    <n v="2"/>
    <n v="1"/>
    <n v="2"/>
    <n v="1"/>
    <n v="2.8571428571428571E-3"/>
    <n v="2.8571428571428571E-3"/>
    <n v="0"/>
    <n v="0"/>
    <s v="DTTTA-ACT_20;Delegatura_de_Transito_y_Transporte_Terrestre_Automotor;Dirección_de_Promoción_y_Prevención_Transito_y_Transporte_Terrestre_Automotor"/>
    <s v=" |202001: En el mes de enero se desarrollaron 2 guias dirigidas a los supervisados relacionadas con los siguientes temas: SISETAC y mal matriculados_x000a_EVIDENCIA: ACCIONES DE DIVULGACIÓN A SUPERVISADOS"/>
    <s v="En el mes de enero se desarrollaron 2 guias dirigidas a los supervisados relacionadas con los siguientes temas: SISETAC y mal matriculados_x000a_EVIDENCIA: ACCIONES DE DIVULGACIÓN A SUPERVISADOS"/>
    <s v="-"/>
    <s v="-"/>
    <s v="-"/>
    <s v="-"/>
    <s v="-"/>
    <s v="-"/>
    <s v="-"/>
    <s v="-"/>
    <s v="-"/>
    <s v="-"/>
    <s v="-"/>
    <s v="-"/>
  </r>
  <r>
    <s v="DTTTA-ACT_21;Delegatura_de_Transito_y_Transporte_Terrestre_Automotor;Dirección_de_Promoción_y_Prevención_Transito_y_Transporte_Terrestre_Automotor"/>
    <n v="140"/>
    <s v="PES_Definir"/>
    <s v="OE1"/>
    <s v="Fortalecer la Vigilancia."/>
    <s v="SI"/>
    <s v="10. Plan de Acción Institucional - PAI"/>
    <s v="PAI"/>
    <s v="PAI_10"/>
    <s v="2. Plan de Acción Institucional - PAI"/>
    <s v="PyP_Campañas de Promoción y Capacitación"/>
    <s v="DTTTA-E_09"/>
    <s v="2. Campañas de Promoción y Capacitación"/>
    <s v="DTTTA-ACT_21"/>
    <s v="Realizar capacitaciones internas"/>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capacitaciones realizadas / # capacitaciones programadas"/>
    <s v="POR_DEFINIR"/>
    <d v="2020-02-01T00:00:00"/>
    <d v="2020-12-30T00:00:00"/>
    <n v="2"/>
    <n v="12"/>
    <n v="11.1"/>
    <s v="Febrero"/>
    <s v="Diciembre"/>
    <s v="IV_Trim"/>
    <n v="2.8571428571428571E-3"/>
    <s v="Planeado"/>
    <n v="0"/>
    <n v="0"/>
    <n v="0"/>
    <n v="0"/>
    <n v="0"/>
    <n v="0"/>
    <n v="0"/>
    <n v="0"/>
    <n v="0"/>
    <n v="0"/>
    <n v="0"/>
    <n v="0"/>
    <n v="0"/>
    <s v="Ejecutado"/>
    <n v="0"/>
    <m/>
    <m/>
    <m/>
    <m/>
    <m/>
    <m/>
    <m/>
    <m/>
    <m/>
    <m/>
    <m/>
    <n v="0"/>
    <n v="0"/>
    <n v="0"/>
    <n v="1"/>
    <n v="0"/>
    <n v="2.8571428571428571E-3"/>
    <n v="0"/>
    <s v="Diciembre"/>
    <s v="DTTTA-ACT_21;Delegatura_de_Transito_y_Transporte_Terrestre_Automotor;Dirección_de_Promoción_y_Prevención_Transito_y_Transporte_Terrestre_Automotor"/>
    <s v=" |202001: En el mes de enero no se realizaron capacitaciones internas"/>
    <s v="En el mes de enero no se realizaron capacitaciones internas"/>
    <s v="-"/>
    <s v="-"/>
    <s v="-"/>
    <s v="-"/>
    <s v="-"/>
    <s v="-"/>
    <s v="-"/>
    <s v="-"/>
    <s v="-"/>
    <s v="-"/>
    <s v="-"/>
    <s v="-"/>
  </r>
  <r>
    <s v="DTTTA-ACT_22;Delegatura_de_Transito_y_Transporte_Terrestre_Automotor;Dirección_de_Promoción_y_Prevención_Transito_y_Transporte_Terrestre_Automotor"/>
    <n v="141"/>
    <s v="PES_Definir"/>
    <s v="OE1"/>
    <s v="Fortalecer la Vigilancia."/>
    <s v="SI"/>
    <s v="10. Plan de Acción Institucional - PAI"/>
    <s v="PAI"/>
    <s v="PAI_10"/>
    <s v="2. Plan de Acción Institucional - PAI"/>
    <s v="PyP_Campañas de Promoción y Capacitación"/>
    <s v="DTTTA-E_09"/>
    <s v="2. Campañas de Promoción y Capacitación"/>
    <s v="DTTTA-ACT_22"/>
    <s v="Generación de Insumos para Campañas de Promoción y Capacitación."/>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No. Contenidos Realizados / No. Contenidos Programadas"/>
    <s v="POR_DEFINIR"/>
    <d v="2020-02-01T00:00:00"/>
    <d v="2020-12-30T00:00:00"/>
    <n v="2"/>
    <n v="12"/>
    <n v="11.1"/>
    <s v="Febrero"/>
    <s v="Diciembre"/>
    <s v="IV_Trim"/>
    <n v="2.8571428571428571E-3"/>
    <s v="Planeado"/>
    <n v="0"/>
    <n v="0"/>
    <n v="0"/>
    <n v="0"/>
    <n v="0"/>
    <n v="0"/>
    <n v="0"/>
    <n v="0"/>
    <n v="0"/>
    <n v="0"/>
    <n v="0"/>
    <n v="0"/>
    <n v="0"/>
    <s v="Ejecutado"/>
    <n v="0"/>
    <m/>
    <m/>
    <m/>
    <m/>
    <m/>
    <m/>
    <m/>
    <m/>
    <m/>
    <m/>
    <m/>
    <n v="0"/>
    <n v="0"/>
    <n v="0"/>
    <n v="1"/>
    <n v="0"/>
    <n v="2.8571428571428571E-3"/>
    <n v="0"/>
    <s v="Diciembre"/>
    <s v="DTTTA-ACT_22;Delegatura_de_Transito_y_Transporte_Terrestre_Automotor;Dirección_de_Promoción_y_Prevención_Transito_y_Transporte_Terrestre_Automotor"/>
    <s v=" |202001: En el mes de enero no se generó contenido para comunicaciones"/>
    <s v="En el mes de enero no se generó contenido para comunicaciones"/>
    <s v="-"/>
    <s v="-"/>
    <s v="-"/>
    <s v="-"/>
    <s v="-"/>
    <s v="-"/>
    <s v="-"/>
    <s v="-"/>
    <s v="-"/>
    <s v="-"/>
    <s v="-"/>
    <s v="-"/>
  </r>
  <r>
    <s v="DTTTA-ACT_23;Delegatura_de_Transito_y_Transporte_Terrestre_Automotor;Dirección_de_Promoción_y_Prevención_Transito_y_Transporte_Terrestre_Automotor"/>
    <n v="142"/>
    <s v="PES_Definir"/>
    <s v="OE1"/>
    <s v="Fortalecer la Vigilancia."/>
    <s v="SI"/>
    <s v="10. Plan de Acción Institucional - PAI"/>
    <s v="PAI"/>
    <s v="PAI_10"/>
    <s v="2. Plan de Acción Institucional - PAI"/>
    <s v="PyP_Campañas de Promoción y Capacitación"/>
    <s v="DTTTA-E_09"/>
    <s v="2. Campañas de Promoción y Capacitación"/>
    <s v="DTTTA-ACT_23"/>
    <s v="Generar Alcance y Contenidos para la Realización del 1er Congreso del Sector Transporte."/>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 Avance en la Realización del 1er Congreso"/>
    <s v="POR_DEFINIR"/>
    <d v="2020-02-01T00:00:00"/>
    <d v="2020-12-30T00:00:00"/>
    <n v="2"/>
    <n v="12"/>
    <n v="11.1"/>
    <s v="Febrero"/>
    <s v="Diciembre"/>
    <s v="IV_Trim"/>
    <n v="2.8571428571428571E-3"/>
    <s v="Planeado"/>
    <n v="0"/>
    <n v="0"/>
    <n v="0"/>
    <n v="1"/>
    <n v="0"/>
    <n v="0"/>
    <n v="0"/>
    <n v="0"/>
    <n v="0"/>
    <n v="0"/>
    <n v="0"/>
    <n v="0"/>
    <n v="1"/>
    <s v="Ejecutado"/>
    <n v="0"/>
    <m/>
    <m/>
    <m/>
    <m/>
    <m/>
    <m/>
    <m/>
    <m/>
    <m/>
    <m/>
    <m/>
    <n v="0"/>
    <n v="0"/>
    <n v="0"/>
    <n v="0"/>
    <n v="0"/>
    <n v="0"/>
    <n v="0"/>
    <s v="Diciembre"/>
    <s v="DTTTA-ACT_23;Delegatura_de_Transito_y_Transporte_Terrestre_Automotor;Dirección_de_Promoción_y_Prevención_Transito_y_Transporte_Terrestre_Automotor"/>
    <s v=" |202001: Esta actividad se encuentra en proceso"/>
    <s v="Esta actividad se encuentra en proceso"/>
    <s v="-"/>
    <s v="-"/>
    <s v="-"/>
    <s v="-"/>
    <s v="-"/>
    <s v="-"/>
    <s v="-"/>
    <s v="-"/>
    <s v="-"/>
    <s v="-"/>
    <s v="-"/>
    <s v="-"/>
  </r>
  <r>
    <s v="DTTTA-ACT_24;Delegatura_de_Transito_y_Transporte_Terrestre_Automotor;Dirección_de_Promoción_y_Prevención_Transito_y_Transporte_Terrestre_Automotor"/>
    <n v="143"/>
    <s v="PES_Definir"/>
    <s v="OE1"/>
    <s v="Fortalecer la Vigilancia."/>
    <s v="SI"/>
    <s v="10. Plan de Acción Institucional - PAI"/>
    <s v="PAI"/>
    <s v="PAI_10"/>
    <s v="2. Plan de Acción Institucional - PAI"/>
    <s v="PyP_Plan de Prevención"/>
    <s v="DTTTA-E_10"/>
    <s v="3. Planes de Prevención"/>
    <s v="DTTTA-ACT_24"/>
    <s v="Realizar auditorías de formalización"/>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80"/>
    <s v="# de evaluaciones subjetivas realizadas a empresas del sector / # de evaluaciones subjetivas programadas a empresas del sector "/>
    <s v="POR_DEFINIR"/>
    <d v="2020-12-01T00:00:00"/>
    <d v="2020-12-30T00:00:00"/>
    <n v="12"/>
    <n v="12"/>
    <n v="0.96666666666666667"/>
    <s v="Diciembre"/>
    <s v="Diciembre"/>
    <s v="IV_Trim"/>
    <n v="2.8571428571428571E-3"/>
    <s v="Planeado"/>
    <n v="7"/>
    <n v="0"/>
    <n v="0"/>
    <n v="0"/>
    <n v="0"/>
    <n v="1"/>
    <n v="0"/>
    <n v="0"/>
    <n v="0"/>
    <n v="0"/>
    <n v="0"/>
    <n v="1"/>
    <n v="9"/>
    <s v="Ejecutado"/>
    <n v="7"/>
    <m/>
    <m/>
    <m/>
    <m/>
    <m/>
    <m/>
    <m/>
    <m/>
    <m/>
    <m/>
    <m/>
    <n v="7"/>
    <n v="0.77777777777777779"/>
    <n v="7"/>
    <n v="1"/>
    <n v="2.2222222222222222E-3"/>
    <n v="2.8571428571428571E-3"/>
    <n v="0"/>
    <s v="Diciembre"/>
    <s v="DTTTA-ACT_24;Delegatura_de_Transito_y_Transporte_Terrestre_Automotor;Dirección_de_Promoción_y_Prevención_Transito_y_Transporte_Terrestre_Automotor"/>
    <s v=" |202001: En el mes de enero se realizaron 7 auditorías de formalización_x000a_EVIDENCIA: AUDITORIAS DE FORMALIZACIÓN ENERO"/>
    <s v="En el mes de enero se realizaron 7 auditorías de formalización_x000a_EVIDENCIA: AUDITORIAS DE FORMALIZACIÓN ENERO"/>
    <s v="-"/>
    <s v="-"/>
    <s v="-"/>
    <s v="-"/>
    <s v="-"/>
    <s v="-"/>
    <s v="-"/>
    <s v="-"/>
    <s v="-"/>
    <s v="-"/>
    <s v="-"/>
    <s v="-"/>
  </r>
  <r>
    <s v="DTTTA-ACT_25;Delegatura_de_Transito_y_Transporte_Terrestre_Automotor;Dirección_de_Promoción_y_Prevención_Transito_y_Transporte_Terrestre_Automotor"/>
    <n v="144"/>
    <s v="PES_Definir"/>
    <s v="OE1"/>
    <s v="Fortalecer la Vigilancia."/>
    <s v="SI"/>
    <s v="10. Plan de Acción Institucional - PAI"/>
    <s v="PAI"/>
    <s v="PAI_10"/>
    <s v="2. Plan de Acción Institucional - PAI"/>
    <s v="PyP_Plan de Prevención"/>
    <s v="DTTTA-E_10"/>
    <s v="3. Planes de Prevención"/>
    <s v="DTTTA-ACT_25"/>
    <s v="Realizar auditorías de Supervisión Extraordinarias"/>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No. De Supervisados con acciones de vigilancia, inspección y/o control"/>
    <s v="POR_DEFINIR"/>
    <d v="2020-01-01T00:00:00"/>
    <d v="2020-11-30T00:00:00"/>
    <n v="1"/>
    <n v="11"/>
    <n v="11.133333333333333"/>
    <s v="Enero"/>
    <s v="Noviembre"/>
    <s v="IV_Trim"/>
    <n v="2.8571428571428571E-3"/>
    <s v="Planeado"/>
    <n v="0"/>
    <n v="0"/>
    <n v="0"/>
    <n v="0"/>
    <n v="0"/>
    <n v="0"/>
    <n v="0"/>
    <n v="0"/>
    <n v="0"/>
    <n v="0"/>
    <n v="0"/>
    <n v="0"/>
    <n v="0"/>
    <s v="Ejecutado"/>
    <n v="0"/>
    <m/>
    <m/>
    <m/>
    <m/>
    <m/>
    <m/>
    <m/>
    <m/>
    <m/>
    <m/>
    <m/>
    <n v="0"/>
    <n v="0"/>
    <n v="0"/>
    <n v="0"/>
    <n v="0"/>
    <n v="0"/>
    <n v="0"/>
    <s v="Noviembre"/>
    <s v="DTTTA-ACT_25;Delegatura_de_Transito_y_Transporte_Terrestre_Automotor;Dirección_de_Promoción_y_Prevención_Transito_y_Transporte_Terrestre_Automotor"/>
    <s v=" |202001: En el mes de enero no se realizaron auditorias de supervisión extrordinarias"/>
    <s v="En el mes de enero no se realizaron auditorias de supervisión extrordinarias"/>
    <s v="-"/>
    <s v="-"/>
    <s v="-"/>
    <s v="-"/>
    <s v="-"/>
    <s v="-"/>
    <s v="-"/>
    <s v="-"/>
    <s v="-"/>
    <s v="-"/>
    <s v="-"/>
    <s v="-"/>
  </r>
  <r>
    <s v="DTTTA-ACT_26;Delegatura_de_Transito_y_Transporte_Terrestre_Automotor;Dirección_de_Promoción_y_Prevención_Transito_y_Transporte_Terrestre_Automotor"/>
    <n v="145"/>
    <s v="PES_Definir"/>
    <s v="OE1"/>
    <s v="Fortalecer la Vigilancia."/>
    <s v="SI"/>
    <s v="10. Plan de Acción Institucional - PAI"/>
    <s v="PAI"/>
    <s v="PAI_10"/>
    <s v="2. Plan de Acción Institucional - PAI"/>
    <s v="PyP_Plan de Prevención"/>
    <s v="DTTTA-E_10"/>
    <s v="3. Planes de Prevención"/>
    <s v="DTTTA-ACT_26"/>
    <s v="Elaborar Informe Sectorial"/>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2"/>
    <s v="# informes elaborados / # informes programados"/>
    <s v="POR_DEFINIR"/>
    <d v="2020-01-01T00:00:00"/>
    <d v="2020-11-30T00:00:00"/>
    <n v="1"/>
    <n v="11"/>
    <n v="11.133333333333333"/>
    <s v="Enero"/>
    <s v="Noviembre"/>
    <s v="IV_Trim"/>
    <n v="2.8571428571428571E-3"/>
    <s v="Planeado"/>
    <n v="0"/>
    <n v="0"/>
    <n v="0"/>
    <n v="0"/>
    <n v="0"/>
    <n v="0"/>
    <n v="0"/>
    <n v="0"/>
    <n v="0"/>
    <n v="0"/>
    <n v="0"/>
    <n v="0"/>
    <n v="0"/>
    <s v="Ejecutado"/>
    <n v="0"/>
    <m/>
    <m/>
    <m/>
    <m/>
    <m/>
    <m/>
    <m/>
    <m/>
    <m/>
    <m/>
    <m/>
    <n v="0"/>
    <n v="0"/>
    <n v="0"/>
    <n v="1"/>
    <n v="0"/>
    <n v="2.8571428571428571E-3"/>
    <n v="0"/>
    <s v="Noviembre"/>
    <s v="DTTTA-ACT_26;Delegatura_de_Transito_y_Transporte_Terrestre_Automotor;Dirección_de_Promoción_y_Prevención_Transito_y_Transporte_Terrestre_Automotor"/>
    <s v=" |202001: Esta actividad será desarrollada en el transcurso de la vigencia 2020"/>
    <s v="Esta actividad será desarrollada en el transcurso de la vigencia 2020"/>
    <s v="-"/>
    <s v="-"/>
    <s v="-"/>
    <s v="-"/>
    <s v="-"/>
    <s v="-"/>
    <s v="-"/>
    <s v="-"/>
    <s v="-"/>
    <s v="-"/>
    <s v="-"/>
    <s v="-"/>
  </r>
  <r>
    <s v="DTTTA-ACT_27;Delegatura_de_Transito_y_Transporte_Terrestre_Automotor;Dirección_de_Promoción_y_Prevención_Transito_y_Transporte_Terrestre_Automotor"/>
    <n v="146"/>
    <s v="PES_Definir"/>
    <s v="OE1"/>
    <s v="Fortalecer la Vigilancia."/>
    <s v="SI"/>
    <s v="10. Plan de Acción Institucional - PAI"/>
    <s v="PAI"/>
    <s v="PAI_10"/>
    <s v="2. Plan de Acción Institucional - PAI"/>
    <s v="PyP_Actualización Registro de vigilados"/>
    <s v="DTTTA-E_11"/>
    <s v="4. Actualización Registro de vigilados"/>
    <s v="DTTTA-ACT_27"/>
    <s v="Reporte de Registros de Vigilados Modificados y/o Actualizados en el sistema VIGIA"/>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6"/>
    <s v="Reporte bimestral de supervisados Actualizados"/>
    <s v="POR_DEFINIR"/>
    <d v="2020-12-01T00:00:00"/>
    <d v="2020-12-30T00:00:00"/>
    <n v="12"/>
    <n v="12"/>
    <n v="0.96666666666666667"/>
    <s v="Diciembre"/>
    <s v="Diciembre"/>
    <s v="IV_Trim"/>
    <n v="2.8571428571428571E-3"/>
    <s v="Planeado"/>
    <n v="0"/>
    <n v="1"/>
    <n v="0"/>
    <n v="1"/>
    <n v="0"/>
    <n v="1"/>
    <n v="0"/>
    <n v="1"/>
    <n v="0"/>
    <n v="1"/>
    <n v="0"/>
    <n v="1"/>
    <n v="6"/>
    <s v="Ejecutado"/>
    <n v="0"/>
    <m/>
    <m/>
    <m/>
    <m/>
    <m/>
    <m/>
    <m/>
    <m/>
    <m/>
    <m/>
    <m/>
    <n v="0"/>
    <n v="0"/>
    <n v="0"/>
    <n v="0"/>
    <n v="0"/>
    <n v="0"/>
    <n v="0"/>
    <s v="Diciembre"/>
    <s v="DTTTA-ACT_27;Delegatura_de_Transito_y_Transporte_Terrestre_Automotor;Dirección_de_Promoción_y_Prevención_Transito_y_Transporte_Terrestre_Automotor"/>
    <s v=" |202001: Este reporte será enviado cada dos meses_x000a_"/>
    <s v="Este reporte será enviado cada dos meses_x000a_"/>
    <s v="-"/>
    <s v="-"/>
    <s v="-"/>
    <s v="-"/>
    <s v="-"/>
    <s v="-"/>
    <s v="-"/>
    <s v="-"/>
    <s v="-"/>
    <s v="-"/>
    <s v="-"/>
    <s v="-"/>
  </r>
  <r>
    <s v="DTTTA-ACT_28;Delegatura_de_Transito_y_Transporte_Terrestre_Automotor;Dirección_de_Promoción_y_Prevención_Transito_y_Transporte_Terrestre_Automotor"/>
    <n v="147"/>
    <s v="PES_Definir"/>
    <s v="OE1"/>
    <s v="Fortalecer la Vigilancia."/>
    <s v="SI"/>
    <s v="10. Plan de Acción Institucional - PAI"/>
    <s v="PAI"/>
    <s v="PAI_10"/>
    <s v="2. Plan de Acción Institucional - PAI"/>
    <s v="PyP_Actualización Registro de vigilados"/>
    <s v="DTTTA-E_11"/>
    <s v="4. Actualización Registro de vigilados"/>
    <s v="DTTTA-ACT_28"/>
    <s v="Desarrollar registros administrativos obligatorios - Escolares"/>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6"/>
    <s v="# registros desarrollados / # registros solicitados"/>
    <s v="POR_DEFINIR"/>
    <d v="2020-12-01T00:00:00"/>
    <d v="2020-12-30T00:00:00"/>
    <n v="12"/>
    <n v="12"/>
    <n v="0.96666666666666667"/>
    <s v="Diciembre"/>
    <s v="Diciembre"/>
    <s v="IV_Trim"/>
    <n v="2.8571428571428571E-3"/>
    <s v="Planeado"/>
    <n v="0"/>
    <n v="1"/>
    <n v="0"/>
    <n v="1"/>
    <n v="0"/>
    <n v="1"/>
    <n v="0"/>
    <n v="1"/>
    <n v="0"/>
    <n v="1"/>
    <n v="0"/>
    <n v="1"/>
    <n v="6"/>
    <s v="Ejecutado"/>
    <n v="0"/>
    <m/>
    <m/>
    <m/>
    <m/>
    <m/>
    <m/>
    <m/>
    <m/>
    <m/>
    <m/>
    <m/>
    <n v="0"/>
    <n v="0"/>
    <n v="0"/>
    <n v="0"/>
    <n v="0"/>
    <n v="0"/>
    <n v="0"/>
    <s v="Diciembre"/>
    <s v="DTTTA-ACT_28;Delegatura_de_Transito_y_Transporte_Terrestre_Automotor;Dirección_de_Promoción_y_Prevención_Transito_y_Transporte_Terrestre_Automotor"/>
    <s v=" |202001: Este reporte será desarrollado en el transcurso de la vigencia 2020_x000a_"/>
    <s v="Este reporte será desarrollado en el transcurso de la vigencia 2020_x000a_"/>
    <s v="-"/>
    <s v="-"/>
    <s v="-"/>
    <s v="-"/>
    <s v="-"/>
    <s v="-"/>
    <s v="-"/>
    <s v="-"/>
    <s v="-"/>
    <s v="-"/>
    <s v="-"/>
    <s v="-"/>
  </r>
  <r>
    <s v="DTTTA-ACT_29;Delegatura_de_Transito_y_Transporte_Terrestre_Automotor;Dirección_de_Promoción_y_Prevención_Transito_y_Transporte_Terrestre_Automotor"/>
    <n v="148"/>
    <s v="PES_Definir"/>
    <s v="OE1"/>
    <s v="Fortalecer la Vigilancia."/>
    <s v="SI"/>
    <s v="10. Plan de Acción Institucional - PAI"/>
    <s v="PAI"/>
    <s v="PAI_10"/>
    <s v="2. Plan de Acción Institucional - PAI"/>
    <s v="PyP_Vigilancia Subjetiva"/>
    <s v="DTTTA-E_12"/>
    <s v="5. Vigilancia Subjetiva"/>
    <s v="DTTTA-ACT_29"/>
    <s v="Informe Sujetivo"/>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Propuestas de modificación a normas reglamentarias presentadas / Propuestas de modificación a normas reglamentarias planeadas por presentar"/>
    <s v="POR_DEFINIR"/>
    <d v="2020-01-01T00:00:00"/>
    <d v="2020-12-30T00:00:00"/>
    <n v="1"/>
    <n v="12"/>
    <n v="12.133333333333333"/>
    <s v="Enero"/>
    <s v="Diciembre"/>
    <s v="IV_Trim"/>
    <n v="2.8571428571428571E-3"/>
    <s v="Planeado"/>
    <n v="1"/>
    <n v="1"/>
    <n v="1"/>
    <n v="1"/>
    <n v="1"/>
    <n v="1"/>
    <n v="1"/>
    <n v="1"/>
    <n v="1"/>
    <n v="1"/>
    <n v="1"/>
    <n v="1"/>
    <n v="12"/>
    <s v="Ejecutado"/>
    <n v="1"/>
    <m/>
    <m/>
    <m/>
    <m/>
    <m/>
    <m/>
    <m/>
    <m/>
    <m/>
    <m/>
    <m/>
    <n v="1"/>
    <n v="8.3333333333333329E-2"/>
    <n v="1"/>
    <n v="1"/>
    <n v="2.380952380952381E-4"/>
    <n v="2.8571428571428571E-3"/>
    <n v="0"/>
    <s v="Diciembre"/>
    <s v="DTTTA-ACT_29;Delegatura_de_Transito_y_Transporte_Terrestre_Automotor;Dirección_de_Promoción_y_Prevención_Transito_y_Transporte_Terrestre_Automotor"/>
    <s v=" |202001: Se remitió informe subjetivo del mes enero_x000a_"/>
    <s v="Se remitió informe subjetivo del mes enero_x000a_"/>
    <s v="-"/>
    <s v="-"/>
    <s v="-"/>
    <s v="-"/>
    <s v="-"/>
    <s v="-"/>
    <s v="-"/>
    <s v="-"/>
    <s v="-"/>
    <s v="-"/>
    <s v="-"/>
    <s v="-"/>
  </r>
  <r>
    <s v="DTTTA-ACT_30;Delegatura_de_Transito_y_Transporte_Terrestre_Automotor;Dirección_de_Promoción_y_Prevención_Transito_y_Transporte_Terrestre_Automotor"/>
    <n v="149"/>
    <s v="PES_Definir"/>
    <s v="OE1"/>
    <s v="Fortalecer la Vigilancia."/>
    <s v="SI"/>
    <s v="10. Plan de Acción Institucional - PAI"/>
    <s v="PAI"/>
    <s v="PAI_10"/>
    <s v="2. Plan de Acción Institucional - PAI"/>
    <s v="PyP_Fusiones, Escisiones y Transformaciones"/>
    <s v="DTTTA-E_13"/>
    <s v="6. Fusiones, Escisiones y Transformaciones"/>
    <s v="DTTTA-ACT_30"/>
    <s v="Pronunciarse de fondo sobre las solicitudes de fusiones, escisiones y transformaciones."/>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Solicitudes atendidas / # solicitudes recibidas) *100%      "/>
    <s v="POR_DEFINIR"/>
    <d v="2020-09-01T00:00:00"/>
    <d v="2020-12-30T00:00:00"/>
    <n v="9"/>
    <n v="12"/>
    <n v="4"/>
    <s v="Septiembre"/>
    <s v="Diciembre"/>
    <s v="IV_Trim"/>
    <n v="2.8571428571428571E-3"/>
    <s v="Planeado"/>
    <n v="0"/>
    <n v="0"/>
    <n v="0"/>
    <n v="0"/>
    <n v="0"/>
    <n v="0"/>
    <n v="0"/>
    <n v="0"/>
    <n v="0"/>
    <n v="0"/>
    <n v="0"/>
    <n v="0"/>
    <n v="0"/>
    <s v="Ejecutado"/>
    <n v="0"/>
    <m/>
    <m/>
    <m/>
    <m/>
    <m/>
    <m/>
    <m/>
    <m/>
    <m/>
    <m/>
    <m/>
    <n v="0"/>
    <n v="0"/>
    <n v="0"/>
    <n v="0"/>
    <n v="0"/>
    <n v="0"/>
    <n v="0"/>
    <s v="Diciembre"/>
    <s v="DTTTA-ACT_30;Delegatura_de_Transito_y_Transporte_Terrestre_Automotor;Dirección_de_Promoción_y_Prevención_Transito_y_Transporte_Terrestre_Automotor"/>
    <s v=" |202001: En el mes de enero no se recibió ninguna solicitud"/>
    <s v="En el mes de enero no se recibió ninguna solicitud"/>
    <s v="-"/>
    <s v="-"/>
    <s v="-"/>
    <s v="-"/>
    <s v="-"/>
    <s v="-"/>
    <s v="-"/>
    <s v="-"/>
    <s v="-"/>
    <s v="-"/>
    <s v="-"/>
    <s v="-"/>
  </r>
  <r>
    <s v="DTTTA-ACT_31;Delegatura_de_Transito_y_Transporte_Terrestre_Automotor;Dirección_de_Promoción_y_Prevención_Transito_y_Transporte_Terrestre_Automotor"/>
    <n v="150"/>
    <s v="PES_Definir"/>
    <s v="OE1"/>
    <s v="Fortalecer la Vigilancia."/>
    <s v="SI"/>
    <s v="10. Plan de Acción Institucional - PAI"/>
    <s v="PAI"/>
    <s v="PAI_10"/>
    <s v="2. Plan de Acción Institucional - PAI"/>
    <s v="PyP_Vigilancia Previa"/>
    <s v="DTTTA-E_14"/>
    <s v="7. Vigilancia Previa"/>
    <s v="DTTTA-ACT_31"/>
    <s v="Registro de contratos de temporada alta"/>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1;Delegatura_de_Transito_y_Transporte_Terrestre_Automotor;Dirección_de_Promoción_y_Prevención_Transito_y_Transporte_Terrestre_Automotor"/>
    <s v=" |202001: El registro de contratos para la temporada alta de fin de año de 2019 y principios de 2020 fue realizada en noviembre del 2019."/>
    <s v="El registro de contratos para la temporada alta de fin de año de 2019 y principios de 2020 fue realizada en noviembre del 2019."/>
    <s v="-"/>
    <s v="-"/>
    <s v="-"/>
    <s v="-"/>
    <s v="-"/>
    <s v="-"/>
    <s v="-"/>
    <s v="-"/>
    <s v="-"/>
    <s v="-"/>
    <s v="-"/>
    <s v="-"/>
  </r>
  <r>
    <s v="DTTTA-ACT_32;Delegatura_de_Transito_y_Transporte_Terrestre_Automotor;Dirección_de_Promoción_y_Prevención_Transito_y_Transporte_Terrestre_Automotor"/>
    <n v="151"/>
    <s v="PES_Definir"/>
    <s v="OE1"/>
    <s v="Fortalecer la Vigilancia."/>
    <s v="SI"/>
    <s v="10. Plan de Acción Institucional - PAI"/>
    <s v="PAI"/>
    <s v="PAI_10"/>
    <s v="2. Plan de Acción Institucional - PAI"/>
    <s v="PyP_Vigilancia Previa"/>
    <s v="DTTTA-E_14"/>
    <s v="7. Vigilancia Previa"/>
    <s v="DTTTA-ACT_32"/>
    <s v="Solicitudes de SIPLAFT"/>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2;Delegatura_de_Transito_y_Transporte_Terrestre_Automotor;Dirección_de_Promoción_y_Prevención_Transito_y_Transporte_Terrestre_Automotor"/>
    <s v=" |202001: No se recibieron solicitudes"/>
    <s v="No se recibieron solicitudes"/>
    <s v="-"/>
    <s v="-"/>
    <s v="-"/>
    <s v="-"/>
    <s v="-"/>
    <s v="-"/>
    <s v="-"/>
    <s v="-"/>
    <s v="-"/>
    <s v="-"/>
    <s v="-"/>
    <s v="-"/>
  </r>
  <r>
    <s v="DTTTA-ACT_33;Delegatura_de_Transito_y_Transporte_Terrestre_Automotor;Dirección_de_Promoción_y_Prevención_Transito_y_Transporte_Terrestre_Automotor"/>
    <n v="152"/>
    <s v="PES_Definir"/>
    <s v="OE1"/>
    <s v="Fortalecer la Vigilancia."/>
    <s v="SI"/>
    <s v="10. Plan de Acción Institucional - PAI"/>
    <s v="PAI"/>
    <s v="PAI_10"/>
    <s v="2. Plan de Acción Institucional - PAI"/>
    <s v="PyP_Vigilancia Previa"/>
    <s v="DTTTA-E_14"/>
    <s v="7. Vigilancia Previa"/>
    <s v="DTTTA-ACT_33"/>
    <s v="Solicitudes de homologación para Sicov"/>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3;Delegatura_de_Transito_y_Transporte_Terrestre_Automotor;Dirección_de_Promoción_y_Prevención_Transito_y_Transporte_Terrestre_Automotor"/>
    <s v=" |202001: No se recibieron solicitudes"/>
    <s v="No se recibieron solicitudes"/>
    <s v="-"/>
    <s v="-"/>
    <s v="-"/>
    <s v="-"/>
    <s v="-"/>
    <s v="-"/>
    <s v="-"/>
    <s v="-"/>
    <s v="-"/>
    <s v="-"/>
    <s v="-"/>
    <s v="-"/>
  </r>
  <r>
    <s v="DTTTA-ACT_34;Delegatura_de_Transito_y_Transporte_Terrestre_Automotor;Dirección_de_Promoción_y_Prevención_Transito_y_Transporte_Terrestre_Automotor"/>
    <n v="153"/>
    <s v="PES_Definir"/>
    <s v="OE1"/>
    <s v="Fortalecer la Vigilancia."/>
    <s v="SI"/>
    <s v="10. Plan de Acción Institucional - PAI"/>
    <s v="PAI"/>
    <s v="PAI_10"/>
    <s v="2. Plan de Acción Institucional - PAI"/>
    <s v="PyP_Vigilancia Previa"/>
    <s v="DTTTA-E_14"/>
    <s v="7. Vigilancia Previa"/>
    <s v="DTTTA-ACT_34"/>
    <s v="Solicitudes de Certificación de implementación del Sicov"/>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5"/>
    <n v="0"/>
    <n v="0"/>
    <n v="0"/>
    <n v="0"/>
    <n v="0"/>
    <n v="0"/>
    <n v="0"/>
    <n v="0"/>
    <n v="0"/>
    <n v="0"/>
    <n v="0"/>
    <n v="5"/>
    <s v="Ejecutado"/>
    <n v="5"/>
    <m/>
    <m/>
    <m/>
    <m/>
    <m/>
    <m/>
    <m/>
    <m/>
    <m/>
    <m/>
    <m/>
    <n v="5"/>
    <n v="1"/>
    <n v="5"/>
    <n v="1"/>
    <n v="2.8571428571428571E-3"/>
    <n v="2.8571428571428571E-3"/>
    <n v="0"/>
    <n v="0"/>
    <s v="DTTTA-ACT_34;Delegatura_de_Transito_y_Transporte_Terrestre_Automotor;Dirección_de_Promoción_y_Prevención_Transito_y_Transporte_Terrestre_Automotor"/>
    <s v=" |202001: 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
    <s v="-"/>
    <s v="-"/>
    <s v="-"/>
    <s v="-"/>
    <s v="-"/>
    <s v="-"/>
    <s v="-"/>
    <s v="-"/>
    <s v="-"/>
    <s v="-"/>
    <s v="-"/>
  </r>
  <r>
    <s v="DTTTA-ACT_35;Delegatura_de_Transito_y_Transporte_Terrestre_Automotor;Dirección_de_Promoción_y_Prevención_Transito_y_Transporte_Terrestre_Automotor"/>
    <n v="154"/>
    <s v="PES_Definir"/>
    <s v="OE1"/>
    <s v="Fortalecer la Vigilancia."/>
    <s v="SI"/>
    <s v="10. Plan de Acción Institucional - PAI"/>
    <s v="PAI"/>
    <s v="PAI_10"/>
    <s v="2. Plan de Acción Institucional - PAI"/>
    <s v="PyP_Vigilancia Previa"/>
    <s v="DTTTA-E_14"/>
    <s v="7. Vigilancia Previa"/>
    <s v="DTTTA-ACT_35"/>
    <s v="Solicitudes de Concepto de Sustentabilidad Financiera"/>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15"/>
    <n v="0"/>
    <n v="0"/>
    <n v="0"/>
    <n v="0"/>
    <n v="0"/>
    <n v="0"/>
    <n v="0"/>
    <n v="0"/>
    <n v="0"/>
    <n v="0"/>
    <n v="0"/>
    <n v="15"/>
    <s v="Ejecutado"/>
    <n v="15"/>
    <m/>
    <m/>
    <m/>
    <m/>
    <m/>
    <m/>
    <m/>
    <m/>
    <m/>
    <m/>
    <m/>
    <n v="15"/>
    <n v="1"/>
    <n v="15"/>
    <n v="1"/>
    <n v="2.8571428571428571E-3"/>
    <n v="2.8571428571428571E-3"/>
    <n v="0"/>
    <n v="0"/>
    <s v="DTTTA-ACT_35;Delegatura_de_Transito_y_Transporte_Terrestre_Automotor;Dirección_de_Promoción_y_Prevención_Transito_y_Transporte_Terrestre_Automotor"/>
    <s v=" |202001: En el mes de enero se atendieron 15 solicitudes de concepto de sustentabilidad financiera, el restante se encuentra en trámite._x000a_EVIDENCIA: CONCEPTOS SUSTENTABILIDAD FINANCIERA"/>
    <s v="En el mes de enero se atendieron 15 solicitudes de concepto de sustentabilidad financiera, el restante se encuentra en trámite._x000a_EVIDENCIA: CONCEPTOS SUSTENTABILIDAD FINANCIERA"/>
    <s v="-"/>
    <s v="-"/>
    <s v="-"/>
    <s v="-"/>
    <s v="-"/>
    <s v="-"/>
    <s v="-"/>
    <s v="-"/>
    <s v="-"/>
    <s v="-"/>
    <s v="-"/>
    <s v="-"/>
  </r>
  <r>
    <s v="DTTTA-ACT_36;Delegatura_de_Transito_y_Transporte_Terrestre_Automotor;Dirección_de_Promoción_y_Prevención_Transito_y_Transporte_Terrestre_Automotor"/>
    <n v="155"/>
    <s v="PES_Definir"/>
    <s v="OE1"/>
    <s v="Fortalecer la Vigilancia."/>
    <s v="SI"/>
    <s v="10. Plan de Acción Institucional - PAI"/>
    <s v="PAI"/>
    <s v="PAI_10"/>
    <s v="2. Plan de Acción Institucional - PAI"/>
    <s v="PyP_Vigilancia Previa"/>
    <s v="DTTTA-E_14"/>
    <s v="7. Vigilancia Previa"/>
    <s v="DTTTA-ACT_36"/>
    <s v="Cálculos Actuariales"/>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6;Delegatura_de_Transito_y_Transporte_Terrestre_Automotor;Dirección_de_Promoción_y_Prevención_Transito_y_Transporte_Terrestre_Automotor"/>
    <s v=" |202001: N/A"/>
    <s v="N/A"/>
    <s v="-"/>
    <s v="-"/>
    <s v="-"/>
    <s v="-"/>
    <s v="-"/>
    <s v="-"/>
    <s v="-"/>
    <s v="-"/>
    <s v="-"/>
    <s v="-"/>
    <s v="-"/>
    <s v="-"/>
  </r>
  <r>
    <s v="DTTTA-ACT_37;Delegatura_de_Transito_y_Transporte_Terrestre_Automotor;Dirección_de_Promoción_y_Prevención_Transito_y_Transporte_Terrestre_Automotor"/>
    <n v="156"/>
    <s v="PES_Definir"/>
    <s v="OE1"/>
    <s v="Fortalecer la Vigilancia."/>
    <s v="SI"/>
    <s v="10. Plan de Acción Institucional - PAI"/>
    <s v="PAI"/>
    <s v="PAI_10"/>
    <s v="2. Plan de Acción Institucional - PAI"/>
    <s v="PyP_Vigilancia Previa"/>
    <s v="DTTTA-E_14"/>
    <s v="7. Vigilancia Previa"/>
    <s v="DTTTA-ACT_37"/>
    <s v="Disminuciones de Capital"/>
    <x v="3"/>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7;Delegatura_de_Transito_y_Transporte_Terrestre_Automotor;Dirección_de_Promoción_y_Prevención_Transito_y_Transporte_Terrestre_Automotor"/>
    <s v=" |202001: N/A"/>
    <s v="N/A"/>
    <s v="-"/>
    <s v="-"/>
    <s v="-"/>
    <s v="-"/>
    <s v="-"/>
    <s v="-"/>
    <s v="-"/>
    <s v="-"/>
    <s v="-"/>
    <s v="-"/>
    <s v="-"/>
    <s v="-"/>
  </r>
  <r>
    <s v="DTTTA-ACT_38;Delegatura_de_Transito_y_Transporte_Terrestre_Automotor;Dirección_de_Investigaciones_Transito_y_Transporte_Terrestre_Automotor"/>
    <n v="157"/>
    <s v="PES_Definir"/>
    <s v="OE1"/>
    <s v="Fortalecer la Vigilancia."/>
    <s v="SI"/>
    <s v="10. Plan de Acción Institucional - PAI"/>
    <s v="PAI"/>
    <s v="PAI_10"/>
    <s v="2. Plan de Acción Institucional - PAI"/>
    <s v="Gestión_PQRS"/>
    <s v="DTTTA-E_15"/>
    <s v="A. Peticiones, Quejas, Reclamos y Solicitudes."/>
    <s v="DTTTA-ACT_38"/>
    <s v="A. Peticiones, Quejas, Reclamos y Solicitudes."/>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0"/>
    <s v="No. de Solicitudes Gestionadas / No. de Solicitudes Ingresadas "/>
    <s v="POR_DEFINIR"/>
    <d v="2020-01-01T00:00:00"/>
    <d v="2020-12-30T00:00:00"/>
    <n v="1"/>
    <n v="12"/>
    <n v="12.133333333333333"/>
    <s v="Enero"/>
    <s v="Diciembre"/>
    <s v="IV_Trim"/>
    <n v="2.8571428571428571E-3"/>
    <s v="Planeado"/>
    <n v="0"/>
    <n v="0"/>
    <n v="0"/>
    <n v="0"/>
    <n v="0"/>
    <n v="0"/>
    <n v="0"/>
    <n v="0"/>
    <n v="0"/>
    <n v="0"/>
    <n v="0"/>
    <n v="0"/>
    <n v="0"/>
    <s v="Ejecutado"/>
    <n v="0"/>
    <m/>
    <m/>
    <m/>
    <m/>
    <m/>
    <m/>
    <m/>
    <m/>
    <m/>
    <m/>
    <m/>
    <n v="0"/>
    <n v="0"/>
    <n v="0"/>
    <n v="1"/>
    <n v="0"/>
    <n v="2.8571428571428571E-3"/>
    <n v="0"/>
    <s v="Diciembre"/>
    <s v="DTTTA-ACT_38;Delegatura_de_Transito_y_Transporte_Terrestre_Automotor;Dirección_de_Investigaciones_Transito_y_Transporte_Terrestre_Automotor"/>
    <s v=" |202001: N/A_x000a_"/>
    <s v="N/A_x000a_"/>
    <s v="-"/>
    <s v="-"/>
    <s v="-"/>
    <s v="-"/>
    <s v="-"/>
    <s v="-"/>
    <s v="-"/>
    <s v="-"/>
    <s v="-"/>
    <s v="-"/>
    <s v="-"/>
    <s v="-"/>
  </r>
  <r>
    <s v="DTTTA-ACT_39;Delegatura_de_Transito_y_Transporte_Terrestre_Automotor;Dirección_de_Investigaciones_Transito_y_Transporte_Terrestre_Automotor"/>
    <n v="158"/>
    <s v="PES_Definir"/>
    <s v="OE1"/>
    <s v="Fortalecer la Vigilancia."/>
    <s v="SI"/>
    <s v="10. Plan de Acción Institucional - PAI"/>
    <s v="PAI"/>
    <s v="PAI_10"/>
    <s v="2. Plan de Acción Institucional - PAI"/>
    <s v="Inmovilizaciones"/>
    <s v="DTTTA-E_16"/>
    <s v="B. Gestión de Solicitudes de Liberación e Informes Preliminares"/>
    <s v="DTTTA-ACT_39"/>
    <s v="B. Decidir las solicitudes de liberación de vehículos dentro del término legal."/>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0"/>
    <s v="# solicitudes atendidas / # solicitudes recibidas"/>
    <s v="POR_DEFINIR"/>
    <d v="2020-01-01T00:00:00"/>
    <d v="2020-12-30T00:00:00"/>
    <n v="1"/>
    <n v="12"/>
    <n v="12.133333333333333"/>
    <s v="Enero"/>
    <s v="Diciembre"/>
    <s v="IV_Trim"/>
    <n v="2.8571428571428571E-3"/>
    <s v="Planeado"/>
    <n v="718"/>
    <n v="0"/>
    <n v="0"/>
    <n v="0"/>
    <n v="0"/>
    <n v="0"/>
    <n v="0"/>
    <n v="0"/>
    <n v="0"/>
    <n v="0"/>
    <n v="0"/>
    <n v="0"/>
    <n v="718"/>
    <s v="Ejecutado"/>
    <n v="718"/>
    <m/>
    <m/>
    <m/>
    <m/>
    <m/>
    <m/>
    <m/>
    <m/>
    <m/>
    <m/>
    <m/>
    <n v="718"/>
    <n v="1"/>
    <n v="718"/>
    <n v="1"/>
    <n v="2.8571428571428571E-3"/>
    <n v="2.8571428571428571E-3"/>
    <n v="0"/>
    <n v="0"/>
    <s v="DTTTA-ACT_39;Delegatura_de_Transito_y_Transporte_Terrestre_Automotor;Dirección_de_Investigaciones_Transito_y_Transporte_Terrestre_Automotor"/>
    <s v=" |202001: En el mes de enero se decidieron 718 solicitudes de liberación de vehiculos dentro del término legal _x000a_EVIDENCIA: BASE INMOVILIZACIONES_x000a_"/>
    <s v="En el mes de enero se decidieron 718 solicitudes de liberación de vehiculos dentro del término legal _x000a_EVIDENCIA: BASE INMOVILIZACIONES_x000a_"/>
    <s v="-"/>
    <s v="-"/>
    <s v="-"/>
    <s v="-"/>
    <s v="-"/>
    <s v="-"/>
    <s v="-"/>
    <s v="-"/>
    <s v="-"/>
    <s v="-"/>
    <s v="-"/>
    <s v="-"/>
  </r>
  <r>
    <s v="DTTTA-ACT_40;Delegatura_de_Transito_y_Transporte_Terrestre_Automotor;Dirección_de_Investigaciones_Transito_y_Transporte_Terrestre_Automotor"/>
    <n v="159"/>
    <s v="PES_Definir"/>
    <s v="OE1"/>
    <s v="Fortalecer la Vigilancia."/>
    <s v="SI"/>
    <s v="10. Plan de Acción Institucional - PAI"/>
    <s v="PAI"/>
    <s v="PAI_10"/>
    <s v="2. Plan de Acción Institucional - PAI"/>
    <s v="Averiguación_Preliminar"/>
    <s v="DTTTA-E_17"/>
    <s v="C. Resolver Análisis y/o Estudio de Averiguaciones Preliminares"/>
    <s v="DTTTA-ACT_40"/>
    <s v="C. Denuncias, Radicados y/o IUIT "/>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27992"/>
    <n v="0"/>
    <n v="0"/>
    <n v="0"/>
    <n v="0"/>
    <n v="0"/>
    <n v="0"/>
    <n v="0"/>
    <n v="0"/>
    <n v="0"/>
    <n v="0"/>
    <n v="0"/>
    <n v="27992"/>
    <s v="Ejecutado"/>
    <n v="6791"/>
    <m/>
    <m/>
    <m/>
    <m/>
    <m/>
    <m/>
    <m/>
    <m/>
    <m/>
    <m/>
    <m/>
    <n v="6791"/>
    <n v="0.24260503000857389"/>
    <n v="27992"/>
    <n v="0.24260503000857389"/>
    <n v="6.9315722859592541E-4"/>
    <n v="6.9315722859592541E-4"/>
    <n v="0"/>
    <s v="Diciembre"/>
    <s v="DTTTA-ACT_40;Delegatura_de_Transito_y_Transporte_Terrestre_Automotor;Dirección_de_Investigaciones_Transito_y_Transporte_Terrestre_Automotor"/>
    <s v=" |202001: En el mes de enero se tramitaron 6791 radicados entre denuncias u IUIT'S_x000a_EVIDENCIA: IUIT DIRECCIÓN DE INVESTIGACIONES_x000a_PQR DIRECCIÓN DE INVESTIGACIONES"/>
    <s v="En el mes de enero se tramitaron 6791 radicados entre denuncias u IUIT'S_x000a_EVIDENCIA: IUIT DIRECCIÓN DE INVESTIGACIONES_x000a_PQR DIRECCIÓN DE INVESTIGACIONES"/>
    <s v="-"/>
    <s v="-"/>
    <s v="-"/>
    <s v="-"/>
    <s v="-"/>
    <s v="-"/>
    <s v="-"/>
    <s v="-"/>
    <s v="-"/>
    <s v="-"/>
    <s v="-"/>
    <s v="-"/>
  </r>
  <r>
    <s v="DTTTA-ACT_41;Delegatura_de_Transito_y_Transporte_Terrestre_Automotor;Dirección_de_Investigaciones_Transito_y_Transporte_Terrestre_Automotor"/>
    <n v="160"/>
    <s v="PES_Definir"/>
    <s v="OE1"/>
    <s v="Fortalecer la Vigilancia."/>
    <s v="SI"/>
    <s v="10. Plan de Acción Institucional - PAI"/>
    <s v="PAI"/>
    <s v="PAI_10"/>
    <s v="2. Plan de Acción Institucional - PAI"/>
    <s v="Investigaciones"/>
    <s v="DTTTA-E_18"/>
    <s v="D. Resolver Actuaciones Administrativas dentro del Término - Decreto 2409"/>
    <s v="DTTTA-ACT_41"/>
    <s v="1. INVESTIGACIÓN"/>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41;Delegatura_de_Transito_y_Transporte_Terrestre_Automotor;Dirección_de_Investigaciones_Transito_y_Transporte_Terrestre_Automotor"/>
    <s v=" |202001: Se aclara que en este item solo se esta colocando el total de entradas para investigaciones, en los siguientes indicadores se desagrega lo tramitado por etapas_x000a_EVIDENCIA: MATRIZ DIRECCIÓN DE INVESTIGACIONES_x000a_"/>
    <s v="Se aclara que en este item solo se esta colocando el total de entradas para investigaciones, en los siguientes indicadores se desagrega lo tramitado por etapas_x000a_EVIDENCIA: MATRIZ DIRECCIÓN DE INVESTIGACIONES_x000a_"/>
    <s v="-"/>
    <s v="-"/>
    <s v="-"/>
    <s v="-"/>
    <s v="-"/>
    <s v="-"/>
    <s v="-"/>
    <s v="-"/>
    <s v="-"/>
    <s v="-"/>
    <s v="-"/>
    <s v="-"/>
  </r>
  <r>
    <s v="DTTTA-ACT_42;Delegatura_de_Transito_y_Transporte_Terrestre_Automotor;Dirección_de_Investigaciones_Transito_y_Transporte_Terrestre_Automotor"/>
    <n v="161"/>
    <s v="PES_Definir"/>
    <s v="OE1"/>
    <s v="Fortalecer la Vigilancia."/>
    <s v="SI"/>
    <s v="10. Plan de Acción Institucional - PAI"/>
    <s v="PAI"/>
    <s v="PAI_10"/>
    <s v="2. Plan de Acción Institucional - PAI"/>
    <s v="Investigaciones"/>
    <s v="DTTTA-E_18"/>
    <s v="D. Resolver Actuaciones Administrativas dentro del Término - Decreto 2409"/>
    <s v="DTTTA-ACT_42"/>
    <s v="2. ETAPA PROBATORIA"/>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TTTA-ACT_42;Delegatura_de_Transito_y_Transporte_Terrestre_Automotor;Dirección_de_Investigaciones_Transito_y_Transporte_Terrestre_Automotor"/>
    <s v=" |202001: En el mes de enero se decretaron pruebas a 2 investigaciones de las 38 que se encontraban pendientes aclarando que no se han vencido los términos de la etapa procesal_x000a_EVIDENCIA: MATRIZ DIRECCION DE INVESTIGACIONES"/>
    <s v="En el mes de enero se decretaron pruebas a 2 investigaciones de las 38 que se encontraban pendientes aclarando que no se han vencido los términos de la etapa procesal_x000a_EVIDENCIA: MATRIZ DIRECCION DE INVESTIGACIONES"/>
    <s v="-"/>
    <s v="-"/>
    <s v="-"/>
    <s v="-"/>
    <s v="-"/>
    <s v="-"/>
    <s v="-"/>
    <s v="-"/>
    <s v="-"/>
    <s v="-"/>
    <s v="-"/>
    <s v="-"/>
  </r>
  <r>
    <s v="DTTTA-ACT_43;Delegatura_de_Transito_y_Transporte_Terrestre_Automotor;Dirección_de_Investigaciones_Transito_y_Transporte_Terrestre_Automotor"/>
    <n v="162"/>
    <s v="PES_Definir"/>
    <s v="OE1"/>
    <s v="Fortalecer la Vigilancia."/>
    <s v="SI"/>
    <s v="10. Plan de Acción Institucional - PAI"/>
    <s v="PAI"/>
    <s v="PAI_10"/>
    <s v="2. Plan de Acción Institucional - PAI"/>
    <s v="Investigaciones"/>
    <s v="DTTTA-E_18"/>
    <s v="D. Resolver Actuaciones Administrativas dentro del Término - Decreto 2409"/>
    <s v="DTTTA-ACT_43"/>
    <s v="3. ALEGATOS"/>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1"/>
    <n v="0"/>
    <n v="0"/>
    <n v="0"/>
    <n v="0"/>
    <n v="0"/>
    <n v="0"/>
    <n v="0"/>
    <n v="0"/>
    <n v="0"/>
    <n v="0"/>
    <n v="0"/>
    <n v="1"/>
    <s v="Ejecutado"/>
    <n v="1"/>
    <m/>
    <m/>
    <m/>
    <m/>
    <m/>
    <m/>
    <m/>
    <m/>
    <m/>
    <m/>
    <m/>
    <n v="1"/>
    <n v="1"/>
    <n v="1"/>
    <n v="1"/>
    <n v="2.8571428571428571E-3"/>
    <n v="2.8571428571428571E-3"/>
    <n v="0"/>
    <n v="0"/>
    <s v="DTTTA-ACT_43;Delegatura_de_Transito_y_Transporte_Terrestre_Automotor;Dirección_de_Investigaciones_Transito_y_Transporte_Terrestre_Automotor"/>
    <s v=" |202001: En el mes de enero se trasladó para alegatos de conclusión un proceso con cierre probatorio_x000a_EVIDENCIA: MATRIZ DIRECCION DE INVESTIGACIONES"/>
    <s v="En el mes de enero se trasladó para alegatos de conclusión un proceso con cierre probatorio_x000a_EVIDENCIA: MATRIZ DIRECCION DE INVESTIGACIONES"/>
    <s v="-"/>
    <s v="-"/>
    <s v="-"/>
    <s v="-"/>
    <s v="-"/>
    <s v="-"/>
    <s v="-"/>
    <s v="-"/>
    <s v="-"/>
    <s v="-"/>
    <s v="-"/>
    <s v="-"/>
  </r>
  <r>
    <s v="DTTTA-ACT_44;Delegatura_de_Transito_y_Transporte_Terrestre_Automotor;Dirección_de_Investigaciones_Transito_y_Transporte_Terrestre_Automotor"/>
    <n v="163"/>
    <s v="PES_Definir"/>
    <s v="OE1"/>
    <s v="Fortalecer la Vigilancia."/>
    <s v="SI"/>
    <s v="10. Plan de Acción Institucional - PAI"/>
    <s v="PAI"/>
    <s v="PAI_10"/>
    <s v="2. Plan de Acción Institucional - PAI"/>
    <s v="Investigaciones"/>
    <s v="DTTTA-E_18"/>
    <s v="D. Resolver Actuaciones Administrativas dentro del Término - Decreto 2409"/>
    <s v="DTTTA-ACT_44"/>
    <s v="4. DECISIÓN DE FONDO"/>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TTTA-ACT_44;Delegatura_de_Transito_y_Transporte_Terrestre_Automotor;Dirección_de_Investigaciones_Transito_y_Transporte_Terrestre_Automotor"/>
    <s v=" |202001: En el mes de enero se fallaron 2 procesos con vencimiento de alegatos, se aclara que el restante no ha superado el término de la etapa procesal_x000a_EVIDENCIA: MATRIZ DIRECCION DE INVESTIGACIONES"/>
    <s v="En el mes de enero se fallaron 2 procesos con vencimiento de alegatos, se aclara que el restante no ha superado el término de la etapa procesal_x000a_EVIDENCIA: MATRIZ DIRECCION DE INVESTIGACIONES"/>
    <s v="-"/>
    <s v="-"/>
    <s v="-"/>
    <s v="-"/>
    <s v="-"/>
    <s v="-"/>
    <s v="-"/>
    <s v="-"/>
    <s v="-"/>
    <s v="-"/>
    <s v="-"/>
    <s v="-"/>
  </r>
  <r>
    <s v="DTTTA-ACT_45;Delegatura_de_Transito_y_Transporte_Terrestre_Automotor;Dirección_de_Investigaciones_Transito_y_Transporte_Terrestre_Automotor"/>
    <n v="164"/>
    <s v="PES_Definir"/>
    <s v="OE1"/>
    <s v="Fortalecer la Vigilancia."/>
    <s v="SI"/>
    <s v="10. Plan de Acción Institucional - PAI"/>
    <s v="PAI"/>
    <s v="PAI_10"/>
    <s v="2. Plan de Acción Institucional - PAI"/>
    <s v="Investigaciones"/>
    <s v="DTTTA-E_18"/>
    <s v="D. Resolver Actuaciones Administrativas dentro del Término - Decreto 2409"/>
    <s v="DTTTA-ACT_45"/>
    <s v="5. DECISIÓN DE FONDO - FALLOS ORALES"/>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Fallos Orales Profer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45;Delegatura_de_Transito_y_Transporte_Terrestre_Automotor;Dirección_de_Investigaciones_Transito_y_Transporte_Terrestre_Automotor"/>
    <s v=" |202001: En el mes de enero no se presentaron fallos orales_x000a_"/>
    <s v="En el mes de enero no se presentaron fallos orales_x000a_"/>
    <s v="-"/>
    <s v="-"/>
    <s v="-"/>
    <s v="-"/>
    <s v="-"/>
    <s v="-"/>
    <s v="-"/>
    <s v="-"/>
    <s v="-"/>
    <s v="-"/>
    <s v="-"/>
    <s v="-"/>
  </r>
  <r>
    <s v="DTTTA-ACT_46;Delegatura_de_Transito_y_Transporte_Terrestre_Automotor;Dirección_de_Investigaciones_Transito_y_Transporte_Terrestre_Automotor"/>
    <n v="165"/>
    <s v="PES_Definir"/>
    <s v="OE1"/>
    <s v="Fortalecer la Vigilancia."/>
    <s v="SI"/>
    <s v="10. Plan de Acción Institucional - PAI"/>
    <s v="PAI"/>
    <s v="PAI_10"/>
    <s v="2. Plan de Acción Institucional - PAI"/>
    <s v="Investigaciones"/>
    <s v="DTTTA-E_18"/>
    <s v="D. Resolver Actuaciones Administrativas dentro del Término - Decreto 2409"/>
    <s v="DTTTA-ACT_46"/>
    <s v="6. RECURSOS DE REPOSICIÓN"/>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Recursos Realizado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46;Delegatura_de_Transito_y_Transporte_Terrestre_Automotor;Dirección_de_Investigaciones_Transito_y_Transporte_Terrestre_Automotor"/>
    <s v=" |202001: Se encuentra en trámite_x000a_EVIDENCIA: MATRIZ DIRECCION DE INVESTIGACIONES"/>
    <s v="Se encuentra en trámite_x000a_EVIDENCIA: MATRIZ DIRECCION DE INVESTIGACIONES"/>
    <s v="-"/>
    <s v="-"/>
    <s v="-"/>
    <s v="-"/>
    <s v="-"/>
    <s v="-"/>
    <s v="-"/>
    <s v="-"/>
    <s v="-"/>
    <s v="-"/>
    <s v="-"/>
    <s v="-"/>
  </r>
  <r>
    <s v="DTTTA-ACT_47;Delegatura_de_Transito_y_Transporte_Terrestre_Automotor;Dirección_de_Investigaciones_Transito_y_Transporte_Terrestre_Automotor"/>
    <n v="166"/>
    <s v="PES_Definir"/>
    <s v="OE1"/>
    <s v="Fortalecer la Vigilancia."/>
    <s v="SI"/>
    <s v="10. Plan de Acción Institucional - PAI"/>
    <s v="PAI"/>
    <s v="PAI_10"/>
    <s v="2. Plan de Acción Institucional - PAI"/>
    <s v="Investigaciones"/>
    <s v="DTTTA-E_18"/>
    <s v="D. Resolver Actuaciones Administrativas dentro del Término - Decreto 2409"/>
    <s v="DTTTA-ACT_47"/>
    <s v="7. REVOCATORIA DIRECTA"/>
    <x v="3"/>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47;Delegatura_de_Transito_y_Transporte_Terrestre_Automotor;Dirección_de_Investigaciones_Transito_y_Transporte_Terrestre_Automotor"/>
    <s v=" |202001: No se presentaron solicitudes de revocatoria directa_x000a_"/>
    <s v="No se presentaron solicitudes de revocatoria directa_x000a_"/>
    <s v="-"/>
    <s v="-"/>
    <s v="-"/>
    <s v="-"/>
    <s v="-"/>
    <s v="-"/>
    <s v="-"/>
    <s v="-"/>
    <s v="-"/>
    <s v="-"/>
    <s v="-"/>
    <s v="-"/>
  </r>
  <r>
    <s v="DSI-ACT_01;Despacho_Superintendencia;Despacho"/>
    <n v="167"/>
    <s v="PES_Definir"/>
    <s v="OE5"/>
    <s v="Fortalecimiento Institucional"/>
    <s v="SI"/>
    <s v="10. Plan de Acción Institucional - PAI"/>
    <s v="PAI"/>
    <s v="PAI_10"/>
    <s v="2. Plan de Acción Institucional - PAI"/>
    <s v="Gestión"/>
    <s v="DSI-E_01"/>
    <s v="Gestión Despacho"/>
    <s v="DSI-ACT_01"/>
    <s v="Análisis y estudios de proyecciones actuariales, generación de certificaciones y atención de requerimientos relacionados, allegados al Despacho."/>
    <x v="4"/>
    <x v="4"/>
    <s v="DSI-G_01"/>
    <s v="Despacho"/>
    <s v="DSI-D_01"/>
    <s v="Actuaria"/>
    <s v="Apoyo"/>
    <s v="Administrativa"/>
    <s v="Funcionamiento"/>
    <m/>
    <m/>
    <m/>
    <m/>
    <s v="MIPG-P_00"/>
    <s v="MIPG-D_00"/>
    <n v="0"/>
    <n v="0"/>
    <n v="0"/>
    <n v="0"/>
    <n v="0"/>
    <n v="0"/>
    <n v="1"/>
    <s v=" # Solicitudes Atendidas / # Solicitudes Recibidas "/>
    <s v="POR_DEFINIR"/>
    <d v="2020-01-01T00:00:00"/>
    <d v="2020-12-30T00:00:00"/>
    <n v="1"/>
    <n v="12"/>
    <n v="12.133333333333333"/>
    <s v="Enero"/>
    <s v="Diciembre"/>
    <s v="IV_Trim"/>
    <n v="5.1948051948051939E-3"/>
    <s v="Planeado"/>
    <n v="4"/>
    <n v="0"/>
    <n v="0"/>
    <n v="0"/>
    <n v="0"/>
    <n v="0"/>
    <n v="0"/>
    <n v="0"/>
    <n v="0"/>
    <n v="0"/>
    <n v="0"/>
    <n v="0"/>
    <n v="4"/>
    <s v="Ejecutado"/>
    <n v="4"/>
    <m/>
    <m/>
    <m/>
    <m/>
    <m/>
    <m/>
    <m/>
    <m/>
    <m/>
    <m/>
    <m/>
    <n v="4"/>
    <n v="1"/>
    <n v="4"/>
    <n v="1"/>
    <n v="5.1948051948051939E-3"/>
    <n v="5.1948051948051939E-3"/>
    <n v="0"/>
    <n v="0"/>
    <s v="DSI-ACT_01;Despacho_Superintendencia;Despacho"/>
    <s v=" |202001: 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
    <s v="-"/>
    <s v="-"/>
    <s v="-"/>
    <s v="-"/>
    <s v="-"/>
    <s v="-"/>
    <s v="-"/>
    <s v="-"/>
    <s v="-"/>
    <s v="-"/>
    <s v="-"/>
  </r>
  <r>
    <s v="DSI-ACT_02;Despacho_Superintendencia;Despacho"/>
    <n v="168"/>
    <s v="PES_00"/>
    <s v="OE5"/>
    <s v="Fortalecimiento Institucional"/>
    <s v="SI"/>
    <s v="10. Plan de Acción Institucional - PAI"/>
    <s v="PAI"/>
    <s v="PAI_10"/>
    <s v="2. Plan de Acción Institucional - PAI"/>
    <s v="Gestión"/>
    <s v="DSI-E_02"/>
    <s v="Gestión de Asuntos Internacionales"/>
    <s v="DSI-ACT_02"/>
    <s v="Acciones Realizadas en el marco de la Interacción con Actores Sectoriales Internacionales."/>
    <x v="4"/>
    <x v="4"/>
    <s v="DSI-G_02"/>
    <s v="Despacho"/>
    <s v="DSI-D_03"/>
    <s v="Despacho"/>
    <s v="Apoyo"/>
    <s v="Administrativa"/>
    <s v="Funcionamiento"/>
    <m/>
    <m/>
    <m/>
    <m/>
    <s v="MIPG-P_00"/>
    <s v="MIPG-D_00"/>
    <n v="0"/>
    <n v="0"/>
    <n v="0"/>
    <n v="0"/>
    <n v="0"/>
    <n v="0"/>
    <n v="4"/>
    <s v=" Informe Trimestral de Gestión "/>
    <s v="POR_DEFINIR"/>
    <d v="2020-01-01T00:00:00"/>
    <d v="2020-12-30T00:00:00"/>
    <n v="1"/>
    <n v="12"/>
    <n v="12.133333333333333"/>
    <s v="Enero"/>
    <s v="Diciembre"/>
    <s v="IV_Trim"/>
    <n v="5.1948051948051939E-3"/>
    <s v="Planeado"/>
    <n v="0"/>
    <n v="0"/>
    <n v="0"/>
    <n v="0"/>
    <n v="0"/>
    <n v="0"/>
    <n v="0"/>
    <n v="0"/>
    <n v="0"/>
    <n v="0"/>
    <n v="0"/>
    <n v="0"/>
    <n v="0"/>
    <s v="Ejecutado"/>
    <n v="0"/>
    <m/>
    <m/>
    <m/>
    <m/>
    <m/>
    <m/>
    <m/>
    <m/>
    <m/>
    <m/>
    <m/>
    <n v="0"/>
    <n v="0"/>
    <n v="0"/>
    <n v="0"/>
    <n v="0"/>
    <n v="0"/>
    <n v="0"/>
    <s v="Diciembre"/>
    <s v="DSI-ACT_02;Despacho_Superintendencia;Despacho"/>
    <s v=" |202001: No tiene proyectado para el periodo."/>
    <s v="No tiene proyectado para el periodo."/>
    <s v="-"/>
    <s v="-"/>
    <s v="-"/>
    <s v="-"/>
    <s v="-"/>
    <s v="-"/>
    <s v="-"/>
    <s v="-"/>
    <s v="-"/>
    <s v="-"/>
    <s v="-"/>
    <s v="-"/>
  </r>
  <r>
    <s v="DSI-ACT_04;Despacho_Superintendencia;Equipo_de_Comunicaciones"/>
    <n v="169"/>
    <s v="PES_Definir"/>
    <s v="OE5"/>
    <s v="Fortalecimiento Institucional"/>
    <s v="SI"/>
    <s v="10. Plan de Acción Institucional - PAI"/>
    <s v="PAI"/>
    <s v="PAI_10"/>
    <s v="2. Plan de Acción Institucional - PAI"/>
    <s v="Gestión"/>
    <s v="DSI-E_03"/>
    <s v="Presencia de la ST en la Redes Sociales"/>
    <s v="DSI-ACT_04"/>
    <s v="Presencia e Interacción de la ST en las Redes Sociales"/>
    <x v="4"/>
    <x v="4"/>
    <s v="DSI-G_02"/>
    <s v="Equipo_de_Comunicaciones"/>
    <s v="DSI-D_02"/>
    <s v="Comunicaciones"/>
    <s v="Apoyo"/>
    <s v="Administrativa"/>
    <s v="Funcionamiento"/>
    <m/>
    <m/>
    <m/>
    <m/>
    <s v="MIPG-P_00"/>
    <s v="MIPG-D_00"/>
    <n v="0"/>
    <n v="0"/>
    <n v="0"/>
    <n v="0"/>
    <n v="0"/>
    <n v="0"/>
    <s v="# Seguidores en Redes Sociales"/>
    <s v="# Seguidores en Redes Sociales"/>
    <s v="POR_DEFINIR"/>
    <d v="2020-01-01T00:00:00"/>
    <d v="2020-12-30T00:00:00"/>
    <n v="1"/>
    <n v="12"/>
    <n v="12.133333333333333"/>
    <s v="Enero"/>
    <s v="Diciembre"/>
    <s v="IV_Trim"/>
    <n v="5.1948051948051939E-3"/>
    <s v="Planeado"/>
    <n v="797000"/>
    <n v="0"/>
    <n v="0"/>
    <n v="0"/>
    <n v="0"/>
    <n v="0"/>
    <n v="0"/>
    <n v="0"/>
    <n v="0"/>
    <n v="0"/>
    <n v="0"/>
    <n v="0"/>
    <n v="797000"/>
    <s v="Ejecutado"/>
    <n v="797000"/>
    <m/>
    <m/>
    <m/>
    <m/>
    <m/>
    <m/>
    <m/>
    <m/>
    <m/>
    <m/>
    <m/>
    <n v="797000"/>
    <n v="1"/>
    <n v="797000"/>
    <n v="1"/>
    <n v="5.1948051948051939E-3"/>
    <n v="5.1948051948051939E-3"/>
    <n v="0"/>
    <n v="0"/>
    <s v="DSI-ACT_04;Despacho_Superintendencia;Equipo_de_Comunicaciones"/>
    <s v=" |202001: Presencia en Redes Sociales: Impresiones Totales 797,000._x000a_ Twitter: 1088_x000a_ Facebook: 65_x000a_Instagram : 100_x000a_"/>
    <s v="Presencia en Redes Sociales: Impresiones Totales 797,000._x000a_ Twitter: 1088_x000a_ Facebook: 65_x000a_Instagram : 100_x000a_"/>
    <s v="-"/>
    <s v="-"/>
    <s v="-"/>
    <s v="-"/>
    <s v="-"/>
    <s v="-"/>
    <s v="-"/>
    <s v="-"/>
    <s v="-"/>
    <s v="-"/>
    <s v="-"/>
    <s v="-"/>
  </r>
  <r>
    <s v="DSI-ACT_05;Despacho_Superintendencia;Equipo_de_Comunicaciones"/>
    <n v="170"/>
    <s v="PES_Definir"/>
    <s v="OE1"/>
    <s v="Fortalecer la Vigilancia."/>
    <s v="SI"/>
    <s v="10. Plan de Acción Institucional - PAI"/>
    <s v="PAI"/>
    <s v="PAI_10"/>
    <s v="2. Plan de Acción Institucional - PAI"/>
    <s v="Gestión"/>
    <s v="DSI-E_04"/>
    <s v="Generación de Comunicados de Prensa de la ST"/>
    <s v="DSI-ACT_05"/>
    <s v="Producir y Emitir Comunicados de Prensa de la ST"/>
    <x v="4"/>
    <x v="4"/>
    <s v="DSI-G_02"/>
    <s v="Equipo_de_Comunicaciones"/>
    <s v="DSI-D_02"/>
    <s v="Comunicaciones"/>
    <s v="Apoyo"/>
    <s v="Administrativa"/>
    <s v="Funcionamiento"/>
    <m/>
    <m/>
    <m/>
    <m/>
    <s v="MIPG-P_00"/>
    <s v="MIPG-D_00"/>
    <n v="0"/>
    <n v="0"/>
    <n v="0"/>
    <n v="0"/>
    <n v="0"/>
    <n v="0"/>
    <n v="1"/>
    <s v="No. De Comunicados de Prensa Emitidos"/>
    <s v="POR_DEFINIR"/>
    <d v="2020-01-01T00:00:00"/>
    <d v="2020-12-30T00:00:00"/>
    <n v="1"/>
    <n v="12"/>
    <n v="12.133333333333333"/>
    <s v="Enero"/>
    <s v="Diciembre"/>
    <s v="IV_Trim"/>
    <n v="2.8571428571428571E-3"/>
    <s v="Planeado"/>
    <n v="9"/>
    <n v="0"/>
    <n v="0"/>
    <n v="0"/>
    <n v="0"/>
    <n v="0"/>
    <n v="0"/>
    <n v="0"/>
    <n v="0"/>
    <n v="0"/>
    <n v="0"/>
    <n v="0"/>
    <n v="9"/>
    <s v="Ejecutado"/>
    <n v="9"/>
    <m/>
    <m/>
    <m/>
    <m/>
    <m/>
    <m/>
    <m/>
    <m/>
    <m/>
    <m/>
    <m/>
    <n v="9"/>
    <n v="1"/>
    <n v="9"/>
    <n v="1"/>
    <n v="2.8571428571428571E-3"/>
    <n v="2.8571428571428571E-3"/>
    <n v="0"/>
    <n v="0"/>
    <s v="DSI-ACT_05;Despacho_Superintendencia;Equipo_de_Comunicaciones"/>
    <s v=" |202001: 9 Comunicados de Prensa para el corte Enero."/>
    <s v="9 Comunicados de Prensa para el corte Enero."/>
    <s v="-"/>
    <s v="-"/>
    <s v="-"/>
    <s v="-"/>
    <s v="-"/>
    <s v="-"/>
    <s v="-"/>
    <s v="-"/>
    <s v="-"/>
    <s v="-"/>
    <s v="-"/>
    <s v="-"/>
  </r>
  <r>
    <s v="DSI-ACT_06;Despacho_Superintendencia;Equipo_de_Comunicaciones"/>
    <n v="171"/>
    <s v="PES_Definir"/>
    <s v="OE1"/>
    <s v="Fortalecer la Vigilancia."/>
    <s v="SI"/>
    <s v="3. Sensibilización en materia de derechos y deberes en el sector transporte"/>
    <s v="PEI"/>
    <s v="PEI_03"/>
    <s v=" 1. Plan Estratégico Institucional - PEI"/>
    <s v="PEI_03 - Sensibilización en materia de derechos y deberes en el sector transporte"/>
    <s v="DSI-E_05"/>
    <s v="Gestión de Campañas de Comunicación a los Usuarios del Transporte"/>
    <s v="DSI-ACT_06"/>
    <s v="Realizar campañas de comunicación al usuario de transporte sobre sus derechos."/>
    <x v="4"/>
    <x v="4"/>
    <s v="DSI-G_02"/>
    <s v="Equipo_de_Comunicaciones"/>
    <s v="DSI-D_02"/>
    <s v="Comunicaciones"/>
    <s v="Apoyo"/>
    <s v="Administrativa"/>
    <s v="Funcionamiento"/>
    <m/>
    <m/>
    <m/>
    <m/>
    <s v="MIPG-P_00"/>
    <s v="MIPG-D_00"/>
    <s v=" 30.000personas"/>
    <n v="0.34"/>
    <n v="0.34"/>
    <n v="0.32"/>
    <n v="0"/>
    <n v="1"/>
    <n v="1"/>
    <s v="No. de personas sensibilizadas"/>
    <s v="POR_DEFINIR"/>
    <d v="2020-01-01T00:00:00"/>
    <d v="2020-12-30T00:00:00"/>
    <n v="1"/>
    <n v="12"/>
    <n v="12.133333333333333"/>
    <s v="Enero"/>
    <s v="Diciembre"/>
    <s v="IV_Trim"/>
    <n v="7.4074074074074068E-3"/>
    <s v="Planeado"/>
    <n v="5"/>
    <n v="0"/>
    <n v="0"/>
    <n v="0"/>
    <n v="0"/>
    <n v="0"/>
    <n v="0"/>
    <n v="0"/>
    <n v="0"/>
    <n v="0"/>
    <n v="0"/>
    <n v="0"/>
    <n v="5"/>
    <s v="Ejecutado"/>
    <n v="5"/>
    <m/>
    <m/>
    <m/>
    <m/>
    <m/>
    <m/>
    <m/>
    <m/>
    <m/>
    <m/>
    <m/>
    <n v="5"/>
    <n v="1"/>
    <n v="5"/>
    <n v="1"/>
    <n v="7.4074074074074068E-3"/>
    <n v="7.4074074074074068E-3"/>
    <s v="Ejecutada"/>
    <s v="Ejecutada"/>
    <s v="DSI-ACT_06;Despacho_Superintendencia;Equipo_de_Comunicaciones"/>
    <s v=" |202001: Se generaron 5 Campañas:_x000a_#ConoceTusPuertos_x000a_#UsalaTerminal_x000a_#VuelaInformado_x000a_#LaSuperTeEscucha"/>
    <s v="Se generaron 5 Campañas:_x000a_#ConoceTusPuertos_x000a_#UsalaTerminal_x000a_#VuelaInformado_x000a_#LaSuperTeEscucha"/>
    <s v="-"/>
    <s v="-"/>
    <s v="-"/>
    <s v="-"/>
    <s v="-"/>
    <s v="-"/>
    <s v="-"/>
    <s v="-"/>
    <s v="-"/>
    <s v="-"/>
    <s v="-"/>
    <s v="-"/>
  </r>
  <r>
    <s v="DSI-ACT_07;Despacho_Superintendencia;Equipo_de_Comunicaciones"/>
    <n v="172"/>
    <s v="PES_00"/>
    <s v="OE1"/>
    <s v="Fortalecer la Vigilancia."/>
    <s v="SI"/>
    <s v="3. Sensibilización en materia de derechos y deberes en el sector transporte"/>
    <s v="PEI"/>
    <s v="PEI_03"/>
    <s v=" 1. Plan Estratégico Institucional - PEI"/>
    <s v="PEI_03 - Sensibilización en materia de derechos y deberes en el sector transporte"/>
    <s v="DSI-E_05"/>
    <s v="Gestión de Campañas de Comunicación a los Usuarios del Transporte"/>
    <s v="DSI-ACT_07"/>
    <s v="1. Adelantar campaña a Usuarios del Transporte"/>
    <x v="4"/>
    <x v="4"/>
    <s v="DSI-G_02"/>
    <s v="Equipo_de_Comunicaciones"/>
    <s v="DSI-D_02"/>
    <s v="Comunicaciones"/>
    <s v="Apoyo"/>
    <s v="Administrativa"/>
    <s v="Funcionamiento"/>
    <m/>
    <m/>
    <m/>
    <m/>
    <s v="MIPG-P_00"/>
    <s v="MIPG-D_00"/>
    <s v=" 30.000personas"/>
    <n v="0.34"/>
    <n v="0.34"/>
    <n v="0.32"/>
    <n v="0"/>
    <n v="1"/>
    <n v="1"/>
    <s v="No. de Personas Participantes por Campaña / No. De Campañas Generadas"/>
    <s v="POR_DEFINIR"/>
    <d v="2020-01-01T00:00:00"/>
    <d v="2020-12-30T00:00:00"/>
    <n v="1"/>
    <n v="12"/>
    <n v="12.133333333333333"/>
    <s v="Enero"/>
    <s v="Diciembre"/>
    <s v="IV_Trim"/>
    <n v="7.4074074074074068E-3"/>
    <s v="Planeado"/>
    <n v="2.8400000000000002E-2"/>
    <n v="2.8400000000000002E-2"/>
    <n v="2.8400000000000002E-2"/>
    <n v="2.8400000000000002E-2"/>
    <n v="2.8299999999999999E-2"/>
    <n v="2.8299999999999999E-2"/>
    <n v="2.8299999999999999E-2"/>
    <n v="2.8299999999999999E-2"/>
    <n v="2.8299999999999999E-2"/>
    <n v="2.8299999999999999E-2"/>
    <n v="2.8299999999999999E-2"/>
    <n v="2.8299999999999999E-2"/>
    <n v="0.33999999999999997"/>
    <s v="Ejecutado"/>
    <n v="2.8400000000000002E-2"/>
    <m/>
    <m/>
    <m/>
    <m/>
    <m/>
    <m/>
    <m/>
    <m/>
    <m/>
    <m/>
    <m/>
    <n v="2.8400000000000002E-2"/>
    <n v="8.3529411764705894E-2"/>
    <n v="2.8400000000000002E-2"/>
    <n v="1"/>
    <n v="6.1873638344226583E-4"/>
    <n v="7.4074074074074068E-3"/>
    <s v="En Tramite"/>
    <s v="Diciembre"/>
    <s v="DSI-ACT_07;Despacho_Superintendencia;Equipo_de_Comunicaciones"/>
    <s v=" |202001: Se generaron 5 Campañas:_x000a_#ConoceTusPuertos_x000a_#UsalaTerminal_x000a_#VuelaInformado_x000a_#LaSuperTeEscucha"/>
    <s v="Se generaron 5 Campañas:_x000a_#ConoceTusPuertos_x000a_#UsalaTerminal_x000a_#VuelaInformado_x000a_#LaSuperTeEscucha"/>
    <s v="-"/>
    <s v="-"/>
    <s v="-"/>
    <s v="-"/>
    <s v="-"/>
    <s v="-"/>
    <s v="-"/>
    <s v="-"/>
    <s v="-"/>
    <s v="-"/>
    <s v="-"/>
    <s v="-"/>
  </r>
  <r>
    <s v="DSI-ACT_08;Despacho_Superintendencia;Equipo_de_Comunicaciones"/>
    <n v="173"/>
    <s v="PES_00"/>
    <s v="OE1"/>
    <s v="Fortalecer la Vigilancia."/>
    <s v="SI"/>
    <s v="3. Sensibilización en materia de derechos y deberes en el sector transporte"/>
    <s v="PEI"/>
    <s v="PEI_03"/>
    <s v=" 1. Plan Estratégico Institucional - PEI"/>
    <s v="PEI_03 - Sensibilización en materia de derechos y deberes en el sector transporte"/>
    <s v="DSI-E_05"/>
    <s v="Gestión de Campañas de Comunicación a los Usuarios del Transporte"/>
    <s v="DSI-ACT_08"/>
    <s v="Diseñar y Publicar la Revista Virtual ST para el Sector Transporte."/>
    <x v="4"/>
    <x v="4"/>
    <s v="DSI-G_02"/>
    <s v="Equipo_de_Comunicaciones"/>
    <s v="DSI-D_02"/>
    <s v="Comunicaciones"/>
    <s v="Apoyo"/>
    <s v="Administrativa"/>
    <s v="Funcionamiento"/>
    <m/>
    <m/>
    <n v="15000000"/>
    <m/>
    <s v="MIPG-P_00"/>
    <s v="MIPG-D_00"/>
    <n v="0"/>
    <n v="0"/>
    <n v="0"/>
    <n v="0"/>
    <n v="0"/>
    <n v="0"/>
    <n v="2"/>
    <s v=" Publicación Semestral de la Revista. "/>
    <s v="POR_DEFINIR"/>
    <d v="2020-01-01T00:00:00"/>
    <d v="2020-12-30T00:00:00"/>
    <n v="1"/>
    <n v="12"/>
    <n v="12.133333333333333"/>
    <s v="Enero"/>
    <s v="Diciembre"/>
    <s v="IV_Trim"/>
    <n v="7.4074074074074068E-3"/>
    <s v="Planeado"/>
    <n v="0"/>
    <n v="0"/>
    <n v="0"/>
    <n v="0"/>
    <n v="1"/>
    <n v="0"/>
    <n v="0"/>
    <n v="0"/>
    <n v="1"/>
    <n v="0"/>
    <n v="0"/>
    <n v="0"/>
    <n v="2"/>
    <s v="Ejecutado"/>
    <n v="0"/>
    <m/>
    <m/>
    <m/>
    <m/>
    <m/>
    <m/>
    <m/>
    <m/>
    <m/>
    <m/>
    <m/>
    <n v="0"/>
    <n v="0"/>
    <n v="0"/>
    <n v="0"/>
    <n v="0"/>
    <n v="0"/>
    <s v="Por Ejecutar"/>
    <s v="Diciembre"/>
    <s v="DSI-ACT_08;Despacho_Superintendencia;Equipo_de_Comunicaciones"/>
    <s v=" |202001: N/D"/>
    <s v="N/D"/>
    <s v="-"/>
    <s v="-"/>
    <s v="-"/>
    <s v="-"/>
    <s v="-"/>
    <s v="-"/>
    <s v="-"/>
    <s v="-"/>
    <s v="-"/>
    <s v="-"/>
    <s v="-"/>
    <s v="-"/>
  </r>
  <r>
    <s v="OAJ-ACT_01;Oficina_Asesora_Jurídica;Oficina_Asesora_Jurídica"/>
    <n v="174"/>
    <s v="PES_Definir"/>
    <s v="OE5"/>
    <s v="Fortalecimiento Institucional"/>
    <s v="SI"/>
    <s v="10. Plan de Acción Institucional - PAI"/>
    <s v="PAI"/>
    <s v="PAI_10"/>
    <s v="2. Plan de Acción Institucional - PAI"/>
    <s v="Gestión_PQRS"/>
    <s v="OAJ-E_01"/>
    <s v="1. Peticiones, Quejas, Reclamos y Solicitudes."/>
    <s v="OAJ-ACT_01"/>
    <s v="1. Peticiones, Quejas, Reclamos y Solicitudes."/>
    <x v="5"/>
    <x v="5"/>
    <s v="OAJ-G_01"/>
    <s v="Oficina_Asesora_Jurídica"/>
    <s v="OAJ-D_01"/>
    <s v="Jefe_Oficina_Jurídica"/>
    <s v="Apoyo"/>
    <s v="Administrativa"/>
    <s v="Funcionamiento"/>
    <m/>
    <m/>
    <m/>
    <m/>
    <s v="MIPG-P_03"/>
    <s v="MIPG-D_03-04"/>
    <n v="0"/>
    <n v="0"/>
    <n v="0"/>
    <n v="0"/>
    <n v="0"/>
    <n v="0"/>
    <n v="1"/>
    <s v=" No. de Solicitudes Gestionadas / No. de Solicitudes Ingresadas "/>
    <s v="POR_DEFINIR"/>
    <d v="2020-01-01T00:00:00"/>
    <d v="2020-12-31T00:00:00"/>
    <n v="1"/>
    <n v="12"/>
    <n v="12.166666666666666"/>
    <s v="Enero"/>
    <s v="Diciembre"/>
    <s v="IV_Trim"/>
    <n v="5.1948051948051939E-3"/>
    <s v="Planeado"/>
    <n v="114"/>
    <n v="0"/>
    <n v="0"/>
    <n v="0"/>
    <n v="0"/>
    <n v="0"/>
    <n v="0"/>
    <n v="0"/>
    <n v="0"/>
    <n v="0"/>
    <n v="0"/>
    <n v="0"/>
    <n v="114"/>
    <s v="Ejecutado"/>
    <n v="89"/>
    <m/>
    <m/>
    <m/>
    <m/>
    <m/>
    <m/>
    <m/>
    <m/>
    <m/>
    <m/>
    <m/>
    <n v="89"/>
    <n v="0.7807017543859649"/>
    <n v="114"/>
    <n v="0.7807017543859649"/>
    <n v="4.0555935292777394E-3"/>
    <n v="4.0555935292777394E-3"/>
    <n v="0"/>
    <s v="Diciembre"/>
    <s v="OAJ-ACT_01;Oficina_Asesora_Jurídica;Oficina_Asesora_Jurídica"/>
    <s v=" |202001: Archivo de la Oficina Asesora Juridica, plataformas de gestion Documental Vigia y Orfeo"/>
    <s v="Archivo de la Oficina Asesora Juridica, plataformas de gestion Documental Vigia y Orfeo"/>
    <s v="-"/>
    <s v="-"/>
    <s v="-"/>
    <s v="-"/>
    <s v="-"/>
    <s v="-"/>
    <s v="-"/>
    <s v="-"/>
    <s v="-"/>
    <s v="-"/>
    <s v="-"/>
    <s v="-"/>
  </r>
  <r>
    <s v="OAJ-ACT_02;Oficina_Asesora_Jurídica;Oficina_Asesora_Jurídica"/>
    <n v="175"/>
    <s v="PES_00"/>
    <s v="OE1"/>
    <s v="Fortalecer la Vigilancia."/>
    <s v="SI"/>
    <s v="11. Investigaciones"/>
    <s v="PAI"/>
    <s v="PAI_10"/>
    <s v="2. Plan de Acción Institucional - PAI"/>
    <s v="Investigaciones"/>
    <s v="OAJ-E_02"/>
    <s v="2. Resolver Actuaciones Administrativas en Termino"/>
    <s v="OAJ-ACT_02"/>
    <s v="A. RECURSOS DE REPOSICIÓN"/>
    <x v="5"/>
    <x v="5"/>
    <s v="OAJ-G_01"/>
    <s v="Oficina_Asesora_Jurídica"/>
    <s v="OAJ-D_01"/>
    <s v="Jefe_Oficina_Jurídica"/>
    <s v="Apoyo"/>
    <s v="Administrativa"/>
    <s v="Funcionamiento"/>
    <m/>
    <m/>
    <m/>
    <m/>
    <s v="MIPG-P_00"/>
    <s v="MIPG-D_00"/>
    <n v="0"/>
    <n v="0"/>
    <n v="0"/>
    <n v="0"/>
    <n v="0"/>
    <n v="0"/>
    <n v="1"/>
    <s v="No. de Recursos Realizados"/>
    <s v="POR_DEFINIR"/>
    <d v="2020-02-01T00:00:00"/>
    <d v="2020-12-31T00:00:00"/>
    <n v="2"/>
    <n v="12"/>
    <n v="11.133333333333333"/>
    <s v="Febrero"/>
    <s v="Diciembre"/>
    <s v="II_Trim"/>
    <n v="2.8571428571428571E-3"/>
    <s v="Planeado"/>
    <n v="0"/>
    <n v="0"/>
    <n v="0"/>
    <n v="0"/>
    <n v="0"/>
    <n v="0"/>
    <n v="0"/>
    <n v="0"/>
    <n v="0"/>
    <n v="0"/>
    <n v="0"/>
    <n v="0"/>
    <n v="0"/>
    <s v="Ejecutado"/>
    <n v="0"/>
    <m/>
    <m/>
    <m/>
    <m/>
    <m/>
    <m/>
    <m/>
    <m/>
    <m/>
    <m/>
    <m/>
    <n v="0"/>
    <n v="0"/>
    <n v="0"/>
    <n v="1"/>
    <n v="0"/>
    <n v="2.8571428571428571E-3"/>
    <n v="0"/>
    <s v="Diciembre"/>
    <s v="OAJ-ACT_02;Oficina_Asesora_Jurídica;Oficina_Asesora_Jurídica"/>
    <s v=" |202001: N/D"/>
    <s v="N/D"/>
    <s v="-"/>
    <s v="-"/>
    <s v="-"/>
    <s v="-"/>
    <s v="-"/>
    <s v="-"/>
    <s v="-"/>
    <s v="-"/>
    <s v="-"/>
    <s v="-"/>
    <s v="-"/>
    <s v="-"/>
  </r>
  <r>
    <s v="OAJ-ACT_03;Oficina_Asesora_Jurídica;Oficina_Asesora_Jurídica"/>
    <n v="176"/>
    <s v="PES_00"/>
    <s v="OE1"/>
    <s v="Fortalecer la Vigilancia."/>
    <s v="SI"/>
    <s v="11. Investigaciones"/>
    <s v="PAI"/>
    <s v="PAI_10"/>
    <s v="2. Plan de Acción Institucional - PAI"/>
    <s v="Investigaciones"/>
    <s v="OAJ-E_02"/>
    <s v="2. Resolver Actuaciones Administrativas en Termino"/>
    <s v="OAJ-ACT_03"/>
    <s v="B. RECURSOS DE APELACIÓN"/>
    <x v="5"/>
    <x v="5"/>
    <s v="OAJ-G_01"/>
    <s v="Oficina_Asesora_Jurídica"/>
    <s v="OAJ-D_01"/>
    <s v="Jefe_Oficina_Jurídica"/>
    <s v="Apoyo"/>
    <s v="Administrativa"/>
    <s v="Funcionamiento"/>
    <m/>
    <m/>
    <m/>
    <m/>
    <s v="MIPG-P_00"/>
    <s v="MIPG-D_00"/>
    <n v="0"/>
    <n v="0"/>
    <n v="0"/>
    <n v="0"/>
    <n v="0"/>
    <n v="0"/>
    <n v="1"/>
    <s v="No. de Recursos Realizados"/>
    <s v="POR_DEFINIR"/>
    <d v="2020-02-01T00:00:00"/>
    <d v="2020-12-31T00:00:00"/>
    <n v="2"/>
    <n v="12"/>
    <n v="11.133333333333333"/>
    <s v="Febrero"/>
    <s v="Diciembre"/>
    <s v="II_Trim"/>
    <n v="2.8571428571428571E-3"/>
    <s v="Planeado"/>
    <n v="9"/>
    <n v="0"/>
    <n v="0"/>
    <n v="0"/>
    <n v="0"/>
    <n v="0"/>
    <n v="0"/>
    <n v="0"/>
    <n v="0"/>
    <n v="0"/>
    <n v="0"/>
    <n v="0"/>
    <n v="9"/>
    <s v="Ejecutado"/>
    <n v="9"/>
    <m/>
    <m/>
    <m/>
    <m/>
    <m/>
    <m/>
    <m/>
    <m/>
    <m/>
    <m/>
    <m/>
    <n v="9"/>
    <n v="1"/>
    <n v="9"/>
    <n v="1"/>
    <n v="2.8571428571428571E-3"/>
    <n v="2.8571428571428571E-3"/>
    <n v="0"/>
    <n v="0"/>
    <s v="OAJ-ACT_03;Oficina_Asesora_Jurídica;Oficina_Asesora_Jurídica"/>
    <s v=" |202001: Matriz de procesos de la Oficina Asesora Juridica "/>
    <s v="Matriz de procesos de la Oficina Asesora Juridica "/>
    <s v="-"/>
    <s v="-"/>
    <s v="-"/>
    <s v="-"/>
    <s v="-"/>
    <s v="-"/>
    <s v="-"/>
    <s v="-"/>
    <s v="-"/>
    <s v="-"/>
    <s v="-"/>
    <s v="-"/>
  </r>
  <r>
    <s v="OAJ-ACT_04;Oficina_Asesora_Jurídica;Oficina_Asesora_Jurídica"/>
    <n v="177"/>
    <s v="PES_00"/>
    <s v="OE1"/>
    <s v="Fortalecer la Vigilancia."/>
    <s v="SI"/>
    <s v="11. Investigaciones"/>
    <s v="PAI"/>
    <s v="PAI_10"/>
    <s v="2. Plan de Acción Institucional - PAI"/>
    <s v="Investigaciones"/>
    <s v="OAJ-E_02"/>
    <s v="2. Resolver Actuaciones Administrativas en Termino"/>
    <s v="OAJ-ACT_04"/>
    <s v="C. RECURSOS DE QUEJA"/>
    <x v="5"/>
    <x v="5"/>
    <s v="OAJ-G_01"/>
    <s v="Oficina_Asesora_Jurídica"/>
    <s v="OAJ-D_01"/>
    <s v="Jefe_Oficina_Jurídica"/>
    <s v="Apoyo"/>
    <s v="Administrativa"/>
    <s v="Funcionamiento"/>
    <m/>
    <m/>
    <m/>
    <m/>
    <s v="MIPG-P_00"/>
    <s v="MIPG-D_00"/>
    <n v="0"/>
    <n v="0"/>
    <n v="0"/>
    <n v="0"/>
    <n v="0"/>
    <n v="0"/>
    <n v="1"/>
    <s v="No. de Recursos Realizados"/>
    <s v="POR_DEFINIR"/>
    <d v="2020-02-01T00:00:00"/>
    <d v="2020-12-31T00:00:00"/>
    <n v="2"/>
    <n v="12"/>
    <n v="11.133333333333333"/>
    <s v="Febrero"/>
    <s v="Diciembre"/>
    <s v="II_Trim"/>
    <n v="2.8571428571428571E-3"/>
    <s v="Planeado"/>
    <n v="0"/>
    <n v="0"/>
    <n v="0"/>
    <n v="0"/>
    <n v="0"/>
    <n v="0"/>
    <n v="0"/>
    <n v="0"/>
    <n v="0"/>
    <n v="0"/>
    <n v="0"/>
    <n v="0"/>
    <n v="0"/>
    <s v="Ejecutado"/>
    <n v="0"/>
    <m/>
    <m/>
    <m/>
    <m/>
    <m/>
    <m/>
    <m/>
    <m/>
    <m/>
    <m/>
    <m/>
    <n v="0"/>
    <n v="0"/>
    <n v="0"/>
    <n v="1"/>
    <n v="0"/>
    <n v="2.8571428571428571E-3"/>
    <n v="0"/>
    <s v="Diciembre"/>
    <s v="OAJ-ACT_04;Oficina_Asesora_Jurídica;Oficina_Asesora_Jurídica"/>
    <s v=" |202001: N/D"/>
    <s v="N/D"/>
    <s v="-"/>
    <s v="-"/>
    <s v="-"/>
    <s v="-"/>
    <s v="-"/>
    <s v="-"/>
    <s v="-"/>
    <s v="-"/>
    <s v="-"/>
    <s v="-"/>
    <s v="-"/>
    <s v="-"/>
  </r>
  <r>
    <s v="OAJ-ACT_05;Oficina_Asesora_Jurídica;Oficina_Asesora_Jurídica"/>
    <n v="178"/>
    <s v="PES_00"/>
    <s v="OE1"/>
    <s v="Fortalecer la Vigilancia."/>
    <s v="SI"/>
    <s v="11. Investigaciones"/>
    <s v="PAI"/>
    <s v="PAI_10"/>
    <s v="2. Plan de Acción Institucional - PAI"/>
    <s v="Investigaciones"/>
    <s v="OAJ-E_02"/>
    <s v="2. Resolver Actuaciones Administrativas en Termino"/>
    <s v="OAJ-ACT_05"/>
    <s v="D. REVOCATORIA DIRECTA"/>
    <x v="5"/>
    <x v="5"/>
    <s v="OAJ-G_01"/>
    <s v="Oficina_Asesora_Jurídica"/>
    <s v="OAJ-D_01"/>
    <s v="Jefe_Oficina_Jurídica"/>
    <s v="Apoyo"/>
    <s v="Administrativa"/>
    <s v="Funcionamiento"/>
    <m/>
    <m/>
    <m/>
    <m/>
    <s v="MIPG-P_00"/>
    <s v="MIPG-D_00"/>
    <n v="0"/>
    <n v="0"/>
    <n v="0"/>
    <n v="0"/>
    <n v="0"/>
    <n v="0"/>
    <n v="1"/>
    <s v="No. de Revocatorias de Fallos Emitidos"/>
    <s v="POR_DEFINIR"/>
    <d v="2020-02-01T00:00:00"/>
    <d v="2020-12-31T00:00:00"/>
    <n v="2"/>
    <n v="12"/>
    <n v="11.133333333333333"/>
    <s v="Febrero"/>
    <s v="Diciembre"/>
    <s v="II_Trim"/>
    <n v="2.8571428571428571E-3"/>
    <s v="Planeado"/>
    <n v="253"/>
    <n v="0"/>
    <n v="0"/>
    <n v="0"/>
    <n v="0"/>
    <n v="0"/>
    <n v="0"/>
    <n v="0"/>
    <n v="0"/>
    <n v="0"/>
    <n v="0"/>
    <n v="0"/>
    <n v="253"/>
    <s v="Ejecutado"/>
    <n v="253"/>
    <m/>
    <m/>
    <m/>
    <m/>
    <m/>
    <m/>
    <m/>
    <m/>
    <m/>
    <m/>
    <m/>
    <n v="253"/>
    <n v="1"/>
    <n v="253"/>
    <n v="1"/>
    <n v="2.8571428571428571E-3"/>
    <n v="2.8571428571428571E-3"/>
    <n v="0"/>
    <n v="0"/>
    <s v="OAJ-ACT_05;Oficina_Asesora_Jurídica;Oficina_Asesora_Jurídica"/>
    <s v=" |202001: Archivo Oficina Jurídica"/>
    <s v="Archivo Oficina Jurídica"/>
    <s v="-"/>
    <s v="-"/>
    <s v="-"/>
    <s v="-"/>
    <s v="-"/>
    <s v="-"/>
    <s v="-"/>
    <s v="-"/>
    <s v="-"/>
    <s v="-"/>
    <s v="-"/>
    <s v="-"/>
  </r>
  <r>
    <s v="OAJ-ACT_06;Oficina_Asesora_Jurídica;Oficina_Asesora_Jurídica"/>
    <n v="180"/>
    <s v="PES_00"/>
    <s v="OE1"/>
    <s v="Fortalecer la Vigilancia."/>
    <s v="SI"/>
    <s v="11. Investigaciones"/>
    <s v="PEI"/>
    <s v="PEI_02"/>
    <s v=" 1. Plan Estratégico Institucional - PEI"/>
    <s v="PEI_11 - Investigaciones"/>
    <s v="OAJ-E_03"/>
    <s v="3. Actuaciones Administrativas - Concepto del Consejo de Estado."/>
    <s v="OAJ-ACT_06"/>
    <s v="2. REVOCATORIA DIRECTA"/>
    <x v="5"/>
    <x v="5"/>
    <s v="OAJ-G_01"/>
    <s v="Oficina_Asesora_Jurídica"/>
    <s v="OAJ-D_01"/>
    <s v="Jefe_Oficina_Jurídica"/>
    <s v="Apoyo"/>
    <s v="Administrativa"/>
    <s v="Fortalecimiento"/>
    <s v="C-2410-0600-3-0-2410002-02"/>
    <s v="2410002_03"/>
    <n v="108800000"/>
    <m/>
    <s v="MIPG-P_00"/>
    <s v="MIPG-D_00"/>
    <n v="0"/>
    <n v="0"/>
    <n v="0"/>
    <n v="0"/>
    <n v="0"/>
    <n v="0"/>
    <n v="1"/>
    <s v="No. de Revocatorias de Fallos Emitidos"/>
    <s v="POR_DEFINIR"/>
    <d v="2020-02-01T00:00:00"/>
    <d v="2020-12-31T00:00:00"/>
    <n v="2"/>
    <n v="12"/>
    <n v="11.133333333333333"/>
    <s v="Febrero"/>
    <s v="Diciembre"/>
    <s v="II_Trim"/>
    <n v="7.4074074074074068E-3"/>
    <s v="Planeado"/>
    <n v="224"/>
    <n v="0"/>
    <n v="0"/>
    <n v="0"/>
    <n v="0"/>
    <n v="0"/>
    <n v="0"/>
    <n v="0"/>
    <n v="0"/>
    <n v="0"/>
    <n v="0"/>
    <n v="0"/>
    <n v="224"/>
    <s v="Ejecutado"/>
    <n v="220"/>
    <m/>
    <m/>
    <m/>
    <m/>
    <m/>
    <m/>
    <m/>
    <m/>
    <m/>
    <m/>
    <m/>
    <n v="220"/>
    <n v="0.9821428571428571"/>
    <n v="224"/>
    <n v="0.9821428571428571"/>
    <n v="7.2751322751322739E-3"/>
    <n v="7.2751322751322739E-3"/>
    <s v="Ejecutada"/>
    <s v="Diciembre"/>
    <s v="OAJ-ACT_06;Oficina_Asesora_Jurídica;Oficina_Asesora_Jurídica"/>
    <s v=" |202001: N/D"/>
    <s v="N/D"/>
    <s v="-"/>
    <s v="-"/>
    <s v="-"/>
    <s v="-"/>
    <s v="-"/>
    <s v="-"/>
    <s v="-"/>
    <s v="-"/>
    <s v="-"/>
    <s v="-"/>
    <s v="-"/>
    <s v="-"/>
  </r>
  <r>
    <s v="OAJ-ACT_07;Oficina_Asesora_Jurídica;Oficina_Asesora_Jurídica"/>
    <n v="181"/>
    <s v="PES_00"/>
    <s v="OE1"/>
    <s v="Fortalecer la Vigilancia."/>
    <s v="SI"/>
    <s v="10. Plan de Acción Institucional - PAI"/>
    <s v="PAI"/>
    <s v="PAI_10"/>
    <s v="2. Plan de Acción Institucional - PAI"/>
    <s v="Operacional"/>
    <s v="OAJ-E_04"/>
    <s v="Actividad Regulatoria"/>
    <s v="OAJ-ACT_07"/>
    <s v="Informes mensuales de Actividad Regulatoria"/>
    <x v="5"/>
    <x v="5"/>
    <s v="OAJ-G_01"/>
    <s v="Oficina_Asesora_Jurídica"/>
    <s v="OAJ-D_01"/>
    <s v="Jefe_Oficina_Jurídica"/>
    <s v="Apoyo"/>
    <s v="Administrativa"/>
    <s v="Funcionamiento"/>
    <m/>
    <m/>
    <m/>
    <m/>
    <s v="MIPG-P_00"/>
    <s v="MIPG-D_00"/>
    <n v="0"/>
    <n v="0"/>
    <n v="0"/>
    <n v="0"/>
    <n v="0"/>
    <n v="0"/>
    <n v="1"/>
    <s v="# acciones de defensa judicial ejecutadas / # acciones de defensa judicial programadas"/>
    <s v="POR_DEFINIR"/>
    <d v="2020-02-01T00:00:00"/>
    <d v="2020-12-31T00:00:00"/>
    <n v="2"/>
    <n v="12"/>
    <n v="11.133333333333333"/>
    <s v="Febrero"/>
    <s v="Diciembre"/>
    <s v="II_Trim"/>
    <n v="2.8571428571428571E-3"/>
    <s v="Planeado"/>
    <n v="1"/>
    <n v="1"/>
    <n v="1"/>
    <n v="1"/>
    <n v="1"/>
    <n v="1"/>
    <n v="1"/>
    <n v="1"/>
    <n v="1"/>
    <n v="1"/>
    <n v="1"/>
    <n v="1"/>
    <n v="12"/>
    <s v="Ejecutado"/>
    <n v="1"/>
    <m/>
    <m/>
    <m/>
    <m/>
    <m/>
    <m/>
    <m/>
    <m/>
    <m/>
    <m/>
    <m/>
    <n v="1"/>
    <n v="8.3333333333333329E-2"/>
    <n v="1"/>
    <n v="1"/>
    <n v="2.380952380952381E-4"/>
    <n v="2.8571428571428571E-3"/>
    <n v="0"/>
    <s v="Diciembre"/>
    <s v="OAJ-ACT_07;Oficina_Asesora_Jurídica;Oficina_Asesora_Jurídica"/>
    <s v=" |202001: Archivo Oficina Jurídica"/>
    <s v="Archivo Oficina Jurídica"/>
    <s v="-"/>
    <s v="-"/>
    <s v="-"/>
    <s v="-"/>
    <s v="-"/>
    <s v="-"/>
    <s v="-"/>
    <s v="-"/>
    <s v="-"/>
    <s v="-"/>
    <s v="-"/>
    <s v="-"/>
  </r>
  <r>
    <s v="OAJ-ACT_08;Oficina_Asesora_Jurídica;Oficina_Asesora_Jurídica"/>
    <n v="182"/>
    <s v="PES_Definir"/>
    <s v="OE1"/>
    <s v="Fortalecer la Vigilancia."/>
    <s v="SI"/>
    <s v="10. Plan de Acción Institucional - PAI"/>
    <s v="PAI"/>
    <s v="PAI_10"/>
    <s v="2. Plan de Acción Institucional - PAI"/>
    <s v="Operacional"/>
    <s v="OAJ-E_05"/>
    <s v="Defensa Judicial de la Entidad."/>
    <s v="OAJ-ACT_08"/>
    <s v="Procesos Prejudiciales, judiciales y Acciones de Tutela."/>
    <x v="5"/>
    <x v="5"/>
    <s v="OAJ-G_01"/>
    <s v="Oficina_Asesora_Jurídica"/>
    <s v="OAJ-D_01"/>
    <s v="Jefe_Oficina_Jurídica"/>
    <s v="Apoyo"/>
    <s v="Administrativa"/>
    <s v="Funcionamiento"/>
    <m/>
    <m/>
    <m/>
    <m/>
    <s v="MIPG-P_03"/>
    <s v="MIPG-D_03-04"/>
    <n v="0"/>
    <n v="0"/>
    <n v="0"/>
    <n v="0"/>
    <n v="0"/>
    <n v="0"/>
    <n v="1"/>
    <s v="# acciones de defensa judicial ejecutadas / # acciones de defensa judicial programadas"/>
    <s v="POR_DEFINIR"/>
    <d v="2020-01-01T00:00:00"/>
    <d v="2020-12-30T00:00:00"/>
    <n v="1"/>
    <n v="12"/>
    <n v="12.133333333333333"/>
    <s v="Enero"/>
    <s v="Diciembre"/>
    <s v="IV_Trim"/>
    <n v="2.8571428571428571E-3"/>
    <s v="Planeado"/>
    <n v="88"/>
    <n v="0"/>
    <n v="0"/>
    <n v="0"/>
    <n v="0"/>
    <n v="0"/>
    <n v="0"/>
    <n v="0"/>
    <n v="0"/>
    <n v="0"/>
    <n v="0"/>
    <n v="0"/>
    <n v="88"/>
    <s v="Ejecutado"/>
    <n v="88"/>
    <m/>
    <m/>
    <m/>
    <m/>
    <m/>
    <m/>
    <m/>
    <m/>
    <m/>
    <m/>
    <m/>
    <n v="88"/>
    <n v="1"/>
    <n v="88"/>
    <n v="1"/>
    <n v="2.8571428571428571E-3"/>
    <n v="2.8571428571428571E-3"/>
    <n v="0"/>
    <n v="0"/>
    <s v="OAJ-ACT_08;Oficina_Asesora_Jurídica;Oficina_Asesora_Jurídica"/>
    <s v=" |202001: Correo de la Jefe de la Oficina Juridica Dra Maria del Rosario Oviedo"/>
    <s v="Correo de la Jefe de la Oficina Juridica Dra Maria del Rosario Oviedo"/>
    <s v="-"/>
    <s v="-"/>
    <s v="-"/>
    <s v="-"/>
    <s v="-"/>
    <s v="-"/>
    <s v="-"/>
    <s v="-"/>
    <s v="-"/>
    <s v="-"/>
    <s v="-"/>
    <s v="-"/>
  </r>
  <r>
    <s v="OAJ-ACT_09;Oficina_Asesora_Jurídica;Oficina_Asesora_Jurídica"/>
    <n v="183"/>
    <s v="PES_Definir"/>
    <s v="OE1"/>
    <s v="Fortalecer la Vigilancia."/>
    <s v="SI"/>
    <s v="10. Plan de Acción Institucional - PAI"/>
    <s v="PAI"/>
    <s v="PAI_10"/>
    <s v="2. Plan de Acción Institucional - PAI"/>
    <s v="Operacional"/>
    <s v="OAJ-E_06"/>
    <s v="Sometimiento a Control"/>
    <s v="OAJ-ACT_09"/>
    <s v="Sociedades Sometidas a Control"/>
    <x v="5"/>
    <x v="5"/>
    <s v="OAJ-G_01"/>
    <s v="Oficina_Asesora_Jurídica"/>
    <s v="OAJ-D_01"/>
    <s v="Jefe_Oficina_Jurídica"/>
    <s v="Apoyo"/>
    <s v="Administrativa"/>
    <s v="Funcionamiento"/>
    <m/>
    <m/>
    <m/>
    <m/>
    <s v="MIPG-P_03"/>
    <s v="MIPG-D_03-04"/>
    <n v="0"/>
    <n v="0"/>
    <n v="0"/>
    <n v="0"/>
    <n v="0"/>
    <n v="0"/>
    <n v="1"/>
    <s v="# acciones de sometimiento a control ejecutadas / # acciones de sometimiento a control programadas"/>
    <s v="POR_DEFINIR"/>
    <d v="2020-01-01T00:00:00"/>
    <d v="2020-12-30T00:00:00"/>
    <n v="1"/>
    <n v="12"/>
    <n v="12.133333333333333"/>
    <s v="Enero"/>
    <s v="Diciembre"/>
    <s v="IV_Trim"/>
    <n v="2.8571428571428571E-3"/>
    <s v="Planeado"/>
    <n v="18"/>
    <n v="0"/>
    <n v="0"/>
    <n v="0"/>
    <n v="0"/>
    <n v="0"/>
    <n v="0"/>
    <n v="0"/>
    <n v="0"/>
    <n v="0"/>
    <n v="0"/>
    <n v="0"/>
    <n v="18"/>
    <s v="Ejecutado"/>
    <n v="18"/>
    <m/>
    <m/>
    <m/>
    <m/>
    <m/>
    <m/>
    <m/>
    <m/>
    <m/>
    <m/>
    <m/>
    <n v="18"/>
    <n v="1"/>
    <n v="18"/>
    <n v="1"/>
    <n v="2.8571428571428571E-3"/>
    <n v="2.8571428571428571E-3"/>
    <n v="0"/>
    <n v="0"/>
    <s v="OAJ-ACT_09;Oficina_Asesora_Jurídica;Oficina_Asesora_Jurídica"/>
    <s v=" |202001: Archivo grupo Tutelas Oficina Asesora Juridica excel de procesos tutela "/>
    <s v="Archivo grupo Tutelas Oficina Asesora Juridica excel de procesos tutela "/>
    <s v="-"/>
    <s v="-"/>
    <s v="-"/>
    <s v="-"/>
    <s v="-"/>
    <s v="-"/>
    <s v="-"/>
    <s v="-"/>
    <s v="-"/>
    <s v="-"/>
    <s v="-"/>
    <s v="-"/>
  </r>
  <r>
    <s v="OAJ-ACT_10;Oficina_Asesora_Jurídica;Oficina_Asesora_Jurídica"/>
    <n v="184"/>
    <s v="PES_Definir"/>
    <s v="OE1"/>
    <s v="Fortalecer la Vigilancia."/>
    <s v="SI"/>
    <s v="10. Plan de Acción Institucional - PAI"/>
    <s v="PAI"/>
    <s v="PAI_10"/>
    <s v="2. Plan de Acción Institucional - PAI"/>
    <s v="Operacional"/>
    <s v="OAJ-E_06"/>
    <s v="Sometimiento a Control"/>
    <s v="OAJ-ACT_10"/>
    <s v="Informes Motivados Allegados por la Delegatura"/>
    <x v="5"/>
    <x v="5"/>
    <s v="OAJ-G_01"/>
    <s v="Oficina_Asesora_Jurídica"/>
    <s v="OAJ-D_01"/>
    <s v="Jefe_Oficina_Jurídica"/>
    <s v="Apoyo"/>
    <s v="Administrativa"/>
    <s v="Funcionamiento"/>
    <m/>
    <m/>
    <m/>
    <m/>
    <s v="MIPG-P_03"/>
    <s v="MIPG-D_03-04"/>
    <n v="0"/>
    <n v="0"/>
    <n v="0"/>
    <n v="0"/>
    <n v="0"/>
    <n v="0"/>
    <n v="1"/>
    <s v="# acciones de sometimiento a control ejecutadas / # acciones de sometimiento a control program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1"/>
    <n v="0"/>
    <n v="2.8571428571428571E-3"/>
    <n v="0"/>
    <s v="Diciembre"/>
    <s v="OAJ-ACT_10;Oficina_Asesora_Jurídica;Oficina_Asesora_Jurídica"/>
    <s v=" |202001: Excel de informes Sometimniento a Control, Archivo Fisico Sometimiento a control "/>
    <s v="Excel de informes Sometimniento a Control, Archivo Fisico Sometimiento a control "/>
    <s v="-"/>
    <s v="-"/>
    <s v="-"/>
    <s v="-"/>
    <s v="-"/>
    <s v="-"/>
    <s v="-"/>
    <s v="-"/>
    <s v="-"/>
    <s v="-"/>
    <s v="-"/>
    <s v="-"/>
  </r>
  <r>
    <s v="OAJ-ACT_11;Oficina_Asesora_Jurídica;Oficina_Asesora_Jurídica"/>
    <n v="185"/>
    <s v="PES_Definir"/>
    <s v="OE1"/>
    <s v="Fortalecer la Vigilancia."/>
    <s v="SI"/>
    <s v="10. Plan de Acción Institucional - PAI"/>
    <s v="PAI"/>
    <s v="PAI_10"/>
    <s v="2. Plan de Acción Institucional - PAI"/>
    <s v="Operacional"/>
    <s v="OAJ-E_07"/>
    <s v="Circular Única del Sector Transporte"/>
    <s v="OAJ-ACT_11"/>
    <s v="Elaborar Circular Única del Sector Transporte"/>
    <x v="5"/>
    <x v="5"/>
    <s v="OAJ-G_01"/>
    <s v="Oficina_Asesora_Jurídica"/>
    <s v="OAJ-D_01"/>
    <s v="Jefe_Oficina_Jurídica"/>
    <s v="Apoyo"/>
    <s v="Administrativa"/>
    <s v="Funcionamiento"/>
    <m/>
    <m/>
    <n v="60000000"/>
    <m/>
    <s v="MIPG-P_03"/>
    <s v="MIPG-D_03-04"/>
    <n v="0"/>
    <n v="0"/>
    <n v="0"/>
    <n v="0"/>
    <n v="0"/>
    <n v="0"/>
    <n v="1"/>
    <s v="% Avance en la Elaboración de la Circular"/>
    <s v="POR_DEFINIR"/>
    <d v="2020-06-01T00:00:00"/>
    <d v="2020-12-30T00:00:00"/>
    <n v="6"/>
    <n v="12"/>
    <n v="7.0666666666666664"/>
    <s v="Junio"/>
    <s v="Diciembre"/>
    <s v="IV_Trim"/>
    <n v="2.8571428571428571E-3"/>
    <s v="Planeado"/>
    <n v="0"/>
    <n v="0"/>
    <n v="0"/>
    <n v="0"/>
    <n v="0"/>
    <n v="0"/>
    <n v="0"/>
    <n v="0"/>
    <n v="0"/>
    <n v="0"/>
    <n v="0"/>
    <n v="0"/>
    <n v="0"/>
    <s v="Ejecutado"/>
    <n v="0"/>
    <m/>
    <m/>
    <m/>
    <m/>
    <m/>
    <m/>
    <m/>
    <m/>
    <m/>
    <m/>
    <m/>
    <n v="0"/>
    <n v="0"/>
    <n v="0"/>
    <n v="0"/>
    <n v="0"/>
    <n v="0"/>
    <n v="0"/>
    <s v="Diciembre"/>
    <s v="OAJ-ACT_11;Oficina_Asesora_Jurídica;Oficina_Asesora_Jurídica"/>
    <s v=" |202001: N/D"/>
    <s v="N/D"/>
    <s v="-"/>
    <s v="-"/>
    <s v="-"/>
    <s v="-"/>
    <s v="-"/>
    <s v="-"/>
    <s v="-"/>
    <s v="-"/>
    <s v="-"/>
    <s v="-"/>
    <s v="-"/>
    <s v="-"/>
  </r>
  <r>
    <s v="OAJ-ACT_12;Oficina_Asesora_Jurídica;Oficina_Asesora_Jurídica"/>
    <n v="186"/>
    <s v="PES_Definir"/>
    <s v="OE1"/>
    <s v="Fortalecer la Vigilancia."/>
    <s v="SI"/>
    <s v="10. Plan de Acción Institucional - PAI"/>
    <s v="PAI"/>
    <s v="PAI_10"/>
    <s v="2. Plan de Acción Institucional - PAI"/>
    <s v="Boletín jurídico del Sector Transporte"/>
    <s v="OAJ-E_08"/>
    <s v="Boletín jurídico del Sector Transporte"/>
    <s v="OAJ-ACT_12"/>
    <s v="Actualizar y Divulgar el boletín jurídico del Sector Transporte"/>
    <x v="5"/>
    <x v="5"/>
    <s v="OAJ-G_01"/>
    <s v="Oficina_Asesora_Jurídica"/>
    <s v="OAJ-D_01"/>
    <s v="Jefe_Oficina_Jurídica"/>
    <s v="Apoyo"/>
    <s v="Administrativa"/>
    <s v="Funcionamiento"/>
    <m/>
    <m/>
    <n v="0"/>
    <m/>
    <s v="MIPG-P_03"/>
    <s v="MIPG-D_03-04"/>
    <n v="0"/>
    <n v="0"/>
    <n v="0"/>
    <n v="0"/>
    <n v="0"/>
    <n v="0"/>
    <n v="4"/>
    <s v="No. De Boletines Publicados / No. De Boletines Programados"/>
    <s v="POR_DEFINIR"/>
    <d v="2020-06-01T00:00:00"/>
    <d v="2020-12-30T00:00:00"/>
    <n v="6"/>
    <n v="12"/>
    <n v="7.0666666666666664"/>
    <s v="Junio"/>
    <s v="Diciembre"/>
    <s v="IV_Trim"/>
    <n v="2.8571428571428571E-3"/>
    <s v="Planeado"/>
    <n v="0"/>
    <n v="0"/>
    <n v="0"/>
    <n v="0"/>
    <n v="0"/>
    <n v="0"/>
    <n v="0"/>
    <n v="0"/>
    <n v="0"/>
    <n v="0"/>
    <n v="0"/>
    <n v="0"/>
    <n v="0"/>
    <s v="Ejecutado"/>
    <n v="0"/>
    <m/>
    <m/>
    <m/>
    <m/>
    <m/>
    <m/>
    <m/>
    <m/>
    <m/>
    <m/>
    <m/>
    <n v="0"/>
    <n v="0"/>
    <n v="0"/>
    <n v="0"/>
    <n v="0"/>
    <n v="0"/>
    <n v="0"/>
    <s v="Diciembre"/>
    <s v="OAJ-ACT_12;Oficina_Asesora_Jurídica;Oficina_Asesora_Jurídica"/>
    <s v=" |202001: N/D"/>
    <s v="N/D"/>
    <s v="-"/>
    <s v="-"/>
    <s v="-"/>
    <s v="-"/>
    <s v="-"/>
    <s v="-"/>
    <s v="-"/>
    <s v="-"/>
    <s v="-"/>
    <s v="-"/>
    <s v="-"/>
    <s v="-"/>
  </r>
  <r>
    <s v="OAJ-ACT_13;Oficina_Asesora_Jurídica;Oficina_Asesora_Jurídica"/>
    <n v="187"/>
    <s v="PES_00"/>
    <s v="OE1"/>
    <s v="Fortalecer la Vigilancia."/>
    <s v="SI"/>
    <s v="4. Biblioteca Jurídica Digital de la ST - Compilación de normas, jurisprudencia y doctrina de asuntos jurídicos relacionados con las funciones de la Superintendencia de Transporte"/>
    <s v="PEI"/>
    <s v="PEI_04"/>
    <s v=" 1. Plan Estratégico Institucional - PEI"/>
    <s v="PEI_04 - Biblioteca Jurídica Digital de la ST"/>
    <s v="OAJ-E_09"/>
    <s v="Súper Biblioteca Virtual en funcionamiento"/>
    <s v="OAJ-ACT_13"/>
    <s v="4.2. Divulgar Herramienta"/>
    <x v="5"/>
    <x v="5"/>
    <s v="OAJ-G_01"/>
    <s v="Oficina_Asesora_Jurídica"/>
    <s v="OAJ-D_01"/>
    <s v="Jefe_Oficina_Jurídica"/>
    <s v="Apoyo"/>
    <s v="Administrativa"/>
    <s v="Funcionamiento"/>
    <m/>
    <m/>
    <m/>
    <m/>
    <s v="MIPG-P_00"/>
    <s v="MIPG-D_00"/>
    <n v="1"/>
    <n v="0.7"/>
    <n v="0.1"/>
    <n v="0.1"/>
    <n v="0.1"/>
    <n v="0.99999999999999989"/>
    <n v="0.23300000000000001"/>
    <s v="No. de Compilaciones realizadas / No. de Compilaciones programadas"/>
    <s v="POR_DEFINIR"/>
    <d v="2020-04-01T00:00:00"/>
    <d v="2020-12-30T00:00:00"/>
    <n v="4"/>
    <n v="12"/>
    <n v="9.1"/>
    <s v="Abril"/>
    <s v="Diciembre"/>
    <s v="IV_Trim"/>
    <n v="7.4074074074074068E-3"/>
    <s v="Planeado"/>
    <n v="0"/>
    <n v="0"/>
    <n v="0"/>
    <n v="0"/>
    <n v="0"/>
    <n v="0"/>
    <n v="0"/>
    <n v="0"/>
    <n v="0"/>
    <n v="0"/>
    <n v="0"/>
    <n v="0"/>
    <n v="0"/>
    <s v="Ejecutado"/>
    <n v="0"/>
    <m/>
    <m/>
    <m/>
    <m/>
    <m/>
    <m/>
    <m/>
    <m/>
    <m/>
    <m/>
    <m/>
    <n v="0"/>
    <n v="0"/>
    <n v="0"/>
    <n v="0"/>
    <n v="0"/>
    <n v="0"/>
    <s v="Por Ejecutar"/>
    <s v="Diciembre"/>
    <s v="OAJ-ACT_13;Oficina_Asesora_Jurídica;Oficina_Asesora_Jurídica"/>
    <s v=" |202001: N/D"/>
    <s v="N/D"/>
    <s v="-"/>
    <s v="-"/>
    <s v="-"/>
    <s v="-"/>
    <s v="-"/>
    <s v="-"/>
    <s v="-"/>
    <s v="-"/>
    <s v="-"/>
    <s v="-"/>
    <s v="-"/>
    <s v="-"/>
  </r>
  <r>
    <s v="OAJ-ACT_14;Oficina_Asesora_Jurídica;Oficina_Asesora_Jurídica"/>
    <n v="188"/>
    <s v="PES_00"/>
    <s v="OE1"/>
    <s v="Fortalecer la Vigilancia."/>
    <s v="SI"/>
    <s v="4. Biblioteca Jurídica Digital de la ST - Compilación de normas, jurisprudencia y doctrina de asuntos jurídicos relacionados con las funciones de la Superintendencia de Transporte"/>
    <s v="PEI"/>
    <s v="PEI_04"/>
    <s v=" 1. Plan Estratégico Institucional - PEI"/>
    <s v="PEI_04 - Biblioteca Jurídica Digital de la ST"/>
    <s v="OAJ-E_09"/>
    <s v="Súper Biblioteca Virtual en funcionamiento"/>
    <s v="OAJ-ACT_14"/>
    <s v="4.3 Actualizar de la Herramienta"/>
    <x v="5"/>
    <x v="5"/>
    <s v="OAJ-G_01"/>
    <s v="Oficina_Asesora_Jurídica"/>
    <s v="OAJ-D_01"/>
    <s v="Jefe_Oficina_Jurídica"/>
    <s v="Apoyo"/>
    <s v="Administrativa"/>
    <s v="Funcionamiento"/>
    <m/>
    <m/>
    <m/>
    <m/>
    <s v="MIPG-P_00"/>
    <s v="MIPG-D_00"/>
    <n v="1"/>
    <n v="0.7"/>
    <n v="0.1"/>
    <n v="0.1"/>
    <n v="0.1"/>
    <n v="0.99999999999999989"/>
    <n v="0.23300000000000001"/>
    <s v="No. de Compilaciones realizadas / No. de Compilaciones programadas"/>
    <s v="POR_DEFINIR"/>
    <d v="2020-01-01T00:00:00"/>
    <d v="2020-04-01T00:00:00"/>
    <n v="1"/>
    <n v="4"/>
    <n v="3.0333333333333332"/>
    <s v="Enero"/>
    <s v="Abril"/>
    <s v="II_Trim"/>
    <n v="7.4074074074074068E-3"/>
    <s v="Planeado"/>
    <n v="0"/>
    <n v="0"/>
    <n v="0"/>
    <n v="0"/>
    <n v="0"/>
    <n v="0"/>
    <n v="0"/>
    <n v="0"/>
    <n v="0"/>
    <n v="0"/>
    <n v="0"/>
    <n v="0"/>
    <n v="0"/>
    <s v="Ejecutado"/>
    <n v="0"/>
    <m/>
    <m/>
    <m/>
    <m/>
    <m/>
    <m/>
    <m/>
    <m/>
    <m/>
    <m/>
    <m/>
    <n v="0"/>
    <n v="0"/>
    <n v="0"/>
    <n v="0"/>
    <n v="0"/>
    <n v="0"/>
    <s v="Por Ejecutar"/>
    <s v="Abril"/>
    <s v="OAJ-ACT_14;Oficina_Asesora_Jurídica;Oficina_Asesora_Jurídica"/>
    <s v=" |202001: N/D"/>
    <s v="N/D"/>
    <s v="-"/>
    <s v="-"/>
    <s v="-"/>
    <s v="-"/>
    <s v="-"/>
    <s v="-"/>
    <s v="-"/>
    <s v="-"/>
    <s v="-"/>
    <s v="-"/>
    <s v="-"/>
    <s v="-"/>
  </r>
  <r>
    <s v="OAJ-ACT_15;Oficina_Asesora_Jurídica;Grupo_del_Centro_de_Arbitraje_Conciliación_y_Amigable_Composición"/>
    <n v="189"/>
    <s v="PES_Definir"/>
    <s v="OE1"/>
    <s v="Fortalecer la Vigilancia."/>
    <s v="SI"/>
    <s v="10. Plan de Acción Institucional - PAI"/>
    <s v="PAI"/>
    <s v="PAI_10"/>
    <s v="2. Plan de Acción Institucional - PAI"/>
    <s v="Operacional"/>
    <s v="OAJ-E_10"/>
    <s v="Trámites del Centro de Conciliación"/>
    <s v="OAJ-ACT_15"/>
    <s v="Solicitudes de Conciliación"/>
    <x v="5"/>
    <x v="5"/>
    <s v="OAJ-G_02"/>
    <s v="Grupo_del_Centro_de_Arbitraje_Conciliación_y_Amigable_Composición"/>
    <s v="OAJ-D_02"/>
    <s v="Coordinación_de_Centro_de_Arbitraje_Conciliación_y_Amigable_Composición"/>
    <s v="Apoyo"/>
    <s v="Administrativa"/>
    <s v="Funcionamiento"/>
    <m/>
    <m/>
    <m/>
    <m/>
    <s v="MIPG-P_03"/>
    <s v="MIPG-D_03-04"/>
    <n v="0"/>
    <n v="0"/>
    <n v="0"/>
    <n v="0"/>
    <n v="0"/>
    <n v="0"/>
    <n v="1"/>
    <s v="# Audiencias realizadas / # Audiencias solicitadas"/>
    <s v="POR_DEFINIR"/>
    <d v="2020-01-01T00:00:00"/>
    <d v="2020-12-30T00:00:00"/>
    <n v="1"/>
    <n v="12"/>
    <n v="12.133333333333333"/>
    <s v="Enero"/>
    <s v="Diciembre"/>
    <s v="IV_Trim"/>
    <n v="2.8571428571428571E-3"/>
    <s v="Planeado"/>
    <n v="20"/>
    <n v="0"/>
    <n v="0"/>
    <n v="0"/>
    <n v="0"/>
    <n v="0"/>
    <n v="0"/>
    <n v="0"/>
    <n v="0"/>
    <n v="0"/>
    <n v="0"/>
    <n v="0"/>
    <n v="20"/>
    <s v="Ejecutado"/>
    <n v="15"/>
    <m/>
    <m/>
    <m/>
    <m/>
    <m/>
    <m/>
    <m/>
    <m/>
    <m/>
    <m/>
    <m/>
    <n v="15"/>
    <n v="0.75"/>
    <n v="20"/>
    <n v="0.75"/>
    <n v="2.142857142857143E-3"/>
    <n v="2.142857142857143E-3"/>
    <n v="0"/>
    <s v="Diciembre"/>
    <s v="OAJ-ACT_15;Oficina_Asesora_Jurídica;Grupo_del_Centro_de_Arbitraje_Conciliación_y_Amigable_Composición"/>
    <s v=" |202001: N/D"/>
    <s v="N/D"/>
    <s v="-"/>
    <s v="-"/>
    <s v="-"/>
    <s v="-"/>
    <s v="-"/>
    <s v="-"/>
    <s v="-"/>
    <s v="-"/>
    <s v="-"/>
    <s v="-"/>
    <s v="-"/>
    <s v="-"/>
  </r>
  <r>
    <s v="OAJ-ACT_16;Oficina_Asesora_Jurídica;Grupo_de_Cobro_Coactivo"/>
    <n v="190"/>
    <s v="PES_Definir"/>
    <s v="OE1"/>
    <s v="Fortalecer la Vigilancia."/>
    <s v="SI"/>
    <s v="10. Plan de Acción Institucional - PAI"/>
    <s v="PAI"/>
    <s v="PAI_10"/>
    <s v="2. Plan de Acción Institucional - PAI"/>
    <s v="Operacional"/>
    <s v="OAJ-E_11"/>
    <s v="Cobro Coactivo de la entidad."/>
    <s v="OAJ-ACT_16"/>
    <s v="Procesos para Cobro Coactivo"/>
    <x v="5"/>
    <x v="5"/>
    <s v="OAJ-G_03"/>
    <s v="Grupo_de_Cobro_Coactivo"/>
    <s v="OAJ-D_03"/>
    <s v="Coordinación_Cobro_Coactivo"/>
    <s v="Apoyo"/>
    <s v="Administrativa"/>
    <s v="Funcionamiento"/>
    <m/>
    <m/>
    <m/>
    <m/>
    <s v="MIPG-P_03"/>
    <s v="MIPG-D_03-04"/>
    <n v="0"/>
    <n v="0"/>
    <n v="0"/>
    <n v="0"/>
    <n v="0"/>
    <n v="0"/>
    <n v="1"/>
    <s v="# acciones de cobro coactivo ejecutadas / # acciones de cobro coactivo programadas"/>
    <s v="POR_DEFINIR"/>
    <d v="2020-01-01T00:00:00"/>
    <d v="2020-12-30T00:00:00"/>
    <n v="1"/>
    <n v="12"/>
    <n v="12.133333333333333"/>
    <s v="Enero"/>
    <s v="Diciembre"/>
    <s v="IV_Trim"/>
    <n v="2.8571428571428571E-3"/>
    <s v="Planeado"/>
    <n v="19723"/>
    <n v="0"/>
    <n v="0"/>
    <n v="0"/>
    <n v="0"/>
    <n v="0"/>
    <n v="0"/>
    <n v="0"/>
    <n v="0"/>
    <n v="0"/>
    <n v="0"/>
    <n v="0"/>
    <n v="19723"/>
    <s v="Ejecutado"/>
    <n v="61"/>
    <m/>
    <m/>
    <m/>
    <m/>
    <m/>
    <m/>
    <m/>
    <m/>
    <m/>
    <m/>
    <m/>
    <n v="61"/>
    <n v="3.0928357754905441E-3"/>
    <n v="19723"/>
    <n v="3.0928357754905441E-3"/>
    <n v="8.8366736442586967E-6"/>
    <n v="8.8366736442586967E-6"/>
    <n v="0"/>
    <s v="Diciembre"/>
    <s v="OAJ-ACT_16;Oficina_Asesora_Jurídica;Grupo_de_Cobro_Coactivo"/>
    <s v=" |202001: N/D"/>
    <s v="N/D"/>
    <s v="-"/>
    <s v="-"/>
    <s v="-"/>
    <s v="-"/>
    <s v="-"/>
    <s v="-"/>
    <s v="-"/>
    <s v="-"/>
    <s v="-"/>
    <s v="-"/>
    <s v="-"/>
    <s v="-"/>
  </r>
  <r>
    <s v="OAP-ACT_01;Oficina_Asesora_de_Planeación;Oficina_Asesora_de_Planeación"/>
    <n v="191"/>
    <s v="PES_Definir"/>
    <s v="OE5"/>
    <s v="Fortalecimiento Institucional"/>
    <s v="SI"/>
    <s v="10. Plan de Acción Institucional - PAI"/>
    <s v="PAI"/>
    <s v="PAA_13"/>
    <s v="4. Plan Anual de Adquisiciones  - PAA (Planeación)"/>
    <s v="1. Adquisiciones"/>
    <s v="OAP-E_01"/>
    <s v="Efectuar seguimiento a proyectos de inversión"/>
    <s v="OAP-ACT_01"/>
    <s v="Monitorear la ejecución del presupuesto de Inversión de la Supertransporte."/>
    <x v="6"/>
    <x v="6"/>
    <s v="OAP-G_01"/>
    <s v="Oficina_Asesora_de_Planeación"/>
    <s v="OAP-D_01"/>
    <s v="Jefe_Oficina_Asesora_Planeación"/>
    <s v="Apoyo"/>
    <s v="Financiera"/>
    <s v="Funcionamiento"/>
    <m/>
    <m/>
    <m/>
    <m/>
    <s v="MIPG-P_03"/>
    <s v="MIPG-D_00"/>
    <n v="0"/>
    <n v="0"/>
    <n v="0"/>
    <n v="0"/>
    <n v="0"/>
    <n v="0"/>
    <n v="0.9"/>
    <s v="Valor presupuesto obligado/ Valor presupuesto apropiado "/>
    <s v="POR_DEFINIR"/>
    <d v="2020-01-01T00:00:00"/>
    <d v="2020-12-30T00:00:00"/>
    <n v="1"/>
    <n v="12"/>
    <n v="12.133333333333333"/>
    <s v="Enero"/>
    <s v="Diciembre"/>
    <s v="IV_Trim"/>
    <n v="5.1948051948051939E-3"/>
    <s v="Planeado"/>
    <n v="15777000000"/>
    <n v="0"/>
    <n v="0"/>
    <n v="0"/>
    <n v="0"/>
    <n v="0"/>
    <n v="0"/>
    <n v="0"/>
    <n v="0"/>
    <n v="0"/>
    <n v="0"/>
    <n v="0"/>
    <n v="15777000000"/>
    <s v="Ejecutado"/>
    <n v="0"/>
    <m/>
    <m/>
    <m/>
    <m/>
    <m/>
    <m/>
    <m/>
    <m/>
    <m/>
    <m/>
    <m/>
    <n v="0"/>
    <n v="0"/>
    <n v="15777000000"/>
    <n v="0"/>
    <n v="0"/>
    <n v="0"/>
    <n v="0"/>
    <s v="Diciembre"/>
    <s v="OAP-ACT_01;Oficina_Asesora_de_Planeación;Oficina_Asesora_de_Planeación"/>
    <s v=" |202001: Durante el mes de enero no se presenta ejecución de los proyectos de inversión en términos de obligaciones. Se realizó el seguimiento en el aplicativo SPI. Se anexa los reportes respectivos."/>
    <s v="Durante el mes de enero no se presenta ejecución de los proyectos de inversión en términos de obligaciones. Se realizó el seguimiento en el aplicativo SPI. Se anexa los reportes respectivos."/>
    <s v="-"/>
    <s v="-"/>
    <s v="-"/>
    <s v="-"/>
    <s v="-"/>
    <s v="-"/>
    <s v="-"/>
    <s v="-"/>
    <s v="-"/>
    <s v="-"/>
    <s v="-"/>
    <s v="-"/>
  </r>
  <r>
    <s v="OAP-ACT_02;Oficina_Asesora_de_Planeación;Oficina_Asesora_de_Planeación"/>
    <n v="192"/>
    <s v="PES_Definir"/>
    <s v="OE5"/>
    <s v="Fortalecimiento Institucional"/>
    <s v="SI"/>
    <s v="10. Plan de Acción Institucional - PAI"/>
    <s v="PAI"/>
    <s v="PAA_13"/>
    <s v="4. Plan Anual de Adquisiciones  - PAA (Planeación)"/>
    <s v="1. Adquisiciones"/>
    <s v="OAP-E_01"/>
    <s v="Efectuar seguimiento a proyectos de inversión"/>
    <s v="OAP-ACT_02"/>
    <s v="Monitorear la Ejecución del Plan Anual de Adquisiciones de Inversión - PAA 2019"/>
    <x v="6"/>
    <x v="6"/>
    <s v="OAP-G_01"/>
    <s v="Oficina_Asesora_de_Planeación"/>
    <s v="OAP-D_01"/>
    <s v="Jefe_Oficina_Asesora_Planeación"/>
    <s v="Apoyo"/>
    <s v="Financiera"/>
    <s v="Funcionamiento"/>
    <m/>
    <m/>
    <m/>
    <m/>
    <s v="MIPG-P_03"/>
    <s v="MIPG-D_03-08"/>
    <n v="0"/>
    <n v="0"/>
    <n v="0"/>
    <n v="0"/>
    <n v="0"/>
    <n v="0"/>
    <n v="1"/>
    <s v="Actividades de Contratación Ejecutadas / Actividades de Contratación Programadas"/>
    <s v="POR_DEFINIR"/>
    <d v="2020-03-01T00:00:00"/>
    <d v="2020-12-30T00:00:00"/>
    <n v="3"/>
    <n v="12"/>
    <n v="10.133333333333333"/>
    <s v="Marzo"/>
    <s v="Diciembre"/>
    <s v="IV_Trim"/>
    <n v="5.1948051948051939E-3"/>
    <s v="Planeado"/>
    <n v="2885812630"/>
    <n v="4314045838"/>
    <n v="1226791532"/>
    <n v="2774600000"/>
    <n v="2039800000"/>
    <n v="1936450000"/>
    <n v="599500000"/>
    <n v="0"/>
    <n v="0"/>
    <n v="0"/>
    <n v="0"/>
    <n v="0"/>
    <n v="15777000000"/>
    <s v="Ejecutado"/>
    <n v="3130788101"/>
    <m/>
    <m/>
    <m/>
    <m/>
    <m/>
    <m/>
    <m/>
    <m/>
    <m/>
    <m/>
    <m/>
    <n v="3130788101"/>
    <n v="0.19844001400773278"/>
    <n v="2885812630"/>
    <n v="1.0848895969382462"/>
    <n v="1.0308572156245857E-3"/>
    <n v="5.1948051948051939E-3"/>
    <n v="0"/>
    <s v="Diciembre"/>
    <s v="OAP-ACT_02;Oficina_Asesora_de_Planeación;Oficina_Asesora_de_Planeación"/>
    <s v=" |202001: En Seguimiento al PAA se reportan valores suscritos para proyectos de Inversión de $3130 Millones."/>
    <s v="En Seguimiento al PAA se reportan valores suscritos para proyectos de Inversión de $3130 Millones."/>
    <s v="-"/>
    <s v="-"/>
    <s v="-"/>
    <s v="-"/>
    <s v="-"/>
    <s v="-"/>
    <s v="-"/>
    <s v="-"/>
    <s v="-"/>
    <s v="-"/>
    <s v="-"/>
    <s v="-"/>
  </r>
  <r>
    <s v="OAP-ACT_03;Oficina_Asesora_de_Planeación;Oficina_Asesora_de_Planeación"/>
    <n v="193"/>
    <s v="PES_Definir"/>
    <s v="OE5"/>
    <s v="Fortalecimiento Institucional"/>
    <s v="SI"/>
    <s v="10. Plan de Acción Institucional - PAI"/>
    <s v="PAI"/>
    <s v="PAA_13"/>
    <s v="4. Plan Anual de Adquisiciones  - PAA (Planeación)"/>
    <s v="1. Adquisiciones"/>
    <s v="OAP-E_01"/>
    <s v="Efectuar seguimiento a proyectos de inversión"/>
    <s v="OAP-ACT_03"/>
    <s v="Seguimiento a las modificaciones realizadas a los proyectos de Inversión."/>
    <x v="6"/>
    <x v="6"/>
    <s v="OAP-G_01"/>
    <s v="Oficina_Asesora_de_Planeación"/>
    <s v="OAP-D_01"/>
    <s v="Jefe_Oficina_Asesora_Planeación"/>
    <s v="Apoyo"/>
    <s v="Financiera"/>
    <s v="Funcionamiento"/>
    <m/>
    <m/>
    <m/>
    <m/>
    <s v="MIPG-P_03"/>
    <s v="MIPG-D_03-08"/>
    <n v="0"/>
    <n v="0"/>
    <n v="0"/>
    <n v="0"/>
    <n v="0"/>
    <n v="0"/>
    <n v="1"/>
    <s v="No. De Modificaciones al presupuesto de Inversión realizadas"/>
    <s v="POR_DEFINIR"/>
    <d v="2020-03-01T00:00:00"/>
    <d v="2020-12-30T00:00:00"/>
    <n v="3"/>
    <n v="12"/>
    <n v="10.133333333333333"/>
    <s v="Marzo"/>
    <s v="Diciembre"/>
    <s v="IV_Trim"/>
    <n v="5.1948051948051939E-3"/>
    <s v="Planeado"/>
    <n v="1"/>
    <n v="0"/>
    <n v="0"/>
    <n v="0"/>
    <n v="0"/>
    <n v="0"/>
    <n v="0"/>
    <n v="0"/>
    <n v="0"/>
    <n v="0"/>
    <n v="0"/>
    <n v="0"/>
    <n v="1"/>
    <s v="Ejecutado"/>
    <n v="1"/>
    <m/>
    <m/>
    <m/>
    <m/>
    <m/>
    <m/>
    <m/>
    <m/>
    <m/>
    <m/>
    <m/>
    <n v="1"/>
    <n v="1"/>
    <n v="1"/>
    <n v="1"/>
    <n v="5.1948051948051939E-3"/>
    <n v="5.1948051948051939E-3"/>
    <n v="0"/>
    <n v="0"/>
    <s v="OAP-ACT_03;Oficina_Asesora_de_Planeación;Oficina_Asesora_de_Planeación"/>
    <s v=" |202001: Se realizó modificación a los proyectos de inversión de acuerdo con el Decreto de liquidación de presupuesto. Una vez aprobado se generaron nuevas fichas ebi."/>
    <s v="Se realizó modificación a los proyectos de inversión de acuerdo con el Decreto de liquidación de presupuesto. Una vez aprobado se generaron nuevas fichas ebi."/>
    <s v="-"/>
    <s v="-"/>
    <s v="-"/>
    <s v="-"/>
    <s v="-"/>
    <s v="-"/>
    <s v="-"/>
    <s v="-"/>
    <s v="-"/>
    <s v="-"/>
    <s v="-"/>
    <s v="-"/>
  </r>
  <r>
    <s v="OAP-ACT_04;Oficina_Asesora_de_Planeación;Oficina_Asesora_de_Planeación"/>
    <n v="194"/>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4"/>
    <s v="1. Gestión del Riesgo de Corrupción - Mapa de Riesgos de Corrupción"/>
    <x v="6"/>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4;Oficina_Asesora_de_Planeación;Oficina_Asesora_de_Planeación"/>
    <s v=" |202001: Actividad con Reporte Trimestral, no se gestiona en el periodo."/>
    <s v="Actividad con Reporte Trimestral, no se gestiona en el periodo."/>
    <s v="-"/>
    <s v="-"/>
    <s v="-"/>
    <s v="-"/>
    <s v="-"/>
    <s v="-"/>
    <s v="-"/>
    <s v="-"/>
    <s v="-"/>
    <s v="-"/>
    <s v="-"/>
    <s v="-"/>
  </r>
  <r>
    <s v="OAP-ACT_05;Oficina_Asesora_de_Planeación;Oficina_Asesora_de_Planeación"/>
    <n v="195"/>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5"/>
    <s v="2. Racionalización de trámites"/>
    <x v="6"/>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5;Oficina_Asesora_de_Planeación;Oficina_Asesora_de_Planeación"/>
    <s v=" |202001: Actividad con Reporte Trimestral, no se gestiona en el periodo."/>
    <s v="Actividad con Reporte Trimestral, no se gestiona en el periodo."/>
    <s v="-"/>
    <s v="-"/>
    <s v="-"/>
    <s v="-"/>
    <s v="-"/>
    <s v="-"/>
    <s v="-"/>
    <s v="-"/>
    <s v="-"/>
    <s v="-"/>
    <s v="-"/>
    <s v="-"/>
  </r>
  <r>
    <s v="OAP-ACT_06;Oficina_Asesora_de_Planeación;Oficina_Asesora_de_Planeación"/>
    <n v="196"/>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6"/>
    <s v="3. Rendición de Cuentas"/>
    <x v="6"/>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6;Oficina_Asesora_de_Planeación;Oficina_Asesora_de_Planeación"/>
    <s v=" |202001: Actividad con Reporte Trimestral, no se gestiona en el periodo."/>
    <s v="Actividad con Reporte Trimestral, no se gestiona en el periodo."/>
    <s v="-"/>
    <s v="-"/>
    <s v="-"/>
    <s v="-"/>
    <s v="-"/>
    <s v="-"/>
    <s v="-"/>
    <s v="-"/>
    <s v="-"/>
    <s v="-"/>
    <s v="-"/>
    <s v="-"/>
  </r>
  <r>
    <s v="OAP-ACT_07;Oficina_Asesora_de_Planeación;Oficina_Asesora_de_Planeación"/>
    <n v="197"/>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7"/>
    <s v="4. Mecanismos para Mejorar la Atención al Ciudadano"/>
    <x v="6"/>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7;Oficina_Asesora_de_Planeación;Oficina_Asesora_de_Planeación"/>
    <s v=" |202001: Actividad con Reporte Trimestral, no se gestiona en el periodo."/>
    <s v="Actividad con Reporte Trimestral, no se gestiona en el periodo."/>
    <s v="-"/>
    <s v="-"/>
    <s v="-"/>
    <s v="-"/>
    <s v="-"/>
    <s v="-"/>
    <s v="-"/>
    <s v="-"/>
    <s v="-"/>
    <s v="-"/>
    <s v="-"/>
    <s v="-"/>
  </r>
  <r>
    <s v="OAP-ACT_08;Oficina_Asesora_de_Planeación;Oficina_Asesora_de_Planeación"/>
    <n v="198"/>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8"/>
    <s v="5. Mecanismos para la Transparencia y Acceso a la Información"/>
    <x v="6"/>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8;Oficina_Asesora_de_Planeación;Oficina_Asesora_de_Planeación"/>
    <s v=" |202001: Actividad con Reporte Trimestral, no se gestiona en el periodo."/>
    <s v="Actividad con Reporte Trimestral, no se gestiona en el periodo."/>
    <s v="-"/>
    <s v="-"/>
    <s v="-"/>
    <s v="-"/>
    <s v="-"/>
    <s v="-"/>
    <s v="-"/>
    <s v="-"/>
    <s v="-"/>
    <s v="-"/>
    <s v="-"/>
    <s v="-"/>
  </r>
  <r>
    <s v="OAP-ACT_09;Oficina_Asesora_de_Planeación;Oficina_Asesora_de_Planeación"/>
    <n v="199"/>
    <s v="PES_Definir"/>
    <s v="OE5"/>
    <s v="Fortalecimiento Institucional"/>
    <s v="SI"/>
    <s v="10. Plan de Acción Institucional - PAI"/>
    <s v="PAI"/>
    <s v="PPC_12"/>
    <s v="15. Plan de Participación Ciudadano"/>
    <s v="6. Plan de Participación Ciudadano - PPC"/>
    <s v="OAP-E_03"/>
    <s v="Consolidación del Seguimiento y la Evaluación del Plan de Participación Ciudadana 2019"/>
    <s v="OAP-ACT_09"/>
    <s v="1. Condiciones institucionales idóneas para la promoción de la participación ciudadana"/>
    <x v="6"/>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9;Oficina_Asesora_de_Planeación;Oficina_Asesora_de_Planeación"/>
    <s v=" |202001: Actividad con Reporte Trimestral, no se gestiona en el periodo."/>
    <s v="Actividad con Reporte Trimestral, no se gestiona en el periodo."/>
    <s v="-"/>
    <s v="-"/>
    <s v="-"/>
    <s v="-"/>
    <s v="-"/>
    <s v="-"/>
    <s v="-"/>
    <s v="-"/>
    <s v="-"/>
    <s v="-"/>
    <s v="-"/>
    <s v="-"/>
  </r>
  <r>
    <s v="OAP-ACT_10;Oficina_Asesora_de_Planeación;Oficina_Asesora_de_Planeación"/>
    <n v="200"/>
    <s v="PES_Definir"/>
    <s v="OE5"/>
    <s v="Fortalecimiento Institucional"/>
    <s v="SI"/>
    <s v="10. Plan de Acción Institucional - PAI"/>
    <s v="PAI"/>
    <s v="PPC_12"/>
    <s v="15. Plan de Participación Ciudadano"/>
    <s v="6. Plan de Participación Ciudadano - PPC"/>
    <s v="OAP-E_03"/>
    <s v="Consolidación del Seguimiento y la Evaluación del Plan de Participación Ciudadana 2019"/>
    <s v="OAP-ACT_10"/>
    <s v="2. Promoción efectiva de la participación ciudadana"/>
    <x v="6"/>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10;Oficina_Asesora_de_Planeación;Oficina_Asesora_de_Planeación"/>
    <s v=" |202001: Actividad con Reporte Trimestral, no se gestiona en el periodo."/>
    <s v="Actividad con Reporte Trimestral, no se gestiona en el periodo."/>
    <s v="-"/>
    <s v="-"/>
    <s v="-"/>
    <s v="-"/>
    <s v="-"/>
    <s v="-"/>
    <s v="-"/>
    <s v="-"/>
    <s v="-"/>
    <s v="-"/>
    <s v="-"/>
    <s v="-"/>
  </r>
  <r>
    <s v="OAP-ACT_11;Oficina_Asesora_de_Planeación;Oficina_Asesora_de_Planeación"/>
    <n v="201"/>
    <s v="PES_Definir"/>
    <s v="OE5"/>
    <s v="Fortalecimiento Institucional"/>
    <s v="SI"/>
    <s v="10. Plan de Acción Institucional - PAI"/>
    <s v="PAI"/>
    <s v="PAI_10"/>
    <s v="2. Plan de Acción Institucional - PAI"/>
    <s v="Estratégico"/>
    <s v="OAP-E_04"/>
    <s v="Desarrollar Acciones para el Fortalecimiento Institucional."/>
    <s v="OAP-ACT_11"/>
    <s v="Actualización de la Cadena de Valor (Documentación)"/>
    <x v="6"/>
    <x v="6"/>
    <s v="OAP-G_01"/>
    <s v="Oficina_Asesora_de_Planeación"/>
    <s v="OAP-D_01"/>
    <s v="Jefe_Oficina_Asesora_Planeación"/>
    <s v="Apoyo"/>
    <s v="Financiera"/>
    <s v="Funcionamiento"/>
    <m/>
    <m/>
    <m/>
    <m/>
    <s v="MIPG-P_03"/>
    <s v="MIPG-D_03-04"/>
    <n v="0"/>
    <n v="0"/>
    <n v="0"/>
    <n v="0"/>
    <n v="0"/>
    <n v="0"/>
    <n v="4"/>
    <s v="Total Documentos Aprobados / Total de Documentos Pendientes"/>
    <s v="POR_DEFINIR"/>
    <d v="2020-09-01T00:00:00"/>
    <d v="2020-12-30T00:00:00"/>
    <n v="9"/>
    <n v="12"/>
    <n v="4"/>
    <s v="Septiembre"/>
    <s v="Diciembre"/>
    <s v="IV_Trim"/>
    <n v="5.1948051948051939E-3"/>
    <s v="Planeado"/>
    <n v="0"/>
    <n v="1"/>
    <n v="1"/>
    <n v="1"/>
    <n v="1"/>
    <n v="1"/>
    <n v="1"/>
    <n v="1"/>
    <n v="1"/>
    <n v="1"/>
    <n v="1"/>
    <n v="1"/>
    <n v="11"/>
    <s v="Ejecutado"/>
    <n v="0"/>
    <m/>
    <m/>
    <m/>
    <m/>
    <m/>
    <m/>
    <m/>
    <m/>
    <m/>
    <m/>
    <m/>
    <n v="0"/>
    <n v="0"/>
    <n v="0"/>
    <n v="0"/>
    <n v="0"/>
    <n v="0"/>
    <n v="0"/>
    <s v="Diciembre"/>
    <s v="OAP-ACT_11;Oficina_Asesora_de_Planeación;Oficina_Asesora_de_Planeación"/>
    <s v=" |202001: Se realiza seguimeinto al cierre de los procesos en cadena de valor y se continúa con el cargue de información aprobada en la nueva cadena de valor, pendiente su finalización."/>
    <s v="Se realiza seguimeinto al cierre de los procesos en cadena de valor y se continúa con el cargue de información aprobada en la nueva cadena de valor, pendiente su finalización."/>
    <s v="-"/>
    <s v="-"/>
    <s v="-"/>
    <s v="-"/>
    <s v="-"/>
    <s v="-"/>
    <s v="-"/>
    <s v="-"/>
    <s v="-"/>
    <s v="-"/>
    <s v="-"/>
    <s v="-"/>
  </r>
  <r>
    <s v="OAP-ACT_12;Oficina_Asesora_de_Planeación;Oficina_Asesora_de_Planeación"/>
    <n v="202"/>
    <s v="PES_Definir"/>
    <s v="OE5"/>
    <s v="Fortalecimiento Institucional"/>
    <s v="SI"/>
    <s v="10. Plan de Acción Institucional - PAI"/>
    <s v="PAI"/>
    <s v="PAI_10"/>
    <s v="2. Plan de Acción Institucional - PAI"/>
    <s v="Estratégico"/>
    <s v="OAP-E_04"/>
    <s v="Desarrollar Acciones para el Fortalecimiento Institucional."/>
    <s v="OAP-ACT_12"/>
    <s v="Generación de Insumos para Campañas de Comunicaciones"/>
    <x v="6"/>
    <x v="6"/>
    <s v="OAP-G_01"/>
    <s v="Oficina_Asesora_de_Planeación"/>
    <s v="OAP-D_01"/>
    <s v="Jefe_Oficina_Asesora_Planeación"/>
    <s v="Apoyo"/>
    <s v="Financiera"/>
    <s v="Funcionamiento"/>
    <m/>
    <m/>
    <m/>
    <m/>
    <s v="MIPG-P_03"/>
    <s v="MIPG-D_03-04"/>
    <n v="0"/>
    <n v="0"/>
    <n v="0"/>
    <n v="0"/>
    <n v="0"/>
    <n v="0"/>
    <n v="1"/>
    <s v="No. De Contenidos Generados para Camapañas a Comunicaciones"/>
    <s v="POR_DEFINIR"/>
    <d v="2020-09-01T00:00:00"/>
    <d v="2020-12-30T00:00:00"/>
    <n v="9"/>
    <n v="12"/>
    <n v="4"/>
    <s v="Septiembre"/>
    <s v="Diciembre"/>
    <s v="IV_Trim"/>
    <n v="5.1948051948051939E-3"/>
    <s v="Planeado"/>
    <n v="1"/>
    <n v="0"/>
    <n v="0"/>
    <n v="0"/>
    <n v="0"/>
    <n v="0"/>
    <n v="0"/>
    <n v="0"/>
    <n v="0"/>
    <n v="0"/>
    <n v="0"/>
    <n v="0"/>
    <n v="1"/>
    <s v="Ejecutado"/>
    <n v="1"/>
    <m/>
    <m/>
    <m/>
    <m/>
    <m/>
    <m/>
    <m/>
    <m/>
    <m/>
    <m/>
    <m/>
    <n v="1"/>
    <n v="1"/>
    <n v="1"/>
    <n v="1"/>
    <n v="5.1948051948051939E-3"/>
    <n v="5.1948051948051939E-3"/>
    <n v="0"/>
    <n v="0"/>
    <s v="OAP-ACT_12;Oficina_Asesora_de_Planeación;Oficina_Asesora_de_Planeación"/>
    <s v=" |202001: Se realizó la campaña &quot;Divulgación de Plan Anticorrucpción y Atención al Ciudadano&quot;"/>
    <s v="Se realizó la campaña &quot;Divulgación de Plan Anticorrucpción y Atención al Ciudadano&quot;"/>
    <s v="-"/>
    <s v="-"/>
    <s v="-"/>
    <s v="-"/>
    <s v="-"/>
    <s v="-"/>
    <s v="-"/>
    <s v="-"/>
    <s v="-"/>
    <s v="-"/>
    <s v="-"/>
    <s v="-"/>
  </r>
  <r>
    <s v="OAP-ACT_13;Oficina_Asesora_de_Planeación;Oficina_Asesora_de_Planeación"/>
    <n v="203"/>
    <s v="PES_Definir"/>
    <s v="OE5"/>
    <s v="Fortalecimiento Institucional"/>
    <s v="SI"/>
    <s v="10. Plan de Acción Institucional - PAI"/>
    <s v="PAI"/>
    <s v="PAI_10"/>
    <s v="2. Plan de Acción Institucional - PAI"/>
    <s v="Estratégico"/>
    <s v="OAP-E_04"/>
    <s v="Desarrollar Acciones para el Fortalecimiento Institucional."/>
    <s v="OAP-ACT_13"/>
    <s v="Asesorar, Planear y Evaluar la gestión de la Entidad. "/>
    <x v="6"/>
    <x v="6"/>
    <s v="OAP-G_01"/>
    <s v="Oficina_Asesora_de_Planeación"/>
    <s v="OAP-D_01"/>
    <s v="Jefe_Oficina_Asesora_Planeación"/>
    <s v="Apoyo"/>
    <s v="Financiera"/>
    <s v="Funcionamiento"/>
    <m/>
    <m/>
    <m/>
    <m/>
    <s v="MIPG-P_03"/>
    <s v="MIPG-D_03-04"/>
    <n v="0"/>
    <n v="0"/>
    <n v="0"/>
    <n v="0"/>
    <n v="0"/>
    <n v="0"/>
    <n v="1"/>
    <s v="No. De Alertas Emitidas / No. Acciones Solicitadas"/>
    <s v="POR_DEFINIR"/>
    <d v="2020-01-01T00:00:00"/>
    <d v="2020-12-30T00:00:00"/>
    <n v="1"/>
    <n v="12"/>
    <n v="12.133333333333333"/>
    <s v="Enero"/>
    <s v="Diciembre"/>
    <s v="IV_Trim"/>
    <n v="5.1948051948051939E-3"/>
    <s v="Planeado"/>
    <n v="1"/>
    <n v="1"/>
    <n v="1"/>
    <n v="1"/>
    <n v="1"/>
    <n v="1"/>
    <n v="1"/>
    <n v="1"/>
    <n v="1"/>
    <n v="1"/>
    <n v="1"/>
    <n v="1"/>
    <n v="12"/>
    <s v="Ejecutado"/>
    <n v="1"/>
    <m/>
    <m/>
    <m/>
    <m/>
    <m/>
    <m/>
    <m/>
    <m/>
    <m/>
    <m/>
    <m/>
    <n v="1"/>
    <n v="8.3333333333333329E-2"/>
    <n v="1"/>
    <n v="1"/>
    <n v="4.3290043290043279E-4"/>
    <n v="5.1948051948051939E-3"/>
    <n v="0"/>
    <s v="Diciembre"/>
    <s v="OAP-ACT_13;Oficina_Asesora_de_Planeación;Oficina_Asesora_de_Planeación"/>
    <s v=" |202001: Se Realiza procesos de acompañamiento a las Dependencias para formaulación y aprobación de Metas 2020. Desarrollo de Herramienta de Seguimiento PAI e Investigaciones."/>
    <s v="Se Realiza procesos de acompañamiento a las Dependencias para formaulación y aprobación de Metas 2020. Desarrollo de Herramienta de Seguimiento PAI e Investigaciones."/>
    <s v="-"/>
    <s v="-"/>
    <s v="-"/>
    <s v="-"/>
    <s v="-"/>
    <s v="-"/>
    <s v="-"/>
    <s v="-"/>
    <s v="-"/>
    <s v="-"/>
    <s v="-"/>
    <s v="-"/>
  </r>
  <r>
    <s v="OAP-ACT_14;Oficina_Asesora_de_Planeación;Oficina_Asesora_de_Planeación"/>
    <n v="204"/>
    <s v="PES_Definir"/>
    <s v="OE5"/>
    <s v="Fortalecimiento Institucional"/>
    <s v="SI"/>
    <s v="10. Plan de Acción Institucional - PAI"/>
    <s v="PAI"/>
    <s v="PAI_10"/>
    <s v="2. Plan de Acción Institucional - PAI"/>
    <s v="Estratégico"/>
    <s v="OAP-E_04"/>
    <s v="Desarrollar Acciones para el Fortalecimiento Institucional."/>
    <s v="OAP-ACT_14"/>
    <s v="Desarrollar Comité Institucional de Gestión y Desempeño."/>
    <x v="6"/>
    <x v="6"/>
    <s v="OAP-G_01"/>
    <s v="Oficina_Asesora_de_Planeación"/>
    <s v="OAP-D_01"/>
    <s v="Jefe_Oficina_Asesora_Planeación"/>
    <s v="Apoyo"/>
    <s v="Financiera"/>
    <s v="Funcionamiento"/>
    <m/>
    <m/>
    <m/>
    <m/>
    <s v="MIPG-P_03"/>
    <s v="MIPG-D_03-04"/>
    <n v="0"/>
    <n v="0"/>
    <n v="0"/>
    <n v="0"/>
    <n v="0"/>
    <n v="0"/>
    <n v="1"/>
    <s v="No. Comités Efectivos / No. Citaciones Realizadas"/>
    <s v="POR_DEFINIR"/>
    <d v="2020-03-01T00:00:00"/>
    <d v="2020-12-30T00:00:00"/>
    <n v="3"/>
    <n v="12"/>
    <n v="10.133333333333333"/>
    <s v="Marzo"/>
    <s v="Diciembre"/>
    <s v="IV_Trim"/>
    <n v="5.1948051948051939E-3"/>
    <s v="Planeado"/>
    <n v="0"/>
    <n v="0"/>
    <n v="1"/>
    <n v="0"/>
    <n v="0"/>
    <n v="1"/>
    <n v="0"/>
    <n v="0"/>
    <n v="1"/>
    <n v="0"/>
    <n v="0"/>
    <n v="1"/>
    <n v="4"/>
    <s v="Ejecutado"/>
    <n v="0"/>
    <m/>
    <m/>
    <m/>
    <m/>
    <m/>
    <m/>
    <m/>
    <m/>
    <m/>
    <m/>
    <m/>
    <n v="0"/>
    <n v="0"/>
    <n v="0"/>
    <n v="0"/>
    <n v="0"/>
    <n v="0"/>
    <n v="0"/>
    <s v="Diciembre"/>
    <s v="OAP-ACT_14;Oficina_Asesora_de_Planeación;Oficina_Asesora_de_Planeación"/>
    <s v=" |202001: No se tienen Programadas Actividades para el Periodo."/>
    <s v="No se tienen Programadas Actividades para el Periodo."/>
    <s v="-"/>
    <s v="-"/>
    <s v="-"/>
    <s v="-"/>
    <s v="-"/>
    <s v="-"/>
    <s v="-"/>
    <s v="-"/>
    <s v="-"/>
    <s v="-"/>
    <s v="-"/>
    <s v="-"/>
  </r>
  <r>
    <s v="OAP-ACT_15;Oficina_Asesora_de_Planeación;Oficina_Asesora_de_Planeación"/>
    <n v="205"/>
    <s v="PES_03"/>
    <s v="OE5"/>
    <s v="Fortalecimiento Institucional"/>
    <s v="SI"/>
    <s v="10. Fortalecimiento Intitucional"/>
    <s v="PEI"/>
    <s v="PEI_02"/>
    <s v=" 1. Plan Estratégico Institucional - PEI"/>
    <s v="PEI_10 - Fortalecimiento Institucional"/>
    <s v="OAP-E_05"/>
    <s v="Desarrollo de Acciones para Lograr Calificación Intermedia de Evaluación MIPG."/>
    <s v="OAP-ACT_15"/>
    <s v="Aplicar los Autodiagnósticos por Dependencias en cada una de las Dimensiones de MIPG."/>
    <x v="6"/>
    <x v="6"/>
    <s v="OAP-G_01"/>
    <s v="Oficina_Asesora_de_Planeación"/>
    <s v="OAP-D_01"/>
    <s v="Jefe_Oficina_Asesora_Planeación"/>
    <s v="Apoyo"/>
    <s v="Financiera"/>
    <s v="Mejoramiento"/>
    <s v="C-2499-0600-2-0-2499061-02"/>
    <s v="2499060_03"/>
    <n v="240000000"/>
    <m/>
    <s v="MIPG-P_03"/>
    <s v="MIPG-D_03-04"/>
    <n v="0"/>
    <n v="0"/>
    <n v="0"/>
    <n v="0"/>
    <n v="0"/>
    <n v="0"/>
    <n v="1"/>
    <s v="% de Avance de los Autodiagnósticos por Dimensión"/>
    <s v="POR_DEFINIR"/>
    <d v="2020-02-01T00:00:00"/>
    <d v="2020-12-31T00:00:00"/>
    <n v="2"/>
    <n v="12"/>
    <n v="11.133333333333333"/>
    <s v="Febrero"/>
    <s v="Diciembre"/>
    <s v="IV_Trim"/>
    <n v="0.02"/>
    <s v="Planeado"/>
    <n v="0"/>
    <n v="0.5"/>
    <n v="0.5"/>
    <n v="0"/>
    <n v="0"/>
    <n v="0"/>
    <n v="0"/>
    <n v="0"/>
    <n v="0"/>
    <n v="0"/>
    <n v="0"/>
    <n v="0"/>
    <n v="1"/>
    <s v="Ejecutado"/>
    <n v="0"/>
    <m/>
    <m/>
    <m/>
    <m/>
    <m/>
    <m/>
    <m/>
    <m/>
    <m/>
    <m/>
    <m/>
    <n v="0"/>
    <n v="0"/>
    <n v="0"/>
    <n v="0"/>
    <n v="0"/>
    <n v="0"/>
    <s v="Por Ejecutar"/>
    <s v="Diciembre"/>
    <s v="OAP-ACT_15;Oficina_Asesora_de_Planeación;Oficina_Asesora_de_Planeación"/>
    <s v=" |202001: No se tienen Programadas Actividades para el Periodo."/>
    <s v="No se tienen Programadas Actividades para el Periodo."/>
    <s v="-"/>
    <s v="-"/>
    <s v="-"/>
    <s v="-"/>
    <s v="-"/>
    <s v="-"/>
    <s v="-"/>
    <s v="-"/>
    <s v="-"/>
    <s v="-"/>
    <s v="-"/>
    <s v="-"/>
  </r>
  <r>
    <s v="OAP-ACT_16;Oficina_Asesora_de_Planeación;Oficina_Asesora_de_Planeación"/>
    <n v="206"/>
    <s v="PES_03"/>
    <s v="OE5"/>
    <s v="Fortalecimiento Institucional"/>
    <s v="SI"/>
    <s v="10. Fortalecimiento Intitucional"/>
    <s v="PEI"/>
    <s v="PEI_02"/>
    <s v=" 1. Plan Estratégico Institucional - PEI"/>
    <s v="PEI_10 - Fortalecimiento Institucional"/>
    <s v="OAP-E_05"/>
    <s v="Desarrollo de Acciones para Lograr Calificación Intermedia de Evaluación MIPG."/>
    <s v="OAP-ACT_16"/>
    <s v="Implementación del Plan de Trabajo por Dimensiones MIPG para las Dependencias."/>
    <x v="6"/>
    <x v="6"/>
    <s v="OAP-G_01"/>
    <s v="Oficina_Asesora_de_Planeación"/>
    <s v="OAP-D_01"/>
    <s v="Jefe_Oficina_Asesora_Planeación"/>
    <s v="Apoyo"/>
    <s v="Financiera"/>
    <s v="Mejoramiento"/>
    <s v="C-2499-0600-2-0-2499061-02"/>
    <s v="2499060_03"/>
    <n v="0"/>
    <m/>
    <s v="MIPG-P_03"/>
    <s v="MIPG-D_03-04"/>
    <n v="0"/>
    <n v="0"/>
    <n v="0"/>
    <n v="0"/>
    <n v="0"/>
    <n v="0"/>
    <n v="1"/>
    <s v="No. Productos por Dimensión Implementadas / No. Total de Productos por Dimensión"/>
    <s v="POR_DEFINIR"/>
    <d v="2020-02-01T00:00:00"/>
    <d v="2020-12-31T00:00:00"/>
    <n v="2"/>
    <n v="12"/>
    <n v="11.133333333333333"/>
    <s v="Febrero"/>
    <s v="Diciembre"/>
    <s v="IV_Trim"/>
    <n v="0.02"/>
    <s v="Planeado"/>
    <n v="0"/>
    <n v="0"/>
    <n v="0.1"/>
    <n v="0.1"/>
    <n v="0.1"/>
    <n v="0.1"/>
    <n v="0.1"/>
    <n v="0.1"/>
    <n v="0.1"/>
    <n v="0.1"/>
    <n v="0.1"/>
    <n v="0.1"/>
    <n v="0.99999999999999989"/>
    <s v="Ejecutado"/>
    <n v="0"/>
    <m/>
    <m/>
    <m/>
    <m/>
    <m/>
    <m/>
    <m/>
    <m/>
    <m/>
    <m/>
    <m/>
    <n v="0"/>
    <n v="0"/>
    <n v="0"/>
    <n v="0"/>
    <n v="0"/>
    <n v="0"/>
    <s v="Por Ejecutar"/>
    <s v="Diciembre"/>
    <s v="OAP-ACT_16;Oficina_Asesora_de_Planeación;Oficina_Asesora_de_Planeación"/>
    <s v=" |202001: No se tienen Programadas Actividades para el Periodo."/>
    <s v="No se tienen Programadas Actividades para el Periodo."/>
    <s v="-"/>
    <s v="-"/>
    <s v="-"/>
    <s v="-"/>
    <s v="-"/>
    <s v="-"/>
    <s v="-"/>
    <s v="-"/>
    <s v="-"/>
    <s v="-"/>
    <s v="-"/>
    <s v="-"/>
  </r>
  <r>
    <s v="OAP-ACT_17;Oficina_Asesora_de_Planeación;Oficina_Asesora_de_Planeación"/>
    <n v="207"/>
    <s v="PES_03"/>
    <s v="OE5"/>
    <s v="Fortalecimiento Institucional"/>
    <s v="SI"/>
    <s v="10. Fortalecimiento Intitucional"/>
    <s v="PEI"/>
    <s v="PEI_02"/>
    <s v=" 1. Plan Estratégico Institucional - PEI"/>
    <s v="PEI_10 - Fortalecimiento Institucional"/>
    <s v="OAP-E_05"/>
    <s v="Desarrollo de Acciones para Lograr Calificación Intermedia de Evaluación MIPG."/>
    <s v="OAP-ACT_17"/>
    <s v="Seguimiento al Plan de Trabajo por Dimensiones de MIPG"/>
    <x v="6"/>
    <x v="6"/>
    <s v="OAP-G_01"/>
    <s v="Oficina_Asesora_de_Planeación"/>
    <s v="OAP-D_01"/>
    <s v="Jefe_Oficina_Asesora_Planeación"/>
    <s v="Apoyo"/>
    <s v="Financiera"/>
    <s v="Mejoramiento"/>
    <s v="C-2499-0600-2-0-2499061-02"/>
    <s v="2499060_03"/>
    <n v="0"/>
    <m/>
    <s v="MIPG-P_03"/>
    <s v="MIPG-D_03-04"/>
    <n v="0"/>
    <n v="0"/>
    <n v="0"/>
    <n v="0"/>
    <n v="0"/>
    <n v="0"/>
    <n v="1"/>
    <s v="% Implementación de Planes de Acción para MIPG"/>
    <s v="POR_DEFINIR"/>
    <d v="2020-02-01T00:00:00"/>
    <d v="2020-12-31T00:00:00"/>
    <n v="2"/>
    <n v="12"/>
    <n v="11.133333333333333"/>
    <s v="Febrero"/>
    <s v="Diciembre"/>
    <s v="IV_Trim"/>
    <n v="0.02"/>
    <s v="Planeado"/>
    <n v="1"/>
    <n v="1"/>
    <n v="1"/>
    <n v="1"/>
    <n v="1"/>
    <n v="1"/>
    <n v="1"/>
    <n v="1"/>
    <n v="1"/>
    <n v="1"/>
    <n v="1"/>
    <n v="1"/>
    <n v="12"/>
    <s v="Ejecutado"/>
    <n v="0"/>
    <m/>
    <m/>
    <m/>
    <m/>
    <m/>
    <m/>
    <m/>
    <m/>
    <m/>
    <m/>
    <m/>
    <n v="0"/>
    <n v="0"/>
    <n v="1"/>
    <n v="0"/>
    <n v="0"/>
    <n v="0"/>
    <s v="Por Ejecutar"/>
    <s v="Diciembre"/>
    <s v="OAP-ACT_17;Oficina_Asesora_de_Planeación;Oficina_Asesora_de_Planeación"/>
    <s v=" |202001: No se tienen Programadas Actividades para el Periodo."/>
    <s v="No se tienen Programadas Actividades para el Periodo."/>
    <s v="-"/>
    <s v="-"/>
    <s v="-"/>
    <s v="-"/>
    <s v="-"/>
    <s v="-"/>
    <s v="-"/>
    <s v="-"/>
    <s v="-"/>
    <s v="-"/>
    <s v="-"/>
    <s v="-"/>
  </r>
  <r>
    <s v="OAP-ACT_18;Oficina_Asesora_de_Planeación;Oficina_Asesora_de_Planeación"/>
    <n v="208"/>
    <s v="PES_Definir"/>
    <s v="OE5"/>
    <s v="Fortalecimiento Institucional"/>
    <s v="SI"/>
    <s v="10. Plan de Acción Institucional - PAI"/>
    <s v="PAI"/>
    <s v="PAI_10"/>
    <s v="2. Plan de Acción Institucional - PAI"/>
    <s v="Seguimiento_Solicitudes"/>
    <s v="OAP-E_06"/>
    <s v="Resolver Solicitudes y/o Radicaciones allegadas a la Dependencia"/>
    <s v="OAP-ACT_18"/>
    <s v="Gestión Quejas, Reclamos, Solicitudes y Denuncias."/>
    <x v="6"/>
    <x v="6"/>
    <s v="OAP-G_01"/>
    <s v="Oficina_Asesora_de_Planeación"/>
    <s v="OAP-D_01"/>
    <s v="Jefe_Oficina_Asesora_Planeación"/>
    <s v="Apoyo"/>
    <s v="Financiera"/>
    <s v="Funcionamiento"/>
    <m/>
    <m/>
    <m/>
    <m/>
    <s v="MIPG-P_03"/>
    <s v="MIPG-D_03-04"/>
    <n v="0"/>
    <n v="0"/>
    <n v="0"/>
    <n v="0"/>
    <n v="0"/>
    <n v="0"/>
    <n v="1"/>
    <s v=" No. de Solicitudes Gestionadas / No. de Solicitudes Ingresadas "/>
    <s v="POR_DEFINIR"/>
    <d v="2020-01-01T00:00:00"/>
    <d v="2020-12-31T00:00:00"/>
    <n v="1"/>
    <n v="12"/>
    <n v="12.166666666666666"/>
    <s v="Enero"/>
    <s v="Diciembre"/>
    <s v="IV_Trim"/>
    <n v="5.1948051948051939E-3"/>
    <s v="Planeado"/>
    <n v="17"/>
    <n v="0"/>
    <n v="0"/>
    <n v="0"/>
    <n v="0"/>
    <n v="0"/>
    <n v="0"/>
    <n v="0"/>
    <n v="0"/>
    <n v="0"/>
    <n v="0"/>
    <n v="0"/>
    <n v="17"/>
    <s v="Ejecutado"/>
    <n v="17"/>
    <m/>
    <m/>
    <m/>
    <m/>
    <m/>
    <m/>
    <m/>
    <m/>
    <m/>
    <m/>
    <m/>
    <n v="17"/>
    <n v="1"/>
    <n v="17"/>
    <n v="1"/>
    <n v="5.1948051948051939E-3"/>
    <n v="5.1948051948051939E-3"/>
    <n v="0"/>
    <n v="0"/>
    <s v="OAP-ACT_18;Oficina_Asesora_de_Planeación;Oficina_Asesora_de_Planeación"/>
    <s v=" |202001: En cuadro de seguimiento SEG_Investigaciones_2020, se refleja gestión PQRS."/>
    <s v="En cuadro de seguimiento SEG_Investigaciones_2020, se refleja gestión PQRS."/>
    <s v="-"/>
    <s v="-"/>
    <s v="-"/>
    <s v="-"/>
    <s v="-"/>
    <s v="-"/>
    <s v="-"/>
    <s v="-"/>
    <s v="-"/>
    <s v="-"/>
    <s v="-"/>
    <s v="-"/>
  </r>
  <r>
    <s v="OAP-ACT_19;Oficina_Asesora_de_Planeación;Oficina_Asesora_de_Planeación"/>
    <n v="209"/>
    <s v="PES_Definir"/>
    <s v="OE5"/>
    <s v="Fortalecimiento Institucional"/>
    <s v="SI"/>
    <s v="10. Plan de Acción Institucional - PAI"/>
    <s v="PAI"/>
    <s v="PAI_10"/>
    <s v="2. Plan de Acción Institucional - PAI"/>
    <s v="Estratégico"/>
    <s v="OAP-E_07"/>
    <s v="Seguimiento a Políticas en Documentos CONPES"/>
    <s v="OAP-ACT_19"/>
    <s v="Efectuar seguimiento a compromisos consolidados en Documentos CONPES"/>
    <x v="6"/>
    <x v="6"/>
    <s v="OAP-G_01"/>
    <s v="Oficina_Asesora_de_Planeación"/>
    <s v="OAP-D_01"/>
    <s v="Jefe_Oficina_Asesora_Planeación"/>
    <s v="Apoyo"/>
    <s v="Financiera"/>
    <s v="Funcionamiento"/>
    <m/>
    <m/>
    <m/>
    <m/>
    <s v="MIPG-P_03"/>
    <s v="MIPG-D_03-04"/>
    <n v="0"/>
    <n v="0"/>
    <n v="0"/>
    <n v="0"/>
    <n v="0"/>
    <n v="0"/>
    <n v="4"/>
    <s v="# de Acompañamiento trimestral realizado / # Seguimientos Compromisos Programados"/>
    <s v="POR_DEFINIR"/>
    <d v="2020-04-01T00:00:00"/>
    <d v="2020-08-30T00:00:00"/>
    <n v="4"/>
    <n v="8"/>
    <n v="5.0333333333333332"/>
    <s v="Abril"/>
    <s v="Agosto"/>
    <s v="III_Trim"/>
    <n v="5.1948051948051939E-3"/>
    <s v="Planeado"/>
    <n v="0"/>
    <n v="0"/>
    <n v="1"/>
    <n v="0"/>
    <n v="0"/>
    <n v="1"/>
    <n v="0"/>
    <n v="0"/>
    <n v="1"/>
    <n v="0"/>
    <n v="0"/>
    <n v="1"/>
    <n v="4"/>
    <s v="Ejecutado"/>
    <n v="0"/>
    <m/>
    <m/>
    <m/>
    <m/>
    <m/>
    <m/>
    <m/>
    <m/>
    <m/>
    <m/>
    <m/>
    <n v="0"/>
    <n v="0"/>
    <n v="0"/>
    <n v="0"/>
    <n v="0"/>
    <n v="0"/>
    <n v="0"/>
    <s v="Agosto"/>
    <s v="OAP-ACT_19;Oficina_Asesora_de_Planeación;Oficina_Asesora_de_Planeación"/>
    <s v=" |202001: No se programaron reportes para el mes de Enero, el Sisconpes en correo nos informa que en el mes de marzo de 2020 se habilitará el corte de seguimiento 2019-II para reportar los avances de los compromisos adquiridos en documento CONPES3744"/>
    <s v="No se programaron reportes para el mes de Enero, el Sisconpes en correo nos informa que en el mes de marzo de 2020 se habilitará el corte de seguimiento 2019-II para reportar los avances de los compromisos adquiridos en documento CONPES3744"/>
    <s v="-"/>
    <s v="-"/>
    <s v="-"/>
    <s v="-"/>
    <s v="-"/>
    <s v="-"/>
    <s v="-"/>
    <s v="-"/>
    <s v="-"/>
    <s v="-"/>
    <s v="-"/>
    <s v="-"/>
  </r>
  <r>
    <s v="OAP-ACT_20;Oficina_Asesora_de_Planeación;Oficina_Asesora_de_Planeación"/>
    <n v="210"/>
    <s v="PES_Definir"/>
    <s v="OE5"/>
    <s v="Fortalecimiento Institucional"/>
    <s v="SI"/>
    <s v="10. Plan de Acción Institucional - PAI"/>
    <s v="PAI"/>
    <s v="PAI_10"/>
    <s v="2. Plan de Acción Institucional - PAI"/>
    <s v="Estratégico"/>
    <s v="OAP-E_07"/>
    <s v="Seguimiento a Políticas en Documentos CONPES"/>
    <s v="OAP-ACT_20"/>
    <s v="Generación de Alertas a las Dependencias sobre compromisos en Documentos CONPES"/>
    <x v="6"/>
    <x v="6"/>
    <s v="OAP-G_01"/>
    <s v="Oficina_Asesora_de_Planeación"/>
    <s v="OAP-D_01"/>
    <s v="Jefe_Oficina_Asesora_Planeación"/>
    <s v="Apoyo"/>
    <s v="Financiera"/>
    <s v="Funcionamiento"/>
    <m/>
    <m/>
    <m/>
    <m/>
    <s v="MIPG-P_03"/>
    <s v="MIPG-D_03-04"/>
    <n v="0"/>
    <n v="0"/>
    <n v="0"/>
    <n v="0"/>
    <n v="0"/>
    <n v="0"/>
    <n v="1"/>
    <s v="No. Acciones Implementadas / No. Alertas Emitidas "/>
    <s v="POR_DEFINIR"/>
    <d v="2020-04-01T00:00:00"/>
    <d v="2020-08-30T00:00:00"/>
    <n v="4"/>
    <n v="8"/>
    <n v="5.0333333333333332"/>
    <s v="Abril"/>
    <s v="Agosto"/>
    <s v="III_Trim"/>
    <n v="5.1948051948051939E-3"/>
    <s v="Planeado"/>
    <n v="1"/>
    <n v="0"/>
    <n v="0"/>
    <n v="0"/>
    <n v="0"/>
    <n v="0"/>
    <n v="0"/>
    <n v="0"/>
    <n v="0"/>
    <n v="0"/>
    <n v="0"/>
    <n v="0"/>
    <n v="1"/>
    <s v="Ejecutado"/>
    <n v="1"/>
    <m/>
    <m/>
    <m/>
    <m/>
    <m/>
    <m/>
    <m/>
    <m/>
    <m/>
    <m/>
    <m/>
    <n v="1"/>
    <n v="1"/>
    <n v="1"/>
    <n v="1"/>
    <n v="5.1948051948051939E-3"/>
    <n v="5.1948051948051939E-3"/>
    <n v="0"/>
    <n v="0"/>
    <s v="OAP-ACT_20;Oficina_Asesora_de_Planeación;Oficina_Asesora_de_Planeación"/>
    <s v=" |202001: 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
    <s v="-"/>
    <s v="-"/>
    <s v="-"/>
    <s v="-"/>
    <s v="-"/>
    <s v="-"/>
    <s v="-"/>
    <s v="-"/>
    <s v="-"/>
    <s v="-"/>
    <s v="-"/>
  </r>
  <r>
    <s v="OAP-ACT_21;Oficina_Asesora_de_Planeación;Oficina_Asesora_de_Planeación"/>
    <n v="211"/>
    <s v="PES_Definir"/>
    <s v="OE5"/>
    <s v="Fortalecimiento Institucional"/>
    <s v="SI"/>
    <s v="10. Plan de Acción Institucional - PAI"/>
    <s v="PAI"/>
    <s v="PAI_10"/>
    <s v="2. Plan de Acción Institucional - 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6"/>
    <x v="6"/>
    <s v="OAP-G_01"/>
    <s v="Oficina_Asesora_de_Planeación"/>
    <s v="OAP-D_01"/>
    <s v="Jefe_Oficina_Asesora_Planeación"/>
    <s v="Apoyo"/>
    <s v="Financiera"/>
    <s v="Funcionamiento"/>
    <m/>
    <m/>
    <m/>
    <m/>
    <s v="MIPG-P_03"/>
    <s v="MIPG-D_03-04"/>
    <n v="0"/>
    <n v="0"/>
    <n v="0"/>
    <n v="0"/>
    <n v="0"/>
    <n v="0"/>
    <n v="1"/>
    <s v="No. Acciones Implementadas / No. Alertas Emitidas "/>
    <s v="POR_DEFINIR"/>
    <d v="2020-04-01T00:00:00"/>
    <d v="2020-08-30T00:00:00"/>
    <n v="4"/>
    <n v="8"/>
    <n v="5.0333333333333332"/>
    <s v="Abril"/>
    <s v="Agosto"/>
    <s v="III_Trim"/>
    <n v="5.1948051948051939E-3"/>
    <s v="Planeado"/>
    <n v="0"/>
    <n v="0"/>
    <n v="0.25"/>
    <n v="0"/>
    <n v="0"/>
    <n v="0.25"/>
    <n v="0"/>
    <n v="0"/>
    <n v="0.25"/>
    <n v="0"/>
    <n v="0"/>
    <n v="0.25"/>
    <n v="1"/>
    <s v="Ejecutado"/>
    <n v="0.15"/>
    <m/>
    <m/>
    <m/>
    <m/>
    <m/>
    <m/>
    <m/>
    <m/>
    <m/>
    <m/>
    <m/>
    <n v="0.15"/>
    <n v="0.15"/>
    <n v="0"/>
    <n v="0"/>
    <n v="7.7922077922077911E-4"/>
    <n v="0"/>
    <n v="0"/>
    <s v="Agosto"/>
    <s v="OAP-ACT_21;Oficina_Asesora_de_Planeación;Oficina_Asesora_de_Planeación"/>
    <s v=" |202001: 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
    <s v="-"/>
    <s v="-"/>
    <s v="-"/>
    <s v="-"/>
    <s v="-"/>
    <s v="-"/>
    <s v="-"/>
    <s v="-"/>
    <s v="-"/>
    <s v="-"/>
    <s v="-"/>
  </r>
  <r>
    <s v="OAP-ACT_22;Oficina_Asesora_de_Planeación;Oficina_Asesora_de_Planeación"/>
    <n v="212"/>
    <s v="PES_Definir"/>
    <s v="OE5"/>
    <s v="Fortalecimiento Institucional"/>
    <s v="SI"/>
    <s v="10. Plan de Acción Institucional - PAI"/>
    <s v="PAI"/>
    <s v="PAI_10"/>
    <s v="2. Plan de Acción Institucional - PAI"/>
    <s v="Estratégico"/>
    <s v="OAP-E_08"/>
    <s v="Plan de Mejoramiento de Registro Administrativo de Inversiones"/>
    <s v="OAP-ACT_22"/>
    <s v="Seguimiento a la Certificación de Evaluación de la Calidad de la Operación Estadística de tráfico Portuario en Colombia"/>
    <x v="6"/>
    <x v="6"/>
    <s v="OAP-G_01"/>
    <s v="Oficina_Asesora_de_Planeación"/>
    <s v="OAP-D_01"/>
    <s v="Jefe_Oficina_Asesora_Planeación"/>
    <s v="Apoyo"/>
    <s v="Financiera"/>
    <s v="Funcionamiento"/>
    <m/>
    <m/>
    <m/>
    <m/>
    <s v="MIPG-P_03"/>
    <s v="MIPG-D_03-04"/>
    <n v="0"/>
    <n v="0"/>
    <n v="0"/>
    <n v="0"/>
    <n v="0"/>
    <n v="0"/>
    <n v="1"/>
    <s v="No. Acciones Implementadas / No. Alertas Emitidas "/>
    <s v="POR_DEFINIR"/>
    <d v="2020-04-01T00:00:00"/>
    <d v="2020-08-30T00:00:00"/>
    <n v="4"/>
    <n v="8"/>
    <n v="5.0333333333333332"/>
    <s v="Abril"/>
    <s v="Agosto"/>
    <s v="III_Trim"/>
    <n v="5.1948051948051939E-3"/>
    <s v="Planeado"/>
    <n v="0"/>
    <n v="0"/>
    <n v="0"/>
    <n v="0.33329999999999999"/>
    <n v="0"/>
    <n v="0"/>
    <n v="0.33329999999999999"/>
    <n v="0"/>
    <n v="0"/>
    <n v="0.33339999999999997"/>
    <n v="0"/>
    <n v="0"/>
    <n v="1"/>
    <s v="Ejecutado"/>
    <n v="0.05"/>
    <m/>
    <m/>
    <m/>
    <m/>
    <m/>
    <m/>
    <m/>
    <m/>
    <m/>
    <m/>
    <m/>
    <n v="0.05"/>
    <n v="0.05"/>
    <n v="0"/>
    <n v="0"/>
    <n v="2.5974025974025969E-4"/>
    <n v="0"/>
    <n v="0"/>
    <s v="Agosto"/>
    <s v="OAP-ACT_22;Oficina_Asesora_de_Planeación;Oficina_Asesora_de_Planeación"/>
    <s v=" |202001: Se hizo oficio para el Director del Dane comuicandole la disposición de realizar la evaluación de la operación estadistica de Trafico portuario en colombia, en el último cuatrimestre del presente año , el cual se envió en enero de la presente anualidad"/>
    <s v="Se hizo oficio para el Director del Dane comuicandole la disposición de realizar la evaluación de la operación estadistica de Trafico portuario en colombia, en el último cuatrimestre del presente año , el cual se envió en enero de la presente anualidad"/>
    <s v="-"/>
    <s v="-"/>
    <s v="-"/>
    <s v="-"/>
    <s v="-"/>
    <s v="-"/>
    <s v="-"/>
    <s v="-"/>
    <s v="-"/>
    <s v="-"/>
    <s v="-"/>
    <s v="-"/>
  </r>
  <r>
    <s v="OCI-ACT_01;Oficina_de_Control_Interno;Oficina_de_Control_Interno"/>
    <n v="213"/>
    <s v="PES_Definir"/>
    <s v="OE5"/>
    <s v="Fortalecimiento Institucional"/>
    <s v="SI"/>
    <s v="10. Plan de Acción Institucional - PAI"/>
    <s v="PAI"/>
    <s v="PAI_10"/>
    <s v="2. Plan de Acción Institucional - PAI"/>
    <s v="Seguimiento_Solicitudes"/>
    <s v="OCI-E_01"/>
    <s v="Resolver Solicitudes y/o Radicaciones allegadas a la Dependencia"/>
    <s v="OCI-ACT_01"/>
    <s v="Gestión Quejas, Reclamos, Solicitudes y Denuncias según compentencia de la Oficina."/>
    <x v="7"/>
    <x v="7"/>
    <s v="OCI-G_01"/>
    <s v="Oficina_de_Control_Interno"/>
    <s v="OCI-D_01"/>
    <s v="Oficina_de_Control_Interno"/>
    <s v="Apoyo"/>
    <s v="Administrativa"/>
    <s v="Funcionamiento"/>
    <m/>
    <m/>
    <m/>
    <m/>
    <s v="MIPG-P_07"/>
    <s v="MIPG-D_07-01"/>
    <n v="0"/>
    <n v="0"/>
    <n v="0"/>
    <n v="0"/>
    <n v="0"/>
    <n v="0"/>
    <n v="1"/>
    <s v=" No. de Solicitudes Gestionadas / No. de Solicitudes Ingresadas "/>
    <s v="POR_DEFINIR"/>
    <d v="2020-01-01T00:00:00"/>
    <d v="2020-12-31T00:00:00"/>
    <n v="1"/>
    <n v="12"/>
    <n v="12.166666666666666"/>
    <s v="Enero"/>
    <s v="Diciembre"/>
    <s v="IV_Trim"/>
    <n v="5.1948051948051939E-3"/>
    <s v="Planeado"/>
    <n v="2"/>
    <n v="0"/>
    <n v="0"/>
    <n v="0"/>
    <n v="0"/>
    <n v="0"/>
    <n v="0"/>
    <n v="0"/>
    <n v="0"/>
    <n v="0"/>
    <n v="0"/>
    <n v="0"/>
    <n v="2"/>
    <s v="Ejecutado"/>
    <n v="2"/>
    <m/>
    <m/>
    <m/>
    <m/>
    <m/>
    <m/>
    <m/>
    <m/>
    <m/>
    <m/>
    <m/>
    <n v="2"/>
    <n v="1"/>
    <n v="2"/>
    <n v="1"/>
    <n v="5.1948051948051939E-3"/>
    <n v="5.1948051948051939E-3"/>
    <n v="0"/>
    <n v="0"/>
    <s v="OCI-ACT_01;Oficina_de_Control_Interno;Oficina_de_Control_Interno"/>
    <s v=" |202001: 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
    <s v="-"/>
    <s v="-"/>
    <s v="-"/>
    <s v="-"/>
    <s v="-"/>
    <s v="-"/>
    <s v="-"/>
    <s v="-"/>
    <s v="-"/>
    <s v="-"/>
    <s v="-"/>
  </r>
  <r>
    <s v="OCI-ACT_02;Oficina_de_Control_Interno;Oficina_de_Control_Interno"/>
    <n v="214"/>
    <s v="PES_Definir"/>
    <s v="OE5"/>
    <s v="Fortalecimiento Institucional"/>
    <s v="SI"/>
    <s v="10. Plan de Acción Institucional - PAI"/>
    <s v="PAI"/>
    <s v="PAI_10"/>
    <s v="2. Plan de Acción Institucional - PAI"/>
    <s v="Operacional"/>
    <s v="OCI-E_02"/>
    <s v="Ejecución Plan Anual de Auditoria para la Superintendencia de Transporte"/>
    <s v="OCI-ACT_02"/>
    <s v="Ejecutar las auditorías internas, seguimientos y evaluaciones del Sistema de Control Interno según selectivo, con enfoque en riesgos, que genere valor para la toma de decisiones y cumplimiento de la misión y objetivos institucionales."/>
    <x v="7"/>
    <x v="7"/>
    <s v="OCI-G_01"/>
    <s v="Oficina_de_Control_Interno"/>
    <s v="OCI-D_01"/>
    <s v="Oficina_de_Control_Interno"/>
    <s v="Apoyo"/>
    <s v="Administrativa"/>
    <s v="Funcionamiento"/>
    <m/>
    <m/>
    <m/>
    <m/>
    <s v="MIPG-P_07"/>
    <s v="MIPG-D_07-01"/>
    <n v="0"/>
    <n v="0"/>
    <n v="0"/>
    <n v="0"/>
    <n v="0"/>
    <n v="0"/>
    <n v="1"/>
    <s v="(# de auditorías, seguimientos y evaluaciones realizadas /"/>
    <s v="POR_DEFINIR"/>
    <d v="2020-01-01T00:00:00"/>
    <d v="2020-12-30T00:00:00"/>
    <n v="1"/>
    <n v="12"/>
    <n v="12.133333333333333"/>
    <s v="Enero"/>
    <s v="Diciembre"/>
    <s v="IV_Trim"/>
    <n v="5.1948051948051939E-3"/>
    <s v="Planeado"/>
    <n v="26"/>
    <n v="0"/>
    <n v="0"/>
    <n v="0"/>
    <n v="0"/>
    <n v="0"/>
    <n v="0"/>
    <n v="0"/>
    <n v="0"/>
    <n v="0"/>
    <n v="0"/>
    <n v="0"/>
    <n v="26"/>
    <s v="Ejecutado"/>
    <n v="26"/>
    <m/>
    <m/>
    <m/>
    <m/>
    <m/>
    <m/>
    <m/>
    <m/>
    <m/>
    <m/>
    <m/>
    <n v="26"/>
    <n v="1"/>
    <n v="26"/>
    <n v="1"/>
    <n v="5.1948051948051939E-3"/>
    <n v="5.1948051948051939E-3"/>
    <n v="0"/>
    <n v="0"/>
    <s v="OCI-ACT_02;Oficina_de_Control_Interno;Oficina_de_Control_Interno"/>
    <s v=" |202001: 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
    <s v="-"/>
    <s v="-"/>
    <s v="-"/>
    <s v="-"/>
    <s v="-"/>
    <s v="-"/>
    <s v="-"/>
    <s v="-"/>
    <s v="-"/>
    <s v="-"/>
    <s v="-"/>
  </r>
  <r>
    <s v="OTIC-ACT_01;Oficina_de_Tecnologías_de_la_Información_y_las_Comunicaciones;Oficina_de_Tecnologías_de_la_Información_y_las_Comunicaciones"/>
    <n v="215"/>
    <s v="PES_Definir"/>
    <s v="OE5"/>
    <s v="Fortalecimiento Institucional"/>
    <s v="SI"/>
    <s v="10. Plan de Acción Institucional - PAI"/>
    <s v="PAI"/>
    <s v="PAI_10"/>
    <s v="2. Plan de Acción Institucional - PAI"/>
    <s v="Seguimiento_Solicitudes"/>
    <s v="OTIC-E_01"/>
    <s v="Resolver Solicitudes y/o Radicaciones allegadas a la Dependencia"/>
    <s v="OTIC-ACT_01"/>
    <s v="Gestión Quejas, Reclamos, Solicitudes y Denuncias."/>
    <x v="8"/>
    <x v="8"/>
    <s v="OTIC-G_01"/>
    <s v="Oficina_de_Tecnologías_de_la_Información_y_las_Comunicaciones"/>
    <s v="OTIC-D_01"/>
    <s v="Jefe_Oficina_de_Tecnologias_de_la_Información_y_las_Comunicaciones"/>
    <s v="Apoyo"/>
    <s v="Financiera"/>
    <s v="Funcionamiento"/>
    <m/>
    <m/>
    <m/>
    <m/>
    <s v="MIPG-P_05"/>
    <s v="MIPG-D_05-02"/>
    <n v="0"/>
    <n v="0"/>
    <n v="0"/>
    <n v="0"/>
    <n v="0"/>
    <n v="0"/>
    <n v="1"/>
    <s v="# de auditorías, seguimientos y evaluaciones programadas, en el período) *100%."/>
    <s v="POR_DEFINIR"/>
    <d v="2020-01-01T00:00:00"/>
    <d v="2020-12-31T00:00:00"/>
    <n v="1"/>
    <n v="12"/>
    <n v="12.166666666666666"/>
    <s v="Enero"/>
    <s v="Diciembre"/>
    <s v="IV_Trim"/>
    <n v="5.1948051948051939E-3"/>
    <s v="Planeado"/>
    <n v="3"/>
    <n v="0"/>
    <n v="0"/>
    <n v="0"/>
    <n v="0"/>
    <n v="0"/>
    <n v="0"/>
    <n v="0"/>
    <n v="0"/>
    <n v="0"/>
    <n v="0"/>
    <n v="0"/>
    <n v="3"/>
    <s v="Ejecutado"/>
    <n v="3"/>
    <m/>
    <m/>
    <m/>
    <m/>
    <m/>
    <m/>
    <m/>
    <m/>
    <m/>
    <m/>
    <m/>
    <n v="3"/>
    <n v="1"/>
    <n v="3"/>
    <n v="1"/>
    <n v="5.1948051948051939E-3"/>
    <n v="5.1948051948051939E-3"/>
    <n v="0"/>
    <n v="0"/>
    <s v="OTIC-ACT_01;Oficina_de_Tecnologías_de_la_Información_y_las_Comunicaciones;Oficina_de_Tecnologías_de_la_Información_y_las_Comunicaciones"/>
    <s v=" |202001: Se realiza el trámite de solicitudes recibidad en el área. Ubicación Carpeta T:\1. ENERO_2020\Oficina de Tecnologia de la Información y las Comunicaciones\1. Soportes_PAI_2020\ACT_01_ solicitudes_ene.xlsx"/>
    <s v="Se realiza el trámite de solicitudes recibidad en el área. Ubicación Carpeta T:\1. ENERO_2020\Oficina de Tecnologia de la Información y las Comunicaciones\1. Soportes_PAI_2020\ACT_01_ solicitudes_ene.xlsx"/>
    <s v="-"/>
    <s v="-"/>
    <s v="-"/>
    <s v="-"/>
    <s v="-"/>
    <s v="-"/>
    <s v="-"/>
    <s v="-"/>
    <s v="-"/>
    <s v="-"/>
    <s v="-"/>
    <s v="-"/>
  </r>
  <r>
    <s v="OTIC-ACT_04;Oficina_de_Tecnologías_de_la_Información_y_las_Comunicaciones;Oficina_de_Tecnologías_de_la_Información_y_las_Comunicaciones"/>
    <n v="218"/>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4"/>
    <s v="6.1 Levantar procesos y estructurar el sistema"/>
    <x v="8"/>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 No. de Solicitudes Gestionadas / No. de Solicitudes Ingresadas "/>
    <s v="POR_DEFINIR"/>
    <d v="2020-02-01T00:00:00"/>
    <d v="2020-12-31T00:00:00"/>
    <n v="2"/>
    <n v="12"/>
    <n v="11.133333333333333"/>
    <s v="Febrero"/>
    <s v="Diciembre"/>
    <s v="II_Trim"/>
    <n v="1.1764705882352943E-2"/>
    <s v="Planeado"/>
    <n v="0"/>
    <n v="5.0000000000000001E-3"/>
    <n v="5.0000000000000001E-3"/>
    <n v="0.01"/>
    <n v="0"/>
    <n v="0"/>
    <n v="0"/>
    <n v="0"/>
    <n v="0"/>
    <n v="0"/>
    <n v="0"/>
    <n v="0"/>
    <n v="0.02"/>
    <s v="Ejecutado"/>
    <n v="0"/>
    <m/>
    <m/>
    <m/>
    <m/>
    <m/>
    <m/>
    <m/>
    <m/>
    <m/>
    <m/>
    <m/>
    <n v="0"/>
    <n v="0"/>
    <n v="0"/>
    <n v="0"/>
    <n v="0"/>
    <n v="0"/>
    <s v="Por Ejecutar"/>
    <s v="Diciembre"/>
    <s v="OTIC-ACT_04;Oficina_de_Tecnologías_de_la_Información_y_las_Comunicaciones;Oficina_de_Tecnologías_de_la_Información_y_las_Comunicaciones"/>
    <s v=" |202001: N/A"/>
    <s v="N/A"/>
    <s v="-"/>
    <s v="-"/>
    <s v="-"/>
    <s v="-"/>
    <s v="-"/>
    <s v="-"/>
    <s v="-"/>
    <s v="-"/>
    <s v="-"/>
    <s v="-"/>
    <s v="-"/>
    <s v="-"/>
  </r>
  <r>
    <s v="OTIC-ACT_05;Oficina_de_Tecnologías_de_la_Información_y_las_Comunicaciones;Oficina_de_Tecnologías_de_la_Información_y_las_Comunicaciones"/>
    <n v="219"/>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5"/>
    <s v="6.2 Elaborar términos de referencia"/>
    <x v="8"/>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I_Trim"/>
    <n v="1.1764705882352943E-2"/>
    <s v="Planeado"/>
    <n v="0"/>
    <n v="0"/>
    <n v="0"/>
    <n v="5.0000000000000001E-3"/>
    <n v="1.4999999999999999E-2"/>
    <n v="0"/>
    <n v="0"/>
    <n v="0"/>
    <n v="0"/>
    <n v="0"/>
    <n v="0"/>
    <n v="0"/>
    <n v="0.02"/>
    <s v="Ejecutado"/>
    <n v="0"/>
    <m/>
    <m/>
    <m/>
    <m/>
    <m/>
    <m/>
    <m/>
    <m/>
    <m/>
    <m/>
    <m/>
    <n v="0"/>
    <n v="0"/>
    <n v="0"/>
    <n v="0"/>
    <n v="0"/>
    <n v="0"/>
    <s v="Por Ejecutar"/>
    <s v="Diciembre"/>
    <s v="OTIC-ACT_05;Oficina_de_Tecnologías_de_la_Información_y_las_Comunicaciones;Oficina_de_Tecnologías_de_la_Información_y_las_Comunicaciones"/>
    <s v=" |202001: N/A"/>
    <s v="N/A"/>
    <s v="-"/>
    <s v="-"/>
    <s v="-"/>
    <s v="-"/>
    <s v="-"/>
    <s v="-"/>
    <s v="-"/>
    <s v="-"/>
    <s v="-"/>
    <s v="-"/>
    <s v="-"/>
    <s v="-"/>
  </r>
  <r>
    <s v="OTIC-ACT_06;Oficina_de_Tecnologías_de_la_Información_y_las_Comunicaciones;Oficina_de_Tecnologías_de_la_Información_y_las_Comunicaciones"/>
    <n v="220"/>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6"/>
    <s v="6.3 Seleccionar herramientas de desarrollo"/>
    <x v="8"/>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I_Trim"/>
    <n v="1.1764705882352943E-2"/>
    <s v="Planeado"/>
    <n v="0"/>
    <n v="0"/>
    <n v="0"/>
    <n v="0"/>
    <n v="0.01"/>
    <n v="0.01"/>
    <n v="0"/>
    <n v="0"/>
    <n v="0"/>
    <n v="0"/>
    <n v="0"/>
    <n v="0"/>
    <n v="0.02"/>
    <s v="Ejecutado"/>
    <n v="0"/>
    <m/>
    <m/>
    <m/>
    <m/>
    <m/>
    <m/>
    <m/>
    <m/>
    <m/>
    <m/>
    <m/>
    <n v="0"/>
    <n v="0"/>
    <n v="0"/>
    <n v="0"/>
    <n v="0"/>
    <n v="0"/>
    <s v="Por Ejecutar"/>
    <s v="Diciembre"/>
    <s v="OTIC-ACT_06;Oficina_de_Tecnologías_de_la_Información_y_las_Comunicaciones;Oficina_de_Tecnologías_de_la_Información_y_las_Comunicaciones"/>
    <s v=" |202001: N/A"/>
    <s v="N/A"/>
    <s v="-"/>
    <s v="-"/>
    <s v="-"/>
    <s v="-"/>
    <s v="-"/>
    <s v="-"/>
    <s v="-"/>
    <s v="-"/>
    <s v="-"/>
    <s v="-"/>
    <s v="-"/>
    <s v="-"/>
  </r>
  <r>
    <s v="OTIC-ACT_07;Oficina_de_Tecnologías_de_la_Información_y_las_Comunicaciones;Oficina_de_Tecnologías_de_la_Información_y_las_Comunicaciones"/>
    <n v="221"/>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7"/>
    <s v="6.4 Desarrollar e implementar la solución"/>
    <x v="8"/>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1"/>
    <s v="No. de actividades realizadas / No. de actividades programadas"/>
    <s v="POR_DEFINIR"/>
    <d v="2020-02-01T00:00:00"/>
    <d v="2020-12-31T00:00:00"/>
    <n v="2"/>
    <n v="12"/>
    <n v="11.133333333333333"/>
    <s v="Febrero"/>
    <s v="Diciembre"/>
    <s v="IV_Trim"/>
    <n v="1.1764705882352943E-2"/>
    <s v="Planeado"/>
    <n v="0"/>
    <n v="0"/>
    <n v="0"/>
    <n v="0"/>
    <n v="0"/>
    <n v="0.02"/>
    <n v="0.02"/>
    <n v="0.02"/>
    <n v="0.02"/>
    <n v="0.02"/>
    <n v="0"/>
    <n v="0"/>
    <n v="0.1"/>
    <s v="Ejecutado"/>
    <n v="0"/>
    <m/>
    <m/>
    <m/>
    <m/>
    <m/>
    <m/>
    <m/>
    <m/>
    <m/>
    <m/>
    <m/>
    <n v="0"/>
    <n v="0"/>
    <n v="0"/>
    <n v="0"/>
    <n v="0"/>
    <n v="0"/>
    <s v="Por Ejecutar"/>
    <s v="Diciembre"/>
    <s v="OTIC-ACT_07;Oficina_de_Tecnologías_de_la_Información_y_las_Comunicaciones;Oficina_de_Tecnologías_de_la_Información_y_las_Comunicaciones"/>
    <s v=" |202001: N/A"/>
    <s v="N/A"/>
    <s v="-"/>
    <s v="-"/>
    <s v="-"/>
    <s v="-"/>
    <s v="-"/>
    <s v="-"/>
    <s v="-"/>
    <s v="-"/>
    <s v="-"/>
    <s v="-"/>
    <s v="-"/>
    <s v="-"/>
  </r>
  <r>
    <s v="OTIC-ACT_08;Oficina_de_Tecnologías_de_la_Información_y_las_Comunicaciones;Oficina_de_Tecnologías_de_la_Información_y_las_Comunicaciones"/>
    <n v="222"/>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8"/>
    <s v="6.5 Realizar pruebas"/>
    <x v="8"/>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V_Trim"/>
    <n v="1.1764705882352943E-2"/>
    <s v="Planeado"/>
    <n v="0"/>
    <n v="0"/>
    <n v="0"/>
    <n v="0"/>
    <n v="0"/>
    <n v="0"/>
    <n v="0"/>
    <n v="0"/>
    <n v="0"/>
    <n v="0"/>
    <n v="0.02"/>
    <n v="0"/>
    <n v="0.02"/>
    <s v="Ejecutado"/>
    <n v="0"/>
    <m/>
    <m/>
    <m/>
    <m/>
    <m/>
    <m/>
    <m/>
    <m/>
    <m/>
    <m/>
    <m/>
    <n v="0"/>
    <n v="0"/>
    <n v="0"/>
    <n v="0"/>
    <n v="0"/>
    <n v="0"/>
    <s v="Por Ejecutar"/>
    <s v="Diciembre"/>
    <s v="OTIC-ACT_08;Oficina_de_Tecnologías_de_la_Información_y_las_Comunicaciones;Oficina_de_Tecnologías_de_la_Información_y_las_Comunicaciones"/>
    <s v=" |202001: N/A"/>
    <s v="N/A"/>
    <s v="-"/>
    <s v="-"/>
    <s v="-"/>
    <s v="-"/>
    <s v="-"/>
    <s v="-"/>
    <s v="-"/>
    <s v="-"/>
    <s v="-"/>
    <s v="-"/>
    <s v="-"/>
    <s v="-"/>
  </r>
  <r>
    <s v="OTIC-ACT_09;Oficina_de_Tecnologías_de_la_Información_y_las_Comunicaciones;Oficina_de_Tecnologías_de_la_Información_y_las_Comunicaciones"/>
    <n v="223"/>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9"/>
    <s v="6.6 Poner en producción la Fase 2"/>
    <x v="8"/>
    <x v="8"/>
    <s v="OTIC-G_01"/>
    <s v="Oficina_de_Tecnologías_de_la_Información_y_las_Comunicaciones"/>
    <s v="OTIC-D_01"/>
    <s v="Jefe_Oficina_de_Tecnologias_de_la_Información_y_las_Comunicaciones"/>
    <s v="Apoyo"/>
    <s v="Administrativa"/>
    <s v="Mejoramiento"/>
    <s v="C-2499-0600-2-0-2499062-02"/>
    <s v="2499062_01"/>
    <n v="1200000000"/>
    <m/>
    <s v="MIPG-P_00"/>
    <s v="MIPG-D_00"/>
    <n v="1"/>
    <n v="0.25"/>
    <n v="0.25"/>
    <n v="0.25"/>
    <n v="0.25"/>
    <n v="1"/>
    <n v="7.0000000000000007E-2"/>
    <s v="No. de actividades realizadas / No. de actividades programadas"/>
    <s v="POR_DEFINIR"/>
    <d v="2020-02-01T00:00:00"/>
    <d v="2020-12-31T00:00:00"/>
    <n v="2"/>
    <n v="12"/>
    <n v="11.133333333333333"/>
    <s v="Febrero"/>
    <s v="Diciembre"/>
    <s v="IV_Trim"/>
    <n v="1.1764705882352943E-2"/>
    <s v="Planeado"/>
    <n v="0"/>
    <n v="0"/>
    <n v="0"/>
    <n v="0"/>
    <n v="0"/>
    <n v="0"/>
    <n v="0"/>
    <n v="0"/>
    <n v="0"/>
    <n v="0"/>
    <n v="0"/>
    <n v="7.0000000000000007E-2"/>
    <n v="7.0000000000000007E-2"/>
    <s v="Ejecutado"/>
    <n v="0"/>
    <m/>
    <m/>
    <m/>
    <m/>
    <m/>
    <m/>
    <m/>
    <m/>
    <m/>
    <m/>
    <m/>
    <n v="0"/>
    <n v="0"/>
    <n v="0"/>
    <n v="0"/>
    <n v="0"/>
    <n v="0"/>
    <s v="Por Ejecutar"/>
    <s v="Diciembre"/>
    <s v="OTIC-ACT_09;Oficina_de_Tecnologías_de_la_Información_y_las_Comunicaciones;Oficina_de_Tecnologías_de_la_Información_y_las_Comunicaciones"/>
    <s v=" |202001: N/A"/>
    <s v="N/A"/>
    <s v="-"/>
    <s v="-"/>
    <s v="-"/>
    <s v="-"/>
    <s v="-"/>
    <s v="-"/>
    <s v="-"/>
    <s v="-"/>
    <s v="-"/>
    <s v="-"/>
    <s v="-"/>
    <s v="-"/>
  </r>
  <r>
    <s v="OTIC-ACT_10;Oficina_de_Tecnologías_de_la_Información_y_las_Comunicaciones;Oficina_de_Tecnologías_de_la_Información_y_las_Comunicaciones"/>
    <n v="224"/>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0"/>
    <s v="7.1 Levantar procesos y estructurar el sistema"/>
    <x v="8"/>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I_Trim"/>
    <n v="1.1764705882352943E-2"/>
    <s v="Planeado"/>
    <n v="0"/>
    <n v="5.0000000000000001E-3"/>
    <n v="5.0000000000000001E-3"/>
    <n v="0.01"/>
    <n v="0"/>
    <n v="0"/>
    <n v="0"/>
    <n v="0"/>
    <n v="0"/>
    <n v="0"/>
    <n v="0"/>
    <n v="0"/>
    <n v="0.02"/>
    <s v="Ejecutado"/>
    <n v="0"/>
    <m/>
    <m/>
    <m/>
    <m/>
    <m/>
    <m/>
    <m/>
    <m/>
    <m/>
    <m/>
    <m/>
    <n v="0"/>
    <n v="0"/>
    <n v="0"/>
    <n v="0"/>
    <n v="0"/>
    <n v="0"/>
    <s v="Por Ejecutar"/>
    <s v="Diciembre"/>
    <s v="OTIC-ACT_10;Oficina_de_Tecnologías_de_la_Información_y_las_Comunicaciones;Oficina_de_Tecnologías_de_la_Información_y_las_Comunicaciones"/>
    <s v=" |202001: N/A"/>
    <s v="N/A"/>
    <s v="-"/>
    <s v="-"/>
    <s v="-"/>
    <s v="-"/>
    <s v="-"/>
    <s v="-"/>
    <s v="-"/>
    <s v="-"/>
    <s v="-"/>
    <s v="-"/>
    <s v="-"/>
    <s v="-"/>
  </r>
  <r>
    <s v="OTIC-ACT_11;Oficina_de_Tecnologías_de_la_Información_y_las_Comunicaciones;Oficina_de_Tecnologías_de_la_Información_y_las_Comunicaciones"/>
    <n v="225"/>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1"/>
    <s v="7.2 Elaborar términos de referencia"/>
    <x v="8"/>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I_Trim"/>
    <n v="1.1764705882352943E-2"/>
    <s v="Planeado"/>
    <n v="0"/>
    <n v="0"/>
    <n v="0"/>
    <n v="5.0000000000000001E-3"/>
    <n v="1.4999999999999999E-2"/>
    <n v="0"/>
    <n v="0"/>
    <n v="0"/>
    <n v="0"/>
    <n v="0"/>
    <n v="0"/>
    <n v="0"/>
    <n v="0.02"/>
    <s v="Ejecutado"/>
    <n v="0"/>
    <m/>
    <m/>
    <m/>
    <m/>
    <m/>
    <m/>
    <m/>
    <m/>
    <m/>
    <m/>
    <m/>
    <n v="0"/>
    <n v="0"/>
    <n v="0"/>
    <n v="0"/>
    <n v="0"/>
    <n v="0"/>
    <s v="Por Ejecutar"/>
    <s v="Diciembre"/>
    <s v="OTIC-ACT_11;Oficina_de_Tecnologías_de_la_Información_y_las_Comunicaciones;Oficina_de_Tecnologías_de_la_Información_y_las_Comunicaciones"/>
    <s v=" |202001: N/A"/>
    <s v="N/A"/>
    <s v="-"/>
    <s v="-"/>
    <s v="-"/>
    <s v="-"/>
    <s v="-"/>
    <s v="-"/>
    <s v="-"/>
    <s v="-"/>
    <s v="-"/>
    <s v="-"/>
    <s v="-"/>
    <s v="-"/>
  </r>
  <r>
    <s v="OTIC-ACT_12;Oficina_de_Tecnologías_de_la_Información_y_las_Comunicaciones;Oficina_de_Tecnologías_de_la_Información_y_las_Comunicaciones"/>
    <n v="226"/>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2"/>
    <s v="7.3 Tomar decisión de actualizar o implementar un nuevo sistema de Gestión Documental"/>
    <x v="8"/>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1"/>
    <s v="No. de actividades realizadas / No. de actividades programadas"/>
    <s v="POR_DEFINIR"/>
    <d v="2020-02-01T00:00:00"/>
    <d v="2020-12-31T00:00:00"/>
    <n v="2"/>
    <n v="12"/>
    <n v="11.133333333333333"/>
    <s v="Febrero"/>
    <s v="Diciembre"/>
    <s v="III_Trim"/>
    <n v="1.1764705882352943E-2"/>
    <s v="Planeado"/>
    <n v="0"/>
    <n v="0"/>
    <n v="0"/>
    <n v="0"/>
    <n v="0"/>
    <n v="0"/>
    <n v="0.1"/>
    <n v="0"/>
    <n v="0"/>
    <n v="0"/>
    <n v="0"/>
    <n v="0"/>
    <n v="0.1"/>
    <s v="Ejecutado"/>
    <n v="0"/>
    <m/>
    <m/>
    <m/>
    <m/>
    <m/>
    <m/>
    <m/>
    <m/>
    <m/>
    <m/>
    <m/>
    <n v="0"/>
    <n v="0"/>
    <n v="0"/>
    <n v="0"/>
    <n v="0"/>
    <n v="0"/>
    <s v="Por Ejecutar"/>
    <s v="Diciembre"/>
    <s v="OTIC-ACT_12;Oficina_de_Tecnologías_de_la_Información_y_las_Comunicaciones;Oficina_de_Tecnologías_de_la_Información_y_las_Comunicaciones"/>
    <s v=" |202001: N/A"/>
    <s v="N/A"/>
    <s v="-"/>
    <s v="-"/>
    <s v="-"/>
    <s v="-"/>
    <s v="-"/>
    <s v="-"/>
    <s v="-"/>
    <s v="-"/>
    <s v="-"/>
    <s v="-"/>
    <s v="-"/>
    <s v="-"/>
  </r>
  <r>
    <s v="OTIC-ACT_13;Oficina_de_Tecnologías_de_la_Información_y_las_Comunicaciones;Oficina_de_Tecnologías_de_la_Información_y_las_Comunicaciones"/>
    <n v="227"/>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3"/>
    <s v="7.4 Elaborar y entregar de los Estudios Previos."/>
    <x v="8"/>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13"/>
    <s v="No. de actividades realizadas / No. de actividades programadas"/>
    <s v="POR_DEFINIR"/>
    <d v="2020-02-01T00:00:00"/>
    <d v="2020-12-31T00:00:00"/>
    <n v="2"/>
    <n v="12"/>
    <n v="11.133333333333333"/>
    <s v="Febrero"/>
    <s v="Diciembre"/>
    <s v="III_Trim"/>
    <n v="1.1764705882352943E-2"/>
    <s v="Planeado"/>
    <n v="0"/>
    <n v="0"/>
    <n v="0"/>
    <n v="0"/>
    <n v="0.01"/>
    <n v="0.01"/>
    <n v="0.01"/>
    <n v="0.01"/>
    <n v="0"/>
    <n v="0"/>
    <n v="0"/>
    <n v="0"/>
    <n v="0.04"/>
    <s v="Ejecutado"/>
    <n v="0"/>
    <m/>
    <m/>
    <m/>
    <m/>
    <m/>
    <m/>
    <m/>
    <m/>
    <m/>
    <m/>
    <m/>
    <n v="0"/>
    <n v="0"/>
    <n v="0"/>
    <n v="0"/>
    <n v="0"/>
    <n v="0"/>
    <s v="Por Ejecutar"/>
    <s v="Diciembre"/>
    <s v="OTIC-ACT_13;Oficina_de_Tecnologías_de_la_Información_y_las_Comunicaciones;Oficina_de_Tecnologías_de_la_Información_y_las_Comunicaciones"/>
    <s v=" |202001: N/A"/>
    <s v="N/A"/>
    <s v="-"/>
    <s v="-"/>
    <s v="-"/>
    <s v="-"/>
    <s v="-"/>
    <s v="-"/>
    <s v="-"/>
    <s v="-"/>
    <s v="-"/>
    <s v="-"/>
    <s v="-"/>
    <s v="-"/>
  </r>
  <r>
    <s v="OTIC-ACT_14;Oficina_de_Tecnologías_de_la_Información_y_las_Comunicaciones;Oficina_de_Tecnologías_de_la_Información_y_las_Comunicaciones"/>
    <n v="228"/>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4"/>
    <s v="7.5 Elaborar Evaluación Técnica de las Ofertas."/>
    <x v="8"/>
    <x v="8"/>
    <s v="OTIC-G_01"/>
    <s v="Oficina_de_Tecnologías_de_la_Información_y_las_Comunicaciones"/>
    <s v="OTIC-D_01"/>
    <s v="Jefe_Oficina_de_Tecnologias_de_la_Información_y_las_Comunicaciones"/>
    <s v="Apoyo"/>
    <s v="Administrativa"/>
    <s v="Mejoramiento"/>
    <s v="C-2499-0600-2-0-2499062-02"/>
    <s v="2499062_01"/>
    <n v="1500000000"/>
    <m/>
    <s v="MIPG-P_00"/>
    <s v="MIPG-D_00"/>
    <n v="1"/>
    <n v="0.25"/>
    <n v="0.25"/>
    <n v="0.25"/>
    <n v="0.25"/>
    <n v="1"/>
    <n v="0.23"/>
    <s v="No. de actividades realizadas / No. de actividades programadas"/>
    <s v="POR_DEFINIR"/>
    <d v="2020-02-01T00:00:00"/>
    <d v="2020-12-31T00:00:00"/>
    <n v="2"/>
    <n v="12"/>
    <n v="11.133333333333333"/>
    <s v="Febrero"/>
    <s v="Diciembre"/>
    <s v="IV_Trim"/>
    <n v="1.1764705882352943E-2"/>
    <s v="Planeado"/>
    <n v="0"/>
    <n v="0"/>
    <n v="0"/>
    <n v="0"/>
    <n v="0"/>
    <n v="0"/>
    <n v="0"/>
    <n v="0"/>
    <n v="0"/>
    <n v="0"/>
    <n v="7.0000000000000007E-2"/>
    <n v="0"/>
    <n v="7.0000000000000007E-2"/>
    <s v="Ejecutado"/>
    <n v="0"/>
    <m/>
    <m/>
    <m/>
    <m/>
    <m/>
    <m/>
    <m/>
    <m/>
    <m/>
    <m/>
    <m/>
    <n v="0"/>
    <n v="0"/>
    <n v="0"/>
    <n v="0"/>
    <n v="0"/>
    <n v="0"/>
    <s v="Por Ejecutar"/>
    <s v="Diciembre"/>
    <s v="OTIC-ACT_14;Oficina_de_Tecnologías_de_la_Información_y_las_Comunicaciones;Oficina_de_Tecnologías_de_la_Información_y_las_Comunicaciones"/>
    <s v=" |202001: N/A"/>
    <s v="N/A"/>
    <s v="-"/>
    <s v="-"/>
    <s v="-"/>
    <s v="-"/>
    <s v="-"/>
    <s v="-"/>
    <s v="-"/>
    <s v="-"/>
    <s v="-"/>
    <s v="-"/>
    <s v="-"/>
    <s v="-"/>
  </r>
  <r>
    <s v="OTIC-ACT_15;Oficina_de_Tecnologías_de_la_Información_y_las_Comunicaciones;Oficina_de_Tecnologías_de_la_Información_y_las_Comunicaciones"/>
    <n v="229"/>
    <s v="PES_Definir"/>
    <s v="OE2"/>
    <s v="Fortalecer las Tecnologías de la Información y las Telecomunicaciones."/>
    <s v="SI"/>
    <s v="6. Implementación Sistema Único de Trámites "/>
    <s v="PEI"/>
    <s v="PEI_06"/>
    <s v=" 1. Plan Estratégico Institucional - PEI"/>
    <s v="PEI_11 - Reestructuración del sistema de ingreso de información de fuentes externas"/>
    <s v="OTIC-E_04"/>
    <s v="Fase 2: Centro de Interoperabilidad"/>
    <s v="OTIC-ACT_15"/>
    <s v="Sistema de Información de Fuentes Externas &quot;Interoperabilidad&quot; Entregar 10 Tableros de Control"/>
    <x v="8"/>
    <x v="8"/>
    <s v="OTIC-G_01"/>
    <s v="Oficina_de_Tecnologías_de_la_Información_y_las_Comunicaciones"/>
    <s v="OTIC-D_01"/>
    <s v="Jefe_Oficina_de_Tecnologias_de_la_Información_y_las_Comunicaciones"/>
    <s v="Apoyo"/>
    <s v="Financiera"/>
    <s v="Fortalecimiento"/>
    <s v="C-2410-0600-3-0-2410003-02"/>
    <s v="2410003_02"/>
    <n v="760000000"/>
    <m/>
    <s v="MIPG-P_05"/>
    <s v="MIPG-D_05-02"/>
    <n v="0"/>
    <n v="0"/>
    <n v="0"/>
    <n v="0"/>
    <n v="0"/>
    <n v="0"/>
    <n v="10"/>
    <s v="No. de actividades realizadas / No. de actividades programadas"/>
    <s v="POR_DEFINIR"/>
    <d v="2020-02-01T00:00:00"/>
    <d v="2020-12-31T00:00:00"/>
    <n v="2"/>
    <n v="12"/>
    <n v="11.133333333333333"/>
    <s v="Febrero"/>
    <s v="Diciembre"/>
    <s v="IV_Trim"/>
    <n v="1.1764705882352943E-2"/>
    <s v="Planeado"/>
    <n v="0"/>
    <n v="0"/>
    <n v="0"/>
    <n v="0"/>
    <n v="0"/>
    <n v="0"/>
    <n v="0"/>
    <n v="0"/>
    <n v="0"/>
    <n v="0"/>
    <n v="0"/>
    <n v="0"/>
    <n v="0"/>
    <s v="Ejecutado"/>
    <n v="0"/>
    <m/>
    <m/>
    <m/>
    <m/>
    <m/>
    <m/>
    <m/>
    <m/>
    <m/>
    <m/>
    <m/>
    <n v="0"/>
    <n v="0"/>
    <n v="0"/>
    <n v="0"/>
    <n v="0"/>
    <n v="0"/>
    <s v="Por Ejecutar"/>
    <s v="Diciembre"/>
    <s v="OTIC-ACT_15;Oficina_de_Tecnologías_de_la_Información_y_las_Comunicaciones;Oficina_de_Tecnologías_de_la_Información_y_las_Comunicaciones"/>
    <s v=" |202001: N/A"/>
    <s v="N/A"/>
    <s v="-"/>
    <s v="-"/>
    <s v="-"/>
    <s v="-"/>
    <s v="-"/>
    <s v="-"/>
    <s v="-"/>
    <s v="-"/>
    <s v="-"/>
    <s v="-"/>
    <s v="-"/>
    <s v="-"/>
  </r>
  <r>
    <s v="OTIC-ACT_16;Oficina_de_Tecnologías_de_la_Información_y_las_Comunicaciones;Oficina_de_Tecnologías_de_la_Información_y_las_Comunicaciones"/>
    <n v="230"/>
    <s v="PES_Definir"/>
    <s v="OE2"/>
    <s v="Fortalecer las Tecnologías de la Información y las Telecomunicaciones."/>
    <s v="SI"/>
    <s v="6. Implementación Sistema Único de Trámites "/>
    <s v="PEI"/>
    <s v="PEI_06"/>
    <s v=" 1. Plan Estratégico Institucional - PEI"/>
    <s v="PEI_11 - Reestructuración del sistema de ingreso de información de fuentes externas"/>
    <s v="OTIC-E_05"/>
    <s v="DATACENTER Y Centro de Información Logístico"/>
    <s v="OTIC-ACT_16"/>
    <s v="Adquisiciones de DATACENTER Y Centro de Información Logístico"/>
    <x v="8"/>
    <x v="8"/>
    <s v="OTIC-G_01"/>
    <s v="Oficina_de_Tecnologías_de_la_Información_y_las_Comunicaciones"/>
    <s v="OTIC-D_01"/>
    <s v="Jefe_Oficina_de_Tecnologias_de_la_Información_y_las_Comunicaciones"/>
    <s v="Apoyo"/>
    <s v="Financiera"/>
    <s v="Mejoramiento"/>
    <s v="C-2499-0600-2-0-2499067-02"/>
    <s v="2499067_02"/>
    <n v="1000000000"/>
    <m/>
    <s v="MIPG-P_05"/>
    <s v="MIPG-D_05-02"/>
    <n v="0"/>
    <n v="0"/>
    <n v="0"/>
    <n v="0"/>
    <n v="0"/>
    <n v="0"/>
    <s v="100%   Datacenter Optimizado"/>
    <s v="No. de Tableros Entregados / No. de Tableros Programados."/>
    <s v="POR_DEFINIR"/>
    <d v="2020-01-01T00:00:00"/>
    <d v="2020-12-30T00:00:00"/>
    <n v="1"/>
    <n v="12"/>
    <n v="12.133333333333333"/>
    <s v="Enero"/>
    <s v="Diciembre"/>
    <s v="IV_Trim"/>
    <n v="1.1764705882352943E-2"/>
    <s v="Planeado"/>
    <n v="0"/>
    <n v="0"/>
    <n v="0"/>
    <n v="0"/>
    <n v="0"/>
    <n v="0"/>
    <n v="0"/>
    <n v="0"/>
    <n v="0"/>
    <n v="0"/>
    <n v="0"/>
    <n v="0"/>
    <n v="0"/>
    <s v="Ejecutado"/>
    <n v="0"/>
    <m/>
    <m/>
    <m/>
    <m/>
    <m/>
    <m/>
    <m/>
    <m/>
    <m/>
    <m/>
    <m/>
    <n v="0"/>
    <n v="0"/>
    <n v="0"/>
    <n v="0"/>
    <n v="0"/>
    <n v="0"/>
    <s v="Por Ejecutar"/>
    <s v="Diciembre"/>
    <s v="OTIC-ACT_16;Oficina_de_Tecnologías_de_la_Información_y_las_Comunicaciones;Oficina_de_Tecnologías_de_la_Información_y_las_Comunicaciones"/>
    <s v=" |202001: N/A"/>
    <s v="N/A"/>
    <s v="-"/>
    <s v="-"/>
    <s v="-"/>
    <s v="-"/>
    <s v="-"/>
    <s v="-"/>
    <s v="-"/>
    <s v="-"/>
    <s v="-"/>
    <s v="-"/>
    <s v="-"/>
    <s v="-"/>
  </r>
  <r>
    <s v="OTIC-ACT_17;Oficina_de_Tecnologías_de_la_Información_y_las_Comunicaciones;Oficina_de_Tecnologías_de_la_Información_y_las_Comunicaciones"/>
    <n v="231"/>
    <s v="PES_Definir"/>
    <s v="OE2"/>
    <s v="Fortalecer las Tecnologías de la Información y las Telecomunicaciones."/>
    <s v="SI"/>
    <s v="6. Implementación Sistema Único de Trámites "/>
    <s v="PEI"/>
    <s v="PEI_06"/>
    <s v=" 1. Plan Estratégico Institucional - PEI"/>
    <s v="PEI_11 - Reestructuración del sistema de ingreso de información de fuentes externas"/>
    <s v="OTIC-E_06"/>
    <s v="APP PQRS para gestión y tramites en Línea"/>
    <s v="OTIC-ACT_17"/>
    <s v="Implementación de APP para Recepción, Radicación y Tramite de PQRSD en línea."/>
    <x v="8"/>
    <x v="8"/>
    <s v="OTIC-G_01"/>
    <s v="Oficina_de_Tecnologías_de_la_Información_y_las_Comunicaciones"/>
    <s v="OTIC-D_01"/>
    <s v="Jefe_Oficina_de_Tecnologias_de_la_Información_y_las_Comunicaciones"/>
    <s v="Apoyo"/>
    <s v="Financiera"/>
    <s v="Mejoramiento"/>
    <s v="C-2499-0600-2-0-2499062-02"/>
    <s v="2499062_04"/>
    <n v="108000000"/>
    <m/>
    <s v="MIPG-P_05"/>
    <s v="MIPG-D_05-02"/>
    <n v="0"/>
    <n v="0"/>
    <n v="0"/>
    <n v="0"/>
    <n v="0"/>
    <n v="0"/>
    <s v="100% de Implementación de APP para Recepción, Radicación y Tramite de PQRSD en linea."/>
    <s v="% Avance en el Mejoramiento del Datacenter."/>
    <s v="POR_DEFINIR"/>
    <d v="2020-01-01T00:00:00"/>
    <d v="2020-12-30T00:00:00"/>
    <n v="1"/>
    <n v="12"/>
    <n v="12.133333333333333"/>
    <s v="Enero"/>
    <s v="Diciembre"/>
    <s v="IV_Trim"/>
    <n v="1.1764705882352943E-2"/>
    <s v="Planeado"/>
    <n v="0"/>
    <n v="0"/>
    <n v="0"/>
    <n v="0"/>
    <n v="0"/>
    <n v="0"/>
    <n v="0"/>
    <n v="0"/>
    <n v="0"/>
    <n v="0"/>
    <n v="0"/>
    <n v="0"/>
    <n v="0"/>
    <s v="Ejecutado"/>
    <n v="0"/>
    <m/>
    <m/>
    <m/>
    <m/>
    <m/>
    <m/>
    <m/>
    <m/>
    <m/>
    <m/>
    <m/>
    <n v="0"/>
    <n v="0"/>
    <n v="0"/>
    <n v="0"/>
    <n v="0"/>
    <n v="0"/>
    <s v="Por Ejecutar"/>
    <s v="Diciembre"/>
    <s v="OTIC-ACT_17;Oficina_de_Tecnologías_de_la_Información_y_las_Comunicaciones;Oficina_de_Tecnologías_de_la_Información_y_las_Comunicaciones"/>
    <s v=" |202001: N/A"/>
    <s v="N/A"/>
    <s v="-"/>
    <s v="-"/>
    <s v="-"/>
    <s v="-"/>
    <s v="-"/>
    <s v="-"/>
    <s v="-"/>
    <s v="-"/>
    <s v="-"/>
    <s v="-"/>
    <s v="-"/>
    <s v="-"/>
  </r>
  <r>
    <s v="OTIC-ACT_18;Oficina_de_Tecnologías_de_la_Información_y_las_Comunicaciones;Oficina_de_Tecnologías_de_la_Información_y_las_Comunicaciones"/>
    <n v="232"/>
    <s v="PES_Definir"/>
    <s v="OE2"/>
    <s v="Fortalecer las Tecnologías de la Información y las Telecomunicaciones."/>
    <s v="SI"/>
    <s v="6. Implementación Sistema Único de Trámites "/>
    <s v="PEI"/>
    <s v="PEI_06"/>
    <s v="14. Plan de Seguridad y Privacidad de la Información (Informatica)"/>
    <s v="PEI_06 - Implementación Sistema Único de Trámites "/>
    <s v="OTIC-E_07"/>
    <s v="Implementación de Política de Seguridad de la Información"/>
    <s v="OTIC-ACT_18"/>
    <s v="Implementación de Política de Seguridad de la Información y Protección de Datos Personales"/>
    <x v="8"/>
    <x v="8"/>
    <s v="OTIC-G_01"/>
    <s v="Oficina_de_Tecnologías_de_la_Información_y_las_Comunicaciones"/>
    <s v="OTIC-D_01"/>
    <s v="Jefe_Oficina_de_Tecnologias_de_la_Información_y_las_Comunicaciones"/>
    <s v="Apoyo"/>
    <s v="Financiera"/>
    <s v="Mejoramiento"/>
    <s v="C-2499-0600-2-0-2499067-02"/>
    <s v="2499067_04"/>
    <n v="105000000"/>
    <m/>
    <s v="MIPG-P_05"/>
    <s v="MIPG-D_05-02"/>
    <n v="0"/>
    <n v="0"/>
    <n v="0"/>
    <n v="0"/>
    <n v="0"/>
    <n v="0"/>
    <n v="4"/>
    <s v="% Implementación de APP PQRS de la ST"/>
    <s v="POR_DEFINIR"/>
    <d v="2020-01-01T00:00:00"/>
    <d v="2020-12-30T00:00:00"/>
    <n v="1"/>
    <n v="12"/>
    <n v="12.133333333333333"/>
    <s v="Enero"/>
    <s v="Diciembre"/>
    <s v="IV_Trim"/>
    <n v="1.1764705882352943E-2"/>
    <s v="Planeado"/>
    <n v="0"/>
    <n v="0"/>
    <n v="0"/>
    <n v="0"/>
    <n v="0"/>
    <n v="0"/>
    <n v="0"/>
    <n v="0"/>
    <n v="0"/>
    <n v="0"/>
    <n v="0"/>
    <n v="0"/>
    <n v="0"/>
    <s v="Ejecutado"/>
    <n v="0"/>
    <m/>
    <m/>
    <m/>
    <m/>
    <m/>
    <m/>
    <m/>
    <m/>
    <m/>
    <m/>
    <m/>
    <n v="0"/>
    <n v="0"/>
    <n v="0"/>
    <n v="0"/>
    <n v="0"/>
    <n v="0"/>
    <s v="Por Ejecutar"/>
    <s v="Diciembre"/>
    <s v="OTIC-ACT_18;Oficina_de_Tecnologías_de_la_Información_y_las_Comunicaciones;Oficina_de_Tecnologías_de_la_Información_y_las_Comunicaciones"/>
    <s v=" |202001: N/A"/>
    <s v="N/A"/>
    <s v="-"/>
    <s v="-"/>
    <s v="-"/>
    <s v="-"/>
    <s v="-"/>
    <s v="-"/>
    <s v="-"/>
    <s v="-"/>
    <s v="-"/>
    <s v="-"/>
    <s v="-"/>
    <s v="-"/>
  </r>
  <r>
    <s v="OTIC-ACT_19;Oficina_de_Tecnologías_de_la_Información_y_las_Comunicaciones;Oficina_de_Tecnologías_de_la_Información_y_las_Comunicaciones"/>
    <n v="233"/>
    <s v="PES_Definir"/>
    <s v="OE2"/>
    <s v="Fortalecer las Tecnologías de la Información y las Telecomunicaciones."/>
    <s v="SI"/>
    <s v="6. Implementación Sistema Único de Trámites "/>
    <s v="PEI"/>
    <s v="PEI_06"/>
    <s v="12. Plan Estratégico de Tecnologías de la Información y las Comunicaciones - PETIC (Informatica)"/>
    <s v="PEI_11 - Reestructuración del sistema de ingreso de información de fuentes externas"/>
    <s v="OTIC-E_08"/>
    <s v="PETI implementado para ST y alineado al Sector."/>
    <s v="OTIC-ACT_19"/>
    <s v="Documento PETIC implementado para ST y alineado al Sector."/>
    <x v="8"/>
    <x v="8"/>
    <s v="OTIC-G_01"/>
    <s v="Oficina_de_Tecnologías_de_la_Información_y_las_Comunicaciones"/>
    <s v="OTIC-D_01"/>
    <s v="Jefe_Oficina_de_Tecnologias_de_la_Información_y_las_Comunicaciones"/>
    <s v="Apoyo"/>
    <s v="Financiera"/>
    <s v="Mejoramiento"/>
    <s v="C-2499-0600-2-0-2499062-02"/>
    <s v="2499062_04"/>
    <n v="72000000"/>
    <m/>
    <s v="MIPG-P_05"/>
    <s v="MIPG-D_05-02"/>
    <n v="0"/>
    <n v="0"/>
    <n v="0"/>
    <n v="0"/>
    <n v="0"/>
    <n v="0"/>
    <s v="%_ de Implementación de PETIC para la Gestión."/>
    <s v="No. De Acciones de seguridad implementadas / No. de acciones de seguridad definidas"/>
    <s v="POR_DEFINIR"/>
    <d v="2020-01-01T00:00:00"/>
    <d v="2020-12-30T00:00:00"/>
    <n v="1"/>
    <n v="12"/>
    <n v="12.133333333333333"/>
    <s v="Enero"/>
    <s v="Diciembre"/>
    <s v="IV_Trim"/>
    <n v="1.1764705882352943E-2"/>
    <s v="Planeado"/>
    <n v="0"/>
    <n v="0"/>
    <n v="0"/>
    <n v="0"/>
    <n v="0"/>
    <n v="0"/>
    <n v="0"/>
    <n v="0"/>
    <n v="0"/>
    <n v="0"/>
    <n v="0"/>
    <n v="0"/>
    <n v="0"/>
    <s v="Ejecutado"/>
    <n v="0"/>
    <m/>
    <m/>
    <m/>
    <m/>
    <m/>
    <m/>
    <m/>
    <m/>
    <m/>
    <m/>
    <m/>
    <n v="0"/>
    <n v="0"/>
    <n v="0"/>
    <n v="0"/>
    <n v="0"/>
    <n v="0"/>
    <s v="Por Ejecutar"/>
    <s v="Diciembre"/>
    <s v="OTIC-ACT_19;Oficina_de_Tecnologías_de_la_Información_y_las_Comunicaciones;Oficina_de_Tecnologías_de_la_Información_y_las_Comunicaciones"/>
    <s v=" |202001: N/A"/>
    <s v="N/A"/>
    <s v="-"/>
    <s v="-"/>
    <s v="-"/>
    <s v="-"/>
    <s v="-"/>
    <s v="-"/>
    <s v="-"/>
    <s v="-"/>
    <s v="-"/>
    <s v="-"/>
    <s v="-"/>
    <s v="-"/>
  </r>
  <r>
    <s v="OTIC-ACT_20;Oficina_de_Tecnologías_de_la_Información_y_las_Comunicaciones;Oficina_de_Tecnologías_de_la_Información_y_las_Comunicaciones"/>
    <n v="234"/>
    <s v="PES_Definir"/>
    <s v="OE2"/>
    <s v="Fortalecer las Tecnologías de la Información y las Telecomunicaciones."/>
    <s v="SI"/>
    <s v="6. Implementación Sistema Único de Trámites "/>
    <s v="PEI"/>
    <s v="PEI_06"/>
    <s v=" 1. Plan Estratégico Institucional - PEI"/>
    <s v="PEI_06 - Implementación Sistema Único de Trámites "/>
    <s v="OTIC-E_09"/>
    <s v="Sistema de Seguridad de la Información"/>
    <s v="OTIC-ACT_20"/>
    <s v="Certificación en ISO 27001 para el Sistema de Gestión de la Seguridad de la Información."/>
    <x v="8"/>
    <x v="8"/>
    <s v="OTIC-G_01"/>
    <s v="Oficina_de_Tecnologías_de_la_Información_y_las_Comunicaciones"/>
    <s v="OTIC-D_01"/>
    <s v="Jefe_Oficina_de_Tecnologias_de_la_Información_y_las_Comunicaciones"/>
    <s v="Apoyo"/>
    <s v="Financiera"/>
    <s v="Mejoramiento"/>
    <s v="C-2499-0600-2-0-2499062-02"/>
    <s v="2499062_04"/>
    <n v="180000000"/>
    <m/>
    <s v="MIPG-P_03"/>
    <s v="MIPG-D_03-03"/>
    <n v="0"/>
    <n v="0"/>
    <n v="0"/>
    <n v="0"/>
    <n v="0"/>
    <n v="0"/>
    <s v="Un (1) Proceso Certificado en ISO 27001."/>
    <s v="% implementación de PETIC"/>
    <s v="POR_DEFINIR"/>
    <d v="2020-06-01T00:00:00"/>
    <d v="2020-06-30T00:00:00"/>
    <n v="6"/>
    <n v="6"/>
    <n v="0.96666666666666667"/>
    <s v="Junio"/>
    <s v="Junio"/>
    <s v="II_Trim"/>
    <n v="1.1764705882352943E-2"/>
    <s v="Planeado"/>
    <n v="0"/>
    <n v="0"/>
    <n v="0"/>
    <n v="0"/>
    <n v="0"/>
    <n v="0"/>
    <n v="0"/>
    <n v="0"/>
    <n v="0"/>
    <n v="0"/>
    <n v="0"/>
    <n v="0"/>
    <n v="0"/>
    <s v="Ejecutado"/>
    <n v="0"/>
    <m/>
    <m/>
    <m/>
    <m/>
    <m/>
    <m/>
    <m/>
    <m/>
    <m/>
    <m/>
    <m/>
    <n v="0"/>
    <n v="0"/>
    <n v="0"/>
    <n v="0"/>
    <n v="0"/>
    <n v="0"/>
    <s v="Por Ejecutar"/>
    <s v="Junio"/>
    <s v="OTIC-ACT_20;Oficina_de_Tecnologías_de_la_Información_y_las_Comunicaciones;Oficina_de_Tecnologías_de_la_Información_y_las_Comunicaciones"/>
    <s v=" |202001: N/A"/>
    <s v="N/A"/>
    <s v="-"/>
    <s v="-"/>
    <s v="-"/>
    <s v="-"/>
    <s v="-"/>
    <s v="-"/>
    <s v="-"/>
    <s v="-"/>
    <s v="-"/>
    <s v="-"/>
    <s v="-"/>
    <s v="-"/>
  </r>
  <r>
    <s v="OTIC-ACT_21;Oficina_de_Tecnologías_de_la_Información_y_las_Comunicaciones;Oficina_de_Tecnologías_de_la_Información_y_las_Comunicaciones"/>
    <n v="235"/>
    <s v="PES_Definir"/>
    <s v="OE5"/>
    <s v="Fortalecimiento Institucional"/>
    <s v="SI"/>
    <s v="10. Plan de Acción Institucional - PAI"/>
    <s v="PAI"/>
    <s v="TICS_16"/>
    <s v="12. Plan Estratégico de Tecnologías de la Información y las Comunicaciones - PETIC (Informatica)"/>
    <s v="4. Tecnologías de la Información y las Comunicaciones"/>
    <s v="OTIC-E_10"/>
    <s v="Política de Gobierno Digital."/>
    <s v="OTIC-ACT_21"/>
    <s v="Implementar IPV6 desde el punto de vista de Activos Fijos"/>
    <x v="8"/>
    <x v="8"/>
    <s v="OTIC-G_01"/>
    <s v="Oficina_de_Tecnologías_de_la_Información_y_las_Comunicaciones"/>
    <s v="OTIC-D_01"/>
    <s v="Jefe_Oficina_de_Tecnologias_de_la_Información_y_las_Comunicaciones"/>
    <s v="Apoyo"/>
    <s v="Financiera"/>
    <s v="Funcionamiento"/>
    <m/>
    <m/>
    <m/>
    <m/>
    <s v="MIPG-P_03"/>
    <s v="MIPG-D_03-03"/>
    <n v="0"/>
    <n v="0"/>
    <n v="0"/>
    <n v="0"/>
    <n v="0"/>
    <n v="0"/>
    <n v="1"/>
    <s v="% de Implementación de ISO 27001 para el Sistema de gestión de Seguridad de la Información."/>
    <s v="POR_DEFINIR"/>
    <d v="2020-01-01T00:00:00"/>
    <d v="2020-12-30T00:00:00"/>
    <n v="1"/>
    <n v="12"/>
    <n v="12.133333333333333"/>
    <s v="Enero"/>
    <s v="Diciembre"/>
    <s v="IV_Trim"/>
    <n v="5.1948051948051939E-3"/>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m/>
    <m/>
    <m/>
    <m/>
    <m/>
    <m/>
    <m/>
    <m/>
    <m/>
    <m/>
    <m/>
    <n v="8.3299999999999999E-2"/>
    <n v="8.3333333333333315E-2"/>
    <n v="8.3299999999999999E-2"/>
    <n v="1"/>
    <n v="4.3290043290043274E-4"/>
    <n v="5.1948051948051939E-3"/>
    <n v="0"/>
    <s v="Diciembre"/>
    <s v="OTIC-ACT_21;Oficina_de_Tecnologías_de_la_Información_y_las_Comunicaciones;Oficina_de_Tecnologías_de_la_Información_y_las_Comunicaciones"/>
    <s v=" |202001: Trámites con el proveedor de internet para solicitar el direccionamiento IPv6 externo."/>
    <s v="Trámites con el proveedor de internet para solicitar el direccionamiento IPv6 externo."/>
    <s v="-"/>
    <s v="-"/>
    <s v="-"/>
    <s v="-"/>
    <s v="-"/>
    <s v="-"/>
    <s v="-"/>
    <s v="-"/>
    <s v="-"/>
    <s v="-"/>
    <s v="-"/>
    <s v="-"/>
  </r>
  <r>
    <s v="OTIC-ACT_22;Oficina_de_Tecnologías_de_la_Información_y_las_Comunicaciones;Oficina_de_Tecnologías_de_la_Información_y_las_Comunicaciones"/>
    <n v="236"/>
    <s v="PES_Definir"/>
    <s v="OE5"/>
    <s v="Fortalecimiento Institucional"/>
    <s v="SI"/>
    <s v="10. Plan de Acción Institucional - PAI"/>
    <s v="PAI"/>
    <s v="TICS_16"/>
    <s v="12. Plan Estratégico de Tecnologías de la Información y las Comunicaciones - PETIC (Informatica)"/>
    <s v="4. Tecnologías de la Información y las Comunicaciones"/>
    <s v="OTIC-E_10"/>
    <s v="Política de Gobierno Digital."/>
    <s v="OTIC-ACT_22"/>
    <s v="Implementar avances en el modelo de Seguridad y Privacidad de la información - MSPI"/>
    <x v="8"/>
    <x v="8"/>
    <s v="OTIC-G_01"/>
    <s v="Oficina_de_Tecnologías_de_la_Información_y_las_Comunicaciones"/>
    <s v="OTIC-D_01"/>
    <s v="Jefe_Oficina_de_Tecnologias_de_la_Información_y_las_Comunicaciones"/>
    <s v="Apoyo"/>
    <s v="Financiera"/>
    <s v="Funcionamiento"/>
    <m/>
    <m/>
    <m/>
    <m/>
    <s v="MIPG-P_03"/>
    <s v="MIPG-D_03-03"/>
    <n v="0"/>
    <n v="0"/>
    <n v="0"/>
    <n v="0"/>
    <n v="0"/>
    <n v="0"/>
    <n v="1"/>
    <s v="# IP migradas / # IP totales"/>
    <s v="POR_DEFINIR"/>
    <d v="2020-01-01T00:00:00"/>
    <d v="2020-12-30T00:00:00"/>
    <n v="1"/>
    <n v="12"/>
    <n v="12.133333333333333"/>
    <s v="Enero"/>
    <s v="Diciembre"/>
    <s v="IV_Trim"/>
    <n v="5.1948051948051939E-3"/>
    <s v="Planeado"/>
    <n v="0.05"/>
    <n v="0.05"/>
    <n v="0.1"/>
    <n v="0.05"/>
    <n v="0.1"/>
    <n v="0.1"/>
    <n v="0.1"/>
    <n v="0.1"/>
    <n v="0.1"/>
    <n v="0.1"/>
    <n v="0.1"/>
    <n v="0.05"/>
    <n v="0.99999999999999989"/>
    <s v="Ejecutado"/>
    <n v="0.05"/>
    <m/>
    <m/>
    <m/>
    <m/>
    <m/>
    <m/>
    <m/>
    <m/>
    <m/>
    <m/>
    <m/>
    <n v="0.05"/>
    <n v="5.000000000000001E-2"/>
    <n v="0.05"/>
    <n v="1"/>
    <n v="2.5974025974025974E-4"/>
    <n v="5.1948051948051939E-3"/>
    <n v="0"/>
    <s v="Diciembre"/>
    <s v="OTIC-ACT_22;Oficina_de_Tecnologías_de_la_Información_y_las_Comunicaciones;Oficina_de_Tecnologías_de_la_Información_y_las_Comunicaciones"/>
    <s v=" |202001: Registro de avance en el MSPI con corte a 31 de enero de 2020. Ubicación Carpeta T:\1. ENERO_2020\Oficina de Tecnologia de la Información y las Comunicaciones\1. Soportes_PAI_2020\articles-5482_Instrumento_Evaluacion_MSPI a 31012020.xlsx"/>
    <s v="Registro de avance en el MSPI con corte a 31 de enero de 2020. Ubicación Carpeta T:\1. ENERO_2020\Oficina de Tecnologia de la Información y las Comunicaciones\1. Soportes_PAI_2020\articles-5482_Instrumento_Evaluacion_MSPI a 31012020.xlsx"/>
    <s v="-"/>
    <s v="-"/>
    <s v="-"/>
    <s v="-"/>
    <s v="-"/>
    <s v="-"/>
    <s v="-"/>
    <s v="-"/>
    <s v="-"/>
    <s v="-"/>
    <s v="-"/>
    <s v="-"/>
  </r>
  <r>
    <s v="OTIC-ACT_23;Oficina_de_Tecnologías_de_la_Información_y_las_Comunicaciones;Oficina_de_Tecnologías_de_la_Información_y_las_Comunicaciones"/>
    <n v="237"/>
    <s v="PES_Definir"/>
    <s v="OE5"/>
    <s v="Fortalecimiento Institucional"/>
    <s v="SI"/>
    <s v="10. Plan de Acción Institucional - PAI"/>
    <s v="PAI"/>
    <s v="TICS_16"/>
    <s v="12. Plan Estratégico de Tecnologías de la Información y las Comunicaciones - PETIC (Informatica)"/>
    <s v="4. Tecnologías de la Información y las Comunicaciones"/>
    <s v="OTIC-E_10"/>
    <s v="Política de Gobierno Digital."/>
    <s v="OTIC-ACT_23"/>
    <s v="Implementar ruta de excelencia GEL - Plan de Gestión documental, desde el punto de vista personas"/>
    <x v="8"/>
    <x v="8"/>
    <s v="OTIC-G_01"/>
    <s v="Oficina_de_Tecnologías_de_la_Información_y_las_Comunicaciones"/>
    <s v="OTIC-D_01"/>
    <s v="Jefe_Oficina_de_Tecnologias_de_la_Información_y_las_Comunicaciones"/>
    <s v="Apoyo"/>
    <s v="Financiera"/>
    <s v="Funcionamiento"/>
    <m/>
    <m/>
    <m/>
    <m/>
    <s v="MIPG-P_03"/>
    <s v="MIPG-D_03-03"/>
    <n v="0"/>
    <n v="0"/>
    <n v="0"/>
    <n v="0"/>
    <n v="0"/>
    <n v="0"/>
    <n v="3"/>
    <s v="# de actividades realizadas/# de actividades programadas"/>
    <s v="POR_DEFINIR"/>
    <d v="2020-06-01T00:00:00"/>
    <d v="2020-12-30T00:00:00"/>
    <n v="6"/>
    <n v="12"/>
    <n v="7.0666666666666664"/>
    <s v="Junio"/>
    <s v="Diciembre"/>
    <s v="IV_Trim"/>
    <n v="5.1948051948051939E-3"/>
    <s v="Planeado"/>
    <n v="0"/>
    <n v="0"/>
    <n v="0"/>
    <n v="0"/>
    <n v="0"/>
    <n v="1"/>
    <n v="0"/>
    <n v="0"/>
    <n v="1"/>
    <n v="0"/>
    <n v="1"/>
    <n v="0"/>
    <n v="3"/>
    <s v="Ejecutado"/>
    <n v="0"/>
    <m/>
    <m/>
    <m/>
    <m/>
    <m/>
    <m/>
    <m/>
    <m/>
    <m/>
    <m/>
    <m/>
    <n v="0"/>
    <n v="0"/>
    <n v="0"/>
    <n v="0"/>
    <n v="0"/>
    <n v="0"/>
    <n v="0"/>
    <s v="Diciembre"/>
    <s v="OTIC-ACT_23;Oficina_de_Tecnologías_de_la_Información_y_las_Comunicaciones;Oficina_de_Tecnologías_de_la_Información_y_las_Comunicaciones"/>
    <s v=" |202001: N/A"/>
    <s v="N/A"/>
    <s v="-"/>
    <s v="-"/>
    <s v="-"/>
    <s v="-"/>
    <s v="-"/>
    <s v="-"/>
    <s v="-"/>
    <s v="-"/>
    <s v="-"/>
    <s v="-"/>
    <s v="-"/>
    <s v="-"/>
  </r>
  <r>
    <s v="OTIC-ACT_24;Oficina_de_Tecnologías_de_la_Información_y_las_Comunicaciones;Oficina_de_Tecnologías_de_la_Información_y_las_Comunicaciones"/>
    <n v="238"/>
    <s v="PES_Definir"/>
    <s v="OE5"/>
    <s v="Fortalecimiento Institucional"/>
    <s v="SI"/>
    <s v="10. Plan de Acción Institucional - PAI"/>
    <s v="PAI"/>
    <s v="TICS_16"/>
    <s v="13. Plan de Tratamiento de Riesgos de Seguridad y Privacidad de la Información (Informatica)"/>
    <s v="4. Tecnologías de la Información y las Comunicaciones"/>
    <s v="OTIC-E_10"/>
    <s v="Política de Gobierno Digital."/>
    <s v="OTIC-ACT_24"/>
    <s v="Mitigar y evitar los riesgos de Seguridad identificados en la matriz de riesgos de Seguridad, de acuerdo con los lineamientos para el tratamiento de riesgos definidos en la ST."/>
    <x v="8"/>
    <x v="8"/>
    <s v="OTIC-G_01"/>
    <s v="Oficina_de_Tecnologías_de_la_Información_y_las_Comunicaciones"/>
    <s v="OTIC-D_01"/>
    <s v="Jefe_Oficina_de_Tecnologias_de_la_Información_y_las_Comunicaciones"/>
    <s v="Apoyo"/>
    <s v="Financiera"/>
    <s v="Funcionamiento"/>
    <m/>
    <m/>
    <m/>
    <m/>
    <s v="MIPG-P_03"/>
    <s v="MIPG-D_03-03"/>
    <n v="0"/>
    <n v="0"/>
    <n v="0"/>
    <n v="0"/>
    <n v="0"/>
    <n v="0"/>
    <n v="5"/>
    <s v="# Datos abiertos Certificados en la ruta de excelencia"/>
    <s v="POR_DEFINIR"/>
    <d v="2020-04-01T00:00:00"/>
    <d v="2020-12-30T00:00:00"/>
    <n v="4"/>
    <n v="12"/>
    <n v="9.1"/>
    <s v="Abril"/>
    <s v="Diciembre"/>
    <s v="IV_Trim"/>
    <n v="5.1948051948051939E-3"/>
    <s v="Planeado"/>
    <n v="0"/>
    <n v="0"/>
    <n v="0"/>
    <n v="1"/>
    <n v="0"/>
    <n v="0"/>
    <n v="0"/>
    <n v="1"/>
    <n v="1"/>
    <n v="3"/>
    <n v="1"/>
    <n v="1"/>
    <n v="8"/>
    <s v="Ejecutado"/>
    <n v="0"/>
    <m/>
    <m/>
    <m/>
    <m/>
    <m/>
    <m/>
    <m/>
    <m/>
    <m/>
    <m/>
    <m/>
    <n v="0"/>
    <n v="0"/>
    <n v="0"/>
    <n v="0"/>
    <n v="0"/>
    <n v="0"/>
    <n v="0"/>
    <s v="Diciembre"/>
    <s v="OTIC-ACT_24;Oficina_de_Tecnologías_de_la_Información_y_las_Comunicaciones;Oficina_de_Tecnologías_de_la_Información_y_las_Comunicaciones"/>
    <s v=" |202001: N/D"/>
    <s v="N/D"/>
    <s v="-"/>
    <s v="-"/>
    <s v="-"/>
    <s v="-"/>
    <s v="-"/>
    <s v="-"/>
    <s v="-"/>
    <s v="-"/>
    <s v="-"/>
    <s v="-"/>
    <s v="-"/>
    <s v="-"/>
  </r>
  <r>
    <s v="OTIC-ACT_25;Oficina_de_Tecnologías_de_la_Información_y_las_Comunicaciones;Oficina_de_Tecnologías_de_la_Información_y_las_Comunicaciones"/>
    <n v="239"/>
    <s v="PES_Definir"/>
    <s v="OE5"/>
    <s v="Fortalecimiento Institucional"/>
    <s v="SI"/>
    <s v="10. Plan de Acción Institucional - PAI"/>
    <s v="PAI"/>
    <s v="TICS_16"/>
    <s v="14. Plan de Seguridad y Privacidad de la Información (Informatica)"/>
    <s v="4. Tecnologías de la Información y las Comunicaciones"/>
    <s v="OTIC-E_10"/>
    <s v="Política de Gobierno Digital."/>
    <s v="OTIC-ACT_25"/>
    <s v="Implementar el plan de tratamiento de riesgos de seguridad y privacidad de la información"/>
    <x v="8"/>
    <x v="8"/>
    <s v="OTIC-G_01"/>
    <s v="Oficina_de_Tecnologías_de_la_Información_y_las_Comunicaciones"/>
    <s v="OTIC-D_01"/>
    <s v="Jefe_Oficina_de_Tecnologias_de_la_Información_y_las_Comunicaciones"/>
    <s v="Apoyo"/>
    <s v="Financiera"/>
    <s v="Funcionamiento"/>
    <m/>
    <m/>
    <m/>
    <m/>
    <s v="MIPG-P_03"/>
    <s v="MIPG-D_03-03"/>
    <n v="0"/>
    <n v="0"/>
    <n v="0"/>
    <n v="0"/>
    <n v="0"/>
    <n v="0"/>
    <n v="1"/>
    <s v="# de actividades realizadas/# de actividades programadas"/>
    <s v="POR_DEFINIR"/>
    <d v="2020-02-01T00:00:00"/>
    <d v="2020-12-30T00:00:00"/>
    <n v="2"/>
    <n v="12"/>
    <n v="11.1"/>
    <s v="Febrero"/>
    <s v="Diciembre"/>
    <s v="IV_Trim"/>
    <n v="5.1948051948051939E-3"/>
    <s v="Planeado"/>
    <n v="0"/>
    <n v="0.1"/>
    <n v="0.15"/>
    <n v="0.05"/>
    <n v="0.1"/>
    <n v="0.1"/>
    <n v="0.05"/>
    <n v="0.1"/>
    <n v="0.1"/>
    <n v="0.05"/>
    <n v="0.2"/>
    <n v="0"/>
    <n v="1"/>
    <s v="Ejecutado"/>
    <n v="0"/>
    <m/>
    <m/>
    <m/>
    <m/>
    <m/>
    <m/>
    <m/>
    <m/>
    <m/>
    <m/>
    <m/>
    <n v="0"/>
    <n v="0"/>
    <n v="0"/>
    <n v="0"/>
    <n v="0"/>
    <n v="0"/>
    <n v="0"/>
    <s v="Diciembre"/>
    <s v="OTIC-ACT_25;Oficina_de_Tecnologías_de_la_Información_y_las_Comunicaciones;Oficina_de_Tecnologías_de_la_Información_y_las_Comunicaciones"/>
    <s v=" |202001: N/A"/>
    <s v="N/A"/>
    <s v="-"/>
    <s v="-"/>
    <s v="-"/>
    <s v="-"/>
    <s v="-"/>
    <s v="-"/>
    <s v="-"/>
    <s v="-"/>
    <s v="-"/>
    <s v="-"/>
    <s v="-"/>
    <s v="-"/>
  </r>
  <r>
    <s v="OTIC-ACT_26;Oficina_de_Tecnologías_de_la_Información_y_las_Comunicaciones;Oficina_de_Tecnologías_de_la_Información_y_las_Comunicaciones"/>
    <n v="240"/>
    <s v="PES_Definir"/>
    <s v="OE5"/>
    <s v="Fortalecimiento Institucional"/>
    <s v="SI"/>
    <s v="10. Plan de Acción Institucional - PAI"/>
    <s v="PAI"/>
    <s v="TICS_16"/>
    <s v="14. Plan de Seguridad y Privacidad de la Información (Informatica)"/>
    <s v="4. Tecnologías de la Información y las Comunicaciones"/>
    <s v="OTIC-E_10"/>
    <s v="Política de Gobierno Digital."/>
    <s v="OTIC-ACT_26"/>
    <s v="Actualizar la Política de Seguridad de la Información de la Entidad."/>
    <x v="8"/>
    <x v="8"/>
    <s v="OTIC-G_01"/>
    <s v="Oficina_de_Tecnologías_de_la_Información_y_las_Comunicaciones"/>
    <s v="OTIC-D_01"/>
    <s v="Jefe_Oficina_de_Tecnologias_de_la_Información_y_las_Comunicaciones"/>
    <s v="Apoyo"/>
    <s v="Financiera"/>
    <s v="Funcionamiento"/>
    <m/>
    <m/>
    <m/>
    <m/>
    <s v="MIPG-P_03"/>
    <s v="MIPG-D_03-03"/>
    <n v="0"/>
    <n v="0"/>
    <n v="0"/>
    <n v="0"/>
    <n v="0"/>
    <n v="0"/>
    <n v="1"/>
    <s v="# de actividades realizadas/# de actividades programadas"/>
    <s v="POR_DEFINIR"/>
    <d v="2020-06-01T00:00:00"/>
    <d v="2020-06-30T00:00:00"/>
    <n v="6"/>
    <n v="6"/>
    <n v="0.96666666666666667"/>
    <s v="Junio"/>
    <s v="Junio"/>
    <s v="II_Trim"/>
    <n v="5.1948051948051939E-3"/>
    <s v="Planeado"/>
    <n v="0"/>
    <n v="0"/>
    <n v="0"/>
    <n v="0"/>
    <n v="0"/>
    <n v="1"/>
    <n v="0"/>
    <n v="0"/>
    <n v="0"/>
    <n v="0"/>
    <n v="0"/>
    <n v="0"/>
    <n v="1"/>
    <s v="Ejecutado"/>
    <n v="0"/>
    <m/>
    <m/>
    <m/>
    <m/>
    <m/>
    <m/>
    <m/>
    <m/>
    <m/>
    <m/>
    <m/>
    <n v="0"/>
    <n v="0"/>
    <n v="0"/>
    <n v="0"/>
    <n v="0"/>
    <n v="0"/>
    <n v="0"/>
    <s v="Junio"/>
    <s v="OTIC-ACT_26;Oficina_de_Tecnologías_de_la_Información_y_las_Comunicaciones;Oficina_de_Tecnologías_de_la_Información_y_las_Comunicaciones"/>
    <s v=" |202001: N/A"/>
    <s v="N/A"/>
    <s v="-"/>
    <s v="-"/>
    <s v="-"/>
    <s v="-"/>
    <s v="-"/>
    <s v="-"/>
    <s v="-"/>
    <s v="-"/>
    <s v="-"/>
    <s v="-"/>
    <s v="-"/>
    <s v="-"/>
  </r>
  <r>
    <s v="OTIC-ACT_27;Oficina_de_Tecnologías_de_la_Información_y_las_Comunicaciones;Oficina_de_Tecnologías_de_la_Información_y_las_Comunicaciones"/>
    <n v="241"/>
    <s v="PES_Definir"/>
    <s v="OE2"/>
    <s v="Fortalecer las Tecnologías de la Información y las Telecomunicaciones."/>
    <s v="SI"/>
    <s v="10. Plan de Acción Institucional - PAI"/>
    <s v="PAI"/>
    <s v="PAI_10"/>
    <s v="2. Plan de Acción Institucional - PAI"/>
    <s v="Operacional"/>
    <s v="OTIC-E_10"/>
    <s v="Política de Gobierno Digital."/>
    <s v="OTIC-ACT_27"/>
    <s v="Implementar Políticas de Seguridad"/>
    <x v="8"/>
    <x v="8"/>
    <s v="OTIC-G_01"/>
    <s v="Oficina_de_Tecnologías_de_la_Información_y_las_Comunicaciones"/>
    <s v="OTIC-D_01"/>
    <s v="Jefe_Oficina_de_Tecnologias_de_la_Información_y_las_Comunicaciones"/>
    <s v="Apoyo"/>
    <s v="Financiera"/>
    <s v="Funcionamiento"/>
    <m/>
    <m/>
    <m/>
    <m/>
    <s v="MIPG-P_05"/>
    <s v="MIPG-D_05-02"/>
    <n v="0"/>
    <n v="0"/>
    <n v="0"/>
    <n v="0"/>
    <n v="0"/>
    <n v="0"/>
    <n v="4"/>
    <s v="Documento con la Política de Seguridad y Privacidad Actualizada"/>
    <s v="POR_DEFINIR"/>
    <d v="2020-02-01T00:00:00"/>
    <d v="2020-11-30T00:00:00"/>
    <n v="2"/>
    <n v="11"/>
    <n v="10.1"/>
    <s v="Febrero"/>
    <s v="Noviembre"/>
    <s v="IV_Trim"/>
    <n v="7.6923076923076927E-3"/>
    <s v="Planeado"/>
    <n v="0"/>
    <n v="1"/>
    <n v="0"/>
    <n v="0"/>
    <n v="1"/>
    <n v="0"/>
    <n v="0"/>
    <n v="1"/>
    <n v="0"/>
    <n v="0"/>
    <n v="1"/>
    <n v="0"/>
    <n v="4"/>
    <s v="Ejecutado"/>
    <n v="0"/>
    <m/>
    <m/>
    <m/>
    <m/>
    <m/>
    <m/>
    <m/>
    <m/>
    <m/>
    <m/>
    <m/>
    <n v="0"/>
    <n v="0"/>
    <n v="0"/>
    <n v="0"/>
    <n v="0"/>
    <n v="0"/>
    <n v="0"/>
    <s v="Noviembre"/>
    <s v="OTIC-ACT_27;Oficina_de_Tecnologías_de_la_Información_y_las_Comunicaciones;Oficina_de_Tecnologías_de_la_Información_y_las_Comunicaciones"/>
    <s v=" |202001: N/A"/>
    <s v="N/A"/>
    <s v="-"/>
    <s v="-"/>
    <s v="-"/>
    <s v="-"/>
    <s v="-"/>
    <s v="-"/>
    <s v="-"/>
    <s v="-"/>
    <s v="-"/>
    <s v="-"/>
    <s v="-"/>
    <s v="-"/>
  </r>
  <r>
    <s v="OTIC-ACT_28;Oficina_de_Tecnologías_de_la_Información_y_las_Comunicaciones;Oficina_de_Tecnologías_de_la_Información_y_las_Comunicaciones"/>
    <n v="242"/>
    <s v="PES_Definir"/>
    <s v="OE2"/>
    <s v="Fortalecer las Tecnologías de la Información y las Telecomunicaciones."/>
    <s v="SI"/>
    <s v="10. Plan de Acción Institucional - PAI"/>
    <s v="PAI"/>
    <s v="PAI_10"/>
    <s v="17. Plan de Mantenimiento de Servicios Tecnologicos (Informatica)"/>
    <s v="Operacional"/>
    <s v="OTIC-E_10"/>
    <s v="Política de Gobierno Digital."/>
    <s v="OTIC-ACT_28"/>
    <s v="Mantener y ajustar modelo de continuidad de negocio"/>
    <x v="8"/>
    <x v="8"/>
    <s v="OTIC-G_01"/>
    <s v="Oficina_de_Tecnologías_de_la_Información_y_las_Comunicaciones"/>
    <s v="OTIC-D_01"/>
    <s v="Jefe_Oficina_de_Tecnologias_de_la_Información_y_las_Comunicaciones"/>
    <s v="Apoyo"/>
    <s v="Financiera"/>
    <s v="Funcionamiento"/>
    <m/>
    <m/>
    <m/>
    <m/>
    <s v="MIPG-P_05"/>
    <s v="MIPG-D_05-02"/>
    <n v="0"/>
    <n v="0"/>
    <n v="0"/>
    <n v="0"/>
    <n v="0"/>
    <n v="0"/>
    <n v="1"/>
    <s v="# acciones de seguridad implementadas / # acciones de seguridad definidas"/>
    <s v="POR_DEFINIR"/>
    <d v="2020-01-01T00:00:00"/>
    <d v="2020-09-30T00:00:00"/>
    <n v="1"/>
    <n v="9"/>
    <n v="9.1"/>
    <s v="Enero"/>
    <s v="Septiembre"/>
    <s v="III_Trim"/>
    <n v="7.6923076923076927E-3"/>
    <s v="Planeado"/>
    <n v="0"/>
    <n v="0"/>
    <n v="0"/>
    <n v="0"/>
    <n v="0"/>
    <n v="0"/>
    <n v="0"/>
    <n v="0"/>
    <n v="1"/>
    <n v="0"/>
    <n v="0"/>
    <n v="0"/>
    <n v="1"/>
    <s v="Ejecutado"/>
    <n v="0"/>
    <m/>
    <m/>
    <m/>
    <m/>
    <m/>
    <m/>
    <m/>
    <m/>
    <m/>
    <m/>
    <m/>
    <n v="0"/>
    <n v="0"/>
    <n v="0"/>
    <n v="0"/>
    <n v="0"/>
    <n v="0"/>
    <n v="0"/>
    <s v="Septiembre"/>
    <s v="OTIC-ACT_28;Oficina_de_Tecnologías_de_la_Información_y_las_Comunicaciones;Oficina_de_Tecnologías_de_la_Información_y_las_Comunicaciones"/>
    <s v=" |202001: N/A"/>
    <s v="N/A"/>
    <s v="-"/>
    <s v="-"/>
    <s v="-"/>
    <s v="-"/>
    <s v="-"/>
    <s v="-"/>
    <s v="-"/>
    <s v="-"/>
    <s v="-"/>
    <s v="-"/>
    <s v="-"/>
    <s v="-"/>
  </r>
  <r>
    <s v="OTIC-ACT_29;Oficina_de_Tecnologías_de_la_Información_y_las_Comunicaciones;Oficina_de_Tecnologías_de_la_Información_y_las_Comunicaciones"/>
    <n v="243"/>
    <s v="PES_Definir"/>
    <s v="OE2"/>
    <s v="Fortalecer las Tecnologías de la Información y las Telecomunicaciones."/>
    <s v="SI"/>
    <s v="10. Plan de Acción Institucional - PAI"/>
    <s v="PAI"/>
    <s v="PAI_10"/>
    <s v="17. Plan de Mantenimiento de Servicios Tecnologicos (Informatica)"/>
    <s v="Operacional"/>
    <s v="OTIC-E_10"/>
    <s v="Política de Gobierno Digital."/>
    <s v="OTIC-ACT_29"/>
    <s v="Implementar los mantenimientos preventivos a los servicios tecnológicos de la Entidad necesarios para soportar sus procesos, asegurar la continuidad en la operación TI, su disponibilidad y rendimiento."/>
    <x v="8"/>
    <x v="8"/>
    <s v="OTIC-G_01"/>
    <s v="Oficina_de_Tecnologías_de_la_Información_y_las_Comunicaciones"/>
    <s v="OTIC-D_01"/>
    <s v="Jefe_Oficina_de_Tecnologias_de_la_Información_y_las_Comunicaciones"/>
    <s v="Apoyo"/>
    <s v="Financiera"/>
    <s v="Mejoramiento"/>
    <s v="C-2499-0600-2-0-2499062-02"/>
    <s v="2499062_02_x000a_2499062_03_x000a_2499062_04"/>
    <n v="751000000"/>
    <m/>
    <s v="MIPG-P_05"/>
    <s v="MIPG-D_05-02"/>
    <n v="0"/>
    <n v="0"/>
    <n v="0"/>
    <n v="0"/>
    <n v="0"/>
    <n v="0"/>
    <n v="1"/>
    <s v="# de actividades realizadas/# de actividades programadas"/>
    <s v="POR_DEFINIR"/>
    <d v="2020-01-01T00:00:00"/>
    <d v="2020-09-30T00:00:00"/>
    <n v="1"/>
    <n v="9"/>
    <n v="9.1"/>
    <s v="Enero"/>
    <s v="Septiembre"/>
    <s v="III_Trim"/>
    <n v="7.6923076923076927E-3"/>
    <s v="Planeado"/>
    <n v="0"/>
    <n v="0"/>
    <n v="0"/>
    <n v="0"/>
    <n v="0"/>
    <n v="0"/>
    <n v="0"/>
    <n v="0"/>
    <n v="0"/>
    <n v="0"/>
    <n v="0"/>
    <n v="0"/>
    <n v="0"/>
    <s v="Ejecutado"/>
    <n v="0"/>
    <m/>
    <m/>
    <m/>
    <m/>
    <m/>
    <m/>
    <m/>
    <m/>
    <m/>
    <m/>
    <m/>
    <n v="0"/>
    <n v="0"/>
    <n v="0"/>
    <n v="0"/>
    <n v="0"/>
    <n v="0"/>
    <n v="0"/>
    <s v="Septiembre"/>
    <s v="OTIC-ACT_29;Oficina_de_Tecnologías_de_la_Información_y_las_Comunicaciones;Oficina_de_Tecnologías_de_la_Información_y_las_Comunicaciones"/>
    <s v=" |202001: N/A"/>
    <s v="N/A"/>
    <s v="-"/>
    <s v="-"/>
    <s v="-"/>
    <s v="-"/>
    <s v="-"/>
    <s v="-"/>
    <s v="-"/>
    <s v="-"/>
    <s v="-"/>
    <s v="-"/>
    <s v="-"/>
    <s v="-"/>
  </r>
  <r>
    <s v="OTIC-ACT_30;Oficina_de_Tecnologías_de_la_Información_y_las_Comunicaciones;Oficina_de_Tecnologías_de_la_Información_y_las_Comunicaciones"/>
    <n v="244"/>
    <s v="PES_Definir"/>
    <s v="OE2"/>
    <s v="Fortalecer las Tecnologías de la Información y las Telecomunicaciones."/>
    <s v="SI"/>
    <s v="10. Plan de Acción Institucional - PAI"/>
    <s v="PAI"/>
    <s v="PAI_10"/>
    <s v="2. Plan de Acción Institucional - PAI"/>
    <s v="Operacional"/>
    <s v="OTIC-E_10"/>
    <s v="Política de Gobierno Digital."/>
    <s v="OTIC-ACT_30"/>
    <s v="Implementar el sistema de telefonía IP "/>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levantamiento de información, estructurar estudios previos de adquisición soluición o outsourcing de la solución."/>
    <s v="# de actividades realizadas/# de actividades programadas"/>
    <s v="POR_DEFINIR"/>
    <d v="2020-03-01T00:00:00"/>
    <d v="2020-06-30T00:00:00"/>
    <n v="3"/>
    <n v="6"/>
    <n v="4.0333333333333332"/>
    <s v="Marzo"/>
    <s v="Junio"/>
    <s v="II_Trim"/>
    <n v="7.6923076923076927E-3"/>
    <s v="Planeado"/>
    <n v="0"/>
    <n v="0"/>
    <n v="0.5"/>
    <n v="0.25"/>
    <n v="0"/>
    <n v="0.25"/>
    <n v="0"/>
    <n v="0"/>
    <n v="0"/>
    <n v="0"/>
    <n v="0"/>
    <n v="0"/>
    <n v="1"/>
    <s v="Ejecutado"/>
    <n v="0"/>
    <m/>
    <m/>
    <m/>
    <m/>
    <m/>
    <m/>
    <m/>
    <m/>
    <m/>
    <m/>
    <m/>
    <n v="0"/>
    <n v="0"/>
    <n v="0"/>
    <n v="0"/>
    <n v="0"/>
    <n v="0"/>
    <n v="0"/>
    <s v="Junio"/>
    <s v="OTIC-ACT_30;Oficina_de_Tecnologías_de_la_Información_y_las_Comunicaciones;Oficina_de_Tecnologías_de_la_Información_y_las_Comunicaciones"/>
    <s v=" |202001: N/A"/>
    <s v="N/A"/>
    <s v="-"/>
    <s v="-"/>
    <s v="-"/>
    <s v="-"/>
    <s v="-"/>
    <s v="-"/>
    <s v="-"/>
    <s v="-"/>
    <s v="-"/>
    <s v="-"/>
    <s v="-"/>
    <s v="-"/>
  </r>
  <r>
    <s v="OTIC-ACT_31;Oficina_de_Tecnologías_de_la_Información_y_las_Comunicaciones;Oficina_de_Tecnologías_de_la_Información_y_las_Comunicaciones"/>
    <n v="245"/>
    <s v="PES_Definir"/>
    <s v="OE2"/>
    <s v="Fortalecer las Tecnologías de la Información y las Telecomunicaciones."/>
    <s v="SI"/>
    <s v="10. Plan de Acción Institucional - PAI"/>
    <s v="PAI"/>
    <s v="PAI_10"/>
    <s v="2. Plan de Acción Institucional - PAI"/>
    <s v="Operacional"/>
    <s v="OTIC-E_10"/>
    <s v="Política de Gobierno Digital."/>
    <s v="OTIC-ACT_31"/>
    <s v="Efectuar mantenimiento software GLPI (reporte de cierre incorpore en el trimestre correspondiente)"/>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levantamiento de información, estructurar estudios previos de adquisición soluición o outsourcing de la solución."/>
    <s v="# de actividades realizadas/# de actividades programadas"/>
    <s v="POR_DEFINIR"/>
    <d v="2020-02-01T00:00:00"/>
    <d v="2020-09-30T00:00:00"/>
    <n v="2"/>
    <n v="9"/>
    <n v="8.0666666666666664"/>
    <s v="Febrero"/>
    <s v="Septiembre"/>
    <s v="III_Trim"/>
    <n v="7.6923076923076927E-3"/>
    <s v="Planeado"/>
    <n v="0"/>
    <n v="0.1"/>
    <n v="0.3"/>
    <n v="0"/>
    <n v="0.15"/>
    <n v="0.15"/>
    <n v="0"/>
    <n v="0.15"/>
    <n v="0.15"/>
    <n v="0"/>
    <n v="0"/>
    <n v="0"/>
    <n v="1"/>
    <s v="Ejecutado"/>
    <n v="0"/>
    <m/>
    <m/>
    <m/>
    <m/>
    <m/>
    <m/>
    <m/>
    <m/>
    <m/>
    <m/>
    <m/>
    <n v="0"/>
    <n v="0"/>
    <n v="0"/>
    <n v="0"/>
    <n v="0"/>
    <n v="0"/>
    <n v="0"/>
    <s v="Septiembre"/>
    <s v="OTIC-ACT_31;Oficina_de_Tecnologías_de_la_Información_y_las_Comunicaciones;Oficina_de_Tecnologías_de_la_Información_y_las_Comunicaciones"/>
    <s v=" |202001: N/A"/>
    <s v="N/A"/>
    <s v="-"/>
    <s v="-"/>
    <s v="-"/>
    <s v="-"/>
    <s v="-"/>
    <s v="-"/>
    <s v="-"/>
    <s v="-"/>
    <s v="-"/>
    <s v="-"/>
    <s v="-"/>
    <s v="-"/>
  </r>
  <r>
    <s v="OTIC-ACT_32;Oficina_de_Tecnologías_de_la_Información_y_las_Comunicaciones;Oficina_de_Tecnologías_de_la_Información_y_las_Comunicaciones"/>
    <n v="246"/>
    <s v="PES_Definir"/>
    <s v="OE2"/>
    <s v="Fortalecer las Tecnologías de la Información y las Telecomunicaciones."/>
    <s v="SI"/>
    <s v="10. Plan de Acción Institucional - PAI"/>
    <s v="PAI"/>
    <s v="PAI_10"/>
    <s v="2. Plan de Acción Institucional - PAI"/>
    <s v="Operacional"/>
    <s v="OTIC-E_10"/>
    <s v="Política de Gobierno Digital."/>
    <s v="OTIC-ACT_32"/>
    <s v="Implementar sistema de Gestión del Conocimiento"/>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d v="2020-12-30T00:00:00"/>
    <n v="3"/>
    <n v="12"/>
    <n v="10.133333333333333"/>
    <s v="Marzo"/>
    <s v="Diciembre"/>
    <s v="IV_Trim"/>
    <n v="7.6923076923076927E-3"/>
    <s v="Planeado"/>
    <n v="0"/>
    <n v="0"/>
    <n v="0.25"/>
    <n v="0.05"/>
    <n v="0.1"/>
    <n v="0.1"/>
    <n v="0.05"/>
    <n v="0.1"/>
    <n v="0.1"/>
    <n v="0.05"/>
    <n v="0.2"/>
    <n v="0"/>
    <n v="1"/>
    <s v="Ejecutado"/>
    <n v="0"/>
    <m/>
    <m/>
    <m/>
    <m/>
    <m/>
    <m/>
    <m/>
    <m/>
    <m/>
    <m/>
    <m/>
    <n v="0"/>
    <n v="0"/>
    <n v="0"/>
    <n v="0"/>
    <n v="0"/>
    <n v="0"/>
    <n v="0"/>
    <s v="Diciembre"/>
    <s v="OTIC-ACT_32;Oficina_de_Tecnologías_de_la_Información_y_las_Comunicaciones;Oficina_de_Tecnologías_de_la_Información_y_las_Comunicaciones"/>
    <s v=" |202001: N/A"/>
    <s v="N/A"/>
    <s v="-"/>
    <s v="-"/>
    <s v="-"/>
    <s v="-"/>
    <s v="-"/>
    <s v="-"/>
    <s v="-"/>
    <s v="-"/>
    <s v="-"/>
    <s v="-"/>
    <s v="-"/>
    <s v="-"/>
  </r>
  <r>
    <s v="OTIC-ACT_33;Oficina_de_Tecnologías_de_la_Información_y_las_Comunicaciones;Oficina_de_Tecnologías_de_la_Información_y_las_Comunicaciones"/>
    <n v="247"/>
    <s v="PES_Definir"/>
    <s v="OE2"/>
    <s v="Fortalecer las Tecnologías de la Información y las Telecomunicaciones."/>
    <s v="SI"/>
    <s v="10. Plan de Acción Institucional - PAI"/>
    <s v="PAI"/>
    <s v="PAI_10"/>
    <s v="2. Plan de Acción Institucional - PAI"/>
    <s v="Operacional"/>
    <s v="OTIC-E_10"/>
    <s v="Política de Gobierno Digital."/>
    <s v="OTIC-ACT_33"/>
    <s v="Implementar el Software de Almacén (Probable Interfaz con el SIIF)"/>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_x000a_Levantamiento de información, elaboración de terminos de referencia, r estudio de mercado, estudios previos, contratación."/>
    <s v="# de actividades realizadas/# de actividades programadas"/>
    <s v="POR_DEFINIR"/>
    <d v="2020-02-01T00:00:00"/>
    <d v="2020-12-30T00:00:00"/>
    <n v="2"/>
    <n v="12"/>
    <n v="11.1"/>
    <s v="Febrero"/>
    <s v="Diciembre"/>
    <s v="IV_Trim"/>
    <n v="7.6923076923076927E-3"/>
    <s v="Planeado"/>
    <n v="0"/>
    <n v="0.1"/>
    <n v="0.15"/>
    <n v="0.05"/>
    <n v="0.1"/>
    <n v="0.1"/>
    <n v="0.05"/>
    <n v="0.1"/>
    <n v="0.1"/>
    <n v="0.05"/>
    <n v="0.1"/>
    <n v="0.1"/>
    <n v="1"/>
    <s v="Ejecutado"/>
    <n v="0"/>
    <m/>
    <m/>
    <m/>
    <m/>
    <m/>
    <m/>
    <m/>
    <m/>
    <m/>
    <m/>
    <m/>
    <n v="0"/>
    <n v="0"/>
    <n v="0"/>
    <n v="0"/>
    <n v="0"/>
    <n v="0"/>
    <n v="0"/>
    <s v="Diciembre"/>
    <s v="OTIC-ACT_33;Oficina_de_Tecnologías_de_la_Información_y_las_Comunicaciones;Oficina_de_Tecnologías_de_la_Información_y_las_Comunicaciones"/>
    <s v=" |202001: N/A"/>
    <s v="N/A"/>
    <s v="-"/>
    <s v="-"/>
    <s v="-"/>
    <s v="-"/>
    <s v="-"/>
    <s v="-"/>
    <s v="-"/>
    <s v="-"/>
    <s v="-"/>
    <s v="-"/>
    <s v="-"/>
    <s v="-"/>
  </r>
  <r>
    <s v="OTIC-ACT_34;Oficina_de_Tecnologías_de_la_Información_y_las_Comunicaciones;Oficina_de_Tecnologías_de_la_Información_y_las_Comunicaciones"/>
    <n v="248"/>
    <s v="PES_Definir"/>
    <s v="OE2"/>
    <s v="Fortalecer las Tecnologías de la Información y las Telecomunicaciones."/>
    <s v="SI"/>
    <s v="10. Plan de Acción Institucional - PAI"/>
    <s v="PAI"/>
    <s v="PAI_10"/>
    <s v="2. Plan de Acción Institucional - PAI"/>
    <s v="Operacional"/>
    <s v="OTIC-E_10"/>
    <s v="Política de Gobierno Digital."/>
    <s v="OTIC-ACT_34"/>
    <s v="Implementar el sistema de impresión controlada generando ahorro de papel y tiempo (Cultura de Cero Papel)"/>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levantamiento de información, estructurar estudios previos de outsourcing de impresión con control de impresión por medio de software"/>
    <s v="# de actividades realizadas/# de actividades programadas"/>
    <s v="POR_DEFINIR"/>
    <d v="2020-02-01T00:00:00"/>
    <d v="2020-12-30T00:00:00"/>
    <n v="2"/>
    <n v="12"/>
    <n v="11.1"/>
    <s v="Febrero"/>
    <s v="Diciembre"/>
    <s v="IV_Trim"/>
    <n v="7.6923076923076927E-3"/>
    <s v="Planeado"/>
    <n v="0"/>
    <n v="0"/>
    <n v="0.25"/>
    <n v="0.05"/>
    <n v="0.1"/>
    <n v="0.1"/>
    <n v="0.05"/>
    <n v="0.1"/>
    <n v="0.1"/>
    <n v="0.05"/>
    <n v="0.1"/>
    <n v="0.1"/>
    <n v="1"/>
    <s v="Ejecutado"/>
    <n v="0"/>
    <m/>
    <m/>
    <m/>
    <m/>
    <m/>
    <m/>
    <m/>
    <m/>
    <m/>
    <m/>
    <m/>
    <n v="0"/>
    <n v="0"/>
    <n v="0"/>
    <n v="0"/>
    <n v="0"/>
    <n v="0"/>
    <n v="0"/>
    <s v="Diciembre"/>
    <s v="OTIC-ACT_34;Oficina_de_Tecnologías_de_la_Información_y_las_Comunicaciones;Oficina_de_Tecnologías_de_la_Información_y_las_Comunicaciones"/>
    <s v=" |202001: N/A"/>
    <s v="N/A"/>
    <s v="-"/>
    <s v="-"/>
    <s v="-"/>
    <s v="-"/>
    <s v="-"/>
    <s v="-"/>
    <s v="-"/>
    <s v="-"/>
    <s v="-"/>
    <s v="-"/>
    <s v="-"/>
    <s v="-"/>
  </r>
  <r>
    <s v="OTIC-ACT_35;Oficina_de_Tecnologías_de_la_Información_y_las_Comunicaciones;Oficina_de_Tecnologías_de_la_Información_y_las_Comunicaciones"/>
    <n v="249"/>
    <s v="PES_Definir"/>
    <s v="OE2"/>
    <s v="Fortalecer las Tecnologías de la Información y las Telecomunicaciones."/>
    <s v="SI"/>
    <s v="10. Plan de Acción Institucional - PAI"/>
    <s v="PAI"/>
    <s v="PAI_10"/>
    <s v="2. Plan de Acción Institucional - PAI"/>
    <s v="Operacional"/>
    <s v="OTIC-E_11"/>
    <s v="Transformación Digital."/>
    <s v="OTIC-ACT_35"/>
    <s v="Definir el futuro del sistema Misional VIGIA mediante mesas de trabajo con las áreas involucradas"/>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Elaboración de cronograma con actvidades,  Informe con soluciones, implmentar fases de suspensión y estabilizacion de la solución."/>
    <s v="# de actividades realizadas/# de actividades programadas"/>
    <s v="POR_DEFINIR"/>
    <d v="2020-02-01T00:00:00"/>
    <d v="2020-06-30T00:00:00"/>
    <n v="2"/>
    <n v="6"/>
    <n v="5"/>
    <s v="Febrero"/>
    <s v="Junio"/>
    <s v="II_Trim"/>
    <n v="7.6923076923076927E-3"/>
    <s v="Planeado"/>
    <n v="0"/>
    <n v="0.25"/>
    <n v="0.25"/>
    <n v="0.25"/>
    <n v="0"/>
    <n v="0.25"/>
    <n v="0"/>
    <n v="0"/>
    <n v="0"/>
    <n v="0"/>
    <n v="0"/>
    <n v="0"/>
    <n v="1"/>
    <s v="Ejecutado"/>
    <n v="0"/>
    <m/>
    <m/>
    <m/>
    <m/>
    <m/>
    <m/>
    <m/>
    <m/>
    <m/>
    <m/>
    <m/>
    <n v="0"/>
    <n v="0"/>
    <n v="0"/>
    <n v="0"/>
    <n v="0"/>
    <n v="0"/>
    <n v="0"/>
    <s v="Junio"/>
    <s v="OTIC-ACT_35;Oficina_de_Tecnologías_de_la_Información_y_las_Comunicaciones;Oficina_de_Tecnologías_de_la_Información_y_las_Comunicaciones"/>
    <s v=" |202001: N/A"/>
    <s v="N/A"/>
    <s v="-"/>
    <s v="-"/>
    <s v="-"/>
    <s v="-"/>
    <s v="-"/>
    <s v="-"/>
    <s v="-"/>
    <s v="-"/>
    <s v="-"/>
    <s v="-"/>
    <s v="-"/>
    <s v="-"/>
  </r>
  <r>
    <s v="OTIC-ACT_36;Oficina_de_Tecnologías_de_la_Información_y_las_Comunicaciones;Oficina_de_Tecnologías_de_la_Información_y_las_Comunicaciones"/>
    <n v="250"/>
    <s v="PES_Definir"/>
    <s v="OE2"/>
    <s v="Fortalecer las Tecnologías de la Información y las Telecomunicaciones."/>
    <s v="SI"/>
    <s v="10. Plan de Acción Institucional - PAI"/>
    <s v="PAI"/>
    <s v="PAI_10"/>
    <s v="2. Plan de Acción Institucional - PAI"/>
    <s v="Operacional"/>
    <s v="OTIC-E_11"/>
    <s v="Transformación Digital."/>
    <s v="OTIC-ACT_36"/>
    <s v="Implementar el software de Inteligencia de Negocios en Cemat"/>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Adquirir licenciamiento de BI, Reestructurar ETL, Rediseñar 10 reportes y periodicidad"/>
    <s v="# de actividades realizadas/# de actividades programadas"/>
    <s v="POR_DEFINIR"/>
    <d v="2020-01-01T00:00:00"/>
    <d v="2020-12-30T00:00:00"/>
    <n v="1"/>
    <n v="12"/>
    <n v="12.133333333333333"/>
    <s v="Enero"/>
    <s v="Diciembre"/>
    <s v="IV_Trim"/>
    <n v="7.6923076923076927E-3"/>
    <s v="Planeado"/>
    <n v="0.05"/>
    <n v="0.1"/>
    <n v="0.1"/>
    <n v="0.05"/>
    <n v="0.1"/>
    <n v="0.1"/>
    <n v="0.05"/>
    <n v="0.1"/>
    <n v="0.1"/>
    <n v="0.05"/>
    <n v="0.2"/>
    <n v="0"/>
    <n v="1"/>
    <s v="Ejecutado"/>
    <n v="0.05"/>
    <m/>
    <m/>
    <m/>
    <m/>
    <m/>
    <m/>
    <m/>
    <m/>
    <m/>
    <m/>
    <m/>
    <n v="0.05"/>
    <n v="0.05"/>
    <n v="0.05"/>
    <n v="1"/>
    <n v="3.8461538461538467E-4"/>
    <n v="7.6923076923076927E-3"/>
    <n v="0"/>
    <s v="Diciembre"/>
    <s v="OTIC-ACT_36;Oficina_de_Tecnologías_de_la_Información_y_las_Comunicaciones;Oficina_de_Tecnologías_de_la_Información_y_las_Comunicaciones"/>
    <s v=" |202001: Continua la implementación de Power de BI y la generación de informes a través de este software. Ubicación Carpeta T:\1. ENERO_2020\Oficina de Tecnologia de la Información y las Comunicaciones\1. Soportes_PAI_2020\Tablero de control PEAJES ENERO.pdf"/>
    <s v="Continua la implementación de Power de BI y la generación de informes a través de este software. Ubicación Carpeta T:\1. ENERO_2020\Oficina de Tecnologia de la Información y las Comunicaciones\1. Soportes_PAI_2020\Tablero de control PEAJES ENERO.pdf"/>
    <s v="-"/>
    <s v="-"/>
    <s v="-"/>
    <s v="-"/>
    <s v="-"/>
    <s v="-"/>
    <s v="-"/>
    <s v="-"/>
    <s v="-"/>
    <s v="-"/>
    <s v="-"/>
    <s v="-"/>
  </r>
  <r>
    <s v="OTIC-ACT_37;Oficina_de_Tecnologías_de_la_Información_y_las_Comunicaciones;Oficina_de_Tecnologías_de_la_Información_y_las_Comunicaciones"/>
    <n v="251"/>
    <s v="PES_Definir"/>
    <s v="OE2"/>
    <s v="Fortalecer las Tecnologías de la Información y las Telecomunicaciones."/>
    <s v="SI"/>
    <s v="10. Plan de Acción Institucional - PAI"/>
    <s v="PAI"/>
    <s v="PAI_10"/>
    <s v="2. Plan de Acción Institucional - PAI"/>
    <s v="Operacional"/>
    <s v="OTIC-E_11"/>
    <s v="Transformación Digital."/>
    <s v="OTIC-ACT_37"/>
    <s v="Implementar la Transformación Digital y Desmaterialización de trámites "/>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Identificación y definición de trámites a digitalizar, implementar dos trámites digitales"/>
    <s v="# de actividades realizadas/# de actividades programadas"/>
    <s v="POR_DEFINIR"/>
    <d v="2020-03-01T00:00:00"/>
    <d v="2020-12-30T00:00:00"/>
    <n v="3"/>
    <n v="12"/>
    <n v="10.133333333333333"/>
    <s v="Marzo"/>
    <s v="Diciembre"/>
    <s v="IV_Trim"/>
    <n v="7.6923076923076927E-3"/>
    <s v="Planeado"/>
    <n v="0"/>
    <n v="0"/>
    <n v="0.25"/>
    <n v="0.05"/>
    <n v="0.1"/>
    <n v="0.1"/>
    <n v="0.05"/>
    <n v="0.1"/>
    <n v="0.1"/>
    <n v="0.05"/>
    <n v="0.1"/>
    <n v="0.1"/>
    <n v="1"/>
    <s v="Ejecutado"/>
    <n v="0"/>
    <m/>
    <m/>
    <m/>
    <m/>
    <m/>
    <m/>
    <m/>
    <m/>
    <m/>
    <m/>
    <m/>
    <n v="0"/>
    <n v="0"/>
    <n v="0"/>
    <n v="0"/>
    <n v="0"/>
    <n v="0"/>
    <n v="0"/>
    <s v="Diciembre"/>
    <s v="OTIC-ACT_37;Oficina_de_Tecnologías_de_la_Información_y_las_Comunicaciones;Oficina_de_Tecnologías_de_la_Información_y_las_Comunicaciones"/>
    <s v=" |202001: N/A"/>
    <s v="N/A"/>
    <s v="-"/>
    <s v="-"/>
    <s v="-"/>
    <s v="-"/>
    <s v="-"/>
    <s v="-"/>
    <s v="-"/>
    <s v="-"/>
    <s v="-"/>
    <s v="-"/>
    <s v="-"/>
    <s v="-"/>
  </r>
  <r>
    <s v="OTIC-ACT_38;Oficina_de_Tecnologías_de_la_Información_y_las_Comunicaciones;Oficina_de_Tecnologías_de_la_Información_y_las_Comunicaciones"/>
    <n v="252"/>
    <s v="PES_Definir"/>
    <s v="OE2"/>
    <s v="Fortalecer las Tecnologías de la Información y las Telecomunicaciones."/>
    <s v="SI"/>
    <s v="10. Plan de Acción Institucional - PAI"/>
    <s v="PAI"/>
    <s v="PAI_10"/>
    <s v="2. Plan de Acción Institucional - PAI"/>
    <s v="Operacional"/>
    <s v="OTIC-E_11"/>
    <s v="Transformación Digital."/>
    <s v="OTIC-ACT_38"/>
    <s v="Fortalecer la estructura Vigía y realizar Cambios de módulos de Capaz de Aplicación."/>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d v="2020-12-30T00:00:00"/>
    <n v="3"/>
    <n v="12"/>
    <n v="10.133333333333333"/>
    <s v="Marzo"/>
    <s v="Diciembre"/>
    <s v="IV_Trim"/>
    <n v="7.6923076923076927E-3"/>
    <s v="Planeado"/>
    <n v="0"/>
    <n v="0"/>
    <n v="0"/>
    <n v="0"/>
    <n v="0"/>
    <n v="0"/>
    <n v="0"/>
    <n v="0"/>
    <n v="0"/>
    <n v="0"/>
    <n v="0"/>
    <n v="0"/>
    <n v="0"/>
    <s v="Ejecutado"/>
    <n v="0"/>
    <m/>
    <m/>
    <m/>
    <m/>
    <m/>
    <m/>
    <m/>
    <m/>
    <m/>
    <m/>
    <m/>
    <n v="0"/>
    <n v="0"/>
    <n v="0"/>
    <n v="0"/>
    <n v="0"/>
    <n v="0"/>
    <n v="0"/>
    <s v="Diciembre"/>
    <s v="OTIC-ACT_38;Oficina_de_Tecnologías_de_la_Información_y_las_Comunicaciones;Oficina_de_Tecnologías_de_la_Información_y_las_Comunicaciones"/>
    <s v=" |202001: N/A"/>
    <s v="N/A"/>
    <s v="-"/>
    <s v="-"/>
    <s v="-"/>
    <s v="-"/>
    <s v="-"/>
    <s v="-"/>
    <s v="-"/>
    <s v="-"/>
    <s v="-"/>
    <s v="-"/>
    <s v="-"/>
    <s v="-"/>
  </r>
  <r>
    <s v="OTIC-ACT_39;Oficina_de_Tecnologías_de_la_Información_y_las_Comunicaciones;Oficina_de_Tecnologías_de_la_Información_y_las_Comunicaciones"/>
    <n v="253"/>
    <s v="PES_Definir"/>
    <s v="OE2"/>
    <s v="Fortalecer las Tecnologías de la Información y las Telecomunicaciones."/>
    <s v="SI"/>
    <s v="10. Plan de Acción Institucional - PAI"/>
    <s v="PAI"/>
    <s v="PAI_10"/>
    <s v="2. Plan de Acción Institucional - PAI"/>
    <s v="Operacional"/>
    <s v="OTIC-E_11"/>
    <s v="Transformación Digital."/>
    <s v="OTIC-ACT_39"/>
    <s v="Implementar el sistema de notificación electrónica considerando dispositivos biométricos y que se alimenten simultáneamente las bases de datos."/>
    <x v="8"/>
    <x v="8"/>
    <s v="OTIC-G_01"/>
    <s v="Oficina_de_Tecnologías_de_la_Información_y_las_Comunicaciones"/>
    <s v="OTIC-D_01"/>
    <s v="Jefe_Oficina_de_Tecnologias_de_la_Información_y_las_Comunicaciones"/>
    <s v="Apoyo"/>
    <s v="Financiera"/>
    <s v="Funcionamiento"/>
    <m/>
    <m/>
    <m/>
    <m/>
    <s v="MIPG-P_05"/>
    <s v="MIPG-D_05-02"/>
    <n v="0"/>
    <n v="0"/>
    <n v="0"/>
    <n v="0"/>
    <n v="0"/>
    <n v="0"/>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d v="2020-12-30T00:00:00"/>
    <n v="3"/>
    <n v="12"/>
    <n v="10.133333333333333"/>
    <s v="Marzo"/>
    <s v="Diciembre"/>
    <s v="IV_Trim"/>
    <n v="7.6923076923076927E-3"/>
    <s v="Planeado"/>
    <n v="0"/>
    <n v="0"/>
    <n v="0"/>
    <n v="0"/>
    <n v="0"/>
    <n v="0"/>
    <n v="0"/>
    <n v="0"/>
    <n v="0"/>
    <n v="0"/>
    <n v="0"/>
    <n v="0"/>
    <n v="0"/>
    <s v="Ejecutado"/>
    <n v="0"/>
    <m/>
    <m/>
    <m/>
    <m/>
    <m/>
    <m/>
    <m/>
    <m/>
    <m/>
    <m/>
    <m/>
    <n v="0"/>
    <n v="0"/>
    <n v="0"/>
    <n v="0"/>
    <n v="0"/>
    <n v="0"/>
    <n v="0"/>
    <s v="Diciembre"/>
    <s v="OTIC-ACT_39;Oficina_de_Tecnologías_de_la_Información_y_las_Comunicaciones;Oficina_de_Tecnologías_de_la_Información_y_las_Comunicaciones"/>
    <s v=" |202001: N/A"/>
    <s v="N/A"/>
    <s v="-"/>
    <s v="-"/>
    <s v="-"/>
    <s v="-"/>
    <s v="-"/>
    <s v="-"/>
    <s v="-"/>
    <s v="-"/>
    <s v="-"/>
    <s v="-"/>
    <s v="-"/>
    <s v="-"/>
  </r>
  <r>
    <s v="SG-DA-ACT_01;Secretaria_General;Dirección_Administrativa"/>
    <n v="254"/>
    <s v="PES_Definir"/>
    <s v="OE5"/>
    <s v="Fortalecimiento Institucional"/>
    <s v="SI"/>
    <s v="10. Fortalecimiento Intitucional"/>
    <s v="PEI"/>
    <s v="PEI_02"/>
    <s v=" 1. Plan Estratégico Institucional - PEI"/>
    <s v="PEI_10 - Fortalecimiento Institucional"/>
    <s v="SG-DA-E_01"/>
    <s v="Cambio de sede de la entidad."/>
    <s v="SG-DA-ACT_01"/>
    <s v="Entregar Sede Adecuada e Instalada para los funcionarios de la ST."/>
    <x v="9"/>
    <x v="9"/>
    <s v="SG-G_01"/>
    <s v="Dirección_Administrativa"/>
    <s v="SG-D_01"/>
    <s v="Director_Administrativo"/>
    <s v="Apoyo"/>
    <s v="Administrativa"/>
    <s v="Mejoramiento"/>
    <s v="C-2499-0600-2-0-2499061-02"/>
    <s v="2499061_02"/>
    <n v="736000000"/>
    <m/>
    <s v="MIPG-P_03"/>
    <s v="MIPG-D-03-01"/>
    <n v="0"/>
    <n v="0"/>
    <n v="0"/>
    <n v="0"/>
    <n v="0"/>
    <n v="0"/>
    <n v="1"/>
    <s v="# de actividades realizadas/# de actividades programadas"/>
    <s v="POR_DEFINIR"/>
    <d v="2020-01-01T00:00:00"/>
    <d v="2020-12-30T00:00:00"/>
    <n v="1"/>
    <n v="12"/>
    <n v="12.133333333333333"/>
    <s v="Enero"/>
    <s v="Diciembre"/>
    <s v="IV_Trim"/>
    <n v="0.02"/>
    <s v="Planeado"/>
    <n v="0"/>
    <n v="0"/>
    <n v="0"/>
    <n v="0"/>
    <n v="0"/>
    <n v="0"/>
    <n v="0.8"/>
    <n v="0"/>
    <n v="0.2"/>
    <n v="0"/>
    <n v="0"/>
    <n v="0"/>
    <n v="1"/>
    <s v="Ejecutado"/>
    <n v="0"/>
    <m/>
    <m/>
    <m/>
    <m/>
    <m/>
    <m/>
    <m/>
    <m/>
    <m/>
    <m/>
    <m/>
    <n v="0"/>
    <n v="0"/>
    <n v="0"/>
    <n v="0"/>
    <n v="0"/>
    <n v="0"/>
    <s v="Por Ejecutar"/>
    <s v="Diciembre"/>
    <s v="SG-DA-ACT_01;Secretaria_General;Dirección_Administrativa"/>
    <s v=" |202001: No aplica"/>
    <s v="No aplica"/>
    <s v="-"/>
    <s v="-"/>
    <s v="-"/>
    <s v="-"/>
    <s v="-"/>
    <s v="-"/>
    <s v="-"/>
    <s v="-"/>
    <s v="-"/>
    <s v="-"/>
    <s v="-"/>
    <s v="-"/>
  </r>
  <r>
    <s v="SG-DA-ACT_02;Secretaria_General;Dirección_Administrativa"/>
    <n v="255"/>
    <s v="PES_Definir"/>
    <s v="OE5"/>
    <s v="Fortalecimiento Institucional"/>
    <s v="SI"/>
    <s v="10. Plan de Acción Institucional - PAI"/>
    <s v="PAI"/>
    <s v="PAA_13"/>
    <s v="4. Plan Anual de Adquisiciones  - PAA (Planeación)"/>
    <s v="1. Adquisiciones"/>
    <s v="SG-DA-E_02"/>
    <s v="Ejecutar Plan Anual de Adquisiciones"/>
    <s v="SG-DA-ACT_02"/>
    <s v="Realizar la ejecución del Plan Anual de Adquisiciones"/>
    <x v="9"/>
    <x v="9"/>
    <s v="SG-G_01"/>
    <s v="Dirección_Administrativa"/>
    <s v="SG-D_01"/>
    <s v="Director_Administrativo"/>
    <s v="Apoyo"/>
    <s v="Administrativa"/>
    <s v="Funcionamiento"/>
    <m/>
    <m/>
    <m/>
    <m/>
    <s v="MIPG-P_03"/>
    <s v="MIPG-D-03-01"/>
    <n v="0"/>
    <n v="0"/>
    <n v="0"/>
    <n v="0"/>
    <n v="0"/>
    <n v="0"/>
    <n v="1"/>
    <s v="Valor de Procesos de Contratación Suscritos / Valor de Procesos de Contratación Programadas"/>
    <s v="POR_DEFINIR"/>
    <d v="2020-03-01T00:00:00"/>
    <d v="2020-11-30T00:00:00"/>
    <n v="3"/>
    <n v="11"/>
    <n v="9.1333333333333329"/>
    <s v="Marzo"/>
    <s v="Noviembre"/>
    <s v="IV_Trim"/>
    <n v="5.1948051948051939E-3"/>
    <s v="Planeado"/>
    <n v="5042055330"/>
    <n v="9833201798"/>
    <n v="4746821428"/>
    <n v="3128235543"/>
    <n v="2049082735"/>
    <n v="3552787485"/>
    <n v="599500000"/>
    <n v="9282735"/>
    <n v="200904038"/>
    <n v="245000000"/>
    <n v="0"/>
    <n v="0"/>
    <n v="29406871092"/>
    <s v="Ejecutado"/>
    <n v="5082128806"/>
    <m/>
    <m/>
    <m/>
    <m/>
    <m/>
    <m/>
    <m/>
    <m/>
    <m/>
    <m/>
    <m/>
    <n v="5082128806"/>
    <n v="0.17282113388059736"/>
    <n v="5042055330"/>
    <n v="1.0079478453482182"/>
    <n v="8.9777212405505109E-4"/>
    <n v="5.1948051948051939E-3"/>
    <n v="0"/>
    <s v="Noviembre"/>
    <s v="SG-DA-ACT_02;Secretaria_General;Dirección_Administrativa"/>
    <s v=" |202001: Se programan 144 contratos y se celebran 153"/>
    <s v="Se programan 144 contratos y se celebran 153"/>
    <s v="-"/>
    <s v="-"/>
    <s v="-"/>
    <s v="-"/>
    <s v="-"/>
    <s v="-"/>
    <s v="-"/>
    <s v="-"/>
    <s v="-"/>
    <s v="-"/>
    <s v="-"/>
    <s v="-"/>
  </r>
  <r>
    <s v="SG-DA-ACT_03;Secretaria_General;Dirección_Administrativa"/>
    <n v="256"/>
    <s v="PES_Definir"/>
    <s v="OE5"/>
    <s v="Fortalecimiento Institucional"/>
    <s v="SI"/>
    <s v="10. Plan de Acción Institucional - PAI"/>
    <s v="PAI"/>
    <s v="PAA_13"/>
    <s v="4. Plan Anual de Adquisiciones  - PAA (Planeación)"/>
    <s v="1. Adquisiciones"/>
    <s v="SG-DA-E_02"/>
    <s v="Ejecutar Plan Anual de Adquisiciones"/>
    <s v="SG-DA-ACT_03"/>
    <s v="Ejecutar Procesos de Contratación Programados - PAA"/>
    <x v="9"/>
    <x v="9"/>
    <s v="SG-G_01"/>
    <s v="Dirección_Administrativa"/>
    <s v="SG-D_01"/>
    <s v="Director_Administrativo"/>
    <s v="Apoyo"/>
    <s v="Administrativa"/>
    <s v="Funcionamiento"/>
    <m/>
    <m/>
    <m/>
    <m/>
    <s v="MIPG-P_03"/>
    <s v="MIPG-D-03-01"/>
    <n v="0"/>
    <n v="0"/>
    <n v="0"/>
    <n v="0"/>
    <n v="0"/>
    <n v="0"/>
    <n v="1"/>
    <s v="No. de Procesos de Contratación Suscritos / No. de Procesos de Contratación Programadas"/>
    <s v="POR_DEFINIR"/>
    <d v="2020-03-01T00:00:00"/>
    <d v="2020-11-30T00:00:00"/>
    <n v="3"/>
    <n v="11"/>
    <n v="9.1333333333333329"/>
    <s v="Marzo"/>
    <s v="Noviembre"/>
    <s v="IV_Trim"/>
    <n v="5.1948051948051939E-3"/>
    <s v="Planeado"/>
    <n v="152"/>
    <n v="0"/>
    <n v="0"/>
    <n v="0"/>
    <n v="0"/>
    <n v="0"/>
    <n v="0"/>
    <n v="0"/>
    <n v="0"/>
    <n v="0"/>
    <n v="0"/>
    <n v="0"/>
    <n v="152"/>
    <s v="Ejecutado"/>
    <n v="152"/>
    <m/>
    <m/>
    <m/>
    <m/>
    <m/>
    <m/>
    <m/>
    <m/>
    <m/>
    <m/>
    <m/>
    <n v="152"/>
    <n v="1"/>
    <n v="152"/>
    <n v="1"/>
    <n v="5.1948051948051939E-3"/>
    <n v="5.1948051948051939E-3"/>
    <n v="0"/>
    <n v="0"/>
    <s v="SG-DA-ACT_03;Secretaria_General;Dirección_Administrativa"/>
    <s v=" |202001: Se programó la celebracion de contratos en cuantia  de $ 4.809.786.593 y se celebraron contratos en cuantia de  $ 5.172.878.812 "/>
    <s v="Se programó la celebracion de contratos en cuantia  de $ 4.809.786.593 y se celebraron contratos en cuantia de  $ 5.172.878.812 "/>
    <s v="-"/>
    <s v="-"/>
    <s v="-"/>
    <s v="-"/>
    <s v="-"/>
    <s v="-"/>
    <s v="-"/>
    <s v="-"/>
    <s v="-"/>
    <s v="-"/>
    <s v="-"/>
    <s v="-"/>
  </r>
  <r>
    <s v="SG-DA-ACT_04;Secretaria_General;Dirección_Administrativa"/>
    <n v="257"/>
    <s v="PES_Definir"/>
    <s v="OE5"/>
    <s v="Fortalecimiento Institucional"/>
    <s v="SI"/>
    <s v="10. Plan de Acción Institucional - PAI"/>
    <s v="PAI"/>
    <s v="PAI_10"/>
    <s v="18. Plan Anual de Austeridad y Gestión Ambiental (Ambiental)"/>
    <s v="Gestión"/>
    <s v="SG-DA-E_03"/>
    <s v="Ejecución de Plan Institucional de Gestión Ambiental - PIGA de la Supertransporte."/>
    <s v="SG-DA-ACT_04"/>
    <s v="Ejecutar y Realizar seguimiento a la Implementación del Plan Institucional de Gestión Ambiental - PIGA de la Supertransporte."/>
    <x v="9"/>
    <x v="9"/>
    <s v="SG-G_01"/>
    <s v="Dirección_Administrativa"/>
    <s v="SG-D_01"/>
    <s v="Director_Administrativo"/>
    <s v="Apoyo"/>
    <s v="Administrativa"/>
    <s v="Funcionamiento"/>
    <m/>
    <m/>
    <m/>
    <m/>
    <s v="MIPG-P_03"/>
    <s v="MIPG-D-03-01"/>
    <n v="0"/>
    <n v="0"/>
    <n v="0"/>
    <n v="0"/>
    <n v="0"/>
    <n v="0"/>
    <n v="4"/>
    <s v="# instructivos elaborados y socializados / # instructivos programados"/>
    <s v="POR_DEFINIR"/>
    <d v="2020-06-01T00:00:00"/>
    <d v="2020-11-30T00:00:00"/>
    <n v="6"/>
    <n v="11"/>
    <n v="6.0666666666666664"/>
    <s v="Junio"/>
    <s v="Noviembre"/>
    <s v="IV_Trim"/>
    <n v="5.1948051948051939E-3"/>
    <s v="Planeado"/>
    <n v="0"/>
    <n v="0"/>
    <n v="0.25"/>
    <n v="0"/>
    <n v="0"/>
    <n v="0.25"/>
    <n v="0"/>
    <n v="0"/>
    <n v="0.25"/>
    <n v="0"/>
    <n v="0"/>
    <n v="0.25"/>
    <n v="1"/>
    <s v="Ejecutado"/>
    <n v="0"/>
    <m/>
    <m/>
    <m/>
    <m/>
    <m/>
    <m/>
    <m/>
    <m/>
    <m/>
    <m/>
    <m/>
    <n v="0"/>
    <n v="0"/>
    <n v="0"/>
    <n v="0"/>
    <n v="0"/>
    <n v="0"/>
    <n v="0"/>
    <s v="Noviembre"/>
    <s v="SG-DA-ACT_04;Secretaria_General;Dirección_Administrativa"/>
    <s v=" |202001: Se realizan campañas de ahorro de papel agua luz buenas practicas  de higiene  visita tecnica entrega de dotacion al centro de conciliacion entrega certificado de residuos"/>
    <s v="Se realizan campañas de ahorro de papel agua luz buenas practicas  de higiene  visita tecnica entrega de dotacion al centro de conciliacion entrega certificado de residuos"/>
    <s v="-"/>
    <s v="-"/>
    <s v="-"/>
    <s v="-"/>
    <s v="-"/>
    <s v="-"/>
    <s v="-"/>
    <s v="-"/>
    <s v="-"/>
    <s v="-"/>
    <s v="-"/>
    <s v="-"/>
  </r>
  <r>
    <s v="SG-DA-ACT_05;Secretaria_General;Dirección_Administrativa"/>
    <n v="258"/>
    <s v="PES_Definir"/>
    <s v="OE5"/>
    <s v="Fortalecimiento Institucional"/>
    <s v="SI"/>
    <s v="10. Plan de Acción Institucional - PAI"/>
    <s v="PAI"/>
    <s v="PAI_10"/>
    <s v="18. Plan Anual de Austeridad y Gestión Ambiental (Ambiental)"/>
    <s v="Gestión"/>
    <s v="SG-DA-E_04"/>
    <s v="Implementación de Software de Almacén"/>
    <s v="SG-DA-ACT_05"/>
    <s v="Implementación el Software de Almacén"/>
    <x v="9"/>
    <x v="9"/>
    <s v="SG-G_01"/>
    <s v="Dirección_Administrativa"/>
    <s v="SG-D_01"/>
    <s v="Director_Administrativo"/>
    <s v="Apoyo"/>
    <s v="Administrativa"/>
    <s v="Funcionamiento"/>
    <m/>
    <m/>
    <m/>
    <m/>
    <s v="MIPG-P_03"/>
    <s v="MIPG-D-03-01"/>
    <n v="0"/>
    <n v="0"/>
    <n v="0"/>
    <n v="0"/>
    <n v="0"/>
    <n v="0"/>
    <n v="1"/>
    <s v="% de Avance en la Implementación del Software de Almacén"/>
    <s v="POR_DEFINIR"/>
    <d v="2020-06-01T00:00:00"/>
    <d v="2020-11-30T00:00:00"/>
    <n v="6"/>
    <n v="11"/>
    <n v="6.0666666666666664"/>
    <s v="Junio"/>
    <s v="Noviembre"/>
    <s v="IV_Trim"/>
    <n v="5.1948051948051939E-3"/>
    <s v="Planeado"/>
    <n v="0"/>
    <n v="0.25"/>
    <n v="0"/>
    <n v="0"/>
    <n v="0.25"/>
    <n v="0"/>
    <n v="0"/>
    <n v="0.25"/>
    <n v="0"/>
    <n v="0"/>
    <n v="0.25"/>
    <n v="0"/>
    <n v="1"/>
    <s v="Ejecutado"/>
    <n v="0"/>
    <m/>
    <m/>
    <m/>
    <m/>
    <m/>
    <m/>
    <m/>
    <m/>
    <m/>
    <m/>
    <m/>
    <n v="0"/>
    <n v="0"/>
    <n v="0"/>
    <n v="0"/>
    <n v="0"/>
    <n v="0"/>
    <n v="0"/>
    <s v="Noviembre"/>
    <s v="SG-DA-ACT_05;Secretaria_General;Dirección_Administrativa"/>
    <s v=" |202001: No aplica"/>
    <s v="No aplica"/>
    <s v="-"/>
    <s v="-"/>
    <s v="-"/>
    <s v="-"/>
    <s v="-"/>
    <s v="-"/>
    <s v="-"/>
    <s v="-"/>
    <s v="-"/>
    <s v="-"/>
    <s v="-"/>
    <s v="-"/>
  </r>
  <r>
    <s v="SG-DA-ACT_06;Secretaria_General;Dirección_Administrativa"/>
    <n v="259"/>
    <s v="PES_Definir"/>
    <s v="OE5"/>
    <s v="Fortalecimiento Institucional"/>
    <s v="SI"/>
    <s v="10. Plan de Acción Institucional - PAI"/>
    <s v="PAI"/>
    <s v="PAI_10"/>
    <s v="2. Plan de Acción Institucional - PAI"/>
    <s v="Seguimiento_Solicitudes"/>
    <s v="SG-DA-E_05"/>
    <s v="Resolver Solicitudes y/o Radicaciones allegadas a la Dependencia"/>
    <s v="SG-DA-ACT_06"/>
    <s v="Gestión Quejas, Reclamos, Solicitudes y Denuncias."/>
    <x v="9"/>
    <x v="9"/>
    <s v="SG-G_01"/>
    <s v="Dirección_Administrativa"/>
    <s v="SG-D_01"/>
    <s v="Director_Administrativo"/>
    <s v="Apoyo"/>
    <s v="Administrativa"/>
    <s v="Funcionamiento"/>
    <m/>
    <m/>
    <m/>
    <m/>
    <s v="MIPG-P_03"/>
    <s v="MIPG-D-03-01"/>
    <n v="0"/>
    <n v="0"/>
    <n v="0"/>
    <n v="0"/>
    <n v="0"/>
    <n v="0"/>
    <n v="1"/>
    <s v="(# Informes presentados/ # Informes programados) *100%      "/>
    <s v="POR_DEFINIR"/>
    <d v="2020-01-01T00:00:00"/>
    <d v="2020-12-31T00:00:00"/>
    <n v="1"/>
    <n v="12"/>
    <n v="12.166666666666666"/>
    <s v="Enero"/>
    <s v="Diciembre"/>
    <s v="IV_Trim"/>
    <n v="5.1948051948051939E-3"/>
    <s v="Planeado"/>
    <n v="0"/>
    <n v="0"/>
    <n v="0"/>
    <n v="0"/>
    <n v="0"/>
    <n v="0"/>
    <n v="0"/>
    <n v="0"/>
    <n v="0"/>
    <n v="0"/>
    <n v="0"/>
    <n v="0"/>
    <n v="0"/>
    <s v="Ejecutado"/>
    <n v="0"/>
    <m/>
    <m/>
    <m/>
    <m/>
    <m/>
    <m/>
    <m/>
    <m/>
    <m/>
    <m/>
    <m/>
    <n v="0"/>
    <n v="0"/>
    <n v="0"/>
    <n v="1"/>
    <n v="0"/>
    <n v="5.1948051948051939E-3"/>
    <n v="0"/>
    <s v="Diciembre"/>
    <s v="SG-DA-ACT_06;Secretaria_General;Dirección_Administrativa"/>
    <s v=" |202001: No aplica"/>
    <s v="No aplica"/>
    <s v="-"/>
    <s v="-"/>
    <s v="-"/>
    <s v="-"/>
    <s v="-"/>
    <s v="-"/>
    <s v="-"/>
    <s v="-"/>
    <s v="-"/>
    <s v="-"/>
    <s v="-"/>
    <s v="-"/>
  </r>
  <r>
    <s v="SG-N-ACT_01;Secretaria_General;Apoyo_a_la_Gestión_Administrativa"/>
    <n v="260"/>
    <s v="PES_Definir"/>
    <s v="OE5"/>
    <s v="Fortalecimiento Institucional"/>
    <s v="SI"/>
    <s v="10. Plan de Acción Institucional - PAI"/>
    <s v="PAI"/>
    <s v="PAI_10"/>
    <s v="2. Plan de Acción Institucional - PAI"/>
    <s v="Atención"/>
    <s v="SG-N-E_01"/>
    <s v="Generar la Notificación de los Actos Administrativos."/>
    <s v="SG-N-ACT_01"/>
    <s v="Asegurar el procedimiento de notificaciones desplegado en la nueva versión de la cadena de valor, tramitando con oportunidad y calidad la notificación del 100% de actos administrativos susceptibles de notificación."/>
    <x v="9"/>
    <x v="9"/>
    <s v="SG-G_02"/>
    <s v="Apoyo_a_la_Gestión_Administrativa"/>
    <s v="SG-D_02"/>
    <s v="Lider_Notificaciones"/>
    <s v="Apoyo"/>
    <s v="Administrativa"/>
    <s v="Funcionamiento"/>
    <m/>
    <m/>
    <m/>
    <m/>
    <s v="MIPG-P_00"/>
    <s v="MIPG-D_00"/>
    <n v="0"/>
    <n v="0"/>
    <n v="0"/>
    <n v="0"/>
    <n v="0"/>
    <n v="0"/>
    <n v="1"/>
    <s v=" No. de Solicitudes Gestionadas / No. de Solicitudes Ingresadas "/>
    <s v="POR_DEFINIR"/>
    <d v="2020-01-01T00:00:00"/>
    <d v="2020-12-30T00:00:00"/>
    <n v="1"/>
    <n v="12"/>
    <n v="12.133333333333333"/>
    <s v="Enero"/>
    <s v="Diciembre"/>
    <s v="IV_Trim"/>
    <n v="5.1948051948051939E-3"/>
    <s v="Planeado"/>
    <n v="1998"/>
    <n v="0"/>
    <n v="0"/>
    <n v="0"/>
    <n v="0"/>
    <n v="0"/>
    <n v="0"/>
    <n v="0"/>
    <n v="0"/>
    <n v="0"/>
    <n v="0"/>
    <n v="0"/>
    <n v="1998"/>
    <s v="Ejecutado"/>
    <n v="1168"/>
    <m/>
    <m/>
    <m/>
    <m/>
    <m/>
    <m/>
    <m/>
    <m/>
    <m/>
    <m/>
    <m/>
    <n v="1168"/>
    <n v="0.58458458458458462"/>
    <n v="1998"/>
    <n v="0.58458458458458462"/>
    <n v="3.0368030368030366E-3"/>
    <n v="3.0368030368030366E-3"/>
    <n v="0"/>
    <s v="Diciembre"/>
    <s v="SG-N-ACT_01;Secretaria_General;Apoyo_a_la_Gestión_Administrativa"/>
    <s v=" |202001: Se radicaron 1998 resoluciones en el mes de enero, de las cuales se notificaron por medio electronico 779, personales 121, por aviso 214 y por publicacion en pagina web 54._x000a_De meses anteriores se notificaron 871 resoluciones"/>
    <s v="Se radicaron 1998 resoluciones en el mes de enero, de las cuales se notificaron por medio electronico 779, personales 121, por aviso 214 y por publicacion en pagina web 54._x000a_De meses anteriores se notificaron 871 resoluciones"/>
    <s v="-"/>
    <s v="-"/>
    <s v="-"/>
    <s v="-"/>
    <s v="-"/>
    <s v="-"/>
    <s v="-"/>
    <s v="-"/>
    <s v="-"/>
    <s v="-"/>
    <s v="-"/>
    <s v="-"/>
  </r>
  <r>
    <s v="SG-N-ACT_02;Secretaria_General;Apoyo_a_la_Gestión_Administrativa"/>
    <n v="261"/>
    <s v="PES_Definir"/>
    <s v="OE5"/>
    <s v="Fortalecimiento Institucional"/>
    <s v="SI"/>
    <s v="10. Plan de Acción Institucional - PAI"/>
    <s v="PAI"/>
    <s v="PAI_10"/>
    <s v="2. Plan de Acción Institucional - PAI"/>
    <s v="Seguimiento_Solicitudes"/>
    <s v="SG-N-E_02"/>
    <s v="Generar Respuestas a Solicitudes de Información, Ejecutorias y PQRS, allegadas al área."/>
    <s v="SG-N-ACT_02"/>
    <s v="Tramite a las solicitudes de PQRS allegadas al área."/>
    <x v="9"/>
    <x v="9"/>
    <s v="SG-G_02"/>
    <s v="Apoyo_a_la_Gestión_Administrativa"/>
    <s v="SG-D_02"/>
    <s v="Lider_Notificaciones"/>
    <s v="Apoyo"/>
    <s v="Administrativa"/>
    <s v="Funcionamiento"/>
    <m/>
    <m/>
    <m/>
    <m/>
    <s v="MIPG-P_00"/>
    <s v="MIPG-D_00"/>
    <n v="0"/>
    <n v="0"/>
    <n v="0"/>
    <n v="0"/>
    <n v="0"/>
    <n v="0"/>
    <n v="1"/>
    <s v=" (# de actos administrativos notificados/# de actos administrativos tramitados) *100"/>
    <s v="POR_DEFINIR"/>
    <d v="2020-01-01T00:00:00"/>
    <d v="2020-12-31T00:00:00"/>
    <n v="1"/>
    <n v="12"/>
    <n v="12.166666666666666"/>
    <s v="Enero"/>
    <s v="Diciembre"/>
    <s v="IV_Trim"/>
    <n v="5.1948051948051939E-3"/>
    <s v="Planeado"/>
    <n v="899"/>
    <n v="0"/>
    <n v="0"/>
    <n v="0"/>
    <n v="0"/>
    <n v="0"/>
    <n v="0"/>
    <n v="0"/>
    <n v="0"/>
    <n v="0"/>
    <n v="0"/>
    <n v="0"/>
    <n v="899"/>
    <s v="Ejecutado"/>
    <n v="852"/>
    <m/>
    <m/>
    <m/>
    <m/>
    <m/>
    <m/>
    <m/>
    <m/>
    <m/>
    <m/>
    <m/>
    <n v="852"/>
    <n v="0.9477196885428254"/>
    <n v="899"/>
    <n v="0.9477196885428254"/>
    <n v="4.9232191612614299E-3"/>
    <n v="4.9232191612614299E-3"/>
    <n v="0"/>
    <s v="Diciembre"/>
    <s v="SG-N-ACT_02;Secretaria_General;Apoyo_a_la_Gestión_Administrativa"/>
    <s v="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
    <s v="-"/>
    <s v="-"/>
    <s v="-"/>
    <s v="-"/>
    <s v="-"/>
    <s v="-"/>
    <s v="-"/>
    <s v="-"/>
    <s v="-"/>
    <s v="-"/>
    <s v="-"/>
  </r>
  <r>
    <s v="SG-N-ACT_03;Secretaria_General;Apoyo_a_la_Gestión_Administrativa"/>
    <n v="262"/>
    <s v="PES_Definir"/>
    <s v="OE5"/>
    <s v="Fortalecimiento Institucional"/>
    <s v="SI"/>
    <s v="10. Plan de Acción Institucional - PAI"/>
    <s v="PAI"/>
    <s v="PAI_10"/>
    <s v="2. Plan de Acción Institucional - PAI"/>
    <s v="Seguimiento_Solicitudes"/>
    <s v="SG-N-E_02"/>
    <s v="Generar Respuestas a Solicitudes de Información, Ejecutorias y PQRS, allegadas al área."/>
    <s v="SG-N-ACT_03"/>
    <s v="Tramite a las solicitudes de Información allegadas al área"/>
    <x v="9"/>
    <x v="9"/>
    <s v="SG-G_02"/>
    <s v="Apoyo_a_la_Gestión_Administrativa"/>
    <s v="SG-D_02"/>
    <s v="Lider_Notificaciones"/>
    <s v="Apoyo"/>
    <s v="Administrativa"/>
    <s v="Funcionamiento"/>
    <m/>
    <m/>
    <m/>
    <m/>
    <s v="MIPG-P_00"/>
    <s v="MIPG-D_00"/>
    <n v="0"/>
    <n v="0"/>
    <n v="0"/>
    <n v="0"/>
    <n v="0"/>
    <n v="0"/>
    <n v="1"/>
    <s v="No. de Tramites Gestionados / No. de Tramites Ingresados"/>
    <s v="POR_DEFINIR"/>
    <d v="2020-01-01T00:00:00"/>
    <d v="2020-12-31T00:00:00"/>
    <n v="1"/>
    <n v="12"/>
    <n v="12.166666666666666"/>
    <s v="Enero"/>
    <s v="Diciembre"/>
    <s v="IV_Trim"/>
    <n v="5.1948051948051939E-3"/>
    <s v="Planeado"/>
    <n v="899"/>
    <n v="0"/>
    <n v="0"/>
    <n v="0"/>
    <n v="0"/>
    <n v="0"/>
    <n v="0"/>
    <n v="0"/>
    <n v="0"/>
    <n v="0"/>
    <n v="0"/>
    <n v="0"/>
    <n v="899"/>
    <s v="Ejecutado"/>
    <n v="852"/>
    <m/>
    <m/>
    <m/>
    <m/>
    <m/>
    <m/>
    <m/>
    <m/>
    <m/>
    <m/>
    <m/>
    <n v="852"/>
    <n v="0.9477196885428254"/>
    <n v="899"/>
    <n v="0.9477196885428254"/>
    <n v="4.9232191612614299E-3"/>
    <n v="4.9232191612614299E-3"/>
    <n v="0"/>
    <s v="Diciembre"/>
    <s v="SG-N-ACT_03;Secretaria_General;Apoyo_a_la_Gestión_Administrativa"/>
    <s v="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
    <s v="-"/>
    <s v="-"/>
    <s v="-"/>
    <s v="-"/>
    <s v="-"/>
    <s v="-"/>
    <s v="-"/>
    <s v="-"/>
    <s v="-"/>
    <s v="-"/>
    <s v="-"/>
  </r>
  <r>
    <s v="SG-N-ACT_04;Secretaria_General;Apoyo_a_la_Gestión_Administrativa"/>
    <n v="263"/>
    <s v="PES_Definir"/>
    <s v="OE5"/>
    <s v="Fortalecimiento Institucional"/>
    <s v="SI"/>
    <s v="10. Plan de Acción Institucional - PAI"/>
    <s v="PAI"/>
    <s v="PAI_10"/>
    <s v="2. Plan de Acción Institucional - PAI"/>
    <s v="Seguimiento_Solicitudes"/>
    <s v="SG-N-E_02"/>
    <s v="Generar Respuestas a Solicitudes de Información, Ejecutorias y PQRS, allegadas al área."/>
    <s v="SG-N-ACT_04"/>
    <s v="Tramite a las solicitudes del Módulo de Gestión Documental, allegadas al área"/>
    <x v="9"/>
    <x v="9"/>
    <s v="SG-G_02"/>
    <s v="Apoyo_a_la_Gestión_Administrativa"/>
    <s v="SG-D_02"/>
    <s v="Lider_Notificaciones"/>
    <s v="Apoyo"/>
    <s v="Administrativa"/>
    <s v="Funcionamiento"/>
    <m/>
    <m/>
    <m/>
    <m/>
    <s v="MIPG-P_00"/>
    <s v="MIPG-D_00"/>
    <n v="0"/>
    <n v="0"/>
    <n v="0"/>
    <n v="0"/>
    <n v="0"/>
    <n v="0"/>
    <n v="1"/>
    <s v="No. de Tramites Gestionados / No. de Tramites Ingresados"/>
    <s v="POR_DEFINIR"/>
    <d v="2020-01-01T00:00:00"/>
    <d v="2020-12-31T00:00:00"/>
    <n v="1"/>
    <n v="12"/>
    <n v="12.166666666666666"/>
    <s v="Enero"/>
    <s v="Diciembre"/>
    <s v="IV_Trim"/>
    <n v="5.1948051948051939E-3"/>
    <s v="Planeado"/>
    <n v="899"/>
    <n v="0"/>
    <n v="0"/>
    <n v="0"/>
    <n v="0"/>
    <n v="0"/>
    <n v="0"/>
    <n v="0"/>
    <n v="0"/>
    <n v="0"/>
    <n v="0"/>
    <n v="0"/>
    <n v="899"/>
    <s v="Ejecutado"/>
    <n v="852"/>
    <m/>
    <m/>
    <m/>
    <m/>
    <m/>
    <m/>
    <m/>
    <m/>
    <m/>
    <m/>
    <m/>
    <n v="852"/>
    <n v="0.9477196885428254"/>
    <n v="899"/>
    <n v="0.9477196885428254"/>
    <n v="4.9232191612614299E-3"/>
    <n v="4.9232191612614299E-3"/>
    <n v="0"/>
    <s v="Diciembre"/>
    <s v="SG-N-ACT_04;Secretaria_General;Apoyo_a_la_Gestión_Administrativa"/>
    <s v="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
    <s v="-"/>
    <s v="-"/>
    <s v="-"/>
    <s v="-"/>
    <s v="-"/>
    <s v="-"/>
    <s v="-"/>
    <s v="-"/>
    <s v="-"/>
    <s v="-"/>
    <s v="-"/>
  </r>
  <r>
    <s v="SG-N-ACT_05;Secretaria_General;Apoyo_a_la_Gestión_Administrativa"/>
    <n v="264"/>
    <s v="PES_Definir"/>
    <s v="OE5"/>
    <s v="Fortalecimiento Institucional"/>
    <s v="SI"/>
    <s v="10. Plan de Acción Institucional - PAI"/>
    <s v="PAI"/>
    <s v="PAI_10"/>
    <s v="2. Plan de Acción Institucional - PAI"/>
    <s v="Atención"/>
    <s v="SG-N-E_03"/>
    <s v="Base de Datos de Notificaciones"/>
    <s v="SG-N-ACT_05"/>
    <s v="Atención a clientes externos - Realización de notificaciones personales en ventanilla"/>
    <x v="9"/>
    <x v="9"/>
    <s v="SG-G_02"/>
    <s v="Apoyo_a_la_Gestión_Administrativa"/>
    <s v="SG-D_02"/>
    <s v="Lider_Notificaciones"/>
    <s v="Apoyo"/>
    <s v="Administrativa"/>
    <s v="Funcionamiento"/>
    <m/>
    <m/>
    <m/>
    <m/>
    <s v="MIPG-P_00"/>
    <s v="MIPG-D_00"/>
    <n v="0"/>
    <n v="0"/>
    <n v="0"/>
    <n v="0"/>
    <n v="0"/>
    <n v="0"/>
    <n v="1"/>
    <s v="No. de Tramites Gestionados / No. de Tramites Ingresados"/>
    <s v="POR_DEFINIR"/>
    <d v="2020-01-01T00:00:00"/>
    <d v="2020-12-30T00:00:00"/>
    <n v="1"/>
    <n v="12"/>
    <n v="12.133333333333333"/>
    <s v="Enero"/>
    <s v="Diciembre"/>
    <s v="IV_Trim"/>
    <n v="5.1948051948051939E-3"/>
    <s v="Planeado"/>
    <n v="151"/>
    <n v="0"/>
    <n v="0"/>
    <n v="0"/>
    <n v="0"/>
    <n v="0"/>
    <n v="0"/>
    <n v="0"/>
    <n v="0"/>
    <n v="0"/>
    <n v="0"/>
    <n v="0"/>
    <n v="151"/>
    <s v="Ejecutado"/>
    <n v="151"/>
    <m/>
    <m/>
    <m/>
    <m/>
    <m/>
    <m/>
    <m/>
    <m/>
    <m/>
    <m/>
    <m/>
    <n v="151"/>
    <n v="1"/>
    <n v="151"/>
    <n v="1"/>
    <n v="5.1948051948051939E-3"/>
    <n v="5.1948051948051939E-3"/>
    <n v="0"/>
    <n v="0"/>
    <s v="SG-N-ACT_05;Secretaria_General;Apoyo_a_la_Gestión_Administrativa"/>
    <s v=" |202001: Se realizó la notificacion personal por ventanilla de 121 resoluciones y 30 constancias de ejecutoria"/>
    <s v="Se realizó la notificacion personal por ventanilla de 121 resoluciones y 30 constancias de ejecutoria"/>
    <s v="-"/>
    <s v="-"/>
    <s v="-"/>
    <s v="-"/>
    <s v="-"/>
    <s v="-"/>
    <s v="-"/>
    <s v="-"/>
    <s v="-"/>
    <s v="-"/>
    <s v="-"/>
    <s v="-"/>
  </r>
  <r>
    <s v="SG-GD-ACT_01;Secretaria_General;Apoyo_a_la_Gestión_Administrativa"/>
    <n v="265"/>
    <s v="PES_Definir"/>
    <s v="OE5"/>
    <s v="Fortalecimiento Institucional"/>
    <s v="SI"/>
    <s v="10. Plan de Acción Institucional - PAI"/>
    <s v="PAI"/>
    <s v="PAI_10"/>
    <s v="2. Plan de Acción Institucional - PAI"/>
    <s v="Seguimiento_Solicitudes"/>
    <s v="SG-GD-E_01"/>
    <s v="Estadística de gestión y tramites de Correspondencia"/>
    <s v="SG-GD-ACT_01"/>
    <s v="Tramite de Ingreso de Correspondencia."/>
    <x v="9"/>
    <x v="9"/>
    <s v="SG-G_03"/>
    <s v="Apoyo_a_la_Gestión_Administrativa"/>
    <s v="SG-D_03"/>
    <s v="Lider_Gestión_Documental"/>
    <s v="Apoyo"/>
    <s v="Administrativa"/>
    <s v="Funcionamiento"/>
    <m/>
    <m/>
    <m/>
    <m/>
    <s v="MIPG-P_05"/>
    <s v="MIPG-D_05-01"/>
    <n v="0"/>
    <n v="0"/>
    <n v="0"/>
    <n v="0"/>
    <n v="0"/>
    <n v="0"/>
    <n v="1"/>
    <s v="(#Solicitudes atendidas / # solicitudes recibidas) *100%      "/>
    <s v="POR_DEFINIR"/>
    <d v="2020-01-01T00:00:00"/>
    <d v="2020-12-31T00:00:00"/>
    <n v="1"/>
    <n v="12"/>
    <n v="12.166666666666666"/>
    <s v="Enero"/>
    <s v="Diciembre"/>
    <s v="IV_Trim"/>
    <n v="5.1948051948051939E-3"/>
    <s v="Planeado"/>
    <n v="8808"/>
    <n v="0"/>
    <n v="0"/>
    <n v="0"/>
    <n v="0"/>
    <n v="0"/>
    <n v="0"/>
    <n v="0"/>
    <n v="0"/>
    <n v="0"/>
    <n v="0"/>
    <n v="0"/>
    <n v="8808"/>
    <s v="Ejecutado"/>
    <n v="8808"/>
    <m/>
    <m/>
    <m/>
    <m/>
    <m/>
    <m/>
    <m/>
    <m/>
    <m/>
    <m/>
    <m/>
    <n v="8808"/>
    <n v="1"/>
    <n v="8808"/>
    <n v="1"/>
    <n v="5.1948051948051939E-3"/>
    <n v="5.1948051948051939E-3"/>
    <n v="0"/>
    <n v="0"/>
    <s v="SG-GD-ACT_01;Secretaria_General;Apoyo_a_la_Gestión_Administrativa"/>
    <s v=" |202001: Se realizo la radicacion por medio de ventanilla unica de radicacion de 7372 documentos, 1 iuit, 1400 por medio de la pagina web, 28 por call center y 7 por el #767"/>
    <s v="Se realizo la radicacion por medio de ventanilla unica de radicacion de 7372 documentos, 1 iuit, 1400 por medio de la pagina web, 28 por call center y 7 por el #767"/>
    <s v="-"/>
    <s v="-"/>
    <s v="-"/>
    <s v="-"/>
    <s v="-"/>
    <s v="-"/>
    <s v="-"/>
    <s v="-"/>
    <s v="-"/>
    <s v="-"/>
    <s v="-"/>
    <s v="-"/>
  </r>
  <r>
    <s v="SG-GD-ACT_02;Secretaria_General;Apoyo_a_la_Gestión_Administrativa"/>
    <n v="266"/>
    <s v="PES_Definir"/>
    <s v="OE5"/>
    <s v="Fortalecimiento Institucional"/>
    <s v="SI"/>
    <s v="10. Plan de Acción Institucional - PAI"/>
    <s v="PAI"/>
    <s v="PAI_10"/>
    <s v="2. Plan de Acción Institucional - PAI"/>
    <s v="Seguimiento_Solicitudes"/>
    <s v="SG-GD-E_01"/>
    <s v="Estadística de gestión y tramites de Correspondencia"/>
    <s v="SG-GD-ACT_02"/>
    <s v="Tramite Interno de Correspondencia"/>
    <x v="9"/>
    <x v="9"/>
    <s v="SG-G_03"/>
    <s v="Apoyo_a_la_Gestión_Administrativa"/>
    <s v="SG-D_03"/>
    <s v="Lider_Gestión_Documental"/>
    <s v="Apoyo"/>
    <s v="Administrativa"/>
    <s v="Funcionamiento"/>
    <m/>
    <m/>
    <m/>
    <m/>
    <s v="MIPG-P_05"/>
    <s v="MIPG-D_05-01"/>
    <n v="0"/>
    <n v="0"/>
    <n v="0"/>
    <n v="0"/>
    <n v="0"/>
    <n v="0"/>
    <n v="1"/>
    <s v="No. de Tramites Gestionados / No. de Tramites Ingresados"/>
    <s v="POR_DEFINIR"/>
    <d v="2020-01-01T00:00:00"/>
    <d v="2020-12-31T00:00:00"/>
    <n v="1"/>
    <n v="12"/>
    <n v="12.166666666666666"/>
    <s v="Enero"/>
    <s v="Diciembre"/>
    <s v="IV_Trim"/>
    <n v="5.1948051948051939E-3"/>
    <s v="Planeado"/>
    <n v="1428"/>
    <n v="0"/>
    <n v="0"/>
    <n v="0"/>
    <n v="0"/>
    <n v="0"/>
    <n v="0"/>
    <n v="0"/>
    <n v="0"/>
    <n v="0"/>
    <n v="0"/>
    <n v="0"/>
    <n v="1428"/>
    <s v="Ejecutado"/>
    <n v="1428"/>
    <m/>
    <m/>
    <m/>
    <m/>
    <m/>
    <m/>
    <m/>
    <m/>
    <m/>
    <m/>
    <m/>
    <n v="1428"/>
    <n v="1"/>
    <n v="1428"/>
    <n v="1"/>
    <n v="5.1948051948051939E-3"/>
    <n v="5.1948051948051939E-3"/>
    <n v="0"/>
    <n v="0"/>
    <s v="SG-GD-ACT_02;Secretaria_General;Apoyo_a_la_Gestión_Administrativa"/>
    <s v=" |202001: Se realiza la radicacion de 1428 memorandos"/>
    <s v="Se realiza la radicacion de 1428 memorandos"/>
    <s v="-"/>
    <s v="-"/>
    <s v="-"/>
    <s v="-"/>
    <s v="-"/>
    <s v="-"/>
    <s v="-"/>
    <s v="-"/>
    <s v="-"/>
    <s v="-"/>
    <s v="-"/>
    <s v="-"/>
  </r>
  <r>
    <s v="SG-GD-ACT_03;Secretaria_General;Apoyo_a_la_Gestión_Administrativa"/>
    <n v="267"/>
    <s v="PES_Definir"/>
    <s v="OE5"/>
    <s v="Fortalecimiento Institucional"/>
    <s v="SI"/>
    <s v="10. Plan de Acción Institucional - PAI"/>
    <s v="PAI"/>
    <s v="PAI_10"/>
    <s v="2. Plan de Acción Institucional - PAI"/>
    <s v="Seguimiento_Solicitudes"/>
    <s v="SG-GD-E_01"/>
    <s v="Estadística de gestión y tramites de Correspondencia"/>
    <s v="SG-GD-ACT_03"/>
    <s v="Tramite de Egreso de Correspondencia."/>
    <x v="9"/>
    <x v="9"/>
    <s v="SG-G_03"/>
    <s v="Apoyo_a_la_Gestión_Administrativa"/>
    <s v="SG-D_03"/>
    <s v="Lider_Gestión_Documental"/>
    <s v="Apoyo"/>
    <s v="Administrativa"/>
    <s v="Funcionamiento"/>
    <m/>
    <m/>
    <m/>
    <m/>
    <s v="MIPG-P_05"/>
    <s v="MIPG-D_05-01"/>
    <n v="0"/>
    <n v="0"/>
    <n v="0"/>
    <n v="0"/>
    <n v="0"/>
    <n v="0"/>
    <n v="1"/>
    <s v="No. de Tramites Gestionados / No. de Tramites Ingresados"/>
    <s v="POR_DEFINIR"/>
    <d v="2020-01-01T00:00:00"/>
    <d v="2020-12-31T00:00:00"/>
    <n v="1"/>
    <n v="12"/>
    <n v="12.166666666666666"/>
    <s v="Enero"/>
    <s v="Diciembre"/>
    <s v="IV_Trim"/>
    <n v="5.1948051948051939E-3"/>
    <s v="Planeado"/>
    <n v="6328"/>
    <n v="0"/>
    <n v="0"/>
    <n v="0"/>
    <n v="0"/>
    <n v="0"/>
    <n v="0"/>
    <n v="0"/>
    <n v="0"/>
    <n v="0"/>
    <n v="0"/>
    <n v="0"/>
    <n v="6328"/>
    <s v="Ejecutado"/>
    <n v="6328"/>
    <m/>
    <m/>
    <m/>
    <m/>
    <m/>
    <m/>
    <m/>
    <m/>
    <m/>
    <m/>
    <m/>
    <n v="6328"/>
    <n v="1"/>
    <n v="6328"/>
    <n v="1"/>
    <n v="5.1948051948051939E-3"/>
    <n v="5.1948051948051939E-3"/>
    <n v="0"/>
    <n v="0"/>
    <s v="SG-GD-ACT_03;Secretaria_General;Apoyo_a_la_Gestión_Administrativa"/>
    <s v=" |202001: Se envian 4099 radicados por medio fisico, correo electronico 1449 y se realizan 780 devoluciones"/>
    <s v="Se envian 4099 radicados por medio fisico, correo electronico 1449 y se realizan 780 devoluciones"/>
    <s v="-"/>
    <s v="-"/>
    <s v="-"/>
    <s v="-"/>
    <s v="-"/>
    <s v="-"/>
    <s v="-"/>
    <s v="-"/>
    <s v="-"/>
    <s v="-"/>
    <s v="-"/>
    <s v="-"/>
  </r>
  <r>
    <s v="SG-GD-ACT_04;Secretaria_General;Apoyo_a_la_Gestión_Administrativa"/>
    <n v="268"/>
    <s v="PES_Definir"/>
    <s v="OE5"/>
    <s v="Fortalecimiento Institucional"/>
    <s v="SI"/>
    <s v="10. Plan de Acción Institucional - PAI"/>
    <s v="PAI"/>
    <s v="PAI_10"/>
    <s v="16. Plan de Conservación Documental y Preservación Digital (Gestión Documental)"/>
    <s v="2. Gestión Documental"/>
    <s v="SG-GD-E_02"/>
    <s v="Implementación del Sistema Integrado de Conservación Documental - SIC y Preservación Digital"/>
    <s v="SG-GD-ACT_04"/>
    <s v="Ejecutar y hacer seguimiento a la Publicación e Implementación del Sistema Integrado de Conservación Documental - SIC y Preservación Digital"/>
    <x v="9"/>
    <x v="9"/>
    <s v="SG-G_03"/>
    <s v="Apoyo_a_la_Gestión_Administrativa"/>
    <s v="SG-D_03"/>
    <s v="Lider_Gestión_Documental"/>
    <s v="Apoyo"/>
    <s v="Administrativa"/>
    <s v="Funcionamiento"/>
    <m/>
    <m/>
    <m/>
    <m/>
    <s v="MIPG-P_05"/>
    <s v="MIPG-D_05-01"/>
    <n v="0"/>
    <n v="0"/>
    <n v="0"/>
    <n v="0"/>
    <n v="0"/>
    <n v="0"/>
    <n v="1"/>
    <s v="100% Implementación del SIC"/>
    <s v="POR_DEFINIR"/>
    <d v="2020-01-01T00:00:00"/>
    <d v="2020-09-30T00:00:00"/>
    <n v="1"/>
    <n v="9"/>
    <n v="9.1"/>
    <s v="Enero"/>
    <s v="Septiembre"/>
    <s v="III_Trim"/>
    <n v="5.1948051948051939E-3"/>
    <s v="Planeado"/>
    <n v="0"/>
    <n v="0"/>
    <n v="0.1"/>
    <n v="0"/>
    <n v="0"/>
    <n v="0.4"/>
    <n v="0"/>
    <n v="0"/>
    <n v="0.3"/>
    <n v="0"/>
    <n v="0.2"/>
    <n v="0"/>
    <n v="1"/>
    <s v="Ejecutado"/>
    <n v="0"/>
    <m/>
    <m/>
    <m/>
    <m/>
    <m/>
    <m/>
    <m/>
    <m/>
    <m/>
    <m/>
    <m/>
    <n v="0"/>
    <n v="0"/>
    <n v="0"/>
    <n v="0"/>
    <n v="0"/>
    <n v="0"/>
    <n v="0"/>
    <s v="Septiembre"/>
    <s v="SG-GD-ACT_04;Secretaria_General;Apoyo_a_la_Gestión_Administrativa"/>
    <s v=" |202001: No hay actividad desarrollada"/>
    <s v="No hay actividad desarrollada"/>
    <s v="-"/>
    <s v="-"/>
    <s v="-"/>
    <s v="-"/>
    <s v="-"/>
    <s v="-"/>
    <s v="-"/>
    <s v="-"/>
    <s v="-"/>
    <s v="-"/>
    <s v="-"/>
    <s v="-"/>
  </r>
  <r>
    <s v="SG-GD-ACT_05;Secretaria_General;Apoyo_a_la_Gestión_Administrativa"/>
    <n v="269"/>
    <s v="PES_Definir"/>
    <s v="OE5"/>
    <s v="Fortalecimiento Institucional"/>
    <s v="SI"/>
    <s v="10. Plan de Acción Institucional - PAI"/>
    <s v="PAI"/>
    <s v="PINAR_14"/>
    <s v="3. Plan Institucional de Archivos de la Entidad -PINAR (Gestión Documental)"/>
    <s v="2. Gestión Documental"/>
    <s v="SG-GD-E_03"/>
    <s v="Implementación del Plan Institucional de Archivo - PINAR y generar publicación"/>
    <s v="SG-GD-ACT_05"/>
    <s v="Ejecutar y hacer seguimiento a la Implementación del Plan Institucional de Archivos - PINAR."/>
    <x v="9"/>
    <x v="9"/>
    <s v="SG-G_03"/>
    <s v="Apoyo_a_la_Gestión_Administrativa"/>
    <s v="SG-D_03"/>
    <s v="Lider_Gestión_Documental"/>
    <s v="Apoyo"/>
    <s v="Administrativa"/>
    <s v="Funcionamiento"/>
    <m/>
    <m/>
    <m/>
    <m/>
    <s v="MIPG-P_05"/>
    <s v="MIPG-D_05-01"/>
    <n v="0"/>
    <n v="0"/>
    <n v="0"/>
    <n v="0"/>
    <n v="0"/>
    <n v="0"/>
    <n v="1"/>
    <s v="100% Implementación del SIC"/>
    <s v="POR_DEFINIR"/>
    <d v="2020-01-01T00:00:00"/>
    <d v="2020-06-30T00:00:00"/>
    <n v="1"/>
    <n v="6"/>
    <n v="6.0333333333333332"/>
    <s v="Enero"/>
    <s v="Junio"/>
    <s v="II_Trim"/>
    <n v="5.1948051948051939E-3"/>
    <s v="Planeado"/>
    <n v="0"/>
    <n v="0"/>
    <n v="0.2"/>
    <n v="0"/>
    <n v="0"/>
    <n v="0.3"/>
    <n v="0"/>
    <n v="0"/>
    <n v="0.3"/>
    <n v="0"/>
    <n v="0.2"/>
    <n v="0"/>
    <n v="1"/>
    <s v="Ejecutado"/>
    <n v="0"/>
    <m/>
    <m/>
    <m/>
    <m/>
    <m/>
    <m/>
    <m/>
    <m/>
    <m/>
    <m/>
    <m/>
    <n v="0"/>
    <n v="0"/>
    <n v="0"/>
    <n v="0"/>
    <n v="0"/>
    <n v="0"/>
    <n v="0"/>
    <s v="Junio"/>
    <s v="SG-GD-ACT_05;Secretaria_General;Apoyo_a_la_Gestión_Administrativa"/>
    <s v=" |202001: Se realiza la publicacion del Pinar en la pagina web "/>
    <s v="Se realiza la publicacion del Pinar en la pagina web "/>
    <s v="-"/>
    <s v="-"/>
    <s v="-"/>
    <s v="-"/>
    <s v="-"/>
    <s v="-"/>
    <s v="-"/>
    <s v="-"/>
    <s v="-"/>
    <s v="-"/>
    <s v="-"/>
    <s v="-"/>
  </r>
  <r>
    <s v="SG-AC-ACT_01;Secretaria_General;Grupo_de_Atención_al_Ciudadano"/>
    <n v="270"/>
    <s v="PES_Definir"/>
    <s v="OE5"/>
    <s v="Fortalecimiento Institucional"/>
    <s v="SI"/>
    <s v="10. Plan de Acción Institucional - PAI"/>
    <s v="PAI"/>
    <s v="PAI_10"/>
    <s v="2. Plan de Acción Institucional - PAI"/>
    <s v="Atención"/>
    <s v="SG-AC-E_01"/>
    <s v="Implementar Mecanismos para Mejorar la Atención al Ciudadano."/>
    <s v="SG-AC-ACT_01"/>
    <s v="Implementar Protocolo de Atención al Ciudadano."/>
    <x v="9"/>
    <x v="9"/>
    <s v="SG-G_08"/>
    <s v="Grupo_de_Atención_al_Ciudadano"/>
    <s v="SG-D_08"/>
    <s v="Coordinación_Atención_al_Ciudadano"/>
    <s v="Apoyo"/>
    <s v="Administrativa"/>
    <s v="Funcionamiento"/>
    <m/>
    <m/>
    <m/>
    <m/>
    <s v="MIPG-P_03"/>
    <s v="MIPG-D-03-06"/>
    <n v="0"/>
    <n v="0"/>
    <n v="0"/>
    <n v="0"/>
    <n v="0"/>
    <n v="0"/>
    <n v="1"/>
    <s v="Metros de Archivo Digitalizado / Metros Archivo Inventariado"/>
    <s v="POR_DEFINIR"/>
    <d v="2020-09-01T00:00:00"/>
    <d v="2020-11-30T00:00:00"/>
    <n v="9"/>
    <n v="11"/>
    <n v="3"/>
    <s v="Septiembre"/>
    <s v="Noviembre"/>
    <s v="IV_Trim"/>
    <n v="5.1948051948051939E-3"/>
    <s v="Planeado"/>
    <n v="0"/>
    <n v="0"/>
    <n v="0.25"/>
    <n v="0"/>
    <n v="0"/>
    <n v="0.25"/>
    <n v="0"/>
    <n v="0"/>
    <n v="0.25"/>
    <n v="0"/>
    <n v="0.25"/>
    <n v="0"/>
    <n v="1"/>
    <s v="Ejecutado"/>
    <n v="0"/>
    <m/>
    <m/>
    <m/>
    <m/>
    <m/>
    <m/>
    <m/>
    <m/>
    <m/>
    <m/>
    <m/>
    <n v="0"/>
    <n v="0"/>
    <n v="0"/>
    <n v="0"/>
    <n v="0"/>
    <n v="0"/>
    <n v="0"/>
    <s v="Noviembre"/>
    <s v="SG-AC-ACT_01;Secretaria_General;Grupo_de_Atención_al_Ciudadano"/>
    <s v=" |202001: DEBE REPORTARSE EN MARZO"/>
    <s v="DEBE REPORTARSE EN MARZO"/>
    <s v="-"/>
    <s v="-"/>
    <s v="-"/>
    <s v="-"/>
    <s v="-"/>
    <s v="-"/>
    <s v="-"/>
    <s v="-"/>
    <s v="-"/>
    <s v="-"/>
    <s v="-"/>
    <s v="-"/>
  </r>
  <r>
    <s v="SG-AC-ACT_02;Secretaria_General;Grupo_de_Atención_al_Ciudadano"/>
    <n v="271"/>
    <s v="PES_Definir"/>
    <s v="OE5"/>
    <s v="Fortalecimiento Institucional"/>
    <s v="SI"/>
    <s v="10. Plan de Acción Institucional - PAI"/>
    <s v="PAI"/>
    <s v="PAI_10"/>
    <s v="2. Plan de Acción Institucional - PAI"/>
    <s v="Atención"/>
    <s v="SG-AC-E_01"/>
    <s v="Implementar Mecanismos para Mejorar la Atención al Ciudadano."/>
    <s v="SG-AC-ACT_02"/>
    <s v="Elaborar y presentar para Aprobación Política de Atención al Ciudadano."/>
    <x v="9"/>
    <x v="9"/>
    <s v="SG-G_08"/>
    <s v="Grupo_de_Atención_al_Ciudadano"/>
    <s v="SG-D_08"/>
    <s v="Coordinación_Atención_al_Ciudadano"/>
    <s v="Apoyo"/>
    <s v="Administrativa"/>
    <s v="Funcionamiento"/>
    <m/>
    <m/>
    <m/>
    <m/>
    <s v="MIPG-P_03"/>
    <s v="MIPG-D-03-06"/>
    <n v="0"/>
    <n v="0"/>
    <n v="0"/>
    <n v="0"/>
    <n v="0"/>
    <n v="0"/>
    <n v="1"/>
    <s v="Documento de Atención al Ciudadano homologado"/>
    <s v="POR_DEFINIR"/>
    <d v="2020-09-01T00:00:00"/>
    <d v="2020-11-30T00:00:00"/>
    <n v="9"/>
    <n v="11"/>
    <n v="3"/>
    <s v="Septiembre"/>
    <s v="Noviembre"/>
    <s v="IV_Trim"/>
    <n v="5.1948051948051939E-3"/>
    <s v="Planeado"/>
    <n v="0"/>
    <n v="0"/>
    <n v="0"/>
    <n v="0"/>
    <n v="0"/>
    <n v="0.5"/>
    <n v="0"/>
    <n v="0"/>
    <n v="0"/>
    <n v="0"/>
    <n v="0.5"/>
    <n v="0"/>
    <n v="1"/>
    <s v="Ejecutado"/>
    <n v="0"/>
    <m/>
    <m/>
    <m/>
    <m/>
    <m/>
    <m/>
    <m/>
    <m/>
    <m/>
    <m/>
    <m/>
    <n v="0"/>
    <n v="0"/>
    <n v="0"/>
    <n v="0"/>
    <n v="0"/>
    <n v="0"/>
    <n v="0"/>
    <s v="Noviembre"/>
    <s v="SG-AC-ACT_02;Secretaria_General;Grupo_de_Atención_al_Ciudadano"/>
    <s v=" |202001: EL PRIMER REPORTE DEBE SER EN JUNIO"/>
    <s v="EL PRIMER REPORTE DEBE SER EN JUNIO"/>
    <s v="-"/>
    <s v="-"/>
    <s v="-"/>
    <s v="-"/>
    <s v="-"/>
    <s v="-"/>
    <s v="-"/>
    <s v="-"/>
    <s v="-"/>
    <s v="-"/>
    <s v="-"/>
    <s v="-"/>
  </r>
  <r>
    <s v="SG-AC-ACT_03;Secretaria_General;Grupo_de_Atención_al_Ciudadano"/>
    <n v="272"/>
    <s v="PES_Definir"/>
    <s v="OE5"/>
    <s v="Fortalecimiento Institucional"/>
    <s v="SI"/>
    <s v="10. Plan de Acción Institucional - PAI"/>
    <s v="PAI"/>
    <s v="PAI_10"/>
    <s v="2. Plan de Acción Institucional - PAI"/>
    <s v="Atención"/>
    <s v="SG-AC-E_02"/>
    <s v="Gestión de Atención al Ciudadano."/>
    <s v="SG-AC-ACT_03"/>
    <s v="Seguimiento Gestión Call Center"/>
    <x v="9"/>
    <x v="9"/>
    <s v="SG-G_08"/>
    <s v="Grupo_de_Atención_al_Ciudadano"/>
    <s v="SG-D_08"/>
    <s v="Coordinación_Atención_al_Ciudadano"/>
    <s v="Apoyo"/>
    <s v="Administrativa"/>
    <s v="Funcionamiento"/>
    <m/>
    <m/>
    <m/>
    <m/>
    <s v="MIPG-P_03"/>
    <s v="MIPG-D-03-06"/>
    <n v="0"/>
    <n v="0"/>
    <n v="0"/>
    <n v="0"/>
    <n v="0"/>
    <n v="0"/>
    <n v="1"/>
    <s v="No. De Solicitudes Gestionadas / No. de Solicitudes Ingresadas"/>
    <s v="POR_DEFINIR"/>
    <d v="2020-09-01T00:00:00"/>
    <d v="2020-11-30T00:00:00"/>
    <n v="9"/>
    <n v="11"/>
    <n v="3"/>
    <s v="Septiembre"/>
    <s v="Noviembre"/>
    <s v="IV_Trim"/>
    <n v="5.1948051948051939E-3"/>
    <s v="Planeado"/>
    <n v="1"/>
    <n v="1"/>
    <n v="1"/>
    <n v="1"/>
    <n v="1"/>
    <n v="1"/>
    <n v="1"/>
    <n v="1"/>
    <n v="1"/>
    <n v="1"/>
    <n v="1"/>
    <n v="1"/>
    <n v="12"/>
    <s v="Ejecutado"/>
    <n v="1"/>
    <m/>
    <m/>
    <m/>
    <m/>
    <m/>
    <m/>
    <m/>
    <m/>
    <m/>
    <m/>
    <m/>
    <n v="1"/>
    <n v="8.3333333333333329E-2"/>
    <n v="1"/>
    <n v="1"/>
    <n v="4.3290043290043279E-4"/>
    <n v="5.1948051948051939E-3"/>
    <n v="0"/>
    <s v="Noviembre"/>
    <s v="SG-AC-ACT_03;Secretaria_General;Grupo_de_Atención_al_Ciudadano"/>
    <s v=" |202001: SE ADJUNTA EN LAS EVIDENCIAS LOS INFORMES DE LAS LINEAS: 018000915615 Y DEL #767 OPCIÓN 3"/>
    <s v="SE ADJUNTA EN LAS EVIDENCIAS LOS INFORMES DE LAS LINEAS: 018000915615 Y DEL #767 OPCIÓN 3"/>
    <s v="-"/>
    <s v="-"/>
    <s v="-"/>
    <s v="-"/>
    <s v="-"/>
    <s v="-"/>
    <s v="-"/>
    <s v="-"/>
    <s v="-"/>
    <s v="-"/>
    <s v="-"/>
    <s v="-"/>
  </r>
  <r>
    <s v="SG-AC-ACT_04;Secretaria_General;Grupo_de_Atención_al_Ciudadano"/>
    <n v="273"/>
    <s v="PES_Definir"/>
    <s v="OE5"/>
    <s v="Fortalecimiento Institucional"/>
    <s v="SI"/>
    <s v="10. Plan de Acción Institucional - PAI"/>
    <s v="PAI"/>
    <s v="PAI_10"/>
    <s v="2. Plan de Acción Institucional - PAI"/>
    <s v="Atención"/>
    <s v="SG-AC-E_02"/>
    <s v="Gestión de Atención al Ciudadano."/>
    <s v="SG-AC-ACT_04"/>
    <s v="Seguimiento Gestión de la Atención al Ciudadano"/>
    <x v="9"/>
    <x v="9"/>
    <s v="SG-G_08"/>
    <s v="Grupo_de_Atención_al_Ciudadano"/>
    <s v="SG-D_08"/>
    <s v="Coordinación_Atención_al_Ciudadano"/>
    <s v="Apoyo"/>
    <s v="Administrativa"/>
    <s v="Funcionamiento"/>
    <m/>
    <m/>
    <m/>
    <m/>
    <s v="MIPG-P_03"/>
    <s v="MIPG-D-03-06"/>
    <n v="0"/>
    <n v="0"/>
    <n v="0"/>
    <n v="0"/>
    <n v="0"/>
    <n v="0"/>
    <n v="1"/>
    <s v="No. De Solicitudes Gestionadas / No. de Solicitudes Ingresadas"/>
    <s v="POR_DEFINIR"/>
    <d v="2020-09-01T00:00:00"/>
    <d v="2020-11-30T00:00:00"/>
    <n v="9"/>
    <n v="11"/>
    <n v="3"/>
    <s v="Septiembre"/>
    <s v="Noviembre"/>
    <s v="IV_Trim"/>
    <n v="5.1948051948051939E-3"/>
    <s v="Planeado"/>
    <n v="1"/>
    <n v="1"/>
    <n v="1"/>
    <n v="1"/>
    <n v="1"/>
    <n v="1"/>
    <n v="1"/>
    <n v="1"/>
    <n v="1"/>
    <n v="1"/>
    <n v="1"/>
    <n v="1"/>
    <n v="12"/>
    <s v="Ejecutado"/>
    <n v="1"/>
    <m/>
    <m/>
    <m/>
    <m/>
    <m/>
    <m/>
    <m/>
    <m/>
    <m/>
    <m/>
    <m/>
    <n v="1"/>
    <n v="8.3333333333333329E-2"/>
    <n v="1"/>
    <n v="1"/>
    <n v="4.3290043290043279E-4"/>
    <n v="5.1948051948051939E-3"/>
    <n v="0"/>
    <s v="Noviembre"/>
    <s v="SG-AC-ACT_04;Secretaria_General;Grupo_de_Atención_al_Ciudadano"/>
    <s v=" |202001: INFORME DE GESTIÓN RAD. 20201000001203"/>
    <s v="INFORME DE GESTIÓN RAD. 20201000001203"/>
    <s v="-"/>
    <s v="-"/>
    <s v="-"/>
    <s v="-"/>
    <s v="-"/>
    <s v="-"/>
    <s v="-"/>
    <s v="-"/>
    <s v="-"/>
    <s v="-"/>
    <s v="-"/>
    <s v="-"/>
  </r>
  <r>
    <s v="SG-AC-ACT_05;Secretaria_General;Grupo_de_Atención_al_Ciudadano"/>
    <n v="274"/>
    <s v="PES_Definir"/>
    <s v="OE5"/>
    <s v="Fortalecimiento Institucional"/>
    <s v="SI"/>
    <s v="10. Plan de Acción Institucional - PAI"/>
    <s v="PAI"/>
    <s v="PAI_10"/>
    <s v="2. Plan de Acción Institucional - PAI"/>
    <s v="Atención"/>
    <s v="SG-AC-E_02"/>
    <s v="Gestión de Atención al Ciudadano."/>
    <s v="SG-AC-ACT_05"/>
    <s v="Seguimiento al Alcance de las Campañas de Promoción y Capacitación  y Divulgación."/>
    <x v="9"/>
    <x v="9"/>
    <s v="SG-G_08"/>
    <s v="Grupo_de_Atención_al_Ciudadano"/>
    <s v="SG-D_08"/>
    <s v="Coordinación_Atención_al_Ciudadano"/>
    <s v="Apoyo"/>
    <s v="Administrativa"/>
    <s v="Funcionamiento"/>
    <m/>
    <m/>
    <m/>
    <m/>
    <s v="MIPG-P_03"/>
    <s v="MIPG-D-03-06"/>
    <n v="0"/>
    <n v="0"/>
    <n v="0"/>
    <n v="0"/>
    <n v="0"/>
    <n v="0"/>
    <n v="1"/>
    <s v="No. De Solicitudes Gestionadas / No. de Solicitudes Ingresadas"/>
    <s v="POR_DEFINIR"/>
    <d v="2020-09-01T00:00:00"/>
    <d v="2020-11-30T00:00:00"/>
    <n v="9"/>
    <n v="11"/>
    <n v="3"/>
    <s v="Septiembre"/>
    <s v="Noviembre"/>
    <s v="IV_Trim"/>
    <n v="5.1948051948051939E-3"/>
    <s v="Planeado"/>
    <n v="0"/>
    <n v="1"/>
    <n v="1"/>
    <n v="1"/>
    <n v="1"/>
    <n v="1"/>
    <n v="1"/>
    <n v="1"/>
    <n v="1"/>
    <n v="1"/>
    <n v="1"/>
    <n v="1"/>
    <n v="11"/>
    <s v="Ejecutado"/>
    <n v="0"/>
    <m/>
    <m/>
    <m/>
    <m/>
    <m/>
    <m/>
    <m/>
    <m/>
    <m/>
    <m/>
    <m/>
    <n v="0"/>
    <n v="0"/>
    <n v="0"/>
    <n v="0"/>
    <n v="0"/>
    <n v="0"/>
    <n v="0"/>
    <s v="Noviembre"/>
    <s v="SG-AC-ACT_05;Secretaria_General;Grupo_de_Atención_al_Ciudadano"/>
    <s v=" |202001: N.A."/>
    <s v="N.A."/>
    <s v="-"/>
    <s v="-"/>
    <s v="-"/>
    <s v="-"/>
    <s v="-"/>
    <s v="-"/>
    <s v="-"/>
    <s v="-"/>
    <s v="-"/>
    <s v="-"/>
    <s v="-"/>
    <s v="-"/>
  </r>
  <r>
    <s v="SG-CID-ACT_01;Secretaria_General;Grupo_Control_Interno_Disciplinario"/>
    <n v="275"/>
    <s v="PES_Definir"/>
    <s v="OE5"/>
    <s v="Fortalecimiento Institucional"/>
    <s v="SI"/>
    <s v="10. Plan de Acción Institucional - PAI"/>
    <s v="PAI"/>
    <s v="PAI_10"/>
    <s v="2. Plan de Acción Institucional - PAI"/>
    <s v="Gestión"/>
    <s v="SG-CID-E_01"/>
    <s v="Gestión Para la Prevención de faltas disciplinarias"/>
    <s v="SG-CID-ACT_01"/>
    <s v="Adelantar actividades orientadas a la prevención de faltas disciplinarias y capacitación a los servidores públicos en cuanto a sus derechos, deberes, obligaciones y prohibiciones contenidas en las normas."/>
    <x v="9"/>
    <x v="9"/>
    <s v="SG-G_05"/>
    <s v="Grupo_Control_Interno_Disciplinario"/>
    <s v="SG-D_05"/>
    <s v="Coordinación_Grupo_Control_Interno_Disciplinario"/>
    <s v="Apoyo"/>
    <s v="Administrativa"/>
    <s v="Funcionamiento"/>
    <m/>
    <m/>
    <m/>
    <m/>
    <s v="MIPG-P_00"/>
    <s v="MIPG-D_00"/>
    <n v="0"/>
    <n v="0"/>
    <n v="0"/>
    <n v="0"/>
    <n v="0"/>
    <n v="0"/>
    <n v="6"/>
    <s v="No. actividades ejecutadas / No. actividades programadas"/>
    <s v="POR_DEFINIR"/>
    <d v="2020-03-01T00:00:00"/>
    <d v="2020-12-30T00:00:00"/>
    <n v="3"/>
    <n v="12"/>
    <n v="10.133333333333333"/>
    <s v="Marzo"/>
    <s v="Diciembre"/>
    <s v="IV_Trim"/>
    <n v="5.1948051948051939E-3"/>
    <s v="Planeado"/>
    <n v="0"/>
    <n v="1"/>
    <n v="0"/>
    <n v="1"/>
    <n v="0"/>
    <n v="1"/>
    <n v="0"/>
    <n v="1"/>
    <n v="0"/>
    <n v="1"/>
    <n v="0"/>
    <n v="1"/>
    <n v="6"/>
    <s v="Ejecutado"/>
    <n v="0"/>
    <m/>
    <m/>
    <m/>
    <m/>
    <m/>
    <m/>
    <m/>
    <m/>
    <m/>
    <m/>
    <m/>
    <n v="0"/>
    <n v="0"/>
    <n v="0"/>
    <n v="0"/>
    <n v="0"/>
    <n v="0"/>
    <n v="0"/>
    <s v="Diciembre"/>
    <s v="SG-CID-ACT_01;Secretaria_General;Grupo_Control_Interno_Disciplinario"/>
    <s v=" |202001: No se programaron para el mes de enero actividades orientadas a la prevención de faltas disciplinarias"/>
    <s v="No se programaron para el mes de enero actividades orientadas a la prevención de faltas disciplinarias"/>
    <s v="-"/>
    <s v="-"/>
    <s v="-"/>
    <s v="-"/>
    <s v="-"/>
    <s v="-"/>
    <s v="-"/>
    <s v="-"/>
    <s v="-"/>
    <s v="-"/>
    <s v="-"/>
    <s v="-"/>
  </r>
  <r>
    <s v="SG-CID-ACT_02;Secretaria_General;Grupo_Control_Interno_Disciplinario"/>
    <n v="276"/>
    <s v="PES_Definir"/>
    <s v="OE5"/>
    <s v="Fortalecimiento Institucional"/>
    <s v="SI"/>
    <s v="10. Plan de Acción Institucional - PAI"/>
    <s v="PAI"/>
    <s v="PAI_10"/>
    <s v="2. Plan de Acción Institucional - PAI"/>
    <s v="Investigaciones"/>
    <s v="SG-CID-E_02"/>
    <s v="Resolver Actuaciones Disciplinarias"/>
    <s v="SG-CID-ACT_02"/>
    <s v="Indagación Preliminar"/>
    <x v="9"/>
    <x v="9"/>
    <s v="SG-G_05"/>
    <s v="Grupo_Control_Interno_Disciplinario"/>
    <s v="SG-D_05"/>
    <s v="Coordinación_Grupo_Control_Interno_Disciplinario"/>
    <s v="Apoyo"/>
    <s v="Administrativa"/>
    <s v="Funcionamiento"/>
    <m/>
    <m/>
    <m/>
    <m/>
    <s v="MIPG-P_00"/>
    <s v="MIPG-D_00"/>
    <n v="0"/>
    <n v="0"/>
    <n v="0"/>
    <n v="0"/>
    <n v="0"/>
    <n v="0"/>
    <n v="1"/>
    <s v="No. De Solicitudes Gestionadas / No. de Solicitudes Ingresadas"/>
    <s v="POR_DEFINIR"/>
    <d v="2020-03-01T00:00:00"/>
    <d v="2020-12-30T00:00:00"/>
    <n v="3"/>
    <n v="12"/>
    <n v="10.133333333333333"/>
    <s v="Marzo"/>
    <s v="Diciembre"/>
    <s v="IV_Trim"/>
    <n v="5.1948051948051939E-3"/>
    <s v="Planeado"/>
    <n v="8"/>
    <n v="0"/>
    <n v="0"/>
    <n v="0"/>
    <n v="0"/>
    <n v="0"/>
    <n v="0"/>
    <n v="0"/>
    <n v="0"/>
    <n v="0"/>
    <n v="0"/>
    <n v="0"/>
    <n v="8"/>
    <s v="Ejecutado"/>
    <n v="8"/>
    <m/>
    <m/>
    <m/>
    <m/>
    <m/>
    <m/>
    <m/>
    <m/>
    <m/>
    <m/>
    <m/>
    <n v="8"/>
    <n v="1"/>
    <n v="8"/>
    <n v="1"/>
    <n v="5.1948051948051939E-3"/>
    <n v="5.1948051948051939E-3"/>
    <n v="0"/>
    <n v="0"/>
    <s v="SG-CID-ACT_02;Secretaria_General;Grupo_Control_Interno_Disciplinario"/>
    <s v=" |202001: PARA EL MES DE ENERO SE REALIZARON 6 APERTURAS DE INDAGACIÓN PRELIMINAR, 1 INHIBITORIO Y 1 TRASLADO POR EL ARTÍCULO 51 DE LA LEY 734 DE 2002 "/>
    <s v="PARA EL MES DE ENERO SE REALIZARON 6 APERTURAS DE INDAGACIÓN PRELIMINAR, 1 INHIBITORIO Y 1 TRASLADO POR EL ARTÍCULO 51 DE LA LEY 734 DE 2002 "/>
    <s v="-"/>
    <s v="-"/>
    <s v="-"/>
    <s v="-"/>
    <s v="-"/>
    <s v="-"/>
    <s v="-"/>
    <s v="-"/>
    <s v="-"/>
    <s v="-"/>
    <s v="-"/>
    <s v="-"/>
  </r>
  <r>
    <s v="SG-TH-ACT_01;Secretaria_General;Grupo_Talento_Humano"/>
    <n v="277"/>
    <s v="PES_Definir"/>
    <s v="OE5"/>
    <s v="Fortalecimiento Institucional"/>
    <s v="SI"/>
    <s v="10. Fortalecimiento Intitucional"/>
    <s v="PEI"/>
    <s v="PEI_02"/>
    <s v=" 1. Plan Estratégico Institucional - PEI"/>
    <s v="PEI_10 - Fortalecimiento Institucional"/>
    <s v="SG-TH-E_01"/>
    <s v="Gestión del Conocimiento."/>
    <s v="SG-TH-ACT_01"/>
    <s v="Realizar y Ejecutar el Plan de Acción del Manual de Gestión del conocimiento para la ST"/>
    <x v="9"/>
    <x v="9"/>
    <s v="SG-G_06"/>
    <s v="Grupo_Talento_Humano"/>
    <s v="SG-D_06"/>
    <s v="Coordinación_Grupo_Talento_Humano"/>
    <s v="Apoyo"/>
    <s v="Administrativa"/>
    <s v="Funcionamiento"/>
    <m/>
    <m/>
    <m/>
    <m/>
    <s v="MIPG-P_01"/>
    <s v="MIPG-D_01-01"/>
    <n v="0"/>
    <n v="0"/>
    <n v="0"/>
    <n v="0"/>
    <n v="0"/>
    <n v="0"/>
    <n v="1"/>
    <s v="% Avance Plan de Acción de Gestión de Conocimiento"/>
    <s v="POR_DEFINIR"/>
    <d v="2020-08-01T00:00:00"/>
    <d v="2020-11-30T00:00:00"/>
    <n v="8"/>
    <n v="11"/>
    <n v="4.0333333333333332"/>
    <s v="Agosto"/>
    <s v="Noviembre"/>
    <s v="IV_Trim"/>
    <n v="0.02"/>
    <s v="Planeado"/>
    <n v="0"/>
    <n v="0.1"/>
    <n v="0.09"/>
    <n v="0.09"/>
    <n v="0.09"/>
    <n v="0.09"/>
    <n v="0.09"/>
    <n v="0.09"/>
    <n v="0.09"/>
    <n v="0.09"/>
    <n v="0.09"/>
    <n v="0.09"/>
    <n v="0.99999999999999978"/>
    <s v="Ejecutado"/>
    <n v="0"/>
    <m/>
    <m/>
    <m/>
    <m/>
    <m/>
    <m/>
    <m/>
    <m/>
    <m/>
    <m/>
    <m/>
    <n v="0"/>
    <n v="0"/>
    <n v="0"/>
    <n v="0"/>
    <n v="0"/>
    <n v="0"/>
    <s v="Por Ejecutar"/>
    <s v="Noviembre"/>
    <s v="SG-TH-ACT_01;Secretaria_General;Grupo_Talento_Humano"/>
    <s v=" |202001: No se tenia programado actividades para el mes de enero"/>
    <s v="No se tenia programado actividades para el mes de enero"/>
    <s v="-"/>
    <s v="-"/>
    <s v="-"/>
    <s v="-"/>
    <s v="-"/>
    <s v="-"/>
    <s v="-"/>
    <s v="-"/>
    <s v="-"/>
    <s v="-"/>
    <s v="-"/>
    <s v="-"/>
  </r>
  <r>
    <s v="SG-TH-ACT_02;Secretaria_General;Grupo_Talento_Humano"/>
    <n v="278"/>
    <s v="PES_00"/>
    <s v="OE1"/>
    <s v="Fortalecer la Vigilancia."/>
    <s v="SI"/>
    <s v="5. Juventud y Meritocracia para la SuperTransporte "/>
    <s v="PEI"/>
    <s v="PEI_05"/>
    <s v=" 1. Plan Estratégico Institucional - PEI"/>
    <s v="PEI_05 - Juventud y Meritocracia para la SuperTransporte "/>
    <s v="SG-TH-E_02"/>
    <s v="Juventud y Meritocracia para la Supertransporte."/>
    <s v="SG-TH-ACT_02"/>
    <s v="Realizar selección y vinculación de personal según los parámetros establecidos en el instructivo de juventud y meritocracia a nivel nacional."/>
    <x v="9"/>
    <x v="9"/>
    <s v="SG-G_06"/>
    <s v="Grupo_Talento_Humano"/>
    <s v="SG-D_06"/>
    <s v="Coordinación_Grupo_Talento_Humano"/>
    <s v="Apoyo"/>
    <s v="Administrativa"/>
    <s v="Funcionamiento"/>
    <m/>
    <m/>
    <m/>
    <m/>
    <s v="MIPG-P_00"/>
    <s v="MIPG-D_00"/>
    <n v="1"/>
    <n v="0.7"/>
    <n v="0.1"/>
    <n v="0.1"/>
    <n v="0.1"/>
    <n v="0.99999999999999989"/>
    <n v="17"/>
    <s v="No. Vinculados para Juventud y Meritocracía"/>
    <s v="POR_DEFINIR"/>
    <d v="2020-08-01T00:00:00"/>
    <d v="2020-09-30T00:00:00"/>
    <n v="8"/>
    <n v="9"/>
    <n v="2"/>
    <s v="Agosto"/>
    <s v="Septiembre"/>
    <s v="IV_Trim"/>
    <n v="7.4074074074074068E-3"/>
    <s v="Planeado"/>
    <n v="0"/>
    <n v="0"/>
    <n v="0"/>
    <n v="0"/>
    <n v="0"/>
    <n v="0"/>
    <n v="0"/>
    <n v="0"/>
    <n v="0"/>
    <n v="0"/>
    <n v="0"/>
    <n v="0"/>
    <n v="0"/>
    <s v="Ejecutado"/>
    <n v="0"/>
    <m/>
    <m/>
    <m/>
    <m/>
    <m/>
    <m/>
    <m/>
    <m/>
    <m/>
    <m/>
    <m/>
    <n v="0"/>
    <n v="0"/>
    <n v="0"/>
    <n v="1"/>
    <n v="0"/>
    <n v="7.4074074074074068E-3"/>
    <s v="Por Ejecutar"/>
    <s v="Septiembre"/>
    <s v="SG-TH-ACT_02;Secretaria_General;Grupo_Talento_Humano"/>
    <s v=" |202001: No se reporta actividad para el mes de enero "/>
    <s v="No se reporta actividad para el mes de enero "/>
    <s v="-"/>
    <s v="-"/>
    <s v="-"/>
    <s v="-"/>
    <s v="-"/>
    <s v="-"/>
    <s v="-"/>
    <s v="-"/>
    <s v="-"/>
    <s v="-"/>
    <s v="-"/>
    <s v="-"/>
  </r>
  <r>
    <s v="SG-TH-ACT_03;Secretaria_General;Grupo_Talento_Humano"/>
    <n v="279"/>
    <s v="PES_Definir"/>
    <s v="OE5"/>
    <s v="Fortalecimiento Institucional"/>
    <s v="SI"/>
    <s v="10. Plan de Acción Institucional - PAI"/>
    <s v="PAI"/>
    <s v="PETH_15"/>
    <s v="8. Plan Institucional de Capacitación  (Talento Humano) - PIC"/>
    <s v="3. Talento Humano"/>
    <s v="SG-TH-E_03"/>
    <s v="Gestión del Plan Estratégico del Talento Humano"/>
    <s v="SG-TH-ACT_03"/>
    <s v="Realizar y Ejecutar el Plan Institucional de Capacitación."/>
    <x v="9"/>
    <x v="9"/>
    <s v="SG-G_06"/>
    <s v="Grupo_Talento_Humano"/>
    <s v="SG-D_06"/>
    <s v="Coordinación_Grupo_Talento_Humano"/>
    <s v="Apoyo"/>
    <s v="Administrativa"/>
    <s v="Funcionamiento"/>
    <m/>
    <m/>
    <m/>
    <m/>
    <s v="MIPG-P_01"/>
    <s v="MIPG-D_01-01"/>
    <n v="0"/>
    <n v="0"/>
    <n v="0"/>
    <n v="0"/>
    <n v="0"/>
    <n v="0"/>
    <n v="30"/>
    <s v="Calificación Final - Calificación inicial / Calificación Final"/>
    <s v="POR_DEFINIR"/>
    <d v="2020-02-01T00:00:00"/>
    <d v="2020-12-30T00:00:00"/>
    <n v="2"/>
    <n v="12"/>
    <n v="11.1"/>
    <s v="Febrero"/>
    <s v="Diciembre"/>
    <s v="IV_Trim"/>
    <n v="5.1948051948051939E-3"/>
    <s v="Planeado"/>
    <n v="0"/>
    <n v="0"/>
    <n v="0"/>
    <n v="28"/>
    <n v="0"/>
    <n v="0"/>
    <n v="0"/>
    <n v="0"/>
    <n v="0"/>
    <n v="0"/>
    <n v="0"/>
    <n v="0"/>
    <n v="28"/>
    <s v="Ejecutado"/>
    <n v="0.05"/>
    <m/>
    <m/>
    <m/>
    <m/>
    <m/>
    <m/>
    <m/>
    <m/>
    <m/>
    <m/>
    <m/>
    <n v="0.05"/>
    <n v="1.7857142857142859E-3"/>
    <n v="0"/>
    <n v="0"/>
    <n v="9.2764378478664186E-6"/>
    <n v="0"/>
    <n v="0"/>
    <s v="Diciembre"/>
    <s v="SG-TH-ACT_03;Secretaria_General;Grupo_Talento_Humano"/>
    <s v=" |202001: Se realizó la publicación del Plan Institucional de Capacitación PIC 2020"/>
    <s v="Se realizó la publicación del Plan Institucional de Capacitación PIC 2020"/>
    <s v="-"/>
    <s v="-"/>
    <s v="-"/>
    <s v="-"/>
    <s v="-"/>
    <s v="-"/>
    <s v="-"/>
    <s v="-"/>
    <s v="-"/>
    <s v="-"/>
    <s v="-"/>
    <s v="-"/>
  </r>
  <r>
    <s v="SG-TH-ACT_04;Secretaria_General;Grupo_Talento_Humano"/>
    <n v="280"/>
    <s v="PES_Definir"/>
    <s v="OE5"/>
    <s v="Fortalecimiento Institucional"/>
    <s v="SI"/>
    <s v="10. Plan de Acción Institucional - PAI"/>
    <s v="PAI"/>
    <s v="PETH_15"/>
    <s v="7. Plan Estratégico de Talento Humano  (Talento Humano)"/>
    <s v="3. Talento Humano"/>
    <s v="SG-TH-E_03"/>
    <s v="Gestión del Plan Estratégico del Talento Humano"/>
    <s v="SG-TH-ACT_04"/>
    <s v="Implementar el Plan de Acción para Incrementar la calificación a Nivel de Transformación de la Matriz Estratégica de Talento Humano - GETH"/>
    <x v="9"/>
    <x v="9"/>
    <s v="SG-G_06"/>
    <s v="Grupo_Talento_Humano"/>
    <s v="SG-D_06"/>
    <s v="Coordinación_Grupo_Talento_Humano"/>
    <s v="Apoyo"/>
    <s v="Administrativa"/>
    <s v="Funcionamiento"/>
    <m/>
    <m/>
    <m/>
    <m/>
    <s v="MIPG-P_01"/>
    <s v="MIPG-D_01-01"/>
    <n v="0"/>
    <n v="0"/>
    <n v="0"/>
    <n v="0"/>
    <n v="0"/>
    <n v="0"/>
    <n v="0.2"/>
    <s v="% Avance Plan de Acción de Imcremento de Calificación GETHZ"/>
    <s v="POR_DEFINIR"/>
    <d v="2020-03-01T00:00:00"/>
    <d v="2020-12-30T00:00:00"/>
    <n v="3"/>
    <n v="12"/>
    <n v="10.133333333333333"/>
    <s v="Marzo"/>
    <s v="Diciembre"/>
    <s v="IV_Trim"/>
    <n v="5.1948051948051939E-3"/>
    <s v="Planeado"/>
    <n v="0.1"/>
    <n v="0.1"/>
    <n v="0.08"/>
    <n v="0.08"/>
    <n v="0.08"/>
    <n v="0.08"/>
    <n v="0.08"/>
    <n v="0.08"/>
    <n v="0.08"/>
    <n v="0.08"/>
    <n v="0.08"/>
    <n v="0.08"/>
    <n v="0.99999999999999978"/>
    <s v="Ejecutado"/>
    <n v="0.1"/>
    <m/>
    <m/>
    <m/>
    <m/>
    <m/>
    <m/>
    <m/>
    <m/>
    <m/>
    <m/>
    <m/>
    <n v="0.1"/>
    <n v="0.10000000000000003"/>
    <n v="0.1"/>
    <n v="1"/>
    <n v="5.1948051948051959E-4"/>
    <n v="5.1948051948051939E-3"/>
    <n v="0"/>
    <s v="Diciembre"/>
    <s v="SG-TH-ACT_04;Secretaria_General;Grupo_Talento_Humano"/>
    <s v=" |202001: Matriz contentiva de 8 elementos gestionados"/>
    <s v="Matriz contentiva de 8 elementos gestionados"/>
    <s v="-"/>
    <s v="-"/>
    <s v="-"/>
    <s v="-"/>
    <s v="-"/>
    <s v="-"/>
    <s v="-"/>
    <s v="-"/>
    <s v="-"/>
    <s v="-"/>
    <s v="-"/>
    <s v="-"/>
  </r>
  <r>
    <s v="SG-TH-ACT_05;Secretaria_General;Grupo_Talento_Humano"/>
    <n v="281"/>
    <s v="PES_Definir"/>
    <s v="OE5"/>
    <s v="Fortalecimiento Institucional"/>
    <s v="SI"/>
    <s v="10. Plan de Acción Institucional - PAI"/>
    <s v="PAI"/>
    <s v="PETH_15"/>
    <s v="9. Plan de Bienestar e Incentivos  (Talento Humano)"/>
    <s v="3. Talento Humano"/>
    <s v="SG-TH-E_03"/>
    <s v="Gestión del Plan Estratégico del Talento Humano"/>
    <s v="SG-TH-ACT_05"/>
    <s v="Realizar y Ejecutar el Plan de Bienestar e Incentivos"/>
    <x v="9"/>
    <x v="9"/>
    <s v="SG-G_06"/>
    <s v="Grupo_Talento_Humano"/>
    <s v="SG-D_06"/>
    <s v="Coordinación_Grupo_Talento_Humano"/>
    <s v="Apoyo"/>
    <s v="Administrativa"/>
    <s v="Funcionamiento"/>
    <m/>
    <m/>
    <m/>
    <m/>
    <s v="MIPG-P_01"/>
    <s v="MIPG-D_01-01"/>
    <n v="0"/>
    <n v="0"/>
    <n v="0"/>
    <n v="0"/>
    <n v="0"/>
    <n v="0"/>
    <n v="5"/>
    <s v="# de Actividades realizadas / # de Actividades programadas"/>
    <s v="POR_DEFINIR"/>
    <d v="2020-05-01T00:00:00"/>
    <d v="2020-12-30T00:00:00"/>
    <n v="5"/>
    <n v="12"/>
    <n v="8.1"/>
    <s v="Mayo"/>
    <s v="Diciembre"/>
    <s v="IV_Trim"/>
    <n v="5.1948051948051939E-3"/>
    <s v="Planeado"/>
    <n v="0.05"/>
    <n v="0.05"/>
    <n v="0.09"/>
    <n v="0.09"/>
    <n v="0.09"/>
    <n v="0.09"/>
    <n v="0.09"/>
    <n v="0.09"/>
    <n v="0.09"/>
    <n v="0.09"/>
    <n v="0.09"/>
    <n v="0.09"/>
    <n v="0.99999999999999978"/>
    <s v="Ejecutado"/>
    <n v="0.05"/>
    <m/>
    <m/>
    <m/>
    <m/>
    <m/>
    <m/>
    <m/>
    <m/>
    <m/>
    <m/>
    <m/>
    <n v="0.05"/>
    <n v="5.0000000000000017E-2"/>
    <n v="0.05"/>
    <n v="1"/>
    <n v="2.5974025974025979E-4"/>
    <n v="5.1948051948051939E-3"/>
    <n v="0"/>
    <s v="Diciembre"/>
    <s v="SG-TH-ACT_05;Secretaria_General;Grupo_Talento_Humano"/>
    <s v=" |202001: Se realizó la publicación del Plan de Bienestar e Incentivos el 31 dde enero de 2020"/>
    <s v="Se realizó la publicación del Plan de Bienestar e Incentivos el 31 dde enero de 2020"/>
    <s v="-"/>
    <s v="-"/>
    <s v="-"/>
    <s v="-"/>
    <s v="-"/>
    <s v="-"/>
    <s v="-"/>
    <s v="-"/>
    <s v="-"/>
    <s v="-"/>
    <s v="-"/>
    <s v="-"/>
  </r>
  <r>
    <s v="SG-TH-ACT_06;Secretaria_General;Grupo_Talento_Humano"/>
    <n v="282"/>
    <s v="PES_Definir"/>
    <s v="OE5"/>
    <s v="Fortalecimiento Institucional"/>
    <s v="SI"/>
    <s v="10. Plan de Acción Institucional - PAI"/>
    <s v="PAI"/>
    <s v="PETH_15"/>
    <s v="10. Plan de Trabajo Anual en Seguridad y Salud en el Trabajo  (Talento Humano) - SST"/>
    <s v="3. Talento Humano"/>
    <s v="SG-TH-E_03"/>
    <s v="Gestión del Plan Estratégico del Talento Humano"/>
    <s v="SG-TH-ACT_06"/>
    <s v="Realizar y Ejecutar el Plan de Trabajo Anual para la Gestión del Sistema de Seguridad y Salud en el Trabajo."/>
    <x v="9"/>
    <x v="9"/>
    <s v="SG-G_06"/>
    <s v="Grupo_Talento_Humano"/>
    <s v="SG-D_06"/>
    <s v="Coordinación_Grupo_Talento_Humano"/>
    <s v="Apoyo"/>
    <s v="Administrativa"/>
    <s v="Funcionamiento"/>
    <m/>
    <m/>
    <m/>
    <m/>
    <s v="MIPG-P_01"/>
    <s v="MIPG-D_01-01"/>
    <n v="0"/>
    <n v="0"/>
    <n v="0"/>
    <n v="0"/>
    <n v="0"/>
    <n v="0"/>
    <n v="3"/>
    <s v="# de Actividades realizadas / # de Actividades programadas"/>
    <s v="POR_DEFINIR"/>
    <d v="2020-05-01T00:00:00"/>
    <d v="2020-12-30T00:00:00"/>
    <n v="5"/>
    <n v="12"/>
    <n v="8.1"/>
    <s v="Mayo"/>
    <s v="Diciembre"/>
    <s v="IV_Trim"/>
    <n v="5.1948051948051939E-3"/>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s v="8.3%"/>
    <m/>
    <m/>
    <m/>
    <m/>
    <m/>
    <m/>
    <m/>
    <m/>
    <m/>
    <m/>
    <m/>
    <n v="0"/>
    <n v="0"/>
    <n v="8.3299999999999999E-2"/>
    <n v="0"/>
    <n v="0"/>
    <n v="0"/>
    <n v="0"/>
    <s v="Diciembre"/>
    <s v="SG-TH-ACT_06;Secretaria_General;Grupo_Talento_Humano"/>
    <s v=" |202001: 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
    <s v="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
    <s v="-"/>
    <s v="-"/>
    <s v="-"/>
    <s v="-"/>
    <s v="-"/>
    <s v="-"/>
    <s v="-"/>
    <s v="-"/>
    <s v="-"/>
    <s v="-"/>
    <s v="-"/>
    <s v="-"/>
  </r>
  <r>
    <s v="SG-TH-ACT_07;Secretaria_General;Grupo_Talento_Humano"/>
    <n v="283"/>
    <s v="PES_Definir"/>
    <s v="OE5"/>
    <s v="Fortalecimiento Institucional"/>
    <s v="SI"/>
    <s v="10. Plan de Acción Institucional - PAI"/>
    <s v="PAI"/>
    <s v="PETH_15"/>
    <s v="6. Plan de Previsión de Recursos Humanos  (Talento Humano)"/>
    <s v="3. Talento Humano"/>
    <s v="SG-TH-E_03"/>
    <s v="Gestión del Plan Estratégico del Talento Humano"/>
    <s v="SG-TH-ACT_07"/>
    <s v="Realizar el Plan de Previsión de Recursos Humanos"/>
    <x v="9"/>
    <x v="9"/>
    <s v="SG-G_06"/>
    <s v="Grupo_Talento_Humano"/>
    <s v="SG-D_06"/>
    <s v="Coordinación_Grupo_Talento_Humano"/>
    <s v="Apoyo"/>
    <s v="Administrativa"/>
    <s v="Funcionamiento"/>
    <m/>
    <m/>
    <m/>
    <m/>
    <s v="MIPG-P_01"/>
    <s v="MIPG-D_01-01"/>
    <n v="0"/>
    <n v="0"/>
    <n v="0"/>
    <n v="0"/>
    <n v="0"/>
    <n v="0"/>
    <n v="1"/>
    <s v="# de dotaciones entregadas / # Total dotaciones obligatorias"/>
    <s v="POR_DEFINIR"/>
    <d v="2020-01-01T00:00:00"/>
    <d v="2020-12-30T00:00:00"/>
    <n v="1"/>
    <n v="12"/>
    <n v="12.133333333333333"/>
    <s v="Enero"/>
    <s v="Diciembre"/>
    <s v="IV_Trim"/>
    <n v="5.1948051948051939E-3"/>
    <s v="Planeado"/>
    <n v="1"/>
    <n v="0"/>
    <n v="0"/>
    <n v="0"/>
    <n v="0"/>
    <n v="0"/>
    <n v="0"/>
    <n v="0"/>
    <n v="0"/>
    <n v="0"/>
    <n v="0"/>
    <n v="0"/>
    <n v="1"/>
    <s v="Ejecutado"/>
    <n v="1"/>
    <m/>
    <m/>
    <m/>
    <m/>
    <m/>
    <m/>
    <m/>
    <m/>
    <m/>
    <m/>
    <m/>
    <n v="1"/>
    <n v="1"/>
    <n v="1"/>
    <n v="1"/>
    <n v="5.1948051948051939E-3"/>
    <n v="5.1948051948051939E-3"/>
    <n v="0"/>
    <n v="0"/>
    <s v="SG-TH-ACT_07;Secretaria_General;Grupo_Talento_Humano"/>
    <s v=" |202001: Se realizó la publicación del Plan de Previsión de Recursos Humanos el 31 de enero de 2020"/>
    <s v="Se realizó la publicación del Plan de Previsión de Recursos Humanos el 31 de enero de 2020"/>
    <s v="-"/>
    <s v="-"/>
    <s v="-"/>
    <s v="-"/>
    <s v="-"/>
    <s v="-"/>
    <s v="-"/>
    <s v="-"/>
    <s v="-"/>
    <s v="-"/>
    <s v="-"/>
    <s v="-"/>
  </r>
  <r>
    <s v="SG-TH-ACT_08;Secretaria_General;Grupo_Talento_Humano"/>
    <n v="284"/>
    <s v="PES_Definir"/>
    <s v="OE5"/>
    <s v="Fortalecimiento Institucional"/>
    <s v="SI"/>
    <s v="10. Plan de Acción Institucional - PAI"/>
    <s v="PAI"/>
    <s v="PETH_15"/>
    <s v="5. Plan Anual de Vacantes (Talento Humano)"/>
    <s v="3. Talento Humano"/>
    <s v="SG-TH-E_03"/>
    <s v="Gestión del Plan Estratégico del Talento Humano"/>
    <s v="SG-TH-ACT_08"/>
    <s v="Realizar el Plan Anual de Vacantes"/>
    <x v="9"/>
    <x v="9"/>
    <s v="SG-G_06"/>
    <s v="Grupo_Talento_Humano"/>
    <s v="SG-D_06"/>
    <s v="Coordinación_Grupo_Talento_Humano"/>
    <s v="Apoyo"/>
    <s v="Administrativa"/>
    <s v="Funcionamiento"/>
    <m/>
    <m/>
    <m/>
    <m/>
    <s v="MIPG-P_01"/>
    <s v="MIPG-D_01-01"/>
    <n v="0"/>
    <n v="0"/>
    <n v="0"/>
    <n v="0"/>
    <n v="0"/>
    <n v="0"/>
    <n v="1"/>
    <s v="#  de resoluciones de movimiento de personal / # de funcionarios en movimiento"/>
    <s v="POR_DEFINIR"/>
    <d v="2020-05-01T00:00:00"/>
    <d v="2020-12-30T00:00:00"/>
    <n v="5"/>
    <n v="12"/>
    <n v="8.1"/>
    <s v="Mayo"/>
    <s v="Diciembre"/>
    <s v="IV_Trim"/>
    <n v="5.1948051948051939E-3"/>
    <s v="Planeado"/>
    <n v="1"/>
    <n v="0"/>
    <n v="0"/>
    <n v="0"/>
    <n v="0"/>
    <n v="0"/>
    <n v="0"/>
    <n v="0"/>
    <n v="0"/>
    <n v="0"/>
    <n v="0"/>
    <n v="0"/>
    <n v="1"/>
    <s v="Ejecutado"/>
    <n v="1"/>
    <m/>
    <m/>
    <m/>
    <m/>
    <m/>
    <m/>
    <m/>
    <m/>
    <m/>
    <m/>
    <m/>
    <n v="1"/>
    <n v="1"/>
    <n v="1"/>
    <n v="1"/>
    <n v="5.1948051948051939E-3"/>
    <n v="5.1948051948051939E-3"/>
    <n v="0"/>
    <n v="0"/>
    <s v="SG-TH-ACT_08;Secretaria_General;Grupo_Talento_Humano"/>
    <s v=" |202001: Se realizó la publicación del Plan Anual de Vacantes a 31 de enero de 2020"/>
    <s v="Se realizó la publicación del Plan Anual de Vacantes a 31 de enero de 2020"/>
    <s v="-"/>
    <s v="-"/>
    <s v="-"/>
    <s v="-"/>
    <s v="-"/>
    <s v="-"/>
    <s v="-"/>
    <s v="-"/>
    <s v="-"/>
    <s v="-"/>
    <s v="-"/>
    <s v="-"/>
  </r>
  <r>
    <s v="SG-TH-ACT_09;Secretaria_General;Grupo_Talento_Humano"/>
    <n v="285"/>
    <s v="PES_Definir"/>
    <s v="OE5"/>
    <s v="Fortalecimiento Institucional"/>
    <s v="SI"/>
    <s v="10. Plan de Acción Institucional - PAI"/>
    <s v="PAI"/>
    <s v="PAI_10"/>
    <s v="2. Plan de Acción Institucional - PAI"/>
    <s v="Seguimiento_Solicitudes"/>
    <s v="SG-TH-E_04"/>
    <s v="Resolver Solicitudes y/o Radicaciones allegadas a la Dependencia"/>
    <s v="SG-TH-ACT_09"/>
    <s v="Gestión Quejas, Reclamos, Solicitudes y Denuncias."/>
    <x v="9"/>
    <x v="9"/>
    <s v="SG-G_06"/>
    <s v="Grupo_Talento_Humano"/>
    <s v="SG-D_06"/>
    <s v="Coordinación_Grupo_Talento_Humano"/>
    <s v="Apoyo"/>
    <s v="Administrativa"/>
    <s v="Funcionamiento"/>
    <m/>
    <m/>
    <m/>
    <m/>
    <s v="MIPG-P_01"/>
    <s v="MIPG-D_01-01"/>
    <n v="0"/>
    <n v="0"/>
    <n v="0"/>
    <n v="0"/>
    <n v="0"/>
    <n v="0"/>
    <n v="1"/>
    <s v="Instructivo de provisión de vacantes aprobado"/>
    <s v="POR_DEFINIR"/>
    <d v="2020-01-01T00:00:00"/>
    <d v="2020-12-31T00:00:00"/>
    <n v="1"/>
    <n v="12"/>
    <n v="12.166666666666666"/>
    <s v="Enero"/>
    <s v="Diciembre"/>
    <s v="IV_Trim"/>
    <n v="5.1948051948051939E-3"/>
    <s v="Planeado"/>
    <n v="15"/>
    <n v="0"/>
    <n v="0"/>
    <n v="0"/>
    <n v="0"/>
    <n v="0"/>
    <n v="0"/>
    <n v="0"/>
    <n v="0"/>
    <n v="0"/>
    <n v="0"/>
    <n v="0"/>
    <n v="15"/>
    <s v="Ejecutado"/>
    <n v="15"/>
    <m/>
    <m/>
    <m/>
    <m/>
    <m/>
    <m/>
    <m/>
    <m/>
    <m/>
    <m/>
    <m/>
    <n v="15"/>
    <n v="1"/>
    <n v="15"/>
    <n v="1"/>
    <n v="5.1948051948051939E-3"/>
    <n v="5.1948051948051939E-3"/>
    <n v="0"/>
    <n v="0"/>
    <s v="SG-TH-ACT_09;Secretaria_General;Grupo_Talento_Humano"/>
    <s v=" |202001: Durante el mes de enero se recibieron 15 solicitudes, a las que se dio respuesta en su totalidad"/>
    <s v="Durante el mes de enero se recibieron 15 solicitudes, a las que se dio respuesta en su totalidad"/>
    <s v="-"/>
    <s v="-"/>
    <s v="-"/>
    <s v="-"/>
    <s v="-"/>
    <s v="-"/>
    <s v="-"/>
    <s v="-"/>
    <s v="-"/>
    <s v="-"/>
    <s v="-"/>
    <s v="-"/>
  </r>
  <r>
    <s v="SG-DF-ACT_01;Secretaria_General;Dirección_Financiera"/>
    <n v="286"/>
    <s v="PES_Definir"/>
    <s v="OE5"/>
    <s v="Fortalecimiento Institucional"/>
    <s v="SI"/>
    <s v="10. Plan de Acción Institucional - PAI"/>
    <s v="PAI"/>
    <s v="PAA_13"/>
    <s v="4. Plan Anual de Adquisiciones  - PAA (Planeación)"/>
    <s v="1. Adquisiciones"/>
    <s v="SG-DF-E_01"/>
    <s v="Seguimiento a la Ejecución Presupuestal"/>
    <s v="SG-DF-ACT_01"/>
    <s v="Realizar el seguimiento a la ejecución del presupuesto de Funcionamiento de la Supertransporte"/>
    <x v="9"/>
    <x v="9"/>
    <s v="SG-G_07"/>
    <s v="Dirección_Financiera"/>
    <s v="SG-D_07"/>
    <s v="Director_Financiero"/>
    <s v="Apoyo"/>
    <s v="Administrativa"/>
    <s v="Funcionamiento"/>
    <m/>
    <m/>
    <m/>
    <m/>
    <s v="MIPG-P_00"/>
    <s v="MIPG-D_00"/>
    <n v="0"/>
    <n v="0"/>
    <n v="0"/>
    <n v="0"/>
    <n v="0"/>
    <n v="0"/>
    <n v="0.95"/>
    <s v=" No. de Solicitudes Gestionadas / No. de Solicitudes Ingresadas "/>
    <s v="POR_DEFINIR"/>
    <d v="2020-01-01T00:00:00"/>
    <d v="2020-12-30T00:00:00"/>
    <n v="1"/>
    <n v="12"/>
    <n v="12.133333333333333"/>
    <s v="Enero"/>
    <s v="Diciembre"/>
    <s v="IV_Trim"/>
    <n v="5.1948051948051939E-3"/>
    <s v="Planeado"/>
    <n v="36223000000"/>
    <n v="0"/>
    <n v="0"/>
    <n v="0"/>
    <n v="0"/>
    <n v="0"/>
    <n v="0"/>
    <n v="0"/>
    <n v="0"/>
    <n v="0"/>
    <n v="0"/>
    <n v="0"/>
    <n v="36223000000"/>
    <s v="Ejecutado"/>
    <n v="4409736343.5299997"/>
    <m/>
    <m/>
    <m/>
    <m/>
    <m/>
    <m/>
    <m/>
    <m/>
    <m/>
    <m/>
    <m/>
    <n v="4409736343.5299997"/>
    <n v="0.12173857337962067"/>
    <n v="36223000000"/>
    <n v="0.12173857337962067"/>
    <n v="6.3240817340062675E-4"/>
    <n v="6.3240817340062675E-4"/>
    <n v="0"/>
    <s v="Diciembre"/>
    <s v="SG-DF-ACT_01;Secretaria_General;Dirección_Financiera"/>
    <s v=" |202001: EJECUCION PRESUPUESTAL MES DE ENERO 2020 DE FUNCIONAMIENTO"/>
    <s v="EJECUCION PRESUPUESTAL MES DE ENERO 2020 DE FUNCIONAMIENTO"/>
    <s v="-"/>
    <s v="-"/>
    <s v="-"/>
    <s v="-"/>
    <s v="-"/>
    <s v="-"/>
    <s v="-"/>
    <s v="-"/>
    <s v="-"/>
    <s v="-"/>
    <s v="-"/>
    <s v="-"/>
  </r>
  <r>
    <s v="SG-DF-ACT_02;Secretaria_General;Dirección_Financiera"/>
    <n v="287"/>
    <s v="PES_Definir"/>
    <s v="OE5"/>
    <s v="Fortalecimiento Institucional"/>
    <s v="SI"/>
    <s v="10. Plan de Acción Institucional - PAI"/>
    <s v="PAI"/>
    <s v="PAI_10"/>
    <s v="4. Plan Anual de Adquisiciones  - PAA (Planeación)"/>
    <s v="1. Adquisiciones"/>
    <s v="SG-DF-E_01"/>
    <s v="Seguimiento a la Ejecución Presupuestal"/>
    <s v="SG-DF-ACT_02"/>
    <s v="Realizar el seguimiento a la ejecución del presupuesto de la Supertransporte"/>
    <x v="9"/>
    <x v="9"/>
    <s v="SG-G_07"/>
    <s v="Dirección_Financiera"/>
    <s v="SG-D_07"/>
    <s v="Director_Financiero"/>
    <s v="Apoyo"/>
    <s v="Administrativa"/>
    <s v="Funcionamiento"/>
    <m/>
    <m/>
    <m/>
    <m/>
    <s v="MIPG-P_00"/>
    <s v="MIPG-D_00"/>
    <n v="0"/>
    <n v="0"/>
    <n v="0"/>
    <n v="0"/>
    <n v="0"/>
    <n v="0"/>
    <n v="52000"/>
    <s v="Valor presupuesto comprometido / Valor presupuesto apropiado "/>
    <s v="POR_DEFINIR"/>
    <d v="2020-01-01T00:00:00"/>
    <d v="2020-12-30T00:00:00"/>
    <n v="1"/>
    <n v="12"/>
    <n v="12.133333333333333"/>
    <s v="Enero"/>
    <s v="Diciembre"/>
    <s v="IV_Trim"/>
    <n v="5.1948051948051939E-3"/>
    <s v="Planeado"/>
    <n v="52303000000"/>
    <n v="0"/>
    <n v="0"/>
    <n v="0"/>
    <n v="0"/>
    <n v="0"/>
    <n v="0"/>
    <n v="0"/>
    <n v="0"/>
    <n v="0"/>
    <n v="0"/>
    <n v="0"/>
    <n v="52303000000"/>
    <s v="Ejecutado"/>
    <n v="7540524444.5299997"/>
    <m/>
    <m/>
    <m/>
    <m/>
    <m/>
    <m/>
    <m/>
    <m/>
    <m/>
    <m/>
    <m/>
    <n v="7540524444.5299997"/>
    <n v="0.14417001786761754"/>
    <n v="52303000000"/>
    <n v="0.14417001786761754"/>
    <n v="7.4893515775385723E-4"/>
    <n v="7.4893515775385723E-4"/>
    <n v="0"/>
    <s v="Diciembre"/>
    <s v="SG-DF-ACT_02;Secretaria_General;Dirección_Financiera"/>
    <s v=" |202001: EJECUCION PRESUPUESTAL TOTAL DEL MES DE ENERO DE 2020"/>
    <s v="EJECUCION PRESUPUESTAL TOTAL DEL MES DE ENERO DE 2020"/>
    <s v="-"/>
    <s v="-"/>
    <s v="-"/>
    <s v="-"/>
    <s v="-"/>
    <s v="-"/>
    <s v="-"/>
    <s v="-"/>
    <s v="-"/>
    <s v="-"/>
    <s v="-"/>
    <s v="-"/>
  </r>
  <r>
    <s v="SG-DF-ACT_03;Secretaria_General;Dirección_Financiera"/>
    <n v="288"/>
    <s v="PES_Definir"/>
    <s v="OE5"/>
    <s v="Fortalecimiento Institucional"/>
    <s v="SI"/>
    <s v="10. Plan de Acción Institucional - PAI"/>
    <s v="PAI"/>
    <s v="PAI_10"/>
    <s v="2. Plan de Acción Institucional - PAI"/>
    <s v="Gestión"/>
    <s v="SG-DF-E_02"/>
    <s v="Seguimiento a la Devolución de Recursos."/>
    <s v="SG-DF-ACT_03"/>
    <s v="Devolución de valores Revocados por Concepto de Consejo de Estado"/>
    <x v="9"/>
    <x v="9"/>
    <s v="SG-G_07"/>
    <s v="Dirección_Financiera"/>
    <s v="SG-D_07"/>
    <s v="Director_Financiero"/>
    <s v="Apoyo"/>
    <s v="Administrativa"/>
    <s v="Funcionamiento"/>
    <m/>
    <m/>
    <m/>
    <m/>
    <s v="MIPG-P_00"/>
    <s v="MIPG-D_00"/>
    <n v="0"/>
    <n v="0"/>
    <n v="0"/>
    <n v="0"/>
    <n v="0"/>
    <n v="0"/>
    <s v="Valor Total"/>
    <s v="Valor presupuesto ejecutado / Valor presupuesto apropiado "/>
    <s v="POR_DEFINIR"/>
    <d v="2020-01-01T00:00:00"/>
    <d v="2020-12-30T00:00:00"/>
    <n v="1"/>
    <n v="12"/>
    <n v="12.133333333333333"/>
    <s v="Enero"/>
    <s v="Diciembre"/>
    <s v="IV_Trim"/>
    <n v="5.1948051948051939E-3"/>
    <s v="Planeado"/>
    <n v="0"/>
    <n v="0"/>
    <n v="0"/>
    <n v="0"/>
    <n v="0"/>
    <n v="0"/>
    <n v="0"/>
    <n v="0"/>
    <n v="0"/>
    <n v="0"/>
    <n v="0"/>
    <n v="0"/>
    <n v="0"/>
    <s v="Ejecutado"/>
    <n v="0"/>
    <m/>
    <m/>
    <m/>
    <m/>
    <m/>
    <m/>
    <m/>
    <m/>
    <m/>
    <m/>
    <m/>
    <n v="0"/>
    <n v="0"/>
    <n v="0"/>
    <n v="1"/>
    <n v="0"/>
    <n v="5.1948051948051939E-3"/>
    <n v="0"/>
    <s v="Diciembre"/>
    <s v="SG-DF-ACT_03;Secretaria_General;Dirección_Financiera"/>
    <s v=" |202001: NO SE REALIZARON DEVOLUCIONES POR REVOCADADAS POR EL CONCEPTO DEL CONSEJODE ESTADO  EN EL MES DE ENERO DE 2020"/>
    <s v="NO SE REALIZARON DEVOLUCIONES POR REVOCADADAS POR EL CONCEPTO DEL CONSEJODE ESTADO  EN EL MES DE ENERO DE 2020"/>
    <s v="-"/>
    <s v="-"/>
    <s v="-"/>
    <s v="-"/>
    <s v="-"/>
    <s v="-"/>
    <s v="-"/>
    <s v="-"/>
    <s v="-"/>
    <s v="-"/>
    <s v="-"/>
    <s v="-"/>
  </r>
  <r>
    <s v="SG-DF-ACT_04;Secretaria_General;Dirección_Financiera"/>
    <n v="289"/>
    <s v="PES_Definir"/>
    <s v="OE5"/>
    <s v="Fortalecimiento Institucional"/>
    <s v="SI"/>
    <s v="10. Plan de Acción Institucional - PAI"/>
    <s v="PAI"/>
    <s v="PAI_10"/>
    <s v="2. Plan de Acción Institucional - PAI"/>
    <s v="Gestión"/>
    <s v="SG-DF-E_02"/>
    <s v="Seguimiento a la Devolución de Recursos."/>
    <s v="SG-DF-ACT_04"/>
    <s v="No. De Devoluciones de Valores Revocados por Concepto de Consejo de Estado"/>
    <x v="9"/>
    <x v="9"/>
    <s v="SG-G_07"/>
    <s v="Dirección_Financiera"/>
    <s v="SG-D_07"/>
    <s v="Director_Financiero"/>
    <s v="Apoyo"/>
    <s v="Administrativa"/>
    <s v="Funcionamiento"/>
    <m/>
    <m/>
    <m/>
    <m/>
    <s v="MIPG-P_00"/>
    <s v="MIPG-D_00"/>
    <n v="0"/>
    <n v="0"/>
    <n v="0"/>
    <n v="0"/>
    <n v="0"/>
    <n v="0"/>
    <s v="No. Devoluciones"/>
    <s v="Valor total Devuelto"/>
    <s v="POR_DEFINIR"/>
    <d v="2020-01-01T00:00:00"/>
    <d v="2020-12-30T00:00:00"/>
    <n v="1"/>
    <n v="12"/>
    <n v="12.133333333333333"/>
    <s v="Enero"/>
    <s v="Diciembre"/>
    <s v="IV_Trim"/>
    <n v="5.1948051948051939E-3"/>
    <s v="Planeado"/>
    <n v="0"/>
    <n v="0"/>
    <n v="0"/>
    <n v="0"/>
    <n v="0"/>
    <n v="0"/>
    <n v="0"/>
    <n v="0"/>
    <n v="0"/>
    <n v="0"/>
    <n v="0"/>
    <n v="0"/>
    <n v="0"/>
    <s v="Ejecutado"/>
    <n v="0"/>
    <m/>
    <m/>
    <m/>
    <m/>
    <m/>
    <m/>
    <m/>
    <m/>
    <m/>
    <m/>
    <m/>
    <n v="0"/>
    <n v="0"/>
    <n v="0"/>
    <n v="1"/>
    <n v="0"/>
    <n v="5.1948051948051939E-3"/>
    <n v="0"/>
    <s v="Diciembre"/>
    <s v="SG-DF-ACT_04;Secretaria_General;Dirección_Financiera"/>
    <s v=" |202001: NO SE REALIZARON DEVOLUCIONES POR REVOCADADAS POR EL CONCEPTO DEL CONSEJODE ESTADO  EN EL MES DE ENERO DE 2020"/>
    <s v="NO SE REALIZARON DEVOLUCIONES POR REVOCADADAS POR EL CONCEPTO DEL CONSEJODE ESTADO  EN EL MES DE ENERO DE 2020"/>
    <s v="-"/>
    <s v="-"/>
    <s v="-"/>
    <s v="-"/>
    <s v="-"/>
    <s v="-"/>
    <s v="-"/>
    <s v="-"/>
    <s v="-"/>
    <s v="-"/>
    <s v="-"/>
    <s v="-"/>
  </r>
  <r>
    <s v="SG-DF-ACT_05;Secretaria_General;Dirección_Financiera"/>
    <n v="290"/>
    <s v="PES_Definir"/>
    <s v="OE5"/>
    <s v="Fortalecimiento Institucional"/>
    <s v="SI"/>
    <s v="10. Plan de Acción Institucional - PAI"/>
    <s v="PAI"/>
    <s v="PAI_10"/>
    <s v="2. Plan de Acción Institucional - PAI"/>
    <s v="Gestión"/>
    <s v="SG-DF-E_02"/>
    <s v="Seguimiento a la Devolución de Recursos."/>
    <s v="SG-DF-ACT_05"/>
    <s v="Devolución Saldos por mayor valor Pagado o de lo no debido."/>
    <x v="9"/>
    <x v="9"/>
    <s v="SG-G_07"/>
    <s v="Dirección_Financiera"/>
    <s v="SG-D_07"/>
    <s v="Director_Financiero"/>
    <s v="Apoyo"/>
    <s v="Administrativa"/>
    <s v="Funcionamiento"/>
    <m/>
    <m/>
    <m/>
    <m/>
    <s v="MIPG-P_00"/>
    <s v="MIPG-D_00"/>
    <n v="0"/>
    <n v="0"/>
    <n v="0"/>
    <n v="0"/>
    <n v="0"/>
    <n v="0"/>
    <s v="Valor Total"/>
    <s v="No. Devoluciones Realizadas"/>
    <s v="POR_DEFINIR"/>
    <d v="2020-01-01T00:00:00"/>
    <d v="2020-12-30T00:00:00"/>
    <n v="1"/>
    <n v="12"/>
    <n v="12.133333333333333"/>
    <s v="Enero"/>
    <s v="Diciembre"/>
    <s v="IV_Trim"/>
    <n v="5.1948051948051939E-3"/>
    <s v="Planeado"/>
    <n v="0"/>
    <n v="0"/>
    <n v="0"/>
    <n v="0"/>
    <n v="0"/>
    <n v="0"/>
    <n v="0"/>
    <n v="0"/>
    <n v="0"/>
    <n v="0"/>
    <n v="0"/>
    <n v="0"/>
    <n v="0"/>
    <s v="Ejecutado"/>
    <n v="0"/>
    <m/>
    <m/>
    <m/>
    <m/>
    <m/>
    <m/>
    <m/>
    <m/>
    <m/>
    <m/>
    <m/>
    <n v="0"/>
    <n v="0"/>
    <n v="0"/>
    <n v="1"/>
    <n v="0"/>
    <n v="5.1948051948051939E-3"/>
    <n v="0"/>
    <s v="Diciembre"/>
    <s v="SG-DF-ACT_05;Secretaria_General;Dirección_Financiera"/>
    <s v=" |202001: NO SE REALIZARON DEVOLUCIONES DE SALDOS POR MAYOR VALOR PAGADO O POR LO NO DEBIDO EN EL MES DE ENERO DE 2020"/>
    <s v="NO SE REALIZARON DEVOLUCIONES DE SALDOS POR MAYOR VALOR PAGADO O POR LO NO DEBIDO EN EL MES DE ENERO DE 2020"/>
    <s v="-"/>
    <s v="-"/>
    <s v="-"/>
    <s v="-"/>
    <s v="-"/>
    <s v="-"/>
    <s v="-"/>
    <s v="-"/>
    <s v="-"/>
    <s v="-"/>
    <s v="-"/>
    <s v="-"/>
  </r>
  <r>
    <s v="SG-DF-ACT_06;Secretaria_General;Dirección_Financiera"/>
    <n v="291"/>
    <s v="PES_Definir"/>
    <s v="OE5"/>
    <s v="Fortalecimiento Institucional"/>
    <s v="SI"/>
    <s v="10. Plan de Acción Institucional - PAI"/>
    <s v="PAI"/>
    <s v="PAI_10"/>
    <s v="2. Plan de Acción Institucional - PAI"/>
    <s v="Gestión"/>
    <s v="SG-DF-E_02"/>
    <s v="Seguimiento a la Devolución de Recursos."/>
    <s v="SG-DF-ACT_06"/>
    <s v="No. De Devoluciones de Saldos por mayor valor Pagado o de lo no debido."/>
    <x v="9"/>
    <x v="9"/>
    <s v="SG-G_07"/>
    <s v="Dirección_Financiera"/>
    <s v="SG-D_07"/>
    <s v="Director_Financiero"/>
    <s v="Apoyo"/>
    <s v="Administrativa"/>
    <s v="Funcionamiento"/>
    <m/>
    <m/>
    <m/>
    <m/>
    <s v="MIPG-P_00"/>
    <s v="MIPG-D_00"/>
    <n v="0"/>
    <n v="0"/>
    <n v="0"/>
    <n v="0"/>
    <n v="0"/>
    <n v="0"/>
    <s v="No. Devoluciones"/>
    <s v="Valor total Devuelto"/>
    <s v="POR_DEFINIR"/>
    <d v="2020-01-01T00:00:00"/>
    <d v="2020-12-30T00:00:00"/>
    <n v="1"/>
    <n v="12"/>
    <n v="12.133333333333333"/>
    <s v="Enero"/>
    <s v="Diciembre"/>
    <s v="IV_Trim"/>
    <n v="5.1948051948051939E-3"/>
    <s v="Planeado"/>
    <n v="0"/>
    <n v="0"/>
    <n v="0"/>
    <n v="0"/>
    <n v="0"/>
    <n v="0"/>
    <n v="0"/>
    <n v="0"/>
    <n v="0"/>
    <n v="0"/>
    <n v="0"/>
    <n v="0"/>
    <n v="0"/>
    <s v="Ejecutado"/>
    <n v="0"/>
    <m/>
    <m/>
    <m/>
    <m/>
    <m/>
    <m/>
    <m/>
    <m/>
    <m/>
    <m/>
    <m/>
    <n v="0"/>
    <n v="0"/>
    <n v="0"/>
    <n v="1"/>
    <n v="0"/>
    <n v="5.1948051948051939E-3"/>
    <n v="0"/>
    <s v="Diciembre"/>
    <s v="SG-DF-ACT_06;Secretaria_General;Dirección_Financiera"/>
    <s v=" |202001: NO SE REALIZARON DEVOLUCIONES DE SALDOS POR MAYOR VALOR PAGADO O POR LO NO DEBIDO EN EL MES DE ENERO DE 2020"/>
    <s v="NO SE REALIZARON DEVOLUCIONES DE SALDOS POR MAYOR VALOR PAGADO O POR LO NO DEBIDO EN EL MES DE ENERO DE 2020"/>
    <s v="-"/>
    <s v="-"/>
    <s v="-"/>
    <s v="-"/>
    <s v="-"/>
    <s v="-"/>
    <s v="-"/>
    <s v="-"/>
    <s v="-"/>
    <s v="-"/>
    <s v="-"/>
    <s v="-"/>
  </r>
  <r>
    <s v="SG-DF-ACT_07;Secretaria_General;Dirección_Financiera"/>
    <n v="292"/>
    <s v="PES_Definir"/>
    <s v="OE5"/>
    <s v="Fortalecimiento Institucional"/>
    <s v="SI"/>
    <s v="10. Plan de Acción Institucional - PAI"/>
    <s v="PAI"/>
    <s v="PAI_10"/>
    <s v="2. Plan de Acción Institucional - PAI"/>
    <s v="Gestión"/>
    <s v="SG-DF-E_03"/>
    <s v="Gestión de Información Financiera"/>
    <s v="SG-DF-ACT_07"/>
    <s v="Gestionar información contable, financiera y presupuestal a entes externos - Pagina WEB y Contraloría General de la Nación -CGN"/>
    <x v="9"/>
    <x v="9"/>
    <s v="SG-G_07"/>
    <s v="Dirección_Financiera"/>
    <s v="SG-D_07"/>
    <s v="Director_Financiero"/>
    <s v="Apoyo"/>
    <s v="Administrativa"/>
    <s v="Funcionamiento"/>
    <m/>
    <m/>
    <m/>
    <m/>
    <s v="MIPG-P_00"/>
    <s v="MIPG-D_00"/>
    <n v="0"/>
    <n v="0"/>
    <n v="0"/>
    <n v="0"/>
    <n v="0"/>
    <n v="0"/>
    <n v="15"/>
    <s v="No. Devoluciones Realizadas"/>
    <s v="POR_DEFINIR"/>
    <d v="2020-02-01T00:00:00"/>
    <d v="2020-12-30T00:00:00"/>
    <n v="2"/>
    <n v="12"/>
    <n v="11.1"/>
    <s v="Febrero"/>
    <s v="Diciembre"/>
    <s v="IV_Trim"/>
    <n v="5.1948051948051939E-3"/>
    <s v="Planeado"/>
    <n v="1"/>
    <n v="1"/>
    <n v="1"/>
    <n v="2"/>
    <n v="1"/>
    <n v="1"/>
    <n v="2"/>
    <n v="1"/>
    <n v="1"/>
    <n v="1"/>
    <n v="2"/>
    <n v="1"/>
    <n v="15"/>
    <s v="Ejecutado"/>
    <n v="1"/>
    <m/>
    <m/>
    <m/>
    <m/>
    <m/>
    <m/>
    <m/>
    <m/>
    <m/>
    <m/>
    <m/>
    <n v="1"/>
    <n v="6.6666666666666666E-2"/>
    <n v="1"/>
    <n v="1"/>
    <n v="3.4632034632034627E-4"/>
    <n v="5.1948051948051939E-3"/>
    <n v="0"/>
    <s v="Diciembre"/>
    <s v="SG-DF-ACT_07;Secretaria_General;Dirección_Financiera"/>
    <s v=" |202001: EN EL MES DE ENERO SE PUBLICO EN LA PAGINA WEB LA DESAGREGACION PRESUPUESTAL 2020, LA EJECUCION PESUPUESTAL A CORTE 31 DE DICIEMBRE DE 2019 Y LOS ESTADOS FINANCIEROS DEL MES DE NOVIEMBRE DE 2019."/>
    <s v="EN EL MES DE ENERO SE PUBLICO EN LA PAGINA WEB LA DESAGREGACION PRESUPUESTAL 2020, LA EJECUCION PESUPUESTAL A CORTE 31 DE DICIEMBRE DE 2019 Y LOS ESTADOS FINANCIEROS DEL MES DE NOVIEMBRE DE 2019."/>
    <s v="-"/>
    <s v="-"/>
    <s v="-"/>
    <s v="-"/>
    <s v="-"/>
    <s v="-"/>
    <s v="-"/>
    <s v="-"/>
    <s v="-"/>
    <s v="-"/>
    <s v="-"/>
    <s v="-"/>
  </r>
  <r>
    <s v="SG-DF-ACT_08;Secretaria_General;Dirección_Financiera"/>
    <n v="293"/>
    <s v="PES_Definir"/>
    <s v="OE5"/>
    <s v="Fortalecimiento Institucional"/>
    <s v="SI"/>
    <s v="10. Plan de Acción Institucional - PAI"/>
    <s v="PAI"/>
    <s v="PAI_10"/>
    <s v="2. Plan de Acción Institucional - PAI"/>
    <s v="Gestión"/>
    <s v="SG-DF-E_04"/>
    <s v="Gestión de Pagos."/>
    <s v="SG-DF-ACT_08"/>
    <s v="Gestionar oportunamente los pagos. "/>
    <x v="9"/>
    <x v="9"/>
    <s v="SG-G_07"/>
    <s v="Dirección_Financiera"/>
    <s v="SG-D_07"/>
    <s v="Director_Financiero"/>
    <s v="Apoyo"/>
    <s v="Administrativa"/>
    <s v="Funcionamiento"/>
    <m/>
    <m/>
    <m/>
    <m/>
    <s v="MIPG-P_00"/>
    <s v="MIPG-D_00"/>
    <n v="0"/>
    <n v="0"/>
    <n v="0"/>
    <n v="0"/>
    <n v="0"/>
    <n v="0"/>
    <n v="1"/>
    <s v="No. De Reportes de Información Generados / No. De Reportes de información Obligatorios"/>
    <s v="POR_DEFINIR"/>
    <d v="2020-01-01T00:00:00"/>
    <d v="2020-12-30T00:00:00"/>
    <n v="1"/>
    <n v="12"/>
    <n v="12.133333333333333"/>
    <s v="Enero"/>
    <s v="Diciembre"/>
    <s v="IV_Trim"/>
    <n v="5.1948051948051939E-3"/>
    <s v="Planeado"/>
    <n v="1014121204"/>
    <n v="0"/>
    <n v="0"/>
    <n v="0"/>
    <n v="0"/>
    <n v="0"/>
    <n v="0"/>
    <n v="0"/>
    <n v="0"/>
    <n v="0"/>
    <n v="0"/>
    <n v="0"/>
    <n v="1014121204"/>
    <s v="Ejecutado"/>
    <n v="1010738680"/>
    <m/>
    <m/>
    <m/>
    <m/>
    <m/>
    <m/>
    <m/>
    <m/>
    <m/>
    <m/>
    <m/>
    <n v="1010738680"/>
    <n v="0.99666457619990756"/>
    <n v="1014121204"/>
    <n v="0.99666457619990756"/>
    <n v="5.1774783179215971E-3"/>
    <n v="5.1774783179215971E-3"/>
    <n v="0"/>
    <s v="Diciembre"/>
    <s v="SG-DF-ACT_08;Secretaria_General;Dirección_Financiera"/>
    <s v=" |202001: SE REALIZARON PAGOS POR $ 1.010.738.680 EN EL MES DE ENERO DE 2020, TIENIENDO EN CUENTA QUE LO OBLIGADO ASCIENDE A $ 1.014.121.204 POR LO TANTO LA EJECUCION FUE DEL 99.7%"/>
    <s v="SE REALIZARON PAGOS POR $ 1.010.738.680 EN EL MES DE ENERO DE 2020, TIENIENDO EN CUENTA QUE LO OBLIGADO ASCIENDE A $ 1.014.121.204 POR LO TANTO LA EJECUCION FUE DEL 99.7%"/>
    <s v="-"/>
    <s v="-"/>
    <s v="-"/>
    <s v="-"/>
    <s v="-"/>
    <s v="-"/>
    <s v="-"/>
    <s v="-"/>
    <s v="-"/>
    <s v="-"/>
    <s v="-"/>
    <s v="-"/>
  </r>
  <r>
    <s v="SG-DF-ACT_09;Secretaria_General;Dirección_Financiera"/>
    <n v="294"/>
    <s v="PES_Definir"/>
    <s v="OE5"/>
    <s v="Fortalecimiento Institucional"/>
    <s v="SI"/>
    <s v="10. Plan de Acción Institucional - PAI"/>
    <s v="PAI"/>
    <s v="PAI_10"/>
    <s v="2. Plan de Acción Institucional - PAI"/>
    <s v="Gestión"/>
    <s v="SG-DF-E_05"/>
    <s v="Gestión Cartera"/>
    <s v="SG-DF-ACT_09"/>
    <s v="Recaudo de la contribución especial de Vigilancia de la Vigencia."/>
    <x v="9"/>
    <x v="9"/>
    <s v="SG-G_07"/>
    <s v="Dirección_Financiera"/>
    <s v="SG-D_07"/>
    <s v="Director_Financiero"/>
    <s v="Apoyo"/>
    <s v="Administrativa"/>
    <s v="Funcionamiento"/>
    <m/>
    <m/>
    <m/>
    <m/>
    <s v="MIPG-P_00"/>
    <s v="MIPG-D_00"/>
    <n v="0"/>
    <n v="0"/>
    <n v="0"/>
    <n v="0"/>
    <n v="0"/>
    <n v="0"/>
    <n v="1"/>
    <s v="Valor de Obligaciones Presupuestales Pagadas / Valor Obligaciones presupuestales Proyectadas"/>
    <s v="POR_DEFINIR"/>
    <d v="2020-08-01T00:00:00"/>
    <d v="2020-12-30T00:00:00"/>
    <n v="8"/>
    <n v="12"/>
    <n v="5.0333333333333332"/>
    <s v="Agosto"/>
    <s v="Diciembre"/>
    <s v="IV_Trim"/>
    <n v="5.1948051948051939E-3"/>
    <s v="Planeado"/>
    <n v="0"/>
    <n v="0"/>
    <n v="0"/>
    <n v="0"/>
    <n v="0"/>
    <n v="0"/>
    <n v="0"/>
    <n v="2615150000"/>
    <n v="0"/>
    <n v="2615150000"/>
    <n v="0"/>
    <n v="0"/>
    <n v="5230300000"/>
    <s v="Ejecutado"/>
    <n v="283.36252300000001"/>
    <m/>
    <m/>
    <m/>
    <m/>
    <m/>
    <m/>
    <m/>
    <m/>
    <m/>
    <m/>
    <m/>
    <n v="283.36252300000001"/>
    <n v="5.4177107049308839E-8"/>
    <n v="0"/>
    <n v="0"/>
    <n v="2.8143951713926667E-10"/>
    <n v="0"/>
    <n v="0"/>
    <s v="Diciembre"/>
    <s v="SG-DF-ACT_09;Secretaria_General;Dirección_Financiera"/>
    <s v=" |202001: RECAUDO POR CONCEPTO DE CONTRIBUCION 2019 "/>
    <s v="RECAUDO POR CONCEPTO DE CONTRIBUCION 2019 "/>
    <s v="-"/>
    <s v="-"/>
    <s v="-"/>
    <s v="-"/>
    <s v="-"/>
    <s v="-"/>
    <s v="-"/>
    <s v="-"/>
    <s v="-"/>
    <s v="-"/>
    <s v="-"/>
    <s v="-"/>
  </r>
  <r>
    <s v="SG-DF-ACT_10;Secretaria_General;Dirección_Financiera"/>
    <n v="295"/>
    <s v="PES_Definir"/>
    <s v="OE5"/>
    <s v="Fortalecimiento Institucional"/>
    <s v="SI"/>
    <s v="10. Plan de Acción Institucional - PAI"/>
    <s v="PAI"/>
    <s v="PAI_10"/>
    <s v="2. Plan de Acción Institucional - PAI"/>
    <s v="Gestión"/>
    <s v="SG-DF-E_05"/>
    <s v="Gestión Cartera"/>
    <s v="SG-DF-ACT_10"/>
    <s v="Realizar Comité de Cartera"/>
    <x v="9"/>
    <x v="9"/>
    <s v="SG-G_07"/>
    <s v="Dirección_Financiera"/>
    <s v="SG-D_07"/>
    <s v="Director_Financiero"/>
    <s v="Apoyo"/>
    <s v="Administrativa"/>
    <s v="Funcionamiento"/>
    <m/>
    <m/>
    <m/>
    <m/>
    <s v="MIPG-P_00"/>
    <s v="MIPG-D_00"/>
    <n v="0"/>
    <n v="0"/>
    <n v="0"/>
    <n v="0"/>
    <n v="0"/>
    <n v="0"/>
    <n v="12"/>
    <s v="Valor cartera recuperada de vigencia anterior / Valor cartera identificada al inicio de la vigencia"/>
    <s v="POR_DEFINIR"/>
    <d v="2020-04-01T00:00:00"/>
    <d v="2020-12-30T00:00:00"/>
    <n v="4"/>
    <n v="12"/>
    <n v="9.1"/>
    <s v="Abril"/>
    <s v="Diciembre"/>
    <s v="IV_Trim"/>
    <n v="5.1948051948051939E-3"/>
    <s v="Planeado"/>
    <n v="0"/>
    <n v="0"/>
    <n v="0"/>
    <n v="1"/>
    <n v="0"/>
    <n v="1"/>
    <n v="0"/>
    <n v="0"/>
    <n v="1"/>
    <n v="0"/>
    <n v="1"/>
    <n v="0"/>
    <n v="4"/>
    <s v="Ejecutado"/>
    <n v="1"/>
    <m/>
    <m/>
    <m/>
    <m/>
    <m/>
    <m/>
    <m/>
    <m/>
    <m/>
    <m/>
    <m/>
    <n v="1"/>
    <n v="0.25"/>
    <n v="0"/>
    <n v="0"/>
    <n v="1.2987012987012985E-3"/>
    <n v="0"/>
    <n v="0"/>
    <s v="Diciembre"/>
    <s v="SG-DF-ACT_10;Secretaria_General;Dirección_Financiera"/>
    <s v=" |202001: SE LLEVO A CABO UN COMITÉ DE CARTERA EN EL MES DE ENERO DE 2020"/>
    <s v="SE LLEVO A CABO UN COMITÉ DE CARTERA EN EL MES DE ENERO DE 2020"/>
    <s v="-"/>
    <s v="-"/>
    <s v="-"/>
    <s v="-"/>
    <s v="-"/>
    <s v="-"/>
    <s v="-"/>
    <s v="-"/>
    <s v="-"/>
    <s v="-"/>
    <s v="-"/>
    <s v="-"/>
  </r>
  <r>
    <s v="SG-DF-ACT_11;Secretaria_General;Dirección_Financiera"/>
    <n v="296"/>
    <s v="PES_Definir"/>
    <s v="OE5"/>
    <s v="Fortalecimiento Institucional"/>
    <s v="SI"/>
    <s v="10. Plan de Acción Institucional - PAI"/>
    <s v="PAI"/>
    <s v="PAI_10"/>
    <s v="2. Plan de Acción Institucional - PAI"/>
    <s v="Gestión"/>
    <s v="SG-DF-E_05"/>
    <s v="Gestión Cartera"/>
    <s v="SG-DF-ACT_11"/>
    <s v="Recaudar cartera de Cobro Persuasivo."/>
    <x v="9"/>
    <x v="9"/>
    <s v="SG-G_07"/>
    <s v="Dirección_Financiera"/>
    <s v="SG-D_07"/>
    <s v="Director_Financiero"/>
    <s v="Apoyo"/>
    <s v="Administrativa"/>
    <s v="Funcionamiento"/>
    <m/>
    <m/>
    <m/>
    <m/>
    <s v="MIPG-P_00"/>
    <s v="MIPG-D_00"/>
    <n v="0"/>
    <n v="0"/>
    <n v="0"/>
    <n v="0"/>
    <n v="0"/>
    <n v="0"/>
    <n v="6000"/>
    <s v="No. de Comités de sostenibilidad realizados / No. de Comités de sostenibilidad planeados"/>
    <s v="POR_DEFINIR"/>
    <d v="2020-01-01T00:00:00"/>
    <d v="2020-12-30T00:00:00"/>
    <n v="1"/>
    <n v="12"/>
    <n v="12.133333333333333"/>
    <s v="Enero"/>
    <s v="Diciembre"/>
    <s v="IV_Trim"/>
    <n v="5.1948051948051939E-3"/>
    <s v="Planeado"/>
    <n v="6000000000"/>
    <n v="0"/>
    <n v="0"/>
    <n v="0"/>
    <n v="0"/>
    <n v="0"/>
    <n v="0"/>
    <n v="0"/>
    <n v="0"/>
    <n v="0"/>
    <n v="0"/>
    <n v="0"/>
    <n v="6000000000"/>
    <s v="Ejecutado"/>
    <n v="445130173"/>
    <m/>
    <m/>
    <m/>
    <m/>
    <m/>
    <m/>
    <m/>
    <m/>
    <m/>
    <m/>
    <m/>
    <n v="445130173"/>
    <n v="7.418836216666666E-2"/>
    <n v="6000000000"/>
    <n v="7.418836216666666E-2"/>
    <n v="3.8539408917748907E-4"/>
    <n v="3.8539408917748907E-4"/>
    <n v="0"/>
    <s v="Diciembre"/>
    <s v="SG-DF-ACT_11;Secretaria_General;Dirección_Financiera"/>
    <s v=" |202001: SR RECAUDO POR CONTRUBUCION ESPECIAL EL DE VALOR DE $ 415.753.027 Y POR MULTAS $ 29.377.146, EN EL MES DE ENERO DE 2020."/>
    <s v="SR RECAUDO POR CONTRUBUCION ESPECIAL EL DE VALOR DE $ 415.753.027 Y POR MULTAS $ 29.377.146, EN EL MES DE ENERO DE 2020."/>
    <s v="-"/>
    <s v="-"/>
    <s v="-"/>
    <s v="-"/>
    <s v="-"/>
    <s v="-"/>
    <s v="-"/>
    <s v="-"/>
    <s v="-"/>
    <s v="-"/>
    <s v="-"/>
    <s v="-"/>
  </r>
  <r>
    <s v="SG-DF-ACT_12;Secretaria_General;Dirección_Financiera"/>
    <n v="297"/>
    <s v="PES_Definir"/>
    <s v="OE5"/>
    <s v="Fortalecimiento Institucional"/>
    <s v="SI"/>
    <s v="10. Plan de Acción Institucional - PAI"/>
    <s v="PAI"/>
    <s v="PAI_10"/>
    <s v="2. Plan de Acción Institucional - PAI"/>
    <s v="Seguimiento_Solicitudes"/>
    <s v="SG-DF-E_06"/>
    <s v="Resolver Solicitudes y/o Radicaciones allegadas a la Dependencia"/>
    <s v="SG-DF-ACT_12"/>
    <s v="Gestión Quejas, Reclamos, Solicitudes y Denuncias."/>
    <x v="9"/>
    <x v="9"/>
    <s v="SG-G_07"/>
    <s v="Dirección_Financiera"/>
    <s v="SG-D_07"/>
    <s v="Director_Financiero"/>
    <s v="Apoyo"/>
    <s v="Administrativa"/>
    <s v="Funcionamiento"/>
    <m/>
    <m/>
    <m/>
    <m/>
    <s v="MIPG-P_00"/>
    <s v="MIPG-D_00"/>
    <n v="0"/>
    <n v="0"/>
    <n v="0"/>
    <n v="0"/>
    <n v="0"/>
    <n v="0"/>
    <n v="1"/>
    <s v="Valor cartera recuperada al final de la vigencia / Valor cartera identificada al inicio de la vigencia"/>
    <s v="POR_DEFINIR"/>
    <d v="2020-01-01T00:00:00"/>
    <d v="2020-12-31T00:00:00"/>
    <n v="1"/>
    <n v="12"/>
    <n v="12.166666666666666"/>
    <s v="Enero"/>
    <s v="Diciembre"/>
    <s v="IV_Trim"/>
    <n v="5.1948051948051939E-3"/>
    <s v="Planeado"/>
    <n v="2859"/>
    <n v="0"/>
    <n v="0"/>
    <n v="0"/>
    <n v="0"/>
    <n v="0"/>
    <n v="0"/>
    <n v="0"/>
    <n v="0"/>
    <n v="0"/>
    <n v="0"/>
    <n v="0"/>
    <n v="2859"/>
    <s v="Ejecutado"/>
    <n v="195"/>
    <m/>
    <m/>
    <m/>
    <m/>
    <m/>
    <m/>
    <m/>
    <m/>
    <m/>
    <m/>
    <m/>
    <n v="195"/>
    <n v="6.8205666316894023E-2"/>
    <n v="2859"/>
    <n v="6.8205666316894023E-2"/>
    <n v="3.543151496981507E-4"/>
    <n v="3.543151496981507E-4"/>
    <n v="0"/>
    <s v="Diciembre"/>
    <s v="SG-DF-ACT_12;Secretaria_General;Dirección_Financiera"/>
    <s v=" |202001: DE 2713 SOLICITUDES SE RESPONDIERON 170, LOGRANDO UNA GESTION DEL 6.2% "/>
    <s v="DE 2713 SOLICITUDES SE RESPONDIERON 170, LOGRANDO UNA GESTION DEL 6.2% "/>
    <s v="-"/>
    <s v="-"/>
    <s v="-"/>
    <s v="-"/>
    <s v="-"/>
    <s v="-"/>
    <s v="-"/>
    <s v="-"/>
    <s v="-"/>
    <s v="-"/>
    <s v="-"/>
    <s v="-"/>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6">
  <r>
    <d v="2020-03-06T11:18:03"/>
    <x v="0"/>
    <x v="0"/>
    <s v="DCI-ACT_02"/>
    <s v="Ejecutado"/>
    <s v="Feb"/>
    <s v="0"/>
    <s v="0"/>
    <s v=" |202002: N/A"/>
    <s v="miltonpuentes"/>
  </r>
  <r>
    <d v="2020-03-06T11:18:51"/>
    <x v="0"/>
    <x v="0"/>
    <s v="DCI-ACT_03"/>
    <s v="Ejecutado"/>
    <s v="Feb"/>
    <n v="17"/>
    <n v="17"/>
    <s v=" |202002: Se enviaron 17 proyectos de resolucion abre investigacion Rad 20207400020803 "/>
    <s v="miltonpuentes"/>
  </r>
  <r>
    <d v="2020-03-06T11:19:36"/>
    <x v="0"/>
    <x v="0"/>
    <s v="DCI-ACT_04"/>
    <s v="Ejecutado"/>
    <s v="Feb"/>
    <s v="0"/>
    <s v="0"/>
    <s v=" |202002: N/A"/>
    <s v="miltonpuentes"/>
  </r>
  <r>
    <d v="2020-03-06T11:20:24"/>
    <x v="0"/>
    <x v="0"/>
    <s v="DCI-ACT_05"/>
    <s v="Ejecutado"/>
    <s v="Feb"/>
    <s v="0"/>
    <s v="0"/>
    <s v=" |202002: N/A"/>
    <s v="miltonpuentes"/>
  </r>
  <r>
    <d v="2020-03-06T11:37:58"/>
    <x v="0"/>
    <x v="0"/>
    <s v="DCI-ACT_06"/>
    <s v="Ejecutado"/>
    <s v="Feb"/>
    <s v="1"/>
    <s v="1"/>
    <s v=" |202002: Con memorando No. 20207400019563 del 26/02/2020"/>
    <s v="miltonpuentes"/>
  </r>
  <r>
    <d v="2020-03-06T11:39:35"/>
    <x v="0"/>
    <x v="0"/>
    <s v="DCI-ACT_07"/>
    <s v="Ejecutado"/>
    <s v="Feb"/>
    <s v="0"/>
    <s v="0"/>
    <s v=" |202002: N/A"/>
    <s v="miltonpuentes"/>
  </r>
  <r>
    <d v="2020-03-06T11:40:49"/>
    <x v="0"/>
    <x v="0"/>
    <s v="DCI-ACT_08"/>
    <s v="Ejecutado"/>
    <s v="Feb"/>
    <s v="0"/>
    <s v="0"/>
    <s v=" |202002: N/A"/>
    <s v="miltonpuentes"/>
  </r>
  <r>
    <d v="2020-03-06T11:41:36"/>
    <x v="0"/>
    <x v="0"/>
    <s v="DCI-ACT_09"/>
    <s v="Ejecutado"/>
    <s v="Feb"/>
    <s v="0"/>
    <s v="0"/>
    <s v=" |202002: N/A"/>
    <s v="miltonpuentes"/>
  </r>
  <r>
    <d v="2020-03-06T11:42:39"/>
    <x v="0"/>
    <x v="0"/>
    <s v="DCI-ACT_10"/>
    <s v="Ejecutado"/>
    <s v="Feb"/>
    <s v="0"/>
    <s v="0"/>
    <s v=" |202002: N/A"/>
    <s v="miltonpuentes"/>
  </r>
  <r>
    <d v="2020-03-06T11:43:30"/>
    <x v="0"/>
    <x v="0"/>
    <s v="DCI-ACT_11"/>
    <s v="Ejecutado"/>
    <s v="Feb"/>
    <s v="0"/>
    <s v="0"/>
    <s v=" |202002: N/A"/>
    <s v="miltonpuentes"/>
  </r>
  <r>
    <d v="2020-03-06T11:46:22"/>
    <x v="0"/>
    <x v="0"/>
    <s v="DCI-ACT_12"/>
    <s v="Ejecutado"/>
    <s v="Feb"/>
    <s v="0"/>
    <s v="0"/>
    <s v=" |202002: N/A"/>
    <s v="miltonpuentes"/>
  </r>
  <r>
    <d v="2020-03-06T11:47:07"/>
    <x v="0"/>
    <x v="0"/>
    <s v="DCI-ACT_13"/>
    <s v="Ejecutado"/>
    <s v="Feb"/>
    <s v="0"/>
    <s v="0"/>
    <s v=" |202002: N/A"/>
    <s v="miltonpuentes"/>
  </r>
  <r>
    <d v="2020-03-06T11:48:12"/>
    <x v="0"/>
    <x v="0"/>
    <s v="DCI-ACT_14"/>
    <s v="Ejecutado"/>
    <s v="Feb"/>
    <s v="0"/>
    <s v="0"/>
    <s v=" |202002: N/A"/>
    <s v="miltonpuentes"/>
  </r>
  <r>
    <d v="2020-03-06T11:48:54"/>
    <x v="0"/>
    <x v="0"/>
    <s v="DCI-ACT_15"/>
    <s v="Ejecutado"/>
    <s v="Feb"/>
    <s v="0"/>
    <s v="0"/>
    <s v=" |202002: N/A"/>
    <s v="miltonpuentes"/>
  </r>
  <r>
    <d v="2020-03-06T11:53:04"/>
    <x v="0"/>
    <x v="0"/>
    <s v="DCI-ACT_16"/>
    <s v="Ejecutado"/>
    <s v="Feb"/>
    <n v="1"/>
    <n v="1"/>
    <s v=" |202002: Se realizo una reunion con el Dr Jairo Clopatofsky alto consejero presidencial para la discapacidad, con el fin de dar a conocer la Política Pública de Discapacidad y conversar sobre la misionalidad de la entidad.   "/>
    <s v="miltonpuentes"/>
  </r>
  <r>
    <d v="2020-03-06T13:27:12"/>
    <x v="0"/>
    <x v="1"/>
    <s v="DCI-ACT_18"/>
    <s v="Ejecutado"/>
    <s v="Feb"/>
    <s v="1"/>
    <s v="1"/>
    <s v=" |202002: Se realizaron (1)  una mesa de trabajo (No. 13 del 25/02/2020), con ST -ANI - Concesionario Alianza para el progreso Santana - Mocoa - Neiva - Interventoria, Mejorar los servicios de atencion al usuario por parte de la concesion "/>
    <s v="miltonpuentes"/>
  </r>
  <r>
    <d v="2020-03-06T13:28:44"/>
    <x v="0"/>
    <x v="1"/>
    <s v="DCI-ACT_19"/>
    <s v="Ejecutado"/>
    <s v="Feb"/>
    <s v="1"/>
    <s v="1"/>
    <s v=" |202002: Se realizo una (1) mesa de trabajo (No.4 del 11 de febrero de 2020)  con Concesionario Autopistas Urabà SAS - ANI - Consocio Interventor PEB -ET , Reconocimiento, avances en la implementacion de las normas técnicas Colombianas  para la infraestructura de transporte del Corredor Concesionado y reinduccion en el tema de accesibilidad a la infraestructura de transporte - Concesiones Carreteras en el marco del cumplimiento de la ley 1618 de 2013 y Decreto 1660 de 2003"/>
    <s v="miltonpuentes"/>
  </r>
  <r>
    <d v="2020-03-06T13:30:47"/>
    <x v="0"/>
    <x v="1"/>
    <s v="DCI-ACT_20"/>
    <s v="Ejecutado"/>
    <s v="Feb"/>
    <s v="0"/>
    <s v="0"/>
    <s v=" |202002: N/A"/>
    <s v="miltonpuentes"/>
  </r>
  <r>
    <d v="2020-03-06T13:32:17"/>
    <x v="0"/>
    <x v="1"/>
    <s v="DCI-ACT_21"/>
    <s v="Ejecutado"/>
    <s v="Feb"/>
    <s v="0"/>
    <s v="0"/>
    <s v=" |202002: N/A"/>
    <s v="miltonpuentes"/>
  </r>
  <r>
    <d v="2020-03-06T13:33:24"/>
    <x v="0"/>
    <x v="1"/>
    <s v="DCI-ACT_22"/>
    <s v="Ejecutado"/>
    <s v="Feb"/>
    <s v="0"/>
    <s v="0"/>
    <s v=" |202002: N/A"/>
    <s v="miltonpuentes"/>
  </r>
  <r>
    <d v="2020-03-06T13:34:48"/>
    <x v="0"/>
    <x v="1"/>
    <s v="DCI-ACT_23"/>
    <s v="Ejecutado"/>
    <s v="Feb"/>
    <s v="0"/>
    <s v="0"/>
    <s v=" |202002: N/A"/>
    <s v="miltonpuentes"/>
  </r>
  <r>
    <d v="2020-03-06T13:35:51"/>
    <x v="0"/>
    <x v="1"/>
    <s v="DCI-ACT_24"/>
    <s v="Ejecutado"/>
    <s v="Feb"/>
    <s v="0"/>
    <s v="0"/>
    <s v=" |202002: N/A"/>
    <s v="miltonpuentes"/>
  </r>
  <r>
    <d v="2020-03-06T13:44:34"/>
    <x v="0"/>
    <x v="1"/>
    <s v="DCI-ACT_25"/>
    <s v="Ejecutado"/>
    <s v="Feb"/>
    <s v="0"/>
    <s v="0"/>
    <s v=" |202002: N/A"/>
    <s v="miltonpuentes"/>
  </r>
  <r>
    <d v="2020-03-06T13:49:29"/>
    <x v="0"/>
    <x v="1"/>
    <s v="DCI-ACT_26"/>
    <s v="Ejecutado"/>
    <s v="Feb"/>
    <s v="5"/>
    <s v="5"/>
    <s v=" |202002: se realizaron (5) mesas de trabajo (Nos 7, 8, 9, 10, 11), Socialización entre la ST y la UD –Contrato Interadministrativo No 670-2019 Reporte temporada festiva   y planes de contingencia ola invernal"/>
    <s v="miltonpuentes"/>
  </r>
  <r>
    <d v="2020-03-06T13:56:58"/>
    <x v="0"/>
    <x v="1"/>
    <s v="DCI-ACT_27"/>
    <s v="Ejecutado"/>
    <s v="Feb"/>
    <s v="5"/>
    <s v="6"/>
    <s v=" |202002: S realizaron (6) inspecciones de verificacion programas SETA;  Santa ana mocoa neiva consorcio infraestructura vial para colombia s.a.s._x000a_2. Desarrollo vial del aburrá norte, niquia -bello-  el hatillo  -  hatovial_x000a_3. Corredor vial del centro occidente de cundinamarca_x000a_4. Santa marta - riohacha - paraguachón_x000a_5. Briceño - tunja -sogamoso  -   css constructores s.a._x000a_6. Antioquia bolívar:  caucasia planeta rica cereté lorica tolu toluviejo san onfre cruz del viso. Concesion ruta al mar s.a.s._x000a_"/>
    <s v="miltonpuentes"/>
  </r>
  <r>
    <d v="2020-03-06T14:02:46"/>
    <x v="0"/>
    <x v="1"/>
    <s v="DCI-ACT_28"/>
    <s v="Ejecutado"/>
    <s v="Feb"/>
    <s v="0"/>
    <s v="0"/>
    <s v=" |202002: N/A"/>
    <s v="miltonpuentes"/>
  </r>
  <r>
    <d v="2020-03-06T14:09:48"/>
    <x v="0"/>
    <x v="1"/>
    <s v="DCI-ACT_29"/>
    <s v="Ejecutado"/>
    <s v="Feb"/>
    <s v="15"/>
    <s v="11"/>
    <s v=" |202002: Se realizaron (20) inspecciones correspondientes al PGS,  (0)   evaluaciones subjetivas y (0) Formularios de recoleccion de informacion (FRI) para una cobertura adicional de 11 vigilados en el mes de febrero_x000a_ y una cobertura total en lo corrido del año de 16 vigilados_x000a__x000a_Nota: el numero de inspecciones (+) Numero de evaluaciones de vigilancia no corresponde al numero en cobertura, toda vez que a un mismo vigilado se le puede realizar inspección objetiva y evaluación subjetiva, para la determinación de la cobertura se filtra la información por NIT."/>
    <s v="miltonpuentes"/>
  </r>
  <r>
    <d v="2020-03-06T14:12:08"/>
    <x v="0"/>
    <x v="1"/>
    <s v="DCI-ACT_30"/>
    <s v="Ejecutado"/>
    <s v="Feb"/>
    <s v="0"/>
    <s v="0"/>
    <s v=" |202002: N/A"/>
    <s v="miltonpuentes"/>
  </r>
  <r>
    <d v="2020-03-06T14:24:25"/>
    <x v="0"/>
    <x v="1"/>
    <s v="DCI-ACT_31"/>
    <s v="Ejecutado"/>
    <s v="Feb"/>
    <s v="1"/>
    <s v="1"/>
    <s v=" |202002: Se actualizo y aprobo el registro de usuario en el sitema VIGIA  de la Empresa , LENEA AEREA DE SERVICIO EJECUTIVO , LASER, sucursal Colombia"/>
    <s v="miltonpuentes"/>
  </r>
  <r>
    <d v="2020-03-06T14:28:23"/>
    <x v="0"/>
    <x v="1"/>
    <s v="DCI-ACT_32"/>
    <s v="Ejecutado"/>
    <s v="Feb"/>
    <s v="1"/>
    <s v="1"/>
    <s v=" |202002: Informe consolidacion actividades 2019"/>
    <s v="miltonpuentes"/>
  </r>
  <r>
    <d v="2020-03-06T14:29:23"/>
    <x v="0"/>
    <x v="1"/>
    <s v="DCI-ACT_33"/>
    <s v="Ejecutado"/>
    <s v="Feb"/>
    <s v="0"/>
    <s v="0"/>
    <s v=" |202002: N/A"/>
    <s v="miltonpuentes"/>
  </r>
  <r>
    <d v="2020-03-06T14:30:53"/>
    <x v="0"/>
    <x v="1"/>
    <s v="DCI-ACT_34"/>
    <s v="Ejecutado"/>
    <s v="Feb"/>
    <s v="0"/>
    <s v="0"/>
    <s v=" |202002: N/A"/>
    <s v="miltonpuentes"/>
  </r>
  <r>
    <d v="2020-03-06T14:31:58"/>
    <x v="0"/>
    <x v="1"/>
    <s v="DCI-ACT_35"/>
    <s v="Ejecutado"/>
    <s v="Feb"/>
    <s v="0"/>
    <s v="0"/>
    <s v=" |202002: N/A"/>
    <s v="miltonpuentes"/>
  </r>
  <r>
    <d v="2020-03-06T14:34:02"/>
    <x v="0"/>
    <x v="2"/>
    <s v="DCI-ACT_36"/>
    <s v="Ejecutado"/>
    <s v="Feb"/>
    <s v="0"/>
    <s v="0"/>
    <s v=" |202002: N/A"/>
    <s v="miltonpuentes"/>
  </r>
  <r>
    <d v="2020-03-06T14:46:20"/>
    <x v="0"/>
    <x v="2"/>
    <s v="DCI-ACT_37"/>
    <s v="Ejecutado"/>
    <s v="Feb"/>
    <s v="2"/>
    <s v="2"/>
    <s v=" |202002: 1. Con memorando No. 20207300002253 se dio traslado al la direccion de inverstigaciones las posibles afectaciones en el corredor ferreo , obras de ampliacion del peaje por parte de accenorte_x000a_2. Noticia presentada por Mñanas BLU en la cual denuncian que en el peaje de nuevo salto no dejaron pasar a los bomberos"/>
    <s v="miltonpuentes"/>
  </r>
  <r>
    <d v="2020-03-06T14:54:20"/>
    <x v="0"/>
    <x v="2"/>
    <s v="DCI-ACT_38"/>
    <s v="Ejecutado"/>
    <s v="Feb"/>
    <s v="2"/>
    <s v="2"/>
    <s v=" |202002: 1. Co memorando No. 20207400014043 del 13 de febrero se remitio un proyecto de  apertura de investigacion contra la empresa Concesionaria vial de colombia al grupo de notificaciones_x000a_2. Con memorando No. 20207400017143 del 20 de febrero se remitio un proyecto de apertura de investigacion contra la emopresa Union temporal desarrollo vial del valle de cuaca y cauca al grupo de notificaciones"/>
    <s v="miltonpuentes"/>
  </r>
  <r>
    <d v="2020-03-06T14:56:06"/>
    <x v="0"/>
    <x v="2"/>
    <s v="DCI-ACT_39"/>
    <s v="Ejecutado"/>
    <s v="Feb"/>
    <s v="0"/>
    <s v="0"/>
    <s v=" |202002: N/A"/>
    <s v="miltonpuentes"/>
  </r>
  <r>
    <d v="2020-03-06T15:04:02"/>
    <x v="0"/>
    <x v="2"/>
    <s v="DCI-ACT_40"/>
    <s v="Ejecutado"/>
    <s v="Feb"/>
    <s v="23"/>
    <s v="23"/>
    <s v=" |202002: Con memorandos Nros 20207400011233;  20207400011313; 202074000012373; 20207400012583; 20207400014043; 20207400017883, se remitieron 23 proyectos  de actos administrativos para comunicar"/>
    <s v="miltonpuentes"/>
  </r>
  <r>
    <d v="2020-03-06T15:05:46"/>
    <x v="0"/>
    <x v="2"/>
    <s v="DCI-ACT_41"/>
    <s v="Ejecutado"/>
    <s v="Feb"/>
    <s v="0"/>
    <s v="0"/>
    <s v=" |202002: N/A"/>
    <s v="miltonpuentes"/>
  </r>
  <r>
    <d v="2020-03-06T15:06:30"/>
    <x v="0"/>
    <x v="2"/>
    <s v="DCI-ACT_42"/>
    <s v="Ejecutado"/>
    <s v="Feb"/>
    <s v="0"/>
    <s v="0"/>
    <s v=" |202002: N/A"/>
    <s v="miltonpuentes"/>
  </r>
  <r>
    <d v="2020-03-06T15:07:25"/>
    <x v="0"/>
    <x v="2"/>
    <s v="DCI-ACT_43"/>
    <s v="Ejecutado"/>
    <s v="Feb"/>
    <s v="0"/>
    <s v="0"/>
    <s v=" |202002: N/A"/>
    <s v="miltonpuentes"/>
  </r>
  <r>
    <d v="2020-03-06T09:31:43"/>
    <x v="1"/>
    <x v="3"/>
    <s v="DPU-ACT_05"/>
    <s v="Ejecutado"/>
    <s v="Feb"/>
    <s v="N/A"/>
    <s v="14%"/>
    <s v=" |202002: &quot;Contrato Regional departamento de San Andres Islas&quot; _x000a_Se anexa copia del contrato suscrito con el regional adscrito a la entidad y cuyo lugar de trabajo es la isla de San Andres, como constancia de la apertura de esta nueva región."/>
    <s v="juandecastro"/>
  </r>
  <r>
    <d v="2020-03-06T09:33:55"/>
    <x v="1"/>
    <x v="3"/>
    <s v="DPU-ACT_06"/>
    <s v="Ejecutado"/>
    <s v="Feb"/>
    <s v="N/A"/>
    <s v="0"/>
    <s v=" |202002: No fue posible la apertura de una nueva oficina regional, teniendo en cuenta que aun nos encontramos buscando entre las diversas entidades un espacio donde montarlas"/>
    <s v="juandecastro"/>
  </r>
  <r>
    <d v="2020-03-06T09:36:02"/>
    <x v="1"/>
    <x v="3"/>
    <s v="DPU-ACT_07"/>
    <s v="Ejecutado"/>
    <s v="Feb"/>
    <s v="N/A"/>
    <s v="13"/>
    <s v=" |202002: Se anexa cuadro excel con los datos de los nuevos contratistas regionales 2020"/>
    <s v="juandecastro"/>
  </r>
  <r>
    <d v="2020-03-06T09:37:16"/>
    <x v="1"/>
    <x v="3"/>
    <s v="DPU-ACT_08"/>
    <s v="Ejecutado"/>
    <s v="Feb"/>
    <s v="N/A"/>
    <s v="0"/>
    <s v=" |202002: El foro regional se tiene programado realizar el 7 de mayo del presente año"/>
    <s v="juandecastro"/>
  </r>
  <r>
    <d v="2020-03-05T20:15:05"/>
    <x v="1"/>
    <x v="4"/>
    <s v="DPU-ACT_09"/>
    <s v="Ejecutado"/>
    <s v="Feb"/>
    <s v="5"/>
    <s v="5"/>
    <s v=" |202002: Base de datos de pqrs."/>
    <s v="andreaportillo"/>
  </r>
  <r>
    <d v="2020-03-05T20:18:49"/>
    <x v="1"/>
    <x v="4"/>
    <s v="DPU-ACT_10"/>
    <s v="Ejecutado"/>
    <s v="Feb"/>
    <s v="N/A"/>
    <s v="N/A"/>
    <s v=" |202002: La actividad no esta programada para el periodo."/>
    <s v="andreaportillo"/>
  </r>
  <r>
    <d v="2020-03-05T20:19:19"/>
    <x v="1"/>
    <x v="4"/>
    <s v="DPU-ACT_12"/>
    <s v="Ejecutado"/>
    <s v="Feb"/>
    <s v="N/A"/>
    <s v="N/A"/>
    <s v=" |202002: La actividad no esta programada para el periodo."/>
    <s v="andreaportillo"/>
  </r>
  <r>
    <d v="2020-03-05T20:21:34"/>
    <x v="1"/>
    <x v="4"/>
    <s v="DPU-ACT_13"/>
    <s v="Ejecutado"/>
    <s v="Feb"/>
    <s v="N/A"/>
    <s v="N/A"/>
    <s v=" |202002: La actividad no esta programada para este periodo."/>
    <s v="andreaportillo"/>
  </r>
  <r>
    <d v="2020-03-05T20:23:17"/>
    <x v="1"/>
    <x v="4"/>
    <s v="DPU-ACT_14"/>
    <s v="Ejecutado"/>
    <s v="Feb"/>
    <s v="0%"/>
    <s v="0%"/>
    <s v=" |202002: No se ejecutò la actidad programada."/>
    <s v="andreaportillo"/>
  </r>
  <r>
    <d v="2020-03-05T20:24:23"/>
    <x v="1"/>
    <x v="4"/>
    <s v="DPU-ACT_15"/>
    <s v="Ejecutado"/>
    <s v="Feb"/>
    <s v="7"/>
    <s v="7"/>
    <s v=" |202002: Listas de asistencia."/>
    <s v="andreaportillo"/>
  </r>
  <r>
    <d v="2020-03-05T20:26:18"/>
    <x v="1"/>
    <x v="4"/>
    <s v="DPU-ACT_11"/>
    <s v="Ejecutado"/>
    <s v="Feb"/>
    <s v="N/A"/>
    <s v="N/A"/>
    <s v=" |202002: No recibimos invitaciones en este perido."/>
    <s v="andreaportillo"/>
  </r>
  <r>
    <d v="2020-03-05T20:28:00"/>
    <x v="1"/>
    <x v="4"/>
    <s v="DPU-ACT_16"/>
    <s v="Ejecutado"/>
    <s v="Feb"/>
    <s v="100%"/>
    <s v="100%"/>
    <s v=" |202002: Constancia de enviò de correo electònico a la Secretaria General."/>
    <s v="andreaportillo"/>
  </r>
  <r>
    <d v="2020-03-05T20:32:01"/>
    <x v="1"/>
    <x v="4"/>
    <s v="DPU-ACT_17"/>
    <s v="Ejecutado"/>
    <s v="Feb"/>
    <s v="5%"/>
    <s v="5%"/>
    <s v=" |202002: Se realizaron los acercamientos a las universidades y se lograron espacios para llevar a cabo las sesiones del programa. La primera sesiòn del semillero de Protecciòn a Usuarios del Sector Transporte no se pudo llevar a cabo por no contar con espacio fìsico."/>
    <s v="andreaportillo"/>
  </r>
  <r>
    <d v="2020-03-05T20:37:18"/>
    <x v="1"/>
    <x v="4"/>
    <s v="DPU-ACT_18"/>
    <s v="Ejecutado"/>
    <s v="Feb"/>
    <s v="N/A"/>
    <s v="N/A"/>
    <s v=" |202002: La actividad no esta programada para este periodo."/>
    <s v="andreaportillo"/>
  </r>
  <r>
    <d v="2020-03-05T20:37:36"/>
    <x v="1"/>
    <x v="4"/>
    <s v="DPU-ACT_19"/>
    <s v="Ejecutado"/>
    <s v="Feb"/>
    <s v="N/A"/>
    <s v="N/A"/>
    <s v=" |202002: La actividad no esta programada para este periodo."/>
    <s v="andreaportillo"/>
  </r>
  <r>
    <d v="2020-03-05T20:44:46"/>
    <x v="1"/>
    <x v="4"/>
    <s v="DPU-ACT_23"/>
    <s v="Ejecutado"/>
    <s v="Feb"/>
    <s v="16"/>
    <s v="16"/>
    <s v=" |202002: Informe de visitas"/>
    <s v="andreaportillo"/>
  </r>
  <r>
    <d v="2020-03-05T20:46:10"/>
    <x v="1"/>
    <x v="4"/>
    <s v="DPU-ACT_20"/>
    <s v="Ejecutado"/>
    <s v="Feb"/>
    <s v="1"/>
    <s v="1"/>
    <s v=" |202002: Constancia de enviò de insumos para la campaña del cierre de la vìa San Gil - Bucaramanga, vìa correo electrònico."/>
    <s v="andreaportillo"/>
  </r>
  <r>
    <d v="2020-03-05T20:47:12"/>
    <x v="1"/>
    <x v="4"/>
    <s v="DPU-ACT_21"/>
    <s v="Ejecutado"/>
    <s v="Feb"/>
    <s v="N/A"/>
    <s v="N/A"/>
    <s v=" |202002: La actividad no fue progreamada para este periodo."/>
    <s v="andreaportillo"/>
  </r>
  <r>
    <d v="2020-03-05T20:47:25"/>
    <x v="1"/>
    <x v="4"/>
    <s v="DPU-ACT_22"/>
    <s v="Ejecutado"/>
    <s v="Feb"/>
    <s v="N/A"/>
    <s v="N/A"/>
    <s v=" |202002: La actividad no fue progreamada para este periodo."/>
    <s v="andreaportillo"/>
  </r>
  <r>
    <d v="2020-03-06T12:16:40"/>
    <x v="1"/>
    <x v="5"/>
    <s v="DPU-ACT_24"/>
    <s v="Ejecutado"/>
    <s v="Feb"/>
    <s v="807"/>
    <s v="113"/>
    <s v=" |202002: Z:\PQR\PQRS Aereo_2019_x000a_Z:\PQR\PQRS Terrestre_2019_x000a_Z:\PQR\PQRS UNIFICADO_DPU_2020_x000a_Z:\PQR\DIRECCION DE INVESTIGACIONES"/>
    <s v="PaolaRayo"/>
  </r>
  <r>
    <d v="2020-03-06T12:26:19"/>
    <x v="1"/>
    <x v="5"/>
    <s v="DPU-ACT_26"/>
    <s v="Ejecutado"/>
    <s v="Feb"/>
    <s v="2"/>
    <s v="2"/>
    <s v=" |202002: Z:\PQR\DIRECCION DE INVESTIGACIONES"/>
    <s v="PaolaRayo"/>
  </r>
  <r>
    <d v="2020-03-06T12:27:29"/>
    <x v="1"/>
    <x v="5"/>
    <s v="DPU-ACT_27"/>
    <s v="Ejecutado"/>
    <s v="Feb"/>
    <s v="2"/>
    <s v="2"/>
    <s v=" |202002: Z:\PQR\DIRECCION DE INVESTIGACIONES"/>
    <s v="PaolaRayo"/>
  </r>
  <r>
    <d v="2020-03-06T12:28:26"/>
    <x v="1"/>
    <x v="5"/>
    <s v="DPU-ACT_28"/>
    <s v="Ejecutado"/>
    <s v="Feb"/>
    <s v="4"/>
    <s v="4"/>
    <s v=" |202002: Z:\PQR\DIRECCION DE INVESTIGACIONES"/>
    <s v="PaolaRayo"/>
  </r>
  <r>
    <d v="2020-03-06T12:29:29"/>
    <x v="1"/>
    <x v="5"/>
    <s v="DPU-ACT_29"/>
    <s v="Ejecutado"/>
    <s v="Feb"/>
    <s v="3"/>
    <s v="0"/>
    <s v=" |202002: Z:\PQR\DIRECCION DE INVESTIGACIONES"/>
    <s v="PaolaRayo"/>
  </r>
  <r>
    <d v="2020-03-06T12:31:21"/>
    <x v="1"/>
    <x v="5"/>
    <s v="DPU-ACT_30"/>
    <s v="Ejecutado"/>
    <s v="Feb"/>
    <s v="0"/>
    <s v="0"/>
    <s v=" |202002: Z:\PQR\DIRECCION DE INVESTIGACIONES"/>
    <s v="PaolaRayo"/>
  </r>
  <r>
    <d v="2020-03-06T12:34:14"/>
    <x v="1"/>
    <x v="5"/>
    <s v="DPU-ACT_31"/>
    <s v="Ejecutado"/>
    <s v="Feb"/>
    <s v="0"/>
    <s v="0"/>
    <s v=" |202002: Z:\PQR\DIRECCION DE INVESTIGACIONES"/>
    <s v="PaolaRayo"/>
  </r>
  <r>
    <d v="2020-03-06T12:59:31"/>
    <x v="1"/>
    <x v="3"/>
    <s v="DPU-ACT_01"/>
    <s v="Ejecutado"/>
    <s v="Feb"/>
    <s v="N/A"/>
    <s v="N/A"/>
    <s v=" |202002: N/A"/>
    <s v="andreaportillo"/>
  </r>
  <r>
    <d v="2020-03-06T12:59:51"/>
    <x v="1"/>
    <x v="3"/>
    <s v="DPU-ACT_02"/>
    <s v="Ejecutado"/>
    <s v="Feb"/>
    <s v="N/A"/>
    <s v="N/A"/>
    <s v=" |202002: N/A"/>
    <s v="andreaportillo"/>
  </r>
  <r>
    <d v="2020-03-06T13:00:21"/>
    <x v="1"/>
    <x v="3"/>
    <s v="DPU-ACT_03"/>
    <s v="Ejecutado"/>
    <s v="Feb"/>
    <s v="N/A"/>
    <s v="N/A"/>
    <s v=" |202002: N/A"/>
    <s v="andreaportillo"/>
  </r>
  <r>
    <d v="2020-03-06T13:00:41"/>
    <x v="1"/>
    <x v="3"/>
    <s v="DPU-ACT_04"/>
    <s v="Ejecutado"/>
    <s v="Feb"/>
    <s v="N/A"/>
    <s v="N/A"/>
    <s v=" |202002: N/A"/>
    <s v="andreaportillo"/>
  </r>
  <r>
    <d v="2020-03-06T13:07:42"/>
    <x v="1"/>
    <x v="5"/>
    <s v="DPU-ACT_25"/>
    <s v="Ejecutado"/>
    <s v="Feb"/>
    <s v="41"/>
    <s v="0"/>
    <s v=" |202002: Z:\PQR\PQRS Aereo_2019_x000a_Z:\PQR\PQRS Terrestre_2019"/>
    <s v="PaolaRayo"/>
  </r>
  <r>
    <d v="2020-03-05T17:21:37"/>
    <x v="2"/>
    <x v="6"/>
    <s v="DP-ACT_01"/>
    <s v="Ejecutado"/>
    <s v="Feb"/>
    <s v="87"/>
    <s v="87"/>
    <s v=" |202002: Se recibieron 86 PQR's por Vigia_ Gestion Documental y PQR Vigia. Y 1 por redes sociales. _x000a_DP-ACT_01 y 014 Evid Feb PQR's"/>
    <s v="annysampayo"/>
  </r>
  <r>
    <d v="2020-03-05T17:23:46"/>
    <x v="2"/>
    <x v="6"/>
    <s v="DP-ACT_02"/>
    <s v="Ejecutado"/>
    <s v="Feb"/>
    <s v="0"/>
    <s v="0"/>
    <s v=" |202002: No se emitieron actos administrativos."/>
    <s v="annysampayo"/>
  </r>
  <r>
    <d v="2020-03-05T17:25:44"/>
    <x v="2"/>
    <x v="6"/>
    <s v="DP-ACT_03"/>
    <s v="Ejecutado"/>
    <s v="Feb"/>
    <s v="1"/>
    <s v="1"/>
    <s v=" |202002: Se emitió un acto administrativo. _x000a_DP-ACT_2a10 y 40a45 Evid Feb sobre Investig"/>
    <s v="annysampayo"/>
  </r>
  <r>
    <d v="2020-03-05T17:27:23"/>
    <x v="2"/>
    <x v="6"/>
    <s v="DP-ACT_04"/>
    <s v="Ejecutado"/>
    <s v="Feb"/>
    <s v="1"/>
    <s v="1"/>
    <s v=" |202002: Se emitió un acto administrativo. _x000a_DP-ACT_2a10 y 40a45 Evid Feb sobre Investig"/>
    <s v="annysampayo"/>
  </r>
  <r>
    <d v="2020-03-05T17:29:12"/>
    <x v="2"/>
    <x v="6"/>
    <s v="DP-ACT_05"/>
    <s v="Ejecutado"/>
    <s v="Feb"/>
    <s v="6"/>
    <s v="6"/>
    <s v=" |202002: Se emitieron 6 actos administrativos. _x000a_DP-ACT_2a10 y 40a45 Evid Feb sobre Investig"/>
    <s v="annysampayo"/>
  </r>
  <r>
    <d v="2020-03-05T17:35:40"/>
    <x v="2"/>
    <x v="6"/>
    <s v="DP-ACT_06"/>
    <s v="Ejecutado"/>
    <s v="Feb"/>
    <s v="2"/>
    <s v="2"/>
    <s v=" |202002: Se emitieron 2 actos administrativos. _x000a_DP-ACT_2a10 y 40a45 Evid Feb sobre Investig"/>
    <s v="annysampayo"/>
  </r>
  <r>
    <d v="2020-03-05T17:37:47"/>
    <x v="2"/>
    <x v="6"/>
    <s v="DP-ACT_07"/>
    <s v="Ejecutado"/>
    <s v="Feb"/>
    <s v="0"/>
    <s v="0"/>
    <s v=" |202002: No se emitieron actos administrativos. _x000a_DP-ACT_2a10 y 40a45 Evid Feb sobre Investig_x000a_"/>
    <s v="annysampayo"/>
  </r>
  <r>
    <d v="2020-03-05T17:39:22"/>
    <x v="2"/>
    <x v="6"/>
    <s v="DP-ACT_08"/>
    <s v="Ejecutado"/>
    <s v="Feb"/>
    <s v="0"/>
    <s v="0"/>
    <s v=" |202002: No se emitieron actos administrativos. _x000a_DP-ACT_2a10 y 40a45 Evid Feb sobre Investig"/>
    <s v="annysampayo"/>
  </r>
  <r>
    <d v="2020-03-05T17:41:16"/>
    <x v="2"/>
    <x v="6"/>
    <s v="DP-ACT_09"/>
    <s v="Ejecutado"/>
    <s v="Feb"/>
    <s v="0"/>
    <s v="0"/>
    <s v=" |202002: No se emitieron actos administrativos. _x000a_DP-ACT_2a10 y 40a45 Evid Feb sobre Investig"/>
    <s v="annysampayo"/>
  </r>
  <r>
    <d v="2020-03-05T17:42:42"/>
    <x v="2"/>
    <x v="6"/>
    <s v="DP-ACT_10"/>
    <s v="Ejecutado"/>
    <s v="Feb"/>
    <s v="0"/>
    <s v="0"/>
    <s v=" |202002: No se emitieron actos administrativos. _x000a_DP-ACT_2a10 y 40a45 Evid Feb sobre Investig"/>
    <s v="annysampayo"/>
  </r>
  <r>
    <d v="2020-03-05T17:46:00"/>
    <x v="2"/>
    <x v="7"/>
    <s v="DP-ACT_14"/>
    <s v="Ejecutado"/>
    <s v="Feb"/>
    <s v="87"/>
    <s v="87"/>
    <s v=" |202002: Se recibieron 86 PQR's por Vigia_ Gestion Documental y PQR Vigia. Y 1 por redes sociales. _x000a_DP-ACT_01 y 014 Evid Feb PQR's"/>
    <s v="annysampayo"/>
  </r>
  <r>
    <d v="2020-03-05T17:49:43"/>
    <x v="2"/>
    <x v="7"/>
    <s v="DP-ACT_17"/>
    <s v="Ejecutado"/>
    <s v="Feb"/>
    <s v="2"/>
    <s v="4,17%"/>
    <s v=" |202002: Se elaboraron 2 documentos: Diagnósticos de San Andrés de Tumaco y el Embalse El Quimbo ._x000a_DP-ACT_17 Evid Feb Diagnostico El Quimbo_x000a_DP-ACT_17 Evid Feb Diagnóstico Tumaco"/>
    <s v="annysampayo"/>
  </r>
  <r>
    <d v="2020-03-05T17:53:50"/>
    <x v="2"/>
    <x v="7"/>
    <s v="DP-ACT_18"/>
    <s v="Ejecutado"/>
    <s v="Feb"/>
    <s v="7"/>
    <s v="4.38%"/>
    <s v=" |202002: Socialización Campaña PP y Plan de acción Embalse El Quimbo con las siguientes evidencias: _x000a_DP-ACT_18 Evid Feb Alcaldía Mun Altamira 20206300116951_x000a_DP-ACT_18 Evid Feb Alcaldía Mun El Agrado  20206300116901_x000a_DP-ACT_18 Evid Feb Alcaldía Mun El Gigante 20206300116871_x000a_DP-ACT_18 Evid Feb Alcaldía Mun Garzón  20206300116921_x000a_DP-ACT_18 Evid Feb Dir Tto y Tpte  Pol Nal 20206300117071_x000a_DP-ACT_18 Evid Feb Gobern del Huila 20206300116821_x000a_DP-ACT_18 Evid Feb Ministerio de Transporte 20206300116991"/>
    <s v="annysampayo"/>
  </r>
  <r>
    <d v="2020-03-05T17:57:00"/>
    <x v="2"/>
    <x v="7"/>
    <s v="DP-ACT_19"/>
    <s v="Ejecutado"/>
    <s v="Feb"/>
    <s v="0"/>
    <s v="0"/>
    <s v=" |202002: No se realizo actividad. "/>
    <s v="annysampayo"/>
  </r>
  <r>
    <d v="2020-03-05T18:00:40"/>
    <x v="2"/>
    <x v="7"/>
    <s v="DP-ACT_20"/>
    <s v="Ejecutado"/>
    <s v="Feb"/>
    <s v="0"/>
    <s v="0"/>
    <s v=" |202002: No se realizó actividad."/>
    <s v="annysampayo"/>
  </r>
  <r>
    <d v="2020-03-05T18:02:43"/>
    <x v="2"/>
    <x v="7"/>
    <s v="DP-ACT_21"/>
    <s v="Ejecutado"/>
    <s v="Feb"/>
    <s v="0"/>
    <s v="0"/>
    <s v=" |202002: Durante el mes de febrero se realizó el analisis de los estudios previos de las personas encargadas del proyecto.  "/>
    <s v="annysampayo"/>
  </r>
  <r>
    <d v="2020-03-05T18:05:00"/>
    <x v="2"/>
    <x v="7"/>
    <s v="DP-ACT_22"/>
    <s v="Ejecutado"/>
    <s v="Mar"/>
    <s v="0"/>
    <s v="0"/>
    <s v=" |202002: En el mes de Febrero no se reporta avance. Este es un lanzamiento que se hará el mes de Marzo con la Dra. Carmen Ligia Valderrama, Superintendente de Transporte. "/>
    <s v="annysampayo"/>
  </r>
  <r>
    <d v="2020-03-05T18:08:07"/>
    <x v="2"/>
    <x v="7"/>
    <s v="DP-ACT_23"/>
    <s v="Ejecutado"/>
    <s v="Feb"/>
    <s v="0"/>
    <s v="0"/>
    <s v=" |202002: No se reporta avance, es el lanzamiento de la misma y todavía no se ha programado fecha por parte del Despacho de la Superintendente de Transporte. "/>
    <s v="annysampayo"/>
  </r>
  <r>
    <d v="2020-03-05T18:10:45"/>
    <x v="2"/>
    <x v="7"/>
    <s v="DP-ACT_24"/>
    <s v="Ejecutado"/>
    <s v="Feb"/>
    <s v="1"/>
    <s v="0"/>
    <s v=" |202002: En esta meta hubo un error de digitación, realmente la meta planeada para febrero era un operativo de inspección, el cual no se pudo realizar toda vez que por motivos del Carnaval de Barranquilla la prestación del servicio estuvo suspendida. Cabe mencionar que el operativo de inspección de reprogramó del 21 al 23 de marzo del año en curso ."/>
    <s v="annysampayo"/>
  </r>
  <r>
    <d v="2020-03-06T08:31:13"/>
    <x v="2"/>
    <x v="7"/>
    <s v="DP-ACT_26"/>
    <s v="Ejecutado"/>
    <s v="Feb"/>
    <s v="0"/>
    <s v="0"/>
    <s v=" |202002: No se realizó actividad."/>
    <s v="annysampayo"/>
  </r>
  <r>
    <d v="2020-03-06T08:43:06"/>
    <x v="2"/>
    <x v="7"/>
    <s v="DP-ACT_27"/>
    <s v="Ejecutado"/>
    <s v="Feb"/>
    <s v="2"/>
    <s v="2"/>
    <s v=" |202002: Se elaboraron dos presentaciones como apoyo a los operativos de inspección en el modo fluvial y los operativos de socialización en el modo marítimo._x000a_DP-ACT_27 Evid Feb Capacit Modo Fluvial_ CampañaPP_x000a_DP-ACT_27 Evid Feb Presentación operativos divulgación"/>
    <s v="annysampayo"/>
  </r>
  <r>
    <d v="2020-03-06T09:11:55"/>
    <x v="2"/>
    <x v="7"/>
    <s v="DP-ACT_28"/>
    <s v="Ejecutado"/>
    <s v="Feb"/>
    <s v="0"/>
    <s v="0"/>
    <s v=" |202002: No se realizó actividad en este mes.Esta actividad no esta directamente asignada a la Delegatura de Puertos, para generar contenido se requiere que el área encargada solicite la misma."/>
    <s v="annysampayo"/>
  </r>
  <r>
    <d v="2020-03-06T09:15:01"/>
    <x v="2"/>
    <x v="7"/>
    <s v="DP-ACT_29"/>
    <s v="Ejecutado"/>
    <s v="Feb"/>
    <s v="0"/>
    <s v="0"/>
    <s v=" |202002: No se realizó actividad."/>
    <s v="annysampayo"/>
  </r>
  <r>
    <d v="2020-03-06T09:22:19"/>
    <x v="2"/>
    <x v="7"/>
    <s v="DP-ACT_30"/>
    <s v="Ejecutado"/>
    <s v="Feb"/>
    <s v="9"/>
    <s v="9"/>
    <s v=" |202002: Se realizaron 9 visitas de inspección Extras en Instalaciones Portuarias._x000a_DP-ACT_30 Evid Feb Visitas Supervis Extraordin"/>
    <s v="annysampayo"/>
  </r>
  <r>
    <d v="2020-03-06T09:29:08"/>
    <x v="2"/>
    <x v="7"/>
    <s v="DP-ACT_31"/>
    <s v="Ejecutado"/>
    <s v="Feb"/>
    <s v="1"/>
    <s v="1"/>
    <s v=" |202002: Se realizó el informe bimensual solicitado y se informó mediante memorando No. 20206300020173 del 27/02/2020 a las areas correspondientes de acuerdo a las instrucciones (TIC`S y Secretaria General), los dos documentos se adjuntan. _x000a_DP-ACT_31 Evid Feb 1er reporte bimens actualiz BD vig"/>
    <s v="annysampayo"/>
  </r>
  <r>
    <d v="2020-03-06T09:31:51"/>
    <x v="2"/>
    <x v="7"/>
    <s v="DP-ACT_32"/>
    <s v="Ejecutado"/>
    <s v="Feb"/>
    <s v="15"/>
    <s v="15"/>
    <s v=" |202002: 15 aprobaciones de registro de Operador Portuario.  (Este reporte es por demanda), se puede evidenciar en Inteligencia de Negocios. "/>
    <s v="annysampayo"/>
  </r>
  <r>
    <d v="2020-03-06T09:44:35"/>
    <x v="2"/>
    <x v="7"/>
    <s v="DP-ACT_33"/>
    <s v="Ejecutado"/>
    <s v="Feb"/>
    <s v="0"/>
    <s v="0"/>
    <s v=" |202002: En el mes de Febrero no hay avances, el formato para entregar está en revisión por parte de los delegados."/>
    <s v="annysampayo"/>
  </r>
  <r>
    <d v="2020-03-06T09:46:30"/>
    <x v="2"/>
    <x v="7"/>
    <s v="DP-ACT_34"/>
    <s v="Ejecutado"/>
    <s v="Feb"/>
    <s v="0"/>
    <s v="0"/>
    <s v=" |202002: No se realizó actividad"/>
    <s v="annysampayo"/>
  </r>
  <r>
    <d v="2020-03-06T09:48:02"/>
    <x v="2"/>
    <x v="7"/>
    <s v="DP-ACT_35"/>
    <s v="Ejecutado"/>
    <s v="Feb"/>
    <s v="0"/>
    <s v="0"/>
    <s v=" |202002: No se realizó actividad"/>
    <s v="annysampayo"/>
  </r>
  <r>
    <d v="2020-03-06T09:49:28"/>
    <x v="2"/>
    <x v="7"/>
    <s v="DP-ACT_36"/>
    <s v="Ejecutado"/>
    <s v="Feb"/>
    <s v="0"/>
    <s v="0"/>
    <s v=" |202002: No se emitieron conceptos al respecto. "/>
    <s v="annysampayo"/>
  </r>
  <r>
    <d v="2020-03-06T09:51:27"/>
    <x v="2"/>
    <x v="7"/>
    <s v="DP-ACT_37"/>
    <s v="Ejecutado"/>
    <s v="Feb"/>
    <s v="2"/>
    <s v="2"/>
    <s v=" |202002: Se emitieron 2 conceptos favorables de RCTO. _x000a_DP-ACT_37 Evdi Feb Conc Favorable RCTO SP Mardique_x000a_DP-ACT_37 Evid Feb Conc Favorable RCTO Refineria Cartagena SAS"/>
    <s v="annysampayo"/>
  </r>
  <r>
    <d v="2020-03-06T09:55:33"/>
    <x v="2"/>
    <x v="8"/>
    <s v="DP-ACT_38"/>
    <s v="Ejecutado"/>
    <s v="Feb"/>
    <s v="4"/>
    <s v="4"/>
    <s v=" |202002: Se resolvieron 4 PQRS por el modulo del VIGIA sin radicado"/>
    <s v="annysampayo"/>
  </r>
  <r>
    <d v="2020-03-06T09:56:56"/>
    <x v="2"/>
    <x v="8"/>
    <s v="DP-ACT_39"/>
    <s v="Ejecutado"/>
    <s v="Feb"/>
    <s v="0"/>
    <s v="0"/>
    <s v=" |202002: No se emitieron actuaciones admiistrativas. "/>
    <s v="annysampayo"/>
  </r>
  <r>
    <d v="2020-03-06T09:58:30"/>
    <x v="2"/>
    <x v="8"/>
    <s v="DP-ACT_40"/>
    <s v="Ejecutado"/>
    <s v="Feb"/>
    <s v="12"/>
    <s v="12"/>
    <s v=" |202002: Se emitieron 12 actuaciones administrativas_x000a_DP-ACT_2a10 y 38a45 Evid Feb sobre Investig"/>
    <s v="annysampayo"/>
  </r>
  <r>
    <d v="2020-03-06T09:59:55"/>
    <x v="2"/>
    <x v="8"/>
    <s v="DP-ACT_41"/>
    <s v="Ejecutado"/>
    <s v="Feb"/>
    <s v="1"/>
    <s v="1"/>
    <s v=" |202002: Se emitió 1 acto administrativo._x000a_DP-ACT_2a10 y 38a45 Evid Feb sobre Investig"/>
    <s v="annysampayo"/>
  </r>
  <r>
    <d v="2020-03-06T10:09:46"/>
    <x v="2"/>
    <x v="8"/>
    <s v="DP-ACT_42"/>
    <s v="Ejecutado"/>
    <s v="Feb"/>
    <s v="0"/>
    <s v="0"/>
    <s v=" |202002: No se emitieron actos administrativos._x000a_DP-ACT_2a10 y 38a45 Evid Feb sobre Investig"/>
    <s v="annysampayo"/>
  </r>
  <r>
    <d v="2020-03-06T10:11:43"/>
    <x v="2"/>
    <x v="8"/>
    <s v="DP-ACT_43"/>
    <s v="Ejecutado"/>
    <s v="Feb"/>
    <s v="0"/>
    <s v="0"/>
    <s v=" |202002: No se emitieron actos administrativos._x000a_DP-ACT_2a10 y 38a45 Evid Feb sobre Investig"/>
    <s v="annysampayo"/>
  </r>
  <r>
    <d v="2020-03-06T10:13:55"/>
    <x v="2"/>
    <x v="8"/>
    <s v="DP-ACT_44"/>
    <s v="Ejecutado"/>
    <s v="Feb"/>
    <s v="0"/>
    <s v="0"/>
    <s v=" |202002: No se emitieron actos administrativos. _x000a_DP-ACT_2a10 y 38a45 Evid Feb sobre Investig"/>
    <s v="annysampayo"/>
  </r>
  <r>
    <d v="2020-03-06T10:15:14"/>
    <x v="2"/>
    <x v="8"/>
    <s v="DP-ACT_45"/>
    <s v="Ejecutado"/>
    <s v="Feb"/>
    <s v="0"/>
    <s v="0"/>
    <s v=" |202002: No se emitieron actos administrativos._x000a_DP-ACT_2a10 y 38a45 Evid Feb sobre Investig"/>
    <s v="annysampayo"/>
  </r>
  <r>
    <d v="2020-03-06T10:22:53"/>
    <x v="2"/>
    <x v="7"/>
    <s v="DP-ACT_15"/>
    <s v="Ejecutado"/>
    <s v="Feb"/>
    <s v="1"/>
    <s v="1"/>
    <s v=" |202002: Fuimos invitados a la reunión del 2020 de la Mesa Sectorial de Transporte Fluvial facilitada por el SENA a la cual asistimos el 14 de febrero del año en curso._x000a_Dp_ACT_15 Evid Feb Invitacion mesa sectorial tpte fluvial_x000a_DP-ACT_15 Evid Feb Presentación Consejo Ejec1. Mesa Tpte Fluvial"/>
    <s v="annysampayo"/>
  </r>
  <r>
    <d v="2020-03-06T10:25:15"/>
    <x v="2"/>
    <x v="7"/>
    <s v="DP-ACT_16"/>
    <s v="Ejecutado"/>
    <s v="Feb"/>
    <s v="0"/>
    <s v="0"/>
    <s v=" |202002: Desde el despacho no se desarrollaron actividades de divulgación en las reuniones a las que asistió el Delegado. "/>
    <s v="annysampayo"/>
  </r>
  <r>
    <d v="2020-03-06T10:26:43"/>
    <x v="2"/>
    <x v="6"/>
    <s v="DP-ACT_11"/>
    <s v="Ejecutado"/>
    <s v="Feb"/>
    <s v="0"/>
    <s v="0"/>
    <s v=" |202002: No se realizó actividad al respecto. "/>
    <s v="annysampayo"/>
  </r>
  <r>
    <d v="2020-03-06T10:30:07"/>
    <x v="2"/>
    <x v="6"/>
    <s v="DP-ACT_12"/>
    <s v="Ejecutado"/>
    <s v="Feb"/>
    <s v="0"/>
    <s v="0"/>
    <s v=" |202002: Un equipo de la Delegatura se encuentra dando los últimos ajustes al Informe de los Indicadores de eficiencia portuaria para los años 2017, 2018 y 2019._x000a_DP-ACT_12y13 Evid Febrero Indica. Eficiencia Port"/>
    <s v="annysampayo"/>
  </r>
  <r>
    <d v="2020-03-06T10:32:58"/>
    <x v="2"/>
    <x v="6"/>
    <s v="DP-ACT_13"/>
    <s v="Ejecutado"/>
    <s v="Feb"/>
    <s v="0"/>
    <s v="0"/>
    <s v=" |202002: _x000a_En evento (Asamblea del BID en la ciudad de Barranquilla),  que se llevará a cabo entre el 18 y 22 de marzo en Barranquilla, se tiene previsto el lanzamiento de los indicadores de eficiencia portuaria en cabeza de la Superintendente de Transporte._x000a__x000a_P-ACT_12y13 Evid Febrero Indica. Eficiencia Port"/>
    <s v="annysampayo"/>
  </r>
  <r>
    <d v="2020-03-04T15:57:44"/>
    <x v="3"/>
    <x v="9"/>
    <s v="DTTTA-ACT_32"/>
    <s v="Ejecutado"/>
    <s v="Feb"/>
    <s v="15"/>
    <s v="0"/>
    <s v=" |202002: En el mes de febrero se recibieron 15 solicitudes, las cuales fueron asignadas al finalizar el mes_x000a_EVIDENCIA: SOLICITUDES SIPLAFT"/>
    <s v="leidyleon"/>
  </r>
  <r>
    <d v="2020-03-04T16:45:44"/>
    <x v="3"/>
    <x v="9"/>
    <s v="DTTTA-ACT_24"/>
    <s v="Ejecutado"/>
    <s v="Feb"/>
    <s v="10"/>
    <s v="10"/>
    <s v=" |202002: En el mes de febrero se realizaron 10 auditorias de formalización_x000a_EVIDENCIA: AUDITORIAS DE FORMALIZACIÓN FEBRERO"/>
    <s v="leidyleon"/>
  </r>
  <r>
    <d v="2020-03-04T17:28:19"/>
    <x v="3"/>
    <x v="9"/>
    <s v="DTTTA-ACT_22"/>
    <s v="Ejecutado"/>
    <s v="Feb"/>
    <s v="18"/>
    <s v="18"/>
    <s v=" |202002: En el mes de febrero se enviaron a Comunicaciones 18 contenidos para campañas de promoción y capacitación_x000a_EVIDENCIA: ENVIO DE INSUMOS PARA CAMPAÑAS DE PROMOCIÓN Y CAPACITACIÓN"/>
    <s v="leidyleon"/>
  </r>
  <r>
    <d v="2020-03-05T09:25:48"/>
    <x v="3"/>
    <x v="9"/>
    <s v="DTTTA-ACT_34"/>
    <s v="Ejecutado"/>
    <s v="Feb"/>
    <s v="13"/>
    <s v="12"/>
    <s v=" |202002: En el mes de febrero se tramitaron 12 solicitudes de certificación de implementación SICOV_x000a_EVIDENCIA: CERTIFICACIONES DE IMPLEMENTACIÓN SICOV PARA CDA FEBRERO"/>
    <s v="leidyleon"/>
  </r>
  <r>
    <d v="2020-03-05T10:15:10"/>
    <x v="3"/>
    <x v="9"/>
    <s v="DTTTA-ACT_35"/>
    <s v="Ejecutado"/>
    <s v="Feb"/>
    <s v="37"/>
    <s v="34"/>
    <s v=" |202002: En el mes de febrero se tramitaron 34 solicitudes de conceptos de sustentabilidad financiera_x000a_EVIDENCIA: CONCEPTOS SUSTENTABILIDAD FINANCIERA"/>
    <s v="leidyleon"/>
  </r>
  <r>
    <d v="2020-03-05T10:17:42"/>
    <x v="3"/>
    <x v="9"/>
    <s v="DTTTA-ACT_33"/>
    <s v="Ejecutado"/>
    <s v="Feb"/>
    <s v="1"/>
    <s v="1"/>
    <s v=" |202002: En el mes de febrero se tramitó una solicitud de homologación para SICOV_x000a_EVIDENCIA: SOLICITUDES HOMOLOGACIÓN PARA SICOV"/>
    <s v="leidyleon"/>
  </r>
  <r>
    <d v="2020-03-05T11:37:20"/>
    <x v="3"/>
    <x v="9"/>
    <s v="DTTTA-ACT_30"/>
    <s v="Ejecutado"/>
    <s v="Feb"/>
    <s v="7"/>
    <s v="0"/>
    <s v=" |202002: En el mes de febrero se recibieron 7 solicitudes, las cuales se encuentran en revisión._x000a_EVIDENCIA: SOLICITUDES DE FUSIÓN, ESCISIÓN O TRANSFORMACIÓN "/>
    <s v="leidyleon"/>
  </r>
  <r>
    <d v="2020-03-05T16:30:18"/>
    <x v="3"/>
    <x v="9"/>
    <s v="DTTTA-ACT_27"/>
    <s v="Ejecutado"/>
    <s v="Feb"/>
    <s v="1"/>
    <s v="1"/>
    <s v=" |202002: Se envió reporte de base de datos de vigiladas actualizada con corte febrero 2020._x000a_EVIDENCIA: MEMO BASE DE DATOS VIGILADOS"/>
    <s v="leidyleon"/>
  </r>
  <r>
    <d v="2020-03-06T08:36:41"/>
    <x v="3"/>
    <x v="9"/>
    <s v="DTTTA-ACT_19"/>
    <s v="Ejecutado"/>
    <s v="Feb"/>
    <s v="4"/>
    <s v="4"/>
    <s v=" |202002: En el mes de febrero se participó en 4 capacitaciones convocadas por otras Entidades_x000a_EVIDENCIA: CAPACITACIONES EXTERNAS"/>
    <s v="leidyleon"/>
  </r>
  <r>
    <d v="2020-03-06T08:38:12"/>
    <x v="3"/>
    <x v="9"/>
    <s v="DTTTA-ACT_21"/>
    <s v="Ejecutado"/>
    <s v="Feb"/>
    <s v="1"/>
    <s v="1"/>
    <s v=" |202002: En el mes de febrero se realizó una capacitación dirigida a los vigilados de la Delegatura_x000a_EVIDENCIA: CAPACITACIONES INTERNAS"/>
    <s v="leidyleon"/>
  </r>
  <r>
    <d v="2020-03-06T08:39:24"/>
    <x v="3"/>
    <x v="9"/>
    <s v="DTTTA-ACT_29"/>
    <s v="Ejecutado"/>
    <s v="Feb"/>
    <s v="1"/>
    <s v="1"/>
    <s v=" |202002: En el mes de febrero se presentó el reporte mensual del informe subjetivo_x000a_EVIDENCIA: INFORME SUBJETIVO FEBRERO"/>
    <s v="leidyleon"/>
  </r>
  <r>
    <d v="2020-03-06T10:15:28"/>
    <x v="3"/>
    <x v="9"/>
    <s v="DTTTA-ACT_18"/>
    <s v="Ejecutado"/>
    <s v="Feb"/>
    <s v="2"/>
    <s v="2"/>
    <s v=" |202002: En el mes de febrero se asistió a 2 sesiones con la ciudadanía, vigilados, organizaciones cívicas y otras entidades_x000a_EVIDENCIA: SESIONES FEBRERO"/>
    <s v="leidyleon"/>
  </r>
  <r>
    <d v="2020-03-06T10:16:42"/>
    <x v="3"/>
    <x v="9"/>
    <s v="DTTTA-ACT_20"/>
    <s v="Ejecutado"/>
    <s v="Feb"/>
    <s v="0"/>
    <s v="0"/>
    <s v=" |202002: En el mes de febrero no se desarrollaron acciones de divulgación"/>
    <s v="leidyleon"/>
  </r>
  <r>
    <d v="2020-03-06T10:17:17"/>
    <x v="3"/>
    <x v="9"/>
    <s v="DTTTA-ACT_23"/>
    <s v="Ejecutado"/>
    <s v="Feb"/>
    <s v="0"/>
    <s v="0"/>
    <s v=" |202002: Se encuentra en desarrollo"/>
    <s v="leidyleon"/>
  </r>
  <r>
    <d v="2020-03-06T10:17:58"/>
    <x v="3"/>
    <x v="9"/>
    <s v="DTTTA-ACT_25"/>
    <s v="Ejecutado"/>
    <s v="Feb"/>
    <s v="0"/>
    <s v="0"/>
    <s v=" |202002: No se presentaron auditorías extraordinarias"/>
    <s v="leidyleon"/>
  </r>
  <r>
    <d v="2020-03-06T10:18:23"/>
    <x v="3"/>
    <x v="9"/>
    <s v="DTTTA-ACT_26"/>
    <s v="Ejecutado"/>
    <s v="Feb"/>
    <s v="0"/>
    <s v="0"/>
    <s v=" |202002: Se encuentra en desarrollo"/>
    <s v="leidyleon"/>
  </r>
  <r>
    <d v="2020-03-06T10:19:03"/>
    <x v="3"/>
    <x v="9"/>
    <s v="DTTTA-ACT_28"/>
    <s v="Ejecutado"/>
    <s v="Feb"/>
    <s v="0"/>
    <s v="0"/>
    <s v=" |202002: Se encuentra en desarrollo"/>
    <s v="leidyleon"/>
  </r>
  <r>
    <d v="2020-03-06T10:19:24"/>
    <x v="3"/>
    <x v="9"/>
    <s v="DTTTA-ACT_31"/>
    <s v="Ejecutado"/>
    <s v="Feb"/>
    <s v="0"/>
    <s v="0"/>
    <s v=" |202002: N/A"/>
    <s v="leidyleon"/>
  </r>
  <r>
    <d v="2020-03-06T10:19:49"/>
    <x v="3"/>
    <x v="9"/>
    <s v="DTTTA-ACT_36"/>
    <s v="Ejecutado"/>
    <s v="Feb"/>
    <s v="0"/>
    <s v="0"/>
    <s v=" |202002: No se presentaron solicitudes"/>
    <s v="leidyleon"/>
  </r>
  <r>
    <d v="2020-03-06T10:20:05"/>
    <x v="3"/>
    <x v="9"/>
    <s v="DTTTA-ACT_37"/>
    <s v="Ejecutado"/>
    <s v="Feb"/>
    <s v="0"/>
    <s v="0"/>
    <s v=" |202002: No se presentaron solicitudes"/>
    <s v="leidyleon"/>
  </r>
  <r>
    <d v="2020-03-06T10:24:06"/>
    <x v="3"/>
    <x v="10"/>
    <s v="DTTTA-ACT_01"/>
    <s v="Ejecutado"/>
    <s v="Feb"/>
    <s v="19"/>
    <s v="18"/>
    <s v=" |202002: En el mes de febrero se tramitaron 18 derechos de petición de 19 recibidos_x000a_EVIDENCIA: DERECHOS DE PETICIÓN DESPACHO TRÁNSITO"/>
    <s v="leidyleon"/>
  </r>
  <r>
    <d v="2020-03-06T11:31:51"/>
    <x v="3"/>
    <x v="9"/>
    <s v="DTTTA-ACT_17"/>
    <s v="Ejecutado"/>
    <s v="Feb"/>
    <s v="29"/>
    <s v="139"/>
    <s v=" |202002: En el mes de febrero se tramitaron 139 PQR'S, se aclara que en el mes de febrero fueron asignadas 29 PQR'S, en el mes de enero 103 y venian pendientes de la vigencia anterior 488._x000a_EVIDENCIA: REPORTE PQR PYP FEBRERO PAITRÁNSITO"/>
    <s v="leidyleon"/>
  </r>
  <r>
    <d v="2020-03-06T11:30:41"/>
    <x v="4"/>
    <x v="11"/>
    <s v="OAJ-ACT_01"/>
    <s v="Ejecutado"/>
    <s v="Feb"/>
    <s v="182"/>
    <s v="37"/>
    <s v=" |202002: Archivo fisico Oficina Asesora Juridica Sistemas de Gestion Documental Orfeo y Vigia "/>
    <s v="CristianPareja"/>
  </r>
  <r>
    <d v="2020-03-06T11:32:11"/>
    <x v="4"/>
    <x v="11"/>
    <s v="OAJ-ACT_03"/>
    <s v="Ejecutado"/>
    <s v="Feb"/>
    <s v="24"/>
    <s v="2"/>
    <s v=" |202002: Matriz de procesos Oficina Asesora Juridica, Archivos Grupo de Notificaciones "/>
    <s v="CristianPareja"/>
  </r>
  <r>
    <d v="2020-03-06T11:32:55"/>
    <x v="4"/>
    <x v="11"/>
    <s v="OAJ-ACT_07"/>
    <s v="Ejecutado"/>
    <s v="Feb"/>
    <s v="1"/>
    <s v="1"/>
    <s v=" |202002: Correo electronico Jefe de Oficina Asesora Juridica "/>
    <s v="CristianPareja"/>
  </r>
  <r>
    <d v="2020-03-06T11:36:35"/>
    <x v="4"/>
    <x v="11"/>
    <s v="OAJ-ACT_08"/>
    <s v="Ejecutado"/>
    <s v="Feb"/>
    <s v="794"/>
    <s v="388"/>
    <s v=" |202002: Archivo fisico de la Oficina Asesora Juridica Plataformas de Gestion Documental de la Entidad  "/>
    <s v="CristianPareja"/>
  </r>
  <r>
    <d v="2020-03-06T11:37:15"/>
    <x v="4"/>
    <x v="11"/>
    <s v="OAJ-ACT_09"/>
    <s v="Ejecutado"/>
    <s v="Feb"/>
    <s v="18"/>
    <s v="18"/>
    <s v=" |202002: Archivo fisico de la Oficina Asesora Juridica Sometimiento a Control Plataformas de Gestion Documental de la Entidad  "/>
    <s v="CristianPareja"/>
  </r>
  <r>
    <d v="2020-03-06T11:38:52"/>
    <x v="4"/>
    <x v="12"/>
    <s v="OAJ-ACT_15"/>
    <s v="Ejecutado"/>
    <s v="Feb"/>
    <s v="33"/>
    <s v="19"/>
    <s v=" |202002: Archivo fisico del Centro de Conciliacion Plataformas de Gestion Documental de la Entidad  "/>
    <s v="CristianPareja"/>
  </r>
  <r>
    <d v="2020-03-06T11:39:41"/>
    <x v="4"/>
    <x v="13"/>
    <s v="OAJ-ACT_16"/>
    <s v="Ejecutado"/>
    <s v="Feb"/>
    <s v="5447"/>
    <s v="115"/>
    <s v=" |202002: Archivo fisico del Grupo de Cobro Coactivo Plataformas de Gestion Documental de la Entidad  "/>
    <s v="CristianPareja"/>
  </r>
  <r>
    <d v="2020-03-06T09:40:28"/>
    <x v="5"/>
    <x v="14"/>
    <s v="OCI-ACT_01"/>
    <s v="Ejecutado"/>
    <s v="Feb"/>
    <s v="2"/>
    <s v="2"/>
    <s v=" |202002: 1. Radicado No. 20202000113561, Respuesta OCI20-00021909/IDM 1103002 del 14 de febrero de 2020._x000a_2. Radicado No. 20202000014873, Respuesta memorando 20205000010533 del 5 de febrero de 2020. PM CGR."/>
    <s v="deisyortiz"/>
  </r>
  <r>
    <d v="2020-03-06T09:42:49"/>
    <x v="5"/>
    <x v="14"/>
    <s v="OCI-ACT_02"/>
    <s v="Ejecutado"/>
    <s v="Feb"/>
    <s v="7"/>
    <s v="7"/>
    <s v=" |202002: 1. Radicado No. 20202000013603, Comunicación Informe Definitivo de Seguimiento a los hallazgos suscritos con el Archivo General de la Nación._x000a_2. Radicado No. 20202000020023, Comunicación informe de seguimiento al cumplimiento de las medidas de Austeridad del Gasto Público, Cuarto trimestre de la vigencia 2019._x000a_3. Radicado No. 20202000123291, Generación certificación Agencia de Defensa Jurídica – seguimiento E-KOGUI, Segundo semestre de 2019 según verificación._x000a_4. Radicado No. 20202000020743, Comunicación Informe de Definitivo de seguimiento E-KOGUI – Generación Certificación Agencia de Defensa Jurídica._x000a_5. Radicado No. 20202000020913, Certificado Transmisión SIRECI - Rendición Cuenta Anual_2019._x000a_6. Radicado No. 20202000020773, Comunicación de la evaluación Control Interno Contable, vigencia 2019._x000a_7. El día 26 de Febrero se realizó la  Primera citación calendario correo electrónico a los miembros del Comité Institucional de Coordinación de Control Interno, con el objetivo de Revisar y aprobar el Plan Anual de Auditorias Internas vigencia   2020._x000a_Ese  mismo día se solicito reprogramación por parte de la Superintendente para el día 10 de Marzo."/>
    <s v="deisyortiz"/>
  </r>
  <r>
    <d v="2020-03-04T14:54:48"/>
    <x v="6"/>
    <x v="15"/>
    <s v="OTIC-ACT_01"/>
    <s v="Ejecutado"/>
    <s v="Feb"/>
    <s v="3"/>
    <s v="3"/>
    <s v=" |202002: Se gestionaron las solicitudes radicadas a la Oficina a través de Orfeo y vigía. Así como las solicitudes de correo electrónico enviadas por las diferentes dependencias de la entidad. Se adjunta archivo \\172.16.1.140\2. FEBRERO_2020\Oficina de Tecnologia de la Información y las Comunicaciones\1. Soportes_PAI_2020\Correspondencia febrero"/>
    <s v="Claudianino"/>
  </r>
  <r>
    <d v="2020-03-04T16:45:17"/>
    <x v="6"/>
    <x v="15"/>
    <s v="OTIC-ACT_02"/>
    <s v="Ejecutado"/>
    <s v="Feb"/>
    <s v="0,5%"/>
    <s v="0,5%"/>
    <s v=" |202002: Se realiza el levantamiento de información con las áreas misionales. Se adjunta soporte en la ruta \\172.16.1.140\2. FEBRERO_2020\Oficina de Tecnologia de la Información y las Comunicaciones\1. Soportes_PAI_2020\ACT_02_actas.pdf"/>
    <s v="Claudianino"/>
  </r>
  <r>
    <d v="2020-03-05T09:30:41"/>
    <x v="6"/>
    <x v="15"/>
    <s v="OTIC-ACT_03"/>
    <s v="Ejecutado"/>
    <s v="Feb"/>
    <s v="0"/>
    <s v="0"/>
    <s v=" |202002: N/A"/>
    <s v="Claudianino"/>
  </r>
  <r>
    <d v="2020-03-05T09:31:16"/>
    <x v="6"/>
    <x v="15"/>
    <s v="OTIC-ACT_04"/>
    <s v="Ejecutado"/>
    <s v="Feb"/>
    <s v="0"/>
    <s v="0"/>
    <s v=" |202002: N/A"/>
    <s v="Claudianino"/>
  </r>
  <r>
    <d v="2020-03-05T09:31:45"/>
    <x v="6"/>
    <x v="15"/>
    <s v="OTIC-ACT_05"/>
    <s v="Ejecutado"/>
    <s v="Feb"/>
    <s v="0"/>
    <s v="0"/>
    <s v=" |202002: N/A"/>
    <s v="Claudianino"/>
  </r>
  <r>
    <d v="2020-03-05T09:32:16"/>
    <x v="6"/>
    <x v="15"/>
    <s v="OTIC-ACT_06"/>
    <s v="Ejecutado"/>
    <s v="Feb"/>
    <s v="0"/>
    <s v="0"/>
    <s v=" |202002: N/A"/>
    <s v="Claudianino"/>
  </r>
  <r>
    <d v="2020-03-05T09:32:40"/>
    <x v="6"/>
    <x v="15"/>
    <s v="OTIC-ACT_07"/>
    <s v="Ejecutado"/>
    <s v="Feb"/>
    <s v="0"/>
    <s v="0"/>
    <s v=" |202002: N/A"/>
    <s v="Claudianino"/>
  </r>
  <r>
    <d v="2020-03-05T09:39:19"/>
    <x v="6"/>
    <x v="15"/>
    <s v="OTIC-ACT_08"/>
    <s v="Ejecutado"/>
    <s v="Feb"/>
    <s v="0.5%"/>
    <s v="0.5%"/>
    <s v=" |202002: Revisión de Estudio Previo realizado en la vigencia 2019, se inician ajustes para la vigencia 2020. \\172.16.1.140\2. FEBRERO_2020\Oficina de Tecnologia de la Información y las Comunicaciones\1. Soportes_PAI_2020\ESTUDIOS PREVIOS_GD_2020 (Reparado).docx"/>
    <s v="Claudianino"/>
  </r>
  <r>
    <d v="2020-03-05T09:39:49"/>
    <x v="6"/>
    <x v="15"/>
    <s v="OTIC-ACT_09"/>
    <s v="Ejecutado"/>
    <s v="Feb"/>
    <s v="0"/>
    <s v="0"/>
    <s v=" |202002: N/A"/>
    <s v="Claudianino"/>
  </r>
  <r>
    <d v="2020-03-05T09:40:28"/>
    <x v="6"/>
    <x v="15"/>
    <s v="OTIC-ACT_10"/>
    <s v="Ejecutado"/>
    <s v="Feb"/>
    <s v="0"/>
    <s v="0"/>
    <s v=" |202002: N/A"/>
    <s v="Claudianino"/>
  </r>
  <r>
    <d v="2020-03-05T09:40:59"/>
    <x v="6"/>
    <x v="15"/>
    <s v="OTIC-ACT_11"/>
    <s v="Ejecutado"/>
    <s v="Feb"/>
    <s v="0"/>
    <s v="0"/>
    <s v=" |202002: N/A"/>
    <s v="Claudianino"/>
  </r>
  <r>
    <d v="2020-03-05T09:41:29"/>
    <x v="6"/>
    <x v="15"/>
    <s v="OTIC-ACT_12"/>
    <s v="Ejecutado"/>
    <s v="Feb"/>
    <s v="0"/>
    <s v="0"/>
    <s v=" |202002: N/A"/>
    <s v="Claudianino"/>
  </r>
  <r>
    <d v="2020-03-05T09:42:03"/>
    <x v="6"/>
    <x v="15"/>
    <s v="OTIC-ACT_13"/>
    <s v="Ejecutado"/>
    <s v="Feb"/>
    <s v="0"/>
    <s v="0"/>
    <s v=" |202002: N/A"/>
    <s v="Claudianino"/>
  </r>
  <r>
    <d v="2020-03-05T09:42:37"/>
    <x v="6"/>
    <x v="15"/>
    <s v="OTIC-ACT_14"/>
    <s v="Ejecutado"/>
    <s v="Feb"/>
    <s v="0"/>
    <s v="0"/>
    <s v=" |202002: N/A"/>
    <s v="Claudianino"/>
  </r>
  <r>
    <d v="2020-03-05T09:43:10"/>
    <x v="6"/>
    <x v="15"/>
    <s v="OTIC-ACT_15"/>
    <s v="Ejecutado"/>
    <s v="Feb"/>
    <s v="0"/>
    <s v="0"/>
    <s v=" |202002: N/A"/>
    <s v="Claudianino"/>
  </r>
  <r>
    <d v="2020-03-05T09:43:41"/>
    <x v="6"/>
    <x v="15"/>
    <s v="OTIC-ACT_16"/>
    <s v="Ejecutado"/>
    <s v="Feb"/>
    <s v="0"/>
    <s v="0"/>
    <s v=" |202002: N/A"/>
    <s v="Claudianino"/>
  </r>
  <r>
    <d v="2020-03-05T09:44:16"/>
    <x v="6"/>
    <x v="15"/>
    <s v="OTIC-ACT_17"/>
    <s v="Ejecutado"/>
    <s v="Feb"/>
    <s v="0"/>
    <s v="0"/>
    <s v=" |202002: N/A"/>
    <s v="Claudianino"/>
  </r>
  <r>
    <d v="2020-03-05T09:44:44"/>
    <x v="6"/>
    <x v="15"/>
    <s v="OTIC-ACT_18"/>
    <s v="Ejecutado"/>
    <s v="Feb"/>
    <s v="0"/>
    <s v="0"/>
    <s v=" |202002: N/A"/>
    <s v="Claudianino"/>
  </r>
  <r>
    <d v="2020-03-05T09:47:10"/>
    <x v="6"/>
    <x v="15"/>
    <s v="OTIC-ACT_19"/>
    <s v="Ejecutado"/>
    <s v="Feb"/>
    <s v="0,0833"/>
    <s v="0,0833"/>
    <s v=" |202002: Asignación de dirección IPv6 al Firewall, sitio web y se solicitó publicación de DNS al proveedor de internet."/>
    <s v="Claudianino"/>
  </r>
  <r>
    <d v="2020-03-05T09:49:26"/>
    <x v="6"/>
    <x v="15"/>
    <s v="OTIC-ACT_20"/>
    <s v="Ejecutado"/>
    <s v="Feb"/>
    <s v="0,1000"/>
    <s v="0,1000"/>
    <s v=" |202002: Se realiza el diligenciamiento del avance en la implementación del MSPI en la superintendencia. \\172.16.1.140\2. FEBRERO_2020\Oficina de Tecnologia de la Información y las Comunicaciones\1. Soportes_PAI_2020\articles-5482_Instrumento_Evaluacion_MSPI a 29022020.xlsx"/>
    <s v="Claudianino"/>
  </r>
  <r>
    <d v="2020-03-05T09:52:11"/>
    <x v="6"/>
    <x v="15"/>
    <s v="OTIC-ACT_21"/>
    <s v="Ejecutado"/>
    <s v="Feb"/>
    <s v="10%"/>
    <s v="10%"/>
    <s v=" |202002: Se realiza la actualización de la información para el dato abierto Tráfico Portuario Marítimo en Colombia con corte a 31 de diciembre de 2019. https://www.datos.gov.co/Transporte/Trafico-Portuario-Mar-timo-En-Colombia-vigencia-20/5r3g-zv5z"/>
    <s v="Claudianino"/>
  </r>
  <r>
    <d v="2020-03-05T09:52:46"/>
    <x v="6"/>
    <x v="15"/>
    <s v="OTIC-ACT_22"/>
    <s v="Ejecutado"/>
    <s v="Feb"/>
    <s v="0"/>
    <s v="0"/>
    <s v=" |202002: N/A"/>
    <s v="Claudianino"/>
  </r>
  <r>
    <d v="2020-03-05T10:17:43"/>
    <x v="6"/>
    <x v="15"/>
    <s v="OTIC-ACT_23"/>
    <s v="Ejecutado"/>
    <s v="Feb"/>
    <s v="0,1000"/>
    <s v="0,1000"/>
    <s v=" |202002: Se implementan controles de seguridad en la solución perimetral de seguridad, de acuerdo a los informes y alertas del CSIRT. \\172.16.1.140\2. FEBRERO_2020\Oficina de Tecnologia de la Información y las Comunicaciones\1. Soportes_PAI_2020\bloqueo de IP.docx"/>
    <s v="Claudianino"/>
  </r>
  <r>
    <d v="2020-03-05T10:18:15"/>
    <x v="6"/>
    <x v="15"/>
    <s v="OTIC-ACT_24"/>
    <s v="Ejecutado"/>
    <s v="Feb"/>
    <s v="0"/>
    <s v="0"/>
    <s v=" |202002: N/A"/>
    <s v="Claudianino"/>
  </r>
  <r>
    <d v="2020-03-05T10:21:05"/>
    <x v="6"/>
    <x v="15"/>
    <s v="OTIC-ACT_25"/>
    <s v="Ejecutado"/>
    <s v="Feb"/>
    <s v="1,0000"/>
    <s v="1,0000"/>
    <s v=" |202002: Se realizaron ajustes en el firewall para limitar los accesos a cuentas de hotmail, gmail y repositorios externos como onedrive de hotmail, para evitar fuga de información."/>
    <s v="Claudianino"/>
  </r>
  <r>
    <d v="2020-03-05T10:21:48"/>
    <x v="6"/>
    <x v="15"/>
    <s v="OTIC-ACT_26"/>
    <s v="Ejecutado"/>
    <s v="Feb"/>
    <s v="0"/>
    <s v="0"/>
    <s v=" |202002: N/A"/>
    <s v="Claudianino"/>
  </r>
  <r>
    <d v="2020-03-05T10:22:32"/>
    <x v="6"/>
    <x v="15"/>
    <s v="OTIC-ACT_27"/>
    <s v="Ejecutado"/>
    <s v="Feb"/>
    <s v="0"/>
    <s v="0"/>
    <s v=" |202002: N/A"/>
    <s v="Claudianino"/>
  </r>
  <r>
    <d v="2020-03-05T10:23:02"/>
    <x v="6"/>
    <x v="15"/>
    <s v="OTIC-ACT_28"/>
    <s v="Ejecutado"/>
    <s v="Feb"/>
    <s v="0"/>
    <s v="0"/>
    <s v=" |202002: N/A"/>
    <s v="Claudianino"/>
  </r>
  <r>
    <d v="2020-03-05T11:58:10"/>
    <x v="6"/>
    <x v="15"/>
    <s v="OTIC-ACT_29"/>
    <s v="Ejecutado"/>
    <s v="Feb"/>
    <s v="0,1000"/>
    <s v="0,1000"/>
    <s v=" |202002: Se realiza la atención de incidentes a través del GLPI para el mes de febrero. \\172.16.1.140\2. FEBRERO_2020\Oficina de Tecnologia de la Información y las Comunicaciones\1. Soportes_PAI_2020\registro glpi febrero 2020.xlsx"/>
    <s v="Claudianino"/>
  </r>
  <r>
    <d v="2020-03-05T11:59:00"/>
    <x v="6"/>
    <x v="15"/>
    <s v="OTIC-ACT_30"/>
    <s v="Ejecutado"/>
    <s v="Feb"/>
    <s v="0"/>
    <s v="0"/>
    <s v=" |202002: N/A"/>
    <s v="Claudianino"/>
  </r>
  <r>
    <d v="2020-03-05T12:15:11"/>
    <x v="6"/>
    <x v="15"/>
    <s v="OTIC-ACT_31"/>
    <s v="Ejecutado"/>
    <s v="Feb"/>
    <s v="0,1000"/>
    <s v="0,1000"/>
    <s v=" |202002: Se realiza revisión por el área de almacén, de un software de almacén implementado en el Ministerio de Hacienda. \\172.16.1.140\2. FEBRERO_2020\Oficina de Tecnologia de la Información y las Comunicaciones\1. Soportes_PAI_2020\Presentación Activos 2019-11-26.pptx"/>
    <s v="Claudianino"/>
  </r>
  <r>
    <d v="2020-03-05T12:15:51"/>
    <x v="6"/>
    <x v="15"/>
    <s v="OTIC-ACT_32"/>
    <s v="Ejecutado"/>
    <s v="Feb"/>
    <s v="0"/>
    <s v="0"/>
    <s v=" |202002: N/A"/>
    <s v="Claudianino"/>
  </r>
  <r>
    <d v="2020-03-05T15:03:40"/>
    <x v="6"/>
    <x v="15"/>
    <s v="OTIC-ACT_34"/>
    <s v="Ejecutado"/>
    <s v="Feb"/>
    <s v="0,1500"/>
    <s v="0,1500"/>
    <s v=" |202002: Generación de informes _x000a_\\172.16.1.140\2. FEBRERO_2020\Oficina de Tecnologia de la Información y las Comunicaciones\1. Soportes_PAI_2020\Soporte BI febrero.docx"/>
    <s v="Claudianino"/>
  </r>
  <r>
    <d v="2020-03-05T15:08:02"/>
    <x v="6"/>
    <x v="15"/>
    <s v="OTIC-ACT_35"/>
    <s v="Ejecutado"/>
    <s v="Feb"/>
    <s v="0"/>
    <s v="0"/>
    <s v=" |202002: N/A"/>
    <s v="Claudianino"/>
  </r>
  <r>
    <d v="2020-03-05T15:08:32"/>
    <x v="6"/>
    <x v="15"/>
    <s v="OTIC-ACT_36"/>
    <s v="Ejecutado"/>
    <s v="Feb"/>
    <s v="0"/>
    <s v="0"/>
    <s v=" |202002: N/A"/>
    <s v="Claudianino"/>
  </r>
  <r>
    <d v="2020-03-05T15:09:09"/>
    <x v="6"/>
    <x v="15"/>
    <s v="OTIC-ACT_37"/>
    <s v="Ejecutado"/>
    <s v="Feb"/>
    <s v="0"/>
    <s v="0"/>
    <s v=" |202002: N/A"/>
    <s v="Claudianino"/>
  </r>
  <r>
    <d v="2020-03-06T11:17:22"/>
    <x v="7"/>
    <x v="16"/>
    <s v="SG-DA-ACT_01"/>
    <s v="Ejecutado"/>
    <s v="Feb"/>
    <s v="10%"/>
    <s v="10%"/>
    <s v=" |202002: 13 de febreo solicitud de autorizacion de cupo paraasumir compromisoscon cargo a vigencias futuras en el presupuesto de gastos de funcionamiento"/>
    <s v="rociooviedo"/>
  </r>
  <r>
    <d v="2020-03-06T11:42:02"/>
    <x v="7"/>
    <x v="16"/>
    <s v="SG-DA-ACT_01"/>
    <s v="Ejecutado"/>
    <s v="Feb"/>
    <s v="10%"/>
    <s v="10%"/>
    <s v=" |202002: Solicitud  a MINHACIENDAde autorizacion cupo para compromisoscon cargo a vigencia futurael Presupuesto de funcionamiento y solicitud conceptotecnicoeconomico favorablevigencia futura ordinariaen el presupuesto degasto funcionamiento"/>
    <s v="rociooviedo"/>
  </r>
  <r>
    <d v="2020-03-06T11:03:46"/>
    <x v="7"/>
    <x v="16"/>
    <s v="SG-DA-ACT_02"/>
    <s v="Ejecutado"/>
    <s v="Feb"/>
    <s v="42"/>
    <n v="1511328848"/>
    <s v=" |202002: Se suscribieron 42 contratos por valor de 1.511,328.848"/>
    <s v="rociooviedo"/>
  </r>
  <r>
    <d v="2020-03-06T11:05:30"/>
    <x v="7"/>
    <x v="16"/>
    <s v="SG-DA-ACT_03"/>
    <s v="Ejecutado"/>
    <s v="Feb"/>
    <s v="42"/>
    <n v="1511328848"/>
    <s v=" |202002: Se suscribieron 42 contratos por valor de $ 1.511,328.848"/>
    <s v="rociooviedo"/>
  </r>
  <r>
    <d v="2020-03-06T11:12:42"/>
    <x v="7"/>
    <x v="16"/>
    <s v="SG-DA-ACT_04"/>
    <s v="Ejecutado"/>
    <s v="Feb"/>
    <s v="10%"/>
    <s v="10%"/>
    <s v=" |202002: Campañas de ahorro de agua y energia, entrega de residuos peligrosos, registrode bitagora de residuos,Campaña de uso de pocillos,elaboracion y aplicación de encuasta de GAY Campaña de monmtar en Bici paga, Taller de sensibilizacion de uso de agua con el  acueducto"/>
    <s v="rociooviedo"/>
  </r>
  <r>
    <d v="2020-03-06T11:29:35"/>
    <x v="7"/>
    <x v="16"/>
    <s v="SG-DA-ACT_05"/>
    <s v="Ejecutado"/>
    <s v="Feb"/>
    <s v="25%"/>
    <s v="25%"/>
    <s v=" |202002: Se estructura la necesidad se cotiza y realizan actividadescomo reunion con el Ministerio de hacienda-Acta,Recepcion de cotizaciones y propuestas; y solicitud de evaluacion de propuestas a la oficina de Tecnologias de la informacion y Comunicaciones"/>
    <s v="rociooviedo"/>
  </r>
  <r>
    <d v="2020-03-06T11:36:05"/>
    <x v="7"/>
    <x v="16"/>
    <s v="SG-DA-ACT_06"/>
    <s v="Ejecutado"/>
    <s v="Feb"/>
    <s v="3"/>
    <s v="3"/>
    <s v=" |202002: Se atendio un derecho de peticion, se traslado un derecho de peticion a financiera por competencia yy de febrero queda pendiente por responder dentro de los terminos"/>
    <s v="rociooviedo"/>
  </r>
  <r>
    <d v="2020-03-04T14:30:52"/>
    <x v="7"/>
    <x v="17"/>
    <s v="SG-DF-ACT_01"/>
    <s v="Ejecutado"/>
    <s v="Feb"/>
    <s v="N/A"/>
    <n v="2229184212.1900001"/>
    <s v="Se adjunta la ejecucion presupuestal de febrero 2020"/>
    <s v="sandradiaz"/>
  </r>
  <r>
    <d v="2020-03-04T14:52:03"/>
    <x v="7"/>
    <x v="17"/>
    <s v="SG-DF-ACT_02"/>
    <s v="Ejecutado"/>
    <s v="Feb"/>
    <s v="N/A"/>
    <n v="2900893790.1900001"/>
    <s v=" |202002: Se adjunta la ejecucion presupuestal de febrero 2020"/>
    <s v="sandradiaz"/>
  </r>
  <r>
    <d v="2020-03-04T14:54:33"/>
    <x v="7"/>
    <x v="17"/>
    <s v="SG-DF-ACT_03"/>
    <s v="Ejecutado"/>
    <s v="Feb"/>
    <s v="N/A"/>
    <s v="0"/>
    <s v=" |202002: No se realizaron devoluciones por concepto de Consejo de Estado en el mes de Febrero de 2020, fuente de informacion: grupo de Analisis y Recaudo "/>
    <s v="sandradiaz"/>
  </r>
  <r>
    <d v="2020-03-04T14:55:37"/>
    <x v="7"/>
    <x v="17"/>
    <s v="SG-DF-ACT_04"/>
    <s v="Ejecutado"/>
    <s v="Feb"/>
    <s v="N/A"/>
    <s v="0"/>
    <s v=" |202002:  |202002: No se realizaron devoluciones por concepto de Consejo de Estado en el mes de Febrero de 2020, fuente de informacion: grupo de Analisis y Recaudo"/>
    <s v="sandradiaz"/>
  </r>
  <r>
    <d v="2020-03-04T15:05:21"/>
    <x v="7"/>
    <x v="17"/>
    <s v="SG-DF-ACT_05"/>
    <s v="Ejecutado"/>
    <s v="Feb"/>
    <s v="N/A"/>
    <s v="2686411"/>
    <s v=" |202002: En el mes de Febrero se realizó una de devolucion de lo no debido a la Cooperativa Quindiana de Trasnportadores Resolucion de devolucion No. 10577 del 2019, fuente de informacion: grupo de Analisis y Recaudo"/>
    <s v="sandradiaz"/>
  </r>
  <r>
    <d v="2020-03-04T15:06:04"/>
    <x v="7"/>
    <x v="17"/>
    <s v="SG-DF-ACT_06"/>
    <s v="Ejecutado"/>
    <s v="Feb"/>
    <s v="N/A"/>
    <s v="1"/>
    <s v=" |202002: En el mes de Febrero se realizó una de devolucion de lo no debido a la Cooperativa Quindiana de Trasnportadores Resolucion de devolucion No. 10577 del 2019, fuente de informacion: grupo de Analisis y Recaudo"/>
    <s v="sandradiaz"/>
  </r>
  <r>
    <d v="2020-03-04T15:13:08"/>
    <x v="7"/>
    <x v="17"/>
    <s v="SG-DF-ACT_07"/>
    <s v="Ejecutado"/>
    <s v="Feb"/>
    <s v="N/A"/>
    <s v="100%"/>
    <s v=" |202002: Se reporto a la contraloria General de la Republic, se publicaron los estados Financieros del mes Diciembre, se publicola Ejecucion prespuestal del mes de Enero."/>
    <s v="sandradiaz"/>
  </r>
  <r>
    <d v="2020-03-04T15:16:49"/>
    <x v="7"/>
    <x v="17"/>
    <s v="SG-DF-ACT_08"/>
    <s v="Ejecutado"/>
    <s v="Feb"/>
    <n v="1737969353"/>
    <n v="1729554540"/>
    <s v=" |202002: La ejecucion en pago fuel del 99.5% respecto a las obligaciones del mes de Febrero de 2020, se adjunta la ejecucion presupuestal del mes de Febrero de 2020"/>
    <s v="sandradiaz"/>
  </r>
  <r>
    <d v="2020-03-04T15:25:53"/>
    <x v="7"/>
    <x v="17"/>
    <s v="SG-DF-ACT_09"/>
    <s v="Ejecutado"/>
    <s v="Feb"/>
    <s v="N/A"/>
    <n v="577749214"/>
    <s v=" |202002: se adjunta el informe de recuado por concepto de contribucion especial vigencia 2019 a corte febrero 2020"/>
    <s v="sandradiaz"/>
  </r>
  <r>
    <d v="2020-03-04T15:42:01"/>
    <x v="7"/>
    <x v="17"/>
    <s v="SG-DF-ACT_10"/>
    <s v="Ejecutado"/>
    <s v="Feb"/>
    <s v="N/A"/>
    <s v="0"/>
    <s v=" |202002: En el mes de Febrero no se programó comité de carter, teniendo en cuenta que se deben realizar 4 comites en el año"/>
    <s v="sandradiaz"/>
  </r>
  <r>
    <d v="2020-03-04T17:23:44"/>
    <x v="7"/>
    <x v="17"/>
    <s v="SG-DF-ACT_12"/>
    <s v="Ejecutado"/>
    <s v="Feb"/>
    <s v="3078"/>
    <s v="232"/>
    <s v=" |202002: se respondio un 7.5% de las solicitudes que hay en Financiera a corte febrero 2020"/>
    <s v="sandradiaz"/>
  </r>
  <r>
    <d v="2020-03-06T11:14:37"/>
    <x v="7"/>
    <x v="17"/>
    <s v="SG-DF-ACT_11"/>
    <s v="Ejecutado"/>
    <s v="Feb"/>
    <s v="N/A"/>
    <s v="453906089"/>
    <s v=" |202002: En el mes de Febrero se recaudo por concepto de Contribución Especial      $  388,294,110 _x000a_Multas                                  $     16,337,969_x000a_Acuerdos de pago 30%  $     49,274,010"/>
    <s v="sandradiaz"/>
  </r>
  <r>
    <d v="2020-03-06T12:44:14"/>
    <x v="7"/>
    <x v="18"/>
    <s v="SG-AC-ACT_01"/>
    <s v="Ejecutado"/>
    <s v="Feb"/>
    <s v="0"/>
    <s v="0"/>
    <s v=" |202002: ESTA ACTIVIDAD SE ENCUENTRA PROGRAMADA PARA MARZO"/>
    <s v="elianaquintero"/>
  </r>
  <r>
    <d v="2020-03-06T12:46:14"/>
    <x v="7"/>
    <x v="18"/>
    <s v="SG-AC-ACT_02"/>
    <s v="Ejecutado"/>
    <s v="Feb"/>
    <s v="0"/>
    <s v="0"/>
    <s v=" |202002: ESTA ACTIVIDAD SE ENCUENTRA PROGRAMADA PARA JUNIO"/>
    <s v="elianaquintero"/>
  </r>
  <r>
    <d v="2020-03-06T12:47:21"/>
    <x v="7"/>
    <x v="18"/>
    <s v="SG-AC-ACT_03"/>
    <s v="Ejecutado"/>
    <s v="Feb"/>
    <s v="2"/>
    <s v="2"/>
    <s v=" |202002: INFORME DE GESTÍN DE LA LÍNEA 018000915615 Y #767 OPCIÓN 3"/>
    <s v="elianaquintero"/>
  </r>
  <r>
    <d v="2020-03-06T13:09:19"/>
    <x v="7"/>
    <x v="18"/>
    <s v="SG-AC-ACT_04"/>
    <s v="Ejecutado"/>
    <s v="Feb"/>
    <s v="1"/>
    <s v="1"/>
    <s v=" |202002: MEMORANDO CON RAD. 20201000011573"/>
    <s v="elianaquintero"/>
  </r>
  <r>
    <d v="2020-03-06T13:10:12"/>
    <x v="7"/>
    <x v="18"/>
    <s v="SG-AC-ACT_05"/>
    <s v="Ejecutado"/>
    <s v="Feb"/>
    <s v="0"/>
    <s v="0"/>
    <s v=" |202002: LAS ÁREAS RESPONSABLES NO HAN REPORTADO"/>
    <s v="elianaquintero"/>
  </r>
  <r>
    <d v="2020-03-06T09:13:00"/>
    <x v="7"/>
    <x v="19"/>
    <s v="SG-CID-ACT_01"/>
    <s v="Ejecutado"/>
    <s v="Feb"/>
    <s v="1"/>
    <s v="1"/>
    <s v=" |202002: Se realizo la medida preventiva planeada para el mes de febrero: Ateción Previa PQR"/>
    <s v="carolinaduran"/>
  </r>
  <r>
    <d v="2020-03-06T09:19:01"/>
    <x v="7"/>
    <x v="19"/>
    <s v="SG-CID-ACT_02"/>
    <s v="Ejecutado"/>
    <s v="Feb"/>
    <s v="13"/>
    <s v="13"/>
    <s v=" |202002: Se anexan actas, link de cuadro de procesos, link de vencimiento de términos."/>
    <s v="carolinaduran"/>
  </r>
  <r>
    <d v="2020-03-05T19:00:41"/>
    <x v="7"/>
    <x v="20"/>
    <s v="SG-TH-ACT_01"/>
    <s v="Ejecutado"/>
    <s v="Feb"/>
    <s v="10%"/>
    <s v="10%"/>
    <s v=" |202002: Se realizó el Autodiagnóstico del componente de Gestión del Conocimiento y el Plan de Acción"/>
    <s v="IvanValest"/>
  </r>
  <r>
    <d v="2020-03-05T19:04:07"/>
    <x v="7"/>
    <x v="20"/>
    <s v="SG-TH-ACT_02"/>
    <s v="Ejecutado"/>
    <s v="Feb"/>
    <s v="6"/>
    <s v="6"/>
    <s v=" |202002: Se vincularon 6 Profesionales con los mejores puntajes de las Pruebas Saber Pro en el cargo de Profesional Universitario Grado 01"/>
    <s v="IvanValest"/>
  </r>
  <r>
    <d v="2020-03-05T19:06:44"/>
    <x v="7"/>
    <x v="20"/>
    <s v="SG-TH-ACT_03"/>
    <s v="Ejecutado"/>
    <s v="Feb"/>
    <s v="5%"/>
    <s v="5%"/>
    <s v=" |202002: Solicitudes de Cotizaciones y radicación de Estudios Previos"/>
    <s v="IvanValest"/>
  </r>
  <r>
    <d v="2020-03-05T19:12:54"/>
    <x v="7"/>
    <x v="20"/>
    <s v="SG-TH-ACT_04"/>
    <s v="Ejecutado"/>
    <s v="Feb"/>
    <s v="10%"/>
    <s v="10%"/>
    <s v=" |202002: Matriz contentiva de 8 elementos gestionados"/>
    <s v="IvanValest"/>
  </r>
  <r>
    <d v="2020-03-05T19:14:13"/>
    <x v="7"/>
    <x v="20"/>
    <s v="SG-TH-ACT_05"/>
    <s v="Ejecutado"/>
    <s v="Feb"/>
    <s v="5%"/>
    <s v="5%"/>
    <s v=" |202002: Se suscribió el contrato de Bienestar y el Cronograma de actividades"/>
    <s v="IvanValest"/>
  </r>
  <r>
    <d v="2020-03-05T19:20:40"/>
    <x v="7"/>
    <x v="20"/>
    <s v="SG-TH-ACT_06"/>
    <s v="Ejecutado"/>
    <s v="Feb"/>
    <s v="8.3%"/>
    <s v="8.3%"/>
    <s v=" |202002: Reunión mensual de Coopass, inducción y reinducción, comunicaciones correspondientes a los subprogrmas de seguridad vial y prevención de gripa, evaluación a proveedores, brigada de emergencia, seguimiento ausentismo, indicadores mensuales SST, seguimientos caso enfermedad laboral, programa entorno laboral saludable, PVE Psicosocial, PVE Biomecánico y control y seguimiento de la accidentalidad."/>
    <s v="IvanValest"/>
  </r>
  <r>
    <d v="2020-03-05T19:22:28"/>
    <x v="7"/>
    <x v="20"/>
    <s v="SG-TH-ACT_07"/>
    <s v="Ejecutado"/>
    <s v="Feb"/>
    <s v="100%"/>
    <s v="100%"/>
    <s v=" |202002: Publicación dl Plan de Previsión de Recursos Humanos"/>
    <s v="IvanValest"/>
  </r>
  <r>
    <d v="2020-03-05T19:23:20"/>
    <x v="7"/>
    <x v="20"/>
    <s v="SG-TH-ACT_08"/>
    <s v="Ejecutado"/>
    <s v="Feb"/>
    <s v="100%"/>
    <s v="100%"/>
    <s v=" |202002: Se publicó el Plan Anual de Vacantes"/>
    <s v="IvanValest"/>
  </r>
  <r>
    <d v="2020-03-06T11:43:07"/>
    <x v="7"/>
    <x v="20"/>
    <s v="SG-TH-ACT_09"/>
    <s v="Ejecutado"/>
    <s v="Feb"/>
    <s v="8"/>
    <s v="8"/>
    <s v=" |202002: Requerimientos terceros: 1_x000a_Permisos Sindicales: 2_x000a_Solicitudes de Encargo: 3_x000a_Peticiones de información: 2"/>
    <s v="IvanValest"/>
  </r>
  <r>
    <d v="2020-03-04T17:33:47"/>
    <x v="7"/>
    <x v="21"/>
    <s v="SG-SG-ACT_1"/>
    <s v="Ejecutado"/>
    <s v="Feb"/>
    <s v="0"/>
    <s v="0%"/>
    <s v=" |202002: Durante el mes de febrero no se presentó para revisión y firma de la Secretaria General ningún acto administrativo con el que se reconociera la devolución de la contribución especial"/>
    <s v="NellyPardo"/>
  </r>
  <r>
    <d v="2020-03-04T18:05:11"/>
    <x v="7"/>
    <x v="21"/>
    <s v="SG-SG-ACT_2"/>
    <s v="Ejecutado"/>
    <s v="Feb"/>
    <s v="8.33"/>
    <s v="8.33%"/>
    <s v=" |202002: El seguimiento a la ejecución presupuestal se realiza semanalmente en comité de Coordianción de Secretaria General  para el mes de febrero se realizó el 3,10,17 y 24"/>
    <s v="NellyPardo"/>
  </r>
  <r>
    <d v="2020-03-04T18:09:27"/>
    <x v="7"/>
    <x v="21"/>
    <s v="SG-SG-ACT_3"/>
    <s v="Ejecutado"/>
    <s v="Feb"/>
    <s v="8.33"/>
    <s v="8.33%"/>
    <s v=" |202002: El seguimiento a la ejecución del plan anual de adquisiciones se hace con el control sobre los contratos que se suscriben semanalmente. Se efectua una presentación semanal del estado de la contratación que se presenta a la Superintendente  "/>
    <s v="NellyPardo"/>
  </r>
  <r>
    <d v="2020-03-04T18:12:25"/>
    <x v="7"/>
    <x v="21"/>
    <s v="SG-SG-ACT_4"/>
    <s v="Ejecutado"/>
    <s v="Feb"/>
    <s v="0"/>
    <s v="0%"/>
    <s v=" |202002: Actividad programada para ser presentada  el 30 de abril de 2020"/>
    <s v="NellyPardo"/>
  </r>
  <r>
    <d v="2020-03-04T18:14:20"/>
    <x v="7"/>
    <x v="21"/>
    <s v="SG-SG-ACT_5"/>
    <s v="Ejecutado"/>
    <s v="Feb"/>
    <s v="0"/>
    <s v="0%"/>
    <s v=" |202002: Actividad programada para ser presentada el primer borrador el 31 de mayo "/>
    <s v="NellyPardo"/>
  </r>
  <r>
    <d v="2020-03-04T18:15:40"/>
    <x v="7"/>
    <x v="21"/>
    <s v="SG-SG-ACT_6"/>
    <s v="Ejecutado"/>
    <s v="Feb"/>
    <s v="0"/>
    <s v="0%"/>
    <s v=" |202002: Actividad programada para ser terminada el 15 de junio de 2020"/>
    <s v="NellyPardo"/>
  </r>
  <r>
    <d v="2020-03-04T18:18:32"/>
    <x v="7"/>
    <x v="21"/>
    <s v="SG-SG-ACT_7"/>
    <s v="Ejecutado"/>
    <s v="Feb"/>
    <s v="0"/>
    <s v="0%"/>
    <s v=" |202002: Actvidad programada para ser terminada el 31 de julio de 2020"/>
    <s v="NellyPardo"/>
  </r>
  <r>
    <d v="2020-03-04T18:25:20"/>
    <x v="7"/>
    <x v="21"/>
    <s v="SG-SG-ACT_8"/>
    <s v="Ejecutado"/>
    <s v="Feb"/>
    <s v="0"/>
    <s v="0%"/>
    <s v=" |202002: El foro regional esta programado para el mes de mayo.  El 1er Congreso del Sector Transporte  se adelantará en el segundo semestre."/>
    <s v="NellyPardo"/>
  </r>
  <r>
    <d v="2020-03-06T14:20:10"/>
    <x v="7"/>
    <x v="22"/>
    <s v="SG-N-ACT_01"/>
    <s v="Ejecutado"/>
    <s v="Feb"/>
    <s v="2298"/>
    <s v="2298"/>
    <s v=" |202002: Se radicaron 2298 resoluciones en el mes de febrero, de las cuales se notificaron por medio electronico 1083, personales 159, por aviso 960y por publicacion en pagina web 123._x000a_De meses anteriores se notificaron 89 resoluciones"/>
    <s v="sandraucros"/>
  </r>
  <r>
    <d v="2020-03-06T14:50:21"/>
    <x v="7"/>
    <x v="22"/>
    <s v="SG-N-ACT_02"/>
    <s v="Ejecutado"/>
    <s v="Feb"/>
    <s v="821"/>
    <s v="974"/>
    <s v=" |202002: Se recibieron 672pqr, se ha dado respuesta a 826_x000a_Se recibieron 149radicados por el modulo de gestion documental y se resolvieron 109 y se reasignaron 40"/>
    <s v="sandraucros"/>
  </r>
  <r>
    <d v="2020-03-06T14:51:58"/>
    <x v="7"/>
    <x v="22"/>
    <s v="SG-N-ACT_03"/>
    <s v="Ejecutado"/>
    <s v="Feb"/>
    <s v="821"/>
    <s v="974"/>
    <s v=" |202002: Se recibieron 672pqr, se ha dado respuesta a 826_x000a_Se recibieron 149radicados por el modulo de gestion documental y se resolvieron 109 y se reasignaron 40"/>
    <s v="sandraucros"/>
  </r>
  <r>
    <d v="2020-03-06T14:53:31"/>
    <x v="7"/>
    <x v="22"/>
    <s v="SG-N-ACT_04"/>
    <s v="Ejecutado"/>
    <s v="Feb"/>
    <s v="821"/>
    <s v="974"/>
    <s v=" |202002: Se recibieron 672pqr, se ha dado respuesta a 826_x000a_Se recibieron 149radicados por el modulo de gestion documental y se resolvieron 109 y se reasignaron 40"/>
    <s v="sandraucros"/>
  </r>
  <r>
    <d v="2020-03-06T14:55:00"/>
    <x v="7"/>
    <x v="22"/>
    <s v="SG-N-ACT_05"/>
    <s v="Ejecutado"/>
    <s v="Feb"/>
    <s v="216"/>
    <s v="216"/>
    <s v=" |202002: Se realizó la notificacion personal por ventanilla de 159 resoluciones y 57 constancias de ejecutoria"/>
    <s v="sandraucros"/>
  </r>
  <r>
    <d v="2020-03-06T15:37:05"/>
    <x v="7"/>
    <x v="22"/>
    <s v="SG-GD-ACT_01"/>
    <s v="Ejecutado"/>
    <s v="Feb"/>
    <s v="8764"/>
    <s v="8764"/>
    <s v=" |202002: Se realizo la radicacion por medio de ventanilla unica de radicacion de 7372 documentos, 2 iuit, 1367 por medio de la pagina web, 20 por call center, 2 por el #767y por atencion al ciudadano 1"/>
    <s v="sandraucros"/>
  </r>
  <r>
    <d v="2020-03-06T15:38:01"/>
    <x v="7"/>
    <x v="22"/>
    <s v="SG-GD-ACT_02"/>
    <s v="Ejecutado"/>
    <s v="Feb"/>
    <s v="2289"/>
    <s v="2289"/>
    <s v=" |202002: Se realiza la radicacion de 2289 memorandos"/>
    <s v="sandraucros"/>
  </r>
  <r>
    <d v="2020-03-06T15:40:44"/>
    <x v="7"/>
    <x v="22"/>
    <s v="SG-GD-ACT_03"/>
    <s v="Ejecutado"/>
    <s v="Feb"/>
    <s v="8415"/>
    <s v="8415"/>
    <s v=" |202002:  Se envian 5196 radicados por medio fisico, correo electronico 2731 y se realizan 488 devoluciones"/>
    <s v="sandraucros"/>
  </r>
  <r>
    <d v="2020-03-06T15:41:28"/>
    <x v="7"/>
    <x v="22"/>
    <s v="SG-GD-ACT_04"/>
    <s v="Ejecutado"/>
    <s v="Feb"/>
    <s v="0"/>
    <s v="0"/>
    <s v=" |202002: no hay actividad desarrollada"/>
    <s v="sandraucros"/>
  </r>
  <r>
    <d v="2020-03-06T15:42:16"/>
    <x v="7"/>
    <x v="22"/>
    <s v="SG-GD-ACT_05"/>
    <s v="Ejecutado"/>
    <s v="Feb"/>
    <s v="0"/>
    <s v="0"/>
    <s v=" |202002: no hay actividad desarrollada"/>
    <s v="sandraucros"/>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5">
  <r>
    <n v="1"/>
    <s v="PES_Definir"/>
    <x v="0"/>
    <x v="0"/>
    <s v="SI"/>
    <x v="0"/>
    <x v="0"/>
    <s v="PAI_10"/>
    <x v="0"/>
    <x v="0"/>
    <s v="DCI-E_01"/>
    <s v="1. Resolver Solicitudes y/o Radicaciones allegadas a la Dependencia"/>
    <s v="DCI-ACT_01"/>
    <s v="1. Derechos de Petición Radicados"/>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Solicitudes Gestionadas / No. de Solicitudes Ingresadas "/>
    <s v="Mensual"/>
    <d v="2020-01-01T00:00:00"/>
    <d v="2020-12-31T00:00:00"/>
    <n v="1"/>
    <n v="12"/>
    <n v="12.166666666666666"/>
    <s v="Enero"/>
    <x v="0"/>
    <s v="IV_Trim"/>
    <n v="2.8571428571428571E-3"/>
    <s v="Planeado"/>
    <n v="31"/>
    <n v="48"/>
    <n v="33"/>
    <n v="0"/>
    <n v="0"/>
    <n v="0"/>
    <n v="0"/>
    <n v="0"/>
    <n v="0"/>
    <n v="0"/>
    <n v="0"/>
    <n v="0"/>
    <n v="112"/>
    <s v="Ejecutado"/>
    <n v="31"/>
    <n v="48"/>
    <n v="33"/>
    <m/>
    <m/>
    <m/>
    <m/>
    <m/>
    <m/>
    <m/>
    <m/>
    <m/>
    <n v="112"/>
    <n v="1"/>
    <n v="112"/>
    <n v="1"/>
    <n v="2.8571428571428571E-3"/>
    <n v="2.8571428571428571E-3"/>
    <s v="Ejecutada"/>
    <s v="Ejecutada"/>
    <s v=" |202003: Solicitudes recibidas por Aplicativo VIGIA y se les dio respuesta por el aplicativo de ORFEO; |202002: Radicados en los aplicativos orfeo y vigia; |202001: Aplicativos Orfeo y Vigia"/>
    <s v="Aplicativos Orfeo y Vigia"/>
    <s v="Radicados en los aplicativos orfeo y vigia"/>
    <s v="Solicitudes recibidas por Aplicativo VIGIA y se les dio respuesta por el aplicativo de ORFEO"/>
    <s v="-"/>
    <s v="-"/>
    <s v="-"/>
    <s v="-"/>
    <s v="-"/>
    <s v="-"/>
    <s v="-"/>
    <s v="-"/>
    <s v="-"/>
    <s v="-"/>
  </r>
  <r>
    <n v="2"/>
    <s v="PES_Definir"/>
    <x v="0"/>
    <x v="0"/>
    <s v="SI"/>
    <x v="0"/>
    <x v="0"/>
    <s v="PAI_10"/>
    <x v="0"/>
    <x v="1"/>
    <s v="DCI-E_02"/>
    <s v="3. Resolver Actuaciones Administrativas anterior a Decreto 2409"/>
    <s v="DCI-ACT_02"/>
    <s v="1. INVESTIGACIÓN"/>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Investigaciones realizadas / No. de aperturas de Investigaciones pendientes"/>
    <s v="Mensual"/>
    <d v="2020-01-01T00:00:00"/>
    <d v="2020-12-31T00:00:00"/>
    <n v="1"/>
    <n v="12"/>
    <n v="12.166666666666666"/>
    <s v="Enero"/>
    <x v="0"/>
    <s v="IV_Trim"/>
    <n v="2.8571428571428571E-3"/>
    <s v="Planeado"/>
    <n v="43"/>
    <n v="17"/>
    <n v="0"/>
    <n v="0"/>
    <n v="0"/>
    <n v="0"/>
    <n v="0"/>
    <n v="0"/>
    <n v="0"/>
    <n v="0"/>
    <n v="0"/>
    <n v="0"/>
    <n v="60"/>
    <s v="Ejecutado"/>
    <n v="0"/>
    <n v="1"/>
    <n v="1"/>
    <m/>
    <m/>
    <m/>
    <m/>
    <m/>
    <m/>
    <m/>
    <m/>
    <m/>
    <n v="2"/>
    <n v="3.3333333333333333E-2"/>
    <n v="60"/>
    <n v="3.3333333333333333E-2"/>
    <n v="9.5238095238095241E-5"/>
    <n v="9.5238095238095241E-5"/>
    <s v="En Tramite"/>
    <s v="Diciembre"/>
    <s v=" |202003: N/A; |202002: Se enviaron 17 proyectos de resolucion abre investigacion Rad 20207400020803 ; |202001: N/A"/>
    <s v="N/A"/>
    <s v="Se enviaron 17 proyectos de resolucion abre investigacion Rad 20207400020803 "/>
    <s v="N/A"/>
    <s v="-"/>
    <s v="-"/>
    <s v="-"/>
    <s v="-"/>
    <s v="-"/>
    <s v="-"/>
    <s v="-"/>
    <s v="-"/>
    <s v="-"/>
    <s v="Para el cierre de año 2019 a cargo de la Delegatura de Concesiones se encontraban en proceso 43 investigaciones iniciadas, se abrieron 17 nuevas para gestión 2020. A cierre del periodo febrero teniamos un total 8 Decisiones pendientes de fallo y 1 archivo proferido, 30 periodos probatorios abiertos, 4 alegatos en curso de terminos para cierre probatorio y 17 aperturas."/>
  </r>
  <r>
    <n v="3"/>
    <s v="PES_Definir"/>
    <x v="0"/>
    <x v="0"/>
    <s v="SI"/>
    <x v="0"/>
    <x v="0"/>
    <s v="PAI_10"/>
    <x v="0"/>
    <x v="1"/>
    <s v="DCI-E_02"/>
    <s v="3. Resolver Actuaciones Administrativas anterior a Decreto 2409"/>
    <s v="DCI-ACT_03"/>
    <s v="2. ETAPA PROBATORIA"/>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Solicitudes de Pruebas Iniciadas"/>
    <s v="Mensual"/>
    <d v="2020-01-01T00:00:00"/>
    <d v="2020-12-31T00:00:00"/>
    <n v="1"/>
    <n v="12"/>
    <n v="12.166666666666666"/>
    <s v="Enero"/>
    <x v="0"/>
    <s v="IV_Trim"/>
    <n v="2.8571428571428571E-3"/>
    <s v="Planeado"/>
    <n v="30"/>
    <n v="0"/>
    <n v="0"/>
    <n v="0"/>
    <n v="0"/>
    <n v="0"/>
    <n v="0"/>
    <n v="0"/>
    <n v="0"/>
    <n v="0"/>
    <n v="0"/>
    <n v="0"/>
    <n v="30"/>
    <s v="Ejecutado"/>
    <n v="0"/>
    <n v="0"/>
    <n v="1"/>
    <m/>
    <m/>
    <m/>
    <m/>
    <m/>
    <m/>
    <m/>
    <m/>
    <m/>
    <n v="1"/>
    <n v="3.3333333333333333E-2"/>
    <n v="30"/>
    <n v="3.3333333333333333E-2"/>
    <n v="9.5238095238095241E-5"/>
    <n v="9.5238095238095241E-5"/>
    <s v="En Tramite"/>
    <s v="Diciembre"/>
    <s v=" |202003: Radicado Nº 20207400027563 del 17/03/2020; |202002: N/A; |202001: N/A"/>
    <s v="N/A"/>
    <s v="N/A"/>
    <s v="Radicado Nº 20207400027563 del 17/03/2020"/>
    <s v="-"/>
    <s v="-"/>
    <s v="-"/>
    <s v="-"/>
    <s v="-"/>
    <s v="-"/>
    <s v="-"/>
    <s v="-"/>
    <s v="-"/>
    <s v="-"/>
  </r>
  <r>
    <n v="4"/>
    <s v="PES_Definir"/>
    <x v="0"/>
    <x v="0"/>
    <s v="SI"/>
    <x v="0"/>
    <x v="0"/>
    <s v="PAI_10"/>
    <x v="0"/>
    <x v="1"/>
    <s v="DCI-E_02"/>
    <s v="3. Resolver Actuaciones Administrativas anterior a Decreto 2409"/>
    <s v="DCI-ACT_04"/>
    <s v="3. ALEGATOS"/>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Alegatos Realizados"/>
    <s v="Mensual"/>
    <d v="2020-01-01T00:00:00"/>
    <d v="2020-12-31T00:00:00"/>
    <n v="1"/>
    <n v="12"/>
    <n v="12.166666666666666"/>
    <s v="Enero"/>
    <x v="0"/>
    <s v="IV_Trim"/>
    <n v="2.8571428571428571E-3"/>
    <s v="Planeado"/>
    <n v="4"/>
    <n v="0"/>
    <n v="1"/>
    <n v="0"/>
    <n v="0"/>
    <n v="0"/>
    <n v="0"/>
    <n v="0"/>
    <n v="0"/>
    <n v="0"/>
    <n v="0"/>
    <n v="0"/>
    <n v="5"/>
    <s v="Ejecutado"/>
    <n v="0"/>
    <n v="0"/>
    <n v="1"/>
    <m/>
    <m/>
    <m/>
    <m/>
    <m/>
    <m/>
    <m/>
    <m/>
    <m/>
    <n v="1"/>
    <n v="0.2"/>
    <n v="5"/>
    <n v="0.2"/>
    <n v="5.7142857142857147E-4"/>
    <n v="5.7142857142857147E-4"/>
    <s v="En Tramite"/>
    <s v="Diciembre"/>
    <s v=" |202003: Radicado Nº 20207400027563 del 17/03/2021; |202002: N/A; |202001: N/A"/>
    <s v="N/A"/>
    <s v="N/A"/>
    <s v="Radicado Nº 20207400027563 del 17/03/2021"/>
    <s v="-"/>
    <s v="-"/>
    <s v="-"/>
    <s v="-"/>
    <s v="-"/>
    <s v="-"/>
    <s v="-"/>
    <s v="-"/>
    <s v="-"/>
    <s v="-"/>
  </r>
  <r>
    <n v="5"/>
    <s v="PES_Definir"/>
    <x v="0"/>
    <x v="0"/>
    <s v="SI"/>
    <x v="0"/>
    <x v="0"/>
    <s v="PAI_10"/>
    <x v="0"/>
    <x v="1"/>
    <s v="DCI-E_02"/>
    <s v="3. Resolver Actuaciones Administrativas anterior a Decreto 2409"/>
    <s v="DCI-ACT_05"/>
    <s v="4. DECISIÓN DE FONDO"/>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Fallos Realizados"/>
    <s v="Mensual"/>
    <d v="2020-01-01T00:00:00"/>
    <d v="2020-12-31T00:00:00"/>
    <n v="1"/>
    <n v="12"/>
    <n v="12.166666666666666"/>
    <s v="Enero"/>
    <x v="0"/>
    <s v="IV_Trim"/>
    <n v="2.8571428571428571E-3"/>
    <s v="Planeado"/>
    <n v="9"/>
    <n v="0"/>
    <n v="1"/>
    <n v="0"/>
    <n v="0"/>
    <n v="0"/>
    <n v="0"/>
    <n v="0"/>
    <n v="0"/>
    <n v="0"/>
    <n v="0"/>
    <n v="0"/>
    <n v="10"/>
    <s v="Ejecutado"/>
    <n v="0"/>
    <n v="1"/>
    <n v="1"/>
    <m/>
    <m/>
    <m/>
    <m/>
    <m/>
    <m/>
    <m/>
    <m/>
    <m/>
    <n v="2"/>
    <n v="0.2"/>
    <n v="10"/>
    <n v="0.2"/>
    <n v="5.7142857142857147E-4"/>
    <n v="5.7142857142857147E-4"/>
    <s v="En Tramite"/>
    <s v="Diciembre"/>
    <s v=" |202003: N/A; |202002: Con memorando No. 20207400019563 del 26/02/2020; |202001: N/A"/>
    <s v="N/A"/>
    <s v="Con memorando No. 20207400019563 del 26/02/2020"/>
    <s v="N/A"/>
    <s v="-"/>
    <s v="-"/>
    <s v="-"/>
    <s v="-"/>
    <s v="-"/>
    <s v="-"/>
    <s v="-"/>
    <s v="-"/>
    <s v="-"/>
    <s v="-"/>
  </r>
  <r>
    <n v="6"/>
    <s v="PES_Definir"/>
    <x v="0"/>
    <x v="0"/>
    <s v="SI"/>
    <x v="0"/>
    <x v="0"/>
    <s v="PAI_10"/>
    <x v="0"/>
    <x v="1"/>
    <s v="DCI-E_02"/>
    <s v="3. Resolver Actuaciones Administrativas anterior a Decreto 2409"/>
    <s v="DCI-ACT_06"/>
    <s v="5. RECURSOS DE REPOSICIÓN"/>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4"/>
    <n v="0"/>
    <n v="0"/>
    <n v="0"/>
    <n v="0"/>
    <n v="0"/>
    <n v="0"/>
    <n v="0"/>
    <n v="0"/>
    <n v="0"/>
    <n v="0"/>
    <n v="0"/>
    <n v="4"/>
    <s v="Ejecutado"/>
    <n v="0"/>
    <n v="0"/>
    <n v="0"/>
    <m/>
    <m/>
    <m/>
    <m/>
    <m/>
    <m/>
    <m/>
    <m/>
    <m/>
    <n v="0"/>
    <n v="0"/>
    <n v="4"/>
    <n v="0"/>
    <n v="0"/>
    <n v="0"/>
    <s v="Por Ejecutar"/>
    <s v="Diciembre"/>
    <s v=" |202003: N/A; |202002: N/A; |202001: N/A"/>
    <s v="N/A"/>
    <s v="N/A"/>
    <s v="N/A"/>
    <s v="-"/>
    <s v="-"/>
    <s v="-"/>
    <s v="-"/>
    <s v="-"/>
    <s v="-"/>
    <s v="-"/>
    <s v="-"/>
    <s v="-"/>
    <s v="-"/>
  </r>
  <r>
    <n v="7"/>
    <s v="PES_Definir"/>
    <x v="0"/>
    <x v="0"/>
    <s v="SI"/>
    <x v="0"/>
    <x v="0"/>
    <s v="PAI_10"/>
    <x v="0"/>
    <x v="1"/>
    <s v="DCI-E_02"/>
    <s v="3. Resolver Actuaciones Administrativas anterior a Decreto 2409"/>
    <s v="DCI-ACT_07"/>
    <s v="6. REVOCATORIA DIRECTA"/>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1"/>
    <n v="0"/>
    <n v="0"/>
    <n v="0"/>
    <n v="0"/>
    <n v="0"/>
    <n v="0"/>
    <n v="0"/>
    <n v="0"/>
    <n v="0"/>
    <n v="0"/>
    <n v="0"/>
    <n v="1"/>
    <s v="Ejecutado"/>
    <n v="0"/>
    <n v="0"/>
    <n v="0"/>
    <m/>
    <m/>
    <m/>
    <m/>
    <m/>
    <m/>
    <m/>
    <m/>
    <m/>
    <n v="0"/>
    <n v="0"/>
    <n v="1"/>
    <n v="0"/>
    <n v="0"/>
    <n v="0"/>
    <s v="Por Ejecutar"/>
    <s v="Diciembre"/>
    <s v=" |202003: N/A; |202002: N/A; |202001: N/A"/>
    <s v="N/A"/>
    <s v="N/A"/>
    <s v="N/A"/>
    <s v="-"/>
    <s v="-"/>
    <s v="-"/>
    <s v="-"/>
    <s v="-"/>
    <s v="-"/>
    <s v="-"/>
    <s v="-"/>
    <s v="-"/>
    <s v="-"/>
  </r>
  <r>
    <n v="8"/>
    <s v="PES_Definir"/>
    <x v="0"/>
    <x v="0"/>
    <s v="SI"/>
    <x v="0"/>
    <x v="0"/>
    <s v="PAI_10"/>
    <x v="0"/>
    <x v="1"/>
    <s v="DCI-E_03"/>
    <s v="4. Resolver Actuaciones Administrativas 2da Instancia - Decreto 2409"/>
    <s v="DCI-ACT_08"/>
    <s v="A. RECURSOS DE APELACIÓN"/>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
    <s v="N/A"/>
    <s v="N/A"/>
    <s v="N/A"/>
    <s v="-"/>
    <s v="-"/>
    <s v="-"/>
    <s v="-"/>
    <s v="-"/>
    <s v="-"/>
    <s v="-"/>
    <s v="-"/>
    <s v="-"/>
    <s v="-"/>
  </r>
  <r>
    <n v="9"/>
    <s v="PES_Definir"/>
    <x v="0"/>
    <x v="0"/>
    <s v="SI"/>
    <x v="0"/>
    <x v="0"/>
    <s v="PAI_10"/>
    <x v="0"/>
    <x v="1"/>
    <s v="DCI-E_03"/>
    <s v="4. Resolver Actuaciones Administrativas 2da Instancia - Decreto 2409"/>
    <s v="DCI-ACT_09"/>
    <s v="B. RECURSOS DE QUEJA"/>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
    <s v="N/A"/>
    <s v="N/A"/>
    <s v="N/A"/>
    <s v="-"/>
    <s v="-"/>
    <s v="-"/>
    <s v="-"/>
    <s v="-"/>
    <s v="-"/>
    <s v="-"/>
    <s v="-"/>
    <s v="-"/>
    <s v="-"/>
  </r>
  <r>
    <n v="10"/>
    <s v="PES_Definir"/>
    <x v="0"/>
    <x v="0"/>
    <s v="SI"/>
    <x v="0"/>
    <x v="0"/>
    <s v="PAI_10"/>
    <x v="0"/>
    <x v="1"/>
    <s v="DCI-E_03"/>
    <s v="4. Resolver Actuaciones Administrativas 2da Instancia - Decreto 2409"/>
    <s v="DCI-ACT_10"/>
    <s v="C. REVOCATORIA DIRECTA"/>
    <s v="DCI"/>
    <s v="Delegatura_de_Concesiones_e_Infraestructura"/>
    <s v="DCI-G_01"/>
    <s v="Despacho_del_Delegado_de_Concesiones_e_Infraestructura"/>
    <s v="DCI-D_01"/>
    <s v="Superintendente_Delegado_de_Concesiones_e_Infraestructura"/>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
    <s v="N/A"/>
    <s v="N/A"/>
    <s v="N/A"/>
    <s v="-"/>
    <s v="-"/>
    <s v="-"/>
    <s v="-"/>
    <s v="-"/>
    <s v="-"/>
    <s v="-"/>
    <s v="-"/>
    <s v="-"/>
    <s v="-"/>
  </r>
  <r>
    <n v="11"/>
    <s v="PES_Definir"/>
    <x v="0"/>
    <x v="0"/>
    <s v="SI"/>
    <x v="1"/>
    <x v="1"/>
    <s v="PEI_02"/>
    <x v="1"/>
    <x v="2"/>
    <s v="DCI-E_04"/>
    <s v="5. Piloto de Índices de Servicios para Supervisión Inteligente en Concesiones e Infraestructura"/>
    <s v="DCI-ACT_11"/>
    <s v="1. Estructuración y parametrización del Índice de Servicio y Programas aplicables al Software del modelo de Supervisión Inteligente. "/>
    <s v="DCI"/>
    <s v="Delegatura_de_Concesiones_e_Infraestructura"/>
    <s v="DCI-G_01"/>
    <s v="Despacho_del_Delegado_de_Concesiones_e_Infraestructura"/>
    <s v="DCI-D_01"/>
    <s v="Superintendente_Delegado_de_Concesiones_e_Infraestructura"/>
    <s v="Misionales"/>
    <s v="Financiera"/>
    <s v="Fortalecimiento"/>
    <s v="C-2410-0600-3-0-2410006-02_x000a_C-2410-0600-3-0-2410002-02"/>
    <s v="2410006_01_x000a_2410002_02"/>
    <n v="300000000"/>
    <m/>
    <m/>
    <s v="MIPG-P_00"/>
    <s v="MIPG-D_00"/>
    <n v="0"/>
    <n v="0"/>
    <n v="0"/>
    <n v="0"/>
    <n v="0"/>
    <n v="0"/>
    <n v="1"/>
    <s v="% de Avance en estructuración de Software de Indicadores de Servicio"/>
    <s v="POR_DEFINIR"/>
    <d v="2020-04-01T00:00:00"/>
    <d v="2020-06-30T00:00:00"/>
    <n v="4"/>
    <n v="6"/>
    <n v="3"/>
    <s v="Abril"/>
    <x v="1"/>
    <s v="II_Trim"/>
    <n v="8.0000000000000019E-3"/>
    <s v="Planeado"/>
    <n v="0"/>
    <n v="0"/>
    <n v="0"/>
    <n v="0"/>
    <n v="0"/>
    <n v="1"/>
    <n v="0"/>
    <n v="0"/>
    <n v="0"/>
    <n v="0"/>
    <n v="0"/>
    <n v="0"/>
    <n v="1"/>
    <s v="Ejecutado"/>
    <n v="0"/>
    <n v="0"/>
    <n v="0"/>
    <m/>
    <m/>
    <m/>
    <m/>
    <m/>
    <m/>
    <m/>
    <m/>
    <m/>
    <n v="0"/>
    <n v="0"/>
    <n v="0"/>
    <n v="1"/>
    <n v="0"/>
    <n v="8.0000000000000019E-3"/>
    <s v="Por Ejecutar"/>
    <s v="Junio"/>
    <s v=" |202003: N/A; |202002: N/A; |202001: N/A"/>
    <s v="N/A"/>
    <s v="N/A"/>
    <s v="N/A"/>
    <s v="-"/>
    <s v="-"/>
    <s v="-"/>
    <s v="-"/>
    <s v="-"/>
    <s v="-"/>
    <s v="-"/>
    <s v="-"/>
    <s v="-"/>
    <s v="-"/>
  </r>
  <r>
    <n v="12"/>
    <s v="PES_Definir"/>
    <x v="0"/>
    <x v="0"/>
    <s v="SI"/>
    <x v="1"/>
    <x v="1"/>
    <s v="PEI_02"/>
    <x v="1"/>
    <x v="2"/>
    <s v="DCI-E_04"/>
    <s v="5. Piloto de Índices de Servicios para Supervisión Inteligente en Concesiones e Infraestructura"/>
    <s v="DCI-ACT_12"/>
    <s v="2. Contratación del desarrollo del software de Modelo de Supervisión Inteligente."/>
    <s v="DCI"/>
    <s v="Delegatura_de_Concesiones_e_Infraestructura"/>
    <s v="DCI-G_01"/>
    <s v="Despacho_del_Delegado_de_Concesiones_e_Infraestructura"/>
    <s v="DCI-D_01"/>
    <s v="Superintendente_Delegado_de_Concesiones_e_Infraestructura"/>
    <s v="Misionales"/>
    <s v="Financiera"/>
    <s v="Fortalecimiento"/>
    <s v="C-2410-0600-3-0-2410006-02_x000a_C-2410-0600-3-0-2410002-02"/>
    <s v="2410006_01_x000a_2410002_02"/>
    <n v="59500000"/>
    <n v="0"/>
    <m/>
    <s v="MIPG-P_00"/>
    <s v="MIPG-D_00"/>
    <n v="0"/>
    <n v="0"/>
    <n v="0"/>
    <n v="0"/>
    <n v="0"/>
    <n v="0"/>
    <n v="1"/>
    <s v="Ejecución de Contrato de Software de Indicadores de Servicio"/>
    <s v="POR_DEFINIR"/>
    <d v="2020-11-01T00:00:00"/>
    <d v="2020-11-30T00:00:00"/>
    <n v="11"/>
    <n v="11"/>
    <n v="0.96666666666666667"/>
    <s v="Noviembre"/>
    <x v="2"/>
    <s v="IV_Trim"/>
    <n v="8.0000000000000019E-3"/>
    <s v="Planeado"/>
    <n v="0"/>
    <n v="0"/>
    <n v="0"/>
    <n v="0"/>
    <n v="0"/>
    <n v="0"/>
    <n v="0"/>
    <n v="0"/>
    <n v="0"/>
    <n v="0"/>
    <n v="1"/>
    <n v="0"/>
    <n v="1"/>
    <s v="Ejecutado"/>
    <n v="0"/>
    <n v="0"/>
    <n v="0"/>
    <m/>
    <m/>
    <m/>
    <m/>
    <m/>
    <m/>
    <m/>
    <m/>
    <m/>
    <n v="0"/>
    <n v="0"/>
    <n v="0"/>
    <n v="1"/>
    <n v="0"/>
    <n v="8.0000000000000019E-3"/>
    <s v="Por Ejecutar"/>
    <s v="Noviembre"/>
    <s v=" |202003: N/A; |202002: N/A; |202001: N/A"/>
    <s v="N/A"/>
    <s v="N/A"/>
    <s v="N/A"/>
    <s v="-"/>
    <s v="-"/>
    <s v="-"/>
    <s v="-"/>
    <s v="-"/>
    <s v="-"/>
    <s v="-"/>
    <s v="-"/>
    <s v="-"/>
    <s v="-"/>
  </r>
  <r>
    <n v="13"/>
    <s v="PES_Definir"/>
    <x v="0"/>
    <x v="0"/>
    <s v="SI"/>
    <x v="1"/>
    <x v="1"/>
    <s v="PEI_02"/>
    <x v="1"/>
    <x v="2"/>
    <s v="DCI-E_04"/>
    <s v="5. Piloto de Índices de Servicios para Supervisión Inteligente en Concesiones e Infraestructura"/>
    <s v="DCI-ACT_13"/>
    <s v="3. Plan Piloto de Aplicación de la Herramienta Metodológica de Índices de Servicio al 10% de los supervisados."/>
    <s v="DCI"/>
    <s v="Delegatura_de_Concesiones_e_Infraestructura"/>
    <s v="DCI-G_01"/>
    <s v="Despacho_del_Delegado_de_Concesiones_e_Infraestructura"/>
    <s v="DCI-D_01"/>
    <s v="Superintendente_Delegado_de_Concesiones_e_Infraestructura"/>
    <s v="Misionales"/>
    <s v="Financiera"/>
    <s v="Fortalecimiento"/>
    <s v="C-2410-0600-3-0-2410006-02_x000a_C-2410-0600-3-0-2410002-02"/>
    <s v="2410006_01_x000a_2410002_02"/>
    <n v="440000000"/>
    <n v="2499000000"/>
    <m/>
    <s v="MIPG-P_00"/>
    <s v="MIPG-D_00"/>
    <n v="0"/>
    <n v="0"/>
    <n v="0"/>
    <n v="0"/>
    <n v="0"/>
    <n v="0"/>
    <n v="14"/>
    <s v="No. Supervisados con Metodológica de Índices de Servicio Aplicada"/>
    <s v="POR_DEFINIR"/>
    <d v="2020-03-01T00:00:00"/>
    <d v="2020-06-30T00:00:00"/>
    <n v="3"/>
    <n v="6"/>
    <n v="4.0333333333333332"/>
    <s v="Marzo"/>
    <x v="1"/>
    <s v="II_Trim"/>
    <n v="8.0000000000000019E-3"/>
    <s v="Planeado"/>
    <n v="0"/>
    <n v="0"/>
    <n v="0"/>
    <n v="2"/>
    <n v="7"/>
    <n v="5"/>
    <n v="0"/>
    <n v="0"/>
    <n v="0"/>
    <n v="0"/>
    <n v="0"/>
    <n v="0"/>
    <n v="14"/>
    <s v="Ejecutado"/>
    <n v="0"/>
    <n v="0"/>
    <n v="0"/>
    <m/>
    <m/>
    <m/>
    <m/>
    <m/>
    <m/>
    <m/>
    <m/>
    <m/>
    <n v="0"/>
    <n v="0"/>
    <n v="0"/>
    <n v="1"/>
    <n v="0"/>
    <n v="8.0000000000000019E-3"/>
    <s v="Por Ejecutar"/>
    <s v="Junio"/>
    <s v=" |202003: N/A; |202002: N/A; |202001: N/A"/>
    <s v="N/A"/>
    <s v="N/A"/>
    <s v="N/A"/>
    <s v="-"/>
    <s v="-"/>
    <s v="-"/>
    <s v="-"/>
    <s v="-"/>
    <s v="-"/>
    <s v="-"/>
    <s v="-"/>
    <s v="-"/>
    <s v="-"/>
  </r>
  <r>
    <n v="14"/>
    <s v="PES_00"/>
    <x v="0"/>
    <x v="0"/>
    <s v="SI"/>
    <x v="2"/>
    <x v="1"/>
    <s v="PEI_02"/>
    <x v="1"/>
    <x v="3"/>
    <s v="DCI-E_05"/>
    <s v="6. Expedición, Publicación y Divulgación de los criterios de Supervisión de Accesibilidad"/>
    <s v="DCI-ACT_14"/>
    <s v="1. Proyectar circular"/>
    <s v="DCI"/>
    <s v="Delegatura_de_Concesiones_e_Infraestructura"/>
    <s v="DCI-G_01"/>
    <s v="Despacho_del_Delegado_de_Concesiones_e_Infraestructura"/>
    <s v="DCI-D_01"/>
    <s v="Superintendente_Delegado_de_Concesiones_e_Infraestructura"/>
    <s v="Misionales"/>
    <s v="Financiera"/>
    <s v="Fortalecimiento"/>
    <s v="C-2410-0600-3-0-2410006-02"/>
    <s v="2410006_01"/>
    <n v="0"/>
    <m/>
    <m/>
    <s v="MIPG-P_00"/>
    <s v="MIPG-D_00"/>
    <n v="1"/>
    <n v="0.4"/>
    <n v="0.2"/>
    <n v="0.2"/>
    <n v="0.2"/>
    <n v="1"/>
    <n v="0.33339999999999997"/>
    <s v="Expedición y Aprobación de la Circular"/>
    <s v="POR_DEFINIR"/>
    <d v="2020-02-01T00:00:00"/>
    <d v="2020-03-31T00:00:00"/>
    <n v="2"/>
    <n v="3"/>
    <n v="1.9666666666666666"/>
    <s v="Febrero"/>
    <x v="3"/>
    <s v="I_Trim"/>
    <n v="8.0000000000000019E-3"/>
    <s v="Planeado"/>
    <n v="0"/>
    <n v="1"/>
    <n v="0"/>
    <n v="0"/>
    <n v="0"/>
    <n v="0"/>
    <n v="0"/>
    <n v="0"/>
    <n v="0"/>
    <n v="0"/>
    <n v="0"/>
    <n v="0"/>
    <n v="1"/>
    <s v="Ejecutado"/>
    <n v="0"/>
    <n v="1"/>
    <n v="0"/>
    <m/>
    <m/>
    <m/>
    <m/>
    <m/>
    <m/>
    <m/>
    <m/>
    <m/>
    <n v="1"/>
    <n v="1"/>
    <n v="1"/>
    <n v="1"/>
    <n v="8.0000000000000019E-3"/>
    <n v="8.0000000000000019E-3"/>
    <s v="Ejecutada"/>
    <s v="Ejecutada"/>
    <s v=" |202003: N/A; |202002: N/A; |202001: N/A"/>
    <s v="N/A"/>
    <s v="N/A"/>
    <s v="N/A"/>
    <s v="-"/>
    <s v="-"/>
    <s v="-"/>
    <s v="-"/>
    <s v="-"/>
    <s v="-"/>
    <s v="-"/>
    <s v="-"/>
    <s v="-"/>
    <s v="-"/>
  </r>
  <r>
    <n v="15"/>
    <s v="PES_00"/>
    <x v="0"/>
    <x v="0"/>
    <s v="SI"/>
    <x v="2"/>
    <x v="1"/>
    <s v="PEI_02"/>
    <x v="1"/>
    <x v="3"/>
    <s v="DCI-E_05"/>
    <s v="6. Expedición, Publicación y Divulgación de los criterios de Supervisión de Accesibilidad"/>
    <s v="DCI-ACT_15"/>
    <s v="2. Divulgar circular"/>
    <s v="DCI"/>
    <s v="Delegatura_de_Concesiones_e_Infraestructura"/>
    <s v="DCI-G_01"/>
    <s v="Despacho_del_Delegado_de_Concesiones_e_Infraestructura"/>
    <s v="DCI-D_01"/>
    <s v="Superintendente_Delegado_de_Concesiones_e_Infraestructura"/>
    <s v="Misionales"/>
    <s v="Financiera"/>
    <s v="Fortalecimiento"/>
    <s v="C-2410-0600-3-0-2410006-02"/>
    <s v="2410006_01"/>
    <n v="400000000"/>
    <m/>
    <m/>
    <s v="MIPG-P_00"/>
    <s v="MIPG-D_00"/>
    <n v="1"/>
    <n v="0.4"/>
    <n v="0.2"/>
    <n v="0.2"/>
    <n v="0.2"/>
    <n v="1"/>
    <n v="0.33329999999999999"/>
    <s v="No. de Vigilados con Planes Progresivos Definidos / No. Total, de Vigilados Sensibilizados."/>
    <s v="POR_DEFINIR"/>
    <d v="2020-11-01T00:00:00"/>
    <d v="2020-11-30T00:00:00"/>
    <n v="11"/>
    <n v="11"/>
    <n v="0.96666666666666667"/>
    <s v="Noviembre"/>
    <x v="2"/>
    <s v="IV_Trim"/>
    <n v="8.0000000000000019E-3"/>
    <s v="Planeado"/>
    <n v="0"/>
    <n v="0"/>
    <n v="0"/>
    <n v="0"/>
    <n v="0"/>
    <n v="0"/>
    <n v="0"/>
    <n v="0"/>
    <n v="0"/>
    <n v="0"/>
    <n v="0"/>
    <n v="0"/>
    <n v="0"/>
    <s v="Ejecutado"/>
    <n v="0"/>
    <n v="0"/>
    <n v="0"/>
    <m/>
    <m/>
    <m/>
    <m/>
    <m/>
    <m/>
    <m/>
    <m/>
    <m/>
    <n v="0"/>
    <n v="0"/>
    <n v="0"/>
    <n v="1"/>
    <n v="0"/>
    <n v="8.0000000000000019E-3"/>
    <s v="Por Ejecutar"/>
    <s v="Noviembre"/>
    <s v=" |202003: N/A; |202002: Se realizo una reunion con el Dr Jairo Clopatofsky alto consejero presidencial para la discapacidad, con el fin de dar a conocer la Política Pública de Discapacidad y conversar sobre la misionalidad de la entidad.   ; |202001: N/A"/>
    <s v="N/A"/>
    <s v="Se realizo una reunion con el Dr Jairo Clopatofsky alto consejero presidencial para la discapacidad, con el fin de dar a conocer la Política Pública de Discapacidad y conversar sobre la misionalidad de la entidad.   "/>
    <s v="N/A"/>
    <s v="-"/>
    <s v="-"/>
    <s v="-"/>
    <s v="-"/>
    <s v="-"/>
    <s v="-"/>
    <s v="-"/>
    <s v="-"/>
    <s v="-"/>
    <s v="Si bien se ha dado gestión en el proceso de emisión de la circular y su aprobación esta sujeta a un tercero, es importante contemplar, ya que no se ha realizado proyeccción, tiempos y el proceso para cumplir dentro de la vigencia la ejecucción de la Divulgación de la Circular."/>
  </r>
  <r>
    <n v="16"/>
    <s v="PES_Definir"/>
    <x v="0"/>
    <x v="0"/>
    <s v="SI"/>
    <x v="0"/>
    <x v="0"/>
    <s v="PAI_10"/>
    <x v="0"/>
    <x v="4"/>
    <s v="DCI-E_06"/>
    <s v="A. Peticiones, Quejas, Reclamos y Solicitudes."/>
    <s v="DCI-ACT_16"/>
    <s v="A. Peticiones, Quejas, Reclamos y Solicitudes."/>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
    <s v="No. de Solicitudes Gestionadas / No. de Solicitudes Ingresadas "/>
    <s v="Mensual"/>
    <d v="2020-01-01T00:00:00"/>
    <d v="2020-12-31T00:00:00"/>
    <n v="1"/>
    <n v="12"/>
    <n v="12.166666666666666"/>
    <s v="Enero"/>
    <x v="0"/>
    <s v="IV_Trim"/>
    <n v="2.8571428571428571E-3"/>
    <s v="Planeado"/>
    <n v="76"/>
    <n v="91"/>
    <n v="53"/>
    <n v="0"/>
    <n v="0"/>
    <n v="0"/>
    <n v="0"/>
    <n v="0"/>
    <n v="0"/>
    <n v="0"/>
    <n v="0"/>
    <n v="0"/>
    <n v="220"/>
    <s v="Ejecutado"/>
    <n v="76"/>
    <n v="91"/>
    <n v="53"/>
    <m/>
    <m/>
    <m/>
    <m/>
    <m/>
    <m/>
    <m/>
    <m/>
    <m/>
    <n v="220"/>
    <n v="1"/>
    <n v="220"/>
    <n v="1"/>
    <n v="2.8571428571428571E-3"/>
    <n v="2.8571428571428571E-3"/>
    <s v="Ejecutada"/>
    <s v="Ejecutada"/>
    <s v=" |202003: Solicitudes recibidas por Aplicativo VIGIA y se les dio respuesta por el aplicativo de ORFEO; |202002: Rdicados en el aplicativo Vigia y Orfeo ; |202001: Aplicativos Orfeo y Vigia"/>
    <s v="Aplicativos Orfeo y Vigia"/>
    <s v="Rdicados en el aplicativo Vigia y Orfeo "/>
    <s v="Solicitudes recibidas por Aplicativo VIGIA y se les dio respuesta por el aplicativo de ORFEO"/>
    <s v="-"/>
    <s v="-"/>
    <s v="-"/>
    <s v="-"/>
    <s v="-"/>
    <s v="-"/>
    <s v="-"/>
    <s v="-"/>
    <s v="-"/>
    <s v="-"/>
  </r>
  <r>
    <n v="17"/>
    <s v="PES_Definir"/>
    <x v="0"/>
    <x v="0"/>
    <s v="SI"/>
    <x v="0"/>
    <x v="0"/>
    <s v="PAI_10"/>
    <x v="0"/>
    <x v="5"/>
    <s v="DCI-E_07"/>
    <s v="1. Divulgación"/>
    <s v="DCI-ACT_17"/>
    <s v="Asistir sesiones con la ciudadanía, vigilados, organizaciones cívicas y otras entidades"/>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2"/>
    <s v="# de acciones de divulgación realizadas /# de acciones de divulgación programadas"/>
    <s v="POR_DEFINIR"/>
    <d v="2020-02-01T00:00:00"/>
    <d v="2020-12-31T00:00:00"/>
    <n v="2"/>
    <n v="12"/>
    <n v="11.133333333333333"/>
    <s v="Febrero"/>
    <x v="0"/>
    <s v="IV_Trim"/>
    <n v="2.8571428571428571E-3"/>
    <s v="Planeado"/>
    <n v="2"/>
    <n v="1"/>
    <n v="2"/>
    <n v="3"/>
    <n v="3"/>
    <n v="2"/>
    <n v="2"/>
    <n v="4"/>
    <n v="3"/>
    <n v="3"/>
    <n v="3"/>
    <n v="0"/>
    <n v="28"/>
    <s v="Ejecutado"/>
    <n v="2"/>
    <n v="1"/>
    <n v="4"/>
    <m/>
    <m/>
    <m/>
    <m/>
    <m/>
    <m/>
    <m/>
    <m/>
    <m/>
    <n v="7"/>
    <n v="0.25"/>
    <n v="5"/>
    <n v="1.4"/>
    <n v="7.1428571428571429E-4"/>
    <n v="2.8571428571428571E-3"/>
    <s v="En Tramite"/>
    <s v="Diciembre"/>
    <s v=" |202003: Se realizaron (4) mesas de trabajo donde asistieron, Ciudadanía, Vigilados, Organizaciones Cívicas y otras Entidades_x000a_I, Mesa (Nº 18). Alcaldía de Riohacha - (Secretaria de infraestructura) - ST_x000a_II,  Mesa (Nº 19). Concesionario Vía 40 Express S.A.S. Bogotá - Girardot; - Interventoría Consorcio Seg - Incoplan - Agencia nacional de infraestructura - ST_x000a_III. Mesa (Nº 22). Policía del Departamento de Bolívar - Atlántico - DITRA - Interventoría - Concesionario - ST_x000a_VI. Mesa (Nº 23). Inspección de policía de Cartagena  -  Interventoría - Concesionario - ST; |202002: Se realizaron (1)  una mesa de trabajo (No. 13 del 25/02/2020), con ST -ANI - Concesionario Alianza para el progreso Santana - Mocoa - Neiva - Interventoria, Mejorar los servicios de atencion al usuario por parte de la concesion ; |202001: Actas firmadas por los asistente, cuadro seguimiento mesas de trabajo Delgada de Concesiones e Infraestructura "/>
    <s v="Actas firmadas por los asistente, cuadro seguimiento mesas de trabajo Delgada de Concesiones e Infraestructura "/>
    <s v="Se realizaron (1)  una mesa de trabajo (No. 13 del 25/02/2020), con ST -ANI - Concesionario Alianza para el progreso Santana - Mocoa - Neiva - Interventoria, Mejorar los servicios de atencion al usuario por parte de la concesion "/>
    <s v="Se realizaron (4) mesas de trabajo donde asistieron, Ciudadanía, Vigilados, Organizaciones Cívicas y otras Entidades_x000a_I, Mesa (Nº 18). Alcaldía de Riohacha - (Secretaria de infraestructura) - ST_x000a_II,  Mesa (Nº 19). Concesionario Vía 40 Express S.A.S. Bogotá - Girardot; - Interventoría Consorcio Seg - Incoplan - Agencia nacional de infraestructura - ST_x000a_III. Mesa (Nº 22). Policía del Departamento de Bolívar - Atlántico - DITRA - Interventoría - Concesionario - ST_x000a_VI. Mesa (Nº 23). Inspección de policía de Cartagena  -  Interventoría - Concesionario - ST"/>
    <s v="-"/>
    <s v="-"/>
    <s v="-"/>
    <s v="-"/>
    <s v="-"/>
    <s v="-"/>
    <s v="-"/>
    <s v="-"/>
    <s v="-"/>
    <s v="-"/>
  </r>
  <r>
    <n v="18"/>
    <s v="PES_Definir"/>
    <x v="0"/>
    <x v="0"/>
    <s v="SI"/>
    <x v="0"/>
    <x v="0"/>
    <s v="PAI_10"/>
    <x v="0"/>
    <x v="5"/>
    <s v="DCI-E_07"/>
    <s v="1. Divulgación"/>
    <s v="DCI-ACT_18"/>
    <s v="Mesas de Trabajo de socialización de las Normas Técnicas de Accesibilidad"/>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
    <s v="No. De Mesas de Trabajo de Socialización Realizadas / No. De Mesas de Trabajo de Socialización Programadas"/>
    <s v="POR_DEFINIR"/>
    <d v="2020-02-01T00:00:00"/>
    <d v="2020-12-31T00:00:00"/>
    <n v="2"/>
    <n v="12"/>
    <n v="11.133333333333333"/>
    <s v="Febrero"/>
    <x v="0"/>
    <s v="IV_Trim"/>
    <n v="2.8571428571428571E-3"/>
    <s v="Planeado"/>
    <n v="0"/>
    <n v="1"/>
    <n v="2"/>
    <n v="3"/>
    <n v="3"/>
    <n v="2"/>
    <n v="2"/>
    <n v="4"/>
    <n v="3"/>
    <n v="3"/>
    <n v="3"/>
    <n v="2"/>
    <n v="28"/>
    <s v="Ejecutado"/>
    <n v="0"/>
    <n v="1"/>
    <n v="3"/>
    <m/>
    <m/>
    <m/>
    <m/>
    <m/>
    <m/>
    <m/>
    <m/>
    <m/>
    <n v="4"/>
    <n v="0.14285714285714285"/>
    <n v="3"/>
    <n v="1.3333333333333333"/>
    <n v="4.0816326530612241E-4"/>
    <n v="2.8571428571428571E-3"/>
    <s v="En Tramite"/>
    <s v="Diciembre"/>
    <s v=" |202003: Se realizaron tres (3) mesas de trabajo, socialización de las Normas Técnicas de Accesibilidad - Normativa, alcance e implementación en la infraestructura vial en el marco de la Guía técnica de Auditorias e inspecciones vial  de seguridad en Colombia._x000a_I, Mesa (Nº 15). Agencia Nacional  de Seguridad Vial ANSV  (incluido Observatorio) -  ST_x000a_II,  Mesa (Nº 17). Concesión Autopista Rio Magdalena S.A.S - Interventoría - ANI - ST_x000a_III. Mesa (Nº 20). Concesionarios alternativas viales S.A.S - Interventoría Consorcio vial Colombia 2015 - Agencia nacional de infraestructura - ST ; |202002: Se realizo una (1) mesa de trabajo (No.4 del 11 de febrero de 2020)  con Concesionario Autopistas Urabà SAS - ANI - Consocio Interventor PEB -ET , Reconocimiento, avances en la implementacion de las normas técnicas Colombianas  para la infraestructura de transporte del Corredor Concesionado y reinduccion en el tema de accesibilidad a la infraestructura de transporte - Concesiones Carreteras en el marco del cumplimiento de la ley 1618 de 2013 y Decreto 1660 de 2003; |202001: N/A"/>
    <s v="N/A"/>
    <s v="Se realizo una (1) mesa de trabajo (No.4 del 11 de febrero de 2020)  con Concesionario Autopistas Urabà SAS - ANI - Consocio Interventor PEB -ET , Reconocimiento, avances en la implementacion de las normas técnicas Colombianas  para la infraestructura de transporte del Corredor Concesionado y reinduccion en el tema de accesibilidad a la infraestructura de transporte - Concesiones Carreteras en el marco del cumplimiento de la ley 1618 de 2013 y Decreto 1660 de 2003"/>
    <s v="Se realizaron tres (3) mesas de trabajo, socialización de las Normas Técnicas de Accesibilidad - Normativa, alcance e implementación en la infraestructura vial en el marco de la Guía técnica de Auditorias e inspecciones vial  de seguridad en Colombia._x000a_I, Mesa (Nº 15). Agencia Nacional  de Seguridad Vial ANSV  (incluido Observatorio) -  ST_x000a_II,  Mesa (Nº 17). Concesión Autopista Rio Magdalena S.A.S - Interventoría - ANI - ST_x000a_III. Mesa (Nº 20). Concesionarios alternativas viales S.A.S - Interventoría Consorcio vial Colombia 2015 - Agencia nacional de infraestructura - ST "/>
    <s v="-"/>
    <s v="-"/>
    <s v="-"/>
    <s v="-"/>
    <s v="-"/>
    <s v="-"/>
    <s v="-"/>
    <s v="-"/>
    <s v="-"/>
    <s v="-"/>
  </r>
  <r>
    <n v="19"/>
    <s v="PES_Definir"/>
    <x v="0"/>
    <x v="0"/>
    <s v="SI"/>
    <x v="0"/>
    <x v="0"/>
    <s v="PAI_10"/>
    <x v="0"/>
    <x v="5"/>
    <s v="DCI-E_07"/>
    <s v="1. Divulgación"/>
    <s v="DCI-ACT_19"/>
    <s v="Asistencia a Eventos  de Promoción"/>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
    <s v="No. Total de Solicitudes Atendidas/ Total Solicitudes Recibida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
    <s v="N/A"/>
    <s v="N/A"/>
    <s v="N/A"/>
    <s v="-"/>
    <s v="-"/>
    <s v="-"/>
    <s v="-"/>
    <s v="-"/>
    <s v="-"/>
    <s v="-"/>
    <s v="-"/>
    <s v="-"/>
    <s v="-"/>
  </r>
  <r>
    <n v="20"/>
    <s v="PES_Definir"/>
    <x v="0"/>
    <x v="0"/>
    <s v="SI"/>
    <x v="0"/>
    <x v="0"/>
    <s v="PAI_10"/>
    <x v="0"/>
    <x v="6"/>
    <s v="DCI-E_08"/>
    <s v="2. Campañas de Promoción y Capacitación"/>
    <s v="DCI-ACT_20"/>
    <s v="Promover la formalización administración infraestructura aeroportuaria a cargo de entes territoriales."/>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0"/>
    <s v="# de entes territoriales con acciones realizadas / # de Entes Territoriales identificados que no se encuentran formalizados"/>
    <s v="POR_DEFINIR"/>
    <d v="2020-03-01T00:00:00"/>
    <d v="2020-11-30T00:00:00"/>
    <n v="3"/>
    <n v="11"/>
    <n v="9.1333333333333329"/>
    <s v="Marzo"/>
    <x v="2"/>
    <s v="IV_Trim"/>
    <n v="2.8571428571428571E-3"/>
    <s v="Planeado"/>
    <n v="0"/>
    <n v="0"/>
    <n v="5"/>
    <n v="10"/>
    <n v="10"/>
    <n v="5"/>
    <n v="10"/>
    <n v="10"/>
    <n v="10"/>
    <n v="5"/>
    <n v="5"/>
    <n v="0"/>
    <n v="70"/>
    <s v="Ejecutado"/>
    <n v="0"/>
    <n v="0"/>
    <n v="1"/>
    <m/>
    <m/>
    <m/>
    <m/>
    <m/>
    <m/>
    <m/>
    <m/>
    <m/>
    <n v="1"/>
    <n v="1.4285714285714285E-2"/>
    <n v="5"/>
    <n v="0.2"/>
    <n v="4.0816326530612245E-5"/>
    <n v="5.7142857142857147E-4"/>
    <s v="En Tramite"/>
    <s v="Noviembre"/>
    <s v=" |202003: Se realizo una (01) mesa de trabajo para promover la formalización, administración de la infraestructura Aeroportuaria con la Gobernación Guainía, (Esta acción se retomara después que pase la emergencia ocasionada por el coronavirus covid 19 ; |202002: N/A; |202001: N/A"/>
    <s v="N/A"/>
    <s v="N/A"/>
    <s v="Se realizo una (01) mesa de trabajo para promover la formalización, administración de la infraestructura Aeroportuaria con la Gobernación Guainía, (Esta acción se retomara después que pase la emergencia ocasionada por el coronavirus covid 19 "/>
    <s v="-"/>
    <s v="-"/>
    <s v="-"/>
    <s v="-"/>
    <s v="-"/>
    <s v="-"/>
    <s v="-"/>
    <s v="-"/>
    <s v="-"/>
    <s v="-"/>
  </r>
  <r>
    <n v="21"/>
    <s v="PES_Definir"/>
    <x v="0"/>
    <x v="0"/>
    <s v="SI"/>
    <x v="0"/>
    <x v="0"/>
    <s v="PAI_10"/>
    <x v="0"/>
    <x v="6"/>
    <s v="DCI-E_08"/>
    <s v="2. Campañas de Promoción y Capacitación"/>
    <s v="DCI-ACT_21"/>
    <s v="Promover la formalización de la prestación del servicio de los Terminal de Transporte Terrestre automotor"/>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35"/>
    <s v="# de actividades realizadas para promover la formalización de los TTTA, que no se encuentran habilitadas por el Ministerio de Transporte/ TTTA identificados, que no se encuentran habilitadas por el Ministerio de Transporte"/>
    <s v="POR_DEFINIR"/>
    <d v="2020-03-01T00:00:00"/>
    <d v="2020-10-30T00:00:00"/>
    <n v="3"/>
    <n v="10"/>
    <n v="8.1"/>
    <s v="Marzo"/>
    <x v="4"/>
    <s v="IV_Trim"/>
    <n v="2.8571428571428571E-3"/>
    <s v="Planeado"/>
    <n v="0"/>
    <n v="0"/>
    <n v="3"/>
    <n v="5"/>
    <n v="6"/>
    <n v="3"/>
    <n v="3"/>
    <n v="6"/>
    <n v="6"/>
    <n v="5"/>
    <n v="0"/>
    <n v="0"/>
    <n v="37"/>
    <s v="Ejecutado"/>
    <n v="0"/>
    <n v="0"/>
    <n v="0"/>
    <m/>
    <m/>
    <m/>
    <m/>
    <m/>
    <m/>
    <m/>
    <m/>
    <m/>
    <n v="0"/>
    <n v="0"/>
    <n v="3"/>
    <n v="0"/>
    <n v="0"/>
    <n v="0"/>
    <s v="Por Ejecutar"/>
    <s v="Octubre"/>
    <s v=" |202003: Esta acción se reprogramo teniendo en cuenta que los esfuerzos y recursos de la Delegada están encaminados a enfrentar las medidas de  emergencia ocasionadas por el coronavirus covid 19 ; |202002: N/A; |202001: N/A"/>
    <s v="N/A"/>
    <s v="N/A"/>
    <s v="Esta acción se reprogramo teniendo en cuenta que los esfuerzos y recursos de la Delegada están encaminados a enfrentar las medidas de  emergencia ocasionadas por el coronavirus covid 19 "/>
    <s v="-"/>
    <s v="-"/>
    <s v="-"/>
    <s v="-"/>
    <s v="-"/>
    <s v="-"/>
    <s v="-"/>
    <s v="-"/>
    <s v="-"/>
    <s v="-"/>
  </r>
  <r>
    <n v="22"/>
    <s v="PES_Definir"/>
    <x v="0"/>
    <x v="0"/>
    <s v="SI"/>
    <x v="0"/>
    <x v="0"/>
    <s v="PAI_10"/>
    <x v="0"/>
    <x v="6"/>
    <s v="DCI-E_08"/>
    <s v="2. Campañas de Promoción y Capacitación"/>
    <s v="DCI-ACT_22"/>
    <s v="Requerir Planes de Acción para promover la mejora de la infraestructura de servicio público en los corredores logísticos de transporte."/>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7"/>
    <s v="# de corredores de transporte con acciones / # de corredores logísticos estratégicos"/>
    <s v="POR_DEFINIR"/>
    <d v="2020-03-01T00:00:00"/>
    <d v="2020-04-30T00:00:00"/>
    <n v="3"/>
    <n v="4"/>
    <n v="2"/>
    <s v="Marzo"/>
    <x v="5"/>
    <s v="II_Trim"/>
    <n v="2.8571428571428571E-3"/>
    <s v="Planeado"/>
    <n v="0"/>
    <n v="0"/>
    <n v="161"/>
    <n v="47"/>
    <n v="0"/>
    <n v="0"/>
    <n v="0"/>
    <n v="0"/>
    <n v="0"/>
    <n v="0"/>
    <n v="0"/>
    <n v="0"/>
    <n v="208"/>
    <s v="Ejecutado"/>
    <n v="0"/>
    <n v="0"/>
    <n v="0"/>
    <m/>
    <m/>
    <m/>
    <m/>
    <m/>
    <m/>
    <m/>
    <m/>
    <m/>
    <n v="0"/>
    <n v="0"/>
    <n v="161"/>
    <n v="0"/>
    <n v="0"/>
    <n v="0"/>
    <s v="Por Ejecutar"/>
    <s v="Abril"/>
    <s v=" |202003: Esta acción se reprogramo teniendo en cuenta que los esfuerzos y recursos de la Delegada están encaminados a enfrentar las medidas de  emergencia ocasionadas por el coronavirus covid 19 ; |202002: N/A; |202001: N/A"/>
    <s v="N/A"/>
    <s v="N/A"/>
    <s v="Esta acción se reprogramo teniendo en cuenta que los esfuerzos y recursos de la Delegada están encaminados a enfrentar las medidas de  emergencia ocasionadas por el coronavirus covid 19 "/>
    <s v="-"/>
    <s v="-"/>
    <s v="-"/>
    <s v="-"/>
    <s v="-"/>
    <s v="-"/>
    <s v="-"/>
    <s v="-"/>
    <s v="-"/>
    <s v="-"/>
  </r>
  <r>
    <n v="23"/>
    <s v="PES_Definir"/>
    <x v="0"/>
    <x v="0"/>
    <s v="SI"/>
    <x v="0"/>
    <x v="0"/>
    <s v="PAI_10"/>
    <x v="0"/>
    <x v="6"/>
    <s v="DCI-E_08"/>
    <s v="2. Campañas de Promoción y Capacitación"/>
    <s v="DCI-ACT_23"/>
    <s v="Generación de Insumos para Campañas de Promoción y Capacitación."/>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
    <s v="No. Contenidos Realizados / No. Contenidos Programada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
    <s v="N/A"/>
    <s v="N/A"/>
    <s v="N/A"/>
    <s v="-"/>
    <s v="-"/>
    <s v="-"/>
    <s v="-"/>
    <s v="-"/>
    <s v="-"/>
    <s v="-"/>
    <s v="-"/>
    <s v="-"/>
    <s v="No envidenciamos una ejecución de la actividad, es importante poder definir si no se han dado insumos al interior de la Dirección para el producto o que gestión se podrian proyectar para la misma, ya que se evidencian buena gestión para promoción y prevención mas visibilización de las mismas."/>
  </r>
  <r>
    <n v="24"/>
    <s v="PES_Definir"/>
    <x v="0"/>
    <x v="0"/>
    <s v="SI"/>
    <x v="0"/>
    <x v="0"/>
    <s v="PAI_10"/>
    <x v="0"/>
    <x v="6"/>
    <s v="DCI-E_08"/>
    <s v="2. Campañas de Promoción y Capacitación"/>
    <s v="DCI-ACT_24"/>
    <s v="Generar Alcance y Contenidos para la Realización del 1er Congreso del Sector Transporte."/>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
    <s v="# de actividades realizadas / # de actividades programadas"/>
    <s v="POR_DEFINIR"/>
    <d v="2020-03-01T00:00:00"/>
    <d v="2020-04-30T00:00:00"/>
    <n v="3"/>
    <n v="4"/>
    <n v="2"/>
    <s v="Marzo"/>
    <x v="5"/>
    <s v="II_Trim"/>
    <n v="2.8571428571428571E-3"/>
    <s v="Planeado"/>
    <n v="0"/>
    <n v="0"/>
    <n v="0"/>
    <n v="1"/>
    <n v="0"/>
    <n v="0"/>
    <n v="0"/>
    <n v="0"/>
    <n v="0"/>
    <n v="0"/>
    <n v="0"/>
    <n v="0"/>
    <n v="1"/>
    <s v="Ejecutado"/>
    <n v="0"/>
    <n v="0"/>
    <n v="0"/>
    <m/>
    <m/>
    <m/>
    <m/>
    <m/>
    <m/>
    <m/>
    <m/>
    <m/>
    <n v="0"/>
    <n v="0"/>
    <n v="0"/>
    <n v="1"/>
    <n v="0"/>
    <n v="2.8571428571428571E-3"/>
    <s v="Por Ejecutar"/>
    <s v="Abril"/>
    <s v=" |202003: Esta acción se reprogramo teniendo en cuenta que los esfuerzos y recursos de la Delegada están encaminados a enfrentar las medidas de  emergencia ocasionadas por el coronavirus covid 19 ; |202002: N/A; |202001: N/A"/>
    <s v="N/A"/>
    <s v="N/A"/>
    <s v="Esta acción se reprogramo teniendo en cuenta que los esfuerzos y recursos de la Delegada están encaminados a enfrentar las medidas de  emergencia ocasionadas por el coronavirus covid 19 "/>
    <s v="-"/>
    <s v="-"/>
    <s v="-"/>
    <s v="-"/>
    <s v="-"/>
    <s v="-"/>
    <s v="-"/>
    <s v="-"/>
    <s v="-"/>
    <s v="-"/>
  </r>
  <r>
    <n v="25"/>
    <s v="PES_Definir"/>
    <x v="0"/>
    <x v="0"/>
    <s v="SI"/>
    <x v="1"/>
    <x v="1"/>
    <s v="PEI_02"/>
    <x v="1"/>
    <x v="2"/>
    <s v="DCI-E_09"/>
    <s v="3. Planes de Prevención"/>
    <s v="DCI-ACT_25"/>
    <s v="Realizar Asesoría y Acompañamiento con expertos para la implementación de la metodología en Sectores Críticos de Accidentabilidad."/>
    <s v="DCI"/>
    <s v="Delegatura_de_Concesiones_e_Infraestructura"/>
    <s v="DCI-G_02"/>
    <s v="Dirección_de_Promoción_y_Prevención_Concesiones_e_Infraestructura"/>
    <s v="DCI-D_02"/>
    <s v="Director_de_Promoción_y_Prevención_de_Concesiones_e_Infraestructura"/>
    <s v="Misionales"/>
    <s v="Financiera"/>
    <s v="Fortalecimiento"/>
    <s v="C-2410-0600-3-0-2410002-02"/>
    <s v="2410006_01_x000a_2410002_02"/>
    <n v="200000000"/>
    <m/>
    <m/>
    <s v="MIPG-P_00"/>
    <s v="MIPG-D_00"/>
    <n v="0"/>
    <n v="0"/>
    <n v="0"/>
    <n v="0"/>
    <n v="0"/>
    <n v="0"/>
    <n v="1"/>
    <s v="No. De Diagnósticos Evaluados / No. Total de Diagnósticos."/>
    <s v="POR_DEFINIR"/>
    <d v="2020-01-01T00:00:00"/>
    <d v="2020-12-31T00:00:00"/>
    <n v="1"/>
    <n v="12"/>
    <n v="12.166666666666666"/>
    <s v="Enero"/>
    <x v="0"/>
    <s v="IV_Trim"/>
    <n v="8.0000000000000019E-3"/>
    <s v="Planeado"/>
    <n v="1"/>
    <n v="5"/>
    <n v="2"/>
    <n v="7"/>
    <n v="7"/>
    <n v="5"/>
    <n v="3"/>
    <n v="2"/>
    <n v="2"/>
    <n v="2"/>
    <n v="2"/>
    <n v="1"/>
    <n v="39"/>
    <s v="Ejecutado"/>
    <n v="1"/>
    <n v="5"/>
    <n v="3"/>
    <m/>
    <m/>
    <m/>
    <m/>
    <m/>
    <m/>
    <m/>
    <m/>
    <m/>
    <n v="9"/>
    <n v="0.23076923076923078"/>
    <n v="8"/>
    <n v="1.125"/>
    <n v="1.8461538461538468E-3"/>
    <n v="8.0000000000000019E-3"/>
    <s v="En Tramite"/>
    <s v="Diciembre"/>
    <s v=" |202003: Se realizaron tres (3) mesas de trabajo con el fin de identificar y hacer seguimiento a sectores críticos de accidentalidad _x000a_I, Mesa (Nº 16). Helios Consorcio Vial,  Interventoría, ANI, Supertransporte, DITRA_x000a_II,  Mesa (Nº 24).Concesión Vial de los Llanos SAS - Interventoría - ANI - ST - DITRA_x000a_III. Mesa (Nº 25). Concesión Accesos Norte de Bogotá- Interventoría - ANI - ST - DIT; |202002: se realizaron (5) mesas de trabajo (Nos 7, 8, 9, 10, 11), Socialización entre la ST y la UD –Contrato Interadministrativo No 670-2019 Reporte temporada festiva   y planes de contingencia ola invernal; |202001: Se realizo una mesa de trabajo para identificar sectores critico, Cuadro de seguimiento mesas de trabajo de la delegada de concesiones e infraestructura"/>
    <s v="Se realizo una mesa de trabajo para identificar sectores critico, Cuadro de seguimiento mesas de trabajo de la delegada de concesiones e infraestructura"/>
    <s v="se realizaron (5) mesas de trabajo (Nos 7, 8, 9, 10, 11), Socialización entre la ST y la UD –Contrato Interadministrativo No 670-2019 Reporte temporada festiva   y planes de contingencia ola invernal"/>
    <s v="Se realizaron tres (3) mesas de trabajo con el fin de identificar y hacer seguimiento a sectores críticos de accidentalidad _x000a_I, Mesa (Nº 16). Helios Consorcio Vial,  Interventoría, ANI, Supertransporte, DITRA_x000a_II,  Mesa (Nº 24).Concesión Vial de los Llanos SAS - Interventoría - ANI - ST - DITRA_x000a_III. Mesa (Nº 25). Concesión Accesos Norte de Bogotá- Interventoría - ANI - ST - DIT"/>
    <s v="-"/>
    <s v="-"/>
    <s v="-"/>
    <s v="-"/>
    <s v="-"/>
    <s v="-"/>
    <s v="-"/>
    <s v="-"/>
    <s v="-"/>
    <s v="-"/>
  </r>
  <r>
    <n v="26"/>
    <s v="PES_Definir"/>
    <x v="0"/>
    <x v="0"/>
    <s v="SI"/>
    <x v="0"/>
    <x v="0"/>
    <s v="PAI_10"/>
    <x v="0"/>
    <x v="7"/>
    <s v="DCI-E_09"/>
    <s v="3. Planes de Prevención"/>
    <s v="DCI-ACT_26"/>
    <s v="Ejecutar Programa SETA (Fase 3 Complementaria SETA - 2019)"/>
    <s v="DCI"/>
    <s v="Delegatura_de_Concesiones_e_Infraestructura"/>
    <s v="DCI-G_02"/>
    <s v="Dirección_de_Promoción_y_Prevención_Concesiones_e_Infraestructura"/>
    <s v="DCI-D_02"/>
    <s v="Director_de_Promoción_y_Prevención_de_Concesiones_e_Infraestructura"/>
    <s v="Misionales"/>
    <s v="Financiera"/>
    <s v="Fortalecimiento"/>
    <s v="C-2410-0600-3-0-2410002-02"/>
    <s v="2410002_04"/>
    <n v="0"/>
    <m/>
    <m/>
    <s v="MIPG-P_00"/>
    <s v="MIPG-D_00"/>
    <n v="0"/>
    <n v="0"/>
    <n v="0"/>
    <n v="0"/>
    <n v="0"/>
    <n v="0"/>
    <n v="1"/>
    <s v="  # de vigilados carreteros con acciones del programa SETA / # total de vigilados carreteros programados en SETA "/>
    <s v="POR_DEFINIR"/>
    <d v="2020-02-01T00:00:00"/>
    <d v="2020-04-30T00:00:00"/>
    <n v="2"/>
    <n v="4"/>
    <n v="2.9666666666666668"/>
    <s v="Febrero"/>
    <x v="5"/>
    <s v="II_Trim"/>
    <n v="2.8571428571428571E-3"/>
    <s v="Planeado"/>
    <n v="0"/>
    <n v="5"/>
    <n v="50"/>
    <n v="5"/>
    <n v="0"/>
    <n v="0"/>
    <n v="0"/>
    <n v="0"/>
    <n v="0"/>
    <n v="0"/>
    <n v="0"/>
    <n v="0"/>
    <n v="60"/>
    <s v="Ejecutado"/>
    <n v="0"/>
    <n v="6"/>
    <n v="24"/>
    <m/>
    <m/>
    <m/>
    <m/>
    <m/>
    <m/>
    <m/>
    <m/>
    <m/>
    <n v="30"/>
    <n v="0.5"/>
    <n v="55"/>
    <n v="0.54545454545454541"/>
    <n v="1.4285714285714286E-3"/>
    <n v="1.5584415584415582E-3"/>
    <s v="En Tramite"/>
    <s v="Abril"/>
    <s v=" |202003: Se realizaron 24 visitas de inspección  para la verificación del seguimiento del programa SETA 2019_x000a_i. Infraestructura Carretera Concesionada 18 _x000a_ii. Infraestructura Aérea Concesionada  2_x000a_iii. Terminales de Transporte  Terrestre Automotor 4; |202002: S realizaron (6) inspecciones de verificacion programas SETA;  Santa ana mocoa neiva consorcio infraestructura vial para colombia s.a.s._x000a_2. Desarrollo vial del aburrá norte, niquia -bello-  el hatillo  -  hatovial_x000a_3. Corredor vial del centro occidente de cundinamarca_x000a_4. Santa marta - riohacha - paraguachón_x000a_5. Briceño - tunja -sogamoso  -   css constructores s.a._x000a_6. Antioquia bolívar:  caucasia planeta rica cereté lorica tolu toluviejo san onfre cruz del viso. Concesion ruta al mar s.a.s._x000a_; |202001: N/A"/>
    <s v="N/A"/>
    <s v="S realizaron (6) inspecciones de verificacion programas SETA;  Santa ana mocoa neiva consorcio infraestructura vial para colombia s.a.s._x000a_2. Desarrollo vial del aburrá norte, niquia -bello-  el hatillo  -  hatovial_x000a_3. Corredor vial del centro occidente de cundinamarca_x000a_4. Santa marta - riohacha - paraguachón_x000a_5. Briceño - tunja -sogamoso  -   css constructores s.a._x000a_6. Antioquia bolívar:  caucasia planeta rica cereté lorica tolu toluviejo san onfre cruz del viso. Concesion ruta al mar s.a.s._x000a_"/>
    <s v="Se realizaron 24 visitas de inspección  para la verificación del seguimiento del programa SETA 2019_x000a_i. Infraestructura Carretera Concesionada 18 _x000a_ii. Infraestructura Aérea Concesionada  2_x000a_iii. Terminales de Transporte  Terrestre Automotor 4"/>
    <s v="-"/>
    <s v="-"/>
    <s v="-"/>
    <s v="-"/>
    <s v="-"/>
    <s v="-"/>
    <s v="-"/>
    <s v="-"/>
    <s v="-"/>
    <s v="-"/>
  </r>
  <r>
    <n v="27"/>
    <s v="PES_Definir"/>
    <x v="0"/>
    <x v="0"/>
    <s v="SI"/>
    <x v="0"/>
    <x v="0"/>
    <s v="PAI_10"/>
    <x v="0"/>
    <x v="7"/>
    <s v="DCI-E_09"/>
    <s v="3. Planes de Prevención"/>
    <s v="DCI-ACT_27"/>
    <s v="Ejecutar Programa SETA (Fase 1 y 2 - 2020)"/>
    <s v="DCI"/>
    <s v="Delegatura_de_Concesiones_e_Infraestructura"/>
    <s v="DCI-G_02"/>
    <s v="Dirección_de_Promoción_y_Prevención_Concesiones_e_Infraestructura"/>
    <s v="DCI-D_02"/>
    <s v="Director_de_Promoción_y_Prevención_de_Concesiones_e_Infraestructura"/>
    <s v="Misionales"/>
    <s v="Financiera"/>
    <s v="Fortalecimiento"/>
    <s v="C-2410-0600-3-0-2410002-02"/>
    <s v="2410002_04"/>
    <n v="219000000"/>
    <m/>
    <m/>
    <s v="MIPG-P_00"/>
    <s v="MIPG-D_00"/>
    <n v="0"/>
    <n v="0"/>
    <n v="0"/>
    <n v="0"/>
    <n v="0"/>
    <n v="0"/>
    <n v="1"/>
    <s v="  # de vigilados carreteros con acciones del programa SETA / # total de vigilados carreteros programados en SETA "/>
    <s v="POR_DEFINIR"/>
    <d v="2020-09-01T00:00:00"/>
    <d v="2020-11-30T00:00:00"/>
    <n v="9"/>
    <n v="11"/>
    <n v="3"/>
    <s v="Septiembre"/>
    <x v="2"/>
    <s v="IV_Trim"/>
    <n v="2.8571428571428571E-3"/>
    <s v="Planeado"/>
    <n v="0"/>
    <n v="0"/>
    <n v="0"/>
    <n v="0"/>
    <n v="0"/>
    <n v="0"/>
    <n v="0"/>
    <n v="0"/>
    <n v="38"/>
    <n v="38"/>
    <n v="38"/>
    <n v="0"/>
    <n v="114"/>
    <s v="Ejecutado"/>
    <n v="0"/>
    <n v="0"/>
    <n v="0"/>
    <m/>
    <m/>
    <m/>
    <m/>
    <m/>
    <m/>
    <m/>
    <m/>
    <m/>
    <n v="0"/>
    <n v="0"/>
    <n v="0"/>
    <n v="1"/>
    <n v="0"/>
    <n v="2.8571428571428571E-3"/>
    <s v="Por Ejecutar"/>
    <s v="Noviembre"/>
    <s v=" |202003: N/A; |202002: N/A; |202001: N/A"/>
    <s v="N/A"/>
    <s v="N/A"/>
    <s v="N/A"/>
    <s v="-"/>
    <s v="-"/>
    <s v="-"/>
    <s v="-"/>
    <s v="-"/>
    <s v="-"/>
    <s v="-"/>
    <s v="-"/>
    <s v="-"/>
    <s v="-"/>
  </r>
  <r>
    <n v="28"/>
    <s v="PES_Definir"/>
    <x v="0"/>
    <x v="0"/>
    <s v="SI"/>
    <x v="0"/>
    <x v="0"/>
    <s v="PAI_10"/>
    <x v="0"/>
    <x v="7"/>
    <s v="DCI-E_09"/>
    <s v="3. Planes de Prevención"/>
    <s v="DCI-ACT_28"/>
    <s v="Realizar Acciones de Supervisión a 306 vigilados"/>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306"/>
    <s v="No. De Supervisados con acciones de vigilancia, inspección y/o control / No. de supervisados Programados"/>
    <s v="POR_DEFINIR"/>
    <d v="2020-01-01T00:00:00"/>
    <d v="2020-12-31T00:00:00"/>
    <n v="1"/>
    <n v="12"/>
    <n v="12.166666666666666"/>
    <s v="Enero"/>
    <x v="0"/>
    <s v="IV_Trim"/>
    <n v="2.8571428571428571E-3"/>
    <s v="Planeado"/>
    <n v="5"/>
    <n v="15"/>
    <n v="23"/>
    <n v="25"/>
    <n v="30"/>
    <n v="25"/>
    <n v="25"/>
    <n v="40"/>
    <n v="40"/>
    <n v="30"/>
    <n v="30"/>
    <n v="18"/>
    <n v="306"/>
    <s v="Ejecutado"/>
    <n v="5"/>
    <n v="11"/>
    <n v="6"/>
    <m/>
    <m/>
    <m/>
    <m/>
    <m/>
    <m/>
    <m/>
    <m/>
    <m/>
    <n v="22"/>
    <n v="7.1895424836601302E-2"/>
    <n v="43"/>
    <n v="0.51162790697674421"/>
    <n v="2.0541549953314659E-4"/>
    <n v="1.4617940199335548E-3"/>
    <s v="En Tramite"/>
    <s v="Diciembre"/>
    <s v=" |202003: Se realizaron (09) inspecciones correspondientes al PGS,  para una cobertura adicional de 06 vigilados  y una cobertura total en lo corrido del año de 22 vigilados; |202002: Se realizaron (20) inspecciones correspondientes al PGS,  (0)   evaluaciones subjetivas y (0) Formularios de recoleccion de informacion (FRI) para una cobertura adicional de 11 vigilados en el mes de febrero_x000a_ y una cobertura total en lo corrido del año de 16 vigilados_x000a__x000a_Nota: el numero de inspecciones (+) Numero de evaluaciones de vigilancia no corresponde al numero en cobertura, toda vez que a un mismo vigilado se le puede realizar inspección objetiva y evaluación subjetiva, para la determinación de la cobertura se filtra la información por NIT.; |202001: Cudro seguimiento &quot;PGS - Plan General de Supervision 2020&quot;, Delegada de Concesiones e Infraestuctura "/>
    <s v="Cudro seguimiento &quot;PGS - Plan General de Supervision 2020&quot;, Delegada de Concesiones e Infraestuctura "/>
    <s v="Se realizaron (20) inspecciones correspondientes al PGS,  (0)   evaluaciones subjetivas y (0) Formularios de recoleccion de informacion (FRI) para una cobertura adicional de 11 vigilados en el mes de febrero_x000a_ y una cobertura total en lo corrido del año de 16 vigilados_x000a__x000a_Nota: el numero de inspecciones (+) Numero de evaluaciones de vigilancia no corresponde al numero en cobertura, toda vez que a un mismo vigilado se le puede realizar inspección objetiva y evaluación subjetiva, para la determinación de la cobertura se filtra la información por NIT."/>
    <s v="Se realizaron (09) inspecciones correspondientes al PGS,  para una cobertura adicional de 06 vigilados  y una cobertura total en lo corrido del año de 22 vigilados"/>
    <s v="-"/>
    <s v="-"/>
    <s v="-"/>
    <s v="-"/>
    <s v="-"/>
    <s v="-"/>
    <s v="-"/>
    <s v="-"/>
    <s v="-"/>
    <s v="-"/>
  </r>
  <r>
    <n v="29"/>
    <s v="PES_Definir"/>
    <x v="0"/>
    <x v="0"/>
    <s v="SI"/>
    <x v="0"/>
    <x v="0"/>
    <s v="PAI_10"/>
    <x v="0"/>
    <x v="7"/>
    <s v="DCI-E_09"/>
    <s v="3. Planes de Prevención"/>
    <s v="DCI-ACT_29"/>
    <s v="Realizar Acciones de Supervisión Extraordinarias"/>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
    <s v="No. De Supervisados con acciones de vigilancia, inspección y/o control"/>
    <s v="Mensual"/>
    <d v="2020-01-01T00:00:00"/>
    <d v="2020-12-31T00:00:00"/>
    <n v="1"/>
    <n v="12"/>
    <n v="12.166666666666666"/>
    <s v="Enero"/>
    <x v="0"/>
    <s v="IV_Trim"/>
    <n v="2.8571428571428571E-3"/>
    <s v="Planeado"/>
    <n v="0"/>
    <n v="0"/>
    <n v="1417"/>
    <n v="0"/>
    <n v="0"/>
    <n v="0"/>
    <n v="0"/>
    <n v="0"/>
    <n v="0"/>
    <n v="0"/>
    <n v="0"/>
    <n v="0"/>
    <n v="1417"/>
    <s v="Ejecutado"/>
    <n v="0"/>
    <n v="0"/>
    <n v="1417"/>
    <m/>
    <m/>
    <m/>
    <m/>
    <m/>
    <m/>
    <m/>
    <m/>
    <m/>
    <n v="1417"/>
    <n v="1"/>
    <n v="1417"/>
    <n v="1"/>
    <n v="2.8571428571428571E-3"/>
    <n v="2.8571428571428571E-3"/>
    <s v="Ejecutada"/>
    <s v="Ejecutada"/>
    <s v=" |202003: Se realizaron 1417 acciones a los diferentes tipos de vigilados para dar cumplimiento a las medidas adoptadas y directrices impartidas por las diferentes entidades del Gobierno Nacional (Decretos, resoluciones, circulares),  para la prevención, contención y mitigación del covid 19, se realizaron por medio de correos electrónicos, notificación personal, notificación regional, audios, llamadas, correo 4/72, visitas in situ,  se realizó una  Verificación periódica cada 6 horas y reportes diarios, identificación de  concesiones y estaciones de peaje que estaban cobrando peajes para cualquier tipo de vehículo y/o usuarios, se solicitó información tendientes subsanar las observaciones de las inspecciones hechas por la Contraloría general de Nación, a continuación se detalla Nº de acciones por tipo de vigilado_x000a_Aspectos subjetivos y objetivos                                             251_x000a_Dirección General Aero civil                                                           2 _x000a_Empresas de Transporte Aéreo ETA'S                                  276 _x000a_IAC - Infraestructura Aeroportuaria Concesionada      15 _x000a_IANC - Aerocivil: Infraestructura Aeroportuaria NO Concesionada  16_x000a_ICC - Infraestructura Carretera Concesionada              105_x000a_OF - Operadores Férreos                                                                     2_x000a_Supervisados en General                                                             658 _x000a_TTTAM - Terminales de Transporte Terrestre Automotor de Pasajeros por carretera 92 ; |202002: N/A; |202001: N/A"/>
    <s v="N/A"/>
    <s v="N/A"/>
    <s v="Se realizaron 1417 acciones a los diferentes tipos de vigilados para dar cumplimiento a las medidas adoptadas y directrices impartidas por las diferentes entidades del Gobierno Nacional (Decretos, resoluciones, circulares),  para la prevención, contención y mitigación del covid 19, se realizaron por medio de correos electrónicos, notificación personal, notificación regional, audios, llamadas, correo 4/72, visitas in situ,  se realizó una  Verificación periódica cada 6 horas y reportes diarios, identificación de  concesiones y estaciones de peaje que estaban cobrando peajes para cualquier tipo de vehículo y/o usuarios, se solicitó información tendientes subsanar las observaciones de las inspecciones hechas por la Contraloría general de Nación, a continuación se detalla Nº de acciones por tipo de vigilado_x000a_Aspectos subjetivos y objetivos                                             251_x000a_Dirección General Aero civil                                                           2 _x000a_Empresas de Transporte Aéreo ETA'S                                  276 _x000a_IAC - Infraestructura Aeroportuaria Concesionada      15 _x000a_IANC - Aerocivil: Infraestructura Aeroportuaria NO Concesionada  16_x000a_ICC - Infraestructura Carretera Concesionada              105_x000a_OF - Operadores Férreos                                                                     2_x000a_Supervisados en General                                                             658 _x000a_TTTAM - Terminales de Transporte Terrestre Automotor de Pasajeros por carretera 92 "/>
    <s v="-"/>
    <s v="-"/>
    <s v="-"/>
    <s v="-"/>
    <s v="-"/>
    <s v="-"/>
    <s v="-"/>
    <s v="-"/>
    <s v="-"/>
    <s v="-"/>
  </r>
  <r>
    <n v="30"/>
    <s v="PES_Definir"/>
    <x v="0"/>
    <x v="0"/>
    <s v="SI"/>
    <x v="0"/>
    <x v="0"/>
    <s v="PAI_10"/>
    <x v="0"/>
    <x v="8"/>
    <s v="DCI-E_10"/>
    <s v="4. Actualización Registro de vigilados"/>
    <s v="DCI-ACT_30"/>
    <s v="Reporte de Registros de Vigilados Modificados y/o Actualizados en el sistema VIGIA"/>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2"/>
    <s v="# de acciones para registro / # de acciones programadas"/>
    <s v="POR_DEFINIR"/>
    <d v="2020-01-01T00:00:00"/>
    <d v="2020-12-30T00:00:00"/>
    <n v="1"/>
    <n v="12"/>
    <n v="12.133333333333333"/>
    <s v="Enero"/>
    <x v="0"/>
    <s v="IV_Trim"/>
    <n v="2.8571428571428571E-3"/>
    <s v="Planeado"/>
    <n v="3"/>
    <n v="1"/>
    <n v="0"/>
    <n v="1"/>
    <n v="0"/>
    <n v="1"/>
    <n v="0"/>
    <n v="1"/>
    <n v="0"/>
    <n v="1"/>
    <n v="0"/>
    <n v="1"/>
    <n v="9"/>
    <s v="Ejecutado"/>
    <n v="3"/>
    <n v="1"/>
    <n v="0"/>
    <m/>
    <m/>
    <m/>
    <m/>
    <m/>
    <m/>
    <m/>
    <m/>
    <m/>
    <n v="4"/>
    <n v="0.44444444444444442"/>
    <n v="4"/>
    <n v="1"/>
    <n v="1.2698412698412698E-3"/>
    <n v="2.8571428571428571E-3"/>
    <s v="En Tramite"/>
    <s v="Diciembre"/>
    <s v=" |202003: N/A; |202002: Se actualizo y aprobo el registro de usuario en el sitema VIGIA  de la Empresa , LENEA AEREA DE SERVICIO EJECUTIVO , LASER, sucursal Colombia; |202001: 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Se actualizo y aprobo el registro de usuario en el sitema VIGIA  de la Empresa , LENEA AEREA DE SERVICIO EJECUTIVO , LASER, sucursal Colombia"/>
    <s v="N/A"/>
    <s v="-"/>
    <s v="-"/>
    <s v="-"/>
    <s v="-"/>
    <s v="-"/>
    <s v="-"/>
    <s v="-"/>
    <s v="-"/>
    <s v="-"/>
    <s v="-"/>
  </r>
  <r>
    <n v="31"/>
    <s v="PES_Definir"/>
    <x v="0"/>
    <x v="0"/>
    <s v="SI"/>
    <x v="0"/>
    <x v="0"/>
    <s v="PAI_10"/>
    <x v="0"/>
    <x v="9"/>
    <s v="DCI-E_11"/>
    <s v="5. Vigilancia Subjetiva"/>
    <s v="DCI-ACT_31"/>
    <s v="Elaborar Informe Subjetivo"/>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2"/>
    <s v="Informe Mensual Sujetivo"/>
    <s v="POR_DEFINIR"/>
    <d v="2020-01-01T00:00:00"/>
    <d v="2020-12-31T00:00:00"/>
    <n v="1"/>
    <n v="12"/>
    <n v="12.166666666666666"/>
    <s v="Enero"/>
    <x v="0"/>
    <s v="IV_Trim"/>
    <n v="2.8571428571428571E-3"/>
    <s v="Planeado"/>
    <n v="1"/>
    <n v="1"/>
    <n v="1"/>
    <n v="1"/>
    <n v="1"/>
    <n v="1"/>
    <n v="1"/>
    <n v="1"/>
    <n v="1"/>
    <n v="1"/>
    <n v="1"/>
    <n v="1"/>
    <n v="12"/>
    <s v="Ejecutado"/>
    <n v="1"/>
    <n v="1"/>
    <n v="1"/>
    <m/>
    <m/>
    <m/>
    <m/>
    <m/>
    <m/>
    <m/>
    <m/>
    <m/>
    <n v="3"/>
    <n v="0.25"/>
    <n v="3"/>
    <n v="1"/>
    <n v="7.1428571428571429E-4"/>
    <n v="2.8571428571428571E-3"/>
    <s v="En Tramite"/>
    <s v="Diciembre"/>
    <s v=" |202003: Se consolido el correo electrónico de los vigilados con el fin de actualizar la Base de datos; |202002: Informe consolidacion actividades 2019; |202001: 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Informe consolidacion actividades 2019"/>
    <s v="Se consolido el correo electrónico de los vigilados con el fin de actualizar la Base de datos"/>
    <s v="-"/>
    <s v="-"/>
    <s v="-"/>
    <s v="-"/>
    <s v="-"/>
    <s v="-"/>
    <s v="-"/>
    <s v="-"/>
    <s v="-"/>
    <s v="-"/>
  </r>
  <r>
    <n v="32"/>
    <s v="PES_Definir"/>
    <x v="0"/>
    <x v="0"/>
    <s v="SI"/>
    <x v="0"/>
    <x v="0"/>
    <s v="PAI_10"/>
    <x v="0"/>
    <x v="10"/>
    <s v="DCI-E_12"/>
    <s v="6. Fusiones, Escisiones y Transformaciones"/>
    <s v="DCI-ACT_32"/>
    <s v="Pronunciarse de fondo sobre las solicitudes de fusiones, escisiones y transformaciones."/>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
    <s v="No. Total de Solicitudes Atendidas/ Total Solicitudes Recibida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
    <s v="N/A"/>
    <s v="N/A"/>
    <s v="N/A"/>
    <s v="-"/>
    <s v="-"/>
    <s v="-"/>
    <s v="-"/>
    <s v="-"/>
    <s v="-"/>
    <s v="-"/>
    <s v="-"/>
    <s v="-"/>
    <s v="-"/>
  </r>
  <r>
    <n v="33"/>
    <s v="PES_Definir"/>
    <x v="0"/>
    <x v="0"/>
    <s v="SI"/>
    <x v="0"/>
    <x v="0"/>
    <s v="PAI_10"/>
    <x v="0"/>
    <x v="11"/>
    <s v="DCI-E_13"/>
    <s v="7. Vigilancia Previa"/>
    <s v="DCI-ACT_33"/>
    <s v="Expedir Constancias de Incorporación y Habilitación de Empresas del Transporte Aéreo"/>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
    <s v="No. Total de Solicitudes Atendidas/ Total Solicitudes Recibida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
    <s v="N/A"/>
    <s v="N/A"/>
    <s v="N/A"/>
    <s v="-"/>
    <s v="-"/>
    <s v="-"/>
    <s v="-"/>
    <s v="-"/>
    <s v="-"/>
    <s v="-"/>
    <s v="-"/>
    <s v="-"/>
    <s v="-"/>
  </r>
  <r>
    <n v="34"/>
    <s v="PES_Definir"/>
    <x v="0"/>
    <x v="0"/>
    <s v="SI"/>
    <x v="0"/>
    <x v="0"/>
    <s v="PAI_10"/>
    <x v="0"/>
    <x v="11"/>
    <s v="DCI-E_13"/>
    <s v="7. Vigilancia Previa"/>
    <s v="DCI-ACT_34"/>
    <s v="Cálculos Actuariales"/>
    <s v="DCI"/>
    <s v="Delegatura_de_Concesiones_e_Infraestructura"/>
    <s v="DCI-G_02"/>
    <s v="Dirección_de_Promoción_y_Prevención_Concesiones_e_Infraestructura"/>
    <s v="DCI-D_02"/>
    <s v="Director_de_Promoción_y_Prevención_de_Concesiones_e_Infraestructura"/>
    <s v="Misionales"/>
    <s v="Financiera"/>
    <s v="Funcionamiento"/>
    <m/>
    <m/>
    <m/>
    <m/>
    <m/>
    <s v="MIPG-P_00"/>
    <s v="MIPG-D_00"/>
    <n v="0"/>
    <n v="0"/>
    <n v="0"/>
    <n v="0"/>
    <n v="0"/>
    <n v="0"/>
    <n v="1"/>
    <s v="No. Total de Solicitudes Atendidas/ Total Solicitudes Recibida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
    <s v="N/A"/>
    <s v="N/A"/>
    <s v="N/A"/>
    <s v="-"/>
    <s v="-"/>
    <s v="-"/>
    <s v="-"/>
    <s v="-"/>
    <s v="-"/>
    <s v="-"/>
    <s v="-"/>
    <s v="-"/>
    <s v="-"/>
  </r>
  <r>
    <n v="35"/>
    <s v="PES_Definir"/>
    <x v="0"/>
    <x v="0"/>
    <s v="SI"/>
    <x v="0"/>
    <x v="0"/>
    <s v="PAI_10"/>
    <x v="0"/>
    <x v="4"/>
    <s v="DCI-E_14"/>
    <s v="A. Peticiones, Quejas, Reclamos y Solicitudes."/>
    <s v="DCI-ACT_35"/>
    <s v="A. Peticiones, Quejas, Reclamos y Solicitudes."/>
    <s v="DCI"/>
    <s v="Delegatura_de_Concesiones_e_Infraestructura"/>
    <s v="DCI-G_03"/>
    <s v="Dirección_de_Investigaciones_de_Concesiones_e_Infraestructura"/>
    <s v="DCI-D_03"/>
    <s v="Director_de_Investigaciones_de_Concesiones_e_Infraestructura"/>
    <s v="Misionales"/>
    <s v="Financiera"/>
    <s v="Funcionamiento"/>
    <m/>
    <m/>
    <m/>
    <m/>
    <m/>
    <s v="MIPG-P_00"/>
    <s v="MIPG-D_00"/>
    <n v="0"/>
    <n v="0"/>
    <n v="0"/>
    <n v="0"/>
    <n v="0"/>
    <n v="0"/>
    <n v="1"/>
    <s v="No. de Solicitudes Gestionadas / No. de Solicitudes Ingresadas "/>
    <s v="Mensual"/>
    <d v="2020-01-01T00:00:00"/>
    <d v="2020-12-31T00:00:00"/>
    <n v="1"/>
    <n v="12"/>
    <n v="12.166666666666666"/>
    <s v="Enero"/>
    <x v="0"/>
    <s v="IV_Trim"/>
    <n v="2.8571428571428571E-3"/>
    <s v="Planeado"/>
    <n v="0"/>
    <n v="0"/>
    <n v="1"/>
    <n v="0"/>
    <n v="0"/>
    <n v="0"/>
    <n v="0"/>
    <n v="0"/>
    <n v="0"/>
    <n v="0"/>
    <n v="0"/>
    <n v="0"/>
    <n v="1"/>
    <s v="Ejecutado"/>
    <n v="0"/>
    <n v="0"/>
    <n v="1"/>
    <m/>
    <m/>
    <m/>
    <m/>
    <m/>
    <m/>
    <m/>
    <m/>
    <m/>
    <n v="1"/>
    <n v="1"/>
    <n v="1"/>
    <n v="1"/>
    <n v="2.8571428571428571E-3"/>
    <n v="2.8571428571428571E-3"/>
    <s v="Ejecutada"/>
    <s v="Ejecutada"/>
    <s v=" |202003: Solicitudes recibidas por Aplicativo VIGIA y se les dio respuesta por el aplicativo de ORFEO; |202002: N/A; |202001: N/A"/>
    <s v="N/A"/>
    <s v="N/A"/>
    <s v="Solicitudes recibidas por Aplicativo VIGIA y se les dio respuesta por el aplicativo de ORFEO"/>
    <s v="-"/>
    <s v="-"/>
    <s v="-"/>
    <s v="-"/>
    <s v="-"/>
    <s v="-"/>
    <s v="-"/>
    <s v="-"/>
    <s v="-"/>
    <s v="-"/>
  </r>
  <r>
    <n v="36"/>
    <s v="PES_Definir"/>
    <x v="0"/>
    <x v="0"/>
    <s v="SI"/>
    <x v="0"/>
    <x v="0"/>
    <s v="PAI_10"/>
    <x v="0"/>
    <x v="12"/>
    <s v="DCI-E_15"/>
    <s v="B. Resolver Análisis y/o Estudio de Averiguaciones Preliminares"/>
    <s v="DCI-ACT_36"/>
    <s v="B. Averiguación Preliminar"/>
    <s v="DCI"/>
    <s v="Delegatura_de_Concesiones_e_Infraestructura"/>
    <s v="DCI-G_03"/>
    <s v="Dirección_de_Investigaciones_de_Concesiones_e_Infraestructura"/>
    <s v="DCI-D_03"/>
    <s v="Director_de_Investigaciones_de_Concesiones_e_Infraestructura"/>
    <s v="Misionales"/>
    <s v="Financiera"/>
    <s v="Funcionamiento"/>
    <m/>
    <m/>
    <m/>
    <m/>
    <m/>
    <s v="MIPG-P_00"/>
    <s v="MIPG-D_00"/>
    <n v="0"/>
    <n v="0"/>
    <n v="0"/>
    <n v="0"/>
    <n v="0"/>
    <n v="0"/>
    <n v="1"/>
    <s v="No. De Solicitudes Gestionadas / No. de Solicitudes Ingresadas"/>
    <s v="Mensual"/>
    <d v="2020-01-01T00:00:00"/>
    <d v="2020-12-31T00:00:00"/>
    <n v="1"/>
    <n v="12"/>
    <n v="12.166666666666666"/>
    <s v="Enero"/>
    <x v="0"/>
    <s v="IV_Trim"/>
    <n v="2.8571428571428571E-3"/>
    <s v="Planeado"/>
    <n v="48"/>
    <n v="2"/>
    <n v="0"/>
    <n v="0"/>
    <n v="0"/>
    <n v="0"/>
    <n v="0"/>
    <n v="0"/>
    <n v="0"/>
    <n v="0"/>
    <n v="0"/>
    <n v="0"/>
    <n v="50"/>
    <s v="Ejecutado"/>
    <n v="3"/>
    <n v="4"/>
    <n v="0"/>
    <m/>
    <m/>
    <m/>
    <m/>
    <m/>
    <m/>
    <m/>
    <m/>
    <m/>
    <n v="7"/>
    <n v="0.14000000000000001"/>
    <n v="50"/>
    <n v="0.14000000000000001"/>
    <n v="4.0000000000000002E-4"/>
    <n v="4.0000000000000002E-4"/>
    <s v="En Tramite"/>
    <s v="Diciembre"/>
    <s v=" |202003: N/A; |202002: 1. Con memorando No. 20207300002253 se dio traslado al la direccion de inverstigaciones las posibles afectaciones en el corredor ferreo , obras de ampliacion del peaje por parte de accenorte_x000a_2. Noticia presentada por Mñanas BLU en la cual denuncian que en el peaje de nuevo salto no dejaron pasar a los bomberos; |202001: Memorando No. 20197100143903. Informe vigilados que no reportaron informacion financiera"/>
    <s v="Memorando No. 20197100143903. Informe vigilados que no reportaron informacion financiera"/>
    <s v="1. Con memorando No. 20207300002253 se dio traslado al la direccion de inverstigaciones las posibles afectaciones en el corredor ferreo , obras de ampliacion del peaje por parte de accenorte_x000a_2. Noticia presentada por Mñanas BLU en la cual denuncian que en el peaje de nuevo salto no dejaron pasar a los bomberos"/>
    <s v="N/A"/>
    <s v="-"/>
    <s v="-"/>
    <s v="-"/>
    <s v="-"/>
    <s v="-"/>
    <s v="-"/>
    <s v="-"/>
    <s v="-"/>
    <s v="-"/>
    <s v="-"/>
  </r>
  <r>
    <n v="37"/>
    <s v="PES_Definir"/>
    <x v="0"/>
    <x v="0"/>
    <s v="SI"/>
    <x v="0"/>
    <x v="0"/>
    <s v="PAI_10"/>
    <x v="0"/>
    <x v="1"/>
    <s v="DCI-E_16"/>
    <s v="C. Resolver Actuaciones Administrativas dentro del Término - Decreto 2409"/>
    <s v="DCI-ACT_37"/>
    <s v="1. INVESTIGACIÓN"/>
    <s v="DCI"/>
    <s v="Delegatura_de_Concesiones_e_Infraestructura"/>
    <s v="DCI-G_03"/>
    <s v="Dirección_de_Investigaciones_de_Concesiones_e_Infraestructura"/>
    <s v="DCI-D_03"/>
    <s v="Director_de_Investigaciones_de_Concesiones_e_Infraestructura"/>
    <s v="Misionales"/>
    <s v="Financiera"/>
    <s v="Funcionamiento"/>
    <m/>
    <m/>
    <m/>
    <m/>
    <m/>
    <s v="MIPG-P_00"/>
    <s v="MIPG-D_00"/>
    <n v="0"/>
    <n v="0"/>
    <n v="0"/>
    <n v="0"/>
    <n v="0"/>
    <n v="0"/>
    <n v="1"/>
    <s v=" No. de Investigaciones realizadas / No. de aperturas de Investigaciones pendientes"/>
    <s v="Mensual"/>
    <d v="2020-01-01T00:00:00"/>
    <d v="2020-12-31T00:00:00"/>
    <n v="1"/>
    <n v="12"/>
    <n v="12.166666666666666"/>
    <s v="Enero"/>
    <x v="0"/>
    <s v="IV_Trim"/>
    <n v="2.8571428571428571E-3"/>
    <s v="Planeado"/>
    <n v="58"/>
    <n v="2"/>
    <n v="0"/>
    <n v="0"/>
    <n v="0"/>
    <n v="0"/>
    <n v="0"/>
    <n v="0"/>
    <n v="0"/>
    <n v="0"/>
    <n v="0"/>
    <n v="0"/>
    <n v="60"/>
    <s v="Ejecutado"/>
    <n v="0"/>
    <n v="0"/>
    <n v="0"/>
    <m/>
    <m/>
    <m/>
    <m/>
    <m/>
    <m/>
    <m/>
    <m/>
    <m/>
    <n v="0"/>
    <n v="0"/>
    <n v="60"/>
    <n v="0"/>
    <n v="0"/>
    <n v="0"/>
    <s v="Por Ejecutar"/>
    <s v="Diciembre"/>
    <s v=" |202003: N/A; |202002: 1. Co memorando No. 20207400014043 del 13 de febrero se remitio un proyecto de  apertura de investigacion contra la empresa Concesionaria vial de colombia al grupo de notificaciones_x000a_2. Con memorando No. 20207400017143 del 20 de febrero se remitio un proyecto de apertura de investigacion contra la emopresa Union temporal desarrollo vial del valle de cuaca y cauca al grupo de notificaciones; |202001: Con memorando No. 20207400002223 del 14/01/2020, se remitieron (2) proyectos de resolucion al Grupo de Notifcaciones"/>
    <s v="Con memorando No. 20207400002223 del 14/01/2020, se remitieron (2) proyectos de resolucion al Grupo de Notifcaciones"/>
    <s v="1. Co memorando No. 20207400014043 del 13 de febrero se remitio un proyecto de  apertura de investigacion contra la empresa Concesionaria vial de colombia al grupo de notificaciones_x000a_2. Con memorando No. 20207400017143 del 20 de febrero se remitio un proyecto de apertura de investigacion contra la emopresa Union temporal desarrollo vial del valle de cuaca y cauca al grupo de notificaciones"/>
    <s v="N/A"/>
    <s v="-"/>
    <s v="-"/>
    <s v="-"/>
    <s v="-"/>
    <s v="-"/>
    <s v="-"/>
    <s v="-"/>
    <s v="-"/>
    <s v="-"/>
    <s v="Para el cierre de año 2019  a cargo de la Dirección de Investigaciones de Concesiones se encontraban en proceso 56 investigaciones iniciadas, se abrieron 4 nuevas para gestión 2020. A cierre del periodo febrero teniamos un total 29 Decisiones pendientes de fallo, 27 periodos probatorios abiertos y 4 aperturas, adicional a esto en averiguación preliminares se encuentran 43 procesos para estudió."/>
  </r>
  <r>
    <n v="38"/>
    <s v="PES_Definir"/>
    <x v="0"/>
    <x v="0"/>
    <s v="SI"/>
    <x v="0"/>
    <x v="0"/>
    <s v="PAI_10"/>
    <x v="0"/>
    <x v="1"/>
    <s v="DCI-E_16"/>
    <s v="C. Resolver Actuaciones Administrativas dentro del Término - Decreto 2409"/>
    <s v="DCI-ACT_38"/>
    <s v="2. ETAPA PROBATORIA"/>
    <s v="DCI"/>
    <s v="Delegatura_de_Concesiones_e_Infraestructura"/>
    <s v="DCI-G_03"/>
    <s v="Dirección_de_Investigaciones_de_Concesiones_e_Infraestructura"/>
    <s v="DCI-D_03"/>
    <s v="Director_de_Investigaciones_de_Concesiones_e_Infraestructura"/>
    <s v="Misionales"/>
    <s v="Financiera"/>
    <s v="Funcionamiento"/>
    <m/>
    <m/>
    <m/>
    <m/>
    <m/>
    <s v="MIPG-P_00"/>
    <s v="MIPG-D_00"/>
    <n v="0"/>
    <n v="0"/>
    <n v="0"/>
    <n v="0"/>
    <n v="0"/>
    <n v="0"/>
    <n v="1"/>
    <s v="No. de Solicitudes de Pruebas Iniciadas"/>
    <s v="Mensual"/>
    <d v="2020-01-01T00:00:00"/>
    <d v="2020-12-31T00:00:00"/>
    <n v="1"/>
    <n v="12"/>
    <n v="12.166666666666666"/>
    <s v="Enero"/>
    <x v="0"/>
    <s v="IV_Trim"/>
    <n v="2.8571428571428571E-3"/>
    <s v="Planeado"/>
    <n v="50"/>
    <n v="0"/>
    <n v="0"/>
    <n v="0"/>
    <n v="0"/>
    <n v="0"/>
    <n v="0"/>
    <n v="0"/>
    <n v="0"/>
    <n v="0"/>
    <n v="0"/>
    <n v="0"/>
    <n v="50"/>
    <s v="Ejecutado"/>
    <n v="0"/>
    <n v="23"/>
    <n v="0"/>
    <m/>
    <m/>
    <m/>
    <m/>
    <m/>
    <m/>
    <m/>
    <m/>
    <m/>
    <n v="23"/>
    <n v="0.46"/>
    <n v="50"/>
    <n v="0.46"/>
    <n v="1.3142857142857144E-3"/>
    <n v="1.3142857142857144E-3"/>
    <s v="En Tramite"/>
    <s v="Diciembre"/>
    <s v=" |202003: N/A; |202002: N/A; |202001: N/A"/>
    <s v="N/A"/>
    <s v="N/A"/>
    <s v="N/A"/>
    <s v="-"/>
    <s v="-"/>
    <s v="-"/>
    <s v="-"/>
    <s v="-"/>
    <s v="-"/>
    <s v="-"/>
    <s v="-"/>
    <s v="-"/>
    <s v="-"/>
  </r>
  <r>
    <n v="39"/>
    <s v="PES_Definir"/>
    <x v="0"/>
    <x v="0"/>
    <s v="SI"/>
    <x v="0"/>
    <x v="0"/>
    <s v="PAI_10"/>
    <x v="0"/>
    <x v="1"/>
    <s v="DCI-E_16"/>
    <s v="C. Resolver Actuaciones Administrativas dentro del Término - Decreto 2409"/>
    <s v="DCI-ACT_39"/>
    <s v="3. ALEGATOS"/>
    <s v="DCI"/>
    <s v="Delegatura_de_Concesiones_e_Infraestructura"/>
    <s v="DCI-G_03"/>
    <s v="Dirección_de_Investigaciones_de_Concesiones_e_Infraestructura"/>
    <s v="DCI-D_03"/>
    <s v="Director_de_Investigaciones_de_Concesiones_e_Infraestructura"/>
    <s v="Misionales"/>
    <s v="Financiera"/>
    <s v="Funcionamiento"/>
    <m/>
    <m/>
    <m/>
    <m/>
    <m/>
    <s v="MIPG-P_00"/>
    <s v="MIPG-D_00"/>
    <n v="0"/>
    <n v="0"/>
    <n v="0"/>
    <n v="0"/>
    <n v="0"/>
    <n v="0"/>
    <n v="1"/>
    <s v="No. de Alegatos Realizados"/>
    <s v="Mensual"/>
    <d v="2020-01-01T00:00:00"/>
    <d v="2020-12-31T00:00:00"/>
    <n v="1"/>
    <n v="12"/>
    <n v="12.166666666666666"/>
    <s v="Enero"/>
    <x v="0"/>
    <s v="IV_Trim"/>
    <n v="2.8571428571428571E-3"/>
    <s v="Planeado"/>
    <n v="0"/>
    <n v="23"/>
    <n v="0"/>
    <n v="0"/>
    <n v="0"/>
    <n v="0"/>
    <n v="0"/>
    <n v="0"/>
    <n v="0"/>
    <n v="0"/>
    <n v="0"/>
    <n v="0"/>
    <n v="23"/>
    <s v="Ejecutado"/>
    <n v="0"/>
    <n v="23"/>
    <n v="0"/>
    <m/>
    <m/>
    <m/>
    <m/>
    <m/>
    <m/>
    <m/>
    <m/>
    <m/>
    <n v="23"/>
    <n v="1"/>
    <n v="23"/>
    <n v="1"/>
    <n v="2.8571428571428571E-3"/>
    <n v="2.8571428571428571E-3"/>
    <s v="Ejecutada"/>
    <s v="Ejecutada"/>
    <s v=" |202003: N/A; |202002: Con memorandos Nros 20207400011233;  20207400011313; 202074000012373; 20207400012583; 20207400014043; 20207400017883, se remitieron 23 proyectos  de actos administrativos para comunicar; |202001: N/A"/>
    <s v="N/A"/>
    <s v="Con memorandos Nros 20207400011233;  20207400011313; 202074000012373; 20207400012583; 20207400014043; 20207400017883, se remitieron 23 proyectos  de actos administrativos para comunicar"/>
    <s v="N/A"/>
    <s v="-"/>
    <s v="-"/>
    <s v="-"/>
    <s v="-"/>
    <s v="-"/>
    <s v="-"/>
    <s v="-"/>
    <s v="-"/>
    <s v="-"/>
    <s v="-"/>
  </r>
  <r>
    <n v="40"/>
    <s v="PES_Definir"/>
    <x v="0"/>
    <x v="0"/>
    <s v="SI"/>
    <x v="0"/>
    <x v="0"/>
    <s v="PAI_10"/>
    <x v="0"/>
    <x v="1"/>
    <s v="DCI-E_16"/>
    <s v="C. Resolver Actuaciones Administrativas dentro del Término - Decreto 2409"/>
    <s v="DCI-ACT_40"/>
    <s v="4. DECISIÓN DE FONDO"/>
    <s v="DCI"/>
    <s v="Delegatura_de_Concesiones_e_Infraestructura"/>
    <s v="DCI-G_03"/>
    <s v="Dirección_de_Investigaciones_de_Concesiones_e_Infraestructura"/>
    <s v="DCI-D_03"/>
    <s v="Director_de_Investigaciones_de_Concesiones_e_Infraestructura"/>
    <s v="Misionales"/>
    <s v="Financiera"/>
    <s v="Funcionamiento"/>
    <m/>
    <m/>
    <m/>
    <m/>
    <m/>
    <s v="MIPG-P_00"/>
    <s v="MIPG-D_00"/>
    <n v="0"/>
    <n v="0"/>
    <n v="0"/>
    <n v="0"/>
    <n v="0"/>
    <n v="0"/>
    <n v="1"/>
    <s v="No. de Fallos Realizados"/>
    <s v="Mensual"/>
    <d v="2020-01-01T00:00:00"/>
    <d v="2020-12-31T00:00:00"/>
    <n v="1"/>
    <n v="12"/>
    <n v="12.166666666666666"/>
    <s v="Enero"/>
    <x v="0"/>
    <s v="IV_Trim"/>
    <n v="2.8571428571428571E-3"/>
    <s v="Planeado"/>
    <n v="6"/>
    <n v="23"/>
    <n v="0"/>
    <n v="0"/>
    <n v="0"/>
    <n v="0"/>
    <n v="0"/>
    <n v="0"/>
    <n v="0"/>
    <n v="0"/>
    <n v="0"/>
    <n v="0"/>
    <n v="29"/>
    <s v="Ejecutado"/>
    <n v="0"/>
    <n v="0"/>
    <n v="0"/>
    <m/>
    <m/>
    <m/>
    <m/>
    <m/>
    <m/>
    <m/>
    <m/>
    <m/>
    <n v="0"/>
    <n v="0"/>
    <n v="29"/>
    <n v="0"/>
    <n v="0"/>
    <n v="0"/>
    <s v="Por Ejecutar"/>
    <s v="Diciembre"/>
    <s v=" |202003: N/A; |202002: N/A; |202001: N/A"/>
    <s v="N/A"/>
    <s v="N/A"/>
    <s v="N/A"/>
    <s v="-"/>
    <s v="-"/>
    <s v="-"/>
    <s v="-"/>
    <s v="-"/>
    <s v="-"/>
    <s v="-"/>
    <s v="-"/>
    <s v="-"/>
    <s v="-"/>
  </r>
  <r>
    <n v="41"/>
    <s v="PES_Definir"/>
    <x v="0"/>
    <x v="0"/>
    <s v="SI"/>
    <x v="0"/>
    <x v="0"/>
    <s v="PAI_10"/>
    <x v="0"/>
    <x v="1"/>
    <s v="DCI-E_16"/>
    <s v="C. Resolver Actuaciones Administrativas dentro del Término - Decreto 2409"/>
    <s v="DCI-ACT_41"/>
    <s v="5. REVOCATORIA DIRECTA"/>
    <s v="DCI"/>
    <s v="Delegatura_de_Concesiones_e_Infraestructura"/>
    <s v="DCI-G_03"/>
    <s v="Dirección_de_Investigaciones_de_Concesiones_e_Infraestructura"/>
    <s v="DCI-D_03"/>
    <s v="Director_de_Investigaciones_de_Concesiones_e_Infraestructura"/>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
    <s v="N/A"/>
    <s v="N/A"/>
    <s v="N/A"/>
    <s v="-"/>
    <s v="-"/>
    <s v="-"/>
    <s v="-"/>
    <s v="-"/>
    <s v="-"/>
    <s v="-"/>
    <s v="-"/>
    <s v="-"/>
    <s v="-"/>
  </r>
  <r>
    <n v="42"/>
    <s v="PES_Definir"/>
    <x v="0"/>
    <x v="0"/>
    <s v="SI"/>
    <x v="0"/>
    <x v="0"/>
    <s v="PAI_10"/>
    <x v="0"/>
    <x v="1"/>
    <s v="DCI-E_16"/>
    <s v="C. Resolver Actuaciones Administrativas dentro del Término - Decreto 2409"/>
    <s v="DCI-ACT_42"/>
    <s v="6. RECURSOS DE REPOSICIÓN"/>
    <s v="DCI"/>
    <s v="Delegatura_de_Concesiones_e_Infraestructura"/>
    <s v="DCI-G_03"/>
    <s v="Dirección_de_Investigaciones_de_Concesiones_e_Infraestructura"/>
    <s v="DCI-D_03"/>
    <s v="Director_de_Investigaciones_de_Concesiones_e_Infraestructura"/>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3"/>
    <n v="0"/>
    <n v="0"/>
    <n v="0"/>
    <n v="0"/>
    <n v="0"/>
    <n v="0"/>
    <n v="0"/>
    <n v="0"/>
    <n v="0"/>
    <n v="0"/>
    <n v="0"/>
    <n v="3"/>
    <s v="Ejecutado"/>
    <n v="0"/>
    <n v="0"/>
    <n v="0"/>
    <m/>
    <m/>
    <m/>
    <m/>
    <m/>
    <m/>
    <m/>
    <m/>
    <m/>
    <n v="0"/>
    <n v="0"/>
    <n v="3"/>
    <n v="0"/>
    <n v="0"/>
    <n v="0"/>
    <s v="Por Ejecutar"/>
    <s v="Diciembre"/>
    <s v=" |202003: N/A; |202002: N/A; |202001: N/A"/>
    <s v="N/A"/>
    <s v="N/A"/>
    <s v="N/A"/>
    <s v="-"/>
    <s v="-"/>
    <s v="-"/>
    <s v="-"/>
    <s v="-"/>
    <s v="-"/>
    <s v="-"/>
    <s v="-"/>
    <s v="-"/>
    <s v="-"/>
  </r>
  <r>
    <n v="43"/>
    <s v="PES_Definir"/>
    <x v="0"/>
    <x v="0"/>
    <s v="SI"/>
    <x v="0"/>
    <x v="0"/>
    <s v="PAI_10"/>
    <x v="0"/>
    <x v="0"/>
    <s v="DP-E_01"/>
    <s v="1. Resolver Solicitudes y/o Radicaciones allegadas a la Dependencia"/>
    <s v="DP-ACT_01"/>
    <s v="1. Derechos de Petición Radicados"/>
    <s v="DP"/>
    <s v="Delegatura_de_Puertos"/>
    <s v="DP-G_01"/>
    <s v="Despacho_del_Delegado_de_Puertos"/>
    <s v="DP-D_01"/>
    <s v="Superintendente_Delegado_de_Puertos"/>
    <s v="Misionales"/>
    <s v="Financiera"/>
    <s v="Funcionamiento"/>
    <m/>
    <m/>
    <m/>
    <m/>
    <m/>
    <s v="MIPG-P_00"/>
    <s v="MIPG-D_00"/>
    <n v="0"/>
    <n v="0"/>
    <n v="0"/>
    <n v="0"/>
    <n v="0"/>
    <n v="0"/>
    <n v="1"/>
    <s v=" No. de Solicitudes Gestionadas / No. de Solicitudes Ingresadas "/>
    <s v="Mensual"/>
    <d v="2020-01-01T00:00:00"/>
    <d v="2020-12-31T00:00:00"/>
    <n v="1"/>
    <n v="12"/>
    <n v="12.166666666666666"/>
    <s v="Enero"/>
    <x v="0"/>
    <s v="IV_Trim"/>
    <n v="2.8571428571428571E-3"/>
    <s v="Planeado"/>
    <n v="0"/>
    <n v="0"/>
    <n v="78"/>
    <n v="0"/>
    <n v="0"/>
    <n v="0"/>
    <n v="0"/>
    <n v="0"/>
    <n v="0"/>
    <n v="0"/>
    <n v="0"/>
    <n v="0"/>
    <n v="78"/>
    <s v="Ejecutado"/>
    <n v="0"/>
    <n v="0"/>
    <n v="78"/>
    <m/>
    <m/>
    <m/>
    <m/>
    <m/>
    <m/>
    <m/>
    <m/>
    <m/>
    <n v="78"/>
    <n v="1"/>
    <n v="78"/>
    <n v="1"/>
    <n v="2.8571428571428571E-3"/>
    <n v="2.8571428571428571E-3"/>
    <s v="Ejecutada"/>
    <s v="Ejecutada"/>
    <s v=" |202003: Evid Act. 1 PAI Marzo. Derechos de Petición. : Se recibieron 98 derechos de petición en el mes de marzo, se respodienron 75, se trasladaron internamiento 2 y 1 se traslado a autoridad competente. ; |202002: Se recibieron 86 PQR's por Vigia_ Gestion Documental y PQR Vigia. Y 1 por redes sociales. _x000a_DP-ACT_01 y 014 Evid Feb PQR's; |202001: Se recibieron 93 derechos de petición bajo la modalidad de Reclamos / solicitudes, de las cuales se dio respuesta a un total de 87, asi: 83 tramitadas directamente, 3 se trasladaron internamente y 1 se traslado a la autoridad competente. "/>
    <s v="Se recibieron 93 derechos de petición bajo la modalidad de Reclamos / solicitudes, de las cuales se dio respuesta a un total de 87, asi: 83 tramitadas directamente, 3 se trasladaron internamente y 1 se traslado a la autoridad competente. "/>
    <s v="Se recibieron 86 PQR's por Vigia_ Gestion Documental y PQR Vigia. Y 1 por redes sociales. _x000a_DP-ACT_01 y 014 Evid Feb PQR's"/>
    <s v="Evid Act. 1 PAI Marzo. Derechos de Petición. : Se recibieron 98 derechos de petición en el mes de marzo, se respodienron 75, se trasladaron internamiento 2 y 1 se traslado a autoridad competente. "/>
    <s v="-"/>
    <s v="-"/>
    <s v="-"/>
    <s v="-"/>
    <s v="-"/>
    <s v="-"/>
    <s v="-"/>
    <s v="-"/>
    <s v="-"/>
    <s v="-"/>
  </r>
  <r>
    <n v="44"/>
    <s v="PES_Definir"/>
    <x v="0"/>
    <x v="0"/>
    <s v="SI"/>
    <x v="0"/>
    <x v="0"/>
    <s v="PAI_10"/>
    <x v="0"/>
    <x v="1"/>
    <s v="DP-E_02"/>
    <s v="2. Resolver Actuaciones Administrativas anterior a Decreto 2409"/>
    <s v="DP-ACT_02"/>
    <s v="1. INVESTIGACIÓN"/>
    <s v="DP"/>
    <s v="Delegatura_de_Puertos"/>
    <s v="DP-G_01"/>
    <s v="Despacho_del_Delegado_de_Puertos"/>
    <s v="DP-D_01"/>
    <s v="Superintendente_Delegado_de_Puertos"/>
    <s v="Misionales"/>
    <s v="Financiera"/>
    <s v="Funcionamiento"/>
    <m/>
    <m/>
    <m/>
    <m/>
    <m/>
    <s v="MIPG-P_00"/>
    <s v="MIPG-D_00"/>
    <n v="0"/>
    <n v="0"/>
    <n v="0"/>
    <n v="0"/>
    <n v="0"/>
    <n v="0"/>
    <n v="1"/>
    <s v=" No. de Investigaciones realizadas / No. de aperturas de Investigaciones pendientes"/>
    <s v="Mensual"/>
    <d v="2020-01-01T00:00:00"/>
    <d v="2020-12-31T00:00:00"/>
    <n v="1"/>
    <n v="12"/>
    <n v="12.166666666666666"/>
    <s v="Enero"/>
    <x v="0"/>
    <s v="IV_Trim"/>
    <n v="2.8571428571428571E-3"/>
    <s v="Planeado"/>
    <n v="100"/>
    <n v="0"/>
    <n v="0"/>
    <n v="0"/>
    <n v="0"/>
    <n v="0"/>
    <n v="0"/>
    <n v="0"/>
    <n v="0"/>
    <n v="0"/>
    <n v="0"/>
    <n v="0"/>
    <n v="100"/>
    <s v="Ejecutado"/>
    <n v="8"/>
    <n v="6"/>
    <n v="12"/>
    <m/>
    <m/>
    <m/>
    <m/>
    <m/>
    <m/>
    <m/>
    <m/>
    <m/>
    <n v="26"/>
    <n v="0.26"/>
    <n v="100"/>
    <n v="0.26"/>
    <n v="7.4285714285714287E-4"/>
    <n v="7.4285714285714287E-4"/>
    <s v="En Tramite"/>
    <s v="Diciembre"/>
    <s v=" |202003: Evid Activ. 2 a 10. PAI Marzo. Gestión Superintendente Delegado de Puertos. : No se emitieron actos administativos de apertura de investigación.; |202002: No se emitieron actos administrativos.; |202001: No se iniciaron actuaciones administrativas correspondientes a periodos anteriores a Decreto 2409."/>
    <s v="No se iniciaron actuaciones administrativas correspondientes a periodos anteriores a Decreto 2409."/>
    <s v="No se emitieron actos administrativos."/>
    <s v="Evid Activ. 2 a 10. PAI Marzo. Gestión Superintendente Delegado de Puertos. : No se emitieron actos administativos de apertura de investigación."/>
    <s v="-"/>
    <s v="-"/>
    <s v="-"/>
    <s v="-"/>
    <s v="-"/>
    <s v="-"/>
    <s v="-"/>
    <s v="-"/>
    <s v="-"/>
    <s v="Para el cierre de año 2019 a cargo de la Delegatura de Puertos se encontraban en proceso 100 investigaciones iniciadas, no se abrieron nuevos procesos para gestión 2020. A cierre del periodo febrero teniamos un total 44 Decisiones pendientes de fallo y 13 archivos y 1 sanción proferida, 28 periodos probatorios abiertos, 10 alegatos en curso de terminos para cierre probatorio y 4 averiguaciones preliminares para estudio."/>
  </r>
  <r>
    <n v="45"/>
    <s v="PES_Definir"/>
    <x v="0"/>
    <x v="0"/>
    <s v="SI"/>
    <x v="0"/>
    <x v="0"/>
    <s v="PAI_10"/>
    <x v="0"/>
    <x v="1"/>
    <s v="DP-E_02"/>
    <s v="2. Resolver Actuaciones Administrativas anterior a Decreto 2409"/>
    <s v="DP-ACT_03"/>
    <s v="2. ETAPA PROBATORIA"/>
    <s v="DP"/>
    <s v="Delegatura_de_Puertos"/>
    <s v="DP-G_01"/>
    <s v="Despacho_del_Delegado_de_Puertos"/>
    <s v="DP-D_01"/>
    <s v="Superintendente_Delegado_de_Puertos"/>
    <s v="Misionales"/>
    <s v="Financiera"/>
    <s v="Funcionamiento"/>
    <m/>
    <m/>
    <m/>
    <m/>
    <m/>
    <s v="MIPG-P_00"/>
    <s v="MIPG-D_00"/>
    <n v="0"/>
    <n v="0"/>
    <n v="0"/>
    <n v="0"/>
    <n v="0"/>
    <n v="0"/>
    <n v="1"/>
    <s v="No. de Solicitudes de Pruebas Iniciadas"/>
    <s v="Mensual"/>
    <d v="2020-01-01T00:00:00"/>
    <d v="2020-12-31T00:00:00"/>
    <n v="1"/>
    <n v="12"/>
    <n v="12.166666666666666"/>
    <s v="Enero"/>
    <x v="0"/>
    <s v="IV_Trim"/>
    <n v="2.8571428571428571E-3"/>
    <s v="Planeado"/>
    <n v="31"/>
    <n v="0"/>
    <n v="0"/>
    <n v="0"/>
    <n v="0"/>
    <n v="0"/>
    <n v="0"/>
    <n v="0"/>
    <n v="0"/>
    <n v="0"/>
    <n v="0"/>
    <n v="0"/>
    <n v="31"/>
    <s v="Ejecutado"/>
    <n v="2"/>
    <n v="1"/>
    <n v="1"/>
    <m/>
    <m/>
    <m/>
    <m/>
    <m/>
    <m/>
    <m/>
    <m/>
    <m/>
    <n v="4"/>
    <n v="0.12903225806451613"/>
    <n v="31"/>
    <n v="0.12903225806451613"/>
    <n v="3.6866359447004608E-4"/>
    <n v="3.6866359447004608E-4"/>
    <s v="En Tramite"/>
    <s v="Diciembre"/>
    <s v=" |202003: Evid Activ. 2 a 10. PAI Marzo. Gestión Superintendente Delegado de Puertos. : Se emitió una actuación administrativa de etapa probatoria.; |202002: Se emitió un acto administrativo. _x000a_DP-ACT_2a10 y 40a45 Evid Feb sobre Investig; |202001: Se emitieron 2 actos administrativos. "/>
    <s v="Se emitieron 2 actos administrativos. "/>
    <s v="Se emitió un acto administrativo. _x000a_DP-ACT_2a10 y 40a45 Evid Feb sobre Investig"/>
    <s v="Evid Activ. 2 a 10. PAI Marzo. Gestión Superintendente Delegado de Puertos. : Se emitió una actuación administrativa de etapa probatoria."/>
    <s v="-"/>
    <s v="-"/>
    <s v="-"/>
    <s v="-"/>
    <s v="-"/>
    <s v="-"/>
    <s v="-"/>
    <s v="-"/>
    <s v="-"/>
    <s v="-"/>
  </r>
  <r>
    <n v="46"/>
    <s v="PES_Definir"/>
    <x v="0"/>
    <x v="0"/>
    <s v="SI"/>
    <x v="0"/>
    <x v="0"/>
    <s v="PAI_10"/>
    <x v="0"/>
    <x v="1"/>
    <s v="DP-E_02"/>
    <s v="2. Resolver Actuaciones Administrativas anterior a Decreto 2409"/>
    <s v="DP-ACT_04"/>
    <s v="3. ALEGATOS"/>
    <s v="DP"/>
    <s v="Delegatura_de_Puertos"/>
    <s v="DP-G_01"/>
    <s v="Despacho_del_Delegado_de_Puertos"/>
    <s v="DP-D_01"/>
    <s v="Superintendente_Delegado_de_Puertos"/>
    <s v="Misionales"/>
    <s v="Financiera"/>
    <s v="Funcionamiento"/>
    <m/>
    <m/>
    <m/>
    <m/>
    <m/>
    <s v="MIPG-P_00"/>
    <s v="MIPG-D_00"/>
    <n v="0"/>
    <n v="0"/>
    <n v="0"/>
    <n v="0"/>
    <n v="0"/>
    <n v="0"/>
    <n v="1"/>
    <s v="No. de Alegatos Realizados"/>
    <s v="Mensual"/>
    <d v="2020-01-01T00:00:00"/>
    <d v="2020-12-31T00:00:00"/>
    <n v="1"/>
    <n v="12"/>
    <n v="12.166666666666666"/>
    <s v="Enero"/>
    <x v="0"/>
    <s v="IV_Trim"/>
    <n v="2.8571428571428571E-3"/>
    <s v="Planeado"/>
    <n v="14"/>
    <n v="1"/>
    <n v="1"/>
    <n v="0"/>
    <n v="0"/>
    <n v="0"/>
    <n v="0"/>
    <n v="0"/>
    <n v="0"/>
    <n v="0"/>
    <n v="0"/>
    <n v="0"/>
    <n v="16"/>
    <s v="Ejecutado"/>
    <n v="4"/>
    <n v="1"/>
    <n v="1"/>
    <m/>
    <m/>
    <m/>
    <m/>
    <m/>
    <m/>
    <m/>
    <m/>
    <m/>
    <n v="6"/>
    <n v="0.375"/>
    <n v="16"/>
    <n v="0.375"/>
    <n v="1.0714285714285715E-3"/>
    <n v="1.0714285714285715E-3"/>
    <s v="En Tramite"/>
    <s v="Diciembre"/>
    <s v=" |202003: Evid Activ. 2 a 10. PAI Marzo. Gestión Superintendente Delegado de Puertos. : Se emitió un acto administrativo de alegatos.; |202002: Se emitió un acto administrativo. _x000a_DP-ACT_2a10 y 40a45 Evid Feb sobre Investig; |202001: Se encuentran 4 expedientes en Alegatos. "/>
    <s v="Se encuentran 4 expedientes en Alegatos. "/>
    <s v="Se emitió un acto administrativo. _x000a_DP-ACT_2a10 y 40a45 Evid Feb sobre Investig"/>
    <s v="Evid Activ. 2 a 10. PAI Marzo. Gestión Superintendente Delegado de Puertos. : Se emitió un acto administrativo de alegatos."/>
    <s v="-"/>
    <s v="-"/>
    <s v="-"/>
    <s v="-"/>
    <s v="-"/>
    <s v="-"/>
    <s v="-"/>
    <s v="-"/>
    <s v="-"/>
    <s v="-"/>
  </r>
  <r>
    <n v="47"/>
    <s v="PES_Definir"/>
    <x v="0"/>
    <x v="0"/>
    <s v="SI"/>
    <x v="0"/>
    <x v="0"/>
    <s v="PAI_10"/>
    <x v="0"/>
    <x v="1"/>
    <s v="DP-E_02"/>
    <s v="2. Resolver Actuaciones Administrativas anterior a Decreto 2409"/>
    <s v="DP-ACT_05"/>
    <s v="4. DECISIÓN DE FONDO"/>
    <s v="DP"/>
    <s v="Delegatura_de_Puertos"/>
    <s v="DP-G_01"/>
    <s v="Despacho_del_Delegado_de_Puertos"/>
    <s v="DP-D_01"/>
    <s v="Superintendente_Delegado_de_Puertos"/>
    <s v="Misionales"/>
    <s v="Financiera"/>
    <s v="Funcionamiento"/>
    <m/>
    <m/>
    <m/>
    <m/>
    <m/>
    <s v="MIPG-P_00"/>
    <s v="MIPG-D_00"/>
    <n v="0"/>
    <n v="0"/>
    <n v="0"/>
    <n v="0"/>
    <n v="0"/>
    <n v="0"/>
    <n v="1"/>
    <s v="No. de Fallos Realizados"/>
    <s v="Mensual"/>
    <d v="2020-01-01T00:00:00"/>
    <d v="2020-12-31T00:00:00"/>
    <n v="1"/>
    <n v="12"/>
    <n v="12.166666666666666"/>
    <s v="Enero"/>
    <x v="0"/>
    <s v="IV_Trim"/>
    <n v="2.8571428571428571E-3"/>
    <s v="Planeado"/>
    <n v="61"/>
    <n v="1"/>
    <n v="1"/>
    <n v="0"/>
    <n v="0"/>
    <n v="0"/>
    <n v="0"/>
    <n v="0"/>
    <n v="0"/>
    <n v="0"/>
    <n v="0"/>
    <n v="0"/>
    <n v="63"/>
    <s v="Ejecutado"/>
    <n v="8"/>
    <n v="6"/>
    <n v="12"/>
    <m/>
    <m/>
    <m/>
    <m/>
    <m/>
    <m/>
    <m/>
    <m/>
    <m/>
    <n v="26"/>
    <n v="0.41269841269841268"/>
    <n v="63"/>
    <n v="0.41269841269841268"/>
    <n v="1.1791383219954647E-3"/>
    <n v="1.1791383219954647E-3"/>
    <s v="En Tramite"/>
    <s v="Diciembre"/>
    <s v=" |202003: Evid Activ. 2 a 10. PAI Marzo. Gestión Superintendente Delegado de Puertos. : Se emitieron doce decisiones de fondo.; |202002: Se emitieron 6 actos administrativos. _x000a_DP-ACT_2a10 y 40a45 Evid Feb sobre Investig; |202001: Se emitieron 8 decisiones de fondo. "/>
    <s v="Se emitieron 8 decisiones de fondo. "/>
    <s v="Se emitieron 6 actos administrativos. _x000a_DP-ACT_2a10 y 40a45 Evid Feb sobre Investig"/>
    <s v="Evid Activ. 2 a 10. PAI Marzo. Gestión Superintendente Delegado de Puertos. : Se emitieron doce decisiones de fondo."/>
    <s v="-"/>
    <s v="-"/>
    <s v="-"/>
    <s v="-"/>
    <s v="-"/>
    <s v="-"/>
    <s v="-"/>
    <s v="-"/>
    <s v="-"/>
    <s v="-"/>
  </r>
  <r>
    <n v="48"/>
    <s v="PES_Definir"/>
    <x v="0"/>
    <x v="0"/>
    <s v="SI"/>
    <x v="0"/>
    <x v="0"/>
    <s v="PAI_10"/>
    <x v="0"/>
    <x v="1"/>
    <s v="DP-E_02"/>
    <s v="2. Resolver Actuaciones Administrativas anterior a Decreto 2409"/>
    <s v="DP-ACT_06"/>
    <s v="5. RECURSOS DE REPOSICIÓN"/>
    <s v="DP"/>
    <s v="Delegatura_de_Puertos"/>
    <s v="DP-G_01"/>
    <s v="Despacho_del_Delegado_de_Puertos"/>
    <s v="DP-D_01"/>
    <s v="Superintendente_Delegado_de_Puertos"/>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5"/>
    <n v="0"/>
    <n v="0"/>
    <n v="0"/>
    <n v="0"/>
    <n v="0"/>
    <n v="0"/>
    <n v="0"/>
    <n v="0"/>
    <n v="0"/>
    <n v="0"/>
    <n v="0"/>
    <n v="5"/>
    <s v="Ejecutado"/>
    <n v="0"/>
    <n v="2"/>
    <n v="2"/>
    <m/>
    <m/>
    <m/>
    <m/>
    <m/>
    <m/>
    <m/>
    <m/>
    <m/>
    <n v="4"/>
    <n v="0.8"/>
    <n v="5"/>
    <n v="0.8"/>
    <n v="2.2857142857142859E-3"/>
    <n v="2.2857142857142859E-3"/>
    <s v="En Seguimiento"/>
    <s v="Diciembre"/>
    <s v=" |202003: Evid Activ. 2 a 10. PAI Marzo. Gestión Superintendente Delegado de Puertos. : Se emitieron dos actos administrativos de recursos de reposición.; |202002: Se emitieron 2 actos administrativos. _x000a_DP-ACT_2a10 y 40a45 Evid Feb sobre Investig; |202001: No se atendieron recursos de reposición. "/>
    <s v="No se atendieron recursos de reposición. "/>
    <s v="Se emitieron 2 actos administrativos. _x000a_DP-ACT_2a10 y 40a45 Evid Feb sobre Investig"/>
    <s v="Evid Activ. 2 a 10. PAI Marzo. Gestión Superintendente Delegado de Puertos. : Se emitieron dos actos administrativos de recursos de reposición."/>
    <s v="-"/>
    <s v="-"/>
    <s v="-"/>
    <s v="-"/>
    <s v="-"/>
    <s v="-"/>
    <s v="-"/>
    <s v="-"/>
    <s v="-"/>
    <s v="-"/>
  </r>
  <r>
    <n v="49"/>
    <s v="PES_Definir"/>
    <x v="0"/>
    <x v="0"/>
    <s v="SI"/>
    <x v="0"/>
    <x v="0"/>
    <s v="PAI_10"/>
    <x v="0"/>
    <x v="1"/>
    <s v="DP-E_02"/>
    <s v="2. Resolver Actuaciones Administrativas anterior a Decreto 2409"/>
    <s v="DP-ACT_07"/>
    <s v="6. REVOCATORIA DIRECTA"/>
    <s v="DP"/>
    <s v="Delegatura_de_Puertos"/>
    <s v="DP-G_01"/>
    <s v="Despacho_del_Delegado_de_Puertos"/>
    <s v="DP-D_01"/>
    <s v="Superintendente_Delegado_de_Puertos"/>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2"/>
    <n v="0"/>
    <n v="0"/>
    <n v="0"/>
    <n v="0"/>
    <n v="0"/>
    <n v="0"/>
    <n v="0"/>
    <n v="0"/>
    <n v="0"/>
    <n v="0"/>
    <n v="0"/>
    <n v="2"/>
    <s v="Ejecutado"/>
    <n v="0"/>
    <n v="2"/>
    <n v="0"/>
    <m/>
    <m/>
    <m/>
    <m/>
    <m/>
    <m/>
    <m/>
    <m/>
    <m/>
    <n v="2"/>
    <n v="1"/>
    <n v="2"/>
    <n v="1"/>
    <n v="2.8571428571428571E-3"/>
    <n v="2.8571428571428571E-3"/>
    <s v="Ejecutada"/>
    <s v="Ejecutada"/>
    <s v=" |202003: Evid Activ. 2 a 10. PAI Marzo. Gestión Superintendente Delegado de Puertos. : No se emitieron revocatorias directas. ; |202002: No se emitieron actos administrativos. _x000a_DP-ACT_2a10 y 40a45 Evid Feb sobre Investig_x000a_; |202001: No se realizo ningun acto administrativo de revocatoria directa. "/>
    <s v="No se realizo ningun acto administrativo de revocatoria directa. "/>
    <s v="No se emitieron actos administrativos. _x000a_DP-ACT_2a10 y 40a45 Evid Feb sobre Investig_x000a_"/>
    <s v="Evid Activ. 2 a 10. PAI Marzo. Gestión Superintendente Delegado de Puertos. : No se emitieron revocatorias directas. "/>
    <s v="-"/>
    <s v="-"/>
    <s v="-"/>
    <s v="-"/>
    <s v="-"/>
    <s v="-"/>
    <s v="-"/>
    <s v="-"/>
    <s v="-"/>
    <s v="-"/>
  </r>
  <r>
    <n v="50"/>
    <s v="PES_Definir"/>
    <x v="0"/>
    <x v="0"/>
    <s v="SI"/>
    <x v="0"/>
    <x v="0"/>
    <s v="PAI_10"/>
    <x v="0"/>
    <x v="1"/>
    <s v="DP-E_03"/>
    <s v="3. Resolver Actuaciones Administrativas 2da Instancia - Decreto 2409"/>
    <s v="DP-ACT_08"/>
    <s v="A. RECURSOS DE APELACIÓN"/>
    <s v="DP"/>
    <s v="Delegatura_de_Puertos"/>
    <s v="DP-G_01"/>
    <s v="Despacho_del_Delegado_de_Puertos"/>
    <s v="DP-D_01"/>
    <s v="Superintendente_Delegado_de_Puertos"/>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vid Activ. 2 a 10. PAI Marzo. Gestión Superintendente Delegado de Puertos. : No se emitieron recursos de apelación.; |202002: No se emitieron actos administrativos. _x000a_DP-ACT_2a10 y 40a45 Evid Feb sobre Investig; |202001: No se tramitaron actos administrativos de recursos de apelación. "/>
    <s v="No se tramitaron actos administrativos de recursos de apelación. "/>
    <s v="No se emitieron actos administrativos. _x000a_DP-ACT_2a10 y 40a45 Evid Feb sobre Investig"/>
    <s v="Evid Activ. 2 a 10. PAI Marzo. Gestión Superintendente Delegado de Puertos. : No se emitieron recursos de apelación."/>
    <s v="-"/>
    <s v="-"/>
    <s v="-"/>
    <s v="-"/>
    <s v="-"/>
    <s v="-"/>
    <s v="-"/>
    <s v="-"/>
    <s v="-"/>
    <s v="-"/>
  </r>
  <r>
    <n v="51"/>
    <s v="PES_Definir"/>
    <x v="0"/>
    <x v="0"/>
    <s v="SI"/>
    <x v="0"/>
    <x v="0"/>
    <s v="PAI_10"/>
    <x v="0"/>
    <x v="1"/>
    <s v="DP-E_03"/>
    <s v="3. Resolver Actuaciones Administrativas 2da Instancia - Decreto 2409"/>
    <s v="DP-ACT_09"/>
    <s v="B. RECURSOS DE QUEJA"/>
    <s v="DP"/>
    <s v="Delegatura_de_Puertos"/>
    <s v="DP-G_01"/>
    <s v="Despacho_del_Delegado_de_Puertos"/>
    <s v="DP-D_01"/>
    <s v="Superintendente_Delegado_de_Puertos"/>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vid Activ. 2 a 10. PAI Marzo. Gestión Superintendente Delegado de Puertos. : No se emitieron recursos de queja.; |202002: No se emitieron actos administrativos. _x000a_DP-ACT_2a10 y 40a45 Evid Feb sobre Investig; |202001: No se tramito ningun recurso de queja."/>
    <s v="No se tramito ningun recurso de queja."/>
    <s v="No se emitieron actos administrativos. _x000a_DP-ACT_2a10 y 40a45 Evid Feb sobre Investig"/>
    <s v="Evid Activ. 2 a 10. PAI Marzo. Gestión Superintendente Delegado de Puertos. : No se emitieron recursos de queja."/>
    <s v="-"/>
    <s v="-"/>
    <s v="-"/>
    <s v="-"/>
    <s v="-"/>
    <s v="-"/>
    <s v="-"/>
    <s v="-"/>
    <s v="-"/>
    <s v="-"/>
  </r>
  <r>
    <n v="52"/>
    <s v="PES_Definir"/>
    <x v="0"/>
    <x v="0"/>
    <s v="SI"/>
    <x v="0"/>
    <x v="0"/>
    <s v="PAI_10"/>
    <x v="0"/>
    <x v="1"/>
    <s v="DP-E_03"/>
    <s v="3. Resolver Actuaciones Administrativas 2da Instancia - Decreto 2409"/>
    <s v="DP-ACT_10"/>
    <s v="C. REVOCATORIA DIRECTA"/>
    <s v="DP"/>
    <s v="Delegatura_de_Puertos"/>
    <s v="DP-G_01"/>
    <s v="Despacho_del_Delegado_de_Puertos"/>
    <s v="DP-D_01"/>
    <s v="Superintendente_Delegado_de_Puertos"/>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vid Activ. 2 a 10. PAI Marzo. Gestión Superintendente Delegado de Puertos. : No se emitieron revocatorias directas. ; |202002: No se emitieron actos administrativos. _x000a_DP-ACT_2a10 y 40a45 Evid Feb sobre Investig; |202001: No se tramitaron actos administrativos de revocatoria directa. "/>
    <s v="No se tramitaron actos administrativos de revocatoria directa. "/>
    <s v="No se emitieron actos administrativos. _x000a_DP-ACT_2a10 y 40a45 Evid Feb sobre Investig"/>
    <s v="Evid Activ. 2 a 10. PAI Marzo. Gestión Superintendente Delegado de Puertos. : No se emitieron revocatorias directas. "/>
    <s v="-"/>
    <s v="-"/>
    <s v="-"/>
    <s v="-"/>
    <s v="-"/>
    <s v="-"/>
    <s v="-"/>
    <s v="-"/>
    <s v="-"/>
    <s v="-"/>
  </r>
  <r>
    <n v="53"/>
    <s v="PES_Definir"/>
    <x v="0"/>
    <x v="0"/>
    <s v="SI"/>
    <x v="1"/>
    <x v="1"/>
    <s v="PEI_02"/>
    <x v="1"/>
    <x v="2"/>
    <s v="DP-E_04"/>
    <s v="4. Auditoria Forense a Sociedades Portuarias"/>
    <s v="DP-ACT_11"/>
    <s v="Auditoria forense a las Sociedades portuarias."/>
    <s v="DP"/>
    <s v="Delegatura_de_Puertos"/>
    <s v="DP-G_01"/>
    <s v="Despacho_del_Delegado_de_Puertos"/>
    <s v="DP-D_01"/>
    <s v="Superintendente_Delegado_de_Puertos"/>
    <s v="Misionales"/>
    <s v="Financiera"/>
    <s v="Fortalecimiento"/>
    <s v="C-2410-0600-3-0-2410002-02"/>
    <s v="2410002_01"/>
    <n v="300000000"/>
    <n v="1700000000"/>
    <m/>
    <s v="MIPG-P_00"/>
    <s v="MIPG-D_00"/>
    <n v="0"/>
    <n v="0"/>
    <n v="0"/>
    <n v="0"/>
    <n v="0"/>
    <n v="0"/>
    <n v="7"/>
    <s v="No. de Requerimientos efectuados a Infraestructuras No Concesionadas / No. de Total de Infraestructuras Plan Piloto"/>
    <s v="POR_DEFINIR"/>
    <d v="2020-06-01T00:00:00"/>
    <d v="2020-11-30T00:00:00"/>
    <n v="6"/>
    <n v="11"/>
    <n v="6.0666666666666664"/>
    <s v="Junio"/>
    <x v="2"/>
    <s v="IV_Trim"/>
    <n v="8.0000000000000019E-3"/>
    <s v="Planeado"/>
    <n v="0"/>
    <n v="0"/>
    <n v="0"/>
    <n v="0"/>
    <n v="0"/>
    <n v="0.2"/>
    <n v="0.2"/>
    <n v="0.2"/>
    <n v="0.2"/>
    <n v="0.1"/>
    <n v="0.1"/>
    <n v="0"/>
    <n v="1"/>
    <s v="Ejecutado"/>
    <n v="0"/>
    <n v="0"/>
    <n v="0"/>
    <m/>
    <m/>
    <m/>
    <m/>
    <m/>
    <m/>
    <m/>
    <m/>
    <m/>
    <n v="0"/>
    <n v="0"/>
    <n v="0"/>
    <n v="1"/>
    <n v="0"/>
    <n v="8.0000000000000019E-3"/>
    <s v="Por Ejecutar"/>
    <s v="Noviembre"/>
    <s v=" |202003: N.A. : Se han realizado dos reuniones sobre este proyecto, una reunión de coordinación con contratación para evaluar desde el punto de vista contractual como desarrollar el proyecto, toda vez que en el 2019 no se logró llevar a cabo (Actividad realizada en 2020). y la segunda es una reunión interna de coordinación con Nestor y Adriana para definir el alcance del proyecto._x000a__x000a_No se indica avance toda vez que estamos en la etapa previa y el proyecto como tal no ha iniciado.; |202002: No se realizó actividad al respecto. ; |202001: No se realizaron acciones al respecto. "/>
    <s v="No se realizaron acciones al respecto. "/>
    <s v="No se realizó actividad al respecto. "/>
    <s v="N.A. : Se han realizado dos reuniones sobre este proyecto, una reunión de coordinación con contratación para evaluar desde el punto de vista contractual como desarrollar el proyecto, toda vez que en el 2019 no se logró llevar a cabo (Actividad realizada en 2020). y la segunda es una reunión interna de coordinación con Nestor y Adriana para definir el alcance del proyecto._x000a__x000a_No se indica avance toda vez que estamos en la etapa previa y el proyecto como tal no ha iniciado."/>
    <s v="-"/>
    <s v="-"/>
    <s v="-"/>
    <s v="-"/>
    <s v="-"/>
    <s v="-"/>
    <s v="-"/>
    <s v="-"/>
    <s v="-"/>
    <s v="-"/>
  </r>
  <r>
    <n v="54"/>
    <s v="PES_Definir"/>
    <x v="0"/>
    <x v="0"/>
    <s v="SI"/>
    <x v="1"/>
    <x v="1"/>
    <s v="PEI_02"/>
    <x v="1"/>
    <x v="2"/>
    <s v="DP-E_05"/>
    <s v="5. Indicadores de Eficiencia Portuaria"/>
    <s v="DP-ACT_12"/>
    <s v="Desarrollo de Indicadores de Eficiencia Portuaria y Aplicativo para la Supervisión Inteligente."/>
    <s v="DP"/>
    <s v="Delegatura_de_Puertos"/>
    <s v="DP-G_01"/>
    <s v="Despacho_del_Delegado_de_Puertos"/>
    <s v="DP-D_01"/>
    <s v="Superintendente_Delegado_de_Puertos"/>
    <s v="Misionales"/>
    <s v="Financiera"/>
    <s v="Fortalecimiento"/>
    <s v="C-2410-0600-3-0-2410006-02"/>
    <s v="2410006_01"/>
    <n v="159500000"/>
    <m/>
    <m/>
    <s v="MIPG-P_00"/>
    <s v="MIPG-D_00"/>
    <n v="0"/>
    <n v="0"/>
    <n v="0"/>
    <n v="0"/>
    <n v="0"/>
    <n v="0"/>
    <n v="1"/>
    <s v="Un (1) Reporte de Indicadores de Eficiencia Portuaria."/>
    <s v="POR_DEFINIR"/>
    <d v="2020-03-01T00:00:00"/>
    <d v="2020-06-30T00:00:00"/>
    <n v="3"/>
    <n v="6"/>
    <n v="4.0333333333333332"/>
    <s v="Marzo"/>
    <x v="1"/>
    <s v="II_Trim"/>
    <n v="8.0000000000000019E-3"/>
    <s v="Planeado"/>
    <n v="0"/>
    <n v="0"/>
    <n v="0.5"/>
    <n v="0"/>
    <n v="0"/>
    <n v="0.5"/>
    <n v="0"/>
    <n v="0"/>
    <n v="0"/>
    <n v="0"/>
    <n v="0"/>
    <n v="0"/>
    <n v="1"/>
    <s v="Ejecutado"/>
    <n v="0"/>
    <n v="0"/>
    <n v="0.5"/>
    <m/>
    <m/>
    <m/>
    <m/>
    <m/>
    <m/>
    <m/>
    <m/>
    <m/>
    <n v="0.5"/>
    <n v="0.5"/>
    <n v="0.5"/>
    <n v="1"/>
    <n v="4.000000000000001E-3"/>
    <n v="8.0000000000000019E-3"/>
    <s v="En Tramite"/>
    <s v="Junio"/>
    <s v=" |202003: Evid Act. 12. PAI Marzo. Acciones Indicadores de Eficiencia Portuaria : Se realizó actualización del Informe de  Indicadores de Eficiencia portuaria en fecha  06/03/2020 incluyendo año 2019 y fue enviado a la Directora de PyP y al Delegado de Puertos; |202002: Un equipo de la Delegatura se encuentra dando los últimos ajustes al Informe de los Indicadores de eficiencia portuaria para los años 2017, 2018 y 2019._x000a_DP-ACT_12y13 Evid Febrero Indica. Eficiencia Port; |202001: No se reporta avance al respecto. "/>
    <s v="No se reporta avance al respecto. "/>
    <s v="Un equipo de la Delegatura se encuentra dando los últimos ajustes al Informe de los Indicadores de eficiencia portuaria para los años 2017, 2018 y 2019._x000a_DP-ACT_12y13 Evid Febrero Indica. Eficiencia Port"/>
    <s v="Evid Act. 12. PAI Marzo. Acciones Indicadores de Eficiencia Portuaria : Se realizó actualización del Informe de  Indicadores de Eficiencia portuaria en fecha  06/03/2020 incluyendo año 2019 y fue enviado a la Directora de PyP y al Delegado de Puertos"/>
    <s v="-"/>
    <s v="-"/>
    <s v="-"/>
    <s v="-"/>
    <s v="-"/>
    <s v="-"/>
    <s v="-"/>
    <s v="-"/>
    <s v="-"/>
    <s v="-"/>
  </r>
  <r>
    <n v="55"/>
    <s v="PES_Definir"/>
    <x v="0"/>
    <x v="0"/>
    <s v="SI"/>
    <x v="1"/>
    <x v="1"/>
    <s v="PEI_02"/>
    <x v="1"/>
    <x v="2"/>
    <s v="DP-E_05"/>
    <s v="5. Indicadores de Eficiencia Portuaria"/>
    <s v="DP-ACT_13"/>
    <s v="Públicación de Indicadores de Eficiencia Portuaria y Aplicativo para la Supervisión Inteligente."/>
    <s v="DP"/>
    <s v="Delegatura_de_Puertos"/>
    <s v="DP-G_01"/>
    <s v="Despacho_del_Delegado_de_Puertos"/>
    <s v="DP-D_01"/>
    <s v="Superintendente_Delegado_de_Puertos"/>
    <s v="Misionales"/>
    <s v="Financiera"/>
    <s v="Fortalecimiento"/>
    <s v="C-2410-0600-3-0-2410006-02"/>
    <s v="2410006_01"/>
    <n v="0"/>
    <m/>
    <m/>
    <s v="MIPG-P_00"/>
    <s v="MIPG-D_00"/>
    <n v="0"/>
    <n v="0"/>
    <n v="0"/>
    <n v="0"/>
    <n v="0"/>
    <n v="0"/>
    <n v="1"/>
    <s v="Publicación de Indicadores de Eficiencia Portuaria."/>
    <s v="POR_DEFINIR"/>
    <d v="2020-09-01T00:00:00"/>
    <d v="2020-12-31T00:00:00"/>
    <n v="9"/>
    <n v="12"/>
    <n v="4.0333333333333332"/>
    <s v="Septiembre"/>
    <x v="0"/>
    <s v="IV_Trim"/>
    <n v="8.0000000000000019E-3"/>
    <s v="Planeado"/>
    <n v="0"/>
    <n v="0"/>
    <n v="0"/>
    <n v="0"/>
    <n v="0"/>
    <n v="0"/>
    <n v="0"/>
    <n v="0"/>
    <n v="0.5"/>
    <n v="0"/>
    <n v="0"/>
    <n v="0.5"/>
    <n v="1"/>
    <s v="Ejecutado"/>
    <n v="0"/>
    <n v="0"/>
    <n v="1"/>
    <m/>
    <m/>
    <m/>
    <m/>
    <m/>
    <m/>
    <m/>
    <m/>
    <m/>
    <n v="1"/>
    <n v="1"/>
    <n v="0"/>
    <n v="1"/>
    <n v="8.0000000000000019E-3"/>
    <n v="8.0000000000000019E-3"/>
    <s v="Ejecutada"/>
    <s v="Ejecutada"/>
    <s v=" |202003: Evid Act. 13. PAI Marzo. Publicacion Inf Indicadores de Eficiencia Portuaria : Se publicó en la pagina web de la entidad, los Indicadores de Eficencia Portuaria. ; |202002: _x000a_En evento (Asamblea del BID en la ciudad de Barranquilla),  que se llevará a cabo entre el 18 y 22 de marzo en Barranquilla, se tiene previsto el lanzamiento de los indicadores de eficiencia portuaria en cabeza de la Superintendente de Transporte._x000a__x000a_P-ACT_12y13 Evid Febrero Indica. Eficiencia Port; |202001: No esta planeada para el mes de enero. "/>
    <s v="No esta planeada para el mes de enero. "/>
    <s v="_x000a_En evento (Asamblea del BID en la ciudad de Barranquilla),  que se llevará a cabo entre el 18 y 22 de marzo en Barranquilla, se tiene previsto el lanzamiento de los indicadores de eficiencia portuaria en cabeza de la Superintendente de Transporte._x000a__x000a_P-ACT_12y13 Evid Febrero Indica. Eficiencia Port"/>
    <s v="Evid Act. 13. PAI Marzo. Publicacion Inf Indicadores de Eficiencia Portuaria : Se publicó en la pagina web de la entidad, los Indicadores de Eficencia Portuaria. "/>
    <s v="-"/>
    <s v="-"/>
    <s v="-"/>
    <s v="-"/>
    <s v="-"/>
    <s v="-"/>
    <s v="-"/>
    <s v="-"/>
    <s v="-"/>
    <s v="-"/>
  </r>
  <r>
    <n v="56"/>
    <s v="PES_Definir"/>
    <x v="0"/>
    <x v="0"/>
    <s v="SI"/>
    <x v="0"/>
    <x v="0"/>
    <s v="PAI_10"/>
    <x v="0"/>
    <x v="4"/>
    <s v="DP-E_06"/>
    <s v="A. Peticiones, Quejas, Reclamos y Solicitudes."/>
    <s v="DP-ACT_14"/>
    <s v="Peticiones, Quejas, Reclamos y Solicitudes."/>
    <s v="DP"/>
    <s v="Delegatura_de_Puertos"/>
    <s v="DP-G_02"/>
    <s v="Dirección_de_Promoción_y_Prevención_de_Puertos"/>
    <s v="DP-D_02"/>
    <s v="Director_de_Promoción_y_Prevención_de_Puertos"/>
    <s v="Misionales"/>
    <s v="Financiera"/>
    <s v="Funcionamiento"/>
    <m/>
    <m/>
    <m/>
    <m/>
    <m/>
    <s v="MIPG-P_00"/>
    <s v="MIPG-D_00"/>
    <n v="0"/>
    <n v="0"/>
    <n v="0"/>
    <n v="0"/>
    <n v="0"/>
    <n v="0"/>
    <n v="1"/>
    <s v="No. de Solicitudes Gestionadas / No. de Solicitudes Ingresadas "/>
    <s v="Mensual"/>
    <d v="2020-01-01T00:00:00"/>
    <d v="2020-12-31T00:00:00"/>
    <n v="1"/>
    <n v="12"/>
    <n v="12.166666666666666"/>
    <s v="Enero"/>
    <x v="0"/>
    <s v="IV_Trim"/>
    <n v="2.8571428571428571E-3"/>
    <s v="Planeado"/>
    <n v="102"/>
    <n v="86"/>
    <n v="0"/>
    <n v="0"/>
    <n v="0"/>
    <n v="0"/>
    <n v="0"/>
    <n v="0"/>
    <n v="0"/>
    <n v="0"/>
    <n v="0"/>
    <n v="0"/>
    <n v="188"/>
    <s v="Ejecutado"/>
    <n v="96"/>
    <n v="60"/>
    <n v="0"/>
    <m/>
    <m/>
    <m/>
    <m/>
    <m/>
    <m/>
    <m/>
    <m/>
    <m/>
    <n v="156"/>
    <n v="0.82978723404255317"/>
    <n v="188"/>
    <n v="0.82978723404255317"/>
    <n v="2.370820668693009E-3"/>
    <n v="2.370820668693009E-3"/>
    <s v="En Seguimiento"/>
    <s v="Diciembre"/>
    <s v=" |202003: N/D; |202002: Se recibieron 86 PQR's por Vigia_ Gestion Documental y PQR Vigia. Y 1 por redes sociales. _x000a_DP-ACT_01 y 014 Evid Feb PQR's; |202001: Se recibieron 93 PQR por Vigia. Adicionalmente se tramitaron 9 Quejas remitidas vía Whatsaap y Otros medios. _x000a_Las 93 pqr se habian reportado en la actividad 01. "/>
    <s v="Se recibieron 93 PQR por Vigia. Adicionalmente se tramitaron 9 Quejas remitidas vía Whatsaap y Otros medios. _x000a_Las 93 pqr se habian reportado en la actividad 01. "/>
    <s v="Se recibieron 86 PQR's por Vigia_ Gestion Documental y PQR Vigia. Y 1 por redes sociales. _x000a_DP-ACT_01 y 014 Evid Feb PQR's"/>
    <s v="N/D"/>
    <s v="-"/>
    <s v="-"/>
    <s v="-"/>
    <s v="-"/>
    <s v="-"/>
    <s v="-"/>
    <s v="-"/>
    <s v="-"/>
    <s v="-"/>
    <s v="-"/>
  </r>
  <r>
    <n v="57"/>
    <s v="PES_Definir"/>
    <x v="0"/>
    <x v="0"/>
    <s v="SI"/>
    <x v="0"/>
    <x v="0"/>
    <s v="PAI_10"/>
    <x v="0"/>
    <x v="5"/>
    <s v="DP-E_07"/>
    <s v="1. Divulgación"/>
    <s v="DP-ACT_15"/>
    <s v="Asistencia a Eventos de Promoción y Prevención - Operativos de Divulgación"/>
    <s v="DP"/>
    <s v="Delegatura_de_Puertos"/>
    <s v="DP-G_02"/>
    <s v="Dirección_de_Promoción_y_Prevención_de_Puertos"/>
    <s v="DP-D_02"/>
    <s v="Director_de_Promoción_y_Prevención_de_Puertos"/>
    <s v="Misionales"/>
    <s v="Financiera"/>
    <s v="Funcionamiento"/>
    <m/>
    <m/>
    <m/>
    <m/>
    <m/>
    <s v="MIPG-P_00"/>
    <s v="MIPG-D_00"/>
    <n v="0"/>
    <n v="0"/>
    <n v="0"/>
    <n v="0"/>
    <n v="0"/>
    <n v="0"/>
    <n v="1"/>
    <s v="No. Eventos de Divulgación"/>
    <s v="Mensual"/>
    <d v="2020-01-01T00:00:00"/>
    <d v="2020-12-31T00:00:00"/>
    <n v="1"/>
    <n v="12"/>
    <n v="12.166666666666666"/>
    <s v="Enero"/>
    <x v="0"/>
    <s v="IV_Trim"/>
    <n v="2.8571428571428571E-3"/>
    <s v="Planeado"/>
    <n v="2"/>
    <n v="1"/>
    <n v="10"/>
    <n v="0"/>
    <n v="0"/>
    <n v="0"/>
    <n v="0"/>
    <n v="0"/>
    <n v="0"/>
    <n v="0"/>
    <n v="0"/>
    <n v="0"/>
    <n v="13"/>
    <s v="Ejecutado"/>
    <n v="2"/>
    <n v="1"/>
    <n v="10"/>
    <m/>
    <m/>
    <m/>
    <m/>
    <m/>
    <m/>
    <m/>
    <m/>
    <m/>
    <n v="13"/>
    <n v="1"/>
    <n v="13"/>
    <n v="1"/>
    <n v="2.8571428571428571E-3"/>
    <n v="2.8571428571428571E-3"/>
    <s v="Ejecutada"/>
    <s v="Ejecutada"/>
    <s v=" |202003: Evid Act. 15 PAI Marzo Inf Reunión Consejo Ejecutivo Mesa sectorial Transporte Fluvial 26 Marzo._x000a_Evid Act. 15 PAI Marzo. Asistencia reunion con Fenalco._x000a_Evid Act. 15. PAI Marzo. ACTA SESIÓN VIRTUAL 24 COMITÉ FACILITACIÓN DE COMERCIO._x000a_Evid Act. 15. PAI Marzo. Comité coordinación MT- ST-DIMAR._x000a_Evid Act. 15. PAI Marzo. Lista asistencia FENALCO._x000a_Evid Act. 15. PAI Marzo. Mesa de facilitación Cartagena._x000a_Evid Act. 15. PAI Marzo. Presentación mesa sectorial servicios portuarios._x000a_Evid Act. 15. PAI Marzo. Sesión Virtual 22 Comité Facilitación de Comercio._x000a_Evid Act. 15. PAI Marzo. Sesion Virtual 23 Comité Facilitación de Comercio y Nodos de Facilitación._x000a_Evid Act. 15. PAI Marzo. Sesión Virtual Alianzas Logísticas (20 marzo 2020)_x000a_Evid Act. 15. PAI Marzo. Acta Reunion Implementacion electrónica BL._x000a_Evid Act. 15. PAI Marzo. Comite Coordinación MT-Dimar 3mar2020 : Se participó en los siguientes eventos:  1. Mesa Sectorial de Servicios Portuarios -No hubo asistencia dado que el SENA tuvo problemas con el sistema, esta fue virtual. – Se envía presentación. (6 de marzo 2020); 2. II Reunión del Consejo Ejecutivo de la Mesa Sectorial de Transporte Fluvial - Se envía el Informe realizado por la Delegatura de Puertos (26 de marzo 2020); 3. Invitación de FENALCO- Ciudad de Cali, (se adjunta lista de asistencia y evidencia fotográfica) Asistió: Directora P y P- 11 de marzo 2020; 4. La ST participó en el Comité de facilitación de comercio en Cartagena – 6 de marzo 2020; 5. La ST participó en el Comité de coordinación entre entidades MT, DIMAR, ST- 12 de marzo 2020; 6. La ST participó en el PMU PUERTOS- Acta Comité de Facilitación de Comercio No. 22- 19 de marzo 2020; 7. La ST participó en la reunión de Alianzas Logísticas- 20 de marzo 2020; 8. La ST participó en la sesión virtual 23 comité facilitación de comercio y nodos de facilitación – 24 de marzo 2020; 9. La ST participó en la sesión 24 comité facilitación de comercio y nodos de facilitación - 27 de marzo 2020; 10. La ST participó en el Comité seguimiento implementación electrónica de BL, comodato y demás documentos- 30 de marzo 2020. Igualmente se participó en Comité Coordinación MT - DIMAR - ST; |202002: Fuimos invitados a la reunión del 2020 de la Mesa Sectorial de Transporte Fluvial facilitada por el SENA a la cual asistimos el 14 de febrero del año en curso._x000a_Dp_ACT_15 Evid Feb Invitacion mesa sectorial tpte fluvial_x000a_DP-ACT_15 Evid Feb Presentación Consejo Ejec1. Mesa Tpte Fluvial; |202001: Se asistieron a dos comités, en donde se dio a conocer las actividades adelantadas por parte de la ST. A las mismas asistió el Dr. Álvaro Ceballos. Son: 1. Comité de Movilidad. _x000a_2. Comité Paro cívico Buenaventura. "/>
    <s v="Se asistieron a dos comités, en donde se dio a conocer las actividades adelantadas por parte de la ST. A las mismas asistió el Dr. Álvaro Ceballos. Son: 1. Comité de Movilidad. _x000a_2. Comité Paro cívico Buenaventura. "/>
    <s v="Fuimos invitados a la reunión del 2020 de la Mesa Sectorial de Transporte Fluvial facilitada por el SENA a la cual asistimos el 14 de febrero del año en curso._x000a_Dp_ACT_15 Evid Feb Invitacion mesa sectorial tpte fluvial_x000a_DP-ACT_15 Evid Feb Presentación Consejo Ejec1. Mesa Tpte Fluvial"/>
    <s v="Evid Act. 15 PAI Marzo Inf Reunión Consejo Ejecutivo Mesa sectorial Transporte Fluvial 26 Marzo._x000a_Evid Act. 15 PAI Marzo. Asistencia reunion con Fenalco._x000a_Evid Act. 15. PAI Marzo. ACTA SESIÓN VIRTUAL 24 COMITÉ FACILITACIÓN DE COMERCIO._x000a_Evid Act. 15. PAI Marzo. Comité coordinación MT- ST-DIMAR._x000a_Evid Act. 15. PAI Marzo. Lista asistencia FENALCO._x000a_Evid Act. 15. PAI Marzo. Mesa de facilitación Cartagena._x000a_Evid Act. 15. PAI Marzo. Presentación mesa sectorial servicios portuarios._x000a_Evid Act. 15. PAI Marzo. Sesión Virtual 22 Comité Facilitación de Comercio._x000a_Evid Act. 15. PAI Marzo. Sesion Virtual 23 Comité Facilitación de Comercio y Nodos de Facilitación._x000a_Evid Act. 15. PAI Marzo. Sesión Virtual Alianzas Logísticas (20 marzo 2020)_x000a_Evid Act. 15. PAI Marzo. Acta Reunion Implementacion electrónica BL._x000a_Evid Act. 15. PAI Marzo. Comite Coordinación MT-Dimar 3mar2020 : Se participó en los siguientes eventos:  1. Mesa Sectorial de Servicios Portuarios -No hubo asistencia dado que el SENA tuvo problemas con el sistema, esta fue virtual. – Se envía presentación. (6 de marzo 2020); 2. II Reunión del Consejo Ejecutivo de la Mesa Sectorial de Transporte Fluvial - Se envía el Informe realizado por la Delegatura de Puertos (26 de marzo 2020); 3. Invitación de FENALCO- Ciudad de Cali, (se adjunta lista de asistencia y evidencia fotográfica) Asistió: Directora P y P- 11 de marzo 2020; 4. La ST participó en el Comité de facilitación de comercio en Cartagena – 6 de marzo 2020; 5. La ST participó en el Comité de coordinación entre entidades MT, DIMAR, ST- 12 de marzo 2020; 6. La ST participó en el PMU PUERTOS- Acta Comité de Facilitación de Comercio No. 22- 19 de marzo 2020; 7. La ST participó en la reunión de Alianzas Logísticas- 20 de marzo 2020; 8. La ST participó en la sesión virtual 23 comité facilitación de comercio y nodos de facilitación – 24 de marzo 2020; 9. La ST participó en la sesión 24 comité facilitación de comercio y nodos de facilitación - 27 de marzo 2020; 10. La ST participó en el Comité seguimiento implementación electrónica de BL, comodato y demás documentos- 30 de marzo 2020. Igualmente se participó en Comité Coordinación MT - DIMAR - ST"/>
    <s v="-"/>
    <s v="-"/>
    <s v="-"/>
    <s v="-"/>
    <s v="-"/>
    <s v="-"/>
    <s v="-"/>
    <s v="-"/>
    <s v="-"/>
    <s v="-"/>
  </r>
  <r>
    <n v="58"/>
    <s v="PES_Definir"/>
    <x v="0"/>
    <x v="0"/>
    <s v="SI"/>
    <x v="0"/>
    <x v="0"/>
    <s v="PAI_10"/>
    <x v="0"/>
    <x v="5"/>
    <s v="DP-E_07"/>
    <s v="1. Divulgación"/>
    <s v="DP-ACT_16"/>
    <s v="Asisitir a sesiones con la ciudadanía, vigilados, organizaciones cívicas y otras entidades"/>
    <s v="DP"/>
    <s v="Delegatura_de_Puertos"/>
    <s v="DP-G_02"/>
    <s v="Dirección_de_Promoción_y_Prevención_de_Puertos"/>
    <s v="DP-D_02"/>
    <s v="Director_de_Promoción_y_Prevención_de_Puertos"/>
    <s v="Misionales"/>
    <s v="Financiera"/>
    <s v="Funcionamiento"/>
    <m/>
    <m/>
    <m/>
    <m/>
    <m/>
    <s v="MIPG-P_00"/>
    <s v="MIPG-D_00"/>
    <n v="0"/>
    <n v="0"/>
    <n v="0"/>
    <n v="0"/>
    <n v="0"/>
    <n v="0"/>
    <n v="1"/>
    <s v="No. Eventos de Divulgación"/>
    <s v="Mensual"/>
    <d v="2020-01-01T00:00:00"/>
    <d v="2020-12-31T00:00:00"/>
    <n v="1"/>
    <n v="12"/>
    <n v="12.166666666666666"/>
    <s v="Enero"/>
    <x v="0"/>
    <s v="IV_Trim"/>
    <n v="2.8571428571428571E-3"/>
    <s v="Planeado"/>
    <n v="2"/>
    <n v="0"/>
    <n v="0"/>
    <n v="0"/>
    <n v="0"/>
    <n v="0"/>
    <n v="0"/>
    <n v="0"/>
    <n v="0"/>
    <n v="0"/>
    <n v="0"/>
    <n v="0"/>
    <n v="2"/>
    <s v="Ejecutado"/>
    <n v="2"/>
    <n v="0"/>
    <n v="0"/>
    <m/>
    <m/>
    <m/>
    <m/>
    <m/>
    <m/>
    <m/>
    <m/>
    <m/>
    <n v="2"/>
    <n v="1"/>
    <n v="2"/>
    <n v="1"/>
    <n v="2.8571428571428571E-3"/>
    <n v="2.8571428571428571E-3"/>
    <s v="Ejecutada"/>
    <s v="Ejecutada"/>
    <s v=" |202003: N/D; |202002: Desde el despacho no se desarrollaron actividades de divulgación en las reuniones a las que asistió el Delegado. ; |202001: Se asistieron a dos comités, en donde se dio a conocer las actividades adelantadas por parte de la ST. A las mismas asistió el Dr. Álvaro Ceballos. Son: 1.Comité de Movilidad, 2.Comité Paro cívico Buenaventura. "/>
    <s v="Se asistieron a dos comités, en donde se dio a conocer las actividades adelantadas por parte de la ST. A las mismas asistió el Dr. Álvaro Ceballos. Son: 1.Comité de Movilidad, 2.Comité Paro cívico Buenaventura. "/>
    <s v="Desde el despacho no se desarrollaron actividades de divulgación en las reuniones a las que asistió el Delegado. "/>
    <s v="N/D"/>
    <s v="-"/>
    <s v="-"/>
    <s v="-"/>
    <s v="-"/>
    <s v="-"/>
    <s v="-"/>
    <s v="-"/>
    <s v="-"/>
    <s v="-"/>
    <s v="-"/>
  </r>
  <r>
    <n v="59"/>
    <s v="PES_00"/>
    <x v="0"/>
    <x v="0"/>
    <s v="SI"/>
    <x v="3"/>
    <x v="1"/>
    <s v="PEI_01"/>
    <x v="1"/>
    <x v="13"/>
    <s v="DP-E_08"/>
    <s v="2. Campañas de Promoción y Capacitación"/>
    <s v="DP-ACT_17"/>
    <s v="Elaborar diagnósticos sobre la composición del sector transporte en los modos marítimo y fluvial, para las zonas geográficas seleccionadas, según corresponda."/>
    <s v="DP"/>
    <s v="Delegatura_de_Puertos"/>
    <s v="DP-G_02"/>
    <s v="Dirección_de_Promoción_y_Prevención_de_Puertos"/>
    <s v="DP-D_02"/>
    <s v="Director_de_Promoción_y_Prevención_de_Puertos"/>
    <s v="Misionales"/>
    <s v="Financiera"/>
    <s v="Funcionamiento"/>
    <m/>
    <m/>
    <m/>
    <m/>
    <m/>
    <s v="MIPG-P_00"/>
    <s v="MIPG-D_00"/>
    <n v="1"/>
    <n v="0.25"/>
    <n v="0.25"/>
    <n v="0.25"/>
    <n v="0.25"/>
    <n v="1"/>
    <n v="6.25E-2"/>
    <s v="No. de Diagnósticos elaborados / No. de Diagnósticos Programados"/>
    <s v="POR_DEFINIR"/>
    <d v="2020-02-01T00:00:00"/>
    <d v="2020-04-01T00:00:00"/>
    <n v="2"/>
    <n v="4"/>
    <n v="2"/>
    <s v="Febrero"/>
    <x v="5"/>
    <s v="II_Trim"/>
    <n v="8.0000000000000019E-3"/>
    <s v="Planeado"/>
    <n v="0"/>
    <n v="2"/>
    <n v="0"/>
    <n v="1"/>
    <n v="0"/>
    <n v="0"/>
    <n v="0"/>
    <n v="0"/>
    <n v="0"/>
    <n v="0"/>
    <n v="0"/>
    <n v="0"/>
    <n v="3"/>
    <s v="Ejecutado"/>
    <n v="0"/>
    <n v="2"/>
    <n v="0"/>
    <m/>
    <m/>
    <m/>
    <m/>
    <m/>
    <m/>
    <m/>
    <m/>
    <m/>
    <n v="2"/>
    <n v="0.66666666666666663"/>
    <n v="2"/>
    <n v="1"/>
    <n v="5.333333333333334E-3"/>
    <n v="8.0000000000000019E-3"/>
    <s v="En Seguimiento"/>
    <s v="Abril"/>
    <s v=" |202003: N.A. : No se tenian actividades planeadas para este mes.; |202002: Se elaboraron 2 documentos: Diagnósticos de San Andrés de Tumaco y el Embalse El Quimbo ._x000a_DP-ACT_17 Evid Feb Diagnostico El Quimbo_x000a_DP-ACT_17 Evid Feb Diagnóstico Tumaco; |202001: No se realizo documentacion en el mes de enero. "/>
    <s v="No se realizo documentacion en el mes de enero. "/>
    <s v="Se elaboraron 2 documentos: Diagnósticos de San Andrés de Tumaco y el Embalse El Quimbo ._x000a_DP-ACT_17 Evid Feb Diagnostico El Quimbo_x000a_DP-ACT_17 Evid Feb Diagnóstico Tumaco"/>
    <s v="N.A. : No se tenian actividades planeadas para este mes."/>
    <s v="-"/>
    <s v="-"/>
    <s v="-"/>
    <s v="-"/>
    <s v="-"/>
    <s v="-"/>
    <s v="-"/>
    <s v="-"/>
    <s v="-"/>
    <s v="-"/>
  </r>
  <r>
    <n v="60"/>
    <s v="PES_00"/>
    <x v="0"/>
    <x v="0"/>
    <s v="SI"/>
    <x v="3"/>
    <x v="1"/>
    <s v="PEI_01"/>
    <x v="1"/>
    <x v="13"/>
    <s v="DP-E_08"/>
    <s v="2. Campañas de Promoción y Capacitación"/>
    <s v="DP-ACT_18"/>
    <s v="Socializar la Campaña de Promoción y Prevención con las entidades involucrados en su implementación "/>
    <s v="DP"/>
    <s v="Delegatura_de_Puertos"/>
    <s v="DP-G_02"/>
    <s v="Dirección_de_Promoción_y_Prevención_de_Puertos"/>
    <s v="DP-D_02"/>
    <s v="Director_de_Promoción_y_Prevención_de_Puertos"/>
    <s v="Misionales"/>
    <s v="Financiera"/>
    <s v="Funcionamiento"/>
    <m/>
    <m/>
    <m/>
    <m/>
    <m/>
    <s v="MIPG-P_00"/>
    <s v="MIPG-D_00"/>
    <n v="1"/>
    <n v="0.25"/>
    <n v="0.25"/>
    <n v="0.25"/>
    <n v="0.25"/>
    <n v="1"/>
    <n v="6.25E-2"/>
    <s v="No. de Entidades Socializadas / No. de entidades Programadas "/>
    <s v="POR_DEFINIR"/>
    <d v="2020-01-01T00:00:00"/>
    <d v="2020-03-30T00:00:00"/>
    <n v="1"/>
    <n v="3"/>
    <n v="2.9666666666666668"/>
    <s v="Enero"/>
    <x v="3"/>
    <s v="I_Trim"/>
    <n v="8.0000000000000019E-3"/>
    <s v="Planeado"/>
    <n v="1"/>
    <n v="7"/>
    <n v="2"/>
    <n v="0"/>
    <n v="0"/>
    <n v="0"/>
    <n v="0"/>
    <n v="0"/>
    <n v="0"/>
    <n v="0"/>
    <n v="0"/>
    <n v="0"/>
    <n v="10"/>
    <s v="Ejecutado"/>
    <n v="1"/>
    <n v="7"/>
    <n v="2"/>
    <m/>
    <m/>
    <m/>
    <m/>
    <m/>
    <m/>
    <m/>
    <m/>
    <m/>
    <n v="10"/>
    <n v="1"/>
    <n v="10"/>
    <n v="1"/>
    <n v="8.0000000000000019E-3"/>
    <n v="8.0000000000000019E-3"/>
    <s v="Ejecutada"/>
    <s v="Ejecutada"/>
    <s v=" |202003: Evid Act. 18. PAI Marzo Comunicacion a MT Radicado 20206300129501._x000a__x000a_Evid Act. 18. PAI Marzo. Comunicacion Gobernacion VAupes radicado 20206300129481 : Socialización Campaña PP a las siguientes entidades: 1) Radicado No.  20206300129501 dirigido a Mintransporte, referente a Propuesta realización actividades conjuntas en Mitú, Vaupés, enmarcadas en la Campaña PP; 2) Radicado No.  20206300129481 dirigido a la Gobernación del Vaupés, referente a Propuesta Mesa de trabajo para el control y regulación del transporte fluvial en Mitú, Vaupés, como actividad enmarcada en la Campaña PP.; |202002: Socialización Campaña PP y Plan de acción Embalse El Quimbo con las siguientes evidencias: _x000a_DP-ACT_18 Evid Feb Alcaldía Mun Altamira 20206300116951_x000a_DP-ACT_18 Evid Feb Alcaldía Mun El Agrado  20206300116901_x000a_DP-ACT_18 Evid Feb Alcaldía Mun El Gigante 20206300116871_x000a_DP-ACT_18 Evid Feb Alcaldía Mun Garzón  20206300116921_x000a_DP-ACT_18 Evid Feb Dir Tto y Tpte  Pol Nal 20206300117071_x000a_DP-ACT_18 Evid Feb Gobern del Huila 20206300116821_x000a_DP-ACT_18 Evid Feb Ministerio de Transporte 20206300116991; |202001: Durante el mes de enero se socializó la Campaña PP con la Capitanía de Puerto de San Andrés de Tumaco, a efectos de coordinar la visita a esta Zona Portuaria."/>
    <s v="Durante el mes de enero se socializó la Campaña PP con la Capitanía de Puerto de San Andrés de Tumaco, a efectos de coordinar la visita a esta Zona Portuaria."/>
    <s v="Socialización Campaña PP y Plan de acción Embalse El Quimbo con las siguientes evidencias: _x000a_DP-ACT_18 Evid Feb Alcaldía Mun Altamira 20206300116951_x000a_DP-ACT_18 Evid Feb Alcaldía Mun El Agrado  20206300116901_x000a_DP-ACT_18 Evid Feb Alcaldía Mun El Gigante 20206300116871_x000a_DP-ACT_18 Evid Feb Alcaldía Mun Garzón  20206300116921_x000a_DP-ACT_18 Evid Feb Dir Tto y Tpte  Pol Nal 20206300117071_x000a_DP-ACT_18 Evid Feb Gobern del Huila 20206300116821_x000a_DP-ACT_18 Evid Feb Ministerio de Transporte 20206300116991"/>
    <s v="Evid Act. 18. PAI Marzo Comunicacion a MT Radicado 20206300129501._x000a__x000a_Evid Act. 18. PAI Marzo. Comunicacion Gobernacion VAupes radicado 20206300129481 : Socialización Campaña PP a las siguientes entidades: 1) Radicado No.  20206300129501 dirigido a Mintransporte, referente a Propuesta realización actividades conjuntas en Mitú, Vaupés, enmarcadas en la Campaña PP; 2) Radicado No.  20206300129481 dirigido a la Gobernación del Vaupés, referente a Propuesta Mesa de trabajo para el control y regulación del transporte fluvial en Mitú, Vaupés, como actividad enmarcada en la Campaña PP."/>
    <s v="-"/>
    <s v="-"/>
    <s v="-"/>
    <s v="-"/>
    <s v="-"/>
    <s v="-"/>
    <s v="-"/>
    <s v="-"/>
    <s v="-"/>
    <s v="-"/>
  </r>
  <r>
    <n v="61"/>
    <s v="PES_00"/>
    <x v="0"/>
    <x v="0"/>
    <s v="SI"/>
    <x v="3"/>
    <x v="1"/>
    <s v="PEI_01"/>
    <x v="1"/>
    <x v="13"/>
    <s v="DP-E_08"/>
    <s v="2. Campañas de Promoción y Capacitación"/>
    <s v="DP-ACT_19"/>
    <s v="Realizar Socializaciones. "/>
    <s v="DP"/>
    <s v="Delegatura_de_Puertos"/>
    <s v="DP-G_02"/>
    <s v="Dirección_de_Promoción_y_Prevención_de_Puertos"/>
    <s v="DP-D_02"/>
    <s v="Director_de_Promoción_y_Prevención_de_Puertos"/>
    <s v="Misionales"/>
    <s v="Financiera"/>
    <s v="Funcionamiento"/>
    <m/>
    <m/>
    <m/>
    <m/>
    <m/>
    <s v="MIPG-P_00"/>
    <s v="MIPG-D_00"/>
    <n v="1"/>
    <n v="0.25"/>
    <n v="0.25"/>
    <n v="0.25"/>
    <n v="0.25"/>
    <n v="1"/>
    <n v="6.25E-2"/>
    <s v=" No. de Campañas y operativos realizados / No. de Campañas y operativos programados"/>
    <s v="POR_DEFINIR"/>
    <d v="2020-09-01T00:00:00"/>
    <d v="2020-09-30T00:00:00"/>
    <n v="9"/>
    <n v="9"/>
    <n v="0.96666666666666667"/>
    <s v="Septiembre"/>
    <x v="6"/>
    <s v="III_Trim"/>
    <n v="8.0000000000000019E-3"/>
    <s v="Planeado"/>
    <n v="0"/>
    <n v="0"/>
    <n v="0"/>
    <n v="0"/>
    <n v="0"/>
    <n v="0"/>
    <n v="0"/>
    <n v="0"/>
    <n v="1"/>
    <n v="0"/>
    <n v="0"/>
    <n v="0"/>
    <n v="1"/>
    <s v="Ejecutado"/>
    <n v="0"/>
    <n v="0"/>
    <n v="0"/>
    <m/>
    <m/>
    <m/>
    <m/>
    <m/>
    <m/>
    <m/>
    <m/>
    <m/>
    <n v="0"/>
    <n v="0"/>
    <n v="0"/>
    <n v="1"/>
    <n v="0"/>
    <n v="8.0000000000000019E-3"/>
    <s v="Por Ejecutar"/>
    <s v="Septiembre"/>
    <s v=" |202003: N.A. : No se planeó meta para esta actividad en el mes de marzo.  ; |202002: No se realizo actividad. ; |202001: No se realizaron Socializaciones en el mes de Enero."/>
    <s v="No se realizaron Socializaciones en el mes de Enero."/>
    <s v="No se realizo actividad. "/>
    <s v="N.A. : No se planeó meta para esta actividad en el mes de marzo.  "/>
    <s v="-"/>
    <s v="-"/>
    <s v="-"/>
    <s v="-"/>
    <s v="-"/>
    <s v="-"/>
    <s v="-"/>
    <s v="-"/>
    <s v="-"/>
    <s v="-"/>
  </r>
  <r>
    <n v="62"/>
    <s v="PES_00"/>
    <x v="0"/>
    <x v="0"/>
    <s v="SI"/>
    <x v="3"/>
    <x v="1"/>
    <s v="PEI_01"/>
    <x v="1"/>
    <x v="13"/>
    <s v="DP-E_08"/>
    <s v="2. Campañas de Promoción y Capacitación"/>
    <s v="DP-ACT_20"/>
    <s v="Seguimiento a los procesos de formalización. "/>
    <s v="DP"/>
    <s v="Delegatura_de_Puertos"/>
    <s v="DP-G_02"/>
    <s v="Dirección_de_Promoción_y_Prevención_de_Puertos"/>
    <s v="DP-D_02"/>
    <s v="Director_de_Promoción_y_Prevención_de_Puertos"/>
    <s v="Misionales"/>
    <s v="Financiera"/>
    <s v="Funcionamiento"/>
    <m/>
    <m/>
    <m/>
    <m/>
    <m/>
    <s v="MIPG-P_00"/>
    <s v="MIPG-D_00"/>
    <n v="1"/>
    <n v="0.25"/>
    <n v="0.25"/>
    <n v="0.25"/>
    <n v="0.25"/>
    <n v="1"/>
    <n v="6.25E-2"/>
    <s v=" No. de Campañas y operativos realizados / No. de Campañas y operativos programados"/>
    <s v="POR_DEFINIR"/>
    <d v="2020-08-01T00:00:00"/>
    <d v="2020-12-31T00:00:00"/>
    <n v="8"/>
    <n v="12"/>
    <n v="5.0666666666666664"/>
    <s v="Agosto"/>
    <x v="0"/>
    <s v="IV_Trim"/>
    <n v="8.0000000000000019E-3"/>
    <s v="Planeado"/>
    <n v="0"/>
    <n v="0"/>
    <n v="0"/>
    <n v="0"/>
    <n v="0"/>
    <n v="0"/>
    <n v="0"/>
    <n v="1"/>
    <n v="0"/>
    <n v="1"/>
    <n v="0"/>
    <n v="1"/>
    <n v="3"/>
    <s v="Ejecutado"/>
    <n v="0"/>
    <n v="0"/>
    <n v="0"/>
    <m/>
    <m/>
    <m/>
    <m/>
    <m/>
    <m/>
    <m/>
    <m/>
    <m/>
    <n v="0"/>
    <n v="0"/>
    <n v="0"/>
    <n v="1"/>
    <n v="0"/>
    <n v="8.0000000000000019E-3"/>
    <s v="Por Ejecutar"/>
    <s v="Diciembre"/>
    <s v=" |202003: N.A. : No se planeó meta para esta actividad en el mes de marzo.  ; |202002: No se realizó actividad.; |202001: En el mes de enero no se realizo esta actividad."/>
    <s v="En el mes de enero no se realizo esta actividad."/>
    <s v="No se realizó actividad."/>
    <s v="N.A. : No se planeó meta para esta actividad en el mes de marzo.  "/>
    <s v="-"/>
    <s v="-"/>
    <s v="-"/>
    <s v="-"/>
    <s v="-"/>
    <s v="-"/>
    <s v="-"/>
    <s v="-"/>
    <s v="-"/>
    <s v="-"/>
  </r>
  <r>
    <n v="63"/>
    <s v="PES_Definir"/>
    <x v="0"/>
    <x v="0"/>
    <s v="SI"/>
    <x v="3"/>
    <x v="1"/>
    <s v="PEI_02"/>
    <x v="1"/>
    <x v="13"/>
    <s v="DP-E_08"/>
    <s v="2. Campañas de Promoción y Capacitación"/>
    <s v="DP-ACT_21"/>
    <s v="Piloto de Promoción a las infraestructuras no Concesionadas en Muelles y Embarcaderos"/>
    <s v="DP"/>
    <s v="Delegatura_de_Puertos"/>
    <s v="DP-G_02"/>
    <s v="Dirección_de_Promoción_y_Prevención_de_Puertos"/>
    <s v="DP-D_02"/>
    <s v="Director_de_Promoción_y_Prevención_de_Puertos"/>
    <s v="Misionales"/>
    <s v="Financiera"/>
    <s v="Fortalecimiento"/>
    <s v="C-2410-0600-3-0-2410002-02"/>
    <s v="2410002_01"/>
    <n v="88000000"/>
    <m/>
    <m/>
    <s v="MIPG-P_00"/>
    <s v="MIPG-D_00"/>
    <n v="0"/>
    <n v="0"/>
    <n v="0"/>
    <n v="0"/>
    <n v="0"/>
    <n v="0"/>
    <n v="7"/>
    <s v="No. de Requerimientos efectuados a Infraestructuras No Concesionadas / No. de Total de Infraestructuras Plan Piloto"/>
    <s v="POR_DEFINIR"/>
    <d v="2020-01-01T00:00:00"/>
    <d v="2020-12-31T00:00:00"/>
    <n v="1"/>
    <n v="12"/>
    <n v="12.166666666666666"/>
    <s v="Enero"/>
    <x v="0"/>
    <s v="IV_Trim"/>
    <n v="8.0000000000000019E-3"/>
    <s v="Planeado"/>
    <n v="1"/>
    <n v="5"/>
    <n v="6"/>
    <n v="6"/>
    <n v="7"/>
    <n v="9"/>
    <n v="5"/>
    <n v="5"/>
    <n v="2"/>
    <n v="6"/>
    <n v="3"/>
    <n v="3"/>
    <n v="58"/>
    <s v="Ejecutado"/>
    <n v="0"/>
    <n v="0"/>
    <n v="0"/>
    <m/>
    <m/>
    <m/>
    <m/>
    <m/>
    <m/>
    <m/>
    <m/>
    <m/>
    <n v="0"/>
    <n v="0"/>
    <n v="12"/>
    <n v="0"/>
    <n v="0"/>
    <n v="0"/>
    <s v="Por Ejecutar"/>
    <s v="Diciembre"/>
    <s v=" |202003: N.A. : El día 20 de marzo, se llevó a cabo reunión con el área de contratación, Camilo Orozco, Dra. Maria Pierina, Dr. Alvaro Ceballos y Ana Isabel Jiméz a efectos de verificar el estado del trámite e indicar cómo se iba a manejar el tema con el trabajo remoto, actualmente estamos en revisión de los estudios previos.; |202002: Durante el mes de febrero se realizó el analisis de los estudios previos de las personas encargadas del proyecto.  ; |202001: Durante el mes de enero no se reporta avance en esta actividad, toda vez que la misma inicia en el mes de febrero. "/>
    <s v="Durante el mes de enero no se reporta avance en esta actividad, toda vez que la misma inicia en el mes de febrero. "/>
    <s v="Durante el mes de febrero se realizó el analisis de los estudios previos de las personas encargadas del proyecto.  "/>
    <s v="N.A. : El día 20 de marzo, se llevó a cabo reunión con el área de contratación, Camilo Orozco, Dra. Maria Pierina, Dr. Alvaro Ceballos y Ana Isabel Jiméz a efectos de verificar el estado del trámite e indicar cómo se iba a manejar el tema con el trabajo remoto, actualmente estamos en revisión de los estudios previos."/>
    <s v="-"/>
    <s v="-"/>
    <s v="-"/>
    <s v="-"/>
    <s v="-"/>
    <s v="-"/>
    <s v="-"/>
    <s v="-"/>
    <s v="-"/>
    <s v="Se reporto la necesidad de actualización frente a los actividades proyetadas para el periodo, ya que no estaban ajustadas a pertinencia."/>
  </r>
  <r>
    <n v="64"/>
    <s v="PES_Definir"/>
    <x v="0"/>
    <x v="0"/>
    <s v="SI"/>
    <x v="0"/>
    <x v="0"/>
    <s v="PAI_10"/>
    <x v="0"/>
    <x v="6"/>
    <s v="DP-E_08"/>
    <s v="2. Campañas de Promoción y Capacitación"/>
    <s v="DP-ACT_22"/>
    <s v="Manual de Operador Portuaria"/>
    <s v="DP"/>
    <s v="Delegatura_de_Puertos"/>
    <s v="DP-G_02"/>
    <s v="Dirección_de_Promoción_y_Prevención_de_Puertos"/>
    <s v="DP-D_02"/>
    <s v="Director_de_Promoción_y_Prevención_de_Puertos"/>
    <s v="Misionales"/>
    <s v="Financiera"/>
    <s v="Fortalecimiento"/>
    <m/>
    <m/>
    <m/>
    <m/>
    <m/>
    <s v="MIPG-P_00"/>
    <s v="MIPG-D_00"/>
    <n v="0"/>
    <n v="0"/>
    <n v="0"/>
    <n v="0"/>
    <n v="0"/>
    <n v="0"/>
    <n v="1"/>
    <s v="% Avance de Elaboración de Manual Portuario"/>
    <s v="POR_DEFINIR"/>
    <d v="2020-02-01T00:00:00"/>
    <d v="2020-12-31T00:00:00"/>
    <n v="2"/>
    <n v="12"/>
    <n v="11.133333333333333"/>
    <s v="Febrero"/>
    <x v="0"/>
    <s v="IV_Trim"/>
    <n v="2.8571428571428571E-3"/>
    <s v="Planeado"/>
    <n v="0"/>
    <n v="0"/>
    <n v="0"/>
    <n v="0"/>
    <n v="0"/>
    <n v="0"/>
    <n v="0"/>
    <n v="0"/>
    <n v="0"/>
    <n v="0"/>
    <n v="0"/>
    <n v="0"/>
    <n v="0"/>
    <s v="Ejecutado"/>
    <n v="0"/>
    <n v="0"/>
    <n v="0"/>
    <m/>
    <m/>
    <m/>
    <m/>
    <m/>
    <m/>
    <m/>
    <m/>
    <m/>
    <n v="0"/>
    <n v="0"/>
    <n v="0"/>
    <n v="1"/>
    <n v="0"/>
    <n v="2.8571428571428571E-3"/>
    <s v="Por Ejecutar"/>
    <s v="Diciembre"/>
    <s v=" |202003: N.A. : En el mes de Marzo no se reporta avance. Este es un lanzamiento que se iba a realizar durante el mes de Marzo, no obstante, no se ha realizado por todos los temas relacionados con la emergencia COVID-19.; |202002: En el mes de Febrero no se reporta avance. Este es un lanzamiento que se hará el mes de Marzo con la Dra. Carmen Ligia Valderrama, Superintendente de Transporte. ; |202001: En el mes de Enero no se reporta avance. Este es un lanzamiento que se hará el mes de Marzo con la Dra. Carmen Ligia Valderrama, Superintendente de Transporte. "/>
    <s v="En el mes de Enero no se reporta avance. Este es un lanzamiento que se hará el mes de Marzo con la Dra. Carmen Ligia Valderrama, Superintendente de Transporte. "/>
    <s v="En el mes de Febrero no se reporta avance. Este es un lanzamiento que se hará el mes de Marzo con la Dra. Carmen Ligia Valderrama, Superintendente de Transporte. "/>
    <s v="N.A. : En el mes de Marzo no se reporta avance. Este es un lanzamiento que se iba a realizar durante el mes de Marzo, no obstante, no se ha realizado por todos los temas relacionados con la emergencia COVID-19."/>
    <s v="-"/>
    <s v="-"/>
    <s v="-"/>
    <s v="-"/>
    <s v="-"/>
    <s v="-"/>
    <s v="-"/>
    <s v="-"/>
    <s v="-"/>
    <s v="No se encuentran proyectada ejecución e hitos para las actividad a fin de poder medir alcancé del mismo."/>
  </r>
  <r>
    <n v="65"/>
    <s v="PES_Definir"/>
    <x v="0"/>
    <x v="0"/>
    <s v="SI"/>
    <x v="0"/>
    <x v="0"/>
    <s v="PAI_10"/>
    <x v="0"/>
    <x v="6"/>
    <s v="DP-E_08"/>
    <s v="2. Campañas de Promoción y Capacitación"/>
    <s v="DP-ACT_23"/>
    <s v="Cartilla de Operación Fluvial"/>
    <s v="DP"/>
    <s v="Delegatura_de_Puertos"/>
    <s v="DP-G_02"/>
    <s v="Dirección_de_Promoción_y_Prevención_de_Puertos"/>
    <s v="DP-D_02"/>
    <s v="Director_de_Promoción_y_Prevención_de_Puertos"/>
    <s v="Misionales"/>
    <s v="Financiera"/>
    <s v="Fortalecimiento"/>
    <m/>
    <m/>
    <m/>
    <m/>
    <m/>
    <s v="MIPG-P_00"/>
    <s v="MIPG-D_00"/>
    <n v="0"/>
    <n v="0"/>
    <n v="0"/>
    <n v="0"/>
    <n v="0"/>
    <n v="0"/>
    <n v="1"/>
    <s v="% Avance de Cartilla de Operación Fluvial"/>
    <s v="POR_DEFINIR"/>
    <d v="2020-02-01T00:00:00"/>
    <d v="2020-12-31T00:00:00"/>
    <n v="2"/>
    <n v="12"/>
    <n v="11.133333333333333"/>
    <s v="Febrero"/>
    <x v="0"/>
    <s v="IV_Trim"/>
    <n v="2.8571428571428571E-3"/>
    <s v="Planeado"/>
    <n v="0"/>
    <n v="0"/>
    <n v="0"/>
    <n v="0"/>
    <n v="0"/>
    <n v="0"/>
    <n v="0"/>
    <n v="0"/>
    <n v="0"/>
    <n v="0"/>
    <n v="0"/>
    <n v="0"/>
    <n v="0"/>
    <s v="Ejecutado"/>
    <n v="0"/>
    <n v="0"/>
    <n v="0"/>
    <m/>
    <m/>
    <m/>
    <m/>
    <m/>
    <m/>
    <m/>
    <m/>
    <m/>
    <n v="0"/>
    <n v="0"/>
    <n v="0"/>
    <n v="1"/>
    <n v="0"/>
    <n v="2.8571428571428571E-3"/>
    <s v="Por Ejecutar"/>
    <s v="Diciembre"/>
    <s v=" |202003: N.A. : No se reporta avance, es el lanzamiento de la misma y todavía no se ha programado fecha por parte del despacho de la Superintendente de Transporte. ; |202002: No se reporta avance, es el lanzamiento de la misma y todavía no se ha programado fecha por parte del Despacho de la Superintendente de Transporte. ; |202001: No se reporta avance, el lanzamiento de la misma se realizara en el mes de Marzo. "/>
    <s v="No se reporta avance, el lanzamiento de la misma se realizara en el mes de Marzo. "/>
    <s v="No se reporta avance, es el lanzamiento de la misma y todavía no se ha programado fecha por parte del Despacho de la Superintendente de Transporte. "/>
    <s v="N.A. : No se reporta avance, es el lanzamiento de la misma y todavía no se ha programado fecha por parte del despacho de la Superintendente de Transporte. "/>
    <s v="-"/>
    <s v="-"/>
    <s v="-"/>
    <s v="-"/>
    <s v="-"/>
    <s v="-"/>
    <s v="-"/>
    <s v="-"/>
    <s v="-"/>
    <s v="No se encuentran proyectada ejecución e hitos para las actividad a fin de poder medir alcancé del mismo."/>
  </r>
  <r>
    <n v="66"/>
    <s v="PES_Definir"/>
    <x v="0"/>
    <x v="0"/>
    <s v="SI"/>
    <x v="0"/>
    <x v="0"/>
    <s v="PAI_10"/>
    <x v="0"/>
    <x v="6"/>
    <s v="DP-E_08"/>
    <s v="2. Campañas de Promoción y Capacitación"/>
    <s v="DP-ACT_24"/>
    <s v="Realizar Operativos de inspección "/>
    <s v="DP"/>
    <s v="Delegatura_de_Puertos"/>
    <s v="DP-G_02"/>
    <s v="Dirección_de_Promoción_y_Prevención_de_Puertos"/>
    <s v="DP-D_02"/>
    <s v="Director_de_Promoción_y_Prevención_de_Puertos"/>
    <s v="Misionales"/>
    <s v="Financiera"/>
    <s v="Funcionamiento"/>
    <m/>
    <m/>
    <m/>
    <m/>
    <m/>
    <s v="MIPG-P_00"/>
    <s v="MIPG-D_00"/>
    <n v="0"/>
    <n v="0"/>
    <n v="0"/>
    <n v="0"/>
    <n v="0"/>
    <n v="0"/>
    <n v="40"/>
    <s v="No. Operativos de Inspección"/>
    <s v="POR_DEFINIR"/>
    <d v="2020-01-01T00:00:00"/>
    <d v="2020-12-31T00:00:00"/>
    <n v="1"/>
    <n v="12"/>
    <n v="12.166666666666666"/>
    <s v="Enero"/>
    <x v="0"/>
    <s v="IV_Trim"/>
    <n v="2.8571428571428571E-3"/>
    <s v="Planeado"/>
    <n v="1"/>
    <n v="5"/>
    <n v="6"/>
    <n v="6"/>
    <n v="7"/>
    <n v="9"/>
    <n v="5"/>
    <n v="5"/>
    <n v="2"/>
    <n v="6"/>
    <n v="3"/>
    <n v="3"/>
    <n v="58"/>
    <s v="Ejecutado"/>
    <n v="1"/>
    <n v="0"/>
    <n v="0"/>
    <m/>
    <m/>
    <m/>
    <m/>
    <m/>
    <m/>
    <m/>
    <m/>
    <m/>
    <n v="1"/>
    <n v="1.7241379310344827E-2"/>
    <n v="12"/>
    <n v="8.3333333333333329E-2"/>
    <n v="4.9261083743842361E-5"/>
    <n v="2.380952380952381E-4"/>
    <s v="En Tramite"/>
    <s v="Diciembre"/>
    <s v=" |202003: Evid Act. 24, 29 y 30. PAI Marzo. Proyeccion visitas marzo 2020 : Estaban previstos para la tercera semana de marzo, teníamos 10 operativos programados, no obstante, por la situación de emergencia por COVID-19 fueron aplazados.  ; |202002: En esta meta hubo un error de digitación, realmente la meta planeada para febrero era un operativo de inspección, el cual no se pudo realizar toda vez que por motivos del Carnaval de Barranquilla la prestación del servicio estuvo suspendida. Cabe mencionar que el operativo de inspección de reprogramó del 21 al 23 de marzo del año en curso .; |202001: Se realizó1  Operativo de Inspección a Guatapé los días 05 y 06 de enero de 2020. Corresponde a un 1,72% de cumplimiento. "/>
    <s v="Se realizó1  Operativo de Inspección a Guatapé los días 05 y 06 de enero de 2020. Corresponde a un 1,72% de cumplimiento. "/>
    <s v="En esta meta hubo un error de digitación, realmente la meta planeada para febrero era un operativo de inspección, el cual no se pudo realizar toda vez que por motivos del Carnaval de Barranquilla la prestación del servicio estuvo suspendida. Cabe mencionar que el operativo de inspección de reprogramó del 21 al 23 de marzo del año en curso ."/>
    <s v="Evid Act. 24, 29 y 30. PAI Marzo. Proyeccion visitas marzo 2020 : Estaban previstos para la tercera semana de marzo, teníamos 10 operativos programados, no obstante, por la situación de emergencia por COVID-19 fueron aplazados.  "/>
    <s v="-"/>
    <s v="-"/>
    <s v="-"/>
    <s v="-"/>
    <s v="-"/>
    <s v="-"/>
    <s v="-"/>
    <s v="-"/>
    <s v="-"/>
    <s v="Se reporto la necesidad de actualización frente a los actividades proyetadas para el periodo, ya que no estaban ajustadas a pertinencia."/>
  </r>
  <r>
    <n v="67"/>
    <s v="PES_Definir"/>
    <x v="0"/>
    <x v="0"/>
    <s v="SI"/>
    <x v="0"/>
    <x v="0"/>
    <s v="PAI_10"/>
    <x v="0"/>
    <x v="6"/>
    <s v="DP-E_08"/>
    <s v="2. Campañas de Promoción y Capacitación"/>
    <s v="DP-ACT_25"/>
    <s v="Realizar Reunión y/o Mesa de Trabajo"/>
    <s v="DP"/>
    <s v="Delegatura_de_Puertos"/>
    <s v="DP-G_02"/>
    <s v="Dirección_de_Promoción_y_Prevención_de_Puertos"/>
    <s v="DP-D_02"/>
    <s v="Director_de_Promoción_y_Prevención_de_Puertos"/>
    <s v="Misionales"/>
    <s v="Financiera"/>
    <s v="Funcionamiento"/>
    <m/>
    <m/>
    <m/>
    <m/>
    <m/>
    <s v="MIPG-P_00"/>
    <s v="MIPG-D_00"/>
    <n v="0"/>
    <n v="0"/>
    <n v="0"/>
    <n v="0"/>
    <n v="0"/>
    <n v="0"/>
    <n v="4"/>
    <s v="No. Reuniones y/o Mesas de Trabajo"/>
    <s v="POR_DEFINIR"/>
    <d v="2020-01-01T00:00:00"/>
    <d v="2020-07-30T00:00:00"/>
    <n v="1"/>
    <n v="7"/>
    <n v="7.0333333333333332"/>
    <s v="Enero"/>
    <x v="7"/>
    <s v="III_Trim"/>
    <n v="2.8571428571428571E-3"/>
    <s v="Planeado"/>
    <n v="1"/>
    <n v="0"/>
    <n v="2"/>
    <n v="1"/>
    <n v="0"/>
    <n v="1"/>
    <n v="1"/>
    <n v="0"/>
    <n v="0"/>
    <n v="0"/>
    <n v="0"/>
    <n v="0"/>
    <n v="6"/>
    <s v="Ejecutado"/>
    <n v="1"/>
    <n v="0"/>
    <n v="6"/>
    <m/>
    <m/>
    <m/>
    <m/>
    <m/>
    <m/>
    <m/>
    <m/>
    <m/>
    <n v="7"/>
    <n v="1.1666666666666667"/>
    <n v="3"/>
    <n v="2.3333333333333335"/>
    <n v="2.8571428571428571E-3"/>
    <n v="2.8571428571428571E-3"/>
    <s v="Ejecutada"/>
    <s v="Ejecutada"/>
    <s v=" |202003: Evid act. 25. PAI Marzo. Acta Reunion Sociedades Barranquilla-Rio Grande. _x000a_Evid Act. 25. PAI Marzo. Acta reunión SP_ZonasPortuarias_Buenaventura_Tumaco-_x000a_Evid Act. 25. PAI Marzo. Acta Reunión ZPCartagena._x000a_Evid. Act. 25. PAI Marzo. Acta Reunión Pasto  - Laguna de la Cocha._x000a_Evid. Act. 25. PAI Marzo. Reunión con Gremios Puertos._x000a_Evid Act. 25. PAI Marzo. Reunión virtual ZP Santa Marta : Se adjuntan evidencias mesas de trabajo La Cocha, se envían actas de reuniones virtuales Buenaventura/Tumaco, Acta Cartagena, Barranquilla/Zona Rio Magdalena, Presentación zona portuaria Santa Marta, Acta Gremios, 4 de estas mesas de trabajo son en atención al Covid-19,  ; |202002: N/D; |202001: Se realizó reunión se seguimiento a compromisos de la Mesa de Trabajo Sectorial de Buenaventura el 28 de enero de 2020."/>
    <s v="Se realizó reunión se seguimiento a compromisos de la Mesa de Trabajo Sectorial de Buenaventura el 28 de enero de 2020."/>
    <s v="N/D"/>
    <s v="Evid act. 25. PAI Marzo. Acta Reunion Sociedades Barranquilla-Rio Grande. _x000a_Evid Act. 25. PAI Marzo. Acta reunión SP_ZonasPortuarias_Buenaventura_Tumaco-_x000a_Evid Act. 25. PAI Marzo. Acta Reunión ZPCartagena._x000a_Evid. Act. 25. PAI Marzo. Acta Reunión Pasto  - Laguna de la Cocha._x000a_Evid. Act. 25. PAI Marzo. Reunión con Gremios Puertos._x000a_Evid Act. 25. PAI Marzo. Reunión virtual ZP Santa Marta : Se adjuntan evidencias mesas de trabajo La Cocha, se envían actas de reuniones virtuales Buenaventura/Tumaco, Acta Cartagena, Barranquilla/Zona Rio Magdalena, Presentación zona portuaria Santa Marta, Acta Gremios, 4 de estas mesas de trabajo son en atención al Covid-19,  "/>
    <s v="-"/>
    <s v="-"/>
    <s v="-"/>
    <s v="-"/>
    <s v="-"/>
    <s v="-"/>
    <s v="-"/>
    <s v="-"/>
    <s v="-"/>
    <s v="-"/>
  </r>
  <r>
    <n v="68"/>
    <s v="PES_Definir"/>
    <x v="0"/>
    <x v="0"/>
    <s v="SI"/>
    <x v="0"/>
    <x v="0"/>
    <s v="PAI_10"/>
    <x v="0"/>
    <x v="6"/>
    <s v="DP-E_08"/>
    <s v="2. Campañas de Promoción y Capacitación"/>
    <s v="DP-ACT_26"/>
    <s v="Realizar Eventos de Promoción y Prevención"/>
    <s v="DP"/>
    <s v="Delegatura_de_Puertos"/>
    <s v="DP-G_02"/>
    <s v="Dirección_de_Promoción_y_Prevención_de_Puertos"/>
    <s v="DP-D_02"/>
    <s v="Director_de_Promoción_y_Prevención_de_Puertos"/>
    <s v="Misionales"/>
    <s v="Financiera"/>
    <s v="Funcionamiento"/>
    <m/>
    <m/>
    <m/>
    <m/>
    <m/>
    <s v="MIPG-P_00"/>
    <s v="MIPG-D_00"/>
    <n v="0"/>
    <n v="0"/>
    <n v="0"/>
    <n v="0"/>
    <n v="0"/>
    <n v="0"/>
    <n v="6"/>
    <s v="No. Eventos de Promoción"/>
    <s v="POR_DEFINIR"/>
    <d v="2020-03-01T00:00:00"/>
    <d v="2020-10-30T00:00:00"/>
    <n v="3"/>
    <n v="10"/>
    <n v="8.1"/>
    <s v="Marzo"/>
    <x v="4"/>
    <s v="IV_Trim"/>
    <n v="2.8571428571428571E-3"/>
    <s v="Planeado"/>
    <n v="0"/>
    <n v="0"/>
    <n v="1"/>
    <n v="2"/>
    <n v="1"/>
    <n v="0"/>
    <n v="1"/>
    <n v="1"/>
    <n v="3"/>
    <n v="1"/>
    <n v="0"/>
    <n v="0"/>
    <n v="10"/>
    <s v="Ejecutado"/>
    <n v="0"/>
    <n v="0"/>
    <n v="0"/>
    <m/>
    <m/>
    <m/>
    <m/>
    <m/>
    <m/>
    <m/>
    <m/>
    <m/>
    <n v="0"/>
    <n v="0"/>
    <n v="1"/>
    <n v="0"/>
    <n v="0"/>
    <n v="0"/>
    <s v="Por Ejecutar"/>
    <s v="Octubre"/>
    <s v=" |202003: N.A. : Se tenía programado 1 evento, no obstante, no se pudo llevar a cabo el mismo por la declaración de emergencia sanitaria COVID-19, toda vez que se tenía programado para la última semana de marzo.; |202002: No se realizó actividad.; |202001: No se realizaron eventos de Promocion y Prevención en enero. "/>
    <s v="No se realizaron eventos de Promocion y Prevención en enero. "/>
    <s v="No se realizó actividad."/>
    <s v="N.A. : Se tenía programado 1 evento, no obstante, no se pudo llevar a cabo el mismo por la declaración de emergencia sanitaria COVID-19, toda vez que se tenía programado para la última semana de marzo."/>
    <s v="-"/>
    <s v="-"/>
    <s v="-"/>
    <s v="-"/>
    <s v="-"/>
    <s v="-"/>
    <s v="-"/>
    <s v="-"/>
    <s v="-"/>
    <s v="-"/>
  </r>
  <r>
    <n v="69"/>
    <s v="PES_Definir"/>
    <x v="0"/>
    <x v="0"/>
    <s v="SI"/>
    <x v="0"/>
    <x v="0"/>
    <s v="PAI_10"/>
    <x v="0"/>
    <x v="6"/>
    <s v="DP-E_08"/>
    <s v="2. Campañas de Promoción y Capacitación"/>
    <s v="DP-ACT_27"/>
    <s v="Generación de Insumos para Campañas de Promoción y Capacitación."/>
    <s v="DP"/>
    <s v="Delegatura_de_Puertos"/>
    <s v="DP-G_02"/>
    <s v="Dirección_de_Promoción_y_Prevención_de_Puertos"/>
    <s v="DP-D_02"/>
    <s v="Director_de_Promoción_y_Prevención_de_Puertos"/>
    <s v="Misionales"/>
    <s v="Financiera"/>
    <s v="Funcionamiento"/>
    <m/>
    <m/>
    <m/>
    <m/>
    <m/>
    <s v="MIPG-P_00"/>
    <s v="MIPG-D_00"/>
    <n v="0"/>
    <n v="0"/>
    <n v="0"/>
    <n v="0"/>
    <n v="0"/>
    <n v="0"/>
    <n v="1"/>
    <s v="No. Contenidos Realizados / No. Contenidos Programadas"/>
    <s v="POR_DEFINIR"/>
    <d v="2020-01-01T00:00:00"/>
    <d v="2020-03-30T00:00:00"/>
    <n v="1"/>
    <n v="3"/>
    <n v="2.9666666666666668"/>
    <s v="Enero"/>
    <x v="3"/>
    <s v="I_Trim"/>
    <n v="2.8571428571428571E-3"/>
    <s v="Planeado"/>
    <n v="2"/>
    <n v="2"/>
    <n v="1"/>
    <n v="0"/>
    <n v="0"/>
    <n v="0"/>
    <n v="0"/>
    <n v="0"/>
    <n v="0"/>
    <n v="0"/>
    <n v="0"/>
    <n v="0"/>
    <n v="5"/>
    <s v="Ejecutado"/>
    <n v="2"/>
    <n v="2"/>
    <n v="0"/>
    <m/>
    <m/>
    <m/>
    <m/>
    <m/>
    <m/>
    <m/>
    <m/>
    <m/>
    <n v="4"/>
    <n v="0.8"/>
    <n v="5"/>
    <n v="0.8"/>
    <n v="2.2857142857142859E-3"/>
    <n v="2.2857142857142859E-3"/>
    <s v="En Seguimiento"/>
    <s v="Marzo"/>
    <s v=" |202003: N.A. : No se elaboró el material, toda vez que estaba previsto elaborar el material de apoyo frente al curso de educación fluvial que se iba a desarrollar en Magangué, el cual quedó aplazado por la situación del COVID-19.; |202002: Se elaboraron dos presentaciones como apoyo a los operativos de inspección en el modo fluvial y los operativos de socialización en el modo marítimo._x000a_DP-ACT_27 Evid Feb Capacit Modo Fluvial_ CampañaPP_x000a_DP-ACT_27 Evid Feb Presentación operativos divulgación; |202001: Se elaboraron 02 materiales de apoyo a las capacitaciones, consistentes en la Guía para Prestar de forma práctica y segura el servicio público de Transporte fluvial, así como el video ilustrativo .  "/>
    <s v="Se elaboraron 02 materiales de apoyo a las capacitaciones, consistentes en la Guía para Prestar de forma práctica y segura el servicio público de Transporte fluvial, así como el video ilustrativo .  "/>
    <s v="Se elaboraron dos presentaciones como apoyo a los operativos de inspección en el modo fluvial y los operativos de socialización en el modo marítimo._x000a_DP-ACT_27 Evid Feb Capacit Modo Fluvial_ CampañaPP_x000a_DP-ACT_27 Evid Feb Presentación operativos divulgación"/>
    <s v="N.A. : No se elaboró el material, toda vez que estaba previsto elaborar el material de apoyo frente al curso de educación fluvial que se iba a desarrollar en Magangué, el cual quedó aplazado por la situación del COVID-19."/>
    <s v="-"/>
    <s v="-"/>
    <s v="-"/>
    <s v="-"/>
    <s v="-"/>
    <s v="-"/>
    <s v="-"/>
    <s v="-"/>
    <s v="-"/>
    <s v="-"/>
  </r>
  <r>
    <n v="70"/>
    <s v="PES_Definir"/>
    <x v="0"/>
    <x v="0"/>
    <s v="SI"/>
    <x v="0"/>
    <x v="0"/>
    <s v="PAI_10"/>
    <x v="0"/>
    <x v="6"/>
    <s v="DP-E_08"/>
    <s v="2. Campañas de Promoción y Capacitación"/>
    <s v="DP-ACT_28"/>
    <s v="Generar Alcance y Contenidos para la Realización del 1er Congreso del Sector Transporte."/>
    <s v="DP"/>
    <s v="Delegatura_de_Puertos"/>
    <s v="DP-G_02"/>
    <s v="Dirección_de_Promoción_y_Prevención_de_Puertos"/>
    <s v="DP-D_02"/>
    <s v="Director_de_Promoción_y_Prevención_de_Puertos"/>
    <s v="Misionales"/>
    <s v="Financiera"/>
    <s v="Funcionamiento"/>
    <m/>
    <m/>
    <m/>
    <m/>
    <m/>
    <s v="MIPG-P_00"/>
    <s v="MIPG-D_00"/>
    <n v="0"/>
    <n v="0"/>
    <n v="0"/>
    <n v="0"/>
    <n v="0"/>
    <n v="0"/>
    <n v="1"/>
    <s v="# de actividades realizadas / # de actividades programadas"/>
    <s v="POR_DEFINIR"/>
    <d v="2020-02-28T00:00:00"/>
    <d v="2020-04-30T00:00:00"/>
    <n v="2"/>
    <n v="4"/>
    <n v="2.0666666666666669"/>
    <s v="Febrero"/>
    <x v="5"/>
    <s v="II_Trim"/>
    <n v="2.8571428571428571E-3"/>
    <s v="Planeado"/>
    <n v="0"/>
    <n v="0"/>
    <n v="0"/>
    <n v="1"/>
    <n v="0"/>
    <n v="0"/>
    <n v="0"/>
    <n v="0"/>
    <n v="0"/>
    <n v="0"/>
    <n v="0"/>
    <n v="0"/>
    <n v="1"/>
    <s v="Ejecutado"/>
    <n v="0"/>
    <n v="0"/>
    <n v="0"/>
    <m/>
    <m/>
    <m/>
    <m/>
    <m/>
    <m/>
    <m/>
    <m/>
    <m/>
    <n v="0"/>
    <n v="0"/>
    <n v="0"/>
    <n v="1"/>
    <n v="0"/>
    <n v="2.8571428571428571E-3"/>
    <s v="Por Ejecutar"/>
    <s v="Abril"/>
    <s v=" |202003: N/D; |202002: No se realizó actividad en este mes.Esta actividad no esta directamente asignada a la Delegatura de Puertos, para generar contenido se requiere que el área encargada solicite la misma.; |202001: No se realizaron avances en esta actividad. "/>
    <s v="No se realizaron avances en esta actividad. "/>
    <s v="No se realizó actividad en este mes.Esta actividad no esta directamente asignada a la Delegatura de Puertos, para generar contenido se requiere que el área encargada solicite la misma."/>
    <s v="N/D"/>
    <s v="-"/>
    <s v="-"/>
    <s v="-"/>
    <s v="-"/>
    <s v="-"/>
    <s v="-"/>
    <s v="-"/>
    <s v="-"/>
    <s v="-"/>
    <s v="-"/>
  </r>
  <r>
    <n v="71"/>
    <s v="PES_Definir"/>
    <x v="0"/>
    <x v="0"/>
    <s v="SI"/>
    <x v="0"/>
    <x v="0"/>
    <s v="PAI_10"/>
    <x v="0"/>
    <x v="7"/>
    <s v="DP-E_09"/>
    <s v="3. Planes de Prevención"/>
    <s v="DP-ACT_29"/>
    <s v="Realizar visitas de supervisión"/>
    <s v="DP"/>
    <s v="Delegatura_de_Puertos"/>
    <s v="DP-G_02"/>
    <s v="Dirección_de_Promoción_y_Prevención_de_Puertos"/>
    <s v="DP-D_02"/>
    <s v="Director_de_Promoción_y_Prevención_de_Puertos"/>
    <s v="Misionales"/>
    <s v="Financiera"/>
    <s v="Funcionamiento"/>
    <m/>
    <m/>
    <m/>
    <m/>
    <m/>
    <s v="MIPG-P_00"/>
    <s v="MIPG-D_00"/>
    <n v="0"/>
    <n v="0"/>
    <n v="0"/>
    <n v="0"/>
    <n v="0"/>
    <n v="0"/>
    <n v="210"/>
    <s v="No. De Supervisados con acciones de vigilancia, inspección y/o control / No. de supervisados Programados"/>
    <s v="POR_DEFINIR"/>
    <d v="2020-01-01T00:00:00"/>
    <d v="2020-12-31T00:00:00"/>
    <n v="1"/>
    <n v="12"/>
    <n v="12.166666666666666"/>
    <s v="Enero"/>
    <x v="0"/>
    <s v="IV_Trim"/>
    <n v="2.8571428571428571E-3"/>
    <s v="Planeado"/>
    <n v="2"/>
    <n v="0"/>
    <n v="7"/>
    <n v="3"/>
    <n v="4"/>
    <n v="3"/>
    <n v="3"/>
    <n v="6"/>
    <n v="4"/>
    <n v="7"/>
    <n v="6"/>
    <n v="5"/>
    <n v="50"/>
    <s v="Ejecutado"/>
    <n v="0"/>
    <n v="0"/>
    <n v="1"/>
    <m/>
    <m/>
    <m/>
    <m/>
    <m/>
    <m/>
    <m/>
    <m/>
    <m/>
    <n v="1"/>
    <n v="0.02"/>
    <n v="9"/>
    <n v="0.1111111111111111"/>
    <n v="5.7142857142857142E-5"/>
    <n v="3.1746031746031746E-4"/>
    <s v="En Tramite"/>
    <s v="Diciembre"/>
    <s v=" |202003: Evid Act. 24, 29 y 30. PAI Marzo. Proyeccion visitas marzo 2020 : Se realizó una visita de supervision. ; |202002: No se realizó actividad.; |202001: En el mes de enero no se realizaron visitas de supervisión. "/>
    <s v="En el mes de enero no se realizaron visitas de supervisión. "/>
    <s v="No se realizó actividad."/>
    <s v="Evid Act. 24, 29 y 30. PAI Marzo. Proyeccion visitas marzo 2020 : Se realizó una visita de supervision. "/>
    <s v="-"/>
    <s v="-"/>
    <s v="-"/>
    <s v="-"/>
    <s v="-"/>
    <s v="-"/>
    <s v="-"/>
    <s v="-"/>
    <s v="-"/>
    <s v="Se reporto la necesidad de actualización frente a los actividades proyetadas para el periodo, ya que no estaban ajustadas a pertinencia."/>
  </r>
  <r>
    <n v="72"/>
    <s v="PES_Definir"/>
    <x v="0"/>
    <x v="0"/>
    <s v="SI"/>
    <x v="0"/>
    <x v="0"/>
    <s v="PAI_10"/>
    <x v="0"/>
    <x v="7"/>
    <s v="DP-E_09"/>
    <s v="3. Planes de Prevención"/>
    <s v="DP-ACT_30"/>
    <s v="Realizar visitas de supervisión Extraordinaria"/>
    <s v="DP"/>
    <s v="Delegatura_de_Puertos"/>
    <s v="DP-G_02"/>
    <s v="Dirección_de_Promoción_y_Prevención_de_Puertos"/>
    <s v="DP-D_02"/>
    <s v="Director_de_Promoción_y_Prevención_de_Puertos"/>
    <s v="Misionales"/>
    <s v="Financiera"/>
    <s v="Funcionamiento"/>
    <m/>
    <m/>
    <m/>
    <m/>
    <m/>
    <s v="MIPG-P_00"/>
    <s v="MIPG-D_00"/>
    <n v="0"/>
    <n v="0"/>
    <n v="0"/>
    <n v="0"/>
    <n v="0"/>
    <n v="0"/>
    <n v="1"/>
    <s v="No. De Supervisados con acciones de vigilancia, inspección y/o control"/>
    <s v="Mensual"/>
    <d v="2020-01-01T00:00:00"/>
    <d v="2020-12-31T00:00:00"/>
    <n v="1"/>
    <n v="12"/>
    <n v="12.166666666666666"/>
    <s v="Enero"/>
    <x v="0"/>
    <s v="IV_Trim"/>
    <n v="2.8571428571428571E-3"/>
    <s v="Planeado"/>
    <n v="3"/>
    <n v="9"/>
    <n v="6"/>
    <n v="0"/>
    <n v="0"/>
    <n v="0"/>
    <n v="0"/>
    <n v="0"/>
    <n v="0"/>
    <n v="0"/>
    <n v="0"/>
    <n v="0"/>
    <n v="18"/>
    <s v="Ejecutado"/>
    <n v="3"/>
    <n v="9"/>
    <n v="6"/>
    <m/>
    <m/>
    <m/>
    <m/>
    <m/>
    <m/>
    <m/>
    <m/>
    <m/>
    <n v="18"/>
    <n v="1"/>
    <n v="18"/>
    <n v="1"/>
    <n v="2.8571428571428571E-3"/>
    <n v="2.8571428571428571E-3"/>
    <s v="Ejecutada"/>
    <s v="Ejecutada"/>
    <s v=" |202003: Evid Act. 24, 29 y 30. PAI Marzo. Proyeccion visitas marzo 2020 : Se realizaron seis visitas de supervision. ; |202002: Se realizaron 9 visitas de inspección Extras en Instalaciones Portuarias._x000a_DP-ACT_30 Evid Feb Visitas Supervis Extraordin; |202001: Se realizaron 3 visitas de inspección extraordinarias a  Instalaciones Portuarias. "/>
    <s v="Se realizaron 3 visitas de inspección extraordinarias a  Instalaciones Portuarias. "/>
    <s v="Se realizaron 9 visitas de inspección Extras en Instalaciones Portuarias._x000a_DP-ACT_30 Evid Feb Visitas Supervis Extraordin"/>
    <s v="Evid Act. 24, 29 y 30. PAI Marzo. Proyeccion visitas marzo 2020 : Se realizaron seis visitas de supervision. "/>
    <s v="-"/>
    <s v="-"/>
    <s v="-"/>
    <s v="-"/>
    <s v="-"/>
    <s v="-"/>
    <s v="-"/>
    <s v="-"/>
    <s v="-"/>
    <s v="-"/>
  </r>
  <r>
    <n v="73"/>
    <s v="PES_Definir"/>
    <x v="0"/>
    <x v="0"/>
    <s v="SI"/>
    <x v="0"/>
    <x v="0"/>
    <s v="PAI_10"/>
    <x v="0"/>
    <x v="8"/>
    <s v="DP-E_10"/>
    <s v="4. Actualización Registro de vigilados"/>
    <s v="DP-ACT_31"/>
    <s v="Reporte de Registros de Vigilados Modificados y/o Actualizados en el sistema VIGIA"/>
    <s v="DP"/>
    <s v="Delegatura_de_Puertos"/>
    <s v="DP-G_02"/>
    <s v="Dirección_de_Promoción_y_Prevención_de_Puertos"/>
    <s v="DP-D_02"/>
    <s v="Director_de_Promoción_y_Prevención_de_Puertos"/>
    <s v="Misionales"/>
    <s v="Financiera"/>
    <s v="Funcionamiento"/>
    <m/>
    <m/>
    <m/>
    <m/>
    <m/>
    <s v="MIPG-P_00"/>
    <s v="MIPG-D_00"/>
    <n v="0"/>
    <n v="0"/>
    <n v="0"/>
    <n v="0"/>
    <n v="0"/>
    <n v="0"/>
    <n v="6"/>
    <s v="Reporte bimestral de supervisados Actualizados"/>
    <s v="POR_DEFINIR"/>
    <d v="2020-02-01T00:00:00"/>
    <d v="2020-12-31T00:00:00"/>
    <n v="2"/>
    <n v="12"/>
    <n v="11.133333333333333"/>
    <s v="Febrero"/>
    <x v="0"/>
    <s v="IV_Trim"/>
    <n v="2.8571428571428571E-3"/>
    <s v="Planeado"/>
    <n v="0"/>
    <n v="1"/>
    <n v="0"/>
    <n v="1"/>
    <n v="0"/>
    <n v="1"/>
    <n v="0"/>
    <n v="1"/>
    <n v="0"/>
    <n v="1"/>
    <n v="0"/>
    <n v="1"/>
    <n v="6"/>
    <s v="Ejecutado"/>
    <n v="0"/>
    <n v="1"/>
    <n v="0"/>
    <m/>
    <m/>
    <m/>
    <m/>
    <m/>
    <m/>
    <m/>
    <m/>
    <m/>
    <n v="1"/>
    <n v="0.16666666666666666"/>
    <n v="1"/>
    <n v="1"/>
    <n v="4.7619047619047619E-4"/>
    <n v="2.8571428571428571E-3"/>
    <s v="En Tramite"/>
    <s v="Diciembre"/>
    <s v=" |202003: N.A. : Durante el mes de marzo no se presenta reporte, toda vez que para el mismo se estableció reporte bimensual.  ; |202002: Se realizó el informe bimensual solicitado y se informó mediante memorando No. 20206300020173 del 27/02/2020 a las areas correspondientes de acuerdo a las instrucciones (TIC`S y Secretaria General), los dos documentos se adjuntan. _x000a_DP-ACT_31 Evid Feb 1er reporte bimens actualiz BD vig; |202001: No se registran avances en el mes de Enero, toda vez que el entregable es un informe bimensual, el entregable es para febrero. "/>
    <s v="No se registran avances en el mes de Enero, toda vez que el entregable es un informe bimensual, el entregable es para febrero. "/>
    <s v="Se realizó el informe bimensual solicitado y se informó mediante memorando No. 20206300020173 del 27/02/2020 a las areas correspondientes de acuerdo a las instrucciones (TIC`S y Secretaria General), los dos documentos se adjuntan. _x000a_DP-ACT_31 Evid Feb 1er reporte bimens actualiz BD vig"/>
    <s v="N.A. : Durante el mes de marzo no se presenta reporte, toda vez que para el mismo se estableció reporte bimensual.  "/>
    <s v="-"/>
    <s v="-"/>
    <s v="-"/>
    <s v="-"/>
    <s v="-"/>
    <s v="-"/>
    <s v="-"/>
    <s v="-"/>
    <s v="-"/>
    <s v="-"/>
  </r>
  <r>
    <n v="74"/>
    <s v="PES_Definir"/>
    <x v="0"/>
    <x v="0"/>
    <s v="SI"/>
    <x v="0"/>
    <x v="0"/>
    <s v="PAI_10"/>
    <x v="0"/>
    <x v="8"/>
    <s v="DP-E_10"/>
    <s v="4. Actualización Registro de vigilados"/>
    <s v="DP-ACT_32"/>
    <s v="Desarrollar registros administrativos obligatorios - Portuarios"/>
    <s v="DP"/>
    <s v="Delegatura_de_Puertos"/>
    <s v="DP-G_02"/>
    <s v="Dirección_de_Promoción_y_Prevención_de_Puertos"/>
    <s v="DP-D_02"/>
    <s v="Director_de_Promoción_y_Prevención_de_Puertos"/>
    <s v="Misionales"/>
    <s v="Financiera"/>
    <s v="Funcionamiento"/>
    <m/>
    <m/>
    <m/>
    <m/>
    <m/>
    <s v="MIPG-P_00"/>
    <s v="MIPG-D_00"/>
    <n v="0"/>
    <n v="0"/>
    <n v="0"/>
    <n v="0"/>
    <n v="0"/>
    <n v="0"/>
    <s v="25%  Estructuración y campañas de socialización y sensibilización"/>
    <s v="#Documentos rectores elaborados / # Documentos planeados"/>
    <s v="Mensual"/>
    <d v="2020-01-01T00:00:00"/>
    <d v="2020-12-31T00:00:00"/>
    <n v="1"/>
    <n v="12"/>
    <n v="12.166666666666666"/>
    <s v="Enero"/>
    <x v="0"/>
    <s v="IV_Trim"/>
    <n v="2.8571428571428571E-3"/>
    <s v="Planeado"/>
    <n v="10"/>
    <n v="15"/>
    <n v="6"/>
    <n v="0"/>
    <n v="0"/>
    <n v="0"/>
    <n v="0"/>
    <n v="0"/>
    <n v="0"/>
    <n v="0"/>
    <n v="0"/>
    <n v="0"/>
    <n v="31"/>
    <s v="Ejecutado"/>
    <n v="10"/>
    <n v="15"/>
    <n v="6"/>
    <m/>
    <m/>
    <m/>
    <m/>
    <m/>
    <m/>
    <m/>
    <m/>
    <m/>
    <n v="31"/>
    <n v="1"/>
    <n v="31"/>
    <n v="1"/>
    <n v="2.8571428571428571E-3"/>
    <n v="2.8571428571428571E-3"/>
    <s v="Ejecutada"/>
    <s v="Ejecutada"/>
    <s v=" |202003: Evid Act. 32. PAI Marzo Registro aprobaciones Operador Portuario : 6 aprobaciones de registro de Operador Portuario.  (Este reporte es por demanda), se puede evidenciar en Inteligencia de Negocios.  (se adjunta documento con memorandos y fecha de aprobación); |202002: 15 aprobaciones de registro de Operador Portuario.  (Este reporte es por demanda), se puede evidenciar en Inteligencia de Negocios. ; |202001: 10 aprobaciones de registro de Operador Portuario.  (Este reporte es por demanda), se puede evidenciar en el Inteligencia de Negocios. "/>
    <s v="10 aprobaciones de registro de Operador Portuario.  (Este reporte es por demanda), se puede evidenciar en el Inteligencia de Negocios. "/>
    <s v="15 aprobaciones de registro de Operador Portuario.  (Este reporte es por demanda), se puede evidenciar en Inteligencia de Negocios. "/>
    <s v="Evid Act. 32. PAI Marzo Registro aprobaciones Operador Portuario : 6 aprobaciones de registro de Operador Portuario.  (Este reporte es por demanda), se puede evidenciar en Inteligencia de Negocios.  (se adjunta documento con memorandos y fecha de aprobación)"/>
    <s v="-"/>
    <s v="-"/>
    <s v="-"/>
    <s v="-"/>
    <s v="-"/>
    <s v="-"/>
    <s v="-"/>
    <s v="-"/>
    <s v="-"/>
    <s v="-"/>
  </r>
  <r>
    <n v="75"/>
    <s v="PES_Definir"/>
    <x v="0"/>
    <x v="0"/>
    <s v="SI"/>
    <x v="0"/>
    <x v="0"/>
    <s v="PAI_10"/>
    <x v="0"/>
    <x v="9"/>
    <s v="DP-E_11"/>
    <s v="5. Vigilancia Subjetiva"/>
    <s v="DP-ACT_33"/>
    <s v="Elaborar Informe Subjetivo"/>
    <s v="DP"/>
    <s v="Delegatura_de_Puertos"/>
    <s v="DP-G_02"/>
    <s v="Dirección_de_Promoción_y_Prevención_de_Puertos"/>
    <s v="DP-D_02"/>
    <s v="Director_de_Promoción_y_Prevención_de_Puertos"/>
    <s v="Misionales"/>
    <s v="Financiera"/>
    <s v="Funcionamiento"/>
    <m/>
    <m/>
    <m/>
    <m/>
    <m/>
    <s v="MIPG-P_00"/>
    <s v="MIPG-D_00"/>
    <n v="0"/>
    <n v="0"/>
    <n v="0"/>
    <n v="0"/>
    <n v="0"/>
    <n v="0"/>
    <s v="25%  Estructuración y campañas de socialización y sensibilización"/>
    <s v="#Documentos rectores elaborados / # Documentos planeados"/>
    <s v="POR_DEFINIR"/>
    <d v="2020-01-01T00:00:00"/>
    <d v="2020-12-31T00:00:00"/>
    <n v="1"/>
    <n v="12"/>
    <n v="12.166666666666666"/>
    <s v="Enero"/>
    <x v="0"/>
    <s v="IV_Trim"/>
    <n v="2.8571428571428571E-3"/>
    <s v="Planeado"/>
    <n v="1"/>
    <n v="1"/>
    <n v="1"/>
    <n v="1"/>
    <n v="1"/>
    <n v="1"/>
    <n v="1"/>
    <n v="1"/>
    <n v="1"/>
    <n v="1"/>
    <n v="1"/>
    <n v="1"/>
    <n v="12"/>
    <s v="Ejecutado"/>
    <n v="0"/>
    <n v="0"/>
    <n v="0"/>
    <m/>
    <m/>
    <m/>
    <m/>
    <m/>
    <m/>
    <m/>
    <m/>
    <m/>
    <n v="0"/>
    <n v="0"/>
    <n v="3"/>
    <n v="0"/>
    <n v="0"/>
    <n v="0"/>
    <s v="Por Ejecutar"/>
    <s v="Diciembre"/>
    <s v=" |202003: N.A. : En el mes de Marzo no hay avances, el formato para entregar está en revisión por parte de los delegados. ; |202002: En el mes de Febrero no hay avances, el formato para entregar está en revisión por parte de los delegados.; |202001: En el mes de enero no hay avances, el formato para entregar está en revisión por parte de los Delegados. "/>
    <s v="En el mes de enero no hay avances, el formato para entregar está en revisión por parte de los Delegados. "/>
    <s v="En el mes de Febrero no hay avances, el formato para entregar está en revisión por parte de los delegados."/>
    <s v="N.A. : En el mes de Marzo no hay avances, el formato para entregar está en revisión por parte de los delegados. "/>
    <s v="-"/>
    <s v="-"/>
    <s v="-"/>
    <s v="-"/>
    <s v="-"/>
    <s v="-"/>
    <s v="-"/>
    <s v="-"/>
    <s v="-"/>
    <s v="-"/>
  </r>
  <r>
    <n v="76"/>
    <s v="PES_Definir"/>
    <x v="0"/>
    <x v="0"/>
    <s v="SI"/>
    <x v="0"/>
    <x v="0"/>
    <s v="PAI_10"/>
    <x v="0"/>
    <x v="10"/>
    <s v="DP-E_12"/>
    <s v="6. Fusiones, Escisiones y Transformaciones"/>
    <s v="DP-ACT_34"/>
    <s v="Pronunciarse de fondo sobre las solicitudes de fusiones, escisiones y transformaciones."/>
    <s v="DP"/>
    <s v="Delegatura_de_Puertos"/>
    <s v="DP-G_02"/>
    <s v="Dirección_de_Promoción_y_Prevención_de_Puertos"/>
    <s v="DP-D_02"/>
    <s v="Director_de_Promoción_y_Prevención_de_Puertos"/>
    <s v="Misionales"/>
    <s v="Financiera"/>
    <s v="Funcionamiento"/>
    <m/>
    <m/>
    <m/>
    <m/>
    <m/>
    <s v="MIPG-P_00"/>
    <s v="MIPG-D_00"/>
    <n v="0"/>
    <n v="0"/>
    <n v="0"/>
    <n v="0"/>
    <n v="0"/>
    <n v="0"/>
    <s v="25%  Estructuración y campañas de socialización y sensibilización"/>
    <s v="#Documentos rectores elaborados / # Documentos plane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vid Act. 34. PAI Marzo. Radicado 20206300134111 sol inf para fusion x absorcion. : Mediante radicado No. 20205320064992 del 23 de enero de 2020, presentaron solicitud para autorización de Fusión por Absorción entre las sociedades  BUREAU VERITAS COLOMBIA LTDA NIT 800.184.195-9 (Absorbente)  y  TECNICONTROL SAS  NIT 860.035.996-1 (Absorbida), realizamos revisión previa jurídica, financiera y contable, para lo cual solicitamos información adicional mediante radicado No. 20206300134111 del 03/03/2020, a la cual el vigilado no ha emitido respuesta, por lo cual el trámite no se ha podido finalizar. ; |202002: No se realizó actividad; |202001: No se recibieron ni tramitaron solicitudes de fusiones, escisiones y transformaciones. "/>
    <s v="No se recibieron ni tramitaron solicitudes de fusiones, escisiones y transformaciones. "/>
    <s v="No se realizó actividad"/>
    <s v="Evid Act. 34. PAI Marzo. Radicado 20206300134111 sol inf para fusion x absorcion. : Mediante radicado No. 20205320064992 del 23 de enero de 2020, presentaron solicitud para autorización de Fusión por Absorción entre las sociedades  BUREAU VERITAS COLOMBIA LTDA NIT 800.184.195-9 (Absorbente)  y  TECNICONTROL SAS  NIT 860.035.996-1 (Absorbida), realizamos revisión previa jurídica, financiera y contable, para lo cual solicitamos información adicional mediante radicado No. 20206300134111 del 03/03/2020, a la cual el vigilado no ha emitido respuesta, por lo cual el trámite no se ha podido finalizar. "/>
    <s v="-"/>
    <s v="-"/>
    <s v="-"/>
    <s v="-"/>
    <s v="-"/>
    <s v="-"/>
    <s v="-"/>
    <s v="-"/>
    <s v="-"/>
    <s v="-"/>
  </r>
  <r>
    <n v="77"/>
    <s v="PES_Definir"/>
    <x v="0"/>
    <x v="0"/>
    <s v="SI"/>
    <x v="0"/>
    <x v="0"/>
    <s v="PAI_10"/>
    <x v="0"/>
    <x v="11"/>
    <s v="DP-E_13"/>
    <s v="7. Vigilancia Previa"/>
    <s v="DP-ACT_35"/>
    <s v="Disminución Capital"/>
    <s v="DP"/>
    <s v="Delegatura_de_Puertos"/>
    <s v="DP-G_02"/>
    <s v="Dirección_de_Promoción_y_Prevención_de_Puertos"/>
    <s v="DP-D_02"/>
    <s v="Director_de_Promoción_y_Prevención_de_Puertos"/>
    <s v="Misionales"/>
    <s v="Financiera"/>
    <s v="Funcionamiento"/>
    <m/>
    <m/>
    <m/>
    <m/>
    <m/>
    <s v="MIPG-P_00"/>
    <s v="MIPG-D_00"/>
    <n v="0"/>
    <n v="0"/>
    <n v="0"/>
    <n v="0"/>
    <n v="0"/>
    <n v="0"/>
    <s v="25%  Estructuración y campañas de socialización y sensibilización"/>
    <s v="#Documentos rectores elaborados / # Documentos plane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 No se realizo actividad en este mes.; |202002: No se realizó actividad; |202001: En el mes de enero no se recibieron solicitudes de Disminución de Capital. "/>
    <s v="En el mes de enero no se recibieron solicitudes de Disminución de Capital. "/>
    <s v="No se realizó actividad"/>
    <s v="N.A. : No se realizo actividad en este mes."/>
    <s v="-"/>
    <s v="-"/>
    <s v="-"/>
    <s v="-"/>
    <s v="-"/>
    <s v="-"/>
    <s v="-"/>
    <s v="-"/>
    <s v="-"/>
    <s v="-"/>
  </r>
  <r>
    <n v="78"/>
    <s v="PES_Definir"/>
    <x v="0"/>
    <x v="0"/>
    <s v="SI"/>
    <x v="0"/>
    <x v="0"/>
    <s v="PAI_10"/>
    <x v="0"/>
    <x v="11"/>
    <s v="DP-E_13"/>
    <s v="7. Vigilancia Previa"/>
    <s v="DP-ACT_36"/>
    <s v="Cálculos Actuariales"/>
    <s v="DP"/>
    <s v="Delegatura_de_Puertos"/>
    <s v="DP-G_02"/>
    <s v="Dirección_de_Promoción_y_Prevención_de_Puertos"/>
    <s v="DP-D_02"/>
    <s v="Director_de_Promoción_y_Prevención_de_Puertos"/>
    <s v="Misionales"/>
    <s v="Financiera"/>
    <s v="Funcionamiento"/>
    <m/>
    <m/>
    <m/>
    <m/>
    <m/>
    <s v="MIPG-P_00"/>
    <s v="MIPG-D_00"/>
    <n v="0"/>
    <n v="0"/>
    <n v="0"/>
    <n v="0"/>
    <n v="0"/>
    <n v="0"/>
    <s v="25%  Estructuración y campañas de socialización y sensibilización"/>
    <s v="#Documentos rectores elaborados / # Documentos plane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 No se realizo actividad en este mes.; |202002: No se emitieron conceptos al respecto. ; |202001: En el mes de enero no se recibieron documentos solicitando revision de calculos actuariales. "/>
    <s v="En el mes de enero no se recibieron documentos solicitando revision de calculos actuariales. "/>
    <s v="No se emitieron conceptos al respecto. "/>
    <s v="N.A. : No se realizo actividad en este mes."/>
    <s v="-"/>
    <s v="-"/>
    <s v="-"/>
    <s v="-"/>
    <s v="-"/>
    <s v="-"/>
    <s v="-"/>
    <s v="-"/>
    <s v="-"/>
    <s v="-"/>
  </r>
  <r>
    <n v="79"/>
    <s v="PES_Definir"/>
    <x v="0"/>
    <x v="0"/>
    <s v="SI"/>
    <x v="0"/>
    <x v="0"/>
    <s v="PAI_10"/>
    <x v="0"/>
    <x v="11"/>
    <s v="DP-E_13"/>
    <s v="7. Vigilancia Previa"/>
    <s v="DP-ACT_37"/>
    <s v="Reglamentación de Condiciones Técnicas de Operación - RCTO"/>
    <s v="DP"/>
    <s v="Delegatura_de_Puertos"/>
    <s v="DP-G_02"/>
    <s v="Dirección_de_Promoción_y_Prevención_de_Puertos"/>
    <s v="DP-D_02"/>
    <s v="Director_de_Promoción_y_Prevención_de_Puertos"/>
    <s v="Misionales"/>
    <s v="Financiera"/>
    <s v="Funcionamiento"/>
    <m/>
    <m/>
    <m/>
    <m/>
    <m/>
    <s v="MIPG-P_00"/>
    <s v="MIPG-D_00"/>
    <n v="0"/>
    <n v="0"/>
    <n v="0"/>
    <n v="0"/>
    <n v="0"/>
    <n v="0"/>
    <s v="25%  Estructuración y campañas de socialización y sensibilización"/>
    <s v="#Documentos rectores elaborados / # Documentos planeados"/>
    <s v="Mensual"/>
    <d v="2020-01-01T00:00:00"/>
    <d v="2020-12-31T00:00:00"/>
    <n v="1"/>
    <n v="12"/>
    <n v="12.166666666666666"/>
    <s v="Enero"/>
    <x v="0"/>
    <s v="IV_Trim"/>
    <n v="2.8571428571428571E-3"/>
    <s v="Planeado"/>
    <n v="0"/>
    <n v="2"/>
    <n v="0"/>
    <n v="0"/>
    <n v="0"/>
    <n v="0"/>
    <n v="0"/>
    <n v="0"/>
    <n v="0"/>
    <n v="0"/>
    <n v="0"/>
    <n v="0"/>
    <n v="2"/>
    <s v="Ejecutado"/>
    <n v="0"/>
    <n v="2"/>
    <n v="0"/>
    <m/>
    <m/>
    <m/>
    <m/>
    <m/>
    <m/>
    <m/>
    <m/>
    <m/>
    <n v="2"/>
    <n v="1"/>
    <n v="2"/>
    <n v="1"/>
    <n v="2.8571428571428571E-3"/>
    <n v="2.8571428571428571E-3"/>
    <s v="Ejecutada"/>
    <s v="Ejecutada"/>
    <s v=" |202003: N.A. : Se recibió solicitud de concepto de RCTO de la SPR Barranquilla la cual se encuentra en revision. ; |202002: Se emitieron 2 conceptos favorables de RCTO. _x000a_DP-ACT_37 Evdi Feb Conc Favorable RCTO SP Mardique_x000a_DP-ACT_37 Evid Feb Conc Favorable RCTO Refineria Cartagena SAS; |202001: En el mes de enero no se emitieron conceptos favorables sobre Reglamentos de Condiciones Tecnicas de Operación. "/>
    <s v="En el mes de enero no se emitieron conceptos favorables sobre Reglamentos de Condiciones Tecnicas de Operación. "/>
    <s v="Se emitieron 2 conceptos favorables de RCTO. _x000a_DP-ACT_37 Evdi Feb Conc Favorable RCTO SP Mardique_x000a_DP-ACT_37 Evid Feb Conc Favorable RCTO Refineria Cartagena SAS"/>
    <s v="N.A. : Se recibió solicitud de concepto de RCTO de la SPR Barranquilla la cual se encuentra en revision. "/>
    <s v="-"/>
    <s v="-"/>
    <s v="-"/>
    <s v="-"/>
    <s v="-"/>
    <s v="-"/>
    <s v="-"/>
    <s v="-"/>
    <s v="-"/>
    <s v="-"/>
  </r>
  <r>
    <n v="80"/>
    <s v="PES_Definir"/>
    <x v="0"/>
    <x v="0"/>
    <s v="SI"/>
    <x v="0"/>
    <x v="0"/>
    <s v="PAI_10"/>
    <x v="0"/>
    <x v="4"/>
    <s v="DP-E_14"/>
    <s v="A. Peticiones, Quejas, Reclamos y Solicitudes."/>
    <s v="DP-ACT_38"/>
    <s v="A. Peticiones, Quejas, Reclamos y Solicitudes."/>
    <s v="DP"/>
    <s v="Delegatura_de_Puertos"/>
    <s v="DP-G_03"/>
    <s v="Dirección_de_Investigaciones_de_Puertos"/>
    <s v="DP-D_03"/>
    <s v="Director_de_Investigaciones_de_Puertos"/>
    <s v="Misionales"/>
    <s v="Financiera"/>
    <s v="Funcionamiento"/>
    <m/>
    <m/>
    <m/>
    <m/>
    <m/>
    <s v="MIPG-P_00"/>
    <s v="MIPG-D_00"/>
    <n v="0"/>
    <n v="0"/>
    <n v="0"/>
    <n v="0"/>
    <n v="0"/>
    <n v="0"/>
    <n v="1"/>
    <s v="No. de Solicitudes Gestionadas / No. de Solicitudes Ingresadas "/>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vid Act. 38. PAI Marzo. PQR's en Investigaciones : La Direccion de Promoción y Prevención no remitió PQR's a la Direccion de Investigaciones que fueran susceptibles de proceso administrativo. ; |202002: Se resolvieron 4 PQRS por el modulo del VIGIA sin radicado; |202001: En el mes de enero no se recibieron PQR's para investigación. "/>
    <s v="En el mes de enero no se recibieron PQR's para investigación. "/>
    <s v="Se resolvieron 4 PQRS por el modulo del VIGIA sin radicado"/>
    <s v="Evid Act. 38. PAI Marzo. PQR's en Investigaciones : La Direccion de Promoción y Prevención no remitió PQR's a la Direccion de Investigaciones que fueran susceptibles de proceso administrativo. "/>
    <s v="-"/>
    <s v="-"/>
    <s v="-"/>
    <s v="-"/>
    <s v="-"/>
    <s v="-"/>
    <s v="-"/>
    <s v="-"/>
    <s v="-"/>
    <s v="-"/>
  </r>
  <r>
    <n v="81"/>
    <s v="PES_Definir"/>
    <x v="0"/>
    <x v="0"/>
    <s v="SI"/>
    <x v="0"/>
    <x v="0"/>
    <s v="PAI_10"/>
    <x v="0"/>
    <x v="12"/>
    <s v="DP-E_15"/>
    <s v="B. Resolver Análisis y/o Estudio de Averiguaciones Preliminares"/>
    <s v="DP-ACT_39"/>
    <s v="B. Averiguación Preliminar"/>
    <s v="DP"/>
    <s v="Delegatura_de_Puertos"/>
    <s v="DP-G_03"/>
    <s v="Dirección_de_Investigaciones_de_Puertos"/>
    <s v="DP-D_03"/>
    <s v="Director_de_Investigaciones_de_Puertos"/>
    <s v="Misionales"/>
    <s v="Financiera"/>
    <s v="Funcionamiento"/>
    <m/>
    <m/>
    <m/>
    <m/>
    <m/>
    <s v="MIPG-P_00"/>
    <s v="MIPG-D_00"/>
    <n v="0"/>
    <n v="0"/>
    <n v="0"/>
    <n v="0"/>
    <n v="0"/>
    <n v="0"/>
    <n v="1"/>
    <s v="No. De Solicitudes Gestionadas / No. de Solicitudes Ingresadas"/>
    <s v="Mensual"/>
    <d v="2020-01-01T00:00:00"/>
    <d v="2020-12-31T00:00:00"/>
    <n v="1"/>
    <n v="12"/>
    <n v="12.166666666666666"/>
    <s v="Enero"/>
    <x v="0"/>
    <s v="IV_Trim"/>
    <n v="2.8571428571428571E-3"/>
    <s v="Planeado"/>
    <n v="395"/>
    <n v="0"/>
    <n v="0"/>
    <n v="0"/>
    <n v="0"/>
    <n v="0"/>
    <n v="0"/>
    <n v="0"/>
    <n v="0"/>
    <n v="0"/>
    <n v="0"/>
    <n v="0"/>
    <n v="395"/>
    <s v="Ejecutado"/>
    <n v="26"/>
    <n v="33"/>
    <n v="9"/>
    <m/>
    <m/>
    <m/>
    <m/>
    <m/>
    <m/>
    <m/>
    <m/>
    <m/>
    <n v="68"/>
    <n v="0.17215189873417722"/>
    <n v="395"/>
    <n v="0.17215189873417722"/>
    <n v="4.9186256781193487E-4"/>
    <n v="4.9186256781193487E-4"/>
    <s v="En Tramite"/>
    <s v="Diciembre"/>
    <s v=" |202003: Evid Activ. 39 a 45. PAI Marzo. Gestión Direccion de Investigaciones. : No se elaboraron averiguaciones preliminares.; |202002: No se emitieron actuaciones admiistrativas. ; |202001: No se efectuaron averiguaciones preliminares. "/>
    <s v="No se efectuaron averiguaciones preliminares. "/>
    <s v="No se emitieron actuaciones admiistrativas. "/>
    <s v="Evid Activ. 39 a 45. PAI Marzo. Gestión Direccion de Investigaciones. : No se elaboraron averiguaciones preliminares."/>
    <s v="-"/>
    <s v="-"/>
    <s v="-"/>
    <s v="-"/>
    <s v="-"/>
    <s v="-"/>
    <s v="-"/>
    <s v="-"/>
    <s v="-"/>
    <s v="-"/>
  </r>
  <r>
    <n v="82"/>
    <s v="PES_Definir"/>
    <x v="0"/>
    <x v="0"/>
    <s v="SI"/>
    <x v="0"/>
    <x v="0"/>
    <s v="PAI_10"/>
    <x v="0"/>
    <x v="1"/>
    <s v="DP-E_16"/>
    <s v="C. Resolver Actuaciones Administrativas dentro del Término - Decreto 2409"/>
    <s v="DP-ACT_40"/>
    <s v="1. INVESTIGACIÓN"/>
    <s v="DP"/>
    <s v="Delegatura_de_Puertos"/>
    <s v="DP-G_03"/>
    <s v="Dirección_de_Investigaciones_de_Puertos"/>
    <s v="DP-D_03"/>
    <s v="Director_de_Investigaciones_de_Puertos"/>
    <s v="Misionales"/>
    <s v="Financiera"/>
    <s v="Funcionamiento"/>
    <m/>
    <m/>
    <m/>
    <m/>
    <m/>
    <s v="MIPG-P_00"/>
    <s v="MIPG-D_00"/>
    <n v="0"/>
    <n v="0"/>
    <n v="0"/>
    <n v="0"/>
    <n v="0"/>
    <n v="0"/>
    <n v="1"/>
    <s v=" No. de Investigaciones realizadas / No. de aperturas de Investigaciones pendientes"/>
    <s v="Mensual"/>
    <d v="2020-01-01T00:00:00"/>
    <d v="2020-12-31T00:00:00"/>
    <n v="1"/>
    <n v="12"/>
    <n v="12.166666666666666"/>
    <s v="Enero"/>
    <x v="0"/>
    <s v="IV_Trim"/>
    <n v="2.8571428571428571E-3"/>
    <s v="Planeado"/>
    <n v="125"/>
    <n v="12"/>
    <n v="9"/>
    <n v="0"/>
    <n v="0"/>
    <n v="0"/>
    <n v="0"/>
    <n v="0"/>
    <n v="0"/>
    <n v="0"/>
    <n v="0"/>
    <n v="0"/>
    <n v="146"/>
    <s v="Ejecutado"/>
    <n v="0"/>
    <n v="0"/>
    <n v="0"/>
    <m/>
    <m/>
    <m/>
    <m/>
    <m/>
    <m/>
    <m/>
    <m/>
    <m/>
    <n v="0"/>
    <n v="0"/>
    <n v="146"/>
    <n v="0"/>
    <n v="0"/>
    <n v="0"/>
    <s v="Por Ejecutar"/>
    <s v="Diciembre"/>
    <s v=" |202003: Evid Activ. 39 a 45. PAI Marzo. Gestión Direccion de Investigaciones. : Se elaboraron 9 actos administrativos de apertura de investigación.; |202002: Se emitieron 12 actuaciones administrativas_x000a_DP-ACT_2a10 y 38a45 Evid Feb sobre Investig; |202001: En el mes de enero se emitieron 21 actos administrativos deapertura de Investigación. "/>
    <s v="En el mes de enero se emitieron 21 actos administrativos deapertura de Investigación. "/>
    <s v="Se emitieron 12 actuaciones administrativas_x000a_DP-ACT_2a10 y 38a45 Evid Feb sobre Investig"/>
    <s v="Evid Activ. 39 a 45. PAI Marzo. Gestión Direccion de Investigaciones. : Se elaboraron 9 actos administrativos de apertura de investigación."/>
    <s v="-"/>
    <s v="-"/>
    <s v="-"/>
    <s v="-"/>
    <s v="-"/>
    <s v="-"/>
    <s v="-"/>
    <s v="-"/>
    <s v="-"/>
    <s v="Para el cierre de año 2019  a cargo de la Dirección de Investigaciones de Puertos se encontraban en proceso 104 investigaciones iniciadas, se abrieron 33 nuevas para gestión 2020. A cierre del periodo febrero teniamos un total 0 Decisiones pendientes de fallo, 124 periodos probatorios abiertos, 1 alegatos en curso de terminos para cierre probatorio y 12 aperturas, adicional a esto en averiguación preliminares se encuentran 336 procesos para estudió."/>
  </r>
  <r>
    <n v="83"/>
    <s v="PES_Definir"/>
    <x v="0"/>
    <x v="0"/>
    <s v="SI"/>
    <x v="0"/>
    <x v="0"/>
    <s v="PAI_10"/>
    <x v="0"/>
    <x v="1"/>
    <s v="DP-E_16"/>
    <s v="C. Resolver Actuaciones Administrativas dentro del Término - Decreto 2409"/>
    <s v="DP-ACT_41"/>
    <s v="2. ETAPA PROBATORIA"/>
    <s v="DP"/>
    <s v="Delegatura_de_Puertos"/>
    <s v="DP-G_03"/>
    <s v="Dirección_de_Investigaciones_de_Puertos"/>
    <s v="DP-D_03"/>
    <s v="Director_de_Investigaciones_de_Puertos"/>
    <s v="Misionales"/>
    <s v="Financiera"/>
    <s v="Funcionamiento"/>
    <m/>
    <m/>
    <m/>
    <m/>
    <m/>
    <s v="MIPG-P_00"/>
    <s v="MIPG-D_00"/>
    <n v="0"/>
    <n v="0"/>
    <n v="0"/>
    <n v="0"/>
    <n v="0"/>
    <n v="0"/>
    <n v="1"/>
    <s v="No. de Solicitudes de Pruebas Iniciadas"/>
    <s v="Mensual"/>
    <d v="2020-01-01T00:00:00"/>
    <d v="2020-12-31T00:00:00"/>
    <n v="1"/>
    <n v="12"/>
    <n v="12.166666666666666"/>
    <s v="Enero"/>
    <x v="0"/>
    <s v="IV_Trim"/>
    <n v="2.8571428571428571E-3"/>
    <s v="Planeado"/>
    <n v="103"/>
    <n v="21"/>
    <n v="12"/>
    <n v="0"/>
    <n v="0"/>
    <n v="0"/>
    <n v="0"/>
    <n v="0"/>
    <n v="0"/>
    <n v="0"/>
    <n v="0"/>
    <n v="0"/>
    <n v="136"/>
    <s v="Ejecutado"/>
    <n v="0"/>
    <n v="0"/>
    <n v="6"/>
    <m/>
    <m/>
    <m/>
    <m/>
    <m/>
    <m/>
    <m/>
    <m/>
    <m/>
    <n v="6"/>
    <n v="4.4117647058823532E-2"/>
    <n v="136"/>
    <n v="4.4117647058823532E-2"/>
    <n v="1.2605042016806722E-4"/>
    <n v="1.2605042016806722E-4"/>
    <s v="En Tramite"/>
    <s v="Diciembre"/>
    <s v=" |202003: Evid Activ. 39 a 45. PAI Marzo. Gestión Direccion de Investigaciones. : Se elaboraron 2 actuaciones administrativas de etapa aprobatoria. ; |202002: Se emitió 1 acto administrativo._x000a_DP-ACT_2a10 y 38a45 Evid Feb sobre Investig; |202001: No se emitieron actos administrativos pertinentes. "/>
    <s v="No se emitieron actos administrativos pertinentes. "/>
    <s v="Se emitió 1 acto administrativo._x000a_DP-ACT_2a10 y 38a45 Evid Feb sobre Investig"/>
    <s v="Evid Activ. 39 a 45. PAI Marzo. Gestión Direccion de Investigaciones. : Se elaboraron 2 actuaciones administrativas de etapa aprobatoria. "/>
    <s v="-"/>
    <s v="-"/>
    <s v="-"/>
    <s v="-"/>
    <s v="-"/>
    <s v="-"/>
    <s v="-"/>
    <s v="-"/>
    <s v="-"/>
    <s v="-"/>
  </r>
  <r>
    <n v="84"/>
    <s v="PES_Definir"/>
    <x v="0"/>
    <x v="0"/>
    <s v="SI"/>
    <x v="0"/>
    <x v="0"/>
    <s v="PAI_10"/>
    <x v="0"/>
    <x v="1"/>
    <s v="DP-E_16"/>
    <s v="C. Resolver Actuaciones Administrativas dentro del Término - Decreto 2409"/>
    <s v="DP-ACT_42"/>
    <s v="3. ALEGATOS"/>
    <s v="DP"/>
    <s v="Delegatura_de_Puertos"/>
    <s v="DP-G_03"/>
    <s v="Dirección_de_Investigaciones_de_Puertos"/>
    <s v="DP-D_03"/>
    <s v="Director_de_Investigaciones_de_Puertos"/>
    <s v="Misionales"/>
    <s v="Financiera"/>
    <s v="Funcionamiento"/>
    <m/>
    <m/>
    <m/>
    <m/>
    <m/>
    <s v="MIPG-P_00"/>
    <s v="MIPG-D_00"/>
    <n v="0"/>
    <n v="0"/>
    <n v="0"/>
    <n v="0"/>
    <n v="0"/>
    <n v="0"/>
    <n v="1"/>
    <s v="No. de Alegatos Realizados"/>
    <s v="Mensual"/>
    <d v="2020-01-01T00:00:00"/>
    <d v="2020-12-31T00:00:00"/>
    <n v="1"/>
    <n v="12"/>
    <n v="12.166666666666666"/>
    <s v="Enero"/>
    <x v="0"/>
    <s v="IV_Trim"/>
    <n v="2.8571428571428571E-3"/>
    <s v="Planeado"/>
    <n v="1"/>
    <n v="0"/>
    <n v="6"/>
    <n v="0"/>
    <n v="0"/>
    <n v="0"/>
    <n v="0"/>
    <n v="0"/>
    <n v="0"/>
    <n v="0"/>
    <n v="0"/>
    <n v="0"/>
    <n v="7"/>
    <s v="Ejecutado"/>
    <n v="0"/>
    <n v="0"/>
    <n v="4"/>
    <m/>
    <m/>
    <m/>
    <m/>
    <m/>
    <m/>
    <m/>
    <m/>
    <m/>
    <n v="4"/>
    <n v="0.5714285714285714"/>
    <n v="7"/>
    <n v="0.5714285714285714"/>
    <n v="1.6326530612244896E-3"/>
    <n v="1.6326530612244896E-3"/>
    <s v="En Tramite"/>
    <s v="Diciembre"/>
    <s v=" |202003: Evid Activ. 39 a 45. PAI Marzo. Gestión Direccion de Investigaciones. : Se elaboraron 9 actuaciones administrativas de alegatos.; |202002: No se emitieron actos administrativos._x000a_DP-ACT_2a10 y 38a45 Evid Feb sobre Investig; |202001: No se emitieron actos administrativos en este mes. "/>
    <s v="No se emitieron actos administrativos en este mes. "/>
    <s v="No se emitieron actos administrativos._x000a_DP-ACT_2a10 y 38a45 Evid Feb sobre Investig"/>
    <s v="Evid Activ. 39 a 45. PAI Marzo. Gestión Direccion de Investigaciones. : Se elaboraron 9 actuaciones administrativas de alegatos."/>
    <s v="-"/>
    <s v="-"/>
    <s v="-"/>
    <s v="-"/>
    <s v="-"/>
    <s v="-"/>
    <s v="-"/>
    <s v="-"/>
    <s v="-"/>
    <s v="-"/>
  </r>
  <r>
    <n v="85"/>
    <s v="PES_Definir"/>
    <x v="0"/>
    <x v="0"/>
    <s v="SI"/>
    <x v="0"/>
    <x v="0"/>
    <s v="PAI_10"/>
    <x v="0"/>
    <x v="1"/>
    <s v="DP-E_16"/>
    <s v="C. Resolver Actuaciones Administrativas dentro del Término - Decreto 2409"/>
    <s v="DP-ACT_43"/>
    <s v="4. DECISIÓN DE FONDO"/>
    <s v="DP"/>
    <s v="Delegatura_de_Puertos"/>
    <s v="DP-G_03"/>
    <s v="Dirección_de_Investigaciones_de_Puertos"/>
    <s v="DP-D_03"/>
    <s v="Director_de_Investigaciones_de_Puertos"/>
    <s v="Misionales"/>
    <s v="Financiera"/>
    <s v="Funcionamiento"/>
    <m/>
    <m/>
    <m/>
    <m/>
    <m/>
    <s v="MIPG-P_00"/>
    <s v="MIPG-D_00"/>
    <n v="0"/>
    <n v="0"/>
    <n v="0"/>
    <n v="0"/>
    <n v="0"/>
    <n v="0"/>
    <n v="1"/>
    <s v="No. de Fallos Realizados"/>
    <s v="Mensual"/>
    <d v="2020-01-01T00:00:00"/>
    <d v="2020-12-31T00:00:00"/>
    <n v="1"/>
    <n v="12"/>
    <n v="12.166666666666666"/>
    <s v="Enero"/>
    <x v="0"/>
    <s v="IV_Trim"/>
    <n v="2.8571428571428571E-3"/>
    <s v="Planeado"/>
    <n v="0"/>
    <n v="0"/>
    <n v="4"/>
    <n v="0"/>
    <n v="0"/>
    <n v="0"/>
    <n v="0"/>
    <n v="0"/>
    <n v="0"/>
    <n v="0"/>
    <n v="0"/>
    <n v="0"/>
    <n v="4"/>
    <s v="Ejecutado"/>
    <n v="0"/>
    <n v="0"/>
    <n v="0"/>
    <m/>
    <m/>
    <m/>
    <m/>
    <m/>
    <m/>
    <m/>
    <m/>
    <m/>
    <n v="0"/>
    <n v="0"/>
    <n v="4"/>
    <n v="0"/>
    <n v="0"/>
    <n v="0"/>
    <s v="Por Ejecutar"/>
    <s v="Diciembre"/>
    <s v=" |202003: Evid Activ. 39 a 45. PAI Marzo. Gestión Direccion de Investigaciones. : No se emitieron decisiones de fondo. ; |202002: No se emitieron actos administrativos._x000a_DP-ACT_2a10 y 38a45 Evid Feb sobre Investig; |202001: No se emitieron actos administrativos en el mes de enero. "/>
    <s v="No se emitieron actos administrativos en el mes de enero. "/>
    <s v="No se emitieron actos administrativos._x000a_DP-ACT_2a10 y 38a45 Evid Feb sobre Investig"/>
    <s v="Evid Activ. 39 a 45. PAI Marzo. Gestión Direccion de Investigaciones. : No se emitieron decisiones de fondo. "/>
    <s v="-"/>
    <s v="-"/>
    <s v="-"/>
    <s v="-"/>
    <s v="-"/>
    <s v="-"/>
    <s v="-"/>
    <s v="-"/>
    <s v="-"/>
    <s v="-"/>
  </r>
  <r>
    <n v="86"/>
    <s v="PES_Definir"/>
    <x v="0"/>
    <x v="0"/>
    <s v="SI"/>
    <x v="0"/>
    <x v="0"/>
    <s v="PAI_10"/>
    <x v="0"/>
    <x v="1"/>
    <s v="DP-E_16"/>
    <s v="C. Resolver Actuaciones Administrativas dentro del Término - Decreto 2409"/>
    <s v="DP-ACT_44"/>
    <s v="5. RECURSOS DE REPOSICIÓN"/>
    <s v="DP"/>
    <s v="Delegatura_de_Puertos"/>
    <s v="DP-G_03"/>
    <s v="Dirección_de_Investigaciones_de_Puertos"/>
    <s v="DP-D_03"/>
    <s v="Director_de_Investigaciones_de_Puertos"/>
    <s v="Misionales"/>
    <s v="Financiera"/>
    <s v="Funcionamiento"/>
    <m/>
    <m/>
    <m/>
    <m/>
    <m/>
    <s v="MIPG-P_00"/>
    <s v="MIPG-D_00"/>
    <n v="0"/>
    <n v="0"/>
    <n v="0"/>
    <n v="0"/>
    <n v="0"/>
    <n v="0"/>
    <n v="1"/>
    <s v="No. de Recursos Realizados "/>
    <s v="Mensual"/>
    <d v="2020-01-01T00:00:00"/>
    <d v="2020-12-31T00:00:00"/>
    <n v="1"/>
    <n v="12"/>
    <n v="12.166666666666666"/>
    <s v="Enero"/>
    <x v="0"/>
    <s v="IV_Trim"/>
    <n v="2.8571428571428571E-3"/>
    <s v="Planeado"/>
    <n v="1"/>
    <n v="0"/>
    <n v="0"/>
    <n v="0"/>
    <n v="0"/>
    <n v="0"/>
    <n v="0"/>
    <n v="0"/>
    <n v="0"/>
    <n v="0"/>
    <n v="0"/>
    <n v="0"/>
    <n v="1"/>
    <s v="Ejecutado"/>
    <n v="0"/>
    <n v="0"/>
    <n v="0"/>
    <m/>
    <m/>
    <m/>
    <m/>
    <m/>
    <m/>
    <m/>
    <m/>
    <m/>
    <n v="0"/>
    <n v="0"/>
    <n v="1"/>
    <n v="0"/>
    <n v="0"/>
    <n v="0"/>
    <s v="Por Ejecutar"/>
    <s v="Diciembre"/>
    <s v=" |202003: Evid Activ. 39 a 45. PAI Marzo. Gestión Direccion de Investigaciones. : No se emitieron recursos de reposición.; |202002: No se emitieron actos administrativos. _x000a_DP-ACT_2a10 y 38a45 Evid Feb sobre Investig; |202001: No se emitieron actos administrativos al respecto. "/>
    <s v="No se emitieron actos administrativos al respecto. "/>
    <s v="No se emitieron actos administrativos. _x000a_DP-ACT_2a10 y 38a45 Evid Feb sobre Investig"/>
    <s v="Evid Activ. 39 a 45. PAI Marzo. Gestión Direccion de Investigaciones. : No se emitieron recursos de reposición."/>
    <s v="-"/>
    <s v="-"/>
    <s v="-"/>
    <s v="-"/>
    <s v="-"/>
    <s v="-"/>
    <s v="-"/>
    <s v="-"/>
    <s v="-"/>
    <s v="-"/>
  </r>
  <r>
    <n v="87"/>
    <s v="PES_Definir"/>
    <x v="0"/>
    <x v="0"/>
    <s v="SI"/>
    <x v="0"/>
    <x v="0"/>
    <s v="PAI_10"/>
    <x v="0"/>
    <x v="1"/>
    <s v="DP-E_16"/>
    <s v="C. Resolver Actuaciones Administrativas dentro del Término - Decreto 2409"/>
    <s v="DP-ACT_45"/>
    <s v="6. REVOCATORIA DIRECTA"/>
    <s v="DP"/>
    <s v="Delegatura_de_Puertos"/>
    <s v="DP-G_03"/>
    <s v="Dirección_de_Investigaciones_de_Puertos"/>
    <s v="DP-D_03"/>
    <s v="Director_de_Investigaciones_de_Puertos"/>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vid Activ. 39 a 45. PAI Marzo. Gestión Direccion de Investigaciones. : No se emitieron revocatorias directas. ; |202002: No se emitieron actos administrativos._x000a_DP-ACT_2a10 y 38a45 Evid Feb sobre Investig; |202001: No se emitieron actos administrativos. "/>
    <s v="No se emitieron actos administrativos. "/>
    <s v="No se emitieron actos administrativos._x000a_DP-ACT_2a10 y 38a45 Evid Feb sobre Investig"/>
    <s v="Evid Activ. 39 a 45. PAI Marzo. Gestión Direccion de Investigaciones. : No se emitieron revocatorias directas. "/>
    <s v="-"/>
    <s v="-"/>
    <s v="-"/>
    <s v="-"/>
    <s v="-"/>
    <s v="-"/>
    <s v="-"/>
    <s v="-"/>
    <s v="-"/>
    <s v="-"/>
  </r>
  <r>
    <n v="88"/>
    <s v="PES_Definir"/>
    <x v="0"/>
    <x v="0"/>
    <s v="SI"/>
    <x v="0"/>
    <x v="0"/>
    <s v="PAI_10"/>
    <x v="0"/>
    <x v="0"/>
    <s v="DPU-E_01"/>
    <s v="1. Resolver Solicitudes y/o Radicaciones allegadas a la Dependencia"/>
    <s v="DPU-ACT_01"/>
    <s v="1. Derechos de Petición Radicados"/>
    <s v="DPU"/>
    <s v="Delegatura_de_Protección_al_Usuario"/>
    <s v="DPU-G_01"/>
    <s v="Despacho_del_Delegado_de_Protección_al_Usuario"/>
    <s v="DPU-D_01"/>
    <s v="Superintendente_Delegado_de_Protección_al_Usuario"/>
    <s v="Misionales"/>
    <s v="Financiera"/>
    <s v="Funcionamiento"/>
    <m/>
    <m/>
    <m/>
    <m/>
    <m/>
    <s v="MIPG-P_00"/>
    <s v="MIPG-D_00"/>
    <n v="0"/>
    <n v="0"/>
    <n v="0"/>
    <n v="0"/>
    <n v="0"/>
    <n v="0"/>
    <n v="1"/>
    <s v=" No. de Solicitudes Gestionadas / No. de Solicitudes Ingresadas "/>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o hay actividad programada para el periodo reportado"/>
    <s v="No hay actividad programada para el periodo reportado"/>
    <s v="N/A"/>
    <s v="N/A"/>
    <s v="-"/>
    <s v="-"/>
    <s v="-"/>
    <s v="-"/>
    <s v="-"/>
    <s v="-"/>
    <s v="-"/>
    <s v="-"/>
    <s v="-"/>
    <s v="-"/>
  </r>
  <r>
    <n v="89"/>
    <s v="PES_Definir"/>
    <x v="0"/>
    <x v="0"/>
    <s v="SI"/>
    <x v="0"/>
    <x v="0"/>
    <s v="PAI_10"/>
    <x v="0"/>
    <x v="1"/>
    <s v="DPU-E_02"/>
    <s v="2. Resolver Actuaciones Administrativas 2da Instancia - Decreto 2409"/>
    <s v="DPU-ACT_02"/>
    <s v="A. RECURSOS DE APELACIÓN"/>
    <s v="DPU"/>
    <s v="Delegatura_de_Protección_al_Usuario"/>
    <s v="DPU-G_01"/>
    <s v="Despacho_del_Delegado_de_Protección_al_Usuario"/>
    <s v="DPU-D_01"/>
    <s v="Superintendente_Delegado_de_Protección_al_Usuario"/>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o hay actividad programada para el periodo reportado"/>
    <s v="No hay actividad programada para el periodo reportado"/>
    <s v="N/A"/>
    <s v="N/A"/>
    <s v="-"/>
    <s v="-"/>
    <s v="-"/>
    <s v="-"/>
    <s v="-"/>
    <s v="-"/>
    <s v="-"/>
    <s v="-"/>
    <s v="-"/>
    <s v="-"/>
  </r>
  <r>
    <n v="90"/>
    <s v="PES_Definir"/>
    <x v="0"/>
    <x v="0"/>
    <s v="SI"/>
    <x v="0"/>
    <x v="0"/>
    <s v="PAI_10"/>
    <x v="0"/>
    <x v="1"/>
    <s v="DPU-E_02"/>
    <s v="2. Resolver Actuaciones Administrativas 2da Instancia - Decreto 2409"/>
    <s v="DPU-ACT_03"/>
    <s v="B. RECURSOS DE QUEJA"/>
    <s v="DPU"/>
    <s v="Delegatura_de_Protección_al_Usuario"/>
    <s v="DPU-G_01"/>
    <s v="Despacho_del_Delegado_de_Protección_al_Usuario"/>
    <s v="DPU-D_01"/>
    <s v="Superintendente_Delegado_de_Protección_al_Usuario"/>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o hay actividad programada para el periodo reportado"/>
    <s v="No hay actividad programada para el periodo reportado"/>
    <s v="N/A"/>
    <s v="N/A"/>
    <s v="-"/>
    <s v="-"/>
    <s v="-"/>
    <s v="-"/>
    <s v="-"/>
    <s v="-"/>
    <s v="-"/>
    <s v="-"/>
    <s v="-"/>
    <s v="-"/>
  </r>
  <r>
    <n v="91"/>
    <s v="PES_Definir"/>
    <x v="0"/>
    <x v="0"/>
    <s v="SI"/>
    <x v="0"/>
    <x v="0"/>
    <s v="PAI_10"/>
    <x v="0"/>
    <x v="1"/>
    <s v="DPU-E_02"/>
    <s v="2. Resolver Actuaciones Administrativas 2da Instancia - Decreto 2409"/>
    <s v="DPU-ACT_04"/>
    <s v="C. REVOCATORIA DIRECTA"/>
    <s v="DPU"/>
    <s v="Delegatura_de_Protección_al_Usuario"/>
    <s v="DPU-G_01"/>
    <s v="Despacho_del_Delegado_de_Protección_al_Usuario"/>
    <s v="DPU-D_01"/>
    <s v="Superintendente_Delegado_de_Protección_al_Usuario"/>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o hay actividad programada para el periodo reportado"/>
    <s v="No hay actividad programada para el periodo reportado"/>
    <s v="N/A"/>
    <s v="N/A"/>
    <s v="-"/>
    <s v="-"/>
    <s v="-"/>
    <s v="-"/>
    <s v="-"/>
    <s v="-"/>
    <s v="-"/>
    <s v="-"/>
    <s v="-"/>
    <s v="-"/>
  </r>
  <r>
    <n v="92"/>
    <s v="PES_00"/>
    <x v="1"/>
    <x v="1"/>
    <s v="SI"/>
    <x v="4"/>
    <x v="1"/>
    <s v="PEI_09"/>
    <x v="1"/>
    <x v="14"/>
    <s v="DPU-E_04"/>
    <s v="3. Efectuar presencia regional"/>
    <s v="DPU-ACT_05"/>
    <s v="1. Efectuar presencia regional"/>
    <s v="DPU"/>
    <s v="Delegatura_de_Protección_al_Usuario"/>
    <s v="DPU-G_01"/>
    <s v="Despacho_del_Delegado_de_Protección_al_Usuario"/>
    <s v="DPU-D_01"/>
    <s v="Superintendente_Delegado_de_Protección_al_Usuario"/>
    <s v="Misionales"/>
    <s v="Financiera"/>
    <s v="Funcionamiento"/>
    <m/>
    <m/>
    <m/>
    <m/>
    <m/>
    <s v="MIPG-P_00"/>
    <s v="MIPG-D_00"/>
    <n v="1"/>
    <n v="0.88"/>
    <n v="0.04"/>
    <n v="0.04"/>
    <n v="0.04"/>
    <n v="1"/>
    <n v="28"/>
    <s v=" Presencia en 28 Departamentos "/>
    <s v="POR_DEFINIR"/>
    <d v="2020-01-01T00:00:00"/>
    <d v="2020-10-31T00:00:00"/>
    <n v="1"/>
    <n v="10"/>
    <n v="10.133333333333333"/>
    <s v="Enero"/>
    <x v="4"/>
    <s v="IV_Trim"/>
    <n v="0.05"/>
    <s v="Planeado"/>
    <n v="0.42000000000000004"/>
    <n v="0"/>
    <n v="0"/>
    <n v="0"/>
    <n v="0"/>
    <n v="0"/>
    <n v="0"/>
    <n v="0"/>
    <n v="0"/>
    <n v="0.14000000000000001"/>
    <n v="0"/>
    <n v="0"/>
    <n v="0.56000000000000005"/>
    <s v="Ejecutado"/>
    <n v="0.28000000000000003"/>
    <n v="0.14000000000000001"/>
    <n v="0"/>
    <m/>
    <m/>
    <m/>
    <m/>
    <m/>
    <m/>
    <m/>
    <m/>
    <m/>
    <n v="0.42000000000000004"/>
    <n v="0.75"/>
    <n v="0.42000000000000004"/>
    <n v="1"/>
    <n v="3.7500000000000006E-2"/>
    <n v="0.05"/>
    <s v="En Seguimiento"/>
    <s v="Octubre"/>
    <s v=" |202003: N/A; |202002: &quot;Contrato Regional departamento de San Andres Islas&quot; _x000a_Se anexa copia del contrato suscrito con el regional adscrito a la entidad y cuyo lugar de trabajo es la isla de San Andres, como constancia de la apertura de esta nueva región.; |202001: Apertura de Regional Caldas y Caqueta."/>
    <s v="Apertura de Regional Caldas y Caqueta."/>
    <s v="&quot;Contrato Regional departamento de San Andres Islas&quot; _x000a_Se anexa copia del contrato suscrito con el regional adscrito a la entidad y cuyo lugar de trabajo es la isla de San Andres, como constancia de la apertura de esta nueva región."/>
    <s v="N/A"/>
    <s v="-"/>
    <s v="-"/>
    <s v="-"/>
    <s v="-"/>
    <s v="-"/>
    <s v="-"/>
    <s v="-"/>
    <s v="-"/>
    <s v="-"/>
    <s v="-"/>
  </r>
  <r>
    <n v="93"/>
    <s v="PES_00"/>
    <x v="1"/>
    <x v="1"/>
    <s v="SI"/>
    <x v="4"/>
    <x v="1"/>
    <s v="PEI_09"/>
    <x v="1"/>
    <x v="14"/>
    <s v="DPU-E_04"/>
    <s v="3. Efectuar presencia regional"/>
    <s v="DPU-ACT_06"/>
    <s v="2. Consolidar presencia en oficinas de la ST"/>
    <s v="DPU"/>
    <s v="Delegatura_de_Protección_al_Usuario"/>
    <s v="DPU-G_01"/>
    <s v="Despacho_del_Delegado_de_Protección_al_Usuario"/>
    <s v="DPU-D_01"/>
    <s v="Superintendente_Delegado_de_Protección_al_Usuario"/>
    <s v="Misionales"/>
    <s v="Financiera"/>
    <s v="Funcionamiento"/>
    <m/>
    <m/>
    <m/>
    <m/>
    <m/>
    <s v="MIPG-P_00"/>
    <s v="MIPG-D_00"/>
    <n v="1"/>
    <n v="0.88"/>
    <n v="0.04"/>
    <n v="0.04"/>
    <n v="0.04"/>
    <n v="1"/>
    <n v="21"/>
    <s v="No. De Oficinas Aperturadas ST"/>
    <s v="POR_DEFINIR"/>
    <d v="2020-03-01T00:00:00"/>
    <d v="2020-06-30T00:00:00"/>
    <n v="3"/>
    <n v="6"/>
    <n v="4.0333333333333332"/>
    <s v="Marzo"/>
    <x v="1"/>
    <s v="II_Trim"/>
    <n v="0.05"/>
    <s v="Planeado"/>
    <n v="0"/>
    <n v="1"/>
    <n v="1"/>
    <n v="1"/>
    <n v="1"/>
    <n v="2"/>
    <n v="0"/>
    <n v="0"/>
    <n v="0"/>
    <n v="0"/>
    <n v="0"/>
    <n v="0"/>
    <n v="6"/>
    <s v="Ejecutado"/>
    <n v="0"/>
    <n v="0"/>
    <n v="0"/>
    <m/>
    <m/>
    <m/>
    <m/>
    <m/>
    <m/>
    <m/>
    <m/>
    <m/>
    <n v="0"/>
    <n v="0"/>
    <n v="2"/>
    <n v="0"/>
    <n v="0"/>
    <n v="0"/>
    <s v="Por Ejecutar"/>
    <s v="Junio"/>
    <s v=" |202003: N/D; |202002: No fue posible la apertura de una nueva oficina regional, teniendo en cuenta que aun nos encontramos buscando entre las diversas entidades un espacio donde montarlas; |202001: No se tenia programación para el periodo."/>
    <s v="No se tenia programación para el periodo."/>
    <s v="No fue posible la apertura de una nueva oficina regional, teniendo en cuenta que aun nos encontramos buscando entre las diversas entidades un espacio donde montarlas"/>
    <s v="N/D"/>
    <s v="-"/>
    <s v="-"/>
    <s v="-"/>
    <s v="-"/>
    <s v="-"/>
    <s v="-"/>
    <s v="-"/>
    <s v="-"/>
    <s v="-"/>
    <s v="-"/>
  </r>
  <r>
    <n v="94"/>
    <s v="PES_00"/>
    <x v="1"/>
    <x v="1"/>
    <s v="SI"/>
    <x v="4"/>
    <x v="1"/>
    <s v="PEI_09"/>
    <x v="1"/>
    <x v="14"/>
    <s v="DPU-E_05"/>
    <s v="4. Fortalecer Regiones y Oficinas Aperturadas por la ST."/>
    <s v="DPU-ACT_07"/>
    <s v="Aumentar de No. De Contratista en ciudades para la Presencia Regional."/>
    <s v="DPU"/>
    <s v="Delegatura_de_Protección_al_Usuario"/>
    <s v="DPU-G_01"/>
    <s v="Despacho_del_Delegado_de_Protección_al_Usuario"/>
    <s v="DPU-D_01"/>
    <s v="Superintendente_Delegado_de_Protección_al_Usuario"/>
    <s v="Misionales"/>
    <s v="Financiera"/>
    <s v="Fortalecimiento"/>
    <s v="C-2410-0600-3-0-2410002-02"/>
    <s v="2410002_04"/>
    <n v="2414000000"/>
    <m/>
    <m/>
    <s v="MIPG-P_00"/>
    <s v="MIPG-D_00"/>
    <n v="0"/>
    <n v="0"/>
    <n v="0"/>
    <n v="0"/>
    <n v="0"/>
    <n v="0"/>
    <n v="58"/>
    <s v="No. De Regionales Contratados / No. Regionales Proyectados"/>
    <s v="POR_DEFINIR"/>
    <d v="2020-01-15T00:00:00"/>
    <d v="2020-12-31T00:00:00"/>
    <n v="1"/>
    <n v="12"/>
    <n v="11.7"/>
    <s v="Enero"/>
    <x v="0"/>
    <s v="IV_Trim"/>
    <n v="0.05"/>
    <s v="Planeado"/>
    <n v="58"/>
    <n v="0"/>
    <n v="0"/>
    <n v="0"/>
    <n v="0"/>
    <n v="0"/>
    <n v="0"/>
    <n v="0"/>
    <n v="0"/>
    <n v="0"/>
    <n v="0"/>
    <n v="0"/>
    <n v="58"/>
    <s v="Ejecutado"/>
    <n v="38"/>
    <n v="13"/>
    <n v="0"/>
    <m/>
    <m/>
    <m/>
    <m/>
    <m/>
    <m/>
    <m/>
    <m/>
    <m/>
    <n v="51"/>
    <n v="0.87931034482758619"/>
    <n v="58"/>
    <n v="0.87931034482758619"/>
    <n v="4.3965517241379315E-2"/>
    <n v="4.3965517241379315E-2"/>
    <s v="Gestionado"/>
    <s v="Diciembre"/>
    <s v=" |202003: N/A; |202002: Se anexa cuadro excel con los datos de los nuevos contratistas regionales 2020; |202001: Se realizaron 38 nuevos contratos vigencia 2020."/>
    <s v="Se realizaron 38 nuevos contratos vigencia 2020."/>
    <s v="Se anexa cuadro excel con los datos de los nuevos contratistas regionales 2020"/>
    <s v="N/A"/>
    <s v="-"/>
    <s v="-"/>
    <s v="-"/>
    <s v="-"/>
    <s v="-"/>
    <s v="-"/>
    <s v="-"/>
    <s v="-"/>
    <s v="-"/>
    <s v="-"/>
  </r>
  <r>
    <n v="95"/>
    <s v="PES_00"/>
    <x v="1"/>
    <x v="1"/>
    <s v="SI"/>
    <x v="4"/>
    <x v="1"/>
    <s v="PEI_09"/>
    <x v="1"/>
    <x v="14"/>
    <s v="DPU-E_05"/>
    <s v="4. Fortalecer Regiones y Oficinas Aperturadas por la ST."/>
    <s v="DPU-ACT_08"/>
    <s v="Foro Regional"/>
    <s v="DPU"/>
    <s v="Delegatura_de_Protección_al_Usuario"/>
    <s v="DPU-G_01"/>
    <s v="Despacho_del_Delegado_de_Protección_al_Usuario"/>
    <s v="DPU-D_01"/>
    <s v="Superintendente_Delegado_de_Protección_al_Usuario"/>
    <s v="Misionales"/>
    <s v="Financiera"/>
    <s v="Funcionamiento"/>
    <m/>
    <m/>
    <n v="0"/>
    <m/>
    <m/>
    <s v="MIPG-P_00"/>
    <s v="MIPG-D_00"/>
    <n v="0"/>
    <n v="0"/>
    <n v="0"/>
    <n v="0"/>
    <n v="0"/>
    <n v="0"/>
    <n v="1"/>
    <s v="1 Foro Regional Programado "/>
    <s v="POR_DEFINIR"/>
    <d v="2020-03-01T00:00:00"/>
    <d v="2020-03-30T00:00:00"/>
    <n v="3"/>
    <n v="3"/>
    <n v="0.96666666666666667"/>
    <s v="Marzo"/>
    <x v="3"/>
    <s v="I_Trim"/>
    <n v="0.05"/>
    <s v="Planeado"/>
    <n v="0"/>
    <n v="0"/>
    <n v="1"/>
    <n v="0"/>
    <n v="0"/>
    <n v="0"/>
    <n v="0"/>
    <n v="0"/>
    <n v="0"/>
    <n v="0"/>
    <n v="0"/>
    <n v="0"/>
    <n v="1"/>
    <s v="Ejecutado"/>
    <n v="0"/>
    <n v="0"/>
    <n v="0.5"/>
    <m/>
    <m/>
    <m/>
    <m/>
    <m/>
    <m/>
    <m/>
    <m/>
    <m/>
    <n v="0.5"/>
    <n v="0.5"/>
    <n v="1"/>
    <n v="0.5"/>
    <n v="2.5000000000000001E-2"/>
    <n v="2.5000000000000001E-2"/>
    <s v="En Tramite"/>
    <s v="Marzo"/>
    <s v=" |202003: Teniendo en cuenta la situación de emergencia no fue posible la realización del mismo.; |202002: El foro regional se tiene programado realizar el 7 de mayo del presente año; |202001: No hay actividad programada para el periodo reportado"/>
    <s v="No hay actividad programada para el periodo reportado"/>
    <s v="El foro regional se tiene programado realizar el 7 de mayo del presente año"/>
    <s v="Teniendo en cuenta la situación de emergencia no fue posible la realización del mismo."/>
    <s v="-"/>
    <s v="-"/>
    <s v="-"/>
    <s v="-"/>
    <s v="-"/>
    <s v="-"/>
    <s v="-"/>
    <s v="-"/>
    <s v="-"/>
    <s v="-"/>
  </r>
  <r>
    <n v="96"/>
    <s v="PES_Definir"/>
    <x v="0"/>
    <x v="0"/>
    <s v="SI"/>
    <x v="0"/>
    <x v="0"/>
    <s v="PAI_10"/>
    <x v="0"/>
    <x v="4"/>
    <s v="DPU-E_06"/>
    <s v="A. Peticiones, Quejas, Reclamos y Solicitudes."/>
    <s v="DPU-ACT_09"/>
    <s v="A. Peticiones, Quejas, Reclamos y Solicitudes."/>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n v="0"/>
    <n v="0"/>
    <n v="0"/>
    <n v="0"/>
    <n v="0"/>
    <n v="0"/>
    <n v="1"/>
    <s v="No. de Solicitudes Gestionadas / No. de Solicitudes Ingresadas "/>
    <s v="Mensual"/>
    <d v="2020-01-01T00:00:00"/>
    <d v="2020-12-31T00:00:00"/>
    <n v="1"/>
    <n v="12"/>
    <n v="12.166666666666666"/>
    <s v="Enero"/>
    <x v="0"/>
    <s v="IV_Trim"/>
    <n v="2.8571428571428571E-3"/>
    <s v="Planeado"/>
    <n v="2"/>
    <n v="5"/>
    <n v="23"/>
    <n v="0"/>
    <n v="0"/>
    <n v="0"/>
    <n v="0"/>
    <n v="0"/>
    <n v="0"/>
    <n v="0"/>
    <n v="0"/>
    <n v="0"/>
    <n v="30"/>
    <s v="Ejecutado"/>
    <n v="2"/>
    <n v="5"/>
    <n v="20"/>
    <m/>
    <m/>
    <m/>
    <m/>
    <m/>
    <m/>
    <m/>
    <m/>
    <m/>
    <n v="27"/>
    <n v="0.9"/>
    <n v="30"/>
    <n v="0.9"/>
    <n v="2.5714285714285713E-3"/>
    <n v="2.5714285714285713E-3"/>
    <s v="Gestionado"/>
    <s v="Diciembre"/>
    <s v=" |202003:  Base Derechos de petición ; |202002: Base de datos de pqrs.; |202001: 202001: Oficina_Asesora_Planeación_PAI1. Soportes_PAI_2020_x000a_Base PQR P&amp;P"/>
    <s v="202001: Oficina_Asesora_Planeación_PAI1. Soportes_PAI_2020_x000a_Base PQR P&amp;P"/>
    <s v="Base de datos de pqrs."/>
    <s v=" Base Derechos de petición "/>
    <s v="-"/>
    <s v="-"/>
    <s v="-"/>
    <s v="-"/>
    <s v="-"/>
    <s v="-"/>
    <s v="-"/>
    <s v="-"/>
    <s v="-"/>
    <s v="-"/>
  </r>
  <r>
    <n v="97"/>
    <s v="PES_00"/>
    <x v="2"/>
    <x v="2"/>
    <s v="SI"/>
    <x v="0"/>
    <x v="0"/>
    <s v="PAI_10"/>
    <x v="0"/>
    <x v="5"/>
    <s v="DPU-E_07"/>
    <s v="1. Divulgación"/>
    <s v="DPU-ACT_10"/>
    <s v="Asisitir a sesiones con la ciudadanía, vigilados, organizaciones cívicas y otras entidades"/>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m/>
    <m/>
    <m/>
    <m/>
    <m/>
    <n v="0"/>
    <n v="12"/>
    <s v="Reporte bimestral de supervisados Actualizados"/>
    <s v="Mensual"/>
    <d v="2020-01-01T00:00:00"/>
    <d v="2020-12-31T00:00:00"/>
    <n v="1"/>
    <n v="12"/>
    <n v="12.166666666666666"/>
    <s v="Enero"/>
    <x v="0"/>
    <s v="IV_Trim"/>
    <n v="0.01"/>
    <s v="Planeado"/>
    <n v="0"/>
    <n v="0"/>
    <n v="0"/>
    <n v="0"/>
    <n v="0"/>
    <n v="0"/>
    <n v="0"/>
    <n v="0"/>
    <n v="0"/>
    <n v="0"/>
    <n v="0"/>
    <n v="0"/>
    <n v="0"/>
    <s v="Ejecutado"/>
    <n v="0"/>
    <n v="0"/>
    <n v="0"/>
    <m/>
    <m/>
    <m/>
    <m/>
    <m/>
    <m/>
    <m/>
    <m/>
    <m/>
    <n v="0"/>
    <n v="0"/>
    <n v="0"/>
    <n v="1"/>
    <n v="0"/>
    <n v="0.01"/>
    <s v="Por Ejecutar"/>
    <s v="Diciembre"/>
    <s v=" |202003: N/A; |202002: La actividad no esta programada para el periodo.; |202001: No hay actividad programada para el periodo reportado."/>
    <s v="No hay actividad programada para el periodo reportado."/>
    <s v="La actividad no esta programada para el periodo."/>
    <s v="N/A"/>
    <s v="-"/>
    <s v="-"/>
    <s v="-"/>
    <s v="-"/>
    <s v="-"/>
    <s v="-"/>
    <s v="-"/>
    <s v="-"/>
    <s v="-"/>
    <s v="-"/>
  </r>
  <r>
    <n v="98"/>
    <s v="PES_00"/>
    <x v="2"/>
    <x v="2"/>
    <s v="SI"/>
    <x v="0"/>
    <x v="0"/>
    <s v="PAI_10"/>
    <x v="0"/>
    <x v="5"/>
    <s v="DPU-E_07"/>
    <s v="1. Divulgación"/>
    <s v="DPU-ACT_11"/>
    <s v="Asistencia a Eventos de Promoción y Prevención - Operativos de Divulgación"/>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m/>
    <m/>
    <m/>
    <m/>
    <m/>
    <n v="0"/>
    <n v="1"/>
    <s v="# de actividades realizadas / # de actividades programadas"/>
    <s v="Mensual"/>
    <d v="2020-01-01T00:00:00"/>
    <d v="2020-12-31T00:00:00"/>
    <n v="1"/>
    <n v="12"/>
    <n v="12.166666666666666"/>
    <s v="Enero"/>
    <x v="0"/>
    <s v="IV_Trim"/>
    <n v="0.01"/>
    <s v="Planeado"/>
    <n v="0"/>
    <n v="0"/>
    <n v="0"/>
    <n v="0"/>
    <n v="0"/>
    <n v="0"/>
    <n v="0"/>
    <n v="0"/>
    <n v="0"/>
    <n v="0"/>
    <n v="0"/>
    <n v="0"/>
    <n v="0"/>
    <s v="Ejecutado"/>
    <n v="0"/>
    <n v="0"/>
    <n v="0"/>
    <m/>
    <m/>
    <m/>
    <m/>
    <m/>
    <m/>
    <m/>
    <m/>
    <m/>
    <n v="0"/>
    <n v="0"/>
    <n v="0"/>
    <n v="1"/>
    <n v="0"/>
    <n v="0.01"/>
    <s v="Por Ejecutar"/>
    <s v="Diciembre"/>
    <s v=" |202003: N/A; |202002: No recibimos invitaciones en este perido.; |202001: No hay actividad programada para el periodo reportado."/>
    <s v="No hay actividad programada para el periodo reportado."/>
    <s v="No recibimos invitaciones en este perido."/>
    <s v="N/A"/>
    <s v="-"/>
    <s v="-"/>
    <s v="-"/>
    <s v="-"/>
    <s v="-"/>
    <s v="-"/>
    <s v="-"/>
    <s v="-"/>
    <s v="-"/>
    <s v="-"/>
  </r>
  <r>
    <n v="99"/>
    <s v="PES_00"/>
    <x v="2"/>
    <x v="2"/>
    <s v="SI"/>
    <x v="5"/>
    <x v="1"/>
    <s v="PEI_08"/>
    <x v="1"/>
    <x v="15"/>
    <s v="DPU-E_08"/>
    <s v="2. Campañas de Promoción y Capacitación"/>
    <s v="DPU-ACT_12"/>
    <s v="Difusión Cartilla - Transporte Terrestre"/>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n v="1"/>
    <n v="0.34"/>
    <n v="0.33"/>
    <n v="0.33"/>
    <n v="0"/>
    <n v="1"/>
    <n v="0.5"/>
    <s v="No. actividades ejecutadas / No. actividades programadas"/>
    <s v="POR_DEFINIR"/>
    <d v="2020-03-30T00:00:00"/>
    <d v="2020-03-30T00:00:00"/>
    <n v="3"/>
    <n v="3"/>
    <n v="0"/>
    <s v="Marzo"/>
    <x v="3"/>
    <s v="I_Trim"/>
    <n v="0.05"/>
    <s v="Planeado"/>
    <n v="0"/>
    <n v="0"/>
    <n v="0.5"/>
    <n v="0"/>
    <n v="0"/>
    <n v="0"/>
    <n v="0"/>
    <n v="0"/>
    <n v="0"/>
    <n v="0"/>
    <n v="0"/>
    <n v="0"/>
    <n v="0.5"/>
    <s v="Ejecutado"/>
    <n v="0"/>
    <n v="0"/>
    <n v="0"/>
    <m/>
    <m/>
    <m/>
    <m/>
    <m/>
    <m/>
    <m/>
    <m/>
    <m/>
    <n v="0"/>
    <n v="0"/>
    <n v="0.5"/>
    <n v="0"/>
    <n v="0"/>
    <n v="0"/>
    <s v="Por Ejecutar"/>
    <s v="Marzo"/>
    <s v=" |202003: N/D; |202002: La actividad no esta programada para el periodo.; |202001: No hay actividad programada para el periodo reportado."/>
    <s v="No hay actividad programada para el periodo reportado."/>
    <s v="La actividad no esta programada para el periodo."/>
    <s v="N/D"/>
    <s v="-"/>
    <s v="-"/>
    <s v="-"/>
    <s v="-"/>
    <s v="-"/>
    <s v="-"/>
    <s v="-"/>
    <s v="-"/>
    <s v="-"/>
    <s v="-"/>
  </r>
  <r>
    <n v="100"/>
    <s v="PES_00"/>
    <x v="2"/>
    <x v="2"/>
    <s v="SI"/>
    <x v="5"/>
    <x v="1"/>
    <s v="PEI_08"/>
    <x v="1"/>
    <x v="15"/>
    <s v="DPU-E_08"/>
    <s v="2. Campañas de Promoción y Capacitación"/>
    <s v="DPU-ACT_13"/>
    <s v="Difusión Cartilla - Transporte Aéreo"/>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n v="1"/>
    <n v="0.34"/>
    <n v="0.33"/>
    <n v="0.33"/>
    <n v="0"/>
    <n v="1"/>
    <n v="0.5"/>
    <s v="No. actividades ejecutadas / No. actividades programadas"/>
    <s v="POR_DEFINIR"/>
    <d v="2020-03-30T00:00:00"/>
    <d v="2020-03-30T00:00:00"/>
    <n v="3"/>
    <n v="3"/>
    <n v="0"/>
    <s v="Marzo"/>
    <x v="3"/>
    <s v="I_Trim"/>
    <n v="0.05"/>
    <s v="Planeado"/>
    <n v="0"/>
    <n v="0"/>
    <n v="0.5"/>
    <n v="0"/>
    <n v="0"/>
    <n v="0"/>
    <n v="0"/>
    <n v="0"/>
    <n v="0"/>
    <n v="0"/>
    <n v="0"/>
    <n v="0"/>
    <n v="0.5"/>
    <s v="Ejecutado"/>
    <n v="0"/>
    <n v="0"/>
    <n v="0.5"/>
    <m/>
    <m/>
    <m/>
    <m/>
    <m/>
    <m/>
    <m/>
    <m/>
    <m/>
    <n v="0.5"/>
    <n v="1"/>
    <n v="0.5"/>
    <n v="1"/>
    <n v="0.05"/>
    <n v="0.05"/>
    <s v="Ejecutada"/>
    <s v="Ejecutada"/>
    <s v=" |202003: https://www.supertransporte.gov.co/index.php/delegada-para-la-proteccion-de-usuarios/; |202002: La actividad no esta programada para este periodo.; |202001: No hay actividad programada para el periodo reportado."/>
    <s v="No hay actividad programada para el periodo reportado."/>
    <s v="La actividad no esta programada para este periodo."/>
    <s v="https://www.supertransporte.gov.co/index.php/delegada-para-la-proteccion-de-usuarios/"/>
    <s v="-"/>
    <s v="-"/>
    <s v="-"/>
    <s v="-"/>
    <s v="-"/>
    <s v="-"/>
    <s v="-"/>
    <s v="-"/>
    <s v="-"/>
    <s v="-"/>
  </r>
  <r>
    <n v="101"/>
    <s v="PES_00"/>
    <x v="2"/>
    <x v="2"/>
    <s v="SI"/>
    <x v="5"/>
    <x v="1"/>
    <s v="PEI_08"/>
    <x v="1"/>
    <x v="15"/>
    <s v="DPU-E_08"/>
    <s v="2. Campañas de Promoción y Capacitación"/>
    <s v="DPU-ACT_14"/>
    <s v="Salida a operación del curso en línea - Transporte Aéreo"/>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n v="1"/>
    <n v="0.34"/>
    <n v="0.33"/>
    <n v="0.33"/>
    <n v="0"/>
    <n v="1"/>
    <n v="1"/>
    <s v="# de actividades realizadas / # de actividades programadas"/>
    <s v="POR_DEFINIR"/>
    <d v="2020-02-01T00:00:00"/>
    <d v="2020-07-30T00:00:00"/>
    <n v="2"/>
    <n v="7"/>
    <n v="6"/>
    <s v="Febrero"/>
    <x v="7"/>
    <s v="III_Trim"/>
    <n v="0.05"/>
    <s v="Planeado"/>
    <n v="0"/>
    <n v="0.1"/>
    <n v="0.2"/>
    <n v="0.2"/>
    <n v="0.2"/>
    <n v="0.2"/>
    <n v="0.1"/>
    <n v="0"/>
    <n v="0"/>
    <n v="0"/>
    <n v="0"/>
    <n v="0"/>
    <n v="0.99999999999999989"/>
    <s v="Ejecutado"/>
    <n v="0"/>
    <n v="0"/>
    <n v="0"/>
    <m/>
    <m/>
    <m/>
    <m/>
    <m/>
    <m/>
    <m/>
    <m/>
    <m/>
    <n v="0"/>
    <n v="0"/>
    <n v="0.30000000000000004"/>
    <n v="0"/>
    <n v="0"/>
    <n v="0"/>
    <s v="Por Ejecutar"/>
    <s v="Julio"/>
    <s v=" |202003: N/D; |202002: No se ejecutò la actidad programada.; |202001: No hay actividad programada para el periodo reportado."/>
    <s v="No hay actividad programada para el periodo reportado."/>
    <s v="No se ejecutò la actidad programada."/>
    <s v="N/D"/>
    <s v="-"/>
    <s v="-"/>
    <s v="-"/>
    <s v="-"/>
    <s v="-"/>
    <s v="-"/>
    <s v="-"/>
    <s v="-"/>
    <s v="-"/>
    <s v="-"/>
  </r>
  <r>
    <n v="102"/>
    <s v="PES_Definir"/>
    <x v="2"/>
    <x v="2"/>
    <s v="SI"/>
    <x v="0"/>
    <x v="0"/>
    <s v="PAI_10"/>
    <x v="0"/>
    <x v="6"/>
    <s v="DPU-E_08"/>
    <s v="2. Campañas de Promoción y Capacitación"/>
    <s v="DPU-ACT_15"/>
    <s v="Capacitaciones de Protección a Usuarios."/>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n v="1"/>
    <n v="0.34"/>
    <n v="0.33"/>
    <n v="0.33"/>
    <n v="0"/>
    <n v="1"/>
    <n v="0.11"/>
    <s v="# Etapas realizadas/#Etapas programadas"/>
    <s v="Mensual"/>
    <d v="2020-01-01T00:00:00"/>
    <d v="2020-12-31T00:00:00"/>
    <n v="1"/>
    <n v="12"/>
    <n v="12.166666666666666"/>
    <s v="Enero"/>
    <x v="0"/>
    <s v="IV_Trim"/>
    <n v="0.01"/>
    <s v="Planeado"/>
    <n v="0"/>
    <n v="7"/>
    <n v="8"/>
    <n v="2"/>
    <n v="2"/>
    <n v="2"/>
    <n v="2"/>
    <n v="2"/>
    <n v="2"/>
    <n v="2"/>
    <n v="2"/>
    <n v="2"/>
    <n v="33"/>
    <s v="Ejecutado"/>
    <n v="0"/>
    <n v="7"/>
    <n v="8"/>
    <m/>
    <m/>
    <m/>
    <m/>
    <m/>
    <m/>
    <m/>
    <m/>
    <m/>
    <n v="15"/>
    <n v="0.45454545454545453"/>
    <n v="15"/>
    <n v="1"/>
    <n v="4.5454545454545452E-3"/>
    <n v="0.01"/>
    <s v="En Tramite"/>
    <s v="Diciembre"/>
    <s v=" |202003: LIstas de asistencia ; |202002: Listas de asistencia.; |202001: No hay actividad programada para el periodo reportado."/>
    <s v="No hay actividad programada para el periodo reportado."/>
    <s v="Listas de asistencia."/>
    <s v="LIstas de asistencia "/>
    <s v="-"/>
    <s v="-"/>
    <s v="-"/>
    <s v="-"/>
    <s v="-"/>
    <s v="-"/>
    <s v="-"/>
    <s v="-"/>
    <s v="-"/>
    <s v="-"/>
  </r>
  <r>
    <n v="103"/>
    <s v="PES_00"/>
    <x v="2"/>
    <x v="2"/>
    <s v="SI"/>
    <x v="0"/>
    <x v="0"/>
    <s v="PAI_10"/>
    <x v="0"/>
    <x v="6"/>
    <s v="DPU-E_08"/>
    <s v="2. Campañas de Promoción y Capacitación"/>
    <s v="DPU-ACT_16"/>
    <s v="Generar Alcance y Contenidos para la Realización del 1er Congreso del Sector Transporte."/>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n v="0"/>
    <n v="0"/>
    <n v="0"/>
    <n v="0"/>
    <n v="0"/>
    <n v="0"/>
    <n v="1"/>
    <s v="# de actividades realizadas / # de actividades programadas"/>
    <s v="Mensual"/>
    <d v="2020-01-01T00:00:00"/>
    <d v="2020-12-31T00:00:00"/>
    <n v="1"/>
    <n v="12"/>
    <n v="12.166666666666666"/>
    <s v="Enero"/>
    <x v="0"/>
    <s v="IV_Trim"/>
    <n v="0.01"/>
    <s v="Planeado"/>
    <n v="0"/>
    <n v="1"/>
    <n v="0"/>
    <n v="0"/>
    <n v="0"/>
    <n v="0"/>
    <n v="0"/>
    <n v="0"/>
    <n v="0"/>
    <n v="0"/>
    <n v="0"/>
    <n v="0"/>
    <n v="1"/>
    <s v="Ejecutado"/>
    <n v="0"/>
    <n v="1"/>
    <n v="0"/>
    <m/>
    <m/>
    <m/>
    <m/>
    <m/>
    <m/>
    <m/>
    <m/>
    <m/>
    <n v="1"/>
    <n v="1"/>
    <n v="1"/>
    <n v="1"/>
    <n v="0.01"/>
    <n v="0.01"/>
    <s v="Ejecutada"/>
    <s v="Ejecutada"/>
    <s v=" |202003: N/A; |202002: Constancia de enviò de correo electònico a la Secretaria General.; |202001: No hay actividad programada para el periodo reportado."/>
    <s v="No hay actividad programada para el periodo reportado."/>
    <s v="Constancia de enviò de correo electònico a la Secretaria General."/>
    <s v="N/A"/>
    <s v="-"/>
    <s v="-"/>
    <s v="-"/>
    <s v="-"/>
    <s v="-"/>
    <s v="-"/>
    <s v="-"/>
    <s v="-"/>
    <s v="-"/>
    <s v="-"/>
  </r>
  <r>
    <n v="104"/>
    <s v="PES_00"/>
    <x v="2"/>
    <x v="2"/>
    <s v="SI"/>
    <x v="0"/>
    <x v="0"/>
    <s v="PAI_10"/>
    <x v="0"/>
    <x v="6"/>
    <s v="DPU-E_08"/>
    <s v="2. Campañas de Promoción y Capacitación"/>
    <s v="DPU-ACT_17"/>
    <s v="Programa de Legitimación en espacios academicos"/>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m/>
    <m/>
    <m/>
    <m/>
    <m/>
    <n v="0"/>
    <n v="3"/>
    <s v="# de actividades realizadas / # de actividades programadas"/>
    <s v="Mensual"/>
    <d v="2020-01-01T00:00:00"/>
    <d v="2020-12-31T00:00:00"/>
    <n v="1"/>
    <n v="12"/>
    <n v="12.166666666666666"/>
    <s v="Enero"/>
    <x v="0"/>
    <s v="IV_Trim"/>
    <n v="0.01"/>
    <s v="Planeado"/>
    <n v="0"/>
    <n v="1"/>
    <n v="1"/>
    <n v="1"/>
    <n v="1"/>
    <n v="1"/>
    <n v="1"/>
    <n v="1"/>
    <n v="1"/>
    <n v="1"/>
    <n v="1"/>
    <n v="0"/>
    <n v="10"/>
    <s v="Ejecutado"/>
    <n v="0"/>
    <n v="0"/>
    <n v="0.5"/>
    <m/>
    <m/>
    <m/>
    <m/>
    <m/>
    <m/>
    <m/>
    <m/>
    <m/>
    <n v="0.5"/>
    <n v="0.05"/>
    <n v="2"/>
    <n v="0.25"/>
    <n v="5.0000000000000001E-4"/>
    <n v="2.5000000000000001E-3"/>
    <s v="En Tramite"/>
    <s v="Diciembre"/>
    <s v=" |202003: Teniendo en cuenta la situación de emergencia no fue posible la realización del mismo.; |202002: Se realizaron los acercamientos a las universidades y se lograron espacios para llevar a cabo las sesiones del programa. La primera sesiòn del semillero de Protecciòn a Usuarios del Sector Transporte no se pudo llevar a cabo por no contar con espacio fìsico.; |202001: No hay actividad programada para el periodo reportado."/>
    <s v="No hay actividad programada para el periodo reportado."/>
    <s v="Se realizaron los acercamientos a las universidades y se lograron espacios para llevar a cabo las sesiones del programa. La primera sesiòn del semillero de Protecciòn a Usuarios del Sector Transporte no se pudo llevar a cabo por no contar con espacio fìsico."/>
    <s v="Teniendo en cuenta la situación de emergencia no fue posible la realización del mismo."/>
    <s v="-"/>
    <s v="-"/>
    <s v="-"/>
    <s v="-"/>
    <s v="-"/>
    <s v="-"/>
    <s v="-"/>
    <s v="-"/>
    <s v="-"/>
    <s v="Dada la coyuntura por emergencia, es importante poder definir alcance alterno de las actividades a cargo de la Delegatura en materia de atención presencial y/o procesos de Divulgación o Cobertura de la misma para grantizar una pertinente ejecución y presencia de la ST."/>
  </r>
  <r>
    <n v="105"/>
    <s v="PES_00"/>
    <x v="2"/>
    <x v="2"/>
    <s v="SI"/>
    <x v="5"/>
    <x v="1"/>
    <s v="PEI_08"/>
    <x v="1"/>
    <x v="15"/>
    <s v="DPU-E_08"/>
    <s v="2. Campañas de Promoción y Capacitación"/>
    <s v="DPU-ACT_18"/>
    <s v="Estrategias en Redes Sociales para Protección de los Usuarios."/>
    <s v="DPU"/>
    <s v="Delegatura_de_Protección_al_Usuario"/>
    <s v="DPU-G_02"/>
    <s v="Dirección_de_Prevención_Promoción_y_Atención_a_Usuarios_Sector_Transporte"/>
    <s v="DPU-D_02"/>
    <s v="Director_de_Prevención_Promoción_y_Atención_a_Usuarios_Sector_Transporte"/>
    <s v="Misionales"/>
    <s v="Financiera"/>
    <s v="Fortalecimiento"/>
    <s v="C-2410-0600-3-0-2410006-02"/>
    <s v="2410006_04"/>
    <n v="60000000"/>
    <m/>
    <m/>
    <s v="MIPG-P_00"/>
    <s v="MIPG-D_00"/>
    <n v="1"/>
    <n v="0.34"/>
    <n v="0.33"/>
    <n v="0.33"/>
    <n v="0"/>
    <n v="1"/>
    <n v="2"/>
    <s v="No. Campañas Realizadas / No. Campañas Programadas"/>
    <s v="POR_DEFINIR"/>
    <d v="2020-03-01T00:00:00"/>
    <d v="2020-11-30T00:00:00"/>
    <n v="3"/>
    <n v="11"/>
    <n v="9.1333333333333329"/>
    <s v="Marzo"/>
    <x v="2"/>
    <s v="IV_Trim"/>
    <n v="0.05"/>
    <s v="Planeado"/>
    <n v="0"/>
    <n v="0"/>
    <n v="6.25E-2"/>
    <n v="6.25E-2"/>
    <n v="0.14579999999999999"/>
    <n v="0.14579999999999999"/>
    <n v="8.3499999999999991E-2"/>
    <n v="0.14579999999999999"/>
    <n v="0.14579999999999999"/>
    <n v="0.14579999999999999"/>
    <n v="6.25E-2"/>
    <n v="0"/>
    <n v="0.99999999999999978"/>
    <s v="Ejecutado"/>
    <n v="0"/>
    <n v="0"/>
    <n v="2.0830000000000001E-2"/>
    <m/>
    <m/>
    <m/>
    <m/>
    <m/>
    <m/>
    <m/>
    <m/>
    <m/>
    <n v="2.0830000000000001E-2"/>
    <n v="2.0830000000000005E-2"/>
    <n v="6.25E-2"/>
    <n v="0.33328000000000002"/>
    <n v="1.0415000000000003E-3"/>
    <n v="1.6664000000000002E-2"/>
    <s v="En Tramite"/>
    <s v="Noviembre"/>
    <s v=" |202003: La actividad está pendiente de aprobación del ministerio de Transporte; |202002: La actividad no esta programada para este periodo.; |202001: No hay actividad programada para el periodo reportado."/>
    <s v="No hay actividad programada para el periodo reportado."/>
    <s v="La actividad no esta programada para este periodo."/>
    <s v="La actividad está pendiente de aprobación del ministerio de Transporte"/>
    <s v="-"/>
    <s v="-"/>
    <s v="-"/>
    <s v="-"/>
    <s v="-"/>
    <s v="-"/>
    <s v="-"/>
    <s v="-"/>
    <s v="-"/>
    <s v="-"/>
  </r>
  <r>
    <n v="106"/>
    <s v="PES_00"/>
    <x v="2"/>
    <x v="2"/>
    <s v="SI"/>
    <x v="0"/>
    <x v="0"/>
    <s v="PAI_10"/>
    <x v="0"/>
    <x v="6"/>
    <s v="DPU-E_08"/>
    <s v="2. Campañas de Promoción y Capacitación"/>
    <s v="DPU-ACT_19"/>
    <s v="Programa de Participación Ciudadana"/>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m/>
    <m/>
    <m/>
    <m/>
    <m/>
    <n v="0"/>
    <n v="1"/>
    <s v="# de actividades realizadas / # de actividades programadas"/>
    <s v="Mensual"/>
    <d v="2020-01-01T00:00:00"/>
    <d v="2020-12-31T00:00:00"/>
    <n v="1"/>
    <n v="12"/>
    <n v="12.166666666666666"/>
    <s v="Enero"/>
    <x v="0"/>
    <s v="IV_Trim"/>
    <n v="0.01"/>
    <s v="Planeado"/>
    <n v="0"/>
    <n v="0"/>
    <n v="0"/>
    <n v="0"/>
    <n v="0"/>
    <n v="0"/>
    <n v="0"/>
    <n v="0"/>
    <n v="0"/>
    <n v="1"/>
    <n v="0"/>
    <n v="0"/>
    <n v="1"/>
    <s v="Ejecutado"/>
    <n v="0"/>
    <n v="0"/>
    <n v="0"/>
    <m/>
    <m/>
    <m/>
    <m/>
    <m/>
    <m/>
    <m/>
    <m/>
    <m/>
    <n v="0"/>
    <n v="0"/>
    <n v="0"/>
    <n v="1"/>
    <n v="0"/>
    <n v="0.01"/>
    <s v="Por Ejecutar"/>
    <s v="Diciembre"/>
    <s v=" |202003: N/A; |202002: La actividad no esta programada para este periodo.; |202001: No hay actividad programada para el periodo reportado."/>
    <s v="No hay actividad programada para el periodo reportado."/>
    <s v="La actividad no esta programada para este periodo."/>
    <s v="N/A"/>
    <s v="-"/>
    <s v="-"/>
    <s v="-"/>
    <s v="-"/>
    <s v="-"/>
    <s v="-"/>
    <s v="-"/>
    <s v="-"/>
    <s v="-"/>
    <s v="-"/>
  </r>
  <r>
    <n v="107"/>
    <s v="PES_00"/>
    <x v="2"/>
    <x v="2"/>
    <s v="SI"/>
    <x v="0"/>
    <x v="0"/>
    <s v="PAI_10"/>
    <x v="0"/>
    <x v="6"/>
    <s v="DPU-E_08"/>
    <s v="2. Campañas de Promoción y Capacitación"/>
    <s v="DPU-ACT_20"/>
    <s v="Generación de Insumos para Campañas de Promoción y Capacitación."/>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m/>
    <m/>
    <m/>
    <m/>
    <m/>
    <n v="0"/>
    <n v="1"/>
    <s v="No. Contenidos Realizados / No. Contenidos Programadas"/>
    <s v="Mensual"/>
    <d v="2020-01-01T00:00:00"/>
    <d v="2020-12-31T00:00:00"/>
    <n v="1"/>
    <n v="12"/>
    <n v="12.166666666666666"/>
    <s v="Enero"/>
    <x v="0"/>
    <s v="IV_Trim"/>
    <n v="0.01"/>
    <s v="Planeado"/>
    <n v="1"/>
    <n v="2"/>
    <n v="2"/>
    <n v="0"/>
    <n v="0"/>
    <n v="0"/>
    <n v="0"/>
    <n v="0"/>
    <n v="0"/>
    <n v="0"/>
    <n v="0"/>
    <n v="0"/>
    <n v="5"/>
    <s v="Ejecutado"/>
    <n v="1"/>
    <n v="2"/>
    <n v="2"/>
    <m/>
    <m/>
    <m/>
    <m/>
    <m/>
    <m/>
    <m/>
    <m/>
    <m/>
    <n v="5"/>
    <n v="1"/>
    <n v="5"/>
    <n v="1"/>
    <n v="0.01"/>
    <n v="0.01"/>
    <s v="Ejecutada"/>
    <s v="Ejecutada"/>
    <s v=" |202003: Campaña alerta cierre de la vía San Gil / Bucaramanga_x000a_Capampaña Cartilla Transporte Aéreo; |202002: Constancia de enviò de insumos para la campaña del cierre de la vìa San Gil - Bucaramanga, vìa correo electrònico.; |202001: Oficina_Asesora_Planeación_PAI_x000a_1. Soportes_PAI_2020_x000a_Contenidos Calarcá - Cajamarca"/>
    <s v="Oficina_Asesora_Planeación_PAI_x000a_1. Soportes_PAI_2020_x000a_Contenidos Calarcá - Cajamarca"/>
    <s v="Constancia de enviò de insumos para la campaña del cierre de la vìa San Gil - Bucaramanga, vìa correo electrònico."/>
    <s v="Campaña alerta cierre de la vía San Gil / Bucaramanga_x000a_Capampaña Cartilla Transporte Aéreo"/>
    <s v="-"/>
    <s v="-"/>
    <s v="-"/>
    <s v="-"/>
    <s v="-"/>
    <s v="-"/>
    <s v="-"/>
    <s v="-"/>
    <s v="-"/>
    <s v="-"/>
  </r>
  <r>
    <n v="108"/>
    <s v="PES_Definir"/>
    <x v="2"/>
    <x v="2"/>
    <s v="SI"/>
    <x v="0"/>
    <x v="0"/>
    <s v="PAI_10"/>
    <x v="0"/>
    <x v="7"/>
    <s v="DPU-E_09"/>
    <s v="3. Planes de Prevención"/>
    <s v="DPU-ACT_21"/>
    <s v="Programa de Evaluacion de Promociones y Ofertas en los 3 modos de Transporte"/>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n v="1"/>
    <n v="0.34"/>
    <n v="0.33"/>
    <n v="0.33"/>
    <n v="0"/>
    <n v="1"/>
    <n v="1"/>
    <s v="Generación de Guía Interactiva"/>
    <s v="Mensual"/>
    <d v="2020-01-01T00:00:00"/>
    <d v="2020-12-31T00:00:00"/>
    <n v="1"/>
    <n v="12"/>
    <n v="12.166666666666666"/>
    <s v="Enero"/>
    <x v="0"/>
    <s v="IV_Trim"/>
    <n v="0.01"/>
    <s v="Planeado"/>
    <n v="0"/>
    <n v="0"/>
    <n v="0"/>
    <n v="0"/>
    <n v="0"/>
    <n v="0.33339999999999997"/>
    <n v="0"/>
    <n v="0"/>
    <n v="0.33329999999999999"/>
    <n v="0"/>
    <n v="0.33329999999999999"/>
    <n v="0"/>
    <n v="1"/>
    <s v="Ejecutado"/>
    <n v="0"/>
    <n v="0"/>
    <n v="0"/>
    <m/>
    <m/>
    <m/>
    <m/>
    <m/>
    <m/>
    <m/>
    <m/>
    <m/>
    <n v="0"/>
    <n v="0"/>
    <n v="0"/>
    <n v="1"/>
    <n v="0"/>
    <n v="0.01"/>
    <s v="Por Ejecutar"/>
    <s v="Diciembre"/>
    <s v=" |202003: N/A; |202002: La actividad no fue progreamada para este periodo.; |202001: No hay actividad programada para el periodo reportado"/>
    <s v="No hay actividad programada para el periodo reportado"/>
    <s v="La actividad no fue progreamada para este periodo."/>
    <s v="N/A"/>
    <s v="-"/>
    <s v="-"/>
    <s v="-"/>
    <s v="-"/>
    <s v="-"/>
    <s v="-"/>
    <s v="-"/>
    <s v="-"/>
    <s v="-"/>
    <s v="-"/>
  </r>
  <r>
    <n v="109"/>
    <s v="PES_00"/>
    <x v="2"/>
    <x v="2"/>
    <s v="SI"/>
    <x v="0"/>
    <x v="0"/>
    <s v="PAI_10"/>
    <x v="0"/>
    <x v="7"/>
    <s v="DPU-E_09"/>
    <s v="3. Planes de Prevención"/>
    <s v="DPU-ACT_22"/>
    <s v="Seguimiento de Información Pública de Precios"/>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m/>
    <m/>
    <m/>
    <m/>
    <m/>
    <n v="0"/>
    <n v="1"/>
    <s v="# de actividades realizadas / # de actividades programadas"/>
    <s v="Mensual"/>
    <d v="2020-01-01T00:00:00"/>
    <d v="2020-12-31T00:00:00"/>
    <n v="1"/>
    <n v="12"/>
    <n v="12.166666666666666"/>
    <s v="Enero"/>
    <x v="0"/>
    <s v="IV_Trim"/>
    <n v="0.01"/>
    <s v="Planeado"/>
    <n v="0"/>
    <n v="0"/>
    <n v="0.1111"/>
    <n v="0.1111"/>
    <n v="0.1111"/>
    <n v="0.1111"/>
    <n v="0.1111"/>
    <n v="0.1111"/>
    <n v="0.1111"/>
    <n v="0.1111"/>
    <n v="0.11119999999999999"/>
    <n v="0"/>
    <n v="0.99999999999999989"/>
    <s v="Ejecutado"/>
    <n v="0"/>
    <n v="0"/>
    <n v="5.5E-2"/>
    <m/>
    <m/>
    <m/>
    <m/>
    <m/>
    <m/>
    <m/>
    <m/>
    <m/>
    <n v="5.5E-2"/>
    <n v="5.5000000000000007E-2"/>
    <n v="0.1111"/>
    <n v="0.49504950495049505"/>
    <n v="5.5000000000000003E-4"/>
    <n v="4.9504950495049506E-3"/>
    <s v="En Tramite"/>
    <s v="Diciembre"/>
    <s v=" |202003: Correo de cronograma de realización de IPP; |202002: La actividad no fue progreamada para este periodo.; |202001: No hay actividad programada para el periodo reportado"/>
    <s v="No hay actividad programada para el periodo reportado"/>
    <s v="La actividad no fue progreamada para este periodo."/>
    <s v="Correo de cronograma de realización de IPP"/>
    <s v="-"/>
    <s v="-"/>
    <s v="-"/>
    <s v="-"/>
    <s v="-"/>
    <s v="-"/>
    <s v="-"/>
    <s v="-"/>
    <s v="-"/>
    <s v="-"/>
  </r>
  <r>
    <n v="110"/>
    <s v="PES_00"/>
    <x v="2"/>
    <x v="2"/>
    <s v="SI"/>
    <x v="0"/>
    <x v="0"/>
    <s v="PAI_10"/>
    <x v="0"/>
    <x v="7"/>
    <s v="DPU-E_09"/>
    <s v="3. Planes de Prevención"/>
    <s v="DPU-ACT_23"/>
    <s v="Visitas Multipropositos"/>
    <s v="DPU"/>
    <s v="Delegatura_de_Protección_al_Usuario"/>
    <s v="DPU-G_02"/>
    <s v="Dirección_de_Prevención_Promoción_y_Atención_a_Usuarios_Sector_Transporte"/>
    <s v="DPU-D_02"/>
    <s v="Director_de_Prevención_Promoción_y_Atención_a_Usuarios_Sector_Transporte"/>
    <s v="Misionales"/>
    <s v="Financiera"/>
    <s v="Funcionamiento"/>
    <m/>
    <m/>
    <m/>
    <m/>
    <m/>
    <s v="MIPG-P_00"/>
    <s v="MIPG-D_00"/>
    <m/>
    <m/>
    <m/>
    <m/>
    <m/>
    <n v="0"/>
    <n v="1"/>
    <s v="# de actividades realizadas / # de actividades programadas"/>
    <s v="POR_DEFINIR"/>
    <d v="2020-02-01T00:00:00"/>
    <d v="2020-09-30T00:00:00"/>
    <n v="2"/>
    <n v="9"/>
    <n v="8.0666666666666664"/>
    <s v="Febrero"/>
    <x v="6"/>
    <s v="III_Trim"/>
    <n v="0.01"/>
    <s v="Planeado"/>
    <n v="0"/>
    <n v="0.125"/>
    <n v="0.125"/>
    <n v="0.125"/>
    <n v="0.125"/>
    <n v="0.125"/>
    <n v="0.125"/>
    <n v="0.125"/>
    <n v="0.125"/>
    <n v="0"/>
    <n v="0"/>
    <n v="0"/>
    <n v="1"/>
    <s v="Ejecutado"/>
    <n v="0"/>
    <n v="0.17780000000000001"/>
    <n v="0.125"/>
    <m/>
    <m/>
    <m/>
    <m/>
    <m/>
    <m/>
    <m/>
    <m/>
    <m/>
    <n v="0.30280000000000001"/>
    <n v="0.30280000000000001"/>
    <n v="0.25"/>
    <n v="1.2112000000000001"/>
    <n v="3.0280000000000003E-3"/>
    <n v="0.01"/>
    <s v="En Tramite"/>
    <s v="Septiembre"/>
    <s v=" |202003: Actas de visita multipropósito; |202002: Informe de visitas; |202001: No hay actividad programada para el periodo reportado"/>
    <s v="No hay actividad programada para el periodo reportado"/>
    <s v="Informe de visitas"/>
    <s v="Actas de visita multipropósito"/>
    <s v="-"/>
    <s v="-"/>
    <s v="-"/>
    <s v="-"/>
    <s v="-"/>
    <s v="-"/>
    <s v="-"/>
    <s v="-"/>
    <s v="-"/>
    <s v="Se reporto avnce superior en la gestión en busca de garantizar un ejecución prematura del indicador."/>
  </r>
  <r>
    <n v="111"/>
    <s v="PES_Definir"/>
    <x v="0"/>
    <x v="0"/>
    <s v="SI"/>
    <x v="0"/>
    <x v="0"/>
    <s v="PAI_10"/>
    <x v="0"/>
    <x v="4"/>
    <s v="DPU-E_10"/>
    <s v="A. Peticiones, Quejas, Reclamos y Solicitudes."/>
    <s v="DPU-ACT_24"/>
    <s v="Peticiones, Quejas, Reclamos y Solicitudes."/>
    <s v="DPU"/>
    <s v="Delegatura_de_Protección_al_Usuario"/>
    <s v="DPU-G_03"/>
    <s v="Dirección_de_Investigaciones_de_Protección_al_Usuario"/>
    <s v="DPU-D_03"/>
    <s v="Director_de_Investigaciones_Protección_al_Usuario"/>
    <s v="Misionales"/>
    <s v="Financiera"/>
    <s v="Funcionamiento"/>
    <m/>
    <m/>
    <m/>
    <m/>
    <m/>
    <s v="MIPG-P_00"/>
    <s v="MIPG-D_00"/>
    <n v="0"/>
    <n v="0"/>
    <n v="0"/>
    <n v="0"/>
    <n v="0"/>
    <n v="0"/>
    <n v="1"/>
    <s v="No. de Solicitudes Gestionadas / No. de Solicitudes Ingresadas "/>
    <s v="Mensual"/>
    <d v="2020-01-01T00:00:00"/>
    <d v="2020-12-31T00:00:00"/>
    <n v="1"/>
    <n v="12"/>
    <n v="12.166666666666666"/>
    <s v="Enero"/>
    <x v="0"/>
    <s v="IV_Trim"/>
    <n v="2.8571428571428571E-3"/>
    <s v="Planeado"/>
    <n v="2579"/>
    <n v="731"/>
    <n v="885"/>
    <n v="0"/>
    <n v="0"/>
    <n v="0"/>
    <n v="0"/>
    <n v="0"/>
    <n v="0"/>
    <n v="0"/>
    <n v="0"/>
    <n v="0"/>
    <n v="4195"/>
    <s v="Ejecutado"/>
    <n v="232"/>
    <n v="369"/>
    <n v="1893"/>
    <m/>
    <m/>
    <m/>
    <m/>
    <m/>
    <m/>
    <m/>
    <m/>
    <m/>
    <n v="2494"/>
    <n v="0.59451728247914182"/>
    <n v="4195"/>
    <n v="0.59451728247914182"/>
    <n v="1.6986208070832623E-3"/>
    <n v="1.6986208070832623E-3"/>
    <s v="En Tramite"/>
    <s v="Diciembre"/>
    <s v=" |202003: Compartida PQR proteccion a usuarios / PQR DPU 2020; |202002: Z:\PQR\PQRS Aereo_2019_x000a_Z:\PQR\PQRS Terrestre_2019_x000a_Z:\PQR\PQRS UNIFICADO_DPU_2020_x000a_Z:\PQR\DIRECCION DE INVESTIGACIONES; |202001: Sin derechos de petición recibidos"/>
    <s v="Sin derechos de petición recibidos"/>
    <s v="Z:\PQR\PQRS Aereo_2019_x000a_Z:\PQR\PQRS Terrestre_2019_x000a_Z:\PQR\PQRS UNIFICADO_DPU_2020_x000a_Z:\PQR\DIRECCION DE INVESTIGACIONES"/>
    <s v="Compartida PQR proteccion a usuarios / PQR DPU 2020"/>
    <s v="-"/>
    <s v="-"/>
    <s v="-"/>
    <s v="-"/>
    <s v="-"/>
    <s v="-"/>
    <s v="-"/>
    <s v="-"/>
    <s v="-"/>
    <s v="De acuerdo a lo expuesto, se evidencia la falta de recurso humano para garantizar una adecuada gestión, se requiere definir alcances de la operación a fin de poder proyectar una ejecución eficiente de las respuestas requeridas."/>
  </r>
  <r>
    <n v="112"/>
    <s v="PES_Definir"/>
    <x v="0"/>
    <x v="0"/>
    <s v="SI"/>
    <x v="0"/>
    <x v="0"/>
    <s v="PAI_10"/>
    <x v="0"/>
    <x v="12"/>
    <s v="DPU-E_11"/>
    <s v="B. Resolver Análisis y/o Estudio de Averiguaciones Preliminares"/>
    <s v="DPU-ACT_25"/>
    <s v="B. Averiguación Preliminar"/>
    <s v="DPU"/>
    <s v="Delegatura_de_Protección_al_Usuario"/>
    <s v="DPU-G_03"/>
    <s v="Dirección_de_Investigaciones_de_Protección_al_Usuario"/>
    <s v="DPU-D_03"/>
    <s v="Director_de_Investigaciones_Protección_al_Usuario"/>
    <s v="Misionales"/>
    <s v="Financiera"/>
    <s v="Funcionamiento"/>
    <m/>
    <m/>
    <m/>
    <m/>
    <m/>
    <s v="MIPG-P_00"/>
    <s v="MIPG-D_00"/>
    <n v="0"/>
    <n v="0"/>
    <n v="0"/>
    <n v="0"/>
    <n v="0"/>
    <n v="0"/>
    <n v="1"/>
    <s v="No. De Solicitudes Gestionadas / No. de Solicitudes Ingresadas"/>
    <s v="Mensual"/>
    <d v="2020-01-01T00:00:00"/>
    <d v="2020-12-31T00:00:00"/>
    <n v="1"/>
    <n v="12"/>
    <n v="12.166666666666666"/>
    <s v="Enero"/>
    <x v="0"/>
    <s v="IV_Trim"/>
    <n v="2.8571428571428571E-3"/>
    <s v="Planeado"/>
    <n v="4611"/>
    <n v="277"/>
    <n v="1578"/>
    <n v="0"/>
    <n v="0"/>
    <n v="0"/>
    <n v="0"/>
    <n v="0"/>
    <n v="0"/>
    <n v="0"/>
    <n v="0"/>
    <n v="0"/>
    <n v="6466"/>
    <s v="Ejecutado"/>
    <n v="19"/>
    <n v="24"/>
    <n v="36"/>
    <m/>
    <m/>
    <m/>
    <m/>
    <m/>
    <m/>
    <m/>
    <m/>
    <m/>
    <n v="79"/>
    <n v="1.2217754407670894E-2"/>
    <n v="6466"/>
    <n v="1.2217754407670894E-2"/>
    <n v="3.4907869736202556E-5"/>
    <n v="3.4907869736202556E-5"/>
    <s v="En Tramite"/>
    <s v="Diciembre"/>
    <s v=" |202003: Compartida PQR proteccion a usuarios / PQR DPU 2020; |202002: Z:\PQR\PQRS Aereo_2019_x000a_Z:\PQR\PQRS Terrestre_2019; |202001: Oficina_Asesora_Planeación_PAI1. Soportes_PAI_2020_x000a_Base PQR"/>
    <s v="Oficina_Asesora_Planeación_PAI1. Soportes_PAI_2020_x000a_Base PQR"/>
    <s v="Z:\PQR\PQRS Aereo_2019_x000a_Z:\PQR\PQRS Terrestre_2019"/>
    <s v="Compartida PQR proteccion a usuarios / PQR DPU 2020"/>
    <s v="-"/>
    <s v="-"/>
    <s v="-"/>
    <s v="-"/>
    <s v="-"/>
    <s v="-"/>
    <s v="-"/>
    <s v="-"/>
    <s v="-"/>
    <s v="-"/>
  </r>
  <r>
    <n v="113"/>
    <s v="PES_Definir"/>
    <x v="0"/>
    <x v="0"/>
    <s v="SI"/>
    <x v="0"/>
    <x v="0"/>
    <s v="PAI_10"/>
    <x v="0"/>
    <x v="1"/>
    <s v="DPU-E_12"/>
    <s v="C. Resolver Actuaciones Administrativas dentro del Término - Decreto 2409"/>
    <s v="DPU-ACT_26"/>
    <s v="1. INVESTIGACIÓN"/>
    <s v="DPU"/>
    <s v="Delegatura_de_Protección_al_Usuario"/>
    <s v="DPU-G_03"/>
    <s v="Dirección_de_Investigaciones_de_Protección_al_Usuario"/>
    <s v="DPU-D_03"/>
    <s v="Director_de_Investigaciones_Protección_al_Usuario"/>
    <s v="Misionales"/>
    <s v="Financiera"/>
    <s v="Funcionamiento"/>
    <m/>
    <m/>
    <m/>
    <m/>
    <m/>
    <s v="MIPG-P_00"/>
    <s v="MIPG-D_00"/>
    <n v="0"/>
    <n v="0"/>
    <n v="0"/>
    <n v="0"/>
    <n v="0"/>
    <n v="0"/>
    <n v="1"/>
    <s v=" No. de Investigaciones realizadas / No. de aperturas de Investigaciones pendientes"/>
    <s v="Mensual"/>
    <d v="2020-01-01T00:00:00"/>
    <d v="2020-12-31T00:00:00"/>
    <n v="1"/>
    <n v="12"/>
    <n v="12.166666666666666"/>
    <s v="Enero"/>
    <x v="0"/>
    <s v="IV_Trim"/>
    <n v="2.8571428571428571E-3"/>
    <s v="Planeado"/>
    <n v="42"/>
    <n v="2"/>
    <n v="4"/>
    <n v="0"/>
    <n v="0"/>
    <n v="0"/>
    <n v="0"/>
    <n v="0"/>
    <n v="0"/>
    <n v="0"/>
    <n v="0"/>
    <n v="0"/>
    <n v="48"/>
    <s v="Ejecutado"/>
    <n v="0"/>
    <n v="0"/>
    <n v="0"/>
    <m/>
    <m/>
    <m/>
    <m/>
    <m/>
    <m/>
    <m/>
    <m/>
    <m/>
    <n v="0"/>
    <n v="0"/>
    <n v="48"/>
    <n v="0"/>
    <n v="0"/>
    <n v="0"/>
    <s v="Por Ejecutar"/>
    <s v="Diciembre"/>
    <s v=" |202003: Compartida PQR proteccion a usuarios / Dirección de invesigaciones; |202002: Z:\PQR\DIRECCION DE INVESTIGACIONES; |202001: Cuadro de informe de gestión Enero 2020"/>
    <s v="Cuadro de informe de gestión Enero 2020"/>
    <s v="Z:\PQR\DIRECCION DE INVESTIGACIONES"/>
    <s v="Compartida PQR proteccion a usuarios / Dirección de invesigaciones"/>
    <s v="-"/>
    <s v="-"/>
    <s v="-"/>
    <s v="-"/>
    <s v="-"/>
    <s v="-"/>
    <s v="-"/>
    <s v="-"/>
    <s v="-"/>
    <s v="Para el cierre de año 2019  a cargo de la Dirección de Investigaciones de Protección a Usuarios se encontraban en proceso 38 investigaciones iniciadas, se abrieron 5 nuevas para gestión 2020. A cierre del periodo febrero teniamos un total 15 Decisiones pendientes de fallo, 10 periodos probatorios abiertos, 15 alegatos en curso de terminos para cierre probatorio y 3 aperturas. Adicional a esto en averiguación preliminares se encuentran 1300 procesos para estudió o con solitiud de requerimiento de oficio en curso."/>
  </r>
  <r>
    <n v="114"/>
    <s v="PES_Definir"/>
    <x v="0"/>
    <x v="0"/>
    <s v="SI"/>
    <x v="0"/>
    <x v="0"/>
    <s v="PAI_10"/>
    <x v="0"/>
    <x v="1"/>
    <s v="DPU-E_12"/>
    <s v="C. Resolver Actuaciones Administrativas dentro del Término - Decreto 2409"/>
    <s v="DPU-ACT_27"/>
    <s v="2. ETAPA PROBATORIA"/>
    <s v="DPU"/>
    <s v="Delegatura_de_Protección_al_Usuario"/>
    <s v="DPU-G_03"/>
    <s v="Dirección_de_Investigaciones_de_Protección_al_Usuario"/>
    <s v="DPU-D_03"/>
    <s v="Director_de_Investigaciones_Protección_al_Usuario"/>
    <s v="Misionales"/>
    <s v="Financiera"/>
    <s v="Funcionamiento"/>
    <m/>
    <m/>
    <m/>
    <m/>
    <m/>
    <s v="MIPG-P_00"/>
    <s v="MIPG-D_00"/>
    <n v="0"/>
    <n v="0"/>
    <n v="0"/>
    <n v="0"/>
    <n v="0"/>
    <n v="0"/>
    <n v="1"/>
    <s v="No. de Solicitudes de Pruebas Iniciadas"/>
    <s v="Mensual"/>
    <d v="2020-01-01T00:00:00"/>
    <d v="2020-12-31T00:00:00"/>
    <n v="1"/>
    <n v="12"/>
    <n v="12.166666666666666"/>
    <s v="Enero"/>
    <x v="0"/>
    <s v="IV_Trim"/>
    <n v="2.8571428571428571E-3"/>
    <s v="Planeado"/>
    <n v="14"/>
    <n v="3"/>
    <n v="2"/>
    <n v="0"/>
    <n v="0"/>
    <n v="0"/>
    <n v="0"/>
    <n v="0"/>
    <n v="0"/>
    <n v="0"/>
    <n v="0"/>
    <n v="0"/>
    <n v="19"/>
    <s v="Ejecutado"/>
    <n v="3"/>
    <n v="2"/>
    <n v="0"/>
    <m/>
    <m/>
    <m/>
    <m/>
    <m/>
    <m/>
    <m/>
    <m/>
    <m/>
    <n v="5"/>
    <n v="0.26315789473684209"/>
    <n v="19"/>
    <n v="0.26315789473684209"/>
    <n v="7.5187969924812024E-4"/>
    <n v="7.5187969924812024E-4"/>
    <s v="En Tramite"/>
    <s v="Diciembre"/>
    <s v=" |202003: Compartida PQR proteccion a usuarios / Dirección de invesigaciones; |202002: Z:\PQR\DIRECCION DE INVESTIGACIONES; |202001: Cuadro de informe de gestión Enero 2020"/>
    <s v="Cuadro de informe de gestión Enero 2020"/>
    <s v="Z:\PQR\DIRECCION DE INVESTIGACIONES"/>
    <s v="Compartida PQR proteccion a usuarios / Dirección de invesigaciones"/>
    <s v="-"/>
    <s v="-"/>
    <s v="-"/>
    <s v="-"/>
    <s v="-"/>
    <s v="-"/>
    <s v="-"/>
    <s v="-"/>
    <s v="-"/>
    <s v="-"/>
  </r>
  <r>
    <n v="115"/>
    <s v="PES_Definir"/>
    <x v="0"/>
    <x v="0"/>
    <s v="SI"/>
    <x v="0"/>
    <x v="0"/>
    <s v="PAI_10"/>
    <x v="0"/>
    <x v="1"/>
    <s v="DPU-E_12"/>
    <s v="C. Resolver Actuaciones Administrativas dentro del Término - Decreto 2409"/>
    <s v="DPU-ACT_28"/>
    <s v="3. ALEGATOS"/>
    <s v="DPU"/>
    <s v="Delegatura_de_Protección_al_Usuario"/>
    <s v="DPU-G_03"/>
    <s v="Dirección_de_Investigaciones_de_Protección_al_Usuario"/>
    <s v="DPU-D_03"/>
    <s v="Director_de_Investigaciones_Protección_al_Usuario"/>
    <s v="Misionales"/>
    <s v="Financiera"/>
    <s v="Funcionamiento"/>
    <m/>
    <m/>
    <m/>
    <m/>
    <m/>
    <s v="MIPG-P_00"/>
    <s v="MIPG-D_00"/>
    <n v="0"/>
    <n v="0"/>
    <n v="0"/>
    <n v="0"/>
    <n v="0"/>
    <n v="0"/>
    <n v="1"/>
    <s v="No. de Alegatos Realizados"/>
    <s v="Mensual"/>
    <d v="2020-01-01T00:00:00"/>
    <d v="2020-12-31T00:00:00"/>
    <n v="1"/>
    <n v="12"/>
    <n v="12.166666666666666"/>
    <s v="Enero"/>
    <x v="0"/>
    <s v="IV_Trim"/>
    <n v="2.8571428571428571E-3"/>
    <s v="Planeado"/>
    <n v="24"/>
    <n v="2"/>
    <n v="0"/>
    <n v="0"/>
    <n v="0"/>
    <n v="0"/>
    <n v="0"/>
    <n v="0"/>
    <n v="0"/>
    <n v="0"/>
    <n v="0"/>
    <n v="0"/>
    <n v="26"/>
    <s v="Ejecutado"/>
    <n v="5"/>
    <n v="4"/>
    <n v="5"/>
    <m/>
    <m/>
    <m/>
    <m/>
    <m/>
    <m/>
    <m/>
    <m/>
    <m/>
    <n v="14"/>
    <n v="0.53846153846153844"/>
    <n v="26"/>
    <n v="0.53846153846153844"/>
    <n v="1.5384615384615385E-3"/>
    <n v="1.5384615384615385E-3"/>
    <s v="En Tramite"/>
    <s v="Diciembre"/>
    <s v=" |202003: Compartida PQR proteccion a usuarios / Dirección de invesigaciones; |202002: Z:\PQR\DIRECCION DE INVESTIGACIONES; |202001: Cuadro de informe de gestión Enero 2020"/>
    <s v="Cuadro de informe de gestión Enero 2020"/>
    <s v="Z:\PQR\DIRECCION DE INVESTIGACIONES"/>
    <s v="Compartida PQR proteccion a usuarios / Dirección de invesigaciones"/>
    <s v="-"/>
    <s v="-"/>
    <s v="-"/>
    <s v="-"/>
    <s v="-"/>
    <s v="-"/>
    <s v="-"/>
    <s v="-"/>
    <s v="-"/>
    <s v="-"/>
  </r>
  <r>
    <n v="116"/>
    <s v="PES_Definir"/>
    <x v="0"/>
    <x v="0"/>
    <s v="SI"/>
    <x v="0"/>
    <x v="0"/>
    <s v="PAI_10"/>
    <x v="0"/>
    <x v="1"/>
    <s v="DPU-E_12"/>
    <s v="C. Resolver Actuaciones Administrativas dentro del Término - Decreto 2409"/>
    <s v="DPU-ACT_29"/>
    <s v="4. DECISIÓN DE FONDO"/>
    <s v="DPU"/>
    <s v="Delegatura_de_Protección_al_Usuario"/>
    <s v="DPU-G_03"/>
    <s v="Dirección_de_Investigaciones_de_Protección_al_Usuario"/>
    <s v="DPU-D_03"/>
    <s v="Director_de_Investigaciones_Protección_al_Usuario"/>
    <s v="Misionales"/>
    <s v="Financiera"/>
    <s v="Funcionamiento"/>
    <m/>
    <m/>
    <m/>
    <m/>
    <m/>
    <s v="MIPG-P_00"/>
    <s v="MIPG-D_00"/>
    <n v="0"/>
    <n v="0"/>
    <n v="0"/>
    <n v="0"/>
    <n v="0"/>
    <n v="0"/>
    <n v="1"/>
    <s v="No. de Fallos Realizados"/>
    <s v="Mensual"/>
    <d v="2020-01-01T00:00:00"/>
    <d v="2020-12-31T00:00:00"/>
    <n v="1"/>
    <n v="12"/>
    <n v="12.166666666666666"/>
    <s v="Enero"/>
    <x v="0"/>
    <s v="IV_Trim"/>
    <n v="2.8571428571428571E-3"/>
    <s v="Planeado"/>
    <n v="9"/>
    <n v="3"/>
    <n v="6"/>
    <n v="0"/>
    <n v="0"/>
    <n v="0"/>
    <n v="0"/>
    <n v="0"/>
    <n v="0"/>
    <n v="0"/>
    <n v="0"/>
    <n v="0"/>
    <n v="18"/>
    <s v="Ejecutado"/>
    <n v="0"/>
    <n v="0"/>
    <n v="0"/>
    <m/>
    <m/>
    <m/>
    <m/>
    <m/>
    <m/>
    <m/>
    <m/>
    <m/>
    <n v="0"/>
    <n v="0"/>
    <n v="18"/>
    <n v="0"/>
    <n v="0"/>
    <n v="0"/>
    <s v="Por Ejecutar"/>
    <s v="Diciembre"/>
    <s v=" |202003: Compartida PQR proteccion a usuarios / Dirección de invesigaciones; |202002: Z:\PQR\DIRECCION DE INVESTIGACIONES; |202001: No hay actividad programada para el periodo reportado"/>
    <s v="No hay actividad programada para el periodo reportado"/>
    <s v="Z:\PQR\DIRECCION DE INVESTIGACIONES"/>
    <s v="Compartida PQR proteccion a usuarios / Dirección de invesigaciones"/>
    <s v="-"/>
    <s v="-"/>
    <s v="-"/>
    <s v="-"/>
    <s v="-"/>
    <s v="-"/>
    <s v="-"/>
    <s v="-"/>
    <s v="-"/>
    <s v="-"/>
  </r>
  <r>
    <n v="117"/>
    <s v="PES_Definir"/>
    <x v="0"/>
    <x v="0"/>
    <s v="SI"/>
    <x v="0"/>
    <x v="0"/>
    <s v="PAI_10"/>
    <x v="0"/>
    <x v="1"/>
    <s v="DPU-E_12"/>
    <s v="C. Resolver Actuaciones Administrativas dentro del Término - Decreto 2409"/>
    <s v="DPU-ACT_30"/>
    <s v="5. RECURSOS DE REPOSICIÓN"/>
    <s v="DPU"/>
    <s v="Delegatura_de_Protección_al_Usuario"/>
    <s v="DPU-G_03"/>
    <s v="Dirección_de_Investigaciones_de_Protección_al_Usuario"/>
    <s v="DPU-D_03"/>
    <s v="Director_de_Investigaciones_Protección_al_Usuario"/>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Compartida PQR proteccion a usuarios / Dirección de invesigaciones; |202002: Z:\PQR\DIRECCION DE INVESTIGACIONES; |202001: No hay actividad programada para el periodo reportado"/>
    <s v="No hay actividad programada para el periodo reportado"/>
    <s v="Z:\PQR\DIRECCION DE INVESTIGACIONES"/>
    <s v="Compartida PQR proteccion a usuarios / Dirección de invesigaciones"/>
    <s v="-"/>
    <s v="-"/>
    <s v="-"/>
    <s v="-"/>
    <s v="-"/>
    <s v="-"/>
    <s v="-"/>
    <s v="-"/>
    <s v="-"/>
    <s v="-"/>
  </r>
  <r>
    <n v="118"/>
    <s v="PES_Definir"/>
    <x v="0"/>
    <x v="0"/>
    <s v="SI"/>
    <x v="0"/>
    <x v="0"/>
    <s v="PAI_10"/>
    <x v="0"/>
    <x v="1"/>
    <s v="DPU-E_12"/>
    <s v="C. Resolver Actuaciones Administrativas dentro del Término - Decreto 2409"/>
    <s v="DPU-ACT_31"/>
    <s v="6. REVOCATORIA DIRECTA"/>
    <s v="DPU"/>
    <s v="Delegatura_de_Protección_al_Usuario"/>
    <s v="DPU-G_03"/>
    <s v="Dirección_de_Investigaciones_de_Protección_al_Usuario"/>
    <s v="DPU-D_03"/>
    <s v="Director_de_Investigaciones_Protección_al_Usuario"/>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Compartida PQR proteccion a usuarios / Dirección de invesigaciones; |202002: Z:\PQR\DIRECCION DE INVESTIGACIONES; |202001: No hay actividad programada para el periodo reportado"/>
    <s v="No hay actividad programada para el periodo reportado"/>
    <s v="Z:\PQR\DIRECCION DE INVESTIGACIONES"/>
    <s v="Compartida PQR proteccion a usuarios / Dirección de invesigaciones"/>
    <s v="-"/>
    <s v="-"/>
    <s v="-"/>
    <s v="-"/>
    <s v="-"/>
    <s v="-"/>
    <s v="-"/>
    <s v="-"/>
    <s v="-"/>
    <s v="-"/>
  </r>
  <r>
    <n v="119"/>
    <s v="PES_Definir"/>
    <x v="0"/>
    <x v="0"/>
    <s v="SI"/>
    <x v="0"/>
    <x v="0"/>
    <s v="PAI_10"/>
    <x v="0"/>
    <x v="0"/>
    <s v="DTTTA-E_01"/>
    <s v="1. Resolver Solicitudes y/o Radicaciones allegadas a la Dependencia"/>
    <s v="DTTTA-ACT_01"/>
    <s v="1. Derechos de Petición Radicados"/>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 No. de Solicitudes Gestionadas / No. de Solicitudes Ingresadas "/>
    <s v="Mensual"/>
    <d v="2020-01-01T00:00:00"/>
    <d v="2020-12-31T00:00:00"/>
    <n v="1"/>
    <n v="12"/>
    <n v="12.166666666666666"/>
    <s v="Enero"/>
    <x v="0"/>
    <s v="IV_Trim"/>
    <n v="2.8571428571428571E-3"/>
    <s v="Planeado"/>
    <n v="10"/>
    <n v="19"/>
    <n v="9"/>
    <n v="0"/>
    <n v="0"/>
    <n v="0"/>
    <n v="0"/>
    <n v="0"/>
    <n v="0"/>
    <n v="0"/>
    <n v="0"/>
    <n v="0"/>
    <n v="38"/>
    <s v="Ejecutado"/>
    <n v="10"/>
    <n v="18"/>
    <n v="10"/>
    <m/>
    <m/>
    <m/>
    <m/>
    <m/>
    <m/>
    <m/>
    <m/>
    <m/>
    <n v="38"/>
    <n v="1"/>
    <n v="38"/>
    <n v="1"/>
    <n v="2.8571428571428571E-3"/>
    <n v="2.8571428571428571E-3"/>
    <s v="Ejecutada"/>
    <s v="Ejecutada"/>
    <s v=" |202003: En el mes de marzo se tramitaron 10 derechos de petición._x000a_EVIDENCIA: DERECHOS DE PETICIÓN DESPACHO TRÁNSITO; |202002: En el mes de febrero se tramitaron 18 derechos de petición de 19 recibidos_x000a_EVIDENCIA: DERECHOS DE PETICIÓN DESPACHO TRÁNSITO; |202001: En el mes de enero se dio trámite a 10 derechos de petición_x000a_EVIDENCIA: DERECHOS DE PETICIÓN DESPACHO TRÁNSITO"/>
    <s v="En el mes de enero se dio trámite a 10 derechos de petición_x000a_EVIDENCIA: DERECHOS DE PETICIÓN DESPACHO TRÁNSITO"/>
    <s v="En el mes de febrero se tramitaron 18 derechos de petición de 19 recibidos_x000a_EVIDENCIA: DERECHOS DE PETICIÓN DESPACHO TRÁNSITO"/>
    <s v="En el mes de marzo se tramitaron 10 derechos de petición._x000a_EVIDENCIA: DERECHOS DE PETICIÓN DESPACHO TRÁNSITO"/>
    <s v="-"/>
    <s v="-"/>
    <s v="-"/>
    <s v="-"/>
    <s v="-"/>
    <s v="-"/>
    <s v="-"/>
    <s v="-"/>
    <s v="-"/>
    <s v="-"/>
  </r>
  <r>
    <n v="120"/>
    <s v="PES_Definir"/>
    <x v="0"/>
    <x v="0"/>
    <s v="SI"/>
    <x v="0"/>
    <x v="0"/>
    <s v="PAI_10"/>
    <x v="0"/>
    <x v="1"/>
    <s v="DTTTA-E_02"/>
    <s v="2. Resolver Procesos Administrativos - Anterior a Decreto 2409"/>
    <s v="DTTTA-ACT_02"/>
    <s v="1. INVESTIGACIÓN"/>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 No. de Investigaciones realizadas / No. de aperturas de Investigaciones pendientes"/>
    <s v="Mensual"/>
    <d v="2020-01-01T00:00:00"/>
    <d v="2020-12-31T00:00:00"/>
    <n v="1"/>
    <n v="12"/>
    <n v="12.166666666666666"/>
    <s v="Enero"/>
    <x v="0"/>
    <s v="IV_Trim"/>
    <n v="2.8571428571428571E-3"/>
    <s v="Planeado"/>
    <n v="292"/>
    <n v="0"/>
    <n v="0"/>
    <n v="0"/>
    <n v="0"/>
    <n v="0"/>
    <n v="0"/>
    <n v="0"/>
    <n v="0"/>
    <n v="0"/>
    <n v="0"/>
    <n v="0"/>
    <n v="292"/>
    <s v="Ejecutado"/>
    <n v="24"/>
    <n v="29"/>
    <n v="28"/>
    <m/>
    <m/>
    <m/>
    <m/>
    <m/>
    <m/>
    <m/>
    <m/>
    <m/>
    <n v="81"/>
    <n v="0.2773972602739726"/>
    <n v="292"/>
    <n v="0.2773972602739726"/>
    <n v="7.9256360078277881E-4"/>
    <n v="7.9256360078277881E-4"/>
    <s v="En Tramite"/>
    <s v="Diciembre"/>
    <s v=" |202003: En el mes de marzo se tramitaron 28 procesos._x000a_EVIDENCIA: BASE INVESTIGACIONES Y CONTROL; |202002: En el mes de febrero se practicaron 11 autos de prueba_x000a_EVIDENCIA: BASE GRUPO INVESTIGACIONES Y CONTROL; |202001: En el mes de enero se decretaron pruebas a 6 investigaciones de las 309 que se encontraban pendientes aclarando que no se han vencido los términos de la etapa procesal_x000a_EVIDENCIA: BASE GRUPO INVESTIGACIONES Y CONTROL"/>
    <s v="En el mes de enero se decretaron pruebas a 6 investigaciones de las 309 que se encontraban pendientes aclarando que no se han vencido los términos de la etapa procesal_x000a_EVIDENCIA: BASE GRUPO INVESTIGACIONES Y CONTROL"/>
    <s v="En el mes de febrero se practicaron 11 autos de prueba_x000a_EVIDENCIA: BASE GRUPO INVESTIGACIONES Y CONTROL"/>
    <s v="En el mes de marzo se tramitaron 28 procesos._x000a_EVIDENCIA: BASE INVESTIGACIONES Y CONTROL"/>
    <s v="-"/>
    <s v="-"/>
    <s v="-"/>
    <s v="-"/>
    <s v="-"/>
    <s v="-"/>
    <s v="-"/>
    <s v="-"/>
    <s v="-"/>
    <s v="Para el cierre de año 2019 a cargo de la Delegatura de Tránsito se encontraban en proceso 292 investigaciones iniciadas de gestión anterior al Decreto 2409, no se abrieron nuevos procesos para gestión 2020. A cierre del periodo febrero teniamos un total 163 Decisiones pendientes de fallo y 19 archivos y 34 sanciones proferidas, y 76 periodos probatorios abiertos. "/>
  </r>
  <r>
    <n v="121"/>
    <s v="PES_Definir"/>
    <x v="0"/>
    <x v="0"/>
    <s v="SI"/>
    <x v="0"/>
    <x v="0"/>
    <s v="PAI_10"/>
    <x v="0"/>
    <x v="1"/>
    <s v="DTTTA-E_02"/>
    <s v="2. Resolver Procesos Administrativos - Anterior a Decreto 2409"/>
    <s v="DTTTA-ACT_03"/>
    <s v="2. ETAPA PROBATORIA"/>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No. de Solicitudes de Pruebas Iniciadas"/>
    <s v="Mensual"/>
    <d v="2020-01-01T00:00:00"/>
    <d v="2020-12-31T00:00:00"/>
    <n v="1"/>
    <n v="12"/>
    <n v="12.166666666666666"/>
    <s v="Enero"/>
    <x v="0"/>
    <s v="IV_Trim"/>
    <n v="2.8571428571428571E-3"/>
    <s v="Planeado"/>
    <n v="93"/>
    <n v="0"/>
    <n v="0"/>
    <n v="0"/>
    <n v="0"/>
    <n v="0"/>
    <n v="0"/>
    <n v="0"/>
    <n v="0"/>
    <n v="0"/>
    <n v="0"/>
    <n v="0"/>
    <n v="93"/>
    <s v="Ejecutado"/>
    <n v="6"/>
    <n v="11"/>
    <n v="0"/>
    <m/>
    <m/>
    <m/>
    <m/>
    <m/>
    <m/>
    <m/>
    <m/>
    <m/>
    <n v="17"/>
    <n v="0.18279569892473119"/>
    <n v="93"/>
    <n v="0.18279569892473119"/>
    <n v="5.2227342549923195E-4"/>
    <n v="5.2227342549923195E-4"/>
    <s v="En Tramite"/>
    <s v="Diciembre"/>
    <s v=" |202003: En el mes de marzo no se practicaron pruebas; |202002: En el mes de febrero se practicaron 11 autos de prueba_x000a_EVIDENCIA: BASE GRUPO INVESTIGACIONES Y CONTROL; |202001: En el mes de enero se decretaron pruebas a 6 investigaciones de las 309 que se encontraban pendientes aclarando que no se han vencido los términos de la etapa procesal_x000a_EVIDENCIA: BASE GRUPO INVESTIGACIONES Y CONTROL"/>
    <s v="En el mes de enero se decretaron pruebas a 6 investigaciones de las 309 que se encontraban pendientes aclarando que no se han vencido los términos de la etapa procesal_x000a_EVIDENCIA: BASE GRUPO INVESTIGACIONES Y CONTROL"/>
    <s v="En el mes de febrero se practicaron 11 autos de prueba_x000a_EVIDENCIA: BASE GRUPO INVESTIGACIONES Y CONTROL"/>
    <s v="En el mes de marzo no se practicaron pruebas"/>
    <s v="-"/>
    <s v="-"/>
    <s v="-"/>
    <s v="-"/>
    <s v="-"/>
    <s v="-"/>
    <s v="-"/>
    <s v="-"/>
    <s v="-"/>
    <s v="-"/>
  </r>
  <r>
    <n v="122"/>
    <s v="PES_Definir"/>
    <x v="0"/>
    <x v="0"/>
    <s v="SI"/>
    <x v="0"/>
    <x v="0"/>
    <s v="PAI_10"/>
    <x v="0"/>
    <x v="1"/>
    <s v="DTTTA-E_02"/>
    <s v="2. Resolver Procesos Administrativos - Anterior a Decreto 2409"/>
    <s v="DTTTA-ACT_04"/>
    <s v="3. ALEGATOS"/>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No. de Alegatos Realizados"/>
    <s v="Mensual"/>
    <d v="2020-01-01T00:00:00"/>
    <d v="2020-12-31T00:00:00"/>
    <n v="1"/>
    <n v="12"/>
    <n v="12.166666666666666"/>
    <s v="Enero"/>
    <x v="0"/>
    <s v="IV_Trim"/>
    <n v="2.8571428571428571E-3"/>
    <s v="Planeado"/>
    <n v="6"/>
    <n v="11"/>
    <n v="0"/>
    <n v="0"/>
    <n v="0"/>
    <n v="0"/>
    <n v="0"/>
    <n v="0"/>
    <n v="0"/>
    <n v="0"/>
    <n v="0"/>
    <n v="0"/>
    <n v="17"/>
    <s v="Ejecutado"/>
    <n v="6"/>
    <n v="11"/>
    <n v="0"/>
    <m/>
    <m/>
    <m/>
    <m/>
    <m/>
    <m/>
    <m/>
    <m/>
    <m/>
    <n v="17"/>
    <n v="1"/>
    <n v="17"/>
    <n v="1"/>
    <n v="2.8571428571428571E-3"/>
    <n v="2.8571428571428571E-3"/>
    <s v="Ejecutada"/>
    <s v="Ejecutada"/>
    <s v=" |202003: En el mes de marzo no hubo procesos con cierre probatorio para trasladar a alegatos de conclusión; |202002: En el mes de febrero se realizaron 11 traslados para alegatos de conclusión_x000a_EVIDENCIA: BASE GRUPO INVESTIGACIONES Y CONTROL; |202001: En el mes de enero se trasladaron para alegatos de conclusión 6 procesos con cierre probatorio_x000a_EVIDENCIA: BASE GRUPO INVESTIGACIONES Y CONTROL"/>
    <s v="En el mes de enero se trasladaron para alegatos de conclusión 6 procesos con cierre probatorio_x000a_EVIDENCIA: BASE GRUPO INVESTIGACIONES Y CONTROL"/>
    <s v="En el mes de febrero se realizaron 11 traslados para alegatos de conclusión_x000a_EVIDENCIA: BASE GRUPO INVESTIGACIONES Y CONTROL"/>
    <s v="En el mes de marzo no hubo procesos con cierre probatorio para trasladar a alegatos de conclusión"/>
    <s v="-"/>
    <s v="-"/>
    <s v="-"/>
    <s v="-"/>
    <s v="-"/>
    <s v="-"/>
    <s v="-"/>
    <s v="-"/>
    <s v="-"/>
    <s v="-"/>
  </r>
  <r>
    <n v="123"/>
    <s v="PES_Definir"/>
    <x v="0"/>
    <x v="0"/>
    <s v="SI"/>
    <x v="0"/>
    <x v="0"/>
    <s v="PAI_10"/>
    <x v="0"/>
    <x v="1"/>
    <s v="DTTTA-E_02"/>
    <s v="2. Resolver Procesos Administrativos - Anterior a Decreto 2409"/>
    <s v="DTTTA-ACT_05"/>
    <s v="4. DECISIÓN DE FONDO"/>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No. de Fallos Realizados"/>
    <s v="Mensual"/>
    <d v="2020-01-01T00:00:00"/>
    <d v="2020-12-31T00:00:00"/>
    <n v="1"/>
    <n v="12"/>
    <n v="12.166666666666666"/>
    <s v="Enero"/>
    <x v="0"/>
    <s v="IV_Trim"/>
    <n v="2.8571428571428571E-3"/>
    <s v="Planeado"/>
    <n v="205"/>
    <n v="11"/>
    <n v="0"/>
    <n v="0"/>
    <n v="0"/>
    <n v="0"/>
    <n v="0"/>
    <n v="0"/>
    <n v="0"/>
    <n v="0"/>
    <n v="0"/>
    <n v="0"/>
    <n v="216"/>
    <s v="Ejecutado"/>
    <n v="24"/>
    <n v="29"/>
    <n v="28"/>
    <m/>
    <m/>
    <m/>
    <m/>
    <m/>
    <m/>
    <m/>
    <m/>
    <m/>
    <n v="81"/>
    <n v="0.375"/>
    <n v="216"/>
    <n v="0.375"/>
    <n v="1.0714285714285715E-3"/>
    <n v="1.0714285714285715E-3"/>
    <s v="En Tramite"/>
    <s v="Diciembre"/>
    <s v=" |202003: En el mes de marzo se fallaron 28 procesos._x000a_EVIDENCIA: BASE INVESTIGACIONES Y CONTROL; |202002: En el mes de febrero se fallaron 29 investigaciones_x000a_EVIDENCIA: BASE GRUPO INVESTIGACIONES Y CONTROL; |202001: En el mes de enero se fallaron 25 procesos con vencimiento de alegatos, se aclara que el restante no ha superado el término de la etapa procesal_x000a_EVIDENCIA: BASE GRUPO INVESTIGACIONES Y CONTROL"/>
    <s v="En el mes de enero se fallaron 25 procesos con vencimiento de alegatos, se aclara que el restante no ha superado el término de la etapa procesal_x000a_EVIDENCIA: BASE GRUPO INVESTIGACIONES Y CONTROL"/>
    <s v="En el mes de febrero se fallaron 29 investigaciones_x000a_EVIDENCIA: BASE GRUPO INVESTIGACIONES Y CONTROL"/>
    <s v="En el mes de marzo se fallaron 28 procesos._x000a_EVIDENCIA: BASE INVESTIGACIONES Y CONTROL"/>
    <s v="-"/>
    <s v="-"/>
    <s v="-"/>
    <s v="-"/>
    <s v="-"/>
    <s v="-"/>
    <s v="-"/>
    <s v="-"/>
    <s v="-"/>
    <s v="-"/>
  </r>
  <r>
    <n v="124"/>
    <s v="PES_Definir"/>
    <x v="0"/>
    <x v="0"/>
    <s v="SI"/>
    <x v="0"/>
    <x v="0"/>
    <s v="PAI_10"/>
    <x v="0"/>
    <x v="1"/>
    <s v="DTTTA-E_02"/>
    <s v="2. Resolver Procesos Administrativos - Anterior a Decreto 2409"/>
    <s v="DTTTA-ACT_06"/>
    <s v="5. RECURSOS DE REPOSICIÓN"/>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298"/>
    <n v="15"/>
    <n v="6"/>
    <n v="0"/>
    <n v="0"/>
    <n v="0"/>
    <n v="0"/>
    <n v="0"/>
    <n v="0"/>
    <n v="0"/>
    <n v="0"/>
    <n v="0"/>
    <n v="319"/>
    <s v="Ejecutado"/>
    <n v="15"/>
    <n v="22"/>
    <n v="15"/>
    <m/>
    <m/>
    <m/>
    <m/>
    <m/>
    <m/>
    <m/>
    <m/>
    <m/>
    <n v="52"/>
    <n v="0.16300940438871472"/>
    <n v="319"/>
    <n v="0.16300940438871472"/>
    <n v="4.6574115539632779E-4"/>
    <n v="4.6574115539632779E-4"/>
    <s v="En Tramite"/>
    <s v="Diciembre"/>
    <s v=" |202003: En el mes de marzo se presentaron 6 recursos de reposición y se resolvieron 15 recursos de reposición._x000a_EVIDENCIA: BASE INVESTIGACIONES Y CONTROL; |202002: En el mes de febrero se resolvieron 22 recursos de reposición_x000a_EVIDENCIA: BASE GRUPO INVESTIGACIONES Y CONTROL; |202001: En el mes de enero se resolvieron 15 recursos de reposición, se aclara que el restante no ha superado el término de la etapa procesal_x000a_EVIDENCIA: BASE GRUPO INVESTIGACIONES Y CONTROL"/>
    <s v="En el mes de enero se resolvieron 15 recursos de reposición, se aclara que el restante no ha superado el término de la etapa procesal_x000a_EVIDENCIA: BASE GRUPO INVESTIGACIONES Y CONTROL"/>
    <s v="En el mes de febrero se resolvieron 22 recursos de reposición_x000a_EVIDENCIA: BASE GRUPO INVESTIGACIONES Y CONTROL"/>
    <s v="En el mes de marzo se presentaron 6 recursos de reposición y se resolvieron 15 recursos de reposición._x000a_EVIDENCIA: BASE INVESTIGACIONES Y CONTROL"/>
    <s v="-"/>
    <s v="-"/>
    <s v="-"/>
    <s v="-"/>
    <s v="-"/>
    <s v="-"/>
    <s v="-"/>
    <s v="-"/>
    <s v="-"/>
    <s v="-"/>
  </r>
  <r>
    <n v="125"/>
    <s v="PES_Definir"/>
    <x v="0"/>
    <x v="0"/>
    <s v="SI"/>
    <x v="0"/>
    <x v="0"/>
    <s v="PAI_10"/>
    <x v="0"/>
    <x v="1"/>
    <s v="DTTTA-E_02"/>
    <s v="2. Resolver Procesos Administrativos - Anterior a Decreto 2409"/>
    <s v="DTTTA-ACT_07"/>
    <s v="6. REVOCATORIA DIRECTA"/>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9"/>
    <n v="0"/>
    <n v="0"/>
    <n v="0"/>
    <n v="0"/>
    <n v="0"/>
    <n v="0"/>
    <n v="0"/>
    <n v="0"/>
    <n v="0"/>
    <n v="0"/>
    <n v="0"/>
    <n v="9"/>
    <s v="Ejecutado"/>
    <n v="5"/>
    <n v="2"/>
    <n v="1"/>
    <m/>
    <m/>
    <m/>
    <m/>
    <m/>
    <m/>
    <m/>
    <m/>
    <m/>
    <n v="8"/>
    <n v="0.88888888888888884"/>
    <n v="9"/>
    <n v="0.88888888888888884"/>
    <n v="2.5396825396825397E-3"/>
    <n v="2.5396825396825397E-3"/>
    <s v="Gestionado"/>
    <s v="Diciembre"/>
    <s v=" |202003: En el mes de marzo se resolvió 1 revocatoria directa._x000a_EVIDENCIA: BASE INVESTIGACIONES Y CONTROL; |202002: En el mes de febrero se resolvieron 2 revocatorias directas_x000a_EVIDENCIA: BASE GRUPO INVESTIGACIONES Y CONTROL; |202001: En el mes de enero se resolvieron 4 revocatorias directas_x000a_EVIDENCIA: BASE GRUPO INVESTIGACIONES Y CONTROL"/>
    <s v="En el mes de enero se resolvieron 4 revocatorias directas_x000a_EVIDENCIA: BASE GRUPO INVESTIGACIONES Y CONTROL"/>
    <s v="En el mes de febrero se resolvieron 2 revocatorias directas_x000a_EVIDENCIA: BASE GRUPO INVESTIGACIONES Y CONTROL"/>
    <s v="En el mes de marzo se resolvió 1 revocatoria directa._x000a_EVIDENCIA: BASE INVESTIGACIONES Y CONTROL"/>
    <s v="-"/>
    <s v="-"/>
    <s v="-"/>
    <s v="-"/>
    <s v="-"/>
    <s v="-"/>
    <s v="-"/>
    <s v="-"/>
    <s v="-"/>
    <s v="-"/>
  </r>
  <r>
    <n v="126"/>
    <s v="PES_Definir"/>
    <x v="0"/>
    <x v="0"/>
    <s v="SI"/>
    <x v="6"/>
    <x v="1"/>
    <s v="PEI_02"/>
    <x v="1"/>
    <x v="16"/>
    <s v="DTTTA-E_03"/>
    <s v="3. Resolver Procesos Administrativos - Concepto Consejo de Estado. "/>
    <s v="DTTTA-ACT_08"/>
    <s v="I. DECISIÓN DE FONDO"/>
    <s v="DTTTA"/>
    <s v="Delegatura_de_Transito_y_Transporte_Terrestre_Automotor"/>
    <s v="DTTTA-G_01"/>
    <s v="Despacho_del_Delegado_de_Transito_y_Transporte_Terrestre_Automotor"/>
    <s v="DTTTA-D_01"/>
    <s v="Superintendente_Delegado_de_Transito_y_Transporte_Terrestre_Automotor"/>
    <s v="Misionales"/>
    <s v="Financiera"/>
    <s v="Fortalecimiento"/>
    <s v="C-2410-0600-3-0-2410002-02"/>
    <s v="2410002_03"/>
    <n v="898275121"/>
    <m/>
    <m/>
    <s v="MIPG-P_00"/>
    <s v="MIPG-D_00"/>
    <n v="0"/>
    <n v="0"/>
    <n v="0"/>
    <n v="0"/>
    <n v="0"/>
    <n v="0"/>
    <n v="1"/>
    <s v="No. de Fallos Realizados"/>
    <s v="Mensual"/>
    <d v="2020-01-01T00:00:00"/>
    <d v="2020-12-31T00:00:00"/>
    <n v="1"/>
    <n v="12"/>
    <n v="12.166666666666666"/>
    <s v="Enero"/>
    <x v="0"/>
    <s v="IV_Trim"/>
    <n v="8.0000000000000019E-3"/>
    <s v="Planeado"/>
    <n v="14703"/>
    <n v="0"/>
    <n v="0"/>
    <n v="0"/>
    <n v="0"/>
    <n v="0"/>
    <n v="0"/>
    <n v="0"/>
    <n v="0"/>
    <n v="0"/>
    <n v="0"/>
    <n v="0"/>
    <n v="14703"/>
    <s v="Ejecutado"/>
    <n v="803"/>
    <n v="892"/>
    <n v="975"/>
    <m/>
    <m/>
    <m/>
    <m/>
    <m/>
    <m/>
    <m/>
    <m/>
    <m/>
    <n v="2670"/>
    <n v="0.18159559273617629"/>
    <n v="14703"/>
    <n v="0.18159559273617629"/>
    <n v="1.4527647418894106E-3"/>
    <n v="1.4527647418894106E-3"/>
    <s v="En Tramite"/>
    <s v="Diciembre"/>
    <s v=" |202003: En el de marzo se fallaron 975 procesos._x000a_EVIDENCIA: BASE IUIT DESPACHO; |202002: En el mes de febrero se fallaron 892 investigaciones_x000a_EVIDENCIA: BASE CONSEJO DE ESTADO; |202001: En el mes de enero se fallaron 798 procesos correspondientes al Concepto de Consejo de Estado_x000a_EVIDENCIA: BASE IUIT CONSEJO DE ESTADO"/>
    <s v="En el mes de enero se fallaron 798 procesos correspondientes al Concepto de Consejo de Estado_x000a_EVIDENCIA: BASE IUIT CONSEJO DE ESTADO"/>
    <s v="En el mes de febrero se fallaron 892 investigaciones_x000a_EVIDENCIA: BASE CONSEJO DE ESTADO"/>
    <s v="En el de marzo se fallaron 975 procesos._x000a_EVIDENCIA: BASE IUIT DESPACHO"/>
    <s v="-"/>
    <s v="-"/>
    <s v="-"/>
    <s v="-"/>
    <s v="-"/>
    <s v="-"/>
    <s v="-"/>
    <s v="-"/>
    <s v="-"/>
    <s v="Para el cierre de año 2019 a cargo de la Delegatura de Tránsito se encontraban en proceso 14703 decisiones pendientes de respuesta en virtud del concepto de Consejo de Estado, no se abrieron nuevos procesos para gestión 2020. A cierre del periodo febrero teniamos un total 13008 Decisiones pendientes y se profirieron un total 1695 archivos."/>
  </r>
  <r>
    <n v="127"/>
    <s v="PES_Definir"/>
    <x v="0"/>
    <x v="0"/>
    <s v="SI"/>
    <x v="6"/>
    <x v="1"/>
    <s v="PEI_02"/>
    <x v="1"/>
    <x v="16"/>
    <s v="DTTTA-E_03"/>
    <s v="3. Resolver Procesos Administrativos - Concepto Consejo de Estado. "/>
    <s v="DTTTA-ACT_09"/>
    <s v="II. RECURSOS DE REPOSICIÓN"/>
    <s v="DTTTA"/>
    <s v="Delegatura_de_Transito_y_Transporte_Terrestre_Automotor"/>
    <s v="DTTTA-G_01"/>
    <s v="Despacho_del_Delegado_de_Transito_y_Transporte_Terrestre_Automotor"/>
    <s v="DTTTA-D_01"/>
    <s v="Superintendente_Delegado_de_Transito_y_Transporte_Terrestre_Automotor"/>
    <s v="Misionales"/>
    <s v="Financiera"/>
    <s v="Fortalecimiento"/>
    <s v="C-2499-0600-2-0-2499060-02_x000a_"/>
    <s v="2499060_03"/>
    <n v="282524879"/>
    <m/>
    <m/>
    <s v="MIPG-P_00"/>
    <s v="MIPG-D_00"/>
    <n v="0"/>
    <n v="0"/>
    <n v="0"/>
    <n v="0"/>
    <n v="0"/>
    <n v="0"/>
    <n v="1"/>
    <s v="No. de Recursos Realizados"/>
    <s v="Mensual"/>
    <d v="2020-01-01T00:00:00"/>
    <d v="2020-12-31T00:00:00"/>
    <n v="1"/>
    <n v="12"/>
    <n v="12.166666666666666"/>
    <s v="Enero"/>
    <x v="0"/>
    <s v="IV_Trim"/>
    <n v="8.0000000000000019E-3"/>
    <s v="Planeado"/>
    <n v="0"/>
    <n v="0"/>
    <n v="0"/>
    <n v="0"/>
    <n v="0"/>
    <n v="0"/>
    <n v="0"/>
    <n v="0"/>
    <n v="0"/>
    <n v="0"/>
    <n v="0"/>
    <n v="0"/>
    <n v="0"/>
    <s v="Ejecutado"/>
    <n v="0"/>
    <n v="0"/>
    <n v="0"/>
    <m/>
    <m/>
    <m/>
    <m/>
    <m/>
    <m/>
    <m/>
    <m/>
    <m/>
    <n v="0"/>
    <n v="0"/>
    <n v="0"/>
    <n v="1"/>
    <n v="0"/>
    <n v="8.0000000000000019E-3"/>
    <s v="Por Ejecutar"/>
    <s v="Diciembre"/>
    <s v=" |202003: En el mes de marzo no se presentaron recursos de reposición; |202002: No se recibieron recursos de reposición; |202001: No se recibieron recursos de reposición"/>
    <s v="No se recibieron recursos de reposición"/>
    <s v="No se recibieron recursos de reposición"/>
    <s v="En el mes de marzo no se presentaron recursos de reposición"/>
    <s v="-"/>
    <s v="-"/>
    <s v="-"/>
    <s v="-"/>
    <s v="-"/>
    <s v="-"/>
    <s v="-"/>
    <s v="-"/>
    <s v="-"/>
    <s v="-"/>
  </r>
  <r>
    <n v="128"/>
    <s v="PES_Definir"/>
    <x v="0"/>
    <x v="0"/>
    <s v="SI"/>
    <x v="6"/>
    <x v="1"/>
    <s v="PEI_02"/>
    <x v="1"/>
    <x v="16"/>
    <s v="DTTTA-E_03"/>
    <s v="3. Resolver Procesos Administrativos - Concepto Consejo de Estado. "/>
    <s v="DTTTA-ACT_10"/>
    <s v="III. REVOCATORIA DIRECTA"/>
    <s v="DTTTA"/>
    <s v="Delegatura_de_Transito_y_Transporte_Terrestre_Automotor"/>
    <s v="DTTTA-G_01"/>
    <s v="Despacho_del_Delegado_de_Transito_y_Transporte_Terrestre_Automotor"/>
    <s v="DTTTA-D_01"/>
    <s v="Superintendente_Delegado_de_Transito_y_Transporte_Terrestre_Automotor"/>
    <s v="Misionales"/>
    <s v="Financiera"/>
    <s v="Fortalecimiento"/>
    <s v="C-2410-0600-3-0-2410002-02"/>
    <s v="2410002_03"/>
    <n v="0"/>
    <m/>
    <m/>
    <s v="MIPG-P_00"/>
    <s v="MIPG-D_00"/>
    <n v="0"/>
    <n v="0"/>
    <n v="0"/>
    <n v="0"/>
    <n v="0"/>
    <n v="0"/>
    <n v="1"/>
    <s v="No. de Revocatorias de Fallos Emitidos"/>
    <s v="Mensual"/>
    <d v="2020-01-01T00:00:00"/>
    <d v="2020-12-31T00:00:00"/>
    <n v="1"/>
    <n v="12"/>
    <n v="12.166666666666666"/>
    <s v="Enero"/>
    <x v="0"/>
    <s v="IV_Trim"/>
    <n v="8.0000000000000019E-3"/>
    <s v="Planeado"/>
    <n v="3207"/>
    <n v="2"/>
    <n v="44"/>
    <n v="0"/>
    <n v="0"/>
    <n v="0"/>
    <n v="0"/>
    <n v="0"/>
    <n v="0"/>
    <n v="0"/>
    <n v="0"/>
    <n v="0"/>
    <n v="3253"/>
    <s v="Ejecutado"/>
    <n v="0"/>
    <n v="35"/>
    <n v="14"/>
    <m/>
    <m/>
    <m/>
    <m/>
    <m/>
    <m/>
    <m/>
    <m/>
    <m/>
    <n v="49"/>
    <n v="1.5063018751921304E-2"/>
    <n v="3253"/>
    <n v="1.5063018751921304E-2"/>
    <n v="1.2050415001537046E-4"/>
    <n v="1.2050415001537046E-4"/>
    <s v="En Tramite"/>
    <s v="Diciembre"/>
    <s v=" |202003: En el mes de marzo se recibieron 44 solicitudes de revocatoria directa y se resolvieron 14._x000a_EVIDENCIA: BASE IUIT DESPACHO; |202002: En el mes de febrero se resolvieron 35 revocatorias directas_x000a_EVIDENCIA: BASE CONSEJO DE ESTADO; |202001: Se encuentra en análisis de los procesos de las investigaciones administrativas, para determinar la acción a tomar con las 3207 solicitudes de revocatoria directa presentadas _x000a_EVIDENCIA: REVOCATORIAS IUIT CONSEJO DE ESTADO"/>
    <s v="Se encuentra en análisis de los procesos de las investigaciones administrativas, para determinar la acción a tomar con las 3207 solicitudes de revocatoria directa presentadas _x000a_EVIDENCIA: REVOCATORIAS IUIT CONSEJO DE ESTADO"/>
    <s v="En el mes de febrero se resolvieron 35 revocatorias directas_x000a_EVIDENCIA: BASE CONSEJO DE ESTADO"/>
    <s v="En el mes de marzo se recibieron 44 solicitudes de revocatoria directa y se resolvieron 14._x000a_EVIDENCIA: BASE IUIT DESPACHO"/>
    <s v="-"/>
    <s v="-"/>
    <s v="-"/>
    <s v="-"/>
    <s v="-"/>
    <s v="-"/>
    <s v="-"/>
    <s v="-"/>
    <s v="-"/>
    <s v="-"/>
  </r>
  <r>
    <n v="129"/>
    <s v="PES_Definir"/>
    <x v="0"/>
    <x v="0"/>
    <s v="SI"/>
    <x v="0"/>
    <x v="0"/>
    <s v="PAI_10"/>
    <x v="0"/>
    <x v="1"/>
    <s v="DTTTA-E_04"/>
    <s v="4. Resolver Actuaciones Administrativas 2da Instancia - Decreto 2409"/>
    <s v="DTTTA-ACT_11"/>
    <s v="A. RECURSOS DE APELACIÓN"/>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1"/>
    <n v="0"/>
    <n v="0"/>
    <n v="0"/>
    <n v="0"/>
    <n v="0"/>
    <n v="0"/>
    <n v="0"/>
    <n v="0"/>
    <n v="0"/>
    <n v="0"/>
    <n v="0"/>
    <n v="1"/>
    <s v="Ejecutado"/>
    <n v="0"/>
    <n v="0"/>
    <n v="0"/>
    <m/>
    <m/>
    <m/>
    <m/>
    <m/>
    <m/>
    <m/>
    <m/>
    <m/>
    <n v="0"/>
    <n v="0"/>
    <n v="1"/>
    <n v="0"/>
    <n v="0"/>
    <n v="0"/>
    <s v="Por Ejecutar"/>
    <s v="Diciembre"/>
    <s v=" |202003: En el mes de marzo no se presentaron solicitudes de recursos de apelación; |202002: No se recibieron recursos de apelación en el mes de febrero; |202001: Se encuentra en análisis para dar respuesta_x000a_"/>
    <s v="Se encuentra en análisis para dar respuesta_x000a_"/>
    <s v="No se recibieron recursos de apelación en el mes de febrero"/>
    <s v="En el mes de marzo no se presentaron solicitudes de recursos de apelación"/>
    <s v="-"/>
    <s v="-"/>
    <s v="-"/>
    <s v="-"/>
    <s v="-"/>
    <s v="-"/>
    <s v="-"/>
    <s v="-"/>
    <s v="-"/>
    <s v="-"/>
  </r>
  <r>
    <n v="130"/>
    <s v="PES_Definir"/>
    <x v="0"/>
    <x v="0"/>
    <s v="SI"/>
    <x v="0"/>
    <x v="0"/>
    <s v="PAI_10"/>
    <x v="0"/>
    <x v="1"/>
    <s v="DTTTA-E_04"/>
    <s v="4. Resolver Actuaciones Administrativas 2da Instancia - Decreto 2409"/>
    <s v="DTTTA-ACT_12"/>
    <s v="B. RECURSOS DE QUEJA"/>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n el mes de marzo no se presentaron recursos de queja; |202002: No se recibieron recursos de queja en el mes de febrero; |202001: No se recibieron recursos de queja_x000a_"/>
    <s v="No se recibieron recursos de queja_x000a_"/>
    <s v="No se recibieron recursos de queja en el mes de febrero"/>
    <s v="En el mes de marzo no se presentaron recursos de queja"/>
    <s v="-"/>
    <s v="-"/>
    <s v="-"/>
    <s v="-"/>
    <s v="-"/>
    <s v="-"/>
    <s v="-"/>
    <s v="-"/>
    <s v="-"/>
    <s v="-"/>
  </r>
  <r>
    <n v="131"/>
    <s v="PES_Definir"/>
    <x v="0"/>
    <x v="0"/>
    <s v="SI"/>
    <x v="0"/>
    <x v="0"/>
    <s v="PAI_10"/>
    <x v="0"/>
    <x v="1"/>
    <s v="DTTTA-E_04"/>
    <s v="4. Resolver Actuaciones Administrativas 2da Instancia - Decreto 2409"/>
    <s v="DTTTA-ACT_13"/>
    <s v="C. REVOCATORIA DIRECTA"/>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n el mes de marzo no se presentaron revocatorias directas; |202002: No se recibieron revocatorias directas en el mes de febrero; |202001: No se recibieron solicitudes de revocatoria directa_x000a_"/>
    <s v="No se recibieron solicitudes de revocatoria directa_x000a_"/>
    <s v="No se recibieron revocatorias directas en el mes de febrero"/>
    <s v="En el mes de marzo no se presentaron revocatorias directas"/>
    <s v="-"/>
    <s v="-"/>
    <s v="-"/>
    <s v="-"/>
    <s v="-"/>
    <s v="-"/>
    <s v="-"/>
    <s v="-"/>
    <s v="-"/>
    <s v="-"/>
  </r>
  <r>
    <n v="132"/>
    <s v="PES_Definir"/>
    <x v="0"/>
    <x v="0"/>
    <s v="SI"/>
    <x v="1"/>
    <x v="1"/>
    <s v="PEI_02"/>
    <x v="1"/>
    <x v="2"/>
    <s v="DTTTA-E_05"/>
    <s v="5. Auditorias Integrales a los Homologados SICOV"/>
    <s v="DTTTA-ACT_14"/>
    <s v="Generar Primera Auditoria Integral a todos los Homologados - SICOV"/>
    <s v="DTTTA"/>
    <s v="Delegatura_de_Transito_y_Transporte_Terrestre_Automotor"/>
    <s v="DTTTA-G_01"/>
    <s v="Despacho_del_Delegado_de_Transito_y_Transporte_Terrestre_Automotor"/>
    <s v="DTTTA-D_01"/>
    <s v="Superintendente_Delegado_de_Transito_y_Transporte_Terrestre_Automotor"/>
    <s v="Misionales"/>
    <s v="Financiera"/>
    <s v="Fortalecimiento"/>
    <s v="C-2410-0600-3-0-2410002-02"/>
    <s v="2410002_01"/>
    <n v="200000000"/>
    <m/>
    <m/>
    <s v="MIPG-P_00"/>
    <s v="MIPG-D_00"/>
    <n v="0"/>
    <n v="0"/>
    <n v="0"/>
    <n v="0"/>
    <n v="0"/>
    <n v="0"/>
    <n v="1"/>
    <s v="No. De Auditorias Evaluadas / No. Total de Auditorias programadas"/>
    <s v="POR_DEFINIR"/>
    <d v="2020-01-01T00:00:00"/>
    <d v="2020-12-30T00:00:00"/>
    <n v="1"/>
    <n v="12"/>
    <n v="12.133333333333333"/>
    <s v="Enero"/>
    <x v="0"/>
    <s v="IV_Trim"/>
    <n v="8.0000000000000019E-3"/>
    <s v="Planeado"/>
    <n v="6"/>
    <n v="0"/>
    <n v="0"/>
    <n v="0"/>
    <n v="0"/>
    <n v="0"/>
    <n v="0"/>
    <n v="0"/>
    <n v="0"/>
    <n v="0"/>
    <n v="0"/>
    <n v="0"/>
    <n v="6"/>
    <s v="Ejecutado"/>
    <n v="0"/>
    <n v="0"/>
    <n v="0"/>
    <m/>
    <m/>
    <m/>
    <m/>
    <m/>
    <m/>
    <m/>
    <m/>
    <m/>
    <n v="0"/>
    <n v="0"/>
    <n v="6"/>
    <n v="0"/>
    <n v="0"/>
    <n v="0"/>
    <s v="Por Ejecutar"/>
    <s v="Diciembre"/>
    <s v=" |202003: Esta actividad se desarrollará en el transcurso de la vigencia 2020; |202002: Es una actividad que será desarrollada en el transcurso de la vigencia 2020; |202001: Esta actividad será desarrollada en el transcurso de la vigencia 2020"/>
    <s v="Esta actividad será desarrollada en el transcurso de la vigencia 2020"/>
    <s v="Es una actividad que será desarrollada en el transcurso de la vigencia 2020"/>
    <s v="Esta actividad se desarrollará en el transcurso de la vigencia 2020"/>
    <s v="-"/>
    <s v="-"/>
    <s v="-"/>
    <s v="-"/>
    <s v="-"/>
    <s v="-"/>
    <s v="-"/>
    <s v="-"/>
    <s v="-"/>
    <s v="Se tiene definido la magnitud de la actividad, se hace necesario actualizar el periodo de ejecución acorde con el inicio de contratación para medir la pertinencia del mismo"/>
  </r>
  <r>
    <n v="133"/>
    <s v="PES_Definir"/>
    <x v="3"/>
    <x v="3"/>
    <s v="SI"/>
    <x v="0"/>
    <x v="0"/>
    <s v="PAI_10"/>
    <x v="0"/>
    <x v="7"/>
    <s v="DTTTA-E_06"/>
    <s v="6. Compromisos Conpes 2020"/>
    <s v="DTTTA-ACT_15"/>
    <s v="Concertar y Establecer nuevos requisitos para los Pequeños Propietarios de Vehículos de Transporte de Carga (PPVTC) que faciliten su habilitación."/>
    <s v="DTTTA"/>
    <s v="Delegatura_de_Transito_y_Transporte_Terrestre_Automotor"/>
    <s v="DTTTA-G_01"/>
    <s v="Despacho_del_Delegado_de_Transito_y_Transporte_Terrestre_Automotor"/>
    <s v="DTTTA-D_01"/>
    <s v="Superintendente_Delegado_de_Transito_y_Transporte_Terrestre_Automotor"/>
    <s v="Misionales"/>
    <s v="Financiera"/>
    <s v="Funcionamiento"/>
    <m/>
    <m/>
    <m/>
    <m/>
    <m/>
    <s v="MIPG-P_00"/>
    <s v="MIPG-D_00"/>
    <n v="0"/>
    <n v="0"/>
    <n v="0"/>
    <n v="0"/>
    <n v="0"/>
    <n v="0"/>
    <n v="1"/>
    <s v="% Avance en Plan de Acción establecido"/>
    <s v="POR_DEFINIR"/>
    <d v="2020-01-01T00:00:00"/>
    <d v="2020-01-31T00:00:00"/>
    <n v="1"/>
    <n v="1"/>
    <n v="1"/>
    <s v="Enero"/>
    <x v="8"/>
    <s v="I_Trim"/>
    <n v="5.263157894736842E-3"/>
    <s v="Planeado"/>
    <n v="1"/>
    <n v="0"/>
    <n v="0"/>
    <n v="0"/>
    <n v="0"/>
    <n v="0"/>
    <n v="0"/>
    <n v="0"/>
    <n v="0"/>
    <n v="0"/>
    <n v="0"/>
    <n v="0"/>
    <n v="1"/>
    <s v="Ejecutado"/>
    <n v="0"/>
    <n v="0"/>
    <n v="0"/>
    <m/>
    <m/>
    <m/>
    <m/>
    <m/>
    <m/>
    <m/>
    <m/>
    <m/>
    <n v="0"/>
    <n v="0"/>
    <n v="1"/>
    <n v="0"/>
    <n v="0"/>
    <n v="0"/>
    <s v="Por Ejecutar"/>
    <s v="Enero"/>
    <s v=" |202003: Esta actividad será desarrollada en el transcurso de la vigencia 2020; |202002: Es una actividad que será desarrollada en el transcurso de la vigencia 2020; |202001: Esta actividad será desarrollada en el transcurso de la vigencia 2020"/>
    <s v="Esta actividad será desarrollada en el transcurso de la vigencia 2020"/>
    <s v="Es una actividad que será desarrollada en el transcurso de la vigencia 2020"/>
    <s v="Esta actividad será desarrollada en el transcurso de la vigencia 2020"/>
    <s v="-"/>
    <s v="-"/>
    <s v="-"/>
    <s v="-"/>
    <s v="-"/>
    <s v="-"/>
    <s v="-"/>
    <s v="-"/>
    <s v="-"/>
    <s v="Se tiene definido la magnitud de la actividad, se hace necesario actualizar el periodo de ejecución y definir los hitos pertinentes del mismo."/>
  </r>
  <r>
    <n v="134"/>
    <s v="PES_Definir"/>
    <x v="0"/>
    <x v="0"/>
    <s v="SI"/>
    <x v="0"/>
    <x v="0"/>
    <s v="PAI_10"/>
    <x v="0"/>
    <x v="4"/>
    <s v="DTTTA-E_07"/>
    <s v="A. Peticiones, Quejas, Reclamos y Solicitudes."/>
    <s v="DTTTA-ACT_16"/>
    <s v="A. Peticiones, Quejas, Reclamos y Solicitudes."/>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1"/>
    <s v="No. de Solicitudes Gestionadas / No. de Solicitudes Ingresadas "/>
    <s v="Mensual"/>
    <d v="2020-01-01T00:00:00"/>
    <d v="2020-12-31T00:00:00"/>
    <n v="1"/>
    <n v="12"/>
    <n v="12.166666666666666"/>
    <s v="Enero"/>
    <x v="0"/>
    <s v="IV_Trim"/>
    <n v="2.8571428571428571E-3"/>
    <s v="Planeado"/>
    <n v="591"/>
    <n v="29"/>
    <n v="18"/>
    <n v="0"/>
    <n v="0"/>
    <n v="0"/>
    <n v="0"/>
    <n v="0"/>
    <n v="0"/>
    <n v="0"/>
    <n v="0"/>
    <n v="0"/>
    <n v="638"/>
    <s v="Ejecutado"/>
    <n v="96"/>
    <n v="139"/>
    <n v="23"/>
    <m/>
    <m/>
    <m/>
    <m/>
    <m/>
    <m/>
    <m/>
    <m/>
    <m/>
    <n v="258"/>
    <n v="0.40438871473354232"/>
    <n v="638"/>
    <n v="0.40438871473354232"/>
    <n v="1.155396327810121E-3"/>
    <n v="1.155396327810121E-3"/>
    <s v="En Tramite"/>
    <s v="Diciembre"/>
    <s v=" |202003: En el mes de marzo se recibieron 18 PQR y se dio respuesta a 23._x000a_EVIDENCIA: REPORTE PQR PYP MARZO PAI; |202002: En el mes de febrero se tramitaron 139 PQR'S, se aclara que en el mes de febrero fueron asignadas 29 PQR'S, en el mes de enero 103 y venian pendientes de la vigencia anterior 488._x000a_EVIDENCIA: REPORTE PQR PYP FEBRERO PAITRÁNSITO; |202001: 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En el mes de febrero se tramitaron 139 PQR'S, se aclara que en el mes de febrero fueron asignadas 29 PQR'S, en el mes de enero 103 y venian pendientes de la vigencia anterior 488._x000a_EVIDENCIA: REPORTE PQR PYP FEBRERO PAITRÁNSITO"/>
    <s v="En el mes de marzo se recibieron 18 PQR y se dio respuesta a 23._x000a_EVIDENCIA: REPORTE PQR PYP MARZO PAI"/>
    <s v="-"/>
    <s v="-"/>
    <s v="-"/>
    <s v="-"/>
    <s v="-"/>
    <s v="-"/>
    <s v="-"/>
    <s v="-"/>
    <s v="-"/>
    <s v="-"/>
  </r>
  <r>
    <n v="135"/>
    <s v="PES_Definir"/>
    <x v="0"/>
    <x v="0"/>
    <s v="SI"/>
    <x v="0"/>
    <x v="0"/>
    <s v="PAI_10"/>
    <x v="0"/>
    <x v="5"/>
    <s v="DTTTA-E_08"/>
    <s v="1. Divulgación"/>
    <s v="DTTTA-ACT_17"/>
    <s v="Asisitir a sesiones con la ciudadanía, vigilados, organizaciones cívicas y otras entidades"/>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1"/>
    <s v="No. de actividades ejecutadas / No.  de actividades demandadas"/>
    <s v="Mensual"/>
    <d v="2020-01-01T00:00:00"/>
    <d v="2020-12-31T00:00:00"/>
    <n v="1"/>
    <n v="12"/>
    <n v="12.166666666666666"/>
    <s v="Enero"/>
    <x v="0"/>
    <s v="IV_Trim"/>
    <n v="2.8571428571428571E-3"/>
    <s v="Planeado"/>
    <n v="4"/>
    <n v="2"/>
    <n v="0"/>
    <n v="0"/>
    <n v="0"/>
    <n v="0"/>
    <n v="0"/>
    <n v="0"/>
    <n v="0"/>
    <n v="0"/>
    <n v="0"/>
    <n v="0"/>
    <n v="6"/>
    <s v="Ejecutado"/>
    <n v="4"/>
    <n v="2"/>
    <n v="0"/>
    <m/>
    <m/>
    <m/>
    <m/>
    <m/>
    <m/>
    <m/>
    <m/>
    <m/>
    <n v="6"/>
    <n v="1"/>
    <n v="6"/>
    <n v="1"/>
    <n v="2.8571428571428571E-3"/>
    <n v="2.8571428571428571E-3"/>
    <s v="Ejecutada"/>
    <s v="Ejecutada"/>
    <s v=" |202003: En el mes de marzo no se asisitió a ninguna reunión teniendo en cuenta la emergencia que vive el país por el COVID 19; |202002: En el mes de febrero se asistió a 2 sesiones con la ciudadanía, vigilados, organizaciones cívicas y otras entidades_x000a_EVIDENCIA: SESIONES FEBRERO; |202001: En el mes de enero se realizaron 4 sesiones con la ciudadania, vigilados, oganizaciones cívicas y otras entidades_x000a_EVIDENCIA: SESIONES ENERO 2020"/>
    <s v="En el mes de enero se realizaron 4 sesiones con la ciudadania, vigilados, oganizaciones cívicas y otras entidades_x000a_EVIDENCIA: SESIONES ENERO 2020"/>
    <s v="En el mes de febrero se asistió a 2 sesiones con la ciudadanía, vigilados, organizaciones cívicas y otras entidades_x000a_EVIDENCIA: SESIONES FEBRERO"/>
    <s v="En el mes de marzo no se asisitió a ninguna reunión teniendo en cuenta la emergencia que vive el país por el COVID 19"/>
    <s v="-"/>
    <s v="-"/>
    <s v="-"/>
    <s v="-"/>
    <s v="-"/>
    <s v="-"/>
    <s v="-"/>
    <s v="-"/>
    <s v="-"/>
    <s v="-"/>
  </r>
  <r>
    <n v="136"/>
    <s v="PES_Definir"/>
    <x v="0"/>
    <x v="0"/>
    <s v="SI"/>
    <x v="0"/>
    <x v="0"/>
    <s v="PAI_10"/>
    <x v="0"/>
    <x v="5"/>
    <s v="DTTTA-E_08"/>
    <s v="1. Divulgación"/>
    <s v="DTTTA-ACT_18"/>
    <s v="Asisitir a capacitaciones externas"/>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0"/>
    <s v="# capacitaciones realizadas / # capacitaciones programadas"/>
    <s v="Mensual"/>
    <d v="2020-01-01T00:00:00"/>
    <d v="2020-12-31T00:00:00"/>
    <n v="1"/>
    <n v="12"/>
    <n v="12.166666666666666"/>
    <s v="Enero"/>
    <x v="0"/>
    <s v="IV_Trim"/>
    <n v="2.8571428571428571E-3"/>
    <s v="Planeado"/>
    <n v="0"/>
    <n v="4"/>
    <n v="0"/>
    <n v="0"/>
    <n v="0"/>
    <n v="0"/>
    <n v="0"/>
    <n v="0"/>
    <n v="0"/>
    <n v="0"/>
    <n v="0"/>
    <n v="0"/>
    <n v="4"/>
    <s v="Ejecutado"/>
    <n v="0"/>
    <n v="4"/>
    <n v="0"/>
    <m/>
    <m/>
    <m/>
    <m/>
    <m/>
    <m/>
    <m/>
    <m/>
    <m/>
    <n v="4"/>
    <n v="1"/>
    <n v="4"/>
    <n v="1"/>
    <n v="2.8571428571428571E-3"/>
    <n v="2.8571428571428571E-3"/>
    <s v="Ejecutada"/>
    <s v="Ejecutada"/>
    <s v=" |202003: En el mes de marzo no se asisitió a ninguna capacitación externa; |202002: En el mes de febrero se participó en 4 capacitaciones convocadas por otras Entidades_x000a_EVIDENCIA: CAPACITACIONES EXTERNAS; |202001: En el mes de enero no se asistió a capacitaciones externas"/>
    <s v="En el mes de enero no se asistió a capacitaciones externas"/>
    <s v="En el mes de febrero se participó en 4 capacitaciones convocadas por otras Entidades_x000a_EVIDENCIA: CAPACITACIONES EXTERNAS"/>
    <s v="En el mes de marzo no se asisitió a ninguna capacitación externa"/>
    <s v="-"/>
    <s v="-"/>
    <s v="-"/>
    <s v="-"/>
    <s v="-"/>
    <s v="-"/>
    <s v="-"/>
    <s v="-"/>
    <s v="-"/>
    <s v="-"/>
  </r>
  <r>
    <n v="137"/>
    <s v="PES_Definir"/>
    <x v="0"/>
    <x v="0"/>
    <s v="SI"/>
    <x v="0"/>
    <x v="0"/>
    <s v="PAI_10"/>
    <x v="0"/>
    <x v="6"/>
    <s v="DTTTA-E_09"/>
    <s v="2. Campañas de Promoción y Capacitación"/>
    <s v="DTTTA-ACT_19"/>
    <s v="Desarrollar acciones de divulgación a los supervisados"/>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1"/>
    <s v="# de actividades de divulgación realizadas /# de actividades de divulgación planeadas"/>
    <s v="Mensual"/>
    <d v="2020-01-01T00:00:00"/>
    <d v="2020-12-31T00:00:00"/>
    <n v="1"/>
    <n v="12"/>
    <n v="12.166666666666666"/>
    <s v="Enero"/>
    <x v="0"/>
    <s v="IV_Trim"/>
    <n v="2.8571428571428571E-3"/>
    <s v="Planeado"/>
    <n v="2"/>
    <n v="0"/>
    <n v="0"/>
    <n v="0"/>
    <n v="0"/>
    <n v="0"/>
    <n v="0"/>
    <n v="0"/>
    <n v="0"/>
    <n v="0"/>
    <n v="0"/>
    <n v="0"/>
    <n v="2"/>
    <s v="Ejecutado"/>
    <n v="2"/>
    <n v="0"/>
    <n v="0"/>
    <m/>
    <m/>
    <m/>
    <m/>
    <m/>
    <m/>
    <m/>
    <m/>
    <m/>
    <n v="2"/>
    <n v="1"/>
    <n v="2"/>
    <n v="1"/>
    <n v="2.8571428571428571E-3"/>
    <n v="2.8571428571428571E-3"/>
    <s v="Ejecutada"/>
    <s v="Ejecutada"/>
    <s v=" |202003: En el mes de marzo no se realizó socialización a vigilados; |202002: En el mes de febrero no se desarrollaron acciones de divulgación; |202001: En el mes de enero se desarrollaron 2 guias dirigidas a los supervisados relacionadas con los siguientes temas: SISETAC y mal matriculados_x000a_EVIDENCIA: ACCIONES DE DIVULGACIÓN A SUPERVISADOS"/>
    <s v="En el mes de enero se desarrollaron 2 guias dirigidas a los supervisados relacionadas con los siguientes temas: SISETAC y mal matriculados_x000a_EVIDENCIA: ACCIONES DE DIVULGACIÓN A SUPERVISADOS"/>
    <s v="En el mes de febrero no se desarrollaron acciones de divulgación"/>
    <s v="En el mes de marzo no se realizó socialización a vigilados"/>
    <s v="-"/>
    <s v="-"/>
    <s v="-"/>
    <s v="-"/>
    <s v="-"/>
    <s v="-"/>
    <s v="-"/>
    <s v="-"/>
    <s v="-"/>
    <s v="-"/>
  </r>
  <r>
    <n v="138"/>
    <s v="PES_Definir"/>
    <x v="0"/>
    <x v="0"/>
    <s v="SI"/>
    <x v="0"/>
    <x v="0"/>
    <s v="PAI_10"/>
    <x v="0"/>
    <x v="6"/>
    <s v="DTTTA-E_09"/>
    <s v="2. Campañas de Promoción y Capacitación"/>
    <s v="DTTTA-ACT_20"/>
    <s v="Realizar capacitaciones internas"/>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0"/>
    <s v="# capacitaciones realizadas / # capacitaciones programadas"/>
    <s v="Mensual"/>
    <d v="2020-01-01T00:00:00"/>
    <d v="2020-12-31T00:00:00"/>
    <n v="1"/>
    <n v="12"/>
    <n v="12.166666666666666"/>
    <s v="Enero"/>
    <x v="0"/>
    <s v="IV_Trim"/>
    <n v="2.8571428571428571E-3"/>
    <s v="Planeado"/>
    <n v="0"/>
    <n v="1"/>
    <n v="9"/>
    <n v="0"/>
    <n v="0"/>
    <n v="0"/>
    <n v="0"/>
    <n v="0"/>
    <n v="0"/>
    <n v="0"/>
    <n v="0"/>
    <n v="0"/>
    <n v="10"/>
    <s v="Ejecutado"/>
    <n v="0"/>
    <n v="1"/>
    <n v="9"/>
    <m/>
    <m/>
    <m/>
    <m/>
    <m/>
    <m/>
    <m/>
    <m/>
    <m/>
    <n v="10"/>
    <n v="1"/>
    <n v="10"/>
    <n v="1"/>
    <n v="2.8571428571428571E-3"/>
    <n v="2.8571428571428571E-3"/>
    <s v="Ejecutada"/>
    <s v="Ejecutada"/>
    <s v=" |202003: En el mes de marzo se realizaron 9 capacitaciones internas dirigidas a los vigilados._x000a_EVIDENCIA: CAPACITACIONES INTERNAS; |202002: En el mes de febrero se realizó una capacitación dirigida a los vigilados de la Delegatura_x000a_EVIDENCIA: CAPACITACIONES INTERNAS; |202001: En el mes de enero no se realizaron capacitaciones internas"/>
    <s v="En el mes de enero no se realizaron capacitaciones internas"/>
    <s v="En el mes de febrero se realizó una capacitación dirigida a los vigilados de la Delegatura_x000a_EVIDENCIA: CAPACITACIONES INTERNAS"/>
    <s v="En el mes de marzo se realizaron 9 capacitaciones internas dirigidas a los vigilados._x000a_EVIDENCIA: CAPACITACIONES INTERNAS"/>
    <s v="-"/>
    <s v="-"/>
    <s v="-"/>
    <s v="-"/>
    <s v="-"/>
    <s v="-"/>
    <s v="-"/>
    <s v="-"/>
    <s v="-"/>
    <s v="-"/>
  </r>
  <r>
    <n v="139"/>
    <s v="PES_Definir"/>
    <x v="0"/>
    <x v="0"/>
    <s v="SI"/>
    <x v="0"/>
    <x v="0"/>
    <s v="PAI_10"/>
    <x v="0"/>
    <x v="6"/>
    <s v="DTTTA-E_09"/>
    <s v="2. Campañas de Promoción y Capacitación"/>
    <s v="DTTTA-ACT_21"/>
    <s v="Generación de Insumos para Campañas de Promoción y Capacitación."/>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1"/>
    <s v="No. Contenidos Realizados / No. Contenidos Programadas"/>
    <s v="Mensual"/>
    <d v="2020-01-01T00:00:00"/>
    <d v="2020-12-31T00:00:00"/>
    <n v="1"/>
    <n v="12"/>
    <n v="12.166666666666666"/>
    <s v="Enero"/>
    <x v="0"/>
    <s v="IV_Trim"/>
    <n v="2.8571428571428571E-3"/>
    <s v="Planeado"/>
    <n v="0"/>
    <n v="18"/>
    <n v="0"/>
    <n v="0"/>
    <n v="0"/>
    <n v="0"/>
    <n v="0"/>
    <n v="0"/>
    <n v="0"/>
    <n v="0"/>
    <n v="0"/>
    <n v="0"/>
    <n v="18"/>
    <s v="Ejecutado"/>
    <n v="0"/>
    <n v="18"/>
    <n v="0"/>
    <m/>
    <m/>
    <m/>
    <m/>
    <m/>
    <m/>
    <m/>
    <m/>
    <m/>
    <n v="18"/>
    <n v="1"/>
    <n v="18"/>
    <n v="1"/>
    <n v="2.8571428571428571E-3"/>
    <n v="2.8571428571428571E-3"/>
    <s v="Ejecutada"/>
    <s v="Ejecutada"/>
    <s v=" |202003: En el mes de marzo no se enviaron contenidos para campañas; |202002: En el mes de febrero se enviaron a Comunicaciones 18 contenidos para campañas de promoción y capacitación_x000a_EVIDENCIA: ENVIO DE INSUMOS PARA CAMPAÑAS DE PROMOCIÓN Y CAPACITACIÓN; |202001: En el mes de enero no se generó contenido para comunicaciones"/>
    <s v="En el mes de enero no se generó contenido para comunicaciones"/>
    <s v="En el mes de febrero se enviaron a Comunicaciones 18 contenidos para campañas de promoción y capacitación_x000a_EVIDENCIA: ENVIO DE INSUMOS PARA CAMPAÑAS DE PROMOCIÓN Y CAPACITACIÓN"/>
    <s v="En el mes de marzo no se enviaron contenidos para campañas"/>
    <s v="-"/>
    <s v="-"/>
    <s v="-"/>
    <s v="-"/>
    <s v="-"/>
    <s v="-"/>
    <s v="-"/>
    <s v="-"/>
    <s v="-"/>
    <s v="-"/>
  </r>
  <r>
    <n v="140"/>
    <s v="PES_Definir"/>
    <x v="0"/>
    <x v="0"/>
    <s v="SI"/>
    <x v="0"/>
    <x v="0"/>
    <s v="PAI_10"/>
    <x v="0"/>
    <x v="6"/>
    <s v="DTTTA-E_09"/>
    <s v="2. Campañas de Promoción y Capacitación"/>
    <s v="DTTTA-ACT_22"/>
    <s v="Generar Alcance y Contenidos para la Realización del 1er Congreso del Sector Transporte."/>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1"/>
    <s v="% Avance en la Realización del 1er Congreso"/>
    <s v="POR_DEFINIR"/>
    <d v="2020-02-28T00:00:00"/>
    <d v="2020-04-30T00:00:00"/>
    <n v="2"/>
    <n v="4"/>
    <n v="2.0666666666666669"/>
    <s v="Febrero"/>
    <x v="5"/>
    <s v="II_Trim"/>
    <n v="2.8571428571428571E-3"/>
    <s v="Planeado"/>
    <n v="0"/>
    <n v="0"/>
    <n v="0"/>
    <n v="1"/>
    <n v="0"/>
    <n v="0"/>
    <n v="0"/>
    <n v="0"/>
    <n v="0"/>
    <n v="0"/>
    <n v="0"/>
    <n v="0"/>
    <n v="1"/>
    <s v="Ejecutado"/>
    <n v="0"/>
    <n v="0"/>
    <n v="0"/>
    <m/>
    <m/>
    <m/>
    <m/>
    <m/>
    <m/>
    <m/>
    <m/>
    <m/>
    <n v="0"/>
    <n v="0"/>
    <n v="0"/>
    <n v="1"/>
    <n v="0"/>
    <n v="2.8571428571428571E-3"/>
    <s v="Por Ejecutar"/>
    <s v="Abril"/>
    <s v=" |202003: Esta actividad será desarrollada en el transcurso de la vigencia 2020; |202002: Se encuentra en desarrollo; |202001: Esta actividad se encuentra en proceso"/>
    <s v="Esta actividad se encuentra en proceso"/>
    <s v="Se encuentra en desarrollo"/>
    <s v="Esta actividad será desarrollada en el transcurso de la vigencia 2020"/>
    <s v="-"/>
    <s v="-"/>
    <s v="-"/>
    <s v="-"/>
    <s v="-"/>
    <s v="-"/>
    <s v="-"/>
    <s v="-"/>
    <s v="-"/>
    <s v="-"/>
  </r>
  <r>
    <n v="141"/>
    <s v="PES_Definir"/>
    <x v="0"/>
    <x v="0"/>
    <s v="SI"/>
    <x v="0"/>
    <x v="0"/>
    <s v="PAI_10"/>
    <x v="0"/>
    <x v="7"/>
    <s v="DTTTA-E_10"/>
    <s v="3. Planes de Prevención"/>
    <s v="DTTTA-ACT_23"/>
    <s v="Realizar auditorías de formalización"/>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80"/>
    <s v="# de evaluaciones subjetivas realizadas a empresas del sector / # de evaluaciones subjetivas programadas a empresas del sector "/>
    <s v="POR_DEFINIR"/>
    <d v="2020-01-01T00:00:00"/>
    <d v="2020-12-31T00:00:00"/>
    <n v="1"/>
    <n v="12"/>
    <n v="12.166666666666666"/>
    <s v="Enero"/>
    <x v="0"/>
    <s v="IV_Trim"/>
    <n v="2.8571428571428571E-3"/>
    <s v="Planeado"/>
    <n v="7"/>
    <n v="10"/>
    <n v="9"/>
    <n v="0"/>
    <n v="0"/>
    <n v="1"/>
    <n v="0"/>
    <n v="0"/>
    <n v="0"/>
    <n v="0"/>
    <n v="0"/>
    <n v="1"/>
    <n v="28"/>
    <s v="Ejecutado"/>
    <n v="7"/>
    <n v="10"/>
    <n v="9"/>
    <m/>
    <m/>
    <m/>
    <m/>
    <m/>
    <m/>
    <m/>
    <m/>
    <m/>
    <n v="26"/>
    <n v="0.9285714285714286"/>
    <n v="26"/>
    <n v="1"/>
    <n v="2.6530612244897961E-3"/>
    <n v="2.8571428571428571E-3"/>
    <s v="Gestionado"/>
    <s v="Diciembre"/>
    <s v=" |202003: En el mes de marzo se realizaron 9 auditorias de formalización._x000a_EVIDENCIA: AUDITORIAS DE FORMALIZACIÓN MARZO 2020; |202002: En el mes de febrero se realizaron 10 auditorias de formalización_x000a_EVIDENCIA: AUDITORIAS DE FORMALIZACIÓN FEBRERO; |202001: En el mes de enero se realizaron 7 auditorías de formalización_x000a_EVIDENCIA: AUDITORIAS DE FORMALIZACIÓN ENERO"/>
    <s v="En el mes de enero se realizaron 7 auditorías de formalización_x000a_EVIDENCIA: AUDITORIAS DE FORMALIZACIÓN ENERO"/>
    <s v="En el mes de febrero se realizaron 10 auditorias de formalización_x000a_EVIDENCIA: AUDITORIAS DE FORMALIZACIÓN FEBRERO"/>
    <s v="En el mes de marzo se realizaron 9 auditorias de formalización._x000a_EVIDENCIA: AUDITORIAS DE FORMALIZACIÓN MARZO 2020"/>
    <s v="-"/>
    <s v="-"/>
    <s v="-"/>
    <s v="-"/>
    <s v="-"/>
    <s v="-"/>
    <s v="-"/>
    <s v="-"/>
    <s v="-"/>
    <s v="-"/>
  </r>
  <r>
    <n v="142"/>
    <s v="PES_Definir"/>
    <x v="0"/>
    <x v="0"/>
    <s v="SI"/>
    <x v="0"/>
    <x v="0"/>
    <s v="PAI_10"/>
    <x v="0"/>
    <x v="7"/>
    <s v="DTTTA-E_10"/>
    <s v="3. Planes de Prevención"/>
    <s v="DTTTA-ACT_24"/>
    <s v="Realizar auditorías de Supervisión Extraordinarias"/>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1"/>
    <s v="No. De Supervisados con acciones de vigilancia, inspección y/o control"/>
    <s v="POR_DEFINIR"/>
    <d v="2020-01-01T00:00:00"/>
    <d v="2020-11-30T00:00:00"/>
    <n v="1"/>
    <n v="11"/>
    <n v="11.133333333333333"/>
    <s v="Enero"/>
    <x v="2"/>
    <s v="IV_Trim"/>
    <n v="2.8571428571428571E-3"/>
    <s v="Planeado"/>
    <n v="0"/>
    <n v="0"/>
    <n v="0"/>
    <n v="0"/>
    <n v="0"/>
    <n v="0"/>
    <n v="0"/>
    <n v="0"/>
    <n v="0"/>
    <n v="0"/>
    <n v="0"/>
    <n v="0"/>
    <n v="0"/>
    <s v="Ejecutado"/>
    <n v="0"/>
    <n v="0"/>
    <n v="0"/>
    <m/>
    <m/>
    <m/>
    <m/>
    <m/>
    <m/>
    <m/>
    <m/>
    <m/>
    <n v="0"/>
    <n v="0"/>
    <n v="0"/>
    <n v="1"/>
    <n v="0"/>
    <n v="2.8571428571428571E-3"/>
    <s v="Por Ejecutar"/>
    <s v="Noviembre"/>
    <s v=" |202003: En el mes de marzo no se presentaron auditorias de formalización extraordinarias; |202002: No se presentaron auditorías extraordinarias; |202001: En el mes de enero no se realizaron auditorias de supervisión extrordinarias"/>
    <s v="En el mes de enero no se realizaron auditorias de supervisión extrordinarias"/>
    <s v="No se presentaron auditorías extraordinarias"/>
    <s v="En el mes de marzo no se presentaron auditorias de formalización extraordinarias"/>
    <s v="-"/>
    <s v="-"/>
    <s v="-"/>
    <s v="-"/>
    <s v="-"/>
    <s v="-"/>
    <s v="-"/>
    <s v="-"/>
    <s v="-"/>
    <s v="-"/>
  </r>
  <r>
    <n v="143"/>
    <s v="PES_Definir"/>
    <x v="0"/>
    <x v="0"/>
    <s v="SI"/>
    <x v="0"/>
    <x v="0"/>
    <s v="PAI_10"/>
    <x v="0"/>
    <x v="7"/>
    <s v="DTTTA-E_10"/>
    <s v="3. Planes de Prevención"/>
    <s v="DTTTA-ACT_25"/>
    <s v="Elaborar Informe Sectorial"/>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2"/>
    <s v="# informes elaborados / # informes program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sta actividad será desarrollada en el transcurso de la vigencia 2020; |202002: Se encuentra en desarrollo; |202001: Esta actividad será desarrollada en el transcurso de la vigencia 2020"/>
    <s v="Esta actividad será desarrollada en el transcurso de la vigencia 2020"/>
    <s v="Se encuentra en desarrollo"/>
    <s v="Esta actividad será desarrollada en el transcurso de la vigencia 2020"/>
    <s v="-"/>
    <s v="-"/>
    <s v="-"/>
    <s v="-"/>
    <s v="-"/>
    <s v="-"/>
    <s v="-"/>
    <s v="-"/>
    <s v="-"/>
    <s v="-"/>
  </r>
  <r>
    <n v="144"/>
    <s v="PES_Definir"/>
    <x v="0"/>
    <x v="0"/>
    <s v="SI"/>
    <x v="0"/>
    <x v="0"/>
    <s v="PAI_10"/>
    <x v="0"/>
    <x v="8"/>
    <s v="DTTTA-E_11"/>
    <s v="4. Actualización Registro de vigilados"/>
    <s v="DTTTA-ACT_26"/>
    <s v="Reporte de Registros de Vigilados Modificados y/o Actualizados en el sistema VIGIA"/>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6"/>
    <s v="Reporte bimestral de supervisados Actualizados"/>
    <s v="POR_DEFINIR"/>
    <d v="2020-02-01T00:00:00"/>
    <d v="2020-12-31T00:00:00"/>
    <n v="2"/>
    <n v="12"/>
    <n v="11.133333333333333"/>
    <s v="Febrero"/>
    <x v="0"/>
    <s v="IV_Trim"/>
    <n v="2.8571428571428571E-3"/>
    <s v="Planeado"/>
    <n v="0"/>
    <n v="1"/>
    <n v="1"/>
    <n v="1"/>
    <n v="0"/>
    <n v="1"/>
    <n v="0"/>
    <n v="1"/>
    <n v="0"/>
    <n v="1"/>
    <n v="0"/>
    <n v="1"/>
    <n v="7"/>
    <s v="Ejecutado"/>
    <n v="0"/>
    <n v="1"/>
    <n v="1"/>
    <m/>
    <m/>
    <m/>
    <m/>
    <m/>
    <m/>
    <m/>
    <m/>
    <m/>
    <n v="2"/>
    <n v="0.2857142857142857"/>
    <n v="2"/>
    <n v="1"/>
    <n v="8.1632653061224482E-4"/>
    <n v="2.8571428571428571E-3"/>
    <s v="En Tramite"/>
    <s v="Diciembre"/>
    <s v=" |202003: En mes de marzo se envió el respectivo reporte de registro de vigilados._x000a_EVIDENCIA: REGISTRO DE VIGILADOS; |202002: Se envió reporte de base de datos de vigiladas actualizada con corte febrero 2020._x000a_EVIDENCIA: MEMO BASE DE DATOS VIGILADOS; |202001: Este reporte será enviado cada dos meses_x000a_"/>
    <s v="Este reporte será enviado cada dos meses_x000a_"/>
    <s v="Se envió reporte de base de datos de vigiladas actualizada con corte febrero 2020._x000a_EVIDENCIA: MEMO BASE DE DATOS VIGILADOS"/>
    <s v="En mes de marzo se envió el respectivo reporte de registro de vigilados._x000a_EVIDENCIA: REGISTRO DE VIGILADOS"/>
    <s v="-"/>
    <s v="-"/>
    <s v="-"/>
    <s v="-"/>
    <s v="-"/>
    <s v="-"/>
    <s v="-"/>
    <s v="-"/>
    <s v="-"/>
    <s v="-"/>
  </r>
  <r>
    <n v="145"/>
    <s v="PES_Definir"/>
    <x v="0"/>
    <x v="0"/>
    <s v="SI"/>
    <x v="0"/>
    <x v="0"/>
    <s v="PAI_10"/>
    <x v="0"/>
    <x v="8"/>
    <s v="DTTTA-E_11"/>
    <s v="4. Actualización Registro de vigilados"/>
    <s v="DTTTA-ACT_27"/>
    <s v="Desarrollar registros administrativos obligatorios - Escolares"/>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6"/>
    <s v="# registros desarrollados / # registros solicitados"/>
    <s v="POR_DEFINIR"/>
    <d v="2020-02-01T00:00:00"/>
    <d v="2020-12-31T00:00:00"/>
    <n v="2"/>
    <n v="12"/>
    <n v="11.133333333333333"/>
    <s v="Febrero"/>
    <x v="0"/>
    <s v="IV_Trim"/>
    <n v="2.8571428571428571E-3"/>
    <s v="Planeado"/>
    <n v="0"/>
    <n v="1"/>
    <n v="0"/>
    <n v="1"/>
    <n v="0"/>
    <n v="1"/>
    <n v="0"/>
    <n v="1"/>
    <n v="0"/>
    <n v="1"/>
    <n v="0"/>
    <n v="1"/>
    <n v="6"/>
    <s v="Ejecutado"/>
    <n v="0"/>
    <n v="0"/>
    <n v="0"/>
    <m/>
    <m/>
    <m/>
    <m/>
    <m/>
    <m/>
    <m/>
    <m/>
    <m/>
    <n v="0"/>
    <n v="0"/>
    <n v="1"/>
    <n v="0"/>
    <n v="0"/>
    <n v="0"/>
    <s v="Por Ejecutar"/>
    <s v="Diciembre"/>
    <s v=" |202003: Esta actividad será desarrollada en el transcurso de la vigencia 2020; |202002: Se encuentra en desarrollo; |202001: Este reporte será desarrollado en el transcurso de la vigencia 2020_x000a_"/>
    <s v="Este reporte será desarrollado en el transcurso de la vigencia 2020_x000a_"/>
    <s v="Se encuentra en desarrollo"/>
    <s v="Esta actividad será desarrollada en el transcurso de la vigencia 2020"/>
    <s v="-"/>
    <s v="-"/>
    <s v="-"/>
    <s v="-"/>
    <s v="-"/>
    <s v="-"/>
    <s v="-"/>
    <s v="-"/>
    <s v="-"/>
    <s v="No fueron ejecutados las proyecciones, definir el compromiso sobre el mismo."/>
  </r>
  <r>
    <n v="146"/>
    <s v="PES_Definir"/>
    <x v="0"/>
    <x v="0"/>
    <s v="SI"/>
    <x v="0"/>
    <x v="0"/>
    <s v="PAI_10"/>
    <x v="0"/>
    <x v="9"/>
    <s v="DTTTA-E_12"/>
    <s v="5. Vigilancia Subjetiva"/>
    <s v="DTTTA-ACT_28"/>
    <s v="Informe Sujetivo"/>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1"/>
    <s v="Propuestas de modificación a normas reglamentarias presentadas / Propuestas de modificación a normas reglamentarias planeadas por presentar"/>
    <s v="POR_DEFINIR"/>
    <d v="2020-01-01T00:00:00"/>
    <d v="2020-12-31T00:00:00"/>
    <n v="1"/>
    <n v="12"/>
    <n v="12.166666666666666"/>
    <s v="Enero"/>
    <x v="0"/>
    <s v="IV_Trim"/>
    <n v="2.8571428571428571E-3"/>
    <s v="Planeado"/>
    <n v="1"/>
    <n v="1"/>
    <n v="1"/>
    <n v="1"/>
    <n v="1"/>
    <n v="1"/>
    <n v="1"/>
    <n v="1"/>
    <n v="1"/>
    <n v="1"/>
    <n v="1"/>
    <n v="1"/>
    <n v="12"/>
    <s v="Ejecutado"/>
    <n v="1"/>
    <n v="1"/>
    <n v="0"/>
    <m/>
    <m/>
    <m/>
    <m/>
    <m/>
    <m/>
    <m/>
    <m/>
    <m/>
    <n v="2"/>
    <n v="0.16666666666666666"/>
    <n v="3"/>
    <n v="0.66666666666666663"/>
    <n v="4.7619047619047619E-4"/>
    <n v="1.9047619047619048E-3"/>
    <s v="En Tramite"/>
    <s v="Diciembre"/>
    <s v=" |202003: Este informe se presenta cada dos meses por los tanto no se reporta en este mes; |202002: En el mes de febrero se presentó el reporte mensual del informe subjetivo_x000a_EVIDENCIA: INFORME SUBJETIVO FEBRERO; |202001: Se remitió informe subjetivo del mes enero_x000a_"/>
    <s v="Se remitió informe subjetivo del mes enero_x000a_"/>
    <s v="En el mes de febrero se presentó el reporte mensual del informe subjetivo_x000a_EVIDENCIA: INFORME SUBJETIVO FEBRERO"/>
    <s v="Este informe se presenta cada dos meses por los tanto no se reporta en este mes"/>
    <s v="-"/>
    <s v="-"/>
    <s v="-"/>
    <s v="-"/>
    <s v="-"/>
    <s v="-"/>
    <s v="-"/>
    <s v="-"/>
    <s v="-"/>
    <s v="-"/>
  </r>
  <r>
    <n v="147"/>
    <s v="PES_Definir"/>
    <x v="0"/>
    <x v="0"/>
    <s v="SI"/>
    <x v="0"/>
    <x v="0"/>
    <s v="PAI_10"/>
    <x v="0"/>
    <x v="10"/>
    <s v="DTTTA-E_13"/>
    <s v="6. Fusiones, Escisiones y Transformaciones"/>
    <s v="DTTTA-ACT_29"/>
    <s v="Pronunciarse de fondo sobre las solicitudes de fusiones, escisiones y transformaciones."/>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1"/>
    <s v="(#Solicitudes atendidas / # solicitudes recibidas) *100%      "/>
    <s v="Mensual"/>
    <d v="2020-01-01T00:00:00"/>
    <d v="2020-12-31T00:00:00"/>
    <n v="1"/>
    <n v="12"/>
    <n v="12.166666666666666"/>
    <s v="Enero"/>
    <x v="0"/>
    <s v="IV_Trim"/>
    <n v="2.8571428571428571E-3"/>
    <s v="Planeado"/>
    <n v="0"/>
    <n v="7"/>
    <n v="0"/>
    <n v="0"/>
    <n v="0"/>
    <n v="0"/>
    <n v="0"/>
    <n v="0"/>
    <n v="0"/>
    <n v="0"/>
    <n v="0"/>
    <n v="0"/>
    <n v="7"/>
    <s v="Ejecutado"/>
    <n v="0"/>
    <n v="0"/>
    <n v="0"/>
    <m/>
    <m/>
    <m/>
    <m/>
    <m/>
    <m/>
    <m/>
    <m/>
    <m/>
    <n v="0"/>
    <n v="0"/>
    <n v="7"/>
    <n v="0"/>
    <n v="0"/>
    <n v="0"/>
    <s v="Por Ejecutar"/>
    <s v="Diciembre"/>
    <s v=" |202003: En el mes de marzo no se presentaron solicitudes de fusiones, escisiones y transformaciones; |202002: En el mes de febrero se recibieron 7 solicitudes, las cuales se encuentran en revisión._x000a_EVIDENCIA: SOLICITUDES DE FUSIÓN, ESCISIÓN O TRANSFORMACIÓN ; |202001: En el mes de enero no se recibió ninguna solicitud"/>
    <s v="En el mes de enero no se recibió ninguna solicitud"/>
    <s v="En el mes de febrero se recibieron 7 solicitudes, las cuales se encuentran en revisión._x000a_EVIDENCIA: SOLICITUDES DE FUSIÓN, ESCISIÓN O TRANSFORMACIÓN "/>
    <s v="En el mes de marzo no se presentaron solicitudes de fusiones, escisiones y transformaciones"/>
    <s v="-"/>
    <s v="-"/>
    <s v="-"/>
    <s v="-"/>
    <s v="-"/>
    <s v="-"/>
    <s v="-"/>
    <s v="-"/>
    <s v="-"/>
    <s v="Se reportan en estudio las solicitudes recibidas a falta de pronunciamiento."/>
  </r>
  <r>
    <n v="148"/>
    <s v="PES_Definir"/>
    <x v="0"/>
    <x v="0"/>
    <s v="SI"/>
    <x v="0"/>
    <x v="0"/>
    <s v="PAI_10"/>
    <x v="0"/>
    <x v="11"/>
    <s v="DTTTA-E_14"/>
    <s v="7. Vigilancia Previa"/>
    <s v="DTTTA-ACT_30"/>
    <s v="Registro de contratos de temporada alta"/>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0"/>
    <s v="# temporadas altas registradas"/>
    <s v="Mensual"/>
    <d v="2020-01-01T00:00:00"/>
    <d v="2020-12-31T00:00:00"/>
    <n v="1"/>
    <n v="12"/>
    <n v="12.166666666666666"/>
    <s v="Enero"/>
    <x v="0"/>
    <s v="IV_Trim"/>
    <n v="2.8571428571428571E-3"/>
    <s v="Planeado"/>
    <n v="0"/>
    <n v="0"/>
    <n v="1"/>
    <n v="0"/>
    <n v="0"/>
    <n v="0"/>
    <n v="0"/>
    <n v="0"/>
    <n v="0"/>
    <n v="0"/>
    <n v="0"/>
    <n v="0"/>
    <n v="1"/>
    <s v="Ejecutado"/>
    <n v="0"/>
    <n v="0"/>
    <n v="1"/>
    <m/>
    <m/>
    <m/>
    <m/>
    <m/>
    <m/>
    <m/>
    <m/>
    <m/>
    <n v="1"/>
    <n v="1"/>
    <n v="1"/>
    <n v="1"/>
    <n v="2.8571428571428571E-3"/>
    <n v="2.8571428571428571E-3"/>
    <s v="Ejecutada"/>
    <s v="Ejecutada"/>
    <s v=" |202003: En el mes de marzo se realizo el preregistro de los contratos de temporada alta de semana santa, por motivos de la emergencia del COVID19 no se realizó la temporada alta._x000a_EVIDENCIA: REGISTRO CONTRATOS TEMPORADA ALTA SEMANA SANTA; |202002: N/A; |202001: El registro de contratos para la temporada alta de fin de año de 2019 y principios de 2020 fue realizada en noviembre del 2019."/>
    <s v="El registro de contratos para la temporada alta de fin de año de 2019 y principios de 2020 fue realizada en noviembre del 2019."/>
    <s v="N/A"/>
    <s v="En el mes de marzo se realizo el preregistro de los contratos de temporada alta de semana santa, por motivos de la emergencia del COVID19 no se realizó la temporada alta._x000a_EVIDENCIA: REGISTRO CONTRATOS TEMPORADA ALTA SEMANA SANTA"/>
    <s v="-"/>
    <s v="-"/>
    <s v="-"/>
    <s v="-"/>
    <s v="-"/>
    <s v="-"/>
    <s v="-"/>
    <s v="-"/>
    <s v="-"/>
    <s v="-"/>
  </r>
  <r>
    <n v="149"/>
    <s v="PES_Definir"/>
    <x v="0"/>
    <x v="0"/>
    <s v="SI"/>
    <x v="0"/>
    <x v="0"/>
    <s v="PAI_10"/>
    <x v="0"/>
    <x v="11"/>
    <s v="DTTTA-E_14"/>
    <s v="7. Vigilancia Previa"/>
    <s v="DTTTA-ACT_31"/>
    <s v="Solicitudes de SIPLAFT"/>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0"/>
    <s v="# temporadas altas registradas"/>
    <s v="Mensual"/>
    <d v="2020-01-01T00:00:00"/>
    <d v="2020-12-31T00:00:00"/>
    <n v="1"/>
    <n v="12"/>
    <n v="12.166666666666666"/>
    <s v="Enero"/>
    <x v="0"/>
    <s v="IV_Trim"/>
    <n v="2.8571428571428571E-3"/>
    <s v="Planeado"/>
    <n v="0"/>
    <n v="15"/>
    <n v="12"/>
    <n v="0"/>
    <n v="0"/>
    <n v="0"/>
    <n v="0"/>
    <n v="0"/>
    <n v="0"/>
    <n v="0"/>
    <n v="0"/>
    <n v="0"/>
    <n v="27"/>
    <s v="Ejecutado"/>
    <n v="0"/>
    <n v="0"/>
    <n v="0"/>
    <m/>
    <m/>
    <m/>
    <m/>
    <m/>
    <m/>
    <m/>
    <m/>
    <m/>
    <n v="0"/>
    <n v="0"/>
    <n v="27"/>
    <n v="0"/>
    <n v="0"/>
    <n v="0"/>
    <s v="Por Ejecutar"/>
    <s v="Diciembre"/>
    <s v=" |202003: En el mes de marzo se recibieron 12 solicitudes de SIPLAFT, las cuales se encuentran en trámite._x000a_EVIDENCIA: SOLICITUDES SIPLAFT MARZO; |202002: En el mes de febrero se recibieron 15 solicitudes, las cuales fueron asignadas al finalizar el mes_x000a_EVIDENCIA: SOLICITUDES SIPLAFT; |202001: No se recibieron solicitudes"/>
    <s v="No se recibieron solicitudes"/>
    <s v="En el mes de febrero se recibieron 15 solicitudes, las cuales fueron asignadas al finalizar el mes_x000a_EVIDENCIA: SOLICITUDES SIPLAFT"/>
    <s v="En el mes de marzo se recibieron 12 solicitudes de SIPLAFT, las cuales se encuentran en trámite._x000a_EVIDENCIA: SOLICITUDES SIPLAFT MARZO"/>
    <s v="-"/>
    <s v="-"/>
    <s v="-"/>
    <s v="-"/>
    <s v="-"/>
    <s v="-"/>
    <s v="-"/>
    <s v="-"/>
    <s v="-"/>
    <s v="Se reportan en estudio las solicitudes recibidas a falta de pronunciamiento."/>
  </r>
  <r>
    <n v="150"/>
    <s v="PES_Definir"/>
    <x v="0"/>
    <x v="0"/>
    <s v="SI"/>
    <x v="0"/>
    <x v="0"/>
    <s v="PAI_10"/>
    <x v="0"/>
    <x v="11"/>
    <s v="DTTTA-E_14"/>
    <s v="7. Vigilancia Previa"/>
    <s v="DTTTA-ACT_32"/>
    <s v="Solicitudes de homologación para Sicov"/>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0"/>
    <s v="# temporadas altas registradas"/>
    <s v="Mensual"/>
    <d v="2020-01-01T00:00:00"/>
    <d v="2020-12-31T00:00:00"/>
    <n v="1"/>
    <n v="12"/>
    <n v="12.166666666666666"/>
    <s v="Enero"/>
    <x v="0"/>
    <s v="IV_Trim"/>
    <n v="2.8571428571428571E-3"/>
    <s v="Planeado"/>
    <n v="0"/>
    <n v="1"/>
    <n v="1"/>
    <n v="0"/>
    <n v="0"/>
    <n v="0"/>
    <n v="0"/>
    <n v="0"/>
    <n v="0"/>
    <n v="0"/>
    <n v="0"/>
    <n v="0"/>
    <n v="2"/>
    <s v="Ejecutado"/>
    <n v="0"/>
    <n v="1"/>
    <n v="0"/>
    <m/>
    <m/>
    <m/>
    <m/>
    <m/>
    <m/>
    <m/>
    <m/>
    <m/>
    <n v="1"/>
    <n v="0.5"/>
    <n v="2"/>
    <n v="0.5"/>
    <n v="1.4285714285714286E-3"/>
    <n v="1.4285714285714286E-3"/>
    <s v="En Tramite"/>
    <s v="Diciembre"/>
    <s v=" |202003: En el mes de marzo se recibió una solicitud de homologación para SICOV, la cual se encuentra en verificación._x000a_EVIDENCIA: SOLICITUDES DE HOMOLOGACIÓN SICOV MARZO; |202002: En el mes de febrero se tramitó una solicitud de homologación para SICOV_x000a_EVIDENCIA: SOLICITUDES HOMOLOGACIÓN PARA SICOV; |202001: No se recibieron solicitudes"/>
    <s v="No se recibieron solicitudes"/>
    <s v="En el mes de febrero se tramitó una solicitud de homologación para SICOV_x000a_EVIDENCIA: SOLICITUDES HOMOLOGACIÓN PARA SICOV"/>
    <s v="En el mes de marzo se recibió una solicitud de homologación para SICOV, la cual se encuentra en verificación._x000a_EVIDENCIA: SOLICITUDES DE HOMOLOGACIÓN SICOV MARZO"/>
    <s v="-"/>
    <s v="-"/>
    <s v="-"/>
    <s v="-"/>
    <s v="-"/>
    <s v="-"/>
    <s v="-"/>
    <s v="-"/>
    <s v="-"/>
    <s v="-"/>
  </r>
  <r>
    <n v="151"/>
    <s v="PES_Definir"/>
    <x v="0"/>
    <x v="0"/>
    <s v="SI"/>
    <x v="0"/>
    <x v="0"/>
    <s v="PAI_10"/>
    <x v="0"/>
    <x v="11"/>
    <s v="DTTTA-E_14"/>
    <s v="7. Vigilancia Previa"/>
    <s v="DTTTA-ACT_33"/>
    <s v="Solicitudes de Certificación de implementación del Sicov"/>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0"/>
    <s v="# temporadas altas registradas"/>
    <s v="POR_DEFINIR"/>
    <d v="2020-01-01T00:00:00"/>
    <d v="2020-12-30T00:00:00"/>
    <n v="1"/>
    <n v="12"/>
    <n v="12.133333333333333"/>
    <s v="Enero"/>
    <x v="0"/>
    <s v="IV_Trim"/>
    <n v="2.8571428571428571E-3"/>
    <s v="Planeado"/>
    <n v="5"/>
    <n v="13"/>
    <n v="5"/>
    <n v="0"/>
    <n v="0"/>
    <n v="0"/>
    <n v="0"/>
    <n v="0"/>
    <n v="0"/>
    <n v="0"/>
    <n v="0"/>
    <n v="0"/>
    <n v="23"/>
    <s v="Ejecutado"/>
    <n v="5"/>
    <n v="12"/>
    <n v="9"/>
    <m/>
    <m/>
    <m/>
    <m/>
    <m/>
    <m/>
    <m/>
    <m/>
    <m/>
    <n v="26"/>
    <n v="1.1304347826086956"/>
    <n v="23"/>
    <n v="1.1304347826086956"/>
    <n v="2.8571428571428571E-3"/>
    <n v="2.8571428571428571E-3"/>
    <s v="Ejecutada"/>
    <s v="Ejecutada"/>
    <s v=" |202003: En el mes de marzo se recibieron 5 solicitudes y se dió trámite a 9 solicitudes incluidas algunas pendientes del mes anterior._x000a_EVIDENCIA: SOLICITUDES DE IMPLEMENTACIÓN SICOV MARZO 2020; |202002: En el mes de febrero se tramitaron 12 solicitudes de certificación de implementación SICOV_x000a_EVIDENCIA: CERTIFICACIONES DE IMPLEMENTACIÓN SICOV PARA CDA FEBRERO; |202001: 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En el mes de febrero se tramitaron 12 solicitudes de certificación de implementación SICOV_x000a_EVIDENCIA: CERTIFICACIONES DE IMPLEMENTACIÓN SICOV PARA CDA FEBRERO"/>
    <s v="En el mes de marzo se recibieron 5 solicitudes y se dió trámite a 9 solicitudes incluidas algunas pendientes del mes anterior._x000a_EVIDENCIA: SOLICITUDES DE IMPLEMENTACIÓN SICOV MARZO 2020"/>
    <s v="-"/>
    <s v="-"/>
    <s v="-"/>
    <s v="-"/>
    <s v="-"/>
    <s v="-"/>
    <s v="-"/>
    <s v="-"/>
    <s v="-"/>
    <s v="-"/>
  </r>
  <r>
    <n v="152"/>
    <s v="PES_Definir"/>
    <x v="0"/>
    <x v="0"/>
    <s v="SI"/>
    <x v="0"/>
    <x v="0"/>
    <s v="PAI_10"/>
    <x v="0"/>
    <x v="11"/>
    <s v="DTTTA-E_14"/>
    <s v="7. Vigilancia Previa"/>
    <s v="DTTTA-ACT_34"/>
    <s v="Solicitudes de Concepto de Sustentabilidad Financiera"/>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0"/>
    <s v="# temporadas altas registradas"/>
    <s v="POR_DEFINIR"/>
    <d v="2020-01-01T00:00:00"/>
    <d v="2020-12-30T00:00:00"/>
    <n v="1"/>
    <n v="12"/>
    <n v="12.133333333333333"/>
    <s v="Enero"/>
    <x v="0"/>
    <s v="IV_Trim"/>
    <n v="2.8571428571428571E-3"/>
    <s v="Planeado"/>
    <n v="15"/>
    <n v="37"/>
    <n v="22"/>
    <n v="0"/>
    <n v="0"/>
    <n v="0"/>
    <n v="0"/>
    <n v="0"/>
    <n v="0"/>
    <n v="0"/>
    <n v="0"/>
    <n v="0"/>
    <n v="74"/>
    <s v="Ejecutado"/>
    <n v="15"/>
    <n v="34"/>
    <n v="36"/>
    <m/>
    <m/>
    <m/>
    <m/>
    <m/>
    <m/>
    <m/>
    <m/>
    <m/>
    <n v="85"/>
    <n v="1.1486486486486487"/>
    <n v="74"/>
    <n v="1.1486486486486487"/>
    <n v="2.8571428571428571E-3"/>
    <n v="2.8571428571428571E-3"/>
    <s v="Ejecutada"/>
    <s v="Ejecutada"/>
    <s v=" |202003: En el mes de marzo se recibieron 22 solicitudes de conceptos de sustentabilidad financiera y se tramitaron 36 solicitudes incluidas algunas que se encontraban pendientes del mes anterior._x000a_EVIDENCIA: SOLICITUDES CONCEPTOS SUSTENTABILIDAD FINANCIERA MARZO 2020; |202002: En el mes de febrero se tramitaron 34 solicitudes de conceptos de sustentabilidad financiera_x000a_EVIDENCIA: CONCEPTOS SUSTENTABILIDAD FINANCIERA; |202001: En el mes de enero se atendieron 15 solicitudes de concepto de sustentabilidad financiera, el restante se encuentra en trámite._x000a_EVIDENCIA: CONCEPTOS SUSTENTABILIDAD FINANCIERA"/>
    <s v="En el mes de enero se atendieron 15 solicitudes de concepto de sustentabilidad financiera, el restante se encuentra en trámite._x000a_EVIDENCIA: CONCEPTOS SUSTENTABILIDAD FINANCIERA"/>
    <s v="En el mes de febrero se tramitaron 34 solicitudes de conceptos de sustentabilidad financiera_x000a_EVIDENCIA: CONCEPTOS SUSTENTABILIDAD FINANCIERA"/>
    <s v="En el mes de marzo se recibieron 22 solicitudes de conceptos de sustentabilidad financiera y se tramitaron 36 solicitudes incluidas algunas que se encontraban pendientes del mes anterior._x000a_EVIDENCIA: SOLICITUDES CONCEPTOS SUSTENTABILIDAD FINANCIERA MARZO 2020"/>
    <s v="-"/>
    <s v="-"/>
    <s v="-"/>
    <s v="-"/>
    <s v="-"/>
    <s v="-"/>
    <s v="-"/>
    <s v="-"/>
    <s v="-"/>
    <s v="-"/>
  </r>
  <r>
    <n v="153"/>
    <s v="PES_Definir"/>
    <x v="0"/>
    <x v="0"/>
    <s v="SI"/>
    <x v="0"/>
    <x v="0"/>
    <s v="PAI_10"/>
    <x v="0"/>
    <x v="11"/>
    <s v="DTTTA-E_14"/>
    <s v="7. Vigilancia Previa"/>
    <s v="DTTTA-ACT_35"/>
    <s v="Cálculos Actuariales"/>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0"/>
    <s v="# temporadas altas registrada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n el mes de marzo no se presentaron solicitudes; |202002: No se presentaron solicitudes; |202001: N/A"/>
    <s v="N/A"/>
    <s v="No se presentaron solicitudes"/>
    <s v="En el mes de marzo no se presentaron solicitudes"/>
    <s v="-"/>
    <s v="-"/>
    <s v="-"/>
    <s v="-"/>
    <s v="-"/>
    <s v="-"/>
    <s v="-"/>
    <s v="-"/>
    <s v="-"/>
    <s v="-"/>
  </r>
  <r>
    <n v="154"/>
    <s v="PES_Definir"/>
    <x v="0"/>
    <x v="0"/>
    <s v="SI"/>
    <x v="0"/>
    <x v="0"/>
    <s v="PAI_10"/>
    <x v="0"/>
    <x v="11"/>
    <s v="DTTTA-E_14"/>
    <s v="7. Vigilancia Previa"/>
    <s v="DTTTA-ACT_36"/>
    <s v="Disminuciones de Capital"/>
    <s v="DTTTA"/>
    <s v="Delegatura_de_Transito_y_Transporte_Terrestre_Automotor"/>
    <s v="DTTTA-G_02"/>
    <s v="Dirección_de_Promoción_y_Prevención_Transito_y_Transporte_Terrestre_Automotor"/>
    <s v="DTTTA-D_02"/>
    <s v="Director_de_Promoción_y_Prevención_de_Transito_y_Transporte_Terrestre_Automotor"/>
    <s v="Misionales"/>
    <s v="Financiera"/>
    <s v="Funcionamiento"/>
    <m/>
    <m/>
    <m/>
    <m/>
    <m/>
    <s v="MIPG-P_00"/>
    <s v="MIPG-D_00"/>
    <n v="0"/>
    <n v="0"/>
    <n v="0"/>
    <n v="0"/>
    <n v="0"/>
    <n v="0"/>
    <n v="0"/>
    <s v="# temporadas altas registrada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En el mes de marzo no se presentaron solicitudes de disminución de capital; |202002: No se presentaron solicitudes; |202001: N/A"/>
    <s v="N/A"/>
    <s v="No se presentaron solicitudes"/>
    <s v="En el mes de marzo no se presentaron solicitudes de disminución de capital"/>
    <s v="-"/>
    <s v="-"/>
    <s v="-"/>
    <s v="-"/>
    <s v="-"/>
    <s v="-"/>
    <s v="-"/>
    <s v="-"/>
    <s v="-"/>
    <s v="-"/>
  </r>
  <r>
    <n v="155"/>
    <s v="PES_Definir"/>
    <x v="0"/>
    <x v="0"/>
    <s v="SI"/>
    <x v="0"/>
    <x v="0"/>
    <s v="PAI_10"/>
    <x v="0"/>
    <x v="4"/>
    <s v="DTTTA-E_15"/>
    <s v="A. Peticiones, Quejas, Reclamos y Solicitudes."/>
    <s v="DTTTA-ACT_37"/>
    <s v="A. Peticiones, Quejas, Reclamos y Solicitudes."/>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0"/>
    <s v="No. de Solicitudes Gestionadas / No. de Solicitudes Ingresadas "/>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A; |202002: N/A; |202001: N/A_x000a_"/>
    <s v="N/A_x000a_"/>
    <s v="N/A"/>
    <s v="N/A"/>
    <s v="-"/>
    <s v="-"/>
    <s v="-"/>
    <s v="-"/>
    <s v="-"/>
    <s v="-"/>
    <s v="-"/>
    <s v="-"/>
    <s v="-"/>
    <s v="-"/>
  </r>
  <r>
    <n v="156"/>
    <s v="PES_Definir"/>
    <x v="0"/>
    <x v="0"/>
    <s v="SI"/>
    <x v="0"/>
    <x v="0"/>
    <s v="PAI_10"/>
    <x v="0"/>
    <x v="17"/>
    <s v="DTTTA-E_16"/>
    <s v="B. Gestión de Solicitudes de Liberación e Informes Preliminares"/>
    <s v="DTTTA-ACT_38"/>
    <s v="B. Decidir las solicitudes de liberación de vehículos dentro del término legal."/>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0"/>
    <s v="# solicitudes atendidas / # solicitudes recibidas"/>
    <s v="POR_DEFINIR"/>
    <d v="2020-01-01T00:00:00"/>
    <d v="2020-12-30T00:00:00"/>
    <n v="1"/>
    <n v="12"/>
    <n v="12.133333333333333"/>
    <s v="Enero"/>
    <x v="0"/>
    <s v="IV_Trim"/>
    <n v="2.8571428571428571E-3"/>
    <s v="Planeado"/>
    <n v="718"/>
    <n v="736"/>
    <n v="408"/>
    <n v="0"/>
    <n v="0"/>
    <n v="0"/>
    <n v="0"/>
    <n v="0"/>
    <n v="0"/>
    <n v="0"/>
    <n v="0"/>
    <n v="0"/>
    <n v="1862"/>
    <s v="Ejecutado"/>
    <n v="718"/>
    <n v="736"/>
    <n v="408"/>
    <m/>
    <m/>
    <m/>
    <m/>
    <m/>
    <m/>
    <m/>
    <m/>
    <m/>
    <n v="1862"/>
    <n v="1"/>
    <n v="1862"/>
    <n v="1"/>
    <n v="2.8571428571428571E-3"/>
    <n v="2.8571428571428571E-3"/>
    <s v="Ejecutada"/>
    <s v="Ejecutada"/>
    <s v=" |202003: En el mes de marzo se recibieron 408 solicitudes de liberación de vehiculos, las cuales fueron tramitadas en su totalidad._x000a_EVIDENCIA: INMOVILIZACIONES MARZO; |202002: En el mes de febrero se decidieron 736 solicitudes de liberación de vehiculos_x000a_EVIDENCIA: BASE INMOVILIZACIONES; |202001: En el mes de enero se decidieron 718 solicitudes de liberación de vehiculos dentro del término legal _x000a_EVIDENCIA: BASE INMOVILIZACIONES_x000a_"/>
    <s v="En el mes de enero se decidieron 718 solicitudes de liberación de vehiculos dentro del término legal _x000a_EVIDENCIA: BASE INMOVILIZACIONES_x000a_"/>
    <s v="En el mes de febrero se decidieron 736 solicitudes de liberación de vehiculos_x000a_EVIDENCIA: BASE INMOVILIZACIONES"/>
    <s v="En el mes de marzo se recibieron 408 solicitudes de liberación de vehiculos, las cuales fueron tramitadas en su totalidad._x000a_EVIDENCIA: INMOVILIZACIONES MARZO"/>
    <s v="-"/>
    <s v="-"/>
    <s v="-"/>
    <s v="-"/>
    <s v="-"/>
    <s v="-"/>
    <s v="-"/>
    <s v="-"/>
    <s v="-"/>
    <s v="-"/>
  </r>
  <r>
    <n v="157"/>
    <s v="PES_Definir"/>
    <x v="0"/>
    <x v="0"/>
    <s v="SI"/>
    <x v="0"/>
    <x v="0"/>
    <s v="PAI_10"/>
    <x v="0"/>
    <x v="12"/>
    <s v="DTTTA-E_17"/>
    <s v="C. Resolver Análisis y/o Estudio de Averiguaciones Preliminares"/>
    <s v="DTTTA-ACT_39"/>
    <s v="C. Denuncias, Radicados y/o IUIT "/>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1"/>
    <s v="No. De Solicitudes Gestionadas / No. de Solicitudes Ingresadas"/>
    <s v="Mensual"/>
    <d v="2020-01-01T00:00:00"/>
    <d v="2020-12-31T00:00:00"/>
    <n v="1"/>
    <n v="12"/>
    <n v="12.166666666666666"/>
    <s v="Enero"/>
    <x v="0"/>
    <s v="IV_Trim"/>
    <n v="2.8571428571428571E-3"/>
    <s v="Planeado"/>
    <n v="27989"/>
    <n v="773"/>
    <n v="2983"/>
    <n v="0"/>
    <n v="0"/>
    <n v="0"/>
    <n v="0"/>
    <n v="0"/>
    <n v="0"/>
    <n v="0"/>
    <n v="0"/>
    <n v="0"/>
    <n v="31745"/>
    <s v="Ejecutado"/>
    <n v="6734"/>
    <n v="4210"/>
    <n v="2904"/>
    <m/>
    <m/>
    <m/>
    <m/>
    <m/>
    <m/>
    <m/>
    <m/>
    <m/>
    <n v="13848"/>
    <n v="0.43622617735076391"/>
    <n v="31745"/>
    <n v="0.43622617735076391"/>
    <n v="1.2463605067164682E-3"/>
    <n v="1.2463605067164682E-3"/>
    <s v="En Tramite"/>
    <s v="Diciembre"/>
    <s v=" |202003: En el mes de marzo se recibieron 2983 denuncias, radicados y/o IUIT, se tramitaron 2904 radicados._x000a_EVIDENCIA: BASE IUIT INVESTIGACIONES_x000a_BASE PQR INVESTIGACIONES; |202002: En el mes de febrero se dio tramite a 4210 denuncias, radicados y/o IUIT_x000a_EVIDENCIA: PQR DIRECCIÓN DE INVESTIGACIONES FEBRERO_x000a_IUIT DIRECCIÓN DE INVESTIGACIONES FEBRERO; |202001: En el mes de enero se tramitaron 6791 radicados entre denuncias u IUIT'S_x000a_EVIDENCIA: IUIT DIRECCIÓN DE INVESTIGACIONES_x000a_PQR DIRECCIÓN DE INVESTIGACIONES"/>
    <s v="En el mes de enero se tramitaron 6791 radicados entre denuncias u IUIT'S_x000a_EVIDENCIA: IUIT DIRECCIÓN DE INVESTIGACIONES_x000a_PQR DIRECCIÓN DE INVESTIGACIONES"/>
    <s v="En el mes de febrero se dio tramite a 4210 denuncias, radicados y/o IUIT_x000a_EVIDENCIA: PQR DIRECCIÓN DE INVESTIGACIONES FEBRERO_x000a_IUIT DIRECCIÓN DE INVESTIGACIONES FEBRERO"/>
    <s v="En el mes de marzo se recibieron 2983 denuncias, radicados y/o IUIT, se tramitaron 2904 radicados._x000a_EVIDENCIA: BASE IUIT INVESTIGACIONES_x000a_BASE PQR INVESTIGACIONES"/>
    <s v="-"/>
    <s v="-"/>
    <s v="-"/>
    <s v="-"/>
    <s v="-"/>
    <s v="-"/>
    <s v="-"/>
    <s v="-"/>
    <s v="-"/>
    <s v="-"/>
  </r>
  <r>
    <n v="158"/>
    <s v="PES_Definir"/>
    <x v="0"/>
    <x v="0"/>
    <s v="SI"/>
    <x v="0"/>
    <x v="0"/>
    <s v="PAI_10"/>
    <x v="0"/>
    <x v="1"/>
    <s v="DTTTA-E_18"/>
    <s v="D. Resolver Actuaciones Administrativas dentro del Término - Decreto 2409"/>
    <s v="DTTTA-ACT_40"/>
    <s v="1. INVESTIGACIÓN"/>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1"/>
    <s v=" No. de Investigaciones realizadas / No. de aperturas de Investigaciones pendientes"/>
    <s v="Mensual"/>
    <d v="2020-01-01T00:00:00"/>
    <d v="2020-12-31T00:00:00"/>
    <n v="1"/>
    <n v="12"/>
    <n v="12.166666666666666"/>
    <s v="Enero"/>
    <x v="0"/>
    <s v="IV_Trim"/>
    <n v="2.8571428571428571E-3"/>
    <s v="Planeado"/>
    <n v="51"/>
    <n v="56"/>
    <n v="0"/>
    <n v="0"/>
    <n v="0"/>
    <n v="0"/>
    <n v="0"/>
    <n v="0"/>
    <n v="0"/>
    <n v="0"/>
    <n v="0"/>
    <n v="0"/>
    <n v="107"/>
    <s v="Ejecutado"/>
    <n v="2"/>
    <n v="0"/>
    <n v="0"/>
    <m/>
    <m/>
    <m/>
    <m/>
    <m/>
    <m/>
    <m/>
    <m/>
    <m/>
    <n v="2"/>
    <n v="1.8691588785046728E-2"/>
    <n v="107"/>
    <n v="1.8691588785046728E-2"/>
    <n v="5.3404539385847794E-5"/>
    <n v="5.3404539385847794E-5"/>
    <s v="En Tramite"/>
    <s v="Diciembre"/>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Total investigaciones en febrero 105_x000a_EVIDENCIA: MATRIZ DIRECCION DE INVESTIGACIONES FEBRERO; |202001: Se aclara que en este item solo se esta colocando el total de entradas para investigaciones, en los siguientes indicadores se desagrega lo tramitado por etapas_x000a_EVIDENCIA: MATRIZ DIRECCIÓN DE INVESTIGACIONES_x000a_"/>
    <s v="Se aclara que en este item solo se esta colocando el total de entradas para investigaciones, en los siguientes indicadores se desagrega lo tramitado por etapas_x000a_EVIDENCIA: MATRIZ DIRECCIÓN DE INVESTIGACIONES_x000a_"/>
    <s v="Total investigaciones en febrero 105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Para el cierre de año 2019  a cargo de la Dirección de Investigaciones de Tránsito se encontraban en proceso 38 investigaciones iniciadas, se abrieron 69 nuevas para gestión 2020. A cierre del periodo febrero teniamos un total 3 Decisiones pendientes de fallo y 2 sanciones proferidas, 38 periodos probatorios abiertos, 12 alegatos en curso de terminos para cierre probatorio y 52 aperturas, adicional a esto en averiguación preliminares se encuentran 17818 procesos para estudió."/>
  </r>
  <r>
    <n v="159"/>
    <s v="PES_Definir"/>
    <x v="0"/>
    <x v="0"/>
    <s v="SI"/>
    <x v="0"/>
    <x v="0"/>
    <s v="PAI_10"/>
    <x v="0"/>
    <x v="1"/>
    <s v="DTTTA-E_18"/>
    <s v="D. Resolver Actuaciones Administrativas dentro del Término - Decreto 2409"/>
    <s v="DTTTA-ACT_41"/>
    <s v="2. ETAPA PROBATORIA"/>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1"/>
    <s v="No. de Solicitudes de Pruebas Iniciadas"/>
    <s v="Mensual"/>
    <d v="2020-01-01T00:00:00"/>
    <d v="2020-12-31T00:00:00"/>
    <n v="1"/>
    <n v="12"/>
    <n v="12.166666666666666"/>
    <s v="Enero"/>
    <x v="0"/>
    <s v="IV_Trim"/>
    <n v="2.8571428571428571E-3"/>
    <s v="Planeado"/>
    <n v="32"/>
    <n v="17"/>
    <n v="0"/>
    <n v="0"/>
    <n v="0"/>
    <n v="0"/>
    <n v="0"/>
    <n v="0"/>
    <n v="0"/>
    <n v="0"/>
    <n v="0"/>
    <n v="0"/>
    <n v="49"/>
    <s v="Ejecutado"/>
    <n v="3"/>
    <n v="8"/>
    <n v="0"/>
    <m/>
    <m/>
    <m/>
    <m/>
    <m/>
    <m/>
    <m/>
    <m/>
    <m/>
    <n v="11"/>
    <n v="0.22448979591836735"/>
    <n v="49"/>
    <n v="0.22448979591836735"/>
    <n v="6.4139941690962094E-4"/>
    <n v="6.4139941690962094E-4"/>
    <s v="En Tramite"/>
    <s v="Diciembre"/>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se practicaron 8 pruebas_x000a_EVIDENCIA: MATRIZ DIRECCION DE INVESTIGACIONES FEBRERO; |202001: En el mes de enero se decretaron pruebas a 2 investigaciones de las 38 que se encontraban pendientes aclarando que no se han vencido los términos de la etapa procesal_x000a_EVIDENCIA: MATRIZ DIRECCION DE INVESTIGACIONES"/>
    <s v="En el mes de enero se decretaron pruebas a 2 investigaciones de las 38 que se encontraban pendientes aclarando que no se han vencido los términos de la etapa procesal_x000a_EVIDENCIA: MATRIZ DIRECCION DE INVESTIGACIONES"/>
    <s v="En el mes de febrero se practicaron 8 pruebas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n v="160"/>
    <s v="PES_Definir"/>
    <x v="0"/>
    <x v="0"/>
    <s v="SI"/>
    <x v="0"/>
    <x v="0"/>
    <s v="PAI_10"/>
    <x v="0"/>
    <x v="1"/>
    <s v="DTTTA-E_18"/>
    <s v="D. Resolver Actuaciones Administrativas dentro del Término - Decreto 2409"/>
    <s v="DTTTA-ACT_42"/>
    <s v="3. ALEGATOS"/>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1"/>
    <s v="No. de Alegatos Realizados"/>
    <s v="Mensual"/>
    <d v="2020-01-01T00:00:00"/>
    <d v="2020-12-31T00:00:00"/>
    <n v="1"/>
    <n v="12"/>
    <n v="12.166666666666666"/>
    <s v="Enero"/>
    <x v="0"/>
    <s v="IV_Trim"/>
    <n v="2.8571428571428571E-3"/>
    <s v="Planeado"/>
    <n v="5"/>
    <n v="8"/>
    <n v="0"/>
    <n v="0"/>
    <n v="0"/>
    <n v="0"/>
    <n v="0"/>
    <n v="0"/>
    <n v="0"/>
    <n v="0"/>
    <n v="0"/>
    <n v="0"/>
    <n v="13"/>
    <s v="Ejecutado"/>
    <n v="0"/>
    <n v="1"/>
    <n v="0"/>
    <m/>
    <m/>
    <m/>
    <m/>
    <m/>
    <m/>
    <m/>
    <m/>
    <m/>
    <n v="1"/>
    <n v="7.6923076923076927E-2"/>
    <n v="13"/>
    <n v="7.6923076923076927E-2"/>
    <n v="2.1978021978021978E-4"/>
    <n v="2.1978021978021978E-4"/>
    <s v="En Tramite"/>
    <s v="Diciembre"/>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se realizó 1 traslado para alegatos de conclusión_x000a_EVIDENCIA: MATRIZ DIRECCION DE INVESTIGACIONES FEBRERO; |202001: En el mes de enero se trasladó para alegatos de conclusión un proceso con cierre probatorio_x000a_EVIDENCIA: MATRIZ DIRECCION DE INVESTIGACIONES"/>
    <s v="En el mes de enero se trasladó para alegatos de conclusión un proceso con cierre probatorio_x000a_EVIDENCIA: MATRIZ DIRECCION DE INVESTIGACIONES"/>
    <s v="En el mes de febrero se realizó 1 traslado para alegatos de conclusión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n v="161"/>
    <s v="PES_Definir"/>
    <x v="0"/>
    <x v="0"/>
    <s v="SI"/>
    <x v="0"/>
    <x v="0"/>
    <s v="PAI_10"/>
    <x v="0"/>
    <x v="1"/>
    <s v="DTTTA-E_18"/>
    <s v="D. Resolver Actuaciones Administrativas dentro del Término - Decreto 2409"/>
    <s v="DTTTA-ACT_43"/>
    <s v="4. DECISIÓN DE FONDO"/>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1"/>
    <s v="No. de Fallos Realizados"/>
    <s v="Mensual"/>
    <d v="2020-01-01T00:00:00"/>
    <d v="2020-12-31T00:00:00"/>
    <n v="1"/>
    <n v="12"/>
    <n v="12.166666666666666"/>
    <s v="Enero"/>
    <x v="0"/>
    <s v="IV_Trim"/>
    <n v="2.8571428571428571E-3"/>
    <s v="Planeado"/>
    <n v="4"/>
    <n v="1"/>
    <n v="0"/>
    <n v="0"/>
    <n v="0"/>
    <n v="0"/>
    <n v="0"/>
    <n v="0"/>
    <n v="0"/>
    <n v="0"/>
    <n v="0"/>
    <n v="0"/>
    <n v="5"/>
    <s v="Ejecutado"/>
    <n v="2"/>
    <n v="0"/>
    <n v="0"/>
    <m/>
    <m/>
    <m/>
    <m/>
    <m/>
    <m/>
    <m/>
    <m/>
    <m/>
    <n v="2"/>
    <n v="0.4"/>
    <n v="5"/>
    <n v="0.4"/>
    <n v="1.1428571428571429E-3"/>
    <n v="1.1428571428571429E-3"/>
    <s v="En Tramite"/>
    <s v="Diciembre"/>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fallaron investigaciones_x000a_EVIDENCIA: MATRIZ DIRECCION DE INVESTIGACIONES FEBRERO; |202001: En el mes de enero se fallaron 2 procesos con vencimiento de alegatos, se aclara que el restante no ha superado el término de la etapa procesal_x000a_EVIDENCIA: MATRIZ DIRECCION DE INVESTIGACIONES"/>
    <s v="En el mes de enero se fallaron 2 procesos con vencimiento de alegatos, se aclara que el restante no ha superado el término de la etapa procesal_x000a_EVIDENCIA: MATRIZ DIRECCION DE INVESTIGACIONES"/>
    <s v="En el mes de febrero no se fallaron investigaciones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n v="162"/>
    <s v="PES_Definir"/>
    <x v="0"/>
    <x v="0"/>
    <s v="SI"/>
    <x v="0"/>
    <x v="0"/>
    <s v="PAI_10"/>
    <x v="0"/>
    <x v="1"/>
    <s v="DTTTA-E_18"/>
    <s v="D. Resolver Actuaciones Administrativas dentro del Término - Decreto 2409"/>
    <s v="DTTTA-ACT_44"/>
    <s v="5. DECISIÓN DE FONDO - FALLOS ORALES"/>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1"/>
    <s v="No. de Fallos Orales Proferi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presentaron fallos orales_x000a_EVIDENCIA: MATRIZ DIRECCION DE INVESTIGACIONES FEBRERO; |202001: En el mes de enero no se presentaron fallos orales_x000a_"/>
    <s v="En el mes de enero no se presentaron fallos orales_x000a_"/>
    <s v="En el mes de febrero no se presentaron fallos orales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n v="163"/>
    <s v="PES_Definir"/>
    <x v="0"/>
    <x v="0"/>
    <s v="SI"/>
    <x v="0"/>
    <x v="0"/>
    <s v="PAI_10"/>
    <x v="0"/>
    <x v="1"/>
    <s v="DTTTA-E_18"/>
    <s v="D. Resolver Actuaciones Administrativas dentro del Término - Decreto 2409"/>
    <s v="DTTTA-ACT_45"/>
    <s v="6. RECURSOS DE REPOSICIÓN"/>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1"/>
    <s v="No. de Recursos Realizados "/>
    <s v="Mensual"/>
    <d v="2020-01-01T00:00:00"/>
    <d v="2020-12-31T00:00:00"/>
    <n v="1"/>
    <n v="12"/>
    <n v="12.166666666666666"/>
    <s v="Enero"/>
    <x v="0"/>
    <s v="IV_Trim"/>
    <n v="2.8571428571428571E-3"/>
    <s v="Planeado"/>
    <n v="1"/>
    <n v="0"/>
    <n v="0"/>
    <n v="0"/>
    <n v="0"/>
    <n v="0"/>
    <n v="0"/>
    <n v="0"/>
    <n v="0"/>
    <n v="0"/>
    <n v="0"/>
    <n v="0"/>
    <n v="1"/>
    <s v="Ejecutado"/>
    <n v="0"/>
    <n v="0"/>
    <n v="0"/>
    <m/>
    <m/>
    <m/>
    <m/>
    <m/>
    <m/>
    <m/>
    <m/>
    <m/>
    <n v="0"/>
    <n v="0"/>
    <n v="1"/>
    <n v="0"/>
    <n v="0"/>
    <n v="0"/>
    <s v="Por Ejecutar"/>
    <s v="Diciembre"/>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recibieron recursos de reposición_x000a_EVIDENCIA: MATRIZ DIRECCION DE INVESTIGACIONES FEBRERO; |202001: Se encuentra en trámite_x000a_EVIDENCIA: MATRIZ DIRECCION DE INVESTIGACIONES"/>
    <s v="Se encuentra en trámite_x000a_EVIDENCIA: MATRIZ DIRECCION DE INVESTIGACIONES"/>
    <s v="En el mes de febrero no se recibieron recursos de reposición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n v="164"/>
    <s v="PES_Definir"/>
    <x v="0"/>
    <x v="0"/>
    <s v="SI"/>
    <x v="0"/>
    <x v="0"/>
    <s v="PAI_10"/>
    <x v="0"/>
    <x v="1"/>
    <s v="DTTTA-E_18"/>
    <s v="D. Resolver Actuaciones Administrativas dentro del Término - Decreto 2409"/>
    <s v="DTTTA-ACT_46"/>
    <s v="7. REVOCATORIA DIRECTA"/>
    <s v="DTTTA"/>
    <s v="Delegatura_de_Transito_y_Transporte_Terrestre_Automotor"/>
    <s v="DTTTA-G_03"/>
    <s v="Dirección_de_Investigaciones_Transito_y_Transporte_Terrestre_Automotor"/>
    <s v="DTTTA-D_03"/>
    <s v="Director_de_Investigaciones_de_Transito_y_Transporte_Terrestre_Automotor"/>
    <s v="Misionales"/>
    <s v="Financiera"/>
    <s v="Funcionamiento"/>
    <m/>
    <m/>
    <m/>
    <m/>
    <m/>
    <s v="MIPG-P_00"/>
    <s v="MIPG-D_00"/>
    <n v="0"/>
    <n v="0"/>
    <n v="0"/>
    <n v="0"/>
    <n v="0"/>
    <n v="0"/>
    <n v="1"/>
    <s v="No. de Revocatorias de Fallos Emiti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recibieron revocatorias directas_x000a_EVIDENCIA: MATRIZ DIRECCION DE INVESTIGACIONES FEBRERO; |202001: No se presentaron solicitudes de revocatoria directa_x000a_"/>
    <s v="No se presentaron solicitudes de revocatoria directa_x000a_"/>
    <s v="En el mes de febrero no se recibieron revocatorias directas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n v="165"/>
    <s v="PES_Definir"/>
    <x v="3"/>
    <x v="3"/>
    <s v="SI"/>
    <x v="0"/>
    <x v="0"/>
    <s v="PAI_10"/>
    <x v="0"/>
    <x v="18"/>
    <s v="DSI-E_01"/>
    <s v="Gestión Despacho"/>
    <s v="DSI-ACT_01"/>
    <s v="Análisis y estudios de proyecciones actuariales, generación de certificaciones y atención de requerimientos relacionados, allegados al Despacho."/>
    <s v="DSI"/>
    <s v="Despacho_Superintendencia"/>
    <s v="DSI-G_01"/>
    <s v="Despacho"/>
    <s v="DSI-D_01"/>
    <s v="Actuaria"/>
    <s v="Apoyo"/>
    <s v="Administrativa"/>
    <s v="Funcionamiento"/>
    <m/>
    <m/>
    <m/>
    <m/>
    <m/>
    <s v="MIPG-P_00"/>
    <s v="MIPG-D_00"/>
    <n v="0"/>
    <n v="0"/>
    <n v="0"/>
    <n v="0"/>
    <n v="0"/>
    <n v="0"/>
    <n v="1"/>
    <s v=" # Solicitudes Atendidas / # Solicitudes Recibidas "/>
    <s v="Mensual"/>
    <d v="2020-01-01T00:00:00"/>
    <d v="2020-12-31T00:00:00"/>
    <n v="1"/>
    <n v="12"/>
    <n v="12.166666666666666"/>
    <s v="Enero"/>
    <x v="0"/>
    <s v="IV_Trim"/>
    <n v="5.263157894736842E-3"/>
    <s v="Planeado"/>
    <n v="4"/>
    <n v="6"/>
    <n v="2"/>
    <n v="0"/>
    <n v="0"/>
    <n v="0"/>
    <n v="0"/>
    <n v="0"/>
    <n v="0"/>
    <n v="0"/>
    <n v="0"/>
    <n v="0"/>
    <n v="12"/>
    <s v="Ejecutado"/>
    <n v="4"/>
    <n v="6"/>
    <n v="2"/>
    <m/>
    <m/>
    <m/>
    <m/>
    <m/>
    <m/>
    <m/>
    <m/>
    <m/>
    <n v="12"/>
    <n v="1"/>
    <n v="12"/>
    <n v="1"/>
    <n v="5.263157894736842E-3"/>
    <n v="5.263157894736842E-3"/>
    <s v="Ejecutada"/>
    <s v="Ejecutada"/>
    <s v=" |202003: De acuerdo a correo reportado se indica: _x000a_1. cálculos actuariales 2005 a 2012 en cumplimiento sentencia OF ELAB PROY P.REV_x000a_2.concepto ante consulta 6147702-7712 conmutación pensional parcial OF ELAB PROY P.REV; |202002: De acuerdo a correo reportado se indica: 125281, 125351, 125621, 125771, 125881, 125941: certificaciones y respuesta consultas aerorepública, aerosucre, inversiones la cabrera y bienes y comercio, porvenir, sarpa, teleférico.; |202001: 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De acuerdo a correo reportado se indica: 125281, 125351, 125621, 125771, 125881, 125941: certificaciones y respuesta consultas aerorepública, aerosucre, inversiones la cabrera y bienes y comercio, porvenir, sarpa, teleférico."/>
    <s v="De acuerdo a correo reportado se indica: _x000a_1. cálculos actuariales 2005 a 2012 en cumplimiento sentencia OF ELAB PROY P.REV_x000a_2.concepto ante consulta 6147702-7712 conmutación pensional parcial OF ELAB PROY P.REV"/>
    <s v="-"/>
    <s v="-"/>
    <s v="-"/>
    <s v="-"/>
    <s v="-"/>
    <s v="-"/>
    <s v="-"/>
    <s v="-"/>
    <s v="-"/>
    <s v="-"/>
  </r>
  <r>
    <n v="166"/>
    <s v="PES_00"/>
    <x v="3"/>
    <x v="3"/>
    <s v="SI"/>
    <x v="0"/>
    <x v="0"/>
    <s v="PAI_10"/>
    <x v="0"/>
    <x v="18"/>
    <s v="DSI-E_02"/>
    <s v="Gestión de Asuntos Internacionales"/>
    <s v="DSI-ACT_02"/>
    <s v="Acciones Realizadas en el marco de la Interacción con Actores Sectoriales Internacionales."/>
    <s v="DSI"/>
    <s v="Despacho_Superintendencia"/>
    <s v="DSI-G_01"/>
    <s v="Despacho"/>
    <s v="DSI-D_03"/>
    <s v="Despacho"/>
    <s v="Apoyo"/>
    <s v="Administrativa"/>
    <s v="Funcionamiento"/>
    <m/>
    <m/>
    <m/>
    <m/>
    <m/>
    <s v="MIPG-P_00"/>
    <s v="MIPG-D_00"/>
    <n v="0"/>
    <n v="0"/>
    <n v="0"/>
    <n v="0"/>
    <n v="0"/>
    <n v="0"/>
    <n v="4"/>
    <s v=" Informe Trimestral de Gestión "/>
    <s v="POR_DEFINIR"/>
    <d v="2020-03-01T00:00:00"/>
    <d v="2020-12-31T00:00:00"/>
    <n v="3"/>
    <n v="12"/>
    <n v="10.166666666666666"/>
    <s v="Marzo"/>
    <x v="0"/>
    <s v="IV_Trim"/>
    <n v="5.263157894736842E-3"/>
    <s v="Planeado"/>
    <n v="0"/>
    <n v="0"/>
    <n v="1"/>
    <n v="0"/>
    <n v="0"/>
    <n v="1"/>
    <n v="0"/>
    <n v="0"/>
    <n v="1"/>
    <n v="0"/>
    <n v="0"/>
    <n v="1"/>
    <n v="4"/>
    <s v="Ejecutado"/>
    <n v="0"/>
    <n v="0"/>
    <n v="0"/>
    <m/>
    <m/>
    <m/>
    <m/>
    <m/>
    <m/>
    <m/>
    <m/>
    <m/>
    <n v="0"/>
    <n v="0"/>
    <n v="1"/>
    <n v="0"/>
    <n v="0"/>
    <n v="0"/>
    <s v="Por Ejecutar"/>
    <s v="Diciembre"/>
    <s v=" |202003: N/D; |202002: No se tienen actividades programadas para el periodo.; |202001: No tiene proyectado para el periodo."/>
    <s v="No tiene proyectado para el periodo."/>
    <s v="No se tienen actividades programadas para el periodo."/>
    <s v="N/D"/>
    <s v="-"/>
    <s v="-"/>
    <s v="-"/>
    <s v="-"/>
    <s v="-"/>
    <s v="-"/>
    <s v="-"/>
    <s v="-"/>
    <s v="-"/>
    <s v="A falta de generación del informe trimestral es importante definir el objeto y alcance de la actividad."/>
  </r>
  <r>
    <n v="167"/>
    <s v="PES_Definir"/>
    <x v="3"/>
    <x v="3"/>
    <s v="SI"/>
    <x v="0"/>
    <x v="0"/>
    <s v="PAI_10"/>
    <x v="0"/>
    <x v="18"/>
    <s v="DSI-E_03"/>
    <s v="Presencia de la ST en la Redes Sociales"/>
    <s v="DSI-ACT_03"/>
    <s v="Presencia e Interacción de la ST en las Redes Sociales"/>
    <s v="DSI"/>
    <s v="Despacho_Superintendencia"/>
    <s v="DSI-G_02"/>
    <s v="Equipo_de_Comunicaciones"/>
    <s v="DSI-D_02"/>
    <s v="Comunicaciones"/>
    <s v="Apoyo"/>
    <s v="Administrativa"/>
    <s v="Funcionamiento"/>
    <m/>
    <m/>
    <m/>
    <m/>
    <m/>
    <s v="MIPG-P_00"/>
    <s v="MIPG-D_00"/>
    <n v="0"/>
    <n v="0"/>
    <n v="0"/>
    <n v="0"/>
    <n v="0"/>
    <n v="0"/>
    <s v="# Seguidores en Redes Sociales"/>
    <s v="# Seguidores en Redes Sociales"/>
    <s v="Mensual"/>
    <d v="2020-01-01T00:00:00"/>
    <d v="2020-12-31T00:00:00"/>
    <n v="1"/>
    <n v="12"/>
    <n v="12.166666666666666"/>
    <s v="Enero"/>
    <x v="0"/>
    <s v="IV_Trim"/>
    <n v="5.263157894736842E-3"/>
    <s v="Planeado"/>
    <n v="797000"/>
    <n v="728000"/>
    <n v="1200000"/>
    <n v="0"/>
    <n v="0"/>
    <n v="0"/>
    <n v="0"/>
    <n v="0"/>
    <n v="0"/>
    <n v="0"/>
    <n v="0"/>
    <n v="0"/>
    <n v="2725000"/>
    <s v="Ejecutado"/>
    <n v="797000"/>
    <n v="728000"/>
    <n v="1200000"/>
    <m/>
    <m/>
    <m/>
    <m/>
    <m/>
    <m/>
    <m/>
    <m/>
    <m/>
    <n v="2725000"/>
    <n v="1"/>
    <n v="2725000"/>
    <n v="1"/>
    <n v="5.263157894736842E-3"/>
    <n v="5.263157894736842E-3"/>
    <s v="Ejecutada"/>
    <s v="Ejecutada"/>
    <s v=" |202003: Presencia en Redes Sociales: Impresiones Totales 1200,000._x000a_Total Seguidores:_x000a_Twitter: 2079_x000a_Facebook: 743_x000a_Instagram : 215; |202002: Presencia en Redes Sociales: Impresiones Totales 728,000._x000a_ Twitter: 804_x000a_ Facebook: 89_x000a_Instagram : 104; |202001: Presencia en Redes Sociales: Impresiones Totales 797,000._x000a_ Twitter: 1088_x000a_ Facebook: 65_x000a_Instagram : 100_x000a_"/>
    <s v="Presencia en Redes Sociales: Impresiones Totales 797,000._x000a_ Twitter: 1088_x000a_ Facebook: 65_x000a_Instagram : 100_x000a_"/>
    <s v="Presencia en Redes Sociales: Impresiones Totales 728,000._x000a_ Twitter: 804_x000a_ Facebook: 89_x000a_Instagram : 104"/>
    <s v="Presencia en Redes Sociales: Impresiones Totales 1200,000._x000a_Total Seguidores:_x000a_Twitter: 2079_x000a_Facebook: 743_x000a_Instagram : 215"/>
    <s v="-"/>
    <s v="-"/>
    <s v="-"/>
    <s v="-"/>
    <s v="-"/>
    <s v="-"/>
    <s v="-"/>
    <s v="-"/>
    <s v="-"/>
    <s v="-"/>
  </r>
  <r>
    <n v="168"/>
    <s v="PES_Definir"/>
    <x v="0"/>
    <x v="0"/>
    <s v="SI"/>
    <x v="0"/>
    <x v="0"/>
    <s v="PAI_10"/>
    <x v="0"/>
    <x v="18"/>
    <s v="DSI-E_04"/>
    <s v="Generación de Comunicados de Prensa de la ST"/>
    <s v="DSI-ACT_04"/>
    <s v="Producir y Emitir Comunicados de Prensa de la ST"/>
    <s v="DSI"/>
    <s v="Despacho_Superintendencia"/>
    <s v="DSI-G_02"/>
    <s v="Equipo_de_Comunicaciones"/>
    <s v="DSI-D_02"/>
    <s v="Comunicaciones"/>
    <s v="Apoyo"/>
    <s v="Administrativa"/>
    <s v="Funcionamiento"/>
    <m/>
    <m/>
    <m/>
    <m/>
    <m/>
    <s v="MIPG-P_00"/>
    <s v="MIPG-D_00"/>
    <n v="0"/>
    <n v="0"/>
    <n v="0"/>
    <n v="0"/>
    <n v="0"/>
    <n v="0"/>
    <n v="1"/>
    <s v="No. De Comunicados de Prensa Emitidos"/>
    <s v="Mensual"/>
    <d v="2020-01-01T00:00:00"/>
    <d v="2020-12-31T00:00:00"/>
    <n v="1"/>
    <n v="12"/>
    <n v="12.166666666666666"/>
    <s v="Enero"/>
    <x v="0"/>
    <s v="IV_Trim"/>
    <n v="2.8571428571428571E-3"/>
    <s v="Planeado"/>
    <n v="9"/>
    <n v="5"/>
    <n v="5"/>
    <n v="0"/>
    <n v="0"/>
    <n v="0"/>
    <n v="0"/>
    <n v="0"/>
    <n v="0"/>
    <n v="0"/>
    <n v="0"/>
    <n v="0"/>
    <n v="19"/>
    <s v="Ejecutado"/>
    <n v="9"/>
    <n v="5"/>
    <n v="5"/>
    <m/>
    <m/>
    <m/>
    <m/>
    <m/>
    <m/>
    <m/>
    <m/>
    <m/>
    <n v="19"/>
    <n v="1"/>
    <n v="19"/>
    <n v="1"/>
    <n v="2.8571428571428571E-3"/>
    <n v="2.8571428571428571E-3"/>
    <s v="Ejecutada"/>
    <s v="Ejecutada"/>
    <s v=" |202003: 5 Comunicados de Prensa para el corte Marzo.; |202002: 5 Comunicados de Prensa para el corte Febrero.; |202001: 9 Comunicados de Prensa para el corte Enero."/>
    <s v="9 Comunicados de Prensa para el corte Enero."/>
    <s v="5 Comunicados de Prensa para el corte Febrero."/>
    <s v="5 Comunicados de Prensa para el corte Marzo."/>
    <s v="-"/>
    <s v="-"/>
    <s v="-"/>
    <s v="-"/>
    <s v="-"/>
    <s v="-"/>
    <s v="-"/>
    <s v="-"/>
    <s v="-"/>
    <s v="-"/>
  </r>
  <r>
    <n v="169"/>
    <s v="PES_Definir"/>
    <x v="0"/>
    <x v="0"/>
    <s v="SI"/>
    <x v="7"/>
    <x v="1"/>
    <s v="PEI_03"/>
    <x v="1"/>
    <x v="19"/>
    <s v="DSI-E_05"/>
    <s v="Gestión de Campañas de Comunicación a los Usuarios del Transporte"/>
    <s v="DSI-ACT_05"/>
    <s v="Realizar campañas de comunicación al usuario de transporte sobre sus derechos."/>
    <s v="DSI"/>
    <s v="Despacho_Superintendencia"/>
    <s v="DSI-G_02"/>
    <s v="Equipo_de_Comunicaciones"/>
    <s v="DSI-D_02"/>
    <s v="Comunicaciones"/>
    <s v="Apoyo"/>
    <s v="Administrativa"/>
    <s v="Funcionamiento"/>
    <m/>
    <m/>
    <m/>
    <m/>
    <m/>
    <s v="MIPG-P_00"/>
    <s v="MIPG-D_00"/>
    <s v=" 30.000personas"/>
    <n v="0.34"/>
    <n v="0.34"/>
    <n v="0.32"/>
    <n v="0"/>
    <n v="1"/>
    <n v="1"/>
    <s v="No. de personas sensibilizadas"/>
    <s v="POR_DEFINIR"/>
    <d v="2020-01-01T00:00:00"/>
    <d v="2020-12-30T00:00:00"/>
    <n v="1"/>
    <n v="12"/>
    <n v="12.133333333333333"/>
    <s v="Enero"/>
    <x v="0"/>
    <s v="IV_Trim"/>
    <n v="8.0000000000000019E-3"/>
    <s v="Planeado"/>
    <n v="5"/>
    <n v="4"/>
    <n v="8"/>
    <n v="0"/>
    <n v="0"/>
    <n v="0"/>
    <n v="0"/>
    <n v="0"/>
    <n v="0"/>
    <n v="0"/>
    <n v="0"/>
    <n v="0"/>
    <n v="17"/>
    <s v="Ejecutado"/>
    <n v="5"/>
    <n v="4"/>
    <n v="8"/>
    <m/>
    <m/>
    <m/>
    <m/>
    <m/>
    <m/>
    <m/>
    <m/>
    <m/>
    <n v="17"/>
    <n v="1"/>
    <n v="17"/>
    <n v="1"/>
    <n v="8.0000000000000019E-3"/>
    <n v="8.0000000000000019E-3"/>
    <s v="Ejecutada"/>
    <s v="Ejecutada"/>
    <s v=" |202003: Se generaron 8 Campañas:_x000a_#AccionesPorLaVida_x000a_#PrevenciónyAcciónDecreto457_x000a_#PrevenciónyAcciónCentrodeLogísticayTransporte_x000a_#PrevenciónyAcciónMedidasdelSectorTransporte_x000a_#PrevenciónyAcciónAdultoMayorAislamientoPreventivo_x000a_#PrevenciónyAcciónFacbookLive_x000a_#EvitaelCoronaVirus_x000a_#TeEscuchamos; |202002: Se generaron 4 Campañas:_x000a_#ConoceTusPuertos_x000a_#TambiénesTuLogo_x000a_#UnidosPorSantander_x000a_#TodosPorlaLinea; |202001: Se generaron 5 Campañas:_x000a_#ConoceTusPuertos_x000a_#UsalaTerminal_x000a_#VuelaInformado_x000a_#LaSuperTeEscucha"/>
    <s v="Se generaron 5 Campañas:_x000a_#ConoceTusPuertos_x000a_#UsalaTerminal_x000a_#VuelaInformado_x000a_#LaSuperTeEscucha"/>
    <s v="Se generaron 4 Campañas:_x000a_#ConoceTusPuertos_x000a_#TambiénesTuLogo_x000a_#UnidosPorSantander_x000a_#TodosPorlaLinea"/>
    <s v="Se generaron 8 Campañas:_x000a_#AccionesPorLaVida_x000a_#PrevenciónyAcciónDecreto457_x000a_#PrevenciónyAcciónCentrodeLogísticayTransporte_x000a_#PrevenciónyAcciónMedidasdelSectorTransporte_x000a_#PrevenciónyAcciónAdultoMayorAislamientoPreventivo_x000a_#PrevenciónyAcciónFacbookLive_x000a_#EvitaelCoronaVirus_x000a_#TeEscuchamos"/>
    <s v="-"/>
    <s v="-"/>
    <s v="-"/>
    <s v="-"/>
    <s v="-"/>
    <s v="-"/>
    <s v="-"/>
    <s v="-"/>
    <s v="-"/>
    <s v="-"/>
  </r>
  <r>
    <n v="170"/>
    <s v="PES_00"/>
    <x v="0"/>
    <x v="0"/>
    <s v="SI"/>
    <x v="7"/>
    <x v="1"/>
    <s v="PEI_03"/>
    <x v="1"/>
    <x v="19"/>
    <s v="DSI-E_05"/>
    <s v="Gestión de Campañas de Comunicación a los Usuarios del Transporte"/>
    <s v="DSI-ACT_06"/>
    <s v="1. Adelantar campaña a Usuarios del Transporte"/>
    <s v="DSI"/>
    <s v="Despacho_Superintendencia"/>
    <s v="DSI-G_02"/>
    <s v="Equipo_de_Comunicaciones"/>
    <s v="DSI-D_02"/>
    <s v="Comunicaciones"/>
    <s v="Apoyo"/>
    <s v="Administrativa"/>
    <s v="Funcionamiento"/>
    <m/>
    <m/>
    <m/>
    <m/>
    <m/>
    <s v="MIPG-P_00"/>
    <s v="MIPG-D_00"/>
    <s v=" 30.000personas"/>
    <n v="0.34"/>
    <n v="0.34"/>
    <n v="0.32"/>
    <n v="0"/>
    <n v="1"/>
    <n v="1"/>
    <s v="No. de Personas Participantes por Campaña / No. De Campañas Generadas"/>
    <s v="POR_DEFINIR"/>
    <d v="2020-01-01T00:00:00"/>
    <d v="2020-12-31T00:00:00"/>
    <n v="1"/>
    <n v="12"/>
    <n v="12.166666666666666"/>
    <s v="Enero"/>
    <x v="0"/>
    <s v="IV_Trim"/>
    <n v="8.0000000000000019E-3"/>
    <s v="Planeado"/>
    <n v="2.8400000000000002E-2"/>
    <n v="2.8400000000000002E-2"/>
    <n v="2.8400000000000002E-2"/>
    <n v="2.8400000000000002E-2"/>
    <n v="2.8299999999999999E-2"/>
    <n v="2.8299999999999999E-2"/>
    <n v="2.8299999999999999E-2"/>
    <n v="2.8299999999999999E-2"/>
    <n v="2.8299999999999999E-2"/>
    <n v="2.8299999999999999E-2"/>
    <n v="2.8299999999999999E-2"/>
    <n v="2.8299999999999999E-2"/>
    <n v="0.33999999999999997"/>
    <s v="Ejecutado"/>
    <n v="2.8400000000000002E-2"/>
    <n v="2.8400000000000002E-2"/>
    <n v="2.8400000000000002E-2"/>
    <m/>
    <m/>
    <m/>
    <m/>
    <m/>
    <m/>
    <m/>
    <m/>
    <m/>
    <n v="8.5199999999999998E-2"/>
    <n v="0.25058823529411767"/>
    <n v="8.5199999999999998E-2"/>
    <n v="1"/>
    <n v="2.0047058823529419E-3"/>
    <n v="8.0000000000000019E-3"/>
    <s v="En Tramite"/>
    <s v="Diciembre"/>
    <s v=" |202003: Se generaron 8 Campañas; |202002: Se generaron 4 Campañas:_x000a_#ConoceTusPuertos_x000a_#TambiénesTuLogo_x000a_#UnidosPorSantander_x000a_#TodosPorlaLinea; |202001: Se generaron 5 Campañas:_x000a_#ConoceTusPuertos_x000a_#UsalaTerminal_x000a_#VuelaInformado_x000a_#LaSuperTeEscucha"/>
    <s v="Se generaron 5 Campañas:_x000a_#ConoceTusPuertos_x000a_#UsalaTerminal_x000a_#VuelaInformado_x000a_#LaSuperTeEscucha"/>
    <s v="Se generaron 4 Campañas:_x000a_#ConoceTusPuertos_x000a_#TambiénesTuLogo_x000a_#UnidosPorSantander_x000a_#TodosPorlaLinea"/>
    <s v="Se generaron 8 Campañas"/>
    <s v="-"/>
    <s v="-"/>
    <s v="-"/>
    <s v="-"/>
    <s v="-"/>
    <s v="-"/>
    <s v="-"/>
    <s v="-"/>
    <s v="-"/>
    <s v="-"/>
  </r>
  <r>
    <n v="171"/>
    <s v="PES_00"/>
    <x v="0"/>
    <x v="0"/>
    <s v="SI"/>
    <x v="7"/>
    <x v="1"/>
    <s v="PEI_03"/>
    <x v="1"/>
    <x v="19"/>
    <s v="DSI-E_05"/>
    <s v="Gestión de Campañas de Comunicación a los Usuarios del Transporte"/>
    <s v="DSI-ACT_07"/>
    <s v="Diseñar y Publicar la Revista Virtual ST para el Sector Transporte."/>
    <s v="DSI"/>
    <s v="Despacho_Superintendencia"/>
    <s v="DSI-G_02"/>
    <s v="Equipo_de_Comunicaciones"/>
    <s v="DSI-D_02"/>
    <s v="Comunicaciones"/>
    <s v="Apoyo"/>
    <s v="Administrativa"/>
    <s v="Funcionamiento"/>
    <m/>
    <m/>
    <n v="15000000"/>
    <m/>
    <m/>
    <s v="MIPG-P_00"/>
    <s v="MIPG-D_00"/>
    <n v="0"/>
    <n v="0"/>
    <n v="0"/>
    <n v="0"/>
    <n v="0"/>
    <n v="0"/>
    <n v="2"/>
    <s v=" Publicación Semestral de la Revista. "/>
    <s v="POR_DEFINIR"/>
    <d v="2020-05-01T00:00:00"/>
    <d v="2020-09-30T00:00:00"/>
    <n v="5"/>
    <n v="9"/>
    <n v="5.0666666666666664"/>
    <s v="Mayo"/>
    <x v="6"/>
    <s v="III_Trim"/>
    <n v="8.0000000000000019E-3"/>
    <s v="Planeado"/>
    <n v="0"/>
    <n v="0"/>
    <n v="0"/>
    <n v="0"/>
    <n v="1"/>
    <n v="0"/>
    <n v="0"/>
    <n v="0"/>
    <n v="1"/>
    <n v="0"/>
    <n v="0"/>
    <n v="0"/>
    <n v="2"/>
    <s v="Ejecutado"/>
    <n v="0"/>
    <n v="0"/>
    <n v="0"/>
    <m/>
    <m/>
    <m/>
    <m/>
    <m/>
    <m/>
    <m/>
    <m/>
    <m/>
    <n v="0"/>
    <n v="0"/>
    <n v="0"/>
    <n v="1"/>
    <n v="0"/>
    <n v="8.0000000000000019E-3"/>
    <s v="Por Ejecutar"/>
    <s v="Septiembre"/>
    <s v=" |202003: No se proyectaron actividades para el periodo.; |202002: No se tienen actividades programadas para el periodo.; |202001: N/D"/>
    <s v="N/D"/>
    <s v="No se tienen actividades programadas para el periodo."/>
    <s v="No se proyectaron actividades para el periodo."/>
    <s v="-"/>
    <s v="-"/>
    <s v="-"/>
    <s v="-"/>
    <s v="-"/>
    <s v="-"/>
    <s v="-"/>
    <s v="-"/>
    <s v="-"/>
    <s v="-"/>
  </r>
  <r>
    <n v="172"/>
    <s v="PES_Definir"/>
    <x v="3"/>
    <x v="3"/>
    <s v="SI"/>
    <x v="0"/>
    <x v="0"/>
    <s v="PAI_10"/>
    <x v="0"/>
    <x v="4"/>
    <s v="OAJ-E_01"/>
    <s v="1. Peticiones, Quejas, Reclamos y Solicitudes."/>
    <s v="OAJ-ACT_01"/>
    <s v="1. Peticiones, Quejas, Reclamos y Solicitudes."/>
    <s v="OAJ"/>
    <s v="Oficina_Asesora_Jurídica"/>
    <s v="OAJ-G_01"/>
    <s v="Oficina_Asesora_Jurídica"/>
    <s v="OAJ-D_01"/>
    <s v="Jefe_Oficina_Jurídica"/>
    <s v="Apoyo"/>
    <s v="Administrativa"/>
    <s v="Funcionamiento"/>
    <m/>
    <m/>
    <m/>
    <m/>
    <m/>
    <s v="MIPG-P_03"/>
    <s v="MIPG-D_03-04"/>
    <n v="0"/>
    <n v="0"/>
    <n v="0"/>
    <n v="0"/>
    <n v="0"/>
    <n v="0"/>
    <n v="1"/>
    <s v=" No. de Solicitudes Gestionadas / No. de Solicitudes Ingresadas "/>
    <s v="Mensual"/>
    <d v="2020-01-01T00:00:00"/>
    <d v="2020-12-31T00:00:00"/>
    <n v="1"/>
    <n v="12"/>
    <n v="12.166666666666666"/>
    <s v="Enero"/>
    <x v="0"/>
    <s v="IV_Trim"/>
    <n v="5.263157894736842E-3"/>
    <s v="Planeado"/>
    <n v="114"/>
    <n v="182"/>
    <n v="105"/>
    <n v="0"/>
    <n v="0"/>
    <n v="0"/>
    <n v="0"/>
    <n v="0"/>
    <n v="0"/>
    <n v="0"/>
    <n v="0"/>
    <n v="0"/>
    <n v="401"/>
    <s v="Ejecutado"/>
    <n v="89"/>
    <n v="39"/>
    <n v="133"/>
    <m/>
    <m/>
    <m/>
    <m/>
    <m/>
    <m/>
    <m/>
    <m/>
    <m/>
    <n v="261"/>
    <n v="0.6508728179551122"/>
    <n v="401"/>
    <n v="0.6508728179551122"/>
    <n v="3.4256464102900641E-3"/>
    <n v="3.4256464102900641E-3"/>
    <s v="En Tramite"/>
    <s v="Diciembre"/>
    <s v=" |202003: Bases de Datos y sisteas de gestion documental de la OAJ ; |202002: Archivo fisico Oficina Asesora Juridica Sistemas de Gestion Documental Orfeo y Vigia ; |202001: Archivo de la Oficina Asesora Juridica, plataformas de gestion Documental Vigia y Orfeo"/>
    <s v="Archivo de la Oficina Asesora Juridica, plataformas de gestion Documental Vigia y Orfeo"/>
    <s v="Archivo fisico Oficina Asesora Juridica Sistemas de Gestion Documental Orfeo y Vigia "/>
    <s v="Bases de Datos y sisteas de gestion documental de la OAJ "/>
    <s v="-"/>
    <s v="-"/>
    <s v="-"/>
    <s v="-"/>
    <s v="-"/>
    <s v="-"/>
    <s v="-"/>
    <s v="-"/>
    <s v="-"/>
    <s v="-"/>
  </r>
  <r>
    <n v="173"/>
    <s v="PES_00"/>
    <x v="0"/>
    <x v="0"/>
    <s v="SI"/>
    <x v="6"/>
    <x v="0"/>
    <s v="PAI_10"/>
    <x v="0"/>
    <x v="1"/>
    <s v="OAJ-E_02"/>
    <s v="2. Resolver Actuaciones Administrativas en Termino"/>
    <s v="OAJ-ACT_02"/>
    <s v="A. RECURSOS DE REPOSICIÓN"/>
    <s v="OAJ"/>
    <s v="Oficina_Asesora_Jurídica"/>
    <s v="OAJ-G_01"/>
    <s v="Oficina_Asesora_Jurídica"/>
    <s v="OAJ-D_01"/>
    <s v="Jefe_Oficina_Jurídica"/>
    <s v="Apoyo"/>
    <s v="Administrativ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D; |202002: N/D; |202001: N/D"/>
    <s v="N/D"/>
    <s v="N/D"/>
    <s v="N/D"/>
    <s v="-"/>
    <s v="-"/>
    <s v="-"/>
    <s v="-"/>
    <s v="-"/>
    <s v="-"/>
    <s v="-"/>
    <s v="-"/>
    <s v="-"/>
    <s v="-"/>
  </r>
  <r>
    <n v="174"/>
    <s v="PES_00"/>
    <x v="0"/>
    <x v="0"/>
    <s v="SI"/>
    <x v="6"/>
    <x v="0"/>
    <s v="PAI_10"/>
    <x v="0"/>
    <x v="1"/>
    <s v="OAJ-E_02"/>
    <s v="2. Resolver Actuaciones Administrativas en Termino"/>
    <s v="OAJ-ACT_03"/>
    <s v="B. RECURSOS DE APELACIÓN"/>
    <s v="OAJ"/>
    <s v="Oficina_Asesora_Jurídica"/>
    <s v="OAJ-G_01"/>
    <s v="Oficina_Asesora_Jurídica"/>
    <s v="OAJ-D_01"/>
    <s v="Jefe_Oficina_Jurídica"/>
    <s v="Apoyo"/>
    <s v="Administrativa"/>
    <s v="Funcionamiento"/>
    <m/>
    <m/>
    <m/>
    <m/>
    <m/>
    <s v="MIPG-P_00"/>
    <s v="MIPG-D_00"/>
    <n v="0"/>
    <n v="0"/>
    <n v="0"/>
    <n v="0"/>
    <n v="0"/>
    <n v="0"/>
    <n v="1"/>
    <s v="No. de Recursos Realizados"/>
    <s v="Mensual"/>
    <d v="2020-01-01T00:00:00"/>
    <d v="2020-12-31T00:00:00"/>
    <n v="1"/>
    <n v="12"/>
    <n v="12.166666666666666"/>
    <s v="Enero"/>
    <x v="0"/>
    <s v="IV_Trim"/>
    <n v="2.8571428571428571E-3"/>
    <s v="Planeado"/>
    <n v="94"/>
    <n v="24"/>
    <n v="10"/>
    <n v="0"/>
    <n v="0"/>
    <n v="0"/>
    <n v="0"/>
    <n v="0"/>
    <n v="0"/>
    <n v="0"/>
    <n v="0"/>
    <n v="0"/>
    <n v="128"/>
    <s v="Ejecutado"/>
    <n v="9"/>
    <n v="2"/>
    <n v="14"/>
    <m/>
    <m/>
    <m/>
    <m/>
    <m/>
    <m/>
    <m/>
    <m/>
    <m/>
    <n v="25"/>
    <n v="0.1953125"/>
    <n v="128"/>
    <n v="0.1953125"/>
    <n v="5.5803571428571425E-4"/>
    <n v="5.5803571428571425E-4"/>
    <s v="En Tramite"/>
    <s v="Diciembre"/>
    <s v=" |202003: Matriz de procesos de la OAJ y bases de datos del grupo de notificaciones ; |202002: Matriz de procesos Oficina Asesora Juridica, Archivos Grupo de Notificaciones ; |202001: Matriz de procesos de la Oficina Asesora Juridica "/>
    <s v="Matriz de procesos de la Oficina Asesora Juridica "/>
    <s v="Matriz de procesos Oficina Asesora Juridica, Archivos Grupo de Notificaciones "/>
    <s v="Matriz de procesos de la OAJ y bases de datos del grupo de notificaciones "/>
    <s v="-"/>
    <s v="-"/>
    <s v="-"/>
    <s v="-"/>
    <s v="-"/>
    <s v="-"/>
    <s v="-"/>
    <s v="-"/>
    <s v="-"/>
    <s v="-"/>
  </r>
  <r>
    <n v="175"/>
    <s v="PES_00"/>
    <x v="0"/>
    <x v="0"/>
    <s v="SI"/>
    <x v="6"/>
    <x v="0"/>
    <s v="PAI_10"/>
    <x v="0"/>
    <x v="1"/>
    <s v="OAJ-E_02"/>
    <s v="2. Resolver Actuaciones Administrativas en Termino"/>
    <s v="OAJ-ACT_04"/>
    <s v="C. RECURSOS DE QUEJA"/>
    <s v="OAJ"/>
    <s v="Oficina_Asesora_Jurídica"/>
    <s v="OAJ-G_01"/>
    <s v="Oficina_Asesora_Jurídica"/>
    <s v="OAJ-D_01"/>
    <s v="Jefe_Oficina_Jurídica"/>
    <s v="Apoyo"/>
    <s v="Administrativa"/>
    <s v="Funcionamiento"/>
    <m/>
    <m/>
    <m/>
    <m/>
    <m/>
    <s v="MIPG-P_00"/>
    <s v="MIPG-D_00"/>
    <n v="0"/>
    <n v="0"/>
    <n v="0"/>
    <n v="0"/>
    <n v="0"/>
    <n v="0"/>
    <n v="1"/>
    <s v="No. de Recursos Realiza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D; |202002: N/D; |202001: N/D"/>
    <s v="N/D"/>
    <s v="N/D"/>
    <s v="N/D"/>
    <s v="-"/>
    <s v="-"/>
    <s v="-"/>
    <s v="-"/>
    <s v="-"/>
    <s v="-"/>
    <s v="-"/>
    <s v="-"/>
    <s v="-"/>
    <s v="-"/>
  </r>
  <r>
    <n v="176"/>
    <s v="PES_00"/>
    <x v="0"/>
    <x v="0"/>
    <s v="SI"/>
    <x v="6"/>
    <x v="0"/>
    <s v="PAI_10"/>
    <x v="0"/>
    <x v="1"/>
    <s v="OAJ-E_02"/>
    <s v="2. Resolver Actuaciones Administrativas en Termino"/>
    <s v="OAJ-ACT_05"/>
    <s v="D. REVOCATORIA DIRECTA"/>
    <s v="OAJ"/>
    <s v="Oficina_Asesora_Jurídica"/>
    <s v="OAJ-G_01"/>
    <s v="Oficina_Asesora_Jurídica"/>
    <s v="OAJ-D_01"/>
    <s v="Jefe_Oficina_Jurídica"/>
    <s v="Apoyo"/>
    <s v="Administrativa"/>
    <s v="Funcionamiento"/>
    <m/>
    <m/>
    <m/>
    <m/>
    <m/>
    <s v="MIPG-P_00"/>
    <s v="MIPG-D_00"/>
    <n v="0"/>
    <n v="0"/>
    <n v="0"/>
    <n v="0"/>
    <n v="0"/>
    <n v="0"/>
    <n v="1"/>
    <s v="No. de Revocatorias de Fallos Emitido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D; |202002: N/D; |202001: Archivo Oficina Jurídica"/>
    <s v="Archivo Oficina Jurídica"/>
    <s v="N/D"/>
    <s v="N/D"/>
    <s v="-"/>
    <s v="-"/>
    <s v="-"/>
    <s v="-"/>
    <s v="-"/>
    <s v="-"/>
    <s v="-"/>
    <s v="-"/>
    <s v="-"/>
    <s v="-"/>
  </r>
  <r>
    <n v="177"/>
    <s v="PES_00"/>
    <x v="0"/>
    <x v="0"/>
    <s v="SI"/>
    <x v="6"/>
    <x v="1"/>
    <s v="PEI_02"/>
    <x v="1"/>
    <x v="16"/>
    <s v="OAJ-E_03"/>
    <s v="3. Actuaciones Administrativas - Concepto del Consejo de Estado."/>
    <s v="OAJ-ACT_06"/>
    <s v="2. REVOCATORIA DIRECTA"/>
    <s v="OAJ"/>
    <s v="Oficina_Asesora_Jurídica"/>
    <s v="OAJ-G_01"/>
    <s v="Oficina_Asesora_Jurídica"/>
    <s v="OAJ-D_01"/>
    <s v="Jefe_Oficina_Jurídica"/>
    <s v="Apoyo"/>
    <s v="Administrativa"/>
    <s v="Fortalecimiento"/>
    <s v="C-2410-0600-3-0-2410002-02"/>
    <s v="2410002_03"/>
    <n v="905600000"/>
    <m/>
    <m/>
    <s v="MIPG-P_00"/>
    <s v="MIPG-D_00"/>
    <n v="0"/>
    <n v="0"/>
    <n v="0"/>
    <n v="0"/>
    <n v="0"/>
    <n v="0"/>
    <n v="1"/>
    <s v="No. de Revocatorias de Fallos Emitidos"/>
    <s v="Mensual"/>
    <d v="2020-01-01T00:00:00"/>
    <d v="2020-12-31T00:00:00"/>
    <n v="1"/>
    <n v="12"/>
    <n v="12.166666666666666"/>
    <s v="Enero"/>
    <x v="0"/>
    <s v="IV_Trim"/>
    <n v="8.0000000000000019E-3"/>
    <s v="Planeado"/>
    <n v="14280"/>
    <n v="15"/>
    <n v="16"/>
    <n v="0"/>
    <n v="0"/>
    <n v="0"/>
    <n v="0"/>
    <n v="0"/>
    <n v="0"/>
    <n v="0"/>
    <n v="0"/>
    <n v="0"/>
    <n v="14311"/>
    <s v="Ejecutado"/>
    <n v="222"/>
    <n v="529"/>
    <n v="163"/>
    <m/>
    <m/>
    <m/>
    <m/>
    <m/>
    <m/>
    <m/>
    <m/>
    <m/>
    <n v="914"/>
    <n v="6.3866955488784849E-2"/>
    <n v="14311"/>
    <n v="6.3866955488784849E-2"/>
    <n v="5.1093564391027895E-4"/>
    <n v="5.1093564391027895E-4"/>
    <s v="En Tramite"/>
    <s v="Diciembre"/>
    <s v=" |202003: N/D; |202002: N/D; |202001: N/D"/>
    <s v="N/D"/>
    <s v="N/D"/>
    <s v="N/D"/>
    <s v="-"/>
    <s v="-"/>
    <s v="-"/>
    <s v="-"/>
    <s v="-"/>
    <s v="-"/>
    <s v="-"/>
    <s v="-"/>
    <s v="-"/>
    <s v="Para el cierre de año 2019 a cargo de la Oficina Asesora Jurídica se encontraban en proceso 14276 revocatorias pendientes de respuesta en virtud del concepto de Consejo de Estado, se abrieron 19 nuevos procesos para gestión 2020. A cierre del periodo febrero teniamos un total 13544 Revocatorias pendientes y se profirieron un total 751 actos administrativos."/>
  </r>
  <r>
    <n v="178"/>
    <s v="PES_00"/>
    <x v="0"/>
    <x v="0"/>
    <s v="SI"/>
    <x v="0"/>
    <x v="0"/>
    <s v="PAI_10"/>
    <x v="0"/>
    <x v="20"/>
    <s v="OAJ-E_04"/>
    <s v="Actividad Regulatoria"/>
    <s v="OAJ-ACT_07"/>
    <s v="Informes mensuales de Actividad Regulatoria"/>
    <s v="OAJ"/>
    <s v="Oficina_Asesora_Jurídica"/>
    <s v="OAJ-G_01"/>
    <s v="Oficina_Asesora_Jurídica"/>
    <s v="OAJ-D_01"/>
    <s v="Jefe_Oficina_Jurídica"/>
    <s v="Apoyo"/>
    <s v="Administrativa"/>
    <s v="Funcionamiento"/>
    <m/>
    <m/>
    <m/>
    <m/>
    <m/>
    <s v="MIPG-P_00"/>
    <s v="MIPG-D_00"/>
    <n v="0"/>
    <n v="0"/>
    <n v="0"/>
    <n v="0"/>
    <n v="0"/>
    <n v="0"/>
    <n v="1"/>
    <s v="# acciones de defensa judicial ejecutadas / # acciones de defensa judicial programadas"/>
    <s v="POR_DEFINIR"/>
    <d v="2020-01-01T00:00:00"/>
    <d v="2020-12-31T00:00:00"/>
    <n v="1"/>
    <n v="12"/>
    <n v="12.166666666666666"/>
    <s v="Enero"/>
    <x v="0"/>
    <s v="IV_Trim"/>
    <n v="2.8571428571428571E-3"/>
    <s v="Planeado"/>
    <n v="1"/>
    <n v="1"/>
    <n v="1"/>
    <n v="1"/>
    <n v="1"/>
    <n v="1"/>
    <n v="1"/>
    <n v="1"/>
    <n v="1"/>
    <n v="1"/>
    <n v="1"/>
    <n v="1"/>
    <n v="12"/>
    <s v="Ejecutado"/>
    <n v="1"/>
    <n v="1"/>
    <n v="1"/>
    <m/>
    <m/>
    <m/>
    <m/>
    <m/>
    <m/>
    <m/>
    <m/>
    <m/>
    <n v="3"/>
    <n v="0.25"/>
    <n v="3"/>
    <n v="1"/>
    <n v="7.1428571428571429E-4"/>
    <n v="2.8571428571428571E-3"/>
    <s v="En Tramite"/>
    <s v="Diciembre"/>
    <s v=" |202003: N/D; |202002: Correo electronico Jefe de Oficina Asesora Juridica ; |202001: Archivo Oficina Jurídica"/>
    <s v="Archivo Oficina Jurídica"/>
    <s v="Correo electronico Jefe de Oficina Asesora Juridica "/>
    <s v="N/D"/>
    <s v="-"/>
    <s v="-"/>
    <s v="-"/>
    <s v="-"/>
    <s v="-"/>
    <s v="-"/>
    <s v="-"/>
    <s v="-"/>
    <s v="-"/>
    <s v="-"/>
  </r>
  <r>
    <n v="179"/>
    <s v="PES_Definir"/>
    <x v="0"/>
    <x v="0"/>
    <s v="SI"/>
    <x v="0"/>
    <x v="0"/>
    <s v="PAI_10"/>
    <x v="0"/>
    <x v="20"/>
    <s v="OAJ-E_05"/>
    <s v="Defensa Judicial de la Entidad."/>
    <s v="OAJ-ACT_08"/>
    <s v="Procesos Prejudiciales, judiciales y Acciones de Tutela."/>
    <s v="OAJ"/>
    <s v="Oficina_Asesora_Jurídica"/>
    <s v="OAJ-G_01"/>
    <s v="Oficina_Asesora_Jurídica"/>
    <s v="OAJ-D_01"/>
    <s v="Jefe_Oficina_Jurídica"/>
    <s v="Apoyo"/>
    <s v="Administrativa"/>
    <s v="Funcionamiento"/>
    <m/>
    <m/>
    <m/>
    <m/>
    <m/>
    <s v="MIPG-P_03"/>
    <s v="MIPG-D_03-04"/>
    <n v="0"/>
    <n v="0"/>
    <n v="0"/>
    <n v="0"/>
    <n v="0"/>
    <n v="0"/>
    <n v="1"/>
    <s v="# acciones de defensa judicial ejecutadas / # acciones de defensa judicial programadas"/>
    <s v="Mensual"/>
    <d v="2020-01-01T00:00:00"/>
    <d v="2020-12-31T00:00:00"/>
    <n v="1"/>
    <n v="12"/>
    <n v="12.166666666666666"/>
    <s v="Enero"/>
    <x v="0"/>
    <s v="IV_Trim"/>
    <n v="2.8571428571428571E-3"/>
    <s v="Planeado"/>
    <n v="820"/>
    <n v="75"/>
    <n v="65"/>
    <n v="0"/>
    <n v="0"/>
    <n v="0"/>
    <n v="0"/>
    <n v="0"/>
    <n v="0"/>
    <n v="0"/>
    <n v="0"/>
    <n v="0"/>
    <n v="960"/>
    <s v="Ejecutado"/>
    <n v="102"/>
    <n v="45"/>
    <n v="54"/>
    <m/>
    <m/>
    <m/>
    <m/>
    <m/>
    <m/>
    <m/>
    <m/>
    <m/>
    <n v="201"/>
    <n v="0.20937500000000001"/>
    <n v="960"/>
    <n v="0.20937500000000001"/>
    <n v="5.9821428571428569E-4"/>
    <n v="5.9821428571428569E-4"/>
    <s v="En Tramite"/>
    <s v="Diciembre"/>
    <s v=" |202003: Bases de datos de Defensa judicial y tutelas ; |202002: Archivo fisico de la Oficina Asesora Juridica Plataformas de Gestion Documental de la Entidad  ; |202001: Correo de la Jefe de la Oficina Juridica Dra Maria del Rosario Oviedo"/>
    <s v="Correo de la Jefe de la Oficina Juridica Dra Maria del Rosario Oviedo"/>
    <s v="Archivo fisico de la Oficina Asesora Juridica Plataformas de Gestion Documental de la Entidad  "/>
    <s v="Bases de datos de Defensa judicial y tutelas "/>
    <s v="-"/>
    <s v="-"/>
    <s v="-"/>
    <s v="-"/>
    <s v="-"/>
    <s v="-"/>
    <s v="-"/>
    <s v="-"/>
    <s v="-"/>
    <s v="-"/>
  </r>
  <r>
    <n v="180"/>
    <s v="PES_Definir"/>
    <x v="0"/>
    <x v="0"/>
    <s v="SI"/>
    <x v="0"/>
    <x v="0"/>
    <s v="PAI_10"/>
    <x v="0"/>
    <x v="20"/>
    <s v="OAJ-E_06"/>
    <s v="Sometimiento a Control"/>
    <s v="OAJ-ACT_09"/>
    <s v="Sociedades Sometidas a Control"/>
    <s v="OAJ"/>
    <s v="Oficina_Asesora_Jurídica"/>
    <s v="OAJ-G_01"/>
    <s v="Oficina_Asesora_Jurídica"/>
    <s v="OAJ-D_01"/>
    <s v="Jefe_Oficina_Jurídica"/>
    <s v="Apoyo"/>
    <s v="Administrativa"/>
    <s v="Funcionamiento"/>
    <m/>
    <m/>
    <m/>
    <m/>
    <m/>
    <s v="MIPG-P_03"/>
    <s v="MIPG-D_03-04"/>
    <n v="0"/>
    <n v="0"/>
    <n v="0"/>
    <n v="0"/>
    <n v="0"/>
    <n v="0"/>
    <n v="1"/>
    <s v="# acciones de sometimiento a control ejecutadas / # acciones de sometimiento a control programadas"/>
    <s v="POR_DEFINIR"/>
    <d v="2020-01-01T00:00:00"/>
    <d v="2020-12-30T00:00:00"/>
    <n v="1"/>
    <n v="12"/>
    <n v="12.133333333333333"/>
    <s v="Enero"/>
    <x v="0"/>
    <s v="IV_Trim"/>
    <n v="2.8571428571428571E-3"/>
    <s v="Planeado"/>
    <n v="18"/>
    <n v="0"/>
    <n v="0"/>
    <n v="0"/>
    <n v="0"/>
    <n v="0"/>
    <n v="0"/>
    <n v="0"/>
    <n v="0"/>
    <n v="0"/>
    <n v="0"/>
    <n v="0"/>
    <n v="18"/>
    <s v="Ejecutado"/>
    <n v="0"/>
    <n v="0"/>
    <n v="0"/>
    <m/>
    <m/>
    <m/>
    <m/>
    <m/>
    <m/>
    <m/>
    <m/>
    <m/>
    <n v="0"/>
    <n v="0"/>
    <n v="18"/>
    <n v="0"/>
    <n v="0"/>
    <n v="0"/>
    <s v="Por Ejecutar"/>
    <s v="Diciembre"/>
    <s v=" |202003: Bases de dato de Sometimiento a Control ; |202002: Archivo fisico de la Oficina Asesora Juridica Sometimiento a Control Plataformas de Gestion Documental de la Entidad  ; |202001: Archivo grupo Tutelas Oficina Asesora Juridica excel de procesos tutela "/>
    <s v="Archivo grupo Tutelas Oficina Asesora Juridica excel de procesos tutela "/>
    <s v="Archivo fisico de la Oficina Asesora Juridica Sometimiento a Control Plataformas de Gestion Documental de la Entidad  "/>
    <s v="Bases de dato de Sometimiento a Control "/>
    <s v="-"/>
    <s v="-"/>
    <s v="-"/>
    <s v="-"/>
    <s v="-"/>
    <s v="-"/>
    <s v="-"/>
    <s v="-"/>
    <s v="-"/>
    <s v="-"/>
  </r>
  <r>
    <n v="181"/>
    <s v="PES_Definir"/>
    <x v="0"/>
    <x v="0"/>
    <s v="SI"/>
    <x v="0"/>
    <x v="0"/>
    <s v="PAI_10"/>
    <x v="0"/>
    <x v="20"/>
    <s v="OAJ-E_06"/>
    <s v="Sometimiento a Control"/>
    <s v="OAJ-ACT_10"/>
    <s v="Informes Motivados Allegados por la Delegatura"/>
    <s v="OAJ"/>
    <s v="Oficina_Asesora_Jurídica"/>
    <s v="OAJ-G_01"/>
    <s v="Oficina_Asesora_Jurídica"/>
    <s v="OAJ-D_01"/>
    <s v="Jefe_Oficina_Jurídica"/>
    <s v="Apoyo"/>
    <s v="Administrativa"/>
    <s v="Funcionamiento"/>
    <m/>
    <m/>
    <m/>
    <m/>
    <m/>
    <s v="MIPG-P_03"/>
    <s v="MIPG-D_03-04"/>
    <n v="0"/>
    <n v="0"/>
    <n v="0"/>
    <n v="0"/>
    <n v="0"/>
    <n v="0"/>
    <n v="1"/>
    <s v="# acciones de sometimiento a control ejecutadas / # acciones de sometimiento a control programadas"/>
    <s v="Mensual"/>
    <d v="2020-01-01T00:00:00"/>
    <d v="2020-12-31T00:00:00"/>
    <n v="1"/>
    <n v="12"/>
    <n v="12.166666666666666"/>
    <s v="Enero"/>
    <x v="0"/>
    <s v="IV_Trim"/>
    <n v="2.8571428571428571E-3"/>
    <s v="Planeado"/>
    <n v="0"/>
    <n v="0"/>
    <n v="0"/>
    <n v="0"/>
    <n v="0"/>
    <n v="0"/>
    <n v="0"/>
    <n v="0"/>
    <n v="0"/>
    <n v="0"/>
    <n v="0"/>
    <n v="0"/>
    <n v="0"/>
    <s v="Ejecutado"/>
    <n v="0"/>
    <n v="0"/>
    <n v="0"/>
    <m/>
    <m/>
    <m/>
    <m/>
    <m/>
    <m/>
    <m/>
    <m/>
    <m/>
    <n v="0"/>
    <n v="0"/>
    <n v="0"/>
    <n v="1"/>
    <n v="0"/>
    <n v="2.8571428571428571E-3"/>
    <s v="Por Ejecutar"/>
    <s v="Diciembre"/>
    <s v=" |202003: N/D; |202002: N/D; |202001: Excel de informes Sometimniento a Control, Archivo Fisico Sometimiento a control "/>
    <s v="Excel de informes Sometimniento a Control, Archivo Fisico Sometimiento a control "/>
    <s v="N/D"/>
    <s v="N/D"/>
    <s v="-"/>
    <s v="-"/>
    <s v="-"/>
    <s v="-"/>
    <s v="-"/>
    <s v="-"/>
    <s v="-"/>
    <s v="-"/>
    <s v="-"/>
    <s v="-"/>
  </r>
  <r>
    <n v="182"/>
    <s v="PES_Definir"/>
    <x v="0"/>
    <x v="0"/>
    <s v="SI"/>
    <x v="0"/>
    <x v="0"/>
    <s v="PAI_10"/>
    <x v="0"/>
    <x v="20"/>
    <s v="OAJ-E_07"/>
    <s v="Circular Única del Sector Transporte"/>
    <s v="OAJ-ACT_11"/>
    <s v="Elaborar Circular Única del Sector Transporte"/>
    <s v="OAJ"/>
    <s v="Oficina_Asesora_Jurídica"/>
    <s v="OAJ-G_01"/>
    <s v="Oficina_Asesora_Jurídica"/>
    <s v="OAJ-D_01"/>
    <s v="Jefe_Oficina_Jurídica"/>
    <s v="Apoyo"/>
    <s v="Administrativa"/>
    <s v="Funcionamiento"/>
    <m/>
    <m/>
    <n v="60000000"/>
    <m/>
    <m/>
    <s v="MIPG-P_03"/>
    <s v="MIPG-D_03-04"/>
    <n v="0"/>
    <n v="0"/>
    <n v="0"/>
    <n v="0"/>
    <n v="0"/>
    <n v="0"/>
    <n v="1"/>
    <s v="% Avance en la Elaboración de la Circular"/>
    <s v="POR_DEFINIR"/>
    <d v="2020-06-01T00:00:00"/>
    <d v="2020-12-30T00:00:00"/>
    <n v="6"/>
    <n v="12"/>
    <n v="7.0666666666666664"/>
    <s v="Junio"/>
    <x v="0"/>
    <s v="IV_Trim"/>
    <n v="2.8571428571428571E-3"/>
    <s v="Planeado"/>
    <n v="0"/>
    <n v="0"/>
    <n v="0"/>
    <n v="0"/>
    <n v="0"/>
    <n v="0"/>
    <n v="0"/>
    <n v="0"/>
    <n v="0"/>
    <n v="0"/>
    <n v="0"/>
    <n v="0"/>
    <n v="0"/>
    <s v="Ejecutado"/>
    <n v="0"/>
    <n v="0"/>
    <n v="0"/>
    <m/>
    <m/>
    <m/>
    <m/>
    <m/>
    <m/>
    <m/>
    <m/>
    <m/>
    <n v="0"/>
    <n v="0"/>
    <n v="0"/>
    <n v="1"/>
    <n v="0"/>
    <n v="2.8571428571428571E-3"/>
    <s v="Por Ejecutar"/>
    <s v="Diciembre"/>
    <s v=" |202003: N/D; |202002: N/D; |202001: N/D"/>
    <s v="N/D"/>
    <s v="N/D"/>
    <s v="N/D"/>
    <s v="-"/>
    <s v="-"/>
    <s v="-"/>
    <s v="-"/>
    <s v="-"/>
    <s v="-"/>
    <s v="-"/>
    <s v="-"/>
    <s v="-"/>
    <s v="-"/>
  </r>
  <r>
    <n v="183"/>
    <s v="PES_Definir"/>
    <x v="0"/>
    <x v="0"/>
    <s v="SI"/>
    <x v="0"/>
    <x v="0"/>
    <s v="PAI_10"/>
    <x v="0"/>
    <x v="21"/>
    <s v="OAJ-E_08"/>
    <s v="Boletín jurídico del Sector Transporte"/>
    <s v="OAJ-ACT_12"/>
    <s v="Actualizar y Divulgar el boletín jurídico del Sector Transporte"/>
    <s v="OAJ"/>
    <s v="Oficina_Asesora_Jurídica"/>
    <s v="OAJ-G_01"/>
    <s v="Oficina_Asesora_Jurídica"/>
    <s v="OAJ-D_01"/>
    <s v="Jefe_Oficina_Jurídica"/>
    <s v="Apoyo"/>
    <s v="Administrativa"/>
    <s v="Funcionamiento"/>
    <m/>
    <m/>
    <n v="0"/>
    <m/>
    <m/>
    <s v="MIPG-P_03"/>
    <s v="MIPG-D_03-04"/>
    <n v="0"/>
    <n v="0"/>
    <n v="0"/>
    <n v="0"/>
    <n v="0"/>
    <n v="0"/>
    <n v="4"/>
    <s v="No. De Boletines Publicados / No. De Boletines Programados"/>
    <s v="POR_DEFINIR"/>
    <d v="2020-06-01T00:00:00"/>
    <d v="2020-12-30T00:00:00"/>
    <n v="6"/>
    <n v="12"/>
    <n v="7.0666666666666664"/>
    <s v="Junio"/>
    <x v="0"/>
    <s v="IV_Trim"/>
    <n v="2.8571428571428571E-3"/>
    <s v="Planeado"/>
    <n v="0"/>
    <n v="0"/>
    <n v="0"/>
    <n v="0"/>
    <n v="0"/>
    <n v="0"/>
    <n v="0"/>
    <n v="0"/>
    <n v="0"/>
    <n v="0"/>
    <n v="0"/>
    <n v="0"/>
    <n v="0"/>
    <s v="Ejecutado"/>
    <n v="0"/>
    <n v="0"/>
    <n v="0"/>
    <m/>
    <m/>
    <m/>
    <m/>
    <m/>
    <m/>
    <m/>
    <m/>
    <m/>
    <n v="0"/>
    <n v="0"/>
    <n v="0"/>
    <n v="1"/>
    <n v="0"/>
    <n v="2.8571428571428571E-3"/>
    <s v="Por Ejecutar"/>
    <s v="Diciembre"/>
    <s v=" |202003: N/D; |202002: N/D; |202001: N/D"/>
    <s v="N/D"/>
    <s v="N/D"/>
    <s v="N/D"/>
    <s v="-"/>
    <s v="-"/>
    <s v="-"/>
    <s v="-"/>
    <s v="-"/>
    <s v="-"/>
    <s v="-"/>
    <s v="-"/>
    <s v="-"/>
    <s v="-"/>
  </r>
  <r>
    <n v="184"/>
    <s v="PES_00"/>
    <x v="0"/>
    <x v="0"/>
    <s v="SI"/>
    <x v="8"/>
    <x v="1"/>
    <s v="PEI_04"/>
    <x v="1"/>
    <x v="22"/>
    <s v="OAJ-E_09"/>
    <s v="Súper Biblioteca Virtual en funcionamiento"/>
    <s v="OAJ-ACT_13"/>
    <s v="4.2. Divulgar Herramienta"/>
    <s v="OAJ"/>
    <s v="Oficina_Asesora_Jurídica"/>
    <s v="OAJ-G_01"/>
    <s v="Oficina_Asesora_Jurídica"/>
    <s v="OAJ-D_01"/>
    <s v="Jefe_Oficina_Jurídica"/>
    <s v="Apoyo"/>
    <s v="Administrativa"/>
    <s v="Funcionamiento"/>
    <m/>
    <m/>
    <m/>
    <m/>
    <m/>
    <s v="MIPG-P_00"/>
    <s v="MIPG-D_00"/>
    <n v="1"/>
    <n v="0.7"/>
    <n v="0.1"/>
    <n v="0.1"/>
    <n v="0.1"/>
    <n v="0.99999999999999989"/>
    <n v="0.23300000000000001"/>
    <s v="No. de Compilaciones realizadas / No. de Compilaciones programadas"/>
    <s v="Mensual"/>
    <d v="2020-01-01T00:00:00"/>
    <d v="2020-12-31T00:00:00"/>
    <n v="1"/>
    <n v="12"/>
    <n v="12.166666666666666"/>
    <s v="Enero"/>
    <x v="0"/>
    <s v="IV_Trim"/>
    <n v="8.0000000000000019E-3"/>
    <s v="Planeado"/>
    <n v="0"/>
    <n v="0"/>
    <n v="0"/>
    <n v="0"/>
    <n v="0"/>
    <n v="0"/>
    <n v="0"/>
    <n v="0"/>
    <n v="0"/>
    <n v="0"/>
    <n v="0"/>
    <n v="0"/>
    <n v="0"/>
    <s v="Ejecutado"/>
    <n v="0"/>
    <n v="0"/>
    <n v="0"/>
    <m/>
    <m/>
    <m/>
    <m/>
    <m/>
    <m/>
    <m/>
    <m/>
    <m/>
    <n v="0"/>
    <n v="0"/>
    <n v="0"/>
    <n v="1"/>
    <n v="0"/>
    <n v="8.0000000000000019E-3"/>
    <s v="Por Ejecutar"/>
    <s v="Diciembre"/>
    <s v=" |202003: N/D; |202002: N/D; |202001: N/D"/>
    <s v="N/D"/>
    <s v="N/D"/>
    <s v="N/D"/>
    <s v="-"/>
    <s v="-"/>
    <s v="-"/>
    <s v="-"/>
    <s v="-"/>
    <s v="-"/>
    <s v="-"/>
    <s v="-"/>
    <s v="-"/>
    <s v="-"/>
  </r>
  <r>
    <n v="185"/>
    <s v="PES_00"/>
    <x v="0"/>
    <x v="0"/>
    <s v="SI"/>
    <x v="8"/>
    <x v="1"/>
    <s v="PEI_04"/>
    <x v="1"/>
    <x v="22"/>
    <s v="OAJ-E_09"/>
    <s v="Súper Biblioteca Virtual en funcionamiento"/>
    <s v="OAJ-ACT_14"/>
    <s v="4.3 Actualizar de la Herramienta"/>
    <s v="OAJ"/>
    <s v="Oficina_Asesora_Jurídica"/>
    <s v="OAJ-G_01"/>
    <s v="Oficina_Asesora_Jurídica"/>
    <s v="OAJ-D_01"/>
    <s v="Jefe_Oficina_Jurídica"/>
    <s v="Apoyo"/>
    <s v="Administrativa"/>
    <s v="Funcionamiento"/>
    <m/>
    <m/>
    <m/>
    <m/>
    <m/>
    <s v="MIPG-P_00"/>
    <s v="MIPG-D_00"/>
    <n v="1"/>
    <n v="0.7"/>
    <n v="0.1"/>
    <n v="0.1"/>
    <n v="0.1"/>
    <n v="0.99999999999999989"/>
    <n v="0.23300000000000001"/>
    <s v="No. de Compilaciones realizadas / No. de Compilaciones programadas"/>
    <s v="Mensual"/>
    <d v="2020-01-01T00:00:00"/>
    <d v="2020-12-31T00:00:00"/>
    <n v="1"/>
    <n v="12"/>
    <n v="12.166666666666666"/>
    <s v="Enero"/>
    <x v="0"/>
    <s v="IV_Trim"/>
    <n v="8.0000000000000019E-3"/>
    <s v="Planeado"/>
    <n v="0"/>
    <n v="0"/>
    <n v="0"/>
    <n v="0"/>
    <n v="0"/>
    <n v="0"/>
    <n v="0"/>
    <n v="0"/>
    <n v="0"/>
    <n v="0"/>
    <n v="0"/>
    <n v="0"/>
    <n v="0"/>
    <s v="Ejecutado"/>
    <n v="0"/>
    <n v="0"/>
    <n v="0"/>
    <m/>
    <m/>
    <m/>
    <m/>
    <m/>
    <m/>
    <m/>
    <m/>
    <m/>
    <n v="0"/>
    <n v="0"/>
    <n v="0"/>
    <n v="1"/>
    <n v="0"/>
    <n v="8.0000000000000019E-3"/>
    <s v="Por Ejecutar"/>
    <s v="Diciembre"/>
    <s v=" |202003: N/D; |202002: N/D; |202001: N/D"/>
    <s v="N/D"/>
    <s v="N/D"/>
    <s v="N/D"/>
    <s v="-"/>
    <s v="-"/>
    <s v="-"/>
    <s v="-"/>
    <s v="-"/>
    <s v="-"/>
    <s v="-"/>
    <s v="-"/>
    <s v="-"/>
    <s v="-"/>
  </r>
  <r>
    <n v="186"/>
    <s v="PES_Definir"/>
    <x v="0"/>
    <x v="0"/>
    <s v="SI"/>
    <x v="0"/>
    <x v="0"/>
    <s v="PAI_10"/>
    <x v="0"/>
    <x v="20"/>
    <s v="OAJ-E_10"/>
    <s v="Trámites del Centro de Conciliación"/>
    <s v="OAJ-ACT_15"/>
    <s v="Solicitudes de Conciliación"/>
    <s v="OAJ"/>
    <s v="Oficina_Asesora_Jurídica"/>
    <s v="OAJ-G_02"/>
    <s v="Grupo_del_Centro_de_Arbitraje_Conciliación_y_Amigable_Composición"/>
    <s v="OAJ-D_02"/>
    <s v="Coordinación_de_Centro_de_Arbitraje_Conciliación_y_Amigable_Composición"/>
    <s v="Apoyo"/>
    <s v="Administrativa"/>
    <s v="Funcionamiento"/>
    <m/>
    <m/>
    <m/>
    <m/>
    <m/>
    <s v="MIPG-P_03"/>
    <s v="MIPG-D_03-04"/>
    <n v="0"/>
    <n v="0"/>
    <n v="0"/>
    <n v="0"/>
    <n v="0"/>
    <n v="0"/>
    <n v="1"/>
    <s v="# Audiencias realizadas / # Audiencias solicitadas"/>
    <s v="POR_DEFINIR"/>
    <d v="2020-01-01T00:00:00"/>
    <d v="2020-12-30T00:00:00"/>
    <n v="1"/>
    <n v="12"/>
    <n v="12.133333333333333"/>
    <s v="Enero"/>
    <x v="0"/>
    <s v="IV_Trim"/>
    <n v="2.8571428571428571E-3"/>
    <s v="Planeado"/>
    <n v="95"/>
    <n v="9"/>
    <n v="25"/>
    <n v="0"/>
    <n v="0"/>
    <n v="0"/>
    <n v="0"/>
    <n v="0"/>
    <n v="0"/>
    <n v="0"/>
    <n v="0"/>
    <n v="0"/>
    <n v="129"/>
    <s v="Ejecutado"/>
    <n v="7"/>
    <n v="8"/>
    <n v="49"/>
    <m/>
    <m/>
    <m/>
    <m/>
    <m/>
    <m/>
    <m/>
    <m/>
    <m/>
    <n v="64"/>
    <n v="0.49612403100775193"/>
    <n v="129"/>
    <n v="0.49612403100775193"/>
    <n v="1.4174972314507199E-3"/>
    <n v="1.4174972314507199E-3"/>
    <s v="En Tramite"/>
    <s v="Diciembre"/>
    <s v=" |202003: Bases de datos del Centro de Conciliacion ; |202002: Archivo fisico del Centro de Conciliacion Plataformas de Gestion Documental de la Entidad  ; |202001: N/D"/>
    <s v="N/D"/>
    <s v="Archivo fisico del Centro de Conciliacion Plataformas de Gestion Documental de la Entidad  "/>
    <s v="Bases de datos del Centro de Conciliacion "/>
    <s v="-"/>
    <s v="-"/>
    <s v="-"/>
    <s v="-"/>
    <s v="-"/>
    <s v="-"/>
    <s v="-"/>
    <s v="-"/>
    <s v="-"/>
    <s v="-"/>
  </r>
  <r>
    <n v="187"/>
    <s v="PES_Definir"/>
    <x v="0"/>
    <x v="0"/>
    <s v="SI"/>
    <x v="0"/>
    <x v="0"/>
    <s v="PAI_10"/>
    <x v="0"/>
    <x v="20"/>
    <s v="OAJ-E_11"/>
    <s v="Cobro Coactivo de la entidad."/>
    <s v="OAJ-ACT_16"/>
    <s v="Procesos para Cobro Coactivo"/>
    <s v="OAJ"/>
    <s v="Oficina_Asesora_Jurídica"/>
    <s v="OAJ-G_03"/>
    <s v="Grupo_de_Cobro_Coactivo"/>
    <s v="OAJ-D_03"/>
    <s v="Coordinación_Cobro_Coactivo"/>
    <s v="Apoyo"/>
    <s v="Administrativa"/>
    <s v="Funcionamiento"/>
    <m/>
    <m/>
    <m/>
    <m/>
    <m/>
    <s v="MIPG-P_03"/>
    <s v="MIPG-D_03-04"/>
    <n v="0"/>
    <n v="0"/>
    <n v="0"/>
    <n v="0"/>
    <n v="0"/>
    <n v="0"/>
    <n v="1"/>
    <s v="# acciones de cobro coactivo ejecutadas / # acciones de cobro coactivo programadas"/>
    <s v="POR_DEFINIR"/>
    <d v="2020-01-01T00:00:00"/>
    <d v="2020-12-30T00:00:00"/>
    <n v="1"/>
    <n v="12"/>
    <n v="12.133333333333333"/>
    <s v="Enero"/>
    <x v="0"/>
    <s v="IV_Trim"/>
    <n v="2.8571428571428571E-3"/>
    <s v="Planeado"/>
    <n v="5447"/>
    <n v="0"/>
    <n v="0"/>
    <n v="0"/>
    <n v="0"/>
    <n v="0"/>
    <n v="0"/>
    <n v="0"/>
    <n v="0"/>
    <n v="0"/>
    <n v="0"/>
    <n v="0"/>
    <n v="5447"/>
    <s v="Ejecutado"/>
    <n v="56"/>
    <n v="122"/>
    <n v="66"/>
    <m/>
    <m/>
    <m/>
    <m/>
    <m/>
    <m/>
    <m/>
    <m/>
    <m/>
    <n v="244"/>
    <n v="4.4795300165228563E-2"/>
    <n v="5447"/>
    <n v="4.4795300165228563E-2"/>
    <n v="1.2798657190065305E-4"/>
    <n v="1.2798657190065305E-4"/>
    <s v="En Tramite"/>
    <s v="Diciembre"/>
    <s v=" |202003: Bases de datos del Grupo de Cobro Coactivo ; |202002: Archivo fisico del Grupo de Cobro Coactivo Plataformas de Gestion Documental de la Entidad  ; |202001: N/D"/>
    <s v="N/D"/>
    <s v="Archivo fisico del Grupo de Cobro Coactivo Plataformas de Gestion Documental de la Entidad  "/>
    <s v="Bases de datos del Grupo de Cobro Coactivo "/>
    <s v="-"/>
    <s v="-"/>
    <s v="-"/>
    <s v="-"/>
    <s v="-"/>
    <s v="-"/>
    <s v="-"/>
    <s v="-"/>
    <s v="-"/>
    <s v="Para el cierre de año 2019 a cargo de la Oficina Asesora Jurídica se encontraban en proceso 5447 procesos para cobro coactivo. A cierre del periodo febrero teniamos un total 5269 pendientes y se profirieron un total 178 procesos resueltos. Si bien esta definido el procedimiento y tiempos de respuesta, es pertinente definir la proyección para la vigencia ajustandola en recursos o compromisos para su cumplimiento en el termino."/>
  </r>
  <r>
    <n v="188"/>
    <s v="PES_Definir"/>
    <x v="3"/>
    <x v="3"/>
    <s v="SI"/>
    <x v="0"/>
    <x v="0"/>
    <s v="PAA_13"/>
    <x v="2"/>
    <x v="23"/>
    <s v="OAP-E_01"/>
    <s v="Efectuar seguimiento a proyectos de inversión"/>
    <s v="OAP-ACT_01"/>
    <s v="Monitorear la ejecución del presupuesto de Inversión de la Supertransporte."/>
    <s v="OAP"/>
    <s v="Oficina_Asesora_de_Planeación"/>
    <s v="OAP-G_01"/>
    <s v="Oficina_Asesora_de_Planeación"/>
    <s v="OAP-D_01"/>
    <s v="Jefe_Oficina_Asesora_Planeación"/>
    <s v="Apoyo"/>
    <s v="Financiera"/>
    <s v="Funcionamiento"/>
    <m/>
    <m/>
    <m/>
    <m/>
    <m/>
    <s v="MIPG-P_03"/>
    <s v="MIPG-D_00"/>
    <n v="0"/>
    <n v="0"/>
    <n v="0"/>
    <n v="0"/>
    <n v="0"/>
    <n v="0"/>
    <n v="0.9"/>
    <s v="Valor presupuesto obligado/ Valor presupuesto apropiado "/>
    <s v="POR_DEFINIR"/>
    <d v="2020-01-01T00:00:00"/>
    <d v="2020-12-30T00:00:00"/>
    <n v="1"/>
    <n v="12"/>
    <n v="12.133333333333333"/>
    <s v="Enero"/>
    <x v="0"/>
    <s v="IV_Trim"/>
    <n v="5.263157894736842E-3"/>
    <s v="Planeado"/>
    <n v="3194640000"/>
    <n v="1201259999.9999998"/>
    <n v="2350200000"/>
    <n v="2382899999.9999995"/>
    <n v="2350200000.000001"/>
    <n v="2350199999.999999"/>
    <n v="1175100000.0000005"/>
    <n v="772499999.99999952"/>
    <n v="0"/>
    <n v="0"/>
    <n v="0"/>
    <n v="0"/>
    <n v="15777000000"/>
    <s v="Ejecutado"/>
    <n v="0"/>
    <n v="195684000"/>
    <n v="954276366.99999571"/>
    <m/>
    <m/>
    <m/>
    <m/>
    <m/>
    <m/>
    <m/>
    <m/>
    <m/>
    <n v="1149960366.9999957"/>
    <n v="7.2888405083348901E-2"/>
    <n v="6746100000"/>
    <n v="0.17046298854152706"/>
    <n v="3.8362318464920471E-4"/>
    <n v="8.9717362390277398E-4"/>
    <s v="En Tramite"/>
    <s v="Diciembre"/>
    <s v=" |202003: Se realizó el seguimiento en el aplicativo SPI acorde a lo Obligado se evidencia un avance en $640118052 a corte de Marzo 2020. Se anexa los reportes respectivos.; |202002: Se realizó el seguimiento en el aplicativo SPI acorde a lo Obligado se evidencia un avance en $195684000 a corte de Febrero 2020. Se anexa los reportes respectivos.; |202001: Durante el mes de enero no se presenta ejecución de los proyectos de inversión en términos de obligaciones. Se realizó el seguimiento en el aplicativo SPI. Se anexa los reportes respectivos."/>
    <s v="Durante el mes de enero no se presenta ejecución de los proyectos de inversión en términos de obligaciones. Se realizó el seguimiento en el aplicativo SPI. Se anexa los reportes respectivos."/>
    <s v="Se realizó el seguimiento en el aplicativo SPI acorde a lo Obligado se evidencia un avance en $195684000 a corte de Febrero 2020. Se anexa los reportes respectivos."/>
    <s v="Se realizó el seguimiento en el aplicativo SPI acorde a lo Obligado se evidencia un avance en $640118052 a corte de Marzo 2020. Se anexa los reportes respectivos."/>
    <s v="-"/>
    <s v="-"/>
    <s v="-"/>
    <s v="-"/>
    <s v="-"/>
    <s v="-"/>
    <s v="-"/>
    <s v="-"/>
    <s v="-"/>
    <s v="Definir"/>
  </r>
  <r>
    <n v="189"/>
    <s v="PES_Definir"/>
    <x v="3"/>
    <x v="3"/>
    <s v="SI"/>
    <x v="0"/>
    <x v="0"/>
    <s v="PAA_13"/>
    <x v="2"/>
    <x v="23"/>
    <s v="OAP-E_01"/>
    <s v="Efectuar seguimiento a proyectos de inversión"/>
    <s v="OAP-ACT_02"/>
    <s v="Monitorear la Ejecución del Plan Anual de Adquisiciones de Inversión - PAA 2019"/>
    <s v="OAP"/>
    <s v="Oficina_Asesora_de_Planeación"/>
    <s v="OAP-G_01"/>
    <s v="Oficina_Asesora_de_Planeación"/>
    <s v="OAP-D_01"/>
    <s v="Jefe_Oficina_Asesora_Planeación"/>
    <s v="Apoyo"/>
    <s v="Financiera"/>
    <s v="Funcionamiento"/>
    <m/>
    <m/>
    <m/>
    <m/>
    <m/>
    <s v="MIPG-P_03"/>
    <s v="MIPG-D_03-08"/>
    <n v="0"/>
    <n v="0"/>
    <n v="0"/>
    <n v="0"/>
    <n v="0"/>
    <n v="0"/>
    <n v="1"/>
    <s v="Actividades de Contratación Ejecutadas / Actividades de Contratación Programadas"/>
    <s v="POR_DEFINIR"/>
    <d v="2020-01-01T00:00:00"/>
    <d v="2020-06-30T00:00:00"/>
    <n v="1"/>
    <n v="6"/>
    <n v="6.0333333333333332"/>
    <s v="Enero"/>
    <x v="1"/>
    <s v="II_Trim"/>
    <n v="5.263157894736842E-3"/>
    <s v="Planeado"/>
    <n v="2993739101"/>
    <n v="3721202364"/>
    <n v="6041191532"/>
    <n v="484424437"/>
    <n v="1200000000"/>
    <n v="736450000"/>
    <n v="599500000"/>
    <n v="0"/>
    <n v="0"/>
    <n v="0"/>
    <n v="0"/>
    <n v="0"/>
    <n v="15776507434"/>
    <s v="Ejecutado"/>
    <n v="3130788101"/>
    <n v="671709578"/>
    <n v="336741811"/>
    <m/>
    <m/>
    <m/>
    <m/>
    <m/>
    <m/>
    <m/>
    <m/>
    <m/>
    <n v="4139239490"/>
    <n v="0.26236728929493686"/>
    <n v="12756132997"/>
    <n v="0.32449014846219232"/>
    <n v="1.3808804699733518E-3"/>
    <n v="1.7078428866431174E-3"/>
    <s v="En Tramite"/>
    <s v="Junio"/>
    <s v=" |202003: Se realizó el seguimiento en el aplicativo SUIIF reportado por la Dirección Financiera y en Seguimiento al PAA se reportan valores suscritos para proyectos de Inversión de $337 Millones según corte de Marzo 2020.; |202002: Se realizó el seguimiento en el aplicativo SUIIF reportado por la Dirección Financiera y en Seguimiento al PAA se reportan valores suscritos para proyectos de Inversión de $671 Millones según corte de Febrero 2020.; |202001: En Seguimiento al PAA se reportan valores suscritos para proyectos de Inversión de $3130 Millones."/>
    <s v="En Seguimiento al PAA se reportan valores suscritos para proyectos de Inversión de $3130 Millones."/>
    <s v="Se realizó el seguimiento en el aplicativo SUIIF reportado por la Dirección Financiera y en Seguimiento al PAA se reportan valores suscritos para proyectos de Inversión de $671 Millones según corte de Febrero 2020."/>
    <s v="Se realizó el seguimiento en el aplicativo SUIIF reportado por la Dirección Financiera y en Seguimiento al PAA se reportan valores suscritos para proyectos de Inversión de $337 Millones según corte de Marzo 2020."/>
    <s v="-"/>
    <s v="-"/>
    <s v="-"/>
    <s v="-"/>
    <s v="-"/>
    <s v="-"/>
    <s v="-"/>
    <s v="-"/>
    <s v="-"/>
    <s v="Definir"/>
  </r>
  <r>
    <n v="190"/>
    <s v="PES_Definir"/>
    <x v="3"/>
    <x v="3"/>
    <s v="SI"/>
    <x v="0"/>
    <x v="0"/>
    <s v="PAA_13"/>
    <x v="2"/>
    <x v="23"/>
    <s v="OAP-E_01"/>
    <s v="Efectuar seguimiento a proyectos de inversión"/>
    <s v="OAP-ACT_03"/>
    <s v="Seguimiento a las modificaciones realizadas a los proyectos de Inversión."/>
    <s v="OAP"/>
    <s v="Oficina_Asesora_de_Planeación"/>
    <s v="OAP-G_01"/>
    <s v="Oficina_Asesora_de_Planeación"/>
    <s v="OAP-D_01"/>
    <s v="Jefe_Oficina_Asesora_Planeación"/>
    <s v="Apoyo"/>
    <s v="Financiera"/>
    <s v="Funcionamiento"/>
    <m/>
    <m/>
    <m/>
    <m/>
    <m/>
    <s v="MIPG-P_03"/>
    <s v="MIPG-D_03-08"/>
    <n v="0"/>
    <n v="0"/>
    <n v="0"/>
    <n v="0"/>
    <n v="0"/>
    <n v="0"/>
    <n v="1"/>
    <s v="No. De Modificaciones al presupuesto de Inversión realizadas"/>
    <s v="Mensual"/>
    <d v="2020-01-01T00:00:00"/>
    <d v="2020-12-31T00:00:00"/>
    <n v="1"/>
    <n v="12"/>
    <n v="12.166666666666666"/>
    <s v="Enero"/>
    <x v="0"/>
    <s v="IV_Trim"/>
    <n v="5.263157894736842E-3"/>
    <s v="Planeado"/>
    <n v="1"/>
    <n v="1"/>
    <n v="1"/>
    <n v="0"/>
    <n v="0"/>
    <n v="0"/>
    <n v="0"/>
    <n v="0"/>
    <n v="0"/>
    <n v="0"/>
    <n v="0"/>
    <n v="0"/>
    <n v="3"/>
    <s v="Ejecutado"/>
    <n v="1"/>
    <n v="1"/>
    <n v="1"/>
    <m/>
    <m/>
    <m/>
    <m/>
    <m/>
    <m/>
    <m/>
    <m/>
    <m/>
    <n v="3"/>
    <n v="1"/>
    <n v="3"/>
    <n v="1"/>
    <n v="5.263157894736842E-3"/>
    <n v="5.263157894736842E-3"/>
    <s v="Ejecutada"/>
    <s v="Ejecutada"/>
    <s v=" |202003: Para el Periodo se solicito modificación de las lineas de inversión acorde a lo justificados por las dependencias y según necesidades de ejecución, con la versión No. 4 del PAA publicado en página web. ; |202002: Para el Periodo se realizó modificación a los proyectos de inversión de acuerdo con la versión No. 3 del PAA publicado en página web. ; |202001: Se realizó modificación a los proyectos de inversión de acuerdo con el Decreto de liquidación de presupuesto. Una vez aprobado se generaron nuevas fichas ebi."/>
    <s v="Se realizó modificación a los proyectos de inversión de acuerdo con el Decreto de liquidación de presupuesto. Una vez aprobado se generaron nuevas fichas ebi."/>
    <s v="Para el Periodo se realizó modificación a los proyectos de inversión de acuerdo con la versión No. 3 del PAA publicado en página web. "/>
    <s v="Para el Periodo se solicito modificación de las lineas de inversión acorde a lo justificados por las dependencias y según necesidades de ejecución, con la versión No. 4 del PAA publicado en página web. "/>
    <s v="-"/>
    <s v="-"/>
    <s v="-"/>
    <s v="-"/>
    <s v="-"/>
    <s v="-"/>
    <s v="-"/>
    <s v="-"/>
    <s v="-"/>
    <s v="-"/>
  </r>
  <r>
    <n v="191"/>
    <s v="PES_Definir"/>
    <x v="3"/>
    <x v="3"/>
    <s v="SI"/>
    <x v="0"/>
    <x v="0"/>
    <s v="PAAC_11"/>
    <x v="3"/>
    <x v="24"/>
    <s v="OAP-E_02"/>
    <s v="Consolidación del Seguimiento y la Evaluación del Plan Anticorrupción y Atención al Ciudadano 2019"/>
    <s v="OAP-ACT_04"/>
    <s v="1. Gestión del Riesgo de Corrupción - Mapa de Riesgos de Corrupción"/>
    <s v="OAP"/>
    <s v="Oficina_Asesora_de_Planeación"/>
    <s v="OAP-G_01"/>
    <s v="Oficina_Asesora_de_Planeación"/>
    <s v="OAP-D_01"/>
    <s v="Jefe_Oficina_Asesora_Planeación"/>
    <s v="Apoyo"/>
    <s v="Financiera"/>
    <s v="Funcionamiento"/>
    <m/>
    <m/>
    <m/>
    <m/>
    <m/>
    <s v="MIPG-P_03"/>
    <s v="MIPG-D_03-08"/>
    <n v="0"/>
    <n v="0"/>
    <n v="0"/>
    <n v="0"/>
    <n v="0"/>
    <n v="0"/>
    <n v="1"/>
    <s v="Actividades realizadas /Actividades programadas"/>
    <s v="POR_DEFINIR"/>
    <d v="2020-04-01T00:00:00"/>
    <d v="2020-12-30T00:00:00"/>
    <n v="4"/>
    <n v="12"/>
    <n v="9.1"/>
    <s v="Abril"/>
    <x v="0"/>
    <s v="IV_Trim"/>
    <n v="5.263157894736842E-3"/>
    <s v="Planeado"/>
    <n v="0"/>
    <n v="0"/>
    <n v="0"/>
    <n v="0"/>
    <n v="0"/>
    <n v="0"/>
    <n v="0"/>
    <n v="0"/>
    <n v="0"/>
    <n v="0"/>
    <n v="0"/>
    <n v="0"/>
    <n v="0"/>
    <s v="Ejecutado"/>
    <n v="0"/>
    <n v="0"/>
    <n v="0"/>
    <m/>
    <m/>
    <m/>
    <m/>
    <m/>
    <m/>
    <m/>
    <m/>
    <m/>
    <n v="0"/>
    <n v="0"/>
    <n v="0"/>
    <n v="1"/>
    <n v="0"/>
    <n v="5.263157894736842E-3"/>
    <s v="Por Ejecutar"/>
    <s v="Diciembre"/>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n v="192"/>
    <s v="PES_Definir"/>
    <x v="3"/>
    <x v="3"/>
    <s v="SI"/>
    <x v="0"/>
    <x v="0"/>
    <s v="PAAC_11"/>
    <x v="3"/>
    <x v="24"/>
    <s v="OAP-E_02"/>
    <s v="Consolidación del Seguimiento y la Evaluación del Plan Anticorrupción y Atención al Ciudadano 2019"/>
    <s v="OAP-ACT_05"/>
    <s v="2. Racionalización de trámites"/>
    <s v="OAP"/>
    <s v="Oficina_Asesora_de_Planeación"/>
    <s v="OAP-G_01"/>
    <s v="Oficina_Asesora_de_Planeación"/>
    <s v="OAP-D_01"/>
    <s v="Jefe_Oficina_Asesora_Planeación"/>
    <s v="Apoyo"/>
    <s v="Financiera"/>
    <s v="Funcionamiento"/>
    <m/>
    <m/>
    <m/>
    <m/>
    <m/>
    <s v="MIPG-P_03"/>
    <s v="MIPG-D_03-08"/>
    <n v="0"/>
    <n v="0"/>
    <n v="0"/>
    <n v="0"/>
    <n v="0"/>
    <n v="0"/>
    <n v="1"/>
    <s v="Actividades realizadas /Actividades programadas"/>
    <s v="POR_DEFINIR"/>
    <d v="2020-04-01T00:00:00"/>
    <d v="2020-12-30T00:00:00"/>
    <n v="4"/>
    <n v="12"/>
    <n v="9.1"/>
    <s v="Abril"/>
    <x v="0"/>
    <s v="IV_Trim"/>
    <n v="5.263157894736842E-3"/>
    <s v="Planeado"/>
    <n v="0"/>
    <n v="0"/>
    <n v="0"/>
    <n v="0"/>
    <n v="0"/>
    <n v="0"/>
    <n v="0"/>
    <n v="0"/>
    <n v="0"/>
    <n v="0"/>
    <n v="0"/>
    <n v="0"/>
    <n v="0"/>
    <s v="Ejecutado"/>
    <n v="0"/>
    <n v="0"/>
    <n v="0"/>
    <m/>
    <m/>
    <m/>
    <m/>
    <m/>
    <m/>
    <m/>
    <m/>
    <m/>
    <n v="0"/>
    <n v="0"/>
    <n v="0"/>
    <n v="1"/>
    <n v="0"/>
    <n v="5.263157894736842E-3"/>
    <s v="Por Ejecutar"/>
    <s v="Diciembre"/>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n v="193"/>
    <s v="PES_Definir"/>
    <x v="3"/>
    <x v="3"/>
    <s v="SI"/>
    <x v="0"/>
    <x v="0"/>
    <s v="PAAC_11"/>
    <x v="3"/>
    <x v="24"/>
    <s v="OAP-E_02"/>
    <s v="Consolidación del Seguimiento y la Evaluación del Plan Anticorrupción y Atención al Ciudadano 2019"/>
    <s v="OAP-ACT_06"/>
    <s v="3. Rendición de Cuentas"/>
    <s v="OAP"/>
    <s v="Oficina_Asesora_de_Planeación"/>
    <s v="OAP-G_01"/>
    <s v="Oficina_Asesora_de_Planeación"/>
    <s v="OAP-D_01"/>
    <s v="Jefe_Oficina_Asesora_Planeación"/>
    <s v="Apoyo"/>
    <s v="Financiera"/>
    <s v="Funcionamiento"/>
    <m/>
    <m/>
    <m/>
    <m/>
    <m/>
    <s v="MIPG-P_03"/>
    <s v="MIPG-D_03-08"/>
    <n v="0"/>
    <n v="0"/>
    <n v="0"/>
    <n v="0"/>
    <n v="0"/>
    <n v="0"/>
    <n v="1"/>
    <s v="Actividades realizadas /Actividades programadas"/>
    <s v="POR_DEFINIR"/>
    <d v="2020-04-01T00:00:00"/>
    <d v="2020-12-30T00:00:00"/>
    <n v="4"/>
    <n v="12"/>
    <n v="9.1"/>
    <s v="Abril"/>
    <x v="0"/>
    <s v="IV_Trim"/>
    <n v="5.263157894736842E-3"/>
    <s v="Planeado"/>
    <n v="0"/>
    <n v="0"/>
    <n v="0"/>
    <n v="0"/>
    <n v="0"/>
    <n v="0"/>
    <n v="0"/>
    <n v="0"/>
    <n v="0"/>
    <n v="0"/>
    <n v="0"/>
    <n v="0"/>
    <n v="0"/>
    <s v="Ejecutado"/>
    <n v="0"/>
    <n v="0"/>
    <n v="0"/>
    <m/>
    <m/>
    <m/>
    <m/>
    <m/>
    <m/>
    <m/>
    <m/>
    <m/>
    <n v="0"/>
    <n v="0"/>
    <n v="0"/>
    <n v="1"/>
    <n v="0"/>
    <n v="5.263157894736842E-3"/>
    <s v="Por Ejecutar"/>
    <s v="Diciembre"/>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n v="194"/>
    <s v="PES_Definir"/>
    <x v="3"/>
    <x v="3"/>
    <s v="SI"/>
    <x v="0"/>
    <x v="0"/>
    <s v="PAAC_11"/>
    <x v="3"/>
    <x v="24"/>
    <s v="OAP-E_02"/>
    <s v="Consolidación del Seguimiento y la Evaluación del Plan Anticorrupción y Atención al Ciudadano 2019"/>
    <s v="OAP-ACT_07"/>
    <s v="4. Mecanismos para Mejorar la Atención al Ciudadano"/>
    <s v="OAP"/>
    <s v="Oficina_Asesora_de_Planeación"/>
    <s v="OAP-G_01"/>
    <s v="Oficina_Asesora_de_Planeación"/>
    <s v="OAP-D_01"/>
    <s v="Jefe_Oficina_Asesora_Planeación"/>
    <s v="Apoyo"/>
    <s v="Financiera"/>
    <s v="Funcionamiento"/>
    <m/>
    <m/>
    <m/>
    <m/>
    <m/>
    <s v="MIPG-P_03"/>
    <s v="MIPG-D_03-08"/>
    <n v="0"/>
    <n v="0"/>
    <n v="0"/>
    <n v="0"/>
    <n v="0"/>
    <n v="0"/>
    <n v="1"/>
    <s v="Actividades realizadas /Actividades programadas"/>
    <s v="POR_DEFINIR"/>
    <d v="2020-04-01T00:00:00"/>
    <d v="2020-12-30T00:00:00"/>
    <n v="4"/>
    <n v="12"/>
    <n v="9.1"/>
    <s v="Abril"/>
    <x v="0"/>
    <s v="IV_Trim"/>
    <n v="5.263157894736842E-3"/>
    <s v="Planeado"/>
    <n v="0"/>
    <n v="0"/>
    <n v="0"/>
    <n v="0"/>
    <n v="0"/>
    <n v="0"/>
    <n v="0"/>
    <n v="0"/>
    <n v="0"/>
    <n v="0"/>
    <n v="0"/>
    <n v="0"/>
    <n v="0"/>
    <s v="Ejecutado"/>
    <n v="0"/>
    <n v="0"/>
    <n v="0"/>
    <m/>
    <m/>
    <m/>
    <m/>
    <m/>
    <m/>
    <m/>
    <m/>
    <m/>
    <n v="0"/>
    <n v="0"/>
    <n v="0"/>
    <n v="1"/>
    <n v="0"/>
    <n v="5.263157894736842E-3"/>
    <s v="Por Ejecutar"/>
    <s v="Diciembre"/>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n v="195"/>
    <s v="PES_Definir"/>
    <x v="3"/>
    <x v="3"/>
    <s v="SI"/>
    <x v="0"/>
    <x v="0"/>
    <s v="PAAC_11"/>
    <x v="3"/>
    <x v="24"/>
    <s v="OAP-E_02"/>
    <s v="Consolidación del Seguimiento y la Evaluación del Plan Anticorrupción y Atención al Ciudadano 2019"/>
    <s v="OAP-ACT_08"/>
    <s v="5. Mecanismos para la Transparencia y Acceso a la Información"/>
    <s v="OAP"/>
    <s v="Oficina_Asesora_de_Planeación"/>
    <s v="OAP-G_01"/>
    <s v="Oficina_Asesora_de_Planeación"/>
    <s v="OAP-D_01"/>
    <s v="Jefe_Oficina_Asesora_Planeación"/>
    <s v="Apoyo"/>
    <s v="Financiera"/>
    <s v="Funcionamiento"/>
    <m/>
    <m/>
    <m/>
    <m/>
    <m/>
    <s v="MIPG-P_03"/>
    <s v="MIPG-D_03-08"/>
    <n v="0"/>
    <n v="0"/>
    <n v="0"/>
    <n v="0"/>
    <n v="0"/>
    <n v="0"/>
    <n v="1"/>
    <s v="Actividades realizadas /Actividades programadas"/>
    <s v="POR_DEFINIR"/>
    <d v="2020-04-01T00:00:00"/>
    <d v="2020-12-30T00:00:00"/>
    <n v="4"/>
    <n v="12"/>
    <n v="9.1"/>
    <s v="Abril"/>
    <x v="0"/>
    <s v="IV_Trim"/>
    <n v="5.263157894736842E-3"/>
    <s v="Planeado"/>
    <n v="0"/>
    <n v="0"/>
    <n v="0"/>
    <n v="0"/>
    <n v="0"/>
    <n v="0"/>
    <n v="0"/>
    <n v="0"/>
    <n v="0"/>
    <n v="0"/>
    <n v="0"/>
    <n v="0"/>
    <n v="0"/>
    <s v="Ejecutado"/>
    <n v="0"/>
    <n v="0"/>
    <n v="0"/>
    <m/>
    <m/>
    <m/>
    <m/>
    <m/>
    <m/>
    <m/>
    <m/>
    <m/>
    <n v="0"/>
    <n v="0"/>
    <n v="0"/>
    <n v="1"/>
    <n v="0"/>
    <n v="5.263157894736842E-3"/>
    <s v="Por Ejecutar"/>
    <s v="Diciembre"/>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n v="196"/>
    <s v="PES_Definir"/>
    <x v="3"/>
    <x v="3"/>
    <s v="SI"/>
    <x v="0"/>
    <x v="0"/>
    <s v="PPC_12"/>
    <x v="4"/>
    <x v="25"/>
    <s v="OAP-E_03"/>
    <s v="Consolidación del Seguimiento y la Evaluación del Plan de Participación Ciudadana 2019"/>
    <s v="OAP-ACT_09"/>
    <s v="1. Condiciones institucionales idóneas para la promoción de la participación ciudadana"/>
    <s v="OAP"/>
    <s v="Oficina_Asesora_de_Planeación"/>
    <s v="OAP-G_01"/>
    <s v="Oficina_Asesora_de_Planeación"/>
    <s v="OAP-D_01"/>
    <s v="Jefe_Oficina_Asesora_Planeación"/>
    <s v="Apoyo"/>
    <s v="Financiera"/>
    <s v="Funcionamiento"/>
    <m/>
    <m/>
    <m/>
    <m/>
    <m/>
    <s v="MIPG-P_03"/>
    <s v="MIPG-D_03-08"/>
    <n v="0"/>
    <n v="0"/>
    <n v="0"/>
    <n v="0"/>
    <n v="0"/>
    <n v="0"/>
    <n v="1"/>
    <s v="Actividades realizadas /Actividades programadas"/>
    <s v="POR_DEFINIR"/>
    <d v="2020-04-01T00:00:00"/>
    <d v="2020-12-30T00:00:00"/>
    <n v="4"/>
    <n v="12"/>
    <n v="9.1"/>
    <s v="Abril"/>
    <x v="0"/>
    <s v="IV_Trim"/>
    <n v="5.263157894736842E-3"/>
    <s v="Planeado"/>
    <n v="0"/>
    <n v="0"/>
    <n v="0"/>
    <n v="0"/>
    <n v="0"/>
    <n v="0"/>
    <n v="0"/>
    <n v="0"/>
    <n v="0"/>
    <n v="0"/>
    <n v="0"/>
    <n v="0"/>
    <n v="0"/>
    <s v="Ejecutado"/>
    <n v="0"/>
    <n v="0"/>
    <n v="0"/>
    <m/>
    <m/>
    <m/>
    <m/>
    <m/>
    <m/>
    <m/>
    <m/>
    <m/>
    <n v="0"/>
    <n v="0"/>
    <n v="0"/>
    <n v="1"/>
    <n v="0"/>
    <n v="5.263157894736842E-3"/>
    <s v="Por Ejecutar"/>
    <s v="Diciembre"/>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n v="197"/>
    <s v="PES_Definir"/>
    <x v="3"/>
    <x v="3"/>
    <s v="SI"/>
    <x v="0"/>
    <x v="0"/>
    <s v="PPC_12"/>
    <x v="4"/>
    <x v="25"/>
    <s v="OAP-E_03"/>
    <s v="Consolidación del Seguimiento y la Evaluación del Plan de Participación Ciudadana 2019"/>
    <s v="OAP-ACT_10"/>
    <s v="2. Promoción efectiva de la participación ciudadana"/>
    <s v="OAP"/>
    <s v="Oficina_Asesora_de_Planeación"/>
    <s v="OAP-G_01"/>
    <s v="Oficina_Asesora_de_Planeación"/>
    <s v="OAP-D_01"/>
    <s v="Jefe_Oficina_Asesora_Planeación"/>
    <s v="Apoyo"/>
    <s v="Financiera"/>
    <s v="Funcionamiento"/>
    <m/>
    <m/>
    <m/>
    <m/>
    <m/>
    <s v="MIPG-P_03"/>
    <s v="MIPG-D_03-08"/>
    <n v="0"/>
    <n v="0"/>
    <n v="0"/>
    <n v="0"/>
    <n v="0"/>
    <n v="0"/>
    <n v="1"/>
    <s v="Actividades realizadas /Actividades programadas"/>
    <s v="POR_DEFINIR"/>
    <d v="2020-04-01T00:00:00"/>
    <d v="2020-12-30T00:00:00"/>
    <n v="4"/>
    <n v="12"/>
    <n v="9.1"/>
    <s v="Abril"/>
    <x v="0"/>
    <s v="IV_Trim"/>
    <n v="5.263157894736842E-3"/>
    <s v="Planeado"/>
    <n v="0"/>
    <n v="0"/>
    <n v="0"/>
    <n v="0"/>
    <n v="0"/>
    <n v="0"/>
    <n v="0"/>
    <n v="0"/>
    <n v="0"/>
    <n v="0"/>
    <n v="0"/>
    <n v="0"/>
    <n v="0"/>
    <s v="Ejecutado"/>
    <n v="0"/>
    <n v="0"/>
    <n v="0"/>
    <m/>
    <m/>
    <m/>
    <m/>
    <m/>
    <m/>
    <m/>
    <m/>
    <m/>
    <n v="0"/>
    <n v="0"/>
    <n v="0"/>
    <n v="1"/>
    <n v="0"/>
    <n v="5.263157894736842E-3"/>
    <s v="Por Ejecutar"/>
    <s v="Diciembre"/>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n v="198"/>
    <s v="PES_Definir"/>
    <x v="3"/>
    <x v="3"/>
    <s v="SI"/>
    <x v="0"/>
    <x v="0"/>
    <s v="PAI_10"/>
    <x v="0"/>
    <x v="26"/>
    <s v="OAP-E_04"/>
    <s v="Desarrollar Acciones para el Fortalecimiento Institucional."/>
    <s v="OAP-ACT_11"/>
    <s v="Actualización de la Cadena de Valor (Documentación)"/>
    <s v="OAP"/>
    <s v="Oficina_Asesora_de_Planeación"/>
    <s v="OAP-G_01"/>
    <s v="Oficina_Asesora_de_Planeación"/>
    <s v="OAP-D_01"/>
    <s v="Jefe_Oficina_Asesora_Planeación"/>
    <s v="Apoyo"/>
    <s v="Financiera"/>
    <s v="Funcionamiento"/>
    <m/>
    <m/>
    <m/>
    <m/>
    <m/>
    <s v="MIPG-P_03"/>
    <s v="MIPG-D_03-04"/>
    <n v="0"/>
    <n v="0"/>
    <n v="0"/>
    <n v="0"/>
    <n v="0"/>
    <n v="0"/>
    <n v="4"/>
    <s v="Total Documentos Aprobados / Total de Documentos Pendientes"/>
    <s v="POR_DEFINIR"/>
    <d v="2020-02-01T00:00:00"/>
    <d v="2020-12-31T00:00:00"/>
    <n v="2"/>
    <n v="12"/>
    <n v="11.133333333333333"/>
    <s v="Febrero"/>
    <x v="0"/>
    <s v="IV_Trim"/>
    <n v="5.263157894736842E-3"/>
    <s v="Planeado"/>
    <n v="0"/>
    <n v="1"/>
    <n v="1"/>
    <n v="1"/>
    <n v="1"/>
    <n v="1"/>
    <n v="1"/>
    <n v="1"/>
    <n v="1"/>
    <n v="1"/>
    <n v="1"/>
    <n v="1"/>
    <n v="11"/>
    <s v="Ejecutado"/>
    <n v="0"/>
    <n v="1"/>
    <n v="1"/>
    <m/>
    <m/>
    <m/>
    <m/>
    <m/>
    <m/>
    <m/>
    <m/>
    <m/>
    <n v="2"/>
    <n v="0.18181818181818182"/>
    <n v="2"/>
    <n v="1"/>
    <n v="9.5693779904306223E-4"/>
    <n v="5.263157894736842E-3"/>
    <s v="En Tramite"/>
    <s v="Diciembre"/>
    <s v=" |202003: Se realizo infome especifico sobre funciones de TH y se adealnto el plan de trabajo de SG para este proceso y DirAdmin; |202002: Se montaron procesos de cadena de valor de: Seguridad y Salud en el Trabajo, Supervisión a la prestación del servicio Público de Transporte y Participación y Atención al Ciudadano.; |202001: Se realiza seguimeinto al cierre de los procesos en cadena de valor y se continúa con el cargue de información aprobada en la nueva cadena de valor, pendiente su finalización."/>
    <s v="Se realiza seguimeinto al cierre de los procesos en cadena de valor y se continúa con el cargue de información aprobada en la nueva cadena de valor, pendiente su finalización."/>
    <s v="Se montaron procesos de cadena de valor de: Seguridad y Salud en el Trabajo, Supervisión a la prestación del servicio Público de Transporte y Participación y Atención al Ciudadano."/>
    <s v="Se realizo infome especifico sobre funciones de TH y se adealnto el plan de trabajo de SG para este proceso y DirAdmin"/>
    <s v="-"/>
    <s v="-"/>
    <s v="-"/>
    <s v="-"/>
    <s v="-"/>
    <s v="-"/>
    <s v="-"/>
    <s v="-"/>
    <s v="-"/>
    <s v="-"/>
  </r>
  <r>
    <n v="199"/>
    <s v="PES_Definir"/>
    <x v="3"/>
    <x v="3"/>
    <s v="SI"/>
    <x v="0"/>
    <x v="0"/>
    <s v="PAI_10"/>
    <x v="0"/>
    <x v="26"/>
    <s v="OAP-E_04"/>
    <s v="Desarrollar Acciones para el Fortalecimiento Institucional."/>
    <s v="OAP-ACT_12"/>
    <s v="Generación de Insumos para Campañas de Comunicaciones"/>
    <s v="OAP"/>
    <s v="Oficina_Asesora_de_Planeación"/>
    <s v="OAP-G_01"/>
    <s v="Oficina_Asesora_de_Planeación"/>
    <s v="OAP-D_01"/>
    <s v="Jefe_Oficina_Asesora_Planeación"/>
    <s v="Apoyo"/>
    <s v="Financiera"/>
    <s v="Funcionamiento"/>
    <m/>
    <m/>
    <m/>
    <m/>
    <m/>
    <s v="MIPG-P_03"/>
    <s v="MIPG-D_03-04"/>
    <n v="0"/>
    <n v="0"/>
    <n v="0"/>
    <n v="0"/>
    <n v="0"/>
    <n v="0"/>
    <n v="1"/>
    <s v="No. De Contenidos Generados para Camapañas a Comunicaciones"/>
    <s v="Mensual"/>
    <d v="2020-01-01T00:00:00"/>
    <d v="2020-12-31T00:00:00"/>
    <n v="1"/>
    <n v="12"/>
    <n v="12.166666666666666"/>
    <s v="Enero"/>
    <x v="0"/>
    <s v="IV_Trim"/>
    <n v="5.263157894736842E-3"/>
    <s v="Planeado"/>
    <n v="1"/>
    <n v="1"/>
    <n v="0"/>
    <n v="0"/>
    <n v="0"/>
    <n v="0"/>
    <n v="0"/>
    <n v="0"/>
    <n v="0"/>
    <n v="0"/>
    <n v="0"/>
    <n v="0"/>
    <n v="2"/>
    <s v="Ejecutado"/>
    <n v="1"/>
    <n v="1"/>
    <n v="0"/>
    <m/>
    <m/>
    <m/>
    <m/>
    <m/>
    <m/>
    <m/>
    <m/>
    <m/>
    <n v="2"/>
    <n v="1"/>
    <n v="2"/>
    <n v="1"/>
    <n v="5.263157894736842E-3"/>
    <n v="5.263157894736842E-3"/>
    <s v="Ejecutada"/>
    <s v="Ejecutada"/>
    <s v=" |202003: Se generaron insumos pero por contignecia no se aplicaron las campañas para visualización en la entidad. Se modificara para envió vía correo mes de Abril.; |202002: Se realizo campaña con 2 mensajes para socilaizar Pólitica de Supervisión.; |202001: Se realizó la campaña &quot;Divulgación de Plan Anticorrucpción y Atención al Ciudadano&quot;"/>
    <s v="Se realizó la campaña &quot;Divulgación de Plan Anticorrucpción y Atención al Ciudadano&quot;"/>
    <s v="Se realizo campaña con 2 mensajes para socilaizar Pólitica de Supervisión."/>
    <s v="Se generaron insumos pero por contignecia no se aplicaron las campañas para visualización en la entidad. Se modificara para envió vía correo mes de Abril."/>
    <s v="-"/>
    <s v="-"/>
    <s v="-"/>
    <s v="-"/>
    <s v="-"/>
    <s v="-"/>
    <s v="-"/>
    <s v="-"/>
    <s v="-"/>
    <s v="-"/>
  </r>
  <r>
    <n v="200"/>
    <s v="PES_Definir"/>
    <x v="3"/>
    <x v="3"/>
    <s v="SI"/>
    <x v="0"/>
    <x v="0"/>
    <s v="PAI_10"/>
    <x v="0"/>
    <x v="26"/>
    <s v="OAP-E_04"/>
    <s v="Desarrollar Acciones para el Fortalecimiento Institucional."/>
    <s v="OAP-ACT_13"/>
    <s v="Asesorar, Planear y Evaluar la gestión de la Entidad. "/>
    <s v="OAP"/>
    <s v="Oficina_Asesora_de_Planeación"/>
    <s v="OAP-G_01"/>
    <s v="Oficina_Asesora_de_Planeación"/>
    <s v="OAP-D_01"/>
    <s v="Jefe_Oficina_Asesora_Planeación"/>
    <s v="Apoyo"/>
    <s v="Financiera"/>
    <s v="Funcionamiento"/>
    <m/>
    <m/>
    <m/>
    <m/>
    <m/>
    <s v="MIPG-P_03"/>
    <s v="MIPG-D_03-04"/>
    <n v="0"/>
    <n v="0"/>
    <n v="0"/>
    <n v="0"/>
    <n v="0"/>
    <n v="0"/>
    <n v="1"/>
    <s v="No. De Alertas Emitidas / No. Acciones Solicitadas"/>
    <s v="POR_DEFINIR"/>
    <d v="2020-01-01T00:00:00"/>
    <d v="2020-12-31T00:00:00"/>
    <n v="1"/>
    <n v="12"/>
    <n v="12.166666666666666"/>
    <s v="Enero"/>
    <x v="0"/>
    <s v="IV_Trim"/>
    <n v="5.263157894736842E-3"/>
    <s v="Planeado"/>
    <n v="1"/>
    <n v="1"/>
    <n v="1"/>
    <n v="1"/>
    <n v="1"/>
    <n v="1"/>
    <n v="1"/>
    <n v="1"/>
    <n v="1"/>
    <n v="1"/>
    <n v="1"/>
    <n v="1"/>
    <n v="12"/>
    <s v="Ejecutado"/>
    <n v="1"/>
    <n v="1"/>
    <n v="1"/>
    <m/>
    <m/>
    <m/>
    <m/>
    <m/>
    <m/>
    <m/>
    <m/>
    <m/>
    <n v="3"/>
    <n v="0.25"/>
    <n v="3"/>
    <n v="1"/>
    <n v="1.3157894736842105E-3"/>
    <n v="5.263157894736842E-3"/>
    <s v="En Tramite"/>
    <s v="Diciembre"/>
    <s v=" |202003: Se realiza procesos de acompañamiento a las Dependencias, se modifica el reporte de seguimiento de indicadores a corte de Marzo por coyuntura COVID-19. Actualización de Herramienta de Seguimiento PAI.; |202002: Se Realiza procesos de acompañamiento a las Dependencias, se efectua el seguimiento de indicadores a corte de Febrero y genera reporte Enero para reunión de seguimiento. Actualización de Herramienta de Seguimiento PAI.; |202001: Se Realiza procesos de acompañamiento a las Dependencias para formaulación y aprobación de Metas 2020. Desarrollo de Herramienta de Seguimiento PAI e Investigaciones."/>
    <s v="Se Realiza procesos de acompañamiento a las Dependencias para formaulación y aprobación de Metas 2020. Desarrollo de Herramienta de Seguimiento PAI e Investigaciones."/>
    <s v="Se Realiza procesos de acompañamiento a las Dependencias, se efectua el seguimiento de indicadores a corte de Febrero y genera reporte Enero para reunión de seguimiento. Actualización de Herramienta de Seguimiento PAI."/>
    <s v="Se realiza procesos de acompañamiento a las Dependencias, se modifica el reporte de seguimiento de indicadores a corte de Marzo por coyuntura COVID-19. Actualización de Herramienta de Seguimiento PAI."/>
    <s v="-"/>
    <s v="-"/>
    <s v="-"/>
    <s v="-"/>
    <s v="-"/>
    <s v="-"/>
    <s v="-"/>
    <s v="-"/>
    <s v="-"/>
    <s v="-"/>
  </r>
  <r>
    <n v="201"/>
    <s v="PES_Definir"/>
    <x v="3"/>
    <x v="3"/>
    <s v="SI"/>
    <x v="0"/>
    <x v="0"/>
    <s v="PAI_10"/>
    <x v="0"/>
    <x v="26"/>
    <s v="OAP-E_04"/>
    <s v="Desarrollar Acciones para el Fortalecimiento Institucional."/>
    <s v="OAP-ACT_14"/>
    <s v="Desarrollar Comité Institucional de Gestión y Desempeño."/>
    <s v="OAP"/>
    <s v="Oficina_Asesora_de_Planeación"/>
    <s v="OAP-G_01"/>
    <s v="Oficina_Asesora_de_Planeación"/>
    <s v="OAP-D_01"/>
    <s v="Jefe_Oficina_Asesora_Planeación"/>
    <s v="Apoyo"/>
    <s v="Financiera"/>
    <s v="Funcionamiento"/>
    <m/>
    <m/>
    <m/>
    <m/>
    <m/>
    <s v="MIPG-P_03"/>
    <s v="MIPG-D_03-04"/>
    <n v="0"/>
    <n v="0"/>
    <n v="0"/>
    <n v="0"/>
    <n v="0"/>
    <n v="0"/>
    <n v="1"/>
    <s v="No. Comités Efectivos / No. Citaciones Realizadas"/>
    <s v="POR_DEFINIR"/>
    <d v="2020-03-01T00:00:00"/>
    <d v="2020-12-31T00:00:00"/>
    <n v="3"/>
    <n v="12"/>
    <n v="10.166666666666666"/>
    <s v="Marzo"/>
    <x v="0"/>
    <s v="IV_Trim"/>
    <n v="5.263157894736842E-3"/>
    <s v="Planeado"/>
    <n v="0"/>
    <n v="0"/>
    <n v="1"/>
    <n v="0"/>
    <n v="0"/>
    <n v="1"/>
    <n v="0"/>
    <n v="0"/>
    <n v="1"/>
    <n v="0"/>
    <n v="0"/>
    <n v="1"/>
    <n v="4"/>
    <s v="Ejecutado"/>
    <n v="0"/>
    <n v="0"/>
    <n v="1"/>
    <m/>
    <m/>
    <m/>
    <m/>
    <m/>
    <m/>
    <m/>
    <m/>
    <m/>
    <n v="1"/>
    <n v="0.25"/>
    <n v="1"/>
    <n v="1"/>
    <n v="1.3157894736842105E-3"/>
    <n v="5.263157894736842E-3"/>
    <s v="En Tramite"/>
    <s v="Diciembre"/>
    <s v=" |202003: Se realiza Comité de Gestión a corte 31 de Enero - Para el primer trimestre, pendiente de aprobación de acta, para su posterior reporte.; |202002: No se tenian programación de actividad en el periodo.; |202001: No se tienen Programadas Actividades para el Periodo."/>
    <s v="No se tienen Programadas Actividades para el Periodo."/>
    <s v="No se tenian programación de actividad en el periodo."/>
    <s v="Se realiza Comité de Gestión a corte 31 de Enero - Para el primer trimestre, pendiente de aprobación de acta, para su posterior reporte."/>
    <s v="-"/>
    <s v="-"/>
    <s v="-"/>
    <s v="-"/>
    <s v="-"/>
    <s v="-"/>
    <s v="-"/>
    <s v="-"/>
    <s v="-"/>
    <s v="-"/>
  </r>
  <r>
    <n v="202"/>
    <s v="PES_03"/>
    <x v="3"/>
    <x v="3"/>
    <s v="SI"/>
    <x v="9"/>
    <x v="1"/>
    <s v="PEI_02"/>
    <x v="1"/>
    <x v="27"/>
    <s v="OAP-E_05"/>
    <s v="Desarrollo de Acciones para Lograr Calificación Intermedia de Evaluación MIPG."/>
    <s v="OAP-ACT_15"/>
    <s v="Aplicar los Autodiagnósticos por Dependencias en cada una de las Dimensiones de MIPG."/>
    <s v="OAP"/>
    <s v="Oficina_Asesora_de_Planeación"/>
    <s v="OAP-G_01"/>
    <s v="Oficina_Asesora_de_Planeación"/>
    <s v="OAP-D_01"/>
    <s v="Jefe_Oficina_Asesora_Planeación"/>
    <s v="Apoyo"/>
    <s v="Financiera"/>
    <s v="Mejoramiento"/>
    <s v="C-2499-0600-2-0-2499061-02"/>
    <s v="2499060_03"/>
    <n v="240000000"/>
    <m/>
    <m/>
    <s v="MIPG-P_03"/>
    <s v="MIPG-D_03-04"/>
    <n v="0"/>
    <n v="0"/>
    <n v="0"/>
    <n v="0"/>
    <n v="0"/>
    <n v="0"/>
    <n v="1"/>
    <s v="% de Avance de los Autodiagnósticos por Dimensión"/>
    <s v="POR_DEFINIR"/>
    <d v="2020-02-01T00:00:00"/>
    <d v="2020-03-30T00:00:00"/>
    <n v="2"/>
    <n v="3"/>
    <n v="1.9333333333333333"/>
    <s v="Febrero"/>
    <x v="3"/>
    <s v="I_Trim"/>
    <n v="0.02"/>
    <s v="Planeado"/>
    <n v="0"/>
    <n v="0.5"/>
    <n v="0.5"/>
    <n v="0"/>
    <n v="0"/>
    <n v="0"/>
    <n v="0"/>
    <n v="0"/>
    <n v="0"/>
    <n v="0"/>
    <n v="0"/>
    <n v="0"/>
    <n v="1"/>
    <s v="Ejecutado"/>
    <n v="0"/>
    <n v="0.5"/>
    <n v="0.5"/>
    <m/>
    <m/>
    <m/>
    <m/>
    <m/>
    <m/>
    <m/>
    <m/>
    <m/>
    <n v="1"/>
    <n v="1"/>
    <n v="1"/>
    <n v="1"/>
    <n v="0.02"/>
    <n v="0.02"/>
    <s v="Ejecutada"/>
    <s v="Ejecutada"/>
    <s v=" |202003: Se aplicaron autodiagnósticos de: Servicio al Ciudadano, Trasparencia, Racionalización de Tramites, Integridad. Archivos que reposan en SharePoint: Autodiagnósticos MIPG.; |202002: Se aplicaron autodiagnósticos de: Gestión Documental, Gestión de Talento Humano, Atención al Ciudadano, Plan Anticorrupción, Rendición de Cuentas, Participación Ciudadana. Archivos que reposan en SharePoint: Autodiagnósticos MIPG.; |202001: No se tienen Programadas Actividades para el Periodo."/>
    <s v="No se tienen Programadas Actividades para el Periodo."/>
    <s v="Se aplicaron autodiagnósticos de: Gestión Documental, Gestión de Talento Humano, Atención al Ciudadano, Plan Anticorrupción, Rendición de Cuentas, Participación Ciudadana. Archivos que reposan en SharePoint: Autodiagnósticos MIPG."/>
    <s v="Se aplicaron autodiagnósticos de: Servicio al Ciudadano, Trasparencia, Racionalización de Tramites, Integridad. Archivos que reposan en SharePoint: Autodiagnósticos MIPG."/>
    <s v="-"/>
    <s v="-"/>
    <s v="-"/>
    <s v="-"/>
    <s v="-"/>
    <s v="-"/>
    <s v="-"/>
    <s v="-"/>
    <s v="-"/>
    <s v="-"/>
  </r>
  <r>
    <n v="203"/>
    <s v="PES_03"/>
    <x v="3"/>
    <x v="3"/>
    <s v="SI"/>
    <x v="9"/>
    <x v="1"/>
    <s v="PEI_02"/>
    <x v="1"/>
    <x v="27"/>
    <s v="OAP-E_05"/>
    <s v="Desarrollo de Acciones para Lograr Calificación Intermedia de Evaluación MIPG."/>
    <s v="OAP-ACT_16"/>
    <s v="Implementación del Plan de Trabajo por Dimensiones MIPG para las Dependencias."/>
    <s v="OAP"/>
    <s v="Oficina_Asesora_de_Planeación"/>
    <s v="OAP-G_01"/>
    <s v="Oficina_Asesora_de_Planeación"/>
    <s v="OAP-D_01"/>
    <s v="Jefe_Oficina_Asesora_Planeación"/>
    <s v="Apoyo"/>
    <s v="Financiera"/>
    <s v="Mejoramiento"/>
    <s v="C-2499-0600-2-0-2499061-02"/>
    <s v="2499060_03"/>
    <n v="0"/>
    <m/>
    <m/>
    <s v="MIPG-P_03"/>
    <s v="MIPG-D_03-04"/>
    <n v="0"/>
    <n v="0"/>
    <n v="0"/>
    <n v="0"/>
    <n v="0"/>
    <n v="0"/>
    <n v="1"/>
    <s v="No. Productos por Dimensión Implementadas / No. Total de Productos por Dimensión"/>
    <s v="POR_DEFINIR"/>
    <d v="2020-03-01T00:00:00"/>
    <d v="2020-12-31T00:00:00"/>
    <n v="3"/>
    <n v="12"/>
    <n v="10.166666666666666"/>
    <s v="Marzo"/>
    <x v="0"/>
    <s v="IV_Trim"/>
    <n v="0.02"/>
    <s v="Planeado"/>
    <n v="0"/>
    <n v="0"/>
    <n v="0.1"/>
    <n v="0.1"/>
    <n v="0.1"/>
    <n v="0.1"/>
    <n v="0.1"/>
    <n v="0.1"/>
    <n v="0.1"/>
    <n v="0.1"/>
    <n v="0.1"/>
    <n v="0.1"/>
    <n v="0.99999999999999989"/>
    <s v="Ejecutado"/>
    <n v="0"/>
    <n v="0"/>
    <n v="0.1"/>
    <m/>
    <m/>
    <m/>
    <m/>
    <m/>
    <m/>
    <m/>
    <m/>
    <m/>
    <n v="0.1"/>
    <n v="0.10000000000000002"/>
    <n v="0.1"/>
    <n v="1"/>
    <n v="2.0000000000000005E-3"/>
    <n v="0.02"/>
    <s v="En Tramite"/>
    <s v="Diciembre"/>
    <s v=" |202003: N/D; |202002: No se tienen actividades programadas para el periodo.; |202001: No se tienen Programadas Actividades para el Periodo."/>
    <s v="No se tienen Programadas Actividades para el Periodo."/>
    <s v="No se tienen actividades programadas para el periodo."/>
    <s v="N/D"/>
    <s v="-"/>
    <s v="-"/>
    <s v="-"/>
    <s v="-"/>
    <s v="-"/>
    <s v="-"/>
    <s v="-"/>
    <s v="-"/>
    <s v="-"/>
    <s v="-"/>
  </r>
  <r>
    <n v="204"/>
    <s v="PES_03"/>
    <x v="3"/>
    <x v="3"/>
    <s v="SI"/>
    <x v="9"/>
    <x v="1"/>
    <s v="PEI_02"/>
    <x v="1"/>
    <x v="27"/>
    <s v="OAP-E_05"/>
    <s v="Desarrollo de Acciones para Lograr Calificación Intermedia de Evaluación MIPG."/>
    <s v="OAP-ACT_17"/>
    <s v="Seguimiento al Plan de Trabajo por Dimensiones de MIPG"/>
    <s v="OAP"/>
    <s v="Oficina_Asesora_de_Planeación"/>
    <s v="OAP-G_01"/>
    <s v="Oficina_Asesora_de_Planeación"/>
    <s v="OAP-D_01"/>
    <s v="Jefe_Oficina_Asesora_Planeación"/>
    <s v="Apoyo"/>
    <s v="Financiera"/>
    <s v="Mejoramiento"/>
    <s v="C-2499-0600-2-0-2499061-02"/>
    <s v="2499060_03"/>
    <n v="0"/>
    <m/>
    <m/>
    <s v="MIPG-P_03"/>
    <s v="MIPG-D_03-04"/>
    <n v="0"/>
    <n v="0"/>
    <n v="0"/>
    <n v="0"/>
    <n v="0"/>
    <n v="0"/>
    <n v="1"/>
    <s v="% Implementación de Planes de Acción para MIPG"/>
    <s v="POR_DEFINIR"/>
    <d v="2020-01-01T00:00:00"/>
    <d v="2020-12-31T00:00:00"/>
    <n v="1"/>
    <n v="12"/>
    <n v="12.166666666666666"/>
    <s v="Enero"/>
    <x v="0"/>
    <s v="IV_Trim"/>
    <n v="0.02"/>
    <s v="Planeado"/>
    <n v="1"/>
    <n v="1"/>
    <n v="1"/>
    <n v="1"/>
    <n v="1"/>
    <n v="1"/>
    <n v="1"/>
    <n v="1"/>
    <n v="1"/>
    <n v="1"/>
    <n v="1"/>
    <n v="1"/>
    <n v="12"/>
    <s v="Ejecutado"/>
    <n v="0"/>
    <n v="1"/>
    <n v="1"/>
    <m/>
    <m/>
    <m/>
    <m/>
    <m/>
    <m/>
    <m/>
    <m/>
    <m/>
    <n v="2"/>
    <n v="0.16666666666666666"/>
    <n v="3"/>
    <n v="0.66666666666666663"/>
    <n v="3.3333333333333331E-3"/>
    <n v="1.3333333333333332E-2"/>
    <s v="En Tramite"/>
    <s v="Diciembre"/>
    <s v=" |202003: Se definio Plan de Acción para los Autodiagnósticos de Integridad y Racionalización de Trámites.; |202002: Se definio Plan de Acción para los 5 Autodiagnósticos elaborados en el periodo.; |202001: No se tienen Programadas Actividades para el Periodo."/>
    <s v="No se tienen Programadas Actividades para el Periodo."/>
    <s v="Se definio Plan de Acción para los 5 Autodiagnósticos elaborados en el periodo."/>
    <s v="Se definio Plan de Acción para los Autodiagnósticos de Integridad y Racionalización de Trámites."/>
    <s v="-"/>
    <s v="-"/>
    <s v="-"/>
    <s v="-"/>
    <s v="-"/>
    <s v="-"/>
    <s v="-"/>
    <s v="-"/>
    <s v="-"/>
    <s v="-"/>
  </r>
  <r>
    <n v="205"/>
    <s v="PES_Definir"/>
    <x v="3"/>
    <x v="3"/>
    <s v="SI"/>
    <x v="0"/>
    <x v="0"/>
    <s v="PAI_10"/>
    <x v="0"/>
    <x v="0"/>
    <s v="OAP-E_06"/>
    <s v="Resolver Solicitudes y/o Radicaciones allegadas a la Dependencia"/>
    <s v="OAP-ACT_18"/>
    <s v="Gestión Quejas, Reclamos, Solicitudes y Denuncias."/>
    <s v="OAP"/>
    <s v="Oficina_Asesora_de_Planeación"/>
    <s v="OAP-G_01"/>
    <s v="Oficina_Asesora_de_Planeación"/>
    <s v="OAP-D_01"/>
    <s v="Jefe_Oficina_Asesora_Planeación"/>
    <s v="Apoyo"/>
    <s v="Financiera"/>
    <s v="Funcionamiento"/>
    <m/>
    <m/>
    <m/>
    <m/>
    <m/>
    <s v="MIPG-P_03"/>
    <s v="MIPG-D_03-04"/>
    <n v="0"/>
    <n v="0"/>
    <n v="0"/>
    <n v="0"/>
    <n v="0"/>
    <n v="0"/>
    <n v="1"/>
    <s v=" No. de Solicitudes Gestionadas / No. de Solicitudes Ingresadas "/>
    <s v="Mensual"/>
    <d v="2020-01-01T00:00:00"/>
    <d v="2020-12-31T00:00:00"/>
    <n v="1"/>
    <n v="12"/>
    <n v="12.166666666666666"/>
    <s v="Enero"/>
    <x v="0"/>
    <s v="IV_Trim"/>
    <n v="5.263157894736842E-3"/>
    <s v="Planeado"/>
    <n v="17"/>
    <n v="29"/>
    <n v="18"/>
    <n v="0"/>
    <n v="0"/>
    <n v="0"/>
    <n v="0"/>
    <n v="0"/>
    <n v="0"/>
    <n v="0"/>
    <n v="0"/>
    <n v="0"/>
    <n v="64"/>
    <s v="Ejecutado"/>
    <n v="17"/>
    <n v="29"/>
    <n v="18"/>
    <m/>
    <m/>
    <m/>
    <m/>
    <m/>
    <m/>
    <m/>
    <m/>
    <m/>
    <n v="64"/>
    <n v="1"/>
    <n v="64"/>
    <n v="1"/>
    <n v="5.263157894736842E-3"/>
    <n v="5.263157894736842E-3"/>
    <s v="Ejecutada"/>
    <s v="Ejecutada"/>
    <s v=" |202003: En seguimiento de gestión de PQRS se reporta un total de18 radicados gestionados en el periodo.; |202002: En seguimiento de gestión de PQRS se reporta un total de 29 radicados gestionados en el periodo.; |202001: En cuadro de seguimiento SEG_Investigaciones_2020, se refleja gestión PQRS."/>
    <s v="En cuadro de seguimiento SEG_Investigaciones_2020, se refleja gestión PQRS."/>
    <s v="En seguimiento de gestión de PQRS se reporta un total de 29 radicados gestionados en el periodo."/>
    <s v="En seguimiento de gestión de PQRS se reporta un total de18 radicados gestionados en el periodo."/>
    <s v="-"/>
    <s v="-"/>
    <s v="-"/>
    <s v="-"/>
    <s v="-"/>
    <s v="-"/>
    <s v="-"/>
    <s v="-"/>
    <s v="-"/>
    <s v="-"/>
  </r>
  <r>
    <n v="206"/>
    <s v="PES_Definir"/>
    <x v="3"/>
    <x v="3"/>
    <s v="SI"/>
    <x v="0"/>
    <x v="0"/>
    <s v="PAI_10"/>
    <x v="0"/>
    <x v="26"/>
    <s v="OAP-E_07"/>
    <s v="Seguimiento a Políticas en Documentos CONPES"/>
    <s v="OAP-ACT_19"/>
    <s v="Efectuar seguimiento a compromisos consolidados en Documentos CONPES"/>
    <s v="OAP"/>
    <s v="Oficina_Asesora_de_Planeación"/>
    <s v="OAP-G_01"/>
    <s v="Oficina_Asesora_de_Planeación"/>
    <s v="OAP-D_01"/>
    <s v="Jefe_Oficina_Asesora_Planeación"/>
    <s v="Apoyo"/>
    <s v="Financiera"/>
    <s v="Funcionamiento"/>
    <m/>
    <m/>
    <m/>
    <m/>
    <m/>
    <s v="MIPG-P_03"/>
    <s v="MIPG-D_03-04"/>
    <n v="0"/>
    <n v="0"/>
    <n v="0"/>
    <n v="0"/>
    <n v="0"/>
    <n v="0"/>
    <n v="4"/>
    <s v="# de Acompañamiento trimestral realizado / # Seguimientos Compromisos Programados"/>
    <s v="POR_DEFINIR"/>
    <d v="2020-03-01T00:00:00"/>
    <d v="2020-12-31T00:00:00"/>
    <n v="3"/>
    <n v="12"/>
    <n v="10.166666666666666"/>
    <s v="Marzo"/>
    <x v="0"/>
    <s v="IV_Trim"/>
    <n v="5.263157894736842E-3"/>
    <s v="Planeado"/>
    <n v="0"/>
    <n v="0"/>
    <n v="1"/>
    <n v="0"/>
    <n v="0"/>
    <n v="1"/>
    <n v="0"/>
    <n v="0"/>
    <n v="1"/>
    <n v="0"/>
    <n v="0"/>
    <n v="1"/>
    <n v="4"/>
    <s v="Ejecutado"/>
    <n v="0"/>
    <n v="0"/>
    <n v="1"/>
    <m/>
    <m/>
    <m/>
    <m/>
    <m/>
    <m/>
    <m/>
    <m/>
    <m/>
    <n v="1"/>
    <n v="0.25"/>
    <n v="1"/>
    <n v="1"/>
    <n v="1.3157894736842105E-3"/>
    <n v="5.263157894736842E-3"/>
    <s v="En Tramite"/>
    <s v="Diciembre"/>
    <s v=" |202003: Se realizó la verificación del Reporte del II2019 del Documento Conpes 3744; |202002: El reporte de seguimiento para los compromisos del Conpes 3744 será desde el 16 de marzo de la presente anualidad; |202001: No se programaron reportes para el mes de Enero, el Sisconpes en correo nos informa que en el mes de marzo de 2020 se habilitará el corte de seguimiento 2019-II para reportar los avances de los compromisos adquiridos en documento CONPES3744"/>
    <s v="No se programaron reportes para el mes de Enero, el Sisconpes en correo nos informa que en el mes de marzo de 2020 se habilitará el corte de seguimiento 2019-II para reportar los avances de los compromisos adquiridos en documento CONPES3744"/>
    <s v="El reporte de seguimiento para los compromisos del Conpes 3744 será desde el 16 de marzo de la presente anualidad"/>
    <s v="Se realizó la verificación del Reporte del II2019 del Documento Conpes 3744"/>
    <s v="-"/>
    <s v="-"/>
    <s v="-"/>
    <s v="-"/>
    <s v="-"/>
    <s v="-"/>
    <s v="-"/>
    <s v="-"/>
    <s v="-"/>
    <s v="-"/>
  </r>
  <r>
    <n v="207"/>
    <s v="PES_Definir"/>
    <x v="3"/>
    <x v="3"/>
    <s v="SI"/>
    <x v="0"/>
    <x v="0"/>
    <s v="PAI_10"/>
    <x v="0"/>
    <x v="26"/>
    <s v="OAP-E_07"/>
    <s v="Seguimiento a Políticas en Documentos CONPES"/>
    <s v="OAP-ACT_20"/>
    <s v="Generación de Alertas a las Dependencias sobre compromisos en Documentos CONPES"/>
    <s v="OAP"/>
    <s v="Oficina_Asesora_de_Planeación"/>
    <s v="OAP-G_01"/>
    <s v="Oficina_Asesora_de_Planeación"/>
    <s v="OAP-D_01"/>
    <s v="Jefe_Oficina_Asesora_Planeación"/>
    <s v="Apoyo"/>
    <s v="Financiera"/>
    <s v="Funcionamiento"/>
    <m/>
    <m/>
    <m/>
    <m/>
    <m/>
    <s v="MIPG-P_03"/>
    <s v="MIPG-D_03-04"/>
    <n v="0"/>
    <n v="0"/>
    <n v="0"/>
    <n v="0"/>
    <n v="0"/>
    <n v="0"/>
    <n v="1"/>
    <s v="No. Acciones Implementadas / No. Alertas Emitidas "/>
    <s v="Mensual"/>
    <d v="2020-01-01T00:00:00"/>
    <d v="2020-12-31T00:00:00"/>
    <n v="1"/>
    <n v="12"/>
    <n v="12.166666666666666"/>
    <s v="Enero"/>
    <x v="0"/>
    <s v="IV_Trim"/>
    <n v="5.263157894736842E-3"/>
    <s v="Planeado"/>
    <n v="1"/>
    <n v="3"/>
    <n v="1"/>
    <n v="0"/>
    <n v="0"/>
    <n v="0"/>
    <n v="0"/>
    <n v="0"/>
    <n v="0"/>
    <n v="0"/>
    <n v="0"/>
    <n v="0"/>
    <n v="5"/>
    <s v="Ejecutado"/>
    <n v="1"/>
    <n v="3"/>
    <n v="1"/>
    <m/>
    <m/>
    <m/>
    <m/>
    <m/>
    <m/>
    <m/>
    <m/>
    <m/>
    <n v="5"/>
    <n v="1"/>
    <n v="5"/>
    <n v="1"/>
    <n v="5.263157894736842E-3"/>
    <n v="5.263157894736842E-3"/>
    <s v="Ejecutada"/>
    <s v="Ejecutada"/>
    <s v=" |202003: Se informo a la Delegatura de Puertos sobre los cambios en el reporte financiero en el SisConpes; |202002: Se realizaron las presentaciones de los documentos Conpes 3982 y 3963 para la Superintendente de Transporte, doctora Carmen Ligia Valderrama y en el SisConpes se diligenció y se solicitó la creación de usuario del Delegado de Transito y Transporte Terrestre a efectos que pueda reportar los avances de los compromisos establecidos en el Conpes 3963; |202001: 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Se realizaron las presentaciones de los documentos Conpes 3982 y 3963 para la Superintendente de Transporte, doctora Carmen Ligia Valderrama y en el SisConpes se diligenció y se solicitó la creación de usuario del Delegado de Transito y Transporte Terrestre a efectos que pueda reportar los avances de los compromisos establecidos en el Conpes 3963"/>
    <s v="Se informo a la Delegatura de Puertos sobre los cambios en el reporte financiero en el SisConpes"/>
    <s v="-"/>
    <s v="-"/>
    <s v="-"/>
    <s v="-"/>
    <s v="-"/>
    <s v="-"/>
    <s v="-"/>
    <s v="-"/>
    <s v="-"/>
    <s v="-"/>
  </r>
  <r>
    <n v="208"/>
    <s v="PES_Definir"/>
    <x v="3"/>
    <x v="3"/>
    <s v="SI"/>
    <x v="0"/>
    <x v="0"/>
    <s v="PAI_10"/>
    <x v="0"/>
    <x v="26"/>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s v="OAP-G_01"/>
    <s v="Oficina_Asesora_de_Planeación"/>
    <s v="OAP-D_01"/>
    <s v="Jefe_Oficina_Asesora_Planeación"/>
    <s v="Apoyo"/>
    <s v="Financiera"/>
    <s v="Funcionamiento"/>
    <m/>
    <m/>
    <m/>
    <m/>
    <m/>
    <s v="MIPG-P_03"/>
    <s v="MIPG-D_03-04"/>
    <n v="0"/>
    <n v="0"/>
    <n v="0"/>
    <n v="0"/>
    <n v="0"/>
    <n v="0"/>
    <n v="1"/>
    <s v="No. Acciones Implementadas / No. Alertas Emitidas "/>
    <s v="POR_DEFINIR"/>
    <d v="2020-03-01T00:00:00"/>
    <d v="2020-12-31T00:00:00"/>
    <n v="3"/>
    <n v="12"/>
    <n v="10.166666666666666"/>
    <s v="Marzo"/>
    <x v="0"/>
    <s v="IV_Trim"/>
    <n v="5.263157894736842E-3"/>
    <s v="Planeado"/>
    <n v="0"/>
    <n v="0"/>
    <n v="0.25"/>
    <n v="0"/>
    <n v="0"/>
    <n v="0.25"/>
    <n v="0"/>
    <n v="0"/>
    <n v="0.25"/>
    <n v="0"/>
    <n v="0"/>
    <n v="0.25"/>
    <n v="1"/>
    <s v="Ejecutado"/>
    <n v="0.15"/>
    <n v="0"/>
    <n v="0.05"/>
    <m/>
    <m/>
    <m/>
    <m/>
    <m/>
    <m/>
    <m/>
    <m/>
    <m/>
    <n v="0.2"/>
    <n v="0.2"/>
    <n v="0.25"/>
    <n v="0.8"/>
    <n v="1.0526315789473684E-3"/>
    <n v="4.2105263157894736E-3"/>
    <s v="En Tramite"/>
    <s v="Diciembre"/>
    <s v=" |202003: Se solicitó a la Delegatura de Puertos la designación del funcionario que reempazaria a Isaac y ún no lo han contratado para recibir la capacitación; |202002: La Directora de Promoción y Protección a usuarios de la Delegatura de puertos me informa que aún no han contratado la persona que reemplazará a Isaac, quien renunció y había recibido toda la capacitación del DANE para adelantar el Plan de Mejoramiento del Registro Administrativo de Inversiones en Obras y Equipos Portuarios; |202001: 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La Directora de Promoción y Protección a usuarios de la Delegatura de puertos me informa que aún no han contratado la persona que reemplazará a Isaac, quien renunció y había recibido toda la capacitación del DANE para adelantar el Plan de Mejoramiento del Registro Administrativo de Inversiones en Obras y Equipos Portuarios"/>
    <s v="Se solicitó a la Delegatura de Puertos la designación del funcionario que reempazaria a Isaac y ún no lo han contratado para recibir la capacitación"/>
    <s v="-"/>
    <s v="-"/>
    <s v="-"/>
    <s v="-"/>
    <s v="-"/>
    <s v="-"/>
    <s v="-"/>
    <s v="-"/>
    <s v="-"/>
    <s v="-"/>
  </r>
  <r>
    <n v="209"/>
    <s v="PES_Definir"/>
    <x v="3"/>
    <x v="3"/>
    <s v="SI"/>
    <x v="0"/>
    <x v="0"/>
    <s v="PAI_10"/>
    <x v="0"/>
    <x v="26"/>
    <s v="OAP-E_08"/>
    <s v="Plan de Mejoramiento de Registro Administrativo de Inversiones"/>
    <s v="OAP-ACT_22"/>
    <s v="Seguimiento a la Certificación de Evaluación de la Calidad de la Operación Estadística de tráfico Portuario en Colombia"/>
    <s v="OAP"/>
    <s v="Oficina_Asesora_de_Planeación"/>
    <s v="OAP-G_01"/>
    <s v="Oficina_Asesora_de_Planeación"/>
    <s v="OAP-D_01"/>
    <s v="Jefe_Oficina_Asesora_Planeación"/>
    <s v="Apoyo"/>
    <s v="Financiera"/>
    <s v="Funcionamiento"/>
    <m/>
    <m/>
    <m/>
    <m/>
    <m/>
    <s v="MIPG-P_03"/>
    <s v="MIPG-D_03-04"/>
    <n v="0"/>
    <n v="0"/>
    <n v="0"/>
    <n v="0"/>
    <n v="0"/>
    <n v="0"/>
    <n v="1"/>
    <s v="No. Acciones Implementadas / No. Alertas Emitidas "/>
    <s v="POR_DEFINIR"/>
    <d v="2020-04-01T00:00:00"/>
    <d v="2020-10-30T00:00:00"/>
    <n v="4"/>
    <n v="10"/>
    <n v="7.0666666666666664"/>
    <s v="Abril"/>
    <x v="4"/>
    <s v="IV_Trim"/>
    <n v="5.263157894736842E-3"/>
    <s v="Planeado"/>
    <n v="0"/>
    <n v="0"/>
    <n v="0"/>
    <n v="0.33329999999999999"/>
    <n v="0"/>
    <n v="0"/>
    <n v="0.33329999999999999"/>
    <n v="0"/>
    <n v="0"/>
    <n v="0.33339999999999997"/>
    <n v="0"/>
    <n v="0"/>
    <n v="1"/>
    <s v="Ejecutado"/>
    <n v="0.05"/>
    <n v="0.1"/>
    <n v="0.05"/>
    <m/>
    <m/>
    <m/>
    <m/>
    <m/>
    <m/>
    <m/>
    <m/>
    <m/>
    <n v="0.2"/>
    <n v="0.2"/>
    <n v="0"/>
    <n v="1"/>
    <n v="1.0526315789473684E-3"/>
    <n v="5.263157894736842E-3"/>
    <s v="En Tramite"/>
    <s v="Octubre"/>
    <s v=" |202003: Se coordinó reunión con el Dane y las directivas de la Supertransporte, y el Dane canceló la reunión por el Coronavirus y será reprogramada posterior a que termine el aislamiento, además, se han realizado dos reuniones con el equipo del Boletin de Trafico Portuario; |202002: Coordinación Taller Norma Técnica de Calidad NTC PE: 1000 , que se realizó el día miércoles 12 de febrero de la presente anualidad con la participación de la Delegatura de Puertos, OTIC y Jefe Oficina de Planeación. Del curso de Auditores Internos en la NTC PE 1000:2019  en el DANE con asisitencia de la Delegatura de Puertos, la  Oficina de Tecnologías de la Información y las comunicaciones OTIC y  la oficina Asesora de Planeación, a partir del 18 de febrero.; |202001: Se hizo oficio para el Director del Dane comuicandole la disposición de realizar la evaluación de la operación estadistica de Trafico portuario en colombia, en el último cuatrimestre del presente año , el cual se envió en enero de la presente anualidad"/>
    <s v="Se hizo oficio para el Director del Dane comuicandole la disposición de realizar la evaluación de la operación estadistica de Trafico portuario en colombia, en el último cuatrimestre del presente año , el cual se envió en enero de la presente anualidad"/>
    <s v="Coordinación Taller Norma Técnica de Calidad NTC PE: 1000 , que se realizó el día miércoles 12 de febrero de la presente anualidad con la participación de la Delegatura de Puertos, OTIC y Jefe Oficina de Planeación. Del curso de Auditores Internos en la NTC PE 1000:2019  en el DANE con asisitencia de la Delegatura de Puertos, la  Oficina de Tecnologías de la Información y las comunicaciones OTIC y  la oficina Asesora de Planeación, a partir del 18 de febrero."/>
    <s v="Se coordinó reunión con el Dane y las directivas de la Supertransporte, y el Dane canceló la reunión por el Coronavirus y será reprogramada posterior a que termine el aislamiento, además, se han realizado dos reuniones con el equipo del Boletin de Trafico Portuario"/>
    <s v="-"/>
    <s v="-"/>
    <s v="-"/>
    <s v="-"/>
    <s v="-"/>
    <s v="-"/>
    <s v="-"/>
    <s v="-"/>
    <s v="-"/>
    <s v="-"/>
  </r>
  <r>
    <n v="210"/>
    <s v="PES_Definir"/>
    <x v="3"/>
    <x v="3"/>
    <s v="SI"/>
    <x v="0"/>
    <x v="0"/>
    <s v="PAI_10"/>
    <x v="0"/>
    <x v="0"/>
    <s v="OCI-E_01"/>
    <s v="Resolver Solicitudes y/o Radicaciones allegadas a la Dependencia"/>
    <s v="OCI-ACT_01"/>
    <s v="Gestión Quejas, Reclamos, Solicitudes y Denuncias según compentencia de la Oficina."/>
    <s v="OCI"/>
    <s v="Oficina_de_Control_Interno"/>
    <s v="OCI-G_01"/>
    <s v="Oficina_de_Control_Interno"/>
    <s v="OCI-D_01"/>
    <s v="Oficina_de_Control_Interno"/>
    <s v="Apoyo"/>
    <s v="Administrativa"/>
    <s v="Funcionamiento"/>
    <m/>
    <m/>
    <m/>
    <m/>
    <m/>
    <s v="MIPG-P_07"/>
    <s v="MIPG-D_07-01"/>
    <n v="0"/>
    <n v="0"/>
    <n v="0"/>
    <n v="0"/>
    <n v="0"/>
    <n v="0"/>
    <n v="1"/>
    <s v=" No. de Solicitudes Gestionadas / No. de Solicitudes Ingresadas "/>
    <s v="Mensual"/>
    <d v="2020-01-01T00:00:00"/>
    <d v="2020-12-31T00:00:00"/>
    <n v="1"/>
    <n v="12"/>
    <n v="12.166666666666666"/>
    <s v="Enero"/>
    <x v="0"/>
    <s v="IV_Trim"/>
    <n v="5.263157894736842E-3"/>
    <s v="Planeado"/>
    <n v="2"/>
    <n v="2"/>
    <n v="6"/>
    <n v="0"/>
    <n v="0"/>
    <n v="0"/>
    <n v="0"/>
    <n v="0"/>
    <n v="0"/>
    <n v="0"/>
    <n v="0"/>
    <n v="0"/>
    <n v="10"/>
    <s v="Ejecutado"/>
    <n v="2"/>
    <n v="2"/>
    <n v="6"/>
    <m/>
    <m/>
    <m/>
    <m/>
    <m/>
    <m/>
    <m/>
    <m/>
    <m/>
    <n v="10"/>
    <n v="1"/>
    <n v="10"/>
    <n v="1"/>
    <n v="5.263157894736842E-3"/>
    <n v="5.263157894736842E-3"/>
    <s v="Ejecutada"/>
    <s v="Ejecutada"/>
    <s v=" |202003: 1. Radicado No. 2020200023513, comunicación informe  de Evaluación sobre la atención de quejas, sugerencias y reclamos PQR’S._x000a_2. Radicado No. 20202000024343, Comunicación Informe de Seguimiento al Sistema de Información y Gestión del Empleo Público &amp;quot;SIGEP”._x000a_3.  Radicado No. 20202000025743, Respuesta a solicitud Alcance anteproyecto de presupuesto 2020 y 2021, Corrección cronograma de trabajo OAP._x000a_4. Correo Institucional Superintendencia de Transporte. 5 de marzo de 2020. Comunicación Certificado de Diligencimiento FURAG 2019 Superintendencia de Transporte_x000a_5. Correo Institucional del reporte de información diligenciada en el formulario Derechos de Autor del dia 16 de marzo de 2020._x000a_6. certificado_356_20200229_Gestión Contractual con corte al 29 de febrero de 2020.; |202002: 1. Radicado No. 20202000113561, Respuesta OCI20-00021909/IDM 1103002 del 14 de febrero de 2020._x000a_2. Radicado No. 20202000014873, Respuesta memorando 20205000010533 del 5 de febrero de 2020. PM CGR.; |202001: 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1. Radicado No. 20202000113561, Respuesta OCI20-00021909/IDM 1103002 del 14 de febrero de 2020._x000a_2. Radicado No. 20202000014873, Respuesta memorando 20205000010533 del 5 de febrero de 2020. PM CGR."/>
    <s v="1. Radicado No. 2020200023513, comunicación informe  de Evaluación sobre la atención de quejas, sugerencias y reclamos PQR’S._x000a_2. Radicado No. 20202000024343, Comunicación Informe de Seguimiento al Sistema de Información y Gestión del Empleo Público &amp;quot;SIGEP”._x000a_3.  Radicado No. 20202000025743, Respuesta a solicitud Alcance anteproyecto de presupuesto 2020 y 2021, Corrección cronograma de trabajo OAP._x000a_4. Correo Institucional Superintendencia de Transporte. 5 de marzo de 2020. Comunicación Certificado de Diligencimiento FURAG 2019 Superintendencia de Transporte_x000a_5. Correo Institucional del reporte de información diligenciada en el formulario Derechos de Autor del dia 16 de marzo de 2020._x000a_6. certificado_356_20200229_Gestión Contractual con corte al 29 de febrero de 2020."/>
    <s v="-"/>
    <s v="-"/>
    <s v="-"/>
    <s v="-"/>
    <s v="-"/>
    <s v="-"/>
    <s v="-"/>
    <s v="-"/>
    <s v="-"/>
    <s v="-"/>
  </r>
  <r>
    <n v="211"/>
    <s v="PES_Definir"/>
    <x v="3"/>
    <x v="3"/>
    <s v="SI"/>
    <x v="0"/>
    <x v="0"/>
    <s v="PAI_10"/>
    <x v="0"/>
    <x v="20"/>
    <s v="OCI-E_02"/>
    <s v="Ejecución Plan Anual de Auditoria para la Superintendencia de Transporte"/>
    <s v="OCI-ACT_02"/>
    <s v="Ejecutar las auditorías internas, seguimientos y evaluaciones del Sistema de Control Interno según selectivo, con enfoque en riesgos, que genere valor para la toma de decisiones y cumplimiento de la misión y objetivos institucionales."/>
    <s v="OCI"/>
    <s v="Oficina_de_Control_Interno"/>
    <s v="OCI-G_01"/>
    <s v="Oficina_de_Control_Interno"/>
    <s v="OCI-D_01"/>
    <s v="Oficina_de_Control_Interno"/>
    <s v="Apoyo"/>
    <s v="Administrativa"/>
    <s v="Funcionamiento"/>
    <m/>
    <m/>
    <m/>
    <m/>
    <m/>
    <s v="MIPG-P_07"/>
    <s v="MIPG-D_07-01"/>
    <n v="0"/>
    <n v="0"/>
    <n v="0"/>
    <n v="0"/>
    <n v="0"/>
    <n v="0"/>
    <n v="1"/>
    <s v="(# de auditorías, seguimientos y evaluaciones realizadas /"/>
    <s v="POR_DEFINIR"/>
    <d v="2020-01-01T00:00:00"/>
    <d v="2020-12-30T00:00:00"/>
    <n v="1"/>
    <n v="12"/>
    <n v="12.133333333333333"/>
    <s v="Enero"/>
    <x v="0"/>
    <s v="IV_Trim"/>
    <n v="5.263157894736842E-3"/>
    <s v="Planeado"/>
    <n v="26"/>
    <n v="7"/>
    <n v="2"/>
    <n v="0"/>
    <n v="0"/>
    <n v="0"/>
    <n v="0"/>
    <n v="0"/>
    <n v="0"/>
    <n v="0"/>
    <n v="0"/>
    <n v="0"/>
    <n v="35"/>
    <s v="Ejecutado"/>
    <n v="26"/>
    <n v="7"/>
    <n v="2"/>
    <m/>
    <m/>
    <m/>
    <m/>
    <m/>
    <m/>
    <m/>
    <m/>
    <m/>
    <n v="35"/>
    <n v="1"/>
    <n v="35"/>
    <n v="1"/>
    <n v="5.263157894736842E-3"/>
    <n v="5.263157894736842E-3"/>
    <s v="Ejecutada"/>
    <s v="Ejecutada"/>
    <s v=" |202003: 1. Radicado No. 20202000027713, Respuesta memo 20205010026573 del 16 de marzo2020, Espediente CID-2018-510-041._x000a_2. Radicado No.20202000029243, Respuesta Memorando N° 20205010027753 del 17 de marzo de 2020 con alcance 20205010028353 del 19 de marzo de 2020, solicitud de información expediente CDI-2019-510-045, H 01 (2019)- Dirección Administrativa.; |202002: 1. Radicado No. 20202000013603, Comunicación Informe Definitivo de Seguimiento a los hallazgos suscritos con el Archivo General de la Nación._x000a_2. Radicado No. 20202000020023, Comunicación informe de seguimiento al cumplimiento de las medidas de Austeridad del Gasto Público, Cuarto trimestre de la vigencia 2019._x000a_3. Radicado No. 20202000123291, Generación certificación Agencia de Defensa Jurídica – seguimiento E-KOGUI, Segundo semestre de 2019 según verificación._x000a_4. Radicado No. 20202000020743, Comunicación Informe de Definitivo de seguimiento E-KOGUI – Generación Certificación Agencia de Defensa Jurídica._x000a_5. Radicado No. 20202000020913, Certificado Transmisión SIRECI - Rendición Cuenta Anual_2019._x000a_6. Radicado No. 20202000020773, Comunicación de la evaluación Control Interno Contable, vigencia 2019._x000a_7. El día 26 de Febrero se realizó la  Primera citación calendario correo electrónico a los miembros del Comité Institucional de Coordinación de Control Interno, con el objetivo de Revisar y aprobar el Plan Anual de Auditorias Internas vigencia   2020._x000a_Ese  mismo día se solicito reprogramación por parte de la Superintendente para el día 10 de Marzo.; |202001: 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1. Radicado No. 20202000013603, Comunicación Informe Definitivo de Seguimiento a los hallazgos suscritos con el Archivo General de la Nación._x000a_2. Radicado No. 20202000020023, Comunicación informe de seguimiento al cumplimiento de las medidas de Austeridad del Gasto Público, Cuarto trimestre de la vigencia 2019._x000a_3. Radicado No. 20202000123291, Generación certificación Agencia de Defensa Jurídica – seguimiento E-KOGUI, Segundo semestre de 2019 según verificación._x000a_4. Radicado No. 20202000020743, Comunicación Informe de Definitivo de seguimiento E-KOGUI – Generación Certificación Agencia de Defensa Jurídica._x000a_5. Radicado No. 20202000020913, Certificado Transmisión SIRECI - Rendición Cuenta Anual_2019._x000a_6. Radicado No. 20202000020773, Comunicación de la evaluación Control Interno Contable, vigencia 2019._x000a_7. El día 26 de Febrero se realizó la  Primera citación calendario correo electrónico a los miembros del Comité Institucional de Coordinación de Control Interno, con el objetivo de Revisar y aprobar el Plan Anual de Auditorias Internas vigencia   2020._x000a_Ese  mismo día se solicito reprogramación por parte de la Superintendente para el día 10 de Marzo."/>
    <s v="1. Radicado No. 20202000027713, Respuesta memo 20205010026573 del 16 de marzo2020, Espediente CID-2018-510-041._x000a_2. Radicado No.20202000029243, Respuesta Memorando N° 20205010027753 del 17 de marzo de 2020 con alcance 20205010028353 del 19 de marzo de 2020, solicitud de información expediente CDI-2019-510-045, H 01 (2019)- Dirección Administrativa."/>
    <s v="-"/>
    <s v="-"/>
    <s v="-"/>
    <s v="-"/>
    <s v="-"/>
    <s v="-"/>
    <s v="-"/>
    <s v="-"/>
    <s v="-"/>
    <s v="-"/>
  </r>
  <r>
    <n v="212"/>
    <s v="PES_Definir"/>
    <x v="3"/>
    <x v="3"/>
    <s v="SI"/>
    <x v="0"/>
    <x v="0"/>
    <s v="PAI_10"/>
    <x v="0"/>
    <x v="0"/>
    <s v="OTIC-E_01"/>
    <s v="Resolver Solicitudes y/o Radicaciones allegadas a la Dependencia"/>
    <s v="OTIC-ACT_01"/>
    <s v="Gestión Quejas, Reclamos, Solicitudes y Denuncias."/>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n v="1"/>
    <s v=" No. de Solicitudes Gestionadas / No. de Solicitudes Ingresadas "/>
    <s v="Mensual"/>
    <d v="2020-01-01T00:00:00"/>
    <d v="2020-12-31T00:00:00"/>
    <n v="1"/>
    <n v="12"/>
    <n v="12.166666666666666"/>
    <s v="Enero"/>
    <x v="0"/>
    <s v="IV_Trim"/>
    <n v="5.263157894736842E-3"/>
    <s v="Planeado"/>
    <n v="3"/>
    <n v="3"/>
    <n v="6"/>
    <n v="0"/>
    <n v="0"/>
    <n v="0"/>
    <n v="0"/>
    <n v="0"/>
    <n v="0"/>
    <n v="0"/>
    <n v="0"/>
    <n v="0"/>
    <n v="12"/>
    <s v="Ejecutado"/>
    <n v="3"/>
    <n v="3"/>
    <n v="6"/>
    <m/>
    <m/>
    <m/>
    <m/>
    <m/>
    <m/>
    <m/>
    <m/>
    <m/>
    <n v="12"/>
    <n v="1"/>
    <n v="12"/>
    <n v="1"/>
    <n v="5.263157894736842E-3"/>
    <n v="5.263157894736842E-3"/>
    <s v="Ejecutada"/>
    <s v="Ejecutada"/>
    <s v=" |202003: Se gestionaron las solicitudes, comunicaciones y denuncias que radicaron a la OTIC. Archivo: ACT-1-Solicitudes a la OTI.xlsx; |202002: Se gestionaron las solicitudes radicadas a la Oficina a través de Orfeo y vigía. Así como las solicitudes de correo electrónico enviadas por las diferentes dependencias de la entidad. Se adjunta archivo \\172.16.1.140\2. FEBRERO_2020\Oficina de Tecnologia de la Información y las Comunicaciones\1. Soportes_PAI_2020\Correspondencia febrero; |202001: Se realiza el trámite de solicitudes recibidad en el área. Ubicación Carpeta T:\1. ENERO_2020\Oficina de Tecnologia de la Información y las Comunicaciones\1. Soportes_PAI_2020\ACT_01_ solicitudes_ene.xlsx"/>
    <s v="Se realiza el trámite de solicitudes recibidad en el área. Ubicación Carpeta T:\1. ENERO_2020\Oficina de Tecnologia de la Información y las Comunicaciones\1. Soportes_PAI_2020\ACT_01_ solicitudes_ene.xlsx"/>
    <s v="Se gestionaron las solicitudes radicadas a la Oficina a través de Orfeo y vigía. Así como las solicitudes de correo electrónico enviadas por las diferentes dependencias de la entidad. Se adjunta archivo \\172.16.1.140\2. FEBRERO_2020\Oficina de Tecnologia de la Información y las Comunicaciones\1. Soportes_PAI_2020\Correspondencia febrero"/>
    <s v="Se gestionaron las solicitudes, comunicaciones y denuncias que radicaron a la OTIC. Archivo: ACT-1-Solicitudes a la OTI.xlsx"/>
    <s v="-"/>
    <s v="-"/>
    <s v="-"/>
    <s v="-"/>
    <s v="-"/>
    <s v="-"/>
    <s v="-"/>
    <s v="-"/>
    <s v="-"/>
    <s v="-"/>
  </r>
  <r>
    <n v="213"/>
    <s v="PES_00"/>
    <x v="4"/>
    <x v="4"/>
    <s v="SI"/>
    <x v="10"/>
    <x v="1"/>
    <s v="PEI_06"/>
    <x v="1"/>
    <x v="28"/>
    <s v="OTIC-E_02"/>
    <s v="Implementación Sistema Único de Trámites "/>
    <s v="OTIC-ACT_02"/>
    <s v="6.1 Levantar procesos y estructurar el sistema"/>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0"/>
    <m/>
    <m/>
    <s v="MIPG-P_00"/>
    <s v="MIPG-D_00"/>
    <n v="1"/>
    <n v="0.25"/>
    <n v="0.25"/>
    <n v="0.25"/>
    <n v="0.25"/>
    <n v="1"/>
    <n v="0.02"/>
    <s v="No. de actividades realizadas / No. de actividades programadas"/>
    <s v="POR_DEFINIR"/>
    <d v="2020-02-01T00:00:00"/>
    <d v="2020-04-30T00:00:00"/>
    <n v="2"/>
    <n v="4"/>
    <n v="2.9666666666666668"/>
    <s v="Febrero"/>
    <x v="5"/>
    <s v="II_Trim"/>
    <n v="1.2500000000000002E-2"/>
    <s v="Planeado"/>
    <n v="0"/>
    <n v="0.2"/>
    <n v="0"/>
    <n v="0"/>
    <n v="0"/>
    <n v="0.3"/>
    <n v="0"/>
    <n v="0.3"/>
    <n v="0"/>
    <n v="0"/>
    <n v="0.2"/>
    <n v="0"/>
    <n v="1"/>
    <s v="Ejecutado"/>
    <n v="0"/>
    <n v="0.2"/>
    <n v="0.5"/>
    <m/>
    <m/>
    <m/>
    <m/>
    <m/>
    <m/>
    <m/>
    <m/>
    <m/>
    <n v="0.7"/>
    <n v="0.7"/>
    <n v="0.2"/>
    <n v="3.4999999999999996"/>
    <n v="8.7500000000000008E-3"/>
    <n v="1.2500000000000002E-2"/>
    <s v="En Seguimiento"/>
    <s v="Abril"/>
    <s v=" |202003: Se adelanta el 50% del levantamiento de información para el Sistema Único de Trámites, donde se define información para los módulos: Registro de conductores de transporte especial, Contratos de temporada alta, Gestión de vigilados, Reporte de Estados Financieros, Biblioteca virtual, Gestión y seguimiento de actividades, Gestión de investigaciones, Módulo de autorizaciones. Archivo: ACT-2-Documentación técnica Procesos-SUT - En curso.pdf; |202002: Se realiza el levantamiento de información con las áreas misionales. Se adjunta soporte en la ruta \\172.16.1.140\2. FEBRERO_2020\Oficina de Tecnologia de la Información y las Comunicaciones\1. Soportes_PAI_2020\ACT_02_actas.pdf; |202001: N/A"/>
    <s v="N/A"/>
    <s v="Se realiza el levantamiento de información con las áreas misionales. Se adjunta soporte en la ruta \\172.16.1.140\2. FEBRERO_2020\Oficina de Tecnologia de la Información y las Comunicaciones\1. Soportes_PAI_2020\ACT_02_actas.pdf"/>
    <s v="Se adelanta el 50% del levantamiento de información para el Sistema Único de Trámites, donde se define información para los módulos: Registro de conductores de transporte especial, Contratos de temporada alta, Gestión de vigilados, Reporte de Estados Financieros, Biblioteca virtual, Gestión y seguimiento de actividades, Gestión de investigaciones, Módulo de autorizaciones. Archivo: ACT-2-Documentación técnica Procesos-SUT - En curso.pdf"/>
    <s v="-"/>
    <s v="-"/>
    <s v="-"/>
    <s v="-"/>
    <s v="-"/>
    <s v="-"/>
    <s v="-"/>
    <s v="-"/>
    <s v="-"/>
    <s v="-"/>
  </r>
  <r>
    <n v="214"/>
    <s v="PES_00"/>
    <x v="4"/>
    <x v="4"/>
    <s v="SI"/>
    <x v="10"/>
    <x v="1"/>
    <s v="PEI_06"/>
    <x v="1"/>
    <x v="28"/>
    <s v="OTIC-E_02"/>
    <s v="Implementación Sistema Único de Trámites "/>
    <s v="OTIC-ACT_03"/>
    <s v="6.2 Elaborar términos de referencia"/>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0"/>
    <m/>
    <m/>
    <s v="MIPG-P_00"/>
    <s v="MIPG-D_00"/>
    <n v="1"/>
    <n v="0.25"/>
    <n v="0.25"/>
    <n v="0.25"/>
    <n v="0.25"/>
    <n v="1"/>
    <n v="0.02"/>
    <s v="No. de actividades realizadas / No. de actividades programadas"/>
    <s v="POR_DEFINIR"/>
    <d v="2020-04-01T00:00:00"/>
    <d v="2020-05-31T00:00:00"/>
    <n v="4"/>
    <n v="5"/>
    <n v="2"/>
    <s v="Abril"/>
    <x v="9"/>
    <s v="II_Trim"/>
    <n v="1.2500000000000002E-2"/>
    <s v="Planeado"/>
    <n v="0"/>
    <n v="0"/>
    <n v="0"/>
    <n v="0.5"/>
    <n v="0.5"/>
    <n v="0"/>
    <n v="0"/>
    <n v="0"/>
    <n v="0"/>
    <n v="0"/>
    <n v="0"/>
    <n v="0"/>
    <n v="1"/>
    <s v="Ejecutado"/>
    <n v="0"/>
    <n v="0"/>
    <n v="0"/>
    <m/>
    <m/>
    <m/>
    <m/>
    <m/>
    <m/>
    <m/>
    <m/>
    <m/>
    <n v="0"/>
    <n v="0"/>
    <n v="0"/>
    <n v="1"/>
    <n v="0"/>
    <n v="1.2500000000000002E-2"/>
    <s v="Por Ejecutar"/>
    <s v="Mayo"/>
    <s v=" |202003: N/A; |202002: N/A; |202001: N/A"/>
    <s v="N/A"/>
    <s v="N/A"/>
    <s v="N/A"/>
    <s v="-"/>
    <s v="-"/>
    <s v="-"/>
    <s v="-"/>
    <s v="-"/>
    <s v="-"/>
    <s v="-"/>
    <s v="-"/>
    <s v="-"/>
    <s v="-"/>
  </r>
  <r>
    <n v="215"/>
    <s v="PES_00"/>
    <x v="4"/>
    <x v="4"/>
    <s v="SI"/>
    <x v="10"/>
    <x v="1"/>
    <s v="PEI_06"/>
    <x v="1"/>
    <x v="28"/>
    <s v="OTIC-E_02"/>
    <s v="Implementación Sistema Único de Trámites "/>
    <s v="OTIC-ACT_04"/>
    <s v="6.3 Evaluación Continua de herramientas de desarrollo"/>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0"/>
    <m/>
    <m/>
    <s v="MIPG-P_00"/>
    <s v="MIPG-D_00"/>
    <n v="1"/>
    <n v="0.25"/>
    <n v="0.25"/>
    <n v="0.25"/>
    <n v="0.25"/>
    <n v="1"/>
    <n v="0.02"/>
    <s v="No. de actividades realizadas / No. de actividades programadas"/>
    <s v="POR_DEFINIR"/>
    <d v="2020-05-01T00:00:00"/>
    <d v="2020-06-30T00:00:00"/>
    <n v="5"/>
    <n v="6"/>
    <n v="2"/>
    <s v="Mayo"/>
    <x v="1"/>
    <s v="II_Trim"/>
    <n v="1.2500000000000002E-2"/>
    <s v="Planeado"/>
    <n v="0"/>
    <n v="0"/>
    <n v="0"/>
    <n v="0.2"/>
    <n v="0"/>
    <n v="0"/>
    <n v="0"/>
    <n v="0.4"/>
    <n v="0"/>
    <n v="0"/>
    <n v="0.4"/>
    <n v="0"/>
    <n v="1"/>
    <s v="Ejecutado"/>
    <n v="0"/>
    <n v="0"/>
    <n v="0"/>
    <m/>
    <m/>
    <m/>
    <m/>
    <m/>
    <m/>
    <m/>
    <m/>
    <m/>
    <n v="0"/>
    <n v="0"/>
    <n v="0"/>
    <n v="1"/>
    <n v="0"/>
    <n v="1.2500000000000002E-2"/>
    <s v="Por Ejecutar"/>
    <s v="Junio"/>
    <s v=" |202003: N/A; |202002: N/A; |202001: N/A"/>
    <s v="N/A"/>
    <s v="N/A"/>
    <s v="N/A"/>
    <s v="-"/>
    <s v="-"/>
    <s v="-"/>
    <s v="-"/>
    <s v="-"/>
    <s v="-"/>
    <s v="-"/>
    <s v="-"/>
    <s v="-"/>
    <s v="-"/>
  </r>
  <r>
    <n v="216"/>
    <s v="PES_00"/>
    <x v="4"/>
    <x v="4"/>
    <s v="SI"/>
    <x v="10"/>
    <x v="1"/>
    <s v="PEI_06"/>
    <x v="1"/>
    <x v="28"/>
    <s v="OTIC-E_02"/>
    <s v="Implementación Sistema Único de Trámites "/>
    <s v="OTIC-ACT_05"/>
    <s v="6.4 Desarrollar e implementar las soluciones"/>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0"/>
    <m/>
    <m/>
    <s v="MIPG-P_00"/>
    <s v="MIPG-D_00"/>
    <n v="1"/>
    <n v="0.25"/>
    <n v="0.25"/>
    <n v="0.25"/>
    <n v="0.25"/>
    <n v="1"/>
    <n v="0.1"/>
    <s v="No. de actividades realizadas / No. de actividades programadas"/>
    <s v="POR_DEFINIR"/>
    <d v="2020-06-01T00:00:00"/>
    <d v="2020-10-30T00:00:00"/>
    <n v="6"/>
    <n v="10"/>
    <n v="5.0333333333333332"/>
    <s v="Junio"/>
    <x v="4"/>
    <s v="IV_Trim"/>
    <n v="1.2500000000000002E-2"/>
    <s v="Planeado"/>
    <n v="0"/>
    <n v="0"/>
    <n v="0.1"/>
    <n v="0.1"/>
    <n v="0.1"/>
    <n v="0.1"/>
    <n v="0.1"/>
    <n v="0.1"/>
    <n v="0.1"/>
    <n v="0.1"/>
    <n v="0.1"/>
    <n v="0.1"/>
    <n v="0.99999999999999989"/>
    <s v="Ejecutado"/>
    <n v="0"/>
    <n v="0"/>
    <n v="0.1"/>
    <m/>
    <m/>
    <m/>
    <m/>
    <m/>
    <m/>
    <m/>
    <m/>
    <m/>
    <n v="0.1"/>
    <n v="0.10000000000000002"/>
    <n v="0.1"/>
    <n v="1"/>
    <n v="1.2500000000000005E-3"/>
    <n v="1.2500000000000002E-2"/>
    <s v="En Tramite"/>
    <s v="Octubre"/>
    <s v=" |202003: Se desarrollaron e implementaron las siguientes soluciones : Estados de cuentas, Notificaciones, PQR, Vinculación de Expedientes - IUIT CE, Visitas Promoción y Prevención. Archivo: ACT-5-Desarrollos e Implementaciones.zip; |202002: N/A; |202001: N/A"/>
    <s v="N/A"/>
    <s v="N/A"/>
    <s v="Se desarrollaron e implementaron las siguientes soluciones : Estados de cuentas, Notificaciones, PQR, Vinculación de Expedientes - IUIT CE, Visitas Promoción y Prevención. Archivo: ACT-5-Desarrollos e Implementaciones.zip"/>
    <s v="-"/>
    <s v="-"/>
    <s v="-"/>
    <s v="-"/>
    <s v="-"/>
    <s v="-"/>
    <s v="-"/>
    <s v="-"/>
    <s v="-"/>
    <s v="-"/>
  </r>
  <r>
    <n v="217"/>
    <s v="PES_00"/>
    <x v="4"/>
    <x v="4"/>
    <s v="SI"/>
    <x v="10"/>
    <x v="1"/>
    <s v="PEI_06"/>
    <x v="1"/>
    <x v="28"/>
    <s v="OTIC-E_02"/>
    <s v="Implementación Sistema Único de Trámites "/>
    <s v="OTIC-ACT_06"/>
    <s v="6.5 Realizar pruebas"/>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0"/>
    <m/>
    <m/>
    <s v="MIPG-P_00"/>
    <s v="MIPG-D_00"/>
    <n v="1"/>
    <n v="0.25"/>
    <n v="0.25"/>
    <n v="0.25"/>
    <n v="0.25"/>
    <n v="1"/>
    <n v="0.02"/>
    <s v="No. de actividades realizadas / No. de actividades programadas"/>
    <s v="POR_DEFINIR"/>
    <d v="2020-11-01T00:00:00"/>
    <d v="2020-11-30T00:00:00"/>
    <n v="11"/>
    <n v="11"/>
    <n v="0.96666666666666667"/>
    <s v="Noviembre"/>
    <x v="2"/>
    <s v="IV_Trim"/>
    <n v="1.2500000000000002E-2"/>
    <s v="Planeado"/>
    <n v="0"/>
    <n v="0"/>
    <n v="0"/>
    <n v="0.1"/>
    <n v="0"/>
    <n v="0.2"/>
    <n v="0.2"/>
    <n v="0.1"/>
    <n v="0.1"/>
    <n v="0.2"/>
    <n v="0.1"/>
    <n v="0"/>
    <n v="0.99999999999999989"/>
    <s v="Ejecutado"/>
    <n v="0"/>
    <n v="0"/>
    <n v="0"/>
    <m/>
    <m/>
    <m/>
    <m/>
    <m/>
    <m/>
    <m/>
    <m/>
    <m/>
    <n v="0"/>
    <n v="0"/>
    <n v="0"/>
    <n v="1"/>
    <n v="0"/>
    <n v="1.2500000000000002E-2"/>
    <s v="Por Ejecutar"/>
    <s v="Noviembre"/>
    <s v=" |202003: N/A; |202002: N/A; |202001: N/A"/>
    <s v="N/A"/>
    <s v="N/A"/>
    <s v="N/A"/>
    <s v="-"/>
    <s v="-"/>
    <s v="-"/>
    <s v="-"/>
    <s v="-"/>
    <s v="-"/>
    <s v="-"/>
    <s v="-"/>
    <s v="-"/>
    <s v="-"/>
  </r>
  <r>
    <n v="218"/>
    <s v="PES_00"/>
    <x v="4"/>
    <x v="4"/>
    <s v="SI"/>
    <x v="10"/>
    <x v="1"/>
    <s v="PEI_06"/>
    <x v="1"/>
    <x v="28"/>
    <s v="OTIC-E_02"/>
    <s v="Implementación Sistema Único de Trámites "/>
    <s v="OTIC-ACT_07"/>
    <s v="6.6 Poner en producción la Fase 2"/>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1500000000"/>
    <m/>
    <m/>
    <s v="MIPG-P_00"/>
    <s v="MIPG-D_00"/>
    <n v="1"/>
    <n v="0.25"/>
    <n v="0.25"/>
    <n v="0.25"/>
    <n v="0.25"/>
    <n v="1"/>
    <n v="7.0000000000000007E-2"/>
    <s v="No. de actividades realizadas / No. de actividades programadas"/>
    <s v="POR_DEFINIR"/>
    <d v="2020-12-01T00:00:00"/>
    <d v="2020-12-31T00:00:00"/>
    <n v="12"/>
    <n v="12"/>
    <n v="1"/>
    <s v="Diciembre"/>
    <x v="0"/>
    <s v="IV_Trim"/>
    <n v="1.2500000000000002E-2"/>
    <s v="Planeado"/>
    <n v="0"/>
    <n v="0"/>
    <n v="0"/>
    <n v="0"/>
    <n v="0.2"/>
    <n v="0"/>
    <n v="0"/>
    <n v="0"/>
    <n v="0.2"/>
    <n v="0"/>
    <n v="0.3"/>
    <n v="0.3"/>
    <n v="1"/>
    <s v="Ejecutado"/>
    <n v="0"/>
    <n v="0"/>
    <n v="0"/>
    <m/>
    <m/>
    <m/>
    <m/>
    <m/>
    <m/>
    <m/>
    <m/>
    <m/>
    <n v="0"/>
    <n v="0"/>
    <n v="0"/>
    <n v="1"/>
    <n v="0"/>
    <n v="1.2500000000000002E-2"/>
    <s v="Por Ejecutar"/>
    <s v="Diciembre"/>
    <s v=" |202003: N/A; |202002: N/A; |202001: N/A"/>
    <s v="N/A"/>
    <s v="N/A"/>
    <s v="N/A"/>
    <s v="-"/>
    <s v="-"/>
    <s v="-"/>
    <s v="-"/>
    <s v="-"/>
    <s v="-"/>
    <s v="-"/>
    <s v="-"/>
    <s v="-"/>
    <s v="-"/>
  </r>
  <r>
    <n v="219"/>
    <s v="PES_00"/>
    <x v="4"/>
    <x v="4"/>
    <s v="SI"/>
    <x v="11"/>
    <x v="1"/>
    <s v="PEI_07"/>
    <x v="1"/>
    <x v="29"/>
    <s v="OTIC-E_03"/>
    <s v="Implementación sistema de gestión documental"/>
    <s v="OTIC-ACT_08"/>
    <s v="7.1 Validar decisión para actualizar o implementar el nuevo Sistema de Gestión Documental."/>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0"/>
    <m/>
    <m/>
    <s v="MIPG-P_00"/>
    <s v="MIPG-D_00"/>
    <n v="1"/>
    <n v="0.25"/>
    <n v="0.25"/>
    <n v="0.25"/>
    <n v="0.25"/>
    <n v="1"/>
    <n v="1"/>
    <s v="Aprobación de Estudios Previos Definitivos."/>
    <s v="POR_DEFINIR"/>
    <d v="2020-05-01T00:00:00"/>
    <d v="2020-06-30T00:00:00"/>
    <n v="5"/>
    <n v="6"/>
    <n v="2"/>
    <s v="Mayo"/>
    <x v="1"/>
    <s v="II_Trim"/>
    <n v="1.2500000000000002E-2"/>
    <s v="Planeado"/>
    <n v="0"/>
    <n v="0"/>
    <n v="0"/>
    <n v="0"/>
    <n v="1"/>
    <n v="0"/>
    <n v="0"/>
    <n v="0"/>
    <n v="0"/>
    <n v="0"/>
    <n v="0"/>
    <n v="0"/>
    <n v="1"/>
    <s v="Ejecutado"/>
    <n v="0"/>
    <n v="0"/>
    <n v="0"/>
    <m/>
    <m/>
    <m/>
    <m/>
    <m/>
    <m/>
    <m/>
    <m/>
    <m/>
    <n v="0"/>
    <n v="0"/>
    <n v="0"/>
    <n v="1"/>
    <n v="0"/>
    <n v="1.2500000000000002E-2"/>
    <s v="Por Ejecutar"/>
    <s v="Junio"/>
    <s v=" |202003: N/A; |202002: Revisión de Estudio Previo realizado en la vigencia 2019, se inician ajustes para la vigencia 2020. \\172.16.1.140\2. FEBRERO_2020\Oficina de Tecnologia de la Información y las Comunicaciones\1. Soportes_PAI_2020\ESTUDIOS PREVIOS_GD_2020 (Reparado).docx; |202001: N/A"/>
    <s v="N/A"/>
    <s v="Revisión de Estudio Previo realizado en la vigencia 2019, se inician ajustes para la vigencia 2020. \\172.16.1.140\2. FEBRERO_2020\Oficina de Tecnologia de la Información y las Comunicaciones\1. Soportes_PAI_2020\ESTUDIOS PREVIOS_GD_2020 (Reparado).docx"/>
    <s v="N/A"/>
    <s v="-"/>
    <s v="-"/>
    <s v="-"/>
    <s v="-"/>
    <s v="-"/>
    <s v="-"/>
    <s v="-"/>
    <s v="-"/>
    <s v="-"/>
    <s v="-"/>
  </r>
  <r>
    <n v="220"/>
    <s v="PES_00"/>
    <x v="4"/>
    <x v="4"/>
    <s v="SI"/>
    <x v="11"/>
    <x v="1"/>
    <s v="PEI_07"/>
    <x v="1"/>
    <x v="29"/>
    <s v="OTIC-E_03"/>
    <s v="Implementación sistema de gestión documental"/>
    <s v="OTIC-ACT_09"/>
    <s v="7.2 Elaborar y entregar de los Estudios Previos."/>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0"/>
    <m/>
    <m/>
    <s v="MIPG-P_00"/>
    <s v="MIPG-D_00"/>
    <n v="1"/>
    <n v="0.25"/>
    <n v="0.25"/>
    <n v="0.25"/>
    <n v="0.25"/>
    <n v="1"/>
    <n v="1"/>
    <s v="Aprobación de Estudios Previos Definitivos."/>
    <s v="POR_DEFINIR"/>
    <d v="2020-05-01T00:00:00"/>
    <d v="2020-06-30T00:00:00"/>
    <n v="5"/>
    <n v="6"/>
    <n v="2"/>
    <s v="Mayo"/>
    <x v="1"/>
    <s v="II_Trim"/>
    <n v="1.2500000000000002E-2"/>
    <s v="Planeado"/>
    <n v="0"/>
    <n v="0"/>
    <n v="0.5"/>
    <n v="0.5"/>
    <n v="0"/>
    <n v="0"/>
    <n v="0"/>
    <n v="0"/>
    <n v="0"/>
    <n v="0"/>
    <n v="0"/>
    <n v="0"/>
    <n v="1"/>
    <s v="Ejecutado"/>
    <n v="0"/>
    <n v="0"/>
    <n v="0.5"/>
    <m/>
    <m/>
    <m/>
    <m/>
    <m/>
    <m/>
    <m/>
    <m/>
    <m/>
    <n v="0.5"/>
    <n v="0.5"/>
    <n v="0.5"/>
    <n v="1"/>
    <n v="6.2500000000000012E-3"/>
    <n v="1.2500000000000002E-2"/>
    <s v="En Tramite"/>
    <s v="Junio"/>
    <s v=" |202003: Se generan Estudios Previos y Anexo técnico para la Contratación del Sistema de Gestión Documental y son enviados para revisión del área de Gestión Documental. Archivo: ACT-09-Estudios Previos Gestión Documental.zip; |202002: N/A; |202001: N/A"/>
    <s v="N/A"/>
    <s v="N/A"/>
    <s v="Se generan Estudios Previos y Anexo técnico para la Contratación del Sistema de Gestión Documental y son enviados para revisión del área de Gestión Documental. Archivo: ACT-09-Estudios Previos Gestión Documental.zip"/>
    <s v="-"/>
    <s v="-"/>
    <s v="-"/>
    <s v="-"/>
    <s v="-"/>
    <s v="-"/>
    <s v="-"/>
    <s v="-"/>
    <s v="-"/>
    <s v="-"/>
  </r>
  <r>
    <n v="221"/>
    <s v="PES_00"/>
    <x v="4"/>
    <x v="4"/>
    <s v="SI"/>
    <x v="11"/>
    <x v="1"/>
    <s v="PEI_07"/>
    <x v="1"/>
    <x v="29"/>
    <s v="OTIC-E_03"/>
    <s v="Implementación sistema de gestión documental"/>
    <s v="OTIC-ACT_10"/>
    <s v="7.3 Elaborar Evaluación Técnica de las Ofertas."/>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0"/>
    <m/>
    <m/>
    <s v="MIPG-P_00"/>
    <s v="MIPG-D_00"/>
    <n v="1"/>
    <n v="0.25"/>
    <n v="0.25"/>
    <n v="0.25"/>
    <n v="0.25"/>
    <n v="1"/>
    <n v="0.23"/>
    <s v="No. de actividades realizadas / No. de actividades programadas"/>
    <s v="POR_DEFINIR"/>
    <d v="2020-11-01T00:00:00"/>
    <d v="2020-11-30T00:00:00"/>
    <n v="11"/>
    <n v="11"/>
    <n v="0.96666666666666667"/>
    <s v="Noviembre"/>
    <x v="2"/>
    <s v="IV_Trim"/>
    <n v="1.2500000000000002E-2"/>
    <s v="Planeado"/>
    <n v="0"/>
    <n v="0"/>
    <n v="0"/>
    <n v="0.5"/>
    <n v="0.5"/>
    <n v="0"/>
    <n v="0"/>
    <n v="0"/>
    <n v="0"/>
    <n v="0"/>
    <n v="0"/>
    <n v="0"/>
    <n v="1"/>
    <s v="Ejecutado"/>
    <n v="0"/>
    <n v="0"/>
    <n v="0"/>
    <m/>
    <m/>
    <m/>
    <m/>
    <m/>
    <m/>
    <m/>
    <m/>
    <m/>
    <n v="0"/>
    <n v="0"/>
    <n v="0"/>
    <n v="1"/>
    <n v="0"/>
    <n v="1.2500000000000002E-2"/>
    <s v="Por Ejecutar"/>
    <s v="Noviembre"/>
    <s v=" |202003: N/A; |202002: N/A; |202001: N/A"/>
    <s v="N/A"/>
    <s v="N/A"/>
    <s v="N/A"/>
    <s v="-"/>
    <s v="-"/>
    <s v="-"/>
    <s v="-"/>
    <s v="-"/>
    <s v="-"/>
    <s v="-"/>
    <s v="-"/>
    <s v="-"/>
    <s v="-"/>
  </r>
  <r>
    <n v="222"/>
    <s v="PES_00"/>
    <x v="4"/>
    <x v="4"/>
    <s v="SI"/>
    <x v="11"/>
    <x v="1"/>
    <s v="PEI_07"/>
    <x v="1"/>
    <x v="29"/>
    <s v="OTIC-E_03"/>
    <s v="Implementación sistema de gestión documental"/>
    <s v="OTIC-ACT_11"/>
    <s v="7.4 Proceso de Contratación"/>
    <s v="OTIC"/>
    <s v="Oficina_de_Tecnologías_de_la_Información_y_las_Comunicaciones"/>
    <s v="OTIC-G_01"/>
    <s v="Oficina_de_Tecnologías_de_la_Información_y_las_Comunicaciones"/>
    <s v="OTIC-D_01"/>
    <s v="Jefe_Oficina_de_Tecnologias_de_la_Información_y_las_Comunicaciones"/>
    <s v="Apoyo"/>
    <s v="Administrativa"/>
    <s v="Mejoramiento"/>
    <s v="C-2499-0600-2-0-2499062-02"/>
    <s v="2499062_01"/>
    <n v="1200000000"/>
    <m/>
    <m/>
    <s v="MIPG-P_00"/>
    <s v="MIPG-D_00"/>
    <n v="1"/>
    <n v="0.25"/>
    <n v="0.25"/>
    <n v="0.25"/>
    <n v="0.25"/>
    <n v="1"/>
    <n v="0.1"/>
    <s v="No. de actividades realizadas / No. de actividades programadas"/>
    <s v="POR_DEFINIR"/>
    <d v="2020-07-01T00:00:00"/>
    <d v="2020-07-31T00:00:00"/>
    <n v="7"/>
    <n v="7"/>
    <n v="1"/>
    <s v="Julio"/>
    <x v="7"/>
    <s v="III_Trim"/>
    <n v="1.2500000000000002E-2"/>
    <s v="Planeado"/>
    <n v="0"/>
    <n v="0"/>
    <n v="0"/>
    <n v="0"/>
    <n v="0"/>
    <n v="0.3"/>
    <n v="0.3"/>
    <n v="0.4"/>
    <n v="0"/>
    <n v="0"/>
    <n v="0"/>
    <n v="0"/>
    <n v="1"/>
    <s v="Ejecutado"/>
    <n v="0"/>
    <n v="0"/>
    <n v="0"/>
    <m/>
    <m/>
    <m/>
    <m/>
    <m/>
    <m/>
    <m/>
    <m/>
    <m/>
    <n v="0"/>
    <n v="0"/>
    <n v="0"/>
    <n v="1"/>
    <n v="0"/>
    <n v="1.2500000000000002E-2"/>
    <s v="Por Ejecutar"/>
    <s v="Julio"/>
    <s v=" |202003: N/A; |202002: N/A; |202001: N/A"/>
    <s v="N/A"/>
    <s v="N/A"/>
    <s v="N/A"/>
    <s v="-"/>
    <s v="-"/>
    <s v="-"/>
    <s v="-"/>
    <s v="-"/>
    <s v="-"/>
    <s v="-"/>
    <s v="-"/>
    <s v="-"/>
    <s v="-"/>
  </r>
  <r>
    <n v="223"/>
    <s v="PES_Definir"/>
    <x v="4"/>
    <x v="4"/>
    <s v="SI"/>
    <x v="10"/>
    <x v="1"/>
    <s v="PEI_06"/>
    <x v="1"/>
    <x v="30"/>
    <s v="OTIC-E_04"/>
    <s v="Fase 2: Centro de Interoperabilidad"/>
    <s v="OTIC-ACT_12"/>
    <s v="Inteligencia de negocios - Elaborar 10 Tableros de Control con información de Fuentes Extenas e Internas"/>
    <s v="OTIC"/>
    <s v="Oficina_de_Tecnologías_de_la_Información_y_las_Comunicaciones"/>
    <s v="OTIC-G_01"/>
    <s v="Oficina_de_Tecnologías_de_la_Información_y_las_Comunicaciones"/>
    <s v="OTIC-D_01"/>
    <s v="Jefe_Oficina_de_Tecnologias_de_la_Información_y_las_Comunicaciones"/>
    <s v="Apoyo"/>
    <s v="Financiera"/>
    <s v="Fortalecimiento"/>
    <s v="C-2410-0600-3-0-2410003-02"/>
    <s v="2410003_02"/>
    <n v="760000000"/>
    <m/>
    <m/>
    <s v="MIPG-P_05"/>
    <s v="MIPG-D_05-02"/>
    <n v="0"/>
    <n v="0"/>
    <n v="0"/>
    <n v="0"/>
    <n v="0"/>
    <n v="0"/>
    <n v="10"/>
    <s v="No. de Tableros Entregados / No. de Tableros Programados."/>
    <s v="POR_DEFINIR"/>
    <d v="2020-02-01T00:00:00"/>
    <d v="2020-12-31T00:00:00"/>
    <n v="2"/>
    <n v="12"/>
    <n v="11.133333333333333"/>
    <s v="Febrero"/>
    <x v="0"/>
    <s v="IV_Trim"/>
    <n v="1.2500000000000002E-2"/>
    <s v="Planeado"/>
    <n v="0"/>
    <n v="0"/>
    <n v="0.15"/>
    <n v="0"/>
    <n v="0"/>
    <n v="0"/>
    <n v="0"/>
    <n v="0.45"/>
    <n v="0"/>
    <n v="0"/>
    <n v="0.4"/>
    <n v="0"/>
    <n v="1"/>
    <s v="Ejecutado"/>
    <n v="0"/>
    <n v="0"/>
    <n v="0.15"/>
    <m/>
    <m/>
    <m/>
    <m/>
    <m/>
    <m/>
    <m/>
    <m/>
    <m/>
    <n v="0.15"/>
    <n v="0.15"/>
    <n v="0.15"/>
    <n v="1"/>
    <n v="1.8750000000000004E-3"/>
    <n v="1.2500000000000002E-2"/>
    <s v="En Tramite"/>
    <s v="Diciembre"/>
    <s v=" |202003: Se generan tableros de control para los Centros de Reconocimientos de Conductores - CRC, peajes, Reportes de operación de terminales de transporte del país, entre otros._x000a_https://app.powerbi.com/view?r=eyJrIjoiNzUzZTRlMTUtMWUyMi00MjlmLTg2ODMtYTFlNzAzZmQ1MGE4IiwidCI6IjAyZjMzOGMyLTVkZmEtNGNlOS05ZWQxLTJlNmY1NTI0Y2M3NSIsImMiOjR9_x000a_https://app.powerbi.com/view?r=eyJrIjoiYTk4ZDM3ZmQtNTM4NC00ZTlhLTlmNjEtMjBiZjBjZjNkNWVjIiwidCI6IjAyZjMzOGMyLTVkZmEtNGNlOS05ZWQxLTJlNmY1NTI0Y2M3NSIsImMiOjR9; |202002: N/A; |202001: N/A"/>
    <s v="N/A"/>
    <s v="N/A"/>
    <s v="Se generan tableros de control para los Centros de Reconocimientos de Conductores - CRC, peajes, Reportes de operación de terminales de transporte del país, entre otros._x000a_https://app.powerbi.com/view?r=eyJrIjoiNzUzZTRlMTUtMWUyMi00MjlmLTg2ODMtYTFlNzAzZmQ1MGE4IiwidCI6IjAyZjMzOGMyLTVkZmEtNGNlOS05ZWQxLTJlNmY1NTI0Y2M3NSIsImMiOjR9_x000a_https://app.powerbi.com/view?r=eyJrIjoiYTk4ZDM3ZmQtNTM4NC00ZTlhLTlmNjEtMjBiZjBjZjNkNWVjIiwidCI6IjAyZjMzOGMyLTVkZmEtNGNlOS05ZWQxLTJlNmY1NTI0Y2M3NSIsImMiOjR9"/>
    <s v="-"/>
    <s v="-"/>
    <s v="-"/>
    <s v="-"/>
    <s v="-"/>
    <s v="-"/>
    <s v="-"/>
    <s v="-"/>
    <s v="-"/>
    <s v="-"/>
  </r>
  <r>
    <n v="224"/>
    <s v="PES_Definir"/>
    <x v="4"/>
    <x v="4"/>
    <s v="SI"/>
    <x v="10"/>
    <x v="1"/>
    <s v="PEI_06"/>
    <x v="1"/>
    <x v="30"/>
    <s v="OTIC-E_05"/>
    <s v="DATACENTER Y Centro de Información Logístico"/>
    <s v="OTIC-ACT_13"/>
    <s v="Adquisiciones de DATACENTER - Centro de Información."/>
    <s v="OTIC"/>
    <s v="Oficina_de_Tecnologías_de_la_Información_y_las_Comunicaciones"/>
    <s v="OTIC-G_01"/>
    <s v="Oficina_de_Tecnologías_de_la_Información_y_las_Comunicaciones"/>
    <s v="OTIC-D_01"/>
    <s v="Jefe_Oficina_de_Tecnologias_de_la_Información_y_las_Comunicaciones"/>
    <s v="Apoyo"/>
    <s v="Financiera"/>
    <s v="Mejoramiento"/>
    <s v="C-2499-0600-2-0-2499067-02"/>
    <s v="2499067_02"/>
    <n v="1000000000"/>
    <m/>
    <m/>
    <s v="MIPG-P_05"/>
    <s v="MIPG-D_05-02"/>
    <n v="0"/>
    <n v="0"/>
    <n v="0"/>
    <n v="0"/>
    <n v="0"/>
    <n v="0"/>
    <s v="100%   Datacenter Optimizado"/>
    <s v="No. de Tableros Entregados / No. de Tableros Programados."/>
    <s v="POR_DEFINIR"/>
    <d v="2020-01-01T00:00:00"/>
    <d v="2020-12-30T00:00:00"/>
    <n v="1"/>
    <n v="12"/>
    <n v="12.133333333333333"/>
    <s v="Enero"/>
    <x v="0"/>
    <s v="IV_Trim"/>
    <n v="1.2500000000000002E-2"/>
    <s v="Planeado"/>
    <n v="0"/>
    <n v="0"/>
    <n v="0"/>
    <n v="0.3"/>
    <n v="0"/>
    <n v="0"/>
    <n v="0"/>
    <n v="0.3"/>
    <n v="0"/>
    <n v="0"/>
    <n v="0"/>
    <n v="0.4"/>
    <n v="1"/>
    <s v="Ejecutado"/>
    <n v="0"/>
    <n v="0"/>
    <n v="0"/>
    <m/>
    <m/>
    <m/>
    <m/>
    <m/>
    <m/>
    <m/>
    <m/>
    <m/>
    <n v="0"/>
    <n v="0"/>
    <n v="0"/>
    <n v="1"/>
    <n v="0"/>
    <n v="1.2500000000000002E-2"/>
    <s v="Por Ejecutar"/>
    <s v="Diciembre"/>
    <s v=" |202003: N/A; |202002: N/A; |202001: N/A"/>
    <s v="N/A"/>
    <s v="N/A"/>
    <s v="N/A"/>
    <s v="-"/>
    <s v="-"/>
    <s v="-"/>
    <s v="-"/>
    <s v="-"/>
    <s v="-"/>
    <s v="-"/>
    <s v="-"/>
    <s v="-"/>
    <s v="-"/>
  </r>
  <r>
    <n v="225"/>
    <s v="PES_Definir"/>
    <x v="4"/>
    <x v="4"/>
    <s v="SI"/>
    <x v="10"/>
    <x v="1"/>
    <s v="PEI_06"/>
    <x v="1"/>
    <x v="30"/>
    <s v="OTIC-E_06"/>
    <s v="APP PQRS para gestión y tramites en Línea"/>
    <s v="OTIC-ACT_14"/>
    <s v="Implementación de aplicación móvil (APP) para Recepción, Radicación y Consulta de PQRSD en línea."/>
    <s v="OTIC"/>
    <s v="Oficina_de_Tecnologías_de_la_Información_y_las_Comunicaciones"/>
    <s v="OTIC-G_01"/>
    <s v="Oficina_de_Tecnologías_de_la_Información_y_las_Comunicaciones"/>
    <s v="OTIC-D_01"/>
    <s v="Jefe_Oficina_de_Tecnologias_de_la_Información_y_las_Comunicaciones"/>
    <s v="Apoyo"/>
    <s v="Financiera"/>
    <s v="Mejoramiento"/>
    <s v="C-2499-0600-2-0-2499062-02"/>
    <s v="2499062_04"/>
    <n v="108000000"/>
    <m/>
    <m/>
    <s v="MIPG-P_05"/>
    <s v="MIPG-D_05-02"/>
    <n v="0"/>
    <n v="0"/>
    <n v="0"/>
    <n v="0"/>
    <n v="0"/>
    <n v="0"/>
    <s v="100% de Implementación de APP para Recepción, Radicación y Tramite de PQRSD en linea."/>
    <s v="% Avance en el Mejoramiento del Datacenter."/>
    <s v="POR_DEFINIR"/>
    <d v="2020-01-01T00:00:00"/>
    <d v="2020-12-30T00:00:00"/>
    <n v="1"/>
    <n v="12"/>
    <n v="12.133333333333333"/>
    <s v="Enero"/>
    <x v="0"/>
    <s v="IV_Trim"/>
    <n v="1.2500000000000002E-2"/>
    <s v="Planeado"/>
    <n v="0"/>
    <n v="0"/>
    <n v="0"/>
    <n v="0"/>
    <n v="0"/>
    <n v="0.5"/>
    <n v="0"/>
    <n v="0"/>
    <n v="0"/>
    <n v="0"/>
    <n v="0.5"/>
    <n v="0"/>
    <n v="1"/>
    <s v="Ejecutado"/>
    <n v="0"/>
    <n v="0"/>
    <n v="0"/>
    <m/>
    <m/>
    <m/>
    <m/>
    <m/>
    <m/>
    <m/>
    <m/>
    <m/>
    <n v="0"/>
    <n v="0"/>
    <n v="0"/>
    <n v="1"/>
    <n v="0"/>
    <n v="1.2500000000000002E-2"/>
    <s v="Por Ejecutar"/>
    <s v="Diciembre"/>
    <s v=" |202003: N/A; |202002: N/A; |202001: N/A"/>
    <s v="N/A"/>
    <s v="N/A"/>
    <s v="N/A"/>
    <s v="-"/>
    <s v="-"/>
    <s v="-"/>
    <s v="-"/>
    <s v="-"/>
    <s v="-"/>
    <s v="-"/>
    <s v="-"/>
    <s v="-"/>
    <s v="-"/>
  </r>
  <r>
    <n v="226"/>
    <s v="PES_Definir"/>
    <x v="4"/>
    <x v="4"/>
    <s v="SI"/>
    <x v="10"/>
    <x v="1"/>
    <s v="PEI_06"/>
    <x v="5"/>
    <x v="28"/>
    <s v="OTIC-E_07"/>
    <s v="Implementación de Política de Seguridad de la Información"/>
    <s v="OTIC-ACT_15"/>
    <s v="Actualizar e Implementar de Política de Seguridad de la Información y Protección de Datos Personales"/>
    <s v="OTIC"/>
    <s v="Oficina_de_Tecnologías_de_la_Información_y_las_Comunicaciones"/>
    <s v="OTIC-G_01"/>
    <s v="Oficina_de_Tecnologías_de_la_Información_y_las_Comunicaciones"/>
    <s v="OTIC-D_01"/>
    <s v="Jefe_Oficina_de_Tecnologias_de_la_Información_y_las_Comunicaciones"/>
    <s v="Apoyo"/>
    <s v="Financiera"/>
    <s v="Mejoramiento"/>
    <s v="C-2499-0600-2-0-2499067-02"/>
    <s v="2499067_04"/>
    <n v="105000000"/>
    <m/>
    <m/>
    <s v="MIPG-P_05"/>
    <s v="MIPG-D_05-02"/>
    <n v="0"/>
    <n v="0"/>
    <n v="0"/>
    <n v="0"/>
    <n v="0"/>
    <n v="0"/>
    <n v="4"/>
    <s v="% Implementación de APP PQRS de la ST"/>
    <s v="POR_DEFINIR"/>
    <d v="2020-01-01T00:00:00"/>
    <d v="2020-12-30T00:00:00"/>
    <n v="1"/>
    <n v="12"/>
    <n v="12.133333333333333"/>
    <s v="Enero"/>
    <x v="0"/>
    <s v="IV_Trim"/>
    <n v="1.2500000000000002E-2"/>
    <s v="Planeado"/>
    <n v="0"/>
    <n v="0"/>
    <n v="0"/>
    <n v="0"/>
    <n v="0.6"/>
    <n v="0"/>
    <n v="0"/>
    <n v="0.2"/>
    <n v="0"/>
    <n v="0"/>
    <n v="0.2"/>
    <n v="0"/>
    <n v="1"/>
    <s v="Ejecutado"/>
    <n v="0"/>
    <n v="0"/>
    <n v="0"/>
    <m/>
    <m/>
    <m/>
    <m/>
    <m/>
    <m/>
    <m/>
    <m/>
    <m/>
    <n v="0"/>
    <n v="0"/>
    <n v="0"/>
    <n v="1"/>
    <n v="0"/>
    <n v="1.2500000000000002E-2"/>
    <s v="Por Ejecutar"/>
    <s v="Diciembre"/>
    <s v=" |202003: N/A; |202002: N/A; |202001: N/A"/>
    <s v="N/A"/>
    <s v="N/A"/>
    <s v="N/A"/>
    <s v="-"/>
    <s v="-"/>
    <s v="-"/>
    <s v="-"/>
    <s v="-"/>
    <s v="-"/>
    <s v="-"/>
    <s v="-"/>
    <s v="-"/>
    <s v="-"/>
  </r>
  <r>
    <n v="227"/>
    <s v="PES_Definir"/>
    <x v="4"/>
    <x v="4"/>
    <s v="SI"/>
    <x v="10"/>
    <x v="1"/>
    <s v="PEI_06"/>
    <x v="6"/>
    <x v="30"/>
    <s v="OTIC-E_08"/>
    <s v="PETI implementado para ST y alineado al Sector."/>
    <s v="OTIC-ACT_16"/>
    <s v="Documento PETI implementado para ST y alineado al Sector."/>
    <s v="OTIC"/>
    <s v="Oficina_de_Tecnologías_de_la_Información_y_las_Comunicaciones"/>
    <s v="OTIC-G_01"/>
    <s v="Oficina_de_Tecnologías_de_la_Información_y_las_Comunicaciones"/>
    <s v="OTIC-D_01"/>
    <s v="Jefe_Oficina_de_Tecnologias_de_la_Información_y_las_Comunicaciones"/>
    <s v="Apoyo"/>
    <s v="Financiera"/>
    <s v="Mejoramiento"/>
    <s v="C-2499-0600-2-0-2499062-02"/>
    <s v="2499062_04"/>
    <n v="72000000"/>
    <m/>
    <m/>
    <s v="MIPG-P_05"/>
    <s v="MIPG-D_05-02"/>
    <n v="0"/>
    <n v="0"/>
    <n v="0"/>
    <n v="0"/>
    <n v="0"/>
    <n v="0"/>
    <s v="%_ de Implementación de PETIC para la Gestión."/>
    <s v="No. De Acciones de seguridad implementadas / No. de acciones de seguridad definidas"/>
    <s v="POR_DEFINIR"/>
    <d v="2020-01-01T00:00:00"/>
    <d v="2020-12-30T00:00:00"/>
    <n v="1"/>
    <n v="12"/>
    <n v="12.133333333333333"/>
    <s v="Enero"/>
    <x v="0"/>
    <s v="IV_Trim"/>
    <n v="1.2500000000000002E-2"/>
    <s v="Planeado"/>
    <n v="0"/>
    <n v="0"/>
    <n v="0"/>
    <n v="0.5"/>
    <n v="0"/>
    <n v="0.5"/>
    <n v="0"/>
    <n v="0"/>
    <n v="0"/>
    <n v="0"/>
    <n v="0"/>
    <n v="0"/>
    <n v="1"/>
    <s v="Ejecutado"/>
    <n v="0"/>
    <n v="0"/>
    <n v="0"/>
    <m/>
    <m/>
    <m/>
    <m/>
    <m/>
    <m/>
    <m/>
    <m/>
    <m/>
    <n v="0"/>
    <n v="0"/>
    <n v="0"/>
    <n v="1"/>
    <n v="0"/>
    <n v="1.2500000000000002E-2"/>
    <s v="Por Ejecutar"/>
    <s v="Diciembre"/>
    <s v=" |202003: N/A; |202002: N/A; |202001: N/A"/>
    <s v="N/A"/>
    <s v="N/A"/>
    <s v="N/A"/>
    <s v="-"/>
    <s v="-"/>
    <s v="-"/>
    <s v="-"/>
    <s v="-"/>
    <s v="-"/>
    <s v="-"/>
    <s v="-"/>
    <s v="-"/>
    <s v="-"/>
  </r>
  <r>
    <n v="228"/>
    <s v="PES_Definir"/>
    <x v="4"/>
    <x v="4"/>
    <s v="SI"/>
    <x v="10"/>
    <x v="1"/>
    <s v="PEI_06"/>
    <x v="1"/>
    <x v="28"/>
    <s v="OTIC-E_09"/>
    <s v="Sistema de Seguridad de la Información"/>
    <s v="OTIC-ACT_17"/>
    <s v="Alinear un Proceso en ISO 27001 para el Sistema de Gestión de la Seguridad de la Información y postularlo a Certificación."/>
    <s v="OTIC"/>
    <s v="Oficina_de_Tecnologías_de_la_Información_y_las_Comunicaciones"/>
    <s v="OTIC-G_01"/>
    <s v="Oficina_de_Tecnologías_de_la_Información_y_las_Comunicaciones"/>
    <s v="OTIC-D_01"/>
    <s v="Jefe_Oficina_de_Tecnologias_de_la_Información_y_las_Comunicaciones"/>
    <s v="Apoyo"/>
    <s v="Financiera"/>
    <s v="Mejoramiento"/>
    <s v="C-2499-0600-2-0-2499062-02"/>
    <s v="2499062_04"/>
    <n v="180000000"/>
    <m/>
    <m/>
    <s v="MIPG-P_03"/>
    <s v="MIPG-D_03-03"/>
    <n v="0"/>
    <n v="0"/>
    <n v="0"/>
    <n v="0"/>
    <n v="0"/>
    <n v="0"/>
    <s v="Un (1) Proceso Certificado en ISO 27001."/>
    <s v="% implementación de PETIC"/>
    <s v="POR_DEFINIR"/>
    <d v="2020-01-01T00:00:00"/>
    <d v="2020-12-30T00:00:00"/>
    <n v="1"/>
    <n v="12"/>
    <n v="12.133333333333333"/>
    <s v="Enero"/>
    <x v="0"/>
    <s v="IV_Trim"/>
    <n v="1.2500000000000002E-2"/>
    <s v="Planeado"/>
    <n v="0"/>
    <n v="0"/>
    <n v="0"/>
    <n v="0"/>
    <n v="0"/>
    <n v="0"/>
    <n v="0.4"/>
    <n v="0"/>
    <n v="0"/>
    <n v="0"/>
    <n v="0.6"/>
    <n v="0"/>
    <n v="1"/>
    <s v="Ejecutado"/>
    <n v="0"/>
    <n v="0"/>
    <n v="0"/>
    <m/>
    <m/>
    <m/>
    <m/>
    <m/>
    <m/>
    <m/>
    <m/>
    <m/>
    <n v="0"/>
    <n v="0"/>
    <n v="0"/>
    <n v="1"/>
    <n v="0"/>
    <n v="1.2500000000000002E-2"/>
    <s v="Por Ejecutar"/>
    <s v="Diciembre"/>
    <s v=" |202003: N/A; |202002: N/A; |202001: N/A"/>
    <s v="N/A"/>
    <s v="N/A"/>
    <s v="N/A"/>
    <s v="-"/>
    <s v="-"/>
    <s v="-"/>
    <s v="-"/>
    <s v="-"/>
    <s v="-"/>
    <s v="-"/>
    <s v="-"/>
    <s v="-"/>
    <s v="-"/>
  </r>
  <r>
    <n v="229"/>
    <s v="PES_Definir"/>
    <x v="3"/>
    <x v="3"/>
    <s v="SI"/>
    <x v="0"/>
    <x v="0"/>
    <s v="TICS_16"/>
    <x v="6"/>
    <x v="31"/>
    <s v="OTIC-E_10"/>
    <s v="Política de Gobierno Digital."/>
    <s v="OTIC-ACT_18"/>
    <s v="Implementar protocolo IPV6 "/>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3"/>
    <s v="MIPG-D_03-03"/>
    <n v="0"/>
    <n v="0"/>
    <n v="0"/>
    <n v="0"/>
    <n v="0"/>
    <n v="0"/>
    <n v="1"/>
    <s v="% de Implementación de ISO 27001 para el Sistema de gestión de Seguridad de la Información."/>
    <s v="POR_DEFINIR"/>
    <d v="2020-01-01T00:00:00"/>
    <d v="2020-12-31T00:00:00"/>
    <n v="1"/>
    <n v="12"/>
    <n v="12.166666666666666"/>
    <s v="Enero"/>
    <x v="0"/>
    <s v="IV_Trim"/>
    <n v="5.263157894736842E-3"/>
    <s v="Planeado"/>
    <n v="0"/>
    <n v="0.2"/>
    <n v="0.1"/>
    <n v="0.1"/>
    <n v="0.1"/>
    <m/>
    <n v="0.1"/>
    <n v="0.1"/>
    <n v="0.1"/>
    <n v="0.1"/>
    <n v="0.1"/>
    <n v="0"/>
    <n v="0.99999999999999989"/>
    <s v="Ejecutado"/>
    <n v="0"/>
    <n v="0.2"/>
    <n v="0.3"/>
    <m/>
    <m/>
    <m/>
    <m/>
    <m/>
    <m/>
    <m/>
    <m/>
    <m/>
    <n v="0.5"/>
    <n v="0.5"/>
    <n v="0.30000000000000004"/>
    <n v="1.6666666666666665"/>
    <n v="2.631578947368421E-3"/>
    <n v="5.263157894736842E-3"/>
    <s v="En Tramite"/>
    <s v="Diciembre"/>
    <s v=" |202003: Se realiza configuración en el firewall para el IPv6, se recibe del proveedor CLARO el rango de direcciones IP´s asignadas para la Supertransporte. Archivo: ACT-18-AVANCE EN LA IMPLEMENTACIÓN IPv6 marzo 2020.pdf; |202002: Asignación de dirección IPv6 al Firewall, sitio web y se solicitó publicación de DNS al proveedor de internet.; |202001: Trámites con el proveedor de internet para solicitar el direccionamiento IPv6 externo."/>
    <s v="Trámites con el proveedor de internet para solicitar el direccionamiento IPv6 externo."/>
    <s v="Asignación de dirección IPv6 al Firewall, sitio web y se solicitó publicación de DNS al proveedor de internet."/>
    <s v="Se realiza configuración en el firewall para el IPv6, se recibe del proveedor CLARO el rango de direcciones IP´s asignadas para la Supertransporte. Archivo: ACT-18-AVANCE EN LA IMPLEMENTACIÓN IPv6 marzo 2020.pdf"/>
    <s v="-"/>
    <s v="-"/>
    <s v="-"/>
    <s v="-"/>
    <s v="-"/>
    <s v="-"/>
    <s v="-"/>
    <s v="-"/>
    <s v="-"/>
    <s v="-"/>
  </r>
  <r>
    <n v="230"/>
    <s v="PES_Definir"/>
    <x v="3"/>
    <x v="3"/>
    <s v="SI"/>
    <x v="0"/>
    <x v="0"/>
    <s v="TICS_16"/>
    <x v="6"/>
    <x v="31"/>
    <s v="OTIC-E_10"/>
    <s v="Política de Gobierno Digital."/>
    <s v="OTIC-ACT_19"/>
    <s v="Implementar avances en el modelo de Seguridad y Privacidad de la información - MSPI"/>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3"/>
    <s v="MIPG-D_03-03"/>
    <n v="0"/>
    <n v="0"/>
    <n v="0"/>
    <n v="0"/>
    <n v="0"/>
    <n v="0"/>
    <n v="1"/>
    <s v="# IP migradas / # IP totales"/>
    <s v="POR_DEFINIR"/>
    <d v="2020-01-01T00:00:00"/>
    <d v="2020-12-31T00:00:00"/>
    <n v="1"/>
    <n v="12"/>
    <n v="12.166666666666666"/>
    <s v="Enero"/>
    <x v="0"/>
    <s v="IV_Trim"/>
    <n v="5.263157894736842E-3"/>
    <s v="Planeado"/>
    <n v="0.05"/>
    <n v="0"/>
    <n v="0"/>
    <n v="0"/>
    <n v="0"/>
    <n v="0"/>
    <n v="0.15"/>
    <n v="0.3"/>
    <n v="0"/>
    <n v="0.3"/>
    <n v="0"/>
    <n v="0.2"/>
    <n v="1"/>
    <s v="Ejecutado"/>
    <n v="0.05"/>
    <n v="0"/>
    <n v="0.05"/>
    <m/>
    <m/>
    <m/>
    <m/>
    <m/>
    <m/>
    <m/>
    <m/>
    <m/>
    <n v="0.1"/>
    <n v="0.1"/>
    <n v="0.05"/>
    <n v="2"/>
    <n v="5.263157894736842E-4"/>
    <n v="5.263157894736842E-3"/>
    <s v="En Tramite"/>
    <s v="Diciembre"/>
    <s v=" |202003: Se genera borrador del documento de prevención y gestión de incidentes 2020. Archivo: ACT-19-BORRADOR PREVENCION Y GESTION DE INCIDENTES 2020.pdf._x000a_Se inicia borrador de actualización de la Política de Gobierno Digital. Archivo: ACT-19-BORRADOR POLITICA SE SEGURIDAD 2020.pdf_x000a_Se registra avance en la matriz del MSPI. Archivo: ACT-19-articles-5482_Instrumento_Evaluacion_MSPI a 31032020.xlsx; |202002: Se realiza el diligenciamiento del avance en la implementación del MSPI en la superintendencia. \\172.16.1.140\2. FEBRERO_2020\Oficina de Tecnologia de la Información y las Comunicaciones\1. Soportes_PAI_2020\articles-5482_Instrumento_Evaluacion_MSPI a 29022020.xlsx; |202001: Registro de avance en el MSPI con corte a 31 de enero de 2020. Ubicación Carpeta T:\1. ENERO_2020\Oficina de Tecnologia de la Información y las Comunicaciones\1. Soportes_PAI_2020\articles-5482_Instrumento_Evaluacion_MSPI a 31012020.xlsx"/>
    <s v="Registro de avance en el MSPI con corte a 31 de enero de 2020. Ubicación Carpeta T:\1. ENERO_2020\Oficina de Tecnologia de la Información y las Comunicaciones\1. Soportes_PAI_2020\articles-5482_Instrumento_Evaluacion_MSPI a 31012020.xlsx"/>
    <s v="Se realiza el diligenciamiento del avance en la implementación del MSPI en la superintendencia. \\172.16.1.140\2. FEBRERO_2020\Oficina de Tecnologia de la Información y las Comunicaciones\1. Soportes_PAI_2020\articles-5482_Instrumento_Evaluacion_MSPI a 29022020.xlsx"/>
    <s v="Se genera borrador del documento de prevención y gestión de incidentes 2020. Archivo: ACT-19-BORRADOR PREVENCION Y GESTION DE INCIDENTES 2020.pdf._x000a_Se inicia borrador de actualización de la Política de Gobierno Digital. Archivo: ACT-19-BORRADOR POLITICA SE SEGURIDAD 2020.pdf_x000a_Se registra avance en la matriz del MSPI. Archivo: ACT-19-articles-5482_Instrumento_Evaluacion_MSPI a 31032020.xlsx"/>
    <s v="-"/>
    <s v="-"/>
    <s v="-"/>
    <s v="-"/>
    <s v="-"/>
    <s v="-"/>
    <s v="-"/>
    <s v="-"/>
    <s v="-"/>
    <s v="-"/>
  </r>
  <r>
    <n v="231"/>
    <s v="PES_Definir"/>
    <x v="3"/>
    <x v="3"/>
    <s v="SI"/>
    <x v="0"/>
    <x v="0"/>
    <s v="TICS_16"/>
    <x v="6"/>
    <x v="31"/>
    <s v="OTIC-E_10"/>
    <s v="Política de Gobierno Digital."/>
    <s v="OTIC-ACT_20"/>
    <s v="Apoyar el proceso de actualización de datos abiertos de la entidad."/>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3"/>
    <s v="MIPG-D_03-03"/>
    <n v="0"/>
    <n v="0"/>
    <n v="0"/>
    <n v="0"/>
    <n v="0"/>
    <n v="0"/>
    <n v="3"/>
    <s v="# Datos abiertos Certificados en la ruta de excelencia"/>
    <s v="POR_DEFINIR"/>
    <d v="2020-06-01T00:00:00"/>
    <d v="2020-12-30T00:00:00"/>
    <n v="6"/>
    <n v="12"/>
    <n v="7.0666666666666664"/>
    <s v="Junio"/>
    <x v="0"/>
    <s v="IV_Trim"/>
    <n v="5.263157894736842E-3"/>
    <s v="Planeado"/>
    <n v="0"/>
    <n v="0"/>
    <n v="0"/>
    <n v="0"/>
    <n v="0"/>
    <n v="1"/>
    <n v="0"/>
    <n v="0"/>
    <n v="0"/>
    <n v="0"/>
    <n v="1"/>
    <n v="0"/>
    <n v="2"/>
    <s v="Ejecutado"/>
    <n v="0"/>
    <n v="0"/>
    <n v="0"/>
    <m/>
    <m/>
    <m/>
    <m/>
    <m/>
    <m/>
    <m/>
    <m/>
    <m/>
    <n v="0"/>
    <n v="0"/>
    <n v="0"/>
    <n v="1"/>
    <n v="0"/>
    <n v="5.263157894736842E-3"/>
    <s v="Por Ejecutar"/>
    <s v="Diciembre"/>
    <s v=" |202003: N/D; |202002: Se realiza la actualización de la información para el dato abierto Tráfico Portuario Marítimo en Colombia con corte a 31 de diciembre de 2019. https://www.datos.gov.co/Transporte/Trafico-Portuario-Mar-timo-En-Colombia-vigencia-20/5r3g-zv5z; |202001: N/A"/>
    <s v="N/A"/>
    <s v="Se realiza la actualización de la información para el dato abierto Tráfico Portuario Marítimo en Colombia con corte a 31 de diciembre de 2019. https://www.datos.gov.co/Transporte/Trafico-Portuario-Mar-timo-En-Colombia-vigencia-20/5r3g-zv5z"/>
    <s v="N/D"/>
    <s v="-"/>
    <s v="-"/>
    <s v="-"/>
    <s v="-"/>
    <s v="-"/>
    <s v="-"/>
    <s v="-"/>
    <s v="-"/>
    <s v="-"/>
    <s v="-"/>
  </r>
  <r>
    <n v="232"/>
    <s v="PES_Definir"/>
    <x v="3"/>
    <x v="3"/>
    <s v="SI"/>
    <x v="0"/>
    <x v="0"/>
    <s v="TICS_16"/>
    <x v="7"/>
    <x v="31"/>
    <s v="OTIC-E_10"/>
    <s v="Política de Gobierno Digital."/>
    <s v="OTIC-ACT_21"/>
    <s v="Actualizacion de activos de información, matriz de riesgos de TIC y verificación de aplicación de controles."/>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3"/>
    <s v="MIPG-D_03-03"/>
    <n v="0"/>
    <n v="0"/>
    <n v="0"/>
    <n v="0"/>
    <n v="0"/>
    <n v="0"/>
    <n v="8"/>
    <s v="# Datos abiertos Certificados en la ruta de excelencia"/>
    <s v="POR_DEFINIR"/>
    <d v="2020-04-01T00:00:00"/>
    <d v="2020-12-31T00:00:00"/>
    <n v="4"/>
    <n v="12"/>
    <n v="9.1333333333333329"/>
    <s v="Abril"/>
    <x v="0"/>
    <s v="IV_Trim"/>
    <n v="5.263157894736842E-3"/>
    <s v="Planeado"/>
    <n v="0"/>
    <n v="0"/>
    <n v="0"/>
    <n v="0"/>
    <n v="0"/>
    <n v="0"/>
    <n v="0.5"/>
    <m/>
    <n v="0.1"/>
    <n v="0.2"/>
    <n v="0.1"/>
    <n v="0.1"/>
    <n v="1"/>
    <s v="Ejecutado"/>
    <n v="0"/>
    <n v="0"/>
    <n v="0"/>
    <m/>
    <m/>
    <m/>
    <m/>
    <m/>
    <m/>
    <m/>
    <m/>
    <m/>
    <n v="0"/>
    <n v="0"/>
    <n v="0"/>
    <n v="1"/>
    <n v="0"/>
    <n v="5.263157894736842E-3"/>
    <s v="Por Ejecutar"/>
    <s v="Diciembre"/>
    <s v=" |202003: N/D; |202002: N/A; |202001: N/D"/>
    <s v="N/D"/>
    <s v="N/A"/>
    <s v="N/D"/>
    <s v="-"/>
    <s v="-"/>
    <s v="-"/>
    <s v="-"/>
    <s v="-"/>
    <s v="-"/>
    <s v="-"/>
    <s v="-"/>
    <s v="-"/>
    <s v="-"/>
  </r>
  <r>
    <n v="233"/>
    <s v="PES_Definir"/>
    <x v="3"/>
    <x v="3"/>
    <s v="SI"/>
    <x v="0"/>
    <x v="0"/>
    <s v="TICS_16"/>
    <x v="5"/>
    <x v="31"/>
    <s v="OTIC-E_10"/>
    <s v="Política de Gobierno Digital."/>
    <s v="OTIC-ACT_22"/>
    <s v="Actualizar la Política de Seguridad de la Información de la Entidad."/>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3"/>
    <s v="MIPG-D_03-03"/>
    <n v="0"/>
    <n v="0"/>
    <n v="0"/>
    <n v="0"/>
    <n v="0"/>
    <n v="0"/>
    <n v="1"/>
    <s v="Entregar y Aprobar Pólitica de Seguridad de la Información."/>
    <s v="POR_DEFINIR"/>
    <d v="2020-06-01T00:00:00"/>
    <d v="2020-06-30T00:00:00"/>
    <n v="6"/>
    <n v="6"/>
    <n v="0.96666666666666667"/>
    <s v="Junio"/>
    <x v="1"/>
    <s v="II_Trim"/>
    <n v="5.263157894736842E-3"/>
    <s v="Planeado"/>
    <n v="0"/>
    <n v="0"/>
    <n v="0"/>
    <n v="0"/>
    <n v="0"/>
    <n v="1"/>
    <n v="0"/>
    <n v="0"/>
    <n v="0"/>
    <n v="0"/>
    <n v="0"/>
    <n v="0"/>
    <n v="1"/>
    <s v="Ejecutado"/>
    <n v="0"/>
    <n v="0"/>
    <n v="0"/>
    <m/>
    <m/>
    <m/>
    <m/>
    <m/>
    <m/>
    <m/>
    <m/>
    <m/>
    <n v="0"/>
    <n v="0"/>
    <n v="0"/>
    <n v="1"/>
    <n v="0"/>
    <n v="5.263157894736842E-3"/>
    <s v="Por Ejecutar"/>
    <s v="Junio"/>
    <s v=" |202003: N/D; |202002: N/A; |202001: N/A"/>
    <s v="N/A"/>
    <s v="N/A"/>
    <s v="N/D"/>
    <s v="-"/>
    <s v="-"/>
    <s v="-"/>
    <s v="-"/>
    <s v="-"/>
    <s v="-"/>
    <s v="-"/>
    <s v="-"/>
    <s v="-"/>
    <s v="-"/>
  </r>
  <r>
    <n v="234"/>
    <s v="PES_Definir"/>
    <x v="4"/>
    <x v="4"/>
    <s v="SI"/>
    <x v="0"/>
    <x v="0"/>
    <s v="PAI_10"/>
    <x v="8"/>
    <x v="20"/>
    <s v="OTIC-E_10"/>
    <s v="Política de Gobierno Digital."/>
    <s v="OTIC-ACT_23"/>
    <s v="Actualizar modelo de continuidad de negocio - Servicios TICS."/>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n v="1"/>
    <s v="# acciones de seguridad implementadas / # acciones de seguridad definidas"/>
    <s v="POR_DEFINIR"/>
    <d v="2020-09-01T00:00:00"/>
    <d v="2020-09-30T00:00:00"/>
    <n v="9"/>
    <n v="9"/>
    <n v="0.96666666666666667"/>
    <s v="Septiembre"/>
    <x v="6"/>
    <s v="III_Trim"/>
    <n v="0.01"/>
    <s v="Planeado"/>
    <n v="0"/>
    <n v="0"/>
    <n v="0"/>
    <n v="0"/>
    <n v="0"/>
    <n v="0"/>
    <n v="0"/>
    <n v="0"/>
    <n v="1"/>
    <n v="0"/>
    <n v="0"/>
    <n v="0"/>
    <n v="1"/>
    <s v="Ejecutado"/>
    <n v="0"/>
    <n v="0"/>
    <n v="0"/>
    <m/>
    <m/>
    <m/>
    <m/>
    <m/>
    <m/>
    <m/>
    <m/>
    <m/>
    <n v="0"/>
    <n v="0"/>
    <n v="0"/>
    <n v="1"/>
    <n v="0"/>
    <n v="0.01"/>
    <s v="Por Ejecutar"/>
    <s v="Septiembre"/>
    <s v=" |202003: N/D; |202002: Se implementan controles de seguridad en la solución perimetral de seguridad, de acuerdo a los informes y alertas del CSIRT. \\172.16.1.140\2. FEBRERO_2020\Oficina de Tecnologia de la Información y las Comunicaciones\1. Soportes_PAI_2020\bloqueo de IP.docx; |202001: N/A"/>
    <s v="N/A"/>
    <s v="Se implementan controles de seguridad en la solución perimetral de seguridad, de acuerdo a los informes y alertas del CSIRT. \\172.16.1.140\2. FEBRERO_2020\Oficina de Tecnologia de la Información y las Comunicaciones\1. Soportes_PAI_2020\bloqueo de IP.docx"/>
    <s v="N/D"/>
    <s v="-"/>
    <s v="-"/>
    <s v="-"/>
    <s v="-"/>
    <s v="-"/>
    <s v="-"/>
    <s v="-"/>
    <s v="-"/>
    <s v="-"/>
    <s v="-"/>
  </r>
  <r>
    <n v="235"/>
    <s v="PES_Definir"/>
    <x v="4"/>
    <x v="4"/>
    <s v="SI"/>
    <x v="0"/>
    <x v="0"/>
    <s v="PAI_10"/>
    <x v="8"/>
    <x v="20"/>
    <s v="OTIC-E_10"/>
    <s v="Política de Gobierno Digital."/>
    <s v="OTIC-ACT_24"/>
    <s v="Efectuar los mantenimientos preventivos a los servicios tecnológicos de la Entidad necesarios para soportar sus procesos, asegurar la continuidad en la operación TI, su disponibilidad y rendimiento. "/>
    <s v="OTIC"/>
    <s v="Oficina_de_Tecnologías_de_la_Información_y_las_Comunicaciones"/>
    <s v="OTIC-G_01"/>
    <s v="Oficina_de_Tecnologías_de_la_Información_y_las_Comunicaciones"/>
    <s v="OTIC-D_01"/>
    <s v="Jefe_Oficina_de_Tecnologias_de_la_Información_y_las_Comunicaciones"/>
    <s v="Apoyo"/>
    <s v="Financiera"/>
    <s v="Mejoramiento"/>
    <s v="C-2499-0600-2-0-2499062-02"/>
    <s v="2499062_02_x000a_2499062_03_x000a_2499062_04"/>
    <n v="751000000"/>
    <m/>
    <m/>
    <s v="MIPG-P_05"/>
    <s v="MIPG-D_05-02"/>
    <n v="0"/>
    <n v="0"/>
    <n v="0"/>
    <n v="0"/>
    <n v="0"/>
    <n v="0"/>
    <n v="1"/>
    <s v="# de actividades realizadas/# de actividades programadas"/>
    <s v="POR_DEFINIR"/>
    <d v="2020-01-01T00:00:00"/>
    <d v="2020-09-30T00:00:00"/>
    <n v="1"/>
    <n v="9"/>
    <n v="9.1"/>
    <s v="Enero"/>
    <x v="6"/>
    <s v="III_Trim"/>
    <n v="0.01"/>
    <s v="Planeado"/>
    <n v="0"/>
    <n v="0"/>
    <n v="0"/>
    <n v="0"/>
    <n v="0"/>
    <n v="0"/>
    <n v="0"/>
    <n v="0"/>
    <n v="0"/>
    <n v="0"/>
    <n v="0"/>
    <n v="0"/>
    <n v="0"/>
    <s v="Ejecutado"/>
    <n v="0"/>
    <n v="0"/>
    <n v="0"/>
    <m/>
    <m/>
    <m/>
    <m/>
    <m/>
    <m/>
    <m/>
    <m/>
    <m/>
    <n v="0"/>
    <n v="0"/>
    <n v="0"/>
    <n v="1"/>
    <n v="0"/>
    <n v="0.01"/>
    <s v="Por Ejecutar"/>
    <s v="Septiembre"/>
    <s v=" |202003: N/D; |202002: N/A; |202001: N/A"/>
    <s v="N/A"/>
    <s v="N/A"/>
    <s v="N/D"/>
    <s v="-"/>
    <s v="-"/>
    <s v="-"/>
    <s v="-"/>
    <s v="-"/>
    <s v="-"/>
    <s v="-"/>
    <s v="-"/>
    <s v="-"/>
    <s v="Se tiene definido la magnitud de la actividad, se hace necesario actualizar el periodo de ejecución acorde con el inicio de contratación para medir la pertinencia del mismo"/>
  </r>
  <r>
    <n v="236"/>
    <s v="PES_Definir"/>
    <x v="4"/>
    <x v="4"/>
    <s v="SI"/>
    <x v="0"/>
    <x v="0"/>
    <s v="PAI_10"/>
    <x v="0"/>
    <x v="20"/>
    <s v="OTIC-E_10"/>
    <s v="Política de Gobierno Digital."/>
    <s v="OTIC-ACT_25"/>
    <s v="Efectuar mantenimiento software GLPI"/>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n v="4"/>
    <s v="No. Reportes Trimestral Reportado / No. Reporte Trimestral Programados"/>
    <s v="POR_DEFINIR"/>
    <d v="2020-02-01T00:00:00"/>
    <d v="2020-09-30T00:00:00"/>
    <n v="2"/>
    <n v="9"/>
    <n v="8.0666666666666664"/>
    <s v="Febrero"/>
    <x v="6"/>
    <s v="III_Trim"/>
    <n v="0.01"/>
    <s v="Planeado"/>
    <n v="0"/>
    <n v="0.1"/>
    <n v="0.3"/>
    <n v="0"/>
    <n v="0"/>
    <n v="0.3"/>
    <n v="0"/>
    <n v="0"/>
    <n v="0.3"/>
    <n v="0"/>
    <n v="0"/>
    <n v="0"/>
    <n v="1"/>
    <s v="Ejecutado"/>
    <n v="0"/>
    <n v="0.1"/>
    <n v="0.4"/>
    <m/>
    <m/>
    <m/>
    <m/>
    <m/>
    <m/>
    <m/>
    <m/>
    <m/>
    <n v="0.5"/>
    <n v="0.5"/>
    <n v="0.4"/>
    <n v="1.25"/>
    <n v="5.0000000000000001E-3"/>
    <n v="0.01"/>
    <s v="En Tramite"/>
    <s v="Septiembre"/>
    <s v=" |202003: Reporte de gestión de incidentes en el GLPI para el mes de Marzo. Archivo: ACT-25-Reporte GLPI marzo 2020.pdf; |202002: Se realiza la atención de incidentes a través del GLPI para el mes de febrero. \\172.16.1.140\2. FEBRERO_2020\Oficina de Tecnologia de la Información y las Comunicaciones\1. Soportes_PAI_2020\registro glpi febrero 2020.xlsx; |202001: N/A"/>
    <s v="N/A"/>
    <s v="Se realiza la atención de incidentes a través del GLPI para el mes de febrero. \\172.16.1.140\2. FEBRERO_2020\Oficina de Tecnologia de la Información y las Comunicaciones\1. Soportes_PAI_2020\registro glpi febrero 2020.xlsx"/>
    <s v="Reporte de gestión de incidentes en el GLPI para el mes de Marzo. Archivo: ACT-25-Reporte GLPI marzo 2020.pdf"/>
    <s v="-"/>
    <s v="-"/>
    <s v="-"/>
    <s v="-"/>
    <s v="-"/>
    <s v="-"/>
    <s v="-"/>
    <s v="-"/>
    <s v="-"/>
    <s v="-"/>
  </r>
  <r>
    <n v="237"/>
    <s v="PES_Definir"/>
    <x v="4"/>
    <x v="4"/>
    <s v="SI"/>
    <x v="0"/>
    <x v="0"/>
    <s v="PAI_10"/>
    <x v="0"/>
    <x v="20"/>
    <s v="OTIC-E_10"/>
    <s v="Política de Gobierno Digital."/>
    <s v="OTIC-ACT_26"/>
    <s v="Implementar Sistema de Gestión del Conocimiento"/>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d v="2020-12-30T00:00:00"/>
    <n v="3"/>
    <n v="12"/>
    <n v="10.133333333333333"/>
    <s v="Marzo"/>
    <x v="0"/>
    <s v="IV_Trim"/>
    <n v="0.01"/>
    <s v="Planeado"/>
    <n v="0"/>
    <n v="0"/>
    <n v="0"/>
    <n v="0"/>
    <n v="0.3"/>
    <n v="0"/>
    <n v="0"/>
    <n v="0.3"/>
    <n v="0"/>
    <n v="0"/>
    <n v="0.4"/>
    <n v="0"/>
    <n v="1"/>
    <s v="Ejecutado"/>
    <n v="0"/>
    <n v="0"/>
    <n v="0"/>
    <m/>
    <m/>
    <m/>
    <m/>
    <m/>
    <m/>
    <m/>
    <m/>
    <m/>
    <n v="0"/>
    <n v="0"/>
    <n v="0"/>
    <n v="1"/>
    <n v="0"/>
    <n v="0.01"/>
    <s v="Por Ejecutar"/>
    <s v="Diciembre"/>
    <s v=" |202003: N/D; |202002: N/A; |202001: N/A"/>
    <s v="N/A"/>
    <s v="N/A"/>
    <s v="N/D"/>
    <s v="-"/>
    <s v="-"/>
    <s v="-"/>
    <s v="-"/>
    <s v="-"/>
    <s v="-"/>
    <s v="-"/>
    <s v="-"/>
    <s v="-"/>
    <s v="-"/>
  </r>
  <r>
    <n v="238"/>
    <s v="PES_Definir"/>
    <x v="4"/>
    <x v="4"/>
    <s v="SI"/>
    <x v="0"/>
    <x v="0"/>
    <s v="PAI_10"/>
    <x v="0"/>
    <x v="20"/>
    <s v="OTIC-E_10"/>
    <s v="Política de Gobierno Digital."/>
    <s v="OTIC-ACT_27"/>
    <s v="Implementar el Software de Almacén (Probable Interfaz con el SIIF)"/>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s v="100% _x000a_Levantamiento de información, elaboración de terminos de referencia, r estudio de mercado, estudios previos, contratación."/>
    <s v="# de actividades realizadas/# de actividades programadas"/>
    <s v="POR_DEFINIR"/>
    <d v="2020-02-01T00:00:00"/>
    <d v="2020-12-31T00:00:00"/>
    <n v="2"/>
    <n v="12"/>
    <n v="11.133333333333333"/>
    <s v="Febrero"/>
    <x v="0"/>
    <s v="IV_Trim"/>
    <n v="0.01"/>
    <s v="Planeado"/>
    <n v="0"/>
    <n v="0.1"/>
    <n v="0.15"/>
    <n v="0.05"/>
    <n v="0.1"/>
    <n v="0.1"/>
    <n v="0.05"/>
    <n v="0.1"/>
    <n v="0.1"/>
    <n v="0.05"/>
    <n v="0.1"/>
    <n v="0.1"/>
    <n v="1"/>
    <s v="Ejecutado"/>
    <n v="0"/>
    <n v="0.1"/>
    <n v="0.25"/>
    <m/>
    <m/>
    <m/>
    <m/>
    <m/>
    <m/>
    <m/>
    <m/>
    <m/>
    <n v="0.35"/>
    <n v="0.35"/>
    <n v="0.25"/>
    <n v="1.4"/>
    <n v="3.4999999999999996E-3"/>
    <n v="0.01"/>
    <s v="En Tramite"/>
    <s v="Diciembre"/>
    <s v=" |202003: Se revisan software en el mercado que manejarn la gestión de inventarios, con el objetivo de consolidar los requerimientos de la entidad para el software de almacén y así iniciar un sondeo de mercado. Archivo: ACT-27-Comparación de cotizaciones SOFT almacén.pdf; |202002: Se realiza revisión por el área de almacén, de un software de almacén implementado en el Ministerio de Hacienda. \\172.16.1.140\2. FEBRERO_2020\Oficina de Tecnologia de la Información y las Comunicaciones\1. Soportes_PAI_2020\Presentación Activos 2019-11-26.pptx; |202001: N/A"/>
    <s v="N/A"/>
    <s v="Se realiza revisión por el área de almacén, de un software de almacén implementado en el Ministerio de Hacienda. \\172.16.1.140\2. FEBRERO_2020\Oficina de Tecnologia de la Información y las Comunicaciones\1. Soportes_PAI_2020\Presentación Activos 2019-11-26.pptx"/>
    <s v="Se revisan software en el mercado que manejarn la gestión de inventarios, con el objetivo de consolidar los requerimientos de la entidad para el software de almacén y así iniciar un sondeo de mercado. Archivo: ACT-27-Comparación de cotizaciones SOFT almacén.pdf"/>
    <s v="-"/>
    <s v="-"/>
    <s v="-"/>
    <s v="-"/>
    <s v="-"/>
    <s v="-"/>
    <s v="-"/>
    <s v="-"/>
    <s v="-"/>
    <s v="Se tiene definido la magnitud de la actividad, se hace necesario actualizar el periodo de ejecución acorde con el inicio de contratación para medir la pertinencia del mismo"/>
  </r>
  <r>
    <n v="239"/>
    <s v="PES_Definir"/>
    <x v="4"/>
    <x v="4"/>
    <s v="SI"/>
    <x v="0"/>
    <x v="0"/>
    <s v="PAI_10"/>
    <x v="0"/>
    <x v="20"/>
    <s v="OTIC-E_11"/>
    <s v="Transformación Digital."/>
    <s v="OTIC-ACT_28"/>
    <s v="Definir el futuro del sistema Misional VIGIA mediante mesas de trabajo con las áreas involucradas"/>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s v="100% Elaboración de cronograma con actvidades,  Informe con soluciones, implmentar fases de suspensión y estabilizacion de la solución."/>
    <s v="# de actividades realizadas/# de actividades programadas"/>
    <s v="POR_DEFINIR"/>
    <d v="2020-02-01T00:00:00"/>
    <d v="2020-06-30T00:00:00"/>
    <n v="2"/>
    <n v="6"/>
    <n v="5"/>
    <s v="Febrero"/>
    <x v="1"/>
    <s v="II_Trim"/>
    <n v="0.01"/>
    <s v="Planeado"/>
    <n v="0"/>
    <n v="0"/>
    <n v="0"/>
    <n v="0"/>
    <n v="0"/>
    <n v="1"/>
    <n v="0"/>
    <n v="0"/>
    <n v="0"/>
    <n v="0"/>
    <n v="0"/>
    <n v="0"/>
    <n v="1"/>
    <s v="Ejecutado"/>
    <n v="0"/>
    <n v="0"/>
    <n v="0"/>
    <m/>
    <m/>
    <m/>
    <m/>
    <m/>
    <m/>
    <m/>
    <m/>
    <m/>
    <n v="0"/>
    <n v="0"/>
    <n v="0"/>
    <n v="1"/>
    <n v="0"/>
    <n v="0.01"/>
    <s v="Por Ejecutar"/>
    <s v="Junio"/>
    <s v=" |202003: N/D; |202002: N/A; |202001: N/A"/>
    <s v="N/A"/>
    <s v="N/A"/>
    <s v="N/D"/>
    <s v="-"/>
    <s v="-"/>
    <s v="-"/>
    <s v="-"/>
    <s v="-"/>
    <s v="-"/>
    <s v="-"/>
    <s v="-"/>
    <s v="-"/>
    <s v="-"/>
  </r>
  <r>
    <n v="240"/>
    <s v="PES_Definir"/>
    <x v="4"/>
    <x v="4"/>
    <s v="SI"/>
    <x v="0"/>
    <x v="0"/>
    <s v="PAI_10"/>
    <x v="0"/>
    <x v="20"/>
    <s v="OTIC-E_11"/>
    <s v="Transformación Digital."/>
    <s v="OTIC-ACT_29"/>
    <s v="Evaluar mejoras del software de Inteligencia de Negocios de acuerdo a las necesidades de la entidad y del sector."/>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s v="100%   Adquirir licenciamiento de BI, Reestructurar ETL, Rediseñar 10 reportes y periodicidad"/>
    <s v="# de actividades realizadas/# de actividades programadas"/>
    <s v="POR_DEFINIR"/>
    <d v="2020-01-01T00:00:00"/>
    <d v="2020-11-30T00:00:00"/>
    <n v="1"/>
    <n v="11"/>
    <n v="11.133333333333333"/>
    <s v="Enero"/>
    <x v="2"/>
    <s v="IV_Trim"/>
    <n v="0.01"/>
    <s v="Planeado"/>
    <n v="0.05"/>
    <n v="0.15"/>
    <n v="0.15"/>
    <n v="0"/>
    <n v="0.05"/>
    <n v="0"/>
    <n v="0.2"/>
    <n v="0"/>
    <n v="0.2"/>
    <n v="0"/>
    <n v="0.2"/>
    <n v="0"/>
    <n v="1"/>
    <s v="Ejecutado"/>
    <n v="0.05"/>
    <n v="0.15"/>
    <n v="0.35"/>
    <m/>
    <m/>
    <m/>
    <m/>
    <m/>
    <m/>
    <m/>
    <m/>
    <m/>
    <n v="0.55000000000000004"/>
    <n v="0.55000000000000004"/>
    <n v="0.35"/>
    <n v="1.5714285714285716"/>
    <n v="5.5000000000000005E-3"/>
    <n v="0.01"/>
    <s v="En Tramite"/>
    <s v="Noviembre"/>
    <s v=" |202003: Se implementa la generación de informes dinámicos, a través de tableros de control de ARCGIS. https://supertransporte.maps.arcgis.com/apps/opsdashboard/index.html#/c1ba02ee44f24a59a2e7ed64a7144cc9; |202002:  Generación de informes _x000a_\\172.16.1.140\2. FEBRERO_2020\Oficina de Tecnologia de la Información y las Comunicaciones\1. Soportes_PAI_2020\Soporte BI febrero.docx; |202001: Continua la implementación de Power de BI y la generación de informes a través de este software. Ubicación Carpeta T:\1. ENERO_2020\Oficina de Tecnologia de la Información y las Comunicaciones\1. Soportes_PAI_2020\Tablero de control PEAJES ENERO.pdf"/>
    <s v="Continua la implementación de Power de BI y la generación de informes a través de este software. Ubicación Carpeta T:\1. ENERO_2020\Oficina de Tecnologia de la Información y las Comunicaciones\1. Soportes_PAI_2020\Tablero de control PEAJES ENERO.pdf"/>
    <s v=" Generación de informes _x000a_\\172.16.1.140\2. FEBRERO_2020\Oficina de Tecnologia de la Información y las Comunicaciones\1. Soportes_PAI_2020\Soporte BI febrero.docx"/>
    <s v="Se implementa la generación de informes dinámicos, a través de tableros de control de ARCGIS. https://supertransporte.maps.arcgis.com/apps/opsdashboard/index.html#/c1ba02ee44f24a59a2e7ed64a7144cc9"/>
    <s v="-"/>
    <s v="-"/>
    <s v="-"/>
    <s v="-"/>
    <s v="-"/>
    <s v="-"/>
    <s v="-"/>
    <s v="-"/>
    <s v="-"/>
    <s v="-"/>
  </r>
  <r>
    <n v="241"/>
    <s v="PES_Definir"/>
    <x v="4"/>
    <x v="4"/>
    <s v="SI"/>
    <x v="0"/>
    <x v="0"/>
    <s v="PAI_10"/>
    <x v="0"/>
    <x v="20"/>
    <s v="OTIC-E_11"/>
    <s v="Transformación Digital."/>
    <s v="OTIC-ACT_30"/>
    <s v="Implementar la Transformación Digital y Desmaterialización de trámites "/>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s v="100% Identificación y definición de trámites a digitalizar, implementar dos trámites digitales"/>
    <s v="# de actividades realizadas/# de actividades programadas"/>
    <s v="POR_DEFINIR"/>
    <d v="2020-03-01T00:00:00"/>
    <d v="2020-12-31T00:00:00"/>
    <n v="3"/>
    <n v="12"/>
    <n v="10.166666666666666"/>
    <s v="Marzo"/>
    <x v="0"/>
    <s v="IV_Trim"/>
    <n v="0.01"/>
    <s v="Planeado"/>
    <n v="0"/>
    <n v="0"/>
    <n v="0.2"/>
    <n v="0.1"/>
    <n v="0.1"/>
    <n v="0.1"/>
    <n v="0.1"/>
    <n v="0.1"/>
    <n v="0.1"/>
    <n v="0.1"/>
    <n v="0.1"/>
    <n v="0"/>
    <n v="0.99999999999999989"/>
    <s v="Ejecutado"/>
    <n v="0"/>
    <n v="0"/>
    <n v="0.2"/>
    <m/>
    <m/>
    <m/>
    <m/>
    <m/>
    <m/>
    <m/>
    <m/>
    <m/>
    <n v="0.2"/>
    <n v="0.20000000000000004"/>
    <n v="0.2"/>
    <n v="1"/>
    <n v="2.0000000000000005E-3"/>
    <n v="0.01"/>
    <s v="En Tramite"/>
    <s v="Diciembre"/>
    <s v=" |202003: Implementación de DRP en la nube con oracle para respaldar información de algunos aplicativos de la entidad. _x000a_Implementación de VPNs para funcionarios y contratistas de la Supertransporte para trabajo en casa. Archivo: ACT-30-Reporte Conexiones VPN.pdf_x000a_Implementación de Teams y sharepoint como herramientas para permitir a los funcionarios y contratistas cumplir sus labores diarias a través del trabajo en casa._x000a_Implementación de Chat para atención al usuario. Archivo: ACT-30-Chat.pdf; |202002: N/A; |202001: N/A"/>
    <s v="N/A"/>
    <s v="N/A"/>
    <s v="Implementación de DRP en la nube con oracle para respaldar información de algunos aplicativos de la entidad. _x000a_Implementación de VPNs para funcionarios y contratistas de la Supertransporte para trabajo en casa. Archivo: ACT-30-Reporte Conexiones VPN.pdf_x000a_Implementación de Teams y sharepoint como herramientas para permitir a los funcionarios y contratistas cumplir sus labores diarias a través del trabajo en casa._x000a_Implementación de Chat para atención al usuario. Archivo: ACT-30-Chat.pdf"/>
    <s v="-"/>
    <s v="-"/>
    <s v="-"/>
    <s v="-"/>
    <s v="-"/>
    <s v="-"/>
    <s v="-"/>
    <s v="-"/>
    <s v="-"/>
    <s v="-"/>
  </r>
  <r>
    <n v="242"/>
    <s v="PES_Definir"/>
    <x v="4"/>
    <x v="4"/>
    <s v="SI"/>
    <x v="0"/>
    <x v="0"/>
    <s v="PAI_10"/>
    <x v="0"/>
    <x v="20"/>
    <s v="OTIC-E_11"/>
    <s v="Transformación Digital."/>
    <s v="OTIC-ACT_31"/>
    <s v="Fortalecer la estructura Vigía y realizar Cambios de módulos de Capa de Aplicación."/>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s v="100% 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d v="2020-12-30T00:00:00"/>
    <n v="3"/>
    <n v="12"/>
    <n v="10.133333333333333"/>
    <s v="Marzo"/>
    <x v="0"/>
    <s v="IV_Trim"/>
    <n v="0.01"/>
    <s v="Planeado"/>
    <n v="0"/>
    <n v="0"/>
    <n v="0"/>
    <n v="0.25"/>
    <n v="0"/>
    <n v="0"/>
    <n v="0.25"/>
    <n v="0"/>
    <n v="0.25"/>
    <n v="0"/>
    <n v="0.25"/>
    <n v="0"/>
    <n v="1"/>
    <s v="Ejecutado"/>
    <n v="0"/>
    <n v="0"/>
    <n v="0"/>
    <m/>
    <m/>
    <m/>
    <m/>
    <m/>
    <m/>
    <m/>
    <m/>
    <m/>
    <n v="0"/>
    <n v="0"/>
    <n v="0"/>
    <n v="1"/>
    <n v="0"/>
    <n v="0.01"/>
    <s v="Por Ejecutar"/>
    <s v="Diciembre"/>
    <s v=" |202003: N/D; |202002: N/A; |202001: N/A"/>
    <s v="N/A"/>
    <s v="N/A"/>
    <s v="N/D"/>
    <s v="-"/>
    <s v="-"/>
    <s v="-"/>
    <s v="-"/>
    <s v="-"/>
    <s v="-"/>
    <s v="-"/>
    <s v="-"/>
    <s v="-"/>
    <s v="-"/>
  </r>
  <r>
    <n v="243"/>
    <s v="PES_Definir"/>
    <x v="4"/>
    <x v="4"/>
    <s v="SI"/>
    <x v="0"/>
    <x v="0"/>
    <s v="PAI_10"/>
    <x v="0"/>
    <x v="20"/>
    <s v="OTIC-E_11"/>
    <s v="Transformación Digital."/>
    <s v="OTIC-ACT_32"/>
    <s v="Desarrollar e implementar el sistema de notificación electrónica fase I-IUIT, fase II - Transversal, y para notificaciones personales usar dispositivos biométricos que interactúen los sitemas de información de la entidad junto a la Registraduría para validar la identidad del notificado."/>
    <s v="OTIC"/>
    <s v="Oficina_de_Tecnologías_de_la_Información_y_las_Comunicaciones"/>
    <s v="OTIC-G_01"/>
    <s v="Oficina_de_Tecnologías_de_la_Información_y_las_Comunicaciones"/>
    <s v="OTIC-D_01"/>
    <s v="Jefe_Oficina_de_Tecnologias_de_la_Información_y_las_Comunicaciones"/>
    <s v="Apoyo"/>
    <s v="Financiera"/>
    <s v="Funcionamiento"/>
    <m/>
    <m/>
    <m/>
    <m/>
    <m/>
    <s v="MIPG-P_05"/>
    <s v="MIPG-D_05-02"/>
    <n v="0"/>
    <n v="0"/>
    <n v="0"/>
    <n v="0"/>
    <n v="0"/>
    <n v="0"/>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d v="2020-12-30T00:00:00"/>
    <n v="3"/>
    <n v="12"/>
    <n v="10.133333333333333"/>
    <s v="Marzo"/>
    <x v="0"/>
    <s v="IV_Trim"/>
    <n v="0.01"/>
    <s v="Planeado"/>
    <n v="0"/>
    <n v="0"/>
    <n v="0"/>
    <n v="0.4"/>
    <n v="0"/>
    <n v="0"/>
    <n v="0"/>
    <n v="0"/>
    <n v="0.4"/>
    <n v="0"/>
    <n v="0.2"/>
    <n v="0"/>
    <n v="1"/>
    <s v="Ejecutado"/>
    <n v="0"/>
    <n v="0"/>
    <n v="0"/>
    <m/>
    <m/>
    <m/>
    <m/>
    <m/>
    <m/>
    <m/>
    <m/>
    <m/>
    <n v="0"/>
    <n v="0"/>
    <n v="0"/>
    <n v="1"/>
    <n v="0"/>
    <n v="0.01"/>
    <s v="Por Ejecutar"/>
    <s v="Diciembre"/>
    <s v=" |202003: N/D; |202002: N/A; |202001: N/A"/>
    <s v="N/A"/>
    <s v="N/A"/>
    <s v="N/D"/>
    <s v="-"/>
    <s v="-"/>
    <s v="-"/>
    <s v="-"/>
    <s v="-"/>
    <s v="-"/>
    <s v="-"/>
    <s v="-"/>
    <s v="-"/>
    <s v="-"/>
  </r>
  <r>
    <n v="244"/>
    <s v="PES_Definir"/>
    <x v="3"/>
    <x v="3"/>
    <s v="SI"/>
    <x v="9"/>
    <x v="1"/>
    <s v="PEI_02"/>
    <x v="1"/>
    <x v="27"/>
    <s v="SG-DA-E_01"/>
    <s v="Cambio de sede de la entidad."/>
    <s v="SG-DA-ACT_01"/>
    <s v="Entregar Sede Adecuada e Instalada para los funcionarios de la ST."/>
    <s v="SG"/>
    <s v="Secretaria_General"/>
    <s v="SG-G_01"/>
    <s v="Dirección_Administrativa"/>
    <s v="SG-D_01"/>
    <s v="Director_Administrativo"/>
    <s v="Apoyo"/>
    <s v="Administrativa"/>
    <s v="Mejoramiento"/>
    <s v="C-2499-0600-2-0-2499061-02"/>
    <s v="2499061_02"/>
    <n v="736000000"/>
    <m/>
    <m/>
    <s v="MIPG-P_03"/>
    <s v="MIPG-D-03-01"/>
    <n v="0"/>
    <n v="0"/>
    <n v="0"/>
    <n v="0"/>
    <n v="0"/>
    <n v="0"/>
    <n v="1"/>
    <s v="# de actividades realizadas/# de actividades programadas"/>
    <s v="POR_DEFINIR"/>
    <d v="2020-07-01T00:00:00"/>
    <d v="2020-09-30T00:00:00"/>
    <n v="7"/>
    <n v="9"/>
    <n v="3.0333333333333332"/>
    <s v="Julio"/>
    <x v="6"/>
    <s v="III_Trim"/>
    <n v="0.02"/>
    <s v="Planeado"/>
    <n v="0"/>
    <n v="0"/>
    <n v="0"/>
    <n v="0"/>
    <n v="0"/>
    <n v="0"/>
    <n v="0.8"/>
    <n v="0"/>
    <n v="0.2"/>
    <n v="0"/>
    <n v="0"/>
    <n v="0"/>
    <n v="1"/>
    <s v="Ejecutado"/>
    <n v="0"/>
    <n v="0"/>
    <n v="0"/>
    <m/>
    <m/>
    <m/>
    <m/>
    <m/>
    <m/>
    <m/>
    <m/>
    <m/>
    <n v="0"/>
    <n v="0"/>
    <n v="0"/>
    <n v="1"/>
    <n v="0"/>
    <n v="0.02"/>
    <s v="Por Ejecutar"/>
    <s v="Septiembre"/>
    <s v=" |202003: Se elaboró Modelo de contrato para nueva sede; |202002: 13 de febreo solicitud de autorizacion de cupo paraasumir compromisoscon cargo a vigencias futuras en el presupuesto de gastos de funcionamiento; |202001: No aplica"/>
    <s v="No aplica"/>
    <s v="13 de febreo solicitud de autorizacion de cupo paraasumir compromisoscon cargo a vigencias futuras en el presupuesto de gastos de funcionamiento"/>
    <s v="Se elaboró Modelo de contrato para nueva sede"/>
    <s v="-"/>
    <s v="-"/>
    <s v="-"/>
    <s v="-"/>
    <s v="-"/>
    <s v="-"/>
    <s v="-"/>
    <s v="-"/>
    <s v="-"/>
    <s v="-"/>
  </r>
  <r>
    <n v="245"/>
    <s v="PES_Definir"/>
    <x v="3"/>
    <x v="3"/>
    <s v="SI"/>
    <x v="0"/>
    <x v="0"/>
    <s v="PAA_13"/>
    <x v="2"/>
    <x v="23"/>
    <s v="SG-DA-E_02"/>
    <s v="Ejecutar Plan Anual de Adquisiciones"/>
    <s v="SG-DA-ACT_02"/>
    <s v="Realizar Seguimiento a la ejecución del Plan Anual de Adquisiciones"/>
    <s v="SG"/>
    <s v="Secretaria_General"/>
    <s v="SG-G_01"/>
    <s v="Dirección_Administrativa"/>
    <s v="SG-D_01"/>
    <s v="Director_Administrativo"/>
    <s v="Apoyo"/>
    <s v="Administrativa"/>
    <s v="Funcionamiento"/>
    <m/>
    <m/>
    <m/>
    <m/>
    <m/>
    <s v="MIPG-P_03"/>
    <s v="MIPG-D-03-01"/>
    <n v="0"/>
    <n v="0"/>
    <n v="0"/>
    <n v="0"/>
    <n v="0"/>
    <n v="0"/>
    <n v="1"/>
    <s v="Valor de Procesos de Contratación Suscritos / Valor de Procesos de Contratación Programadas"/>
    <s v="POR_DEFINIR"/>
    <d v="2020-01-01T00:00:00"/>
    <d v="2020-09-30T00:00:00"/>
    <n v="1"/>
    <n v="9"/>
    <n v="9.1"/>
    <s v="Enero"/>
    <x v="6"/>
    <s v="III_Trim"/>
    <n v="5.263157894736842E-3"/>
    <s v="Planeado"/>
    <n v="5149981801"/>
    <n v="9123961209"/>
    <n v="7268928971"/>
    <n v="450361876"/>
    <n v="1209282735"/>
    <n v="2352787485"/>
    <n v="599500000"/>
    <n v="2675102551"/>
    <n v="100904038"/>
    <n v="245000000"/>
    <n v="0"/>
    <n v="0"/>
    <n v="29175810666"/>
    <s v="Ejecutado"/>
    <n v="5082128806"/>
    <n v="1511328848"/>
    <n v="529115747"/>
    <m/>
    <m/>
    <m/>
    <m/>
    <m/>
    <m/>
    <m/>
    <m/>
    <m/>
    <n v="7122573401"/>
    <n v="0.24412598102373495"/>
    <n v="21542871981"/>
    <n v="0.33062320600901501"/>
    <n v="1.2848735843354472E-3"/>
    <n v="1.7401221368895526E-3"/>
    <s v="En Tramite"/>
    <s v="Septiembre"/>
    <s v=" |202003: Se ejecutáron 529115747 ; |202002: Se suscribieron 42 contratos por valor de 1.511,328.848; |202001: Se programan 144 contratos y se celebran 153"/>
    <s v="Se programan 144 contratos y se celebran 153"/>
    <s v="Se suscribieron 42 contratos por valor de 1.511,328.848"/>
    <s v="Se ejecutáron 529115747 "/>
    <s v="-"/>
    <s v="-"/>
    <s v="-"/>
    <s v="-"/>
    <s v="-"/>
    <s v="-"/>
    <s v="-"/>
    <s v="-"/>
    <s v="-"/>
    <s v="Definir"/>
  </r>
  <r>
    <n v="246"/>
    <s v="PES_Definir"/>
    <x v="3"/>
    <x v="3"/>
    <s v="SI"/>
    <x v="0"/>
    <x v="0"/>
    <s v="PAA_13"/>
    <x v="2"/>
    <x v="23"/>
    <s v="SG-DA-E_02"/>
    <s v="Ejecutar Plan Anual de Adquisiciones"/>
    <s v="SG-DA-ACT_03"/>
    <s v="Ejecutar Procesos de Contratación Programados - PAA"/>
    <s v="SG"/>
    <s v="Secretaria_General"/>
    <s v="SG-G_01"/>
    <s v="Dirección_Administrativa"/>
    <s v="SG-D_01"/>
    <s v="Director_Administrativo"/>
    <s v="Apoyo"/>
    <s v="Administrativa"/>
    <s v="Funcionamiento"/>
    <m/>
    <m/>
    <m/>
    <m/>
    <m/>
    <s v="MIPG-P_03"/>
    <s v="MIPG-D-03-01"/>
    <n v="0"/>
    <n v="0"/>
    <n v="0"/>
    <n v="0"/>
    <n v="0"/>
    <n v="0"/>
    <n v="1"/>
    <s v="Número de contratos estructurados dentro de los 3 días siguientes a la radicación / Número de contratos radicados sin observaciones o ajustes*100"/>
    <s v="Mensual"/>
    <d v="2020-01-01T00:00:00"/>
    <d v="2020-12-31T00:00:00"/>
    <n v="1"/>
    <n v="12"/>
    <n v="12.166666666666666"/>
    <s v="Enero"/>
    <x v="0"/>
    <s v="IV_Trim"/>
    <n v="5.263157894736842E-3"/>
    <s v="Planeado"/>
    <n v="152"/>
    <n v="42"/>
    <n v="19"/>
    <n v="0"/>
    <n v="0"/>
    <n v="0"/>
    <n v="0"/>
    <n v="0"/>
    <n v="0"/>
    <n v="0"/>
    <n v="0"/>
    <n v="0"/>
    <n v="213"/>
    <s v="Ejecutado"/>
    <n v="152"/>
    <n v="42"/>
    <n v="19"/>
    <m/>
    <m/>
    <m/>
    <m/>
    <m/>
    <m/>
    <m/>
    <m/>
    <m/>
    <n v="213"/>
    <n v="1"/>
    <n v="213"/>
    <n v="1"/>
    <n v="5.263157894736842E-3"/>
    <n v="5.263157894736842E-3"/>
    <s v="Ejecutada"/>
    <s v="Ejecutada"/>
    <s v=" |202003: Se publicaron 19 contratos; |202002: Se suscribieron 42 contratos por valor de $ 1.511,328.848; |202001: Se programó la celebracion de contratos en cuantia  de $ 4.809.786.593 y se celebraron contratos en cuantia de  $ 5.172.878.812 "/>
    <s v="Se programó la celebracion de contratos en cuantia  de $ 4.809.786.593 y se celebraron contratos en cuantia de  $ 5.172.878.812 "/>
    <s v="Se suscribieron 42 contratos por valor de $ 1.511,328.848"/>
    <s v="Se publicaron 19 contratos"/>
    <s v="-"/>
    <s v="-"/>
    <s v="-"/>
    <s v="-"/>
    <s v="-"/>
    <s v="-"/>
    <s v="-"/>
    <s v="-"/>
    <s v="-"/>
    <s v="-"/>
  </r>
  <r>
    <n v="247"/>
    <s v="PES_Definir"/>
    <x v="3"/>
    <x v="3"/>
    <s v="SI"/>
    <x v="0"/>
    <x v="0"/>
    <s v="PAI_10"/>
    <x v="9"/>
    <x v="18"/>
    <s v="SG-DA-E_03"/>
    <s v="Ejecución de Plan Institucional de Gestión Ambiental - PIGA de la Supertransporte."/>
    <s v="SG-DA-ACT_04"/>
    <s v="Ejecutar y Realizar seguimiento a la Implementación del Plan Institucional de Gestión Ambiental - PIGA de la Supertransporte."/>
    <s v="SG"/>
    <s v="Secretaria_General"/>
    <s v="SG-G_01"/>
    <s v="Dirección_Administrativa"/>
    <s v="SG-D_01"/>
    <s v="Director_Administrativo"/>
    <s v="Apoyo"/>
    <s v="Administrativa"/>
    <s v="Funcionamiento"/>
    <m/>
    <m/>
    <m/>
    <m/>
    <m/>
    <s v="MIPG-P_03"/>
    <s v="MIPG-D-03-01"/>
    <n v="0"/>
    <n v="0"/>
    <n v="0"/>
    <n v="0"/>
    <n v="0"/>
    <n v="0"/>
    <n v="4"/>
    <s v="# instructivos elaborados y socializados / # instructivos programados"/>
    <s v="POR_DEFINIR"/>
    <d v="2020-03-01T00:00:00"/>
    <d v="2020-12-31T00:00:00"/>
    <n v="3"/>
    <n v="12"/>
    <n v="10.166666666666666"/>
    <s v="Marzo"/>
    <x v="0"/>
    <s v="IV_Trim"/>
    <n v="5.263157894736842E-3"/>
    <s v="Planeado"/>
    <n v="0"/>
    <n v="0"/>
    <n v="0.25"/>
    <n v="0"/>
    <n v="0"/>
    <n v="0.25"/>
    <n v="0"/>
    <n v="0"/>
    <n v="0.25"/>
    <n v="0"/>
    <n v="0"/>
    <n v="0.25"/>
    <n v="1"/>
    <s v="Ejecutado"/>
    <n v="0"/>
    <n v="0.1"/>
    <n v="0.15"/>
    <m/>
    <m/>
    <m/>
    <m/>
    <m/>
    <m/>
    <m/>
    <m/>
    <m/>
    <n v="0.25"/>
    <n v="0.25"/>
    <n v="0.25"/>
    <n v="1"/>
    <n v="1.3157894736842105E-3"/>
    <n v="5.263157894736842E-3"/>
    <s v="En Tramite"/>
    <s v="Diciembre"/>
    <s v=" |202003: se ejecutaron 9 actividades PIGA; |202002: Campañas de ahorro de agua y energia, entrega de residuos peligrosos, registrode bitagora de residuos,Campaña de uso de pocillos,elaboracion y aplicación de encuesta de GAY Campaña de montar en Bici paga, Taller de sensibilizacion de uso de agua con el  acueducto.; |202001: Se realizan campañas de ahorro de papel agua luz buenas practicas  de higiene  visita tecnica entrega de dotacion al centro de conciliacion entrega certificado de residuos"/>
    <s v="Se realizan campañas de ahorro de papel agua luz buenas practicas  de higiene  visita tecnica entrega de dotacion al centro de conciliacion entrega certificado de residuos"/>
    <s v="Campañas de ahorro de agua y energia, entrega de residuos peligrosos, registrode bitagora de residuos,Campaña de uso de pocillos,elaboracion y aplicación de encuesta de GAY Campaña de montar en Bici paga, Taller de sensibilizacion de uso de agua con el  acueducto."/>
    <s v="se ejecutaron 9 actividades PIGA"/>
    <s v="-"/>
    <s v="-"/>
    <s v="-"/>
    <s v="-"/>
    <s v="-"/>
    <s v="-"/>
    <s v="-"/>
    <s v="-"/>
    <s v="-"/>
    <s v="-"/>
  </r>
  <r>
    <n v="248"/>
    <s v="PES_Definir"/>
    <x v="3"/>
    <x v="3"/>
    <s v="SI"/>
    <x v="0"/>
    <x v="0"/>
    <s v="PAI_10"/>
    <x v="9"/>
    <x v="18"/>
    <s v="SG-DA-E_04"/>
    <s v="Implementación de Software de Almacén"/>
    <s v="SG-DA-ACT_05"/>
    <s v="Implementación el Software de Almacén"/>
    <s v="SG"/>
    <s v="Secretaria_General"/>
    <s v="SG-G_01"/>
    <s v="Dirección_Administrativa"/>
    <s v="SG-D_01"/>
    <s v="Director_Administrativo"/>
    <s v="Apoyo"/>
    <s v="Administrativa"/>
    <s v="Funcionamiento"/>
    <m/>
    <m/>
    <m/>
    <m/>
    <m/>
    <s v="MIPG-P_03"/>
    <s v="MIPG-D-03-01"/>
    <n v="0"/>
    <n v="0"/>
    <n v="0"/>
    <n v="0"/>
    <n v="0"/>
    <n v="0"/>
    <n v="1"/>
    <s v="% de Avance en la Implementación del Software de Almacén"/>
    <s v="POR_DEFINIR"/>
    <d v="2020-06-01T00:00:00"/>
    <d v="2020-11-30T00:00:00"/>
    <n v="6"/>
    <n v="11"/>
    <n v="6.0666666666666664"/>
    <s v="Junio"/>
    <x v="2"/>
    <s v="IV_Trim"/>
    <n v="5.263157894736842E-3"/>
    <s v="Planeado"/>
    <n v="0"/>
    <n v="0"/>
    <n v="0"/>
    <n v="0"/>
    <n v="0"/>
    <n v="0.5"/>
    <n v="0"/>
    <n v="0"/>
    <n v="0"/>
    <n v="0"/>
    <n v="0.5"/>
    <n v="0"/>
    <n v="1"/>
    <s v="Ejecutado"/>
    <n v="0"/>
    <n v="0"/>
    <n v="0"/>
    <m/>
    <m/>
    <m/>
    <m/>
    <m/>
    <m/>
    <m/>
    <m/>
    <m/>
    <n v="0"/>
    <n v="0"/>
    <n v="0"/>
    <n v="1"/>
    <n v="0"/>
    <n v="5.263157894736842E-3"/>
    <s v="Por Ejecutar"/>
    <s v="Noviembre"/>
    <s v=" |202003: Se solicitaron y revisaron propuestas de implementacion de software; |202002: Se estructura la necesidad se cotiza y realizan actividadescomo reunion con el Ministerio de hacienda-Acta,Recepcion de cotizaciones y propuestas; y solicitud de evaluacion de propuestas a la oficina de Tecnologias de la informacion y Comunicaciones; |202001: No aplica"/>
    <s v="No aplica"/>
    <s v="Se estructura la necesidad se cotiza y realizan actividadescomo reunion con el Ministerio de hacienda-Acta,Recepcion de cotizaciones y propuestas; y solicitud de evaluacion de propuestas a la oficina de Tecnologias de la informacion y Comunicaciones"/>
    <s v="Se solicitaron y revisaron propuestas de implementacion de software"/>
    <s v="-"/>
    <s v="-"/>
    <s v="-"/>
    <s v="-"/>
    <s v="-"/>
    <s v="-"/>
    <s v="-"/>
    <s v="-"/>
    <s v="-"/>
    <s v="Se tiene definido la magnitud de la actividad, se hace necesario actualizar el periodo de ejecución acorde con el inicio de contratación para medir la pertinencia del mismo"/>
  </r>
  <r>
    <n v="249"/>
    <s v="PES_Definir"/>
    <x v="3"/>
    <x v="3"/>
    <s v="SI"/>
    <x v="0"/>
    <x v="0"/>
    <s v="PAI_10"/>
    <x v="0"/>
    <x v="0"/>
    <s v="SG-DA-E_05"/>
    <s v="Resolver Solicitudes y/o Radicaciones allegadas a la Dependencia"/>
    <s v="SG-DA-ACT_06"/>
    <s v="Gestión Quejas, Reclamos, Solicitudes y Denuncias."/>
    <s v="SG"/>
    <s v="Secretaria_General"/>
    <s v="SG-G_01"/>
    <s v="Dirección_Administrativa"/>
    <s v="SG-D_01"/>
    <s v="Director_Administrativo"/>
    <s v="Apoyo"/>
    <s v="Administrativa"/>
    <s v="Funcionamiento"/>
    <m/>
    <m/>
    <m/>
    <m/>
    <m/>
    <s v="MIPG-P_03"/>
    <s v="MIPG-D-03-01"/>
    <n v="0"/>
    <n v="0"/>
    <n v="0"/>
    <n v="0"/>
    <n v="0"/>
    <n v="0"/>
    <n v="1"/>
    <s v="(# Informes presentados/ # Informes programados) *100%      "/>
    <s v="Mensual"/>
    <d v="2020-01-01T00:00:00"/>
    <d v="2020-12-31T00:00:00"/>
    <n v="1"/>
    <n v="12"/>
    <n v="12.166666666666666"/>
    <s v="Enero"/>
    <x v="0"/>
    <s v="IV_Trim"/>
    <n v="5.263157894736842E-3"/>
    <s v="Planeado"/>
    <n v="0"/>
    <n v="2"/>
    <n v="0"/>
    <n v="0"/>
    <n v="0"/>
    <n v="0"/>
    <n v="0"/>
    <n v="0"/>
    <n v="0"/>
    <n v="0"/>
    <n v="0"/>
    <n v="0"/>
    <n v="2"/>
    <s v="Ejecutado"/>
    <n v="0"/>
    <n v="1"/>
    <n v="1"/>
    <m/>
    <m/>
    <m/>
    <m/>
    <m/>
    <m/>
    <m/>
    <m/>
    <m/>
    <n v="2"/>
    <n v="1"/>
    <n v="2"/>
    <n v="1"/>
    <n v="5.263157894736842E-3"/>
    <n v="5.263157894736842E-3"/>
    <s v="Ejecutada"/>
    <s v="Ejecutada"/>
    <s v=" |202003: En febrero quedó un derecho de peticion pendiente para marzo  y es remitido por competencia interna a la Delegada de Transito ; |202002: Se atendio un derecho de peticion, se traslado un derecho de peticion a financiera por competencia yy de febrero queda pendiente por responder dentro de los terminos; |202001: No aplica"/>
    <s v="No aplica"/>
    <s v="Se atendio un derecho de peticion, se traslado un derecho de peticion a financiera por competencia yy de febrero queda pendiente por responder dentro de los terminos"/>
    <s v="En febrero quedó un derecho de peticion pendiente para marzo  y es remitido por competencia interna a la Delegada de Transito "/>
    <s v="-"/>
    <s v="-"/>
    <s v="-"/>
    <s v="-"/>
    <s v="-"/>
    <s v="-"/>
    <s v="-"/>
    <s v="-"/>
    <s v="-"/>
    <s v="-"/>
  </r>
  <r>
    <n v="250"/>
    <s v="PES_Definir"/>
    <x v="3"/>
    <x v="3"/>
    <s v="SI"/>
    <x v="0"/>
    <x v="0"/>
    <s v="PAI_10"/>
    <x v="0"/>
    <x v="32"/>
    <s v="SG-N-E_01"/>
    <s v="Generar la Notificación de los Actos Administrativos."/>
    <s v="SG-N-ACT_01"/>
    <s v="Asegurar el procedimiento de notificaciones desplegado en la nueva versión de la cadena de valor, tramitando con oportunidad y calidad la notificación del 100% de actos administrativos susceptibles de notificación."/>
    <s v="SG"/>
    <s v="Secretaria_General"/>
    <s v="SG-G_02"/>
    <s v="Apoyo_a_la_Gestión_Administrativa"/>
    <s v="SG-D_02"/>
    <s v="Lider_Notificaciones"/>
    <s v="Apoyo"/>
    <s v="Administrativa"/>
    <s v="Funcionamiento"/>
    <m/>
    <m/>
    <m/>
    <m/>
    <m/>
    <s v="MIPG-P_00"/>
    <s v="MIPG-D_00"/>
    <n v="0"/>
    <n v="0"/>
    <n v="0"/>
    <n v="0"/>
    <n v="0"/>
    <n v="0"/>
    <n v="1"/>
    <s v=" No. de Solicitudes Gestionadas / No. de Solicitudes Ingresadas "/>
    <s v="Mensual"/>
    <d v="2020-01-01T00:00:00"/>
    <d v="2020-12-31T00:00:00"/>
    <n v="1"/>
    <n v="12"/>
    <n v="12.166666666666666"/>
    <s v="Enero"/>
    <x v="0"/>
    <s v="IV_Trim"/>
    <n v="5.263157894736842E-3"/>
    <s v="Planeado"/>
    <n v="2084"/>
    <n v="2298"/>
    <n v="1959"/>
    <n v="0"/>
    <n v="0"/>
    <n v="0"/>
    <n v="0"/>
    <n v="0"/>
    <n v="0"/>
    <n v="0"/>
    <n v="0"/>
    <n v="0"/>
    <n v="6341"/>
    <s v="Ejecutado"/>
    <n v="1249"/>
    <n v="2414"/>
    <n v="1402"/>
    <m/>
    <m/>
    <m/>
    <m/>
    <m/>
    <m/>
    <m/>
    <m/>
    <m/>
    <n v="5065"/>
    <n v="0.7987699101088156"/>
    <n v="6341"/>
    <n v="0.7987699101088156"/>
    <n v="4.2040521584674508E-3"/>
    <n v="4.2040521584674508E-3"/>
    <s v="En Seguimiento"/>
    <s v="Diciembre"/>
    <s v=" |202003: Se radicaron 1959 resoluciones en el mes de marzo, de las cuales se notificaron por medio electronico 710, personales 92, por aviso 1548 y por publicacion en pagina web 480, de meses anteriores 1428 notificaciones; |202002: Se radicaron 2298 resoluciones en el mes de febrero, de las cuales se notificaron por medio electronico 1083, personales 159, por aviso 960y por publicacion en pagina web 123._x000a_De meses anteriores se notificaron 89 resoluciones; |202001: Se radicaron 1998 resoluciones en el mes de enero, de las cuales se notificaron por medio electronico 779, personales 121, por aviso 214 y por publicacion en pagina web 54._x000a_De meses anteriores se notificaron 81 resoluciones"/>
    <s v="Se radicaron 1998 resoluciones en el mes de enero, de las cuales se notificaron por medio electronico 779, personales 121, por aviso 214 y por publicacion en pagina web 54._x000a_De meses anteriores se notificaron 81 resoluciones"/>
    <s v="Se radicaron 2298 resoluciones en el mes de febrero, de las cuales se notificaron por medio electronico 1083, personales 159, por aviso 960y por publicacion en pagina web 123._x000a_De meses anteriores se notificaron 89 resoluciones"/>
    <s v="Se radicaron 1959 resoluciones en el mes de marzo, de las cuales se notificaron por medio electronico 710, personales 92, por aviso 1548 y por publicacion en pagina web 480, de meses anteriores 1428 notificaciones"/>
    <s v="-"/>
    <s v="-"/>
    <s v="-"/>
    <s v="-"/>
    <s v="-"/>
    <s v="-"/>
    <s v="-"/>
    <s v="-"/>
    <s v="-"/>
    <s v="-"/>
  </r>
  <r>
    <n v="251"/>
    <s v="PES_Definir"/>
    <x v="3"/>
    <x v="3"/>
    <s v="SI"/>
    <x v="0"/>
    <x v="0"/>
    <s v="PAI_10"/>
    <x v="0"/>
    <x v="0"/>
    <s v="SG-N-E_02"/>
    <s v="Generar Respuestas a Solicitudes de Información, Ejecutorias y PQRS, allegadas al área."/>
    <s v="SG-N-ACT_02"/>
    <s v="Tramite a las solicitudes de PQRS allegadas al área."/>
    <s v="SG"/>
    <s v="Secretaria_General"/>
    <s v="SG-G_02"/>
    <s v="Apoyo_a_la_Gestión_Administrativa"/>
    <s v="SG-D_02"/>
    <s v="Lider_Notificaciones"/>
    <s v="Apoyo"/>
    <s v="Administrativa"/>
    <s v="Funcionamiento"/>
    <m/>
    <m/>
    <m/>
    <m/>
    <m/>
    <s v="MIPG-P_00"/>
    <s v="MIPG-D_00"/>
    <n v="0"/>
    <n v="0"/>
    <n v="0"/>
    <n v="0"/>
    <n v="0"/>
    <n v="0"/>
    <n v="1"/>
    <s v=" (# de actos administrativos notificados/# de actos administrativos tramitados) *100"/>
    <s v="Mensual"/>
    <d v="2020-01-01T00:00:00"/>
    <d v="2020-12-31T00:00:00"/>
    <n v="1"/>
    <n v="12"/>
    <n v="12.166666666666666"/>
    <s v="Enero"/>
    <x v="0"/>
    <s v="IV_Trim"/>
    <n v="5.263157894736842E-3"/>
    <s v="Planeado"/>
    <n v="1077"/>
    <n v="672"/>
    <n v="570"/>
    <n v="0"/>
    <n v="0"/>
    <n v="0"/>
    <n v="0"/>
    <n v="0"/>
    <n v="0"/>
    <n v="0"/>
    <n v="0"/>
    <n v="0"/>
    <n v="2319"/>
    <s v="Ejecutado"/>
    <n v="852"/>
    <n v="826"/>
    <n v="641"/>
    <m/>
    <m/>
    <m/>
    <m/>
    <m/>
    <m/>
    <m/>
    <m/>
    <m/>
    <n v="2319"/>
    <n v="1"/>
    <n v="2319"/>
    <n v="1"/>
    <n v="5.263157894736842E-3"/>
    <n v="5.263157894736842E-3"/>
    <s v="Ejecutada"/>
    <s v="Ejecutada"/>
    <s v=" |202003: Se recibieron 409 pqr, se ha dado respuesta a 641; |202002: Se recibieron 672pqr, se ha dado respuesta a 826_x000a_Se recibieron 149radicados por el modulo de gestion documental y se resolvieron 109 y se reasignaron 40;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Se recibieron 672pqr, se ha dado respuesta a 826_x000a_Se recibieron 149radicados por el modulo de gestion documental y se resolvieron 109 y se reasignaron 40"/>
    <s v="Se recibieron 409 pqr, se ha dado respuesta a 641"/>
    <s v="-"/>
    <s v="-"/>
    <s v="-"/>
    <s v="-"/>
    <s v="-"/>
    <s v="-"/>
    <s v="-"/>
    <s v="-"/>
    <s v="-"/>
    <s v="-"/>
  </r>
  <r>
    <n v="252"/>
    <s v="PES_Definir"/>
    <x v="3"/>
    <x v="3"/>
    <s v="SI"/>
    <x v="0"/>
    <x v="0"/>
    <s v="PAI_10"/>
    <x v="0"/>
    <x v="0"/>
    <s v="SG-N-E_02"/>
    <s v="Generar Respuestas a Solicitudes de Información, Ejecutorias y PQRS, allegadas al área."/>
    <s v="SG-N-ACT_03"/>
    <s v="Tramite a las solicitudes de Información allegadas al área"/>
    <s v="SG"/>
    <s v="Secretaria_General"/>
    <s v="SG-G_02"/>
    <s v="Apoyo_a_la_Gestión_Administrativa"/>
    <s v="SG-D_02"/>
    <s v="Lider_Notificaciones"/>
    <s v="Apoyo"/>
    <s v="Administrativa"/>
    <s v="Funcionamiento"/>
    <m/>
    <m/>
    <m/>
    <m/>
    <m/>
    <s v="MIPG-P_00"/>
    <s v="MIPG-D_00"/>
    <n v="0"/>
    <n v="0"/>
    <n v="0"/>
    <n v="0"/>
    <n v="0"/>
    <n v="0"/>
    <n v="1"/>
    <s v="No. de Tramites Gestionados / No. de Tramites Ingresados"/>
    <s v="Mensual"/>
    <d v="2020-01-01T00:00:00"/>
    <d v="2020-12-31T00:00:00"/>
    <n v="1"/>
    <n v="12"/>
    <n v="12.166666666666666"/>
    <s v="Enero"/>
    <x v="0"/>
    <s v="IV_Trim"/>
    <n v="5.263157894736842E-3"/>
    <s v="Planeado"/>
    <n v="30"/>
    <n v="57"/>
    <n v="86"/>
    <n v="0"/>
    <n v="0"/>
    <n v="0"/>
    <n v="0"/>
    <n v="0"/>
    <n v="0"/>
    <n v="0"/>
    <n v="0"/>
    <n v="0"/>
    <n v="173"/>
    <s v="Ejecutado"/>
    <n v="30"/>
    <n v="57"/>
    <n v="86"/>
    <m/>
    <m/>
    <m/>
    <m/>
    <m/>
    <m/>
    <m/>
    <m/>
    <m/>
    <n v="173"/>
    <n v="1"/>
    <n v="173"/>
    <n v="1"/>
    <n v="5.263157894736842E-3"/>
    <n v="5.263157894736842E-3"/>
    <s v="Ejecutada"/>
    <s v="Ejecutada"/>
    <s v=" |202003: Se realizan 86 constancias de ejecutorias; |202002: Se recibieron 672pqr, se ha dado respuesta a 826_x000a_Se recibieron 149radicados por el modulo de gestion documental y se resolvieron 109 y se reasignaron 40;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Se recibieron 672pqr, se ha dado respuesta a 826_x000a_Se recibieron 149radicados por el modulo de gestion documental y se resolvieron 109 y se reasignaron 40"/>
    <s v="Se realizan 86 constancias de ejecutorias"/>
    <s v="-"/>
    <s v="-"/>
    <s v="-"/>
    <s v="-"/>
    <s v="-"/>
    <s v="-"/>
    <s v="-"/>
    <s v="-"/>
    <s v="-"/>
    <s v="-"/>
  </r>
  <r>
    <n v="253"/>
    <s v="PES_Definir"/>
    <x v="3"/>
    <x v="3"/>
    <s v="SI"/>
    <x v="0"/>
    <x v="0"/>
    <s v="PAI_10"/>
    <x v="0"/>
    <x v="0"/>
    <s v="SG-N-E_02"/>
    <s v="Generar Respuestas a Solicitudes de Información, Ejecutorias y PQRS, allegadas al área."/>
    <s v="SG-N-ACT_04"/>
    <s v="Tramite a las solicitudes del Módulo de Gestión Documental, allegadas al área"/>
    <s v="SG"/>
    <s v="Secretaria_General"/>
    <s v="SG-G_02"/>
    <s v="Apoyo_a_la_Gestión_Administrativa"/>
    <s v="SG-D_02"/>
    <s v="Lider_Notificaciones"/>
    <s v="Apoyo"/>
    <s v="Administrativa"/>
    <s v="Funcionamiento"/>
    <m/>
    <m/>
    <m/>
    <m/>
    <m/>
    <s v="MIPG-P_00"/>
    <s v="MIPG-D_00"/>
    <n v="0"/>
    <n v="0"/>
    <n v="0"/>
    <n v="0"/>
    <n v="0"/>
    <n v="0"/>
    <n v="1"/>
    <s v="No. de Tramites Gestionados / No. de Tramites Ingresados"/>
    <s v="Mensual"/>
    <d v="2020-01-01T00:00:00"/>
    <d v="2020-12-31T00:00:00"/>
    <n v="1"/>
    <n v="12"/>
    <n v="12.166666666666666"/>
    <s v="Enero"/>
    <x v="0"/>
    <s v="IV_Trim"/>
    <n v="5.263157894736842E-3"/>
    <s v="Planeado"/>
    <n v="2892"/>
    <n v="149"/>
    <n v="286"/>
    <n v="0"/>
    <n v="0"/>
    <n v="0"/>
    <n v="0"/>
    <n v="0"/>
    <n v="0"/>
    <n v="0"/>
    <n v="0"/>
    <n v="0"/>
    <n v="3327"/>
    <s v="Ejecutado"/>
    <n v="200"/>
    <n v="149"/>
    <n v="241"/>
    <m/>
    <m/>
    <m/>
    <m/>
    <m/>
    <m/>
    <m/>
    <m/>
    <m/>
    <n v="590"/>
    <n v="0.17733694018635407"/>
    <n v="3327"/>
    <n v="0.17733694018635407"/>
    <n v="9.3335231677028451E-4"/>
    <n v="9.3335231677028451E-4"/>
    <s v="En Tramite"/>
    <s v="Diciembre"/>
    <s v=" |202003: Se recibieron 286 radicados por el modulo de gestion documental y se resolvieron 241; |202002: Se recibieron 672pqr, se ha dado respuesta a 826_x000a_Se recibieron 149radicados por el modulo de gestion documental y se resolvieron 109 y se reasignaron 40;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Se recibieron 672pqr, se ha dado respuesta a 826_x000a_Se recibieron 149radicados por el modulo de gestion documental y se resolvieron 109 y se reasignaron 40"/>
    <s v="Se recibieron 286 radicados por el modulo de gestion documental y se resolvieron 241"/>
    <s v="-"/>
    <s v="-"/>
    <s v="-"/>
    <s v="-"/>
    <s v="-"/>
    <s v="-"/>
    <s v="-"/>
    <s v="-"/>
    <s v="-"/>
    <s v="Se evidencia alto flujo de procesos para gestionar y baja ejecución, definir el alcance de los recursos disponibles para proyectar la eejcución pertinente."/>
  </r>
  <r>
    <n v="254"/>
    <s v="PES_Definir"/>
    <x v="3"/>
    <x v="3"/>
    <s v="SI"/>
    <x v="0"/>
    <x v="0"/>
    <s v="PAI_10"/>
    <x v="0"/>
    <x v="32"/>
    <s v="SG-N-E_03"/>
    <s v="Base de Datos de Notificaciones"/>
    <s v="SG-N-ACT_05"/>
    <s v="Atención a clientes externos - Realización de notificaciones personales en ventanilla"/>
    <s v="SG"/>
    <s v="Secretaria_General"/>
    <s v="SG-G_02"/>
    <s v="Apoyo_a_la_Gestión_Administrativa"/>
    <s v="SG-D_02"/>
    <s v="Lider_Notificaciones"/>
    <s v="Apoyo"/>
    <s v="Administrativa"/>
    <s v="Funcionamiento"/>
    <m/>
    <m/>
    <m/>
    <m/>
    <m/>
    <s v="MIPG-P_00"/>
    <s v="MIPG-D_00"/>
    <n v="0"/>
    <n v="0"/>
    <n v="0"/>
    <n v="0"/>
    <n v="0"/>
    <n v="0"/>
    <n v="1"/>
    <s v="No. de Tramites Gestionados / No. de Tramites Ingresados"/>
    <s v="Mensual"/>
    <d v="2020-01-01T00:00:00"/>
    <d v="2020-12-31T00:00:00"/>
    <n v="1"/>
    <n v="12"/>
    <n v="12.166666666666666"/>
    <s v="Enero"/>
    <x v="0"/>
    <s v="IV_Trim"/>
    <n v="5.263157894736842E-3"/>
    <s v="Planeado"/>
    <n v="151"/>
    <n v="216"/>
    <n v="92"/>
    <n v="0"/>
    <n v="0"/>
    <n v="0"/>
    <n v="0"/>
    <n v="0"/>
    <n v="0"/>
    <n v="0"/>
    <n v="0"/>
    <n v="0"/>
    <n v="459"/>
    <s v="Ejecutado"/>
    <n v="151"/>
    <n v="216"/>
    <n v="92"/>
    <m/>
    <m/>
    <m/>
    <m/>
    <m/>
    <m/>
    <m/>
    <m/>
    <m/>
    <n v="459"/>
    <n v="1"/>
    <n v="459"/>
    <n v="1"/>
    <n v="5.263157894736842E-3"/>
    <n v="5.263157894736842E-3"/>
    <s v="Ejecutada"/>
    <s v="Ejecutada"/>
    <s v=" |202003: Se realizó la notificacion personal por ventanilla de 92 resoluciones; |202002: Se realizó la notificacion personal por ventanilla de 159 resoluciones y 57 constancias de ejecutoria; |202001: Se realizó la notificacion personal por ventanilla de 121 resoluciones y 30 constancias de ejecutoria"/>
    <s v="Se realizó la notificacion personal por ventanilla de 121 resoluciones y 30 constancias de ejecutoria"/>
    <s v="Se realizó la notificacion personal por ventanilla de 159 resoluciones y 57 constancias de ejecutoria"/>
    <s v="Se realizó la notificacion personal por ventanilla de 92 resoluciones"/>
    <s v="-"/>
    <s v="-"/>
    <s v="-"/>
    <s v="-"/>
    <s v="-"/>
    <s v="-"/>
    <s v="-"/>
    <s v="-"/>
    <s v="-"/>
    <s v="-"/>
  </r>
  <r>
    <n v="255"/>
    <s v="PES_Definir"/>
    <x v="3"/>
    <x v="3"/>
    <s v="SI"/>
    <x v="0"/>
    <x v="0"/>
    <s v="PAI_10"/>
    <x v="0"/>
    <x v="0"/>
    <s v="SG-GD-E_01"/>
    <s v="Estadística de gestión y tramites de Correspondencia"/>
    <s v="SG-GD-ACT_01"/>
    <s v="Tramite de Ingreso de Correspondencia."/>
    <s v="SG"/>
    <s v="Secretaria_General"/>
    <s v="SG-G_03"/>
    <s v="Apoyo_a_la_Gestión_Administrativa"/>
    <s v="SG-D_03"/>
    <s v="Lider_Gestión_Documental"/>
    <s v="Apoyo"/>
    <s v="Administrativa"/>
    <s v="Funcionamiento"/>
    <m/>
    <m/>
    <m/>
    <m/>
    <m/>
    <s v="MIPG-P_05"/>
    <s v="MIPG-D_05-01"/>
    <n v="0"/>
    <n v="0"/>
    <n v="0"/>
    <n v="0"/>
    <n v="0"/>
    <n v="0"/>
    <n v="1"/>
    <s v="(#Solicitudes atendidas / # solicitudes recibidas) *100%      "/>
    <s v="Mensual"/>
    <d v="2020-01-01T00:00:00"/>
    <d v="2020-12-31T00:00:00"/>
    <n v="1"/>
    <n v="12"/>
    <n v="12.166666666666666"/>
    <s v="Enero"/>
    <x v="0"/>
    <s v="IV_Trim"/>
    <n v="5.263157894736842E-3"/>
    <s v="Planeado"/>
    <n v="8808"/>
    <n v="8764"/>
    <n v="7590"/>
    <n v="0"/>
    <n v="0"/>
    <n v="0"/>
    <n v="0"/>
    <n v="0"/>
    <n v="0"/>
    <n v="0"/>
    <n v="0"/>
    <n v="0"/>
    <n v="25162"/>
    <s v="Ejecutado"/>
    <n v="8808"/>
    <n v="8764"/>
    <n v="7590"/>
    <m/>
    <m/>
    <m/>
    <m/>
    <m/>
    <m/>
    <m/>
    <m/>
    <m/>
    <n v="25162"/>
    <n v="1"/>
    <n v="25162"/>
    <n v="1"/>
    <n v="5.263157894736842E-3"/>
    <n v="5.263157894736842E-3"/>
    <s v="Ejecutada"/>
    <s v="Ejecutada"/>
    <s v=" |202003: Se realizo la radicacion por medio de ventanilla unica de radicacion de 6219 documentos, 258 iuit, 1071 por medio de la pagina web, 36 por call center y 6 por el #767; |202002: Se realizo la radicacion por medio de ventanilla unica de radicacion de 7372 documentos, 2 iuit, 1367 por medio de la pagina web, 20 por call center, 2 por el #767y por atencion al ciudadano 1; |202001: Se realizo la radicacion por medio de ventanilla unica de radicacion de 7372 documentos, 1 iuit, 1400 por medio de la pagina web, 28 por call center y 7 por el #767"/>
    <s v="Se realizo la radicacion por medio de ventanilla unica de radicacion de 7372 documentos, 1 iuit, 1400 por medio de la pagina web, 28 por call center y 7 por el #767"/>
    <s v="Se realizo la radicacion por medio de ventanilla unica de radicacion de 7372 documentos, 2 iuit, 1367 por medio de la pagina web, 20 por call center, 2 por el #767y por atencion al ciudadano 1"/>
    <s v="Se realizo la radicacion por medio de ventanilla unica de radicacion de 6219 documentos, 258 iuit, 1071 por medio de la pagina web, 36 por call center y 6 por el #767"/>
    <s v="-"/>
    <s v="-"/>
    <s v="-"/>
    <s v="-"/>
    <s v="-"/>
    <s v="-"/>
    <s v="-"/>
    <s v="-"/>
    <s v="-"/>
    <s v="-"/>
  </r>
  <r>
    <n v="256"/>
    <s v="PES_Definir"/>
    <x v="3"/>
    <x v="3"/>
    <s v="SI"/>
    <x v="0"/>
    <x v="0"/>
    <s v="PAI_10"/>
    <x v="0"/>
    <x v="0"/>
    <s v="SG-GD-E_01"/>
    <s v="Estadística de gestión y tramites de Correspondencia"/>
    <s v="SG-GD-ACT_02"/>
    <s v="Tramite Interno de Correspondencia"/>
    <s v="SG"/>
    <s v="Secretaria_General"/>
    <s v="SG-G_03"/>
    <s v="Apoyo_a_la_Gestión_Administrativa"/>
    <s v="SG-D_03"/>
    <s v="Lider_Gestión_Documental"/>
    <s v="Apoyo"/>
    <s v="Administrativa"/>
    <s v="Funcionamiento"/>
    <m/>
    <m/>
    <m/>
    <m/>
    <m/>
    <s v="MIPG-P_05"/>
    <s v="MIPG-D_05-01"/>
    <n v="0"/>
    <n v="0"/>
    <n v="0"/>
    <n v="0"/>
    <n v="0"/>
    <n v="0"/>
    <n v="1"/>
    <s v="No. de Tramites Gestionados / No. de Tramites Ingresados"/>
    <s v="Mensual"/>
    <d v="2020-01-01T00:00:00"/>
    <d v="2020-12-31T00:00:00"/>
    <n v="1"/>
    <n v="12"/>
    <n v="12.166666666666666"/>
    <s v="Enero"/>
    <x v="0"/>
    <s v="IV_Trim"/>
    <n v="5.263157894736842E-3"/>
    <s v="Planeado"/>
    <n v="1428"/>
    <n v="2289"/>
    <n v="1748"/>
    <n v="0"/>
    <n v="0"/>
    <n v="0"/>
    <n v="0"/>
    <n v="0"/>
    <n v="0"/>
    <n v="0"/>
    <n v="0"/>
    <n v="0"/>
    <n v="5465"/>
    <s v="Ejecutado"/>
    <n v="1428"/>
    <n v="2289"/>
    <n v="1748"/>
    <m/>
    <m/>
    <m/>
    <m/>
    <m/>
    <m/>
    <m/>
    <m/>
    <m/>
    <n v="5465"/>
    <n v="1"/>
    <n v="5465"/>
    <n v="1"/>
    <n v="5.263157894736842E-3"/>
    <n v="5.263157894736842E-3"/>
    <s v="Ejecutada"/>
    <s v="Ejecutada"/>
    <s v=" |202003: Se realiza la radicacion de 1748 memorandos; |202002: Se realiza la radicacion de 2289 memorandos; |202001: Se realiza la radicacion de 1428 memorandos"/>
    <s v="Se realiza la radicacion de 1428 memorandos"/>
    <s v="Se realiza la radicacion de 2289 memorandos"/>
    <s v="Se realiza la radicacion de 1748 memorandos"/>
    <s v="-"/>
    <s v="-"/>
    <s v="-"/>
    <s v="-"/>
    <s v="-"/>
    <s v="-"/>
    <s v="-"/>
    <s v="-"/>
    <s v="-"/>
    <s v="-"/>
  </r>
  <r>
    <n v="257"/>
    <s v="PES_Definir"/>
    <x v="3"/>
    <x v="3"/>
    <s v="SI"/>
    <x v="0"/>
    <x v="0"/>
    <s v="PAI_10"/>
    <x v="0"/>
    <x v="0"/>
    <s v="SG-GD-E_01"/>
    <s v="Estadística de gestión y tramites de Correspondencia"/>
    <s v="SG-GD-ACT_03"/>
    <s v="Tramite de Egreso de Correspondencia."/>
    <s v="SG"/>
    <s v="Secretaria_General"/>
    <s v="SG-G_03"/>
    <s v="Apoyo_a_la_Gestión_Administrativa"/>
    <s v="SG-D_03"/>
    <s v="Lider_Gestión_Documental"/>
    <s v="Apoyo"/>
    <s v="Administrativa"/>
    <s v="Funcionamiento"/>
    <m/>
    <m/>
    <m/>
    <m/>
    <m/>
    <s v="MIPG-P_05"/>
    <s v="MIPG-D_05-01"/>
    <n v="0"/>
    <n v="0"/>
    <n v="0"/>
    <n v="0"/>
    <n v="0"/>
    <n v="0"/>
    <n v="1"/>
    <s v="No. de Tramites Gestionados / No. de Tramites Ingresados"/>
    <s v="Mensual"/>
    <d v="2020-01-01T00:00:00"/>
    <d v="2020-12-31T00:00:00"/>
    <n v="1"/>
    <n v="12"/>
    <n v="12.166666666666666"/>
    <s v="Enero"/>
    <x v="0"/>
    <s v="IV_Trim"/>
    <n v="5.263157894736842E-3"/>
    <s v="Planeado"/>
    <n v="6328"/>
    <n v="8415"/>
    <n v="7821"/>
    <n v="0"/>
    <n v="0"/>
    <n v="0"/>
    <n v="0"/>
    <n v="0"/>
    <n v="0"/>
    <n v="0"/>
    <n v="0"/>
    <n v="0"/>
    <n v="22564"/>
    <s v="Ejecutado"/>
    <n v="6328"/>
    <n v="8415"/>
    <n v="7821"/>
    <m/>
    <m/>
    <m/>
    <m/>
    <m/>
    <m/>
    <m/>
    <m/>
    <m/>
    <n v="22564"/>
    <n v="1"/>
    <n v="22564"/>
    <n v="1"/>
    <n v="5.263157894736842E-3"/>
    <n v="5.263157894736842E-3"/>
    <s v="Ejecutada"/>
    <s v="Ejecutada"/>
    <s v=" |202003: Se envian 5884 radicados por medio fisico, correo electronico 1937 y se realizan 506 devoluciones; |202002:  Se envian 5196 radicados por medio fisico, correo electronico 2731 y se realizan 488 devoluciones; |202001: Se envian 4099 radicados por medio fisico, correo electronico 1449 y se realizan 780 devoluciones"/>
    <s v="Se envian 4099 radicados por medio fisico, correo electronico 1449 y se realizan 780 devoluciones"/>
    <s v=" Se envian 5196 radicados por medio fisico, correo electronico 2731 y se realizan 488 devoluciones"/>
    <s v="Se envian 5884 radicados por medio fisico, correo electronico 1937 y se realizan 506 devoluciones"/>
    <s v="-"/>
    <s v="-"/>
    <s v="-"/>
    <s v="-"/>
    <s v="-"/>
    <s v="-"/>
    <s v="-"/>
    <s v="-"/>
    <s v="-"/>
    <s v="-"/>
  </r>
  <r>
    <n v="258"/>
    <s v="PES_Definir"/>
    <x v="3"/>
    <x v="3"/>
    <s v="SI"/>
    <x v="0"/>
    <x v="0"/>
    <s v="PAI_10"/>
    <x v="10"/>
    <x v="33"/>
    <s v="SG-GD-E_02"/>
    <s v="Implementación del Sistema Integrado de Conservación Documental - SIC y Preservación Digital"/>
    <s v="SG-GD-ACT_04"/>
    <s v="Ejecutar y hacer seguimiento a la Publicación e Implementación del Sistema Integrado de Conservación Documental - SIC y Preservación Digital"/>
    <s v="SG"/>
    <s v="Secretaria_General"/>
    <s v="SG-G_03"/>
    <s v="Apoyo_a_la_Gestión_Administrativa"/>
    <s v="SG-D_03"/>
    <s v="Lider_Gestión_Documental"/>
    <s v="Apoyo"/>
    <s v="Administrativa"/>
    <s v="Funcionamiento"/>
    <m/>
    <m/>
    <m/>
    <m/>
    <m/>
    <s v="MIPG-P_05"/>
    <s v="MIPG-D_05-01"/>
    <n v="0"/>
    <n v="0"/>
    <n v="0"/>
    <n v="0"/>
    <n v="0"/>
    <n v="0"/>
    <n v="1"/>
    <s v="100% Implementación del SIC"/>
    <s v="POR_DEFINIR"/>
    <d v="2020-03-01T00:00:00"/>
    <d v="2020-11-30T00:00:00"/>
    <n v="3"/>
    <n v="11"/>
    <n v="9.1333333333333329"/>
    <s v="Marzo"/>
    <x v="2"/>
    <s v="IV_Trim"/>
    <n v="5.263157894736842E-3"/>
    <s v="Planeado"/>
    <n v="0"/>
    <n v="0"/>
    <n v="0.1"/>
    <n v="0"/>
    <n v="0"/>
    <n v="0.4"/>
    <n v="0"/>
    <n v="0"/>
    <n v="0.3"/>
    <n v="0"/>
    <n v="0.2"/>
    <n v="0"/>
    <n v="1"/>
    <s v="Ejecutado"/>
    <n v="0"/>
    <n v="0"/>
    <n v="0.1"/>
    <m/>
    <m/>
    <m/>
    <m/>
    <m/>
    <m/>
    <m/>
    <m/>
    <m/>
    <n v="0.1"/>
    <n v="0.1"/>
    <n v="0.1"/>
    <n v="1"/>
    <n v="5.263157894736842E-4"/>
    <n v="5.263157894736842E-3"/>
    <s v="En Tramite"/>
    <s v="Noviembre"/>
    <s v=" |202003: Se realiza la publicacion del documento del Sistema Integrado de Conservacion; |202002: no hay actividad desarrollada; |202001: No hay actividad desarrollada"/>
    <s v="No hay actividad desarrollada"/>
    <s v="no hay actividad desarrollada"/>
    <s v="Se realiza la publicacion del documento del Sistema Integrado de Conservacion"/>
    <s v="-"/>
    <s v="-"/>
    <s v="-"/>
    <s v="-"/>
    <s v="-"/>
    <s v="-"/>
    <s v="-"/>
    <s v="-"/>
    <s v="-"/>
    <s v="-"/>
  </r>
  <r>
    <n v="259"/>
    <s v="PES_Definir"/>
    <x v="3"/>
    <x v="3"/>
    <s v="SI"/>
    <x v="0"/>
    <x v="0"/>
    <s v="PINAR_14"/>
    <x v="11"/>
    <x v="33"/>
    <s v="SG-GD-E_03"/>
    <s v="Implementación del Plan Institucional de Archivo - PINAR y generar publicación"/>
    <s v="SG-GD-ACT_05"/>
    <s v="Ejecutar y hacer seguimiento a la Implementación del Plan Institucional de Archivos - PINAR."/>
    <s v="SG"/>
    <s v="Secretaria_General"/>
    <s v="SG-G_03"/>
    <s v="Apoyo_a_la_Gestión_Administrativa"/>
    <s v="SG-D_03"/>
    <s v="Lider_Gestión_Documental"/>
    <s v="Apoyo"/>
    <s v="Administrativa"/>
    <s v="Funcionamiento"/>
    <m/>
    <m/>
    <m/>
    <m/>
    <m/>
    <s v="MIPG-P_05"/>
    <s v="MIPG-D_05-01"/>
    <n v="0"/>
    <n v="0"/>
    <n v="0"/>
    <n v="0"/>
    <n v="0"/>
    <n v="0"/>
    <n v="1"/>
    <s v="100% Implementación del SIC"/>
    <s v="POR_DEFINIR"/>
    <d v="2020-03-01T00:00:00"/>
    <d v="2020-10-30T00:00:00"/>
    <n v="3"/>
    <n v="10"/>
    <n v="8.1"/>
    <s v="Marzo"/>
    <x v="4"/>
    <s v="IV_Trim"/>
    <n v="5.263157894736842E-3"/>
    <s v="Planeado"/>
    <n v="0"/>
    <n v="0"/>
    <n v="0.2"/>
    <n v="0"/>
    <n v="0"/>
    <n v="0.3"/>
    <n v="0"/>
    <n v="0"/>
    <n v="0.3"/>
    <n v="0"/>
    <n v="0.2"/>
    <n v="0"/>
    <n v="1"/>
    <s v="Ejecutado"/>
    <n v="0"/>
    <n v="0"/>
    <n v="0"/>
    <m/>
    <m/>
    <m/>
    <m/>
    <m/>
    <m/>
    <m/>
    <m/>
    <m/>
    <n v="0"/>
    <n v="0"/>
    <n v="0.2"/>
    <n v="0"/>
    <n v="0"/>
    <n v="0"/>
    <s v="Por Ejecutar"/>
    <s v="Octubre"/>
    <s v=" |202003: no hay actividad; |202002: no hay actividad desarrollada; |202001: Se realiza la publicacion del Pinar en la pagina web "/>
    <s v="Se realiza la publicacion del Pinar en la pagina web "/>
    <s v="no hay actividad desarrollada"/>
    <s v="no hay actividad"/>
    <s v="-"/>
    <s v="-"/>
    <s v="-"/>
    <s v="-"/>
    <s v="-"/>
    <s v="-"/>
    <s v="-"/>
    <s v="-"/>
    <s v="-"/>
    <s v="-"/>
  </r>
  <r>
    <n v="260"/>
    <s v="PES_Definir"/>
    <x v="3"/>
    <x v="3"/>
    <s v="SI"/>
    <x v="0"/>
    <x v="0"/>
    <s v="PAI_10"/>
    <x v="0"/>
    <x v="32"/>
    <s v="SG-AC-E_01"/>
    <s v="Implementar Mecanismos para Mejorar la Atención al Ciudadano."/>
    <s v="SG-AC-ACT_01"/>
    <s v="Implementar Protocolo de Atención al Ciudadano."/>
    <s v="SG"/>
    <s v="Secretaria_General"/>
    <s v="SG-G_08"/>
    <s v="Grupo_de_Atención_al_Ciudadano"/>
    <s v="SG-D_08"/>
    <s v="Coordinación_Atención_al_Ciudadano"/>
    <s v="Apoyo"/>
    <s v="Administrativa"/>
    <s v="Funcionamiento"/>
    <m/>
    <m/>
    <m/>
    <m/>
    <m/>
    <s v="MIPG-P_03"/>
    <s v="MIPG-D-03-06"/>
    <n v="0"/>
    <n v="0"/>
    <n v="0"/>
    <n v="0"/>
    <n v="0"/>
    <n v="0"/>
    <n v="1"/>
    <s v="Metros de Archivo Digitalizado / Metros Archivo Inventariado"/>
    <s v="POR_DEFINIR"/>
    <d v="2020-03-01T00:00:00"/>
    <d v="2020-11-30T00:00:00"/>
    <n v="3"/>
    <n v="11"/>
    <n v="9.1333333333333329"/>
    <s v="Marzo"/>
    <x v="2"/>
    <s v="IV_Trim"/>
    <n v="5.263157894736842E-3"/>
    <s v="Planeado"/>
    <n v="0"/>
    <n v="0"/>
    <n v="0.25"/>
    <n v="0"/>
    <n v="0"/>
    <n v="0.25"/>
    <n v="0"/>
    <n v="0"/>
    <n v="0.25"/>
    <n v="0"/>
    <n v="0.25"/>
    <n v="0"/>
    <n v="1"/>
    <s v="Ejecutado"/>
    <n v="0"/>
    <n v="0"/>
    <n v="0.25"/>
    <m/>
    <m/>
    <m/>
    <m/>
    <m/>
    <m/>
    <m/>
    <m/>
    <m/>
    <n v="0.25"/>
    <n v="0.25"/>
    <n v="0.25"/>
    <n v="1"/>
    <n v="1.3157894736842105E-3"/>
    <n v="5.263157894736842E-3"/>
    <s v="En Tramite"/>
    <s v="Noviembre"/>
    <s v=" |202003: El 11 de marzo de 2020 se realizó capacitación del Protocolo al Grupo de Atención al Ciudadano (El listado con la lista de asistencia reposa en físico en la oficina); |202002: ESTA ACTIVIDAD SE ENCUENTRA PROGRAMADA PARA MARZO; |202001: DEBE REPORTARSE EN MARZO"/>
    <s v="DEBE REPORTARSE EN MARZO"/>
    <s v="ESTA ACTIVIDAD SE ENCUENTRA PROGRAMADA PARA MARZO"/>
    <s v="El 11 de marzo de 2020 se realizó capacitación del Protocolo al Grupo de Atención al Ciudadano (El listado con la lista de asistencia reposa en físico en la oficina)"/>
    <s v="-"/>
    <s v="-"/>
    <s v="-"/>
    <s v="-"/>
    <s v="-"/>
    <s v="-"/>
    <s v="-"/>
    <s v="-"/>
    <s v="-"/>
    <s v="Definir"/>
  </r>
  <r>
    <n v="261"/>
    <s v="PES_Definir"/>
    <x v="3"/>
    <x v="3"/>
    <s v="SI"/>
    <x v="0"/>
    <x v="0"/>
    <s v="PAI_10"/>
    <x v="0"/>
    <x v="32"/>
    <s v="SG-AC-E_01"/>
    <s v="Implementar Mecanismos para Mejorar la Atención al Ciudadano."/>
    <s v="SG-AC-ACT_02"/>
    <s v="Elaborar y presentar para Aprobación Política de Atención al Ciudadano."/>
    <s v="SG"/>
    <s v="Secretaria_General"/>
    <s v="SG-G_08"/>
    <s v="Grupo_de_Atención_al_Ciudadano"/>
    <s v="SG-D_08"/>
    <s v="Coordinación_Atención_al_Ciudadano"/>
    <s v="Apoyo"/>
    <s v="Administrativa"/>
    <s v="Funcionamiento"/>
    <m/>
    <m/>
    <m/>
    <m/>
    <m/>
    <s v="MIPG-P_03"/>
    <s v="MIPG-D-03-06"/>
    <n v="0"/>
    <n v="0"/>
    <n v="0"/>
    <n v="0"/>
    <n v="0"/>
    <n v="0"/>
    <n v="1"/>
    <s v="Documento de Atención al Ciudadano homologado"/>
    <s v="POR_DEFINIR"/>
    <d v="2020-06-01T00:00:00"/>
    <d v="2020-11-30T00:00:00"/>
    <n v="6"/>
    <n v="11"/>
    <n v="6.0666666666666664"/>
    <s v="Junio"/>
    <x v="2"/>
    <s v="IV_Trim"/>
    <n v="5.263157894736842E-3"/>
    <s v="Planeado"/>
    <n v="0"/>
    <n v="0"/>
    <n v="0"/>
    <n v="0"/>
    <n v="0"/>
    <n v="0.5"/>
    <n v="0"/>
    <n v="0"/>
    <n v="0"/>
    <n v="0"/>
    <n v="0.5"/>
    <n v="0"/>
    <n v="1"/>
    <s v="Ejecutado"/>
    <n v="0"/>
    <n v="0"/>
    <n v="0"/>
    <m/>
    <m/>
    <m/>
    <m/>
    <m/>
    <m/>
    <m/>
    <m/>
    <m/>
    <n v="0"/>
    <n v="0"/>
    <n v="0"/>
    <n v="1"/>
    <n v="0"/>
    <n v="5.263157894736842E-3"/>
    <s v="Por Ejecutar"/>
    <s v="Noviembre"/>
    <s v=" |202003: N/D; |202002: ESTA ACTIVIDAD SE ENCUENTRA PROGRAMADA PARA JUNIO; |202001: EL PRIMER REPORTE DEBE SER EN JUNIO"/>
    <s v="EL PRIMER REPORTE DEBE SER EN JUNIO"/>
    <s v="ESTA ACTIVIDAD SE ENCUENTRA PROGRAMADA PARA JUNIO"/>
    <s v="N/D"/>
    <s v="-"/>
    <s v="-"/>
    <s v="-"/>
    <s v="-"/>
    <s v="-"/>
    <s v="-"/>
    <s v="-"/>
    <s v="-"/>
    <s v="-"/>
    <s v="Definir"/>
  </r>
  <r>
    <n v="262"/>
    <s v="PES_Definir"/>
    <x v="3"/>
    <x v="3"/>
    <s v="SI"/>
    <x v="0"/>
    <x v="0"/>
    <s v="PAI_10"/>
    <x v="0"/>
    <x v="32"/>
    <s v="SG-AC-E_02"/>
    <s v="Gestión de Atención al Ciudadano."/>
    <s v="SG-AC-ACT_03"/>
    <s v="Seguimiento Gestión Call Center"/>
    <s v="SG"/>
    <s v="Secretaria_General"/>
    <s v="SG-G_08"/>
    <s v="Grupo_de_Atención_al_Ciudadano"/>
    <s v="SG-D_08"/>
    <s v="Coordinación_Atención_al_Ciudadano"/>
    <s v="Apoyo"/>
    <s v="Administrativa"/>
    <s v="Funcionamiento"/>
    <m/>
    <m/>
    <m/>
    <m/>
    <m/>
    <s v="MIPG-P_03"/>
    <s v="MIPG-D-03-06"/>
    <n v="0"/>
    <n v="0"/>
    <n v="0"/>
    <n v="0"/>
    <n v="0"/>
    <n v="0"/>
    <n v="1"/>
    <s v="No. De Solicitudes Gestionadas / No. de Solicitudes Ingresadas"/>
    <s v="POR_DEFINIR"/>
    <d v="2020-01-01T00:00:00"/>
    <d v="2020-12-31T00:00:00"/>
    <n v="1"/>
    <n v="12"/>
    <n v="12.166666666666666"/>
    <s v="Enero"/>
    <x v="0"/>
    <s v="IV_Trim"/>
    <n v="5.263157894736842E-3"/>
    <s v="Planeado"/>
    <n v="1"/>
    <n v="1"/>
    <n v="1"/>
    <n v="1"/>
    <n v="1"/>
    <n v="1"/>
    <n v="1"/>
    <n v="1"/>
    <n v="1"/>
    <n v="1"/>
    <n v="1"/>
    <n v="1"/>
    <n v="12"/>
    <s v="Ejecutado"/>
    <n v="1"/>
    <n v="1"/>
    <n v="1"/>
    <m/>
    <m/>
    <m/>
    <m/>
    <m/>
    <m/>
    <m/>
    <m/>
    <m/>
    <n v="3"/>
    <n v="0.25"/>
    <n v="3"/>
    <n v="1"/>
    <n v="1.3157894736842105E-3"/>
    <n v="5.263157894736842E-3"/>
    <s v="En Tramite"/>
    <s v="Diciembre"/>
    <s v=" |202003: Se realiza el respectivo seguimiento del call center, se adjuntan los informes de gestión de las dos líneas (018000915615 y #767 Opción #); |202002: INFORME DE GESTÍN DE LA LÍNEA 018000915615 Y #767 OPCIÓN 3; |202001: SE ADJUNTA EN LAS EVIDENCIAS LOS INFORMES DE LAS LINEAS: 018000915615 Y DEL #767 OPCIÓN 3"/>
    <s v="SE ADJUNTA EN LAS EVIDENCIAS LOS INFORMES DE LAS LINEAS: 018000915615 Y DEL #767 OPCIÓN 3"/>
    <s v="INFORME DE GESTÍN DE LA LÍNEA 018000915615 Y #767 OPCIÓN 3"/>
    <s v="Se realiza el respectivo seguimiento del call center, se adjuntan los informes de gestión de las dos líneas (018000915615 y #767 Opción #)"/>
    <s v="-"/>
    <s v="-"/>
    <s v="-"/>
    <s v="-"/>
    <s v="-"/>
    <s v="-"/>
    <s v="-"/>
    <s v="-"/>
    <s v="-"/>
    <s v="-"/>
  </r>
  <r>
    <n v="263"/>
    <s v="PES_Definir"/>
    <x v="3"/>
    <x v="3"/>
    <s v="SI"/>
    <x v="0"/>
    <x v="0"/>
    <s v="PAI_10"/>
    <x v="0"/>
    <x v="32"/>
    <s v="SG-AC-E_02"/>
    <s v="Gestión de Atención al Ciudadano."/>
    <s v="SG-AC-ACT_04"/>
    <s v="Seguimiento Gestión de la Atención al Ciudadano"/>
    <s v="SG"/>
    <s v="Secretaria_General"/>
    <s v="SG-G_08"/>
    <s v="Grupo_de_Atención_al_Ciudadano"/>
    <s v="SG-D_08"/>
    <s v="Coordinación_Atención_al_Ciudadano"/>
    <s v="Apoyo"/>
    <s v="Administrativa"/>
    <s v="Funcionamiento"/>
    <m/>
    <m/>
    <m/>
    <m/>
    <m/>
    <s v="MIPG-P_03"/>
    <s v="MIPG-D-03-06"/>
    <n v="0"/>
    <n v="0"/>
    <n v="0"/>
    <n v="0"/>
    <n v="0"/>
    <n v="0"/>
    <n v="1"/>
    <s v="No. De Solicitudes Gestionadas / No. de Solicitudes Ingresadas"/>
    <s v="POR_DEFINIR"/>
    <d v="2020-01-01T00:00:00"/>
    <d v="2020-12-31T00:00:00"/>
    <n v="1"/>
    <n v="12"/>
    <n v="12.166666666666666"/>
    <s v="Enero"/>
    <x v="0"/>
    <s v="IV_Trim"/>
    <n v="5.263157894736842E-3"/>
    <s v="Planeado"/>
    <n v="1"/>
    <n v="1"/>
    <n v="1"/>
    <n v="1"/>
    <n v="1"/>
    <n v="1"/>
    <n v="1"/>
    <n v="1"/>
    <n v="1"/>
    <n v="1"/>
    <n v="1"/>
    <n v="1"/>
    <n v="12"/>
    <s v="Ejecutado"/>
    <n v="1"/>
    <n v="1"/>
    <n v="1"/>
    <m/>
    <m/>
    <m/>
    <m/>
    <m/>
    <m/>
    <m/>
    <m/>
    <m/>
    <n v="3"/>
    <n v="0.25"/>
    <n v="3"/>
    <n v="1"/>
    <n v="1.3157894736842105E-3"/>
    <n v="5.263157894736842E-3"/>
    <s v="En Tramite"/>
    <s v="Diciembre"/>
    <s v=" |202003: Se presentó el Informe de Gestión mediante el Memorando con Rad. 20201000023823; |202002: MEMORANDO CON RAD. 20201000011573; |202001: INFORME DE GESTIÓN RAD. 20201000001203"/>
    <s v="INFORME DE GESTIÓN RAD. 20201000001203"/>
    <s v="MEMORANDO CON RAD. 20201000011573"/>
    <s v="Se presentó el Informe de Gestión mediante el Memorando con Rad. 20201000023823"/>
    <s v="-"/>
    <s v="-"/>
    <s v="-"/>
    <s v="-"/>
    <s v="-"/>
    <s v="-"/>
    <s v="-"/>
    <s v="-"/>
    <s v="-"/>
    <s v="-"/>
  </r>
  <r>
    <n v="264"/>
    <s v="PES_Definir"/>
    <x v="3"/>
    <x v="3"/>
    <s v="SI"/>
    <x v="0"/>
    <x v="0"/>
    <s v="PAI_10"/>
    <x v="0"/>
    <x v="32"/>
    <s v="SG-AC-E_02"/>
    <s v="Gestión de Atención al Ciudadano."/>
    <s v="SG-AC-ACT_05"/>
    <s v="Seguimiento al Alcance de las Campañas de Promoción y Capacitación  y Divulgación."/>
    <s v="SG"/>
    <s v="Secretaria_General"/>
    <s v="SG-G_08"/>
    <s v="Grupo_de_Atención_al_Ciudadano"/>
    <s v="SG-D_08"/>
    <s v="Coordinación_Atención_al_Ciudadano"/>
    <s v="Apoyo"/>
    <s v="Administrativa"/>
    <s v="Funcionamiento"/>
    <m/>
    <m/>
    <m/>
    <m/>
    <m/>
    <s v="MIPG-P_03"/>
    <s v="MIPG-D-03-06"/>
    <n v="0"/>
    <n v="0"/>
    <n v="0"/>
    <n v="0"/>
    <n v="0"/>
    <n v="0"/>
    <n v="1"/>
    <s v="No. De Solicitudes Gestionadas / No. de Solicitudes Ingresadas"/>
    <s v="POR_DEFINIR"/>
    <d v="2020-02-01T00:00:00"/>
    <d v="2020-12-31T00:00:00"/>
    <n v="2"/>
    <n v="12"/>
    <n v="11.133333333333333"/>
    <s v="Febrero"/>
    <x v="0"/>
    <s v="IV_Trim"/>
    <n v="5.263157894736842E-3"/>
    <s v="Planeado"/>
    <n v="0"/>
    <n v="1"/>
    <n v="1"/>
    <n v="1"/>
    <n v="1"/>
    <n v="1"/>
    <n v="1"/>
    <n v="1"/>
    <n v="1"/>
    <n v="1"/>
    <n v="1"/>
    <n v="1"/>
    <n v="11"/>
    <s v="Ejecutado"/>
    <n v="0"/>
    <n v="0"/>
    <n v="0"/>
    <m/>
    <m/>
    <m/>
    <m/>
    <m/>
    <m/>
    <m/>
    <m/>
    <m/>
    <n v="0"/>
    <n v="0"/>
    <n v="2"/>
    <n v="0"/>
    <n v="0"/>
    <n v="0"/>
    <s v="Por Ejecutar"/>
    <s v="Diciembre"/>
    <s v=" |202003: El procedimiento para el reporte de información por parte de las áreas se encuentra en proyección; |202002: LAS ÁREAS RESPONSABLES NO HAN REPORTADO; |202001: N.A."/>
    <s v="N.A."/>
    <s v="LAS ÁREAS RESPONSABLES NO HAN REPORTADO"/>
    <s v="El procedimiento para el reporte de información por parte de las áreas se encuentra en proyección"/>
    <s v="-"/>
    <s v="-"/>
    <s v="-"/>
    <s v="-"/>
    <s v="-"/>
    <s v="-"/>
    <s v="-"/>
    <s v="-"/>
    <s v="-"/>
    <s v="Definir"/>
  </r>
  <r>
    <n v="265"/>
    <s v="PES_Definir"/>
    <x v="3"/>
    <x v="3"/>
    <s v="SI"/>
    <x v="0"/>
    <x v="0"/>
    <s v="PAI_10"/>
    <x v="0"/>
    <x v="18"/>
    <s v="SG-CID-E_01"/>
    <s v="Gestión Para la Prevención de faltas disciplinarias"/>
    <s v="SG-CID-ACT_01"/>
    <s v="Adelantar actividades orientadas a la prevención de faltas disciplinarias y capacitación a los servidores públicos en cuanto a sus derechos, deberes, obligaciones y prohibiciones contenidas en las normas."/>
    <s v="SG"/>
    <s v="Secretaria_General"/>
    <s v="SG-G_05"/>
    <s v="Grupo_Control_Interno_Disciplinario"/>
    <s v="SG-D_05"/>
    <s v="Coordinación_Grupo_Control_Interno_Disciplinario"/>
    <s v="Apoyo"/>
    <s v="Administrativa"/>
    <s v="Funcionamiento"/>
    <m/>
    <m/>
    <m/>
    <m/>
    <m/>
    <s v="MIPG-P_00"/>
    <s v="MIPG-D_00"/>
    <n v="0"/>
    <n v="0"/>
    <n v="0"/>
    <n v="0"/>
    <n v="0"/>
    <n v="0"/>
    <n v="6"/>
    <s v="No. actividades ejecutadas / No. actividades programadas"/>
    <s v="POR_DEFINIR"/>
    <d v="2020-02-01T00:00:00"/>
    <d v="2020-12-31T00:00:00"/>
    <n v="2"/>
    <n v="12"/>
    <n v="11.133333333333333"/>
    <s v="Febrero"/>
    <x v="0"/>
    <s v="IV_Trim"/>
    <n v="5.263157894736842E-3"/>
    <s v="Planeado"/>
    <n v="0"/>
    <n v="1"/>
    <n v="0"/>
    <n v="1"/>
    <n v="0"/>
    <n v="1"/>
    <n v="0"/>
    <n v="1"/>
    <n v="0"/>
    <n v="1"/>
    <n v="0"/>
    <n v="1"/>
    <n v="6"/>
    <s v="Ejecutado"/>
    <n v="0"/>
    <n v="1"/>
    <n v="0"/>
    <m/>
    <m/>
    <m/>
    <m/>
    <m/>
    <m/>
    <m/>
    <m/>
    <m/>
    <n v="1"/>
    <n v="0.16666666666666666"/>
    <n v="1"/>
    <n v="1"/>
    <n v="8.7719298245614026E-4"/>
    <n v="5.263157894736842E-3"/>
    <s v="En Tramite"/>
    <s v="Diciembre"/>
    <s v=" |202003: N/A; |202002: Se realizo la medida preventiva planeada para el mes de febrero: Ateción Previa PQR; |202001: No se programaron para el mes de enero actividades orientadas a la prevención de faltas disciplinarias"/>
    <s v="No se programaron para el mes de enero actividades orientadas a la prevención de faltas disciplinarias"/>
    <s v="Se realizo la medida preventiva planeada para el mes de febrero: Ateción Previa PQR"/>
    <s v="N/A"/>
    <s v="-"/>
    <s v="-"/>
    <s v="-"/>
    <s v="-"/>
    <s v="-"/>
    <s v="-"/>
    <s v="-"/>
    <s v="-"/>
    <s v="-"/>
    <s v="-"/>
  </r>
  <r>
    <n v="266"/>
    <s v="PES_Definir"/>
    <x v="3"/>
    <x v="3"/>
    <s v="SI"/>
    <x v="0"/>
    <x v="0"/>
    <s v="PAI_10"/>
    <x v="0"/>
    <x v="1"/>
    <s v="SG-CID-E_02"/>
    <s v="Resolver Actuaciones Disciplinarias"/>
    <s v="SG-CID-ACT_02"/>
    <s v="Indagación Preliminar"/>
    <s v="SG"/>
    <s v="Secretaria_General"/>
    <s v="SG-G_05"/>
    <s v="Grupo_Control_Interno_Disciplinario"/>
    <s v="SG-D_05"/>
    <s v="Coordinación_Grupo_Control_Interno_Disciplinario"/>
    <s v="Apoyo"/>
    <s v="Administrativa"/>
    <s v="Funcionamiento"/>
    <m/>
    <m/>
    <m/>
    <m/>
    <m/>
    <s v="MIPG-P_00"/>
    <s v="MIPG-D_00"/>
    <n v="0"/>
    <n v="0"/>
    <n v="0"/>
    <n v="0"/>
    <n v="0"/>
    <n v="0"/>
    <n v="1"/>
    <s v="No. De Solicitudes Gestionadas / No. de Solicitudes Ingresadas"/>
    <s v="Mensual"/>
    <d v="2020-01-01T00:00:00"/>
    <d v="2020-12-31T00:00:00"/>
    <n v="1"/>
    <n v="12"/>
    <n v="12.166666666666666"/>
    <s v="Enero"/>
    <x v="0"/>
    <s v="IV_Trim"/>
    <n v="5.263157894736842E-3"/>
    <s v="Planeado"/>
    <n v="8"/>
    <n v="13"/>
    <n v="3"/>
    <n v="0"/>
    <n v="0"/>
    <n v="0"/>
    <n v="0"/>
    <n v="0"/>
    <n v="0"/>
    <n v="0"/>
    <n v="0"/>
    <n v="0"/>
    <n v="24"/>
    <s v="Ejecutado"/>
    <n v="8"/>
    <n v="13"/>
    <n v="3"/>
    <m/>
    <m/>
    <m/>
    <m/>
    <m/>
    <m/>
    <m/>
    <m/>
    <m/>
    <n v="24"/>
    <n v="1"/>
    <n v="24"/>
    <n v="1"/>
    <n v="5.263157894736842E-3"/>
    <n v="5.263157894736842E-3"/>
    <s v="Ejecutada"/>
    <s v="Ejecutada"/>
    <s v=" |202003: CORREO ELECTRÓNICO, CON LA REMISIÓN DE TRES APERTURAS PRELIMINARES; |202002: Se anexan actas, link de cuadro de procesos, link de vencimiento de términos.; |202001: PARA EL MES DE ENERO SE REALIZARON 6 APERTURAS DE INDAGACIÓN PRELIMINAR, 1 INHIBITORIO Y 1 TRASLADO POR EL ARTÍCULO 51 DE LA LEY 734 DE 2002 "/>
    <s v="PARA EL MES DE ENERO SE REALIZARON 6 APERTURAS DE INDAGACIÓN PRELIMINAR, 1 INHIBITORIO Y 1 TRASLADO POR EL ARTÍCULO 51 DE LA LEY 734 DE 2002 "/>
    <s v="Se anexan actas, link de cuadro de procesos, link de vencimiento de términos."/>
    <s v="CORREO ELECTRÓNICO, CON LA REMISIÓN DE TRES APERTURAS PRELIMINARES"/>
    <s v="-"/>
    <s v="-"/>
    <s v="-"/>
    <s v="-"/>
    <s v="-"/>
    <s v="-"/>
    <s v="-"/>
    <s v="-"/>
    <s v="-"/>
    <s v="-"/>
  </r>
  <r>
    <n v="267"/>
    <s v="PES_Definir"/>
    <x v="3"/>
    <x v="3"/>
    <s v="SI"/>
    <x v="9"/>
    <x v="1"/>
    <s v="PEI_02"/>
    <x v="1"/>
    <x v="27"/>
    <s v="SG-TH-E_01"/>
    <s v="Gestión del Conocimiento."/>
    <s v="SG-TH-ACT_01"/>
    <s v="Realizar y Ejecutar el Plan de Acción del Manual de Gestión del conocimiento para la ST"/>
    <s v="SG"/>
    <s v="Secretaria_General"/>
    <s v="SG-G_06"/>
    <s v="Grupo_Talento_Humano"/>
    <s v="SG-D_06"/>
    <s v="Coordinación_Grupo_Talento_Humano"/>
    <s v="Apoyo"/>
    <s v="Administrativa"/>
    <s v="Funcionamiento"/>
    <m/>
    <m/>
    <m/>
    <m/>
    <m/>
    <s v="MIPG-P_01"/>
    <s v="MIPG-D_01-01"/>
    <n v="0"/>
    <n v="0"/>
    <n v="0"/>
    <n v="0"/>
    <n v="0"/>
    <n v="0"/>
    <n v="1"/>
    <s v="% Avance Plan de Acción de Gestión de Conocimiento"/>
    <s v="POR_DEFINIR"/>
    <d v="2020-02-01T00:00:00"/>
    <d v="2020-12-31T00:00:00"/>
    <n v="2"/>
    <n v="12"/>
    <n v="11.133333333333333"/>
    <s v="Febrero"/>
    <x v="0"/>
    <s v="IV_Trim"/>
    <n v="0.02"/>
    <s v="Planeado"/>
    <n v="0"/>
    <n v="0.1"/>
    <n v="0.09"/>
    <n v="0.09"/>
    <n v="0.09"/>
    <n v="0.09"/>
    <n v="0.09"/>
    <n v="0.09"/>
    <n v="0.09"/>
    <n v="0.09"/>
    <n v="0.09"/>
    <n v="0.09"/>
    <n v="0.99999999999999978"/>
    <s v="Ejecutado"/>
    <n v="0"/>
    <n v="0.1"/>
    <n v="0.09"/>
    <m/>
    <m/>
    <m/>
    <m/>
    <m/>
    <m/>
    <m/>
    <m/>
    <m/>
    <n v="0.19"/>
    <n v="0.19000000000000006"/>
    <n v="0.19"/>
    <n v="1"/>
    <n v="3.8000000000000013E-3"/>
    <n v="0.02"/>
    <s v="En Tramite"/>
    <s v="Diciembre"/>
    <s v=" |202003: Ajustes al plan de acción para aumentar puntuación en autodiagnostico de Gestión del conocimiento Entrega del plan de acción por medio de correo electrónico; |202002: Se realizó el Autodiagnóstico del componente de Gestión del Conocimiento y el Plan de Acción; |202001: No se tenia programado actividades para el mes de enero"/>
    <s v="No se tenia programado actividades para el mes de enero"/>
    <s v="Se realizó el Autodiagnóstico del componente de Gestión del Conocimiento y el Plan de Acción"/>
    <s v="Ajustes al plan de acción para aumentar puntuación en autodiagnostico de Gestión del conocimiento Entrega del plan de acción por medio de correo electrónico"/>
    <s v="-"/>
    <s v="-"/>
    <s v="-"/>
    <s v="-"/>
    <s v="-"/>
    <s v="-"/>
    <s v="-"/>
    <s v="-"/>
    <s v="-"/>
    <s v="-"/>
  </r>
  <r>
    <n v="268"/>
    <s v="PES_00"/>
    <x v="0"/>
    <x v="0"/>
    <s v="SI"/>
    <x v="12"/>
    <x v="1"/>
    <s v="PEI_05"/>
    <x v="1"/>
    <x v="34"/>
    <s v="SG-TH-E_02"/>
    <s v="Juventud y Meritocracia para la Supertransporte."/>
    <s v="SG-TH-ACT_02"/>
    <s v="Realizar selección y vinculación de personal según los parámetros establecidos en el instructivo de juventud y meritocracia a nivel nacional."/>
    <s v="SG"/>
    <s v="Secretaria_General"/>
    <s v="SG-G_06"/>
    <s v="Grupo_Talento_Humano"/>
    <s v="SG-D_06"/>
    <s v="Coordinación_Grupo_Talento_Humano"/>
    <s v="Apoyo"/>
    <s v="Administrativa"/>
    <s v="Funcionamiento"/>
    <m/>
    <m/>
    <m/>
    <m/>
    <m/>
    <s v="MIPG-P_00"/>
    <s v="MIPG-D_00"/>
    <n v="1"/>
    <n v="0.7"/>
    <n v="0.1"/>
    <n v="0.1"/>
    <n v="0.1"/>
    <n v="0.99999999999999989"/>
    <n v="17"/>
    <s v="No. Vinculados para Juventud y Meritocracía"/>
    <s v="Mensual"/>
    <d v="2020-01-01T00:00:00"/>
    <d v="2020-12-31T00:00:00"/>
    <n v="1"/>
    <n v="12"/>
    <n v="12.166666666666666"/>
    <s v="Enero"/>
    <x v="0"/>
    <s v="IV_Trim"/>
    <n v="8.0000000000000019E-3"/>
    <s v="Planeado"/>
    <n v="0"/>
    <n v="6"/>
    <n v="0"/>
    <n v="0"/>
    <n v="0"/>
    <n v="0"/>
    <n v="0"/>
    <n v="0"/>
    <n v="0"/>
    <n v="0"/>
    <n v="0"/>
    <n v="0"/>
    <n v="6"/>
    <s v="Ejecutado"/>
    <n v="0"/>
    <n v="6"/>
    <n v="0"/>
    <m/>
    <m/>
    <m/>
    <m/>
    <m/>
    <m/>
    <m/>
    <m/>
    <m/>
    <n v="6"/>
    <n v="1"/>
    <n v="6"/>
    <n v="1"/>
    <n v="8.0000000000000019E-3"/>
    <n v="8.0000000000000019E-3"/>
    <s v="Ejecutada"/>
    <s v="Ejecutada"/>
    <s v=" |202003: se inicio nuevo proyecto de instructivo (carpeta compratida); |202002: Se vincularon 6 Profesionales con los mejores puntajes de las Pruebas Saber Pro en el cargo de Profesional Universitario Grado 01; |202001: No se reporta actividad para el mes de enero "/>
    <s v="No se reporta actividad para el mes de enero "/>
    <s v="Se vincularon 6 Profesionales con los mejores puntajes de las Pruebas Saber Pro en el cargo de Profesional Universitario Grado 01"/>
    <s v="se inicio nuevo proyecto de instructivo (carpeta compratida)"/>
    <s v="-"/>
    <s v="-"/>
    <s v="-"/>
    <s v="-"/>
    <s v="-"/>
    <s v="-"/>
    <s v="-"/>
    <s v="-"/>
    <s v="-"/>
    <s v="-"/>
  </r>
  <r>
    <n v="269"/>
    <s v="PES_Definir"/>
    <x v="3"/>
    <x v="3"/>
    <s v="SI"/>
    <x v="0"/>
    <x v="0"/>
    <s v="PETH_15"/>
    <x v="12"/>
    <x v="35"/>
    <s v="SG-TH-E_03"/>
    <s v="Gestión del Plan Estratégico del Talento Humano"/>
    <s v="SG-TH-ACT_03"/>
    <s v="Realizar y Ejecutar el Plan Institucional de Capacitación."/>
    <s v="SG"/>
    <s v="Secretaria_General"/>
    <s v="SG-G_06"/>
    <s v="Grupo_Talento_Humano"/>
    <s v="SG-D_06"/>
    <s v="Coordinación_Grupo_Talento_Humano"/>
    <s v="Apoyo"/>
    <s v="Administrativa"/>
    <s v="Funcionamiento"/>
    <m/>
    <m/>
    <m/>
    <m/>
    <m/>
    <s v="MIPG-P_01"/>
    <s v="MIPG-D_01-01"/>
    <n v="0"/>
    <n v="0"/>
    <n v="0"/>
    <n v="0"/>
    <n v="0"/>
    <n v="0"/>
    <n v="28"/>
    <s v="Calificación Final - Calificación inicial / Calificación Final"/>
    <s v="POR_DEFINIR"/>
    <d v="2020-04-01T00:00:00"/>
    <d v="2020-04-30T00:00:00"/>
    <n v="4"/>
    <n v="4"/>
    <n v="0.96666666666666667"/>
    <s v="Abril"/>
    <x v="5"/>
    <s v="II_Trim"/>
    <n v="5.263157894736842E-3"/>
    <s v="Planeado"/>
    <n v="0"/>
    <n v="0"/>
    <n v="0"/>
    <n v="28"/>
    <n v="0"/>
    <n v="0"/>
    <n v="0"/>
    <n v="0"/>
    <n v="0"/>
    <n v="0"/>
    <n v="0"/>
    <n v="0"/>
    <n v="28"/>
    <s v="Ejecutado"/>
    <n v="0"/>
    <n v="0"/>
    <n v="0"/>
    <m/>
    <m/>
    <m/>
    <m/>
    <m/>
    <m/>
    <m/>
    <m/>
    <m/>
    <n v="0"/>
    <n v="0"/>
    <n v="0"/>
    <n v="1"/>
    <n v="0"/>
    <n v="5.263157894736842E-3"/>
    <s v="Por Ejecutar"/>
    <s v="Abril"/>
    <s v=" |202003: a 31 de enero de 2020 se estructuran nuevamente los estudios previos, adoptando las actualizaciones en el PNFC que emitió la Función Pública, debido a emergencia sanitaria.; |202002: Solicitudes de Cotizaciones y radicación de Estudios Previos; |202001: Se realizó la publicación del Plan Institucional de Capacitación PIC 2020"/>
    <s v="Se realizó la publicación del Plan Institucional de Capacitación PIC 2020"/>
    <s v="Solicitudes de Cotizaciones y radicación de Estudios Previos"/>
    <s v="a 31 de enero de 2020 se estructuran nuevamente los estudios previos, adoptando las actualizaciones en el PNFC que emitió la Función Pública, debido a emergencia sanitaria."/>
    <s v="-"/>
    <s v="-"/>
    <s v="-"/>
    <s v="-"/>
    <s v="-"/>
    <s v="-"/>
    <s v="-"/>
    <s v="-"/>
    <s v="-"/>
    <s v="-"/>
  </r>
  <r>
    <n v="270"/>
    <s v="PES_Definir"/>
    <x v="3"/>
    <x v="3"/>
    <s v="SI"/>
    <x v="0"/>
    <x v="0"/>
    <s v="PETH_15"/>
    <x v="13"/>
    <x v="35"/>
    <s v="SG-TH-E_03"/>
    <s v="Gestión del Plan Estratégico del Talento Humano"/>
    <s v="SG-TH-ACT_04"/>
    <s v="Implementar el Plan de Acción para Incrementar la calificación a Nivel de Transformación de la Matriz Estratégica de Talento Humano - GETH"/>
    <s v="SG"/>
    <s v="Secretaria_General"/>
    <s v="SG-G_06"/>
    <s v="Grupo_Talento_Humano"/>
    <s v="SG-D_06"/>
    <s v="Coordinación_Grupo_Talento_Humano"/>
    <s v="Apoyo"/>
    <s v="Administrativa"/>
    <s v="Funcionamiento"/>
    <m/>
    <m/>
    <m/>
    <m/>
    <m/>
    <s v="MIPG-P_01"/>
    <s v="MIPG-D_01-01"/>
    <n v="0"/>
    <n v="0"/>
    <n v="0"/>
    <n v="0"/>
    <n v="0"/>
    <n v="0"/>
    <n v="0.2"/>
    <s v="% Avance Plan de Acción de Imcremento de Calificación GETHZ"/>
    <s v="POR_DEFINIR"/>
    <d v="2020-01-01T00:00:00"/>
    <d v="2020-12-31T00:00:00"/>
    <n v="1"/>
    <n v="12"/>
    <n v="12.166666666666666"/>
    <s v="Enero"/>
    <x v="0"/>
    <s v="IV_Trim"/>
    <n v="5.263157894736842E-3"/>
    <s v="Planeado"/>
    <n v="0.1"/>
    <n v="0.1"/>
    <n v="0.08"/>
    <n v="0.08"/>
    <n v="0.08"/>
    <n v="0.08"/>
    <n v="0.08"/>
    <n v="0.08"/>
    <n v="0.08"/>
    <n v="0.08"/>
    <n v="0.08"/>
    <n v="0.08"/>
    <n v="0.99999999999999978"/>
    <s v="Ejecutado"/>
    <n v="0.1"/>
    <n v="0.1"/>
    <n v="0.08"/>
    <m/>
    <m/>
    <m/>
    <m/>
    <m/>
    <m/>
    <m/>
    <m/>
    <m/>
    <n v="0.28000000000000003"/>
    <n v="0.28000000000000008"/>
    <n v="0.28000000000000003"/>
    <n v="1"/>
    <n v="1.4736842105263163E-3"/>
    <n v="5.263157894736842E-3"/>
    <s v="En Tramite"/>
    <s v="Diciembre"/>
    <s v=" |202003: Gestionar la información en el SIGEP (Servidores Públicos) - Monitoreo y seguimiento de SIGEP. (Documento en Excel actualizado a 31 de marzo);_x000a_Verificar la información cargada en el SIGEP (reporte actualizado);_x000a_Contar con un mecanismo de información que permita visualizar en tiempo real la planta de personal y generar reportes, articulado con la nómina o independiente, diferenciando: Planta global y planta estructural, por grupos internos de trabajo (Cuadro Excel actualizado a 31 de marzo);_x000a_Contar con un mecanismo de información que permita visualizar en tiempo real la planta de personal y generar reportes, articulado con la nómina o independiente, diferenciando: Tipos de vinculación, nivel, código y grado. Antigüedad en el Estado, nivel académico y género. Cargos en vacancia definitiva o temporal por niveles; Perfiles de Empleos, Personas con discapacidad, pre pensionados, cabezas de familia, pertenecientes a grupos Étnicos o con fuero sindical. (cuadro de caracterización en Excel y actualizado a 31 de marzo);_x000a_Contar con mecanismos para verificar si existen servidores de carrera administrativa con derecho preferencial para ser encargados. (Cuadro Excel actualizado);_x000a_Contar con la trazabilidad electrónica o física de la historia laboral de cada servidor (base de datos actualizada de hojas de vida);_x000a_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 (cuadro Excel actualizado, situaciones administrativas) ; |202002: Matriz contentiva de 8 elementos gestionados; |202001: Matriz contentiva de 8 elementos gestionados"/>
    <s v="Matriz contentiva de 8 elementos gestionados"/>
    <s v="Matriz contentiva de 8 elementos gestionados"/>
    <s v="Gestionar la información en el SIGEP (Servidores Públicos) - Monitoreo y seguimiento de SIGEP. (Documento en Excel actualizado a 31 de marzo);_x000a_Verificar la información cargada en el SIGEP (reporte actualizado);_x000a_Contar con un mecanismo de información que permita visualizar en tiempo real la planta de personal y generar reportes, articulado con la nómina o independiente, diferenciando: Planta global y planta estructural, por grupos internos de trabajo (Cuadro Excel actualizado a 31 de marzo);_x000a_Contar con un mecanismo de información que permita visualizar en tiempo real la planta de personal y generar reportes, articulado con la nómina o independiente, diferenciando: Tipos de vinculación, nivel, código y grado. Antigüedad en el Estado, nivel académico y género. Cargos en vacancia definitiva o temporal por niveles; Perfiles de Empleos, Personas con discapacidad, pre pensionados, cabezas de familia, pertenecientes a grupos Étnicos o con fuero sindical. (cuadro de caracterización en Excel y actualizado a 31 de marzo);_x000a_Contar con mecanismos para verificar si existen servidores de carrera administrativa con derecho preferencial para ser encargados. (Cuadro Excel actualizado);_x000a_Contar con la trazabilidad electrónica o física de la historia laboral de cada servidor (base de datos actualizada de hojas de vida);_x000a_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 (cuadro Excel actualizado, situaciones administrativas) "/>
    <s v="-"/>
    <s v="-"/>
    <s v="-"/>
    <s v="-"/>
    <s v="-"/>
    <s v="-"/>
    <s v="-"/>
    <s v="-"/>
    <s v="-"/>
    <s v="-"/>
  </r>
  <r>
    <n v="271"/>
    <s v="PES_Definir"/>
    <x v="3"/>
    <x v="3"/>
    <s v="SI"/>
    <x v="0"/>
    <x v="0"/>
    <s v="PETH_15"/>
    <x v="14"/>
    <x v="35"/>
    <s v="SG-TH-E_03"/>
    <s v="Gestión del Plan Estratégico del Talento Humano"/>
    <s v="SG-TH-ACT_05"/>
    <s v="Realizar y Ejecutar el Plan de Bienestar e Incentivos"/>
    <s v="SG"/>
    <s v="Secretaria_General"/>
    <s v="SG-G_06"/>
    <s v="Grupo_Talento_Humano"/>
    <s v="SG-D_06"/>
    <s v="Coordinación_Grupo_Talento_Humano"/>
    <s v="Apoyo"/>
    <s v="Administrativa"/>
    <s v="Funcionamiento"/>
    <m/>
    <m/>
    <m/>
    <m/>
    <m/>
    <s v="MIPG-P_01"/>
    <s v="MIPG-D_01-01"/>
    <n v="0"/>
    <n v="0"/>
    <n v="0"/>
    <n v="0"/>
    <n v="0"/>
    <n v="0"/>
    <n v="5"/>
    <s v="# de Actividades realizadas / # de Actividades programadas"/>
    <s v="POR_DEFINIR"/>
    <d v="2020-01-01T00:00:00"/>
    <d v="2020-12-31T00:00:00"/>
    <n v="1"/>
    <n v="12"/>
    <n v="12.166666666666666"/>
    <s v="Enero"/>
    <x v="0"/>
    <s v="IV_Trim"/>
    <n v="5.263157894736842E-3"/>
    <s v="Planeado"/>
    <n v="0.05"/>
    <n v="0.05"/>
    <n v="0.09"/>
    <n v="0.09"/>
    <n v="0.09"/>
    <n v="0.09"/>
    <n v="0.09"/>
    <n v="0.09"/>
    <n v="0.09"/>
    <n v="0.09"/>
    <n v="0.09"/>
    <n v="0.09"/>
    <n v="0.99999999999999978"/>
    <s v="Ejecutado"/>
    <n v="0.05"/>
    <n v="0.05"/>
    <n v="0.09"/>
    <m/>
    <m/>
    <m/>
    <m/>
    <m/>
    <m/>
    <m/>
    <m/>
    <m/>
    <n v="0.19"/>
    <n v="0.19000000000000006"/>
    <n v="0.19"/>
    <n v="1"/>
    <n v="1.0000000000000002E-3"/>
    <n v="5.263157894736842E-3"/>
    <s v="En Tramite"/>
    <s v="Diciembre"/>
    <s v=" |202003: para el mes de marzo se tenía programó una actividad que fue el día 6 de marzo, celebración del día de la mujer, donde participaron todas las mujeres de la Entidad, se llevó a cabo en el Colegio Agustiniano y se contó con la participación de la presentadora Claudia Palacios.; |202002: Se suscribió el contrato de Bienestar y el Cronograma de actividades; |202001: Se realizó la publicación del Plan de Bienestar e Incentivos el 31 dde enero de 2020"/>
    <s v="Se realizó la publicación del Plan de Bienestar e Incentivos el 31 dde enero de 2020"/>
    <s v="Se suscribió el contrato de Bienestar y el Cronograma de actividades"/>
    <s v="para el mes de marzo se tenía programó una actividad que fue el día 6 de marzo, celebración del día de la mujer, donde participaron todas las mujeres de la Entidad, se llevó a cabo en el Colegio Agustiniano y se contó con la participación de la presentadora Claudia Palacios."/>
    <s v="-"/>
    <s v="-"/>
    <s v="-"/>
    <s v="-"/>
    <s v="-"/>
    <s v="-"/>
    <s v="-"/>
    <s v="-"/>
    <s v="-"/>
    <s v="-"/>
  </r>
  <r>
    <n v="272"/>
    <s v="PES_Definir"/>
    <x v="3"/>
    <x v="3"/>
    <s v="SI"/>
    <x v="0"/>
    <x v="0"/>
    <s v="PETH_15"/>
    <x v="15"/>
    <x v="35"/>
    <s v="SG-TH-E_03"/>
    <s v="Gestión del Plan Estratégico del Talento Humano"/>
    <s v="SG-TH-ACT_06"/>
    <s v="Realizar y Ejecutar el Plan de Trabajo Anual para la Gestión del Sistema de Seguridad y Salud en el Trabajo."/>
    <s v="SG"/>
    <s v="Secretaria_General"/>
    <s v="SG-G_06"/>
    <s v="Grupo_Talento_Humano"/>
    <s v="SG-D_06"/>
    <s v="Coordinación_Grupo_Talento_Humano"/>
    <s v="Apoyo"/>
    <s v="Administrativa"/>
    <s v="Funcionamiento"/>
    <m/>
    <m/>
    <m/>
    <m/>
    <m/>
    <s v="MIPG-P_01"/>
    <s v="MIPG-D_01-01"/>
    <n v="0"/>
    <n v="0"/>
    <n v="0"/>
    <n v="0"/>
    <n v="0"/>
    <n v="0"/>
    <n v="3"/>
    <s v="# de Actividades realizadas / # de Actividades programadas"/>
    <s v="POR_DEFINIR"/>
    <d v="2020-01-01T00:00:00"/>
    <d v="2020-12-31T00:00:00"/>
    <n v="1"/>
    <n v="12"/>
    <n v="12.166666666666666"/>
    <s v="Enero"/>
    <x v="0"/>
    <s v="IV_Trim"/>
    <n v="5.263157894736842E-3"/>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m/>
    <m/>
    <m/>
    <m/>
    <m/>
    <m/>
    <m/>
    <m/>
    <m/>
    <n v="0.24990000000000001"/>
    <n v="0.24999999999999997"/>
    <n v="0.24990000000000001"/>
    <n v="1"/>
    <n v="1.3157894736842103E-3"/>
    <n v="5.263157894736842E-3"/>
    <s v="En Tramite"/>
    <s v="Diciembre"/>
    <s v=" |202003: Reunión mensual Copasst realizada por medio de teams -Acta reunión; Inducción - Aplazada por emergencia sanitaria Covid – 19; Comunicaciones correspondientes a los subprogramas del SG-SST- Correos electrónicos masivos; Seguimiento teletrabajo- Dadas las circunstancias por covid-19 se reporta a la ARL que los funcionarios y contratistas realizarán trabajo desde casa; Capacitación Brigada de emergencia, correo electrónico con invitación a taller de primeros auxilios - Debido a que no puede hacerse de manera presencial por la contingencia del Covid - 19, la ARL Positiva invita al Taller de primeros auxilios de manera virtual; Capacitación seguridad vial- Se reprograma debido a que el taller es presencial y se estaba en aislamiento obligatorio; Ausentismo Se realiza medición del ausentismo por medio de las incapacidades que reportan los funcionarios, como evidencia están los indicadores de gestión del SST; Programa entorno laboral saludable-Pantallazos de las clases realizadas por medio de Teams - eviedencia actividad física; PVE Psicosocial Correo masivo manejo del estrés; PVE Biomecanico Correos masivos  sobre ergonomia  en casa; Control  y seguimiento de la accidentalidad se realiza medición por medio de los indicadores de gestión; |202002: Reunión mensual de Coopass, inducción y reinducción, comunicaciones correspondientes a los subprogrmas de seguridad vial y prevención de gripa, evaluación a proveedores, brigada de emergencia, seguimiento ausentismo, indicadores mensuales SST, seguimientos caso enfermedad laboral, programa entorno laboral saludable, PVE Psicosocial, PVE Biomecánico y control y seguimiento de la accidentalidad.; |202001: 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
    <s v="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
    <s v="Reunión mensual de Coopass, inducción y reinducción, comunicaciones correspondientes a los subprogrmas de seguridad vial y prevención de gripa, evaluación a proveedores, brigada de emergencia, seguimiento ausentismo, indicadores mensuales SST, seguimientos caso enfermedad laboral, programa entorno laboral saludable, PVE Psicosocial, PVE Biomecánico y control y seguimiento de la accidentalidad."/>
    <s v="Reunión mensual Copasst realizada por medio de teams -Acta reunión; Inducción - Aplazada por emergencia sanitaria Covid – 19; Comunicaciones correspondientes a los subprogramas del SG-SST- Correos electrónicos masivos; Seguimiento teletrabajo- Dadas las circunstancias por covid-19 se reporta a la ARL que los funcionarios y contratistas realizarán trabajo desde casa; Capacitación Brigada de emergencia, correo electrónico con invitación a taller de primeros auxilios - Debido a que no puede hacerse de manera presencial por la contingencia del Covid - 19, la ARL Positiva invita al Taller de primeros auxilios de manera virtual; Capacitación seguridad vial- Se reprograma debido a que el taller es presencial y se estaba en aislamiento obligatorio; Ausentismo Se realiza medición del ausentismo por medio de las incapacidades que reportan los funcionarios, como evidencia están los indicadores de gestión del SST; Programa entorno laboral saludable-Pantallazos de las clases realizadas por medio de Teams - eviedencia actividad física; PVE Psicosocial Correo masivo manejo del estrés; PVE Biomecanico Correos masivos  sobre ergonomia  en casa; Control  y seguimiento de la accidentalidad se realiza medición por medio de los indicadores de gestión"/>
    <s v="-"/>
    <s v="-"/>
    <s v="-"/>
    <s v="-"/>
    <s v="-"/>
    <s v="-"/>
    <s v="-"/>
    <s v="-"/>
    <s v="-"/>
    <s v="-"/>
  </r>
  <r>
    <n v="273"/>
    <s v="PES_Definir"/>
    <x v="3"/>
    <x v="3"/>
    <s v="SI"/>
    <x v="0"/>
    <x v="0"/>
    <s v="PETH_15"/>
    <x v="16"/>
    <x v="35"/>
    <s v="SG-TH-E_03"/>
    <s v="Gestión del Plan Estratégico del Talento Humano"/>
    <s v="SG-TH-ACT_07"/>
    <s v="Realizar el Plan de Previsión de Recursos Humanos"/>
    <s v="SG"/>
    <s v="Secretaria_General"/>
    <s v="SG-G_06"/>
    <s v="Grupo_Talento_Humano"/>
    <s v="SG-D_06"/>
    <s v="Coordinación_Grupo_Talento_Humano"/>
    <s v="Apoyo"/>
    <s v="Administrativa"/>
    <s v="Funcionamiento"/>
    <m/>
    <m/>
    <m/>
    <m/>
    <m/>
    <s v="MIPG-P_01"/>
    <s v="MIPG-D_01-01"/>
    <n v="0"/>
    <n v="0"/>
    <n v="0"/>
    <n v="0"/>
    <n v="0"/>
    <n v="0"/>
    <n v="1"/>
    <s v="# de dotaciones entregadas / # Total dotaciones obligatorias"/>
    <s v="POR_DEFINIR"/>
    <d v="2020-01-01T00:00:00"/>
    <d v="2020-01-30T00:00:00"/>
    <n v="1"/>
    <n v="1"/>
    <n v="0.96666666666666667"/>
    <s v="Enero"/>
    <x v="8"/>
    <s v="I_Trim"/>
    <n v="5.263157894736842E-3"/>
    <s v="Planeado"/>
    <n v="1"/>
    <n v="0"/>
    <n v="0"/>
    <n v="0"/>
    <n v="0"/>
    <n v="0"/>
    <n v="0"/>
    <n v="0"/>
    <n v="0"/>
    <n v="0"/>
    <n v="0"/>
    <n v="0"/>
    <n v="1"/>
    <s v="Ejecutado"/>
    <n v="1"/>
    <n v="0"/>
    <n v="0"/>
    <m/>
    <m/>
    <m/>
    <m/>
    <m/>
    <m/>
    <m/>
    <m/>
    <m/>
    <n v="1"/>
    <n v="1"/>
    <n v="1"/>
    <n v="1"/>
    <n v="5.263157894736842E-3"/>
    <n v="5.263157894736842E-3"/>
    <s v="Ejecutada"/>
    <s v="Ejecutada"/>
    <s v=" |202003: Plan realizado; |202002: Publicación dl Plan de Previsión de Recursos Humanos; |202001: Se realizó la publicación del Plan de Previsión de Recursos Humanos el 31 de enero de 2020"/>
    <s v="Se realizó la publicación del Plan de Previsión de Recursos Humanos el 31 de enero de 2020"/>
    <s v="Publicación dl Plan de Previsión de Recursos Humanos"/>
    <s v="Plan realizado"/>
    <s v="-"/>
    <s v="-"/>
    <s v="-"/>
    <s v="-"/>
    <s v="-"/>
    <s v="-"/>
    <s v="-"/>
    <s v="-"/>
    <s v="-"/>
    <s v="-"/>
  </r>
  <r>
    <n v="274"/>
    <s v="PES_Definir"/>
    <x v="3"/>
    <x v="3"/>
    <s v="SI"/>
    <x v="0"/>
    <x v="0"/>
    <s v="PETH_15"/>
    <x v="17"/>
    <x v="35"/>
    <s v="SG-TH-E_03"/>
    <s v="Gestión del Plan Estratégico del Talento Humano"/>
    <s v="SG-TH-ACT_08"/>
    <s v="Realizar el Plan Anual de Vacantes"/>
    <s v="SG"/>
    <s v="Secretaria_General"/>
    <s v="SG-G_06"/>
    <s v="Grupo_Talento_Humano"/>
    <s v="SG-D_06"/>
    <s v="Coordinación_Grupo_Talento_Humano"/>
    <s v="Apoyo"/>
    <s v="Administrativa"/>
    <s v="Funcionamiento"/>
    <m/>
    <m/>
    <m/>
    <m/>
    <m/>
    <s v="MIPG-P_01"/>
    <s v="MIPG-D_01-01"/>
    <n v="0"/>
    <n v="0"/>
    <n v="0"/>
    <n v="0"/>
    <n v="0"/>
    <n v="0"/>
    <n v="1"/>
    <s v="#  de resoluciones de movimiento de personal / # de funcionarios en movimiento"/>
    <s v="POR_DEFINIR"/>
    <d v="2020-01-01T00:00:00"/>
    <d v="2020-01-31T00:00:00"/>
    <n v="1"/>
    <n v="1"/>
    <n v="1"/>
    <s v="Enero"/>
    <x v="8"/>
    <s v="I_Trim"/>
    <n v="5.263157894736842E-3"/>
    <s v="Planeado"/>
    <n v="1"/>
    <n v="0"/>
    <n v="0"/>
    <n v="0"/>
    <n v="0"/>
    <n v="0"/>
    <n v="0"/>
    <n v="0"/>
    <n v="0"/>
    <n v="0"/>
    <n v="0"/>
    <n v="0"/>
    <n v="1"/>
    <s v="Ejecutado"/>
    <n v="1"/>
    <n v="0"/>
    <n v="0"/>
    <m/>
    <m/>
    <m/>
    <m/>
    <m/>
    <m/>
    <m/>
    <m/>
    <m/>
    <n v="1"/>
    <n v="1"/>
    <n v="1"/>
    <n v="1"/>
    <n v="5.263157894736842E-3"/>
    <n v="5.263157894736842E-3"/>
    <s v="Ejecutada"/>
    <s v="Ejecutada"/>
    <s v=" |202003: Plan realizado; |202002: Se publicó el Plan Anual de Vacantes; |202001: Se realizó la publicación del Plan Anual de Vacantes a 31 de enero de 2020"/>
    <s v="Se realizó la publicación del Plan Anual de Vacantes a 31 de enero de 2020"/>
    <s v="Se publicó el Plan Anual de Vacantes"/>
    <s v="Plan realizado"/>
    <s v="-"/>
    <s v="-"/>
    <s v="-"/>
    <s v="-"/>
    <s v="-"/>
    <s v="-"/>
    <s v="-"/>
    <s v="-"/>
    <s v="-"/>
    <s v="-"/>
  </r>
  <r>
    <n v="275"/>
    <s v="PES_Definir"/>
    <x v="3"/>
    <x v="3"/>
    <s v="SI"/>
    <x v="0"/>
    <x v="0"/>
    <s v="PAI_10"/>
    <x v="0"/>
    <x v="0"/>
    <s v="SG-TH-E_04"/>
    <s v="Resolver Solicitudes y/o Radicaciones allegadas a la Dependencia"/>
    <s v="SG-TH-ACT_09"/>
    <s v="Gestión Quejas, Reclamos, Solicitudes y Denuncias."/>
    <s v="SG"/>
    <s v="Secretaria_General"/>
    <s v="SG-G_06"/>
    <s v="Grupo_Talento_Humano"/>
    <s v="SG-D_06"/>
    <s v="Coordinación_Grupo_Talento_Humano"/>
    <s v="Apoyo"/>
    <s v="Administrativa"/>
    <s v="Funcionamiento"/>
    <m/>
    <m/>
    <m/>
    <m/>
    <m/>
    <s v="MIPG-P_01"/>
    <s v="MIPG-D_01-01"/>
    <n v="0"/>
    <n v="0"/>
    <n v="0"/>
    <n v="0"/>
    <n v="0"/>
    <n v="0"/>
    <n v="1"/>
    <s v="Instructivo de provisión de vacantes aprobado"/>
    <s v="Mensual"/>
    <d v="2020-01-01T00:00:00"/>
    <d v="2020-12-31T00:00:00"/>
    <n v="1"/>
    <n v="12"/>
    <n v="12.166666666666666"/>
    <s v="Enero"/>
    <x v="0"/>
    <s v="IV_Trim"/>
    <n v="5.263157894736842E-3"/>
    <s v="Planeado"/>
    <n v="15"/>
    <n v="8"/>
    <n v="3"/>
    <n v="0"/>
    <n v="0"/>
    <n v="0"/>
    <n v="0"/>
    <n v="0"/>
    <n v="0"/>
    <n v="0"/>
    <n v="0"/>
    <n v="0"/>
    <n v="26"/>
    <s v="Ejecutado"/>
    <n v="15"/>
    <n v="8"/>
    <n v="0"/>
    <m/>
    <m/>
    <m/>
    <m/>
    <m/>
    <m/>
    <m/>
    <m/>
    <m/>
    <n v="23"/>
    <n v="0.88461538461538458"/>
    <n v="26"/>
    <n v="0.88461538461538458"/>
    <n v="4.6558704453441291E-3"/>
    <n v="4.6558704453441291E-3"/>
    <s v="Gestionado"/>
    <s v="Diciembre"/>
    <s v=" |202003: Para el mes de marzo llegaron 3 peticiones que están siendo proyectadas; |202002: Requerimientos terceros: 1_x000a_Permisos Sindicales: 2_x000a_Solicitudes de Encargo: 3_x000a_Peticiones de información: 2; |202001: Durante el mes de enero se recibieron 15 solicitudes, a las que se dio respuesta en su totalidad"/>
    <s v="Durante el mes de enero se recibieron 15 solicitudes, a las que se dio respuesta en su totalidad"/>
    <s v="Requerimientos terceros: 1_x000a_Permisos Sindicales: 2_x000a_Solicitudes de Encargo: 3_x000a_Peticiones de información: 2"/>
    <s v="Para el mes de marzo llegaron 3 peticiones que están siendo proyectadas"/>
    <s v="-"/>
    <s v="-"/>
    <s v="-"/>
    <s v="-"/>
    <s v="-"/>
    <s v="-"/>
    <s v="-"/>
    <s v="-"/>
    <s v="-"/>
    <s v="-"/>
  </r>
  <r>
    <n v="276"/>
    <s v="PES_Definir"/>
    <x v="3"/>
    <x v="3"/>
    <s v="SI"/>
    <x v="0"/>
    <x v="0"/>
    <s v="PAA_13"/>
    <x v="2"/>
    <x v="23"/>
    <s v="SG-DF-E_01"/>
    <s v="Seguimiento a la Ejecución Presupuestal"/>
    <s v="SG-DF-ACT_01"/>
    <s v="Realizar el seguimiento a la ejecución del presupuesto de Funcionamiento de la Supertransporte"/>
    <s v="SG"/>
    <s v="Secretaria_General"/>
    <s v="SG-G_07"/>
    <s v="Dirección_Financiera"/>
    <s v="SG-D_07"/>
    <s v="Director_Financiero"/>
    <s v="Apoyo"/>
    <s v="Administrativa"/>
    <s v="Funcionamiento"/>
    <m/>
    <m/>
    <m/>
    <m/>
    <m/>
    <s v="MIPG-P_00"/>
    <s v="MIPG-D_00"/>
    <n v="0"/>
    <n v="0"/>
    <n v="0"/>
    <n v="0"/>
    <n v="0"/>
    <n v="0"/>
    <n v="0.95"/>
    <s v=" No. de Solicitudes Gestionadas / No. de Solicitudes Ingresadas "/>
    <s v="POR_DEFINIR"/>
    <d v="2020-01-01T00:00:00"/>
    <d v="2020-12-30T00:00:00"/>
    <n v="1"/>
    <n v="12"/>
    <n v="12.133333333333333"/>
    <s v="Enero"/>
    <x v="0"/>
    <s v="IV_Trim"/>
    <n v="5.263157894736842E-3"/>
    <s v="Planeado"/>
    <n v="4419646000"/>
    <n v="1935877999.9999998"/>
    <n v="6501628000"/>
    <n v="3616074000.000001"/>
    <n v="2958606000.0000005"/>
    <n v="1826300000.0000036"/>
    <n v="1935877999.9999998"/>
    <n v="1168832000.000001"/>
    <n v="1862825999.9999995"/>
    <n v="1826300000.0000036"/>
    <n v="2812502000.0000005"/>
    <n v="4931010000.0000019"/>
    <n v="35795480000.000008"/>
    <s v="Ejecutado"/>
    <n v="4409736343.5299997"/>
    <n v="2229184212.1900001"/>
    <n v="2897375253"/>
    <m/>
    <m/>
    <m/>
    <m/>
    <m/>
    <m/>
    <m/>
    <m/>
    <m/>
    <n v="9536295808.7199993"/>
    <n v="0.26641061409764577"/>
    <n v="12857152000"/>
    <n v="0.7417113687945821"/>
    <n v="1.4021611268297146E-3"/>
    <n v="3.9037440462872742E-3"/>
    <s v="En Tramite"/>
    <s v="Diciembre"/>
    <s v=" |202003: Se adjunta la ejecucion presupuestal de fucionamiento del mes de marzo ; |202002: Se adjunta la ejecucion presupuestal de febrero 2020; |202001: EJECUCION PRESUPUESTAL MES DE ENERO 2020 DE FUNCIONAMIENTO"/>
    <s v="EJECUCION PRESUPUESTAL MES DE ENERO 2020 DE FUNCIONAMIENTO"/>
    <s v="Se adjunta la ejecucion presupuestal de febrero 2020"/>
    <s v="Se adjunta la ejecucion presupuestal de fucionamiento del mes de marzo "/>
    <s v="-"/>
    <s v="-"/>
    <s v="-"/>
    <s v="-"/>
    <s v="-"/>
    <s v="-"/>
    <s v="-"/>
    <s v="-"/>
    <s v="-"/>
    <s v="Definir"/>
  </r>
  <r>
    <n v="277"/>
    <s v="PES_Definir"/>
    <x v="3"/>
    <x v="3"/>
    <s v="SI"/>
    <x v="0"/>
    <x v="0"/>
    <s v="PAI_10"/>
    <x v="2"/>
    <x v="23"/>
    <s v="SG-DF-E_01"/>
    <s v="Seguimiento a la Ejecución Presupuestal"/>
    <s v="SG-DF-ACT_02"/>
    <s v="Realizar el seguimiento a la ejecución del presupuesto de la Supertransporte"/>
    <s v="SG"/>
    <s v="Secretaria_General"/>
    <s v="SG-G_07"/>
    <s v="Dirección_Financiera"/>
    <s v="SG-D_07"/>
    <s v="Director_Financiero"/>
    <s v="Apoyo"/>
    <s v="Administrativa"/>
    <s v="Funcionamiento"/>
    <m/>
    <m/>
    <m/>
    <m/>
    <m/>
    <s v="MIPG-P_00"/>
    <s v="MIPG-D_00"/>
    <n v="0"/>
    <n v="0"/>
    <n v="0"/>
    <n v="0"/>
    <n v="0"/>
    <n v="0"/>
    <n v="52000"/>
    <s v="Valor presupuesto comprometido / Valor presupuesto apropiado "/>
    <s v="POR_DEFINIR"/>
    <d v="2020-01-01T00:00:00"/>
    <d v="2020-12-30T00:00:00"/>
    <n v="1"/>
    <n v="12"/>
    <n v="12.133333333333333"/>
    <s v="Enero"/>
    <x v="0"/>
    <s v="IV_Trim"/>
    <n v="5.263157894736842E-3"/>
    <s v="Planeado"/>
    <n v="6328663000"/>
    <n v="2772058999.9999995"/>
    <n v="9309934000"/>
    <n v="5177997000.0000019"/>
    <n v="4236543000.000001"/>
    <n v="2615150000.0000052"/>
    <n v="2772058999.9999995"/>
    <n v="1673696000.0000014"/>
    <n v="2667452999.9999995"/>
    <n v="2615150000.0000052"/>
    <n v="4027331000.0000005"/>
    <n v="7060905000.0000038"/>
    <n v="51256940000.000015"/>
    <s v="Ejecutado"/>
    <n v="7540524444.5299997"/>
    <n v="2900893790.1900001"/>
    <n v="3324117064"/>
    <m/>
    <m/>
    <m/>
    <m/>
    <m/>
    <m/>
    <m/>
    <m/>
    <m/>
    <n v="13765535298.719999"/>
    <n v="0.26855944382789909"/>
    <n v="18410656000"/>
    <n v="0.74769390611176478"/>
    <n v="1.4134707569889425E-3"/>
    <n v="3.9352310847987617E-3"/>
    <s v="En Tramite"/>
    <s v="Diciembre"/>
    <s v=" |202003: Se adjunta la ejecucion presupuestal del mes de marzo ; |202002: Se adjunta la ejecucion presupuestal de febrero 2020; |202001: EJECUCION PRESUPUESTAL TOTAL DEL MES DE ENERO DE 2020"/>
    <s v="EJECUCION PRESUPUESTAL TOTAL DEL MES DE ENERO DE 2020"/>
    <s v="Se adjunta la ejecucion presupuestal de febrero 2020"/>
    <s v="Se adjunta la ejecucion presupuestal del mes de marzo "/>
    <s v="-"/>
    <s v="-"/>
    <s v="-"/>
    <s v="-"/>
    <s v="-"/>
    <s v="-"/>
    <s v="-"/>
    <s v="-"/>
    <s v="-"/>
    <s v="Definir"/>
  </r>
  <r>
    <n v="278"/>
    <s v="PES_Definir"/>
    <x v="3"/>
    <x v="3"/>
    <s v="SI"/>
    <x v="0"/>
    <x v="0"/>
    <s v="PAI_10"/>
    <x v="0"/>
    <x v="18"/>
    <s v="SG-DF-E_02"/>
    <s v="Seguimiento a la Devolución de Recursos."/>
    <s v="SG-DF-ACT_03"/>
    <s v="Devolución de valores Revocados por Concepto de Consejo de Estado"/>
    <s v="SG"/>
    <s v="Secretaria_General"/>
    <s v="SG-G_07"/>
    <s v="Dirección_Financiera"/>
    <s v="SG-D_07"/>
    <s v="Director_Financiero"/>
    <s v="Apoyo"/>
    <s v="Administrativa"/>
    <s v="Funcionamiento"/>
    <m/>
    <m/>
    <m/>
    <m/>
    <m/>
    <s v="MIPG-P_00"/>
    <s v="MIPG-D_00"/>
    <n v="0"/>
    <n v="0"/>
    <n v="0"/>
    <n v="0"/>
    <n v="0"/>
    <n v="0"/>
    <s v="Valor Total"/>
    <s v="Valor presupuesto ejecutado / Valor presupuesto apropiado "/>
    <s v="Mensual"/>
    <d v="2020-01-01T00:00:00"/>
    <d v="2020-12-31T00:00:00"/>
    <n v="1"/>
    <n v="12"/>
    <n v="12.166666666666666"/>
    <s v="Enero"/>
    <x v="0"/>
    <s v="IV_Trim"/>
    <n v="5.263157894736842E-3"/>
    <s v="Planeado"/>
    <n v="0"/>
    <n v="0"/>
    <n v="0"/>
    <n v="0"/>
    <n v="0"/>
    <n v="0"/>
    <n v="0"/>
    <n v="0"/>
    <n v="0"/>
    <n v="0"/>
    <n v="0"/>
    <n v="0"/>
    <n v="0"/>
    <s v="Ejecutado"/>
    <n v="0"/>
    <n v="0"/>
    <n v="0"/>
    <m/>
    <m/>
    <m/>
    <m/>
    <m/>
    <m/>
    <m/>
    <m/>
    <m/>
    <n v="0"/>
    <n v="0"/>
    <n v="0"/>
    <n v="1"/>
    <n v="0"/>
    <n v="5.263157894736842E-3"/>
    <s v="Por Ejecutar"/>
    <s v="Diciembre"/>
    <s v=" |202003: No se realizaron devoluciones por concepto de consejo de estado; |202002: No se realizaron devoluciones por concepto de Consejo de Estado en el mes de Febrero de 2020, fuente de informacion: grupo de Analisis y Recaudo ; |202001: NO SE REALIZARON DEVOLUCIONES POR REVOCADADAS POR EL CONCEPTO DEL CONSEJODE ESTADO  EN EL MES DE ENERO DE 2020"/>
    <s v="NO SE REALIZARON DEVOLUCIONES POR REVOCADADAS POR EL CONCEPTO DEL CONSEJODE ESTADO  EN EL MES DE ENERO DE 2020"/>
    <s v="No se realizaron devoluciones por concepto de Consejo de Estado en el mes de Febrero de 2020, fuente de informacion: grupo de Analisis y Recaudo "/>
    <s v="No se realizaron devoluciones por concepto de consejo de estado"/>
    <s v="-"/>
    <s v="-"/>
    <s v="-"/>
    <s v="-"/>
    <s v="-"/>
    <s v="-"/>
    <s v="-"/>
    <s v="-"/>
    <s v="-"/>
    <s v="-"/>
  </r>
  <r>
    <n v="279"/>
    <s v="PES_Definir"/>
    <x v="3"/>
    <x v="3"/>
    <s v="SI"/>
    <x v="0"/>
    <x v="0"/>
    <s v="PAI_10"/>
    <x v="0"/>
    <x v="18"/>
    <s v="SG-DF-E_02"/>
    <s v="Seguimiento a la Devolución de Recursos."/>
    <s v="SG-DF-ACT_04"/>
    <s v="No. De Devoluciones de Valores Revocados por Concepto de Consejo de Estado"/>
    <s v="SG"/>
    <s v="Secretaria_General"/>
    <s v="SG-G_07"/>
    <s v="Dirección_Financiera"/>
    <s v="SG-D_07"/>
    <s v="Director_Financiero"/>
    <s v="Apoyo"/>
    <s v="Administrativa"/>
    <s v="Funcionamiento"/>
    <m/>
    <m/>
    <m/>
    <m/>
    <m/>
    <s v="MIPG-P_00"/>
    <s v="MIPG-D_00"/>
    <n v="0"/>
    <n v="0"/>
    <n v="0"/>
    <n v="0"/>
    <n v="0"/>
    <n v="0"/>
    <s v="No. Devoluciones"/>
    <s v="Valor total Devuelto"/>
    <s v="Mensual"/>
    <d v="2020-01-01T00:00:00"/>
    <d v="2020-12-31T00:00:00"/>
    <n v="1"/>
    <n v="12"/>
    <n v="12.166666666666666"/>
    <s v="Enero"/>
    <x v="0"/>
    <s v="IV_Trim"/>
    <n v="5.263157894736842E-3"/>
    <s v="Planeado"/>
    <n v="0"/>
    <n v="0"/>
    <n v="0"/>
    <n v="0"/>
    <n v="0"/>
    <n v="0"/>
    <n v="0"/>
    <n v="0"/>
    <n v="0"/>
    <n v="0"/>
    <n v="0"/>
    <n v="0"/>
    <n v="0"/>
    <s v="Ejecutado"/>
    <n v="0"/>
    <n v="0"/>
    <n v="0"/>
    <m/>
    <m/>
    <m/>
    <m/>
    <m/>
    <m/>
    <m/>
    <m/>
    <m/>
    <n v="0"/>
    <n v="0"/>
    <n v="0"/>
    <n v="1"/>
    <n v="0"/>
    <n v="5.263157894736842E-3"/>
    <s v="Por Ejecutar"/>
    <s v="Diciembre"/>
    <s v=" |202003: No se realizaron devoluciones por concepto de consejo de estado; |202002: No se realizaron devoluciones por concepto de Consejo de Estado en el mes de Febrero de 2020, fuente de informacion: grupo de Analisis y Recaudo; |202001: NO SE REALIZARON DEVOLUCIONES POR REVOCADADAS POR EL CONCEPTO DEL CONSEJODE ESTADO  EN EL MES DE ENERO DE 2020"/>
    <s v="NO SE REALIZARON DEVOLUCIONES POR REVOCADADAS POR EL CONCEPTO DEL CONSEJODE ESTADO  EN EL MES DE ENERO DE 2020"/>
    <s v="No se realizaron devoluciones por concepto de Consejo de Estado en el mes de Febrero de 2020, fuente de informacion: grupo de Analisis y Recaudo"/>
    <s v="No se realizaron devoluciones por concepto de consejo de estado"/>
    <s v="-"/>
    <s v="-"/>
    <s v="-"/>
    <s v="-"/>
    <s v="-"/>
    <s v="-"/>
    <s v="-"/>
    <s v="-"/>
    <s v="-"/>
    <s v="-"/>
  </r>
  <r>
    <n v="280"/>
    <s v="PES_Definir"/>
    <x v="3"/>
    <x v="3"/>
    <s v="SI"/>
    <x v="0"/>
    <x v="0"/>
    <s v="PAI_10"/>
    <x v="0"/>
    <x v="18"/>
    <s v="SG-DF-E_02"/>
    <s v="Seguimiento a la Devolución de Recursos."/>
    <s v="SG-DF-ACT_05"/>
    <s v="Devolución Saldos por mayor valor Pagado o de lo no debido."/>
    <s v="SG"/>
    <s v="Secretaria_General"/>
    <s v="SG-G_07"/>
    <s v="Dirección_Financiera"/>
    <s v="SG-D_07"/>
    <s v="Director_Financiero"/>
    <s v="Apoyo"/>
    <s v="Administrativa"/>
    <s v="Funcionamiento"/>
    <m/>
    <m/>
    <m/>
    <m/>
    <m/>
    <s v="MIPG-P_00"/>
    <s v="MIPG-D_00"/>
    <n v="0"/>
    <n v="0"/>
    <n v="0"/>
    <n v="0"/>
    <n v="0"/>
    <n v="0"/>
    <s v="Valor Total"/>
    <s v="No. Devoluciones Realizadas"/>
    <s v="Mensual"/>
    <d v="2020-01-01T00:00:00"/>
    <d v="2020-12-31T00:00:00"/>
    <n v="1"/>
    <n v="12"/>
    <n v="12.166666666666666"/>
    <s v="Enero"/>
    <x v="0"/>
    <s v="IV_Trim"/>
    <n v="5.263157894736842E-3"/>
    <s v="Planeado"/>
    <n v="0"/>
    <n v="2686411"/>
    <n v="0"/>
    <n v="0"/>
    <n v="0"/>
    <n v="0"/>
    <n v="0"/>
    <n v="0"/>
    <n v="0"/>
    <n v="0"/>
    <n v="0"/>
    <n v="0"/>
    <n v="2686411"/>
    <s v="Ejecutado"/>
    <n v="0"/>
    <n v="2686411"/>
    <n v="0"/>
    <m/>
    <m/>
    <m/>
    <m/>
    <m/>
    <m/>
    <m/>
    <m/>
    <m/>
    <n v="2686411"/>
    <n v="1"/>
    <n v="2686411"/>
    <n v="1"/>
    <n v="5.263157894736842E-3"/>
    <n v="5.263157894736842E-3"/>
    <s v="Ejecutada"/>
    <s v="Ejecutada"/>
    <s v=" |202003: No se realizaron devoluciones por concepto de saldo por mayor valor pagado ; |202002: En el mes de Febrero se realizó una de devolucion de lo no debido a la Cooperativa Quindiana de Trasnportadores Resolucion de devolucion No. 10577 del 2019, fuente de informacion: grupo de Analisis y Recaudo; |202001: NO SE REALIZARON DEVOLUCIONES DE SALDOS POR MAYOR VALOR PAGADO O POR LO NO DEBIDO EN EL MES DE ENERO DE 2020"/>
    <s v="NO SE REALIZARON DEVOLUCIONES DE SALDOS POR MAYOR VALOR PAGADO O POR LO NO DEBIDO EN EL MES DE ENERO DE 2020"/>
    <s v="En el mes de Febrero se realizó una de devolucion de lo no debido a la Cooperativa Quindiana de Trasnportadores Resolucion de devolucion No. 10577 del 2019, fuente de informacion: grupo de Analisis y Recaudo"/>
    <s v="No se realizaron devoluciones por concepto de saldo por mayor valor pagado "/>
    <s v="-"/>
    <s v="-"/>
    <s v="-"/>
    <s v="-"/>
    <s v="-"/>
    <s v="-"/>
    <s v="-"/>
    <s v="-"/>
    <s v="-"/>
    <s v="-"/>
  </r>
  <r>
    <n v="281"/>
    <s v="PES_Definir"/>
    <x v="3"/>
    <x v="3"/>
    <s v="SI"/>
    <x v="0"/>
    <x v="0"/>
    <s v="PAI_10"/>
    <x v="0"/>
    <x v="18"/>
    <s v="SG-DF-E_02"/>
    <s v="Seguimiento a la Devolución de Recursos."/>
    <s v="SG-DF-ACT_06"/>
    <s v="No. De Devoluciones de Saldos por mayor valor Pagado o de lo no debido."/>
    <s v="SG"/>
    <s v="Secretaria_General"/>
    <s v="SG-G_07"/>
    <s v="Dirección_Financiera"/>
    <s v="SG-D_07"/>
    <s v="Director_Financiero"/>
    <s v="Apoyo"/>
    <s v="Administrativa"/>
    <s v="Funcionamiento"/>
    <m/>
    <m/>
    <m/>
    <m/>
    <m/>
    <s v="MIPG-P_00"/>
    <s v="MIPG-D_00"/>
    <n v="0"/>
    <n v="0"/>
    <n v="0"/>
    <n v="0"/>
    <n v="0"/>
    <n v="0"/>
    <s v="No. Devoluciones"/>
    <s v="Valor total Devuelto"/>
    <s v="Mensual"/>
    <d v="2020-01-01T00:00:00"/>
    <d v="2020-12-31T00:00:00"/>
    <n v="1"/>
    <n v="12"/>
    <n v="12.166666666666666"/>
    <s v="Enero"/>
    <x v="0"/>
    <s v="IV_Trim"/>
    <n v="5.263157894736842E-3"/>
    <s v="Planeado"/>
    <n v="0"/>
    <n v="1"/>
    <n v="0"/>
    <n v="0"/>
    <n v="0"/>
    <n v="0"/>
    <n v="0"/>
    <n v="0"/>
    <n v="0"/>
    <n v="0"/>
    <n v="0"/>
    <n v="0"/>
    <n v="1"/>
    <s v="Ejecutado"/>
    <n v="0"/>
    <n v="1"/>
    <n v="0"/>
    <m/>
    <m/>
    <m/>
    <m/>
    <m/>
    <m/>
    <m/>
    <m/>
    <m/>
    <n v="1"/>
    <n v="1"/>
    <n v="1"/>
    <n v="1"/>
    <n v="5.263157894736842E-3"/>
    <n v="5.263157894736842E-3"/>
    <s v="Ejecutada"/>
    <s v="Ejecutada"/>
    <s v=" |202003: No se realizaron devoluciones por concepto de saldo por mayor valor pagado ; |202002: En el mes de Febrero se realizó una de devolucion de lo no debido a la Cooperativa Quindiana de Trasnportadores Resolucion de devolucion No. 10577 del 2019, fuente de informacion: grupo de Analisis y Recaudo; |202001: NO SE REALIZARON DEVOLUCIONES DE SALDOS POR MAYOR VALOR PAGADO O POR LO NO DEBIDO EN EL MES DE ENERO DE 2020"/>
    <s v="NO SE REALIZARON DEVOLUCIONES DE SALDOS POR MAYOR VALOR PAGADO O POR LO NO DEBIDO EN EL MES DE ENERO DE 2020"/>
    <s v="En el mes de Febrero se realizó una de devolucion de lo no debido a la Cooperativa Quindiana de Trasnportadores Resolucion de devolucion No. 10577 del 2019, fuente de informacion: grupo de Analisis y Recaudo"/>
    <s v="No se realizaron devoluciones por concepto de saldo por mayor valor pagado "/>
    <s v="-"/>
    <s v="-"/>
    <s v="-"/>
    <s v="-"/>
    <s v="-"/>
    <s v="-"/>
    <s v="-"/>
    <s v="-"/>
    <s v="-"/>
    <s v="-"/>
  </r>
  <r>
    <n v="282"/>
    <s v="PES_Definir"/>
    <x v="3"/>
    <x v="3"/>
    <s v="SI"/>
    <x v="0"/>
    <x v="0"/>
    <s v="PAI_10"/>
    <x v="0"/>
    <x v="18"/>
    <s v="SG-DF-E_03"/>
    <s v="Gestión de Información Financiera"/>
    <s v="SG-DF-ACT_07"/>
    <s v="Gestionar información contable, financiera y presupuestal a entes externos - Pagina WEB y Contraloría General de la Nación -CGN"/>
    <s v="SG"/>
    <s v="Secretaria_General"/>
    <s v="SG-G_07"/>
    <s v="Dirección_Financiera"/>
    <s v="SG-D_07"/>
    <s v="Director_Financiero"/>
    <s v="Apoyo"/>
    <s v="Administrativa"/>
    <s v="Funcionamiento"/>
    <m/>
    <m/>
    <m/>
    <m/>
    <m/>
    <s v="MIPG-P_00"/>
    <s v="MIPG-D_00"/>
    <n v="0"/>
    <n v="0"/>
    <n v="0"/>
    <n v="0"/>
    <n v="0"/>
    <n v="0"/>
    <n v="15"/>
    <s v="No. Devoluciones Realizadas"/>
    <s v="POR_DEFINIR"/>
    <d v="2020-01-01T00:00:00"/>
    <d v="2020-12-31T00:00:00"/>
    <n v="1"/>
    <n v="12"/>
    <n v="12.166666666666666"/>
    <s v="Enero"/>
    <x v="0"/>
    <s v="IV_Trim"/>
    <n v="5.263157894736842E-3"/>
    <s v="Planeado"/>
    <n v="1"/>
    <n v="3"/>
    <n v="1"/>
    <n v="2"/>
    <n v="1"/>
    <n v="1"/>
    <n v="2"/>
    <n v="1"/>
    <n v="1"/>
    <n v="1"/>
    <n v="2"/>
    <n v="1"/>
    <n v="17"/>
    <s v="Ejecutado"/>
    <n v="1"/>
    <n v="3"/>
    <n v="0"/>
    <m/>
    <m/>
    <m/>
    <m/>
    <m/>
    <m/>
    <m/>
    <m/>
    <m/>
    <n v="4"/>
    <n v="0.23529411764705882"/>
    <n v="5"/>
    <n v="0.8"/>
    <n v="1.2383900928792568E-3"/>
    <n v="4.2105263157894736E-3"/>
    <s v="En Tramite"/>
    <s v="Diciembre"/>
    <s v=" |202003: No se presentaron infomes; |202002: Se reporto a la contraloria General de la Republic, se publicaron los estados Financieros del mes Diciembre, se publicola Ejecucion prespuestal del mes de Enero.; |202001: EN EL MES DE ENERO SE PUBLICO EN LA PAGINA WEB LA DESAGREGACION PRESUPUESTAL 2020, LA EJECUCION PESUPUESTAL A CORTE 31 DE DICIEMBRE DE 2019 Y LOS ESTADOS FINANCIEROS DEL MES DE NOVIEMBRE DE 2019."/>
    <s v="EN EL MES DE ENERO SE PUBLICO EN LA PAGINA WEB LA DESAGREGACION PRESUPUESTAL 2020, LA EJECUCION PESUPUESTAL A CORTE 31 DE DICIEMBRE DE 2019 Y LOS ESTADOS FINANCIEROS DEL MES DE NOVIEMBRE DE 2019."/>
    <s v="Se reporto a la contraloria General de la Republic, se publicaron los estados Financieros del mes Diciembre, se publicola Ejecucion prespuestal del mes de Enero."/>
    <s v="No se presentaron infomes"/>
    <s v="-"/>
    <s v="-"/>
    <s v="-"/>
    <s v="-"/>
    <s v="-"/>
    <s v="-"/>
    <s v="-"/>
    <s v="-"/>
    <s v="-"/>
    <s v="-"/>
  </r>
  <r>
    <n v="283"/>
    <s v="PES_Definir"/>
    <x v="3"/>
    <x v="3"/>
    <s v="SI"/>
    <x v="0"/>
    <x v="0"/>
    <s v="PAI_10"/>
    <x v="0"/>
    <x v="18"/>
    <s v="SG-DF-E_04"/>
    <s v="Gestión de Pagos."/>
    <s v="SG-DF-ACT_08"/>
    <s v="Gestionar oportunamente los pagos. "/>
    <s v="SG"/>
    <s v="Secretaria_General"/>
    <s v="SG-G_07"/>
    <s v="Dirección_Financiera"/>
    <s v="SG-D_07"/>
    <s v="Director_Financiero"/>
    <s v="Apoyo"/>
    <s v="Administrativa"/>
    <s v="Funcionamiento"/>
    <m/>
    <m/>
    <m/>
    <m/>
    <m/>
    <s v="MIPG-P_00"/>
    <s v="MIPG-D_00"/>
    <n v="0"/>
    <n v="0"/>
    <n v="0"/>
    <n v="0"/>
    <n v="0"/>
    <n v="0"/>
    <n v="1"/>
    <s v="No. De Reportes de Información Generados / No. De Reportes de información Obligatorios"/>
    <s v="Mensual"/>
    <d v="2020-01-01T00:00:00"/>
    <d v="2020-12-31T00:00:00"/>
    <n v="1"/>
    <n v="12"/>
    <n v="12.166666666666666"/>
    <s v="Enero"/>
    <x v="0"/>
    <s v="IV_Trim"/>
    <n v="5.263157894736842E-3"/>
    <s v="Planeado"/>
    <n v="1014121204"/>
    <n v="1737969353"/>
    <n v="3025029145.2577319"/>
    <n v="0"/>
    <n v="0"/>
    <n v="0"/>
    <n v="0"/>
    <n v="0"/>
    <n v="0"/>
    <n v="0"/>
    <n v="0"/>
    <n v="0"/>
    <n v="5777119702.2577324"/>
    <s v="Ejecutado"/>
    <n v="1010738680"/>
    <n v="1729554540"/>
    <n v="2934278270.9000001"/>
    <m/>
    <m/>
    <m/>
    <m/>
    <m/>
    <m/>
    <m/>
    <m/>
    <m/>
    <n v="5674571490.8999996"/>
    <n v="0.98224924934173408"/>
    <n v="5777119702.2577324"/>
    <n v="0.98224924934173408"/>
    <n v="5.1697328912722841E-3"/>
    <n v="5.1697328912722841E-3"/>
    <s v="Ejecutada"/>
    <s v="Diciembre"/>
    <s v=" |202003: La ejecucion en pago fue del 97% respecto a las obligaciones del mes de Marzo de 2020, se adjunta la ejecucion presupuestal del mes de Marzo de 2020; |202002: La ejecucion en pago fuel del 99.5% respecto a las obligaciones del mes de Febrero de 2020, se adjunta la ejecucion presupuestal del mes de Febrero de 2020; |202001: SE REALIZARON PAGOS POR $ 1.010.738.680 EN EL MES DE ENERO DE 2020, TIENIENDO EN CUENTA QUE LO OBLIGADO ASCIENDE A $ 1.014.121.204 POR LO TANTO LA EJECUCION FUE DEL 99.7%"/>
    <s v="SE REALIZARON PAGOS POR $ 1.010.738.680 EN EL MES DE ENERO DE 2020, TIENIENDO EN CUENTA QUE LO OBLIGADO ASCIENDE A $ 1.014.121.204 POR LO TANTO LA EJECUCION FUE DEL 99.7%"/>
    <s v="La ejecucion en pago fuel del 99.5% respecto a las obligaciones del mes de Febrero de 2020, se adjunta la ejecucion presupuestal del mes de Febrero de 2020"/>
    <s v="La ejecucion en pago fue del 97% respecto a las obligaciones del mes de Marzo de 2020, se adjunta la ejecucion presupuestal del mes de Marzo de 2020"/>
    <s v="-"/>
    <s v="-"/>
    <s v="-"/>
    <s v="-"/>
    <s v="-"/>
    <s v="-"/>
    <s v="-"/>
    <s v="-"/>
    <s v="-"/>
    <s v="-"/>
  </r>
  <r>
    <n v="284"/>
    <s v="PES_Definir"/>
    <x v="3"/>
    <x v="3"/>
    <s v="SI"/>
    <x v="0"/>
    <x v="0"/>
    <s v="PAI_10"/>
    <x v="0"/>
    <x v="18"/>
    <s v="SG-DF-E_05"/>
    <s v="Gestión Cartera"/>
    <s v="SG-DF-ACT_09"/>
    <s v="Recaudo de la contribución especial de Vigilancia de la Vigencia."/>
    <s v="SG"/>
    <s v="Secretaria_General"/>
    <s v="SG-G_07"/>
    <s v="Dirección_Financiera"/>
    <s v="SG-D_07"/>
    <s v="Director_Financiero"/>
    <s v="Apoyo"/>
    <s v="Administrativa"/>
    <s v="Funcionamiento"/>
    <m/>
    <m/>
    <m/>
    <m/>
    <m/>
    <s v="MIPG-P_00"/>
    <s v="MIPG-D_00"/>
    <n v="0"/>
    <n v="0"/>
    <n v="0"/>
    <n v="0"/>
    <n v="0"/>
    <n v="0"/>
    <n v="1"/>
    <s v="Valor de Obligaciones Presupuestales Pagadas / Valor Obligaciones presupuestales Proyectadas"/>
    <s v="POR_DEFINIR"/>
    <d v="2020-01-01T00:00:00"/>
    <d v="2020-12-30T00:00:00"/>
    <n v="1"/>
    <n v="12"/>
    <n v="12.133333333333333"/>
    <s v="Enero"/>
    <x v="0"/>
    <s v="IV_Trim"/>
    <n v="5.263157894736842E-3"/>
    <s v="Planeado"/>
    <n v="0"/>
    <n v="0"/>
    <n v="0"/>
    <n v="0"/>
    <n v="0"/>
    <n v="0"/>
    <n v="0"/>
    <n v="2615150000"/>
    <n v="0"/>
    <n v="2615150000"/>
    <n v="0"/>
    <n v="0"/>
    <n v="5230300000"/>
    <s v="Ejecutado"/>
    <n v="283362523"/>
    <n v="544735758"/>
    <n v="617421798"/>
    <m/>
    <m/>
    <m/>
    <m/>
    <m/>
    <m/>
    <m/>
    <m/>
    <m/>
    <n v="1445520079"/>
    <n v="0.27637421926084543"/>
    <n v="0"/>
    <n v="1"/>
    <n v="1.4546011540044496E-3"/>
    <n v="5.263157894736842E-3"/>
    <s v="En Tramite"/>
    <s v="Diciembre"/>
    <s v=" |202003: se adjunta el informe de recuado por concepto de contribucion especial vigencia 2019 a corte marzo 2020; |202002: se adjunta el informe de recuado por concepto de contribucion especial vigencia 2019 a corte febrero 2020; |202001: RECAUDO POR CONCEPTO DE CONTRIBUCION 2019 "/>
    <s v="RECAUDO POR CONCEPTO DE CONTRIBUCION 2019 "/>
    <s v="se adjunta el informe de recuado por concepto de contribucion especial vigencia 2019 a corte febrero 2020"/>
    <s v="se adjunta el informe de recuado por concepto de contribucion especial vigencia 2019 a corte marzo 2020"/>
    <s v="-"/>
    <s v="-"/>
    <s v="-"/>
    <s v="-"/>
    <s v="-"/>
    <s v="-"/>
    <s v="-"/>
    <s v="-"/>
    <s v="-"/>
    <s v="-"/>
  </r>
  <r>
    <n v="285"/>
    <s v="PES_Definir"/>
    <x v="3"/>
    <x v="3"/>
    <s v="SI"/>
    <x v="0"/>
    <x v="0"/>
    <s v="PAI_10"/>
    <x v="0"/>
    <x v="18"/>
    <s v="SG-DF-E_05"/>
    <s v="Gestión Cartera"/>
    <s v="SG-DF-ACT_10"/>
    <s v="Realizar Comité de Cartera"/>
    <s v="SG"/>
    <s v="Secretaria_General"/>
    <s v="SG-G_07"/>
    <s v="Dirección_Financiera"/>
    <s v="SG-D_07"/>
    <s v="Director_Financiero"/>
    <s v="Apoyo"/>
    <s v="Administrativa"/>
    <s v="Funcionamiento"/>
    <m/>
    <m/>
    <m/>
    <m/>
    <m/>
    <s v="MIPG-P_00"/>
    <s v="MIPG-D_00"/>
    <n v="0"/>
    <n v="0"/>
    <n v="0"/>
    <n v="0"/>
    <n v="0"/>
    <n v="0"/>
    <n v="12"/>
    <s v="Valor cartera recuperada de vigencia anterior / Valor cartera identificada al inicio de la vigencia"/>
    <s v="POR_DEFINIR"/>
    <d v="2020-04-01T00:00:00"/>
    <d v="2020-12-30T00:00:00"/>
    <n v="4"/>
    <n v="12"/>
    <n v="9.1"/>
    <s v="Abril"/>
    <x v="0"/>
    <s v="IV_Trim"/>
    <n v="5.263157894736842E-3"/>
    <s v="Planeado"/>
    <n v="0"/>
    <n v="0"/>
    <n v="0"/>
    <n v="1"/>
    <n v="0"/>
    <n v="1"/>
    <n v="0"/>
    <n v="0"/>
    <n v="1"/>
    <n v="0"/>
    <n v="1"/>
    <n v="0"/>
    <n v="4"/>
    <s v="Ejecutado"/>
    <n v="1"/>
    <n v="0"/>
    <n v="0"/>
    <m/>
    <m/>
    <m/>
    <m/>
    <m/>
    <m/>
    <m/>
    <m/>
    <m/>
    <n v="1"/>
    <n v="0.25"/>
    <n v="0"/>
    <n v="1"/>
    <n v="1.3157894736842105E-3"/>
    <n v="5.263157894736842E-3"/>
    <s v="En Tramite"/>
    <s v="Diciembre"/>
    <s v=" |202003: No se llevo a cabo ningun comite de cartera en el mes de marzo de 2020; |202002: En el mes de Febrero no se programó comité de carter, teniendo en cuenta que se deben realizar 4 comites en el año; |202001: SE LLEVO A CABO UN COMITÉ DE CARTERA EN EL MES DE ENERO DE 2020"/>
    <s v="SE LLEVO A CABO UN COMITÉ DE CARTERA EN EL MES DE ENERO DE 2020"/>
    <s v="En el mes de Febrero no se programó comité de carter, teniendo en cuenta que se deben realizar 4 comites en el año"/>
    <s v="No se llevo a cabo ningun comite de cartera en el mes de marzo de 2020"/>
    <s v="-"/>
    <s v="-"/>
    <s v="-"/>
    <s v="-"/>
    <s v="-"/>
    <s v="-"/>
    <s v="-"/>
    <s v="-"/>
    <s v="-"/>
    <s v="-"/>
  </r>
  <r>
    <n v="286"/>
    <s v="PES_Definir"/>
    <x v="3"/>
    <x v="3"/>
    <s v="SI"/>
    <x v="0"/>
    <x v="0"/>
    <s v="PAI_10"/>
    <x v="0"/>
    <x v="18"/>
    <s v="SG-DF-E_05"/>
    <s v="Gestión Cartera"/>
    <s v="SG-DF-ACT_11"/>
    <s v="Recaudar cartera de Cobro Persuasivo."/>
    <s v="SG"/>
    <s v="Secretaria_General"/>
    <s v="SG-G_07"/>
    <s v="Dirección_Financiera"/>
    <s v="SG-D_07"/>
    <s v="Director_Financiero"/>
    <s v="Apoyo"/>
    <s v="Administrativa"/>
    <s v="Funcionamiento"/>
    <m/>
    <m/>
    <m/>
    <m/>
    <m/>
    <s v="MIPG-P_00"/>
    <s v="MIPG-D_00"/>
    <n v="0"/>
    <n v="0"/>
    <n v="0"/>
    <n v="0"/>
    <n v="0"/>
    <n v="0"/>
    <n v="6000"/>
    <s v="No. de Comités de sostenibilidad realizados / No. de Comités de sostenibilidad planeados"/>
    <s v="POR_DEFINIR"/>
    <d v="2020-01-01T00:00:00"/>
    <d v="2020-12-30T00:00:00"/>
    <n v="1"/>
    <n v="12"/>
    <n v="12.133333333333333"/>
    <s v="Enero"/>
    <x v="0"/>
    <s v="IV_Trim"/>
    <n v="5.263157894736842E-3"/>
    <s v="Planeado"/>
    <n v="6000000000"/>
    <n v="0"/>
    <n v="0"/>
    <n v="0"/>
    <n v="0"/>
    <n v="0"/>
    <n v="0"/>
    <n v="0"/>
    <n v="0"/>
    <n v="0"/>
    <n v="0"/>
    <n v="0"/>
    <n v="6000000000"/>
    <s v="Ejecutado"/>
    <n v="445130173"/>
    <n v="453906089"/>
    <n v="0"/>
    <m/>
    <m/>
    <m/>
    <m/>
    <m/>
    <m/>
    <m/>
    <m/>
    <m/>
    <n v="899036262"/>
    <n v="0.149839377"/>
    <n v="6000000000"/>
    <n v="0.149839377"/>
    <n v="7.8862829999999998E-4"/>
    <n v="7.8862829999999998E-4"/>
    <s v="En Tramite"/>
    <s v="Diciembre"/>
    <s v=" |202003: N/D; |202002: En el mes de Febrero se recaudo por concepto de Contribución Especial      $  388,294,110 _x000a_Multas                                  $     16,337,969_x000a_Acuerdos de pago 30%  $     49,274,010; |202001: SR RECAUDO POR CONTRUBUCION ESPECIAL EL DE VALOR DE $ 415.753.027 Y POR MULTAS $ 29.377.146, EN EL MES DE ENERO DE 2020."/>
    <s v="SR RECAUDO POR CONTRUBUCION ESPECIAL EL DE VALOR DE $ 415.753.027 Y POR MULTAS $ 29.377.146, EN EL MES DE ENERO DE 2020."/>
    <s v="En el mes de Febrero se recaudo por concepto de Contribución Especial      $  388,294,110 _x000a_Multas                                  $     16,337,969_x000a_Acuerdos de pago 30%  $     49,274,010"/>
    <s v="N/D"/>
    <s v="-"/>
    <s v="-"/>
    <s v="-"/>
    <s v="-"/>
    <s v="-"/>
    <s v="-"/>
    <s v="-"/>
    <s v="-"/>
    <s v="-"/>
    <s v="Se tiene definido la magnitud de la actividad, se hace necesario actualizar el periodo de ejecución acorde con el inicio de contratación para medir la pertinencia del mismo"/>
  </r>
  <r>
    <n v="287"/>
    <s v="PES_Definir"/>
    <x v="3"/>
    <x v="3"/>
    <s v="SI"/>
    <x v="0"/>
    <x v="0"/>
    <s v="PAI_10"/>
    <x v="0"/>
    <x v="0"/>
    <s v="SG-DF-E_06"/>
    <s v="Resolver Solicitudes y/o Radicaciones allegadas a la Dependencia"/>
    <s v="SG-DF-ACT_12"/>
    <s v="Gestión Quejas, Reclamos, Solicitudes y Denuncias."/>
    <s v="SG"/>
    <s v="Secretaria_General"/>
    <s v="SG-G_07"/>
    <s v="Dirección_Financiera"/>
    <s v="SG-D_07"/>
    <s v="Director_Financiero"/>
    <s v="Apoyo"/>
    <s v="Administrativa"/>
    <s v="Funcionamiento"/>
    <m/>
    <m/>
    <m/>
    <m/>
    <m/>
    <s v="MIPG-P_00"/>
    <s v="MIPG-D_00"/>
    <n v="0"/>
    <n v="0"/>
    <n v="0"/>
    <n v="0"/>
    <n v="0"/>
    <n v="0"/>
    <n v="1"/>
    <s v="Valor cartera recuperada al final de la vigencia / Valor cartera identificada al inicio de la vigencia"/>
    <s v="Mensual"/>
    <d v="2020-01-01T00:00:00"/>
    <d v="2020-12-31T00:00:00"/>
    <n v="1"/>
    <n v="12"/>
    <n v="12.166666666666666"/>
    <s v="Enero"/>
    <x v="0"/>
    <s v="IV_Trim"/>
    <n v="5.263157894736842E-3"/>
    <s v="Planeado"/>
    <n v="2859"/>
    <n v="52"/>
    <n v="0"/>
    <n v="0"/>
    <n v="0"/>
    <n v="0"/>
    <n v="0"/>
    <n v="0"/>
    <n v="0"/>
    <n v="0"/>
    <n v="0"/>
    <n v="0"/>
    <n v="2911"/>
    <s v="Ejecutado"/>
    <n v="195"/>
    <n v="232"/>
    <n v="0"/>
    <m/>
    <m/>
    <m/>
    <m/>
    <m/>
    <m/>
    <m/>
    <m/>
    <m/>
    <n v="427"/>
    <n v="0.14668498797664034"/>
    <n v="2911"/>
    <n v="0.14668498797664034"/>
    <n v="7.7202625250863334E-4"/>
    <n v="7.7202625250863334E-4"/>
    <s v="En Tramite"/>
    <s v="Diciembre"/>
    <s v=" |202003: N/D; |202002: se respondio un 7.5% de las solicitudes que hay en Financiera a corte febrero 2020; |202001: DE 2713 SOLICITUDES SE RESPONDIERON 170, LOGRANDO UNA GESTION DEL 6.2% "/>
    <s v="DE 2713 SOLICITUDES SE RESPONDIERON 170, LOGRANDO UNA GESTION DEL 6.2% "/>
    <s v="se respondio un 7.5% de las solicitudes que hay en Financiera a corte febrero 2020"/>
    <s v="N/D"/>
    <s v="-"/>
    <s v="-"/>
    <s v="-"/>
    <s v="-"/>
    <s v="-"/>
    <s v="-"/>
    <s v="-"/>
    <s v="-"/>
    <s v="-"/>
    <s v="Definir"/>
  </r>
  <r>
    <n v="288"/>
    <s v="PES_Definir"/>
    <x v="3"/>
    <x v="3"/>
    <s v="SI"/>
    <x v="0"/>
    <x v="0"/>
    <s v="PAI_10"/>
    <x v="0"/>
    <x v="0"/>
    <s v="SG-SG-E_01"/>
    <s v="Aprobación de Devolución de Recursos."/>
    <s v="SG-SG-ACT_1"/>
    <s v="Solicitud de Revisión para la Devolución Contribución Especial"/>
    <s v="SG"/>
    <s v="Secretaria_General"/>
    <s v="SG-G_04"/>
    <s v="Secretaria_General"/>
    <s v="SG-D_04"/>
    <s v="Secretaria_General"/>
    <s v="Apoyo"/>
    <s v="Administrativa"/>
    <s v="Funcionamiento"/>
    <m/>
    <m/>
    <m/>
    <m/>
    <m/>
    <s v="MIPG-P_00"/>
    <s v="MIPG-D_00"/>
    <n v="0"/>
    <n v="0"/>
    <n v="0"/>
    <n v="0"/>
    <n v="0"/>
    <n v="0"/>
    <n v="1"/>
    <s v=" No. de Solicitudes Gestionadas / No. de Solicitudes Ingresadas "/>
    <s v="Mensual"/>
    <d v="2020-01-01T00:00:00"/>
    <d v="2020-12-31T00:00:00"/>
    <n v="1"/>
    <n v="12"/>
    <n v="12.166666666666666"/>
    <s v="Enero"/>
    <x v="0"/>
    <s v="IV_Trim"/>
    <n v="5.263157894736842E-3"/>
    <s v="Planeado"/>
    <n v="0"/>
    <n v="0"/>
    <n v="0"/>
    <n v="0"/>
    <n v="0"/>
    <n v="0"/>
    <n v="0"/>
    <n v="0"/>
    <n v="0"/>
    <n v="0"/>
    <n v="0"/>
    <n v="0"/>
    <n v="0"/>
    <s v="Ejecutado"/>
    <n v="0"/>
    <n v="0"/>
    <n v="0"/>
    <m/>
    <m/>
    <m/>
    <m/>
    <m/>
    <m/>
    <m/>
    <m/>
    <m/>
    <n v="0"/>
    <n v="0"/>
    <n v="0"/>
    <n v="1"/>
    <n v="0"/>
    <n v="5.263157894736842E-3"/>
    <s v="Por Ejecutar"/>
    <s v="Diciembre"/>
    <s v=" |202003: no se ha presentado ningun acto administrativo para revision y firma sobre devolucion de la contribucion especial; |202002: Durante el mes de febrero no se presentó para revisión y firma de la Secretaria General ningún acto administrativo con el que se reconociera la devolución de la contribución especial; |202001: Durante el mes de enero no se expedieron actos administrativo con  devolución de contribución"/>
    <s v="Durante el mes de enero no se expedieron actos administrativo con  devolución de contribución"/>
    <s v="Durante el mes de febrero no se presentó para revisión y firma de la Secretaria General ningún acto administrativo con el que se reconociera la devolución de la contribución especial"/>
    <s v="no se ha presentado ningun acto administrativo para revision y firma sobre devolucion de la contribucion especial"/>
    <s v="-"/>
    <s v="-"/>
    <s v="-"/>
    <s v="-"/>
    <s v="-"/>
    <s v="-"/>
    <s v="-"/>
    <s v="-"/>
    <s v="-"/>
    <s v="-"/>
  </r>
  <r>
    <n v="289"/>
    <s v="PES_Definir"/>
    <x v="3"/>
    <x v="3"/>
    <s v="SI"/>
    <x v="0"/>
    <x v="0"/>
    <s v="PAA_13"/>
    <x v="2"/>
    <x v="23"/>
    <s v="SG-SG-E_02"/>
    <s v="Seguimiento de la Ejecución Presupuestal"/>
    <s v="SG-SG-ACT_2"/>
    <s v="Seguimiento a la Ejecución Presupuestal en Funcionamiento e Inversión"/>
    <s v="SG"/>
    <s v="Secretaria_General"/>
    <s v="SG-G_04"/>
    <s v="Secretaria_General"/>
    <s v="SG-D_04"/>
    <s v="Secretaria_General"/>
    <s v="Apoyo"/>
    <s v="Administrativa"/>
    <s v="Funcionamiento"/>
    <m/>
    <m/>
    <m/>
    <m/>
    <m/>
    <s v="MIPG-P_00"/>
    <s v="MIPG-D_00"/>
    <n v="0"/>
    <n v="0"/>
    <n v="0"/>
    <n v="0"/>
    <n v="0"/>
    <n v="0"/>
    <n v="1"/>
    <s v=" No. de Solicitudes Gestionadas / No. de Solicitudes Ingresadas "/>
    <s v="POR_DEFINIR"/>
    <d v="2020-01-01T00:00:00"/>
    <d v="2020-12-31T00:00:00"/>
    <n v="1"/>
    <n v="12"/>
    <n v="12.166666666666666"/>
    <s v="Enero"/>
    <x v="0"/>
    <s v="IV_Trim"/>
    <n v="5.263157894736842E-3"/>
    <s v="Planeado"/>
    <n v="1"/>
    <n v="1"/>
    <n v="1"/>
    <n v="1"/>
    <n v="1"/>
    <n v="1"/>
    <n v="1"/>
    <n v="1"/>
    <n v="1"/>
    <n v="1"/>
    <n v="1"/>
    <n v="1"/>
    <n v="12"/>
    <s v="Ejecutado"/>
    <n v="1"/>
    <n v="1"/>
    <n v="1"/>
    <m/>
    <m/>
    <m/>
    <m/>
    <m/>
    <m/>
    <m/>
    <m/>
    <m/>
    <n v="3"/>
    <n v="0.25"/>
    <n v="3"/>
    <n v="1"/>
    <n v="1.3157894736842105E-3"/>
    <n v="5.263157894736842E-3"/>
    <s v="En Tramite"/>
    <s v="Diciembre"/>
    <s v=" |202003: se hicieron 3 reuniones de coordinacion de secretaría general para hacer seguimiento a la ejecuion del presupuesto; |202002: El seguimiento a la ejecución presupuestal se realiza semanalmente en comité de Coordianción de Secretaria General  para el mes de febrero se realizó el 3,10,17 y 24; |202001: Se adelantó seguimiento durante el mes y se realizó presentación ante la Superintendente "/>
    <s v="Se adelantó seguimiento durante el mes y se realizó presentación ante la Superintendente "/>
    <s v="El seguimiento a la ejecución presupuestal se realiza semanalmente en comité de Coordianción de Secretaria General  para el mes de febrero se realizó el 3,10,17 y 24"/>
    <s v="se hicieron 3 reuniones de coordinacion de secretaría general para hacer seguimiento a la ejecuion del presupuesto"/>
    <s v="-"/>
    <s v="-"/>
    <s v="-"/>
    <s v="-"/>
    <s v="-"/>
    <s v="-"/>
    <s v="-"/>
    <s v="-"/>
    <s v="-"/>
    <s v="-"/>
  </r>
  <r>
    <n v="290"/>
    <s v="PES_Definir"/>
    <x v="3"/>
    <x v="3"/>
    <s v="SI"/>
    <x v="0"/>
    <x v="0"/>
    <s v="PAA_13"/>
    <x v="2"/>
    <x v="23"/>
    <s v="SG-SG-E_02"/>
    <s v="Seguimiento de la Ejecución Presupuestal"/>
    <s v="SG-SG-ACT_3"/>
    <s v="Seguimiento a la Ejecución del Plan Anual de Adquisiciones"/>
    <s v="SG"/>
    <s v="Secretaria_General"/>
    <s v="SG-G_04"/>
    <s v="Secretaria_General"/>
    <s v="SG-D_04"/>
    <s v="Secretaria_General"/>
    <s v="Apoyo"/>
    <s v="Administrativa"/>
    <s v="Funcionamiento"/>
    <m/>
    <m/>
    <m/>
    <m/>
    <m/>
    <s v="MIPG-P_00"/>
    <s v="MIPG-D_00"/>
    <n v="0"/>
    <n v="0"/>
    <n v="0"/>
    <n v="0"/>
    <n v="0"/>
    <n v="0"/>
    <n v="1"/>
    <s v=" No. de Solicitudes Gestionadas / No. de Solicitudes Ingresadas "/>
    <s v="POR_DEFINIR"/>
    <d v="2020-01-01T00:00:00"/>
    <d v="2020-12-31T00:00:00"/>
    <n v="1"/>
    <n v="12"/>
    <n v="12.166666666666666"/>
    <s v="Enero"/>
    <x v="0"/>
    <s v="IV_Trim"/>
    <n v="5.263157894736842E-3"/>
    <s v="Planeado"/>
    <n v="1"/>
    <n v="1"/>
    <n v="1"/>
    <n v="1"/>
    <n v="1"/>
    <n v="1"/>
    <n v="1"/>
    <n v="1"/>
    <n v="1"/>
    <n v="1"/>
    <n v="1"/>
    <n v="1"/>
    <n v="12"/>
    <s v="Ejecutado"/>
    <n v="1"/>
    <n v="1"/>
    <n v="1"/>
    <m/>
    <m/>
    <m/>
    <m/>
    <m/>
    <m/>
    <m/>
    <m/>
    <m/>
    <n v="3"/>
    <n v="0.25"/>
    <n v="3"/>
    <n v="1"/>
    <n v="1.3157894736842105E-3"/>
    <n v="5.263157894736842E-3"/>
    <s v="En Tramite"/>
    <s v="Diciembre"/>
    <s v=" |202003: se hicieron 3 reuniones de coordinacion de secretaría general para hacer seguimiento al plan de aquisiscones de la entidad; |202002: El seguimiento a la ejecución del plan anual de adquisiciones se hace con el control sobre los contratos que se suscriben semanalmente. Se efectua una presentación semanal del estado de la contratación que se presenta a la Superintendente  ; |202001: Se realizó seguimiento al PAA conforme a la información suministrada por la Dirección Administrativa"/>
    <s v="Se realizó seguimiento al PAA conforme a la información suministrada por la Dirección Administrativa"/>
    <s v="El seguimiento a la ejecución del plan anual de adquisiciones se hace con el control sobre los contratos que se suscriben semanalmente. Se efectua una presentación semanal del estado de la contratación que se presenta a la Superintendente  "/>
    <s v="se hicieron 3 reuniones de coordinacion de secretaría general para hacer seguimiento al plan de aquisiscones de la entidad"/>
    <s v="-"/>
    <s v="-"/>
    <s v="-"/>
    <s v="-"/>
    <s v="-"/>
    <s v="-"/>
    <s v="-"/>
    <s v="-"/>
    <s v="-"/>
    <s v="-"/>
  </r>
  <r>
    <n v="291"/>
    <s v="PES_Definir"/>
    <x v="3"/>
    <x v="3"/>
    <s v="SI"/>
    <x v="9"/>
    <x v="1"/>
    <s v="PEI_02"/>
    <x v="1"/>
    <x v="27"/>
    <s v="SG-SG-E_04"/>
    <s v="Fase 3: Fortalecimiento estructura de planta y número de funcionarios."/>
    <s v="SG-SG-ACT_4"/>
    <s v="Realizar Levantamiento de Cargas de Trabajo."/>
    <s v="SG"/>
    <s v="Secretaria_General"/>
    <s v="SG-G_04"/>
    <s v="Secretaria_General"/>
    <s v="SG-D_04"/>
    <s v="Secretaria_General"/>
    <s v="Apoyo"/>
    <s v="Administrativa"/>
    <s v="Funcionamiento"/>
    <m/>
    <m/>
    <n v="30000000"/>
    <m/>
    <m/>
    <s v="MIPG-P_00"/>
    <s v="MIPG-D_00"/>
    <n v="0"/>
    <n v="0"/>
    <n v="0"/>
    <n v="0"/>
    <n v="0"/>
    <n v="0"/>
    <n v="1"/>
    <s v="% Avance Levantamiento de Cargas"/>
    <s v="POR_DEFINIR"/>
    <d v="2020-04-01T00:00:00"/>
    <d v="2020-04-30T00:00:00"/>
    <n v="4"/>
    <n v="4"/>
    <n v="0.96666666666666667"/>
    <s v="Abril"/>
    <x v="5"/>
    <s v="II_Trim"/>
    <n v="0.02"/>
    <s v="Planeado"/>
    <n v="0"/>
    <n v="0"/>
    <n v="0"/>
    <n v="1"/>
    <n v="0"/>
    <n v="0"/>
    <n v="0"/>
    <n v="0"/>
    <n v="0"/>
    <n v="0"/>
    <n v="0"/>
    <n v="0"/>
    <n v="1"/>
    <s v="Ejecutado"/>
    <n v="0"/>
    <n v="0"/>
    <n v="0"/>
    <m/>
    <m/>
    <m/>
    <m/>
    <m/>
    <m/>
    <m/>
    <m/>
    <m/>
    <n v="0"/>
    <n v="0"/>
    <n v="0"/>
    <n v="1"/>
    <n v="0"/>
    <n v="0.02"/>
    <s v="Por Ejecutar"/>
    <s v="Abril"/>
    <s v=" |202003: actividad que esta programam para ser cumplida a 30 de abril del 2020; |202002: Actividad programada para ser presentada  el 30 de abril de 2020; |202001: Actividad programada para entrega el dia 30 de abril"/>
    <s v="Actividad programada para entrega el dia 30 de abril"/>
    <s v="Actividad programada para ser presentada  el 30 de abril de 2020"/>
    <s v="actividad que esta programam para ser cumplida a 30 de abril del 2020"/>
    <s v="-"/>
    <s v="-"/>
    <s v="-"/>
    <s v="-"/>
    <s v="-"/>
    <s v="-"/>
    <s v="-"/>
    <s v="-"/>
    <s v="-"/>
    <s v="Definir"/>
  </r>
  <r>
    <n v="292"/>
    <s v="PES_Definir"/>
    <x v="3"/>
    <x v="3"/>
    <s v="SI"/>
    <x v="9"/>
    <x v="1"/>
    <s v="PEI_02"/>
    <x v="1"/>
    <x v="27"/>
    <s v="SG-SG-E_04"/>
    <s v="Fase 3: Fortalecimiento estructura de planta y número de funcionarios."/>
    <s v="SG-SG-ACT_5"/>
    <s v="Realizar Estudio Técnico"/>
    <s v="SG"/>
    <s v="Secretaria_General"/>
    <s v="SG-G_04"/>
    <s v="Secretaria_General"/>
    <s v="SG-D_04"/>
    <s v="Secretaria_General"/>
    <s v="Apoyo"/>
    <s v="Administrativa"/>
    <s v="Funcionamiento"/>
    <m/>
    <m/>
    <m/>
    <m/>
    <m/>
    <s v="MIPG-P_00"/>
    <s v="MIPG-D_00"/>
    <n v="0"/>
    <n v="0"/>
    <n v="0"/>
    <n v="0"/>
    <n v="0"/>
    <n v="0"/>
    <n v="1"/>
    <s v="% Avance Estudio Técnico"/>
    <s v="POR_DEFINIR"/>
    <d v="2020-05-01T00:00:00"/>
    <d v="2020-05-31T00:00:00"/>
    <n v="5"/>
    <n v="5"/>
    <n v="1"/>
    <s v="Mayo"/>
    <x v="9"/>
    <s v="II_Trim"/>
    <n v="0.02"/>
    <s v="Planeado"/>
    <n v="0"/>
    <n v="0"/>
    <n v="0"/>
    <n v="0"/>
    <n v="1"/>
    <n v="0"/>
    <n v="0"/>
    <n v="0"/>
    <n v="0"/>
    <n v="0"/>
    <n v="0"/>
    <n v="0"/>
    <n v="1"/>
    <s v="Ejecutado"/>
    <n v="0"/>
    <n v="0"/>
    <n v="0"/>
    <m/>
    <m/>
    <m/>
    <m/>
    <m/>
    <m/>
    <m/>
    <m/>
    <m/>
    <n v="0"/>
    <n v="0"/>
    <n v="0"/>
    <n v="1"/>
    <n v="0"/>
    <n v="0.02"/>
    <s v="Por Ejecutar"/>
    <s v="Mayo"/>
    <s v=" |202003: Actividad programada para ser presentada el primer borrador el 31 de mayo ; |202002: Actividad programada para ser presentada el primer borrador el 31 de mayo ; |202001: La actividad está programada para ser entregad a el 31 de mayo, sin embargo se ha adelantado el análisis de la informacion preliminar y diagnóstico de la Entidad para el rediseño institucional"/>
    <s v="La actividad está programada para ser entregad a el 31 de mayo, sin embargo se ha adelantado el análisis de la informacion preliminar y diagnóstico de la Entidad para el rediseño institucional"/>
    <s v="Actividad programada para ser presentada el primer borrador el 31 de mayo "/>
    <s v="Actividad programada para ser presentada el primer borrador el 31 de mayo "/>
    <s v="-"/>
    <s v="-"/>
    <s v="-"/>
    <s v="-"/>
    <s v="-"/>
    <s v="-"/>
    <s v="-"/>
    <s v="-"/>
    <s v="-"/>
    <s v="Definir"/>
  </r>
  <r>
    <n v="293"/>
    <s v="PES_Definir"/>
    <x v="3"/>
    <x v="3"/>
    <s v="SI"/>
    <x v="9"/>
    <x v="1"/>
    <s v="PEI_02"/>
    <x v="1"/>
    <x v="27"/>
    <s v="SG-SG-E_04"/>
    <s v="Fase 3: Fortalecimiento estructura de planta y número de funcionarios."/>
    <s v="SG-SG-ACT_6"/>
    <s v="Realizar el Manual de Funciones"/>
    <s v="SG"/>
    <s v="Secretaria_General"/>
    <s v="SG-G_04"/>
    <s v="Secretaria_General"/>
    <s v="SG-D_04"/>
    <s v="Secretaria_General"/>
    <s v="Apoyo"/>
    <s v="Administrativa"/>
    <s v="Funcionamiento"/>
    <m/>
    <m/>
    <n v="100000000"/>
    <m/>
    <m/>
    <s v="MIPG-P_00"/>
    <s v="MIPG-D_00"/>
    <n v="0"/>
    <n v="0"/>
    <n v="0"/>
    <n v="0"/>
    <n v="0"/>
    <n v="0"/>
    <n v="1"/>
    <s v="% Avance Manual de Funciones"/>
    <s v="POR_DEFINIR"/>
    <d v="2020-06-01T00:00:00"/>
    <d v="2020-06-30T00:00:00"/>
    <n v="6"/>
    <n v="6"/>
    <n v="0.96666666666666667"/>
    <s v="Junio"/>
    <x v="1"/>
    <s v="II_Trim"/>
    <n v="0.02"/>
    <s v="Planeado"/>
    <n v="0"/>
    <n v="0"/>
    <n v="0"/>
    <n v="0"/>
    <n v="0"/>
    <n v="1"/>
    <n v="0"/>
    <n v="0"/>
    <n v="0"/>
    <n v="0"/>
    <n v="0"/>
    <n v="0"/>
    <n v="1"/>
    <s v="Ejecutado"/>
    <n v="0"/>
    <n v="0"/>
    <n v="0"/>
    <m/>
    <m/>
    <m/>
    <m/>
    <m/>
    <m/>
    <m/>
    <m/>
    <m/>
    <n v="0"/>
    <n v="0"/>
    <n v="0"/>
    <n v="1"/>
    <n v="0"/>
    <n v="0.02"/>
    <s v="Por Ejecutar"/>
    <s v="Junio"/>
    <s v=" |202003: Actividad programada para ser terminada el 15  de junio de 2020; |202002: Actividad programada para ser terminada el 15 de junio de 2020; |202001: la expedición del manual del proyecto de rediseño institucional está programado para entregarse el 15 junio de 2020, una vez se tenga estudio técnico aprobado y la viabilidad presupuestal del Ministerio de Hacienda"/>
    <s v="la expedición del manual del proyecto de rediseño institucional está programado para entregarse el 15 junio de 2020, una vez se tenga estudio técnico aprobado y la viabilidad presupuestal del Ministerio de Hacienda"/>
    <s v="Actividad programada para ser terminada el 15 de junio de 2020"/>
    <s v="Actividad programada para ser terminada el 15  de junio de 2020"/>
    <s v="-"/>
    <s v="-"/>
    <s v="-"/>
    <s v="-"/>
    <s v="-"/>
    <s v="-"/>
    <s v="-"/>
    <s v="-"/>
    <s v="-"/>
    <s v="Definir"/>
  </r>
  <r>
    <n v="294"/>
    <s v="PES_Definir"/>
    <x v="3"/>
    <x v="3"/>
    <s v="SI"/>
    <x v="9"/>
    <x v="1"/>
    <s v="PEI_02"/>
    <x v="1"/>
    <x v="27"/>
    <s v="SG-SG-E_04"/>
    <s v="Fase 3: Fortalecimiento estructura de planta y número de funcionarios."/>
    <s v="SG-SG-ACT_7"/>
    <s v="Realizar las Justificaciones a Decretos para Presentación y Aprobación"/>
    <s v="SG"/>
    <s v="Secretaria_General"/>
    <s v="SG-G_04"/>
    <s v="Secretaria_General"/>
    <s v="SG-D_04"/>
    <s v="Secretaria_General"/>
    <s v="Apoyo"/>
    <s v="Administrativa"/>
    <s v="Funcionamiento"/>
    <m/>
    <m/>
    <m/>
    <m/>
    <m/>
    <s v="MIPG-P_00"/>
    <s v="MIPG-D_00"/>
    <n v="0"/>
    <n v="0"/>
    <n v="0"/>
    <n v="0"/>
    <n v="0"/>
    <n v="0"/>
    <n v="2"/>
    <s v="2 Memorias Justificativas de Decretos"/>
    <s v="POR_DEFINIR"/>
    <d v="2020-07-01T00:00:00"/>
    <d v="2020-07-31T00:00:00"/>
    <n v="7"/>
    <n v="7"/>
    <n v="1"/>
    <s v="Julio"/>
    <x v="7"/>
    <s v="III_Trim"/>
    <n v="0.02"/>
    <s v="Planeado"/>
    <n v="0"/>
    <n v="0"/>
    <n v="0"/>
    <n v="0"/>
    <n v="0"/>
    <n v="0"/>
    <n v="1"/>
    <n v="0"/>
    <n v="0"/>
    <n v="0"/>
    <n v="0"/>
    <n v="0"/>
    <n v="1"/>
    <s v="Ejecutado"/>
    <n v="0"/>
    <n v="0"/>
    <n v="0"/>
    <m/>
    <m/>
    <m/>
    <m/>
    <m/>
    <m/>
    <m/>
    <m/>
    <m/>
    <n v="0"/>
    <n v="0"/>
    <n v="0"/>
    <n v="1"/>
    <n v="0"/>
    <n v="0.02"/>
    <s v="Por Ejecutar"/>
    <s v="Julio"/>
    <s v=" |202003: Actividad programada para ser terminada el 31 de julio de 2020; |202002: Actvidad programada para ser terminada el 31 de julio de 2020; |202001: Las memorias justificativas de los Decretos de modificación de estructura y planta, estan previstas para ser entregadas el 31 de julio, para firma de Ministerio de Transporte, Función Pública y Presidencia de la República"/>
    <s v="Las memorias justificativas de los Decretos de modificación de estructura y planta, estan previstas para ser entregadas el 31 de julio, para firma de Ministerio de Transporte, Función Pública y Presidencia de la República"/>
    <s v="Actvidad programada para ser terminada el 31 de julio de 2020"/>
    <s v="Actividad programada para ser terminada el 31 de julio de 2020"/>
    <s v="-"/>
    <s v="-"/>
    <s v="-"/>
    <s v="-"/>
    <s v="-"/>
    <s v="-"/>
    <s v="-"/>
    <s v="-"/>
    <s v="-"/>
    <s v="Definir"/>
  </r>
  <r>
    <n v="295"/>
    <s v="PES_Definir"/>
    <x v="3"/>
    <x v="3"/>
    <s v="SI"/>
    <x v="9"/>
    <x v="1"/>
    <s v="PEI_02"/>
    <x v="1"/>
    <x v="27"/>
    <s v="SG-SG-E_05"/>
    <s v="Gestión de Eventos Logísticos"/>
    <s v="SG-SG-ACT_8"/>
    <s v="Realización Logística de Actividades (1er Congreso del Sector Transporte - Foro Regional - Programa de Participación Ciudadana)"/>
    <s v="SG"/>
    <s v="Secretaria_General"/>
    <s v="SG-G_04"/>
    <s v="Secretaria_General"/>
    <s v="SG-D_04"/>
    <s v="Secretaria_General"/>
    <s v="Apoyo"/>
    <s v="Administrativa"/>
    <s v="Funcionamiento"/>
    <m/>
    <m/>
    <n v="90000000"/>
    <m/>
    <m/>
    <s v="MIPG-P_00"/>
    <s v="MIPG-D_00"/>
    <n v="0"/>
    <n v="0"/>
    <n v="0"/>
    <n v="0"/>
    <n v="0"/>
    <n v="0"/>
    <n v="3"/>
    <s v="Eventos Realizados"/>
    <s v="POR_DEFINIR"/>
    <d v="2020-03-01T00:00:00"/>
    <d v="2020-10-31T00:00:00"/>
    <n v="3"/>
    <n v="10"/>
    <n v="8.1333333333333329"/>
    <s v="Marzo"/>
    <x v="4"/>
    <s v="IV_Trim"/>
    <n v="0.02"/>
    <s v="Planeado"/>
    <n v="0"/>
    <n v="0"/>
    <n v="1"/>
    <n v="0"/>
    <n v="0"/>
    <n v="0"/>
    <n v="1"/>
    <n v="0"/>
    <n v="0"/>
    <n v="1"/>
    <n v="0"/>
    <n v="0"/>
    <n v="3"/>
    <s v="Ejecutado"/>
    <n v="0"/>
    <n v="0"/>
    <n v="0"/>
    <m/>
    <m/>
    <m/>
    <m/>
    <m/>
    <m/>
    <m/>
    <m/>
    <m/>
    <n v="0"/>
    <n v="0"/>
    <n v="1"/>
    <n v="0"/>
    <n v="0"/>
    <n v="0"/>
    <s v="Por Ejecutar"/>
    <s v="Octubre"/>
    <s v=" |202003: Actividad programada para ser terminada el 31 de julio de 2021; |202002: El foro regional esta programado para el mes de mayo.  El 1er Congreso del Sector Transporte  se adelantará en el segundo semestre.; |202001: En el mes de enero se ha gestionado la información relacionada con los costos del desplazamiento de los regionales para llevar a cabo en el mes de marzo el Foro Regional"/>
    <s v="En el mes de enero se ha gestionado la información relacionada con los costos del desplazamiento de los regionales para llevar a cabo en el mes de marzo el Foro Regional"/>
    <s v="El foro regional esta programado para el mes de mayo.  El 1er Congreso del Sector Transporte  se adelantará en el segundo semestre."/>
    <s v="Actividad programada para ser terminada el 31 de julio de 2021"/>
    <s v="-"/>
    <s v="-"/>
    <s v="-"/>
    <s v="-"/>
    <s v="-"/>
    <s v="-"/>
    <s v="-"/>
    <s v="-"/>
    <s v="-"/>
    <s v="Definir"/>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5">
  <r>
    <s v="DCI-ACT_01;Delegatura_de_Concesiones_e_Infraestructura;Despacho_del_Delegado_de_Concesiones_e_Infraestructura"/>
    <n v="1"/>
    <s v="PES_Definir"/>
    <x v="0"/>
    <x v="0"/>
    <s v="SI"/>
    <s v="10. Plan de Acción Institucional - PAI"/>
    <x v="0"/>
    <s v="PAI_10"/>
    <s v="2. Plan de Acción Institucional - PAI"/>
    <s v="Seguimiento_Solicitudes"/>
    <x v="0"/>
    <x v="0"/>
    <s v="DCI-ACT_01"/>
    <x v="0"/>
    <x v="0"/>
    <x v="0"/>
    <x v="0"/>
    <x v="0"/>
    <s v="DCI-D_01"/>
    <x v="0"/>
    <x v="0"/>
    <s v="Financiera"/>
    <x v="0"/>
    <m/>
    <m/>
    <m/>
    <m/>
    <m/>
    <s v="MIPG-P_00"/>
    <s v="MIPG-D_00"/>
    <n v="0"/>
    <n v="0"/>
    <n v="0"/>
    <n v="0"/>
    <n v="0"/>
    <n v="0"/>
    <n v="1"/>
    <s v="No. de Solicitudes Gestionadas / No. de Solicitudes Ingresadas "/>
    <s v="Mensual"/>
    <d v="2020-01-01T00:00:00"/>
    <x v="0"/>
    <n v="1"/>
    <n v="12"/>
    <n v="12.166666666666666"/>
    <s v="Enero"/>
    <s v="Diciembre"/>
    <s v="IV_Trim"/>
    <n v="2.8571428571428571E-3"/>
    <s v="Planeado"/>
    <n v="31"/>
    <n v="48"/>
    <n v="33"/>
    <n v="0"/>
    <n v="0"/>
    <n v="0"/>
    <n v="0"/>
    <n v="0"/>
    <n v="0"/>
    <n v="0"/>
    <n v="0"/>
    <n v="0"/>
    <n v="112"/>
    <s v="Ejecutado"/>
    <n v="31"/>
    <n v="48"/>
    <n v="33"/>
    <m/>
    <m/>
    <m/>
    <m/>
    <m/>
    <m/>
    <m/>
    <m/>
    <m/>
    <n v="112"/>
    <n v="1"/>
    <n v="112"/>
    <n v="1"/>
    <n v="2.8571428571428571E-3"/>
    <n v="2.8571428571428571E-3"/>
    <s v="Ejecutada"/>
    <x v="0"/>
    <s v=" |202003: Solicitudes recibidas por Aplicativo VIGIA y se les dio respuesta por el aplicativo de ORFEO; |202002: Radicados en los aplicativos orfeo y vigia; |202001: Aplicativos Orfeo y Vigia"/>
    <s v="Aplicativos Orfeo y Vigia"/>
    <s v="Radicados en los aplicativos orfeo y vigia"/>
    <s v="Solicitudes recibidas por Aplicativo VIGIA y se les dio respuesta por el aplicativo de ORFEO"/>
    <s v="-"/>
    <s v="-"/>
    <s v="-"/>
    <s v="-"/>
    <s v="-"/>
    <s v="-"/>
    <s v="-"/>
    <s v="-"/>
    <s v="-"/>
    <s v="-"/>
  </r>
  <r>
    <s v="DCI-ACT_02;Delegatura_de_Concesiones_e_Infraestructura;Despacho_del_Delegado_de_Concesiones_e_Infraestructura"/>
    <n v="2"/>
    <s v="PES_Definir"/>
    <x v="0"/>
    <x v="0"/>
    <s v="SI"/>
    <s v="10. Plan de Acción Institucional - PAI"/>
    <x v="0"/>
    <s v="PAI_10"/>
    <s v="2. Plan de Acción Institucional - PAI"/>
    <s v="Investigaciones"/>
    <x v="1"/>
    <x v="1"/>
    <s v="DCI-ACT_02"/>
    <x v="1"/>
    <x v="0"/>
    <x v="0"/>
    <x v="0"/>
    <x v="0"/>
    <s v="DCI-D_01"/>
    <x v="0"/>
    <x v="0"/>
    <s v="Financiera"/>
    <x v="0"/>
    <m/>
    <m/>
    <m/>
    <m/>
    <m/>
    <s v="MIPG-P_00"/>
    <s v="MIPG-D_00"/>
    <n v="0"/>
    <n v="0"/>
    <n v="0"/>
    <n v="0"/>
    <n v="0"/>
    <n v="0"/>
    <n v="1"/>
    <s v="No. de Investigaciones realizadas / No. de aperturas de Investigaciones pendientes"/>
    <s v="Mensual"/>
    <d v="2020-01-01T00:00:00"/>
    <x v="0"/>
    <n v="1"/>
    <n v="12"/>
    <n v="12.166666666666666"/>
    <s v="Enero"/>
    <s v="Diciembre"/>
    <s v="IV_Trim"/>
    <n v="2.8571428571428571E-3"/>
    <s v="Planeado"/>
    <n v="43"/>
    <n v="17"/>
    <n v="0"/>
    <n v="0"/>
    <n v="0"/>
    <n v="0"/>
    <n v="0"/>
    <n v="0"/>
    <n v="0"/>
    <n v="0"/>
    <n v="0"/>
    <n v="0"/>
    <n v="60"/>
    <s v="Ejecutado"/>
    <n v="0"/>
    <n v="1"/>
    <n v="1"/>
    <m/>
    <m/>
    <m/>
    <m/>
    <m/>
    <m/>
    <m/>
    <m/>
    <m/>
    <n v="2"/>
    <n v="3.3333333333333333E-2"/>
    <n v="60"/>
    <n v="3.3333333333333333E-2"/>
    <n v="9.5238095238095241E-5"/>
    <n v="9.5238095238095241E-5"/>
    <s v="En Tramite"/>
    <x v="1"/>
    <s v=" |202003: N/A; |202002: Se enviaron 17 proyectos de resolucion abre investigacion Rad 20207400020803 ; |202001: N/A"/>
    <s v="N/A"/>
    <s v="Se enviaron 17 proyectos de resolucion abre investigacion Rad 20207400020803 "/>
    <s v="N/A"/>
    <s v="-"/>
    <s v="-"/>
    <s v="-"/>
    <s v="-"/>
    <s v="-"/>
    <s v="-"/>
    <s v="-"/>
    <s v="-"/>
    <s v="-"/>
    <s v="Para el cierre de año 2019 a cargo de la Delegatura de Concesiones se encontraban en proceso 43 investigaciones iniciadas, se abrieron 17 nuevas para gestión 2020. A cierre del periodo febrero teniamos un total 8 Decisiones pendientes de fallo y 1 archivo proferido, 30 periodos probatorios abiertos, 4 alegatos en curso de terminos para cierre probatorio y 17 aperturas."/>
  </r>
  <r>
    <s v="DCI-ACT_03;Delegatura_de_Concesiones_e_Infraestructura;Despacho_del_Delegado_de_Concesiones_e_Infraestructura"/>
    <n v="3"/>
    <s v="PES_Definir"/>
    <x v="0"/>
    <x v="0"/>
    <s v="SI"/>
    <s v="10. Plan de Acción Institucional - PAI"/>
    <x v="0"/>
    <s v="PAI_10"/>
    <s v="2. Plan de Acción Institucional - PAI"/>
    <s v="Investigaciones"/>
    <x v="1"/>
    <x v="1"/>
    <s v="DCI-ACT_03"/>
    <x v="2"/>
    <x v="0"/>
    <x v="0"/>
    <x v="0"/>
    <x v="0"/>
    <s v="DCI-D_01"/>
    <x v="0"/>
    <x v="0"/>
    <s v="Financiera"/>
    <x v="0"/>
    <m/>
    <m/>
    <m/>
    <m/>
    <m/>
    <s v="MIPG-P_00"/>
    <s v="MIPG-D_00"/>
    <n v="0"/>
    <n v="0"/>
    <n v="0"/>
    <n v="0"/>
    <n v="0"/>
    <n v="0"/>
    <n v="1"/>
    <s v="No. de Solicitudes de Pruebas Iniciadas"/>
    <s v="Mensual"/>
    <d v="2020-01-01T00:00:00"/>
    <x v="0"/>
    <n v="1"/>
    <n v="12"/>
    <n v="12.166666666666666"/>
    <s v="Enero"/>
    <s v="Diciembre"/>
    <s v="IV_Trim"/>
    <n v="2.8571428571428571E-3"/>
    <s v="Planeado"/>
    <n v="30"/>
    <n v="0"/>
    <n v="0"/>
    <n v="0"/>
    <n v="0"/>
    <n v="0"/>
    <n v="0"/>
    <n v="0"/>
    <n v="0"/>
    <n v="0"/>
    <n v="0"/>
    <n v="0"/>
    <n v="30"/>
    <s v="Ejecutado"/>
    <n v="0"/>
    <n v="0"/>
    <n v="1"/>
    <m/>
    <m/>
    <m/>
    <m/>
    <m/>
    <m/>
    <m/>
    <m/>
    <m/>
    <n v="1"/>
    <n v="3.3333333333333333E-2"/>
    <n v="30"/>
    <n v="3.3333333333333333E-2"/>
    <n v="9.5238095238095241E-5"/>
    <n v="9.5238095238095241E-5"/>
    <s v="En Tramite"/>
    <x v="1"/>
    <s v=" |202003: Radicado Nº 20207400027563 del 17/03/2020; |202002: N/A; |202001: N/A"/>
    <s v="N/A"/>
    <s v="N/A"/>
    <s v="Radicado Nº 20207400027563 del 17/03/2020"/>
    <s v="-"/>
    <s v="-"/>
    <s v="-"/>
    <s v="-"/>
    <s v="-"/>
    <s v="-"/>
    <s v="-"/>
    <s v="-"/>
    <s v="-"/>
    <s v="-"/>
  </r>
  <r>
    <s v="DCI-ACT_04;Delegatura_de_Concesiones_e_Infraestructura;Despacho_del_Delegado_de_Concesiones_e_Infraestructura"/>
    <n v="4"/>
    <s v="PES_Definir"/>
    <x v="0"/>
    <x v="0"/>
    <s v="SI"/>
    <s v="10. Plan de Acción Institucional - PAI"/>
    <x v="0"/>
    <s v="PAI_10"/>
    <s v="2. Plan de Acción Institucional - PAI"/>
    <s v="Investigaciones"/>
    <x v="1"/>
    <x v="1"/>
    <s v="DCI-ACT_04"/>
    <x v="3"/>
    <x v="0"/>
    <x v="0"/>
    <x v="0"/>
    <x v="0"/>
    <s v="DCI-D_01"/>
    <x v="0"/>
    <x v="0"/>
    <s v="Financiera"/>
    <x v="0"/>
    <m/>
    <m/>
    <m/>
    <m/>
    <m/>
    <s v="MIPG-P_00"/>
    <s v="MIPG-D_00"/>
    <n v="0"/>
    <n v="0"/>
    <n v="0"/>
    <n v="0"/>
    <n v="0"/>
    <n v="0"/>
    <n v="1"/>
    <s v="No. de Alegatos Realizados"/>
    <s v="Mensual"/>
    <d v="2020-01-01T00:00:00"/>
    <x v="0"/>
    <n v="1"/>
    <n v="12"/>
    <n v="12.166666666666666"/>
    <s v="Enero"/>
    <s v="Diciembre"/>
    <s v="IV_Trim"/>
    <n v="2.8571428571428571E-3"/>
    <s v="Planeado"/>
    <n v="4"/>
    <n v="0"/>
    <n v="1"/>
    <n v="0"/>
    <n v="0"/>
    <n v="0"/>
    <n v="0"/>
    <n v="0"/>
    <n v="0"/>
    <n v="0"/>
    <n v="0"/>
    <n v="0"/>
    <n v="5"/>
    <s v="Ejecutado"/>
    <n v="0"/>
    <n v="0"/>
    <n v="1"/>
    <m/>
    <m/>
    <m/>
    <m/>
    <m/>
    <m/>
    <m/>
    <m/>
    <m/>
    <n v="1"/>
    <n v="0.2"/>
    <n v="5"/>
    <n v="0.2"/>
    <n v="5.7142857142857147E-4"/>
    <n v="5.7142857142857147E-4"/>
    <s v="En Tramite"/>
    <x v="1"/>
    <s v=" |202003: Radicado Nº 20207400027563 del 17/03/2021; |202002: N/A; |202001: N/A"/>
    <s v="N/A"/>
    <s v="N/A"/>
    <s v="Radicado Nº 20207400027563 del 17/03/2021"/>
    <s v="-"/>
    <s v="-"/>
    <s v="-"/>
    <s v="-"/>
    <s v="-"/>
    <s v="-"/>
    <s v="-"/>
    <s v="-"/>
    <s v="-"/>
    <s v="-"/>
  </r>
  <r>
    <s v="DCI-ACT_05;Delegatura_de_Concesiones_e_Infraestructura;Despacho_del_Delegado_de_Concesiones_e_Infraestructura"/>
    <n v="5"/>
    <s v="PES_Definir"/>
    <x v="0"/>
    <x v="0"/>
    <s v="SI"/>
    <s v="10. Plan de Acción Institucional - PAI"/>
    <x v="0"/>
    <s v="PAI_10"/>
    <s v="2. Plan de Acción Institucional - PAI"/>
    <s v="Investigaciones"/>
    <x v="1"/>
    <x v="1"/>
    <s v="DCI-ACT_05"/>
    <x v="4"/>
    <x v="0"/>
    <x v="0"/>
    <x v="0"/>
    <x v="0"/>
    <s v="DCI-D_01"/>
    <x v="0"/>
    <x v="0"/>
    <s v="Financiera"/>
    <x v="0"/>
    <m/>
    <m/>
    <m/>
    <m/>
    <m/>
    <s v="MIPG-P_00"/>
    <s v="MIPG-D_00"/>
    <n v="0"/>
    <n v="0"/>
    <n v="0"/>
    <n v="0"/>
    <n v="0"/>
    <n v="0"/>
    <n v="1"/>
    <s v="No. de Fallos Realizados"/>
    <s v="Mensual"/>
    <d v="2020-01-01T00:00:00"/>
    <x v="0"/>
    <n v="1"/>
    <n v="12"/>
    <n v="12.166666666666666"/>
    <s v="Enero"/>
    <s v="Diciembre"/>
    <s v="IV_Trim"/>
    <n v="2.8571428571428571E-3"/>
    <s v="Planeado"/>
    <n v="9"/>
    <n v="0"/>
    <n v="1"/>
    <n v="0"/>
    <n v="0"/>
    <n v="0"/>
    <n v="0"/>
    <n v="0"/>
    <n v="0"/>
    <n v="0"/>
    <n v="0"/>
    <n v="0"/>
    <n v="10"/>
    <s v="Ejecutado"/>
    <n v="0"/>
    <n v="1"/>
    <n v="1"/>
    <m/>
    <m/>
    <m/>
    <m/>
    <m/>
    <m/>
    <m/>
    <m/>
    <m/>
    <n v="2"/>
    <n v="0.2"/>
    <n v="10"/>
    <n v="0.2"/>
    <n v="5.7142857142857147E-4"/>
    <n v="5.7142857142857147E-4"/>
    <s v="En Tramite"/>
    <x v="1"/>
    <s v=" |202003: N/A; |202002: Con memorando No. 20207400019563 del 26/02/2020; |202001: N/A"/>
    <s v="N/A"/>
    <s v="Con memorando No. 20207400019563 del 26/02/2020"/>
    <s v="N/A"/>
    <s v="-"/>
    <s v="-"/>
    <s v="-"/>
    <s v="-"/>
    <s v="-"/>
    <s v="-"/>
    <s v="-"/>
    <s v="-"/>
    <s v="-"/>
    <s v="-"/>
  </r>
  <r>
    <s v="DCI-ACT_06;Delegatura_de_Concesiones_e_Infraestructura;Despacho_del_Delegado_de_Concesiones_e_Infraestructura"/>
    <n v="6"/>
    <s v="PES_Definir"/>
    <x v="0"/>
    <x v="0"/>
    <s v="SI"/>
    <s v="10. Plan de Acción Institucional - PAI"/>
    <x v="0"/>
    <s v="PAI_10"/>
    <s v="2. Plan de Acción Institucional - PAI"/>
    <s v="Investigaciones"/>
    <x v="1"/>
    <x v="1"/>
    <s v="DCI-ACT_06"/>
    <x v="5"/>
    <x v="0"/>
    <x v="0"/>
    <x v="0"/>
    <x v="0"/>
    <s v="DCI-D_01"/>
    <x v="0"/>
    <x v="0"/>
    <s v="Financiera"/>
    <x v="0"/>
    <m/>
    <m/>
    <m/>
    <m/>
    <m/>
    <s v="MIPG-P_00"/>
    <s v="MIPG-D_00"/>
    <n v="0"/>
    <n v="0"/>
    <n v="0"/>
    <n v="0"/>
    <n v="0"/>
    <n v="0"/>
    <n v="1"/>
    <s v="No. de Recursos Realizados"/>
    <s v="Mensual"/>
    <d v="2020-01-01T00:00:00"/>
    <x v="0"/>
    <n v="1"/>
    <n v="12"/>
    <n v="12.166666666666666"/>
    <s v="Enero"/>
    <s v="Diciembre"/>
    <s v="IV_Trim"/>
    <n v="2.8571428571428571E-3"/>
    <s v="Planeado"/>
    <n v="4"/>
    <n v="0"/>
    <n v="0"/>
    <n v="0"/>
    <n v="0"/>
    <n v="0"/>
    <n v="0"/>
    <n v="0"/>
    <n v="0"/>
    <n v="0"/>
    <n v="0"/>
    <n v="0"/>
    <n v="4"/>
    <s v="Ejecutado"/>
    <n v="0"/>
    <n v="0"/>
    <n v="0"/>
    <m/>
    <m/>
    <m/>
    <m/>
    <m/>
    <m/>
    <m/>
    <m/>
    <m/>
    <n v="0"/>
    <n v="0"/>
    <n v="4"/>
    <n v="0"/>
    <n v="0"/>
    <n v="0"/>
    <s v="Por Ejecutar"/>
    <x v="1"/>
    <s v=" |202003: N/A; |202002: N/A; |202001: N/A"/>
    <s v="N/A"/>
    <s v="N/A"/>
    <s v="N/A"/>
    <s v="-"/>
    <s v="-"/>
    <s v="-"/>
    <s v="-"/>
    <s v="-"/>
    <s v="-"/>
    <s v="-"/>
    <s v="-"/>
    <s v="-"/>
    <s v="-"/>
  </r>
  <r>
    <s v="DCI-ACT_07;Delegatura_de_Concesiones_e_Infraestructura;Despacho_del_Delegado_de_Concesiones_e_Infraestructura"/>
    <n v="7"/>
    <s v="PES_Definir"/>
    <x v="0"/>
    <x v="0"/>
    <s v="SI"/>
    <s v="10. Plan de Acción Institucional - PAI"/>
    <x v="0"/>
    <s v="PAI_10"/>
    <s v="2. Plan de Acción Institucional - PAI"/>
    <s v="Investigaciones"/>
    <x v="1"/>
    <x v="1"/>
    <s v="DCI-ACT_07"/>
    <x v="6"/>
    <x v="0"/>
    <x v="0"/>
    <x v="0"/>
    <x v="0"/>
    <s v="DCI-D_01"/>
    <x v="0"/>
    <x v="0"/>
    <s v="Financiera"/>
    <x v="0"/>
    <m/>
    <m/>
    <m/>
    <m/>
    <m/>
    <s v="MIPG-P_00"/>
    <s v="MIPG-D_00"/>
    <n v="0"/>
    <n v="0"/>
    <n v="0"/>
    <n v="0"/>
    <n v="0"/>
    <n v="0"/>
    <n v="1"/>
    <s v="No. de Revocatorias de Fallos Emitidos"/>
    <s v="Mensual"/>
    <d v="2020-01-01T00:00:00"/>
    <x v="0"/>
    <n v="1"/>
    <n v="12"/>
    <n v="12.166666666666666"/>
    <s v="Enero"/>
    <s v="Diciembre"/>
    <s v="IV_Trim"/>
    <n v="2.8571428571428571E-3"/>
    <s v="Planeado"/>
    <n v="1"/>
    <n v="0"/>
    <n v="0"/>
    <n v="0"/>
    <n v="0"/>
    <n v="0"/>
    <n v="0"/>
    <n v="0"/>
    <n v="0"/>
    <n v="0"/>
    <n v="0"/>
    <n v="0"/>
    <n v="1"/>
    <s v="Ejecutado"/>
    <n v="0"/>
    <n v="0"/>
    <n v="0"/>
    <m/>
    <m/>
    <m/>
    <m/>
    <m/>
    <m/>
    <m/>
    <m/>
    <m/>
    <n v="0"/>
    <n v="0"/>
    <n v="1"/>
    <n v="0"/>
    <n v="0"/>
    <n v="0"/>
    <s v="Por Ejecutar"/>
    <x v="1"/>
    <s v=" |202003: N/A; |202002: N/A; |202001: N/A"/>
    <s v="N/A"/>
    <s v="N/A"/>
    <s v="N/A"/>
    <s v="-"/>
    <s v="-"/>
    <s v="-"/>
    <s v="-"/>
    <s v="-"/>
    <s v="-"/>
    <s v="-"/>
    <s v="-"/>
    <s v="-"/>
    <s v="-"/>
  </r>
  <r>
    <s v="DCI-ACT_08;Delegatura_de_Concesiones_e_Infraestructura;Despacho_del_Delegado_de_Concesiones_e_Infraestructura"/>
    <n v="8"/>
    <s v="PES_Definir"/>
    <x v="0"/>
    <x v="0"/>
    <s v="SI"/>
    <s v="10. Plan de Acción Institucional - PAI"/>
    <x v="0"/>
    <s v="PAI_10"/>
    <s v="2. Plan de Acción Institucional - PAI"/>
    <s v="Investigaciones"/>
    <x v="2"/>
    <x v="2"/>
    <s v="DCI-ACT_08"/>
    <x v="7"/>
    <x v="0"/>
    <x v="0"/>
    <x v="0"/>
    <x v="0"/>
    <s v="DCI-D_01"/>
    <x v="0"/>
    <x v="0"/>
    <s v="Financier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
    <s v="N/A"/>
    <s v="N/A"/>
    <s v="N/A"/>
    <s v="-"/>
    <s v="-"/>
    <s v="-"/>
    <s v="-"/>
    <s v="-"/>
    <s v="-"/>
    <s v="-"/>
    <s v="-"/>
    <s v="-"/>
    <s v="-"/>
  </r>
  <r>
    <s v="DCI-ACT_09;Delegatura_de_Concesiones_e_Infraestructura;Despacho_del_Delegado_de_Concesiones_e_Infraestructura"/>
    <n v="9"/>
    <s v="PES_Definir"/>
    <x v="0"/>
    <x v="0"/>
    <s v="SI"/>
    <s v="10. Plan de Acción Institucional - PAI"/>
    <x v="0"/>
    <s v="PAI_10"/>
    <s v="2. Plan de Acción Institucional - PAI"/>
    <s v="Investigaciones"/>
    <x v="2"/>
    <x v="2"/>
    <s v="DCI-ACT_09"/>
    <x v="8"/>
    <x v="0"/>
    <x v="0"/>
    <x v="0"/>
    <x v="0"/>
    <s v="DCI-D_01"/>
    <x v="0"/>
    <x v="0"/>
    <s v="Financier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
    <s v="N/A"/>
    <s v="N/A"/>
    <s v="N/A"/>
    <s v="-"/>
    <s v="-"/>
    <s v="-"/>
    <s v="-"/>
    <s v="-"/>
    <s v="-"/>
    <s v="-"/>
    <s v="-"/>
    <s v="-"/>
    <s v="-"/>
  </r>
  <r>
    <s v="DCI-ACT_10;Delegatura_de_Concesiones_e_Infraestructura;Despacho_del_Delegado_de_Concesiones_e_Infraestructura"/>
    <n v="10"/>
    <s v="PES_Definir"/>
    <x v="0"/>
    <x v="0"/>
    <s v="SI"/>
    <s v="10. Plan de Acción Institucional - PAI"/>
    <x v="0"/>
    <s v="PAI_10"/>
    <s v="2. Plan de Acción Institucional - PAI"/>
    <s v="Investigaciones"/>
    <x v="2"/>
    <x v="2"/>
    <s v="DCI-ACT_10"/>
    <x v="9"/>
    <x v="0"/>
    <x v="0"/>
    <x v="0"/>
    <x v="0"/>
    <s v="DCI-D_01"/>
    <x v="0"/>
    <x v="0"/>
    <s v="Financier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
    <s v="N/A"/>
    <s v="N/A"/>
    <s v="N/A"/>
    <s v="-"/>
    <s v="-"/>
    <s v="-"/>
    <s v="-"/>
    <s v="-"/>
    <s v="-"/>
    <s v="-"/>
    <s v="-"/>
    <s v="-"/>
    <s v="-"/>
  </r>
  <r>
    <s v="DCI-ACT_11;Delegatura_de_Concesiones_e_Infraestructura;Despacho_del_Delegado_de_Concesiones_e_Infraestructura"/>
    <n v="11"/>
    <s v="PES_Definir"/>
    <x v="0"/>
    <x v="0"/>
    <s v="SI"/>
    <s v="12. Política Operacional"/>
    <x v="1"/>
    <s v="PEI_02"/>
    <s v=" 1. Plan Estratégico Institucional - PEI"/>
    <s v="PEI_13 - Planes de Prevención"/>
    <x v="3"/>
    <x v="3"/>
    <s v="DCI-ACT_11"/>
    <x v="10"/>
    <x v="0"/>
    <x v="0"/>
    <x v="0"/>
    <x v="0"/>
    <s v="DCI-D_01"/>
    <x v="0"/>
    <x v="0"/>
    <s v="Financiera"/>
    <x v="1"/>
    <s v="C-2410-0600-3-0-2410006-02_x000a_C-2410-0600-3-0-2410002-02"/>
    <s v="2410006_01_x000a_2410002_02"/>
    <n v="300000000"/>
    <m/>
    <m/>
    <s v="MIPG-P_00"/>
    <s v="MIPG-D_00"/>
    <n v="0"/>
    <n v="0"/>
    <n v="0"/>
    <n v="0"/>
    <n v="0"/>
    <n v="0"/>
    <n v="1"/>
    <s v="% de Avance en estructuración de Software de Indicadores de Servicio"/>
    <s v="POR_DEFINIR"/>
    <d v="2020-04-01T00:00:00"/>
    <x v="1"/>
    <n v="4"/>
    <n v="6"/>
    <n v="3"/>
    <s v="Abril"/>
    <s v="Junio"/>
    <s v="II_Trim"/>
    <n v="8.0000000000000019E-3"/>
    <s v="Planeado"/>
    <n v="0"/>
    <n v="0"/>
    <n v="0"/>
    <n v="0"/>
    <n v="0"/>
    <n v="1"/>
    <n v="0"/>
    <n v="0"/>
    <n v="0"/>
    <n v="0"/>
    <n v="0"/>
    <n v="0"/>
    <n v="1"/>
    <s v="Ejecutado"/>
    <n v="0"/>
    <n v="0"/>
    <n v="0"/>
    <m/>
    <m/>
    <m/>
    <m/>
    <m/>
    <m/>
    <m/>
    <m/>
    <m/>
    <n v="0"/>
    <n v="0"/>
    <n v="0"/>
    <n v="1"/>
    <n v="0"/>
    <n v="8.0000000000000019E-3"/>
    <s v="Por Ejecutar"/>
    <x v="2"/>
    <s v=" |202003: N/A; |202002: N/A; |202001: N/A"/>
    <s v="N/A"/>
    <s v="N/A"/>
    <s v="N/A"/>
    <s v="-"/>
    <s v="-"/>
    <s v="-"/>
    <s v="-"/>
    <s v="-"/>
    <s v="-"/>
    <s v="-"/>
    <s v="-"/>
    <s v="-"/>
    <s v="-"/>
  </r>
  <r>
    <s v="DCI-ACT_12;Delegatura_de_Concesiones_e_Infraestructura;Despacho_del_Delegado_de_Concesiones_e_Infraestructura"/>
    <n v="12"/>
    <s v="PES_Definir"/>
    <x v="0"/>
    <x v="0"/>
    <s v="SI"/>
    <s v="12. Política Operacional"/>
    <x v="1"/>
    <s v="PEI_02"/>
    <s v=" 1. Plan Estratégico Institucional - PEI"/>
    <s v="PEI_13 - Planes de Prevención"/>
    <x v="3"/>
    <x v="3"/>
    <s v="DCI-ACT_12"/>
    <x v="11"/>
    <x v="0"/>
    <x v="0"/>
    <x v="0"/>
    <x v="0"/>
    <s v="DCI-D_01"/>
    <x v="0"/>
    <x v="0"/>
    <s v="Financiera"/>
    <x v="1"/>
    <s v="C-2410-0600-3-0-2410006-02_x000a_C-2410-0600-3-0-2410002-02"/>
    <s v="2410006_01_x000a_2410002_02"/>
    <n v="59500000"/>
    <n v="0"/>
    <m/>
    <s v="MIPG-P_00"/>
    <s v="MIPG-D_00"/>
    <n v="0"/>
    <n v="0"/>
    <n v="0"/>
    <n v="0"/>
    <n v="0"/>
    <n v="0"/>
    <n v="1"/>
    <s v="Ejecución de Contrato de Software de Indicadores de Servicio"/>
    <s v="POR_DEFINIR"/>
    <d v="2020-11-01T00:00:00"/>
    <x v="2"/>
    <n v="11"/>
    <n v="11"/>
    <n v="0.96666666666666667"/>
    <s v="Noviembre"/>
    <s v="Noviembre"/>
    <s v="IV_Trim"/>
    <n v="8.0000000000000019E-3"/>
    <s v="Planeado"/>
    <n v="0"/>
    <n v="0"/>
    <n v="0"/>
    <n v="0"/>
    <n v="0"/>
    <n v="0"/>
    <n v="0"/>
    <n v="0"/>
    <n v="0"/>
    <n v="0"/>
    <n v="1"/>
    <n v="0"/>
    <n v="1"/>
    <s v="Ejecutado"/>
    <n v="0"/>
    <n v="0"/>
    <n v="0"/>
    <m/>
    <m/>
    <m/>
    <m/>
    <m/>
    <m/>
    <m/>
    <m/>
    <m/>
    <n v="0"/>
    <n v="0"/>
    <n v="0"/>
    <n v="1"/>
    <n v="0"/>
    <n v="8.0000000000000019E-3"/>
    <s v="Por Ejecutar"/>
    <x v="3"/>
    <s v=" |202003: N/A; |202002: N/A; |202001: N/A"/>
    <s v="N/A"/>
    <s v="N/A"/>
    <s v="N/A"/>
    <s v="-"/>
    <s v="-"/>
    <s v="-"/>
    <s v="-"/>
    <s v="-"/>
    <s v="-"/>
    <s v="-"/>
    <s v="-"/>
    <s v="-"/>
    <s v="-"/>
  </r>
  <r>
    <s v="DCI-ACT_13;Delegatura_de_Concesiones_e_Infraestructura;Despacho_del_Delegado_de_Concesiones_e_Infraestructura"/>
    <n v="13"/>
    <s v="PES_Definir"/>
    <x v="0"/>
    <x v="0"/>
    <s v="SI"/>
    <s v="12. Política Operacional"/>
    <x v="1"/>
    <s v="PEI_02"/>
    <s v=" 1. Plan Estratégico Institucional - PEI"/>
    <s v="PEI_13 - Planes de Prevención"/>
    <x v="3"/>
    <x v="3"/>
    <s v="DCI-ACT_13"/>
    <x v="12"/>
    <x v="0"/>
    <x v="0"/>
    <x v="0"/>
    <x v="0"/>
    <s v="DCI-D_01"/>
    <x v="0"/>
    <x v="0"/>
    <s v="Financiera"/>
    <x v="1"/>
    <s v="C-2410-0600-3-0-2410006-02_x000a_C-2410-0600-3-0-2410002-02"/>
    <s v="2410006_01_x000a_2410002_02"/>
    <n v="440000000"/>
    <n v="2499000000"/>
    <m/>
    <s v="MIPG-P_00"/>
    <s v="MIPG-D_00"/>
    <n v="0"/>
    <n v="0"/>
    <n v="0"/>
    <n v="0"/>
    <n v="0"/>
    <n v="0"/>
    <n v="14"/>
    <s v="No. Supervisados con Metodológica de Índices de Servicio Aplicada"/>
    <s v="POR_DEFINIR"/>
    <d v="2020-03-01T00:00:00"/>
    <x v="1"/>
    <n v="3"/>
    <n v="6"/>
    <n v="4.0333333333333332"/>
    <s v="Marzo"/>
    <s v="Junio"/>
    <s v="II_Trim"/>
    <n v="8.0000000000000019E-3"/>
    <s v="Planeado"/>
    <n v="0"/>
    <n v="0"/>
    <n v="0"/>
    <n v="2"/>
    <n v="7"/>
    <n v="5"/>
    <n v="0"/>
    <n v="0"/>
    <n v="0"/>
    <n v="0"/>
    <n v="0"/>
    <n v="0"/>
    <n v="14"/>
    <s v="Ejecutado"/>
    <n v="0"/>
    <n v="0"/>
    <n v="0"/>
    <m/>
    <m/>
    <m/>
    <m/>
    <m/>
    <m/>
    <m/>
    <m/>
    <m/>
    <n v="0"/>
    <n v="0"/>
    <n v="0"/>
    <n v="1"/>
    <n v="0"/>
    <n v="8.0000000000000019E-3"/>
    <s v="Por Ejecutar"/>
    <x v="2"/>
    <s v=" |202003: N/A; |202002: N/A; |202001: N/A"/>
    <s v="N/A"/>
    <s v="N/A"/>
    <s v="N/A"/>
    <s v="-"/>
    <s v="-"/>
    <s v="-"/>
    <s v="-"/>
    <s v="-"/>
    <s v="-"/>
    <s v="-"/>
    <s v="-"/>
    <s v="-"/>
    <s v="-"/>
  </r>
  <r>
    <s v="DCI-ACT_14;Delegatura_de_Concesiones_e_Infraestructura;Despacho_del_Delegado_de_Concesiones_e_Infraestructura"/>
    <n v="14"/>
    <s v="PES_00"/>
    <x v="0"/>
    <x v="0"/>
    <s v="SI"/>
    <s v="2. Accesibilidad"/>
    <x v="1"/>
    <s v="PEI_02"/>
    <s v=" 1. Plan Estratégico Institucional - PEI"/>
    <s v="PEI_02 - Accesibilidad"/>
    <x v="4"/>
    <x v="4"/>
    <s v="DCI-ACT_14"/>
    <x v="13"/>
    <x v="0"/>
    <x v="0"/>
    <x v="0"/>
    <x v="0"/>
    <s v="DCI-D_01"/>
    <x v="0"/>
    <x v="0"/>
    <s v="Financiera"/>
    <x v="1"/>
    <s v="C-2410-0600-3-0-2410006-02"/>
    <s v="2410006_01"/>
    <n v="0"/>
    <m/>
    <m/>
    <s v="MIPG-P_00"/>
    <s v="MIPG-D_00"/>
    <n v="1"/>
    <n v="0.4"/>
    <n v="0.2"/>
    <n v="0.2"/>
    <n v="0.2"/>
    <n v="1"/>
    <n v="0.33339999999999997"/>
    <s v="Expedición y Aprobación de la Circular"/>
    <s v="POR_DEFINIR"/>
    <d v="2020-02-01T00:00:00"/>
    <x v="3"/>
    <n v="2"/>
    <n v="3"/>
    <n v="1.9666666666666666"/>
    <s v="Febrero"/>
    <s v="Marzo"/>
    <s v="I_Trim"/>
    <n v="8.0000000000000019E-3"/>
    <s v="Planeado"/>
    <n v="0"/>
    <n v="1"/>
    <n v="0"/>
    <n v="0"/>
    <n v="0"/>
    <n v="0"/>
    <n v="0"/>
    <n v="0"/>
    <n v="0"/>
    <n v="0"/>
    <n v="0"/>
    <n v="0"/>
    <n v="1"/>
    <s v="Ejecutado"/>
    <n v="0"/>
    <n v="1"/>
    <n v="0"/>
    <m/>
    <m/>
    <m/>
    <m/>
    <m/>
    <m/>
    <m/>
    <m/>
    <m/>
    <n v="1"/>
    <n v="1"/>
    <n v="1"/>
    <n v="1"/>
    <n v="8.0000000000000019E-3"/>
    <n v="8.0000000000000019E-3"/>
    <s v="Ejecutada"/>
    <x v="0"/>
    <s v=" |202003: N/A; |202002: N/A; |202001: N/A"/>
    <s v="N/A"/>
    <s v="N/A"/>
    <s v="N/A"/>
    <s v="-"/>
    <s v="-"/>
    <s v="-"/>
    <s v="-"/>
    <s v="-"/>
    <s v="-"/>
    <s v="-"/>
    <s v="-"/>
    <s v="-"/>
    <s v="-"/>
  </r>
  <r>
    <s v="DCI-ACT_15;Delegatura_de_Concesiones_e_Infraestructura;Despacho_del_Delegado_de_Concesiones_e_Infraestructura"/>
    <n v="15"/>
    <s v="PES_00"/>
    <x v="0"/>
    <x v="0"/>
    <s v="SI"/>
    <s v="2. Accesibilidad"/>
    <x v="1"/>
    <s v="PEI_02"/>
    <s v=" 1. Plan Estratégico Institucional - PEI"/>
    <s v="PEI_02 - Accesibilidad"/>
    <x v="4"/>
    <x v="4"/>
    <s v="DCI-ACT_15"/>
    <x v="14"/>
    <x v="0"/>
    <x v="0"/>
    <x v="0"/>
    <x v="0"/>
    <s v="DCI-D_01"/>
    <x v="0"/>
    <x v="0"/>
    <s v="Financiera"/>
    <x v="1"/>
    <s v="C-2410-0600-3-0-2410006-02"/>
    <s v="2410006_01"/>
    <n v="400000000"/>
    <m/>
    <m/>
    <s v="MIPG-P_00"/>
    <s v="MIPG-D_00"/>
    <n v="1"/>
    <n v="0.4"/>
    <n v="0.2"/>
    <n v="0.2"/>
    <n v="0.2"/>
    <n v="1"/>
    <n v="0.33329999999999999"/>
    <s v="No. de Vigilados con Planes Progresivos Definidos / No. Total, de Vigilados Sensibilizados."/>
    <s v="POR_DEFINIR"/>
    <d v="2020-11-01T00:00:00"/>
    <x v="2"/>
    <n v="11"/>
    <n v="11"/>
    <n v="0.96666666666666667"/>
    <s v="Noviembre"/>
    <s v="Noviembre"/>
    <s v="IV_Trim"/>
    <n v="8.0000000000000019E-3"/>
    <s v="Planeado"/>
    <n v="0"/>
    <n v="0"/>
    <n v="0"/>
    <n v="0"/>
    <n v="0"/>
    <n v="0"/>
    <n v="0"/>
    <n v="0"/>
    <n v="0"/>
    <n v="0"/>
    <n v="0"/>
    <n v="0"/>
    <n v="0"/>
    <s v="Ejecutado"/>
    <n v="0"/>
    <n v="0"/>
    <n v="0"/>
    <m/>
    <m/>
    <m/>
    <m/>
    <m/>
    <m/>
    <m/>
    <m/>
    <m/>
    <n v="0"/>
    <n v="0"/>
    <n v="0"/>
    <n v="1"/>
    <n v="0"/>
    <n v="8.0000000000000019E-3"/>
    <s v="Por Ejecutar"/>
    <x v="3"/>
    <s v=" |202003: N/A; |202002: Se realizo una reunion con el Dr Jairo Clopatofsky alto consejero presidencial para la discapacidad, con el fin de dar a conocer la Política Pública de Discapacidad y conversar sobre la misionalidad de la entidad.   ; |202001: N/A"/>
    <s v="N/A"/>
    <s v="Se realizo una reunion con el Dr Jairo Clopatofsky alto consejero presidencial para la discapacidad, con el fin de dar a conocer la Política Pública de Discapacidad y conversar sobre la misionalidad de la entidad.   "/>
    <s v="N/A"/>
    <s v="-"/>
    <s v="-"/>
    <s v="-"/>
    <s v="-"/>
    <s v="-"/>
    <s v="-"/>
    <s v="-"/>
    <s v="-"/>
    <s v="-"/>
    <s v="Si bien se ha dado gestión en el proceso de emisión de la circular y su aprobación esta sujeta a un tercero, es importante contemplar, ya que no se ha realizado proyeccción, tiempos y el proceso para cumplir dentro de la vigencia la ejecucción de la Divulgación de la Circular."/>
  </r>
  <r>
    <s v="DCI-ACT_16;Delegatura_de_Concesiones_e_Infraestructura;Dirección_de_Promoción_y_Prevención_Concesiones_e_Infraestructura"/>
    <n v="16"/>
    <s v="PES_Definir"/>
    <x v="0"/>
    <x v="0"/>
    <s v="SI"/>
    <s v="10. Plan de Acción Institucional - PAI"/>
    <x v="0"/>
    <s v="PAI_10"/>
    <s v="2. Plan de Acción Institucional - PAI"/>
    <s v="Gestión_PQRS"/>
    <x v="5"/>
    <x v="5"/>
    <s v="DCI-ACT_16"/>
    <x v="15"/>
    <x v="0"/>
    <x v="0"/>
    <x v="1"/>
    <x v="1"/>
    <s v="DCI-D_02"/>
    <x v="1"/>
    <x v="0"/>
    <s v="Financiera"/>
    <x v="0"/>
    <m/>
    <m/>
    <m/>
    <m/>
    <m/>
    <s v="MIPG-P_00"/>
    <s v="MIPG-D_00"/>
    <n v="0"/>
    <n v="0"/>
    <n v="0"/>
    <n v="0"/>
    <n v="0"/>
    <n v="0"/>
    <n v="1"/>
    <s v="No. de Solicitudes Gestionadas / No. de Solicitudes Ingresadas "/>
    <s v="Mensual"/>
    <d v="2020-01-01T00:00:00"/>
    <x v="0"/>
    <n v="1"/>
    <n v="12"/>
    <n v="12.166666666666666"/>
    <s v="Enero"/>
    <s v="Diciembre"/>
    <s v="IV_Trim"/>
    <n v="2.8571428571428571E-3"/>
    <s v="Planeado"/>
    <n v="76"/>
    <n v="91"/>
    <n v="53"/>
    <n v="0"/>
    <n v="0"/>
    <n v="0"/>
    <n v="0"/>
    <n v="0"/>
    <n v="0"/>
    <n v="0"/>
    <n v="0"/>
    <n v="0"/>
    <n v="220"/>
    <s v="Ejecutado"/>
    <n v="76"/>
    <n v="91"/>
    <n v="53"/>
    <m/>
    <m/>
    <m/>
    <m/>
    <m/>
    <m/>
    <m/>
    <m/>
    <m/>
    <n v="220"/>
    <n v="1"/>
    <n v="220"/>
    <n v="1"/>
    <n v="2.8571428571428571E-3"/>
    <n v="2.8571428571428571E-3"/>
    <s v="Ejecutada"/>
    <x v="0"/>
    <s v=" |202003: Solicitudes recibidas por Aplicativo VIGIA y se les dio respuesta por el aplicativo de ORFEO; |202002: Rdicados en el aplicativo Vigia y Orfeo ; |202001: Aplicativos Orfeo y Vigia"/>
    <s v="Aplicativos Orfeo y Vigia"/>
    <s v="Rdicados en el aplicativo Vigia y Orfeo "/>
    <s v="Solicitudes recibidas por Aplicativo VIGIA y se les dio respuesta por el aplicativo de ORFEO"/>
    <s v="-"/>
    <s v="-"/>
    <s v="-"/>
    <s v="-"/>
    <s v="-"/>
    <s v="-"/>
    <s v="-"/>
    <s v="-"/>
    <s v="-"/>
    <s v="-"/>
  </r>
  <r>
    <s v="DCI-ACT_17;Delegatura_de_Concesiones_e_Infraestructura;Dirección_de_Promoción_y_Prevención_Concesiones_e_Infraestructura"/>
    <n v="17"/>
    <s v="PES_Definir"/>
    <x v="0"/>
    <x v="0"/>
    <s v="SI"/>
    <s v="10. Plan de Acción Institucional - PAI"/>
    <x v="0"/>
    <s v="PAI_10"/>
    <s v="2. Plan de Acción Institucional - PAI"/>
    <s v="PyP_Divulgación"/>
    <x v="6"/>
    <x v="6"/>
    <s v="DCI-ACT_17"/>
    <x v="16"/>
    <x v="0"/>
    <x v="0"/>
    <x v="1"/>
    <x v="1"/>
    <s v="DCI-D_02"/>
    <x v="1"/>
    <x v="0"/>
    <s v="Financiera"/>
    <x v="0"/>
    <m/>
    <m/>
    <m/>
    <m/>
    <m/>
    <s v="MIPG-P_00"/>
    <s v="MIPG-D_00"/>
    <n v="0"/>
    <n v="0"/>
    <n v="0"/>
    <n v="0"/>
    <n v="0"/>
    <n v="0"/>
    <n v="2"/>
    <s v="# de acciones de divulgación realizadas /# de acciones de divulgación programadas"/>
    <s v="POR_DEFINIR"/>
    <d v="2020-02-01T00:00:00"/>
    <x v="0"/>
    <n v="2"/>
    <n v="12"/>
    <n v="11.133333333333333"/>
    <s v="Febrero"/>
    <s v="Diciembre"/>
    <s v="IV_Trim"/>
    <n v="2.8571428571428571E-3"/>
    <s v="Planeado"/>
    <n v="2"/>
    <n v="1"/>
    <n v="2"/>
    <n v="3"/>
    <n v="3"/>
    <n v="2"/>
    <n v="2"/>
    <n v="4"/>
    <n v="3"/>
    <n v="3"/>
    <n v="3"/>
    <n v="0"/>
    <n v="28"/>
    <s v="Ejecutado"/>
    <n v="2"/>
    <n v="1"/>
    <n v="4"/>
    <m/>
    <m/>
    <m/>
    <m/>
    <m/>
    <m/>
    <m/>
    <m/>
    <m/>
    <n v="7"/>
    <n v="0.25"/>
    <n v="5"/>
    <n v="1.4"/>
    <n v="7.1428571428571429E-4"/>
    <n v="2.8571428571428571E-3"/>
    <s v="En Tramite"/>
    <x v="1"/>
    <s v=" |202003: Se realizaron (4) mesas de trabajo donde asistieron, Ciudadanía, Vigilados, Organizaciones Cívicas y otras Entidades_x000a_I, Mesa (Nº 18). Alcaldía de Riohacha - (Secretaria de infraestructura) - ST_x000a_II,  Mesa (Nº 19). Concesionario Vía 40 Express S.A.S. Bogotá - Girardot; - Interventoría Consorcio Seg - Incoplan - Agencia nacional de infraestructura - ST_x000a_III. Mesa (Nº 22). Policía del Departamento de Bolívar - Atlántico - DITRA - Interventoría - Concesionario - ST_x000a_VI. Mesa (Nº 23). Inspección de policía de Cartagena  -  Interventoría - Concesionario - ST; |202002: Se realizaron (1)  una mesa de trabajo (No. 13 del 25/02/2020), con ST -ANI - Concesionario Alianza para el progreso Santana - Mocoa - Neiva - Interventoria, Mejorar los servicios de atencion al usuario por parte de la concesion ; |202001: Actas firmadas por los asistente, cuadro seguimiento mesas de trabajo Delgada de Concesiones e Infraestructura "/>
    <s v="Actas firmadas por los asistente, cuadro seguimiento mesas de trabajo Delgada de Concesiones e Infraestructura "/>
    <s v="Se realizaron (1)  una mesa de trabajo (No. 13 del 25/02/2020), con ST -ANI - Concesionario Alianza para el progreso Santana - Mocoa - Neiva - Interventoria, Mejorar los servicios de atencion al usuario por parte de la concesion "/>
    <s v="Se realizaron (4) mesas de trabajo donde asistieron, Ciudadanía, Vigilados, Organizaciones Cívicas y otras Entidades_x000a_I, Mesa (Nº 18). Alcaldía de Riohacha - (Secretaria de infraestructura) - ST_x000a_II,  Mesa (Nº 19). Concesionario Vía 40 Express S.A.S. Bogotá - Girardot; - Interventoría Consorcio Seg - Incoplan - Agencia nacional de infraestructura - ST_x000a_III. Mesa (Nº 22). Policía del Departamento de Bolívar - Atlántico - DITRA - Interventoría - Concesionario - ST_x000a_VI. Mesa (Nº 23). Inspección de policía de Cartagena  -  Interventoría - Concesionario - ST"/>
    <s v="-"/>
    <s v="-"/>
    <s v="-"/>
    <s v="-"/>
    <s v="-"/>
    <s v="-"/>
    <s v="-"/>
    <s v="-"/>
    <s v="-"/>
    <s v="-"/>
  </r>
  <r>
    <s v="DCI-ACT_18;Delegatura_de_Concesiones_e_Infraestructura;Dirección_de_Promoción_y_Prevención_Concesiones_e_Infraestructura"/>
    <n v="18"/>
    <s v="PES_Definir"/>
    <x v="0"/>
    <x v="0"/>
    <s v="SI"/>
    <s v="10. Plan de Acción Institucional - PAI"/>
    <x v="0"/>
    <s v="PAI_10"/>
    <s v="2. Plan de Acción Institucional - PAI"/>
    <s v="PyP_Divulgación"/>
    <x v="6"/>
    <x v="6"/>
    <s v="DCI-ACT_18"/>
    <x v="17"/>
    <x v="0"/>
    <x v="0"/>
    <x v="1"/>
    <x v="1"/>
    <s v="DCI-D_02"/>
    <x v="1"/>
    <x v="0"/>
    <s v="Financiera"/>
    <x v="0"/>
    <m/>
    <m/>
    <m/>
    <m/>
    <m/>
    <s v="MIPG-P_00"/>
    <s v="MIPG-D_00"/>
    <n v="0"/>
    <n v="0"/>
    <n v="0"/>
    <n v="0"/>
    <n v="0"/>
    <n v="0"/>
    <n v="1"/>
    <s v="No. De Mesas de Trabajo de Socialización Realizadas / No. De Mesas de Trabajo de Socialización Programadas"/>
    <s v="POR_DEFINIR"/>
    <d v="2020-02-01T00:00:00"/>
    <x v="0"/>
    <n v="2"/>
    <n v="12"/>
    <n v="11.133333333333333"/>
    <s v="Febrero"/>
    <s v="Diciembre"/>
    <s v="IV_Trim"/>
    <n v="2.8571428571428571E-3"/>
    <s v="Planeado"/>
    <n v="0"/>
    <n v="1"/>
    <n v="2"/>
    <n v="3"/>
    <n v="3"/>
    <n v="2"/>
    <n v="2"/>
    <n v="4"/>
    <n v="3"/>
    <n v="3"/>
    <n v="3"/>
    <n v="2"/>
    <n v="28"/>
    <s v="Ejecutado"/>
    <n v="0"/>
    <n v="1"/>
    <n v="3"/>
    <m/>
    <m/>
    <m/>
    <m/>
    <m/>
    <m/>
    <m/>
    <m/>
    <m/>
    <n v="4"/>
    <n v="0.14285714285714285"/>
    <n v="3"/>
    <n v="1.3333333333333333"/>
    <n v="4.0816326530612241E-4"/>
    <n v="2.8571428571428571E-3"/>
    <s v="En Tramite"/>
    <x v="1"/>
    <s v=" |202003: Se realizaron tres (3) mesas de trabajo, socialización de las Normas Técnicas de Accesibilidad - Normativa, alcance e implementación en la infraestructura vial en el marco de la Guía técnica de Auditorias e inspecciones vial  de seguridad en Colombia._x000a_I, Mesa (Nº 15). Agencia Nacional  de Seguridad Vial ANSV  (incluido Observatorio) -  ST_x000a_II,  Mesa (Nº 17). Concesión Autopista Rio Magdalena S.A.S - Interventoría - ANI - ST_x000a_III. Mesa (Nº 20). Concesionarios alternativas viales S.A.S - Interventoría Consorcio vial Colombia 2015 - Agencia nacional de infraestructura - ST ; |202002: Se realizo una (1) mesa de trabajo (No.4 del 11 de febrero de 2020)  con Concesionario Autopistas Urabà SAS - ANI - Consocio Interventor PEB -ET , Reconocimiento, avances en la implementacion de las normas técnicas Colombianas  para la infraestructura de transporte del Corredor Concesionado y reinduccion en el tema de accesibilidad a la infraestructura de transporte - Concesiones Carreteras en el marco del cumplimiento de la ley 1618 de 2013 y Decreto 1660 de 2003; |202001: N/A"/>
    <s v="N/A"/>
    <s v="Se realizo una (1) mesa de trabajo (No.4 del 11 de febrero de 2020)  con Concesionario Autopistas Urabà SAS - ANI - Consocio Interventor PEB -ET , Reconocimiento, avances en la implementacion de las normas técnicas Colombianas  para la infraestructura de transporte del Corredor Concesionado y reinduccion en el tema de accesibilidad a la infraestructura de transporte - Concesiones Carreteras en el marco del cumplimiento de la ley 1618 de 2013 y Decreto 1660 de 2003"/>
    <s v="Se realizaron tres (3) mesas de trabajo, socialización de las Normas Técnicas de Accesibilidad - Normativa, alcance e implementación en la infraestructura vial en el marco de la Guía técnica de Auditorias e inspecciones vial  de seguridad en Colombia._x000a_I, Mesa (Nº 15). Agencia Nacional  de Seguridad Vial ANSV  (incluido Observatorio) -  ST_x000a_II,  Mesa (Nº 17). Concesión Autopista Rio Magdalena S.A.S - Interventoría - ANI - ST_x000a_III. Mesa (Nº 20). Concesionarios alternativas viales S.A.S - Interventoría Consorcio vial Colombia 2015 - Agencia nacional de infraestructura - ST "/>
    <s v="-"/>
    <s v="-"/>
    <s v="-"/>
    <s v="-"/>
    <s v="-"/>
    <s v="-"/>
    <s v="-"/>
    <s v="-"/>
    <s v="-"/>
    <s v="-"/>
  </r>
  <r>
    <s v="DCI-ACT_19;Delegatura_de_Concesiones_e_Infraestructura;Dirección_de_Promoción_y_Prevención_Concesiones_e_Infraestructura"/>
    <n v="19"/>
    <s v="PES_Definir"/>
    <x v="0"/>
    <x v="0"/>
    <s v="SI"/>
    <s v="10. Plan de Acción Institucional - PAI"/>
    <x v="0"/>
    <s v="PAI_10"/>
    <s v="2. Plan de Acción Institucional - PAI"/>
    <s v="PyP_Divulgación"/>
    <x v="6"/>
    <x v="6"/>
    <s v="DCI-ACT_19"/>
    <x v="18"/>
    <x v="0"/>
    <x v="0"/>
    <x v="1"/>
    <x v="1"/>
    <s v="DCI-D_02"/>
    <x v="1"/>
    <x v="0"/>
    <s v="Financiera"/>
    <x v="0"/>
    <m/>
    <m/>
    <m/>
    <m/>
    <m/>
    <s v="MIPG-P_00"/>
    <s v="MIPG-D_00"/>
    <n v="0"/>
    <n v="0"/>
    <n v="0"/>
    <n v="0"/>
    <n v="0"/>
    <n v="0"/>
    <n v="1"/>
    <s v="No. Total de Solicitudes Atendidas/ Total Solicitudes Recibida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
    <s v="N/A"/>
    <s v="N/A"/>
    <s v="N/A"/>
    <s v="-"/>
    <s v="-"/>
    <s v="-"/>
    <s v="-"/>
    <s v="-"/>
    <s v="-"/>
    <s v="-"/>
    <s v="-"/>
    <s v="-"/>
    <s v="-"/>
  </r>
  <r>
    <s v="DCI-ACT_20;Delegatura_de_Concesiones_e_Infraestructura;Dirección_de_Promoción_y_Prevención_Concesiones_e_Infraestructura"/>
    <n v="20"/>
    <s v="PES_Definir"/>
    <x v="0"/>
    <x v="0"/>
    <s v="SI"/>
    <s v="10. Plan de Acción Institucional - PAI"/>
    <x v="0"/>
    <s v="PAI_10"/>
    <s v="2. Plan de Acción Institucional - PAI"/>
    <s v="PyP_Campañas de Promoción y Capacitación"/>
    <x v="7"/>
    <x v="7"/>
    <s v="DCI-ACT_20"/>
    <x v="19"/>
    <x v="0"/>
    <x v="0"/>
    <x v="1"/>
    <x v="1"/>
    <s v="DCI-D_02"/>
    <x v="1"/>
    <x v="0"/>
    <s v="Financiera"/>
    <x v="0"/>
    <m/>
    <m/>
    <m/>
    <m/>
    <m/>
    <s v="MIPG-P_00"/>
    <s v="MIPG-D_00"/>
    <n v="0"/>
    <n v="0"/>
    <n v="0"/>
    <n v="0"/>
    <n v="0"/>
    <n v="0"/>
    <n v="10"/>
    <s v="# de entes territoriales con acciones realizadas / # de Entes Territoriales identificados que no se encuentran formalizados"/>
    <s v="POR_DEFINIR"/>
    <d v="2020-03-01T00:00:00"/>
    <x v="2"/>
    <n v="3"/>
    <n v="11"/>
    <n v="9.1333333333333329"/>
    <s v="Marzo"/>
    <s v="Noviembre"/>
    <s v="IV_Trim"/>
    <n v="2.8571428571428571E-3"/>
    <s v="Planeado"/>
    <n v="0"/>
    <n v="0"/>
    <n v="5"/>
    <n v="10"/>
    <n v="10"/>
    <n v="5"/>
    <n v="10"/>
    <n v="10"/>
    <n v="10"/>
    <n v="5"/>
    <n v="5"/>
    <n v="0"/>
    <n v="70"/>
    <s v="Ejecutado"/>
    <n v="0"/>
    <n v="0"/>
    <n v="1"/>
    <m/>
    <m/>
    <m/>
    <m/>
    <m/>
    <m/>
    <m/>
    <m/>
    <m/>
    <n v="1"/>
    <n v="1.4285714285714285E-2"/>
    <n v="5"/>
    <n v="0.2"/>
    <n v="4.0816326530612245E-5"/>
    <n v="5.7142857142857147E-4"/>
    <s v="En Tramite"/>
    <x v="3"/>
    <s v=" |202003: Se realizo una (01) mesa de trabajo para promover la formalización, administración de la infraestructura Aeroportuaria con la Gobernación Guainía, (Esta acción se retomara después que pase la emergencia ocasionada por el coronavirus covid 19 ; |202002: N/A; |202001: N/A"/>
    <s v="N/A"/>
    <s v="N/A"/>
    <s v="Se realizo una (01) mesa de trabajo para promover la formalización, administración de la infraestructura Aeroportuaria con la Gobernación Guainía, (Esta acción se retomara después que pase la emergencia ocasionada por el coronavirus covid 19 "/>
    <s v="-"/>
    <s v="-"/>
    <s v="-"/>
    <s v="-"/>
    <s v="-"/>
    <s v="-"/>
    <s v="-"/>
    <s v="-"/>
    <s v="-"/>
    <s v="-"/>
  </r>
  <r>
    <s v="DCI-ACT_21;Delegatura_de_Concesiones_e_Infraestructura;Dirección_de_Promoción_y_Prevención_Concesiones_e_Infraestructura"/>
    <n v="21"/>
    <s v="PES_Definir"/>
    <x v="0"/>
    <x v="0"/>
    <s v="SI"/>
    <s v="10. Plan de Acción Institucional - PAI"/>
    <x v="0"/>
    <s v="PAI_10"/>
    <s v="2. Plan de Acción Institucional - PAI"/>
    <s v="PyP_Campañas de Promoción y Capacitación"/>
    <x v="7"/>
    <x v="7"/>
    <s v="DCI-ACT_21"/>
    <x v="20"/>
    <x v="0"/>
    <x v="0"/>
    <x v="1"/>
    <x v="1"/>
    <s v="DCI-D_02"/>
    <x v="1"/>
    <x v="0"/>
    <s v="Financiera"/>
    <x v="0"/>
    <m/>
    <m/>
    <m/>
    <m/>
    <m/>
    <s v="MIPG-P_00"/>
    <s v="MIPG-D_00"/>
    <n v="0"/>
    <n v="0"/>
    <n v="0"/>
    <n v="0"/>
    <n v="0"/>
    <n v="0"/>
    <n v="35"/>
    <s v="# de actividades realizadas para promover la formalización de los TTTA, que no se encuentran habilitadas por el Ministerio de Transporte/ TTTA identificados, que no se encuentran habilitadas por el Ministerio de Transporte"/>
    <s v="POR_DEFINIR"/>
    <d v="2020-03-01T00:00:00"/>
    <x v="4"/>
    <n v="3"/>
    <n v="10"/>
    <n v="8.1"/>
    <s v="Marzo"/>
    <s v="Octubre"/>
    <s v="IV_Trim"/>
    <n v="2.8571428571428571E-3"/>
    <s v="Planeado"/>
    <n v="0"/>
    <n v="0"/>
    <n v="3"/>
    <n v="5"/>
    <n v="6"/>
    <n v="3"/>
    <n v="3"/>
    <n v="6"/>
    <n v="6"/>
    <n v="5"/>
    <n v="0"/>
    <n v="0"/>
    <n v="37"/>
    <s v="Ejecutado"/>
    <n v="0"/>
    <n v="0"/>
    <n v="0"/>
    <m/>
    <m/>
    <m/>
    <m/>
    <m/>
    <m/>
    <m/>
    <m/>
    <m/>
    <n v="0"/>
    <n v="0"/>
    <n v="3"/>
    <n v="0"/>
    <n v="0"/>
    <n v="0"/>
    <s v="Por Ejecutar"/>
    <x v="4"/>
    <s v=" |202003: Esta acción se reprogramo teniendo en cuenta que los esfuerzos y recursos de la Delegada están encaminados a enfrentar las medidas de  emergencia ocasionadas por el coronavirus covid 19 ; |202002: N/A; |202001: N/A"/>
    <s v="N/A"/>
    <s v="N/A"/>
    <s v="Esta acción se reprogramo teniendo en cuenta que los esfuerzos y recursos de la Delegada están encaminados a enfrentar las medidas de  emergencia ocasionadas por el coronavirus covid 19 "/>
    <s v="-"/>
    <s v="-"/>
    <s v="-"/>
    <s v="-"/>
    <s v="-"/>
    <s v="-"/>
    <s v="-"/>
    <s v="-"/>
    <s v="-"/>
    <s v="-"/>
  </r>
  <r>
    <s v="DCI-ACT_22;Delegatura_de_Concesiones_e_Infraestructura;Dirección_de_Promoción_y_Prevención_Concesiones_e_Infraestructura"/>
    <n v="22"/>
    <s v="PES_Definir"/>
    <x v="0"/>
    <x v="0"/>
    <s v="SI"/>
    <s v="10. Plan de Acción Institucional - PAI"/>
    <x v="0"/>
    <s v="PAI_10"/>
    <s v="2. Plan de Acción Institucional - PAI"/>
    <s v="PyP_Campañas de Promoción y Capacitación"/>
    <x v="7"/>
    <x v="7"/>
    <s v="DCI-ACT_22"/>
    <x v="21"/>
    <x v="0"/>
    <x v="0"/>
    <x v="1"/>
    <x v="1"/>
    <s v="DCI-D_02"/>
    <x v="1"/>
    <x v="0"/>
    <s v="Financiera"/>
    <x v="0"/>
    <m/>
    <m/>
    <m/>
    <m/>
    <m/>
    <s v="MIPG-P_00"/>
    <s v="MIPG-D_00"/>
    <n v="0"/>
    <n v="0"/>
    <n v="0"/>
    <n v="0"/>
    <n v="0"/>
    <n v="0"/>
    <n v="7"/>
    <s v="# de corredores de transporte con acciones / # de corredores logísticos estratégicos"/>
    <s v="POR_DEFINIR"/>
    <d v="2020-03-01T00:00:00"/>
    <x v="5"/>
    <n v="3"/>
    <n v="4"/>
    <n v="2"/>
    <s v="Marzo"/>
    <s v="Abril"/>
    <s v="II_Trim"/>
    <n v="2.8571428571428571E-3"/>
    <s v="Planeado"/>
    <n v="0"/>
    <n v="0"/>
    <n v="161"/>
    <n v="47"/>
    <n v="0"/>
    <n v="0"/>
    <n v="0"/>
    <n v="0"/>
    <n v="0"/>
    <n v="0"/>
    <n v="0"/>
    <n v="0"/>
    <n v="208"/>
    <s v="Ejecutado"/>
    <n v="0"/>
    <n v="0"/>
    <n v="0"/>
    <m/>
    <m/>
    <m/>
    <m/>
    <m/>
    <m/>
    <m/>
    <m/>
    <m/>
    <n v="0"/>
    <n v="0"/>
    <n v="161"/>
    <n v="0"/>
    <n v="0"/>
    <n v="0"/>
    <s v="Por Ejecutar"/>
    <x v="5"/>
    <s v=" |202003: Esta acción se reprogramo teniendo en cuenta que los esfuerzos y recursos de la Delegada están encaminados a enfrentar las medidas de  emergencia ocasionadas por el coronavirus covid 19 ; |202002: N/A; |202001: N/A"/>
    <s v="N/A"/>
    <s v="N/A"/>
    <s v="Esta acción se reprogramo teniendo en cuenta que los esfuerzos y recursos de la Delegada están encaminados a enfrentar las medidas de  emergencia ocasionadas por el coronavirus covid 19 "/>
    <s v="-"/>
    <s v="-"/>
    <s v="-"/>
    <s v="-"/>
    <s v="-"/>
    <s v="-"/>
    <s v="-"/>
    <s v="-"/>
    <s v="-"/>
    <s v="-"/>
  </r>
  <r>
    <s v="DCI-ACT_23;Delegatura_de_Concesiones_e_Infraestructura;Dirección_de_Promoción_y_Prevención_Concesiones_e_Infraestructura"/>
    <n v="23"/>
    <s v="PES_Definir"/>
    <x v="0"/>
    <x v="0"/>
    <s v="SI"/>
    <s v="10. Plan de Acción Institucional - PAI"/>
    <x v="0"/>
    <s v="PAI_10"/>
    <s v="2. Plan de Acción Institucional - PAI"/>
    <s v="PyP_Campañas de Promoción y Capacitación"/>
    <x v="7"/>
    <x v="7"/>
    <s v="DCI-ACT_23"/>
    <x v="22"/>
    <x v="0"/>
    <x v="0"/>
    <x v="1"/>
    <x v="1"/>
    <s v="DCI-D_02"/>
    <x v="1"/>
    <x v="0"/>
    <s v="Financiera"/>
    <x v="0"/>
    <m/>
    <m/>
    <m/>
    <m/>
    <m/>
    <s v="MIPG-P_00"/>
    <s v="MIPG-D_00"/>
    <n v="0"/>
    <n v="0"/>
    <n v="0"/>
    <n v="0"/>
    <n v="0"/>
    <n v="0"/>
    <n v="1"/>
    <s v="No. Contenidos Realizados / No. Contenidos Programada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
    <s v="N/A"/>
    <s v="N/A"/>
    <s v="N/A"/>
    <s v="-"/>
    <s v="-"/>
    <s v="-"/>
    <s v="-"/>
    <s v="-"/>
    <s v="-"/>
    <s v="-"/>
    <s v="-"/>
    <s v="-"/>
    <s v="No envidenciamos una ejecución de la actividad, es importante poder definir si no se han dado insumos al interior de la Dirección para el producto o que gestión se podrian proyectar para la misma, ya que se evidencian buena gestión para promoción y prevención mas visibilización de las mismas."/>
  </r>
  <r>
    <s v="DCI-ACT_24;Delegatura_de_Concesiones_e_Infraestructura;Dirección_de_Promoción_y_Prevención_Concesiones_e_Infraestructura"/>
    <n v="24"/>
    <s v="PES_Definir"/>
    <x v="0"/>
    <x v="0"/>
    <s v="SI"/>
    <s v="10. Plan de Acción Institucional - PAI"/>
    <x v="0"/>
    <s v="PAI_10"/>
    <s v="2. Plan de Acción Institucional - PAI"/>
    <s v="PyP_Campañas de Promoción y Capacitación"/>
    <x v="7"/>
    <x v="7"/>
    <s v="DCI-ACT_24"/>
    <x v="23"/>
    <x v="0"/>
    <x v="0"/>
    <x v="1"/>
    <x v="1"/>
    <s v="DCI-D_02"/>
    <x v="1"/>
    <x v="0"/>
    <s v="Financiera"/>
    <x v="0"/>
    <m/>
    <m/>
    <m/>
    <m/>
    <m/>
    <s v="MIPG-P_00"/>
    <s v="MIPG-D_00"/>
    <n v="0"/>
    <n v="0"/>
    <n v="0"/>
    <n v="0"/>
    <n v="0"/>
    <n v="0"/>
    <n v="1"/>
    <s v="# de actividades realizadas / # de actividades programadas"/>
    <s v="POR_DEFINIR"/>
    <d v="2020-03-01T00:00:00"/>
    <x v="5"/>
    <n v="3"/>
    <n v="4"/>
    <n v="2"/>
    <s v="Marzo"/>
    <s v="Abril"/>
    <s v="II_Trim"/>
    <n v="2.8571428571428571E-3"/>
    <s v="Planeado"/>
    <n v="0"/>
    <n v="0"/>
    <n v="0"/>
    <n v="1"/>
    <n v="0"/>
    <n v="0"/>
    <n v="0"/>
    <n v="0"/>
    <n v="0"/>
    <n v="0"/>
    <n v="0"/>
    <n v="0"/>
    <n v="1"/>
    <s v="Ejecutado"/>
    <n v="0"/>
    <n v="0"/>
    <n v="0"/>
    <m/>
    <m/>
    <m/>
    <m/>
    <m/>
    <m/>
    <m/>
    <m/>
    <m/>
    <n v="0"/>
    <n v="0"/>
    <n v="0"/>
    <n v="1"/>
    <n v="0"/>
    <n v="2.8571428571428571E-3"/>
    <s v="Por Ejecutar"/>
    <x v="5"/>
    <s v=" |202003: Esta acción se reprogramo teniendo en cuenta que los esfuerzos y recursos de la Delegada están encaminados a enfrentar las medidas de  emergencia ocasionadas por el coronavirus covid 19 ; |202002: N/A; |202001: N/A"/>
    <s v="N/A"/>
    <s v="N/A"/>
    <s v="Esta acción se reprogramo teniendo en cuenta que los esfuerzos y recursos de la Delegada están encaminados a enfrentar las medidas de  emergencia ocasionadas por el coronavirus covid 19 "/>
    <s v="-"/>
    <s v="-"/>
    <s v="-"/>
    <s v="-"/>
    <s v="-"/>
    <s v="-"/>
    <s v="-"/>
    <s v="-"/>
    <s v="-"/>
    <s v="-"/>
  </r>
  <r>
    <s v="DCI-ACT_25;Delegatura_de_Concesiones_e_Infraestructura;Dirección_de_Promoción_y_Prevención_Concesiones_e_Infraestructura"/>
    <n v="25"/>
    <s v="PES_Definir"/>
    <x v="0"/>
    <x v="0"/>
    <s v="SI"/>
    <s v="12. Política Operacional"/>
    <x v="1"/>
    <s v="PEI_02"/>
    <s v=" 1. Plan Estratégico Institucional - PEI"/>
    <s v="PEI_13 - Planes de Prevención"/>
    <x v="8"/>
    <x v="8"/>
    <s v="DCI-ACT_25"/>
    <x v="24"/>
    <x v="0"/>
    <x v="0"/>
    <x v="1"/>
    <x v="1"/>
    <s v="DCI-D_02"/>
    <x v="1"/>
    <x v="0"/>
    <s v="Financiera"/>
    <x v="1"/>
    <s v="C-2410-0600-3-0-2410002-02"/>
    <s v="2410006_01_x000a_2410002_02"/>
    <n v="200000000"/>
    <m/>
    <m/>
    <s v="MIPG-P_00"/>
    <s v="MIPG-D_00"/>
    <n v="0"/>
    <n v="0"/>
    <n v="0"/>
    <n v="0"/>
    <n v="0"/>
    <n v="0"/>
    <n v="1"/>
    <s v="No. De Diagnósticos Evaluados / No. Total de Diagnósticos."/>
    <s v="POR_DEFINIR"/>
    <d v="2020-01-01T00:00:00"/>
    <x v="0"/>
    <n v="1"/>
    <n v="12"/>
    <n v="12.166666666666666"/>
    <s v="Enero"/>
    <s v="Diciembre"/>
    <s v="IV_Trim"/>
    <n v="8.0000000000000019E-3"/>
    <s v="Planeado"/>
    <n v="1"/>
    <n v="5"/>
    <n v="2"/>
    <n v="7"/>
    <n v="7"/>
    <n v="5"/>
    <n v="3"/>
    <n v="2"/>
    <n v="2"/>
    <n v="2"/>
    <n v="2"/>
    <n v="1"/>
    <n v="39"/>
    <s v="Ejecutado"/>
    <n v="1"/>
    <n v="5"/>
    <n v="3"/>
    <m/>
    <m/>
    <m/>
    <m/>
    <m/>
    <m/>
    <m/>
    <m/>
    <m/>
    <n v="9"/>
    <n v="0.23076923076923078"/>
    <n v="8"/>
    <n v="1.125"/>
    <n v="1.8461538461538468E-3"/>
    <n v="8.0000000000000019E-3"/>
    <s v="En Tramite"/>
    <x v="1"/>
    <s v=" |202003: Se realizaron tres (3) mesas de trabajo con el fin de identificar y hacer seguimiento a sectores críticos de accidentalidad _x000a_I, Mesa (Nº 16). Helios Consorcio Vial,  Interventoría, ANI, Supertransporte, DITRA_x000a_II,  Mesa (Nº 24).Concesión Vial de los Llanos SAS - Interventoría - ANI - ST - DITRA_x000a_III. Mesa (Nº 25). Concesión Accesos Norte de Bogotá- Interventoría - ANI - ST - DIT; |202002: se realizaron (5) mesas de trabajo (Nos 7, 8, 9, 10, 11), Socialización entre la ST y la UD –Contrato Interadministrativo No 670-2019 Reporte temporada festiva   y planes de contingencia ola invernal; |202001: Se realizo una mesa de trabajo para identificar sectores critico, Cuadro de seguimiento mesas de trabajo de la delegada de concesiones e infraestructura"/>
    <s v="Se realizo una mesa de trabajo para identificar sectores critico, Cuadro de seguimiento mesas de trabajo de la delegada de concesiones e infraestructura"/>
    <s v="se realizaron (5) mesas de trabajo (Nos 7, 8, 9, 10, 11), Socialización entre la ST y la UD –Contrato Interadministrativo No 670-2019 Reporte temporada festiva   y planes de contingencia ola invernal"/>
    <s v="Se realizaron tres (3) mesas de trabajo con el fin de identificar y hacer seguimiento a sectores críticos de accidentalidad _x000a_I, Mesa (Nº 16). Helios Consorcio Vial,  Interventoría, ANI, Supertransporte, DITRA_x000a_II,  Mesa (Nº 24).Concesión Vial de los Llanos SAS - Interventoría - ANI - ST - DITRA_x000a_III. Mesa (Nº 25). Concesión Accesos Norte de Bogotá- Interventoría - ANI - ST - DIT"/>
    <s v="-"/>
    <s v="-"/>
    <s v="-"/>
    <s v="-"/>
    <s v="-"/>
    <s v="-"/>
    <s v="-"/>
    <s v="-"/>
    <s v="-"/>
    <s v="-"/>
  </r>
  <r>
    <s v="DCI-ACT_26;Delegatura_de_Concesiones_e_Infraestructura;Dirección_de_Promoción_y_Prevención_Concesiones_e_Infraestructura"/>
    <n v="26"/>
    <s v="PES_Definir"/>
    <x v="0"/>
    <x v="0"/>
    <s v="SI"/>
    <s v="10. Plan de Acción Institucional - PAI"/>
    <x v="0"/>
    <s v="PAI_10"/>
    <s v="2. Plan de Acción Institucional - PAI"/>
    <s v="PyP_Plan de Prevención"/>
    <x v="8"/>
    <x v="8"/>
    <s v="DCI-ACT_26"/>
    <x v="25"/>
    <x v="0"/>
    <x v="0"/>
    <x v="1"/>
    <x v="1"/>
    <s v="DCI-D_02"/>
    <x v="1"/>
    <x v="0"/>
    <s v="Financiera"/>
    <x v="1"/>
    <s v="C-2410-0600-3-0-2410002-02"/>
    <s v="2410002_04"/>
    <n v="0"/>
    <m/>
    <m/>
    <s v="MIPG-P_00"/>
    <s v="MIPG-D_00"/>
    <n v="0"/>
    <n v="0"/>
    <n v="0"/>
    <n v="0"/>
    <n v="0"/>
    <n v="0"/>
    <n v="1"/>
    <s v="  # de vigilados carreteros con acciones del programa SETA / # total de vigilados carreteros programados en SETA "/>
    <s v="POR_DEFINIR"/>
    <d v="2020-02-01T00:00:00"/>
    <x v="5"/>
    <n v="2"/>
    <n v="4"/>
    <n v="2.9666666666666668"/>
    <s v="Febrero"/>
    <s v="Abril"/>
    <s v="II_Trim"/>
    <n v="2.8571428571428571E-3"/>
    <s v="Planeado"/>
    <n v="0"/>
    <n v="5"/>
    <n v="50"/>
    <n v="5"/>
    <n v="0"/>
    <n v="0"/>
    <n v="0"/>
    <n v="0"/>
    <n v="0"/>
    <n v="0"/>
    <n v="0"/>
    <n v="0"/>
    <n v="60"/>
    <s v="Ejecutado"/>
    <n v="0"/>
    <n v="6"/>
    <n v="24"/>
    <m/>
    <m/>
    <m/>
    <m/>
    <m/>
    <m/>
    <m/>
    <m/>
    <m/>
    <n v="30"/>
    <n v="0.5"/>
    <n v="55"/>
    <n v="0.54545454545454541"/>
    <n v="1.4285714285714286E-3"/>
    <n v="1.5584415584415582E-3"/>
    <s v="En Tramite"/>
    <x v="5"/>
    <s v=" |202003: Se realizaron 24 visitas de inspección  para la verificación del seguimiento del programa SETA 2019_x000a_i. Infraestructura Carretera Concesionada 18 _x000a_ii. Infraestructura Aérea Concesionada  2_x000a_iii. Terminales de Transporte  Terrestre Automotor 4; |202002: S realizaron (6) inspecciones de verificacion programas SETA;  Santa ana mocoa neiva consorcio infraestructura vial para colombia s.a.s._x000a_2. Desarrollo vial del aburrá norte, niquia -bello-  el hatillo  -  hatovial_x000a_3. Corredor vial del centro occidente de cundinamarca_x000a_4. Santa marta - riohacha - paraguachón_x000a_5. Briceño - tunja -sogamoso  -   css constructores s.a._x000a_6. Antioquia bolívar:  caucasia planeta rica cereté lorica tolu toluviejo san onfre cruz del viso. Concesion ruta al mar s.a.s._x000a_; |202001: N/A"/>
    <s v="N/A"/>
    <s v="S realizaron (6) inspecciones de verificacion programas SETA;  Santa ana mocoa neiva consorcio infraestructura vial para colombia s.a.s._x000a_2. Desarrollo vial del aburrá norte, niquia -bello-  el hatillo  -  hatovial_x000a_3. Corredor vial del centro occidente de cundinamarca_x000a_4. Santa marta - riohacha - paraguachón_x000a_5. Briceño - tunja -sogamoso  -   css constructores s.a._x000a_6. Antioquia bolívar:  caucasia planeta rica cereté lorica tolu toluviejo san onfre cruz del viso. Concesion ruta al mar s.a.s._x000a_"/>
    <s v="Se realizaron 24 visitas de inspección  para la verificación del seguimiento del programa SETA 2019_x000a_i. Infraestructura Carretera Concesionada 18 _x000a_ii. Infraestructura Aérea Concesionada  2_x000a_iii. Terminales de Transporte  Terrestre Automotor 4"/>
    <s v="-"/>
    <s v="-"/>
    <s v="-"/>
    <s v="-"/>
    <s v="-"/>
    <s v="-"/>
    <s v="-"/>
    <s v="-"/>
    <s v="-"/>
    <s v="-"/>
  </r>
  <r>
    <s v="DCI-ACT_27;Delegatura_de_Concesiones_e_Infraestructura;Dirección_de_Promoción_y_Prevención_Concesiones_e_Infraestructura"/>
    <n v="27"/>
    <s v="PES_Definir"/>
    <x v="0"/>
    <x v="0"/>
    <s v="SI"/>
    <s v="10. Plan de Acción Institucional - PAI"/>
    <x v="0"/>
    <s v="PAI_10"/>
    <s v="2. Plan de Acción Institucional - PAI"/>
    <s v="PyP_Plan de Prevención"/>
    <x v="8"/>
    <x v="8"/>
    <s v="DCI-ACT_27"/>
    <x v="26"/>
    <x v="0"/>
    <x v="0"/>
    <x v="1"/>
    <x v="1"/>
    <s v="DCI-D_02"/>
    <x v="1"/>
    <x v="0"/>
    <s v="Financiera"/>
    <x v="1"/>
    <s v="C-2410-0600-3-0-2410002-02"/>
    <s v="2410002_04"/>
    <n v="219000000"/>
    <m/>
    <m/>
    <s v="MIPG-P_00"/>
    <s v="MIPG-D_00"/>
    <n v="0"/>
    <n v="0"/>
    <n v="0"/>
    <n v="0"/>
    <n v="0"/>
    <n v="0"/>
    <n v="1"/>
    <s v="  # de vigilados carreteros con acciones del programa SETA / # total de vigilados carreteros programados en SETA "/>
    <s v="POR_DEFINIR"/>
    <d v="2020-09-01T00:00:00"/>
    <x v="2"/>
    <n v="9"/>
    <n v="11"/>
    <n v="3"/>
    <s v="Septiembre"/>
    <s v="Noviembre"/>
    <s v="IV_Trim"/>
    <n v="2.8571428571428571E-3"/>
    <s v="Planeado"/>
    <n v="0"/>
    <n v="0"/>
    <n v="0"/>
    <n v="0"/>
    <n v="0"/>
    <n v="0"/>
    <n v="0"/>
    <n v="0"/>
    <n v="38"/>
    <n v="38"/>
    <n v="38"/>
    <n v="0"/>
    <n v="114"/>
    <s v="Ejecutado"/>
    <n v="0"/>
    <n v="0"/>
    <n v="0"/>
    <m/>
    <m/>
    <m/>
    <m/>
    <m/>
    <m/>
    <m/>
    <m/>
    <m/>
    <n v="0"/>
    <n v="0"/>
    <n v="0"/>
    <n v="1"/>
    <n v="0"/>
    <n v="2.8571428571428571E-3"/>
    <s v="Por Ejecutar"/>
    <x v="3"/>
    <s v=" |202003: N/A; |202002: N/A; |202001: N/A"/>
    <s v="N/A"/>
    <s v="N/A"/>
    <s v="N/A"/>
    <s v="-"/>
    <s v="-"/>
    <s v="-"/>
    <s v="-"/>
    <s v="-"/>
    <s v="-"/>
    <s v="-"/>
    <s v="-"/>
    <s v="-"/>
    <s v="-"/>
  </r>
  <r>
    <s v="DCI-ACT_28;Delegatura_de_Concesiones_e_Infraestructura;Dirección_de_Promoción_y_Prevención_Concesiones_e_Infraestructura"/>
    <n v="28"/>
    <s v="PES_Definir"/>
    <x v="0"/>
    <x v="0"/>
    <s v="SI"/>
    <s v="10. Plan de Acción Institucional - PAI"/>
    <x v="0"/>
    <s v="PAI_10"/>
    <s v="2. Plan de Acción Institucional - PAI"/>
    <s v="PyP_Plan de Prevención"/>
    <x v="8"/>
    <x v="8"/>
    <s v="DCI-ACT_28"/>
    <x v="27"/>
    <x v="0"/>
    <x v="0"/>
    <x v="1"/>
    <x v="1"/>
    <s v="DCI-D_02"/>
    <x v="1"/>
    <x v="0"/>
    <s v="Financiera"/>
    <x v="0"/>
    <m/>
    <m/>
    <m/>
    <m/>
    <m/>
    <s v="MIPG-P_00"/>
    <s v="MIPG-D_00"/>
    <n v="0"/>
    <n v="0"/>
    <n v="0"/>
    <n v="0"/>
    <n v="0"/>
    <n v="0"/>
    <n v="306"/>
    <s v="No. De Supervisados con acciones de vigilancia, inspección y/o control / No. de supervisados Programados"/>
    <s v="POR_DEFINIR"/>
    <d v="2020-01-01T00:00:00"/>
    <x v="0"/>
    <n v="1"/>
    <n v="12"/>
    <n v="12.166666666666666"/>
    <s v="Enero"/>
    <s v="Diciembre"/>
    <s v="IV_Trim"/>
    <n v="2.8571428571428571E-3"/>
    <s v="Planeado"/>
    <n v="5"/>
    <n v="15"/>
    <n v="23"/>
    <n v="25"/>
    <n v="30"/>
    <n v="25"/>
    <n v="25"/>
    <n v="40"/>
    <n v="40"/>
    <n v="30"/>
    <n v="30"/>
    <n v="18"/>
    <n v="306"/>
    <s v="Ejecutado"/>
    <n v="5"/>
    <n v="11"/>
    <n v="6"/>
    <m/>
    <m/>
    <m/>
    <m/>
    <m/>
    <m/>
    <m/>
    <m/>
    <m/>
    <n v="22"/>
    <n v="7.1895424836601302E-2"/>
    <n v="43"/>
    <n v="0.51162790697674421"/>
    <n v="2.0541549953314659E-4"/>
    <n v="1.4617940199335548E-3"/>
    <s v="En Tramite"/>
    <x v="1"/>
    <s v=" |202003: Se realizaron (09) inspecciones correspondientes al PGS,  para una cobertura adicional de 06 vigilados  y una cobertura total en lo corrido del año de 22 vigilados; |202002: Se realizaron (20) inspecciones correspondientes al PGS,  (0)   evaluaciones subjetivas y (0) Formularios de recoleccion de informacion (FRI) para una cobertura adicional de 11 vigilados en el mes de febrero_x000a_ y una cobertura total en lo corrido del año de 16 vigilados_x000a__x000a_Nota: el numero de inspecciones (+) Numero de evaluaciones de vigilancia no corresponde al numero en cobertura, toda vez que a un mismo vigilado se le puede realizar inspección objetiva y evaluación subjetiva, para la determinación de la cobertura se filtra la información por NIT.; |202001: Cudro seguimiento &quot;PGS - Plan General de Supervision 2020&quot;, Delegada de Concesiones e Infraestuctura "/>
    <s v="Cudro seguimiento &quot;PGS - Plan General de Supervision 2020&quot;, Delegada de Concesiones e Infraestuctura "/>
    <s v="Se realizaron (20) inspecciones correspondientes al PGS,  (0)   evaluaciones subjetivas y (0) Formularios de recoleccion de informacion (FRI) para una cobertura adicional de 11 vigilados en el mes de febrero_x000a_ y una cobertura total en lo corrido del año de 16 vigilados_x000a__x000a_Nota: el numero de inspecciones (+) Numero de evaluaciones de vigilancia no corresponde al numero en cobertura, toda vez que a un mismo vigilado se le puede realizar inspección objetiva y evaluación subjetiva, para la determinación de la cobertura se filtra la información por NIT."/>
    <s v="Se realizaron (09) inspecciones correspondientes al PGS,  para una cobertura adicional de 06 vigilados  y una cobertura total en lo corrido del año de 22 vigilados"/>
    <s v="-"/>
    <s v="-"/>
    <s v="-"/>
    <s v="-"/>
    <s v="-"/>
    <s v="-"/>
    <s v="-"/>
    <s v="-"/>
    <s v="-"/>
    <s v="-"/>
  </r>
  <r>
    <s v="DCI-ACT_29;Delegatura_de_Concesiones_e_Infraestructura;Dirección_de_Promoción_y_Prevención_Concesiones_e_Infraestructura"/>
    <n v="29"/>
    <s v="PES_Definir"/>
    <x v="0"/>
    <x v="0"/>
    <s v="SI"/>
    <s v="10. Plan de Acción Institucional - PAI"/>
    <x v="0"/>
    <s v="PAI_10"/>
    <s v="2. Plan de Acción Institucional - PAI"/>
    <s v="PyP_Plan de Prevención"/>
    <x v="8"/>
    <x v="8"/>
    <s v="DCI-ACT_29"/>
    <x v="28"/>
    <x v="0"/>
    <x v="0"/>
    <x v="1"/>
    <x v="1"/>
    <s v="DCI-D_02"/>
    <x v="1"/>
    <x v="0"/>
    <s v="Financiera"/>
    <x v="0"/>
    <m/>
    <m/>
    <m/>
    <m/>
    <m/>
    <s v="MIPG-P_00"/>
    <s v="MIPG-D_00"/>
    <n v="0"/>
    <n v="0"/>
    <n v="0"/>
    <n v="0"/>
    <n v="0"/>
    <n v="0"/>
    <n v="1"/>
    <s v="No. De Supervisados con acciones de vigilancia, inspección y/o control"/>
    <s v="Mensual"/>
    <d v="2020-01-01T00:00:00"/>
    <x v="0"/>
    <n v="1"/>
    <n v="12"/>
    <n v="12.166666666666666"/>
    <s v="Enero"/>
    <s v="Diciembre"/>
    <s v="IV_Trim"/>
    <n v="2.8571428571428571E-3"/>
    <s v="Planeado"/>
    <n v="0"/>
    <n v="0"/>
    <n v="1417"/>
    <n v="0"/>
    <n v="0"/>
    <n v="0"/>
    <n v="0"/>
    <n v="0"/>
    <n v="0"/>
    <n v="0"/>
    <n v="0"/>
    <n v="0"/>
    <n v="1417"/>
    <s v="Ejecutado"/>
    <n v="0"/>
    <n v="0"/>
    <n v="1417"/>
    <m/>
    <m/>
    <m/>
    <m/>
    <m/>
    <m/>
    <m/>
    <m/>
    <m/>
    <n v="1417"/>
    <n v="1"/>
    <n v="1417"/>
    <n v="1"/>
    <n v="2.8571428571428571E-3"/>
    <n v="2.8571428571428571E-3"/>
    <s v="Ejecutada"/>
    <x v="0"/>
    <s v=" |202003: Se realizaron 1417 acciones a los diferentes tipos de vigilados para dar cumplimiento a las medidas adoptadas y directrices impartidas por las diferentes entidades del Gobierno Nacional (Decretos, resoluciones, circulares),  para la prevención, contención y mitigación del covid 19, se realizaron por medio de correos electrónicos, notificación personal, notificación regional, audios, llamadas, correo 4/72, visitas in situ,  se realizó una  Verificación periódica cada 6 horas y reportes diarios, identificación de  concesiones y estaciones de peaje que estaban cobrando peajes para cualquier tipo de vehículo y/o usuarios, se solicitó información tendientes subsanar las observaciones de las inspecciones hechas por la Contraloría general de Nación, a continuación se detalla Nº de acciones por tipo de vigilado_x000a_Aspectos subjetivos y objetivos                                             251_x000a_Dirección General Aero civil                                                           2 _x000a_Empresas de Transporte Aéreo ETA'S                                  276 _x000a_IAC - Infraestructura Aeroportuaria Concesionada      15 _x000a_IANC - Aerocivil: Infraestructura Aeroportuaria NO Concesionada  16_x000a_ICC - Infraestructura Carretera Concesionada              105_x000a_OF - Operadores Férreos                                                                     2_x000a_Supervisados en General                                                             658 _x000a_TTTAM - Terminales de Transporte Terrestre Automotor de Pasajeros por carretera 92 ; |202002: N/A; |202001: N/A"/>
    <s v="N/A"/>
    <s v="N/A"/>
    <s v="Se realizaron 1417 acciones a los diferentes tipos de vigilados para dar cumplimiento a las medidas adoptadas y directrices impartidas por las diferentes entidades del Gobierno Nacional (Decretos, resoluciones, circulares),  para la prevención, contención y mitigación del covid 19, se realizaron por medio de correos electrónicos, notificación personal, notificación regional, audios, llamadas, correo 4/72, visitas in situ,  se realizó una  Verificación periódica cada 6 horas y reportes diarios, identificación de  concesiones y estaciones de peaje que estaban cobrando peajes para cualquier tipo de vehículo y/o usuarios, se solicitó información tendientes subsanar las observaciones de las inspecciones hechas por la Contraloría general de Nación, a continuación se detalla Nº de acciones por tipo de vigilado_x000a_Aspectos subjetivos y objetivos                                             251_x000a_Dirección General Aero civil                                                           2 _x000a_Empresas de Transporte Aéreo ETA'S                                  276 _x000a_IAC - Infraestructura Aeroportuaria Concesionada      15 _x000a_IANC - Aerocivil: Infraestructura Aeroportuaria NO Concesionada  16_x000a_ICC - Infraestructura Carretera Concesionada              105_x000a_OF - Operadores Férreos                                                                     2_x000a_Supervisados en General                                                             658 _x000a_TTTAM - Terminales de Transporte Terrestre Automotor de Pasajeros por carretera 92 "/>
    <s v="-"/>
    <s v="-"/>
    <s v="-"/>
    <s v="-"/>
    <s v="-"/>
    <s v="-"/>
    <s v="-"/>
    <s v="-"/>
    <s v="-"/>
    <s v="-"/>
  </r>
  <r>
    <s v="DCI-ACT_30;Delegatura_de_Concesiones_e_Infraestructura;Dirección_de_Promoción_y_Prevención_Concesiones_e_Infraestructura"/>
    <n v="30"/>
    <s v="PES_Definir"/>
    <x v="0"/>
    <x v="0"/>
    <s v="SI"/>
    <s v="10. Plan de Acción Institucional - PAI"/>
    <x v="0"/>
    <s v="PAI_10"/>
    <s v="2. Plan de Acción Institucional - PAI"/>
    <s v="PyP_Actualización Registro de vigilados"/>
    <x v="9"/>
    <x v="9"/>
    <s v="DCI-ACT_30"/>
    <x v="29"/>
    <x v="0"/>
    <x v="0"/>
    <x v="1"/>
    <x v="1"/>
    <s v="DCI-D_02"/>
    <x v="1"/>
    <x v="0"/>
    <s v="Financiera"/>
    <x v="0"/>
    <m/>
    <m/>
    <m/>
    <m/>
    <m/>
    <s v="MIPG-P_00"/>
    <s v="MIPG-D_00"/>
    <n v="0"/>
    <n v="0"/>
    <n v="0"/>
    <n v="0"/>
    <n v="0"/>
    <n v="0"/>
    <n v="2"/>
    <s v="# de acciones para registro / # de acciones programadas"/>
    <s v="POR_DEFINIR"/>
    <d v="2020-01-01T00:00:00"/>
    <x v="6"/>
    <n v="1"/>
    <n v="12"/>
    <n v="12.133333333333333"/>
    <s v="Enero"/>
    <s v="Diciembre"/>
    <s v="IV_Trim"/>
    <n v="2.8571428571428571E-3"/>
    <s v="Planeado"/>
    <n v="3"/>
    <n v="1"/>
    <n v="0"/>
    <n v="1"/>
    <n v="0"/>
    <n v="1"/>
    <n v="0"/>
    <n v="1"/>
    <n v="0"/>
    <n v="1"/>
    <n v="0"/>
    <n v="1"/>
    <n v="9"/>
    <s v="Ejecutado"/>
    <n v="3"/>
    <n v="1"/>
    <n v="0"/>
    <m/>
    <m/>
    <m/>
    <m/>
    <m/>
    <m/>
    <m/>
    <m/>
    <m/>
    <n v="4"/>
    <n v="0.44444444444444442"/>
    <n v="4"/>
    <n v="1"/>
    <n v="1.2698412698412698E-3"/>
    <n v="2.8571428571428571E-3"/>
    <s v="En Tramite"/>
    <x v="1"/>
    <s v=" |202003: N/A; |202002: Se actualizo y aprobo el registro de usuario en el sitema VIGIA  de la Empresa , LENEA AEREA DE SERVICIO EJECUTIVO , LASER, sucursal Colombia; |202001: 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Se actualizo y aprobo el registro de usuario en el sitema VIGIA  de la Empresa , LENEA AEREA DE SERVICIO EJECUTIVO , LASER, sucursal Colombia"/>
    <s v="N/A"/>
    <s v="-"/>
    <s v="-"/>
    <s v="-"/>
    <s v="-"/>
    <s v="-"/>
    <s v="-"/>
    <s v="-"/>
    <s v="-"/>
    <s v="-"/>
    <s v="-"/>
  </r>
  <r>
    <s v="DCI-ACT_31;Delegatura_de_Concesiones_e_Infraestructura;Dirección_de_Promoción_y_Prevención_Concesiones_e_Infraestructura"/>
    <n v="31"/>
    <s v="PES_Definir"/>
    <x v="0"/>
    <x v="0"/>
    <s v="SI"/>
    <s v="10. Plan de Acción Institucional - PAI"/>
    <x v="0"/>
    <s v="PAI_10"/>
    <s v="2. Plan de Acción Institucional - PAI"/>
    <s v="PyP_Vigilancia Subjetiva"/>
    <x v="10"/>
    <x v="10"/>
    <s v="DCI-ACT_31"/>
    <x v="30"/>
    <x v="0"/>
    <x v="0"/>
    <x v="1"/>
    <x v="1"/>
    <s v="DCI-D_02"/>
    <x v="1"/>
    <x v="0"/>
    <s v="Financiera"/>
    <x v="0"/>
    <m/>
    <m/>
    <m/>
    <m/>
    <m/>
    <s v="MIPG-P_00"/>
    <s v="MIPG-D_00"/>
    <n v="0"/>
    <n v="0"/>
    <n v="0"/>
    <n v="0"/>
    <n v="0"/>
    <n v="0"/>
    <n v="12"/>
    <s v="Informe Mensual Sujetivo"/>
    <s v="POR_DEFINIR"/>
    <d v="2020-01-01T00:00:00"/>
    <x v="0"/>
    <n v="1"/>
    <n v="12"/>
    <n v="12.166666666666666"/>
    <s v="Enero"/>
    <s v="Diciembre"/>
    <s v="IV_Trim"/>
    <n v="2.8571428571428571E-3"/>
    <s v="Planeado"/>
    <n v="1"/>
    <n v="1"/>
    <n v="1"/>
    <n v="1"/>
    <n v="1"/>
    <n v="1"/>
    <n v="1"/>
    <n v="1"/>
    <n v="1"/>
    <n v="1"/>
    <n v="1"/>
    <n v="1"/>
    <n v="12"/>
    <s v="Ejecutado"/>
    <n v="1"/>
    <n v="1"/>
    <n v="1"/>
    <m/>
    <m/>
    <m/>
    <m/>
    <m/>
    <m/>
    <m/>
    <m/>
    <m/>
    <n v="3"/>
    <n v="0.25"/>
    <n v="3"/>
    <n v="1"/>
    <n v="7.1428571428571429E-4"/>
    <n v="2.8571428571428571E-3"/>
    <s v="En Tramite"/>
    <x v="1"/>
    <s v=" |202003: Se consolido el correo electrónico de los vigilados con el fin de actualizar la Base de datos; |202002: Informe consolidacion actividades 2019; |202001: 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Informe consolidacion actividades 2019"/>
    <s v="Se consolido el correo electrónico de los vigilados con el fin de actualizar la Base de datos"/>
    <s v="-"/>
    <s v="-"/>
    <s v="-"/>
    <s v="-"/>
    <s v="-"/>
    <s v="-"/>
    <s v="-"/>
    <s v="-"/>
    <s v="-"/>
    <s v="-"/>
  </r>
  <r>
    <s v="DCI-ACT_32;Delegatura_de_Concesiones_e_Infraestructura;Dirección_de_Promoción_y_Prevención_Concesiones_e_Infraestructura"/>
    <n v="32"/>
    <s v="PES_Definir"/>
    <x v="0"/>
    <x v="0"/>
    <s v="SI"/>
    <s v="10. Plan de Acción Institucional - PAI"/>
    <x v="0"/>
    <s v="PAI_10"/>
    <s v="2. Plan de Acción Institucional - PAI"/>
    <s v="PyP_Fusiones, Escisiones y Transformaciones"/>
    <x v="11"/>
    <x v="11"/>
    <s v="DCI-ACT_32"/>
    <x v="31"/>
    <x v="0"/>
    <x v="0"/>
    <x v="1"/>
    <x v="1"/>
    <s v="DCI-D_02"/>
    <x v="1"/>
    <x v="0"/>
    <s v="Financiera"/>
    <x v="0"/>
    <m/>
    <m/>
    <m/>
    <m/>
    <m/>
    <s v="MIPG-P_00"/>
    <s v="MIPG-D_00"/>
    <n v="0"/>
    <n v="0"/>
    <n v="0"/>
    <n v="0"/>
    <n v="0"/>
    <n v="0"/>
    <n v="1"/>
    <s v="No. Total de Solicitudes Atendidas/ Total Solicitudes Recibida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
    <s v="N/A"/>
    <s v="N/A"/>
    <s v="N/A"/>
    <s v="-"/>
    <s v="-"/>
    <s v="-"/>
    <s v="-"/>
    <s v="-"/>
    <s v="-"/>
    <s v="-"/>
    <s v="-"/>
    <s v="-"/>
    <s v="-"/>
  </r>
  <r>
    <s v="DCI-ACT_33;Delegatura_de_Concesiones_e_Infraestructura;Dirección_de_Promoción_y_Prevención_Concesiones_e_Infraestructura"/>
    <n v="33"/>
    <s v="PES_Definir"/>
    <x v="0"/>
    <x v="0"/>
    <s v="SI"/>
    <s v="10. Plan de Acción Institucional - PAI"/>
    <x v="0"/>
    <s v="PAI_10"/>
    <s v="2. Plan de Acción Institucional - PAI"/>
    <s v="PyP_Vigilancia Previa"/>
    <x v="12"/>
    <x v="12"/>
    <s v="DCI-ACT_33"/>
    <x v="32"/>
    <x v="0"/>
    <x v="0"/>
    <x v="1"/>
    <x v="1"/>
    <s v="DCI-D_02"/>
    <x v="1"/>
    <x v="0"/>
    <s v="Financiera"/>
    <x v="0"/>
    <m/>
    <m/>
    <m/>
    <m/>
    <m/>
    <s v="MIPG-P_00"/>
    <s v="MIPG-D_00"/>
    <n v="0"/>
    <n v="0"/>
    <n v="0"/>
    <n v="0"/>
    <n v="0"/>
    <n v="0"/>
    <n v="1"/>
    <s v="No. Total de Solicitudes Atendidas/ Total Solicitudes Recibida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
    <s v="N/A"/>
    <s v="N/A"/>
    <s v="N/A"/>
    <s v="-"/>
    <s v="-"/>
    <s v="-"/>
    <s v="-"/>
    <s v="-"/>
    <s v="-"/>
    <s v="-"/>
    <s v="-"/>
    <s v="-"/>
    <s v="-"/>
  </r>
  <r>
    <s v="DCI-ACT_34;Delegatura_de_Concesiones_e_Infraestructura;Dirección_de_Promoción_y_Prevención_Concesiones_e_Infraestructura"/>
    <n v="34"/>
    <s v="PES_Definir"/>
    <x v="0"/>
    <x v="0"/>
    <s v="SI"/>
    <s v="10. Plan de Acción Institucional - PAI"/>
    <x v="0"/>
    <s v="PAI_10"/>
    <s v="2. Plan de Acción Institucional - PAI"/>
    <s v="PyP_Vigilancia Previa"/>
    <x v="12"/>
    <x v="12"/>
    <s v="DCI-ACT_34"/>
    <x v="33"/>
    <x v="0"/>
    <x v="0"/>
    <x v="1"/>
    <x v="1"/>
    <s v="DCI-D_02"/>
    <x v="1"/>
    <x v="0"/>
    <s v="Financiera"/>
    <x v="0"/>
    <m/>
    <m/>
    <m/>
    <m/>
    <m/>
    <s v="MIPG-P_00"/>
    <s v="MIPG-D_00"/>
    <n v="0"/>
    <n v="0"/>
    <n v="0"/>
    <n v="0"/>
    <n v="0"/>
    <n v="0"/>
    <n v="1"/>
    <s v="No. Total de Solicitudes Atendidas/ Total Solicitudes Recibida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
    <s v="N/A"/>
    <s v="N/A"/>
    <s v="N/A"/>
    <s v="-"/>
    <s v="-"/>
    <s v="-"/>
    <s v="-"/>
    <s v="-"/>
    <s v="-"/>
    <s v="-"/>
    <s v="-"/>
    <s v="-"/>
    <s v="-"/>
  </r>
  <r>
    <s v="DCI-ACT_35;Delegatura_de_Concesiones_e_Infraestructura;Dirección_de_Investigaciones_de_Concesiones_e_Infraestructura"/>
    <n v="35"/>
    <s v="PES_Definir"/>
    <x v="0"/>
    <x v="0"/>
    <s v="SI"/>
    <s v="10. Plan de Acción Institucional - PAI"/>
    <x v="0"/>
    <s v="PAI_10"/>
    <s v="2. Plan de Acción Institucional - PAI"/>
    <s v="Gestión_PQRS"/>
    <x v="13"/>
    <x v="5"/>
    <s v="DCI-ACT_35"/>
    <x v="15"/>
    <x v="0"/>
    <x v="0"/>
    <x v="2"/>
    <x v="2"/>
    <s v="DCI-D_03"/>
    <x v="2"/>
    <x v="0"/>
    <s v="Financiera"/>
    <x v="0"/>
    <m/>
    <m/>
    <m/>
    <m/>
    <m/>
    <s v="MIPG-P_00"/>
    <s v="MIPG-D_00"/>
    <n v="0"/>
    <n v="0"/>
    <n v="0"/>
    <n v="0"/>
    <n v="0"/>
    <n v="0"/>
    <n v="1"/>
    <s v="No. de Solicitudes Gestionadas / No. de Solicitudes Ingresadas "/>
    <s v="Mensual"/>
    <d v="2020-01-01T00:00:00"/>
    <x v="0"/>
    <n v="1"/>
    <n v="12"/>
    <n v="12.166666666666666"/>
    <s v="Enero"/>
    <s v="Diciembre"/>
    <s v="IV_Trim"/>
    <n v="2.8571428571428571E-3"/>
    <s v="Planeado"/>
    <n v="0"/>
    <n v="0"/>
    <n v="1"/>
    <n v="0"/>
    <n v="0"/>
    <n v="0"/>
    <n v="0"/>
    <n v="0"/>
    <n v="0"/>
    <n v="0"/>
    <n v="0"/>
    <n v="0"/>
    <n v="1"/>
    <s v="Ejecutado"/>
    <n v="0"/>
    <n v="0"/>
    <n v="1"/>
    <m/>
    <m/>
    <m/>
    <m/>
    <m/>
    <m/>
    <m/>
    <m/>
    <m/>
    <n v="1"/>
    <n v="1"/>
    <n v="1"/>
    <n v="1"/>
    <n v="2.8571428571428571E-3"/>
    <n v="2.8571428571428571E-3"/>
    <s v="Ejecutada"/>
    <x v="0"/>
    <s v=" |202003: Solicitudes recibidas por Aplicativo VIGIA y se les dio respuesta por el aplicativo de ORFEO; |202002: N/A; |202001: N/A"/>
    <s v="N/A"/>
    <s v="N/A"/>
    <s v="Solicitudes recibidas por Aplicativo VIGIA y se les dio respuesta por el aplicativo de ORFEO"/>
    <s v="-"/>
    <s v="-"/>
    <s v="-"/>
    <s v="-"/>
    <s v="-"/>
    <s v="-"/>
    <s v="-"/>
    <s v="-"/>
    <s v="-"/>
    <s v="-"/>
  </r>
  <r>
    <s v="DCI-ACT_36;Delegatura_de_Concesiones_e_Infraestructura;Dirección_de_Investigaciones_de_Concesiones_e_Infraestructura"/>
    <n v="36"/>
    <s v="PES_Definir"/>
    <x v="0"/>
    <x v="0"/>
    <s v="SI"/>
    <s v="10. Plan de Acción Institucional - PAI"/>
    <x v="0"/>
    <s v="PAI_10"/>
    <s v="2. Plan de Acción Institucional - PAI"/>
    <s v="Averiguación_Preliminar"/>
    <x v="14"/>
    <x v="13"/>
    <s v="DCI-ACT_36"/>
    <x v="34"/>
    <x v="0"/>
    <x v="0"/>
    <x v="2"/>
    <x v="2"/>
    <s v="DCI-D_03"/>
    <x v="2"/>
    <x v="0"/>
    <s v="Financiera"/>
    <x v="0"/>
    <m/>
    <m/>
    <m/>
    <m/>
    <m/>
    <s v="MIPG-P_00"/>
    <s v="MIPG-D_00"/>
    <n v="0"/>
    <n v="0"/>
    <n v="0"/>
    <n v="0"/>
    <n v="0"/>
    <n v="0"/>
    <n v="1"/>
    <s v="No. De Solicitudes Gestionadas / No. de Solicitudes Ingresadas"/>
    <s v="Mensual"/>
    <d v="2020-01-01T00:00:00"/>
    <x v="0"/>
    <n v="1"/>
    <n v="12"/>
    <n v="12.166666666666666"/>
    <s v="Enero"/>
    <s v="Diciembre"/>
    <s v="IV_Trim"/>
    <n v="2.8571428571428571E-3"/>
    <s v="Planeado"/>
    <n v="48"/>
    <n v="2"/>
    <n v="0"/>
    <n v="0"/>
    <n v="0"/>
    <n v="0"/>
    <n v="0"/>
    <n v="0"/>
    <n v="0"/>
    <n v="0"/>
    <n v="0"/>
    <n v="0"/>
    <n v="50"/>
    <s v="Ejecutado"/>
    <n v="3"/>
    <n v="4"/>
    <n v="1"/>
    <m/>
    <m/>
    <m/>
    <m/>
    <m/>
    <m/>
    <m/>
    <m/>
    <m/>
    <n v="8"/>
    <n v="0.16"/>
    <n v="50"/>
    <n v="0.16"/>
    <n v="4.5714285714285713E-4"/>
    <n v="4.5714285714285713E-4"/>
    <s v="En Tramite"/>
    <x v="1"/>
    <s v=" |202003: N/A; |202002: 1. Con memorando No. 20207300002253 se dio traslado al la direccion de inverstigaciones las posibles afectaciones en el corredor ferreo , obras de ampliacion del peaje por parte de accenorte_x000a_2. Noticia presentada por Mñanas BLU en la cual denuncian que en el peaje de nuevo salto no dejaron pasar a los bomberos; |202001: Memorando No. 20197100143903. Informe vigilados que no reportaron informacion financiera"/>
    <s v="Memorando No. 20197100143903. Informe vigilados que no reportaron informacion financiera"/>
    <s v="1. Con memorando No. 20207300002253 se dio traslado al la direccion de inverstigaciones las posibles afectaciones en el corredor ferreo , obras de ampliacion del peaje por parte de accenorte_x000a_2. Noticia presentada por Mñanas BLU en la cual denuncian que en el peaje de nuevo salto no dejaron pasar a los bomberos"/>
    <s v="N/A"/>
    <s v="-"/>
    <s v="-"/>
    <s v="-"/>
    <s v="-"/>
    <s v="-"/>
    <s v="-"/>
    <s v="-"/>
    <s v="-"/>
    <s v="-"/>
    <s v="-"/>
  </r>
  <r>
    <s v="DCI-ACT_37;Delegatura_de_Concesiones_e_Infraestructura;Dirección_de_Investigaciones_de_Concesiones_e_Infraestructura"/>
    <n v="37"/>
    <s v="PES_Definir"/>
    <x v="0"/>
    <x v="0"/>
    <s v="SI"/>
    <s v="10. Plan de Acción Institucional - PAI"/>
    <x v="0"/>
    <s v="PAI_10"/>
    <s v="2. Plan de Acción Institucional - PAI"/>
    <s v="Investigaciones"/>
    <x v="15"/>
    <x v="14"/>
    <s v="DCI-ACT_37"/>
    <x v="1"/>
    <x v="0"/>
    <x v="0"/>
    <x v="2"/>
    <x v="2"/>
    <s v="DCI-D_03"/>
    <x v="2"/>
    <x v="0"/>
    <s v="Financiera"/>
    <x v="0"/>
    <m/>
    <m/>
    <m/>
    <m/>
    <m/>
    <s v="MIPG-P_00"/>
    <s v="MIPG-D_00"/>
    <n v="0"/>
    <n v="0"/>
    <n v="0"/>
    <n v="0"/>
    <n v="0"/>
    <n v="0"/>
    <n v="1"/>
    <s v=" No. de Investigaciones realizadas / No. de aperturas de Investigaciones pendientes"/>
    <s v="Mensual"/>
    <d v="2020-01-01T00:00:00"/>
    <x v="0"/>
    <n v="1"/>
    <n v="12"/>
    <n v="12.166666666666666"/>
    <s v="Enero"/>
    <s v="Diciembre"/>
    <s v="IV_Trim"/>
    <n v="2.8571428571428571E-3"/>
    <s v="Planeado"/>
    <n v="58"/>
    <n v="2"/>
    <n v="0"/>
    <n v="0"/>
    <n v="0"/>
    <n v="0"/>
    <n v="0"/>
    <n v="0"/>
    <n v="0"/>
    <n v="0"/>
    <n v="0"/>
    <n v="0"/>
    <n v="60"/>
    <s v="Ejecutado"/>
    <n v="0"/>
    <n v="0"/>
    <n v="0"/>
    <m/>
    <m/>
    <m/>
    <m/>
    <m/>
    <m/>
    <m/>
    <m/>
    <m/>
    <n v="0"/>
    <n v="0"/>
    <n v="60"/>
    <n v="0"/>
    <n v="0"/>
    <n v="0"/>
    <s v="Por Ejecutar"/>
    <x v="1"/>
    <s v=" |202003: N/A; |202002: 1. Co memorando No. 20207400014043 del 13 de febrero se remitio un proyecto de  apertura de investigacion contra la empresa Concesionaria vial de colombia al grupo de notificaciones_x000a_2. Con memorando No. 20207400017143 del 20 de febrero se remitio un proyecto de apertura de investigacion contra la emopresa Union temporal desarrollo vial del valle de cuaca y cauca al grupo de notificaciones; |202001: Con memorando No. 20207400002223 del 14/01/2020, se remitieron (2) proyectos de resolucion al Grupo de Notifcaciones"/>
    <s v="Con memorando No. 20207400002223 del 14/01/2020, se remitieron (2) proyectos de resolucion al Grupo de Notifcaciones"/>
    <s v="1. Co memorando No. 20207400014043 del 13 de febrero se remitio un proyecto de  apertura de investigacion contra la empresa Concesionaria vial de colombia al grupo de notificaciones_x000a_2. Con memorando No. 20207400017143 del 20 de febrero se remitio un proyecto de apertura de investigacion contra la emopresa Union temporal desarrollo vial del valle de cuaca y cauca al grupo de notificaciones"/>
    <s v="N/A"/>
    <s v="-"/>
    <s v="-"/>
    <s v="-"/>
    <s v="-"/>
    <s v="-"/>
    <s v="-"/>
    <s v="-"/>
    <s v="-"/>
    <s v="-"/>
    <s v="Para el cierre de año 2019  a cargo de la Dirección de Investigaciones de Concesiones se encontraban en proceso 56 investigaciones iniciadas, se abrieron 4 nuevas para gestión 2020. A cierre del periodo febrero teniamos un total 29 Decisiones pendientes de fallo, 27 periodos probatorios abiertos y 4 aperturas, adicional a esto en averiguación preliminares se encuentran 43 procesos para estudió."/>
  </r>
  <r>
    <s v="DCI-ACT_38;Delegatura_de_Concesiones_e_Infraestructura;Dirección_de_Investigaciones_de_Concesiones_e_Infraestructura"/>
    <n v="38"/>
    <s v="PES_Definir"/>
    <x v="0"/>
    <x v="0"/>
    <s v="SI"/>
    <s v="10. Plan de Acción Institucional - PAI"/>
    <x v="0"/>
    <s v="PAI_10"/>
    <s v="2. Plan de Acción Institucional - PAI"/>
    <s v="Investigaciones"/>
    <x v="15"/>
    <x v="14"/>
    <s v="DCI-ACT_38"/>
    <x v="2"/>
    <x v="0"/>
    <x v="0"/>
    <x v="2"/>
    <x v="2"/>
    <s v="DCI-D_03"/>
    <x v="2"/>
    <x v="0"/>
    <s v="Financiera"/>
    <x v="0"/>
    <m/>
    <m/>
    <m/>
    <m/>
    <m/>
    <s v="MIPG-P_00"/>
    <s v="MIPG-D_00"/>
    <n v="0"/>
    <n v="0"/>
    <n v="0"/>
    <n v="0"/>
    <n v="0"/>
    <n v="0"/>
    <n v="1"/>
    <s v="No. de Solicitudes de Pruebas Iniciadas"/>
    <s v="Mensual"/>
    <d v="2020-01-01T00:00:00"/>
    <x v="0"/>
    <n v="1"/>
    <n v="12"/>
    <n v="12.166666666666666"/>
    <s v="Enero"/>
    <s v="Diciembre"/>
    <s v="IV_Trim"/>
    <n v="2.8571428571428571E-3"/>
    <s v="Planeado"/>
    <n v="50"/>
    <n v="0"/>
    <n v="0"/>
    <n v="0"/>
    <n v="0"/>
    <n v="0"/>
    <n v="0"/>
    <n v="0"/>
    <n v="0"/>
    <n v="0"/>
    <n v="0"/>
    <n v="0"/>
    <n v="50"/>
    <s v="Ejecutado"/>
    <n v="0"/>
    <n v="23"/>
    <n v="0"/>
    <m/>
    <m/>
    <m/>
    <m/>
    <m/>
    <m/>
    <m/>
    <m/>
    <m/>
    <n v="23"/>
    <n v="0.46"/>
    <n v="50"/>
    <n v="0.46"/>
    <n v="1.3142857142857144E-3"/>
    <n v="1.3142857142857144E-3"/>
    <s v="En Tramite"/>
    <x v="1"/>
    <s v=" |202003: N/A; |202002: N/A; |202001: N/A"/>
    <s v="N/A"/>
    <s v="N/A"/>
    <s v="N/A"/>
    <s v="-"/>
    <s v="-"/>
    <s v="-"/>
    <s v="-"/>
    <s v="-"/>
    <s v="-"/>
    <s v="-"/>
    <s v="-"/>
    <s v="-"/>
    <s v="-"/>
  </r>
  <r>
    <s v="DCI-ACT_39;Delegatura_de_Concesiones_e_Infraestructura;Dirección_de_Investigaciones_de_Concesiones_e_Infraestructura"/>
    <n v="39"/>
    <s v="PES_Definir"/>
    <x v="0"/>
    <x v="0"/>
    <s v="SI"/>
    <s v="10. Plan de Acción Institucional - PAI"/>
    <x v="0"/>
    <s v="PAI_10"/>
    <s v="2. Plan de Acción Institucional - PAI"/>
    <s v="Investigaciones"/>
    <x v="15"/>
    <x v="14"/>
    <s v="DCI-ACT_39"/>
    <x v="3"/>
    <x v="0"/>
    <x v="0"/>
    <x v="2"/>
    <x v="2"/>
    <s v="DCI-D_03"/>
    <x v="2"/>
    <x v="0"/>
    <s v="Financiera"/>
    <x v="0"/>
    <m/>
    <m/>
    <m/>
    <m/>
    <m/>
    <s v="MIPG-P_00"/>
    <s v="MIPG-D_00"/>
    <n v="0"/>
    <n v="0"/>
    <n v="0"/>
    <n v="0"/>
    <n v="0"/>
    <n v="0"/>
    <n v="1"/>
    <s v="No. de Alegatos Realizados"/>
    <s v="Mensual"/>
    <d v="2020-01-01T00:00:00"/>
    <x v="0"/>
    <n v="1"/>
    <n v="12"/>
    <n v="12.166666666666666"/>
    <s v="Enero"/>
    <s v="Diciembre"/>
    <s v="IV_Trim"/>
    <n v="2.8571428571428571E-3"/>
    <s v="Planeado"/>
    <n v="0"/>
    <n v="23"/>
    <n v="0"/>
    <n v="0"/>
    <n v="0"/>
    <n v="0"/>
    <n v="0"/>
    <n v="0"/>
    <n v="0"/>
    <n v="0"/>
    <n v="0"/>
    <n v="0"/>
    <n v="23"/>
    <s v="Ejecutado"/>
    <n v="0"/>
    <n v="23"/>
    <n v="0"/>
    <m/>
    <m/>
    <m/>
    <m/>
    <m/>
    <m/>
    <m/>
    <m/>
    <m/>
    <n v="23"/>
    <n v="1"/>
    <n v="23"/>
    <n v="1"/>
    <n v="2.8571428571428571E-3"/>
    <n v="2.8571428571428571E-3"/>
    <s v="Ejecutada"/>
    <x v="0"/>
    <s v=" |202003: N/A; |202002: Con memorandos Nros 20207400011233;  20207400011313; 202074000012373; 20207400012583; 20207400014043; 20207400017883, se remitieron 23 proyectos  de actos administrativos para comunicar; |202001: N/A"/>
    <s v="N/A"/>
    <s v="Con memorandos Nros 20207400011233;  20207400011313; 202074000012373; 20207400012583; 20207400014043; 20207400017883, se remitieron 23 proyectos  de actos administrativos para comunicar"/>
    <s v="N/A"/>
    <s v="-"/>
    <s v="-"/>
    <s v="-"/>
    <s v="-"/>
    <s v="-"/>
    <s v="-"/>
    <s v="-"/>
    <s v="-"/>
    <s v="-"/>
    <s v="-"/>
  </r>
  <r>
    <s v="DCI-ACT_40;Delegatura_de_Concesiones_e_Infraestructura;Dirección_de_Investigaciones_de_Concesiones_e_Infraestructura"/>
    <n v="40"/>
    <s v="PES_Definir"/>
    <x v="0"/>
    <x v="0"/>
    <s v="SI"/>
    <s v="10. Plan de Acción Institucional - PAI"/>
    <x v="0"/>
    <s v="PAI_10"/>
    <s v="2. Plan de Acción Institucional - PAI"/>
    <s v="Investigaciones"/>
    <x v="15"/>
    <x v="14"/>
    <s v="DCI-ACT_40"/>
    <x v="4"/>
    <x v="0"/>
    <x v="0"/>
    <x v="2"/>
    <x v="2"/>
    <s v="DCI-D_03"/>
    <x v="2"/>
    <x v="0"/>
    <s v="Financiera"/>
    <x v="0"/>
    <m/>
    <m/>
    <m/>
    <m/>
    <m/>
    <s v="MIPG-P_00"/>
    <s v="MIPG-D_00"/>
    <n v="0"/>
    <n v="0"/>
    <n v="0"/>
    <n v="0"/>
    <n v="0"/>
    <n v="0"/>
    <n v="1"/>
    <s v="No. de Fallos Realizados"/>
    <s v="Mensual"/>
    <d v="2020-01-01T00:00:00"/>
    <x v="0"/>
    <n v="1"/>
    <n v="12"/>
    <n v="12.166666666666666"/>
    <s v="Enero"/>
    <s v="Diciembre"/>
    <s v="IV_Trim"/>
    <n v="2.8571428571428571E-3"/>
    <s v="Planeado"/>
    <n v="6"/>
    <n v="23"/>
    <n v="0"/>
    <n v="0"/>
    <n v="0"/>
    <n v="0"/>
    <n v="0"/>
    <n v="0"/>
    <n v="0"/>
    <n v="0"/>
    <n v="0"/>
    <n v="0"/>
    <n v="29"/>
    <s v="Ejecutado"/>
    <n v="0"/>
    <n v="0"/>
    <n v="0"/>
    <m/>
    <m/>
    <m/>
    <m/>
    <m/>
    <m/>
    <m/>
    <m/>
    <m/>
    <n v="0"/>
    <n v="0"/>
    <n v="29"/>
    <n v="0"/>
    <n v="0"/>
    <n v="0"/>
    <s v="Por Ejecutar"/>
    <x v="1"/>
    <s v=" |202003: N/A; |202002: N/A; |202001: N/A"/>
    <s v="N/A"/>
    <s v="N/A"/>
    <s v="N/A"/>
    <s v="-"/>
    <s v="-"/>
    <s v="-"/>
    <s v="-"/>
    <s v="-"/>
    <s v="-"/>
    <s v="-"/>
    <s v="-"/>
    <s v="-"/>
    <s v="-"/>
  </r>
  <r>
    <s v="DCI-ACT_41;Delegatura_de_Concesiones_e_Infraestructura;Dirección_de_Investigaciones_de_Concesiones_e_Infraestructura"/>
    <n v="41"/>
    <s v="PES_Definir"/>
    <x v="0"/>
    <x v="0"/>
    <s v="SI"/>
    <s v="10. Plan de Acción Institucional - PAI"/>
    <x v="0"/>
    <s v="PAI_10"/>
    <s v="2. Plan de Acción Institucional - PAI"/>
    <s v="Investigaciones"/>
    <x v="15"/>
    <x v="14"/>
    <s v="DCI-ACT_41"/>
    <x v="35"/>
    <x v="0"/>
    <x v="0"/>
    <x v="2"/>
    <x v="2"/>
    <s v="DCI-D_03"/>
    <x v="2"/>
    <x v="0"/>
    <s v="Financiera"/>
    <x v="0"/>
    <m/>
    <m/>
    <m/>
    <m/>
    <m/>
    <s v="MIPG-P_00"/>
    <s v="MIPG-D_00"/>
    <n v="0"/>
    <n v="0"/>
    <n v="0"/>
    <n v="0"/>
    <n v="0"/>
    <n v="0"/>
    <n v="1"/>
    <s v="No. de Revocatorias de Fallos Emiti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
    <s v="N/A"/>
    <s v="N/A"/>
    <s v="N/A"/>
    <s v="-"/>
    <s v="-"/>
    <s v="-"/>
    <s v="-"/>
    <s v="-"/>
    <s v="-"/>
    <s v="-"/>
    <s v="-"/>
    <s v="-"/>
    <s v="-"/>
  </r>
  <r>
    <s v="DCI-ACT_42;Delegatura_de_Concesiones_e_Infraestructura;Dirección_de_Investigaciones_de_Concesiones_e_Infraestructura"/>
    <n v="42"/>
    <s v="PES_Definir"/>
    <x v="0"/>
    <x v="0"/>
    <s v="SI"/>
    <s v="10. Plan de Acción Institucional - PAI"/>
    <x v="0"/>
    <s v="PAI_10"/>
    <s v="2. Plan de Acción Institucional - PAI"/>
    <s v="Investigaciones"/>
    <x v="15"/>
    <x v="14"/>
    <s v="DCI-ACT_42"/>
    <x v="36"/>
    <x v="0"/>
    <x v="0"/>
    <x v="2"/>
    <x v="2"/>
    <s v="DCI-D_03"/>
    <x v="2"/>
    <x v="0"/>
    <s v="Financiera"/>
    <x v="0"/>
    <m/>
    <m/>
    <m/>
    <m/>
    <m/>
    <s v="MIPG-P_00"/>
    <s v="MIPG-D_00"/>
    <n v="0"/>
    <n v="0"/>
    <n v="0"/>
    <n v="0"/>
    <n v="0"/>
    <n v="0"/>
    <n v="1"/>
    <s v="No. de Recursos Realizados"/>
    <s v="Mensual"/>
    <d v="2020-01-01T00:00:00"/>
    <x v="0"/>
    <n v="1"/>
    <n v="12"/>
    <n v="12.166666666666666"/>
    <s v="Enero"/>
    <s v="Diciembre"/>
    <s v="IV_Trim"/>
    <n v="2.8571428571428571E-3"/>
    <s v="Planeado"/>
    <n v="3"/>
    <n v="0"/>
    <n v="0"/>
    <n v="0"/>
    <n v="0"/>
    <n v="0"/>
    <n v="0"/>
    <n v="0"/>
    <n v="0"/>
    <n v="0"/>
    <n v="0"/>
    <n v="0"/>
    <n v="3"/>
    <s v="Ejecutado"/>
    <n v="0"/>
    <n v="0"/>
    <n v="0"/>
    <m/>
    <m/>
    <m/>
    <m/>
    <m/>
    <m/>
    <m/>
    <m/>
    <m/>
    <n v="0"/>
    <n v="0"/>
    <n v="3"/>
    <n v="0"/>
    <n v="0"/>
    <n v="0"/>
    <s v="Por Ejecutar"/>
    <x v="1"/>
    <s v=" |202003: N/A; |202002: N/A; |202001: N/A"/>
    <s v="N/A"/>
    <s v="N/A"/>
    <s v="N/A"/>
    <s v="-"/>
    <s v="-"/>
    <s v="-"/>
    <s v="-"/>
    <s v="-"/>
    <s v="-"/>
    <s v="-"/>
    <s v="-"/>
    <s v="-"/>
    <s v="-"/>
  </r>
  <r>
    <s v="DP-ACT_01;Delegatura_de_Puertos;Despacho_del_Delegado_de_Puertos"/>
    <n v="43"/>
    <s v="PES_Definir"/>
    <x v="0"/>
    <x v="0"/>
    <s v="SI"/>
    <s v="10. Plan de Acción Institucional - PAI"/>
    <x v="0"/>
    <s v="PAI_10"/>
    <s v="2. Plan de Acción Institucional - PAI"/>
    <s v="Seguimiento_Solicitudes"/>
    <x v="16"/>
    <x v="0"/>
    <s v="DP-ACT_01"/>
    <x v="0"/>
    <x v="1"/>
    <x v="1"/>
    <x v="3"/>
    <x v="3"/>
    <s v="DP-D_01"/>
    <x v="3"/>
    <x v="0"/>
    <s v="Financiera"/>
    <x v="0"/>
    <m/>
    <m/>
    <m/>
    <m/>
    <m/>
    <s v="MIPG-P_00"/>
    <s v="MIPG-D_00"/>
    <n v="0"/>
    <n v="0"/>
    <n v="0"/>
    <n v="0"/>
    <n v="0"/>
    <n v="0"/>
    <n v="1"/>
    <s v=" No. de Solicitudes Gestionadas / No. de Solicitudes Ingresadas "/>
    <s v="Mensual"/>
    <d v="2020-01-01T00:00:00"/>
    <x v="0"/>
    <n v="1"/>
    <n v="12"/>
    <n v="12.166666666666666"/>
    <s v="Enero"/>
    <s v="Diciembre"/>
    <s v="IV_Trim"/>
    <n v="2.8571428571428571E-3"/>
    <s v="Planeado"/>
    <n v="0"/>
    <n v="0"/>
    <n v="78"/>
    <n v="0"/>
    <n v="0"/>
    <n v="0"/>
    <n v="0"/>
    <n v="0"/>
    <n v="0"/>
    <n v="0"/>
    <n v="0"/>
    <n v="0"/>
    <n v="78"/>
    <s v="Ejecutado"/>
    <n v="0"/>
    <n v="0"/>
    <n v="78"/>
    <m/>
    <m/>
    <m/>
    <m/>
    <m/>
    <m/>
    <m/>
    <m/>
    <m/>
    <n v="78"/>
    <n v="1"/>
    <n v="78"/>
    <n v="1"/>
    <n v="2.8571428571428571E-3"/>
    <n v="2.8571428571428571E-3"/>
    <s v="Ejecutada"/>
    <x v="0"/>
    <s v=" |202003: Evid Act. 1 PAI Marzo. Derechos de Petición. : Se recibieron 98 derechos de petición en el mes de marzo, se respodienron 75, se trasladaron internamiento 2 y 1 se traslado a autoridad competente. ; |202002: Se recibieron 86 PQR's por Vigia_ Gestion Documental y PQR Vigia. Y 1 por redes sociales. _x000a_DP-ACT_01 y 014 Evid Feb PQR's; |202001: Se recibieron 93 derechos de petición bajo la modalidad de Reclamos / solicitudes, de las cuales se dio respuesta a un total de 87, asi: 83 tramitadas directamente, 3 se trasladaron internamente y 1 se traslado a la autoridad competente. "/>
    <s v="Se recibieron 93 derechos de petición bajo la modalidad de Reclamos / solicitudes, de las cuales se dio respuesta a un total de 87, asi: 83 tramitadas directamente, 3 se trasladaron internamente y 1 se traslado a la autoridad competente. "/>
    <s v="Se recibieron 86 PQR's por Vigia_ Gestion Documental y PQR Vigia. Y 1 por redes sociales. _x000a_DP-ACT_01 y 014 Evid Feb PQR's"/>
    <s v="Evid Act. 1 PAI Marzo. Derechos de Petición. : Se recibieron 98 derechos de petición en el mes de marzo, se respodienron 75, se trasladaron internamiento 2 y 1 se traslado a autoridad competente. "/>
    <s v="-"/>
    <s v="-"/>
    <s v="-"/>
    <s v="-"/>
    <s v="-"/>
    <s v="-"/>
    <s v="-"/>
    <s v="-"/>
    <s v="-"/>
    <s v="-"/>
  </r>
  <r>
    <s v="DP-ACT_02;Delegatura_de_Puertos;Despacho_del_Delegado_de_Puertos"/>
    <n v="44"/>
    <s v="PES_Definir"/>
    <x v="0"/>
    <x v="0"/>
    <s v="SI"/>
    <s v="10. Plan de Acción Institucional - PAI"/>
    <x v="0"/>
    <s v="PAI_10"/>
    <s v="2. Plan de Acción Institucional - PAI"/>
    <s v="Investigaciones"/>
    <x v="17"/>
    <x v="15"/>
    <s v="DP-ACT_02"/>
    <x v="1"/>
    <x v="1"/>
    <x v="1"/>
    <x v="3"/>
    <x v="3"/>
    <s v="DP-D_01"/>
    <x v="3"/>
    <x v="0"/>
    <s v="Financiera"/>
    <x v="0"/>
    <m/>
    <m/>
    <m/>
    <m/>
    <m/>
    <s v="MIPG-P_00"/>
    <s v="MIPG-D_00"/>
    <n v="0"/>
    <n v="0"/>
    <n v="0"/>
    <n v="0"/>
    <n v="0"/>
    <n v="0"/>
    <n v="1"/>
    <s v=" No. de Investigaciones realizadas / No. de aperturas de Investigaciones pendientes"/>
    <s v="Mensual"/>
    <d v="2020-01-01T00:00:00"/>
    <x v="0"/>
    <n v="1"/>
    <n v="12"/>
    <n v="12.166666666666666"/>
    <s v="Enero"/>
    <s v="Diciembre"/>
    <s v="IV_Trim"/>
    <n v="2.8571428571428571E-3"/>
    <s v="Planeado"/>
    <n v="100"/>
    <n v="0"/>
    <n v="0"/>
    <n v="0"/>
    <n v="0"/>
    <n v="0"/>
    <n v="0"/>
    <n v="0"/>
    <n v="0"/>
    <n v="0"/>
    <n v="0"/>
    <n v="0"/>
    <n v="100"/>
    <s v="Ejecutado"/>
    <n v="8"/>
    <n v="6"/>
    <n v="12"/>
    <m/>
    <m/>
    <m/>
    <m/>
    <m/>
    <m/>
    <m/>
    <m/>
    <m/>
    <n v="26"/>
    <n v="0.26"/>
    <n v="100"/>
    <n v="0.26"/>
    <n v="7.4285714285714287E-4"/>
    <n v="7.4285714285714287E-4"/>
    <s v="En Tramite"/>
    <x v="1"/>
    <s v=" |202003: Evid Activ. 2 a 10. PAI Marzo. Gestión Superintendente Delegado de Puertos. : No se emitieron actos administativos de apertura de investigación.; |202002: No se emitieron actos administrativos.; |202001: No se iniciaron actuaciones administrativas correspondientes a periodos anteriores a Decreto 2409."/>
    <s v="No se iniciaron actuaciones administrativas correspondientes a periodos anteriores a Decreto 2409."/>
    <s v="No se emitieron actos administrativos."/>
    <s v="Evid Activ. 2 a 10. PAI Marzo. Gestión Superintendente Delegado de Puertos. : No se emitieron actos administativos de apertura de investigación."/>
    <s v="-"/>
    <s v="-"/>
    <s v="-"/>
    <s v="-"/>
    <s v="-"/>
    <s v="-"/>
    <s v="-"/>
    <s v="-"/>
    <s v="-"/>
    <s v="Para el cierre de año 2019 a cargo de la Delegatura de Puertos se encontraban en proceso 100 investigaciones iniciadas, no se abrieron nuevos procesos para gestión 2020. A cierre del periodo febrero teniamos un total 44 Decisiones pendientes de fallo y 13 archivos y 1 sanción proferida, 28 periodos probatorios abiertos, 10 alegatos en curso de terminos para cierre probatorio y 4 averiguaciones preliminares para estudio."/>
  </r>
  <r>
    <s v="DP-ACT_03;Delegatura_de_Puertos;Despacho_del_Delegado_de_Puertos"/>
    <n v="45"/>
    <s v="PES_Definir"/>
    <x v="0"/>
    <x v="0"/>
    <s v="SI"/>
    <s v="10. Plan de Acción Institucional - PAI"/>
    <x v="0"/>
    <s v="PAI_10"/>
    <s v="2. Plan de Acción Institucional - PAI"/>
    <s v="Investigaciones"/>
    <x v="17"/>
    <x v="15"/>
    <s v="DP-ACT_03"/>
    <x v="2"/>
    <x v="1"/>
    <x v="1"/>
    <x v="3"/>
    <x v="3"/>
    <s v="DP-D_01"/>
    <x v="3"/>
    <x v="0"/>
    <s v="Financiera"/>
    <x v="0"/>
    <m/>
    <m/>
    <m/>
    <m/>
    <m/>
    <s v="MIPG-P_00"/>
    <s v="MIPG-D_00"/>
    <n v="0"/>
    <n v="0"/>
    <n v="0"/>
    <n v="0"/>
    <n v="0"/>
    <n v="0"/>
    <n v="1"/>
    <s v="No. de Solicitudes de Pruebas Iniciadas"/>
    <s v="Mensual"/>
    <d v="2020-01-01T00:00:00"/>
    <x v="0"/>
    <n v="1"/>
    <n v="12"/>
    <n v="12.166666666666666"/>
    <s v="Enero"/>
    <s v="Diciembre"/>
    <s v="IV_Trim"/>
    <n v="2.8571428571428571E-3"/>
    <s v="Planeado"/>
    <n v="31"/>
    <n v="0"/>
    <n v="0"/>
    <n v="0"/>
    <n v="0"/>
    <n v="0"/>
    <n v="0"/>
    <n v="0"/>
    <n v="0"/>
    <n v="0"/>
    <n v="0"/>
    <n v="0"/>
    <n v="31"/>
    <s v="Ejecutado"/>
    <n v="2"/>
    <n v="1"/>
    <n v="1"/>
    <m/>
    <m/>
    <m/>
    <m/>
    <m/>
    <m/>
    <m/>
    <m/>
    <m/>
    <n v="4"/>
    <n v="0.12903225806451613"/>
    <n v="31"/>
    <n v="0.12903225806451613"/>
    <n v="3.6866359447004608E-4"/>
    <n v="3.6866359447004608E-4"/>
    <s v="En Tramite"/>
    <x v="1"/>
    <s v=" |202003: Evid Activ. 2 a 10. PAI Marzo. Gestión Superintendente Delegado de Puertos. : Se emitió una actuación administrativa de etapa probatoria.; |202002: Se emitió un acto administrativo. _x000a_DP-ACT_2a10 y 40a45 Evid Feb sobre Investig; |202001: Se emitieron 2 actos administrativos. "/>
    <s v="Se emitieron 2 actos administrativos. "/>
    <s v="Se emitió un acto administrativo. _x000a_DP-ACT_2a10 y 40a45 Evid Feb sobre Investig"/>
    <s v="Evid Activ. 2 a 10. PAI Marzo. Gestión Superintendente Delegado de Puertos. : Se emitió una actuación administrativa de etapa probatoria."/>
    <s v="-"/>
    <s v="-"/>
    <s v="-"/>
    <s v="-"/>
    <s v="-"/>
    <s v="-"/>
    <s v="-"/>
    <s v="-"/>
    <s v="-"/>
    <s v="-"/>
  </r>
  <r>
    <s v="DP-ACT_04;Delegatura_de_Puertos;Despacho_del_Delegado_de_Puertos"/>
    <n v="46"/>
    <s v="PES_Definir"/>
    <x v="0"/>
    <x v="0"/>
    <s v="SI"/>
    <s v="10. Plan de Acción Institucional - PAI"/>
    <x v="0"/>
    <s v="PAI_10"/>
    <s v="2. Plan de Acción Institucional - PAI"/>
    <s v="Investigaciones"/>
    <x v="17"/>
    <x v="15"/>
    <s v="DP-ACT_04"/>
    <x v="3"/>
    <x v="1"/>
    <x v="1"/>
    <x v="3"/>
    <x v="3"/>
    <s v="DP-D_01"/>
    <x v="3"/>
    <x v="0"/>
    <s v="Financiera"/>
    <x v="0"/>
    <m/>
    <m/>
    <m/>
    <m/>
    <m/>
    <s v="MIPG-P_00"/>
    <s v="MIPG-D_00"/>
    <n v="0"/>
    <n v="0"/>
    <n v="0"/>
    <n v="0"/>
    <n v="0"/>
    <n v="0"/>
    <n v="1"/>
    <s v="No. de Alegatos Realizados"/>
    <s v="Mensual"/>
    <d v="2020-01-01T00:00:00"/>
    <x v="0"/>
    <n v="1"/>
    <n v="12"/>
    <n v="12.166666666666666"/>
    <s v="Enero"/>
    <s v="Diciembre"/>
    <s v="IV_Trim"/>
    <n v="2.8571428571428571E-3"/>
    <s v="Planeado"/>
    <n v="14"/>
    <n v="1"/>
    <n v="1"/>
    <n v="0"/>
    <n v="0"/>
    <n v="0"/>
    <n v="0"/>
    <n v="0"/>
    <n v="0"/>
    <n v="0"/>
    <n v="0"/>
    <n v="0"/>
    <n v="16"/>
    <s v="Ejecutado"/>
    <n v="4"/>
    <n v="1"/>
    <n v="1"/>
    <m/>
    <m/>
    <m/>
    <m/>
    <m/>
    <m/>
    <m/>
    <m/>
    <m/>
    <n v="6"/>
    <n v="0.375"/>
    <n v="16"/>
    <n v="0.375"/>
    <n v="1.0714285714285715E-3"/>
    <n v="1.0714285714285715E-3"/>
    <s v="En Tramite"/>
    <x v="1"/>
    <s v=" |202003: Evid Activ. 2 a 10. PAI Marzo. Gestión Superintendente Delegado de Puertos. : Se emitió un acto administrativo de alegatos.; |202002: Se emitió un acto administrativo. _x000a_DP-ACT_2a10 y 40a45 Evid Feb sobre Investig; |202001: Se encuentran 4 expedientes en Alegatos. "/>
    <s v="Se encuentran 4 expedientes en Alegatos. "/>
    <s v="Se emitió un acto administrativo. _x000a_DP-ACT_2a10 y 40a45 Evid Feb sobre Investig"/>
    <s v="Evid Activ. 2 a 10. PAI Marzo. Gestión Superintendente Delegado de Puertos. : Se emitió un acto administrativo de alegatos."/>
    <s v="-"/>
    <s v="-"/>
    <s v="-"/>
    <s v="-"/>
    <s v="-"/>
    <s v="-"/>
    <s v="-"/>
    <s v="-"/>
    <s v="-"/>
    <s v="-"/>
  </r>
  <r>
    <s v="DP-ACT_05;Delegatura_de_Puertos;Despacho_del_Delegado_de_Puertos"/>
    <n v="47"/>
    <s v="PES_Definir"/>
    <x v="0"/>
    <x v="0"/>
    <s v="SI"/>
    <s v="10. Plan de Acción Institucional - PAI"/>
    <x v="0"/>
    <s v="PAI_10"/>
    <s v="2. Plan de Acción Institucional - PAI"/>
    <s v="Investigaciones"/>
    <x v="17"/>
    <x v="15"/>
    <s v="DP-ACT_05"/>
    <x v="4"/>
    <x v="1"/>
    <x v="1"/>
    <x v="3"/>
    <x v="3"/>
    <s v="DP-D_01"/>
    <x v="3"/>
    <x v="0"/>
    <s v="Financiera"/>
    <x v="0"/>
    <m/>
    <m/>
    <m/>
    <m/>
    <m/>
    <s v="MIPG-P_00"/>
    <s v="MIPG-D_00"/>
    <n v="0"/>
    <n v="0"/>
    <n v="0"/>
    <n v="0"/>
    <n v="0"/>
    <n v="0"/>
    <n v="1"/>
    <s v="No. de Fallos Realizados"/>
    <s v="Mensual"/>
    <d v="2020-01-01T00:00:00"/>
    <x v="0"/>
    <n v="1"/>
    <n v="12"/>
    <n v="12.166666666666666"/>
    <s v="Enero"/>
    <s v="Diciembre"/>
    <s v="IV_Trim"/>
    <n v="2.8571428571428571E-3"/>
    <s v="Planeado"/>
    <n v="61"/>
    <n v="1"/>
    <n v="1"/>
    <n v="0"/>
    <n v="0"/>
    <n v="0"/>
    <n v="0"/>
    <n v="0"/>
    <n v="0"/>
    <n v="0"/>
    <n v="0"/>
    <n v="0"/>
    <n v="63"/>
    <s v="Ejecutado"/>
    <n v="8"/>
    <n v="6"/>
    <n v="12"/>
    <m/>
    <m/>
    <m/>
    <m/>
    <m/>
    <m/>
    <m/>
    <m/>
    <m/>
    <n v="26"/>
    <n v="0.41269841269841268"/>
    <n v="63"/>
    <n v="0.41269841269841268"/>
    <n v="1.1791383219954647E-3"/>
    <n v="1.1791383219954647E-3"/>
    <s v="En Tramite"/>
    <x v="1"/>
    <s v=" |202003: Evid Activ. 2 a 10. PAI Marzo. Gestión Superintendente Delegado de Puertos. : Se emitieron doce decisiones de fondo.; |202002: Se emitieron 6 actos administrativos. _x000a_DP-ACT_2a10 y 40a45 Evid Feb sobre Investig; |202001: Se emitieron 8 decisiones de fondo. "/>
    <s v="Se emitieron 8 decisiones de fondo. "/>
    <s v="Se emitieron 6 actos administrativos. _x000a_DP-ACT_2a10 y 40a45 Evid Feb sobre Investig"/>
    <s v="Evid Activ. 2 a 10. PAI Marzo. Gestión Superintendente Delegado de Puertos. : Se emitieron doce decisiones de fondo."/>
    <s v="-"/>
    <s v="-"/>
    <s v="-"/>
    <s v="-"/>
    <s v="-"/>
    <s v="-"/>
    <s v="-"/>
    <s v="-"/>
    <s v="-"/>
    <s v="-"/>
  </r>
  <r>
    <s v="DP-ACT_06;Delegatura_de_Puertos;Despacho_del_Delegado_de_Puertos"/>
    <n v="48"/>
    <s v="PES_Definir"/>
    <x v="0"/>
    <x v="0"/>
    <s v="SI"/>
    <s v="10. Plan de Acción Institucional - PAI"/>
    <x v="0"/>
    <s v="PAI_10"/>
    <s v="2. Plan de Acción Institucional - PAI"/>
    <s v="Investigaciones"/>
    <x v="17"/>
    <x v="15"/>
    <s v="DP-ACT_06"/>
    <x v="5"/>
    <x v="1"/>
    <x v="1"/>
    <x v="3"/>
    <x v="3"/>
    <s v="DP-D_01"/>
    <x v="3"/>
    <x v="0"/>
    <s v="Financiera"/>
    <x v="0"/>
    <m/>
    <m/>
    <m/>
    <m/>
    <m/>
    <s v="MIPG-P_00"/>
    <s v="MIPG-D_00"/>
    <n v="0"/>
    <n v="0"/>
    <n v="0"/>
    <n v="0"/>
    <n v="0"/>
    <n v="0"/>
    <n v="1"/>
    <s v="No. de Recursos Realizados"/>
    <s v="Mensual"/>
    <d v="2020-01-01T00:00:00"/>
    <x v="0"/>
    <n v="1"/>
    <n v="12"/>
    <n v="12.166666666666666"/>
    <s v="Enero"/>
    <s v="Diciembre"/>
    <s v="IV_Trim"/>
    <n v="2.8571428571428571E-3"/>
    <s v="Planeado"/>
    <n v="5"/>
    <n v="0"/>
    <n v="0"/>
    <n v="0"/>
    <n v="0"/>
    <n v="0"/>
    <n v="0"/>
    <n v="0"/>
    <n v="0"/>
    <n v="0"/>
    <n v="0"/>
    <n v="0"/>
    <n v="5"/>
    <s v="Ejecutado"/>
    <n v="0"/>
    <n v="2"/>
    <n v="2"/>
    <m/>
    <m/>
    <m/>
    <m/>
    <m/>
    <m/>
    <m/>
    <m/>
    <m/>
    <n v="4"/>
    <n v="0.8"/>
    <n v="5"/>
    <n v="0.8"/>
    <n v="2.2857142857142859E-3"/>
    <n v="2.2857142857142859E-3"/>
    <s v="En Seguimiento"/>
    <x v="1"/>
    <s v=" |202003: Evid Activ. 2 a 10. PAI Marzo. Gestión Superintendente Delegado de Puertos. : Se emitieron dos actos administrativos de recursos de reposición.; |202002: Se emitieron 2 actos administrativos. _x000a_DP-ACT_2a10 y 40a45 Evid Feb sobre Investig; |202001: No se atendieron recursos de reposición. "/>
    <s v="No se atendieron recursos de reposición. "/>
    <s v="Se emitieron 2 actos administrativos. _x000a_DP-ACT_2a10 y 40a45 Evid Feb sobre Investig"/>
    <s v="Evid Activ. 2 a 10. PAI Marzo. Gestión Superintendente Delegado de Puertos. : Se emitieron dos actos administrativos de recursos de reposición."/>
    <s v="-"/>
    <s v="-"/>
    <s v="-"/>
    <s v="-"/>
    <s v="-"/>
    <s v="-"/>
    <s v="-"/>
    <s v="-"/>
    <s v="-"/>
    <s v="-"/>
  </r>
  <r>
    <s v="DP-ACT_07;Delegatura_de_Puertos;Despacho_del_Delegado_de_Puertos"/>
    <n v="49"/>
    <s v="PES_Definir"/>
    <x v="0"/>
    <x v="0"/>
    <s v="SI"/>
    <s v="10. Plan de Acción Institucional - PAI"/>
    <x v="0"/>
    <s v="PAI_10"/>
    <s v="2. Plan de Acción Institucional - PAI"/>
    <s v="Investigaciones"/>
    <x v="17"/>
    <x v="15"/>
    <s v="DP-ACT_07"/>
    <x v="6"/>
    <x v="1"/>
    <x v="1"/>
    <x v="3"/>
    <x v="3"/>
    <s v="DP-D_01"/>
    <x v="3"/>
    <x v="0"/>
    <s v="Financiera"/>
    <x v="0"/>
    <m/>
    <m/>
    <m/>
    <m/>
    <m/>
    <s v="MIPG-P_00"/>
    <s v="MIPG-D_00"/>
    <n v="0"/>
    <n v="0"/>
    <n v="0"/>
    <n v="0"/>
    <n v="0"/>
    <n v="0"/>
    <n v="1"/>
    <s v="No. de Revocatorias de Fallos Emitidos"/>
    <s v="Mensual"/>
    <d v="2020-01-01T00:00:00"/>
    <x v="0"/>
    <n v="1"/>
    <n v="12"/>
    <n v="12.166666666666666"/>
    <s v="Enero"/>
    <s v="Diciembre"/>
    <s v="IV_Trim"/>
    <n v="2.8571428571428571E-3"/>
    <s v="Planeado"/>
    <n v="2"/>
    <n v="0"/>
    <n v="0"/>
    <n v="0"/>
    <n v="0"/>
    <n v="0"/>
    <n v="0"/>
    <n v="0"/>
    <n v="0"/>
    <n v="0"/>
    <n v="0"/>
    <n v="0"/>
    <n v="2"/>
    <s v="Ejecutado"/>
    <n v="0"/>
    <n v="2"/>
    <n v="0"/>
    <m/>
    <m/>
    <m/>
    <m/>
    <m/>
    <m/>
    <m/>
    <m/>
    <m/>
    <n v="2"/>
    <n v="1"/>
    <n v="2"/>
    <n v="1"/>
    <n v="2.8571428571428571E-3"/>
    <n v="2.8571428571428571E-3"/>
    <s v="Ejecutada"/>
    <x v="0"/>
    <s v=" |202003: Evid Activ. 2 a 10. PAI Marzo. Gestión Superintendente Delegado de Puertos. : No se emitieron revocatorias directas. ; |202002: No se emitieron actos administrativos. _x000a_DP-ACT_2a10 y 40a45 Evid Feb sobre Investig_x000a_; |202001: No se realizo ningun acto administrativo de revocatoria directa. "/>
    <s v="No se realizo ningun acto administrativo de revocatoria directa. "/>
    <s v="No se emitieron actos administrativos. _x000a_DP-ACT_2a10 y 40a45 Evid Feb sobre Investig_x000a_"/>
    <s v="Evid Activ. 2 a 10. PAI Marzo. Gestión Superintendente Delegado de Puertos. : No se emitieron revocatorias directas. "/>
    <s v="-"/>
    <s v="-"/>
    <s v="-"/>
    <s v="-"/>
    <s v="-"/>
    <s v="-"/>
    <s v="-"/>
    <s v="-"/>
    <s v="-"/>
    <s v="-"/>
  </r>
  <r>
    <s v="DP-ACT_08;Delegatura_de_Puertos;Despacho_del_Delegado_de_Puertos"/>
    <n v="50"/>
    <s v="PES_Definir"/>
    <x v="0"/>
    <x v="0"/>
    <s v="SI"/>
    <s v="10. Plan de Acción Institucional - PAI"/>
    <x v="0"/>
    <s v="PAI_10"/>
    <s v="2. Plan de Acción Institucional - PAI"/>
    <s v="Investigaciones"/>
    <x v="18"/>
    <x v="16"/>
    <s v="DP-ACT_08"/>
    <x v="7"/>
    <x v="1"/>
    <x v="1"/>
    <x v="3"/>
    <x v="3"/>
    <s v="DP-D_01"/>
    <x v="3"/>
    <x v="0"/>
    <s v="Financier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vid Activ. 2 a 10. PAI Marzo. Gestión Superintendente Delegado de Puertos. : No se emitieron recursos de apelación.; |202002: No se emitieron actos administrativos. _x000a_DP-ACT_2a10 y 40a45 Evid Feb sobre Investig; |202001: No se tramitaron actos administrativos de recursos de apelación. "/>
    <s v="No se tramitaron actos administrativos de recursos de apelación. "/>
    <s v="No se emitieron actos administrativos. _x000a_DP-ACT_2a10 y 40a45 Evid Feb sobre Investig"/>
    <s v="Evid Activ. 2 a 10. PAI Marzo. Gestión Superintendente Delegado de Puertos. : No se emitieron recursos de apelación."/>
    <s v="-"/>
    <s v="-"/>
    <s v="-"/>
    <s v="-"/>
    <s v="-"/>
    <s v="-"/>
    <s v="-"/>
    <s v="-"/>
    <s v="-"/>
    <s v="-"/>
  </r>
  <r>
    <s v="DP-ACT_09;Delegatura_de_Puertos;Despacho_del_Delegado_de_Puertos"/>
    <n v="51"/>
    <s v="PES_Definir"/>
    <x v="0"/>
    <x v="0"/>
    <s v="SI"/>
    <s v="10. Plan de Acción Institucional - PAI"/>
    <x v="0"/>
    <s v="PAI_10"/>
    <s v="2. Plan de Acción Institucional - PAI"/>
    <s v="Investigaciones"/>
    <x v="18"/>
    <x v="16"/>
    <s v="DP-ACT_09"/>
    <x v="8"/>
    <x v="1"/>
    <x v="1"/>
    <x v="3"/>
    <x v="3"/>
    <s v="DP-D_01"/>
    <x v="3"/>
    <x v="0"/>
    <s v="Financier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vid Activ. 2 a 10. PAI Marzo. Gestión Superintendente Delegado de Puertos. : No se emitieron recursos de queja.; |202002: No se emitieron actos administrativos. _x000a_DP-ACT_2a10 y 40a45 Evid Feb sobre Investig; |202001: No se tramito ningun recurso de queja."/>
    <s v="No se tramito ningun recurso de queja."/>
    <s v="No se emitieron actos administrativos. _x000a_DP-ACT_2a10 y 40a45 Evid Feb sobre Investig"/>
    <s v="Evid Activ. 2 a 10. PAI Marzo. Gestión Superintendente Delegado de Puertos. : No se emitieron recursos de queja."/>
    <s v="-"/>
    <s v="-"/>
    <s v="-"/>
    <s v="-"/>
    <s v="-"/>
    <s v="-"/>
    <s v="-"/>
    <s v="-"/>
    <s v="-"/>
    <s v="-"/>
  </r>
  <r>
    <s v="DP-ACT_10;Delegatura_de_Puertos;Despacho_del_Delegado_de_Puertos"/>
    <n v="52"/>
    <s v="PES_Definir"/>
    <x v="0"/>
    <x v="0"/>
    <s v="SI"/>
    <s v="10. Plan de Acción Institucional - PAI"/>
    <x v="0"/>
    <s v="PAI_10"/>
    <s v="2. Plan de Acción Institucional - PAI"/>
    <s v="Investigaciones"/>
    <x v="18"/>
    <x v="16"/>
    <s v="DP-ACT_10"/>
    <x v="9"/>
    <x v="1"/>
    <x v="1"/>
    <x v="3"/>
    <x v="3"/>
    <s v="DP-D_01"/>
    <x v="3"/>
    <x v="0"/>
    <s v="Financiera"/>
    <x v="0"/>
    <m/>
    <m/>
    <m/>
    <m/>
    <m/>
    <s v="MIPG-P_00"/>
    <s v="MIPG-D_00"/>
    <n v="0"/>
    <n v="0"/>
    <n v="0"/>
    <n v="0"/>
    <n v="0"/>
    <n v="0"/>
    <n v="1"/>
    <s v="No. de Revocatorias de Fallos Emiti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vid Activ. 2 a 10. PAI Marzo. Gestión Superintendente Delegado de Puertos. : No se emitieron revocatorias directas. ; |202002: No se emitieron actos administrativos. _x000a_DP-ACT_2a10 y 40a45 Evid Feb sobre Investig; |202001: No se tramitaron actos administrativos de revocatoria directa. "/>
    <s v="No se tramitaron actos administrativos de revocatoria directa. "/>
    <s v="No se emitieron actos administrativos. _x000a_DP-ACT_2a10 y 40a45 Evid Feb sobre Investig"/>
    <s v="Evid Activ. 2 a 10. PAI Marzo. Gestión Superintendente Delegado de Puertos. : No se emitieron revocatorias directas. "/>
    <s v="-"/>
    <s v="-"/>
    <s v="-"/>
    <s v="-"/>
    <s v="-"/>
    <s v="-"/>
    <s v="-"/>
    <s v="-"/>
    <s v="-"/>
    <s v="-"/>
  </r>
  <r>
    <s v="DP-ACT_11;Delegatura_de_Puertos;Despacho_del_Delegado_de_Puertos"/>
    <n v="53"/>
    <s v="PES_Definir"/>
    <x v="0"/>
    <x v="0"/>
    <s v="SI"/>
    <s v="12. Política Operacional"/>
    <x v="1"/>
    <s v="PEI_02"/>
    <s v=" 1. Plan Estratégico Institucional - PEI"/>
    <s v="PEI_13 - Planes de Prevención"/>
    <x v="19"/>
    <x v="17"/>
    <s v="DP-ACT_11"/>
    <x v="37"/>
    <x v="1"/>
    <x v="1"/>
    <x v="3"/>
    <x v="3"/>
    <s v="DP-D_01"/>
    <x v="3"/>
    <x v="0"/>
    <s v="Financiera"/>
    <x v="1"/>
    <s v="C-2410-0600-3-0-2410002-02"/>
    <s v="2410002_01"/>
    <n v="300000000"/>
    <n v="1700000000"/>
    <m/>
    <s v="MIPG-P_00"/>
    <s v="MIPG-D_00"/>
    <n v="0"/>
    <n v="0"/>
    <n v="0"/>
    <n v="0"/>
    <n v="0"/>
    <n v="0"/>
    <n v="7"/>
    <s v="No. de Requerimientos efectuados a Infraestructuras No Concesionadas / No. de Total de Infraestructuras Plan Piloto"/>
    <s v="POR_DEFINIR"/>
    <d v="2020-06-01T00:00:00"/>
    <x v="2"/>
    <n v="6"/>
    <n v="11"/>
    <n v="6.0666666666666664"/>
    <s v="Junio"/>
    <s v="Noviembre"/>
    <s v="IV_Trim"/>
    <n v="8.0000000000000019E-3"/>
    <s v="Planeado"/>
    <n v="0"/>
    <n v="0"/>
    <n v="0"/>
    <n v="0"/>
    <n v="0"/>
    <n v="0.2"/>
    <n v="0.2"/>
    <n v="0.2"/>
    <n v="0.2"/>
    <n v="0.1"/>
    <n v="0.1"/>
    <n v="0"/>
    <n v="1"/>
    <s v="Ejecutado"/>
    <n v="0"/>
    <n v="0"/>
    <n v="0"/>
    <m/>
    <m/>
    <m/>
    <m/>
    <m/>
    <m/>
    <m/>
    <m/>
    <m/>
    <n v="0"/>
    <n v="0"/>
    <n v="0"/>
    <n v="1"/>
    <n v="0"/>
    <n v="8.0000000000000019E-3"/>
    <s v="Por Ejecutar"/>
    <x v="3"/>
    <s v=" |202003: N.A. : Se han realizado dos reuniones sobre este proyecto, una reunión de coordinación con contratación para evaluar desde el punto de vista contractual como desarrollar el proyecto, toda vez que en el 2019 no se logró llevar a cabo (Actividad realizada en 2020). y la segunda es una reunión interna de coordinación con Nestor y Adriana para definir el alcance del proyecto._x000a__x000a_No se indica avance toda vez que estamos en la etapa previa y el proyecto como tal no ha iniciado.; |202002: No se realizó actividad al respecto. ; |202001: No se realizaron acciones al respecto. "/>
    <s v="No se realizaron acciones al respecto. "/>
    <s v="No se realizó actividad al respecto. "/>
    <s v="N.A. : Se han realizado dos reuniones sobre este proyecto, una reunión de coordinación con contratación para evaluar desde el punto de vista contractual como desarrollar el proyecto, toda vez que en el 2019 no se logró llevar a cabo (Actividad realizada en 2020). y la segunda es una reunión interna de coordinación con Nestor y Adriana para definir el alcance del proyecto._x000a__x000a_No se indica avance toda vez que estamos en la etapa previa y el proyecto como tal no ha iniciado."/>
    <s v="-"/>
    <s v="-"/>
    <s v="-"/>
    <s v="-"/>
    <s v="-"/>
    <s v="-"/>
    <s v="-"/>
    <s v="-"/>
    <s v="-"/>
    <s v="-"/>
  </r>
  <r>
    <s v="DP-ACT_12;Delegatura_de_Puertos;Despacho_del_Delegado_de_Puertos"/>
    <n v="54"/>
    <s v="PES_Definir"/>
    <x v="0"/>
    <x v="0"/>
    <s v="SI"/>
    <s v="12. Política Operacional"/>
    <x v="1"/>
    <s v="PEI_02"/>
    <s v=" 1. Plan Estratégico Institucional - PEI"/>
    <s v="PEI_13 - Planes de Prevención"/>
    <x v="20"/>
    <x v="18"/>
    <s v="DP-ACT_12"/>
    <x v="38"/>
    <x v="1"/>
    <x v="1"/>
    <x v="3"/>
    <x v="3"/>
    <s v="DP-D_01"/>
    <x v="3"/>
    <x v="0"/>
    <s v="Financiera"/>
    <x v="1"/>
    <s v="C-2410-0600-3-0-2410006-02"/>
    <s v="2410006_01"/>
    <n v="159500000"/>
    <m/>
    <m/>
    <s v="MIPG-P_00"/>
    <s v="MIPG-D_00"/>
    <n v="0"/>
    <n v="0"/>
    <n v="0"/>
    <n v="0"/>
    <n v="0"/>
    <n v="0"/>
    <n v="1"/>
    <s v="Un (1) Reporte de Indicadores de Eficiencia Portuaria."/>
    <s v="POR_DEFINIR"/>
    <d v="2020-03-01T00:00:00"/>
    <x v="1"/>
    <n v="3"/>
    <n v="6"/>
    <n v="4.0333333333333332"/>
    <s v="Marzo"/>
    <s v="Junio"/>
    <s v="II_Trim"/>
    <n v="8.0000000000000019E-3"/>
    <s v="Planeado"/>
    <n v="0"/>
    <n v="0"/>
    <n v="0.5"/>
    <n v="0"/>
    <n v="0"/>
    <n v="0.5"/>
    <n v="0"/>
    <n v="0"/>
    <n v="0"/>
    <n v="0"/>
    <n v="0"/>
    <n v="0"/>
    <n v="1"/>
    <s v="Ejecutado"/>
    <n v="0"/>
    <n v="0"/>
    <n v="0.5"/>
    <m/>
    <m/>
    <m/>
    <m/>
    <m/>
    <m/>
    <m/>
    <m/>
    <m/>
    <n v="0.5"/>
    <n v="0.5"/>
    <n v="0.5"/>
    <n v="1"/>
    <n v="4.000000000000001E-3"/>
    <n v="8.0000000000000019E-3"/>
    <s v="En Tramite"/>
    <x v="2"/>
    <s v=" |202003: Evid Act. 12. PAI Marzo. Acciones Indicadores de Eficiencia Portuaria : Se realizó actualización del Informe de  Indicadores de Eficiencia portuaria en fecha  06/03/2020 incluyendo año 2019 y fue enviado a la Directora de PyP y al Delegado de Puertos; |202002: Un equipo de la Delegatura se encuentra dando los últimos ajustes al Informe de los Indicadores de eficiencia portuaria para los años 2017, 2018 y 2019._x000a_DP-ACT_12y13 Evid Febrero Indica. Eficiencia Port; |202001: No se reporta avance al respecto. "/>
    <s v="No se reporta avance al respecto. "/>
    <s v="Un equipo de la Delegatura se encuentra dando los últimos ajustes al Informe de los Indicadores de eficiencia portuaria para los años 2017, 2018 y 2019._x000a_DP-ACT_12y13 Evid Febrero Indica. Eficiencia Port"/>
    <s v="Evid Act. 12. PAI Marzo. Acciones Indicadores de Eficiencia Portuaria : Se realizó actualización del Informe de  Indicadores de Eficiencia portuaria en fecha  06/03/2020 incluyendo año 2019 y fue enviado a la Directora de PyP y al Delegado de Puertos"/>
    <s v="-"/>
    <s v="-"/>
    <s v="-"/>
    <s v="-"/>
    <s v="-"/>
    <s v="-"/>
    <s v="-"/>
    <s v="-"/>
    <s v="-"/>
    <s v="-"/>
  </r>
  <r>
    <s v="DP-ACT_13;Delegatura_de_Puertos;Despacho_del_Delegado_de_Puertos"/>
    <n v="55"/>
    <s v="PES_Definir"/>
    <x v="0"/>
    <x v="0"/>
    <s v="SI"/>
    <s v="12. Política Operacional"/>
    <x v="1"/>
    <s v="PEI_02"/>
    <s v=" 1. Plan Estratégico Institucional - PEI"/>
    <s v="PEI_13 - Planes de Prevención"/>
    <x v="20"/>
    <x v="18"/>
    <s v="DP-ACT_13"/>
    <x v="39"/>
    <x v="1"/>
    <x v="1"/>
    <x v="3"/>
    <x v="3"/>
    <s v="DP-D_01"/>
    <x v="3"/>
    <x v="0"/>
    <s v="Financiera"/>
    <x v="1"/>
    <s v="C-2410-0600-3-0-2410006-02"/>
    <s v="2410006_01"/>
    <n v="0"/>
    <m/>
    <m/>
    <s v="MIPG-P_00"/>
    <s v="MIPG-D_00"/>
    <n v="0"/>
    <n v="0"/>
    <n v="0"/>
    <n v="0"/>
    <n v="0"/>
    <n v="0"/>
    <n v="1"/>
    <s v="Publicación de Indicadores de Eficiencia Portuaria."/>
    <s v="POR_DEFINIR"/>
    <d v="2020-09-01T00:00:00"/>
    <x v="0"/>
    <n v="9"/>
    <n v="12"/>
    <n v="4.0333333333333332"/>
    <s v="Septiembre"/>
    <s v="Diciembre"/>
    <s v="IV_Trim"/>
    <n v="8.0000000000000019E-3"/>
    <s v="Planeado"/>
    <n v="0"/>
    <n v="0"/>
    <n v="0"/>
    <n v="0"/>
    <n v="0"/>
    <n v="0"/>
    <n v="0"/>
    <n v="0"/>
    <n v="0.5"/>
    <n v="0"/>
    <n v="0"/>
    <n v="0.5"/>
    <n v="1"/>
    <s v="Ejecutado"/>
    <n v="0"/>
    <n v="0"/>
    <n v="1"/>
    <m/>
    <m/>
    <m/>
    <m/>
    <m/>
    <m/>
    <m/>
    <m/>
    <m/>
    <n v="1"/>
    <n v="1"/>
    <n v="0"/>
    <n v="1"/>
    <n v="8.0000000000000019E-3"/>
    <n v="8.0000000000000019E-3"/>
    <s v="Ejecutada"/>
    <x v="0"/>
    <s v=" |202003: Evid Act. 13. PAI Marzo. Publicacion Inf Indicadores de Eficiencia Portuaria : Se publicó en la pagina web de la entidad, los Indicadores de Eficencia Portuaria. ; |202002: _x000a_En evento (Asamblea del BID en la ciudad de Barranquilla),  que se llevará a cabo entre el 18 y 22 de marzo en Barranquilla, se tiene previsto el lanzamiento de los indicadores de eficiencia portuaria en cabeza de la Superintendente de Transporte._x000a__x000a_P-ACT_12y13 Evid Febrero Indica. Eficiencia Port; |202001: No esta planeada para el mes de enero. "/>
    <s v="No esta planeada para el mes de enero. "/>
    <s v="_x000a_En evento (Asamblea del BID en la ciudad de Barranquilla),  que se llevará a cabo entre el 18 y 22 de marzo en Barranquilla, se tiene previsto el lanzamiento de los indicadores de eficiencia portuaria en cabeza de la Superintendente de Transporte._x000a__x000a_P-ACT_12y13 Evid Febrero Indica. Eficiencia Port"/>
    <s v="Evid Act. 13. PAI Marzo. Publicacion Inf Indicadores de Eficiencia Portuaria : Se publicó en la pagina web de la entidad, los Indicadores de Eficencia Portuaria. "/>
    <s v="-"/>
    <s v="-"/>
    <s v="-"/>
    <s v="-"/>
    <s v="-"/>
    <s v="-"/>
    <s v="-"/>
    <s v="-"/>
    <s v="-"/>
    <s v="-"/>
  </r>
  <r>
    <s v="DP-ACT_14;Delegatura_de_Puertos;Dirección_de_Promoción_y_Prevención_de_Puertos"/>
    <n v="56"/>
    <s v="PES_Definir"/>
    <x v="0"/>
    <x v="0"/>
    <s v="SI"/>
    <s v="10. Plan de Acción Institucional - PAI"/>
    <x v="0"/>
    <s v="PAI_10"/>
    <s v="2. Plan de Acción Institucional - PAI"/>
    <s v="Gestión_PQRS"/>
    <x v="21"/>
    <x v="5"/>
    <s v="DP-ACT_14"/>
    <x v="40"/>
    <x v="1"/>
    <x v="1"/>
    <x v="4"/>
    <x v="4"/>
    <s v="DP-D_02"/>
    <x v="4"/>
    <x v="0"/>
    <s v="Financiera"/>
    <x v="0"/>
    <m/>
    <m/>
    <m/>
    <m/>
    <m/>
    <s v="MIPG-P_00"/>
    <s v="MIPG-D_00"/>
    <n v="0"/>
    <n v="0"/>
    <n v="0"/>
    <n v="0"/>
    <n v="0"/>
    <n v="0"/>
    <n v="1"/>
    <s v="No. de Solicitudes Gestionadas / No. de Solicitudes Ingresadas "/>
    <s v="Mensual"/>
    <d v="2020-01-01T00:00:00"/>
    <x v="0"/>
    <n v="1"/>
    <n v="12"/>
    <n v="12.166666666666666"/>
    <s v="Enero"/>
    <s v="Diciembre"/>
    <s v="IV_Trim"/>
    <n v="2.8571428571428571E-3"/>
    <s v="Planeado"/>
    <n v="102"/>
    <n v="86"/>
    <n v="0"/>
    <n v="0"/>
    <n v="0"/>
    <n v="0"/>
    <n v="0"/>
    <n v="0"/>
    <n v="0"/>
    <n v="0"/>
    <n v="0"/>
    <n v="0"/>
    <n v="188"/>
    <s v="Ejecutado"/>
    <n v="96"/>
    <n v="60"/>
    <n v="0"/>
    <m/>
    <m/>
    <m/>
    <m/>
    <m/>
    <m/>
    <m/>
    <m/>
    <m/>
    <n v="156"/>
    <n v="0.82978723404255317"/>
    <n v="188"/>
    <n v="0.82978723404255317"/>
    <n v="2.370820668693009E-3"/>
    <n v="2.370820668693009E-3"/>
    <s v="En Seguimiento"/>
    <x v="1"/>
    <s v=" |202003: N/D; |202002: Se recibieron 86 PQR's por Vigia_ Gestion Documental y PQR Vigia. Y 1 por redes sociales. _x000a_DP-ACT_01 y 014 Evid Feb PQR's; |202001: Se recibieron 93 PQR por Vigia. Adicionalmente se tramitaron 9 Quejas remitidas vía Whatsaap y Otros medios. _x000a_Las 93 pqr se habian reportado en la actividad 01. "/>
    <s v="Se recibieron 93 PQR por Vigia. Adicionalmente se tramitaron 9 Quejas remitidas vía Whatsaap y Otros medios. _x000a_Las 93 pqr se habian reportado en la actividad 01. "/>
    <s v="Se recibieron 86 PQR's por Vigia_ Gestion Documental y PQR Vigia. Y 1 por redes sociales. _x000a_DP-ACT_01 y 014 Evid Feb PQR's"/>
    <s v="N/D"/>
    <s v="-"/>
    <s v="-"/>
    <s v="-"/>
    <s v="-"/>
    <s v="-"/>
    <s v="-"/>
    <s v="-"/>
    <s v="-"/>
    <s v="-"/>
    <s v="-"/>
  </r>
  <r>
    <s v="DP-ACT_15;Delegatura_de_Puertos;Dirección_de_Promoción_y_Prevención_de_Puertos"/>
    <n v="57"/>
    <s v="PES_Definir"/>
    <x v="0"/>
    <x v="0"/>
    <s v="SI"/>
    <s v="10. Plan de Acción Institucional - PAI"/>
    <x v="0"/>
    <s v="PAI_10"/>
    <s v="2. Plan de Acción Institucional - PAI"/>
    <s v="PyP_Divulgación"/>
    <x v="22"/>
    <x v="6"/>
    <s v="DP-ACT_15"/>
    <x v="41"/>
    <x v="1"/>
    <x v="1"/>
    <x v="4"/>
    <x v="4"/>
    <s v="DP-D_02"/>
    <x v="4"/>
    <x v="0"/>
    <s v="Financiera"/>
    <x v="0"/>
    <m/>
    <m/>
    <m/>
    <m/>
    <m/>
    <s v="MIPG-P_00"/>
    <s v="MIPG-D_00"/>
    <n v="0"/>
    <n v="0"/>
    <n v="0"/>
    <n v="0"/>
    <n v="0"/>
    <n v="0"/>
    <n v="1"/>
    <s v="No. Eventos de Divulgación"/>
    <s v="Mensual"/>
    <d v="2020-01-01T00:00:00"/>
    <x v="0"/>
    <n v="1"/>
    <n v="12"/>
    <n v="12.166666666666666"/>
    <s v="Enero"/>
    <s v="Diciembre"/>
    <s v="IV_Trim"/>
    <n v="2.8571428571428571E-3"/>
    <s v="Planeado"/>
    <n v="2"/>
    <n v="1"/>
    <n v="10"/>
    <n v="0"/>
    <n v="0"/>
    <n v="0"/>
    <n v="0"/>
    <n v="0"/>
    <n v="0"/>
    <n v="0"/>
    <n v="0"/>
    <n v="0"/>
    <n v="13"/>
    <s v="Ejecutado"/>
    <n v="2"/>
    <n v="1"/>
    <n v="10"/>
    <m/>
    <m/>
    <m/>
    <m/>
    <m/>
    <m/>
    <m/>
    <m/>
    <m/>
    <n v="13"/>
    <n v="1"/>
    <n v="13"/>
    <n v="1"/>
    <n v="2.8571428571428571E-3"/>
    <n v="2.8571428571428571E-3"/>
    <s v="Ejecutada"/>
    <x v="0"/>
    <s v=" |202003: Evid Act. 15 PAI Marzo Inf Reunión Consejo Ejecutivo Mesa sectorial Transporte Fluvial 26 Marzo._x000a_Evid Act. 15 PAI Marzo. Asistencia reunion con Fenalco._x000a_Evid Act. 15. PAI Marzo. ACTA SESIÓN VIRTUAL 24 COMITÉ FACILITACIÓN DE COMERCIO._x000a_Evid Act. 15. PAI Marzo. Comité coordinación MT- ST-DIMAR._x000a_Evid Act. 15. PAI Marzo. Lista asistencia FENALCO._x000a_Evid Act. 15. PAI Marzo. Mesa de facilitación Cartagena._x000a_Evid Act. 15. PAI Marzo. Presentación mesa sectorial servicios portuarios._x000a_Evid Act. 15. PAI Marzo. Sesión Virtual 22 Comité Facilitación de Comercio._x000a_Evid Act. 15. PAI Marzo. Sesion Virtual 23 Comité Facilitación de Comercio y Nodos de Facilitación._x000a_Evid Act. 15. PAI Marzo. Sesión Virtual Alianzas Logísticas (20 marzo 2020)_x000a_Evid Act. 15. PAI Marzo. Acta Reunion Implementacion electrónica BL._x000a_Evid Act. 15. PAI Marzo. Comite Coordinación MT-Dimar 3mar2020 : Se participó en los siguientes eventos:  1. Mesa Sectorial de Servicios Portuarios -No hubo asistencia dado que el SENA tuvo problemas con el sistema, esta fue virtual. – Se envía presentación. (6 de marzo 2020); 2. II Reunión del Consejo Ejecutivo de la Mesa Sectorial de Transporte Fluvial - Se envía el Informe realizado por la Delegatura de Puertos (26 de marzo 2020); 3. Invitación de FENALCO- Ciudad de Cali, (se adjunta lista de asistencia y evidencia fotográfica) Asistió: Directora P y P- 11 de marzo 2020; 4. La ST participó en el Comité de facilitación de comercio en Cartagena – 6 de marzo 2020; 5. La ST participó en el Comité de coordinación entre entidades MT, DIMAR, ST- 12 de marzo 2020; 6. La ST participó en el PMU PUERTOS- Acta Comité de Facilitación de Comercio No. 22- 19 de marzo 2020; 7. La ST participó en la reunión de Alianzas Logísticas- 20 de marzo 2020; 8. La ST participó en la sesión virtual 23 comité facilitación de comercio y nodos de facilitación – 24 de marzo 2020; 9. La ST participó en la sesión 24 comité facilitación de comercio y nodos de facilitación - 27 de marzo 2020; 10. La ST participó en el Comité seguimiento implementación electrónica de BL, comodato y demás documentos- 30 de marzo 2020. Igualmente se participó en Comité Coordinación MT - DIMAR - ST; |202002: Fuimos invitados a la reunión del 2020 de la Mesa Sectorial de Transporte Fluvial facilitada por el SENA a la cual asistimos el 14 de febrero del año en curso._x000a_Dp_ACT_15 Evid Feb Invitacion mesa sectorial tpte fluvial_x000a_DP-ACT_15 Evid Feb Presentación Consejo Ejec1. Mesa Tpte Fluvial; |202001: Se asistieron a dos comités, en donde se dio a conocer las actividades adelantadas por parte de la ST. A las mismas asistió el Dr. Álvaro Ceballos. Son: 1. Comité de Movilidad. _x000a_2. Comité Paro cívico Buenaventura. "/>
    <s v="Se asistieron a dos comités, en donde se dio a conocer las actividades adelantadas por parte de la ST. A las mismas asistió el Dr. Álvaro Ceballos. Son: 1. Comité de Movilidad. _x000a_2. Comité Paro cívico Buenaventura. "/>
    <s v="Fuimos invitados a la reunión del 2020 de la Mesa Sectorial de Transporte Fluvial facilitada por el SENA a la cual asistimos el 14 de febrero del año en curso._x000a_Dp_ACT_15 Evid Feb Invitacion mesa sectorial tpte fluvial_x000a_DP-ACT_15 Evid Feb Presentación Consejo Ejec1. Mesa Tpte Fluvial"/>
    <s v="Evid Act. 15 PAI Marzo Inf Reunión Consejo Ejecutivo Mesa sectorial Transporte Fluvial 26 Marzo._x000a_Evid Act. 15 PAI Marzo. Asistencia reunion con Fenalco._x000a_Evid Act. 15. PAI Marzo. ACTA SESIÓN VIRTUAL 24 COMITÉ FACILITACIÓN DE COMERCIO._x000a_Evid Act. 15. PAI Marzo. Comité coordinación MT- ST-DIMAR._x000a_Evid Act. 15. PAI Marzo. Lista asistencia FENALCO._x000a_Evid Act. 15. PAI Marzo. Mesa de facilitación Cartagena._x000a_Evid Act. 15. PAI Marzo. Presentación mesa sectorial servicios portuarios._x000a_Evid Act. 15. PAI Marzo. Sesión Virtual 22 Comité Facilitación de Comercio._x000a_Evid Act. 15. PAI Marzo. Sesion Virtual 23 Comité Facilitación de Comercio y Nodos de Facilitación._x000a_Evid Act. 15. PAI Marzo. Sesión Virtual Alianzas Logísticas (20 marzo 2020)_x000a_Evid Act. 15. PAI Marzo. Acta Reunion Implementacion electrónica BL._x000a_Evid Act. 15. PAI Marzo. Comite Coordinación MT-Dimar 3mar2020 : Se participó en los siguientes eventos:  1. Mesa Sectorial de Servicios Portuarios -No hubo asistencia dado que el SENA tuvo problemas con el sistema, esta fue virtual. – Se envía presentación. (6 de marzo 2020); 2. II Reunión del Consejo Ejecutivo de la Mesa Sectorial de Transporte Fluvial - Se envía el Informe realizado por la Delegatura de Puertos (26 de marzo 2020); 3. Invitación de FENALCO- Ciudad de Cali, (se adjunta lista de asistencia y evidencia fotográfica) Asistió: Directora P y P- 11 de marzo 2020; 4. La ST participó en el Comité de facilitación de comercio en Cartagena – 6 de marzo 2020; 5. La ST participó en el Comité de coordinación entre entidades MT, DIMAR, ST- 12 de marzo 2020; 6. La ST participó en el PMU PUERTOS- Acta Comité de Facilitación de Comercio No. 22- 19 de marzo 2020; 7. La ST participó en la reunión de Alianzas Logísticas- 20 de marzo 2020; 8. La ST participó en la sesión virtual 23 comité facilitación de comercio y nodos de facilitación – 24 de marzo 2020; 9. La ST participó en la sesión 24 comité facilitación de comercio y nodos de facilitación - 27 de marzo 2020; 10. La ST participó en el Comité seguimiento implementación electrónica de BL, comodato y demás documentos- 30 de marzo 2020. Igualmente se participó en Comité Coordinación MT - DIMAR - ST"/>
    <s v="-"/>
    <s v="-"/>
    <s v="-"/>
    <s v="-"/>
    <s v="-"/>
    <s v="-"/>
    <s v="-"/>
    <s v="-"/>
    <s v="-"/>
    <s v="-"/>
  </r>
  <r>
    <s v="DP-ACT_16;Delegatura_de_Puertos;Dirección_de_Promoción_y_Prevención_de_Puertos"/>
    <n v="58"/>
    <s v="PES_Definir"/>
    <x v="0"/>
    <x v="0"/>
    <s v="SI"/>
    <s v="10. Plan de Acción Institucional - PAI"/>
    <x v="0"/>
    <s v="PAI_10"/>
    <s v="2. Plan de Acción Institucional - PAI"/>
    <s v="PyP_Divulgación"/>
    <x v="22"/>
    <x v="6"/>
    <s v="DP-ACT_16"/>
    <x v="42"/>
    <x v="1"/>
    <x v="1"/>
    <x v="4"/>
    <x v="4"/>
    <s v="DP-D_02"/>
    <x v="4"/>
    <x v="0"/>
    <s v="Financiera"/>
    <x v="0"/>
    <m/>
    <m/>
    <m/>
    <m/>
    <m/>
    <s v="MIPG-P_00"/>
    <s v="MIPG-D_00"/>
    <n v="0"/>
    <n v="0"/>
    <n v="0"/>
    <n v="0"/>
    <n v="0"/>
    <n v="0"/>
    <n v="1"/>
    <s v="No. Eventos de Divulgación"/>
    <s v="Mensual"/>
    <d v="2020-01-01T00:00:00"/>
    <x v="0"/>
    <n v="1"/>
    <n v="12"/>
    <n v="12.166666666666666"/>
    <s v="Enero"/>
    <s v="Diciembre"/>
    <s v="IV_Trim"/>
    <n v="2.8571428571428571E-3"/>
    <s v="Planeado"/>
    <n v="2"/>
    <n v="0"/>
    <n v="0"/>
    <n v="0"/>
    <n v="0"/>
    <n v="0"/>
    <n v="0"/>
    <n v="0"/>
    <n v="0"/>
    <n v="0"/>
    <n v="0"/>
    <n v="0"/>
    <n v="2"/>
    <s v="Ejecutado"/>
    <n v="2"/>
    <n v="0"/>
    <n v="0"/>
    <m/>
    <m/>
    <m/>
    <m/>
    <m/>
    <m/>
    <m/>
    <m/>
    <m/>
    <n v="2"/>
    <n v="1"/>
    <n v="2"/>
    <n v="1"/>
    <n v="2.8571428571428571E-3"/>
    <n v="2.8571428571428571E-3"/>
    <s v="Ejecutada"/>
    <x v="0"/>
    <s v=" |202003: N/D; |202002: Desde el despacho no se desarrollaron actividades de divulgación en las reuniones a las que asistió el Delegado. ; |202001: Se asistieron a dos comités, en donde se dio a conocer las actividades adelantadas por parte de la ST. A las mismas asistió el Dr. Álvaro Ceballos. Son: 1.Comité de Movilidad, 2.Comité Paro cívico Buenaventura. "/>
    <s v="Se asistieron a dos comités, en donde se dio a conocer las actividades adelantadas por parte de la ST. A las mismas asistió el Dr. Álvaro Ceballos. Son: 1.Comité de Movilidad, 2.Comité Paro cívico Buenaventura. "/>
    <s v="Desde el despacho no se desarrollaron actividades de divulgación en las reuniones a las que asistió el Delegado. "/>
    <s v="N/D"/>
    <s v="-"/>
    <s v="-"/>
    <s v="-"/>
    <s v="-"/>
    <s v="-"/>
    <s v="-"/>
    <s v="-"/>
    <s v="-"/>
    <s v="-"/>
    <s v="-"/>
  </r>
  <r>
    <s v="DP-ACT_17;Delegatura_de_Puertos;Dirección_de_Promoción_y_Prevención_de_Puertos"/>
    <n v="59"/>
    <s v="PES_00"/>
    <x v="0"/>
    <x v="0"/>
    <s v="SI"/>
    <s v="1. Campañas de Prevención y Promoción para la formalización."/>
    <x v="1"/>
    <s v="PEI_01"/>
    <s v=" 1. Plan Estratégico Institucional - PEI"/>
    <s v="PEI_01 - Campañas de Prevención y Promoción para la formalización."/>
    <x v="23"/>
    <x v="7"/>
    <s v="DP-ACT_17"/>
    <x v="43"/>
    <x v="1"/>
    <x v="1"/>
    <x v="4"/>
    <x v="4"/>
    <s v="DP-D_02"/>
    <x v="4"/>
    <x v="0"/>
    <s v="Financiera"/>
    <x v="0"/>
    <m/>
    <m/>
    <m/>
    <m/>
    <m/>
    <s v="MIPG-P_00"/>
    <s v="MIPG-D_00"/>
    <n v="1"/>
    <n v="0.25"/>
    <n v="0.25"/>
    <n v="0.25"/>
    <n v="0.25"/>
    <n v="1"/>
    <n v="6.25E-2"/>
    <s v="No. de Diagnósticos elaborados / No. de Diagnósticos Programados"/>
    <s v="POR_DEFINIR"/>
    <d v="2020-02-01T00:00:00"/>
    <x v="7"/>
    <n v="2"/>
    <n v="4"/>
    <n v="2"/>
    <s v="Febrero"/>
    <s v="Abril"/>
    <s v="II_Trim"/>
    <n v="8.0000000000000019E-3"/>
    <s v="Planeado"/>
    <n v="0"/>
    <n v="2"/>
    <n v="0"/>
    <n v="1"/>
    <n v="0"/>
    <n v="0"/>
    <n v="0"/>
    <n v="0"/>
    <n v="0"/>
    <n v="0"/>
    <n v="0"/>
    <n v="0"/>
    <n v="3"/>
    <s v="Ejecutado"/>
    <n v="0"/>
    <n v="2"/>
    <n v="0"/>
    <m/>
    <m/>
    <m/>
    <m/>
    <m/>
    <m/>
    <m/>
    <m/>
    <m/>
    <n v="2"/>
    <n v="0.66666666666666663"/>
    <n v="2"/>
    <n v="1"/>
    <n v="5.333333333333334E-3"/>
    <n v="8.0000000000000019E-3"/>
    <s v="En Seguimiento"/>
    <x v="5"/>
    <s v=" |202003: N.A. : No se tenian actividades planeadas para este mes.; |202002: Se elaboraron 2 documentos: Diagnósticos de San Andrés de Tumaco y el Embalse El Quimbo ._x000a_DP-ACT_17 Evid Feb Diagnostico El Quimbo_x000a_DP-ACT_17 Evid Feb Diagnóstico Tumaco; |202001: No se realizo documentacion en el mes de enero. "/>
    <s v="No se realizo documentacion en el mes de enero. "/>
    <s v="Se elaboraron 2 documentos: Diagnósticos de San Andrés de Tumaco y el Embalse El Quimbo ._x000a_DP-ACT_17 Evid Feb Diagnostico El Quimbo_x000a_DP-ACT_17 Evid Feb Diagnóstico Tumaco"/>
    <s v="N.A. : No se tenian actividades planeadas para este mes."/>
    <s v="-"/>
    <s v="-"/>
    <s v="-"/>
    <s v="-"/>
    <s v="-"/>
    <s v="-"/>
    <s v="-"/>
    <s v="-"/>
    <s v="-"/>
    <s v="-"/>
  </r>
  <r>
    <s v="DP-ACT_18;Delegatura_de_Puertos;Dirección_de_Promoción_y_Prevención_de_Puertos"/>
    <n v="60"/>
    <s v="PES_00"/>
    <x v="0"/>
    <x v="0"/>
    <s v="SI"/>
    <s v="1. Campañas de Prevención y Promoción para la formalización."/>
    <x v="1"/>
    <s v="PEI_01"/>
    <s v=" 1. Plan Estratégico Institucional - PEI"/>
    <s v="PEI_01 - Campañas de Prevención y Promoción para la formalización."/>
    <x v="23"/>
    <x v="7"/>
    <s v="DP-ACT_18"/>
    <x v="44"/>
    <x v="1"/>
    <x v="1"/>
    <x v="4"/>
    <x v="4"/>
    <s v="DP-D_02"/>
    <x v="4"/>
    <x v="0"/>
    <s v="Financiera"/>
    <x v="0"/>
    <m/>
    <m/>
    <m/>
    <m/>
    <m/>
    <s v="MIPG-P_00"/>
    <s v="MIPG-D_00"/>
    <n v="1"/>
    <n v="0.25"/>
    <n v="0.25"/>
    <n v="0.25"/>
    <n v="0.25"/>
    <n v="1"/>
    <n v="6.25E-2"/>
    <s v="No. de Entidades Socializadas / No. de entidades Programadas "/>
    <s v="POR_DEFINIR"/>
    <d v="2020-01-01T00:00:00"/>
    <x v="8"/>
    <n v="1"/>
    <n v="3"/>
    <n v="2.9666666666666668"/>
    <s v="Enero"/>
    <s v="Marzo"/>
    <s v="I_Trim"/>
    <n v="8.0000000000000019E-3"/>
    <s v="Planeado"/>
    <n v="1"/>
    <n v="7"/>
    <n v="2"/>
    <n v="0"/>
    <n v="0"/>
    <n v="0"/>
    <n v="0"/>
    <n v="0"/>
    <n v="0"/>
    <n v="0"/>
    <n v="0"/>
    <n v="0"/>
    <n v="10"/>
    <s v="Ejecutado"/>
    <n v="1"/>
    <n v="7"/>
    <n v="2"/>
    <m/>
    <m/>
    <m/>
    <m/>
    <m/>
    <m/>
    <m/>
    <m/>
    <m/>
    <n v="10"/>
    <n v="1"/>
    <n v="10"/>
    <n v="1"/>
    <n v="8.0000000000000019E-3"/>
    <n v="8.0000000000000019E-3"/>
    <s v="Ejecutada"/>
    <x v="0"/>
    <s v=" |202003: Evid Act. 18. PAI Marzo Comunicacion a MT Radicado 20206300129501._x000a__x000a_Evid Act. 18. PAI Marzo. Comunicacion Gobernacion VAupes radicado 20206300129481 : Socialización Campaña PP a las siguientes entidades: 1) Radicado No.  20206300129501 dirigido a Mintransporte, referente a Propuesta realización actividades conjuntas en Mitú, Vaupés, enmarcadas en la Campaña PP; 2) Radicado No.  20206300129481 dirigido a la Gobernación del Vaupés, referente a Propuesta Mesa de trabajo para el control y regulación del transporte fluvial en Mitú, Vaupés, como actividad enmarcada en la Campaña PP.; |202002: Socialización Campaña PP y Plan de acción Embalse El Quimbo con las siguientes evidencias: _x000a_DP-ACT_18 Evid Feb Alcaldía Mun Altamira 20206300116951_x000a_DP-ACT_18 Evid Feb Alcaldía Mun El Agrado  20206300116901_x000a_DP-ACT_18 Evid Feb Alcaldía Mun El Gigante 20206300116871_x000a_DP-ACT_18 Evid Feb Alcaldía Mun Garzón  20206300116921_x000a_DP-ACT_18 Evid Feb Dir Tto y Tpte  Pol Nal 20206300117071_x000a_DP-ACT_18 Evid Feb Gobern del Huila 20206300116821_x000a_DP-ACT_18 Evid Feb Ministerio de Transporte 20206300116991; |202001: Durante el mes de enero se socializó la Campaña PP con la Capitanía de Puerto de San Andrés de Tumaco, a efectos de coordinar la visita a esta Zona Portuaria."/>
    <s v="Durante el mes de enero se socializó la Campaña PP con la Capitanía de Puerto de San Andrés de Tumaco, a efectos de coordinar la visita a esta Zona Portuaria."/>
    <s v="Socialización Campaña PP y Plan de acción Embalse El Quimbo con las siguientes evidencias: _x000a_DP-ACT_18 Evid Feb Alcaldía Mun Altamira 20206300116951_x000a_DP-ACT_18 Evid Feb Alcaldía Mun El Agrado  20206300116901_x000a_DP-ACT_18 Evid Feb Alcaldía Mun El Gigante 20206300116871_x000a_DP-ACT_18 Evid Feb Alcaldía Mun Garzón  20206300116921_x000a_DP-ACT_18 Evid Feb Dir Tto y Tpte  Pol Nal 20206300117071_x000a_DP-ACT_18 Evid Feb Gobern del Huila 20206300116821_x000a_DP-ACT_18 Evid Feb Ministerio de Transporte 20206300116991"/>
    <s v="Evid Act. 18. PAI Marzo Comunicacion a MT Radicado 20206300129501._x000a__x000a_Evid Act. 18. PAI Marzo. Comunicacion Gobernacion VAupes radicado 20206300129481 : Socialización Campaña PP a las siguientes entidades: 1) Radicado No.  20206300129501 dirigido a Mintransporte, referente a Propuesta realización actividades conjuntas en Mitú, Vaupés, enmarcadas en la Campaña PP; 2) Radicado No.  20206300129481 dirigido a la Gobernación del Vaupés, referente a Propuesta Mesa de trabajo para el control y regulación del transporte fluvial en Mitú, Vaupés, como actividad enmarcada en la Campaña PP."/>
    <s v="-"/>
    <s v="-"/>
    <s v="-"/>
    <s v="-"/>
    <s v="-"/>
    <s v="-"/>
    <s v="-"/>
    <s v="-"/>
    <s v="-"/>
    <s v="-"/>
  </r>
  <r>
    <s v="DP-ACT_19;Delegatura_de_Puertos;Dirección_de_Promoción_y_Prevención_de_Puertos"/>
    <n v="61"/>
    <s v="PES_00"/>
    <x v="0"/>
    <x v="0"/>
    <s v="SI"/>
    <s v="1. Campañas de Prevención y Promoción para la formalización."/>
    <x v="1"/>
    <s v="PEI_01"/>
    <s v=" 1. Plan Estratégico Institucional - PEI"/>
    <s v="PEI_01 - Campañas de Prevención y Promoción para la formalización."/>
    <x v="23"/>
    <x v="7"/>
    <s v="DP-ACT_19"/>
    <x v="45"/>
    <x v="1"/>
    <x v="1"/>
    <x v="4"/>
    <x v="4"/>
    <s v="DP-D_02"/>
    <x v="4"/>
    <x v="0"/>
    <s v="Financiera"/>
    <x v="0"/>
    <m/>
    <m/>
    <m/>
    <m/>
    <m/>
    <s v="MIPG-P_00"/>
    <s v="MIPG-D_00"/>
    <n v="1"/>
    <n v="0.25"/>
    <n v="0.25"/>
    <n v="0.25"/>
    <n v="0.25"/>
    <n v="1"/>
    <n v="6.25E-2"/>
    <s v=" No. de Campañas y operativos realizados / No. de Campañas y operativos programados"/>
    <s v="POR_DEFINIR"/>
    <d v="2020-09-01T00:00:00"/>
    <x v="9"/>
    <n v="9"/>
    <n v="9"/>
    <n v="0.96666666666666667"/>
    <s v="Septiembre"/>
    <s v="Septiembre"/>
    <s v="III_Trim"/>
    <n v="8.0000000000000019E-3"/>
    <s v="Planeado"/>
    <n v="0"/>
    <n v="0"/>
    <n v="0"/>
    <n v="0"/>
    <n v="0"/>
    <n v="0"/>
    <n v="0"/>
    <n v="0"/>
    <n v="1"/>
    <n v="0"/>
    <n v="0"/>
    <n v="0"/>
    <n v="1"/>
    <s v="Ejecutado"/>
    <n v="0"/>
    <n v="0"/>
    <n v="0"/>
    <m/>
    <m/>
    <m/>
    <m/>
    <m/>
    <m/>
    <m/>
    <m/>
    <m/>
    <n v="0"/>
    <n v="0"/>
    <n v="0"/>
    <n v="1"/>
    <n v="0"/>
    <n v="8.0000000000000019E-3"/>
    <s v="Por Ejecutar"/>
    <x v="6"/>
    <s v=" |202003: N.A. : No se planeó meta para esta actividad en el mes de marzo.  ; |202002: No se realizo actividad. ; |202001: No se realizaron Socializaciones en el mes de Enero."/>
    <s v="No se realizaron Socializaciones en el mes de Enero."/>
    <s v="No se realizo actividad. "/>
    <s v="N.A. : No se planeó meta para esta actividad en el mes de marzo.  "/>
    <s v="-"/>
    <s v="-"/>
    <s v="-"/>
    <s v="-"/>
    <s v="-"/>
    <s v="-"/>
    <s v="-"/>
    <s v="-"/>
    <s v="-"/>
    <s v="-"/>
  </r>
  <r>
    <s v="DP-ACT_20;Delegatura_de_Puertos;Dirección_de_Promoción_y_Prevención_de_Puertos"/>
    <n v="62"/>
    <s v="PES_00"/>
    <x v="0"/>
    <x v="0"/>
    <s v="SI"/>
    <s v="1. Campañas de Prevención y Promoción para la formalización."/>
    <x v="1"/>
    <s v="PEI_01"/>
    <s v=" 1. Plan Estratégico Institucional - PEI"/>
    <s v="PEI_01 - Campañas de Prevención y Promoción para la formalización."/>
    <x v="23"/>
    <x v="7"/>
    <s v="DP-ACT_20"/>
    <x v="46"/>
    <x v="1"/>
    <x v="1"/>
    <x v="4"/>
    <x v="4"/>
    <s v="DP-D_02"/>
    <x v="4"/>
    <x v="0"/>
    <s v="Financiera"/>
    <x v="0"/>
    <m/>
    <m/>
    <m/>
    <m/>
    <m/>
    <s v="MIPG-P_00"/>
    <s v="MIPG-D_00"/>
    <n v="1"/>
    <n v="0.25"/>
    <n v="0.25"/>
    <n v="0.25"/>
    <n v="0.25"/>
    <n v="1"/>
    <n v="6.25E-2"/>
    <s v=" No. de Campañas y operativos realizados / No. de Campañas y operativos programados"/>
    <s v="POR_DEFINIR"/>
    <d v="2020-08-01T00:00:00"/>
    <x v="0"/>
    <n v="8"/>
    <n v="12"/>
    <n v="5.0666666666666664"/>
    <s v="Agosto"/>
    <s v="Diciembre"/>
    <s v="IV_Trim"/>
    <n v="8.0000000000000019E-3"/>
    <s v="Planeado"/>
    <n v="0"/>
    <n v="0"/>
    <n v="0"/>
    <n v="0"/>
    <n v="0"/>
    <n v="0"/>
    <n v="0"/>
    <n v="1"/>
    <n v="0"/>
    <n v="1"/>
    <n v="0"/>
    <n v="1"/>
    <n v="3"/>
    <s v="Ejecutado"/>
    <n v="0"/>
    <n v="0"/>
    <n v="0"/>
    <m/>
    <m/>
    <m/>
    <m/>
    <m/>
    <m/>
    <m/>
    <m/>
    <m/>
    <n v="0"/>
    <n v="0"/>
    <n v="0"/>
    <n v="1"/>
    <n v="0"/>
    <n v="8.0000000000000019E-3"/>
    <s v="Por Ejecutar"/>
    <x v="1"/>
    <s v=" |202003: N.A. : No se planeó meta para esta actividad en el mes de marzo.  ; |202002: No se realizó actividad.; |202001: En el mes de enero no se realizo esta actividad."/>
    <s v="En el mes de enero no se realizo esta actividad."/>
    <s v="No se realizó actividad."/>
    <s v="N.A. : No se planeó meta para esta actividad en el mes de marzo.  "/>
    <s v="-"/>
    <s v="-"/>
    <s v="-"/>
    <s v="-"/>
    <s v="-"/>
    <s v="-"/>
    <s v="-"/>
    <s v="-"/>
    <s v="-"/>
    <s v="-"/>
  </r>
  <r>
    <s v="DP-ACT_21;Delegatura_de_Puertos;Dirección_de_Promoción_y_Prevención_de_Puertos"/>
    <n v="63"/>
    <s v="PES_Definir"/>
    <x v="0"/>
    <x v="0"/>
    <s v="SI"/>
    <s v="1. Campañas de Prevención y Promoción para la formalización."/>
    <x v="1"/>
    <s v="PEI_02"/>
    <s v=" 1. Plan Estratégico Institucional - PEI"/>
    <s v="PEI_01 - Campañas de Prevención y Promoción para la formalización."/>
    <x v="23"/>
    <x v="7"/>
    <s v="DP-ACT_21"/>
    <x v="47"/>
    <x v="1"/>
    <x v="1"/>
    <x v="4"/>
    <x v="4"/>
    <s v="DP-D_02"/>
    <x v="4"/>
    <x v="0"/>
    <s v="Financiera"/>
    <x v="1"/>
    <s v="C-2410-0600-3-0-2410002-02"/>
    <s v="2410002_01"/>
    <n v="88000000"/>
    <m/>
    <m/>
    <s v="MIPG-P_00"/>
    <s v="MIPG-D_00"/>
    <n v="0"/>
    <n v="0"/>
    <n v="0"/>
    <n v="0"/>
    <n v="0"/>
    <n v="0"/>
    <n v="7"/>
    <s v="No. de Requerimientos efectuados a Infraestructuras No Concesionadas / No. de Total de Infraestructuras Plan Piloto"/>
    <s v="POR_DEFINIR"/>
    <d v="2020-01-01T00:00:00"/>
    <x v="0"/>
    <n v="1"/>
    <n v="12"/>
    <n v="12.166666666666666"/>
    <s v="Enero"/>
    <s v="Diciembre"/>
    <s v="IV_Trim"/>
    <n v="8.0000000000000019E-3"/>
    <s v="Planeado"/>
    <n v="1"/>
    <n v="5"/>
    <n v="6"/>
    <n v="6"/>
    <n v="7"/>
    <n v="9"/>
    <n v="5"/>
    <n v="5"/>
    <n v="2"/>
    <n v="6"/>
    <n v="3"/>
    <n v="3"/>
    <n v="58"/>
    <s v="Ejecutado"/>
    <n v="0"/>
    <n v="0"/>
    <n v="0"/>
    <m/>
    <m/>
    <m/>
    <m/>
    <m/>
    <m/>
    <m/>
    <m/>
    <m/>
    <n v="0"/>
    <n v="0"/>
    <n v="12"/>
    <n v="0"/>
    <n v="0"/>
    <n v="0"/>
    <s v="Por Ejecutar"/>
    <x v="1"/>
    <s v=" |202003: N.A. : El día 20 de marzo, se llevó a cabo reunión con el área de contratación, Camilo Orozco, Dra. Maria Pierina, Dr. Alvaro Ceballos y Ana Isabel Jiméz a efectos de verificar el estado del trámite e indicar cómo se iba a manejar el tema con el trabajo remoto, actualmente estamos en revisión de los estudios previos.; |202002: Durante el mes de febrero se realizó el analisis de los estudios previos de las personas encargadas del proyecto.  ; |202001: Durante el mes de enero no se reporta avance en esta actividad, toda vez que la misma inicia en el mes de febrero. "/>
    <s v="Durante el mes de enero no se reporta avance en esta actividad, toda vez que la misma inicia en el mes de febrero. "/>
    <s v="Durante el mes de febrero se realizó el analisis de los estudios previos de las personas encargadas del proyecto.  "/>
    <s v="N.A. : El día 20 de marzo, se llevó a cabo reunión con el área de contratación, Camilo Orozco, Dra. Maria Pierina, Dr. Alvaro Ceballos y Ana Isabel Jiméz a efectos de verificar el estado del trámite e indicar cómo se iba a manejar el tema con el trabajo remoto, actualmente estamos en revisión de los estudios previos."/>
    <s v="-"/>
    <s v="-"/>
    <s v="-"/>
    <s v="-"/>
    <s v="-"/>
    <s v="-"/>
    <s v="-"/>
    <s v="-"/>
    <s v="-"/>
    <s v="Se reporto la necesidad de actualización frente a los actividades proyetadas para el periodo, ya que no estaban ajustadas a pertinencia."/>
  </r>
  <r>
    <s v="DP-ACT_22;Delegatura_de_Puertos;Dirección_de_Promoción_y_Prevención_de_Puertos"/>
    <n v="64"/>
    <s v="PES_Definir"/>
    <x v="0"/>
    <x v="0"/>
    <s v="SI"/>
    <s v="10. Plan de Acción Institucional - PAI"/>
    <x v="0"/>
    <s v="PAI_10"/>
    <s v="2. Plan de Acción Institucional - PAI"/>
    <s v="PyP_Campañas de Promoción y Capacitación"/>
    <x v="23"/>
    <x v="7"/>
    <s v="DP-ACT_22"/>
    <x v="48"/>
    <x v="1"/>
    <x v="1"/>
    <x v="4"/>
    <x v="4"/>
    <s v="DP-D_02"/>
    <x v="4"/>
    <x v="0"/>
    <s v="Financiera"/>
    <x v="1"/>
    <m/>
    <m/>
    <m/>
    <m/>
    <m/>
    <s v="MIPG-P_00"/>
    <s v="MIPG-D_00"/>
    <n v="0"/>
    <n v="0"/>
    <n v="0"/>
    <n v="0"/>
    <n v="0"/>
    <n v="0"/>
    <n v="1"/>
    <s v="% Avance de Elaboración de Manual Portuario"/>
    <s v="POR_DEFINIR"/>
    <d v="2020-02-01T00:00:00"/>
    <x v="0"/>
    <n v="2"/>
    <n v="12"/>
    <n v="11.133333333333333"/>
    <s v="Febrero"/>
    <s v="Diciembre"/>
    <s v="IV_Trim"/>
    <n v="2.8571428571428571E-3"/>
    <s v="Planeado"/>
    <n v="0"/>
    <n v="0"/>
    <n v="0"/>
    <n v="0"/>
    <n v="0"/>
    <n v="0"/>
    <n v="0"/>
    <n v="0"/>
    <n v="0"/>
    <n v="0"/>
    <n v="0"/>
    <n v="0"/>
    <n v="0"/>
    <s v="Ejecutado"/>
    <n v="0"/>
    <n v="0"/>
    <n v="0"/>
    <m/>
    <m/>
    <m/>
    <m/>
    <m/>
    <m/>
    <m/>
    <m/>
    <m/>
    <n v="0"/>
    <n v="0"/>
    <n v="0"/>
    <n v="1"/>
    <n v="0"/>
    <n v="2.8571428571428571E-3"/>
    <s v="Por Ejecutar"/>
    <x v="1"/>
    <s v=" |202003: N.A. : En el mes de Marzo no se reporta avance. Este es un lanzamiento que se iba a realizar durante el mes de Marzo, no obstante, no se ha realizado por todos los temas relacionados con la emergencia COVID-19.; |202002: En el mes de Febrero no se reporta avance. Este es un lanzamiento que se hará el mes de Marzo con la Dra. Carmen Ligia Valderrama, Superintendente de Transporte. ; |202001: En el mes de Enero no se reporta avance. Este es un lanzamiento que se hará el mes de Marzo con la Dra. Carmen Ligia Valderrama, Superintendente de Transporte. "/>
    <s v="En el mes de Enero no se reporta avance. Este es un lanzamiento que se hará el mes de Marzo con la Dra. Carmen Ligia Valderrama, Superintendente de Transporte. "/>
    <s v="En el mes de Febrero no se reporta avance. Este es un lanzamiento que se hará el mes de Marzo con la Dra. Carmen Ligia Valderrama, Superintendente de Transporte. "/>
    <s v="N.A. : En el mes de Marzo no se reporta avance. Este es un lanzamiento que se iba a realizar durante el mes de Marzo, no obstante, no se ha realizado por todos los temas relacionados con la emergencia COVID-19."/>
    <s v="-"/>
    <s v="-"/>
    <s v="-"/>
    <s v="-"/>
    <s v="-"/>
    <s v="-"/>
    <s v="-"/>
    <s v="-"/>
    <s v="-"/>
    <s v="No se encuentran proyectada ejecución e hitos para las actividad a fin de poder medir alcancé del mismo."/>
  </r>
  <r>
    <s v="DP-ACT_23;Delegatura_de_Puertos;Dirección_de_Promoción_y_Prevención_de_Puertos"/>
    <n v="65"/>
    <s v="PES_Definir"/>
    <x v="0"/>
    <x v="0"/>
    <s v="SI"/>
    <s v="10. Plan de Acción Institucional - PAI"/>
    <x v="0"/>
    <s v="PAI_10"/>
    <s v="2. Plan de Acción Institucional - PAI"/>
    <s v="PyP_Campañas de Promoción y Capacitación"/>
    <x v="23"/>
    <x v="7"/>
    <s v="DP-ACT_23"/>
    <x v="49"/>
    <x v="1"/>
    <x v="1"/>
    <x v="4"/>
    <x v="4"/>
    <s v="DP-D_02"/>
    <x v="4"/>
    <x v="0"/>
    <s v="Financiera"/>
    <x v="1"/>
    <m/>
    <m/>
    <m/>
    <m/>
    <m/>
    <s v="MIPG-P_00"/>
    <s v="MIPG-D_00"/>
    <n v="0"/>
    <n v="0"/>
    <n v="0"/>
    <n v="0"/>
    <n v="0"/>
    <n v="0"/>
    <n v="1"/>
    <s v="% Avance de Cartilla de Operación Fluvial"/>
    <s v="POR_DEFINIR"/>
    <d v="2020-02-01T00:00:00"/>
    <x v="0"/>
    <n v="2"/>
    <n v="12"/>
    <n v="11.133333333333333"/>
    <s v="Febrero"/>
    <s v="Diciembre"/>
    <s v="IV_Trim"/>
    <n v="2.8571428571428571E-3"/>
    <s v="Planeado"/>
    <n v="0"/>
    <n v="0"/>
    <n v="0"/>
    <n v="0"/>
    <n v="0"/>
    <n v="0"/>
    <n v="0"/>
    <n v="0"/>
    <n v="0"/>
    <n v="0"/>
    <n v="0"/>
    <n v="0"/>
    <n v="0"/>
    <s v="Ejecutado"/>
    <n v="0"/>
    <n v="0"/>
    <n v="0"/>
    <m/>
    <m/>
    <m/>
    <m/>
    <m/>
    <m/>
    <m/>
    <m/>
    <m/>
    <n v="0"/>
    <n v="0"/>
    <n v="0"/>
    <n v="1"/>
    <n v="0"/>
    <n v="2.8571428571428571E-3"/>
    <s v="Por Ejecutar"/>
    <x v="1"/>
    <s v=" |202003: N.A. : No se reporta avance, es el lanzamiento de la misma y todavía no se ha programado fecha por parte del despacho de la Superintendente de Transporte. ; |202002: No se reporta avance, es el lanzamiento de la misma y todavía no se ha programado fecha por parte del Despacho de la Superintendente de Transporte. ; |202001: No se reporta avance, el lanzamiento de la misma se realizara en el mes de Marzo. "/>
    <s v="No se reporta avance, el lanzamiento de la misma se realizara en el mes de Marzo. "/>
    <s v="No se reporta avance, es el lanzamiento de la misma y todavía no se ha programado fecha por parte del Despacho de la Superintendente de Transporte. "/>
    <s v="N.A. : No se reporta avance, es el lanzamiento de la misma y todavía no se ha programado fecha por parte del despacho de la Superintendente de Transporte. "/>
    <s v="-"/>
    <s v="-"/>
    <s v="-"/>
    <s v="-"/>
    <s v="-"/>
    <s v="-"/>
    <s v="-"/>
    <s v="-"/>
    <s v="-"/>
    <s v="No se encuentran proyectada ejecución e hitos para las actividad a fin de poder medir alcancé del mismo."/>
  </r>
  <r>
    <s v="DP-ACT_24;Delegatura_de_Puertos;Dirección_de_Promoción_y_Prevención_de_Puertos"/>
    <n v="66"/>
    <s v="PES_Definir"/>
    <x v="0"/>
    <x v="0"/>
    <s v="SI"/>
    <s v="10. Plan de Acción Institucional - PAI"/>
    <x v="0"/>
    <s v="PAI_10"/>
    <s v="2. Plan de Acción Institucional - PAI"/>
    <s v="PyP_Campañas de Promoción y Capacitación"/>
    <x v="23"/>
    <x v="7"/>
    <s v="DP-ACT_24"/>
    <x v="50"/>
    <x v="1"/>
    <x v="1"/>
    <x v="4"/>
    <x v="4"/>
    <s v="DP-D_02"/>
    <x v="4"/>
    <x v="0"/>
    <s v="Financiera"/>
    <x v="0"/>
    <m/>
    <m/>
    <m/>
    <m/>
    <m/>
    <s v="MIPG-P_00"/>
    <s v="MIPG-D_00"/>
    <n v="0"/>
    <n v="0"/>
    <n v="0"/>
    <n v="0"/>
    <n v="0"/>
    <n v="0"/>
    <n v="40"/>
    <s v="No. Operativos de Inspección"/>
    <s v="POR_DEFINIR"/>
    <d v="2020-01-01T00:00:00"/>
    <x v="0"/>
    <n v="1"/>
    <n v="12"/>
    <n v="12.166666666666666"/>
    <s v="Enero"/>
    <s v="Diciembre"/>
    <s v="IV_Trim"/>
    <n v="2.8571428571428571E-3"/>
    <s v="Planeado"/>
    <n v="1"/>
    <n v="5"/>
    <n v="6"/>
    <n v="6"/>
    <n v="7"/>
    <n v="9"/>
    <n v="5"/>
    <n v="5"/>
    <n v="2"/>
    <n v="6"/>
    <n v="3"/>
    <n v="3"/>
    <n v="58"/>
    <s v="Ejecutado"/>
    <n v="1"/>
    <n v="0"/>
    <n v="0"/>
    <m/>
    <m/>
    <m/>
    <m/>
    <m/>
    <m/>
    <m/>
    <m/>
    <m/>
    <n v="1"/>
    <n v="1.7241379310344827E-2"/>
    <n v="12"/>
    <n v="8.3333333333333329E-2"/>
    <n v="4.9261083743842361E-5"/>
    <n v="2.380952380952381E-4"/>
    <s v="En Tramite"/>
    <x v="1"/>
    <s v=" |202003: Evid Act. 24, 29 y 30. PAI Marzo. Proyeccion visitas marzo 2020 : Estaban previstos para la tercera semana de marzo, teníamos 10 operativos programados, no obstante, por la situación de emergencia por COVID-19 fueron aplazados.  ; |202002: En esta meta hubo un error de digitación, realmente la meta planeada para febrero era un operativo de inspección, el cual no se pudo realizar toda vez que por motivos del Carnaval de Barranquilla la prestación del servicio estuvo suspendida. Cabe mencionar que el operativo de inspección de reprogramó del 21 al 23 de marzo del año en curso .; |202001: Se realizó1  Operativo de Inspección a Guatapé los días 05 y 06 de enero de 2020. Corresponde a un 1,72% de cumplimiento. "/>
    <s v="Se realizó1  Operativo de Inspección a Guatapé los días 05 y 06 de enero de 2020. Corresponde a un 1,72% de cumplimiento. "/>
    <s v="En esta meta hubo un error de digitación, realmente la meta planeada para febrero era un operativo de inspección, el cual no se pudo realizar toda vez que por motivos del Carnaval de Barranquilla la prestación del servicio estuvo suspendida. Cabe mencionar que el operativo de inspección de reprogramó del 21 al 23 de marzo del año en curso ."/>
    <s v="Evid Act. 24, 29 y 30. PAI Marzo. Proyeccion visitas marzo 2020 : Estaban previstos para la tercera semana de marzo, teníamos 10 operativos programados, no obstante, por la situación de emergencia por COVID-19 fueron aplazados.  "/>
    <s v="-"/>
    <s v="-"/>
    <s v="-"/>
    <s v="-"/>
    <s v="-"/>
    <s v="-"/>
    <s v="-"/>
    <s v="-"/>
    <s v="-"/>
    <s v="Se reporto la necesidad de actualización frente a los actividades proyetadas para el periodo, ya que no estaban ajustadas a pertinencia."/>
  </r>
  <r>
    <s v="DP-ACT_25;Delegatura_de_Puertos;Dirección_de_Promoción_y_Prevención_de_Puertos"/>
    <n v="67"/>
    <s v="PES_Definir"/>
    <x v="0"/>
    <x v="0"/>
    <s v="SI"/>
    <s v="10. Plan de Acción Institucional - PAI"/>
    <x v="0"/>
    <s v="PAI_10"/>
    <s v="2. Plan de Acción Institucional - PAI"/>
    <s v="PyP_Campañas de Promoción y Capacitación"/>
    <x v="23"/>
    <x v="7"/>
    <s v="DP-ACT_25"/>
    <x v="51"/>
    <x v="1"/>
    <x v="1"/>
    <x v="4"/>
    <x v="4"/>
    <s v="DP-D_02"/>
    <x v="4"/>
    <x v="0"/>
    <s v="Financiera"/>
    <x v="0"/>
    <m/>
    <m/>
    <m/>
    <m/>
    <m/>
    <s v="MIPG-P_00"/>
    <s v="MIPG-D_00"/>
    <n v="0"/>
    <n v="0"/>
    <n v="0"/>
    <n v="0"/>
    <n v="0"/>
    <n v="0"/>
    <n v="4"/>
    <s v="No. Reuniones y/o Mesas de Trabajo"/>
    <s v="POR_DEFINIR"/>
    <d v="2020-01-01T00:00:00"/>
    <x v="10"/>
    <n v="1"/>
    <n v="7"/>
    <n v="7.0333333333333332"/>
    <s v="Enero"/>
    <s v="Julio"/>
    <s v="III_Trim"/>
    <n v="2.8571428571428571E-3"/>
    <s v="Planeado"/>
    <n v="1"/>
    <n v="0"/>
    <n v="2"/>
    <n v="1"/>
    <n v="0"/>
    <n v="1"/>
    <n v="1"/>
    <n v="0"/>
    <n v="0"/>
    <n v="0"/>
    <n v="0"/>
    <n v="0"/>
    <n v="6"/>
    <s v="Ejecutado"/>
    <n v="1"/>
    <n v="0"/>
    <n v="6"/>
    <m/>
    <m/>
    <m/>
    <m/>
    <m/>
    <m/>
    <m/>
    <m/>
    <m/>
    <n v="7"/>
    <n v="1.1666666666666667"/>
    <n v="3"/>
    <n v="2.3333333333333335"/>
    <n v="2.8571428571428571E-3"/>
    <n v="2.8571428571428571E-3"/>
    <s v="Ejecutada"/>
    <x v="0"/>
    <s v=" |202003: Evid act. 25. PAI Marzo. Acta Reunion Sociedades Barranquilla-Rio Grande. _x000a_Evid Act. 25. PAI Marzo. Acta reunión SP_ZonasPortuarias_Buenaventura_Tumaco-_x000a_Evid Act. 25. PAI Marzo. Acta Reunión ZPCartagena._x000a_Evid. Act. 25. PAI Marzo. Acta Reunión Pasto  - Laguna de la Cocha._x000a_Evid. Act. 25. PAI Marzo. Reunión con Gremios Puertos._x000a_Evid Act. 25. PAI Marzo. Reunión virtual ZP Santa Marta : Se adjuntan evidencias mesas de trabajo La Cocha, se envían actas de reuniones virtuales Buenaventura/Tumaco, Acta Cartagena, Barranquilla/Zona Rio Magdalena, Presentación zona portuaria Santa Marta, Acta Gremios, 4 de estas mesas de trabajo son en atención al Covid-19,  ; |202002: N/D; |202001: Se realizó reunión se seguimiento a compromisos de la Mesa de Trabajo Sectorial de Buenaventura el 28 de enero de 2020."/>
    <s v="Se realizó reunión se seguimiento a compromisos de la Mesa de Trabajo Sectorial de Buenaventura el 28 de enero de 2020."/>
    <s v="N/D"/>
    <s v="Evid act. 25. PAI Marzo. Acta Reunion Sociedades Barranquilla-Rio Grande. _x000a_Evid Act. 25. PAI Marzo. Acta reunión SP_ZonasPortuarias_Buenaventura_Tumaco-_x000a_Evid Act. 25. PAI Marzo. Acta Reunión ZPCartagena._x000a_Evid. Act. 25. PAI Marzo. Acta Reunión Pasto  - Laguna de la Cocha._x000a_Evid. Act. 25. PAI Marzo. Reunión con Gremios Puertos._x000a_Evid Act. 25. PAI Marzo. Reunión virtual ZP Santa Marta : Se adjuntan evidencias mesas de trabajo La Cocha, se envían actas de reuniones virtuales Buenaventura/Tumaco, Acta Cartagena, Barranquilla/Zona Rio Magdalena, Presentación zona portuaria Santa Marta, Acta Gremios, 4 de estas mesas de trabajo son en atención al Covid-19,  "/>
    <s v="-"/>
    <s v="-"/>
    <s v="-"/>
    <s v="-"/>
    <s v="-"/>
    <s v="-"/>
    <s v="-"/>
    <s v="-"/>
    <s v="-"/>
    <s v="-"/>
  </r>
  <r>
    <s v="DP-ACT_26;Delegatura_de_Puertos;Dirección_de_Promoción_y_Prevención_de_Puertos"/>
    <n v="68"/>
    <s v="PES_Definir"/>
    <x v="0"/>
    <x v="0"/>
    <s v="SI"/>
    <s v="10. Plan de Acción Institucional - PAI"/>
    <x v="0"/>
    <s v="PAI_10"/>
    <s v="2. Plan de Acción Institucional - PAI"/>
    <s v="PyP_Campañas de Promoción y Capacitación"/>
    <x v="23"/>
    <x v="7"/>
    <s v="DP-ACT_26"/>
    <x v="52"/>
    <x v="1"/>
    <x v="1"/>
    <x v="4"/>
    <x v="4"/>
    <s v="DP-D_02"/>
    <x v="4"/>
    <x v="0"/>
    <s v="Financiera"/>
    <x v="0"/>
    <m/>
    <m/>
    <m/>
    <m/>
    <m/>
    <s v="MIPG-P_00"/>
    <s v="MIPG-D_00"/>
    <n v="0"/>
    <n v="0"/>
    <n v="0"/>
    <n v="0"/>
    <n v="0"/>
    <n v="0"/>
    <n v="6"/>
    <s v="No. Eventos de Promoción"/>
    <s v="POR_DEFINIR"/>
    <d v="2020-03-01T00:00:00"/>
    <x v="4"/>
    <n v="3"/>
    <n v="10"/>
    <n v="8.1"/>
    <s v="Marzo"/>
    <s v="Octubre"/>
    <s v="IV_Trim"/>
    <n v="2.8571428571428571E-3"/>
    <s v="Planeado"/>
    <n v="0"/>
    <n v="0"/>
    <n v="1"/>
    <n v="2"/>
    <n v="1"/>
    <n v="0"/>
    <n v="1"/>
    <n v="1"/>
    <n v="3"/>
    <n v="1"/>
    <n v="0"/>
    <n v="0"/>
    <n v="10"/>
    <s v="Ejecutado"/>
    <n v="0"/>
    <n v="0"/>
    <n v="0"/>
    <m/>
    <m/>
    <m/>
    <m/>
    <m/>
    <m/>
    <m/>
    <m/>
    <m/>
    <n v="0"/>
    <n v="0"/>
    <n v="1"/>
    <n v="0"/>
    <n v="0"/>
    <n v="0"/>
    <s v="Por Ejecutar"/>
    <x v="4"/>
    <s v=" |202003: N.A. : Se tenía programado 1 evento, no obstante, no se pudo llevar a cabo el mismo por la declaración de emergencia sanitaria COVID-19, toda vez que se tenía programado para la última semana de marzo.; |202002: No se realizó actividad.; |202001: No se realizaron eventos de Promocion y Prevención en enero. "/>
    <s v="No se realizaron eventos de Promocion y Prevención en enero. "/>
    <s v="No se realizó actividad."/>
    <s v="N.A. : Se tenía programado 1 evento, no obstante, no se pudo llevar a cabo el mismo por la declaración de emergencia sanitaria COVID-19, toda vez que se tenía programado para la última semana de marzo."/>
    <s v="-"/>
    <s v="-"/>
    <s v="-"/>
    <s v="-"/>
    <s v="-"/>
    <s v="-"/>
    <s v="-"/>
    <s v="-"/>
    <s v="-"/>
    <s v="-"/>
  </r>
  <r>
    <s v="DP-ACT_27;Delegatura_de_Puertos;Dirección_de_Promoción_y_Prevención_de_Puertos"/>
    <n v="69"/>
    <s v="PES_Definir"/>
    <x v="0"/>
    <x v="0"/>
    <s v="SI"/>
    <s v="10. Plan de Acción Institucional - PAI"/>
    <x v="0"/>
    <s v="PAI_10"/>
    <s v="2. Plan de Acción Institucional - PAI"/>
    <s v="PyP_Campañas de Promoción y Capacitación"/>
    <x v="23"/>
    <x v="7"/>
    <s v="DP-ACT_27"/>
    <x v="22"/>
    <x v="1"/>
    <x v="1"/>
    <x v="4"/>
    <x v="4"/>
    <s v="DP-D_02"/>
    <x v="4"/>
    <x v="0"/>
    <s v="Financiera"/>
    <x v="0"/>
    <m/>
    <m/>
    <m/>
    <m/>
    <m/>
    <s v="MIPG-P_00"/>
    <s v="MIPG-D_00"/>
    <n v="0"/>
    <n v="0"/>
    <n v="0"/>
    <n v="0"/>
    <n v="0"/>
    <n v="0"/>
    <n v="1"/>
    <s v="No. Contenidos Realizados / No. Contenidos Programadas"/>
    <s v="POR_DEFINIR"/>
    <d v="2020-01-01T00:00:00"/>
    <x v="8"/>
    <n v="1"/>
    <n v="3"/>
    <n v="2.9666666666666668"/>
    <s v="Enero"/>
    <s v="Marzo"/>
    <s v="I_Trim"/>
    <n v="2.8571428571428571E-3"/>
    <s v="Planeado"/>
    <n v="2"/>
    <n v="2"/>
    <n v="1"/>
    <n v="0"/>
    <n v="0"/>
    <n v="0"/>
    <n v="0"/>
    <n v="0"/>
    <n v="0"/>
    <n v="0"/>
    <n v="0"/>
    <n v="0"/>
    <n v="5"/>
    <s v="Ejecutado"/>
    <n v="2"/>
    <n v="2"/>
    <n v="0"/>
    <m/>
    <m/>
    <m/>
    <m/>
    <m/>
    <m/>
    <m/>
    <m/>
    <m/>
    <n v="4"/>
    <n v="0.8"/>
    <n v="5"/>
    <n v="0.8"/>
    <n v="2.2857142857142859E-3"/>
    <n v="2.2857142857142859E-3"/>
    <s v="En Seguimiento"/>
    <x v="7"/>
    <s v=" |202003: N.A. : No se elaboró el material, toda vez que estaba previsto elaborar el material de apoyo frente al curso de educación fluvial que se iba a desarrollar en Magangué, el cual quedó aplazado por la situación del COVID-19.; |202002: Se elaboraron dos presentaciones como apoyo a los operativos de inspección en el modo fluvial y los operativos de socialización en el modo marítimo._x000a_DP-ACT_27 Evid Feb Capacit Modo Fluvial_ CampañaPP_x000a_DP-ACT_27 Evid Feb Presentación operativos divulgación; |202001: Se elaboraron 02 materiales de apoyo a las capacitaciones, consistentes en la Guía para Prestar de forma práctica y segura el servicio público de Transporte fluvial, así como el video ilustrativo .  "/>
    <s v="Se elaboraron 02 materiales de apoyo a las capacitaciones, consistentes en la Guía para Prestar de forma práctica y segura el servicio público de Transporte fluvial, así como el video ilustrativo .  "/>
    <s v="Se elaboraron dos presentaciones como apoyo a los operativos de inspección en el modo fluvial y los operativos de socialización en el modo marítimo._x000a_DP-ACT_27 Evid Feb Capacit Modo Fluvial_ CampañaPP_x000a_DP-ACT_27 Evid Feb Presentación operativos divulgación"/>
    <s v="N.A. : No se elaboró el material, toda vez que estaba previsto elaborar el material de apoyo frente al curso de educación fluvial que se iba a desarrollar en Magangué, el cual quedó aplazado por la situación del COVID-19."/>
    <s v="-"/>
    <s v="-"/>
    <s v="-"/>
    <s v="-"/>
    <s v="-"/>
    <s v="-"/>
    <s v="-"/>
    <s v="-"/>
    <s v="-"/>
    <s v="-"/>
  </r>
  <r>
    <s v="DP-ACT_28;Delegatura_de_Puertos;Dirección_de_Promoción_y_Prevención_de_Puertos"/>
    <n v="70"/>
    <s v="PES_Definir"/>
    <x v="0"/>
    <x v="0"/>
    <s v="SI"/>
    <s v="10. Plan de Acción Institucional - PAI"/>
    <x v="0"/>
    <s v="PAI_10"/>
    <s v="2. Plan de Acción Institucional - PAI"/>
    <s v="PyP_Campañas de Promoción y Capacitación"/>
    <x v="23"/>
    <x v="7"/>
    <s v="DP-ACT_28"/>
    <x v="23"/>
    <x v="1"/>
    <x v="1"/>
    <x v="4"/>
    <x v="4"/>
    <s v="DP-D_02"/>
    <x v="4"/>
    <x v="0"/>
    <s v="Financiera"/>
    <x v="0"/>
    <m/>
    <m/>
    <m/>
    <m/>
    <m/>
    <s v="MIPG-P_00"/>
    <s v="MIPG-D_00"/>
    <n v="0"/>
    <n v="0"/>
    <n v="0"/>
    <n v="0"/>
    <n v="0"/>
    <n v="0"/>
    <n v="1"/>
    <s v="# de actividades realizadas / # de actividades programadas"/>
    <s v="POR_DEFINIR"/>
    <d v="2020-02-28T00:00:00"/>
    <x v="5"/>
    <n v="2"/>
    <n v="4"/>
    <n v="2.0666666666666669"/>
    <s v="Febrero"/>
    <s v="Abril"/>
    <s v="II_Trim"/>
    <n v="2.8571428571428571E-3"/>
    <s v="Planeado"/>
    <n v="0"/>
    <n v="0"/>
    <n v="0"/>
    <n v="1"/>
    <n v="0"/>
    <n v="0"/>
    <n v="0"/>
    <n v="0"/>
    <n v="0"/>
    <n v="0"/>
    <n v="0"/>
    <n v="0"/>
    <n v="1"/>
    <s v="Ejecutado"/>
    <n v="0"/>
    <n v="0"/>
    <n v="0"/>
    <m/>
    <m/>
    <m/>
    <m/>
    <m/>
    <m/>
    <m/>
    <m/>
    <m/>
    <n v="0"/>
    <n v="0"/>
    <n v="0"/>
    <n v="1"/>
    <n v="0"/>
    <n v="2.8571428571428571E-3"/>
    <s v="Por Ejecutar"/>
    <x v="5"/>
    <s v=" |202003: N/D; |202002: No se realizó actividad en este mes.Esta actividad no esta directamente asignada a la Delegatura de Puertos, para generar contenido se requiere que el área encargada solicite la misma.; |202001: No se realizaron avances en esta actividad. "/>
    <s v="No se realizaron avances en esta actividad. "/>
    <s v="No se realizó actividad en este mes.Esta actividad no esta directamente asignada a la Delegatura de Puertos, para generar contenido se requiere que el área encargada solicite la misma."/>
    <s v="N/D"/>
    <s v="-"/>
    <s v="-"/>
    <s v="-"/>
    <s v="-"/>
    <s v="-"/>
    <s v="-"/>
    <s v="-"/>
    <s v="-"/>
    <s v="-"/>
    <s v="-"/>
  </r>
  <r>
    <s v="DP-ACT_29;Delegatura_de_Puertos;Dirección_de_Promoción_y_Prevención_de_Puertos"/>
    <n v="71"/>
    <s v="PES_Definir"/>
    <x v="0"/>
    <x v="0"/>
    <s v="SI"/>
    <s v="10. Plan de Acción Institucional - PAI"/>
    <x v="0"/>
    <s v="PAI_10"/>
    <s v="2. Plan de Acción Institucional - PAI"/>
    <s v="PyP_Plan de Prevención"/>
    <x v="24"/>
    <x v="8"/>
    <s v="DP-ACT_29"/>
    <x v="53"/>
    <x v="1"/>
    <x v="1"/>
    <x v="4"/>
    <x v="4"/>
    <s v="DP-D_02"/>
    <x v="4"/>
    <x v="0"/>
    <s v="Financiera"/>
    <x v="0"/>
    <m/>
    <m/>
    <m/>
    <m/>
    <m/>
    <s v="MIPG-P_00"/>
    <s v="MIPG-D_00"/>
    <n v="0"/>
    <n v="0"/>
    <n v="0"/>
    <n v="0"/>
    <n v="0"/>
    <n v="0"/>
    <n v="210"/>
    <s v="No. De Supervisados con acciones de vigilancia, inspección y/o control / No. de supervisados Programados"/>
    <s v="POR_DEFINIR"/>
    <d v="2020-01-01T00:00:00"/>
    <x v="0"/>
    <n v="1"/>
    <n v="12"/>
    <n v="12.166666666666666"/>
    <s v="Enero"/>
    <s v="Diciembre"/>
    <s v="IV_Trim"/>
    <n v="2.8571428571428571E-3"/>
    <s v="Planeado"/>
    <n v="2"/>
    <n v="0"/>
    <n v="7"/>
    <n v="3"/>
    <n v="4"/>
    <n v="3"/>
    <n v="3"/>
    <n v="6"/>
    <n v="4"/>
    <n v="7"/>
    <n v="6"/>
    <n v="5"/>
    <n v="50"/>
    <s v="Ejecutado"/>
    <n v="0"/>
    <n v="0"/>
    <n v="1"/>
    <m/>
    <m/>
    <m/>
    <m/>
    <m/>
    <m/>
    <m/>
    <m/>
    <m/>
    <n v="1"/>
    <n v="0.02"/>
    <n v="9"/>
    <n v="0.1111111111111111"/>
    <n v="5.7142857142857142E-5"/>
    <n v="3.1746031746031746E-4"/>
    <s v="En Tramite"/>
    <x v="1"/>
    <s v=" |202003: Evid Act. 24, 29 y 30. PAI Marzo. Proyeccion visitas marzo 2020 : Se realizó una visita de supervision. ; |202002: No se realizó actividad.; |202001: En el mes de enero no se realizaron visitas de supervisión. "/>
    <s v="En el mes de enero no se realizaron visitas de supervisión. "/>
    <s v="No se realizó actividad."/>
    <s v="Evid Act. 24, 29 y 30. PAI Marzo. Proyeccion visitas marzo 2020 : Se realizó una visita de supervision. "/>
    <s v="-"/>
    <s v="-"/>
    <s v="-"/>
    <s v="-"/>
    <s v="-"/>
    <s v="-"/>
    <s v="-"/>
    <s v="-"/>
    <s v="-"/>
    <s v="Se reporto la necesidad de actualización frente a los actividades proyetadas para el periodo, ya que no estaban ajustadas a pertinencia."/>
  </r>
  <r>
    <s v="DP-ACT_30;Delegatura_de_Puertos;Dirección_de_Promoción_y_Prevención_de_Puertos"/>
    <n v="72"/>
    <s v="PES_Definir"/>
    <x v="0"/>
    <x v="0"/>
    <s v="SI"/>
    <s v="10. Plan de Acción Institucional - PAI"/>
    <x v="0"/>
    <s v="PAI_10"/>
    <s v="2. Plan de Acción Institucional - PAI"/>
    <s v="PyP_Plan de Prevención"/>
    <x v="24"/>
    <x v="8"/>
    <s v="DP-ACT_30"/>
    <x v="54"/>
    <x v="1"/>
    <x v="1"/>
    <x v="4"/>
    <x v="4"/>
    <s v="DP-D_02"/>
    <x v="4"/>
    <x v="0"/>
    <s v="Financiera"/>
    <x v="0"/>
    <m/>
    <m/>
    <m/>
    <m/>
    <m/>
    <s v="MIPG-P_00"/>
    <s v="MIPG-D_00"/>
    <n v="0"/>
    <n v="0"/>
    <n v="0"/>
    <n v="0"/>
    <n v="0"/>
    <n v="0"/>
    <n v="1"/>
    <s v="No. De Supervisados con acciones de vigilancia, inspección y/o control"/>
    <s v="Mensual"/>
    <d v="2020-01-01T00:00:00"/>
    <x v="0"/>
    <n v="1"/>
    <n v="12"/>
    <n v="12.166666666666666"/>
    <s v="Enero"/>
    <s v="Diciembre"/>
    <s v="IV_Trim"/>
    <n v="2.8571428571428571E-3"/>
    <s v="Planeado"/>
    <n v="3"/>
    <n v="9"/>
    <n v="6"/>
    <n v="0"/>
    <n v="0"/>
    <n v="0"/>
    <n v="0"/>
    <n v="0"/>
    <n v="0"/>
    <n v="0"/>
    <n v="0"/>
    <n v="0"/>
    <n v="18"/>
    <s v="Ejecutado"/>
    <n v="3"/>
    <n v="9"/>
    <n v="6"/>
    <m/>
    <m/>
    <m/>
    <m/>
    <m/>
    <m/>
    <m/>
    <m/>
    <m/>
    <n v="18"/>
    <n v="1"/>
    <n v="18"/>
    <n v="1"/>
    <n v="2.8571428571428571E-3"/>
    <n v="2.8571428571428571E-3"/>
    <s v="Ejecutada"/>
    <x v="0"/>
    <s v=" |202003: Evid Act. 24, 29 y 30. PAI Marzo. Proyeccion visitas marzo 2020 : Se realizaron seis visitas de supervision. ; |202002: Se realizaron 9 visitas de inspección Extras en Instalaciones Portuarias._x000a_DP-ACT_30 Evid Feb Visitas Supervis Extraordin; |202001: Se realizaron 3 visitas de inspección extraordinarias a  Instalaciones Portuarias. "/>
    <s v="Se realizaron 3 visitas de inspección extraordinarias a  Instalaciones Portuarias. "/>
    <s v="Se realizaron 9 visitas de inspección Extras en Instalaciones Portuarias._x000a_DP-ACT_30 Evid Feb Visitas Supervis Extraordin"/>
    <s v="Evid Act. 24, 29 y 30. PAI Marzo. Proyeccion visitas marzo 2020 : Se realizaron seis visitas de supervision. "/>
    <s v="-"/>
    <s v="-"/>
    <s v="-"/>
    <s v="-"/>
    <s v="-"/>
    <s v="-"/>
    <s v="-"/>
    <s v="-"/>
    <s v="-"/>
    <s v="-"/>
  </r>
  <r>
    <s v="DP-ACT_31;Delegatura_de_Puertos;Dirección_de_Promoción_y_Prevención_de_Puertos"/>
    <n v="73"/>
    <s v="PES_Definir"/>
    <x v="0"/>
    <x v="0"/>
    <s v="SI"/>
    <s v="10. Plan de Acción Institucional - PAI"/>
    <x v="0"/>
    <s v="PAI_10"/>
    <s v="2. Plan de Acción Institucional - PAI"/>
    <s v="PyP_Actualización Registro de vigilados"/>
    <x v="25"/>
    <x v="9"/>
    <s v="DP-ACT_31"/>
    <x v="29"/>
    <x v="1"/>
    <x v="1"/>
    <x v="4"/>
    <x v="4"/>
    <s v="DP-D_02"/>
    <x v="4"/>
    <x v="0"/>
    <s v="Financiera"/>
    <x v="0"/>
    <m/>
    <m/>
    <m/>
    <m/>
    <m/>
    <s v="MIPG-P_00"/>
    <s v="MIPG-D_00"/>
    <n v="0"/>
    <n v="0"/>
    <n v="0"/>
    <n v="0"/>
    <n v="0"/>
    <n v="0"/>
    <n v="6"/>
    <s v="Reporte bimestral de supervisados Actualizados"/>
    <s v="POR_DEFINIR"/>
    <d v="2020-02-01T00:00:00"/>
    <x v="0"/>
    <n v="2"/>
    <n v="12"/>
    <n v="11.133333333333333"/>
    <s v="Febrero"/>
    <s v="Diciembre"/>
    <s v="IV_Trim"/>
    <n v="2.8571428571428571E-3"/>
    <s v="Planeado"/>
    <n v="0"/>
    <n v="1"/>
    <n v="0"/>
    <n v="1"/>
    <n v="0"/>
    <n v="1"/>
    <n v="0"/>
    <n v="1"/>
    <n v="0"/>
    <n v="1"/>
    <n v="0"/>
    <n v="1"/>
    <n v="6"/>
    <s v="Ejecutado"/>
    <n v="0"/>
    <n v="1"/>
    <n v="0"/>
    <m/>
    <m/>
    <m/>
    <m/>
    <m/>
    <m/>
    <m/>
    <m/>
    <m/>
    <n v="1"/>
    <n v="0.16666666666666666"/>
    <n v="1"/>
    <n v="1"/>
    <n v="4.7619047619047619E-4"/>
    <n v="2.8571428571428571E-3"/>
    <s v="En Tramite"/>
    <x v="1"/>
    <s v=" |202003: N.A. : Durante el mes de marzo no se presenta reporte, toda vez que para el mismo se estableció reporte bimensual.  ; |202002: Se realizó el informe bimensual solicitado y se informó mediante memorando No. 20206300020173 del 27/02/2020 a las areas correspondientes de acuerdo a las instrucciones (TIC`S y Secretaria General), los dos documentos se adjuntan. _x000a_DP-ACT_31 Evid Feb 1er reporte bimens actualiz BD vig; |202001: No se registran avances en el mes de Enero, toda vez que el entregable es un informe bimensual, el entregable es para febrero. "/>
    <s v="No se registran avances en el mes de Enero, toda vez que el entregable es un informe bimensual, el entregable es para febrero. "/>
    <s v="Se realizó el informe bimensual solicitado y se informó mediante memorando No. 20206300020173 del 27/02/2020 a las areas correspondientes de acuerdo a las instrucciones (TIC`S y Secretaria General), los dos documentos se adjuntan. _x000a_DP-ACT_31 Evid Feb 1er reporte bimens actualiz BD vig"/>
    <s v="N.A. : Durante el mes de marzo no se presenta reporte, toda vez que para el mismo se estableció reporte bimensual.  "/>
    <s v="-"/>
    <s v="-"/>
    <s v="-"/>
    <s v="-"/>
    <s v="-"/>
    <s v="-"/>
    <s v="-"/>
    <s v="-"/>
    <s v="-"/>
    <s v="-"/>
  </r>
  <r>
    <s v="DP-ACT_32;Delegatura_de_Puertos;Dirección_de_Promoción_y_Prevención_de_Puertos"/>
    <n v="74"/>
    <s v="PES_Definir"/>
    <x v="0"/>
    <x v="0"/>
    <s v="SI"/>
    <s v="10. Plan de Acción Institucional - PAI"/>
    <x v="0"/>
    <s v="PAI_10"/>
    <s v="2. Plan de Acción Institucional - PAI"/>
    <s v="PyP_Actualización Registro de vigilados"/>
    <x v="25"/>
    <x v="9"/>
    <s v="DP-ACT_32"/>
    <x v="55"/>
    <x v="1"/>
    <x v="1"/>
    <x v="4"/>
    <x v="4"/>
    <s v="DP-D_02"/>
    <x v="4"/>
    <x v="0"/>
    <s v="Financiera"/>
    <x v="0"/>
    <m/>
    <m/>
    <m/>
    <m/>
    <m/>
    <s v="MIPG-P_00"/>
    <s v="MIPG-D_00"/>
    <n v="0"/>
    <n v="0"/>
    <n v="0"/>
    <n v="0"/>
    <n v="0"/>
    <n v="0"/>
    <s v="25%  Estructuración y campañas de socialización y sensibilización"/>
    <s v="#Documentos rectores elaborados / # Documentos planeados"/>
    <s v="Mensual"/>
    <d v="2020-01-01T00:00:00"/>
    <x v="0"/>
    <n v="1"/>
    <n v="12"/>
    <n v="12.166666666666666"/>
    <s v="Enero"/>
    <s v="Diciembre"/>
    <s v="IV_Trim"/>
    <n v="2.8571428571428571E-3"/>
    <s v="Planeado"/>
    <n v="10"/>
    <n v="15"/>
    <n v="6"/>
    <n v="0"/>
    <n v="0"/>
    <n v="0"/>
    <n v="0"/>
    <n v="0"/>
    <n v="0"/>
    <n v="0"/>
    <n v="0"/>
    <n v="0"/>
    <n v="31"/>
    <s v="Ejecutado"/>
    <n v="10"/>
    <n v="15"/>
    <n v="6"/>
    <m/>
    <m/>
    <m/>
    <m/>
    <m/>
    <m/>
    <m/>
    <m/>
    <m/>
    <n v="31"/>
    <n v="1"/>
    <n v="31"/>
    <n v="1"/>
    <n v="2.8571428571428571E-3"/>
    <n v="2.8571428571428571E-3"/>
    <s v="Ejecutada"/>
    <x v="0"/>
    <s v=" |202003: Evid Act. 32. PAI Marzo Registro aprobaciones Operador Portuario : 6 aprobaciones de registro de Operador Portuario.  (Este reporte es por demanda), se puede evidenciar en Inteligencia de Negocios.  (se adjunta documento con memorandos y fecha de aprobación); |202002: 15 aprobaciones de registro de Operador Portuario.  (Este reporte es por demanda), se puede evidenciar en Inteligencia de Negocios. ; |202001: 10 aprobaciones de registro de Operador Portuario.  (Este reporte es por demanda), se puede evidenciar en el Inteligencia de Negocios. "/>
    <s v="10 aprobaciones de registro de Operador Portuario.  (Este reporte es por demanda), se puede evidenciar en el Inteligencia de Negocios. "/>
    <s v="15 aprobaciones de registro de Operador Portuario.  (Este reporte es por demanda), se puede evidenciar en Inteligencia de Negocios. "/>
    <s v="Evid Act. 32. PAI Marzo Registro aprobaciones Operador Portuario : 6 aprobaciones de registro de Operador Portuario.  (Este reporte es por demanda), se puede evidenciar en Inteligencia de Negocios.  (se adjunta documento con memorandos y fecha de aprobación)"/>
    <s v="-"/>
    <s v="-"/>
    <s v="-"/>
    <s v="-"/>
    <s v="-"/>
    <s v="-"/>
    <s v="-"/>
    <s v="-"/>
    <s v="-"/>
    <s v="-"/>
  </r>
  <r>
    <s v="DP-ACT_33;Delegatura_de_Puertos;Dirección_de_Promoción_y_Prevención_de_Puertos"/>
    <n v="75"/>
    <s v="PES_Definir"/>
    <x v="0"/>
    <x v="0"/>
    <s v="SI"/>
    <s v="10. Plan de Acción Institucional - PAI"/>
    <x v="0"/>
    <s v="PAI_10"/>
    <s v="2. Plan de Acción Institucional - PAI"/>
    <s v="PyP_Vigilancia Subjetiva"/>
    <x v="26"/>
    <x v="10"/>
    <s v="DP-ACT_33"/>
    <x v="30"/>
    <x v="1"/>
    <x v="1"/>
    <x v="4"/>
    <x v="4"/>
    <s v="DP-D_02"/>
    <x v="4"/>
    <x v="0"/>
    <s v="Financiera"/>
    <x v="0"/>
    <m/>
    <m/>
    <m/>
    <m/>
    <m/>
    <s v="MIPG-P_00"/>
    <s v="MIPG-D_00"/>
    <n v="0"/>
    <n v="0"/>
    <n v="0"/>
    <n v="0"/>
    <n v="0"/>
    <n v="0"/>
    <s v="25%  Estructuración y campañas de socialización y sensibilización"/>
    <s v="#Documentos rectores elaborados / # Documentos planeados"/>
    <s v="POR_DEFINIR"/>
    <d v="2020-01-01T00:00:00"/>
    <x v="0"/>
    <n v="1"/>
    <n v="12"/>
    <n v="12.166666666666666"/>
    <s v="Enero"/>
    <s v="Diciembre"/>
    <s v="IV_Trim"/>
    <n v="2.8571428571428571E-3"/>
    <s v="Planeado"/>
    <n v="1"/>
    <n v="1"/>
    <n v="1"/>
    <n v="1"/>
    <n v="1"/>
    <n v="1"/>
    <n v="1"/>
    <n v="1"/>
    <n v="1"/>
    <n v="1"/>
    <n v="1"/>
    <n v="1"/>
    <n v="12"/>
    <s v="Ejecutado"/>
    <n v="0"/>
    <n v="0"/>
    <n v="0"/>
    <m/>
    <m/>
    <m/>
    <m/>
    <m/>
    <m/>
    <m/>
    <m/>
    <m/>
    <n v="0"/>
    <n v="0"/>
    <n v="3"/>
    <n v="0"/>
    <n v="0"/>
    <n v="0"/>
    <s v="Por Ejecutar"/>
    <x v="1"/>
    <s v=" |202003: N.A. : En el mes de Marzo no hay avances, el formato para entregar está en revisión por parte de los delegados. ; |202002: En el mes de Febrero no hay avances, el formato para entregar está en revisión por parte de los delegados.; |202001: En el mes de enero no hay avances, el formato para entregar está en revisión por parte de los Delegados. "/>
    <s v="En el mes de enero no hay avances, el formato para entregar está en revisión por parte de los Delegados. "/>
    <s v="En el mes de Febrero no hay avances, el formato para entregar está en revisión por parte de los delegados."/>
    <s v="N.A. : En el mes de Marzo no hay avances, el formato para entregar está en revisión por parte de los delegados. "/>
    <s v="-"/>
    <s v="-"/>
    <s v="-"/>
    <s v="-"/>
    <s v="-"/>
    <s v="-"/>
    <s v="-"/>
    <s v="-"/>
    <s v="-"/>
    <s v="-"/>
  </r>
  <r>
    <s v="DP-ACT_34;Delegatura_de_Puertos;Dirección_de_Promoción_y_Prevención_de_Puertos"/>
    <n v="76"/>
    <s v="PES_Definir"/>
    <x v="0"/>
    <x v="0"/>
    <s v="SI"/>
    <s v="10. Plan de Acción Institucional - PAI"/>
    <x v="0"/>
    <s v="PAI_10"/>
    <s v="2. Plan de Acción Institucional - PAI"/>
    <s v="PyP_Fusiones, Escisiones y Transformaciones"/>
    <x v="27"/>
    <x v="11"/>
    <s v="DP-ACT_34"/>
    <x v="31"/>
    <x v="1"/>
    <x v="1"/>
    <x v="4"/>
    <x v="4"/>
    <s v="DP-D_02"/>
    <x v="4"/>
    <x v="0"/>
    <s v="Financiera"/>
    <x v="0"/>
    <m/>
    <m/>
    <m/>
    <m/>
    <m/>
    <s v="MIPG-P_00"/>
    <s v="MIPG-D_00"/>
    <n v="0"/>
    <n v="0"/>
    <n v="0"/>
    <n v="0"/>
    <n v="0"/>
    <n v="0"/>
    <s v="25%  Estructuración y campañas de socialización y sensibilización"/>
    <s v="#Documentos rectores elaborados / # Documentos plane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vid Act. 34. PAI Marzo. Radicado 20206300134111 sol inf para fusion x absorcion. : Mediante radicado No. 20205320064992 del 23 de enero de 2020, presentaron solicitud para autorización de Fusión por Absorción entre las sociedades  BUREAU VERITAS COLOMBIA LTDA NIT 800.184.195-9 (Absorbente)  y  TECNICONTROL SAS  NIT 860.035.996-1 (Absorbida), realizamos revisión previa jurídica, financiera y contable, para lo cual solicitamos información adicional mediante radicado No. 20206300134111 del 03/03/2020, a la cual el vigilado no ha emitido respuesta, por lo cual el trámite no se ha podido finalizar. ; |202002: No se realizó actividad; |202001: No se recibieron ni tramitaron solicitudes de fusiones, escisiones y transformaciones. "/>
    <s v="No se recibieron ni tramitaron solicitudes de fusiones, escisiones y transformaciones. "/>
    <s v="No se realizó actividad"/>
    <s v="Evid Act. 34. PAI Marzo. Radicado 20206300134111 sol inf para fusion x absorcion. : Mediante radicado No. 20205320064992 del 23 de enero de 2020, presentaron solicitud para autorización de Fusión por Absorción entre las sociedades  BUREAU VERITAS COLOMBIA LTDA NIT 800.184.195-9 (Absorbente)  y  TECNICONTROL SAS  NIT 860.035.996-1 (Absorbida), realizamos revisión previa jurídica, financiera y contable, para lo cual solicitamos información adicional mediante radicado No. 20206300134111 del 03/03/2020, a la cual el vigilado no ha emitido respuesta, por lo cual el trámite no se ha podido finalizar. "/>
    <s v="-"/>
    <s v="-"/>
    <s v="-"/>
    <s v="-"/>
    <s v="-"/>
    <s v="-"/>
    <s v="-"/>
    <s v="-"/>
    <s v="-"/>
    <s v="-"/>
  </r>
  <r>
    <s v="DP-ACT_35;Delegatura_de_Puertos;Dirección_de_Promoción_y_Prevención_de_Puertos"/>
    <n v="77"/>
    <s v="PES_Definir"/>
    <x v="0"/>
    <x v="0"/>
    <s v="SI"/>
    <s v="10. Plan de Acción Institucional - PAI"/>
    <x v="0"/>
    <s v="PAI_10"/>
    <s v="2. Plan de Acción Institucional - PAI"/>
    <s v="PyP_Vigilancia Previa"/>
    <x v="28"/>
    <x v="12"/>
    <s v="DP-ACT_35"/>
    <x v="56"/>
    <x v="1"/>
    <x v="1"/>
    <x v="4"/>
    <x v="4"/>
    <s v="DP-D_02"/>
    <x v="4"/>
    <x v="0"/>
    <s v="Financiera"/>
    <x v="0"/>
    <m/>
    <m/>
    <m/>
    <m/>
    <m/>
    <s v="MIPG-P_00"/>
    <s v="MIPG-D_00"/>
    <n v="0"/>
    <n v="0"/>
    <n v="0"/>
    <n v="0"/>
    <n v="0"/>
    <n v="0"/>
    <s v="25%  Estructuración y campañas de socialización y sensibilización"/>
    <s v="#Documentos rectores elaborados / # Documentos plane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 No se realizo actividad en este mes.; |202002: No se realizó actividad; |202001: En el mes de enero no se recibieron solicitudes de Disminución de Capital. "/>
    <s v="En el mes de enero no se recibieron solicitudes de Disminución de Capital. "/>
    <s v="No se realizó actividad"/>
    <s v="N.A. : No se realizo actividad en este mes."/>
    <s v="-"/>
    <s v="-"/>
    <s v="-"/>
    <s v="-"/>
    <s v="-"/>
    <s v="-"/>
    <s v="-"/>
    <s v="-"/>
    <s v="-"/>
    <s v="-"/>
  </r>
  <r>
    <s v="DP-ACT_36;Delegatura_de_Puertos;Dirección_de_Promoción_y_Prevención_de_Puertos"/>
    <n v="78"/>
    <s v="PES_Definir"/>
    <x v="0"/>
    <x v="0"/>
    <s v="SI"/>
    <s v="10. Plan de Acción Institucional - PAI"/>
    <x v="0"/>
    <s v="PAI_10"/>
    <s v="2. Plan de Acción Institucional - PAI"/>
    <s v="PyP_Vigilancia Previa"/>
    <x v="28"/>
    <x v="12"/>
    <s v="DP-ACT_36"/>
    <x v="33"/>
    <x v="1"/>
    <x v="1"/>
    <x v="4"/>
    <x v="4"/>
    <s v="DP-D_02"/>
    <x v="4"/>
    <x v="0"/>
    <s v="Financiera"/>
    <x v="0"/>
    <m/>
    <m/>
    <m/>
    <m/>
    <m/>
    <s v="MIPG-P_00"/>
    <s v="MIPG-D_00"/>
    <n v="0"/>
    <n v="0"/>
    <n v="0"/>
    <n v="0"/>
    <n v="0"/>
    <n v="0"/>
    <s v="25%  Estructuración y campañas de socialización y sensibilización"/>
    <s v="#Documentos rectores elaborados / # Documentos plane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 No se realizo actividad en este mes.; |202002: No se emitieron conceptos al respecto. ; |202001: En el mes de enero no se recibieron documentos solicitando revision de calculos actuariales. "/>
    <s v="En el mes de enero no se recibieron documentos solicitando revision de calculos actuariales. "/>
    <s v="No se emitieron conceptos al respecto. "/>
    <s v="N.A. : No se realizo actividad en este mes."/>
    <s v="-"/>
    <s v="-"/>
    <s v="-"/>
    <s v="-"/>
    <s v="-"/>
    <s v="-"/>
    <s v="-"/>
    <s v="-"/>
    <s v="-"/>
    <s v="-"/>
  </r>
  <r>
    <s v="DP-ACT_37;Delegatura_de_Puertos;Dirección_de_Promoción_y_Prevención_de_Puertos"/>
    <n v="79"/>
    <s v="PES_Definir"/>
    <x v="0"/>
    <x v="0"/>
    <s v="SI"/>
    <s v="10. Plan de Acción Institucional - PAI"/>
    <x v="0"/>
    <s v="PAI_10"/>
    <s v="2. Plan de Acción Institucional - PAI"/>
    <s v="PyP_Vigilancia Previa"/>
    <x v="28"/>
    <x v="12"/>
    <s v="DP-ACT_37"/>
    <x v="57"/>
    <x v="1"/>
    <x v="1"/>
    <x v="4"/>
    <x v="4"/>
    <s v="DP-D_02"/>
    <x v="4"/>
    <x v="0"/>
    <s v="Financiera"/>
    <x v="0"/>
    <m/>
    <m/>
    <m/>
    <m/>
    <m/>
    <s v="MIPG-P_00"/>
    <s v="MIPG-D_00"/>
    <n v="0"/>
    <n v="0"/>
    <n v="0"/>
    <n v="0"/>
    <n v="0"/>
    <n v="0"/>
    <s v="25%  Estructuración y campañas de socialización y sensibilización"/>
    <s v="#Documentos rectores elaborados / # Documentos planeados"/>
    <s v="Mensual"/>
    <d v="2020-01-01T00:00:00"/>
    <x v="0"/>
    <n v="1"/>
    <n v="12"/>
    <n v="12.166666666666666"/>
    <s v="Enero"/>
    <s v="Diciembre"/>
    <s v="IV_Trim"/>
    <n v="2.8571428571428571E-3"/>
    <s v="Planeado"/>
    <n v="0"/>
    <n v="2"/>
    <n v="0"/>
    <n v="0"/>
    <n v="0"/>
    <n v="0"/>
    <n v="0"/>
    <n v="0"/>
    <n v="0"/>
    <n v="0"/>
    <n v="0"/>
    <n v="0"/>
    <n v="2"/>
    <s v="Ejecutado"/>
    <n v="0"/>
    <n v="2"/>
    <n v="0"/>
    <m/>
    <m/>
    <m/>
    <m/>
    <m/>
    <m/>
    <m/>
    <m/>
    <m/>
    <n v="2"/>
    <n v="1"/>
    <n v="2"/>
    <n v="1"/>
    <n v="2.8571428571428571E-3"/>
    <n v="2.8571428571428571E-3"/>
    <s v="Ejecutada"/>
    <x v="0"/>
    <s v=" |202003: N.A. : Se recibió solicitud de concepto de RCTO de la SPR Barranquilla la cual se encuentra en revision. ; |202002: Se emitieron 2 conceptos favorables de RCTO. _x000a_DP-ACT_37 Evdi Feb Conc Favorable RCTO SP Mardique_x000a_DP-ACT_37 Evid Feb Conc Favorable RCTO Refineria Cartagena SAS; |202001: En el mes de enero no se emitieron conceptos favorables sobre Reglamentos de Condiciones Tecnicas de Operación. "/>
    <s v="En el mes de enero no se emitieron conceptos favorables sobre Reglamentos de Condiciones Tecnicas de Operación. "/>
    <s v="Se emitieron 2 conceptos favorables de RCTO. _x000a_DP-ACT_37 Evdi Feb Conc Favorable RCTO SP Mardique_x000a_DP-ACT_37 Evid Feb Conc Favorable RCTO Refineria Cartagena SAS"/>
    <s v="N.A. : Se recibió solicitud de concepto de RCTO de la SPR Barranquilla la cual se encuentra en revision. "/>
    <s v="-"/>
    <s v="-"/>
    <s v="-"/>
    <s v="-"/>
    <s v="-"/>
    <s v="-"/>
    <s v="-"/>
    <s v="-"/>
    <s v="-"/>
    <s v="-"/>
  </r>
  <r>
    <s v="DP-ACT_38;Delegatura_de_Puertos;Dirección_de_Investigaciones_de_Puertos"/>
    <n v="80"/>
    <s v="PES_Definir"/>
    <x v="0"/>
    <x v="0"/>
    <s v="SI"/>
    <s v="10. Plan de Acción Institucional - PAI"/>
    <x v="0"/>
    <s v="PAI_10"/>
    <s v="2. Plan de Acción Institucional - PAI"/>
    <s v="Gestión_PQRS"/>
    <x v="29"/>
    <x v="5"/>
    <s v="DP-ACT_38"/>
    <x v="15"/>
    <x v="1"/>
    <x v="1"/>
    <x v="5"/>
    <x v="5"/>
    <s v="DP-D_03"/>
    <x v="5"/>
    <x v="0"/>
    <s v="Financiera"/>
    <x v="0"/>
    <m/>
    <m/>
    <m/>
    <m/>
    <m/>
    <s v="MIPG-P_00"/>
    <s v="MIPG-D_00"/>
    <n v="0"/>
    <n v="0"/>
    <n v="0"/>
    <n v="0"/>
    <n v="0"/>
    <n v="0"/>
    <n v="1"/>
    <s v="No. de Solicitudes Gestionadas / No. de Solicitudes Ingresadas "/>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vid Act. 38. PAI Marzo. PQR's en Investigaciones : La Direccion de Promoción y Prevención no remitió PQR's a la Direccion de Investigaciones que fueran susceptibles de proceso administrativo. ; |202002: Se resolvieron 4 PQRS por el modulo del VIGIA sin radicado; |202001: En el mes de enero no se recibieron PQR's para investigación. "/>
    <s v="En el mes de enero no se recibieron PQR's para investigación. "/>
    <s v="Se resolvieron 4 PQRS por el modulo del VIGIA sin radicado"/>
    <s v="Evid Act. 38. PAI Marzo. PQR's en Investigaciones : La Direccion de Promoción y Prevención no remitió PQR's a la Direccion de Investigaciones que fueran susceptibles de proceso administrativo. "/>
    <s v="-"/>
    <s v="-"/>
    <s v="-"/>
    <s v="-"/>
    <s v="-"/>
    <s v="-"/>
    <s v="-"/>
    <s v="-"/>
    <s v="-"/>
    <s v="-"/>
  </r>
  <r>
    <s v="DP-ACT_39;Delegatura_de_Puertos;Dirección_de_Investigaciones_de_Puertos"/>
    <n v="81"/>
    <s v="PES_Definir"/>
    <x v="0"/>
    <x v="0"/>
    <s v="SI"/>
    <s v="10. Plan de Acción Institucional - PAI"/>
    <x v="0"/>
    <s v="PAI_10"/>
    <s v="2. Plan de Acción Institucional - PAI"/>
    <s v="Averiguación_Preliminar"/>
    <x v="30"/>
    <x v="13"/>
    <s v="DP-ACT_39"/>
    <x v="34"/>
    <x v="1"/>
    <x v="1"/>
    <x v="5"/>
    <x v="5"/>
    <s v="DP-D_03"/>
    <x v="5"/>
    <x v="0"/>
    <s v="Financiera"/>
    <x v="0"/>
    <m/>
    <m/>
    <m/>
    <m/>
    <m/>
    <s v="MIPG-P_00"/>
    <s v="MIPG-D_00"/>
    <n v="0"/>
    <n v="0"/>
    <n v="0"/>
    <n v="0"/>
    <n v="0"/>
    <n v="0"/>
    <n v="1"/>
    <s v="No. De Solicitudes Gestionadas / No. de Solicitudes Ingresadas"/>
    <s v="Mensual"/>
    <d v="2020-01-01T00:00:00"/>
    <x v="0"/>
    <n v="1"/>
    <n v="12"/>
    <n v="12.166666666666666"/>
    <s v="Enero"/>
    <s v="Diciembre"/>
    <s v="IV_Trim"/>
    <n v="2.8571428571428571E-3"/>
    <s v="Planeado"/>
    <n v="395"/>
    <n v="0"/>
    <n v="0"/>
    <n v="0"/>
    <n v="0"/>
    <n v="0"/>
    <n v="0"/>
    <n v="0"/>
    <n v="0"/>
    <n v="0"/>
    <n v="0"/>
    <n v="0"/>
    <n v="395"/>
    <s v="Ejecutado"/>
    <n v="26"/>
    <n v="33"/>
    <n v="9"/>
    <m/>
    <m/>
    <m/>
    <m/>
    <m/>
    <m/>
    <m/>
    <m/>
    <m/>
    <n v="68"/>
    <n v="0.17215189873417722"/>
    <n v="395"/>
    <n v="0.17215189873417722"/>
    <n v="4.9186256781193487E-4"/>
    <n v="4.9186256781193487E-4"/>
    <s v="En Tramite"/>
    <x v="1"/>
    <s v=" |202003: Evid Activ. 39 a 45. PAI Marzo. Gestión Direccion de Investigaciones. : No se elaboraron averiguaciones preliminares.; |202002: No se emitieron actuaciones admiistrativas. ; |202001: No se efectuaron averiguaciones preliminares. "/>
    <s v="No se efectuaron averiguaciones preliminares. "/>
    <s v="No se emitieron actuaciones admiistrativas. "/>
    <s v="Evid Activ. 39 a 45. PAI Marzo. Gestión Direccion de Investigaciones. : No se elaboraron averiguaciones preliminares."/>
    <s v="-"/>
    <s v="-"/>
    <s v="-"/>
    <s v="-"/>
    <s v="-"/>
    <s v="-"/>
    <s v="-"/>
    <s v="-"/>
    <s v="-"/>
    <s v="-"/>
  </r>
  <r>
    <s v="DP-ACT_40;Delegatura_de_Puertos;Dirección_de_Investigaciones_de_Puertos"/>
    <n v="82"/>
    <s v="PES_Definir"/>
    <x v="0"/>
    <x v="0"/>
    <s v="SI"/>
    <s v="10. Plan de Acción Institucional - PAI"/>
    <x v="0"/>
    <s v="PAI_10"/>
    <s v="2. Plan de Acción Institucional - PAI"/>
    <s v="Investigaciones"/>
    <x v="31"/>
    <x v="14"/>
    <s v="DP-ACT_40"/>
    <x v="1"/>
    <x v="1"/>
    <x v="1"/>
    <x v="5"/>
    <x v="5"/>
    <s v="DP-D_03"/>
    <x v="5"/>
    <x v="0"/>
    <s v="Financiera"/>
    <x v="0"/>
    <m/>
    <m/>
    <m/>
    <m/>
    <m/>
    <s v="MIPG-P_00"/>
    <s v="MIPG-D_00"/>
    <n v="0"/>
    <n v="0"/>
    <n v="0"/>
    <n v="0"/>
    <n v="0"/>
    <n v="0"/>
    <n v="1"/>
    <s v=" No. de Investigaciones realizadas / No. de aperturas de Investigaciones pendientes"/>
    <s v="Mensual"/>
    <d v="2020-01-01T00:00:00"/>
    <x v="0"/>
    <n v="1"/>
    <n v="12"/>
    <n v="12.166666666666666"/>
    <s v="Enero"/>
    <s v="Diciembre"/>
    <s v="IV_Trim"/>
    <n v="2.8571428571428571E-3"/>
    <s v="Planeado"/>
    <n v="125"/>
    <n v="12"/>
    <n v="9"/>
    <n v="0"/>
    <n v="0"/>
    <n v="0"/>
    <n v="0"/>
    <n v="0"/>
    <n v="0"/>
    <n v="0"/>
    <n v="0"/>
    <n v="0"/>
    <n v="146"/>
    <s v="Ejecutado"/>
    <n v="0"/>
    <n v="0"/>
    <n v="0"/>
    <m/>
    <m/>
    <m/>
    <m/>
    <m/>
    <m/>
    <m/>
    <m/>
    <m/>
    <n v="0"/>
    <n v="0"/>
    <n v="146"/>
    <n v="0"/>
    <n v="0"/>
    <n v="0"/>
    <s v="Por Ejecutar"/>
    <x v="1"/>
    <s v=" |202003: Evid Activ. 39 a 45. PAI Marzo. Gestión Direccion de Investigaciones. : Se elaboraron 9 actos administrativos de apertura de investigación.; |202002: Se emitieron 12 actuaciones administrativas_x000a_DP-ACT_2a10 y 38a45 Evid Feb sobre Investig; |202001: En el mes de enero se emitieron 21 actos administrativos deapertura de Investigación. "/>
    <s v="En el mes de enero se emitieron 21 actos administrativos deapertura de Investigación. "/>
    <s v="Se emitieron 12 actuaciones administrativas_x000a_DP-ACT_2a10 y 38a45 Evid Feb sobre Investig"/>
    <s v="Evid Activ. 39 a 45. PAI Marzo. Gestión Direccion de Investigaciones. : Se elaboraron 9 actos administrativos de apertura de investigación."/>
    <s v="-"/>
    <s v="-"/>
    <s v="-"/>
    <s v="-"/>
    <s v="-"/>
    <s v="-"/>
    <s v="-"/>
    <s v="-"/>
    <s v="-"/>
    <s v="Para el cierre de año 2019  a cargo de la Dirección de Investigaciones de Puertos se encontraban en proceso 104 investigaciones iniciadas, se abrieron 33 nuevas para gestión 2020. A cierre del periodo febrero teniamos un total 0 Decisiones pendientes de fallo, 124 periodos probatorios abiertos, 1 alegatos en curso de terminos para cierre probatorio y 12 aperturas, adicional a esto en averiguación preliminares se encuentran 336 procesos para estudió."/>
  </r>
  <r>
    <s v="DP-ACT_41;Delegatura_de_Puertos;Dirección_de_Investigaciones_de_Puertos"/>
    <n v="83"/>
    <s v="PES_Definir"/>
    <x v="0"/>
    <x v="0"/>
    <s v="SI"/>
    <s v="10. Plan de Acción Institucional - PAI"/>
    <x v="0"/>
    <s v="PAI_10"/>
    <s v="2. Plan de Acción Institucional - PAI"/>
    <s v="Investigaciones"/>
    <x v="31"/>
    <x v="14"/>
    <s v="DP-ACT_41"/>
    <x v="2"/>
    <x v="1"/>
    <x v="1"/>
    <x v="5"/>
    <x v="5"/>
    <s v="DP-D_03"/>
    <x v="5"/>
    <x v="0"/>
    <s v="Financiera"/>
    <x v="0"/>
    <m/>
    <m/>
    <m/>
    <m/>
    <m/>
    <s v="MIPG-P_00"/>
    <s v="MIPG-D_00"/>
    <n v="0"/>
    <n v="0"/>
    <n v="0"/>
    <n v="0"/>
    <n v="0"/>
    <n v="0"/>
    <n v="1"/>
    <s v="No. de Solicitudes de Pruebas Iniciadas"/>
    <s v="Mensual"/>
    <d v="2020-01-01T00:00:00"/>
    <x v="0"/>
    <n v="1"/>
    <n v="12"/>
    <n v="12.166666666666666"/>
    <s v="Enero"/>
    <s v="Diciembre"/>
    <s v="IV_Trim"/>
    <n v="2.8571428571428571E-3"/>
    <s v="Planeado"/>
    <n v="103"/>
    <n v="21"/>
    <n v="12"/>
    <n v="0"/>
    <n v="0"/>
    <n v="0"/>
    <n v="0"/>
    <n v="0"/>
    <n v="0"/>
    <n v="0"/>
    <n v="0"/>
    <n v="0"/>
    <n v="136"/>
    <s v="Ejecutado"/>
    <n v="0"/>
    <n v="0"/>
    <n v="6"/>
    <m/>
    <m/>
    <m/>
    <m/>
    <m/>
    <m/>
    <m/>
    <m/>
    <m/>
    <n v="6"/>
    <n v="4.4117647058823532E-2"/>
    <n v="136"/>
    <n v="4.4117647058823532E-2"/>
    <n v="1.2605042016806722E-4"/>
    <n v="1.2605042016806722E-4"/>
    <s v="En Tramite"/>
    <x v="1"/>
    <s v=" |202003: Evid Activ. 39 a 45. PAI Marzo. Gestión Direccion de Investigaciones. : Se elaboraron 2 actuaciones administrativas de etapa aprobatoria. ; |202002: Se emitió 1 acto administrativo._x000a_DP-ACT_2a10 y 38a45 Evid Feb sobre Investig; |202001: No se emitieron actos administrativos pertinentes. "/>
    <s v="No se emitieron actos administrativos pertinentes. "/>
    <s v="Se emitió 1 acto administrativo._x000a_DP-ACT_2a10 y 38a45 Evid Feb sobre Investig"/>
    <s v="Evid Activ. 39 a 45. PAI Marzo. Gestión Direccion de Investigaciones. : Se elaboraron 2 actuaciones administrativas de etapa aprobatoria. "/>
    <s v="-"/>
    <s v="-"/>
    <s v="-"/>
    <s v="-"/>
    <s v="-"/>
    <s v="-"/>
    <s v="-"/>
    <s v="-"/>
    <s v="-"/>
    <s v="-"/>
  </r>
  <r>
    <s v="DP-ACT_42;Delegatura_de_Puertos;Dirección_de_Investigaciones_de_Puertos"/>
    <n v="84"/>
    <s v="PES_Definir"/>
    <x v="0"/>
    <x v="0"/>
    <s v="SI"/>
    <s v="10. Plan de Acción Institucional - PAI"/>
    <x v="0"/>
    <s v="PAI_10"/>
    <s v="2. Plan de Acción Institucional - PAI"/>
    <s v="Investigaciones"/>
    <x v="31"/>
    <x v="14"/>
    <s v="DP-ACT_42"/>
    <x v="3"/>
    <x v="1"/>
    <x v="1"/>
    <x v="5"/>
    <x v="5"/>
    <s v="DP-D_03"/>
    <x v="5"/>
    <x v="0"/>
    <s v="Financiera"/>
    <x v="0"/>
    <m/>
    <m/>
    <m/>
    <m/>
    <m/>
    <s v="MIPG-P_00"/>
    <s v="MIPG-D_00"/>
    <n v="0"/>
    <n v="0"/>
    <n v="0"/>
    <n v="0"/>
    <n v="0"/>
    <n v="0"/>
    <n v="1"/>
    <s v="No. de Alegatos Realizados"/>
    <s v="Mensual"/>
    <d v="2020-01-01T00:00:00"/>
    <x v="0"/>
    <n v="1"/>
    <n v="12"/>
    <n v="12.166666666666666"/>
    <s v="Enero"/>
    <s v="Diciembre"/>
    <s v="IV_Trim"/>
    <n v="2.8571428571428571E-3"/>
    <s v="Planeado"/>
    <n v="1"/>
    <n v="0"/>
    <n v="6"/>
    <n v="0"/>
    <n v="0"/>
    <n v="0"/>
    <n v="0"/>
    <n v="0"/>
    <n v="0"/>
    <n v="0"/>
    <n v="0"/>
    <n v="0"/>
    <n v="7"/>
    <s v="Ejecutado"/>
    <n v="0"/>
    <n v="0"/>
    <n v="4"/>
    <m/>
    <m/>
    <m/>
    <m/>
    <m/>
    <m/>
    <m/>
    <m/>
    <m/>
    <n v="4"/>
    <n v="0.5714285714285714"/>
    <n v="7"/>
    <n v="0.5714285714285714"/>
    <n v="1.6326530612244896E-3"/>
    <n v="1.6326530612244896E-3"/>
    <s v="En Tramite"/>
    <x v="1"/>
    <s v=" |202003: Evid Activ. 39 a 45. PAI Marzo. Gestión Direccion de Investigaciones. : Se elaboraron 9 actuaciones administrativas de alegatos.; |202002: No se emitieron actos administrativos._x000a_DP-ACT_2a10 y 38a45 Evid Feb sobre Investig; |202001: No se emitieron actos administrativos en este mes. "/>
    <s v="No se emitieron actos administrativos en este mes. "/>
    <s v="No se emitieron actos administrativos._x000a_DP-ACT_2a10 y 38a45 Evid Feb sobre Investig"/>
    <s v="Evid Activ. 39 a 45. PAI Marzo. Gestión Direccion de Investigaciones. : Se elaboraron 9 actuaciones administrativas de alegatos."/>
    <s v="-"/>
    <s v="-"/>
    <s v="-"/>
    <s v="-"/>
    <s v="-"/>
    <s v="-"/>
    <s v="-"/>
    <s v="-"/>
    <s v="-"/>
    <s v="-"/>
  </r>
  <r>
    <s v="DP-ACT_43;Delegatura_de_Puertos;Dirección_de_Investigaciones_de_Puertos"/>
    <n v="85"/>
    <s v="PES_Definir"/>
    <x v="0"/>
    <x v="0"/>
    <s v="SI"/>
    <s v="10. Plan de Acción Institucional - PAI"/>
    <x v="0"/>
    <s v="PAI_10"/>
    <s v="2. Plan de Acción Institucional - PAI"/>
    <s v="Investigaciones"/>
    <x v="31"/>
    <x v="14"/>
    <s v="DP-ACT_43"/>
    <x v="4"/>
    <x v="1"/>
    <x v="1"/>
    <x v="5"/>
    <x v="5"/>
    <s v="DP-D_03"/>
    <x v="5"/>
    <x v="0"/>
    <s v="Financiera"/>
    <x v="0"/>
    <m/>
    <m/>
    <m/>
    <m/>
    <m/>
    <s v="MIPG-P_00"/>
    <s v="MIPG-D_00"/>
    <n v="0"/>
    <n v="0"/>
    <n v="0"/>
    <n v="0"/>
    <n v="0"/>
    <n v="0"/>
    <n v="1"/>
    <s v="No. de Fallos Realizados"/>
    <s v="Mensual"/>
    <d v="2020-01-01T00:00:00"/>
    <x v="0"/>
    <n v="1"/>
    <n v="12"/>
    <n v="12.166666666666666"/>
    <s v="Enero"/>
    <s v="Diciembre"/>
    <s v="IV_Trim"/>
    <n v="2.8571428571428571E-3"/>
    <s v="Planeado"/>
    <n v="0"/>
    <n v="0"/>
    <n v="4"/>
    <n v="0"/>
    <n v="0"/>
    <n v="0"/>
    <n v="0"/>
    <n v="0"/>
    <n v="0"/>
    <n v="0"/>
    <n v="0"/>
    <n v="0"/>
    <n v="4"/>
    <s v="Ejecutado"/>
    <n v="0"/>
    <n v="0"/>
    <n v="0"/>
    <m/>
    <m/>
    <m/>
    <m/>
    <m/>
    <m/>
    <m/>
    <m/>
    <m/>
    <n v="0"/>
    <n v="0"/>
    <n v="4"/>
    <n v="0"/>
    <n v="0"/>
    <n v="0"/>
    <s v="Por Ejecutar"/>
    <x v="1"/>
    <s v=" |202003: Evid Activ. 39 a 45. PAI Marzo. Gestión Direccion de Investigaciones. : No se emitieron decisiones de fondo. ; |202002: No se emitieron actos administrativos._x000a_DP-ACT_2a10 y 38a45 Evid Feb sobre Investig; |202001: No se emitieron actos administrativos en el mes de enero. "/>
    <s v="No se emitieron actos administrativos en el mes de enero. "/>
    <s v="No se emitieron actos administrativos._x000a_DP-ACT_2a10 y 38a45 Evid Feb sobre Investig"/>
    <s v="Evid Activ. 39 a 45. PAI Marzo. Gestión Direccion de Investigaciones. : No se emitieron decisiones de fondo. "/>
    <s v="-"/>
    <s v="-"/>
    <s v="-"/>
    <s v="-"/>
    <s v="-"/>
    <s v="-"/>
    <s v="-"/>
    <s v="-"/>
    <s v="-"/>
    <s v="-"/>
  </r>
  <r>
    <s v="DP-ACT_44;Delegatura_de_Puertos;Dirección_de_Investigaciones_de_Puertos"/>
    <n v="86"/>
    <s v="PES_Definir"/>
    <x v="0"/>
    <x v="0"/>
    <s v="SI"/>
    <s v="10. Plan de Acción Institucional - PAI"/>
    <x v="0"/>
    <s v="PAI_10"/>
    <s v="2. Plan de Acción Institucional - PAI"/>
    <s v="Investigaciones"/>
    <x v="31"/>
    <x v="14"/>
    <s v="DP-ACT_44"/>
    <x v="5"/>
    <x v="1"/>
    <x v="1"/>
    <x v="5"/>
    <x v="5"/>
    <s v="DP-D_03"/>
    <x v="5"/>
    <x v="0"/>
    <s v="Financiera"/>
    <x v="0"/>
    <m/>
    <m/>
    <m/>
    <m/>
    <m/>
    <s v="MIPG-P_00"/>
    <s v="MIPG-D_00"/>
    <n v="0"/>
    <n v="0"/>
    <n v="0"/>
    <n v="0"/>
    <n v="0"/>
    <n v="0"/>
    <n v="1"/>
    <s v="No. de Recursos Realizados "/>
    <s v="Mensual"/>
    <d v="2020-01-01T00:00:00"/>
    <x v="0"/>
    <n v="1"/>
    <n v="12"/>
    <n v="12.166666666666666"/>
    <s v="Enero"/>
    <s v="Diciembre"/>
    <s v="IV_Trim"/>
    <n v="2.8571428571428571E-3"/>
    <s v="Planeado"/>
    <n v="1"/>
    <n v="0"/>
    <n v="0"/>
    <n v="0"/>
    <n v="0"/>
    <n v="0"/>
    <n v="0"/>
    <n v="0"/>
    <n v="0"/>
    <n v="0"/>
    <n v="0"/>
    <n v="0"/>
    <n v="1"/>
    <s v="Ejecutado"/>
    <n v="0"/>
    <n v="0"/>
    <n v="0"/>
    <m/>
    <m/>
    <m/>
    <m/>
    <m/>
    <m/>
    <m/>
    <m/>
    <m/>
    <n v="0"/>
    <n v="0"/>
    <n v="1"/>
    <n v="0"/>
    <n v="0"/>
    <n v="0"/>
    <s v="Por Ejecutar"/>
    <x v="1"/>
    <s v=" |202003: Evid Activ. 39 a 45. PAI Marzo. Gestión Direccion de Investigaciones. : No se emitieron recursos de reposición.; |202002: No se emitieron actos administrativos. _x000a_DP-ACT_2a10 y 38a45 Evid Feb sobre Investig; |202001: No se emitieron actos administrativos al respecto. "/>
    <s v="No se emitieron actos administrativos al respecto. "/>
    <s v="No se emitieron actos administrativos. _x000a_DP-ACT_2a10 y 38a45 Evid Feb sobre Investig"/>
    <s v="Evid Activ. 39 a 45. PAI Marzo. Gestión Direccion de Investigaciones. : No se emitieron recursos de reposición."/>
    <s v="-"/>
    <s v="-"/>
    <s v="-"/>
    <s v="-"/>
    <s v="-"/>
    <s v="-"/>
    <s v="-"/>
    <s v="-"/>
    <s v="-"/>
    <s v="-"/>
  </r>
  <r>
    <s v="DP-ACT_45;Delegatura_de_Puertos;Dirección_de_Investigaciones_de_Puertos"/>
    <n v="87"/>
    <s v="PES_Definir"/>
    <x v="0"/>
    <x v="0"/>
    <s v="SI"/>
    <s v="10. Plan de Acción Institucional - PAI"/>
    <x v="0"/>
    <s v="PAI_10"/>
    <s v="2. Plan de Acción Institucional - PAI"/>
    <s v="Investigaciones"/>
    <x v="31"/>
    <x v="14"/>
    <s v="DP-ACT_45"/>
    <x v="6"/>
    <x v="1"/>
    <x v="1"/>
    <x v="5"/>
    <x v="5"/>
    <s v="DP-D_03"/>
    <x v="5"/>
    <x v="0"/>
    <s v="Financiera"/>
    <x v="0"/>
    <m/>
    <m/>
    <m/>
    <m/>
    <m/>
    <s v="MIPG-P_00"/>
    <s v="MIPG-D_00"/>
    <n v="0"/>
    <n v="0"/>
    <n v="0"/>
    <n v="0"/>
    <n v="0"/>
    <n v="0"/>
    <n v="1"/>
    <s v="No. de Revocatorias de Fallos Emiti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vid Activ. 39 a 45. PAI Marzo. Gestión Direccion de Investigaciones. : No se emitieron revocatorias directas. ; |202002: No se emitieron actos administrativos._x000a_DP-ACT_2a10 y 38a45 Evid Feb sobre Investig; |202001: No se emitieron actos administrativos. "/>
    <s v="No se emitieron actos administrativos. "/>
    <s v="No se emitieron actos administrativos._x000a_DP-ACT_2a10 y 38a45 Evid Feb sobre Investig"/>
    <s v="Evid Activ. 39 a 45. PAI Marzo. Gestión Direccion de Investigaciones. : No se emitieron revocatorias directas. "/>
    <s v="-"/>
    <s v="-"/>
    <s v="-"/>
    <s v="-"/>
    <s v="-"/>
    <s v="-"/>
    <s v="-"/>
    <s v="-"/>
    <s v="-"/>
    <s v="-"/>
  </r>
  <r>
    <s v="DPU-ACT_01;Delegatura_de_Protección_al_Usuario;Despacho_del_Delegado_de_Protección_al_Usuario"/>
    <n v="88"/>
    <s v="PES_Definir"/>
    <x v="0"/>
    <x v="0"/>
    <s v="SI"/>
    <s v="10. Plan de Acción Institucional - PAI"/>
    <x v="0"/>
    <s v="PAI_10"/>
    <s v="2. Plan de Acción Institucional - PAI"/>
    <s v="Seguimiento_Solicitudes"/>
    <x v="32"/>
    <x v="0"/>
    <s v="DPU-ACT_01"/>
    <x v="0"/>
    <x v="2"/>
    <x v="2"/>
    <x v="6"/>
    <x v="6"/>
    <s v="DPU-D_01"/>
    <x v="6"/>
    <x v="0"/>
    <s v="Financiera"/>
    <x v="0"/>
    <m/>
    <m/>
    <m/>
    <m/>
    <m/>
    <s v="MIPG-P_00"/>
    <s v="MIPG-D_00"/>
    <n v="0"/>
    <n v="0"/>
    <n v="0"/>
    <n v="0"/>
    <n v="0"/>
    <n v="0"/>
    <n v="1"/>
    <s v=" No. de Solicitudes Gestionadas / No. de Solicitudes Ingresadas "/>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o hay actividad programada para el periodo reportado"/>
    <s v="No hay actividad programada para el periodo reportado"/>
    <s v="N/A"/>
    <s v="N/A"/>
    <s v="-"/>
    <s v="-"/>
    <s v="-"/>
    <s v="-"/>
    <s v="-"/>
    <s v="-"/>
    <s v="-"/>
    <s v="-"/>
    <s v="-"/>
    <s v="-"/>
  </r>
  <r>
    <s v="DPU-ACT_02;Delegatura_de_Protección_al_Usuario;Despacho_del_Delegado_de_Protección_al_Usuario"/>
    <n v="89"/>
    <s v="PES_Definir"/>
    <x v="0"/>
    <x v="0"/>
    <s v="SI"/>
    <s v="10. Plan de Acción Institucional - PAI"/>
    <x v="0"/>
    <s v="PAI_10"/>
    <s v="2. Plan de Acción Institucional - PAI"/>
    <s v="Investigaciones"/>
    <x v="33"/>
    <x v="19"/>
    <s v="DPU-ACT_02"/>
    <x v="7"/>
    <x v="2"/>
    <x v="2"/>
    <x v="6"/>
    <x v="6"/>
    <s v="DPU-D_01"/>
    <x v="6"/>
    <x v="0"/>
    <s v="Financier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o hay actividad programada para el periodo reportado"/>
    <s v="No hay actividad programada para el periodo reportado"/>
    <s v="N/A"/>
    <s v="N/A"/>
    <s v="-"/>
    <s v="-"/>
    <s v="-"/>
    <s v="-"/>
    <s v="-"/>
    <s v="-"/>
    <s v="-"/>
    <s v="-"/>
    <s v="-"/>
    <s v="-"/>
  </r>
  <r>
    <s v="DPU-ACT_03;Delegatura_de_Protección_al_Usuario;Despacho_del_Delegado_de_Protección_al_Usuario"/>
    <n v="90"/>
    <s v="PES_Definir"/>
    <x v="0"/>
    <x v="0"/>
    <s v="SI"/>
    <s v="10. Plan de Acción Institucional - PAI"/>
    <x v="0"/>
    <s v="PAI_10"/>
    <s v="2. Plan de Acción Institucional - PAI"/>
    <s v="Investigaciones"/>
    <x v="33"/>
    <x v="19"/>
    <s v="DPU-ACT_03"/>
    <x v="8"/>
    <x v="2"/>
    <x v="2"/>
    <x v="6"/>
    <x v="6"/>
    <s v="DPU-D_01"/>
    <x v="6"/>
    <x v="0"/>
    <s v="Financier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o hay actividad programada para el periodo reportado"/>
    <s v="No hay actividad programada para el periodo reportado"/>
    <s v="N/A"/>
    <s v="N/A"/>
    <s v="-"/>
    <s v="-"/>
    <s v="-"/>
    <s v="-"/>
    <s v="-"/>
    <s v="-"/>
    <s v="-"/>
    <s v="-"/>
    <s v="-"/>
    <s v="-"/>
  </r>
  <r>
    <s v="DPU-ACT_04;Delegatura_de_Protección_al_Usuario;Despacho_del_Delegado_de_Protección_al_Usuario"/>
    <n v="91"/>
    <s v="PES_Definir"/>
    <x v="0"/>
    <x v="0"/>
    <s v="SI"/>
    <s v="10. Plan de Acción Institucional - PAI"/>
    <x v="0"/>
    <s v="PAI_10"/>
    <s v="2. Plan de Acción Institucional - PAI"/>
    <s v="Investigaciones"/>
    <x v="33"/>
    <x v="19"/>
    <s v="DPU-ACT_04"/>
    <x v="9"/>
    <x v="2"/>
    <x v="2"/>
    <x v="6"/>
    <x v="6"/>
    <s v="DPU-D_01"/>
    <x v="6"/>
    <x v="0"/>
    <s v="Financiera"/>
    <x v="0"/>
    <m/>
    <m/>
    <m/>
    <m/>
    <m/>
    <s v="MIPG-P_00"/>
    <s v="MIPG-D_00"/>
    <n v="0"/>
    <n v="0"/>
    <n v="0"/>
    <n v="0"/>
    <n v="0"/>
    <n v="0"/>
    <n v="1"/>
    <s v="No. de Revocatorias de Fallos Emiti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o hay actividad programada para el periodo reportado"/>
    <s v="No hay actividad programada para el periodo reportado"/>
    <s v="N/A"/>
    <s v="N/A"/>
    <s v="-"/>
    <s v="-"/>
    <s v="-"/>
    <s v="-"/>
    <s v="-"/>
    <s v="-"/>
    <s v="-"/>
    <s v="-"/>
    <s v="-"/>
    <s v="-"/>
  </r>
  <r>
    <s v="DPU-ACT_05;Delegatura_de_Protección_al_Usuario;Despacho_del_Delegado_de_Protección_al_Usuario"/>
    <n v="92"/>
    <s v="PES_00"/>
    <x v="1"/>
    <x v="1"/>
    <s v="SI"/>
    <s v="9. Súper Regiones"/>
    <x v="1"/>
    <s v="PEI_09"/>
    <s v=" 1. Plan Estratégico Institucional - PEI"/>
    <s v="PEI_09 - Súper Regiones"/>
    <x v="34"/>
    <x v="20"/>
    <s v="DPU-ACT_05"/>
    <x v="58"/>
    <x v="2"/>
    <x v="2"/>
    <x v="6"/>
    <x v="6"/>
    <s v="DPU-D_01"/>
    <x v="6"/>
    <x v="0"/>
    <s v="Financiera"/>
    <x v="0"/>
    <m/>
    <m/>
    <m/>
    <m/>
    <m/>
    <s v="MIPG-P_00"/>
    <s v="MIPG-D_00"/>
    <n v="1"/>
    <n v="0.88"/>
    <n v="0.04"/>
    <n v="0.04"/>
    <n v="0.04"/>
    <n v="1"/>
    <n v="28"/>
    <s v=" Presencia en 28 Departamentos "/>
    <s v="POR_DEFINIR"/>
    <d v="2020-01-01T00:00:00"/>
    <x v="11"/>
    <n v="1"/>
    <n v="10"/>
    <n v="10.133333333333333"/>
    <s v="Enero"/>
    <s v="Octubre"/>
    <s v="IV_Trim"/>
    <n v="0.05"/>
    <s v="Planeado"/>
    <n v="0.42000000000000004"/>
    <n v="0"/>
    <n v="0"/>
    <n v="0"/>
    <n v="0"/>
    <n v="0"/>
    <n v="0"/>
    <n v="0"/>
    <n v="0"/>
    <n v="0.14000000000000001"/>
    <n v="0"/>
    <n v="0"/>
    <n v="0.56000000000000005"/>
    <s v="Ejecutado"/>
    <n v="0.28000000000000003"/>
    <n v="0.14000000000000001"/>
    <n v="0"/>
    <m/>
    <m/>
    <m/>
    <m/>
    <m/>
    <m/>
    <m/>
    <m/>
    <m/>
    <n v="0.42000000000000004"/>
    <n v="0.75"/>
    <n v="0.42000000000000004"/>
    <n v="1"/>
    <n v="3.7500000000000006E-2"/>
    <n v="0.05"/>
    <s v="En Seguimiento"/>
    <x v="4"/>
    <s v=" |202003: N/A; |202002: &quot;Contrato Regional departamento de San Andres Islas&quot; _x000a_Se anexa copia del contrato suscrito con el regional adscrito a la entidad y cuyo lugar de trabajo es la isla de San Andres, como constancia de la apertura de esta nueva región.; |202001: Apertura de Regional Caldas y Caqueta."/>
    <s v="Apertura de Regional Caldas y Caqueta."/>
    <s v="&quot;Contrato Regional departamento de San Andres Islas&quot; _x000a_Se anexa copia del contrato suscrito con el regional adscrito a la entidad y cuyo lugar de trabajo es la isla de San Andres, como constancia de la apertura de esta nueva región."/>
    <s v="N/A"/>
    <s v="-"/>
    <s v="-"/>
    <s v="-"/>
    <s v="-"/>
    <s v="-"/>
    <s v="-"/>
    <s v="-"/>
    <s v="-"/>
    <s v="-"/>
    <s v="-"/>
  </r>
  <r>
    <s v="DPU-ACT_06;Delegatura_de_Protección_al_Usuario;Despacho_del_Delegado_de_Protección_al_Usuario"/>
    <n v="93"/>
    <s v="PES_00"/>
    <x v="1"/>
    <x v="1"/>
    <s v="SI"/>
    <s v="9. Súper Regiones"/>
    <x v="1"/>
    <s v="PEI_09"/>
    <s v=" 1. Plan Estratégico Institucional - PEI"/>
    <s v="PEI_09 - Súper Regiones"/>
    <x v="34"/>
    <x v="20"/>
    <s v="DPU-ACT_06"/>
    <x v="59"/>
    <x v="2"/>
    <x v="2"/>
    <x v="6"/>
    <x v="6"/>
    <s v="DPU-D_01"/>
    <x v="6"/>
    <x v="0"/>
    <s v="Financiera"/>
    <x v="0"/>
    <m/>
    <m/>
    <m/>
    <m/>
    <m/>
    <s v="MIPG-P_00"/>
    <s v="MIPG-D_00"/>
    <n v="1"/>
    <n v="0.88"/>
    <n v="0.04"/>
    <n v="0.04"/>
    <n v="0.04"/>
    <n v="1"/>
    <n v="21"/>
    <s v="No. De Oficinas Aperturadas ST"/>
    <s v="POR_DEFINIR"/>
    <d v="2020-03-01T00:00:00"/>
    <x v="1"/>
    <n v="3"/>
    <n v="6"/>
    <n v="4.0333333333333332"/>
    <s v="Marzo"/>
    <s v="Junio"/>
    <s v="II_Trim"/>
    <n v="0.05"/>
    <s v="Planeado"/>
    <n v="0"/>
    <n v="1"/>
    <n v="1"/>
    <n v="1"/>
    <n v="1"/>
    <n v="2"/>
    <n v="0"/>
    <n v="0"/>
    <n v="0"/>
    <n v="0"/>
    <n v="0"/>
    <n v="0"/>
    <n v="6"/>
    <s v="Ejecutado"/>
    <n v="0"/>
    <n v="0"/>
    <n v="0"/>
    <m/>
    <m/>
    <m/>
    <m/>
    <m/>
    <m/>
    <m/>
    <m/>
    <m/>
    <n v="0"/>
    <n v="0"/>
    <n v="2"/>
    <n v="0"/>
    <n v="0"/>
    <n v="0"/>
    <s v="Por Ejecutar"/>
    <x v="2"/>
    <s v=" |202003: N/D; |202002: No fue posible la apertura de una nueva oficina regional, teniendo en cuenta que aun nos encontramos buscando entre las diversas entidades un espacio donde montarlas; |202001: No se tenia programación para el periodo."/>
    <s v="No se tenia programación para el periodo."/>
    <s v="No fue posible la apertura de una nueva oficina regional, teniendo en cuenta que aun nos encontramos buscando entre las diversas entidades un espacio donde montarlas"/>
    <s v="N/D"/>
    <s v="-"/>
    <s v="-"/>
    <s v="-"/>
    <s v="-"/>
    <s v="-"/>
    <s v="-"/>
    <s v="-"/>
    <s v="-"/>
    <s v="-"/>
    <s v="-"/>
  </r>
  <r>
    <s v="DPU-ACT_07;Delegatura_de_Protección_al_Usuario;Despacho_del_Delegado_de_Protección_al_Usuario"/>
    <n v="94"/>
    <s v="PES_00"/>
    <x v="1"/>
    <x v="1"/>
    <s v="SI"/>
    <s v="9. Súper Regiones"/>
    <x v="1"/>
    <s v="PEI_09"/>
    <s v=" 1. Plan Estratégico Institucional - PEI"/>
    <s v="PEI_09 - Súper Regiones"/>
    <x v="35"/>
    <x v="21"/>
    <s v="DPU-ACT_07"/>
    <x v="60"/>
    <x v="2"/>
    <x v="2"/>
    <x v="6"/>
    <x v="6"/>
    <s v="DPU-D_01"/>
    <x v="6"/>
    <x v="0"/>
    <s v="Financiera"/>
    <x v="1"/>
    <s v="C-2410-0600-3-0-2410002-02"/>
    <s v="2410002_04"/>
    <n v="2414000000"/>
    <m/>
    <m/>
    <s v="MIPG-P_00"/>
    <s v="MIPG-D_00"/>
    <n v="0"/>
    <n v="0"/>
    <n v="0"/>
    <n v="0"/>
    <n v="0"/>
    <n v="0"/>
    <n v="58"/>
    <s v="No. De Regionales Contratados / No. Regionales Proyectados"/>
    <s v="POR_DEFINIR"/>
    <d v="2020-01-15T00:00:00"/>
    <x v="0"/>
    <n v="1"/>
    <n v="12"/>
    <n v="11.7"/>
    <s v="Enero"/>
    <s v="Diciembre"/>
    <s v="IV_Trim"/>
    <n v="0.05"/>
    <s v="Planeado"/>
    <n v="58"/>
    <n v="0"/>
    <n v="0"/>
    <n v="0"/>
    <n v="0"/>
    <n v="0"/>
    <n v="0"/>
    <n v="0"/>
    <n v="0"/>
    <n v="0"/>
    <n v="0"/>
    <n v="0"/>
    <n v="58"/>
    <s v="Ejecutado"/>
    <n v="38"/>
    <n v="13"/>
    <n v="0"/>
    <m/>
    <m/>
    <m/>
    <m/>
    <m/>
    <m/>
    <m/>
    <m/>
    <m/>
    <n v="51"/>
    <n v="0.87931034482758619"/>
    <n v="58"/>
    <n v="0.87931034482758619"/>
    <n v="4.3965517241379315E-2"/>
    <n v="4.3965517241379315E-2"/>
    <s v="Gestionado"/>
    <x v="1"/>
    <s v=" |202003: N/A; |202002: Se anexa cuadro excel con los datos de los nuevos contratistas regionales 2020; |202001: Se realizaron 38 nuevos contratos vigencia 2020."/>
    <s v="Se realizaron 38 nuevos contratos vigencia 2020."/>
    <s v="Se anexa cuadro excel con los datos de los nuevos contratistas regionales 2020"/>
    <s v="N/A"/>
    <s v="-"/>
    <s v="-"/>
    <s v="-"/>
    <s v="-"/>
    <s v="-"/>
    <s v="-"/>
    <s v="-"/>
    <s v="-"/>
    <s v="-"/>
    <s v="-"/>
  </r>
  <r>
    <s v="DPU-ACT_08;Delegatura_de_Protección_al_Usuario;Despacho_del_Delegado_de_Protección_al_Usuario"/>
    <n v="95"/>
    <s v="PES_00"/>
    <x v="1"/>
    <x v="1"/>
    <s v="SI"/>
    <s v="9. Súper Regiones"/>
    <x v="1"/>
    <s v="PEI_09"/>
    <s v=" 1. Plan Estratégico Institucional - PEI"/>
    <s v="PEI_09 - Súper Regiones"/>
    <x v="35"/>
    <x v="21"/>
    <s v="DPU-ACT_08"/>
    <x v="61"/>
    <x v="2"/>
    <x v="2"/>
    <x v="6"/>
    <x v="6"/>
    <s v="DPU-D_01"/>
    <x v="6"/>
    <x v="0"/>
    <s v="Financiera"/>
    <x v="0"/>
    <m/>
    <m/>
    <n v="0"/>
    <m/>
    <m/>
    <s v="MIPG-P_00"/>
    <s v="MIPG-D_00"/>
    <n v="0"/>
    <n v="0"/>
    <n v="0"/>
    <n v="0"/>
    <n v="0"/>
    <n v="0"/>
    <n v="1"/>
    <s v="1 Foro Regional Programado "/>
    <s v="POR_DEFINIR"/>
    <d v="2020-03-01T00:00:00"/>
    <x v="8"/>
    <n v="3"/>
    <n v="3"/>
    <n v="0.96666666666666667"/>
    <s v="Marzo"/>
    <s v="Marzo"/>
    <s v="I_Trim"/>
    <n v="0.05"/>
    <s v="Planeado"/>
    <n v="0"/>
    <n v="0"/>
    <n v="1"/>
    <n v="0"/>
    <n v="0"/>
    <n v="0"/>
    <n v="0"/>
    <n v="0"/>
    <n v="0"/>
    <n v="0"/>
    <n v="0"/>
    <n v="0"/>
    <n v="1"/>
    <s v="Ejecutado"/>
    <n v="0"/>
    <n v="0"/>
    <n v="0.5"/>
    <m/>
    <m/>
    <m/>
    <m/>
    <m/>
    <m/>
    <m/>
    <m/>
    <m/>
    <n v="0.5"/>
    <n v="0.5"/>
    <n v="1"/>
    <n v="0.5"/>
    <n v="2.5000000000000001E-2"/>
    <n v="2.5000000000000001E-2"/>
    <s v="En Tramite"/>
    <x v="7"/>
    <s v=" |202003: Teniendo en cuenta la situación de emergencia no fue posible la realización del mismo.; |202002: El foro regional se tiene programado realizar el 7 de mayo del presente año; |202001: No hay actividad programada para el periodo reportado"/>
    <s v="No hay actividad programada para el periodo reportado"/>
    <s v="El foro regional se tiene programado realizar el 7 de mayo del presente año"/>
    <s v="Teniendo en cuenta la situación de emergencia no fue posible la realización del mismo."/>
    <s v="-"/>
    <s v="-"/>
    <s v="-"/>
    <s v="-"/>
    <s v="-"/>
    <s v="-"/>
    <s v="-"/>
    <s v="-"/>
    <s v="-"/>
    <s v="-"/>
  </r>
  <r>
    <s v="DPU-ACT_09;Delegatura_de_Protección_al_Usuario;Dirección_de_Prevención_Promoción_y_Atención_a_Usuarios_Sector_Transporte"/>
    <n v="96"/>
    <s v="PES_Definir"/>
    <x v="0"/>
    <x v="0"/>
    <s v="SI"/>
    <s v="10. Plan de Acción Institucional - PAI"/>
    <x v="0"/>
    <s v="PAI_10"/>
    <s v="2. Plan de Acción Institucional - PAI"/>
    <s v="Gestión_PQRS"/>
    <x v="36"/>
    <x v="5"/>
    <s v="DPU-ACT_09"/>
    <x v="15"/>
    <x v="2"/>
    <x v="2"/>
    <x v="7"/>
    <x v="7"/>
    <s v="DPU-D_02"/>
    <x v="7"/>
    <x v="0"/>
    <s v="Financiera"/>
    <x v="0"/>
    <m/>
    <m/>
    <m/>
    <m/>
    <m/>
    <s v="MIPG-P_00"/>
    <s v="MIPG-D_00"/>
    <n v="0"/>
    <n v="0"/>
    <n v="0"/>
    <n v="0"/>
    <n v="0"/>
    <n v="0"/>
    <n v="1"/>
    <s v="No. de Solicitudes Gestionadas / No. de Solicitudes Ingresadas "/>
    <s v="Mensual"/>
    <d v="2020-01-01T00:00:00"/>
    <x v="0"/>
    <n v="1"/>
    <n v="12"/>
    <n v="12.166666666666666"/>
    <s v="Enero"/>
    <s v="Diciembre"/>
    <s v="IV_Trim"/>
    <n v="2.8571428571428571E-3"/>
    <s v="Planeado"/>
    <n v="2"/>
    <n v="5"/>
    <n v="23"/>
    <n v="0"/>
    <n v="0"/>
    <n v="0"/>
    <n v="0"/>
    <n v="0"/>
    <n v="0"/>
    <n v="0"/>
    <n v="0"/>
    <n v="0"/>
    <n v="30"/>
    <s v="Ejecutado"/>
    <n v="2"/>
    <n v="5"/>
    <n v="20"/>
    <m/>
    <m/>
    <m/>
    <m/>
    <m/>
    <m/>
    <m/>
    <m/>
    <m/>
    <n v="27"/>
    <n v="0.9"/>
    <n v="30"/>
    <n v="0.9"/>
    <n v="2.5714285714285713E-3"/>
    <n v="2.5714285714285713E-3"/>
    <s v="Gestionado"/>
    <x v="1"/>
    <s v=" |202003:  Base Derechos de petición ; |202002: Base de datos de pqrs.; |202001: 202001: Oficina_Asesora_Planeación_PAI1. Soportes_PAI_2020_x000a_Base PQR P&amp;P"/>
    <s v="202001: Oficina_Asesora_Planeación_PAI1. Soportes_PAI_2020_x000a_Base PQR P&amp;P"/>
    <s v="Base de datos de pqrs."/>
    <s v=" Base Derechos de petición "/>
    <s v="-"/>
    <s v="-"/>
    <s v="-"/>
    <s v="-"/>
    <s v="-"/>
    <s v="-"/>
    <s v="-"/>
    <s v="-"/>
    <s v="-"/>
    <s v="-"/>
  </r>
  <r>
    <s v="DPU-ACT_10;Delegatura_de_Protección_al_Usuario;Dirección_de_Prevención_Promoción_y_Atención_a_Usuarios_Sector_Transporte"/>
    <n v="97"/>
    <s v="PES_00"/>
    <x v="2"/>
    <x v="2"/>
    <s v="SI"/>
    <s v="10. Plan de Acción Institucional - PAI"/>
    <x v="0"/>
    <s v="PAI_10"/>
    <s v="2. Plan de Acción Institucional - PAI"/>
    <s v="PyP_Divulgación"/>
    <x v="37"/>
    <x v="6"/>
    <s v="DPU-ACT_10"/>
    <x v="42"/>
    <x v="2"/>
    <x v="2"/>
    <x v="7"/>
    <x v="7"/>
    <s v="DPU-D_02"/>
    <x v="7"/>
    <x v="0"/>
    <s v="Financiera"/>
    <x v="0"/>
    <m/>
    <m/>
    <m/>
    <m/>
    <m/>
    <s v="MIPG-P_00"/>
    <s v="MIPG-D_00"/>
    <m/>
    <m/>
    <m/>
    <m/>
    <m/>
    <n v="0"/>
    <n v="12"/>
    <s v="Reporte bimestral de supervisados Actualizados"/>
    <s v="Mensual"/>
    <d v="2020-01-01T00:00:00"/>
    <x v="0"/>
    <n v="1"/>
    <n v="12"/>
    <n v="12.166666666666666"/>
    <s v="Enero"/>
    <s v="Diciembre"/>
    <s v="IV_Trim"/>
    <n v="0.01"/>
    <s v="Planeado"/>
    <n v="0"/>
    <n v="0"/>
    <n v="0"/>
    <n v="0"/>
    <n v="0"/>
    <n v="0"/>
    <n v="0"/>
    <n v="0"/>
    <n v="0"/>
    <n v="0"/>
    <n v="0"/>
    <n v="0"/>
    <n v="0"/>
    <s v="Ejecutado"/>
    <n v="0"/>
    <n v="0"/>
    <n v="0"/>
    <m/>
    <m/>
    <m/>
    <m/>
    <m/>
    <m/>
    <m/>
    <m/>
    <m/>
    <n v="0"/>
    <n v="0"/>
    <n v="0"/>
    <n v="1"/>
    <n v="0"/>
    <n v="0.01"/>
    <s v="Por Ejecutar"/>
    <x v="1"/>
    <s v=" |202003: N/A; |202002: La actividad no esta programada para el periodo.; |202001: No hay actividad programada para el periodo reportado."/>
    <s v="No hay actividad programada para el periodo reportado."/>
    <s v="La actividad no esta programada para el periodo."/>
    <s v="N/A"/>
    <s v="-"/>
    <s v="-"/>
    <s v="-"/>
    <s v="-"/>
    <s v="-"/>
    <s v="-"/>
    <s v="-"/>
    <s v="-"/>
    <s v="-"/>
    <s v="-"/>
  </r>
  <r>
    <s v="DPU-ACT_11;Delegatura_de_Protección_al_Usuario;Dirección_de_Prevención_Promoción_y_Atención_a_Usuarios_Sector_Transporte"/>
    <n v="98"/>
    <s v="PES_00"/>
    <x v="2"/>
    <x v="2"/>
    <s v="SI"/>
    <s v="10. Plan de Acción Institucional - PAI"/>
    <x v="0"/>
    <s v="PAI_10"/>
    <s v="2. Plan de Acción Institucional - PAI"/>
    <s v="PyP_Divulgación"/>
    <x v="37"/>
    <x v="6"/>
    <s v="DPU-ACT_11"/>
    <x v="41"/>
    <x v="2"/>
    <x v="2"/>
    <x v="7"/>
    <x v="7"/>
    <s v="DPU-D_02"/>
    <x v="7"/>
    <x v="0"/>
    <s v="Financiera"/>
    <x v="0"/>
    <m/>
    <m/>
    <m/>
    <m/>
    <m/>
    <s v="MIPG-P_00"/>
    <s v="MIPG-D_00"/>
    <m/>
    <m/>
    <m/>
    <m/>
    <m/>
    <n v="0"/>
    <n v="1"/>
    <s v="# de actividades realizadas / # de actividades programadas"/>
    <s v="Mensual"/>
    <d v="2020-01-01T00:00:00"/>
    <x v="0"/>
    <n v="1"/>
    <n v="12"/>
    <n v="12.166666666666666"/>
    <s v="Enero"/>
    <s v="Diciembre"/>
    <s v="IV_Trim"/>
    <n v="0.01"/>
    <s v="Planeado"/>
    <n v="0"/>
    <n v="0"/>
    <n v="0"/>
    <n v="0"/>
    <n v="0"/>
    <n v="0"/>
    <n v="0"/>
    <n v="0"/>
    <n v="0"/>
    <n v="0"/>
    <n v="0"/>
    <n v="0"/>
    <n v="0"/>
    <s v="Ejecutado"/>
    <n v="0"/>
    <n v="0"/>
    <n v="0"/>
    <m/>
    <m/>
    <m/>
    <m/>
    <m/>
    <m/>
    <m/>
    <m/>
    <m/>
    <n v="0"/>
    <n v="0"/>
    <n v="0"/>
    <n v="1"/>
    <n v="0"/>
    <n v="0.01"/>
    <s v="Por Ejecutar"/>
    <x v="1"/>
    <s v=" |202003: N/A; |202002: No recibimos invitaciones en este perido.; |202001: No hay actividad programada para el periodo reportado."/>
    <s v="No hay actividad programada para el periodo reportado."/>
    <s v="No recibimos invitaciones en este perido."/>
    <s v="N/A"/>
    <s v="-"/>
    <s v="-"/>
    <s v="-"/>
    <s v="-"/>
    <s v="-"/>
    <s v="-"/>
    <s v="-"/>
    <s v="-"/>
    <s v="-"/>
    <s v="-"/>
  </r>
  <r>
    <s v="DPU-ACT_12;Delegatura_de_Protección_al_Usuario;Dirección_de_Prevención_Promoción_y_Atención_a_Usuarios_Sector_Transporte"/>
    <n v="99"/>
    <s v="PES_00"/>
    <x v="2"/>
    <x v="2"/>
    <s v="SI"/>
    <s v="8. Promoción y Consolidación de  la Protección de los Derechos de los Usuarios "/>
    <x v="1"/>
    <s v="PEI_08"/>
    <s v=" 1. Plan Estratégico Institucional - PEI"/>
    <s v="PEI_08 - Promoción y Consolidación de  la Protección de los Derechos de los Usuarios "/>
    <x v="38"/>
    <x v="7"/>
    <s v="DPU-ACT_12"/>
    <x v="62"/>
    <x v="2"/>
    <x v="2"/>
    <x v="7"/>
    <x v="7"/>
    <s v="DPU-D_02"/>
    <x v="7"/>
    <x v="0"/>
    <s v="Financiera"/>
    <x v="0"/>
    <m/>
    <m/>
    <m/>
    <m/>
    <m/>
    <s v="MIPG-P_00"/>
    <s v="MIPG-D_00"/>
    <n v="1"/>
    <n v="0.34"/>
    <n v="0.33"/>
    <n v="0.33"/>
    <n v="0"/>
    <n v="1"/>
    <n v="0.5"/>
    <s v="No. actividades ejecutadas / No. actividades programadas"/>
    <s v="POR_DEFINIR"/>
    <d v="2020-03-30T00:00:00"/>
    <x v="8"/>
    <n v="3"/>
    <n v="3"/>
    <n v="0"/>
    <s v="Marzo"/>
    <s v="Marzo"/>
    <s v="I_Trim"/>
    <n v="0.05"/>
    <s v="Planeado"/>
    <n v="0"/>
    <n v="0"/>
    <n v="0.5"/>
    <n v="0"/>
    <n v="0"/>
    <n v="0"/>
    <n v="0"/>
    <n v="0"/>
    <n v="0"/>
    <n v="0"/>
    <n v="0"/>
    <n v="0"/>
    <n v="0.5"/>
    <s v="Ejecutado"/>
    <n v="0"/>
    <n v="0"/>
    <n v="0"/>
    <m/>
    <m/>
    <m/>
    <m/>
    <m/>
    <m/>
    <m/>
    <m/>
    <m/>
    <n v="0"/>
    <n v="0"/>
    <n v="0.5"/>
    <n v="0"/>
    <n v="0"/>
    <n v="0"/>
    <s v="Por Ejecutar"/>
    <x v="7"/>
    <s v=" |202003: N/D; |202002: La actividad no esta programada para el periodo.; |202001: No hay actividad programada para el periodo reportado."/>
    <s v="No hay actividad programada para el periodo reportado."/>
    <s v="La actividad no esta programada para el periodo."/>
    <s v="N/D"/>
    <s v="-"/>
    <s v="-"/>
    <s v="-"/>
    <s v="-"/>
    <s v="-"/>
    <s v="-"/>
    <s v="-"/>
    <s v="-"/>
    <s v="-"/>
    <s v="-"/>
  </r>
  <r>
    <s v="DPU-ACT_13;Delegatura_de_Protección_al_Usuario;Dirección_de_Prevención_Promoción_y_Atención_a_Usuarios_Sector_Transporte"/>
    <n v="100"/>
    <s v="PES_00"/>
    <x v="2"/>
    <x v="2"/>
    <s v="SI"/>
    <s v="8. Promoción y Consolidación de  la Protección de los Derechos de los Usuarios "/>
    <x v="1"/>
    <s v="PEI_08"/>
    <s v=" 1. Plan Estratégico Institucional - PEI"/>
    <s v="PEI_08 - Promoción y Consolidación de  la Protección de los Derechos de los Usuarios "/>
    <x v="38"/>
    <x v="7"/>
    <s v="DPU-ACT_13"/>
    <x v="63"/>
    <x v="2"/>
    <x v="2"/>
    <x v="7"/>
    <x v="7"/>
    <s v="DPU-D_02"/>
    <x v="7"/>
    <x v="0"/>
    <s v="Financiera"/>
    <x v="0"/>
    <m/>
    <m/>
    <m/>
    <m/>
    <m/>
    <s v="MIPG-P_00"/>
    <s v="MIPG-D_00"/>
    <n v="1"/>
    <n v="0.34"/>
    <n v="0.33"/>
    <n v="0.33"/>
    <n v="0"/>
    <n v="1"/>
    <n v="0.5"/>
    <s v="No. actividades ejecutadas / No. actividades programadas"/>
    <s v="POR_DEFINIR"/>
    <d v="2020-03-30T00:00:00"/>
    <x v="8"/>
    <n v="3"/>
    <n v="3"/>
    <n v="0"/>
    <s v="Marzo"/>
    <s v="Marzo"/>
    <s v="I_Trim"/>
    <n v="0.05"/>
    <s v="Planeado"/>
    <n v="0"/>
    <n v="0"/>
    <n v="0.5"/>
    <n v="0"/>
    <n v="0"/>
    <n v="0"/>
    <n v="0"/>
    <n v="0"/>
    <n v="0"/>
    <n v="0"/>
    <n v="0"/>
    <n v="0"/>
    <n v="0.5"/>
    <s v="Ejecutado"/>
    <n v="0"/>
    <n v="0"/>
    <n v="0.5"/>
    <m/>
    <m/>
    <m/>
    <m/>
    <m/>
    <m/>
    <m/>
    <m/>
    <m/>
    <n v="0.5"/>
    <n v="1"/>
    <n v="0.5"/>
    <n v="1"/>
    <n v="0.05"/>
    <n v="0.05"/>
    <s v="Ejecutada"/>
    <x v="0"/>
    <s v=" |202003: https://www.supertransporte.gov.co/index.php/delegada-para-la-proteccion-de-usuarios/; |202002: La actividad no esta programada para este periodo.; |202001: No hay actividad programada para el periodo reportado."/>
    <s v="No hay actividad programada para el periodo reportado."/>
    <s v="La actividad no esta programada para este periodo."/>
    <s v="https://www.supertransporte.gov.co/index.php/delegada-para-la-proteccion-de-usuarios/"/>
    <s v="-"/>
    <s v="-"/>
    <s v="-"/>
    <s v="-"/>
    <s v="-"/>
    <s v="-"/>
    <s v="-"/>
    <s v="-"/>
    <s v="-"/>
    <s v="-"/>
  </r>
  <r>
    <s v="DPU-ACT_14;Delegatura_de_Protección_al_Usuario;Dirección_de_Prevención_Promoción_y_Atención_a_Usuarios_Sector_Transporte"/>
    <n v="101"/>
    <s v="PES_00"/>
    <x v="2"/>
    <x v="2"/>
    <s v="SI"/>
    <s v="8. Promoción y Consolidación de  la Protección de los Derechos de los Usuarios "/>
    <x v="1"/>
    <s v="PEI_08"/>
    <s v=" 1. Plan Estratégico Institucional - PEI"/>
    <s v="PEI_08 - Promoción y Consolidación de  la Protección de los Derechos de los Usuarios "/>
    <x v="38"/>
    <x v="7"/>
    <s v="DPU-ACT_14"/>
    <x v="64"/>
    <x v="2"/>
    <x v="2"/>
    <x v="7"/>
    <x v="7"/>
    <s v="DPU-D_02"/>
    <x v="7"/>
    <x v="0"/>
    <s v="Financiera"/>
    <x v="0"/>
    <m/>
    <m/>
    <m/>
    <m/>
    <m/>
    <s v="MIPG-P_00"/>
    <s v="MIPG-D_00"/>
    <n v="1"/>
    <n v="0.34"/>
    <n v="0.33"/>
    <n v="0.33"/>
    <n v="0"/>
    <n v="1"/>
    <n v="1"/>
    <s v="# de actividades realizadas / # de actividades programadas"/>
    <s v="POR_DEFINIR"/>
    <d v="2020-02-01T00:00:00"/>
    <x v="10"/>
    <n v="2"/>
    <n v="7"/>
    <n v="6"/>
    <s v="Febrero"/>
    <s v="Julio"/>
    <s v="III_Trim"/>
    <n v="0.05"/>
    <s v="Planeado"/>
    <n v="0"/>
    <n v="0.1"/>
    <n v="0.2"/>
    <n v="0.2"/>
    <n v="0.2"/>
    <n v="0.2"/>
    <n v="0.1"/>
    <n v="0"/>
    <n v="0"/>
    <n v="0"/>
    <n v="0"/>
    <n v="0"/>
    <n v="0.99999999999999989"/>
    <s v="Ejecutado"/>
    <n v="0"/>
    <n v="0"/>
    <n v="0"/>
    <m/>
    <m/>
    <m/>
    <m/>
    <m/>
    <m/>
    <m/>
    <m/>
    <m/>
    <n v="0"/>
    <n v="0"/>
    <n v="0.30000000000000004"/>
    <n v="0"/>
    <n v="0"/>
    <n v="0"/>
    <s v="Por Ejecutar"/>
    <x v="8"/>
    <s v=" |202003: N/D; |202002: No se ejecutò la actidad programada.; |202001: No hay actividad programada para el periodo reportado."/>
    <s v="No hay actividad programada para el periodo reportado."/>
    <s v="No se ejecutò la actidad programada."/>
    <s v="N/D"/>
    <s v="-"/>
    <s v="-"/>
    <s v="-"/>
    <s v="-"/>
    <s v="-"/>
    <s v="-"/>
    <s v="-"/>
    <s v="-"/>
    <s v="-"/>
    <s v="-"/>
  </r>
  <r>
    <s v="DPU-ACT_15;Delegatura_de_Protección_al_Usuario;Dirección_de_Prevención_Promoción_y_Atención_a_Usuarios_Sector_Transporte"/>
    <n v="102"/>
    <s v="PES_Definir"/>
    <x v="2"/>
    <x v="2"/>
    <s v="SI"/>
    <s v="10. Plan de Acción Institucional - PAI"/>
    <x v="0"/>
    <s v="PAI_10"/>
    <s v="2. Plan de Acción Institucional - PAI"/>
    <s v="PyP_Campañas de Promoción y Capacitación"/>
    <x v="38"/>
    <x v="7"/>
    <s v="DPU-ACT_15"/>
    <x v="65"/>
    <x v="2"/>
    <x v="2"/>
    <x v="7"/>
    <x v="7"/>
    <s v="DPU-D_02"/>
    <x v="7"/>
    <x v="0"/>
    <s v="Financiera"/>
    <x v="0"/>
    <m/>
    <m/>
    <m/>
    <m/>
    <m/>
    <s v="MIPG-P_00"/>
    <s v="MIPG-D_00"/>
    <n v="1"/>
    <n v="0.34"/>
    <n v="0.33"/>
    <n v="0.33"/>
    <n v="0"/>
    <n v="1"/>
    <n v="0.11"/>
    <s v="# Etapas realizadas/#Etapas programadas"/>
    <s v="Mensual"/>
    <d v="2020-01-01T00:00:00"/>
    <x v="0"/>
    <n v="1"/>
    <n v="12"/>
    <n v="12.166666666666666"/>
    <s v="Enero"/>
    <s v="Diciembre"/>
    <s v="IV_Trim"/>
    <n v="0.01"/>
    <s v="Planeado"/>
    <n v="0"/>
    <n v="7"/>
    <n v="8"/>
    <n v="2"/>
    <n v="2"/>
    <n v="2"/>
    <n v="2"/>
    <n v="2"/>
    <n v="2"/>
    <n v="2"/>
    <n v="2"/>
    <n v="2"/>
    <n v="33"/>
    <s v="Ejecutado"/>
    <n v="0"/>
    <n v="7"/>
    <n v="8"/>
    <m/>
    <m/>
    <m/>
    <m/>
    <m/>
    <m/>
    <m/>
    <m/>
    <m/>
    <n v="15"/>
    <n v="0.45454545454545453"/>
    <n v="15"/>
    <n v="1"/>
    <n v="4.5454545454545452E-3"/>
    <n v="0.01"/>
    <s v="En Tramite"/>
    <x v="1"/>
    <s v=" |202003: LIstas de asistencia ; |202002: Listas de asistencia.; |202001: No hay actividad programada para el periodo reportado."/>
    <s v="No hay actividad programada para el periodo reportado."/>
    <s v="Listas de asistencia."/>
    <s v="LIstas de asistencia "/>
    <s v="-"/>
    <s v="-"/>
    <s v="-"/>
    <s v="-"/>
    <s v="-"/>
    <s v="-"/>
    <s v="-"/>
    <s v="-"/>
    <s v="-"/>
    <s v="-"/>
  </r>
  <r>
    <s v="DPU-ACT_16;Delegatura_de_Protección_al_Usuario;Dirección_de_Prevención_Promoción_y_Atención_a_Usuarios_Sector_Transporte"/>
    <n v="103"/>
    <s v="PES_00"/>
    <x v="2"/>
    <x v="2"/>
    <s v="SI"/>
    <s v="10. Plan de Acción Institucional - PAI"/>
    <x v="0"/>
    <s v="PAI_10"/>
    <s v="2. Plan de Acción Institucional - PAI"/>
    <s v="PyP_Campañas de Promoción y Capacitación"/>
    <x v="38"/>
    <x v="7"/>
    <s v="DPU-ACT_16"/>
    <x v="23"/>
    <x v="2"/>
    <x v="2"/>
    <x v="7"/>
    <x v="7"/>
    <s v="DPU-D_02"/>
    <x v="7"/>
    <x v="0"/>
    <s v="Financiera"/>
    <x v="0"/>
    <m/>
    <m/>
    <m/>
    <m/>
    <m/>
    <s v="MIPG-P_00"/>
    <s v="MIPG-D_00"/>
    <n v="0"/>
    <n v="0"/>
    <n v="0"/>
    <n v="0"/>
    <n v="0"/>
    <n v="0"/>
    <n v="1"/>
    <s v="# de actividades realizadas / # de actividades programadas"/>
    <s v="Mensual"/>
    <d v="2020-01-01T00:00:00"/>
    <x v="0"/>
    <n v="1"/>
    <n v="12"/>
    <n v="12.166666666666666"/>
    <s v="Enero"/>
    <s v="Diciembre"/>
    <s v="IV_Trim"/>
    <n v="0.01"/>
    <s v="Planeado"/>
    <n v="0"/>
    <n v="1"/>
    <n v="0"/>
    <n v="0"/>
    <n v="0"/>
    <n v="0"/>
    <n v="0"/>
    <n v="0"/>
    <n v="0"/>
    <n v="0"/>
    <n v="0"/>
    <n v="0"/>
    <n v="1"/>
    <s v="Ejecutado"/>
    <n v="0"/>
    <n v="1"/>
    <n v="0"/>
    <m/>
    <m/>
    <m/>
    <m/>
    <m/>
    <m/>
    <m/>
    <m/>
    <m/>
    <n v="1"/>
    <n v="1"/>
    <n v="1"/>
    <n v="1"/>
    <n v="0.01"/>
    <n v="0.01"/>
    <s v="Ejecutada"/>
    <x v="0"/>
    <s v=" |202003: N/A; |202002: Constancia de enviò de correo electònico a la Secretaria General.; |202001: No hay actividad programada para el periodo reportado."/>
    <s v="No hay actividad programada para el periodo reportado."/>
    <s v="Constancia de enviò de correo electònico a la Secretaria General."/>
    <s v="N/A"/>
    <s v="-"/>
    <s v="-"/>
    <s v="-"/>
    <s v="-"/>
    <s v="-"/>
    <s v="-"/>
    <s v="-"/>
    <s v="-"/>
    <s v="-"/>
    <s v="-"/>
  </r>
  <r>
    <s v="DPU-ACT_17;Delegatura_de_Protección_al_Usuario;Dirección_de_Prevención_Promoción_y_Atención_a_Usuarios_Sector_Transporte"/>
    <n v="104"/>
    <s v="PES_00"/>
    <x v="2"/>
    <x v="2"/>
    <s v="SI"/>
    <s v="10. Plan de Acción Institucional - PAI"/>
    <x v="0"/>
    <s v="PAI_10"/>
    <s v="2. Plan de Acción Institucional - PAI"/>
    <s v="PyP_Campañas de Promoción y Capacitación"/>
    <x v="38"/>
    <x v="7"/>
    <s v="DPU-ACT_17"/>
    <x v="66"/>
    <x v="2"/>
    <x v="2"/>
    <x v="7"/>
    <x v="7"/>
    <s v="DPU-D_02"/>
    <x v="7"/>
    <x v="0"/>
    <s v="Financiera"/>
    <x v="0"/>
    <m/>
    <m/>
    <m/>
    <m/>
    <m/>
    <s v="MIPG-P_00"/>
    <s v="MIPG-D_00"/>
    <m/>
    <m/>
    <m/>
    <m/>
    <m/>
    <n v="0"/>
    <n v="3"/>
    <s v="# de actividades realizadas / # de actividades programadas"/>
    <s v="Mensual"/>
    <d v="2020-01-01T00:00:00"/>
    <x v="0"/>
    <n v="1"/>
    <n v="12"/>
    <n v="12.166666666666666"/>
    <s v="Enero"/>
    <s v="Diciembre"/>
    <s v="IV_Trim"/>
    <n v="0.01"/>
    <s v="Planeado"/>
    <n v="0"/>
    <n v="1"/>
    <n v="1"/>
    <n v="1"/>
    <n v="1"/>
    <n v="1"/>
    <n v="1"/>
    <n v="1"/>
    <n v="1"/>
    <n v="1"/>
    <n v="1"/>
    <n v="0"/>
    <n v="10"/>
    <s v="Ejecutado"/>
    <n v="0"/>
    <n v="0"/>
    <n v="0.5"/>
    <m/>
    <m/>
    <m/>
    <m/>
    <m/>
    <m/>
    <m/>
    <m/>
    <m/>
    <n v="0.5"/>
    <n v="0.05"/>
    <n v="2"/>
    <n v="0.25"/>
    <n v="5.0000000000000001E-4"/>
    <n v="2.5000000000000001E-3"/>
    <s v="En Tramite"/>
    <x v="1"/>
    <s v=" |202003: Teniendo en cuenta la situación de emergencia no fue posible la realización del mismo.; |202002: Se realizaron los acercamientos a las universidades y se lograron espacios para llevar a cabo las sesiones del programa. La primera sesiòn del semillero de Protecciòn a Usuarios del Sector Transporte no se pudo llevar a cabo por no contar con espacio fìsico.; |202001: No hay actividad programada para el periodo reportado."/>
    <s v="No hay actividad programada para el periodo reportado."/>
    <s v="Se realizaron los acercamientos a las universidades y se lograron espacios para llevar a cabo las sesiones del programa. La primera sesiòn del semillero de Protecciòn a Usuarios del Sector Transporte no se pudo llevar a cabo por no contar con espacio fìsico."/>
    <s v="Teniendo en cuenta la situación de emergencia no fue posible la realización del mismo."/>
    <s v="-"/>
    <s v="-"/>
    <s v="-"/>
    <s v="-"/>
    <s v="-"/>
    <s v="-"/>
    <s v="-"/>
    <s v="-"/>
    <s v="-"/>
    <s v="Dada la coyuntura por emergencia, es importante poder definir alcance alterno de las actividades a cargo de la Delegatura en materia de atención presencial y/o procesos de Divulgación o Cobertura de la misma para grantizar una pertinente ejecución y presencia de la ST."/>
  </r>
  <r>
    <s v="DPU-ACT_18;Delegatura_de_Protección_al_Usuario;Dirección_de_Prevención_Promoción_y_Atención_a_Usuarios_Sector_Transporte"/>
    <n v="105"/>
    <s v="PES_00"/>
    <x v="2"/>
    <x v="2"/>
    <s v="SI"/>
    <s v="8. Promoción y Consolidación de  la Protección de los Derechos de los Usuarios "/>
    <x v="1"/>
    <s v="PEI_08"/>
    <s v=" 1. Plan Estratégico Institucional - PEI"/>
    <s v="PEI_08 - Promoción y Consolidación de  la Protección de los Derechos de los Usuarios "/>
    <x v="38"/>
    <x v="7"/>
    <s v="DPU-ACT_18"/>
    <x v="67"/>
    <x v="2"/>
    <x v="2"/>
    <x v="7"/>
    <x v="7"/>
    <s v="DPU-D_02"/>
    <x v="7"/>
    <x v="0"/>
    <s v="Financiera"/>
    <x v="1"/>
    <s v="C-2410-0600-3-0-2410006-02"/>
    <s v="2410006_04"/>
    <n v="60000000"/>
    <m/>
    <m/>
    <s v="MIPG-P_00"/>
    <s v="MIPG-D_00"/>
    <n v="1"/>
    <n v="0.34"/>
    <n v="0.33"/>
    <n v="0.33"/>
    <n v="0"/>
    <n v="1"/>
    <n v="2"/>
    <s v="No. Campañas Realizadas / No. Campañas Programadas"/>
    <s v="POR_DEFINIR"/>
    <d v="2020-03-01T00:00:00"/>
    <x v="2"/>
    <n v="3"/>
    <n v="11"/>
    <n v="9.1333333333333329"/>
    <s v="Marzo"/>
    <s v="Noviembre"/>
    <s v="IV_Trim"/>
    <n v="0.05"/>
    <s v="Planeado"/>
    <n v="0"/>
    <n v="0"/>
    <n v="6.25E-2"/>
    <n v="6.25E-2"/>
    <n v="0.14579999999999999"/>
    <n v="0.14579999999999999"/>
    <n v="8.3499999999999991E-2"/>
    <n v="0.14579999999999999"/>
    <n v="0.14579999999999999"/>
    <n v="0.14579999999999999"/>
    <n v="6.25E-2"/>
    <n v="0"/>
    <n v="0.99999999999999978"/>
    <s v="Ejecutado"/>
    <n v="0"/>
    <n v="0"/>
    <n v="2.0830000000000001E-2"/>
    <m/>
    <m/>
    <m/>
    <m/>
    <m/>
    <m/>
    <m/>
    <m/>
    <m/>
    <n v="2.0830000000000001E-2"/>
    <n v="2.0830000000000005E-2"/>
    <n v="6.25E-2"/>
    <n v="0.33328000000000002"/>
    <n v="1.0415000000000003E-3"/>
    <n v="1.6664000000000002E-2"/>
    <s v="En Tramite"/>
    <x v="3"/>
    <s v=" |202003: La actividad está pendiente de aprobación del ministerio de Transporte; |202002: La actividad no esta programada para este periodo.; |202001: No hay actividad programada para el periodo reportado."/>
    <s v="No hay actividad programada para el periodo reportado."/>
    <s v="La actividad no esta programada para este periodo."/>
    <s v="La actividad está pendiente de aprobación del ministerio de Transporte"/>
    <s v="-"/>
    <s v="-"/>
    <s v="-"/>
    <s v="-"/>
    <s v="-"/>
    <s v="-"/>
    <s v="-"/>
    <s v="-"/>
    <s v="-"/>
    <s v="-"/>
  </r>
  <r>
    <s v="DPU-ACT_19;Delegatura_de_Protección_al_Usuario;Dirección_de_Prevención_Promoción_y_Atención_a_Usuarios_Sector_Transporte"/>
    <n v="106"/>
    <s v="PES_00"/>
    <x v="2"/>
    <x v="2"/>
    <s v="SI"/>
    <s v="10. Plan de Acción Institucional - PAI"/>
    <x v="0"/>
    <s v="PAI_10"/>
    <s v="2. Plan de Acción Institucional - PAI"/>
    <s v="PyP_Campañas de Promoción y Capacitación"/>
    <x v="38"/>
    <x v="7"/>
    <s v="DPU-ACT_19"/>
    <x v="68"/>
    <x v="2"/>
    <x v="2"/>
    <x v="7"/>
    <x v="7"/>
    <s v="DPU-D_02"/>
    <x v="7"/>
    <x v="0"/>
    <s v="Financiera"/>
    <x v="0"/>
    <m/>
    <m/>
    <m/>
    <m/>
    <m/>
    <s v="MIPG-P_00"/>
    <s v="MIPG-D_00"/>
    <m/>
    <m/>
    <m/>
    <m/>
    <m/>
    <n v="0"/>
    <n v="1"/>
    <s v="# de actividades realizadas / # de actividades programadas"/>
    <s v="Mensual"/>
    <d v="2020-01-01T00:00:00"/>
    <x v="0"/>
    <n v="1"/>
    <n v="12"/>
    <n v="12.166666666666666"/>
    <s v="Enero"/>
    <s v="Diciembre"/>
    <s v="IV_Trim"/>
    <n v="0.01"/>
    <s v="Planeado"/>
    <n v="0"/>
    <n v="0"/>
    <n v="0"/>
    <n v="0"/>
    <n v="0"/>
    <n v="0"/>
    <n v="0"/>
    <n v="0"/>
    <n v="0"/>
    <n v="1"/>
    <n v="0"/>
    <n v="0"/>
    <n v="1"/>
    <s v="Ejecutado"/>
    <n v="0"/>
    <n v="0"/>
    <n v="0"/>
    <m/>
    <m/>
    <m/>
    <m/>
    <m/>
    <m/>
    <m/>
    <m/>
    <m/>
    <n v="0"/>
    <n v="0"/>
    <n v="0"/>
    <n v="1"/>
    <n v="0"/>
    <n v="0.01"/>
    <s v="Por Ejecutar"/>
    <x v="1"/>
    <s v=" |202003: N/A; |202002: La actividad no esta programada para este periodo.; |202001: No hay actividad programada para el periodo reportado."/>
    <s v="No hay actividad programada para el periodo reportado."/>
    <s v="La actividad no esta programada para este periodo."/>
    <s v="N/A"/>
    <s v="-"/>
    <s v="-"/>
    <s v="-"/>
    <s v="-"/>
    <s v="-"/>
    <s v="-"/>
    <s v="-"/>
    <s v="-"/>
    <s v="-"/>
    <s v="-"/>
  </r>
  <r>
    <s v="DPU-ACT_20;Delegatura_de_Protección_al_Usuario;Dirección_de_Prevención_Promoción_y_Atención_a_Usuarios_Sector_Transporte"/>
    <n v="107"/>
    <s v="PES_00"/>
    <x v="2"/>
    <x v="2"/>
    <s v="SI"/>
    <s v="10. Plan de Acción Institucional - PAI"/>
    <x v="0"/>
    <s v="PAI_10"/>
    <s v="2. Plan de Acción Institucional - PAI"/>
    <s v="PyP_Campañas de Promoción y Capacitación"/>
    <x v="38"/>
    <x v="7"/>
    <s v="DPU-ACT_20"/>
    <x v="22"/>
    <x v="2"/>
    <x v="2"/>
    <x v="7"/>
    <x v="7"/>
    <s v="DPU-D_02"/>
    <x v="7"/>
    <x v="0"/>
    <s v="Financiera"/>
    <x v="0"/>
    <m/>
    <m/>
    <m/>
    <m/>
    <m/>
    <s v="MIPG-P_00"/>
    <s v="MIPG-D_00"/>
    <m/>
    <m/>
    <m/>
    <m/>
    <m/>
    <n v="0"/>
    <n v="1"/>
    <s v="No. Contenidos Realizados / No. Contenidos Programadas"/>
    <s v="Mensual"/>
    <d v="2020-01-01T00:00:00"/>
    <x v="0"/>
    <n v="1"/>
    <n v="12"/>
    <n v="12.166666666666666"/>
    <s v="Enero"/>
    <s v="Diciembre"/>
    <s v="IV_Trim"/>
    <n v="0.01"/>
    <s v="Planeado"/>
    <n v="1"/>
    <n v="2"/>
    <n v="2"/>
    <n v="0"/>
    <n v="0"/>
    <n v="0"/>
    <n v="0"/>
    <n v="0"/>
    <n v="0"/>
    <n v="0"/>
    <n v="0"/>
    <n v="0"/>
    <n v="5"/>
    <s v="Ejecutado"/>
    <n v="1"/>
    <n v="2"/>
    <n v="2"/>
    <m/>
    <m/>
    <m/>
    <m/>
    <m/>
    <m/>
    <m/>
    <m/>
    <m/>
    <n v="5"/>
    <n v="1"/>
    <n v="5"/>
    <n v="1"/>
    <n v="0.01"/>
    <n v="0.01"/>
    <s v="Ejecutada"/>
    <x v="0"/>
    <s v=" |202003: Campaña alerta cierre de la vía San Gil / Bucaramanga_x000a_Capampaña Cartilla Transporte Aéreo; |202002: Constancia de enviò de insumos para la campaña del cierre de la vìa San Gil - Bucaramanga, vìa correo electrònico.; |202001: Oficina_Asesora_Planeación_PAI_x000a_1. Soportes_PAI_2020_x000a_Contenidos Calarcá - Cajamarca"/>
    <s v="Oficina_Asesora_Planeación_PAI_x000a_1. Soportes_PAI_2020_x000a_Contenidos Calarcá - Cajamarca"/>
    <s v="Constancia de enviò de insumos para la campaña del cierre de la vìa San Gil - Bucaramanga, vìa correo electrònico."/>
    <s v="Campaña alerta cierre de la vía San Gil / Bucaramanga_x000a_Capampaña Cartilla Transporte Aéreo"/>
    <s v="-"/>
    <s v="-"/>
    <s v="-"/>
    <s v="-"/>
    <s v="-"/>
    <s v="-"/>
    <s v="-"/>
    <s v="-"/>
    <s v="-"/>
    <s v="-"/>
  </r>
  <r>
    <s v="DPU-ACT_21;Delegatura_de_Protección_al_Usuario;Dirección_de_Prevención_Promoción_y_Atención_a_Usuarios_Sector_Transporte"/>
    <n v="108"/>
    <s v="PES_Definir"/>
    <x v="2"/>
    <x v="2"/>
    <s v="SI"/>
    <s v="10. Plan de Acción Institucional - PAI"/>
    <x v="0"/>
    <s v="PAI_10"/>
    <s v="2. Plan de Acción Institucional - PAI"/>
    <s v="PyP_Plan de Prevención"/>
    <x v="39"/>
    <x v="8"/>
    <s v="DPU-ACT_21"/>
    <x v="69"/>
    <x v="2"/>
    <x v="2"/>
    <x v="7"/>
    <x v="7"/>
    <s v="DPU-D_02"/>
    <x v="7"/>
    <x v="0"/>
    <s v="Financiera"/>
    <x v="0"/>
    <m/>
    <m/>
    <m/>
    <m/>
    <m/>
    <s v="MIPG-P_00"/>
    <s v="MIPG-D_00"/>
    <n v="1"/>
    <n v="0.34"/>
    <n v="0.33"/>
    <n v="0.33"/>
    <n v="0"/>
    <n v="1"/>
    <n v="1"/>
    <s v="Generación de Guía Interactiva"/>
    <s v="Mensual"/>
    <d v="2020-01-01T00:00:00"/>
    <x v="0"/>
    <n v="1"/>
    <n v="12"/>
    <n v="12.166666666666666"/>
    <s v="Enero"/>
    <s v="Diciembre"/>
    <s v="IV_Trim"/>
    <n v="0.01"/>
    <s v="Planeado"/>
    <n v="0"/>
    <n v="0"/>
    <n v="0"/>
    <n v="0"/>
    <n v="0"/>
    <n v="0.33339999999999997"/>
    <n v="0"/>
    <n v="0"/>
    <n v="0.33329999999999999"/>
    <n v="0"/>
    <n v="0.33329999999999999"/>
    <n v="0"/>
    <n v="1"/>
    <s v="Ejecutado"/>
    <n v="0"/>
    <n v="0"/>
    <n v="0"/>
    <m/>
    <m/>
    <m/>
    <m/>
    <m/>
    <m/>
    <m/>
    <m/>
    <m/>
    <n v="0"/>
    <n v="0"/>
    <n v="0"/>
    <n v="1"/>
    <n v="0"/>
    <n v="0.01"/>
    <s v="Por Ejecutar"/>
    <x v="1"/>
    <s v=" |202003: N/A; |202002: La actividad no fue progreamada para este periodo.; |202001: No hay actividad programada para el periodo reportado"/>
    <s v="No hay actividad programada para el periodo reportado"/>
    <s v="La actividad no fue progreamada para este periodo."/>
    <s v="N/A"/>
    <s v="-"/>
    <s v="-"/>
    <s v="-"/>
    <s v="-"/>
    <s v="-"/>
    <s v="-"/>
    <s v="-"/>
    <s v="-"/>
    <s v="-"/>
    <s v="-"/>
  </r>
  <r>
    <s v="DPU-ACT_22;Delegatura_de_Protección_al_Usuario;Dirección_de_Prevención_Promoción_y_Atención_a_Usuarios_Sector_Transporte"/>
    <n v="109"/>
    <s v="PES_00"/>
    <x v="2"/>
    <x v="2"/>
    <s v="SI"/>
    <s v="10. Plan de Acción Institucional - PAI"/>
    <x v="0"/>
    <s v="PAI_10"/>
    <s v="2. Plan de Acción Institucional - PAI"/>
    <s v="PyP_Plan de Prevención"/>
    <x v="39"/>
    <x v="8"/>
    <s v="DPU-ACT_22"/>
    <x v="70"/>
    <x v="2"/>
    <x v="2"/>
    <x v="7"/>
    <x v="7"/>
    <s v="DPU-D_02"/>
    <x v="7"/>
    <x v="0"/>
    <s v="Financiera"/>
    <x v="0"/>
    <m/>
    <m/>
    <m/>
    <m/>
    <m/>
    <s v="MIPG-P_00"/>
    <s v="MIPG-D_00"/>
    <m/>
    <m/>
    <m/>
    <m/>
    <m/>
    <n v="0"/>
    <n v="1"/>
    <s v="# de actividades realizadas / # de actividades programadas"/>
    <s v="Mensual"/>
    <d v="2020-01-01T00:00:00"/>
    <x v="0"/>
    <n v="1"/>
    <n v="12"/>
    <n v="12.166666666666666"/>
    <s v="Enero"/>
    <s v="Diciembre"/>
    <s v="IV_Trim"/>
    <n v="0.01"/>
    <s v="Planeado"/>
    <n v="0"/>
    <n v="0"/>
    <n v="0.1111"/>
    <n v="0.1111"/>
    <n v="0.1111"/>
    <n v="0.1111"/>
    <n v="0.1111"/>
    <n v="0.1111"/>
    <n v="0.1111"/>
    <n v="0.1111"/>
    <n v="0.11119999999999999"/>
    <n v="0"/>
    <n v="0.99999999999999989"/>
    <s v="Ejecutado"/>
    <n v="0"/>
    <n v="0"/>
    <n v="5.5E-2"/>
    <m/>
    <m/>
    <m/>
    <m/>
    <m/>
    <m/>
    <m/>
    <m/>
    <m/>
    <n v="5.5E-2"/>
    <n v="5.5000000000000007E-2"/>
    <n v="0.1111"/>
    <n v="0.49504950495049505"/>
    <n v="5.5000000000000003E-4"/>
    <n v="4.9504950495049506E-3"/>
    <s v="En Tramite"/>
    <x v="1"/>
    <s v=" |202003: Correo de cronograma de realización de IPP; |202002: La actividad no fue progreamada para este periodo.; |202001: No hay actividad programada para el periodo reportado"/>
    <s v="No hay actividad programada para el periodo reportado"/>
    <s v="La actividad no fue progreamada para este periodo."/>
    <s v="Correo de cronograma de realización de IPP"/>
    <s v="-"/>
    <s v="-"/>
    <s v="-"/>
    <s v="-"/>
    <s v="-"/>
    <s v="-"/>
    <s v="-"/>
    <s v="-"/>
    <s v="-"/>
    <s v="-"/>
  </r>
  <r>
    <s v="DPU-ACT_23;Delegatura_de_Protección_al_Usuario;Dirección_de_Prevención_Promoción_y_Atención_a_Usuarios_Sector_Transporte"/>
    <n v="110"/>
    <s v="PES_00"/>
    <x v="2"/>
    <x v="2"/>
    <s v="SI"/>
    <s v="10. Plan de Acción Institucional - PAI"/>
    <x v="0"/>
    <s v="PAI_10"/>
    <s v="2. Plan de Acción Institucional - PAI"/>
    <s v="PyP_Plan de Prevención"/>
    <x v="39"/>
    <x v="8"/>
    <s v="DPU-ACT_23"/>
    <x v="71"/>
    <x v="2"/>
    <x v="2"/>
    <x v="7"/>
    <x v="7"/>
    <s v="DPU-D_02"/>
    <x v="7"/>
    <x v="0"/>
    <s v="Financiera"/>
    <x v="0"/>
    <m/>
    <m/>
    <m/>
    <m/>
    <m/>
    <s v="MIPG-P_00"/>
    <s v="MIPG-D_00"/>
    <m/>
    <m/>
    <m/>
    <m/>
    <m/>
    <n v="0"/>
    <n v="1"/>
    <s v="# de actividades realizadas / # de actividades programadas"/>
    <s v="POR_DEFINIR"/>
    <d v="2020-02-01T00:00:00"/>
    <x v="9"/>
    <n v="2"/>
    <n v="9"/>
    <n v="8.0666666666666664"/>
    <s v="Febrero"/>
    <s v="Septiembre"/>
    <s v="III_Trim"/>
    <n v="0.01"/>
    <s v="Planeado"/>
    <n v="0"/>
    <n v="0.125"/>
    <n v="0.125"/>
    <n v="0.125"/>
    <n v="0.125"/>
    <n v="0.125"/>
    <n v="0.125"/>
    <n v="0.125"/>
    <n v="0.125"/>
    <n v="0"/>
    <n v="0"/>
    <n v="0"/>
    <n v="1"/>
    <s v="Ejecutado"/>
    <n v="0"/>
    <n v="0.17780000000000001"/>
    <n v="0.125"/>
    <m/>
    <m/>
    <m/>
    <m/>
    <m/>
    <m/>
    <m/>
    <m/>
    <m/>
    <n v="0.30280000000000001"/>
    <n v="0.30280000000000001"/>
    <n v="0.25"/>
    <n v="1.2112000000000001"/>
    <n v="3.0280000000000003E-3"/>
    <n v="0.01"/>
    <s v="En Tramite"/>
    <x v="6"/>
    <s v=" |202003: Actas de visita multipropósito; |202002: Informe de visitas; |202001: No hay actividad programada para el periodo reportado"/>
    <s v="No hay actividad programada para el periodo reportado"/>
    <s v="Informe de visitas"/>
    <s v="Actas de visita multipropósito"/>
    <s v="-"/>
    <s v="-"/>
    <s v="-"/>
    <s v="-"/>
    <s v="-"/>
    <s v="-"/>
    <s v="-"/>
    <s v="-"/>
    <s v="-"/>
    <s v="Se reporto avnce superior en la gestión en busca de garantizar un ejecución prematura del indicador."/>
  </r>
  <r>
    <s v="DPU-ACT_24;Delegatura_de_Protección_al_Usuario;Dirección_de_Investigaciones_de_Protección_al_Usuario"/>
    <n v="111"/>
    <s v="PES_Definir"/>
    <x v="0"/>
    <x v="0"/>
    <s v="SI"/>
    <s v="10. Plan de Acción Institucional - PAI"/>
    <x v="0"/>
    <s v="PAI_10"/>
    <s v="2. Plan de Acción Institucional - PAI"/>
    <s v="Gestión_PQRS"/>
    <x v="40"/>
    <x v="5"/>
    <s v="DPU-ACT_24"/>
    <x v="40"/>
    <x v="2"/>
    <x v="2"/>
    <x v="8"/>
    <x v="8"/>
    <s v="DPU-D_03"/>
    <x v="8"/>
    <x v="0"/>
    <s v="Financiera"/>
    <x v="0"/>
    <m/>
    <m/>
    <m/>
    <m/>
    <m/>
    <s v="MIPG-P_00"/>
    <s v="MIPG-D_00"/>
    <n v="0"/>
    <n v="0"/>
    <n v="0"/>
    <n v="0"/>
    <n v="0"/>
    <n v="0"/>
    <n v="1"/>
    <s v="No. de Solicitudes Gestionadas / No. de Solicitudes Ingresadas "/>
    <s v="Mensual"/>
    <d v="2020-01-01T00:00:00"/>
    <x v="0"/>
    <n v="1"/>
    <n v="12"/>
    <n v="12.166666666666666"/>
    <s v="Enero"/>
    <s v="Diciembre"/>
    <s v="IV_Trim"/>
    <n v="2.8571428571428571E-3"/>
    <s v="Planeado"/>
    <n v="2579"/>
    <n v="731"/>
    <n v="885"/>
    <n v="0"/>
    <n v="0"/>
    <n v="0"/>
    <n v="0"/>
    <n v="0"/>
    <n v="0"/>
    <n v="0"/>
    <n v="0"/>
    <n v="0"/>
    <n v="4195"/>
    <s v="Ejecutado"/>
    <n v="232"/>
    <n v="369"/>
    <n v="1893"/>
    <m/>
    <m/>
    <m/>
    <m/>
    <m/>
    <m/>
    <m/>
    <m/>
    <m/>
    <n v="2494"/>
    <n v="0.59451728247914182"/>
    <n v="4195"/>
    <n v="0.59451728247914182"/>
    <n v="1.6986208070832623E-3"/>
    <n v="1.6986208070832623E-3"/>
    <s v="En Tramite"/>
    <x v="1"/>
    <s v=" |202003: Compartida PQR proteccion a usuarios / PQR DPU 2020; |202002: Z:\PQR\PQRS Aereo_2019_x000a_Z:\PQR\PQRS Terrestre_2019_x000a_Z:\PQR\PQRS UNIFICADO_DPU_2020_x000a_Z:\PQR\DIRECCION DE INVESTIGACIONES; |202001: Sin derechos de petición recibidos"/>
    <s v="Sin derechos de petición recibidos"/>
    <s v="Z:\PQR\PQRS Aereo_2019_x000a_Z:\PQR\PQRS Terrestre_2019_x000a_Z:\PQR\PQRS UNIFICADO_DPU_2020_x000a_Z:\PQR\DIRECCION DE INVESTIGACIONES"/>
    <s v="Compartida PQR proteccion a usuarios / PQR DPU 2020"/>
    <s v="-"/>
    <s v="-"/>
    <s v="-"/>
    <s v="-"/>
    <s v="-"/>
    <s v="-"/>
    <s v="-"/>
    <s v="-"/>
    <s v="-"/>
    <s v="De acuerdo a lo expuesto, se evidencia la falta de recurso humano para garantizar una adecuada gestión, se requiere definir alcances de la operación a fin de poder proyectar una ejecución eficiente de las respuestas requeridas."/>
  </r>
  <r>
    <s v="DPU-ACT_25;Delegatura_de_Protección_al_Usuario;Dirección_de_Investigaciones_de_Protección_al_Usuario"/>
    <n v="112"/>
    <s v="PES_Definir"/>
    <x v="0"/>
    <x v="0"/>
    <s v="SI"/>
    <s v="10. Plan de Acción Institucional - PAI"/>
    <x v="0"/>
    <s v="PAI_10"/>
    <s v="2. Plan de Acción Institucional - PAI"/>
    <s v="Averiguación_Preliminar"/>
    <x v="41"/>
    <x v="13"/>
    <s v="DPU-ACT_25"/>
    <x v="34"/>
    <x v="2"/>
    <x v="2"/>
    <x v="8"/>
    <x v="8"/>
    <s v="DPU-D_03"/>
    <x v="8"/>
    <x v="0"/>
    <s v="Financiera"/>
    <x v="0"/>
    <m/>
    <m/>
    <m/>
    <m/>
    <m/>
    <s v="MIPG-P_00"/>
    <s v="MIPG-D_00"/>
    <n v="0"/>
    <n v="0"/>
    <n v="0"/>
    <n v="0"/>
    <n v="0"/>
    <n v="0"/>
    <n v="1"/>
    <s v="No. De Solicitudes Gestionadas / No. de Solicitudes Ingresadas"/>
    <s v="Mensual"/>
    <d v="2020-01-01T00:00:00"/>
    <x v="0"/>
    <n v="1"/>
    <n v="12"/>
    <n v="12.166666666666666"/>
    <s v="Enero"/>
    <s v="Diciembre"/>
    <s v="IV_Trim"/>
    <n v="2.8571428571428571E-3"/>
    <s v="Planeado"/>
    <n v="4611"/>
    <n v="277"/>
    <n v="1578"/>
    <n v="0"/>
    <n v="0"/>
    <n v="0"/>
    <n v="0"/>
    <n v="0"/>
    <n v="0"/>
    <n v="0"/>
    <n v="0"/>
    <n v="0"/>
    <n v="6466"/>
    <s v="Ejecutado"/>
    <n v="19"/>
    <n v="24"/>
    <n v="36"/>
    <m/>
    <m/>
    <m/>
    <m/>
    <m/>
    <m/>
    <m/>
    <m/>
    <m/>
    <n v="79"/>
    <n v="1.2217754407670894E-2"/>
    <n v="6466"/>
    <n v="1.2217754407670894E-2"/>
    <n v="3.4907869736202556E-5"/>
    <n v="3.4907869736202556E-5"/>
    <s v="En Tramite"/>
    <x v="1"/>
    <s v=" |202003: Compartida PQR proteccion a usuarios / PQR DPU 2020; |202002: Z:\PQR\PQRS Aereo_2019_x000a_Z:\PQR\PQRS Terrestre_2019; |202001: Oficina_Asesora_Planeación_PAI1. Soportes_PAI_2020_x000a_Base PQR"/>
    <s v="Oficina_Asesora_Planeación_PAI1. Soportes_PAI_2020_x000a_Base PQR"/>
    <s v="Z:\PQR\PQRS Aereo_2019_x000a_Z:\PQR\PQRS Terrestre_2019"/>
    <s v="Compartida PQR proteccion a usuarios / PQR DPU 2020"/>
    <s v="-"/>
    <s v="-"/>
    <s v="-"/>
    <s v="-"/>
    <s v="-"/>
    <s v="-"/>
    <s v="-"/>
    <s v="-"/>
    <s v="-"/>
    <s v="-"/>
  </r>
  <r>
    <s v="DPU-ACT_26;Delegatura_de_Protección_al_Usuario;Dirección_de_Investigaciones_de_Protección_al_Usuario"/>
    <n v="113"/>
    <s v="PES_Definir"/>
    <x v="0"/>
    <x v="0"/>
    <s v="SI"/>
    <s v="10. Plan de Acción Institucional - PAI"/>
    <x v="0"/>
    <s v="PAI_10"/>
    <s v="2. Plan de Acción Institucional - PAI"/>
    <s v="Investigaciones"/>
    <x v="42"/>
    <x v="14"/>
    <s v="DPU-ACT_26"/>
    <x v="1"/>
    <x v="2"/>
    <x v="2"/>
    <x v="8"/>
    <x v="8"/>
    <s v="DPU-D_03"/>
    <x v="8"/>
    <x v="0"/>
    <s v="Financiera"/>
    <x v="0"/>
    <m/>
    <m/>
    <m/>
    <m/>
    <m/>
    <s v="MIPG-P_00"/>
    <s v="MIPG-D_00"/>
    <n v="0"/>
    <n v="0"/>
    <n v="0"/>
    <n v="0"/>
    <n v="0"/>
    <n v="0"/>
    <n v="1"/>
    <s v=" No. de Investigaciones realizadas / No. de aperturas de Investigaciones pendientes"/>
    <s v="Mensual"/>
    <d v="2020-01-01T00:00:00"/>
    <x v="0"/>
    <n v="1"/>
    <n v="12"/>
    <n v="12.166666666666666"/>
    <s v="Enero"/>
    <s v="Diciembre"/>
    <s v="IV_Trim"/>
    <n v="2.8571428571428571E-3"/>
    <s v="Planeado"/>
    <n v="42"/>
    <n v="2"/>
    <n v="4"/>
    <n v="0"/>
    <n v="0"/>
    <n v="0"/>
    <n v="0"/>
    <n v="0"/>
    <n v="0"/>
    <n v="0"/>
    <n v="0"/>
    <n v="0"/>
    <n v="48"/>
    <s v="Ejecutado"/>
    <n v="0"/>
    <n v="0"/>
    <n v="0"/>
    <m/>
    <m/>
    <m/>
    <m/>
    <m/>
    <m/>
    <m/>
    <m/>
    <m/>
    <n v="0"/>
    <n v="0"/>
    <n v="48"/>
    <n v="0"/>
    <n v="0"/>
    <n v="0"/>
    <s v="Por Ejecutar"/>
    <x v="1"/>
    <s v=" |202003: Compartida PQR proteccion a usuarios / Dirección de invesigaciones; |202002: Z:\PQR\DIRECCION DE INVESTIGACIONES; |202001: Cuadro de informe de gestión Enero 2020"/>
    <s v="Cuadro de informe de gestión Enero 2020"/>
    <s v="Z:\PQR\DIRECCION DE INVESTIGACIONES"/>
    <s v="Compartida PQR proteccion a usuarios / Dirección de invesigaciones"/>
    <s v="-"/>
    <s v="-"/>
    <s v="-"/>
    <s v="-"/>
    <s v="-"/>
    <s v="-"/>
    <s v="-"/>
    <s v="-"/>
    <s v="-"/>
    <s v="Para el cierre de año 2019  a cargo de la Dirección de Investigaciones de Protección a Usuarios se encontraban en proceso 38 investigaciones iniciadas, se abrieron 5 nuevas para gestión 2020. A cierre del periodo febrero teniamos un total 15 Decisiones pendientes de fallo, 10 periodos probatorios abiertos, 15 alegatos en curso de terminos para cierre probatorio y 3 aperturas. Adicional a esto en averiguación preliminares se encuentran 1300 procesos para estudió o con solitiud de requerimiento de oficio en curso."/>
  </r>
  <r>
    <s v="DPU-ACT_27;Delegatura_de_Protección_al_Usuario;Dirección_de_Investigaciones_de_Protección_al_Usuario"/>
    <n v="114"/>
    <s v="PES_Definir"/>
    <x v="0"/>
    <x v="0"/>
    <s v="SI"/>
    <s v="10. Plan de Acción Institucional - PAI"/>
    <x v="0"/>
    <s v="PAI_10"/>
    <s v="2. Plan de Acción Institucional - PAI"/>
    <s v="Investigaciones"/>
    <x v="42"/>
    <x v="14"/>
    <s v="DPU-ACT_27"/>
    <x v="2"/>
    <x v="2"/>
    <x v="2"/>
    <x v="8"/>
    <x v="8"/>
    <s v="DPU-D_03"/>
    <x v="8"/>
    <x v="0"/>
    <s v="Financiera"/>
    <x v="0"/>
    <m/>
    <m/>
    <m/>
    <m/>
    <m/>
    <s v="MIPG-P_00"/>
    <s v="MIPG-D_00"/>
    <n v="0"/>
    <n v="0"/>
    <n v="0"/>
    <n v="0"/>
    <n v="0"/>
    <n v="0"/>
    <n v="1"/>
    <s v="No. de Solicitudes de Pruebas Iniciadas"/>
    <s v="Mensual"/>
    <d v="2020-01-01T00:00:00"/>
    <x v="0"/>
    <n v="1"/>
    <n v="12"/>
    <n v="12.166666666666666"/>
    <s v="Enero"/>
    <s v="Diciembre"/>
    <s v="IV_Trim"/>
    <n v="2.8571428571428571E-3"/>
    <s v="Planeado"/>
    <n v="14"/>
    <n v="3"/>
    <n v="2"/>
    <n v="0"/>
    <n v="0"/>
    <n v="0"/>
    <n v="0"/>
    <n v="0"/>
    <n v="0"/>
    <n v="0"/>
    <n v="0"/>
    <n v="0"/>
    <n v="19"/>
    <s v="Ejecutado"/>
    <n v="3"/>
    <n v="2"/>
    <n v="0"/>
    <m/>
    <m/>
    <m/>
    <m/>
    <m/>
    <m/>
    <m/>
    <m/>
    <m/>
    <n v="5"/>
    <n v="0.26315789473684209"/>
    <n v="19"/>
    <n v="0.26315789473684209"/>
    <n v="7.5187969924812024E-4"/>
    <n v="7.5187969924812024E-4"/>
    <s v="En Tramite"/>
    <x v="1"/>
    <s v=" |202003: Compartida PQR proteccion a usuarios / Dirección de invesigaciones; |202002: Z:\PQR\DIRECCION DE INVESTIGACIONES; |202001: Cuadro de informe de gestión Enero 2020"/>
    <s v="Cuadro de informe de gestión Enero 2020"/>
    <s v="Z:\PQR\DIRECCION DE INVESTIGACIONES"/>
    <s v="Compartida PQR proteccion a usuarios / Dirección de invesigaciones"/>
    <s v="-"/>
    <s v="-"/>
    <s v="-"/>
    <s v="-"/>
    <s v="-"/>
    <s v="-"/>
    <s v="-"/>
    <s v="-"/>
    <s v="-"/>
    <s v="-"/>
  </r>
  <r>
    <s v="DPU-ACT_28;Delegatura_de_Protección_al_Usuario;Dirección_de_Investigaciones_de_Protección_al_Usuario"/>
    <n v="115"/>
    <s v="PES_Definir"/>
    <x v="0"/>
    <x v="0"/>
    <s v="SI"/>
    <s v="10. Plan de Acción Institucional - PAI"/>
    <x v="0"/>
    <s v="PAI_10"/>
    <s v="2. Plan de Acción Institucional - PAI"/>
    <s v="Investigaciones"/>
    <x v="42"/>
    <x v="14"/>
    <s v="DPU-ACT_28"/>
    <x v="3"/>
    <x v="2"/>
    <x v="2"/>
    <x v="8"/>
    <x v="8"/>
    <s v="DPU-D_03"/>
    <x v="8"/>
    <x v="0"/>
    <s v="Financiera"/>
    <x v="0"/>
    <m/>
    <m/>
    <m/>
    <m/>
    <m/>
    <s v="MIPG-P_00"/>
    <s v="MIPG-D_00"/>
    <n v="0"/>
    <n v="0"/>
    <n v="0"/>
    <n v="0"/>
    <n v="0"/>
    <n v="0"/>
    <n v="1"/>
    <s v="No. de Alegatos Realizados"/>
    <s v="Mensual"/>
    <d v="2020-01-01T00:00:00"/>
    <x v="0"/>
    <n v="1"/>
    <n v="12"/>
    <n v="12.166666666666666"/>
    <s v="Enero"/>
    <s v="Diciembre"/>
    <s v="IV_Trim"/>
    <n v="2.8571428571428571E-3"/>
    <s v="Planeado"/>
    <n v="24"/>
    <n v="2"/>
    <n v="0"/>
    <n v="0"/>
    <n v="0"/>
    <n v="0"/>
    <n v="0"/>
    <n v="0"/>
    <n v="0"/>
    <n v="0"/>
    <n v="0"/>
    <n v="0"/>
    <n v="26"/>
    <s v="Ejecutado"/>
    <n v="5"/>
    <n v="4"/>
    <n v="5"/>
    <m/>
    <m/>
    <m/>
    <m/>
    <m/>
    <m/>
    <m/>
    <m/>
    <m/>
    <n v="14"/>
    <n v="0.53846153846153844"/>
    <n v="26"/>
    <n v="0.53846153846153844"/>
    <n v="1.5384615384615385E-3"/>
    <n v="1.5384615384615385E-3"/>
    <s v="En Tramite"/>
    <x v="1"/>
    <s v=" |202003: Compartida PQR proteccion a usuarios / Dirección de invesigaciones; |202002: Z:\PQR\DIRECCION DE INVESTIGACIONES; |202001: Cuadro de informe de gestión Enero 2020"/>
    <s v="Cuadro de informe de gestión Enero 2020"/>
    <s v="Z:\PQR\DIRECCION DE INVESTIGACIONES"/>
    <s v="Compartida PQR proteccion a usuarios / Dirección de invesigaciones"/>
    <s v="-"/>
    <s v="-"/>
    <s v="-"/>
    <s v="-"/>
    <s v="-"/>
    <s v="-"/>
    <s v="-"/>
    <s v="-"/>
    <s v="-"/>
    <s v="-"/>
  </r>
  <r>
    <s v="DPU-ACT_29;Delegatura_de_Protección_al_Usuario;Dirección_de_Investigaciones_de_Protección_al_Usuario"/>
    <n v="116"/>
    <s v="PES_Definir"/>
    <x v="0"/>
    <x v="0"/>
    <s v="SI"/>
    <s v="10. Plan de Acción Institucional - PAI"/>
    <x v="0"/>
    <s v="PAI_10"/>
    <s v="2. Plan de Acción Institucional - PAI"/>
    <s v="Investigaciones"/>
    <x v="42"/>
    <x v="14"/>
    <s v="DPU-ACT_29"/>
    <x v="4"/>
    <x v="2"/>
    <x v="2"/>
    <x v="8"/>
    <x v="8"/>
    <s v="DPU-D_03"/>
    <x v="8"/>
    <x v="0"/>
    <s v="Financiera"/>
    <x v="0"/>
    <m/>
    <m/>
    <m/>
    <m/>
    <m/>
    <s v="MIPG-P_00"/>
    <s v="MIPG-D_00"/>
    <n v="0"/>
    <n v="0"/>
    <n v="0"/>
    <n v="0"/>
    <n v="0"/>
    <n v="0"/>
    <n v="1"/>
    <s v="No. de Fallos Realizados"/>
    <s v="Mensual"/>
    <d v="2020-01-01T00:00:00"/>
    <x v="0"/>
    <n v="1"/>
    <n v="12"/>
    <n v="12.166666666666666"/>
    <s v="Enero"/>
    <s v="Diciembre"/>
    <s v="IV_Trim"/>
    <n v="2.8571428571428571E-3"/>
    <s v="Planeado"/>
    <n v="9"/>
    <n v="3"/>
    <n v="6"/>
    <n v="0"/>
    <n v="0"/>
    <n v="0"/>
    <n v="0"/>
    <n v="0"/>
    <n v="0"/>
    <n v="0"/>
    <n v="0"/>
    <n v="0"/>
    <n v="18"/>
    <s v="Ejecutado"/>
    <n v="0"/>
    <n v="0"/>
    <n v="0"/>
    <m/>
    <m/>
    <m/>
    <m/>
    <m/>
    <m/>
    <m/>
    <m/>
    <m/>
    <n v="0"/>
    <n v="0"/>
    <n v="18"/>
    <n v="0"/>
    <n v="0"/>
    <n v="0"/>
    <s v="Por Ejecutar"/>
    <x v="1"/>
    <s v=" |202003: Compartida PQR proteccion a usuarios / Dirección de invesigaciones; |202002: Z:\PQR\DIRECCION DE INVESTIGACIONES; |202001: No hay actividad programada para el periodo reportado"/>
    <s v="No hay actividad programada para el periodo reportado"/>
    <s v="Z:\PQR\DIRECCION DE INVESTIGACIONES"/>
    <s v="Compartida PQR proteccion a usuarios / Dirección de invesigaciones"/>
    <s v="-"/>
    <s v="-"/>
    <s v="-"/>
    <s v="-"/>
    <s v="-"/>
    <s v="-"/>
    <s v="-"/>
    <s v="-"/>
    <s v="-"/>
    <s v="-"/>
  </r>
  <r>
    <s v="DPU-ACT_30;Delegatura_de_Protección_al_Usuario;Dirección_de_Investigaciones_de_Protección_al_Usuario"/>
    <n v="117"/>
    <s v="PES_Definir"/>
    <x v="0"/>
    <x v="0"/>
    <s v="SI"/>
    <s v="10. Plan de Acción Institucional - PAI"/>
    <x v="0"/>
    <s v="PAI_10"/>
    <s v="2. Plan de Acción Institucional - PAI"/>
    <s v="Investigaciones"/>
    <x v="42"/>
    <x v="14"/>
    <s v="DPU-ACT_30"/>
    <x v="5"/>
    <x v="2"/>
    <x v="2"/>
    <x v="8"/>
    <x v="8"/>
    <s v="DPU-D_03"/>
    <x v="8"/>
    <x v="0"/>
    <s v="Financier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Compartida PQR proteccion a usuarios / Dirección de invesigaciones; |202002: Z:\PQR\DIRECCION DE INVESTIGACIONES; |202001: No hay actividad programada para el periodo reportado"/>
    <s v="No hay actividad programada para el periodo reportado"/>
    <s v="Z:\PQR\DIRECCION DE INVESTIGACIONES"/>
    <s v="Compartida PQR proteccion a usuarios / Dirección de invesigaciones"/>
    <s v="-"/>
    <s v="-"/>
    <s v="-"/>
    <s v="-"/>
    <s v="-"/>
    <s v="-"/>
    <s v="-"/>
    <s v="-"/>
    <s v="-"/>
    <s v="-"/>
  </r>
  <r>
    <s v="DPU-ACT_31;Delegatura_de_Protección_al_Usuario;Dirección_de_Investigaciones_de_Protección_al_Usuario"/>
    <n v="118"/>
    <s v="PES_Definir"/>
    <x v="0"/>
    <x v="0"/>
    <s v="SI"/>
    <s v="10. Plan de Acción Institucional - PAI"/>
    <x v="0"/>
    <s v="PAI_10"/>
    <s v="2. Plan de Acción Institucional - PAI"/>
    <s v="Investigaciones"/>
    <x v="42"/>
    <x v="14"/>
    <s v="DPU-ACT_31"/>
    <x v="6"/>
    <x v="2"/>
    <x v="2"/>
    <x v="8"/>
    <x v="8"/>
    <s v="DPU-D_03"/>
    <x v="8"/>
    <x v="0"/>
    <s v="Financiera"/>
    <x v="0"/>
    <m/>
    <m/>
    <m/>
    <m/>
    <m/>
    <s v="MIPG-P_00"/>
    <s v="MIPG-D_00"/>
    <n v="0"/>
    <n v="0"/>
    <n v="0"/>
    <n v="0"/>
    <n v="0"/>
    <n v="0"/>
    <n v="1"/>
    <s v="No. de Revocatorias de Fallos Emiti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Compartida PQR proteccion a usuarios / Dirección de invesigaciones; |202002: Z:\PQR\DIRECCION DE INVESTIGACIONES; |202001: No hay actividad programada para el periodo reportado"/>
    <s v="No hay actividad programada para el periodo reportado"/>
    <s v="Z:\PQR\DIRECCION DE INVESTIGACIONES"/>
    <s v="Compartida PQR proteccion a usuarios / Dirección de invesigaciones"/>
    <s v="-"/>
    <s v="-"/>
    <s v="-"/>
    <s v="-"/>
    <s v="-"/>
    <s v="-"/>
    <s v="-"/>
    <s v="-"/>
    <s v="-"/>
    <s v="-"/>
  </r>
  <r>
    <s v="DTTTA-ACT_01;Delegatura_de_Transito_y_Transporte_Terrestre_Automotor;Despacho_del_Delegado_de_Transito_y_Transporte_Terrestre_Automotor"/>
    <n v="119"/>
    <s v="PES_Definir"/>
    <x v="0"/>
    <x v="0"/>
    <s v="SI"/>
    <s v="10. Plan de Acción Institucional - PAI"/>
    <x v="0"/>
    <s v="PAI_10"/>
    <s v="2. Plan de Acción Institucional - PAI"/>
    <s v="Seguimiento_Solicitudes"/>
    <x v="43"/>
    <x v="0"/>
    <s v="DTTTA-ACT_01"/>
    <x v="0"/>
    <x v="3"/>
    <x v="3"/>
    <x v="9"/>
    <x v="9"/>
    <s v="DTTTA-D_01"/>
    <x v="9"/>
    <x v="0"/>
    <s v="Financiera"/>
    <x v="0"/>
    <m/>
    <m/>
    <m/>
    <m/>
    <m/>
    <s v="MIPG-P_00"/>
    <s v="MIPG-D_00"/>
    <n v="0"/>
    <n v="0"/>
    <n v="0"/>
    <n v="0"/>
    <n v="0"/>
    <n v="0"/>
    <n v="1"/>
    <s v=" No. de Solicitudes Gestionadas / No. de Solicitudes Ingresadas "/>
    <s v="Mensual"/>
    <d v="2020-01-01T00:00:00"/>
    <x v="0"/>
    <n v="1"/>
    <n v="12"/>
    <n v="12.166666666666666"/>
    <s v="Enero"/>
    <s v="Diciembre"/>
    <s v="IV_Trim"/>
    <n v="2.8571428571428571E-3"/>
    <s v="Planeado"/>
    <n v="10"/>
    <n v="19"/>
    <n v="9"/>
    <n v="0"/>
    <n v="0"/>
    <n v="0"/>
    <n v="0"/>
    <n v="0"/>
    <n v="0"/>
    <n v="0"/>
    <n v="0"/>
    <n v="0"/>
    <n v="38"/>
    <s v="Ejecutado"/>
    <n v="10"/>
    <n v="18"/>
    <n v="10"/>
    <m/>
    <m/>
    <m/>
    <m/>
    <m/>
    <m/>
    <m/>
    <m/>
    <m/>
    <n v="38"/>
    <n v="1"/>
    <n v="38"/>
    <n v="1"/>
    <n v="2.8571428571428571E-3"/>
    <n v="2.8571428571428571E-3"/>
    <s v="Ejecutada"/>
    <x v="0"/>
    <s v=" |202003: En el mes de marzo se tramitaron 10 derechos de petición._x000a_EVIDENCIA: DERECHOS DE PETICIÓN DESPACHO TRÁNSITO; |202002: En el mes de febrero se tramitaron 18 derechos de petición de 19 recibidos_x000a_EVIDENCIA: DERECHOS DE PETICIÓN DESPACHO TRÁNSITO; |202001: En el mes de enero se dio trámite a 10 derechos de petición_x000a_EVIDENCIA: DERECHOS DE PETICIÓN DESPACHO TRÁNSITO"/>
    <s v="En el mes de enero se dio trámite a 10 derechos de petición_x000a_EVIDENCIA: DERECHOS DE PETICIÓN DESPACHO TRÁNSITO"/>
    <s v="En el mes de febrero se tramitaron 18 derechos de petición de 19 recibidos_x000a_EVIDENCIA: DERECHOS DE PETICIÓN DESPACHO TRÁNSITO"/>
    <s v="En el mes de marzo se tramitaron 10 derechos de petición._x000a_EVIDENCIA: DERECHOS DE PETICIÓN DESPACHO TRÁNSITO"/>
    <s v="-"/>
    <s v="-"/>
    <s v="-"/>
    <s v="-"/>
    <s v="-"/>
    <s v="-"/>
    <s v="-"/>
    <s v="-"/>
    <s v="-"/>
    <s v="-"/>
  </r>
  <r>
    <s v="DTTTA-ACT_02;Delegatura_de_Transito_y_Transporte_Terrestre_Automotor;Despacho_del_Delegado_de_Transito_y_Transporte_Terrestre_Automotor"/>
    <n v="120"/>
    <s v="PES_Definir"/>
    <x v="0"/>
    <x v="0"/>
    <s v="SI"/>
    <s v="10. Plan de Acción Institucional - PAI"/>
    <x v="0"/>
    <s v="PAI_10"/>
    <s v="2. Plan de Acción Institucional - PAI"/>
    <s v="Investigaciones"/>
    <x v="44"/>
    <x v="22"/>
    <s v="DTTTA-ACT_02"/>
    <x v="1"/>
    <x v="3"/>
    <x v="3"/>
    <x v="9"/>
    <x v="9"/>
    <s v="DTTTA-D_01"/>
    <x v="9"/>
    <x v="0"/>
    <s v="Financiera"/>
    <x v="0"/>
    <m/>
    <m/>
    <m/>
    <m/>
    <m/>
    <s v="MIPG-P_00"/>
    <s v="MIPG-D_00"/>
    <n v="0"/>
    <n v="0"/>
    <n v="0"/>
    <n v="0"/>
    <n v="0"/>
    <n v="0"/>
    <n v="1"/>
    <s v=" No. de Investigaciones realizadas / No. de aperturas de Investigaciones pendientes"/>
    <s v="Mensual"/>
    <d v="2020-01-01T00:00:00"/>
    <x v="0"/>
    <n v="1"/>
    <n v="12"/>
    <n v="12.166666666666666"/>
    <s v="Enero"/>
    <s v="Diciembre"/>
    <s v="IV_Trim"/>
    <n v="2.8571428571428571E-3"/>
    <s v="Planeado"/>
    <n v="292"/>
    <n v="0"/>
    <n v="0"/>
    <n v="0"/>
    <n v="0"/>
    <n v="0"/>
    <n v="0"/>
    <n v="0"/>
    <n v="0"/>
    <n v="0"/>
    <n v="0"/>
    <n v="0"/>
    <n v="292"/>
    <s v="Ejecutado"/>
    <n v="24"/>
    <n v="29"/>
    <n v="28"/>
    <m/>
    <m/>
    <m/>
    <m/>
    <m/>
    <m/>
    <m/>
    <m/>
    <m/>
    <n v="81"/>
    <n v="0.2773972602739726"/>
    <n v="292"/>
    <n v="0.2773972602739726"/>
    <n v="7.9256360078277881E-4"/>
    <n v="7.9256360078277881E-4"/>
    <s v="En Tramite"/>
    <x v="1"/>
    <s v=" |202003: En el mes de marzo se tramitaron 28 procesos._x000a_EVIDENCIA: BASE INVESTIGACIONES Y CONTROL; |202002: En el mes de febrero se practicaron 11 autos de prueba_x000a_EVIDENCIA: BASE GRUPO INVESTIGACIONES Y CONTROL; |202001: En el mes de enero se decretaron pruebas a 6 investigaciones de las 309 que se encontraban pendientes aclarando que no se han vencido los términos de la etapa procesal_x000a_EVIDENCIA: BASE GRUPO INVESTIGACIONES Y CONTROL"/>
    <s v="En el mes de enero se decretaron pruebas a 6 investigaciones de las 309 que se encontraban pendientes aclarando que no se han vencido los términos de la etapa procesal_x000a_EVIDENCIA: BASE GRUPO INVESTIGACIONES Y CONTROL"/>
    <s v="En el mes de febrero se practicaron 11 autos de prueba_x000a_EVIDENCIA: BASE GRUPO INVESTIGACIONES Y CONTROL"/>
    <s v="En el mes de marzo se tramitaron 28 procesos._x000a_EVIDENCIA: BASE INVESTIGACIONES Y CONTROL"/>
    <s v="-"/>
    <s v="-"/>
    <s v="-"/>
    <s v="-"/>
    <s v="-"/>
    <s v="-"/>
    <s v="-"/>
    <s v="-"/>
    <s v="-"/>
    <s v="Para el cierre de año 2019 a cargo de la Delegatura de Tránsito se encontraban en proceso 292 investigaciones iniciadas de gestión anterior al Decreto 2409, no se abrieron nuevos procesos para gestión 2020. A cierre del periodo febrero teniamos un total 163 Decisiones pendientes de fallo y 19 archivos y 34 sanciones proferidas, y 76 periodos probatorios abiertos. "/>
  </r>
  <r>
    <s v="DTTTA-ACT_03;Delegatura_de_Transito_y_Transporte_Terrestre_Automotor;Despacho_del_Delegado_de_Transito_y_Transporte_Terrestre_Automotor"/>
    <n v="121"/>
    <s v="PES_Definir"/>
    <x v="0"/>
    <x v="0"/>
    <s v="SI"/>
    <s v="10. Plan de Acción Institucional - PAI"/>
    <x v="0"/>
    <s v="PAI_10"/>
    <s v="2. Plan de Acción Institucional - PAI"/>
    <s v="Investigaciones"/>
    <x v="44"/>
    <x v="22"/>
    <s v="DTTTA-ACT_03"/>
    <x v="2"/>
    <x v="3"/>
    <x v="3"/>
    <x v="9"/>
    <x v="9"/>
    <s v="DTTTA-D_01"/>
    <x v="9"/>
    <x v="0"/>
    <s v="Financiera"/>
    <x v="0"/>
    <m/>
    <m/>
    <m/>
    <m/>
    <m/>
    <s v="MIPG-P_00"/>
    <s v="MIPG-D_00"/>
    <n v="0"/>
    <n v="0"/>
    <n v="0"/>
    <n v="0"/>
    <n v="0"/>
    <n v="0"/>
    <n v="1"/>
    <s v="No. de Solicitudes de Pruebas Iniciadas"/>
    <s v="Mensual"/>
    <d v="2020-01-01T00:00:00"/>
    <x v="0"/>
    <n v="1"/>
    <n v="12"/>
    <n v="12.166666666666666"/>
    <s v="Enero"/>
    <s v="Diciembre"/>
    <s v="IV_Trim"/>
    <n v="2.8571428571428571E-3"/>
    <s v="Planeado"/>
    <n v="93"/>
    <n v="0"/>
    <n v="0"/>
    <n v="0"/>
    <n v="0"/>
    <n v="0"/>
    <n v="0"/>
    <n v="0"/>
    <n v="0"/>
    <n v="0"/>
    <n v="0"/>
    <n v="0"/>
    <n v="93"/>
    <s v="Ejecutado"/>
    <n v="6"/>
    <n v="11"/>
    <n v="0"/>
    <m/>
    <m/>
    <m/>
    <m/>
    <m/>
    <m/>
    <m/>
    <m/>
    <m/>
    <n v="17"/>
    <n v="0.18279569892473119"/>
    <n v="93"/>
    <n v="0.18279569892473119"/>
    <n v="5.2227342549923195E-4"/>
    <n v="5.2227342549923195E-4"/>
    <s v="En Tramite"/>
    <x v="1"/>
    <s v=" |202003: En el mes de marzo no se practicaron pruebas; |202002: En el mes de febrero se practicaron 11 autos de prueba_x000a_EVIDENCIA: BASE GRUPO INVESTIGACIONES Y CONTROL; |202001: En el mes de enero se decretaron pruebas a 6 investigaciones de las 309 que se encontraban pendientes aclarando que no se han vencido los términos de la etapa procesal_x000a_EVIDENCIA: BASE GRUPO INVESTIGACIONES Y CONTROL"/>
    <s v="En el mes de enero se decretaron pruebas a 6 investigaciones de las 309 que se encontraban pendientes aclarando que no se han vencido los términos de la etapa procesal_x000a_EVIDENCIA: BASE GRUPO INVESTIGACIONES Y CONTROL"/>
    <s v="En el mes de febrero se practicaron 11 autos de prueba_x000a_EVIDENCIA: BASE GRUPO INVESTIGACIONES Y CONTROL"/>
    <s v="En el mes de marzo no se practicaron pruebas"/>
    <s v="-"/>
    <s v="-"/>
    <s v="-"/>
    <s v="-"/>
    <s v="-"/>
    <s v="-"/>
    <s v="-"/>
    <s v="-"/>
    <s v="-"/>
    <s v="-"/>
  </r>
  <r>
    <s v="DTTTA-ACT_04;Delegatura_de_Transito_y_Transporte_Terrestre_Automotor;Despacho_del_Delegado_de_Transito_y_Transporte_Terrestre_Automotor"/>
    <n v="122"/>
    <s v="PES_Definir"/>
    <x v="0"/>
    <x v="0"/>
    <s v="SI"/>
    <s v="10. Plan de Acción Institucional - PAI"/>
    <x v="0"/>
    <s v="PAI_10"/>
    <s v="2. Plan de Acción Institucional - PAI"/>
    <s v="Investigaciones"/>
    <x v="44"/>
    <x v="22"/>
    <s v="DTTTA-ACT_04"/>
    <x v="3"/>
    <x v="3"/>
    <x v="3"/>
    <x v="9"/>
    <x v="9"/>
    <s v="DTTTA-D_01"/>
    <x v="9"/>
    <x v="0"/>
    <s v="Financiera"/>
    <x v="0"/>
    <m/>
    <m/>
    <m/>
    <m/>
    <m/>
    <s v="MIPG-P_00"/>
    <s v="MIPG-D_00"/>
    <n v="0"/>
    <n v="0"/>
    <n v="0"/>
    <n v="0"/>
    <n v="0"/>
    <n v="0"/>
    <n v="1"/>
    <s v="No. de Alegatos Realizados"/>
    <s v="Mensual"/>
    <d v="2020-01-01T00:00:00"/>
    <x v="0"/>
    <n v="1"/>
    <n v="12"/>
    <n v="12.166666666666666"/>
    <s v="Enero"/>
    <s v="Diciembre"/>
    <s v="IV_Trim"/>
    <n v="2.8571428571428571E-3"/>
    <s v="Planeado"/>
    <n v="6"/>
    <n v="11"/>
    <n v="0"/>
    <n v="0"/>
    <n v="0"/>
    <n v="0"/>
    <n v="0"/>
    <n v="0"/>
    <n v="0"/>
    <n v="0"/>
    <n v="0"/>
    <n v="0"/>
    <n v="17"/>
    <s v="Ejecutado"/>
    <n v="6"/>
    <n v="11"/>
    <n v="0"/>
    <m/>
    <m/>
    <m/>
    <m/>
    <m/>
    <m/>
    <m/>
    <m/>
    <m/>
    <n v="17"/>
    <n v="1"/>
    <n v="17"/>
    <n v="1"/>
    <n v="2.8571428571428571E-3"/>
    <n v="2.8571428571428571E-3"/>
    <s v="Ejecutada"/>
    <x v="0"/>
    <s v=" |202003: En el mes de marzo no hubo procesos con cierre probatorio para trasladar a alegatos de conclusión; |202002: En el mes de febrero se realizaron 11 traslados para alegatos de conclusión_x000a_EVIDENCIA: BASE GRUPO INVESTIGACIONES Y CONTROL; |202001: En el mes de enero se trasladaron para alegatos de conclusión 6 procesos con cierre probatorio_x000a_EVIDENCIA: BASE GRUPO INVESTIGACIONES Y CONTROL"/>
    <s v="En el mes de enero se trasladaron para alegatos de conclusión 6 procesos con cierre probatorio_x000a_EVIDENCIA: BASE GRUPO INVESTIGACIONES Y CONTROL"/>
    <s v="En el mes de febrero se realizaron 11 traslados para alegatos de conclusión_x000a_EVIDENCIA: BASE GRUPO INVESTIGACIONES Y CONTROL"/>
    <s v="En el mes de marzo no hubo procesos con cierre probatorio para trasladar a alegatos de conclusión"/>
    <s v="-"/>
    <s v="-"/>
    <s v="-"/>
    <s v="-"/>
    <s v="-"/>
    <s v="-"/>
    <s v="-"/>
    <s v="-"/>
    <s v="-"/>
    <s v="-"/>
  </r>
  <r>
    <s v="DTTTA-ACT_05;Delegatura_de_Transito_y_Transporte_Terrestre_Automotor;Despacho_del_Delegado_de_Transito_y_Transporte_Terrestre_Automotor"/>
    <n v="123"/>
    <s v="PES_Definir"/>
    <x v="0"/>
    <x v="0"/>
    <s v="SI"/>
    <s v="10. Plan de Acción Institucional - PAI"/>
    <x v="0"/>
    <s v="PAI_10"/>
    <s v="2. Plan de Acción Institucional - PAI"/>
    <s v="Investigaciones"/>
    <x v="44"/>
    <x v="22"/>
    <s v="DTTTA-ACT_05"/>
    <x v="4"/>
    <x v="3"/>
    <x v="3"/>
    <x v="9"/>
    <x v="9"/>
    <s v="DTTTA-D_01"/>
    <x v="9"/>
    <x v="0"/>
    <s v="Financiera"/>
    <x v="0"/>
    <m/>
    <m/>
    <m/>
    <m/>
    <m/>
    <s v="MIPG-P_00"/>
    <s v="MIPG-D_00"/>
    <n v="0"/>
    <n v="0"/>
    <n v="0"/>
    <n v="0"/>
    <n v="0"/>
    <n v="0"/>
    <n v="1"/>
    <s v="No. de Fallos Realizados"/>
    <s v="Mensual"/>
    <d v="2020-01-01T00:00:00"/>
    <x v="0"/>
    <n v="1"/>
    <n v="12"/>
    <n v="12.166666666666666"/>
    <s v="Enero"/>
    <s v="Diciembre"/>
    <s v="IV_Trim"/>
    <n v="2.8571428571428571E-3"/>
    <s v="Planeado"/>
    <n v="205"/>
    <n v="11"/>
    <n v="0"/>
    <n v="0"/>
    <n v="0"/>
    <n v="0"/>
    <n v="0"/>
    <n v="0"/>
    <n v="0"/>
    <n v="0"/>
    <n v="0"/>
    <n v="0"/>
    <n v="216"/>
    <s v="Ejecutado"/>
    <n v="24"/>
    <n v="29"/>
    <n v="28"/>
    <m/>
    <m/>
    <m/>
    <m/>
    <m/>
    <m/>
    <m/>
    <m/>
    <m/>
    <n v="81"/>
    <n v="0.375"/>
    <n v="216"/>
    <n v="0.375"/>
    <n v="1.0714285714285715E-3"/>
    <n v="1.0714285714285715E-3"/>
    <s v="En Tramite"/>
    <x v="1"/>
    <s v=" |202003: En el mes de marzo se fallaron 28 procesos._x000a_EVIDENCIA: BASE INVESTIGACIONES Y CONTROL; |202002: En el mes de febrero se fallaron 29 investigaciones_x000a_EVIDENCIA: BASE GRUPO INVESTIGACIONES Y CONTROL; |202001: En el mes de enero se fallaron 25 procesos con vencimiento de alegatos, se aclara que el restante no ha superado el término de la etapa procesal_x000a_EVIDENCIA: BASE GRUPO INVESTIGACIONES Y CONTROL"/>
    <s v="En el mes de enero se fallaron 25 procesos con vencimiento de alegatos, se aclara que el restante no ha superado el término de la etapa procesal_x000a_EVIDENCIA: BASE GRUPO INVESTIGACIONES Y CONTROL"/>
    <s v="En el mes de febrero se fallaron 29 investigaciones_x000a_EVIDENCIA: BASE GRUPO INVESTIGACIONES Y CONTROL"/>
    <s v="En el mes de marzo se fallaron 28 procesos._x000a_EVIDENCIA: BASE INVESTIGACIONES Y CONTROL"/>
    <s v="-"/>
    <s v="-"/>
    <s v="-"/>
    <s v="-"/>
    <s v="-"/>
    <s v="-"/>
    <s v="-"/>
    <s v="-"/>
    <s v="-"/>
    <s v="-"/>
  </r>
  <r>
    <s v="DTTTA-ACT_06;Delegatura_de_Transito_y_Transporte_Terrestre_Automotor;Despacho_del_Delegado_de_Transito_y_Transporte_Terrestre_Automotor"/>
    <n v="124"/>
    <s v="PES_Definir"/>
    <x v="0"/>
    <x v="0"/>
    <s v="SI"/>
    <s v="10. Plan de Acción Institucional - PAI"/>
    <x v="0"/>
    <s v="PAI_10"/>
    <s v="2. Plan de Acción Institucional - PAI"/>
    <s v="Investigaciones"/>
    <x v="44"/>
    <x v="22"/>
    <s v="DTTTA-ACT_06"/>
    <x v="5"/>
    <x v="3"/>
    <x v="3"/>
    <x v="9"/>
    <x v="9"/>
    <s v="DTTTA-D_01"/>
    <x v="9"/>
    <x v="0"/>
    <s v="Financiera"/>
    <x v="0"/>
    <m/>
    <m/>
    <m/>
    <m/>
    <m/>
    <s v="MIPG-P_00"/>
    <s v="MIPG-D_00"/>
    <n v="0"/>
    <n v="0"/>
    <n v="0"/>
    <n v="0"/>
    <n v="0"/>
    <n v="0"/>
    <n v="1"/>
    <s v="No. de Recursos Realizados"/>
    <s v="Mensual"/>
    <d v="2020-01-01T00:00:00"/>
    <x v="0"/>
    <n v="1"/>
    <n v="12"/>
    <n v="12.166666666666666"/>
    <s v="Enero"/>
    <s v="Diciembre"/>
    <s v="IV_Trim"/>
    <n v="2.8571428571428571E-3"/>
    <s v="Planeado"/>
    <n v="298"/>
    <n v="15"/>
    <n v="6"/>
    <n v="0"/>
    <n v="0"/>
    <n v="0"/>
    <n v="0"/>
    <n v="0"/>
    <n v="0"/>
    <n v="0"/>
    <n v="0"/>
    <n v="0"/>
    <n v="319"/>
    <s v="Ejecutado"/>
    <n v="15"/>
    <n v="22"/>
    <n v="15"/>
    <m/>
    <m/>
    <m/>
    <m/>
    <m/>
    <m/>
    <m/>
    <m/>
    <m/>
    <n v="52"/>
    <n v="0.16300940438871472"/>
    <n v="319"/>
    <n v="0.16300940438871472"/>
    <n v="4.6574115539632779E-4"/>
    <n v="4.6574115539632779E-4"/>
    <s v="En Tramite"/>
    <x v="1"/>
    <s v=" |202003: En el mes de marzo se presentaron 6 recursos de reposición y se resolvieron 15 recursos de reposición._x000a_EVIDENCIA: BASE INVESTIGACIONES Y CONTROL; |202002: En el mes de febrero se resolvieron 22 recursos de reposición_x000a_EVIDENCIA: BASE GRUPO INVESTIGACIONES Y CONTROL; |202001: En el mes de enero se resolvieron 15 recursos de reposición, se aclara que el restante no ha superado el término de la etapa procesal_x000a_EVIDENCIA: BASE GRUPO INVESTIGACIONES Y CONTROL"/>
    <s v="En el mes de enero se resolvieron 15 recursos de reposición, se aclara que el restante no ha superado el término de la etapa procesal_x000a_EVIDENCIA: BASE GRUPO INVESTIGACIONES Y CONTROL"/>
    <s v="En el mes de febrero se resolvieron 22 recursos de reposición_x000a_EVIDENCIA: BASE GRUPO INVESTIGACIONES Y CONTROL"/>
    <s v="En el mes de marzo se presentaron 6 recursos de reposición y se resolvieron 15 recursos de reposición._x000a_EVIDENCIA: BASE INVESTIGACIONES Y CONTROL"/>
    <s v="-"/>
    <s v="-"/>
    <s v="-"/>
    <s v="-"/>
    <s v="-"/>
    <s v="-"/>
    <s v="-"/>
    <s v="-"/>
    <s v="-"/>
    <s v="-"/>
  </r>
  <r>
    <s v="DTTTA-ACT_07;Delegatura_de_Transito_y_Transporte_Terrestre_Automotor;Despacho_del_Delegado_de_Transito_y_Transporte_Terrestre_Automotor"/>
    <n v="125"/>
    <s v="PES_Definir"/>
    <x v="0"/>
    <x v="0"/>
    <s v="SI"/>
    <s v="10. Plan de Acción Institucional - PAI"/>
    <x v="0"/>
    <s v="PAI_10"/>
    <s v="2. Plan de Acción Institucional - PAI"/>
    <s v="Investigaciones"/>
    <x v="44"/>
    <x v="22"/>
    <s v="DTTTA-ACT_07"/>
    <x v="6"/>
    <x v="3"/>
    <x v="3"/>
    <x v="9"/>
    <x v="9"/>
    <s v="DTTTA-D_01"/>
    <x v="9"/>
    <x v="0"/>
    <s v="Financiera"/>
    <x v="0"/>
    <m/>
    <m/>
    <m/>
    <m/>
    <m/>
    <s v="MIPG-P_00"/>
    <s v="MIPG-D_00"/>
    <n v="0"/>
    <n v="0"/>
    <n v="0"/>
    <n v="0"/>
    <n v="0"/>
    <n v="0"/>
    <n v="1"/>
    <s v="No. de Revocatorias de Fallos Emitidos"/>
    <s v="Mensual"/>
    <d v="2020-01-01T00:00:00"/>
    <x v="0"/>
    <n v="1"/>
    <n v="12"/>
    <n v="12.166666666666666"/>
    <s v="Enero"/>
    <s v="Diciembre"/>
    <s v="IV_Trim"/>
    <n v="2.8571428571428571E-3"/>
    <s v="Planeado"/>
    <n v="9"/>
    <n v="0"/>
    <n v="0"/>
    <n v="0"/>
    <n v="0"/>
    <n v="0"/>
    <n v="0"/>
    <n v="0"/>
    <n v="0"/>
    <n v="0"/>
    <n v="0"/>
    <n v="0"/>
    <n v="9"/>
    <s v="Ejecutado"/>
    <n v="5"/>
    <n v="2"/>
    <n v="1"/>
    <m/>
    <m/>
    <m/>
    <m/>
    <m/>
    <m/>
    <m/>
    <m/>
    <m/>
    <n v="8"/>
    <n v="0.88888888888888884"/>
    <n v="9"/>
    <n v="0.88888888888888884"/>
    <n v="2.5396825396825397E-3"/>
    <n v="2.5396825396825397E-3"/>
    <s v="Gestionado"/>
    <x v="1"/>
    <s v=" |202003: En el mes de marzo se resolvió 1 revocatoria directa._x000a_EVIDENCIA: BASE INVESTIGACIONES Y CONTROL; |202002: En el mes de febrero se resolvieron 2 revocatorias directas_x000a_EVIDENCIA: BASE GRUPO INVESTIGACIONES Y CONTROL; |202001: En el mes de enero se resolvieron 4 revocatorias directas_x000a_EVIDENCIA: BASE GRUPO INVESTIGACIONES Y CONTROL"/>
    <s v="En el mes de enero se resolvieron 4 revocatorias directas_x000a_EVIDENCIA: BASE GRUPO INVESTIGACIONES Y CONTROL"/>
    <s v="En el mes de febrero se resolvieron 2 revocatorias directas_x000a_EVIDENCIA: BASE GRUPO INVESTIGACIONES Y CONTROL"/>
    <s v="En el mes de marzo se resolvió 1 revocatoria directa._x000a_EVIDENCIA: BASE INVESTIGACIONES Y CONTROL"/>
    <s v="-"/>
    <s v="-"/>
    <s v="-"/>
    <s v="-"/>
    <s v="-"/>
    <s v="-"/>
    <s v="-"/>
    <s v="-"/>
    <s v="-"/>
    <s v="-"/>
  </r>
  <r>
    <s v="DTTTA-ACT_08;Delegatura_de_Transito_y_Transporte_Terrestre_Automotor;Despacho_del_Delegado_de_Transito_y_Transporte_Terrestre_Automotor"/>
    <n v="126"/>
    <s v="PES_Definir"/>
    <x v="0"/>
    <x v="0"/>
    <s v="SI"/>
    <s v="11. Investigaciones"/>
    <x v="1"/>
    <s v="PEI_02"/>
    <s v=" 1. Plan Estratégico Institucional - PEI"/>
    <s v="PEI_11 - Investigaciones"/>
    <x v="45"/>
    <x v="23"/>
    <s v="DTTTA-ACT_08"/>
    <x v="72"/>
    <x v="3"/>
    <x v="3"/>
    <x v="9"/>
    <x v="9"/>
    <s v="DTTTA-D_01"/>
    <x v="9"/>
    <x v="0"/>
    <s v="Financiera"/>
    <x v="1"/>
    <s v="C-2410-0600-3-0-2410002-02"/>
    <s v="2410002_03"/>
    <n v="898275121"/>
    <m/>
    <m/>
    <s v="MIPG-P_00"/>
    <s v="MIPG-D_00"/>
    <n v="0"/>
    <n v="0"/>
    <n v="0"/>
    <n v="0"/>
    <n v="0"/>
    <n v="0"/>
    <n v="1"/>
    <s v="No. de Fallos Realizados"/>
    <s v="Mensual"/>
    <d v="2020-01-01T00:00:00"/>
    <x v="0"/>
    <n v="1"/>
    <n v="12"/>
    <n v="12.166666666666666"/>
    <s v="Enero"/>
    <s v="Diciembre"/>
    <s v="IV_Trim"/>
    <n v="8.0000000000000019E-3"/>
    <s v="Planeado"/>
    <n v="14703"/>
    <n v="0"/>
    <n v="0"/>
    <n v="0"/>
    <n v="0"/>
    <n v="0"/>
    <n v="0"/>
    <n v="0"/>
    <n v="0"/>
    <n v="0"/>
    <n v="0"/>
    <n v="0"/>
    <n v="14703"/>
    <s v="Ejecutado"/>
    <n v="803"/>
    <n v="892"/>
    <n v="975"/>
    <m/>
    <m/>
    <m/>
    <m/>
    <m/>
    <m/>
    <m/>
    <m/>
    <m/>
    <n v="2670"/>
    <n v="0.18159559273617629"/>
    <n v="14703"/>
    <n v="0.18159559273617629"/>
    <n v="1.4527647418894106E-3"/>
    <n v="1.4527647418894106E-3"/>
    <s v="En Tramite"/>
    <x v="1"/>
    <s v=" |202003: En el de marzo se fallaron 975 procesos._x000a_EVIDENCIA: BASE IUIT DESPACHO; |202002: En el mes de febrero se fallaron 892 investigaciones_x000a_EVIDENCIA: BASE CONSEJO DE ESTADO; |202001: En el mes de enero se fallaron 798 procesos correspondientes al Concepto de Consejo de Estado_x000a_EVIDENCIA: BASE IUIT CONSEJO DE ESTADO"/>
    <s v="En el mes de enero se fallaron 798 procesos correspondientes al Concepto de Consejo de Estado_x000a_EVIDENCIA: BASE IUIT CONSEJO DE ESTADO"/>
    <s v="En el mes de febrero se fallaron 892 investigaciones_x000a_EVIDENCIA: BASE CONSEJO DE ESTADO"/>
    <s v="En el de marzo se fallaron 975 procesos._x000a_EVIDENCIA: BASE IUIT DESPACHO"/>
    <s v="-"/>
    <s v="-"/>
    <s v="-"/>
    <s v="-"/>
    <s v="-"/>
    <s v="-"/>
    <s v="-"/>
    <s v="-"/>
    <s v="-"/>
    <s v="Para el cierre de año 2019 a cargo de la Delegatura de Tránsito se encontraban en proceso 14703 decisiones pendientes de respuesta en virtud del concepto de Consejo de Estado, no se abrieron nuevos procesos para gestión 2020. A cierre del periodo febrero teniamos un total 13008 Decisiones pendientes y se profirieron un total 1695 archivos."/>
  </r>
  <r>
    <s v="DTTTA-ACT_09;Delegatura_de_Transito_y_Transporte_Terrestre_Automotor;Despacho_del_Delegado_de_Transito_y_Transporte_Terrestre_Automotor"/>
    <n v="127"/>
    <s v="PES_Definir"/>
    <x v="0"/>
    <x v="0"/>
    <s v="SI"/>
    <s v="11. Investigaciones"/>
    <x v="1"/>
    <s v="PEI_02"/>
    <s v=" 1. Plan Estratégico Institucional - PEI"/>
    <s v="PEI_11 - Investigaciones"/>
    <x v="45"/>
    <x v="23"/>
    <s v="DTTTA-ACT_09"/>
    <x v="73"/>
    <x v="3"/>
    <x v="3"/>
    <x v="9"/>
    <x v="9"/>
    <s v="DTTTA-D_01"/>
    <x v="9"/>
    <x v="0"/>
    <s v="Financiera"/>
    <x v="1"/>
    <s v="C-2499-0600-2-0-2499060-02_x000a_"/>
    <s v="2499060_03"/>
    <n v="282524879"/>
    <m/>
    <m/>
    <s v="MIPG-P_00"/>
    <s v="MIPG-D_00"/>
    <n v="0"/>
    <n v="0"/>
    <n v="0"/>
    <n v="0"/>
    <n v="0"/>
    <n v="0"/>
    <n v="1"/>
    <s v="No. de Recursos Realizados"/>
    <s v="Mensual"/>
    <d v="2020-01-01T00:00:00"/>
    <x v="0"/>
    <n v="1"/>
    <n v="12"/>
    <n v="12.166666666666666"/>
    <s v="Enero"/>
    <s v="Diciembre"/>
    <s v="IV_Trim"/>
    <n v="8.0000000000000019E-3"/>
    <s v="Planeado"/>
    <n v="0"/>
    <n v="0"/>
    <n v="0"/>
    <n v="0"/>
    <n v="0"/>
    <n v="0"/>
    <n v="0"/>
    <n v="0"/>
    <n v="0"/>
    <n v="0"/>
    <n v="0"/>
    <n v="0"/>
    <n v="0"/>
    <s v="Ejecutado"/>
    <n v="0"/>
    <n v="0"/>
    <n v="0"/>
    <m/>
    <m/>
    <m/>
    <m/>
    <m/>
    <m/>
    <m/>
    <m/>
    <m/>
    <n v="0"/>
    <n v="0"/>
    <n v="0"/>
    <n v="1"/>
    <n v="0"/>
    <n v="8.0000000000000019E-3"/>
    <s v="Por Ejecutar"/>
    <x v="1"/>
    <s v=" |202003: En el mes de marzo no se presentaron recursos de reposición; |202002: No se recibieron recursos de reposición; |202001: No se recibieron recursos de reposición"/>
    <s v="No se recibieron recursos de reposición"/>
    <s v="No se recibieron recursos de reposición"/>
    <s v="En el mes de marzo no se presentaron recursos de reposición"/>
    <s v="-"/>
    <s v="-"/>
    <s v="-"/>
    <s v="-"/>
    <s v="-"/>
    <s v="-"/>
    <s v="-"/>
    <s v="-"/>
    <s v="-"/>
    <s v="-"/>
  </r>
  <r>
    <s v="DTTTA-ACT_10;Delegatura_de_Transito_y_Transporte_Terrestre_Automotor;Despacho_del_Delegado_de_Transito_y_Transporte_Terrestre_Automotor"/>
    <n v="128"/>
    <s v="PES_Definir"/>
    <x v="0"/>
    <x v="0"/>
    <s v="SI"/>
    <s v="11. Investigaciones"/>
    <x v="1"/>
    <s v="PEI_02"/>
    <s v=" 1. Plan Estratégico Institucional - PEI"/>
    <s v="PEI_11 - Investigaciones"/>
    <x v="45"/>
    <x v="23"/>
    <s v="DTTTA-ACT_10"/>
    <x v="74"/>
    <x v="3"/>
    <x v="3"/>
    <x v="9"/>
    <x v="9"/>
    <s v="DTTTA-D_01"/>
    <x v="9"/>
    <x v="0"/>
    <s v="Financiera"/>
    <x v="1"/>
    <s v="C-2410-0600-3-0-2410002-02"/>
    <s v="2410002_03"/>
    <n v="0"/>
    <m/>
    <m/>
    <s v="MIPG-P_00"/>
    <s v="MIPG-D_00"/>
    <n v="0"/>
    <n v="0"/>
    <n v="0"/>
    <n v="0"/>
    <n v="0"/>
    <n v="0"/>
    <n v="1"/>
    <s v="No. de Revocatorias de Fallos Emitidos"/>
    <s v="Mensual"/>
    <d v="2020-01-01T00:00:00"/>
    <x v="0"/>
    <n v="1"/>
    <n v="12"/>
    <n v="12.166666666666666"/>
    <s v="Enero"/>
    <s v="Diciembre"/>
    <s v="IV_Trim"/>
    <n v="8.0000000000000019E-3"/>
    <s v="Planeado"/>
    <n v="3207"/>
    <n v="2"/>
    <n v="44"/>
    <n v="0"/>
    <n v="0"/>
    <n v="0"/>
    <n v="0"/>
    <n v="0"/>
    <n v="0"/>
    <n v="0"/>
    <n v="0"/>
    <n v="0"/>
    <n v="3253"/>
    <s v="Ejecutado"/>
    <n v="0"/>
    <n v="35"/>
    <n v="14"/>
    <m/>
    <m/>
    <m/>
    <m/>
    <m/>
    <m/>
    <m/>
    <m/>
    <m/>
    <n v="49"/>
    <n v="1.5063018751921304E-2"/>
    <n v="3253"/>
    <n v="1.5063018751921304E-2"/>
    <n v="1.2050415001537046E-4"/>
    <n v="1.2050415001537046E-4"/>
    <s v="En Tramite"/>
    <x v="1"/>
    <s v=" |202003: En el mes de marzo se recibieron 44 solicitudes de revocatoria directa y se resolvieron 14._x000a_EVIDENCIA: BASE IUIT DESPACHO; |202002: En el mes de febrero se resolvieron 35 revocatorias directas_x000a_EVIDENCIA: BASE CONSEJO DE ESTADO; |202001: Se encuentra en análisis de los procesos de las investigaciones administrativas, para determinar la acción a tomar con las 3207 solicitudes de revocatoria directa presentadas _x000a_EVIDENCIA: REVOCATORIAS IUIT CONSEJO DE ESTADO"/>
    <s v="Se encuentra en análisis de los procesos de las investigaciones administrativas, para determinar la acción a tomar con las 3207 solicitudes de revocatoria directa presentadas _x000a_EVIDENCIA: REVOCATORIAS IUIT CONSEJO DE ESTADO"/>
    <s v="En el mes de febrero se resolvieron 35 revocatorias directas_x000a_EVIDENCIA: BASE CONSEJO DE ESTADO"/>
    <s v="En el mes de marzo se recibieron 44 solicitudes de revocatoria directa y se resolvieron 14._x000a_EVIDENCIA: BASE IUIT DESPACHO"/>
    <s v="-"/>
    <s v="-"/>
    <s v="-"/>
    <s v="-"/>
    <s v="-"/>
    <s v="-"/>
    <s v="-"/>
    <s v="-"/>
    <s v="-"/>
    <s v="-"/>
  </r>
  <r>
    <s v="DTTTA-ACT_11;Delegatura_de_Transito_y_Transporte_Terrestre_Automotor;Despacho_del_Delegado_de_Transito_y_Transporte_Terrestre_Automotor"/>
    <n v="129"/>
    <s v="PES_Definir"/>
    <x v="0"/>
    <x v="0"/>
    <s v="SI"/>
    <s v="10. Plan de Acción Institucional - PAI"/>
    <x v="0"/>
    <s v="PAI_10"/>
    <s v="2. Plan de Acción Institucional - PAI"/>
    <s v="Investigaciones"/>
    <x v="46"/>
    <x v="2"/>
    <s v="DTTTA-ACT_11"/>
    <x v="7"/>
    <x v="3"/>
    <x v="3"/>
    <x v="9"/>
    <x v="9"/>
    <s v="DTTTA-D_01"/>
    <x v="9"/>
    <x v="0"/>
    <s v="Financiera"/>
    <x v="0"/>
    <m/>
    <m/>
    <m/>
    <m/>
    <m/>
    <s v="MIPG-P_00"/>
    <s v="MIPG-D_00"/>
    <n v="0"/>
    <n v="0"/>
    <n v="0"/>
    <n v="0"/>
    <n v="0"/>
    <n v="0"/>
    <n v="1"/>
    <s v="No. de Recursos Realizados"/>
    <s v="Mensual"/>
    <d v="2020-01-01T00:00:00"/>
    <x v="0"/>
    <n v="1"/>
    <n v="12"/>
    <n v="12.166666666666666"/>
    <s v="Enero"/>
    <s v="Diciembre"/>
    <s v="IV_Trim"/>
    <n v="2.8571428571428571E-3"/>
    <s v="Planeado"/>
    <n v="1"/>
    <n v="0"/>
    <n v="0"/>
    <n v="0"/>
    <n v="0"/>
    <n v="0"/>
    <n v="0"/>
    <n v="0"/>
    <n v="0"/>
    <n v="0"/>
    <n v="0"/>
    <n v="0"/>
    <n v="1"/>
    <s v="Ejecutado"/>
    <n v="0"/>
    <n v="0"/>
    <n v="0"/>
    <m/>
    <m/>
    <m/>
    <m/>
    <m/>
    <m/>
    <m/>
    <m/>
    <m/>
    <n v="0"/>
    <n v="0"/>
    <n v="1"/>
    <n v="0"/>
    <n v="0"/>
    <n v="0"/>
    <s v="Por Ejecutar"/>
    <x v="1"/>
    <s v=" |202003: En el mes de marzo no se presentaron solicitudes de recursos de apelación; |202002: No se recibieron recursos de apelación en el mes de febrero; |202001: Se encuentra en análisis para dar respuesta_x000a_"/>
    <s v="Se encuentra en análisis para dar respuesta_x000a_"/>
    <s v="No se recibieron recursos de apelación en el mes de febrero"/>
    <s v="En el mes de marzo no se presentaron solicitudes de recursos de apelación"/>
    <s v="-"/>
    <s v="-"/>
    <s v="-"/>
    <s v="-"/>
    <s v="-"/>
    <s v="-"/>
    <s v="-"/>
    <s v="-"/>
    <s v="-"/>
    <s v="-"/>
  </r>
  <r>
    <s v="DTTTA-ACT_12;Delegatura_de_Transito_y_Transporte_Terrestre_Automotor;Despacho_del_Delegado_de_Transito_y_Transporte_Terrestre_Automotor"/>
    <n v="130"/>
    <s v="PES_Definir"/>
    <x v="0"/>
    <x v="0"/>
    <s v="SI"/>
    <s v="10. Plan de Acción Institucional - PAI"/>
    <x v="0"/>
    <s v="PAI_10"/>
    <s v="2. Plan de Acción Institucional - PAI"/>
    <s v="Investigaciones"/>
    <x v="46"/>
    <x v="2"/>
    <s v="DTTTA-ACT_12"/>
    <x v="8"/>
    <x v="3"/>
    <x v="3"/>
    <x v="9"/>
    <x v="9"/>
    <s v="DTTTA-D_01"/>
    <x v="9"/>
    <x v="0"/>
    <s v="Financier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n el mes de marzo no se presentaron recursos de queja; |202002: No se recibieron recursos de queja en el mes de febrero; |202001: No se recibieron recursos de queja_x000a_"/>
    <s v="No se recibieron recursos de queja_x000a_"/>
    <s v="No se recibieron recursos de queja en el mes de febrero"/>
    <s v="En el mes de marzo no se presentaron recursos de queja"/>
    <s v="-"/>
    <s v="-"/>
    <s v="-"/>
    <s v="-"/>
    <s v="-"/>
    <s v="-"/>
    <s v="-"/>
    <s v="-"/>
    <s v="-"/>
    <s v="-"/>
  </r>
  <r>
    <s v="DTTTA-ACT_13;Delegatura_de_Transito_y_Transporte_Terrestre_Automotor;Despacho_del_Delegado_de_Transito_y_Transporte_Terrestre_Automotor"/>
    <n v="131"/>
    <s v="PES_Definir"/>
    <x v="0"/>
    <x v="0"/>
    <s v="SI"/>
    <s v="10. Plan de Acción Institucional - PAI"/>
    <x v="0"/>
    <s v="PAI_10"/>
    <s v="2. Plan de Acción Institucional - PAI"/>
    <s v="Investigaciones"/>
    <x v="46"/>
    <x v="2"/>
    <s v="DTTTA-ACT_13"/>
    <x v="9"/>
    <x v="3"/>
    <x v="3"/>
    <x v="9"/>
    <x v="9"/>
    <s v="DTTTA-D_01"/>
    <x v="9"/>
    <x v="0"/>
    <s v="Financiera"/>
    <x v="0"/>
    <m/>
    <m/>
    <m/>
    <m/>
    <m/>
    <s v="MIPG-P_00"/>
    <s v="MIPG-D_00"/>
    <n v="0"/>
    <n v="0"/>
    <n v="0"/>
    <n v="0"/>
    <n v="0"/>
    <n v="0"/>
    <n v="1"/>
    <s v="No. de Revocatorias de Fallos Emiti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n el mes de marzo no se presentaron revocatorias directas; |202002: No se recibieron revocatorias directas en el mes de febrero; |202001: No se recibieron solicitudes de revocatoria directa_x000a_"/>
    <s v="No se recibieron solicitudes de revocatoria directa_x000a_"/>
    <s v="No se recibieron revocatorias directas en el mes de febrero"/>
    <s v="En el mes de marzo no se presentaron revocatorias directas"/>
    <s v="-"/>
    <s v="-"/>
    <s v="-"/>
    <s v="-"/>
    <s v="-"/>
    <s v="-"/>
    <s v="-"/>
    <s v="-"/>
    <s v="-"/>
    <s v="-"/>
  </r>
  <r>
    <s v="DTTTA-ACT_14;Delegatura_de_Transito_y_Transporte_Terrestre_Automotor;Despacho_del_Delegado_de_Transito_y_Transporte_Terrestre_Automotor"/>
    <n v="132"/>
    <s v="PES_Definir"/>
    <x v="0"/>
    <x v="0"/>
    <s v="SI"/>
    <s v="12. Política Operacional"/>
    <x v="1"/>
    <s v="PEI_02"/>
    <s v=" 1. Plan Estratégico Institucional - PEI"/>
    <s v="PEI_13 - Planes de Prevención"/>
    <x v="47"/>
    <x v="24"/>
    <s v="DTTTA-ACT_14"/>
    <x v="75"/>
    <x v="3"/>
    <x v="3"/>
    <x v="9"/>
    <x v="9"/>
    <s v="DTTTA-D_01"/>
    <x v="9"/>
    <x v="0"/>
    <s v="Financiera"/>
    <x v="1"/>
    <s v="C-2410-0600-3-0-2410002-02"/>
    <s v="2410002_01"/>
    <n v="200000000"/>
    <m/>
    <m/>
    <s v="MIPG-P_00"/>
    <s v="MIPG-D_00"/>
    <n v="0"/>
    <n v="0"/>
    <n v="0"/>
    <n v="0"/>
    <n v="0"/>
    <n v="0"/>
    <n v="1"/>
    <s v="No. De Auditorias Evaluadas / No. Total de Auditorias programadas"/>
    <s v="POR_DEFINIR"/>
    <d v="2020-01-01T00:00:00"/>
    <x v="6"/>
    <n v="1"/>
    <n v="12"/>
    <n v="12.133333333333333"/>
    <s v="Enero"/>
    <s v="Diciembre"/>
    <s v="IV_Trim"/>
    <n v="8.0000000000000019E-3"/>
    <s v="Planeado"/>
    <n v="6"/>
    <n v="0"/>
    <n v="0"/>
    <n v="0"/>
    <n v="0"/>
    <n v="0"/>
    <n v="0"/>
    <n v="0"/>
    <n v="0"/>
    <n v="0"/>
    <n v="0"/>
    <n v="0"/>
    <n v="6"/>
    <s v="Ejecutado"/>
    <n v="0"/>
    <n v="0"/>
    <n v="0"/>
    <m/>
    <m/>
    <m/>
    <m/>
    <m/>
    <m/>
    <m/>
    <m/>
    <m/>
    <n v="0"/>
    <n v="0"/>
    <n v="6"/>
    <n v="0"/>
    <n v="0"/>
    <n v="0"/>
    <s v="Por Ejecutar"/>
    <x v="1"/>
    <s v=" |202003: Esta actividad se desarrollará en el transcurso de la vigencia 2020; |202002: Es una actividad que será desarrollada en el transcurso de la vigencia 2020; |202001: Esta actividad será desarrollada en el transcurso de la vigencia 2020"/>
    <s v="Esta actividad será desarrollada en el transcurso de la vigencia 2020"/>
    <s v="Es una actividad que será desarrollada en el transcurso de la vigencia 2020"/>
    <s v="Esta actividad se desarrollará en el transcurso de la vigencia 2020"/>
    <s v="-"/>
    <s v="-"/>
    <s v="-"/>
    <s v="-"/>
    <s v="-"/>
    <s v="-"/>
    <s v="-"/>
    <s v="-"/>
    <s v="-"/>
    <s v="Se tiene definido la magnitud de la actividad, se hace necesario actualizar el periodo de ejecución acorde con el inicio de contratación para medir la pertinencia del mismo"/>
  </r>
  <r>
    <s v="DTTTA-ACT_15;Delegatura_de_Transito_y_Transporte_Terrestre_Automotor;Despacho_del_Delegado_de_Transito_y_Transporte_Terrestre_Automotor"/>
    <n v="133"/>
    <s v="PES_Definir"/>
    <x v="3"/>
    <x v="3"/>
    <s v="SI"/>
    <s v="10. Plan de Acción Institucional - PAI"/>
    <x v="0"/>
    <s v="PAI_10"/>
    <s v="2. Plan de Acción Institucional - PAI"/>
    <s v="PyP_Plan de Prevención"/>
    <x v="48"/>
    <x v="25"/>
    <s v="DTTTA-ACT_15"/>
    <x v="76"/>
    <x v="3"/>
    <x v="3"/>
    <x v="9"/>
    <x v="9"/>
    <s v="DTTTA-D_01"/>
    <x v="9"/>
    <x v="0"/>
    <s v="Financiera"/>
    <x v="0"/>
    <m/>
    <m/>
    <m/>
    <m/>
    <m/>
    <s v="MIPG-P_00"/>
    <s v="MIPG-D_00"/>
    <n v="0"/>
    <n v="0"/>
    <n v="0"/>
    <n v="0"/>
    <n v="0"/>
    <n v="0"/>
    <n v="1"/>
    <s v="% Avance en Plan de Acción establecido"/>
    <s v="POR_DEFINIR"/>
    <d v="2020-01-01T00:00:00"/>
    <x v="12"/>
    <n v="1"/>
    <n v="1"/>
    <n v="1"/>
    <s v="Enero"/>
    <s v="Enero"/>
    <s v="I_Trim"/>
    <n v="5.263157894736842E-3"/>
    <s v="Planeado"/>
    <n v="1"/>
    <n v="0"/>
    <n v="0"/>
    <n v="0"/>
    <n v="0"/>
    <n v="0"/>
    <n v="0"/>
    <n v="0"/>
    <n v="0"/>
    <n v="0"/>
    <n v="0"/>
    <n v="0"/>
    <n v="1"/>
    <s v="Ejecutado"/>
    <n v="0"/>
    <n v="0"/>
    <n v="0"/>
    <m/>
    <m/>
    <m/>
    <m/>
    <m/>
    <m/>
    <m/>
    <m/>
    <m/>
    <n v="0"/>
    <n v="0"/>
    <n v="1"/>
    <n v="0"/>
    <n v="0"/>
    <n v="0"/>
    <s v="Por Ejecutar"/>
    <x v="9"/>
    <s v=" |202003: Esta actividad será desarrollada en el transcurso de la vigencia 2020; |202002: Es una actividad que será desarrollada en el transcurso de la vigencia 2020; |202001: Esta actividad será desarrollada en el transcurso de la vigencia 2020"/>
    <s v="Esta actividad será desarrollada en el transcurso de la vigencia 2020"/>
    <s v="Es una actividad que será desarrollada en el transcurso de la vigencia 2020"/>
    <s v="Esta actividad será desarrollada en el transcurso de la vigencia 2020"/>
    <s v="-"/>
    <s v="-"/>
    <s v="-"/>
    <s v="-"/>
    <s v="-"/>
    <s v="-"/>
    <s v="-"/>
    <s v="-"/>
    <s v="-"/>
    <s v="Se tiene definido la magnitud de la actividad, se hace necesario actualizar el periodo de ejecución y definir los hitos pertinentes del mismo."/>
  </r>
  <r>
    <s v="DTTTA-ACT_16;Delegatura_de_Transito_y_Transporte_Terrestre_Automotor;Dirección_de_Promoción_y_Prevención_Transito_y_Transporte_Terrestre_Automotor"/>
    <n v="134"/>
    <s v="PES_Definir"/>
    <x v="0"/>
    <x v="0"/>
    <s v="SI"/>
    <s v="10. Plan de Acción Institucional - PAI"/>
    <x v="0"/>
    <s v="PAI_10"/>
    <s v="2. Plan de Acción Institucional - PAI"/>
    <s v="Gestión_PQRS"/>
    <x v="49"/>
    <x v="5"/>
    <s v="DTTTA-ACT_16"/>
    <x v="15"/>
    <x v="3"/>
    <x v="3"/>
    <x v="10"/>
    <x v="10"/>
    <s v="DTTTA-D_02"/>
    <x v="10"/>
    <x v="0"/>
    <s v="Financiera"/>
    <x v="0"/>
    <m/>
    <m/>
    <m/>
    <m/>
    <m/>
    <s v="MIPG-P_00"/>
    <s v="MIPG-D_00"/>
    <n v="0"/>
    <n v="0"/>
    <n v="0"/>
    <n v="0"/>
    <n v="0"/>
    <n v="0"/>
    <n v="1"/>
    <s v="No. de Solicitudes Gestionadas / No. de Solicitudes Ingresadas "/>
    <s v="Mensual"/>
    <d v="2020-01-01T00:00:00"/>
    <x v="0"/>
    <n v="1"/>
    <n v="12"/>
    <n v="12.166666666666666"/>
    <s v="Enero"/>
    <s v="Diciembre"/>
    <s v="IV_Trim"/>
    <n v="2.8571428571428571E-3"/>
    <s v="Planeado"/>
    <n v="591"/>
    <n v="29"/>
    <n v="18"/>
    <n v="0"/>
    <n v="0"/>
    <n v="0"/>
    <n v="0"/>
    <n v="0"/>
    <n v="0"/>
    <n v="0"/>
    <n v="0"/>
    <n v="0"/>
    <n v="638"/>
    <s v="Ejecutado"/>
    <n v="96"/>
    <n v="139"/>
    <n v="23"/>
    <m/>
    <m/>
    <m/>
    <m/>
    <m/>
    <m/>
    <m/>
    <m/>
    <m/>
    <n v="258"/>
    <n v="0.40438871473354232"/>
    <n v="638"/>
    <n v="0.40438871473354232"/>
    <n v="1.155396327810121E-3"/>
    <n v="1.155396327810121E-3"/>
    <s v="En Tramite"/>
    <x v="1"/>
    <s v=" |202003: En el mes de marzo se recibieron 18 PQR y se dio respuesta a 23._x000a_EVIDENCIA: REPORTE PQR PYP MARZO PAI; |202002: En el mes de febrero se tramitaron 139 PQR'S, se aclara que en el mes de febrero fueron asignadas 29 PQR'S, en el mes de enero 103 y venian pendientes de la vigencia anterior 488._x000a_EVIDENCIA: REPORTE PQR PYP FEBRERO PAITRÁNSITO; |202001: 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En el mes de febrero se tramitaron 139 PQR'S, se aclara que en el mes de febrero fueron asignadas 29 PQR'S, en el mes de enero 103 y venian pendientes de la vigencia anterior 488._x000a_EVIDENCIA: REPORTE PQR PYP FEBRERO PAITRÁNSITO"/>
    <s v="En el mes de marzo se recibieron 18 PQR y se dio respuesta a 23._x000a_EVIDENCIA: REPORTE PQR PYP MARZO PAI"/>
    <s v="-"/>
    <s v="-"/>
    <s v="-"/>
    <s v="-"/>
    <s v="-"/>
    <s v="-"/>
    <s v="-"/>
    <s v="-"/>
    <s v="-"/>
    <s v="-"/>
  </r>
  <r>
    <s v="DTTTA-ACT_17;Delegatura_de_Transito_y_Transporte_Terrestre_Automotor;Dirección_de_Promoción_y_Prevención_Transito_y_Transporte_Terrestre_Automotor"/>
    <n v="135"/>
    <s v="PES_Definir"/>
    <x v="0"/>
    <x v="0"/>
    <s v="SI"/>
    <s v="10. Plan de Acción Institucional - PAI"/>
    <x v="0"/>
    <s v="PAI_10"/>
    <s v="2. Plan de Acción Institucional - PAI"/>
    <s v="PyP_Divulgación"/>
    <x v="50"/>
    <x v="6"/>
    <s v="DTTTA-ACT_17"/>
    <x v="42"/>
    <x v="3"/>
    <x v="3"/>
    <x v="10"/>
    <x v="10"/>
    <s v="DTTTA-D_02"/>
    <x v="10"/>
    <x v="0"/>
    <s v="Financiera"/>
    <x v="0"/>
    <m/>
    <m/>
    <m/>
    <m/>
    <m/>
    <s v="MIPG-P_00"/>
    <s v="MIPG-D_00"/>
    <n v="0"/>
    <n v="0"/>
    <n v="0"/>
    <n v="0"/>
    <n v="0"/>
    <n v="0"/>
    <n v="1"/>
    <s v="No. de actividades ejecutadas / No.  de actividades demandadas"/>
    <s v="Mensual"/>
    <d v="2020-01-01T00:00:00"/>
    <x v="0"/>
    <n v="1"/>
    <n v="12"/>
    <n v="12.166666666666666"/>
    <s v="Enero"/>
    <s v="Diciembre"/>
    <s v="IV_Trim"/>
    <n v="2.8571428571428571E-3"/>
    <s v="Planeado"/>
    <n v="4"/>
    <n v="2"/>
    <n v="0"/>
    <n v="0"/>
    <n v="0"/>
    <n v="0"/>
    <n v="0"/>
    <n v="0"/>
    <n v="0"/>
    <n v="0"/>
    <n v="0"/>
    <n v="0"/>
    <n v="6"/>
    <s v="Ejecutado"/>
    <n v="4"/>
    <n v="2"/>
    <n v="0"/>
    <m/>
    <m/>
    <m/>
    <m/>
    <m/>
    <m/>
    <m/>
    <m/>
    <m/>
    <n v="6"/>
    <n v="1"/>
    <n v="6"/>
    <n v="1"/>
    <n v="2.8571428571428571E-3"/>
    <n v="2.8571428571428571E-3"/>
    <s v="Ejecutada"/>
    <x v="0"/>
    <s v=" |202003: En el mes de marzo no se asisitió a ninguna reunión teniendo en cuenta la emergencia que vive el país por el COVID 19; |202002: En el mes de febrero se asistió a 2 sesiones con la ciudadanía, vigilados, organizaciones cívicas y otras entidades_x000a_EVIDENCIA: SESIONES FEBRERO; |202001: En el mes de enero se realizaron 4 sesiones con la ciudadania, vigilados, oganizaciones cívicas y otras entidades_x000a_EVIDENCIA: SESIONES ENERO 2020"/>
    <s v="En el mes de enero se realizaron 4 sesiones con la ciudadania, vigilados, oganizaciones cívicas y otras entidades_x000a_EVIDENCIA: SESIONES ENERO 2020"/>
    <s v="En el mes de febrero se asistió a 2 sesiones con la ciudadanía, vigilados, organizaciones cívicas y otras entidades_x000a_EVIDENCIA: SESIONES FEBRERO"/>
    <s v="En el mes de marzo no se asisitió a ninguna reunión teniendo en cuenta la emergencia que vive el país por el COVID 19"/>
    <s v="-"/>
    <s v="-"/>
    <s v="-"/>
    <s v="-"/>
    <s v="-"/>
    <s v="-"/>
    <s v="-"/>
    <s v="-"/>
    <s v="-"/>
    <s v="-"/>
  </r>
  <r>
    <s v="DTTTA-ACT_18;Delegatura_de_Transito_y_Transporte_Terrestre_Automotor;Dirección_de_Promoción_y_Prevención_Transito_y_Transporte_Terrestre_Automotor"/>
    <n v="136"/>
    <s v="PES_Definir"/>
    <x v="0"/>
    <x v="0"/>
    <s v="SI"/>
    <s v="10. Plan de Acción Institucional - PAI"/>
    <x v="0"/>
    <s v="PAI_10"/>
    <s v="2. Plan de Acción Institucional - PAI"/>
    <s v="PyP_Divulgación"/>
    <x v="50"/>
    <x v="6"/>
    <s v="DTTTA-ACT_18"/>
    <x v="77"/>
    <x v="3"/>
    <x v="3"/>
    <x v="10"/>
    <x v="10"/>
    <s v="DTTTA-D_02"/>
    <x v="10"/>
    <x v="0"/>
    <s v="Financiera"/>
    <x v="0"/>
    <m/>
    <m/>
    <m/>
    <m/>
    <m/>
    <s v="MIPG-P_00"/>
    <s v="MIPG-D_00"/>
    <n v="0"/>
    <n v="0"/>
    <n v="0"/>
    <n v="0"/>
    <n v="0"/>
    <n v="0"/>
    <n v="0"/>
    <s v="# capacitaciones realizadas / # capacitaciones programadas"/>
    <s v="Mensual"/>
    <d v="2020-01-01T00:00:00"/>
    <x v="0"/>
    <n v="1"/>
    <n v="12"/>
    <n v="12.166666666666666"/>
    <s v="Enero"/>
    <s v="Diciembre"/>
    <s v="IV_Trim"/>
    <n v="2.8571428571428571E-3"/>
    <s v="Planeado"/>
    <n v="0"/>
    <n v="4"/>
    <n v="0"/>
    <n v="0"/>
    <n v="0"/>
    <n v="0"/>
    <n v="0"/>
    <n v="0"/>
    <n v="0"/>
    <n v="0"/>
    <n v="0"/>
    <n v="0"/>
    <n v="4"/>
    <s v="Ejecutado"/>
    <n v="0"/>
    <n v="4"/>
    <n v="0"/>
    <m/>
    <m/>
    <m/>
    <m/>
    <m/>
    <m/>
    <m/>
    <m/>
    <m/>
    <n v="4"/>
    <n v="1"/>
    <n v="4"/>
    <n v="1"/>
    <n v="2.8571428571428571E-3"/>
    <n v="2.8571428571428571E-3"/>
    <s v="Ejecutada"/>
    <x v="0"/>
    <s v=" |202003: En el mes de marzo no se asisitió a ninguna capacitación externa; |202002: En el mes de febrero se participó en 4 capacitaciones convocadas por otras Entidades_x000a_EVIDENCIA: CAPACITACIONES EXTERNAS; |202001: En el mes de enero no se asistió a capacitaciones externas"/>
    <s v="En el mes de enero no se asistió a capacitaciones externas"/>
    <s v="En el mes de febrero se participó en 4 capacitaciones convocadas por otras Entidades_x000a_EVIDENCIA: CAPACITACIONES EXTERNAS"/>
    <s v="En el mes de marzo no se asisitió a ninguna capacitación externa"/>
    <s v="-"/>
    <s v="-"/>
    <s v="-"/>
    <s v="-"/>
    <s v="-"/>
    <s v="-"/>
    <s v="-"/>
    <s v="-"/>
    <s v="-"/>
    <s v="-"/>
  </r>
  <r>
    <s v="DTTTA-ACT_19;Delegatura_de_Transito_y_Transporte_Terrestre_Automotor;Dirección_de_Promoción_y_Prevención_Transito_y_Transporte_Terrestre_Automotor"/>
    <n v="137"/>
    <s v="PES_Definir"/>
    <x v="0"/>
    <x v="0"/>
    <s v="SI"/>
    <s v="10. Plan de Acción Institucional - PAI"/>
    <x v="0"/>
    <s v="PAI_10"/>
    <s v="2. Plan de Acción Institucional - PAI"/>
    <s v="PyP_Campañas de Promoción y Capacitación"/>
    <x v="51"/>
    <x v="7"/>
    <s v="DTTTA-ACT_19"/>
    <x v="78"/>
    <x v="3"/>
    <x v="3"/>
    <x v="10"/>
    <x v="10"/>
    <s v="DTTTA-D_02"/>
    <x v="10"/>
    <x v="0"/>
    <s v="Financiera"/>
    <x v="0"/>
    <m/>
    <m/>
    <m/>
    <m/>
    <m/>
    <s v="MIPG-P_00"/>
    <s v="MIPG-D_00"/>
    <n v="0"/>
    <n v="0"/>
    <n v="0"/>
    <n v="0"/>
    <n v="0"/>
    <n v="0"/>
    <n v="1"/>
    <s v="# de actividades de divulgación realizadas /# de actividades de divulgación planeadas"/>
    <s v="Mensual"/>
    <d v="2020-01-01T00:00:00"/>
    <x v="0"/>
    <n v="1"/>
    <n v="12"/>
    <n v="12.166666666666666"/>
    <s v="Enero"/>
    <s v="Diciembre"/>
    <s v="IV_Trim"/>
    <n v="2.8571428571428571E-3"/>
    <s v="Planeado"/>
    <n v="2"/>
    <n v="0"/>
    <n v="0"/>
    <n v="0"/>
    <n v="0"/>
    <n v="0"/>
    <n v="0"/>
    <n v="0"/>
    <n v="0"/>
    <n v="0"/>
    <n v="0"/>
    <n v="0"/>
    <n v="2"/>
    <s v="Ejecutado"/>
    <n v="2"/>
    <n v="0"/>
    <n v="0"/>
    <m/>
    <m/>
    <m/>
    <m/>
    <m/>
    <m/>
    <m/>
    <m/>
    <m/>
    <n v="2"/>
    <n v="1"/>
    <n v="2"/>
    <n v="1"/>
    <n v="2.8571428571428571E-3"/>
    <n v="2.8571428571428571E-3"/>
    <s v="Ejecutada"/>
    <x v="0"/>
    <s v=" |202003: En el mes de marzo no se realizó socialización a vigilados; |202002: En el mes de febrero no se desarrollaron acciones de divulgación; |202001: En el mes de enero se desarrollaron 2 guias dirigidas a los supervisados relacionadas con los siguientes temas: SISETAC y mal matriculados_x000a_EVIDENCIA: ACCIONES DE DIVULGACIÓN A SUPERVISADOS"/>
    <s v="En el mes de enero se desarrollaron 2 guias dirigidas a los supervisados relacionadas con los siguientes temas: SISETAC y mal matriculados_x000a_EVIDENCIA: ACCIONES DE DIVULGACIÓN A SUPERVISADOS"/>
    <s v="En el mes de febrero no se desarrollaron acciones de divulgación"/>
    <s v="En el mes de marzo no se realizó socialización a vigilados"/>
    <s v="-"/>
    <s v="-"/>
    <s v="-"/>
    <s v="-"/>
    <s v="-"/>
    <s v="-"/>
    <s v="-"/>
    <s v="-"/>
    <s v="-"/>
    <s v="-"/>
  </r>
  <r>
    <s v="DTTTA-ACT_20;Delegatura_de_Transito_y_Transporte_Terrestre_Automotor;Dirección_de_Promoción_y_Prevención_Transito_y_Transporte_Terrestre_Automotor"/>
    <n v="138"/>
    <s v="PES_Definir"/>
    <x v="0"/>
    <x v="0"/>
    <s v="SI"/>
    <s v="10. Plan de Acción Institucional - PAI"/>
    <x v="0"/>
    <s v="PAI_10"/>
    <s v="2. Plan de Acción Institucional - PAI"/>
    <s v="PyP_Campañas de Promoción y Capacitación"/>
    <x v="51"/>
    <x v="7"/>
    <s v="DTTTA-ACT_20"/>
    <x v="79"/>
    <x v="3"/>
    <x v="3"/>
    <x v="10"/>
    <x v="10"/>
    <s v="DTTTA-D_02"/>
    <x v="10"/>
    <x v="0"/>
    <s v="Financiera"/>
    <x v="0"/>
    <m/>
    <m/>
    <m/>
    <m/>
    <m/>
    <s v="MIPG-P_00"/>
    <s v="MIPG-D_00"/>
    <n v="0"/>
    <n v="0"/>
    <n v="0"/>
    <n v="0"/>
    <n v="0"/>
    <n v="0"/>
    <n v="0"/>
    <s v="# capacitaciones realizadas / # capacitaciones programadas"/>
    <s v="Mensual"/>
    <d v="2020-01-01T00:00:00"/>
    <x v="0"/>
    <n v="1"/>
    <n v="12"/>
    <n v="12.166666666666666"/>
    <s v="Enero"/>
    <s v="Diciembre"/>
    <s v="IV_Trim"/>
    <n v="2.8571428571428571E-3"/>
    <s v="Planeado"/>
    <n v="0"/>
    <n v="1"/>
    <n v="9"/>
    <n v="0"/>
    <n v="0"/>
    <n v="0"/>
    <n v="0"/>
    <n v="0"/>
    <n v="0"/>
    <n v="0"/>
    <n v="0"/>
    <n v="0"/>
    <n v="10"/>
    <s v="Ejecutado"/>
    <n v="0"/>
    <n v="1"/>
    <n v="9"/>
    <m/>
    <m/>
    <m/>
    <m/>
    <m/>
    <m/>
    <m/>
    <m/>
    <m/>
    <n v="10"/>
    <n v="1"/>
    <n v="10"/>
    <n v="1"/>
    <n v="2.8571428571428571E-3"/>
    <n v="2.8571428571428571E-3"/>
    <s v="Ejecutada"/>
    <x v="0"/>
    <s v=" |202003: En el mes de marzo se realizaron 9 capacitaciones internas dirigidas a los vigilados._x000a_EVIDENCIA: CAPACITACIONES INTERNAS; |202002: En el mes de febrero se realizó una capacitación dirigida a los vigilados de la Delegatura_x000a_EVIDENCIA: CAPACITACIONES INTERNAS; |202001: En el mes de enero no se realizaron capacitaciones internas"/>
    <s v="En el mes de enero no se realizaron capacitaciones internas"/>
    <s v="En el mes de febrero se realizó una capacitación dirigida a los vigilados de la Delegatura_x000a_EVIDENCIA: CAPACITACIONES INTERNAS"/>
    <s v="En el mes de marzo se realizaron 9 capacitaciones internas dirigidas a los vigilados._x000a_EVIDENCIA: CAPACITACIONES INTERNAS"/>
    <s v="-"/>
    <s v="-"/>
    <s v="-"/>
    <s v="-"/>
    <s v="-"/>
    <s v="-"/>
    <s v="-"/>
    <s v="-"/>
    <s v="-"/>
    <s v="-"/>
  </r>
  <r>
    <s v="DTTTA-ACT_21;Delegatura_de_Transito_y_Transporte_Terrestre_Automotor;Dirección_de_Promoción_y_Prevención_Transito_y_Transporte_Terrestre_Automotor"/>
    <n v="139"/>
    <s v="PES_Definir"/>
    <x v="0"/>
    <x v="0"/>
    <s v="SI"/>
    <s v="10. Plan de Acción Institucional - PAI"/>
    <x v="0"/>
    <s v="PAI_10"/>
    <s v="2. Plan de Acción Institucional - PAI"/>
    <s v="PyP_Campañas de Promoción y Capacitación"/>
    <x v="51"/>
    <x v="7"/>
    <s v="DTTTA-ACT_21"/>
    <x v="22"/>
    <x v="3"/>
    <x v="3"/>
    <x v="10"/>
    <x v="10"/>
    <s v="DTTTA-D_02"/>
    <x v="10"/>
    <x v="0"/>
    <s v="Financiera"/>
    <x v="0"/>
    <m/>
    <m/>
    <m/>
    <m/>
    <m/>
    <s v="MIPG-P_00"/>
    <s v="MIPG-D_00"/>
    <n v="0"/>
    <n v="0"/>
    <n v="0"/>
    <n v="0"/>
    <n v="0"/>
    <n v="0"/>
    <n v="1"/>
    <s v="No. Contenidos Realizados / No. Contenidos Programadas"/>
    <s v="Mensual"/>
    <d v="2020-01-01T00:00:00"/>
    <x v="0"/>
    <n v="1"/>
    <n v="12"/>
    <n v="12.166666666666666"/>
    <s v="Enero"/>
    <s v="Diciembre"/>
    <s v="IV_Trim"/>
    <n v="2.8571428571428571E-3"/>
    <s v="Planeado"/>
    <n v="0"/>
    <n v="18"/>
    <n v="0"/>
    <n v="0"/>
    <n v="0"/>
    <n v="0"/>
    <n v="0"/>
    <n v="0"/>
    <n v="0"/>
    <n v="0"/>
    <n v="0"/>
    <n v="0"/>
    <n v="18"/>
    <s v="Ejecutado"/>
    <n v="0"/>
    <n v="18"/>
    <n v="0"/>
    <m/>
    <m/>
    <m/>
    <m/>
    <m/>
    <m/>
    <m/>
    <m/>
    <m/>
    <n v="18"/>
    <n v="1"/>
    <n v="18"/>
    <n v="1"/>
    <n v="2.8571428571428571E-3"/>
    <n v="2.8571428571428571E-3"/>
    <s v="Ejecutada"/>
    <x v="0"/>
    <s v=" |202003: En el mes de marzo no se enviaron contenidos para campañas; |202002: En el mes de febrero se enviaron a Comunicaciones 18 contenidos para campañas de promoción y capacitación_x000a_EVIDENCIA: ENVIO DE INSUMOS PARA CAMPAÑAS DE PROMOCIÓN Y CAPACITACIÓN; |202001: En el mes de enero no se generó contenido para comunicaciones"/>
    <s v="En el mes de enero no se generó contenido para comunicaciones"/>
    <s v="En el mes de febrero se enviaron a Comunicaciones 18 contenidos para campañas de promoción y capacitación_x000a_EVIDENCIA: ENVIO DE INSUMOS PARA CAMPAÑAS DE PROMOCIÓN Y CAPACITACIÓN"/>
    <s v="En el mes de marzo no se enviaron contenidos para campañas"/>
    <s v="-"/>
    <s v="-"/>
    <s v="-"/>
    <s v="-"/>
    <s v="-"/>
    <s v="-"/>
    <s v="-"/>
    <s v="-"/>
    <s v="-"/>
    <s v="-"/>
  </r>
  <r>
    <s v="DTTTA-ACT_22;Delegatura_de_Transito_y_Transporte_Terrestre_Automotor;Dirección_de_Promoción_y_Prevención_Transito_y_Transporte_Terrestre_Automotor"/>
    <n v="140"/>
    <s v="PES_Definir"/>
    <x v="0"/>
    <x v="0"/>
    <s v="SI"/>
    <s v="10. Plan de Acción Institucional - PAI"/>
    <x v="0"/>
    <s v="PAI_10"/>
    <s v="2. Plan de Acción Institucional - PAI"/>
    <s v="PyP_Campañas de Promoción y Capacitación"/>
    <x v="51"/>
    <x v="7"/>
    <s v="DTTTA-ACT_22"/>
    <x v="23"/>
    <x v="3"/>
    <x v="3"/>
    <x v="10"/>
    <x v="10"/>
    <s v="DTTTA-D_02"/>
    <x v="10"/>
    <x v="0"/>
    <s v="Financiera"/>
    <x v="0"/>
    <m/>
    <m/>
    <m/>
    <m/>
    <m/>
    <s v="MIPG-P_00"/>
    <s v="MIPG-D_00"/>
    <n v="0"/>
    <n v="0"/>
    <n v="0"/>
    <n v="0"/>
    <n v="0"/>
    <n v="0"/>
    <n v="1"/>
    <s v="% Avance en la Realización del 1er Congreso"/>
    <s v="POR_DEFINIR"/>
    <d v="2020-02-28T00:00:00"/>
    <x v="5"/>
    <n v="2"/>
    <n v="4"/>
    <n v="2.0666666666666669"/>
    <s v="Febrero"/>
    <s v="Abril"/>
    <s v="II_Trim"/>
    <n v="2.8571428571428571E-3"/>
    <s v="Planeado"/>
    <n v="0"/>
    <n v="0"/>
    <n v="0"/>
    <n v="1"/>
    <n v="0"/>
    <n v="0"/>
    <n v="0"/>
    <n v="0"/>
    <n v="0"/>
    <n v="0"/>
    <n v="0"/>
    <n v="0"/>
    <n v="1"/>
    <s v="Ejecutado"/>
    <n v="0"/>
    <n v="0"/>
    <n v="0"/>
    <m/>
    <m/>
    <m/>
    <m/>
    <m/>
    <m/>
    <m/>
    <m/>
    <m/>
    <n v="0"/>
    <n v="0"/>
    <n v="0"/>
    <n v="1"/>
    <n v="0"/>
    <n v="2.8571428571428571E-3"/>
    <s v="Por Ejecutar"/>
    <x v="5"/>
    <s v=" |202003: Esta actividad será desarrollada en el transcurso de la vigencia 2020; |202002: Se encuentra en desarrollo; |202001: Esta actividad se encuentra en proceso"/>
    <s v="Esta actividad se encuentra en proceso"/>
    <s v="Se encuentra en desarrollo"/>
    <s v="Esta actividad será desarrollada en el transcurso de la vigencia 2020"/>
    <s v="-"/>
    <s v="-"/>
    <s v="-"/>
    <s v="-"/>
    <s v="-"/>
    <s v="-"/>
    <s v="-"/>
    <s v="-"/>
    <s v="-"/>
    <s v="-"/>
  </r>
  <r>
    <s v="DTTTA-ACT_23;Delegatura_de_Transito_y_Transporte_Terrestre_Automotor;Dirección_de_Promoción_y_Prevención_Transito_y_Transporte_Terrestre_Automotor"/>
    <n v="141"/>
    <s v="PES_Definir"/>
    <x v="0"/>
    <x v="0"/>
    <s v="SI"/>
    <s v="10. Plan de Acción Institucional - PAI"/>
    <x v="0"/>
    <s v="PAI_10"/>
    <s v="2. Plan de Acción Institucional - PAI"/>
    <s v="PyP_Plan de Prevención"/>
    <x v="52"/>
    <x v="8"/>
    <s v="DTTTA-ACT_23"/>
    <x v="80"/>
    <x v="3"/>
    <x v="3"/>
    <x v="10"/>
    <x v="10"/>
    <s v="DTTTA-D_02"/>
    <x v="10"/>
    <x v="0"/>
    <s v="Financiera"/>
    <x v="0"/>
    <m/>
    <m/>
    <m/>
    <m/>
    <m/>
    <s v="MIPG-P_00"/>
    <s v="MIPG-D_00"/>
    <n v="0"/>
    <n v="0"/>
    <n v="0"/>
    <n v="0"/>
    <n v="0"/>
    <n v="0"/>
    <n v="80"/>
    <s v="# de evaluaciones subjetivas realizadas a empresas del sector / # de evaluaciones subjetivas programadas a empresas del sector "/>
    <s v="POR_DEFINIR"/>
    <d v="2020-01-01T00:00:00"/>
    <x v="0"/>
    <n v="1"/>
    <n v="12"/>
    <n v="12.166666666666666"/>
    <s v="Enero"/>
    <s v="Diciembre"/>
    <s v="IV_Trim"/>
    <n v="2.8571428571428571E-3"/>
    <s v="Planeado"/>
    <n v="7"/>
    <n v="10"/>
    <n v="9"/>
    <n v="0"/>
    <n v="0"/>
    <n v="1"/>
    <n v="0"/>
    <n v="0"/>
    <n v="0"/>
    <n v="0"/>
    <n v="0"/>
    <n v="1"/>
    <n v="28"/>
    <s v="Ejecutado"/>
    <n v="7"/>
    <n v="10"/>
    <n v="9"/>
    <m/>
    <m/>
    <m/>
    <m/>
    <m/>
    <m/>
    <m/>
    <m/>
    <m/>
    <n v="26"/>
    <n v="0.9285714285714286"/>
    <n v="26"/>
    <n v="1"/>
    <n v="2.6530612244897961E-3"/>
    <n v="2.8571428571428571E-3"/>
    <s v="Gestionado"/>
    <x v="1"/>
    <s v=" |202003: En el mes de marzo se realizaron 9 auditorias de formalización._x000a_EVIDENCIA: AUDITORIAS DE FORMALIZACIÓN MARZO 2020; |202002: En el mes de febrero se realizaron 10 auditorias de formalización_x000a_EVIDENCIA: AUDITORIAS DE FORMALIZACIÓN FEBRERO; |202001: En el mes de enero se realizaron 7 auditorías de formalización_x000a_EVIDENCIA: AUDITORIAS DE FORMALIZACIÓN ENERO"/>
    <s v="En el mes de enero se realizaron 7 auditorías de formalización_x000a_EVIDENCIA: AUDITORIAS DE FORMALIZACIÓN ENERO"/>
    <s v="En el mes de febrero se realizaron 10 auditorias de formalización_x000a_EVIDENCIA: AUDITORIAS DE FORMALIZACIÓN FEBRERO"/>
    <s v="En el mes de marzo se realizaron 9 auditorias de formalización._x000a_EVIDENCIA: AUDITORIAS DE FORMALIZACIÓN MARZO 2020"/>
    <s v="-"/>
    <s v="-"/>
    <s v="-"/>
    <s v="-"/>
    <s v="-"/>
    <s v="-"/>
    <s v="-"/>
    <s v="-"/>
    <s v="-"/>
    <s v="-"/>
  </r>
  <r>
    <s v="DTTTA-ACT_24;Delegatura_de_Transito_y_Transporte_Terrestre_Automotor;Dirección_de_Promoción_y_Prevención_Transito_y_Transporte_Terrestre_Automotor"/>
    <n v="142"/>
    <s v="PES_Definir"/>
    <x v="0"/>
    <x v="0"/>
    <s v="SI"/>
    <s v="10. Plan de Acción Institucional - PAI"/>
    <x v="0"/>
    <s v="PAI_10"/>
    <s v="2. Plan de Acción Institucional - PAI"/>
    <s v="PyP_Plan de Prevención"/>
    <x v="52"/>
    <x v="8"/>
    <s v="DTTTA-ACT_24"/>
    <x v="81"/>
    <x v="3"/>
    <x v="3"/>
    <x v="10"/>
    <x v="10"/>
    <s v="DTTTA-D_02"/>
    <x v="10"/>
    <x v="0"/>
    <s v="Financiera"/>
    <x v="0"/>
    <m/>
    <m/>
    <m/>
    <m/>
    <m/>
    <s v="MIPG-P_00"/>
    <s v="MIPG-D_00"/>
    <n v="0"/>
    <n v="0"/>
    <n v="0"/>
    <n v="0"/>
    <n v="0"/>
    <n v="0"/>
    <n v="1"/>
    <s v="No. De Supervisados con acciones de vigilancia, inspección y/o control"/>
    <s v="POR_DEFINIR"/>
    <d v="2020-01-01T00:00:00"/>
    <x v="2"/>
    <n v="1"/>
    <n v="11"/>
    <n v="11.133333333333333"/>
    <s v="Enero"/>
    <s v="Noviembre"/>
    <s v="IV_Trim"/>
    <n v="2.8571428571428571E-3"/>
    <s v="Planeado"/>
    <n v="0"/>
    <n v="0"/>
    <n v="0"/>
    <n v="0"/>
    <n v="0"/>
    <n v="0"/>
    <n v="0"/>
    <n v="0"/>
    <n v="0"/>
    <n v="0"/>
    <n v="0"/>
    <n v="0"/>
    <n v="0"/>
    <s v="Ejecutado"/>
    <n v="0"/>
    <n v="0"/>
    <n v="0"/>
    <m/>
    <m/>
    <m/>
    <m/>
    <m/>
    <m/>
    <m/>
    <m/>
    <m/>
    <n v="0"/>
    <n v="0"/>
    <n v="0"/>
    <n v="1"/>
    <n v="0"/>
    <n v="2.8571428571428571E-3"/>
    <s v="Por Ejecutar"/>
    <x v="3"/>
    <s v=" |202003: En el mes de marzo no se presentaron auditorias de formalización extraordinarias; |202002: No se presentaron auditorías extraordinarias; |202001: En el mes de enero no se realizaron auditorias de supervisión extrordinarias"/>
    <s v="En el mes de enero no se realizaron auditorias de supervisión extrordinarias"/>
    <s v="No se presentaron auditorías extraordinarias"/>
    <s v="En el mes de marzo no se presentaron auditorias de formalización extraordinarias"/>
    <s v="-"/>
    <s v="-"/>
    <s v="-"/>
    <s v="-"/>
    <s v="-"/>
    <s v="-"/>
    <s v="-"/>
    <s v="-"/>
    <s v="-"/>
    <s v="-"/>
  </r>
  <r>
    <s v="DTTTA-ACT_25;Delegatura_de_Transito_y_Transporte_Terrestre_Automotor;Dirección_de_Promoción_y_Prevención_Transito_y_Transporte_Terrestre_Automotor"/>
    <n v="143"/>
    <s v="PES_Definir"/>
    <x v="0"/>
    <x v="0"/>
    <s v="SI"/>
    <s v="10. Plan de Acción Institucional - PAI"/>
    <x v="0"/>
    <s v="PAI_10"/>
    <s v="2. Plan de Acción Institucional - PAI"/>
    <s v="PyP_Plan de Prevención"/>
    <x v="52"/>
    <x v="8"/>
    <s v="DTTTA-ACT_25"/>
    <x v="82"/>
    <x v="3"/>
    <x v="3"/>
    <x v="10"/>
    <x v="10"/>
    <s v="DTTTA-D_02"/>
    <x v="10"/>
    <x v="0"/>
    <s v="Financiera"/>
    <x v="0"/>
    <m/>
    <m/>
    <m/>
    <m/>
    <m/>
    <s v="MIPG-P_00"/>
    <s v="MIPG-D_00"/>
    <n v="0"/>
    <n v="0"/>
    <n v="0"/>
    <n v="0"/>
    <n v="0"/>
    <n v="0"/>
    <n v="2"/>
    <s v="# informes elaborados / # informes program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sta actividad será desarrollada en el transcurso de la vigencia 2020; |202002: Se encuentra en desarrollo; |202001: Esta actividad será desarrollada en el transcurso de la vigencia 2020"/>
    <s v="Esta actividad será desarrollada en el transcurso de la vigencia 2020"/>
    <s v="Se encuentra en desarrollo"/>
    <s v="Esta actividad será desarrollada en el transcurso de la vigencia 2020"/>
    <s v="-"/>
    <s v="-"/>
    <s v="-"/>
    <s v="-"/>
    <s v="-"/>
    <s v="-"/>
    <s v="-"/>
    <s v="-"/>
    <s v="-"/>
    <s v="-"/>
  </r>
  <r>
    <s v="DTTTA-ACT_26;Delegatura_de_Transito_y_Transporte_Terrestre_Automotor;Dirección_de_Promoción_y_Prevención_Transito_y_Transporte_Terrestre_Automotor"/>
    <n v="144"/>
    <s v="PES_Definir"/>
    <x v="0"/>
    <x v="0"/>
    <s v="SI"/>
    <s v="10. Plan de Acción Institucional - PAI"/>
    <x v="0"/>
    <s v="PAI_10"/>
    <s v="2. Plan de Acción Institucional - PAI"/>
    <s v="PyP_Actualización Registro de vigilados"/>
    <x v="53"/>
    <x v="9"/>
    <s v="DTTTA-ACT_26"/>
    <x v="29"/>
    <x v="3"/>
    <x v="3"/>
    <x v="10"/>
    <x v="10"/>
    <s v="DTTTA-D_02"/>
    <x v="10"/>
    <x v="0"/>
    <s v="Financiera"/>
    <x v="0"/>
    <m/>
    <m/>
    <m/>
    <m/>
    <m/>
    <s v="MIPG-P_00"/>
    <s v="MIPG-D_00"/>
    <n v="0"/>
    <n v="0"/>
    <n v="0"/>
    <n v="0"/>
    <n v="0"/>
    <n v="0"/>
    <n v="6"/>
    <s v="Reporte bimestral de supervisados Actualizados"/>
    <s v="POR_DEFINIR"/>
    <d v="2020-02-01T00:00:00"/>
    <x v="0"/>
    <n v="2"/>
    <n v="12"/>
    <n v="11.133333333333333"/>
    <s v="Febrero"/>
    <s v="Diciembre"/>
    <s v="IV_Trim"/>
    <n v="2.8571428571428571E-3"/>
    <s v="Planeado"/>
    <n v="0"/>
    <n v="1"/>
    <n v="1"/>
    <n v="1"/>
    <n v="0"/>
    <n v="1"/>
    <n v="0"/>
    <n v="1"/>
    <n v="0"/>
    <n v="1"/>
    <n v="0"/>
    <n v="1"/>
    <n v="7"/>
    <s v="Ejecutado"/>
    <n v="0"/>
    <n v="1"/>
    <n v="0"/>
    <m/>
    <m/>
    <m/>
    <m/>
    <m/>
    <m/>
    <m/>
    <m/>
    <m/>
    <n v="1"/>
    <n v="0.14285714285714285"/>
    <n v="2"/>
    <n v="0.5"/>
    <n v="4.0816326530612241E-4"/>
    <n v="1.4285714285714286E-3"/>
    <s v="En Tramite"/>
    <x v="1"/>
    <s v=" |202003: En mes de marzo se envió el respectivo reporte de registro de vigilados._x000a_EVIDENCIA: REGISTRO DE VIGILADOS; |202002: Se envió reporte de base de datos de vigiladas actualizada con corte febrero 2020._x000a_EVIDENCIA: MEMO BASE DE DATOS VIGILADOS; |202001: Este reporte será enviado cada dos meses_x000a_"/>
    <s v="Este reporte será enviado cada dos meses_x000a_"/>
    <s v="Se envió reporte de base de datos de vigiladas actualizada con corte febrero 2020._x000a_EVIDENCIA: MEMO BASE DE DATOS VIGILADOS"/>
    <s v="En mes de marzo se envió el respectivo reporte de registro de vigilados._x000a_EVIDENCIA: REGISTRO DE VIGILADOS"/>
    <s v="-"/>
    <s v="-"/>
    <s v="-"/>
    <s v="-"/>
    <s v="-"/>
    <s v="-"/>
    <s v="-"/>
    <s v="-"/>
    <s v="-"/>
    <s v="-"/>
  </r>
  <r>
    <s v="DTTTA-ACT_27;Delegatura_de_Transito_y_Transporte_Terrestre_Automotor;Dirección_de_Promoción_y_Prevención_Transito_y_Transporte_Terrestre_Automotor"/>
    <n v="145"/>
    <s v="PES_Definir"/>
    <x v="0"/>
    <x v="0"/>
    <s v="SI"/>
    <s v="10. Plan de Acción Institucional - PAI"/>
    <x v="0"/>
    <s v="PAI_10"/>
    <s v="2. Plan de Acción Institucional - PAI"/>
    <s v="PyP_Actualización Registro de vigilados"/>
    <x v="53"/>
    <x v="9"/>
    <s v="DTTTA-ACT_27"/>
    <x v="83"/>
    <x v="3"/>
    <x v="3"/>
    <x v="10"/>
    <x v="10"/>
    <s v="DTTTA-D_02"/>
    <x v="10"/>
    <x v="0"/>
    <s v="Financiera"/>
    <x v="0"/>
    <m/>
    <m/>
    <m/>
    <m/>
    <m/>
    <s v="MIPG-P_00"/>
    <s v="MIPG-D_00"/>
    <n v="0"/>
    <n v="0"/>
    <n v="0"/>
    <n v="0"/>
    <n v="0"/>
    <n v="0"/>
    <n v="6"/>
    <s v="# registros desarrollados / # registros solicitados"/>
    <s v="POR_DEFINIR"/>
    <d v="2020-02-01T00:00:00"/>
    <x v="0"/>
    <n v="2"/>
    <n v="12"/>
    <n v="11.133333333333333"/>
    <s v="Febrero"/>
    <s v="Diciembre"/>
    <s v="IV_Trim"/>
    <n v="2.8571428571428571E-3"/>
    <s v="Planeado"/>
    <n v="0"/>
    <n v="1"/>
    <n v="0"/>
    <n v="1"/>
    <n v="0"/>
    <n v="1"/>
    <n v="0"/>
    <n v="1"/>
    <n v="0"/>
    <n v="1"/>
    <n v="0"/>
    <n v="1"/>
    <n v="6"/>
    <s v="Ejecutado"/>
    <n v="0"/>
    <n v="0"/>
    <n v="0"/>
    <m/>
    <m/>
    <m/>
    <m/>
    <m/>
    <m/>
    <m/>
    <m/>
    <m/>
    <n v="0"/>
    <n v="0"/>
    <n v="1"/>
    <n v="0"/>
    <n v="0"/>
    <n v="0"/>
    <s v="Por Ejecutar"/>
    <x v="1"/>
    <s v=" |202003: Esta actividad será desarrollada en el transcurso de la vigencia 2020; |202002: Se encuentra en desarrollo; |202001: Este reporte será desarrollado en el transcurso de la vigencia 2020_x000a_"/>
    <s v="Este reporte será desarrollado en el transcurso de la vigencia 2020_x000a_"/>
    <s v="Se encuentra en desarrollo"/>
    <s v="Esta actividad será desarrollada en el transcurso de la vigencia 2020"/>
    <s v="-"/>
    <s v="-"/>
    <s v="-"/>
    <s v="-"/>
    <s v="-"/>
    <s v="-"/>
    <s v="-"/>
    <s v="-"/>
    <s v="-"/>
    <s v="No fueron ejecutados las proyecciones, definir el compromiso sobre el mismo."/>
  </r>
  <r>
    <s v="DTTTA-ACT_28;Delegatura_de_Transito_y_Transporte_Terrestre_Automotor;Dirección_de_Promoción_y_Prevención_Transito_y_Transporte_Terrestre_Automotor"/>
    <n v="146"/>
    <s v="PES_Definir"/>
    <x v="0"/>
    <x v="0"/>
    <s v="SI"/>
    <s v="10. Plan de Acción Institucional - PAI"/>
    <x v="0"/>
    <s v="PAI_10"/>
    <s v="2. Plan de Acción Institucional - PAI"/>
    <s v="PyP_Vigilancia Subjetiva"/>
    <x v="54"/>
    <x v="10"/>
    <s v="DTTTA-ACT_28"/>
    <x v="84"/>
    <x v="3"/>
    <x v="3"/>
    <x v="10"/>
    <x v="10"/>
    <s v="DTTTA-D_02"/>
    <x v="10"/>
    <x v="0"/>
    <s v="Financiera"/>
    <x v="0"/>
    <m/>
    <m/>
    <m/>
    <m/>
    <m/>
    <s v="MIPG-P_00"/>
    <s v="MIPG-D_00"/>
    <n v="0"/>
    <n v="0"/>
    <n v="0"/>
    <n v="0"/>
    <n v="0"/>
    <n v="0"/>
    <n v="1"/>
    <s v="Propuestas de modificación a normas reglamentarias presentadas / Propuestas de modificación a normas reglamentarias planeadas por presentar"/>
    <s v="POR_DEFINIR"/>
    <d v="2020-01-01T00:00:00"/>
    <x v="0"/>
    <n v="1"/>
    <n v="12"/>
    <n v="12.166666666666666"/>
    <s v="Enero"/>
    <s v="Diciembre"/>
    <s v="IV_Trim"/>
    <n v="2.8571428571428571E-3"/>
    <s v="Planeado"/>
    <n v="1"/>
    <n v="1"/>
    <n v="1"/>
    <n v="1"/>
    <n v="1"/>
    <n v="1"/>
    <n v="1"/>
    <n v="1"/>
    <n v="1"/>
    <n v="1"/>
    <n v="1"/>
    <n v="1"/>
    <n v="12"/>
    <s v="Ejecutado"/>
    <n v="1"/>
    <n v="1"/>
    <n v="1"/>
    <m/>
    <m/>
    <m/>
    <m/>
    <m/>
    <m/>
    <m/>
    <m/>
    <m/>
    <n v="3"/>
    <n v="0.25"/>
    <n v="3"/>
    <n v="1"/>
    <n v="7.1428571428571429E-4"/>
    <n v="2.8571428571428571E-3"/>
    <s v="En Tramite"/>
    <x v="1"/>
    <s v=" |202003: Este informe se presenta cada dos meses por los tanto no se reporta en este mes; |202002: En el mes de febrero se presentó el reporte mensual del informe subjetivo_x000a_EVIDENCIA: INFORME SUBJETIVO FEBRERO; |202001: Se remitió informe subjetivo del mes enero_x000a_"/>
    <s v="Se remitió informe subjetivo del mes enero_x000a_"/>
    <s v="En el mes de febrero se presentó el reporte mensual del informe subjetivo_x000a_EVIDENCIA: INFORME SUBJETIVO FEBRERO"/>
    <s v="Este informe se presenta cada dos meses por los tanto no se reporta en este mes"/>
    <s v="-"/>
    <s v="-"/>
    <s v="-"/>
    <s v="-"/>
    <s v="-"/>
    <s v="-"/>
    <s v="-"/>
    <s v="-"/>
    <s v="-"/>
    <s v="-"/>
  </r>
  <r>
    <s v="DTTTA-ACT_29;Delegatura_de_Transito_y_Transporte_Terrestre_Automotor;Dirección_de_Promoción_y_Prevención_Transito_y_Transporte_Terrestre_Automotor"/>
    <n v="147"/>
    <s v="PES_Definir"/>
    <x v="0"/>
    <x v="0"/>
    <s v="SI"/>
    <s v="10. Plan de Acción Institucional - PAI"/>
    <x v="0"/>
    <s v="PAI_10"/>
    <s v="2. Plan de Acción Institucional - PAI"/>
    <s v="PyP_Fusiones, Escisiones y Transformaciones"/>
    <x v="55"/>
    <x v="11"/>
    <s v="DTTTA-ACT_29"/>
    <x v="31"/>
    <x v="3"/>
    <x v="3"/>
    <x v="10"/>
    <x v="10"/>
    <s v="DTTTA-D_02"/>
    <x v="10"/>
    <x v="0"/>
    <s v="Financiera"/>
    <x v="0"/>
    <m/>
    <m/>
    <m/>
    <m/>
    <m/>
    <s v="MIPG-P_00"/>
    <s v="MIPG-D_00"/>
    <n v="0"/>
    <n v="0"/>
    <n v="0"/>
    <n v="0"/>
    <n v="0"/>
    <n v="0"/>
    <n v="1"/>
    <s v="(#Solicitudes atendidas / # solicitudes recibidas) *100%      "/>
    <s v="Mensual"/>
    <d v="2020-01-01T00:00:00"/>
    <x v="0"/>
    <n v="1"/>
    <n v="12"/>
    <n v="12.166666666666666"/>
    <s v="Enero"/>
    <s v="Diciembre"/>
    <s v="IV_Trim"/>
    <n v="2.8571428571428571E-3"/>
    <s v="Planeado"/>
    <n v="0"/>
    <n v="7"/>
    <n v="0"/>
    <n v="0"/>
    <n v="0"/>
    <n v="0"/>
    <n v="0"/>
    <n v="0"/>
    <n v="0"/>
    <n v="0"/>
    <n v="0"/>
    <n v="0"/>
    <n v="7"/>
    <s v="Ejecutado"/>
    <n v="0"/>
    <n v="0"/>
    <n v="0"/>
    <m/>
    <m/>
    <m/>
    <m/>
    <m/>
    <m/>
    <m/>
    <m/>
    <m/>
    <n v="0"/>
    <n v="0"/>
    <n v="7"/>
    <n v="0"/>
    <n v="0"/>
    <n v="0"/>
    <s v="Por Ejecutar"/>
    <x v="1"/>
    <s v=" |202003: En el mes de marzo no se presentaron solicitudes de fusiones, escisiones y transformaciones; |202002: En el mes de febrero se recibieron 7 solicitudes, las cuales se encuentran en revisión._x000a_EVIDENCIA: SOLICITUDES DE FUSIÓN, ESCISIÓN O TRANSFORMACIÓN ; |202001: En el mes de enero no se recibió ninguna solicitud"/>
    <s v="En el mes de enero no se recibió ninguna solicitud"/>
    <s v="En el mes de febrero se recibieron 7 solicitudes, las cuales se encuentran en revisión._x000a_EVIDENCIA: SOLICITUDES DE FUSIÓN, ESCISIÓN O TRANSFORMACIÓN "/>
    <s v="En el mes de marzo no se presentaron solicitudes de fusiones, escisiones y transformaciones"/>
    <s v="-"/>
    <s v="-"/>
    <s v="-"/>
    <s v="-"/>
    <s v="-"/>
    <s v="-"/>
    <s v="-"/>
    <s v="-"/>
    <s v="-"/>
    <s v="Se reportan en estudio las solicitudes recibidas a falta de pronunciamiento."/>
  </r>
  <r>
    <s v="DTTTA-ACT_30;Delegatura_de_Transito_y_Transporte_Terrestre_Automotor;Dirección_de_Promoción_y_Prevención_Transito_y_Transporte_Terrestre_Automotor"/>
    <n v="148"/>
    <s v="PES_Definir"/>
    <x v="0"/>
    <x v="0"/>
    <s v="SI"/>
    <s v="10. Plan de Acción Institucional - PAI"/>
    <x v="0"/>
    <s v="PAI_10"/>
    <s v="2. Plan de Acción Institucional - PAI"/>
    <s v="PyP_Vigilancia Previa"/>
    <x v="56"/>
    <x v="12"/>
    <s v="DTTTA-ACT_30"/>
    <x v="85"/>
    <x v="3"/>
    <x v="3"/>
    <x v="10"/>
    <x v="10"/>
    <s v="DTTTA-D_02"/>
    <x v="10"/>
    <x v="0"/>
    <s v="Financiera"/>
    <x v="0"/>
    <m/>
    <m/>
    <m/>
    <m/>
    <m/>
    <s v="MIPG-P_00"/>
    <s v="MIPG-D_00"/>
    <n v="0"/>
    <n v="0"/>
    <n v="0"/>
    <n v="0"/>
    <n v="0"/>
    <n v="0"/>
    <n v="0"/>
    <s v="# temporadas altas registradas"/>
    <s v="Mensual"/>
    <d v="2020-01-01T00:00:00"/>
    <x v="0"/>
    <n v="1"/>
    <n v="12"/>
    <n v="12.166666666666666"/>
    <s v="Enero"/>
    <s v="Diciembre"/>
    <s v="IV_Trim"/>
    <n v="2.8571428571428571E-3"/>
    <s v="Planeado"/>
    <n v="0"/>
    <n v="0"/>
    <n v="1"/>
    <n v="0"/>
    <n v="0"/>
    <n v="0"/>
    <n v="0"/>
    <n v="0"/>
    <n v="0"/>
    <n v="0"/>
    <n v="0"/>
    <n v="0"/>
    <n v="1"/>
    <s v="Ejecutado"/>
    <n v="0"/>
    <n v="0"/>
    <n v="1"/>
    <m/>
    <m/>
    <m/>
    <m/>
    <m/>
    <m/>
    <m/>
    <m/>
    <m/>
    <n v="1"/>
    <n v="1"/>
    <n v="1"/>
    <n v="1"/>
    <n v="2.8571428571428571E-3"/>
    <n v="2.8571428571428571E-3"/>
    <s v="Ejecutada"/>
    <x v="0"/>
    <s v=" |202003: En el mes de marzo se realizo el preregistro de los contratos de temporada alta de semana santa, por motivos de la emergencia del COVID19 no se realizó la temporada alta._x000a_EVIDENCIA: REGISTRO CONTRATOS TEMPORADA ALTA SEMANA SANTA; |202002: N/A; |202001: El registro de contratos para la temporada alta de fin de año de 2019 y principios de 2020 fue realizada en noviembre del 2019."/>
    <s v="El registro de contratos para la temporada alta de fin de año de 2019 y principios de 2020 fue realizada en noviembre del 2019."/>
    <s v="N/A"/>
    <s v="En el mes de marzo se realizo el preregistro de los contratos de temporada alta de semana santa, por motivos de la emergencia del COVID19 no se realizó la temporada alta._x000a_EVIDENCIA: REGISTRO CONTRATOS TEMPORADA ALTA SEMANA SANTA"/>
    <s v="-"/>
    <s v="-"/>
    <s v="-"/>
    <s v="-"/>
    <s v="-"/>
    <s v="-"/>
    <s v="-"/>
    <s v="-"/>
    <s v="-"/>
    <s v="-"/>
  </r>
  <r>
    <s v="DTTTA-ACT_31;Delegatura_de_Transito_y_Transporte_Terrestre_Automotor;Dirección_de_Promoción_y_Prevención_Transito_y_Transporte_Terrestre_Automotor"/>
    <n v="149"/>
    <s v="PES_Definir"/>
    <x v="0"/>
    <x v="0"/>
    <s v="SI"/>
    <s v="10. Plan de Acción Institucional - PAI"/>
    <x v="0"/>
    <s v="PAI_10"/>
    <s v="2. Plan de Acción Institucional - PAI"/>
    <s v="PyP_Vigilancia Previa"/>
    <x v="56"/>
    <x v="12"/>
    <s v="DTTTA-ACT_31"/>
    <x v="86"/>
    <x v="3"/>
    <x v="3"/>
    <x v="10"/>
    <x v="10"/>
    <s v="DTTTA-D_02"/>
    <x v="10"/>
    <x v="0"/>
    <s v="Financiera"/>
    <x v="0"/>
    <m/>
    <m/>
    <m/>
    <m/>
    <m/>
    <s v="MIPG-P_00"/>
    <s v="MIPG-D_00"/>
    <n v="0"/>
    <n v="0"/>
    <n v="0"/>
    <n v="0"/>
    <n v="0"/>
    <n v="0"/>
    <n v="0"/>
    <s v="# temporadas altas registradas"/>
    <s v="Mensual"/>
    <d v="2020-01-01T00:00:00"/>
    <x v="0"/>
    <n v="1"/>
    <n v="12"/>
    <n v="12.166666666666666"/>
    <s v="Enero"/>
    <s v="Diciembre"/>
    <s v="IV_Trim"/>
    <n v="2.8571428571428571E-3"/>
    <s v="Planeado"/>
    <n v="0"/>
    <n v="15"/>
    <n v="12"/>
    <n v="0"/>
    <n v="0"/>
    <n v="0"/>
    <n v="0"/>
    <n v="0"/>
    <n v="0"/>
    <n v="0"/>
    <n v="0"/>
    <n v="0"/>
    <n v="27"/>
    <s v="Ejecutado"/>
    <n v="0"/>
    <n v="0"/>
    <n v="0"/>
    <m/>
    <m/>
    <m/>
    <m/>
    <m/>
    <m/>
    <m/>
    <m/>
    <m/>
    <n v="0"/>
    <n v="0"/>
    <n v="27"/>
    <n v="0"/>
    <n v="0"/>
    <n v="0"/>
    <s v="Por Ejecutar"/>
    <x v="1"/>
    <s v=" |202003: En el mes de marzo se recibieron 12 solicitudes de SIPLAFT, las cuales se encuentran en trámite._x000a_EVIDENCIA: SOLICITUDES SIPLAFT MARZO; |202002: En el mes de febrero se recibieron 15 solicitudes, las cuales fueron asignadas al finalizar el mes_x000a_EVIDENCIA: SOLICITUDES SIPLAFT; |202001: No se recibieron solicitudes"/>
    <s v="No se recibieron solicitudes"/>
    <s v="En el mes de febrero se recibieron 15 solicitudes, las cuales fueron asignadas al finalizar el mes_x000a_EVIDENCIA: SOLICITUDES SIPLAFT"/>
    <s v="En el mes de marzo se recibieron 12 solicitudes de SIPLAFT, las cuales se encuentran en trámite._x000a_EVIDENCIA: SOLICITUDES SIPLAFT MARZO"/>
    <s v="-"/>
    <s v="-"/>
    <s v="-"/>
    <s v="-"/>
    <s v="-"/>
    <s v="-"/>
    <s v="-"/>
    <s v="-"/>
    <s v="-"/>
    <s v="Se reportan en estudio las solicitudes recibidas a falta de pronunciamiento."/>
  </r>
  <r>
    <s v="DTTTA-ACT_32;Delegatura_de_Transito_y_Transporte_Terrestre_Automotor;Dirección_de_Promoción_y_Prevención_Transito_y_Transporte_Terrestre_Automotor"/>
    <n v="150"/>
    <s v="PES_Definir"/>
    <x v="0"/>
    <x v="0"/>
    <s v="SI"/>
    <s v="10. Plan de Acción Institucional - PAI"/>
    <x v="0"/>
    <s v="PAI_10"/>
    <s v="2. Plan de Acción Institucional - PAI"/>
    <s v="PyP_Vigilancia Previa"/>
    <x v="56"/>
    <x v="12"/>
    <s v="DTTTA-ACT_32"/>
    <x v="87"/>
    <x v="3"/>
    <x v="3"/>
    <x v="10"/>
    <x v="10"/>
    <s v="DTTTA-D_02"/>
    <x v="10"/>
    <x v="0"/>
    <s v="Financiera"/>
    <x v="0"/>
    <m/>
    <m/>
    <m/>
    <m/>
    <m/>
    <s v="MIPG-P_00"/>
    <s v="MIPG-D_00"/>
    <n v="0"/>
    <n v="0"/>
    <n v="0"/>
    <n v="0"/>
    <n v="0"/>
    <n v="0"/>
    <n v="0"/>
    <s v="# temporadas altas registradas"/>
    <s v="Mensual"/>
    <d v="2020-01-01T00:00:00"/>
    <x v="0"/>
    <n v="1"/>
    <n v="12"/>
    <n v="12.166666666666666"/>
    <s v="Enero"/>
    <s v="Diciembre"/>
    <s v="IV_Trim"/>
    <n v="2.8571428571428571E-3"/>
    <s v="Planeado"/>
    <n v="0"/>
    <n v="1"/>
    <n v="1"/>
    <n v="0"/>
    <n v="0"/>
    <n v="0"/>
    <n v="0"/>
    <n v="0"/>
    <n v="0"/>
    <n v="0"/>
    <n v="0"/>
    <n v="0"/>
    <n v="2"/>
    <s v="Ejecutado"/>
    <n v="0"/>
    <n v="1"/>
    <n v="0"/>
    <m/>
    <m/>
    <m/>
    <m/>
    <m/>
    <m/>
    <m/>
    <m/>
    <m/>
    <n v="1"/>
    <n v="0.5"/>
    <n v="2"/>
    <n v="0.5"/>
    <n v="1.4285714285714286E-3"/>
    <n v="1.4285714285714286E-3"/>
    <s v="En Tramite"/>
    <x v="1"/>
    <s v=" |202003: En el mes de marzo se recibió una solicitud de homologación para SICOV, la cual se encuentra en verificación._x000a_EVIDENCIA: SOLICITUDES DE HOMOLOGACIÓN SICOV MARZO; |202002: En el mes de febrero se tramitó una solicitud de homologación para SICOV_x000a_EVIDENCIA: SOLICITUDES HOMOLOGACIÓN PARA SICOV; |202001: No se recibieron solicitudes"/>
    <s v="No se recibieron solicitudes"/>
    <s v="En el mes de febrero se tramitó una solicitud de homologación para SICOV_x000a_EVIDENCIA: SOLICITUDES HOMOLOGACIÓN PARA SICOV"/>
    <s v="En el mes de marzo se recibió una solicitud de homologación para SICOV, la cual se encuentra en verificación._x000a_EVIDENCIA: SOLICITUDES DE HOMOLOGACIÓN SICOV MARZO"/>
    <s v="-"/>
    <s v="-"/>
    <s v="-"/>
    <s v="-"/>
    <s v="-"/>
    <s v="-"/>
    <s v="-"/>
    <s v="-"/>
    <s v="-"/>
    <s v="-"/>
  </r>
  <r>
    <s v="DTTTA-ACT_33;Delegatura_de_Transito_y_Transporte_Terrestre_Automotor;Dirección_de_Promoción_y_Prevención_Transito_y_Transporte_Terrestre_Automotor"/>
    <n v="151"/>
    <s v="PES_Definir"/>
    <x v="0"/>
    <x v="0"/>
    <s v="SI"/>
    <s v="10. Plan de Acción Institucional - PAI"/>
    <x v="0"/>
    <s v="PAI_10"/>
    <s v="2. Plan de Acción Institucional - PAI"/>
    <s v="PyP_Vigilancia Previa"/>
    <x v="56"/>
    <x v="12"/>
    <s v="DTTTA-ACT_33"/>
    <x v="88"/>
    <x v="3"/>
    <x v="3"/>
    <x v="10"/>
    <x v="10"/>
    <s v="DTTTA-D_02"/>
    <x v="10"/>
    <x v="0"/>
    <s v="Financiera"/>
    <x v="0"/>
    <m/>
    <m/>
    <m/>
    <m/>
    <m/>
    <s v="MIPG-P_00"/>
    <s v="MIPG-D_00"/>
    <n v="0"/>
    <n v="0"/>
    <n v="0"/>
    <n v="0"/>
    <n v="0"/>
    <n v="0"/>
    <n v="0"/>
    <s v="# temporadas altas registradas"/>
    <s v="POR_DEFINIR"/>
    <d v="2020-01-01T00:00:00"/>
    <x v="6"/>
    <n v="1"/>
    <n v="12"/>
    <n v="12.133333333333333"/>
    <s v="Enero"/>
    <s v="Diciembre"/>
    <s v="IV_Trim"/>
    <n v="2.8571428571428571E-3"/>
    <s v="Planeado"/>
    <n v="5"/>
    <n v="19"/>
    <n v="5"/>
    <n v="0"/>
    <n v="0"/>
    <n v="0"/>
    <n v="0"/>
    <n v="0"/>
    <n v="0"/>
    <n v="0"/>
    <n v="0"/>
    <n v="0"/>
    <n v="29"/>
    <s v="Ejecutado"/>
    <n v="5"/>
    <n v="12"/>
    <n v="9"/>
    <m/>
    <m/>
    <m/>
    <m/>
    <m/>
    <m/>
    <m/>
    <m/>
    <m/>
    <n v="26"/>
    <n v="0.89655172413793105"/>
    <n v="29"/>
    <n v="0.89655172413793105"/>
    <n v="2.5615763546798032E-3"/>
    <n v="2.5615763546798032E-3"/>
    <s v="Gestionado"/>
    <x v="1"/>
    <s v=" |202003: En el mes de marzo se recibieron 5 solicitudes y se dió trámite a 9 solicitudes incluidas algunas pendientes del mes anterior._x000a_EVIDENCIA: SOLICITUDES DE IMPLEMENTACIÓN SICOV MARZO 2020; |202002: En el mes de febrero se tramitaron 12 solicitudes de certificación de implementación SICOV_x000a_EVIDENCIA: CERTIFICACIONES DE IMPLEMENTACIÓN SICOV PARA CDA FEBRERO; |202001: 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En el mes de febrero se tramitaron 12 solicitudes de certificación de implementación SICOV_x000a_EVIDENCIA: CERTIFICACIONES DE IMPLEMENTACIÓN SICOV PARA CDA FEBRERO"/>
    <s v="En el mes de marzo se recibieron 5 solicitudes y se dió trámite a 9 solicitudes incluidas algunas pendientes del mes anterior._x000a_EVIDENCIA: SOLICITUDES DE IMPLEMENTACIÓN SICOV MARZO 2020"/>
    <s v="-"/>
    <s v="-"/>
    <s v="-"/>
    <s v="-"/>
    <s v="-"/>
    <s v="-"/>
    <s v="-"/>
    <s v="-"/>
    <s v="-"/>
    <s v="-"/>
  </r>
  <r>
    <s v="DTTTA-ACT_34;Delegatura_de_Transito_y_Transporte_Terrestre_Automotor;Dirección_de_Promoción_y_Prevención_Transito_y_Transporte_Terrestre_Automotor"/>
    <n v="152"/>
    <s v="PES_Definir"/>
    <x v="0"/>
    <x v="0"/>
    <s v="SI"/>
    <s v="10. Plan de Acción Institucional - PAI"/>
    <x v="0"/>
    <s v="PAI_10"/>
    <s v="2. Plan de Acción Institucional - PAI"/>
    <s v="PyP_Vigilancia Previa"/>
    <x v="56"/>
    <x v="12"/>
    <s v="DTTTA-ACT_34"/>
    <x v="89"/>
    <x v="3"/>
    <x v="3"/>
    <x v="10"/>
    <x v="10"/>
    <s v="DTTTA-D_02"/>
    <x v="10"/>
    <x v="0"/>
    <s v="Financiera"/>
    <x v="0"/>
    <m/>
    <m/>
    <m/>
    <m/>
    <m/>
    <s v="MIPG-P_00"/>
    <s v="MIPG-D_00"/>
    <n v="0"/>
    <n v="0"/>
    <n v="0"/>
    <n v="0"/>
    <n v="0"/>
    <n v="0"/>
    <n v="0"/>
    <s v="# temporadas altas registradas"/>
    <s v="POR_DEFINIR"/>
    <d v="2020-01-01T00:00:00"/>
    <x v="6"/>
    <n v="1"/>
    <n v="12"/>
    <n v="12.133333333333333"/>
    <s v="Enero"/>
    <s v="Diciembre"/>
    <s v="IV_Trim"/>
    <n v="2.8571428571428571E-3"/>
    <s v="Planeado"/>
    <n v="24"/>
    <n v="40"/>
    <n v="22"/>
    <n v="0"/>
    <n v="0"/>
    <n v="0"/>
    <n v="0"/>
    <n v="0"/>
    <n v="0"/>
    <n v="0"/>
    <n v="0"/>
    <n v="0"/>
    <n v="86"/>
    <s v="Ejecutado"/>
    <n v="15"/>
    <n v="34"/>
    <n v="36"/>
    <m/>
    <m/>
    <m/>
    <m/>
    <m/>
    <m/>
    <m/>
    <m/>
    <m/>
    <n v="85"/>
    <n v="0.98837209302325579"/>
    <n v="86"/>
    <n v="0.98837209302325579"/>
    <n v="2.8239202657807309E-3"/>
    <n v="2.8239202657807309E-3"/>
    <s v="Ejecutada"/>
    <x v="1"/>
    <s v=" |202003: En el mes de marzo se recibieron 22 solicitudes de conceptos de sustentabilidad financiera y se tramitaron 36 solicitudes incluidas algunas que se encontraban pendientes del mes anterior._x000a_EVIDENCIA: SOLICITUDES CONCEPTOS SUSTENTABILIDAD FINANCIERA MARZO 2020; |202002: En el mes de febrero se tramitaron 34 solicitudes de conceptos de sustentabilidad financiera_x000a_EVIDENCIA: CONCEPTOS SUSTENTABILIDAD FINANCIERA; |202001: En el mes de enero se atendieron 15 solicitudes de concepto de sustentabilidad financiera, el restante se encuentra en trámite._x000a_EVIDENCIA: CONCEPTOS SUSTENTABILIDAD FINANCIERA"/>
    <s v="En el mes de enero se atendieron 15 solicitudes de concepto de sustentabilidad financiera, el restante se encuentra en trámite._x000a_EVIDENCIA: CONCEPTOS SUSTENTABILIDAD FINANCIERA"/>
    <s v="En el mes de febrero se tramitaron 34 solicitudes de conceptos de sustentabilidad financiera_x000a_EVIDENCIA: CONCEPTOS SUSTENTABILIDAD FINANCIERA"/>
    <s v="En el mes de marzo se recibieron 22 solicitudes de conceptos de sustentabilidad financiera y se tramitaron 36 solicitudes incluidas algunas que se encontraban pendientes del mes anterior._x000a_EVIDENCIA: SOLICITUDES CONCEPTOS SUSTENTABILIDAD FINANCIERA MARZO 2020"/>
    <s v="-"/>
    <s v="-"/>
    <s v="-"/>
    <s v="-"/>
    <s v="-"/>
    <s v="-"/>
    <s v="-"/>
    <s v="-"/>
    <s v="-"/>
    <s v="-"/>
  </r>
  <r>
    <s v="DTTTA-ACT_35;Delegatura_de_Transito_y_Transporte_Terrestre_Automotor;Dirección_de_Promoción_y_Prevención_Transito_y_Transporte_Terrestre_Automotor"/>
    <n v="153"/>
    <s v="PES_Definir"/>
    <x v="0"/>
    <x v="0"/>
    <s v="SI"/>
    <s v="10. Plan de Acción Institucional - PAI"/>
    <x v="0"/>
    <s v="PAI_10"/>
    <s v="2. Plan de Acción Institucional - PAI"/>
    <s v="PyP_Vigilancia Previa"/>
    <x v="56"/>
    <x v="12"/>
    <s v="DTTTA-ACT_35"/>
    <x v="33"/>
    <x v="3"/>
    <x v="3"/>
    <x v="10"/>
    <x v="10"/>
    <s v="DTTTA-D_02"/>
    <x v="10"/>
    <x v="0"/>
    <s v="Financiera"/>
    <x v="0"/>
    <m/>
    <m/>
    <m/>
    <m/>
    <m/>
    <s v="MIPG-P_00"/>
    <s v="MIPG-D_00"/>
    <n v="0"/>
    <n v="0"/>
    <n v="0"/>
    <n v="0"/>
    <n v="0"/>
    <n v="0"/>
    <n v="0"/>
    <s v="# temporadas altas registrada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n el mes de marzo no se presentaron solicitudes; |202002: No se presentaron solicitudes; |202001: N/A"/>
    <s v="N/A"/>
    <s v="No se presentaron solicitudes"/>
    <s v="En el mes de marzo no se presentaron solicitudes"/>
    <s v="-"/>
    <s v="-"/>
    <s v="-"/>
    <s v="-"/>
    <s v="-"/>
    <s v="-"/>
    <s v="-"/>
    <s v="-"/>
    <s v="-"/>
    <s v="-"/>
  </r>
  <r>
    <s v="DTTTA-ACT_36;Delegatura_de_Transito_y_Transporte_Terrestre_Automotor;Dirección_de_Promoción_y_Prevención_Transito_y_Transporte_Terrestre_Automotor"/>
    <n v="154"/>
    <s v="PES_Definir"/>
    <x v="0"/>
    <x v="0"/>
    <s v="SI"/>
    <s v="10. Plan de Acción Institucional - PAI"/>
    <x v="0"/>
    <s v="PAI_10"/>
    <s v="2. Plan de Acción Institucional - PAI"/>
    <s v="PyP_Vigilancia Previa"/>
    <x v="56"/>
    <x v="12"/>
    <s v="DTTTA-ACT_36"/>
    <x v="90"/>
    <x v="3"/>
    <x v="3"/>
    <x v="10"/>
    <x v="10"/>
    <s v="DTTTA-D_02"/>
    <x v="10"/>
    <x v="0"/>
    <s v="Financiera"/>
    <x v="0"/>
    <m/>
    <m/>
    <m/>
    <m/>
    <m/>
    <s v="MIPG-P_00"/>
    <s v="MIPG-D_00"/>
    <n v="0"/>
    <n v="0"/>
    <n v="0"/>
    <n v="0"/>
    <n v="0"/>
    <n v="0"/>
    <n v="0"/>
    <s v="# temporadas altas registrada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En el mes de marzo no se presentaron solicitudes de disminución de capital; |202002: No se presentaron solicitudes; |202001: N/A"/>
    <s v="N/A"/>
    <s v="No se presentaron solicitudes"/>
    <s v="En el mes de marzo no se presentaron solicitudes de disminución de capital"/>
    <s v="-"/>
    <s v="-"/>
    <s v="-"/>
    <s v="-"/>
    <s v="-"/>
    <s v="-"/>
    <s v="-"/>
    <s v="-"/>
    <s v="-"/>
    <s v="-"/>
  </r>
  <r>
    <s v="DTTTA-ACT_37;Delegatura_de_Transito_y_Transporte_Terrestre_Automotor;Dirección_de_Investigaciones_Transito_y_Transporte_Terrestre_Automotor"/>
    <n v="155"/>
    <s v="PES_Definir"/>
    <x v="0"/>
    <x v="0"/>
    <s v="SI"/>
    <s v="10. Plan de Acción Institucional - PAI"/>
    <x v="0"/>
    <s v="PAI_10"/>
    <s v="2. Plan de Acción Institucional - PAI"/>
    <s v="Gestión_PQRS"/>
    <x v="57"/>
    <x v="5"/>
    <s v="DTTTA-ACT_37"/>
    <x v="15"/>
    <x v="3"/>
    <x v="3"/>
    <x v="11"/>
    <x v="11"/>
    <s v="DTTTA-D_03"/>
    <x v="11"/>
    <x v="0"/>
    <s v="Financiera"/>
    <x v="0"/>
    <m/>
    <m/>
    <m/>
    <m/>
    <m/>
    <s v="MIPG-P_00"/>
    <s v="MIPG-D_00"/>
    <n v="0"/>
    <n v="0"/>
    <n v="0"/>
    <n v="0"/>
    <n v="0"/>
    <n v="0"/>
    <n v="0"/>
    <s v="No. de Solicitudes Gestionadas / No. de Solicitudes Ingresadas "/>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A; |202002: N/A; |202001: N/A_x000a_"/>
    <s v="N/A_x000a_"/>
    <s v="N/A"/>
    <s v="N/A"/>
    <s v="-"/>
    <s v="-"/>
    <s v="-"/>
    <s v="-"/>
    <s v="-"/>
    <s v="-"/>
    <s v="-"/>
    <s v="-"/>
    <s v="-"/>
    <s v="-"/>
  </r>
  <r>
    <s v="DTTTA-ACT_38;Delegatura_de_Transito_y_Transporte_Terrestre_Automotor;Dirección_de_Investigaciones_Transito_y_Transporte_Terrestre_Automotor"/>
    <n v="156"/>
    <s v="PES_Definir"/>
    <x v="0"/>
    <x v="0"/>
    <s v="SI"/>
    <s v="10. Plan de Acción Institucional - PAI"/>
    <x v="0"/>
    <s v="PAI_10"/>
    <s v="2. Plan de Acción Institucional - PAI"/>
    <s v="Inmovilizaciones"/>
    <x v="58"/>
    <x v="26"/>
    <s v="DTTTA-ACT_38"/>
    <x v="91"/>
    <x v="3"/>
    <x v="3"/>
    <x v="11"/>
    <x v="11"/>
    <s v="DTTTA-D_03"/>
    <x v="11"/>
    <x v="0"/>
    <s v="Financiera"/>
    <x v="0"/>
    <m/>
    <m/>
    <m/>
    <m/>
    <m/>
    <s v="MIPG-P_00"/>
    <s v="MIPG-D_00"/>
    <n v="0"/>
    <n v="0"/>
    <n v="0"/>
    <n v="0"/>
    <n v="0"/>
    <n v="0"/>
    <n v="0"/>
    <s v="# solicitudes atendidas / # solicitudes recibidas"/>
    <s v="POR_DEFINIR"/>
    <d v="2020-01-01T00:00:00"/>
    <x v="6"/>
    <n v="1"/>
    <n v="12"/>
    <n v="12.133333333333333"/>
    <s v="Enero"/>
    <s v="Diciembre"/>
    <s v="IV_Trim"/>
    <n v="2.8571428571428571E-3"/>
    <s v="Planeado"/>
    <n v="718"/>
    <n v="736"/>
    <n v="408"/>
    <n v="0"/>
    <n v="0"/>
    <n v="0"/>
    <n v="0"/>
    <n v="0"/>
    <n v="0"/>
    <n v="0"/>
    <n v="0"/>
    <n v="0"/>
    <n v="1862"/>
    <s v="Ejecutado"/>
    <n v="718"/>
    <n v="736"/>
    <n v="408"/>
    <m/>
    <m/>
    <m/>
    <m/>
    <m/>
    <m/>
    <m/>
    <m/>
    <m/>
    <n v="1862"/>
    <n v="1"/>
    <n v="1862"/>
    <n v="1"/>
    <n v="2.8571428571428571E-3"/>
    <n v="2.8571428571428571E-3"/>
    <s v="Ejecutada"/>
    <x v="0"/>
    <s v=" |202003: En el mes de marzo se recibieron 408 solicitudes de liberación de vehiculos, las cuales fueron tramitadas en su totalidad._x000a_EVIDENCIA: INMOVILIZACIONES MARZO; |202002: En el mes de febrero se decidieron 736 solicitudes de liberación de vehiculos_x000a_EVIDENCIA: BASE INMOVILIZACIONES; |202001: En el mes de enero se decidieron 718 solicitudes de liberación de vehiculos dentro del término legal _x000a_EVIDENCIA: BASE INMOVILIZACIONES_x000a_"/>
    <s v="En el mes de enero se decidieron 718 solicitudes de liberación de vehiculos dentro del término legal _x000a_EVIDENCIA: BASE INMOVILIZACIONES_x000a_"/>
    <s v="En el mes de febrero se decidieron 736 solicitudes de liberación de vehiculos_x000a_EVIDENCIA: BASE INMOVILIZACIONES"/>
    <s v="En el mes de marzo se recibieron 408 solicitudes de liberación de vehiculos, las cuales fueron tramitadas en su totalidad._x000a_EVIDENCIA: INMOVILIZACIONES MARZO"/>
    <s v="-"/>
    <s v="-"/>
    <s v="-"/>
    <s v="-"/>
    <s v="-"/>
    <s v="-"/>
    <s v="-"/>
    <s v="-"/>
    <s v="-"/>
    <s v="-"/>
  </r>
  <r>
    <s v="DTTTA-ACT_39;Delegatura_de_Transito_y_Transporte_Terrestre_Automotor;Dirección_de_Investigaciones_Transito_y_Transporte_Terrestre_Automotor"/>
    <n v="157"/>
    <s v="PES_Definir"/>
    <x v="0"/>
    <x v="0"/>
    <s v="SI"/>
    <s v="10. Plan de Acción Institucional - PAI"/>
    <x v="0"/>
    <s v="PAI_10"/>
    <s v="2. Plan de Acción Institucional - PAI"/>
    <s v="Averiguación_Preliminar"/>
    <x v="59"/>
    <x v="27"/>
    <s v="DTTTA-ACT_39"/>
    <x v="92"/>
    <x v="3"/>
    <x v="3"/>
    <x v="11"/>
    <x v="11"/>
    <s v="DTTTA-D_03"/>
    <x v="11"/>
    <x v="0"/>
    <s v="Financiera"/>
    <x v="0"/>
    <m/>
    <m/>
    <m/>
    <m/>
    <m/>
    <s v="MIPG-P_00"/>
    <s v="MIPG-D_00"/>
    <n v="0"/>
    <n v="0"/>
    <n v="0"/>
    <n v="0"/>
    <n v="0"/>
    <n v="0"/>
    <n v="1"/>
    <s v="No. De Solicitudes Gestionadas / No. de Solicitudes Ingresadas"/>
    <s v="Mensual"/>
    <d v="2020-01-01T00:00:00"/>
    <x v="0"/>
    <n v="1"/>
    <n v="12"/>
    <n v="12.166666666666666"/>
    <s v="Enero"/>
    <s v="Diciembre"/>
    <s v="IV_Trim"/>
    <n v="2.8571428571428571E-3"/>
    <s v="Planeado"/>
    <n v="27989"/>
    <n v="773"/>
    <n v="2983"/>
    <n v="0"/>
    <n v="0"/>
    <n v="0"/>
    <n v="0"/>
    <n v="0"/>
    <n v="0"/>
    <n v="0"/>
    <n v="0"/>
    <n v="0"/>
    <n v="31745"/>
    <s v="Ejecutado"/>
    <n v="6734"/>
    <n v="4210"/>
    <n v="2904"/>
    <m/>
    <m/>
    <m/>
    <m/>
    <m/>
    <m/>
    <m/>
    <m/>
    <m/>
    <n v="13848"/>
    <n v="0.43622617735076391"/>
    <n v="31745"/>
    <n v="0.43622617735076391"/>
    <n v="1.2463605067164682E-3"/>
    <n v="1.2463605067164682E-3"/>
    <s v="En Tramite"/>
    <x v="1"/>
    <s v=" |202003: En el mes de marzo se recibieron 2983 denuncias, radicados y/o IUIT, se tramitaron 2904 radicados._x000a_EVIDENCIA: BASE IUIT INVESTIGACIONES_x000a_BASE PQR INVESTIGACIONES; |202002: En el mes de febrero se dio tramite a 4210 denuncias, radicados y/o IUIT_x000a_EVIDENCIA: PQR DIRECCIÓN DE INVESTIGACIONES FEBRERO_x000a_IUIT DIRECCIÓN DE INVESTIGACIONES FEBRERO; |202001: En el mes de enero se tramitaron 6791 radicados entre denuncias u IUIT'S_x000a_EVIDENCIA: IUIT DIRECCIÓN DE INVESTIGACIONES_x000a_PQR DIRECCIÓN DE INVESTIGACIONES"/>
    <s v="En el mes de enero se tramitaron 6791 radicados entre denuncias u IUIT'S_x000a_EVIDENCIA: IUIT DIRECCIÓN DE INVESTIGACIONES_x000a_PQR DIRECCIÓN DE INVESTIGACIONES"/>
    <s v="En el mes de febrero se dio tramite a 4210 denuncias, radicados y/o IUIT_x000a_EVIDENCIA: PQR DIRECCIÓN DE INVESTIGACIONES FEBRERO_x000a_IUIT DIRECCIÓN DE INVESTIGACIONES FEBRERO"/>
    <s v="En el mes de marzo se recibieron 2983 denuncias, radicados y/o IUIT, se tramitaron 2904 radicados._x000a_EVIDENCIA: BASE IUIT INVESTIGACIONES_x000a_BASE PQR INVESTIGACIONES"/>
    <s v="-"/>
    <s v="-"/>
    <s v="-"/>
    <s v="-"/>
    <s v="-"/>
    <s v="-"/>
    <s v="-"/>
    <s v="-"/>
    <s v="-"/>
    <s v="-"/>
  </r>
  <r>
    <s v="DTTTA-ACT_40;Delegatura_de_Transito_y_Transporte_Terrestre_Automotor;Dirección_de_Investigaciones_Transito_y_Transporte_Terrestre_Automotor"/>
    <n v="158"/>
    <s v="PES_Definir"/>
    <x v="0"/>
    <x v="0"/>
    <s v="SI"/>
    <s v="10. Plan de Acción Institucional - PAI"/>
    <x v="0"/>
    <s v="PAI_10"/>
    <s v="2. Plan de Acción Institucional - PAI"/>
    <s v="Investigaciones"/>
    <x v="60"/>
    <x v="28"/>
    <s v="DTTTA-ACT_40"/>
    <x v="1"/>
    <x v="3"/>
    <x v="3"/>
    <x v="11"/>
    <x v="11"/>
    <s v="DTTTA-D_03"/>
    <x v="11"/>
    <x v="0"/>
    <s v="Financiera"/>
    <x v="0"/>
    <m/>
    <m/>
    <m/>
    <m/>
    <m/>
    <s v="MIPG-P_00"/>
    <s v="MIPG-D_00"/>
    <n v="0"/>
    <n v="0"/>
    <n v="0"/>
    <n v="0"/>
    <n v="0"/>
    <n v="0"/>
    <n v="1"/>
    <s v=" No. de Investigaciones realizadas / No. de aperturas de Investigaciones pendientes"/>
    <s v="Mensual"/>
    <d v="2020-01-01T00:00:00"/>
    <x v="0"/>
    <n v="1"/>
    <n v="12"/>
    <n v="12.166666666666666"/>
    <s v="Enero"/>
    <s v="Diciembre"/>
    <s v="IV_Trim"/>
    <n v="2.8571428571428571E-3"/>
    <s v="Planeado"/>
    <n v="51"/>
    <n v="56"/>
    <n v="0"/>
    <n v="0"/>
    <n v="0"/>
    <n v="0"/>
    <n v="0"/>
    <n v="0"/>
    <n v="0"/>
    <n v="0"/>
    <n v="0"/>
    <n v="0"/>
    <n v="107"/>
    <s v="Ejecutado"/>
    <n v="2"/>
    <n v="0"/>
    <n v="0"/>
    <m/>
    <m/>
    <m/>
    <m/>
    <m/>
    <m/>
    <m/>
    <m/>
    <m/>
    <n v="2"/>
    <n v="1.8691588785046728E-2"/>
    <n v="107"/>
    <n v="1.8691588785046728E-2"/>
    <n v="5.3404539385847794E-5"/>
    <n v="5.3404539385847794E-5"/>
    <s v="En Tramite"/>
    <x v="1"/>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Total investigaciones en febrero 105_x000a_EVIDENCIA: MATRIZ DIRECCION DE INVESTIGACIONES FEBRERO; |202001: Se aclara que en este item solo se esta colocando el total de entradas para investigaciones, en los siguientes indicadores se desagrega lo tramitado por etapas_x000a_EVIDENCIA: MATRIZ DIRECCIÓN DE INVESTIGACIONES_x000a_"/>
    <s v="Se aclara que en este item solo se esta colocando el total de entradas para investigaciones, en los siguientes indicadores se desagrega lo tramitado por etapas_x000a_EVIDENCIA: MATRIZ DIRECCIÓN DE INVESTIGACIONES_x000a_"/>
    <s v="Total investigaciones en febrero 105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Para el cierre de año 2019  a cargo de la Dirección de Investigaciones de Tránsito se encontraban en proceso 38 investigaciones iniciadas, se abrieron 69 nuevas para gestión 2020. A cierre del periodo febrero teniamos un total 3 Decisiones pendientes de fallo y 2 sanciones proferidas, 38 periodos probatorios abiertos, 12 alegatos en curso de terminos para cierre probatorio y 52 aperturas, adicional a esto en averiguación preliminares se encuentran 17818 procesos para estudió."/>
  </r>
  <r>
    <s v="DTTTA-ACT_41;Delegatura_de_Transito_y_Transporte_Terrestre_Automotor;Dirección_de_Investigaciones_Transito_y_Transporte_Terrestre_Automotor"/>
    <n v="159"/>
    <s v="PES_Definir"/>
    <x v="0"/>
    <x v="0"/>
    <s v="SI"/>
    <s v="10. Plan de Acción Institucional - PAI"/>
    <x v="0"/>
    <s v="PAI_10"/>
    <s v="2. Plan de Acción Institucional - PAI"/>
    <s v="Investigaciones"/>
    <x v="60"/>
    <x v="28"/>
    <s v="DTTTA-ACT_41"/>
    <x v="2"/>
    <x v="3"/>
    <x v="3"/>
    <x v="11"/>
    <x v="11"/>
    <s v="DTTTA-D_03"/>
    <x v="11"/>
    <x v="0"/>
    <s v="Financiera"/>
    <x v="0"/>
    <m/>
    <m/>
    <m/>
    <m/>
    <m/>
    <s v="MIPG-P_00"/>
    <s v="MIPG-D_00"/>
    <n v="0"/>
    <n v="0"/>
    <n v="0"/>
    <n v="0"/>
    <n v="0"/>
    <n v="0"/>
    <n v="1"/>
    <s v="No. de Solicitudes de Pruebas Iniciadas"/>
    <s v="Mensual"/>
    <d v="2020-01-01T00:00:00"/>
    <x v="0"/>
    <n v="1"/>
    <n v="12"/>
    <n v="12.166666666666666"/>
    <s v="Enero"/>
    <s v="Diciembre"/>
    <s v="IV_Trim"/>
    <n v="2.8571428571428571E-3"/>
    <s v="Planeado"/>
    <n v="32"/>
    <n v="17"/>
    <n v="0"/>
    <n v="0"/>
    <n v="0"/>
    <n v="0"/>
    <n v="0"/>
    <n v="0"/>
    <n v="0"/>
    <n v="0"/>
    <n v="0"/>
    <n v="0"/>
    <n v="49"/>
    <s v="Ejecutado"/>
    <n v="3"/>
    <n v="8"/>
    <n v="0"/>
    <m/>
    <m/>
    <m/>
    <m/>
    <m/>
    <m/>
    <m/>
    <m/>
    <m/>
    <n v="11"/>
    <n v="0.22448979591836735"/>
    <n v="49"/>
    <n v="0.22448979591836735"/>
    <n v="6.4139941690962094E-4"/>
    <n v="6.4139941690962094E-4"/>
    <s v="En Tramite"/>
    <x v="1"/>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se practicaron 8 pruebas_x000a_EVIDENCIA: MATRIZ DIRECCION DE INVESTIGACIONES FEBRERO; |202001: En el mes de enero se decretaron pruebas a 2 investigaciones de las 38 que se encontraban pendientes aclarando que no se han vencido los términos de la etapa procesal_x000a_EVIDENCIA: MATRIZ DIRECCION DE INVESTIGACIONES"/>
    <s v="En el mes de enero se decretaron pruebas a 2 investigaciones de las 38 que se encontraban pendientes aclarando que no se han vencido los términos de la etapa procesal_x000a_EVIDENCIA: MATRIZ DIRECCION DE INVESTIGACIONES"/>
    <s v="En el mes de febrero se practicaron 8 pruebas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s v="DTTTA-ACT_42;Delegatura_de_Transito_y_Transporte_Terrestre_Automotor;Dirección_de_Investigaciones_Transito_y_Transporte_Terrestre_Automotor"/>
    <n v="160"/>
    <s v="PES_Definir"/>
    <x v="0"/>
    <x v="0"/>
    <s v="SI"/>
    <s v="10. Plan de Acción Institucional - PAI"/>
    <x v="0"/>
    <s v="PAI_10"/>
    <s v="2. Plan de Acción Institucional - PAI"/>
    <s v="Investigaciones"/>
    <x v="60"/>
    <x v="28"/>
    <s v="DTTTA-ACT_42"/>
    <x v="3"/>
    <x v="3"/>
    <x v="3"/>
    <x v="11"/>
    <x v="11"/>
    <s v="DTTTA-D_03"/>
    <x v="11"/>
    <x v="0"/>
    <s v="Financiera"/>
    <x v="0"/>
    <m/>
    <m/>
    <m/>
    <m/>
    <m/>
    <s v="MIPG-P_00"/>
    <s v="MIPG-D_00"/>
    <n v="0"/>
    <n v="0"/>
    <n v="0"/>
    <n v="0"/>
    <n v="0"/>
    <n v="0"/>
    <n v="1"/>
    <s v="No. de Alegatos Realizados"/>
    <s v="Mensual"/>
    <d v="2020-01-01T00:00:00"/>
    <x v="0"/>
    <n v="1"/>
    <n v="12"/>
    <n v="12.166666666666666"/>
    <s v="Enero"/>
    <s v="Diciembre"/>
    <s v="IV_Trim"/>
    <n v="2.8571428571428571E-3"/>
    <s v="Planeado"/>
    <n v="5"/>
    <n v="8"/>
    <n v="0"/>
    <n v="0"/>
    <n v="0"/>
    <n v="0"/>
    <n v="0"/>
    <n v="0"/>
    <n v="0"/>
    <n v="0"/>
    <n v="0"/>
    <n v="0"/>
    <n v="13"/>
    <s v="Ejecutado"/>
    <n v="0"/>
    <n v="1"/>
    <n v="0"/>
    <m/>
    <m/>
    <m/>
    <m/>
    <m/>
    <m/>
    <m/>
    <m/>
    <m/>
    <n v="1"/>
    <n v="7.6923076923076927E-2"/>
    <n v="13"/>
    <n v="7.6923076923076927E-2"/>
    <n v="2.1978021978021978E-4"/>
    <n v="2.1978021978021978E-4"/>
    <s v="En Tramite"/>
    <x v="1"/>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se realizó 1 traslado para alegatos de conclusión_x000a_EVIDENCIA: MATRIZ DIRECCION DE INVESTIGACIONES FEBRERO; |202001: En el mes de enero se trasladó para alegatos de conclusión un proceso con cierre probatorio_x000a_EVIDENCIA: MATRIZ DIRECCION DE INVESTIGACIONES"/>
    <s v="En el mes de enero se trasladó para alegatos de conclusión un proceso con cierre probatorio_x000a_EVIDENCIA: MATRIZ DIRECCION DE INVESTIGACIONES"/>
    <s v="En el mes de febrero se realizó 1 traslado para alegatos de conclusión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s v="DTTTA-ACT_43;Delegatura_de_Transito_y_Transporte_Terrestre_Automotor;Dirección_de_Investigaciones_Transito_y_Transporte_Terrestre_Automotor"/>
    <n v="161"/>
    <s v="PES_Definir"/>
    <x v="0"/>
    <x v="0"/>
    <s v="SI"/>
    <s v="10. Plan de Acción Institucional - PAI"/>
    <x v="0"/>
    <s v="PAI_10"/>
    <s v="2. Plan de Acción Institucional - PAI"/>
    <s v="Investigaciones"/>
    <x v="60"/>
    <x v="28"/>
    <s v="DTTTA-ACT_43"/>
    <x v="4"/>
    <x v="3"/>
    <x v="3"/>
    <x v="11"/>
    <x v="11"/>
    <s v="DTTTA-D_03"/>
    <x v="11"/>
    <x v="0"/>
    <s v="Financiera"/>
    <x v="0"/>
    <m/>
    <m/>
    <m/>
    <m/>
    <m/>
    <s v="MIPG-P_00"/>
    <s v="MIPG-D_00"/>
    <n v="0"/>
    <n v="0"/>
    <n v="0"/>
    <n v="0"/>
    <n v="0"/>
    <n v="0"/>
    <n v="1"/>
    <s v="No. de Fallos Realizados"/>
    <s v="Mensual"/>
    <d v="2020-01-01T00:00:00"/>
    <x v="0"/>
    <n v="1"/>
    <n v="12"/>
    <n v="12.166666666666666"/>
    <s v="Enero"/>
    <s v="Diciembre"/>
    <s v="IV_Trim"/>
    <n v="2.8571428571428571E-3"/>
    <s v="Planeado"/>
    <n v="4"/>
    <n v="1"/>
    <n v="0"/>
    <n v="0"/>
    <n v="0"/>
    <n v="0"/>
    <n v="0"/>
    <n v="0"/>
    <n v="0"/>
    <n v="0"/>
    <n v="0"/>
    <n v="0"/>
    <n v="5"/>
    <s v="Ejecutado"/>
    <n v="2"/>
    <n v="0"/>
    <n v="0"/>
    <m/>
    <m/>
    <m/>
    <m/>
    <m/>
    <m/>
    <m/>
    <m/>
    <m/>
    <n v="2"/>
    <n v="0.4"/>
    <n v="5"/>
    <n v="0.4"/>
    <n v="1.1428571428571429E-3"/>
    <n v="1.1428571428571429E-3"/>
    <s v="En Tramite"/>
    <x v="1"/>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fallaron investigaciones_x000a_EVIDENCIA: MATRIZ DIRECCION DE INVESTIGACIONES FEBRERO; |202001: En el mes de enero se fallaron 2 procesos con vencimiento de alegatos, se aclara que el restante no ha superado el término de la etapa procesal_x000a_EVIDENCIA: MATRIZ DIRECCION DE INVESTIGACIONES"/>
    <s v="En el mes de enero se fallaron 2 procesos con vencimiento de alegatos, se aclara que el restante no ha superado el término de la etapa procesal_x000a_EVIDENCIA: MATRIZ DIRECCION DE INVESTIGACIONES"/>
    <s v="En el mes de febrero no se fallaron investigaciones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s v="DTTTA-ACT_44;Delegatura_de_Transito_y_Transporte_Terrestre_Automotor;Dirección_de_Investigaciones_Transito_y_Transporte_Terrestre_Automotor"/>
    <n v="162"/>
    <s v="PES_Definir"/>
    <x v="0"/>
    <x v="0"/>
    <s v="SI"/>
    <s v="10. Plan de Acción Institucional - PAI"/>
    <x v="0"/>
    <s v="PAI_10"/>
    <s v="2. Plan de Acción Institucional - PAI"/>
    <s v="Investigaciones"/>
    <x v="60"/>
    <x v="28"/>
    <s v="DTTTA-ACT_44"/>
    <x v="93"/>
    <x v="3"/>
    <x v="3"/>
    <x v="11"/>
    <x v="11"/>
    <s v="DTTTA-D_03"/>
    <x v="11"/>
    <x v="0"/>
    <s v="Financiera"/>
    <x v="0"/>
    <m/>
    <m/>
    <m/>
    <m/>
    <m/>
    <s v="MIPG-P_00"/>
    <s v="MIPG-D_00"/>
    <n v="0"/>
    <n v="0"/>
    <n v="0"/>
    <n v="0"/>
    <n v="0"/>
    <n v="0"/>
    <n v="1"/>
    <s v="No. de Fallos Orales Proferi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presentaron fallos orales_x000a_EVIDENCIA: MATRIZ DIRECCION DE INVESTIGACIONES FEBRERO; |202001: En el mes de enero no se presentaron fallos orales_x000a_"/>
    <s v="En el mes de enero no se presentaron fallos orales_x000a_"/>
    <s v="En el mes de febrero no se presentaron fallos orales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s v="DTTTA-ACT_45;Delegatura_de_Transito_y_Transporte_Terrestre_Automotor;Dirección_de_Investigaciones_Transito_y_Transporte_Terrestre_Automotor"/>
    <n v="163"/>
    <s v="PES_Definir"/>
    <x v="0"/>
    <x v="0"/>
    <s v="SI"/>
    <s v="10. Plan de Acción Institucional - PAI"/>
    <x v="0"/>
    <s v="PAI_10"/>
    <s v="2. Plan de Acción Institucional - PAI"/>
    <s v="Investigaciones"/>
    <x v="60"/>
    <x v="28"/>
    <s v="DTTTA-ACT_45"/>
    <x v="36"/>
    <x v="3"/>
    <x v="3"/>
    <x v="11"/>
    <x v="11"/>
    <s v="DTTTA-D_03"/>
    <x v="11"/>
    <x v="0"/>
    <s v="Financiera"/>
    <x v="0"/>
    <m/>
    <m/>
    <m/>
    <m/>
    <m/>
    <s v="MIPG-P_00"/>
    <s v="MIPG-D_00"/>
    <n v="0"/>
    <n v="0"/>
    <n v="0"/>
    <n v="0"/>
    <n v="0"/>
    <n v="0"/>
    <n v="1"/>
    <s v="No. de Recursos Realizados "/>
    <s v="Mensual"/>
    <d v="2020-01-01T00:00:00"/>
    <x v="0"/>
    <n v="1"/>
    <n v="12"/>
    <n v="12.166666666666666"/>
    <s v="Enero"/>
    <s v="Diciembre"/>
    <s v="IV_Trim"/>
    <n v="2.8571428571428571E-3"/>
    <s v="Planeado"/>
    <n v="1"/>
    <n v="0"/>
    <n v="0"/>
    <n v="0"/>
    <n v="0"/>
    <n v="0"/>
    <n v="0"/>
    <n v="0"/>
    <n v="0"/>
    <n v="0"/>
    <n v="0"/>
    <n v="0"/>
    <n v="1"/>
    <s v="Ejecutado"/>
    <n v="0"/>
    <n v="0"/>
    <n v="0"/>
    <m/>
    <m/>
    <m/>
    <m/>
    <m/>
    <m/>
    <m/>
    <m/>
    <m/>
    <n v="0"/>
    <n v="0"/>
    <n v="1"/>
    <n v="0"/>
    <n v="0"/>
    <n v="0"/>
    <s v="Por Ejecutar"/>
    <x v="1"/>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recibieron recursos de reposición_x000a_EVIDENCIA: MATRIZ DIRECCION DE INVESTIGACIONES FEBRERO; |202001: Se encuentra en trámite_x000a_EVIDENCIA: MATRIZ DIRECCION DE INVESTIGACIONES"/>
    <s v="Se encuentra en trámite_x000a_EVIDENCIA: MATRIZ DIRECCION DE INVESTIGACIONES"/>
    <s v="En el mes de febrero no se recibieron recursos de reposición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s v="DTTTA-ACT_46;Delegatura_de_Transito_y_Transporte_Terrestre_Automotor;Dirección_de_Investigaciones_Transito_y_Transporte_Terrestre_Automotor"/>
    <n v="164"/>
    <s v="PES_Definir"/>
    <x v="0"/>
    <x v="0"/>
    <s v="SI"/>
    <s v="10. Plan de Acción Institucional - PAI"/>
    <x v="0"/>
    <s v="PAI_10"/>
    <s v="2. Plan de Acción Institucional - PAI"/>
    <s v="Investigaciones"/>
    <x v="60"/>
    <x v="28"/>
    <s v="DTTTA-ACT_46"/>
    <x v="94"/>
    <x v="3"/>
    <x v="3"/>
    <x v="11"/>
    <x v="11"/>
    <s v="DTTTA-D_03"/>
    <x v="11"/>
    <x v="0"/>
    <s v="Financiera"/>
    <x v="0"/>
    <m/>
    <m/>
    <m/>
    <m/>
    <m/>
    <s v="MIPG-P_00"/>
    <s v="MIPG-D_00"/>
    <n v="0"/>
    <n v="0"/>
    <n v="0"/>
    <n v="0"/>
    <n v="0"/>
    <n v="0"/>
    <n v="1"/>
    <s v="No. de Revocatorias de Fallos Emiti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202002: En el mes de febrero no se recibieron revocatorias directas_x000a_EVIDENCIA: MATRIZ DIRECCION DE INVESTIGACIONES FEBRERO; |202001: No se presentaron solicitudes de revocatoria directa_x000a_"/>
    <s v="No se presentaron solicitudes de revocatoria directa_x000a_"/>
    <s v="En el mes de febrero no se recibieron revocatorias directas_x000a_EVIDENCIA: MATRIZ DIRECCION DE INVESTIGACIONES FEBRERO"/>
    <s v="No se presenta gestión de Investigaciones para el mes de marzo debido a la directriz de detener todas las investigaciones de acuerdo a la emergencia que vivimos en el país por el COVID 19, lo que no quiere decir que no se hayan realizado proyectos de investigaciones, mas no se presentan porque no fueron enviadas a notificaciones por la directriz antes expuesta."/>
    <s v="-"/>
    <s v="-"/>
    <s v="-"/>
    <s v="-"/>
    <s v="-"/>
    <s v="-"/>
    <s v="-"/>
    <s v="-"/>
    <s v="-"/>
    <s v="-"/>
  </r>
  <r>
    <s v="DSI-ACT_01;Despacho_Superintendencia;Despacho"/>
    <n v="165"/>
    <s v="PES_Definir"/>
    <x v="3"/>
    <x v="3"/>
    <s v="SI"/>
    <s v="10. Plan de Acción Institucional - PAI"/>
    <x v="0"/>
    <s v="PAI_10"/>
    <s v="2. Plan de Acción Institucional - PAI"/>
    <s v="Gestión"/>
    <x v="61"/>
    <x v="29"/>
    <s v="DSI-ACT_01"/>
    <x v="95"/>
    <x v="4"/>
    <x v="4"/>
    <x v="12"/>
    <x v="12"/>
    <s v="DSI-D_01"/>
    <x v="12"/>
    <x v="1"/>
    <s v="Administrativa"/>
    <x v="0"/>
    <m/>
    <m/>
    <m/>
    <m/>
    <m/>
    <s v="MIPG-P_00"/>
    <s v="MIPG-D_00"/>
    <n v="0"/>
    <n v="0"/>
    <n v="0"/>
    <n v="0"/>
    <n v="0"/>
    <n v="0"/>
    <n v="1"/>
    <s v=" # Solicitudes Atendidas / # Solicitudes Recibidas "/>
    <s v="Mensual"/>
    <d v="2020-01-01T00:00:00"/>
    <x v="0"/>
    <n v="1"/>
    <n v="12"/>
    <n v="12.166666666666666"/>
    <s v="Enero"/>
    <s v="Diciembre"/>
    <s v="IV_Trim"/>
    <n v="5.263157894736842E-3"/>
    <s v="Planeado"/>
    <n v="4"/>
    <n v="6"/>
    <n v="2"/>
    <n v="0"/>
    <n v="0"/>
    <n v="0"/>
    <n v="0"/>
    <n v="0"/>
    <n v="0"/>
    <n v="0"/>
    <n v="0"/>
    <n v="0"/>
    <n v="12"/>
    <s v="Ejecutado"/>
    <n v="4"/>
    <n v="6"/>
    <n v="2"/>
    <m/>
    <m/>
    <m/>
    <m/>
    <m/>
    <m/>
    <m/>
    <m/>
    <m/>
    <n v="12"/>
    <n v="1"/>
    <n v="12"/>
    <n v="1"/>
    <n v="5.263157894736842E-3"/>
    <n v="5.263157894736842E-3"/>
    <s v="Ejecutada"/>
    <x v="0"/>
    <s v=" |202003: De acuerdo a correo reportado se indica: _x000a_1. cálculos actuariales 2005 a 2012 en cumplimiento sentencia OF ELAB PROY P.REV_x000a_2.concepto ante consulta 6147702-7712 conmutación pensional parcial OF ELAB PROY P.REV; |202002: De acuerdo a correo reportado se indica: 125281, 125351, 125621, 125771, 125881, 125941: certificaciones y respuesta consultas aerorepública, aerosucre, inversiones la cabrera y bienes y comercio, porvenir, sarpa, teleférico.; |202001: 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De acuerdo a correo reportado se indica: 125281, 125351, 125621, 125771, 125881, 125941: certificaciones y respuesta consultas aerorepública, aerosucre, inversiones la cabrera y bienes y comercio, porvenir, sarpa, teleférico."/>
    <s v="De acuerdo a correo reportado se indica: _x000a_1. cálculos actuariales 2005 a 2012 en cumplimiento sentencia OF ELAB PROY P.REV_x000a_2.concepto ante consulta 6147702-7712 conmutación pensional parcial OF ELAB PROY P.REV"/>
    <s v="-"/>
    <s v="-"/>
    <s v="-"/>
    <s v="-"/>
    <s v="-"/>
    <s v="-"/>
    <s v="-"/>
    <s v="-"/>
    <s v="-"/>
    <s v="-"/>
  </r>
  <r>
    <s v="DSI-ACT_02;Despacho_Superintendencia;Despacho"/>
    <n v="166"/>
    <s v="PES_00"/>
    <x v="3"/>
    <x v="3"/>
    <s v="SI"/>
    <s v="10. Plan de Acción Institucional - PAI"/>
    <x v="0"/>
    <s v="PAI_10"/>
    <s v="2. Plan de Acción Institucional - PAI"/>
    <s v="Gestión"/>
    <x v="62"/>
    <x v="30"/>
    <s v="DSI-ACT_02"/>
    <x v="96"/>
    <x v="4"/>
    <x v="4"/>
    <x v="12"/>
    <x v="12"/>
    <s v="DSI-D_03"/>
    <x v="13"/>
    <x v="1"/>
    <s v="Administrativa"/>
    <x v="0"/>
    <m/>
    <m/>
    <m/>
    <m/>
    <m/>
    <s v="MIPG-P_00"/>
    <s v="MIPG-D_00"/>
    <n v="0"/>
    <n v="0"/>
    <n v="0"/>
    <n v="0"/>
    <n v="0"/>
    <n v="0"/>
    <n v="4"/>
    <s v=" Informe Trimestral de Gestión "/>
    <s v="POR_DEFINIR"/>
    <d v="2020-03-01T00:00:00"/>
    <x v="0"/>
    <n v="3"/>
    <n v="12"/>
    <n v="10.166666666666666"/>
    <s v="Marzo"/>
    <s v="Diciembre"/>
    <s v="IV_Trim"/>
    <n v="5.263157894736842E-3"/>
    <s v="Planeado"/>
    <n v="0"/>
    <n v="0"/>
    <n v="1"/>
    <n v="0"/>
    <n v="0"/>
    <n v="1"/>
    <n v="0"/>
    <n v="0"/>
    <n v="1"/>
    <n v="0"/>
    <n v="0"/>
    <n v="1"/>
    <n v="4"/>
    <s v="Ejecutado"/>
    <n v="0"/>
    <n v="0"/>
    <n v="0"/>
    <m/>
    <m/>
    <m/>
    <m/>
    <m/>
    <m/>
    <m/>
    <m/>
    <m/>
    <n v="0"/>
    <n v="0"/>
    <n v="1"/>
    <n v="0"/>
    <n v="0"/>
    <n v="0"/>
    <s v="Por Ejecutar"/>
    <x v="1"/>
    <s v=" |202003: N/D; |202002: No se tienen actividades programadas para el periodo.; |202001: No tiene proyectado para el periodo."/>
    <s v="No tiene proyectado para el periodo."/>
    <s v="No se tienen actividades programadas para el periodo."/>
    <s v="N/D"/>
    <s v="-"/>
    <s v="-"/>
    <s v="-"/>
    <s v="-"/>
    <s v="-"/>
    <s v="-"/>
    <s v="-"/>
    <s v="-"/>
    <s v="-"/>
    <s v="A falta de generación del informe trimestral es importante definir el objeto y alcance de la actividad."/>
  </r>
  <r>
    <s v="DSI-ACT_03;Despacho_Superintendencia;Equipo_de_Comunicaciones"/>
    <n v="167"/>
    <s v="PES_Definir"/>
    <x v="3"/>
    <x v="3"/>
    <s v="SI"/>
    <s v="10. Plan de Acción Institucional - PAI"/>
    <x v="0"/>
    <s v="PAI_10"/>
    <s v="2. Plan de Acción Institucional - PAI"/>
    <s v="Gestión"/>
    <x v="63"/>
    <x v="31"/>
    <s v="DSI-ACT_03"/>
    <x v="97"/>
    <x v="4"/>
    <x v="4"/>
    <x v="13"/>
    <x v="13"/>
    <s v="DSI-D_02"/>
    <x v="14"/>
    <x v="1"/>
    <s v="Administrativa"/>
    <x v="0"/>
    <m/>
    <m/>
    <m/>
    <m/>
    <m/>
    <s v="MIPG-P_00"/>
    <s v="MIPG-D_00"/>
    <n v="0"/>
    <n v="0"/>
    <n v="0"/>
    <n v="0"/>
    <n v="0"/>
    <n v="0"/>
    <s v="# Seguidores en Redes Sociales"/>
    <s v="# Seguidores en Redes Sociales"/>
    <s v="Mensual"/>
    <d v="2020-01-01T00:00:00"/>
    <x v="0"/>
    <n v="1"/>
    <n v="12"/>
    <n v="12.166666666666666"/>
    <s v="Enero"/>
    <s v="Diciembre"/>
    <s v="IV_Trim"/>
    <n v="5.263157894736842E-3"/>
    <s v="Planeado"/>
    <n v="797000"/>
    <n v="728000"/>
    <n v="1200000"/>
    <n v="0"/>
    <n v="0"/>
    <n v="0"/>
    <n v="0"/>
    <n v="0"/>
    <n v="0"/>
    <n v="0"/>
    <n v="0"/>
    <n v="0"/>
    <n v="2725000"/>
    <s v="Ejecutado"/>
    <n v="797000"/>
    <n v="728000"/>
    <n v="1200000"/>
    <m/>
    <m/>
    <m/>
    <m/>
    <m/>
    <m/>
    <m/>
    <m/>
    <m/>
    <n v="2725000"/>
    <n v="1"/>
    <n v="2725000"/>
    <n v="1"/>
    <n v="5.263157894736842E-3"/>
    <n v="5.263157894736842E-3"/>
    <s v="Ejecutada"/>
    <x v="0"/>
    <s v=" |202003: Presencia en Redes Sociales: Impresiones Totales 1200,000._x000a_Total Seguidores:_x000a_Twitter: 2079_x000a_Facebook: 743_x000a_Instagram : 215; |202002: Presencia en Redes Sociales: Impresiones Totales 728,000._x000a_ Twitter: 804_x000a_ Facebook: 89_x000a_Instagram : 104; |202001: Presencia en Redes Sociales: Impresiones Totales 797,000._x000a_ Twitter: 1088_x000a_ Facebook: 65_x000a_Instagram : 100_x000a_"/>
    <s v="Presencia en Redes Sociales: Impresiones Totales 797,000._x000a_ Twitter: 1088_x000a_ Facebook: 65_x000a_Instagram : 100_x000a_"/>
    <s v="Presencia en Redes Sociales: Impresiones Totales 728,000._x000a_ Twitter: 804_x000a_ Facebook: 89_x000a_Instagram : 104"/>
    <s v="Presencia en Redes Sociales: Impresiones Totales 1200,000._x000a_Total Seguidores:_x000a_Twitter: 2079_x000a_Facebook: 743_x000a_Instagram : 215"/>
    <s v="-"/>
    <s v="-"/>
    <s v="-"/>
    <s v="-"/>
    <s v="-"/>
    <s v="-"/>
    <s v="-"/>
    <s v="-"/>
    <s v="-"/>
    <s v="-"/>
  </r>
  <r>
    <s v="DSI-ACT_04;Despacho_Superintendencia;Equipo_de_Comunicaciones"/>
    <n v="168"/>
    <s v="PES_Definir"/>
    <x v="0"/>
    <x v="0"/>
    <s v="SI"/>
    <s v="10. Plan de Acción Institucional - PAI"/>
    <x v="0"/>
    <s v="PAI_10"/>
    <s v="2. Plan de Acción Institucional - PAI"/>
    <s v="Gestión"/>
    <x v="64"/>
    <x v="32"/>
    <s v="DSI-ACT_04"/>
    <x v="98"/>
    <x v="4"/>
    <x v="4"/>
    <x v="13"/>
    <x v="13"/>
    <s v="DSI-D_02"/>
    <x v="14"/>
    <x v="1"/>
    <s v="Administrativa"/>
    <x v="0"/>
    <m/>
    <m/>
    <m/>
    <m/>
    <m/>
    <s v="MIPG-P_00"/>
    <s v="MIPG-D_00"/>
    <n v="0"/>
    <n v="0"/>
    <n v="0"/>
    <n v="0"/>
    <n v="0"/>
    <n v="0"/>
    <n v="1"/>
    <s v="No. De Comunicados de Prensa Emitidos"/>
    <s v="Mensual"/>
    <d v="2020-01-01T00:00:00"/>
    <x v="0"/>
    <n v="1"/>
    <n v="12"/>
    <n v="12.166666666666666"/>
    <s v="Enero"/>
    <s v="Diciembre"/>
    <s v="IV_Trim"/>
    <n v="2.8571428571428571E-3"/>
    <s v="Planeado"/>
    <n v="9"/>
    <n v="5"/>
    <n v="5"/>
    <n v="0"/>
    <n v="0"/>
    <n v="0"/>
    <n v="0"/>
    <n v="0"/>
    <n v="0"/>
    <n v="0"/>
    <n v="0"/>
    <n v="0"/>
    <n v="19"/>
    <s v="Ejecutado"/>
    <n v="9"/>
    <n v="5"/>
    <n v="5"/>
    <m/>
    <m/>
    <m/>
    <m/>
    <m/>
    <m/>
    <m/>
    <m/>
    <m/>
    <n v="19"/>
    <n v="1"/>
    <n v="19"/>
    <n v="1"/>
    <n v="2.8571428571428571E-3"/>
    <n v="2.8571428571428571E-3"/>
    <s v="Ejecutada"/>
    <x v="0"/>
    <s v=" |202003: 5 Comunicados de Prensa para el corte Marzo.; |202002: 5 Comunicados de Prensa para el corte Febrero.; |202001: 9 Comunicados de Prensa para el corte Enero."/>
    <s v="9 Comunicados de Prensa para el corte Enero."/>
    <s v="5 Comunicados de Prensa para el corte Febrero."/>
    <s v="5 Comunicados de Prensa para el corte Marzo."/>
    <s v="-"/>
    <s v="-"/>
    <s v="-"/>
    <s v="-"/>
    <s v="-"/>
    <s v="-"/>
    <s v="-"/>
    <s v="-"/>
    <s v="-"/>
    <s v="-"/>
  </r>
  <r>
    <s v="DSI-ACT_05;Despacho_Superintendencia;Equipo_de_Comunicaciones"/>
    <n v="169"/>
    <s v="PES_Definir"/>
    <x v="0"/>
    <x v="0"/>
    <s v="SI"/>
    <s v="3. Sensibilización en materia de derechos y deberes en el sector transporte"/>
    <x v="1"/>
    <s v="PEI_03"/>
    <s v=" 1. Plan Estratégico Institucional - PEI"/>
    <s v="PEI_03 - Sensibilización en materia de derechos y deberes en el sector transporte"/>
    <x v="65"/>
    <x v="33"/>
    <s v="DSI-ACT_05"/>
    <x v="99"/>
    <x v="4"/>
    <x v="4"/>
    <x v="13"/>
    <x v="13"/>
    <s v="DSI-D_02"/>
    <x v="14"/>
    <x v="1"/>
    <s v="Administrativa"/>
    <x v="0"/>
    <m/>
    <m/>
    <m/>
    <m/>
    <m/>
    <s v="MIPG-P_00"/>
    <s v="MIPG-D_00"/>
    <s v=" 30.000personas"/>
    <n v="0.34"/>
    <n v="0.34"/>
    <n v="0.32"/>
    <n v="0"/>
    <n v="1"/>
    <n v="1"/>
    <s v="No. de personas sensibilizadas"/>
    <s v="POR_DEFINIR"/>
    <d v="2020-01-01T00:00:00"/>
    <x v="6"/>
    <n v="1"/>
    <n v="12"/>
    <n v="12.133333333333333"/>
    <s v="Enero"/>
    <s v="Diciembre"/>
    <s v="IV_Trim"/>
    <n v="8.0000000000000019E-3"/>
    <s v="Planeado"/>
    <n v="5"/>
    <n v="4"/>
    <n v="8"/>
    <n v="0"/>
    <n v="0"/>
    <n v="0"/>
    <n v="0"/>
    <n v="0"/>
    <n v="0"/>
    <n v="0"/>
    <n v="0"/>
    <n v="0"/>
    <n v="17"/>
    <s v="Ejecutado"/>
    <n v="5"/>
    <n v="4"/>
    <n v="8"/>
    <m/>
    <m/>
    <m/>
    <m/>
    <m/>
    <m/>
    <m/>
    <m/>
    <m/>
    <n v="17"/>
    <n v="1"/>
    <n v="17"/>
    <n v="1"/>
    <n v="8.0000000000000019E-3"/>
    <n v="8.0000000000000019E-3"/>
    <s v="Ejecutada"/>
    <x v="0"/>
    <s v=" |202003: Se generaron 8 Campañas:_x000a_#AccionesPorLaVida_x000a_#PrevenciónyAcciónDecreto457_x000a_#PrevenciónyAcciónCentrodeLogísticayTransporte_x000a_#PrevenciónyAcciónMedidasdelSectorTransporte_x000a_#PrevenciónyAcciónAdultoMayorAislamientoPreventivo_x000a_#PrevenciónyAcciónFacbookLive_x000a_#EvitaelCoronaVirus_x000a_#TeEscuchamos; |202002: Se generaron 4 Campañas:_x000a_#ConoceTusPuertos_x000a_#TambiénesTuLogo_x000a_#UnidosPorSantander_x000a_#TodosPorlaLinea; |202001: Se generaron 5 Campañas:_x000a_#ConoceTusPuertos_x000a_#UsalaTerminal_x000a_#VuelaInformado_x000a_#LaSuperTeEscucha"/>
    <s v="Se generaron 5 Campañas:_x000a_#ConoceTusPuertos_x000a_#UsalaTerminal_x000a_#VuelaInformado_x000a_#LaSuperTeEscucha"/>
    <s v="Se generaron 4 Campañas:_x000a_#ConoceTusPuertos_x000a_#TambiénesTuLogo_x000a_#UnidosPorSantander_x000a_#TodosPorlaLinea"/>
    <s v="Se generaron 8 Campañas:_x000a_#AccionesPorLaVida_x000a_#PrevenciónyAcciónDecreto457_x000a_#PrevenciónyAcciónCentrodeLogísticayTransporte_x000a_#PrevenciónyAcciónMedidasdelSectorTransporte_x000a_#PrevenciónyAcciónAdultoMayorAislamientoPreventivo_x000a_#PrevenciónyAcciónFacbookLive_x000a_#EvitaelCoronaVirus_x000a_#TeEscuchamos"/>
    <s v="-"/>
    <s v="-"/>
    <s v="-"/>
    <s v="-"/>
    <s v="-"/>
    <s v="-"/>
    <s v="-"/>
    <s v="-"/>
    <s v="-"/>
    <s v="-"/>
  </r>
  <r>
    <s v="DSI-ACT_06;Despacho_Superintendencia;Equipo_de_Comunicaciones"/>
    <n v="170"/>
    <s v="PES_00"/>
    <x v="0"/>
    <x v="0"/>
    <s v="SI"/>
    <s v="3. Sensibilización en materia de derechos y deberes en el sector transporte"/>
    <x v="1"/>
    <s v="PEI_03"/>
    <s v=" 1. Plan Estratégico Institucional - PEI"/>
    <s v="PEI_03 - Sensibilización en materia de derechos y deberes en el sector transporte"/>
    <x v="65"/>
    <x v="33"/>
    <s v="DSI-ACT_06"/>
    <x v="100"/>
    <x v="4"/>
    <x v="4"/>
    <x v="13"/>
    <x v="13"/>
    <s v="DSI-D_02"/>
    <x v="14"/>
    <x v="1"/>
    <s v="Administrativa"/>
    <x v="0"/>
    <m/>
    <m/>
    <m/>
    <m/>
    <m/>
    <s v="MIPG-P_00"/>
    <s v="MIPG-D_00"/>
    <s v=" 30.000personas"/>
    <n v="0.34"/>
    <n v="0.34"/>
    <n v="0.32"/>
    <n v="0"/>
    <n v="1"/>
    <n v="1"/>
    <s v="No. de Personas Participantes por Campaña / No. De Campañas Generadas"/>
    <s v="POR_DEFINIR"/>
    <d v="2020-01-01T00:00:00"/>
    <x v="0"/>
    <n v="1"/>
    <n v="12"/>
    <n v="12.166666666666666"/>
    <s v="Enero"/>
    <s v="Diciembre"/>
    <s v="IV_Trim"/>
    <n v="8.0000000000000019E-3"/>
    <s v="Planeado"/>
    <n v="2.8400000000000002E-2"/>
    <n v="2.8400000000000002E-2"/>
    <n v="2.8400000000000002E-2"/>
    <n v="2.8400000000000002E-2"/>
    <n v="2.8299999999999999E-2"/>
    <n v="2.8299999999999999E-2"/>
    <n v="2.8299999999999999E-2"/>
    <n v="2.8299999999999999E-2"/>
    <n v="2.8299999999999999E-2"/>
    <n v="2.8299999999999999E-2"/>
    <n v="2.8299999999999999E-2"/>
    <n v="2.8299999999999999E-2"/>
    <n v="0.33999999999999997"/>
    <s v="Ejecutado"/>
    <n v="2.8400000000000002E-2"/>
    <n v="2.8400000000000002E-2"/>
    <n v="2.8400000000000002E-2"/>
    <m/>
    <m/>
    <m/>
    <m/>
    <m/>
    <m/>
    <m/>
    <m/>
    <m/>
    <n v="8.5199999999999998E-2"/>
    <n v="0.25058823529411767"/>
    <n v="8.5199999999999998E-2"/>
    <n v="1"/>
    <n v="2.0047058823529419E-3"/>
    <n v="8.0000000000000019E-3"/>
    <s v="En Tramite"/>
    <x v="1"/>
    <s v=" |202003: Se generaron 8 Campañas; |202002: Se generaron 4 Campañas:_x000a_#ConoceTusPuertos_x000a_#TambiénesTuLogo_x000a_#UnidosPorSantander_x000a_#TodosPorlaLinea; |202001: Se generaron 5 Campañas:_x000a_#ConoceTusPuertos_x000a_#UsalaTerminal_x000a_#VuelaInformado_x000a_#LaSuperTeEscucha"/>
    <s v="Se generaron 5 Campañas:_x000a_#ConoceTusPuertos_x000a_#UsalaTerminal_x000a_#VuelaInformado_x000a_#LaSuperTeEscucha"/>
    <s v="Se generaron 4 Campañas:_x000a_#ConoceTusPuertos_x000a_#TambiénesTuLogo_x000a_#UnidosPorSantander_x000a_#TodosPorlaLinea"/>
    <s v="Se generaron 8 Campañas"/>
    <s v="-"/>
    <s v="-"/>
    <s v="-"/>
    <s v="-"/>
    <s v="-"/>
    <s v="-"/>
    <s v="-"/>
    <s v="-"/>
    <s v="-"/>
    <s v="-"/>
  </r>
  <r>
    <s v="DSI-ACT_07;Despacho_Superintendencia;Equipo_de_Comunicaciones"/>
    <n v="171"/>
    <s v="PES_00"/>
    <x v="0"/>
    <x v="0"/>
    <s v="SI"/>
    <s v="3. Sensibilización en materia de derechos y deberes en el sector transporte"/>
    <x v="1"/>
    <s v="PEI_03"/>
    <s v=" 1. Plan Estratégico Institucional - PEI"/>
    <s v="PEI_03 - Sensibilización en materia de derechos y deberes en el sector transporte"/>
    <x v="65"/>
    <x v="33"/>
    <s v="DSI-ACT_07"/>
    <x v="101"/>
    <x v="4"/>
    <x v="4"/>
    <x v="13"/>
    <x v="13"/>
    <s v="DSI-D_02"/>
    <x v="14"/>
    <x v="1"/>
    <s v="Administrativa"/>
    <x v="0"/>
    <m/>
    <m/>
    <n v="15000000"/>
    <m/>
    <m/>
    <s v="MIPG-P_00"/>
    <s v="MIPG-D_00"/>
    <n v="0"/>
    <n v="0"/>
    <n v="0"/>
    <n v="0"/>
    <n v="0"/>
    <n v="0"/>
    <n v="2"/>
    <s v=" Publicación Semestral de la Revista. "/>
    <s v="POR_DEFINIR"/>
    <d v="2020-05-01T00:00:00"/>
    <x v="9"/>
    <n v="5"/>
    <n v="9"/>
    <n v="5.0666666666666664"/>
    <s v="Mayo"/>
    <s v="Septiembre"/>
    <s v="III_Trim"/>
    <n v="8.0000000000000019E-3"/>
    <s v="Planeado"/>
    <n v="0"/>
    <n v="0"/>
    <n v="0"/>
    <n v="0"/>
    <n v="1"/>
    <n v="0"/>
    <n v="0"/>
    <n v="0"/>
    <n v="1"/>
    <n v="0"/>
    <n v="0"/>
    <n v="0"/>
    <n v="2"/>
    <s v="Ejecutado"/>
    <n v="0"/>
    <n v="0"/>
    <n v="0"/>
    <m/>
    <m/>
    <m/>
    <m/>
    <m/>
    <m/>
    <m/>
    <m/>
    <m/>
    <n v="0"/>
    <n v="0"/>
    <n v="0"/>
    <n v="1"/>
    <n v="0"/>
    <n v="8.0000000000000019E-3"/>
    <s v="Por Ejecutar"/>
    <x v="6"/>
    <s v=" |202003: No se proyectaron actividades para el periodo.; |202002: No se tienen actividades programadas para el periodo.; |202001: N/D"/>
    <s v="N/D"/>
    <s v="No se tienen actividades programadas para el periodo."/>
    <s v="No se proyectaron actividades para el periodo."/>
    <s v="-"/>
    <s v="-"/>
    <s v="-"/>
    <s v="-"/>
    <s v="-"/>
    <s v="-"/>
    <s v="-"/>
    <s v="-"/>
    <s v="-"/>
    <s v="-"/>
  </r>
  <r>
    <s v="OAJ-ACT_01;Oficina_Asesora_Jurídica;Oficina_Asesora_Jurídica"/>
    <n v="172"/>
    <s v="PES_Definir"/>
    <x v="3"/>
    <x v="3"/>
    <s v="SI"/>
    <s v="10. Plan de Acción Institucional - PAI"/>
    <x v="0"/>
    <s v="PAI_10"/>
    <s v="2. Plan de Acción Institucional - PAI"/>
    <s v="Gestión_PQRS"/>
    <x v="66"/>
    <x v="34"/>
    <s v="OAJ-ACT_01"/>
    <x v="102"/>
    <x v="5"/>
    <x v="5"/>
    <x v="14"/>
    <x v="14"/>
    <s v="OAJ-D_01"/>
    <x v="15"/>
    <x v="1"/>
    <s v="Administrativa"/>
    <x v="0"/>
    <m/>
    <m/>
    <m/>
    <m/>
    <m/>
    <s v="MIPG-P_03"/>
    <s v="MIPG-D_03-04"/>
    <n v="0"/>
    <n v="0"/>
    <n v="0"/>
    <n v="0"/>
    <n v="0"/>
    <n v="0"/>
    <n v="1"/>
    <s v=" No. de Solicitudes Gestionadas / No. de Solicitudes Ingresadas "/>
    <s v="Mensual"/>
    <d v="2020-01-01T00:00:00"/>
    <x v="0"/>
    <n v="1"/>
    <n v="12"/>
    <n v="12.166666666666666"/>
    <s v="Enero"/>
    <s v="Diciembre"/>
    <s v="IV_Trim"/>
    <n v="5.263157894736842E-3"/>
    <s v="Planeado"/>
    <n v="114"/>
    <n v="182"/>
    <n v="105"/>
    <n v="0"/>
    <n v="0"/>
    <n v="0"/>
    <n v="0"/>
    <n v="0"/>
    <n v="0"/>
    <n v="0"/>
    <n v="0"/>
    <n v="0"/>
    <n v="401"/>
    <s v="Ejecutado"/>
    <n v="89"/>
    <n v="39"/>
    <n v="133"/>
    <m/>
    <m/>
    <m/>
    <m/>
    <m/>
    <m/>
    <m/>
    <m/>
    <m/>
    <n v="261"/>
    <n v="0.6508728179551122"/>
    <n v="401"/>
    <n v="0.6508728179551122"/>
    <n v="3.4256464102900641E-3"/>
    <n v="3.4256464102900641E-3"/>
    <s v="En Tramite"/>
    <x v="1"/>
    <s v=" |202003: Bases de Datos y sisteas de gestion documental de la OAJ ; |202002: Archivo fisico Oficina Asesora Juridica Sistemas de Gestion Documental Orfeo y Vigia ; |202001: Archivo de la Oficina Asesora Juridica, plataformas de gestion Documental Vigia y Orfeo"/>
    <s v="Archivo de la Oficina Asesora Juridica, plataformas de gestion Documental Vigia y Orfeo"/>
    <s v="Archivo fisico Oficina Asesora Juridica Sistemas de Gestion Documental Orfeo y Vigia "/>
    <s v="Bases de Datos y sisteas de gestion documental de la OAJ "/>
    <s v="-"/>
    <s v="-"/>
    <s v="-"/>
    <s v="-"/>
    <s v="-"/>
    <s v="-"/>
    <s v="-"/>
    <s v="-"/>
    <s v="-"/>
    <s v="-"/>
  </r>
  <r>
    <s v="OAJ-ACT_02;Oficina_Asesora_Jurídica;Oficina_Asesora_Jurídica"/>
    <n v="173"/>
    <s v="PES_00"/>
    <x v="0"/>
    <x v="0"/>
    <s v="SI"/>
    <s v="11. Investigaciones"/>
    <x v="0"/>
    <s v="PAI_10"/>
    <s v="2. Plan de Acción Institucional - PAI"/>
    <s v="Investigaciones"/>
    <x v="67"/>
    <x v="35"/>
    <s v="OAJ-ACT_02"/>
    <x v="103"/>
    <x v="5"/>
    <x v="5"/>
    <x v="14"/>
    <x v="14"/>
    <s v="OAJ-D_01"/>
    <x v="15"/>
    <x v="1"/>
    <s v="Administrativ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D; |202002: N/D; |202001: N/D"/>
    <s v="N/D"/>
    <s v="N/D"/>
    <s v="N/D"/>
    <s v="-"/>
    <s v="-"/>
    <s v="-"/>
    <s v="-"/>
    <s v="-"/>
    <s v="-"/>
    <s v="-"/>
    <s v="-"/>
    <s v="-"/>
    <s v="-"/>
  </r>
  <r>
    <s v="OAJ-ACT_03;Oficina_Asesora_Jurídica;Oficina_Asesora_Jurídica"/>
    <n v="174"/>
    <s v="PES_00"/>
    <x v="0"/>
    <x v="0"/>
    <s v="SI"/>
    <s v="11. Investigaciones"/>
    <x v="0"/>
    <s v="PAI_10"/>
    <s v="2. Plan de Acción Institucional - PAI"/>
    <s v="Investigaciones"/>
    <x v="67"/>
    <x v="35"/>
    <s v="OAJ-ACT_03"/>
    <x v="104"/>
    <x v="5"/>
    <x v="5"/>
    <x v="14"/>
    <x v="14"/>
    <s v="OAJ-D_01"/>
    <x v="15"/>
    <x v="1"/>
    <s v="Administrativa"/>
    <x v="0"/>
    <m/>
    <m/>
    <m/>
    <m/>
    <m/>
    <s v="MIPG-P_00"/>
    <s v="MIPG-D_00"/>
    <n v="0"/>
    <n v="0"/>
    <n v="0"/>
    <n v="0"/>
    <n v="0"/>
    <n v="0"/>
    <n v="1"/>
    <s v="No. de Recursos Realizados"/>
    <s v="Mensual"/>
    <d v="2020-01-01T00:00:00"/>
    <x v="0"/>
    <n v="1"/>
    <n v="12"/>
    <n v="12.166666666666666"/>
    <s v="Enero"/>
    <s v="Diciembre"/>
    <s v="IV_Trim"/>
    <n v="2.8571428571428571E-3"/>
    <s v="Planeado"/>
    <n v="94"/>
    <n v="24"/>
    <n v="10"/>
    <n v="0"/>
    <n v="0"/>
    <n v="0"/>
    <n v="0"/>
    <n v="0"/>
    <n v="0"/>
    <n v="0"/>
    <n v="0"/>
    <n v="0"/>
    <n v="128"/>
    <s v="Ejecutado"/>
    <n v="9"/>
    <n v="2"/>
    <n v="14"/>
    <m/>
    <m/>
    <m/>
    <m/>
    <m/>
    <m/>
    <m/>
    <m/>
    <m/>
    <n v="25"/>
    <n v="0.1953125"/>
    <n v="128"/>
    <n v="0.1953125"/>
    <n v="5.5803571428571425E-4"/>
    <n v="5.5803571428571425E-4"/>
    <s v="En Tramite"/>
    <x v="1"/>
    <s v=" |202003: Matriz de procesos de la OAJ y bases de datos del grupo de notificaciones ; |202002: Matriz de procesos Oficina Asesora Juridica, Archivos Grupo de Notificaciones ; |202001: Matriz de procesos de la Oficina Asesora Juridica "/>
    <s v="Matriz de procesos de la Oficina Asesora Juridica "/>
    <s v="Matriz de procesos Oficina Asesora Juridica, Archivos Grupo de Notificaciones "/>
    <s v="Matriz de procesos de la OAJ y bases de datos del grupo de notificaciones "/>
    <s v="-"/>
    <s v="-"/>
    <s v="-"/>
    <s v="-"/>
    <s v="-"/>
    <s v="-"/>
    <s v="-"/>
    <s v="-"/>
    <s v="-"/>
    <s v="-"/>
  </r>
  <r>
    <s v="OAJ-ACT_04;Oficina_Asesora_Jurídica;Oficina_Asesora_Jurídica"/>
    <n v="175"/>
    <s v="PES_00"/>
    <x v="0"/>
    <x v="0"/>
    <s v="SI"/>
    <s v="11. Investigaciones"/>
    <x v="0"/>
    <s v="PAI_10"/>
    <s v="2. Plan de Acción Institucional - PAI"/>
    <s v="Investigaciones"/>
    <x v="67"/>
    <x v="35"/>
    <s v="OAJ-ACT_04"/>
    <x v="105"/>
    <x v="5"/>
    <x v="5"/>
    <x v="14"/>
    <x v="14"/>
    <s v="OAJ-D_01"/>
    <x v="15"/>
    <x v="1"/>
    <s v="Administrativa"/>
    <x v="0"/>
    <m/>
    <m/>
    <m/>
    <m/>
    <m/>
    <s v="MIPG-P_00"/>
    <s v="MIPG-D_00"/>
    <n v="0"/>
    <n v="0"/>
    <n v="0"/>
    <n v="0"/>
    <n v="0"/>
    <n v="0"/>
    <n v="1"/>
    <s v="No. de Recursos Realiza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D; |202002: N/D; |202001: N/D"/>
    <s v="N/D"/>
    <s v="N/D"/>
    <s v="N/D"/>
    <s v="-"/>
    <s v="-"/>
    <s v="-"/>
    <s v="-"/>
    <s v="-"/>
    <s v="-"/>
    <s v="-"/>
    <s v="-"/>
    <s v="-"/>
    <s v="-"/>
  </r>
  <r>
    <s v="OAJ-ACT_05;Oficina_Asesora_Jurídica;Oficina_Asesora_Jurídica"/>
    <n v="176"/>
    <s v="PES_00"/>
    <x v="0"/>
    <x v="0"/>
    <s v="SI"/>
    <s v="11. Investigaciones"/>
    <x v="0"/>
    <s v="PAI_10"/>
    <s v="2. Plan de Acción Institucional - PAI"/>
    <s v="Investigaciones"/>
    <x v="67"/>
    <x v="35"/>
    <s v="OAJ-ACT_05"/>
    <x v="106"/>
    <x v="5"/>
    <x v="5"/>
    <x v="14"/>
    <x v="14"/>
    <s v="OAJ-D_01"/>
    <x v="15"/>
    <x v="1"/>
    <s v="Administrativa"/>
    <x v="0"/>
    <m/>
    <m/>
    <m/>
    <m/>
    <m/>
    <s v="MIPG-P_00"/>
    <s v="MIPG-D_00"/>
    <n v="0"/>
    <n v="0"/>
    <n v="0"/>
    <n v="0"/>
    <n v="0"/>
    <n v="0"/>
    <n v="1"/>
    <s v="No. de Revocatorias de Fallos Emitido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D; |202002: N/D; |202001: Archivo Oficina Jurídica"/>
    <s v="Archivo Oficina Jurídica"/>
    <s v="N/D"/>
    <s v="N/D"/>
    <s v="-"/>
    <s v="-"/>
    <s v="-"/>
    <s v="-"/>
    <s v="-"/>
    <s v="-"/>
    <s v="-"/>
    <s v="-"/>
    <s v="-"/>
    <s v="-"/>
  </r>
  <r>
    <s v="OAJ-ACT_06;Oficina_Asesora_Jurídica;Oficina_Asesora_Jurídica"/>
    <n v="177"/>
    <s v="PES_00"/>
    <x v="0"/>
    <x v="0"/>
    <s v="SI"/>
    <s v="11. Investigaciones"/>
    <x v="1"/>
    <s v="PEI_02"/>
    <s v=" 1. Plan Estratégico Institucional - PEI"/>
    <s v="PEI_11 - Investigaciones"/>
    <x v="68"/>
    <x v="36"/>
    <s v="OAJ-ACT_06"/>
    <x v="107"/>
    <x v="5"/>
    <x v="5"/>
    <x v="14"/>
    <x v="14"/>
    <s v="OAJ-D_01"/>
    <x v="15"/>
    <x v="1"/>
    <s v="Administrativa"/>
    <x v="1"/>
    <s v="C-2410-0600-3-0-2410002-02"/>
    <s v="2410002_03"/>
    <n v="905600000"/>
    <m/>
    <m/>
    <s v="MIPG-P_00"/>
    <s v="MIPG-D_00"/>
    <n v="0"/>
    <n v="0"/>
    <n v="0"/>
    <n v="0"/>
    <n v="0"/>
    <n v="0"/>
    <n v="1"/>
    <s v="No. de Revocatorias de Fallos Emitidos"/>
    <s v="Mensual"/>
    <d v="2020-01-01T00:00:00"/>
    <x v="0"/>
    <n v="1"/>
    <n v="12"/>
    <n v="12.166666666666666"/>
    <s v="Enero"/>
    <s v="Diciembre"/>
    <s v="IV_Trim"/>
    <n v="8.0000000000000019E-3"/>
    <s v="Planeado"/>
    <n v="14280"/>
    <n v="15"/>
    <n v="16"/>
    <n v="0"/>
    <n v="0"/>
    <n v="0"/>
    <n v="0"/>
    <n v="0"/>
    <n v="0"/>
    <n v="0"/>
    <n v="0"/>
    <n v="0"/>
    <n v="14311"/>
    <s v="Ejecutado"/>
    <n v="222"/>
    <n v="529"/>
    <n v="163"/>
    <m/>
    <m/>
    <m/>
    <m/>
    <m/>
    <m/>
    <m/>
    <m/>
    <m/>
    <n v="914"/>
    <n v="6.3866955488784849E-2"/>
    <n v="14311"/>
    <n v="6.3866955488784849E-2"/>
    <n v="5.1093564391027895E-4"/>
    <n v="5.1093564391027895E-4"/>
    <s v="En Tramite"/>
    <x v="1"/>
    <s v=" |202003: N/D; |202002: N/D; |202001: N/D"/>
    <s v="N/D"/>
    <s v="N/D"/>
    <s v="N/D"/>
    <s v="-"/>
    <s v="-"/>
    <s v="-"/>
    <s v="-"/>
    <s v="-"/>
    <s v="-"/>
    <s v="-"/>
    <s v="-"/>
    <s v="-"/>
    <s v="Para el cierre de año 2019 a cargo de la Oficina Asesora Jurídica se encontraban en proceso 14276 revocatorias pendientes de respuesta en virtud del concepto de Consejo de Estado, se abrieron 19 nuevos procesos para gestión 2020. A cierre del periodo febrero teniamos un total 13544 Revocatorias pendientes y se profirieron un total 751 actos administrativos."/>
  </r>
  <r>
    <s v="OAJ-ACT_07;Oficina_Asesora_Jurídica;Oficina_Asesora_Jurídica"/>
    <n v="178"/>
    <s v="PES_00"/>
    <x v="0"/>
    <x v="0"/>
    <s v="SI"/>
    <s v="10. Plan de Acción Institucional - PAI"/>
    <x v="0"/>
    <s v="PAI_10"/>
    <s v="2. Plan de Acción Institucional - PAI"/>
    <s v="Operacional"/>
    <x v="69"/>
    <x v="37"/>
    <s v="OAJ-ACT_07"/>
    <x v="108"/>
    <x v="5"/>
    <x v="5"/>
    <x v="14"/>
    <x v="14"/>
    <s v="OAJ-D_01"/>
    <x v="15"/>
    <x v="1"/>
    <s v="Administrativa"/>
    <x v="0"/>
    <m/>
    <m/>
    <m/>
    <m/>
    <m/>
    <s v="MIPG-P_00"/>
    <s v="MIPG-D_00"/>
    <n v="0"/>
    <n v="0"/>
    <n v="0"/>
    <n v="0"/>
    <n v="0"/>
    <n v="0"/>
    <n v="1"/>
    <s v="# acciones de defensa judicial ejecutadas / # acciones de defensa judicial programadas"/>
    <s v="POR_DEFINIR"/>
    <d v="2020-01-01T00:00:00"/>
    <x v="0"/>
    <n v="1"/>
    <n v="12"/>
    <n v="12.166666666666666"/>
    <s v="Enero"/>
    <s v="Diciembre"/>
    <s v="IV_Trim"/>
    <n v="2.8571428571428571E-3"/>
    <s v="Planeado"/>
    <n v="1"/>
    <n v="1"/>
    <n v="1"/>
    <n v="1"/>
    <n v="1"/>
    <n v="1"/>
    <n v="1"/>
    <n v="1"/>
    <n v="1"/>
    <n v="1"/>
    <n v="1"/>
    <n v="1"/>
    <n v="12"/>
    <s v="Ejecutado"/>
    <n v="1"/>
    <n v="1"/>
    <n v="1"/>
    <m/>
    <m/>
    <m/>
    <m/>
    <m/>
    <m/>
    <m/>
    <m/>
    <m/>
    <n v="3"/>
    <n v="0.25"/>
    <n v="3"/>
    <n v="1"/>
    <n v="7.1428571428571429E-4"/>
    <n v="2.8571428571428571E-3"/>
    <s v="En Tramite"/>
    <x v="1"/>
    <s v=" |202003: N/D; |202002: Correo electronico Jefe de Oficina Asesora Juridica ; |202001: Archivo Oficina Jurídica"/>
    <s v="Archivo Oficina Jurídica"/>
    <s v="Correo electronico Jefe de Oficina Asesora Juridica "/>
    <s v="N/D"/>
    <s v="-"/>
    <s v="-"/>
    <s v="-"/>
    <s v="-"/>
    <s v="-"/>
    <s v="-"/>
    <s v="-"/>
    <s v="-"/>
    <s v="-"/>
    <s v="-"/>
  </r>
  <r>
    <s v="OAJ-ACT_08;Oficina_Asesora_Jurídica;Oficina_Asesora_Jurídica"/>
    <n v="179"/>
    <s v="PES_Definir"/>
    <x v="0"/>
    <x v="0"/>
    <s v="SI"/>
    <s v="10. Plan de Acción Institucional - PAI"/>
    <x v="0"/>
    <s v="PAI_10"/>
    <s v="2. Plan de Acción Institucional - PAI"/>
    <s v="Operacional"/>
    <x v="70"/>
    <x v="38"/>
    <s v="OAJ-ACT_08"/>
    <x v="109"/>
    <x v="5"/>
    <x v="5"/>
    <x v="14"/>
    <x v="14"/>
    <s v="OAJ-D_01"/>
    <x v="15"/>
    <x v="1"/>
    <s v="Administrativa"/>
    <x v="0"/>
    <m/>
    <m/>
    <m/>
    <m/>
    <m/>
    <s v="MIPG-P_03"/>
    <s v="MIPG-D_03-04"/>
    <n v="0"/>
    <n v="0"/>
    <n v="0"/>
    <n v="0"/>
    <n v="0"/>
    <n v="0"/>
    <n v="1"/>
    <s v="# acciones de defensa judicial ejecutadas / # acciones de defensa judicial programadas"/>
    <s v="Mensual"/>
    <d v="2020-01-01T00:00:00"/>
    <x v="0"/>
    <n v="1"/>
    <n v="12"/>
    <n v="12.166666666666666"/>
    <s v="Enero"/>
    <s v="Diciembre"/>
    <s v="IV_Trim"/>
    <n v="2.8571428571428571E-3"/>
    <s v="Planeado"/>
    <n v="820"/>
    <n v="75"/>
    <n v="65"/>
    <n v="0"/>
    <n v="0"/>
    <n v="0"/>
    <n v="0"/>
    <n v="0"/>
    <n v="0"/>
    <n v="0"/>
    <n v="0"/>
    <n v="0"/>
    <n v="960"/>
    <s v="Ejecutado"/>
    <n v="102"/>
    <n v="45"/>
    <n v="54"/>
    <m/>
    <m/>
    <m/>
    <m/>
    <m/>
    <m/>
    <m/>
    <m/>
    <m/>
    <n v="201"/>
    <n v="0.20937500000000001"/>
    <n v="960"/>
    <n v="0.20937500000000001"/>
    <n v="5.9821428571428569E-4"/>
    <n v="5.9821428571428569E-4"/>
    <s v="En Tramite"/>
    <x v="1"/>
    <s v=" |202003: Bases de datos de Defensa judicial y tutelas ; |202002: Archivo fisico de la Oficina Asesora Juridica Plataformas de Gestion Documental de la Entidad  ; |202001: Correo de la Jefe de la Oficina Juridica Dra Maria del Rosario Oviedo"/>
    <s v="Correo de la Jefe de la Oficina Juridica Dra Maria del Rosario Oviedo"/>
    <s v="Archivo fisico de la Oficina Asesora Juridica Plataformas de Gestion Documental de la Entidad  "/>
    <s v="Bases de datos de Defensa judicial y tutelas "/>
    <s v="-"/>
    <s v="-"/>
    <s v="-"/>
    <s v="-"/>
    <s v="-"/>
    <s v="-"/>
    <s v="-"/>
    <s v="-"/>
    <s v="-"/>
    <s v="-"/>
  </r>
  <r>
    <s v="OAJ-ACT_09;Oficina_Asesora_Jurídica;Oficina_Asesora_Jurídica"/>
    <n v="180"/>
    <s v="PES_Definir"/>
    <x v="0"/>
    <x v="0"/>
    <s v="SI"/>
    <s v="10. Plan de Acción Institucional - PAI"/>
    <x v="0"/>
    <s v="PAI_10"/>
    <s v="2. Plan de Acción Institucional - PAI"/>
    <s v="Operacional"/>
    <x v="71"/>
    <x v="39"/>
    <s v="OAJ-ACT_09"/>
    <x v="110"/>
    <x v="5"/>
    <x v="5"/>
    <x v="14"/>
    <x v="14"/>
    <s v="OAJ-D_01"/>
    <x v="15"/>
    <x v="1"/>
    <s v="Administrativa"/>
    <x v="0"/>
    <m/>
    <m/>
    <m/>
    <m/>
    <m/>
    <s v="MIPG-P_03"/>
    <s v="MIPG-D_03-04"/>
    <n v="0"/>
    <n v="0"/>
    <n v="0"/>
    <n v="0"/>
    <n v="0"/>
    <n v="0"/>
    <n v="1"/>
    <s v="# acciones de sometimiento a control ejecutadas / # acciones de sometimiento a control programadas"/>
    <s v="POR_DEFINIR"/>
    <d v="2020-01-01T00:00:00"/>
    <x v="6"/>
    <n v="1"/>
    <n v="12"/>
    <n v="12.133333333333333"/>
    <s v="Enero"/>
    <s v="Diciembre"/>
    <s v="IV_Trim"/>
    <n v="2.8571428571428571E-3"/>
    <s v="Planeado"/>
    <n v="18"/>
    <n v="0"/>
    <n v="0"/>
    <n v="0"/>
    <n v="0"/>
    <n v="0"/>
    <n v="0"/>
    <n v="0"/>
    <n v="0"/>
    <n v="0"/>
    <n v="0"/>
    <n v="0"/>
    <n v="18"/>
    <s v="Ejecutado"/>
    <n v="0"/>
    <n v="0"/>
    <n v="0"/>
    <m/>
    <m/>
    <m/>
    <m/>
    <m/>
    <m/>
    <m/>
    <m/>
    <m/>
    <n v="0"/>
    <n v="0"/>
    <n v="18"/>
    <n v="0"/>
    <n v="0"/>
    <n v="0"/>
    <s v="Por Ejecutar"/>
    <x v="1"/>
    <s v=" |202003: Bases de dato de Sometimiento a Control ; |202002: Archivo fisico de la Oficina Asesora Juridica Sometimiento a Control Plataformas de Gestion Documental de la Entidad  ; |202001: Archivo grupo Tutelas Oficina Asesora Juridica excel de procesos tutela "/>
    <s v="Archivo grupo Tutelas Oficina Asesora Juridica excel de procesos tutela "/>
    <s v="Archivo fisico de la Oficina Asesora Juridica Sometimiento a Control Plataformas de Gestion Documental de la Entidad  "/>
    <s v="Bases de dato de Sometimiento a Control "/>
    <s v="-"/>
    <s v="-"/>
    <s v="-"/>
    <s v="-"/>
    <s v="-"/>
    <s v="-"/>
    <s v="-"/>
    <s v="-"/>
    <s v="-"/>
    <s v="-"/>
  </r>
  <r>
    <s v="OAJ-ACT_10;Oficina_Asesora_Jurídica;Oficina_Asesora_Jurídica"/>
    <n v="181"/>
    <s v="PES_Definir"/>
    <x v="0"/>
    <x v="0"/>
    <s v="SI"/>
    <s v="10. Plan de Acción Institucional - PAI"/>
    <x v="0"/>
    <s v="PAI_10"/>
    <s v="2. Plan de Acción Institucional - PAI"/>
    <s v="Operacional"/>
    <x v="71"/>
    <x v="39"/>
    <s v="OAJ-ACT_10"/>
    <x v="111"/>
    <x v="5"/>
    <x v="5"/>
    <x v="14"/>
    <x v="14"/>
    <s v="OAJ-D_01"/>
    <x v="15"/>
    <x v="1"/>
    <s v="Administrativa"/>
    <x v="0"/>
    <m/>
    <m/>
    <m/>
    <m/>
    <m/>
    <s v="MIPG-P_03"/>
    <s v="MIPG-D_03-04"/>
    <n v="0"/>
    <n v="0"/>
    <n v="0"/>
    <n v="0"/>
    <n v="0"/>
    <n v="0"/>
    <n v="1"/>
    <s v="# acciones de sometimiento a control ejecutadas / # acciones de sometimiento a control programadas"/>
    <s v="Mensual"/>
    <d v="2020-01-01T00:00:00"/>
    <x v="0"/>
    <n v="1"/>
    <n v="12"/>
    <n v="12.166666666666666"/>
    <s v="Enero"/>
    <s v="Diciembre"/>
    <s v="IV_Trim"/>
    <n v="2.8571428571428571E-3"/>
    <s v="Planeado"/>
    <n v="0"/>
    <n v="0"/>
    <n v="0"/>
    <n v="0"/>
    <n v="0"/>
    <n v="0"/>
    <n v="0"/>
    <n v="0"/>
    <n v="0"/>
    <n v="0"/>
    <n v="0"/>
    <n v="0"/>
    <n v="0"/>
    <s v="Ejecutado"/>
    <n v="0"/>
    <n v="0"/>
    <n v="0"/>
    <m/>
    <m/>
    <m/>
    <m/>
    <m/>
    <m/>
    <m/>
    <m/>
    <m/>
    <n v="0"/>
    <n v="0"/>
    <n v="0"/>
    <n v="1"/>
    <n v="0"/>
    <n v="2.8571428571428571E-3"/>
    <s v="Por Ejecutar"/>
    <x v="1"/>
    <s v=" |202003: N/D; |202002: N/D; |202001: Excel de informes Sometimniento a Control, Archivo Fisico Sometimiento a control "/>
    <s v="Excel de informes Sometimniento a Control, Archivo Fisico Sometimiento a control "/>
    <s v="N/D"/>
    <s v="N/D"/>
    <s v="-"/>
    <s v="-"/>
    <s v="-"/>
    <s v="-"/>
    <s v="-"/>
    <s v="-"/>
    <s v="-"/>
    <s v="-"/>
    <s v="-"/>
    <s v="-"/>
  </r>
  <r>
    <s v="OAJ-ACT_11;Oficina_Asesora_Jurídica;Oficina_Asesora_Jurídica"/>
    <n v="182"/>
    <s v="PES_Definir"/>
    <x v="0"/>
    <x v="0"/>
    <s v="SI"/>
    <s v="10. Plan de Acción Institucional - PAI"/>
    <x v="0"/>
    <s v="PAI_10"/>
    <s v="2. Plan de Acción Institucional - PAI"/>
    <s v="Operacional"/>
    <x v="72"/>
    <x v="40"/>
    <s v="OAJ-ACT_11"/>
    <x v="112"/>
    <x v="5"/>
    <x v="5"/>
    <x v="14"/>
    <x v="14"/>
    <s v="OAJ-D_01"/>
    <x v="15"/>
    <x v="1"/>
    <s v="Administrativa"/>
    <x v="0"/>
    <m/>
    <m/>
    <n v="60000000"/>
    <m/>
    <m/>
    <s v="MIPG-P_03"/>
    <s v="MIPG-D_03-04"/>
    <n v="0"/>
    <n v="0"/>
    <n v="0"/>
    <n v="0"/>
    <n v="0"/>
    <n v="0"/>
    <n v="1"/>
    <s v="% Avance en la Elaboración de la Circular"/>
    <s v="POR_DEFINIR"/>
    <d v="2020-06-01T00:00:00"/>
    <x v="6"/>
    <n v="6"/>
    <n v="12"/>
    <n v="7.0666666666666664"/>
    <s v="Junio"/>
    <s v="Diciembre"/>
    <s v="IV_Trim"/>
    <n v="2.8571428571428571E-3"/>
    <s v="Planeado"/>
    <n v="0"/>
    <n v="0"/>
    <n v="0"/>
    <n v="0"/>
    <n v="0"/>
    <n v="0"/>
    <n v="0"/>
    <n v="0"/>
    <n v="0"/>
    <n v="0"/>
    <n v="0"/>
    <n v="0"/>
    <n v="0"/>
    <s v="Ejecutado"/>
    <n v="0"/>
    <n v="0"/>
    <n v="0"/>
    <m/>
    <m/>
    <m/>
    <m/>
    <m/>
    <m/>
    <m/>
    <m/>
    <m/>
    <n v="0"/>
    <n v="0"/>
    <n v="0"/>
    <n v="1"/>
    <n v="0"/>
    <n v="2.8571428571428571E-3"/>
    <s v="Por Ejecutar"/>
    <x v="1"/>
    <s v=" |202003: N/D; |202002: N/D; |202001: N/D"/>
    <s v="N/D"/>
    <s v="N/D"/>
    <s v="N/D"/>
    <s v="-"/>
    <s v="-"/>
    <s v="-"/>
    <s v="-"/>
    <s v="-"/>
    <s v="-"/>
    <s v="-"/>
    <s v="-"/>
    <s v="-"/>
    <s v="-"/>
  </r>
  <r>
    <s v="OAJ-ACT_12;Oficina_Asesora_Jurídica;Oficina_Asesora_Jurídica"/>
    <n v="183"/>
    <s v="PES_Definir"/>
    <x v="0"/>
    <x v="0"/>
    <s v="SI"/>
    <s v="10. Plan de Acción Institucional - PAI"/>
    <x v="0"/>
    <s v="PAI_10"/>
    <s v="2. Plan de Acción Institucional - PAI"/>
    <s v="Boletín jurídico del Sector Transporte"/>
    <x v="73"/>
    <x v="41"/>
    <s v="OAJ-ACT_12"/>
    <x v="113"/>
    <x v="5"/>
    <x v="5"/>
    <x v="14"/>
    <x v="14"/>
    <s v="OAJ-D_01"/>
    <x v="15"/>
    <x v="1"/>
    <s v="Administrativa"/>
    <x v="0"/>
    <m/>
    <m/>
    <n v="0"/>
    <m/>
    <m/>
    <s v="MIPG-P_03"/>
    <s v="MIPG-D_03-04"/>
    <n v="0"/>
    <n v="0"/>
    <n v="0"/>
    <n v="0"/>
    <n v="0"/>
    <n v="0"/>
    <n v="4"/>
    <s v="No. De Boletines Publicados / No. De Boletines Programados"/>
    <s v="POR_DEFINIR"/>
    <d v="2020-06-01T00:00:00"/>
    <x v="6"/>
    <n v="6"/>
    <n v="12"/>
    <n v="7.0666666666666664"/>
    <s v="Junio"/>
    <s v="Diciembre"/>
    <s v="IV_Trim"/>
    <n v="2.8571428571428571E-3"/>
    <s v="Planeado"/>
    <n v="0"/>
    <n v="0"/>
    <n v="0"/>
    <n v="0"/>
    <n v="0"/>
    <n v="0"/>
    <n v="0"/>
    <n v="0"/>
    <n v="0"/>
    <n v="0"/>
    <n v="0"/>
    <n v="0"/>
    <n v="0"/>
    <s v="Ejecutado"/>
    <n v="0"/>
    <n v="0"/>
    <n v="0"/>
    <m/>
    <m/>
    <m/>
    <m/>
    <m/>
    <m/>
    <m/>
    <m/>
    <m/>
    <n v="0"/>
    <n v="0"/>
    <n v="0"/>
    <n v="1"/>
    <n v="0"/>
    <n v="2.8571428571428571E-3"/>
    <s v="Por Ejecutar"/>
    <x v="1"/>
    <s v=" |202003: N/D; |202002: N/D; |202001: N/D"/>
    <s v="N/D"/>
    <s v="N/D"/>
    <s v="N/D"/>
    <s v="-"/>
    <s v="-"/>
    <s v="-"/>
    <s v="-"/>
    <s v="-"/>
    <s v="-"/>
    <s v="-"/>
    <s v="-"/>
    <s v="-"/>
    <s v="-"/>
  </r>
  <r>
    <s v="OAJ-ACT_13;Oficina_Asesora_Jurídica;Oficina_Asesora_Jurídica"/>
    <n v="184"/>
    <s v="PES_00"/>
    <x v="0"/>
    <x v="0"/>
    <s v="SI"/>
    <s v="4. Biblioteca Jurídica Digital de la ST - Compilación de normas, jurisprudencia y doctrina de asuntos jurídicos relacionados con las funciones de la Superintendencia de Transporte"/>
    <x v="1"/>
    <s v="PEI_04"/>
    <s v=" 1. Plan Estratégico Institucional - PEI"/>
    <s v="PEI_04 - Biblioteca Jurídica Digital de la ST"/>
    <x v="74"/>
    <x v="42"/>
    <s v="OAJ-ACT_13"/>
    <x v="114"/>
    <x v="5"/>
    <x v="5"/>
    <x v="14"/>
    <x v="14"/>
    <s v="OAJ-D_01"/>
    <x v="15"/>
    <x v="1"/>
    <s v="Administrativa"/>
    <x v="0"/>
    <m/>
    <m/>
    <m/>
    <m/>
    <m/>
    <s v="MIPG-P_00"/>
    <s v="MIPG-D_00"/>
    <n v="1"/>
    <n v="0.7"/>
    <n v="0.1"/>
    <n v="0.1"/>
    <n v="0.1"/>
    <n v="0.99999999999999989"/>
    <n v="0.23300000000000001"/>
    <s v="No. de Compilaciones realizadas / No. de Compilaciones programadas"/>
    <s v="Mensual"/>
    <d v="2020-01-01T00:00:00"/>
    <x v="0"/>
    <n v="1"/>
    <n v="12"/>
    <n v="12.166666666666666"/>
    <s v="Enero"/>
    <s v="Diciembre"/>
    <s v="IV_Trim"/>
    <n v="8.0000000000000019E-3"/>
    <s v="Planeado"/>
    <n v="0"/>
    <n v="0"/>
    <n v="0"/>
    <n v="0"/>
    <n v="0"/>
    <n v="0"/>
    <n v="0"/>
    <n v="0"/>
    <n v="0"/>
    <n v="0"/>
    <n v="0"/>
    <n v="0"/>
    <n v="0"/>
    <s v="Ejecutado"/>
    <n v="0"/>
    <n v="0"/>
    <n v="0"/>
    <m/>
    <m/>
    <m/>
    <m/>
    <m/>
    <m/>
    <m/>
    <m/>
    <m/>
    <n v="0"/>
    <n v="0"/>
    <n v="0"/>
    <n v="1"/>
    <n v="0"/>
    <n v="8.0000000000000019E-3"/>
    <s v="Por Ejecutar"/>
    <x v="1"/>
    <s v=" |202003: N/D; |202002: N/D; |202001: N/D"/>
    <s v="N/D"/>
    <s v="N/D"/>
    <s v="N/D"/>
    <s v="-"/>
    <s v="-"/>
    <s v="-"/>
    <s v="-"/>
    <s v="-"/>
    <s v="-"/>
    <s v="-"/>
    <s v="-"/>
    <s v="-"/>
    <s v="-"/>
  </r>
  <r>
    <s v="OAJ-ACT_14;Oficina_Asesora_Jurídica;Oficina_Asesora_Jurídica"/>
    <n v="185"/>
    <s v="PES_00"/>
    <x v="0"/>
    <x v="0"/>
    <s v="SI"/>
    <s v="4. Biblioteca Jurídica Digital de la ST - Compilación de normas, jurisprudencia y doctrina de asuntos jurídicos relacionados con las funciones de la Superintendencia de Transporte"/>
    <x v="1"/>
    <s v="PEI_04"/>
    <s v=" 1. Plan Estratégico Institucional - PEI"/>
    <s v="PEI_04 - Biblioteca Jurídica Digital de la ST"/>
    <x v="74"/>
    <x v="42"/>
    <s v="OAJ-ACT_14"/>
    <x v="115"/>
    <x v="5"/>
    <x v="5"/>
    <x v="14"/>
    <x v="14"/>
    <s v="OAJ-D_01"/>
    <x v="15"/>
    <x v="1"/>
    <s v="Administrativa"/>
    <x v="0"/>
    <m/>
    <m/>
    <m/>
    <m/>
    <m/>
    <s v="MIPG-P_00"/>
    <s v="MIPG-D_00"/>
    <n v="1"/>
    <n v="0.7"/>
    <n v="0.1"/>
    <n v="0.1"/>
    <n v="0.1"/>
    <n v="0.99999999999999989"/>
    <n v="0.23300000000000001"/>
    <s v="No. de Compilaciones realizadas / No. de Compilaciones programadas"/>
    <s v="Mensual"/>
    <d v="2020-01-01T00:00:00"/>
    <x v="0"/>
    <n v="1"/>
    <n v="12"/>
    <n v="12.166666666666666"/>
    <s v="Enero"/>
    <s v="Diciembre"/>
    <s v="IV_Trim"/>
    <n v="8.0000000000000019E-3"/>
    <s v="Planeado"/>
    <n v="0"/>
    <n v="0"/>
    <n v="0"/>
    <n v="0"/>
    <n v="0"/>
    <n v="0"/>
    <n v="0"/>
    <n v="0"/>
    <n v="0"/>
    <n v="0"/>
    <n v="0"/>
    <n v="0"/>
    <n v="0"/>
    <s v="Ejecutado"/>
    <n v="0"/>
    <n v="0"/>
    <n v="0"/>
    <m/>
    <m/>
    <m/>
    <m/>
    <m/>
    <m/>
    <m/>
    <m/>
    <m/>
    <n v="0"/>
    <n v="0"/>
    <n v="0"/>
    <n v="1"/>
    <n v="0"/>
    <n v="8.0000000000000019E-3"/>
    <s v="Por Ejecutar"/>
    <x v="1"/>
    <s v=" |202003: N/D; |202002: N/D; |202001: N/D"/>
    <s v="N/D"/>
    <s v="N/D"/>
    <s v="N/D"/>
    <s v="-"/>
    <s v="-"/>
    <s v="-"/>
    <s v="-"/>
    <s v="-"/>
    <s v="-"/>
    <s v="-"/>
    <s v="-"/>
    <s v="-"/>
    <s v="-"/>
  </r>
  <r>
    <s v="OAJ-ACT_15;Oficina_Asesora_Jurídica;Grupo_del_Centro_de_Arbitraje_Conciliación_y_Amigable_Composición"/>
    <n v="186"/>
    <s v="PES_Definir"/>
    <x v="0"/>
    <x v="0"/>
    <s v="SI"/>
    <s v="10. Plan de Acción Institucional - PAI"/>
    <x v="0"/>
    <s v="PAI_10"/>
    <s v="2. Plan de Acción Institucional - PAI"/>
    <s v="Operacional"/>
    <x v="75"/>
    <x v="43"/>
    <s v="OAJ-ACT_15"/>
    <x v="116"/>
    <x v="5"/>
    <x v="5"/>
    <x v="15"/>
    <x v="15"/>
    <s v="OAJ-D_02"/>
    <x v="16"/>
    <x v="1"/>
    <s v="Administrativa"/>
    <x v="0"/>
    <m/>
    <m/>
    <m/>
    <m/>
    <m/>
    <s v="MIPG-P_03"/>
    <s v="MIPG-D_03-04"/>
    <n v="0"/>
    <n v="0"/>
    <n v="0"/>
    <n v="0"/>
    <n v="0"/>
    <n v="0"/>
    <n v="1"/>
    <s v="# Audiencias realizadas / # Audiencias solicitadas"/>
    <s v="POR_DEFINIR"/>
    <d v="2020-01-01T00:00:00"/>
    <x v="6"/>
    <n v="1"/>
    <n v="12"/>
    <n v="12.133333333333333"/>
    <s v="Enero"/>
    <s v="Diciembre"/>
    <s v="IV_Trim"/>
    <n v="2.8571428571428571E-3"/>
    <s v="Planeado"/>
    <n v="95"/>
    <n v="9"/>
    <n v="25"/>
    <n v="0"/>
    <n v="0"/>
    <n v="0"/>
    <n v="0"/>
    <n v="0"/>
    <n v="0"/>
    <n v="0"/>
    <n v="0"/>
    <n v="0"/>
    <n v="129"/>
    <s v="Ejecutado"/>
    <n v="7"/>
    <n v="8"/>
    <n v="49"/>
    <m/>
    <m/>
    <m/>
    <m/>
    <m/>
    <m/>
    <m/>
    <m/>
    <m/>
    <n v="64"/>
    <n v="0.49612403100775193"/>
    <n v="129"/>
    <n v="0.49612403100775193"/>
    <n v="1.4174972314507199E-3"/>
    <n v="1.4174972314507199E-3"/>
    <s v="En Tramite"/>
    <x v="1"/>
    <s v=" |202003: Bases de datos del Centro de Conciliacion ; |202002: Archivo fisico del Centro de Conciliacion Plataformas de Gestion Documental de la Entidad  ; |202001: N/D"/>
    <s v="N/D"/>
    <s v="Archivo fisico del Centro de Conciliacion Plataformas de Gestion Documental de la Entidad  "/>
    <s v="Bases de datos del Centro de Conciliacion "/>
    <s v="-"/>
    <s v="-"/>
    <s v="-"/>
    <s v="-"/>
    <s v="-"/>
    <s v="-"/>
    <s v="-"/>
    <s v="-"/>
    <s v="-"/>
    <s v="-"/>
  </r>
  <r>
    <s v="OAJ-ACT_16;Oficina_Asesora_Jurídica;Grupo_de_Cobro_Coactivo"/>
    <n v="187"/>
    <s v="PES_Definir"/>
    <x v="0"/>
    <x v="0"/>
    <s v="SI"/>
    <s v="10. Plan de Acción Institucional - PAI"/>
    <x v="0"/>
    <s v="PAI_10"/>
    <s v="2. Plan de Acción Institucional - PAI"/>
    <s v="Operacional"/>
    <x v="76"/>
    <x v="44"/>
    <s v="OAJ-ACT_16"/>
    <x v="117"/>
    <x v="5"/>
    <x v="5"/>
    <x v="16"/>
    <x v="16"/>
    <s v="OAJ-D_03"/>
    <x v="17"/>
    <x v="1"/>
    <s v="Administrativa"/>
    <x v="0"/>
    <m/>
    <m/>
    <m/>
    <m/>
    <m/>
    <s v="MIPG-P_03"/>
    <s v="MIPG-D_03-04"/>
    <n v="0"/>
    <n v="0"/>
    <n v="0"/>
    <n v="0"/>
    <n v="0"/>
    <n v="0"/>
    <n v="1"/>
    <s v="# acciones de cobro coactivo ejecutadas / # acciones de cobro coactivo programadas"/>
    <s v="POR_DEFINIR"/>
    <d v="2020-01-01T00:00:00"/>
    <x v="6"/>
    <n v="1"/>
    <n v="12"/>
    <n v="12.133333333333333"/>
    <s v="Enero"/>
    <s v="Diciembre"/>
    <s v="IV_Trim"/>
    <n v="2.8571428571428571E-3"/>
    <s v="Planeado"/>
    <n v="5447"/>
    <n v="0"/>
    <n v="0"/>
    <n v="0"/>
    <n v="0"/>
    <n v="0"/>
    <n v="0"/>
    <n v="0"/>
    <n v="0"/>
    <n v="0"/>
    <n v="0"/>
    <n v="0"/>
    <n v="5447"/>
    <s v="Ejecutado"/>
    <n v="56"/>
    <n v="122"/>
    <n v="66"/>
    <m/>
    <m/>
    <m/>
    <m/>
    <m/>
    <m/>
    <m/>
    <m/>
    <m/>
    <n v="244"/>
    <n v="4.4795300165228563E-2"/>
    <n v="5447"/>
    <n v="4.4795300165228563E-2"/>
    <n v="1.2798657190065305E-4"/>
    <n v="1.2798657190065305E-4"/>
    <s v="En Tramite"/>
    <x v="1"/>
    <s v=" |202003: Bases de datos del Grupo de Cobro Coactivo ; |202002: Archivo fisico del Grupo de Cobro Coactivo Plataformas de Gestion Documental de la Entidad  ; |202001: N/D"/>
    <s v="N/D"/>
    <s v="Archivo fisico del Grupo de Cobro Coactivo Plataformas de Gestion Documental de la Entidad  "/>
    <s v="Bases de datos del Grupo de Cobro Coactivo "/>
    <s v="-"/>
    <s v="-"/>
    <s v="-"/>
    <s v="-"/>
    <s v="-"/>
    <s v="-"/>
    <s v="-"/>
    <s v="-"/>
    <s v="-"/>
    <s v="Para el cierre de año 2019 a cargo de la Oficina Asesora Jurídica se encontraban en proceso 5447 procesos para cobro coactivo. A cierre del periodo febrero teniamos un total 5269 pendientes y se profirieron un total 178 procesos resueltos. Si bien esta definido el procedimiento y tiempos de respuesta, es pertinente definir la proyección para la vigencia ajustandola en recursos o compromisos para su cumplimiento en el termino."/>
  </r>
  <r>
    <s v="OAP-ACT_01;Oficina_Asesora_de_Planeación;Oficina_Asesora_de_Planeación"/>
    <n v="188"/>
    <s v="PES_Definir"/>
    <x v="3"/>
    <x v="3"/>
    <s v="SI"/>
    <s v="10. Plan de Acción Institucional - PAI"/>
    <x v="0"/>
    <s v="PAA_13"/>
    <s v="4. Plan Anual de Adquisiciones  - PAA (Planeación)"/>
    <s v="1. Adquisiciones"/>
    <x v="77"/>
    <x v="45"/>
    <s v="OAP-ACT_01"/>
    <x v="118"/>
    <x v="6"/>
    <x v="6"/>
    <x v="17"/>
    <x v="17"/>
    <s v="OAP-D_01"/>
    <x v="18"/>
    <x v="1"/>
    <s v="Financiera"/>
    <x v="0"/>
    <m/>
    <m/>
    <m/>
    <m/>
    <m/>
    <s v="MIPG-P_03"/>
    <s v="MIPG-D_00"/>
    <n v="0"/>
    <n v="0"/>
    <n v="0"/>
    <n v="0"/>
    <n v="0"/>
    <n v="0"/>
    <n v="0.9"/>
    <s v="Valor presupuesto obligado/ Valor presupuesto apropiado "/>
    <s v="POR_DEFINIR"/>
    <d v="2020-01-01T00:00:00"/>
    <x v="6"/>
    <n v="1"/>
    <n v="12"/>
    <n v="12.133333333333333"/>
    <s v="Enero"/>
    <s v="Diciembre"/>
    <s v="IV_Trim"/>
    <n v="5.263157894736842E-3"/>
    <s v="Planeado"/>
    <n v="3194640000"/>
    <n v="1201259999.9999998"/>
    <n v="2350200000"/>
    <n v="2382899999.9999995"/>
    <n v="2350200000.000001"/>
    <n v="2350199999.999999"/>
    <n v="1175100000.0000005"/>
    <n v="772499999.99999952"/>
    <n v="0"/>
    <n v="0"/>
    <n v="0"/>
    <n v="0"/>
    <n v="15777000000"/>
    <s v="Ejecutado"/>
    <n v="0"/>
    <n v="195684000"/>
    <n v="954276366.99999571"/>
    <m/>
    <m/>
    <m/>
    <m/>
    <m/>
    <m/>
    <m/>
    <m/>
    <m/>
    <n v="1149960366.9999957"/>
    <n v="7.2888405083348901E-2"/>
    <n v="6746100000"/>
    <n v="0.17046298854152706"/>
    <n v="3.8362318464920471E-4"/>
    <n v="8.9717362390277398E-4"/>
    <s v="En Tramite"/>
    <x v="1"/>
    <s v=" |202003: Se realizó el seguimiento en el aplicativo SPI acorde a lo Obligado se evidencia un avance en $640118052 a corte de Marzo 2020. Se anexa los reportes respectivos.; |202002: Se realizó el seguimiento en el aplicativo SPI acorde a lo Obligado se evidencia un avance en $195684000 a corte de Febrero 2020. Se anexa los reportes respectivos.; |202001: Durante el mes de enero no se presenta ejecución de los proyectos de inversión en términos de obligaciones. Se realizó el seguimiento en el aplicativo SPI. Se anexa los reportes respectivos."/>
    <s v="Durante el mes de enero no se presenta ejecución de los proyectos de inversión en términos de obligaciones. Se realizó el seguimiento en el aplicativo SPI. Se anexa los reportes respectivos."/>
    <s v="Se realizó el seguimiento en el aplicativo SPI acorde a lo Obligado se evidencia un avance en $195684000 a corte de Febrero 2020. Se anexa los reportes respectivos."/>
    <s v="Se realizó el seguimiento en el aplicativo SPI acorde a lo Obligado se evidencia un avance en $640118052 a corte de Marzo 2020. Se anexa los reportes respectivos."/>
    <s v="-"/>
    <s v="-"/>
    <s v="-"/>
    <s v="-"/>
    <s v="-"/>
    <s v="-"/>
    <s v="-"/>
    <s v="-"/>
    <s v="-"/>
    <s v="Definir"/>
  </r>
  <r>
    <s v="OAP-ACT_02;Oficina_Asesora_de_Planeación;Oficina_Asesora_de_Planeación"/>
    <n v="189"/>
    <s v="PES_Definir"/>
    <x v="3"/>
    <x v="3"/>
    <s v="SI"/>
    <s v="10. Plan de Acción Institucional - PAI"/>
    <x v="0"/>
    <s v="PAA_13"/>
    <s v="4. Plan Anual de Adquisiciones  - PAA (Planeación)"/>
    <s v="1. Adquisiciones"/>
    <x v="77"/>
    <x v="45"/>
    <s v="OAP-ACT_02"/>
    <x v="119"/>
    <x v="6"/>
    <x v="6"/>
    <x v="17"/>
    <x v="17"/>
    <s v="OAP-D_01"/>
    <x v="18"/>
    <x v="1"/>
    <s v="Financiera"/>
    <x v="0"/>
    <m/>
    <m/>
    <m/>
    <m/>
    <m/>
    <s v="MIPG-P_03"/>
    <s v="MIPG-D_03-08"/>
    <n v="0"/>
    <n v="0"/>
    <n v="0"/>
    <n v="0"/>
    <n v="0"/>
    <n v="0"/>
    <n v="1"/>
    <s v="Actividades de Contratación Ejecutadas / Actividades de Contratación Programadas"/>
    <s v="POR_DEFINIR"/>
    <d v="2020-01-01T00:00:00"/>
    <x v="1"/>
    <n v="1"/>
    <n v="6"/>
    <n v="6.0333333333333332"/>
    <s v="Enero"/>
    <s v="Junio"/>
    <s v="II_Trim"/>
    <n v="5.263157894736842E-3"/>
    <s v="Planeado"/>
    <n v="2993739101"/>
    <n v="3721202364"/>
    <n v="6041191532"/>
    <n v="484424437"/>
    <n v="1200000000"/>
    <n v="736450000"/>
    <n v="599500000"/>
    <n v="0"/>
    <n v="0"/>
    <n v="0"/>
    <n v="0"/>
    <n v="0"/>
    <n v="15776507434"/>
    <s v="Ejecutado"/>
    <n v="3130788101"/>
    <n v="671709578"/>
    <n v="336741811"/>
    <m/>
    <m/>
    <m/>
    <m/>
    <m/>
    <m/>
    <m/>
    <m/>
    <m/>
    <n v="4139239490"/>
    <n v="0.26236728929493686"/>
    <n v="12756132997"/>
    <n v="0.32449014846219232"/>
    <n v="1.3808804699733518E-3"/>
    <n v="1.7078428866431174E-3"/>
    <s v="En Tramite"/>
    <x v="2"/>
    <s v=" |202003: Se realizó el seguimiento en el aplicativo SUIIF reportado por la Dirección Financiera y en Seguimiento al PAA se reportan valores suscritos para proyectos de Inversión de $337 Millones según corte de Marzo 2020.; |202002: Se realizó el seguimiento en el aplicativo SUIIF reportado por la Dirección Financiera y en Seguimiento al PAA se reportan valores suscritos para proyectos de Inversión de $671 Millones según corte de Febrero 2020.; |202001: En Seguimiento al PAA se reportan valores suscritos para proyectos de Inversión de $3130 Millones."/>
    <s v="En Seguimiento al PAA se reportan valores suscritos para proyectos de Inversión de $3130 Millones."/>
    <s v="Se realizó el seguimiento en el aplicativo SUIIF reportado por la Dirección Financiera y en Seguimiento al PAA se reportan valores suscritos para proyectos de Inversión de $671 Millones según corte de Febrero 2020."/>
    <s v="Se realizó el seguimiento en el aplicativo SUIIF reportado por la Dirección Financiera y en Seguimiento al PAA se reportan valores suscritos para proyectos de Inversión de $337 Millones según corte de Marzo 2020."/>
    <s v="-"/>
    <s v="-"/>
    <s v="-"/>
    <s v="-"/>
    <s v="-"/>
    <s v="-"/>
    <s v="-"/>
    <s v="-"/>
    <s v="-"/>
    <s v="Definir"/>
  </r>
  <r>
    <s v="OAP-ACT_03;Oficina_Asesora_de_Planeación;Oficina_Asesora_de_Planeación"/>
    <n v="190"/>
    <s v="PES_Definir"/>
    <x v="3"/>
    <x v="3"/>
    <s v="SI"/>
    <s v="10. Plan de Acción Institucional - PAI"/>
    <x v="0"/>
    <s v="PAA_13"/>
    <s v="4. Plan Anual de Adquisiciones  - PAA (Planeación)"/>
    <s v="1. Adquisiciones"/>
    <x v="77"/>
    <x v="45"/>
    <s v="OAP-ACT_03"/>
    <x v="120"/>
    <x v="6"/>
    <x v="6"/>
    <x v="17"/>
    <x v="17"/>
    <s v="OAP-D_01"/>
    <x v="18"/>
    <x v="1"/>
    <s v="Financiera"/>
    <x v="0"/>
    <m/>
    <m/>
    <m/>
    <m/>
    <m/>
    <s v="MIPG-P_03"/>
    <s v="MIPG-D_03-08"/>
    <n v="0"/>
    <n v="0"/>
    <n v="0"/>
    <n v="0"/>
    <n v="0"/>
    <n v="0"/>
    <n v="1"/>
    <s v="No. De Modificaciones al presupuesto de Inversión realizadas"/>
    <s v="Mensual"/>
    <d v="2020-01-01T00:00:00"/>
    <x v="0"/>
    <n v="1"/>
    <n v="12"/>
    <n v="12.166666666666666"/>
    <s v="Enero"/>
    <s v="Diciembre"/>
    <s v="IV_Trim"/>
    <n v="5.263157894736842E-3"/>
    <s v="Planeado"/>
    <n v="1"/>
    <n v="1"/>
    <n v="1"/>
    <n v="0"/>
    <n v="0"/>
    <n v="0"/>
    <n v="0"/>
    <n v="0"/>
    <n v="0"/>
    <n v="0"/>
    <n v="0"/>
    <n v="0"/>
    <n v="3"/>
    <s v="Ejecutado"/>
    <n v="1"/>
    <n v="1"/>
    <n v="1"/>
    <m/>
    <m/>
    <m/>
    <m/>
    <m/>
    <m/>
    <m/>
    <m/>
    <m/>
    <n v="3"/>
    <n v="1"/>
    <n v="3"/>
    <n v="1"/>
    <n v="5.263157894736842E-3"/>
    <n v="5.263157894736842E-3"/>
    <s v="Ejecutada"/>
    <x v="0"/>
    <s v=" |202003: Para el Periodo se solicito modificación de las lineas de inversión acorde a lo justificados por las dependencias y según necesidades de ejecución, con la versión No. 4 del PAA publicado en página web. ; |202002: Para el Periodo se realizó modificación a los proyectos de inversión de acuerdo con la versión No. 3 del PAA publicado en página web. ; |202001: Se realizó modificación a los proyectos de inversión de acuerdo con el Decreto de liquidación de presupuesto. Una vez aprobado se generaron nuevas fichas ebi."/>
    <s v="Se realizó modificación a los proyectos de inversión de acuerdo con el Decreto de liquidación de presupuesto. Una vez aprobado se generaron nuevas fichas ebi."/>
    <s v="Para el Periodo se realizó modificación a los proyectos de inversión de acuerdo con la versión No. 3 del PAA publicado en página web. "/>
    <s v="Para el Periodo se solicito modificación de las lineas de inversión acorde a lo justificados por las dependencias y según necesidades de ejecución, con la versión No. 4 del PAA publicado en página web. "/>
    <s v="-"/>
    <s v="-"/>
    <s v="-"/>
    <s v="-"/>
    <s v="-"/>
    <s v="-"/>
    <s v="-"/>
    <s v="-"/>
    <s v="-"/>
    <s v="-"/>
  </r>
  <r>
    <s v="OAP-ACT_04;Oficina_Asesora_de_Planeación;Oficina_Asesora_de_Planeación"/>
    <n v="191"/>
    <s v="PES_Definir"/>
    <x v="3"/>
    <x v="3"/>
    <s v="SI"/>
    <s v="10. Plan de Acción Institucional - PAI"/>
    <x v="0"/>
    <s v="PAAC_11"/>
    <s v="11. Plan Anticorrupción y de Atención al Ciudadano  (Planeación) - PAAC"/>
    <s v="5. Plan Anticorrupción y de Atención al Ciudadano - PAAC"/>
    <x v="78"/>
    <x v="46"/>
    <s v="OAP-ACT_04"/>
    <x v="121"/>
    <x v="6"/>
    <x v="6"/>
    <x v="17"/>
    <x v="17"/>
    <s v="OAP-D_01"/>
    <x v="18"/>
    <x v="1"/>
    <s v="Financiera"/>
    <x v="0"/>
    <m/>
    <m/>
    <m/>
    <m/>
    <m/>
    <s v="MIPG-P_03"/>
    <s v="MIPG-D_03-08"/>
    <n v="0"/>
    <n v="0"/>
    <n v="0"/>
    <n v="0"/>
    <n v="0"/>
    <n v="0"/>
    <n v="1"/>
    <s v="Actividades realizadas /Actividades programadas"/>
    <s v="POR_DEFINIR"/>
    <d v="2020-04-01T00:00:00"/>
    <x v="6"/>
    <n v="4"/>
    <n v="12"/>
    <n v="9.1"/>
    <s v="Abril"/>
    <s v="Diciembre"/>
    <s v="IV_Trim"/>
    <n v="5.263157894736842E-3"/>
    <s v="Planeado"/>
    <n v="0"/>
    <n v="0"/>
    <n v="0"/>
    <n v="0"/>
    <n v="0"/>
    <n v="0"/>
    <n v="0"/>
    <n v="0"/>
    <n v="0"/>
    <n v="0"/>
    <n v="0"/>
    <n v="0"/>
    <n v="0"/>
    <s v="Ejecutado"/>
    <n v="0"/>
    <n v="0"/>
    <n v="0"/>
    <m/>
    <m/>
    <m/>
    <m/>
    <m/>
    <m/>
    <m/>
    <m/>
    <m/>
    <n v="0"/>
    <n v="0"/>
    <n v="0"/>
    <n v="1"/>
    <n v="0"/>
    <n v="5.263157894736842E-3"/>
    <s v="Por Ejecutar"/>
    <x v="1"/>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s v="OAP-ACT_05;Oficina_Asesora_de_Planeación;Oficina_Asesora_de_Planeación"/>
    <n v="192"/>
    <s v="PES_Definir"/>
    <x v="3"/>
    <x v="3"/>
    <s v="SI"/>
    <s v="10. Plan de Acción Institucional - PAI"/>
    <x v="0"/>
    <s v="PAAC_11"/>
    <s v="11. Plan Anticorrupción y de Atención al Ciudadano  (Planeación) - PAAC"/>
    <s v="5. Plan Anticorrupción y de Atención al Ciudadano - PAAC"/>
    <x v="78"/>
    <x v="46"/>
    <s v="OAP-ACT_05"/>
    <x v="122"/>
    <x v="6"/>
    <x v="6"/>
    <x v="17"/>
    <x v="17"/>
    <s v="OAP-D_01"/>
    <x v="18"/>
    <x v="1"/>
    <s v="Financiera"/>
    <x v="0"/>
    <m/>
    <m/>
    <m/>
    <m/>
    <m/>
    <s v="MIPG-P_03"/>
    <s v="MIPG-D_03-08"/>
    <n v="0"/>
    <n v="0"/>
    <n v="0"/>
    <n v="0"/>
    <n v="0"/>
    <n v="0"/>
    <n v="1"/>
    <s v="Actividades realizadas /Actividades programadas"/>
    <s v="POR_DEFINIR"/>
    <d v="2020-04-01T00:00:00"/>
    <x v="6"/>
    <n v="4"/>
    <n v="12"/>
    <n v="9.1"/>
    <s v="Abril"/>
    <s v="Diciembre"/>
    <s v="IV_Trim"/>
    <n v="5.263157894736842E-3"/>
    <s v="Planeado"/>
    <n v="0"/>
    <n v="0"/>
    <n v="0"/>
    <n v="0"/>
    <n v="0"/>
    <n v="0"/>
    <n v="0"/>
    <n v="0"/>
    <n v="0"/>
    <n v="0"/>
    <n v="0"/>
    <n v="0"/>
    <n v="0"/>
    <s v="Ejecutado"/>
    <n v="0"/>
    <n v="0"/>
    <n v="0"/>
    <m/>
    <m/>
    <m/>
    <m/>
    <m/>
    <m/>
    <m/>
    <m/>
    <m/>
    <n v="0"/>
    <n v="0"/>
    <n v="0"/>
    <n v="1"/>
    <n v="0"/>
    <n v="5.263157894736842E-3"/>
    <s v="Por Ejecutar"/>
    <x v="1"/>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s v="OAP-ACT_06;Oficina_Asesora_de_Planeación;Oficina_Asesora_de_Planeación"/>
    <n v="193"/>
    <s v="PES_Definir"/>
    <x v="3"/>
    <x v="3"/>
    <s v="SI"/>
    <s v="10. Plan de Acción Institucional - PAI"/>
    <x v="0"/>
    <s v="PAAC_11"/>
    <s v="11. Plan Anticorrupción y de Atención al Ciudadano  (Planeación) - PAAC"/>
    <s v="5. Plan Anticorrupción y de Atención al Ciudadano - PAAC"/>
    <x v="78"/>
    <x v="46"/>
    <s v="OAP-ACT_06"/>
    <x v="123"/>
    <x v="6"/>
    <x v="6"/>
    <x v="17"/>
    <x v="17"/>
    <s v="OAP-D_01"/>
    <x v="18"/>
    <x v="1"/>
    <s v="Financiera"/>
    <x v="0"/>
    <m/>
    <m/>
    <m/>
    <m/>
    <m/>
    <s v="MIPG-P_03"/>
    <s v="MIPG-D_03-08"/>
    <n v="0"/>
    <n v="0"/>
    <n v="0"/>
    <n v="0"/>
    <n v="0"/>
    <n v="0"/>
    <n v="1"/>
    <s v="Actividades realizadas /Actividades programadas"/>
    <s v="POR_DEFINIR"/>
    <d v="2020-04-01T00:00:00"/>
    <x v="6"/>
    <n v="4"/>
    <n v="12"/>
    <n v="9.1"/>
    <s v="Abril"/>
    <s v="Diciembre"/>
    <s v="IV_Trim"/>
    <n v="5.263157894736842E-3"/>
    <s v="Planeado"/>
    <n v="0"/>
    <n v="0"/>
    <n v="0"/>
    <n v="0"/>
    <n v="0"/>
    <n v="0"/>
    <n v="0"/>
    <n v="0"/>
    <n v="0"/>
    <n v="0"/>
    <n v="0"/>
    <n v="0"/>
    <n v="0"/>
    <s v="Ejecutado"/>
    <n v="0"/>
    <n v="0"/>
    <n v="0"/>
    <m/>
    <m/>
    <m/>
    <m/>
    <m/>
    <m/>
    <m/>
    <m/>
    <m/>
    <n v="0"/>
    <n v="0"/>
    <n v="0"/>
    <n v="1"/>
    <n v="0"/>
    <n v="5.263157894736842E-3"/>
    <s v="Por Ejecutar"/>
    <x v="1"/>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s v="OAP-ACT_07;Oficina_Asesora_de_Planeación;Oficina_Asesora_de_Planeación"/>
    <n v="194"/>
    <s v="PES_Definir"/>
    <x v="3"/>
    <x v="3"/>
    <s v="SI"/>
    <s v="10. Plan de Acción Institucional - PAI"/>
    <x v="0"/>
    <s v="PAAC_11"/>
    <s v="11. Plan Anticorrupción y de Atención al Ciudadano  (Planeación) - PAAC"/>
    <s v="5. Plan Anticorrupción y de Atención al Ciudadano - PAAC"/>
    <x v="78"/>
    <x v="46"/>
    <s v="OAP-ACT_07"/>
    <x v="124"/>
    <x v="6"/>
    <x v="6"/>
    <x v="17"/>
    <x v="17"/>
    <s v="OAP-D_01"/>
    <x v="18"/>
    <x v="1"/>
    <s v="Financiera"/>
    <x v="0"/>
    <m/>
    <m/>
    <m/>
    <m/>
    <m/>
    <s v="MIPG-P_03"/>
    <s v="MIPG-D_03-08"/>
    <n v="0"/>
    <n v="0"/>
    <n v="0"/>
    <n v="0"/>
    <n v="0"/>
    <n v="0"/>
    <n v="1"/>
    <s v="Actividades realizadas /Actividades programadas"/>
    <s v="POR_DEFINIR"/>
    <d v="2020-04-01T00:00:00"/>
    <x v="6"/>
    <n v="4"/>
    <n v="12"/>
    <n v="9.1"/>
    <s v="Abril"/>
    <s v="Diciembre"/>
    <s v="IV_Trim"/>
    <n v="5.263157894736842E-3"/>
    <s v="Planeado"/>
    <n v="0"/>
    <n v="0"/>
    <n v="0"/>
    <n v="0"/>
    <n v="0"/>
    <n v="0"/>
    <n v="0"/>
    <n v="0"/>
    <n v="0"/>
    <n v="0"/>
    <n v="0"/>
    <n v="0"/>
    <n v="0"/>
    <s v="Ejecutado"/>
    <n v="0"/>
    <n v="0"/>
    <n v="0"/>
    <m/>
    <m/>
    <m/>
    <m/>
    <m/>
    <m/>
    <m/>
    <m/>
    <m/>
    <n v="0"/>
    <n v="0"/>
    <n v="0"/>
    <n v="1"/>
    <n v="0"/>
    <n v="5.263157894736842E-3"/>
    <s v="Por Ejecutar"/>
    <x v="1"/>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s v="OAP-ACT_08;Oficina_Asesora_de_Planeación;Oficina_Asesora_de_Planeación"/>
    <n v="195"/>
    <s v="PES_Definir"/>
    <x v="3"/>
    <x v="3"/>
    <s v="SI"/>
    <s v="10. Plan de Acción Institucional - PAI"/>
    <x v="0"/>
    <s v="PAAC_11"/>
    <s v="11. Plan Anticorrupción y de Atención al Ciudadano  (Planeación) - PAAC"/>
    <s v="5. Plan Anticorrupción y de Atención al Ciudadano - PAAC"/>
    <x v="78"/>
    <x v="46"/>
    <s v="OAP-ACT_08"/>
    <x v="125"/>
    <x v="6"/>
    <x v="6"/>
    <x v="17"/>
    <x v="17"/>
    <s v="OAP-D_01"/>
    <x v="18"/>
    <x v="1"/>
    <s v="Financiera"/>
    <x v="0"/>
    <m/>
    <m/>
    <m/>
    <m/>
    <m/>
    <s v="MIPG-P_03"/>
    <s v="MIPG-D_03-08"/>
    <n v="0"/>
    <n v="0"/>
    <n v="0"/>
    <n v="0"/>
    <n v="0"/>
    <n v="0"/>
    <n v="1"/>
    <s v="Actividades realizadas /Actividades programadas"/>
    <s v="POR_DEFINIR"/>
    <d v="2020-04-01T00:00:00"/>
    <x v="6"/>
    <n v="4"/>
    <n v="12"/>
    <n v="9.1"/>
    <s v="Abril"/>
    <s v="Diciembre"/>
    <s v="IV_Trim"/>
    <n v="5.263157894736842E-3"/>
    <s v="Planeado"/>
    <n v="0"/>
    <n v="0"/>
    <n v="0"/>
    <n v="0"/>
    <n v="0"/>
    <n v="0"/>
    <n v="0"/>
    <n v="0"/>
    <n v="0"/>
    <n v="0"/>
    <n v="0"/>
    <n v="0"/>
    <n v="0"/>
    <s v="Ejecutado"/>
    <n v="0"/>
    <n v="0"/>
    <n v="0"/>
    <m/>
    <m/>
    <m/>
    <m/>
    <m/>
    <m/>
    <m/>
    <m/>
    <m/>
    <n v="0"/>
    <n v="0"/>
    <n v="0"/>
    <n v="1"/>
    <n v="0"/>
    <n v="5.263157894736842E-3"/>
    <s v="Por Ejecutar"/>
    <x v="1"/>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s v="OAP-ACT_09;Oficina_Asesora_de_Planeación;Oficina_Asesora_de_Planeación"/>
    <n v="196"/>
    <s v="PES_Definir"/>
    <x v="3"/>
    <x v="3"/>
    <s v="SI"/>
    <s v="10. Plan de Acción Institucional - PAI"/>
    <x v="0"/>
    <s v="PPC_12"/>
    <s v="15. Plan de Participación Ciudadano"/>
    <s v="6. Plan de Participación Ciudadano - PPC"/>
    <x v="79"/>
    <x v="47"/>
    <s v="OAP-ACT_09"/>
    <x v="126"/>
    <x v="6"/>
    <x v="6"/>
    <x v="17"/>
    <x v="17"/>
    <s v="OAP-D_01"/>
    <x v="18"/>
    <x v="1"/>
    <s v="Financiera"/>
    <x v="0"/>
    <m/>
    <m/>
    <m/>
    <m/>
    <m/>
    <s v="MIPG-P_03"/>
    <s v="MIPG-D_03-08"/>
    <n v="0"/>
    <n v="0"/>
    <n v="0"/>
    <n v="0"/>
    <n v="0"/>
    <n v="0"/>
    <n v="1"/>
    <s v="Actividades realizadas /Actividades programadas"/>
    <s v="POR_DEFINIR"/>
    <d v="2020-04-01T00:00:00"/>
    <x v="6"/>
    <n v="4"/>
    <n v="12"/>
    <n v="9.1"/>
    <s v="Abril"/>
    <s v="Diciembre"/>
    <s v="IV_Trim"/>
    <n v="5.263157894736842E-3"/>
    <s v="Planeado"/>
    <n v="0"/>
    <n v="0"/>
    <n v="0"/>
    <n v="0"/>
    <n v="0"/>
    <n v="0"/>
    <n v="0"/>
    <n v="0"/>
    <n v="0"/>
    <n v="0"/>
    <n v="0"/>
    <n v="0"/>
    <n v="0"/>
    <s v="Ejecutado"/>
    <n v="0"/>
    <n v="0"/>
    <n v="0"/>
    <m/>
    <m/>
    <m/>
    <m/>
    <m/>
    <m/>
    <m/>
    <m/>
    <m/>
    <n v="0"/>
    <n v="0"/>
    <n v="0"/>
    <n v="1"/>
    <n v="0"/>
    <n v="5.263157894736842E-3"/>
    <s v="Por Ejecutar"/>
    <x v="1"/>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s v="OAP-ACT_10;Oficina_Asesora_de_Planeación;Oficina_Asesora_de_Planeación"/>
    <n v="197"/>
    <s v="PES_Definir"/>
    <x v="3"/>
    <x v="3"/>
    <s v="SI"/>
    <s v="10. Plan de Acción Institucional - PAI"/>
    <x v="0"/>
    <s v="PPC_12"/>
    <s v="15. Plan de Participación Ciudadano"/>
    <s v="6. Plan de Participación Ciudadano - PPC"/>
    <x v="79"/>
    <x v="47"/>
    <s v="OAP-ACT_10"/>
    <x v="127"/>
    <x v="6"/>
    <x v="6"/>
    <x v="17"/>
    <x v="17"/>
    <s v="OAP-D_01"/>
    <x v="18"/>
    <x v="1"/>
    <s v="Financiera"/>
    <x v="0"/>
    <m/>
    <m/>
    <m/>
    <m/>
    <m/>
    <s v="MIPG-P_03"/>
    <s v="MIPG-D_03-08"/>
    <n v="0"/>
    <n v="0"/>
    <n v="0"/>
    <n v="0"/>
    <n v="0"/>
    <n v="0"/>
    <n v="1"/>
    <s v="Actividades realizadas /Actividades programadas"/>
    <s v="POR_DEFINIR"/>
    <d v="2020-04-01T00:00:00"/>
    <x v="6"/>
    <n v="4"/>
    <n v="12"/>
    <n v="9.1"/>
    <s v="Abril"/>
    <s v="Diciembre"/>
    <s v="IV_Trim"/>
    <n v="5.263157894736842E-3"/>
    <s v="Planeado"/>
    <n v="0"/>
    <n v="0"/>
    <n v="0"/>
    <n v="0"/>
    <n v="0"/>
    <n v="0"/>
    <n v="0"/>
    <n v="0"/>
    <n v="0"/>
    <n v="0"/>
    <n v="0"/>
    <n v="0"/>
    <n v="0"/>
    <s v="Ejecutado"/>
    <n v="0"/>
    <n v="0"/>
    <n v="0"/>
    <m/>
    <m/>
    <m/>
    <m/>
    <m/>
    <m/>
    <m/>
    <m/>
    <m/>
    <n v="0"/>
    <n v="0"/>
    <n v="0"/>
    <n v="1"/>
    <n v="0"/>
    <n v="5.263157894736842E-3"/>
    <s v="Por Ejecutar"/>
    <x v="1"/>
    <s v=" |202003: Actividad con Reporte Trimestral, no se gestiona en el periodo.; |202002: Actividad con Reporte Trimestral, no se gestiona en el periodo.; |202001: Actividad con Reporte Trimestral, no se gestiona en el periodo."/>
    <s v="Actividad con Reporte Trimestral, no se gestiona en el periodo."/>
    <s v="Actividad con Reporte Trimestral, no se gestiona en el periodo."/>
    <s v="Actividad con Reporte Trimestral, no se gestiona en el periodo."/>
    <s v="-"/>
    <s v="-"/>
    <s v="-"/>
    <s v="-"/>
    <s v="-"/>
    <s v="-"/>
    <s v="-"/>
    <s v="-"/>
    <s v="-"/>
    <s v="-"/>
  </r>
  <r>
    <s v="OAP-ACT_11;Oficina_Asesora_de_Planeación;Oficina_Asesora_de_Planeación"/>
    <n v="198"/>
    <s v="PES_Definir"/>
    <x v="3"/>
    <x v="3"/>
    <s v="SI"/>
    <s v="10. Plan de Acción Institucional - PAI"/>
    <x v="0"/>
    <s v="PAI_10"/>
    <s v="2. Plan de Acción Institucional - PAI"/>
    <s v="Estratégico"/>
    <x v="80"/>
    <x v="48"/>
    <s v="OAP-ACT_11"/>
    <x v="128"/>
    <x v="6"/>
    <x v="6"/>
    <x v="17"/>
    <x v="17"/>
    <s v="OAP-D_01"/>
    <x v="18"/>
    <x v="1"/>
    <s v="Financiera"/>
    <x v="0"/>
    <m/>
    <m/>
    <m/>
    <m/>
    <m/>
    <s v="MIPG-P_03"/>
    <s v="MIPG-D_03-04"/>
    <n v="0"/>
    <n v="0"/>
    <n v="0"/>
    <n v="0"/>
    <n v="0"/>
    <n v="0"/>
    <n v="4"/>
    <s v="Total Documentos Aprobados / Total de Documentos Pendientes"/>
    <s v="POR_DEFINIR"/>
    <d v="2020-02-01T00:00:00"/>
    <x v="0"/>
    <n v="2"/>
    <n v="12"/>
    <n v="11.133333333333333"/>
    <s v="Febrero"/>
    <s v="Diciembre"/>
    <s v="IV_Trim"/>
    <n v="5.263157894736842E-3"/>
    <s v="Planeado"/>
    <n v="0"/>
    <n v="1"/>
    <n v="1"/>
    <n v="1"/>
    <n v="1"/>
    <n v="1"/>
    <n v="1"/>
    <n v="1"/>
    <n v="1"/>
    <n v="1"/>
    <n v="1"/>
    <n v="1"/>
    <n v="11"/>
    <s v="Ejecutado"/>
    <n v="0"/>
    <n v="1"/>
    <n v="1"/>
    <m/>
    <m/>
    <m/>
    <m/>
    <m/>
    <m/>
    <m/>
    <m/>
    <m/>
    <n v="2"/>
    <n v="0.18181818181818182"/>
    <n v="2"/>
    <n v="1"/>
    <n v="9.5693779904306223E-4"/>
    <n v="5.263157894736842E-3"/>
    <s v="En Tramite"/>
    <x v="1"/>
    <s v=" |202003: Se realizo infome especifico sobre funciones de TH y se adealnto el plan de trabajo de SG para este proceso y DirAdmin; |202002: Se montaron procesos de cadena de valor de: Seguridad y Salud en el Trabajo, Supervisión a la prestación del servicio Público de Transporte y Participación y Atención al Ciudadano.; |202001: Se realiza seguimeinto al cierre de los procesos en cadena de valor y se continúa con el cargue de información aprobada en la nueva cadena de valor, pendiente su finalización."/>
    <s v="Se realiza seguimeinto al cierre de los procesos en cadena de valor y se continúa con el cargue de información aprobada en la nueva cadena de valor, pendiente su finalización."/>
    <s v="Se montaron procesos de cadena de valor de: Seguridad y Salud en el Trabajo, Supervisión a la prestación del servicio Público de Transporte y Participación y Atención al Ciudadano."/>
    <s v="Se realizo infome especifico sobre funciones de TH y se adealnto el plan de trabajo de SG para este proceso y DirAdmin"/>
    <s v="-"/>
    <s v="-"/>
    <s v="-"/>
    <s v="-"/>
    <s v="-"/>
    <s v="-"/>
    <s v="-"/>
    <s v="-"/>
    <s v="-"/>
    <s v="-"/>
  </r>
  <r>
    <s v="OAP-ACT_12;Oficina_Asesora_de_Planeación;Oficina_Asesora_de_Planeación"/>
    <n v="199"/>
    <s v="PES_Definir"/>
    <x v="3"/>
    <x v="3"/>
    <s v="SI"/>
    <s v="10. Plan de Acción Institucional - PAI"/>
    <x v="0"/>
    <s v="PAI_10"/>
    <s v="2. Plan de Acción Institucional - PAI"/>
    <s v="Estratégico"/>
    <x v="80"/>
    <x v="48"/>
    <s v="OAP-ACT_12"/>
    <x v="129"/>
    <x v="6"/>
    <x v="6"/>
    <x v="17"/>
    <x v="17"/>
    <s v="OAP-D_01"/>
    <x v="18"/>
    <x v="1"/>
    <s v="Financiera"/>
    <x v="0"/>
    <m/>
    <m/>
    <m/>
    <m/>
    <m/>
    <s v="MIPG-P_03"/>
    <s v="MIPG-D_03-04"/>
    <n v="0"/>
    <n v="0"/>
    <n v="0"/>
    <n v="0"/>
    <n v="0"/>
    <n v="0"/>
    <n v="1"/>
    <s v="No. De Contenidos Generados para Camapañas a Comunicaciones"/>
    <s v="Mensual"/>
    <d v="2020-01-01T00:00:00"/>
    <x v="0"/>
    <n v="1"/>
    <n v="12"/>
    <n v="12.166666666666666"/>
    <s v="Enero"/>
    <s v="Diciembre"/>
    <s v="IV_Trim"/>
    <n v="5.263157894736842E-3"/>
    <s v="Planeado"/>
    <n v="1"/>
    <n v="1"/>
    <n v="0"/>
    <n v="0"/>
    <n v="0"/>
    <n v="0"/>
    <n v="0"/>
    <n v="0"/>
    <n v="0"/>
    <n v="0"/>
    <n v="0"/>
    <n v="0"/>
    <n v="2"/>
    <s v="Ejecutado"/>
    <n v="1"/>
    <n v="1"/>
    <n v="0"/>
    <m/>
    <m/>
    <m/>
    <m/>
    <m/>
    <m/>
    <m/>
    <m/>
    <m/>
    <n v="2"/>
    <n v="1"/>
    <n v="2"/>
    <n v="1"/>
    <n v="5.263157894736842E-3"/>
    <n v="5.263157894736842E-3"/>
    <s v="Ejecutada"/>
    <x v="0"/>
    <s v=" |202003: Se generaron insumos pero por contignecia no se aplicaron las campañas para visualización en la entidad. Se modificara para envió vía correo mes de Abril.; |202002: Se realizo campaña con 2 mensajes para socilaizar Pólitica de Supervisión.; |202001: Se realizó la campaña &quot;Divulgación de Plan Anticorrucpción y Atención al Ciudadano&quot;"/>
    <s v="Se realizó la campaña &quot;Divulgación de Plan Anticorrucpción y Atención al Ciudadano&quot;"/>
    <s v="Se realizo campaña con 2 mensajes para socilaizar Pólitica de Supervisión."/>
    <s v="Se generaron insumos pero por contignecia no se aplicaron las campañas para visualización en la entidad. Se modificara para envió vía correo mes de Abril."/>
    <s v="-"/>
    <s v="-"/>
    <s v="-"/>
    <s v="-"/>
    <s v="-"/>
    <s v="-"/>
    <s v="-"/>
    <s v="-"/>
    <s v="-"/>
    <s v="-"/>
  </r>
  <r>
    <s v="OAP-ACT_13;Oficina_Asesora_de_Planeación;Oficina_Asesora_de_Planeación"/>
    <n v="200"/>
    <s v="PES_Definir"/>
    <x v="3"/>
    <x v="3"/>
    <s v="SI"/>
    <s v="10. Plan de Acción Institucional - PAI"/>
    <x v="0"/>
    <s v="PAI_10"/>
    <s v="2. Plan de Acción Institucional - PAI"/>
    <s v="Estratégico"/>
    <x v="80"/>
    <x v="48"/>
    <s v="OAP-ACT_13"/>
    <x v="130"/>
    <x v="6"/>
    <x v="6"/>
    <x v="17"/>
    <x v="17"/>
    <s v="OAP-D_01"/>
    <x v="18"/>
    <x v="1"/>
    <s v="Financiera"/>
    <x v="0"/>
    <m/>
    <m/>
    <m/>
    <m/>
    <m/>
    <s v="MIPG-P_03"/>
    <s v="MIPG-D_03-04"/>
    <n v="0"/>
    <n v="0"/>
    <n v="0"/>
    <n v="0"/>
    <n v="0"/>
    <n v="0"/>
    <n v="1"/>
    <s v="No. De Alertas Emitidas / No. Acciones Solicitadas"/>
    <s v="POR_DEFINIR"/>
    <d v="2020-01-01T00:00:00"/>
    <x v="0"/>
    <n v="1"/>
    <n v="12"/>
    <n v="12.166666666666666"/>
    <s v="Enero"/>
    <s v="Diciembre"/>
    <s v="IV_Trim"/>
    <n v="5.263157894736842E-3"/>
    <s v="Planeado"/>
    <n v="1"/>
    <n v="1"/>
    <n v="1"/>
    <n v="1"/>
    <n v="1"/>
    <n v="1"/>
    <n v="1"/>
    <n v="1"/>
    <n v="1"/>
    <n v="1"/>
    <n v="1"/>
    <n v="1"/>
    <n v="12"/>
    <s v="Ejecutado"/>
    <n v="1"/>
    <n v="1"/>
    <n v="1"/>
    <m/>
    <m/>
    <m/>
    <m/>
    <m/>
    <m/>
    <m/>
    <m/>
    <m/>
    <n v="3"/>
    <n v="0.25"/>
    <n v="3"/>
    <n v="1"/>
    <n v="1.3157894736842105E-3"/>
    <n v="5.263157894736842E-3"/>
    <s v="En Tramite"/>
    <x v="1"/>
    <s v=" |202003: Se realiza procesos de acompañamiento a las Dependencias, se modifica el reporte de seguimiento de indicadores a corte de Marzo por coyuntura COVID-19. Actualización de Herramienta de Seguimiento PAI.; |202002: Se Realiza procesos de acompañamiento a las Dependencias, se efectua el seguimiento de indicadores a corte de Febrero y genera reporte Enero para reunión de seguimiento. Actualización de Herramienta de Seguimiento PAI.; |202001: Se Realiza procesos de acompañamiento a las Dependencias para formaulación y aprobación de Metas 2020. Desarrollo de Herramienta de Seguimiento PAI e Investigaciones."/>
    <s v="Se Realiza procesos de acompañamiento a las Dependencias para formaulación y aprobación de Metas 2020. Desarrollo de Herramienta de Seguimiento PAI e Investigaciones."/>
    <s v="Se Realiza procesos de acompañamiento a las Dependencias, se efectua el seguimiento de indicadores a corte de Febrero y genera reporte Enero para reunión de seguimiento. Actualización de Herramienta de Seguimiento PAI."/>
    <s v="Se realiza procesos de acompañamiento a las Dependencias, se modifica el reporte de seguimiento de indicadores a corte de Marzo por coyuntura COVID-19. Actualización de Herramienta de Seguimiento PAI."/>
    <s v="-"/>
    <s v="-"/>
    <s v="-"/>
    <s v="-"/>
    <s v="-"/>
    <s v="-"/>
    <s v="-"/>
    <s v="-"/>
    <s v="-"/>
    <s v="-"/>
  </r>
  <r>
    <s v="OAP-ACT_14;Oficina_Asesora_de_Planeación;Oficina_Asesora_de_Planeación"/>
    <n v="201"/>
    <s v="PES_Definir"/>
    <x v="3"/>
    <x v="3"/>
    <s v="SI"/>
    <s v="10. Plan de Acción Institucional - PAI"/>
    <x v="0"/>
    <s v="PAI_10"/>
    <s v="2. Plan de Acción Institucional - PAI"/>
    <s v="Estratégico"/>
    <x v="80"/>
    <x v="48"/>
    <s v="OAP-ACT_14"/>
    <x v="131"/>
    <x v="6"/>
    <x v="6"/>
    <x v="17"/>
    <x v="17"/>
    <s v="OAP-D_01"/>
    <x v="18"/>
    <x v="1"/>
    <s v="Financiera"/>
    <x v="0"/>
    <m/>
    <m/>
    <m/>
    <m/>
    <m/>
    <s v="MIPG-P_03"/>
    <s v="MIPG-D_03-04"/>
    <n v="0"/>
    <n v="0"/>
    <n v="0"/>
    <n v="0"/>
    <n v="0"/>
    <n v="0"/>
    <n v="1"/>
    <s v="No. Comités Efectivos / No. Citaciones Realizadas"/>
    <s v="POR_DEFINIR"/>
    <d v="2020-03-01T00:00:00"/>
    <x v="0"/>
    <n v="3"/>
    <n v="12"/>
    <n v="10.166666666666666"/>
    <s v="Marzo"/>
    <s v="Diciembre"/>
    <s v="IV_Trim"/>
    <n v="5.263157894736842E-3"/>
    <s v="Planeado"/>
    <n v="0"/>
    <n v="0"/>
    <n v="1"/>
    <n v="0"/>
    <n v="0"/>
    <n v="1"/>
    <n v="0"/>
    <n v="0"/>
    <n v="1"/>
    <n v="0"/>
    <n v="0"/>
    <n v="1"/>
    <n v="4"/>
    <s v="Ejecutado"/>
    <n v="0"/>
    <n v="0"/>
    <n v="1"/>
    <m/>
    <m/>
    <m/>
    <m/>
    <m/>
    <m/>
    <m/>
    <m/>
    <m/>
    <n v="1"/>
    <n v="0.25"/>
    <n v="1"/>
    <n v="1"/>
    <n v="1.3157894736842105E-3"/>
    <n v="5.263157894736842E-3"/>
    <s v="En Tramite"/>
    <x v="1"/>
    <s v=" |202003: Se realiza Comité de Gestión a corte 31 de Enero - Para el primer trimestre, pendiente de aprobación de acta, para su posterior reporte.; |202002: No se tenian programación de actividad en el periodo.; |202001: No se tienen Programadas Actividades para el Periodo."/>
    <s v="No se tienen Programadas Actividades para el Periodo."/>
    <s v="No se tenian programación de actividad en el periodo."/>
    <s v="Se realiza Comité de Gestión a corte 31 de Enero - Para el primer trimestre, pendiente de aprobación de acta, para su posterior reporte."/>
    <s v="-"/>
    <s v="-"/>
    <s v="-"/>
    <s v="-"/>
    <s v="-"/>
    <s v="-"/>
    <s v="-"/>
    <s v="-"/>
    <s v="-"/>
    <s v="-"/>
  </r>
  <r>
    <s v="OAP-ACT_15;Oficina_Asesora_de_Planeación;Oficina_Asesora_de_Planeación"/>
    <n v="202"/>
    <s v="PES_03"/>
    <x v="3"/>
    <x v="3"/>
    <s v="SI"/>
    <s v="10. Fortalecimiento Intitucional"/>
    <x v="1"/>
    <s v="PEI_02"/>
    <s v=" 1. Plan Estratégico Institucional - PEI"/>
    <s v="PEI_10 - Fortalecimiento Institucional"/>
    <x v="81"/>
    <x v="49"/>
    <s v="OAP-ACT_15"/>
    <x v="132"/>
    <x v="6"/>
    <x v="6"/>
    <x v="17"/>
    <x v="17"/>
    <s v="OAP-D_01"/>
    <x v="18"/>
    <x v="1"/>
    <s v="Financiera"/>
    <x v="2"/>
    <s v="C-2499-0600-2-0-2499061-02"/>
    <s v="2499060_03"/>
    <n v="240000000"/>
    <m/>
    <m/>
    <s v="MIPG-P_03"/>
    <s v="MIPG-D_03-04"/>
    <n v="0"/>
    <n v="0"/>
    <n v="0"/>
    <n v="0"/>
    <n v="0"/>
    <n v="0"/>
    <n v="1"/>
    <s v="% de Avance de los Autodiagnósticos por Dimensión"/>
    <s v="POR_DEFINIR"/>
    <d v="2020-02-01T00:00:00"/>
    <x v="8"/>
    <n v="2"/>
    <n v="3"/>
    <n v="1.9333333333333333"/>
    <s v="Febrero"/>
    <s v="Marzo"/>
    <s v="I_Trim"/>
    <n v="0.02"/>
    <s v="Planeado"/>
    <n v="0"/>
    <n v="0.5"/>
    <n v="0.5"/>
    <n v="0"/>
    <n v="0"/>
    <n v="0"/>
    <n v="0"/>
    <n v="0"/>
    <n v="0"/>
    <n v="0"/>
    <n v="0"/>
    <n v="0"/>
    <n v="1"/>
    <s v="Ejecutado"/>
    <n v="0"/>
    <n v="0.5"/>
    <n v="0.5"/>
    <m/>
    <m/>
    <m/>
    <m/>
    <m/>
    <m/>
    <m/>
    <m/>
    <m/>
    <n v="1"/>
    <n v="1"/>
    <n v="1"/>
    <n v="1"/>
    <n v="0.02"/>
    <n v="0.02"/>
    <s v="Ejecutada"/>
    <x v="0"/>
    <s v=" |202003: Se aplicaron autodiagnósticos de: Servicio al Ciudadano, Trasparencia, Racionalización de Tramites, Integridad. Archivos que reposan en SharePoint: Autodiagnósticos MIPG.; |202002: Se aplicaron autodiagnósticos de: Gestión Documental, Gestión de Talento Humano, Atención al Ciudadano, Plan Anticorrupción, Rendición de Cuentas, Participación Ciudadana. Archivos que reposan en SharePoint: Autodiagnósticos MIPG.; |202001: No se tienen Programadas Actividades para el Periodo."/>
    <s v="No se tienen Programadas Actividades para el Periodo."/>
    <s v="Se aplicaron autodiagnósticos de: Gestión Documental, Gestión de Talento Humano, Atención al Ciudadano, Plan Anticorrupción, Rendición de Cuentas, Participación Ciudadana. Archivos que reposan en SharePoint: Autodiagnósticos MIPG."/>
    <s v="Se aplicaron autodiagnósticos de: Servicio al Ciudadano, Trasparencia, Racionalización de Tramites, Integridad. Archivos que reposan en SharePoint: Autodiagnósticos MIPG."/>
    <s v="-"/>
    <s v="-"/>
    <s v="-"/>
    <s v="-"/>
    <s v="-"/>
    <s v="-"/>
    <s v="-"/>
    <s v="-"/>
    <s v="-"/>
    <s v="-"/>
  </r>
  <r>
    <s v="OAP-ACT_16;Oficina_Asesora_de_Planeación;Oficina_Asesora_de_Planeación"/>
    <n v="203"/>
    <s v="PES_03"/>
    <x v="3"/>
    <x v="3"/>
    <s v="SI"/>
    <s v="10. Fortalecimiento Intitucional"/>
    <x v="1"/>
    <s v="PEI_02"/>
    <s v=" 1. Plan Estratégico Institucional - PEI"/>
    <s v="PEI_10 - Fortalecimiento Institucional"/>
    <x v="81"/>
    <x v="49"/>
    <s v="OAP-ACT_16"/>
    <x v="133"/>
    <x v="6"/>
    <x v="6"/>
    <x v="17"/>
    <x v="17"/>
    <s v="OAP-D_01"/>
    <x v="18"/>
    <x v="1"/>
    <s v="Financiera"/>
    <x v="2"/>
    <s v="C-2499-0600-2-0-2499061-02"/>
    <s v="2499060_03"/>
    <n v="0"/>
    <m/>
    <m/>
    <s v="MIPG-P_03"/>
    <s v="MIPG-D_03-04"/>
    <n v="0"/>
    <n v="0"/>
    <n v="0"/>
    <n v="0"/>
    <n v="0"/>
    <n v="0"/>
    <n v="1"/>
    <s v="No. Productos por Dimensión Implementadas / No. Total de Productos por Dimensión"/>
    <s v="POR_DEFINIR"/>
    <d v="2020-03-01T00:00:00"/>
    <x v="0"/>
    <n v="3"/>
    <n v="12"/>
    <n v="10.166666666666666"/>
    <s v="Marzo"/>
    <s v="Diciembre"/>
    <s v="IV_Trim"/>
    <n v="0.02"/>
    <s v="Planeado"/>
    <n v="0"/>
    <n v="0"/>
    <n v="0.1"/>
    <n v="0.1"/>
    <n v="0.1"/>
    <n v="0.1"/>
    <n v="0.1"/>
    <n v="0.1"/>
    <n v="0.1"/>
    <n v="0.1"/>
    <n v="0.1"/>
    <n v="0.1"/>
    <n v="0.99999999999999989"/>
    <s v="Ejecutado"/>
    <n v="0"/>
    <n v="0"/>
    <n v="0.1"/>
    <m/>
    <m/>
    <m/>
    <m/>
    <m/>
    <m/>
    <m/>
    <m/>
    <m/>
    <n v="0.1"/>
    <n v="0.10000000000000002"/>
    <n v="0.1"/>
    <n v="1"/>
    <n v="2.0000000000000005E-3"/>
    <n v="0.02"/>
    <s v="En Tramite"/>
    <x v="1"/>
    <s v=" |202003: N/D; |202002: No se tienen actividades programadas para el periodo.; |202001: No se tienen Programadas Actividades para el Periodo."/>
    <s v="No se tienen Programadas Actividades para el Periodo."/>
    <s v="No se tienen actividades programadas para el periodo."/>
    <s v="N/D"/>
    <s v="-"/>
    <s v="-"/>
    <s v="-"/>
    <s v="-"/>
    <s v="-"/>
    <s v="-"/>
    <s v="-"/>
    <s v="-"/>
    <s v="-"/>
    <s v="-"/>
  </r>
  <r>
    <s v="OAP-ACT_17;Oficina_Asesora_de_Planeación;Oficina_Asesora_de_Planeación"/>
    <n v="204"/>
    <s v="PES_03"/>
    <x v="3"/>
    <x v="3"/>
    <s v="SI"/>
    <s v="10. Fortalecimiento Intitucional"/>
    <x v="1"/>
    <s v="PEI_02"/>
    <s v=" 1. Plan Estratégico Institucional - PEI"/>
    <s v="PEI_10 - Fortalecimiento Institucional"/>
    <x v="81"/>
    <x v="49"/>
    <s v="OAP-ACT_17"/>
    <x v="134"/>
    <x v="6"/>
    <x v="6"/>
    <x v="17"/>
    <x v="17"/>
    <s v="OAP-D_01"/>
    <x v="18"/>
    <x v="1"/>
    <s v="Financiera"/>
    <x v="2"/>
    <s v="C-2499-0600-2-0-2499061-02"/>
    <s v="2499060_03"/>
    <n v="0"/>
    <m/>
    <m/>
    <s v="MIPG-P_03"/>
    <s v="MIPG-D_03-04"/>
    <n v="0"/>
    <n v="0"/>
    <n v="0"/>
    <n v="0"/>
    <n v="0"/>
    <n v="0"/>
    <n v="1"/>
    <s v="% Implementación de Planes de Acción para MIPG"/>
    <s v="POR_DEFINIR"/>
    <d v="2020-01-01T00:00:00"/>
    <x v="0"/>
    <n v="1"/>
    <n v="12"/>
    <n v="12.166666666666666"/>
    <s v="Enero"/>
    <s v="Diciembre"/>
    <s v="IV_Trim"/>
    <n v="0.02"/>
    <s v="Planeado"/>
    <n v="1"/>
    <n v="1"/>
    <n v="1"/>
    <n v="1"/>
    <n v="1"/>
    <n v="1"/>
    <n v="1"/>
    <n v="1"/>
    <n v="1"/>
    <n v="1"/>
    <n v="1"/>
    <n v="1"/>
    <n v="12"/>
    <s v="Ejecutado"/>
    <n v="0"/>
    <n v="1"/>
    <n v="1"/>
    <m/>
    <m/>
    <m/>
    <m/>
    <m/>
    <m/>
    <m/>
    <m/>
    <m/>
    <n v="2"/>
    <n v="0.16666666666666666"/>
    <n v="3"/>
    <n v="0.66666666666666663"/>
    <n v="3.3333333333333331E-3"/>
    <n v="1.3333333333333332E-2"/>
    <s v="En Tramite"/>
    <x v="1"/>
    <s v=" |202003: Se definio Plan de Acción para los Autodiagnósticos de Integridad y Racionalización de Trámites.; |202002: Se definio Plan de Acción para los 5 Autodiagnósticos elaborados en el periodo.; |202001: No se tienen Programadas Actividades para el Periodo."/>
    <s v="No se tienen Programadas Actividades para el Periodo."/>
    <s v="Se definio Plan de Acción para los 5 Autodiagnósticos elaborados en el periodo."/>
    <s v="Se definio Plan de Acción para los Autodiagnósticos de Integridad y Racionalización de Trámites."/>
    <s v="-"/>
    <s v="-"/>
    <s v="-"/>
    <s v="-"/>
    <s v="-"/>
    <s v="-"/>
    <s v="-"/>
    <s v="-"/>
    <s v="-"/>
    <s v="-"/>
  </r>
  <r>
    <s v="OAP-ACT_18;Oficina_Asesora_de_Planeación;Oficina_Asesora_de_Planeación"/>
    <n v="205"/>
    <s v="PES_Definir"/>
    <x v="3"/>
    <x v="3"/>
    <s v="SI"/>
    <s v="10. Plan de Acción Institucional - PAI"/>
    <x v="0"/>
    <s v="PAI_10"/>
    <s v="2. Plan de Acción Institucional - PAI"/>
    <s v="Seguimiento_Solicitudes"/>
    <x v="82"/>
    <x v="50"/>
    <s v="OAP-ACT_18"/>
    <x v="135"/>
    <x v="6"/>
    <x v="6"/>
    <x v="17"/>
    <x v="17"/>
    <s v="OAP-D_01"/>
    <x v="18"/>
    <x v="1"/>
    <s v="Financiera"/>
    <x v="0"/>
    <m/>
    <m/>
    <m/>
    <m/>
    <m/>
    <s v="MIPG-P_03"/>
    <s v="MIPG-D_03-04"/>
    <n v="0"/>
    <n v="0"/>
    <n v="0"/>
    <n v="0"/>
    <n v="0"/>
    <n v="0"/>
    <n v="1"/>
    <s v=" No. de Solicitudes Gestionadas / No. de Solicitudes Ingresadas "/>
    <s v="Mensual"/>
    <d v="2020-01-01T00:00:00"/>
    <x v="0"/>
    <n v="1"/>
    <n v="12"/>
    <n v="12.166666666666666"/>
    <s v="Enero"/>
    <s v="Diciembre"/>
    <s v="IV_Trim"/>
    <n v="5.263157894736842E-3"/>
    <s v="Planeado"/>
    <n v="17"/>
    <n v="29"/>
    <n v="18"/>
    <n v="0"/>
    <n v="0"/>
    <n v="0"/>
    <n v="0"/>
    <n v="0"/>
    <n v="0"/>
    <n v="0"/>
    <n v="0"/>
    <n v="0"/>
    <n v="64"/>
    <s v="Ejecutado"/>
    <n v="17"/>
    <n v="29"/>
    <n v="18"/>
    <m/>
    <m/>
    <m/>
    <m/>
    <m/>
    <m/>
    <m/>
    <m/>
    <m/>
    <n v="64"/>
    <n v="1"/>
    <n v="64"/>
    <n v="1"/>
    <n v="5.263157894736842E-3"/>
    <n v="5.263157894736842E-3"/>
    <s v="Ejecutada"/>
    <x v="0"/>
    <s v=" |202003: En seguimiento de gestión de PQRS se reporta un total de18 radicados gestionados en el periodo.; |202002: En seguimiento de gestión de PQRS se reporta un total de 29 radicados gestionados en el periodo.; |202001: En cuadro de seguimiento SEG_Investigaciones_2020, se refleja gestión PQRS."/>
    <s v="En cuadro de seguimiento SEG_Investigaciones_2020, se refleja gestión PQRS."/>
    <s v="En seguimiento de gestión de PQRS se reporta un total de 29 radicados gestionados en el periodo."/>
    <s v="En seguimiento de gestión de PQRS se reporta un total de18 radicados gestionados en el periodo."/>
    <s v="-"/>
    <s v="-"/>
    <s v="-"/>
    <s v="-"/>
    <s v="-"/>
    <s v="-"/>
    <s v="-"/>
    <s v="-"/>
    <s v="-"/>
    <s v="-"/>
  </r>
  <r>
    <s v="OAP-ACT_19;Oficina_Asesora_de_Planeación;Oficina_Asesora_de_Planeación"/>
    <n v="206"/>
    <s v="PES_Definir"/>
    <x v="3"/>
    <x v="3"/>
    <s v="SI"/>
    <s v="10. Plan de Acción Institucional - PAI"/>
    <x v="0"/>
    <s v="PAI_10"/>
    <s v="2. Plan de Acción Institucional - PAI"/>
    <s v="Estratégico"/>
    <x v="83"/>
    <x v="51"/>
    <s v="OAP-ACT_19"/>
    <x v="136"/>
    <x v="6"/>
    <x v="6"/>
    <x v="17"/>
    <x v="17"/>
    <s v="OAP-D_01"/>
    <x v="18"/>
    <x v="1"/>
    <s v="Financiera"/>
    <x v="0"/>
    <m/>
    <m/>
    <m/>
    <m/>
    <m/>
    <s v="MIPG-P_03"/>
    <s v="MIPG-D_03-04"/>
    <n v="0"/>
    <n v="0"/>
    <n v="0"/>
    <n v="0"/>
    <n v="0"/>
    <n v="0"/>
    <n v="4"/>
    <s v="# de Acompañamiento trimestral realizado / # Seguimientos Compromisos Programados"/>
    <s v="POR_DEFINIR"/>
    <d v="2020-03-01T00:00:00"/>
    <x v="0"/>
    <n v="3"/>
    <n v="12"/>
    <n v="10.166666666666666"/>
    <s v="Marzo"/>
    <s v="Diciembre"/>
    <s v="IV_Trim"/>
    <n v="5.263157894736842E-3"/>
    <s v="Planeado"/>
    <n v="0"/>
    <n v="0"/>
    <n v="1"/>
    <n v="0"/>
    <n v="0"/>
    <n v="1"/>
    <n v="0"/>
    <n v="0"/>
    <n v="1"/>
    <n v="0"/>
    <n v="0"/>
    <n v="1"/>
    <n v="4"/>
    <s v="Ejecutado"/>
    <n v="0"/>
    <n v="0"/>
    <n v="1"/>
    <m/>
    <m/>
    <m/>
    <m/>
    <m/>
    <m/>
    <m/>
    <m/>
    <m/>
    <n v="1"/>
    <n v="0.25"/>
    <n v="1"/>
    <n v="1"/>
    <n v="1.3157894736842105E-3"/>
    <n v="5.263157894736842E-3"/>
    <s v="En Tramite"/>
    <x v="1"/>
    <s v=" |202003: Se realizó la verificación del Reporte del II2019 del Documento Conpes 3744; |202002: El reporte de seguimiento para los compromisos del Conpes 3744 será desde el 16 de marzo de la presente anualidad; |202001: No se programaron reportes para el mes de Enero, el Sisconpes en correo nos informa que en el mes de marzo de 2020 se habilitará el corte de seguimiento 2019-II para reportar los avances de los compromisos adquiridos en documento CONPES3744"/>
    <s v="No se programaron reportes para el mes de Enero, el Sisconpes en correo nos informa que en el mes de marzo de 2020 se habilitará el corte de seguimiento 2019-II para reportar los avances de los compromisos adquiridos en documento CONPES3744"/>
    <s v="El reporte de seguimiento para los compromisos del Conpes 3744 será desde el 16 de marzo de la presente anualidad"/>
    <s v="Se realizó la verificación del Reporte del II2019 del Documento Conpes 3744"/>
    <s v="-"/>
    <s v="-"/>
    <s v="-"/>
    <s v="-"/>
    <s v="-"/>
    <s v="-"/>
    <s v="-"/>
    <s v="-"/>
    <s v="-"/>
    <s v="-"/>
  </r>
  <r>
    <s v="OAP-ACT_20;Oficina_Asesora_de_Planeación;Oficina_Asesora_de_Planeación"/>
    <n v="207"/>
    <s v="PES_Definir"/>
    <x v="3"/>
    <x v="3"/>
    <s v="SI"/>
    <s v="10. Plan de Acción Institucional - PAI"/>
    <x v="0"/>
    <s v="PAI_10"/>
    <s v="2. Plan de Acción Institucional - PAI"/>
    <s v="Estratégico"/>
    <x v="83"/>
    <x v="51"/>
    <s v="OAP-ACT_20"/>
    <x v="137"/>
    <x v="6"/>
    <x v="6"/>
    <x v="17"/>
    <x v="17"/>
    <s v="OAP-D_01"/>
    <x v="18"/>
    <x v="1"/>
    <s v="Financiera"/>
    <x v="0"/>
    <m/>
    <m/>
    <m/>
    <m/>
    <m/>
    <s v="MIPG-P_03"/>
    <s v="MIPG-D_03-04"/>
    <n v="0"/>
    <n v="0"/>
    <n v="0"/>
    <n v="0"/>
    <n v="0"/>
    <n v="0"/>
    <n v="1"/>
    <s v="No. Acciones Implementadas / No. Alertas Emitidas "/>
    <s v="Mensual"/>
    <d v="2020-01-01T00:00:00"/>
    <x v="0"/>
    <n v="1"/>
    <n v="12"/>
    <n v="12.166666666666666"/>
    <s v="Enero"/>
    <s v="Diciembre"/>
    <s v="IV_Trim"/>
    <n v="5.263157894736842E-3"/>
    <s v="Planeado"/>
    <n v="1"/>
    <n v="3"/>
    <n v="1"/>
    <n v="0"/>
    <n v="0"/>
    <n v="0"/>
    <n v="0"/>
    <n v="0"/>
    <n v="0"/>
    <n v="0"/>
    <n v="0"/>
    <n v="0"/>
    <n v="5"/>
    <s v="Ejecutado"/>
    <n v="1"/>
    <n v="3"/>
    <n v="1"/>
    <m/>
    <m/>
    <m/>
    <m/>
    <m/>
    <m/>
    <m/>
    <m/>
    <m/>
    <n v="5"/>
    <n v="1"/>
    <n v="5"/>
    <n v="1"/>
    <n v="5.263157894736842E-3"/>
    <n v="5.263157894736842E-3"/>
    <s v="Ejecutada"/>
    <x v="0"/>
    <s v=" |202003: Se informo a la Delegatura de Puertos sobre los cambios en el reporte financiero en el SisConpes; |202002: Se realizaron las presentaciones de los documentos Conpes 3982 y 3963 para la Superintendente de Transporte, doctora Carmen Ligia Valderrama y en el SisConpes se diligenció y se solicitó la creación de usuario del Delegado de Transito y Transporte Terrestre a efectos que pueda reportar los avances de los compromisos establecidos en el Conpes 3963; |202001: 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Se realizaron las presentaciones de los documentos Conpes 3982 y 3963 para la Superintendente de Transporte, doctora Carmen Ligia Valderrama y en el SisConpes se diligenció y se solicitó la creación de usuario del Delegado de Transito y Transporte Terrestre a efectos que pueda reportar los avances de los compromisos establecidos en el Conpes 3963"/>
    <s v="Se informo a la Delegatura de Puertos sobre los cambios en el reporte financiero en el SisConpes"/>
    <s v="-"/>
    <s v="-"/>
    <s v="-"/>
    <s v="-"/>
    <s v="-"/>
    <s v="-"/>
    <s v="-"/>
    <s v="-"/>
    <s v="-"/>
    <s v="-"/>
  </r>
  <r>
    <s v="OAP-ACT_21;Oficina_Asesora_de_Planeación;Oficina_Asesora_de_Planeación"/>
    <n v="208"/>
    <s v="PES_Definir"/>
    <x v="3"/>
    <x v="3"/>
    <s v="SI"/>
    <s v="10. Plan de Acción Institucional - PAI"/>
    <x v="0"/>
    <s v="PAI_10"/>
    <s v="2. Plan de Acción Institucional - PAI"/>
    <s v="Estratégico"/>
    <x v="84"/>
    <x v="52"/>
    <s v="OAP-ACT_21"/>
    <x v="138"/>
    <x v="6"/>
    <x v="6"/>
    <x v="17"/>
    <x v="17"/>
    <s v="OAP-D_01"/>
    <x v="18"/>
    <x v="1"/>
    <s v="Financiera"/>
    <x v="0"/>
    <m/>
    <m/>
    <m/>
    <m/>
    <m/>
    <s v="MIPG-P_03"/>
    <s v="MIPG-D_03-04"/>
    <n v="0"/>
    <n v="0"/>
    <n v="0"/>
    <n v="0"/>
    <n v="0"/>
    <n v="0"/>
    <n v="1"/>
    <s v="No. Acciones Implementadas / No. Alertas Emitidas "/>
    <s v="POR_DEFINIR"/>
    <d v="2020-03-01T00:00:00"/>
    <x v="0"/>
    <n v="3"/>
    <n v="12"/>
    <n v="10.166666666666666"/>
    <s v="Marzo"/>
    <s v="Diciembre"/>
    <s v="IV_Trim"/>
    <n v="5.263157894736842E-3"/>
    <s v="Planeado"/>
    <n v="0"/>
    <n v="0"/>
    <n v="0.25"/>
    <n v="0"/>
    <n v="0"/>
    <n v="0.25"/>
    <n v="0"/>
    <n v="0"/>
    <n v="0.25"/>
    <n v="0"/>
    <n v="0"/>
    <n v="0.25"/>
    <n v="1"/>
    <s v="Ejecutado"/>
    <n v="0.15"/>
    <n v="0"/>
    <n v="0.05"/>
    <m/>
    <m/>
    <m/>
    <m/>
    <m/>
    <m/>
    <m/>
    <m/>
    <m/>
    <n v="0.2"/>
    <n v="0.2"/>
    <n v="0.25"/>
    <n v="0.8"/>
    <n v="1.0526315789473684E-3"/>
    <n v="4.2105263157894736E-3"/>
    <s v="En Tramite"/>
    <x v="1"/>
    <s v=" |202003: Se solicitó a la Delegatura de Puertos la designación del funcionario que reempazaria a Isaac y ún no lo han contratado para recibir la capacitación; |202002: La Directora de Promoción y Protección a usuarios de la Delegatura de puertos me informa que aún no han contratado la persona que reemplazará a Isaac, quien renunció y había recibido toda la capacitación del DANE para adelantar el Plan de Mejoramiento del Registro Administrativo de Inversiones en Obras y Equipos Portuarios; |202001: 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La Directora de Promoción y Protección a usuarios de la Delegatura de puertos me informa que aún no han contratado la persona que reemplazará a Isaac, quien renunció y había recibido toda la capacitación del DANE para adelantar el Plan de Mejoramiento del Registro Administrativo de Inversiones en Obras y Equipos Portuarios"/>
    <s v="Se solicitó a la Delegatura de Puertos la designación del funcionario que reempazaria a Isaac y ún no lo han contratado para recibir la capacitación"/>
    <s v="-"/>
    <s v="-"/>
    <s v="-"/>
    <s v="-"/>
    <s v="-"/>
    <s v="-"/>
    <s v="-"/>
    <s v="-"/>
    <s v="-"/>
    <s v="-"/>
  </r>
  <r>
    <s v="OAP-ACT_22;Oficina_Asesora_de_Planeación;Oficina_Asesora_de_Planeación"/>
    <n v="209"/>
    <s v="PES_Definir"/>
    <x v="3"/>
    <x v="3"/>
    <s v="SI"/>
    <s v="10. Plan de Acción Institucional - PAI"/>
    <x v="0"/>
    <s v="PAI_10"/>
    <s v="2. Plan de Acción Institucional - PAI"/>
    <s v="Estratégico"/>
    <x v="84"/>
    <x v="52"/>
    <s v="OAP-ACT_22"/>
    <x v="139"/>
    <x v="6"/>
    <x v="6"/>
    <x v="17"/>
    <x v="17"/>
    <s v="OAP-D_01"/>
    <x v="18"/>
    <x v="1"/>
    <s v="Financiera"/>
    <x v="0"/>
    <m/>
    <m/>
    <m/>
    <m/>
    <m/>
    <s v="MIPG-P_03"/>
    <s v="MIPG-D_03-04"/>
    <n v="0"/>
    <n v="0"/>
    <n v="0"/>
    <n v="0"/>
    <n v="0"/>
    <n v="0"/>
    <n v="1"/>
    <s v="No. Acciones Implementadas / No. Alertas Emitidas "/>
    <s v="POR_DEFINIR"/>
    <d v="2020-04-01T00:00:00"/>
    <x v="4"/>
    <n v="4"/>
    <n v="10"/>
    <n v="7.0666666666666664"/>
    <s v="Abril"/>
    <s v="Octubre"/>
    <s v="IV_Trim"/>
    <n v="5.263157894736842E-3"/>
    <s v="Planeado"/>
    <n v="0"/>
    <n v="0"/>
    <n v="0"/>
    <n v="0.33329999999999999"/>
    <n v="0"/>
    <n v="0"/>
    <n v="0.33329999999999999"/>
    <n v="0"/>
    <n v="0"/>
    <n v="0.33339999999999997"/>
    <n v="0"/>
    <n v="0"/>
    <n v="1"/>
    <s v="Ejecutado"/>
    <n v="0.05"/>
    <n v="0.1"/>
    <n v="0.05"/>
    <m/>
    <m/>
    <m/>
    <m/>
    <m/>
    <m/>
    <m/>
    <m/>
    <m/>
    <n v="0.2"/>
    <n v="0.2"/>
    <n v="0"/>
    <n v="1"/>
    <n v="1.0526315789473684E-3"/>
    <n v="5.263157894736842E-3"/>
    <s v="En Tramite"/>
    <x v="4"/>
    <s v=" |202003: Se coordinó reunión con el Dane y las directivas de la Supertransporte, y el Dane canceló la reunión por el Coronavirus y será reprogramada posterior a que termine el aislamiento, además, se han realizado dos reuniones con el equipo del Boletin de Trafico Portuario; |202002: Coordinación Taller Norma Técnica de Calidad NTC PE: 1000 , que se realizó el día miércoles 12 de febrero de la presente anualidad con la participación de la Delegatura de Puertos, OTIC y Jefe Oficina de Planeación. Del curso de Auditores Internos en la NTC PE 1000:2019  en el DANE con asisitencia de la Delegatura de Puertos, la  Oficina de Tecnologías de la Información y las comunicaciones OTIC y  la oficina Asesora de Planeación, a partir del 18 de febrero.; |202001: Se hizo oficio para el Director del Dane comuicandole la disposición de realizar la evaluación de la operación estadistica de Trafico portuario en colombia, en el último cuatrimestre del presente año , el cual se envió en enero de la presente anualidad"/>
    <s v="Se hizo oficio para el Director del Dane comuicandole la disposición de realizar la evaluación de la operación estadistica de Trafico portuario en colombia, en el último cuatrimestre del presente año , el cual se envió en enero de la presente anualidad"/>
    <s v="Coordinación Taller Norma Técnica de Calidad NTC PE: 1000 , que se realizó el día miércoles 12 de febrero de la presente anualidad con la participación de la Delegatura de Puertos, OTIC y Jefe Oficina de Planeación. Del curso de Auditores Internos en la NTC PE 1000:2019  en el DANE con asisitencia de la Delegatura de Puertos, la  Oficina de Tecnologías de la Información y las comunicaciones OTIC y  la oficina Asesora de Planeación, a partir del 18 de febrero."/>
    <s v="Se coordinó reunión con el Dane y las directivas de la Supertransporte, y el Dane canceló la reunión por el Coronavirus y será reprogramada posterior a que termine el aislamiento, además, se han realizado dos reuniones con el equipo del Boletin de Trafico Portuario"/>
    <s v="-"/>
    <s v="-"/>
    <s v="-"/>
    <s v="-"/>
    <s v="-"/>
    <s v="-"/>
    <s v="-"/>
    <s v="-"/>
    <s v="-"/>
    <s v="-"/>
  </r>
  <r>
    <s v="OCI-ACT_01;Oficina_de_Control_Interno;Oficina_de_Control_Interno"/>
    <n v="210"/>
    <s v="PES_Definir"/>
    <x v="3"/>
    <x v="3"/>
    <s v="SI"/>
    <s v="10. Plan de Acción Institucional - PAI"/>
    <x v="0"/>
    <s v="PAI_10"/>
    <s v="2. Plan de Acción Institucional - PAI"/>
    <s v="Seguimiento_Solicitudes"/>
    <x v="85"/>
    <x v="50"/>
    <s v="OCI-ACT_01"/>
    <x v="140"/>
    <x v="7"/>
    <x v="7"/>
    <x v="18"/>
    <x v="18"/>
    <s v="OCI-D_01"/>
    <x v="19"/>
    <x v="1"/>
    <s v="Administrativa"/>
    <x v="0"/>
    <m/>
    <m/>
    <m/>
    <m/>
    <m/>
    <s v="MIPG-P_07"/>
    <s v="MIPG-D_07-01"/>
    <n v="0"/>
    <n v="0"/>
    <n v="0"/>
    <n v="0"/>
    <n v="0"/>
    <n v="0"/>
    <n v="1"/>
    <s v=" No. de Solicitudes Gestionadas / No. de Solicitudes Ingresadas "/>
    <s v="Mensual"/>
    <d v="2020-01-01T00:00:00"/>
    <x v="0"/>
    <n v="1"/>
    <n v="12"/>
    <n v="12.166666666666666"/>
    <s v="Enero"/>
    <s v="Diciembre"/>
    <s v="IV_Trim"/>
    <n v="5.263157894736842E-3"/>
    <s v="Planeado"/>
    <n v="2"/>
    <n v="2"/>
    <n v="6"/>
    <n v="0"/>
    <n v="0"/>
    <n v="0"/>
    <n v="0"/>
    <n v="0"/>
    <n v="0"/>
    <n v="0"/>
    <n v="0"/>
    <n v="0"/>
    <n v="10"/>
    <s v="Ejecutado"/>
    <n v="2"/>
    <n v="2"/>
    <n v="6"/>
    <m/>
    <m/>
    <m/>
    <m/>
    <m/>
    <m/>
    <m/>
    <m/>
    <m/>
    <n v="10"/>
    <n v="1"/>
    <n v="10"/>
    <n v="1"/>
    <n v="5.263157894736842E-3"/>
    <n v="5.263157894736842E-3"/>
    <s v="Ejecutada"/>
    <x v="0"/>
    <s v=" |202003: 1. Radicado No. 2020200023513, comunicación informe  de Evaluación sobre la atención de quejas, sugerencias y reclamos PQR’S._x000a_2. Radicado No. 20202000024343, Comunicación Informe de Seguimiento al Sistema de Información y Gestión del Empleo Público &amp;quot;SIGEP”._x000a_3.  Radicado No. 20202000025743, Respuesta a solicitud Alcance anteproyecto de presupuesto 2020 y 2021, Corrección cronograma de trabajo OAP._x000a_4. Correo Institucional Superintendencia de Transporte. 5 de marzo de 2020. Comunicación Certificado de Diligencimiento FURAG 2019 Superintendencia de Transporte_x000a_5. Correo Institucional del reporte de información diligenciada en el formulario Derechos de Autor del dia 16 de marzo de 2020._x000a_6. certificado_356_20200229_Gestión Contractual con corte al 29 de febrero de 2020.; |202002: 1. Radicado No. 20202000113561, Respuesta OCI20-00021909/IDM 1103002 del 14 de febrero de 2020._x000a_2. Radicado No. 20202000014873, Respuesta memorando 20205000010533 del 5 de febrero de 2020. PM CGR.; |202001: 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1. Radicado No. 20202000113561, Respuesta OCI20-00021909/IDM 1103002 del 14 de febrero de 2020._x000a_2. Radicado No. 20202000014873, Respuesta memorando 20205000010533 del 5 de febrero de 2020. PM CGR."/>
    <s v="1. Radicado No. 2020200023513, comunicación informe  de Evaluación sobre la atención de quejas, sugerencias y reclamos PQR’S._x000a_2. Radicado No. 20202000024343, Comunicación Informe de Seguimiento al Sistema de Información y Gestión del Empleo Público &amp;quot;SIGEP”._x000a_3.  Radicado No. 20202000025743, Respuesta a solicitud Alcance anteproyecto de presupuesto 2020 y 2021, Corrección cronograma de trabajo OAP._x000a_4. Correo Institucional Superintendencia de Transporte. 5 de marzo de 2020. Comunicación Certificado de Diligencimiento FURAG 2019 Superintendencia de Transporte_x000a_5. Correo Institucional del reporte de información diligenciada en el formulario Derechos de Autor del dia 16 de marzo de 2020._x000a_6. certificado_356_20200229_Gestión Contractual con corte al 29 de febrero de 2020."/>
    <s v="-"/>
    <s v="-"/>
    <s v="-"/>
    <s v="-"/>
    <s v="-"/>
    <s v="-"/>
    <s v="-"/>
    <s v="-"/>
    <s v="-"/>
    <s v="-"/>
  </r>
  <r>
    <s v="OCI-ACT_02;Oficina_de_Control_Interno;Oficina_de_Control_Interno"/>
    <n v="211"/>
    <s v="PES_Definir"/>
    <x v="3"/>
    <x v="3"/>
    <s v="SI"/>
    <s v="10. Plan de Acción Institucional - PAI"/>
    <x v="0"/>
    <s v="PAI_10"/>
    <s v="2. Plan de Acción Institucional - PAI"/>
    <s v="Operacional"/>
    <x v="86"/>
    <x v="53"/>
    <s v="OCI-ACT_02"/>
    <x v="141"/>
    <x v="7"/>
    <x v="7"/>
    <x v="18"/>
    <x v="18"/>
    <s v="OCI-D_01"/>
    <x v="19"/>
    <x v="1"/>
    <s v="Administrativa"/>
    <x v="0"/>
    <m/>
    <m/>
    <m/>
    <m/>
    <m/>
    <s v="MIPG-P_07"/>
    <s v="MIPG-D_07-01"/>
    <n v="0"/>
    <n v="0"/>
    <n v="0"/>
    <n v="0"/>
    <n v="0"/>
    <n v="0"/>
    <n v="1"/>
    <s v="(# de auditorías, seguimientos y evaluaciones realizadas /"/>
    <s v="POR_DEFINIR"/>
    <d v="2020-01-01T00:00:00"/>
    <x v="6"/>
    <n v="1"/>
    <n v="12"/>
    <n v="12.133333333333333"/>
    <s v="Enero"/>
    <s v="Diciembre"/>
    <s v="IV_Trim"/>
    <n v="5.263157894736842E-3"/>
    <s v="Planeado"/>
    <n v="26"/>
    <n v="7"/>
    <n v="2"/>
    <n v="0"/>
    <n v="0"/>
    <n v="0"/>
    <n v="0"/>
    <n v="0"/>
    <n v="0"/>
    <n v="0"/>
    <n v="0"/>
    <n v="0"/>
    <n v="35"/>
    <s v="Ejecutado"/>
    <n v="26"/>
    <n v="7"/>
    <n v="2"/>
    <m/>
    <m/>
    <m/>
    <m/>
    <m/>
    <m/>
    <m/>
    <m/>
    <m/>
    <n v="35"/>
    <n v="1"/>
    <n v="35"/>
    <n v="1"/>
    <n v="5.263157894736842E-3"/>
    <n v="5.263157894736842E-3"/>
    <s v="Ejecutada"/>
    <x v="0"/>
    <s v=" |202003: 1. Radicado No. 20202000027713, Respuesta memo 20205010026573 del 16 de marzo2020, Espediente CID-2018-510-041._x000a_2. Radicado No.20202000029243, Respuesta Memorando N° 20205010027753 del 17 de marzo de 2020 con alcance 20205010028353 del 19 de marzo de 2020, solicitud de información expediente CDI-2019-510-045, H 01 (2019)- Dirección Administrativa.; |202002: 1. Radicado No. 20202000013603, Comunicación Informe Definitivo de Seguimiento a los hallazgos suscritos con el Archivo General de la Nación._x000a_2. Radicado No. 20202000020023, Comunicación informe de seguimiento al cumplimiento de las medidas de Austeridad del Gasto Público, Cuarto trimestre de la vigencia 2019._x000a_3. Radicado No. 20202000123291, Generación certificación Agencia de Defensa Jurídica – seguimiento E-KOGUI, Segundo semestre de 2019 según verificación._x000a_4. Radicado No. 20202000020743, Comunicación Informe de Definitivo de seguimiento E-KOGUI – Generación Certificación Agencia de Defensa Jurídica._x000a_5. Radicado No. 20202000020913, Certificado Transmisión SIRECI - Rendición Cuenta Anual_2019._x000a_6. Radicado No. 20202000020773, Comunicación de la evaluación Control Interno Contable, vigencia 2019._x000a_7. El día 26 de Febrero se realizó la  Primera citación calendario correo electrónico a los miembros del Comité Institucional de Coordinación de Control Interno, con el objetivo de Revisar y aprobar el Plan Anual de Auditorias Internas vigencia   2020._x000a_Ese  mismo día se solicito reprogramación por parte de la Superintendente para el día 10 de Marzo.; |202001: 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1. Radicado No. 20202000013603, Comunicación Informe Definitivo de Seguimiento a los hallazgos suscritos con el Archivo General de la Nación._x000a_2. Radicado No. 20202000020023, Comunicación informe de seguimiento al cumplimiento de las medidas de Austeridad del Gasto Público, Cuarto trimestre de la vigencia 2019._x000a_3. Radicado No. 20202000123291, Generación certificación Agencia de Defensa Jurídica – seguimiento E-KOGUI, Segundo semestre de 2019 según verificación._x000a_4. Radicado No. 20202000020743, Comunicación Informe de Definitivo de seguimiento E-KOGUI – Generación Certificación Agencia de Defensa Jurídica._x000a_5. Radicado No. 20202000020913, Certificado Transmisión SIRECI - Rendición Cuenta Anual_2019._x000a_6. Radicado No. 20202000020773, Comunicación de la evaluación Control Interno Contable, vigencia 2019._x000a_7. El día 26 de Febrero se realizó la  Primera citación calendario correo electrónico a los miembros del Comité Institucional de Coordinación de Control Interno, con el objetivo de Revisar y aprobar el Plan Anual de Auditorias Internas vigencia   2020._x000a_Ese  mismo día se solicito reprogramación por parte de la Superintendente para el día 10 de Marzo."/>
    <s v="1. Radicado No. 20202000027713, Respuesta memo 20205010026573 del 16 de marzo2020, Espediente CID-2018-510-041._x000a_2. Radicado No.20202000029243, Respuesta Memorando N° 20205010027753 del 17 de marzo de 2020 con alcance 20205010028353 del 19 de marzo de 2020, solicitud de información expediente CDI-2019-510-045, H 01 (2019)- Dirección Administrativa."/>
    <s v="-"/>
    <s v="-"/>
    <s v="-"/>
    <s v="-"/>
    <s v="-"/>
    <s v="-"/>
    <s v="-"/>
    <s v="-"/>
    <s v="-"/>
    <s v="-"/>
  </r>
  <r>
    <s v="OTIC-ACT_01;Oficina_de_Tecnologías_de_la_Información_y_las_Comunicaciones;Oficina_de_Tecnologías_de_la_Información_y_las_Comunicaciones"/>
    <n v="212"/>
    <s v="PES_Definir"/>
    <x v="3"/>
    <x v="3"/>
    <s v="SI"/>
    <s v="10. Plan de Acción Institucional - PAI"/>
    <x v="0"/>
    <s v="PAI_10"/>
    <s v="2. Plan de Acción Institucional - PAI"/>
    <s v="Seguimiento_Solicitudes"/>
    <x v="87"/>
    <x v="50"/>
    <s v="OTIC-ACT_01"/>
    <x v="135"/>
    <x v="8"/>
    <x v="8"/>
    <x v="19"/>
    <x v="19"/>
    <s v="OTIC-D_01"/>
    <x v="20"/>
    <x v="1"/>
    <s v="Financiera"/>
    <x v="0"/>
    <m/>
    <m/>
    <m/>
    <m/>
    <m/>
    <s v="MIPG-P_05"/>
    <s v="MIPG-D_05-02"/>
    <n v="0"/>
    <n v="0"/>
    <n v="0"/>
    <n v="0"/>
    <n v="0"/>
    <n v="0"/>
    <n v="1"/>
    <s v=" No. de Solicitudes Gestionadas / No. de Solicitudes Ingresadas "/>
    <s v="Mensual"/>
    <d v="2020-01-01T00:00:00"/>
    <x v="0"/>
    <n v="1"/>
    <n v="12"/>
    <n v="12.166666666666666"/>
    <s v="Enero"/>
    <s v="Diciembre"/>
    <s v="IV_Trim"/>
    <n v="5.263157894736842E-3"/>
    <s v="Planeado"/>
    <n v="3"/>
    <n v="3"/>
    <n v="6"/>
    <n v="0"/>
    <n v="0"/>
    <n v="0"/>
    <n v="0"/>
    <n v="0"/>
    <n v="0"/>
    <n v="0"/>
    <n v="0"/>
    <n v="0"/>
    <n v="12"/>
    <s v="Ejecutado"/>
    <n v="3"/>
    <n v="3"/>
    <n v="6"/>
    <m/>
    <m/>
    <m/>
    <m/>
    <m/>
    <m/>
    <m/>
    <m/>
    <m/>
    <n v="12"/>
    <n v="1"/>
    <n v="12"/>
    <n v="1"/>
    <n v="5.263157894736842E-3"/>
    <n v="5.263157894736842E-3"/>
    <s v="Ejecutada"/>
    <x v="0"/>
    <s v=" |202003: Se gestionaron las solicitudes, comunicaciones y denuncias que radicaron a la OTIC. Archivo: ACT-1-Solicitudes a la OTI.xlsx; |202002: Se gestionaron las solicitudes radicadas a la Oficina a través de Orfeo y vigía. Así como las solicitudes de correo electrónico enviadas por las diferentes dependencias de la entidad. Se adjunta archivo \\172.16.1.140\2. FEBRERO_2020\Oficina de Tecnologia de la Información y las Comunicaciones\1. Soportes_PAI_2020\Correspondencia febrero; |202001: Se realiza el trámite de solicitudes recibidad en el área. Ubicación Carpeta T:\1. ENERO_2020\Oficina de Tecnologia de la Información y las Comunicaciones\1. Soportes_PAI_2020\ACT_01_ solicitudes_ene.xlsx"/>
    <s v="Se realiza el trámite de solicitudes recibidad en el área. Ubicación Carpeta T:\1. ENERO_2020\Oficina de Tecnologia de la Información y las Comunicaciones\1. Soportes_PAI_2020\ACT_01_ solicitudes_ene.xlsx"/>
    <s v="Se gestionaron las solicitudes radicadas a la Oficina a través de Orfeo y vigía. Así como las solicitudes de correo electrónico enviadas por las diferentes dependencias de la entidad. Se adjunta archivo \\172.16.1.140\2. FEBRERO_2020\Oficina de Tecnologia de la Información y las Comunicaciones\1. Soportes_PAI_2020\Correspondencia febrero"/>
    <s v="Se gestionaron las solicitudes, comunicaciones y denuncias que radicaron a la OTIC. Archivo: ACT-1-Solicitudes a la OTI.xlsx"/>
    <s v="-"/>
    <s v="-"/>
    <s v="-"/>
    <s v="-"/>
    <s v="-"/>
    <s v="-"/>
    <s v="-"/>
    <s v="-"/>
    <s v="-"/>
    <s v="-"/>
  </r>
  <r>
    <s v="OTIC-ACT_02;Oficina_de_Tecnologías_de_la_Información_y_las_Comunicaciones;Oficina_de_Tecnologías_de_la_Información_y_las_Comunicaciones"/>
    <n v="213"/>
    <s v="PES_00"/>
    <x v="4"/>
    <x v="4"/>
    <s v="SI"/>
    <s v="6. Implementación Sistema Único de Trámites "/>
    <x v="1"/>
    <s v="PEI_06"/>
    <s v=" 1. Plan Estratégico Institucional - PEI"/>
    <s v="PEI_06 - Implementación Sistema Único de Trámites "/>
    <x v="88"/>
    <x v="54"/>
    <s v="OTIC-ACT_02"/>
    <x v="142"/>
    <x v="8"/>
    <x v="8"/>
    <x v="19"/>
    <x v="19"/>
    <s v="OTIC-D_01"/>
    <x v="20"/>
    <x v="1"/>
    <s v="Administrativa"/>
    <x v="2"/>
    <s v="C-2499-0600-2-0-2499062-02"/>
    <s v="2499062_01"/>
    <n v="0"/>
    <m/>
    <m/>
    <s v="MIPG-P_00"/>
    <s v="MIPG-D_00"/>
    <n v="1"/>
    <n v="0.25"/>
    <n v="0.25"/>
    <n v="0.25"/>
    <n v="0.25"/>
    <n v="1"/>
    <n v="0.02"/>
    <s v="No. de actividades realizadas / No. de actividades programadas"/>
    <s v="POR_DEFINIR"/>
    <d v="2020-02-01T00:00:00"/>
    <x v="5"/>
    <n v="2"/>
    <n v="4"/>
    <n v="2.9666666666666668"/>
    <s v="Febrero"/>
    <s v="Abril"/>
    <s v="II_Trim"/>
    <n v="1.2500000000000002E-2"/>
    <s v="Planeado"/>
    <n v="0"/>
    <n v="0.2"/>
    <n v="0"/>
    <n v="0"/>
    <n v="0"/>
    <n v="0.3"/>
    <n v="0"/>
    <n v="0.3"/>
    <n v="0"/>
    <n v="0"/>
    <n v="0.2"/>
    <n v="0"/>
    <n v="1"/>
    <s v="Ejecutado"/>
    <n v="0"/>
    <n v="0.2"/>
    <n v="0.5"/>
    <m/>
    <m/>
    <m/>
    <m/>
    <m/>
    <m/>
    <m/>
    <m/>
    <m/>
    <n v="0.7"/>
    <n v="0.7"/>
    <n v="0.2"/>
    <n v="3.4999999999999996"/>
    <n v="8.7500000000000008E-3"/>
    <n v="1.2500000000000002E-2"/>
    <s v="En Seguimiento"/>
    <x v="5"/>
    <s v=" |202003: Se adelanta el 50% del levantamiento de información para el Sistema Único de Trámites, donde se define información para los módulos: Registro de conductores de transporte especial, Contratos de temporada alta, Gestión de vigilados, Reporte de Estados Financieros, Biblioteca virtual, Gestión y seguimiento de actividades, Gestión de investigaciones, Módulo de autorizaciones. Archivo: ACT-2-Documentación técnica Procesos-SUT - En curso.pdf; |202002: Se realiza el levantamiento de información con las áreas misionales. Se adjunta soporte en la ruta \\172.16.1.140\2. FEBRERO_2020\Oficina de Tecnologia de la Información y las Comunicaciones\1. Soportes_PAI_2020\ACT_02_actas.pdf; |202001: N/A"/>
    <s v="N/A"/>
    <s v="Se realiza el levantamiento de información con las áreas misionales. Se adjunta soporte en la ruta \\172.16.1.140\2. FEBRERO_2020\Oficina de Tecnologia de la Información y las Comunicaciones\1. Soportes_PAI_2020\ACT_02_actas.pdf"/>
    <s v="Se adelanta el 50% del levantamiento de información para el Sistema Único de Trámites, donde se define información para los módulos: Registro de conductores de transporte especial, Contratos de temporada alta, Gestión de vigilados, Reporte de Estados Financieros, Biblioteca virtual, Gestión y seguimiento de actividades, Gestión de investigaciones, Módulo de autorizaciones. Archivo: ACT-2-Documentación técnica Procesos-SUT - En curso.pdf"/>
    <s v="-"/>
    <s v="-"/>
    <s v="-"/>
    <s v="-"/>
    <s v="-"/>
    <s v="-"/>
    <s v="-"/>
    <s v="-"/>
    <s v="-"/>
    <s v="-"/>
  </r>
  <r>
    <s v="OTIC-ACT_03;Oficina_de_Tecnologías_de_la_Información_y_las_Comunicaciones;Oficina_de_Tecnologías_de_la_Información_y_las_Comunicaciones"/>
    <n v="214"/>
    <s v="PES_00"/>
    <x v="4"/>
    <x v="4"/>
    <s v="SI"/>
    <s v="6. Implementación Sistema Único de Trámites "/>
    <x v="1"/>
    <s v="PEI_06"/>
    <s v=" 1. Plan Estratégico Institucional - PEI"/>
    <s v="PEI_06 - Implementación Sistema Único de Trámites "/>
    <x v="88"/>
    <x v="54"/>
    <s v="OTIC-ACT_03"/>
    <x v="143"/>
    <x v="8"/>
    <x v="8"/>
    <x v="19"/>
    <x v="19"/>
    <s v="OTIC-D_01"/>
    <x v="20"/>
    <x v="1"/>
    <s v="Administrativa"/>
    <x v="2"/>
    <s v="C-2499-0600-2-0-2499062-02"/>
    <s v="2499062_01"/>
    <n v="0"/>
    <m/>
    <m/>
    <s v="MIPG-P_00"/>
    <s v="MIPG-D_00"/>
    <n v="1"/>
    <n v="0.25"/>
    <n v="0.25"/>
    <n v="0.25"/>
    <n v="0.25"/>
    <n v="1"/>
    <n v="0.02"/>
    <s v="No. de actividades realizadas / No. de actividades programadas"/>
    <s v="POR_DEFINIR"/>
    <d v="2020-04-01T00:00:00"/>
    <x v="13"/>
    <n v="4"/>
    <n v="5"/>
    <n v="2"/>
    <s v="Abril"/>
    <s v="Mayo"/>
    <s v="II_Trim"/>
    <n v="1.2500000000000002E-2"/>
    <s v="Planeado"/>
    <n v="0"/>
    <n v="0"/>
    <n v="0"/>
    <n v="0.5"/>
    <n v="0.5"/>
    <n v="0"/>
    <n v="0"/>
    <n v="0"/>
    <n v="0"/>
    <n v="0"/>
    <n v="0"/>
    <n v="0"/>
    <n v="1"/>
    <s v="Ejecutado"/>
    <n v="0"/>
    <n v="0"/>
    <n v="0"/>
    <m/>
    <m/>
    <m/>
    <m/>
    <m/>
    <m/>
    <m/>
    <m/>
    <m/>
    <n v="0"/>
    <n v="0"/>
    <n v="0"/>
    <n v="1"/>
    <n v="0"/>
    <n v="1.2500000000000002E-2"/>
    <s v="Por Ejecutar"/>
    <x v="10"/>
    <s v=" |202003: N/A; |202002: N/A; |202001: N/A"/>
    <s v="N/A"/>
    <s v="N/A"/>
    <s v="N/A"/>
    <s v="-"/>
    <s v="-"/>
    <s v="-"/>
    <s v="-"/>
    <s v="-"/>
    <s v="-"/>
    <s v="-"/>
    <s v="-"/>
    <s v="-"/>
    <s v="-"/>
  </r>
  <r>
    <s v="OTIC-ACT_04;Oficina_de_Tecnologías_de_la_Información_y_las_Comunicaciones;Oficina_de_Tecnologías_de_la_Información_y_las_Comunicaciones"/>
    <n v="215"/>
    <s v="PES_00"/>
    <x v="4"/>
    <x v="4"/>
    <s v="SI"/>
    <s v="6. Implementación Sistema Único de Trámites "/>
    <x v="1"/>
    <s v="PEI_06"/>
    <s v=" 1. Plan Estratégico Institucional - PEI"/>
    <s v="PEI_06 - Implementación Sistema Único de Trámites "/>
    <x v="88"/>
    <x v="54"/>
    <s v="OTIC-ACT_04"/>
    <x v="144"/>
    <x v="8"/>
    <x v="8"/>
    <x v="19"/>
    <x v="19"/>
    <s v="OTIC-D_01"/>
    <x v="20"/>
    <x v="1"/>
    <s v="Administrativa"/>
    <x v="2"/>
    <s v="C-2499-0600-2-0-2499062-02"/>
    <s v="2499062_01"/>
    <n v="0"/>
    <m/>
    <m/>
    <s v="MIPG-P_00"/>
    <s v="MIPG-D_00"/>
    <n v="1"/>
    <n v="0.25"/>
    <n v="0.25"/>
    <n v="0.25"/>
    <n v="0.25"/>
    <n v="1"/>
    <n v="0.02"/>
    <s v="No. de actividades realizadas / No. de actividades programadas"/>
    <s v="POR_DEFINIR"/>
    <d v="2020-05-01T00:00:00"/>
    <x v="1"/>
    <n v="5"/>
    <n v="6"/>
    <n v="2"/>
    <s v="Mayo"/>
    <s v="Junio"/>
    <s v="II_Trim"/>
    <n v="1.2500000000000002E-2"/>
    <s v="Planeado"/>
    <n v="0"/>
    <n v="0"/>
    <n v="0"/>
    <n v="0.2"/>
    <n v="0"/>
    <n v="0"/>
    <n v="0"/>
    <n v="0.4"/>
    <n v="0"/>
    <n v="0"/>
    <n v="0.4"/>
    <n v="0"/>
    <n v="1"/>
    <s v="Ejecutado"/>
    <n v="0"/>
    <n v="0"/>
    <n v="0"/>
    <m/>
    <m/>
    <m/>
    <m/>
    <m/>
    <m/>
    <m/>
    <m/>
    <m/>
    <n v="0"/>
    <n v="0"/>
    <n v="0"/>
    <n v="1"/>
    <n v="0"/>
    <n v="1.2500000000000002E-2"/>
    <s v="Por Ejecutar"/>
    <x v="2"/>
    <s v=" |202003: N/A; |202002: N/A; |202001: N/A"/>
    <s v="N/A"/>
    <s v="N/A"/>
    <s v="N/A"/>
    <s v="-"/>
    <s v="-"/>
    <s v="-"/>
    <s v="-"/>
    <s v="-"/>
    <s v="-"/>
    <s v="-"/>
    <s v="-"/>
    <s v="-"/>
    <s v="-"/>
  </r>
  <r>
    <s v="OTIC-ACT_05;Oficina_de_Tecnologías_de_la_Información_y_las_Comunicaciones;Oficina_de_Tecnologías_de_la_Información_y_las_Comunicaciones"/>
    <n v="216"/>
    <s v="PES_00"/>
    <x v="4"/>
    <x v="4"/>
    <s v="SI"/>
    <s v="6. Implementación Sistema Único de Trámites "/>
    <x v="1"/>
    <s v="PEI_06"/>
    <s v=" 1. Plan Estratégico Institucional - PEI"/>
    <s v="PEI_06 - Implementación Sistema Único de Trámites "/>
    <x v="88"/>
    <x v="54"/>
    <s v="OTIC-ACT_05"/>
    <x v="145"/>
    <x v="8"/>
    <x v="8"/>
    <x v="19"/>
    <x v="19"/>
    <s v="OTIC-D_01"/>
    <x v="20"/>
    <x v="1"/>
    <s v="Administrativa"/>
    <x v="2"/>
    <s v="C-2499-0600-2-0-2499062-02"/>
    <s v="2499062_01"/>
    <n v="0"/>
    <m/>
    <m/>
    <s v="MIPG-P_00"/>
    <s v="MIPG-D_00"/>
    <n v="1"/>
    <n v="0.25"/>
    <n v="0.25"/>
    <n v="0.25"/>
    <n v="0.25"/>
    <n v="1"/>
    <n v="0.1"/>
    <s v="No. de actividades realizadas / No. de actividades programadas"/>
    <s v="POR_DEFINIR"/>
    <d v="2020-06-01T00:00:00"/>
    <x v="4"/>
    <n v="6"/>
    <n v="10"/>
    <n v="5.0333333333333332"/>
    <s v="Junio"/>
    <s v="Octubre"/>
    <s v="IV_Trim"/>
    <n v="1.2500000000000002E-2"/>
    <s v="Planeado"/>
    <n v="0"/>
    <n v="0"/>
    <n v="0.1"/>
    <n v="0.1"/>
    <n v="0.1"/>
    <n v="0.1"/>
    <n v="0.1"/>
    <n v="0.1"/>
    <n v="0.1"/>
    <n v="0.1"/>
    <n v="0.1"/>
    <n v="0.1"/>
    <n v="0.99999999999999989"/>
    <s v="Ejecutado"/>
    <n v="0"/>
    <n v="0"/>
    <n v="0.1"/>
    <m/>
    <m/>
    <m/>
    <m/>
    <m/>
    <m/>
    <m/>
    <m/>
    <m/>
    <n v="0.1"/>
    <n v="0.10000000000000002"/>
    <n v="0.1"/>
    <n v="1"/>
    <n v="1.2500000000000005E-3"/>
    <n v="1.2500000000000002E-2"/>
    <s v="En Tramite"/>
    <x v="4"/>
    <s v=" |202003: Se desarrollaron e implementaron las siguientes soluciones : Estados de cuentas, Notificaciones, PQR, Vinculación de Expedientes - IUIT CE, Visitas Promoción y Prevención. Archivo: ACT-5-Desarrollos e Implementaciones.zip; |202002: N/A; |202001: N/A"/>
    <s v="N/A"/>
    <s v="N/A"/>
    <s v="Se desarrollaron e implementaron las siguientes soluciones : Estados de cuentas, Notificaciones, PQR, Vinculación de Expedientes - IUIT CE, Visitas Promoción y Prevención. Archivo: ACT-5-Desarrollos e Implementaciones.zip"/>
    <s v="-"/>
    <s v="-"/>
    <s v="-"/>
    <s v="-"/>
    <s v="-"/>
    <s v="-"/>
    <s v="-"/>
    <s v="-"/>
    <s v="-"/>
    <s v="-"/>
  </r>
  <r>
    <s v="OTIC-ACT_06;Oficina_de_Tecnologías_de_la_Información_y_las_Comunicaciones;Oficina_de_Tecnologías_de_la_Información_y_las_Comunicaciones"/>
    <n v="217"/>
    <s v="PES_00"/>
    <x v="4"/>
    <x v="4"/>
    <s v="SI"/>
    <s v="6. Implementación Sistema Único de Trámites "/>
    <x v="1"/>
    <s v="PEI_06"/>
    <s v=" 1. Plan Estratégico Institucional - PEI"/>
    <s v="PEI_06 - Implementación Sistema Único de Trámites "/>
    <x v="88"/>
    <x v="54"/>
    <s v="OTIC-ACT_06"/>
    <x v="146"/>
    <x v="8"/>
    <x v="8"/>
    <x v="19"/>
    <x v="19"/>
    <s v="OTIC-D_01"/>
    <x v="20"/>
    <x v="1"/>
    <s v="Administrativa"/>
    <x v="2"/>
    <s v="C-2499-0600-2-0-2499062-02"/>
    <s v="2499062_01"/>
    <n v="0"/>
    <m/>
    <m/>
    <s v="MIPG-P_00"/>
    <s v="MIPG-D_00"/>
    <n v="1"/>
    <n v="0.25"/>
    <n v="0.25"/>
    <n v="0.25"/>
    <n v="0.25"/>
    <n v="1"/>
    <n v="0.02"/>
    <s v="No. de actividades realizadas / No. de actividades programadas"/>
    <s v="POR_DEFINIR"/>
    <d v="2020-11-01T00:00:00"/>
    <x v="2"/>
    <n v="11"/>
    <n v="11"/>
    <n v="0.96666666666666667"/>
    <s v="Noviembre"/>
    <s v="Noviembre"/>
    <s v="IV_Trim"/>
    <n v="1.2500000000000002E-2"/>
    <s v="Planeado"/>
    <n v="0"/>
    <n v="0"/>
    <n v="0"/>
    <n v="0.1"/>
    <n v="0"/>
    <n v="0.2"/>
    <n v="0.2"/>
    <n v="0.1"/>
    <n v="0.1"/>
    <n v="0.2"/>
    <n v="0.1"/>
    <n v="0"/>
    <n v="0.99999999999999989"/>
    <s v="Ejecutado"/>
    <n v="0"/>
    <n v="0"/>
    <n v="0"/>
    <m/>
    <m/>
    <m/>
    <m/>
    <m/>
    <m/>
    <m/>
    <m/>
    <m/>
    <n v="0"/>
    <n v="0"/>
    <n v="0"/>
    <n v="1"/>
    <n v="0"/>
    <n v="1.2500000000000002E-2"/>
    <s v="Por Ejecutar"/>
    <x v="3"/>
    <s v=" |202003: N/A; |202002: N/A; |202001: N/A"/>
    <s v="N/A"/>
    <s v="N/A"/>
    <s v="N/A"/>
    <s v="-"/>
    <s v="-"/>
    <s v="-"/>
    <s v="-"/>
    <s v="-"/>
    <s v="-"/>
    <s v="-"/>
    <s v="-"/>
    <s v="-"/>
    <s v="-"/>
  </r>
  <r>
    <s v="OTIC-ACT_07;Oficina_de_Tecnologías_de_la_Información_y_las_Comunicaciones;Oficina_de_Tecnologías_de_la_Información_y_las_Comunicaciones"/>
    <n v="218"/>
    <s v="PES_00"/>
    <x v="4"/>
    <x v="4"/>
    <s v="SI"/>
    <s v="6. Implementación Sistema Único de Trámites "/>
    <x v="1"/>
    <s v="PEI_06"/>
    <s v=" 1. Plan Estratégico Institucional - PEI"/>
    <s v="PEI_06 - Implementación Sistema Único de Trámites "/>
    <x v="88"/>
    <x v="54"/>
    <s v="OTIC-ACT_07"/>
    <x v="147"/>
    <x v="8"/>
    <x v="8"/>
    <x v="19"/>
    <x v="19"/>
    <s v="OTIC-D_01"/>
    <x v="20"/>
    <x v="1"/>
    <s v="Administrativa"/>
    <x v="2"/>
    <s v="C-2499-0600-2-0-2499062-02"/>
    <s v="2499062_01"/>
    <n v="1500000000"/>
    <m/>
    <m/>
    <s v="MIPG-P_00"/>
    <s v="MIPG-D_00"/>
    <n v="1"/>
    <n v="0.25"/>
    <n v="0.25"/>
    <n v="0.25"/>
    <n v="0.25"/>
    <n v="1"/>
    <n v="7.0000000000000007E-2"/>
    <s v="No. de actividades realizadas / No. de actividades programadas"/>
    <s v="POR_DEFINIR"/>
    <d v="2020-12-01T00:00:00"/>
    <x v="0"/>
    <n v="12"/>
    <n v="12"/>
    <n v="1"/>
    <s v="Diciembre"/>
    <s v="Diciembre"/>
    <s v="IV_Trim"/>
    <n v="1.2500000000000002E-2"/>
    <s v="Planeado"/>
    <n v="0"/>
    <n v="0"/>
    <n v="0"/>
    <n v="0"/>
    <n v="0.2"/>
    <n v="0"/>
    <n v="0"/>
    <n v="0"/>
    <n v="0.2"/>
    <n v="0"/>
    <n v="0.3"/>
    <n v="0.3"/>
    <n v="1"/>
    <s v="Ejecutado"/>
    <n v="0"/>
    <n v="0"/>
    <n v="0"/>
    <m/>
    <m/>
    <m/>
    <m/>
    <m/>
    <m/>
    <m/>
    <m/>
    <m/>
    <n v="0"/>
    <n v="0"/>
    <n v="0"/>
    <n v="1"/>
    <n v="0"/>
    <n v="1.2500000000000002E-2"/>
    <s v="Por Ejecutar"/>
    <x v="1"/>
    <s v=" |202003: N/A; |202002: N/A; |202001: N/A"/>
    <s v="N/A"/>
    <s v="N/A"/>
    <s v="N/A"/>
    <s v="-"/>
    <s v="-"/>
    <s v="-"/>
    <s v="-"/>
    <s v="-"/>
    <s v="-"/>
    <s v="-"/>
    <s v="-"/>
    <s v="-"/>
    <s v="-"/>
  </r>
  <r>
    <s v="OTIC-ACT_08;Oficina_de_Tecnologías_de_la_Información_y_las_Comunicaciones;Oficina_de_Tecnologías_de_la_Información_y_las_Comunicaciones"/>
    <n v="219"/>
    <s v="PES_00"/>
    <x v="4"/>
    <x v="4"/>
    <s v="SI"/>
    <s v="7. Implementación  sistema de gestión documental o actualizar el actual."/>
    <x v="1"/>
    <s v="PEI_07"/>
    <s v=" 1. Plan Estratégico Institucional - PEI"/>
    <s v="PEI_07 - Implementación  sistema de gestión documental o actualizar el actual."/>
    <x v="89"/>
    <x v="55"/>
    <s v="OTIC-ACT_08"/>
    <x v="148"/>
    <x v="8"/>
    <x v="8"/>
    <x v="19"/>
    <x v="19"/>
    <s v="OTIC-D_01"/>
    <x v="20"/>
    <x v="1"/>
    <s v="Administrativa"/>
    <x v="2"/>
    <s v="C-2499-0600-2-0-2499062-02"/>
    <s v="2499062_01"/>
    <n v="0"/>
    <m/>
    <m/>
    <s v="MIPG-P_00"/>
    <s v="MIPG-D_00"/>
    <n v="1"/>
    <n v="0.25"/>
    <n v="0.25"/>
    <n v="0.25"/>
    <n v="0.25"/>
    <n v="1"/>
    <n v="1"/>
    <s v="Aprobación de Estudios Previos Definitivos."/>
    <s v="POR_DEFINIR"/>
    <d v="2020-05-01T00:00:00"/>
    <x v="1"/>
    <n v="5"/>
    <n v="6"/>
    <n v="2"/>
    <s v="Mayo"/>
    <s v="Junio"/>
    <s v="II_Trim"/>
    <n v="1.2500000000000002E-2"/>
    <s v="Planeado"/>
    <n v="0"/>
    <n v="0"/>
    <n v="0"/>
    <n v="0"/>
    <n v="1"/>
    <n v="0"/>
    <n v="0"/>
    <n v="0"/>
    <n v="0"/>
    <n v="0"/>
    <n v="0"/>
    <n v="0"/>
    <n v="1"/>
    <s v="Ejecutado"/>
    <n v="0"/>
    <n v="0"/>
    <n v="0"/>
    <m/>
    <m/>
    <m/>
    <m/>
    <m/>
    <m/>
    <m/>
    <m/>
    <m/>
    <n v="0"/>
    <n v="0"/>
    <n v="0"/>
    <n v="1"/>
    <n v="0"/>
    <n v="1.2500000000000002E-2"/>
    <s v="Por Ejecutar"/>
    <x v="2"/>
    <s v=" |202003: N/A; |202002: Revisión de Estudio Previo realizado en la vigencia 2019, se inician ajustes para la vigencia 2020. \\172.16.1.140\2. FEBRERO_2020\Oficina de Tecnologia de la Información y las Comunicaciones\1. Soportes_PAI_2020\ESTUDIOS PREVIOS_GD_2020 (Reparado).docx; |202001: N/A"/>
    <s v="N/A"/>
    <s v="Revisión de Estudio Previo realizado en la vigencia 2019, se inician ajustes para la vigencia 2020. \\172.16.1.140\2. FEBRERO_2020\Oficina de Tecnologia de la Información y las Comunicaciones\1. Soportes_PAI_2020\ESTUDIOS PREVIOS_GD_2020 (Reparado).docx"/>
    <s v="N/A"/>
    <s v="-"/>
    <s v="-"/>
    <s v="-"/>
    <s v="-"/>
    <s v="-"/>
    <s v="-"/>
    <s v="-"/>
    <s v="-"/>
    <s v="-"/>
    <s v="-"/>
  </r>
  <r>
    <s v="OTIC-ACT_09;Oficina_de_Tecnologías_de_la_Información_y_las_Comunicaciones;Oficina_de_Tecnologías_de_la_Información_y_las_Comunicaciones"/>
    <n v="220"/>
    <s v="PES_00"/>
    <x v="4"/>
    <x v="4"/>
    <s v="SI"/>
    <s v="7. Implementación  sistema de gestión documental o actualizar el actual."/>
    <x v="1"/>
    <s v="PEI_07"/>
    <s v=" 1. Plan Estratégico Institucional - PEI"/>
    <s v="PEI_07 - Implementación  sistema de gestión documental o actualizar el actual."/>
    <x v="89"/>
    <x v="55"/>
    <s v="OTIC-ACT_09"/>
    <x v="149"/>
    <x v="8"/>
    <x v="8"/>
    <x v="19"/>
    <x v="19"/>
    <s v="OTIC-D_01"/>
    <x v="20"/>
    <x v="1"/>
    <s v="Administrativa"/>
    <x v="2"/>
    <s v="C-2499-0600-2-0-2499062-02"/>
    <s v="2499062_01"/>
    <n v="0"/>
    <m/>
    <m/>
    <s v="MIPG-P_00"/>
    <s v="MIPG-D_00"/>
    <n v="1"/>
    <n v="0.25"/>
    <n v="0.25"/>
    <n v="0.25"/>
    <n v="0.25"/>
    <n v="1"/>
    <n v="1"/>
    <s v="Aprobación de Estudios Previos Definitivos."/>
    <s v="POR_DEFINIR"/>
    <d v="2020-05-01T00:00:00"/>
    <x v="1"/>
    <n v="5"/>
    <n v="6"/>
    <n v="2"/>
    <s v="Mayo"/>
    <s v="Junio"/>
    <s v="II_Trim"/>
    <n v="1.2500000000000002E-2"/>
    <s v="Planeado"/>
    <n v="0"/>
    <n v="0"/>
    <n v="0.5"/>
    <n v="0.5"/>
    <n v="0"/>
    <n v="0"/>
    <n v="0"/>
    <n v="0"/>
    <n v="0"/>
    <n v="0"/>
    <n v="0"/>
    <n v="0"/>
    <n v="1"/>
    <s v="Ejecutado"/>
    <n v="0"/>
    <n v="0"/>
    <n v="0.5"/>
    <m/>
    <m/>
    <m/>
    <m/>
    <m/>
    <m/>
    <m/>
    <m/>
    <m/>
    <n v="0.5"/>
    <n v="0.5"/>
    <n v="0.5"/>
    <n v="1"/>
    <n v="6.2500000000000012E-3"/>
    <n v="1.2500000000000002E-2"/>
    <s v="En Tramite"/>
    <x v="2"/>
    <s v=" |202003: Se generan Estudios Previos y Anexo técnico para la Contratación del Sistema de Gestión Documental y son enviados para revisión del área de Gestión Documental. Archivo: ACT-09-Estudios Previos Gestión Documental.zip; |202002: N/A; |202001: N/A"/>
    <s v="N/A"/>
    <s v="N/A"/>
    <s v="Se generan Estudios Previos y Anexo técnico para la Contratación del Sistema de Gestión Documental y son enviados para revisión del área de Gestión Documental. Archivo: ACT-09-Estudios Previos Gestión Documental.zip"/>
    <s v="-"/>
    <s v="-"/>
    <s v="-"/>
    <s v="-"/>
    <s v="-"/>
    <s v="-"/>
    <s v="-"/>
    <s v="-"/>
    <s v="-"/>
    <s v="-"/>
  </r>
  <r>
    <s v="OTIC-ACT_10;Oficina_de_Tecnologías_de_la_Información_y_las_Comunicaciones;Oficina_de_Tecnologías_de_la_Información_y_las_Comunicaciones"/>
    <n v="221"/>
    <s v="PES_00"/>
    <x v="4"/>
    <x v="4"/>
    <s v="SI"/>
    <s v="7. Implementación  sistema de gestión documental o actualizar el actual."/>
    <x v="1"/>
    <s v="PEI_07"/>
    <s v=" 1. Plan Estratégico Institucional - PEI"/>
    <s v="PEI_07 - Implementación  sistema de gestión documental o actualizar el actual."/>
    <x v="89"/>
    <x v="55"/>
    <s v="OTIC-ACT_10"/>
    <x v="150"/>
    <x v="8"/>
    <x v="8"/>
    <x v="19"/>
    <x v="19"/>
    <s v="OTIC-D_01"/>
    <x v="20"/>
    <x v="1"/>
    <s v="Administrativa"/>
    <x v="2"/>
    <s v="C-2499-0600-2-0-2499062-02"/>
    <s v="2499062_01"/>
    <n v="0"/>
    <m/>
    <m/>
    <s v="MIPG-P_00"/>
    <s v="MIPG-D_00"/>
    <n v="1"/>
    <n v="0.25"/>
    <n v="0.25"/>
    <n v="0.25"/>
    <n v="0.25"/>
    <n v="1"/>
    <n v="0.23"/>
    <s v="No. de actividades realizadas / No. de actividades programadas"/>
    <s v="POR_DEFINIR"/>
    <d v="2020-11-01T00:00:00"/>
    <x v="2"/>
    <n v="11"/>
    <n v="11"/>
    <n v="0.96666666666666667"/>
    <s v="Noviembre"/>
    <s v="Noviembre"/>
    <s v="IV_Trim"/>
    <n v="1.2500000000000002E-2"/>
    <s v="Planeado"/>
    <n v="0"/>
    <n v="0"/>
    <n v="0"/>
    <n v="0.5"/>
    <n v="0.5"/>
    <n v="0"/>
    <n v="0"/>
    <n v="0"/>
    <n v="0"/>
    <n v="0"/>
    <n v="0"/>
    <n v="0"/>
    <n v="1"/>
    <s v="Ejecutado"/>
    <n v="0"/>
    <n v="0"/>
    <n v="0"/>
    <m/>
    <m/>
    <m/>
    <m/>
    <m/>
    <m/>
    <m/>
    <m/>
    <m/>
    <n v="0"/>
    <n v="0"/>
    <n v="0"/>
    <n v="1"/>
    <n v="0"/>
    <n v="1.2500000000000002E-2"/>
    <s v="Por Ejecutar"/>
    <x v="3"/>
    <s v=" |202003: N/A; |202002: N/A; |202001: N/A"/>
    <s v="N/A"/>
    <s v="N/A"/>
    <s v="N/A"/>
    <s v="-"/>
    <s v="-"/>
    <s v="-"/>
    <s v="-"/>
    <s v="-"/>
    <s v="-"/>
    <s v="-"/>
    <s v="-"/>
    <s v="-"/>
    <s v="-"/>
  </r>
  <r>
    <s v="OTIC-ACT_11;Oficina_de_Tecnologías_de_la_Información_y_las_Comunicaciones;Oficina_de_Tecnologías_de_la_Información_y_las_Comunicaciones"/>
    <n v="222"/>
    <s v="PES_00"/>
    <x v="4"/>
    <x v="4"/>
    <s v="SI"/>
    <s v="7. Implementación  sistema de gestión documental o actualizar el actual."/>
    <x v="1"/>
    <s v="PEI_07"/>
    <s v=" 1. Plan Estratégico Institucional - PEI"/>
    <s v="PEI_07 - Implementación  sistema de gestión documental o actualizar el actual."/>
    <x v="89"/>
    <x v="55"/>
    <s v="OTIC-ACT_11"/>
    <x v="151"/>
    <x v="8"/>
    <x v="8"/>
    <x v="19"/>
    <x v="19"/>
    <s v="OTIC-D_01"/>
    <x v="20"/>
    <x v="1"/>
    <s v="Administrativa"/>
    <x v="2"/>
    <s v="C-2499-0600-2-0-2499062-02"/>
    <s v="2499062_01"/>
    <n v="1200000000"/>
    <m/>
    <m/>
    <s v="MIPG-P_00"/>
    <s v="MIPG-D_00"/>
    <n v="1"/>
    <n v="0.25"/>
    <n v="0.25"/>
    <n v="0.25"/>
    <n v="0.25"/>
    <n v="1"/>
    <n v="0.1"/>
    <s v="No. de actividades realizadas / No. de actividades programadas"/>
    <s v="POR_DEFINIR"/>
    <d v="2020-07-01T00:00:00"/>
    <x v="14"/>
    <n v="7"/>
    <n v="7"/>
    <n v="1"/>
    <s v="Julio"/>
    <s v="Julio"/>
    <s v="III_Trim"/>
    <n v="1.2500000000000002E-2"/>
    <s v="Planeado"/>
    <n v="0"/>
    <n v="0"/>
    <n v="0"/>
    <n v="0"/>
    <n v="0"/>
    <n v="0.3"/>
    <n v="0.3"/>
    <n v="0.4"/>
    <n v="0"/>
    <n v="0"/>
    <n v="0"/>
    <n v="0"/>
    <n v="1"/>
    <s v="Ejecutado"/>
    <n v="0"/>
    <n v="0"/>
    <n v="0"/>
    <m/>
    <m/>
    <m/>
    <m/>
    <m/>
    <m/>
    <m/>
    <m/>
    <m/>
    <n v="0"/>
    <n v="0"/>
    <n v="0"/>
    <n v="1"/>
    <n v="0"/>
    <n v="1.2500000000000002E-2"/>
    <s v="Por Ejecutar"/>
    <x v="8"/>
    <s v=" |202003: N/A; |202002: N/A; |202001: N/A"/>
    <s v="N/A"/>
    <s v="N/A"/>
    <s v="N/A"/>
    <s v="-"/>
    <s v="-"/>
    <s v="-"/>
    <s v="-"/>
    <s v="-"/>
    <s v="-"/>
    <s v="-"/>
    <s v="-"/>
    <s v="-"/>
    <s v="-"/>
  </r>
  <r>
    <s v="OTIC-ACT_12;Oficina_de_Tecnologías_de_la_Información_y_las_Comunicaciones;Oficina_de_Tecnologías_de_la_Información_y_las_Comunicaciones"/>
    <n v="223"/>
    <s v="PES_Definir"/>
    <x v="4"/>
    <x v="4"/>
    <s v="SI"/>
    <s v="6. Implementación Sistema Único de Trámites "/>
    <x v="1"/>
    <s v="PEI_06"/>
    <s v=" 1. Plan Estratégico Institucional - PEI"/>
    <s v="PEI_11 - Reestructuración del sistema de ingreso de información de fuentes externas"/>
    <x v="90"/>
    <x v="56"/>
    <s v="OTIC-ACT_12"/>
    <x v="152"/>
    <x v="8"/>
    <x v="8"/>
    <x v="19"/>
    <x v="19"/>
    <s v="OTIC-D_01"/>
    <x v="20"/>
    <x v="1"/>
    <s v="Financiera"/>
    <x v="1"/>
    <s v="C-2410-0600-3-0-2410003-02"/>
    <s v="2410003_02"/>
    <n v="760000000"/>
    <m/>
    <m/>
    <s v="MIPG-P_05"/>
    <s v="MIPG-D_05-02"/>
    <n v="0"/>
    <n v="0"/>
    <n v="0"/>
    <n v="0"/>
    <n v="0"/>
    <n v="0"/>
    <n v="10"/>
    <s v="No. de Tableros Entregados / No. de Tableros Programados."/>
    <s v="POR_DEFINIR"/>
    <d v="2020-02-01T00:00:00"/>
    <x v="0"/>
    <n v="2"/>
    <n v="12"/>
    <n v="11.133333333333333"/>
    <s v="Febrero"/>
    <s v="Diciembre"/>
    <s v="IV_Trim"/>
    <n v="1.2500000000000002E-2"/>
    <s v="Planeado"/>
    <n v="0"/>
    <n v="0"/>
    <n v="0.15"/>
    <n v="0"/>
    <n v="0"/>
    <n v="0"/>
    <n v="0"/>
    <n v="0.45"/>
    <n v="0"/>
    <n v="0"/>
    <n v="0.4"/>
    <n v="0"/>
    <n v="1"/>
    <s v="Ejecutado"/>
    <n v="0"/>
    <n v="0"/>
    <n v="0.15"/>
    <m/>
    <m/>
    <m/>
    <m/>
    <m/>
    <m/>
    <m/>
    <m/>
    <m/>
    <n v="0.15"/>
    <n v="0.15"/>
    <n v="0.15"/>
    <n v="1"/>
    <n v="1.8750000000000004E-3"/>
    <n v="1.2500000000000002E-2"/>
    <s v="En Tramite"/>
    <x v="1"/>
    <s v=" |202003: Se generan tableros de control para los Centros de Reconocimientos de Conductores - CRC, peajes, Reportes de operación de terminales de transporte del país, entre otros._x000a_https://app.powerbi.com/view?r=eyJrIjoiNzUzZTRlMTUtMWUyMi00MjlmLTg2ODMtYTFlNzAzZmQ1MGE4IiwidCI6IjAyZjMzOGMyLTVkZmEtNGNlOS05ZWQxLTJlNmY1NTI0Y2M3NSIsImMiOjR9_x000a_https://app.powerbi.com/view?r=eyJrIjoiYTk4ZDM3ZmQtNTM4NC00ZTlhLTlmNjEtMjBiZjBjZjNkNWVjIiwidCI6IjAyZjMzOGMyLTVkZmEtNGNlOS05ZWQxLTJlNmY1NTI0Y2M3NSIsImMiOjR9; |202002: N/A; |202001: N/A"/>
    <s v="N/A"/>
    <s v="N/A"/>
    <s v="Se generan tableros de control para los Centros de Reconocimientos de Conductores - CRC, peajes, Reportes de operación de terminales de transporte del país, entre otros._x000a_https://app.powerbi.com/view?r=eyJrIjoiNzUzZTRlMTUtMWUyMi00MjlmLTg2ODMtYTFlNzAzZmQ1MGE4IiwidCI6IjAyZjMzOGMyLTVkZmEtNGNlOS05ZWQxLTJlNmY1NTI0Y2M3NSIsImMiOjR9_x000a_https://app.powerbi.com/view?r=eyJrIjoiYTk4ZDM3ZmQtNTM4NC00ZTlhLTlmNjEtMjBiZjBjZjNkNWVjIiwidCI6IjAyZjMzOGMyLTVkZmEtNGNlOS05ZWQxLTJlNmY1NTI0Y2M3NSIsImMiOjR9"/>
    <s v="-"/>
    <s v="-"/>
    <s v="-"/>
    <s v="-"/>
    <s v="-"/>
    <s v="-"/>
    <s v="-"/>
    <s v="-"/>
    <s v="-"/>
    <s v="-"/>
  </r>
  <r>
    <s v="OTIC-ACT_13;Oficina_de_Tecnologías_de_la_Información_y_las_Comunicaciones;Oficina_de_Tecnologías_de_la_Información_y_las_Comunicaciones"/>
    <n v="224"/>
    <s v="PES_Definir"/>
    <x v="4"/>
    <x v="4"/>
    <s v="SI"/>
    <s v="6. Implementación Sistema Único de Trámites "/>
    <x v="1"/>
    <s v="PEI_06"/>
    <s v=" 1. Plan Estratégico Institucional - PEI"/>
    <s v="PEI_11 - Reestructuración del sistema de ingreso de información de fuentes externas"/>
    <x v="91"/>
    <x v="57"/>
    <s v="OTIC-ACT_13"/>
    <x v="153"/>
    <x v="8"/>
    <x v="8"/>
    <x v="19"/>
    <x v="19"/>
    <s v="OTIC-D_01"/>
    <x v="20"/>
    <x v="1"/>
    <s v="Financiera"/>
    <x v="2"/>
    <s v="C-2499-0600-2-0-2499067-02"/>
    <s v="2499067_02"/>
    <n v="1000000000"/>
    <m/>
    <m/>
    <s v="MIPG-P_05"/>
    <s v="MIPG-D_05-02"/>
    <n v="0"/>
    <n v="0"/>
    <n v="0"/>
    <n v="0"/>
    <n v="0"/>
    <n v="0"/>
    <s v="100%   Datacenter Optimizado"/>
    <s v="No. de Tableros Entregados / No. de Tableros Programados."/>
    <s v="POR_DEFINIR"/>
    <d v="2020-01-01T00:00:00"/>
    <x v="6"/>
    <n v="1"/>
    <n v="12"/>
    <n v="12.133333333333333"/>
    <s v="Enero"/>
    <s v="Diciembre"/>
    <s v="IV_Trim"/>
    <n v="1.2500000000000002E-2"/>
    <s v="Planeado"/>
    <n v="0"/>
    <n v="0"/>
    <n v="0"/>
    <n v="0.3"/>
    <n v="0"/>
    <n v="0"/>
    <n v="0"/>
    <n v="0.3"/>
    <n v="0"/>
    <n v="0"/>
    <n v="0"/>
    <n v="0.4"/>
    <n v="1"/>
    <s v="Ejecutado"/>
    <n v="0"/>
    <n v="0"/>
    <n v="0"/>
    <m/>
    <m/>
    <m/>
    <m/>
    <m/>
    <m/>
    <m/>
    <m/>
    <m/>
    <n v="0"/>
    <n v="0"/>
    <n v="0"/>
    <n v="1"/>
    <n v="0"/>
    <n v="1.2500000000000002E-2"/>
    <s v="Por Ejecutar"/>
    <x v="1"/>
    <s v=" |202003: N/A; |202002: N/A; |202001: N/A"/>
    <s v="N/A"/>
    <s v="N/A"/>
    <s v="N/A"/>
    <s v="-"/>
    <s v="-"/>
    <s v="-"/>
    <s v="-"/>
    <s v="-"/>
    <s v="-"/>
    <s v="-"/>
    <s v="-"/>
    <s v="-"/>
    <s v="-"/>
  </r>
  <r>
    <s v="OTIC-ACT_14;Oficina_de_Tecnologías_de_la_Información_y_las_Comunicaciones;Oficina_de_Tecnologías_de_la_Información_y_las_Comunicaciones"/>
    <n v="225"/>
    <s v="PES_Definir"/>
    <x v="4"/>
    <x v="4"/>
    <s v="SI"/>
    <s v="6. Implementación Sistema Único de Trámites "/>
    <x v="1"/>
    <s v="PEI_06"/>
    <s v=" 1. Plan Estratégico Institucional - PEI"/>
    <s v="PEI_11 - Reestructuración del sistema de ingreso de información de fuentes externas"/>
    <x v="92"/>
    <x v="58"/>
    <s v="OTIC-ACT_14"/>
    <x v="154"/>
    <x v="8"/>
    <x v="8"/>
    <x v="19"/>
    <x v="19"/>
    <s v="OTIC-D_01"/>
    <x v="20"/>
    <x v="1"/>
    <s v="Financiera"/>
    <x v="2"/>
    <s v="C-2499-0600-2-0-2499062-02"/>
    <s v="2499062_04"/>
    <n v="108000000"/>
    <m/>
    <m/>
    <s v="MIPG-P_05"/>
    <s v="MIPG-D_05-02"/>
    <n v="0"/>
    <n v="0"/>
    <n v="0"/>
    <n v="0"/>
    <n v="0"/>
    <n v="0"/>
    <s v="100% de Implementación de APP para Recepción, Radicación y Tramite de PQRSD en linea."/>
    <s v="% Avance en el Mejoramiento del Datacenter."/>
    <s v="POR_DEFINIR"/>
    <d v="2020-01-01T00:00:00"/>
    <x v="6"/>
    <n v="1"/>
    <n v="12"/>
    <n v="12.133333333333333"/>
    <s v="Enero"/>
    <s v="Diciembre"/>
    <s v="IV_Trim"/>
    <n v="1.2500000000000002E-2"/>
    <s v="Planeado"/>
    <n v="0"/>
    <n v="0"/>
    <n v="0"/>
    <n v="0"/>
    <n v="0"/>
    <n v="0.5"/>
    <n v="0"/>
    <n v="0"/>
    <n v="0"/>
    <n v="0"/>
    <n v="0.5"/>
    <n v="0"/>
    <n v="1"/>
    <s v="Ejecutado"/>
    <n v="0"/>
    <n v="0"/>
    <n v="0"/>
    <m/>
    <m/>
    <m/>
    <m/>
    <m/>
    <m/>
    <m/>
    <m/>
    <m/>
    <n v="0"/>
    <n v="0"/>
    <n v="0"/>
    <n v="1"/>
    <n v="0"/>
    <n v="1.2500000000000002E-2"/>
    <s v="Por Ejecutar"/>
    <x v="1"/>
    <s v=" |202003: N/A; |202002: N/A; |202001: N/A"/>
    <s v="N/A"/>
    <s v="N/A"/>
    <s v="N/A"/>
    <s v="-"/>
    <s v="-"/>
    <s v="-"/>
    <s v="-"/>
    <s v="-"/>
    <s v="-"/>
    <s v="-"/>
    <s v="-"/>
    <s v="-"/>
    <s v="-"/>
  </r>
  <r>
    <s v="OTIC-ACT_15;Oficina_de_Tecnologías_de_la_Información_y_las_Comunicaciones;Oficina_de_Tecnologías_de_la_Información_y_las_Comunicaciones"/>
    <n v="226"/>
    <s v="PES_Definir"/>
    <x v="4"/>
    <x v="4"/>
    <s v="SI"/>
    <s v="6. Implementación Sistema Único de Trámites "/>
    <x v="1"/>
    <s v="PEI_06"/>
    <s v="14. Plan de Seguridad y Privacidad de la Información (Informatica)"/>
    <s v="PEI_06 - Implementación Sistema Único de Trámites "/>
    <x v="93"/>
    <x v="59"/>
    <s v="OTIC-ACT_15"/>
    <x v="155"/>
    <x v="8"/>
    <x v="8"/>
    <x v="19"/>
    <x v="19"/>
    <s v="OTIC-D_01"/>
    <x v="20"/>
    <x v="1"/>
    <s v="Financiera"/>
    <x v="2"/>
    <s v="C-2499-0600-2-0-2499067-02"/>
    <s v="2499067_04"/>
    <n v="105000000"/>
    <m/>
    <m/>
    <s v="MIPG-P_05"/>
    <s v="MIPG-D_05-02"/>
    <n v="0"/>
    <n v="0"/>
    <n v="0"/>
    <n v="0"/>
    <n v="0"/>
    <n v="0"/>
    <n v="4"/>
    <s v="% Implementación de APP PQRS de la ST"/>
    <s v="POR_DEFINIR"/>
    <d v="2020-01-01T00:00:00"/>
    <x v="6"/>
    <n v="1"/>
    <n v="12"/>
    <n v="12.133333333333333"/>
    <s v="Enero"/>
    <s v="Diciembre"/>
    <s v="IV_Trim"/>
    <n v="1.2500000000000002E-2"/>
    <s v="Planeado"/>
    <n v="0"/>
    <n v="0"/>
    <n v="0"/>
    <n v="0"/>
    <n v="0.6"/>
    <n v="0"/>
    <n v="0"/>
    <n v="0.2"/>
    <n v="0"/>
    <n v="0"/>
    <n v="0.2"/>
    <n v="0"/>
    <n v="1"/>
    <s v="Ejecutado"/>
    <n v="0"/>
    <n v="0"/>
    <n v="0"/>
    <m/>
    <m/>
    <m/>
    <m/>
    <m/>
    <m/>
    <m/>
    <m/>
    <m/>
    <n v="0"/>
    <n v="0"/>
    <n v="0"/>
    <n v="1"/>
    <n v="0"/>
    <n v="1.2500000000000002E-2"/>
    <s v="Por Ejecutar"/>
    <x v="1"/>
    <s v=" |202003: N/A; |202002: N/A; |202001: N/A"/>
    <s v="N/A"/>
    <s v="N/A"/>
    <s v="N/A"/>
    <s v="-"/>
    <s v="-"/>
    <s v="-"/>
    <s v="-"/>
    <s v="-"/>
    <s v="-"/>
    <s v="-"/>
    <s v="-"/>
    <s v="-"/>
    <s v="-"/>
  </r>
  <r>
    <s v="OTIC-ACT_16;Oficina_de_Tecnologías_de_la_Información_y_las_Comunicaciones;Oficina_de_Tecnologías_de_la_Información_y_las_Comunicaciones"/>
    <n v="227"/>
    <s v="PES_Definir"/>
    <x v="4"/>
    <x v="4"/>
    <s v="SI"/>
    <s v="6. Implementación Sistema Único de Trámites "/>
    <x v="1"/>
    <s v="PEI_06"/>
    <s v="12. Plan Estratégico de Tecnologías de la Información y las Comunicaciones - PETIC (Informatica)"/>
    <s v="PEI_11 - Reestructuración del sistema de ingreso de información de fuentes externas"/>
    <x v="94"/>
    <x v="60"/>
    <s v="OTIC-ACT_16"/>
    <x v="156"/>
    <x v="8"/>
    <x v="8"/>
    <x v="19"/>
    <x v="19"/>
    <s v="OTIC-D_01"/>
    <x v="20"/>
    <x v="1"/>
    <s v="Financiera"/>
    <x v="2"/>
    <s v="C-2499-0600-2-0-2499062-02"/>
    <s v="2499062_04"/>
    <n v="72000000"/>
    <m/>
    <m/>
    <s v="MIPG-P_05"/>
    <s v="MIPG-D_05-02"/>
    <n v="0"/>
    <n v="0"/>
    <n v="0"/>
    <n v="0"/>
    <n v="0"/>
    <n v="0"/>
    <s v="%_ de Implementación de PETIC para la Gestión."/>
    <s v="No. De Acciones de seguridad implementadas / No. de acciones de seguridad definidas"/>
    <s v="POR_DEFINIR"/>
    <d v="2020-01-01T00:00:00"/>
    <x v="6"/>
    <n v="1"/>
    <n v="12"/>
    <n v="12.133333333333333"/>
    <s v="Enero"/>
    <s v="Diciembre"/>
    <s v="IV_Trim"/>
    <n v="1.2500000000000002E-2"/>
    <s v="Planeado"/>
    <n v="0"/>
    <n v="0"/>
    <n v="0"/>
    <n v="0.5"/>
    <n v="0"/>
    <n v="0.5"/>
    <n v="0"/>
    <n v="0"/>
    <n v="0"/>
    <n v="0"/>
    <n v="0"/>
    <n v="0"/>
    <n v="1"/>
    <s v="Ejecutado"/>
    <n v="0"/>
    <n v="0"/>
    <n v="0"/>
    <m/>
    <m/>
    <m/>
    <m/>
    <m/>
    <m/>
    <m/>
    <m/>
    <m/>
    <n v="0"/>
    <n v="0"/>
    <n v="0"/>
    <n v="1"/>
    <n v="0"/>
    <n v="1.2500000000000002E-2"/>
    <s v="Por Ejecutar"/>
    <x v="1"/>
    <s v=" |202003: N/A; |202002: N/A; |202001: N/A"/>
    <s v="N/A"/>
    <s v="N/A"/>
    <s v="N/A"/>
    <s v="-"/>
    <s v="-"/>
    <s v="-"/>
    <s v="-"/>
    <s v="-"/>
    <s v="-"/>
    <s v="-"/>
    <s v="-"/>
    <s v="-"/>
    <s v="-"/>
  </r>
  <r>
    <s v="OTIC-ACT_17;Oficina_de_Tecnologías_de_la_Información_y_las_Comunicaciones;Oficina_de_Tecnologías_de_la_Información_y_las_Comunicaciones"/>
    <n v="228"/>
    <s v="PES_Definir"/>
    <x v="4"/>
    <x v="4"/>
    <s v="SI"/>
    <s v="6. Implementación Sistema Único de Trámites "/>
    <x v="1"/>
    <s v="PEI_06"/>
    <s v=" 1. Plan Estratégico Institucional - PEI"/>
    <s v="PEI_06 - Implementación Sistema Único de Trámites "/>
    <x v="95"/>
    <x v="61"/>
    <s v="OTIC-ACT_17"/>
    <x v="157"/>
    <x v="8"/>
    <x v="8"/>
    <x v="19"/>
    <x v="19"/>
    <s v="OTIC-D_01"/>
    <x v="20"/>
    <x v="1"/>
    <s v="Financiera"/>
    <x v="2"/>
    <s v="C-2499-0600-2-0-2499062-02"/>
    <s v="2499062_04"/>
    <n v="180000000"/>
    <m/>
    <m/>
    <s v="MIPG-P_03"/>
    <s v="MIPG-D_03-03"/>
    <n v="0"/>
    <n v="0"/>
    <n v="0"/>
    <n v="0"/>
    <n v="0"/>
    <n v="0"/>
    <s v="Un (1) Proceso Certificado en ISO 27001."/>
    <s v="% implementación de PETIC"/>
    <s v="POR_DEFINIR"/>
    <d v="2020-01-01T00:00:00"/>
    <x v="6"/>
    <n v="1"/>
    <n v="12"/>
    <n v="12.133333333333333"/>
    <s v="Enero"/>
    <s v="Diciembre"/>
    <s v="IV_Trim"/>
    <n v="1.2500000000000002E-2"/>
    <s v="Planeado"/>
    <n v="0"/>
    <n v="0"/>
    <n v="0"/>
    <n v="0"/>
    <n v="0"/>
    <n v="0"/>
    <n v="0.4"/>
    <n v="0"/>
    <n v="0"/>
    <n v="0"/>
    <n v="0.6"/>
    <n v="0"/>
    <n v="1"/>
    <s v="Ejecutado"/>
    <n v="0"/>
    <n v="0"/>
    <n v="0"/>
    <m/>
    <m/>
    <m/>
    <m/>
    <m/>
    <m/>
    <m/>
    <m/>
    <m/>
    <n v="0"/>
    <n v="0"/>
    <n v="0"/>
    <n v="1"/>
    <n v="0"/>
    <n v="1.2500000000000002E-2"/>
    <s v="Por Ejecutar"/>
    <x v="1"/>
    <s v=" |202003: N/A; |202002: N/A; |202001: N/A"/>
    <s v="N/A"/>
    <s v="N/A"/>
    <s v="N/A"/>
    <s v="-"/>
    <s v="-"/>
    <s v="-"/>
    <s v="-"/>
    <s v="-"/>
    <s v="-"/>
    <s v="-"/>
    <s v="-"/>
    <s v="-"/>
    <s v="-"/>
  </r>
  <r>
    <s v="OTIC-ACT_18;Oficina_de_Tecnologías_de_la_Información_y_las_Comunicaciones;Oficina_de_Tecnologías_de_la_Información_y_las_Comunicaciones"/>
    <n v="229"/>
    <s v="PES_Definir"/>
    <x v="3"/>
    <x v="3"/>
    <s v="SI"/>
    <s v="10. Plan de Acción Institucional - PAI"/>
    <x v="0"/>
    <s v="TICS_16"/>
    <s v="12. Plan Estratégico de Tecnologías de la Información y las Comunicaciones - PETIC (Informatica)"/>
    <s v="4. Tecnologías de la Información y las Comunicaciones"/>
    <x v="96"/>
    <x v="62"/>
    <s v="OTIC-ACT_18"/>
    <x v="158"/>
    <x v="8"/>
    <x v="8"/>
    <x v="19"/>
    <x v="19"/>
    <s v="OTIC-D_01"/>
    <x v="20"/>
    <x v="1"/>
    <s v="Financiera"/>
    <x v="0"/>
    <m/>
    <m/>
    <m/>
    <m/>
    <m/>
    <s v="MIPG-P_03"/>
    <s v="MIPG-D_03-03"/>
    <n v="0"/>
    <n v="0"/>
    <n v="0"/>
    <n v="0"/>
    <n v="0"/>
    <n v="0"/>
    <n v="1"/>
    <s v="% de Implementación de ISO 27001 para el Sistema de gestión de Seguridad de la Información."/>
    <s v="POR_DEFINIR"/>
    <d v="2020-01-01T00:00:00"/>
    <x v="0"/>
    <n v="1"/>
    <n v="12"/>
    <n v="12.166666666666666"/>
    <s v="Enero"/>
    <s v="Diciembre"/>
    <s v="IV_Trim"/>
    <n v="5.263157894736842E-3"/>
    <s v="Planeado"/>
    <n v="0"/>
    <n v="0.2"/>
    <n v="0.1"/>
    <n v="0.1"/>
    <n v="0.1"/>
    <m/>
    <n v="0.1"/>
    <n v="0.1"/>
    <n v="0.1"/>
    <n v="0.1"/>
    <n v="0.1"/>
    <n v="0"/>
    <n v="0.99999999999999989"/>
    <s v="Ejecutado"/>
    <n v="0"/>
    <n v="0.2"/>
    <n v="0.3"/>
    <m/>
    <m/>
    <m/>
    <m/>
    <m/>
    <m/>
    <m/>
    <m/>
    <m/>
    <n v="0.5"/>
    <n v="0.5"/>
    <n v="0.30000000000000004"/>
    <n v="1.6666666666666665"/>
    <n v="2.631578947368421E-3"/>
    <n v="5.263157894736842E-3"/>
    <s v="En Tramite"/>
    <x v="1"/>
    <s v=" |202003: Se realiza configuración en el firewall para el IPv6, se recibe del proveedor CLARO el rango de direcciones IP´s asignadas para la Supertransporte. Archivo: ACT-18-AVANCE EN LA IMPLEMENTACIÓN IPv6 marzo 2020.pdf; |202002: Asignación de dirección IPv6 al Firewall, sitio web y se solicitó publicación de DNS al proveedor de internet.; |202001: Trámites con el proveedor de internet para solicitar el direccionamiento IPv6 externo."/>
    <s v="Trámites con el proveedor de internet para solicitar el direccionamiento IPv6 externo."/>
    <s v="Asignación de dirección IPv6 al Firewall, sitio web y se solicitó publicación de DNS al proveedor de internet."/>
    <s v="Se realiza configuración en el firewall para el IPv6, se recibe del proveedor CLARO el rango de direcciones IP´s asignadas para la Supertransporte. Archivo: ACT-18-AVANCE EN LA IMPLEMENTACIÓN IPv6 marzo 2020.pdf"/>
    <s v="-"/>
    <s v="-"/>
    <s v="-"/>
    <s v="-"/>
    <s v="-"/>
    <s v="-"/>
    <s v="-"/>
    <s v="-"/>
    <s v="-"/>
    <s v="-"/>
  </r>
  <r>
    <s v="OTIC-ACT_19;Oficina_de_Tecnologías_de_la_Información_y_las_Comunicaciones;Oficina_de_Tecnologías_de_la_Información_y_las_Comunicaciones"/>
    <n v="230"/>
    <s v="PES_Definir"/>
    <x v="3"/>
    <x v="3"/>
    <s v="SI"/>
    <s v="10. Plan de Acción Institucional - PAI"/>
    <x v="0"/>
    <s v="TICS_16"/>
    <s v="12. Plan Estratégico de Tecnologías de la Información y las Comunicaciones - PETIC (Informatica)"/>
    <s v="4. Tecnologías de la Información y las Comunicaciones"/>
    <x v="96"/>
    <x v="62"/>
    <s v="OTIC-ACT_19"/>
    <x v="159"/>
    <x v="8"/>
    <x v="8"/>
    <x v="19"/>
    <x v="19"/>
    <s v="OTIC-D_01"/>
    <x v="20"/>
    <x v="1"/>
    <s v="Financiera"/>
    <x v="0"/>
    <m/>
    <m/>
    <m/>
    <m/>
    <m/>
    <s v="MIPG-P_03"/>
    <s v="MIPG-D_03-03"/>
    <n v="0"/>
    <n v="0"/>
    <n v="0"/>
    <n v="0"/>
    <n v="0"/>
    <n v="0"/>
    <n v="1"/>
    <s v="# IP migradas / # IP totales"/>
    <s v="POR_DEFINIR"/>
    <d v="2020-01-01T00:00:00"/>
    <x v="0"/>
    <n v="1"/>
    <n v="12"/>
    <n v="12.166666666666666"/>
    <s v="Enero"/>
    <s v="Diciembre"/>
    <s v="IV_Trim"/>
    <n v="5.263157894736842E-3"/>
    <s v="Planeado"/>
    <n v="0.05"/>
    <n v="0"/>
    <n v="0"/>
    <n v="0"/>
    <n v="0"/>
    <n v="0"/>
    <n v="0.15"/>
    <n v="0.3"/>
    <n v="0"/>
    <n v="0.3"/>
    <n v="0"/>
    <n v="0.2"/>
    <n v="1"/>
    <s v="Ejecutado"/>
    <n v="0.05"/>
    <n v="0"/>
    <n v="0.05"/>
    <m/>
    <m/>
    <m/>
    <m/>
    <m/>
    <m/>
    <m/>
    <m/>
    <m/>
    <n v="0.1"/>
    <n v="0.1"/>
    <n v="0.05"/>
    <n v="2"/>
    <n v="5.263157894736842E-4"/>
    <n v="5.263157894736842E-3"/>
    <s v="En Tramite"/>
    <x v="1"/>
    <s v=" |202003: Se genera borrador del documento de prevención y gestión de incidentes 2020. Archivo: ACT-19-BORRADOR PREVENCION Y GESTION DE INCIDENTES 2020.pdf._x000a_Se inicia borrador de actualización de la Política de Gobierno Digital. Archivo: ACT-19-BORRADOR POLITICA SE SEGURIDAD 2020.pdf_x000a_Se registra avance en la matriz del MSPI. Archivo: ACT-19-articles-5482_Instrumento_Evaluacion_MSPI a 31032020.xlsx; |202002: Se realiza el diligenciamiento del avance en la implementación del MSPI en la superintendencia. \\172.16.1.140\2. FEBRERO_2020\Oficina de Tecnologia de la Información y las Comunicaciones\1. Soportes_PAI_2020\articles-5482_Instrumento_Evaluacion_MSPI a 29022020.xlsx; |202001: Registro de avance en el MSPI con corte a 31 de enero de 2020. Ubicación Carpeta T:\1. ENERO_2020\Oficina de Tecnologia de la Información y las Comunicaciones\1. Soportes_PAI_2020\articles-5482_Instrumento_Evaluacion_MSPI a 31012020.xlsx"/>
    <s v="Registro de avance en el MSPI con corte a 31 de enero de 2020. Ubicación Carpeta T:\1. ENERO_2020\Oficina de Tecnologia de la Información y las Comunicaciones\1. Soportes_PAI_2020\articles-5482_Instrumento_Evaluacion_MSPI a 31012020.xlsx"/>
    <s v="Se realiza el diligenciamiento del avance en la implementación del MSPI en la superintendencia. \\172.16.1.140\2. FEBRERO_2020\Oficina de Tecnologia de la Información y las Comunicaciones\1. Soportes_PAI_2020\articles-5482_Instrumento_Evaluacion_MSPI a 29022020.xlsx"/>
    <s v="Se genera borrador del documento de prevención y gestión de incidentes 2020. Archivo: ACT-19-BORRADOR PREVENCION Y GESTION DE INCIDENTES 2020.pdf._x000a_Se inicia borrador de actualización de la Política de Gobierno Digital. Archivo: ACT-19-BORRADOR POLITICA SE SEGURIDAD 2020.pdf_x000a_Se registra avance en la matriz del MSPI. Archivo: ACT-19-articles-5482_Instrumento_Evaluacion_MSPI a 31032020.xlsx"/>
    <s v="-"/>
    <s v="-"/>
    <s v="-"/>
    <s v="-"/>
    <s v="-"/>
    <s v="-"/>
    <s v="-"/>
    <s v="-"/>
    <s v="-"/>
    <s v="-"/>
  </r>
  <r>
    <s v="OTIC-ACT_20;Oficina_de_Tecnologías_de_la_Información_y_las_Comunicaciones;Oficina_de_Tecnologías_de_la_Información_y_las_Comunicaciones"/>
    <n v="231"/>
    <s v="PES_Definir"/>
    <x v="3"/>
    <x v="3"/>
    <s v="SI"/>
    <s v="10. Plan de Acción Institucional - PAI"/>
    <x v="0"/>
    <s v="TICS_16"/>
    <s v="12. Plan Estratégico de Tecnologías de la Información y las Comunicaciones - PETIC (Informatica)"/>
    <s v="4. Tecnologías de la Información y las Comunicaciones"/>
    <x v="96"/>
    <x v="62"/>
    <s v="OTIC-ACT_20"/>
    <x v="160"/>
    <x v="8"/>
    <x v="8"/>
    <x v="19"/>
    <x v="19"/>
    <s v="OTIC-D_01"/>
    <x v="20"/>
    <x v="1"/>
    <s v="Financiera"/>
    <x v="0"/>
    <m/>
    <m/>
    <m/>
    <m/>
    <m/>
    <s v="MIPG-P_03"/>
    <s v="MIPG-D_03-03"/>
    <n v="0"/>
    <n v="0"/>
    <n v="0"/>
    <n v="0"/>
    <n v="0"/>
    <n v="0"/>
    <n v="3"/>
    <s v="# Datos abiertos Certificados en la ruta de excelencia"/>
    <s v="POR_DEFINIR"/>
    <d v="2020-06-01T00:00:00"/>
    <x v="6"/>
    <n v="6"/>
    <n v="12"/>
    <n v="7.0666666666666664"/>
    <s v="Junio"/>
    <s v="Diciembre"/>
    <s v="IV_Trim"/>
    <n v="5.263157894736842E-3"/>
    <s v="Planeado"/>
    <n v="0"/>
    <n v="0"/>
    <n v="0"/>
    <n v="0"/>
    <n v="0"/>
    <n v="1"/>
    <n v="0"/>
    <n v="0"/>
    <n v="0"/>
    <n v="0"/>
    <n v="1"/>
    <n v="0"/>
    <n v="2"/>
    <s v="Ejecutado"/>
    <n v="0"/>
    <n v="0"/>
    <n v="0"/>
    <m/>
    <m/>
    <m/>
    <m/>
    <m/>
    <m/>
    <m/>
    <m/>
    <m/>
    <n v="0"/>
    <n v="0"/>
    <n v="0"/>
    <n v="1"/>
    <n v="0"/>
    <n v="5.263157894736842E-3"/>
    <s v="Por Ejecutar"/>
    <x v="1"/>
    <s v=" |202003: N/D; |202002: Se realiza la actualización de la información para el dato abierto Tráfico Portuario Marítimo en Colombia con corte a 31 de diciembre de 2019. https://www.datos.gov.co/Transporte/Trafico-Portuario-Mar-timo-En-Colombia-vigencia-20/5r3g-zv5z; |202001: N/A"/>
    <s v="N/A"/>
    <s v="Se realiza la actualización de la información para el dato abierto Tráfico Portuario Marítimo en Colombia con corte a 31 de diciembre de 2019. https://www.datos.gov.co/Transporte/Trafico-Portuario-Mar-timo-En-Colombia-vigencia-20/5r3g-zv5z"/>
    <s v="N/D"/>
    <s v="-"/>
    <s v="-"/>
    <s v="-"/>
    <s v="-"/>
    <s v="-"/>
    <s v="-"/>
    <s v="-"/>
    <s v="-"/>
    <s v="-"/>
    <s v="-"/>
  </r>
  <r>
    <s v="OTIC-ACT_21;Oficina_de_Tecnologías_de_la_Información_y_las_Comunicaciones;Oficina_de_Tecnologías_de_la_Información_y_las_Comunicaciones"/>
    <n v="232"/>
    <s v="PES_Definir"/>
    <x v="3"/>
    <x v="3"/>
    <s v="SI"/>
    <s v="10. Plan de Acción Institucional - PAI"/>
    <x v="0"/>
    <s v="TICS_16"/>
    <s v="13. Plan de Tratamiento de Riesgos de Seguridad y Privacidad de la Información (Informatica)"/>
    <s v="4. Tecnologías de la Información y las Comunicaciones"/>
    <x v="96"/>
    <x v="62"/>
    <s v="OTIC-ACT_21"/>
    <x v="161"/>
    <x v="8"/>
    <x v="8"/>
    <x v="19"/>
    <x v="19"/>
    <s v="OTIC-D_01"/>
    <x v="20"/>
    <x v="1"/>
    <s v="Financiera"/>
    <x v="0"/>
    <m/>
    <m/>
    <m/>
    <m/>
    <m/>
    <s v="MIPG-P_03"/>
    <s v="MIPG-D_03-03"/>
    <n v="0"/>
    <n v="0"/>
    <n v="0"/>
    <n v="0"/>
    <n v="0"/>
    <n v="0"/>
    <n v="8"/>
    <s v="# Datos abiertos Certificados en la ruta de excelencia"/>
    <s v="POR_DEFINIR"/>
    <d v="2020-04-01T00:00:00"/>
    <x v="0"/>
    <n v="4"/>
    <n v="12"/>
    <n v="9.1333333333333329"/>
    <s v="Abril"/>
    <s v="Diciembre"/>
    <s v="IV_Trim"/>
    <n v="5.263157894736842E-3"/>
    <s v="Planeado"/>
    <n v="0"/>
    <n v="0"/>
    <n v="0"/>
    <n v="0"/>
    <n v="0"/>
    <n v="0"/>
    <n v="0.5"/>
    <m/>
    <n v="0.1"/>
    <n v="0.2"/>
    <n v="0.1"/>
    <n v="0.1"/>
    <n v="1"/>
    <s v="Ejecutado"/>
    <n v="0"/>
    <n v="0"/>
    <n v="0"/>
    <m/>
    <m/>
    <m/>
    <m/>
    <m/>
    <m/>
    <m/>
    <m/>
    <m/>
    <n v="0"/>
    <n v="0"/>
    <n v="0"/>
    <n v="1"/>
    <n v="0"/>
    <n v="5.263157894736842E-3"/>
    <s v="Por Ejecutar"/>
    <x v="1"/>
    <s v=" |202003: N/D; |202002: N/A; |202001: N/D"/>
    <s v="N/D"/>
    <s v="N/A"/>
    <s v="N/D"/>
    <s v="-"/>
    <s v="-"/>
    <s v="-"/>
    <s v="-"/>
    <s v="-"/>
    <s v="-"/>
    <s v="-"/>
    <s v="-"/>
    <s v="-"/>
    <s v="-"/>
  </r>
  <r>
    <s v="OTIC-ACT_22;Oficina_de_Tecnologías_de_la_Información_y_las_Comunicaciones;Oficina_de_Tecnologías_de_la_Información_y_las_Comunicaciones"/>
    <n v="233"/>
    <s v="PES_Definir"/>
    <x v="3"/>
    <x v="3"/>
    <s v="SI"/>
    <s v="10. Plan de Acción Institucional - PAI"/>
    <x v="0"/>
    <s v="TICS_16"/>
    <s v="14. Plan de Seguridad y Privacidad de la Información (Informatica)"/>
    <s v="4. Tecnologías de la Información y las Comunicaciones"/>
    <x v="96"/>
    <x v="62"/>
    <s v="OTIC-ACT_22"/>
    <x v="162"/>
    <x v="8"/>
    <x v="8"/>
    <x v="19"/>
    <x v="19"/>
    <s v="OTIC-D_01"/>
    <x v="20"/>
    <x v="1"/>
    <s v="Financiera"/>
    <x v="0"/>
    <m/>
    <m/>
    <m/>
    <m/>
    <m/>
    <s v="MIPG-P_03"/>
    <s v="MIPG-D_03-03"/>
    <n v="0"/>
    <n v="0"/>
    <n v="0"/>
    <n v="0"/>
    <n v="0"/>
    <n v="0"/>
    <n v="1"/>
    <s v="Entregar y Aprobar Pólitica de Seguridad de la Información."/>
    <s v="POR_DEFINIR"/>
    <d v="2020-06-01T00:00:00"/>
    <x v="1"/>
    <n v="6"/>
    <n v="6"/>
    <n v="0.96666666666666667"/>
    <s v="Junio"/>
    <s v="Junio"/>
    <s v="II_Trim"/>
    <n v="5.263157894736842E-3"/>
    <s v="Planeado"/>
    <n v="0"/>
    <n v="0"/>
    <n v="0"/>
    <n v="0"/>
    <n v="0"/>
    <n v="1"/>
    <n v="0"/>
    <n v="0"/>
    <n v="0"/>
    <n v="0"/>
    <n v="0"/>
    <n v="0"/>
    <n v="1"/>
    <s v="Ejecutado"/>
    <n v="0"/>
    <n v="0"/>
    <n v="0"/>
    <m/>
    <m/>
    <m/>
    <m/>
    <m/>
    <m/>
    <m/>
    <m/>
    <m/>
    <n v="0"/>
    <n v="0"/>
    <n v="0"/>
    <n v="1"/>
    <n v="0"/>
    <n v="5.263157894736842E-3"/>
    <s v="Por Ejecutar"/>
    <x v="2"/>
    <s v=" |202003: N/D; |202002: N/A; |202001: N/A"/>
    <s v="N/A"/>
    <s v="N/A"/>
    <s v="N/D"/>
    <s v="-"/>
    <s v="-"/>
    <s v="-"/>
    <s v="-"/>
    <s v="-"/>
    <s v="-"/>
    <s v="-"/>
    <s v="-"/>
    <s v="-"/>
    <s v="-"/>
  </r>
  <r>
    <s v="OTIC-ACT_23;Oficina_de_Tecnologías_de_la_Información_y_las_Comunicaciones;Oficina_de_Tecnologías_de_la_Información_y_las_Comunicaciones"/>
    <n v="234"/>
    <s v="PES_Definir"/>
    <x v="4"/>
    <x v="4"/>
    <s v="SI"/>
    <s v="10. Plan de Acción Institucional - PAI"/>
    <x v="0"/>
    <s v="PAI_10"/>
    <s v="17. Plan de Mantenimiento de Servicios Tecnologicos (Informatica)"/>
    <s v="Operacional"/>
    <x v="96"/>
    <x v="62"/>
    <s v="OTIC-ACT_23"/>
    <x v="163"/>
    <x v="8"/>
    <x v="8"/>
    <x v="19"/>
    <x v="19"/>
    <s v="OTIC-D_01"/>
    <x v="20"/>
    <x v="1"/>
    <s v="Financiera"/>
    <x v="0"/>
    <m/>
    <m/>
    <m/>
    <m/>
    <m/>
    <s v="MIPG-P_05"/>
    <s v="MIPG-D_05-02"/>
    <n v="0"/>
    <n v="0"/>
    <n v="0"/>
    <n v="0"/>
    <n v="0"/>
    <n v="0"/>
    <n v="1"/>
    <s v="# acciones de seguridad implementadas / # acciones de seguridad definidas"/>
    <s v="POR_DEFINIR"/>
    <d v="2020-09-01T00:00:00"/>
    <x v="9"/>
    <n v="9"/>
    <n v="9"/>
    <n v="0.96666666666666667"/>
    <s v="Septiembre"/>
    <s v="Septiembre"/>
    <s v="III_Trim"/>
    <n v="0.01"/>
    <s v="Planeado"/>
    <n v="0"/>
    <n v="0"/>
    <n v="0"/>
    <n v="0"/>
    <n v="0"/>
    <n v="0"/>
    <n v="0"/>
    <n v="0"/>
    <n v="1"/>
    <n v="0"/>
    <n v="0"/>
    <n v="0"/>
    <n v="1"/>
    <s v="Ejecutado"/>
    <n v="0"/>
    <n v="0"/>
    <n v="0"/>
    <m/>
    <m/>
    <m/>
    <m/>
    <m/>
    <m/>
    <m/>
    <m/>
    <m/>
    <n v="0"/>
    <n v="0"/>
    <n v="0"/>
    <n v="1"/>
    <n v="0"/>
    <n v="0.01"/>
    <s v="Por Ejecutar"/>
    <x v="6"/>
    <s v=" |202003: N/D; |202002: Se implementan controles de seguridad en la solución perimetral de seguridad, de acuerdo a los informes y alertas del CSIRT. \\172.16.1.140\2. FEBRERO_2020\Oficina de Tecnologia de la Información y las Comunicaciones\1. Soportes_PAI_2020\bloqueo de IP.docx; |202001: N/A"/>
    <s v="N/A"/>
    <s v="Se implementan controles de seguridad en la solución perimetral de seguridad, de acuerdo a los informes y alertas del CSIRT. \\172.16.1.140\2. FEBRERO_2020\Oficina de Tecnologia de la Información y las Comunicaciones\1. Soportes_PAI_2020\bloqueo de IP.docx"/>
    <s v="N/D"/>
    <s v="-"/>
    <s v="-"/>
    <s v="-"/>
    <s v="-"/>
    <s v="-"/>
    <s v="-"/>
    <s v="-"/>
    <s v="-"/>
    <s v="-"/>
    <s v="-"/>
  </r>
  <r>
    <s v="OTIC-ACT_24;Oficina_de_Tecnologías_de_la_Información_y_las_Comunicaciones;Oficina_de_Tecnologías_de_la_Información_y_las_Comunicaciones"/>
    <n v="235"/>
    <s v="PES_Definir"/>
    <x v="4"/>
    <x v="4"/>
    <s v="SI"/>
    <s v="10. Plan de Acción Institucional - PAI"/>
    <x v="0"/>
    <s v="PAI_10"/>
    <s v="17. Plan de Mantenimiento de Servicios Tecnologicos (Informatica)"/>
    <s v="Operacional"/>
    <x v="96"/>
    <x v="62"/>
    <s v="OTIC-ACT_24"/>
    <x v="164"/>
    <x v="8"/>
    <x v="8"/>
    <x v="19"/>
    <x v="19"/>
    <s v="OTIC-D_01"/>
    <x v="20"/>
    <x v="1"/>
    <s v="Financiera"/>
    <x v="2"/>
    <s v="C-2499-0600-2-0-2499062-02"/>
    <s v="2499062_02_x000a_2499062_03_x000a_2499062_04"/>
    <n v="751000000"/>
    <m/>
    <m/>
    <s v="MIPG-P_05"/>
    <s v="MIPG-D_05-02"/>
    <n v="0"/>
    <n v="0"/>
    <n v="0"/>
    <n v="0"/>
    <n v="0"/>
    <n v="0"/>
    <n v="1"/>
    <s v="# de actividades realizadas/# de actividades programadas"/>
    <s v="POR_DEFINIR"/>
    <d v="2020-01-01T00:00:00"/>
    <x v="9"/>
    <n v="1"/>
    <n v="9"/>
    <n v="9.1"/>
    <s v="Enero"/>
    <s v="Septiembre"/>
    <s v="III_Trim"/>
    <n v="0.01"/>
    <s v="Planeado"/>
    <n v="0"/>
    <n v="0"/>
    <n v="0"/>
    <n v="0"/>
    <n v="0"/>
    <n v="0"/>
    <n v="0"/>
    <n v="0"/>
    <n v="0"/>
    <n v="0"/>
    <n v="0"/>
    <n v="0"/>
    <n v="0"/>
    <s v="Ejecutado"/>
    <n v="0"/>
    <n v="0"/>
    <n v="0"/>
    <m/>
    <m/>
    <m/>
    <m/>
    <m/>
    <m/>
    <m/>
    <m/>
    <m/>
    <n v="0"/>
    <n v="0"/>
    <n v="0"/>
    <n v="1"/>
    <n v="0"/>
    <n v="0.01"/>
    <s v="Por Ejecutar"/>
    <x v="6"/>
    <s v=" |202003: N/D; |202002: N/A; |202001: N/A"/>
    <s v="N/A"/>
    <s v="N/A"/>
    <s v="N/D"/>
    <s v="-"/>
    <s v="-"/>
    <s v="-"/>
    <s v="-"/>
    <s v="-"/>
    <s v="-"/>
    <s v="-"/>
    <s v="-"/>
    <s v="-"/>
    <s v="Se tiene definido la magnitud de la actividad, se hace necesario actualizar el periodo de ejecución acorde con el inicio de contratación para medir la pertinencia del mismo"/>
  </r>
  <r>
    <s v="OTIC-ACT_25;Oficina_de_Tecnologías_de_la_Información_y_las_Comunicaciones;Oficina_de_Tecnologías_de_la_Información_y_las_Comunicaciones"/>
    <n v="236"/>
    <s v="PES_Definir"/>
    <x v="4"/>
    <x v="4"/>
    <s v="SI"/>
    <s v="10. Plan de Acción Institucional - PAI"/>
    <x v="0"/>
    <s v="PAI_10"/>
    <s v="2. Plan de Acción Institucional - PAI"/>
    <s v="Operacional"/>
    <x v="96"/>
    <x v="62"/>
    <s v="OTIC-ACT_25"/>
    <x v="165"/>
    <x v="8"/>
    <x v="8"/>
    <x v="19"/>
    <x v="19"/>
    <s v="OTIC-D_01"/>
    <x v="20"/>
    <x v="1"/>
    <s v="Financiera"/>
    <x v="0"/>
    <m/>
    <m/>
    <m/>
    <m/>
    <m/>
    <s v="MIPG-P_05"/>
    <s v="MIPG-D_05-02"/>
    <n v="0"/>
    <n v="0"/>
    <n v="0"/>
    <n v="0"/>
    <n v="0"/>
    <n v="0"/>
    <n v="4"/>
    <s v="No. Reportes Trimestral Reportado / No. Reporte Trimestral Programados"/>
    <s v="POR_DEFINIR"/>
    <d v="2020-02-01T00:00:00"/>
    <x v="9"/>
    <n v="2"/>
    <n v="9"/>
    <n v="8.0666666666666664"/>
    <s v="Febrero"/>
    <s v="Septiembre"/>
    <s v="III_Trim"/>
    <n v="0.01"/>
    <s v="Planeado"/>
    <n v="0"/>
    <n v="0.1"/>
    <n v="0.3"/>
    <n v="0"/>
    <n v="0"/>
    <n v="0.3"/>
    <n v="0"/>
    <n v="0"/>
    <n v="0.3"/>
    <n v="0"/>
    <n v="0"/>
    <n v="0"/>
    <n v="1"/>
    <s v="Ejecutado"/>
    <n v="0"/>
    <n v="0.1"/>
    <n v="0.3"/>
    <m/>
    <m/>
    <m/>
    <m/>
    <m/>
    <m/>
    <m/>
    <m/>
    <m/>
    <n v="0.4"/>
    <n v="0.4"/>
    <n v="0.4"/>
    <n v="1"/>
    <n v="4.0000000000000001E-3"/>
    <n v="0.01"/>
    <s v="En Tramite"/>
    <x v="6"/>
    <s v=" |202003: Reporte de gestión de incidentes en el GLPI para el mes de Marzo. Archivo: ACT-25-Reporte GLPI marzo 2020.pdf; |202002: Se realiza la atención de incidentes a través del GLPI para el mes de febrero. \\172.16.1.140\2. FEBRERO_2020\Oficina de Tecnologia de la Información y las Comunicaciones\1. Soportes_PAI_2020\registro glpi febrero 2020.xlsx; |202001: N/A"/>
    <s v="N/A"/>
    <s v="Se realiza la atención de incidentes a través del GLPI para el mes de febrero. \\172.16.1.140\2. FEBRERO_2020\Oficina de Tecnologia de la Información y las Comunicaciones\1. Soportes_PAI_2020\registro glpi febrero 2020.xlsx"/>
    <s v="Reporte de gestión de incidentes en el GLPI para el mes de Marzo. Archivo: ACT-25-Reporte GLPI marzo 2020.pdf"/>
    <s v="-"/>
    <s v="-"/>
    <s v="-"/>
    <s v="-"/>
    <s v="-"/>
    <s v="-"/>
    <s v="-"/>
    <s v="-"/>
    <s v="-"/>
    <s v="-"/>
  </r>
  <r>
    <s v="OTIC-ACT_26;Oficina_de_Tecnologías_de_la_Información_y_las_Comunicaciones;Oficina_de_Tecnologías_de_la_Información_y_las_Comunicaciones"/>
    <n v="237"/>
    <s v="PES_Definir"/>
    <x v="4"/>
    <x v="4"/>
    <s v="SI"/>
    <s v="10. Plan de Acción Institucional - PAI"/>
    <x v="0"/>
    <s v="PAI_10"/>
    <s v="2. Plan de Acción Institucional - PAI"/>
    <s v="Operacional"/>
    <x v="96"/>
    <x v="62"/>
    <s v="OTIC-ACT_26"/>
    <x v="166"/>
    <x v="8"/>
    <x v="8"/>
    <x v="19"/>
    <x v="19"/>
    <s v="OTIC-D_01"/>
    <x v="20"/>
    <x v="1"/>
    <s v="Financiera"/>
    <x v="0"/>
    <m/>
    <m/>
    <m/>
    <m/>
    <m/>
    <s v="MIPG-P_05"/>
    <s v="MIPG-D_05-02"/>
    <n v="0"/>
    <n v="0"/>
    <n v="0"/>
    <n v="0"/>
    <n v="0"/>
    <n v="0"/>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x v="6"/>
    <n v="3"/>
    <n v="12"/>
    <n v="10.133333333333333"/>
    <s v="Marzo"/>
    <s v="Diciembre"/>
    <s v="IV_Trim"/>
    <n v="0.01"/>
    <s v="Planeado"/>
    <n v="0"/>
    <n v="0"/>
    <n v="0"/>
    <n v="0"/>
    <n v="0.3"/>
    <n v="0"/>
    <n v="0"/>
    <n v="0.3"/>
    <n v="0"/>
    <n v="0"/>
    <n v="0.4"/>
    <n v="0"/>
    <n v="1"/>
    <s v="Ejecutado"/>
    <n v="0"/>
    <n v="0"/>
    <n v="0"/>
    <m/>
    <m/>
    <m/>
    <m/>
    <m/>
    <m/>
    <m/>
    <m/>
    <m/>
    <n v="0"/>
    <n v="0"/>
    <n v="0"/>
    <n v="1"/>
    <n v="0"/>
    <n v="0.01"/>
    <s v="Por Ejecutar"/>
    <x v="1"/>
    <s v=" |202003: N/D; |202002: N/A; |202001: N/A"/>
    <s v="N/A"/>
    <s v="N/A"/>
    <s v="N/D"/>
    <s v="-"/>
    <s v="-"/>
    <s v="-"/>
    <s v="-"/>
    <s v="-"/>
    <s v="-"/>
    <s v="-"/>
    <s v="-"/>
    <s v="-"/>
    <s v="-"/>
  </r>
  <r>
    <s v="OTIC-ACT_27;Oficina_de_Tecnologías_de_la_Información_y_las_Comunicaciones;Oficina_de_Tecnologías_de_la_Información_y_las_Comunicaciones"/>
    <n v="238"/>
    <s v="PES_Definir"/>
    <x v="4"/>
    <x v="4"/>
    <s v="SI"/>
    <s v="10. Plan de Acción Institucional - PAI"/>
    <x v="0"/>
    <s v="PAI_10"/>
    <s v="2. Plan de Acción Institucional - PAI"/>
    <s v="Operacional"/>
    <x v="96"/>
    <x v="62"/>
    <s v="OTIC-ACT_27"/>
    <x v="167"/>
    <x v="8"/>
    <x v="8"/>
    <x v="19"/>
    <x v="19"/>
    <s v="OTIC-D_01"/>
    <x v="20"/>
    <x v="1"/>
    <s v="Financiera"/>
    <x v="0"/>
    <m/>
    <m/>
    <m/>
    <m/>
    <m/>
    <s v="MIPG-P_05"/>
    <s v="MIPG-D_05-02"/>
    <n v="0"/>
    <n v="0"/>
    <n v="0"/>
    <n v="0"/>
    <n v="0"/>
    <n v="0"/>
    <s v="100% _x000a_Levantamiento de información, elaboración de terminos de referencia, r estudio de mercado, estudios previos, contratación."/>
    <s v="# de actividades realizadas/# de actividades programadas"/>
    <s v="POR_DEFINIR"/>
    <d v="2020-02-01T00:00:00"/>
    <x v="0"/>
    <n v="2"/>
    <n v="12"/>
    <n v="11.133333333333333"/>
    <s v="Febrero"/>
    <s v="Diciembre"/>
    <s v="IV_Trim"/>
    <n v="0.01"/>
    <s v="Planeado"/>
    <n v="0"/>
    <n v="0.1"/>
    <n v="0.15"/>
    <n v="0.05"/>
    <n v="0.1"/>
    <n v="0.1"/>
    <n v="0.05"/>
    <n v="0.1"/>
    <n v="0.1"/>
    <n v="0.05"/>
    <n v="0.1"/>
    <n v="0.1"/>
    <n v="1"/>
    <s v="Ejecutado"/>
    <n v="0"/>
    <n v="0.1"/>
    <n v="0.15"/>
    <m/>
    <m/>
    <m/>
    <m/>
    <m/>
    <m/>
    <m/>
    <m/>
    <m/>
    <n v="0.25"/>
    <n v="0.25"/>
    <n v="0.25"/>
    <n v="1"/>
    <n v="2.5000000000000001E-3"/>
    <n v="0.01"/>
    <s v="En Tramite"/>
    <x v="1"/>
    <s v=" |202003: Se revisan software en el mercado que manejarn la gestión de inventarios, con el objetivo de consolidar los requerimientos de la entidad para el software de almacén y así iniciar un sondeo de mercado. Archivo: ACT-27-Comparación de cotizaciones SOFT almacén.pdf; |202002: Se realiza revisión por el área de almacén, de un software de almacén implementado en el Ministerio de Hacienda. \\172.16.1.140\2. FEBRERO_2020\Oficina de Tecnologia de la Información y las Comunicaciones\1. Soportes_PAI_2020\Presentación Activos 2019-11-26.pptx; |202001: N/A"/>
    <s v="N/A"/>
    <s v="Se realiza revisión por el área de almacén, de un software de almacén implementado en el Ministerio de Hacienda. \\172.16.1.140\2. FEBRERO_2020\Oficina de Tecnologia de la Información y las Comunicaciones\1. Soportes_PAI_2020\Presentación Activos 2019-11-26.pptx"/>
    <s v="Se revisan software en el mercado que manejarn la gestión de inventarios, con el objetivo de consolidar los requerimientos de la entidad para el software de almacén y así iniciar un sondeo de mercado. Archivo: ACT-27-Comparación de cotizaciones SOFT almacén.pdf"/>
    <s v="-"/>
    <s v="-"/>
    <s v="-"/>
    <s v="-"/>
    <s v="-"/>
    <s v="-"/>
    <s v="-"/>
    <s v="-"/>
    <s v="-"/>
    <s v="Se tiene definido la magnitud de la actividad, se hace necesario actualizar el periodo de ejecución acorde con el inicio de contratación para medir la pertinencia del mismo"/>
  </r>
  <r>
    <s v="OTIC-ACT_28;Oficina_de_Tecnologías_de_la_Información_y_las_Comunicaciones;Oficina_de_Tecnologías_de_la_Información_y_las_Comunicaciones"/>
    <n v="239"/>
    <s v="PES_Definir"/>
    <x v="4"/>
    <x v="4"/>
    <s v="SI"/>
    <s v="10. Plan de Acción Institucional - PAI"/>
    <x v="0"/>
    <s v="PAI_10"/>
    <s v="2. Plan de Acción Institucional - PAI"/>
    <s v="Operacional"/>
    <x v="97"/>
    <x v="63"/>
    <s v="OTIC-ACT_28"/>
    <x v="168"/>
    <x v="8"/>
    <x v="8"/>
    <x v="19"/>
    <x v="19"/>
    <s v="OTIC-D_01"/>
    <x v="20"/>
    <x v="1"/>
    <s v="Financiera"/>
    <x v="0"/>
    <m/>
    <m/>
    <m/>
    <m/>
    <m/>
    <s v="MIPG-P_05"/>
    <s v="MIPG-D_05-02"/>
    <n v="0"/>
    <n v="0"/>
    <n v="0"/>
    <n v="0"/>
    <n v="0"/>
    <n v="0"/>
    <s v="100% Elaboración de cronograma con actvidades,  Informe con soluciones, implmentar fases de suspensión y estabilizacion de la solución."/>
    <s v="# de actividades realizadas/# de actividades programadas"/>
    <s v="POR_DEFINIR"/>
    <d v="2020-02-01T00:00:00"/>
    <x v="1"/>
    <n v="2"/>
    <n v="6"/>
    <n v="5"/>
    <s v="Febrero"/>
    <s v="Junio"/>
    <s v="II_Trim"/>
    <n v="0.01"/>
    <s v="Planeado"/>
    <n v="0"/>
    <n v="0"/>
    <n v="0"/>
    <n v="0"/>
    <n v="0"/>
    <n v="1"/>
    <n v="0"/>
    <n v="0"/>
    <n v="0"/>
    <n v="0"/>
    <n v="0"/>
    <n v="0"/>
    <n v="1"/>
    <s v="Ejecutado"/>
    <n v="0"/>
    <n v="0"/>
    <n v="0"/>
    <m/>
    <m/>
    <m/>
    <m/>
    <m/>
    <m/>
    <m/>
    <m/>
    <m/>
    <n v="0"/>
    <n v="0"/>
    <n v="0"/>
    <n v="1"/>
    <n v="0"/>
    <n v="0.01"/>
    <s v="Por Ejecutar"/>
    <x v="2"/>
    <s v=" |202003: N/D; |202002: N/A; |202001: N/A"/>
    <s v="N/A"/>
    <s v="N/A"/>
    <s v="N/D"/>
    <s v="-"/>
    <s v="-"/>
    <s v="-"/>
    <s v="-"/>
    <s v="-"/>
    <s v="-"/>
    <s v="-"/>
    <s v="-"/>
    <s v="-"/>
    <s v="-"/>
  </r>
  <r>
    <s v="OTIC-ACT_29;Oficina_de_Tecnologías_de_la_Información_y_las_Comunicaciones;Oficina_de_Tecnologías_de_la_Información_y_las_Comunicaciones"/>
    <n v="240"/>
    <s v="PES_Definir"/>
    <x v="4"/>
    <x v="4"/>
    <s v="SI"/>
    <s v="10. Plan de Acción Institucional - PAI"/>
    <x v="0"/>
    <s v="PAI_10"/>
    <s v="2. Plan de Acción Institucional - PAI"/>
    <s v="Operacional"/>
    <x v="97"/>
    <x v="63"/>
    <s v="OTIC-ACT_29"/>
    <x v="169"/>
    <x v="8"/>
    <x v="8"/>
    <x v="19"/>
    <x v="19"/>
    <s v="OTIC-D_01"/>
    <x v="20"/>
    <x v="1"/>
    <s v="Financiera"/>
    <x v="0"/>
    <m/>
    <m/>
    <m/>
    <m/>
    <m/>
    <s v="MIPG-P_05"/>
    <s v="MIPG-D_05-02"/>
    <n v="0"/>
    <n v="0"/>
    <n v="0"/>
    <n v="0"/>
    <n v="0"/>
    <n v="0"/>
    <s v="100%   Adquirir licenciamiento de BI, Reestructurar ETL, Rediseñar 10 reportes y periodicidad"/>
    <s v="# de actividades realizadas/# de actividades programadas"/>
    <s v="POR_DEFINIR"/>
    <d v="2020-01-01T00:00:00"/>
    <x v="2"/>
    <n v="1"/>
    <n v="11"/>
    <n v="11.133333333333333"/>
    <s v="Enero"/>
    <s v="Noviembre"/>
    <s v="IV_Trim"/>
    <n v="0.01"/>
    <s v="Planeado"/>
    <n v="0.05"/>
    <n v="0.15"/>
    <n v="0.15"/>
    <n v="0"/>
    <n v="0.05"/>
    <n v="0"/>
    <n v="0.2"/>
    <n v="0"/>
    <n v="0.2"/>
    <n v="0"/>
    <n v="0.2"/>
    <n v="0"/>
    <n v="1"/>
    <s v="Ejecutado"/>
    <n v="0.05"/>
    <n v="0.15"/>
    <n v="0.35"/>
    <m/>
    <m/>
    <m/>
    <m/>
    <m/>
    <m/>
    <m/>
    <m/>
    <m/>
    <n v="0.55000000000000004"/>
    <n v="0.55000000000000004"/>
    <n v="0.35"/>
    <n v="1.5714285714285716"/>
    <n v="5.5000000000000005E-3"/>
    <n v="0.01"/>
    <s v="En Tramite"/>
    <x v="3"/>
    <s v=" |202003: Se implementa la generación de informes dinámicos, a través de tableros de control de ARCGIS. https://supertransporte.maps.arcgis.com/apps/opsdashboard/index.html#/c1ba02ee44f24a59a2e7ed64a7144cc9; |202002:  Generación de informes _x000a_\\172.16.1.140\2. FEBRERO_2020\Oficina de Tecnologia de la Información y las Comunicaciones\1. Soportes_PAI_2020\Soporte BI febrero.docx; |202001: Continua la implementación de Power de BI y la generación de informes a través de este software. Ubicación Carpeta T:\1. ENERO_2020\Oficina de Tecnologia de la Información y las Comunicaciones\1. Soportes_PAI_2020\Tablero de control PEAJES ENERO.pdf"/>
    <s v="Continua la implementación de Power de BI y la generación de informes a través de este software. Ubicación Carpeta T:\1. ENERO_2020\Oficina de Tecnologia de la Información y las Comunicaciones\1. Soportes_PAI_2020\Tablero de control PEAJES ENERO.pdf"/>
    <s v=" Generación de informes _x000a_\\172.16.1.140\2. FEBRERO_2020\Oficina de Tecnologia de la Información y las Comunicaciones\1. Soportes_PAI_2020\Soporte BI febrero.docx"/>
    <s v="Se implementa la generación de informes dinámicos, a través de tableros de control de ARCGIS. https://supertransporte.maps.arcgis.com/apps/opsdashboard/index.html#/c1ba02ee44f24a59a2e7ed64a7144cc9"/>
    <s v="-"/>
    <s v="-"/>
    <s v="-"/>
    <s v="-"/>
    <s v="-"/>
    <s v="-"/>
    <s v="-"/>
    <s v="-"/>
    <s v="-"/>
    <s v="-"/>
  </r>
  <r>
    <s v="OTIC-ACT_30;Oficina_de_Tecnologías_de_la_Información_y_las_Comunicaciones;Oficina_de_Tecnologías_de_la_Información_y_las_Comunicaciones"/>
    <n v="241"/>
    <s v="PES_Definir"/>
    <x v="4"/>
    <x v="4"/>
    <s v="SI"/>
    <s v="10. Plan de Acción Institucional - PAI"/>
    <x v="0"/>
    <s v="PAI_10"/>
    <s v="2. Plan de Acción Institucional - PAI"/>
    <s v="Operacional"/>
    <x v="97"/>
    <x v="63"/>
    <s v="OTIC-ACT_30"/>
    <x v="170"/>
    <x v="8"/>
    <x v="8"/>
    <x v="19"/>
    <x v="19"/>
    <s v="OTIC-D_01"/>
    <x v="20"/>
    <x v="1"/>
    <s v="Financiera"/>
    <x v="0"/>
    <m/>
    <m/>
    <m/>
    <m/>
    <m/>
    <s v="MIPG-P_05"/>
    <s v="MIPG-D_05-02"/>
    <n v="0"/>
    <n v="0"/>
    <n v="0"/>
    <n v="0"/>
    <n v="0"/>
    <n v="0"/>
    <s v="100% Identificación y definición de trámites a digitalizar, implementar dos trámites digitales"/>
    <s v="# de actividades realizadas/# de actividades programadas"/>
    <s v="POR_DEFINIR"/>
    <d v="2020-03-01T00:00:00"/>
    <x v="0"/>
    <n v="3"/>
    <n v="12"/>
    <n v="10.166666666666666"/>
    <s v="Marzo"/>
    <s v="Diciembre"/>
    <s v="IV_Trim"/>
    <n v="0.01"/>
    <s v="Planeado"/>
    <n v="0"/>
    <n v="0"/>
    <n v="0.2"/>
    <n v="0.1"/>
    <n v="0.1"/>
    <n v="0.1"/>
    <n v="0.1"/>
    <n v="0.1"/>
    <n v="0.1"/>
    <n v="0.1"/>
    <n v="0.1"/>
    <n v="0"/>
    <n v="0.99999999999999989"/>
    <s v="Ejecutado"/>
    <n v="0"/>
    <n v="0"/>
    <n v="0.2"/>
    <m/>
    <m/>
    <m/>
    <m/>
    <m/>
    <m/>
    <m/>
    <m/>
    <m/>
    <n v="0.2"/>
    <n v="0.20000000000000004"/>
    <n v="0.2"/>
    <n v="1"/>
    <n v="2.0000000000000005E-3"/>
    <n v="0.01"/>
    <s v="En Tramite"/>
    <x v="1"/>
    <s v=" |202003: Implementación de DRP en la nube con oracle para respaldar información de algunos aplicativos de la entidad. _x000a_Implementación de VPNs para funcionarios y contratistas de la Supertransporte para trabajo en casa. Archivo: ACT-30-Reporte Conexiones VPN.pdf_x000a_Implementación de Teams y sharepoint como herramientas para permitir a los funcionarios y contratistas cumplir sus labores diarias a través del trabajo en casa._x000a_Implementación de Chat para atención al usuario. Archivo: ACT-30-Chat.pdf; |202002: N/A; |202001: N/A"/>
    <s v="N/A"/>
    <s v="N/A"/>
    <s v="Implementación de DRP en la nube con oracle para respaldar información de algunos aplicativos de la entidad. _x000a_Implementación de VPNs para funcionarios y contratistas de la Supertransporte para trabajo en casa. Archivo: ACT-30-Reporte Conexiones VPN.pdf_x000a_Implementación de Teams y sharepoint como herramientas para permitir a los funcionarios y contratistas cumplir sus labores diarias a través del trabajo en casa._x000a_Implementación de Chat para atención al usuario. Archivo: ACT-30-Chat.pdf"/>
    <s v="-"/>
    <s v="-"/>
    <s v="-"/>
    <s v="-"/>
    <s v="-"/>
    <s v="-"/>
    <s v="-"/>
    <s v="-"/>
    <s v="-"/>
    <s v="-"/>
  </r>
  <r>
    <s v="OTIC-ACT_31;Oficina_de_Tecnologías_de_la_Información_y_las_Comunicaciones;Oficina_de_Tecnologías_de_la_Información_y_las_Comunicaciones"/>
    <n v="242"/>
    <s v="PES_Definir"/>
    <x v="4"/>
    <x v="4"/>
    <s v="SI"/>
    <s v="10. Plan de Acción Institucional - PAI"/>
    <x v="0"/>
    <s v="PAI_10"/>
    <s v="2. Plan de Acción Institucional - PAI"/>
    <s v="Operacional"/>
    <x v="97"/>
    <x v="63"/>
    <s v="OTIC-ACT_31"/>
    <x v="171"/>
    <x v="8"/>
    <x v="8"/>
    <x v="19"/>
    <x v="19"/>
    <s v="OTIC-D_01"/>
    <x v="20"/>
    <x v="1"/>
    <s v="Financiera"/>
    <x v="0"/>
    <m/>
    <m/>
    <m/>
    <m/>
    <m/>
    <s v="MIPG-P_05"/>
    <s v="MIPG-D_05-02"/>
    <n v="0"/>
    <n v="0"/>
    <n v="0"/>
    <n v="0"/>
    <n v="0"/>
    <n v="0"/>
    <s v="100% 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x v="6"/>
    <n v="3"/>
    <n v="12"/>
    <n v="10.133333333333333"/>
    <s v="Marzo"/>
    <s v="Diciembre"/>
    <s v="IV_Trim"/>
    <n v="0.01"/>
    <s v="Planeado"/>
    <n v="0"/>
    <n v="0"/>
    <n v="0"/>
    <n v="0.25"/>
    <n v="0"/>
    <n v="0"/>
    <n v="0.25"/>
    <n v="0"/>
    <n v="0.25"/>
    <n v="0"/>
    <n v="0.25"/>
    <n v="0"/>
    <n v="1"/>
    <s v="Ejecutado"/>
    <n v="0"/>
    <n v="0"/>
    <n v="0"/>
    <m/>
    <m/>
    <m/>
    <m/>
    <m/>
    <m/>
    <m/>
    <m/>
    <m/>
    <n v="0"/>
    <n v="0"/>
    <n v="0"/>
    <n v="1"/>
    <n v="0"/>
    <n v="0.01"/>
    <s v="Por Ejecutar"/>
    <x v="1"/>
    <s v=" |202003: N/D; |202002: N/A; |202001: N/A"/>
    <s v="N/A"/>
    <s v="N/A"/>
    <s v="N/D"/>
    <s v="-"/>
    <s v="-"/>
    <s v="-"/>
    <s v="-"/>
    <s v="-"/>
    <s v="-"/>
    <s v="-"/>
    <s v="-"/>
    <s v="-"/>
    <s v="-"/>
  </r>
  <r>
    <s v="OTIC-ACT_32;Oficina_de_Tecnologías_de_la_Información_y_las_Comunicaciones;Oficina_de_Tecnologías_de_la_Información_y_las_Comunicaciones"/>
    <n v="243"/>
    <s v="PES_Definir"/>
    <x v="4"/>
    <x v="4"/>
    <s v="SI"/>
    <s v="10. Plan de Acción Institucional - PAI"/>
    <x v="0"/>
    <s v="PAI_10"/>
    <s v="2. Plan de Acción Institucional - PAI"/>
    <s v="Operacional"/>
    <x v="97"/>
    <x v="63"/>
    <s v="OTIC-ACT_32"/>
    <x v="172"/>
    <x v="8"/>
    <x v="8"/>
    <x v="19"/>
    <x v="19"/>
    <s v="OTIC-D_01"/>
    <x v="20"/>
    <x v="1"/>
    <s v="Financiera"/>
    <x v="0"/>
    <m/>
    <m/>
    <m/>
    <m/>
    <m/>
    <s v="MIPG-P_05"/>
    <s v="MIPG-D_05-02"/>
    <n v="0"/>
    <n v="0"/>
    <n v="0"/>
    <n v="0"/>
    <n v="0"/>
    <n v="0"/>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x v="6"/>
    <n v="3"/>
    <n v="12"/>
    <n v="10.133333333333333"/>
    <s v="Marzo"/>
    <s v="Diciembre"/>
    <s v="IV_Trim"/>
    <n v="0.01"/>
    <s v="Planeado"/>
    <n v="0"/>
    <n v="0"/>
    <n v="0"/>
    <n v="0.4"/>
    <n v="0"/>
    <n v="0"/>
    <n v="0"/>
    <n v="0"/>
    <n v="0.4"/>
    <n v="0"/>
    <n v="0.2"/>
    <n v="0"/>
    <n v="1"/>
    <s v="Ejecutado"/>
    <n v="0"/>
    <n v="0"/>
    <n v="0"/>
    <m/>
    <m/>
    <m/>
    <m/>
    <m/>
    <m/>
    <m/>
    <m/>
    <m/>
    <n v="0"/>
    <n v="0"/>
    <n v="0"/>
    <n v="1"/>
    <n v="0"/>
    <n v="0.01"/>
    <s v="Por Ejecutar"/>
    <x v="1"/>
    <s v=" |202003: N/D; |202002: N/A; |202001: N/A"/>
    <s v="N/A"/>
    <s v="N/A"/>
    <s v="N/D"/>
    <s v="-"/>
    <s v="-"/>
    <s v="-"/>
    <s v="-"/>
    <s v="-"/>
    <s v="-"/>
    <s v="-"/>
    <s v="-"/>
    <s v="-"/>
    <s v="-"/>
  </r>
  <r>
    <s v="SG-DA-ACT_01;Secretaria_General;Dirección_Administrativa"/>
    <n v="244"/>
    <s v="PES_Definir"/>
    <x v="3"/>
    <x v="3"/>
    <s v="SI"/>
    <s v="10. Fortalecimiento Intitucional"/>
    <x v="1"/>
    <s v="PEI_02"/>
    <s v=" 1. Plan Estratégico Institucional - PEI"/>
    <s v="PEI_10 - Fortalecimiento Institucional"/>
    <x v="98"/>
    <x v="64"/>
    <s v="SG-DA-ACT_01"/>
    <x v="173"/>
    <x v="9"/>
    <x v="9"/>
    <x v="20"/>
    <x v="20"/>
    <s v="SG-D_01"/>
    <x v="21"/>
    <x v="1"/>
    <s v="Administrativa"/>
    <x v="2"/>
    <s v="C-2499-0600-2-0-2499061-02"/>
    <s v="2499061_02"/>
    <n v="736000000"/>
    <m/>
    <m/>
    <s v="MIPG-P_03"/>
    <s v="MIPG-D-03-01"/>
    <n v="0"/>
    <n v="0"/>
    <n v="0"/>
    <n v="0"/>
    <n v="0"/>
    <n v="0"/>
    <n v="1"/>
    <s v="# de actividades realizadas/# de actividades programadas"/>
    <s v="POR_DEFINIR"/>
    <d v="2020-07-01T00:00:00"/>
    <x v="9"/>
    <n v="7"/>
    <n v="9"/>
    <n v="3.0333333333333332"/>
    <s v="Julio"/>
    <s v="Septiembre"/>
    <s v="III_Trim"/>
    <n v="0.02"/>
    <s v="Planeado"/>
    <n v="0"/>
    <n v="0"/>
    <n v="0"/>
    <n v="0"/>
    <n v="0"/>
    <n v="0"/>
    <n v="0.8"/>
    <n v="0"/>
    <n v="0.2"/>
    <n v="0"/>
    <n v="0"/>
    <n v="0"/>
    <n v="1"/>
    <s v="Ejecutado"/>
    <n v="0"/>
    <n v="0"/>
    <n v="0"/>
    <m/>
    <m/>
    <m/>
    <m/>
    <m/>
    <m/>
    <m/>
    <m/>
    <m/>
    <n v="0"/>
    <n v="0"/>
    <n v="0"/>
    <n v="1"/>
    <n v="0"/>
    <n v="0.02"/>
    <s v="Por Ejecutar"/>
    <x v="6"/>
    <s v=" |202003: Se elaboró Modelo de contrato para nueva sede; |202002: 13 de febreo solicitud de autorizacion de cupo paraasumir compromisoscon cargo a vigencias futuras en el presupuesto de gastos de funcionamiento; |202001: No aplica"/>
    <s v="No aplica"/>
    <s v="13 de febreo solicitud de autorizacion de cupo paraasumir compromisoscon cargo a vigencias futuras en el presupuesto de gastos de funcionamiento"/>
    <s v="Se elaboró Modelo de contrato para nueva sede"/>
    <s v="-"/>
    <s v="-"/>
    <s v="-"/>
    <s v="-"/>
    <s v="-"/>
    <s v="-"/>
    <s v="-"/>
    <s v="-"/>
    <s v="-"/>
    <s v="-"/>
  </r>
  <r>
    <s v="SG-DA-ACT_02;Secretaria_General;Dirección_Administrativa"/>
    <n v="245"/>
    <s v="PES_Definir"/>
    <x v="3"/>
    <x v="3"/>
    <s v="SI"/>
    <s v="10. Plan de Acción Institucional - PAI"/>
    <x v="0"/>
    <s v="PAA_13"/>
    <s v="4. Plan Anual de Adquisiciones  - PAA (Planeación)"/>
    <s v="1. Adquisiciones"/>
    <x v="99"/>
    <x v="65"/>
    <s v="SG-DA-ACT_02"/>
    <x v="174"/>
    <x v="9"/>
    <x v="9"/>
    <x v="20"/>
    <x v="20"/>
    <s v="SG-D_01"/>
    <x v="21"/>
    <x v="1"/>
    <s v="Administrativa"/>
    <x v="0"/>
    <m/>
    <m/>
    <m/>
    <m/>
    <m/>
    <s v="MIPG-P_03"/>
    <s v="MIPG-D-03-01"/>
    <n v="0"/>
    <n v="0"/>
    <n v="0"/>
    <n v="0"/>
    <n v="0"/>
    <n v="0"/>
    <n v="1"/>
    <s v="Valor de Procesos de Contratación Suscritos / Valor de Procesos de Contratación Programadas"/>
    <s v="POR_DEFINIR"/>
    <d v="2020-01-01T00:00:00"/>
    <x v="9"/>
    <n v="1"/>
    <n v="9"/>
    <n v="9.1"/>
    <s v="Enero"/>
    <s v="Septiembre"/>
    <s v="III_Trim"/>
    <n v="5.263157894736842E-3"/>
    <s v="Planeado"/>
    <n v="5149981801"/>
    <n v="9123961209"/>
    <n v="7268928971"/>
    <n v="450361876"/>
    <n v="1209282735"/>
    <n v="2352787485"/>
    <n v="599500000"/>
    <n v="2675102551"/>
    <n v="100904038"/>
    <n v="245000000"/>
    <n v="0"/>
    <n v="0"/>
    <n v="29175810666"/>
    <s v="Ejecutado"/>
    <n v="5082128806"/>
    <n v="1511328848"/>
    <n v="529115747"/>
    <m/>
    <m/>
    <m/>
    <m/>
    <m/>
    <m/>
    <m/>
    <m/>
    <m/>
    <n v="7122573401"/>
    <n v="0.24412598102373495"/>
    <n v="21542871981"/>
    <n v="0.33062320600901501"/>
    <n v="1.2848735843354472E-3"/>
    <n v="1.7401221368895526E-3"/>
    <s v="En Tramite"/>
    <x v="6"/>
    <s v=" |202003: Se ejecutáron 529115747 ; |202002: Se suscribieron 42 contratos por valor de 1.511,328.848; |202001: Se programan 144 contratos y se celebran 153"/>
    <s v="Se programan 144 contratos y se celebran 153"/>
    <s v="Se suscribieron 42 contratos por valor de 1.511,328.848"/>
    <s v="Se ejecutáron 529115747 "/>
    <s v="-"/>
    <s v="-"/>
    <s v="-"/>
    <s v="-"/>
    <s v="-"/>
    <s v="-"/>
    <s v="-"/>
    <s v="-"/>
    <s v="-"/>
    <s v="Definir"/>
  </r>
  <r>
    <s v="SG-DA-ACT_03;Secretaria_General;Dirección_Administrativa"/>
    <n v="246"/>
    <s v="PES_Definir"/>
    <x v="3"/>
    <x v="3"/>
    <s v="SI"/>
    <s v="10. Plan de Acción Institucional - PAI"/>
    <x v="0"/>
    <s v="PAA_13"/>
    <s v="4. Plan Anual de Adquisiciones  - PAA (Planeación)"/>
    <s v="1. Adquisiciones"/>
    <x v="99"/>
    <x v="65"/>
    <s v="SG-DA-ACT_03"/>
    <x v="175"/>
    <x v="9"/>
    <x v="9"/>
    <x v="20"/>
    <x v="20"/>
    <s v="SG-D_01"/>
    <x v="21"/>
    <x v="1"/>
    <s v="Administrativa"/>
    <x v="0"/>
    <m/>
    <m/>
    <m/>
    <m/>
    <m/>
    <s v="MIPG-P_03"/>
    <s v="MIPG-D-03-01"/>
    <n v="0"/>
    <n v="0"/>
    <n v="0"/>
    <n v="0"/>
    <n v="0"/>
    <n v="0"/>
    <n v="1"/>
    <s v="Número de contratos estructurados dentro de los 3 días siguientes a la radicación / Número de contratos radicados sin observaciones o ajustes*100"/>
    <s v="Mensual"/>
    <d v="2020-01-01T00:00:00"/>
    <x v="0"/>
    <n v="1"/>
    <n v="12"/>
    <n v="12.166666666666666"/>
    <s v="Enero"/>
    <s v="Diciembre"/>
    <s v="IV_Trim"/>
    <n v="5.263157894736842E-3"/>
    <s v="Planeado"/>
    <n v="152"/>
    <n v="42"/>
    <n v="19"/>
    <n v="0"/>
    <n v="0"/>
    <n v="0"/>
    <n v="0"/>
    <n v="0"/>
    <n v="0"/>
    <n v="0"/>
    <n v="0"/>
    <n v="0"/>
    <n v="213"/>
    <s v="Ejecutado"/>
    <n v="152"/>
    <n v="42"/>
    <n v="19"/>
    <m/>
    <m/>
    <m/>
    <m/>
    <m/>
    <m/>
    <m/>
    <m/>
    <m/>
    <n v="213"/>
    <n v="1"/>
    <n v="213"/>
    <n v="1"/>
    <n v="5.263157894736842E-3"/>
    <n v="5.263157894736842E-3"/>
    <s v="Ejecutada"/>
    <x v="0"/>
    <s v=" |202003: Se publicaron 19 contratos; |202002: Se suscribieron 42 contratos por valor de $ 1.511,328.848; |202001: Se programó la celebracion de contratos en cuantia  de $ 4.809.786.593 y se celebraron contratos en cuantia de  $ 5.172.878.812 "/>
    <s v="Se programó la celebracion de contratos en cuantia  de $ 4.809.786.593 y se celebraron contratos en cuantia de  $ 5.172.878.812 "/>
    <s v="Se suscribieron 42 contratos por valor de $ 1.511,328.848"/>
    <s v="Se publicaron 19 contratos"/>
    <s v="-"/>
    <s v="-"/>
    <s v="-"/>
    <s v="-"/>
    <s v="-"/>
    <s v="-"/>
    <s v="-"/>
    <s v="-"/>
    <s v="-"/>
    <s v="-"/>
  </r>
  <r>
    <s v="SG-DA-ACT_04;Secretaria_General;Dirección_Administrativa"/>
    <n v="247"/>
    <s v="PES_Definir"/>
    <x v="3"/>
    <x v="3"/>
    <s v="SI"/>
    <s v="10. Plan de Acción Institucional - PAI"/>
    <x v="0"/>
    <s v="PAI_10"/>
    <s v="18. Plan Anual de Austeridad y Gestión Ambiental (Ambiental)"/>
    <s v="Gestión"/>
    <x v="100"/>
    <x v="66"/>
    <s v="SG-DA-ACT_04"/>
    <x v="176"/>
    <x v="9"/>
    <x v="9"/>
    <x v="20"/>
    <x v="20"/>
    <s v="SG-D_01"/>
    <x v="21"/>
    <x v="1"/>
    <s v="Administrativa"/>
    <x v="0"/>
    <m/>
    <m/>
    <m/>
    <m/>
    <m/>
    <s v="MIPG-P_03"/>
    <s v="MIPG-D-03-01"/>
    <n v="0"/>
    <n v="0"/>
    <n v="0"/>
    <n v="0"/>
    <n v="0"/>
    <n v="0"/>
    <n v="4"/>
    <s v="# instructivos elaborados y socializados / # instructivos programados"/>
    <s v="POR_DEFINIR"/>
    <d v="2020-03-01T00:00:00"/>
    <x v="0"/>
    <n v="3"/>
    <n v="12"/>
    <n v="10.166666666666666"/>
    <s v="Marzo"/>
    <s v="Diciembre"/>
    <s v="IV_Trim"/>
    <n v="5.263157894736842E-3"/>
    <s v="Planeado"/>
    <n v="0"/>
    <n v="0"/>
    <n v="0.25"/>
    <n v="0"/>
    <n v="0"/>
    <n v="0.25"/>
    <n v="0"/>
    <n v="0"/>
    <n v="0.25"/>
    <n v="0"/>
    <n v="0"/>
    <n v="0.25"/>
    <n v="1"/>
    <s v="Ejecutado"/>
    <n v="0"/>
    <n v="0.1"/>
    <n v="0.15"/>
    <m/>
    <m/>
    <m/>
    <m/>
    <m/>
    <m/>
    <m/>
    <m/>
    <m/>
    <n v="0.25"/>
    <n v="0.25"/>
    <n v="0.25"/>
    <n v="1"/>
    <n v="1.3157894736842105E-3"/>
    <n v="5.263157894736842E-3"/>
    <s v="En Tramite"/>
    <x v="1"/>
    <s v=" |202003: se ejecutaron 9 actividades PIGA; |202002: Campañas de ahorro de agua y energia, entrega de residuos peligrosos, registrode bitagora de residuos,Campaña de uso de pocillos,elaboracion y aplicación de encuesta de GAY Campaña de montar en Bici paga, Taller de sensibilizacion de uso de agua con el  acueducto.; |202001: Se realizan campañas de ahorro de papel agua luz buenas practicas  de higiene  visita tecnica entrega de dotacion al centro de conciliacion entrega certificado de residuos"/>
    <s v="Se realizan campañas de ahorro de papel agua luz buenas practicas  de higiene  visita tecnica entrega de dotacion al centro de conciliacion entrega certificado de residuos"/>
    <s v="Campañas de ahorro de agua y energia, entrega de residuos peligrosos, registrode bitagora de residuos,Campaña de uso de pocillos,elaboracion y aplicación de encuesta de GAY Campaña de montar en Bici paga, Taller de sensibilizacion de uso de agua con el  acueducto."/>
    <s v="se ejecutaron 9 actividades PIGA"/>
    <s v="-"/>
    <s v="-"/>
    <s v="-"/>
    <s v="-"/>
    <s v="-"/>
    <s v="-"/>
    <s v="-"/>
    <s v="-"/>
    <s v="-"/>
    <s v="-"/>
  </r>
  <r>
    <s v="SG-DA-ACT_05;Secretaria_General;Dirección_Administrativa"/>
    <n v="248"/>
    <s v="PES_Definir"/>
    <x v="3"/>
    <x v="3"/>
    <s v="SI"/>
    <s v="10. Plan de Acción Institucional - PAI"/>
    <x v="0"/>
    <s v="PAI_10"/>
    <s v="18. Plan Anual de Austeridad y Gestión Ambiental (Ambiental)"/>
    <s v="Gestión"/>
    <x v="101"/>
    <x v="67"/>
    <s v="SG-DA-ACT_05"/>
    <x v="177"/>
    <x v="9"/>
    <x v="9"/>
    <x v="20"/>
    <x v="20"/>
    <s v="SG-D_01"/>
    <x v="21"/>
    <x v="1"/>
    <s v="Administrativa"/>
    <x v="0"/>
    <m/>
    <m/>
    <m/>
    <m/>
    <m/>
    <s v="MIPG-P_03"/>
    <s v="MIPG-D-03-01"/>
    <n v="0"/>
    <n v="0"/>
    <n v="0"/>
    <n v="0"/>
    <n v="0"/>
    <n v="0"/>
    <n v="1"/>
    <s v="% de Avance en la Implementación del Software de Almacén"/>
    <s v="POR_DEFINIR"/>
    <d v="2020-06-01T00:00:00"/>
    <x v="2"/>
    <n v="6"/>
    <n v="11"/>
    <n v="6.0666666666666664"/>
    <s v="Junio"/>
    <s v="Noviembre"/>
    <s v="IV_Trim"/>
    <n v="5.263157894736842E-3"/>
    <s v="Planeado"/>
    <n v="0"/>
    <n v="0"/>
    <n v="0"/>
    <n v="0"/>
    <n v="0"/>
    <n v="0.5"/>
    <n v="0"/>
    <n v="0"/>
    <n v="0"/>
    <n v="0"/>
    <n v="0.5"/>
    <n v="0"/>
    <n v="1"/>
    <s v="Ejecutado"/>
    <n v="0"/>
    <n v="0"/>
    <n v="0"/>
    <m/>
    <m/>
    <m/>
    <m/>
    <m/>
    <m/>
    <m/>
    <m/>
    <m/>
    <n v="0"/>
    <n v="0"/>
    <n v="0"/>
    <n v="1"/>
    <n v="0"/>
    <n v="5.263157894736842E-3"/>
    <s v="Por Ejecutar"/>
    <x v="3"/>
    <s v=" |202003: Se solicitaron y revisaron propuestas de implementacion de software; |202002: Se estructura la necesidad se cotiza y realizan actividadescomo reunion con el Ministerio de hacienda-Acta,Recepcion de cotizaciones y propuestas; y solicitud de evaluacion de propuestas a la oficina de Tecnologias de la informacion y Comunicaciones; |202001: No aplica"/>
    <s v="No aplica"/>
    <s v="Se estructura la necesidad se cotiza y realizan actividadescomo reunion con el Ministerio de hacienda-Acta,Recepcion de cotizaciones y propuestas; y solicitud de evaluacion de propuestas a la oficina de Tecnologias de la informacion y Comunicaciones"/>
    <s v="Se solicitaron y revisaron propuestas de implementacion de software"/>
    <s v="-"/>
    <s v="-"/>
    <s v="-"/>
    <s v="-"/>
    <s v="-"/>
    <s v="-"/>
    <s v="-"/>
    <s v="-"/>
    <s v="-"/>
    <s v="Se tiene definido la magnitud de la actividad, se hace necesario actualizar el periodo de ejecución acorde con el inicio de contratación para medir la pertinencia del mismo"/>
  </r>
  <r>
    <s v="SG-DA-ACT_06;Secretaria_General;Dirección_Administrativa"/>
    <n v="249"/>
    <s v="PES_Definir"/>
    <x v="3"/>
    <x v="3"/>
    <s v="SI"/>
    <s v="10. Plan de Acción Institucional - PAI"/>
    <x v="0"/>
    <s v="PAI_10"/>
    <s v="2. Plan de Acción Institucional - PAI"/>
    <s v="Seguimiento_Solicitudes"/>
    <x v="102"/>
    <x v="50"/>
    <s v="SG-DA-ACT_06"/>
    <x v="135"/>
    <x v="9"/>
    <x v="9"/>
    <x v="20"/>
    <x v="20"/>
    <s v="SG-D_01"/>
    <x v="21"/>
    <x v="1"/>
    <s v="Administrativa"/>
    <x v="0"/>
    <m/>
    <m/>
    <m/>
    <m/>
    <m/>
    <s v="MIPG-P_03"/>
    <s v="MIPG-D-03-01"/>
    <n v="0"/>
    <n v="0"/>
    <n v="0"/>
    <n v="0"/>
    <n v="0"/>
    <n v="0"/>
    <n v="1"/>
    <s v="(# Informes presentados/ # Informes programados) *100%      "/>
    <s v="Mensual"/>
    <d v="2020-01-01T00:00:00"/>
    <x v="0"/>
    <n v="1"/>
    <n v="12"/>
    <n v="12.166666666666666"/>
    <s v="Enero"/>
    <s v="Diciembre"/>
    <s v="IV_Trim"/>
    <n v="5.263157894736842E-3"/>
    <s v="Planeado"/>
    <n v="0"/>
    <n v="2"/>
    <n v="0"/>
    <n v="0"/>
    <n v="0"/>
    <n v="0"/>
    <n v="0"/>
    <n v="0"/>
    <n v="0"/>
    <n v="0"/>
    <n v="0"/>
    <n v="0"/>
    <n v="2"/>
    <s v="Ejecutado"/>
    <n v="0"/>
    <n v="1"/>
    <n v="1"/>
    <m/>
    <m/>
    <m/>
    <m/>
    <m/>
    <m/>
    <m/>
    <m/>
    <m/>
    <n v="2"/>
    <n v="1"/>
    <n v="2"/>
    <n v="1"/>
    <n v="5.263157894736842E-3"/>
    <n v="5.263157894736842E-3"/>
    <s v="Ejecutada"/>
    <x v="0"/>
    <s v=" |202003: En febrero quedó un derecho de peticion pendiente para marzo  y es remitido por competencia interna a la Delegada de Transito ; |202002: Se atendio un derecho de peticion, se traslado un derecho de peticion a financiera por competencia yy de febrero queda pendiente por responder dentro de los terminos; |202001: No aplica"/>
    <s v="No aplica"/>
    <s v="Se atendio un derecho de peticion, se traslado un derecho de peticion a financiera por competencia yy de febrero queda pendiente por responder dentro de los terminos"/>
    <s v="En febrero quedó un derecho de peticion pendiente para marzo  y es remitido por competencia interna a la Delegada de Transito "/>
    <s v="-"/>
    <s v="-"/>
    <s v="-"/>
    <s v="-"/>
    <s v="-"/>
    <s v="-"/>
    <s v="-"/>
    <s v="-"/>
    <s v="-"/>
    <s v="-"/>
  </r>
  <r>
    <s v="SG-N-ACT_01;Secretaria_General;Apoyo_a_la_Gestión_Administrativa"/>
    <n v="250"/>
    <s v="PES_Definir"/>
    <x v="3"/>
    <x v="3"/>
    <s v="SI"/>
    <s v="10. Plan de Acción Institucional - PAI"/>
    <x v="0"/>
    <s v="PAI_10"/>
    <s v="2. Plan de Acción Institucional - PAI"/>
    <s v="Atención"/>
    <x v="103"/>
    <x v="68"/>
    <s v="SG-N-ACT_01"/>
    <x v="178"/>
    <x v="9"/>
    <x v="9"/>
    <x v="21"/>
    <x v="21"/>
    <s v="SG-D_02"/>
    <x v="22"/>
    <x v="1"/>
    <s v="Administrativa"/>
    <x v="0"/>
    <m/>
    <m/>
    <m/>
    <m/>
    <m/>
    <s v="MIPG-P_00"/>
    <s v="MIPG-D_00"/>
    <n v="0"/>
    <n v="0"/>
    <n v="0"/>
    <n v="0"/>
    <n v="0"/>
    <n v="0"/>
    <n v="1"/>
    <s v=" No. de Solicitudes Gestionadas / No. de Solicitudes Ingresadas "/>
    <s v="Mensual"/>
    <d v="2020-01-01T00:00:00"/>
    <x v="0"/>
    <n v="1"/>
    <n v="12"/>
    <n v="12.166666666666666"/>
    <s v="Enero"/>
    <s v="Diciembre"/>
    <s v="IV_Trim"/>
    <n v="5.263157894736842E-3"/>
    <s v="Planeado"/>
    <n v="2084"/>
    <n v="2298"/>
    <n v="1959"/>
    <n v="0"/>
    <n v="0"/>
    <n v="0"/>
    <n v="0"/>
    <n v="0"/>
    <n v="0"/>
    <n v="0"/>
    <n v="0"/>
    <n v="0"/>
    <n v="6341"/>
    <s v="Ejecutado"/>
    <n v="1249"/>
    <n v="2414"/>
    <n v="1402"/>
    <m/>
    <m/>
    <m/>
    <m/>
    <m/>
    <m/>
    <m/>
    <m/>
    <m/>
    <n v="5065"/>
    <n v="0.7987699101088156"/>
    <n v="6341"/>
    <n v="0.7987699101088156"/>
    <n v="4.2040521584674508E-3"/>
    <n v="4.2040521584674508E-3"/>
    <s v="En Seguimiento"/>
    <x v="1"/>
    <s v=" |202003: Se radicaron 1959 resoluciones en el mes de marzo, de las cuales se notificaron por medio electronico 710, personales 92, por aviso 1548 y por publicacion en pagina web 480, de meses anteriores 1428 notificaciones; |202002: Se radicaron 2298 resoluciones en el mes de febrero, de las cuales se notificaron por medio electronico 1083, personales 159, por aviso 960y por publicacion en pagina web 123._x000a_De meses anteriores se notificaron 89 resoluciones; |202001: Se radicaron 1998 resoluciones en el mes de enero, de las cuales se notificaron por medio electronico 779, personales 121, por aviso 214 y por publicacion en pagina web 54._x000a_De meses anteriores se notificaron 81 resoluciones"/>
    <s v="Se radicaron 1998 resoluciones en el mes de enero, de las cuales se notificaron por medio electronico 779, personales 121, por aviso 214 y por publicacion en pagina web 54._x000a_De meses anteriores se notificaron 81 resoluciones"/>
    <s v="Se radicaron 2298 resoluciones en el mes de febrero, de las cuales se notificaron por medio electronico 1083, personales 159, por aviso 960y por publicacion en pagina web 123._x000a_De meses anteriores se notificaron 89 resoluciones"/>
    <s v="Se radicaron 1959 resoluciones en el mes de marzo, de las cuales se notificaron por medio electronico 710, personales 92, por aviso 1548 y por publicacion en pagina web 480, de meses anteriores 1428 notificaciones"/>
    <s v="-"/>
    <s v="-"/>
    <s v="-"/>
    <s v="-"/>
    <s v="-"/>
    <s v="-"/>
    <s v="-"/>
    <s v="-"/>
    <s v="-"/>
    <s v="-"/>
  </r>
  <r>
    <s v="SG-N-ACT_02;Secretaria_General;Apoyo_a_la_Gestión_Administrativa"/>
    <n v="251"/>
    <s v="PES_Definir"/>
    <x v="3"/>
    <x v="3"/>
    <s v="SI"/>
    <s v="10. Plan de Acción Institucional - PAI"/>
    <x v="0"/>
    <s v="PAI_10"/>
    <s v="2. Plan de Acción Institucional - PAI"/>
    <s v="Seguimiento_Solicitudes"/>
    <x v="104"/>
    <x v="69"/>
    <s v="SG-N-ACT_02"/>
    <x v="179"/>
    <x v="9"/>
    <x v="9"/>
    <x v="21"/>
    <x v="21"/>
    <s v="SG-D_02"/>
    <x v="22"/>
    <x v="1"/>
    <s v="Administrativa"/>
    <x v="0"/>
    <m/>
    <m/>
    <m/>
    <m/>
    <m/>
    <s v="MIPG-P_00"/>
    <s v="MIPG-D_00"/>
    <n v="0"/>
    <n v="0"/>
    <n v="0"/>
    <n v="0"/>
    <n v="0"/>
    <n v="0"/>
    <n v="1"/>
    <s v=" (# de actos administrativos notificados/# de actos administrativos tramitados) *100"/>
    <s v="Mensual"/>
    <d v="2020-01-01T00:00:00"/>
    <x v="0"/>
    <n v="1"/>
    <n v="12"/>
    <n v="12.166666666666666"/>
    <s v="Enero"/>
    <s v="Diciembre"/>
    <s v="IV_Trim"/>
    <n v="5.263157894736842E-3"/>
    <s v="Planeado"/>
    <n v="1182"/>
    <n v="693"/>
    <n v="410"/>
    <n v="0"/>
    <n v="0"/>
    <n v="0"/>
    <n v="0"/>
    <n v="0"/>
    <n v="0"/>
    <n v="0"/>
    <n v="0"/>
    <n v="0"/>
    <n v="2285"/>
    <s v="Ejecutado"/>
    <n v="458"/>
    <n v="816"/>
    <n v="692"/>
    <m/>
    <m/>
    <m/>
    <m/>
    <m/>
    <m/>
    <m/>
    <m/>
    <m/>
    <n v="1966"/>
    <n v="0.86039387308533921"/>
    <n v="2285"/>
    <n v="0.86039387308533921"/>
    <n v="4.5283888057123115E-3"/>
    <n v="4.5283888057123115E-3"/>
    <s v="Gestionado"/>
    <x v="1"/>
    <s v=" |202003: Se recibieron 409 pqr, se ha dado respuesta a 641; |202002: Se recibieron 672pqr, se ha dado respuesta a 826_x000a_Se recibieron 149radicados por el modulo de gestion documental y se resolvieron 109 y se reasignaron 40;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Se recibieron 672pqr, se ha dado respuesta a 826_x000a_Se recibieron 149radicados por el modulo de gestion documental y se resolvieron 109 y se reasignaron 40"/>
    <s v="Se recibieron 409 pqr, se ha dado respuesta a 641"/>
    <s v="-"/>
    <s v="-"/>
    <s v="-"/>
    <s v="-"/>
    <s v="-"/>
    <s v="-"/>
    <s v="-"/>
    <s v="-"/>
    <s v="-"/>
    <s v="-"/>
  </r>
  <r>
    <s v="SG-N-ACT_03;Secretaria_General;Apoyo_a_la_Gestión_Administrativa"/>
    <n v="252"/>
    <s v="PES_Definir"/>
    <x v="3"/>
    <x v="3"/>
    <s v="SI"/>
    <s v="10. Plan de Acción Institucional - PAI"/>
    <x v="0"/>
    <s v="PAI_10"/>
    <s v="2. Plan de Acción Institucional - PAI"/>
    <s v="Seguimiento_Solicitudes"/>
    <x v="104"/>
    <x v="69"/>
    <s v="SG-N-ACT_03"/>
    <x v="180"/>
    <x v="9"/>
    <x v="9"/>
    <x v="21"/>
    <x v="21"/>
    <s v="SG-D_02"/>
    <x v="22"/>
    <x v="1"/>
    <s v="Administrativa"/>
    <x v="0"/>
    <m/>
    <m/>
    <m/>
    <m/>
    <m/>
    <s v="MIPG-P_00"/>
    <s v="MIPG-D_00"/>
    <n v="0"/>
    <n v="0"/>
    <n v="0"/>
    <n v="0"/>
    <n v="0"/>
    <n v="0"/>
    <n v="1"/>
    <s v="No. de Tramites Gestionados / No. de Tramites Ingresados"/>
    <s v="Mensual"/>
    <d v="2020-01-01T00:00:00"/>
    <x v="0"/>
    <n v="1"/>
    <n v="12"/>
    <n v="12.166666666666666"/>
    <s v="Enero"/>
    <s v="Diciembre"/>
    <s v="IV_Trim"/>
    <n v="5.263157894736842E-3"/>
    <s v="Planeado"/>
    <n v="30"/>
    <n v="57"/>
    <n v="86"/>
    <n v="0"/>
    <n v="0"/>
    <n v="0"/>
    <n v="0"/>
    <n v="0"/>
    <n v="0"/>
    <n v="0"/>
    <n v="0"/>
    <n v="0"/>
    <n v="173"/>
    <s v="Ejecutado"/>
    <n v="30"/>
    <n v="57"/>
    <n v="86"/>
    <m/>
    <m/>
    <m/>
    <m/>
    <m/>
    <m/>
    <m/>
    <m/>
    <m/>
    <n v="173"/>
    <n v="1"/>
    <n v="173"/>
    <n v="1"/>
    <n v="5.263157894736842E-3"/>
    <n v="5.263157894736842E-3"/>
    <s v="Ejecutada"/>
    <x v="0"/>
    <s v=" |202003: Se realizan 86 constancias de ejecutorias; |202002: Se recibieron 672pqr, se ha dado respuesta a 826_x000a_Se recibieron 149radicados por el modulo de gestion documental y se resolvieron 109 y se reasignaron 40;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Se recibieron 672pqr, se ha dado respuesta a 826_x000a_Se recibieron 149radicados por el modulo de gestion documental y se resolvieron 109 y se reasignaron 40"/>
    <s v="Se realizan 86 constancias de ejecutorias"/>
    <s v="-"/>
    <s v="-"/>
    <s v="-"/>
    <s v="-"/>
    <s v="-"/>
    <s v="-"/>
    <s v="-"/>
    <s v="-"/>
    <s v="-"/>
    <s v="-"/>
  </r>
  <r>
    <s v="SG-N-ACT_04;Secretaria_General;Apoyo_a_la_Gestión_Administrativa"/>
    <n v="253"/>
    <s v="PES_Definir"/>
    <x v="3"/>
    <x v="3"/>
    <s v="SI"/>
    <s v="10. Plan de Acción Institucional - PAI"/>
    <x v="0"/>
    <s v="PAI_10"/>
    <s v="2. Plan de Acción Institucional - PAI"/>
    <s v="Seguimiento_Solicitudes"/>
    <x v="104"/>
    <x v="69"/>
    <s v="SG-N-ACT_04"/>
    <x v="181"/>
    <x v="9"/>
    <x v="9"/>
    <x v="21"/>
    <x v="21"/>
    <s v="SG-D_02"/>
    <x v="22"/>
    <x v="1"/>
    <s v="Administrativa"/>
    <x v="0"/>
    <m/>
    <m/>
    <m/>
    <m/>
    <m/>
    <s v="MIPG-P_00"/>
    <s v="MIPG-D_00"/>
    <n v="0"/>
    <n v="0"/>
    <n v="0"/>
    <n v="0"/>
    <n v="0"/>
    <n v="0"/>
    <n v="1"/>
    <s v="No. de Tramites Gestionados / No. de Tramites Ingresados"/>
    <s v="Mensual"/>
    <d v="2020-01-01T00:00:00"/>
    <x v="0"/>
    <n v="1"/>
    <n v="12"/>
    <n v="12.166666666666666"/>
    <s v="Enero"/>
    <s v="Diciembre"/>
    <s v="IV_Trim"/>
    <n v="5.263157894736842E-3"/>
    <s v="Planeado"/>
    <n v="2892"/>
    <n v="149"/>
    <n v="286"/>
    <n v="0"/>
    <n v="0"/>
    <n v="0"/>
    <n v="0"/>
    <n v="0"/>
    <n v="0"/>
    <n v="0"/>
    <n v="0"/>
    <n v="0"/>
    <n v="3327"/>
    <s v="Ejecutado"/>
    <n v="200"/>
    <n v="149"/>
    <n v="241"/>
    <m/>
    <m/>
    <m/>
    <m/>
    <m/>
    <m/>
    <m/>
    <m/>
    <m/>
    <n v="590"/>
    <n v="0.17733694018635407"/>
    <n v="3327"/>
    <n v="0.17733694018635407"/>
    <n v="9.3335231677028451E-4"/>
    <n v="9.3335231677028451E-4"/>
    <s v="En Tramite"/>
    <x v="1"/>
    <s v=" |202003: Se recibieron 286 radicados por el modulo de gestion documental y se resolvieron 241; |202002: Se recibieron 672pqr, se ha dado respuesta a 826_x000a_Se recibieron 149radicados por el modulo de gestion documental y se resolvieron 109 y se reasignaron 40;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Se recibieron 672pqr, se ha dado respuesta a 826_x000a_Se recibieron 149radicados por el modulo de gestion documental y se resolvieron 109 y se reasignaron 40"/>
    <s v="Se recibieron 286 radicados por el modulo de gestion documental y se resolvieron 241"/>
    <s v="-"/>
    <s v="-"/>
    <s v="-"/>
    <s v="-"/>
    <s v="-"/>
    <s v="-"/>
    <s v="-"/>
    <s v="-"/>
    <s v="-"/>
    <s v="Se evidencia alto flujo de procesos para gestionar y baja ejecución, definir el alcance de los recursos disponibles para proyectar la eejcución pertinente."/>
  </r>
  <r>
    <s v="SG-N-ACT_05;Secretaria_General;Apoyo_a_la_Gestión_Administrativa"/>
    <n v="254"/>
    <s v="PES_Definir"/>
    <x v="3"/>
    <x v="3"/>
    <s v="SI"/>
    <s v="10. Plan de Acción Institucional - PAI"/>
    <x v="0"/>
    <s v="PAI_10"/>
    <s v="2. Plan de Acción Institucional - PAI"/>
    <s v="Atención"/>
    <x v="105"/>
    <x v="70"/>
    <s v="SG-N-ACT_05"/>
    <x v="182"/>
    <x v="9"/>
    <x v="9"/>
    <x v="21"/>
    <x v="21"/>
    <s v="SG-D_02"/>
    <x v="22"/>
    <x v="1"/>
    <s v="Administrativa"/>
    <x v="0"/>
    <m/>
    <m/>
    <m/>
    <m/>
    <m/>
    <s v="MIPG-P_00"/>
    <s v="MIPG-D_00"/>
    <n v="0"/>
    <n v="0"/>
    <n v="0"/>
    <n v="0"/>
    <n v="0"/>
    <n v="0"/>
    <n v="1"/>
    <s v="No. de Tramites Gestionados / No. de Tramites Ingresados"/>
    <s v="Mensual"/>
    <d v="2020-01-01T00:00:00"/>
    <x v="0"/>
    <n v="1"/>
    <n v="12"/>
    <n v="12.166666666666666"/>
    <s v="Enero"/>
    <s v="Diciembre"/>
    <s v="IV_Trim"/>
    <n v="5.263157894736842E-3"/>
    <s v="Planeado"/>
    <n v="151"/>
    <n v="216"/>
    <n v="92"/>
    <n v="0"/>
    <n v="0"/>
    <n v="0"/>
    <n v="0"/>
    <n v="0"/>
    <n v="0"/>
    <n v="0"/>
    <n v="0"/>
    <n v="0"/>
    <n v="459"/>
    <s v="Ejecutado"/>
    <n v="151"/>
    <n v="216"/>
    <n v="92"/>
    <m/>
    <m/>
    <m/>
    <m/>
    <m/>
    <m/>
    <m/>
    <m/>
    <m/>
    <n v="459"/>
    <n v="1"/>
    <n v="459"/>
    <n v="1"/>
    <n v="5.263157894736842E-3"/>
    <n v="5.263157894736842E-3"/>
    <s v="Ejecutada"/>
    <x v="0"/>
    <s v=" |202003: Se realizó la notificacion personal por ventanilla de 92 resoluciones; |202002: Se realizó la notificacion personal por ventanilla de 159 resoluciones y 57 constancias de ejecutoria; |202001: Se realizó la notificacion personal por ventanilla de 121 resoluciones y 30 constancias de ejecutoria"/>
    <s v="Se realizó la notificacion personal por ventanilla de 121 resoluciones y 30 constancias de ejecutoria"/>
    <s v="Se realizó la notificacion personal por ventanilla de 159 resoluciones y 57 constancias de ejecutoria"/>
    <s v="Se realizó la notificacion personal por ventanilla de 92 resoluciones"/>
    <s v="-"/>
    <s v="-"/>
    <s v="-"/>
    <s v="-"/>
    <s v="-"/>
    <s v="-"/>
    <s v="-"/>
    <s v="-"/>
    <s v="-"/>
    <s v="-"/>
  </r>
  <r>
    <s v="SG-GD-ACT_01;Secretaria_General;Apoyo_a_la_Gestión_Administrativa"/>
    <n v="255"/>
    <s v="PES_Definir"/>
    <x v="3"/>
    <x v="3"/>
    <s v="SI"/>
    <s v="10. Plan de Acción Institucional - PAI"/>
    <x v="0"/>
    <s v="PAI_10"/>
    <s v="2. Plan de Acción Institucional - PAI"/>
    <s v="Seguimiento_Solicitudes"/>
    <x v="106"/>
    <x v="71"/>
    <s v="SG-GD-ACT_01"/>
    <x v="183"/>
    <x v="9"/>
    <x v="9"/>
    <x v="22"/>
    <x v="21"/>
    <s v="SG-D_03"/>
    <x v="23"/>
    <x v="1"/>
    <s v="Administrativa"/>
    <x v="0"/>
    <m/>
    <m/>
    <m/>
    <m/>
    <m/>
    <s v="MIPG-P_05"/>
    <s v="MIPG-D_05-01"/>
    <n v="0"/>
    <n v="0"/>
    <n v="0"/>
    <n v="0"/>
    <n v="0"/>
    <n v="0"/>
    <n v="1"/>
    <s v="(#Solicitudes atendidas / # solicitudes recibidas) *100%      "/>
    <s v="Mensual"/>
    <d v="2020-01-01T00:00:00"/>
    <x v="0"/>
    <n v="1"/>
    <n v="12"/>
    <n v="12.166666666666666"/>
    <s v="Enero"/>
    <s v="Diciembre"/>
    <s v="IV_Trim"/>
    <n v="5.263157894736842E-3"/>
    <s v="Planeado"/>
    <n v="8808"/>
    <n v="8764"/>
    <n v="7590"/>
    <n v="0"/>
    <n v="0"/>
    <n v="0"/>
    <n v="0"/>
    <n v="0"/>
    <n v="0"/>
    <n v="0"/>
    <n v="0"/>
    <n v="0"/>
    <n v="25162"/>
    <s v="Ejecutado"/>
    <n v="8808"/>
    <n v="8764"/>
    <n v="7590"/>
    <m/>
    <m/>
    <m/>
    <m/>
    <m/>
    <m/>
    <m/>
    <m/>
    <m/>
    <n v="25162"/>
    <n v="1"/>
    <n v="25162"/>
    <n v="1"/>
    <n v="5.263157894736842E-3"/>
    <n v="5.263157894736842E-3"/>
    <s v="Ejecutada"/>
    <x v="0"/>
    <s v=" |202003: Se realizo la radicacion por medio de ventanilla unica de radicacion de 6219 documentos, 258 iuit, 1071 por medio de la pagina web, 36 por call center y 6 por el #767; |202002: Se realizo la radicacion por medio de ventanilla unica de radicacion de 7372 documentos, 2 iuit, 1367 por medio de la pagina web, 20 por call center, 2 por el #767y por atencion al ciudadano 1; |202001: Se realizo la radicacion por medio de ventanilla unica de radicacion de 7372 documentos, 1 iuit, 1400 por medio de la pagina web, 28 por call center y 7 por el #767"/>
    <s v="Se realizo la radicacion por medio de ventanilla unica de radicacion de 7372 documentos, 1 iuit, 1400 por medio de la pagina web, 28 por call center y 7 por el #767"/>
    <s v="Se realizo la radicacion por medio de ventanilla unica de radicacion de 7372 documentos, 2 iuit, 1367 por medio de la pagina web, 20 por call center, 2 por el #767y por atencion al ciudadano 1"/>
    <s v="Se realizo la radicacion por medio de ventanilla unica de radicacion de 6219 documentos, 258 iuit, 1071 por medio de la pagina web, 36 por call center y 6 por el #767"/>
    <s v="-"/>
    <s v="-"/>
    <s v="-"/>
    <s v="-"/>
    <s v="-"/>
    <s v="-"/>
    <s v="-"/>
    <s v="-"/>
    <s v="-"/>
    <s v="-"/>
  </r>
  <r>
    <s v="SG-GD-ACT_02;Secretaria_General;Apoyo_a_la_Gestión_Administrativa"/>
    <n v="256"/>
    <s v="PES_Definir"/>
    <x v="3"/>
    <x v="3"/>
    <s v="SI"/>
    <s v="10. Plan de Acción Institucional - PAI"/>
    <x v="0"/>
    <s v="PAI_10"/>
    <s v="2. Plan de Acción Institucional - PAI"/>
    <s v="Seguimiento_Solicitudes"/>
    <x v="106"/>
    <x v="71"/>
    <s v="SG-GD-ACT_02"/>
    <x v="184"/>
    <x v="9"/>
    <x v="9"/>
    <x v="22"/>
    <x v="21"/>
    <s v="SG-D_03"/>
    <x v="23"/>
    <x v="1"/>
    <s v="Administrativa"/>
    <x v="0"/>
    <m/>
    <m/>
    <m/>
    <m/>
    <m/>
    <s v="MIPG-P_05"/>
    <s v="MIPG-D_05-01"/>
    <n v="0"/>
    <n v="0"/>
    <n v="0"/>
    <n v="0"/>
    <n v="0"/>
    <n v="0"/>
    <n v="1"/>
    <s v="No. de Tramites Gestionados / No. de Tramites Ingresados"/>
    <s v="Mensual"/>
    <d v="2020-01-01T00:00:00"/>
    <x v="0"/>
    <n v="1"/>
    <n v="12"/>
    <n v="12.166666666666666"/>
    <s v="Enero"/>
    <s v="Diciembre"/>
    <s v="IV_Trim"/>
    <n v="5.263157894736842E-3"/>
    <s v="Planeado"/>
    <n v="1428"/>
    <n v="2289"/>
    <n v="1748"/>
    <n v="0"/>
    <n v="0"/>
    <n v="0"/>
    <n v="0"/>
    <n v="0"/>
    <n v="0"/>
    <n v="0"/>
    <n v="0"/>
    <n v="0"/>
    <n v="5465"/>
    <s v="Ejecutado"/>
    <n v="1428"/>
    <n v="2289"/>
    <n v="1748"/>
    <m/>
    <m/>
    <m/>
    <m/>
    <m/>
    <m/>
    <m/>
    <m/>
    <m/>
    <n v="5465"/>
    <n v="1"/>
    <n v="5465"/>
    <n v="1"/>
    <n v="5.263157894736842E-3"/>
    <n v="5.263157894736842E-3"/>
    <s v="Ejecutada"/>
    <x v="0"/>
    <s v=" |202003: Se realiza la radicacion de 1748 memorandos; |202002: Se realiza la radicacion de 2289 memorandos; |202001: Se realiza la radicacion de 1428 memorandos"/>
    <s v="Se realiza la radicacion de 1428 memorandos"/>
    <s v="Se realiza la radicacion de 2289 memorandos"/>
    <s v="Se realiza la radicacion de 1748 memorandos"/>
    <s v="-"/>
    <s v="-"/>
    <s v="-"/>
    <s v="-"/>
    <s v="-"/>
    <s v="-"/>
    <s v="-"/>
    <s v="-"/>
    <s v="-"/>
    <s v="-"/>
  </r>
  <r>
    <s v="SG-GD-ACT_03;Secretaria_General;Apoyo_a_la_Gestión_Administrativa"/>
    <n v="257"/>
    <s v="PES_Definir"/>
    <x v="3"/>
    <x v="3"/>
    <s v="SI"/>
    <s v="10. Plan de Acción Institucional - PAI"/>
    <x v="0"/>
    <s v="PAI_10"/>
    <s v="2. Plan de Acción Institucional - PAI"/>
    <s v="Seguimiento_Solicitudes"/>
    <x v="106"/>
    <x v="71"/>
    <s v="SG-GD-ACT_03"/>
    <x v="185"/>
    <x v="9"/>
    <x v="9"/>
    <x v="22"/>
    <x v="21"/>
    <s v="SG-D_03"/>
    <x v="23"/>
    <x v="1"/>
    <s v="Administrativa"/>
    <x v="0"/>
    <m/>
    <m/>
    <m/>
    <m/>
    <m/>
    <s v="MIPG-P_05"/>
    <s v="MIPG-D_05-01"/>
    <n v="0"/>
    <n v="0"/>
    <n v="0"/>
    <n v="0"/>
    <n v="0"/>
    <n v="0"/>
    <n v="1"/>
    <s v="No. de Tramites Gestionados / No. de Tramites Ingresados"/>
    <s v="Mensual"/>
    <d v="2020-01-01T00:00:00"/>
    <x v="0"/>
    <n v="1"/>
    <n v="12"/>
    <n v="12.166666666666666"/>
    <s v="Enero"/>
    <s v="Diciembre"/>
    <s v="IV_Trim"/>
    <n v="5.263157894736842E-3"/>
    <s v="Planeado"/>
    <n v="6328"/>
    <n v="8415"/>
    <n v="7821"/>
    <n v="0"/>
    <n v="0"/>
    <n v="0"/>
    <n v="0"/>
    <n v="0"/>
    <n v="0"/>
    <n v="0"/>
    <n v="0"/>
    <n v="0"/>
    <n v="22564"/>
    <s v="Ejecutado"/>
    <n v="6328"/>
    <n v="8415"/>
    <n v="7821"/>
    <m/>
    <m/>
    <m/>
    <m/>
    <m/>
    <m/>
    <m/>
    <m/>
    <m/>
    <n v="22564"/>
    <n v="1"/>
    <n v="22564"/>
    <n v="1"/>
    <n v="5.263157894736842E-3"/>
    <n v="5.263157894736842E-3"/>
    <s v="Ejecutada"/>
    <x v="0"/>
    <s v=" |202003: Se envian 5884 radicados por medio fisico, correo electronico 1937 y se realizan 506 devoluciones; |202002:  Se envian 5196 radicados por medio fisico, correo electronico 2731 y se realizan 488 devoluciones; |202001: Se envian 4099 radicados por medio fisico, correo electronico 1449 y se realizan 780 devoluciones"/>
    <s v="Se envian 4099 radicados por medio fisico, correo electronico 1449 y se realizan 780 devoluciones"/>
    <s v=" Se envian 5196 radicados por medio fisico, correo electronico 2731 y se realizan 488 devoluciones"/>
    <s v="Se envian 5884 radicados por medio fisico, correo electronico 1937 y se realizan 506 devoluciones"/>
    <s v="-"/>
    <s v="-"/>
    <s v="-"/>
    <s v="-"/>
    <s v="-"/>
    <s v="-"/>
    <s v="-"/>
    <s v="-"/>
    <s v="-"/>
    <s v="-"/>
  </r>
  <r>
    <s v="SG-GD-ACT_04;Secretaria_General;Apoyo_a_la_Gestión_Administrativa"/>
    <n v="258"/>
    <s v="PES_Definir"/>
    <x v="3"/>
    <x v="3"/>
    <s v="SI"/>
    <s v="10. Plan de Acción Institucional - PAI"/>
    <x v="0"/>
    <s v="PAI_10"/>
    <s v="16. Plan de Conservación Documental y Preservación Digital (Gestión Documental)"/>
    <s v="2. Gestión Documental"/>
    <x v="107"/>
    <x v="72"/>
    <s v="SG-GD-ACT_04"/>
    <x v="186"/>
    <x v="9"/>
    <x v="9"/>
    <x v="22"/>
    <x v="21"/>
    <s v="SG-D_03"/>
    <x v="23"/>
    <x v="1"/>
    <s v="Administrativa"/>
    <x v="0"/>
    <m/>
    <m/>
    <m/>
    <m/>
    <m/>
    <s v="MIPG-P_05"/>
    <s v="MIPG-D_05-01"/>
    <n v="0"/>
    <n v="0"/>
    <n v="0"/>
    <n v="0"/>
    <n v="0"/>
    <n v="0"/>
    <n v="1"/>
    <s v="100% Implementación del SIC"/>
    <s v="POR_DEFINIR"/>
    <d v="2020-03-01T00:00:00"/>
    <x v="2"/>
    <n v="3"/>
    <n v="11"/>
    <n v="9.1333333333333329"/>
    <s v="Marzo"/>
    <s v="Noviembre"/>
    <s v="IV_Trim"/>
    <n v="5.263157894736842E-3"/>
    <s v="Planeado"/>
    <n v="0"/>
    <n v="0"/>
    <n v="0.1"/>
    <n v="0"/>
    <n v="0"/>
    <n v="0.4"/>
    <n v="0"/>
    <n v="0"/>
    <n v="0.3"/>
    <n v="0"/>
    <n v="0.2"/>
    <n v="0"/>
    <n v="1"/>
    <s v="Ejecutado"/>
    <n v="0"/>
    <n v="0"/>
    <n v="0.1"/>
    <m/>
    <m/>
    <m/>
    <m/>
    <m/>
    <m/>
    <m/>
    <m/>
    <m/>
    <n v="0.1"/>
    <n v="0.1"/>
    <n v="0.1"/>
    <n v="1"/>
    <n v="5.263157894736842E-4"/>
    <n v="5.263157894736842E-3"/>
    <s v="En Tramite"/>
    <x v="3"/>
    <s v=" |202003: Se realiza la publicacion del documento del Sistema Integrado de Conservacion; |202002: no hay actividad desarrollada; |202001: No hay actividad desarrollada"/>
    <s v="No hay actividad desarrollada"/>
    <s v="no hay actividad desarrollada"/>
    <s v="Se realiza la publicacion del documento del Sistema Integrado de Conservacion"/>
    <s v="-"/>
    <s v="-"/>
    <s v="-"/>
    <s v="-"/>
    <s v="-"/>
    <s v="-"/>
    <s v="-"/>
    <s v="-"/>
    <s v="-"/>
    <s v="-"/>
  </r>
  <r>
    <s v="SG-GD-ACT_05;Secretaria_General;Apoyo_a_la_Gestión_Administrativa"/>
    <n v="259"/>
    <s v="PES_Definir"/>
    <x v="3"/>
    <x v="3"/>
    <s v="SI"/>
    <s v="10. Plan de Acción Institucional - PAI"/>
    <x v="0"/>
    <s v="PINAR_14"/>
    <s v="3. Plan Institucional de Archivos de la Entidad -PINAR (Gestión Documental)"/>
    <s v="2. Gestión Documental"/>
    <x v="108"/>
    <x v="73"/>
    <s v="SG-GD-ACT_05"/>
    <x v="187"/>
    <x v="9"/>
    <x v="9"/>
    <x v="22"/>
    <x v="21"/>
    <s v="SG-D_03"/>
    <x v="23"/>
    <x v="1"/>
    <s v="Administrativa"/>
    <x v="0"/>
    <m/>
    <m/>
    <m/>
    <m/>
    <m/>
    <s v="MIPG-P_05"/>
    <s v="MIPG-D_05-01"/>
    <n v="0"/>
    <n v="0"/>
    <n v="0"/>
    <n v="0"/>
    <n v="0"/>
    <n v="0"/>
    <n v="1"/>
    <s v="100% Implementación del SIC"/>
    <s v="POR_DEFINIR"/>
    <d v="2020-03-01T00:00:00"/>
    <x v="4"/>
    <n v="3"/>
    <n v="10"/>
    <n v="8.1"/>
    <s v="Marzo"/>
    <s v="Octubre"/>
    <s v="IV_Trim"/>
    <n v="5.263157894736842E-3"/>
    <s v="Planeado"/>
    <n v="0"/>
    <n v="0"/>
    <n v="0.2"/>
    <n v="0"/>
    <n v="0"/>
    <n v="0.3"/>
    <n v="0"/>
    <n v="0"/>
    <n v="0.3"/>
    <n v="0"/>
    <n v="0.2"/>
    <n v="0"/>
    <n v="1"/>
    <s v="Ejecutado"/>
    <n v="0"/>
    <n v="0"/>
    <n v="0"/>
    <m/>
    <m/>
    <m/>
    <m/>
    <m/>
    <m/>
    <m/>
    <m/>
    <m/>
    <n v="0"/>
    <n v="0"/>
    <n v="0.2"/>
    <n v="0"/>
    <n v="0"/>
    <n v="0"/>
    <s v="Por Ejecutar"/>
    <x v="4"/>
    <s v=" |202003: no hay actividad; |202002: no hay actividad desarrollada; |202001: Se realiza la publicacion del Pinar en la pagina web "/>
    <s v="Se realiza la publicacion del Pinar en la pagina web "/>
    <s v="no hay actividad desarrollada"/>
    <s v="no hay actividad"/>
    <s v="-"/>
    <s v="-"/>
    <s v="-"/>
    <s v="-"/>
    <s v="-"/>
    <s v="-"/>
    <s v="-"/>
    <s v="-"/>
    <s v="-"/>
    <s v="-"/>
  </r>
  <r>
    <s v="SG-AC-ACT_01;Secretaria_General;Grupo_de_Atención_al_Ciudadano"/>
    <n v="260"/>
    <s v="PES_Definir"/>
    <x v="3"/>
    <x v="3"/>
    <s v="SI"/>
    <s v="10. Plan de Acción Institucional - PAI"/>
    <x v="0"/>
    <s v="PAI_10"/>
    <s v="2. Plan de Acción Institucional - PAI"/>
    <s v="Atención"/>
    <x v="109"/>
    <x v="74"/>
    <s v="SG-AC-ACT_01"/>
    <x v="188"/>
    <x v="9"/>
    <x v="9"/>
    <x v="23"/>
    <x v="22"/>
    <s v="SG-D_08"/>
    <x v="24"/>
    <x v="1"/>
    <s v="Administrativa"/>
    <x v="0"/>
    <m/>
    <m/>
    <m/>
    <m/>
    <m/>
    <s v="MIPG-P_03"/>
    <s v="MIPG-D-03-06"/>
    <n v="0"/>
    <n v="0"/>
    <n v="0"/>
    <n v="0"/>
    <n v="0"/>
    <n v="0"/>
    <n v="1"/>
    <s v="Metros de Archivo Digitalizado / Metros Archivo Inventariado"/>
    <s v="POR_DEFINIR"/>
    <d v="2020-03-01T00:00:00"/>
    <x v="2"/>
    <n v="3"/>
    <n v="11"/>
    <n v="9.1333333333333329"/>
    <s v="Marzo"/>
    <s v="Noviembre"/>
    <s v="IV_Trim"/>
    <n v="5.263157894736842E-3"/>
    <s v="Planeado"/>
    <n v="0"/>
    <n v="0"/>
    <n v="0.25"/>
    <n v="0"/>
    <n v="0"/>
    <n v="0.25"/>
    <n v="0"/>
    <n v="0"/>
    <n v="0.25"/>
    <n v="0"/>
    <n v="0.25"/>
    <n v="0"/>
    <n v="1"/>
    <s v="Ejecutado"/>
    <n v="0"/>
    <n v="0"/>
    <n v="0.25"/>
    <m/>
    <m/>
    <m/>
    <m/>
    <m/>
    <m/>
    <m/>
    <m/>
    <m/>
    <n v="0.25"/>
    <n v="0.25"/>
    <n v="0.25"/>
    <n v="1"/>
    <n v="1.3157894736842105E-3"/>
    <n v="5.263157894736842E-3"/>
    <s v="En Tramite"/>
    <x v="3"/>
    <s v=" |202003: El 11 de marzo de 2020 se realizó capacitación del Protocolo al Grupo de Atención al Ciudadano (El listado con la lista de asistencia reposa en físico en la oficina); |202002: ESTA ACTIVIDAD SE ENCUENTRA PROGRAMADA PARA MARZO; |202001: DEBE REPORTARSE EN MARZO"/>
    <s v="DEBE REPORTARSE EN MARZO"/>
    <s v="ESTA ACTIVIDAD SE ENCUENTRA PROGRAMADA PARA MARZO"/>
    <s v="El 11 de marzo de 2020 se realizó capacitación del Protocolo al Grupo de Atención al Ciudadano (El listado con la lista de asistencia reposa en físico en la oficina)"/>
    <s v="-"/>
    <s v="-"/>
    <s v="-"/>
    <s v="-"/>
    <s v="-"/>
    <s v="-"/>
    <s v="-"/>
    <s v="-"/>
    <s v="-"/>
    <s v="Definir"/>
  </r>
  <r>
    <s v="SG-AC-ACT_02;Secretaria_General;Grupo_de_Atención_al_Ciudadano"/>
    <n v="261"/>
    <s v="PES_Definir"/>
    <x v="3"/>
    <x v="3"/>
    <s v="SI"/>
    <s v="10. Plan de Acción Institucional - PAI"/>
    <x v="0"/>
    <s v="PAI_10"/>
    <s v="2. Plan de Acción Institucional - PAI"/>
    <s v="Atención"/>
    <x v="109"/>
    <x v="74"/>
    <s v="SG-AC-ACT_02"/>
    <x v="189"/>
    <x v="9"/>
    <x v="9"/>
    <x v="23"/>
    <x v="22"/>
    <s v="SG-D_08"/>
    <x v="24"/>
    <x v="1"/>
    <s v="Administrativa"/>
    <x v="0"/>
    <m/>
    <m/>
    <m/>
    <m/>
    <m/>
    <s v="MIPG-P_03"/>
    <s v="MIPG-D-03-06"/>
    <n v="0"/>
    <n v="0"/>
    <n v="0"/>
    <n v="0"/>
    <n v="0"/>
    <n v="0"/>
    <n v="1"/>
    <s v="Documento de Atención al Ciudadano homologado"/>
    <s v="POR_DEFINIR"/>
    <d v="2020-06-01T00:00:00"/>
    <x v="2"/>
    <n v="6"/>
    <n v="11"/>
    <n v="6.0666666666666664"/>
    <s v="Junio"/>
    <s v="Noviembre"/>
    <s v="IV_Trim"/>
    <n v="5.263157894736842E-3"/>
    <s v="Planeado"/>
    <n v="0"/>
    <n v="0"/>
    <n v="0"/>
    <n v="0"/>
    <n v="0"/>
    <n v="0.5"/>
    <n v="0"/>
    <n v="0"/>
    <n v="0"/>
    <n v="0"/>
    <n v="0.5"/>
    <n v="0"/>
    <n v="1"/>
    <s v="Ejecutado"/>
    <n v="0"/>
    <n v="0"/>
    <n v="0"/>
    <m/>
    <m/>
    <m/>
    <m/>
    <m/>
    <m/>
    <m/>
    <m/>
    <m/>
    <n v="0"/>
    <n v="0"/>
    <n v="0"/>
    <n v="1"/>
    <n v="0"/>
    <n v="5.263157894736842E-3"/>
    <s v="Por Ejecutar"/>
    <x v="3"/>
    <s v=" |202003: N/D; |202002: ESTA ACTIVIDAD SE ENCUENTRA PROGRAMADA PARA JUNIO; |202001: EL PRIMER REPORTE DEBE SER EN JUNIO"/>
    <s v="EL PRIMER REPORTE DEBE SER EN JUNIO"/>
    <s v="ESTA ACTIVIDAD SE ENCUENTRA PROGRAMADA PARA JUNIO"/>
    <s v="N/D"/>
    <s v="-"/>
    <s v="-"/>
    <s v="-"/>
    <s v="-"/>
    <s v="-"/>
    <s v="-"/>
    <s v="-"/>
    <s v="-"/>
    <s v="-"/>
    <s v="Definir"/>
  </r>
  <r>
    <s v="SG-AC-ACT_03;Secretaria_General;Grupo_de_Atención_al_Ciudadano"/>
    <n v="262"/>
    <s v="PES_Definir"/>
    <x v="3"/>
    <x v="3"/>
    <s v="SI"/>
    <s v="10. Plan de Acción Institucional - PAI"/>
    <x v="0"/>
    <s v="PAI_10"/>
    <s v="2. Plan de Acción Institucional - PAI"/>
    <s v="Atención"/>
    <x v="110"/>
    <x v="75"/>
    <s v="SG-AC-ACT_03"/>
    <x v="190"/>
    <x v="9"/>
    <x v="9"/>
    <x v="23"/>
    <x v="22"/>
    <s v="SG-D_08"/>
    <x v="24"/>
    <x v="1"/>
    <s v="Administrativa"/>
    <x v="0"/>
    <m/>
    <m/>
    <m/>
    <m/>
    <m/>
    <s v="MIPG-P_03"/>
    <s v="MIPG-D-03-06"/>
    <n v="0"/>
    <n v="0"/>
    <n v="0"/>
    <n v="0"/>
    <n v="0"/>
    <n v="0"/>
    <n v="1"/>
    <s v="No. De Solicitudes Gestionadas / No. de Solicitudes Ingresadas"/>
    <s v="POR_DEFINIR"/>
    <d v="2020-01-01T00:00:00"/>
    <x v="0"/>
    <n v="1"/>
    <n v="12"/>
    <n v="12.166666666666666"/>
    <s v="Enero"/>
    <s v="Diciembre"/>
    <s v="IV_Trim"/>
    <n v="5.263157894736842E-3"/>
    <s v="Planeado"/>
    <n v="1"/>
    <n v="1"/>
    <n v="1"/>
    <n v="1"/>
    <n v="1"/>
    <n v="1"/>
    <n v="1"/>
    <n v="1"/>
    <n v="1"/>
    <n v="1"/>
    <n v="1"/>
    <n v="1"/>
    <n v="12"/>
    <s v="Ejecutado"/>
    <n v="1"/>
    <n v="1"/>
    <n v="1"/>
    <m/>
    <m/>
    <m/>
    <m/>
    <m/>
    <m/>
    <m/>
    <m/>
    <m/>
    <n v="3"/>
    <n v="0.25"/>
    <n v="3"/>
    <n v="1"/>
    <n v="1.3157894736842105E-3"/>
    <n v="5.263157894736842E-3"/>
    <s v="En Tramite"/>
    <x v="1"/>
    <s v=" |202003: Se realiza el respectivo seguimiento del call center, se adjuntan los informes de gestión de las dos líneas (018000915615 y #767 Opción #); |202002: INFORME DE GESTÍN DE LA LÍNEA 018000915615 Y #767 OPCIÓN 3; |202001: SE ADJUNTA EN LAS EVIDENCIAS LOS INFORMES DE LAS LINEAS: 018000915615 Y DEL #767 OPCIÓN 3"/>
    <s v="SE ADJUNTA EN LAS EVIDENCIAS LOS INFORMES DE LAS LINEAS: 018000915615 Y DEL #767 OPCIÓN 3"/>
    <s v="INFORME DE GESTÍN DE LA LÍNEA 018000915615 Y #767 OPCIÓN 3"/>
    <s v="Se realiza el respectivo seguimiento del call center, se adjuntan los informes de gestión de las dos líneas (018000915615 y #767 Opción #)"/>
    <s v="-"/>
    <s v="-"/>
    <s v="-"/>
    <s v="-"/>
    <s v="-"/>
    <s v="-"/>
    <s v="-"/>
    <s v="-"/>
    <s v="-"/>
    <s v="-"/>
  </r>
  <r>
    <s v="SG-AC-ACT_04;Secretaria_General;Grupo_de_Atención_al_Ciudadano"/>
    <n v="263"/>
    <s v="PES_Definir"/>
    <x v="3"/>
    <x v="3"/>
    <s v="SI"/>
    <s v="10. Plan de Acción Institucional - PAI"/>
    <x v="0"/>
    <s v="PAI_10"/>
    <s v="2. Plan de Acción Institucional - PAI"/>
    <s v="Atención"/>
    <x v="110"/>
    <x v="75"/>
    <s v="SG-AC-ACT_04"/>
    <x v="191"/>
    <x v="9"/>
    <x v="9"/>
    <x v="23"/>
    <x v="22"/>
    <s v="SG-D_08"/>
    <x v="24"/>
    <x v="1"/>
    <s v="Administrativa"/>
    <x v="0"/>
    <m/>
    <m/>
    <m/>
    <m/>
    <m/>
    <s v="MIPG-P_03"/>
    <s v="MIPG-D-03-06"/>
    <n v="0"/>
    <n v="0"/>
    <n v="0"/>
    <n v="0"/>
    <n v="0"/>
    <n v="0"/>
    <n v="1"/>
    <s v="No. De Solicitudes Gestionadas / No. de Solicitudes Ingresadas"/>
    <s v="POR_DEFINIR"/>
    <d v="2020-01-01T00:00:00"/>
    <x v="0"/>
    <n v="1"/>
    <n v="12"/>
    <n v="12.166666666666666"/>
    <s v="Enero"/>
    <s v="Diciembre"/>
    <s v="IV_Trim"/>
    <n v="5.263157894736842E-3"/>
    <s v="Planeado"/>
    <n v="1"/>
    <n v="1"/>
    <n v="1"/>
    <n v="1"/>
    <n v="1"/>
    <n v="1"/>
    <n v="1"/>
    <n v="1"/>
    <n v="1"/>
    <n v="1"/>
    <n v="1"/>
    <n v="1"/>
    <n v="12"/>
    <s v="Ejecutado"/>
    <n v="1"/>
    <n v="1"/>
    <n v="1"/>
    <m/>
    <m/>
    <m/>
    <m/>
    <m/>
    <m/>
    <m/>
    <m/>
    <m/>
    <n v="3"/>
    <n v="0.25"/>
    <n v="3"/>
    <n v="1"/>
    <n v="1.3157894736842105E-3"/>
    <n v="5.263157894736842E-3"/>
    <s v="En Tramite"/>
    <x v="1"/>
    <s v=" |202003: Se presentó el Informe de Gestión mediante el Memorando con Rad. 20201000023823; |202002: MEMORANDO CON RAD. 20201000011573; |202001: INFORME DE GESTIÓN RAD. 20201000001203"/>
    <s v="INFORME DE GESTIÓN RAD. 20201000001203"/>
    <s v="MEMORANDO CON RAD. 20201000011573"/>
    <s v="Se presentó el Informe de Gestión mediante el Memorando con Rad. 20201000023823"/>
    <s v="-"/>
    <s v="-"/>
    <s v="-"/>
    <s v="-"/>
    <s v="-"/>
    <s v="-"/>
    <s v="-"/>
    <s v="-"/>
    <s v="-"/>
    <s v="-"/>
  </r>
  <r>
    <s v="SG-AC-ACT_05;Secretaria_General;Grupo_de_Atención_al_Ciudadano"/>
    <n v="264"/>
    <s v="PES_Definir"/>
    <x v="3"/>
    <x v="3"/>
    <s v="SI"/>
    <s v="10. Plan de Acción Institucional - PAI"/>
    <x v="0"/>
    <s v="PAI_10"/>
    <s v="2. Plan de Acción Institucional - PAI"/>
    <s v="Atención"/>
    <x v="110"/>
    <x v="75"/>
    <s v="SG-AC-ACT_05"/>
    <x v="192"/>
    <x v="9"/>
    <x v="9"/>
    <x v="23"/>
    <x v="22"/>
    <s v="SG-D_08"/>
    <x v="24"/>
    <x v="1"/>
    <s v="Administrativa"/>
    <x v="0"/>
    <m/>
    <m/>
    <m/>
    <m/>
    <m/>
    <s v="MIPG-P_03"/>
    <s v="MIPG-D-03-06"/>
    <n v="0"/>
    <n v="0"/>
    <n v="0"/>
    <n v="0"/>
    <n v="0"/>
    <n v="0"/>
    <n v="1"/>
    <s v="No. De Solicitudes Gestionadas / No. de Solicitudes Ingresadas"/>
    <s v="POR_DEFINIR"/>
    <d v="2020-02-01T00:00:00"/>
    <x v="0"/>
    <n v="2"/>
    <n v="12"/>
    <n v="11.133333333333333"/>
    <s v="Febrero"/>
    <s v="Diciembre"/>
    <s v="IV_Trim"/>
    <n v="5.263157894736842E-3"/>
    <s v="Planeado"/>
    <n v="0"/>
    <n v="1"/>
    <n v="1"/>
    <n v="1"/>
    <n v="1"/>
    <n v="1"/>
    <n v="1"/>
    <n v="1"/>
    <n v="1"/>
    <n v="1"/>
    <n v="1"/>
    <n v="1"/>
    <n v="11"/>
    <s v="Ejecutado"/>
    <n v="0"/>
    <n v="0"/>
    <n v="0"/>
    <m/>
    <m/>
    <m/>
    <m/>
    <m/>
    <m/>
    <m/>
    <m/>
    <m/>
    <n v="0"/>
    <n v="0"/>
    <n v="2"/>
    <n v="0"/>
    <n v="0"/>
    <n v="0"/>
    <s v="Por Ejecutar"/>
    <x v="1"/>
    <s v=" |202003: El procedimiento para el reporte de información por parte de las áreas se encuentra en proyección; |202002: LAS ÁREAS RESPONSABLES NO HAN REPORTADO; |202001: N.A."/>
    <s v="N.A."/>
    <s v="LAS ÁREAS RESPONSABLES NO HAN REPORTADO"/>
    <s v="El procedimiento para el reporte de información por parte de las áreas se encuentra en proyección"/>
    <s v="-"/>
    <s v="-"/>
    <s v="-"/>
    <s v="-"/>
    <s v="-"/>
    <s v="-"/>
    <s v="-"/>
    <s v="-"/>
    <s v="-"/>
    <s v="Definir"/>
  </r>
  <r>
    <s v="SG-CID-ACT_01;Secretaria_General;Grupo_Control_Interno_Disciplinario"/>
    <n v="265"/>
    <s v="PES_Definir"/>
    <x v="3"/>
    <x v="3"/>
    <s v="SI"/>
    <s v="10. Plan de Acción Institucional - PAI"/>
    <x v="0"/>
    <s v="PAI_10"/>
    <s v="2. Plan de Acción Institucional - PAI"/>
    <s v="Gestión"/>
    <x v="111"/>
    <x v="76"/>
    <s v="SG-CID-ACT_01"/>
    <x v="193"/>
    <x v="9"/>
    <x v="9"/>
    <x v="24"/>
    <x v="23"/>
    <s v="SG-D_05"/>
    <x v="25"/>
    <x v="1"/>
    <s v="Administrativa"/>
    <x v="0"/>
    <m/>
    <m/>
    <m/>
    <m/>
    <m/>
    <s v="MIPG-P_00"/>
    <s v="MIPG-D_00"/>
    <n v="0"/>
    <n v="0"/>
    <n v="0"/>
    <n v="0"/>
    <n v="0"/>
    <n v="0"/>
    <n v="6"/>
    <s v="No. actividades ejecutadas / No. actividades programadas"/>
    <s v="POR_DEFINIR"/>
    <d v="2020-02-01T00:00:00"/>
    <x v="0"/>
    <n v="2"/>
    <n v="12"/>
    <n v="11.133333333333333"/>
    <s v="Febrero"/>
    <s v="Diciembre"/>
    <s v="IV_Trim"/>
    <n v="5.263157894736842E-3"/>
    <s v="Planeado"/>
    <n v="0"/>
    <n v="1"/>
    <n v="0"/>
    <n v="1"/>
    <n v="0"/>
    <n v="1"/>
    <n v="0"/>
    <n v="1"/>
    <n v="0"/>
    <n v="1"/>
    <n v="0"/>
    <n v="1"/>
    <n v="6"/>
    <s v="Ejecutado"/>
    <n v="0"/>
    <n v="1"/>
    <n v="0"/>
    <m/>
    <m/>
    <m/>
    <m/>
    <m/>
    <m/>
    <m/>
    <m/>
    <m/>
    <n v="1"/>
    <n v="0.16666666666666666"/>
    <n v="1"/>
    <n v="1"/>
    <n v="8.7719298245614026E-4"/>
    <n v="5.263157894736842E-3"/>
    <s v="En Tramite"/>
    <x v="1"/>
    <s v=" |202003: N/A; |202002: Se realizo la medida preventiva planeada para el mes de febrero: Ateción Previa PQR; |202001: No se programaron para el mes de enero actividades orientadas a la prevención de faltas disciplinarias"/>
    <s v="No se programaron para el mes de enero actividades orientadas a la prevención de faltas disciplinarias"/>
    <s v="Se realizo la medida preventiva planeada para el mes de febrero: Ateción Previa PQR"/>
    <s v="N/A"/>
    <s v="-"/>
    <s v="-"/>
    <s v="-"/>
    <s v="-"/>
    <s v="-"/>
    <s v="-"/>
    <s v="-"/>
    <s v="-"/>
    <s v="-"/>
    <s v="-"/>
  </r>
  <r>
    <s v="SG-CID-ACT_02;Secretaria_General;Grupo_Control_Interno_Disciplinario"/>
    <n v="266"/>
    <s v="PES_Definir"/>
    <x v="3"/>
    <x v="3"/>
    <s v="SI"/>
    <s v="10. Plan de Acción Institucional - PAI"/>
    <x v="0"/>
    <s v="PAI_10"/>
    <s v="2. Plan de Acción Institucional - PAI"/>
    <s v="Investigaciones"/>
    <x v="112"/>
    <x v="77"/>
    <s v="SG-CID-ACT_02"/>
    <x v="194"/>
    <x v="9"/>
    <x v="9"/>
    <x v="24"/>
    <x v="23"/>
    <s v="SG-D_05"/>
    <x v="25"/>
    <x v="1"/>
    <s v="Administrativa"/>
    <x v="0"/>
    <m/>
    <m/>
    <m/>
    <m/>
    <m/>
    <s v="MIPG-P_00"/>
    <s v="MIPG-D_00"/>
    <n v="0"/>
    <n v="0"/>
    <n v="0"/>
    <n v="0"/>
    <n v="0"/>
    <n v="0"/>
    <n v="1"/>
    <s v="No. De Solicitudes Gestionadas / No. de Solicitudes Ingresadas"/>
    <s v="Mensual"/>
    <d v="2020-01-01T00:00:00"/>
    <x v="0"/>
    <n v="1"/>
    <n v="12"/>
    <n v="12.166666666666666"/>
    <s v="Enero"/>
    <s v="Diciembre"/>
    <s v="IV_Trim"/>
    <n v="5.263157894736842E-3"/>
    <s v="Planeado"/>
    <n v="8"/>
    <n v="13"/>
    <n v="3"/>
    <n v="0"/>
    <n v="0"/>
    <n v="0"/>
    <n v="0"/>
    <n v="0"/>
    <n v="0"/>
    <n v="0"/>
    <n v="0"/>
    <n v="0"/>
    <n v="24"/>
    <s v="Ejecutado"/>
    <n v="8"/>
    <n v="13"/>
    <n v="3"/>
    <m/>
    <m/>
    <m/>
    <m/>
    <m/>
    <m/>
    <m/>
    <m/>
    <m/>
    <n v="24"/>
    <n v="1"/>
    <n v="24"/>
    <n v="1"/>
    <n v="5.263157894736842E-3"/>
    <n v="5.263157894736842E-3"/>
    <s v="Ejecutada"/>
    <x v="0"/>
    <s v=" |202003: CORREO ELECTRÓNICO, CON LA REMISIÓN DE TRES APERTURAS PRELIMINARES; |202002: Se anexan actas, link de cuadro de procesos, link de vencimiento de términos.; |202001: PARA EL MES DE ENERO SE REALIZARON 6 APERTURAS DE INDAGACIÓN PRELIMINAR, 1 INHIBITORIO Y 1 TRASLADO POR EL ARTÍCULO 51 DE LA LEY 734 DE 2002 "/>
    <s v="PARA EL MES DE ENERO SE REALIZARON 6 APERTURAS DE INDAGACIÓN PRELIMINAR, 1 INHIBITORIO Y 1 TRASLADO POR EL ARTÍCULO 51 DE LA LEY 734 DE 2002 "/>
    <s v="Se anexan actas, link de cuadro de procesos, link de vencimiento de términos."/>
    <s v="CORREO ELECTRÓNICO, CON LA REMISIÓN DE TRES APERTURAS PRELIMINARES"/>
    <s v="-"/>
    <s v="-"/>
    <s v="-"/>
    <s v="-"/>
    <s v="-"/>
    <s v="-"/>
    <s v="-"/>
    <s v="-"/>
    <s v="-"/>
    <s v="-"/>
  </r>
  <r>
    <s v="SG-TH-ACT_01;Secretaria_General;Grupo_Talento_Humano"/>
    <n v="267"/>
    <s v="PES_Definir"/>
    <x v="3"/>
    <x v="3"/>
    <s v="SI"/>
    <s v="10. Fortalecimiento Intitucional"/>
    <x v="1"/>
    <s v="PEI_02"/>
    <s v=" 1. Plan Estratégico Institucional - PEI"/>
    <s v="PEI_10 - Fortalecimiento Institucional"/>
    <x v="113"/>
    <x v="78"/>
    <s v="SG-TH-ACT_01"/>
    <x v="195"/>
    <x v="9"/>
    <x v="9"/>
    <x v="25"/>
    <x v="24"/>
    <s v="SG-D_06"/>
    <x v="26"/>
    <x v="1"/>
    <s v="Administrativa"/>
    <x v="0"/>
    <m/>
    <m/>
    <m/>
    <m/>
    <m/>
    <s v="MIPG-P_01"/>
    <s v="MIPG-D_01-01"/>
    <n v="0"/>
    <n v="0"/>
    <n v="0"/>
    <n v="0"/>
    <n v="0"/>
    <n v="0"/>
    <n v="1"/>
    <s v="% Avance Plan de Acción de Gestión de Conocimiento"/>
    <s v="POR_DEFINIR"/>
    <d v="2020-02-01T00:00:00"/>
    <x v="0"/>
    <n v="2"/>
    <n v="12"/>
    <n v="11.133333333333333"/>
    <s v="Febrero"/>
    <s v="Diciembre"/>
    <s v="IV_Trim"/>
    <n v="0.02"/>
    <s v="Planeado"/>
    <n v="0"/>
    <n v="0.1"/>
    <n v="0.09"/>
    <n v="0.09"/>
    <n v="0.09"/>
    <n v="0.09"/>
    <n v="0.09"/>
    <n v="0.09"/>
    <n v="0.09"/>
    <n v="0.09"/>
    <n v="0.09"/>
    <n v="0.09"/>
    <n v="0.99999999999999978"/>
    <s v="Ejecutado"/>
    <n v="0"/>
    <n v="0.1"/>
    <n v="0.09"/>
    <m/>
    <m/>
    <m/>
    <m/>
    <m/>
    <m/>
    <m/>
    <m/>
    <m/>
    <n v="0.19"/>
    <n v="0.19000000000000006"/>
    <n v="0.19"/>
    <n v="1"/>
    <n v="3.8000000000000013E-3"/>
    <n v="0.02"/>
    <s v="En Tramite"/>
    <x v="1"/>
    <s v=" |202003: Ajustes al plan de acción para aumentar puntuación en autodiagnostico de Gestión del conocimiento Entrega del plan de acción por medio de correo electrónico; |202002: Se realizó el Autodiagnóstico del componente de Gestión del Conocimiento y el Plan de Acción; |202001: No se tenia programado actividades para el mes de enero"/>
    <s v="No se tenia programado actividades para el mes de enero"/>
    <s v="Se realizó el Autodiagnóstico del componente de Gestión del Conocimiento y el Plan de Acción"/>
    <s v="Ajustes al plan de acción para aumentar puntuación en autodiagnostico de Gestión del conocimiento Entrega del plan de acción por medio de correo electrónico"/>
    <s v="-"/>
    <s v="-"/>
    <s v="-"/>
    <s v="-"/>
    <s v="-"/>
    <s v="-"/>
    <s v="-"/>
    <s v="-"/>
    <s v="-"/>
    <s v="-"/>
  </r>
  <r>
    <s v="SG-TH-ACT_02;Secretaria_General;Grupo_Talento_Humano"/>
    <n v="268"/>
    <s v="PES_00"/>
    <x v="0"/>
    <x v="0"/>
    <s v="SI"/>
    <s v="5. Juventud y Meritocracia para la SuperTransporte "/>
    <x v="1"/>
    <s v="PEI_05"/>
    <s v=" 1. Plan Estratégico Institucional - PEI"/>
    <s v="PEI_05 - Juventud y Meritocracia para la SuperTransporte "/>
    <x v="114"/>
    <x v="79"/>
    <s v="SG-TH-ACT_02"/>
    <x v="196"/>
    <x v="9"/>
    <x v="9"/>
    <x v="25"/>
    <x v="24"/>
    <s v="SG-D_06"/>
    <x v="26"/>
    <x v="1"/>
    <s v="Administrativa"/>
    <x v="0"/>
    <m/>
    <m/>
    <m/>
    <m/>
    <m/>
    <s v="MIPG-P_00"/>
    <s v="MIPG-D_00"/>
    <n v="1"/>
    <n v="0.7"/>
    <n v="0.1"/>
    <n v="0.1"/>
    <n v="0.1"/>
    <n v="0.99999999999999989"/>
    <n v="17"/>
    <s v="No. Vinculados para Juventud y Meritocracía"/>
    <s v="Mensual"/>
    <d v="2020-01-01T00:00:00"/>
    <x v="0"/>
    <n v="1"/>
    <n v="12"/>
    <n v="12.166666666666666"/>
    <s v="Enero"/>
    <s v="Diciembre"/>
    <s v="IV_Trim"/>
    <n v="8.0000000000000019E-3"/>
    <s v="Planeado"/>
    <n v="0"/>
    <n v="6"/>
    <n v="0"/>
    <n v="0"/>
    <n v="0"/>
    <n v="0"/>
    <n v="0"/>
    <n v="0"/>
    <n v="0"/>
    <n v="0"/>
    <n v="0"/>
    <n v="0"/>
    <n v="6"/>
    <s v="Ejecutado"/>
    <n v="0"/>
    <n v="6"/>
    <n v="0"/>
    <m/>
    <m/>
    <m/>
    <m/>
    <m/>
    <m/>
    <m/>
    <m/>
    <m/>
    <n v="6"/>
    <n v="1"/>
    <n v="6"/>
    <n v="1"/>
    <n v="8.0000000000000019E-3"/>
    <n v="8.0000000000000019E-3"/>
    <s v="Ejecutada"/>
    <x v="0"/>
    <s v=" |202003: se inicio nuevo proyecto de instructivo (carpeta compratida); |202002: Se vincularon 6 Profesionales con los mejores puntajes de las Pruebas Saber Pro en el cargo de Profesional Universitario Grado 01; |202001: No se reporta actividad para el mes de enero "/>
    <s v="No se reporta actividad para el mes de enero "/>
    <s v="Se vincularon 6 Profesionales con los mejores puntajes de las Pruebas Saber Pro en el cargo de Profesional Universitario Grado 01"/>
    <s v="se inicio nuevo proyecto de instructivo (carpeta compratida)"/>
    <s v="-"/>
    <s v="-"/>
    <s v="-"/>
    <s v="-"/>
    <s v="-"/>
    <s v="-"/>
    <s v="-"/>
    <s v="-"/>
    <s v="-"/>
    <s v="-"/>
  </r>
  <r>
    <s v="SG-TH-ACT_03;Secretaria_General;Grupo_Talento_Humano"/>
    <n v="269"/>
    <s v="PES_Definir"/>
    <x v="3"/>
    <x v="3"/>
    <s v="SI"/>
    <s v="10. Plan de Acción Institucional - PAI"/>
    <x v="0"/>
    <s v="PETH_15"/>
    <s v="8. Plan Institucional de Capacitación  (Talento Humano) - PIC"/>
    <s v="3. Talento Humano"/>
    <x v="115"/>
    <x v="80"/>
    <s v="SG-TH-ACT_03"/>
    <x v="197"/>
    <x v="9"/>
    <x v="9"/>
    <x v="25"/>
    <x v="24"/>
    <s v="SG-D_06"/>
    <x v="26"/>
    <x v="1"/>
    <s v="Administrativa"/>
    <x v="0"/>
    <m/>
    <m/>
    <m/>
    <m/>
    <m/>
    <s v="MIPG-P_01"/>
    <s v="MIPG-D_01-01"/>
    <n v="0"/>
    <n v="0"/>
    <n v="0"/>
    <n v="0"/>
    <n v="0"/>
    <n v="0"/>
    <n v="28"/>
    <s v="Calificación Final - Calificación inicial / Calificación Final"/>
    <s v="POR_DEFINIR"/>
    <d v="2020-04-01T00:00:00"/>
    <x v="5"/>
    <n v="4"/>
    <n v="4"/>
    <n v="0.96666666666666667"/>
    <s v="Abril"/>
    <s v="Abril"/>
    <s v="II_Trim"/>
    <n v="5.263157894736842E-3"/>
    <s v="Planeado"/>
    <n v="0"/>
    <n v="0"/>
    <n v="0"/>
    <n v="28"/>
    <n v="0"/>
    <n v="0"/>
    <n v="0"/>
    <n v="0"/>
    <n v="0"/>
    <n v="0"/>
    <n v="0"/>
    <n v="0"/>
    <n v="28"/>
    <s v="Ejecutado"/>
    <n v="0"/>
    <n v="0"/>
    <n v="0"/>
    <m/>
    <m/>
    <m/>
    <m/>
    <m/>
    <m/>
    <m/>
    <m/>
    <m/>
    <n v="0"/>
    <n v="0"/>
    <n v="0"/>
    <n v="1"/>
    <n v="0"/>
    <n v="5.263157894736842E-3"/>
    <s v="Por Ejecutar"/>
    <x v="5"/>
    <s v=" |202003: a 31 de enero de 2020 se estructuran nuevamente los estudios previos, adoptando las actualizaciones en el PNFC que emitió la Función Pública, debido a emergencia sanitaria.; |202002: Solicitudes de Cotizaciones y radicación de Estudios Previos; |202001: Se realizó la publicación del Plan Institucional de Capacitación PIC 2020"/>
    <s v="Se realizó la publicación del Plan Institucional de Capacitación PIC 2020"/>
    <s v="Solicitudes de Cotizaciones y radicación de Estudios Previos"/>
    <s v="a 31 de enero de 2020 se estructuran nuevamente los estudios previos, adoptando las actualizaciones en el PNFC que emitió la Función Pública, debido a emergencia sanitaria."/>
    <s v="-"/>
    <s v="-"/>
    <s v="-"/>
    <s v="-"/>
    <s v="-"/>
    <s v="-"/>
    <s v="-"/>
    <s v="-"/>
    <s v="-"/>
    <s v="-"/>
  </r>
  <r>
    <s v="SG-TH-ACT_04;Secretaria_General;Grupo_Talento_Humano"/>
    <n v="270"/>
    <s v="PES_Definir"/>
    <x v="3"/>
    <x v="3"/>
    <s v="SI"/>
    <s v="10. Plan de Acción Institucional - PAI"/>
    <x v="0"/>
    <s v="PETH_15"/>
    <s v="7. Plan Estratégico de Talento Humano  (Talento Humano)"/>
    <s v="3. Talento Humano"/>
    <x v="115"/>
    <x v="80"/>
    <s v="SG-TH-ACT_04"/>
    <x v="198"/>
    <x v="9"/>
    <x v="9"/>
    <x v="25"/>
    <x v="24"/>
    <s v="SG-D_06"/>
    <x v="26"/>
    <x v="1"/>
    <s v="Administrativa"/>
    <x v="0"/>
    <m/>
    <m/>
    <m/>
    <m/>
    <m/>
    <s v="MIPG-P_01"/>
    <s v="MIPG-D_01-01"/>
    <n v="0"/>
    <n v="0"/>
    <n v="0"/>
    <n v="0"/>
    <n v="0"/>
    <n v="0"/>
    <n v="0.2"/>
    <s v="% Avance Plan de Acción de Imcremento de Calificación GETHZ"/>
    <s v="POR_DEFINIR"/>
    <d v="2020-01-01T00:00:00"/>
    <x v="0"/>
    <n v="1"/>
    <n v="12"/>
    <n v="12.166666666666666"/>
    <s v="Enero"/>
    <s v="Diciembre"/>
    <s v="IV_Trim"/>
    <n v="5.263157894736842E-3"/>
    <s v="Planeado"/>
    <n v="0.1"/>
    <n v="0.1"/>
    <n v="0.08"/>
    <n v="0.08"/>
    <n v="0.08"/>
    <n v="0.08"/>
    <n v="0.08"/>
    <n v="0.08"/>
    <n v="0.08"/>
    <n v="0.08"/>
    <n v="0.08"/>
    <n v="0.08"/>
    <n v="0.99999999999999978"/>
    <s v="Ejecutado"/>
    <n v="0.1"/>
    <n v="0.1"/>
    <n v="0.08"/>
    <m/>
    <m/>
    <m/>
    <m/>
    <m/>
    <m/>
    <m/>
    <m/>
    <m/>
    <n v="0.28000000000000003"/>
    <n v="0.28000000000000008"/>
    <n v="0.28000000000000003"/>
    <n v="1"/>
    <n v="1.4736842105263163E-3"/>
    <n v="5.263157894736842E-3"/>
    <s v="En Tramite"/>
    <x v="1"/>
    <s v=" |202003: Gestionar la información en el SIGEP (Servidores Públicos) - Monitoreo y seguimiento de SIGEP. (Documento en Excel actualizado a 31 de marzo);_x000a_Verificar la información cargada en el SIGEP (reporte actualizado);_x000a_Contar con un mecanismo de información que permita visualizar en tiempo real la planta de personal y generar reportes, articulado con la nómina o independiente, diferenciando: Planta global y planta estructural, por grupos internos de trabajo (Cuadro Excel actualizado a 31 de marzo);_x000a_Contar con un mecanismo de información que permita visualizar en tiempo real la planta de personal y generar reportes, articulado con la nómina o independiente, diferenciando: Tipos de vinculación, nivel, código y grado. Antigüedad en el Estado, nivel académico y género. Cargos en vacancia definitiva o temporal por niveles; Perfiles de Empleos, Personas con discapacidad, pre pensionados, cabezas de familia, pertenecientes a grupos Étnicos o con fuero sindical. (cuadro de caracterización en Excel y actualizado a 31 de marzo);_x000a_Contar con mecanismos para verificar si existen servidores de carrera administrativa con derecho preferencial para ser encargados. (Cuadro Excel actualizado);_x000a_Contar con la trazabilidad electrónica o física de la historia laboral de cada servidor (base de datos actualizada de hojas de vida);_x000a_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 (cuadro Excel actualizado, situaciones administrativas) ; |202002: Matriz contentiva de 8 elementos gestionados; |202001: Matriz contentiva de 8 elementos gestionados"/>
    <s v="Matriz contentiva de 8 elementos gestionados"/>
    <s v="Matriz contentiva de 8 elementos gestionados"/>
    <s v="Gestionar la información en el SIGEP (Servidores Públicos) - Monitoreo y seguimiento de SIGEP. (Documento en Excel actualizado a 31 de marzo);_x000a_Verificar la información cargada en el SIGEP (reporte actualizado);_x000a_Contar con un mecanismo de información que permita visualizar en tiempo real la planta de personal y generar reportes, articulado con la nómina o independiente, diferenciando: Planta global y planta estructural, por grupos internos de trabajo (Cuadro Excel actualizado a 31 de marzo);_x000a_Contar con un mecanismo de información que permita visualizar en tiempo real la planta de personal y generar reportes, articulado con la nómina o independiente, diferenciando: Tipos de vinculación, nivel, código y grado. Antigüedad en el Estado, nivel académico y género. Cargos en vacancia definitiva o temporal por niveles; Perfiles de Empleos, Personas con discapacidad, pre pensionados, cabezas de familia, pertenecientes a grupos Étnicos o con fuero sindical. (cuadro de caracterización en Excel y actualizado a 31 de marzo);_x000a_Contar con mecanismos para verificar si existen servidores de carrera administrativa con derecho preferencial para ser encargados. (Cuadro Excel actualizado);_x000a_Contar con la trazabilidad electrónica o física de la historia laboral de cada servidor (base de datos actualizada de hojas de vida);_x000a_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 (cuadro Excel actualizado, situaciones administrativas) "/>
    <s v="-"/>
    <s v="-"/>
    <s v="-"/>
    <s v="-"/>
    <s v="-"/>
    <s v="-"/>
    <s v="-"/>
    <s v="-"/>
    <s v="-"/>
    <s v="-"/>
  </r>
  <r>
    <s v="SG-TH-ACT_05;Secretaria_General;Grupo_Talento_Humano"/>
    <n v="271"/>
    <s v="PES_Definir"/>
    <x v="3"/>
    <x v="3"/>
    <s v="SI"/>
    <s v="10. Plan de Acción Institucional - PAI"/>
    <x v="0"/>
    <s v="PETH_15"/>
    <s v="9. Plan de Bienestar e Incentivos  (Talento Humano)"/>
    <s v="3. Talento Humano"/>
    <x v="115"/>
    <x v="80"/>
    <s v="SG-TH-ACT_05"/>
    <x v="199"/>
    <x v="9"/>
    <x v="9"/>
    <x v="25"/>
    <x v="24"/>
    <s v="SG-D_06"/>
    <x v="26"/>
    <x v="1"/>
    <s v="Administrativa"/>
    <x v="0"/>
    <m/>
    <m/>
    <m/>
    <m/>
    <m/>
    <s v="MIPG-P_01"/>
    <s v="MIPG-D_01-01"/>
    <n v="0"/>
    <n v="0"/>
    <n v="0"/>
    <n v="0"/>
    <n v="0"/>
    <n v="0"/>
    <n v="5"/>
    <s v="# de Actividades realizadas / # de Actividades programadas"/>
    <s v="POR_DEFINIR"/>
    <d v="2020-01-01T00:00:00"/>
    <x v="0"/>
    <n v="1"/>
    <n v="12"/>
    <n v="12.166666666666666"/>
    <s v="Enero"/>
    <s v="Diciembre"/>
    <s v="IV_Trim"/>
    <n v="5.263157894736842E-3"/>
    <s v="Planeado"/>
    <n v="0.05"/>
    <n v="0.05"/>
    <n v="0.09"/>
    <n v="0.09"/>
    <n v="0.09"/>
    <n v="0.09"/>
    <n v="0.09"/>
    <n v="0.09"/>
    <n v="0.09"/>
    <n v="0.09"/>
    <n v="0.09"/>
    <n v="0.09"/>
    <n v="0.99999999999999978"/>
    <s v="Ejecutado"/>
    <n v="0.05"/>
    <n v="0.05"/>
    <n v="0.09"/>
    <m/>
    <m/>
    <m/>
    <m/>
    <m/>
    <m/>
    <m/>
    <m/>
    <m/>
    <n v="0.19"/>
    <n v="0.19000000000000006"/>
    <n v="0.19"/>
    <n v="1"/>
    <n v="1.0000000000000002E-3"/>
    <n v="5.263157894736842E-3"/>
    <s v="En Tramite"/>
    <x v="1"/>
    <s v=" |202003: para el mes de marzo se tenía programó una actividad que fue el día 6 de marzo, celebración del día de la mujer, donde participaron todas las mujeres de la Entidad, se llevó a cabo en el Colegio Agustiniano y se contó con la participación de la presentadora Claudia Palacios.; |202002: Se suscribió el contrato de Bienestar y el Cronograma de actividades; |202001: Se realizó la publicación del Plan de Bienestar e Incentivos el 31 dde enero de 2020"/>
    <s v="Se realizó la publicación del Plan de Bienestar e Incentivos el 31 dde enero de 2020"/>
    <s v="Se suscribió el contrato de Bienestar y el Cronograma de actividades"/>
    <s v="para el mes de marzo se tenía programó una actividad que fue el día 6 de marzo, celebración del día de la mujer, donde participaron todas las mujeres de la Entidad, se llevó a cabo en el Colegio Agustiniano y se contó con la participación de la presentadora Claudia Palacios."/>
    <s v="-"/>
    <s v="-"/>
    <s v="-"/>
    <s v="-"/>
    <s v="-"/>
    <s v="-"/>
    <s v="-"/>
    <s v="-"/>
    <s v="-"/>
    <s v="-"/>
  </r>
  <r>
    <s v="SG-TH-ACT_06;Secretaria_General;Grupo_Talento_Humano"/>
    <n v="272"/>
    <s v="PES_Definir"/>
    <x v="3"/>
    <x v="3"/>
    <s v="SI"/>
    <s v="10. Plan de Acción Institucional - PAI"/>
    <x v="0"/>
    <s v="PETH_15"/>
    <s v="10. Plan de Trabajo Anual en Seguridad y Salud en el Trabajo  (Talento Humano) - SST"/>
    <s v="3. Talento Humano"/>
    <x v="115"/>
    <x v="80"/>
    <s v="SG-TH-ACT_06"/>
    <x v="200"/>
    <x v="9"/>
    <x v="9"/>
    <x v="25"/>
    <x v="24"/>
    <s v="SG-D_06"/>
    <x v="26"/>
    <x v="1"/>
    <s v="Administrativa"/>
    <x v="0"/>
    <m/>
    <m/>
    <m/>
    <m/>
    <m/>
    <s v="MIPG-P_01"/>
    <s v="MIPG-D_01-01"/>
    <n v="0"/>
    <n v="0"/>
    <n v="0"/>
    <n v="0"/>
    <n v="0"/>
    <n v="0"/>
    <n v="3"/>
    <s v="# de Actividades realizadas / # de Actividades programadas"/>
    <s v="POR_DEFINIR"/>
    <d v="2020-01-01T00:00:00"/>
    <x v="0"/>
    <n v="1"/>
    <n v="12"/>
    <n v="12.166666666666666"/>
    <s v="Enero"/>
    <s v="Diciembre"/>
    <s v="IV_Trim"/>
    <n v="5.263157894736842E-3"/>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m/>
    <m/>
    <m/>
    <m/>
    <m/>
    <m/>
    <m/>
    <m/>
    <m/>
    <n v="0.24990000000000001"/>
    <n v="0.24999999999999997"/>
    <n v="0.24990000000000001"/>
    <n v="1"/>
    <n v="1.3157894736842103E-3"/>
    <n v="5.263157894736842E-3"/>
    <s v="En Tramite"/>
    <x v="1"/>
    <s v=" |202003: Reunión mensual Copasst realizada por medio de teams -Acta reunión; Inducción - Aplazada por emergencia sanitaria Covid – 19; Comunicaciones correspondientes a los subprogramas del SG-SST- Correos electrónicos masivos; Seguimiento teletrabajo- Dadas las circunstancias por covid-19 se reporta a la ARL que los funcionarios y contratistas realizarán trabajo desde casa; Capacitación Brigada de emergencia, correo electrónico con invitación a taller de primeros auxilios - Debido a que no puede hacerse de manera presencial por la contingencia del Covid - 19, la ARL Positiva invita al Taller de primeros auxilios de manera virtual; Capacitación seguridad vial- Se reprograma debido a que el taller es presencial y se estaba en aislamiento obligatorio; Ausentismo Se realiza medición del ausentismo por medio de las incapacidades que reportan los funcionarios, como evidencia están los indicadores de gestión del SST; Programa entorno laboral saludable-Pantallazos de las clases realizadas por medio de Teams - eviedencia actividad física; PVE Psicosocial Correo masivo manejo del estrés; PVE Biomecanico Correos masivos  sobre ergonomia  en casa; Control  y seguimiento de la accidentalidad se realiza medición por medio de los indicadores de gestión; |202002: Reunión mensual de Coopass, inducción y reinducción, comunicaciones correspondientes a los subprogrmas de seguridad vial y prevención de gripa, evaluación a proveedores, brigada de emergencia, seguimiento ausentismo, indicadores mensuales SST, seguimientos caso enfermedad laboral, programa entorno laboral saludable, PVE Psicosocial, PVE Biomecánico y control y seguimiento de la accidentalidad.; |202001: 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
    <s v="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
    <s v="Reunión mensual de Coopass, inducción y reinducción, comunicaciones correspondientes a los subprogrmas de seguridad vial y prevención de gripa, evaluación a proveedores, brigada de emergencia, seguimiento ausentismo, indicadores mensuales SST, seguimientos caso enfermedad laboral, programa entorno laboral saludable, PVE Psicosocial, PVE Biomecánico y control y seguimiento de la accidentalidad."/>
    <s v="Reunión mensual Copasst realizada por medio de teams -Acta reunión; Inducción - Aplazada por emergencia sanitaria Covid – 19; Comunicaciones correspondientes a los subprogramas del SG-SST- Correos electrónicos masivos; Seguimiento teletrabajo- Dadas las circunstancias por covid-19 se reporta a la ARL que los funcionarios y contratistas realizarán trabajo desde casa; Capacitación Brigada de emergencia, correo electrónico con invitación a taller de primeros auxilios - Debido a que no puede hacerse de manera presencial por la contingencia del Covid - 19, la ARL Positiva invita al Taller de primeros auxilios de manera virtual; Capacitación seguridad vial- Se reprograma debido a que el taller es presencial y se estaba en aislamiento obligatorio; Ausentismo Se realiza medición del ausentismo por medio de las incapacidades que reportan los funcionarios, como evidencia están los indicadores de gestión del SST; Programa entorno laboral saludable-Pantallazos de las clases realizadas por medio de Teams - eviedencia actividad física; PVE Psicosocial Correo masivo manejo del estrés; PVE Biomecanico Correos masivos  sobre ergonomia  en casa; Control  y seguimiento de la accidentalidad se realiza medición por medio de los indicadores de gestión"/>
    <s v="-"/>
    <s v="-"/>
    <s v="-"/>
    <s v="-"/>
    <s v="-"/>
    <s v="-"/>
    <s v="-"/>
    <s v="-"/>
    <s v="-"/>
    <s v="-"/>
  </r>
  <r>
    <s v="SG-TH-ACT_07;Secretaria_General;Grupo_Talento_Humano"/>
    <n v="273"/>
    <s v="PES_Definir"/>
    <x v="3"/>
    <x v="3"/>
    <s v="SI"/>
    <s v="10. Plan de Acción Institucional - PAI"/>
    <x v="0"/>
    <s v="PETH_15"/>
    <s v="6. Plan de Previsión de Recursos Humanos  (Talento Humano)"/>
    <s v="3. Talento Humano"/>
    <x v="115"/>
    <x v="80"/>
    <s v="SG-TH-ACT_07"/>
    <x v="201"/>
    <x v="9"/>
    <x v="9"/>
    <x v="25"/>
    <x v="24"/>
    <s v="SG-D_06"/>
    <x v="26"/>
    <x v="1"/>
    <s v="Administrativa"/>
    <x v="0"/>
    <m/>
    <m/>
    <m/>
    <m/>
    <m/>
    <s v="MIPG-P_01"/>
    <s v="MIPG-D_01-01"/>
    <n v="0"/>
    <n v="0"/>
    <n v="0"/>
    <n v="0"/>
    <n v="0"/>
    <n v="0"/>
    <n v="1"/>
    <s v="# de dotaciones entregadas / # Total dotaciones obligatorias"/>
    <s v="POR_DEFINIR"/>
    <d v="2020-01-01T00:00:00"/>
    <x v="15"/>
    <n v="1"/>
    <n v="1"/>
    <n v="0.96666666666666667"/>
    <s v="Enero"/>
    <s v="Enero"/>
    <s v="I_Trim"/>
    <n v="5.263157894736842E-3"/>
    <s v="Planeado"/>
    <n v="1"/>
    <n v="0"/>
    <n v="0"/>
    <n v="0"/>
    <n v="0"/>
    <n v="0"/>
    <n v="0"/>
    <n v="0"/>
    <n v="0"/>
    <n v="0"/>
    <n v="0"/>
    <n v="0"/>
    <n v="1"/>
    <s v="Ejecutado"/>
    <n v="1"/>
    <n v="0"/>
    <n v="0"/>
    <m/>
    <m/>
    <m/>
    <m/>
    <m/>
    <m/>
    <m/>
    <m/>
    <m/>
    <n v="1"/>
    <n v="1"/>
    <n v="1"/>
    <n v="1"/>
    <n v="5.263157894736842E-3"/>
    <n v="5.263157894736842E-3"/>
    <s v="Ejecutada"/>
    <x v="0"/>
    <s v=" |202003: Plan realizado; |202002: Publicación dl Plan de Previsión de Recursos Humanos; |202001: Se realizó la publicación del Plan de Previsión de Recursos Humanos el 31 de enero de 2020"/>
    <s v="Se realizó la publicación del Plan de Previsión de Recursos Humanos el 31 de enero de 2020"/>
    <s v="Publicación dl Plan de Previsión de Recursos Humanos"/>
    <s v="Plan realizado"/>
    <s v="-"/>
    <s v="-"/>
    <s v="-"/>
    <s v="-"/>
    <s v="-"/>
    <s v="-"/>
    <s v="-"/>
    <s v="-"/>
    <s v="-"/>
    <s v="-"/>
  </r>
  <r>
    <s v="SG-TH-ACT_08;Secretaria_General;Grupo_Talento_Humano"/>
    <n v="274"/>
    <s v="PES_Definir"/>
    <x v="3"/>
    <x v="3"/>
    <s v="SI"/>
    <s v="10. Plan de Acción Institucional - PAI"/>
    <x v="0"/>
    <s v="PETH_15"/>
    <s v="5. Plan Anual de Vacantes (Talento Humano)"/>
    <s v="3. Talento Humano"/>
    <x v="115"/>
    <x v="80"/>
    <s v="SG-TH-ACT_08"/>
    <x v="202"/>
    <x v="9"/>
    <x v="9"/>
    <x v="25"/>
    <x v="24"/>
    <s v="SG-D_06"/>
    <x v="26"/>
    <x v="1"/>
    <s v="Administrativa"/>
    <x v="0"/>
    <m/>
    <m/>
    <m/>
    <m/>
    <m/>
    <s v="MIPG-P_01"/>
    <s v="MIPG-D_01-01"/>
    <n v="0"/>
    <n v="0"/>
    <n v="0"/>
    <n v="0"/>
    <n v="0"/>
    <n v="0"/>
    <n v="1"/>
    <s v="#  de resoluciones de movimiento de personal / # de funcionarios en movimiento"/>
    <s v="POR_DEFINIR"/>
    <d v="2020-01-01T00:00:00"/>
    <x v="12"/>
    <n v="1"/>
    <n v="1"/>
    <n v="1"/>
    <s v="Enero"/>
    <s v="Enero"/>
    <s v="I_Trim"/>
    <n v="5.263157894736842E-3"/>
    <s v="Planeado"/>
    <n v="1"/>
    <n v="0"/>
    <n v="0"/>
    <n v="0"/>
    <n v="0"/>
    <n v="0"/>
    <n v="0"/>
    <n v="0"/>
    <n v="0"/>
    <n v="0"/>
    <n v="0"/>
    <n v="0"/>
    <n v="1"/>
    <s v="Ejecutado"/>
    <n v="1"/>
    <n v="0"/>
    <n v="0"/>
    <m/>
    <m/>
    <m/>
    <m/>
    <m/>
    <m/>
    <m/>
    <m/>
    <m/>
    <n v="1"/>
    <n v="1"/>
    <n v="1"/>
    <n v="1"/>
    <n v="5.263157894736842E-3"/>
    <n v="5.263157894736842E-3"/>
    <s v="Ejecutada"/>
    <x v="0"/>
    <s v=" |202003: Plan realizado; |202002: Se publicó el Plan Anual de Vacantes; |202001: Se realizó la publicación del Plan Anual de Vacantes a 31 de enero de 2020"/>
    <s v="Se realizó la publicación del Plan Anual de Vacantes a 31 de enero de 2020"/>
    <s v="Se publicó el Plan Anual de Vacantes"/>
    <s v="Plan realizado"/>
    <s v="-"/>
    <s v="-"/>
    <s v="-"/>
    <s v="-"/>
    <s v="-"/>
    <s v="-"/>
    <s v="-"/>
    <s v="-"/>
    <s v="-"/>
    <s v="-"/>
  </r>
  <r>
    <s v="SG-TH-ACT_09;Secretaria_General;Grupo_Talento_Humano"/>
    <n v="275"/>
    <s v="PES_Definir"/>
    <x v="3"/>
    <x v="3"/>
    <s v="SI"/>
    <s v="10. Plan de Acción Institucional - PAI"/>
    <x v="0"/>
    <s v="PAI_10"/>
    <s v="2. Plan de Acción Institucional - PAI"/>
    <s v="Seguimiento_Solicitudes"/>
    <x v="116"/>
    <x v="50"/>
    <s v="SG-TH-ACT_09"/>
    <x v="135"/>
    <x v="9"/>
    <x v="9"/>
    <x v="25"/>
    <x v="24"/>
    <s v="SG-D_06"/>
    <x v="26"/>
    <x v="1"/>
    <s v="Administrativa"/>
    <x v="0"/>
    <m/>
    <m/>
    <m/>
    <m/>
    <m/>
    <s v="MIPG-P_01"/>
    <s v="MIPG-D_01-01"/>
    <n v="0"/>
    <n v="0"/>
    <n v="0"/>
    <n v="0"/>
    <n v="0"/>
    <n v="0"/>
    <n v="1"/>
    <s v="Instructivo de provisión de vacantes aprobado"/>
    <s v="Mensual"/>
    <d v="2020-01-01T00:00:00"/>
    <x v="0"/>
    <n v="1"/>
    <n v="12"/>
    <n v="12.166666666666666"/>
    <s v="Enero"/>
    <s v="Diciembre"/>
    <s v="IV_Trim"/>
    <n v="5.263157894736842E-3"/>
    <s v="Planeado"/>
    <n v="15"/>
    <n v="8"/>
    <n v="3"/>
    <n v="0"/>
    <n v="0"/>
    <n v="0"/>
    <n v="0"/>
    <n v="0"/>
    <n v="0"/>
    <n v="0"/>
    <n v="0"/>
    <n v="0"/>
    <n v="26"/>
    <s v="Ejecutado"/>
    <n v="15"/>
    <n v="8"/>
    <n v="0"/>
    <m/>
    <m/>
    <m/>
    <m/>
    <m/>
    <m/>
    <m/>
    <m/>
    <m/>
    <n v="23"/>
    <n v="0.88461538461538458"/>
    <n v="26"/>
    <n v="0.88461538461538458"/>
    <n v="4.6558704453441291E-3"/>
    <n v="4.6558704453441291E-3"/>
    <s v="Gestionado"/>
    <x v="1"/>
    <s v=" |202003: Para el mes de marzo llegaron 3 peticiones que están siendo proyectadas; |202002: Requerimientos terceros: 1_x000a_Permisos Sindicales: 2_x000a_Solicitudes de Encargo: 3_x000a_Peticiones de información: 2; |202001: Durante el mes de enero se recibieron 15 solicitudes, a las que se dio respuesta en su totalidad"/>
    <s v="Durante el mes de enero se recibieron 15 solicitudes, a las que se dio respuesta en su totalidad"/>
    <s v="Requerimientos terceros: 1_x000a_Permisos Sindicales: 2_x000a_Solicitudes de Encargo: 3_x000a_Peticiones de información: 2"/>
    <s v="Para el mes de marzo llegaron 3 peticiones que están siendo proyectadas"/>
    <s v="-"/>
    <s v="-"/>
    <s v="-"/>
    <s v="-"/>
    <s v="-"/>
    <s v="-"/>
    <s v="-"/>
    <s v="-"/>
    <s v="-"/>
    <s v="-"/>
  </r>
  <r>
    <s v="SG-DF-ACT_01;Secretaria_General;Dirección_Financiera"/>
    <n v="276"/>
    <s v="PES_Definir"/>
    <x v="3"/>
    <x v="3"/>
    <s v="SI"/>
    <s v="10. Plan de Acción Institucional - PAI"/>
    <x v="0"/>
    <s v="PAA_13"/>
    <s v="4. Plan Anual de Adquisiciones  - PAA (Planeación)"/>
    <s v="1. Adquisiciones"/>
    <x v="117"/>
    <x v="81"/>
    <s v="SG-DF-ACT_01"/>
    <x v="203"/>
    <x v="9"/>
    <x v="9"/>
    <x v="26"/>
    <x v="25"/>
    <s v="SG-D_07"/>
    <x v="27"/>
    <x v="1"/>
    <s v="Administrativa"/>
    <x v="0"/>
    <m/>
    <m/>
    <m/>
    <m/>
    <m/>
    <s v="MIPG-P_00"/>
    <s v="MIPG-D_00"/>
    <n v="0"/>
    <n v="0"/>
    <n v="0"/>
    <n v="0"/>
    <n v="0"/>
    <n v="0"/>
    <n v="0.95"/>
    <s v=" No. de Solicitudes Gestionadas / No. de Solicitudes Ingresadas "/>
    <s v="POR_DEFINIR"/>
    <d v="2020-01-01T00:00:00"/>
    <x v="6"/>
    <n v="1"/>
    <n v="12"/>
    <n v="12.133333333333333"/>
    <s v="Enero"/>
    <s v="Diciembre"/>
    <s v="IV_Trim"/>
    <n v="5.263157894736842E-3"/>
    <s v="Planeado"/>
    <n v="4419646000"/>
    <n v="1935877999.9999998"/>
    <n v="6501628000"/>
    <n v="3616074000.000001"/>
    <n v="2958606000.0000005"/>
    <n v="1826300000.0000036"/>
    <n v="1935877999.9999998"/>
    <n v="1168832000.000001"/>
    <n v="1862825999.9999995"/>
    <n v="1826300000.0000036"/>
    <n v="2812502000.0000005"/>
    <n v="4931010000.0000019"/>
    <n v="35795480000.000008"/>
    <s v="Ejecutado"/>
    <n v="4409736343.5299997"/>
    <n v="2229184212.1900001"/>
    <n v="2897375253"/>
    <m/>
    <m/>
    <m/>
    <m/>
    <m/>
    <m/>
    <m/>
    <m/>
    <m/>
    <n v="9536295808.7199993"/>
    <n v="0.26641061409764577"/>
    <n v="12857152000"/>
    <n v="0.7417113687945821"/>
    <n v="1.4021611268297146E-3"/>
    <n v="3.9037440462872742E-3"/>
    <s v="En Tramite"/>
    <x v="1"/>
    <s v=" |202003: Se adjunta la ejecucion presupuestal de fucionamiento del mes de marzo ; |202002: Se adjunta la ejecucion presupuestal de febrero 2020; |202001: EJECUCION PRESUPUESTAL MES DE ENERO 2020 DE FUNCIONAMIENTO"/>
    <s v="EJECUCION PRESUPUESTAL MES DE ENERO 2020 DE FUNCIONAMIENTO"/>
    <s v="Se adjunta la ejecucion presupuestal de febrero 2020"/>
    <s v="Se adjunta la ejecucion presupuestal de fucionamiento del mes de marzo "/>
    <s v="-"/>
    <s v="-"/>
    <s v="-"/>
    <s v="-"/>
    <s v="-"/>
    <s v="-"/>
    <s v="-"/>
    <s v="-"/>
    <s v="-"/>
    <s v="Definir"/>
  </r>
  <r>
    <s v="SG-DF-ACT_02;Secretaria_General;Dirección_Financiera"/>
    <n v="277"/>
    <s v="PES_Definir"/>
    <x v="3"/>
    <x v="3"/>
    <s v="SI"/>
    <s v="10. Plan de Acción Institucional - PAI"/>
    <x v="0"/>
    <s v="PAI_10"/>
    <s v="4. Plan Anual de Adquisiciones  - PAA (Planeación)"/>
    <s v="1. Adquisiciones"/>
    <x v="117"/>
    <x v="81"/>
    <s v="SG-DF-ACT_02"/>
    <x v="204"/>
    <x v="9"/>
    <x v="9"/>
    <x v="26"/>
    <x v="25"/>
    <s v="SG-D_07"/>
    <x v="27"/>
    <x v="1"/>
    <s v="Administrativa"/>
    <x v="0"/>
    <m/>
    <m/>
    <m/>
    <m/>
    <m/>
    <s v="MIPG-P_00"/>
    <s v="MIPG-D_00"/>
    <n v="0"/>
    <n v="0"/>
    <n v="0"/>
    <n v="0"/>
    <n v="0"/>
    <n v="0"/>
    <n v="52000"/>
    <s v="Valor presupuesto comprometido / Valor presupuesto apropiado "/>
    <s v="POR_DEFINIR"/>
    <d v="2020-01-01T00:00:00"/>
    <x v="6"/>
    <n v="1"/>
    <n v="12"/>
    <n v="12.133333333333333"/>
    <s v="Enero"/>
    <s v="Diciembre"/>
    <s v="IV_Trim"/>
    <n v="5.263157894736842E-3"/>
    <s v="Planeado"/>
    <n v="6328663000"/>
    <n v="2772058999.9999995"/>
    <n v="9309934000"/>
    <n v="5177997000.0000019"/>
    <n v="4236543000.000001"/>
    <n v="2615150000.0000052"/>
    <n v="2772058999.9999995"/>
    <n v="1673696000.0000014"/>
    <n v="2667452999.9999995"/>
    <n v="2615150000.0000052"/>
    <n v="4027331000.0000005"/>
    <n v="7060905000.0000038"/>
    <n v="51256940000.000015"/>
    <s v="Ejecutado"/>
    <n v="7540524444.5299997"/>
    <n v="2900893790.1900001"/>
    <n v="3324117064"/>
    <m/>
    <m/>
    <m/>
    <m/>
    <m/>
    <m/>
    <m/>
    <m/>
    <m/>
    <n v="13765535298.719999"/>
    <n v="0.26855944382789909"/>
    <n v="18410656000"/>
    <n v="0.74769390611176478"/>
    <n v="1.4134707569889425E-3"/>
    <n v="3.9352310847987617E-3"/>
    <s v="En Tramite"/>
    <x v="1"/>
    <s v=" |202003: Se adjunta la ejecucion presupuestal del mes de marzo ; |202002: Se adjunta la ejecucion presupuestal de febrero 2020; |202001: EJECUCION PRESUPUESTAL TOTAL DEL MES DE ENERO DE 2020"/>
    <s v="EJECUCION PRESUPUESTAL TOTAL DEL MES DE ENERO DE 2020"/>
    <s v="Se adjunta la ejecucion presupuestal de febrero 2020"/>
    <s v="Se adjunta la ejecucion presupuestal del mes de marzo "/>
    <s v="-"/>
    <s v="-"/>
    <s v="-"/>
    <s v="-"/>
    <s v="-"/>
    <s v="-"/>
    <s v="-"/>
    <s v="-"/>
    <s v="-"/>
    <s v="Definir"/>
  </r>
  <r>
    <s v="SG-DF-ACT_03;Secretaria_General;Dirección_Financiera"/>
    <n v="278"/>
    <s v="PES_Definir"/>
    <x v="3"/>
    <x v="3"/>
    <s v="SI"/>
    <s v="10. Plan de Acción Institucional - PAI"/>
    <x v="0"/>
    <s v="PAI_10"/>
    <s v="2. Plan de Acción Institucional - PAI"/>
    <s v="Gestión"/>
    <x v="118"/>
    <x v="82"/>
    <s v="SG-DF-ACT_03"/>
    <x v="205"/>
    <x v="9"/>
    <x v="9"/>
    <x v="26"/>
    <x v="25"/>
    <s v="SG-D_07"/>
    <x v="27"/>
    <x v="1"/>
    <s v="Administrativa"/>
    <x v="0"/>
    <m/>
    <m/>
    <m/>
    <m/>
    <m/>
    <s v="MIPG-P_00"/>
    <s v="MIPG-D_00"/>
    <n v="0"/>
    <n v="0"/>
    <n v="0"/>
    <n v="0"/>
    <n v="0"/>
    <n v="0"/>
    <s v="Valor Total"/>
    <s v="Valor presupuesto ejecutado / Valor presupuesto apropiado "/>
    <s v="Mensual"/>
    <d v="2020-01-01T00:00:00"/>
    <x v="0"/>
    <n v="1"/>
    <n v="12"/>
    <n v="12.166666666666666"/>
    <s v="Enero"/>
    <s v="Diciembre"/>
    <s v="IV_Trim"/>
    <n v="5.263157894736842E-3"/>
    <s v="Planeado"/>
    <n v="0"/>
    <n v="0"/>
    <n v="0"/>
    <n v="0"/>
    <n v="0"/>
    <n v="0"/>
    <n v="0"/>
    <n v="0"/>
    <n v="0"/>
    <n v="0"/>
    <n v="0"/>
    <n v="0"/>
    <n v="0"/>
    <s v="Ejecutado"/>
    <n v="0"/>
    <n v="0"/>
    <n v="0"/>
    <m/>
    <m/>
    <m/>
    <m/>
    <m/>
    <m/>
    <m/>
    <m/>
    <m/>
    <n v="0"/>
    <n v="0"/>
    <n v="0"/>
    <n v="1"/>
    <n v="0"/>
    <n v="5.263157894736842E-3"/>
    <s v="Por Ejecutar"/>
    <x v="1"/>
    <s v=" |202003: No se realizaron devoluciones por concepto de consejo de estado; |202002: No se realizaron devoluciones por concepto de Consejo de Estado en el mes de Febrero de 2020, fuente de informacion: grupo de Analisis y Recaudo ; |202001: NO SE REALIZARON DEVOLUCIONES POR REVOCADADAS POR EL CONCEPTO DEL CONSEJODE ESTADO  EN EL MES DE ENERO DE 2020"/>
    <s v="NO SE REALIZARON DEVOLUCIONES POR REVOCADADAS POR EL CONCEPTO DEL CONSEJODE ESTADO  EN EL MES DE ENERO DE 2020"/>
    <s v="No se realizaron devoluciones por concepto de Consejo de Estado en el mes de Febrero de 2020, fuente de informacion: grupo de Analisis y Recaudo "/>
    <s v="No se realizaron devoluciones por concepto de consejo de estado"/>
    <s v="-"/>
    <s v="-"/>
    <s v="-"/>
    <s v="-"/>
    <s v="-"/>
    <s v="-"/>
    <s v="-"/>
    <s v="-"/>
    <s v="-"/>
    <s v="-"/>
  </r>
  <r>
    <s v="SG-DF-ACT_04;Secretaria_General;Dirección_Financiera"/>
    <n v="279"/>
    <s v="PES_Definir"/>
    <x v="3"/>
    <x v="3"/>
    <s v="SI"/>
    <s v="10. Plan de Acción Institucional - PAI"/>
    <x v="0"/>
    <s v="PAI_10"/>
    <s v="2. Plan de Acción Institucional - PAI"/>
    <s v="Gestión"/>
    <x v="118"/>
    <x v="82"/>
    <s v="SG-DF-ACT_04"/>
    <x v="206"/>
    <x v="9"/>
    <x v="9"/>
    <x v="26"/>
    <x v="25"/>
    <s v="SG-D_07"/>
    <x v="27"/>
    <x v="1"/>
    <s v="Administrativa"/>
    <x v="0"/>
    <m/>
    <m/>
    <m/>
    <m/>
    <m/>
    <s v="MIPG-P_00"/>
    <s v="MIPG-D_00"/>
    <n v="0"/>
    <n v="0"/>
    <n v="0"/>
    <n v="0"/>
    <n v="0"/>
    <n v="0"/>
    <s v="No. Devoluciones"/>
    <s v="Valor total Devuelto"/>
    <s v="Mensual"/>
    <d v="2020-01-01T00:00:00"/>
    <x v="0"/>
    <n v="1"/>
    <n v="12"/>
    <n v="12.166666666666666"/>
    <s v="Enero"/>
    <s v="Diciembre"/>
    <s v="IV_Trim"/>
    <n v="5.263157894736842E-3"/>
    <s v="Planeado"/>
    <n v="0"/>
    <n v="0"/>
    <n v="0"/>
    <n v="0"/>
    <n v="0"/>
    <n v="0"/>
    <n v="0"/>
    <n v="0"/>
    <n v="0"/>
    <n v="0"/>
    <n v="0"/>
    <n v="0"/>
    <n v="0"/>
    <s v="Ejecutado"/>
    <n v="0"/>
    <n v="0"/>
    <n v="0"/>
    <m/>
    <m/>
    <m/>
    <m/>
    <m/>
    <m/>
    <m/>
    <m/>
    <m/>
    <n v="0"/>
    <n v="0"/>
    <n v="0"/>
    <n v="1"/>
    <n v="0"/>
    <n v="5.263157894736842E-3"/>
    <s v="Por Ejecutar"/>
    <x v="1"/>
    <s v=" |202003: No se realizaron devoluciones por concepto de consejo de estado; |202002: No se realizaron devoluciones por concepto de Consejo de Estado en el mes de Febrero de 2020, fuente de informacion: grupo de Analisis y Recaudo; |202001: NO SE REALIZARON DEVOLUCIONES POR REVOCADADAS POR EL CONCEPTO DEL CONSEJODE ESTADO  EN EL MES DE ENERO DE 2020"/>
    <s v="NO SE REALIZARON DEVOLUCIONES POR REVOCADADAS POR EL CONCEPTO DEL CONSEJODE ESTADO  EN EL MES DE ENERO DE 2020"/>
    <s v="No se realizaron devoluciones por concepto de Consejo de Estado en el mes de Febrero de 2020, fuente de informacion: grupo de Analisis y Recaudo"/>
    <s v="No se realizaron devoluciones por concepto de consejo de estado"/>
    <s v="-"/>
    <s v="-"/>
    <s v="-"/>
    <s v="-"/>
    <s v="-"/>
    <s v="-"/>
    <s v="-"/>
    <s v="-"/>
    <s v="-"/>
    <s v="-"/>
  </r>
  <r>
    <s v="SG-DF-ACT_05;Secretaria_General;Dirección_Financiera"/>
    <n v="280"/>
    <s v="PES_Definir"/>
    <x v="3"/>
    <x v="3"/>
    <s v="SI"/>
    <s v="10. Plan de Acción Institucional - PAI"/>
    <x v="0"/>
    <s v="PAI_10"/>
    <s v="2. Plan de Acción Institucional - PAI"/>
    <s v="Gestión"/>
    <x v="118"/>
    <x v="82"/>
    <s v="SG-DF-ACT_05"/>
    <x v="207"/>
    <x v="9"/>
    <x v="9"/>
    <x v="26"/>
    <x v="25"/>
    <s v="SG-D_07"/>
    <x v="27"/>
    <x v="1"/>
    <s v="Administrativa"/>
    <x v="0"/>
    <m/>
    <m/>
    <m/>
    <m/>
    <m/>
    <s v="MIPG-P_00"/>
    <s v="MIPG-D_00"/>
    <n v="0"/>
    <n v="0"/>
    <n v="0"/>
    <n v="0"/>
    <n v="0"/>
    <n v="0"/>
    <s v="Valor Total"/>
    <s v="No. Devoluciones Realizadas"/>
    <s v="Mensual"/>
    <d v="2020-01-01T00:00:00"/>
    <x v="0"/>
    <n v="1"/>
    <n v="12"/>
    <n v="12.166666666666666"/>
    <s v="Enero"/>
    <s v="Diciembre"/>
    <s v="IV_Trim"/>
    <n v="5.263157894736842E-3"/>
    <s v="Planeado"/>
    <n v="0"/>
    <n v="2686411"/>
    <n v="0"/>
    <n v="0"/>
    <n v="0"/>
    <n v="0"/>
    <n v="0"/>
    <n v="0"/>
    <n v="0"/>
    <n v="0"/>
    <n v="0"/>
    <n v="0"/>
    <n v="2686411"/>
    <s v="Ejecutado"/>
    <n v="0"/>
    <n v="2686411"/>
    <n v="0"/>
    <m/>
    <m/>
    <m/>
    <m/>
    <m/>
    <m/>
    <m/>
    <m/>
    <m/>
    <n v="2686411"/>
    <n v="1"/>
    <n v="2686411"/>
    <n v="1"/>
    <n v="5.263157894736842E-3"/>
    <n v="5.263157894736842E-3"/>
    <s v="Ejecutada"/>
    <x v="0"/>
    <s v=" |202003: No se realizaron devoluciones por concepto de saldo por mayor valor pagado ; |202002: En el mes de Febrero se realizó una de devolucion de lo no debido a la Cooperativa Quindiana de Trasnportadores Resolucion de devolucion No. 10577 del 2019, fuente de informacion: grupo de Analisis y Recaudo; |202001: NO SE REALIZARON DEVOLUCIONES DE SALDOS POR MAYOR VALOR PAGADO O POR LO NO DEBIDO EN EL MES DE ENERO DE 2020"/>
    <s v="NO SE REALIZARON DEVOLUCIONES DE SALDOS POR MAYOR VALOR PAGADO O POR LO NO DEBIDO EN EL MES DE ENERO DE 2020"/>
    <s v="En el mes de Febrero se realizó una de devolucion de lo no debido a la Cooperativa Quindiana de Trasnportadores Resolucion de devolucion No. 10577 del 2019, fuente de informacion: grupo de Analisis y Recaudo"/>
    <s v="No se realizaron devoluciones por concepto de saldo por mayor valor pagado "/>
    <s v="-"/>
    <s v="-"/>
    <s v="-"/>
    <s v="-"/>
    <s v="-"/>
    <s v="-"/>
    <s v="-"/>
    <s v="-"/>
    <s v="-"/>
    <s v="-"/>
  </r>
  <r>
    <s v="SG-DF-ACT_06;Secretaria_General;Dirección_Financiera"/>
    <n v="281"/>
    <s v="PES_Definir"/>
    <x v="3"/>
    <x v="3"/>
    <s v="SI"/>
    <s v="10. Plan de Acción Institucional - PAI"/>
    <x v="0"/>
    <s v="PAI_10"/>
    <s v="2. Plan de Acción Institucional - PAI"/>
    <s v="Gestión"/>
    <x v="118"/>
    <x v="82"/>
    <s v="SG-DF-ACT_06"/>
    <x v="208"/>
    <x v="9"/>
    <x v="9"/>
    <x v="26"/>
    <x v="25"/>
    <s v="SG-D_07"/>
    <x v="27"/>
    <x v="1"/>
    <s v="Administrativa"/>
    <x v="0"/>
    <m/>
    <m/>
    <m/>
    <m/>
    <m/>
    <s v="MIPG-P_00"/>
    <s v="MIPG-D_00"/>
    <n v="0"/>
    <n v="0"/>
    <n v="0"/>
    <n v="0"/>
    <n v="0"/>
    <n v="0"/>
    <s v="No. Devoluciones"/>
    <s v="Valor total Devuelto"/>
    <s v="Mensual"/>
    <d v="2020-01-01T00:00:00"/>
    <x v="0"/>
    <n v="1"/>
    <n v="12"/>
    <n v="12.166666666666666"/>
    <s v="Enero"/>
    <s v="Diciembre"/>
    <s v="IV_Trim"/>
    <n v="5.263157894736842E-3"/>
    <s v="Planeado"/>
    <n v="0"/>
    <n v="1"/>
    <n v="0"/>
    <n v="0"/>
    <n v="0"/>
    <n v="0"/>
    <n v="0"/>
    <n v="0"/>
    <n v="0"/>
    <n v="0"/>
    <n v="0"/>
    <n v="0"/>
    <n v="1"/>
    <s v="Ejecutado"/>
    <n v="0"/>
    <n v="1"/>
    <n v="0"/>
    <m/>
    <m/>
    <m/>
    <m/>
    <m/>
    <m/>
    <m/>
    <m/>
    <m/>
    <n v="1"/>
    <n v="1"/>
    <n v="1"/>
    <n v="1"/>
    <n v="5.263157894736842E-3"/>
    <n v="5.263157894736842E-3"/>
    <s v="Ejecutada"/>
    <x v="0"/>
    <s v=" |202003: No se realizaron devoluciones por concepto de saldo por mayor valor pagado ; |202002: En el mes de Febrero se realizó una de devolucion de lo no debido a la Cooperativa Quindiana de Trasnportadores Resolucion de devolucion No. 10577 del 2019, fuente de informacion: grupo de Analisis y Recaudo; |202001: NO SE REALIZARON DEVOLUCIONES DE SALDOS POR MAYOR VALOR PAGADO O POR LO NO DEBIDO EN EL MES DE ENERO DE 2020"/>
    <s v="NO SE REALIZARON DEVOLUCIONES DE SALDOS POR MAYOR VALOR PAGADO O POR LO NO DEBIDO EN EL MES DE ENERO DE 2020"/>
    <s v="En el mes de Febrero se realizó una de devolucion de lo no debido a la Cooperativa Quindiana de Trasnportadores Resolucion de devolucion No. 10577 del 2019, fuente de informacion: grupo de Analisis y Recaudo"/>
    <s v="No se realizaron devoluciones por concepto de saldo por mayor valor pagado "/>
    <s v="-"/>
    <s v="-"/>
    <s v="-"/>
    <s v="-"/>
    <s v="-"/>
    <s v="-"/>
    <s v="-"/>
    <s v="-"/>
    <s v="-"/>
    <s v="-"/>
  </r>
  <r>
    <s v="SG-DF-ACT_07;Secretaria_General;Dirección_Financiera"/>
    <n v="282"/>
    <s v="PES_Definir"/>
    <x v="3"/>
    <x v="3"/>
    <s v="SI"/>
    <s v="10. Plan de Acción Institucional - PAI"/>
    <x v="0"/>
    <s v="PAI_10"/>
    <s v="2. Plan de Acción Institucional - PAI"/>
    <s v="Gestión"/>
    <x v="119"/>
    <x v="83"/>
    <s v="SG-DF-ACT_07"/>
    <x v="209"/>
    <x v="9"/>
    <x v="9"/>
    <x v="26"/>
    <x v="25"/>
    <s v="SG-D_07"/>
    <x v="27"/>
    <x v="1"/>
    <s v="Administrativa"/>
    <x v="0"/>
    <m/>
    <m/>
    <m/>
    <m/>
    <m/>
    <s v="MIPG-P_00"/>
    <s v="MIPG-D_00"/>
    <n v="0"/>
    <n v="0"/>
    <n v="0"/>
    <n v="0"/>
    <n v="0"/>
    <n v="0"/>
    <n v="15"/>
    <s v="No. Devoluciones Realizadas"/>
    <s v="POR_DEFINIR"/>
    <d v="2020-01-01T00:00:00"/>
    <x v="0"/>
    <n v="1"/>
    <n v="12"/>
    <n v="12.166666666666666"/>
    <s v="Enero"/>
    <s v="Diciembre"/>
    <s v="IV_Trim"/>
    <n v="5.263157894736842E-3"/>
    <s v="Planeado"/>
    <n v="1"/>
    <n v="3"/>
    <n v="1"/>
    <n v="2"/>
    <n v="1"/>
    <n v="1"/>
    <n v="2"/>
    <n v="1"/>
    <n v="1"/>
    <n v="1"/>
    <n v="2"/>
    <n v="1"/>
    <n v="17"/>
    <s v="Ejecutado"/>
    <n v="1"/>
    <n v="3"/>
    <n v="0"/>
    <m/>
    <m/>
    <m/>
    <m/>
    <m/>
    <m/>
    <m/>
    <m/>
    <m/>
    <n v="4"/>
    <n v="0.23529411764705882"/>
    <n v="5"/>
    <n v="0.8"/>
    <n v="1.2383900928792568E-3"/>
    <n v="4.2105263157894736E-3"/>
    <s v="En Tramite"/>
    <x v="1"/>
    <s v=" |202003: No se presentaron infomes; |202002: Se reporto a la contraloria General de la Republic, se publicaron los estados Financieros del mes Diciembre, se publicola Ejecucion prespuestal del mes de Enero.; |202001: EN EL MES DE ENERO SE PUBLICO EN LA PAGINA WEB LA DESAGREGACION PRESUPUESTAL 2020, LA EJECUCION PESUPUESTAL A CORTE 31 DE DICIEMBRE DE 2019 Y LOS ESTADOS FINANCIEROS DEL MES DE NOVIEMBRE DE 2019."/>
    <s v="EN EL MES DE ENERO SE PUBLICO EN LA PAGINA WEB LA DESAGREGACION PRESUPUESTAL 2020, LA EJECUCION PESUPUESTAL A CORTE 31 DE DICIEMBRE DE 2019 Y LOS ESTADOS FINANCIEROS DEL MES DE NOVIEMBRE DE 2019."/>
    <s v="Se reporto a la contraloria General de la Republic, se publicaron los estados Financieros del mes Diciembre, se publicola Ejecucion prespuestal del mes de Enero."/>
    <s v="No se presentaron infomes"/>
    <s v="-"/>
    <s v="-"/>
    <s v="-"/>
    <s v="-"/>
    <s v="-"/>
    <s v="-"/>
    <s v="-"/>
    <s v="-"/>
    <s v="-"/>
    <s v="-"/>
  </r>
  <r>
    <s v="SG-DF-ACT_08;Secretaria_General;Dirección_Financiera"/>
    <n v="283"/>
    <s v="PES_Definir"/>
    <x v="3"/>
    <x v="3"/>
    <s v="SI"/>
    <s v="10. Plan de Acción Institucional - PAI"/>
    <x v="0"/>
    <s v="PAI_10"/>
    <s v="2. Plan de Acción Institucional - PAI"/>
    <s v="Gestión"/>
    <x v="120"/>
    <x v="84"/>
    <s v="SG-DF-ACT_08"/>
    <x v="210"/>
    <x v="9"/>
    <x v="9"/>
    <x v="26"/>
    <x v="25"/>
    <s v="SG-D_07"/>
    <x v="27"/>
    <x v="1"/>
    <s v="Administrativa"/>
    <x v="0"/>
    <m/>
    <m/>
    <m/>
    <m/>
    <m/>
    <s v="MIPG-P_00"/>
    <s v="MIPG-D_00"/>
    <n v="0"/>
    <n v="0"/>
    <n v="0"/>
    <n v="0"/>
    <n v="0"/>
    <n v="0"/>
    <n v="1"/>
    <s v="No. De Reportes de Información Generados / No. De Reportes de información Obligatorios"/>
    <s v="Mensual"/>
    <d v="2020-01-01T00:00:00"/>
    <x v="0"/>
    <n v="1"/>
    <n v="12"/>
    <n v="12.166666666666666"/>
    <s v="Enero"/>
    <s v="Diciembre"/>
    <s v="IV_Trim"/>
    <n v="5.263157894736842E-3"/>
    <s v="Planeado"/>
    <n v="1014121204"/>
    <n v="1737969353"/>
    <n v="3025029145.2577319"/>
    <n v="0"/>
    <n v="0"/>
    <n v="0"/>
    <n v="0"/>
    <n v="0"/>
    <n v="0"/>
    <n v="0"/>
    <n v="0"/>
    <n v="0"/>
    <n v="5777119702.2577324"/>
    <s v="Ejecutado"/>
    <n v="1010738680"/>
    <n v="1729554540"/>
    <n v="2934278270.9000001"/>
    <m/>
    <m/>
    <m/>
    <m/>
    <m/>
    <m/>
    <m/>
    <m/>
    <m/>
    <n v="5674571490.8999996"/>
    <n v="0.98224924934173408"/>
    <n v="5777119702.2577324"/>
    <n v="0.98224924934173408"/>
    <n v="5.1697328912722841E-3"/>
    <n v="5.1697328912722841E-3"/>
    <s v="Ejecutada"/>
    <x v="1"/>
    <s v=" |202003: La ejecucion en pago fue del 97% respecto a las obligaciones del mes de Marzo de 2020, se adjunta la ejecucion presupuestal del mes de Marzo de 2020; |202002: La ejecucion en pago fuel del 99.5% respecto a las obligaciones del mes de Febrero de 2020, se adjunta la ejecucion presupuestal del mes de Febrero de 2020; |202001: SE REALIZARON PAGOS POR $ 1.010.738.680 EN EL MES DE ENERO DE 2020, TIENIENDO EN CUENTA QUE LO OBLIGADO ASCIENDE A $ 1.014.121.204 POR LO TANTO LA EJECUCION FUE DEL 99.7%"/>
    <s v="SE REALIZARON PAGOS POR $ 1.010.738.680 EN EL MES DE ENERO DE 2020, TIENIENDO EN CUENTA QUE LO OBLIGADO ASCIENDE A $ 1.014.121.204 POR LO TANTO LA EJECUCION FUE DEL 99.7%"/>
    <s v="La ejecucion en pago fuel del 99.5% respecto a las obligaciones del mes de Febrero de 2020, se adjunta la ejecucion presupuestal del mes de Febrero de 2020"/>
    <s v="La ejecucion en pago fue del 97% respecto a las obligaciones del mes de Marzo de 2020, se adjunta la ejecucion presupuestal del mes de Marzo de 2020"/>
    <s v="-"/>
    <s v="-"/>
    <s v="-"/>
    <s v="-"/>
    <s v="-"/>
    <s v="-"/>
    <s v="-"/>
    <s v="-"/>
    <s v="-"/>
    <s v="-"/>
  </r>
  <r>
    <s v="SG-DF-ACT_09;Secretaria_General;Dirección_Financiera"/>
    <n v="284"/>
    <s v="PES_Definir"/>
    <x v="3"/>
    <x v="3"/>
    <s v="SI"/>
    <s v="10. Plan de Acción Institucional - PAI"/>
    <x v="0"/>
    <s v="PAI_10"/>
    <s v="2. Plan de Acción Institucional - PAI"/>
    <s v="Gestión"/>
    <x v="121"/>
    <x v="85"/>
    <s v="SG-DF-ACT_09"/>
    <x v="211"/>
    <x v="9"/>
    <x v="9"/>
    <x v="26"/>
    <x v="25"/>
    <s v="SG-D_07"/>
    <x v="27"/>
    <x v="1"/>
    <s v="Administrativa"/>
    <x v="0"/>
    <m/>
    <m/>
    <m/>
    <m/>
    <m/>
    <s v="MIPG-P_00"/>
    <s v="MIPG-D_00"/>
    <n v="0"/>
    <n v="0"/>
    <n v="0"/>
    <n v="0"/>
    <n v="0"/>
    <n v="0"/>
    <n v="1"/>
    <s v="Valor de Obligaciones Presupuestales Pagadas / Valor Obligaciones presupuestales Proyectadas"/>
    <s v="POR_DEFINIR"/>
    <d v="2020-01-01T00:00:00"/>
    <x v="6"/>
    <n v="1"/>
    <n v="12"/>
    <n v="12.133333333333333"/>
    <s v="Enero"/>
    <s v="Diciembre"/>
    <s v="IV_Trim"/>
    <n v="5.263157894736842E-3"/>
    <s v="Planeado"/>
    <n v="0"/>
    <n v="0"/>
    <n v="0"/>
    <n v="0"/>
    <n v="0"/>
    <n v="0"/>
    <n v="0"/>
    <n v="2615150000"/>
    <n v="0"/>
    <n v="2615150000"/>
    <n v="0"/>
    <n v="0"/>
    <n v="5230300000"/>
    <s v="Ejecutado"/>
    <n v="283362523"/>
    <n v="544735758"/>
    <n v="617421798"/>
    <m/>
    <m/>
    <m/>
    <m/>
    <m/>
    <m/>
    <m/>
    <m/>
    <m/>
    <n v="1445520079"/>
    <n v="0.27637421926084543"/>
    <n v="0"/>
    <n v="1"/>
    <n v="1.4546011540044496E-3"/>
    <n v="5.263157894736842E-3"/>
    <s v="En Tramite"/>
    <x v="1"/>
    <s v=" |202003: se adjunta el informe de recuado por concepto de contribucion especial vigencia 2019 a corte marzo 2020; |202002: se adjunta el informe de recuado por concepto de contribucion especial vigencia 2019 a corte febrero 2020; |202001: RECAUDO POR CONCEPTO DE CONTRIBUCION 2019 "/>
    <s v="RECAUDO POR CONCEPTO DE CONTRIBUCION 2019 "/>
    <s v="se adjunta el informe de recuado por concepto de contribucion especial vigencia 2019 a corte febrero 2020"/>
    <s v="se adjunta el informe de recuado por concepto de contribucion especial vigencia 2019 a corte marzo 2020"/>
    <s v="-"/>
    <s v="-"/>
    <s v="-"/>
    <s v="-"/>
    <s v="-"/>
    <s v="-"/>
    <s v="-"/>
    <s v="-"/>
    <s v="-"/>
    <s v="-"/>
  </r>
  <r>
    <s v="SG-DF-ACT_10;Secretaria_General;Dirección_Financiera"/>
    <n v="285"/>
    <s v="PES_Definir"/>
    <x v="3"/>
    <x v="3"/>
    <s v="SI"/>
    <s v="10. Plan de Acción Institucional - PAI"/>
    <x v="0"/>
    <s v="PAI_10"/>
    <s v="2. Plan de Acción Institucional - PAI"/>
    <s v="Gestión"/>
    <x v="121"/>
    <x v="85"/>
    <s v="SG-DF-ACT_10"/>
    <x v="212"/>
    <x v="9"/>
    <x v="9"/>
    <x v="26"/>
    <x v="25"/>
    <s v="SG-D_07"/>
    <x v="27"/>
    <x v="1"/>
    <s v="Administrativa"/>
    <x v="0"/>
    <m/>
    <m/>
    <m/>
    <m/>
    <m/>
    <s v="MIPG-P_00"/>
    <s v="MIPG-D_00"/>
    <n v="0"/>
    <n v="0"/>
    <n v="0"/>
    <n v="0"/>
    <n v="0"/>
    <n v="0"/>
    <n v="12"/>
    <s v="Valor cartera recuperada de vigencia anterior / Valor cartera identificada al inicio de la vigencia"/>
    <s v="POR_DEFINIR"/>
    <d v="2020-04-01T00:00:00"/>
    <x v="6"/>
    <n v="4"/>
    <n v="12"/>
    <n v="9.1"/>
    <s v="Abril"/>
    <s v="Diciembre"/>
    <s v="IV_Trim"/>
    <n v="5.263157894736842E-3"/>
    <s v="Planeado"/>
    <n v="0"/>
    <n v="0"/>
    <n v="0"/>
    <n v="1"/>
    <n v="0"/>
    <n v="1"/>
    <n v="0"/>
    <n v="0"/>
    <n v="1"/>
    <n v="0"/>
    <n v="1"/>
    <n v="0"/>
    <n v="4"/>
    <s v="Ejecutado"/>
    <n v="1"/>
    <n v="0"/>
    <n v="0"/>
    <m/>
    <m/>
    <m/>
    <m/>
    <m/>
    <m/>
    <m/>
    <m/>
    <m/>
    <n v="1"/>
    <n v="0.25"/>
    <n v="0"/>
    <n v="1"/>
    <n v="1.3157894736842105E-3"/>
    <n v="5.263157894736842E-3"/>
    <s v="En Tramite"/>
    <x v="1"/>
    <s v=" |202003: No se llevo a cabo ningun comite de cartera en el mes de marzo de 2020; |202002: En el mes de Febrero no se programó comité de carter, teniendo en cuenta que se deben realizar 4 comites en el año; |202001: SE LLEVO A CABO UN COMITÉ DE CARTERA EN EL MES DE ENERO DE 2020"/>
    <s v="SE LLEVO A CABO UN COMITÉ DE CARTERA EN EL MES DE ENERO DE 2020"/>
    <s v="En el mes de Febrero no se programó comité de carter, teniendo en cuenta que se deben realizar 4 comites en el año"/>
    <s v="No se llevo a cabo ningun comite de cartera en el mes de marzo de 2020"/>
    <s v="-"/>
    <s v="-"/>
    <s v="-"/>
    <s v="-"/>
    <s v="-"/>
    <s v="-"/>
    <s v="-"/>
    <s v="-"/>
    <s v="-"/>
    <s v="-"/>
  </r>
  <r>
    <s v="SG-DF-ACT_11;Secretaria_General;Dirección_Financiera"/>
    <n v="286"/>
    <s v="PES_Definir"/>
    <x v="3"/>
    <x v="3"/>
    <s v="SI"/>
    <s v="10. Plan de Acción Institucional - PAI"/>
    <x v="0"/>
    <s v="PAI_10"/>
    <s v="2. Plan de Acción Institucional - PAI"/>
    <s v="Gestión"/>
    <x v="121"/>
    <x v="85"/>
    <s v="SG-DF-ACT_11"/>
    <x v="213"/>
    <x v="9"/>
    <x v="9"/>
    <x v="26"/>
    <x v="25"/>
    <s v="SG-D_07"/>
    <x v="27"/>
    <x v="1"/>
    <s v="Administrativa"/>
    <x v="0"/>
    <m/>
    <m/>
    <m/>
    <m/>
    <m/>
    <s v="MIPG-P_00"/>
    <s v="MIPG-D_00"/>
    <n v="0"/>
    <n v="0"/>
    <n v="0"/>
    <n v="0"/>
    <n v="0"/>
    <n v="0"/>
    <n v="6000"/>
    <s v="No. de Comités de sostenibilidad realizados / No. de Comités de sostenibilidad planeados"/>
    <s v="POR_DEFINIR"/>
    <d v="2020-01-01T00:00:00"/>
    <x v="6"/>
    <n v="1"/>
    <n v="12"/>
    <n v="12.133333333333333"/>
    <s v="Enero"/>
    <s v="Diciembre"/>
    <s v="IV_Trim"/>
    <n v="5.263157894736842E-3"/>
    <s v="Planeado"/>
    <n v="6000000000"/>
    <n v="0"/>
    <n v="0"/>
    <n v="0"/>
    <n v="0"/>
    <n v="0"/>
    <n v="0"/>
    <n v="0"/>
    <n v="0"/>
    <n v="0"/>
    <n v="0"/>
    <n v="0"/>
    <n v="6000000000"/>
    <s v="Ejecutado"/>
    <n v="445130173"/>
    <n v="453906089"/>
    <n v="0"/>
    <m/>
    <m/>
    <m/>
    <m/>
    <m/>
    <m/>
    <m/>
    <m/>
    <m/>
    <n v="899036262"/>
    <n v="0.149839377"/>
    <n v="6000000000"/>
    <n v="0.149839377"/>
    <n v="7.8862829999999998E-4"/>
    <n v="7.8862829999999998E-4"/>
    <s v="En Tramite"/>
    <x v="1"/>
    <s v=" |202003: N/D; |202002: En el mes de Febrero se recaudo por concepto de Contribución Especial      $  388,294,110 _x000a_Multas                                  $     16,337,969_x000a_Acuerdos de pago 30%  $     49,274,010; |202001: SR RECAUDO POR CONTRUBUCION ESPECIAL EL DE VALOR DE $ 415.753.027 Y POR MULTAS $ 29.377.146, EN EL MES DE ENERO DE 2020."/>
    <s v="SR RECAUDO POR CONTRUBUCION ESPECIAL EL DE VALOR DE $ 415.753.027 Y POR MULTAS $ 29.377.146, EN EL MES DE ENERO DE 2020."/>
    <s v="En el mes de Febrero se recaudo por concepto de Contribución Especial      $  388,294,110 _x000a_Multas                                  $     16,337,969_x000a_Acuerdos de pago 30%  $     49,274,010"/>
    <s v="N/D"/>
    <s v="-"/>
    <s v="-"/>
    <s v="-"/>
    <s v="-"/>
    <s v="-"/>
    <s v="-"/>
    <s v="-"/>
    <s v="-"/>
    <s v="-"/>
    <s v="Se tiene definido la magnitud de la actividad, se hace necesario actualizar el periodo de ejecución acorde con el inicio de contratación para medir la pertinencia del mismo"/>
  </r>
  <r>
    <s v="SG-DF-ACT_12;Secretaria_General;Dirección_Financiera"/>
    <n v="287"/>
    <s v="PES_Definir"/>
    <x v="3"/>
    <x v="3"/>
    <s v="SI"/>
    <s v="10. Plan de Acción Institucional - PAI"/>
    <x v="0"/>
    <s v="PAI_10"/>
    <s v="2. Plan de Acción Institucional - PAI"/>
    <s v="Seguimiento_Solicitudes"/>
    <x v="122"/>
    <x v="50"/>
    <s v="SG-DF-ACT_12"/>
    <x v="135"/>
    <x v="9"/>
    <x v="9"/>
    <x v="26"/>
    <x v="25"/>
    <s v="SG-D_07"/>
    <x v="27"/>
    <x v="1"/>
    <s v="Administrativa"/>
    <x v="0"/>
    <m/>
    <m/>
    <m/>
    <m/>
    <m/>
    <s v="MIPG-P_00"/>
    <s v="MIPG-D_00"/>
    <n v="0"/>
    <n v="0"/>
    <n v="0"/>
    <n v="0"/>
    <n v="0"/>
    <n v="0"/>
    <n v="1"/>
    <s v="Valor cartera recuperada al final de la vigencia / Valor cartera identificada al inicio de la vigencia"/>
    <s v="Mensual"/>
    <d v="2020-01-01T00:00:00"/>
    <x v="0"/>
    <n v="1"/>
    <n v="12"/>
    <n v="12.166666666666666"/>
    <s v="Enero"/>
    <s v="Diciembre"/>
    <s v="IV_Trim"/>
    <n v="5.263157894736842E-3"/>
    <s v="Planeado"/>
    <n v="2859"/>
    <n v="52"/>
    <n v="0"/>
    <n v="0"/>
    <n v="0"/>
    <n v="0"/>
    <n v="0"/>
    <n v="0"/>
    <n v="0"/>
    <n v="0"/>
    <n v="0"/>
    <n v="0"/>
    <n v="2911"/>
    <s v="Ejecutado"/>
    <n v="195"/>
    <n v="232"/>
    <n v="0"/>
    <m/>
    <m/>
    <m/>
    <m/>
    <m/>
    <m/>
    <m/>
    <m/>
    <m/>
    <n v="427"/>
    <n v="0.14668498797664034"/>
    <n v="2911"/>
    <n v="0.14668498797664034"/>
    <n v="7.7202625250863334E-4"/>
    <n v="7.7202625250863334E-4"/>
    <s v="En Tramite"/>
    <x v="1"/>
    <s v=" |202003: N/D; |202002: se respondio un 7.5% de las solicitudes que hay en Financiera a corte febrero 2020; |202001: DE 2713 SOLICITUDES SE RESPONDIERON 170, LOGRANDO UNA GESTION DEL 6.2% "/>
    <s v="DE 2713 SOLICITUDES SE RESPONDIERON 170, LOGRANDO UNA GESTION DEL 6.2% "/>
    <s v="se respondio un 7.5% de las solicitudes que hay en Financiera a corte febrero 2020"/>
    <s v="N/D"/>
    <s v="-"/>
    <s v="-"/>
    <s v="-"/>
    <s v="-"/>
    <s v="-"/>
    <s v="-"/>
    <s v="-"/>
    <s v="-"/>
    <s v="-"/>
    <s v="Definir"/>
  </r>
  <r>
    <s v="SG-SG-ACT_1;Secretaria_General;Secretaria_General"/>
    <n v="288"/>
    <s v="PES_Definir"/>
    <x v="3"/>
    <x v="3"/>
    <s v="SI"/>
    <s v="10. Plan de Acción Institucional - PAI"/>
    <x v="0"/>
    <s v="PAI_10"/>
    <s v="2. Plan de Acción Institucional - PAI"/>
    <s v="Seguimiento_Solicitudes"/>
    <x v="123"/>
    <x v="86"/>
    <s v="SG-SG-ACT_1"/>
    <x v="214"/>
    <x v="9"/>
    <x v="9"/>
    <x v="27"/>
    <x v="26"/>
    <s v="SG-D_04"/>
    <x v="28"/>
    <x v="1"/>
    <s v="Administrativa"/>
    <x v="0"/>
    <m/>
    <m/>
    <m/>
    <m/>
    <m/>
    <s v="MIPG-P_00"/>
    <s v="MIPG-D_00"/>
    <n v="0"/>
    <n v="0"/>
    <n v="0"/>
    <n v="0"/>
    <n v="0"/>
    <n v="0"/>
    <n v="1"/>
    <s v=" No. de Solicitudes Gestionadas / No. de Solicitudes Ingresadas "/>
    <s v="Mensual"/>
    <d v="2020-01-01T00:00:00"/>
    <x v="0"/>
    <n v="1"/>
    <n v="12"/>
    <n v="12.166666666666666"/>
    <s v="Enero"/>
    <s v="Diciembre"/>
    <s v="IV_Trim"/>
    <n v="5.263157894736842E-3"/>
    <s v="Planeado"/>
    <n v="0"/>
    <n v="0"/>
    <n v="0"/>
    <n v="0"/>
    <n v="0"/>
    <n v="0"/>
    <n v="0"/>
    <n v="0"/>
    <n v="0"/>
    <n v="0"/>
    <n v="0"/>
    <n v="0"/>
    <n v="0"/>
    <s v="Ejecutado"/>
    <n v="0"/>
    <n v="0"/>
    <n v="0"/>
    <m/>
    <m/>
    <m/>
    <m/>
    <m/>
    <m/>
    <m/>
    <m/>
    <m/>
    <n v="0"/>
    <n v="0"/>
    <n v="0"/>
    <n v="1"/>
    <n v="0"/>
    <n v="5.263157894736842E-3"/>
    <s v="Por Ejecutar"/>
    <x v="1"/>
    <s v=" |202003: no se ha presentado ningun acto administrativo para revision y firma sobre devolucion de la contribucion especial; |202002: Durante el mes de febrero no se presentó para revisión y firma de la Secretaria General ningún acto administrativo con el que se reconociera la devolución de la contribución especial; |202001: Durante el mes de enero no se expedieron actos administrativo con  devolución de contribución"/>
    <s v="Durante el mes de enero no se expedieron actos administrativo con  devolución de contribución"/>
    <s v="Durante el mes de febrero no se presentó para revisión y firma de la Secretaria General ningún acto administrativo con el que se reconociera la devolución de la contribución especial"/>
    <s v="no se ha presentado ningun acto administrativo para revision y firma sobre devolucion de la contribucion especial"/>
    <s v="-"/>
    <s v="-"/>
    <s v="-"/>
    <s v="-"/>
    <s v="-"/>
    <s v="-"/>
    <s v="-"/>
    <s v="-"/>
    <s v="-"/>
    <s v="-"/>
  </r>
  <r>
    <s v="SG-SG-ACT_2;Secretaria_General;Secretaria_General"/>
    <n v="289"/>
    <s v="PES_Definir"/>
    <x v="3"/>
    <x v="3"/>
    <s v="SI"/>
    <s v="10. Plan de Acción Institucional - PAI"/>
    <x v="0"/>
    <s v="PAA_13"/>
    <s v="4. Plan Anual de Adquisiciones  - PAA (Planeación)"/>
    <s v="1. Adquisiciones"/>
    <x v="124"/>
    <x v="87"/>
    <s v="SG-SG-ACT_2"/>
    <x v="215"/>
    <x v="9"/>
    <x v="9"/>
    <x v="27"/>
    <x v="26"/>
    <s v="SG-D_04"/>
    <x v="28"/>
    <x v="1"/>
    <s v="Administrativa"/>
    <x v="0"/>
    <m/>
    <m/>
    <m/>
    <m/>
    <m/>
    <s v="MIPG-P_00"/>
    <s v="MIPG-D_00"/>
    <n v="0"/>
    <n v="0"/>
    <n v="0"/>
    <n v="0"/>
    <n v="0"/>
    <n v="0"/>
    <n v="1"/>
    <s v=" No. de Solicitudes Gestionadas / No. de Solicitudes Ingresadas "/>
    <s v="POR_DEFINIR"/>
    <d v="2020-01-01T00:00:00"/>
    <x v="0"/>
    <n v="1"/>
    <n v="12"/>
    <n v="12.166666666666666"/>
    <s v="Enero"/>
    <s v="Diciembre"/>
    <s v="IV_Trim"/>
    <n v="5.263157894736842E-3"/>
    <s v="Planeado"/>
    <n v="1"/>
    <n v="1"/>
    <n v="1"/>
    <n v="1"/>
    <n v="1"/>
    <n v="1"/>
    <n v="1"/>
    <n v="1"/>
    <n v="1"/>
    <n v="1"/>
    <n v="1"/>
    <n v="1"/>
    <n v="12"/>
    <s v="Ejecutado"/>
    <n v="1"/>
    <n v="1"/>
    <n v="1"/>
    <m/>
    <m/>
    <m/>
    <m/>
    <m/>
    <m/>
    <m/>
    <m/>
    <m/>
    <n v="3"/>
    <n v="0.25"/>
    <n v="3"/>
    <n v="1"/>
    <n v="1.3157894736842105E-3"/>
    <n v="5.263157894736842E-3"/>
    <s v="En Tramite"/>
    <x v="1"/>
    <s v=" |202003: se hicieron 3 reuniones de coordinacion de secretaría general para hacer seguimiento a la ejecuion del presupuesto; |202002: El seguimiento a la ejecución presupuestal se realiza semanalmente en comité de Coordianción de Secretaria General  para el mes de febrero se realizó el 3,10,17 y 24; |202001: Se adelantó seguimiento durante el mes y se realizó presentación ante la Superintendente "/>
    <s v="Se adelantó seguimiento durante el mes y se realizó presentación ante la Superintendente "/>
    <s v="El seguimiento a la ejecución presupuestal se realiza semanalmente en comité de Coordianción de Secretaria General  para el mes de febrero se realizó el 3,10,17 y 24"/>
    <s v="se hicieron 3 reuniones de coordinacion de secretaría general para hacer seguimiento a la ejecuion del presupuesto"/>
    <s v="-"/>
    <s v="-"/>
    <s v="-"/>
    <s v="-"/>
    <s v="-"/>
    <s v="-"/>
    <s v="-"/>
    <s v="-"/>
    <s v="-"/>
    <s v="-"/>
  </r>
  <r>
    <s v="SG-SG-ACT_3;Secretaria_General;Secretaria_General"/>
    <n v="290"/>
    <s v="PES_Definir"/>
    <x v="3"/>
    <x v="3"/>
    <s v="SI"/>
    <s v="10. Plan de Acción Institucional - PAI"/>
    <x v="0"/>
    <s v="PAA_13"/>
    <s v="4. Plan Anual de Adquisiciones  - PAA (Planeación)"/>
    <s v="1. Adquisiciones"/>
    <x v="124"/>
    <x v="87"/>
    <s v="SG-SG-ACT_3"/>
    <x v="216"/>
    <x v="9"/>
    <x v="9"/>
    <x v="27"/>
    <x v="26"/>
    <s v="SG-D_04"/>
    <x v="28"/>
    <x v="1"/>
    <s v="Administrativa"/>
    <x v="0"/>
    <m/>
    <m/>
    <m/>
    <m/>
    <m/>
    <s v="MIPG-P_00"/>
    <s v="MIPG-D_00"/>
    <n v="0"/>
    <n v="0"/>
    <n v="0"/>
    <n v="0"/>
    <n v="0"/>
    <n v="0"/>
    <n v="1"/>
    <s v=" No. de Solicitudes Gestionadas / No. de Solicitudes Ingresadas "/>
    <s v="POR_DEFINIR"/>
    <d v="2020-01-01T00:00:00"/>
    <x v="0"/>
    <n v="1"/>
    <n v="12"/>
    <n v="12.166666666666666"/>
    <s v="Enero"/>
    <s v="Diciembre"/>
    <s v="IV_Trim"/>
    <n v="5.263157894736842E-3"/>
    <s v="Planeado"/>
    <n v="1"/>
    <n v="1"/>
    <n v="1"/>
    <n v="1"/>
    <n v="1"/>
    <n v="1"/>
    <n v="1"/>
    <n v="1"/>
    <n v="1"/>
    <n v="1"/>
    <n v="1"/>
    <n v="1"/>
    <n v="12"/>
    <s v="Ejecutado"/>
    <n v="1"/>
    <n v="1"/>
    <n v="1"/>
    <m/>
    <m/>
    <m/>
    <m/>
    <m/>
    <m/>
    <m/>
    <m/>
    <m/>
    <n v="3"/>
    <n v="0.25"/>
    <n v="3"/>
    <n v="1"/>
    <n v="1.3157894736842105E-3"/>
    <n v="5.263157894736842E-3"/>
    <s v="En Tramite"/>
    <x v="1"/>
    <s v=" |202003: se hicieron 3 reuniones de coordinacion de secretaría general para hacer seguimiento al plan de aquisiscones de la entidad; |202002: El seguimiento a la ejecución del plan anual de adquisiciones se hace con el control sobre los contratos que se suscriben semanalmente. Se efectua una presentación semanal del estado de la contratación que se presenta a la Superintendente  ; |202001: Se realizó seguimiento al PAA conforme a la información suministrada por la Dirección Administrativa"/>
    <s v="Se realizó seguimiento al PAA conforme a la información suministrada por la Dirección Administrativa"/>
    <s v="El seguimiento a la ejecución del plan anual de adquisiciones se hace con el control sobre los contratos que se suscriben semanalmente. Se efectua una presentación semanal del estado de la contratación que se presenta a la Superintendente  "/>
    <s v="se hicieron 3 reuniones de coordinacion de secretaría general para hacer seguimiento al plan de aquisiscones de la entidad"/>
    <s v="-"/>
    <s v="-"/>
    <s v="-"/>
    <s v="-"/>
    <s v="-"/>
    <s v="-"/>
    <s v="-"/>
    <s v="-"/>
    <s v="-"/>
    <s v="-"/>
  </r>
  <r>
    <s v="SG-SG-ACT_4;Secretaria_General;Secretaria_General"/>
    <n v="291"/>
    <s v="PES_Definir"/>
    <x v="3"/>
    <x v="3"/>
    <s v="SI"/>
    <s v="10. Fortalecimiento Intitucional"/>
    <x v="1"/>
    <s v="PEI_02"/>
    <s v=" 1. Plan Estratégico Institucional - PEI"/>
    <s v="PEI_10 - Fortalecimiento Institucional"/>
    <x v="125"/>
    <x v="88"/>
    <s v="SG-SG-ACT_4"/>
    <x v="217"/>
    <x v="9"/>
    <x v="9"/>
    <x v="27"/>
    <x v="26"/>
    <s v="SG-D_04"/>
    <x v="28"/>
    <x v="1"/>
    <s v="Administrativa"/>
    <x v="0"/>
    <m/>
    <m/>
    <n v="30000000"/>
    <m/>
    <m/>
    <s v="MIPG-P_00"/>
    <s v="MIPG-D_00"/>
    <n v="0"/>
    <n v="0"/>
    <n v="0"/>
    <n v="0"/>
    <n v="0"/>
    <n v="0"/>
    <n v="1"/>
    <s v="% Avance Levantamiento de Cargas"/>
    <s v="POR_DEFINIR"/>
    <d v="2020-04-01T00:00:00"/>
    <x v="5"/>
    <n v="4"/>
    <n v="4"/>
    <n v="0.96666666666666667"/>
    <s v="Abril"/>
    <s v="Abril"/>
    <s v="II_Trim"/>
    <n v="0.02"/>
    <s v="Planeado"/>
    <n v="0"/>
    <n v="0"/>
    <n v="0"/>
    <n v="1"/>
    <n v="0"/>
    <n v="0"/>
    <n v="0"/>
    <n v="0"/>
    <n v="0"/>
    <n v="0"/>
    <n v="0"/>
    <n v="0"/>
    <n v="1"/>
    <s v="Ejecutado"/>
    <n v="0"/>
    <n v="0"/>
    <n v="0"/>
    <m/>
    <m/>
    <m/>
    <m/>
    <m/>
    <m/>
    <m/>
    <m/>
    <m/>
    <n v="0"/>
    <n v="0"/>
    <n v="0"/>
    <n v="1"/>
    <n v="0"/>
    <n v="0.02"/>
    <s v="Por Ejecutar"/>
    <x v="5"/>
    <s v=" |202003: actividad que esta programam para ser cumplida a 30 de abril del 2020; |202002: Actividad programada para ser presentada  el 30 de abril de 2020; |202001: Actividad programada para entrega el dia 30 de abril"/>
    <s v="Actividad programada para entrega el dia 30 de abril"/>
    <s v="Actividad programada para ser presentada  el 30 de abril de 2020"/>
    <s v="actividad que esta programam para ser cumplida a 30 de abril del 2020"/>
    <s v="-"/>
    <s v="-"/>
    <s v="-"/>
    <s v="-"/>
    <s v="-"/>
    <s v="-"/>
    <s v="-"/>
    <s v="-"/>
    <s v="-"/>
    <s v="Definir"/>
  </r>
  <r>
    <s v="SG-SG-ACT_5;Secretaria_General;Secretaria_General"/>
    <n v="292"/>
    <s v="PES_Definir"/>
    <x v="3"/>
    <x v="3"/>
    <s v="SI"/>
    <s v="10. Fortalecimiento Intitucional"/>
    <x v="1"/>
    <s v="PEI_02"/>
    <s v=" 1. Plan Estratégico Institucional - PEI"/>
    <s v="PEI_10 - Fortalecimiento Institucional"/>
    <x v="125"/>
    <x v="88"/>
    <s v="SG-SG-ACT_5"/>
    <x v="218"/>
    <x v="9"/>
    <x v="9"/>
    <x v="27"/>
    <x v="26"/>
    <s v="SG-D_04"/>
    <x v="28"/>
    <x v="1"/>
    <s v="Administrativa"/>
    <x v="0"/>
    <m/>
    <m/>
    <m/>
    <m/>
    <m/>
    <s v="MIPG-P_00"/>
    <s v="MIPG-D_00"/>
    <n v="0"/>
    <n v="0"/>
    <n v="0"/>
    <n v="0"/>
    <n v="0"/>
    <n v="0"/>
    <n v="1"/>
    <s v="% Avance Estudio Técnico"/>
    <s v="POR_DEFINIR"/>
    <d v="2020-05-01T00:00:00"/>
    <x v="13"/>
    <n v="5"/>
    <n v="5"/>
    <n v="1"/>
    <s v="Mayo"/>
    <s v="Mayo"/>
    <s v="II_Trim"/>
    <n v="0.02"/>
    <s v="Planeado"/>
    <n v="0"/>
    <n v="0"/>
    <n v="0"/>
    <n v="0"/>
    <n v="1"/>
    <n v="0"/>
    <n v="0"/>
    <n v="0"/>
    <n v="0"/>
    <n v="0"/>
    <n v="0"/>
    <n v="0"/>
    <n v="1"/>
    <s v="Ejecutado"/>
    <n v="0"/>
    <n v="0"/>
    <n v="0"/>
    <m/>
    <m/>
    <m/>
    <m/>
    <m/>
    <m/>
    <m/>
    <m/>
    <m/>
    <n v="0"/>
    <n v="0"/>
    <n v="0"/>
    <n v="1"/>
    <n v="0"/>
    <n v="0.02"/>
    <s v="Por Ejecutar"/>
    <x v="10"/>
    <s v=" |202003: Actividad programada para ser presentada el primer borrador el 31 de mayo ; |202002: Actividad programada para ser presentada el primer borrador el 31 de mayo ; |202001: La actividad está programada para ser entregad a el 31 de mayo, sin embargo se ha adelantado el análisis de la informacion preliminar y diagnóstico de la Entidad para el rediseño institucional"/>
    <s v="La actividad está programada para ser entregad a el 31 de mayo, sin embargo se ha adelantado el análisis de la informacion preliminar y diagnóstico de la Entidad para el rediseño institucional"/>
    <s v="Actividad programada para ser presentada el primer borrador el 31 de mayo "/>
    <s v="Actividad programada para ser presentada el primer borrador el 31 de mayo "/>
    <s v="-"/>
    <s v="-"/>
    <s v="-"/>
    <s v="-"/>
    <s v="-"/>
    <s v="-"/>
    <s v="-"/>
    <s v="-"/>
    <s v="-"/>
    <s v="Definir"/>
  </r>
  <r>
    <s v="SG-SG-ACT_6;Secretaria_General;Secretaria_General"/>
    <n v="293"/>
    <s v="PES_Definir"/>
    <x v="3"/>
    <x v="3"/>
    <s v="SI"/>
    <s v="10. Fortalecimiento Intitucional"/>
    <x v="1"/>
    <s v="PEI_02"/>
    <s v=" 1. Plan Estratégico Institucional - PEI"/>
    <s v="PEI_10 - Fortalecimiento Institucional"/>
    <x v="125"/>
    <x v="88"/>
    <s v="SG-SG-ACT_6"/>
    <x v="219"/>
    <x v="9"/>
    <x v="9"/>
    <x v="27"/>
    <x v="26"/>
    <s v="SG-D_04"/>
    <x v="28"/>
    <x v="1"/>
    <s v="Administrativa"/>
    <x v="0"/>
    <m/>
    <m/>
    <n v="100000000"/>
    <m/>
    <m/>
    <s v="MIPG-P_00"/>
    <s v="MIPG-D_00"/>
    <n v="0"/>
    <n v="0"/>
    <n v="0"/>
    <n v="0"/>
    <n v="0"/>
    <n v="0"/>
    <n v="1"/>
    <s v="% Avance Manual de Funciones"/>
    <s v="POR_DEFINIR"/>
    <d v="2020-06-01T00:00:00"/>
    <x v="1"/>
    <n v="6"/>
    <n v="6"/>
    <n v="0.96666666666666667"/>
    <s v="Junio"/>
    <s v="Junio"/>
    <s v="II_Trim"/>
    <n v="0.02"/>
    <s v="Planeado"/>
    <n v="0"/>
    <n v="0"/>
    <n v="0"/>
    <n v="0"/>
    <n v="0"/>
    <n v="1"/>
    <n v="0"/>
    <n v="0"/>
    <n v="0"/>
    <n v="0"/>
    <n v="0"/>
    <n v="0"/>
    <n v="1"/>
    <s v="Ejecutado"/>
    <n v="0"/>
    <n v="0"/>
    <n v="0"/>
    <m/>
    <m/>
    <m/>
    <m/>
    <m/>
    <m/>
    <m/>
    <m/>
    <m/>
    <n v="0"/>
    <n v="0"/>
    <n v="0"/>
    <n v="1"/>
    <n v="0"/>
    <n v="0.02"/>
    <s v="Por Ejecutar"/>
    <x v="2"/>
    <s v=" |202003: Actividad programada para ser terminada el 15  de junio de 2020; |202002: Actividad programada para ser terminada el 15 de junio de 2020; |202001: la expedición del manual del proyecto de rediseño institucional está programado para entregarse el 15 junio de 2020, una vez se tenga estudio técnico aprobado y la viabilidad presupuestal del Ministerio de Hacienda"/>
    <s v="la expedición del manual del proyecto de rediseño institucional está programado para entregarse el 15 junio de 2020, una vez se tenga estudio técnico aprobado y la viabilidad presupuestal del Ministerio de Hacienda"/>
    <s v="Actividad programada para ser terminada el 15 de junio de 2020"/>
    <s v="Actividad programada para ser terminada el 15  de junio de 2020"/>
    <s v="-"/>
    <s v="-"/>
    <s v="-"/>
    <s v="-"/>
    <s v="-"/>
    <s v="-"/>
    <s v="-"/>
    <s v="-"/>
    <s v="-"/>
    <s v="Definir"/>
  </r>
  <r>
    <s v="SG-SG-ACT_7;Secretaria_General;Secretaria_General"/>
    <n v="294"/>
    <s v="PES_Definir"/>
    <x v="3"/>
    <x v="3"/>
    <s v="SI"/>
    <s v="10. Fortalecimiento Intitucional"/>
    <x v="1"/>
    <s v="PEI_02"/>
    <s v=" 1. Plan Estratégico Institucional - PEI"/>
    <s v="PEI_10 - Fortalecimiento Institucional"/>
    <x v="125"/>
    <x v="88"/>
    <s v="SG-SG-ACT_7"/>
    <x v="220"/>
    <x v="9"/>
    <x v="9"/>
    <x v="27"/>
    <x v="26"/>
    <s v="SG-D_04"/>
    <x v="28"/>
    <x v="1"/>
    <s v="Administrativa"/>
    <x v="0"/>
    <m/>
    <m/>
    <m/>
    <m/>
    <m/>
    <s v="MIPG-P_00"/>
    <s v="MIPG-D_00"/>
    <n v="0"/>
    <n v="0"/>
    <n v="0"/>
    <n v="0"/>
    <n v="0"/>
    <n v="0"/>
    <n v="2"/>
    <s v="2 Memorias Justificativas de Decretos"/>
    <s v="POR_DEFINIR"/>
    <d v="2020-07-01T00:00:00"/>
    <x v="14"/>
    <n v="7"/>
    <n v="7"/>
    <n v="1"/>
    <s v="Julio"/>
    <s v="Julio"/>
    <s v="III_Trim"/>
    <n v="0.02"/>
    <s v="Planeado"/>
    <n v="0"/>
    <n v="0"/>
    <n v="0"/>
    <n v="0"/>
    <n v="0"/>
    <n v="0"/>
    <n v="1"/>
    <n v="0"/>
    <n v="0"/>
    <n v="0"/>
    <n v="0"/>
    <n v="0"/>
    <n v="1"/>
    <s v="Ejecutado"/>
    <n v="0"/>
    <n v="0"/>
    <n v="0"/>
    <m/>
    <m/>
    <m/>
    <m/>
    <m/>
    <m/>
    <m/>
    <m/>
    <m/>
    <n v="0"/>
    <n v="0"/>
    <n v="0"/>
    <n v="1"/>
    <n v="0"/>
    <n v="0.02"/>
    <s v="Por Ejecutar"/>
    <x v="8"/>
    <s v=" |202003: Actividad programada para ser terminada el 31 de julio de 2020; |202002: Actvidad programada para ser terminada el 31 de julio de 2020; |202001: Las memorias justificativas de los Decretos de modificación de estructura y planta, estan previstas para ser entregadas el 31 de julio, para firma de Ministerio de Transporte, Función Pública y Presidencia de la República"/>
    <s v="Las memorias justificativas de los Decretos de modificación de estructura y planta, estan previstas para ser entregadas el 31 de julio, para firma de Ministerio de Transporte, Función Pública y Presidencia de la República"/>
    <s v="Actvidad programada para ser terminada el 31 de julio de 2020"/>
    <s v="Actividad programada para ser terminada el 31 de julio de 2020"/>
    <s v="-"/>
    <s v="-"/>
    <s v="-"/>
    <s v="-"/>
    <s v="-"/>
    <s v="-"/>
    <s v="-"/>
    <s v="-"/>
    <s v="-"/>
    <s v="Definir"/>
  </r>
  <r>
    <s v="SG-SG-ACT_8;Secretaria_General;Secretaria_General"/>
    <n v="295"/>
    <s v="PES_Definir"/>
    <x v="3"/>
    <x v="3"/>
    <s v="SI"/>
    <s v="10. Fortalecimiento Intitucional"/>
    <x v="1"/>
    <s v="PEI_02"/>
    <s v=" 1. Plan Estratégico Institucional - PEI"/>
    <s v="PEI_10 - Fortalecimiento Institucional"/>
    <x v="126"/>
    <x v="89"/>
    <s v="SG-SG-ACT_8"/>
    <x v="221"/>
    <x v="9"/>
    <x v="9"/>
    <x v="27"/>
    <x v="26"/>
    <s v="SG-D_04"/>
    <x v="28"/>
    <x v="1"/>
    <s v="Administrativa"/>
    <x v="0"/>
    <m/>
    <m/>
    <n v="90000000"/>
    <m/>
    <m/>
    <s v="MIPG-P_00"/>
    <s v="MIPG-D_00"/>
    <n v="0"/>
    <n v="0"/>
    <n v="0"/>
    <n v="0"/>
    <n v="0"/>
    <n v="0"/>
    <n v="3"/>
    <s v="Eventos Realizados"/>
    <s v="POR_DEFINIR"/>
    <d v="2020-03-01T00:00:00"/>
    <x v="11"/>
    <n v="3"/>
    <n v="10"/>
    <n v="8.1333333333333329"/>
    <s v="Marzo"/>
    <s v="Octubre"/>
    <s v="IV_Trim"/>
    <n v="0.02"/>
    <s v="Planeado"/>
    <n v="0"/>
    <n v="0"/>
    <n v="1"/>
    <n v="0"/>
    <n v="0"/>
    <n v="0"/>
    <n v="1"/>
    <n v="0"/>
    <n v="0"/>
    <n v="1"/>
    <n v="0"/>
    <n v="0"/>
    <n v="3"/>
    <s v="Ejecutado"/>
    <n v="0"/>
    <n v="0"/>
    <n v="0"/>
    <m/>
    <m/>
    <m/>
    <m/>
    <m/>
    <m/>
    <m/>
    <m/>
    <m/>
    <n v="0"/>
    <n v="0"/>
    <n v="1"/>
    <n v="0"/>
    <n v="0"/>
    <n v="0"/>
    <s v="Por Ejecutar"/>
    <x v="4"/>
    <s v=" |202003: Actividad programada para ser terminada el 31 de julio de 2021; |202002: El foro regional esta programado para el mes de mayo.  El 1er Congreso del Sector Transporte  se adelantará en el segundo semestre.; |202001: En el mes de enero se ha gestionado la información relacionada con los costos del desplazamiento de los regionales para llevar a cabo en el mes de marzo el Foro Regional"/>
    <s v="En el mes de enero se ha gestionado la información relacionada con los costos del desplazamiento de los regionales para llevar a cabo en el mes de marzo el Foro Regional"/>
    <s v="El foro regional esta programado para el mes de mayo.  El 1er Congreso del Sector Transporte  se adelantará en el segundo semestre."/>
    <s v="Actividad programada para ser terminada el 31 de julio de 2021"/>
    <s v="-"/>
    <s v="-"/>
    <s v="-"/>
    <s v="-"/>
    <s v="-"/>
    <s v="-"/>
    <s v="-"/>
    <s v="-"/>
    <s v="-"/>
    <s v="Definir"/>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3">
  <r>
    <s v="DCI-ACT_01;Delegatura_de_Concesiones_e_Infraestructura;Despacho_del_Delegado_de_Concesiones_e_Infraestructura"/>
    <n v="1"/>
    <s v="PES_Definir"/>
    <s v="OE1"/>
    <s v="Fortalecer la Vigilancia."/>
    <s v="SI"/>
    <s v="10. Plan de Acción Institucional - PAI"/>
    <s v="PAI"/>
    <s v="PAI_10"/>
    <s v="2. Plan de Acción Institucional - PAI"/>
    <s v="Seguimiento_Solicitudes"/>
    <x v="0"/>
    <x v="0"/>
    <s v="DCI-ACT_01"/>
    <x v="0"/>
    <x v="0"/>
    <x v="0"/>
    <s v="DCI-G_01"/>
    <x v="0"/>
    <s v="DCI-D_01"/>
    <x v="0"/>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31"/>
    <n v="0"/>
    <n v="0"/>
    <n v="0"/>
    <n v="0"/>
    <n v="0"/>
    <n v="0"/>
    <n v="0"/>
    <n v="0"/>
    <n v="0"/>
    <n v="0"/>
    <n v="0"/>
    <n v="31"/>
    <s v="Ejecutado"/>
    <n v="31"/>
    <m/>
    <m/>
    <m/>
    <m/>
    <m/>
    <m/>
    <m/>
    <m/>
    <m/>
    <m/>
    <m/>
    <n v="31"/>
    <n v="1"/>
    <n v="31"/>
    <n v="1"/>
    <n v="2.8571428571428571E-3"/>
    <n v="2.8571428571428571E-3"/>
    <n v="0"/>
    <n v="0"/>
    <s v="DCI-ACT_01;Delegatura_de_Concesiones_e_Infraestructura;Despacho_del_Delegado_de_Concesiones_e_Infraestructura"/>
    <s v=" |202001: Aplicativos Orfeo y Vigia"/>
    <s v="Aplicativos Orfeo y Vigia"/>
    <s v="-"/>
    <s v="-"/>
    <s v="-"/>
    <s v="-"/>
    <s v="-"/>
    <s v="-"/>
    <s v="-"/>
    <s v="-"/>
    <s v="-"/>
    <s v="-"/>
    <s v="-"/>
    <s v="-"/>
  </r>
  <r>
    <s v="DCI-ACT_02;Delegatura_de_Concesiones_e_Infraestructura;Despacho_del_Delegado_de_Concesiones_e_Infraestructura"/>
    <n v="2"/>
    <s v="PES_Definir"/>
    <s v="OE1"/>
    <s v="Fortalecer la Vigilancia."/>
    <s v="SI"/>
    <s v="10. Plan de Acción Institucional - PAI"/>
    <s v="PAI"/>
    <s v="PAI_10"/>
    <s v="2. Plan de Acción Institucional - PAI"/>
    <s v="Averiguación_Preliminar"/>
    <x v="1"/>
    <x v="1"/>
    <s v="DCI-ACT_02"/>
    <x v="1"/>
    <x v="0"/>
    <x v="0"/>
    <s v="DCI-G_01"/>
    <x v="0"/>
    <s v="DCI-D_01"/>
    <x v="0"/>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2;Delegatura_de_Concesiones_e_Infraestructura;Despacho_del_Delegado_de_Concesiones_e_Infraestructura"/>
    <s v=" |202001: N/A"/>
    <s v="N/A"/>
    <s v="-"/>
    <s v="-"/>
    <s v="-"/>
    <s v="-"/>
    <s v="-"/>
    <s v="-"/>
    <s v="-"/>
    <s v="-"/>
    <s v="-"/>
    <s v="-"/>
    <s v="-"/>
    <s v="-"/>
  </r>
  <r>
    <s v="DCI-ACT_03;Delegatura_de_Concesiones_e_Infraestructura;Despacho_del_Delegado_de_Concesiones_e_Infraestructura"/>
    <n v="3"/>
    <s v="PES_Definir"/>
    <s v="OE1"/>
    <s v="Fortalecer la Vigilancia."/>
    <s v="SI"/>
    <s v="10. Plan de Acción Institucional - PAI"/>
    <s v="PAI"/>
    <s v="PAI_10"/>
    <s v="2. Plan de Acción Institucional - PAI"/>
    <s v="Investigaciones"/>
    <x v="2"/>
    <x v="2"/>
    <s v="DCI-ACT_03"/>
    <x v="2"/>
    <x v="0"/>
    <x v="0"/>
    <s v="DCI-G_01"/>
    <x v="0"/>
    <s v="DCI-D_01"/>
    <x v="0"/>
    <s v="Misionales"/>
    <s v="Financiera"/>
    <s v="Funcionamiento"/>
    <m/>
    <m/>
    <m/>
    <m/>
    <s v="MIPG-P_00"/>
    <s v="MIPG-D_00"/>
    <n v="0"/>
    <n v="0"/>
    <n v="0"/>
    <n v="0"/>
    <n v="0"/>
    <n v="0"/>
    <n v="1"/>
    <s v="No. de Investigaciones realizadas / No. de aperturas de Investigaciones pendiente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3;Delegatura_de_Concesiones_e_Infraestructura;Despacho_del_Delegado_de_Concesiones_e_Infraestructura"/>
    <s v=" |202001: N/A"/>
    <s v="N/A"/>
    <s v="-"/>
    <s v="-"/>
    <s v="-"/>
    <s v="-"/>
    <s v="-"/>
    <s v="-"/>
    <s v="-"/>
    <s v="-"/>
    <s v="-"/>
    <s v="-"/>
    <s v="-"/>
    <s v="-"/>
  </r>
  <r>
    <s v="DCI-ACT_04;Delegatura_de_Concesiones_e_Infraestructura;Despacho_del_Delegado_de_Concesiones_e_Infraestructura"/>
    <n v="4"/>
    <s v="PES_Definir"/>
    <s v="OE1"/>
    <s v="Fortalecer la Vigilancia."/>
    <s v="SI"/>
    <s v="10. Plan de Acción Institucional - PAI"/>
    <s v="PAI"/>
    <s v="PAI_10"/>
    <s v="2. Plan de Acción Institucional - PAI"/>
    <s v="Investigaciones"/>
    <x v="2"/>
    <x v="2"/>
    <s v="DCI-ACT_04"/>
    <x v="3"/>
    <x v="0"/>
    <x v="0"/>
    <s v="DCI-G_01"/>
    <x v="0"/>
    <s v="DCI-D_01"/>
    <x v="0"/>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4;Delegatura_de_Concesiones_e_Infraestructura;Despacho_del_Delegado_de_Concesiones_e_Infraestructura"/>
    <s v=" |202001: N/A"/>
    <s v="N/A"/>
    <s v="-"/>
    <s v="-"/>
    <s v="-"/>
    <s v="-"/>
    <s v="-"/>
    <s v="-"/>
    <s v="-"/>
    <s v="-"/>
    <s v="-"/>
    <s v="-"/>
    <s v="-"/>
    <s v="-"/>
  </r>
  <r>
    <s v="DCI-ACT_05;Delegatura_de_Concesiones_e_Infraestructura;Despacho_del_Delegado_de_Concesiones_e_Infraestructura"/>
    <n v="5"/>
    <s v="PES_Definir"/>
    <s v="OE1"/>
    <s v="Fortalecer la Vigilancia."/>
    <s v="SI"/>
    <s v="10. Plan de Acción Institucional - PAI"/>
    <s v="PAI"/>
    <s v="PAI_10"/>
    <s v="2. Plan de Acción Institucional - PAI"/>
    <s v="Investigaciones"/>
    <x v="2"/>
    <x v="2"/>
    <s v="DCI-ACT_05"/>
    <x v="4"/>
    <x v="0"/>
    <x v="0"/>
    <s v="DCI-G_01"/>
    <x v="0"/>
    <s v="DCI-D_01"/>
    <x v="0"/>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5;Delegatura_de_Concesiones_e_Infraestructura;Despacho_del_Delegado_de_Concesiones_e_Infraestructura"/>
    <s v=" |202001: N/A"/>
    <s v="N/A"/>
    <s v="-"/>
    <s v="-"/>
    <s v="-"/>
    <s v="-"/>
    <s v="-"/>
    <s v="-"/>
    <s v="-"/>
    <s v="-"/>
    <s v="-"/>
    <s v="-"/>
    <s v="-"/>
    <s v="-"/>
  </r>
  <r>
    <s v="DCI-ACT_06;Delegatura_de_Concesiones_e_Infraestructura;Despacho_del_Delegado_de_Concesiones_e_Infraestructura"/>
    <n v="6"/>
    <s v="PES_Definir"/>
    <s v="OE1"/>
    <s v="Fortalecer la Vigilancia."/>
    <s v="SI"/>
    <s v="10. Plan de Acción Institucional - PAI"/>
    <s v="PAI"/>
    <s v="PAI_10"/>
    <s v="2. Plan de Acción Institucional - PAI"/>
    <s v="Investigaciones"/>
    <x v="2"/>
    <x v="2"/>
    <s v="DCI-ACT_06"/>
    <x v="5"/>
    <x v="0"/>
    <x v="0"/>
    <s v="DCI-G_01"/>
    <x v="0"/>
    <s v="DCI-D_01"/>
    <x v="0"/>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6;Delegatura_de_Concesiones_e_Infraestructura;Despacho_del_Delegado_de_Concesiones_e_Infraestructura"/>
    <s v=" |202001: N/A"/>
    <s v="N/A"/>
    <s v="-"/>
    <s v="-"/>
    <s v="-"/>
    <s v="-"/>
    <s v="-"/>
    <s v="-"/>
    <s v="-"/>
    <s v="-"/>
    <s v="-"/>
    <s v="-"/>
    <s v="-"/>
    <s v="-"/>
  </r>
  <r>
    <s v="DCI-ACT_07;Delegatura_de_Concesiones_e_Infraestructura;Despacho_del_Delegado_de_Concesiones_e_Infraestructura"/>
    <n v="7"/>
    <s v="PES_Definir"/>
    <s v="OE1"/>
    <s v="Fortalecer la Vigilancia."/>
    <s v="SI"/>
    <s v="10. Plan de Acción Institucional - PAI"/>
    <s v="PAI"/>
    <s v="PAI_10"/>
    <s v="2. Plan de Acción Institucional - PAI"/>
    <s v="Investigaciones"/>
    <x v="2"/>
    <x v="2"/>
    <s v="DCI-ACT_07"/>
    <x v="6"/>
    <x v="0"/>
    <x v="0"/>
    <s v="DCI-G_01"/>
    <x v="0"/>
    <s v="DCI-D_01"/>
    <x v="0"/>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7;Delegatura_de_Concesiones_e_Infraestructura;Despacho_del_Delegado_de_Concesiones_e_Infraestructura"/>
    <s v=" |202001: N/A"/>
    <s v="N/A"/>
    <s v="-"/>
    <s v="-"/>
    <s v="-"/>
    <s v="-"/>
    <s v="-"/>
    <s v="-"/>
    <s v="-"/>
    <s v="-"/>
    <s v="-"/>
    <s v="-"/>
    <s v="-"/>
    <s v="-"/>
  </r>
  <r>
    <s v="DCI-ACT_08;Delegatura_de_Concesiones_e_Infraestructura;Despacho_del_Delegado_de_Concesiones_e_Infraestructura"/>
    <n v="8"/>
    <s v="PES_Definir"/>
    <s v="OE1"/>
    <s v="Fortalecer la Vigilancia."/>
    <s v="SI"/>
    <s v="10. Plan de Acción Institucional - PAI"/>
    <s v="PAI"/>
    <s v="PAI_10"/>
    <s v="2. Plan de Acción Institucional - PAI"/>
    <s v="Investigaciones"/>
    <x v="2"/>
    <x v="2"/>
    <s v="DCI-ACT_08"/>
    <x v="7"/>
    <x v="0"/>
    <x v="0"/>
    <s v="DCI-G_01"/>
    <x v="0"/>
    <s v="DCI-D_01"/>
    <x v="0"/>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8;Delegatura_de_Concesiones_e_Infraestructura;Despacho_del_Delegado_de_Concesiones_e_Infraestructura"/>
    <s v=" |202001: N/A"/>
    <s v="N/A"/>
    <s v="-"/>
    <s v="-"/>
    <s v="-"/>
    <s v="-"/>
    <s v="-"/>
    <s v="-"/>
    <s v="-"/>
    <s v="-"/>
    <s v="-"/>
    <s v="-"/>
    <s v="-"/>
    <s v="-"/>
  </r>
  <r>
    <s v="DCI-ACT_09;Delegatura_de_Concesiones_e_Infraestructura;Despacho_del_Delegado_de_Concesiones_e_Infraestructura"/>
    <n v="9"/>
    <s v="PES_Definir"/>
    <s v="OE1"/>
    <s v="Fortalecer la Vigilancia."/>
    <s v="SI"/>
    <s v="10. Plan de Acción Institucional - PAI"/>
    <s v="PAI"/>
    <s v="PAI_10"/>
    <s v="2. Plan de Acción Institucional - PAI"/>
    <s v="Investigaciones"/>
    <x v="3"/>
    <x v="3"/>
    <s v="DCI-ACT_09"/>
    <x v="8"/>
    <x v="0"/>
    <x v="0"/>
    <s v="DCI-G_01"/>
    <x v="0"/>
    <s v="DCI-D_01"/>
    <x v="0"/>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09;Delegatura_de_Concesiones_e_Infraestructura;Despacho_del_Delegado_de_Concesiones_e_Infraestructura"/>
    <s v=" |202001: N/A"/>
    <s v="N/A"/>
    <s v="-"/>
    <s v="-"/>
    <s v="-"/>
    <s v="-"/>
    <s v="-"/>
    <s v="-"/>
    <s v="-"/>
    <s v="-"/>
    <s v="-"/>
    <s v="-"/>
    <s v="-"/>
    <s v="-"/>
  </r>
  <r>
    <s v="DCI-ACT_10;Delegatura_de_Concesiones_e_Infraestructura;Despacho_del_Delegado_de_Concesiones_e_Infraestructura"/>
    <n v="10"/>
    <s v="PES_Definir"/>
    <s v="OE1"/>
    <s v="Fortalecer la Vigilancia."/>
    <s v="SI"/>
    <s v="10. Plan de Acción Institucional - PAI"/>
    <s v="PAI"/>
    <s v="PAI_10"/>
    <s v="2. Plan de Acción Institucional - PAI"/>
    <s v="Investigaciones"/>
    <x v="3"/>
    <x v="3"/>
    <s v="DCI-ACT_10"/>
    <x v="9"/>
    <x v="0"/>
    <x v="0"/>
    <s v="DCI-G_01"/>
    <x v="0"/>
    <s v="DCI-D_01"/>
    <x v="0"/>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10;Delegatura_de_Concesiones_e_Infraestructura;Despacho_del_Delegado_de_Concesiones_e_Infraestructura"/>
    <s v=" |202001: N/A"/>
    <s v="N/A"/>
    <s v="-"/>
    <s v="-"/>
    <s v="-"/>
    <s v="-"/>
    <s v="-"/>
    <s v="-"/>
    <s v="-"/>
    <s v="-"/>
    <s v="-"/>
    <s v="-"/>
    <s v="-"/>
    <s v="-"/>
  </r>
  <r>
    <s v="DCI-ACT_11;Delegatura_de_Concesiones_e_Infraestructura;Despacho_del_Delegado_de_Concesiones_e_Infraestructura"/>
    <n v="11"/>
    <s v="PES_Definir"/>
    <s v="OE1"/>
    <s v="Fortalecer la Vigilancia."/>
    <s v="SI"/>
    <s v="10. Plan de Acción Institucional - PAI"/>
    <s v="PAI"/>
    <s v="PAI_10"/>
    <s v="2. Plan de Acción Institucional - PAI"/>
    <s v="Investigaciones"/>
    <x v="3"/>
    <x v="3"/>
    <s v="DCI-ACT_11"/>
    <x v="10"/>
    <x v="0"/>
    <x v="0"/>
    <s v="DCI-G_01"/>
    <x v="0"/>
    <s v="DCI-D_01"/>
    <x v="0"/>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11;Delegatura_de_Concesiones_e_Infraestructura;Despacho_del_Delegado_de_Concesiones_e_Infraestructura"/>
    <s v=" |202001: N/A"/>
    <s v="N/A"/>
    <s v="-"/>
    <s v="-"/>
    <s v="-"/>
    <s v="-"/>
    <s v="-"/>
    <s v="-"/>
    <s v="-"/>
    <s v="-"/>
    <s v="-"/>
    <s v="-"/>
    <s v="-"/>
    <s v="-"/>
  </r>
  <r>
    <s v="DCI-ACT_12;Delegatura_de_Concesiones_e_Infraestructura;Despacho_del_Delegado_de_Concesiones_e_Infraestructura"/>
    <n v="12"/>
    <s v="PES_Definir"/>
    <s v="OE1"/>
    <s v="Fortalecer la Vigilancia."/>
    <s v="SI"/>
    <s v="12. Política Operacional"/>
    <s v="PEI"/>
    <s v="PEI_02"/>
    <s v=" 1. Plan Estratégico Institucional - PEI"/>
    <s v="PEI_13 - Planes de Prevención"/>
    <x v="4"/>
    <x v="4"/>
    <s v="DCI-ACT_12"/>
    <x v="11"/>
    <x v="0"/>
    <x v="0"/>
    <s v="DCI-G_01"/>
    <x v="0"/>
    <s v="DCI-D_01"/>
    <x v="0"/>
    <s v="Misionales"/>
    <s v="Financiera"/>
    <s v="Fortalecimiento"/>
    <s v="C-2410-0600-3-0-2410006-02_x000a_C-2410-0600-3-0-2410002-02"/>
    <s v="2410006_01_x000a_2410002_02"/>
    <n v="300000000"/>
    <m/>
    <s v="MIPG-P_00"/>
    <s v="MIPG-D_00"/>
    <n v="0"/>
    <n v="0"/>
    <n v="0"/>
    <n v="0"/>
    <n v="0"/>
    <n v="0"/>
    <n v="1"/>
    <s v="% de Avance en estructuración de Software de Indicadores de Servicio"/>
    <s v="POR_DEFINIR"/>
    <d v="2020-04-01T00:00:00"/>
    <d v="2020-06-30T00:00:00"/>
    <n v="4"/>
    <n v="6"/>
    <n v="3"/>
    <s v="Abril"/>
    <s v="Junio"/>
    <s v="IV_Trim"/>
    <n v="7.4074074074074068E-3"/>
    <s v="Planeado"/>
    <n v="0"/>
    <n v="0"/>
    <n v="0"/>
    <n v="0"/>
    <n v="0"/>
    <n v="1"/>
    <n v="0"/>
    <n v="0"/>
    <n v="0"/>
    <n v="0"/>
    <n v="0"/>
    <n v="0"/>
    <n v="1"/>
    <s v="Ejecutado"/>
    <n v="0"/>
    <m/>
    <m/>
    <m/>
    <m/>
    <m/>
    <m/>
    <m/>
    <m/>
    <m/>
    <m/>
    <m/>
    <n v="0"/>
    <n v="0"/>
    <n v="0"/>
    <n v="0"/>
    <n v="0"/>
    <n v="0"/>
    <s v="Por Ejecutar"/>
    <s v="Junio"/>
    <s v="DCI-ACT_12;Delegatura_de_Concesiones_e_Infraestructura;Despacho_del_Delegado_de_Concesiones_e_Infraestructura"/>
    <s v=" |202001: N/A"/>
    <s v="N/A"/>
    <s v="-"/>
    <s v="-"/>
    <s v="-"/>
    <s v="-"/>
    <s v="-"/>
    <s v="-"/>
    <s v="-"/>
    <s v="-"/>
    <s v="-"/>
    <s v="-"/>
    <s v="-"/>
    <s v="-"/>
  </r>
  <r>
    <s v="DCI-ACT_13;Delegatura_de_Concesiones_e_Infraestructura;Despacho_del_Delegado_de_Concesiones_e_Infraestructura"/>
    <n v="13"/>
    <s v="PES_Definir"/>
    <s v="OE1"/>
    <s v="Fortalecer la Vigilancia."/>
    <s v="SI"/>
    <s v="12. Política Operacional"/>
    <s v="PEI"/>
    <s v="PEI_02"/>
    <s v=" 1. Plan Estratégico Institucional - PEI"/>
    <s v="PEI_13 - Planes de Prevención"/>
    <x v="4"/>
    <x v="4"/>
    <s v="DCI-ACT_13"/>
    <x v="12"/>
    <x v="0"/>
    <x v="0"/>
    <s v="DCI-G_01"/>
    <x v="0"/>
    <s v="DCI-D_01"/>
    <x v="0"/>
    <s v="Misionales"/>
    <s v="Financiera"/>
    <s v="Fortalecimiento"/>
    <s v="C-2410-0600-3-0-2410006-02_x000a_C-2410-0600-3-0-2410002-02"/>
    <s v="2410006_01_x000a_2410002_02"/>
    <n v="59500000"/>
    <n v="0"/>
    <s v="MIPG-P_00"/>
    <s v="MIPG-D_00"/>
    <n v="0"/>
    <n v="0"/>
    <n v="0"/>
    <n v="0"/>
    <n v="0"/>
    <n v="0"/>
    <n v="1"/>
    <s v="Ejecución de Contrato de Software de Indicadores de Servicio"/>
    <s v="POR_DEFINIR"/>
    <d v="2020-07-01T00:00:00"/>
    <d v="2020-12-31T00:00:00"/>
    <n v="7"/>
    <n v="12"/>
    <n v="6.1"/>
    <s v="Julio"/>
    <s v="Diciembre"/>
    <s v="IV_Trim"/>
    <n v="7.4074074074074068E-3"/>
    <s v="Planeado"/>
    <n v="0"/>
    <n v="0"/>
    <n v="0"/>
    <n v="0"/>
    <n v="0"/>
    <n v="0"/>
    <n v="0"/>
    <n v="0"/>
    <n v="0"/>
    <n v="0"/>
    <n v="1"/>
    <n v="0"/>
    <n v="1"/>
    <s v="Ejecutado"/>
    <n v="0"/>
    <m/>
    <m/>
    <m/>
    <m/>
    <m/>
    <m/>
    <m/>
    <m/>
    <m/>
    <m/>
    <m/>
    <n v="0"/>
    <n v="0"/>
    <n v="0"/>
    <n v="0"/>
    <n v="0"/>
    <n v="0"/>
    <s v="Por Ejecutar"/>
    <s v="Diciembre"/>
    <s v="DCI-ACT_13;Delegatura_de_Concesiones_e_Infraestructura;Despacho_del_Delegado_de_Concesiones_e_Infraestructura"/>
    <s v=" |202001: N/A"/>
    <s v="N/A"/>
    <s v="-"/>
    <s v="-"/>
    <s v="-"/>
    <s v="-"/>
    <s v="-"/>
    <s v="-"/>
    <s v="-"/>
    <s v="-"/>
    <s v="-"/>
    <s v="-"/>
    <s v="-"/>
    <s v="-"/>
  </r>
  <r>
    <s v="DCI-ACT_14;Delegatura_de_Concesiones_e_Infraestructura;Despacho_del_Delegado_de_Concesiones_e_Infraestructura"/>
    <n v="14"/>
    <s v="PES_Definir"/>
    <s v="OE1"/>
    <s v="Fortalecer la Vigilancia."/>
    <s v="SI"/>
    <s v="12. Política Operacional"/>
    <s v="PEI"/>
    <s v="PEI_02"/>
    <s v=" 1. Plan Estratégico Institucional - PEI"/>
    <s v="PEI_13 - Planes de Prevención"/>
    <x v="4"/>
    <x v="4"/>
    <s v="DCI-ACT_14"/>
    <x v="13"/>
    <x v="0"/>
    <x v="0"/>
    <s v="DCI-G_01"/>
    <x v="0"/>
    <s v="DCI-D_01"/>
    <x v="0"/>
    <s v="Misionales"/>
    <s v="Financiera"/>
    <s v="Fortalecimiento"/>
    <s v="C-2410-0600-3-0-2410006-02_x000a_C-2410-0600-3-0-2410002-02"/>
    <s v="2410006_01_x000a_2410002_02"/>
    <n v="440000000"/>
    <n v="2499000000"/>
    <s v="MIPG-P_00"/>
    <s v="MIPG-D_00"/>
    <n v="0"/>
    <n v="0"/>
    <n v="0"/>
    <n v="0"/>
    <n v="0"/>
    <n v="0"/>
    <n v="14"/>
    <s v="No. Supervisados con Metodológica de Índices de Servicio Aplicada"/>
    <s v="POR_DEFINIR"/>
    <d v="2020-02-01T00:00:00"/>
    <d v="2020-04-30T00:00:00"/>
    <n v="2"/>
    <n v="4"/>
    <n v="2.9666666666666668"/>
    <s v="Febrero"/>
    <s v="Abril"/>
    <s v="IV_Trim"/>
    <n v="7.4074074074074068E-3"/>
    <s v="Planeado"/>
    <n v="0"/>
    <n v="0"/>
    <n v="0"/>
    <n v="2"/>
    <n v="7"/>
    <n v="5"/>
    <n v="0"/>
    <n v="0"/>
    <n v="0"/>
    <n v="0"/>
    <n v="0"/>
    <n v="0"/>
    <n v="14"/>
    <s v="Ejecutado"/>
    <n v="0"/>
    <m/>
    <m/>
    <m/>
    <m/>
    <m/>
    <m/>
    <m/>
    <m/>
    <m/>
    <m/>
    <m/>
    <n v="0"/>
    <n v="0"/>
    <n v="0"/>
    <n v="0"/>
    <n v="0"/>
    <n v="0"/>
    <s v="Por Ejecutar"/>
    <s v="Abril"/>
    <s v="DCI-ACT_14;Delegatura_de_Concesiones_e_Infraestructura;Despacho_del_Delegado_de_Concesiones_e_Infraestructura"/>
    <s v=" |202001: N/A"/>
    <s v="N/A"/>
    <s v="-"/>
    <s v="-"/>
    <s v="-"/>
    <s v="-"/>
    <s v="-"/>
    <s v="-"/>
    <s v="-"/>
    <s v="-"/>
    <s v="-"/>
    <s v="-"/>
    <s v="-"/>
    <s v="-"/>
  </r>
  <r>
    <s v="DCI-ACT_15;Delegatura_de_Concesiones_e_Infraestructura;Despacho_del_Delegado_de_Concesiones_e_Infraestructura"/>
    <n v="15"/>
    <s v="PES_00"/>
    <s v="OE1"/>
    <s v="Fortalecer la Vigilancia."/>
    <s v="SI"/>
    <s v="2. Accesibilidad"/>
    <s v="PEI"/>
    <s v="PEI_02"/>
    <s v=" 1. Plan Estratégico Institucional - PEI"/>
    <s v="PEI_02 - Accesibilidad"/>
    <x v="5"/>
    <x v="5"/>
    <s v="DCI-ACT_15"/>
    <x v="14"/>
    <x v="0"/>
    <x v="0"/>
    <s v="DCI-G_01"/>
    <x v="0"/>
    <s v="DCI-D_01"/>
    <x v="0"/>
    <s v="Misionales"/>
    <s v="Financiera"/>
    <s v="Fortalecimiento"/>
    <s v="C-2410-0600-3-0-2410006-02"/>
    <s v="2410006_01"/>
    <n v="0"/>
    <m/>
    <s v="MIPG-P_00"/>
    <s v="MIPG-D_00"/>
    <n v="1"/>
    <n v="0.4"/>
    <n v="0.2"/>
    <n v="0.2"/>
    <n v="0.2"/>
    <n v="1"/>
    <n v="0.33339999999999997"/>
    <s v="Expedición y Aprobación de la Circular"/>
    <s v="POR_DEFINIR"/>
    <d v="2020-02-01T00:00:00"/>
    <d v="2020-02-28T00:00:00"/>
    <n v="2"/>
    <n v="2"/>
    <n v="0.9"/>
    <s v="Febrero"/>
    <s v="Febrero"/>
    <s v="I_Trim"/>
    <n v="7.4074074074074068E-3"/>
    <s v="Planeado"/>
    <n v="0"/>
    <n v="1"/>
    <n v="0"/>
    <n v="0"/>
    <n v="0"/>
    <n v="0"/>
    <n v="0"/>
    <n v="0"/>
    <n v="0"/>
    <n v="0"/>
    <n v="0"/>
    <n v="0"/>
    <n v="1"/>
    <s v="Ejecutado"/>
    <n v="0"/>
    <m/>
    <m/>
    <m/>
    <m/>
    <m/>
    <m/>
    <m/>
    <m/>
    <m/>
    <m/>
    <m/>
    <n v="0"/>
    <n v="0"/>
    <n v="0"/>
    <n v="0"/>
    <n v="0"/>
    <n v="0"/>
    <s v="Por Ejecutar"/>
    <s v="Febrero"/>
    <s v="DCI-ACT_15;Delegatura_de_Concesiones_e_Infraestructura;Despacho_del_Delegado_de_Concesiones_e_Infraestructura"/>
    <s v=" |202001: N/A"/>
    <s v="N/A"/>
    <s v="-"/>
    <s v="-"/>
    <s v="-"/>
    <s v="-"/>
    <s v="-"/>
    <s v="-"/>
    <s v="-"/>
    <s v="-"/>
    <s v="-"/>
    <s v="-"/>
    <s v="-"/>
    <s v="-"/>
  </r>
  <r>
    <s v="DCI-ACT_16;Delegatura_de_Concesiones_e_Infraestructura;Despacho_del_Delegado_de_Concesiones_e_Infraestructura"/>
    <n v="16"/>
    <s v="PES_00"/>
    <s v="OE1"/>
    <s v="Fortalecer la Vigilancia."/>
    <s v="SI"/>
    <s v="2. Accesibilidad"/>
    <s v="PEI"/>
    <s v="PEI_02"/>
    <s v=" 1. Plan Estratégico Institucional - PEI"/>
    <s v="PEI_02 - Accesibilidad"/>
    <x v="5"/>
    <x v="5"/>
    <s v="DCI-ACT_16"/>
    <x v="15"/>
    <x v="0"/>
    <x v="0"/>
    <s v="DCI-G_01"/>
    <x v="0"/>
    <s v="DCI-D_01"/>
    <x v="0"/>
    <s v="Misionales"/>
    <s v="Financiera"/>
    <s v="Fortalecimiento"/>
    <s v="C-2410-0600-3-0-2410006-02"/>
    <s v="2410006_01"/>
    <n v="400000000"/>
    <m/>
    <s v="MIPG-P_00"/>
    <s v="MIPG-D_00"/>
    <n v="1"/>
    <n v="0.4"/>
    <n v="0.2"/>
    <n v="0.2"/>
    <n v="0.2"/>
    <n v="1"/>
    <n v="0.33329999999999999"/>
    <s v="No. de Vigilados con Planes Progresivos Definidos / No. Total, de Vigilados Sensibilizados."/>
    <s v="POR_DEFINIR"/>
    <d v="2020-11-01T00:00:00"/>
    <d v="2020-11-30T00:00:00"/>
    <n v="11"/>
    <n v="11"/>
    <n v="0.96666666666666667"/>
    <s v="Noviembre"/>
    <s v="Noviembre"/>
    <s v="IV_Trim"/>
    <n v="7.4074074074074068E-3"/>
    <s v="Planeado"/>
    <n v="0"/>
    <n v="0"/>
    <n v="0"/>
    <n v="0"/>
    <n v="0"/>
    <n v="0"/>
    <n v="0"/>
    <n v="0"/>
    <n v="0"/>
    <n v="0"/>
    <n v="0"/>
    <n v="0"/>
    <n v="0"/>
    <s v="Ejecutado"/>
    <n v="0"/>
    <m/>
    <m/>
    <m/>
    <m/>
    <m/>
    <m/>
    <m/>
    <m/>
    <m/>
    <m/>
    <m/>
    <n v="0"/>
    <n v="0"/>
    <n v="0"/>
    <n v="0"/>
    <n v="0"/>
    <n v="0"/>
    <s v="Por Ejecutar"/>
    <s v="Noviembre"/>
    <s v="DCI-ACT_16;Delegatura_de_Concesiones_e_Infraestructura;Despacho_del_Delegado_de_Concesiones_e_Infraestructura"/>
    <s v=" |202001: N/A"/>
    <s v="N/A"/>
    <s v="-"/>
    <s v="-"/>
    <s v="-"/>
    <s v="-"/>
    <s v="-"/>
    <s v="-"/>
    <s v="-"/>
    <s v="-"/>
    <s v="-"/>
    <s v="-"/>
    <s v="-"/>
    <s v="-"/>
  </r>
  <r>
    <s v="DCI-ACT_17;Delegatura_de_Concesiones_e_Infraestructura;Dirección_de_Promoción_y_Prevención_Concesiones_e_Infraestructura"/>
    <n v="17"/>
    <s v="PES_Definir"/>
    <s v="OE1"/>
    <s v="Fortalecer la Vigilancia."/>
    <s v="SI"/>
    <s v="10. Plan de Acción Institucional - PAI"/>
    <s v="PAI"/>
    <s v="PAI_10"/>
    <s v="2. Plan de Acción Institucional - PAI"/>
    <s v="Gestión_PQRS"/>
    <x v="6"/>
    <x v="6"/>
    <s v="DCI-ACT_17"/>
    <x v="16"/>
    <x v="0"/>
    <x v="0"/>
    <s v="DCI-G_02"/>
    <x v="1"/>
    <s v="DCI-D_02"/>
    <x v="1"/>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76"/>
    <n v="0"/>
    <n v="0"/>
    <n v="0"/>
    <n v="0"/>
    <n v="0"/>
    <n v="0"/>
    <n v="0"/>
    <n v="0"/>
    <n v="0"/>
    <n v="0"/>
    <n v="0"/>
    <n v="76"/>
    <s v="Ejecutado"/>
    <n v="76"/>
    <m/>
    <m/>
    <m/>
    <m/>
    <m/>
    <m/>
    <m/>
    <m/>
    <m/>
    <m/>
    <m/>
    <n v="76"/>
    <n v="1"/>
    <n v="76"/>
    <n v="1"/>
    <n v="2.8571428571428571E-3"/>
    <n v="2.8571428571428571E-3"/>
    <n v="0"/>
    <n v="0"/>
    <s v="DCI-ACT_17;Delegatura_de_Concesiones_e_Infraestructura;Dirección_de_Promoción_y_Prevención_Concesiones_e_Infraestructura"/>
    <s v=" |202001: Aplicativos Orfeo y Vigia"/>
    <s v="Aplicativos Orfeo y Vigia"/>
    <s v="-"/>
    <s v="-"/>
    <s v="-"/>
    <s v="-"/>
    <s v="-"/>
    <s v="-"/>
    <s v="-"/>
    <s v="-"/>
    <s v="-"/>
    <s v="-"/>
    <s v="-"/>
    <s v="-"/>
  </r>
  <r>
    <s v="DCI-ACT_18;Delegatura_de_Concesiones_e_Infraestructura;Dirección_de_Promoción_y_Prevención_Concesiones_e_Infraestructura"/>
    <n v="18"/>
    <s v="PES_Definir"/>
    <s v="OE1"/>
    <s v="Fortalecer la Vigilancia."/>
    <s v="SI"/>
    <s v="10. Plan de Acción Institucional - PAI"/>
    <s v="PAI"/>
    <s v="PAI_10"/>
    <s v="2. Plan de Acción Institucional - PAI"/>
    <s v="PyP_Divulgación"/>
    <x v="7"/>
    <x v="7"/>
    <s v="DCI-ACT_18"/>
    <x v="17"/>
    <x v="0"/>
    <x v="0"/>
    <s v="DCI-G_02"/>
    <x v="1"/>
    <s v="DCI-D_02"/>
    <x v="1"/>
    <s v="Misionales"/>
    <s v="Financiera"/>
    <s v="Funcionamiento"/>
    <m/>
    <m/>
    <m/>
    <m/>
    <s v="MIPG-P_00"/>
    <s v="MIPG-D_00"/>
    <n v="0"/>
    <n v="0"/>
    <n v="0"/>
    <n v="0"/>
    <n v="0"/>
    <n v="0"/>
    <n v="2"/>
    <s v="# de acciones de divulgación realizadas /# de acciones de divulgación programadas"/>
    <s v="POR_DEFINIR"/>
    <d v="2020-03-01T00:00:00"/>
    <d v="2020-09-30T00:00:00"/>
    <n v="3"/>
    <n v="9"/>
    <n v="7.1"/>
    <s v="Marzo"/>
    <s v="Septiembre"/>
    <s v="III_Trim"/>
    <n v="2.8571428571428571E-3"/>
    <s v="Planeado"/>
    <n v="0"/>
    <n v="1"/>
    <n v="2"/>
    <n v="3"/>
    <n v="3"/>
    <n v="2"/>
    <n v="2"/>
    <n v="4"/>
    <n v="3"/>
    <n v="3"/>
    <n v="3"/>
    <n v="2"/>
    <n v="28"/>
    <s v="Ejecutado"/>
    <n v="2"/>
    <m/>
    <m/>
    <m/>
    <m/>
    <m/>
    <m/>
    <m/>
    <m/>
    <m/>
    <m/>
    <m/>
    <n v="2"/>
    <n v="7.1428571428571425E-2"/>
    <n v="0"/>
    <n v="0"/>
    <n v="2.040816326530612E-4"/>
    <n v="0"/>
    <n v="0"/>
    <s v="Septiembre"/>
    <s v="DCI-ACT_18;Delegatura_de_Concesiones_e_Infraestructura;Dirección_de_Promoción_y_Prevención_Concesiones_e_Infraestructura"/>
    <s v=" |202001: Actas firmadas por los asistente, cuadro seguimiento mesas de trabajo Delgada de Concesiones e Infraestructura "/>
    <s v="Actas firmadas por los asistente, cuadro seguimiento mesas de trabajo Delgada de Concesiones e Infraestructura "/>
    <s v="-"/>
    <s v="-"/>
    <s v="-"/>
    <s v="-"/>
    <s v="-"/>
    <s v="-"/>
    <s v="-"/>
    <s v="-"/>
    <s v="-"/>
    <s v="-"/>
    <s v="-"/>
    <s v="-"/>
  </r>
  <r>
    <s v="DCI-ACT_19;Delegatura_de_Concesiones_e_Infraestructura;Dirección_de_Promoción_y_Prevención_Concesiones_e_Infraestructura"/>
    <n v="19"/>
    <s v="PES_Definir"/>
    <s v="OE1"/>
    <s v="Fortalecer la Vigilancia."/>
    <s v="SI"/>
    <s v="10. Plan de Acción Institucional - PAI"/>
    <s v="PAI"/>
    <s v="PAI_10"/>
    <s v="2. Plan de Acción Institucional - PAI"/>
    <s v="PyP_Divulgación"/>
    <x v="7"/>
    <x v="7"/>
    <s v="DCI-ACT_19"/>
    <x v="18"/>
    <x v="0"/>
    <x v="0"/>
    <s v="DCI-G_02"/>
    <x v="1"/>
    <s v="DCI-D_02"/>
    <x v="1"/>
    <s v="Misionales"/>
    <s v="Financiera"/>
    <s v="Funcionamiento"/>
    <m/>
    <m/>
    <m/>
    <m/>
    <s v="MIPG-P_00"/>
    <s v="MIPG-D_00"/>
    <n v="0"/>
    <n v="0"/>
    <n v="0"/>
    <n v="0"/>
    <n v="0"/>
    <n v="0"/>
    <n v="1"/>
    <s v="No. De Mesas de Trabajo de Socialización Realizadas / No. De Mesas de Trabajo de Socialización Programadas"/>
    <s v="POR_DEFINIR"/>
    <d v="2020-01-01T00:00:00"/>
    <d v="2020-12-30T00:00:00"/>
    <n v="1"/>
    <n v="12"/>
    <n v="12.133333333333333"/>
    <s v="Enero"/>
    <s v="Diciembre"/>
    <s v="IV_Trim"/>
    <n v="2.8571428571428571E-3"/>
    <s v="Planeado"/>
    <n v="0"/>
    <n v="1"/>
    <n v="2"/>
    <n v="3"/>
    <n v="3"/>
    <n v="2"/>
    <n v="2"/>
    <n v="4"/>
    <n v="3"/>
    <n v="3"/>
    <n v="3"/>
    <n v="2"/>
    <n v="28"/>
    <s v="Ejecutado"/>
    <n v="0"/>
    <m/>
    <m/>
    <m/>
    <m/>
    <m/>
    <m/>
    <m/>
    <m/>
    <m/>
    <m/>
    <m/>
    <n v="0"/>
    <n v="0"/>
    <n v="0"/>
    <n v="0"/>
    <n v="0"/>
    <n v="0"/>
    <n v="0"/>
    <s v="Diciembre"/>
    <s v="DCI-ACT_19;Delegatura_de_Concesiones_e_Infraestructura;Dirección_de_Promoción_y_Prevención_Concesiones_e_Infraestructura"/>
    <s v=" |202001: N/A"/>
    <s v="N/A"/>
    <s v="-"/>
    <s v="-"/>
    <s v="-"/>
    <s v="-"/>
    <s v="-"/>
    <s v="-"/>
    <s v="-"/>
    <s v="-"/>
    <s v="-"/>
    <s v="-"/>
    <s v="-"/>
    <s v="-"/>
  </r>
  <r>
    <s v="DCI-ACT_20;Delegatura_de_Concesiones_e_Infraestructura;Dirección_de_Promoción_y_Prevención_Concesiones_e_Infraestructura"/>
    <n v="20"/>
    <s v="PES_Definir"/>
    <s v="OE1"/>
    <s v="Fortalecer la Vigilancia."/>
    <s v="SI"/>
    <s v="10. Plan de Acción Institucional - PAI"/>
    <s v="PAI"/>
    <s v="PAI_10"/>
    <s v="2. Plan de Acción Institucional - PAI"/>
    <s v="PyP_Divulgación"/>
    <x v="7"/>
    <x v="7"/>
    <s v="DCI-ACT_20"/>
    <x v="19"/>
    <x v="0"/>
    <x v="0"/>
    <s v="DCI-G_02"/>
    <x v="1"/>
    <s v="DCI-D_02"/>
    <x v="1"/>
    <s v="Misionales"/>
    <s v="Financiera"/>
    <s v="Funcionamiento"/>
    <m/>
    <m/>
    <m/>
    <m/>
    <s v="MIPG-P_00"/>
    <s v="MIPG-D_00"/>
    <n v="0"/>
    <n v="0"/>
    <n v="0"/>
    <n v="0"/>
    <n v="0"/>
    <n v="0"/>
    <n v="1"/>
    <s v="No. Total de Solicitudes Atendidas/ Total Solicitudes Recibidas"/>
    <s v="POR_DEFINIR"/>
    <d v="2020-01-01T00:00:00"/>
    <d v="2020-03-30T00:00:00"/>
    <n v="1"/>
    <n v="3"/>
    <n v="2.9666666666666668"/>
    <s v="Enero"/>
    <s v="Marzo"/>
    <s v="IV_Trim"/>
    <n v="2.8571428571428571E-3"/>
    <s v="Planeado"/>
    <n v="0"/>
    <n v="0"/>
    <n v="0"/>
    <n v="0"/>
    <n v="0"/>
    <n v="0"/>
    <n v="0"/>
    <n v="0"/>
    <n v="0"/>
    <n v="0"/>
    <n v="0"/>
    <n v="0"/>
    <n v="0"/>
    <s v="Ejecutado"/>
    <n v="0"/>
    <m/>
    <m/>
    <m/>
    <m/>
    <m/>
    <m/>
    <m/>
    <m/>
    <m/>
    <m/>
    <m/>
    <n v="0"/>
    <n v="0"/>
    <n v="0"/>
    <n v="1"/>
    <n v="0"/>
    <n v="2.8571428571428571E-3"/>
    <n v="0"/>
    <s v="Marzo"/>
    <s v="DCI-ACT_20;Delegatura_de_Concesiones_e_Infraestructura;Dirección_de_Promoción_y_Prevención_Concesiones_e_Infraestructura"/>
    <s v=" |202001: N/A"/>
    <s v="N/A"/>
    <s v="-"/>
    <s v="-"/>
    <s v="-"/>
    <s v="-"/>
    <s v="-"/>
    <s v="-"/>
    <s v="-"/>
    <s v="-"/>
    <s v="-"/>
    <s v="-"/>
    <s v="-"/>
    <s v="-"/>
  </r>
  <r>
    <s v="DCI-ACT_21;Delegatura_de_Concesiones_e_Infraestructura;Dirección_de_Promoción_y_Prevención_Concesiones_e_Infraestructura"/>
    <n v="21"/>
    <s v="PES_Definir"/>
    <s v="OE1"/>
    <s v="Fortalecer la Vigilancia."/>
    <s v="SI"/>
    <s v="10. Plan de Acción Institucional - PAI"/>
    <s v="PAI"/>
    <s v="PAI_10"/>
    <s v="2. Plan de Acción Institucional - PAI"/>
    <s v="PyP_Campañas de Promoción y Capacitación"/>
    <x v="8"/>
    <x v="8"/>
    <s v="DCI-ACT_21"/>
    <x v="20"/>
    <x v="0"/>
    <x v="0"/>
    <s v="DCI-G_02"/>
    <x v="1"/>
    <s v="DCI-D_02"/>
    <x v="1"/>
    <s v="Misionales"/>
    <s v="Financiera"/>
    <s v="Funcionamiento"/>
    <m/>
    <m/>
    <m/>
    <m/>
    <s v="MIPG-P_00"/>
    <s v="MIPG-D_00"/>
    <n v="0"/>
    <n v="0"/>
    <n v="0"/>
    <n v="0"/>
    <n v="0"/>
    <n v="0"/>
    <n v="10"/>
    <s v="# de entes territoriales con acciones realizadas / # de Entes Territoriales identificados que no se encuentran formalizados"/>
    <s v="POR_DEFINIR"/>
    <d v="2020-01-01T00:00:00"/>
    <d v="2020-11-30T00:00:00"/>
    <n v="1"/>
    <n v="11"/>
    <n v="11.133333333333333"/>
    <s v="Enero"/>
    <s v="Noviembre"/>
    <s v="IV_Trim"/>
    <n v="2.8571428571428571E-3"/>
    <s v="Planeado"/>
    <n v="0"/>
    <n v="0"/>
    <n v="5"/>
    <n v="10"/>
    <n v="10"/>
    <n v="5"/>
    <n v="10"/>
    <n v="10"/>
    <n v="10"/>
    <n v="5"/>
    <n v="5"/>
    <n v="0"/>
    <n v="70"/>
    <s v="Ejecutado"/>
    <n v="0"/>
    <m/>
    <m/>
    <m/>
    <m/>
    <m/>
    <m/>
    <m/>
    <m/>
    <m/>
    <m/>
    <m/>
    <n v="0"/>
    <n v="0"/>
    <n v="0"/>
    <n v="0"/>
    <n v="0"/>
    <n v="0"/>
    <n v="0"/>
    <s v="Noviembre"/>
    <s v="DCI-ACT_21;Delegatura_de_Concesiones_e_Infraestructura;Dirección_de_Promoción_y_Prevención_Concesiones_e_Infraestructura"/>
    <s v=" |202001: N/A"/>
    <s v="N/A"/>
    <s v="-"/>
    <s v="-"/>
    <s v="-"/>
    <s v="-"/>
    <s v="-"/>
    <s v="-"/>
    <s v="-"/>
    <s v="-"/>
    <s v="-"/>
    <s v="-"/>
    <s v="-"/>
    <s v="-"/>
  </r>
  <r>
    <s v="DCI-ACT_22;Delegatura_de_Concesiones_e_Infraestructura;Dirección_de_Promoción_y_Prevención_Concesiones_e_Infraestructura"/>
    <n v="22"/>
    <s v="PES_Definir"/>
    <s v="OE1"/>
    <s v="Fortalecer la Vigilancia."/>
    <s v="SI"/>
    <s v="10. Plan de Acción Institucional - PAI"/>
    <s v="PAI"/>
    <s v="PAI_10"/>
    <s v="2. Plan de Acción Institucional - PAI"/>
    <s v="PyP_Campañas de Promoción y Capacitación"/>
    <x v="8"/>
    <x v="8"/>
    <s v="DCI-ACT_22"/>
    <x v="21"/>
    <x v="0"/>
    <x v="0"/>
    <s v="DCI-G_02"/>
    <x v="1"/>
    <s v="DCI-D_02"/>
    <x v="1"/>
    <s v="Misionales"/>
    <s v="Financiera"/>
    <s v="Funcionamiento"/>
    <m/>
    <m/>
    <m/>
    <m/>
    <s v="MIPG-P_00"/>
    <s v="MIPG-D_00"/>
    <n v="0"/>
    <n v="0"/>
    <n v="0"/>
    <n v="0"/>
    <n v="0"/>
    <n v="0"/>
    <n v="35"/>
    <s v="# de actividades realizadas para promover la formalización de los TTTA, que no se encuentran habilitadas por el Ministerio de Transporte/ TTTA identificados, que no se encuentran habilitadas por el Ministerio de Transporte"/>
    <s v="POR_DEFINIR"/>
    <d v="2020-03-01T00:00:00"/>
    <d v="2020-11-30T00:00:00"/>
    <n v="3"/>
    <n v="11"/>
    <n v="9.1333333333333329"/>
    <s v="Marzo"/>
    <s v="Noviembre"/>
    <s v="IV_Trim"/>
    <n v="2.8571428571428571E-3"/>
    <s v="Planeado"/>
    <n v="0"/>
    <n v="0"/>
    <n v="3"/>
    <n v="5"/>
    <n v="6"/>
    <n v="3"/>
    <n v="3"/>
    <n v="6"/>
    <n v="6"/>
    <n v="5"/>
    <n v="0"/>
    <n v="0"/>
    <n v="37"/>
    <s v="Ejecutado"/>
    <n v="0"/>
    <m/>
    <m/>
    <m/>
    <m/>
    <m/>
    <m/>
    <m/>
    <m/>
    <m/>
    <m/>
    <m/>
    <n v="0"/>
    <n v="0"/>
    <n v="0"/>
    <n v="0"/>
    <n v="0"/>
    <n v="0"/>
    <n v="0"/>
    <s v="Noviembre"/>
    <s v="DCI-ACT_22;Delegatura_de_Concesiones_e_Infraestructura;Dirección_de_Promoción_y_Prevención_Concesiones_e_Infraestructura"/>
    <s v=" |202001: N/A"/>
    <s v="N/A"/>
    <s v="-"/>
    <s v="-"/>
    <s v="-"/>
    <s v="-"/>
    <s v="-"/>
    <s v="-"/>
    <s v="-"/>
    <s v="-"/>
    <s v="-"/>
    <s v="-"/>
    <s v="-"/>
    <s v="-"/>
  </r>
  <r>
    <s v="DCI-ACT_23;Delegatura_de_Concesiones_e_Infraestructura;Dirección_de_Promoción_y_Prevención_Concesiones_e_Infraestructura"/>
    <n v="23"/>
    <s v="PES_Definir"/>
    <s v="OE1"/>
    <s v="Fortalecer la Vigilancia."/>
    <s v="SI"/>
    <s v="10. Plan de Acción Institucional - PAI"/>
    <s v="PAI"/>
    <s v="PAI_10"/>
    <s v="2. Plan de Acción Institucional - PAI"/>
    <s v="PyP_Campañas de Promoción y Capacitación"/>
    <x v="8"/>
    <x v="8"/>
    <s v="DCI-ACT_23"/>
    <x v="22"/>
    <x v="0"/>
    <x v="0"/>
    <s v="DCI-G_02"/>
    <x v="1"/>
    <s v="DCI-D_02"/>
    <x v="1"/>
    <s v="Misionales"/>
    <s v="Financiera"/>
    <s v="Funcionamiento"/>
    <m/>
    <m/>
    <m/>
    <m/>
    <s v="MIPG-P_00"/>
    <s v="MIPG-D_00"/>
    <n v="0"/>
    <n v="0"/>
    <n v="0"/>
    <n v="0"/>
    <n v="0"/>
    <n v="0"/>
    <n v="7"/>
    <s v="# de corredores de transporte con acciones / # de corredores logísticos estratégicos"/>
    <s v="POR_DEFINIR"/>
    <d v="2020-03-01T00:00:00"/>
    <d v="2020-12-30T00:00:00"/>
    <n v="3"/>
    <n v="12"/>
    <n v="10.133333333333333"/>
    <s v="Marzo"/>
    <s v="Diciembre"/>
    <s v="IV_Trim"/>
    <n v="2.8571428571428571E-3"/>
    <s v="Planeado"/>
    <n v="0"/>
    <n v="0"/>
    <n v="161"/>
    <n v="47"/>
    <n v="0"/>
    <n v="0"/>
    <n v="0"/>
    <n v="0"/>
    <n v="0"/>
    <n v="0"/>
    <n v="0"/>
    <n v="0"/>
    <n v="208"/>
    <s v="Ejecutado"/>
    <n v="0"/>
    <m/>
    <m/>
    <m/>
    <m/>
    <m/>
    <m/>
    <m/>
    <m/>
    <m/>
    <m/>
    <m/>
    <n v="0"/>
    <n v="0"/>
    <n v="0"/>
    <n v="0"/>
    <n v="0"/>
    <n v="0"/>
    <n v="0"/>
    <s v="Diciembre"/>
    <s v="DCI-ACT_23;Delegatura_de_Concesiones_e_Infraestructura;Dirección_de_Promoción_y_Prevención_Concesiones_e_Infraestructura"/>
    <s v=" |202001: N/A"/>
    <s v="N/A"/>
    <s v="-"/>
    <s v="-"/>
    <s v="-"/>
    <s v="-"/>
    <s v="-"/>
    <s v="-"/>
    <s v="-"/>
    <s v="-"/>
    <s v="-"/>
    <s v="-"/>
    <s v="-"/>
    <s v="-"/>
  </r>
  <r>
    <s v="DCI-ACT_24;Delegatura_de_Concesiones_e_Infraestructura;Dirección_de_Promoción_y_Prevención_Concesiones_e_Infraestructura"/>
    <n v="24"/>
    <s v="PES_Definir"/>
    <s v="OE1"/>
    <s v="Fortalecer la Vigilancia."/>
    <s v="SI"/>
    <s v="10. Plan de Acción Institucional - PAI"/>
    <s v="PAI"/>
    <s v="PAI_10"/>
    <s v="2. Plan de Acción Institucional - PAI"/>
    <s v="PyP_Campañas de Promoción y Capacitación"/>
    <x v="8"/>
    <x v="8"/>
    <s v="DCI-ACT_24"/>
    <x v="23"/>
    <x v="0"/>
    <x v="0"/>
    <s v="DCI-G_02"/>
    <x v="1"/>
    <s v="DCI-D_02"/>
    <x v="1"/>
    <s v="Misionales"/>
    <s v="Financiera"/>
    <s v="Funcionamiento"/>
    <m/>
    <m/>
    <m/>
    <m/>
    <s v="MIPG-P_00"/>
    <s v="MIPG-D_00"/>
    <n v="0"/>
    <n v="0"/>
    <n v="0"/>
    <n v="0"/>
    <n v="0"/>
    <n v="0"/>
    <n v="1"/>
    <s v="No. Contenidos Realizados / No. Contenidos Programadas"/>
    <s v="POR_DEFINIR"/>
    <d v="2020-03-01T00:00:00"/>
    <d v="2020-12-30T00:00:00"/>
    <n v="3"/>
    <n v="12"/>
    <n v="10.133333333333333"/>
    <s v="Marzo"/>
    <s v="Diciembre"/>
    <s v="IV_Trim"/>
    <n v="2.8571428571428571E-3"/>
    <s v="Planeado"/>
    <n v="0"/>
    <n v="0"/>
    <n v="0"/>
    <n v="0"/>
    <n v="0"/>
    <n v="0"/>
    <n v="0"/>
    <n v="0"/>
    <n v="0"/>
    <n v="0"/>
    <n v="0"/>
    <n v="0"/>
    <n v="0"/>
    <s v="Ejecutado"/>
    <n v="0"/>
    <m/>
    <m/>
    <m/>
    <m/>
    <m/>
    <m/>
    <m/>
    <m/>
    <m/>
    <m/>
    <m/>
    <n v="0"/>
    <n v="0"/>
    <n v="0"/>
    <n v="1"/>
    <n v="0"/>
    <n v="2.8571428571428571E-3"/>
    <n v="0"/>
    <s v="Diciembre"/>
    <s v="DCI-ACT_24;Delegatura_de_Concesiones_e_Infraestructura;Dirección_de_Promoción_y_Prevención_Concesiones_e_Infraestructura"/>
    <s v=" |202001: N/A"/>
    <s v="N/A"/>
    <s v="-"/>
    <s v="-"/>
    <s v="-"/>
    <s v="-"/>
    <s v="-"/>
    <s v="-"/>
    <s v="-"/>
    <s v="-"/>
    <s v="-"/>
    <s v="-"/>
    <s v="-"/>
    <s v="-"/>
  </r>
  <r>
    <s v="DCI-ACT_25;Delegatura_de_Concesiones_e_Infraestructura;Dirección_de_Promoción_y_Prevención_Concesiones_e_Infraestructura"/>
    <n v="25"/>
    <s v="PES_Definir"/>
    <s v="OE1"/>
    <s v="Fortalecer la Vigilancia."/>
    <s v="SI"/>
    <s v="10. Plan de Acción Institucional - PAI"/>
    <s v="PAI"/>
    <s v="PAI_10"/>
    <s v="2. Plan de Acción Institucional - PAI"/>
    <s v="PyP_Campañas de Promoción y Capacitación"/>
    <x v="8"/>
    <x v="8"/>
    <s v="DCI-ACT_25"/>
    <x v="24"/>
    <x v="0"/>
    <x v="0"/>
    <s v="DCI-G_02"/>
    <x v="1"/>
    <s v="DCI-D_02"/>
    <x v="1"/>
    <s v="Misionales"/>
    <s v="Financiera"/>
    <s v="Funcionamiento"/>
    <m/>
    <m/>
    <m/>
    <m/>
    <s v="MIPG-P_00"/>
    <s v="MIPG-D_00"/>
    <n v="0"/>
    <n v="0"/>
    <n v="0"/>
    <n v="0"/>
    <n v="0"/>
    <n v="0"/>
    <n v="1"/>
    <s v="# de actividades realizadas / # de actividades programadas"/>
    <s v="POR_DEFINIR"/>
    <d v="2020-03-01T00:00:00"/>
    <d v="2020-12-30T00:00:00"/>
    <n v="3"/>
    <n v="12"/>
    <n v="10.133333333333333"/>
    <s v="Marzo"/>
    <s v="Diciembre"/>
    <s v="IV_Trim"/>
    <n v="2.8571428571428571E-3"/>
    <s v="Planeado"/>
    <n v="0"/>
    <n v="0"/>
    <n v="0"/>
    <n v="1"/>
    <n v="0"/>
    <n v="0"/>
    <n v="0"/>
    <n v="0"/>
    <n v="0"/>
    <n v="0"/>
    <n v="0"/>
    <n v="0"/>
    <n v="1"/>
    <s v="Ejecutado"/>
    <n v="0"/>
    <m/>
    <m/>
    <m/>
    <m/>
    <m/>
    <m/>
    <m/>
    <m/>
    <m/>
    <m/>
    <m/>
    <n v="0"/>
    <n v="0"/>
    <n v="0"/>
    <n v="0"/>
    <n v="0"/>
    <n v="0"/>
    <n v="0"/>
    <s v="Diciembre"/>
    <s v="DCI-ACT_25;Delegatura_de_Concesiones_e_Infraestructura;Dirección_de_Promoción_y_Prevención_Concesiones_e_Infraestructura"/>
    <s v=" |202001: N/A"/>
    <s v="N/A"/>
    <s v="-"/>
    <s v="-"/>
    <s v="-"/>
    <s v="-"/>
    <s v="-"/>
    <s v="-"/>
    <s v="-"/>
    <s v="-"/>
    <s v="-"/>
    <s v="-"/>
    <s v="-"/>
    <s v="-"/>
  </r>
  <r>
    <s v="DCI-ACT_26;Delegatura_de_Concesiones_e_Infraestructura;Dirección_de_Promoción_y_Prevención_Concesiones_e_Infraestructura"/>
    <n v="26"/>
    <s v="PES_Definir"/>
    <s v="OE1"/>
    <s v="Fortalecer la Vigilancia."/>
    <s v="SI"/>
    <s v="12. Política Operacional"/>
    <s v="PEI"/>
    <s v="PEI_02"/>
    <s v=" 1. Plan Estratégico Institucional - PEI"/>
    <s v="PEI_13 - Planes de Prevención"/>
    <x v="9"/>
    <x v="9"/>
    <s v="DCI-ACT_26"/>
    <x v="25"/>
    <x v="0"/>
    <x v="0"/>
    <s v="DCI-G_02"/>
    <x v="1"/>
    <s v="DCI-D_02"/>
    <x v="1"/>
    <s v="Misionales"/>
    <s v="Financiera"/>
    <s v="Fortalecimiento"/>
    <s v="C-2410-0600-3-0-2410002-02"/>
    <s v="2410006_01_x000a_2410002_02"/>
    <n v="200000000"/>
    <m/>
    <s v="MIPG-P_00"/>
    <s v="MIPG-D_00"/>
    <n v="0"/>
    <n v="0"/>
    <n v="0"/>
    <n v="0"/>
    <n v="0"/>
    <n v="0"/>
    <n v="1"/>
    <s v="No. De Diagnósticos Evaluados / No. Total de Diagnósticos."/>
    <s v="POR_DEFINIR"/>
    <d v="2020-03-01T00:00:00"/>
    <d v="2020-03-31T00:00:00"/>
    <n v="3"/>
    <n v="3"/>
    <n v="1"/>
    <s v="Marzo"/>
    <s v="Marzo"/>
    <s v="IV_Trim"/>
    <n v="7.4074074074074068E-3"/>
    <s v="Planeado"/>
    <n v="1"/>
    <n v="5"/>
    <n v="2"/>
    <n v="7"/>
    <n v="7"/>
    <n v="5"/>
    <n v="3"/>
    <n v="2"/>
    <n v="2"/>
    <n v="2"/>
    <n v="2"/>
    <n v="1"/>
    <n v="39"/>
    <s v="Ejecutado"/>
    <n v="1"/>
    <m/>
    <m/>
    <m/>
    <m/>
    <m/>
    <m/>
    <m/>
    <m/>
    <m/>
    <m/>
    <m/>
    <n v="1"/>
    <n v="2.564102564102564E-2"/>
    <n v="1"/>
    <n v="1"/>
    <n v="1.8993352326685659E-4"/>
    <n v="7.4074074074074068E-3"/>
    <s v="En Tramite"/>
    <s v="Marzo"/>
    <s v="DCI-ACT_26;Delegatura_de_Concesiones_e_Infraestructura;Dirección_de_Promoción_y_Prevención_Concesiones_e_Infraestructura"/>
    <s v=" |202001: Se realizo una mesa de trabajo para identificar sectores critico, Cuadro de seguimiento mesas de trabajo de la delegada de concesiones e infraestructura"/>
    <s v="Se realizo una mesa de trabajo para identificar sectores critico, Cuadro de seguimiento mesas de trabajo de la delegada de concesiones e infraestructura"/>
    <s v="-"/>
    <s v="-"/>
    <s v="-"/>
    <s v="-"/>
    <s v="-"/>
    <s v="-"/>
    <s v="-"/>
    <s v="-"/>
    <s v="-"/>
    <s v="-"/>
    <s v="-"/>
    <s v="-"/>
  </r>
  <r>
    <s v="DCI-ACT_27;Delegatura_de_Concesiones_e_Infraestructura;Dirección_de_Promoción_y_Prevención_Concesiones_e_Infraestructura"/>
    <n v="27"/>
    <s v="PES_Definir"/>
    <s v="OE1"/>
    <s v="Fortalecer la Vigilancia."/>
    <s v="SI"/>
    <s v="10. Plan de Acción Institucional - PAI"/>
    <s v="PAI"/>
    <s v="PAI_10"/>
    <s v="2. Plan de Acción Institucional - PAI"/>
    <s v="PyP_Plan de Prevención"/>
    <x v="9"/>
    <x v="9"/>
    <s v="DCI-ACT_27"/>
    <x v="26"/>
    <x v="0"/>
    <x v="0"/>
    <s v="DCI-G_02"/>
    <x v="1"/>
    <s v="DCI-D_02"/>
    <x v="1"/>
    <s v="Misionales"/>
    <s v="Financiera"/>
    <s v="Fortalecimiento"/>
    <s v="C-2410-0600-3-0-2410002-02"/>
    <s v="2410002_04"/>
    <n v="0"/>
    <m/>
    <s v="MIPG-P_00"/>
    <s v="MIPG-D_00"/>
    <n v="0"/>
    <n v="0"/>
    <n v="0"/>
    <n v="0"/>
    <n v="0"/>
    <n v="0"/>
    <n v="1"/>
    <s v="  # de vigilados carreteros con acciones del programa SETA / # total de vigilados carreteros programados en SETA "/>
    <s v="POR_DEFINIR"/>
    <d v="2020-10-01T00:00:00"/>
    <d v="2020-12-30T00:00:00"/>
    <n v="10"/>
    <n v="12"/>
    <n v="3"/>
    <s v="Octubre"/>
    <s v="Diciembre"/>
    <s v="IV_Trim"/>
    <n v="2.8571428571428571E-3"/>
    <s v="Planeado"/>
    <n v="0"/>
    <n v="5"/>
    <n v="50"/>
    <n v="5"/>
    <n v="0"/>
    <n v="0"/>
    <n v="0"/>
    <n v="0"/>
    <n v="0"/>
    <n v="0"/>
    <n v="0"/>
    <n v="0"/>
    <n v="60"/>
    <s v="Ejecutado"/>
    <n v="0"/>
    <m/>
    <m/>
    <m/>
    <m/>
    <m/>
    <m/>
    <m/>
    <m/>
    <m/>
    <m/>
    <m/>
    <n v="0"/>
    <n v="0"/>
    <n v="0"/>
    <n v="0"/>
    <n v="0"/>
    <n v="0"/>
    <n v="0"/>
    <s v="Diciembre"/>
    <s v="DCI-ACT_27;Delegatura_de_Concesiones_e_Infraestructura;Dirección_de_Promoción_y_Prevención_Concesiones_e_Infraestructura"/>
    <s v=" |202001: N/A"/>
    <s v="N/A"/>
    <s v="-"/>
    <s v="-"/>
    <s v="-"/>
    <s v="-"/>
    <s v="-"/>
    <s v="-"/>
    <s v="-"/>
    <s v="-"/>
    <s v="-"/>
    <s v="-"/>
    <s v="-"/>
    <s v="-"/>
  </r>
  <r>
    <s v="DCI-ACT_28;Delegatura_de_Concesiones_e_Infraestructura;Dirección_de_Promoción_y_Prevención_Concesiones_e_Infraestructura"/>
    <n v="28"/>
    <s v="PES_Definir"/>
    <s v="OE1"/>
    <s v="Fortalecer la Vigilancia."/>
    <s v="SI"/>
    <s v="10. Plan de Acción Institucional - PAI"/>
    <s v="PAI"/>
    <s v="PAI_10"/>
    <s v="2. Plan de Acción Institucional - PAI"/>
    <s v="PyP_Plan de Prevención"/>
    <x v="9"/>
    <x v="9"/>
    <s v="DCI-ACT_28"/>
    <x v="27"/>
    <x v="0"/>
    <x v="0"/>
    <s v="DCI-G_02"/>
    <x v="1"/>
    <s v="DCI-D_02"/>
    <x v="1"/>
    <s v="Misionales"/>
    <s v="Financiera"/>
    <s v="Fortalecimiento"/>
    <s v="C-2410-0600-3-0-2410002-02"/>
    <s v="2410002_04"/>
    <n v="219000000"/>
    <m/>
    <s v="MIPG-P_00"/>
    <s v="MIPG-D_00"/>
    <n v="0"/>
    <n v="0"/>
    <n v="0"/>
    <n v="0"/>
    <n v="0"/>
    <n v="0"/>
    <n v="1"/>
    <s v="  # de vigilados carreteros con acciones del programa SETA / # total de vigilados carreteros programados en SETA "/>
    <s v="POR_DEFINIR"/>
    <d v="2020-10-01T00:00:00"/>
    <d v="2020-12-30T00:00:00"/>
    <n v="10"/>
    <n v="12"/>
    <n v="3"/>
    <s v="Octubre"/>
    <s v="Diciembre"/>
    <s v="IV_Trim"/>
    <n v="2.8571428571428571E-3"/>
    <s v="Planeado"/>
    <n v="0"/>
    <n v="0"/>
    <n v="0"/>
    <n v="0"/>
    <n v="0"/>
    <n v="0"/>
    <n v="0"/>
    <n v="0"/>
    <n v="38"/>
    <n v="38"/>
    <n v="38"/>
    <n v="0"/>
    <n v="114"/>
    <s v="Ejecutado"/>
    <n v="0"/>
    <m/>
    <m/>
    <m/>
    <m/>
    <m/>
    <m/>
    <m/>
    <m/>
    <m/>
    <m/>
    <m/>
    <n v="0"/>
    <n v="0"/>
    <n v="0"/>
    <n v="0"/>
    <n v="0"/>
    <n v="0"/>
    <n v="0"/>
    <s v="Diciembre"/>
    <s v="DCI-ACT_28;Delegatura_de_Concesiones_e_Infraestructura;Dirección_de_Promoción_y_Prevención_Concesiones_e_Infraestructura"/>
    <s v=" |202001: N/A"/>
    <s v="N/A"/>
    <s v="-"/>
    <s v="-"/>
    <s v="-"/>
    <s v="-"/>
    <s v="-"/>
    <s v="-"/>
    <s v="-"/>
    <s v="-"/>
    <s v="-"/>
    <s v="-"/>
    <s v="-"/>
    <s v="-"/>
  </r>
  <r>
    <s v="DCI-ACT_29;Delegatura_de_Concesiones_e_Infraestructura;Dirección_de_Promoción_y_Prevención_Concesiones_e_Infraestructura"/>
    <n v="29"/>
    <s v="PES_Definir"/>
    <s v="OE1"/>
    <s v="Fortalecer la Vigilancia."/>
    <s v="SI"/>
    <s v="10. Plan de Acción Institucional - PAI"/>
    <s v="PAI"/>
    <s v="PAI_10"/>
    <s v="2. Plan de Acción Institucional - PAI"/>
    <s v="PyP_Plan de Prevención"/>
    <x v="9"/>
    <x v="9"/>
    <s v="DCI-ACT_29"/>
    <x v="28"/>
    <x v="0"/>
    <x v="0"/>
    <s v="DCI-G_02"/>
    <x v="1"/>
    <s v="DCI-D_02"/>
    <x v="1"/>
    <s v="Misionales"/>
    <s v="Financiera"/>
    <s v="Funcionamiento"/>
    <m/>
    <m/>
    <m/>
    <m/>
    <s v="MIPG-P_00"/>
    <s v="MIPG-D_00"/>
    <n v="0"/>
    <n v="0"/>
    <n v="0"/>
    <n v="0"/>
    <n v="0"/>
    <n v="0"/>
    <n v="306"/>
    <s v="No. De Supervisados con acciones de vigilancia, inspección y/o control / No. de supervisados Programados"/>
    <s v="POR_DEFINIR"/>
    <d v="2020-01-01T00:00:00"/>
    <d v="2020-12-30T00:00:00"/>
    <n v="1"/>
    <n v="12"/>
    <n v="12.133333333333333"/>
    <s v="Enero"/>
    <s v="Diciembre"/>
    <s v="IV_Trim"/>
    <n v="2.8571428571428571E-3"/>
    <s v="Planeado"/>
    <n v="5"/>
    <n v="15"/>
    <n v="23"/>
    <n v="25"/>
    <n v="30"/>
    <n v="25"/>
    <n v="25"/>
    <n v="40"/>
    <n v="40"/>
    <n v="30"/>
    <n v="30"/>
    <n v="18"/>
    <n v="306"/>
    <s v="Ejecutado"/>
    <n v="5"/>
    <m/>
    <m/>
    <m/>
    <m/>
    <m/>
    <m/>
    <m/>
    <m/>
    <m/>
    <m/>
    <m/>
    <n v="5"/>
    <n v="1.6339869281045753E-2"/>
    <n v="5"/>
    <n v="1"/>
    <n v="4.6685340802987865E-5"/>
    <n v="2.8571428571428571E-3"/>
    <n v="0"/>
    <s v="Diciembre"/>
    <s v="DCI-ACT_29;Delegatura_de_Concesiones_e_Infraestructura;Dirección_de_Promoción_y_Prevención_Concesiones_e_Infraestructura"/>
    <s v=" |202001: Cudro seguimiento &quot;PGS - Plan General de Supervision 2020&quot;, Delegada de Concesiones e Infraestuctura "/>
    <s v="Cudro seguimiento &quot;PGS - Plan General de Supervision 2020&quot;, Delegada de Concesiones e Infraestuctura "/>
    <s v="-"/>
    <s v="-"/>
    <s v="-"/>
    <s v="-"/>
    <s v="-"/>
    <s v="-"/>
    <s v="-"/>
    <s v="-"/>
    <s v="-"/>
    <s v="-"/>
    <s v="-"/>
    <s v="-"/>
  </r>
  <r>
    <s v="DCI-ACT_30;Delegatura_de_Concesiones_e_Infraestructura;Dirección_de_Promoción_y_Prevención_Concesiones_e_Infraestructura"/>
    <n v="30"/>
    <s v="PES_Definir"/>
    <s v="OE1"/>
    <s v="Fortalecer la Vigilancia."/>
    <s v="SI"/>
    <s v="10. Plan de Acción Institucional - PAI"/>
    <s v="PAI"/>
    <s v="PAI_10"/>
    <s v="2. Plan de Acción Institucional - PAI"/>
    <s v="PyP_Plan de Prevención"/>
    <x v="9"/>
    <x v="9"/>
    <s v="DCI-ACT_30"/>
    <x v="29"/>
    <x v="0"/>
    <x v="0"/>
    <s v="DCI-G_02"/>
    <x v="1"/>
    <s v="DCI-D_02"/>
    <x v="1"/>
    <s v="Misionales"/>
    <s v="Financiera"/>
    <s v="Funcionamiento"/>
    <m/>
    <m/>
    <m/>
    <m/>
    <s v="MIPG-P_00"/>
    <s v="MIPG-D_00"/>
    <n v="0"/>
    <n v="0"/>
    <n v="0"/>
    <n v="0"/>
    <n v="0"/>
    <n v="0"/>
    <n v="1"/>
    <s v="No. De Supervisados con acciones de vigilancia, inspección y/o control"/>
    <s v="POR_DEFINIR"/>
    <d v="2020-01-01T00:00:00"/>
    <d v="2020-12-30T00:00:00"/>
    <n v="1"/>
    <n v="12"/>
    <n v="12.133333333333333"/>
    <s v="Enero"/>
    <s v="Diciembre"/>
    <s v="IV_Trim"/>
    <n v="2.8571428571428571E-3"/>
    <s v="Planeado"/>
    <n v="0"/>
    <n v="0"/>
    <n v="0"/>
    <n v="0"/>
    <n v="0"/>
    <n v="0"/>
    <n v="0"/>
    <n v="0"/>
    <n v="0"/>
    <n v="0"/>
    <n v="0"/>
    <n v="0"/>
    <n v="0"/>
    <s v="Ejecutado"/>
    <n v="0"/>
    <m/>
    <m/>
    <m/>
    <m/>
    <m/>
    <m/>
    <m/>
    <m/>
    <m/>
    <m/>
    <m/>
    <n v="0"/>
    <n v="0"/>
    <n v="0"/>
    <n v="1"/>
    <n v="0"/>
    <n v="2.8571428571428571E-3"/>
    <n v="0"/>
    <s v="Diciembre"/>
    <s v="DCI-ACT_30;Delegatura_de_Concesiones_e_Infraestructura;Dirección_de_Promoción_y_Prevención_Concesiones_e_Infraestructura"/>
    <s v=" |202001: N/A"/>
    <s v="N/A"/>
    <s v="-"/>
    <s v="-"/>
    <s v="-"/>
    <s v="-"/>
    <s v="-"/>
    <s v="-"/>
    <s v="-"/>
    <s v="-"/>
    <s v="-"/>
    <s v="-"/>
    <s v="-"/>
    <s v="-"/>
  </r>
  <r>
    <s v="DCI-ACT_31;Delegatura_de_Concesiones_e_Infraestructura;Dirección_de_Promoción_y_Prevención_Concesiones_e_Infraestructura"/>
    <n v="31"/>
    <s v="PES_Definir"/>
    <s v="OE1"/>
    <s v="Fortalecer la Vigilancia."/>
    <s v="SI"/>
    <s v="10. Plan de Acción Institucional - PAI"/>
    <s v="PAI"/>
    <s v="PAI_10"/>
    <s v="2. Plan de Acción Institucional - PAI"/>
    <s v="PyP_Actualización Registro de vigilados"/>
    <x v="10"/>
    <x v="10"/>
    <s v="DCI-ACT_31"/>
    <x v="30"/>
    <x v="0"/>
    <x v="0"/>
    <s v="DCI-G_02"/>
    <x v="1"/>
    <s v="DCI-D_02"/>
    <x v="1"/>
    <s v="Misionales"/>
    <s v="Financiera"/>
    <s v="Funcionamiento"/>
    <m/>
    <m/>
    <m/>
    <m/>
    <s v="MIPG-P_00"/>
    <s v="MIPG-D_00"/>
    <n v="0"/>
    <n v="0"/>
    <n v="0"/>
    <n v="0"/>
    <n v="0"/>
    <n v="0"/>
    <n v="2"/>
    <s v="# de acciones para registro / # de acciones programadas"/>
    <s v="POR_DEFINIR"/>
    <d v="2020-01-01T00:00:00"/>
    <d v="2020-10-30T00:00:00"/>
    <n v="1"/>
    <n v="10"/>
    <n v="10.1"/>
    <s v="Enero"/>
    <s v="Octubre"/>
    <s v="IV_Trim"/>
    <n v="2.8571428571428571E-3"/>
    <s v="Planeado"/>
    <n v="3"/>
    <n v="1"/>
    <n v="0"/>
    <n v="0"/>
    <n v="0"/>
    <n v="1"/>
    <n v="0"/>
    <n v="0"/>
    <n v="0"/>
    <n v="0"/>
    <n v="0"/>
    <n v="0"/>
    <n v="5"/>
    <s v="Ejecutado"/>
    <n v="3"/>
    <m/>
    <m/>
    <m/>
    <m/>
    <m/>
    <m/>
    <m/>
    <m/>
    <m/>
    <m/>
    <m/>
    <n v="3"/>
    <n v="0.6"/>
    <n v="3"/>
    <n v="1"/>
    <n v="1.7142857142857142E-3"/>
    <n v="2.8571428571428571E-3"/>
    <n v="0"/>
    <s v="Octubre"/>
    <s v="DCI-ACT_31;Delegatura_de_Concesiones_e_Infraestructura;Dirección_de_Promoción_y_Prevención_Concesiones_e_Infraestructura"/>
    <s v=" |202001: 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
    <s v="-"/>
    <s v="-"/>
    <s v="-"/>
    <s v="-"/>
    <s v="-"/>
    <s v="-"/>
    <s v="-"/>
    <s v="-"/>
    <s v="-"/>
    <s v="-"/>
    <s v="-"/>
  </r>
  <r>
    <s v="DCI-ACT_32;Delegatura_de_Concesiones_e_Infraestructura;Dirección_de_Promoción_y_Prevención_Concesiones_e_Infraestructura"/>
    <n v="32"/>
    <s v="PES_Definir"/>
    <s v="OE1"/>
    <s v="Fortalecer la Vigilancia."/>
    <s v="SI"/>
    <s v="10. Plan de Acción Institucional - PAI"/>
    <s v="PAI"/>
    <s v="PAI_10"/>
    <s v="2. Plan de Acción Institucional - PAI"/>
    <s v="PyP_Vigilancia Subjetiva"/>
    <x v="11"/>
    <x v="11"/>
    <s v="DCI-ACT_32"/>
    <x v="31"/>
    <x v="0"/>
    <x v="0"/>
    <s v="DCI-G_02"/>
    <x v="1"/>
    <s v="DCI-D_02"/>
    <x v="1"/>
    <s v="Misionales"/>
    <s v="Financiera"/>
    <s v="Funcionamiento"/>
    <m/>
    <m/>
    <m/>
    <m/>
    <s v="MIPG-P_00"/>
    <s v="MIPG-D_00"/>
    <n v="0"/>
    <n v="0"/>
    <n v="0"/>
    <n v="0"/>
    <n v="0"/>
    <n v="0"/>
    <n v="12"/>
    <s v="Informe Mensual Sujetivo"/>
    <s v="POR_DEFINIR"/>
    <d v="2020-06-01T00:00:00"/>
    <d v="2020-06-30T00:00:00"/>
    <n v="6"/>
    <n v="6"/>
    <n v="0.96666666666666667"/>
    <s v="Junio"/>
    <s v="Junio"/>
    <s v="II_Trim"/>
    <n v="2.8571428571428571E-3"/>
    <s v="Planeado"/>
    <n v="1"/>
    <n v="1"/>
    <n v="1"/>
    <n v="1"/>
    <n v="1"/>
    <n v="1"/>
    <n v="1"/>
    <n v="1"/>
    <n v="1"/>
    <n v="1"/>
    <n v="1"/>
    <n v="1"/>
    <n v="12"/>
    <s v="Ejecutado"/>
    <n v="1"/>
    <m/>
    <m/>
    <m/>
    <m/>
    <m/>
    <m/>
    <m/>
    <m/>
    <m/>
    <m/>
    <m/>
    <n v="1"/>
    <n v="8.3333333333333329E-2"/>
    <n v="1"/>
    <n v="1"/>
    <n v="2.380952380952381E-4"/>
    <n v="2.8571428571428571E-3"/>
    <n v="0"/>
    <s v="Junio"/>
    <s v="DCI-ACT_32;Delegatura_de_Concesiones_e_Infraestructura;Dirección_de_Promoción_y_Prevención_Concesiones_e_Infraestructura"/>
    <s v=" |202001: 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
    <s v="-"/>
    <s v="-"/>
    <s v="-"/>
    <s v="-"/>
    <s v="-"/>
    <s v="-"/>
    <s v="-"/>
    <s v="-"/>
    <s v="-"/>
    <s v="-"/>
    <s v="-"/>
  </r>
  <r>
    <s v="DCI-ACT_33;Delegatura_de_Concesiones_e_Infraestructura;Dirección_de_Promoción_y_Prevención_Concesiones_e_Infraestructura"/>
    <n v="33"/>
    <s v="PES_Definir"/>
    <s v="OE1"/>
    <s v="Fortalecer la Vigilancia."/>
    <s v="SI"/>
    <s v="10. Plan de Acción Institucional - PAI"/>
    <s v="PAI"/>
    <s v="PAI_10"/>
    <s v="2. Plan de Acción Institucional - PAI"/>
    <s v="PyP_Fusiones, Escisiones y Transformaciones"/>
    <x v="12"/>
    <x v="12"/>
    <s v="DCI-ACT_33"/>
    <x v="32"/>
    <x v="0"/>
    <x v="0"/>
    <s v="DCI-G_02"/>
    <x v="1"/>
    <s v="DCI-D_02"/>
    <x v="1"/>
    <s v="Misionales"/>
    <s v="Financiera"/>
    <s v="Funcionamiento"/>
    <m/>
    <m/>
    <m/>
    <m/>
    <s v="MIPG-P_00"/>
    <s v="MIPG-D_00"/>
    <n v="0"/>
    <n v="0"/>
    <n v="0"/>
    <n v="0"/>
    <n v="0"/>
    <n v="0"/>
    <n v="1"/>
    <s v="No. Total de Solicitudes Atendidas/ Total Solicitudes Recibidas"/>
    <s v="POR_DEFINIR"/>
    <d v="2020-06-01T00:00:00"/>
    <d v="2020-06-30T00:00:00"/>
    <n v="6"/>
    <n v="6"/>
    <n v="0.96666666666666667"/>
    <s v="Junio"/>
    <s v="Junio"/>
    <s v="II_Trim"/>
    <n v="2.8571428571428571E-3"/>
    <s v="Planeado"/>
    <n v="0"/>
    <n v="0"/>
    <n v="0"/>
    <n v="0"/>
    <n v="0"/>
    <n v="0"/>
    <n v="0"/>
    <n v="0"/>
    <n v="0"/>
    <n v="0"/>
    <n v="0"/>
    <n v="0"/>
    <n v="0"/>
    <s v="Ejecutado"/>
    <n v="0"/>
    <m/>
    <m/>
    <m/>
    <m/>
    <m/>
    <m/>
    <m/>
    <m/>
    <m/>
    <m/>
    <m/>
    <n v="0"/>
    <n v="0"/>
    <n v="0"/>
    <n v="1"/>
    <n v="0"/>
    <n v="2.8571428571428571E-3"/>
    <n v="0"/>
    <s v="Junio"/>
    <s v="DCI-ACT_33;Delegatura_de_Concesiones_e_Infraestructura;Dirección_de_Promoción_y_Prevención_Concesiones_e_Infraestructura"/>
    <s v=" |202001: N/A"/>
    <s v="N/A"/>
    <s v="-"/>
    <s v="-"/>
    <s v="-"/>
    <s v="-"/>
    <s v="-"/>
    <s v="-"/>
    <s v="-"/>
    <s v="-"/>
    <s v="-"/>
    <s v="-"/>
    <s v="-"/>
    <s v="-"/>
  </r>
  <r>
    <s v="DCI-ACT_34;Delegatura_de_Concesiones_e_Infraestructura;Dirección_de_Promoción_y_Prevención_Concesiones_e_Infraestructura"/>
    <n v="34"/>
    <s v="PES_Definir"/>
    <s v="OE1"/>
    <s v="Fortalecer la Vigilancia."/>
    <s v="SI"/>
    <s v="10. Plan de Acción Institucional - PAI"/>
    <s v="PAI"/>
    <s v="PAI_10"/>
    <s v="2. Plan de Acción Institucional - PAI"/>
    <s v="PyP_Vigilancia Previa"/>
    <x v="13"/>
    <x v="13"/>
    <s v="DCI-ACT_34"/>
    <x v="33"/>
    <x v="0"/>
    <x v="0"/>
    <s v="DCI-G_02"/>
    <x v="1"/>
    <s v="DCI-D_02"/>
    <x v="1"/>
    <s v="Misionales"/>
    <s v="Financiera"/>
    <s v="Funcionamiento"/>
    <m/>
    <m/>
    <m/>
    <m/>
    <s v="MIPG-P_00"/>
    <s v="MIPG-D_00"/>
    <n v="0"/>
    <n v="0"/>
    <n v="0"/>
    <n v="0"/>
    <n v="0"/>
    <n v="0"/>
    <n v="1"/>
    <s v="No. Total de Solicitudes Atendidas/ Total Solicitudes Recibidas"/>
    <s v="POR_DEFINIR"/>
    <d v="2020-06-01T00:00:00"/>
    <d v="2020-06-30T00:00:00"/>
    <n v="6"/>
    <n v="6"/>
    <n v="0.96666666666666667"/>
    <s v="Junio"/>
    <s v="Junio"/>
    <s v="II_Trim"/>
    <n v="2.8571428571428571E-3"/>
    <s v="Planeado"/>
    <n v="0"/>
    <n v="0"/>
    <n v="0"/>
    <n v="0"/>
    <n v="0"/>
    <n v="0"/>
    <n v="0"/>
    <n v="0"/>
    <n v="0"/>
    <n v="0"/>
    <n v="0"/>
    <n v="0"/>
    <n v="0"/>
    <s v="Ejecutado"/>
    <n v="0"/>
    <m/>
    <m/>
    <m/>
    <m/>
    <m/>
    <m/>
    <m/>
    <m/>
    <m/>
    <m/>
    <m/>
    <n v="0"/>
    <n v="0"/>
    <n v="0"/>
    <n v="1"/>
    <n v="0"/>
    <n v="2.8571428571428571E-3"/>
    <n v="0"/>
    <s v="Junio"/>
    <s v="DCI-ACT_34;Delegatura_de_Concesiones_e_Infraestructura;Dirección_de_Promoción_y_Prevención_Concesiones_e_Infraestructura"/>
    <s v=" |202001: N/A"/>
    <s v="N/A"/>
    <s v="-"/>
    <s v="-"/>
    <s v="-"/>
    <s v="-"/>
    <s v="-"/>
    <s v="-"/>
    <s v="-"/>
    <s v="-"/>
    <s v="-"/>
    <s v="-"/>
    <s v="-"/>
    <s v="-"/>
  </r>
  <r>
    <s v="DCI-ACT_35;Delegatura_de_Concesiones_e_Infraestructura;Dirección_de_Promoción_y_Prevención_Concesiones_e_Infraestructura"/>
    <n v="35"/>
    <s v="PES_Definir"/>
    <s v="OE1"/>
    <s v="Fortalecer la Vigilancia."/>
    <s v="SI"/>
    <s v="10. Plan de Acción Institucional - PAI"/>
    <s v="PAI"/>
    <s v="PAI_10"/>
    <s v="2. Plan de Acción Institucional - PAI"/>
    <s v="PyP_Vigilancia Previa"/>
    <x v="13"/>
    <x v="13"/>
    <s v="DCI-ACT_35"/>
    <x v="34"/>
    <x v="0"/>
    <x v="0"/>
    <s v="DCI-G_02"/>
    <x v="1"/>
    <s v="DCI-D_02"/>
    <x v="1"/>
    <s v="Misionales"/>
    <s v="Financiera"/>
    <s v="Funcionamiento"/>
    <m/>
    <m/>
    <m/>
    <m/>
    <s v="MIPG-P_00"/>
    <s v="MIPG-D_00"/>
    <n v="0"/>
    <n v="0"/>
    <n v="0"/>
    <n v="0"/>
    <n v="0"/>
    <n v="0"/>
    <n v="1"/>
    <s v="No. Total de Solicitudes Atendidas/ Total Solicitudes Recibidas"/>
    <s v="POR_DEFINIR"/>
    <d v="2020-06-01T00:00:00"/>
    <d v="2020-06-30T00:00:00"/>
    <n v="6"/>
    <n v="6"/>
    <n v="0.96666666666666667"/>
    <s v="Junio"/>
    <s v="Junio"/>
    <s v="II_Trim"/>
    <n v="2.8571428571428571E-3"/>
    <s v="Planeado"/>
    <n v="0"/>
    <n v="0"/>
    <n v="0"/>
    <n v="0"/>
    <n v="0"/>
    <n v="0"/>
    <n v="0"/>
    <n v="0"/>
    <n v="0"/>
    <n v="0"/>
    <n v="0"/>
    <n v="0"/>
    <n v="0"/>
    <s v="Ejecutado"/>
    <n v="0"/>
    <m/>
    <m/>
    <m/>
    <m/>
    <m/>
    <m/>
    <m/>
    <m/>
    <m/>
    <m/>
    <m/>
    <n v="0"/>
    <n v="0"/>
    <n v="0"/>
    <n v="1"/>
    <n v="0"/>
    <n v="2.8571428571428571E-3"/>
    <n v="0"/>
    <s v="Junio"/>
    <s v="DCI-ACT_35;Delegatura_de_Concesiones_e_Infraestructura;Dirección_de_Promoción_y_Prevención_Concesiones_e_Infraestructura"/>
    <s v=" |202001: N/A"/>
    <s v="N/A"/>
    <s v="-"/>
    <s v="-"/>
    <s v="-"/>
    <s v="-"/>
    <s v="-"/>
    <s v="-"/>
    <s v="-"/>
    <s v="-"/>
    <s v="-"/>
    <s v="-"/>
    <s v="-"/>
    <s v="-"/>
  </r>
  <r>
    <s v="DCI-ACT_36;Delegatura_de_Concesiones_e_Infraestructura;Dirección_de_Investigaciones_de_Concesiones_e_Infraestructura"/>
    <n v="36"/>
    <s v="PES_Definir"/>
    <s v="OE1"/>
    <s v="Fortalecer la Vigilancia."/>
    <s v="SI"/>
    <s v="10. Plan de Acción Institucional - PAI"/>
    <s v="PAI"/>
    <s v="PAI_10"/>
    <s v="2. Plan de Acción Institucional - PAI"/>
    <s v="Gestión_PQRS"/>
    <x v="14"/>
    <x v="6"/>
    <s v="DCI-ACT_36"/>
    <x v="16"/>
    <x v="0"/>
    <x v="0"/>
    <s v="DCI-G_03"/>
    <x v="2"/>
    <s v="DCI-D_03"/>
    <x v="2"/>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36;Delegatura_de_Concesiones_e_Infraestructura;Dirección_de_Investigaciones_de_Concesiones_e_Infraestructura"/>
    <s v=" |202001: N/A"/>
    <s v="N/A"/>
    <s v="-"/>
    <s v="-"/>
    <s v="-"/>
    <s v="-"/>
    <s v="-"/>
    <s v="-"/>
    <s v="-"/>
    <s v="-"/>
    <s v="-"/>
    <s v="-"/>
    <s v="-"/>
    <s v="-"/>
  </r>
  <r>
    <s v="DCI-ACT_37;Delegatura_de_Concesiones_e_Infraestructura;Dirección_de_Investigaciones_de_Concesiones_e_Infraestructura"/>
    <n v="37"/>
    <s v="PES_Definir"/>
    <s v="OE1"/>
    <s v="Fortalecer la Vigilancia."/>
    <s v="SI"/>
    <s v="10. Plan de Acción Institucional - PAI"/>
    <s v="PAI"/>
    <s v="PAI_10"/>
    <s v="2. Plan de Acción Institucional - PAI"/>
    <s v="Averiguación_Preliminar"/>
    <x v="15"/>
    <x v="14"/>
    <s v="DCI-ACT_37"/>
    <x v="35"/>
    <x v="0"/>
    <x v="0"/>
    <s v="DCI-G_03"/>
    <x v="2"/>
    <s v="DCI-D_03"/>
    <x v="2"/>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20"/>
    <n v="0"/>
    <n v="0"/>
    <n v="0"/>
    <n v="0"/>
    <n v="0"/>
    <n v="0"/>
    <n v="0"/>
    <n v="0"/>
    <n v="0"/>
    <n v="0"/>
    <n v="0"/>
    <n v="20"/>
    <s v="Ejecutado"/>
    <n v="20"/>
    <m/>
    <m/>
    <m/>
    <m/>
    <m/>
    <m/>
    <m/>
    <m/>
    <m/>
    <m/>
    <m/>
    <n v="20"/>
    <n v="1"/>
    <n v="20"/>
    <n v="1"/>
    <n v="2.8571428571428571E-3"/>
    <n v="2.8571428571428571E-3"/>
    <n v="0"/>
    <n v="0"/>
    <s v="DCI-ACT_37;Delegatura_de_Concesiones_e_Infraestructura;Dirección_de_Investigaciones_de_Concesiones_e_Infraestructura"/>
    <s v=" |202001: Memorando No. 20197100143903. Informe vigilados que no reportaron informacion financiera"/>
    <s v="Memorando No. 20197100143903. Informe vigilados que no reportaron informacion financiera"/>
    <s v="-"/>
    <s v="-"/>
    <s v="-"/>
    <s v="-"/>
    <s v="-"/>
    <s v="-"/>
    <s v="-"/>
    <s v="-"/>
    <s v="-"/>
    <s v="-"/>
    <s v="-"/>
    <s v="-"/>
  </r>
  <r>
    <s v="DCI-ACT_38;Delegatura_de_Concesiones_e_Infraestructura;Dirección_de_Investigaciones_de_Concesiones_e_Infraestructura"/>
    <n v="38"/>
    <s v="PES_Definir"/>
    <s v="OE1"/>
    <s v="Fortalecer la Vigilancia."/>
    <s v="SI"/>
    <s v="10. Plan de Acción Institucional - PAI"/>
    <s v="PAI"/>
    <s v="PAI_10"/>
    <s v="2. Plan de Acción Institucional - PAI"/>
    <s v="Investigaciones"/>
    <x v="16"/>
    <x v="15"/>
    <s v="DCI-ACT_38"/>
    <x v="2"/>
    <x v="0"/>
    <x v="0"/>
    <s v="DCI-G_03"/>
    <x v="2"/>
    <s v="DCI-D_03"/>
    <x v="2"/>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CI-ACT_38;Delegatura_de_Concesiones_e_Infraestructura;Dirección_de_Investigaciones_de_Concesiones_e_Infraestructura"/>
    <s v=" |202001: Con memorando No. 20207400002223 del 14/01/2020, se remitieron (2) proyectos de resolucion al Grupo de Notifcaciones"/>
    <s v="Con memorando No. 20207400002223 del 14/01/2020, se remitieron (2) proyectos de resolucion al Grupo de Notifcaciones"/>
    <s v="-"/>
    <s v="-"/>
    <s v="-"/>
    <s v="-"/>
    <s v="-"/>
    <s v="-"/>
    <s v="-"/>
    <s v="-"/>
    <s v="-"/>
    <s v="-"/>
    <s v="-"/>
    <s v="-"/>
  </r>
  <r>
    <s v="DCI-ACT_39;Delegatura_de_Concesiones_e_Infraestructura;Dirección_de_Investigaciones_de_Concesiones_e_Infraestructura"/>
    <n v="39"/>
    <s v="PES_Definir"/>
    <s v="OE1"/>
    <s v="Fortalecer la Vigilancia."/>
    <s v="SI"/>
    <s v="10. Plan de Acción Institucional - PAI"/>
    <s v="PAI"/>
    <s v="PAI_10"/>
    <s v="2. Plan de Acción Institucional - PAI"/>
    <s v="Investigaciones"/>
    <x v="16"/>
    <x v="15"/>
    <s v="DCI-ACT_39"/>
    <x v="3"/>
    <x v="0"/>
    <x v="0"/>
    <s v="DCI-G_03"/>
    <x v="2"/>
    <s v="DCI-D_03"/>
    <x v="2"/>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39;Delegatura_de_Concesiones_e_Infraestructura;Dirección_de_Investigaciones_de_Concesiones_e_Infraestructura"/>
    <s v=" |202001: N/A"/>
    <s v="N/A"/>
    <s v="-"/>
    <s v="-"/>
    <s v="-"/>
    <s v="-"/>
    <s v="-"/>
    <s v="-"/>
    <s v="-"/>
    <s v="-"/>
    <s v="-"/>
    <s v="-"/>
    <s v="-"/>
    <s v="-"/>
  </r>
  <r>
    <s v="DCI-ACT_40;Delegatura_de_Concesiones_e_Infraestructura;Dirección_de_Investigaciones_de_Concesiones_e_Infraestructura"/>
    <n v="40"/>
    <s v="PES_Definir"/>
    <s v="OE1"/>
    <s v="Fortalecer la Vigilancia."/>
    <s v="SI"/>
    <s v="10. Plan de Acción Institucional - PAI"/>
    <s v="PAI"/>
    <s v="PAI_10"/>
    <s v="2. Plan de Acción Institucional - PAI"/>
    <s v="Investigaciones"/>
    <x v="16"/>
    <x v="15"/>
    <s v="DCI-ACT_40"/>
    <x v="4"/>
    <x v="0"/>
    <x v="0"/>
    <s v="DCI-G_03"/>
    <x v="2"/>
    <s v="DCI-D_03"/>
    <x v="2"/>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40;Delegatura_de_Concesiones_e_Infraestructura;Dirección_de_Investigaciones_de_Concesiones_e_Infraestructura"/>
    <s v=" |202001: N/A"/>
    <s v="N/A"/>
    <s v="-"/>
    <s v="-"/>
    <s v="-"/>
    <s v="-"/>
    <s v="-"/>
    <s v="-"/>
    <s v="-"/>
    <s v="-"/>
    <s v="-"/>
    <s v="-"/>
    <s v="-"/>
    <s v="-"/>
  </r>
  <r>
    <s v="DCI-ACT_41;Delegatura_de_Concesiones_e_Infraestructura;Dirección_de_Investigaciones_de_Concesiones_e_Infraestructura"/>
    <n v="41"/>
    <s v="PES_Definir"/>
    <s v="OE1"/>
    <s v="Fortalecer la Vigilancia."/>
    <s v="SI"/>
    <s v="10. Plan de Acción Institucional - PAI"/>
    <s v="PAI"/>
    <s v="PAI_10"/>
    <s v="2. Plan de Acción Institucional - PAI"/>
    <s v="Investigaciones"/>
    <x v="16"/>
    <x v="15"/>
    <s v="DCI-ACT_41"/>
    <x v="5"/>
    <x v="0"/>
    <x v="0"/>
    <s v="DCI-G_03"/>
    <x v="2"/>
    <s v="DCI-D_03"/>
    <x v="2"/>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41;Delegatura_de_Concesiones_e_Infraestructura;Dirección_de_Investigaciones_de_Concesiones_e_Infraestructura"/>
    <s v=" |202001: N/A"/>
    <s v="N/A"/>
    <s v="-"/>
    <s v="-"/>
    <s v="-"/>
    <s v="-"/>
    <s v="-"/>
    <s v="-"/>
    <s v="-"/>
    <s v="-"/>
    <s v="-"/>
    <s v="-"/>
    <s v="-"/>
    <s v="-"/>
  </r>
  <r>
    <s v="DCI-ACT_42;Delegatura_de_Concesiones_e_Infraestructura;Dirección_de_Investigaciones_de_Concesiones_e_Infraestructura"/>
    <n v="42"/>
    <s v="PES_Definir"/>
    <s v="OE1"/>
    <s v="Fortalecer la Vigilancia."/>
    <s v="SI"/>
    <s v="10. Plan de Acción Institucional - PAI"/>
    <s v="PAI"/>
    <s v="PAI_10"/>
    <s v="2. Plan de Acción Institucional - PAI"/>
    <s v="Investigaciones"/>
    <x v="16"/>
    <x v="15"/>
    <s v="DCI-ACT_42"/>
    <x v="36"/>
    <x v="0"/>
    <x v="0"/>
    <s v="DCI-G_03"/>
    <x v="2"/>
    <s v="DCI-D_03"/>
    <x v="2"/>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42;Delegatura_de_Concesiones_e_Infraestructura;Dirección_de_Investigaciones_de_Concesiones_e_Infraestructura"/>
    <s v=" |202001: N/A"/>
    <s v="N/A"/>
    <s v="-"/>
    <s v="-"/>
    <s v="-"/>
    <s v="-"/>
    <s v="-"/>
    <s v="-"/>
    <s v="-"/>
    <s v="-"/>
    <s v="-"/>
    <s v="-"/>
    <s v="-"/>
    <s v="-"/>
  </r>
  <r>
    <s v="DCI-ACT_43;Delegatura_de_Concesiones_e_Infraestructura;Dirección_de_Investigaciones_de_Concesiones_e_Infraestructura"/>
    <n v="43"/>
    <s v="PES_Definir"/>
    <s v="OE1"/>
    <s v="Fortalecer la Vigilancia."/>
    <s v="SI"/>
    <s v="10. Plan de Acción Institucional - PAI"/>
    <s v="PAI"/>
    <s v="PAI_10"/>
    <s v="2. Plan de Acción Institucional - PAI"/>
    <s v="Investigaciones"/>
    <x v="16"/>
    <x v="15"/>
    <s v="DCI-ACT_43"/>
    <x v="37"/>
    <x v="0"/>
    <x v="0"/>
    <s v="DCI-G_03"/>
    <x v="2"/>
    <s v="DCI-D_03"/>
    <x v="2"/>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CI-ACT_43;Delegatura_de_Concesiones_e_Infraestructura;Dirección_de_Investigaciones_de_Concesiones_e_Infraestructura"/>
    <s v=" |202001: N/A"/>
    <s v="N/A"/>
    <s v="-"/>
    <s v="-"/>
    <s v="-"/>
    <s v="-"/>
    <s v="-"/>
    <s v="-"/>
    <s v="-"/>
    <s v="-"/>
    <s v="-"/>
    <s v="-"/>
    <s v="-"/>
    <s v="-"/>
  </r>
  <r>
    <s v="DP-ACT_01;Delegatura_de_Puertos;Despacho_del_Delegado_de_Puertos"/>
    <n v="44"/>
    <s v="PES_Definir"/>
    <s v="OE1"/>
    <s v="Fortalecer la Vigilancia."/>
    <s v="SI"/>
    <s v="10. Plan de Acción Institucional - PAI"/>
    <s v="PAI"/>
    <s v="PAI_10"/>
    <s v="2. Plan de Acción Institucional - PAI"/>
    <s v="Seguimiento_Solicitudes"/>
    <x v="17"/>
    <x v="0"/>
    <s v="DP-ACT_01"/>
    <x v="0"/>
    <x v="1"/>
    <x v="1"/>
    <s v="DP-G_01"/>
    <x v="3"/>
    <s v="DP-D_01"/>
    <x v="3"/>
    <s v="Misionales"/>
    <s v="Financiera"/>
    <s v="Funcionamiento"/>
    <m/>
    <m/>
    <m/>
    <m/>
    <s v="MIPG-P_00"/>
    <s v="MIPG-D_00"/>
    <n v="0"/>
    <n v="0"/>
    <n v="0"/>
    <n v="0"/>
    <n v="0"/>
    <n v="0"/>
    <n v="1"/>
    <s v=" No. de Solicitudes Gestionadas / No. de Solicitudes Ingresadas "/>
    <s v="POR_DEFINIR"/>
    <d v="2020-01-01T00:00:00"/>
    <d v="2020-12-31T00:00:00"/>
    <n v="1"/>
    <n v="12"/>
    <n v="12.166666666666666"/>
    <s v="Enero"/>
    <s v="Diciembre"/>
    <s v="IV_Trim"/>
    <n v="2.8571428571428571E-3"/>
    <s v="Planeado"/>
    <n v="93"/>
    <n v="0"/>
    <n v="0"/>
    <n v="0"/>
    <n v="0"/>
    <n v="0"/>
    <n v="0"/>
    <n v="0"/>
    <n v="0"/>
    <n v="0"/>
    <n v="0"/>
    <n v="0"/>
    <n v="93"/>
    <s v="Ejecutado"/>
    <n v="93"/>
    <m/>
    <m/>
    <m/>
    <m/>
    <m/>
    <m/>
    <m/>
    <m/>
    <m/>
    <m/>
    <m/>
    <n v="93"/>
    <n v="1"/>
    <n v="93"/>
    <n v="1"/>
    <n v="2.8571428571428571E-3"/>
    <n v="2.8571428571428571E-3"/>
    <n v="0"/>
    <n v="0"/>
    <s v="DP-ACT_01;Delegatura_de_Puertos;Despacho_del_Delegado_de_Puertos"/>
    <s v=" |202001: Se recibieron 93 derechos de petición bajo la modalidad de Reclamos / solicitudes, de las cuales se dio respuesta a un total de 87, asi: 83 tramitadas directamente, 3 se trasladaron internamente y 1 se traslado a la autoridad competente. "/>
    <s v="Se recibieron 93 derechos de petición bajo la modalidad de Reclamos / solicitudes, de las cuales se dio respuesta a un total de 87, asi: 83 tramitadas directamente, 3 se trasladaron internamente y 1 se traslado a la autoridad competente. "/>
    <s v="-"/>
    <s v="-"/>
    <s v="-"/>
    <s v="-"/>
    <s v="-"/>
    <s v="-"/>
    <s v="-"/>
    <s v="-"/>
    <s v="-"/>
    <s v="-"/>
    <s v="-"/>
    <s v="-"/>
  </r>
  <r>
    <s v="DP-ACT_02;Delegatura_de_Puertos;Despacho_del_Delegado_de_Puertos"/>
    <n v="45"/>
    <s v="PES_Definir"/>
    <s v="OE1"/>
    <s v="Fortalecer la Vigilancia."/>
    <s v="SI"/>
    <s v="10. Plan de Acción Institucional - PAI"/>
    <s v="PAI"/>
    <s v="PAI_10"/>
    <s v="2. Plan de Acción Institucional - PAI"/>
    <s v="Investigaciones"/>
    <x v="18"/>
    <x v="16"/>
    <s v="DP-ACT_02"/>
    <x v="2"/>
    <x v="1"/>
    <x v="1"/>
    <s v="DP-G_01"/>
    <x v="3"/>
    <s v="DP-D_01"/>
    <x v="3"/>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2;Delegatura_de_Puertos;Despacho_del_Delegado_de_Puertos"/>
    <s v=" |202001: No se iniciaron actuaciones administrativas correspondientes a periodos anteriores a Decreto 2409."/>
    <s v="No se iniciaron actuaciones administrativas correspondientes a periodos anteriores a Decreto 2409."/>
    <s v="-"/>
    <s v="-"/>
    <s v="-"/>
    <s v="-"/>
    <s v="-"/>
    <s v="-"/>
    <s v="-"/>
    <s v="-"/>
    <s v="-"/>
    <s v="-"/>
    <s v="-"/>
    <s v="-"/>
  </r>
  <r>
    <s v="DP-ACT_03;Delegatura_de_Puertos;Despacho_del_Delegado_de_Puertos"/>
    <n v="46"/>
    <s v="PES_Definir"/>
    <s v="OE1"/>
    <s v="Fortalecer la Vigilancia."/>
    <s v="SI"/>
    <s v="10. Plan de Acción Institucional - PAI"/>
    <s v="PAI"/>
    <s v="PAI_10"/>
    <s v="2. Plan de Acción Institucional - PAI"/>
    <s v="Investigaciones"/>
    <x v="18"/>
    <x v="16"/>
    <s v="DP-ACT_03"/>
    <x v="3"/>
    <x v="1"/>
    <x v="1"/>
    <s v="DP-G_01"/>
    <x v="3"/>
    <s v="DP-D_01"/>
    <x v="3"/>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P-ACT_03;Delegatura_de_Puertos;Despacho_del_Delegado_de_Puertos"/>
    <s v=" |202001: Se emitieron 2 actos administrativos. "/>
    <s v="Se emitieron 2 actos administrativos. "/>
    <s v="-"/>
    <s v="-"/>
    <s v="-"/>
    <s v="-"/>
    <s v="-"/>
    <s v="-"/>
    <s v="-"/>
    <s v="-"/>
    <s v="-"/>
    <s v="-"/>
    <s v="-"/>
    <s v="-"/>
  </r>
  <r>
    <s v="DP-ACT_04;Delegatura_de_Puertos;Despacho_del_Delegado_de_Puertos"/>
    <n v="47"/>
    <s v="PES_Definir"/>
    <s v="OE1"/>
    <s v="Fortalecer la Vigilancia."/>
    <s v="SI"/>
    <s v="10. Plan de Acción Institucional - PAI"/>
    <s v="PAI"/>
    <s v="PAI_10"/>
    <s v="2. Plan de Acción Institucional - PAI"/>
    <s v="Investigaciones"/>
    <x v="18"/>
    <x v="16"/>
    <s v="DP-ACT_04"/>
    <x v="4"/>
    <x v="1"/>
    <x v="1"/>
    <s v="DP-G_01"/>
    <x v="3"/>
    <s v="DP-D_01"/>
    <x v="3"/>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4"/>
    <n v="0"/>
    <n v="0"/>
    <n v="0"/>
    <n v="0"/>
    <n v="0"/>
    <n v="0"/>
    <n v="0"/>
    <n v="0"/>
    <n v="0"/>
    <n v="0"/>
    <n v="0"/>
    <n v="4"/>
    <s v="Ejecutado"/>
    <n v="4"/>
    <m/>
    <m/>
    <m/>
    <m/>
    <m/>
    <m/>
    <m/>
    <m/>
    <m/>
    <m/>
    <m/>
    <n v="4"/>
    <n v="1"/>
    <n v="4"/>
    <n v="1"/>
    <n v="2.8571428571428571E-3"/>
    <n v="2.8571428571428571E-3"/>
    <n v="0"/>
    <n v="0"/>
    <s v="DP-ACT_04;Delegatura_de_Puertos;Despacho_del_Delegado_de_Puertos"/>
    <s v=" |202001: Se encuentran 4 expedientes en Alegatos. "/>
    <s v="Se encuentran 4 expedientes en Alegatos. "/>
    <s v="-"/>
    <s v="-"/>
    <s v="-"/>
    <s v="-"/>
    <s v="-"/>
    <s v="-"/>
    <s v="-"/>
    <s v="-"/>
    <s v="-"/>
    <s v="-"/>
    <s v="-"/>
    <s v="-"/>
  </r>
  <r>
    <s v="DP-ACT_05;Delegatura_de_Puertos;Despacho_del_Delegado_de_Puertos"/>
    <n v="48"/>
    <s v="PES_Definir"/>
    <s v="OE1"/>
    <s v="Fortalecer la Vigilancia."/>
    <s v="SI"/>
    <s v="10. Plan de Acción Institucional - PAI"/>
    <s v="PAI"/>
    <s v="PAI_10"/>
    <s v="2. Plan de Acción Institucional - PAI"/>
    <s v="Investigaciones"/>
    <x v="18"/>
    <x v="16"/>
    <s v="DP-ACT_05"/>
    <x v="5"/>
    <x v="1"/>
    <x v="1"/>
    <s v="DP-G_01"/>
    <x v="3"/>
    <s v="DP-D_01"/>
    <x v="3"/>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8"/>
    <n v="0"/>
    <n v="0"/>
    <n v="0"/>
    <n v="0"/>
    <n v="0"/>
    <n v="0"/>
    <n v="0"/>
    <n v="0"/>
    <n v="0"/>
    <n v="0"/>
    <n v="0"/>
    <n v="8"/>
    <s v="Ejecutado"/>
    <n v="8"/>
    <m/>
    <m/>
    <m/>
    <m/>
    <m/>
    <m/>
    <m/>
    <m/>
    <m/>
    <m/>
    <m/>
    <n v="8"/>
    <n v="1"/>
    <n v="8"/>
    <n v="1"/>
    <n v="2.8571428571428571E-3"/>
    <n v="2.8571428571428571E-3"/>
    <n v="0"/>
    <n v="0"/>
    <s v="DP-ACT_05;Delegatura_de_Puertos;Despacho_del_Delegado_de_Puertos"/>
    <s v=" |202001: Se emitieron 8 decisiones de fondo. "/>
    <s v="Se emitieron 8 decisiones de fondo. "/>
    <s v="-"/>
    <s v="-"/>
    <s v="-"/>
    <s v="-"/>
    <s v="-"/>
    <s v="-"/>
    <s v="-"/>
    <s v="-"/>
    <s v="-"/>
    <s v="-"/>
    <s v="-"/>
    <s v="-"/>
  </r>
  <r>
    <s v="DP-ACT_06;Delegatura_de_Puertos;Despacho_del_Delegado_de_Puertos"/>
    <n v="49"/>
    <s v="PES_Definir"/>
    <s v="OE1"/>
    <s v="Fortalecer la Vigilancia."/>
    <s v="SI"/>
    <s v="10. Plan de Acción Institucional - PAI"/>
    <s v="PAI"/>
    <s v="PAI_10"/>
    <s v="2. Plan de Acción Institucional - PAI"/>
    <s v="Investigaciones"/>
    <x v="18"/>
    <x v="16"/>
    <s v="DP-ACT_06"/>
    <x v="6"/>
    <x v="1"/>
    <x v="1"/>
    <s v="DP-G_01"/>
    <x v="3"/>
    <s v="DP-D_01"/>
    <x v="3"/>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6;Delegatura_de_Puertos;Despacho_del_Delegado_de_Puertos"/>
    <s v=" |202001: No se atendieron recursos de reposición. "/>
    <s v="No se atendieron recursos de reposición. "/>
    <s v="-"/>
    <s v="-"/>
    <s v="-"/>
    <s v="-"/>
    <s v="-"/>
    <s v="-"/>
    <s v="-"/>
    <s v="-"/>
    <s v="-"/>
    <s v="-"/>
    <s v="-"/>
    <s v="-"/>
  </r>
  <r>
    <s v="DP-ACT_07;Delegatura_de_Puertos;Despacho_del_Delegado_de_Puertos"/>
    <n v="50"/>
    <s v="PES_Definir"/>
    <s v="OE1"/>
    <s v="Fortalecer la Vigilancia."/>
    <s v="SI"/>
    <s v="10. Plan de Acción Institucional - PAI"/>
    <s v="PAI"/>
    <s v="PAI_10"/>
    <s v="2. Plan de Acción Institucional - PAI"/>
    <s v="Investigaciones"/>
    <x v="18"/>
    <x v="16"/>
    <s v="DP-ACT_07"/>
    <x v="7"/>
    <x v="1"/>
    <x v="1"/>
    <s v="DP-G_01"/>
    <x v="3"/>
    <s v="DP-D_01"/>
    <x v="3"/>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7;Delegatura_de_Puertos;Despacho_del_Delegado_de_Puertos"/>
    <s v=" |202001: No se realizo ningun acto administrativo de revocatoria directa. "/>
    <s v="No se realizo ningun acto administrativo de revocatoria directa. "/>
    <s v="-"/>
    <s v="-"/>
    <s v="-"/>
    <s v="-"/>
    <s v="-"/>
    <s v="-"/>
    <s v="-"/>
    <s v="-"/>
    <s v="-"/>
    <s v="-"/>
    <s v="-"/>
    <s v="-"/>
  </r>
  <r>
    <s v="DP-ACT_08;Delegatura_de_Puertos;Despacho_del_Delegado_de_Puertos"/>
    <n v="51"/>
    <s v="PES_Definir"/>
    <s v="OE1"/>
    <s v="Fortalecer la Vigilancia."/>
    <s v="SI"/>
    <s v="10. Plan de Acción Institucional - PAI"/>
    <s v="PAI"/>
    <s v="PAI_10"/>
    <s v="2. Plan de Acción Institucional - PAI"/>
    <s v="Investigaciones"/>
    <x v="19"/>
    <x v="17"/>
    <s v="DP-ACT_08"/>
    <x v="8"/>
    <x v="1"/>
    <x v="1"/>
    <s v="DP-G_01"/>
    <x v="3"/>
    <s v="DP-D_01"/>
    <x v="3"/>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8;Delegatura_de_Puertos;Despacho_del_Delegado_de_Puertos"/>
    <s v=" |202001: No se tramitaron actos administrativos de recursos de apelación. "/>
    <s v="No se tramitaron actos administrativos de recursos de apelación. "/>
    <s v="-"/>
    <s v="-"/>
    <s v="-"/>
    <s v="-"/>
    <s v="-"/>
    <s v="-"/>
    <s v="-"/>
    <s v="-"/>
    <s v="-"/>
    <s v="-"/>
    <s v="-"/>
    <s v="-"/>
  </r>
  <r>
    <s v="DP-ACT_09;Delegatura_de_Puertos;Despacho_del_Delegado_de_Puertos"/>
    <n v="52"/>
    <s v="PES_Definir"/>
    <s v="OE1"/>
    <s v="Fortalecer la Vigilancia."/>
    <s v="SI"/>
    <s v="10. Plan de Acción Institucional - PAI"/>
    <s v="PAI"/>
    <s v="PAI_10"/>
    <s v="2. Plan de Acción Institucional - PAI"/>
    <s v="Investigaciones"/>
    <x v="19"/>
    <x v="17"/>
    <s v="DP-ACT_09"/>
    <x v="9"/>
    <x v="1"/>
    <x v="1"/>
    <s v="DP-G_01"/>
    <x v="3"/>
    <s v="DP-D_01"/>
    <x v="3"/>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09;Delegatura_de_Puertos;Despacho_del_Delegado_de_Puertos"/>
    <s v=" |202001: No se tramito ningun recurso de queja."/>
    <s v="No se tramito ningun recurso de queja."/>
    <s v="-"/>
    <s v="-"/>
    <s v="-"/>
    <s v="-"/>
    <s v="-"/>
    <s v="-"/>
    <s v="-"/>
    <s v="-"/>
    <s v="-"/>
    <s v="-"/>
    <s v="-"/>
    <s v="-"/>
  </r>
  <r>
    <s v="DP-ACT_10;Delegatura_de_Puertos;Despacho_del_Delegado_de_Puertos"/>
    <n v="53"/>
    <s v="PES_Definir"/>
    <s v="OE1"/>
    <s v="Fortalecer la Vigilancia."/>
    <s v="SI"/>
    <s v="10. Plan de Acción Institucional - PAI"/>
    <s v="PAI"/>
    <s v="PAI_10"/>
    <s v="2. Plan de Acción Institucional - PAI"/>
    <s v="Investigaciones"/>
    <x v="19"/>
    <x v="17"/>
    <s v="DP-ACT_10"/>
    <x v="10"/>
    <x v="1"/>
    <x v="1"/>
    <s v="DP-G_01"/>
    <x v="3"/>
    <s v="DP-D_01"/>
    <x v="3"/>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10;Delegatura_de_Puertos;Despacho_del_Delegado_de_Puertos"/>
    <s v=" |202001: No se tramitaron actos administrativos de revocatoria directa. "/>
    <s v="No se tramitaron actos administrativos de revocatoria directa. "/>
    <s v="-"/>
    <s v="-"/>
    <s v="-"/>
    <s v="-"/>
    <s v="-"/>
    <s v="-"/>
    <s v="-"/>
    <s v="-"/>
    <s v="-"/>
    <s v="-"/>
    <s v="-"/>
    <s v="-"/>
  </r>
  <r>
    <s v="DP-ACT_11;Delegatura_de_Puertos;Despacho_del_Delegado_de_Puertos"/>
    <n v="54"/>
    <s v="PES_Definir"/>
    <s v="OE1"/>
    <s v="Fortalecer la Vigilancia."/>
    <s v="SI"/>
    <s v="12. Política Operacional"/>
    <s v="PEI"/>
    <s v="PEI_02"/>
    <s v=" 1. Plan Estratégico Institucional - PEI"/>
    <s v="PEI_13 - Planes de Prevención"/>
    <x v="20"/>
    <x v="18"/>
    <s v="DP-ACT_11"/>
    <x v="38"/>
    <x v="1"/>
    <x v="1"/>
    <s v="DP-G_01"/>
    <x v="3"/>
    <s v="DP-D_01"/>
    <x v="3"/>
    <s v="Misionales"/>
    <s v="Financiera"/>
    <s v="Fortalecimiento"/>
    <s v="C-2410-0600-3-0-2410002-02"/>
    <s v="2410002_01"/>
    <n v="300000000"/>
    <n v="1700000000"/>
    <s v="MIPG-P_00"/>
    <s v="MIPG-D_00"/>
    <n v="0"/>
    <n v="0"/>
    <n v="0"/>
    <n v="0"/>
    <n v="0"/>
    <n v="0"/>
    <n v="7"/>
    <s v="No. de Requerimientos efectuados a Infraestructuras No Concesionadas / No. de Total de Infraestructuras Plan Piloto"/>
    <s v="POR_DEFINIR"/>
    <d v="2020-02-01T00:00:00"/>
    <d v="2020-12-31T00:00:00"/>
    <n v="2"/>
    <n v="12"/>
    <n v="11.133333333333333"/>
    <s v="Febrero"/>
    <s v="Diciembre"/>
    <s v="II_Trim"/>
    <n v="7.4074074074074068E-3"/>
    <s v="Planeado"/>
    <n v="0"/>
    <n v="0"/>
    <n v="0"/>
    <n v="0"/>
    <n v="0"/>
    <n v="0.2"/>
    <n v="0.2"/>
    <n v="0.2"/>
    <n v="0.2"/>
    <n v="0.1"/>
    <n v="0.1"/>
    <n v="0"/>
    <n v="1"/>
    <s v="Ejecutado"/>
    <n v="0"/>
    <m/>
    <m/>
    <m/>
    <m/>
    <m/>
    <m/>
    <m/>
    <m/>
    <m/>
    <m/>
    <m/>
    <n v="0"/>
    <n v="0"/>
    <n v="0"/>
    <n v="0"/>
    <n v="0"/>
    <n v="0"/>
    <s v="Por Ejecutar"/>
    <s v="Diciembre"/>
    <s v="DP-ACT_11;Delegatura_de_Puertos;Despacho_del_Delegado_de_Puertos"/>
    <s v=" |202001: No se realizaron acciones al respecto. "/>
    <s v="No se realizaron acciones al respecto. "/>
    <s v="-"/>
    <s v="-"/>
    <s v="-"/>
    <s v="-"/>
    <s v="-"/>
    <s v="-"/>
    <s v="-"/>
    <s v="-"/>
    <s v="-"/>
    <s v="-"/>
    <s v="-"/>
    <s v="-"/>
  </r>
  <r>
    <s v="DP-ACT_12;Delegatura_de_Puertos;Despacho_del_Delegado_de_Puertos"/>
    <n v="55"/>
    <s v="PES_Definir"/>
    <s v="OE1"/>
    <s v="Fortalecer la Vigilancia."/>
    <s v="SI"/>
    <s v="12. Política Operacional"/>
    <s v="PEI"/>
    <s v="PEI_02"/>
    <s v=" 1. Plan Estratégico Institucional - PEI"/>
    <s v="PEI_13 - Planes de Prevención"/>
    <x v="21"/>
    <x v="19"/>
    <s v="DP-ACT_12"/>
    <x v="39"/>
    <x v="1"/>
    <x v="1"/>
    <s v="DP-G_01"/>
    <x v="3"/>
    <s v="DP-D_01"/>
    <x v="3"/>
    <s v="Misionales"/>
    <s v="Financiera"/>
    <s v="Fortalecimiento"/>
    <s v="C-2410-0600-3-0-2410006-02"/>
    <s v="2410006_01"/>
    <n v="159500000"/>
    <m/>
    <s v="MIPG-P_00"/>
    <s v="MIPG-D_00"/>
    <n v="0"/>
    <n v="0"/>
    <n v="0"/>
    <n v="0"/>
    <n v="0"/>
    <n v="0"/>
    <n v="1"/>
    <s v="Un (1) Reporte de Indicadores de Eficiencia Portuaria."/>
    <s v="POR_DEFINIR"/>
    <d v="2020-02-01T00:00:00"/>
    <d v="2020-08-31T00:00:00"/>
    <n v="2"/>
    <n v="8"/>
    <n v="7.0666666666666664"/>
    <s v="Febrero"/>
    <s v="Agosto"/>
    <s v="II_Trim"/>
    <n v="7.4074074074074068E-3"/>
    <s v="Planeado"/>
    <n v="0"/>
    <n v="0"/>
    <n v="0.5"/>
    <n v="0"/>
    <n v="0"/>
    <n v="0.5"/>
    <n v="0"/>
    <n v="0"/>
    <n v="0"/>
    <n v="0"/>
    <n v="0"/>
    <n v="0"/>
    <n v="1"/>
    <s v="Ejecutado"/>
    <n v="0"/>
    <m/>
    <m/>
    <m/>
    <m/>
    <m/>
    <m/>
    <m/>
    <m/>
    <m/>
    <m/>
    <m/>
    <n v="0"/>
    <n v="0"/>
    <n v="0"/>
    <n v="0"/>
    <n v="0"/>
    <n v="0"/>
    <s v="Por Ejecutar"/>
    <s v="Agosto"/>
    <s v="DP-ACT_12;Delegatura_de_Puertos;Despacho_del_Delegado_de_Puertos"/>
    <s v=" |202001: No se reporta avance al respecto. "/>
    <s v="No se reporta avance al respecto. "/>
    <s v="-"/>
    <s v="-"/>
    <s v="-"/>
    <s v="-"/>
    <s v="-"/>
    <s v="-"/>
    <s v="-"/>
    <s v="-"/>
    <s v="-"/>
    <s v="-"/>
    <s v="-"/>
    <s v="-"/>
  </r>
  <r>
    <s v="DP-ACT_13;Delegatura_de_Puertos;Despacho_del_Delegado_de_Puertos"/>
    <n v="56"/>
    <s v="PES_Definir"/>
    <s v="OE1"/>
    <s v="Fortalecer la Vigilancia."/>
    <s v="SI"/>
    <s v="12. Política Operacional"/>
    <s v="PEI"/>
    <s v="PEI_02"/>
    <s v=" 1. Plan Estratégico Institucional - PEI"/>
    <s v="PEI_13 - Planes de Prevención"/>
    <x v="21"/>
    <x v="19"/>
    <s v="DP-ACT_13"/>
    <x v="40"/>
    <x v="1"/>
    <x v="1"/>
    <s v="DP-G_01"/>
    <x v="3"/>
    <s v="DP-D_01"/>
    <x v="3"/>
    <s v="Misionales"/>
    <s v="Financiera"/>
    <s v="Fortalecimiento"/>
    <s v="C-2410-0600-3-0-2410006-02"/>
    <s v="2410006_01"/>
    <n v="0"/>
    <m/>
    <s v="MIPG-P_00"/>
    <s v="MIPG-D_00"/>
    <n v="0"/>
    <n v="0"/>
    <n v="0"/>
    <n v="0"/>
    <n v="0"/>
    <n v="0"/>
    <n v="1"/>
    <s v="Publicación de Indicadores de Eficiencia Portuaria."/>
    <s v="POR_DEFINIR"/>
    <d v="2020-02-01T00:00:00"/>
    <d v="2020-08-31T00:00:00"/>
    <n v="2"/>
    <n v="8"/>
    <n v="7.0666666666666664"/>
    <s v="Febrero"/>
    <s v="Agosto"/>
    <s v="II_Trim"/>
    <n v="7.4074074074074068E-3"/>
    <s v="Planeado"/>
    <n v="0"/>
    <n v="0"/>
    <n v="0"/>
    <n v="0"/>
    <n v="0"/>
    <n v="0"/>
    <n v="0"/>
    <n v="0"/>
    <n v="0.5"/>
    <n v="0"/>
    <n v="0"/>
    <n v="0.5"/>
    <n v="1"/>
    <s v="Ejecutado"/>
    <n v="0"/>
    <m/>
    <m/>
    <m/>
    <m/>
    <m/>
    <m/>
    <m/>
    <m/>
    <m/>
    <m/>
    <m/>
    <n v="0"/>
    <n v="0"/>
    <n v="0"/>
    <n v="0"/>
    <n v="0"/>
    <n v="0"/>
    <s v="Por Ejecutar"/>
    <s v="Agosto"/>
    <s v="DP-ACT_13;Delegatura_de_Puertos;Despacho_del_Delegado_de_Puertos"/>
    <s v=" |202001: No esta planeada para el mes de enero. "/>
    <s v="No esta planeada para el mes de enero. "/>
    <s v="-"/>
    <s v="-"/>
    <s v="-"/>
    <s v="-"/>
    <s v="-"/>
    <s v="-"/>
    <s v="-"/>
    <s v="-"/>
    <s v="-"/>
    <s v="-"/>
    <s v="-"/>
    <s v="-"/>
  </r>
  <r>
    <s v="DP-ACT_14;Delegatura_de_Puertos;Dirección_de_Promoción_y_Prevención_de_Puertos"/>
    <n v="57"/>
    <s v="PES_Definir"/>
    <s v="OE1"/>
    <s v="Fortalecer la Vigilancia."/>
    <s v="SI"/>
    <s v="10. Plan de Acción Institucional - PAI"/>
    <s v="PAI"/>
    <s v="PAI_10"/>
    <s v="2. Plan de Acción Institucional - PAI"/>
    <s v="Gestión_PQRS"/>
    <x v="22"/>
    <x v="6"/>
    <s v="DP-ACT_14"/>
    <x v="41"/>
    <x v="1"/>
    <x v="1"/>
    <s v="DP-G_02"/>
    <x v="4"/>
    <s v="DP-D_02"/>
    <x v="4"/>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102"/>
    <n v="0"/>
    <n v="0"/>
    <n v="0"/>
    <n v="0"/>
    <n v="0"/>
    <n v="0"/>
    <n v="0"/>
    <n v="0"/>
    <n v="0"/>
    <n v="0"/>
    <n v="0"/>
    <n v="102"/>
    <s v="Ejecutado"/>
    <n v="102"/>
    <m/>
    <m/>
    <m/>
    <m/>
    <m/>
    <m/>
    <m/>
    <m/>
    <m/>
    <m/>
    <m/>
    <n v="102"/>
    <n v="1"/>
    <n v="102"/>
    <n v="1"/>
    <n v="2.8571428571428571E-3"/>
    <n v="2.8571428571428571E-3"/>
    <n v="0"/>
    <n v="0"/>
    <s v="DP-ACT_14;Delegatura_de_Puertos;Dirección_de_Promoción_y_Prevención_de_Puertos"/>
    <s v=" |202001: Se recibieron 93 PQR por Vigia. Adicionalmente se tramitaron 9 Quejas remitidas vía Whatsaap y Otros medios. _x000a_Las 93 pqr se habian reportado en la actividad 01. "/>
    <s v="Se recibieron 93 PQR por Vigia. Adicionalmente se tramitaron 9 Quejas remitidas vía Whatsaap y Otros medios. _x000a_Las 93 pqr se habian reportado en la actividad 01. "/>
    <s v="-"/>
    <s v="-"/>
    <s v="-"/>
    <s v="-"/>
    <s v="-"/>
    <s v="-"/>
    <s v="-"/>
    <s v="-"/>
    <s v="-"/>
    <s v="-"/>
    <s v="-"/>
    <s v="-"/>
  </r>
  <r>
    <s v="DP-ACT_15;Delegatura_de_Puertos;Dirección_de_Promoción_y_Prevención_de_Puertos"/>
    <n v="58"/>
    <s v="PES_Definir"/>
    <s v="OE1"/>
    <s v="Fortalecer la Vigilancia."/>
    <s v="SI"/>
    <s v="10. Plan de Acción Institucional - PAI"/>
    <s v="PAI"/>
    <s v="PAI_10"/>
    <s v="2. Plan de Acción Institucional - PAI"/>
    <s v="PyP_Divulgación"/>
    <x v="23"/>
    <x v="7"/>
    <s v="DP-ACT_15"/>
    <x v="42"/>
    <x v="1"/>
    <x v="1"/>
    <s v="DP-G_02"/>
    <x v="4"/>
    <s v="DP-D_02"/>
    <x v="4"/>
    <s v="Misionales"/>
    <s v="Financiera"/>
    <s v="Funcionamiento"/>
    <m/>
    <m/>
    <m/>
    <m/>
    <s v="MIPG-P_00"/>
    <s v="MIPG-D_00"/>
    <n v="0"/>
    <n v="0"/>
    <n v="0"/>
    <n v="0"/>
    <n v="0"/>
    <n v="0"/>
    <n v="1"/>
    <s v="No. Eventos de Divulgación"/>
    <s v="POR_DEFINIR"/>
    <d v="2020-02-28T00:00:00"/>
    <d v="2020-03-30T00:00:00"/>
    <n v="2"/>
    <n v="3"/>
    <n v="1.0333333333333334"/>
    <s v="Febrero"/>
    <s v="Marzo"/>
    <s v="II_Trim"/>
    <n v="2.8571428571428571E-3"/>
    <s v="Planeado"/>
    <n v="2"/>
    <n v="0"/>
    <n v="0"/>
    <n v="0"/>
    <n v="0"/>
    <n v="0"/>
    <n v="0"/>
    <n v="0"/>
    <n v="0"/>
    <n v="0"/>
    <n v="0"/>
    <n v="0"/>
    <n v="2"/>
    <s v="Ejecutado"/>
    <n v="2"/>
    <m/>
    <m/>
    <m/>
    <m/>
    <m/>
    <m/>
    <m/>
    <m/>
    <m/>
    <m/>
    <m/>
    <n v="2"/>
    <n v="1"/>
    <n v="2"/>
    <n v="1"/>
    <n v="2.8571428571428571E-3"/>
    <n v="2.8571428571428571E-3"/>
    <n v="0"/>
    <n v="0"/>
    <s v="DP-ACT_15;Delegatura_de_Puertos;Dirección_de_Promoción_y_Prevención_de_Puertos"/>
    <s v=" |202001: Se asistieron a dos comités, en donde se dio a conocer las actividades adelantadas por parte de la ST. A las mismas asistió el Dr. Álvaro Ceballos. Son: 1. Comité de Movilidad. _x000a_2. Comité Paro cívico Buenaventura. "/>
    <s v="Se asistieron a dos comités, en donde se dio a conocer las actividades adelantadas por parte de la ST. A las mismas asistió el Dr. Álvaro Ceballos. Son: 1. Comité de Movilidad. _x000a_2. Comité Paro cívico Buenaventura. "/>
    <s v="-"/>
    <s v="-"/>
    <s v="-"/>
    <s v="-"/>
    <s v="-"/>
    <s v="-"/>
    <s v="-"/>
    <s v="-"/>
    <s v="-"/>
    <s v="-"/>
    <s v="-"/>
    <s v="-"/>
  </r>
  <r>
    <s v="DP-ACT_16;Delegatura_de_Puertos;Dirección_de_Promoción_y_Prevención_de_Puertos"/>
    <n v="59"/>
    <s v="PES_Definir"/>
    <s v="OE1"/>
    <s v="Fortalecer la Vigilancia."/>
    <s v="SI"/>
    <s v="10. Plan de Acción Institucional - PAI"/>
    <s v="PAI"/>
    <s v="PAI_10"/>
    <s v="2. Plan de Acción Institucional - PAI"/>
    <s v="PyP_Divulgación"/>
    <x v="23"/>
    <x v="7"/>
    <s v="DP-ACT_16"/>
    <x v="43"/>
    <x v="1"/>
    <x v="1"/>
    <s v="DP-G_02"/>
    <x v="4"/>
    <s v="DP-D_02"/>
    <x v="4"/>
    <s v="Misionales"/>
    <s v="Financiera"/>
    <s v="Funcionamiento"/>
    <m/>
    <m/>
    <m/>
    <m/>
    <s v="MIPG-P_00"/>
    <s v="MIPG-D_00"/>
    <n v="0"/>
    <n v="0"/>
    <n v="0"/>
    <n v="0"/>
    <n v="0"/>
    <n v="0"/>
    <n v="1"/>
    <s v="No. Eventos de Divulgación"/>
    <s v="POR_DEFINIR"/>
    <d v="2020-02-28T00:00:00"/>
    <d v="2020-03-30T00:00:00"/>
    <n v="2"/>
    <n v="3"/>
    <n v="1.0333333333333334"/>
    <s v="Febrero"/>
    <s v="Marzo"/>
    <s v="II_Trim"/>
    <n v="2.8571428571428571E-3"/>
    <s v="Planeado"/>
    <n v="2"/>
    <n v="0"/>
    <n v="0"/>
    <n v="0"/>
    <n v="0"/>
    <n v="0"/>
    <n v="0"/>
    <n v="0"/>
    <n v="0"/>
    <n v="0"/>
    <n v="0"/>
    <n v="0"/>
    <n v="2"/>
    <s v="Ejecutado"/>
    <n v="2"/>
    <m/>
    <m/>
    <m/>
    <m/>
    <m/>
    <m/>
    <m/>
    <m/>
    <m/>
    <m/>
    <m/>
    <n v="2"/>
    <n v="1"/>
    <n v="2"/>
    <n v="1"/>
    <n v="2.8571428571428571E-3"/>
    <n v="2.8571428571428571E-3"/>
    <n v="0"/>
    <n v="0"/>
    <s v="DP-ACT_16;Delegatura_de_Puertos;Dirección_de_Promoción_y_Prevención_de_Puertos"/>
    <s v=" |202001: Se asistieron a dos comités, en donde se dio a conocer las actividades adelantadas por parte de la ST. A las mismas asistió el Dr. Álvaro Ceballos. Son: 1.Comité de Movilidad, 2.Comité Paro cívico Buenaventura. "/>
    <s v="Se asistieron a dos comités, en donde se dio a conocer las actividades adelantadas por parte de la ST. A las mismas asistió el Dr. Álvaro Ceballos. Son: 1.Comité de Movilidad, 2.Comité Paro cívico Buenaventura. "/>
    <s v="-"/>
    <s v="-"/>
    <s v="-"/>
    <s v="-"/>
    <s v="-"/>
    <s v="-"/>
    <s v="-"/>
    <s v="-"/>
    <s v="-"/>
    <s v="-"/>
    <s v="-"/>
    <s v="-"/>
  </r>
  <r>
    <s v="DP-ACT_17;Delegatura_de_Puertos;Dirección_de_Promoción_y_Prevención_de_Puertos"/>
    <n v="60"/>
    <s v="PES_00"/>
    <s v="OE1"/>
    <s v="Fortalecer la Vigilancia."/>
    <s v="SI"/>
    <s v="1. Campañas de Prevención y Promoción para la formalización."/>
    <s v="PEI"/>
    <s v="PEI_01"/>
    <s v=" 1. Plan Estratégico Institucional - PEI"/>
    <s v="PEI_01 - Campañas de Prevención y Promoción para la formalización."/>
    <x v="24"/>
    <x v="8"/>
    <s v="DP-ACT_17"/>
    <x v="44"/>
    <x v="1"/>
    <x v="1"/>
    <s v="DP-G_02"/>
    <x v="4"/>
    <s v="DP-D_02"/>
    <x v="4"/>
    <s v="Misionales"/>
    <s v="Financiera"/>
    <s v="Funcionamiento"/>
    <m/>
    <m/>
    <m/>
    <m/>
    <s v="MIPG-P_00"/>
    <s v="MIPG-D_00"/>
    <n v="1"/>
    <n v="0.25"/>
    <n v="0.25"/>
    <n v="0.25"/>
    <n v="0.25"/>
    <n v="1"/>
    <n v="6.25E-2"/>
    <s v="No. de Diagnósticos elaborados / No. de Diagnósticos Programados"/>
    <s v="POR_DEFINIR"/>
    <d v="2020-01-01T00:00:00"/>
    <d v="2020-03-01T00:00:00"/>
    <n v="1"/>
    <n v="3"/>
    <n v="2"/>
    <s v="Enero"/>
    <s v="Marzo"/>
    <s v="I_Trim"/>
    <n v="7.4074074074074068E-3"/>
    <s v="Planeado"/>
    <n v="0"/>
    <n v="2"/>
    <n v="0"/>
    <n v="1"/>
    <n v="0"/>
    <n v="0"/>
    <n v="0"/>
    <n v="0"/>
    <n v="0"/>
    <n v="0"/>
    <n v="0"/>
    <n v="0"/>
    <n v="3"/>
    <s v="Ejecutado"/>
    <n v="0"/>
    <m/>
    <m/>
    <m/>
    <m/>
    <m/>
    <m/>
    <m/>
    <m/>
    <m/>
    <m/>
    <m/>
    <n v="0"/>
    <n v="0"/>
    <n v="0"/>
    <n v="0"/>
    <n v="0"/>
    <n v="0"/>
    <s v="Por Ejecutar"/>
    <s v="Marzo"/>
    <s v="DP-ACT_17;Delegatura_de_Puertos;Dirección_de_Promoción_y_Prevención_de_Puertos"/>
    <s v=" |202001: No se realizo documentacion en el mes de enero. "/>
    <s v="No se realizo documentacion en el mes de enero. "/>
    <s v="-"/>
    <s v="-"/>
    <s v="-"/>
    <s v="-"/>
    <s v="-"/>
    <s v="-"/>
    <s v="-"/>
    <s v="-"/>
    <s v="-"/>
    <s v="-"/>
    <s v="-"/>
    <s v="-"/>
  </r>
  <r>
    <s v="DP-ACT_18;Delegatura_de_Puertos;Dirección_de_Promoción_y_Prevención_de_Puertos"/>
    <n v="61"/>
    <s v="PES_00"/>
    <s v="OE1"/>
    <s v="Fortalecer la Vigilancia."/>
    <s v="SI"/>
    <s v="1. Campañas de Prevención y Promoción para la formalización."/>
    <s v="PEI"/>
    <s v="PEI_01"/>
    <s v=" 1. Plan Estratégico Institucional - PEI"/>
    <s v="PEI_01 - Campañas de Prevención y Promoción para la formalización."/>
    <x v="24"/>
    <x v="8"/>
    <s v="DP-ACT_18"/>
    <x v="45"/>
    <x v="1"/>
    <x v="1"/>
    <s v="DP-G_02"/>
    <x v="4"/>
    <s v="DP-D_02"/>
    <x v="4"/>
    <s v="Misionales"/>
    <s v="Financiera"/>
    <s v="Funcionamiento"/>
    <m/>
    <m/>
    <m/>
    <m/>
    <s v="MIPG-P_00"/>
    <s v="MIPG-D_00"/>
    <n v="1"/>
    <n v="0.25"/>
    <n v="0.25"/>
    <n v="0.25"/>
    <n v="0.25"/>
    <n v="1"/>
    <n v="6.25E-2"/>
    <s v="No. de Entidades Socializadas / No. de entidades Programadas "/>
    <s v="POR_DEFINIR"/>
    <d v="2020-05-01T00:00:00"/>
    <d v="2020-05-30T00:00:00"/>
    <n v="5"/>
    <n v="5"/>
    <n v="0.96666666666666667"/>
    <s v="Mayo"/>
    <s v="Mayo"/>
    <s v="II_Trim"/>
    <n v="7.4074074074074068E-3"/>
    <s v="Planeado"/>
    <n v="1"/>
    <n v="7"/>
    <n v="2"/>
    <n v="0"/>
    <n v="0"/>
    <n v="0"/>
    <n v="0"/>
    <n v="0"/>
    <n v="0"/>
    <n v="0"/>
    <n v="0"/>
    <n v="0"/>
    <n v="10"/>
    <s v="Ejecutado"/>
    <n v="1"/>
    <m/>
    <m/>
    <m/>
    <m/>
    <m/>
    <m/>
    <m/>
    <m/>
    <m/>
    <m/>
    <m/>
    <n v="1"/>
    <n v="0.1"/>
    <n v="1"/>
    <n v="1"/>
    <n v="7.407407407407407E-4"/>
    <n v="7.4074074074074068E-3"/>
    <s v="En Tramite"/>
    <s v="Mayo"/>
    <s v="DP-ACT_18;Delegatura_de_Puertos;Dirección_de_Promoción_y_Prevención_de_Puertos"/>
    <s v=" |202001: Durante el mes de enero se socializó la Campaña PP con la Capitanía de Puerto de San Andrés de Tumaco, a efectos de coordinar la visita a esta Zona Portuaria."/>
    <s v="Durante el mes de enero se socializó la Campaña PP con la Capitanía de Puerto de San Andrés de Tumaco, a efectos de coordinar la visita a esta Zona Portuaria."/>
    <s v="-"/>
    <s v="-"/>
    <s v="-"/>
    <s v="-"/>
    <s v="-"/>
    <s v="-"/>
    <s v="-"/>
    <s v="-"/>
    <s v="-"/>
    <s v="-"/>
    <s v="-"/>
    <s v="-"/>
  </r>
  <r>
    <s v="DP-ACT_19;Delegatura_de_Puertos;Dirección_de_Promoción_y_Prevención_de_Puertos"/>
    <n v="62"/>
    <s v="PES_00"/>
    <s v="OE1"/>
    <s v="Fortalecer la Vigilancia."/>
    <s v="SI"/>
    <s v="1. Campañas de Prevención y Promoción para la formalización."/>
    <s v="PEI"/>
    <s v="PEI_01"/>
    <s v=" 1. Plan Estratégico Institucional - PEI"/>
    <s v="PEI_01 - Campañas de Prevención y Promoción para la formalización."/>
    <x v="24"/>
    <x v="8"/>
    <s v="DP-ACT_19"/>
    <x v="46"/>
    <x v="1"/>
    <x v="1"/>
    <s v="DP-G_02"/>
    <x v="4"/>
    <s v="DP-D_02"/>
    <x v="4"/>
    <s v="Misionales"/>
    <s v="Financiera"/>
    <s v="Funcionamiento"/>
    <m/>
    <m/>
    <m/>
    <m/>
    <s v="MIPG-P_00"/>
    <s v="MIPG-D_00"/>
    <n v="1"/>
    <n v="0.25"/>
    <n v="0.25"/>
    <n v="0.25"/>
    <n v="0.25"/>
    <n v="1"/>
    <n v="6.25E-2"/>
    <s v=" No. de Campañas y operativos realizados / No. de Campañas y operativos programados"/>
    <s v="POR_DEFINIR"/>
    <d v="2020-07-01T00:00:00"/>
    <d v="2020-09-30T00:00:00"/>
    <n v="7"/>
    <n v="9"/>
    <n v="3.0333333333333332"/>
    <s v="Julio"/>
    <s v="Septiembre"/>
    <s v="III_Trim"/>
    <n v="7.4074074074074068E-3"/>
    <s v="Planeado"/>
    <n v="0"/>
    <n v="0"/>
    <n v="0"/>
    <n v="0"/>
    <n v="0"/>
    <n v="0"/>
    <n v="0"/>
    <n v="0"/>
    <n v="1"/>
    <n v="0"/>
    <n v="0"/>
    <n v="0"/>
    <n v="1"/>
    <s v="Ejecutado"/>
    <n v="0"/>
    <m/>
    <m/>
    <m/>
    <m/>
    <m/>
    <m/>
    <m/>
    <m/>
    <m/>
    <m/>
    <m/>
    <n v="0"/>
    <n v="0"/>
    <n v="0"/>
    <n v="0"/>
    <n v="0"/>
    <n v="0"/>
    <s v="Por Ejecutar"/>
    <s v="Septiembre"/>
    <s v="DP-ACT_19;Delegatura_de_Puertos;Dirección_de_Promoción_y_Prevención_de_Puertos"/>
    <s v=" |202001: No se realizaron Socializaciones en el mes de Enero."/>
    <s v="No se realizaron Socializaciones en el mes de Enero."/>
    <s v="-"/>
    <s v="-"/>
    <s v="-"/>
    <s v="-"/>
    <s v="-"/>
    <s v="-"/>
    <s v="-"/>
    <s v="-"/>
    <s v="-"/>
    <s v="-"/>
    <s v="-"/>
    <s v="-"/>
  </r>
  <r>
    <s v="DP-ACT_20;Delegatura_de_Puertos;Dirección_de_Promoción_y_Prevención_de_Puertos"/>
    <n v="63"/>
    <s v="PES_00"/>
    <s v="OE1"/>
    <s v="Fortalecer la Vigilancia."/>
    <s v="SI"/>
    <s v="1. Campañas de Prevención y Promoción para la formalización."/>
    <s v="PEI"/>
    <s v="PEI_01"/>
    <s v=" 1. Plan Estratégico Institucional - PEI"/>
    <s v="PEI_01 - Campañas de Prevención y Promoción para la formalización."/>
    <x v="24"/>
    <x v="8"/>
    <s v="DP-ACT_20"/>
    <x v="47"/>
    <x v="1"/>
    <x v="1"/>
    <s v="DP-G_02"/>
    <x v="4"/>
    <s v="DP-D_02"/>
    <x v="4"/>
    <s v="Misionales"/>
    <s v="Financiera"/>
    <s v="Funcionamiento"/>
    <m/>
    <m/>
    <m/>
    <m/>
    <s v="MIPG-P_00"/>
    <s v="MIPG-D_00"/>
    <n v="1"/>
    <n v="0.25"/>
    <n v="0.25"/>
    <n v="0.25"/>
    <n v="0.25"/>
    <n v="1"/>
    <n v="6.25E-2"/>
    <s v=" No. de Campañas y operativos realizados / No. de Campañas y operativos programados"/>
    <s v="POR_DEFINIR"/>
    <d v="2020-10-01T00:00:00"/>
    <d v="2020-12-30T00:00:00"/>
    <n v="10"/>
    <n v="12"/>
    <n v="3"/>
    <s v="Octubre"/>
    <s v="Diciembre"/>
    <s v="IV_Trim"/>
    <n v="7.4074074074074068E-3"/>
    <s v="Planeado"/>
    <n v="0"/>
    <n v="0"/>
    <n v="0"/>
    <n v="0"/>
    <n v="0"/>
    <n v="0"/>
    <n v="0"/>
    <n v="1"/>
    <n v="0"/>
    <n v="1"/>
    <n v="0"/>
    <n v="1"/>
    <n v="3"/>
    <s v="Ejecutado"/>
    <n v="0"/>
    <m/>
    <m/>
    <m/>
    <m/>
    <m/>
    <m/>
    <m/>
    <m/>
    <m/>
    <m/>
    <m/>
    <n v="0"/>
    <n v="0"/>
    <n v="0"/>
    <n v="0"/>
    <n v="0"/>
    <n v="0"/>
    <s v="Por Ejecutar"/>
    <s v="Diciembre"/>
    <s v="DP-ACT_20;Delegatura_de_Puertos;Dirección_de_Promoción_y_Prevención_de_Puertos"/>
    <s v=" |202001: En el mes de enero no se realizo esta actividad."/>
    <s v="En el mes de enero no se realizo esta actividad."/>
    <s v="-"/>
    <s v="-"/>
    <s v="-"/>
    <s v="-"/>
    <s v="-"/>
    <s v="-"/>
    <s v="-"/>
    <s v="-"/>
    <s v="-"/>
    <s v="-"/>
    <s v="-"/>
    <s v="-"/>
  </r>
  <r>
    <s v="DP-ACT_21;Delegatura_de_Puertos;Dirección_de_Promoción_y_Prevención_de_Puertos"/>
    <n v="64"/>
    <s v="PES_Definir"/>
    <s v="OE1"/>
    <s v="Fortalecer la Vigilancia."/>
    <s v="SI"/>
    <s v="1. Campañas de Prevención y Promoción para la formalización."/>
    <s v="PEI"/>
    <s v="PEI_02"/>
    <s v=" 1. Plan Estratégico Institucional - PEI"/>
    <s v="PEI_01 - Campañas de Prevención y Promoción para la formalización."/>
    <x v="24"/>
    <x v="8"/>
    <s v="DP-ACT_21"/>
    <x v="48"/>
    <x v="1"/>
    <x v="1"/>
    <s v="DP-G_02"/>
    <x v="4"/>
    <s v="DP-D_02"/>
    <x v="4"/>
    <s v="Misionales"/>
    <s v="Financiera"/>
    <s v="Fortalecimiento"/>
    <s v="C-2410-0600-3-0-2410002-02"/>
    <s v="2410002_01"/>
    <n v="88000000"/>
    <m/>
    <s v="MIPG-P_00"/>
    <s v="MIPG-D_00"/>
    <n v="0"/>
    <n v="0"/>
    <n v="0"/>
    <n v="0"/>
    <n v="0"/>
    <n v="0"/>
    <n v="7"/>
    <s v="No. de Requerimientos efectuados a Infraestructuras No Concesionadas / No. de Total de Infraestructuras Plan Piloto"/>
    <s v="POR_DEFINIR"/>
    <d v="2020-02-01T00:00:00"/>
    <d v="2020-12-31T00:00:00"/>
    <n v="2"/>
    <n v="12"/>
    <n v="11.133333333333333"/>
    <s v="Febrero"/>
    <s v="Diciembre"/>
    <s v="II_Trim"/>
    <n v="7.4074074074074068E-3"/>
    <s v="Planeado"/>
    <n v="1"/>
    <n v="5"/>
    <n v="6"/>
    <n v="6"/>
    <n v="7"/>
    <n v="9"/>
    <n v="5"/>
    <n v="5"/>
    <n v="2"/>
    <n v="6"/>
    <n v="3"/>
    <n v="3"/>
    <n v="58"/>
    <s v="Ejecutado"/>
    <n v="0"/>
    <m/>
    <m/>
    <m/>
    <m/>
    <m/>
    <m/>
    <m/>
    <m/>
    <m/>
    <m/>
    <m/>
    <n v="0"/>
    <n v="0"/>
    <n v="1"/>
    <n v="0"/>
    <n v="0"/>
    <n v="0"/>
    <s v="Por Ejecutar"/>
    <s v="Diciembre"/>
    <s v="DP-ACT_21;Delegatura_de_Puertos;Dirección_de_Promoción_y_Prevención_de_Puertos"/>
    <s v=" |202001: Durante el mes de enero no se reporta avance en esta actividad, toda vez que la misma inicia en el mes de febrero. "/>
    <s v="Durante el mes de enero no se reporta avance en esta actividad, toda vez que la misma inicia en el mes de febrero. "/>
    <s v="-"/>
    <s v="-"/>
    <s v="-"/>
    <s v="-"/>
    <s v="-"/>
    <s v="-"/>
    <s v="-"/>
    <s v="-"/>
    <s v="-"/>
    <s v="-"/>
    <s v="-"/>
    <s v="-"/>
  </r>
  <r>
    <s v="DP-ACT_22;Delegatura_de_Puertos;Dirección_de_Promoción_y_Prevención_de_Puertos"/>
    <n v="65"/>
    <s v="PES_Definir"/>
    <s v="OE1"/>
    <s v="Fortalecer la Vigilancia."/>
    <s v="SI"/>
    <s v="10. Plan de Acción Institucional - PAI"/>
    <s v="PAI"/>
    <s v="PAI_10"/>
    <s v="2. Plan de Acción Institucional - PAI"/>
    <s v="PyP_Campañas de Promoción y Capacitación"/>
    <x v="24"/>
    <x v="8"/>
    <s v="DP-ACT_22"/>
    <x v="49"/>
    <x v="1"/>
    <x v="1"/>
    <s v="DP-G_02"/>
    <x v="4"/>
    <s v="DP-D_02"/>
    <x v="4"/>
    <s v="Misionales"/>
    <s v="Financiera"/>
    <s v="Fortalecimiento"/>
    <m/>
    <m/>
    <m/>
    <m/>
    <s v="MIPG-P_00"/>
    <s v="MIPG-D_00"/>
    <n v="0"/>
    <n v="0"/>
    <n v="0"/>
    <n v="0"/>
    <n v="0"/>
    <n v="0"/>
    <n v="1"/>
    <s v="% Avance de Elaboración de Manual Portuario"/>
    <s v="POR_DEFINIR"/>
    <d v="2020-02-01T00:00:00"/>
    <d v="2020-12-31T00:00:00"/>
    <n v="2"/>
    <n v="12"/>
    <n v="11.133333333333333"/>
    <s v="Febrero"/>
    <s v="Diciembre"/>
    <s v="II_Trim"/>
    <n v="2.8571428571428571E-3"/>
    <s v="Planeado"/>
    <n v="0"/>
    <n v="0"/>
    <n v="0"/>
    <n v="0"/>
    <n v="0"/>
    <n v="0"/>
    <n v="0"/>
    <n v="0"/>
    <n v="0"/>
    <n v="0"/>
    <n v="0"/>
    <n v="0"/>
    <n v="0"/>
    <s v="Ejecutado"/>
    <n v="0"/>
    <m/>
    <m/>
    <m/>
    <m/>
    <m/>
    <m/>
    <m/>
    <m/>
    <m/>
    <m/>
    <m/>
    <n v="0"/>
    <n v="0"/>
    <n v="0"/>
    <n v="0"/>
    <n v="0"/>
    <n v="0"/>
    <n v="0"/>
    <s v="Diciembre"/>
    <s v="DP-ACT_22;Delegatura_de_Puertos;Dirección_de_Promoción_y_Prevención_de_Puertos"/>
    <s v=" |202001: En el mes de Enero no se reporta avance. Este es un lanzamiento que se hará el mes de Marzo con la Dra. Carmen Ligia Valderrama, Superintendente de Transporte. "/>
    <s v="En el mes de Enero no se reporta avance. Este es un lanzamiento que se hará el mes de Marzo con la Dra. Carmen Ligia Valderrama, Superintendente de Transporte. "/>
    <s v="-"/>
    <s v="-"/>
    <s v="-"/>
    <s v="-"/>
    <s v="-"/>
    <s v="-"/>
    <s v="-"/>
    <s v="-"/>
    <s v="-"/>
    <s v="-"/>
    <s v="-"/>
    <s v="-"/>
  </r>
  <r>
    <s v="DP-ACT_23;Delegatura_de_Puertos;Dirección_de_Promoción_y_Prevención_de_Puertos"/>
    <n v="66"/>
    <s v="PES_Definir"/>
    <s v="OE1"/>
    <s v="Fortalecer la Vigilancia."/>
    <s v="SI"/>
    <s v="10. Plan de Acción Institucional - PAI"/>
    <s v="PAI"/>
    <s v="PAI_10"/>
    <s v="2. Plan de Acción Institucional - PAI"/>
    <s v="PyP_Campañas de Promoción y Capacitación"/>
    <x v="24"/>
    <x v="8"/>
    <s v="DP-ACT_23"/>
    <x v="50"/>
    <x v="1"/>
    <x v="1"/>
    <s v="DP-G_02"/>
    <x v="4"/>
    <s v="DP-D_02"/>
    <x v="4"/>
    <s v="Misionales"/>
    <s v="Financiera"/>
    <s v="Fortalecimiento"/>
    <m/>
    <m/>
    <m/>
    <m/>
    <s v="MIPG-P_00"/>
    <s v="MIPG-D_00"/>
    <n v="0"/>
    <n v="0"/>
    <n v="0"/>
    <n v="0"/>
    <n v="0"/>
    <n v="0"/>
    <n v="1"/>
    <s v="% Avance de Cartilla de Operación Fluvial"/>
    <s v="POR_DEFINIR"/>
    <d v="2020-02-01T00:00:00"/>
    <d v="2020-12-31T00:00:00"/>
    <n v="2"/>
    <n v="12"/>
    <n v="11.133333333333333"/>
    <s v="Febrero"/>
    <s v="Diciembre"/>
    <s v="II_Trim"/>
    <n v="2.8571428571428571E-3"/>
    <s v="Planeado"/>
    <n v="0"/>
    <n v="0"/>
    <n v="0"/>
    <n v="0"/>
    <n v="0"/>
    <n v="0"/>
    <n v="0"/>
    <n v="0"/>
    <n v="0"/>
    <n v="0"/>
    <n v="0"/>
    <n v="0"/>
    <n v="0"/>
    <s v="Ejecutado"/>
    <n v="0"/>
    <m/>
    <m/>
    <m/>
    <m/>
    <m/>
    <m/>
    <m/>
    <m/>
    <m/>
    <m/>
    <m/>
    <n v="0"/>
    <n v="0"/>
    <n v="0"/>
    <n v="0"/>
    <n v="0"/>
    <n v="0"/>
    <n v="0"/>
    <s v="Diciembre"/>
    <s v="DP-ACT_23;Delegatura_de_Puertos;Dirección_de_Promoción_y_Prevención_de_Puertos"/>
    <s v=" |202001: No se reporta avance, el lanzamiento de la misma se realizara en el mes de Marzo. "/>
    <s v="No se reporta avance, el lanzamiento de la misma se realizara en el mes de Marzo. "/>
    <s v="-"/>
    <s v="-"/>
    <s v="-"/>
    <s v="-"/>
    <s v="-"/>
    <s v="-"/>
    <s v="-"/>
    <s v="-"/>
    <s v="-"/>
    <s v="-"/>
    <s v="-"/>
    <s v="-"/>
  </r>
  <r>
    <s v="DP-ACT_24;Delegatura_de_Puertos;Dirección_de_Promoción_y_Prevención_de_Puertos"/>
    <n v="67"/>
    <s v="PES_Definir"/>
    <s v="OE1"/>
    <s v="Fortalecer la Vigilancia."/>
    <s v="SI"/>
    <s v="10. Plan de Acción Institucional - PAI"/>
    <s v="PAI"/>
    <s v="PAI_10"/>
    <s v="2. Plan de Acción Institucional - PAI"/>
    <s v="PyP_Campañas de Promoción y Capacitación"/>
    <x v="24"/>
    <x v="8"/>
    <s v="DP-ACT_24"/>
    <x v="51"/>
    <x v="1"/>
    <x v="1"/>
    <s v="DP-G_02"/>
    <x v="4"/>
    <s v="DP-D_02"/>
    <x v="4"/>
    <s v="Misionales"/>
    <s v="Financiera"/>
    <s v="Funcionamiento"/>
    <m/>
    <m/>
    <m/>
    <m/>
    <s v="MIPG-P_00"/>
    <s v="MIPG-D_00"/>
    <n v="0"/>
    <n v="0"/>
    <n v="0"/>
    <n v="0"/>
    <n v="0"/>
    <n v="0"/>
    <n v="40"/>
    <s v="No. Operativos de Inspección"/>
    <s v="POR_DEFINIR"/>
    <d v="2020-02-28T00:00:00"/>
    <d v="2020-03-30T00:00:00"/>
    <n v="2"/>
    <n v="3"/>
    <n v="1.0333333333333334"/>
    <s v="Febrero"/>
    <s v="Marzo"/>
    <s v="II_Trim"/>
    <n v="2.8571428571428571E-3"/>
    <s v="Planeado"/>
    <n v="1"/>
    <n v="5"/>
    <n v="6"/>
    <n v="6"/>
    <n v="7"/>
    <n v="9"/>
    <n v="5"/>
    <n v="5"/>
    <n v="2"/>
    <n v="6"/>
    <n v="3"/>
    <n v="3"/>
    <n v="58"/>
    <s v="Ejecutado"/>
    <n v="1"/>
    <m/>
    <m/>
    <m/>
    <m/>
    <m/>
    <m/>
    <m/>
    <m/>
    <m/>
    <m/>
    <m/>
    <n v="1"/>
    <n v="1.7241379310344827E-2"/>
    <n v="1"/>
    <n v="1"/>
    <n v="4.9261083743842361E-5"/>
    <n v="2.8571428571428571E-3"/>
    <n v="0"/>
    <s v="Marzo"/>
    <s v="DP-ACT_24;Delegatura_de_Puertos;Dirección_de_Promoción_y_Prevención_de_Puertos"/>
    <s v=" |202001: Se realizó1  Operativo de Inspección a Guatapé los días 05 y 06 de enero de 2020. Corresponde a un 1,72% de cumplimiento. "/>
    <s v="Se realizó1  Operativo de Inspección a Guatapé los días 05 y 06 de enero de 2020. Corresponde a un 1,72% de cumplimiento. "/>
    <s v="-"/>
    <s v="-"/>
    <s v="-"/>
    <s v="-"/>
    <s v="-"/>
    <s v="-"/>
    <s v="-"/>
    <s v="-"/>
    <s v="-"/>
    <s v="-"/>
    <s v="-"/>
    <s v="-"/>
  </r>
  <r>
    <s v="DP-ACT_25;Delegatura_de_Puertos;Dirección_de_Promoción_y_Prevención_de_Puertos"/>
    <n v="68"/>
    <s v="PES_Definir"/>
    <s v="OE1"/>
    <s v="Fortalecer la Vigilancia."/>
    <s v="SI"/>
    <s v="10. Plan de Acción Institucional - PAI"/>
    <s v="PAI"/>
    <s v="PAI_10"/>
    <s v="2. Plan de Acción Institucional - PAI"/>
    <s v="PyP_Campañas de Promoción y Capacitación"/>
    <x v="24"/>
    <x v="8"/>
    <s v="DP-ACT_25"/>
    <x v="52"/>
    <x v="1"/>
    <x v="1"/>
    <s v="DP-G_02"/>
    <x v="4"/>
    <s v="DP-D_02"/>
    <x v="4"/>
    <s v="Misionales"/>
    <s v="Financiera"/>
    <s v="Funcionamiento"/>
    <m/>
    <m/>
    <m/>
    <m/>
    <s v="MIPG-P_00"/>
    <s v="MIPG-D_00"/>
    <n v="0"/>
    <n v="0"/>
    <n v="0"/>
    <n v="0"/>
    <n v="0"/>
    <n v="0"/>
    <n v="4"/>
    <s v="No. Reuniones y/o Mesas de Trabajo"/>
    <s v="POR_DEFINIR"/>
    <d v="2020-02-28T00:00:00"/>
    <d v="2020-03-30T00:00:00"/>
    <n v="2"/>
    <n v="3"/>
    <n v="1.0333333333333334"/>
    <s v="Febrero"/>
    <s v="Marzo"/>
    <s v="II_Trim"/>
    <n v="2.8571428571428571E-3"/>
    <s v="Planeado"/>
    <n v="1"/>
    <n v="0"/>
    <n v="2"/>
    <n v="1"/>
    <n v="0"/>
    <n v="1"/>
    <n v="1"/>
    <n v="0"/>
    <n v="0"/>
    <n v="0"/>
    <n v="0"/>
    <n v="0"/>
    <n v="6"/>
    <s v="Ejecutado"/>
    <n v="1"/>
    <m/>
    <m/>
    <m/>
    <m/>
    <m/>
    <m/>
    <m/>
    <m/>
    <m/>
    <m/>
    <m/>
    <n v="1"/>
    <n v="0.16666666666666666"/>
    <n v="1"/>
    <n v="1"/>
    <n v="4.7619047619047619E-4"/>
    <n v="2.8571428571428571E-3"/>
    <n v="0"/>
    <s v="Marzo"/>
    <s v="DP-ACT_25;Delegatura_de_Puertos;Dirección_de_Promoción_y_Prevención_de_Puertos"/>
    <s v=" |202001: Se realizó reunión se seguimiento a compromisos de la Mesa de Trabajo Sectorial de Buenaventura el 28 de enero de 2020."/>
    <s v="Se realizó reunión se seguimiento a compromisos de la Mesa de Trabajo Sectorial de Buenaventura el 28 de enero de 2020."/>
    <s v="-"/>
    <s v="-"/>
    <s v="-"/>
    <s v="-"/>
    <s v="-"/>
    <s v="-"/>
    <s v="-"/>
    <s v="-"/>
    <s v="-"/>
    <s v="-"/>
    <s v="-"/>
    <s v="-"/>
  </r>
  <r>
    <s v="DP-ACT_26;Delegatura_de_Puertos;Dirección_de_Promoción_y_Prevención_de_Puertos"/>
    <n v="69"/>
    <s v="PES_Definir"/>
    <s v="OE1"/>
    <s v="Fortalecer la Vigilancia."/>
    <s v="SI"/>
    <s v="10. Plan de Acción Institucional - PAI"/>
    <s v="PAI"/>
    <s v="PAI_10"/>
    <s v="2. Plan de Acción Institucional - PAI"/>
    <s v="PyP_Campañas de Promoción y Capacitación"/>
    <x v="24"/>
    <x v="8"/>
    <s v="DP-ACT_26"/>
    <x v="53"/>
    <x v="1"/>
    <x v="1"/>
    <s v="DP-G_02"/>
    <x v="4"/>
    <s v="DP-D_02"/>
    <x v="4"/>
    <s v="Misionales"/>
    <s v="Financiera"/>
    <s v="Funcionamiento"/>
    <m/>
    <m/>
    <m/>
    <m/>
    <s v="MIPG-P_00"/>
    <s v="MIPG-D_00"/>
    <n v="0"/>
    <n v="0"/>
    <n v="0"/>
    <n v="0"/>
    <n v="0"/>
    <n v="0"/>
    <n v="6"/>
    <s v="No. Eventos de Promoción"/>
    <s v="POR_DEFINIR"/>
    <d v="2020-02-28T00:00:00"/>
    <d v="2020-03-30T00:00:00"/>
    <n v="2"/>
    <n v="3"/>
    <n v="1.0333333333333334"/>
    <s v="Febrero"/>
    <s v="Marzo"/>
    <s v="II_Trim"/>
    <n v="2.8571428571428571E-3"/>
    <s v="Planeado"/>
    <n v="0"/>
    <n v="0"/>
    <n v="1"/>
    <n v="2"/>
    <n v="1"/>
    <n v="0"/>
    <n v="1"/>
    <n v="1"/>
    <n v="3"/>
    <n v="1"/>
    <n v="0"/>
    <n v="0"/>
    <n v="10"/>
    <s v="Ejecutado"/>
    <n v="0"/>
    <m/>
    <m/>
    <m/>
    <m/>
    <m/>
    <m/>
    <m/>
    <m/>
    <m/>
    <m/>
    <m/>
    <n v="0"/>
    <n v="0"/>
    <n v="0"/>
    <n v="0"/>
    <n v="0"/>
    <n v="0"/>
    <n v="0"/>
    <s v="Marzo"/>
    <s v="DP-ACT_26;Delegatura_de_Puertos;Dirección_de_Promoción_y_Prevención_de_Puertos"/>
    <s v=" |202001: No se realizaron eventos de Promocion y Prevención en enero. "/>
    <s v="No se realizaron eventos de Promocion y Prevención en enero. "/>
    <s v="-"/>
    <s v="-"/>
    <s v="-"/>
    <s v="-"/>
    <s v="-"/>
    <s v="-"/>
    <s v="-"/>
    <s v="-"/>
    <s v="-"/>
    <s v="-"/>
    <s v="-"/>
    <s v="-"/>
  </r>
  <r>
    <s v="DP-ACT_27;Delegatura_de_Puertos;Dirección_de_Promoción_y_Prevención_de_Puertos"/>
    <n v="70"/>
    <s v="PES_Definir"/>
    <s v="OE1"/>
    <s v="Fortalecer la Vigilancia."/>
    <s v="SI"/>
    <s v="10. Plan de Acción Institucional - PAI"/>
    <s v="PAI"/>
    <s v="PAI_10"/>
    <s v="2. Plan de Acción Institucional - PAI"/>
    <s v="PyP_Campañas de Promoción y Capacitación"/>
    <x v="24"/>
    <x v="8"/>
    <s v="DP-ACT_27"/>
    <x v="23"/>
    <x v="1"/>
    <x v="1"/>
    <s v="DP-G_02"/>
    <x v="4"/>
    <s v="DP-D_02"/>
    <x v="4"/>
    <s v="Misionales"/>
    <s v="Financiera"/>
    <s v="Funcionamiento"/>
    <m/>
    <m/>
    <m/>
    <m/>
    <s v="MIPG-P_00"/>
    <s v="MIPG-D_00"/>
    <n v="0"/>
    <n v="0"/>
    <n v="0"/>
    <n v="0"/>
    <n v="0"/>
    <n v="0"/>
    <n v="1"/>
    <s v="No. Contenidos Realizados / No. Contenidos Programadas"/>
    <s v="POR_DEFINIR"/>
    <d v="2020-02-28T00:00:00"/>
    <d v="2020-03-30T00:00:00"/>
    <n v="2"/>
    <n v="3"/>
    <n v="1.0333333333333334"/>
    <s v="Febrero"/>
    <s v="Marzo"/>
    <s v="II_Trim"/>
    <n v="2.8571428571428571E-3"/>
    <s v="Planeado"/>
    <n v="2"/>
    <n v="2"/>
    <n v="1"/>
    <n v="0"/>
    <n v="0"/>
    <n v="0"/>
    <n v="0"/>
    <n v="0"/>
    <n v="0"/>
    <n v="0"/>
    <n v="0"/>
    <n v="0"/>
    <n v="5"/>
    <s v="Ejecutado"/>
    <n v="2"/>
    <m/>
    <m/>
    <m/>
    <m/>
    <m/>
    <m/>
    <m/>
    <m/>
    <m/>
    <m/>
    <m/>
    <n v="2"/>
    <n v="0.4"/>
    <n v="2"/>
    <n v="1"/>
    <n v="1.1428571428571429E-3"/>
    <n v="2.8571428571428571E-3"/>
    <n v="0"/>
    <s v="Marzo"/>
    <s v="DP-ACT_27;Delegatura_de_Puertos;Dirección_de_Promoción_y_Prevención_de_Puertos"/>
    <s v=" |202001: Se elaboraron 02 materiales de apoyo a las capacitaciones, consistentes en la Guía para Prestar de forma práctica y segura el servicio público de Transporte fluvial, así como el video ilustrativo .  "/>
    <s v="Se elaboraron 02 materiales de apoyo a las capacitaciones, consistentes en la Guía para Prestar de forma práctica y segura el servicio público de Transporte fluvial, así como el video ilustrativo .  "/>
    <s v="-"/>
    <s v="-"/>
    <s v="-"/>
    <s v="-"/>
    <s v="-"/>
    <s v="-"/>
    <s v="-"/>
    <s v="-"/>
    <s v="-"/>
    <s v="-"/>
    <s v="-"/>
    <s v="-"/>
  </r>
  <r>
    <s v="DP-ACT_28;Delegatura_de_Puertos;Dirección_de_Promoción_y_Prevención_de_Puertos"/>
    <n v="71"/>
    <s v="PES_Definir"/>
    <s v="OE1"/>
    <s v="Fortalecer la Vigilancia."/>
    <s v="SI"/>
    <s v="10. Plan de Acción Institucional - PAI"/>
    <s v="PAI"/>
    <s v="PAI_10"/>
    <s v="2. Plan de Acción Institucional - PAI"/>
    <s v="PyP_Campañas de Promoción y Capacitación"/>
    <x v="24"/>
    <x v="8"/>
    <s v="DP-ACT_28"/>
    <x v="24"/>
    <x v="1"/>
    <x v="1"/>
    <s v="DP-G_02"/>
    <x v="4"/>
    <s v="DP-D_02"/>
    <x v="4"/>
    <s v="Misionales"/>
    <s v="Financiera"/>
    <s v="Funcionamiento"/>
    <m/>
    <m/>
    <m/>
    <m/>
    <s v="MIPG-P_00"/>
    <s v="MIPG-D_00"/>
    <n v="0"/>
    <n v="0"/>
    <n v="0"/>
    <n v="0"/>
    <n v="0"/>
    <n v="0"/>
    <n v="1"/>
    <s v="# de actividades realizadas / # de actividades programadas"/>
    <s v="POR_DEFINIR"/>
    <d v="2020-02-28T00:00:00"/>
    <d v="2020-03-30T00:00:00"/>
    <n v="2"/>
    <n v="3"/>
    <n v="1.0333333333333334"/>
    <s v="Febrero"/>
    <s v="Marzo"/>
    <s v="II_Trim"/>
    <n v="2.8571428571428571E-3"/>
    <s v="Planeado"/>
    <n v="0"/>
    <n v="0"/>
    <n v="0"/>
    <n v="1"/>
    <n v="0"/>
    <n v="0"/>
    <n v="0"/>
    <n v="0"/>
    <n v="0"/>
    <n v="0"/>
    <n v="0"/>
    <n v="0"/>
    <n v="1"/>
    <s v="Ejecutado"/>
    <n v="0"/>
    <m/>
    <m/>
    <m/>
    <m/>
    <m/>
    <m/>
    <m/>
    <m/>
    <m/>
    <m/>
    <m/>
    <n v="0"/>
    <n v="0"/>
    <n v="0"/>
    <n v="0"/>
    <n v="0"/>
    <n v="0"/>
    <n v="0"/>
    <s v="Marzo"/>
    <s v="DP-ACT_28;Delegatura_de_Puertos;Dirección_de_Promoción_y_Prevención_de_Puertos"/>
    <s v=" |202001: No se realizaron avances en esta actividad. "/>
    <s v="No se realizaron avances en esta actividad. "/>
    <s v="-"/>
    <s v="-"/>
    <s v="-"/>
    <s v="-"/>
    <s v="-"/>
    <s v="-"/>
    <s v="-"/>
    <s v="-"/>
    <s v="-"/>
    <s v="-"/>
    <s v="-"/>
    <s v="-"/>
  </r>
  <r>
    <s v="DP-ACT_29;Delegatura_de_Puertos;Dirección_de_Promoción_y_Prevención_de_Puertos"/>
    <n v="72"/>
    <s v="PES_Definir"/>
    <s v="OE1"/>
    <s v="Fortalecer la Vigilancia."/>
    <s v="SI"/>
    <s v="10. Plan de Acción Institucional - PAI"/>
    <s v="PAI"/>
    <s v="PAI_10"/>
    <s v="2. Plan de Acción Institucional - PAI"/>
    <s v="PyP_Plan de Prevención"/>
    <x v="25"/>
    <x v="9"/>
    <s v="DP-ACT_29"/>
    <x v="54"/>
    <x v="1"/>
    <x v="1"/>
    <s v="DP-G_02"/>
    <x v="4"/>
    <s v="DP-D_02"/>
    <x v="4"/>
    <s v="Misionales"/>
    <s v="Financiera"/>
    <s v="Funcionamiento"/>
    <m/>
    <m/>
    <m/>
    <m/>
    <s v="MIPG-P_00"/>
    <s v="MIPG-D_00"/>
    <n v="0"/>
    <n v="0"/>
    <n v="0"/>
    <n v="0"/>
    <n v="0"/>
    <n v="0"/>
    <n v="210"/>
    <s v="No. De Supervisados con acciones de vigilancia, inspección y/o control / No. de supervisados Programados"/>
    <s v="POR_DEFINIR"/>
    <d v="2020-02-01T00:00:00"/>
    <d v="2020-12-30T00:00:00"/>
    <n v="2"/>
    <n v="12"/>
    <n v="11.1"/>
    <s v="Febrero"/>
    <s v="Diciembre"/>
    <s v="IV_Trim"/>
    <n v="2.8571428571428571E-3"/>
    <s v="Planeado"/>
    <n v="2"/>
    <n v="0"/>
    <n v="7"/>
    <n v="3"/>
    <n v="4"/>
    <n v="3"/>
    <n v="3"/>
    <n v="6"/>
    <n v="4"/>
    <n v="7"/>
    <n v="6"/>
    <n v="5"/>
    <n v="50"/>
    <s v="Ejecutado"/>
    <n v="0"/>
    <m/>
    <m/>
    <m/>
    <m/>
    <m/>
    <m/>
    <m/>
    <m/>
    <m/>
    <m/>
    <m/>
    <n v="0"/>
    <n v="0"/>
    <n v="2"/>
    <n v="0"/>
    <n v="0"/>
    <n v="0"/>
    <n v="0"/>
    <s v="Diciembre"/>
    <s v="DP-ACT_29;Delegatura_de_Puertos;Dirección_de_Promoción_y_Prevención_de_Puertos"/>
    <s v=" |202001: En el mes de enero no se realizaron visitas de supervisión. "/>
    <s v="En el mes de enero no se realizaron visitas de supervisión. "/>
    <s v="-"/>
    <s v="-"/>
    <s v="-"/>
    <s v="-"/>
    <s v="-"/>
    <s v="-"/>
    <s v="-"/>
    <s v="-"/>
    <s v="-"/>
    <s v="-"/>
    <s v="-"/>
    <s v="-"/>
  </r>
  <r>
    <s v="DP-ACT_30;Delegatura_de_Puertos;Dirección_de_Promoción_y_Prevención_de_Puertos"/>
    <n v="73"/>
    <s v="PES_Definir"/>
    <s v="OE1"/>
    <s v="Fortalecer la Vigilancia."/>
    <s v="SI"/>
    <s v="10. Plan de Acción Institucional - PAI"/>
    <s v="PAI"/>
    <s v="PAI_10"/>
    <s v="2. Plan de Acción Institucional - PAI"/>
    <s v="PyP_Plan de Prevención"/>
    <x v="25"/>
    <x v="9"/>
    <s v="DP-ACT_30"/>
    <x v="55"/>
    <x v="1"/>
    <x v="1"/>
    <s v="DP-G_02"/>
    <x v="4"/>
    <s v="DP-D_02"/>
    <x v="4"/>
    <s v="Misionales"/>
    <s v="Financiera"/>
    <s v="Funcionamiento"/>
    <m/>
    <m/>
    <m/>
    <m/>
    <s v="MIPG-P_00"/>
    <s v="MIPG-D_00"/>
    <n v="0"/>
    <n v="0"/>
    <n v="0"/>
    <n v="0"/>
    <n v="0"/>
    <n v="0"/>
    <n v="1"/>
    <s v="No. De Supervisados con acciones de vigilancia, inspección y/o control"/>
    <s v="POR_DEFINIR"/>
    <d v="2020-02-01T00:00:00"/>
    <d v="2020-12-30T00:00:00"/>
    <n v="2"/>
    <n v="12"/>
    <n v="11.1"/>
    <s v="Febrero"/>
    <s v="Diciembre"/>
    <s v="IV_Trim"/>
    <n v="2.8571428571428571E-3"/>
    <s v="Planeado"/>
    <n v="3"/>
    <n v="0"/>
    <n v="0"/>
    <n v="0"/>
    <n v="0"/>
    <n v="0"/>
    <n v="0"/>
    <n v="0"/>
    <n v="0"/>
    <n v="0"/>
    <n v="0"/>
    <n v="0"/>
    <n v="3"/>
    <s v="Ejecutado"/>
    <n v="3"/>
    <m/>
    <m/>
    <m/>
    <m/>
    <m/>
    <m/>
    <m/>
    <m/>
    <m/>
    <m/>
    <m/>
    <n v="3"/>
    <n v="1"/>
    <n v="3"/>
    <n v="1"/>
    <n v="2.8571428571428571E-3"/>
    <n v="2.8571428571428571E-3"/>
    <n v="0"/>
    <n v="0"/>
    <s v="DP-ACT_30;Delegatura_de_Puertos;Dirección_de_Promoción_y_Prevención_de_Puertos"/>
    <s v=" |202001: Se realizaron 3 visitas de inspección extraordinarias a  Instalaciones Portuarias. "/>
    <s v="Se realizaron 3 visitas de inspección extraordinarias a  Instalaciones Portuarias. "/>
    <s v="-"/>
    <s v="-"/>
    <s v="-"/>
    <s v="-"/>
    <s v="-"/>
    <s v="-"/>
    <s v="-"/>
    <s v="-"/>
    <s v="-"/>
    <s v="-"/>
    <s v="-"/>
    <s v="-"/>
  </r>
  <r>
    <s v="DP-ACT_31;Delegatura_de_Puertos;Dirección_de_Promoción_y_Prevención_de_Puertos"/>
    <n v="74"/>
    <s v="PES_Definir"/>
    <s v="OE1"/>
    <s v="Fortalecer la Vigilancia."/>
    <s v="SI"/>
    <s v="10. Plan de Acción Institucional - PAI"/>
    <s v="PAI"/>
    <s v="PAI_10"/>
    <s v="2. Plan de Acción Institucional - PAI"/>
    <s v="PyP_Actualización Registro de vigilados"/>
    <x v="26"/>
    <x v="10"/>
    <s v="DP-ACT_31"/>
    <x v="30"/>
    <x v="1"/>
    <x v="1"/>
    <s v="DP-G_02"/>
    <x v="4"/>
    <s v="DP-D_02"/>
    <x v="4"/>
    <s v="Misionales"/>
    <s v="Financiera"/>
    <s v="Funcionamiento"/>
    <m/>
    <m/>
    <m/>
    <m/>
    <s v="MIPG-P_00"/>
    <s v="MIPG-D_00"/>
    <n v="0"/>
    <n v="0"/>
    <n v="0"/>
    <n v="0"/>
    <n v="0"/>
    <n v="0"/>
    <n v="6"/>
    <s v="Reporte bimestral de supervisados Actualizados"/>
    <s v="POR_DEFINIR"/>
    <d v="2020-02-28T00:00:00"/>
    <d v="2020-03-30T00:00:00"/>
    <n v="2"/>
    <n v="3"/>
    <n v="1.0333333333333334"/>
    <s v="Febrero"/>
    <s v="Marzo"/>
    <s v="II_Trim"/>
    <n v="2.8571428571428571E-3"/>
    <s v="Planeado"/>
    <n v="0"/>
    <n v="1"/>
    <n v="0"/>
    <n v="1"/>
    <n v="0"/>
    <n v="1"/>
    <n v="0"/>
    <n v="1"/>
    <n v="0"/>
    <n v="1"/>
    <n v="0"/>
    <n v="1"/>
    <n v="6"/>
    <s v="Ejecutado"/>
    <n v="0"/>
    <m/>
    <m/>
    <m/>
    <m/>
    <m/>
    <m/>
    <m/>
    <m/>
    <m/>
    <m/>
    <m/>
    <n v="0"/>
    <n v="0"/>
    <n v="0"/>
    <n v="0"/>
    <n v="0"/>
    <n v="0"/>
    <n v="0"/>
    <s v="Marzo"/>
    <s v="DP-ACT_31;Delegatura_de_Puertos;Dirección_de_Promoción_y_Prevención_de_Puertos"/>
    <s v=" |202001: No se registran avances en el mes de Enero, toda vez que el entregable es un informe bimensual, el entregable es para febrero. "/>
    <s v="No se registran avances en el mes de Enero, toda vez que el entregable es un informe bimensual, el entregable es para febrero. "/>
    <s v="-"/>
    <s v="-"/>
    <s v="-"/>
    <s v="-"/>
    <s v="-"/>
    <s v="-"/>
    <s v="-"/>
    <s v="-"/>
    <s v="-"/>
    <s v="-"/>
    <s v="-"/>
    <s v="-"/>
  </r>
  <r>
    <s v="DP-ACT_32;Delegatura_de_Puertos;Dirección_de_Promoción_y_Prevención_de_Puertos"/>
    <n v="75"/>
    <s v="PES_Definir"/>
    <s v="OE1"/>
    <s v="Fortalecer la Vigilancia."/>
    <s v="SI"/>
    <s v="10. Plan de Acción Institucional - PAI"/>
    <s v="PAI"/>
    <s v="PAI_10"/>
    <s v="2. Plan de Acción Institucional - PAI"/>
    <s v="PyP_Actualización Registro de vigilados"/>
    <x v="26"/>
    <x v="10"/>
    <s v="DP-ACT_32"/>
    <x v="56"/>
    <x v="1"/>
    <x v="1"/>
    <s v="DP-G_02"/>
    <x v="4"/>
    <s v="DP-D_02"/>
    <x v="4"/>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10"/>
    <n v="0"/>
    <n v="0"/>
    <n v="0"/>
    <n v="0"/>
    <n v="0"/>
    <n v="0"/>
    <n v="0"/>
    <n v="0"/>
    <n v="0"/>
    <n v="0"/>
    <n v="0"/>
    <n v="10"/>
    <s v="Ejecutado"/>
    <n v="10"/>
    <m/>
    <m/>
    <m/>
    <m/>
    <m/>
    <m/>
    <m/>
    <m/>
    <m/>
    <m/>
    <m/>
    <n v="10"/>
    <n v="1"/>
    <n v="10"/>
    <n v="1"/>
    <n v="2.8571428571428571E-3"/>
    <n v="2.8571428571428571E-3"/>
    <n v="0"/>
    <n v="0"/>
    <s v="DP-ACT_32;Delegatura_de_Puertos;Dirección_de_Promoción_y_Prevención_de_Puertos"/>
    <s v=" |202001: 10 aprobaciones de registro de Operador Portuario.  (Este reporte es por demanda), se puede evidenciar en el Inteligencia de Negocios. "/>
    <s v="10 aprobaciones de registro de Operador Portuario.  (Este reporte es por demanda), se puede evidenciar en el Inteligencia de Negocios. "/>
    <s v="-"/>
    <s v="-"/>
    <s v="-"/>
    <s v="-"/>
    <s v="-"/>
    <s v="-"/>
    <s v="-"/>
    <s v="-"/>
    <s v="-"/>
    <s v="-"/>
    <s v="-"/>
    <s v="-"/>
  </r>
  <r>
    <s v="DP-ACT_33;Delegatura_de_Puertos;Dirección_de_Promoción_y_Prevención_de_Puertos"/>
    <n v="76"/>
    <s v="PES_Definir"/>
    <s v="OE1"/>
    <s v="Fortalecer la Vigilancia."/>
    <s v="SI"/>
    <s v="10. Plan de Acción Institucional - PAI"/>
    <s v="PAI"/>
    <s v="PAI_10"/>
    <s v="2. Plan de Acción Institucional - PAI"/>
    <s v="PyP_Vigilancia Subjetiva"/>
    <x v="27"/>
    <x v="11"/>
    <s v="DP-ACT_33"/>
    <x v="31"/>
    <x v="1"/>
    <x v="1"/>
    <s v="DP-G_02"/>
    <x v="4"/>
    <s v="DP-D_02"/>
    <x v="4"/>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1"/>
    <n v="1"/>
    <n v="1"/>
    <n v="1"/>
    <n v="1"/>
    <n v="1"/>
    <n v="1"/>
    <n v="1"/>
    <n v="1"/>
    <n v="1"/>
    <n v="1"/>
    <n v="1"/>
    <n v="12"/>
    <s v="Ejecutado"/>
    <n v="0"/>
    <m/>
    <m/>
    <m/>
    <m/>
    <m/>
    <m/>
    <m/>
    <m/>
    <m/>
    <m/>
    <m/>
    <n v="0"/>
    <n v="0"/>
    <n v="1"/>
    <n v="0"/>
    <n v="0"/>
    <n v="0"/>
    <n v="0"/>
    <s v="Marzo"/>
    <s v="DP-ACT_33;Delegatura_de_Puertos;Dirección_de_Promoción_y_Prevención_de_Puertos"/>
    <s v=" |202001: En el mes de enero no hay avances, el formato para entregar está en revisión por parte de los Delegados. "/>
    <s v="En el mes de enero no hay avances, el formato para entregar está en revisión por parte de los Delegados. "/>
    <s v="-"/>
    <s v="-"/>
    <s v="-"/>
    <s v="-"/>
    <s v="-"/>
    <s v="-"/>
    <s v="-"/>
    <s v="-"/>
    <s v="-"/>
    <s v="-"/>
    <s v="-"/>
    <s v="-"/>
  </r>
  <r>
    <s v="DP-ACT_34;Delegatura_de_Puertos;Dirección_de_Promoción_y_Prevención_de_Puertos"/>
    <n v="77"/>
    <s v="PES_Definir"/>
    <s v="OE1"/>
    <s v="Fortalecer la Vigilancia."/>
    <s v="SI"/>
    <s v="10. Plan de Acción Institucional - PAI"/>
    <s v="PAI"/>
    <s v="PAI_10"/>
    <s v="2. Plan de Acción Institucional - PAI"/>
    <s v="PyP_Fusiones, Escisiones y Transformaciones"/>
    <x v="28"/>
    <x v="12"/>
    <s v="DP-ACT_34"/>
    <x v="32"/>
    <x v="1"/>
    <x v="1"/>
    <s v="DP-G_02"/>
    <x v="4"/>
    <s v="DP-D_02"/>
    <x v="4"/>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0"/>
    <n v="0"/>
    <n v="0"/>
    <n v="0"/>
    <n v="0"/>
    <n v="0"/>
    <n v="0"/>
    <n v="0"/>
    <n v="0"/>
    <n v="0"/>
    <n v="0"/>
    <n v="0"/>
    <n v="0"/>
    <s v="Ejecutado"/>
    <n v="0"/>
    <m/>
    <m/>
    <m/>
    <m/>
    <m/>
    <m/>
    <m/>
    <m/>
    <m/>
    <m/>
    <m/>
    <n v="0"/>
    <n v="0"/>
    <n v="0"/>
    <n v="1"/>
    <n v="0"/>
    <n v="2.8571428571428571E-3"/>
    <n v="0"/>
    <s v="Marzo"/>
    <s v="DP-ACT_34;Delegatura_de_Puertos;Dirección_de_Promoción_y_Prevención_de_Puertos"/>
    <s v=" |202001: No se recibieron ni tramitaron solicitudes de fusiones, escisiones y transformaciones. "/>
    <s v="No se recibieron ni tramitaron solicitudes de fusiones, escisiones y transformaciones. "/>
    <s v="-"/>
    <s v="-"/>
    <s v="-"/>
    <s v="-"/>
    <s v="-"/>
    <s v="-"/>
    <s v="-"/>
    <s v="-"/>
    <s v="-"/>
    <s v="-"/>
    <s v="-"/>
    <s v="-"/>
  </r>
  <r>
    <s v="DP-ACT_35;Delegatura_de_Puertos;Dirección_de_Promoción_y_Prevención_de_Puertos"/>
    <n v="78"/>
    <s v="PES_Definir"/>
    <s v="OE1"/>
    <s v="Fortalecer la Vigilancia."/>
    <s v="SI"/>
    <s v="10. Plan de Acción Institucional - PAI"/>
    <s v="PAI"/>
    <s v="PAI_10"/>
    <s v="2. Plan de Acción Institucional - PAI"/>
    <s v="PyP_Vigilancia Previa"/>
    <x v="29"/>
    <x v="13"/>
    <s v="DP-ACT_35"/>
    <x v="57"/>
    <x v="1"/>
    <x v="1"/>
    <s v="DP-G_02"/>
    <x v="4"/>
    <s v="DP-D_02"/>
    <x v="4"/>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0"/>
    <n v="0"/>
    <n v="0"/>
    <n v="0"/>
    <n v="0"/>
    <n v="0"/>
    <n v="0"/>
    <n v="0"/>
    <n v="0"/>
    <n v="0"/>
    <n v="0"/>
    <n v="0"/>
    <n v="0"/>
    <s v="Ejecutado"/>
    <n v="0"/>
    <m/>
    <m/>
    <m/>
    <m/>
    <m/>
    <m/>
    <m/>
    <m/>
    <m/>
    <m/>
    <m/>
    <n v="0"/>
    <n v="0"/>
    <n v="0"/>
    <n v="1"/>
    <n v="0"/>
    <n v="2.8571428571428571E-3"/>
    <n v="0"/>
    <s v="Marzo"/>
    <s v="DP-ACT_35;Delegatura_de_Puertos;Dirección_de_Promoción_y_Prevención_de_Puertos"/>
    <s v=" |202001: En el mes de enero no se recibieron solicitudes de Disminución de Capital. "/>
    <s v="En el mes de enero no se recibieron solicitudes de Disminución de Capital. "/>
    <s v="-"/>
    <s v="-"/>
    <s v="-"/>
    <s v="-"/>
    <s v="-"/>
    <s v="-"/>
    <s v="-"/>
    <s v="-"/>
    <s v="-"/>
    <s v="-"/>
    <s v="-"/>
    <s v="-"/>
  </r>
  <r>
    <s v="DP-ACT_36;Delegatura_de_Puertos;Dirección_de_Promoción_y_Prevención_de_Puertos"/>
    <n v="79"/>
    <s v="PES_Definir"/>
    <s v="OE1"/>
    <s v="Fortalecer la Vigilancia."/>
    <s v="SI"/>
    <s v="10. Plan de Acción Institucional - PAI"/>
    <s v="PAI"/>
    <s v="PAI_10"/>
    <s v="2. Plan de Acción Institucional - PAI"/>
    <s v="PyP_Vigilancia Previa"/>
    <x v="29"/>
    <x v="13"/>
    <s v="DP-ACT_36"/>
    <x v="34"/>
    <x v="1"/>
    <x v="1"/>
    <s v="DP-G_02"/>
    <x v="4"/>
    <s v="DP-D_02"/>
    <x v="4"/>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0"/>
    <n v="0"/>
    <n v="0"/>
    <n v="0"/>
    <n v="0"/>
    <n v="0"/>
    <n v="0"/>
    <n v="0"/>
    <n v="0"/>
    <n v="0"/>
    <n v="0"/>
    <n v="0"/>
    <n v="0"/>
    <s v="Ejecutado"/>
    <n v="0"/>
    <m/>
    <m/>
    <m/>
    <m/>
    <m/>
    <m/>
    <m/>
    <m/>
    <m/>
    <m/>
    <m/>
    <n v="0"/>
    <n v="0"/>
    <n v="0"/>
    <n v="1"/>
    <n v="0"/>
    <n v="2.8571428571428571E-3"/>
    <n v="0"/>
    <s v="Marzo"/>
    <s v="DP-ACT_36;Delegatura_de_Puertos;Dirección_de_Promoción_y_Prevención_de_Puertos"/>
    <s v=" |202001: En el mes de enero no se recibieron documentos solicitando revision de calculos actuariales. "/>
    <s v="En el mes de enero no se recibieron documentos solicitando revision de calculos actuariales. "/>
    <s v="-"/>
    <s v="-"/>
    <s v="-"/>
    <s v="-"/>
    <s v="-"/>
    <s v="-"/>
    <s v="-"/>
    <s v="-"/>
    <s v="-"/>
    <s v="-"/>
    <s v="-"/>
    <s v="-"/>
  </r>
  <r>
    <s v="DP-ACT_37;Delegatura_de_Puertos;Dirección_de_Promoción_y_Prevención_de_Puertos"/>
    <n v="80"/>
    <s v="PES_Definir"/>
    <s v="OE1"/>
    <s v="Fortalecer la Vigilancia."/>
    <s v="SI"/>
    <s v="10. Plan de Acción Institucional - PAI"/>
    <s v="PAI"/>
    <s v="PAI_10"/>
    <s v="2. Plan de Acción Institucional - PAI"/>
    <s v="PyP_Vigilancia Previa"/>
    <x v="29"/>
    <x v="13"/>
    <s v="DP-ACT_37"/>
    <x v="58"/>
    <x v="1"/>
    <x v="1"/>
    <s v="DP-G_02"/>
    <x v="4"/>
    <s v="DP-D_02"/>
    <x v="4"/>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s v="II_Trim"/>
    <n v="2.8571428571428571E-3"/>
    <s v="Planeado"/>
    <n v="0"/>
    <n v="0"/>
    <n v="0"/>
    <n v="0"/>
    <n v="0"/>
    <n v="0"/>
    <n v="0"/>
    <n v="0"/>
    <n v="0"/>
    <n v="0"/>
    <n v="0"/>
    <n v="0"/>
    <n v="0"/>
    <s v="Ejecutado"/>
    <n v="0"/>
    <m/>
    <m/>
    <m/>
    <m/>
    <m/>
    <m/>
    <m/>
    <m/>
    <m/>
    <m/>
    <m/>
    <n v="0"/>
    <n v="0"/>
    <n v="0"/>
    <n v="1"/>
    <n v="0"/>
    <n v="2.8571428571428571E-3"/>
    <n v="0"/>
    <s v="Marzo"/>
    <s v="DP-ACT_37;Delegatura_de_Puertos;Dirección_de_Promoción_y_Prevención_de_Puertos"/>
    <s v=" |202001: En el mes de enero no se emitieron conceptos favorables sobre Reglamentos de Condiciones Tecnicas de Operación. "/>
    <s v="En el mes de enero no se emitieron conceptos favorables sobre Reglamentos de Condiciones Tecnicas de Operación. "/>
    <s v="-"/>
    <s v="-"/>
    <s v="-"/>
    <s v="-"/>
    <s v="-"/>
    <s v="-"/>
    <s v="-"/>
    <s v="-"/>
    <s v="-"/>
    <s v="-"/>
    <s v="-"/>
    <s v="-"/>
  </r>
  <r>
    <s v="DP-ACT_38;Delegatura_de_Puertos;Dirección_de_Investigaciones_de_Puertos"/>
    <n v="81"/>
    <s v="PES_Definir"/>
    <s v="OE1"/>
    <s v="Fortalecer la Vigilancia."/>
    <s v="SI"/>
    <s v="10. Plan de Acción Institucional - PAI"/>
    <s v="PAI"/>
    <s v="PAI_10"/>
    <s v="2. Plan de Acción Institucional - PAI"/>
    <s v="Gestión_PQRS"/>
    <x v="30"/>
    <x v="6"/>
    <s v="DP-ACT_38"/>
    <x v="16"/>
    <x v="1"/>
    <x v="1"/>
    <s v="DP-G_03"/>
    <x v="5"/>
    <s v="DP-D_03"/>
    <x v="5"/>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38;Delegatura_de_Puertos;Dirección_de_Investigaciones_de_Puertos"/>
    <s v=" |202001: En el mes de enero no se recibieron PQR's para investigación. "/>
    <s v="En el mes de enero no se recibieron PQR's para investigación. "/>
    <s v="-"/>
    <s v="-"/>
    <s v="-"/>
    <s v="-"/>
    <s v="-"/>
    <s v="-"/>
    <s v="-"/>
    <s v="-"/>
    <s v="-"/>
    <s v="-"/>
    <s v="-"/>
    <s v="-"/>
  </r>
  <r>
    <s v="DP-ACT_39;Delegatura_de_Puertos;Dirección_de_Investigaciones_de_Puertos"/>
    <n v="82"/>
    <s v="PES_Definir"/>
    <s v="OE1"/>
    <s v="Fortalecer la Vigilancia."/>
    <s v="SI"/>
    <s v="10. Plan de Acción Institucional - PAI"/>
    <s v="PAI"/>
    <s v="PAI_10"/>
    <s v="2. Plan de Acción Institucional - PAI"/>
    <s v="Averiguación_Preliminar"/>
    <x v="31"/>
    <x v="14"/>
    <s v="DP-ACT_39"/>
    <x v="35"/>
    <x v="1"/>
    <x v="1"/>
    <s v="DP-G_03"/>
    <x v="5"/>
    <s v="DP-D_03"/>
    <x v="5"/>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39;Delegatura_de_Puertos;Dirección_de_Investigaciones_de_Puertos"/>
    <s v=" |202001: No se efectuaron averiguaciones preliminares. "/>
    <s v="No se efectuaron averiguaciones preliminares. "/>
    <s v="-"/>
    <s v="-"/>
    <s v="-"/>
    <s v="-"/>
    <s v="-"/>
    <s v="-"/>
    <s v="-"/>
    <s v="-"/>
    <s v="-"/>
    <s v="-"/>
    <s v="-"/>
    <s v="-"/>
  </r>
  <r>
    <s v="DP-ACT_40;Delegatura_de_Puertos;Dirección_de_Investigaciones_de_Puertos"/>
    <n v="83"/>
    <s v="PES_Definir"/>
    <s v="OE1"/>
    <s v="Fortalecer la Vigilancia."/>
    <s v="SI"/>
    <s v="10. Plan de Acción Institucional - PAI"/>
    <s v="PAI"/>
    <s v="PAI_10"/>
    <s v="2. Plan de Acción Institucional - PAI"/>
    <s v="Investigaciones"/>
    <x v="32"/>
    <x v="15"/>
    <s v="DP-ACT_40"/>
    <x v="2"/>
    <x v="1"/>
    <x v="1"/>
    <s v="DP-G_03"/>
    <x v="5"/>
    <s v="DP-D_03"/>
    <x v="5"/>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21"/>
    <n v="0"/>
    <n v="0"/>
    <n v="0"/>
    <n v="0"/>
    <n v="0"/>
    <n v="0"/>
    <n v="0"/>
    <n v="0"/>
    <n v="0"/>
    <n v="0"/>
    <n v="0"/>
    <n v="21"/>
    <s v="Ejecutado"/>
    <n v="21"/>
    <m/>
    <m/>
    <m/>
    <m/>
    <m/>
    <m/>
    <m/>
    <m/>
    <m/>
    <m/>
    <m/>
    <n v="21"/>
    <n v="1"/>
    <n v="21"/>
    <n v="1"/>
    <n v="2.8571428571428571E-3"/>
    <n v="2.8571428571428571E-3"/>
    <n v="0"/>
    <n v="0"/>
    <s v="DP-ACT_40;Delegatura_de_Puertos;Dirección_de_Investigaciones_de_Puertos"/>
    <s v=" |202001: En el mes de enero se emitieron 21 actos administrativos deapertura de Investigación. "/>
    <s v="En el mes de enero se emitieron 21 actos administrativos deapertura de Investigación. "/>
    <s v="-"/>
    <s v="-"/>
    <s v="-"/>
    <s v="-"/>
    <s v="-"/>
    <s v="-"/>
    <s v="-"/>
    <s v="-"/>
    <s v="-"/>
    <s v="-"/>
    <s v="-"/>
    <s v="-"/>
  </r>
  <r>
    <s v="DP-ACT_41;Delegatura_de_Puertos;Dirección_de_Investigaciones_de_Puertos"/>
    <n v="84"/>
    <s v="PES_Definir"/>
    <s v="OE1"/>
    <s v="Fortalecer la Vigilancia."/>
    <s v="SI"/>
    <s v="10. Plan de Acción Institucional - PAI"/>
    <s v="PAI"/>
    <s v="PAI_10"/>
    <s v="2. Plan de Acción Institucional - PAI"/>
    <s v="Investigaciones"/>
    <x v="32"/>
    <x v="15"/>
    <s v="DP-ACT_41"/>
    <x v="3"/>
    <x v="1"/>
    <x v="1"/>
    <s v="DP-G_03"/>
    <x v="5"/>
    <s v="DP-D_03"/>
    <x v="5"/>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1;Delegatura_de_Puertos;Dirección_de_Investigaciones_de_Puertos"/>
    <s v=" |202001: No se emitieron actos administrativos pertinentes. "/>
    <s v="No se emitieron actos administrativos pertinentes. "/>
    <s v="-"/>
    <s v="-"/>
    <s v="-"/>
    <s v="-"/>
    <s v="-"/>
    <s v="-"/>
    <s v="-"/>
    <s v="-"/>
    <s v="-"/>
    <s v="-"/>
    <s v="-"/>
    <s v="-"/>
  </r>
  <r>
    <s v="DP-ACT_42;Delegatura_de_Puertos;Dirección_de_Investigaciones_de_Puertos"/>
    <n v="85"/>
    <s v="PES_Definir"/>
    <s v="OE1"/>
    <s v="Fortalecer la Vigilancia."/>
    <s v="SI"/>
    <s v="10. Plan de Acción Institucional - PAI"/>
    <s v="PAI"/>
    <s v="PAI_10"/>
    <s v="2. Plan de Acción Institucional - PAI"/>
    <s v="Investigaciones"/>
    <x v="32"/>
    <x v="15"/>
    <s v="DP-ACT_42"/>
    <x v="4"/>
    <x v="1"/>
    <x v="1"/>
    <s v="DP-G_03"/>
    <x v="5"/>
    <s v="DP-D_03"/>
    <x v="5"/>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2;Delegatura_de_Puertos;Dirección_de_Investigaciones_de_Puertos"/>
    <s v=" |202001: No se emitieron actos administrativos en este mes. "/>
    <s v="No se emitieron actos administrativos en este mes. "/>
    <s v="-"/>
    <s v="-"/>
    <s v="-"/>
    <s v="-"/>
    <s v="-"/>
    <s v="-"/>
    <s v="-"/>
    <s v="-"/>
    <s v="-"/>
    <s v="-"/>
    <s v="-"/>
    <s v="-"/>
  </r>
  <r>
    <s v="DP-ACT_43;Delegatura_de_Puertos;Dirección_de_Investigaciones_de_Puertos"/>
    <n v="86"/>
    <s v="PES_Definir"/>
    <s v="OE1"/>
    <s v="Fortalecer la Vigilancia."/>
    <s v="SI"/>
    <s v="10. Plan de Acción Institucional - PAI"/>
    <s v="PAI"/>
    <s v="PAI_10"/>
    <s v="2. Plan de Acción Institucional - PAI"/>
    <s v="Investigaciones"/>
    <x v="32"/>
    <x v="15"/>
    <s v="DP-ACT_43"/>
    <x v="5"/>
    <x v="1"/>
    <x v="1"/>
    <s v="DP-G_03"/>
    <x v="5"/>
    <s v="DP-D_03"/>
    <x v="5"/>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3;Delegatura_de_Puertos;Dirección_de_Investigaciones_de_Puertos"/>
    <s v=" |202001: No se emitieron actos administrativos en el mes de enero. "/>
    <s v="No se emitieron actos administrativos en el mes de enero. "/>
    <s v="-"/>
    <s v="-"/>
    <s v="-"/>
    <s v="-"/>
    <s v="-"/>
    <s v="-"/>
    <s v="-"/>
    <s v="-"/>
    <s v="-"/>
    <s v="-"/>
    <s v="-"/>
    <s v="-"/>
  </r>
  <r>
    <s v="DP-ACT_44;Delegatura_de_Puertos;Dirección_de_Investigaciones_de_Puertos"/>
    <n v="87"/>
    <s v="PES_Definir"/>
    <s v="OE1"/>
    <s v="Fortalecer la Vigilancia."/>
    <s v="SI"/>
    <s v="10. Plan de Acción Institucional - PAI"/>
    <s v="PAI"/>
    <s v="PAI_10"/>
    <s v="2. Plan de Acción Institucional - PAI"/>
    <s v="Investigaciones"/>
    <x v="32"/>
    <x v="15"/>
    <s v="DP-ACT_44"/>
    <x v="6"/>
    <x v="1"/>
    <x v="1"/>
    <s v="DP-G_03"/>
    <x v="5"/>
    <s v="DP-D_03"/>
    <x v="5"/>
    <s v="Misionales"/>
    <s v="Financiera"/>
    <s v="Funcionamiento"/>
    <m/>
    <m/>
    <m/>
    <m/>
    <s v="MIPG-P_00"/>
    <s v="MIPG-D_00"/>
    <n v="0"/>
    <n v="0"/>
    <n v="0"/>
    <n v="0"/>
    <n v="0"/>
    <n v="0"/>
    <n v="1"/>
    <s v="No. de Recursos Realizado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4;Delegatura_de_Puertos;Dirección_de_Investigaciones_de_Puertos"/>
    <s v=" |202001: No se emitieron actos administrativos al respecto. "/>
    <s v="No se emitieron actos administrativos al respecto. "/>
    <s v="-"/>
    <s v="-"/>
    <s v="-"/>
    <s v="-"/>
    <s v="-"/>
    <s v="-"/>
    <s v="-"/>
    <s v="-"/>
    <s v="-"/>
    <s v="-"/>
    <s v="-"/>
    <s v="-"/>
  </r>
  <r>
    <s v="DP-ACT_45;Delegatura_de_Puertos;Dirección_de_Investigaciones_de_Puertos"/>
    <n v="88"/>
    <s v="PES_Definir"/>
    <s v="OE1"/>
    <s v="Fortalecer la Vigilancia."/>
    <s v="SI"/>
    <s v="10. Plan de Acción Institucional - PAI"/>
    <s v="PAI"/>
    <s v="PAI_10"/>
    <s v="2. Plan de Acción Institucional - PAI"/>
    <s v="Investigaciones"/>
    <x v="32"/>
    <x v="15"/>
    <s v="DP-ACT_45"/>
    <x v="7"/>
    <x v="1"/>
    <x v="1"/>
    <s v="DP-G_03"/>
    <x v="5"/>
    <s v="DP-D_03"/>
    <x v="5"/>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ACT_45;Delegatura_de_Puertos;Dirección_de_Investigaciones_de_Puertos"/>
    <s v=" |202001: No se emitieron actos administrativos. "/>
    <s v="No se emitieron actos administrativos. "/>
    <s v="-"/>
    <s v="-"/>
    <s v="-"/>
    <s v="-"/>
    <s v="-"/>
    <s v="-"/>
    <s v="-"/>
    <s v="-"/>
    <s v="-"/>
    <s v="-"/>
    <s v="-"/>
    <s v="-"/>
  </r>
  <r>
    <s v="DPU-ACT_01;Delegatura_de_Protección_al_Usuario;Despacho_del_Delegado_de_Protección_al_Usuario"/>
    <n v="89"/>
    <s v="PES_Definir"/>
    <s v="OE1"/>
    <s v="Fortalecer la Vigilancia."/>
    <s v="SI"/>
    <s v="10. Plan de Acción Institucional - PAI"/>
    <s v="PAI"/>
    <s v="PAI_10"/>
    <s v="2. Plan de Acción Institucional - PAI"/>
    <s v="Seguimiento_Solicitudes"/>
    <x v="33"/>
    <x v="0"/>
    <s v="DPU-ACT_01"/>
    <x v="0"/>
    <x v="2"/>
    <x v="2"/>
    <s v="DPU-G_01"/>
    <x v="6"/>
    <s v="DPU-D_01"/>
    <x v="6"/>
    <s v="Misionales"/>
    <s v="Financiera"/>
    <s v="Funcionamiento"/>
    <m/>
    <m/>
    <m/>
    <m/>
    <s v="MIPG-P_00"/>
    <s v="MIPG-D_00"/>
    <n v="0"/>
    <n v="0"/>
    <n v="0"/>
    <n v="0"/>
    <n v="0"/>
    <n v="0"/>
    <n v="1"/>
    <s v=" No. de Solicitudes Gestionadas / No. de Solicitudes Ingresada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01;Delegatura_de_Protección_al_Usuario;Despacho_del_Delegado_de_Protección_al_Usuario"/>
    <s v=" |202001: No hay actividad programada para el periodo reportado"/>
    <s v="No hay actividad programada para el periodo reportado"/>
    <s v="-"/>
    <s v="-"/>
    <s v="-"/>
    <s v="-"/>
    <s v="-"/>
    <s v="-"/>
    <s v="-"/>
    <s v="-"/>
    <s v="-"/>
    <s v="-"/>
    <s v="-"/>
    <s v="-"/>
  </r>
  <r>
    <s v="DPU-ACT_02;Delegatura_de_Protección_al_Usuario;Despacho_del_Delegado_de_Protección_al_Usuario"/>
    <n v="90"/>
    <s v="PES_Definir"/>
    <s v="OE1"/>
    <s v="Fortalecer la Vigilancia."/>
    <s v="SI"/>
    <s v="10. Plan de Acción Institucional - PAI"/>
    <s v="PAI"/>
    <s v="PAI_10"/>
    <s v="2. Plan de Acción Institucional - PAI"/>
    <s v="Investigaciones"/>
    <x v="34"/>
    <x v="20"/>
    <s v="DPU-ACT_02"/>
    <x v="8"/>
    <x v="2"/>
    <x v="2"/>
    <s v="DPU-G_01"/>
    <x v="6"/>
    <s v="DPU-D_01"/>
    <x v="6"/>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02;Delegatura_de_Protección_al_Usuario;Despacho_del_Delegado_de_Protección_al_Usuario"/>
    <s v=" |202001: No hay actividad programada para el periodo reportado"/>
    <s v="No hay actividad programada para el periodo reportado"/>
    <s v="-"/>
    <s v="-"/>
    <s v="-"/>
    <s v="-"/>
    <s v="-"/>
    <s v="-"/>
    <s v="-"/>
    <s v="-"/>
    <s v="-"/>
    <s v="-"/>
    <s v="-"/>
    <s v="-"/>
  </r>
  <r>
    <s v="DPU-ACT_03;Delegatura_de_Protección_al_Usuario;Despacho_del_Delegado_de_Protección_al_Usuario"/>
    <n v="91"/>
    <s v="PES_Definir"/>
    <s v="OE1"/>
    <s v="Fortalecer la Vigilancia."/>
    <s v="SI"/>
    <s v="10. Plan de Acción Institucional - PAI"/>
    <s v="PAI"/>
    <s v="PAI_10"/>
    <s v="2. Plan de Acción Institucional - PAI"/>
    <s v="Investigaciones"/>
    <x v="34"/>
    <x v="20"/>
    <s v="DPU-ACT_03"/>
    <x v="9"/>
    <x v="2"/>
    <x v="2"/>
    <s v="DPU-G_01"/>
    <x v="6"/>
    <s v="DPU-D_01"/>
    <x v="6"/>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03;Delegatura_de_Protección_al_Usuario;Despacho_del_Delegado_de_Protección_al_Usuario"/>
    <s v=" |202001: No hay actividad programada para el periodo reportado"/>
    <s v="No hay actividad programada para el periodo reportado"/>
    <s v="-"/>
    <s v="-"/>
    <s v="-"/>
    <s v="-"/>
    <s v="-"/>
    <s v="-"/>
    <s v="-"/>
    <s v="-"/>
    <s v="-"/>
    <s v="-"/>
    <s v="-"/>
    <s v="-"/>
  </r>
  <r>
    <s v="DPU-ACT_04;Delegatura_de_Protección_al_Usuario;Despacho_del_Delegado_de_Protección_al_Usuario"/>
    <n v="92"/>
    <s v="PES_Definir"/>
    <s v="OE1"/>
    <s v="Fortalecer la Vigilancia."/>
    <s v="SI"/>
    <s v="10. Plan de Acción Institucional - PAI"/>
    <s v="PAI"/>
    <s v="PAI_10"/>
    <s v="2. Plan de Acción Institucional - PAI"/>
    <s v="Investigaciones"/>
    <x v="34"/>
    <x v="20"/>
    <s v="DPU-ACT_04"/>
    <x v="10"/>
    <x v="2"/>
    <x v="2"/>
    <s v="DPU-G_01"/>
    <x v="6"/>
    <s v="DPU-D_01"/>
    <x v="6"/>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04;Delegatura_de_Protección_al_Usuario;Despacho_del_Delegado_de_Protección_al_Usuario"/>
    <s v=" |202001: No hay actividad programada para el periodo reportado"/>
    <s v="No hay actividad programada para el periodo reportado"/>
    <s v="-"/>
    <s v="-"/>
    <s v="-"/>
    <s v="-"/>
    <s v="-"/>
    <s v="-"/>
    <s v="-"/>
    <s v="-"/>
    <s v="-"/>
    <s v="-"/>
    <s v="-"/>
    <s v="-"/>
  </r>
  <r>
    <s v="DPU-ACT_05;Delegatura_de_Protección_al_Usuario;Despacho_del_Delegado_de_Protección_al_Usuario"/>
    <n v="93"/>
    <s v="PES_00"/>
    <s v="OE4"/>
    <s v="Fortalecer la presencia en las regionales."/>
    <s v="SI"/>
    <s v="9. Súper Regiones"/>
    <s v="PEI"/>
    <s v="PEI_09"/>
    <s v=" 1. Plan Estratégico Institucional - PEI"/>
    <s v="PEI_09 - Súper Regiones"/>
    <x v="35"/>
    <x v="21"/>
    <s v="DPU-ACT_05"/>
    <x v="59"/>
    <x v="2"/>
    <x v="2"/>
    <s v="DPU-G_01"/>
    <x v="6"/>
    <s v="DPU-D_01"/>
    <x v="6"/>
    <s v="Misionales"/>
    <s v="Financiera"/>
    <s v="Funcionamiento"/>
    <m/>
    <m/>
    <m/>
    <m/>
    <s v="MIPG-P_00"/>
    <s v="MIPG-D_00"/>
    <n v="1"/>
    <n v="0.88"/>
    <n v="0.04"/>
    <n v="0.04"/>
    <n v="0.04"/>
    <n v="1"/>
    <n v="28"/>
    <s v=" Presencia en 28 Departamentos "/>
    <s v="POR_DEFINIR"/>
    <d v="2020-01-01T00:00:00"/>
    <d v="2020-08-31T00:00:00"/>
    <n v="1"/>
    <n v="8"/>
    <n v="8.1"/>
    <s v="Enero"/>
    <s v="Agosto"/>
    <s v="III_Trim"/>
    <n v="0.05"/>
    <s v="Planeado"/>
    <n v="0.42000000000000004"/>
    <n v="0"/>
    <n v="0"/>
    <n v="0"/>
    <n v="0"/>
    <n v="0"/>
    <n v="0"/>
    <n v="0"/>
    <n v="0"/>
    <n v="0.14000000000000001"/>
    <n v="0"/>
    <n v="0"/>
    <n v="0.56000000000000005"/>
    <s v="Ejecutado"/>
    <n v="0.28000000000000003"/>
    <m/>
    <m/>
    <m/>
    <m/>
    <m/>
    <m/>
    <m/>
    <m/>
    <m/>
    <m/>
    <m/>
    <n v="0.28000000000000003"/>
    <n v="0.5"/>
    <n v="0.42000000000000004"/>
    <n v="0.66666666666666663"/>
    <n v="2.5000000000000001E-2"/>
    <n v="3.3333333333333333E-2"/>
    <s v="En Tramite"/>
    <s v="Agosto"/>
    <s v="DPU-ACT_05;Delegatura_de_Protección_al_Usuario;Despacho_del_Delegado_de_Protección_al_Usuario"/>
    <s v=" |202001: Apertura de Regional Caldas y Caqueta."/>
    <s v="Apertura de Regional Caldas y Caqueta."/>
    <s v="-"/>
    <s v="-"/>
    <s v="-"/>
    <s v="-"/>
    <s v="-"/>
    <s v="-"/>
    <s v="-"/>
    <s v="-"/>
    <s v="-"/>
    <s v="-"/>
    <s v="-"/>
    <s v="-"/>
  </r>
  <r>
    <s v="DPU-ACT_06;Delegatura_de_Protección_al_Usuario;Despacho_del_Delegado_de_Protección_al_Usuario"/>
    <n v="94"/>
    <s v="PES_00"/>
    <s v="OE4"/>
    <s v="Fortalecer la presencia en las regionales."/>
    <s v="SI"/>
    <s v="9. Súper Regiones"/>
    <s v="PEI"/>
    <s v="PEI_09"/>
    <s v=" 1. Plan Estratégico Institucional - PEI"/>
    <s v="PEI_09 - Súper Regiones"/>
    <x v="35"/>
    <x v="21"/>
    <s v="DPU-ACT_06"/>
    <x v="60"/>
    <x v="2"/>
    <x v="2"/>
    <s v="DPU-G_01"/>
    <x v="6"/>
    <s v="DPU-D_01"/>
    <x v="6"/>
    <s v="Misionales"/>
    <s v="Financiera"/>
    <s v="Funcionamiento"/>
    <m/>
    <m/>
    <m/>
    <m/>
    <s v="MIPG-P_00"/>
    <s v="MIPG-D_00"/>
    <n v="1"/>
    <n v="0.88"/>
    <n v="0.04"/>
    <n v="0.04"/>
    <n v="0.04"/>
    <n v="1"/>
    <n v="21"/>
    <s v="No. De Oficinas Aperturadas ST"/>
    <s v="POR_DEFINIR"/>
    <d v="2020-03-01T00:00:00"/>
    <d v="2020-11-30T00:00:00"/>
    <n v="3"/>
    <n v="11"/>
    <n v="9.1333333333333329"/>
    <s v="Marzo"/>
    <s v="Noviembre"/>
    <s v="IV_Trim"/>
    <n v="0.05"/>
    <s v="Planeado"/>
    <n v="0"/>
    <n v="1"/>
    <n v="1"/>
    <n v="1"/>
    <n v="1"/>
    <n v="2"/>
    <n v="0"/>
    <n v="0"/>
    <n v="0"/>
    <n v="0"/>
    <n v="0"/>
    <n v="0"/>
    <n v="6"/>
    <s v="Ejecutado"/>
    <n v="0"/>
    <m/>
    <m/>
    <m/>
    <m/>
    <m/>
    <m/>
    <m/>
    <m/>
    <m/>
    <m/>
    <m/>
    <n v="0"/>
    <n v="0"/>
    <n v="0"/>
    <n v="0"/>
    <n v="0"/>
    <n v="0"/>
    <s v="Por Ejecutar"/>
    <s v="Noviembre"/>
    <s v="DPU-ACT_06;Delegatura_de_Protección_al_Usuario;Despacho_del_Delegado_de_Protección_al_Usuario"/>
    <s v=" |202001: No se tenia programación para el periodo."/>
    <s v="No se tenia programación para el periodo."/>
    <s v="-"/>
    <s v="-"/>
    <s v="-"/>
    <s v="-"/>
    <s v="-"/>
    <s v="-"/>
    <s v="-"/>
    <s v="-"/>
    <s v="-"/>
    <s v="-"/>
    <s v="-"/>
    <s v="-"/>
  </r>
  <r>
    <s v="DPU-ACT_07;Delegatura_de_Protección_al_Usuario;Despacho_del_Delegado_de_Protección_al_Usuario"/>
    <n v="95"/>
    <s v="PES_00"/>
    <s v="OE4"/>
    <s v="Fortalecer la presencia en las regionales."/>
    <s v="SI"/>
    <s v="9. Súper Regiones"/>
    <s v="PEI"/>
    <s v="PEI_09"/>
    <s v=" 1. Plan Estratégico Institucional - PEI"/>
    <s v="PEI_09 - Súper Regiones"/>
    <x v="36"/>
    <x v="22"/>
    <s v="DPU-ACT_07"/>
    <x v="61"/>
    <x v="2"/>
    <x v="2"/>
    <s v="DPU-G_01"/>
    <x v="6"/>
    <s v="DPU-D_01"/>
    <x v="6"/>
    <s v="Misionales"/>
    <s v="Financiera"/>
    <s v="Fortalecimiento"/>
    <s v="C-2410-0600-3-0-2410002-02"/>
    <s v="2410002_04"/>
    <n v="2414000000"/>
    <m/>
    <s v="MIPG-P_00"/>
    <s v="MIPG-D_00"/>
    <n v="0"/>
    <n v="0"/>
    <n v="0"/>
    <n v="0"/>
    <n v="0"/>
    <n v="0"/>
    <n v="58"/>
    <s v="No. De Regionales Contratados / No. Regionales Proyectados"/>
    <s v="POR_DEFINIR"/>
    <d v="2020-01-15T00:00:00"/>
    <d v="2020-12-31T00:00:00"/>
    <n v="1"/>
    <n v="12"/>
    <n v="11.7"/>
    <s v="Enero"/>
    <s v="Diciembre"/>
    <s v="IV_Trim"/>
    <n v="0.05"/>
    <s v="Planeado"/>
    <n v="58"/>
    <n v="0"/>
    <n v="0"/>
    <n v="0"/>
    <n v="0"/>
    <n v="0"/>
    <n v="0"/>
    <n v="0"/>
    <n v="0"/>
    <n v="0"/>
    <n v="0"/>
    <n v="0"/>
    <n v="58"/>
    <s v="Ejecutado"/>
    <n v="38"/>
    <m/>
    <m/>
    <m/>
    <m/>
    <m/>
    <m/>
    <m/>
    <m/>
    <m/>
    <m/>
    <m/>
    <n v="38"/>
    <n v="0.65517241379310343"/>
    <n v="58"/>
    <n v="0.65517241379310343"/>
    <n v="3.2758620689655175E-2"/>
    <n v="3.2758620689655175E-2"/>
    <s v="En Tramite"/>
    <s v="Diciembre"/>
    <s v="DPU-ACT_07;Delegatura_de_Protección_al_Usuario;Despacho_del_Delegado_de_Protección_al_Usuario"/>
    <s v=" |202001: Se realizaron 38 nuevos contratos vigencia 2020."/>
    <s v="Se realizaron 38 nuevos contratos vigencia 2020."/>
    <s v="-"/>
    <s v="-"/>
    <s v="-"/>
    <s v="-"/>
    <s v="-"/>
    <s v="-"/>
    <s v="-"/>
    <s v="-"/>
    <s v="-"/>
    <s v="-"/>
    <s v="-"/>
    <s v="-"/>
  </r>
  <r>
    <s v="DPU-ACT_08;Delegatura_de_Protección_al_Usuario;Despacho_del_Delegado_de_Protección_al_Usuario"/>
    <n v="96"/>
    <s v="PES_00"/>
    <s v="OE4"/>
    <s v="Fortalecer la presencia en las regionales."/>
    <s v="SI"/>
    <s v="9. Súper Regiones"/>
    <s v="PEI"/>
    <s v="PEI_09"/>
    <s v=" 1. Plan Estratégico Institucional - PEI"/>
    <s v="PEI_09 - Súper Regiones"/>
    <x v="36"/>
    <x v="22"/>
    <s v="DPU-ACT_08"/>
    <x v="62"/>
    <x v="2"/>
    <x v="2"/>
    <s v="DPU-G_01"/>
    <x v="6"/>
    <s v="DPU-D_01"/>
    <x v="6"/>
    <s v="Misionales"/>
    <s v="Financiera"/>
    <s v="Funcionamiento"/>
    <m/>
    <m/>
    <n v="0"/>
    <m/>
    <s v="MIPG-P_00"/>
    <s v="MIPG-D_00"/>
    <n v="0"/>
    <n v="0"/>
    <n v="0"/>
    <n v="0"/>
    <n v="0"/>
    <n v="0"/>
    <n v="1"/>
    <s v="1 Foro Regional Programado "/>
    <s v="POR_DEFINIR"/>
    <d v="2020-01-15T00:00:00"/>
    <d v="2020-12-31T00:00:00"/>
    <n v="1"/>
    <n v="12"/>
    <n v="11.7"/>
    <s v="Enero"/>
    <s v="Diciembre"/>
    <s v="IV_Trim"/>
    <n v="0.05"/>
    <s v="Planeado"/>
    <n v="0"/>
    <n v="0"/>
    <n v="1"/>
    <n v="0"/>
    <n v="0"/>
    <n v="0"/>
    <n v="0"/>
    <n v="0"/>
    <n v="0"/>
    <n v="0"/>
    <n v="0"/>
    <n v="0"/>
    <n v="1"/>
    <s v="Ejecutado"/>
    <n v="0"/>
    <m/>
    <m/>
    <m/>
    <m/>
    <m/>
    <m/>
    <m/>
    <m/>
    <m/>
    <m/>
    <m/>
    <n v="0"/>
    <n v="0"/>
    <n v="0"/>
    <n v="0"/>
    <n v="0"/>
    <n v="0"/>
    <s v="Por Ejecutar"/>
    <s v="Diciembre"/>
    <s v="DPU-ACT_08;Delegatura_de_Protección_al_Usuario;Despacho_del_Delegado_de_Protección_al_Usuario"/>
    <s v=" |202001: No hay actividad programada para el periodo reportado"/>
    <s v="No hay actividad programada para el periodo reportado"/>
    <s v="-"/>
    <s v="-"/>
    <s v="-"/>
    <s v="-"/>
    <s v="-"/>
    <s v="-"/>
    <s v="-"/>
    <s v="-"/>
    <s v="-"/>
    <s v="-"/>
    <s v="-"/>
    <s v="-"/>
  </r>
  <r>
    <s v="DPU-ACT_09;Delegatura_de_Protección_al_Usuario;Grupo_de_Promoción_y_Prevención_de_Protección_al_Usuario"/>
    <n v="97"/>
    <s v="PES_Definir"/>
    <s v="OE1"/>
    <s v="Fortalecer la Vigilancia."/>
    <s v="SI"/>
    <s v="10. Plan de Acción Institucional - PAI"/>
    <s v="PAI"/>
    <s v="PAI_10"/>
    <s v="2. Plan de Acción Institucional - PAI"/>
    <s v="Gestión_PQRS"/>
    <x v="37"/>
    <x v="6"/>
    <s v="DPU-ACT_09"/>
    <x v="16"/>
    <x v="2"/>
    <x v="2"/>
    <s v="DPU-G_02"/>
    <x v="7"/>
    <s v="DPU-D_02"/>
    <x v="7"/>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PU-ACT_09;Delegatura_de_Protección_al_Usuario;Grupo_de_Promoción_y_Prevención_de_Protección_al_Usuario"/>
    <s v=" |202001: 202001: Oficina_Asesora_Planeación_PAI1. Soportes_PAI_2020_x000a_Base PQR P&amp;P"/>
    <s v="202001: Oficina_Asesora_Planeación_PAI1. Soportes_PAI_2020_x000a_Base PQR P&amp;P"/>
    <s v="-"/>
    <s v="-"/>
    <s v="-"/>
    <s v="-"/>
    <s v="-"/>
    <s v="-"/>
    <s v="-"/>
    <s v="-"/>
    <s v="-"/>
    <s v="-"/>
    <s v="-"/>
    <s v="-"/>
  </r>
  <r>
    <s v="DPU-ACT_10;Delegatura_de_Protección_al_Usuario;Grupo_de_Promoción_y_Prevención_de_Protección_al_Usuario"/>
    <n v="98"/>
    <s v="PES_00"/>
    <s v="OE3"/>
    <s v="Brindar Protección a los Usuarios"/>
    <s v="SI"/>
    <s v="10. Plan de Acción Institucional - PAI"/>
    <s v="PAI"/>
    <s v="PAI_10"/>
    <s v="2. Plan de Acción Institucional - PAI"/>
    <s v="PyP_Divulgación"/>
    <x v="38"/>
    <x v="7"/>
    <s v="DPU-ACT_10"/>
    <x v="43"/>
    <x v="2"/>
    <x v="2"/>
    <s v="DPU-G_02"/>
    <x v="7"/>
    <s v="DPU-D_02"/>
    <x v="7"/>
    <s v="Misionales"/>
    <s v="Financiera"/>
    <s v="Funcionamiento"/>
    <m/>
    <m/>
    <m/>
    <m/>
    <s v="MIPG-P_00"/>
    <s v="MIPG-D_00"/>
    <m/>
    <m/>
    <m/>
    <m/>
    <m/>
    <n v="0"/>
    <n v="12"/>
    <s v="Reporte bimestral de supervisados Actualizados"/>
    <s v="POR_DEFINIR"/>
    <d v="2020-01-01T00:00:00"/>
    <d v="2020-12-15T00:00:00"/>
    <n v="1"/>
    <n v="12"/>
    <n v="11.633333333333333"/>
    <s v="Enero"/>
    <s v="Diciembre"/>
    <s v="IV_Trim"/>
    <n v="0.01"/>
    <s v="Planeado"/>
    <n v="0"/>
    <n v="0"/>
    <n v="0"/>
    <n v="0"/>
    <n v="0"/>
    <n v="0"/>
    <n v="0"/>
    <n v="0"/>
    <n v="0"/>
    <n v="0"/>
    <n v="0"/>
    <n v="0"/>
    <n v="0"/>
    <s v="Ejecutado"/>
    <n v="0"/>
    <m/>
    <m/>
    <m/>
    <m/>
    <m/>
    <m/>
    <m/>
    <m/>
    <m/>
    <m/>
    <m/>
    <n v="0"/>
    <n v="0"/>
    <n v="0"/>
    <n v="1"/>
    <n v="0"/>
    <n v="0.01"/>
    <n v="0"/>
    <s v="Diciembre"/>
    <s v="DPU-ACT_10;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1;Delegatura_de_Protección_al_Usuario;Grupo_de_Promoción_y_Prevención_de_Protección_al_Usuario"/>
    <n v="99"/>
    <s v="PES_00"/>
    <s v="OE3"/>
    <s v="Brindar Protección a los Usuarios"/>
    <s v="SI"/>
    <s v="10. Plan de Acción Institucional - PAI"/>
    <s v="PAI"/>
    <s v="PAI_10"/>
    <s v="2. Plan de Acción Institucional - PAI"/>
    <s v="PyP_Divulgación"/>
    <x v="38"/>
    <x v="7"/>
    <s v="DPU-ACT_11"/>
    <x v="42"/>
    <x v="2"/>
    <x v="2"/>
    <s v="DPU-G_02"/>
    <x v="7"/>
    <s v="DPU-D_02"/>
    <x v="7"/>
    <s v="Misionales"/>
    <s v="Financiera"/>
    <s v="Funcionamiento"/>
    <m/>
    <m/>
    <m/>
    <m/>
    <s v="MIPG-P_00"/>
    <s v="MIPG-D_00"/>
    <m/>
    <m/>
    <m/>
    <m/>
    <m/>
    <n v="0"/>
    <n v="1"/>
    <s v="# de actividades realizadas / # de actividades programadas"/>
    <s v="POR_DEFINIR"/>
    <d v="2020-01-01T00:00:00"/>
    <d v="2020-12-15T00:00:00"/>
    <n v="1"/>
    <n v="12"/>
    <n v="11.633333333333333"/>
    <s v="Enero"/>
    <s v="Diciembre"/>
    <s v="IV_Trim"/>
    <n v="0.01"/>
    <s v="Planeado"/>
    <n v="0"/>
    <n v="0"/>
    <n v="0"/>
    <n v="0"/>
    <n v="0"/>
    <n v="0"/>
    <n v="0"/>
    <n v="0"/>
    <n v="0"/>
    <n v="0"/>
    <n v="0"/>
    <n v="0"/>
    <n v="0"/>
    <s v="Ejecutado"/>
    <n v="0"/>
    <m/>
    <m/>
    <m/>
    <m/>
    <m/>
    <m/>
    <m/>
    <m/>
    <m/>
    <m/>
    <m/>
    <n v="0"/>
    <n v="0"/>
    <n v="0"/>
    <n v="1"/>
    <n v="0"/>
    <n v="0.01"/>
    <n v="0"/>
    <s v="Diciembre"/>
    <s v="DPU-ACT_11;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2;Delegatura_de_Protección_al_Usuario;Grupo_de_Promoción_y_Prevención_de_Protección_al_Usuario"/>
    <n v="100"/>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x v="39"/>
    <x v="8"/>
    <s v="DPU-ACT_12"/>
    <x v="63"/>
    <x v="2"/>
    <x v="2"/>
    <s v="DPU-G_02"/>
    <x v="7"/>
    <s v="DPU-D_02"/>
    <x v="7"/>
    <s v="Misionales"/>
    <s v="Financiera"/>
    <s v="Funcionamiento"/>
    <m/>
    <m/>
    <m/>
    <m/>
    <s v="MIPG-P_00"/>
    <s v="MIPG-D_00"/>
    <n v="1"/>
    <n v="0.34"/>
    <n v="0.33"/>
    <n v="0.33"/>
    <n v="0"/>
    <n v="1"/>
    <n v="0.5"/>
    <s v="No. actividades ejecutadas / No. actividades programadas"/>
    <s v="POR_DEFINIR"/>
    <d v="2020-07-30T00:00:00"/>
    <d v="2020-09-06T00:00:00"/>
    <n v="7"/>
    <n v="9"/>
    <n v="1.2666666666666666"/>
    <s v="Julio"/>
    <s v="Septiembre"/>
    <s v="III_Trim"/>
    <n v="0.05"/>
    <s v="Planeado"/>
    <n v="0"/>
    <n v="0"/>
    <n v="0.5"/>
    <n v="0"/>
    <n v="0"/>
    <n v="0"/>
    <n v="0"/>
    <n v="0"/>
    <n v="0"/>
    <n v="0"/>
    <n v="0"/>
    <n v="0"/>
    <n v="0.5"/>
    <s v="Ejecutado"/>
    <n v="0"/>
    <m/>
    <m/>
    <m/>
    <m/>
    <m/>
    <m/>
    <m/>
    <m/>
    <m/>
    <m/>
    <m/>
    <n v="0"/>
    <n v="0"/>
    <n v="0"/>
    <n v="0"/>
    <n v="0"/>
    <n v="0"/>
    <s v="Por Ejecutar"/>
    <s v="Septiembre"/>
    <s v="DPU-ACT_12;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3;Delegatura_de_Protección_al_Usuario;Grupo_de_Promoción_y_Prevención_de_Protección_al_Usuario"/>
    <n v="101"/>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x v="39"/>
    <x v="8"/>
    <s v="DPU-ACT_13"/>
    <x v="64"/>
    <x v="2"/>
    <x v="2"/>
    <s v="DPU-G_02"/>
    <x v="7"/>
    <s v="DPU-D_02"/>
    <x v="7"/>
    <s v="Misionales"/>
    <s v="Financiera"/>
    <s v="Funcionamiento"/>
    <m/>
    <m/>
    <m/>
    <m/>
    <s v="MIPG-P_00"/>
    <s v="MIPG-D_00"/>
    <n v="1"/>
    <n v="0.34"/>
    <n v="0.33"/>
    <n v="0.33"/>
    <n v="0"/>
    <n v="1"/>
    <n v="0.5"/>
    <s v="No. actividades ejecutadas / No. actividades programadas"/>
    <s v="POR_DEFINIR"/>
    <d v="2020-07-30T00:00:00"/>
    <d v="2020-09-06T00:00:00"/>
    <n v="7"/>
    <n v="9"/>
    <n v="1.2666666666666666"/>
    <s v="Julio"/>
    <s v="Septiembre"/>
    <s v="III_Trim"/>
    <n v="0.05"/>
    <s v="Planeado"/>
    <n v="0"/>
    <n v="0"/>
    <n v="0.5"/>
    <n v="0"/>
    <n v="0"/>
    <n v="0"/>
    <n v="0"/>
    <n v="0"/>
    <n v="0"/>
    <n v="0"/>
    <n v="0"/>
    <n v="0"/>
    <n v="0.5"/>
    <s v="Ejecutado"/>
    <n v="0"/>
    <m/>
    <m/>
    <m/>
    <m/>
    <m/>
    <m/>
    <m/>
    <m/>
    <m/>
    <m/>
    <m/>
    <n v="0"/>
    <n v="0"/>
    <n v="0"/>
    <n v="0"/>
    <n v="0"/>
    <n v="0"/>
    <s v="Por Ejecutar"/>
    <s v="Septiembre"/>
    <s v="DPU-ACT_13;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4;Delegatura_de_Protección_al_Usuario;Grupo_de_Promoción_y_Prevención_de_Protección_al_Usuario"/>
    <n v="102"/>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x v="39"/>
    <x v="8"/>
    <s v="DPU-ACT_14"/>
    <x v="65"/>
    <x v="2"/>
    <x v="2"/>
    <s v="DPU-G_02"/>
    <x v="7"/>
    <s v="DPU-D_02"/>
    <x v="7"/>
    <s v="Misionales"/>
    <s v="Financiera"/>
    <s v="Funcionamiento"/>
    <m/>
    <m/>
    <m/>
    <m/>
    <s v="MIPG-P_00"/>
    <s v="MIPG-D_00"/>
    <n v="1"/>
    <n v="0.34"/>
    <n v="0.33"/>
    <n v="0.33"/>
    <n v="0"/>
    <n v="1"/>
    <n v="1"/>
    <s v="# de actividades realizadas / # de actividades programadas"/>
    <s v="POR_DEFINIR"/>
    <d v="2020-08-02T00:00:00"/>
    <d v="2020-12-15T00:00:00"/>
    <n v="8"/>
    <n v="12"/>
    <n v="4.5"/>
    <s v="Agosto"/>
    <s v="Diciembre"/>
    <s v="IV_Trim"/>
    <n v="0.05"/>
    <s v="Planeado"/>
    <n v="0"/>
    <n v="0.1"/>
    <n v="0.2"/>
    <n v="0.2"/>
    <n v="0.2"/>
    <n v="0.2"/>
    <n v="0.1"/>
    <n v="0"/>
    <n v="0"/>
    <n v="0"/>
    <n v="0"/>
    <n v="0"/>
    <n v="0.99999999999999989"/>
    <s v="Ejecutado"/>
    <n v="0"/>
    <m/>
    <m/>
    <m/>
    <m/>
    <m/>
    <m/>
    <m/>
    <m/>
    <m/>
    <m/>
    <m/>
    <n v="0"/>
    <n v="0"/>
    <n v="0"/>
    <n v="0"/>
    <n v="0"/>
    <n v="0"/>
    <s v="Por Ejecutar"/>
    <s v="Diciembre"/>
    <s v="DPU-ACT_14;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5;Delegatura_de_Protección_al_Usuario;Grupo_de_Promoción_y_Prevención_de_Protección_al_Usuario"/>
    <n v="103"/>
    <s v="PES_Definir"/>
    <s v="OE3"/>
    <s v="Brindar Protección a los Usuarios"/>
    <s v="SI"/>
    <s v="10. Plan de Acción Institucional - PAI"/>
    <s v="PAI"/>
    <s v="PAI_10"/>
    <s v="2. Plan de Acción Institucional - PAI"/>
    <s v="PyP_Campañas de Promoción y Capacitación"/>
    <x v="39"/>
    <x v="8"/>
    <s v="DPU-ACT_15"/>
    <x v="66"/>
    <x v="2"/>
    <x v="2"/>
    <s v="DPU-G_02"/>
    <x v="7"/>
    <s v="DPU-D_02"/>
    <x v="7"/>
    <s v="Misionales"/>
    <s v="Financiera"/>
    <s v="Funcionamiento"/>
    <m/>
    <m/>
    <m/>
    <m/>
    <s v="MIPG-P_00"/>
    <s v="MIPG-D_00"/>
    <n v="1"/>
    <n v="0.34"/>
    <n v="0.33"/>
    <n v="0.33"/>
    <n v="0"/>
    <n v="1"/>
    <n v="0.11"/>
    <s v="# Etapas realizadas/#Etapas programadas"/>
    <s v="POR_DEFINIR"/>
    <d v="2020-09-01T00:00:00"/>
    <d v="2020-11-30T00:00:00"/>
    <n v="9"/>
    <n v="11"/>
    <n v="3"/>
    <s v="Septiembre"/>
    <s v="Noviembre"/>
    <s v="IV_Trim"/>
    <n v="0.01"/>
    <s v="Planeado"/>
    <n v="0"/>
    <n v="2"/>
    <n v="2"/>
    <n v="2"/>
    <n v="2"/>
    <n v="2"/>
    <n v="2"/>
    <n v="2"/>
    <n v="2"/>
    <n v="2"/>
    <n v="2"/>
    <n v="2"/>
    <n v="22"/>
    <s v="Ejecutado"/>
    <n v="0"/>
    <m/>
    <m/>
    <m/>
    <m/>
    <m/>
    <m/>
    <m/>
    <m/>
    <m/>
    <m/>
    <m/>
    <n v="0"/>
    <n v="0"/>
    <n v="0"/>
    <n v="1"/>
    <n v="0"/>
    <n v="0.01"/>
    <n v="0"/>
    <s v="Noviembre"/>
    <s v="DPU-ACT_15;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6;Delegatura_de_Protección_al_Usuario;Grupo_de_Promoción_y_Prevención_de_Protección_al_Usuario"/>
    <n v="104"/>
    <s v="PES_00"/>
    <s v="OE3"/>
    <s v="Brindar Protección a los Usuarios"/>
    <s v="SI"/>
    <s v="10. Plan de Acción Institucional - PAI"/>
    <s v="PAI"/>
    <s v="PAI_10"/>
    <s v="2. Plan de Acción Institucional - PAI"/>
    <s v="PyP_Campañas de Promoción y Capacitación"/>
    <x v="39"/>
    <x v="8"/>
    <s v="DPU-ACT_16"/>
    <x v="24"/>
    <x v="2"/>
    <x v="2"/>
    <s v="DPU-G_02"/>
    <x v="7"/>
    <s v="DPU-D_02"/>
    <x v="7"/>
    <s v="Misionales"/>
    <s v="Financiera"/>
    <s v="Funcionamiento"/>
    <m/>
    <m/>
    <m/>
    <m/>
    <s v="MIPG-P_00"/>
    <s v="MIPG-D_00"/>
    <n v="0"/>
    <n v="0"/>
    <n v="0"/>
    <n v="0"/>
    <n v="0"/>
    <n v="0"/>
    <n v="1"/>
    <s v="# de actividades realizadas / # de actividades programadas"/>
    <s v="POR_DEFINIR"/>
    <d v="2020-08-02T00:00:00"/>
    <d v="2020-12-15T00:00:00"/>
    <n v="8"/>
    <n v="12"/>
    <n v="4.5"/>
    <s v="Agosto"/>
    <s v="Diciembre"/>
    <s v="IV_Trim"/>
    <n v="0.01"/>
    <s v="Planeado"/>
    <n v="0"/>
    <n v="1"/>
    <n v="0"/>
    <n v="0"/>
    <n v="0"/>
    <n v="0"/>
    <n v="0"/>
    <n v="0"/>
    <n v="0"/>
    <n v="0"/>
    <n v="0"/>
    <n v="0"/>
    <n v="1"/>
    <s v="Ejecutado"/>
    <n v="0"/>
    <m/>
    <m/>
    <m/>
    <m/>
    <m/>
    <m/>
    <m/>
    <m/>
    <m/>
    <m/>
    <m/>
    <n v="0"/>
    <n v="0"/>
    <n v="0"/>
    <n v="1"/>
    <n v="0"/>
    <n v="0.01"/>
    <n v="0"/>
    <s v="Diciembre"/>
    <s v="DPU-ACT_16;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7;Delegatura_de_Protección_al_Usuario;Grupo_de_Promoción_y_Prevención_de_Protección_al_Usuario"/>
    <n v="105"/>
    <s v="PES_00"/>
    <s v="OE3"/>
    <s v="Brindar Protección a los Usuarios"/>
    <s v="SI"/>
    <s v="10. Plan de Acción Institucional - PAI"/>
    <s v="PAI"/>
    <s v="PAI_10"/>
    <s v="2. Plan de Acción Institucional - PAI"/>
    <s v="PyP_Campañas de Promoción y Capacitación"/>
    <x v="39"/>
    <x v="8"/>
    <s v="DPU-ACT_17"/>
    <x v="67"/>
    <x v="2"/>
    <x v="2"/>
    <s v="DPU-G_02"/>
    <x v="7"/>
    <s v="DPU-D_02"/>
    <x v="7"/>
    <s v="Misionales"/>
    <s v="Financiera"/>
    <s v="Funcionamiento"/>
    <m/>
    <m/>
    <m/>
    <m/>
    <s v="MIPG-P_00"/>
    <s v="MIPG-D_00"/>
    <m/>
    <m/>
    <m/>
    <m/>
    <m/>
    <n v="0"/>
    <n v="3"/>
    <s v="# de actividades realizadas / # de actividades programadas"/>
    <s v="POR_DEFINIR"/>
    <d v="2020-08-02T00:00:00"/>
    <d v="2020-12-15T00:00:00"/>
    <n v="8"/>
    <n v="12"/>
    <n v="4.5"/>
    <s v="Agosto"/>
    <s v="Diciembre"/>
    <s v="IV_Trim"/>
    <n v="0.01"/>
    <s v="Planeado"/>
    <n v="0"/>
    <n v="1"/>
    <n v="1"/>
    <n v="1"/>
    <n v="1"/>
    <n v="1"/>
    <n v="1"/>
    <n v="1"/>
    <n v="1"/>
    <n v="1"/>
    <n v="1"/>
    <n v="0"/>
    <n v="10"/>
    <s v="Ejecutado"/>
    <n v="0"/>
    <m/>
    <m/>
    <m/>
    <m/>
    <m/>
    <m/>
    <m/>
    <m/>
    <m/>
    <m/>
    <m/>
    <n v="0"/>
    <n v="0"/>
    <n v="0"/>
    <n v="1"/>
    <n v="0"/>
    <n v="0.01"/>
    <n v="0"/>
    <s v="Diciembre"/>
    <s v="DPU-ACT_17;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8;Delegatura_de_Protección_al_Usuario;Grupo_de_Promoción_y_Prevención_de_Protección_al_Usuario"/>
    <n v="106"/>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x v="39"/>
    <x v="8"/>
    <s v="DPU-ACT_18"/>
    <x v="68"/>
    <x v="2"/>
    <x v="2"/>
    <s v="DPU-G_02"/>
    <x v="7"/>
    <s v="DPU-D_02"/>
    <x v="7"/>
    <s v="Misionales"/>
    <s v="Financiera"/>
    <s v="Fortalecimiento"/>
    <s v="C-2410-0600-3-0-2410006-02"/>
    <s v="2410006_04"/>
    <n v="60000000"/>
    <m/>
    <s v="MIPG-P_00"/>
    <s v="MIPG-D_00"/>
    <n v="1"/>
    <n v="0.34"/>
    <n v="0.33"/>
    <n v="0.33"/>
    <n v="0"/>
    <n v="1"/>
    <n v="2"/>
    <s v="No. Campañas Realizadas / No. Campañas Programadas"/>
    <s v="POR_DEFINIR"/>
    <d v="2020-08-02T00:00:00"/>
    <d v="2020-12-15T00:00:00"/>
    <n v="8"/>
    <n v="12"/>
    <n v="4.5"/>
    <s v="Agosto"/>
    <s v="Diciembre"/>
    <s v="IV_Trim"/>
    <n v="0.05"/>
    <s v="Planeado"/>
    <n v="0"/>
    <n v="0"/>
    <n v="6.25E-2"/>
    <n v="6.25E-2"/>
    <n v="0.14579999999999999"/>
    <n v="0.14579999999999999"/>
    <n v="8.3499999999999991E-2"/>
    <n v="0.14579999999999999"/>
    <n v="0.14579999999999999"/>
    <n v="0.14579999999999999"/>
    <n v="6.25E-2"/>
    <n v="0"/>
    <n v="0.99999999999999978"/>
    <s v="Ejecutado"/>
    <n v="0"/>
    <m/>
    <m/>
    <m/>
    <m/>
    <m/>
    <m/>
    <m/>
    <m/>
    <m/>
    <m/>
    <m/>
    <n v="0"/>
    <n v="0"/>
    <n v="0"/>
    <n v="0"/>
    <n v="0"/>
    <n v="0"/>
    <s v="Por Ejecutar"/>
    <s v="Diciembre"/>
    <s v="DPU-ACT_18;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19;Delegatura_de_Protección_al_Usuario;Grupo_de_Promoción_y_Prevención_de_Protección_al_Usuario"/>
    <n v="107"/>
    <s v="PES_00"/>
    <s v="OE3"/>
    <s v="Brindar Protección a los Usuarios"/>
    <s v="SI"/>
    <s v="10. Plan de Acción Institucional - PAI"/>
    <s v="PAI"/>
    <s v="PAI_10"/>
    <s v="2. Plan de Acción Institucional - PAI"/>
    <s v="PyP_Campañas de Promoción y Capacitación"/>
    <x v="39"/>
    <x v="8"/>
    <s v="DPU-ACT_19"/>
    <x v="69"/>
    <x v="2"/>
    <x v="2"/>
    <s v="DPU-G_02"/>
    <x v="7"/>
    <s v="DPU-D_02"/>
    <x v="7"/>
    <s v="Misionales"/>
    <s v="Financiera"/>
    <s v="Funcionamiento"/>
    <m/>
    <m/>
    <n v="20000000"/>
    <m/>
    <s v="MIPG-P_00"/>
    <s v="MIPG-D_00"/>
    <m/>
    <m/>
    <m/>
    <m/>
    <m/>
    <n v="0"/>
    <n v="1"/>
    <s v="# de actividades realizadas / # de actividades programadas"/>
    <s v="POR_DEFINIR"/>
    <d v="2020-08-02T00:00:00"/>
    <d v="2020-12-15T00:00:00"/>
    <n v="8"/>
    <n v="12"/>
    <n v="4.5"/>
    <s v="Agosto"/>
    <s v="Diciembre"/>
    <s v="IV_Trim"/>
    <n v="0.01"/>
    <s v="Planeado"/>
    <n v="0"/>
    <n v="0"/>
    <n v="0"/>
    <n v="0"/>
    <n v="0"/>
    <n v="0"/>
    <n v="0"/>
    <n v="0"/>
    <n v="0"/>
    <n v="1"/>
    <n v="0"/>
    <n v="0"/>
    <n v="1"/>
    <s v="Ejecutado"/>
    <n v="0"/>
    <m/>
    <m/>
    <m/>
    <m/>
    <m/>
    <m/>
    <m/>
    <m/>
    <m/>
    <m/>
    <m/>
    <n v="0"/>
    <n v="0"/>
    <n v="0"/>
    <n v="1"/>
    <n v="0"/>
    <n v="0.01"/>
    <n v="0"/>
    <s v="Diciembre"/>
    <s v="DPU-ACT_19;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20;Delegatura_de_Protección_al_Usuario;Grupo_de_Promoción_y_Prevención_de_Protección_al_Usuario"/>
    <n v="108"/>
    <s v="PES_00"/>
    <s v="OE3"/>
    <s v="Brindar Protección a los Usuarios"/>
    <s v="SI"/>
    <s v="10. Plan de Acción Institucional - PAI"/>
    <s v="PAI"/>
    <s v="PAI_10"/>
    <s v="2. Plan de Acción Institucional - PAI"/>
    <s v="PyP_Campañas de Promoción y Capacitación"/>
    <x v="39"/>
    <x v="8"/>
    <s v="DPU-ACT_20"/>
    <x v="23"/>
    <x v="2"/>
    <x v="2"/>
    <s v="DPU-G_02"/>
    <x v="7"/>
    <s v="DPU-D_02"/>
    <x v="7"/>
    <s v="Misionales"/>
    <s v="Financiera"/>
    <s v="Funcionamiento"/>
    <m/>
    <m/>
    <m/>
    <m/>
    <s v="MIPG-P_00"/>
    <s v="MIPG-D_00"/>
    <m/>
    <m/>
    <m/>
    <m/>
    <m/>
    <n v="0"/>
    <n v="1"/>
    <s v="No. Contenidos Realizados / No. Contenidos Programadas"/>
    <s v="POR_DEFINIR"/>
    <d v="2020-08-02T00:00:00"/>
    <d v="2020-12-15T00:00:00"/>
    <n v="8"/>
    <n v="12"/>
    <n v="4.5"/>
    <s v="Agosto"/>
    <s v="Diciembre"/>
    <s v="IV_Trim"/>
    <n v="0.01"/>
    <s v="Planeado"/>
    <n v="1"/>
    <n v="0"/>
    <n v="0"/>
    <n v="0"/>
    <n v="0"/>
    <n v="0"/>
    <n v="0"/>
    <n v="0"/>
    <n v="0"/>
    <n v="0"/>
    <n v="0"/>
    <n v="0"/>
    <n v="1"/>
    <s v="Ejecutado"/>
    <n v="1"/>
    <m/>
    <m/>
    <m/>
    <m/>
    <m/>
    <m/>
    <m/>
    <m/>
    <m/>
    <m/>
    <m/>
    <n v="1"/>
    <n v="1"/>
    <n v="1"/>
    <n v="1"/>
    <n v="0.01"/>
    <n v="0.01"/>
    <n v="0"/>
    <n v="0"/>
    <s v="DPU-ACT_20;Delegatura_de_Protección_al_Usuario;Grupo_de_Promoción_y_Prevención_de_Protección_al_Usuario"/>
    <s v=" |202001: Oficina_Asesora_Planeación_PAI_x000a_1. Soportes_PAI_2020_x000a_Contenidos Calarcá - Cajamarca"/>
    <s v="Oficina_Asesora_Planeación_PAI_x000a_1. Soportes_PAI_2020_x000a_Contenidos Calarcá - Cajamarca"/>
    <s v="-"/>
    <s v="-"/>
    <s v="-"/>
    <s v="-"/>
    <s v="-"/>
    <s v="-"/>
    <s v="-"/>
    <s v="-"/>
    <s v="-"/>
    <s v="-"/>
    <s v="-"/>
    <s v="-"/>
  </r>
  <r>
    <s v="DPU-ACT_21;Delegatura_de_Protección_al_Usuario;Grupo_de_Promoción_y_Prevención_de_Protección_al_Usuario"/>
    <n v="109"/>
    <s v="PES_Definir"/>
    <s v="OE3"/>
    <s v="Brindar Protección a los Usuarios"/>
    <s v="SI"/>
    <s v="10. Plan de Acción Institucional - PAI"/>
    <s v="PAI"/>
    <s v="PAI_10"/>
    <s v="2. Plan de Acción Institucional - PAI"/>
    <s v="PyP_Plan de Prevención"/>
    <x v="40"/>
    <x v="9"/>
    <s v="DPU-ACT_21"/>
    <x v="70"/>
    <x v="2"/>
    <x v="2"/>
    <s v="DPU-G_02"/>
    <x v="7"/>
    <s v="DPU-D_02"/>
    <x v="7"/>
    <s v="Misionales"/>
    <s v="Financiera"/>
    <s v="Funcionamiento"/>
    <m/>
    <m/>
    <m/>
    <m/>
    <s v="MIPG-P_00"/>
    <s v="MIPG-D_00"/>
    <n v="1"/>
    <n v="0.34"/>
    <n v="0.33"/>
    <n v="0.33"/>
    <n v="0"/>
    <n v="1"/>
    <n v="1"/>
    <s v="Generación de Guía Interactiva"/>
    <s v="POR_DEFINIR"/>
    <d v="2020-11-01T00:00:00"/>
    <d v="2020-11-30T00:00:00"/>
    <n v="11"/>
    <n v="11"/>
    <n v="0.96666666666666667"/>
    <s v="Noviembre"/>
    <s v="Noviembre"/>
    <s v="IV_Trim"/>
    <n v="0.01"/>
    <s v="Planeado"/>
    <n v="0"/>
    <n v="0"/>
    <n v="0"/>
    <n v="0"/>
    <n v="0"/>
    <n v="0.33339999999999997"/>
    <n v="0"/>
    <n v="0"/>
    <n v="0.33329999999999999"/>
    <n v="0"/>
    <n v="0.33329999999999999"/>
    <n v="0"/>
    <n v="1"/>
    <s v="Ejecutado"/>
    <n v="0"/>
    <m/>
    <m/>
    <m/>
    <m/>
    <m/>
    <m/>
    <m/>
    <m/>
    <m/>
    <m/>
    <m/>
    <n v="0"/>
    <n v="0"/>
    <n v="0"/>
    <n v="1"/>
    <n v="0"/>
    <n v="0.01"/>
    <n v="0"/>
    <s v="Noviembre"/>
    <s v="DPU-ACT_21;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22;Delegatura_de_Protección_al_Usuario;Grupo_de_Promoción_y_Prevención_de_Protección_al_Usuario"/>
    <n v="110"/>
    <s v="PES_00"/>
    <s v="OE3"/>
    <s v="Brindar Protección a los Usuarios"/>
    <s v="SI"/>
    <s v="10. Plan de Acción Institucional - PAI"/>
    <s v="PAI"/>
    <s v="PAI_10"/>
    <s v="2. Plan de Acción Institucional - PAI"/>
    <s v="PyP_Plan de Prevención"/>
    <x v="40"/>
    <x v="9"/>
    <s v="DPU-ACT_22"/>
    <x v="71"/>
    <x v="2"/>
    <x v="2"/>
    <s v="DPU-G_02"/>
    <x v="7"/>
    <s v="DPU-D_02"/>
    <x v="7"/>
    <s v="Misionales"/>
    <s v="Financiera"/>
    <s v="Funcionamiento"/>
    <m/>
    <m/>
    <m/>
    <m/>
    <s v="MIPG-P_00"/>
    <s v="MIPG-D_00"/>
    <m/>
    <m/>
    <m/>
    <m/>
    <m/>
    <n v="0"/>
    <n v="1"/>
    <s v="# de actividades realizadas / # de actividades programadas"/>
    <s v="POR_DEFINIR"/>
    <d v="2020-07-03T00:00:00"/>
    <d v="2020-09-21T00:00:00"/>
    <n v="7"/>
    <n v="9"/>
    <n v="2.6666666666666665"/>
    <s v="Julio"/>
    <s v="Septiembre"/>
    <s v="III_Trim"/>
    <n v="0.01"/>
    <s v="Planeado"/>
    <n v="0"/>
    <n v="0"/>
    <n v="0.1111"/>
    <n v="0.1111"/>
    <n v="0.1111"/>
    <n v="0.1111"/>
    <n v="0.1111"/>
    <n v="0.1111"/>
    <n v="0.1111"/>
    <n v="0.1111"/>
    <n v="0.11119999999999999"/>
    <n v="0"/>
    <n v="0.99999999999999989"/>
    <s v="Ejecutado"/>
    <n v="0"/>
    <m/>
    <m/>
    <m/>
    <m/>
    <m/>
    <m/>
    <m/>
    <m/>
    <m/>
    <m/>
    <m/>
    <n v="0"/>
    <n v="0"/>
    <n v="0"/>
    <n v="1"/>
    <n v="0"/>
    <n v="0.01"/>
    <n v="0"/>
    <s v="Septiembre"/>
    <s v="DPU-ACT_22;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23;Delegatura_de_Protección_al_Usuario;Grupo_de_Promoción_y_Prevención_de_Protección_al_Usuario"/>
    <n v="111"/>
    <s v="PES_00"/>
    <s v="OE3"/>
    <s v="Brindar Protección a los Usuarios"/>
    <s v="SI"/>
    <s v="10. Plan de Acción Institucional - PAI"/>
    <s v="PAI"/>
    <s v="PAI_10"/>
    <s v="2. Plan de Acción Institucional - PAI"/>
    <s v="PyP_Plan de Prevención"/>
    <x v="40"/>
    <x v="9"/>
    <s v="DPU-ACT_23"/>
    <x v="72"/>
    <x v="2"/>
    <x v="2"/>
    <s v="DPU-G_02"/>
    <x v="7"/>
    <s v="DPU-D_02"/>
    <x v="7"/>
    <s v="Misionales"/>
    <s v="Financiera"/>
    <s v="Funcionamiento"/>
    <m/>
    <m/>
    <m/>
    <m/>
    <s v="MIPG-P_00"/>
    <s v="MIPG-D_00"/>
    <m/>
    <m/>
    <m/>
    <m/>
    <m/>
    <n v="0"/>
    <n v="1"/>
    <s v="# de actividades realizadas / # de actividades programadas"/>
    <s v="POR_DEFINIR"/>
    <d v="2020-08-02T00:00:00"/>
    <d v="2020-12-15T00:00:00"/>
    <n v="8"/>
    <n v="12"/>
    <n v="4.5"/>
    <s v="Agosto"/>
    <s v="Diciembre"/>
    <s v="IV_Trim"/>
    <n v="0.01"/>
    <s v="Planeado"/>
    <n v="0"/>
    <n v="0.125"/>
    <n v="0.125"/>
    <n v="0.125"/>
    <n v="0.125"/>
    <n v="0.125"/>
    <n v="0.125"/>
    <n v="0.125"/>
    <n v="0.125"/>
    <n v="0"/>
    <n v="0"/>
    <n v="0"/>
    <n v="1"/>
    <s v="Ejecutado"/>
    <n v="0"/>
    <m/>
    <m/>
    <m/>
    <m/>
    <m/>
    <m/>
    <m/>
    <m/>
    <m/>
    <m/>
    <m/>
    <n v="0"/>
    <n v="0"/>
    <n v="0"/>
    <n v="0"/>
    <n v="0"/>
    <n v="0"/>
    <n v="0"/>
    <s v="Diciembre"/>
    <s v="DPU-ACT_23;Delegatura_de_Protección_al_Usuario;Grupo_de_Promoción_y_Prevención_de_Protección_al_Usuario"/>
    <s v=" |202001: No hay actividad programada para el periodo reportado"/>
    <s v="No hay actividad programada para el periodo reportado"/>
    <s v="-"/>
    <s v="-"/>
    <s v="-"/>
    <s v="-"/>
    <s v="-"/>
    <s v="-"/>
    <s v="-"/>
    <s v="-"/>
    <s v="-"/>
    <s v="-"/>
    <s v="-"/>
    <s v="-"/>
  </r>
  <r>
    <s v="DPU-ACT_24;Delegatura_de_Protección_al_Usuario;Dirección_de_Investigaciones_de_Protección_al_Usuario"/>
    <n v="112"/>
    <s v="PES_Definir"/>
    <s v="OE1"/>
    <s v="Fortalecer la Vigilancia."/>
    <s v="SI"/>
    <s v="10. Plan de Acción Institucional - PAI"/>
    <s v="PAI"/>
    <s v="PAI_10"/>
    <s v="2. Plan de Acción Institucional - PAI"/>
    <s v="Gestión_PQRS"/>
    <x v="41"/>
    <x v="6"/>
    <s v="DPU-ACT_24"/>
    <x v="41"/>
    <x v="2"/>
    <x v="2"/>
    <s v="DPU-G_03"/>
    <x v="8"/>
    <s v="DPU-D_03"/>
    <x v="8"/>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24;Delegatura_de_Protección_al_Usuario;Dirección_de_Investigaciones_de_Protección_al_Usuario"/>
    <s v=" |202001: Sin derechos de petición recibidos"/>
    <s v="Sin derechos de petición recibidos"/>
    <s v="-"/>
    <s v="-"/>
    <s v="-"/>
    <s v="-"/>
    <s v="-"/>
    <s v="-"/>
    <s v="-"/>
    <s v="-"/>
    <s v="-"/>
    <s v="-"/>
    <s v="-"/>
    <s v="-"/>
  </r>
  <r>
    <s v="DPU-ACT_25;Delegatura_de_Protección_al_Usuario;Dirección_de_Investigaciones_de_Protección_al_Usuario"/>
    <n v="113"/>
    <s v="PES_Definir"/>
    <s v="OE1"/>
    <s v="Fortalecer la Vigilancia."/>
    <s v="SI"/>
    <s v="10. Plan de Acción Institucional - PAI"/>
    <s v="PAI"/>
    <s v="PAI_10"/>
    <s v="2. Plan de Acción Institucional - PAI"/>
    <s v="Averiguación_Preliminar"/>
    <x v="42"/>
    <x v="14"/>
    <s v="DPU-ACT_25"/>
    <x v="35"/>
    <x v="2"/>
    <x v="2"/>
    <s v="DPU-G_03"/>
    <x v="8"/>
    <s v="DPU-D_03"/>
    <x v="8"/>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289"/>
    <n v="0"/>
    <n v="0"/>
    <n v="0"/>
    <n v="0"/>
    <n v="0"/>
    <n v="0"/>
    <n v="0"/>
    <n v="0"/>
    <n v="0"/>
    <n v="0"/>
    <n v="0"/>
    <n v="289"/>
    <s v="Ejecutado"/>
    <n v="289"/>
    <m/>
    <m/>
    <m/>
    <m/>
    <m/>
    <m/>
    <m/>
    <m/>
    <m/>
    <m/>
    <m/>
    <n v="289"/>
    <n v="1"/>
    <n v="289"/>
    <n v="1"/>
    <n v="2.8571428571428571E-3"/>
    <n v="2.8571428571428571E-3"/>
    <n v="0"/>
    <n v="0"/>
    <s v="DPU-ACT_25;Delegatura_de_Protección_al_Usuario;Dirección_de_Investigaciones_de_Protección_al_Usuario"/>
    <s v=" |202001: Oficina_Asesora_Planeación_PAI1. Soportes_PAI_2020_x000a_Base PQR"/>
    <s v="Oficina_Asesora_Planeación_PAI1. Soportes_PAI_2020_x000a_Base PQR"/>
    <s v="-"/>
    <s v="-"/>
    <s v="-"/>
    <s v="-"/>
    <s v="-"/>
    <s v="-"/>
    <s v="-"/>
    <s v="-"/>
    <s v="-"/>
    <s v="-"/>
    <s v="-"/>
    <s v="-"/>
  </r>
  <r>
    <s v="DPU-ACT_26;Delegatura_de_Protección_al_Usuario;Dirección_de_Investigaciones_de_Protección_al_Usuario"/>
    <n v="114"/>
    <s v="PES_Definir"/>
    <s v="OE1"/>
    <s v="Fortalecer la Vigilancia."/>
    <s v="SI"/>
    <s v="10. Plan de Acción Institucional - PAI"/>
    <s v="PAI"/>
    <s v="PAI_10"/>
    <s v="2. Plan de Acción Institucional - PAI"/>
    <s v="Investigaciones"/>
    <x v="43"/>
    <x v="15"/>
    <s v="DPU-ACT_26"/>
    <x v="2"/>
    <x v="2"/>
    <x v="2"/>
    <s v="DPU-G_03"/>
    <x v="8"/>
    <s v="DPU-D_03"/>
    <x v="8"/>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3"/>
    <n v="0"/>
    <n v="0"/>
    <n v="0"/>
    <n v="0"/>
    <n v="0"/>
    <n v="0"/>
    <n v="0"/>
    <n v="0"/>
    <n v="0"/>
    <n v="0"/>
    <n v="0"/>
    <n v="3"/>
    <s v="Ejecutado"/>
    <n v="3"/>
    <m/>
    <m/>
    <m/>
    <m/>
    <m/>
    <m/>
    <m/>
    <m/>
    <m/>
    <m/>
    <m/>
    <n v="3"/>
    <n v="1"/>
    <n v="3"/>
    <n v="1"/>
    <n v="2.8571428571428571E-3"/>
    <n v="2.8571428571428571E-3"/>
    <n v="0"/>
    <n v="0"/>
    <s v="DPU-ACT_26;Delegatura_de_Protección_al_Usuario;Dirección_de_Investigaciones_de_Protección_al_Usuario"/>
    <s v=" |202001: Cuadro de informe de gestión Enero 2020"/>
    <s v="Cuadro de informe de gestión Enero 2020"/>
    <s v="-"/>
    <s v="-"/>
    <s v="-"/>
    <s v="-"/>
    <s v="-"/>
    <s v="-"/>
    <s v="-"/>
    <s v="-"/>
    <s v="-"/>
    <s v="-"/>
    <s v="-"/>
    <s v="-"/>
  </r>
  <r>
    <s v="DPU-ACT_27;Delegatura_de_Protección_al_Usuario;Dirección_de_Investigaciones_de_Protección_al_Usuario"/>
    <n v="115"/>
    <s v="PES_Definir"/>
    <s v="OE1"/>
    <s v="Fortalecer la Vigilancia."/>
    <s v="SI"/>
    <s v="10. Plan de Acción Institucional - PAI"/>
    <s v="PAI"/>
    <s v="PAI_10"/>
    <s v="2. Plan de Acción Institucional - PAI"/>
    <s v="Investigaciones"/>
    <x v="43"/>
    <x v="15"/>
    <s v="DPU-ACT_27"/>
    <x v="3"/>
    <x v="2"/>
    <x v="2"/>
    <s v="DPU-G_03"/>
    <x v="8"/>
    <s v="DPU-D_03"/>
    <x v="8"/>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3"/>
    <n v="0"/>
    <n v="0"/>
    <n v="0"/>
    <n v="0"/>
    <n v="0"/>
    <n v="0"/>
    <n v="0"/>
    <n v="0"/>
    <n v="0"/>
    <n v="0"/>
    <n v="0"/>
    <n v="3"/>
    <s v="Ejecutado"/>
    <n v="3"/>
    <m/>
    <m/>
    <m/>
    <m/>
    <m/>
    <m/>
    <m/>
    <m/>
    <m/>
    <m/>
    <m/>
    <n v="3"/>
    <n v="1"/>
    <n v="3"/>
    <n v="1"/>
    <n v="2.8571428571428571E-3"/>
    <n v="2.8571428571428571E-3"/>
    <n v="0"/>
    <n v="0"/>
    <s v="DPU-ACT_27;Delegatura_de_Protección_al_Usuario;Dirección_de_Investigaciones_de_Protección_al_Usuario"/>
    <s v=" |202001: Cuadro de informe de gestión Enero 2020"/>
    <s v="Cuadro de informe de gestión Enero 2020"/>
    <s v="-"/>
    <s v="-"/>
    <s v="-"/>
    <s v="-"/>
    <s v="-"/>
    <s v="-"/>
    <s v="-"/>
    <s v="-"/>
    <s v="-"/>
    <s v="-"/>
    <s v="-"/>
    <s v="-"/>
  </r>
  <r>
    <s v="DPU-ACT_28;Delegatura_de_Protección_al_Usuario;Dirección_de_Investigaciones_de_Protección_al_Usuario"/>
    <n v="116"/>
    <s v="PES_Definir"/>
    <s v="OE1"/>
    <s v="Fortalecer la Vigilancia."/>
    <s v="SI"/>
    <s v="10. Plan de Acción Institucional - PAI"/>
    <s v="PAI"/>
    <s v="PAI_10"/>
    <s v="2. Plan de Acción Institucional - PAI"/>
    <s v="Investigaciones"/>
    <x v="43"/>
    <x v="15"/>
    <s v="DPU-ACT_28"/>
    <x v="4"/>
    <x v="2"/>
    <x v="2"/>
    <s v="DPU-G_03"/>
    <x v="8"/>
    <s v="DPU-D_03"/>
    <x v="8"/>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5"/>
    <n v="0"/>
    <n v="0"/>
    <n v="0"/>
    <n v="0"/>
    <n v="0"/>
    <n v="0"/>
    <n v="0"/>
    <n v="0"/>
    <n v="0"/>
    <n v="0"/>
    <n v="0"/>
    <n v="5"/>
    <s v="Ejecutado"/>
    <n v="5"/>
    <m/>
    <m/>
    <m/>
    <m/>
    <m/>
    <m/>
    <m/>
    <m/>
    <m/>
    <m/>
    <m/>
    <n v="5"/>
    <n v="1"/>
    <n v="5"/>
    <n v="1"/>
    <n v="2.8571428571428571E-3"/>
    <n v="2.8571428571428571E-3"/>
    <n v="0"/>
    <n v="0"/>
    <s v="DPU-ACT_28;Delegatura_de_Protección_al_Usuario;Dirección_de_Investigaciones_de_Protección_al_Usuario"/>
    <s v=" |202001: Cuadro de informe de gestión Enero 2020"/>
    <s v="Cuadro de informe de gestión Enero 2020"/>
    <s v="-"/>
    <s v="-"/>
    <s v="-"/>
    <s v="-"/>
    <s v="-"/>
    <s v="-"/>
    <s v="-"/>
    <s v="-"/>
    <s v="-"/>
    <s v="-"/>
    <s v="-"/>
    <s v="-"/>
  </r>
  <r>
    <s v="DPU-ACT_29;Delegatura_de_Protección_al_Usuario;Dirección_de_Investigaciones_de_Protección_al_Usuario"/>
    <n v="117"/>
    <s v="PES_Definir"/>
    <s v="OE1"/>
    <s v="Fortalecer la Vigilancia."/>
    <s v="SI"/>
    <s v="10. Plan de Acción Institucional - PAI"/>
    <s v="PAI"/>
    <s v="PAI_10"/>
    <s v="2. Plan de Acción Institucional - PAI"/>
    <s v="Investigaciones"/>
    <x v="43"/>
    <x v="15"/>
    <s v="DPU-ACT_29"/>
    <x v="5"/>
    <x v="2"/>
    <x v="2"/>
    <s v="DPU-G_03"/>
    <x v="8"/>
    <s v="DPU-D_03"/>
    <x v="8"/>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29;Delegatura_de_Protección_al_Usuario;Dirección_de_Investigaciones_de_Protección_al_Usuario"/>
    <s v=" |202001: No hay actividad programada para el periodo reportado"/>
    <s v="No hay actividad programada para el periodo reportado"/>
    <s v="-"/>
    <s v="-"/>
    <s v="-"/>
    <s v="-"/>
    <s v="-"/>
    <s v="-"/>
    <s v="-"/>
    <s v="-"/>
    <s v="-"/>
    <s v="-"/>
    <s v="-"/>
    <s v="-"/>
  </r>
  <r>
    <s v="DPU-ACT_30;Delegatura_de_Protección_al_Usuario;Dirección_de_Investigaciones_de_Protección_al_Usuario"/>
    <n v="118"/>
    <s v="PES_Definir"/>
    <s v="OE1"/>
    <s v="Fortalecer la Vigilancia."/>
    <s v="SI"/>
    <s v="10. Plan de Acción Institucional - PAI"/>
    <s v="PAI"/>
    <s v="PAI_10"/>
    <s v="2. Plan de Acción Institucional - PAI"/>
    <s v="Investigaciones"/>
    <x v="43"/>
    <x v="15"/>
    <s v="DPU-ACT_30"/>
    <x v="6"/>
    <x v="2"/>
    <x v="2"/>
    <s v="DPU-G_03"/>
    <x v="8"/>
    <s v="DPU-D_03"/>
    <x v="8"/>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30;Delegatura_de_Protección_al_Usuario;Dirección_de_Investigaciones_de_Protección_al_Usuario"/>
    <s v=" |202001: No hay actividad programada para el periodo reportado"/>
    <s v="No hay actividad programada para el periodo reportado"/>
    <s v="-"/>
    <s v="-"/>
    <s v="-"/>
    <s v="-"/>
    <s v="-"/>
    <s v="-"/>
    <s v="-"/>
    <s v="-"/>
    <s v="-"/>
    <s v="-"/>
    <s v="-"/>
    <s v="-"/>
  </r>
  <r>
    <s v="DPU-ACT_31;Delegatura_de_Protección_al_Usuario;Dirección_de_Investigaciones_de_Protección_al_Usuario"/>
    <n v="119"/>
    <s v="PES_Definir"/>
    <s v="OE1"/>
    <s v="Fortalecer la Vigilancia."/>
    <s v="SI"/>
    <s v="10. Plan de Acción Institucional - PAI"/>
    <s v="PAI"/>
    <s v="PAI_10"/>
    <s v="2. Plan de Acción Institucional - PAI"/>
    <s v="Investigaciones"/>
    <x v="43"/>
    <x v="15"/>
    <s v="DPU-ACT_31"/>
    <x v="7"/>
    <x v="2"/>
    <x v="2"/>
    <s v="DPU-G_03"/>
    <x v="8"/>
    <s v="DPU-D_03"/>
    <x v="8"/>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PU-ACT_31;Delegatura_de_Protección_al_Usuario;Dirección_de_Investigaciones_de_Protección_al_Usuario"/>
    <s v=" |202001: No hay actividad programada para el periodo reportado"/>
    <s v="No hay actividad programada para el periodo reportado"/>
    <s v="-"/>
    <s v="-"/>
    <s v="-"/>
    <s v="-"/>
    <s v="-"/>
    <s v="-"/>
    <s v="-"/>
    <s v="-"/>
    <s v="-"/>
    <s v="-"/>
    <s v="-"/>
    <s v="-"/>
  </r>
  <r>
    <s v="DTTTA-ACT_01;Delegatura_de_Transito_y_Transporte_Terrestre_Automotor;Despacho_del_Delegado_de_Transito_y_Transporte_Terrestre_Automotor"/>
    <n v="120"/>
    <s v="PES_Definir"/>
    <s v="OE1"/>
    <s v="Fortalecer la Vigilancia."/>
    <s v="SI"/>
    <s v="10. Plan de Acción Institucional - PAI"/>
    <s v="PAI"/>
    <s v="PAI_10"/>
    <s v="2. Plan de Acción Institucional - PAI"/>
    <s v="Seguimiento_Solicitudes"/>
    <x v="44"/>
    <x v="0"/>
    <s v="DTTTA-ACT_01"/>
    <x v="0"/>
    <x v="3"/>
    <x v="3"/>
    <s v="DTTTA-G_01"/>
    <x v="9"/>
    <s v="DTTTA-D_01"/>
    <x v="9"/>
    <s v="Misionales"/>
    <s v="Financiera"/>
    <s v="Funcionamiento"/>
    <m/>
    <m/>
    <m/>
    <m/>
    <s v="MIPG-P_00"/>
    <s v="MIPG-D_00"/>
    <n v="0"/>
    <n v="0"/>
    <n v="0"/>
    <n v="0"/>
    <n v="0"/>
    <n v="0"/>
    <n v="1"/>
    <s v=" No. de Solicitudes Gestionadas / No. de Solicitudes Ingresadas "/>
    <s v="POR_DEFINIR"/>
    <d v="2020-01-01T00:00:00"/>
    <d v="2020-12-31T00:00:00"/>
    <n v="1"/>
    <n v="12"/>
    <n v="12.166666666666666"/>
    <s v="Enero"/>
    <s v="Diciembre"/>
    <s v="IV_Trim"/>
    <n v="2.8571428571428571E-3"/>
    <s v="Planeado"/>
    <n v="10"/>
    <n v="0"/>
    <n v="0"/>
    <n v="0"/>
    <n v="0"/>
    <n v="0"/>
    <n v="0"/>
    <n v="0"/>
    <n v="0"/>
    <n v="0"/>
    <n v="0"/>
    <n v="0"/>
    <n v="10"/>
    <s v="Ejecutado"/>
    <n v="10"/>
    <m/>
    <m/>
    <m/>
    <m/>
    <m/>
    <m/>
    <m/>
    <m/>
    <m/>
    <m/>
    <m/>
    <n v="10"/>
    <n v="1"/>
    <n v="10"/>
    <n v="1"/>
    <n v="2.8571428571428571E-3"/>
    <n v="2.8571428571428571E-3"/>
    <n v="0"/>
    <n v="0"/>
    <s v="DTTTA-ACT_01;Delegatura_de_Transito_y_Transporte_Terrestre_Automotor;Despacho_del_Delegado_de_Transito_y_Transporte_Terrestre_Automotor"/>
    <s v=" |202001: En el mes de enero se dio trámite a 10 derechos de petición_x000a_EVIDENCIA: DERECHOS DE PETICIÓN DESPACHO TRÁNSITO"/>
    <s v="En el mes de enero se dio trámite a 10 derechos de petición_x000a_EVIDENCIA: DERECHOS DE PETICIÓN DESPACHO TRÁNSITO"/>
    <s v="-"/>
    <s v="-"/>
    <s v="-"/>
    <s v="-"/>
    <s v="-"/>
    <s v="-"/>
    <s v="-"/>
    <s v="-"/>
    <s v="-"/>
    <s v="-"/>
    <s v="-"/>
    <s v="-"/>
  </r>
  <r>
    <s v="DTTTA-ACT_02;Delegatura_de_Transito_y_Transporte_Terrestre_Automotor;Despacho_del_Delegado_de_Transito_y_Transporte_Terrestre_Automotor"/>
    <n v="121"/>
    <s v="PES_Definir"/>
    <s v="OE1"/>
    <s v="Fortalecer la Vigilancia."/>
    <s v="SI"/>
    <s v="10. Plan de Acción Institucional - PAI"/>
    <s v="PAI"/>
    <s v="PAI_10"/>
    <s v="2. Plan de Acción Institucional - PAI"/>
    <s v="Investigaciones"/>
    <x v="45"/>
    <x v="23"/>
    <s v="DTTTA-ACT_02"/>
    <x v="73"/>
    <x v="3"/>
    <x v="3"/>
    <s v="DTTTA-G_01"/>
    <x v="9"/>
    <s v="DTTTA-D_01"/>
    <x v="9"/>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6"/>
    <n v="0"/>
    <n v="0"/>
    <n v="0"/>
    <n v="0"/>
    <n v="0"/>
    <n v="0"/>
    <n v="0"/>
    <n v="0"/>
    <n v="0"/>
    <n v="0"/>
    <n v="0"/>
    <n v="6"/>
    <s v="Ejecutado"/>
    <n v="6"/>
    <m/>
    <m/>
    <m/>
    <m/>
    <m/>
    <m/>
    <m/>
    <m/>
    <m/>
    <m/>
    <m/>
    <n v="6"/>
    <n v="1"/>
    <n v="6"/>
    <n v="1"/>
    <n v="2.8571428571428571E-3"/>
    <n v="2.8571428571428571E-3"/>
    <n v="0"/>
    <n v="0"/>
    <s v="DTTTA-ACT_02;Delegatura_de_Transito_y_Transporte_Terrestre_Automotor;Despacho_del_Delegado_de_Transito_y_Transporte_Terrestre_Automotor"/>
    <s v=" |202001: En el mes de enero se decretaron pruebas a 6 investigaciones de las 309 que se encontraban pendientes aclarando que no se han vencido los términos de la etapa procesal_x000a_EVIDENCIA: BASE GRUPO INVESTIGACIONES Y CONTROL"/>
    <s v="En el mes de enero se decretaron pruebas a 6 investigaciones de las 309 que se encontraban pendientes aclarando que no se han vencido los términos de la etapa procesal_x000a_EVIDENCIA: BASE GRUPO INVESTIGACIONES Y CONTROL"/>
    <s v="-"/>
    <s v="-"/>
    <s v="-"/>
    <s v="-"/>
    <s v="-"/>
    <s v="-"/>
    <s v="-"/>
    <s v="-"/>
    <s v="-"/>
    <s v="-"/>
    <s v="-"/>
    <s v="-"/>
  </r>
  <r>
    <s v="DTTTA-ACT_03;Delegatura_de_Transito_y_Transporte_Terrestre_Automotor;Despacho_del_Delegado_de_Transito_y_Transporte_Terrestre_Automotor"/>
    <n v="122"/>
    <s v="PES_Definir"/>
    <s v="OE1"/>
    <s v="Fortalecer la Vigilancia."/>
    <s v="SI"/>
    <s v="10. Plan de Acción Institucional - PAI"/>
    <s v="PAI"/>
    <s v="PAI_10"/>
    <s v="2. Plan de Acción Institucional - PAI"/>
    <s v="Investigaciones"/>
    <x v="45"/>
    <x v="23"/>
    <s v="DTTTA-ACT_03"/>
    <x v="74"/>
    <x v="3"/>
    <x v="3"/>
    <s v="DTTTA-G_01"/>
    <x v="9"/>
    <s v="DTTTA-D_01"/>
    <x v="9"/>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6"/>
    <n v="0"/>
    <n v="0"/>
    <n v="0"/>
    <n v="0"/>
    <n v="0"/>
    <n v="0"/>
    <n v="0"/>
    <n v="0"/>
    <n v="0"/>
    <n v="0"/>
    <n v="0"/>
    <n v="6"/>
    <s v="Ejecutado"/>
    <n v="6"/>
    <m/>
    <m/>
    <m/>
    <m/>
    <m/>
    <m/>
    <m/>
    <m/>
    <m/>
    <m/>
    <m/>
    <n v="6"/>
    <n v="1"/>
    <n v="6"/>
    <n v="1"/>
    <n v="2.8571428571428571E-3"/>
    <n v="2.8571428571428571E-3"/>
    <n v="0"/>
    <n v="0"/>
    <s v="DTTTA-ACT_03;Delegatura_de_Transito_y_Transporte_Terrestre_Automotor;Despacho_del_Delegado_de_Transito_y_Transporte_Terrestre_Automotor"/>
    <s v=" |202001: En el mes de enero se trasladaron para alegatos de conclusión 6 procesos con cierre probatorio_x000a_EVIDENCIA: BASE GRUPO INVESTIGACIONES Y CONTROL"/>
    <s v="En el mes de enero se trasladaron para alegatos de conclusión 6 procesos con cierre probatorio_x000a_EVIDENCIA: BASE GRUPO INVESTIGACIONES Y CONTROL"/>
    <s v="-"/>
    <s v="-"/>
    <s v="-"/>
    <s v="-"/>
    <s v="-"/>
    <s v="-"/>
    <s v="-"/>
    <s v="-"/>
    <s v="-"/>
    <s v="-"/>
    <s v="-"/>
    <s v="-"/>
  </r>
  <r>
    <s v="DTTTA-ACT_04;Delegatura_de_Transito_y_Transporte_Terrestre_Automotor;Despacho_del_Delegado_de_Transito_y_Transporte_Terrestre_Automotor"/>
    <n v="123"/>
    <s v="PES_Definir"/>
    <s v="OE1"/>
    <s v="Fortalecer la Vigilancia."/>
    <s v="SI"/>
    <s v="10. Plan de Acción Institucional - PAI"/>
    <s v="PAI"/>
    <s v="PAI_10"/>
    <s v="2. Plan de Acción Institucional - PAI"/>
    <s v="Investigaciones"/>
    <x v="45"/>
    <x v="23"/>
    <s v="DTTTA-ACT_04"/>
    <x v="75"/>
    <x v="3"/>
    <x v="3"/>
    <s v="DTTTA-G_01"/>
    <x v="9"/>
    <s v="DTTTA-D_01"/>
    <x v="9"/>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25"/>
    <n v="0"/>
    <n v="0"/>
    <n v="0"/>
    <n v="0"/>
    <n v="0"/>
    <n v="0"/>
    <n v="0"/>
    <n v="0"/>
    <n v="0"/>
    <n v="0"/>
    <n v="0"/>
    <n v="25"/>
    <s v="Ejecutado"/>
    <n v="25"/>
    <m/>
    <m/>
    <m/>
    <m/>
    <m/>
    <m/>
    <m/>
    <m/>
    <m/>
    <m/>
    <m/>
    <n v="25"/>
    <n v="1"/>
    <n v="25"/>
    <n v="1"/>
    <n v="2.8571428571428571E-3"/>
    <n v="2.8571428571428571E-3"/>
    <n v="0"/>
    <n v="0"/>
    <s v="DTTTA-ACT_04;Delegatura_de_Transito_y_Transporte_Terrestre_Automotor;Despacho_del_Delegado_de_Transito_y_Transporte_Terrestre_Automotor"/>
    <s v=" |202001: En el mes de enero se fallaron 25 procesos con vencimiento de alegatos, se aclara que el restante no ha superado el término de la etapa procesal_x000a_EVIDENCIA: BASE GRUPO INVESTIGACIONES Y CONTROL"/>
    <s v="En el mes de enero se fallaron 25 procesos con vencimiento de alegatos, se aclara que el restante no ha superado el término de la etapa procesal_x000a_EVIDENCIA: BASE GRUPO INVESTIGACIONES Y CONTROL"/>
    <s v="-"/>
    <s v="-"/>
    <s v="-"/>
    <s v="-"/>
    <s v="-"/>
    <s v="-"/>
    <s v="-"/>
    <s v="-"/>
    <s v="-"/>
    <s v="-"/>
    <s v="-"/>
    <s v="-"/>
  </r>
  <r>
    <s v="DTTTA-ACT_05;Delegatura_de_Transito_y_Transporte_Terrestre_Automotor;Despacho_del_Delegado_de_Transito_y_Transporte_Terrestre_Automotor"/>
    <n v="124"/>
    <s v="PES_Definir"/>
    <s v="OE1"/>
    <s v="Fortalecer la Vigilancia."/>
    <s v="SI"/>
    <s v="10. Plan de Acción Institucional - PAI"/>
    <s v="PAI"/>
    <s v="PAI_10"/>
    <s v="2. Plan de Acción Institucional - PAI"/>
    <s v="Investigaciones"/>
    <x v="45"/>
    <x v="23"/>
    <s v="DTTTA-ACT_05"/>
    <x v="76"/>
    <x v="3"/>
    <x v="3"/>
    <s v="DTTTA-G_01"/>
    <x v="9"/>
    <s v="DTTTA-D_01"/>
    <x v="9"/>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15"/>
    <n v="0"/>
    <n v="0"/>
    <n v="0"/>
    <n v="0"/>
    <n v="0"/>
    <n v="0"/>
    <n v="0"/>
    <n v="0"/>
    <n v="0"/>
    <n v="0"/>
    <n v="0"/>
    <n v="15"/>
    <s v="Ejecutado"/>
    <n v="15"/>
    <m/>
    <m/>
    <m/>
    <m/>
    <m/>
    <m/>
    <m/>
    <m/>
    <m/>
    <m/>
    <m/>
    <n v="15"/>
    <n v="1"/>
    <n v="15"/>
    <n v="1"/>
    <n v="2.8571428571428571E-3"/>
    <n v="2.8571428571428571E-3"/>
    <n v="0"/>
    <n v="0"/>
    <s v="DTTTA-ACT_05;Delegatura_de_Transito_y_Transporte_Terrestre_Automotor;Despacho_del_Delegado_de_Transito_y_Transporte_Terrestre_Automotor"/>
    <s v=" |202001: En el mes de enero se resolvieron 15 recursos de reposición, se aclara que el restante no ha superado el término de la etapa procesal_x000a_EVIDENCIA: BASE GRUPO INVESTIGACIONES Y CONTROL"/>
    <s v="En el mes de enero se resolvieron 15 recursos de reposición, se aclara que el restante no ha superado el término de la etapa procesal_x000a_EVIDENCIA: BASE GRUPO INVESTIGACIONES Y CONTROL"/>
    <s v="-"/>
    <s v="-"/>
    <s v="-"/>
    <s v="-"/>
    <s v="-"/>
    <s v="-"/>
    <s v="-"/>
    <s v="-"/>
    <s v="-"/>
    <s v="-"/>
    <s v="-"/>
    <s v="-"/>
  </r>
  <r>
    <s v="DTTTA-ACT_06;Delegatura_de_Transito_y_Transporte_Terrestre_Automotor;Despacho_del_Delegado_de_Transito_y_Transporte_Terrestre_Automotor"/>
    <n v="125"/>
    <s v="PES_Definir"/>
    <s v="OE1"/>
    <s v="Fortalecer la Vigilancia."/>
    <s v="SI"/>
    <s v="10. Plan de Acción Institucional - PAI"/>
    <s v="PAI"/>
    <s v="PAI_10"/>
    <s v="2. Plan de Acción Institucional - PAI"/>
    <s v="Investigaciones"/>
    <x v="45"/>
    <x v="23"/>
    <s v="DTTTA-ACT_06"/>
    <x v="36"/>
    <x v="3"/>
    <x v="3"/>
    <s v="DTTTA-G_01"/>
    <x v="9"/>
    <s v="DTTTA-D_01"/>
    <x v="9"/>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4"/>
    <n v="0"/>
    <n v="0"/>
    <n v="0"/>
    <n v="0"/>
    <n v="0"/>
    <n v="0"/>
    <n v="0"/>
    <n v="0"/>
    <n v="0"/>
    <n v="0"/>
    <n v="0"/>
    <n v="4"/>
    <s v="Ejecutado"/>
    <n v="4"/>
    <m/>
    <m/>
    <m/>
    <m/>
    <m/>
    <m/>
    <m/>
    <m/>
    <m/>
    <m/>
    <m/>
    <n v="4"/>
    <n v="1"/>
    <n v="4"/>
    <n v="1"/>
    <n v="2.8571428571428571E-3"/>
    <n v="2.8571428571428571E-3"/>
    <n v="0"/>
    <n v="0"/>
    <s v="DTTTA-ACT_06;Delegatura_de_Transito_y_Transporte_Terrestre_Automotor;Despacho_del_Delegado_de_Transito_y_Transporte_Terrestre_Automotor"/>
    <s v=" |202001: En el mes de enero se resolvieron 4 revocatorias directas_x000a_EVIDENCIA: BASE GRUPO INVESTIGACIONES Y CONTROL"/>
    <s v="En el mes de enero se resolvieron 4 revocatorias directas_x000a_EVIDENCIA: BASE GRUPO INVESTIGACIONES Y CONTROL"/>
    <s v="-"/>
    <s v="-"/>
    <s v="-"/>
    <s v="-"/>
    <s v="-"/>
    <s v="-"/>
    <s v="-"/>
    <s v="-"/>
    <s v="-"/>
    <s v="-"/>
    <s v="-"/>
    <s v="-"/>
  </r>
  <r>
    <s v="DTTTA-ACT_07;Delegatura_de_Transito_y_Transporte_Terrestre_Automotor;Despacho_del_Delegado_de_Transito_y_Transporte_Terrestre_Automotor"/>
    <n v="126"/>
    <s v="PES_Definir"/>
    <s v="OE1"/>
    <s v="Fortalecer la Vigilancia."/>
    <s v="SI"/>
    <s v="11. Investigaciones"/>
    <s v="PEI"/>
    <s v="PEI_02"/>
    <s v=" 1. Plan Estratégico Institucional - PEI"/>
    <s v="PEI_11 - Investigaciones"/>
    <x v="46"/>
    <x v="24"/>
    <s v="DTTTA-ACT_07"/>
    <x v="73"/>
    <x v="3"/>
    <x v="3"/>
    <s v="DTTTA-G_01"/>
    <x v="9"/>
    <s v="DTTTA-D_01"/>
    <x v="9"/>
    <s v="Misionales"/>
    <s v="Financiera"/>
    <s v="Fortalecimiento"/>
    <s v="C-2410-0600-3-0-2410002-02"/>
    <s v="2410002_03"/>
    <n v="898275121"/>
    <m/>
    <s v="MIPG-P_00"/>
    <s v="MIPG-D_00"/>
    <n v="0"/>
    <n v="0"/>
    <n v="0"/>
    <n v="0"/>
    <n v="0"/>
    <n v="0"/>
    <n v="1"/>
    <s v="No. de Solicitudes de Pruebas Iniciadas"/>
    <s v="POR_DEFINIR"/>
    <d v="2020-01-01T00:00:00"/>
    <d v="2020-12-31T00:00:00"/>
    <n v="1"/>
    <n v="12"/>
    <n v="12.166666666666666"/>
    <s v="Enero"/>
    <s v="Diciembre"/>
    <s v="IV_Trim"/>
    <n v="7.4074074074074068E-3"/>
    <s v="Planeado"/>
    <n v="0"/>
    <n v="0"/>
    <n v="0"/>
    <n v="0"/>
    <n v="0"/>
    <n v="0"/>
    <n v="0"/>
    <n v="0"/>
    <n v="0"/>
    <n v="0"/>
    <n v="0"/>
    <n v="0"/>
    <n v="0"/>
    <s v="Ejecutado"/>
    <n v="0"/>
    <m/>
    <m/>
    <m/>
    <m/>
    <m/>
    <m/>
    <m/>
    <m/>
    <m/>
    <m/>
    <m/>
    <n v="0"/>
    <n v="0"/>
    <n v="0"/>
    <n v="1"/>
    <n v="0"/>
    <n v="7.4074074074074068E-3"/>
    <s v="Por Ejecutar"/>
    <s v="Diciembre"/>
    <s v="DTTTA-ACT_07;Delegatura_de_Transito_y_Transporte_Terrestre_Automotor;Despacho_del_Delegado_de_Transito_y_Transporte_Terrestre_Automotor"/>
    <s v=" |202001: No aplica para Concepto Consejo de Estado_x000a_"/>
    <s v="No aplica para Concepto Consejo de Estado_x000a_"/>
    <s v="-"/>
    <s v="-"/>
    <s v="-"/>
    <s v="-"/>
    <s v="-"/>
    <s v="-"/>
    <s v="-"/>
    <s v="-"/>
    <s v="-"/>
    <s v="-"/>
    <s v="-"/>
    <s v="-"/>
  </r>
  <r>
    <s v="DTTTA-ACT_08;Delegatura_de_Transito_y_Transporte_Terrestre_Automotor;Despacho_del_Delegado_de_Transito_y_Transporte_Terrestre_Automotor"/>
    <n v="127"/>
    <s v="PES_Definir"/>
    <s v="OE1"/>
    <s v="Fortalecer la Vigilancia."/>
    <s v="SI"/>
    <s v="11. Investigaciones"/>
    <s v="PEI"/>
    <s v="PEI_02"/>
    <s v=" 1. Plan Estratégico Institucional - PEI"/>
    <s v="PEI_11 - Investigaciones"/>
    <x v="46"/>
    <x v="24"/>
    <s v="DTTTA-ACT_08"/>
    <x v="74"/>
    <x v="3"/>
    <x v="3"/>
    <s v="DTTTA-G_01"/>
    <x v="9"/>
    <s v="DTTTA-D_01"/>
    <x v="9"/>
    <s v="Misionales"/>
    <s v="Financiera"/>
    <s v="Fortalecimiento"/>
    <s v="C-2410-0600-3-0-2410002-02"/>
    <s v="2410002_03"/>
    <n v="0"/>
    <m/>
    <s v="MIPG-P_00"/>
    <s v="MIPG-D_00"/>
    <n v="0"/>
    <n v="0"/>
    <n v="0"/>
    <n v="0"/>
    <n v="0"/>
    <n v="0"/>
    <n v="1"/>
    <s v="No. de Alegatos Realizados"/>
    <s v="POR_DEFINIR"/>
    <d v="2020-01-01T00:00:00"/>
    <d v="2020-12-31T00:00:00"/>
    <n v="1"/>
    <n v="12"/>
    <n v="12.166666666666666"/>
    <s v="Enero"/>
    <s v="Diciembre"/>
    <s v="IV_Trim"/>
    <n v="7.4074074074074068E-3"/>
    <s v="Planeado"/>
    <n v="0"/>
    <n v="0"/>
    <n v="0"/>
    <n v="0"/>
    <n v="0"/>
    <n v="0"/>
    <n v="0"/>
    <n v="0"/>
    <n v="0"/>
    <n v="0"/>
    <n v="0"/>
    <n v="0"/>
    <n v="0"/>
    <s v="Ejecutado"/>
    <n v="0"/>
    <m/>
    <m/>
    <m/>
    <m/>
    <m/>
    <m/>
    <m/>
    <m/>
    <m/>
    <m/>
    <m/>
    <n v="0"/>
    <n v="0"/>
    <n v="0"/>
    <n v="1"/>
    <n v="0"/>
    <n v="7.4074074074074068E-3"/>
    <s v="Por Ejecutar"/>
    <s v="Diciembre"/>
    <s v="DTTTA-ACT_08;Delegatura_de_Transito_y_Transporte_Terrestre_Automotor;Despacho_del_Delegado_de_Transito_y_Transporte_Terrestre_Automotor"/>
    <s v=" |202001: No aplica para Concepto Consejo de Estado_x000a_"/>
    <s v="No aplica para Concepto Consejo de Estado_x000a_"/>
    <s v="-"/>
    <s v="-"/>
    <s v="-"/>
    <s v="-"/>
    <s v="-"/>
    <s v="-"/>
    <s v="-"/>
    <s v="-"/>
    <s v="-"/>
    <s v="-"/>
    <s v="-"/>
    <s v="-"/>
  </r>
  <r>
    <s v="DTTTA-ACT_09;Delegatura_de_Transito_y_Transporte_Terrestre_Automotor;Despacho_del_Delegado_de_Transito_y_Transporte_Terrestre_Automotor"/>
    <n v="128"/>
    <s v="PES_Definir"/>
    <s v="OE1"/>
    <s v="Fortalecer la Vigilancia."/>
    <s v="SI"/>
    <s v="11. Investigaciones"/>
    <s v="PEI"/>
    <s v="PEI_02"/>
    <s v=" 1. Plan Estratégico Institucional - PEI"/>
    <s v="PEI_11 - Investigaciones"/>
    <x v="46"/>
    <x v="24"/>
    <s v="DTTTA-ACT_09"/>
    <x v="75"/>
    <x v="3"/>
    <x v="3"/>
    <s v="DTTTA-G_01"/>
    <x v="9"/>
    <s v="DTTTA-D_01"/>
    <x v="9"/>
    <s v="Misionales"/>
    <s v="Financiera"/>
    <s v="Fortalecimiento"/>
    <s v="C-2410-0600-3-0-2410002-02"/>
    <s v="2410002_03"/>
    <n v="0"/>
    <m/>
    <s v="MIPG-P_00"/>
    <s v="MIPG-D_00"/>
    <n v="0"/>
    <n v="0"/>
    <n v="0"/>
    <n v="0"/>
    <n v="0"/>
    <n v="0"/>
    <n v="1"/>
    <s v="No. de Fallos Realizados"/>
    <s v="POR_DEFINIR"/>
    <d v="2020-01-01T00:00:00"/>
    <d v="2020-12-31T00:00:00"/>
    <n v="1"/>
    <n v="12"/>
    <n v="12.166666666666666"/>
    <s v="Enero"/>
    <s v="Diciembre"/>
    <s v="IV_Trim"/>
    <n v="7.4074074074074068E-3"/>
    <s v="Planeado"/>
    <n v="798"/>
    <n v="0"/>
    <n v="0"/>
    <n v="0"/>
    <n v="0"/>
    <n v="0"/>
    <n v="0"/>
    <n v="0"/>
    <n v="0"/>
    <n v="0"/>
    <n v="0"/>
    <n v="0"/>
    <n v="798"/>
    <s v="Ejecutado"/>
    <n v="798"/>
    <m/>
    <m/>
    <m/>
    <m/>
    <m/>
    <m/>
    <m/>
    <m/>
    <m/>
    <m/>
    <m/>
    <n v="798"/>
    <n v="1"/>
    <n v="798"/>
    <n v="1"/>
    <n v="7.4074074074074068E-3"/>
    <n v="7.4074074074074068E-3"/>
    <s v="Ejecutada"/>
    <s v="Ejecutada"/>
    <s v="DTTTA-ACT_09;Delegatura_de_Transito_y_Transporte_Terrestre_Automotor;Despacho_del_Delegado_de_Transito_y_Transporte_Terrestre_Automotor"/>
    <s v=" |202001: En el mes de enero se fallaron 798 procesos correspondientes al Concepto de Consejo de Estado_x000a_EVIDENCIA: BASE IUIT CONSEJO DE ESTADO"/>
    <s v="En el mes de enero se fallaron 798 procesos correspondientes al Concepto de Consejo de Estado_x000a_EVIDENCIA: BASE IUIT CONSEJO DE ESTADO"/>
    <s v="-"/>
    <s v="-"/>
    <s v="-"/>
    <s v="-"/>
    <s v="-"/>
    <s v="-"/>
    <s v="-"/>
    <s v="-"/>
    <s v="-"/>
    <s v="-"/>
    <s v="-"/>
    <s v="-"/>
  </r>
  <r>
    <s v="DTTTA-ACT_10;Delegatura_de_Transito_y_Transporte_Terrestre_Automotor;Despacho_del_Delegado_de_Transito_y_Transporte_Terrestre_Automotor"/>
    <n v="129"/>
    <s v="PES_Definir"/>
    <s v="OE1"/>
    <s v="Fortalecer la Vigilancia."/>
    <s v="SI"/>
    <s v="11. Investigaciones"/>
    <s v="PEI"/>
    <s v="PEI_02"/>
    <s v=" 1. Plan Estratégico Institucional - PEI"/>
    <s v="PEI_11 - Investigaciones"/>
    <x v="46"/>
    <x v="24"/>
    <s v="DTTTA-ACT_10"/>
    <x v="76"/>
    <x v="3"/>
    <x v="3"/>
    <s v="DTTTA-G_01"/>
    <x v="9"/>
    <s v="DTTTA-D_01"/>
    <x v="9"/>
    <s v="Misionales"/>
    <s v="Financiera"/>
    <s v="Fortalecimiento"/>
    <s v="C-2499-0600-2-0-2499060-02_x000a_"/>
    <s v="2499060_03"/>
    <n v="282524879"/>
    <m/>
    <s v="MIPG-P_00"/>
    <s v="MIPG-D_00"/>
    <n v="0"/>
    <n v="0"/>
    <n v="0"/>
    <n v="0"/>
    <n v="0"/>
    <n v="0"/>
    <n v="1"/>
    <s v="No. de Recursos Realizados"/>
    <s v="POR_DEFINIR"/>
    <d v="2020-01-01T00:00:00"/>
    <d v="2020-12-31T00:00:00"/>
    <n v="1"/>
    <n v="12"/>
    <n v="12.166666666666666"/>
    <s v="Enero"/>
    <s v="Diciembre"/>
    <s v="IV_Trim"/>
    <n v="7.4074074074074068E-3"/>
    <s v="Planeado"/>
    <n v="0"/>
    <n v="0"/>
    <n v="0"/>
    <n v="0"/>
    <n v="0"/>
    <n v="0"/>
    <n v="0"/>
    <n v="0"/>
    <n v="0"/>
    <n v="0"/>
    <n v="0"/>
    <n v="0"/>
    <n v="0"/>
    <s v="Ejecutado"/>
    <n v="0"/>
    <m/>
    <m/>
    <m/>
    <m/>
    <m/>
    <m/>
    <m/>
    <m/>
    <m/>
    <m/>
    <m/>
    <n v="0"/>
    <n v="0"/>
    <n v="0"/>
    <n v="1"/>
    <n v="0"/>
    <n v="7.4074074074074068E-3"/>
    <s v="Por Ejecutar"/>
    <s v="Diciembre"/>
    <s v="DTTTA-ACT_10;Delegatura_de_Transito_y_Transporte_Terrestre_Automotor;Despacho_del_Delegado_de_Transito_y_Transporte_Terrestre_Automotor"/>
    <s v=" |202001: No se recibieron recursos de reposición"/>
    <s v="No se recibieron recursos de reposición"/>
    <s v="-"/>
    <s v="-"/>
    <s v="-"/>
    <s v="-"/>
    <s v="-"/>
    <s v="-"/>
    <s v="-"/>
    <s v="-"/>
    <s v="-"/>
    <s v="-"/>
    <s v="-"/>
    <s v="-"/>
  </r>
  <r>
    <s v="DTTTA-ACT_11;Delegatura_de_Transito_y_Transporte_Terrestre_Automotor;Despacho_del_Delegado_de_Transito_y_Transporte_Terrestre_Automotor"/>
    <n v="130"/>
    <s v="PES_Definir"/>
    <s v="OE1"/>
    <s v="Fortalecer la Vigilancia."/>
    <s v="SI"/>
    <s v="11. Investigaciones"/>
    <s v="PEI"/>
    <s v="PEI_02"/>
    <s v=" 1. Plan Estratégico Institucional - PEI"/>
    <s v="PEI_11 - Investigaciones"/>
    <x v="46"/>
    <x v="24"/>
    <s v="DTTTA-ACT_11"/>
    <x v="36"/>
    <x v="3"/>
    <x v="3"/>
    <s v="DTTTA-G_01"/>
    <x v="9"/>
    <s v="DTTTA-D_01"/>
    <x v="9"/>
    <s v="Misionales"/>
    <s v="Financiera"/>
    <s v="Fortalecimiento"/>
    <s v="C-2410-0600-3-0-2410002-02"/>
    <s v="2410002_03"/>
    <n v="0"/>
    <m/>
    <s v="MIPG-P_00"/>
    <s v="MIPG-D_00"/>
    <n v="0"/>
    <n v="0"/>
    <n v="0"/>
    <n v="0"/>
    <n v="0"/>
    <n v="0"/>
    <n v="1"/>
    <s v="No. de Revocatorias de Fallos Emitidos"/>
    <s v="POR_DEFINIR"/>
    <d v="2020-01-01T00:00:00"/>
    <d v="2020-12-31T00:00:00"/>
    <n v="1"/>
    <n v="12"/>
    <n v="12.166666666666666"/>
    <s v="Enero"/>
    <s v="Diciembre"/>
    <s v="IV_Trim"/>
    <n v="7.4074074074074068E-3"/>
    <s v="Planeado"/>
    <n v="0"/>
    <n v="0"/>
    <n v="0"/>
    <n v="0"/>
    <n v="0"/>
    <n v="0"/>
    <n v="0"/>
    <n v="0"/>
    <n v="0"/>
    <n v="0"/>
    <n v="0"/>
    <n v="0"/>
    <n v="0"/>
    <s v="Ejecutado"/>
    <n v="0"/>
    <m/>
    <m/>
    <m/>
    <m/>
    <m/>
    <m/>
    <m/>
    <m/>
    <m/>
    <m/>
    <m/>
    <n v="0"/>
    <n v="0"/>
    <n v="0"/>
    <n v="1"/>
    <n v="0"/>
    <n v="7.4074074074074068E-3"/>
    <s v="Por Ejecutar"/>
    <s v="Diciembre"/>
    <s v="DTTTA-ACT_11;Delegatura_de_Transito_y_Transporte_Terrestre_Automotor;Despacho_del_Delegado_de_Transito_y_Transporte_Terrestre_Automotor"/>
    <s v=" |202001: Se encuentra en análisis de los procesos de las investigaciones administrativas, para determinar la acción a tomar con las 3207 solicitudes de revocatoria directa presentadas _x000a_EVIDENCIA: REVOCATORIAS IUIT CONSEJO DE ESTADO"/>
    <s v="Se encuentra en análisis de los procesos de las investigaciones administrativas, para determinar la acción a tomar con las 3207 solicitudes de revocatoria directa presentadas _x000a_EVIDENCIA: REVOCATORIAS IUIT CONSEJO DE ESTADO"/>
    <s v="-"/>
    <s v="-"/>
    <s v="-"/>
    <s v="-"/>
    <s v="-"/>
    <s v="-"/>
    <s v="-"/>
    <s v="-"/>
    <s v="-"/>
    <s v="-"/>
    <s v="-"/>
    <s v="-"/>
  </r>
  <r>
    <s v="DTTTA-ACT_12;Delegatura_de_Transito_y_Transporte_Terrestre_Automotor;Despacho_del_Delegado_de_Transito_y_Transporte_Terrestre_Automotor"/>
    <n v="131"/>
    <s v="PES_Definir"/>
    <s v="OE1"/>
    <s v="Fortalecer la Vigilancia."/>
    <s v="SI"/>
    <s v="10. Plan de Acción Institucional - PAI"/>
    <s v="PAI"/>
    <s v="PAI_10"/>
    <s v="2. Plan de Acción Institucional - PAI"/>
    <s v="Investigaciones"/>
    <x v="47"/>
    <x v="3"/>
    <s v="DTTTA-ACT_12"/>
    <x v="8"/>
    <x v="3"/>
    <x v="3"/>
    <s v="DTTTA-G_01"/>
    <x v="9"/>
    <s v="DTTTA-D_01"/>
    <x v="9"/>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12;Delegatura_de_Transito_y_Transporte_Terrestre_Automotor;Despacho_del_Delegado_de_Transito_y_Transporte_Terrestre_Automotor"/>
    <s v=" |202001: Se encuentra en análisis para dar respuesta_x000a_"/>
    <s v="Se encuentra en análisis para dar respuesta_x000a_"/>
    <s v="-"/>
    <s v="-"/>
    <s v="-"/>
    <s v="-"/>
    <s v="-"/>
    <s v="-"/>
    <s v="-"/>
    <s v="-"/>
    <s v="-"/>
    <s v="-"/>
    <s v="-"/>
    <s v="-"/>
  </r>
  <r>
    <s v="DTTTA-ACT_13;Delegatura_de_Transito_y_Transporte_Terrestre_Automotor;Despacho_del_Delegado_de_Transito_y_Transporte_Terrestre_Automotor"/>
    <n v="132"/>
    <s v="PES_Definir"/>
    <s v="OE1"/>
    <s v="Fortalecer la Vigilancia."/>
    <s v="SI"/>
    <s v="10. Plan de Acción Institucional - PAI"/>
    <s v="PAI"/>
    <s v="PAI_10"/>
    <s v="2. Plan de Acción Institucional - PAI"/>
    <s v="Investigaciones"/>
    <x v="47"/>
    <x v="3"/>
    <s v="DTTTA-ACT_13"/>
    <x v="9"/>
    <x v="3"/>
    <x v="3"/>
    <s v="DTTTA-G_01"/>
    <x v="9"/>
    <s v="DTTTA-D_01"/>
    <x v="9"/>
    <s v="Misionales"/>
    <s v="Financiera"/>
    <s v="Funcionamiento"/>
    <m/>
    <m/>
    <m/>
    <m/>
    <s v="MIPG-P_00"/>
    <s v="MIPG-D_00"/>
    <n v="0"/>
    <n v="0"/>
    <n v="0"/>
    <n v="0"/>
    <n v="0"/>
    <n v="0"/>
    <n v="1"/>
    <s v="No. de Recursos Realiza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13;Delegatura_de_Transito_y_Transporte_Terrestre_Automotor;Despacho_del_Delegado_de_Transito_y_Transporte_Terrestre_Automotor"/>
    <s v=" |202001: No se recibieron recursos de queja_x000a_"/>
    <s v="No se recibieron recursos de queja_x000a_"/>
    <s v="-"/>
    <s v="-"/>
    <s v="-"/>
    <s v="-"/>
    <s v="-"/>
    <s v="-"/>
    <s v="-"/>
    <s v="-"/>
    <s v="-"/>
    <s v="-"/>
    <s v="-"/>
    <s v="-"/>
  </r>
  <r>
    <s v="DTTTA-ACT_14;Delegatura_de_Transito_y_Transporte_Terrestre_Automotor;Despacho_del_Delegado_de_Transito_y_Transporte_Terrestre_Automotor"/>
    <n v="133"/>
    <s v="PES_Definir"/>
    <s v="OE1"/>
    <s v="Fortalecer la Vigilancia."/>
    <s v="SI"/>
    <s v="10. Plan de Acción Institucional - PAI"/>
    <s v="PAI"/>
    <s v="PAI_10"/>
    <s v="2. Plan de Acción Institucional - PAI"/>
    <s v="Investigaciones"/>
    <x v="47"/>
    <x v="3"/>
    <s v="DTTTA-ACT_14"/>
    <x v="10"/>
    <x v="3"/>
    <x v="3"/>
    <s v="DTTTA-G_01"/>
    <x v="9"/>
    <s v="DTTTA-D_01"/>
    <x v="9"/>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14;Delegatura_de_Transito_y_Transporte_Terrestre_Automotor;Despacho_del_Delegado_de_Transito_y_Transporte_Terrestre_Automotor"/>
    <s v=" |202001: No se recibieron solicitudes de revocatoria directa_x000a_"/>
    <s v="No se recibieron solicitudes de revocatoria directa_x000a_"/>
    <s v="-"/>
    <s v="-"/>
    <s v="-"/>
    <s v="-"/>
    <s v="-"/>
    <s v="-"/>
    <s v="-"/>
    <s v="-"/>
    <s v="-"/>
    <s v="-"/>
    <s v="-"/>
    <s v="-"/>
  </r>
  <r>
    <s v="DTTTA-ACT_15;Delegatura_de_Transito_y_Transporte_Terrestre_Automotor;Despacho_del_Delegado_de_Transito_y_Transporte_Terrestre_Automotor"/>
    <n v="134"/>
    <s v="PES_Definir"/>
    <s v="OE1"/>
    <s v="Fortalecer la Vigilancia."/>
    <s v="SI"/>
    <s v="12. Política Operacional"/>
    <s v="PEI"/>
    <s v="PEI_02"/>
    <s v=" 1. Plan Estratégico Institucional - PEI"/>
    <s v="PEI_13 - Planes de Prevención"/>
    <x v="48"/>
    <x v="25"/>
    <s v="DTTTA-ACT_15"/>
    <x v="77"/>
    <x v="3"/>
    <x v="3"/>
    <s v="DTTTA-G_01"/>
    <x v="9"/>
    <s v="DTTTA-D_01"/>
    <x v="9"/>
    <s v="Misionales"/>
    <s v="Financiera"/>
    <s v="Fortalecimiento"/>
    <s v="C-2410-0600-3-0-2410002-02"/>
    <s v="2410002_01"/>
    <n v="200000000"/>
    <m/>
    <s v="MIPG-P_00"/>
    <s v="MIPG-D_00"/>
    <n v="0"/>
    <n v="0"/>
    <n v="0"/>
    <n v="0"/>
    <n v="0"/>
    <n v="0"/>
    <n v="1"/>
    <s v="No. De Auditorias Evaluadas / No. Total de Auditorias programadas"/>
    <s v="POR_DEFINIR"/>
    <d v="2020-01-01T00:00:00"/>
    <d v="2020-12-30T00:00:00"/>
    <n v="1"/>
    <n v="12"/>
    <n v="12.133333333333333"/>
    <s v="Enero"/>
    <s v="Diciembre"/>
    <s v="IV_Trim"/>
    <n v="7.4074074074074068E-3"/>
    <s v="Planeado"/>
    <n v="6"/>
    <n v="0"/>
    <n v="0"/>
    <n v="0"/>
    <n v="0"/>
    <n v="0"/>
    <n v="0"/>
    <n v="0"/>
    <n v="0"/>
    <n v="0"/>
    <n v="0"/>
    <n v="0"/>
    <n v="6"/>
    <s v="Ejecutado"/>
    <n v="0"/>
    <m/>
    <m/>
    <m/>
    <m/>
    <m/>
    <m/>
    <m/>
    <m/>
    <m/>
    <m/>
    <m/>
    <n v="0"/>
    <n v="0"/>
    <n v="6"/>
    <n v="0"/>
    <n v="0"/>
    <n v="0"/>
    <s v="Por Ejecutar"/>
    <s v="Diciembre"/>
    <s v="DTTTA-ACT_15;Delegatura_de_Transito_y_Transporte_Terrestre_Automotor;Despacho_del_Delegado_de_Transito_y_Transporte_Terrestre_Automotor"/>
    <s v=" |202001: Esta actividad será desarrollada en el transcurso de la vigencia 2020"/>
    <s v="Esta actividad será desarrollada en el transcurso de la vigencia 2020"/>
    <s v="-"/>
    <s v="-"/>
    <s v="-"/>
    <s v="-"/>
    <s v="-"/>
    <s v="-"/>
    <s v="-"/>
    <s v="-"/>
    <s v="-"/>
    <s v="-"/>
    <s v="-"/>
    <s v="-"/>
  </r>
  <r>
    <s v="DTTTA-ACT_16;Delegatura_de_Transito_y_Transporte_Terrestre_Automotor;Despacho_del_Delegado_de_Transito_y_Transporte_Terrestre_Automotor"/>
    <n v="135"/>
    <s v="PES_Definir"/>
    <s v="OE5"/>
    <s v="Fortalecimiento Institucional"/>
    <s v="SI"/>
    <s v="10. Plan de Acción Institucional - PAI"/>
    <s v="PAI"/>
    <s v="PAI_10"/>
    <s v="2. Plan de Acción Institucional - PAI"/>
    <s v="PyP_Plan de Prevención"/>
    <x v="49"/>
    <x v="26"/>
    <s v="DTTTA-ACT_16"/>
    <x v="78"/>
    <x v="3"/>
    <x v="3"/>
    <s v="DTTTA-G_01"/>
    <x v="9"/>
    <s v="DTTTA-D_01"/>
    <x v="9"/>
    <s v="Misionales"/>
    <s v="Financiera"/>
    <s v="Funcionamiento"/>
    <m/>
    <m/>
    <m/>
    <m/>
    <s v="MIPG-P_00"/>
    <s v="MIPG-D_00"/>
    <n v="0"/>
    <n v="0"/>
    <n v="0"/>
    <n v="0"/>
    <n v="0"/>
    <n v="0"/>
    <n v="1"/>
    <s v="% Avance en Plan de Acción establecido"/>
    <s v="POR_DEFINIR"/>
    <d v="2020-02-01T00:00:00"/>
    <d v="2020-12-31T00:00:00"/>
    <n v="2"/>
    <n v="12"/>
    <n v="11.133333333333333"/>
    <s v="Febrero"/>
    <s v="Diciembre"/>
    <s v="IV_Trim"/>
    <n v="5.1948051948051939E-3"/>
    <s v="Planeado"/>
    <n v="1"/>
    <n v="0"/>
    <n v="0"/>
    <n v="0"/>
    <n v="0"/>
    <n v="0"/>
    <n v="0"/>
    <n v="0"/>
    <n v="0"/>
    <n v="0"/>
    <n v="0"/>
    <n v="0"/>
    <n v="1"/>
    <s v="Ejecutado"/>
    <n v="0"/>
    <m/>
    <m/>
    <m/>
    <m/>
    <m/>
    <m/>
    <m/>
    <m/>
    <m/>
    <m/>
    <m/>
    <n v="0"/>
    <n v="0"/>
    <n v="1"/>
    <n v="0"/>
    <n v="0"/>
    <n v="0"/>
    <n v="0"/>
    <s v="Diciembre"/>
    <s v="DTTTA-ACT_16;Delegatura_de_Transito_y_Transporte_Terrestre_Automotor;Despacho_del_Delegado_de_Transito_y_Transporte_Terrestre_Automotor"/>
    <s v=" |202001: Esta actividad será desarrollada en el transcurso de la vigencia 2020"/>
    <s v="Esta actividad será desarrollada en el transcurso de la vigencia 2020"/>
    <s v="-"/>
    <s v="-"/>
    <s v="-"/>
    <s v="-"/>
    <s v="-"/>
    <s v="-"/>
    <s v="-"/>
    <s v="-"/>
    <s v="-"/>
    <s v="-"/>
    <s v="-"/>
    <s v="-"/>
  </r>
  <r>
    <s v="DTTTA-ACT_17;Delegatura_de_Transito_y_Transporte_Terrestre_Automotor;Dirección_de_Promoción_y_Prevención_Transito_y_Transporte_Terrestre_Automotor"/>
    <n v="136"/>
    <s v="PES_Definir"/>
    <s v="OE1"/>
    <s v="Fortalecer la Vigilancia."/>
    <s v="SI"/>
    <s v="10. Plan de Acción Institucional - PAI"/>
    <s v="PAI"/>
    <s v="PAI_10"/>
    <s v="2. Plan de Acción Institucional - PAI"/>
    <s v="Gestión_PQRS"/>
    <x v="50"/>
    <x v="6"/>
    <s v="DTTTA-ACT_17"/>
    <x v="16"/>
    <x v="3"/>
    <x v="3"/>
    <s v="DTTTA-G_02"/>
    <x v="10"/>
    <s v="DTTTA-D_02"/>
    <x v="10"/>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s v="IV_Trim"/>
    <n v="2.8571428571428571E-3"/>
    <s v="Planeado"/>
    <n v="98"/>
    <n v="0"/>
    <n v="0"/>
    <n v="0"/>
    <n v="0"/>
    <n v="0"/>
    <n v="0"/>
    <n v="0"/>
    <n v="0"/>
    <n v="0"/>
    <n v="0"/>
    <n v="0"/>
    <n v="98"/>
    <s v="Ejecutado"/>
    <n v="98"/>
    <m/>
    <m/>
    <m/>
    <m/>
    <m/>
    <m/>
    <m/>
    <m/>
    <m/>
    <m/>
    <m/>
    <n v="98"/>
    <n v="1"/>
    <n v="98"/>
    <n v="1"/>
    <n v="2.8571428571428571E-3"/>
    <n v="2.8571428571428571E-3"/>
    <n v="0"/>
    <n v="0"/>
    <s v="DTTTA-ACT_17;Delegatura_de_Transito_y_Transporte_Terrestre_Automotor;Dirección_de_Promoción_y_Prevención_Transito_y_Transporte_Terrestre_Automotor"/>
    <s v=" |202001: 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
    <s v="-"/>
    <s v="-"/>
    <s v="-"/>
    <s v="-"/>
    <s v="-"/>
    <s v="-"/>
    <s v="-"/>
    <s v="-"/>
    <s v="-"/>
    <s v="-"/>
    <s v="-"/>
  </r>
  <r>
    <s v="DTTTA-ACT_18;Delegatura_de_Transito_y_Transporte_Terrestre_Automotor;Dirección_de_Promoción_y_Prevención_Transito_y_Transporte_Terrestre_Automotor"/>
    <n v="137"/>
    <s v="PES_Definir"/>
    <s v="OE1"/>
    <s v="Fortalecer la Vigilancia."/>
    <s v="SI"/>
    <s v="10. Plan de Acción Institucional - PAI"/>
    <s v="PAI"/>
    <s v="PAI_10"/>
    <s v="2. Plan de Acción Institucional - PAI"/>
    <s v="PyP_Divulgación"/>
    <x v="51"/>
    <x v="7"/>
    <s v="DTTTA-ACT_18"/>
    <x v="43"/>
    <x v="3"/>
    <x v="3"/>
    <s v="DTTTA-G_02"/>
    <x v="10"/>
    <s v="DTTTA-D_02"/>
    <x v="10"/>
    <s v="Misionales"/>
    <s v="Financiera"/>
    <s v="Funcionamiento"/>
    <m/>
    <m/>
    <m/>
    <m/>
    <s v="MIPG-P_00"/>
    <s v="MIPG-D_00"/>
    <n v="0"/>
    <n v="0"/>
    <n v="0"/>
    <n v="0"/>
    <n v="0"/>
    <n v="0"/>
    <n v="1"/>
    <s v="No. de actividades ejecutadas / No.  de actividades demandadas"/>
    <s v="POR_DEFINIR"/>
    <d v="2020-01-01T00:00:00"/>
    <d v="2020-12-30T00:00:00"/>
    <n v="1"/>
    <n v="12"/>
    <n v="12.133333333333333"/>
    <s v="Enero"/>
    <s v="Diciembre"/>
    <s v="IV_Trim"/>
    <n v="2.8571428571428571E-3"/>
    <s v="Planeado"/>
    <n v="4"/>
    <n v="0"/>
    <n v="0"/>
    <n v="0"/>
    <n v="0"/>
    <n v="0"/>
    <n v="0"/>
    <n v="0"/>
    <n v="0"/>
    <n v="0"/>
    <n v="0"/>
    <n v="0"/>
    <n v="4"/>
    <s v="Ejecutado"/>
    <n v="4"/>
    <m/>
    <m/>
    <m/>
    <m/>
    <m/>
    <m/>
    <m/>
    <m/>
    <m/>
    <m/>
    <m/>
    <n v="4"/>
    <n v="1"/>
    <n v="4"/>
    <n v="1"/>
    <n v="2.8571428571428571E-3"/>
    <n v="2.8571428571428571E-3"/>
    <n v="0"/>
    <n v="0"/>
    <s v="DTTTA-ACT_18;Delegatura_de_Transito_y_Transporte_Terrestre_Automotor;Dirección_de_Promoción_y_Prevención_Transito_y_Transporte_Terrestre_Automotor"/>
    <s v=" |202001: En el mes de enero se realizaron 4 sesiones con la ciudadania, vigilados, oganizaciones cívicas y otras entidades_x000a_EVIDENCIA: SESIONES ENERO 2020"/>
    <s v="En el mes de enero se realizaron 4 sesiones con la ciudadania, vigilados, oganizaciones cívicas y otras entidades_x000a_EVIDENCIA: SESIONES ENERO 2020"/>
    <s v="-"/>
    <s v="-"/>
    <s v="-"/>
    <s v="-"/>
    <s v="-"/>
    <s v="-"/>
    <s v="-"/>
    <s v="-"/>
    <s v="-"/>
    <s v="-"/>
    <s v="-"/>
    <s v="-"/>
  </r>
  <r>
    <s v="DTTTA-ACT_19;Delegatura_de_Transito_y_Transporte_Terrestre_Automotor;Dirección_de_Promoción_y_Prevención_Transito_y_Transporte_Terrestre_Automotor"/>
    <n v="138"/>
    <s v="PES_Definir"/>
    <s v="OE1"/>
    <s v="Fortalecer la Vigilancia."/>
    <s v="SI"/>
    <s v="10. Plan de Acción Institucional - PAI"/>
    <s v="PAI"/>
    <s v="PAI_10"/>
    <s v="2. Plan de Acción Institucional - PAI"/>
    <s v="PyP_Divulgación"/>
    <x v="51"/>
    <x v="7"/>
    <s v="DTTTA-ACT_19"/>
    <x v="79"/>
    <x v="3"/>
    <x v="3"/>
    <s v="DTTTA-G_02"/>
    <x v="10"/>
    <s v="DTTTA-D_02"/>
    <x v="10"/>
    <s v="Misionales"/>
    <s v="Financiera"/>
    <s v="Funcionamiento"/>
    <m/>
    <m/>
    <m/>
    <m/>
    <s v="MIPG-P_00"/>
    <s v="MIPG-D_00"/>
    <n v="0"/>
    <n v="0"/>
    <n v="0"/>
    <n v="0"/>
    <n v="0"/>
    <n v="0"/>
    <n v="0"/>
    <s v="# capacitaciones realizadas / # capacitaciones programadas"/>
    <s v="POR_DEFINIR"/>
    <d v="2020-02-01T00:00:00"/>
    <d v="2020-12-30T00:00:00"/>
    <n v="2"/>
    <n v="12"/>
    <n v="11.1"/>
    <s v="Febrero"/>
    <s v="Diciembre"/>
    <s v="IV_Trim"/>
    <n v="2.8571428571428571E-3"/>
    <s v="Planeado"/>
    <n v="0"/>
    <n v="0"/>
    <n v="0"/>
    <n v="0"/>
    <n v="0"/>
    <n v="0"/>
    <n v="0"/>
    <n v="0"/>
    <n v="0"/>
    <n v="0"/>
    <n v="0"/>
    <n v="0"/>
    <n v="0"/>
    <s v="Ejecutado"/>
    <n v="0"/>
    <m/>
    <m/>
    <m/>
    <m/>
    <m/>
    <m/>
    <m/>
    <m/>
    <m/>
    <m/>
    <m/>
    <n v="0"/>
    <n v="0"/>
    <n v="0"/>
    <n v="1"/>
    <n v="0"/>
    <n v="2.8571428571428571E-3"/>
    <n v="0"/>
    <s v="Diciembre"/>
    <s v="DTTTA-ACT_19;Delegatura_de_Transito_y_Transporte_Terrestre_Automotor;Dirección_de_Promoción_y_Prevención_Transito_y_Transporte_Terrestre_Automotor"/>
    <s v=" |202001: En el mes de enero no se asistió a capacitaciones externas"/>
    <s v="En el mes de enero no se asistió a capacitaciones externas"/>
    <s v="-"/>
    <s v="-"/>
    <s v="-"/>
    <s v="-"/>
    <s v="-"/>
    <s v="-"/>
    <s v="-"/>
    <s v="-"/>
    <s v="-"/>
    <s v="-"/>
    <s v="-"/>
    <s v="-"/>
  </r>
  <r>
    <s v="DTTTA-ACT_20;Delegatura_de_Transito_y_Transporte_Terrestre_Automotor;Dirección_de_Promoción_y_Prevención_Transito_y_Transporte_Terrestre_Automotor"/>
    <n v="139"/>
    <s v="PES_Definir"/>
    <s v="OE1"/>
    <s v="Fortalecer la Vigilancia."/>
    <s v="SI"/>
    <s v="10. Plan de Acción Institucional - PAI"/>
    <s v="PAI"/>
    <s v="PAI_10"/>
    <s v="2. Plan de Acción Institucional - PAI"/>
    <s v="PyP_Campañas de Promoción y Capacitación"/>
    <x v="52"/>
    <x v="8"/>
    <s v="DTTTA-ACT_20"/>
    <x v="80"/>
    <x v="3"/>
    <x v="3"/>
    <s v="DTTTA-G_02"/>
    <x v="10"/>
    <s v="DTTTA-D_02"/>
    <x v="10"/>
    <s v="Misionales"/>
    <s v="Financiera"/>
    <s v="Funcionamiento"/>
    <m/>
    <m/>
    <m/>
    <m/>
    <s v="MIPG-P_00"/>
    <s v="MIPG-D_00"/>
    <n v="0"/>
    <n v="0"/>
    <n v="0"/>
    <n v="0"/>
    <n v="0"/>
    <n v="0"/>
    <n v="1"/>
    <s v="# de actividades de divulgación realizadas /# de actividades de divulgación planeadas"/>
    <s v="POR_DEFINIR"/>
    <d v="2020-06-01T00:00:00"/>
    <d v="2020-12-30T00:00:00"/>
    <n v="6"/>
    <n v="12"/>
    <n v="7.0666666666666664"/>
    <s v="Junio"/>
    <s v="Diciembre"/>
    <s v="IV_Trim"/>
    <n v="2.8571428571428571E-3"/>
    <s v="Planeado"/>
    <n v="2"/>
    <n v="0"/>
    <n v="0"/>
    <n v="0"/>
    <n v="0"/>
    <n v="0"/>
    <n v="0"/>
    <n v="0"/>
    <n v="0"/>
    <n v="0"/>
    <n v="0"/>
    <n v="0"/>
    <n v="2"/>
    <s v="Ejecutado"/>
    <n v="2"/>
    <m/>
    <m/>
    <m/>
    <m/>
    <m/>
    <m/>
    <m/>
    <m/>
    <m/>
    <m/>
    <m/>
    <n v="2"/>
    <n v="1"/>
    <n v="2"/>
    <n v="1"/>
    <n v="2.8571428571428571E-3"/>
    <n v="2.8571428571428571E-3"/>
    <n v="0"/>
    <n v="0"/>
    <s v="DTTTA-ACT_20;Delegatura_de_Transito_y_Transporte_Terrestre_Automotor;Dirección_de_Promoción_y_Prevención_Transito_y_Transporte_Terrestre_Automotor"/>
    <s v=" |202001: En el mes de enero se desarrollaron 2 guias dirigidas a los supervisados relacionadas con los siguientes temas: SISETAC y mal matriculados_x000a_EVIDENCIA: ACCIONES DE DIVULGACIÓN A SUPERVISADOS"/>
    <s v="En el mes de enero se desarrollaron 2 guias dirigidas a los supervisados relacionadas con los siguientes temas: SISETAC y mal matriculados_x000a_EVIDENCIA: ACCIONES DE DIVULGACIÓN A SUPERVISADOS"/>
    <s v="-"/>
    <s v="-"/>
    <s v="-"/>
    <s v="-"/>
    <s v="-"/>
    <s v="-"/>
    <s v="-"/>
    <s v="-"/>
    <s v="-"/>
    <s v="-"/>
    <s v="-"/>
    <s v="-"/>
  </r>
  <r>
    <s v="DTTTA-ACT_21;Delegatura_de_Transito_y_Transporte_Terrestre_Automotor;Dirección_de_Promoción_y_Prevención_Transito_y_Transporte_Terrestre_Automotor"/>
    <n v="140"/>
    <s v="PES_Definir"/>
    <s v="OE1"/>
    <s v="Fortalecer la Vigilancia."/>
    <s v="SI"/>
    <s v="10. Plan de Acción Institucional - PAI"/>
    <s v="PAI"/>
    <s v="PAI_10"/>
    <s v="2. Plan de Acción Institucional - PAI"/>
    <s v="PyP_Campañas de Promoción y Capacitación"/>
    <x v="52"/>
    <x v="8"/>
    <s v="DTTTA-ACT_21"/>
    <x v="81"/>
    <x v="3"/>
    <x v="3"/>
    <s v="DTTTA-G_02"/>
    <x v="10"/>
    <s v="DTTTA-D_02"/>
    <x v="10"/>
    <s v="Misionales"/>
    <s v="Financiera"/>
    <s v="Funcionamiento"/>
    <m/>
    <m/>
    <m/>
    <m/>
    <s v="MIPG-P_00"/>
    <s v="MIPG-D_00"/>
    <n v="0"/>
    <n v="0"/>
    <n v="0"/>
    <n v="0"/>
    <n v="0"/>
    <n v="0"/>
    <n v="0"/>
    <s v="# capacitaciones realizadas / # capacitaciones programadas"/>
    <s v="POR_DEFINIR"/>
    <d v="2020-02-01T00:00:00"/>
    <d v="2020-12-30T00:00:00"/>
    <n v="2"/>
    <n v="12"/>
    <n v="11.1"/>
    <s v="Febrero"/>
    <s v="Diciembre"/>
    <s v="IV_Trim"/>
    <n v="2.8571428571428571E-3"/>
    <s v="Planeado"/>
    <n v="0"/>
    <n v="0"/>
    <n v="0"/>
    <n v="0"/>
    <n v="0"/>
    <n v="0"/>
    <n v="0"/>
    <n v="0"/>
    <n v="0"/>
    <n v="0"/>
    <n v="0"/>
    <n v="0"/>
    <n v="0"/>
    <s v="Ejecutado"/>
    <n v="0"/>
    <m/>
    <m/>
    <m/>
    <m/>
    <m/>
    <m/>
    <m/>
    <m/>
    <m/>
    <m/>
    <m/>
    <n v="0"/>
    <n v="0"/>
    <n v="0"/>
    <n v="1"/>
    <n v="0"/>
    <n v="2.8571428571428571E-3"/>
    <n v="0"/>
    <s v="Diciembre"/>
    <s v="DTTTA-ACT_21;Delegatura_de_Transito_y_Transporte_Terrestre_Automotor;Dirección_de_Promoción_y_Prevención_Transito_y_Transporte_Terrestre_Automotor"/>
    <s v=" |202001: En el mes de enero no se realizaron capacitaciones internas"/>
    <s v="En el mes de enero no se realizaron capacitaciones internas"/>
    <s v="-"/>
    <s v="-"/>
    <s v="-"/>
    <s v="-"/>
    <s v="-"/>
    <s v="-"/>
    <s v="-"/>
    <s v="-"/>
    <s v="-"/>
    <s v="-"/>
    <s v="-"/>
    <s v="-"/>
  </r>
  <r>
    <s v="DTTTA-ACT_22;Delegatura_de_Transito_y_Transporte_Terrestre_Automotor;Dirección_de_Promoción_y_Prevención_Transito_y_Transporte_Terrestre_Automotor"/>
    <n v="141"/>
    <s v="PES_Definir"/>
    <s v="OE1"/>
    <s v="Fortalecer la Vigilancia."/>
    <s v="SI"/>
    <s v="10. Plan de Acción Institucional - PAI"/>
    <s v="PAI"/>
    <s v="PAI_10"/>
    <s v="2. Plan de Acción Institucional - PAI"/>
    <s v="PyP_Campañas de Promoción y Capacitación"/>
    <x v="52"/>
    <x v="8"/>
    <s v="DTTTA-ACT_22"/>
    <x v="23"/>
    <x v="3"/>
    <x v="3"/>
    <s v="DTTTA-G_02"/>
    <x v="10"/>
    <s v="DTTTA-D_02"/>
    <x v="10"/>
    <s v="Misionales"/>
    <s v="Financiera"/>
    <s v="Funcionamiento"/>
    <m/>
    <m/>
    <m/>
    <m/>
    <s v="MIPG-P_00"/>
    <s v="MIPG-D_00"/>
    <n v="0"/>
    <n v="0"/>
    <n v="0"/>
    <n v="0"/>
    <n v="0"/>
    <n v="0"/>
    <n v="1"/>
    <s v="No. Contenidos Realizados / No. Contenidos Programadas"/>
    <s v="POR_DEFINIR"/>
    <d v="2020-02-01T00:00:00"/>
    <d v="2020-12-30T00:00:00"/>
    <n v="2"/>
    <n v="12"/>
    <n v="11.1"/>
    <s v="Febrero"/>
    <s v="Diciembre"/>
    <s v="IV_Trim"/>
    <n v="2.8571428571428571E-3"/>
    <s v="Planeado"/>
    <n v="0"/>
    <n v="0"/>
    <n v="0"/>
    <n v="0"/>
    <n v="0"/>
    <n v="0"/>
    <n v="0"/>
    <n v="0"/>
    <n v="0"/>
    <n v="0"/>
    <n v="0"/>
    <n v="0"/>
    <n v="0"/>
    <s v="Ejecutado"/>
    <n v="0"/>
    <m/>
    <m/>
    <m/>
    <m/>
    <m/>
    <m/>
    <m/>
    <m/>
    <m/>
    <m/>
    <m/>
    <n v="0"/>
    <n v="0"/>
    <n v="0"/>
    <n v="1"/>
    <n v="0"/>
    <n v="2.8571428571428571E-3"/>
    <n v="0"/>
    <s v="Diciembre"/>
    <s v="DTTTA-ACT_22;Delegatura_de_Transito_y_Transporte_Terrestre_Automotor;Dirección_de_Promoción_y_Prevención_Transito_y_Transporte_Terrestre_Automotor"/>
    <s v=" |202001: En el mes de enero no se generó contenido para comunicaciones"/>
    <s v="En el mes de enero no se generó contenido para comunicaciones"/>
    <s v="-"/>
    <s v="-"/>
    <s v="-"/>
    <s v="-"/>
    <s v="-"/>
    <s v="-"/>
    <s v="-"/>
    <s v="-"/>
    <s v="-"/>
    <s v="-"/>
    <s v="-"/>
    <s v="-"/>
  </r>
  <r>
    <s v="DTTTA-ACT_23;Delegatura_de_Transito_y_Transporte_Terrestre_Automotor;Dirección_de_Promoción_y_Prevención_Transito_y_Transporte_Terrestre_Automotor"/>
    <n v="142"/>
    <s v="PES_Definir"/>
    <s v="OE1"/>
    <s v="Fortalecer la Vigilancia."/>
    <s v="SI"/>
    <s v="10. Plan de Acción Institucional - PAI"/>
    <s v="PAI"/>
    <s v="PAI_10"/>
    <s v="2. Plan de Acción Institucional - PAI"/>
    <s v="PyP_Campañas de Promoción y Capacitación"/>
    <x v="52"/>
    <x v="8"/>
    <s v="DTTTA-ACT_23"/>
    <x v="24"/>
    <x v="3"/>
    <x v="3"/>
    <s v="DTTTA-G_02"/>
    <x v="10"/>
    <s v="DTTTA-D_02"/>
    <x v="10"/>
    <s v="Misionales"/>
    <s v="Financiera"/>
    <s v="Funcionamiento"/>
    <m/>
    <m/>
    <m/>
    <m/>
    <s v="MIPG-P_00"/>
    <s v="MIPG-D_00"/>
    <n v="0"/>
    <n v="0"/>
    <n v="0"/>
    <n v="0"/>
    <n v="0"/>
    <n v="0"/>
    <n v="1"/>
    <s v="% Avance en la Realización del 1er Congreso"/>
    <s v="POR_DEFINIR"/>
    <d v="2020-02-01T00:00:00"/>
    <d v="2020-12-30T00:00:00"/>
    <n v="2"/>
    <n v="12"/>
    <n v="11.1"/>
    <s v="Febrero"/>
    <s v="Diciembre"/>
    <s v="IV_Trim"/>
    <n v="2.8571428571428571E-3"/>
    <s v="Planeado"/>
    <n v="0"/>
    <n v="0"/>
    <n v="0"/>
    <n v="1"/>
    <n v="0"/>
    <n v="0"/>
    <n v="0"/>
    <n v="0"/>
    <n v="0"/>
    <n v="0"/>
    <n v="0"/>
    <n v="0"/>
    <n v="1"/>
    <s v="Ejecutado"/>
    <n v="0"/>
    <m/>
    <m/>
    <m/>
    <m/>
    <m/>
    <m/>
    <m/>
    <m/>
    <m/>
    <m/>
    <m/>
    <n v="0"/>
    <n v="0"/>
    <n v="0"/>
    <n v="0"/>
    <n v="0"/>
    <n v="0"/>
    <n v="0"/>
    <s v="Diciembre"/>
    <s v="DTTTA-ACT_23;Delegatura_de_Transito_y_Transporte_Terrestre_Automotor;Dirección_de_Promoción_y_Prevención_Transito_y_Transporte_Terrestre_Automotor"/>
    <s v=" |202001: Esta actividad se encuentra en proceso"/>
    <s v="Esta actividad se encuentra en proceso"/>
    <s v="-"/>
    <s v="-"/>
    <s v="-"/>
    <s v="-"/>
    <s v="-"/>
    <s v="-"/>
    <s v="-"/>
    <s v="-"/>
    <s v="-"/>
    <s v="-"/>
    <s v="-"/>
    <s v="-"/>
  </r>
  <r>
    <s v="DTTTA-ACT_24;Delegatura_de_Transito_y_Transporte_Terrestre_Automotor;Dirección_de_Promoción_y_Prevención_Transito_y_Transporte_Terrestre_Automotor"/>
    <n v="143"/>
    <s v="PES_Definir"/>
    <s v="OE1"/>
    <s v="Fortalecer la Vigilancia."/>
    <s v="SI"/>
    <s v="10. Plan de Acción Institucional - PAI"/>
    <s v="PAI"/>
    <s v="PAI_10"/>
    <s v="2. Plan de Acción Institucional - PAI"/>
    <s v="PyP_Plan de Prevención"/>
    <x v="53"/>
    <x v="9"/>
    <s v="DTTTA-ACT_24"/>
    <x v="82"/>
    <x v="3"/>
    <x v="3"/>
    <s v="DTTTA-G_02"/>
    <x v="10"/>
    <s v="DTTTA-D_02"/>
    <x v="10"/>
    <s v="Misionales"/>
    <s v="Financiera"/>
    <s v="Funcionamiento"/>
    <m/>
    <m/>
    <m/>
    <m/>
    <s v="MIPG-P_00"/>
    <s v="MIPG-D_00"/>
    <n v="0"/>
    <n v="0"/>
    <n v="0"/>
    <n v="0"/>
    <n v="0"/>
    <n v="0"/>
    <n v="80"/>
    <s v="# de evaluaciones subjetivas realizadas a empresas del sector / # de evaluaciones subjetivas programadas a empresas del sector "/>
    <s v="POR_DEFINIR"/>
    <d v="2020-12-01T00:00:00"/>
    <d v="2020-12-30T00:00:00"/>
    <n v="12"/>
    <n v="12"/>
    <n v="0.96666666666666667"/>
    <s v="Diciembre"/>
    <s v="Diciembre"/>
    <s v="IV_Trim"/>
    <n v="2.8571428571428571E-3"/>
    <s v="Planeado"/>
    <n v="7"/>
    <n v="0"/>
    <n v="0"/>
    <n v="0"/>
    <n v="0"/>
    <n v="1"/>
    <n v="0"/>
    <n v="0"/>
    <n v="0"/>
    <n v="0"/>
    <n v="0"/>
    <n v="1"/>
    <n v="9"/>
    <s v="Ejecutado"/>
    <n v="7"/>
    <m/>
    <m/>
    <m/>
    <m/>
    <m/>
    <m/>
    <m/>
    <m/>
    <m/>
    <m/>
    <m/>
    <n v="7"/>
    <n v="0.77777777777777779"/>
    <n v="7"/>
    <n v="1"/>
    <n v="2.2222222222222222E-3"/>
    <n v="2.8571428571428571E-3"/>
    <n v="0"/>
    <s v="Diciembre"/>
    <s v="DTTTA-ACT_24;Delegatura_de_Transito_y_Transporte_Terrestre_Automotor;Dirección_de_Promoción_y_Prevención_Transito_y_Transporte_Terrestre_Automotor"/>
    <s v=" |202001: En el mes de enero se realizaron 7 auditorías de formalización_x000a_EVIDENCIA: AUDITORIAS DE FORMALIZACIÓN ENERO"/>
    <s v="En el mes de enero se realizaron 7 auditorías de formalización_x000a_EVIDENCIA: AUDITORIAS DE FORMALIZACIÓN ENERO"/>
    <s v="-"/>
    <s v="-"/>
    <s v="-"/>
    <s v="-"/>
    <s v="-"/>
    <s v="-"/>
    <s v="-"/>
    <s v="-"/>
    <s v="-"/>
    <s v="-"/>
    <s v="-"/>
    <s v="-"/>
  </r>
  <r>
    <s v="DTTTA-ACT_25;Delegatura_de_Transito_y_Transporte_Terrestre_Automotor;Dirección_de_Promoción_y_Prevención_Transito_y_Transporte_Terrestre_Automotor"/>
    <n v="144"/>
    <s v="PES_Definir"/>
    <s v="OE1"/>
    <s v="Fortalecer la Vigilancia."/>
    <s v="SI"/>
    <s v="10. Plan de Acción Institucional - PAI"/>
    <s v="PAI"/>
    <s v="PAI_10"/>
    <s v="2. Plan de Acción Institucional - PAI"/>
    <s v="PyP_Plan de Prevención"/>
    <x v="53"/>
    <x v="9"/>
    <s v="DTTTA-ACT_25"/>
    <x v="83"/>
    <x v="3"/>
    <x v="3"/>
    <s v="DTTTA-G_02"/>
    <x v="10"/>
    <s v="DTTTA-D_02"/>
    <x v="10"/>
    <s v="Misionales"/>
    <s v="Financiera"/>
    <s v="Funcionamiento"/>
    <m/>
    <m/>
    <m/>
    <m/>
    <s v="MIPG-P_00"/>
    <s v="MIPG-D_00"/>
    <n v="0"/>
    <n v="0"/>
    <n v="0"/>
    <n v="0"/>
    <n v="0"/>
    <n v="0"/>
    <n v="1"/>
    <s v="No. De Supervisados con acciones de vigilancia, inspección y/o control"/>
    <s v="POR_DEFINIR"/>
    <d v="2020-01-01T00:00:00"/>
    <d v="2020-11-30T00:00:00"/>
    <n v="1"/>
    <n v="11"/>
    <n v="11.133333333333333"/>
    <s v="Enero"/>
    <s v="Noviembre"/>
    <s v="IV_Trim"/>
    <n v="2.8571428571428571E-3"/>
    <s v="Planeado"/>
    <n v="0"/>
    <n v="0"/>
    <n v="0"/>
    <n v="0"/>
    <n v="0"/>
    <n v="0"/>
    <n v="0"/>
    <n v="0"/>
    <n v="0"/>
    <n v="0"/>
    <n v="0"/>
    <n v="0"/>
    <n v="0"/>
    <s v="Ejecutado"/>
    <n v="0"/>
    <m/>
    <m/>
    <m/>
    <m/>
    <m/>
    <m/>
    <m/>
    <m/>
    <m/>
    <m/>
    <m/>
    <n v="0"/>
    <n v="0"/>
    <n v="0"/>
    <n v="0"/>
    <n v="0"/>
    <n v="0"/>
    <n v="0"/>
    <s v="Noviembre"/>
    <s v="DTTTA-ACT_25;Delegatura_de_Transito_y_Transporte_Terrestre_Automotor;Dirección_de_Promoción_y_Prevención_Transito_y_Transporte_Terrestre_Automotor"/>
    <s v=" |202001: En el mes de enero no se realizaron auditorias de supervisión extrordinarias"/>
    <s v="En el mes de enero no se realizaron auditorias de supervisión extrordinarias"/>
    <s v="-"/>
    <s v="-"/>
    <s v="-"/>
    <s v="-"/>
    <s v="-"/>
    <s v="-"/>
    <s v="-"/>
    <s v="-"/>
    <s v="-"/>
    <s v="-"/>
    <s v="-"/>
    <s v="-"/>
  </r>
  <r>
    <s v="DTTTA-ACT_26;Delegatura_de_Transito_y_Transporte_Terrestre_Automotor;Dirección_de_Promoción_y_Prevención_Transito_y_Transporte_Terrestre_Automotor"/>
    <n v="145"/>
    <s v="PES_Definir"/>
    <s v="OE1"/>
    <s v="Fortalecer la Vigilancia."/>
    <s v="SI"/>
    <s v="10. Plan de Acción Institucional - PAI"/>
    <s v="PAI"/>
    <s v="PAI_10"/>
    <s v="2. Plan de Acción Institucional - PAI"/>
    <s v="PyP_Plan de Prevención"/>
    <x v="53"/>
    <x v="9"/>
    <s v="DTTTA-ACT_26"/>
    <x v="84"/>
    <x v="3"/>
    <x v="3"/>
    <s v="DTTTA-G_02"/>
    <x v="10"/>
    <s v="DTTTA-D_02"/>
    <x v="10"/>
    <s v="Misionales"/>
    <s v="Financiera"/>
    <s v="Funcionamiento"/>
    <m/>
    <m/>
    <m/>
    <m/>
    <s v="MIPG-P_00"/>
    <s v="MIPG-D_00"/>
    <n v="0"/>
    <n v="0"/>
    <n v="0"/>
    <n v="0"/>
    <n v="0"/>
    <n v="0"/>
    <n v="2"/>
    <s v="# informes elaborados / # informes programados"/>
    <s v="POR_DEFINIR"/>
    <d v="2020-01-01T00:00:00"/>
    <d v="2020-11-30T00:00:00"/>
    <n v="1"/>
    <n v="11"/>
    <n v="11.133333333333333"/>
    <s v="Enero"/>
    <s v="Noviembre"/>
    <s v="IV_Trim"/>
    <n v="2.8571428571428571E-3"/>
    <s v="Planeado"/>
    <n v="0"/>
    <n v="0"/>
    <n v="0"/>
    <n v="0"/>
    <n v="0"/>
    <n v="0"/>
    <n v="0"/>
    <n v="0"/>
    <n v="0"/>
    <n v="0"/>
    <n v="0"/>
    <n v="0"/>
    <n v="0"/>
    <s v="Ejecutado"/>
    <n v="0"/>
    <m/>
    <m/>
    <m/>
    <m/>
    <m/>
    <m/>
    <m/>
    <m/>
    <m/>
    <m/>
    <m/>
    <n v="0"/>
    <n v="0"/>
    <n v="0"/>
    <n v="1"/>
    <n v="0"/>
    <n v="2.8571428571428571E-3"/>
    <n v="0"/>
    <s v="Noviembre"/>
    <s v="DTTTA-ACT_26;Delegatura_de_Transito_y_Transporte_Terrestre_Automotor;Dirección_de_Promoción_y_Prevención_Transito_y_Transporte_Terrestre_Automotor"/>
    <s v=" |202001: Esta actividad será desarrollada en el transcurso de la vigencia 2020"/>
    <s v="Esta actividad será desarrollada en el transcurso de la vigencia 2020"/>
    <s v="-"/>
    <s v="-"/>
    <s v="-"/>
    <s v="-"/>
    <s v="-"/>
    <s v="-"/>
    <s v="-"/>
    <s v="-"/>
    <s v="-"/>
    <s v="-"/>
    <s v="-"/>
    <s v="-"/>
  </r>
  <r>
    <s v="DTTTA-ACT_27;Delegatura_de_Transito_y_Transporte_Terrestre_Automotor;Dirección_de_Promoción_y_Prevención_Transito_y_Transporte_Terrestre_Automotor"/>
    <n v="146"/>
    <s v="PES_Definir"/>
    <s v="OE1"/>
    <s v="Fortalecer la Vigilancia."/>
    <s v="SI"/>
    <s v="10. Plan de Acción Institucional - PAI"/>
    <s v="PAI"/>
    <s v="PAI_10"/>
    <s v="2. Plan de Acción Institucional - PAI"/>
    <s v="PyP_Actualización Registro de vigilados"/>
    <x v="54"/>
    <x v="10"/>
    <s v="DTTTA-ACT_27"/>
    <x v="30"/>
    <x v="3"/>
    <x v="3"/>
    <s v="DTTTA-G_02"/>
    <x v="10"/>
    <s v="DTTTA-D_02"/>
    <x v="10"/>
    <s v="Misionales"/>
    <s v="Financiera"/>
    <s v="Funcionamiento"/>
    <m/>
    <m/>
    <m/>
    <m/>
    <s v="MIPG-P_00"/>
    <s v="MIPG-D_00"/>
    <n v="0"/>
    <n v="0"/>
    <n v="0"/>
    <n v="0"/>
    <n v="0"/>
    <n v="0"/>
    <n v="6"/>
    <s v="Reporte bimestral de supervisados Actualizados"/>
    <s v="POR_DEFINIR"/>
    <d v="2020-12-01T00:00:00"/>
    <d v="2020-12-30T00:00:00"/>
    <n v="12"/>
    <n v="12"/>
    <n v="0.96666666666666667"/>
    <s v="Diciembre"/>
    <s v="Diciembre"/>
    <s v="IV_Trim"/>
    <n v="2.8571428571428571E-3"/>
    <s v="Planeado"/>
    <n v="0"/>
    <n v="1"/>
    <n v="0"/>
    <n v="1"/>
    <n v="0"/>
    <n v="1"/>
    <n v="0"/>
    <n v="1"/>
    <n v="0"/>
    <n v="1"/>
    <n v="0"/>
    <n v="1"/>
    <n v="6"/>
    <s v="Ejecutado"/>
    <n v="0"/>
    <m/>
    <m/>
    <m/>
    <m/>
    <m/>
    <m/>
    <m/>
    <m/>
    <m/>
    <m/>
    <m/>
    <n v="0"/>
    <n v="0"/>
    <n v="0"/>
    <n v="0"/>
    <n v="0"/>
    <n v="0"/>
    <n v="0"/>
    <s v="Diciembre"/>
    <s v="DTTTA-ACT_27;Delegatura_de_Transito_y_Transporte_Terrestre_Automotor;Dirección_de_Promoción_y_Prevención_Transito_y_Transporte_Terrestre_Automotor"/>
    <s v=" |202001: Este reporte será enviado cada dos meses_x000a_"/>
    <s v="Este reporte será enviado cada dos meses_x000a_"/>
    <s v="-"/>
    <s v="-"/>
    <s v="-"/>
    <s v="-"/>
    <s v="-"/>
    <s v="-"/>
    <s v="-"/>
    <s v="-"/>
    <s v="-"/>
    <s v="-"/>
    <s v="-"/>
    <s v="-"/>
  </r>
  <r>
    <s v="DTTTA-ACT_28;Delegatura_de_Transito_y_Transporte_Terrestre_Automotor;Dirección_de_Promoción_y_Prevención_Transito_y_Transporte_Terrestre_Automotor"/>
    <n v="147"/>
    <s v="PES_Definir"/>
    <s v="OE1"/>
    <s v="Fortalecer la Vigilancia."/>
    <s v="SI"/>
    <s v="10. Plan de Acción Institucional - PAI"/>
    <s v="PAI"/>
    <s v="PAI_10"/>
    <s v="2. Plan de Acción Institucional - PAI"/>
    <s v="PyP_Actualización Registro de vigilados"/>
    <x v="54"/>
    <x v="10"/>
    <s v="DTTTA-ACT_28"/>
    <x v="85"/>
    <x v="3"/>
    <x v="3"/>
    <s v="DTTTA-G_02"/>
    <x v="10"/>
    <s v="DTTTA-D_02"/>
    <x v="10"/>
    <s v="Misionales"/>
    <s v="Financiera"/>
    <s v="Funcionamiento"/>
    <m/>
    <m/>
    <m/>
    <m/>
    <s v="MIPG-P_00"/>
    <s v="MIPG-D_00"/>
    <n v="0"/>
    <n v="0"/>
    <n v="0"/>
    <n v="0"/>
    <n v="0"/>
    <n v="0"/>
    <n v="6"/>
    <s v="# registros desarrollados / # registros solicitados"/>
    <s v="POR_DEFINIR"/>
    <d v="2020-12-01T00:00:00"/>
    <d v="2020-12-30T00:00:00"/>
    <n v="12"/>
    <n v="12"/>
    <n v="0.96666666666666667"/>
    <s v="Diciembre"/>
    <s v="Diciembre"/>
    <s v="IV_Trim"/>
    <n v="2.8571428571428571E-3"/>
    <s v="Planeado"/>
    <n v="0"/>
    <n v="1"/>
    <n v="0"/>
    <n v="1"/>
    <n v="0"/>
    <n v="1"/>
    <n v="0"/>
    <n v="1"/>
    <n v="0"/>
    <n v="1"/>
    <n v="0"/>
    <n v="1"/>
    <n v="6"/>
    <s v="Ejecutado"/>
    <n v="0"/>
    <m/>
    <m/>
    <m/>
    <m/>
    <m/>
    <m/>
    <m/>
    <m/>
    <m/>
    <m/>
    <m/>
    <n v="0"/>
    <n v="0"/>
    <n v="0"/>
    <n v="0"/>
    <n v="0"/>
    <n v="0"/>
    <n v="0"/>
    <s v="Diciembre"/>
    <s v="DTTTA-ACT_28;Delegatura_de_Transito_y_Transporte_Terrestre_Automotor;Dirección_de_Promoción_y_Prevención_Transito_y_Transporte_Terrestre_Automotor"/>
    <s v=" |202001: Este reporte será desarrollado en el transcurso de la vigencia 2020_x000a_"/>
    <s v="Este reporte será desarrollado en el transcurso de la vigencia 2020_x000a_"/>
    <s v="-"/>
    <s v="-"/>
    <s v="-"/>
    <s v="-"/>
    <s v="-"/>
    <s v="-"/>
    <s v="-"/>
    <s v="-"/>
    <s v="-"/>
    <s v="-"/>
    <s v="-"/>
    <s v="-"/>
  </r>
  <r>
    <s v="DTTTA-ACT_29;Delegatura_de_Transito_y_Transporte_Terrestre_Automotor;Dirección_de_Promoción_y_Prevención_Transito_y_Transporte_Terrestre_Automotor"/>
    <n v="148"/>
    <s v="PES_Definir"/>
    <s v="OE1"/>
    <s v="Fortalecer la Vigilancia."/>
    <s v="SI"/>
    <s v="10. Plan de Acción Institucional - PAI"/>
    <s v="PAI"/>
    <s v="PAI_10"/>
    <s v="2. Plan de Acción Institucional - PAI"/>
    <s v="PyP_Vigilancia Subjetiva"/>
    <x v="55"/>
    <x v="11"/>
    <s v="DTTTA-ACT_29"/>
    <x v="86"/>
    <x v="3"/>
    <x v="3"/>
    <s v="DTTTA-G_02"/>
    <x v="10"/>
    <s v="DTTTA-D_02"/>
    <x v="10"/>
    <s v="Misionales"/>
    <s v="Financiera"/>
    <s v="Funcionamiento"/>
    <m/>
    <m/>
    <m/>
    <m/>
    <s v="MIPG-P_00"/>
    <s v="MIPG-D_00"/>
    <n v="0"/>
    <n v="0"/>
    <n v="0"/>
    <n v="0"/>
    <n v="0"/>
    <n v="0"/>
    <n v="1"/>
    <s v="Propuestas de modificación a normas reglamentarias presentadas / Propuestas de modificación a normas reglamentarias planeadas por presentar"/>
    <s v="POR_DEFINIR"/>
    <d v="2020-01-01T00:00:00"/>
    <d v="2020-12-30T00:00:00"/>
    <n v="1"/>
    <n v="12"/>
    <n v="12.133333333333333"/>
    <s v="Enero"/>
    <s v="Diciembre"/>
    <s v="IV_Trim"/>
    <n v="2.8571428571428571E-3"/>
    <s v="Planeado"/>
    <n v="1"/>
    <n v="1"/>
    <n v="1"/>
    <n v="1"/>
    <n v="1"/>
    <n v="1"/>
    <n v="1"/>
    <n v="1"/>
    <n v="1"/>
    <n v="1"/>
    <n v="1"/>
    <n v="1"/>
    <n v="12"/>
    <s v="Ejecutado"/>
    <n v="1"/>
    <m/>
    <m/>
    <m/>
    <m/>
    <m/>
    <m/>
    <m/>
    <m/>
    <m/>
    <m/>
    <m/>
    <n v="1"/>
    <n v="8.3333333333333329E-2"/>
    <n v="1"/>
    <n v="1"/>
    <n v="2.380952380952381E-4"/>
    <n v="2.8571428571428571E-3"/>
    <n v="0"/>
    <s v="Diciembre"/>
    <s v="DTTTA-ACT_29;Delegatura_de_Transito_y_Transporte_Terrestre_Automotor;Dirección_de_Promoción_y_Prevención_Transito_y_Transporte_Terrestre_Automotor"/>
    <s v=" |202001: Se remitió informe subjetivo del mes enero_x000a_"/>
    <s v="Se remitió informe subjetivo del mes enero_x000a_"/>
    <s v="-"/>
    <s v="-"/>
    <s v="-"/>
    <s v="-"/>
    <s v="-"/>
    <s v="-"/>
    <s v="-"/>
    <s v="-"/>
    <s v="-"/>
    <s v="-"/>
    <s v="-"/>
    <s v="-"/>
  </r>
  <r>
    <s v="DTTTA-ACT_30;Delegatura_de_Transito_y_Transporte_Terrestre_Automotor;Dirección_de_Promoción_y_Prevención_Transito_y_Transporte_Terrestre_Automotor"/>
    <n v="149"/>
    <s v="PES_Definir"/>
    <s v="OE1"/>
    <s v="Fortalecer la Vigilancia."/>
    <s v="SI"/>
    <s v="10. Plan de Acción Institucional - PAI"/>
    <s v="PAI"/>
    <s v="PAI_10"/>
    <s v="2. Plan de Acción Institucional - PAI"/>
    <s v="PyP_Fusiones, Escisiones y Transformaciones"/>
    <x v="56"/>
    <x v="12"/>
    <s v="DTTTA-ACT_30"/>
    <x v="32"/>
    <x v="3"/>
    <x v="3"/>
    <s v="DTTTA-G_02"/>
    <x v="10"/>
    <s v="DTTTA-D_02"/>
    <x v="10"/>
    <s v="Misionales"/>
    <s v="Financiera"/>
    <s v="Funcionamiento"/>
    <m/>
    <m/>
    <m/>
    <m/>
    <s v="MIPG-P_00"/>
    <s v="MIPG-D_00"/>
    <n v="0"/>
    <n v="0"/>
    <n v="0"/>
    <n v="0"/>
    <n v="0"/>
    <n v="0"/>
    <n v="1"/>
    <s v="(#Solicitudes atendidas / # solicitudes recibidas) *100%      "/>
    <s v="POR_DEFINIR"/>
    <d v="2020-09-01T00:00:00"/>
    <d v="2020-12-30T00:00:00"/>
    <n v="9"/>
    <n v="12"/>
    <n v="4"/>
    <s v="Septiembre"/>
    <s v="Diciembre"/>
    <s v="IV_Trim"/>
    <n v="2.8571428571428571E-3"/>
    <s v="Planeado"/>
    <n v="0"/>
    <n v="0"/>
    <n v="0"/>
    <n v="0"/>
    <n v="0"/>
    <n v="0"/>
    <n v="0"/>
    <n v="0"/>
    <n v="0"/>
    <n v="0"/>
    <n v="0"/>
    <n v="0"/>
    <n v="0"/>
    <s v="Ejecutado"/>
    <n v="0"/>
    <m/>
    <m/>
    <m/>
    <m/>
    <m/>
    <m/>
    <m/>
    <m/>
    <m/>
    <m/>
    <m/>
    <n v="0"/>
    <n v="0"/>
    <n v="0"/>
    <n v="0"/>
    <n v="0"/>
    <n v="0"/>
    <n v="0"/>
    <s v="Diciembre"/>
    <s v="DTTTA-ACT_30;Delegatura_de_Transito_y_Transporte_Terrestre_Automotor;Dirección_de_Promoción_y_Prevención_Transito_y_Transporte_Terrestre_Automotor"/>
    <s v=" |202001: En el mes de enero no se recibió ninguna solicitud"/>
    <s v="En el mes de enero no se recibió ninguna solicitud"/>
    <s v="-"/>
    <s v="-"/>
    <s v="-"/>
    <s v="-"/>
    <s v="-"/>
    <s v="-"/>
    <s v="-"/>
    <s v="-"/>
    <s v="-"/>
    <s v="-"/>
    <s v="-"/>
    <s v="-"/>
  </r>
  <r>
    <s v="DTTTA-ACT_31;Delegatura_de_Transito_y_Transporte_Terrestre_Automotor;Dirección_de_Promoción_y_Prevención_Transito_y_Transporte_Terrestre_Automotor"/>
    <n v="150"/>
    <s v="PES_Definir"/>
    <s v="OE1"/>
    <s v="Fortalecer la Vigilancia."/>
    <s v="SI"/>
    <s v="10. Plan de Acción Institucional - PAI"/>
    <s v="PAI"/>
    <s v="PAI_10"/>
    <s v="2. Plan de Acción Institucional - PAI"/>
    <s v="PyP_Vigilancia Previa"/>
    <x v="57"/>
    <x v="13"/>
    <s v="DTTTA-ACT_31"/>
    <x v="87"/>
    <x v="3"/>
    <x v="3"/>
    <s v="DTTTA-G_02"/>
    <x v="10"/>
    <s v="DTTTA-D_02"/>
    <x v="10"/>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1;Delegatura_de_Transito_y_Transporte_Terrestre_Automotor;Dirección_de_Promoción_y_Prevención_Transito_y_Transporte_Terrestre_Automotor"/>
    <s v=" |202001: El registro de contratos para la temporada alta de fin de año de 2019 y principios de 2020 fue realizada en noviembre del 2019."/>
    <s v="El registro de contratos para la temporada alta de fin de año de 2019 y principios de 2020 fue realizada en noviembre del 2019."/>
    <s v="-"/>
    <s v="-"/>
    <s v="-"/>
    <s v="-"/>
    <s v="-"/>
    <s v="-"/>
    <s v="-"/>
    <s v="-"/>
    <s v="-"/>
    <s v="-"/>
    <s v="-"/>
    <s v="-"/>
  </r>
  <r>
    <s v="DTTTA-ACT_32;Delegatura_de_Transito_y_Transporte_Terrestre_Automotor;Dirección_de_Promoción_y_Prevención_Transito_y_Transporte_Terrestre_Automotor"/>
    <n v="151"/>
    <s v="PES_Definir"/>
    <s v="OE1"/>
    <s v="Fortalecer la Vigilancia."/>
    <s v="SI"/>
    <s v="10. Plan de Acción Institucional - PAI"/>
    <s v="PAI"/>
    <s v="PAI_10"/>
    <s v="2. Plan de Acción Institucional - PAI"/>
    <s v="PyP_Vigilancia Previa"/>
    <x v="57"/>
    <x v="13"/>
    <s v="DTTTA-ACT_32"/>
    <x v="88"/>
    <x v="3"/>
    <x v="3"/>
    <s v="DTTTA-G_02"/>
    <x v="10"/>
    <s v="DTTTA-D_02"/>
    <x v="10"/>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2;Delegatura_de_Transito_y_Transporte_Terrestre_Automotor;Dirección_de_Promoción_y_Prevención_Transito_y_Transporte_Terrestre_Automotor"/>
    <s v=" |202001: No se recibieron solicitudes"/>
    <s v="No se recibieron solicitudes"/>
    <s v="-"/>
    <s v="-"/>
    <s v="-"/>
    <s v="-"/>
    <s v="-"/>
    <s v="-"/>
    <s v="-"/>
    <s v="-"/>
    <s v="-"/>
    <s v="-"/>
    <s v="-"/>
    <s v="-"/>
  </r>
  <r>
    <s v="DTTTA-ACT_33;Delegatura_de_Transito_y_Transporte_Terrestre_Automotor;Dirección_de_Promoción_y_Prevención_Transito_y_Transporte_Terrestre_Automotor"/>
    <n v="152"/>
    <s v="PES_Definir"/>
    <s v="OE1"/>
    <s v="Fortalecer la Vigilancia."/>
    <s v="SI"/>
    <s v="10. Plan de Acción Institucional - PAI"/>
    <s v="PAI"/>
    <s v="PAI_10"/>
    <s v="2. Plan de Acción Institucional - PAI"/>
    <s v="PyP_Vigilancia Previa"/>
    <x v="57"/>
    <x v="13"/>
    <s v="DTTTA-ACT_33"/>
    <x v="89"/>
    <x v="3"/>
    <x v="3"/>
    <s v="DTTTA-G_02"/>
    <x v="10"/>
    <s v="DTTTA-D_02"/>
    <x v="10"/>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3;Delegatura_de_Transito_y_Transporte_Terrestre_Automotor;Dirección_de_Promoción_y_Prevención_Transito_y_Transporte_Terrestre_Automotor"/>
    <s v=" |202001: No se recibieron solicitudes"/>
    <s v="No se recibieron solicitudes"/>
    <s v="-"/>
    <s v="-"/>
    <s v="-"/>
    <s v="-"/>
    <s v="-"/>
    <s v="-"/>
    <s v="-"/>
    <s v="-"/>
    <s v="-"/>
    <s v="-"/>
    <s v="-"/>
    <s v="-"/>
  </r>
  <r>
    <s v="DTTTA-ACT_34;Delegatura_de_Transito_y_Transporte_Terrestre_Automotor;Dirección_de_Promoción_y_Prevención_Transito_y_Transporte_Terrestre_Automotor"/>
    <n v="153"/>
    <s v="PES_Definir"/>
    <s v="OE1"/>
    <s v="Fortalecer la Vigilancia."/>
    <s v="SI"/>
    <s v="10. Plan de Acción Institucional - PAI"/>
    <s v="PAI"/>
    <s v="PAI_10"/>
    <s v="2. Plan de Acción Institucional - PAI"/>
    <s v="PyP_Vigilancia Previa"/>
    <x v="57"/>
    <x v="13"/>
    <s v="DTTTA-ACT_34"/>
    <x v="90"/>
    <x v="3"/>
    <x v="3"/>
    <s v="DTTTA-G_02"/>
    <x v="10"/>
    <s v="DTTTA-D_02"/>
    <x v="10"/>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5"/>
    <n v="0"/>
    <n v="0"/>
    <n v="0"/>
    <n v="0"/>
    <n v="0"/>
    <n v="0"/>
    <n v="0"/>
    <n v="0"/>
    <n v="0"/>
    <n v="0"/>
    <n v="0"/>
    <n v="5"/>
    <s v="Ejecutado"/>
    <n v="5"/>
    <m/>
    <m/>
    <m/>
    <m/>
    <m/>
    <m/>
    <m/>
    <m/>
    <m/>
    <m/>
    <m/>
    <n v="5"/>
    <n v="1"/>
    <n v="5"/>
    <n v="1"/>
    <n v="2.8571428571428571E-3"/>
    <n v="2.8571428571428571E-3"/>
    <n v="0"/>
    <n v="0"/>
    <s v="DTTTA-ACT_34;Delegatura_de_Transito_y_Transporte_Terrestre_Automotor;Dirección_de_Promoción_y_Prevención_Transito_y_Transporte_Terrestre_Automotor"/>
    <s v=" |202001: 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
    <s v="-"/>
    <s v="-"/>
    <s v="-"/>
    <s v="-"/>
    <s v="-"/>
    <s v="-"/>
    <s v="-"/>
    <s v="-"/>
    <s v="-"/>
    <s v="-"/>
    <s v="-"/>
  </r>
  <r>
    <s v="DTTTA-ACT_35;Delegatura_de_Transito_y_Transporte_Terrestre_Automotor;Dirección_de_Promoción_y_Prevención_Transito_y_Transporte_Terrestre_Automotor"/>
    <n v="154"/>
    <s v="PES_Definir"/>
    <s v="OE1"/>
    <s v="Fortalecer la Vigilancia."/>
    <s v="SI"/>
    <s v="10. Plan de Acción Institucional - PAI"/>
    <s v="PAI"/>
    <s v="PAI_10"/>
    <s v="2. Plan de Acción Institucional - PAI"/>
    <s v="PyP_Vigilancia Previa"/>
    <x v="57"/>
    <x v="13"/>
    <s v="DTTTA-ACT_35"/>
    <x v="91"/>
    <x v="3"/>
    <x v="3"/>
    <s v="DTTTA-G_02"/>
    <x v="10"/>
    <s v="DTTTA-D_02"/>
    <x v="10"/>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15"/>
    <n v="0"/>
    <n v="0"/>
    <n v="0"/>
    <n v="0"/>
    <n v="0"/>
    <n v="0"/>
    <n v="0"/>
    <n v="0"/>
    <n v="0"/>
    <n v="0"/>
    <n v="0"/>
    <n v="15"/>
    <s v="Ejecutado"/>
    <n v="15"/>
    <m/>
    <m/>
    <m/>
    <m/>
    <m/>
    <m/>
    <m/>
    <m/>
    <m/>
    <m/>
    <m/>
    <n v="15"/>
    <n v="1"/>
    <n v="15"/>
    <n v="1"/>
    <n v="2.8571428571428571E-3"/>
    <n v="2.8571428571428571E-3"/>
    <n v="0"/>
    <n v="0"/>
    <s v="DTTTA-ACT_35;Delegatura_de_Transito_y_Transporte_Terrestre_Automotor;Dirección_de_Promoción_y_Prevención_Transito_y_Transporte_Terrestre_Automotor"/>
    <s v=" |202001: En el mes de enero se atendieron 15 solicitudes de concepto de sustentabilidad financiera, el restante se encuentra en trámite._x000a_EVIDENCIA: CONCEPTOS SUSTENTABILIDAD FINANCIERA"/>
    <s v="En el mes de enero se atendieron 15 solicitudes de concepto de sustentabilidad financiera, el restante se encuentra en trámite._x000a_EVIDENCIA: CONCEPTOS SUSTENTABILIDAD FINANCIERA"/>
    <s v="-"/>
    <s v="-"/>
    <s v="-"/>
    <s v="-"/>
    <s v="-"/>
    <s v="-"/>
    <s v="-"/>
    <s v="-"/>
    <s v="-"/>
    <s v="-"/>
    <s v="-"/>
    <s v="-"/>
  </r>
  <r>
    <s v="DTTTA-ACT_36;Delegatura_de_Transito_y_Transporte_Terrestre_Automotor;Dirección_de_Promoción_y_Prevención_Transito_y_Transporte_Terrestre_Automotor"/>
    <n v="155"/>
    <s v="PES_Definir"/>
    <s v="OE1"/>
    <s v="Fortalecer la Vigilancia."/>
    <s v="SI"/>
    <s v="10. Plan de Acción Institucional - PAI"/>
    <s v="PAI"/>
    <s v="PAI_10"/>
    <s v="2. Plan de Acción Institucional - PAI"/>
    <s v="PyP_Vigilancia Previa"/>
    <x v="57"/>
    <x v="13"/>
    <s v="DTTTA-ACT_36"/>
    <x v="34"/>
    <x v="3"/>
    <x v="3"/>
    <s v="DTTTA-G_02"/>
    <x v="10"/>
    <s v="DTTTA-D_02"/>
    <x v="10"/>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6;Delegatura_de_Transito_y_Transporte_Terrestre_Automotor;Dirección_de_Promoción_y_Prevención_Transito_y_Transporte_Terrestre_Automotor"/>
    <s v=" |202001: N/A"/>
    <s v="N/A"/>
    <s v="-"/>
    <s v="-"/>
    <s v="-"/>
    <s v="-"/>
    <s v="-"/>
    <s v="-"/>
    <s v="-"/>
    <s v="-"/>
    <s v="-"/>
    <s v="-"/>
    <s v="-"/>
    <s v="-"/>
  </r>
  <r>
    <s v="DTTTA-ACT_37;Delegatura_de_Transito_y_Transporte_Terrestre_Automotor;Dirección_de_Promoción_y_Prevención_Transito_y_Transporte_Terrestre_Automotor"/>
    <n v="156"/>
    <s v="PES_Definir"/>
    <s v="OE1"/>
    <s v="Fortalecer la Vigilancia."/>
    <s v="SI"/>
    <s v="10. Plan de Acción Institucional - PAI"/>
    <s v="PAI"/>
    <s v="PAI_10"/>
    <s v="2. Plan de Acción Institucional - PAI"/>
    <s v="PyP_Vigilancia Previa"/>
    <x v="57"/>
    <x v="13"/>
    <s v="DTTTA-ACT_37"/>
    <x v="92"/>
    <x v="3"/>
    <x v="3"/>
    <s v="DTTTA-G_02"/>
    <x v="10"/>
    <s v="DTTTA-D_02"/>
    <x v="10"/>
    <s v="Misionales"/>
    <s v="Financiera"/>
    <s v="Funcionamiento"/>
    <m/>
    <m/>
    <m/>
    <m/>
    <s v="MIPG-P_00"/>
    <s v="MIPG-D_00"/>
    <n v="0"/>
    <n v="0"/>
    <n v="0"/>
    <n v="0"/>
    <n v="0"/>
    <n v="0"/>
    <n v="0"/>
    <s v="# temporadas altas registr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0"/>
    <n v="0"/>
    <n v="0"/>
    <n v="0"/>
    <s v="Diciembre"/>
    <s v="DTTTA-ACT_37;Delegatura_de_Transito_y_Transporte_Terrestre_Automotor;Dirección_de_Promoción_y_Prevención_Transito_y_Transporte_Terrestre_Automotor"/>
    <s v=" |202001: N/A"/>
    <s v="N/A"/>
    <s v="-"/>
    <s v="-"/>
    <s v="-"/>
    <s v="-"/>
    <s v="-"/>
    <s v="-"/>
    <s v="-"/>
    <s v="-"/>
    <s v="-"/>
    <s v="-"/>
    <s v="-"/>
    <s v="-"/>
  </r>
  <r>
    <s v="DTTTA-ACT_38;Delegatura_de_Transito_y_Transporte_Terrestre_Automotor;Dirección_de_Investigaciones_Transito_y_Transporte_Terrestre_Automotor"/>
    <n v="157"/>
    <s v="PES_Definir"/>
    <s v="OE1"/>
    <s v="Fortalecer la Vigilancia."/>
    <s v="SI"/>
    <s v="10. Plan de Acción Institucional - PAI"/>
    <s v="PAI"/>
    <s v="PAI_10"/>
    <s v="2. Plan de Acción Institucional - PAI"/>
    <s v="Gestión_PQRS"/>
    <x v="58"/>
    <x v="6"/>
    <s v="DTTTA-ACT_38"/>
    <x v="16"/>
    <x v="3"/>
    <x v="3"/>
    <s v="DTTTA-G_03"/>
    <x v="11"/>
    <s v="DTTTA-D_03"/>
    <x v="11"/>
    <s v="Misionales"/>
    <s v="Financiera"/>
    <s v="Funcionamiento"/>
    <m/>
    <m/>
    <m/>
    <m/>
    <s v="MIPG-P_00"/>
    <s v="MIPG-D_00"/>
    <n v="0"/>
    <n v="0"/>
    <n v="0"/>
    <n v="0"/>
    <n v="0"/>
    <n v="0"/>
    <n v="0"/>
    <s v="No. de Solicitudes Gestionadas / No. de Solicitudes Ingresadas "/>
    <s v="POR_DEFINIR"/>
    <d v="2020-01-01T00:00:00"/>
    <d v="2020-12-30T00:00:00"/>
    <n v="1"/>
    <n v="12"/>
    <n v="12.133333333333333"/>
    <s v="Enero"/>
    <s v="Diciembre"/>
    <s v="IV_Trim"/>
    <n v="2.8571428571428571E-3"/>
    <s v="Planeado"/>
    <n v="0"/>
    <n v="0"/>
    <n v="0"/>
    <n v="0"/>
    <n v="0"/>
    <n v="0"/>
    <n v="0"/>
    <n v="0"/>
    <n v="0"/>
    <n v="0"/>
    <n v="0"/>
    <n v="0"/>
    <n v="0"/>
    <s v="Ejecutado"/>
    <n v="0"/>
    <m/>
    <m/>
    <m/>
    <m/>
    <m/>
    <m/>
    <m/>
    <m/>
    <m/>
    <m/>
    <m/>
    <n v="0"/>
    <n v="0"/>
    <n v="0"/>
    <n v="1"/>
    <n v="0"/>
    <n v="2.8571428571428571E-3"/>
    <n v="0"/>
    <s v="Diciembre"/>
    <s v="DTTTA-ACT_38;Delegatura_de_Transito_y_Transporte_Terrestre_Automotor;Dirección_de_Investigaciones_Transito_y_Transporte_Terrestre_Automotor"/>
    <s v=" |202001: N/A_x000a_"/>
    <s v="N/A_x000a_"/>
    <s v="-"/>
    <s v="-"/>
    <s v="-"/>
    <s v="-"/>
    <s v="-"/>
    <s v="-"/>
    <s v="-"/>
    <s v="-"/>
    <s v="-"/>
    <s v="-"/>
    <s v="-"/>
    <s v="-"/>
  </r>
  <r>
    <s v="DTTTA-ACT_39;Delegatura_de_Transito_y_Transporte_Terrestre_Automotor;Dirección_de_Investigaciones_Transito_y_Transporte_Terrestre_Automotor"/>
    <n v="158"/>
    <s v="PES_Definir"/>
    <s v="OE1"/>
    <s v="Fortalecer la Vigilancia."/>
    <s v="SI"/>
    <s v="10. Plan de Acción Institucional - PAI"/>
    <s v="PAI"/>
    <s v="PAI_10"/>
    <s v="2. Plan de Acción Institucional - PAI"/>
    <s v="Inmovilizaciones"/>
    <x v="59"/>
    <x v="27"/>
    <s v="DTTTA-ACT_39"/>
    <x v="93"/>
    <x v="3"/>
    <x v="3"/>
    <s v="DTTTA-G_03"/>
    <x v="11"/>
    <s v="DTTTA-D_03"/>
    <x v="11"/>
    <s v="Misionales"/>
    <s v="Financiera"/>
    <s v="Funcionamiento"/>
    <m/>
    <m/>
    <m/>
    <m/>
    <s v="MIPG-P_00"/>
    <s v="MIPG-D_00"/>
    <n v="0"/>
    <n v="0"/>
    <n v="0"/>
    <n v="0"/>
    <n v="0"/>
    <n v="0"/>
    <n v="0"/>
    <s v="# solicitudes atendidas / # solicitudes recibidas"/>
    <s v="POR_DEFINIR"/>
    <d v="2020-01-01T00:00:00"/>
    <d v="2020-12-30T00:00:00"/>
    <n v="1"/>
    <n v="12"/>
    <n v="12.133333333333333"/>
    <s v="Enero"/>
    <s v="Diciembre"/>
    <s v="IV_Trim"/>
    <n v="2.8571428571428571E-3"/>
    <s v="Planeado"/>
    <n v="718"/>
    <n v="0"/>
    <n v="0"/>
    <n v="0"/>
    <n v="0"/>
    <n v="0"/>
    <n v="0"/>
    <n v="0"/>
    <n v="0"/>
    <n v="0"/>
    <n v="0"/>
    <n v="0"/>
    <n v="718"/>
    <s v="Ejecutado"/>
    <n v="718"/>
    <m/>
    <m/>
    <m/>
    <m/>
    <m/>
    <m/>
    <m/>
    <m/>
    <m/>
    <m/>
    <m/>
    <n v="718"/>
    <n v="1"/>
    <n v="718"/>
    <n v="1"/>
    <n v="2.8571428571428571E-3"/>
    <n v="2.8571428571428571E-3"/>
    <n v="0"/>
    <n v="0"/>
    <s v="DTTTA-ACT_39;Delegatura_de_Transito_y_Transporte_Terrestre_Automotor;Dirección_de_Investigaciones_Transito_y_Transporte_Terrestre_Automotor"/>
    <s v=" |202001: En el mes de enero se decidieron 718 solicitudes de liberación de vehiculos dentro del término legal _x000a_EVIDENCIA: BASE INMOVILIZACIONES_x000a_"/>
    <s v="En el mes de enero se decidieron 718 solicitudes de liberación de vehiculos dentro del término legal _x000a_EVIDENCIA: BASE INMOVILIZACIONES_x000a_"/>
    <s v="-"/>
    <s v="-"/>
    <s v="-"/>
    <s v="-"/>
    <s v="-"/>
    <s v="-"/>
    <s v="-"/>
    <s v="-"/>
    <s v="-"/>
    <s v="-"/>
    <s v="-"/>
    <s v="-"/>
  </r>
  <r>
    <s v="DTTTA-ACT_40;Delegatura_de_Transito_y_Transporte_Terrestre_Automotor;Dirección_de_Investigaciones_Transito_y_Transporte_Terrestre_Automotor"/>
    <n v="159"/>
    <s v="PES_Definir"/>
    <s v="OE1"/>
    <s v="Fortalecer la Vigilancia."/>
    <s v="SI"/>
    <s v="10. Plan de Acción Institucional - PAI"/>
    <s v="PAI"/>
    <s v="PAI_10"/>
    <s v="2. Plan de Acción Institucional - PAI"/>
    <s v="Averiguación_Preliminar"/>
    <x v="60"/>
    <x v="28"/>
    <s v="DTTTA-ACT_40"/>
    <x v="94"/>
    <x v="3"/>
    <x v="3"/>
    <s v="DTTTA-G_03"/>
    <x v="11"/>
    <s v="DTTTA-D_03"/>
    <x v="11"/>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s v="IV_Trim"/>
    <n v="2.8571428571428571E-3"/>
    <s v="Planeado"/>
    <n v="27992"/>
    <n v="0"/>
    <n v="0"/>
    <n v="0"/>
    <n v="0"/>
    <n v="0"/>
    <n v="0"/>
    <n v="0"/>
    <n v="0"/>
    <n v="0"/>
    <n v="0"/>
    <n v="0"/>
    <n v="27992"/>
    <s v="Ejecutado"/>
    <n v="6791"/>
    <m/>
    <m/>
    <m/>
    <m/>
    <m/>
    <m/>
    <m/>
    <m/>
    <m/>
    <m/>
    <m/>
    <n v="6791"/>
    <n v="0.24260503000857389"/>
    <n v="27992"/>
    <n v="0.24260503000857389"/>
    <n v="6.9315722859592541E-4"/>
    <n v="6.9315722859592541E-4"/>
    <n v="0"/>
    <s v="Diciembre"/>
    <s v="DTTTA-ACT_40;Delegatura_de_Transito_y_Transporte_Terrestre_Automotor;Dirección_de_Investigaciones_Transito_y_Transporte_Terrestre_Automotor"/>
    <s v=" |202001: En el mes de enero se tramitaron 6791 radicados entre denuncias u IUIT'S_x000a_EVIDENCIA: IUIT DIRECCIÓN DE INVESTIGACIONES_x000a_PQR DIRECCIÓN DE INVESTIGACIONES"/>
    <s v="En el mes de enero se tramitaron 6791 radicados entre denuncias u IUIT'S_x000a_EVIDENCIA: IUIT DIRECCIÓN DE INVESTIGACIONES_x000a_PQR DIRECCIÓN DE INVESTIGACIONES"/>
    <s v="-"/>
    <s v="-"/>
    <s v="-"/>
    <s v="-"/>
    <s v="-"/>
    <s v="-"/>
    <s v="-"/>
    <s v="-"/>
    <s v="-"/>
    <s v="-"/>
    <s v="-"/>
    <s v="-"/>
  </r>
  <r>
    <s v="DTTTA-ACT_41;Delegatura_de_Transito_y_Transporte_Terrestre_Automotor;Dirección_de_Investigaciones_Transito_y_Transporte_Terrestre_Automotor"/>
    <n v="160"/>
    <s v="PES_Definir"/>
    <s v="OE1"/>
    <s v="Fortalecer la Vigilancia."/>
    <s v="SI"/>
    <s v="10. Plan de Acción Institucional - PAI"/>
    <s v="PAI"/>
    <s v="PAI_10"/>
    <s v="2. Plan de Acción Institucional - PAI"/>
    <s v="Investigaciones"/>
    <x v="61"/>
    <x v="29"/>
    <s v="DTTTA-ACT_41"/>
    <x v="2"/>
    <x v="3"/>
    <x v="3"/>
    <s v="DTTTA-G_03"/>
    <x v="11"/>
    <s v="DTTTA-D_03"/>
    <x v="11"/>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41;Delegatura_de_Transito_y_Transporte_Terrestre_Automotor;Dirección_de_Investigaciones_Transito_y_Transporte_Terrestre_Automotor"/>
    <s v=" |202001: Se aclara que en este item solo se esta colocando el total de entradas para investigaciones, en los siguientes indicadores se desagrega lo tramitado por etapas_x000a_EVIDENCIA: MATRIZ DIRECCIÓN DE INVESTIGACIONES_x000a_"/>
    <s v="Se aclara que en este item solo se esta colocando el total de entradas para investigaciones, en los siguientes indicadores se desagrega lo tramitado por etapas_x000a_EVIDENCIA: MATRIZ DIRECCIÓN DE INVESTIGACIONES_x000a_"/>
    <s v="-"/>
    <s v="-"/>
    <s v="-"/>
    <s v="-"/>
    <s v="-"/>
    <s v="-"/>
    <s v="-"/>
    <s v="-"/>
    <s v="-"/>
    <s v="-"/>
    <s v="-"/>
    <s v="-"/>
  </r>
  <r>
    <s v="DTTTA-ACT_42;Delegatura_de_Transito_y_Transporte_Terrestre_Automotor;Dirección_de_Investigaciones_Transito_y_Transporte_Terrestre_Automotor"/>
    <n v="161"/>
    <s v="PES_Definir"/>
    <s v="OE1"/>
    <s v="Fortalecer la Vigilancia."/>
    <s v="SI"/>
    <s v="10. Plan de Acción Institucional - PAI"/>
    <s v="PAI"/>
    <s v="PAI_10"/>
    <s v="2. Plan de Acción Institucional - PAI"/>
    <s v="Investigaciones"/>
    <x v="61"/>
    <x v="29"/>
    <s v="DTTTA-ACT_42"/>
    <x v="3"/>
    <x v="3"/>
    <x v="3"/>
    <s v="DTTTA-G_03"/>
    <x v="11"/>
    <s v="DTTTA-D_03"/>
    <x v="11"/>
    <s v="Misionales"/>
    <s v="Financiera"/>
    <s v="Funcionamiento"/>
    <m/>
    <m/>
    <m/>
    <m/>
    <s v="MIPG-P_00"/>
    <s v="MIPG-D_00"/>
    <n v="0"/>
    <n v="0"/>
    <n v="0"/>
    <n v="0"/>
    <n v="0"/>
    <n v="0"/>
    <n v="1"/>
    <s v="No. de Solicitudes de Pruebas Iniciadas"/>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TTTA-ACT_42;Delegatura_de_Transito_y_Transporte_Terrestre_Automotor;Dirección_de_Investigaciones_Transito_y_Transporte_Terrestre_Automotor"/>
    <s v=" |202001: En el mes de enero se decretaron pruebas a 2 investigaciones de las 38 que se encontraban pendientes aclarando que no se han vencido los términos de la etapa procesal_x000a_EVIDENCIA: MATRIZ DIRECCION DE INVESTIGACIONES"/>
    <s v="En el mes de enero se decretaron pruebas a 2 investigaciones de las 38 que se encontraban pendientes aclarando que no se han vencido los términos de la etapa procesal_x000a_EVIDENCIA: MATRIZ DIRECCION DE INVESTIGACIONES"/>
    <s v="-"/>
    <s v="-"/>
    <s v="-"/>
    <s v="-"/>
    <s v="-"/>
    <s v="-"/>
    <s v="-"/>
    <s v="-"/>
    <s v="-"/>
    <s v="-"/>
    <s v="-"/>
    <s v="-"/>
  </r>
  <r>
    <s v="DTTTA-ACT_43;Delegatura_de_Transito_y_Transporte_Terrestre_Automotor;Dirección_de_Investigaciones_Transito_y_Transporte_Terrestre_Automotor"/>
    <n v="162"/>
    <s v="PES_Definir"/>
    <s v="OE1"/>
    <s v="Fortalecer la Vigilancia."/>
    <s v="SI"/>
    <s v="10. Plan de Acción Institucional - PAI"/>
    <s v="PAI"/>
    <s v="PAI_10"/>
    <s v="2. Plan de Acción Institucional - PAI"/>
    <s v="Investigaciones"/>
    <x v="61"/>
    <x v="29"/>
    <s v="DTTTA-ACT_43"/>
    <x v="4"/>
    <x v="3"/>
    <x v="3"/>
    <s v="DTTTA-G_03"/>
    <x v="11"/>
    <s v="DTTTA-D_03"/>
    <x v="11"/>
    <s v="Misionales"/>
    <s v="Financiera"/>
    <s v="Funcionamiento"/>
    <m/>
    <m/>
    <m/>
    <m/>
    <s v="MIPG-P_00"/>
    <s v="MIPG-D_00"/>
    <n v="0"/>
    <n v="0"/>
    <n v="0"/>
    <n v="0"/>
    <n v="0"/>
    <n v="0"/>
    <n v="1"/>
    <s v="No. de Alegatos Realizados"/>
    <s v="POR_DEFINIR"/>
    <d v="2020-01-01T00:00:00"/>
    <d v="2020-12-31T00:00:00"/>
    <n v="1"/>
    <n v="12"/>
    <n v="12.166666666666666"/>
    <s v="Enero"/>
    <s v="Diciembre"/>
    <s v="IV_Trim"/>
    <n v="2.8571428571428571E-3"/>
    <s v="Planeado"/>
    <n v="1"/>
    <n v="0"/>
    <n v="0"/>
    <n v="0"/>
    <n v="0"/>
    <n v="0"/>
    <n v="0"/>
    <n v="0"/>
    <n v="0"/>
    <n v="0"/>
    <n v="0"/>
    <n v="0"/>
    <n v="1"/>
    <s v="Ejecutado"/>
    <n v="1"/>
    <m/>
    <m/>
    <m/>
    <m/>
    <m/>
    <m/>
    <m/>
    <m/>
    <m/>
    <m/>
    <m/>
    <n v="1"/>
    <n v="1"/>
    <n v="1"/>
    <n v="1"/>
    <n v="2.8571428571428571E-3"/>
    <n v="2.8571428571428571E-3"/>
    <n v="0"/>
    <n v="0"/>
    <s v="DTTTA-ACT_43;Delegatura_de_Transito_y_Transporte_Terrestre_Automotor;Dirección_de_Investigaciones_Transito_y_Transporte_Terrestre_Automotor"/>
    <s v=" |202001: En el mes de enero se trasladó para alegatos de conclusión un proceso con cierre probatorio_x000a_EVIDENCIA: MATRIZ DIRECCION DE INVESTIGACIONES"/>
    <s v="En el mes de enero se trasladó para alegatos de conclusión un proceso con cierre probatorio_x000a_EVIDENCIA: MATRIZ DIRECCION DE INVESTIGACIONES"/>
    <s v="-"/>
    <s v="-"/>
    <s v="-"/>
    <s v="-"/>
    <s v="-"/>
    <s v="-"/>
    <s v="-"/>
    <s v="-"/>
    <s v="-"/>
    <s v="-"/>
    <s v="-"/>
    <s v="-"/>
  </r>
  <r>
    <s v="DTTTA-ACT_44;Delegatura_de_Transito_y_Transporte_Terrestre_Automotor;Dirección_de_Investigaciones_Transito_y_Transporte_Terrestre_Automotor"/>
    <n v="163"/>
    <s v="PES_Definir"/>
    <s v="OE1"/>
    <s v="Fortalecer la Vigilancia."/>
    <s v="SI"/>
    <s v="10. Plan de Acción Institucional - PAI"/>
    <s v="PAI"/>
    <s v="PAI_10"/>
    <s v="2. Plan de Acción Institucional - PAI"/>
    <s v="Investigaciones"/>
    <x v="61"/>
    <x v="29"/>
    <s v="DTTTA-ACT_44"/>
    <x v="5"/>
    <x v="3"/>
    <x v="3"/>
    <s v="DTTTA-G_03"/>
    <x v="11"/>
    <s v="DTTTA-D_03"/>
    <x v="11"/>
    <s v="Misionales"/>
    <s v="Financiera"/>
    <s v="Funcionamiento"/>
    <m/>
    <m/>
    <m/>
    <m/>
    <s v="MIPG-P_00"/>
    <s v="MIPG-D_00"/>
    <n v="0"/>
    <n v="0"/>
    <n v="0"/>
    <n v="0"/>
    <n v="0"/>
    <n v="0"/>
    <n v="1"/>
    <s v="No. de Fallos Realizados"/>
    <s v="POR_DEFINIR"/>
    <d v="2020-01-01T00:00:00"/>
    <d v="2020-12-31T00:00:00"/>
    <n v="1"/>
    <n v="12"/>
    <n v="12.166666666666666"/>
    <s v="Enero"/>
    <s v="Diciembre"/>
    <s v="IV_Trim"/>
    <n v="2.8571428571428571E-3"/>
    <s v="Planeado"/>
    <n v="2"/>
    <n v="0"/>
    <n v="0"/>
    <n v="0"/>
    <n v="0"/>
    <n v="0"/>
    <n v="0"/>
    <n v="0"/>
    <n v="0"/>
    <n v="0"/>
    <n v="0"/>
    <n v="0"/>
    <n v="2"/>
    <s v="Ejecutado"/>
    <n v="2"/>
    <m/>
    <m/>
    <m/>
    <m/>
    <m/>
    <m/>
    <m/>
    <m/>
    <m/>
    <m/>
    <m/>
    <n v="2"/>
    <n v="1"/>
    <n v="2"/>
    <n v="1"/>
    <n v="2.8571428571428571E-3"/>
    <n v="2.8571428571428571E-3"/>
    <n v="0"/>
    <n v="0"/>
    <s v="DTTTA-ACT_44;Delegatura_de_Transito_y_Transporte_Terrestre_Automotor;Dirección_de_Investigaciones_Transito_y_Transporte_Terrestre_Automotor"/>
    <s v=" |202001: En el mes de enero se fallaron 2 procesos con vencimiento de alegatos, se aclara que el restante no ha superado el término de la etapa procesal_x000a_EVIDENCIA: MATRIZ DIRECCION DE INVESTIGACIONES"/>
    <s v="En el mes de enero se fallaron 2 procesos con vencimiento de alegatos, se aclara que el restante no ha superado el término de la etapa procesal_x000a_EVIDENCIA: MATRIZ DIRECCION DE INVESTIGACIONES"/>
    <s v="-"/>
    <s v="-"/>
    <s v="-"/>
    <s v="-"/>
    <s v="-"/>
    <s v="-"/>
    <s v="-"/>
    <s v="-"/>
    <s v="-"/>
    <s v="-"/>
    <s v="-"/>
    <s v="-"/>
  </r>
  <r>
    <s v="DTTTA-ACT_45;Delegatura_de_Transito_y_Transporte_Terrestre_Automotor;Dirección_de_Investigaciones_Transito_y_Transporte_Terrestre_Automotor"/>
    <n v="164"/>
    <s v="PES_Definir"/>
    <s v="OE1"/>
    <s v="Fortalecer la Vigilancia."/>
    <s v="SI"/>
    <s v="10. Plan de Acción Institucional - PAI"/>
    <s v="PAI"/>
    <s v="PAI_10"/>
    <s v="2. Plan de Acción Institucional - PAI"/>
    <s v="Investigaciones"/>
    <x v="61"/>
    <x v="29"/>
    <s v="DTTTA-ACT_45"/>
    <x v="95"/>
    <x v="3"/>
    <x v="3"/>
    <s v="DTTTA-G_03"/>
    <x v="11"/>
    <s v="DTTTA-D_03"/>
    <x v="11"/>
    <s v="Misionales"/>
    <s v="Financiera"/>
    <s v="Funcionamiento"/>
    <m/>
    <m/>
    <m/>
    <m/>
    <s v="MIPG-P_00"/>
    <s v="MIPG-D_00"/>
    <n v="0"/>
    <n v="0"/>
    <n v="0"/>
    <n v="0"/>
    <n v="0"/>
    <n v="0"/>
    <n v="1"/>
    <s v="No. de Fallos Orales Profer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45;Delegatura_de_Transito_y_Transporte_Terrestre_Automotor;Dirección_de_Investigaciones_Transito_y_Transporte_Terrestre_Automotor"/>
    <s v=" |202001: En el mes de enero no se presentaron fallos orales_x000a_"/>
    <s v="En el mes de enero no se presentaron fallos orales_x000a_"/>
    <s v="-"/>
    <s v="-"/>
    <s v="-"/>
    <s v="-"/>
    <s v="-"/>
    <s v="-"/>
    <s v="-"/>
    <s v="-"/>
    <s v="-"/>
    <s v="-"/>
    <s v="-"/>
    <s v="-"/>
  </r>
  <r>
    <s v="DTTTA-ACT_46;Delegatura_de_Transito_y_Transporte_Terrestre_Automotor;Dirección_de_Investigaciones_Transito_y_Transporte_Terrestre_Automotor"/>
    <n v="165"/>
    <s v="PES_Definir"/>
    <s v="OE1"/>
    <s v="Fortalecer la Vigilancia."/>
    <s v="SI"/>
    <s v="10. Plan de Acción Institucional - PAI"/>
    <s v="PAI"/>
    <s v="PAI_10"/>
    <s v="2. Plan de Acción Institucional - PAI"/>
    <s v="Investigaciones"/>
    <x v="61"/>
    <x v="29"/>
    <s v="DTTTA-ACT_46"/>
    <x v="37"/>
    <x v="3"/>
    <x v="3"/>
    <s v="DTTTA-G_03"/>
    <x v="11"/>
    <s v="DTTTA-D_03"/>
    <x v="11"/>
    <s v="Misionales"/>
    <s v="Financiera"/>
    <s v="Funcionamiento"/>
    <m/>
    <m/>
    <m/>
    <m/>
    <s v="MIPG-P_00"/>
    <s v="MIPG-D_00"/>
    <n v="0"/>
    <n v="0"/>
    <n v="0"/>
    <n v="0"/>
    <n v="0"/>
    <n v="0"/>
    <n v="1"/>
    <s v="No. de Recursos Realizados "/>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46;Delegatura_de_Transito_y_Transporte_Terrestre_Automotor;Dirección_de_Investigaciones_Transito_y_Transporte_Terrestre_Automotor"/>
    <s v=" |202001: Se encuentra en trámite_x000a_EVIDENCIA: MATRIZ DIRECCION DE INVESTIGACIONES"/>
    <s v="Se encuentra en trámite_x000a_EVIDENCIA: MATRIZ DIRECCION DE INVESTIGACIONES"/>
    <s v="-"/>
    <s v="-"/>
    <s v="-"/>
    <s v="-"/>
    <s v="-"/>
    <s v="-"/>
    <s v="-"/>
    <s v="-"/>
    <s v="-"/>
    <s v="-"/>
    <s v="-"/>
    <s v="-"/>
  </r>
  <r>
    <s v="DTTTA-ACT_47;Delegatura_de_Transito_y_Transporte_Terrestre_Automotor;Dirección_de_Investigaciones_Transito_y_Transporte_Terrestre_Automotor"/>
    <n v="166"/>
    <s v="PES_Definir"/>
    <s v="OE1"/>
    <s v="Fortalecer la Vigilancia."/>
    <s v="SI"/>
    <s v="10. Plan de Acción Institucional - PAI"/>
    <s v="PAI"/>
    <s v="PAI_10"/>
    <s v="2. Plan de Acción Institucional - PAI"/>
    <s v="Investigaciones"/>
    <x v="61"/>
    <x v="29"/>
    <s v="DTTTA-ACT_47"/>
    <x v="96"/>
    <x v="3"/>
    <x v="3"/>
    <s v="DTTTA-G_03"/>
    <x v="11"/>
    <s v="DTTTA-D_03"/>
    <x v="11"/>
    <s v="Misionales"/>
    <s v="Financiera"/>
    <s v="Funcionamiento"/>
    <m/>
    <m/>
    <m/>
    <m/>
    <s v="MIPG-P_00"/>
    <s v="MIPG-D_00"/>
    <n v="0"/>
    <n v="0"/>
    <n v="0"/>
    <n v="0"/>
    <n v="0"/>
    <n v="0"/>
    <n v="1"/>
    <s v="No. de Revocatorias de Fallos Emitidos"/>
    <s v="POR_DEFINIR"/>
    <d v="2020-01-01T00:00:00"/>
    <d v="2020-12-31T00:00:00"/>
    <n v="1"/>
    <n v="12"/>
    <n v="12.166666666666666"/>
    <s v="Enero"/>
    <s v="Diciembre"/>
    <s v="IV_Trim"/>
    <n v="2.8571428571428571E-3"/>
    <s v="Planeado"/>
    <n v="0"/>
    <n v="0"/>
    <n v="0"/>
    <n v="0"/>
    <n v="0"/>
    <n v="0"/>
    <n v="0"/>
    <n v="0"/>
    <n v="0"/>
    <n v="0"/>
    <n v="0"/>
    <n v="0"/>
    <n v="0"/>
    <s v="Ejecutado"/>
    <n v="0"/>
    <m/>
    <m/>
    <m/>
    <m/>
    <m/>
    <m/>
    <m/>
    <m/>
    <m/>
    <m/>
    <m/>
    <n v="0"/>
    <n v="0"/>
    <n v="0"/>
    <n v="1"/>
    <n v="0"/>
    <n v="2.8571428571428571E-3"/>
    <n v="0"/>
    <s v="Diciembre"/>
    <s v="DTTTA-ACT_47;Delegatura_de_Transito_y_Transporte_Terrestre_Automotor;Dirección_de_Investigaciones_Transito_y_Transporte_Terrestre_Automotor"/>
    <s v=" |202001: No se presentaron solicitudes de revocatoria directa_x000a_"/>
    <s v="No se presentaron solicitudes de revocatoria directa_x000a_"/>
    <s v="-"/>
    <s v="-"/>
    <s v="-"/>
    <s v="-"/>
    <s v="-"/>
    <s v="-"/>
    <s v="-"/>
    <s v="-"/>
    <s v="-"/>
    <s v="-"/>
    <s v="-"/>
    <s v="-"/>
  </r>
  <r>
    <s v="DSI-ACT_01;Despacho_Superintendencia;Despacho"/>
    <n v="167"/>
    <s v="PES_Definir"/>
    <s v="OE5"/>
    <s v="Fortalecimiento Institucional"/>
    <s v="SI"/>
    <s v="10. Plan de Acción Institucional - PAI"/>
    <s v="PAI"/>
    <s v="PAI_10"/>
    <s v="2. Plan de Acción Institucional - PAI"/>
    <s v="Gestión"/>
    <x v="62"/>
    <x v="30"/>
    <s v="DSI-ACT_01"/>
    <x v="97"/>
    <x v="4"/>
    <x v="4"/>
    <s v="DSI-G_01"/>
    <x v="12"/>
    <s v="DSI-D_01"/>
    <x v="12"/>
    <s v="Apoyo"/>
    <s v="Administrativa"/>
    <s v="Funcionamiento"/>
    <m/>
    <m/>
    <m/>
    <m/>
    <s v="MIPG-P_00"/>
    <s v="MIPG-D_00"/>
    <n v="0"/>
    <n v="0"/>
    <n v="0"/>
    <n v="0"/>
    <n v="0"/>
    <n v="0"/>
    <n v="1"/>
    <s v=" # Solicitudes Atendidas / # Solicitudes Recibidas "/>
    <s v="POR_DEFINIR"/>
    <d v="2020-01-01T00:00:00"/>
    <d v="2020-12-30T00:00:00"/>
    <n v="1"/>
    <n v="12"/>
    <n v="12.133333333333333"/>
    <s v="Enero"/>
    <s v="Diciembre"/>
    <s v="IV_Trim"/>
    <n v="5.1948051948051939E-3"/>
    <s v="Planeado"/>
    <n v="4"/>
    <n v="0"/>
    <n v="0"/>
    <n v="0"/>
    <n v="0"/>
    <n v="0"/>
    <n v="0"/>
    <n v="0"/>
    <n v="0"/>
    <n v="0"/>
    <n v="0"/>
    <n v="0"/>
    <n v="4"/>
    <s v="Ejecutado"/>
    <n v="4"/>
    <m/>
    <m/>
    <m/>
    <m/>
    <m/>
    <m/>
    <m/>
    <m/>
    <m/>
    <m/>
    <m/>
    <n v="4"/>
    <n v="1"/>
    <n v="4"/>
    <n v="1"/>
    <n v="5.1948051948051939E-3"/>
    <n v="5.1948051948051939E-3"/>
    <n v="0"/>
    <n v="0"/>
    <s v="DSI-ACT_01;Despacho_Superintendencia;Despacho"/>
    <s v=" |202001: 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
    <s v="-"/>
    <s v="-"/>
    <s v="-"/>
    <s v="-"/>
    <s v="-"/>
    <s v="-"/>
    <s v="-"/>
    <s v="-"/>
    <s v="-"/>
    <s v="-"/>
    <s v="-"/>
  </r>
  <r>
    <s v="DSI-ACT_02;Despacho_Superintendencia;Despacho"/>
    <n v="168"/>
    <s v="PES_00"/>
    <s v="OE5"/>
    <s v="Fortalecimiento Institucional"/>
    <s v="SI"/>
    <s v="10. Plan de Acción Institucional - PAI"/>
    <s v="PAI"/>
    <s v="PAI_10"/>
    <s v="2. Plan de Acción Institucional - PAI"/>
    <s v="Gestión"/>
    <x v="63"/>
    <x v="31"/>
    <s v="DSI-ACT_02"/>
    <x v="98"/>
    <x v="4"/>
    <x v="4"/>
    <s v="DSI-G_02"/>
    <x v="12"/>
    <s v="DSI-D_03"/>
    <x v="13"/>
    <s v="Apoyo"/>
    <s v="Administrativa"/>
    <s v="Funcionamiento"/>
    <m/>
    <m/>
    <m/>
    <m/>
    <s v="MIPG-P_00"/>
    <s v="MIPG-D_00"/>
    <n v="0"/>
    <n v="0"/>
    <n v="0"/>
    <n v="0"/>
    <n v="0"/>
    <n v="0"/>
    <n v="4"/>
    <s v=" Informe Trimestral de Gestión "/>
    <s v="POR_DEFINIR"/>
    <d v="2020-01-01T00:00:00"/>
    <d v="2020-12-30T00:00:00"/>
    <n v="1"/>
    <n v="12"/>
    <n v="12.133333333333333"/>
    <s v="Enero"/>
    <s v="Diciembre"/>
    <s v="IV_Trim"/>
    <n v="5.1948051948051939E-3"/>
    <s v="Planeado"/>
    <n v="0"/>
    <n v="0"/>
    <n v="0"/>
    <n v="0"/>
    <n v="0"/>
    <n v="0"/>
    <n v="0"/>
    <n v="0"/>
    <n v="0"/>
    <n v="0"/>
    <n v="0"/>
    <n v="0"/>
    <n v="0"/>
    <s v="Ejecutado"/>
    <n v="0"/>
    <m/>
    <m/>
    <m/>
    <m/>
    <m/>
    <m/>
    <m/>
    <m/>
    <m/>
    <m/>
    <m/>
    <n v="0"/>
    <n v="0"/>
    <n v="0"/>
    <n v="0"/>
    <n v="0"/>
    <n v="0"/>
    <n v="0"/>
    <s v="Diciembre"/>
    <s v="DSI-ACT_02;Despacho_Superintendencia;Despacho"/>
    <s v=" |202001: No tiene proyectado para el periodo."/>
    <s v="No tiene proyectado para el periodo."/>
    <s v="-"/>
    <s v="-"/>
    <s v="-"/>
    <s v="-"/>
    <s v="-"/>
    <s v="-"/>
    <s v="-"/>
    <s v="-"/>
    <s v="-"/>
    <s v="-"/>
    <s v="-"/>
    <s v="-"/>
  </r>
  <r>
    <s v="DSI-ACT_04;Despacho_Superintendencia;Equipo_de_Comunicaciones"/>
    <n v="169"/>
    <s v="PES_Definir"/>
    <s v="OE5"/>
    <s v="Fortalecimiento Institucional"/>
    <s v="SI"/>
    <s v="10. Plan de Acción Institucional - PAI"/>
    <s v="PAI"/>
    <s v="PAI_10"/>
    <s v="2. Plan de Acción Institucional - PAI"/>
    <s v="Gestión"/>
    <x v="64"/>
    <x v="32"/>
    <s v="DSI-ACT_04"/>
    <x v="99"/>
    <x v="4"/>
    <x v="4"/>
    <s v="DSI-G_02"/>
    <x v="13"/>
    <s v="DSI-D_02"/>
    <x v="14"/>
    <s v="Apoyo"/>
    <s v="Administrativa"/>
    <s v="Funcionamiento"/>
    <m/>
    <m/>
    <m/>
    <m/>
    <s v="MIPG-P_00"/>
    <s v="MIPG-D_00"/>
    <n v="0"/>
    <n v="0"/>
    <n v="0"/>
    <n v="0"/>
    <n v="0"/>
    <n v="0"/>
    <s v="# Seguidores en Redes Sociales"/>
    <s v="# Seguidores en Redes Sociales"/>
    <s v="POR_DEFINIR"/>
    <d v="2020-01-01T00:00:00"/>
    <d v="2020-12-30T00:00:00"/>
    <n v="1"/>
    <n v="12"/>
    <n v="12.133333333333333"/>
    <s v="Enero"/>
    <s v="Diciembre"/>
    <s v="IV_Trim"/>
    <n v="5.1948051948051939E-3"/>
    <s v="Planeado"/>
    <n v="797000"/>
    <n v="0"/>
    <n v="0"/>
    <n v="0"/>
    <n v="0"/>
    <n v="0"/>
    <n v="0"/>
    <n v="0"/>
    <n v="0"/>
    <n v="0"/>
    <n v="0"/>
    <n v="0"/>
    <n v="797000"/>
    <s v="Ejecutado"/>
    <n v="797000"/>
    <m/>
    <m/>
    <m/>
    <m/>
    <m/>
    <m/>
    <m/>
    <m/>
    <m/>
    <m/>
    <m/>
    <n v="797000"/>
    <n v="1"/>
    <n v="797000"/>
    <n v="1"/>
    <n v="5.1948051948051939E-3"/>
    <n v="5.1948051948051939E-3"/>
    <n v="0"/>
    <n v="0"/>
    <s v="DSI-ACT_04;Despacho_Superintendencia;Equipo_de_Comunicaciones"/>
    <s v=" |202001: Presencia en Redes Sociales: Impresiones Totales 797,000._x000a_ Twitter: 1088_x000a_ Facebook: 65_x000a_Instagram : 100_x000a_"/>
    <s v="Presencia en Redes Sociales: Impresiones Totales 797,000._x000a_ Twitter: 1088_x000a_ Facebook: 65_x000a_Instagram : 100_x000a_"/>
    <s v="-"/>
    <s v="-"/>
    <s v="-"/>
    <s v="-"/>
    <s v="-"/>
    <s v="-"/>
    <s v="-"/>
    <s v="-"/>
    <s v="-"/>
    <s v="-"/>
    <s v="-"/>
    <s v="-"/>
  </r>
  <r>
    <s v="DSI-ACT_05;Despacho_Superintendencia;Equipo_de_Comunicaciones"/>
    <n v="170"/>
    <s v="PES_Definir"/>
    <s v="OE1"/>
    <s v="Fortalecer la Vigilancia."/>
    <s v="SI"/>
    <s v="10. Plan de Acción Institucional - PAI"/>
    <s v="PAI"/>
    <s v="PAI_10"/>
    <s v="2. Plan de Acción Institucional - PAI"/>
    <s v="Gestión"/>
    <x v="65"/>
    <x v="33"/>
    <s v="DSI-ACT_05"/>
    <x v="100"/>
    <x v="4"/>
    <x v="4"/>
    <s v="DSI-G_02"/>
    <x v="13"/>
    <s v="DSI-D_02"/>
    <x v="14"/>
    <s v="Apoyo"/>
    <s v="Administrativa"/>
    <s v="Funcionamiento"/>
    <m/>
    <m/>
    <m/>
    <m/>
    <s v="MIPG-P_00"/>
    <s v="MIPG-D_00"/>
    <n v="0"/>
    <n v="0"/>
    <n v="0"/>
    <n v="0"/>
    <n v="0"/>
    <n v="0"/>
    <n v="1"/>
    <s v="No. De Comunicados de Prensa Emitidos"/>
    <s v="POR_DEFINIR"/>
    <d v="2020-01-01T00:00:00"/>
    <d v="2020-12-30T00:00:00"/>
    <n v="1"/>
    <n v="12"/>
    <n v="12.133333333333333"/>
    <s v="Enero"/>
    <s v="Diciembre"/>
    <s v="IV_Trim"/>
    <n v="2.8571428571428571E-3"/>
    <s v="Planeado"/>
    <n v="9"/>
    <n v="0"/>
    <n v="0"/>
    <n v="0"/>
    <n v="0"/>
    <n v="0"/>
    <n v="0"/>
    <n v="0"/>
    <n v="0"/>
    <n v="0"/>
    <n v="0"/>
    <n v="0"/>
    <n v="9"/>
    <s v="Ejecutado"/>
    <n v="9"/>
    <m/>
    <m/>
    <m/>
    <m/>
    <m/>
    <m/>
    <m/>
    <m/>
    <m/>
    <m/>
    <m/>
    <n v="9"/>
    <n v="1"/>
    <n v="9"/>
    <n v="1"/>
    <n v="2.8571428571428571E-3"/>
    <n v="2.8571428571428571E-3"/>
    <n v="0"/>
    <n v="0"/>
    <s v="DSI-ACT_05;Despacho_Superintendencia;Equipo_de_Comunicaciones"/>
    <s v=" |202001: 9 Comunicados de Prensa para el corte Enero."/>
    <s v="9 Comunicados de Prensa para el corte Enero."/>
    <s v="-"/>
    <s v="-"/>
    <s v="-"/>
    <s v="-"/>
    <s v="-"/>
    <s v="-"/>
    <s v="-"/>
    <s v="-"/>
    <s v="-"/>
    <s v="-"/>
    <s v="-"/>
    <s v="-"/>
  </r>
  <r>
    <s v="DSI-ACT_06;Despacho_Superintendencia;Equipo_de_Comunicaciones"/>
    <n v="171"/>
    <s v="PES_Definir"/>
    <s v="OE1"/>
    <s v="Fortalecer la Vigilancia."/>
    <s v="SI"/>
    <s v="3. Sensibilización en materia de derechos y deberes en el sector transporte"/>
    <s v="PEI"/>
    <s v="PEI_03"/>
    <s v=" 1. Plan Estratégico Institucional - PEI"/>
    <s v="PEI_03 - Sensibilización en materia de derechos y deberes en el sector transporte"/>
    <x v="66"/>
    <x v="34"/>
    <s v="DSI-ACT_06"/>
    <x v="101"/>
    <x v="4"/>
    <x v="4"/>
    <s v="DSI-G_02"/>
    <x v="13"/>
    <s v="DSI-D_02"/>
    <x v="14"/>
    <s v="Apoyo"/>
    <s v="Administrativa"/>
    <s v="Funcionamiento"/>
    <m/>
    <m/>
    <m/>
    <m/>
    <s v="MIPG-P_00"/>
    <s v="MIPG-D_00"/>
    <s v=" 30.000personas"/>
    <n v="0.34"/>
    <n v="0.34"/>
    <n v="0.32"/>
    <n v="0"/>
    <n v="1"/>
    <n v="1"/>
    <s v="No. de personas sensibilizadas"/>
    <s v="POR_DEFINIR"/>
    <d v="2020-01-01T00:00:00"/>
    <d v="2020-12-30T00:00:00"/>
    <n v="1"/>
    <n v="12"/>
    <n v="12.133333333333333"/>
    <s v="Enero"/>
    <s v="Diciembre"/>
    <s v="IV_Trim"/>
    <n v="7.4074074074074068E-3"/>
    <s v="Planeado"/>
    <n v="5"/>
    <n v="0"/>
    <n v="0"/>
    <n v="0"/>
    <n v="0"/>
    <n v="0"/>
    <n v="0"/>
    <n v="0"/>
    <n v="0"/>
    <n v="0"/>
    <n v="0"/>
    <n v="0"/>
    <n v="5"/>
    <s v="Ejecutado"/>
    <n v="5"/>
    <m/>
    <m/>
    <m/>
    <m/>
    <m/>
    <m/>
    <m/>
    <m/>
    <m/>
    <m/>
    <m/>
    <n v="5"/>
    <n v="1"/>
    <n v="5"/>
    <n v="1"/>
    <n v="7.4074074074074068E-3"/>
    <n v="7.4074074074074068E-3"/>
    <s v="Ejecutada"/>
    <s v="Ejecutada"/>
    <s v="DSI-ACT_06;Despacho_Superintendencia;Equipo_de_Comunicaciones"/>
    <s v=" |202001: Se generaron 5 Campañas:_x000a_#ConoceTusPuertos_x000a_#UsalaTerminal_x000a_#VuelaInformado_x000a_#LaSuperTeEscucha"/>
    <s v="Se generaron 5 Campañas:_x000a_#ConoceTusPuertos_x000a_#UsalaTerminal_x000a_#VuelaInformado_x000a_#LaSuperTeEscucha"/>
    <s v="-"/>
    <s v="-"/>
    <s v="-"/>
    <s v="-"/>
    <s v="-"/>
    <s v="-"/>
    <s v="-"/>
    <s v="-"/>
    <s v="-"/>
    <s v="-"/>
    <s v="-"/>
    <s v="-"/>
  </r>
  <r>
    <s v="DSI-ACT_07;Despacho_Superintendencia;Equipo_de_Comunicaciones"/>
    <n v="172"/>
    <s v="PES_00"/>
    <s v="OE1"/>
    <s v="Fortalecer la Vigilancia."/>
    <s v="SI"/>
    <s v="3. Sensibilización en materia de derechos y deberes en el sector transporte"/>
    <s v="PEI"/>
    <s v="PEI_03"/>
    <s v=" 1. Plan Estratégico Institucional - PEI"/>
    <s v="PEI_03 - Sensibilización en materia de derechos y deberes en el sector transporte"/>
    <x v="66"/>
    <x v="34"/>
    <s v="DSI-ACT_07"/>
    <x v="102"/>
    <x v="4"/>
    <x v="4"/>
    <s v="DSI-G_02"/>
    <x v="13"/>
    <s v="DSI-D_02"/>
    <x v="14"/>
    <s v="Apoyo"/>
    <s v="Administrativa"/>
    <s v="Funcionamiento"/>
    <m/>
    <m/>
    <m/>
    <m/>
    <s v="MIPG-P_00"/>
    <s v="MIPG-D_00"/>
    <s v=" 30.000personas"/>
    <n v="0.34"/>
    <n v="0.34"/>
    <n v="0.32"/>
    <n v="0"/>
    <n v="1"/>
    <n v="1"/>
    <s v="No. de Personas Participantes por Campaña / No. De Campañas Generadas"/>
    <s v="POR_DEFINIR"/>
    <d v="2020-01-01T00:00:00"/>
    <d v="2020-12-30T00:00:00"/>
    <n v="1"/>
    <n v="12"/>
    <n v="12.133333333333333"/>
    <s v="Enero"/>
    <s v="Diciembre"/>
    <s v="IV_Trim"/>
    <n v="7.4074074074074068E-3"/>
    <s v="Planeado"/>
    <n v="2.8400000000000002E-2"/>
    <n v="2.8400000000000002E-2"/>
    <n v="2.8400000000000002E-2"/>
    <n v="2.8400000000000002E-2"/>
    <n v="2.8299999999999999E-2"/>
    <n v="2.8299999999999999E-2"/>
    <n v="2.8299999999999999E-2"/>
    <n v="2.8299999999999999E-2"/>
    <n v="2.8299999999999999E-2"/>
    <n v="2.8299999999999999E-2"/>
    <n v="2.8299999999999999E-2"/>
    <n v="2.8299999999999999E-2"/>
    <n v="0.33999999999999997"/>
    <s v="Ejecutado"/>
    <n v="2.8400000000000002E-2"/>
    <m/>
    <m/>
    <m/>
    <m/>
    <m/>
    <m/>
    <m/>
    <m/>
    <m/>
    <m/>
    <m/>
    <n v="2.8400000000000002E-2"/>
    <n v="8.3529411764705894E-2"/>
    <n v="2.8400000000000002E-2"/>
    <n v="1"/>
    <n v="6.1873638344226583E-4"/>
    <n v="7.4074074074074068E-3"/>
    <s v="En Tramite"/>
    <s v="Diciembre"/>
    <s v="DSI-ACT_07;Despacho_Superintendencia;Equipo_de_Comunicaciones"/>
    <s v=" |202001: Se generaron 5 Campañas:_x000a_#ConoceTusPuertos_x000a_#UsalaTerminal_x000a_#VuelaInformado_x000a_#LaSuperTeEscucha"/>
    <s v="Se generaron 5 Campañas:_x000a_#ConoceTusPuertos_x000a_#UsalaTerminal_x000a_#VuelaInformado_x000a_#LaSuperTeEscucha"/>
    <s v="-"/>
    <s v="-"/>
    <s v="-"/>
    <s v="-"/>
    <s v="-"/>
    <s v="-"/>
    <s v="-"/>
    <s v="-"/>
    <s v="-"/>
    <s v="-"/>
    <s v="-"/>
    <s v="-"/>
  </r>
  <r>
    <s v="DSI-ACT_08;Despacho_Superintendencia;Equipo_de_Comunicaciones"/>
    <n v="173"/>
    <s v="PES_00"/>
    <s v="OE1"/>
    <s v="Fortalecer la Vigilancia."/>
    <s v="SI"/>
    <s v="3. Sensibilización en materia de derechos y deberes en el sector transporte"/>
    <s v="PEI"/>
    <s v="PEI_03"/>
    <s v=" 1. Plan Estratégico Institucional - PEI"/>
    <s v="PEI_03 - Sensibilización en materia de derechos y deberes en el sector transporte"/>
    <x v="66"/>
    <x v="34"/>
    <s v="DSI-ACT_08"/>
    <x v="103"/>
    <x v="4"/>
    <x v="4"/>
    <s v="DSI-G_02"/>
    <x v="13"/>
    <s v="DSI-D_02"/>
    <x v="14"/>
    <s v="Apoyo"/>
    <s v="Administrativa"/>
    <s v="Funcionamiento"/>
    <m/>
    <m/>
    <n v="15000000"/>
    <m/>
    <s v="MIPG-P_00"/>
    <s v="MIPG-D_00"/>
    <n v="0"/>
    <n v="0"/>
    <n v="0"/>
    <n v="0"/>
    <n v="0"/>
    <n v="0"/>
    <n v="2"/>
    <s v=" Publicación Semestral de la Revista. "/>
    <s v="POR_DEFINIR"/>
    <d v="2020-01-01T00:00:00"/>
    <d v="2020-12-30T00:00:00"/>
    <n v="1"/>
    <n v="12"/>
    <n v="12.133333333333333"/>
    <s v="Enero"/>
    <s v="Diciembre"/>
    <s v="IV_Trim"/>
    <n v="7.4074074074074068E-3"/>
    <s v="Planeado"/>
    <n v="0"/>
    <n v="0"/>
    <n v="0"/>
    <n v="0"/>
    <n v="1"/>
    <n v="0"/>
    <n v="0"/>
    <n v="0"/>
    <n v="1"/>
    <n v="0"/>
    <n v="0"/>
    <n v="0"/>
    <n v="2"/>
    <s v="Ejecutado"/>
    <n v="0"/>
    <m/>
    <m/>
    <m/>
    <m/>
    <m/>
    <m/>
    <m/>
    <m/>
    <m/>
    <m/>
    <m/>
    <n v="0"/>
    <n v="0"/>
    <n v="0"/>
    <n v="0"/>
    <n v="0"/>
    <n v="0"/>
    <s v="Por Ejecutar"/>
    <s v="Diciembre"/>
    <s v="DSI-ACT_08;Despacho_Superintendencia;Equipo_de_Comunicaciones"/>
    <s v=" |202001: N/D"/>
    <s v="N/D"/>
    <s v="-"/>
    <s v="-"/>
    <s v="-"/>
    <s v="-"/>
    <s v="-"/>
    <s v="-"/>
    <s v="-"/>
    <s v="-"/>
    <s v="-"/>
    <s v="-"/>
    <s v="-"/>
    <s v="-"/>
  </r>
  <r>
    <s v="OAJ-ACT_01;Oficina_Asesora_Jurídica;Oficina_Asesora_Jurídica"/>
    <n v="174"/>
    <s v="PES_Definir"/>
    <s v="OE5"/>
    <s v="Fortalecimiento Institucional"/>
    <s v="SI"/>
    <s v="10. Plan de Acción Institucional - PAI"/>
    <s v="PAI"/>
    <s v="PAI_10"/>
    <s v="2. Plan de Acción Institucional - PAI"/>
    <s v="Gestión_PQRS"/>
    <x v="67"/>
    <x v="35"/>
    <s v="OAJ-ACT_01"/>
    <x v="104"/>
    <x v="5"/>
    <x v="5"/>
    <s v="OAJ-G_01"/>
    <x v="14"/>
    <s v="OAJ-D_01"/>
    <x v="15"/>
    <s v="Apoyo"/>
    <s v="Administrativa"/>
    <s v="Funcionamiento"/>
    <m/>
    <m/>
    <m/>
    <m/>
    <s v="MIPG-P_03"/>
    <s v="MIPG-D_03-04"/>
    <n v="0"/>
    <n v="0"/>
    <n v="0"/>
    <n v="0"/>
    <n v="0"/>
    <n v="0"/>
    <n v="1"/>
    <s v=" No. de Solicitudes Gestionadas / No. de Solicitudes Ingresadas "/>
    <s v="POR_DEFINIR"/>
    <d v="2020-01-01T00:00:00"/>
    <d v="2020-12-31T00:00:00"/>
    <n v="1"/>
    <n v="12"/>
    <n v="12.166666666666666"/>
    <s v="Enero"/>
    <s v="Diciembre"/>
    <s v="IV_Trim"/>
    <n v="5.1948051948051939E-3"/>
    <s v="Planeado"/>
    <n v="114"/>
    <n v="0"/>
    <n v="0"/>
    <n v="0"/>
    <n v="0"/>
    <n v="0"/>
    <n v="0"/>
    <n v="0"/>
    <n v="0"/>
    <n v="0"/>
    <n v="0"/>
    <n v="0"/>
    <n v="114"/>
    <s v="Ejecutado"/>
    <n v="89"/>
    <m/>
    <m/>
    <m/>
    <m/>
    <m/>
    <m/>
    <m/>
    <m/>
    <m/>
    <m/>
    <m/>
    <n v="89"/>
    <n v="0.7807017543859649"/>
    <n v="114"/>
    <n v="0.7807017543859649"/>
    <n v="4.0555935292777394E-3"/>
    <n v="4.0555935292777394E-3"/>
    <n v="0"/>
    <s v="Diciembre"/>
    <s v="OAJ-ACT_01;Oficina_Asesora_Jurídica;Oficina_Asesora_Jurídica"/>
    <s v=" |202001: Archivo de la Oficina Asesora Juridica, plataformas de gestion Documental Vigia y Orfeo"/>
    <s v="Archivo de la Oficina Asesora Juridica, plataformas de gestion Documental Vigia y Orfeo"/>
    <s v="-"/>
    <s v="-"/>
    <s v="-"/>
    <s v="-"/>
    <s v="-"/>
    <s v="-"/>
    <s v="-"/>
    <s v="-"/>
    <s v="-"/>
    <s v="-"/>
    <s v="-"/>
    <s v="-"/>
  </r>
  <r>
    <s v="OAJ-ACT_02;Oficina_Asesora_Jurídica;Oficina_Asesora_Jurídica"/>
    <n v="175"/>
    <s v="PES_00"/>
    <s v="OE1"/>
    <s v="Fortalecer la Vigilancia."/>
    <s v="SI"/>
    <s v="11. Investigaciones"/>
    <s v="PAI"/>
    <s v="PAI_10"/>
    <s v="2. Plan de Acción Institucional - PAI"/>
    <s v="Investigaciones"/>
    <x v="68"/>
    <x v="36"/>
    <s v="OAJ-ACT_02"/>
    <x v="105"/>
    <x v="5"/>
    <x v="5"/>
    <s v="OAJ-G_01"/>
    <x v="14"/>
    <s v="OAJ-D_01"/>
    <x v="15"/>
    <s v="Apoyo"/>
    <s v="Administrativa"/>
    <s v="Funcionamiento"/>
    <m/>
    <m/>
    <m/>
    <m/>
    <s v="MIPG-P_00"/>
    <s v="MIPG-D_00"/>
    <n v="0"/>
    <n v="0"/>
    <n v="0"/>
    <n v="0"/>
    <n v="0"/>
    <n v="0"/>
    <n v="1"/>
    <s v="No. de Recursos Realizados"/>
    <s v="POR_DEFINIR"/>
    <d v="2020-02-01T00:00:00"/>
    <d v="2020-12-31T00:00:00"/>
    <n v="2"/>
    <n v="12"/>
    <n v="11.133333333333333"/>
    <s v="Febrero"/>
    <s v="Diciembre"/>
    <s v="II_Trim"/>
    <n v="2.8571428571428571E-3"/>
    <s v="Planeado"/>
    <n v="0"/>
    <n v="0"/>
    <n v="0"/>
    <n v="0"/>
    <n v="0"/>
    <n v="0"/>
    <n v="0"/>
    <n v="0"/>
    <n v="0"/>
    <n v="0"/>
    <n v="0"/>
    <n v="0"/>
    <n v="0"/>
    <s v="Ejecutado"/>
    <n v="0"/>
    <m/>
    <m/>
    <m/>
    <m/>
    <m/>
    <m/>
    <m/>
    <m/>
    <m/>
    <m/>
    <m/>
    <n v="0"/>
    <n v="0"/>
    <n v="0"/>
    <n v="1"/>
    <n v="0"/>
    <n v="2.8571428571428571E-3"/>
    <n v="0"/>
    <s v="Diciembre"/>
    <s v="OAJ-ACT_02;Oficina_Asesora_Jurídica;Oficina_Asesora_Jurídica"/>
    <s v=" |202001: N/D"/>
    <s v="N/D"/>
    <s v="-"/>
    <s v="-"/>
    <s v="-"/>
    <s v="-"/>
    <s v="-"/>
    <s v="-"/>
    <s v="-"/>
    <s v="-"/>
    <s v="-"/>
    <s v="-"/>
    <s v="-"/>
    <s v="-"/>
  </r>
  <r>
    <s v="OAJ-ACT_03;Oficina_Asesora_Jurídica;Oficina_Asesora_Jurídica"/>
    <n v="176"/>
    <s v="PES_00"/>
    <s v="OE1"/>
    <s v="Fortalecer la Vigilancia."/>
    <s v="SI"/>
    <s v="11. Investigaciones"/>
    <s v="PAI"/>
    <s v="PAI_10"/>
    <s v="2. Plan de Acción Institucional - PAI"/>
    <s v="Investigaciones"/>
    <x v="68"/>
    <x v="36"/>
    <s v="OAJ-ACT_03"/>
    <x v="106"/>
    <x v="5"/>
    <x v="5"/>
    <s v="OAJ-G_01"/>
    <x v="14"/>
    <s v="OAJ-D_01"/>
    <x v="15"/>
    <s v="Apoyo"/>
    <s v="Administrativa"/>
    <s v="Funcionamiento"/>
    <m/>
    <m/>
    <m/>
    <m/>
    <s v="MIPG-P_00"/>
    <s v="MIPG-D_00"/>
    <n v="0"/>
    <n v="0"/>
    <n v="0"/>
    <n v="0"/>
    <n v="0"/>
    <n v="0"/>
    <n v="1"/>
    <s v="No. de Recursos Realizados"/>
    <s v="POR_DEFINIR"/>
    <d v="2020-02-01T00:00:00"/>
    <d v="2020-12-31T00:00:00"/>
    <n v="2"/>
    <n v="12"/>
    <n v="11.133333333333333"/>
    <s v="Febrero"/>
    <s v="Diciembre"/>
    <s v="II_Trim"/>
    <n v="2.8571428571428571E-3"/>
    <s v="Planeado"/>
    <n v="9"/>
    <n v="0"/>
    <n v="0"/>
    <n v="0"/>
    <n v="0"/>
    <n v="0"/>
    <n v="0"/>
    <n v="0"/>
    <n v="0"/>
    <n v="0"/>
    <n v="0"/>
    <n v="0"/>
    <n v="9"/>
    <s v="Ejecutado"/>
    <n v="9"/>
    <m/>
    <m/>
    <m/>
    <m/>
    <m/>
    <m/>
    <m/>
    <m/>
    <m/>
    <m/>
    <m/>
    <n v="9"/>
    <n v="1"/>
    <n v="9"/>
    <n v="1"/>
    <n v="2.8571428571428571E-3"/>
    <n v="2.8571428571428571E-3"/>
    <n v="0"/>
    <n v="0"/>
    <s v="OAJ-ACT_03;Oficina_Asesora_Jurídica;Oficina_Asesora_Jurídica"/>
    <s v=" |202001: Matriz de procesos de la Oficina Asesora Juridica "/>
    <s v="Matriz de procesos de la Oficina Asesora Juridica "/>
    <s v="-"/>
    <s v="-"/>
    <s v="-"/>
    <s v="-"/>
    <s v="-"/>
    <s v="-"/>
    <s v="-"/>
    <s v="-"/>
    <s v="-"/>
    <s v="-"/>
    <s v="-"/>
    <s v="-"/>
  </r>
  <r>
    <s v="OAJ-ACT_04;Oficina_Asesora_Jurídica;Oficina_Asesora_Jurídica"/>
    <n v="177"/>
    <s v="PES_00"/>
    <s v="OE1"/>
    <s v="Fortalecer la Vigilancia."/>
    <s v="SI"/>
    <s v="11. Investigaciones"/>
    <s v="PAI"/>
    <s v="PAI_10"/>
    <s v="2. Plan de Acción Institucional - PAI"/>
    <s v="Investigaciones"/>
    <x v="68"/>
    <x v="36"/>
    <s v="OAJ-ACT_04"/>
    <x v="107"/>
    <x v="5"/>
    <x v="5"/>
    <s v="OAJ-G_01"/>
    <x v="14"/>
    <s v="OAJ-D_01"/>
    <x v="15"/>
    <s v="Apoyo"/>
    <s v="Administrativa"/>
    <s v="Funcionamiento"/>
    <m/>
    <m/>
    <m/>
    <m/>
    <s v="MIPG-P_00"/>
    <s v="MIPG-D_00"/>
    <n v="0"/>
    <n v="0"/>
    <n v="0"/>
    <n v="0"/>
    <n v="0"/>
    <n v="0"/>
    <n v="1"/>
    <s v="No. de Recursos Realizados"/>
    <s v="POR_DEFINIR"/>
    <d v="2020-02-01T00:00:00"/>
    <d v="2020-12-31T00:00:00"/>
    <n v="2"/>
    <n v="12"/>
    <n v="11.133333333333333"/>
    <s v="Febrero"/>
    <s v="Diciembre"/>
    <s v="II_Trim"/>
    <n v="2.8571428571428571E-3"/>
    <s v="Planeado"/>
    <n v="0"/>
    <n v="0"/>
    <n v="0"/>
    <n v="0"/>
    <n v="0"/>
    <n v="0"/>
    <n v="0"/>
    <n v="0"/>
    <n v="0"/>
    <n v="0"/>
    <n v="0"/>
    <n v="0"/>
    <n v="0"/>
    <s v="Ejecutado"/>
    <n v="0"/>
    <m/>
    <m/>
    <m/>
    <m/>
    <m/>
    <m/>
    <m/>
    <m/>
    <m/>
    <m/>
    <m/>
    <n v="0"/>
    <n v="0"/>
    <n v="0"/>
    <n v="1"/>
    <n v="0"/>
    <n v="2.8571428571428571E-3"/>
    <n v="0"/>
    <s v="Diciembre"/>
    <s v="OAJ-ACT_04;Oficina_Asesora_Jurídica;Oficina_Asesora_Jurídica"/>
    <s v=" |202001: N/D"/>
    <s v="N/D"/>
    <s v="-"/>
    <s v="-"/>
    <s v="-"/>
    <s v="-"/>
    <s v="-"/>
    <s v="-"/>
    <s v="-"/>
    <s v="-"/>
    <s v="-"/>
    <s v="-"/>
    <s v="-"/>
    <s v="-"/>
  </r>
  <r>
    <s v="OAJ-ACT_05;Oficina_Asesora_Jurídica;Oficina_Asesora_Jurídica"/>
    <n v="178"/>
    <s v="PES_00"/>
    <s v="OE1"/>
    <s v="Fortalecer la Vigilancia."/>
    <s v="SI"/>
    <s v="11. Investigaciones"/>
    <s v="PAI"/>
    <s v="PAI_10"/>
    <s v="2. Plan de Acción Institucional - PAI"/>
    <s v="Investigaciones"/>
    <x v="68"/>
    <x v="36"/>
    <s v="OAJ-ACT_05"/>
    <x v="108"/>
    <x v="5"/>
    <x v="5"/>
    <s v="OAJ-G_01"/>
    <x v="14"/>
    <s v="OAJ-D_01"/>
    <x v="15"/>
    <s v="Apoyo"/>
    <s v="Administrativa"/>
    <s v="Funcionamiento"/>
    <m/>
    <m/>
    <m/>
    <m/>
    <s v="MIPG-P_00"/>
    <s v="MIPG-D_00"/>
    <n v="0"/>
    <n v="0"/>
    <n v="0"/>
    <n v="0"/>
    <n v="0"/>
    <n v="0"/>
    <n v="1"/>
    <s v="No. de Revocatorias de Fallos Emitidos"/>
    <s v="POR_DEFINIR"/>
    <d v="2020-02-01T00:00:00"/>
    <d v="2020-12-31T00:00:00"/>
    <n v="2"/>
    <n v="12"/>
    <n v="11.133333333333333"/>
    <s v="Febrero"/>
    <s v="Diciembre"/>
    <s v="II_Trim"/>
    <n v="2.8571428571428571E-3"/>
    <s v="Planeado"/>
    <n v="253"/>
    <n v="0"/>
    <n v="0"/>
    <n v="0"/>
    <n v="0"/>
    <n v="0"/>
    <n v="0"/>
    <n v="0"/>
    <n v="0"/>
    <n v="0"/>
    <n v="0"/>
    <n v="0"/>
    <n v="253"/>
    <s v="Ejecutado"/>
    <n v="253"/>
    <m/>
    <m/>
    <m/>
    <m/>
    <m/>
    <m/>
    <m/>
    <m/>
    <m/>
    <m/>
    <m/>
    <n v="253"/>
    <n v="1"/>
    <n v="253"/>
    <n v="1"/>
    <n v="2.8571428571428571E-3"/>
    <n v="2.8571428571428571E-3"/>
    <n v="0"/>
    <n v="0"/>
    <s v="OAJ-ACT_05;Oficina_Asesora_Jurídica;Oficina_Asesora_Jurídica"/>
    <s v=" |202001: Archivo Oficina Jurídica"/>
    <s v="Archivo Oficina Jurídica"/>
    <s v="-"/>
    <s v="-"/>
    <s v="-"/>
    <s v="-"/>
    <s v="-"/>
    <s v="-"/>
    <s v="-"/>
    <s v="-"/>
    <s v="-"/>
    <s v="-"/>
    <s v="-"/>
    <s v="-"/>
  </r>
  <r>
    <s v="OAJ-ACT_06;Oficina_Asesora_Jurídica;Oficina_Asesora_Jurídica"/>
    <n v="180"/>
    <s v="PES_00"/>
    <s v="OE1"/>
    <s v="Fortalecer la Vigilancia."/>
    <s v="SI"/>
    <s v="11. Investigaciones"/>
    <s v="PEI"/>
    <s v="PEI_02"/>
    <s v=" 1. Plan Estratégico Institucional - PEI"/>
    <s v="PEI_11 - Investigaciones"/>
    <x v="69"/>
    <x v="37"/>
    <s v="OAJ-ACT_06"/>
    <x v="109"/>
    <x v="5"/>
    <x v="5"/>
    <s v="OAJ-G_01"/>
    <x v="14"/>
    <s v="OAJ-D_01"/>
    <x v="15"/>
    <s v="Apoyo"/>
    <s v="Administrativa"/>
    <s v="Fortalecimiento"/>
    <s v="C-2410-0600-3-0-2410002-02"/>
    <s v="2410002_03"/>
    <n v="108800000"/>
    <m/>
    <s v="MIPG-P_00"/>
    <s v="MIPG-D_00"/>
    <n v="0"/>
    <n v="0"/>
    <n v="0"/>
    <n v="0"/>
    <n v="0"/>
    <n v="0"/>
    <n v="1"/>
    <s v="No. de Revocatorias de Fallos Emitidos"/>
    <s v="POR_DEFINIR"/>
    <d v="2020-02-01T00:00:00"/>
    <d v="2020-12-31T00:00:00"/>
    <n v="2"/>
    <n v="12"/>
    <n v="11.133333333333333"/>
    <s v="Febrero"/>
    <s v="Diciembre"/>
    <s v="II_Trim"/>
    <n v="7.4074074074074068E-3"/>
    <s v="Planeado"/>
    <n v="224"/>
    <n v="0"/>
    <n v="0"/>
    <n v="0"/>
    <n v="0"/>
    <n v="0"/>
    <n v="0"/>
    <n v="0"/>
    <n v="0"/>
    <n v="0"/>
    <n v="0"/>
    <n v="0"/>
    <n v="224"/>
    <s v="Ejecutado"/>
    <n v="220"/>
    <m/>
    <m/>
    <m/>
    <m/>
    <m/>
    <m/>
    <m/>
    <m/>
    <m/>
    <m/>
    <m/>
    <n v="220"/>
    <n v="0.9821428571428571"/>
    <n v="224"/>
    <n v="0.9821428571428571"/>
    <n v="7.2751322751322739E-3"/>
    <n v="7.2751322751322739E-3"/>
    <s v="Ejecutada"/>
    <s v="Diciembre"/>
    <s v="OAJ-ACT_06;Oficina_Asesora_Jurídica;Oficina_Asesora_Jurídica"/>
    <s v=" |202001: N/D"/>
    <s v="N/D"/>
    <s v="-"/>
    <s v="-"/>
    <s v="-"/>
    <s v="-"/>
    <s v="-"/>
    <s v="-"/>
    <s v="-"/>
    <s v="-"/>
    <s v="-"/>
    <s v="-"/>
    <s v="-"/>
    <s v="-"/>
  </r>
  <r>
    <s v="OAJ-ACT_07;Oficina_Asesora_Jurídica;Oficina_Asesora_Jurídica"/>
    <n v="181"/>
    <s v="PES_00"/>
    <s v="OE1"/>
    <s v="Fortalecer la Vigilancia."/>
    <s v="SI"/>
    <s v="10. Plan de Acción Institucional - PAI"/>
    <s v="PAI"/>
    <s v="PAI_10"/>
    <s v="2. Plan de Acción Institucional - PAI"/>
    <s v="Operacional"/>
    <x v="70"/>
    <x v="38"/>
    <s v="OAJ-ACT_07"/>
    <x v="110"/>
    <x v="5"/>
    <x v="5"/>
    <s v="OAJ-G_01"/>
    <x v="14"/>
    <s v="OAJ-D_01"/>
    <x v="15"/>
    <s v="Apoyo"/>
    <s v="Administrativa"/>
    <s v="Funcionamiento"/>
    <m/>
    <m/>
    <m/>
    <m/>
    <s v="MIPG-P_00"/>
    <s v="MIPG-D_00"/>
    <n v="0"/>
    <n v="0"/>
    <n v="0"/>
    <n v="0"/>
    <n v="0"/>
    <n v="0"/>
    <n v="1"/>
    <s v="# acciones de defensa judicial ejecutadas / # acciones de defensa judicial programadas"/>
    <s v="POR_DEFINIR"/>
    <d v="2020-02-01T00:00:00"/>
    <d v="2020-12-31T00:00:00"/>
    <n v="2"/>
    <n v="12"/>
    <n v="11.133333333333333"/>
    <s v="Febrero"/>
    <s v="Diciembre"/>
    <s v="II_Trim"/>
    <n v="2.8571428571428571E-3"/>
    <s v="Planeado"/>
    <n v="1"/>
    <n v="1"/>
    <n v="1"/>
    <n v="1"/>
    <n v="1"/>
    <n v="1"/>
    <n v="1"/>
    <n v="1"/>
    <n v="1"/>
    <n v="1"/>
    <n v="1"/>
    <n v="1"/>
    <n v="12"/>
    <s v="Ejecutado"/>
    <n v="1"/>
    <m/>
    <m/>
    <m/>
    <m/>
    <m/>
    <m/>
    <m/>
    <m/>
    <m/>
    <m/>
    <m/>
    <n v="1"/>
    <n v="8.3333333333333329E-2"/>
    <n v="1"/>
    <n v="1"/>
    <n v="2.380952380952381E-4"/>
    <n v="2.8571428571428571E-3"/>
    <n v="0"/>
    <s v="Diciembre"/>
    <s v="OAJ-ACT_07;Oficina_Asesora_Jurídica;Oficina_Asesora_Jurídica"/>
    <s v=" |202001: Archivo Oficina Jurídica"/>
    <s v="Archivo Oficina Jurídica"/>
    <s v="-"/>
    <s v="-"/>
    <s v="-"/>
    <s v="-"/>
    <s v="-"/>
    <s v="-"/>
    <s v="-"/>
    <s v="-"/>
    <s v="-"/>
    <s v="-"/>
    <s v="-"/>
    <s v="-"/>
  </r>
  <r>
    <s v="OAJ-ACT_08;Oficina_Asesora_Jurídica;Oficina_Asesora_Jurídica"/>
    <n v="182"/>
    <s v="PES_Definir"/>
    <s v="OE1"/>
    <s v="Fortalecer la Vigilancia."/>
    <s v="SI"/>
    <s v="10. Plan de Acción Institucional - PAI"/>
    <s v="PAI"/>
    <s v="PAI_10"/>
    <s v="2. Plan de Acción Institucional - PAI"/>
    <s v="Operacional"/>
    <x v="71"/>
    <x v="39"/>
    <s v="OAJ-ACT_08"/>
    <x v="111"/>
    <x v="5"/>
    <x v="5"/>
    <s v="OAJ-G_01"/>
    <x v="14"/>
    <s v="OAJ-D_01"/>
    <x v="15"/>
    <s v="Apoyo"/>
    <s v="Administrativa"/>
    <s v="Funcionamiento"/>
    <m/>
    <m/>
    <m/>
    <m/>
    <s v="MIPG-P_03"/>
    <s v="MIPG-D_03-04"/>
    <n v="0"/>
    <n v="0"/>
    <n v="0"/>
    <n v="0"/>
    <n v="0"/>
    <n v="0"/>
    <n v="1"/>
    <s v="# acciones de defensa judicial ejecutadas / # acciones de defensa judicial programadas"/>
    <s v="POR_DEFINIR"/>
    <d v="2020-01-01T00:00:00"/>
    <d v="2020-12-30T00:00:00"/>
    <n v="1"/>
    <n v="12"/>
    <n v="12.133333333333333"/>
    <s v="Enero"/>
    <s v="Diciembre"/>
    <s v="IV_Trim"/>
    <n v="2.8571428571428571E-3"/>
    <s v="Planeado"/>
    <n v="88"/>
    <n v="0"/>
    <n v="0"/>
    <n v="0"/>
    <n v="0"/>
    <n v="0"/>
    <n v="0"/>
    <n v="0"/>
    <n v="0"/>
    <n v="0"/>
    <n v="0"/>
    <n v="0"/>
    <n v="88"/>
    <s v="Ejecutado"/>
    <n v="88"/>
    <m/>
    <m/>
    <m/>
    <m/>
    <m/>
    <m/>
    <m/>
    <m/>
    <m/>
    <m/>
    <m/>
    <n v="88"/>
    <n v="1"/>
    <n v="88"/>
    <n v="1"/>
    <n v="2.8571428571428571E-3"/>
    <n v="2.8571428571428571E-3"/>
    <n v="0"/>
    <n v="0"/>
    <s v="OAJ-ACT_08;Oficina_Asesora_Jurídica;Oficina_Asesora_Jurídica"/>
    <s v=" |202001: Correo de la Jefe de la Oficina Juridica Dra Maria del Rosario Oviedo"/>
    <s v="Correo de la Jefe de la Oficina Juridica Dra Maria del Rosario Oviedo"/>
    <s v="-"/>
    <s v="-"/>
    <s v="-"/>
    <s v="-"/>
    <s v="-"/>
    <s v="-"/>
    <s v="-"/>
    <s v="-"/>
    <s v="-"/>
    <s v="-"/>
    <s v="-"/>
    <s v="-"/>
  </r>
  <r>
    <s v="OAJ-ACT_09;Oficina_Asesora_Jurídica;Oficina_Asesora_Jurídica"/>
    <n v="183"/>
    <s v="PES_Definir"/>
    <s v="OE1"/>
    <s v="Fortalecer la Vigilancia."/>
    <s v="SI"/>
    <s v="10. Plan de Acción Institucional - PAI"/>
    <s v="PAI"/>
    <s v="PAI_10"/>
    <s v="2. Plan de Acción Institucional - PAI"/>
    <s v="Operacional"/>
    <x v="72"/>
    <x v="40"/>
    <s v="OAJ-ACT_09"/>
    <x v="112"/>
    <x v="5"/>
    <x v="5"/>
    <s v="OAJ-G_01"/>
    <x v="14"/>
    <s v="OAJ-D_01"/>
    <x v="15"/>
    <s v="Apoyo"/>
    <s v="Administrativa"/>
    <s v="Funcionamiento"/>
    <m/>
    <m/>
    <m/>
    <m/>
    <s v="MIPG-P_03"/>
    <s v="MIPG-D_03-04"/>
    <n v="0"/>
    <n v="0"/>
    <n v="0"/>
    <n v="0"/>
    <n v="0"/>
    <n v="0"/>
    <n v="1"/>
    <s v="# acciones de sometimiento a control ejecutadas / # acciones de sometimiento a control programadas"/>
    <s v="POR_DEFINIR"/>
    <d v="2020-01-01T00:00:00"/>
    <d v="2020-12-30T00:00:00"/>
    <n v="1"/>
    <n v="12"/>
    <n v="12.133333333333333"/>
    <s v="Enero"/>
    <s v="Diciembre"/>
    <s v="IV_Trim"/>
    <n v="2.8571428571428571E-3"/>
    <s v="Planeado"/>
    <n v="18"/>
    <n v="0"/>
    <n v="0"/>
    <n v="0"/>
    <n v="0"/>
    <n v="0"/>
    <n v="0"/>
    <n v="0"/>
    <n v="0"/>
    <n v="0"/>
    <n v="0"/>
    <n v="0"/>
    <n v="18"/>
    <s v="Ejecutado"/>
    <n v="18"/>
    <m/>
    <m/>
    <m/>
    <m/>
    <m/>
    <m/>
    <m/>
    <m/>
    <m/>
    <m/>
    <m/>
    <n v="18"/>
    <n v="1"/>
    <n v="18"/>
    <n v="1"/>
    <n v="2.8571428571428571E-3"/>
    <n v="2.8571428571428571E-3"/>
    <n v="0"/>
    <n v="0"/>
    <s v="OAJ-ACT_09;Oficina_Asesora_Jurídica;Oficina_Asesora_Jurídica"/>
    <s v=" |202001: Archivo grupo Tutelas Oficina Asesora Juridica excel de procesos tutela "/>
    <s v="Archivo grupo Tutelas Oficina Asesora Juridica excel de procesos tutela "/>
    <s v="-"/>
    <s v="-"/>
    <s v="-"/>
    <s v="-"/>
    <s v="-"/>
    <s v="-"/>
    <s v="-"/>
    <s v="-"/>
    <s v="-"/>
    <s v="-"/>
    <s v="-"/>
    <s v="-"/>
  </r>
  <r>
    <s v="OAJ-ACT_10;Oficina_Asesora_Jurídica;Oficina_Asesora_Jurídica"/>
    <n v="184"/>
    <s v="PES_Definir"/>
    <s v="OE1"/>
    <s v="Fortalecer la Vigilancia."/>
    <s v="SI"/>
    <s v="10. Plan de Acción Institucional - PAI"/>
    <s v="PAI"/>
    <s v="PAI_10"/>
    <s v="2. Plan de Acción Institucional - PAI"/>
    <s v="Operacional"/>
    <x v="72"/>
    <x v="40"/>
    <s v="OAJ-ACT_10"/>
    <x v="113"/>
    <x v="5"/>
    <x v="5"/>
    <s v="OAJ-G_01"/>
    <x v="14"/>
    <s v="OAJ-D_01"/>
    <x v="15"/>
    <s v="Apoyo"/>
    <s v="Administrativa"/>
    <s v="Funcionamiento"/>
    <m/>
    <m/>
    <m/>
    <m/>
    <s v="MIPG-P_03"/>
    <s v="MIPG-D_03-04"/>
    <n v="0"/>
    <n v="0"/>
    <n v="0"/>
    <n v="0"/>
    <n v="0"/>
    <n v="0"/>
    <n v="1"/>
    <s v="# acciones de sometimiento a control ejecutadas / # acciones de sometimiento a control programadas"/>
    <s v="POR_DEFINIR"/>
    <d v="2020-01-01T00:00:00"/>
    <d v="2020-12-30T00:00:00"/>
    <n v="1"/>
    <n v="12"/>
    <n v="12.133333333333333"/>
    <s v="Enero"/>
    <s v="Diciembre"/>
    <s v="IV_Trim"/>
    <n v="2.8571428571428571E-3"/>
    <s v="Planeado"/>
    <n v="0"/>
    <n v="0"/>
    <n v="0"/>
    <n v="0"/>
    <n v="0"/>
    <n v="0"/>
    <n v="0"/>
    <n v="0"/>
    <n v="0"/>
    <n v="0"/>
    <n v="0"/>
    <n v="0"/>
    <n v="0"/>
    <s v="Ejecutado"/>
    <n v="0"/>
    <m/>
    <m/>
    <m/>
    <m/>
    <m/>
    <m/>
    <m/>
    <m/>
    <m/>
    <m/>
    <m/>
    <n v="0"/>
    <n v="0"/>
    <n v="0"/>
    <n v="1"/>
    <n v="0"/>
    <n v="2.8571428571428571E-3"/>
    <n v="0"/>
    <s v="Diciembre"/>
    <s v="OAJ-ACT_10;Oficina_Asesora_Jurídica;Oficina_Asesora_Jurídica"/>
    <s v=" |202001: Excel de informes Sometimniento a Control, Archivo Fisico Sometimiento a control "/>
    <s v="Excel de informes Sometimniento a Control, Archivo Fisico Sometimiento a control "/>
    <s v="-"/>
    <s v="-"/>
    <s v="-"/>
    <s v="-"/>
    <s v="-"/>
    <s v="-"/>
    <s v="-"/>
    <s v="-"/>
    <s v="-"/>
    <s v="-"/>
    <s v="-"/>
    <s v="-"/>
  </r>
  <r>
    <s v="OAJ-ACT_11;Oficina_Asesora_Jurídica;Oficina_Asesora_Jurídica"/>
    <n v="185"/>
    <s v="PES_Definir"/>
    <s v="OE1"/>
    <s v="Fortalecer la Vigilancia."/>
    <s v="SI"/>
    <s v="10. Plan de Acción Institucional - PAI"/>
    <s v="PAI"/>
    <s v="PAI_10"/>
    <s v="2. Plan de Acción Institucional - PAI"/>
    <s v="Operacional"/>
    <x v="73"/>
    <x v="41"/>
    <s v="OAJ-ACT_11"/>
    <x v="114"/>
    <x v="5"/>
    <x v="5"/>
    <s v="OAJ-G_01"/>
    <x v="14"/>
    <s v="OAJ-D_01"/>
    <x v="15"/>
    <s v="Apoyo"/>
    <s v="Administrativa"/>
    <s v="Funcionamiento"/>
    <m/>
    <m/>
    <n v="60000000"/>
    <m/>
    <s v="MIPG-P_03"/>
    <s v="MIPG-D_03-04"/>
    <n v="0"/>
    <n v="0"/>
    <n v="0"/>
    <n v="0"/>
    <n v="0"/>
    <n v="0"/>
    <n v="1"/>
    <s v="% Avance en la Elaboración de la Circular"/>
    <s v="POR_DEFINIR"/>
    <d v="2020-06-01T00:00:00"/>
    <d v="2020-12-30T00:00:00"/>
    <n v="6"/>
    <n v="12"/>
    <n v="7.0666666666666664"/>
    <s v="Junio"/>
    <s v="Diciembre"/>
    <s v="IV_Trim"/>
    <n v="2.8571428571428571E-3"/>
    <s v="Planeado"/>
    <n v="0"/>
    <n v="0"/>
    <n v="0"/>
    <n v="0"/>
    <n v="0"/>
    <n v="0"/>
    <n v="0"/>
    <n v="0"/>
    <n v="0"/>
    <n v="0"/>
    <n v="0"/>
    <n v="0"/>
    <n v="0"/>
    <s v="Ejecutado"/>
    <n v="0"/>
    <m/>
    <m/>
    <m/>
    <m/>
    <m/>
    <m/>
    <m/>
    <m/>
    <m/>
    <m/>
    <m/>
    <n v="0"/>
    <n v="0"/>
    <n v="0"/>
    <n v="0"/>
    <n v="0"/>
    <n v="0"/>
    <n v="0"/>
    <s v="Diciembre"/>
    <s v="OAJ-ACT_11;Oficina_Asesora_Jurídica;Oficina_Asesora_Jurídica"/>
    <s v=" |202001: N/D"/>
    <s v="N/D"/>
    <s v="-"/>
    <s v="-"/>
    <s v="-"/>
    <s v="-"/>
    <s v="-"/>
    <s v="-"/>
    <s v="-"/>
    <s v="-"/>
    <s v="-"/>
    <s v="-"/>
    <s v="-"/>
    <s v="-"/>
  </r>
  <r>
    <s v="OAJ-ACT_12;Oficina_Asesora_Jurídica;Oficina_Asesora_Jurídica"/>
    <n v="186"/>
    <s v="PES_Definir"/>
    <s v="OE1"/>
    <s v="Fortalecer la Vigilancia."/>
    <s v="SI"/>
    <s v="10. Plan de Acción Institucional - PAI"/>
    <s v="PAI"/>
    <s v="PAI_10"/>
    <s v="2. Plan de Acción Institucional - PAI"/>
    <s v="Boletín jurídico del Sector Transporte"/>
    <x v="74"/>
    <x v="42"/>
    <s v="OAJ-ACT_12"/>
    <x v="115"/>
    <x v="5"/>
    <x v="5"/>
    <s v="OAJ-G_01"/>
    <x v="14"/>
    <s v="OAJ-D_01"/>
    <x v="15"/>
    <s v="Apoyo"/>
    <s v="Administrativa"/>
    <s v="Funcionamiento"/>
    <m/>
    <m/>
    <n v="0"/>
    <m/>
    <s v="MIPG-P_03"/>
    <s v="MIPG-D_03-04"/>
    <n v="0"/>
    <n v="0"/>
    <n v="0"/>
    <n v="0"/>
    <n v="0"/>
    <n v="0"/>
    <n v="4"/>
    <s v="No. De Boletines Publicados / No. De Boletines Programados"/>
    <s v="POR_DEFINIR"/>
    <d v="2020-06-01T00:00:00"/>
    <d v="2020-12-30T00:00:00"/>
    <n v="6"/>
    <n v="12"/>
    <n v="7.0666666666666664"/>
    <s v="Junio"/>
    <s v="Diciembre"/>
    <s v="IV_Trim"/>
    <n v="2.8571428571428571E-3"/>
    <s v="Planeado"/>
    <n v="0"/>
    <n v="0"/>
    <n v="0"/>
    <n v="0"/>
    <n v="0"/>
    <n v="0"/>
    <n v="0"/>
    <n v="0"/>
    <n v="0"/>
    <n v="0"/>
    <n v="0"/>
    <n v="0"/>
    <n v="0"/>
    <s v="Ejecutado"/>
    <n v="0"/>
    <m/>
    <m/>
    <m/>
    <m/>
    <m/>
    <m/>
    <m/>
    <m/>
    <m/>
    <m/>
    <m/>
    <n v="0"/>
    <n v="0"/>
    <n v="0"/>
    <n v="0"/>
    <n v="0"/>
    <n v="0"/>
    <n v="0"/>
    <s v="Diciembre"/>
    <s v="OAJ-ACT_12;Oficina_Asesora_Jurídica;Oficina_Asesora_Jurídica"/>
    <s v=" |202001: N/D"/>
    <s v="N/D"/>
    <s v="-"/>
    <s v="-"/>
    <s v="-"/>
    <s v="-"/>
    <s v="-"/>
    <s v="-"/>
    <s v="-"/>
    <s v="-"/>
    <s v="-"/>
    <s v="-"/>
    <s v="-"/>
    <s v="-"/>
  </r>
  <r>
    <s v="OAJ-ACT_13;Oficina_Asesora_Jurídica;Oficina_Asesora_Jurídica"/>
    <n v="187"/>
    <s v="PES_00"/>
    <s v="OE1"/>
    <s v="Fortalecer la Vigilancia."/>
    <s v="SI"/>
    <s v="4. Biblioteca Jurídica Digital de la ST - Compilación de normas, jurisprudencia y doctrina de asuntos jurídicos relacionados con las funciones de la Superintendencia de Transporte"/>
    <s v="PEI"/>
    <s v="PEI_04"/>
    <s v=" 1. Plan Estratégico Institucional - PEI"/>
    <s v="PEI_04 - Biblioteca Jurídica Digital de la ST"/>
    <x v="75"/>
    <x v="43"/>
    <s v="OAJ-ACT_13"/>
    <x v="116"/>
    <x v="5"/>
    <x v="5"/>
    <s v="OAJ-G_01"/>
    <x v="14"/>
    <s v="OAJ-D_01"/>
    <x v="15"/>
    <s v="Apoyo"/>
    <s v="Administrativa"/>
    <s v="Funcionamiento"/>
    <m/>
    <m/>
    <m/>
    <m/>
    <s v="MIPG-P_00"/>
    <s v="MIPG-D_00"/>
    <n v="1"/>
    <n v="0.7"/>
    <n v="0.1"/>
    <n v="0.1"/>
    <n v="0.1"/>
    <n v="0.99999999999999989"/>
    <n v="0.23300000000000001"/>
    <s v="No. de Compilaciones realizadas / No. de Compilaciones programadas"/>
    <s v="POR_DEFINIR"/>
    <d v="2020-04-01T00:00:00"/>
    <d v="2020-12-30T00:00:00"/>
    <n v="4"/>
    <n v="12"/>
    <n v="9.1"/>
    <s v="Abril"/>
    <s v="Diciembre"/>
    <s v="IV_Trim"/>
    <n v="7.4074074074074068E-3"/>
    <s v="Planeado"/>
    <n v="0"/>
    <n v="0"/>
    <n v="0"/>
    <n v="0"/>
    <n v="0"/>
    <n v="0"/>
    <n v="0"/>
    <n v="0"/>
    <n v="0"/>
    <n v="0"/>
    <n v="0"/>
    <n v="0"/>
    <n v="0"/>
    <s v="Ejecutado"/>
    <n v="0"/>
    <m/>
    <m/>
    <m/>
    <m/>
    <m/>
    <m/>
    <m/>
    <m/>
    <m/>
    <m/>
    <m/>
    <n v="0"/>
    <n v="0"/>
    <n v="0"/>
    <n v="0"/>
    <n v="0"/>
    <n v="0"/>
    <s v="Por Ejecutar"/>
    <s v="Diciembre"/>
    <s v="OAJ-ACT_13;Oficina_Asesora_Jurídica;Oficina_Asesora_Jurídica"/>
    <s v=" |202001: N/D"/>
    <s v="N/D"/>
    <s v="-"/>
    <s v="-"/>
    <s v="-"/>
    <s v="-"/>
    <s v="-"/>
    <s v="-"/>
    <s v="-"/>
    <s v="-"/>
    <s v="-"/>
    <s v="-"/>
    <s v="-"/>
    <s v="-"/>
  </r>
  <r>
    <s v="OAJ-ACT_14;Oficina_Asesora_Jurídica;Oficina_Asesora_Jurídica"/>
    <n v="188"/>
    <s v="PES_00"/>
    <s v="OE1"/>
    <s v="Fortalecer la Vigilancia."/>
    <s v="SI"/>
    <s v="4. Biblioteca Jurídica Digital de la ST - Compilación de normas, jurisprudencia y doctrina de asuntos jurídicos relacionados con las funciones de la Superintendencia de Transporte"/>
    <s v="PEI"/>
    <s v="PEI_04"/>
    <s v=" 1. Plan Estratégico Institucional - PEI"/>
    <s v="PEI_04 - Biblioteca Jurídica Digital de la ST"/>
    <x v="75"/>
    <x v="43"/>
    <s v="OAJ-ACT_14"/>
    <x v="117"/>
    <x v="5"/>
    <x v="5"/>
    <s v="OAJ-G_01"/>
    <x v="14"/>
    <s v="OAJ-D_01"/>
    <x v="15"/>
    <s v="Apoyo"/>
    <s v="Administrativa"/>
    <s v="Funcionamiento"/>
    <m/>
    <m/>
    <m/>
    <m/>
    <s v="MIPG-P_00"/>
    <s v="MIPG-D_00"/>
    <n v="1"/>
    <n v="0.7"/>
    <n v="0.1"/>
    <n v="0.1"/>
    <n v="0.1"/>
    <n v="0.99999999999999989"/>
    <n v="0.23300000000000001"/>
    <s v="No. de Compilaciones realizadas / No. de Compilaciones programadas"/>
    <s v="POR_DEFINIR"/>
    <d v="2020-01-01T00:00:00"/>
    <d v="2020-04-01T00:00:00"/>
    <n v="1"/>
    <n v="4"/>
    <n v="3.0333333333333332"/>
    <s v="Enero"/>
    <s v="Abril"/>
    <s v="II_Trim"/>
    <n v="7.4074074074074068E-3"/>
    <s v="Planeado"/>
    <n v="0"/>
    <n v="0"/>
    <n v="0"/>
    <n v="0"/>
    <n v="0"/>
    <n v="0"/>
    <n v="0"/>
    <n v="0"/>
    <n v="0"/>
    <n v="0"/>
    <n v="0"/>
    <n v="0"/>
    <n v="0"/>
    <s v="Ejecutado"/>
    <n v="0"/>
    <m/>
    <m/>
    <m/>
    <m/>
    <m/>
    <m/>
    <m/>
    <m/>
    <m/>
    <m/>
    <m/>
    <n v="0"/>
    <n v="0"/>
    <n v="0"/>
    <n v="0"/>
    <n v="0"/>
    <n v="0"/>
    <s v="Por Ejecutar"/>
    <s v="Abril"/>
    <s v="OAJ-ACT_14;Oficina_Asesora_Jurídica;Oficina_Asesora_Jurídica"/>
    <s v=" |202001: N/D"/>
    <s v="N/D"/>
    <s v="-"/>
    <s v="-"/>
    <s v="-"/>
    <s v="-"/>
    <s v="-"/>
    <s v="-"/>
    <s v="-"/>
    <s v="-"/>
    <s v="-"/>
    <s v="-"/>
    <s v="-"/>
    <s v="-"/>
  </r>
  <r>
    <s v="OAJ-ACT_15;Oficina_Asesora_Jurídica;Grupo_del_Centro_de_Arbitraje_Conciliación_y_Amigable_Composición"/>
    <n v="189"/>
    <s v="PES_Definir"/>
    <s v="OE1"/>
    <s v="Fortalecer la Vigilancia."/>
    <s v="SI"/>
    <s v="10. Plan de Acción Institucional - PAI"/>
    <s v="PAI"/>
    <s v="PAI_10"/>
    <s v="2. Plan de Acción Institucional - PAI"/>
    <s v="Operacional"/>
    <x v="76"/>
    <x v="44"/>
    <s v="OAJ-ACT_15"/>
    <x v="118"/>
    <x v="5"/>
    <x v="5"/>
    <s v="OAJ-G_02"/>
    <x v="15"/>
    <s v="OAJ-D_02"/>
    <x v="16"/>
    <s v="Apoyo"/>
    <s v="Administrativa"/>
    <s v="Funcionamiento"/>
    <m/>
    <m/>
    <m/>
    <m/>
    <s v="MIPG-P_03"/>
    <s v="MIPG-D_03-04"/>
    <n v="0"/>
    <n v="0"/>
    <n v="0"/>
    <n v="0"/>
    <n v="0"/>
    <n v="0"/>
    <n v="1"/>
    <s v="# Audiencias realizadas / # Audiencias solicitadas"/>
    <s v="POR_DEFINIR"/>
    <d v="2020-01-01T00:00:00"/>
    <d v="2020-12-30T00:00:00"/>
    <n v="1"/>
    <n v="12"/>
    <n v="12.133333333333333"/>
    <s v="Enero"/>
    <s v="Diciembre"/>
    <s v="IV_Trim"/>
    <n v="2.8571428571428571E-3"/>
    <s v="Planeado"/>
    <n v="20"/>
    <n v="0"/>
    <n v="0"/>
    <n v="0"/>
    <n v="0"/>
    <n v="0"/>
    <n v="0"/>
    <n v="0"/>
    <n v="0"/>
    <n v="0"/>
    <n v="0"/>
    <n v="0"/>
    <n v="20"/>
    <s v="Ejecutado"/>
    <n v="15"/>
    <m/>
    <m/>
    <m/>
    <m/>
    <m/>
    <m/>
    <m/>
    <m/>
    <m/>
    <m/>
    <m/>
    <n v="15"/>
    <n v="0.75"/>
    <n v="20"/>
    <n v="0.75"/>
    <n v="2.142857142857143E-3"/>
    <n v="2.142857142857143E-3"/>
    <n v="0"/>
    <s v="Diciembre"/>
    <s v="OAJ-ACT_15;Oficina_Asesora_Jurídica;Grupo_del_Centro_de_Arbitraje_Conciliación_y_Amigable_Composición"/>
    <s v=" |202001: N/D"/>
    <s v="N/D"/>
    <s v="-"/>
    <s v="-"/>
    <s v="-"/>
    <s v="-"/>
    <s v="-"/>
    <s v="-"/>
    <s v="-"/>
    <s v="-"/>
    <s v="-"/>
    <s v="-"/>
    <s v="-"/>
    <s v="-"/>
  </r>
  <r>
    <s v="OAJ-ACT_16;Oficina_Asesora_Jurídica;Grupo_de_Cobro_Coactivo"/>
    <n v="190"/>
    <s v="PES_Definir"/>
    <s v="OE1"/>
    <s v="Fortalecer la Vigilancia."/>
    <s v="SI"/>
    <s v="10. Plan de Acción Institucional - PAI"/>
    <s v="PAI"/>
    <s v="PAI_10"/>
    <s v="2. Plan de Acción Institucional - PAI"/>
    <s v="Operacional"/>
    <x v="77"/>
    <x v="45"/>
    <s v="OAJ-ACT_16"/>
    <x v="119"/>
    <x v="5"/>
    <x v="5"/>
    <s v="OAJ-G_03"/>
    <x v="16"/>
    <s v="OAJ-D_03"/>
    <x v="17"/>
    <s v="Apoyo"/>
    <s v="Administrativa"/>
    <s v="Funcionamiento"/>
    <m/>
    <m/>
    <m/>
    <m/>
    <s v="MIPG-P_03"/>
    <s v="MIPG-D_03-04"/>
    <n v="0"/>
    <n v="0"/>
    <n v="0"/>
    <n v="0"/>
    <n v="0"/>
    <n v="0"/>
    <n v="1"/>
    <s v="# acciones de cobro coactivo ejecutadas / # acciones de cobro coactivo programadas"/>
    <s v="POR_DEFINIR"/>
    <d v="2020-01-01T00:00:00"/>
    <d v="2020-12-30T00:00:00"/>
    <n v="1"/>
    <n v="12"/>
    <n v="12.133333333333333"/>
    <s v="Enero"/>
    <s v="Diciembre"/>
    <s v="IV_Trim"/>
    <n v="2.8571428571428571E-3"/>
    <s v="Planeado"/>
    <n v="19723"/>
    <n v="0"/>
    <n v="0"/>
    <n v="0"/>
    <n v="0"/>
    <n v="0"/>
    <n v="0"/>
    <n v="0"/>
    <n v="0"/>
    <n v="0"/>
    <n v="0"/>
    <n v="0"/>
    <n v="19723"/>
    <s v="Ejecutado"/>
    <n v="61"/>
    <m/>
    <m/>
    <m/>
    <m/>
    <m/>
    <m/>
    <m/>
    <m/>
    <m/>
    <m/>
    <m/>
    <n v="61"/>
    <n v="3.0928357754905441E-3"/>
    <n v="19723"/>
    <n v="3.0928357754905441E-3"/>
    <n v="8.8366736442586967E-6"/>
    <n v="8.8366736442586967E-6"/>
    <n v="0"/>
    <s v="Diciembre"/>
    <s v="OAJ-ACT_16;Oficina_Asesora_Jurídica;Grupo_de_Cobro_Coactivo"/>
    <s v=" |202001: N/D"/>
    <s v="N/D"/>
    <s v="-"/>
    <s v="-"/>
    <s v="-"/>
    <s v="-"/>
    <s v="-"/>
    <s v="-"/>
    <s v="-"/>
    <s v="-"/>
    <s v="-"/>
    <s v="-"/>
    <s v="-"/>
    <s v="-"/>
  </r>
  <r>
    <s v="OAP-ACT_01;Oficina_Asesora_de_Planeación;Oficina_Asesora_de_Planeación"/>
    <n v="191"/>
    <s v="PES_Definir"/>
    <s v="OE5"/>
    <s v="Fortalecimiento Institucional"/>
    <s v="SI"/>
    <s v="10. Plan de Acción Institucional - PAI"/>
    <s v="PAI"/>
    <s v="PAA_13"/>
    <s v="4. Plan Anual de Adquisiciones  - PAA (Planeación)"/>
    <s v="1. Adquisiciones"/>
    <x v="78"/>
    <x v="46"/>
    <s v="OAP-ACT_01"/>
    <x v="120"/>
    <x v="6"/>
    <x v="6"/>
    <s v="OAP-G_01"/>
    <x v="17"/>
    <s v="OAP-D_01"/>
    <x v="18"/>
    <s v="Apoyo"/>
    <s v="Financiera"/>
    <s v="Funcionamiento"/>
    <m/>
    <m/>
    <m/>
    <m/>
    <s v="MIPG-P_03"/>
    <s v="MIPG-D_00"/>
    <n v="0"/>
    <n v="0"/>
    <n v="0"/>
    <n v="0"/>
    <n v="0"/>
    <n v="0"/>
    <n v="0.9"/>
    <s v="Valor presupuesto obligado/ Valor presupuesto apropiado "/>
    <s v="POR_DEFINIR"/>
    <d v="2020-01-01T00:00:00"/>
    <d v="2020-12-30T00:00:00"/>
    <n v="1"/>
    <n v="12"/>
    <n v="12.133333333333333"/>
    <s v="Enero"/>
    <s v="Diciembre"/>
    <s v="IV_Trim"/>
    <n v="5.1948051948051939E-3"/>
    <s v="Planeado"/>
    <n v="15777000000"/>
    <n v="0"/>
    <n v="0"/>
    <n v="0"/>
    <n v="0"/>
    <n v="0"/>
    <n v="0"/>
    <n v="0"/>
    <n v="0"/>
    <n v="0"/>
    <n v="0"/>
    <n v="0"/>
    <n v="15777000000"/>
    <s v="Ejecutado"/>
    <n v="0"/>
    <m/>
    <m/>
    <m/>
    <m/>
    <m/>
    <m/>
    <m/>
    <m/>
    <m/>
    <m/>
    <m/>
    <n v="0"/>
    <n v="0"/>
    <n v="15777000000"/>
    <n v="0"/>
    <n v="0"/>
    <n v="0"/>
    <n v="0"/>
    <s v="Diciembre"/>
    <s v="OAP-ACT_01;Oficina_Asesora_de_Planeación;Oficina_Asesora_de_Planeación"/>
    <s v=" |202001: Durante el mes de enero no se presenta ejecución de los proyectos de inversión en términos de obligaciones. Se realizó el seguimiento en el aplicativo SPI. Se anexa los reportes respectivos."/>
    <s v="Durante el mes de enero no se presenta ejecución de los proyectos de inversión en términos de obligaciones. Se realizó el seguimiento en el aplicativo SPI. Se anexa los reportes respectivos."/>
    <s v="-"/>
    <s v="-"/>
    <s v="-"/>
    <s v="-"/>
    <s v="-"/>
    <s v="-"/>
    <s v="-"/>
    <s v="-"/>
    <s v="-"/>
    <s v="-"/>
    <s v="-"/>
    <s v="-"/>
  </r>
  <r>
    <s v="OAP-ACT_02;Oficina_Asesora_de_Planeación;Oficina_Asesora_de_Planeación"/>
    <n v="192"/>
    <s v="PES_Definir"/>
    <s v="OE5"/>
    <s v="Fortalecimiento Institucional"/>
    <s v="SI"/>
    <s v="10. Plan de Acción Institucional - PAI"/>
    <s v="PAI"/>
    <s v="PAA_13"/>
    <s v="4. Plan Anual de Adquisiciones  - PAA (Planeación)"/>
    <s v="1. Adquisiciones"/>
    <x v="78"/>
    <x v="46"/>
    <s v="OAP-ACT_02"/>
    <x v="121"/>
    <x v="6"/>
    <x v="6"/>
    <s v="OAP-G_01"/>
    <x v="17"/>
    <s v="OAP-D_01"/>
    <x v="18"/>
    <s v="Apoyo"/>
    <s v="Financiera"/>
    <s v="Funcionamiento"/>
    <m/>
    <m/>
    <m/>
    <m/>
    <s v="MIPG-P_03"/>
    <s v="MIPG-D_03-08"/>
    <n v="0"/>
    <n v="0"/>
    <n v="0"/>
    <n v="0"/>
    <n v="0"/>
    <n v="0"/>
    <n v="1"/>
    <s v="Actividades de Contratación Ejecutadas / Actividades de Contratación Programadas"/>
    <s v="POR_DEFINIR"/>
    <d v="2020-03-01T00:00:00"/>
    <d v="2020-12-30T00:00:00"/>
    <n v="3"/>
    <n v="12"/>
    <n v="10.133333333333333"/>
    <s v="Marzo"/>
    <s v="Diciembre"/>
    <s v="IV_Trim"/>
    <n v="5.1948051948051939E-3"/>
    <s v="Planeado"/>
    <n v="2885812630"/>
    <n v="4314045838"/>
    <n v="1226791532"/>
    <n v="2774600000"/>
    <n v="2039800000"/>
    <n v="1936450000"/>
    <n v="599500000"/>
    <n v="0"/>
    <n v="0"/>
    <n v="0"/>
    <n v="0"/>
    <n v="0"/>
    <n v="15777000000"/>
    <s v="Ejecutado"/>
    <n v="3130788101"/>
    <m/>
    <m/>
    <m/>
    <m/>
    <m/>
    <m/>
    <m/>
    <m/>
    <m/>
    <m/>
    <m/>
    <n v="3130788101"/>
    <n v="0.19844001400773278"/>
    <n v="2885812630"/>
    <n v="1.0848895969382462"/>
    <n v="1.0308572156245857E-3"/>
    <n v="5.1948051948051939E-3"/>
    <n v="0"/>
    <s v="Diciembre"/>
    <s v="OAP-ACT_02;Oficina_Asesora_de_Planeación;Oficina_Asesora_de_Planeación"/>
    <s v=" |202001: En Seguimiento al PAA se reportan valores suscritos para proyectos de Inversión de $3130 Millones."/>
    <s v="En Seguimiento al PAA se reportan valores suscritos para proyectos de Inversión de $3130 Millones."/>
    <s v="-"/>
    <s v="-"/>
    <s v="-"/>
    <s v="-"/>
    <s v="-"/>
    <s v="-"/>
    <s v="-"/>
    <s v="-"/>
    <s v="-"/>
    <s v="-"/>
    <s v="-"/>
    <s v="-"/>
  </r>
  <r>
    <s v="OAP-ACT_03;Oficina_Asesora_de_Planeación;Oficina_Asesora_de_Planeación"/>
    <n v="193"/>
    <s v="PES_Definir"/>
    <s v="OE5"/>
    <s v="Fortalecimiento Institucional"/>
    <s v="SI"/>
    <s v="10. Plan de Acción Institucional - PAI"/>
    <s v="PAI"/>
    <s v="PAA_13"/>
    <s v="4. Plan Anual de Adquisiciones  - PAA (Planeación)"/>
    <s v="1. Adquisiciones"/>
    <x v="78"/>
    <x v="46"/>
    <s v="OAP-ACT_03"/>
    <x v="122"/>
    <x v="6"/>
    <x v="6"/>
    <s v="OAP-G_01"/>
    <x v="17"/>
    <s v="OAP-D_01"/>
    <x v="18"/>
    <s v="Apoyo"/>
    <s v="Financiera"/>
    <s v="Funcionamiento"/>
    <m/>
    <m/>
    <m/>
    <m/>
    <s v="MIPG-P_03"/>
    <s v="MIPG-D_03-08"/>
    <n v="0"/>
    <n v="0"/>
    <n v="0"/>
    <n v="0"/>
    <n v="0"/>
    <n v="0"/>
    <n v="1"/>
    <s v="No. De Modificaciones al presupuesto de Inversión realizadas"/>
    <s v="POR_DEFINIR"/>
    <d v="2020-03-01T00:00:00"/>
    <d v="2020-12-30T00:00:00"/>
    <n v="3"/>
    <n v="12"/>
    <n v="10.133333333333333"/>
    <s v="Marzo"/>
    <s v="Diciembre"/>
    <s v="IV_Trim"/>
    <n v="5.1948051948051939E-3"/>
    <s v="Planeado"/>
    <n v="1"/>
    <n v="0"/>
    <n v="0"/>
    <n v="0"/>
    <n v="0"/>
    <n v="0"/>
    <n v="0"/>
    <n v="0"/>
    <n v="0"/>
    <n v="0"/>
    <n v="0"/>
    <n v="0"/>
    <n v="1"/>
    <s v="Ejecutado"/>
    <n v="1"/>
    <m/>
    <m/>
    <m/>
    <m/>
    <m/>
    <m/>
    <m/>
    <m/>
    <m/>
    <m/>
    <m/>
    <n v="1"/>
    <n v="1"/>
    <n v="1"/>
    <n v="1"/>
    <n v="5.1948051948051939E-3"/>
    <n v="5.1948051948051939E-3"/>
    <n v="0"/>
    <n v="0"/>
    <s v="OAP-ACT_03;Oficina_Asesora_de_Planeación;Oficina_Asesora_de_Planeación"/>
    <s v=" |202001: Se realizó modificación a los proyectos de inversión de acuerdo con el Decreto de liquidación de presupuesto. Una vez aprobado se generaron nuevas fichas ebi."/>
    <s v="Se realizó modificación a los proyectos de inversión de acuerdo con el Decreto de liquidación de presupuesto. Una vez aprobado se generaron nuevas fichas ebi."/>
    <s v="-"/>
    <s v="-"/>
    <s v="-"/>
    <s v="-"/>
    <s v="-"/>
    <s v="-"/>
    <s v="-"/>
    <s v="-"/>
    <s v="-"/>
    <s v="-"/>
    <s v="-"/>
    <s v="-"/>
  </r>
  <r>
    <s v="OAP-ACT_04;Oficina_Asesora_de_Planeación;Oficina_Asesora_de_Planeación"/>
    <n v="194"/>
    <s v="PES_Definir"/>
    <s v="OE5"/>
    <s v="Fortalecimiento Institucional"/>
    <s v="SI"/>
    <s v="10. Plan de Acción Institucional - PAI"/>
    <s v="PAI"/>
    <s v="PAAC_11"/>
    <s v="11. Plan Anticorrupción y de Atención al Ciudadano  (Planeación) - PAAC"/>
    <s v="5. Plan Anticorrupción y de Atención al Ciudadano - PAAC"/>
    <x v="79"/>
    <x v="47"/>
    <s v="OAP-ACT_04"/>
    <x v="123"/>
    <x v="6"/>
    <x v="6"/>
    <s v="OAP-G_01"/>
    <x v="17"/>
    <s v="OAP-D_01"/>
    <x v="18"/>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4;Oficina_Asesora_de_Planeación;Oficina_Asesora_de_Planeación"/>
    <s v=" |202001: Actividad con Reporte Trimestral, no se gestiona en el periodo."/>
    <s v="Actividad con Reporte Trimestral, no se gestiona en el periodo."/>
    <s v="-"/>
    <s v="-"/>
    <s v="-"/>
    <s v="-"/>
    <s v="-"/>
    <s v="-"/>
    <s v="-"/>
    <s v="-"/>
    <s v="-"/>
    <s v="-"/>
    <s v="-"/>
    <s v="-"/>
  </r>
  <r>
    <s v="OAP-ACT_05;Oficina_Asesora_de_Planeación;Oficina_Asesora_de_Planeación"/>
    <n v="195"/>
    <s v="PES_Definir"/>
    <s v="OE5"/>
    <s v="Fortalecimiento Institucional"/>
    <s v="SI"/>
    <s v="10. Plan de Acción Institucional - PAI"/>
    <s v="PAI"/>
    <s v="PAAC_11"/>
    <s v="11. Plan Anticorrupción y de Atención al Ciudadano  (Planeación) - PAAC"/>
    <s v="5. Plan Anticorrupción y de Atención al Ciudadano - PAAC"/>
    <x v="79"/>
    <x v="47"/>
    <s v="OAP-ACT_05"/>
    <x v="124"/>
    <x v="6"/>
    <x v="6"/>
    <s v="OAP-G_01"/>
    <x v="17"/>
    <s v="OAP-D_01"/>
    <x v="18"/>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5;Oficina_Asesora_de_Planeación;Oficina_Asesora_de_Planeación"/>
    <s v=" |202001: Actividad con Reporte Trimestral, no se gestiona en el periodo."/>
    <s v="Actividad con Reporte Trimestral, no se gestiona en el periodo."/>
    <s v="-"/>
    <s v="-"/>
    <s v="-"/>
    <s v="-"/>
    <s v="-"/>
    <s v="-"/>
    <s v="-"/>
    <s v="-"/>
    <s v="-"/>
    <s v="-"/>
    <s v="-"/>
    <s v="-"/>
  </r>
  <r>
    <s v="OAP-ACT_06;Oficina_Asesora_de_Planeación;Oficina_Asesora_de_Planeación"/>
    <n v="196"/>
    <s v="PES_Definir"/>
    <s v="OE5"/>
    <s v="Fortalecimiento Institucional"/>
    <s v="SI"/>
    <s v="10. Plan de Acción Institucional - PAI"/>
    <s v="PAI"/>
    <s v="PAAC_11"/>
    <s v="11. Plan Anticorrupción y de Atención al Ciudadano  (Planeación) - PAAC"/>
    <s v="5. Plan Anticorrupción y de Atención al Ciudadano - PAAC"/>
    <x v="79"/>
    <x v="47"/>
    <s v="OAP-ACT_06"/>
    <x v="125"/>
    <x v="6"/>
    <x v="6"/>
    <s v="OAP-G_01"/>
    <x v="17"/>
    <s v="OAP-D_01"/>
    <x v="18"/>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6;Oficina_Asesora_de_Planeación;Oficina_Asesora_de_Planeación"/>
    <s v=" |202001: Actividad con Reporte Trimestral, no se gestiona en el periodo."/>
    <s v="Actividad con Reporte Trimestral, no se gestiona en el periodo."/>
    <s v="-"/>
    <s v="-"/>
    <s v="-"/>
    <s v="-"/>
    <s v="-"/>
    <s v="-"/>
    <s v="-"/>
    <s v="-"/>
    <s v="-"/>
    <s v="-"/>
    <s v="-"/>
    <s v="-"/>
  </r>
  <r>
    <s v="OAP-ACT_07;Oficina_Asesora_de_Planeación;Oficina_Asesora_de_Planeación"/>
    <n v="197"/>
    <s v="PES_Definir"/>
    <s v="OE5"/>
    <s v="Fortalecimiento Institucional"/>
    <s v="SI"/>
    <s v="10. Plan de Acción Institucional - PAI"/>
    <s v="PAI"/>
    <s v="PAAC_11"/>
    <s v="11. Plan Anticorrupción y de Atención al Ciudadano  (Planeación) - PAAC"/>
    <s v="5. Plan Anticorrupción y de Atención al Ciudadano - PAAC"/>
    <x v="79"/>
    <x v="47"/>
    <s v="OAP-ACT_07"/>
    <x v="126"/>
    <x v="6"/>
    <x v="6"/>
    <s v="OAP-G_01"/>
    <x v="17"/>
    <s v="OAP-D_01"/>
    <x v="18"/>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7;Oficina_Asesora_de_Planeación;Oficina_Asesora_de_Planeación"/>
    <s v=" |202001: Actividad con Reporte Trimestral, no se gestiona en el periodo."/>
    <s v="Actividad con Reporte Trimestral, no se gestiona en el periodo."/>
    <s v="-"/>
    <s v="-"/>
    <s v="-"/>
    <s v="-"/>
    <s v="-"/>
    <s v="-"/>
    <s v="-"/>
    <s v="-"/>
    <s v="-"/>
    <s v="-"/>
    <s v="-"/>
    <s v="-"/>
  </r>
  <r>
    <s v="OAP-ACT_08;Oficina_Asesora_de_Planeación;Oficina_Asesora_de_Planeación"/>
    <n v="198"/>
    <s v="PES_Definir"/>
    <s v="OE5"/>
    <s v="Fortalecimiento Institucional"/>
    <s v="SI"/>
    <s v="10. Plan de Acción Institucional - PAI"/>
    <s v="PAI"/>
    <s v="PAAC_11"/>
    <s v="11. Plan Anticorrupción y de Atención al Ciudadano  (Planeación) - PAAC"/>
    <s v="5. Plan Anticorrupción y de Atención al Ciudadano - PAAC"/>
    <x v="79"/>
    <x v="47"/>
    <s v="OAP-ACT_08"/>
    <x v="127"/>
    <x v="6"/>
    <x v="6"/>
    <s v="OAP-G_01"/>
    <x v="17"/>
    <s v="OAP-D_01"/>
    <x v="18"/>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8;Oficina_Asesora_de_Planeación;Oficina_Asesora_de_Planeación"/>
    <s v=" |202001: Actividad con Reporte Trimestral, no se gestiona en el periodo."/>
    <s v="Actividad con Reporte Trimestral, no se gestiona en el periodo."/>
    <s v="-"/>
    <s v="-"/>
    <s v="-"/>
    <s v="-"/>
    <s v="-"/>
    <s v="-"/>
    <s v="-"/>
    <s v="-"/>
    <s v="-"/>
    <s v="-"/>
    <s v="-"/>
    <s v="-"/>
  </r>
  <r>
    <s v="OAP-ACT_09;Oficina_Asesora_de_Planeación;Oficina_Asesora_de_Planeación"/>
    <n v="199"/>
    <s v="PES_Definir"/>
    <s v="OE5"/>
    <s v="Fortalecimiento Institucional"/>
    <s v="SI"/>
    <s v="10. Plan de Acción Institucional - PAI"/>
    <s v="PAI"/>
    <s v="PPC_12"/>
    <s v="15. Plan de Participación Ciudadano"/>
    <s v="6. Plan de Participación Ciudadano - PPC"/>
    <x v="80"/>
    <x v="48"/>
    <s v="OAP-ACT_09"/>
    <x v="128"/>
    <x v="6"/>
    <x v="6"/>
    <s v="OAP-G_01"/>
    <x v="17"/>
    <s v="OAP-D_01"/>
    <x v="18"/>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09;Oficina_Asesora_de_Planeación;Oficina_Asesora_de_Planeación"/>
    <s v=" |202001: Actividad con Reporte Trimestral, no se gestiona en el periodo."/>
    <s v="Actividad con Reporte Trimestral, no se gestiona en el periodo."/>
    <s v="-"/>
    <s v="-"/>
    <s v="-"/>
    <s v="-"/>
    <s v="-"/>
    <s v="-"/>
    <s v="-"/>
    <s v="-"/>
    <s v="-"/>
    <s v="-"/>
    <s v="-"/>
    <s v="-"/>
  </r>
  <r>
    <s v="OAP-ACT_10;Oficina_Asesora_de_Planeación;Oficina_Asesora_de_Planeación"/>
    <n v="200"/>
    <s v="PES_Definir"/>
    <s v="OE5"/>
    <s v="Fortalecimiento Institucional"/>
    <s v="SI"/>
    <s v="10. Plan de Acción Institucional - PAI"/>
    <s v="PAI"/>
    <s v="PPC_12"/>
    <s v="15. Plan de Participación Ciudadano"/>
    <s v="6. Plan de Participación Ciudadano - PPC"/>
    <x v="80"/>
    <x v="48"/>
    <s v="OAP-ACT_10"/>
    <x v="129"/>
    <x v="6"/>
    <x v="6"/>
    <s v="OAP-G_01"/>
    <x v="17"/>
    <s v="OAP-D_01"/>
    <x v="18"/>
    <s v="Apoyo"/>
    <s v="Financiera"/>
    <s v="Funcionamiento"/>
    <m/>
    <m/>
    <m/>
    <m/>
    <s v="MIPG-P_03"/>
    <s v="MIPG-D_03-08"/>
    <n v="0"/>
    <n v="0"/>
    <n v="0"/>
    <n v="0"/>
    <n v="0"/>
    <n v="0"/>
    <n v="1"/>
    <s v="Actividades realizadas /Actividades programadas"/>
    <s v="POR_DEFINIR"/>
    <d v="2020-04-01T00:00:00"/>
    <d v="2020-12-30T00:00:00"/>
    <n v="4"/>
    <n v="12"/>
    <n v="9.1"/>
    <s v="Abril"/>
    <s v="Diciembre"/>
    <s v="IV_Trim"/>
    <n v="5.1948051948051939E-3"/>
    <s v="Planeado"/>
    <n v="0"/>
    <n v="0"/>
    <n v="0"/>
    <n v="0"/>
    <n v="0"/>
    <n v="0"/>
    <n v="0"/>
    <n v="0"/>
    <n v="0"/>
    <n v="0"/>
    <n v="0"/>
    <n v="0"/>
    <n v="0"/>
    <s v="Ejecutado"/>
    <n v="0"/>
    <m/>
    <m/>
    <m/>
    <m/>
    <m/>
    <m/>
    <m/>
    <m/>
    <m/>
    <m/>
    <m/>
    <n v="0"/>
    <n v="0"/>
    <n v="0"/>
    <n v="0"/>
    <n v="0"/>
    <n v="0"/>
    <n v="0"/>
    <s v="Diciembre"/>
    <s v="OAP-ACT_10;Oficina_Asesora_de_Planeación;Oficina_Asesora_de_Planeación"/>
    <s v=" |202001: Actividad con Reporte Trimestral, no se gestiona en el periodo."/>
    <s v="Actividad con Reporte Trimestral, no se gestiona en el periodo."/>
    <s v="-"/>
    <s v="-"/>
    <s v="-"/>
    <s v="-"/>
    <s v="-"/>
    <s v="-"/>
    <s v="-"/>
    <s v="-"/>
    <s v="-"/>
    <s v="-"/>
    <s v="-"/>
    <s v="-"/>
  </r>
  <r>
    <s v="OAP-ACT_11;Oficina_Asesora_de_Planeación;Oficina_Asesora_de_Planeación"/>
    <n v="201"/>
    <s v="PES_Definir"/>
    <s v="OE5"/>
    <s v="Fortalecimiento Institucional"/>
    <s v="SI"/>
    <s v="10. Plan de Acción Institucional - PAI"/>
    <s v="PAI"/>
    <s v="PAI_10"/>
    <s v="2. Plan de Acción Institucional - PAI"/>
    <s v="Estratégico"/>
    <x v="81"/>
    <x v="49"/>
    <s v="OAP-ACT_11"/>
    <x v="130"/>
    <x v="6"/>
    <x v="6"/>
    <s v="OAP-G_01"/>
    <x v="17"/>
    <s v="OAP-D_01"/>
    <x v="18"/>
    <s v="Apoyo"/>
    <s v="Financiera"/>
    <s v="Funcionamiento"/>
    <m/>
    <m/>
    <m/>
    <m/>
    <s v="MIPG-P_03"/>
    <s v="MIPG-D_03-04"/>
    <n v="0"/>
    <n v="0"/>
    <n v="0"/>
    <n v="0"/>
    <n v="0"/>
    <n v="0"/>
    <n v="4"/>
    <s v="Total Documentos Aprobados / Total de Documentos Pendientes"/>
    <s v="POR_DEFINIR"/>
    <d v="2020-09-01T00:00:00"/>
    <d v="2020-12-30T00:00:00"/>
    <n v="9"/>
    <n v="12"/>
    <n v="4"/>
    <s v="Septiembre"/>
    <s v="Diciembre"/>
    <s v="IV_Trim"/>
    <n v="5.1948051948051939E-3"/>
    <s v="Planeado"/>
    <n v="0"/>
    <n v="1"/>
    <n v="1"/>
    <n v="1"/>
    <n v="1"/>
    <n v="1"/>
    <n v="1"/>
    <n v="1"/>
    <n v="1"/>
    <n v="1"/>
    <n v="1"/>
    <n v="1"/>
    <n v="11"/>
    <s v="Ejecutado"/>
    <n v="0"/>
    <m/>
    <m/>
    <m/>
    <m/>
    <m/>
    <m/>
    <m/>
    <m/>
    <m/>
    <m/>
    <m/>
    <n v="0"/>
    <n v="0"/>
    <n v="0"/>
    <n v="0"/>
    <n v="0"/>
    <n v="0"/>
    <n v="0"/>
    <s v="Diciembre"/>
    <s v="OAP-ACT_11;Oficina_Asesora_de_Planeación;Oficina_Asesora_de_Planeación"/>
    <s v=" |202001: Se realiza seguimeinto al cierre de los procesos en cadena de valor y se continúa con el cargue de información aprobada en la nueva cadena de valor, pendiente su finalización."/>
    <s v="Se realiza seguimeinto al cierre de los procesos en cadena de valor y se continúa con el cargue de información aprobada en la nueva cadena de valor, pendiente su finalización."/>
    <s v="-"/>
    <s v="-"/>
    <s v="-"/>
    <s v="-"/>
    <s v="-"/>
    <s v="-"/>
    <s v="-"/>
    <s v="-"/>
    <s v="-"/>
    <s v="-"/>
    <s v="-"/>
    <s v="-"/>
  </r>
  <r>
    <s v="OAP-ACT_12;Oficina_Asesora_de_Planeación;Oficina_Asesora_de_Planeación"/>
    <n v="202"/>
    <s v="PES_Definir"/>
    <s v="OE5"/>
    <s v="Fortalecimiento Institucional"/>
    <s v="SI"/>
    <s v="10. Plan de Acción Institucional - PAI"/>
    <s v="PAI"/>
    <s v="PAI_10"/>
    <s v="2. Plan de Acción Institucional - PAI"/>
    <s v="Estratégico"/>
    <x v="81"/>
    <x v="49"/>
    <s v="OAP-ACT_12"/>
    <x v="131"/>
    <x v="6"/>
    <x v="6"/>
    <s v="OAP-G_01"/>
    <x v="17"/>
    <s v="OAP-D_01"/>
    <x v="18"/>
    <s v="Apoyo"/>
    <s v="Financiera"/>
    <s v="Funcionamiento"/>
    <m/>
    <m/>
    <m/>
    <m/>
    <s v="MIPG-P_03"/>
    <s v="MIPG-D_03-04"/>
    <n v="0"/>
    <n v="0"/>
    <n v="0"/>
    <n v="0"/>
    <n v="0"/>
    <n v="0"/>
    <n v="1"/>
    <s v="No. De Contenidos Generados para Camapañas a Comunicaciones"/>
    <s v="POR_DEFINIR"/>
    <d v="2020-09-01T00:00:00"/>
    <d v="2020-12-30T00:00:00"/>
    <n v="9"/>
    <n v="12"/>
    <n v="4"/>
    <s v="Septiembre"/>
    <s v="Diciembre"/>
    <s v="IV_Trim"/>
    <n v="5.1948051948051939E-3"/>
    <s v="Planeado"/>
    <n v="1"/>
    <n v="0"/>
    <n v="0"/>
    <n v="0"/>
    <n v="0"/>
    <n v="0"/>
    <n v="0"/>
    <n v="0"/>
    <n v="0"/>
    <n v="0"/>
    <n v="0"/>
    <n v="0"/>
    <n v="1"/>
    <s v="Ejecutado"/>
    <n v="1"/>
    <m/>
    <m/>
    <m/>
    <m/>
    <m/>
    <m/>
    <m/>
    <m/>
    <m/>
    <m/>
    <m/>
    <n v="1"/>
    <n v="1"/>
    <n v="1"/>
    <n v="1"/>
    <n v="5.1948051948051939E-3"/>
    <n v="5.1948051948051939E-3"/>
    <n v="0"/>
    <n v="0"/>
    <s v="OAP-ACT_12;Oficina_Asesora_de_Planeación;Oficina_Asesora_de_Planeación"/>
    <s v=" |202001: Se realizó la campaña &quot;Divulgación de Plan Anticorrucpción y Atención al Ciudadano&quot;"/>
    <s v="Se realizó la campaña &quot;Divulgación de Plan Anticorrucpción y Atención al Ciudadano&quot;"/>
    <s v="-"/>
    <s v="-"/>
    <s v="-"/>
    <s v="-"/>
    <s v="-"/>
    <s v="-"/>
    <s v="-"/>
    <s v="-"/>
    <s v="-"/>
    <s v="-"/>
    <s v="-"/>
    <s v="-"/>
  </r>
  <r>
    <s v="OAP-ACT_13;Oficina_Asesora_de_Planeación;Oficina_Asesora_de_Planeación"/>
    <n v="203"/>
    <s v="PES_Definir"/>
    <s v="OE5"/>
    <s v="Fortalecimiento Institucional"/>
    <s v="SI"/>
    <s v="10. Plan de Acción Institucional - PAI"/>
    <s v="PAI"/>
    <s v="PAI_10"/>
    <s v="2. Plan de Acción Institucional - PAI"/>
    <s v="Estratégico"/>
    <x v="81"/>
    <x v="49"/>
    <s v="OAP-ACT_13"/>
    <x v="132"/>
    <x v="6"/>
    <x v="6"/>
    <s v="OAP-G_01"/>
    <x v="17"/>
    <s v="OAP-D_01"/>
    <x v="18"/>
    <s v="Apoyo"/>
    <s v="Financiera"/>
    <s v="Funcionamiento"/>
    <m/>
    <m/>
    <m/>
    <m/>
    <s v="MIPG-P_03"/>
    <s v="MIPG-D_03-04"/>
    <n v="0"/>
    <n v="0"/>
    <n v="0"/>
    <n v="0"/>
    <n v="0"/>
    <n v="0"/>
    <n v="1"/>
    <s v="No. De Alertas Emitidas / No. Acciones Solicitadas"/>
    <s v="POR_DEFINIR"/>
    <d v="2020-01-01T00:00:00"/>
    <d v="2020-12-30T00:00:00"/>
    <n v="1"/>
    <n v="12"/>
    <n v="12.133333333333333"/>
    <s v="Enero"/>
    <s v="Diciembre"/>
    <s v="IV_Trim"/>
    <n v="5.1948051948051939E-3"/>
    <s v="Planeado"/>
    <n v="1"/>
    <n v="1"/>
    <n v="1"/>
    <n v="1"/>
    <n v="1"/>
    <n v="1"/>
    <n v="1"/>
    <n v="1"/>
    <n v="1"/>
    <n v="1"/>
    <n v="1"/>
    <n v="1"/>
    <n v="12"/>
    <s v="Ejecutado"/>
    <n v="1"/>
    <m/>
    <m/>
    <m/>
    <m/>
    <m/>
    <m/>
    <m/>
    <m/>
    <m/>
    <m/>
    <m/>
    <n v="1"/>
    <n v="8.3333333333333329E-2"/>
    <n v="1"/>
    <n v="1"/>
    <n v="4.3290043290043279E-4"/>
    <n v="5.1948051948051939E-3"/>
    <n v="0"/>
    <s v="Diciembre"/>
    <s v="OAP-ACT_13;Oficina_Asesora_de_Planeación;Oficina_Asesora_de_Planeación"/>
    <s v=" |202001: Se Realiza procesos de acompañamiento a las Dependencias para formaulación y aprobación de Metas 2020. Desarrollo de Herramienta de Seguimiento PAI e Investigaciones."/>
    <s v="Se Realiza procesos de acompañamiento a las Dependencias para formaulación y aprobación de Metas 2020. Desarrollo de Herramienta de Seguimiento PAI e Investigaciones."/>
    <s v="-"/>
    <s v="-"/>
    <s v="-"/>
    <s v="-"/>
    <s v="-"/>
    <s v="-"/>
    <s v="-"/>
    <s v="-"/>
    <s v="-"/>
    <s v="-"/>
    <s v="-"/>
    <s v="-"/>
  </r>
  <r>
    <s v="OAP-ACT_14;Oficina_Asesora_de_Planeación;Oficina_Asesora_de_Planeación"/>
    <n v="204"/>
    <s v="PES_Definir"/>
    <s v="OE5"/>
    <s v="Fortalecimiento Institucional"/>
    <s v="SI"/>
    <s v="10. Plan de Acción Institucional - PAI"/>
    <s v="PAI"/>
    <s v="PAI_10"/>
    <s v="2. Plan de Acción Institucional - PAI"/>
    <s v="Estratégico"/>
    <x v="81"/>
    <x v="49"/>
    <s v="OAP-ACT_14"/>
    <x v="133"/>
    <x v="6"/>
    <x v="6"/>
    <s v="OAP-G_01"/>
    <x v="17"/>
    <s v="OAP-D_01"/>
    <x v="18"/>
    <s v="Apoyo"/>
    <s v="Financiera"/>
    <s v="Funcionamiento"/>
    <m/>
    <m/>
    <m/>
    <m/>
    <s v="MIPG-P_03"/>
    <s v="MIPG-D_03-04"/>
    <n v="0"/>
    <n v="0"/>
    <n v="0"/>
    <n v="0"/>
    <n v="0"/>
    <n v="0"/>
    <n v="1"/>
    <s v="No. Comités Efectivos / No. Citaciones Realizadas"/>
    <s v="POR_DEFINIR"/>
    <d v="2020-03-01T00:00:00"/>
    <d v="2020-12-30T00:00:00"/>
    <n v="3"/>
    <n v="12"/>
    <n v="10.133333333333333"/>
    <s v="Marzo"/>
    <s v="Diciembre"/>
    <s v="IV_Trim"/>
    <n v="5.1948051948051939E-3"/>
    <s v="Planeado"/>
    <n v="0"/>
    <n v="0"/>
    <n v="1"/>
    <n v="0"/>
    <n v="0"/>
    <n v="1"/>
    <n v="0"/>
    <n v="0"/>
    <n v="1"/>
    <n v="0"/>
    <n v="0"/>
    <n v="1"/>
    <n v="4"/>
    <s v="Ejecutado"/>
    <n v="0"/>
    <m/>
    <m/>
    <m/>
    <m/>
    <m/>
    <m/>
    <m/>
    <m/>
    <m/>
    <m/>
    <m/>
    <n v="0"/>
    <n v="0"/>
    <n v="0"/>
    <n v="0"/>
    <n v="0"/>
    <n v="0"/>
    <n v="0"/>
    <s v="Diciembre"/>
    <s v="OAP-ACT_14;Oficina_Asesora_de_Planeación;Oficina_Asesora_de_Planeación"/>
    <s v=" |202001: No se tienen Programadas Actividades para el Periodo."/>
    <s v="No se tienen Programadas Actividades para el Periodo."/>
    <s v="-"/>
    <s v="-"/>
    <s v="-"/>
    <s v="-"/>
    <s v="-"/>
    <s v="-"/>
    <s v="-"/>
    <s v="-"/>
    <s v="-"/>
    <s v="-"/>
    <s v="-"/>
    <s v="-"/>
  </r>
  <r>
    <s v="OAP-ACT_15;Oficina_Asesora_de_Planeación;Oficina_Asesora_de_Planeación"/>
    <n v="205"/>
    <s v="PES_03"/>
    <s v="OE5"/>
    <s v="Fortalecimiento Institucional"/>
    <s v="SI"/>
    <s v="10. Fortalecimiento Intitucional"/>
    <s v="PEI"/>
    <s v="PEI_02"/>
    <s v=" 1. Plan Estratégico Institucional - PEI"/>
    <s v="PEI_10 - Fortalecimiento Institucional"/>
    <x v="82"/>
    <x v="50"/>
    <s v="OAP-ACT_15"/>
    <x v="134"/>
    <x v="6"/>
    <x v="6"/>
    <s v="OAP-G_01"/>
    <x v="17"/>
    <s v="OAP-D_01"/>
    <x v="18"/>
    <s v="Apoyo"/>
    <s v="Financiera"/>
    <s v="Mejoramiento"/>
    <s v="C-2499-0600-2-0-2499061-02"/>
    <s v="2499060_03"/>
    <n v="240000000"/>
    <m/>
    <s v="MIPG-P_03"/>
    <s v="MIPG-D_03-04"/>
    <n v="0"/>
    <n v="0"/>
    <n v="0"/>
    <n v="0"/>
    <n v="0"/>
    <n v="0"/>
    <n v="1"/>
    <s v="% de Avance de los Autodiagnósticos por Dimensión"/>
    <s v="POR_DEFINIR"/>
    <d v="2020-02-01T00:00:00"/>
    <d v="2020-12-31T00:00:00"/>
    <n v="2"/>
    <n v="12"/>
    <n v="11.133333333333333"/>
    <s v="Febrero"/>
    <s v="Diciembre"/>
    <s v="IV_Trim"/>
    <n v="0.02"/>
    <s v="Planeado"/>
    <n v="0"/>
    <n v="0.5"/>
    <n v="0.5"/>
    <n v="0"/>
    <n v="0"/>
    <n v="0"/>
    <n v="0"/>
    <n v="0"/>
    <n v="0"/>
    <n v="0"/>
    <n v="0"/>
    <n v="0"/>
    <n v="1"/>
    <s v="Ejecutado"/>
    <n v="0"/>
    <m/>
    <m/>
    <m/>
    <m/>
    <m/>
    <m/>
    <m/>
    <m/>
    <m/>
    <m/>
    <m/>
    <n v="0"/>
    <n v="0"/>
    <n v="0"/>
    <n v="0"/>
    <n v="0"/>
    <n v="0"/>
    <s v="Por Ejecutar"/>
    <s v="Diciembre"/>
    <s v="OAP-ACT_15;Oficina_Asesora_de_Planeación;Oficina_Asesora_de_Planeación"/>
    <s v=" |202001: No se tienen Programadas Actividades para el Periodo."/>
    <s v="No se tienen Programadas Actividades para el Periodo."/>
    <s v="-"/>
    <s v="-"/>
    <s v="-"/>
    <s v="-"/>
    <s v="-"/>
    <s v="-"/>
    <s v="-"/>
    <s v="-"/>
    <s v="-"/>
    <s v="-"/>
    <s v="-"/>
    <s v="-"/>
  </r>
  <r>
    <s v="OAP-ACT_16;Oficina_Asesora_de_Planeación;Oficina_Asesora_de_Planeación"/>
    <n v="206"/>
    <s v="PES_03"/>
    <s v="OE5"/>
    <s v="Fortalecimiento Institucional"/>
    <s v="SI"/>
    <s v="10. Fortalecimiento Intitucional"/>
    <s v="PEI"/>
    <s v="PEI_02"/>
    <s v=" 1. Plan Estratégico Institucional - PEI"/>
    <s v="PEI_10 - Fortalecimiento Institucional"/>
    <x v="82"/>
    <x v="50"/>
    <s v="OAP-ACT_16"/>
    <x v="135"/>
    <x v="6"/>
    <x v="6"/>
    <s v="OAP-G_01"/>
    <x v="17"/>
    <s v="OAP-D_01"/>
    <x v="18"/>
    <s v="Apoyo"/>
    <s v="Financiera"/>
    <s v="Mejoramiento"/>
    <s v="C-2499-0600-2-0-2499061-02"/>
    <s v="2499060_03"/>
    <n v="0"/>
    <m/>
    <s v="MIPG-P_03"/>
    <s v="MIPG-D_03-04"/>
    <n v="0"/>
    <n v="0"/>
    <n v="0"/>
    <n v="0"/>
    <n v="0"/>
    <n v="0"/>
    <n v="1"/>
    <s v="No. Productos por Dimensión Implementadas / No. Total de Productos por Dimensión"/>
    <s v="POR_DEFINIR"/>
    <d v="2020-02-01T00:00:00"/>
    <d v="2020-12-31T00:00:00"/>
    <n v="2"/>
    <n v="12"/>
    <n v="11.133333333333333"/>
    <s v="Febrero"/>
    <s v="Diciembre"/>
    <s v="IV_Trim"/>
    <n v="0.02"/>
    <s v="Planeado"/>
    <n v="0"/>
    <n v="0"/>
    <n v="0.1"/>
    <n v="0.1"/>
    <n v="0.1"/>
    <n v="0.1"/>
    <n v="0.1"/>
    <n v="0.1"/>
    <n v="0.1"/>
    <n v="0.1"/>
    <n v="0.1"/>
    <n v="0.1"/>
    <n v="0.99999999999999989"/>
    <s v="Ejecutado"/>
    <n v="0"/>
    <m/>
    <m/>
    <m/>
    <m/>
    <m/>
    <m/>
    <m/>
    <m/>
    <m/>
    <m/>
    <m/>
    <n v="0"/>
    <n v="0"/>
    <n v="0"/>
    <n v="0"/>
    <n v="0"/>
    <n v="0"/>
    <s v="Por Ejecutar"/>
    <s v="Diciembre"/>
    <s v="OAP-ACT_16;Oficina_Asesora_de_Planeación;Oficina_Asesora_de_Planeación"/>
    <s v=" |202001: No se tienen Programadas Actividades para el Periodo."/>
    <s v="No se tienen Programadas Actividades para el Periodo."/>
    <s v="-"/>
    <s v="-"/>
    <s v="-"/>
    <s v="-"/>
    <s v="-"/>
    <s v="-"/>
    <s v="-"/>
    <s v="-"/>
    <s v="-"/>
    <s v="-"/>
    <s v="-"/>
    <s v="-"/>
  </r>
  <r>
    <s v="OAP-ACT_17;Oficina_Asesora_de_Planeación;Oficina_Asesora_de_Planeación"/>
    <n v="207"/>
    <s v="PES_03"/>
    <s v="OE5"/>
    <s v="Fortalecimiento Institucional"/>
    <s v="SI"/>
    <s v="10. Fortalecimiento Intitucional"/>
    <s v="PEI"/>
    <s v="PEI_02"/>
    <s v=" 1. Plan Estratégico Institucional - PEI"/>
    <s v="PEI_10 - Fortalecimiento Institucional"/>
    <x v="82"/>
    <x v="50"/>
    <s v="OAP-ACT_17"/>
    <x v="136"/>
    <x v="6"/>
    <x v="6"/>
    <s v="OAP-G_01"/>
    <x v="17"/>
    <s v="OAP-D_01"/>
    <x v="18"/>
    <s v="Apoyo"/>
    <s v="Financiera"/>
    <s v="Mejoramiento"/>
    <s v="C-2499-0600-2-0-2499061-02"/>
    <s v="2499060_03"/>
    <n v="0"/>
    <m/>
    <s v="MIPG-P_03"/>
    <s v="MIPG-D_03-04"/>
    <n v="0"/>
    <n v="0"/>
    <n v="0"/>
    <n v="0"/>
    <n v="0"/>
    <n v="0"/>
    <n v="1"/>
    <s v="% Implementación de Planes de Acción para MIPG"/>
    <s v="POR_DEFINIR"/>
    <d v="2020-02-01T00:00:00"/>
    <d v="2020-12-31T00:00:00"/>
    <n v="2"/>
    <n v="12"/>
    <n v="11.133333333333333"/>
    <s v="Febrero"/>
    <s v="Diciembre"/>
    <s v="IV_Trim"/>
    <n v="0.02"/>
    <s v="Planeado"/>
    <n v="1"/>
    <n v="1"/>
    <n v="1"/>
    <n v="1"/>
    <n v="1"/>
    <n v="1"/>
    <n v="1"/>
    <n v="1"/>
    <n v="1"/>
    <n v="1"/>
    <n v="1"/>
    <n v="1"/>
    <n v="12"/>
    <s v="Ejecutado"/>
    <n v="0"/>
    <m/>
    <m/>
    <m/>
    <m/>
    <m/>
    <m/>
    <m/>
    <m/>
    <m/>
    <m/>
    <m/>
    <n v="0"/>
    <n v="0"/>
    <n v="1"/>
    <n v="0"/>
    <n v="0"/>
    <n v="0"/>
    <s v="Por Ejecutar"/>
    <s v="Diciembre"/>
    <s v="OAP-ACT_17;Oficina_Asesora_de_Planeación;Oficina_Asesora_de_Planeación"/>
    <s v=" |202001: No se tienen Programadas Actividades para el Periodo."/>
    <s v="No se tienen Programadas Actividades para el Periodo."/>
    <s v="-"/>
    <s v="-"/>
    <s v="-"/>
    <s v="-"/>
    <s v="-"/>
    <s v="-"/>
    <s v="-"/>
    <s v="-"/>
    <s v="-"/>
    <s v="-"/>
    <s v="-"/>
    <s v="-"/>
  </r>
  <r>
    <s v="OAP-ACT_18;Oficina_Asesora_de_Planeación;Oficina_Asesora_de_Planeación"/>
    <n v="208"/>
    <s v="PES_Definir"/>
    <s v="OE5"/>
    <s v="Fortalecimiento Institucional"/>
    <s v="SI"/>
    <s v="10. Plan de Acción Institucional - PAI"/>
    <s v="PAI"/>
    <s v="PAI_10"/>
    <s v="2. Plan de Acción Institucional - PAI"/>
    <s v="Seguimiento_Solicitudes"/>
    <x v="83"/>
    <x v="51"/>
    <s v="OAP-ACT_18"/>
    <x v="137"/>
    <x v="6"/>
    <x v="6"/>
    <s v="OAP-G_01"/>
    <x v="17"/>
    <s v="OAP-D_01"/>
    <x v="18"/>
    <s v="Apoyo"/>
    <s v="Financiera"/>
    <s v="Funcionamiento"/>
    <m/>
    <m/>
    <m/>
    <m/>
    <s v="MIPG-P_03"/>
    <s v="MIPG-D_03-04"/>
    <n v="0"/>
    <n v="0"/>
    <n v="0"/>
    <n v="0"/>
    <n v="0"/>
    <n v="0"/>
    <n v="1"/>
    <s v=" No. de Solicitudes Gestionadas / No. de Solicitudes Ingresadas "/>
    <s v="POR_DEFINIR"/>
    <d v="2020-01-01T00:00:00"/>
    <d v="2020-12-31T00:00:00"/>
    <n v="1"/>
    <n v="12"/>
    <n v="12.166666666666666"/>
    <s v="Enero"/>
    <s v="Diciembre"/>
    <s v="IV_Trim"/>
    <n v="5.1948051948051939E-3"/>
    <s v="Planeado"/>
    <n v="17"/>
    <n v="0"/>
    <n v="0"/>
    <n v="0"/>
    <n v="0"/>
    <n v="0"/>
    <n v="0"/>
    <n v="0"/>
    <n v="0"/>
    <n v="0"/>
    <n v="0"/>
    <n v="0"/>
    <n v="17"/>
    <s v="Ejecutado"/>
    <n v="17"/>
    <m/>
    <m/>
    <m/>
    <m/>
    <m/>
    <m/>
    <m/>
    <m/>
    <m/>
    <m/>
    <m/>
    <n v="17"/>
    <n v="1"/>
    <n v="17"/>
    <n v="1"/>
    <n v="5.1948051948051939E-3"/>
    <n v="5.1948051948051939E-3"/>
    <n v="0"/>
    <n v="0"/>
    <s v="OAP-ACT_18;Oficina_Asesora_de_Planeación;Oficina_Asesora_de_Planeación"/>
    <s v=" |202001: En cuadro de seguimiento SEG_Investigaciones_2020, se refleja gestión PQRS."/>
    <s v="En cuadro de seguimiento SEG_Investigaciones_2020, se refleja gestión PQRS."/>
    <s v="-"/>
    <s v="-"/>
    <s v="-"/>
    <s v="-"/>
    <s v="-"/>
    <s v="-"/>
    <s v="-"/>
    <s v="-"/>
    <s v="-"/>
    <s v="-"/>
    <s v="-"/>
    <s v="-"/>
  </r>
  <r>
    <s v="OAP-ACT_19;Oficina_Asesora_de_Planeación;Oficina_Asesora_de_Planeación"/>
    <n v="209"/>
    <s v="PES_Definir"/>
    <s v="OE5"/>
    <s v="Fortalecimiento Institucional"/>
    <s v="SI"/>
    <s v="10. Plan de Acción Institucional - PAI"/>
    <s v="PAI"/>
    <s v="PAI_10"/>
    <s v="2. Plan de Acción Institucional - PAI"/>
    <s v="Estratégico"/>
    <x v="84"/>
    <x v="52"/>
    <s v="OAP-ACT_19"/>
    <x v="138"/>
    <x v="6"/>
    <x v="6"/>
    <s v="OAP-G_01"/>
    <x v="17"/>
    <s v="OAP-D_01"/>
    <x v="18"/>
    <s v="Apoyo"/>
    <s v="Financiera"/>
    <s v="Funcionamiento"/>
    <m/>
    <m/>
    <m/>
    <m/>
    <s v="MIPG-P_03"/>
    <s v="MIPG-D_03-04"/>
    <n v="0"/>
    <n v="0"/>
    <n v="0"/>
    <n v="0"/>
    <n v="0"/>
    <n v="0"/>
    <n v="4"/>
    <s v="# de Acompañamiento trimestral realizado / # Seguimientos Compromisos Programados"/>
    <s v="POR_DEFINIR"/>
    <d v="2020-04-01T00:00:00"/>
    <d v="2020-08-30T00:00:00"/>
    <n v="4"/>
    <n v="8"/>
    <n v="5.0333333333333332"/>
    <s v="Abril"/>
    <s v="Agosto"/>
    <s v="III_Trim"/>
    <n v="5.1948051948051939E-3"/>
    <s v="Planeado"/>
    <n v="0"/>
    <n v="0"/>
    <n v="1"/>
    <n v="0"/>
    <n v="0"/>
    <n v="1"/>
    <n v="0"/>
    <n v="0"/>
    <n v="1"/>
    <n v="0"/>
    <n v="0"/>
    <n v="1"/>
    <n v="4"/>
    <s v="Ejecutado"/>
    <n v="0"/>
    <m/>
    <m/>
    <m/>
    <m/>
    <m/>
    <m/>
    <m/>
    <m/>
    <m/>
    <m/>
    <m/>
    <n v="0"/>
    <n v="0"/>
    <n v="0"/>
    <n v="0"/>
    <n v="0"/>
    <n v="0"/>
    <n v="0"/>
    <s v="Agosto"/>
    <s v="OAP-ACT_19;Oficina_Asesora_de_Planeación;Oficina_Asesora_de_Planeación"/>
    <s v=" |202001: No se programaron reportes para el mes de Enero, el Sisconpes en correo nos informa que en el mes de marzo de 2020 se habilitará el corte de seguimiento 2019-II para reportar los avances de los compromisos adquiridos en documento CONPES3744"/>
    <s v="No se programaron reportes para el mes de Enero, el Sisconpes en correo nos informa que en el mes de marzo de 2020 se habilitará el corte de seguimiento 2019-II para reportar los avances de los compromisos adquiridos en documento CONPES3744"/>
    <s v="-"/>
    <s v="-"/>
    <s v="-"/>
    <s v="-"/>
    <s v="-"/>
    <s v="-"/>
    <s v="-"/>
    <s v="-"/>
    <s v="-"/>
    <s v="-"/>
    <s v="-"/>
    <s v="-"/>
  </r>
  <r>
    <s v="OAP-ACT_20;Oficina_Asesora_de_Planeación;Oficina_Asesora_de_Planeación"/>
    <n v="210"/>
    <s v="PES_Definir"/>
    <s v="OE5"/>
    <s v="Fortalecimiento Institucional"/>
    <s v="SI"/>
    <s v="10. Plan de Acción Institucional - PAI"/>
    <s v="PAI"/>
    <s v="PAI_10"/>
    <s v="2. Plan de Acción Institucional - PAI"/>
    <s v="Estratégico"/>
    <x v="84"/>
    <x v="52"/>
    <s v="OAP-ACT_20"/>
    <x v="139"/>
    <x v="6"/>
    <x v="6"/>
    <s v="OAP-G_01"/>
    <x v="17"/>
    <s v="OAP-D_01"/>
    <x v="18"/>
    <s v="Apoyo"/>
    <s v="Financiera"/>
    <s v="Funcionamiento"/>
    <m/>
    <m/>
    <m/>
    <m/>
    <s v="MIPG-P_03"/>
    <s v="MIPG-D_03-04"/>
    <n v="0"/>
    <n v="0"/>
    <n v="0"/>
    <n v="0"/>
    <n v="0"/>
    <n v="0"/>
    <n v="1"/>
    <s v="No. Acciones Implementadas / No. Alertas Emitidas "/>
    <s v="POR_DEFINIR"/>
    <d v="2020-04-01T00:00:00"/>
    <d v="2020-08-30T00:00:00"/>
    <n v="4"/>
    <n v="8"/>
    <n v="5.0333333333333332"/>
    <s v="Abril"/>
    <s v="Agosto"/>
    <s v="III_Trim"/>
    <n v="5.1948051948051939E-3"/>
    <s v="Planeado"/>
    <n v="1"/>
    <n v="0"/>
    <n v="0"/>
    <n v="0"/>
    <n v="0"/>
    <n v="0"/>
    <n v="0"/>
    <n v="0"/>
    <n v="0"/>
    <n v="0"/>
    <n v="0"/>
    <n v="0"/>
    <n v="1"/>
    <s v="Ejecutado"/>
    <n v="1"/>
    <m/>
    <m/>
    <m/>
    <m/>
    <m/>
    <m/>
    <m/>
    <m/>
    <m/>
    <m/>
    <m/>
    <n v="1"/>
    <n v="1"/>
    <n v="1"/>
    <n v="1"/>
    <n v="5.1948051948051939E-3"/>
    <n v="5.1948051948051939E-3"/>
    <n v="0"/>
    <n v="0"/>
    <s v="OAP-ACT_20;Oficina_Asesora_de_Planeación;Oficina_Asesora_de_Planeación"/>
    <s v=" |202001: 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
    <s v="-"/>
    <s v="-"/>
    <s v="-"/>
    <s v="-"/>
    <s v="-"/>
    <s v="-"/>
    <s v="-"/>
    <s v="-"/>
    <s v="-"/>
    <s v="-"/>
    <s v="-"/>
  </r>
  <r>
    <s v="OAP-ACT_21;Oficina_Asesora_de_Planeación;Oficina_Asesora_de_Planeación"/>
    <n v="211"/>
    <s v="PES_Definir"/>
    <s v="OE5"/>
    <s v="Fortalecimiento Institucional"/>
    <s v="SI"/>
    <s v="10. Plan de Acción Institucional - PAI"/>
    <s v="PAI"/>
    <s v="PAI_10"/>
    <s v="2. Plan de Acción Institucional - PAI"/>
    <s v="Estratégico"/>
    <x v="85"/>
    <x v="53"/>
    <s v="OAP-ACT_21"/>
    <x v="140"/>
    <x v="6"/>
    <x v="6"/>
    <s v="OAP-G_01"/>
    <x v="17"/>
    <s v="OAP-D_01"/>
    <x v="18"/>
    <s v="Apoyo"/>
    <s v="Financiera"/>
    <s v="Funcionamiento"/>
    <m/>
    <m/>
    <m/>
    <m/>
    <s v="MIPG-P_03"/>
    <s v="MIPG-D_03-04"/>
    <n v="0"/>
    <n v="0"/>
    <n v="0"/>
    <n v="0"/>
    <n v="0"/>
    <n v="0"/>
    <n v="1"/>
    <s v="No. Acciones Implementadas / No. Alertas Emitidas "/>
    <s v="POR_DEFINIR"/>
    <d v="2020-04-01T00:00:00"/>
    <d v="2020-08-30T00:00:00"/>
    <n v="4"/>
    <n v="8"/>
    <n v="5.0333333333333332"/>
    <s v="Abril"/>
    <s v="Agosto"/>
    <s v="III_Trim"/>
    <n v="5.1948051948051939E-3"/>
    <s v="Planeado"/>
    <n v="0"/>
    <n v="0"/>
    <n v="0.25"/>
    <n v="0"/>
    <n v="0"/>
    <n v="0.25"/>
    <n v="0"/>
    <n v="0"/>
    <n v="0.25"/>
    <n v="0"/>
    <n v="0"/>
    <n v="0.25"/>
    <n v="1"/>
    <s v="Ejecutado"/>
    <n v="0.15"/>
    <m/>
    <m/>
    <m/>
    <m/>
    <m/>
    <m/>
    <m/>
    <m/>
    <m/>
    <m/>
    <m/>
    <n v="0.15"/>
    <n v="0.15"/>
    <n v="0"/>
    <n v="0"/>
    <n v="7.7922077922077911E-4"/>
    <n v="0"/>
    <n v="0"/>
    <s v="Agosto"/>
    <s v="OAP-ACT_21;Oficina_Asesora_de_Planeación;Oficina_Asesora_de_Planeación"/>
    <s v=" |202001: 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
    <s v="-"/>
    <s v="-"/>
    <s v="-"/>
    <s v="-"/>
    <s v="-"/>
    <s v="-"/>
    <s v="-"/>
    <s v="-"/>
    <s v="-"/>
    <s v="-"/>
    <s v="-"/>
  </r>
  <r>
    <s v="OAP-ACT_22;Oficina_Asesora_de_Planeación;Oficina_Asesora_de_Planeación"/>
    <n v="212"/>
    <s v="PES_Definir"/>
    <s v="OE5"/>
    <s v="Fortalecimiento Institucional"/>
    <s v="SI"/>
    <s v="10. Plan de Acción Institucional - PAI"/>
    <s v="PAI"/>
    <s v="PAI_10"/>
    <s v="2. Plan de Acción Institucional - PAI"/>
    <s v="Estratégico"/>
    <x v="85"/>
    <x v="53"/>
    <s v="OAP-ACT_22"/>
    <x v="141"/>
    <x v="6"/>
    <x v="6"/>
    <s v="OAP-G_01"/>
    <x v="17"/>
    <s v="OAP-D_01"/>
    <x v="18"/>
    <s v="Apoyo"/>
    <s v="Financiera"/>
    <s v="Funcionamiento"/>
    <m/>
    <m/>
    <m/>
    <m/>
    <s v="MIPG-P_03"/>
    <s v="MIPG-D_03-04"/>
    <n v="0"/>
    <n v="0"/>
    <n v="0"/>
    <n v="0"/>
    <n v="0"/>
    <n v="0"/>
    <n v="1"/>
    <s v="No. Acciones Implementadas / No. Alertas Emitidas "/>
    <s v="POR_DEFINIR"/>
    <d v="2020-04-01T00:00:00"/>
    <d v="2020-08-30T00:00:00"/>
    <n v="4"/>
    <n v="8"/>
    <n v="5.0333333333333332"/>
    <s v="Abril"/>
    <s v="Agosto"/>
    <s v="III_Trim"/>
    <n v="5.1948051948051939E-3"/>
    <s v="Planeado"/>
    <n v="0"/>
    <n v="0"/>
    <n v="0"/>
    <n v="0.33329999999999999"/>
    <n v="0"/>
    <n v="0"/>
    <n v="0.33329999999999999"/>
    <n v="0"/>
    <n v="0"/>
    <n v="0.33339999999999997"/>
    <n v="0"/>
    <n v="0"/>
    <n v="1"/>
    <s v="Ejecutado"/>
    <n v="0.05"/>
    <m/>
    <m/>
    <m/>
    <m/>
    <m/>
    <m/>
    <m/>
    <m/>
    <m/>
    <m/>
    <m/>
    <n v="0.05"/>
    <n v="0.05"/>
    <n v="0"/>
    <n v="0"/>
    <n v="2.5974025974025969E-4"/>
    <n v="0"/>
    <n v="0"/>
    <s v="Agosto"/>
    <s v="OAP-ACT_22;Oficina_Asesora_de_Planeación;Oficina_Asesora_de_Planeación"/>
    <s v=" |202001: Se hizo oficio para el Director del Dane comuicandole la disposición de realizar la evaluación de la operación estadistica de Trafico portuario en colombia, en el último cuatrimestre del presente año , el cual se envió en enero de la presente anualidad"/>
    <s v="Se hizo oficio para el Director del Dane comuicandole la disposición de realizar la evaluación de la operación estadistica de Trafico portuario en colombia, en el último cuatrimestre del presente año , el cual se envió en enero de la presente anualidad"/>
    <s v="-"/>
    <s v="-"/>
    <s v="-"/>
    <s v="-"/>
    <s v="-"/>
    <s v="-"/>
    <s v="-"/>
    <s v="-"/>
    <s v="-"/>
    <s v="-"/>
    <s v="-"/>
    <s v="-"/>
  </r>
  <r>
    <s v="OCI-ACT_01;Oficina_de_Control_Interno;Oficina_de_Control_Interno"/>
    <n v="213"/>
    <s v="PES_Definir"/>
    <s v="OE5"/>
    <s v="Fortalecimiento Institucional"/>
    <s v="SI"/>
    <s v="10. Plan de Acción Institucional - PAI"/>
    <s v="PAI"/>
    <s v="PAI_10"/>
    <s v="2. Plan de Acción Institucional - PAI"/>
    <s v="Seguimiento_Solicitudes"/>
    <x v="86"/>
    <x v="51"/>
    <s v="OCI-ACT_01"/>
    <x v="142"/>
    <x v="7"/>
    <x v="7"/>
    <s v="OCI-G_01"/>
    <x v="18"/>
    <s v="OCI-D_01"/>
    <x v="19"/>
    <s v="Apoyo"/>
    <s v="Administrativa"/>
    <s v="Funcionamiento"/>
    <m/>
    <m/>
    <m/>
    <m/>
    <s v="MIPG-P_07"/>
    <s v="MIPG-D_07-01"/>
    <n v="0"/>
    <n v="0"/>
    <n v="0"/>
    <n v="0"/>
    <n v="0"/>
    <n v="0"/>
    <n v="1"/>
    <s v=" No. de Solicitudes Gestionadas / No. de Solicitudes Ingresadas "/>
    <s v="POR_DEFINIR"/>
    <d v="2020-01-01T00:00:00"/>
    <d v="2020-12-31T00:00:00"/>
    <n v="1"/>
    <n v="12"/>
    <n v="12.166666666666666"/>
    <s v="Enero"/>
    <s v="Diciembre"/>
    <s v="IV_Trim"/>
    <n v="5.1948051948051939E-3"/>
    <s v="Planeado"/>
    <n v="2"/>
    <n v="0"/>
    <n v="0"/>
    <n v="0"/>
    <n v="0"/>
    <n v="0"/>
    <n v="0"/>
    <n v="0"/>
    <n v="0"/>
    <n v="0"/>
    <n v="0"/>
    <n v="0"/>
    <n v="2"/>
    <s v="Ejecutado"/>
    <n v="2"/>
    <m/>
    <m/>
    <m/>
    <m/>
    <m/>
    <m/>
    <m/>
    <m/>
    <m/>
    <m/>
    <m/>
    <n v="2"/>
    <n v="1"/>
    <n v="2"/>
    <n v="1"/>
    <n v="5.1948051948051939E-3"/>
    <n v="5.1948051948051939E-3"/>
    <n v="0"/>
    <n v="0"/>
    <s v="OCI-ACT_01;Oficina_de_Control_Interno;Oficina_de_Control_Interno"/>
    <s v=" |202001: 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
    <s v="-"/>
    <s v="-"/>
    <s v="-"/>
    <s v="-"/>
    <s v="-"/>
    <s v="-"/>
    <s v="-"/>
    <s v="-"/>
    <s v="-"/>
    <s v="-"/>
    <s v="-"/>
  </r>
  <r>
    <s v="OCI-ACT_02;Oficina_de_Control_Interno;Oficina_de_Control_Interno"/>
    <n v="214"/>
    <s v="PES_Definir"/>
    <s v="OE5"/>
    <s v="Fortalecimiento Institucional"/>
    <s v="SI"/>
    <s v="10. Plan de Acción Institucional - PAI"/>
    <s v="PAI"/>
    <s v="PAI_10"/>
    <s v="2. Plan de Acción Institucional - PAI"/>
    <s v="Operacional"/>
    <x v="87"/>
    <x v="54"/>
    <s v="OCI-ACT_02"/>
    <x v="143"/>
    <x v="7"/>
    <x v="7"/>
    <s v="OCI-G_01"/>
    <x v="18"/>
    <s v="OCI-D_01"/>
    <x v="19"/>
    <s v="Apoyo"/>
    <s v="Administrativa"/>
    <s v="Funcionamiento"/>
    <m/>
    <m/>
    <m/>
    <m/>
    <s v="MIPG-P_07"/>
    <s v="MIPG-D_07-01"/>
    <n v="0"/>
    <n v="0"/>
    <n v="0"/>
    <n v="0"/>
    <n v="0"/>
    <n v="0"/>
    <n v="1"/>
    <s v="(# de auditorías, seguimientos y evaluaciones realizadas /"/>
    <s v="POR_DEFINIR"/>
    <d v="2020-01-01T00:00:00"/>
    <d v="2020-12-30T00:00:00"/>
    <n v="1"/>
    <n v="12"/>
    <n v="12.133333333333333"/>
    <s v="Enero"/>
    <s v="Diciembre"/>
    <s v="IV_Trim"/>
    <n v="5.1948051948051939E-3"/>
    <s v="Planeado"/>
    <n v="26"/>
    <n v="0"/>
    <n v="0"/>
    <n v="0"/>
    <n v="0"/>
    <n v="0"/>
    <n v="0"/>
    <n v="0"/>
    <n v="0"/>
    <n v="0"/>
    <n v="0"/>
    <n v="0"/>
    <n v="26"/>
    <s v="Ejecutado"/>
    <n v="26"/>
    <m/>
    <m/>
    <m/>
    <m/>
    <m/>
    <m/>
    <m/>
    <m/>
    <m/>
    <m/>
    <m/>
    <n v="26"/>
    <n v="1"/>
    <n v="26"/>
    <n v="1"/>
    <n v="5.1948051948051939E-3"/>
    <n v="5.1948051948051939E-3"/>
    <n v="0"/>
    <n v="0"/>
    <s v="OCI-ACT_02;Oficina_de_Control_Interno;Oficina_de_Control_Interno"/>
    <s v=" |202001: 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
    <s v="-"/>
    <s v="-"/>
    <s v="-"/>
    <s v="-"/>
    <s v="-"/>
    <s v="-"/>
    <s v="-"/>
    <s v="-"/>
    <s v="-"/>
    <s v="-"/>
    <s v="-"/>
  </r>
  <r>
    <s v="OTIC-ACT_01;Oficina_de_Tecnologías_de_la_Información_y_las_Comunicaciones;Oficina_de_Tecnologías_de_la_Información_y_las_Comunicaciones"/>
    <n v="215"/>
    <s v="PES_Definir"/>
    <s v="OE5"/>
    <s v="Fortalecimiento Institucional"/>
    <s v="SI"/>
    <s v="10. Plan de Acción Institucional - PAI"/>
    <s v="PAI"/>
    <s v="PAI_10"/>
    <s v="2. Plan de Acción Institucional - PAI"/>
    <s v="Seguimiento_Solicitudes"/>
    <x v="88"/>
    <x v="51"/>
    <s v="OTIC-ACT_01"/>
    <x v="137"/>
    <x v="8"/>
    <x v="8"/>
    <s v="OTIC-G_01"/>
    <x v="19"/>
    <s v="OTIC-D_01"/>
    <x v="20"/>
    <s v="Apoyo"/>
    <s v="Financiera"/>
    <s v="Funcionamiento"/>
    <m/>
    <m/>
    <m/>
    <m/>
    <s v="MIPG-P_05"/>
    <s v="MIPG-D_05-02"/>
    <n v="0"/>
    <n v="0"/>
    <n v="0"/>
    <n v="0"/>
    <n v="0"/>
    <n v="0"/>
    <n v="1"/>
    <s v="# de auditorías, seguimientos y evaluaciones programadas, en el período) *100%."/>
    <s v="POR_DEFINIR"/>
    <d v="2020-01-01T00:00:00"/>
    <d v="2020-12-31T00:00:00"/>
    <n v="1"/>
    <n v="12"/>
    <n v="12.166666666666666"/>
    <s v="Enero"/>
    <s v="Diciembre"/>
    <s v="IV_Trim"/>
    <n v="5.1948051948051939E-3"/>
    <s v="Planeado"/>
    <n v="3"/>
    <n v="0"/>
    <n v="0"/>
    <n v="0"/>
    <n v="0"/>
    <n v="0"/>
    <n v="0"/>
    <n v="0"/>
    <n v="0"/>
    <n v="0"/>
    <n v="0"/>
    <n v="0"/>
    <n v="3"/>
    <s v="Ejecutado"/>
    <n v="3"/>
    <m/>
    <m/>
    <m/>
    <m/>
    <m/>
    <m/>
    <m/>
    <m/>
    <m/>
    <m/>
    <m/>
    <n v="3"/>
    <n v="1"/>
    <n v="3"/>
    <n v="1"/>
    <n v="5.1948051948051939E-3"/>
    <n v="5.1948051948051939E-3"/>
    <n v="0"/>
    <n v="0"/>
    <s v="OTIC-ACT_01;Oficina_de_Tecnologías_de_la_Información_y_las_Comunicaciones;Oficina_de_Tecnologías_de_la_Información_y_las_Comunicaciones"/>
    <s v=" |202001: Se realiza el trámite de solicitudes recibidad en el área. Ubicación Carpeta T:\1. ENERO_2020\Oficina de Tecnologia de la Información y las Comunicaciones\1. Soportes_PAI_2020\ACT_01_ solicitudes_ene.xlsx"/>
    <s v="Se realiza el trámite de solicitudes recibidad en el área. Ubicación Carpeta T:\1. ENERO_2020\Oficina de Tecnologia de la Información y las Comunicaciones\1. Soportes_PAI_2020\ACT_01_ solicitudes_ene.xlsx"/>
    <s v="-"/>
    <s v="-"/>
    <s v="-"/>
    <s v="-"/>
    <s v="-"/>
    <s v="-"/>
    <s v="-"/>
    <s v="-"/>
    <s v="-"/>
    <s v="-"/>
    <s v="-"/>
    <s v="-"/>
  </r>
  <r>
    <s v="OTIC-ACT_04;Oficina_de_Tecnologías_de_la_Información_y_las_Comunicaciones;Oficina_de_Tecnologías_de_la_Información_y_las_Comunicaciones"/>
    <n v="218"/>
    <s v="PES_00"/>
    <s v="OE2"/>
    <s v="Fortalecer las Tecnologías de la Información y las Telecomunicaciones."/>
    <s v="SI"/>
    <s v="6. Implementación Sistema Único de Trámites "/>
    <s v="PEI"/>
    <s v="PEI_06"/>
    <s v=" 1. Plan Estratégico Institucional - PEI"/>
    <s v="PEI_06 - Implementación Sistema Único de Trámites "/>
    <x v="89"/>
    <x v="55"/>
    <s v="OTIC-ACT_04"/>
    <x v="144"/>
    <x v="8"/>
    <x v="8"/>
    <s v="OTIC-G_01"/>
    <x v="19"/>
    <s v="OTIC-D_01"/>
    <x v="20"/>
    <s v="Apoyo"/>
    <s v="Administrativa"/>
    <s v="Mejoramiento"/>
    <s v="C-2499-0600-2-0-2499062-02"/>
    <s v="2499062_01"/>
    <n v="0"/>
    <m/>
    <s v="MIPG-P_00"/>
    <s v="MIPG-D_00"/>
    <n v="1"/>
    <n v="0.25"/>
    <n v="0.25"/>
    <n v="0.25"/>
    <n v="0.25"/>
    <n v="1"/>
    <n v="0.02"/>
    <s v=" No. de Solicitudes Gestionadas / No. de Solicitudes Ingresadas "/>
    <s v="POR_DEFINIR"/>
    <d v="2020-02-01T00:00:00"/>
    <d v="2020-12-31T00:00:00"/>
    <n v="2"/>
    <n v="12"/>
    <n v="11.133333333333333"/>
    <s v="Febrero"/>
    <s v="Diciembre"/>
    <s v="II_Trim"/>
    <n v="1.1764705882352943E-2"/>
    <s v="Planeado"/>
    <n v="0"/>
    <n v="5.0000000000000001E-3"/>
    <n v="5.0000000000000001E-3"/>
    <n v="0.01"/>
    <n v="0"/>
    <n v="0"/>
    <n v="0"/>
    <n v="0"/>
    <n v="0"/>
    <n v="0"/>
    <n v="0"/>
    <n v="0"/>
    <n v="0.02"/>
    <s v="Ejecutado"/>
    <n v="0"/>
    <m/>
    <m/>
    <m/>
    <m/>
    <m/>
    <m/>
    <m/>
    <m/>
    <m/>
    <m/>
    <m/>
    <n v="0"/>
    <n v="0"/>
    <n v="0"/>
    <n v="0"/>
    <n v="0"/>
    <n v="0"/>
    <s v="Por Ejecutar"/>
    <s v="Diciembre"/>
    <s v="OTIC-ACT_04;Oficina_de_Tecnologías_de_la_Información_y_las_Comunicaciones;Oficina_de_Tecnologías_de_la_Información_y_las_Comunicaciones"/>
    <s v=" |202001: N/A"/>
    <s v="N/A"/>
    <s v="-"/>
    <s v="-"/>
    <s v="-"/>
    <s v="-"/>
    <s v="-"/>
    <s v="-"/>
    <s v="-"/>
    <s v="-"/>
    <s v="-"/>
    <s v="-"/>
    <s v="-"/>
    <s v="-"/>
  </r>
  <r>
    <s v="OTIC-ACT_05;Oficina_de_Tecnologías_de_la_Información_y_las_Comunicaciones;Oficina_de_Tecnologías_de_la_Información_y_las_Comunicaciones"/>
    <n v="219"/>
    <s v="PES_00"/>
    <s v="OE2"/>
    <s v="Fortalecer las Tecnologías de la Información y las Telecomunicaciones."/>
    <s v="SI"/>
    <s v="6. Implementación Sistema Único de Trámites "/>
    <s v="PEI"/>
    <s v="PEI_06"/>
    <s v=" 1. Plan Estratégico Institucional - PEI"/>
    <s v="PEI_06 - Implementación Sistema Único de Trámites "/>
    <x v="89"/>
    <x v="55"/>
    <s v="OTIC-ACT_05"/>
    <x v="145"/>
    <x v="8"/>
    <x v="8"/>
    <s v="OTIC-G_01"/>
    <x v="19"/>
    <s v="OTIC-D_01"/>
    <x v="20"/>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I_Trim"/>
    <n v="1.1764705882352943E-2"/>
    <s v="Planeado"/>
    <n v="0"/>
    <n v="0"/>
    <n v="0"/>
    <n v="5.0000000000000001E-3"/>
    <n v="1.4999999999999999E-2"/>
    <n v="0"/>
    <n v="0"/>
    <n v="0"/>
    <n v="0"/>
    <n v="0"/>
    <n v="0"/>
    <n v="0"/>
    <n v="0.02"/>
    <s v="Ejecutado"/>
    <n v="0"/>
    <m/>
    <m/>
    <m/>
    <m/>
    <m/>
    <m/>
    <m/>
    <m/>
    <m/>
    <m/>
    <m/>
    <n v="0"/>
    <n v="0"/>
    <n v="0"/>
    <n v="0"/>
    <n v="0"/>
    <n v="0"/>
    <s v="Por Ejecutar"/>
    <s v="Diciembre"/>
    <s v="OTIC-ACT_05;Oficina_de_Tecnologías_de_la_Información_y_las_Comunicaciones;Oficina_de_Tecnologías_de_la_Información_y_las_Comunicaciones"/>
    <s v=" |202001: N/A"/>
    <s v="N/A"/>
    <s v="-"/>
    <s v="-"/>
    <s v="-"/>
    <s v="-"/>
    <s v="-"/>
    <s v="-"/>
    <s v="-"/>
    <s v="-"/>
    <s v="-"/>
    <s v="-"/>
    <s v="-"/>
    <s v="-"/>
  </r>
  <r>
    <s v="OTIC-ACT_06;Oficina_de_Tecnologías_de_la_Información_y_las_Comunicaciones;Oficina_de_Tecnologías_de_la_Información_y_las_Comunicaciones"/>
    <n v="220"/>
    <s v="PES_00"/>
    <s v="OE2"/>
    <s v="Fortalecer las Tecnologías de la Información y las Telecomunicaciones."/>
    <s v="SI"/>
    <s v="6. Implementación Sistema Único de Trámites "/>
    <s v="PEI"/>
    <s v="PEI_06"/>
    <s v=" 1. Plan Estratégico Institucional - PEI"/>
    <s v="PEI_06 - Implementación Sistema Único de Trámites "/>
    <x v="89"/>
    <x v="55"/>
    <s v="OTIC-ACT_06"/>
    <x v="146"/>
    <x v="8"/>
    <x v="8"/>
    <s v="OTIC-G_01"/>
    <x v="19"/>
    <s v="OTIC-D_01"/>
    <x v="20"/>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I_Trim"/>
    <n v="1.1764705882352943E-2"/>
    <s v="Planeado"/>
    <n v="0"/>
    <n v="0"/>
    <n v="0"/>
    <n v="0"/>
    <n v="0.01"/>
    <n v="0.01"/>
    <n v="0"/>
    <n v="0"/>
    <n v="0"/>
    <n v="0"/>
    <n v="0"/>
    <n v="0"/>
    <n v="0.02"/>
    <s v="Ejecutado"/>
    <n v="0"/>
    <m/>
    <m/>
    <m/>
    <m/>
    <m/>
    <m/>
    <m/>
    <m/>
    <m/>
    <m/>
    <m/>
    <n v="0"/>
    <n v="0"/>
    <n v="0"/>
    <n v="0"/>
    <n v="0"/>
    <n v="0"/>
    <s v="Por Ejecutar"/>
    <s v="Diciembre"/>
    <s v="OTIC-ACT_06;Oficina_de_Tecnologías_de_la_Información_y_las_Comunicaciones;Oficina_de_Tecnologías_de_la_Información_y_las_Comunicaciones"/>
    <s v=" |202001: N/A"/>
    <s v="N/A"/>
    <s v="-"/>
    <s v="-"/>
    <s v="-"/>
    <s v="-"/>
    <s v="-"/>
    <s v="-"/>
    <s v="-"/>
    <s v="-"/>
    <s v="-"/>
    <s v="-"/>
    <s v="-"/>
    <s v="-"/>
  </r>
  <r>
    <s v="OTIC-ACT_07;Oficina_de_Tecnologías_de_la_Información_y_las_Comunicaciones;Oficina_de_Tecnologías_de_la_Información_y_las_Comunicaciones"/>
    <n v="221"/>
    <s v="PES_00"/>
    <s v="OE2"/>
    <s v="Fortalecer las Tecnologías de la Información y las Telecomunicaciones."/>
    <s v="SI"/>
    <s v="6. Implementación Sistema Único de Trámites "/>
    <s v="PEI"/>
    <s v="PEI_06"/>
    <s v=" 1. Plan Estratégico Institucional - PEI"/>
    <s v="PEI_06 - Implementación Sistema Único de Trámites "/>
    <x v="89"/>
    <x v="55"/>
    <s v="OTIC-ACT_07"/>
    <x v="147"/>
    <x v="8"/>
    <x v="8"/>
    <s v="OTIC-G_01"/>
    <x v="19"/>
    <s v="OTIC-D_01"/>
    <x v="20"/>
    <s v="Apoyo"/>
    <s v="Administrativa"/>
    <s v="Mejoramiento"/>
    <s v="C-2499-0600-2-0-2499062-02"/>
    <s v="2499062_01"/>
    <n v="0"/>
    <m/>
    <s v="MIPG-P_00"/>
    <s v="MIPG-D_00"/>
    <n v="1"/>
    <n v="0.25"/>
    <n v="0.25"/>
    <n v="0.25"/>
    <n v="0.25"/>
    <n v="1"/>
    <n v="0.1"/>
    <s v="No. de actividades realizadas / No. de actividades programadas"/>
    <s v="POR_DEFINIR"/>
    <d v="2020-02-01T00:00:00"/>
    <d v="2020-12-31T00:00:00"/>
    <n v="2"/>
    <n v="12"/>
    <n v="11.133333333333333"/>
    <s v="Febrero"/>
    <s v="Diciembre"/>
    <s v="IV_Trim"/>
    <n v="1.1764705882352943E-2"/>
    <s v="Planeado"/>
    <n v="0"/>
    <n v="0"/>
    <n v="0"/>
    <n v="0"/>
    <n v="0"/>
    <n v="0.02"/>
    <n v="0.02"/>
    <n v="0.02"/>
    <n v="0.02"/>
    <n v="0.02"/>
    <n v="0"/>
    <n v="0"/>
    <n v="0.1"/>
    <s v="Ejecutado"/>
    <n v="0"/>
    <m/>
    <m/>
    <m/>
    <m/>
    <m/>
    <m/>
    <m/>
    <m/>
    <m/>
    <m/>
    <m/>
    <n v="0"/>
    <n v="0"/>
    <n v="0"/>
    <n v="0"/>
    <n v="0"/>
    <n v="0"/>
    <s v="Por Ejecutar"/>
    <s v="Diciembre"/>
    <s v="OTIC-ACT_07;Oficina_de_Tecnologías_de_la_Información_y_las_Comunicaciones;Oficina_de_Tecnologías_de_la_Información_y_las_Comunicaciones"/>
    <s v=" |202001: N/A"/>
    <s v="N/A"/>
    <s v="-"/>
    <s v="-"/>
    <s v="-"/>
    <s v="-"/>
    <s v="-"/>
    <s v="-"/>
    <s v="-"/>
    <s v="-"/>
    <s v="-"/>
    <s v="-"/>
    <s v="-"/>
    <s v="-"/>
  </r>
  <r>
    <s v="OTIC-ACT_08;Oficina_de_Tecnologías_de_la_Información_y_las_Comunicaciones;Oficina_de_Tecnologías_de_la_Información_y_las_Comunicaciones"/>
    <n v="222"/>
    <s v="PES_00"/>
    <s v="OE2"/>
    <s v="Fortalecer las Tecnologías de la Información y las Telecomunicaciones."/>
    <s v="SI"/>
    <s v="6. Implementación Sistema Único de Trámites "/>
    <s v="PEI"/>
    <s v="PEI_06"/>
    <s v=" 1. Plan Estratégico Institucional - PEI"/>
    <s v="PEI_06 - Implementación Sistema Único de Trámites "/>
    <x v="89"/>
    <x v="55"/>
    <s v="OTIC-ACT_08"/>
    <x v="148"/>
    <x v="8"/>
    <x v="8"/>
    <s v="OTIC-G_01"/>
    <x v="19"/>
    <s v="OTIC-D_01"/>
    <x v="20"/>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V_Trim"/>
    <n v="1.1764705882352943E-2"/>
    <s v="Planeado"/>
    <n v="0"/>
    <n v="0"/>
    <n v="0"/>
    <n v="0"/>
    <n v="0"/>
    <n v="0"/>
    <n v="0"/>
    <n v="0"/>
    <n v="0"/>
    <n v="0"/>
    <n v="0.02"/>
    <n v="0"/>
    <n v="0.02"/>
    <s v="Ejecutado"/>
    <n v="0"/>
    <m/>
    <m/>
    <m/>
    <m/>
    <m/>
    <m/>
    <m/>
    <m/>
    <m/>
    <m/>
    <m/>
    <n v="0"/>
    <n v="0"/>
    <n v="0"/>
    <n v="0"/>
    <n v="0"/>
    <n v="0"/>
    <s v="Por Ejecutar"/>
    <s v="Diciembre"/>
    <s v="OTIC-ACT_08;Oficina_de_Tecnologías_de_la_Información_y_las_Comunicaciones;Oficina_de_Tecnologías_de_la_Información_y_las_Comunicaciones"/>
    <s v=" |202001: N/A"/>
    <s v="N/A"/>
    <s v="-"/>
    <s v="-"/>
    <s v="-"/>
    <s v="-"/>
    <s v="-"/>
    <s v="-"/>
    <s v="-"/>
    <s v="-"/>
    <s v="-"/>
    <s v="-"/>
    <s v="-"/>
    <s v="-"/>
  </r>
  <r>
    <s v="OTIC-ACT_09;Oficina_de_Tecnologías_de_la_Información_y_las_Comunicaciones;Oficina_de_Tecnologías_de_la_Información_y_las_Comunicaciones"/>
    <n v="223"/>
    <s v="PES_00"/>
    <s v="OE2"/>
    <s v="Fortalecer las Tecnologías de la Información y las Telecomunicaciones."/>
    <s v="SI"/>
    <s v="6. Implementación Sistema Único de Trámites "/>
    <s v="PEI"/>
    <s v="PEI_06"/>
    <s v=" 1. Plan Estratégico Institucional - PEI"/>
    <s v="PEI_06 - Implementación Sistema Único de Trámites "/>
    <x v="89"/>
    <x v="55"/>
    <s v="OTIC-ACT_09"/>
    <x v="149"/>
    <x v="8"/>
    <x v="8"/>
    <s v="OTIC-G_01"/>
    <x v="19"/>
    <s v="OTIC-D_01"/>
    <x v="20"/>
    <s v="Apoyo"/>
    <s v="Administrativa"/>
    <s v="Mejoramiento"/>
    <s v="C-2499-0600-2-0-2499062-02"/>
    <s v="2499062_01"/>
    <n v="1200000000"/>
    <m/>
    <s v="MIPG-P_00"/>
    <s v="MIPG-D_00"/>
    <n v="1"/>
    <n v="0.25"/>
    <n v="0.25"/>
    <n v="0.25"/>
    <n v="0.25"/>
    <n v="1"/>
    <n v="7.0000000000000007E-2"/>
    <s v="No. de actividades realizadas / No. de actividades programadas"/>
    <s v="POR_DEFINIR"/>
    <d v="2020-02-01T00:00:00"/>
    <d v="2020-12-31T00:00:00"/>
    <n v="2"/>
    <n v="12"/>
    <n v="11.133333333333333"/>
    <s v="Febrero"/>
    <s v="Diciembre"/>
    <s v="IV_Trim"/>
    <n v="1.1764705882352943E-2"/>
    <s v="Planeado"/>
    <n v="0"/>
    <n v="0"/>
    <n v="0"/>
    <n v="0"/>
    <n v="0"/>
    <n v="0"/>
    <n v="0"/>
    <n v="0"/>
    <n v="0"/>
    <n v="0"/>
    <n v="0"/>
    <n v="7.0000000000000007E-2"/>
    <n v="7.0000000000000007E-2"/>
    <s v="Ejecutado"/>
    <n v="0"/>
    <m/>
    <m/>
    <m/>
    <m/>
    <m/>
    <m/>
    <m/>
    <m/>
    <m/>
    <m/>
    <m/>
    <n v="0"/>
    <n v="0"/>
    <n v="0"/>
    <n v="0"/>
    <n v="0"/>
    <n v="0"/>
    <s v="Por Ejecutar"/>
    <s v="Diciembre"/>
    <s v="OTIC-ACT_09;Oficina_de_Tecnologías_de_la_Información_y_las_Comunicaciones;Oficina_de_Tecnologías_de_la_Información_y_las_Comunicaciones"/>
    <s v=" |202001: N/A"/>
    <s v="N/A"/>
    <s v="-"/>
    <s v="-"/>
    <s v="-"/>
    <s v="-"/>
    <s v="-"/>
    <s v="-"/>
    <s v="-"/>
    <s v="-"/>
    <s v="-"/>
    <s v="-"/>
    <s v="-"/>
    <s v="-"/>
  </r>
  <r>
    <s v="OTIC-ACT_10;Oficina_de_Tecnologías_de_la_Información_y_las_Comunicaciones;Oficina_de_Tecnologías_de_la_Información_y_las_Comunicaciones"/>
    <n v="224"/>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x v="90"/>
    <x v="56"/>
    <s v="OTIC-ACT_10"/>
    <x v="150"/>
    <x v="8"/>
    <x v="8"/>
    <s v="OTIC-G_01"/>
    <x v="19"/>
    <s v="OTIC-D_01"/>
    <x v="20"/>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I_Trim"/>
    <n v="1.1764705882352943E-2"/>
    <s v="Planeado"/>
    <n v="0"/>
    <n v="5.0000000000000001E-3"/>
    <n v="5.0000000000000001E-3"/>
    <n v="0.01"/>
    <n v="0"/>
    <n v="0"/>
    <n v="0"/>
    <n v="0"/>
    <n v="0"/>
    <n v="0"/>
    <n v="0"/>
    <n v="0"/>
    <n v="0.02"/>
    <s v="Ejecutado"/>
    <n v="0"/>
    <m/>
    <m/>
    <m/>
    <m/>
    <m/>
    <m/>
    <m/>
    <m/>
    <m/>
    <m/>
    <m/>
    <n v="0"/>
    <n v="0"/>
    <n v="0"/>
    <n v="0"/>
    <n v="0"/>
    <n v="0"/>
    <s v="Por Ejecutar"/>
    <s v="Diciembre"/>
    <s v="OTIC-ACT_10;Oficina_de_Tecnologías_de_la_Información_y_las_Comunicaciones;Oficina_de_Tecnologías_de_la_Información_y_las_Comunicaciones"/>
    <s v=" |202001: N/A"/>
    <s v="N/A"/>
    <s v="-"/>
    <s v="-"/>
    <s v="-"/>
    <s v="-"/>
    <s v="-"/>
    <s v="-"/>
    <s v="-"/>
    <s v="-"/>
    <s v="-"/>
    <s v="-"/>
    <s v="-"/>
    <s v="-"/>
  </r>
  <r>
    <s v="OTIC-ACT_11;Oficina_de_Tecnologías_de_la_Información_y_las_Comunicaciones;Oficina_de_Tecnologías_de_la_Información_y_las_Comunicaciones"/>
    <n v="225"/>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x v="90"/>
    <x v="56"/>
    <s v="OTIC-ACT_11"/>
    <x v="151"/>
    <x v="8"/>
    <x v="8"/>
    <s v="OTIC-G_01"/>
    <x v="19"/>
    <s v="OTIC-D_01"/>
    <x v="20"/>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s v="II_Trim"/>
    <n v="1.1764705882352943E-2"/>
    <s v="Planeado"/>
    <n v="0"/>
    <n v="0"/>
    <n v="0"/>
    <n v="5.0000000000000001E-3"/>
    <n v="1.4999999999999999E-2"/>
    <n v="0"/>
    <n v="0"/>
    <n v="0"/>
    <n v="0"/>
    <n v="0"/>
    <n v="0"/>
    <n v="0"/>
    <n v="0.02"/>
    <s v="Ejecutado"/>
    <n v="0"/>
    <m/>
    <m/>
    <m/>
    <m/>
    <m/>
    <m/>
    <m/>
    <m/>
    <m/>
    <m/>
    <m/>
    <n v="0"/>
    <n v="0"/>
    <n v="0"/>
    <n v="0"/>
    <n v="0"/>
    <n v="0"/>
    <s v="Por Ejecutar"/>
    <s v="Diciembre"/>
    <s v="OTIC-ACT_11;Oficina_de_Tecnologías_de_la_Información_y_las_Comunicaciones;Oficina_de_Tecnologías_de_la_Información_y_las_Comunicaciones"/>
    <s v=" |202001: N/A"/>
    <s v="N/A"/>
    <s v="-"/>
    <s v="-"/>
    <s v="-"/>
    <s v="-"/>
    <s v="-"/>
    <s v="-"/>
    <s v="-"/>
    <s v="-"/>
    <s v="-"/>
    <s v="-"/>
    <s v="-"/>
    <s v="-"/>
  </r>
  <r>
    <s v="OTIC-ACT_12;Oficina_de_Tecnologías_de_la_Información_y_las_Comunicaciones;Oficina_de_Tecnologías_de_la_Información_y_las_Comunicaciones"/>
    <n v="226"/>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x v="90"/>
    <x v="56"/>
    <s v="OTIC-ACT_12"/>
    <x v="152"/>
    <x v="8"/>
    <x v="8"/>
    <s v="OTIC-G_01"/>
    <x v="19"/>
    <s v="OTIC-D_01"/>
    <x v="20"/>
    <s v="Apoyo"/>
    <s v="Administrativa"/>
    <s v="Mejoramiento"/>
    <s v="C-2499-0600-2-0-2499062-02"/>
    <s v="2499062_01"/>
    <n v="0"/>
    <m/>
    <s v="MIPG-P_00"/>
    <s v="MIPG-D_00"/>
    <n v="1"/>
    <n v="0.25"/>
    <n v="0.25"/>
    <n v="0.25"/>
    <n v="0.25"/>
    <n v="1"/>
    <n v="0.1"/>
    <s v="No. de actividades realizadas / No. de actividades programadas"/>
    <s v="POR_DEFINIR"/>
    <d v="2020-02-01T00:00:00"/>
    <d v="2020-12-31T00:00:00"/>
    <n v="2"/>
    <n v="12"/>
    <n v="11.133333333333333"/>
    <s v="Febrero"/>
    <s v="Diciembre"/>
    <s v="III_Trim"/>
    <n v="1.1764705882352943E-2"/>
    <s v="Planeado"/>
    <n v="0"/>
    <n v="0"/>
    <n v="0"/>
    <n v="0"/>
    <n v="0"/>
    <n v="0"/>
    <n v="0.1"/>
    <n v="0"/>
    <n v="0"/>
    <n v="0"/>
    <n v="0"/>
    <n v="0"/>
    <n v="0.1"/>
    <s v="Ejecutado"/>
    <n v="0"/>
    <m/>
    <m/>
    <m/>
    <m/>
    <m/>
    <m/>
    <m/>
    <m/>
    <m/>
    <m/>
    <m/>
    <n v="0"/>
    <n v="0"/>
    <n v="0"/>
    <n v="0"/>
    <n v="0"/>
    <n v="0"/>
    <s v="Por Ejecutar"/>
    <s v="Diciembre"/>
    <s v="OTIC-ACT_12;Oficina_de_Tecnologías_de_la_Información_y_las_Comunicaciones;Oficina_de_Tecnologías_de_la_Información_y_las_Comunicaciones"/>
    <s v=" |202001: N/A"/>
    <s v="N/A"/>
    <s v="-"/>
    <s v="-"/>
    <s v="-"/>
    <s v="-"/>
    <s v="-"/>
    <s v="-"/>
    <s v="-"/>
    <s v="-"/>
    <s v="-"/>
    <s v="-"/>
    <s v="-"/>
    <s v="-"/>
  </r>
  <r>
    <s v="OTIC-ACT_13;Oficina_de_Tecnologías_de_la_Información_y_las_Comunicaciones;Oficina_de_Tecnologías_de_la_Información_y_las_Comunicaciones"/>
    <n v="227"/>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x v="90"/>
    <x v="56"/>
    <s v="OTIC-ACT_13"/>
    <x v="153"/>
    <x v="8"/>
    <x v="8"/>
    <s v="OTIC-G_01"/>
    <x v="19"/>
    <s v="OTIC-D_01"/>
    <x v="20"/>
    <s v="Apoyo"/>
    <s v="Administrativa"/>
    <s v="Mejoramiento"/>
    <s v="C-2499-0600-2-0-2499062-02"/>
    <s v="2499062_01"/>
    <n v="0"/>
    <m/>
    <s v="MIPG-P_00"/>
    <s v="MIPG-D_00"/>
    <n v="1"/>
    <n v="0.25"/>
    <n v="0.25"/>
    <n v="0.25"/>
    <n v="0.25"/>
    <n v="1"/>
    <n v="0.13"/>
    <s v="No. de actividades realizadas / No. de actividades programadas"/>
    <s v="POR_DEFINIR"/>
    <d v="2020-02-01T00:00:00"/>
    <d v="2020-12-31T00:00:00"/>
    <n v="2"/>
    <n v="12"/>
    <n v="11.133333333333333"/>
    <s v="Febrero"/>
    <s v="Diciembre"/>
    <s v="III_Trim"/>
    <n v="1.1764705882352943E-2"/>
    <s v="Planeado"/>
    <n v="0"/>
    <n v="0"/>
    <n v="0"/>
    <n v="0"/>
    <n v="0.01"/>
    <n v="0.01"/>
    <n v="0.01"/>
    <n v="0.01"/>
    <n v="0"/>
    <n v="0"/>
    <n v="0"/>
    <n v="0"/>
    <n v="0.04"/>
    <s v="Ejecutado"/>
    <n v="0"/>
    <m/>
    <m/>
    <m/>
    <m/>
    <m/>
    <m/>
    <m/>
    <m/>
    <m/>
    <m/>
    <m/>
    <n v="0"/>
    <n v="0"/>
    <n v="0"/>
    <n v="0"/>
    <n v="0"/>
    <n v="0"/>
    <s v="Por Ejecutar"/>
    <s v="Diciembre"/>
    <s v="OTIC-ACT_13;Oficina_de_Tecnologías_de_la_Información_y_las_Comunicaciones;Oficina_de_Tecnologías_de_la_Información_y_las_Comunicaciones"/>
    <s v=" |202001: N/A"/>
    <s v="N/A"/>
    <s v="-"/>
    <s v="-"/>
    <s v="-"/>
    <s v="-"/>
    <s v="-"/>
    <s v="-"/>
    <s v="-"/>
    <s v="-"/>
    <s v="-"/>
    <s v="-"/>
    <s v="-"/>
    <s v="-"/>
  </r>
  <r>
    <s v="OTIC-ACT_14;Oficina_de_Tecnologías_de_la_Información_y_las_Comunicaciones;Oficina_de_Tecnologías_de_la_Información_y_las_Comunicaciones"/>
    <n v="228"/>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x v="90"/>
    <x v="56"/>
    <s v="OTIC-ACT_14"/>
    <x v="154"/>
    <x v="8"/>
    <x v="8"/>
    <s v="OTIC-G_01"/>
    <x v="19"/>
    <s v="OTIC-D_01"/>
    <x v="20"/>
    <s v="Apoyo"/>
    <s v="Administrativa"/>
    <s v="Mejoramiento"/>
    <s v="C-2499-0600-2-0-2499062-02"/>
    <s v="2499062_01"/>
    <n v="1500000000"/>
    <m/>
    <s v="MIPG-P_00"/>
    <s v="MIPG-D_00"/>
    <n v="1"/>
    <n v="0.25"/>
    <n v="0.25"/>
    <n v="0.25"/>
    <n v="0.25"/>
    <n v="1"/>
    <n v="0.23"/>
    <s v="No. de actividades realizadas / No. de actividades programadas"/>
    <s v="POR_DEFINIR"/>
    <d v="2020-02-01T00:00:00"/>
    <d v="2020-12-31T00:00:00"/>
    <n v="2"/>
    <n v="12"/>
    <n v="11.133333333333333"/>
    <s v="Febrero"/>
    <s v="Diciembre"/>
    <s v="IV_Trim"/>
    <n v="1.1764705882352943E-2"/>
    <s v="Planeado"/>
    <n v="0"/>
    <n v="0"/>
    <n v="0"/>
    <n v="0"/>
    <n v="0"/>
    <n v="0"/>
    <n v="0"/>
    <n v="0"/>
    <n v="0"/>
    <n v="0"/>
    <n v="7.0000000000000007E-2"/>
    <n v="0"/>
    <n v="7.0000000000000007E-2"/>
    <s v="Ejecutado"/>
    <n v="0"/>
    <m/>
    <m/>
    <m/>
    <m/>
    <m/>
    <m/>
    <m/>
    <m/>
    <m/>
    <m/>
    <m/>
    <n v="0"/>
    <n v="0"/>
    <n v="0"/>
    <n v="0"/>
    <n v="0"/>
    <n v="0"/>
    <s v="Por Ejecutar"/>
    <s v="Diciembre"/>
    <s v="OTIC-ACT_14;Oficina_de_Tecnologías_de_la_Información_y_las_Comunicaciones;Oficina_de_Tecnologías_de_la_Información_y_las_Comunicaciones"/>
    <s v=" |202001: N/A"/>
    <s v="N/A"/>
    <s v="-"/>
    <s v="-"/>
    <s v="-"/>
    <s v="-"/>
    <s v="-"/>
    <s v="-"/>
    <s v="-"/>
    <s v="-"/>
    <s v="-"/>
    <s v="-"/>
    <s v="-"/>
    <s v="-"/>
  </r>
  <r>
    <s v="OTIC-ACT_15;Oficina_de_Tecnologías_de_la_Información_y_las_Comunicaciones;Oficina_de_Tecnologías_de_la_Información_y_las_Comunicaciones"/>
    <n v="229"/>
    <s v="PES_Definir"/>
    <s v="OE2"/>
    <s v="Fortalecer las Tecnologías de la Información y las Telecomunicaciones."/>
    <s v="SI"/>
    <s v="6. Implementación Sistema Único de Trámites "/>
    <s v="PEI"/>
    <s v="PEI_06"/>
    <s v=" 1. Plan Estratégico Institucional - PEI"/>
    <s v="PEI_11 - Reestructuración del sistema de ingreso de información de fuentes externas"/>
    <x v="91"/>
    <x v="57"/>
    <s v="OTIC-ACT_15"/>
    <x v="155"/>
    <x v="8"/>
    <x v="8"/>
    <s v="OTIC-G_01"/>
    <x v="19"/>
    <s v="OTIC-D_01"/>
    <x v="20"/>
    <s v="Apoyo"/>
    <s v="Financiera"/>
    <s v="Fortalecimiento"/>
    <s v="C-2410-0600-3-0-2410003-02"/>
    <s v="2410003_02"/>
    <n v="760000000"/>
    <m/>
    <s v="MIPG-P_05"/>
    <s v="MIPG-D_05-02"/>
    <n v="0"/>
    <n v="0"/>
    <n v="0"/>
    <n v="0"/>
    <n v="0"/>
    <n v="0"/>
    <n v="10"/>
    <s v="No. de actividades realizadas / No. de actividades programadas"/>
    <s v="POR_DEFINIR"/>
    <d v="2020-02-01T00:00:00"/>
    <d v="2020-12-31T00:00:00"/>
    <n v="2"/>
    <n v="12"/>
    <n v="11.133333333333333"/>
    <s v="Febrero"/>
    <s v="Diciembre"/>
    <s v="IV_Trim"/>
    <n v="1.1764705882352943E-2"/>
    <s v="Planeado"/>
    <n v="0"/>
    <n v="0"/>
    <n v="0"/>
    <n v="0"/>
    <n v="0"/>
    <n v="0"/>
    <n v="0"/>
    <n v="0"/>
    <n v="0"/>
    <n v="0"/>
    <n v="0"/>
    <n v="0"/>
    <n v="0"/>
    <s v="Ejecutado"/>
    <n v="0"/>
    <m/>
    <m/>
    <m/>
    <m/>
    <m/>
    <m/>
    <m/>
    <m/>
    <m/>
    <m/>
    <m/>
    <n v="0"/>
    <n v="0"/>
    <n v="0"/>
    <n v="0"/>
    <n v="0"/>
    <n v="0"/>
    <s v="Por Ejecutar"/>
    <s v="Diciembre"/>
    <s v="OTIC-ACT_15;Oficina_de_Tecnologías_de_la_Información_y_las_Comunicaciones;Oficina_de_Tecnologías_de_la_Información_y_las_Comunicaciones"/>
    <s v=" |202001: N/A"/>
    <s v="N/A"/>
    <s v="-"/>
    <s v="-"/>
    <s v="-"/>
    <s v="-"/>
    <s v="-"/>
    <s v="-"/>
    <s v="-"/>
    <s v="-"/>
    <s v="-"/>
    <s v="-"/>
    <s v="-"/>
    <s v="-"/>
  </r>
  <r>
    <s v="OTIC-ACT_16;Oficina_de_Tecnologías_de_la_Información_y_las_Comunicaciones;Oficina_de_Tecnologías_de_la_Información_y_las_Comunicaciones"/>
    <n v="230"/>
    <s v="PES_Definir"/>
    <s v="OE2"/>
    <s v="Fortalecer las Tecnologías de la Información y las Telecomunicaciones."/>
    <s v="SI"/>
    <s v="6. Implementación Sistema Único de Trámites "/>
    <s v="PEI"/>
    <s v="PEI_06"/>
    <s v=" 1. Plan Estratégico Institucional - PEI"/>
    <s v="PEI_11 - Reestructuración del sistema de ingreso de información de fuentes externas"/>
    <x v="92"/>
    <x v="58"/>
    <s v="OTIC-ACT_16"/>
    <x v="156"/>
    <x v="8"/>
    <x v="8"/>
    <s v="OTIC-G_01"/>
    <x v="19"/>
    <s v="OTIC-D_01"/>
    <x v="20"/>
    <s v="Apoyo"/>
    <s v="Financiera"/>
    <s v="Mejoramiento"/>
    <s v="C-2499-0600-2-0-2499067-02"/>
    <s v="2499067_02"/>
    <n v="1000000000"/>
    <m/>
    <s v="MIPG-P_05"/>
    <s v="MIPG-D_05-02"/>
    <n v="0"/>
    <n v="0"/>
    <n v="0"/>
    <n v="0"/>
    <n v="0"/>
    <n v="0"/>
    <s v="100%   Datacenter Optimizado"/>
    <s v="No. de Tableros Entregados / No. de Tableros Programados."/>
    <s v="POR_DEFINIR"/>
    <d v="2020-01-01T00:00:00"/>
    <d v="2020-12-30T00:00:00"/>
    <n v="1"/>
    <n v="12"/>
    <n v="12.133333333333333"/>
    <s v="Enero"/>
    <s v="Diciembre"/>
    <s v="IV_Trim"/>
    <n v="1.1764705882352943E-2"/>
    <s v="Planeado"/>
    <n v="0"/>
    <n v="0"/>
    <n v="0"/>
    <n v="0"/>
    <n v="0"/>
    <n v="0"/>
    <n v="0"/>
    <n v="0"/>
    <n v="0"/>
    <n v="0"/>
    <n v="0"/>
    <n v="0"/>
    <n v="0"/>
    <s v="Ejecutado"/>
    <n v="0"/>
    <m/>
    <m/>
    <m/>
    <m/>
    <m/>
    <m/>
    <m/>
    <m/>
    <m/>
    <m/>
    <m/>
    <n v="0"/>
    <n v="0"/>
    <n v="0"/>
    <n v="0"/>
    <n v="0"/>
    <n v="0"/>
    <s v="Por Ejecutar"/>
    <s v="Diciembre"/>
    <s v="OTIC-ACT_16;Oficina_de_Tecnologías_de_la_Información_y_las_Comunicaciones;Oficina_de_Tecnologías_de_la_Información_y_las_Comunicaciones"/>
    <s v=" |202001: N/A"/>
    <s v="N/A"/>
    <s v="-"/>
    <s v="-"/>
    <s v="-"/>
    <s v="-"/>
    <s v="-"/>
    <s v="-"/>
    <s v="-"/>
    <s v="-"/>
    <s v="-"/>
    <s v="-"/>
    <s v="-"/>
    <s v="-"/>
  </r>
  <r>
    <s v="OTIC-ACT_17;Oficina_de_Tecnologías_de_la_Información_y_las_Comunicaciones;Oficina_de_Tecnologías_de_la_Información_y_las_Comunicaciones"/>
    <n v="231"/>
    <s v="PES_Definir"/>
    <s v="OE2"/>
    <s v="Fortalecer las Tecnologías de la Información y las Telecomunicaciones."/>
    <s v="SI"/>
    <s v="6. Implementación Sistema Único de Trámites "/>
    <s v="PEI"/>
    <s v="PEI_06"/>
    <s v=" 1. Plan Estratégico Institucional - PEI"/>
    <s v="PEI_11 - Reestructuración del sistema de ingreso de información de fuentes externas"/>
    <x v="93"/>
    <x v="59"/>
    <s v="OTIC-ACT_17"/>
    <x v="157"/>
    <x v="8"/>
    <x v="8"/>
    <s v="OTIC-G_01"/>
    <x v="19"/>
    <s v="OTIC-D_01"/>
    <x v="20"/>
    <s v="Apoyo"/>
    <s v="Financiera"/>
    <s v="Mejoramiento"/>
    <s v="C-2499-0600-2-0-2499062-02"/>
    <s v="2499062_04"/>
    <n v="108000000"/>
    <m/>
    <s v="MIPG-P_05"/>
    <s v="MIPG-D_05-02"/>
    <n v="0"/>
    <n v="0"/>
    <n v="0"/>
    <n v="0"/>
    <n v="0"/>
    <n v="0"/>
    <s v="100% de Implementación de APP para Recepción, Radicación y Tramite de PQRSD en linea."/>
    <s v="% Avance en el Mejoramiento del Datacenter."/>
    <s v="POR_DEFINIR"/>
    <d v="2020-01-01T00:00:00"/>
    <d v="2020-12-30T00:00:00"/>
    <n v="1"/>
    <n v="12"/>
    <n v="12.133333333333333"/>
    <s v="Enero"/>
    <s v="Diciembre"/>
    <s v="IV_Trim"/>
    <n v="1.1764705882352943E-2"/>
    <s v="Planeado"/>
    <n v="0"/>
    <n v="0"/>
    <n v="0"/>
    <n v="0"/>
    <n v="0"/>
    <n v="0"/>
    <n v="0"/>
    <n v="0"/>
    <n v="0"/>
    <n v="0"/>
    <n v="0"/>
    <n v="0"/>
    <n v="0"/>
    <s v="Ejecutado"/>
    <n v="0"/>
    <m/>
    <m/>
    <m/>
    <m/>
    <m/>
    <m/>
    <m/>
    <m/>
    <m/>
    <m/>
    <m/>
    <n v="0"/>
    <n v="0"/>
    <n v="0"/>
    <n v="0"/>
    <n v="0"/>
    <n v="0"/>
    <s v="Por Ejecutar"/>
    <s v="Diciembre"/>
    <s v="OTIC-ACT_17;Oficina_de_Tecnologías_de_la_Información_y_las_Comunicaciones;Oficina_de_Tecnologías_de_la_Información_y_las_Comunicaciones"/>
    <s v=" |202001: N/A"/>
    <s v="N/A"/>
    <s v="-"/>
    <s v="-"/>
    <s v="-"/>
    <s v="-"/>
    <s v="-"/>
    <s v="-"/>
    <s v="-"/>
    <s v="-"/>
    <s v="-"/>
    <s v="-"/>
    <s v="-"/>
    <s v="-"/>
  </r>
  <r>
    <s v="OTIC-ACT_18;Oficina_de_Tecnologías_de_la_Información_y_las_Comunicaciones;Oficina_de_Tecnologías_de_la_Información_y_las_Comunicaciones"/>
    <n v="232"/>
    <s v="PES_Definir"/>
    <s v="OE2"/>
    <s v="Fortalecer las Tecnologías de la Información y las Telecomunicaciones."/>
    <s v="SI"/>
    <s v="6. Implementación Sistema Único de Trámites "/>
    <s v="PEI"/>
    <s v="PEI_06"/>
    <s v="14. Plan de Seguridad y Privacidad de la Información (Informatica)"/>
    <s v="PEI_06 - Implementación Sistema Único de Trámites "/>
    <x v="94"/>
    <x v="60"/>
    <s v="OTIC-ACT_18"/>
    <x v="158"/>
    <x v="8"/>
    <x v="8"/>
    <s v="OTIC-G_01"/>
    <x v="19"/>
    <s v="OTIC-D_01"/>
    <x v="20"/>
    <s v="Apoyo"/>
    <s v="Financiera"/>
    <s v="Mejoramiento"/>
    <s v="C-2499-0600-2-0-2499067-02"/>
    <s v="2499067_04"/>
    <n v="105000000"/>
    <m/>
    <s v="MIPG-P_05"/>
    <s v="MIPG-D_05-02"/>
    <n v="0"/>
    <n v="0"/>
    <n v="0"/>
    <n v="0"/>
    <n v="0"/>
    <n v="0"/>
    <n v="4"/>
    <s v="% Implementación de APP PQRS de la ST"/>
    <s v="POR_DEFINIR"/>
    <d v="2020-01-01T00:00:00"/>
    <d v="2020-12-30T00:00:00"/>
    <n v="1"/>
    <n v="12"/>
    <n v="12.133333333333333"/>
    <s v="Enero"/>
    <s v="Diciembre"/>
    <s v="IV_Trim"/>
    <n v="1.1764705882352943E-2"/>
    <s v="Planeado"/>
    <n v="0"/>
    <n v="0"/>
    <n v="0"/>
    <n v="0"/>
    <n v="0"/>
    <n v="0"/>
    <n v="0"/>
    <n v="0"/>
    <n v="0"/>
    <n v="0"/>
    <n v="0"/>
    <n v="0"/>
    <n v="0"/>
    <s v="Ejecutado"/>
    <n v="0"/>
    <m/>
    <m/>
    <m/>
    <m/>
    <m/>
    <m/>
    <m/>
    <m/>
    <m/>
    <m/>
    <m/>
    <n v="0"/>
    <n v="0"/>
    <n v="0"/>
    <n v="0"/>
    <n v="0"/>
    <n v="0"/>
    <s v="Por Ejecutar"/>
    <s v="Diciembre"/>
    <s v="OTIC-ACT_18;Oficina_de_Tecnologías_de_la_Información_y_las_Comunicaciones;Oficina_de_Tecnologías_de_la_Información_y_las_Comunicaciones"/>
    <s v=" |202001: N/A"/>
    <s v="N/A"/>
    <s v="-"/>
    <s v="-"/>
    <s v="-"/>
    <s v="-"/>
    <s v="-"/>
    <s v="-"/>
    <s v="-"/>
    <s v="-"/>
    <s v="-"/>
    <s v="-"/>
    <s v="-"/>
    <s v="-"/>
  </r>
  <r>
    <s v="OTIC-ACT_19;Oficina_de_Tecnologías_de_la_Información_y_las_Comunicaciones;Oficina_de_Tecnologías_de_la_Información_y_las_Comunicaciones"/>
    <n v="233"/>
    <s v="PES_Definir"/>
    <s v="OE2"/>
    <s v="Fortalecer las Tecnologías de la Información y las Telecomunicaciones."/>
    <s v="SI"/>
    <s v="6. Implementación Sistema Único de Trámites "/>
    <s v="PEI"/>
    <s v="PEI_06"/>
    <s v="12. Plan Estratégico de Tecnologías de la Información y las Comunicaciones - PETIC (Informatica)"/>
    <s v="PEI_11 - Reestructuración del sistema de ingreso de información de fuentes externas"/>
    <x v="95"/>
    <x v="61"/>
    <s v="OTIC-ACT_19"/>
    <x v="159"/>
    <x v="8"/>
    <x v="8"/>
    <s v="OTIC-G_01"/>
    <x v="19"/>
    <s v="OTIC-D_01"/>
    <x v="20"/>
    <s v="Apoyo"/>
    <s v="Financiera"/>
    <s v="Mejoramiento"/>
    <s v="C-2499-0600-2-0-2499062-02"/>
    <s v="2499062_04"/>
    <n v="72000000"/>
    <m/>
    <s v="MIPG-P_05"/>
    <s v="MIPG-D_05-02"/>
    <n v="0"/>
    <n v="0"/>
    <n v="0"/>
    <n v="0"/>
    <n v="0"/>
    <n v="0"/>
    <s v="%_ de Implementación de PETIC para la Gestión."/>
    <s v="No. De Acciones de seguridad implementadas / No. de acciones de seguridad definidas"/>
    <s v="POR_DEFINIR"/>
    <d v="2020-01-01T00:00:00"/>
    <d v="2020-12-30T00:00:00"/>
    <n v="1"/>
    <n v="12"/>
    <n v="12.133333333333333"/>
    <s v="Enero"/>
    <s v="Diciembre"/>
    <s v="IV_Trim"/>
    <n v="1.1764705882352943E-2"/>
    <s v="Planeado"/>
    <n v="0"/>
    <n v="0"/>
    <n v="0"/>
    <n v="0"/>
    <n v="0"/>
    <n v="0"/>
    <n v="0"/>
    <n v="0"/>
    <n v="0"/>
    <n v="0"/>
    <n v="0"/>
    <n v="0"/>
    <n v="0"/>
    <s v="Ejecutado"/>
    <n v="0"/>
    <m/>
    <m/>
    <m/>
    <m/>
    <m/>
    <m/>
    <m/>
    <m/>
    <m/>
    <m/>
    <m/>
    <n v="0"/>
    <n v="0"/>
    <n v="0"/>
    <n v="0"/>
    <n v="0"/>
    <n v="0"/>
    <s v="Por Ejecutar"/>
    <s v="Diciembre"/>
    <s v="OTIC-ACT_19;Oficina_de_Tecnologías_de_la_Información_y_las_Comunicaciones;Oficina_de_Tecnologías_de_la_Información_y_las_Comunicaciones"/>
    <s v=" |202001: N/A"/>
    <s v="N/A"/>
    <s v="-"/>
    <s v="-"/>
    <s v="-"/>
    <s v="-"/>
    <s v="-"/>
    <s v="-"/>
    <s v="-"/>
    <s v="-"/>
    <s v="-"/>
    <s v="-"/>
    <s v="-"/>
    <s v="-"/>
  </r>
  <r>
    <s v="OTIC-ACT_20;Oficina_de_Tecnologías_de_la_Información_y_las_Comunicaciones;Oficina_de_Tecnologías_de_la_Información_y_las_Comunicaciones"/>
    <n v="234"/>
    <s v="PES_Definir"/>
    <s v="OE2"/>
    <s v="Fortalecer las Tecnologías de la Información y las Telecomunicaciones."/>
    <s v="SI"/>
    <s v="6. Implementación Sistema Único de Trámites "/>
    <s v="PEI"/>
    <s v="PEI_06"/>
    <s v=" 1. Plan Estratégico Institucional - PEI"/>
    <s v="PEI_06 - Implementación Sistema Único de Trámites "/>
    <x v="96"/>
    <x v="62"/>
    <s v="OTIC-ACT_20"/>
    <x v="160"/>
    <x v="8"/>
    <x v="8"/>
    <s v="OTIC-G_01"/>
    <x v="19"/>
    <s v="OTIC-D_01"/>
    <x v="20"/>
    <s v="Apoyo"/>
    <s v="Financiera"/>
    <s v="Mejoramiento"/>
    <s v="C-2499-0600-2-0-2499062-02"/>
    <s v="2499062_04"/>
    <n v="180000000"/>
    <m/>
    <s v="MIPG-P_03"/>
    <s v="MIPG-D_03-03"/>
    <n v="0"/>
    <n v="0"/>
    <n v="0"/>
    <n v="0"/>
    <n v="0"/>
    <n v="0"/>
    <s v="Un (1) Proceso Certificado en ISO 27001."/>
    <s v="% implementación de PETIC"/>
    <s v="POR_DEFINIR"/>
    <d v="2020-06-01T00:00:00"/>
    <d v="2020-06-30T00:00:00"/>
    <n v="6"/>
    <n v="6"/>
    <n v="0.96666666666666667"/>
    <s v="Junio"/>
    <s v="Junio"/>
    <s v="II_Trim"/>
    <n v="1.1764705882352943E-2"/>
    <s v="Planeado"/>
    <n v="0"/>
    <n v="0"/>
    <n v="0"/>
    <n v="0"/>
    <n v="0"/>
    <n v="0"/>
    <n v="0"/>
    <n v="0"/>
    <n v="0"/>
    <n v="0"/>
    <n v="0"/>
    <n v="0"/>
    <n v="0"/>
    <s v="Ejecutado"/>
    <n v="0"/>
    <m/>
    <m/>
    <m/>
    <m/>
    <m/>
    <m/>
    <m/>
    <m/>
    <m/>
    <m/>
    <m/>
    <n v="0"/>
    <n v="0"/>
    <n v="0"/>
    <n v="0"/>
    <n v="0"/>
    <n v="0"/>
    <s v="Por Ejecutar"/>
    <s v="Junio"/>
    <s v="OTIC-ACT_20;Oficina_de_Tecnologías_de_la_Información_y_las_Comunicaciones;Oficina_de_Tecnologías_de_la_Información_y_las_Comunicaciones"/>
    <s v=" |202001: N/A"/>
    <s v="N/A"/>
    <s v="-"/>
    <s v="-"/>
    <s v="-"/>
    <s v="-"/>
    <s v="-"/>
    <s v="-"/>
    <s v="-"/>
    <s v="-"/>
    <s v="-"/>
    <s v="-"/>
    <s v="-"/>
    <s v="-"/>
  </r>
  <r>
    <s v="OTIC-ACT_21;Oficina_de_Tecnologías_de_la_Información_y_las_Comunicaciones;Oficina_de_Tecnologías_de_la_Información_y_las_Comunicaciones"/>
    <n v="235"/>
    <s v="PES_Definir"/>
    <s v="OE5"/>
    <s v="Fortalecimiento Institucional"/>
    <s v="SI"/>
    <s v="10. Plan de Acción Institucional - PAI"/>
    <s v="PAI"/>
    <s v="TICS_16"/>
    <s v="12. Plan Estratégico de Tecnologías de la Información y las Comunicaciones - PETIC (Informatica)"/>
    <s v="4. Tecnologías de la Información y las Comunicaciones"/>
    <x v="97"/>
    <x v="63"/>
    <s v="OTIC-ACT_21"/>
    <x v="161"/>
    <x v="8"/>
    <x v="8"/>
    <s v="OTIC-G_01"/>
    <x v="19"/>
    <s v="OTIC-D_01"/>
    <x v="20"/>
    <s v="Apoyo"/>
    <s v="Financiera"/>
    <s v="Funcionamiento"/>
    <m/>
    <m/>
    <m/>
    <m/>
    <s v="MIPG-P_03"/>
    <s v="MIPG-D_03-03"/>
    <n v="0"/>
    <n v="0"/>
    <n v="0"/>
    <n v="0"/>
    <n v="0"/>
    <n v="0"/>
    <n v="1"/>
    <s v="% de Implementación de ISO 27001 para el Sistema de gestión de Seguridad de la Información."/>
    <s v="POR_DEFINIR"/>
    <d v="2020-01-01T00:00:00"/>
    <d v="2020-12-30T00:00:00"/>
    <n v="1"/>
    <n v="12"/>
    <n v="12.133333333333333"/>
    <s v="Enero"/>
    <s v="Diciembre"/>
    <s v="IV_Trim"/>
    <n v="5.1948051948051939E-3"/>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m/>
    <m/>
    <m/>
    <m/>
    <m/>
    <m/>
    <m/>
    <m/>
    <m/>
    <m/>
    <m/>
    <n v="8.3299999999999999E-2"/>
    <n v="8.3333333333333315E-2"/>
    <n v="8.3299999999999999E-2"/>
    <n v="1"/>
    <n v="4.3290043290043274E-4"/>
    <n v="5.1948051948051939E-3"/>
    <n v="0"/>
    <s v="Diciembre"/>
    <s v="OTIC-ACT_21;Oficina_de_Tecnologías_de_la_Información_y_las_Comunicaciones;Oficina_de_Tecnologías_de_la_Información_y_las_Comunicaciones"/>
    <s v=" |202001: Trámites con el proveedor de internet para solicitar el direccionamiento IPv6 externo."/>
    <s v="Trámites con el proveedor de internet para solicitar el direccionamiento IPv6 externo."/>
    <s v="-"/>
    <s v="-"/>
    <s v="-"/>
    <s v="-"/>
    <s v="-"/>
    <s v="-"/>
    <s v="-"/>
    <s v="-"/>
    <s v="-"/>
    <s v="-"/>
    <s v="-"/>
    <s v="-"/>
  </r>
  <r>
    <s v="OTIC-ACT_22;Oficina_de_Tecnologías_de_la_Información_y_las_Comunicaciones;Oficina_de_Tecnologías_de_la_Información_y_las_Comunicaciones"/>
    <n v="236"/>
    <s v="PES_Definir"/>
    <s v="OE5"/>
    <s v="Fortalecimiento Institucional"/>
    <s v="SI"/>
    <s v="10. Plan de Acción Institucional - PAI"/>
    <s v="PAI"/>
    <s v="TICS_16"/>
    <s v="12. Plan Estratégico de Tecnologías de la Información y las Comunicaciones - PETIC (Informatica)"/>
    <s v="4. Tecnologías de la Información y las Comunicaciones"/>
    <x v="97"/>
    <x v="63"/>
    <s v="OTIC-ACT_22"/>
    <x v="162"/>
    <x v="8"/>
    <x v="8"/>
    <s v="OTIC-G_01"/>
    <x v="19"/>
    <s v="OTIC-D_01"/>
    <x v="20"/>
    <s v="Apoyo"/>
    <s v="Financiera"/>
    <s v="Funcionamiento"/>
    <m/>
    <m/>
    <m/>
    <m/>
    <s v="MIPG-P_03"/>
    <s v="MIPG-D_03-03"/>
    <n v="0"/>
    <n v="0"/>
    <n v="0"/>
    <n v="0"/>
    <n v="0"/>
    <n v="0"/>
    <n v="1"/>
    <s v="# IP migradas / # IP totales"/>
    <s v="POR_DEFINIR"/>
    <d v="2020-01-01T00:00:00"/>
    <d v="2020-12-30T00:00:00"/>
    <n v="1"/>
    <n v="12"/>
    <n v="12.133333333333333"/>
    <s v="Enero"/>
    <s v="Diciembre"/>
    <s v="IV_Trim"/>
    <n v="5.1948051948051939E-3"/>
    <s v="Planeado"/>
    <n v="0.05"/>
    <n v="0.05"/>
    <n v="0.1"/>
    <n v="0.05"/>
    <n v="0.1"/>
    <n v="0.1"/>
    <n v="0.1"/>
    <n v="0.1"/>
    <n v="0.1"/>
    <n v="0.1"/>
    <n v="0.1"/>
    <n v="0.05"/>
    <n v="0.99999999999999989"/>
    <s v="Ejecutado"/>
    <n v="0.05"/>
    <m/>
    <m/>
    <m/>
    <m/>
    <m/>
    <m/>
    <m/>
    <m/>
    <m/>
    <m/>
    <m/>
    <n v="0.05"/>
    <n v="5.000000000000001E-2"/>
    <n v="0.05"/>
    <n v="1"/>
    <n v="2.5974025974025974E-4"/>
    <n v="5.1948051948051939E-3"/>
    <n v="0"/>
    <s v="Diciembre"/>
    <s v="OTIC-ACT_22;Oficina_de_Tecnologías_de_la_Información_y_las_Comunicaciones;Oficina_de_Tecnologías_de_la_Información_y_las_Comunicaciones"/>
    <s v=" |202001: Registro de avance en el MSPI con corte a 31 de enero de 2020. Ubicación Carpeta T:\1. ENERO_2020\Oficina de Tecnologia de la Información y las Comunicaciones\1. Soportes_PAI_2020\articles-5482_Instrumento_Evaluacion_MSPI a 31012020.xlsx"/>
    <s v="Registro de avance en el MSPI con corte a 31 de enero de 2020. Ubicación Carpeta T:\1. ENERO_2020\Oficina de Tecnologia de la Información y las Comunicaciones\1. Soportes_PAI_2020\articles-5482_Instrumento_Evaluacion_MSPI a 31012020.xlsx"/>
    <s v="-"/>
    <s v="-"/>
    <s v="-"/>
    <s v="-"/>
    <s v="-"/>
    <s v="-"/>
    <s v="-"/>
    <s v="-"/>
    <s v="-"/>
    <s v="-"/>
    <s v="-"/>
    <s v="-"/>
  </r>
  <r>
    <s v="OTIC-ACT_23;Oficina_de_Tecnologías_de_la_Información_y_las_Comunicaciones;Oficina_de_Tecnologías_de_la_Información_y_las_Comunicaciones"/>
    <n v="237"/>
    <s v="PES_Definir"/>
    <s v="OE5"/>
    <s v="Fortalecimiento Institucional"/>
    <s v="SI"/>
    <s v="10. Plan de Acción Institucional - PAI"/>
    <s v="PAI"/>
    <s v="TICS_16"/>
    <s v="12. Plan Estratégico de Tecnologías de la Información y las Comunicaciones - PETIC (Informatica)"/>
    <s v="4. Tecnologías de la Información y las Comunicaciones"/>
    <x v="97"/>
    <x v="63"/>
    <s v="OTIC-ACT_23"/>
    <x v="163"/>
    <x v="8"/>
    <x v="8"/>
    <s v="OTIC-G_01"/>
    <x v="19"/>
    <s v="OTIC-D_01"/>
    <x v="20"/>
    <s v="Apoyo"/>
    <s v="Financiera"/>
    <s v="Funcionamiento"/>
    <m/>
    <m/>
    <m/>
    <m/>
    <s v="MIPG-P_03"/>
    <s v="MIPG-D_03-03"/>
    <n v="0"/>
    <n v="0"/>
    <n v="0"/>
    <n v="0"/>
    <n v="0"/>
    <n v="0"/>
    <n v="3"/>
    <s v="# de actividades realizadas/# de actividades programadas"/>
    <s v="POR_DEFINIR"/>
    <d v="2020-06-01T00:00:00"/>
    <d v="2020-12-30T00:00:00"/>
    <n v="6"/>
    <n v="12"/>
    <n v="7.0666666666666664"/>
    <s v="Junio"/>
    <s v="Diciembre"/>
    <s v="IV_Trim"/>
    <n v="5.1948051948051939E-3"/>
    <s v="Planeado"/>
    <n v="0"/>
    <n v="0"/>
    <n v="0"/>
    <n v="0"/>
    <n v="0"/>
    <n v="1"/>
    <n v="0"/>
    <n v="0"/>
    <n v="1"/>
    <n v="0"/>
    <n v="1"/>
    <n v="0"/>
    <n v="3"/>
    <s v="Ejecutado"/>
    <n v="0"/>
    <m/>
    <m/>
    <m/>
    <m/>
    <m/>
    <m/>
    <m/>
    <m/>
    <m/>
    <m/>
    <m/>
    <n v="0"/>
    <n v="0"/>
    <n v="0"/>
    <n v="0"/>
    <n v="0"/>
    <n v="0"/>
    <n v="0"/>
    <s v="Diciembre"/>
    <s v="OTIC-ACT_23;Oficina_de_Tecnologías_de_la_Información_y_las_Comunicaciones;Oficina_de_Tecnologías_de_la_Información_y_las_Comunicaciones"/>
    <s v=" |202001: N/A"/>
    <s v="N/A"/>
    <s v="-"/>
    <s v="-"/>
    <s v="-"/>
    <s v="-"/>
    <s v="-"/>
    <s v="-"/>
    <s v="-"/>
    <s v="-"/>
    <s v="-"/>
    <s v="-"/>
    <s v="-"/>
    <s v="-"/>
  </r>
  <r>
    <s v="OTIC-ACT_24;Oficina_de_Tecnologías_de_la_Información_y_las_Comunicaciones;Oficina_de_Tecnologías_de_la_Información_y_las_Comunicaciones"/>
    <n v="238"/>
    <s v="PES_Definir"/>
    <s v="OE5"/>
    <s v="Fortalecimiento Institucional"/>
    <s v="SI"/>
    <s v="10. Plan de Acción Institucional - PAI"/>
    <s v="PAI"/>
    <s v="TICS_16"/>
    <s v="13. Plan de Tratamiento de Riesgos de Seguridad y Privacidad de la Información (Informatica)"/>
    <s v="4. Tecnologías de la Información y las Comunicaciones"/>
    <x v="97"/>
    <x v="63"/>
    <s v="OTIC-ACT_24"/>
    <x v="164"/>
    <x v="8"/>
    <x v="8"/>
    <s v="OTIC-G_01"/>
    <x v="19"/>
    <s v="OTIC-D_01"/>
    <x v="20"/>
    <s v="Apoyo"/>
    <s v="Financiera"/>
    <s v="Funcionamiento"/>
    <m/>
    <m/>
    <m/>
    <m/>
    <s v="MIPG-P_03"/>
    <s v="MIPG-D_03-03"/>
    <n v="0"/>
    <n v="0"/>
    <n v="0"/>
    <n v="0"/>
    <n v="0"/>
    <n v="0"/>
    <n v="5"/>
    <s v="# Datos abiertos Certificados en la ruta de excelencia"/>
    <s v="POR_DEFINIR"/>
    <d v="2020-04-01T00:00:00"/>
    <d v="2020-12-30T00:00:00"/>
    <n v="4"/>
    <n v="12"/>
    <n v="9.1"/>
    <s v="Abril"/>
    <s v="Diciembre"/>
    <s v="IV_Trim"/>
    <n v="5.1948051948051939E-3"/>
    <s v="Planeado"/>
    <n v="0"/>
    <n v="0"/>
    <n v="0"/>
    <n v="1"/>
    <n v="0"/>
    <n v="0"/>
    <n v="0"/>
    <n v="1"/>
    <n v="1"/>
    <n v="3"/>
    <n v="1"/>
    <n v="1"/>
    <n v="8"/>
    <s v="Ejecutado"/>
    <n v="0"/>
    <m/>
    <m/>
    <m/>
    <m/>
    <m/>
    <m/>
    <m/>
    <m/>
    <m/>
    <m/>
    <m/>
    <n v="0"/>
    <n v="0"/>
    <n v="0"/>
    <n v="0"/>
    <n v="0"/>
    <n v="0"/>
    <n v="0"/>
    <s v="Diciembre"/>
    <s v="OTIC-ACT_24;Oficina_de_Tecnologías_de_la_Información_y_las_Comunicaciones;Oficina_de_Tecnologías_de_la_Información_y_las_Comunicaciones"/>
    <s v=" |202001: N/D"/>
    <s v="N/D"/>
    <s v="-"/>
    <s v="-"/>
    <s v="-"/>
    <s v="-"/>
    <s v="-"/>
    <s v="-"/>
    <s v="-"/>
    <s v="-"/>
    <s v="-"/>
    <s v="-"/>
    <s v="-"/>
    <s v="-"/>
  </r>
  <r>
    <s v="OTIC-ACT_25;Oficina_de_Tecnologías_de_la_Información_y_las_Comunicaciones;Oficina_de_Tecnologías_de_la_Información_y_las_Comunicaciones"/>
    <n v="239"/>
    <s v="PES_Definir"/>
    <s v="OE5"/>
    <s v="Fortalecimiento Institucional"/>
    <s v="SI"/>
    <s v="10. Plan de Acción Institucional - PAI"/>
    <s v="PAI"/>
    <s v="TICS_16"/>
    <s v="14. Plan de Seguridad y Privacidad de la Información (Informatica)"/>
    <s v="4. Tecnologías de la Información y las Comunicaciones"/>
    <x v="97"/>
    <x v="63"/>
    <s v="OTIC-ACT_25"/>
    <x v="165"/>
    <x v="8"/>
    <x v="8"/>
    <s v="OTIC-G_01"/>
    <x v="19"/>
    <s v="OTIC-D_01"/>
    <x v="20"/>
    <s v="Apoyo"/>
    <s v="Financiera"/>
    <s v="Funcionamiento"/>
    <m/>
    <m/>
    <m/>
    <m/>
    <s v="MIPG-P_03"/>
    <s v="MIPG-D_03-03"/>
    <n v="0"/>
    <n v="0"/>
    <n v="0"/>
    <n v="0"/>
    <n v="0"/>
    <n v="0"/>
    <n v="1"/>
    <s v="# de actividades realizadas/# de actividades programadas"/>
    <s v="POR_DEFINIR"/>
    <d v="2020-02-01T00:00:00"/>
    <d v="2020-12-30T00:00:00"/>
    <n v="2"/>
    <n v="12"/>
    <n v="11.1"/>
    <s v="Febrero"/>
    <s v="Diciembre"/>
    <s v="IV_Trim"/>
    <n v="5.1948051948051939E-3"/>
    <s v="Planeado"/>
    <n v="0"/>
    <n v="0.1"/>
    <n v="0.15"/>
    <n v="0.05"/>
    <n v="0.1"/>
    <n v="0.1"/>
    <n v="0.05"/>
    <n v="0.1"/>
    <n v="0.1"/>
    <n v="0.05"/>
    <n v="0.2"/>
    <n v="0"/>
    <n v="1"/>
    <s v="Ejecutado"/>
    <n v="0"/>
    <m/>
    <m/>
    <m/>
    <m/>
    <m/>
    <m/>
    <m/>
    <m/>
    <m/>
    <m/>
    <m/>
    <n v="0"/>
    <n v="0"/>
    <n v="0"/>
    <n v="0"/>
    <n v="0"/>
    <n v="0"/>
    <n v="0"/>
    <s v="Diciembre"/>
    <s v="OTIC-ACT_25;Oficina_de_Tecnologías_de_la_Información_y_las_Comunicaciones;Oficina_de_Tecnologías_de_la_Información_y_las_Comunicaciones"/>
    <s v=" |202001: N/A"/>
    <s v="N/A"/>
    <s v="-"/>
    <s v="-"/>
    <s v="-"/>
    <s v="-"/>
    <s v="-"/>
    <s v="-"/>
    <s v="-"/>
    <s v="-"/>
    <s v="-"/>
    <s v="-"/>
    <s v="-"/>
    <s v="-"/>
  </r>
  <r>
    <s v="OTIC-ACT_26;Oficina_de_Tecnologías_de_la_Información_y_las_Comunicaciones;Oficina_de_Tecnologías_de_la_Información_y_las_Comunicaciones"/>
    <n v="240"/>
    <s v="PES_Definir"/>
    <s v="OE5"/>
    <s v="Fortalecimiento Institucional"/>
    <s v="SI"/>
    <s v="10. Plan de Acción Institucional - PAI"/>
    <s v="PAI"/>
    <s v="TICS_16"/>
    <s v="14. Plan de Seguridad y Privacidad de la Información (Informatica)"/>
    <s v="4. Tecnologías de la Información y las Comunicaciones"/>
    <x v="97"/>
    <x v="63"/>
    <s v="OTIC-ACT_26"/>
    <x v="166"/>
    <x v="8"/>
    <x v="8"/>
    <s v="OTIC-G_01"/>
    <x v="19"/>
    <s v="OTIC-D_01"/>
    <x v="20"/>
    <s v="Apoyo"/>
    <s v="Financiera"/>
    <s v="Funcionamiento"/>
    <m/>
    <m/>
    <m/>
    <m/>
    <s v="MIPG-P_03"/>
    <s v="MIPG-D_03-03"/>
    <n v="0"/>
    <n v="0"/>
    <n v="0"/>
    <n v="0"/>
    <n v="0"/>
    <n v="0"/>
    <n v="1"/>
    <s v="# de actividades realizadas/# de actividades programadas"/>
    <s v="POR_DEFINIR"/>
    <d v="2020-06-01T00:00:00"/>
    <d v="2020-06-30T00:00:00"/>
    <n v="6"/>
    <n v="6"/>
    <n v="0.96666666666666667"/>
    <s v="Junio"/>
    <s v="Junio"/>
    <s v="II_Trim"/>
    <n v="5.1948051948051939E-3"/>
    <s v="Planeado"/>
    <n v="0"/>
    <n v="0"/>
    <n v="0"/>
    <n v="0"/>
    <n v="0"/>
    <n v="1"/>
    <n v="0"/>
    <n v="0"/>
    <n v="0"/>
    <n v="0"/>
    <n v="0"/>
    <n v="0"/>
    <n v="1"/>
    <s v="Ejecutado"/>
    <n v="0"/>
    <m/>
    <m/>
    <m/>
    <m/>
    <m/>
    <m/>
    <m/>
    <m/>
    <m/>
    <m/>
    <m/>
    <n v="0"/>
    <n v="0"/>
    <n v="0"/>
    <n v="0"/>
    <n v="0"/>
    <n v="0"/>
    <n v="0"/>
    <s v="Junio"/>
    <s v="OTIC-ACT_26;Oficina_de_Tecnologías_de_la_Información_y_las_Comunicaciones;Oficina_de_Tecnologías_de_la_Información_y_las_Comunicaciones"/>
    <s v=" |202001: N/A"/>
    <s v="N/A"/>
    <s v="-"/>
    <s v="-"/>
    <s v="-"/>
    <s v="-"/>
    <s v="-"/>
    <s v="-"/>
    <s v="-"/>
    <s v="-"/>
    <s v="-"/>
    <s v="-"/>
    <s v="-"/>
    <s v="-"/>
  </r>
  <r>
    <s v="OTIC-ACT_27;Oficina_de_Tecnologías_de_la_Información_y_las_Comunicaciones;Oficina_de_Tecnologías_de_la_Información_y_las_Comunicaciones"/>
    <n v="241"/>
    <s v="PES_Definir"/>
    <s v="OE2"/>
    <s v="Fortalecer las Tecnologías de la Información y las Telecomunicaciones."/>
    <s v="SI"/>
    <s v="10. Plan de Acción Institucional - PAI"/>
    <s v="PAI"/>
    <s v="PAI_10"/>
    <s v="2. Plan de Acción Institucional - PAI"/>
    <s v="Operacional"/>
    <x v="97"/>
    <x v="63"/>
    <s v="OTIC-ACT_27"/>
    <x v="167"/>
    <x v="8"/>
    <x v="8"/>
    <s v="OTIC-G_01"/>
    <x v="19"/>
    <s v="OTIC-D_01"/>
    <x v="20"/>
    <s v="Apoyo"/>
    <s v="Financiera"/>
    <s v="Funcionamiento"/>
    <m/>
    <m/>
    <m/>
    <m/>
    <s v="MIPG-P_05"/>
    <s v="MIPG-D_05-02"/>
    <n v="0"/>
    <n v="0"/>
    <n v="0"/>
    <n v="0"/>
    <n v="0"/>
    <n v="0"/>
    <n v="4"/>
    <s v="Documento con la Política de Seguridad y Privacidad Actualizada"/>
    <s v="POR_DEFINIR"/>
    <d v="2020-02-01T00:00:00"/>
    <d v="2020-11-30T00:00:00"/>
    <n v="2"/>
    <n v="11"/>
    <n v="10.1"/>
    <s v="Febrero"/>
    <s v="Noviembre"/>
    <s v="IV_Trim"/>
    <n v="7.6923076923076927E-3"/>
    <s v="Planeado"/>
    <n v="0"/>
    <n v="1"/>
    <n v="0"/>
    <n v="0"/>
    <n v="1"/>
    <n v="0"/>
    <n v="0"/>
    <n v="1"/>
    <n v="0"/>
    <n v="0"/>
    <n v="1"/>
    <n v="0"/>
    <n v="4"/>
    <s v="Ejecutado"/>
    <n v="0"/>
    <m/>
    <m/>
    <m/>
    <m/>
    <m/>
    <m/>
    <m/>
    <m/>
    <m/>
    <m/>
    <m/>
    <n v="0"/>
    <n v="0"/>
    <n v="0"/>
    <n v="0"/>
    <n v="0"/>
    <n v="0"/>
    <n v="0"/>
    <s v="Noviembre"/>
    <s v="OTIC-ACT_27;Oficina_de_Tecnologías_de_la_Información_y_las_Comunicaciones;Oficina_de_Tecnologías_de_la_Información_y_las_Comunicaciones"/>
    <s v=" |202001: N/A"/>
    <s v="N/A"/>
    <s v="-"/>
    <s v="-"/>
    <s v="-"/>
    <s v="-"/>
    <s v="-"/>
    <s v="-"/>
    <s v="-"/>
    <s v="-"/>
    <s v="-"/>
    <s v="-"/>
    <s v="-"/>
    <s v="-"/>
  </r>
  <r>
    <s v="OTIC-ACT_28;Oficina_de_Tecnologías_de_la_Información_y_las_Comunicaciones;Oficina_de_Tecnologías_de_la_Información_y_las_Comunicaciones"/>
    <n v="242"/>
    <s v="PES_Definir"/>
    <s v="OE2"/>
    <s v="Fortalecer las Tecnologías de la Información y las Telecomunicaciones."/>
    <s v="SI"/>
    <s v="10. Plan de Acción Institucional - PAI"/>
    <s v="PAI"/>
    <s v="PAI_10"/>
    <s v="17. Plan de Mantenimiento de Servicios Tecnologicos (Informatica)"/>
    <s v="Operacional"/>
    <x v="97"/>
    <x v="63"/>
    <s v="OTIC-ACT_28"/>
    <x v="168"/>
    <x v="8"/>
    <x v="8"/>
    <s v="OTIC-G_01"/>
    <x v="19"/>
    <s v="OTIC-D_01"/>
    <x v="20"/>
    <s v="Apoyo"/>
    <s v="Financiera"/>
    <s v="Funcionamiento"/>
    <m/>
    <m/>
    <m/>
    <m/>
    <s v="MIPG-P_05"/>
    <s v="MIPG-D_05-02"/>
    <n v="0"/>
    <n v="0"/>
    <n v="0"/>
    <n v="0"/>
    <n v="0"/>
    <n v="0"/>
    <n v="1"/>
    <s v="# acciones de seguridad implementadas / # acciones de seguridad definidas"/>
    <s v="POR_DEFINIR"/>
    <d v="2020-01-01T00:00:00"/>
    <d v="2020-09-30T00:00:00"/>
    <n v="1"/>
    <n v="9"/>
    <n v="9.1"/>
    <s v="Enero"/>
    <s v="Septiembre"/>
    <s v="III_Trim"/>
    <n v="7.6923076923076927E-3"/>
    <s v="Planeado"/>
    <n v="0"/>
    <n v="0"/>
    <n v="0"/>
    <n v="0"/>
    <n v="0"/>
    <n v="0"/>
    <n v="0"/>
    <n v="0"/>
    <n v="1"/>
    <n v="0"/>
    <n v="0"/>
    <n v="0"/>
    <n v="1"/>
    <s v="Ejecutado"/>
    <n v="0"/>
    <m/>
    <m/>
    <m/>
    <m/>
    <m/>
    <m/>
    <m/>
    <m/>
    <m/>
    <m/>
    <m/>
    <n v="0"/>
    <n v="0"/>
    <n v="0"/>
    <n v="0"/>
    <n v="0"/>
    <n v="0"/>
    <n v="0"/>
    <s v="Septiembre"/>
    <s v="OTIC-ACT_28;Oficina_de_Tecnologías_de_la_Información_y_las_Comunicaciones;Oficina_de_Tecnologías_de_la_Información_y_las_Comunicaciones"/>
    <s v=" |202001: N/A"/>
    <s v="N/A"/>
    <s v="-"/>
    <s v="-"/>
    <s v="-"/>
    <s v="-"/>
    <s v="-"/>
    <s v="-"/>
    <s v="-"/>
    <s v="-"/>
    <s v="-"/>
    <s v="-"/>
    <s v="-"/>
    <s v="-"/>
  </r>
  <r>
    <s v="OTIC-ACT_29;Oficina_de_Tecnologías_de_la_Información_y_las_Comunicaciones;Oficina_de_Tecnologías_de_la_Información_y_las_Comunicaciones"/>
    <n v="243"/>
    <s v="PES_Definir"/>
    <s v="OE2"/>
    <s v="Fortalecer las Tecnologías de la Información y las Telecomunicaciones."/>
    <s v="SI"/>
    <s v="10. Plan de Acción Institucional - PAI"/>
    <s v="PAI"/>
    <s v="PAI_10"/>
    <s v="17. Plan de Mantenimiento de Servicios Tecnologicos (Informatica)"/>
    <s v="Operacional"/>
    <x v="97"/>
    <x v="63"/>
    <s v="OTIC-ACT_29"/>
    <x v="169"/>
    <x v="8"/>
    <x v="8"/>
    <s v="OTIC-G_01"/>
    <x v="19"/>
    <s v="OTIC-D_01"/>
    <x v="20"/>
    <s v="Apoyo"/>
    <s v="Financiera"/>
    <s v="Mejoramiento"/>
    <s v="C-2499-0600-2-0-2499062-02"/>
    <s v="2499062_02_x000a_2499062_03_x000a_2499062_04"/>
    <n v="751000000"/>
    <m/>
    <s v="MIPG-P_05"/>
    <s v="MIPG-D_05-02"/>
    <n v="0"/>
    <n v="0"/>
    <n v="0"/>
    <n v="0"/>
    <n v="0"/>
    <n v="0"/>
    <n v="1"/>
    <s v="# de actividades realizadas/# de actividades programadas"/>
    <s v="POR_DEFINIR"/>
    <d v="2020-01-01T00:00:00"/>
    <d v="2020-09-30T00:00:00"/>
    <n v="1"/>
    <n v="9"/>
    <n v="9.1"/>
    <s v="Enero"/>
    <s v="Septiembre"/>
    <s v="III_Trim"/>
    <n v="7.6923076923076927E-3"/>
    <s v="Planeado"/>
    <n v="0"/>
    <n v="0"/>
    <n v="0"/>
    <n v="0"/>
    <n v="0"/>
    <n v="0"/>
    <n v="0"/>
    <n v="0"/>
    <n v="0"/>
    <n v="0"/>
    <n v="0"/>
    <n v="0"/>
    <n v="0"/>
    <s v="Ejecutado"/>
    <n v="0"/>
    <m/>
    <m/>
    <m/>
    <m/>
    <m/>
    <m/>
    <m/>
    <m/>
    <m/>
    <m/>
    <m/>
    <n v="0"/>
    <n v="0"/>
    <n v="0"/>
    <n v="0"/>
    <n v="0"/>
    <n v="0"/>
    <n v="0"/>
    <s v="Septiembre"/>
    <s v="OTIC-ACT_29;Oficina_de_Tecnologías_de_la_Información_y_las_Comunicaciones;Oficina_de_Tecnologías_de_la_Información_y_las_Comunicaciones"/>
    <s v=" |202001: N/A"/>
    <s v="N/A"/>
    <s v="-"/>
    <s v="-"/>
    <s v="-"/>
    <s v="-"/>
    <s v="-"/>
    <s v="-"/>
    <s v="-"/>
    <s v="-"/>
    <s v="-"/>
    <s v="-"/>
    <s v="-"/>
    <s v="-"/>
  </r>
  <r>
    <s v="OTIC-ACT_30;Oficina_de_Tecnologías_de_la_Información_y_las_Comunicaciones;Oficina_de_Tecnologías_de_la_Información_y_las_Comunicaciones"/>
    <n v="244"/>
    <s v="PES_Definir"/>
    <s v="OE2"/>
    <s v="Fortalecer las Tecnologías de la Información y las Telecomunicaciones."/>
    <s v="SI"/>
    <s v="10. Plan de Acción Institucional - PAI"/>
    <s v="PAI"/>
    <s v="PAI_10"/>
    <s v="2. Plan de Acción Institucional - PAI"/>
    <s v="Operacional"/>
    <x v="97"/>
    <x v="63"/>
    <s v="OTIC-ACT_30"/>
    <x v="170"/>
    <x v="8"/>
    <x v="8"/>
    <s v="OTIC-G_01"/>
    <x v="19"/>
    <s v="OTIC-D_01"/>
    <x v="20"/>
    <s v="Apoyo"/>
    <s v="Financiera"/>
    <s v="Funcionamiento"/>
    <m/>
    <m/>
    <m/>
    <m/>
    <s v="MIPG-P_05"/>
    <s v="MIPG-D_05-02"/>
    <n v="0"/>
    <n v="0"/>
    <n v="0"/>
    <n v="0"/>
    <n v="0"/>
    <n v="0"/>
    <s v="100% levantamiento de información, estructurar estudios previos de adquisición soluición o outsourcing de la solución."/>
    <s v="# de actividades realizadas/# de actividades programadas"/>
    <s v="POR_DEFINIR"/>
    <d v="2020-03-01T00:00:00"/>
    <d v="2020-06-30T00:00:00"/>
    <n v="3"/>
    <n v="6"/>
    <n v="4.0333333333333332"/>
    <s v="Marzo"/>
    <s v="Junio"/>
    <s v="II_Trim"/>
    <n v="7.6923076923076927E-3"/>
    <s v="Planeado"/>
    <n v="0"/>
    <n v="0"/>
    <n v="0.5"/>
    <n v="0.25"/>
    <n v="0"/>
    <n v="0.25"/>
    <n v="0"/>
    <n v="0"/>
    <n v="0"/>
    <n v="0"/>
    <n v="0"/>
    <n v="0"/>
    <n v="1"/>
    <s v="Ejecutado"/>
    <n v="0"/>
    <m/>
    <m/>
    <m/>
    <m/>
    <m/>
    <m/>
    <m/>
    <m/>
    <m/>
    <m/>
    <m/>
    <n v="0"/>
    <n v="0"/>
    <n v="0"/>
    <n v="0"/>
    <n v="0"/>
    <n v="0"/>
    <n v="0"/>
    <s v="Junio"/>
    <s v="OTIC-ACT_30;Oficina_de_Tecnologías_de_la_Información_y_las_Comunicaciones;Oficina_de_Tecnologías_de_la_Información_y_las_Comunicaciones"/>
    <s v=" |202001: N/A"/>
    <s v="N/A"/>
    <s v="-"/>
    <s v="-"/>
    <s v="-"/>
    <s v="-"/>
    <s v="-"/>
    <s v="-"/>
    <s v="-"/>
    <s v="-"/>
    <s v="-"/>
    <s v="-"/>
    <s v="-"/>
    <s v="-"/>
  </r>
  <r>
    <s v="OTIC-ACT_31;Oficina_de_Tecnologías_de_la_Información_y_las_Comunicaciones;Oficina_de_Tecnologías_de_la_Información_y_las_Comunicaciones"/>
    <n v="245"/>
    <s v="PES_Definir"/>
    <s v="OE2"/>
    <s v="Fortalecer las Tecnologías de la Información y las Telecomunicaciones."/>
    <s v="SI"/>
    <s v="10. Plan de Acción Institucional - PAI"/>
    <s v="PAI"/>
    <s v="PAI_10"/>
    <s v="2. Plan de Acción Institucional - PAI"/>
    <s v="Operacional"/>
    <x v="97"/>
    <x v="63"/>
    <s v="OTIC-ACT_31"/>
    <x v="171"/>
    <x v="8"/>
    <x v="8"/>
    <s v="OTIC-G_01"/>
    <x v="19"/>
    <s v="OTIC-D_01"/>
    <x v="20"/>
    <s v="Apoyo"/>
    <s v="Financiera"/>
    <s v="Funcionamiento"/>
    <m/>
    <m/>
    <m/>
    <m/>
    <s v="MIPG-P_05"/>
    <s v="MIPG-D_05-02"/>
    <n v="0"/>
    <n v="0"/>
    <n v="0"/>
    <n v="0"/>
    <n v="0"/>
    <n v="0"/>
    <s v="100% levantamiento de información, estructurar estudios previos de adquisición soluición o outsourcing de la solución."/>
    <s v="# de actividades realizadas/# de actividades programadas"/>
    <s v="POR_DEFINIR"/>
    <d v="2020-02-01T00:00:00"/>
    <d v="2020-09-30T00:00:00"/>
    <n v="2"/>
    <n v="9"/>
    <n v="8.0666666666666664"/>
    <s v="Febrero"/>
    <s v="Septiembre"/>
    <s v="III_Trim"/>
    <n v="7.6923076923076927E-3"/>
    <s v="Planeado"/>
    <n v="0"/>
    <n v="0.1"/>
    <n v="0.3"/>
    <n v="0"/>
    <n v="0.15"/>
    <n v="0.15"/>
    <n v="0"/>
    <n v="0.15"/>
    <n v="0.15"/>
    <n v="0"/>
    <n v="0"/>
    <n v="0"/>
    <n v="1"/>
    <s v="Ejecutado"/>
    <n v="0"/>
    <m/>
    <m/>
    <m/>
    <m/>
    <m/>
    <m/>
    <m/>
    <m/>
    <m/>
    <m/>
    <m/>
    <n v="0"/>
    <n v="0"/>
    <n v="0"/>
    <n v="0"/>
    <n v="0"/>
    <n v="0"/>
    <n v="0"/>
    <s v="Septiembre"/>
    <s v="OTIC-ACT_31;Oficina_de_Tecnologías_de_la_Información_y_las_Comunicaciones;Oficina_de_Tecnologías_de_la_Información_y_las_Comunicaciones"/>
    <s v=" |202001: N/A"/>
    <s v="N/A"/>
    <s v="-"/>
    <s v="-"/>
    <s v="-"/>
    <s v="-"/>
    <s v="-"/>
    <s v="-"/>
    <s v="-"/>
    <s v="-"/>
    <s v="-"/>
    <s v="-"/>
    <s v="-"/>
    <s v="-"/>
  </r>
  <r>
    <s v="OTIC-ACT_32;Oficina_de_Tecnologías_de_la_Información_y_las_Comunicaciones;Oficina_de_Tecnologías_de_la_Información_y_las_Comunicaciones"/>
    <n v="246"/>
    <s v="PES_Definir"/>
    <s v="OE2"/>
    <s v="Fortalecer las Tecnologías de la Información y las Telecomunicaciones."/>
    <s v="SI"/>
    <s v="10. Plan de Acción Institucional - PAI"/>
    <s v="PAI"/>
    <s v="PAI_10"/>
    <s v="2. Plan de Acción Institucional - PAI"/>
    <s v="Operacional"/>
    <x v="97"/>
    <x v="63"/>
    <s v="OTIC-ACT_32"/>
    <x v="172"/>
    <x v="8"/>
    <x v="8"/>
    <s v="OTIC-G_01"/>
    <x v="19"/>
    <s v="OTIC-D_01"/>
    <x v="20"/>
    <s v="Apoyo"/>
    <s v="Financiera"/>
    <s v="Funcionamiento"/>
    <m/>
    <m/>
    <m/>
    <m/>
    <s v="MIPG-P_05"/>
    <s v="MIPG-D_05-02"/>
    <n v="0"/>
    <n v="0"/>
    <n v="0"/>
    <n v="0"/>
    <n v="0"/>
    <n v="0"/>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d v="2020-12-30T00:00:00"/>
    <n v="3"/>
    <n v="12"/>
    <n v="10.133333333333333"/>
    <s v="Marzo"/>
    <s v="Diciembre"/>
    <s v="IV_Trim"/>
    <n v="7.6923076923076927E-3"/>
    <s v="Planeado"/>
    <n v="0"/>
    <n v="0"/>
    <n v="0.25"/>
    <n v="0.05"/>
    <n v="0.1"/>
    <n v="0.1"/>
    <n v="0.05"/>
    <n v="0.1"/>
    <n v="0.1"/>
    <n v="0.05"/>
    <n v="0.2"/>
    <n v="0"/>
    <n v="1"/>
    <s v="Ejecutado"/>
    <n v="0"/>
    <m/>
    <m/>
    <m/>
    <m/>
    <m/>
    <m/>
    <m/>
    <m/>
    <m/>
    <m/>
    <m/>
    <n v="0"/>
    <n v="0"/>
    <n v="0"/>
    <n v="0"/>
    <n v="0"/>
    <n v="0"/>
    <n v="0"/>
    <s v="Diciembre"/>
    <s v="OTIC-ACT_32;Oficina_de_Tecnologías_de_la_Información_y_las_Comunicaciones;Oficina_de_Tecnologías_de_la_Información_y_las_Comunicaciones"/>
    <s v=" |202001: N/A"/>
    <s v="N/A"/>
    <s v="-"/>
    <s v="-"/>
    <s v="-"/>
    <s v="-"/>
    <s v="-"/>
    <s v="-"/>
    <s v="-"/>
    <s v="-"/>
    <s v="-"/>
    <s v="-"/>
    <s v="-"/>
    <s v="-"/>
  </r>
  <r>
    <s v="OTIC-ACT_33;Oficina_de_Tecnologías_de_la_Información_y_las_Comunicaciones;Oficina_de_Tecnologías_de_la_Información_y_las_Comunicaciones"/>
    <n v="247"/>
    <s v="PES_Definir"/>
    <s v="OE2"/>
    <s v="Fortalecer las Tecnologías de la Información y las Telecomunicaciones."/>
    <s v="SI"/>
    <s v="10. Plan de Acción Institucional - PAI"/>
    <s v="PAI"/>
    <s v="PAI_10"/>
    <s v="2. Plan de Acción Institucional - PAI"/>
    <s v="Operacional"/>
    <x v="97"/>
    <x v="63"/>
    <s v="OTIC-ACT_33"/>
    <x v="173"/>
    <x v="8"/>
    <x v="8"/>
    <s v="OTIC-G_01"/>
    <x v="19"/>
    <s v="OTIC-D_01"/>
    <x v="20"/>
    <s v="Apoyo"/>
    <s v="Financiera"/>
    <s v="Funcionamiento"/>
    <m/>
    <m/>
    <m/>
    <m/>
    <s v="MIPG-P_05"/>
    <s v="MIPG-D_05-02"/>
    <n v="0"/>
    <n v="0"/>
    <n v="0"/>
    <n v="0"/>
    <n v="0"/>
    <n v="0"/>
    <s v="100% _x000a_Levantamiento de información, elaboración de terminos de referencia, r estudio de mercado, estudios previos, contratación."/>
    <s v="# de actividades realizadas/# de actividades programadas"/>
    <s v="POR_DEFINIR"/>
    <d v="2020-02-01T00:00:00"/>
    <d v="2020-12-30T00:00:00"/>
    <n v="2"/>
    <n v="12"/>
    <n v="11.1"/>
    <s v="Febrero"/>
    <s v="Diciembre"/>
    <s v="IV_Trim"/>
    <n v="7.6923076923076927E-3"/>
    <s v="Planeado"/>
    <n v="0"/>
    <n v="0.1"/>
    <n v="0.15"/>
    <n v="0.05"/>
    <n v="0.1"/>
    <n v="0.1"/>
    <n v="0.05"/>
    <n v="0.1"/>
    <n v="0.1"/>
    <n v="0.05"/>
    <n v="0.1"/>
    <n v="0.1"/>
    <n v="1"/>
    <s v="Ejecutado"/>
    <n v="0"/>
    <m/>
    <m/>
    <m/>
    <m/>
    <m/>
    <m/>
    <m/>
    <m/>
    <m/>
    <m/>
    <m/>
    <n v="0"/>
    <n v="0"/>
    <n v="0"/>
    <n v="0"/>
    <n v="0"/>
    <n v="0"/>
    <n v="0"/>
    <s v="Diciembre"/>
    <s v="OTIC-ACT_33;Oficina_de_Tecnologías_de_la_Información_y_las_Comunicaciones;Oficina_de_Tecnologías_de_la_Información_y_las_Comunicaciones"/>
    <s v=" |202001: N/A"/>
    <s v="N/A"/>
    <s v="-"/>
    <s v="-"/>
    <s v="-"/>
    <s v="-"/>
    <s v="-"/>
    <s v="-"/>
    <s v="-"/>
    <s v="-"/>
    <s v="-"/>
    <s v="-"/>
    <s v="-"/>
    <s v="-"/>
  </r>
  <r>
    <s v="OTIC-ACT_34;Oficina_de_Tecnologías_de_la_Información_y_las_Comunicaciones;Oficina_de_Tecnologías_de_la_Información_y_las_Comunicaciones"/>
    <n v="248"/>
    <s v="PES_Definir"/>
    <s v="OE2"/>
    <s v="Fortalecer las Tecnologías de la Información y las Telecomunicaciones."/>
    <s v="SI"/>
    <s v="10. Plan de Acción Institucional - PAI"/>
    <s v="PAI"/>
    <s v="PAI_10"/>
    <s v="2. Plan de Acción Institucional - PAI"/>
    <s v="Operacional"/>
    <x v="97"/>
    <x v="63"/>
    <s v="OTIC-ACT_34"/>
    <x v="174"/>
    <x v="8"/>
    <x v="8"/>
    <s v="OTIC-G_01"/>
    <x v="19"/>
    <s v="OTIC-D_01"/>
    <x v="20"/>
    <s v="Apoyo"/>
    <s v="Financiera"/>
    <s v="Funcionamiento"/>
    <m/>
    <m/>
    <m/>
    <m/>
    <s v="MIPG-P_05"/>
    <s v="MIPG-D_05-02"/>
    <n v="0"/>
    <n v="0"/>
    <n v="0"/>
    <n v="0"/>
    <n v="0"/>
    <n v="0"/>
    <s v="100% levantamiento de información, estructurar estudios previos de outsourcing de impresión con control de impresión por medio de software"/>
    <s v="# de actividades realizadas/# de actividades programadas"/>
    <s v="POR_DEFINIR"/>
    <d v="2020-02-01T00:00:00"/>
    <d v="2020-12-30T00:00:00"/>
    <n v="2"/>
    <n v="12"/>
    <n v="11.1"/>
    <s v="Febrero"/>
    <s v="Diciembre"/>
    <s v="IV_Trim"/>
    <n v="7.6923076923076927E-3"/>
    <s v="Planeado"/>
    <n v="0"/>
    <n v="0"/>
    <n v="0.25"/>
    <n v="0.05"/>
    <n v="0.1"/>
    <n v="0.1"/>
    <n v="0.05"/>
    <n v="0.1"/>
    <n v="0.1"/>
    <n v="0.05"/>
    <n v="0.1"/>
    <n v="0.1"/>
    <n v="1"/>
    <s v="Ejecutado"/>
    <n v="0"/>
    <m/>
    <m/>
    <m/>
    <m/>
    <m/>
    <m/>
    <m/>
    <m/>
    <m/>
    <m/>
    <m/>
    <n v="0"/>
    <n v="0"/>
    <n v="0"/>
    <n v="0"/>
    <n v="0"/>
    <n v="0"/>
    <n v="0"/>
    <s v="Diciembre"/>
    <s v="OTIC-ACT_34;Oficina_de_Tecnologías_de_la_Información_y_las_Comunicaciones;Oficina_de_Tecnologías_de_la_Información_y_las_Comunicaciones"/>
    <s v=" |202001: N/A"/>
    <s v="N/A"/>
    <s v="-"/>
    <s v="-"/>
    <s v="-"/>
    <s v="-"/>
    <s v="-"/>
    <s v="-"/>
    <s v="-"/>
    <s v="-"/>
    <s v="-"/>
    <s v="-"/>
    <s v="-"/>
    <s v="-"/>
  </r>
  <r>
    <s v="OTIC-ACT_35;Oficina_de_Tecnologías_de_la_Información_y_las_Comunicaciones;Oficina_de_Tecnologías_de_la_Información_y_las_Comunicaciones"/>
    <n v="249"/>
    <s v="PES_Definir"/>
    <s v="OE2"/>
    <s v="Fortalecer las Tecnologías de la Información y las Telecomunicaciones."/>
    <s v="SI"/>
    <s v="10. Plan de Acción Institucional - PAI"/>
    <s v="PAI"/>
    <s v="PAI_10"/>
    <s v="2. Plan de Acción Institucional - PAI"/>
    <s v="Operacional"/>
    <x v="98"/>
    <x v="64"/>
    <s v="OTIC-ACT_35"/>
    <x v="175"/>
    <x v="8"/>
    <x v="8"/>
    <s v="OTIC-G_01"/>
    <x v="19"/>
    <s v="OTIC-D_01"/>
    <x v="20"/>
    <s v="Apoyo"/>
    <s v="Financiera"/>
    <s v="Funcionamiento"/>
    <m/>
    <m/>
    <m/>
    <m/>
    <s v="MIPG-P_05"/>
    <s v="MIPG-D_05-02"/>
    <n v="0"/>
    <n v="0"/>
    <n v="0"/>
    <n v="0"/>
    <n v="0"/>
    <n v="0"/>
    <s v="100% Elaboración de cronograma con actvidades,  Informe con soluciones, implmentar fases de suspensión y estabilizacion de la solución."/>
    <s v="# de actividades realizadas/# de actividades programadas"/>
    <s v="POR_DEFINIR"/>
    <d v="2020-02-01T00:00:00"/>
    <d v="2020-06-30T00:00:00"/>
    <n v="2"/>
    <n v="6"/>
    <n v="5"/>
    <s v="Febrero"/>
    <s v="Junio"/>
    <s v="II_Trim"/>
    <n v="7.6923076923076927E-3"/>
    <s v="Planeado"/>
    <n v="0"/>
    <n v="0.25"/>
    <n v="0.25"/>
    <n v="0.25"/>
    <n v="0"/>
    <n v="0.25"/>
    <n v="0"/>
    <n v="0"/>
    <n v="0"/>
    <n v="0"/>
    <n v="0"/>
    <n v="0"/>
    <n v="1"/>
    <s v="Ejecutado"/>
    <n v="0"/>
    <m/>
    <m/>
    <m/>
    <m/>
    <m/>
    <m/>
    <m/>
    <m/>
    <m/>
    <m/>
    <m/>
    <n v="0"/>
    <n v="0"/>
    <n v="0"/>
    <n v="0"/>
    <n v="0"/>
    <n v="0"/>
    <n v="0"/>
    <s v="Junio"/>
    <s v="OTIC-ACT_35;Oficina_de_Tecnologías_de_la_Información_y_las_Comunicaciones;Oficina_de_Tecnologías_de_la_Información_y_las_Comunicaciones"/>
    <s v=" |202001: N/A"/>
    <s v="N/A"/>
    <s v="-"/>
    <s v="-"/>
    <s v="-"/>
    <s v="-"/>
    <s v="-"/>
    <s v="-"/>
    <s v="-"/>
    <s v="-"/>
    <s v="-"/>
    <s v="-"/>
    <s v="-"/>
    <s v="-"/>
  </r>
  <r>
    <s v="OTIC-ACT_36;Oficina_de_Tecnologías_de_la_Información_y_las_Comunicaciones;Oficina_de_Tecnologías_de_la_Información_y_las_Comunicaciones"/>
    <n v="250"/>
    <s v="PES_Definir"/>
    <s v="OE2"/>
    <s v="Fortalecer las Tecnologías de la Información y las Telecomunicaciones."/>
    <s v="SI"/>
    <s v="10. Plan de Acción Institucional - PAI"/>
    <s v="PAI"/>
    <s v="PAI_10"/>
    <s v="2. Plan de Acción Institucional - PAI"/>
    <s v="Operacional"/>
    <x v="98"/>
    <x v="64"/>
    <s v="OTIC-ACT_36"/>
    <x v="176"/>
    <x v="8"/>
    <x v="8"/>
    <s v="OTIC-G_01"/>
    <x v="19"/>
    <s v="OTIC-D_01"/>
    <x v="20"/>
    <s v="Apoyo"/>
    <s v="Financiera"/>
    <s v="Funcionamiento"/>
    <m/>
    <m/>
    <m/>
    <m/>
    <s v="MIPG-P_05"/>
    <s v="MIPG-D_05-02"/>
    <n v="0"/>
    <n v="0"/>
    <n v="0"/>
    <n v="0"/>
    <n v="0"/>
    <n v="0"/>
    <s v="100%   Adquirir licenciamiento de BI, Reestructurar ETL, Rediseñar 10 reportes y periodicidad"/>
    <s v="# de actividades realizadas/# de actividades programadas"/>
    <s v="POR_DEFINIR"/>
    <d v="2020-01-01T00:00:00"/>
    <d v="2020-12-30T00:00:00"/>
    <n v="1"/>
    <n v="12"/>
    <n v="12.133333333333333"/>
    <s v="Enero"/>
    <s v="Diciembre"/>
    <s v="IV_Trim"/>
    <n v="7.6923076923076927E-3"/>
    <s v="Planeado"/>
    <n v="0.05"/>
    <n v="0.1"/>
    <n v="0.1"/>
    <n v="0.05"/>
    <n v="0.1"/>
    <n v="0.1"/>
    <n v="0.05"/>
    <n v="0.1"/>
    <n v="0.1"/>
    <n v="0.05"/>
    <n v="0.2"/>
    <n v="0"/>
    <n v="1"/>
    <s v="Ejecutado"/>
    <n v="0.05"/>
    <m/>
    <m/>
    <m/>
    <m/>
    <m/>
    <m/>
    <m/>
    <m/>
    <m/>
    <m/>
    <m/>
    <n v="0.05"/>
    <n v="0.05"/>
    <n v="0.05"/>
    <n v="1"/>
    <n v="3.8461538461538467E-4"/>
    <n v="7.6923076923076927E-3"/>
    <n v="0"/>
    <s v="Diciembre"/>
    <s v="OTIC-ACT_36;Oficina_de_Tecnologías_de_la_Información_y_las_Comunicaciones;Oficina_de_Tecnologías_de_la_Información_y_las_Comunicaciones"/>
    <s v=" |202001: Continua la implementación de Power de BI y la generación de informes a través de este software. Ubicación Carpeta T:\1. ENERO_2020\Oficina de Tecnologia de la Información y las Comunicaciones\1. Soportes_PAI_2020\Tablero de control PEAJES ENERO.pdf"/>
    <s v="Continua la implementación de Power de BI y la generación de informes a través de este software. Ubicación Carpeta T:\1. ENERO_2020\Oficina de Tecnologia de la Información y las Comunicaciones\1. Soportes_PAI_2020\Tablero de control PEAJES ENERO.pdf"/>
    <s v="-"/>
    <s v="-"/>
    <s v="-"/>
    <s v="-"/>
    <s v="-"/>
    <s v="-"/>
    <s v="-"/>
    <s v="-"/>
    <s v="-"/>
    <s v="-"/>
    <s v="-"/>
    <s v="-"/>
  </r>
  <r>
    <s v="OTIC-ACT_37;Oficina_de_Tecnologías_de_la_Información_y_las_Comunicaciones;Oficina_de_Tecnologías_de_la_Información_y_las_Comunicaciones"/>
    <n v="251"/>
    <s v="PES_Definir"/>
    <s v="OE2"/>
    <s v="Fortalecer las Tecnologías de la Información y las Telecomunicaciones."/>
    <s v="SI"/>
    <s v="10. Plan de Acción Institucional - PAI"/>
    <s v="PAI"/>
    <s v="PAI_10"/>
    <s v="2. Plan de Acción Institucional - PAI"/>
    <s v="Operacional"/>
    <x v="98"/>
    <x v="64"/>
    <s v="OTIC-ACT_37"/>
    <x v="177"/>
    <x v="8"/>
    <x v="8"/>
    <s v="OTIC-G_01"/>
    <x v="19"/>
    <s v="OTIC-D_01"/>
    <x v="20"/>
    <s v="Apoyo"/>
    <s v="Financiera"/>
    <s v="Funcionamiento"/>
    <m/>
    <m/>
    <m/>
    <m/>
    <s v="MIPG-P_05"/>
    <s v="MIPG-D_05-02"/>
    <n v="0"/>
    <n v="0"/>
    <n v="0"/>
    <n v="0"/>
    <n v="0"/>
    <n v="0"/>
    <s v="100% Identificación y definición de trámites a digitalizar, implementar dos trámites digitales"/>
    <s v="# de actividades realizadas/# de actividades programadas"/>
    <s v="POR_DEFINIR"/>
    <d v="2020-03-01T00:00:00"/>
    <d v="2020-12-30T00:00:00"/>
    <n v="3"/>
    <n v="12"/>
    <n v="10.133333333333333"/>
    <s v="Marzo"/>
    <s v="Diciembre"/>
    <s v="IV_Trim"/>
    <n v="7.6923076923076927E-3"/>
    <s v="Planeado"/>
    <n v="0"/>
    <n v="0"/>
    <n v="0.25"/>
    <n v="0.05"/>
    <n v="0.1"/>
    <n v="0.1"/>
    <n v="0.05"/>
    <n v="0.1"/>
    <n v="0.1"/>
    <n v="0.05"/>
    <n v="0.1"/>
    <n v="0.1"/>
    <n v="1"/>
    <s v="Ejecutado"/>
    <n v="0"/>
    <m/>
    <m/>
    <m/>
    <m/>
    <m/>
    <m/>
    <m/>
    <m/>
    <m/>
    <m/>
    <m/>
    <n v="0"/>
    <n v="0"/>
    <n v="0"/>
    <n v="0"/>
    <n v="0"/>
    <n v="0"/>
    <n v="0"/>
    <s v="Diciembre"/>
    <s v="OTIC-ACT_37;Oficina_de_Tecnologías_de_la_Información_y_las_Comunicaciones;Oficina_de_Tecnologías_de_la_Información_y_las_Comunicaciones"/>
    <s v=" |202001: N/A"/>
    <s v="N/A"/>
    <s v="-"/>
    <s v="-"/>
    <s v="-"/>
    <s v="-"/>
    <s v="-"/>
    <s v="-"/>
    <s v="-"/>
    <s v="-"/>
    <s v="-"/>
    <s v="-"/>
    <s v="-"/>
    <s v="-"/>
  </r>
  <r>
    <s v="OTIC-ACT_38;Oficina_de_Tecnologías_de_la_Información_y_las_Comunicaciones;Oficina_de_Tecnologías_de_la_Información_y_las_Comunicaciones"/>
    <n v="252"/>
    <s v="PES_Definir"/>
    <s v="OE2"/>
    <s v="Fortalecer las Tecnologías de la Información y las Telecomunicaciones."/>
    <s v="SI"/>
    <s v="10. Plan de Acción Institucional - PAI"/>
    <s v="PAI"/>
    <s v="PAI_10"/>
    <s v="2. Plan de Acción Institucional - PAI"/>
    <s v="Operacional"/>
    <x v="98"/>
    <x v="64"/>
    <s v="OTIC-ACT_38"/>
    <x v="178"/>
    <x v="8"/>
    <x v="8"/>
    <s v="OTIC-G_01"/>
    <x v="19"/>
    <s v="OTIC-D_01"/>
    <x v="20"/>
    <s v="Apoyo"/>
    <s v="Financiera"/>
    <s v="Funcionamiento"/>
    <m/>
    <m/>
    <m/>
    <m/>
    <s v="MIPG-P_05"/>
    <s v="MIPG-D_05-02"/>
    <n v="0"/>
    <n v="0"/>
    <n v="0"/>
    <n v="0"/>
    <n v="0"/>
    <n v="0"/>
    <s v="100% 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d v="2020-12-30T00:00:00"/>
    <n v="3"/>
    <n v="12"/>
    <n v="10.133333333333333"/>
    <s v="Marzo"/>
    <s v="Diciembre"/>
    <s v="IV_Trim"/>
    <n v="7.6923076923076927E-3"/>
    <s v="Planeado"/>
    <n v="0"/>
    <n v="0"/>
    <n v="0"/>
    <n v="0"/>
    <n v="0"/>
    <n v="0"/>
    <n v="0"/>
    <n v="0"/>
    <n v="0"/>
    <n v="0"/>
    <n v="0"/>
    <n v="0"/>
    <n v="0"/>
    <s v="Ejecutado"/>
    <n v="0"/>
    <m/>
    <m/>
    <m/>
    <m/>
    <m/>
    <m/>
    <m/>
    <m/>
    <m/>
    <m/>
    <m/>
    <n v="0"/>
    <n v="0"/>
    <n v="0"/>
    <n v="0"/>
    <n v="0"/>
    <n v="0"/>
    <n v="0"/>
    <s v="Diciembre"/>
    <s v="OTIC-ACT_38;Oficina_de_Tecnologías_de_la_Información_y_las_Comunicaciones;Oficina_de_Tecnologías_de_la_Información_y_las_Comunicaciones"/>
    <s v=" |202001: N/A"/>
    <s v="N/A"/>
    <s v="-"/>
    <s v="-"/>
    <s v="-"/>
    <s v="-"/>
    <s v="-"/>
    <s v="-"/>
    <s v="-"/>
    <s v="-"/>
    <s v="-"/>
    <s v="-"/>
    <s v="-"/>
    <s v="-"/>
  </r>
  <r>
    <s v="OTIC-ACT_39;Oficina_de_Tecnologías_de_la_Información_y_las_Comunicaciones;Oficina_de_Tecnologías_de_la_Información_y_las_Comunicaciones"/>
    <n v="253"/>
    <s v="PES_Definir"/>
    <s v="OE2"/>
    <s v="Fortalecer las Tecnologías de la Información y las Telecomunicaciones."/>
    <s v="SI"/>
    <s v="10. Plan de Acción Institucional - PAI"/>
    <s v="PAI"/>
    <s v="PAI_10"/>
    <s v="2. Plan de Acción Institucional - PAI"/>
    <s v="Operacional"/>
    <x v="98"/>
    <x v="64"/>
    <s v="OTIC-ACT_39"/>
    <x v="179"/>
    <x v="8"/>
    <x v="8"/>
    <s v="OTIC-G_01"/>
    <x v="19"/>
    <s v="OTIC-D_01"/>
    <x v="20"/>
    <s v="Apoyo"/>
    <s v="Financiera"/>
    <s v="Funcionamiento"/>
    <m/>
    <m/>
    <m/>
    <m/>
    <s v="MIPG-P_05"/>
    <s v="MIPG-D_05-02"/>
    <n v="0"/>
    <n v="0"/>
    <n v="0"/>
    <n v="0"/>
    <n v="0"/>
    <n v="0"/>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d v="2020-03-01T00:00:00"/>
    <d v="2020-12-30T00:00:00"/>
    <n v="3"/>
    <n v="12"/>
    <n v="10.133333333333333"/>
    <s v="Marzo"/>
    <s v="Diciembre"/>
    <s v="IV_Trim"/>
    <n v="7.6923076923076927E-3"/>
    <s v="Planeado"/>
    <n v="0"/>
    <n v="0"/>
    <n v="0"/>
    <n v="0"/>
    <n v="0"/>
    <n v="0"/>
    <n v="0"/>
    <n v="0"/>
    <n v="0"/>
    <n v="0"/>
    <n v="0"/>
    <n v="0"/>
    <n v="0"/>
    <s v="Ejecutado"/>
    <n v="0"/>
    <m/>
    <m/>
    <m/>
    <m/>
    <m/>
    <m/>
    <m/>
    <m/>
    <m/>
    <m/>
    <m/>
    <n v="0"/>
    <n v="0"/>
    <n v="0"/>
    <n v="0"/>
    <n v="0"/>
    <n v="0"/>
    <n v="0"/>
    <s v="Diciembre"/>
    <s v="OTIC-ACT_39;Oficina_de_Tecnologías_de_la_Información_y_las_Comunicaciones;Oficina_de_Tecnologías_de_la_Información_y_las_Comunicaciones"/>
    <s v=" |202001: N/A"/>
    <s v="N/A"/>
    <s v="-"/>
    <s v="-"/>
    <s v="-"/>
    <s v="-"/>
    <s v="-"/>
    <s v="-"/>
    <s v="-"/>
    <s v="-"/>
    <s v="-"/>
    <s v="-"/>
    <s v="-"/>
    <s v="-"/>
  </r>
  <r>
    <s v="SG-DA-ACT_01;Secretaria_General;Dirección_Administrativa"/>
    <n v="254"/>
    <s v="PES_Definir"/>
    <s v="OE5"/>
    <s v="Fortalecimiento Institucional"/>
    <s v="SI"/>
    <s v="10. Fortalecimiento Intitucional"/>
    <s v="PEI"/>
    <s v="PEI_02"/>
    <s v=" 1. Plan Estratégico Institucional - PEI"/>
    <s v="PEI_10 - Fortalecimiento Institucional"/>
    <x v="99"/>
    <x v="65"/>
    <s v="SG-DA-ACT_01"/>
    <x v="180"/>
    <x v="9"/>
    <x v="9"/>
    <s v="SG-G_01"/>
    <x v="20"/>
    <s v="SG-D_01"/>
    <x v="21"/>
    <s v="Apoyo"/>
    <s v="Administrativa"/>
    <s v="Mejoramiento"/>
    <s v="C-2499-0600-2-0-2499061-02"/>
    <s v="2499061_02"/>
    <n v="736000000"/>
    <m/>
    <s v="MIPG-P_03"/>
    <s v="MIPG-D-03-01"/>
    <n v="0"/>
    <n v="0"/>
    <n v="0"/>
    <n v="0"/>
    <n v="0"/>
    <n v="0"/>
    <n v="1"/>
    <s v="# de actividades realizadas/# de actividades programadas"/>
    <s v="POR_DEFINIR"/>
    <d v="2020-01-01T00:00:00"/>
    <d v="2020-12-30T00:00:00"/>
    <n v="1"/>
    <n v="12"/>
    <n v="12.133333333333333"/>
    <s v="Enero"/>
    <s v="Diciembre"/>
    <s v="IV_Trim"/>
    <n v="0.02"/>
    <s v="Planeado"/>
    <n v="0"/>
    <n v="0"/>
    <n v="0"/>
    <n v="0"/>
    <n v="0"/>
    <n v="0"/>
    <n v="0.8"/>
    <n v="0"/>
    <n v="0.2"/>
    <n v="0"/>
    <n v="0"/>
    <n v="0"/>
    <n v="1"/>
    <s v="Ejecutado"/>
    <n v="0"/>
    <m/>
    <m/>
    <m/>
    <m/>
    <m/>
    <m/>
    <m/>
    <m/>
    <m/>
    <m/>
    <m/>
    <n v="0"/>
    <n v="0"/>
    <n v="0"/>
    <n v="0"/>
    <n v="0"/>
    <n v="0"/>
    <s v="Por Ejecutar"/>
    <s v="Diciembre"/>
    <s v="SG-DA-ACT_01;Secretaria_General;Dirección_Administrativa"/>
    <s v=" |202001: No aplica"/>
    <s v="No aplica"/>
    <s v="-"/>
    <s v="-"/>
    <s v="-"/>
    <s v="-"/>
    <s v="-"/>
    <s v="-"/>
    <s v="-"/>
    <s v="-"/>
    <s v="-"/>
    <s v="-"/>
    <s v="-"/>
    <s v="-"/>
  </r>
  <r>
    <s v="SG-DA-ACT_02;Secretaria_General;Dirección_Administrativa"/>
    <n v="255"/>
    <s v="PES_Definir"/>
    <s v="OE5"/>
    <s v="Fortalecimiento Institucional"/>
    <s v="SI"/>
    <s v="10. Plan de Acción Institucional - PAI"/>
    <s v="PAI"/>
    <s v="PAA_13"/>
    <s v="4. Plan Anual de Adquisiciones  - PAA (Planeación)"/>
    <s v="1. Adquisiciones"/>
    <x v="100"/>
    <x v="66"/>
    <s v="SG-DA-ACT_02"/>
    <x v="181"/>
    <x v="9"/>
    <x v="9"/>
    <s v="SG-G_01"/>
    <x v="20"/>
    <s v="SG-D_01"/>
    <x v="21"/>
    <s v="Apoyo"/>
    <s v="Administrativa"/>
    <s v="Funcionamiento"/>
    <m/>
    <m/>
    <m/>
    <m/>
    <s v="MIPG-P_03"/>
    <s v="MIPG-D-03-01"/>
    <n v="0"/>
    <n v="0"/>
    <n v="0"/>
    <n v="0"/>
    <n v="0"/>
    <n v="0"/>
    <n v="1"/>
    <s v="Valor de Procesos de Contratación Suscritos / Valor de Procesos de Contratación Programadas"/>
    <s v="POR_DEFINIR"/>
    <d v="2020-03-01T00:00:00"/>
    <d v="2020-11-30T00:00:00"/>
    <n v="3"/>
    <n v="11"/>
    <n v="9.1333333333333329"/>
    <s v="Marzo"/>
    <s v="Noviembre"/>
    <s v="IV_Trim"/>
    <n v="5.1948051948051939E-3"/>
    <s v="Planeado"/>
    <n v="5042055330"/>
    <n v="9833201798"/>
    <n v="4746821428"/>
    <n v="3128235543"/>
    <n v="2049082735"/>
    <n v="3552787485"/>
    <n v="599500000"/>
    <n v="9282735"/>
    <n v="200904038"/>
    <n v="245000000"/>
    <n v="0"/>
    <n v="0"/>
    <n v="29406871092"/>
    <s v="Ejecutado"/>
    <n v="5082128806"/>
    <m/>
    <m/>
    <m/>
    <m/>
    <m/>
    <m/>
    <m/>
    <m/>
    <m/>
    <m/>
    <m/>
    <n v="5082128806"/>
    <n v="0.17282113388059736"/>
    <n v="5042055330"/>
    <n v="1.0079478453482182"/>
    <n v="8.9777212405505109E-4"/>
    <n v="5.1948051948051939E-3"/>
    <n v="0"/>
    <s v="Noviembre"/>
    <s v="SG-DA-ACT_02;Secretaria_General;Dirección_Administrativa"/>
    <s v=" |202001: Se programan 144 contratos y se celebran 153"/>
    <s v="Se programan 144 contratos y se celebran 153"/>
    <s v="-"/>
    <s v="-"/>
    <s v="-"/>
    <s v="-"/>
    <s v="-"/>
    <s v="-"/>
    <s v="-"/>
    <s v="-"/>
    <s v="-"/>
    <s v="-"/>
    <s v="-"/>
    <s v="-"/>
  </r>
  <r>
    <s v="SG-DA-ACT_03;Secretaria_General;Dirección_Administrativa"/>
    <n v="256"/>
    <s v="PES_Definir"/>
    <s v="OE5"/>
    <s v="Fortalecimiento Institucional"/>
    <s v="SI"/>
    <s v="10. Plan de Acción Institucional - PAI"/>
    <s v="PAI"/>
    <s v="PAA_13"/>
    <s v="4. Plan Anual de Adquisiciones  - PAA (Planeación)"/>
    <s v="1. Adquisiciones"/>
    <x v="100"/>
    <x v="66"/>
    <s v="SG-DA-ACT_03"/>
    <x v="182"/>
    <x v="9"/>
    <x v="9"/>
    <s v="SG-G_01"/>
    <x v="20"/>
    <s v="SG-D_01"/>
    <x v="21"/>
    <s v="Apoyo"/>
    <s v="Administrativa"/>
    <s v="Funcionamiento"/>
    <m/>
    <m/>
    <m/>
    <m/>
    <s v="MIPG-P_03"/>
    <s v="MIPG-D-03-01"/>
    <n v="0"/>
    <n v="0"/>
    <n v="0"/>
    <n v="0"/>
    <n v="0"/>
    <n v="0"/>
    <n v="1"/>
    <s v="No. de Procesos de Contratación Suscritos / No. de Procesos de Contratación Programadas"/>
    <s v="POR_DEFINIR"/>
    <d v="2020-03-01T00:00:00"/>
    <d v="2020-11-30T00:00:00"/>
    <n v="3"/>
    <n v="11"/>
    <n v="9.1333333333333329"/>
    <s v="Marzo"/>
    <s v="Noviembre"/>
    <s v="IV_Trim"/>
    <n v="5.1948051948051939E-3"/>
    <s v="Planeado"/>
    <n v="152"/>
    <n v="0"/>
    <n v="0"/>
    <n v="0"/>
    <n v="0"/>
    <n v="0"/>
    <n v="0"/>
    <n v="0"/>
    <n v="0"/>
    <n v="0"/>
    <n v="0"/>
    <n v="0"/>
    <n v="152"/>
    <s v="Ejecutado"/>
    <n v="152"/>
    <m/>
    <m/>
    <m/>
    <m/>
    <m/>
    <m/>
    <m/>
    <m/>
    <m/>
    <m/>
    <m/>
    <n v="152"/>
    <n v="1"/>
    <n v="152"/>
    <n v="1"/>
    <n v="5.1948051948051939E-3"/>
    <n v="5.1948051948051939E-3"/>
    <n v="0"/>
    <n v="0"/>
    <s v="SG-DA-ACT_03;Secretaria_General;Dirección_Administrativa"/>
    <s v=" |202001: Se programó la celebracion de contratos en cuantia  de $ 4.809.786.593 y se celebraron contratos en cuantia de  $ 5.172.878.812 "/>
    <s v="Se programó la celebracion de contratos en cuantia  de $ 4.809.786.593 y se celebraron contratos en cuantia de  $ 5.172.878.812 "/>
    <s v="-"/>
    <s v="-"/>
    <s v="-"/>
    <s v="-"/>
    <s v="-"/>
    <s v="-"/>
    <s v="-"/>
    <s v="-"/>
    <s v="-"/>
    <s v="-"/>
    <s v="-"/>
    <s v="-"/>
  </r>
  <r>
    <s v="SG-DA-ACT_04;Secretaria_General;Dirección_Administrativa"/>
    <n v="257"/>
    <s v="PES_Definir"/>
    <s v="OE5"/>
    <s v="Fortalecimiento Institucional"/>
    <s v="SI"/>
    <s v="10. Plan de Acción Institucional - PAI"/>
    <s v="PAI"/>
    <s v="PAI_10"/>
    <s v="18. Plan Anual de Austeridad y Gestión Ambiental (Ambiental)"/>
    <s v="Gestión"/>
    <x v="101"/>
    <x v="67"/>
    <s v="SG-DA-ACT_04"/>
    <x v="183"/>
    <x v="9"/>
    <x v="9"/>
    <s v="SG-G_01"/>
    <x v="20"/>
    <s v="SG-D_01"/>
    <x v="21"/>
    <s v="Apoyo"/>
    <s v="Administrativa"/>
    <s v="Funcionamiento"/>
    <m/>
    <m/>
    <m/>
    <m/>
    <s v="MIPG-P_03"/>
    <s v="MIPG-D-03-01"/>
    <n v="0"/>
    <n v="0"/>
    <n v="0"/>
    <n v="0"/>
    <n v="0"/>
    <n v="0"/>
    <n v="4"/>
    <s v="# instructivos elaborados y socializados / # instructivos programados"/>
    <s v="POR_DEFINIR"/>
    <d v="2020-06-01T00:00:00"/>
    <d v="2020-11-30T00:00:00"/>
    <n v="6"/>
    <n v="11"/>
    <n v="6.0666666666666664"/>
    <s v="Junio"/>
    <s v="Noviembre"/>
    <s v="IV_Trim"/>
    <n v="5.1948051948051939E-3"/>
    <s v="Planeado"/>
    <n v="0"/>
    <n v="0"/>
    <n v="0.25"/>
    <n v="0"/>
    <n v="0"/>
    <n v="0.25"/>
    <n v="0"/>
    <n v="0"/>
    <n v="0.25"/>
    <n v="0"/>
    <n v="0"/>
    <n v="0.25"/>
    <n v="1"/>
    <s v="Ejecutado"/>
    <n v="0"/>
    <m/>
    <m/>
    <m/>
    <m/>
    <m/>
    <m/>
    <m/>
    <m/>
    <m/>
    <m/>
    <m/>
    <n v="0"/>
    <n v="0"/>
    <n v="0"/>
    <n v="0"/>
    <n v="0"/>
    <n v="0"/>
    <n v="0"/>
    <s v="Noviembre"/>
    <s v="SG-DA-ACT_04;Secretaria_General;Dirección_Administrativa"/>
    <s v=" |202001: Se realizan campañas de ahorro de papel agua luz buenas practicas  de higiene  visita tecnica entrega de dotacion al centro de conciliacion entrega certificado de residuos"/>
    <s v="Se realizan campañas de ahorro de papel agua luz buenas practicas  de higiene  visita tecnica entrega de dotacion al centro de conciliacion entrega certificado de residuos"/>
    <s v="-"/>
    <s v="-"/>
    <s v="-"/>
    <s v="-"/>
    <s v="-"/>
    <s v="-"/>
    <s v="-"/>
    <s v="-"/>
    <s v="-"/>
    <s v="-"/>
    <s v="-"/>
    <s v="-"/>
  </r>
  <r>
    <s v="SG-DA-ACT_05;Secretaria_General;Dirección_Administrativa"/>
    <n v="258"/>
    <s v="PES_Definir"/>
    <s v="OE5"/>
    <s v="Fortalecimiento Institucional"/>
    <s v="SI"/>
    <s v="10. Plan de Acción Institucional - PAI"/>
    <s v="PAI"/>
    <s v="PAI_10"/>
    <s v="18. Plan Anual de Austeridad y Gestión Ambiental (Ambiental)"/>
    <s v="Gestión"/>
    <x v="102"/>
    <x v="68"/>
    <s v="SG-DA-ACT_05"/>
    <x v="184"/>
    <x v="9"/>
    <x v="9"/>
    <s v="SG-G_01"/>
    <x v="20"/>
    <s v="SG-D_01"/>
    <x v="21"/>
    <s v="Apoyo"/>
    <s v="Administrativa"/>
    <s v="Funcionamiento"/>
    <m/>
    <m/>
    <m/>
    <m/>
    <s v="MIPG-P_03"/>
    <s v="MIPG-D-03-01"/>
    <n v="0"/>
    <n v="0"/>
    <n v="0"/>
    <n v="0"/>
    <n v="0"/>
    <n v="0"/>
    <n v="1"/>
    <s v="% de Avance en la Implementación del Software de Almacén"/>
    <s v="POR_DEFINIR"/>
    <d v="2020-06-01T00:00:00"/>
    <d v="2020-11-30T00:00:00"/>
    <n v="6"/>
    <n v="11"/>
    <n v="6.0666666666666664"/>
    <s v="Junio"/>
    <s v="Noviembre"/>
    <s v="IV_Trim"/>
    <n v="5.1948051948051939E-3"/>
    <s v="Planeado"/>
    <n v="0"/>
    <n v="0.25"/>
    <n v="0"/>
    <n v="0"/>
    <n v="0.25"/>
    <n v="0"/>
    <n v="0"/>
    <n v="0.25"/>
    <n v="0"/>
    <n v="0"/>
    <n v="0.25"/>
    <n v="0"/>
    <n v="1"/>
    <s v="Ejecutado"/>
    <n v="0"/>
    <m/>
    <m/>
    <m/>
    <m/>
    <m/>
    <m/>
    <m/>
    <m/>
    <m/>
    <m/>
    <m/>
    <n v="0"/>
    <n v="0"/>
    <n v="0"/>
    <n v="0"/>
    <n v="0"/>
    <n v="0"/>
    <n v="0"/>
    <s v="Noviembre"/>
    <s v="SG-DA-ACT_05;Secretaria_General;Dirección_Administrativa"/>
    <s v=" |202001: No aplica"/>
    <s v="No aplica"/>
    <s v="-"/>
    <s v="-"/>
    <s v="-"/>
    <s v="-"/>
    <s v="-"/>
    <s v="-"/>
    <s v="-"/>
    <s v="-"/>
    <s v="-"/>
    <s v="-"/>
    <s v="-"/>
    <s v="-"/>
  </r>
  <r>
    <s v="SG-DA-ACT_06;Secretaria_General;Dirección_Administrativa"/>
    <n v="259"/>
    <s v="PES_Definir"/>
    <s v="OE5"/>
    <s v="Fortalecimiento Institucional"/>
    <s v="SI"/>
    <s v="10. Plan de Acción Institucional - PAI"/>
    <s v="PAI"/>
    <s v="PAI_10"/>
    <s v="2. Plan de Acción Institucional - PAI"/>
    <s v="Seguimiento_Solicitudes"/>
    <x v="103"/>
    <x v="51"/>
    <s v="SG-DA-ACT_06"/>
    <x v="137"/>
    <x v="9"/>
    <x v="9"/>
    <s v="SG-G_01"/>
    <x v="20"/>
    <s v="SG-D_01"/>
    <x v="21"/>
    <s v="Apoyo"/>
    <s v="Administrativa"/>
    <s v="Funcionamiento"/>
    <m/>
    <m/>
    <m/>
    <m/>
    <s v="MIPG-P_03"/>
    <s v="MIPG-D-03-01"/>
    <n v="0"/>
    <n v="0"/>
    <n v="0"/>
    <n v="0"/>
    <n v="0"/>
    <n v="0"/>
    <n v="1"/>
    <s v="(# Informes presentados/ # Informes programados) *100%      "/>
    <s v="POR_DEFINIR"/>
    <d v="2020-01-01T00:00:00"/>
    <d v="2020-12-31T00:00:00"/>
    <n v="1"/>
    <n v="12"/>
    <n v="12.166666666666666"/>
    <s v="Enero"/>
    <s v="Diciembre"/>
    <s v="IV_Trim"/>
    <n v="5.1948051948051939E-3"/>
    <s v="Planeado"/>
    <n v="0"/>
    <n v="0"/>
    <n v="0"/>
    <n v="0"/>
    <n v="0"/>
    <n v="0"/>
    <n v="0"/>
    <n v="0"/>
    <n v="0"/>
    <n v="0"/>
    <n v="0"/>
    <n v="0"/>
    <n v="0"/>
    <s v="Ejecutado"/>
    <n v="0"/>
    <m/>
    <m/>
    <m/>
    <m/>
    <m/>
    <m/>
    <m/>
    <m/>
    <m/>
    <m/>
    <m/>
    <n v="0"/>
    <n v="0"/>
    <n v="0"/>
    <n v="1"/>
    <n v="0"/>
    <n v="5.1948051948051939E-3"/>
    <n v="0"/>
    <s v="Diciembre"/>
    <s v="SG-DA-ACT_06;Secretaria_General;Dirección_Administrativa"/>
    <s v=" |202001: No aplica"/>
    <s v="No aplica"/>
    <s v="-"/>
    <s v="-"/>
    <s v="-"/>
    <s v="-"/>
    <s v="-"/>
    <s v="-"/>
    <s v="-"/>
    <s v="-"/>
    <s v="-"/>
    <s v="-"/>
    <s v="-"/>
    <s v="-"/>
  </r>
  <r>
    <s v="SG-N-ACT_01;Secretaria_General;Apoyo_a_la_Gestión_Administrativa"/>
    <n v="260"/>
    <s v="PES_Definir"/>
    <s v="OE5"/>
    <s v="Fortalecimiento Institucional"/>
    <s v="SI"/>
    <s v="10. Plan de Acción Institucional - PAI"/>
    <s v="PAI"/>
    <s v="PAI_10"/>
    <s v="2. Plan de Acción Institucional - PAI"/>
    <s v="Atención"/>
    <x v="104"/>
    <x v="69"/>
    <s v="SG-N-ACT_01"/>
    <x v="185"/>
    <x v="9"/>
    <x v="9"/>
    <s v="SG-G_02"/>
    <x v="21"/>
    <s v="SG-D_02"/>
    <x v="22"/>
    <s v="Apoyo"/>
    <s v="Administrativa"/>
    <s v="Funcionamiento"/>
    <m/>
    <m/>
    <m/>
    <m/>
    <s v="MIPG-P_00"/>
    <s v="MIPG-D_00"/>
    <n v="0"/>
    <n v="0"/>
    <n v="0"/>
    <n v="0"/>
    <n v="0"/>
    <n v="0"/>
    <n v="1"/>
    <s v=" No. de Solicitudes Gestionadas / No. de Solicitudes Ingresadas "/>
    <s v="POR_DEFINIR"/>
    <d v="2020-01-01T00:00:00"/>
    <d v="2020-12-30T00:00:00"/>
    <n v="1"/>
    <n v="12"/>
    <n v="12.133333333333333"/>
    <s v="Enero"/>
    <s v="Diciembre"/>
    <s v="IV_Trim"/>
    <n v="5.1948051948051939E-3"/>
    <s v="Planeado"/>
    <n v="1998"/>
    <n v="0"/>
    <n v="0"/>
    <n v="0"/>
    <n v="0"/>
    <n v="0"/>
    <n v="0"/>
    <n v="0"/>
    <n v="0"/>
    <n v="0"/>
    <n v="0"/>
    <n v="0"/>
    <n v="1998"/>
    <s v="Ejecutado"/>
    <n v="1168"/>
    <m/>
    <m/>
    <m/>
    <m/>
    <m/>
    <m/>
    <m/>
    <m/>
    <m/>
    <m/>
    <m/>
    <n v="1168"/>
    <n v="0.58458458458458462"/>
    <n v="1998"/>
    <n v="0.58458458458458462"/>
    <n v="3.0368030368030366E-3"/>
    <n v="3.0368030368030366E-3"/>
    <n v="0"/>
    <s v="Diciembre"/>
    <s v="SG-N-ACT_01;Secretaria_General;Apoyo_a_la_Gestión_Administrativa"/>
    <s v=" |202001: Se radicaron 1998 resoluciones en el mes de enero, de las cuales se notificaron por medio electronico 779, personales 121, por aviso 214 y por publicacion en pagina web 54._x000a_De meses anteriores se notificaron 871 resoluciones"/>
    <s v="Se radicaron 1998 resoluciones en el mes de enero, de las cuales se notificaron por medio electronico 779, personales 121, por aviso 214 y por publicacion en pagina web 54._x000a_De meses anteriores se notificaron 871 resoluciones"/>
    <s v="-"/>
    <s v="-"/>
    <s v="-"/>
    <s v="-"/>
    <s v="-"/>
    <s v="-"/>
    <s v="-"/>
    <s v="-"/>
    <s v="-"/>
    <s v="-"/>
    <s v="-"/>
    <s v="-"/>
  </r>
  <r>
    <s v="SG-N-ACT_02;Secretaria_General;Apoyo_a_la_Gestión_Administrativa"/>
    <n v="261"/>
    <s v="PES_Definir"/>
    <s v="OE5"/>
    <s v="Fortalecimiento Institucional"/>
    <s v="SI"/>
    <s v="10. Plan de Acción Institucional - PAI"/>
    <s v="PAI"/>
    <s v="PAI_10"/>
    <s v="2. Plan de Acción Institucional - PAI"/>
    <s v="Seguimiento_Solicitudes"/>
    <x v="105"/>
    <x v="70"/>
    <s v="SG-N-ACT_02"/>
    <x v="186"/>
    <x v="9"/>
    <x v="9"/>
    <s v="SG-G_02"/>
    <x v="21"/>
    <s v="SG-D_02"/>
    <x v="22"/>
    <s v="Apoyo"/>
    <s v="Administrativa"/>
    <s v="Funcionamiento"/>
    <m/>
    <m/>
    <m/>
    <m/>
    <s v="MIPG-P_00"/>
    <s v="MIPG-D_00"/>
    <n v="0"/>
    <n v="0"/>
    <n v="0"/>
    <n v="0"/>
    <n v="0"/>
    <n v="0"/>
    <n v="1"/>
    <s v=" (# de actos administrativos notificados/# de actos administrativos tramitados) *100"/>
    <s v="POR_DEFINIR"/>
    <d v="2020-01-01T00:00:00"/>
    <d v="2020-12-31T00:00:00"/>
    <n v="1"/>
    <n v="12"/>
    <n v="12.166666666666666"/>
    <s v="Enero"/>
    <s v="Diciembre"/>
    <s v="IV_Trim"/>
    <n v="5.1948051948051939E-3"/>
    <s v="Planeado"/>
    <n v="899"/>
    <n v="0"/>
    <n v="0"/>
    <n v="0"/>
    <n v="0"/>
    <n v="0"/>
    <n v="0"/>
    <n v="0"/>
    <n v="0"/>
    <n v="0"/>
    <n v="0"/>
    <n v="0"/>
    <n v="899"/>
    <s v="Ejecutado"/>
    <n v="852"/>
    <m/>
    <m/>
    <m/>
    <m/>
    <m/>
    <m/>
    <m/>
    <m/>
    <m/>
    <m/>
    <m/>
    <n v="852"/>
    <n v="0.9477196885428254"/>
    <n v="899"/>
    <n v="0.9477196885428254"/>
    <n v="4.9232191612614299E-3"/>
    <n v="4.9232191612614299E-3"/>
    <n v="0"/>
    <s v="Diciembre"/>
    <s v="SG-N-ACT_02;Secretaria_General;Apoyo_a_la_Gestión_Administrativa"/>
    <s v="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
    <s v="-"/>
    <s v="-"/>
    <s v="-"/>
    <s v="-"/>
    <s v="-"/>
    <s v="-"/>
    <s v="-"/>
    <s v="-"/>
    <s v="-"/>
    <s v="-"/>
    <s v="-"/>
  </r>
  <r>
    <s v="SG-N-ACT_03;Secretaria_General;Apoyo_a_la_Gestión_Administrativa"/>
    <n v="262"/>
    <s v="PES_Definir"/>
    <s v="OE5"/>
    <s v="Fortalecimiento Institucional"/>
    <s v="SI"/>
    <s v="10. Plan de Acción Institucional - PAI"/>
    <s v="PAI"/>
    <s v="PAI_10"/>
    <s v="2. Plan de Acción Institucional - PAI"/>
    <s v="Seguimiento_Solicitudes"/>
    <x v="105"/>
    <x v="70"/>
    <s v="SG-N-ACT_03"/>
    <x v="187"/>
    <x v="9"/>
    <x v="9"/>
    <s v="SG-G_02"/>
    <x v="21"/>
    <s v="SG-D_02"/>
    <x v="22"/>
    <s v="Apoyo"/>
    <s v="Administrativa"/>
    <s v="Funcionamiento"/>
    <m/>
    <m/>
    <m/>
    <m/>
    <s v="MIPG-P_00"/>
    <s v="MIPG-D_00"/>
    <n v="0"/>
    <n v="0"/>
    <n v="0"/>
    <n v="0"/>
    <n v="0"/>
    <n v="0"/>
    <n v="1"/>
    <s v="No. de Tramites Gestionados / No. de Tramites Ingresados"/>
    <s v="POR_DEFINIR"/>
    <d v="2020-01-01T00:00:00"/>
    <d v="2020-12-31T00:00:00"/>
    <n v="1"/>
    <n v="12"/>
    <n v="12.166666666666666"/>
    <s v="Enero"/>
    <s v="Diciembre"/>
    <s v="IV_Trim"/>
    <n v="5.1948051948051939E-3"/>
    <s v="Planeado"/>
    <n v="899"/>
    <n v="0"/>
    <n v="0"/>
    <n v="0"/>
    <n v="0"/>
    <n v="0"/>
    <n v="0"/>
    <n v="0"/>
    <n v="0"/>
    <n v="0"/>
    <n v="0"/>
    <n v="0"/>
    <n v="899"/>
    <s v="Ejecutado"/>
    <n v="852"/>
    <m/>
    <m/>
    <m/>
    <m/>
    <m/>
    <m/>
    <m/>
    <m/>
    <m/>
    <m/>
    <m/>
    <n v="852"/>
    <n v="0.9477196885428254"/>
    <n v="899"/>
    <n v="0.9477196885428254"/>
    <n v="4.9232191612614299E-3"/>
    <n v="4.9232191612614299E-3"/>
    <n v="0"/>
    <s v="Diciembre"/>
    <s v="SG-N-ACT_03;Secretaria_General;Apoyo_a_la_Gestión_Administrativa"/>
    <s v="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
    <s v="-"/>
    <s v="-"/>
    <s v="-"/>
    <s v="-"/>
    <s v="-"/>
    <s v="-"/>
    <s v="-"/>
    <s v="-"/>
    <s v="-"/>
    <s v="-"/>
    <s v="-"/>
  </r>
  <r>
    <s v="SG-N-ACT_04;Secretaria_General;Apoyo_a_la_Gestión_Administrativa"/>
    <n v="263"/>
    <s v="PES_Definir"/>
    <s v="OE5"/>
    <s v="Fortalecimiento Institucional"/>
    <s v="SI"/>
    <s v="10. Plan de Acción Institucional - PAI"/>
    <s v="PAI"/>
    <s v="PAI_10"/>
    <s v="2. Plan de Acción Institucional - PAI"/>
    <s v="Seguimiento_Solicitudes"/>
    <x v="105"/>
    <x v="70"/>
    <s v="SG-N-ACT_04"/>
    <x v="188"/>
    <x v="9"/>
    <x v="9"/>
    <s v="SG-G_02"/>
    <x v="21"/>
    <s v="SG-D_02"/>
    <x v="22"/>
    <s v="Apoyo"/>
    <s v="Administrativa"/>
    <s v="Funcionamiento"/>
    <m/>
    <m/>
    <m/>
    <m/>
    <s v="MIPG-P_00"/>
    <s v="MIPG-D_00"/>
    <n v="0"/>
    <n v="0"/>
    <n v="0"/>
    <n v="0"/>
    <n v="0"/>
    <n v="0"/>
    <n v="1"/>
    <s v="No. de Tramites Gestionados / No. de Tramites Ingresados"/>
    <s v="POR_DEFINIR"/>
    <d v="2020-01-01T00:00:00"/>
    <d v="2020-12-31T00:00:00"/>
    <n v="1"/>
    <n v="12"/>
    <n v="12.166666666666666"/>
    <s v="Enero"/>
    <s v="Diciembre"/>
    <s v="IV_Trim"/>
    <n v="5.1948051948051939E-3"/>
    <s v="Planeado"/>
    <n v="899"/>
    <n v="0"/>
    <n v="0"/>
    <n v="0"/>
    <n v="0"/>
    <n v="0"/>
    <n v="0"/>
    <n v="0"/>
    <n v="0"/>
    <n v="0"/>
    <n v="0"/>
    <n v="0"/>
    <n v="899"/>
    <s v="Ejecutado"/>
    <n v="852"/>
    <m/>
    <m/>
    <m/>
    <m/>
    <m/>
    <m/>
    <m/>
    <m/>
    <m/>
    <m/>
    <m/>
    <n v="852"/>
    <n v="0.9477196885428254"/>
    <n v="899"/>
    <n v="0.9477196885428254"/>
    <n v="4.9232191612614299E-3"/>
    <n v="4.9232191612614299E-3"/>
    <n v="0"/>
    <s v="Diciembre"/>
    <s v="SG-N-ACT_04;Secretaria_General;Apoyo_a_la_Gestión_Administrativa"/>
    <s v=" |202001: Se recibieron 683 pqr, se ha dado respuesta a 652_x000a_Se recibieron 216 radicados por el modulo de gestion documental y se resolvieron 200"/>
    <s v="Se recibieron 683 pqr, se ha dado respuesta a 652_x000a_Se recibieron 216 radicados por el modulo de gestion documental y se resolvieron 200"/>
    <s v="-"/>
    <s v="-"/>
    <s v="-"/>
    <s v="-"/>
    <s v="-"/>
    <s v="-"/>
    <s v="-"/>
    <s v="-"/>
    <s v="-"/>
    <s v="-"/>
    <s v="-"/>
    <s v="-"/>
  </r>
  <r>
    <s v="SG-N-ACT_05;Secretaria_General;Apoyo_a_la_Gestión_Administrativa"/>
    <n v="264"/>
    <s v="PES_Definir"/>
    <s v="OE5"/>
    <s v="Fortalecimiento Institucional"/>
    <s v="SI"/>
    <s v="10. Plan de Acción Institucional - PAI"/>
    <s v="PAI"/>
    <s v="PAI_10"/>
    <s v="2. Plan de Acción Institucional - PAI"/>
    <s v="Atención"/>
    <x v="106"/>
    <x v="71"/>
    <s v="SG-N-ACT_05"/>
    <x v="189"/>
    <x v="9"/>
    <x v="9"/>
    <s v="SG-G_02"/>
    <x v="21"/>
    <s v="SG-D_02"/>
    <x v="22"/>
    <s v="Apoyo"/>
    <s v="Administrativa"/>
    <s v="Funcionamiento"/>
    <m/>
    <m/>
    <m/>
    <m/>
    <s v="MIPG-P_00"/>
    <s v="MIPG-D_00"/>
    <n v="0"/>
    <n v="0"/>
    <n v="0"/>
    <n v="0"/>
    <n v="0"/>
    <n v="0"/>
    <n v="1"/>
    <s v="No. de Tramites Gestionados / No. de Tramites Ingresados"/>
    <s v="POR_DEFINIR"/>
    <d v="2020-01-01T00:00:00"/>
    <d v="2020-12-30T00:00:00"/>
    <n v="1"/>
    <n v="12"/>
    <n v="12.133333333333333"/>
    <s v="Enero"/>
    <s v="Diciembre"/>
    <s v="IV_Trim"/>
    <n v="5.1948051948051939E-3"/>
    <s v="Planeado"/>
    <n v="151"/>
    <n v="0"/>
    <n v="0"/>
    <n v="0"/>
    <n v="0"/>
    <n v="0"/>
    <n v="0"/>
    <n v="0"/>
    <n v="0"/>
    <n v="0"/>
    <n v="0"/>
    <n v="0"/>
    <n v="151"/>
    <s v="Ejecutado"/>
    <n v="151"/>
    <m/>
    <m/>
    <m/>
    <m/>
    <m/>
    <m/>
    <m/>
    <m/>
    <m/>
    <m/>
    <m/>
    <n v="151"/>
    <n v="1"/>
    <n v="151"/>
    <n v="1"/>
    <n v="5.1948051948051939E-3"/>
    <n v="5.1948051948051939E-3"/>
    <n v="0"/>
    <n v="0"/>
    <s v="SG-N-ACT_05;Secretaria_General;Apoyo_a_la_Gestión_Administrativa"/>
    <s v=" |202001: Se realizó la notificacion personal por ventanilla de 121 resoluciones y 30 constancias de ejecutoria"/>
    <s v="Se realizó la notificacion personal por ventanilla de 121 resoluciones y 30 constancias de ejecutoria"/>
    <s v="-"/>
    <s v="-"/>
    <s v="-"/>
    <s v="-"/>
    <s v="-"/>
    <s v="-"/>
    <s v="-"/>
    <s v="-"/>
    <s v="-"/>
    <s v="-"/>
    <s v="-"/>
    <s v="-"/>
  </r>
  <r>
    <s v="SG-GD-ACT_01;Secretaria_General;Apoyo_a_la_Gestión_Administrativa"/>
    <n v="265"/>
    <s v="PES_Definir"/>
    <s v="OE5"/>
    <s v="Fortalecimiento Institucional"/>
    <s v="SI"/>
    <s v="10. Plan de Acción Institucional - PAI"/>
    <s v="PAI"/>
    <s v="PAI_10"/>
    <s v="2. Plan de Acción Institucional - PAI"/>
    <s v="Seguimiento_Solicitudes"/>
    <x v="107"/>
    <x v="72"/>
    <s v="SG-GD-ACT_01"/>
    <x v="190"/>
    <x v="9"/>
    <x v="9"/>
    <s v="SG-G_03"/>
    <x v="21"/>
    <s v="SG-D_03"/>
    <x v="23"/>
    <s v="Apoyo"/>
    <s v="Administrativa"/>
    <s v="Funcionamiento"/>
    <m/>
    <m/>
    <m/>
    <m/>
    <s v="MIPG-P_05"/>
    <s v="MIPG-D_05-01"/>
    <n v="0"/>
    <n v="0"/>
    <n v="0"/>
    <n v="0"/>
    <n v="0"/>
    <n v="0"/>
    <n v="1"/>
    <s v="(#Solicitudes atendidas / # solicitudes recibidas) *100%      "/>
    <s v="POR_DEFINIR"/>
    <d v="2020-01-01T00:00:00"/>
    <d v="2020-12-31T00:00:00"/>
    <n v="1"/>
    <n v="12"/>
    <n v="12.166666666666666"/>
    <s v="Enero"/>
    <s v="Diciembre"/>
    <s v="IV_Trim"/>
    <n v="5.1948051948051939E-3"/>
    <s v="Planeado"/>
    <n v="8808"/>
    <n v="0"/>
    <n v="0"/>
    <n v="0"/>
    <n v="0"/>
    <n v="0"/>
    <n v="0"/>
    <n v="0"/>
    <n v="0"/>
    <n v="0"/>
    <n v="0"/>
    <n v="0"/>
    <n v="8808"/>
    <s v="Ejecutado"/>
    <n v="8808"/>
    <m/>
    <m/>
    <m/>
    <m/>
    <m/>
    <m/>
    <m/>
    <m/>
    <m/>
    <m/>
    <m/>
    <n v="8808"/>
    <n v="1"/>
    <n v="8808"/>
    <n v="1"/>
    <n v="5.1948051948051939E-3"/>
    <n v="5.1948051948051939E-3"/>
    <n v="0"/>
    <n v="0"/>
    <s v="SG-GD-ACT_01;Secretaria_General;Apoyo_a_la_Gestión_Administrativa"/>
    <s v=" |202001: Se realizo la radicacion por medio de ventanilla unica de radicacion de 7372 documentos, 1 iuit, 1400 por medio de la pagina web, 28 por call center y 7 por el #767"/>
    <s v="Se realizo la radicacion por medio de ventanilla unica de radicacion de 7372 documentos, 1 iuit, 1400 por medio de la pagina web, 28 por call center y 7 por el #767"/>
    <s v="-"/>
    <s v="-"/>
    <s v="-"/>
    <s v="-"/>
    <s v="-"/>
    <s v="-"/>
    <s v="-"/>
    <s v="-"/>
    <s v="-"/>
    <s v="-"/>
    <s v="-"/>
    <s v="-"/>
  </r>
  <r>
    <s v="SG-GD-ACT_02;Secretaria_General;Apoyo_a_la_Gestión_Administrativa"/>
    <n v="266"/>
    <s v="PES_Definir"/>
    <s v="OE5"/>
    <s v="Fortalecimiento Institucional"/>
    <s v="SI"/>
    <s v="10. Plan de Acción Institucional - PAI"/>
    <s v="PAI"/>
    <s v="PAI_10"/>
    <s v="2. Plan de Acción Institucional - PAI"/>
    <s v="Seguimiento_Solicitudes"/>
    <x v="107"/>
    <x v="72"/>
    <s v="SG-GD-ACT_02"/>
    <x v="191"/>
    <x v="9"/>
    <x v="9"/>
    <s v="SG-G_03"/>
    <x v="21"/>
    <s v="SG-D_03"/>
    <x v="23"/>
    <s v="Apoyo"/>
    <s v="Administrativa"/>
    <s v="Funcionamiento"/>
    <m/>
    <m/>
    <m/>
    <m/>
    <s v="MIPG-P_05"/>
    <s v="MIPG-D_05-01"/>
    <n v="0"/>
    <n v="0"/>
    <n v="0"/>
    <n v="0"/>
    <n v="0"/>
    <n v="0"/>
    <n v="1"/>
    <s v="No. de Tramites Gestionados / No. de Tramites Ingresados"/>
    <s v="POR_DEFINIR"/>
    <d v="2020-01-01T00:00:00"/>
    <d v="2020-12-31T00:00:00"/>
    <n v="1"/>
    <n v="12"/>
    <n v="12.166666666666666"/>
    <s v="Enero"/>
    <s v="Diciembre"/>
    <s v="IV_Trim"/>
    <n v="5.1948051948051939E-3"/>
    <s v="Planeado"/>
    <n v="1428"/>
    <n v="0"/>
    <n v="0"/>
    <n v="0"/>
    <n v="0"/>
    <n v="0"/>
    <n v="0"/>
    <n v="0"/>
    <n v="0"/>
    <n v="0"/>
    <n v="0"/>
    <n v="0"/>
    <n v="1428"/>
    <s v="Ejecutado"/>
    <n v="1428"/>
    <m/>
    <m/>
    <m/>
    <m/>
    <m/>
    <m/>
    <m/>
    <m/>
    <m/>
    <m/>
    <m/>
    <n v="1428"/>
    <n v="1"/>
    <n v="1428"/>
    <n v="1"/>
    <n v="5.1948051948051939E-3"/>
    <n v="5.1948051948051939E-3"/>
    <n v="0"/>
    <n v="0"/>
    <s v="SG-GD-ACT_02;Secretaria_General;Apoyo_a_la_Gestión_Administrativa"/>
    <s v=" |202001: Se realiza la radicacion de 1428 memorandos"/>
    <s v="Se realiza la radicacion de 1428 memorandos"/>
    <s v="-"/>
    <s v="-"/>
    <s v="-"/>
    <s v="-"/>
    <s v="-"/>
    <s v="-"/>
    <s v="-"/>
    <s v="-"/>
    <s v="-"/>
    <s v="-"/>
    <s v="-"/>
    <s v="-"/>
  </r>
  <r>
    <s v="SG-GD-ACT_03;Secretaria_General;Apoyo_a_la_Gestión_Administrativa"/>
    <n v="267"/>
    <s v="PES_Definir"/>
    <s v="OE5"/>
    <s v="Fortalecimiento Institucional"/>
    <s v="SI"/>
    <s v="10. Plan de Acción Institucional - PAI"/>
    <s v="PAI"/>
    <s v="PAI_10"/>
    <s v="2. Plan de Acción Institucional - PAI"/>
    <s v="Seguimiento_Solicitudes"/>
    <x v="107"/>
    <x v="72"/>
    <s v="SG-GD-ACT_03"/>
    <x v="192"/>
    <x v="9"/>
    <x v="9"/>
    <s v="SG-G_03"/>
    <x v="21"/>
    <s v="SG-D_03"/>
    <x v="23"/>
    <s v="Apoyo"/>
    <s v="Administrativa"/>
    <s v="Funcionamiento"/>
    <m/>
    <m/>
    <m/>
    <m/>
    <s v="MIPG-P_05"/>
    <s v="MIPG-D_05-01"/>
    <n v="0"/>
    <n v="0"/>
    <n v="0"/>
    <n v="0"/>
    <n v="0"/>
    <n v="0"/>
    <n v="1"/>
    <s v="No. de Tramites Gestionados / No. de Tramites Ingresados"/>
    <s v="POR_DEFINIR"/>
    <d v="2020-01-01T00:00:00"/>
    <d v="2020-12-31T00:00:00"/>
    <n v="1"/>
    <n v="12"/>
    <n v="12.166666666666666"/>
    <s v="Enero"/>
    <s v="Diciembre"/>
    <s v="IV_Trim"/>
    <n v="5.1948051948051939E-3"/>
    <s v="Planeado"/>
    <n v="6328"/>
    <n v="0"/>
    <n v="0"/>
    <n v="0"/>
    <n v="0"/>
    <n v="0"/>
    <n v="0"/>
    <n v="0"/>
    <n v="0"/>
    <n v="0"/>
    <n v="0"/>
    <n v="0"/>
    <n v="6328"/>
    <s v="Ejecutado"/>
    <n v="6328"/>
    <m/>
    <m/>
    <m/>
    <m/>
    <m/>
    <m/>
    <m/>
    <m/>
    <m/>
    <m/>
    <m/>
    <n v="6328"/>
    <n v="1"/>
    <n v="6328"/>
    <n v="1"/>
    <n v="5.1948051948051939E-3"/>
    <n v="5.1948051948051939E-3"/>
    <n v="0"/>
    <n v="0"/>
    <s v="SG-GD-ACT_03;Secretaria_General;Apoyo_a_la_Gestión_Administrativa"/>
    <s v=" |202001: Se envian 4099 radicados por medio fisico, correo electronico 1449 y se realizan 780 devoluciones"/>
    <s v="Se envian 4099 radicados por medio fisico, correo electronico 1449 y se realizan 780 devoluciones"/>
    <s v="-"/>
    <s v="-"/>
    <s v="-"/>
    <s v="-"/>
    <s v="-"/>
    <s v="-"/>
    <s v="-"/>
    <s v="-"/>
    <s v="-"/>
    <s v="-"/>
    <s v="-"/>
    <s v="-"/>
  </r>
  <r>
    <s v="SG-GD-ACT_04;Secretaria_General;Apoyo_a_la_Gestión_Administrativa"/>
    <n v="268"/>
    <s v="PES_Definir"/>
    <s v="OE5"/>
    <s v="Fortalecimiento Institucional"/>
    <s v="SI"/>
    <s v="10. Plan de Acción Institucional - PAI"/>
    <s v="PAI"/>
    <s v="PAI_10"/>
    <s v="16. Plan de Conservación Documental y Preservación Digital (Gestión Documental)"/>
    <s v="2. Gestión Documental"/>
    <x v="108"/>
    <x v="73"/>
    <s v="SG-GD-ACT_04"/>
    <x v="193"/>
    <x v="9"/>
    <x v="9"/>
    <s v="SG-G_03"/>
    <x v="21"/>
    <s v="SG-D_03"/>
    <x v="23"/>
    <s v="Apoyo"/>
    <s v="Administrativa"/>
    <s v="Funcionamiento"/>
    <m/>
    <m/>
    <m/>
    <m/>
    <s v="MIPG-P_05"/>
    <s v="MIPG-D_05-01"/>
    <n v="0"/>
    <n v="0"/>
    <n v="0"/>
    <n v="0"/>
    <n v="0"/>
    <n v="0"/>
    <n v="1"/>
    <s v="100% Implementación del SIC"/>
    <s v="POR_DEFINIR"/>
    <d v="2020-01-01T00:00:00"/>
    <d v="2020-09-30T00:00:00"/>
    <n v="1"/>
    <n v="9"/>
    <n v="9.1"/>
    <s v="Enero"/>
    <s v="Septiembre"/>
    <s v="III_Trim"/>
    <n v="5.1948051948051939E-3"/>
    <s v="Planeado"/>
    <n v="0"/>
    <n v="0"/>
    <n v="0.1"/>
    <n v="0"/>
    <n v="0"/>
    <n v="0.4"/>
    <n v="0"/>
    <n v="0"/>
    <n v="0.3"/>
    <n v="0"/>
    <n v="0.2"/>
    <n v="0"/>
    <n v="1"/>
    <s v="Ejecutado"/>
    <n v="0"/>
    <m/>
    <m/>
    <m/>
    <m/>
    <m/>
    <m/>
    <m/>
    <m/>
    <m/>
    <m/>
    <m/>
    <n v="0"/>
    <n v="0"/>
    <n v="0"/>
    <n v="0"/>
    <n v="0"/>
    <n v="0"/>
    <n v="0"/>
    <s v="Septiembre"/>
    <s v="SG-GD-ACT_04;Secretaria_General;Apoyo_a_la_Gestión_Administrativa"/>
    <s v=" |202001: No hay actividad desarrollada"/>
    <s v="No hay actividad desarrollada"/>
    <s v="-"/>
    <s v="-"/>
    <s v="-"/>
    <s v="-"/>
    <s v="-"/>
    <s v="-"/>
    <s v="-"/>
    <s v="-"/>
    <s v="-"/>
    <s v="-"/>
    <s v="-"/>
    <s v="-"/>
  </r>
  <r>
    <s v="SG-GD-ACT_05;Secretaria_General;Apoyo_a_la_Gestión_Administrativa"/>
    <n v="269"/>
    <s v="PES_Definir"/>
    <s v="OE5"/>
    <s v="Fortalecimiento Institucional"/>
    <s v="SI"/>
    <s v="10. Plan de Acción Institucional - PAI"/>
    <s v="PAI"/>
    <s v="PINAR_14"/>
    <s v="3. Plan Institucional de Archivos de la Entidad -PINAR (Gestión Documental)"/>
    <s v="2. Gestión Documental"/>
    <x v="109"/>
    <x v="74"/>
    <s v="SG-GD-ACT_05"/>
    <x v="194"/>
    <x v="9"/>
    <x v="9"/>
    <s v="SG-G_03"/>
    <x v="21"/>
    <s v="SG-D_03"/>
    <x v="23"/>
    <s v="Apoyo"/>
    <s v="Administrativa"/>
    <s v="Funcionamiento"/>
    <m/>
    <m/>
    <m/>
    <m/>
    <s v="MIPG-P_05"/>
    <s v="MIPG-D_05-01"/>
    <n v="0"/>
    <n v="0"/>
    <n v="0"/>
    <n v="0"/>
    <n v="0"/>
    <n v="0"/>
    <n v="1"/>
    <s v="100% Implementación del SIC"/>
    <s v="POR_DEFINIR"/>
    <d v="2020-01-01T00:00:00"/>
    <d v="2020-06-30T00:00:00"/>
    <n v="1"/>
    <n v="6"/>
    <n v="6.0333333333333332"/>
    <s v="Enero"/>
    <s v="Junio"/>
    <s v="II_Trim"/>
    <n v="5.1948051948051939E-3"/>
    <s v="Planeado"/>
    <n v="0"/>
    <n v="0"/>
    <n v="0.2"/>
    <n v="0"/>
    <n v="0"/>
    <n v="0.3"/>
    <n v="0"/>
    <n v="0"/>
    <n v="0.3"/>
    <n v="0"/>
    <n v="0.2"/>
    <n v="0"/>
    <n v="1"/>
    <s v="Ejecutado"/>
    <n v="0"/>
    <m/>
    <m/>
    <m/>
    <m/>
    <m/>
    <m/>
    <m/>
    <m/>
    <m/>
    <m/>
    <m/>
    <n v="0"/>
    <n v="0"/>
    <n v="0"/>
    <n v="0"/>
    <n v="0"/>
    <n v="0"/>
    <n v="0"/>
    <s v="Junio"/>
    <s v="SG-GD-ACT_05;Secretaria_General;Apoyo_a_la_Gestión_Administrativa"/>
    <s v=" |202001: Se realiza la publicacion del Pinar en la pagina web "/>
    <s v="Se realiza la publicacion del Pinar en la pagina web "/>
    <s v="-"/>
    <s v="-"/>
    <s v="-"/>
    <s v="-"/>
    <s v="-"/>
    <s v="-"/>
    <s v="-"/>
    <s v="-"/>
    <s v="-"/>
    <s v="-"/>
    <s v="-"/>
    <s v="-"/>
  </r>
  <r>
    <s v="SG-AC-ACT_01;Secretaria_General;Grupo_de_Atención_al_Ciudadano"/>
    <n v="270"/>
    <s v="PES_Definir"/>
    <s v="OE5"/>
    <s v="Fortalecimiento Institucional"/>
    <s v="SI"/>
    <s v="10. Plan de Acción Institucional - PAI"/>
    <s v="PAI"/>
    <s v="PAI_10"/>
    <s v="2. Plan de Acción Institucional - PAI"/>
    <s v="Atención"/>
    <x v="110"/>
    <x v="75"/>
    <s v="SG-AC-ACT_01"/>
    <x v="195"/>
    <x v="9"/>
    <x v="9"/>
    <s v="SG-G_08"/>
    <x v="22"/>
    <s v="SG-D_08"/>
    <x v="24"/>
    <s v="Apoyo"/>
    <s v="Administrativa"/>
    <s v="Funcionamiento"/>
    <m/>
    <m/>
    <m/>
    <m/>
    <s v="MIPG-P_03"/>
    <s v="MIPG-D-03-06"/>
    <n v="0"/>
    <n v="0"/>
    <n v="0"/>
    <n v="0"/>
    <n v="0"/>
    <n v="0"/>
    <n v="1"/>
    <s v="Metros de Archivo Digitalizado / Metros Archivo Inventariado"/>
    <s v="POR_DEFINIR"/>
    <d v="2020-09-01T00:00:00"/>
    <d v="2020-11-30T00:00:00"/>
    <n v="9"/>
    <n v="11"/>
    <n v="3"/>
    <s v="Septiembre"/>
    <s v="Noviembre"/>
    <s v="IV_Trim"/>
    <n v="5.1948051948051939E-3"/>
    <s v="Planeado"/>
    <n v="0"/>
    <n v="0"/>
    <n v="0.25"/>
    <n v="0"/>
    <n v="0"/>
    <n v="0.25"/>
    <n v="0"/>
    <n v="0"/>
    <n v="0.25"/>
    <n v="0"/>
    <n v="0.25"/>
    <n v="0"/>
    <n v="1"/>
    <s v="Ejecutado"/>
    <n v="0"/>
    <m/>
    <m/>
    <m/>
    <m/>
    <m/>
    <m/>
    <m/>
    <m/>
    <m/>
    <m/>
    <m/>
    <n v="0"/>
    <n v="0"/>
    <n v="0"/>
    <n v="0"/>
    <n v="0"/>
    <n v="0"/>
    <n v="0"/>
    <s v="Noviembre"/>
    <s v="SG-AC-ACT_01;Secretaria_General;Grupo_de_Atención_al_Ciudadano"/>
    <s v=" |202001: DEBE REPORTARSE EN MARZO"/>
    <s v="DEBE REPORTARSE EN MARZO"/>
    <s v="-"/>
    <s v="-"/>
    <s v="-"/>
    <s v="-"/>
    <s v="-"/>
    <s v="-"/>
    <s v="-"/>
    <s v="-"/>
    <s v="-"/>
    <s v="-"/>
    <s v="-"/>
    <s v="-"/>
  </r>
  <r>
    <s v="SG-AC-ACT_02;Secretaria_General;Grupo_de_Atención_al_Ciudadano"/>
    <n v="271"/>
    <s v="PES_Definir"/>
    <s v="OE5"/>
    <s v="Fortalecimiento Institucional"/>
    <s v="SI"/>
    <s v="10. Plan de Acción Institucional - PAI"/>
    <s v="PAI"/>
    <s v="PAI_10"/>
    <s v="2. Plan de Acción Institucional - PAI"/>
    <s v="Atención"/>
    <x v="110"/>
    <x v="75"/>
    <s v="SG-AC-ACT_02"/>
    <x v="196"/>
    <x v="9"/>
    <x v="9"/>
    <s v="SG-G_08"/>
    <x v="22"/>
    <s v="SG-D_08"/>
    <x v="24"/>
    <s v="Apoyo"/>
    <s v="Administrativa"/>
    <s v="Funcionamiento"/>
    <m/>
    <m/>
    <m/>
    <m/>
    <s v="MIPG-P_03"/>
    <s v="MIPG-D-03-06"/>
    <n v="0"/>
    <n v="0"/>
    <n v="0"/>
    <n v="0"/>
    <n v="0"/>
    <n v="0"/>
    <n v="1"/>
    <s v="Documento de Atención al Ciudadano homologado"/>
    <s v="POR_DEFINIR"/>
    <d v="2020-09-01T00:00:00"/>
    <d v="2020-11-30T00:00:00"/>
    <n v="9"/>
    <n v="11"/>
    <n v="3"/>
    <s v="Septiembre"/>
    <s v="Noviembre"/>
    <s v="IV_Trim"/>
    <n v="5.1948051948051939E-3"/>
    <s v="Planeado"/>
    <n v="0"/>
    <n v="0"/>
    <n v="0"/>
    <n v="0"/>
    <n v="0"/>
    <n v="0.5"/>
    <n v="0"/>
    <n v="0"/>
    <n v="0"/>
    <n v="0"/>
    <n v="0.5"/>
    <n v="0"/>
    <n v="1"/>
    <s v="Ejecutado"/>
    <n v="0"/>
    <m/>
    <m/>
    <m/>
    <m/>
    <m/>
    <m/>
    <m/>
    <m/>
    <m/>
    <m/>
    <m/>
    <n v="0"/>
    <n v="0"/>
    <n v="0"/>
    <n v="0"/>
    <n v="0"/>
    <n v="0"/>
    <n v="0"/>
    <s v="Noviembre"/>
    <s v="SG-AC-ACT_02;Secretaria_General;Grupo_de_Atención_al_Ciudadano"/>
    <s v=" |202001: EL PRIMER REPORTE DEBE SER EN JUNIO"/>
    <s v="EL PRIMER REPORTE DEBE SER EN JUNIO"/>
    <s v="-"/>
    <s v="-"/>
    <s v="-"/>
    <s v="-"/>
    <s v="-"/>
    <s v="-"/>
    <s v="-"/>
    <s v="-"/>
    <s v="-"/>
    <s v="-"/>
    <s v="-"/>
    <s v="-"/>
  </r>
  <r>
    <s v="SG-AC-ACT_03;Secretaria_General;Grupo_de_Atención_al_Ciudadano"/>
    <n v="272"/>
    <s v="PES_Definir"/>
    <s v="OE5"/>
    <s v="Fortalecimiento Institucional"/>
    <s v="SI"/>
    <s v="10. Plan de Acción Institucional - PAI"/>
    <s v="PAI"/>
    <s v="PAI_10"/>
    <s v="2. Plan de Acción Institucional - PAI"/>
    <s v="Atención"/>
    <x v="111"/>
    <x v="76"/>
    <s v="SG-AC-ACT_03"/>
    <x v="197"/>
    <x v="9"/>
    <x v="9"/>
    <s v="SG-G_08"/>
    <x v="22"/>
    <s v="SG-D_08"/>
    <x v="24"/>
    <s v="Apoyo"/>
    <s v="Administrativa"/>
    <s v="Funcionamiento"/>
    <m/>
    <m/>
    <m/>
    <m/>
    <s v="MIPG-P_03"/>
    <s v="MIPG-D-03-06"/>
    <n v="0"/>
    <n v="0"/>
    <n v="0"/>
    <n v="0"/>
    <n v="0"/>
    <n v="0"/>
    <n v="1"/>
    <s v="No. De Solicitudes Gestionadas / No. de Solicitudes Ingresadas"/>
    <s v="POR_DEFINIR"/>
    <d v="2020-09-01T00:00:00"/>
    <d v="2020-11-30T00:00:00"/>
    <n v="9"/>
    <n v="11"/>
    <n v="3"/>
    <s v="Septiembre"/>
    <s v="Noviembre"/>
    <s v="IV_Trim"/>
    <n v="5.1948051948051939E-3"/>
    <s v="Planeado"/>
    <n v="1"/>
    <n v="1"/>
    <n v="1"/>
    <n v="1"/>
    <n v="1"/>
    <n v="1"/>
    <n v="1"/>
    <n v="1"/>
    <n v="1"/>
    <n v="1"/>
    <n v="1"/>
    <n v="1"/>
    <n v="12"/>
    <s v="Ejecutado"/>
    <n v="1"/>
    <m/>
    <m/>
    <m/>
    <m/>
    <m/>
    <m/>
    <m/>
    <m/>
    <m/>
    <m/>
    <m/>
    <n v="1"/>
    <n v="8.3333333333333329E-2"/>
    <n v="1"/>
    <n v="1"/>
    <n v="4.3290043290043279E-4"/>
    <n v="5.1948051948051939E-3"/>
    <n v="0"/>
    <s v="Noviembre"/>
    <s v="SG-AC-ACT_03;Secretaria_General;Grupo_de_Atención_al_Ciudadano"/>
    <s v=" |202001: SE ADJUNTA EN LAS EVIDENCIAS LOS INFORMES DE LAS LINEAS: 018000915615 Y DEL #767 OPCIÓN 3"/>
    <s v="SE ADJUNTA EN LAS EVIDENCIAS LOS INFORMES DE LAS LINEAS: 018000915615 Y DEL #767 OPCIÓN 3"/>
    <s v="-"/>
    <s v="-"/>
    <s v="-"/>
    <s v="-"/>
    <s v="-"/>
    <s v="-"/>
    <s v="-"/>
    <s v="-"/>
    <s v="-"/>
    <s v="-"/>
    <s v="-"/>
    <s v="-"/>
  </r>
  <r>
    <s v="SG-AC-ACT_04;Secretaria_General;Grupo_de_Atención_al_Ciudadano"/>
    <n v="273"/>
    <s v="PES_Definir"/>
    <s v="OE5"/>
    <s v="Fortalecimiento Institucional"/>
    <s v="SI"/>
    <s v="10. Plan de Acción Institucional - PAI"/>
    <s v="PAI"/>
    <s v="PAI_10"/>
    <s v="2. Plan de Acción Institucional - PAI"/>
    <s v="Atención"/>
    <x v="111"/>
    <x v="76"/>
    <s v="SG-AC-ACT_04"/>
    <x v="198"/>
    <x v="9"/>
    <x v="9"/>
    <s v="SG-G_08"/>
    <x v="22"/>
    <s v="SG-D_08"/>
    <x v="24"/>
    <s v="Apoyo"/>
    <s v="Administrativa"/>
    <s v="Funcionamiento"/>
    <m/>
    <m/>
    <m/>
    <m/>
    <s v="MIPG-P_03"/>
    <s v="MIPG-D-03-06"/>
    <n v="0"/>
    <n v="0"/>
    <n v="0"/>
    <n v="0"/>
    <n v="0"/>
    <n v="0"/>
    <n v="1"/>
    <s v="No. De Solicitudes Gestionadas / No. de Solicitudes Ingresadas"/>
    <s v="POR_DEFINIR"/>
    <d v="2020-09-01T00:00:00"/>
    <d v="2020-11-30T00:00:00"/>
    <n v="9"/>
    <n v="11"/>
    <n v="3"/>
    <s v="Septiembre"/>
    <s v="Noviembre"/>
    <s v="IV_Trim"/>
    <n v="5.1948051948051939E-3"/>
    <s v="Planeado"/>
    <n v="1"/>
    <n v="1"/>
    <n v="1"/>
    <n v="1"/>
    <n v="1"/>
    <n v="1"/>
    <n v="1"/>
    <n v="1"/>
    <n v="1"/>
    <n v="1"/>
    <n v="1"/>
    <n v="1"/>
    <n v="12"/>
    <s v="Ejecutado"/>
    <n v="1"/>
    <m/>
    <m/>
    <m/>
    <m/>
    <m/>
    <m/>
    <m/>
    <m/>
    <m/>
    <m/>
    <m/>
    <n v="1"/>
    <n v="8.3333333333333329E-2"/>
    <n v="1"/>
    <n v="1"/>
    <n v="4.3290043290043279E-4"/>
    <n v="5.1948051948051939E-3"/>
    <n v="0"/>
    <s v="Noviembre"/>
    <s v="SG-AC-ACT_04;Secretaria_General;Grupo_de_Atención_al_Ciudadano"/>
    <s v=" |202001: INFORME DE GESTIÓN RAD. 20201000001203"/>
    <s v="INFORME DE GESTIÓN RAD. 20201000001203"/>
    <s v="-"/>
    <s v="-"/>
    <s v="-"/>
    <s v="-"/>
    <s v="-"/>
    <s v="-"/>
    <s v="-"/>
    <s v="-"/>
    <s v="-"/>
    <s v="-"/>
    <s v="-"/>
    <s v="-"/>
  </r>
  <r>
    <s v="SG-AC-ACT_05;Secretaria_General;Grupo_de_Atención_al_Ciudadano"/>
    <n v="274"/>
    <s v="PES_Definir"/>
    <s v="OE5"/>
    <s v="Fortalecimiento Institucional"/>
    <s v="SI"/>
    <s v="10. Plan de Acción Institucional - PAI"/>
    <s v="PAI"/>
    <s v="PAI_10"/>
    <s v="2. Plan de Acción Institucional - PAI"/>
    <s v="Atención"/>
    <x v="111"/>
    <x v="76"/>
    <s v="SG-AC-ACT_05"/>
    <x v="199"/>
    <x v="9"/>
    <x v="9"/>
    <s v="SG-G_08"/>
    <x v="22"/>
    <s v="SG-D_08"/>
    <x v="24"/>
    <s v="Apoyo"/>
    <s v="Administrativa"/>
    <s v="Funcionamiento"/>
    <m/>
    <m/>
    <m/>
    <m/>
    <s v="MIPG-P_03"/>
    <s v="MIPG-D-03-06"/>
    <n v="0"/>
    <n v="0"/>
    <n v="0"/>
    <n v="0"/>
    <n v="0"/>
    <n v="0"/>
    <n v="1"/>
    <s v="No. De Solicitudes Gestionadas / No. de Solicitudes Ingresadas"/>
    <s v="POR_DEFINIR"/>
    <d v="2020-09-01T00:00:00"/>
    <d v="2020-11-30T00:00:00"/>
    <n v="9"/>
    <n v="11"/>
    <n v="3"/>
    <s v="Septiembre"/>
    <s v="Noviembre"/>
    <s v="IV_Trim"/>
    <n v="5.1948051948051939E-3"/>
    <s v="Planeado"/>
    <n v="0"/>
    <n v="1"/>
    <n v="1"/>
    <n v="1"/>
    <n v="1"/>
    <n v="1"/>
    <n v="1"/>
    <n v="1"/>
    <n v="1"/>
    <n v="1"/>
    <n v="1"/>
    <n v="1"/>
    <n v="11"/>
    <s v="Ejecutado"/>
    <n v="0"/>
    <m/>
    <m/>
    <m/>
    <m/>
    <m/>
    <m/>
    <m/>
    <m/>
    <m/>
    <m/>
    <m/>
    <n v="0"/>
    <n v="0"/>
    <n v="0"/>
    <n v="0"/>
    <n v="0"/>
    <n v="0"/>
    <n v="0"/>
    <s v="Noviembre"/>
    <s v="SG-AC-ACT_05;Secretaria_General;Grupo_de_Atención_al_Ciudadano"/>
    <s v=" |202001: N.A."/>
    <s v="N.A."/>
    <s v="-"/>
    <s v="-"/>
    <s v="-"/>
    <s v="-"/>
    <s v="-"/>
    <s v="-"/>
    <s v="-"/>
    <s v="-"/>
    <s v="-"/>
    <s v="-"/>
    <s v="-"/>
    <s v="-"/>
  </r>
  <r>
    <s v="SG-CID-ACT_01;Secretaria_General;Grupo_Control_Interno_Disciplinario"/>
    <n v="275"/>
    <s v="PES_Definir"/>
    <s v="OE5"/>
    <s v="Fortalecimiento Institucional"/>
    <s v="SI"/>
    <s v="10. Plan de Acción Institucional - PAI"/>
    <s v="PAI"/>
    <s v="PAI_10"/>
    <s v="2. Plan de Acción Institucional - PAI"/>
    <s v="Gestión"/>
    <x v="112"/>
    <x v="77"/>
    <s v="SG-CID-ACT_01"/>
    <x v="200"/>
    <x v="9"/>
    <x v="9"/>
    <s v="SG-G_05"/>
    <x v="23"/>
    <s v="SG-D_05"/>
    <x v="25"/>
    <s v="Apoyo"/>
    <s v="Administrativa"/>
    <s v="Funcionamiento"/>
    <m/>
    <m/>
    <m/>
    <m/>
    <s v="MIPG-P_00"/>
    <s v="MIPG-D_00"/>
    <n v="0"/>
    <n v="0"/>
    <n v="0"/>
    <n v="0"/>
    <n v="0"/>
    <n v="0"/>
    <n v="6"/>
    <s v="No. actividades ejecutadas / No. actividades programadas"/>
    <s v="POR_DEFINIR"/>
    <d v="2020-03-01T00:00:00"/>
    <d v="2020-12-30T00:00:00"/>
    <n v="3"/>
    <n v="12"/>
    <n v="10.133333333333333"/>
    <s v="Marzo"/>
    <s v="Diciembre"/>
    <s v="IV_Trim"/>
    <n v="5.1948051948051939E-3"/>
    <s v="Planeado"/>
    <n v="0"/>
    <n v="1"/>
    <n v="0"/>
    <n v="1"/>
    <n v="0"/>
    <n v="1"/>
    <n v="0"/>
    <n v="1"/>
    <n v="0"/>
    <n v="1"/>
    <n v="0"/>
    <n v="1"/>
    <n v="6"/>
    <s v="Ejecutado"/>
    <n v="0"/>
    <m/>
    <m/>
    <m/>
    <m/>
    <m/>
    <m/>
    <m/>
    <m/>
    <m/>
    <m/>
    <m/>
    <n v="0"/>
    <n v="0"/>
    <n v="0"/>
    <n v="0"/>
    <n v="0"/>
    <n v="0"/>
    <n v="0"/>
    <s v="Diciembre"/>
    <s v="SG-CID-ACT_01;Secretaria_General;Grupo_Control_Interno_Disciplinario"/>
    <s v=" |202001: No se programaron para el mes de enero actividades orientadas a la prevención de faltas disciplinarias"/>
    <s v="No se programaron para el mes de enero actividades orientadas a la prevención de faltas disciplinarias"/>
    <s v="-"/>
    <s v="-"/>
    <s v="-"/>
    <s v="-"/>
    <s v="-"/>
    <s v="-"/>
    <s v="-"/>
    <s v="-"/>
    <s v="-"/>
    <s v="-"/>
    <s v="-"/>
    <s v="-"/>
  </r>
  <r>
    <s v="SG-CID-ACT_02;Secretaria_General;Grupo_Control_Interno_Disciplinario"/>
    <n v="276"/>
    <s v="PES_Definir"/>
    <s v="OE5"/>
    <s v="Fortalecimiento Institucional"/>
    <s v="SI"/>
    <s v="10. Plan de Acción Institucional - PAI"/>
    <s v="PAI"/>
    <s v="PAI_10"/>
    <s v="2. Plan de Acción Institucional - PAI"/>
    <s v="Investigaciones"/>
    <x v="113"/>
    <x v="78"/>
    <s v="SG-CID-ACT_02"/>
    <x v="201"/>
    <x v="9"/>
    <x v="9"/>
    <s v="SG-G_05"/>
    <x v="23"/>
    <s v="SG-D_05"/>
    <x v="25"/>
    <s v="Apoyo"/>
    <s v="Administrativa"/>
    <s v="Funcionamiento"/>
    <m/>
    <m/>
    <m/>
    <m/>
    <s v="MIPG-P_00"/>
    <s v="MIPG-D_00"/>
    <n v="0"/>
    <n v="0"/>
    <n v="0"/>
    <n v="0"/>
    <n v="0"/>
    <n v="0"/>
    <n v="1"/>
    <s v="No. De Solicitudes Gestionadas / No. de Solicitudes Ingresadas"/>
    <s v="POR_DEFINIR"/>
    <d v="2020-03-01T00:00:00"/>
    <d v="2020-12-30T00:00:00"/>
    <n v="3"/>
    <n v="12"/>
    <n v="10.133333333333333"/>
    <s v="Marzo"/>
    <s v="Diciembre"/>
    <s v="IV_Trim"/>
    <n v="5.1948051948051939E-3"/>
    <s v="Planeado"/>
    <n v="8"/>
    <n v="0"/>
    <n v="0"/>
    <n v="0"/>
    <n v="0"/>
    <n v="0"/>
    <n v="0"/>
    <n v="0"/>
    <n v="0"/>
    <n v="0"/>
    <n v="0"/>
    <n v="0"/>
    <n v="8"/>
    <s v="Ejecutado"/>
    <n v="8"/>
    <m/>
    <m/>
    <m/>
    <m/>
    <m/>
    <m/>
    <m/>
    <m/>
    <m/>
    <m/>
    <m/>
    <n v="8"/>
    <n v="1"/>
    <n v="8"/>
    <n v="1"/>
    <n v="5.1948051948051939E-3"/>
    <n v="5.1948051948051939E-3"/>
    <n v="0"/>
    <n v="0"/>
    <s v="SG-CID-ACT_02;Secretaria_General;Grupo_Control_Interno_Disciplinario"/>
    <s v=" |202001: PARA EL MES DE ENERO SE REALIZARON 6 APERTURAS DE INDAGACIÓN PRELIMINAR, 1 INHIBITORIO Y 1 TRASLADO POR EL ARTÍCULO 51 DE LA LEY 734 DE 2002 "/>
    <s v="PARA EL MES DE ENERO SE REALIZARON 6 APERTURAS DE INDAGACIÓN PRELIMINAR, 1 INHIBITORIO Y 1 TRASLADO POR EL ARTÍCULO 51 DE LA LEY 734 DE 2002 "/>
    <s v="-"/>
    <s v="-"/>
    <s v="-"/>
    <s v="-"/>
    <s v="-"/>
    <s v="-"/>
    <s v="-"/>
    <s v="-"/>
    <s v="-"/>
    <s v="-"/>
    <s v="-"/>
    <s v="-"/>
  </r>
  <r>
    <s v="SG-TH-ACT_01;Secretaria_General;Grupo_Talento_Humano"/>
    <n v="277"/>
    <s v="PES_Definir"/>
    <s v="OE5"/>
    <s v="Fortalecimiento Institucional"/>
    <s v="SI"/>
    <s v="10. Fortalecimiento Intitucional"/>
    <s v="PEI"/>
    <s v="PEI_02"/>
    <s v=" 1. Plan Estratégico Institucional - PEI"/>
    <s v="PEI_10 - Fortalecimiento Institucional"/>
    <x v="114"/>
    <x v="79"/>
    <s v="SG-TH-ACT_01"/>
    <x v="202"/>
    <x v="9"/>
    <x v="9"/>
    <s v="SG-G_06"/>
    <x v="24"/>
    <s v="SG-D_06"/>
    <x v="26"/>
    <s v="Apoyo"/>
    <s v="Administrativa"/>
    <s v="Funcionamiento"/>
    <m/>
    <m/>
    <m/>
    <m/>
    <s v="MIPG-P_01"/>
    <s v="MIPG-D_01-01"/>
    <n v="0"/>
    <n v="0"/>
    <n v="0"/>
    <n v="0"/>
    <n v="0"/>
    <n v="0"/>
    <n v="1"/>
    <s v="% Avance Plan de Acción de Gestión de Conocimiento"/>
    <s v="POR_DEFINIR"/>
    <d v="2020-08-01T00:00:00"/>
    <d v="2020-11-30T00:00:00"/>
    <n v="8"/>
    <n v="11"/>
    <n v="4.0333333333333332"/>
    <s v="Agosto"/>
    <s v="Noviembre"/>
    <s v="IV_Trim"/>
    <n v="0.02"/>
    <s v="Planeado"/>
    <n v="0"/>
    <n v="0.1"/>
    <n v="0.09"/>
    <n v="0.09"/>
    <n v="0.09"/>
    <n v="0.09"/>
    <n v="0.09"/>
    <n v="0.09"/>
    <n v="0.09"/>
    <n v="0.09"/>
    <n v="0.09"/>
    <n v="0.09"/>
    <n v="0.99999999999999978"/>
    <s v="Ejecutado"/>
    <n v="0"/>
    <m/>
    <m/>
    <m/>
    <m/>
    <m/>
    <m/>
    <m/>
    <m/>
    <m/>
    <m/>
    <m/>
    <n v="0"/>
    <n v="0"/>
    <n v="0"/>
    <n v="0"/>
    <n v="0"/>
    <n v="0"/>
    <s v="Por Ejecutar"/>
    <s v="Noviembre"/>
    <s v="SG-TH-ACT_01;Secretaria_General;Grupo_Talento_Humano"/>
    <s v=" |202001: No se tenia programado actividades para el mes de enero"/>
    <s v="No se tenia programado actividades para el mes de enero"/>
    <s v="-"/>
    <s v="-"/>
    <s v="-"/>
    <s v="-"/>
    <s v="-"/>
    <s v="-"/>
    <s v="-"/>
    <s v="-"/>
    <s v="-"/>
    <s v="-"/>
    <s v="-"/>
    <s v="-"/>
  </r>
  <r>
    <s v="SG-TH-ACT_02;Secretaria_General;Grupo_Talento_Humano"/>
    <n v="278"/>
    <s v="PES_00"/>
    <s v="OE1"/>
    <s v="Fortalecer la Vigilancia."/>
    <s v="SI"/>
    <s v="5. Juventud y Meritocracia para la SuperTransporte "/>
    <s v="PEI"/>
    <s v="PEI_05"/>
    <s v=" 1. Plan Estratégico Institucional - PEI"/>
    <s v="PEI_05 - Juventud y Meritocracia para la SuperTransporte "/>
    <x v="115"/>
    <x v="80"/>
    <s v="SG-TH-ACT_02"/>
    <x v="203"/>
    <x v="9"/>
    <x v="9"/>
    <s v="SG-G_06"/>
    <x v="24"/>
    <s v="SG-D_06"/>
    <x v="26"/>
    <s v="Apoyo"/>
    <s v="Administrativa"/>
    <s v="Funcionamiento"/>
    <m/>
    <m/>
    <m/>
    <m/>
    <s v="MIPG-P_00"/>
    <s v="MIPG-D_00"/>
    <n v="1"/>
    <n v="0.7"/>
    <n v="0.1"/>
    <n v="0.1"/>
    <n v="0.1"/>
    <n v="0.99999999999999989"/>
    <n v="17"/>
    <s v="No. Vinculados para Juventud y Meritocracía"/>
    <s v="POR_DEFINIR"/>
    <d v="2020-08-01T00:00:00"/>
    <d v="2020-09-30T00:00:00"/>
    <n v="8"/>
    <n v="9"/>
    <n v="2"/>
    <s v="Agosto"/>
    <s v="Septiembre"/>
    <s v="IV_Trim"/>
    <n v="7.4074074074074068E-3"/>
    <s v="Planeado"/>
    <n v="0"/>
    <n v="0"/>
    <n v="0"/>
    <n v="0"/>
    <n v="0"/>
    <n v="0"/>
    <n v="0"/>
    <n v="0"/>
    <n v="0"/>
    <n v="0"/>
    <n v="0"/>
    <n v="0"/>
    <n v="0"/>
    <s v="Ejecutado"/>
    <n v="0"/>
    <m/>
    <m/>
    <m/>
    <m/>
    <m/>
    <m/>
    <m/>
    <m/>
    <m/>
    <m/>
    <m/>
    <n v="0"/>
    <n v="0"/>
    <n v="0"/>
    <n v="1"/>
    <n v="0"/>
    <n v="7.4074074074074068E-3"/>
    <s v="Por Ejecutar"/>
    <s v="Septiembre"/>
    <s v="SG-TH-ACT_02;Secretaria_General;Grupo_Talento_Humano"/>
    <s v=" |202001: No se reporta actividad para el mes de enero "/>
    <s v="No se reporta actividad para el mes de enero "/>
    <s v="-"/>
    <s v="-"/>
    <s v="-"/>
    <s v="-"/>
    <s v="-"/>
    <s v="-"/>
    <s v="-"/>
    <s v="-"/>
    <s v="-"/>
    <s v="-"/>
    <s v="-"/>
    <s v="-"/>
  </r>
  <r>
    <s v="SG-TH-ACT_03;Secretaria_General;Grupo_Talento_Humano"/>
    <n v="279"/>
    <s v="PES_Definir"/>
    <s v="OE5"/>
    <s v="Fortalecimiento Institucional"/>
    <s v="SI"/>
    <s v="10. Plan de Acción Institucional - PAI"/>
    <s v="PAI"/>
    <s v="PETH_15"/>
    <s v="8. Plan Institucional de Capacitación  (Talento Humano) - PIC"/>
    <s v="3. Talento Humano"/>
    <x v="116"/>
    <x v="81"/>
    <s v="SG-TH-ACT_03"/>
    <x v="204"/>
    <x v="9"/>
    <x v="9"/>
    <s v="SG-G_06"/>
    <x v="24"/>
    <s v="SG-D_06"/>
    <x v="26"/>
    <s v="Apoyo"/>
    <s v="Administrativa"/>
    <s v="Funcionamiento"/>
    <m/>
    <m/>
    <m/>
    <m/>
    <s v="MIPG-P_01"/>
    <s v="MIPG-D_01-01"/>
    <n v="0"/>
    <n v="0"/>
    <n v="0"/>
    <n v="0"/>
    <n v="0"/>
    <n v="0"/>
    <n v="30"/>
    <s v="Calificación Final - Calificación inicial / Calificación Final"/>
    <s v="POR_DEFINIR"/>
    <d v="2020-02-01T00:00:00"/>
    <d v="2020-12-30T00:00:00"/>
    <n v="2"/>
    <n v="12"/>
    <n v="11.1"/>
    <s v="Febrero"/>
    <s v="Diciembre"/>
    <s v="IV_Trim"/>
    <n v="5.1948051948051939E-3"/>
    <s v="Planeado"/>
    <n v="0"/>
    <n v="0"/>
    <n v="0"/>
    <n v="28"/>
    <n v="0"/>
    <n v="0"/>
    <n v="0"/>
    <n v="0"/>
    <n v="0"/>
    <n v="0"/>
    <n v="0"/>
    <n v="0"/>
    <n v="28"/>
    <s v="Ejecutado"/>
    <n v="0.05"/>
    <m/>
    <m/>
    <m/>
    <m/>
    <m/>
    <m/>
    <m/>
    <m/>
    <m/>
    <m/>
    <m/>
    <n v="0.05"/>
    <n v="1.7857142857142859E-3"/>
    <n v="0"/>
    <n v="0"/>
    <n v="9.2764378478664186E-6"/>
    <n v="0"/>
    <n v="0"/>
    <s v="Diciembre"/>
    <s v="SG-TH-ACT_03;Secretaria_General;Grupo_Talento_Humano"/>
    <s v=" |202001: Se realizó la publicación del Plan Institucional de Capacitación PIC 2020"/>
    <s v="Se realizó la publicación del Plan Institucional de Capacitación PIC 2020"/>
    <s v="-"/>
    <s v="-"/>
    <s v="-"/>
    <s v="-"/>
    <s v="-"/>
    <s v="-"/>
    <s v="-"/>
    <s v="-"/>
    <s v="-"/>
    <s v="-"/>
    <s v="-"/>
    <s v="-"/>
  </r>
  <r>
    <s v="SG-TH-ACT_04;Secretaria_General;Grupo_Talento_Humano"/>
    <n v="280"/>
    <s v="PES_Definir"/>
    <s v="OE5"/>
    <s v="Fortalecimiento Institucional"/>
    <s v="SI"/>
    <s v="10. Plan de Acción Institucional - PAI"/>
    <s v="PAI"/>
    <s v="PETH_15"/>
    <s v="7. Plan Estratégico de Talento Humano  (Talento Humano)"/>
    <s v="3. Talento Humano"/>
    <x v="116"/>
    <x v="81"/>
    <s v="SG-TH-ACT_04"/>
    <x v="205"/>
    <x v="9"/>
    <x v="9"/>
    <s v="SG-G_06"/>
    <x v="24"/>
    <s v="SG-D_06"/>
    <x v="26"/>
    <s v="Apoyo"/>
    <s v="Administrativa"/>
    <s v="Funcionamiento"/>
    <m/>
    <m/>
    <m/>
    <m/>
    <s v="MIPG-P_01"/>
    <s v="MIPG-D_01-01"/>
    <n v="0"/>
    <n v="0"/>
    <n v="0"/>
    <n v="0"/>
    <n v="0"/>
    <n v="0"/>
    <n v="0.2"/>
    <s v="% Avance Plan de Acción de Imcremento de Calificación GETHZ"/>
    <s v="POR_DEFINIR"/>
    <d v="2020-03-01T00:00:00"/>
    <d v="2020-12-30T00:00:00"/>
    <n v="3"/>
    <n v="12"/>
    <n v="10.133333333333333"/>
    <s v="Marzo"/>
    <s v="Diciembre"/>
    <s v="IV_Trim"/>
    <n v="5.1948051948051939E-3"/>
    <s v="Planeado"/>
    <n v="0.1"/>
    <n v="0.1"/>
    <n v="0.08"/>
    <n v="0.08"/>
    <n v="0.08"/>
    <n v="0.08"/>
    <n v="0.08"/>
    <n v="0.08"/>
    <n v="0.08"/>
    <n v="0.08"/>
    <n v="0.08"/>
    <n v="0.08"/>
    <n v="0.99999999999999978"/>
    <s v="Ejecutado"/>
    <n v="0.1"/>
    <m/>
    <m/>
    <m/>
    <m/>
    <m/>
    <m/>
    <m/>
    <m/>
    <m/>
    <m/>
    <m/>
    <n v="0.1"/>
    <n v="0.10000000000000003"/>
    <n v="0.1"/>
    <n v="1"/>
    <n v="5.1948051948051959E-4"/>
    <n v="5.1948051948051939E-3"/>
    <n v="0"/>
    <s v="Diciembre"/>
    <s v="SG-TH-ACT_04;Secretaria_General;Grupo_Talento_Humano"/>
    <s v=" |202001: Matriz contentiva de 8 elementos gestionados"/>
    <s v="Matriz contentiva de 8 elementos gestionados"/>
    <s v="-"/>
    <s v="-"/>
    <s v="-"/>
    <s v="-"/>
    <s v="-"/>
    <s v="-"/>
    <s v="-"/>
    <s v="-"/>
    <s v="-"/>
    <s v="-"/>
    <s v="-"/>
    <s v="-"/>
  </r>
  <r>
    <s v="SG-TH-ACT_05;Secretaria_General;Grupo_Talento_Humano"/>
    <n v="281"/>
    <s v="PES_Definir"/>
    <s v="OE5"/>
    <s v="Fortalecimiento Institucional"/>
    <s v="SI"/>
    <s v="10. Plan de Acción Institucional - PAI"/>
    <s v="PAI"/>
    <s v="PETH_15"/>
    <s v="9. Plan de Bienestar e Incentivos  (Talento Humano)"/>
    <s v="3. Talento Humano"/>
    <x v="116"/>
    <x v="81"/>
    <s v="SG-TH-ACT_05"/>
    <x v="206"/>
    <x v="9"/>
    <x v="9"/>
    <s v="SG-G_06"/>
    <x v="24"/>
    <s v="SG-D_06"/>
    <x v="26"/>
    <s v="Apoyo"/>
    <s v="Administrativa"/>
    <s v="Funcionamiento"/>
    <m/>
    <m/>
    <m/>
    <m/>
    <s v="MIPG-P_01"/>
    <s v="MIPG-D_01-01"/>
    <n v="0"/>
    <n v="0"/>
    <n v="0"/>
    <n v="0"/>
    <n v="0"/>
    <n v="0"/>
    <n v="5"/>
    <s v="# de Actividades realizadas / # de Actividades programadas"/>
    <s v="POR_DEFINIR"/>
    <d v="2020-05-01T00:00:00"/>
    <d v="2020-12-30T00:00:00"/>
    <n v="5"/>
    <n v="12"/>
    <n v="8.1"/>
    <s v="Mayo"/>
    <s v="Diciembre"/>
    <s v="IV_Trim"/>
    <n v="5.1948051948051939E-3"/>
    <s v="Planeado"/>
    <n v="0.05"/>
    <n v="0.05"/>
    <n v="0.09"/>
    <n v="0.09"/>
    <n v="0.09"/>
    <n v="0.09"/>
    <n v="0.09"/>
    <n v="0.09"/>
    <n v="0.09"/>
    <n v="0.09"/>
    <n v="0.09"/>
    <n v="0.09"/>
    <n v="0.99999999999999978"/>
    <s v="Ejecutado"/>
    <n v="0.05"/>
    <m/>
    <m/>
    <m/>
    <m/>
    <m/>
    <m/>
    <m/>
    <m/>
    <m/>
    <m/>
    <m/>
    <n v="0.05"/>
    <n v="5.0000000000000017E-2"/>
    <n v="0.05"/>
    <n v="1"/>
    <n v="2.5974025974025979E-4"/>
    <n v="5.1948051948051939E-3"/>
    <n v="0"/>
    <s v="Diciembre"/>
    <s v="SG-TH-ACT_05;Secretaria_General;Grupo_Talento_Humano"/>
    <s v=" |202001: Se realizó la publicación del Plan de Bienestar e Incentivos el 31 dde enero de 2020"/>
    <s v="Se realizó la publicación del Plan de Bienestar e Incentivos el 31 dde enero de 2020"/>
    <s v="-"/>
    <s v="-"/>
    <s v="-"/>
    <s v="-"/>
    <s v="-"/>
    <s v="-"/>
    <s v="-"/>
    <s v="-"/>
    <s v="-"/>
    <s v="-"/>
    <s v="-"/>
    <s v="-"/>
  </r>
  <r>
    <s v="SG-TH-ACT_06;Secretaria_General;Grupo_Talento_Humano"/>
    <n v="282"/>
    <s v="PES_Definir"/>
    <s v="OE5"/>
    <s v="Fortalecimiento Institucional"/>
    <s v="SI"/>
    <s v="10. Plan de Acción Institucional - PAI"/>
    <s v="PAI"/>
    <s v="PETH_15"/>
    <s v="10. Plan de Trabajo Anual en Seguridad y Salud en el Trabajo  (Talento Humano) - SST"/>
    <s v="3. Talento Humano"/>
    <x v="116"/>
    <x v="81"/>
    <s v="SG-TH-ACT_06"/>
    <x v="207"/>
    <x v="9"/>
    <x v="9"/>
    <s v="SG-G_06"/>
    <x v="24"/>
    <s v="SG-D_06"/>
    <x v="26"/>
    <s v="Apoyo"/>
    <s v="Administrativa"/>
    <s v="Funcionamiento"/>
    <m/>
    <m/>
    <m/>
    <m/>
    <s v="MIPG-P_01"/>
    <s v="MIPG-D_01-01"/>
    <n v="0"/>
    <n v="0"/>
    <n v="0"/>
    <n v="0"/>
    <n v="0"/>
    <n v="0"/>
    <n v="3"/>
    <s v="# de Actividades realizadas / # de Actividades programadas"/>
    <s v="POR_DEFINIR"/>
    <d v="2020-05-01T00:00:00"/>
    <d v="2020-12-30T00:00:00"/>
    <n v="5"/>
    <n v="12"/>
    <n v="8.1"/>
    <s v="Mayo"/>
    <s v="Diciembre"/>
    <s v="IV_Trim"/>
    <n v="5.1948051948051939E-3"/>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s v="8.3%"/>
    <m/>
    <m/>
    <m/>
    <m/>
    <m/>
    <m/>
    <m/>
    <m/>
    <m/>
    <m/>
    <m/>
    <n v="0"/>
    <n v="0"/>
    <n v="8.3299999999999999E-2"/>
    <n v="0"/>
    <n v="0"/>
    <n v="0"/>
    <n v="0"/>
    <s v="Diciembre"/>
    <s v="SG-TH-ACT_06;Secretaria_General;Grupo_Talento_Humano"/>
    <s v=" |202001: 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
    <s v="Se realizó la publicación del Plan de Seguridad y Salud en el Trabajo a 31 de enero de 2020, Se realizaron las siguientes actividades COPASST, Firma Plan de Trabajo Anual, Inducción y Reeinducción, Comunicaciones correspondientes a los Subprogramas, Contratistas Validación (Pago de Seguridad Social), Inducción y Reeinducción a Contatistas SST, Brigada de Emergencia, Ausentismo y Control y seguimiento de la accidentalidad."/>
    <s v="-"/>
    <s v="-"/>
    <s v="-"/>
    <s v="-"/>
    <s v="-"/>
    <s v="-"/>
    <s v="-"/>
    <s v="-"/>
    <s v="-"/>
    <s v="-"/>
    <s v="-"/>
    <s v="-"/>
  </r>
  <r>
    <s v="SG-TH-ACT_07;Secretaria_General;Grupo_Talento_Humano"/>
    <n v="283"/>
    <s v="PES_Definir"/>
    <s v="OE5"/>
    <s v="Fortalecimiento Institucional"/>
    <s v="SI"/>
    <s v="10. Plan de Acción Institucional - PAI"/>
    <s v="PAI"/>
    <s v="PETH_15"/>
    <s v="6. Plan de Previsión de Recursos Humanos  (Talento Humano)"/>
    <s v="3. Talento Humano"/>
    <x v="116"/>
    <x v="81"/>
    <s v="SG-TH-ACT_07"/>
    <x v="208"/>
    <x v="9"/>
    <x v="9"/>
    <s v="SG-G_06"/>
    <x v="24"/>
    <s v="SG-D_06"/>
    <x v="26"/>
    <s v="Apoyo"/>
    <s v="Administrativa"/>
    <s v="Funcionamiento"/>
    <m/>
    <m/>
    <m/>
    <m/>
    <s v="MIPG-P_01"/>
    <s v="MIPG-D_01-01"/>
    <n v="0"/>
    <n v="0"/>
    <n v="0"/>
    <n v="0"/>
    <n v="0"/>
    <n v="0"/>
    <n v="1"/>
    <s v="# de dotaciones entregadas / # Total dotaciones obligatorias"/>
    <s v="POR_DEFINIR"/>
    <d v="2020-01-01T00:00:00"/>
    <d v="2020-12-30T00:00:00"/>
    <n v="1"/>
    <n v="12"/>
    <n v="12.133333333333333"/>
    <s v="Enero"/>
    <s v="Diciembre"/>
    <s v="IV_Trim"/>
    <n v="5.1948051948051939E-3"/>
    <s v="Planeado"/>
    <n v="1"/>
    <n v="0"/>
    <n v="0"/>
    <n v="0"/>
    <n v="0"/>
    <n v="0"/>
    <n v="0"/>
    <n v="0"/>
    <n v="0"/>
    <n v="0"/>
    <n v="0"/>
    <n v="0"/>
    <n v="1"/>
    <s v="Ejecutado"/>
    <n v="1"/>
    <m/>
    <m/>
    <m/>
    <m/>
    <m/>
    <m/>
    <m/>
    <m/>
    <m/>
    <m/>
    <m/>
    <n v="1"/>
    <n v="1"/>
    <n v="1"/>
    <n v="1"/>
    <n v="5.1948051948051939E-3"/>
    <n v="5.1948051948051939E-3"/>
    <n v="0"/>
    <n v="0"/>
    <s v="SG-TH-ACT_07;Secretaria_General;Grupo_Talento_Humano"/>
    <s v=" |202001: Se realizó la publicación del Plan de Previsión de Recursos Humanos el 31 de enero de 2020"/>
    <s v="Se realizó la publicación del Plan de Previsión de Recursos Humanos el 31 de enero de 2020"/>
    <s v="-"/>
    <s v="-"/>
    <s v="-"/>
    <s v="-"/>
    <s v="-"/>
    <s v="-"/>
    <s v="-"/>
    <s v="-"/>
    <s v="-"/>
    <s v="-"/>
    <s v="-"/>
    <s v="-"/>
  </r>
  <r>
    <s v="SG-TH-ACT_08;Secretaria_General;Grupo_Talento_Humano"/>
    <n v="284"/>
    <s v="PES_Definir"/>
    <s v="OE5"/>
    <s v="Fortalecimiento Institucional"/>
    <s v="SI"/>
    <s v="10. Plan de Acción Institucional - PAI"/>
    <s v="PAI"/>
    <s v="PETH_15"/>
    <s v="5. Plan Anual de Vacantes (Talento Humano)"/>
    <s v="3. Talento Humano"/>
    <x v="116"/>
    <x v="81"/>
    <s v="SG-TH-ACT_08"/>
    <x v="209"/>
    <x v="9"/>
    <x v="9"/>
    <s v="SG-G_06"/>
    <x v="24"/>
    <s v="SG-D_06"/>
    <x v="26"/>
    <s v="Apoyo"/>
    <s v="Administrativa"/>
    <s v="Funcionamiento"/>
    <m/>
    <m/>
    <m/>
    <m/>
    <s v="MIPG-P_01"/>
    <s v="MIPG-D_01-01"/>
    <n v="0"/>
    <n v="0"/>
    <n v="0"/>
    <n v="0"/>
    <n v="0"/>
    <n v="0"/>
    <n v="1"/>
    <s v="#  de resoluciones de movimiento de personal / # de funcionarios en movimiento"/>
    <s v="POR_DEFINIR"/>
    <d v="2020-05-01T00:00:00"/>
    <d v="2020-12-30T00:00:00"/>
    <n v="5"/>
    <n v="12"/>
    <n v="8.1"/>
    <s v="Mayo"/>
    <s v="Diciembre"/>
    <s v="IV_Trim"/>
    <n v="5.1948051948051939E-3"/>
    <s v="Planeado"/>
    <n v="1"/>
    <n v="0"/>
    <n v="0"/>
    <n v="0"/>
    <n v="0"/>
    <n v="0"/>
    <n v="0"/>
    <n v="0"/>
    <n v="0"/>
    <n v="0"/>
    <n v="0"/>
    <n v="0"/>
    <n v="1"/>
    <s v="Ejecutado"/>
    <n v="1"/>
    <m/>
    <m/>
    <m/>
    <m/>
    <m/>
    <m/>
    <m/>
    <m/>
    <m/>
    <m/>
    <m/>
    <n v="1"/>
    <n v="1"/>
    <n v="1"/>
    <n v="1"/>
    <n v="5.1948051948051939E-3"/>
    <n v="5.1948051948051939E-3"/>
    <n v="0"/>
    <n v="0"/>
    <s v="SG-TH-ACT_08;Secretaria_General;Grupo_Talento_Humano"/>
    <s v=" |202001: Se realizó la publicación del Plan Anual de Vacantes a 31 de enero de 2020"/>
    <s v="Se realizó la publicación del Plan Anual de Vacantes a 31 de enero de 2020"/>
    <s v="-"/>
    <s v="-"/>
    <s v="-"/>
    <s v="-"/>
    <s v="-"/>
    <s v="-"/>
    <s v="-"/>
    <s v="-"/>
    <s v="-"/>
    <s v="-"/>
    <s v="-"/>
    <s v="-"/>
  </r>
  <r>
    <s v="SG-TH-ACT_09;Secretaria_General;Grupo_Talento_Humano"/>
    <n v="285"/>
    <s v="PES_Definir"/>
    <s v="OE5"/>
    <s v="Fortalecimiento Institucional"/>
    <s v="SI"/>
    <s v="10. Plan de Acción Institucional - PAI"/>
    <s v="PAI"/>
    <s v="PAI_10"/>
    <s v="2. Plan de Acción Institucional - PAI"/>
    <s v="Seguimiento_Solicitudes"/>
    <x v="117"/>
    <x v="51"/>
    <s v="SG-TH-ACT_09"/>
    <x v="137"/>
    <x v="9"/>
    <x v="9"/>
    <s v="SG-G_06"/>
    <x v="24"/>
    <s v="SG-D_06"/>
    <x v="26"/>
    <s v="Apoyo"/>
    <s v="Administrativa"/>
    <s v="Funcionamiento"/>
    <m/>
    <m/>
    <m/>
    <m/>
    <s v="MIPG-P_01"/>
    <s v="MIPG-D_01-01"/>
    <n v="0"/>
    <n v="0"/>
    <n v="0"/>
    <n v="0"/>
    <n v="0"/>
    <n v="0"/>
    <n v="1"/>
    <s v="Instructivo de provisión de vacantes aprobado"/>
    <s v="POR_DEFINIR"/>
    <d v="2020-01-01T00:00:00"/>
    <d v="2020-12-31T00:00:00"/>
    <n v="1"/>
    <n v="12"/>
    <n v="12.166666666666666"/>
    <s v="Enero"/>
    <s v="Diciembre"/>
    <s v="IV_Trim"/>
    <n v="5.1948051948051939E-3"/>
    <s v="Planeado"/>
    <n v="15"/>
    <n v="0"/>
    <n v="0"/>
    <n v="0"/>
    <n v="0"/>
    <n v="0"/>
    <n v="0"/>
    <n v="0"/>
    <n v="0"/>
    <n v="0"/>
    <n v="0"/>
    <n v="0"/>
    <n v="15"/>
    <s v="Ejecutado"/>
    <n v="15"/>
    <m/>
    <m/>
    <m/>
    <m/>
    <m/>
    <m/>
    <m/>
    <m/>
    <m/>
    <m/>
    <m/>
    <n v="15"/>
    <n v="1"/>
    <n v="15"/>
    <n v="1"/>
    <n v="5.1948051948051939E-3"/>
    <n v="5.1948051948051939E-3"/>
    <n v="0"/>
    <n v="0"/>
    <s v="SG-TH-ACT_09;Secretaria_General;Grupo_Talento_Humano"/>
    <s v=" |202001: Durante el mes de enero se recibieron 15 solicitudes, a las que se dio respuesta en su totalidad"/>
    <s v="Durante el mes de enero se recibieron 15 solicitudes, a las que se dio respuesta en su totalidad"/>
    <s v="-"/>
    <s v="-"/>
    <s v="-"/>
    <s v="-"/>
    <s v="-"/>
    <s v="-"/>
    <s v="-"/>
    <s v="-"/>
    <s v="-"/>
    <s v="-"/>
    <s v="-"/>
    <s v="-"/>
  </r>
  <r>
    <s v="SG-DF-ACT_01;Secretaria_General;Dirección_Financiera"/>
    <n v="286"/>
    <s v="PES_Definir"/>
    <s v="OE5"/>
    <s v="Fortalecimiento Institucional"/>
    <s v="SI"/>
    <s v="10. Plan de Acción Institucional - PAI"/>
    <s v="PAI"/>
    <s v="PAA_13"/>
    <s v="4. Plan Anual de Adquisiciones  - PAA (Planeación)"/>
    <s v="1. Adquisiciones"/>
    <x v="118"/>
    <x v="82"/>
    <s v="SG-DF-ACT_01"/>
    <x v="210"/>
    <x v="9"/>
    <x v="9"/>
    <s v="SG-G_07"/>
    <x v="25"/>
    <s v="SG-D_07"/>
    <x v="27"/>
    <s v="Apoyo"/>
    <s v="Administrativa"/>
    <s v="Funcionamiento"/>
    <m/>
    <m/>
    <m/>
    <m/>
    <s v="MIPG-P_00"/>
    <s v="MIPG-D_00"/>
    <n v="0"/>
    <n v="0"/>
    <n v="0"/>
    <n v="0"/>
    <n v="0"/>
    <n v="0"/>
    <n v="0.95"/>
    <s v=" No. de Solicitudes Gestionadas / No. de Solicitudes Ingresadas "/>
    <s v="POR_DEFINIR"/>
    <d v="2020-01-01T00:00:00"/>
    <d v="2020-12-30T00:00:00"/>
    <n v="1"/>
    <n v="12"/>
    <n v="12.133333333333333"/>
    <s v="Enero"/>
    <s v="Diciembre"/>
    <s v="IV_Trim"/>
    <n v="5.1948051948051939E-3"/>
    <s v="Planeado"/>
    <n v="36223000000"/>
    <n v="0"/>
    <n v="0"/>
    <n v="0"/>
    <n v="0"/>
    <n v="0"/>
    <n v="0"/>
    <n v="0"/>
    <n v="0"/>
    <n v="0"/>
    <n v="0"/>
    <n v="0"/>
    <n v="36223000000"/>
    <s v="Ejecutado"/>
    <n v="4409736343.5299997"/>
    <m/>
    <m/>
    <m/>
    <m/>
    <m/>
    <m/>
    <m/>
    <m/>
    <m/>
    <m/>
    <m/>
    <n v="4409736343.5299997"/>
    <n v="0.12173857337962067"/>
    <n v="36223000000"/>
    <n v="0.12173857337962067"/>
    <n v="6.3240817340062675E-4"/>
    <n v="6.3240817340062675E-4"/>
    <n v="0"/>
    <s v="Diciembre"/>
    <s v="SG-DF-ACT_01;Secretaria_General;Dirección_Financiera"/>
    <s v=" |202001: EJECUCION PRESUPUESTAL MES DE ENERO 2020 DE FUNCIONAMIENTO"/>
    <s v="EJECUCION PRESUPUESTAL MES DE ENERO 2020 DE FUNCIONAMIENTO"/>
    <s v="-"/>
    <s v="-"/>
    <s v="-"/>
    <s v="-"/>
    <s v="-"/>
    <s v="-"/>
    <s v="-"/>
    <s v="-"/>
    <s v="-"/>
    <s v="-"/>
    <s v="-"/>
    <s v="-"/>
  </r>
  <r>
    <s v="SG-DF-ACT_02;Secretaria_General;Dirección_Financiera"/>
    <n v="287"/>
    <s v="PES_Definir"/>
    <s v="OE5"/>
    <s v="Fortalecimiento Institucional"/>
    <s v="SI"/>
    <s v="10. Plan de Acción Institucional - PAI"/>
    <s v="PAI"/>
    <s v="PAI_10"/>
    <s v="4. Plan Anual de Adquisiciones  - PAA (Planeación)"/>
    <s v="1. Adquisiciones"/>
    <x v="118"/>
    <x v="82"/>
    <s v="SG-DF-ACT_02"/>
    <x v="211"/>
    <x v="9"/>
    <x v="9"/>
    <s v="SG-G_07"/>
    <x v="25"/>
    <s v="SG-D_07"/>
    <x v="27"/>
    <s v="Apoyo"/>
    <s v="Administrativa"/>
    <s v="Funcionamiento"/>
    <m/>
    <m/>
    <m/>
    <m/>
    <s v="MIPG-P_00"/>
    <s v="MIPG-D_00"/>
    <n v="0"/>
    <n v="0"/>
    <n v="0"/>
    <n v="0"/>
    <n v="0"/>
    <n v="0"/>
    <n v="52000"/>
    <s v="Valor presupuesto comprometido / Valor presupuesto apropiado "/>
    <s v="POR_DEFINIR"/>
    <d v="2020-01-01T00:00:00"/>
    <d v="2020-12-30T00:00:00"/>
    <n v="1"/>
    <n v="12"/>
    <n v="12.133333333333333"/>
    <s v="Enero"/>
    <s v="Diciembre"/>
    <s v="IV_Trim"/>
    <n v="5.1948051948051939E-3"/>
    <s v="Planeado"/>
    <n v="52303000000"/>
    <n v="0"/>
    <n v="0"/>
    <n v="0"/>
    <n v="0"/>
    <n v="0"/>
    <n v="0"/>
    <n v="0"/>
    <n v="0"/>
    <n v="0"/>
    <n v="0"/>
    <n v="0"/>
    <n v="52303000000"/>
    <s v="Ejecutado"/>
    <n v="7540524444.5299997"/>
    <m/>
    <m/>
    <m/>
    <m/>
    <m/>
    <m/>
    <m/>
    <m/>
    <m/>
    <m/>
    <m/>
    <n v="7540524444.5299997"/>
    <n v="0.14417001786761754"/>
    <n v="52303000000"/>
    <n v="0.14417001786761754"/>
    <n v="7.4893515775385723E-4"/>
    <n v="7.4893515775385723E-4"/>
    <n v="0"/>
    <s v="Diciembre"/>
    <s v="SG-DF-ACT_02;Secretaria_General;Dirección_Financiera"/>
    <s v=" |202001: EJECUCION PRESUPUESTAL TOTAL DEL MES DE ENERO DE 2020"/>
    <s v="EJECUCION PRESUPUESTAL TOTAL DEL MES DE ENERO DE 2020"/>
    <s v="-"/>
    <s v="-"/>
    <s v="-"/>
    <s v="-"/>
    <s v="-"/>
    <s v="-"/>
    <s v="-"/>
    <s v="-"/>
    <s v="-"/>
    <s v="-"/>
    <s v="-"/>
    <s v="-"/>
  </r>
  <r>
    <s v="SG-DF-ACT_03;Secretaria_General;Dirección_Financiera"/>
    <n v="288"/>
    <s v="PES_Definir"/>
    <s v="OE5"/>
    <s v="Fortalecimiento Institucional"/>
    <s v="SI"/>
    <s v="10. Plan de Acción Institucional - PAI"/>
    <s v="PAI"/>
    <s v="PAI_10"/>
    <s v="2. Plan de Acción Institucional - PAI"/>
    <s v="Gestión"/>
    <x v="119"/>
    <x v="83"/>
    <s v="SG-DF-ACT_03"/>
    <x v="212"/>
    <x v="9"/>
    <x v="9"/>
    <s v="SG-G_07"/>
    <x v="25"/>
    <s v="SG-D_07"/>
    <x v="27"/>
    <s v="Apoyo"/>
    <s v="Administrativa"/>
    <s v="Funcionamiento"/>
    <m/>
    <m/>
    <m/>
    <m/>
    <s v="MIPG-P_00"/>
    <s v="MIPG-D_00"/>
    <n v="0"/>
    <n v="0"/>
    <n v="0"/>
    <n v="0"/>
    <n v="0"/>
    <n v="0"/>
    <s v="Valor Total"/>
    <s v="Valor presupuesto ejecutado / Valor presupuesto apropiado "/>
    <s v="POR_DEFINIR"/>
    <d v="2020-01-01T00:00:00"/>
    <d v="2020-12-30T00:00:00"/>
    <n v="1"/>
    <n v="12"/>
    <n v="12.133333333333333"/>
    <s v="Enero"/>
    <s v="Diciembre"/>
    <s v="IV_Trim"/>
    <n v="5.1948051948051939E-3"/>
    <s v="Planeado"/>
    <n v="0"/>
    <n v="0"/>
    <n v="0"/>
    <n v="0"/>
    <n v="0"/>
    <n v="0"/>
    <n v="0"/>
    <n v="0"/>
    <n v="0"/>
    <n v="0"/>
    <n v="0"/>
    <n v="0"/>
    <n v="0"/>
    <s v="Ejecutado"/>
    <n v="0"/>
    <m/>
    <m/>
    <m/>
    <m/>
    <m/>
    <m/>
    <m/>
    <m/>
    <m/>
    <m/>
    <m/>
    <n v="0"/>
    <n v="0"/>
    <n v="0"/>
    <n v="1"/>
    <n v="0"/>
    <n v="5.1948051948051939E-3"/>
    <n v="0"/>
    <s v="Diciembre"/>
    <s v="SG-DF-ACT_03;Secretaria_General;Dirección_Financiera"/>
    <s v=" |202001: NO SE REALIZARON DEVOLUCIONES POR REVOCADADAS POR EL CONCEPTO DEL CONSEJODE ESTADO  EN EL MES DE ENERO DE 2020"/>
    <s v="NO SE REALIZARON DEVOLUCIONES POR REVOCADADAS POR EL CONCEPTO DEL CONSEJODE ESTADO  EN EL MES DE ENERO DE 2020"/>
    <s v="-"/>
    <s v="-"/>
    <s v="-"/>
    <s v="-"/>
    <s v="-"/>
    <s v="-"/>
    <s v="-"/>
    <s v="-"/>
    <s v="-"/>
    <s v="-"/>
    <s v="-"/>
    <s v="-"/>
  </r>
  <r>
    <s v="SG-DF-ACT_04;Secretaria_General;Dirección_Financiera"/>
    <n v="289"/>
    <s v="PES_Definir"/>
    <s v="OE5"/>
    <s v="Fortalecimiento Institucional"/>
    <s v="SI"/>
    <s v="10. Plan de Acción Institucional - PAI"/>
    <s v="PAI"/>
    <s v="PAI_10"/>
    <s v="2. Plan de Acción Institucional - PAI"/>
    <s v="Gestión"/>
    <x v="119"/>
    <x v="83"/>
    <s v="SG-DF-ACT_04"/>
    <x v="213"/>
    <x v="9"/>
    <x v="9"/>
    <s v="SG-G_07"/>
    <x v="25"/>
    <s v="SG-D_07"/>
    <x v="27"/>
    <s v="Apoyo"/>
    <s v="Administrativa"/>
    <s v="Funcionamiento"/>
    <m/>
    <m/>
    <m/>
    <m/>
    <s v="MIPG-P_00"/>
    <s v="MIPG-D_00"/>
    <n v="0"/>
    <n v="0"/>
    <n v="0"/>
    <n v="0"/>
    <n v="0"/>
    <n v="0"/>
    <s v="No. Devoluciones"/>
    <s v="Valor total Devuelto"/>
    <s v="POR_DEFINIR"/>
    <d v="2020-01-01T00:00:00"/>
    <d v="2020-12-30T00:00:00"/>
    <n v="1"/>
    <n v="12"/>
    <n v="12.133333333333333"/>
    <s v="Enero"/>
    <s v="Diciembre"/>
    <s v="IV_Trim"/>
    <n v="5.1948051948051939E-3"/>
    <s v="Planeado"/>
    <n v="0"/>
    <n v="0"/>
    <n v="0"/>
    <n v="0"/>
    <n v="0"/>
    <n v="0"/>
    <n v="0"/>
    <n v="0"/>
    <n v="0"/>
    <n v="0"/>
    <n v="0"/>
    <n v="0"/>
    <n v="0"/>
    <s v="Ejecutado"/>
    <n v="0"/>
    <m/>
    <m/>
    <m/>
    <m/>
    <m/>
    <m/>
    <m/>
    <m/>
    <m/>
    <m/>
    <m/>
    <n v="0"/>
    <n v="0"/>
    <n v="0"/>
    <n v="1"/>
    <n v="0"/>
    <n v="5.1948051948051939E-3"/>
    <n v="0"/>
    <s v="Diciembre"/>
    <s v="SG-DF-ACT_04;Secretaria_General;Dirección_Financiera"/>
    <s v=" |202001: NO SE REALIZARON DEVOLUCIONES POR REVOCADADAS POR EL CONCEPTO DEL CONSEJODE ESTADO  EN EL MES DE ENERO DE 2020"/>
    <s v="NO SE REALIZARON DEVOLUCIONES POR REVOCADADAS POR EL CONCEPTO DEL CONSEJODE ESTADO  EN EL MES DE ENERO DE 2020"/>
    <s v="-"/>
    <s v="-"/>
    <s v="-"/>
    <s v="-"/>
    <s v="-"/>
    <s v="-"/>
    <s v="-"/>
    <s v="-"/>
    <s v="-"/>
    <s v="-"/>
    <s v="-"/>
    <s v="-"/>
  </r>
  <r>
    <s v="SG-DF-ACT_05;Secretaria_General;Dirección_Financiera"/>
    <n v="290"/>
    <s v="PES_Definir"/>
    <s v="OE5"/>
    <s v="Fortalecimiento Institucional"/>
    <s v="SI"/>
    <s v="10. Plan de Acción Institucional - PAI"/>
    <s v="PAI"/>
    <s v="PAI_10"/>
    <s v="2. Plan de Acción Institucional - PAI"/>
    <s v="Gestión"/>
    <x v="119"/>
    <x v="83"/>
    <s v="SG-DF-ACT_05"/>
    <x v="214"/>
    <x v="9"/>
    <x v="9"/>
    <s v="SG-G_07"/>
    <x v="25"/>
    <s v="SG-D_07"/>
    <x v="27"/>
    <s v="Apoyo"/>
    <s v="Administrativa"/>
    <s v="Funcionamiento"/>
    <m/>
    <m/>
    <m/>
    <m/>
    <s v="MIPG-P_00"/>
    <s v="MIPG-D_00"/>
    <n v="0"/>
    <n v="0"/>
    <n v="0"/>
    <n v="0"/>
    <n v="0"/>
    <n v="0"/>
    <s v="Valor Total"/>
    <s v="No. Devoluciones Realizadas"/>
    <s v="POR_DEFINIR"/>
    <d v="2020-01-01T00:00:00"/>
    <d v="2020-12-30T00:00:00"/>
    <n v="1"/>
    <n v="12"/>
    <n v="12.133333333333333"/>
    <s v="Enero"/>
    <s v="Diciembre"/>
    <s v="IV_Trim"/>
    <n v="5.1948051948051939E-3"/>
    <s v="Planeado"/>
    <n v="0"/>
    <n v="0"/>
    <n v="0"/>
    <n v="0"/>
    <n v="0"/>
    <n v="0"/>
    <n v="0"/>
    <n v="0"/>
    <n v="0"/>
    <n v="0"/>
    <n v="0"/>
    <n v="0"/>
    <n v="0"/>
    <s v="Ejecutado"/>
    <n v="0"/>
    <m/>
    <m/>
    <m/>
    <m/>
    <m/>
    <m/>
    <m/>
    <m/>
    <m/>
    <m/>
    <m/>
    <n v="0"/>
    <n v="0"/>
    <n v="0"/>
    <n v="1"/>
    <n v="0"/>
    <n v="5.1948051948051939E-3"/>
    <n v="0"/>
    <s v="Diciembre"/>
    <s v="SG-DF-ACT_05;Secretaria_General;Dirección_Financiera"/>
    <s v=" |202001: NO SE REALIZARON DEVOLUCIONES DE SALDOS POR MAYOR VALOR PAGADO O POR LO NO DEBIDO EN EL MES DE ENERO DE 2020"/>
    <s v="NO SE REALIZARON DEVOLUCIONES DE SALDOS POR MAYOR VALOR PAGADO O POR LO NO DEBIDO EN EL MES DE ENERO DE 2020"/>
    <s v="-"/>
    <s v="-"/>
    <s v="-"/>
    <s v="-"/>
    <s v="-"/>
    <s v="-"/>
    <s v="-"/>
    <s v="-"/>
    <s v="-"/>
    <s v="-"/>
    <s v="-"/>
    <s v="-"/>
  </r>
  <r>
    <s v="SG-DF-ACT_06;Secretaria_General;Dirección_Financiera"/>
    <n v="291"/>
    <s v="PES_Definir"/>
    <s v="OE5"/>
    <s v="Fortalecimiento Institucional"/>
    <s v="SI"/>
    <s v="10. Plan de Acción Institucional - PAI"/>
    <s v="PAI"/>
    <s v="PAI_10"/>
    <s v="2. Plan de Acción Institucional - PAI"/>
    <s v="Gestión"/>
    <x v="119"/>
    <x v="83"/>
    <s v="SG-DF-ACT_06"/>
    <x v="215"/>
    <x v="9"/>
    <x v="9"/>
    <s v="SG-G_07"/>
    <x v="25"/>
    <s v="SG-D_07"/>
    <x v="27"/>
    <s v="Apoyo"/>
    <s v="Administrativa"/>
    <s v="Funcionamiento"/>
    <m/>
    <m/>
    <m/>
    <m/>
    <s v="MIPG-P_00"/>
    <s v="MIPG-D_00"/>
    <n v="0"/>
    <n v="0"/>
    <n v="0"/>
    <n v="0"/>
    <n v="0"/>
    <n v="0"/>
    <s v="No. Devoluciones"/>
    <s v="Valor total Devuelto"/>
    <s v="POR_DEFINIR"/>
    <d v="2020-01-01T00:00:00"/>
    <d v="2020-12-30T00:00:00"/>
    <n v="1"/>
    <n v="12"/>
    <n v="12.133333333333333"/>
    <s v="Enero"/>
    <s v="Diciembre"/>
    <s v="IV_Trim"/>
    <n v="5.1948051948051939E-3"/>
    <s v="Planeado"/>
    <n v="0"/>
    <n v="0"/>
    <n v="0"/>
    <n v="0"/>
    <n v="0"/>
    <n v="0"/>
    <n v="0"/>
    <n v="0"/>
    <n v="0"/>
    <n v="0"/>
    <n v="0"/>
    <n v="0"/>
    <n v="0"/>
    <s v="Ejecutado"/>
    <n v="0"/>
    <m/>
    <m/>
    <m/>
    <m/>
    <m/>
    <m/>
    <m/>
    <m/>
    <m/>
    <m/>
    <m/>
    <n v="0"/>
    <n v="0"/>
    <n v="0"/>
    <n v="1"/>
    <n v="0"/>
    <n v="5.1948051948051939E-3"/>
    <n v="0"/>
    <s v="Diciembre"/>
    <s v="SG-DF-ACT_06;Secretaria_General;Dirección_Financiera"/>
    <s v=" |202001: NO SE REALIZARON DEVOLUCIONES DE SALDOS POR MAYOR VALOR PAGADO O POR LO NO DEBIDO EN EL MES DE ENERO DE 2020"/>
    <s v="NO SE REALIZARON DEVOLUCIONES DE SALDOS POR MAYOR VALOR PAGADO O POR LO NO DEBIDO EN EL MES DE ENERO DE 2020"/>
    <s v="-"/>
    <s v="-"/>
    <s v="-"/>
    <s v="-"/>
    <s v="-"/>
    <s v="-"/>
    <s v="-"/>
    <s v="-"/>
    <s v="-"/>
    <s v="-"/>
    <s v="-"/>
    <s v="-"/>
  </r>
  <r>
    <s v="SG-DF-ACT_07;Secretaria_General;Dirección_Financiera"/>
    <n v="292"/>
    <s v="PES_Definir"/>
    <s v="OE5"/>
    <s v="Fortalecimiento Institucional"/>
    <s v="SI"/>
    <s v="10. Plan de Acción Institucional - PAI"/>
    <s v="PAI"/>
    <s v="PAI_10"/>
    <s v="2. Plan de Acción Institucional - PAI"/>
    <s v="Gestión"/>
    <x v="120"/>
    <x v="84"/>
    <s v="SG-DF-ACT_07"/>
    <x v="216"/>
    <x v="9"/>
    <x v="9"/>
    <s v="SG-G_07"/>
    <x v="25"/>
    <s v="SG-D_07"/>
    <x v="27"/>
    <s v="Apoyo"/>
    <s v="Administrativa"/>
    <s v="Funcionamiento"/>
    <m/>
    <m/>
    <m/>
    <m/>
    <s v="MIPG-P_00"/>
    <s v="MIPG-D_00"/>
    <n v="0"/>
    <n v="0"/>
    <n v="0"/>
    <n v="0"/>
    <n v="0"/>
    <n v="0"/>
    <n v="15"/>
    <s v="No. Devoluciones Realizadas"/>
    <s v="POR_DEFINIR"/>
    <d v="2020-02-01T00:00:00"/>
    <d v="2020-12-30T00:00:00"/>
    <n v="2"/>
    <n v="12"/>
    <n v="11.1"/>
    <s v="Febrero"/>
    <s v="Diciembre"/>
    <s v="IV_Trim"/>
    <n v="5.1948051948051939E-3"/>
    <s v="Planeado"/>
    <n v="1"/>
    <n v="1"/>
    <n v="1"/>
    <n v="2"/>
    <n v="1"/>
    <n v="1"/>
    <n v="2"/>
    <n v="1"/>
    <n v="1"/>
    <n v="1"/>
    <n v="2"/>
    <n v="1"/>
    <n v="15"/>
    <s v="Ejecutado"/>
    <n v="1"/>
    <m/>
    <m/>
    <m/>
    <m/>
    <m/>
    <m/>
    <m/>
    <m/>
    <m/>
    <m/>
    <m/>
    <n v="1"/>
    <n v="6.6666666666666666E-2"/>
    <n v="1"/>
    <n v="1"/>
    <n v="3.4632034632034627E-4"/>
    <n v="5.1948051948051939E-3"/>
    <n v="0"/>
    <s v="Diciembre"/>
    <s v="SG-DF-ACT_07;Secretaria_General;Dirección_Financiera"/>
    <s v=" |202001: EN EL MES DE ENERO SE PUBLICO EN LA PAGINA WEB LA DESAGREGACION PRESUPUESTAL 2020, LA EJECUCION PESUPUESTAL A CORTE 31 DE DICIEMBRE DE 2019 Y LOS ESTADOS FINANCIEROS DEL MES DE NOVIEMBRE DE 2019."/>
    <s v="EN EL MES DE ENERO SE PUBLICO EN LA PAGINA WEB LA DESAGREGACION PRESUPUESTAL 2020, LA EJECUCION PESUPUESTAL A CORTE 31 DE DICIEMBRE DE 2019 Y LOS ESTADOS FINANCIEROS DEL MES DE NOVIEMBRE DE 2019."/>
    <s v="-"/>
    <s v="-"/>
    <s v="-"/>
    <s v="-"/>
    <s v="-"/>
    <s v="-"/>
    <s v="-"/>
    <s v="-"/>
    <s v="-"/>
    <s v="-"/>
    <s v="-"/>
    <s v="-"/>
  </r>
  <r>
    <s v="SG-DF-ACT_08;Secretaria_General;Dirección_Financiera"/>
    <n v="293"/>
    <s v="PES_Definir"/>
    <s v="OE5"/>
    <s v="Fortalecimiento Institucional"/>
    <s v="SI"/>
    <s v="10. Plan de Acción Institucional - PAI"/>
    <s v="PAI"/>
    <s v="PAI_10"/>
    <s v="2. Plan de Acción Institucional - PAI"/>
    <s v="Gestión"/>
    <x v="121"/>
    <x v="85"/>
    <s v="SG-DF-ACT_08"/>
    <x v="217"/>
    <x v="9"/>
    <x v="9"/>
    <s v="SG-G_07"/>
    <x v="25"/>
    <s v="SG-D_07"/>
    <x v="27"/>
    <s v="Apoyo"/>
    <s v="Administrativa"/>
    <s v="Funcionamiento"/>
    <m/>
    <m/>
    <m/>
    <m/>
    <s v="MIPG-P_00"/>
    <s v="MIPG-D_00"/>
    <n v="0"/>
    <n v="0"/>
    <n v="0"/>
    <n v="0"/>
    <n v="0"/>
    <n v="0"/>
    <n v="1"/>
    <s v="No. De Reportes de Información Generados / No. De Reportes de información Obligatorios"/>
    <s v="POR_DEFINIR"/>
    <d v="2020-01-01T00:00:00"/>
    <d v="2020-12-30T00:00:00"/>
    <n v="1"/>
    <n v="12"/>
    <n v="12.133333333333333"/>
    <s v="Enero"/>
    <s v="Diciembre"/>
    <s v="IV_Trim"/>
    <n v="5.1948051948051939E-3"/>
    <s v="Planeado"/>
    <n v="1014121204"/>
    <n v="0"/>
    <n v="0"/>
    <n v="0"/>
    <n v="0"/>
    <n v="0"/>
    <n v="0"/>
    <n v="0"/>
    <n v="0"/>
    <n v="0"/>
    <n v="0"/>
    <n v="0"/>
    <n v="1014121204"/>
    <s v="Ejecutado"/>
    <n v="1010738680"/>
    <m/>
    <m/>
    <m/>
    <m/>
    <m/>
    <m/>
    <m/>
    <m/>
    <m/>
    <m/>
    <m/>
    <n v="1010738680"/>
    <n v="0.99666457619990756"/>
    <n v="1014121204"/>
    <n v="0.99666457619990756"/>
    <n v="5.1774783179215971E-3"/>
    <n v="5.1774783179215971E-3"/>
    <n v="0"/>
    <s v="Diciembre"/>
    <s v="SG-DF-ACT_08;Secretaria_General;Dirección_Financiera"/>
    <s v=" |202001: SE REALIZARON PAGOS POR $ 1.010.738.680 EN EL MES DE ENERO DE 2020, TIENIENDO EN CUENTA QUE LO OBLIGADO ASCIENDE A $ 1.014.121.204 POR LO TANTO LA EJECUCION FUE DEL 99.7%"/>
    <s v="SE REALIZARON PAGOS POR $ 1.010.738.680 EN EL MES DE ENERO DE 2020, TIENIENDO EN CUENTA QUE LO OBLIGADO ASCIENDE A $ 1.014.121.204 POR LO TANTO LA EJECUCION FUE DEL 99.7%"/>
    <s v="-"/>
    <s v="-"/>
    <s v="-"/>
    <s v="-"/>
    <s v="-"/>
    <s v="-"/>
    <s v="-"/>
    <s v="-"/>
    <s v="-"/>
    <s v="-"/>
    <s v="-"/>
    <s v="-"/>
  </r>
  <r>
    <s v="SG-DF-ACT_09;Secretaria_General;Dirección_Financiera"/>
    <n v="294"/>
    <s v="PES_Definir"/>
    <s v="OE5"/>
    <s v="Fortalecimiento Institucional"/>
    <s v="SI"/>
    <s v="10. Plan de Acción Institucional - PAI"/>
    <s v="PAI"/>
    <s v="PAI_10"/>
    <s v="2. Plan de Acción Institucional - PAI"/>
    <s v="Gestión"/>
    <x v="122"/>
    <x v="86"/>
    <s v="SG-DF-ACT_09"/>
    <x v="218"/>
    <x v="9"/>
    <x v="9"/>
    <s v="SG-G_07"/>
    <x v="25"/>
    <s v="SG-D_07"/>
    <x v="27"/>
    <s v="Apoyo"/>
    <s v="Administrativa"/>
    <s v="Funcionamiento"/>
    <m/>
    <m/>
    <m/>
    <m/>
    <s v="MIPG-P_00"/>
    <s v="MIPG-D_00"/>
    <n v="0"/>
    <n v="0"/>
    <n v="0"/>
    <n v="0"/>
    <n v="0"/>
    <n v="0"/>
    <n v="1"/>
    <s v="Valor de Obligaciones Presupuestales Pagadas / Valor Obligaciones presupuestales Proyectadas"/>
    <s v="POR_DEFINIR"/>
    <d v="2020-08-01T00:00:00"/>
    <d v="2020-12-30T00:00:00"/>
    <n v="8"/>
    <n v="12"/>
    <n v="5.0333333333333332"/>
    <s v="Agosto"/>
    <s v="Diciembre"/>
    <s v="IV_Trim"/>
    <n v="5.1948051948051939E-3"/>
    <s v="Planeado"/>
    <n v="0"/>
    <n v="0"/>
    <n v="0"/>
    <n v="0"/>
    <n v="0"/>
    <n v="0"/>
    <n v="0"/>
    <n v="2615150000"/>
    <n v="0"/>
    <n v="2615150000"/>
    <n v="0"/>
    <n v="0"/>
    <n v="5230300000"/>
    <s v="Ejecutado"/>
    <n v="283.36252300000001"/>
    <m/>
    <m/>
    <m/>
    <m/>
    <m/>
    <m/>
    <m/>
    <m/>
    <m/>
    <m/>
    <m/>
    <n v="283.36252300000001"/>
    <n v="5.4177107049308839E-8"/>
    <n v="0"/>
    <n v="0"/>
    <n v="2.8143951713926667E-10"/>
    <n v="0"/>
    <n v="0"/>
    <s v="Diciembre"/>
    <s v="SG-DF-ACT_09;Secretaria_General;Dirección_Financiera"/>
    <s v=" |202001: RECAUDO POR CONCEPTO DE CONTRIBUCION 2019 "/>
    <s v="RECAUDO POR CONCEPTO DE CONTRIBUCION 2019 "/>
    <s v="-"/>
    <s v="-"/>
    <s v="-"/>
    <s v="-"/>
    <s v="-"/>
    <s v="-"/>
    <s v="-"/>
    <s v="-"/>
    <s v="-"/>
    <s v="-"/>
    <s v="-"/>
    <s v="-"/>
  </r>
  <r>
    <s v="SG-DF-ACT_10;Secretaria_General;Dirección_Financiera"/>
    <n v="295"/>
    <s v="PES_Definir"/>
    <s v="OE5"/>
    <s v="Fortalecimiento Institucional"/>
    <s v="SI"/>
    <s v="10. Plan de Acción Institucional - PAI"/>
    <s v="PAI"/>
    <s v="PAI_10"/>
    <s v="2. Plan de Acción Institucional - PAI"/>
    <s v="Gestión"/>
    <x v="122"/>
    <x v="86"/>
    <s v="SG-DF-ACT_10"/>
    <x v="219"/>
    <x v="9"/>
    <x v="9"/>
    <s v="SG-G_07"/>
    <x v="25"/>
    <s v="SG-D_07"/>
    <x v="27"/>
    <s v="Apoyo"/>
    <s v="Administrativa"/>
    <s v="Funcionamiento"/>
    <m/>
    <m/>
    <m/>
    <m/>
    <s v="MIPG-P_00"/>
    <s v="MIPG-D_00"/>
    <n v="0"/>
    <n v="0"/>
    <n v="0"/>
    <n v="0"/>
    <n v="0"/>
    <n v="0"/>
    <n v="12"/>
    <s v="Valor cartera recuperada de vigencia anterior / Valor cartera identificada al inicio de la vigencia"/>
    <s v="POR_DEFINIR"/>
    <d v="2020-04-01T00:00:00"/>
    <d v="2020-12-30T00:00:00"/>
    <n v="4"/>
    <n v="12"/>
    <n v="9.1"/>
    <s v="Abril"/>
    <s v="Diciembre"/>
    <s v="IV_Trim"/>
    <n v="5.1948051948051939E-3"/>
    <s v="Planeado"/>
    <n v="0"/>
    <n v="0"/>
    <n v="0"/>
    <n v="1"/>
    <n v="0"/>
    <n v="1"/>
    <n v="0"/>
    <n v="0"/>
    <n v="1"/>
    <n v="0"/>
    <n v="1"/>
    <n v="0"/>
    <n v="4"/>
    <s v="Ejecutado"/>
    <n v="1"/>
    <m/>
    <m/>
    <m/>
    <m/>
    <m/>
    <m/>
    <m/>
    <m/>
    <m/>
    <m/>
    <m/>
    <n v="1"/>
    <n v="0.25"/>
    <n v="0"/>
    <n v="0"/>
    <n v="1.2987012987012985E-3"/>
    <n v="0"/>
    <n v="0"/>
    <s v="Diciembre"/>
    <s v="SG-DF-ACT_10;Secretaria_General;Dirección_Financiera"/>
    <s v=" |202001: SE LLEVO A CABO UN COMITÉ DE CARTERA EN EL MES DE ENERO DE 2020"/>
    <s v="SE LLEVO A CABO UN COMITÉ DE CARTERA EN EL MES DE ENERO DE 2020"/>
    <s v="-"/>
    <s v="-"/>
    <s v="-"/>
    <s v="-"/>
    <s v="-"/>
    <s v="-"/>
    <s v="-"/>
    <s v="-"/>
    <s v="-"/>
    <s v="-"/>
    <s v="-"/>
    <s v="-"/>
  </r>
  <r>
    <s v="SG-DF-ACT_11;Secretaria_General;Dirección_Financiera"/>
    <n v="296"/>
    <s v="PES_Definir"/>
    <s v="OE5"/>
    <s v="Fortalecimiento Institucional"/>
    <s v="SI"/>
    <s v="10. Plan de Acción Institucional - PAI"/>
    <s v="PAI"/>
    <s v="PAI_10"/>
    <s v="2. Plan de Acción Institucional - PAI"/>
    <s v="Gestión"/>
    <x v="122"/>
    <x v="86"/>
    <s v="SG-DF-ACT_11"/>
    <x v="220"/>
    <x v="9"/>
    <x v="9"/>
    <s v="SG-G_07"/>
    <x v="25"/>
    <s v="SG-D_07"/>
    <x v="27"/>
    <s v="Apoyo"/>
    <s v="Administrativa"/>
    <s v="Funcionamiento"/>
    <m/>
    <m/>
    <m/>
    <m/>
    <s v="MIPG-P_00"/>
    <s v="MIPG-D_00"/>
    <n v="0"/>
    <n v="0"/>
    <n v="0"/>
    <n v="0"/>
    <n v="0"/>
    <n v="0"/>
    <n v="6000"/>
    <s v="No. de Comités de sostenibilidad realizados / No. de Comités de sostenibilidad planeados"/>
    <s v="POR_DEFINIR"/>
    <d v="2020-01-01T00:00:00"/>
    <d v="2020-12-30T00:00:00"/>
    <n v="1"/>
    <n v="12"/>
    <n v="12.133333333333333"/>
    <s v="Enero"/>
    <s v="Diciembre"/>
    <s v="IV_Trim"/>
    <n v="5.1948051948051939E-3"/>
    <s v="Planeado"/>
    <n v="6000000000"/>
    <n v="0"/>
    <n v="0"/>
    <n v="0"/>
    <n v="0"/>
    <n v="0"/>
    <n v="0"/>
    <n v="0"/>
    <n v="0"/>
    <n v="0"/>
    <n v="0"/>
    <n v="0"/>
    <n v="6000000000"/>
    <s v="Ejecutado"/>
    <n v="445130173"/>
    <m/>
    <m/>
    <m/>
    <m/>
    <m/>
    <m/>
    <m/>
    <m/>
    <m/>
    <m/>
    <m/>
    <n v="445130173"/>
    <n v="7.418836216666666E-2"/>
    <n v="6000000000"/>
    <n v="7.418836216666666E-2"/>
    <n v="3.8539408917748907E-4"/>
    <n v="3.8539408917748907E-4"/>
    <n v="0"/>
    <s v="Diciembre"/>
    <s v="SG-DF-ACT_11;Secretaria_General;Dirección_Financiera"/>
    <s v=" |202001: SR RECAUDO POR CONTRUBUCION ESPECIAL EL DE VALOR DE $ 415.753.027 Y POR MULTAS $ 29.377.146, EN EL MES DE ENERO DE 2020."/>
    <s v="SR RECAUDO POR CONTRUBUCION ESPECIAL EL DE VALOR DE $ 415.753.027 Y POR MULTAS $ 29.377.146, EN EL MES DE ENERO DE 2020."/>
    <s v="-"/>
    <s v="-"/>
    <s v="-"/>
    <s v="-"/>
    <s v="-"/>
    <s v="-"/>
    <s v="-"/>
    <s v="-"/>
    <s v="-"/>
    <s v="-"/>
    <s v="-"/>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1">
  <r>
    <n v="1"/>
    <x v="0"/>
    <x v="0"/>
    <s v="1.1"/>
    <s v="Revisar y actualizar la Política de Administración del Riesgo y la metodología integrada para la gestión del riesgo en la Supertransporte"/>
    <s v="Política de Administración del Riesgo y la metodología integrada para la gestión del riesgo actualizadas"/>
    <s v="(Actividades realizadas /Actividades programadas)*100"/>
    <s v="Oficina Asesora de Planeación"/>
    <x v="0"/>
    <s v="Se realizó una actualización a la Política de Administración la cual fuen entregada a la Oficina de TICS, para su revisión e incorporación de la metodología para la identificación, evaluación y control de los riesgos de seguridad digital._x000a_Se revisó la información entregada por la Oficina de Tecnologías de la Información y las Comunicaciones, se realizó la actualización del formato para mapa de riesgos de los procesos, el cual fue enviado a la Oficina de TICS para su validación, se encuentra pendiente, las observaciones por parte de esta Oficina, para proceder con el envío al Comité de Coordinación de Control Interno."/>
    <x v="0"/>
    <n v="0.14000000000000001"/>
    <n v="0.14000000000000001"/>
  </r>
  <r>
    <n v="1"/>
    <x v="0"/>
    <x v="0"/>
    <s v="1.1"/>
    <s v="Revisar y actualizar la Política de Administración del Riesgo y la metodología integrada para la gestión del riesgo en la Supertransporte"/>
    <s v="Política de Administración del Riesgo y la metodología integrada para la gestión del riesgo actualizadas"/>
    <s v="(Actividades realizadas /Actividades programadas)*100"/>
    <s v="Oficina Asesora de Planeación"/>
    <x v="0"/>
    <s v="Se consolidó el documento de la propuesta de la Polítca de Administración del riesgo y se envío a los miembros del Comité de Coordinación de Control Interno, las observaciones recibidas fueron debidamente analizadas e incorporadas al documento, el cual fue consolidado con los ajustes realizados por la Oficina de TICS y la Oficina Asesora de Planeación y esta pendiente de Aprobación por dicho comite, el cual se tiene programado para el próximo 11 de septiembre"/>
    <x v="1"/>
    <n v="0.19"/>
    <n v="0.33"/>
  </r>
  <r>
    <n v="1"/>
    <x v="0"/>
    <x v="0"/>
    <s v="1.1"/>
    <s v="Revisar y actualizar la Política de Administración del Riesgo y la metodología integrada para la gestión del riesgo en la Supertransporte"/>
    <s v="Política de Administración del Riesgo y la metodología integrada para la gestión del riesgo actualizadas"/>
    <s v="(Actividades realizadas /Actividades programadas)*100"/>
    <s v="Oficina Asesora de Planeación"/>
    <x v="0"/>
    <m/>
    <x v="2"/>
    <n v="0.67"/>
    <n v="1"/>
  </r>
  <r>
    <n v="2"/>
    <x v="0"/>
    <x v="0"/>
    <s v="1.2"/>
    <s v="Socializar la Política de Administración del Riesgo y la metodología integrada para la administración del riesgo en la Supertransporte."/>
    <s v="Política de Administración del Riesgo y la metodología integrada para la administración del riesgo socializadas"/>
    <s v="(Actividades realizadas /Actividades programadas)*100"/>
    <s v="Oficina Asesora de Planeación"/>
    <x v="1"/>
    <s v="Se realizará una vez se apruebe la nueva versión de la Política de Administración del Riesgo"/>
    <x v="0"/>
    <n v="0.14000000000000001"/>
    <n v="0.14000000000000001"/>
  </r>
  <r>
    <n v="2"/>
    <x v="0"/>
    <x v="0"/>
    <s v="1.2"/>
    <s v="Socializar la Política de Administración del Riesgo y la metodología integrada para la administración del riesgo en la Supertransporte."/>
    <s v="Política de Administración del Riesgo y la metodología integrada para la administración del riesgo socializadas"/>
    <s v="(Actividades realizadas /Actividades programadas)*100"/>
    <s v="Oficina Asesora de Planeación"/>
    <x v="1"/>
    <s v="Se realizará una vez se apruebe la nueva versión de la Política de Administración del Riesgo"/>
    <x v="1"/>
    <n v="0"/>
    <n v="0.14000000000000001"/>
  </r>
  <r>
    <n v="2"/>
    <x v="0"/>
    <x v="0"/>
    <s v="1.2"/>
    <s v="Socializar la Política de Administración del Riesgo y la metodología integrada para la administración del riesgo en la Supertransporte."/>
    <s v="Política de Administración del Riesgo y la metodología integrada para la administración del riesgo socializadas"/>
    <s v="(Actividades realizadas /Actividades programadas)*100"/>
    <s v="Oficina Asesora de Planeación"/>
    <x v="1"/>
    <m/>
    <x v="2"/>
    <n v="0.86"/>
    <n v="1"/>
  </r>
  <r>
    <n v="3"/>
    <x v="0"/>
    <x v="1"/>
    <s v="2.1"/>
    <s v="Revisión y actualización de mapa de riesgos"/>
    <s v="Mapa de riesgos actualizado"/>
    <s v="(No de mapas de riesgo actualizados/Total de Mapas de riesgo)*100"/>
    <s v="Todas las Áreas de la Supertransporte"/>
    <x v="2"/>
    <s v="Se realizó verificación de las fechas de finalización de los planes de manejo de los mapas de riesgo, de los cuales en el primer cuatrimestre del año se debian actualizar: Gestión del Talento Humano, Gestión de TICS, Gestión Estratégica de la Información, Gestión de Criterios y Riesgos de Supervisión, Registro, Vigilancia. Inspección y Control._x000a_Se realizó solicitud a los  Jefes de los procesos la evaluación de los mapas de riesgo, se logró actualizar y publicar los mapas de riesgo de los procesos: Gestión del Talento Humano y Gestión de TICS, a pesar de que se inciaron reuniones de actualización para los procesos misionales, no fue posible la actualización de estos procesos ya que estan sujetos a la implementación del Decreto 2409 de 2018."/>
    <x v="0"/>
    <n v="0"/>
    <n v="0"/>
  </r>
  <r>
    <n v="3"/>
    <x v="0"/>
    <x v="1"/>
    <s v="2.1"/>
    <s v="Revisión y actualización de mapa de riesgos"/>
    <s v="Mapa de riesgos actualizado"/>
    <s v="(No de mapas de riesgo actualizados/Total de Mapas de riesgo)*100"/>
    <s v="Todas las Áreas de la Supertransporte"/>
    <x v="2"/>
    <s v="No ha sido posible actualizar los mapas de riesgo de los procesos, debido a que aún no se ha aprobado la Política de Administración del Riesgo"/>
    <x v="1"/>
    <n v="0"/>
    <n v="0"/>
  </r>
  <r>
    <n v="3"/>
    <x v="0"/>
    <x v="1"/>
    <s v="2.1"/>
    <s v="Revisión y actualización de mapa de riesgos"/>
    <s v="Mapa de riesgos actualizado"/>
    <s v="(No de mapas de riesgo actualizados/Total de Mapas de riesgo)*100"/>
    <s v="Todas las Áreas de la Supertransporte"/>
    <x v="2"/>
    <m/>
    <x v="2"/>
    <n v="1"/>
    <n v="1"/>
  </r>
  <r>
    <n v="4"/>
    <x v="0"/>
    <x v="1"/>
    <s v="2.2"/>
    <s v="Consolidación del mapa de riesgos"/>
    <s v="Mapa de riesgos consolidado"/>
    <s v="(Actividades realizadas /Actividades programadas)*100"/>
    <s v="Oficina Asesora de Planeación"/>
    <x v="2"/>
    <s v="Se realizó la consolidación del mapa de riesgos institucional, con corte a 31 de enero de 2019, una vez aprobados los mapas de riesgos de Talento Humano y Gestión de TICS, se realizó una actualización con corte al 14 de marzo de 2019."/>
    <x v="0"/>
    <n v="0.28999999999999998"/>
    <n v="0.28999999999999998"/>
  </r>
  <r>
    <n v="4"/>
    <x v="0"/>
    <x v="1"/>
    <s v="2.2"/>
    <s v="Consolidación del mapa de riesgos"/>
    <s v="Mapa de riesgos consolidado"/>
    <s v="(Actividades realizadas /Actividades programadas)*100"/>
    <s v="Oficina Asesora de Planeación"/>
    <x v="2"/>
    <s v="Actividad cumplida en el primer periodo, se encuentra publicada la versión vigente en la página web: https://www.supertransporte.gov.co/documentos/2019/Marzo/Planeacion_15/MAPA_DE_RIESGOS_CONSOLIDADO_14032019.xlsx"/>
    <x v="1"/>
    <n v="0.21"/>
    <n v="0.5"/>
  </r>
  <r>
    <n v="4"/>
    <x v="0"/>
    <x v="1"/>
    <s v="2.2"/>
    <s v="Consolidación del mapa de riesgos"/>
    <s v="Mapa de riesgos consolidado"/>
    <s v="(Actividades realizadas /Actividades programadas)*100"/>
    <s v="Oficina Asesora de Planeación"/>
    <x v="2"/>
    <m/>
    <x v="2"/>
    <n v="0.5"/>
    <n v="1"/>
  </r>
  <r>
    <n v="5"/>
    <x v="0"/>
    <x v="2"/>
    <s v="3.1"/>
    <s v="Publicación del mapa de riesgos consolidado en el botón de transparencia e intranet"/>
    <s v="Mapa de riesgos consolidado publicado en botón de transparencia e intranet"/>
    <s v="(Actividades realizadas /Actividades programadas)*100"/>
    <s v="Oficina Asesora de Planeación"/>
    <x v="2"/>
    <s v="El mapa de riesgos institucional se encuentra publicado en la Página web."/>
    <x v="0"/>
    <n v="0.28999999999999998"/>
    <n v="0.28999999999999998"/>
  </r>
  <r>
    <n v="5"/>
    <x v="0"/>
    <x v="2"/>
    <s v="3.1"/>
    <s v="Publicación del mapa de riesgos consolidado en el botón de transparencia e intranet"/>
    <s v="Mapa de riesgos consolidado publicado en botón de transparencia e intranet"/>
    <s v="(Actividades realizadas /Actividades programadas)*100"/>
    <s v="Oficina Asesora de Planeación"/>
    <x v="2"/>
    <s v="El mapa de riesgos institucional se encuentra publicado en la Página web: https://www.supertransporte.gov.co/documentos/2019/Marzo/Planeacion_15/MAPA_DE_RIESGOS_CONSOLIDADO_14032019.xlsx"/>
    <x v="1"/>
    <n v="0"/>
    <n v="0.28999999999999998"/>
  </r>
  <r>
    <n v="5"/>
    <x v="0"/>
    <x v="2"/>
    <s v="3.1"/>
    <s v="Publicación del mapa de riesgos consolidado en el botón de transparencia e intranet"/>
    <s v="Mapa de riesgos consolidado publicado en botón de transparencia e intranet"/>
    <s v="(Actividades realizadas /Actividades programadas)*100"/>
    <s v="Oficina Asesora de Planeación"/>
    <x v="2"/>
    <m/>
    <x v="2"/>
    <n v="0.71"/>
    <n v="1"/>
  </r>
  <r>
    <n v="6"/>
    <x v="0"/>
    <x v="2"/>
    <s v="3.2"/>
    <s v="Socializar el Mapa de Riesgos en la SPT "/>
    <s v="Mapa de riesgos socializado en la SPT "/>
    <s v="(Actividades realizadas /Actividades programadas)*100"/>
    <s v="Oficina Asesora de Planeación"/>
    <x v="2"/>
    <s v="Se realizó la consolidación del mapa de riesgos institucional, el cual se encuentra pendiente de presentar al comité institucional de gestión y desempeño, una vez sea verificado por el comité institucional de gestión y desempeño, se procederá con su socialización."/>
    <x v="0"/>
    <n v="0.28000000000000003"/>
    <n v="0.28000000000000003"/>
  </r>
  <r>
    <n v="6"/>
    <x v="0"/>
    <x v="2"/>
    <s v="3.2"/>
    <s v="Socializar el Mapa de Riesgos en la SPT "/>
    <s v="Mapa de riesgos socializado en la SPT "/>
    <s v="(Actividades realizadas /Actividades programadas)*100"/>
    <s v="Oficina Asesora de Planeación"/>
    <x v="2"/>
    <s v="Se realizó socialización del mapa de riesgos institucional en el Comité Virtual Institucional de Gestión y Desempeño, el día 20 de Agosto de 2019, a través de la aplicación Microsoft Teams:_x000a_https://teams.microsoft.com/l/file/26f38a5d-1e47-4f5b-a90a-fa4688c506ff?tenantId=02f338c2-5dfa-4ce9-9ed1-2e6f5524cc75&amp;fileType=pptx&amp;objectUrl=https%3A%2F%2Fsupertransporte.sharepoint.com%2Fsites%2FPlanSemestraldetrabajo-OAP%2FDocumentos%2520compartidos%2F20Ago.pptx&amp;serviceName=recent"/>
    <x v="1"/>
    <n v="0"/>
    <n v="0.28000000000000003"/>
  </r>
  <r>
    <n v="6"/>
    <x v="0"/>
    <x v="2"/>
    <s v="3.2"/>
    <s v="Socializar el Mapa de Riesgos en la SPT "/>
    <s v="Mapa de riesgos socializado en la SPT "/>
    <s v="(Actividades realizadas /Actividades programadas)*100"/>
    <s v="Oficina Asesora de Planeación"/>
    <x v="2"/>
    <m/>
    <x v="2"/>
    <n v="0.72"/>
    <n v="1"/>
  </r>
  <r>
    <n v="7"/>
    <x v="0"/>
    <x v="3"/>
    <s v="4.1"/>
    <s v="Monitorear y efectuar seguimiento a los riesgos de corrupción"/>
    <s v="Mapa de riesgos monitoreado"/>
    <s v="(No de mapas de riesgo monitoreados /Total de Mapas de riesgo)*100"/>
    <s v="Todas las Áreas de la Supertransporte"/>
    <x v="2"/>
    <s v="Se incluyó como parte del PAI en todas las dependencias de la Entidad, una actividad relacionada con el monitoreo de los mapas de riesgo, esto con el fin de que las áreas en el seguimiento de su planeación lo tengan presente. Adicionalmente la Oficina de Control através del memorando No 20192000045653, realizó la solicitud del seguimiento correspondiente al corte del 30 de abril del presente año."/>
    <x v="0"/>
    <n v="0.25"/>
    <n v="0.25"/>
  </r>
  <r>
    <n v="7"/>
    <x v="0"/>
    <x v="3"/>
    <s v="4.1"/>
    <s v="Monitorear y efectuar seguimiento a los riesgos de corrupción"/>
    <s v="Mapa de riesgos monitoreado"/>
    <s v="(No de mapas de riesgo monitoreados /Total de Mapas de riesgo)*100"/>
    <s v="Todas las Áreas de la Supertransporte"/>
    <x v="2"/>
    <s v="Se incluyó como parte del PAI en todas las dependencias de la Entidad, una actividad relacionada con el monitoreo de los mapas de riesgo, esto con el fin de que las áreas en el seguimiento de su planeación lo tengan presente. "/>
    <x v="1"/>
    <n v="0.33"/>
    <n v="0.58000000000000007"/>
  </r>
  <r>
    <n v="7"/>
    <x v="0"/>
    <x v="3"/>
    <s v="4.1"/>
    <s v="Monitorear y efectuar seguimiento a los riesgos de corrupción"/>
    <s v="Mapa de riesgos monitoreado"/>
    <s v="(No de mapas de riesgo monitoreados /Total de Mapas de riesgo)*100"/>
    <s v="Todas las Áreas de la Supertransporte"/>
    <x v="2"/>
    <m/>
    <x v="2"/>
    <n v="0.42"/>
    <n v="1"/>
  </r>
  <r>
    <n v="8"/>
    <x v="0"/>
    <x v="4"/>
    <s v="5.1."/>
    <s v="Formular las denuncias ante las autoridades competentes respecto de hechos constitutivos de faltas disciplinarias, fiscales, penales y demás que haya lugar"/>
    <s v="Denuncias realizadas"/>
    <s v="(No. de casos puestos en conocimiento de la OAJ constitutivos de faltas disciplinarias, fiscales, penales y demás que haya lugar/No. de denuncias realizadas)*100"/>
    <s v="Oficina Asesora Jurídica"/>
    <x v="2"/>
    <s v="Desde la Oficina Asesora Jurídica se realizaron 3 denuncias sobre los hechos detectados, ante la Fiscalía General de la Nación."/>
    <x v="0"/>
    <n v="0"/>
    <n v="0"/>
  </r>
  <r>
    <n v="8"/>
    <x v="0"/>
    <x v="4"/>
    <s v="5.1."/>
    <s v="Formular las denuncias ante las autoridades competentes respecto de hechos constitutivos de faltas disciplinarias, fiscales, penales y demás que haya lugar"/>
    <s v="Denuncias realizadas"/>
    <s v="(No. de casos puestos en conocimiento de la OAJ constitutivos de faltas disciplinarias, fiscales, penales y demás que haya lugar/No. de denuncias realizadas)*100"/>
    <s v="Oficina Asesora Jurídica"/>
    <x v="2"/>
    <s v="Desde la Oficina Asesora Jurídica se realizaron 4 denuncias sobre hechos presuntamente constitutivos de delitos ante la Fiscalía General de la Nación, según conocimiento del área. Las mismas se identifican con los radicados números: 20193000278611, 20193000164771, 20193000164521 y 20193000164481."/>
    <x v="1"/>
    <n v="0.33"/>
    <n v="0.33"/>
  </r>
  <r>
    <n v="8"/>
    <x v="0"/>
    <x v="4"/>
    <s v="5.1."/>
    <s v="Formular las denuncias ante las autoridades competentes respecto de hechos constitutivos de faltas disciplinarias, fiscales, penales y demás que haya lugar"/>
    <s v="Denuncias realizadas"/>
    <s v="(No. de casos puestos en conocimiento de la OAJ constitutivos de faltas disciplinarias, fiscales, penales y demás que haya lugar/No. de denuncias realizadas)*100"/>
    <s v="Oficina Asesora Jurídica"/>
    <x v="2"/>
    <m/>
    <x v="2"/>
    <n v="0.67"/>
    <n v="1"/>
  </r>
  <r>
    <n v="9"/>
    <x v="0"/>
    <x v="4"/>
    <s v="5.2."/>
    <s v="Verificar la visibilización de la ejecución del Plan anticorrupción y mapa de riesgos, según los cortes establecidos."/>
    <s v="Informe consolidado de seguimiento a mapa de riesgos"/>
    <s v="(Actividades realizadas /Actividades programadas)*100"/>
    <s v="Oficina de Control Interno"/>
    <x v="2"/>
    <m/>
    <x v="0"/>
    <n v="0.33329999999999999"/>
    <n v="0.33329999999999999"/>
  </r>
  <r>
    <n v="9"/>
    <x v="0"/>
    <x v="4"/>
    <s v="5.2."/>
    <s v="Verificar la visibilización de la ejecución del Plan anticorrupción y mapa de riesgos, según los cortes establecidos."/>
    <s v="Informe consolidado de seguimiento a mapa de riesgos"/>
    <s v="(Actividades realizadas /Actividades programadas)*100"/>
    <s v="Oficina de Control Interno"/>
    <x v="2"/>
    <s v="https://www.supertransporte.gov.co/index.php/plan-anticorrupcion-y-atencion-al-ciudadano/PLAN ANTICORRUPCIÓN Y ATENCIÓN AL CIUDADANO_x000a_2019, publicación plan 31 de enero de 2019 y seguimiento corte a 30 de abril Plan Anticorrupción 2019 – V2 y publicación corte 31 de agosto de 2019"/>
    <x v="1"/>
    <n v="0.41670000000000001"/>
    <n v="0.75"/>
  </r>
  <r>
    <n v="9"/>
    <x v="0"/>
    <x v="4"/>
    <s v="5.2."/>
    <s v="Verificar la visibilización de la ejecución del Plan anticorrupción y mapa de riesgos, según los cortes establecidos."/>
    <s v="Informe consolidado de seguimiento a mapa de riesgos"/>
    <s v="(Actividades realizadas /Actividades programadas)*100"/>
    <s v="Oficina de Control Interno"/>
    <x v="2"/>
    <m/>
    <x v="2"/>
    <n v="0.25"/>
    <n v="1"/>
  </r>
  <r>
    <n v="10"/>
    <x v="1"/>
    <x v="5"/>
    <n v="34034"/>
    <s v="Evaluación del trámite y del funcionamiento del sistema de información"/>
    <s v="Evita cometer errores y agiliza el tramite de inscripción y registro de Operador Portuario."/>
    <s v="(Actividades realizadas /Actividades programadas)*100"/>
    <s v="Delegatura de Puertos_x000a_Oficina de Tecnologías de la Información y Comunicaciones"/>
    <x v="2"/>
    <s v="Revisión de la funcionalidad en el módulo operador portuario en el sistema VIGIA, para generar ajustes que afectan el funcionamiento."/>
    <x v="0"/>
    <n v="0"/>
    <n v="0"/>
  </r>
  <r>
    <n v="10"/>
    <x v="1"/>
    <x v="5"/>
    <n v="34034"/>
    <s v="Evaluación del trámite y del funcionamiento del sistema de información"/>
    <s v="Evita cometer errores y agiliza el tramite de inscripción y registro de Operador Portuario."/>
    <s v="(Actividades realizadas /Actividades programadas)*100"/>
    <s v="Delegatura de Puertos_x000a_Oficina de Tecnologías de la Información y Comunicaciones"/>
    <x v="2"/>
    <s v="El profesional Gilberto Palencia efectuó el analisis del tramite de Inscripcion y Registro Operador Portuario, y se remitió al Superintendente Delegado de Puertos con comunicacion radicada con el No. 2019600053453 del 30 de mayo de 2019. _x000a_La misma información anterior, se remitió correo electronico a la Oficina TIC's con las observaciones al registro de operadores portuarios. _x000a_Con radicado No. 20196100083273 del 31 de julio de 2019, se remitió a la Directora de Promoción y Prevención una nueva solicitud con los informes anteriores con el propósito de  dar traslado de los  mismos a la Oficina TIC's._x000a_Es importante mencionar que de acuerdo con la estrategia implementada por el DAFP en cumplimiento de la Directiva 07 de 2019, como resultado del análisis realizado conjuntamente con el Ministerio y el DAFP se confirmó la necesidad de optimizar este trámite."/>
    <x v="1"/>
    <n v="0.4"/>
    <n v="0.4"/>
  </r>
  <r>
    <n v="10"/>
    <x v="1"/>
    <x v="5"/>
    <n v="34034"/>
    <s v="Evaluación del trámite y del funcionamiento del sistema de información"/>
    <s v="Evita cometer errores y agiliza el tramite de inscripción y registro de Operador Portuario."/>
    <s v="(Actividades realizadas /Actividades programadas)*100"/>
    <s v="Delegatura de Puertos_x000a_Oficina de Tecnologías de la Información y Comunicaciones"/>
    <x v="2"/>
    <m/>
    <x v="2"/>
    <n v="0.1"/>
    <n v="0.5"/>
  </r>
  <r>
    <n v="11"/>
    <x v="1"/>
    <x v="6"/>
    <n v="7641"/>
    <s v="Se iniciará la implementación del trámite en línea"/>
    <s v="Seguridad, eficiencia y obtención del trámite en línea"/>
    <s v="(Actividades realizadas /Actividades programadas)*100"/>
    <s v="Oficina de Tecnologías de la Información y Comunicaciones_x000a_Dirección Financiera"/>
    <x v="2"/>
    <s v="Actualmente se realiza en línea la descarga del cupón de pago."/>
    <x v="0"/>
    <n v="0"/>
    <n v="0"/>
  </r>
  <r>
    <n v="11"/>
    <x v="1"/>
    <x v="6"/>
    <n v="7641"/>
    <s v="Se iniciará la implementación del trámite en línea"/>
    <s v="Seguridad, eficiencia y obtención del trámite en línea"/>
    <s v="(Actividades realizadas /Actividades programadas)*100"/>
    <s v="Oficina de Tecnologías de la Información y Comunicaciones_x000a_Dirección Financiera"/>
    <x v="2"/>
    <s v="La direccion financiera, a gestionado las solicitudes de estados de cuentas de los vigilados, entre los meses de mayo a agosto de 2019 se han tramitado 185._x000a_Es importante mencionar que de acuerdo con la estrategia implementada por el DAFP en cumplimiento de la Directiva 07 de 2019, como resultado del análisis realizado conjuntamente con el Ministerio y el DAFP se solicitó eliminar este trámite."/>
    <x v="1"/>
    <n v="0"/>
    <n v="0"/>
  </r>
  <r>
    <n v="11"/>
    <x v="1"/>
    <x v="6"/>
    <n v="7641"/>
    <s v="Se iniciará la implementación del trámite en línea"/>
    <s v="Seguridad, eficiencia y obtención del trámite en línea"/>
    <s v="(Actividades realizadas /Actividades programadas)*100"/>
    <s v="Oficina de Tecnologías de la Información y Comunicaciones_x000a_Dirección Financiera"/>
    <x v="2"/>
    <m/>
    <x v="2"/>
    <n v="0.5"/>
    <n v="0.5"/>
  </r>
  <r>
    <n v="12"/>
    <x v="1"/>
    <x v="7"/>
    <n v="33867"/>
    <s v="Evaluar las actividades para la atención de las solicitudes que se reciben en la Supertransporte"/>
    <s v="Mejoramiento y seguridad en la información de los trámites realizados"/>
    <s v="(Actividades realizadas /Actividades programadas)*100"/>
    <s v="Delegatura de Tránsito y Transporte Terrestre_x000a_Oficina de Tecnologías de la Información y Comunicaciones"/>
    <x v="2"/>
    <s v="* La Delegatura de Tránsito y Transporte Terrestre se encuentra revisando y actualizando los protocolos de atención de este tipo de solicitudes para su mejoramiento._x000a_* Se realiza monitoreo al funcionamiento del trámite en el primer cuatrimestre, para generar ajustes en el módulo de inmovilizaciones."/>
    <x v="0"/>
    <n v="0"/>
    <n v="0"/>
  </r>
  <r>
    <n v="12"/>
    <x v="1"/>
    <x v="7"/>
    <n v="33867"/>
    <s v="Evaluar las actividades para la atención de las solicitudes que se reciben en la Supertransporte"/>
    <s v="Mejoramiento y seguridad en la información de los trámites realizados"/>
    <s v="(Actividades realizadas /Actividades programadas)*100"/>
    <s v="Delegatura de Tránsito y Transporte Terrestre_x000a_Oficina de Tecnologías de la Información y Comunicaciones"/>
    <x v="2"/>
    <s v="Se realizó reunión entre la Dirección de Investigaciones y la Oficina de Tecnologías de la Información y Comunicaciones, en donde se solicitó a dicha oficina que la información del usuario sea protegida dentro del Sistema VIGIA para que no se pueda visualizar, ni usar por cualquier persona que ingrese al mismo, lo anterior con el fin de propender por el mejoramiento y seguridad en la información de los trámites realizados._x000a_Es importante mencionar que de acuerdo con la estrategia implementada por el DAFP en cumplimiento de la Directiva 07 de 2019, como resultado del análisis realizado conjuntamente con el Ministerio y el DAFP se confirmó la necesidad de optimizar este trámite."/>
    <x v="1"/>
    <n v="0.5"/>
    <n v="0.5"/>
  </r>
  <r>
    <n v="12"/>
    <x v="1"/>
    <x v="7"/>
    <n v="33867"/>
    <s v="Evaluar las actividades para la atención de las solicitudes que se reciben en la Supertransporte"/>
    <s v="Mejoramiento y seguridad en la información de los trámites realizados"/>
    <s v="(Actividades realizadas /Actividades programadas)*100"/>
    <s v="Delegatura de Tránsito y Transporte Terrestre_x000a_Oficina de Tecnologías de la Información y Comunicaciones"/>
    <x v="2"/>
    <m/>
    <x v="2"/>
    <n v="0.5"/>
    <n v="1"/>
  </r>
  <r>
    <n v="13"/>
    <x v="2"/>
    <x v="8"/>
    <s v="1.1"/>
    <s v="Diseñar y enviar información mediante comunicaciones Internas (push mails, pantallas o carteleras virtuales), informando las principales actividades desarrolladas por la entidad a nivel misional, normativo y administrativo."/>
    <s v="Comunicaciones mensuales"/>
    <s v="(Actividades realizadas /Actividades programadas)*100"/>
    <s v="Equipo de Comunicaciones"/>
    <x v="2"/>
    <s v="Se desarrollan mensajes informativos, sobre diferentes temáticas de interés institucional, los cuales son enviados a través del correo institucional a funcionarios y contratistas"/>
    <x v="0"/>
    <n v="0.33"/>
    <n v="0.33"/>
  </r>
  <r>
    <n v="13"/>
    <x v="2"/>
    <x v="8"/>
    <s v="1.1"/>
    <s v="Diseñar y enviar información mediante comunicaciones Internas (push mails, pantallas o carteleras virtuales), informando las principales actividades desarrolladas por la entidad a nivel misional, normativo y administrativo."/>
    <s v="Comunicaciones mensuales"/>
    <s v="(Actividades realizadas /Actividades programadas)*100"/>
    <s v="Equipo de Comunicaciones"/>
    <x v="2"/>
    <s v="Se han realizado banners especiales para correos, para intranet y para las pantallas internas, con mensajes institucionales e informativos sobre las actividades de la entidad y sobre avisos especiales. Mínimo un mensaje diario."/>
    <x v="1"/>
    <n v="0.33"/>
    <n v="0.66"/>
  </r>
  <r>
    <n v="13"/>
    <x v="2"/>
    <x v="8"/>
    <s v="1.1"/>
    <s v="Diseñar y enviar información mediante comunicaciones Internas (push mails, pantallas o carteleras virtuales), informando las principales actividades desarrolladas por la entidad a nivel misional, normativo y administrativo."/>
    <s v="Comunicaciones mensuales"/>
    <s v="(Actividades realizadas /Actividades programadas)*100"/>
    <s v="Equipo de Comunicaciones"/>
    <x v="2"/>
    <m/>
    <x v="2"/>
    <n v="0.34"/>
    <n v="1"/>
  </r>
  <r>
    <n v="14"/>
    <x v="2"/>
    <x v="8"/>
    <s v="1.2"/>
    <s v="Difundir la actividad misional de la entidad, a través de Boletines informativos"/>
    <s v="Boletín semestral"/>
    <s v="No de Boletines publicados"/>
    <s v="Equipo de Comunicaciones"/>
    <x v="2"/>
    <s v="Se reportará en el siguiente periodo"/>
    <x v="0"/>
    <n v="0"/>
    <n v="0"/>
  </r>
  <r>
    <n v="14"/>
    <x v="2"/>
    <x v="8"/>
    <s v="1.2"/>
    <s v="Difundir la actividad misional de la entidad, a través de Boletines informativos"/>
    <s v="Boletín semestral"/>
    <s v="No de Boletines publicados"/>
    <s v="Equipo de Comunicaciones"/>
    <x v="2"/>
    <s v="Se han realizado boletín audiovisual denominado Info Super donde se evidencian las actividades de gestión misional de la entidad al público. https://twitter.com/Supertransporte/status/1167533248580378625"/>
    <x v="1"/>
    <n v="0.66"/>
    <n v="0.66"/>
  </r>
  <r>
    <n v="14"/>
    <x v="2"/>
    <x v="8"/>
    <s v="1.2"/>
    <s v="Difundir la actividad misional de la entidad, a través de Boletines informativos"/>
    <s v="Boletín semestral"/>
    <s v="No de Boletines publicados"/>
    <s v="Equipo de Comunicaciones"/>
    <x v="2"/>
    <m/>
    <x v="2"/>
    <n v="0.34"/>
    <n v="1"/>
  </r>
  <r>
    <n v="15"/>
    <x v="2"/>
    <x v="8"/>
    <s v="1.3"/>
    <s v="Implementar free press con medios de comunicación a nivel nacional"/>
    <s v="Boletines de prensa en medios y página web"/>
    <s v="(Actividades realizadas /Actividades programadas)*100"/>
    <s v="Equipo de Comunicaciones"/>
    <x v="2"/>
    <s v="Se realizaron comunicados de prensa, entrevistas para diferentes medios de comunicación, dando a conocer la gestión realizada por la Entidad."/>
    <x v="0"/>
    <n v="0.33"/>
    <n v="0.33"/>
  </r>
  <r>
    <n v="15"/>
    <x v="2"/>
    <x v="8"/>
    <s v="1.3"/>
    <s v="Implementar free press con medios de comunicación a nivel nacional"/>
    <s v="Boletines de prensa en medios y página web"/>
    <s v="(Actividades realizadas /Actividades programadas)*100"/>
    <s v="Equipo de Comunicaciones"/>
    <x v="2"/>
    <s v="Se realizaron comunicados de prensa, entrevistas para diferentes medios de comunicación, dando a conocer la gestión realizada por la Entidad. Todos los comunicados son publicados en la página web en la sección de Sala de Prensa."/>
    <x v="1"/>
    <n v="0.33600000000000002"/>
    <n v="0.66600000000000004"/>
  </r>
  <r>
    <n v="15"/>
    <x v="2"/>
    <x v="8"/>
    <s v="1.3"/>
    <s v="Implementar free press con medios de comunicación a nivel nacional"/>
    <s v="Boletines de prensa en medios y página web"/>
    <s v="(Actividades realizadas /Actividades programadas)*100"/>
    <s v="Equipo de Comunicaciones"/>
    <x v="2"/>
    <m/>
    <x v="2"/>
    <n v="0.33400000000000002"/>
    <n v="1"/>
  </r>
  <r>
    <n v="16"/>
    <x v="2"/>
    <x v="8"/>
    <s v="1.4"/>
    <s v="Desarrollar campañas informativas sobre temáticas de prevención dirigidas a los usuarios del Servicio de Transporte"/>
    <s v="Campañas informativas"/>
    <s v="(Actividades realizadas /Actividades programadas)*100"/>
    <s v="Equipo de Comunicaciones"/>
    <x v="2"/>
    <s v="Desarrollo de la campaña #Superviajeros, para temporada de puentes festivos y semana santa. Desarrollo de campañas informativas sobre temáticas como: embalses, contratos, regiones, casa consumidor, regiones, usuarios, usuarios del transporte fluvial, vigilamos con seguridad: vigía información subjetiva y derechos y deberes de usuarios con presencia en casas de consumidor y rutas."/>
    <x v="0"/>
    <n v="0"/>
    <n v="0"/>
  </r>
  <r>
    <n v="16"/>
    <x v="2"/>
    <x v="8"/>
    <s v="1.4"/>
    <s v="Desarrollar campañas informativas sobre temáticas de prevención dirigidas a los usuarios del Servicio de Transporte"/>
    <s v="Campañas informativas"/>
    <s v="(Actividades realizadas /Actividades programadas)*100"/>
    <s v="Equipo de Comunicaciones"/>
    <x v="2"/>
    <s v="Se realizaron campañas dirigidas a la ciudadanía a través de las redes sociales: #LogrosQueConectan, #ACalseSeguro, #Seguridadfluviales #Laspervuela, #Supertransportador, #SuperBlibliotecaVirtual, #LaMovilidadesdetodos, #Voycontiqueteraalllano, #SuperRegiones, #Superenpuertos."/>
    <x v="1"/>
    <n v="0.66600000000000004"/>
    <n v="0.66600000000000004"/>
  </r>
  <r>
    <n v="16"/>
    <x v="2"/>
    <x v="8"/>
    <s v="1.4"/>
    <s v="Desarrollar campañas informativas sobre temáticas de prevención dirigidas a los usuarios del Servicio de Transporte"/>
    <s v="Campañas informativas"/>
    <s v="(Actividades realizadas /Actividades programadas)*100"/>
    <s v="Equipo de Comunicaciones"/>
    <x v="2"/>
    <m/>
    <x v="2"/>
    <n v="0.33400000000000002"/>
    <n v="1"/>
  </r>
  <r>
    <n v="17"/>
    <x v="2"/>
    <x v="8"/>
    <s v="1.5"/>
    <s v="Elaborar el informe de Rendición de Cuentas 2019"/>
    <s v="Informe de Rendición de Cuentas 2019"/>
    <s v="(Actividades realizadas /Actividades programadas)*100"/>
    <s v="Oficina Asesora de Planeación"/>
    <x v="3"/>
    <s v="Se realizará en el mes de octubre"/>
    <x v="0"/>
    <n v="0"/>
    <n v="0"/>
  </r>
  <r>
    <n v="17"/>
    <x v="2"/>
    <x v="8"/>
    <s v="1.5"/>
    <s v="Elaborar el informe de Rendición de Cuentas 2019"/>
    <s v="Informe de Rendición de Cuentas 2019"/>
    <s v="(Actividades realizadas /Actividades programadas)*100"/>
    <s v="Oficina Asesora de Planeación"/>
    <x v="3"/>
    <s v="Se realizará en el mes de octubre"/>
    <x v="1"/>
    <n v="0"/>
    <n v="0"/>
  </r>
  <r>
    <n v="17"/>
    <x v="2"/>
    <x v="8"/>
    <s v="1.5"/>
    <s v="Elaborar el informe de Rendición de Cuentas 2019"/>
    <s v="Informe de Rendición de Cuentas 2019"/>
    <s v="(Actividades realizadas /Actividades programadas)*100"/>
    <s v="Oficina Asesora de Planeación"/>
    <x v="3"/>
    <m/>
    <x v="2"/>
    <n v="1"/>
    <n v="1"/>
  </r>
  <r>
    <n v="18"/>
    <x v="2"/>
    <x v="8"/>
    <s v="1.6"/>
    <s v="Desarrollar campaña para socialización de informe de Rendición de Cuentas 2019"/>
    <s v="Piezas informativas a través de redes sociales y correos dando a conocer la publicación del informe a los vigilados y a los funcionarios. _x000a_Publicación en el portal web de banners informando a la ciudadanía acerca de la publicación del informe."/>
    <s v="(Actividades realizadas /Actividades programadas)*100"/>
    <s v="Equipo de Comunicaciones"/>
    <x v="4"/>
    <s v="Se realizará de acuerdo con el desarrollo del informe de rendición de cuentas"/>
    <x v="0"/>
    <n v="0"/>
    <n v="0"/>
  </r>
  <r>
    <n v="18"/>
    <x v="2"/>
    <x v="8"/>
    <s v="1.6"/>
    <s v="Desarrollar campaña para socialización de informe de Rendición de Cuentas 2019"/>
    <s v="Piezas informativas a través de redes sociales y correos dando a conocer la publicación del informe a los vigilados y a los funcionarios. _x000a_Publicación en el portal web de banners informando a la ciudadanía acerca de la publicación del informe."/>
    <s v="(Actividades realizadas /Actividades programadas)*100"/>
    <s v="Equipo de Comunicaciones"/>
    <x v="4"/>
    <s v="Se realizará de acuerdo con el desarrollo del informe de rendición de cuentas"/>
    <x v="1"/>
    <n v="0"/>
    <n v="0"/>
  </r>
  <r>
    <n v="18"/>
    <x v="2"/>
    <x v="8"/>
    <s v="1.6"/>
    <s v="Desarrollar campaña para socialización de informe de Rendición de Cuentas 2019"/>
    <s v="Piezas informativas a través de redes sociales y correos dando a conocer la publicación del informe a los vigilados y a los funcionarios. _x000a_Publicación en el portal web de banners informando a la ciudadanía acerca de la publicación del informe."/>
    <s v="(Actividades realizadas /Actividades programadas)*100"/>
    <s v="Equipo de Comunicaciones"/>
    <x v="4"/>
    <m/>
    <x v="2"/>
    <n v="1"/>
    <n v="1"/>
  </r>
  <r>
    <n v="19"/>
    <x v="2"/>
    <x v="8"/>
    <s v="1.7"/>
    <s v="Desarrollar y actualizar herramientas informáticas de interacción con los vigilados"/>
    <s v="Herramientas informáticas implementadas"/>
    <s v="No de herramientas informáticas dirigidas a los vigilados en producción"/>
    <s v="Oficina de Tecnologías de la Información y Comunicaciones"/>
    <x v="2"/>
    <s v=" - Generación de la Biblioteca Virtual con la normatividad de la ST._x000a_ - Actualización de módulo de cupones para acuerdos de pago en consola TAUX. _x000a_ - Desarrollo de aplicación para el reporte de temporada alta y terminales. "/>
    <x v="0"/>
    <n v="0.33"/>
    <n v="0.33"/>
  </r>
  <r>
    <n v="19"/>
    <x v="2"/>
    <x v="8"/>
    <s v="1.7"/>
    <s v="Desarrollar y actualizar herramientas informáticas de interacción con los vigilados"/>
    <s v="Herramientas informáticas implementadas"/>
    <s v="No de herramientas informáticas dirigidas a los vigilados en producción"/>
    <s v="Oficina de Tecnologías de la Información y Comunicaciones"/>
    <x v="2"/>
    <s v="Desarrollo de interoperabilidad entre sistema de la Supertransporte y sistemas de información del Terminales de Transporte y operadores de SICOV CDA en ambiente de producción y operadores de SICOV CEA en ambiente de  pruebas."/>
    <x v="1"/>
    <n v="0"/>
    <n v="0.33"/>
  </r>
  <r>
    <n v="19"/>
    <x v="2"/>
    <x v="8"/>
    <s v="1.7"/>
    <s v="Desarrollar y actualizar herramientas informáticas de interacción con los vigilados"/>
    <s v="Herramientas informáticas implementadas"/>
    <s v="No de herramientas informáticas dirigidas a los vigilados en producción"/>
    <s v="Oficina de Tecnologías de la Información y Comunicaciones"/>
    <x v="2"/>
    <m/>
    <x v="2"/>
    <n v="0.67"/>
    <n v="1"/>
  </r>
  <r>
    <n v="20"/>
    <x v="2"/>
    <x v="8"/>
    <s v="1.8"/>
    <s v="Asociar las metas y actividades formuladas en la planeación institucional de la vigencia  2019 con los derechos humanos y los objetivos de desarrollo sostenible que se están garantizando a través de la gestión institucional."/>
    <s v="Asociar Plan Institucional con cumplimiento de Objetivos de Desarrollo Sostenible y garantía de derechos. "/>
    <s v="No de Acciones incluidas en la Planeación Institucional"/>
    <s v="Oficina Asesora de Planeación"/>
    <x v="2"/>
    <s v="En la definición del PEI se incluyeron 4 proyectos que contribuyen con el cumplimiento de los derechos humanos. (1. Campañas de Prevención y Promoción para la formalización, 2.Accesibilidad, 3. Sensibilización en materia de derechos y deberes en el sector transporte y 4. Promoción y Consolidación de  la Protección de los Derechos de los Usuarios)"/>
    <x v="0"/>
    <n v="0.33"/>
    <n v="0.33"/>
  </r>
  <r>
    <n v="20"/>
    <x v="2"/>
    <x v="8"/>
    <s v="1.8"/>
    <s v="Asociar las metas y actividades formuladas en la planeación institucional de la vigencia  2019 con los derechos humanos y los objetivos de desarrollo sostenible que se están garantizando a través de la gestión institucional."/>
    <s v="Asociar Plan Institucional con cumplimiento de Objetivos de Desarrollo Sostenible y garantía de derechos. "/>
    <s v="No de Acciones incluidas en la Planeación Institucional"/>
    <s v="Oficina Asesora de Planeación"/>
    <x v="2"/>
    <s v="Actividad cumplida en el primer periodo"/>
    <x v="1"/>
    <n v="0.33"/>
    <n v="0.66"/>
  </r>
  <r>
    <n v="20"/>
    <x v="2"/>
    <x v="8"/>
    <s v="1.8"/>
    <s v="Asociar las metas y actividades formuladas en la planeación institucional de la vigencia  2019 con los derechos humanos y los objetivos de desarrollo sostenible que se están garantizando a través de la gestión institucional."/>
    <s v="Asociar Plan Institucional con cumplimiento de Objetivos de Desarrollo Sostenible y garantía de derechos. "/>
    <s v="No de Acciones incluidas en la Planeación Institucional"/>
    <s v="Oficina Asesora de Planeación"/>
    <x v="2"/>
    <m/>
    <x v="2"/>
    <n v="0.34"/>
    <n v="1"/>
  </r>
  <r>
    <n v="21"/>
    <x v="2"/>
    <x v="9"/>
    <s v="2.1"/>
    <s v="Publicar los proyectos de actos administrativos y demás documentos de interés general que requieran ser sometidos a participación de la ciudadanía con el fin de recibir observaciones."/>
    <s v="Proyectos normativos sometidos a participación ciudadana"/>
    <s v="No de proyectos publicados para para participación ciudadana"/>
    <s v="Web Máster"/>
    <x v="2"/>
    <s v="Se publicó para consulta de la ciudadanía el Plan anticorrupción y el Plan de Acción de la entidad."/>
    <x v="0"/>
    <n v="0.3"/>
    <n v="0.3"/>
  </r>
  <r>
    <n v="21"/>
    <x v="2"/>
    <x v="9"/>
    <s v="2.1"/>
    <s v="Publicar los proyectos de actos administrativos y demás documentos de interés general que requieran ser sometidos a participación de la ciudadanía con el fin de recibir observaciones."/>
    <s v="Proyectos normativos sometidos a participación ciudadana"/>
    <s v="No de proyectos publicados para para participación ciudadana"/>
    <s v="Web Máster"/>
    <x v="2"/>
    <s v=" - Se realiza la publicación del proyecto de resolución  “Por la cual se crean plazos especiales de pago de la Contribución Especial de Vigilancia que deben realizar los supervisados de la Superintendencia de Transporte para la vigencia fiscal 2019, con ocasión de la medida de cierre temporal de la vía Bogotá- Villavicencio». https://www.supertransporte.gov.co/index.php/participacion-ciudadana/proyecto-de-resolucion-2/_x000a_ - Se realiza la publicación del proyecto de resolución  “Por el cual se fijan las tarifas por concepto de Contribución Especial de Vigilancia que deben pagar a la Superintendencia de Transporte la totalidad de los sujetos sometidos a su vigilancia, inspección y control, para la vigencia fiscal 2019”, texto que se encuentra ajustado a los comentarios efectuados por los vigilados.  https://www.supertransporte.gov.co/index.php/participacion-ciudadana/_x000a_- Se publica el documento guía de sustentabilidad financiera para comentarios de la ciudadanía"/>
    <x v="1"/>
    <n v="0.03"/>
    <n v="0.32999999999999996"/>
  </r>
  <r>
    <n v="21"/>
    <x v="2"/>
    <x v="9"/>
    <s v="2.1"/>
    <s v="Publicar los proyectos de actos administrativos y demás documentos de interés general que requieran ser sometidos a participación de la ciudadanía con el fin de recibir observaciones."/>
    <s v="Proyectos normativos sometidos a participación ciudadana"/>
    <s v="No de proyectos publicados para para participación ciudadana"/>
    <s v="Web Máster"/>
    <x v="2"/>
    <m/>
    <x v="2"/>
    <n v="0.67"/>
    <n v="1"/>
  </r>
  <r>
    <n v="22"/>
    <x v="2"/>
    <x v="9"/>
    <s v="2.2"/>
    <s v="Participar en reuniones a nivel nacional, congresos nacionales o simposios del sector transporte para escuchar requerimientos, necesidades e interrogantes acerca del transporte público nacional."/>
    <s v="Asistencia y participación a diferentes eventos del sector"/>
    <s v="No de eventos con participación de la Entidad"/>
    <s v="Despacho del Superintendente_x000a_de Transporte"/>
    <x v="2"/>
    <s v="* Lanzamiento de la nueva imagen de la Supertransporte con gremios y Vigilados_x000a_* Evento de apertura de la Casa de Consumidor en Cartagena_x000a_* Superintendencia intensifica labores de prevención Festival Vallenato, participación en inauguración proyecto de vivienda para Valledupar, charlas en buses. _x000a_* Presencia en Terminales con charlas y stand informativo. _x000a_* Presencia en peajes. "/>
    <x v="0"/>
    <n v="0.3"/>
    <n v="0.3"/>
  </r>
  <r>
    <n v="22"/>
    <x v="2"/>
    <x v="9"/>
    <s v="2.2"/>
    <s v="Participar en reuniones a nivel nacional, congresos nacionales o simposios del sector transporte para escuchar requerimientos, necesidades e interrogantes acerca del transporte público nacional."/>
    <s v="Asistencia y participación a diferentes eventos del sector"/>
    <s v="No de eventos con participación de la Entidad"/>
    <s v="Despacho del Superintendente_x000a_de Transporte"/>
    <x v="2"/>
    <s v="Visita en el marco de #SuperEnPuertos y se visitó Buenaventura, San Andrés y Santa Marta. Se realizó visita a Medellín a inspección de cable y socialización de presentación de primer informe sobre cable en Colombia. Se realizó inspección Vía al Llano por carretera. Asistencia a Medellín a Congreso de Movilidad con gremios del sector. Asistencia a evento del Consejo de Estado en Santa Marta, encuentro de la jurisdicción contensioso administrativo que contó con la presencia del Presidente Duque. Se ha asistido a los Talleres Construyendo País. _x000a_*Participación en el foro nacional de transporte píblico colectivo de pasajeros, realizado en medellin_x000a_*Participación en conversatorio sobre modernización de la legislación de trnasporte multimodal en Colombia_x000a_Participación en programas de televisón en canales regionales, como: Canal capital y teleantioquia_x000a_*Participación en expocarga_x000a_*Participación en el congreso nacional de agencias de viaje y turismo_x000a_Se encuentra en redes sociales @supertransporte, #logrosqueconectan"/>
    <x v="1"/>
    <n v="0.36"/>
    <n v="0.65999999999999992"/>
  </r>
  <r>
    <n v="22"/>
    <x v="2"/>
    <x v="9"/>
    <s v="2.2"/>
    <s v="Participar en reuniones a nivel nacional, congresos nacionales o simposios del sector transporte para escuchar requerimientos, necesidades e interrogantes acerca del transporte público nacional."/>
    <s v="Asistencia y participación a diferentes eventos del sector"/>
    <s v="No de eventos con participación de la Entidad"/>
    <s v="Despacho del Superintendente_x000a_de Transporte"/>
    <x v="2"/>
    <m/>
    <x v="2"/>
    <n v="0.34"/>
    <n v="1"/>
  </r>
  <r>
    <n v="23"/>
    <x v="2"/>
    <x v="9"/>
    <s v="2.3"/>
    <s v="Desarrollar un foro virtual de una temática relacionada con Transito y transporte Terrestre"/>
    <s v="1 foro"/>
    <s v="(Actividades realizadas /Actividades programadas)*100"/>
    <s v="Delegatura de Tránsito y Transporte Terrestre"/>
    <x v="0"/>
    <s v="Se reportará una vez se realice la actividad"/>
    <x v="0"/>
    <n v="0"/>
    <n v="0"/>
  </r>
  <r>
    <n v="23"/>
    <x v="2"/>
    <x v="9"/>
    <s v="2.3"/>
    <s v="Desarrollar un foro virtual de una temática relacionada con Transito y transporte Terrestre"/>
    <s v="1 foro"/>
    <s v="(Actividades realizadas /Actividades programadas)*100"/>
    <s v="Delegatura de Tránsito y Transporte Terrestre"/>
    <x v="0"/>
    <s v="Se está organizando la fecha de realización del foro al igual que la temática a tratar."/>
    <x v="1"/>
    <n v="0"/>
    <n v="0"/>
  </r>
  <r>
    <n v="23"/>
    <x v="2"/>
    <x v="9"/>
    <s v="2.3"/>
    <s v="Desarrollar un foro virtual de una temática relacionada con Transito y transporte Terrestre"/>
    <s v="1 foro"/>
    <s v="(Actividades realizadas /Actividades programadas)*100"/>
    <s v="Delegatura de Tránsito y Transporte Terrestre"/>
    <x v="0"/>
    <m/>
    <x v="2"/>
    <n v="1"/>
    <n v="1"/>
  </r>
  <r>
    <n v="24"/>
    <x v="2"/>
    <x v="9"/>
    <s v="2.4"/>
    <s v="Desarrollar un foro virtual de una temática relacionada con la  la Protección al usuario de los servicios de transporte"/>
    <s v="1 foro"/>
    <s v="(Actividades realizadas /Actividades programadas)*100"/>
    <s v="Delegatura para la protección de usuarios del sector transporte"/>
    <x v="2"/>
    <s v="Se reportará una vez se realice la actividad"/>
    <x v="0"/>
    <n v="0"/>
    <n v="0"/>
  </r>
  <r>
    <n v="24"/>
    <x v="2"/>
    <x v="9"/>
    <s v="2.4"/>
    <s v="Desarrollar un foro virtual de una temática relacionada con la  la Protección al usuario de los servicios de transporte"/>
    <s v="1 foro"/>
    <s v="(Actividades realizadas /Actividades programadas)*100"/>
    <s v="Delegatura para la protección de usuarios del sector transporte"/>
    <x v="2"/>
    <s v="Se realizará en el segundo semestre del año"/>
    <x v="1"/>
    <n v="0"/>
    <n v="0"/>
  </r>
  <r>
    <n v="24"/>
    <x v="2"/>
    <x v="9"/>
    <s v="2.4"/>
    <s v="Desarrollar un foro virtual de una temática relacionada con la  la Protección al usuario de los servicios de transporte"/>
    <s v="1 foro"/>
    <s v="(Actividades realizadas /Actividades programadas)*100"/>
    <s v="Delegatura para la protección de usuarios del sector transporte"/>
    <x v="2"/>
    <m/>
    <x v="2"/>
    <n v="1"/>
    <n v="1"/>
  </r>
  <r>
    <n v="25"/>
    <x v="2"/>
    <x v="9"/>
    <s v="2.5"/>
    <s v="Desarrollar un chat temáticos de un tema relacionado con las acciones desarrolladas por la Delegatura de Concesiones e Infraestructura"/>
    <s v="1 chat"/>
    <s v="(Actividades realizadas /Actividades programadas)*100"/>
    <s v="Delegatura de Concesiones e Infraestructura"/>
    <x v="0"/>
    <s v="Se reportará una vez se realice la actividad"/>
    <x v="0"/>
    <n v="0"/>
    <n v="0"/>
  </r>
  <r>
    <n v="25"/>
    <x v="2"/>
    <x v="9"/>
    <s v="2.5"/>
    <s v="Desarrollar un chat temáticos de un tema relacionado con las acciones desarrolladas por la Delegatura de Concesiones e Infraestructura"/>
    <s v="1 chat"/>
    <s v="(Actividades realizadas /Actividades programadas)*100"/>
    <s v="Delegatura de Concesiones e Infraestructura"/>
    <x v="0"/>
    <s v="El chat se realizo el 28 de junio del 2019, en donde se buscaba generar un espacio de participación ciudadana dentro de los grupos de valor de la entidad. En este caso el chat fue dirigido a vigilados de la Delegatura de concesiones y ciudadanos externos a la Superintendencia de Transporte"/>
    <x v="1"/>
    <n v="1"/>
    <n v="1"/>
  </r>
  <r>
    <n v="25"/>
    <x v="2"/>
    <x v="9"/>
    <s v="2.5"/>
    <s v="Desarrollar un chat temáticos de un tema relacionado con las acciones desarrolladas por la Delegatura de Concesiones e Infraestructura"/>
    <s v="1 chat"/>
    <s v="(Actividades realizadas /Actividades programadas)*100"/>
    <s v="Delegatura de Concesiones e Infraestructura"/>
    <x v="0"/>
    <m/>
    <x v="2"/>
    <n v="0"/>
    <n v="1"/>
  </r>
  <r>
    <n v="26"/>
    <x v="2"/>
    <x v="9"/>
    <s v="2.6"/>
    <s v="Desarrollar un chat temático de un tema relacionado con las acciones desarrolladas por la Delegatura de Puertos"/>
    <s v="1 chat"/>
    <s v="(Actividades realizadas /Actividades programadas)*100"/>
    <s v="Delegatura de Puertos"/>
    <x v="2"/>
    <s v="Se reportará una vez se realice la actividad"/>
    <x v="0"/>
    <n v="0"/>
    <n v="0"/>
  </r>
  <r>
    <n v="26"/>
    <x v="2"/>
    <x v="9"/>
    <s v="2.6"/>
    <s v="Desarrollar un chat temático de un tema relacionado con las acciones desarrolladas por la Delegatura de Puertos"/>
    <s v="1 chat"/>
    <s v="(Actividades realizadas /Actividades programadas)*100"/>
    <s v="Delegatura de Puertos"/>
    <x v="2"/>
    <s v="Se reportará una vez se realice la actividad"/>
    <x v="1"/>
    <n v="0"/>
    <n v="0"/>
  </r>
  <r>
    <n v="26"/>
    <x v="2"/>
    <x v="9"/>
    <s v="2.6"/>
    <s v="Desarrollar un chat temático de un tema relacionado con las acciones desarrolladas por la Delegatura de Puertos"/>
    <s v="1 chat"/>
    <s v="(Actividades realizadas /Actividades programadas)*100"/>
    <s v="Delegatura de Puertos"/>
    <x v="2"/>
    <m/>
    <x v="2"/>
    <n v="1"/>
    <n v="1"/>
  </r>
  <r>
    <n v="27"/>
    <x v="2"/>
    <x v="9"/>
    <s v="2.7"/>
    <s v="Llevar a cabo reuniones con la ciudadanía, vigilados y organizaciones cívicas para escuchar sus requerimientos y expectativas frente a las actividades misionales de la entidad y su proceso de rendición de cuentas (mesas de trabajo)"/>
    <s v="Reuniones con diferentes grupos de interés"/>
    <s v="No de mesas de trabajo realizadas"/>
    <s v="Delegatura de Puertos"/>
    <x v="2"/>
    <s v="Se realizaron 2 mesas de trabajo con el comité temático de facilitación del comercio, con el objetivo de simplificar, armonizar y agilizar los procedimientos relacionados con las operaciones de comercio exterior, así como en la implementación de las medidas de facilitación del comercio a nivel nacional."/>
    <x v="0"/>
    <n v="0"/>
    <n v="0"/>
  </r>
  <r>
    <n v="27"/>
    <x v="2"/>
    <x v="9"/>
    <s v="2.7"/>
    <s v="Llevar a cabo reuniones con la ciudadanía, vigilados y organizaciones cívicas para escuchar sus requerimientos y expectativas frente a las actividades misionales de la entidad y su proceso de rendición de cuentas (mesas de trabajo)"/>
    <s v="Reuniones con diferentes grupos de interés"/>
    <s v="No de mesas de trabajo realizadas"/>
    <s v="Delegatura de Puertos"/>
    <x v="2"/>
    <s v="Se realizaron 2 mesas de trabajo (sesión 12 y 13) con el Comité Temático de Facilitación del Comercio Exterior, con el objetivo de simplificar, armonizar y agilizar los procedimientos relacionados con las operaciones de comercio exterior, así como en la implementación de las medidas de facilitación del comercio a nivel nacional. Igualmente el Superintendente Delegado de Puertos a participado en diferentes reuniones externas, así: mayo 29, junio 25, julio 19.  "/>
    <x v="1"/>
    <n v="0.66600000000000004"/>
    <n v="0.66600000000000004"/>
  </r>
  <r>
    <n v="27"/>
    <x v="2"/>
    <x v="9"/>
    <s v="2.7"/>
    <s v="Llevar a cabo reuniones con la ciudadanía, vigilados y organizaciones cívicas para escuchar sus requerimientos y expectativas frente a las actividades misionales de la entidad y su proceso de rendición de cuentas (mesas de trabajo)"/>
    <s v="Reuniones con diferentes grupos de interés"/>
    <s v="No de mesas de trabajo realizadas"/>
    <s v="Delegatura de Puertos"/>
    <x v="2"/>
    <m/>
    <x v="2"/>
    <n v="0.33400000000000002"/>
    <n v="1"/>
  </r>
  <r>
    <n v="28"/>
    <x v="2"/>
    <x v="9"/>
    <s v="2.8"/>
    <s v="Llevar a cabo reuniones con la ciudadanía, vigilados y organizaciones cívicas para escuchar sus requerimientos y expectativas frente a las actividades misionales de la entidad y su proceso de rendición de cuentas (mesas de trabajo)"/>
    <s v="Reuniones con diferentes grupos de interés"/>
    <s v="No de mesas de trabajo realizadas"/>
    <s v="Delegatura de Concesiones e Infraestructura"/>
    <x v="2"/>
    <s v="Se realizaron 12 mesas de trabajo, sobre temáticas como: infraestructura accesible, Pregoneo, la representante de Conalter manifestó que se están realizando reuniones con el Ministerio de Transporte para definir los criterios de homologación o habilitación de los TTTA e Inquietudes de Conalter frente a las inspecciones y evaluciones que realiza la Supertransporte a la Terminales de Transporte terrestre, Fijación esquema de fortalecimiento sobre el derecho de via y sectores críticos reincidentes, Se verificara la mejor opcion para la formalizacion o habilitacion de ls Terminale y/o paraderos ubicados en los municipios a cargo de la Entidad Territotial, Fijación esquema de fortalecimiento preventivo y La Interventoria será la garante de realizar seguimiento y dar aval al cumplimiento de las NTC."/>
    <x v="0"/>
    <n v="0.3"/>
    <n v="0.3"/>
  </r>
  <r>
    <n v="28"/>
    <x v="2"/>
    <x v="9"/>
    <s v="2.8"/>
    <s v="Llevar a cabo reuniones con la ciudadanía, vigilados y organizaciones cívicas para escuchar sus requerimientos y expectativas frente a las actividades misionales de la entidad y su proceso de rendición de cuentas (mesas de trabajo)"/>
    <s v="Reuniones con diferentes grupos de interés"/>
    <s v="No de mesas de trabajo realizadas"/>
    <s v="Delegatura de Concesiones e Infraestructura"/>
    <x v="2"/>
    <s v="Se realizaron un total de 66 mesas de trabajo con los diferentes grupos de interes_x000a__x000a_Mesas de trabajo con autoridades (33); ._x000a_i. Fijación acciones de mejora convenio de cooperacion; esquema de fortalecimiento sobre el derecho de via_x000a_ii. Verificación de sectores criticos de accidentalidad y Convenio Ditra, logistica manejo de sectores criticos en la via_x000a_Mesas de trabajo Formalización Terminales de Transporte Terrestre (3); _x000a_i. Verificara la mejor opcion para la formalizacion o habilitacion de los Terminale y/o paraderos ubicados en los municipios a cargo de la Entidad Territotial_x000a_Mesas de trabajo con vigilados (27);_x000a_I. Identificar oportunidades de mejora_x000a_ii. seguimiento al cumplimiento de las NTC._x000a_Mesas de trabajo Formalización Aerodromos (3); _x000a_i. Compromiso que tiene el municipio de formalizar el aeródromo por hacer parte Nacional del Transporte._x000a_"/>
    <x v="1"/>
    <n v="0.36599999999999999"/>
    <n v="0.66599999999999993"/>
  </r>
  <r>
    <n v="28"/>
    <x v="2"/>
    <x v="9"/>
    <s v="2.8"/>
    <s v="Llevar a cabo reuniones con la ciudadanía, vigilados y organizaciones cívicas para escuchar sus requerimientos y expectativas frente a las actividades misionales de la entidad y su proceso de rendición de cuentas (mesas de trabajo)"/>
    <s v="Reuniones con diferentes grupos de interés"/>
    <s v="No de mesas de trabajo realizadas"/>
    <s v="Delegatura de Concesiones e Infraestructura"/>
    <x v="2"/>
    <m/>
    <x v="2"/>
    <n v="0.33400000000000002"/>
    <n v="1"/>
  </r>
  <r>
    <n v="29"/>
    <x v="2"/>
    <x v="9"/>
    <s v="2.9"/>
    <s v="Llevar a cabo reuniones con la ciudadanía, vigilados y organizaciones cívicas para escuchar sus requerimientos y expectativas frente a las actividades misionales de la entidad y su proceso de rendición de cuentas (mesas de trabajo)"/>
    <s v="Reuniones con diferentes grupos de interés"/>
    <s v="No de mesas de trabajo realizadas"/>
    <s v="Delegatura de Tránsito y Transporte Terrestre"/>
    <x v="2"/>
    <s v="Durante el periodo comprendido entre los meses de enero a abril de 2019, la Delegatura de Tránsito y Transporte Terrestre ha desarrollado 58, mesas de trabajo con diferentes actores del sector."/>
    <x v="0"/>
    <n v="0"/>
    <n v="0"/>
  </r>
  <r>
    <n v="29"/>
    <x v="2"/>
    <x v="9"/>
    <s v="2.9"/>
    <s v="Llevar a cabo reuniones con la ciudadanía, vigilados y organizaciones cívicas para escuchar sus requerimientos y expectativas frente a las actividades misionales de la entidad y su proceso de rendición de cuentas (mesas de trabajo)"/>
    <s v="Reuniones con diferentes grupos de interés"/>
    <s v="No de mesas de trabajo realizadas"/>
    <s v="Delegatura de Tránsito y Transporte Terrestre"/>
    <x v="2"/>
    <s v="Durante el periodo comprendido entre los meses de mayo a agosto de 2019, la Delegatura de Tránsito y Transporte Terrestre ha desarrollado 50, mesas de trabajo con diferentes actores del sector."/>
    <x v="1"/>
    <n v="0.66600000000000004"/>
    <n v="0.66600000000000004"/>
  </r>
  <r>
    <n v="29"/>
    <x v="2"/>
    <x v="9"/>
    <s v="2.9"/>
    <s v="Llevar a cabo reuniones con la ciudadanía, vigilados y organizaciones cívicas para escuchar sus requerimientos y expectativas frente a las actividades misionales de la entidad y su proceso de rendición de cuentas (mesas de trabajo)"/>
    <s v="Reuniones con diferentes grupos de interés"/>
    <s v="No de mesas de trabajo realizadas"/>
    <s v="Delegatura de Tránsito y Transporte Terrestre"/>
    <x v="2"/>
    <m/>
    <x v="2"/>
    <n v="0.33400000000000002"/>
    <n v="1"/>
  </r>
  <r>
    <n v="30"/>
    <x v="2"/>
    <x v="9"/>
    <s v="2.1"/>
    <s v="Publicar encuestas web en el portal de la entidad preguntando a la ciudadanía acerca de las principales temáticas que desea se aborden en la rendición de cuentas"/>
    <s v="1 encuesta publicada"/>
    <s v="(Actividades realizadas /Actividades programadas)*100"/>
    <s v="Oficina Asesora de Planeación"/>
    <x v="5"/>
    <s v="Se reportará en el siguiente periodo"/>
    <x v="0"/>
    <n v="0"/>
    <n v="0"/>
  </r>
  <r>
    <n v="30"/>
    <x v="2"/>
    <x v="9"/>
    <s v="2.1"/>
    <s v="Publicar encuestas web en el portal de la entidad preguntando a la ciudadanía acerca de las principales temáticas que desea se aborden en la rendición de cuentas"/>
    <s v="1 encuesta publicada"/>
    <s v="(Actividades realizadas /Actividades programadas)*100"/>
    <s v="Oficina Asesora de Planeación"/>
    <x v="5"/>
    <s v="Se realiza generación de encuesta para conocer los temas de interés de la ciudadanía para la audiciencia pública de rendición de cuentas 2019. https://forms.office.com/Pages/ResponsePage.aspx?id=wjjzAvpd6Uye0S5vVSTMdfyDyzC1Ls5Do7z56gc1q61URUdYOVVEVTlGUjBWQTZZMVNTRFlEUEVNTi4u"/>
    <x v="1"/>
    <n v="1"/>
    <n v="1"/>
  </r>
  <r>
    <n v="30"/>
    <x v="2"/>
    <x v="9"/>
    <s v="2.1"/>
    <s v="Publicar encuestas web en el portal de la entidad preguntando a la ciudadanía acerca de las principales temáticas que desea se aborden en la rendición de cuentas"/>
    <s v="1 encuesta publicada"/>
    <s v="(Actividades realizadas /Actividades programadas)*100"/>
    <s v="Oficina Asesora de Planeación"/>
    <x v="5"/>
    <m/>
    <x v="2"/>
    <n v="0"/>
    <n v="1"/>
  </r>
  <r>
    <n v="31"/>
    <x v="2"/>
    <x v="9"/>
    <s v="2.11"/>
    <s v="Realizar audiencia virtual de rendición de cuentas "/>
    <s v="Video publicado en página web"/>
    <s v="(Actividades realizadas /Actividades programadas)*100"/>
    <s v="Oficina Asesora de Planeación"/>
    <x v="4"/>
    <s v="Se reportará una vez se realice la actividad"/>
    <x v="0"/>
    <n v="0"/>
    <n v="0"/>
  </r>
  <r>
    <n v="31"/>
    <x v="2"/>
    <x v="9"/>
    <s v="2.11"/>
    <s v="Realizar audiencia virtual de rendición de cuentas "/>
    <s v="Video publicado en página web"/>
    <s v="(Actividades realizadas /Actividades programadas)*100"/>
    <s v="Oficina Asesora de Planeación"/>
    <x v="4"/>
    <s v="Se realizará en el segundo semestre del año"/>
    <x v="1"/>
    <n v="0"/>
    <n v="0"/>
  </r>
  <r>
    <n v="31"/>
    <x v="2"/>
    <x v="9"/>
    <s v="2.11"/>
    <s v="Realizar audiencia virtual de rendición de cuentas "/>
    <s v="Video publicado en página web"/>
    <s v="(Actividades realizadas /Actividades programadas)*100"/>
    <s v="Oficina Asesora de Planeación"/>
    <x v="4"/>
    <m/>
    <x v="2"/>
    <n v="1"/>
    <n v="1"/>
  </r>
  <r>
    <n v="32"/>
    <x v="2"/>
    <x v="9"/>
    <s v="2.12"/>
    <s v="Realizar audiencia pública de rendición de cuentas  presencial (depende de los recursos financieros de la entidad y de una posible convocatoria a una audiencia sectorial por parte del Mintransporte)"/>
    <s v="Audiencia realizada"/>
    <s v="(Actividades realizadas /Actividades programadas)*100"/>
    <s v="Oficina Asesora de Planeación"/>
    <x v="4"/>
    <s v="Se reportará una vez se realice la actividad"/>
    <x v="0"/>
    <n v="0"/>
    <n v="0"/>
  </r>
  <r>
    <n v="32"/>
    <x v="2"/>
    <x v="9"/>
    <s v="2.12"/>
    <s v="Realizar audiencia pública de rendición de cuentas  presencial (depende de los recursos financieros de la entidad y de una posible convocatoria a una audiencia sectorial por parte del Mintransporte)"/>
    <s v="Audiencia realizada"/>
    <s v="(Actividades realizadas /Actividades programadas)*100"/>
    <s v="Oficina Asesora de Planeación"/>
    <x v="4"/>
    <s v="Se realizará en el segundo semestre del año"/>
    <x v="1"/>
    <n v="0"/>
    <n v="0"/>
  </r>
  <r>
    <n v="32"/>
    <x v="2"/>
    <x v="9"/>
    <s v="2.12"/>
    <s v="Realizar audiencia pública de rendición de cuentas  presencial (depende de los recursos financieros de la entidad y de una posible convocatoria a una audiencia sectorial por parte del Mintransporte)"/>
    <s v="Audiencia realizada"/>
    <s v="(Actividades realizadas /Actividades programadas)*100"/>
    <s v="Oficina Asesora de Planeación"/>
    <x v="4"/>
    <m/>
    <x v="2"/>
    <n v="1"/>
    <n v="1"/>
  </r>
  <r>
    <n v="33"/>
    <x v="2"/>
    <x v="10"/>
    <s v="3.1"/>
    <s v="Documentar compromisos, inquietudes y respuestas entregadas a la ciudadanía en mesas de trabajo, chats y foros"/>
    <s v="Consolidado de mecanismos de diálogo"/>
    <s v="(Actividades realizadas /Actividades programadas)*100"/>
    <s v="Delagatura de Puertos"/>
    <x v="2"/>
    <s v="Se documentaron las actas de reunión de las mesas de trabjo realizadas."/>
    <x v="0"/>
    <n v="0"/>
    <n v="0"/>
  </r>
  <r>
    <n v="33"/>
    <x v="2"/>
    <x v="10"/>
    <s v="3.1"/>
    <s v="Documentar compromisos, inquietudes y respuestas entregadas a la ciudadanía en mesas de trabajo, chats y foros"/>
    <s v="Consolidado de mecanismos de diálogo"/>
    <s v="(Actividades realizadas /Actividades programadas)*100"/>
    <s v="Delagatura de Puertos"/>
    <x v="2"/>
    <s v="Se documentaron las actas de reunión de las mesas de trabjo realizadas."/>
    <x v="1"/>
    <n v="0.66600000000000004"/>
    <n v="0.66600000000000004"/>
  </r>
  <r>
    <n v="33"/>
    <x v="2"/>
    <x v="10"/>
    <s v="3.1"/>
    <s v="Documentar compromisos, inquietudes y respuestas entregadas a la ciudadanía en mesas de trabajo, chats y foros"/>
    <s v="Consolidado de mecanismos de diálogo"/>
    <s v="(Actividades realizadas /Actividades programadas)*100"/>
    <s v="Delagatura de Puertos"/>
    <x v="2"/>
    <m/>
    <x v="2"/>
    <n v="0.33400000000000002"/>
    <n v="1"/>
  </r>
  <r>
    <n v="34"/>
    <x v="2"/>
    <x v="10"/>
    <s v="3.2"/>
    <s v="Documentar compromisos, inquietudes y respuestas entregadas a la ciudadanía en mesas de trabajo, chats y foros"/>
    <s v="Consolidado de mecanismos de diálogo"/>
    <s v="(Actividades realizadas /Actividades programadas)*100"/>
    <s v="Delegatura de Concesiones e Infraestructura"/>
    <x v="2"/>
    <s v="En mesa de trabajo del 27 de marzo de 2019, en la cual se hizo presente: Corporación Nacional de Terminales de Transporte (Conalter), Superintendencia de Transporte SP (Delegadtura de Transito y Concesiones e Infraestructura), Se socializo por parte de la Superintendencia de Transporte, la necesidad de realizar los ajustes necesarios y progresivos en materia de infraestructura accesible y Conalter se comprometió a socializar entre sus agremiados los temas tratados en esta mesa."/>
    <x v="0"/>
    <n v="0.15"/>
    <n v="0.15"/>
  </r>
  <r>
    <n v="34"/>
    <x v="2"/>
    <x v="10"/>
    <s v="3.2"/>
    <s v="Documentar compromisos, inquietudes y respuestas entregadas a la ciudadanía en mesas de trabajo, chats y foros"/>
    <s v="Consolidado de mecanismos de diálogo"/>
    <s v="(Actividades realizadas /Actividades programadas)*100"/>
    <s v="Delegatura de Concesiones e Infraestructura"/>
    <x v="2"/>
    <s v="Se documentaron las actas de reunión de las mesas de trabjo realizadas."/>
    <x v="1"/>
    <n v="0"/>
    <n v="0.15"/>
  </r>
  <r>
    <n v="34"/>
    <x v="2"/>
    <x v="10"/>
    <s v="3.2"/>
    <s v="Documentar compromisos, inquietudes y respuestas entregadas a la ciudadanía en mesas de trabajo, chats y foros"/>
    <s v="Consolidado de mecanismos de diálogo"/>
    <s v="(Actividades realizadas /Actividades programadas)*100"/>
    <s v="Delegatura de Concesiones e Infraestructura"/>
    <x v="2"/>
    <m/>
    <x v="2"/>
    <n v="0.85"/>
    <n v="1"/>
  </r>
  <r>
    <n v="35"/>
    <x v="2"/>
    <x v="10"/>
    <s v="3.3"/>
    <s v="Documentar compromisos, inquietudes y respuestas entregadas a la ciudadanía en mesas de trabajo, chats y foros"/>
    <s v="Consolidado de mecanismos de diálogo"/>
    <s v="(Actividades realizadas /Actividades programadas)*100"/>
    <s v="Delegatura de Tránsito y Transporte Terrestre"/>
    <x v="2"/>
    <s v="Se documentaron los temas tratados en las actas de reunión, realizadas por cada mesa de trabajo desarrollada."/>
    <x v="0"/>
    <n v="0"/>
    <n v="0"/>
  </r>
  <r>
    <n v="35"/>
    <x v="2"/>
    <x v="10"/>
    <s v="3.3"/>
    <s v="Documentar compromisos, inquietudes y respuestas entregadas a la ciudadanía en mesas de trabajo, chats y foros"/>
    <s v="Consolidado de mecanismos de diálogo"/>
    <s v="(Actividades realizadas /Actividades programadas)*100"/>
    <s v="Delegatura de Tránsito y Transporte Terrestre"/>
    <x v="2"/>
    <s v="Se documentaron los temas tratados en las actas de reunión, realizadas por cada mesa de trabajo desarrollada."/>
    <x v="1"/>
    <n v="0"/>
    <n v="0"/>
  </r>
  <r>
    <n v="35"/>
    <x v="2"/>
    <x v="10"/>
    <s v="3.3"/>
    <s v="Documentar compromisos, inquietudes y respuestas entregadas a la ciudadanía en mesas de trabajo, chats y foros"/>
    <s v="Consolidado de mecanismos de diálogo"/>
    <s v="(Actividades realizadas /Actividades programadas)*100"/>
    <s v="Delegatura de Tránsito y Transporte Terrestre"/>
    <x v="2"/>
    <m/>
    <x v="2"/>
    <n v="1"/>
    <n v="1"/>
  </r>
  <r>
    <n v="36"/>
    <x v="2"/>
    <x v="10"/>
    <s v="3.4"/>
    <s v="Clasificar todas las consultas, sugerencias y recomendaciones realizadas a través de las diferentes herramientas de diálogo para establecer las respuestas que se deben generar, para publicar en página web"/>
    <s v="Documento de respuesta a inquietudes publicado en página web"/>
    <s v="(Actividades realizadas /Actividades programadas)*100"/>
    <s v="Oficina Asesora de Planeación"/>
    <x v="2"/>
    <s v="De acuerdo con las activiades definidas en el Plan de Participación Ciudadana, se utilizó el formato propuesto por el Departamento Administrativo de la Función Pública para el reporte de las actividades de participación ciudadana y rendición de cuentas, el cual fue implementado y se consolidó el desarrollo de las actividades del periodo enero - abril de 2019, este no fue publicado en página web, teniendo en cuenta que no se generaron sugerencias, compromisos o recomendaciones, en los espacios desarrollados, que fueran responsabilidad de la Superintendencia de Transporte."/>
    <x v="0"/>
    <n v="0"/>
    <n v="0"/>
  </r>
  <r>
    <n v="36"/>
    <x v="2"/>
    <x v="10"/>
    <s v="3.4"/>
    <s v="Clasificar todas las consultas, sugerencias y recomendaciones realizadas a través de las diferentes herramientas de diálogo para establecer las respuestas que se deben generar, para publicar en página web"/>
    <s v="Documento de respuesta a inquietudes publicado en página web"/>
    <s v="(Actividades realizadas /Actividades programadas)*100"/>
    <s v="Oficina Asesora de Planeación"/>
    <x v="2"/>
    <s v="Se está utilizando el formato propuesto por el Departamento Administrativo de la Función Pública para el reporte de las actividades de participación ciudadana y rendición de cuentas, se consolidó el desarrollo de las actividades del periodo mayo - agosto de 2019, este no fue publicado en página web, teniendo en cuenta que no se generaron sugerencias, compromisos o recomendaciones, en los espacios desarrollados, que fueran responsabilidad de la Superintendencia de Transporte."/>
    <x v="1"/>
    <n v="0"/>
    <n v="0"/>
  </r>
  <r>
    <n v="36"/>
    <x v="2"/>
    <x v="10"/>
    <s v="3.4"/>
    <s v="Clasificar todas las consultas, sugerencias y recomendaciones realizadas a través de las diferentes herramientas de diálogo para establecer las respuestas que se deben generar, para publicar en página web"/>
    <s v="Documento de respuesta a inquietudes publicado en página web"/>
    <s v="(Actividades realizadas /Actividades programadas)*100"/>
    <s v="Oficina Asesora de Planeación"/>
    <x v="2"/>
    <m/>
    <x v="2"/>
    <n v="1"/>
    <n v="1"/>
  </r>
  <r>
    <n v="37"/>
    <x v="2"/>
    <x v="10"/>
    <s v="3.5"/>
    <s v="Consolidar respuestas a la ciudadanía sobre inquietudes presentadas en la Audiencia de rendición de cuentas y publicar en página web"/>
    <s v="Documento de respuesta a inquietudes de audiencia de Rendición de Cuentas, publicado en página web"/>
    <s v="(Actividades realizadas /Actividades programadas)*100"/>
    <s v="Oficina Asesora de Planeación"/>
    <x v="2"/>
    <s v="Se reportará una vez se realice la actividad"/>
    <x v="0"/>
    <n v="0"/>
    <n v="0"/>
  </r>
  <r>
    <n v="37"/>
    <x v="2"/>
    <x v="10"/>
    <s v="3.5"/>
    <s v="Consolidar respuestas a la ciudadanía sobre inquietudes presentadas en la Audiencia de rendición de cuentas y publicar en página web"/>
    <s v="Documento de respuesta a inquietudes de audiencia de Rendición de Cuentas, publicado en página web"/>
    <s v="(Actividades realizadas /Actividades programadas)*100"/>
    <s v="Oficina Asesora de Planeación"/>
    <x v="2"/>
    <s v="Se reportará una vez se realice la actividad"/>
    <x v="1"/>
    <n v="0"/>
    <n v="0"/>
  </r>
  <r>
    <n v="37"/>
    <x v="2"/>
    <x v="10"/>
    <s v="3.5"/>
    <s v="Consolidar respuestas a la ciudadanía sobre inquietudes presentadas en la Audiencia de rendición de cuentas y publicar en página web"/>
    <s v="Documento de respuesta a inquietudes de audiencia de Rendición de Cuentas, publicado en página web"/>
    <s v="(Actividades realizadas /Actividades programadas)*100"/>
    <s v="Oficina Asesora de Planeación"/>
    <x v="2"/>
    <m/>
    <x v="2"/>
    <n v="1"/>
    <n v="1"/>
  </r>
  <r>
    <n v="38"/>
    <x v="2"/>
    <x v="10"/>
    <s v="3.6"/>
    <s v="Realizar campaña de sensibilización, para los Funcionarios y Contratistas, acerca de la importancia del ejercicio de rendición de cuentas"/>
    <s v="1 campaña realizada"/>
    <s v="(Actividades realizadas /Actividades programadas)*100"/>
    <s v="Oficina Asesora de Planeación"/>
    <x v="6"/>
    <s v="Se realizó la inducción y reinducción a los funcionarios, donde los Directivos de la Entidad, realizaron una rendición de cuentas interna, explicando los avance en la gestión que ha tenido la Entidad en los últimos 6 meses."/>
    <x v="0"/>
    <n v="0.33"/>
    <n v="0.33"/>
  </r>
  <r>
    <n v="38"/>
    <x v="2"/>
    <x v="10"/>
    <s v="3.6"/>
    <s v="Realizar campaña de sensibilización, para los Funcionarios y Contratistas, acerca de la importancia del ejercicio de rendición de cuentas"/>
    <s v="1 campaña realizada"/>
    <s v="(Actividades realizadas /Actividades programadas)*100"/>
    <s v="Oficina Asesora de Planeación"/>
    <x v="6"/>
    <s v="Se realizó campaña con el apoyo del equipo de comunicaciones socializando el concepto de la rendición de cuentas a través de correo electrónico y mensajes en intranet."/>
    <x v="1"/>
    <n v="0.42"/>
    <n v="0.75"/>
  </r>
  <r>
    <n v="38"/>
    <x v="2"/>
    <x v="10"/>
    <s v="3.6"/>
    <s v="Realizar campaña de sensibilización, para los Funcionarios y Contratistas, acerca de la importancia del ejercicio de rendición de cuentas"/>
    <s v="1 campaña realizada"/>
    <s v="(Actividades realizadas /Actividades programadas)*100"/>
    <s v="Oficina Asesora de Planeación"/>
    <x v="6"/>
    <m/>
    <x v="2"/>
    <n v="0.25"/>
    <n v="1"/>
  </r>
  <r>
    <n v="39"/>
    <x v="2"/>
    <x v="10"/>
    <s v="3.7"/>
    <s v="Desarrollar campaña de Sensibilización sobre rendición de cuentas dirigido a vigilados y publico en general"/>
    <s v="1 campaña realizada"/>
    <s v="(Actividades realizadas /Actividades programadas)*100"/>
    <s v="Equipo de Comunicaciones"/>
    <x v="6"/>
    <s v="Se reportará una vez se realice la actividad"/>
    <x v="0"/>
    <n v="0"/>
    <n v="0"/>
  </r>
  <r>
    <n v="39"/>
    <x v="2"/>
    <x v="10"/>
    <s v="3.7"/>
    <s v="Desarrollar campaña de Sensibilización sobre rendición de cuentas dirigido a vigilados y publico en general"/>
    <s v="1 campaña realizada"/>
    <s v="(Actividades realizadas /Actividades programadas)*100"/>
    <s v="Equipo de Comunicaciones"/>
    <x v="6"/>
    <s v="Se ralizó facebook live de protección de usuarios. Se realizó facebook live sobre cartilla de transporte especial."/>
    <x v="1"/>
    <n v="0.75"/>
    <n v="0.75"/>
  </r>
  <r>
    <n v="39"/>
    <x v="2"/>
    <x v="10"/>
    <s v="3.7"/>
    <s v="Desarrollar campaña de Sensibilización sobre rendición de cuentas dirigido a vigilados y publico en general"/>
    <s v="1 campaña realizada"/>
    <s v="(Actividades realizadas /Actividades programadas)*100"/>
    <s v="Equipo de Comunicaciones"/>
    <x v="6"/>
    <m/>
    <x v="2"/>
    <n v="0.25"/>
    <n v="1"/>
  </r>
  <r>
    <n v="40"/>
    <x v="2"/>
    <x v="10"/>
    <s v="3.8"/>
    <s v="Desarrollar una actividad de participación y colaboración abierta a través de Urna de Cristal."/>
    <s v="Actividad con urna de cristal"/>
    <s v="(Actividades realizadas /Actividades programadas)*100"/>
    <s v="Oficina Asesora de Planeación"/>
    <x v="7"/>
    <s v="Se reportará una vez se realice la actividad"/>
    <x v="0"/>
    <n v="0"/>
    <n v="0"/>
  </r>
  <r>
    <n v="40"/>
    <x v="2"/>
    <x v="10"/>
    <s v="3.8"/>
    <s v="Desarrollar una actividad de participación y colaboración abierta a través de Urna de Cristal."/>
    <s v="Actividad con urna de cristal"/>
    <s v="(Actividades realizadas /Actividades programadas)*100"/>
    <s v="Oficina Asesora de Planeación"/>
    <x v="7"/>
    <s v="Se realizó contacto con el Dr. Jaime Betancurt de Urna de cristal, se realizó el envío de la información solicitada y estamos pendientes del envío de la propuesta."/>
    <x v="1"/>
    <n v="0.5"/>
    <n v="0.5"/>
  </r>
  <r>
    <n v="40"/>
    <x v="2"/>
    <x v="10"/>
    <s v="3.8"/>
    <s v="Desarrollar una actividad de participación y colaboración abierta a través de Urna de Cristal."/>
    <s v="Actividad con urna de cristal"/>
    <s v="(Actividades realizadas /Actividades programadas)*100"/>
    <s v="Oficina Asesora de Planeación"/>
    <x v="7"/>
    <m/>
    <x v="2"/>
    <n v="0.5"/>
    <n v="1"/>
  </r>
  <r>
    <n v="41"/>
    <x v="2"/>
    <x v="10"/>
    <s v="3.9"/>
    <s v="Evaluar actividades de sensibilización"/>
    <s v="Actividad de evaluación desarrollada"/>
    <s v="(Actividades realizadas /Actividades programadas)*100"/>
    <s v="Oficina Asesora de Planeación"/>
    <x v="8"/>
    <s v="Se reportará una vez se realice la actividad"/>
    <x v="0"/>
    <n v="0"/>
    <n v="0"/>
  </r>
  <r>
    <n v="41"/>
    <x v="2"/>
    <x v="10"/>
    <s v="3.9"/>
    <s v="Evaluar actividades de sensibilización"/>
    <s v="Actividad de evaluación desarrollada"/>
    <s v="(Actividades realizadas /Actividades programadas)*100"/>
    <s v="Oficina Asesora de Planeación"/>
    <x v="8"/>
    <s v="Se reportará una vez se realice la actividad"/>
    <x v="1"/>
    <n v="0"/>
    <n v="0"/>
  </r>
  <r>
    <n v="41"/>
    <x v="2"/>
    <x v="10"/>
    <s v="3.9"/>
    <s v="Evaluar actividades de sensibilización"/>
    <s v="Actividad de evaluación desarrollada"/>
    <s v="(Actividades realizadas /Actividades programadas)*100"/>
    <s v="Oficina Asesora de Planeación"/>
    <x v="8"/>
    <m/>
    <x v="2"/>
    <n v="1"/>
    <n v="1"/>
  </r>
  <r>
    <n v="42"/>
    <x v="2"/>
    <x v="11"/>
    <s v="4.1"/>
    <s v="Realizar seguimiento al cumplimiento de las actividades propuestas en el Plan de Rendición de Cuentas"/>
    <s v="Seguimientos a las actividades de rendición de cuentas"/>
    <s v="(Actividades realizadas /Actividades programadas)*100"/>
    <s v="Oficina Asesora de Planeación"/>
    <x v="2"/>
    <s v="Se realizó el seguimiento a las actividades del componente Rendición de Cuentas"/>
    <x v="0"/>
    <n v="0"/>
    <n v="0"/>
  </r>
  <r>
    <n v="42"/>
    <x v="2"/>
    <x v="11"/>
    <s v="4.1"/>
    <s v="Realizar seguimiento al cumplimiento de las actividades propuestas en el Plan de Rendición de Cuentas"/>
    <s v="Seguimientos a las actividades de rendición de cuentas"/>
    <s v="(Actividades realizadas /Actividades programadas)*100"/>
    <s v="Oficina Asesora de Planeación"/>
    <x v="2"/>
    <s v="Se realizó el seguimiento a las actividades del componente Rendición de Cuentas"/>
    <x v="1"/>
    <n v="0.66600000000000004"/>
    <n v="0.66600000000000004"/>
  </r>
  <r>
    <n v="42"/>
    <x v="2"/>
    <x v="11"/>
    <s v="4.1"/>
    <s v="Realizar seguimiento al cumplimiento de las actividades propuestas en el Plan de Rendición de Cuentas"/>
    <s v="Seguimientos a las actividades de rendición de cuentas"/>
    <s v="(Actividades realizadas /Actividades programadas)*100"/>
    <s v="Oficina Asesora de Planeación"/>
    <x v="2"/>
    <m/>
    <x v="2"/>
    <n v="0.33400000000000002"/>
    <n v="1"/>
  </r>
  <r>
    <n v="43"/>
    <x v="2"/>
    <x v="11"/>
    <s v="4.2"/>
    <s v="Realizar la medición de los indicadores por componente de Rendición de Cuentas"/>
    <s v="Mediciones de indicadores publicada"/>
    <s v="(Actividades realizadas /Actividades programadas)*100"/>
    <s v="Oficina Asesora de Planeación"/>
    <x v="2"/>
    <s v="Se realizó la medición de los indicadores y se envío para su publicación en página web."/>
    <x v="0"/>
    <n v="0.33"/>
    <n v="0.33"/>
  </r>
  <r>
    <n v="43"/>
    <x v="2"/>
    <x v="11"/>
    <s v="4.2"/>
    <s v="Realizar la medición de los indicadores por componente de Rendición de Cuentas"/>
    <s v="Mediciones de indicadores publicada"/>
    <s v="(Actividades realizadas /Actividades programadas)*100"/>
    <s v="Oficina Asesora de Planeación"/>
    <x v="2"/>
    <s v="Se realizó la medición de los indicadores y se envío para su publicación en página web."/>
    <x v="1"/>
    <n v="0.33600000000000002"/>
    <n v="0.66600000000000004"/>
  </r>
  <r>
    <n v="43"/>
    <x v="2"/>
    <x v="11"/>
    <s v="4.2"/>
    <s v="Realizar la medición de los indicadores por componente de Rendición de Cuentas"/>
    <s v="Mediciones de indicadores publicada"/>
    <s v="(Actividades realizadas /Actividades programadas)*100"/>
    <s v="Oficina Asesora de Planeación"/>
    <x v="2"/>
    <m/>
    <x v="2"/>
    <n v="0.33400000000000002"/>
    <n v="1"/>
  </r>
  <r>
    <n v="44"/>
    <x v="2"/>
    <x v="11"/>
    <s v="4.3"/>
    <s v="Elaborar el informe final de rendición de cuentas de la entidad"/>
    <s v="Informe final de Rendición de Cuentas"/>
    <s v="(Actividades realizadas /Actividades programadas)*100"/>
    <s v="Oficina Asesora de Planeación"/>
    <x v="2"/>
    <s v="Se reportará una vez se realice la actividad"/>
    <x v="0"/>
    <n v="0"/>
    <n v="0"/>
  </r>
  <r>
    <n v="44"/>
    <x v="2"/>
    <x v="11"/>
    <s v="4.3"/>
    <s v="Elaborar el informe final de rendición de cuentas de la entidad"/>
    <s v="Informe final de Rendición de Cuentas"/>
    <s v="(Actividades realizadas /Actividades programadas)*100"/>
    <s v="Oficina Asesora de Planeación"/>
    <x v="2"/>
    <s v="Se reportará una vez se realice la actividad"/>
    <x v="1"/>
    <n v="0"/>
    <n v="0"/>
  </r>
  <r>
    <n v="44"/>
    <x v="2"/>
    <x v="11"/>
    <s v="4.3"/>
    <s v="Elaborar el informe final de rendición de cuentas de la entidad"/>
    <s v="Informe final de Rendición de Cuentas"/>
    <s v="(Actividades realizadas /Actividades programadas)*100"/>
    <s v="Oficina Asesora de Planeación"/>
    <x v="2"/>
    <m/>
    <x v="2"/>
    <n v="1"/>
    <n v="1"/>
  </r>
  <r>
    <n v="45"/>
    <x v="3"/>
    <x v="12"/>
    <s v="1.1"/>
    <s v="Poner en funcionamiento la Delegatura para la protección de los usuarios del servicio de transporte, en cumplimiento del decreto 2409 de 2018."/>
    <s v="Delegatura en operación"/>
    <s v="(Actividades realizadas /Actividades programadas)*100"/>
    <s v="Despacho de Superintendente de Transporte"/>
    <x v="0"/>
    <s v="Desde el mes de febrero se inició la operación de la Delegatura de Protección al Usuario del sector transporte, la cual ya ha desarrollado cuatro investigaciones que se encuentran en proceso de notificaicón y generación de respuestas a requerimientos."/>
    <x v="0"/>
    <n v="0"/>
    <n v="0"/>
  </r>
  <r>
    <n v="45"/>
    <x v="3"/>
    <x v="12"/>
    <s v="1.1"/>
    <s v="Poner en funcionamiento la Delegatura para la protección de los usuarios del servicio de transporte, en cumplimiento del decreto 2409 de 2018."/>
    <s v="Delegatura en operación"/>
    <s v="(Actividades realizadas /Actividades programadas)*100"/>
    <s v="Despacho de Superintendente de Transporte"/>
    <x v="0"/>
    <s v="Se dio incio al poblamiento de la planta de personal de la Delegatura de Protección al Usuario y ya se encuentra operando."/>
    <x v="1"/>
    <n v="0.66659999999999997"/>
    <n v="0.66659999999999997"/>
  </r>
  <r>
    <n v="45"/>
    <x v="3"/>
    <x v="12"/>
    <s v="1.1"/>
    <s v="Poner en funcionamiento la Delegatura para la protección de los usuarios del servicio de transporte, en cumplimiento del decreto 2409 de 2018."/>
    <s v="Delegatura en operación"/>
    <s v="(Actividades realizadas /Actividades programadas)*100"/>
    <s v="Despacho de Superintendente de Transporte"/>
    <x v="0"/>
    <m/>
    <x v="2"/>
    <n v="0.33339999999999997"/>
    <n v="1"/>
  </r>
  <r>
    <n v="46"/>
    <x v="3"/>
    <x v="12"/>
    <s v="1.2"/>
    <s v="Desarrollar actividades de promoción y prevención de los derechos de los usuarios del servicio de transporte"/>
    <s v="Acciones realizadas"/>
    <s v="(Actividades realizadas /Actividades programadas)*100"/>
    <s v="Delegatura para la protección de usuarios del sector transporte"/>
    <x v="2"/>
    <s v="Se reportará una vez se realice la actividad"/>
    <x v="0"/>
    <n v="0"/>
    <n v="0"/>
  </r>
  <r>
    <n v="46"/>
    <x v="3"/>
    <x v="12"/>
    <s v="1.2"/>
    <s v="Desarrollar actividades de promoción y prevención de los derechos de los usuarios del servicio de transporte"/>
    <s v="Acciones realizadas"/>
    <s v="(Actividades realizadas /Actividades programadas)*100"/>
    <s v="Delegatura para la protección de usuarios del sector transporte"/>
    <x v="2"/>
    <s v="Se adelantaron 18 actividades de promoción y prevención a los usuarios del Sector transporte"/>
    <x v="1"/>
    <n v="0.33"/>
    <n v="0.33"/>
  </r>
  <r>
    <n v="46"/>
    <x v="3"/>
    <x v="12"/>
    <s v="1.2"/>
    <s v="Desarrollar actividades de promoción y prevención de los derechos de los usuarios del servicio de transporte"/>
    <s v="Acciones realizadas"/>
    <s v="(Actividades realizadas /Actividades programadas)*100"/>
    <s v="Delegatura para la protección de usuarios del sector transporte"/>
    <x v="2"/>
    <m/>
    <x v="2"/>
    <n v="0.67"/>
    <n v="1"/>
  </r>
  <r>
    <n v="47"/>
    <x v="3"/>
    <x v="12"/>
    <s v="1.3"/>
    <s v="Poner en conocimiento de los Ciudadanos el funcionamiento del Centro de Conciliación, Arbitraje y Amigable Composición y realizar seguimiento a su gestión"/>
    <s v="Seguimiento al de Centro de Conciliación, Arbitraje y Amigable Composición"/>
    <s v="(Actividades realizadas /Actividades programadas)*100"/>
    <s v="Oficina Asesora Jurídica"/>
    <x v="2"/>
    <s v="Se reportará una vez se realice la actividad"/>
    <x v="0"/>
    <n v="0"/>
    <n v="0"/>
  </r>
  <r>
    <n v="47"/>
    <x v="3"/>
    <x v="12"/>
    <s v="1.3"/>
    <s v="Poner en conocimiento de los Ciudadanos el funcionamiento del Centro de Conciliación, Arbitraje y Amigable Composición y realizar seguimiento a su gestión"/>
    <s v="Seguimiento al de Centro de Conciliación, Arbitraje y Amigable Composición"/>
    <s v="(Actividades realizadas /Actividades programadas)*100"/>
    <s v="Oficina Asesora Jurídica"/>
    <x v="2"/>
    <s v="En evento de la Cámara de Comercio de Bogotá, celebrado el día 12 de julio de 2019, se dio a conocer los servicios del centro de conciliación de la entidad."/>
    <x v="1"/>
    <n v="0.2"/>
    <n v="0.2"/>
  </r>
  <r>
    <n v="47"/>
    <x v="3"/>
    <x v="12"/>
    <s v="1.3"/>
    <s v="Poner en conocimiento de los Ciudadanos el funcionamiento del Centro de Conciliación, Arbitraje y Amigable Composición y realizar seguimiento a su gestión"/>
    <s v="Seguimiento al de Centro de Conciliación, Arbitraje y Amigable Composición"/>
    <s v="(Actividades realizadas /Actividades programadas)*100"/>
    <s v="Oficina Asesora Jurídica"/>
    <x v="2"/>
    <m/>
    <x v="2"/>
    <n v="0"/>
    <n v="0.2"/>
  </r>
  <r>
    <n v="48"/>
    <x v="3"/>
    <x v="13"/>
    <s v="2.1"/>
    <s v="Desarrollar acciones para fortalecer la atención de las PQRS en la Entidad"/>
    <s v="Acciones realizadas"/>
    <s v="(Actividades realizadas /Actividades programadas)*100"/>
    <s v="Atención al ciudadano"/>
    <x v="2"/>
    <s v="Se reportará una vez se realice la actividad"/>
    <x v="0"/>
    <n v="0"/>
    <n v="0"/>
  </r>
  <r>
    <n v="48"/>
    <x v="3"/>
    <x v="13"/>
    <s v="2.1"/>
    <s v="Desarrollar acciones para fortalecer la atención de las PQRS en la Entidad"/>
    <s v="Acciones realizadas"/>
    <s v="(Actividades realizadas /Actividades programadas)*100"/>
    <s v="Atención al ciudadano"/>
    <x v="2"/>
    <s v="Se reporta mensualmente a la alta dirección un informe  con el estado  de las PQRDS. Diariamente  se ralizan  contactos  con los responsables  de las PQRDS . El informe de julio, presentado en agosto se radicó mediante memorando 20191000092053. La publicación del informe semestral se encuentra publicado bajo el link: https://www.supertransporte.gov.co/documentos/2019/Agosto/Atencion_ciudadano_26/informe-primer-semestre-PQRS-2019.pdf"/>
    <x v="1"/>
    <n v="0.66600000000000004"/>
    <n v="0.66600000000000004"/>
  </r>
  <r>
    <n v="48"/>
    <x v="3"/>
    <x v="13"/>
    <s v="2.1"/>
    <s v="Desarrollar acciones para fortalecer la atención de las PQRS en la Entidad"/>
    <s v="Acciones realizadas"/>
    <s v="(Actividades realizadas /Actividades programadas)*100"/>
    <s v="Atención al ciudadano"/>
    <x v="2"/>
    <m/>
    <x v="2"/>
    <n v="3.4000000000000002E-2"/>
    <n v="0.70000000000000007"/>
  </r>
  <r>
    <n v="49"/>
    <x v="3"/>
    <x v="13"/>
    <s v="2.2"/>
    <s v="Brindar atención al Ciudadano"/>
    <s v="1 Informe mensual"/>
    <s v="No de Informes de Atención presencial presentados"/>
    <s v="Atención al ciudadano"/>
    <x v="2"/>
    <s v="Se registraron 3286 ciudadanos entre enero y abril de 2019, de los cuales fueron atendidos 3153 quienes recibieron la orientación requerida, los turnos de diferencia obeceden a que los ciudadanos abandonaron la sala, antes de ser atendidos. Se realizaron los informes correspondientes por el Grupo de Atención al Ciudadano"/>
    <x v="0"/>
    <n v="0.3"/>
    <n v="0.3"/>
  </r>
  <r>
    <n v="49"/>
    <x v="3"/>
    <x v="13"/>
    <s v="2.2"/>
    <s v="Brindar atención al Ciudadano"/>
    <s v="1 Informe mensual"/>
    <s v="No de Informes de Atención presencial presentados"/>
    <s v="Atención al ciudadano"/>
    <x v="2"/>
    <s v="Se registraron 3434 visitas de ciudadanos entre mayo y agosto de 2019, con 53 turnos cancelados, dejando una atención efectiva del 98%. Se presentaron los  informes de atención al ciudadano de  mayo,junio y julio con los radicados 20191000067223,20191000075333 y 20191000092053 respectivamente."/>
    <x v="1"/>
    <n v="0.25"/>
    <n v="0.55000000000000004"/>
  </r>
  <r>
    <n v="49"/>
    <x v="3"/>
    <x v="13"/>
    <s v="2.2"/>
    <s v="Brindar atención al Ciudadano"/>
    <s v="1 Informe mensual"/>
    <s v="No de Informes de Atención presencial presentados"/>
    <s v="Atención al ciudadano"/>
    <x v="2"/>
    <m/>
    <x v="2"/>
    <n v="0.45"/>
    <n v="1"/>
  </r>
  <r>
    <n v="50"/>
    <x v="3"/>
    <x v="13"/>
    <s v="2.3"/>
    <s v="Realizar seguimiento a la atención telefónica a través del centro de contacto"/>
    <s v="1 Informe mensual"/>
    <s v="(No de llamadas Atendidas / No de llamadas Recibidas)*100"/>
    <s v="Atención al ciudadano"/>
    <x v="2"/>
    <s v="La Atención telefónica se realiza a través de la Orden de Compra No. 32538, con el proveedor Américas BPS. Se cuenta con los informes de la gestión realizada, entregados por el proveedor."/>
    <x v="0"/>
    <n v="0.33"/>
    <n v="0.33"/>
  </r>
  <r>
    <n v="50"/>
    <x v="3"/>
    <x v="13"/>
    <s v="2.3"/>
    <s v="Realizar seguimiento a la atención telefónica a través del centro de contacto"/>
    <s v="1 Informe mensual"/>
    <s v="(No de llamadas Atendidas / No de llamadas Recibidas)*100"/>
    <s v="Atención al ciudadano"/>
    <x v="2"/>
    <s v="La Atención telefónica se realiza a través de la Orden de Compra No. 32538, con el proveedor Américas BPS. Se cuenta con los informes de la gestión realizada, entregados por el proveedor."/>
    <x v="1"/>
    <n v="0.33600000000000002"/>
    <n v="0.66600000000000004"/>
  </r>
  <r>
    <n v="50"/>
    <x v="3"/>
    <x v="13"/>
    <s v="2.3"/>
    <s v="Realizar seguimiento a la atención telefónica a través del centro de contacto"/>
    <s v="1 Informe mensual"/>
    <s v="(No de llamadas Atendidas / No de llamadas Recibidas)*100"/>
    <s v="Atención al ciudadano"/>
    <x v="2"/>
    <m/>
    <x v="2"/>
    <n v="0.33400000000000002"/>
    <n v="1"/>
  </r>
  <r>
    <n v="51"/>
    <x v="3"/>
    <x v="13"/>
    <s v="2.4"/>
    <s v="Elaborar un protocolo de Atención al Ciudadano "/>
    <s v="1 Protocolo realizado"/>
    <s v="(No de Ciudadanos atendidos / No de Ciudadanos que tomaron digiturno)*100"/>
    <s v="Atención al ciudadano"/>
    <x v="2"/>
    <s v="El documento se encuentra en proceso de elaboración"/>
    <x v="0"/>
    <n v="0.13"/>
    <n v="0.13"/>
  </r>
  <r>
    <n v="51"/>
    <x v="3"/>
    <x v="13"/>
    <s v="2.4"/>
    <s v="Elaborar un protocolo de Atención al Ciudadano "/>
    <s v="1 Protocolo realizado"/>
    <s v="(No de Ciudadanos atendidos / No de Ciudadanos que tomaron digiturno)*100"/>
    <s v="Atención al ciudadano"/>
    <x v="2"/>
    <s v="El documento se encuentra en proceso de elaboración y esta programado para entregar en diciembre de 2019"/>
    <x v="1"/>
    <n v="0"/>
    <n v="0.13"/>
  </r>
  <r>
    <n v="51"/>
    <x v="3"/>
    <x v="13"/>
    <s v="2.4"/>
    <s v="Elaborar un protocolo de Atención al Ciudadano "/>
    <s v="1 Protocolo realizado"/>
    <s v="(No de Ciudadanos atendidos / No de Ciudadanos que tomaron digiturno)*100"/>
    <s v="Atención al ciudadano"/>
    <x v="2"/>
    <m/>
    <x v="2"/>
    <n v="0.87"/>
    <n v="1"/>
  </r>
  <r>
    <n v="52"/>
    <x v="3"/>
    <x v="14"/>
    <s v="3.1"/>
    <s v="Planear y desarrollar actividades de capacitación relacionadas con el fortalecimiento de las competencias de los servidores públicos que atienden directamente a los ciudadanos"/>
    <s v="Capacitaciones desarrolladas"/>
    <s v="(Actividades realizadas /Actividades programadas)*100"/>
    <s v="Talento Humano"/>
    <x v="2"/>
    <s v="Se reportará una vez se realice la actividad"/>
    <x v="0"/>
    <n v="0"/>
    <n v="0"/>
  </r>
  <r>
    <n v="52"/>
    <x v="3"/>
    <x v="14"/>
    <s v="3.1"/>
    <s v="Planear y desarrollar actividades de capacitación relacionadas con el fortalecimiento de las competencias de los servidores públicos que atienden directamente a los ciudadanos"/>
    <s v="Capacitaciones desarrolladas"/>
    <s v="(Actividades realizadas /Actividades programadas)*100"/>
    <s v="Talento Humano"/>
    <x v="2"/>
    <s v="Durante el mes de mayo, fueron realizadas dos jornadas de capacitación así: _x000a_1. Tema: Relación con el ciudadano.  Lugar: ESAP  Asistentes: 5 - Intensidad: 16 horas._x000a_2. Tema: Atención al Ciudadano. Lugar: U. Nacional  Asistentes: 6 - Intensidad: 4 horas."/>
    <x v="1"/>
    <n v="0.5"/>
    <n v="0.5"/>
  </r>
  <r>
    <n v="52"/>
    <x v="3"/>
    <x v="14"/>
    <s v="3.1"/>
    <s v="Planear y desarrollar actividades de capacitación relacionadas con el fortalecimiento de las competencias de los servidores públicos que atienden directamente a los ciudadanos"/>
    <s v="Capacitaciones desarrolladas"/>
    <s v="(Actividades realizadas /Actividades programadas)*100"/>
    <s v="Talento Humano"/>
    <x v="2"/>
    <m/>
    <x v="2"/>
    <n v="0.5"/>
    <n v="1"/>
  </r>
  <r>
    <n v="53"/>
    <x v="3"/>
    <x v="14"/>
    <s v="3.2"/>
    <s v="Planear y desarrollar actividades de capacitación relacionadas con el fortalecimiento de la cultura de transparencia y cero tolerancia de la corrupción, a través de herramientas presenciales y no presenciales"/>
    <s v="Capacitaciones desarrolladas"/>
    <s v="(Actividades realizadas /Actividades programadas)*100"/>
    <s v="Talento Humano"/>
    <x v="2"/>
    <s v="Se reportará una vez se realice la actividad"/>
    <x v="0"/>
    <n v="0"/>
    <n v="0"/>
  </r>
  <r>
    <n v="53"/>
    <x v="3"/>
    <x v="14"/>
    <s v="3.2"/>
    <s v="Planear y desarrollar actividades de capacitación relacionadas con el fortalecimiento de la cultura de transparencia y cero tolerancia de la corrupción, a través de herramientas presenciales y no presenciales"/>
    <s v="Capacitaciones desarrolladas"/>
    <s v="(Actividades realizadas /Actividades programadas)*100"/>
    <s v="Talento Humano"/>
    <x v="2"/>
    <s v="Estos temas serán desarrollados en la ejecución del Plan institucional de capacitación en el último trimestre del año en curso."/>
    <x v="1"/>
    <n v="0"/>
    <n v="0"/>
  </r>
  <r>
    <n v="53"/>
    <x v="3"/>
    <x v="14"/>
    <s v="3.2"/>
    <s v="Planear y desarrollar actividades de capacitación relacionadas con el fortalecimiento de la cultura de transparencia y cero tolerancia de la corrupción, a través de herramientas presenciales y no presenciales"/>
    <s v="Capacitaciones desarrolladas"/>
    <s v="(Actividades realizadas /Actividades programadas)*100"/>
    <s v="Talento Humano"/>
    <x v="2"/>
    <m/>
    <x v="2"/>
    <n v="1"/>
    <n v="1"/>
  </r>
  <r>
    <n v="54"/>
    <x v="3"/>
    <x v="14"/>
    <s v="3.3"/>
    <s v="Desarrollar espacios de sensibilización para fortalecer la cultura de servicio al interior de la Entidad."/>
    <s v="Actividades de sensibilización realizadas"/>
    <s v="(Actividades realizadas /Actividades programadas)*100"/>
    <s v="Atención al ciudadano"/>
    <x v="2"/>
    <s v="Se reportará una vez se realice la actividad"/>
    <x v="0"/>
    <n v="0"/>
    <n v="0"/>
  </r>
  <r>
    <n v="54"/>
    <x v="3"/>
    <x v="14"/>
    <s v="3.3"/>
    <s v="Desarrollar espacios de sensibilización para fortalecer la cultura de servicio al interior de la Entidad."/>
    <s v="Actividades de sensibilización realizadas"/>
    <s v="(Actividades realizadas /Actividades programadas)*100"/>
    <s v="Atención al ciudadano"/>
    <x v="2"/>
    <s v="El día 04/06/2019 se llevó a cabo una reunión con los Directivos de la entidad para exponer los temas de orientación por parte del Grupo de Atención al Ciudadano y buscar mecanismos de mejora. "/>
    <x v="1"/>
    <n v="0.3"/>
    <n v="0.3"/>
  </r>
  <r>
    <n v="54"/>
    <x v="3"/>
    <x v="14"/>
    <s v="3.3"/>
    <s v="Desarrollar espacios de sensibilización para fortalecer la cultura de servicio al interior de la Entidad."/>
    <s v="Actividades de sensibilización realizadas"/>
    <s v="(Actividades realizadas /Actividades programadas)*100"/>
    <s v="Atención al ciudadano"/>
    <x v="2"/>
    <m/>
    <x v="2"/>
    <n v="0.7"/>
    <n v="1"/>
  </r>
  <r>
    <n v="55"/>
    <x v="3"/>
    <x v="15"/>
    <s v="4.1"/>
    <s v="Actualizar el proceso de Atención al ciudadano, de acuerdo con los lineamiento de MIPG"/>
    <s v="Proceso actualizado y cargado en la cadena de valor"/>
    <s v="(Actividades realizadas /Actividades programadas)*100"/>
    <s v="Atención al ciudadano"/>
    <x v="2"/>
    <s v="Se realizó el seguimiento al mapa de riesgos del proceso de Atención al Ciudadano y se realizó la medición del indicador."/>
    <x v="0"/>
    <n v="0.27"/>
    <n v="0.27"/>
  </r>
  <r>
    <n v="55"/>
    <x v="3"/>
    <x v="15"/>
    <s v="4.1"/>
    <s v="Actualizar el proceso de Atención al ciudadano, de acuerdo con los lineamiento de MIPG"/>
    <s v="Proceso actualizado y cargado en la cadena de valor"/>
    <s v="(Actividades realizadas /Actividades programadas)*100"/>
    <s v="Atención al ciudadano"/>
    <x v="2"/>
    <s v="El Grupo de Atención al Ciudadano presenta los informes requeridos por las diferentes áreas de la Supertransporte, principalmente a Secretaría General, Oficina de Planeación y Oficina de Control Interno. "/>
    <x v="1"/>
    <n v="0"/>
    <n v="0.27"/>
  </r>
  <r>
    <n v="55"/>
    <x v="3"/>
    <x v="15"/>
    <s v="4.1"/>
    <s v="Actualizar el proceso de Atención al ciudadano, de acuerdo con los lineamiento de MIPG"/>
    <s v="Proceso actualizado y cargado en la cadena de valor"/>
    <s v="(Actividades realizadas /Actividades programadas)*100"/>
    <s v="Atención al ciudadano"/>
    <x v="2"/>
    <m/>
    <x v="2"/>
    <n v="0.23"/>
    <n v="0.5"/>
  </r>
  <r>
    <n v="56"/>
    <x v="3"/>
    <x v="15"/>
    <s v="4.2"/>
    <s v="Elaborar un documento para unificar  criterios que afectan la respuesta al ciudadano  en los diferentes canales de  atención (Presencial, Telefónico, Correo y PQRS) Si va homologado en la cadena de valor, se debe incorporar como parte del Sistema de Gestión de Calidad"/>
    <s v="Documento unificando criterios"/>
    <s v="No de Informes de PQRS publicados"/>
    <s v="Atención al ciudadano"/>
    <x v="2"/>
    <s v="Se reportará una vez se realice la actividad"/>
    <x v="0"/>
    <n v="0"/>
    <n v="0"/>
  </r>
  <r>
    <n v="56"/>
    <x v="3"/>
    <x v="15"/>
    <s v="4.2"/>
    <s v="Elaborar un documento para unificar  criterios que afectan la respuesta al ciudadano  en los diferentes canales de  atención (Presencial, Telefónico, Correo y PQRS) Si va homologado en la cadena de valor, se debe incorporar como parte del Sistema de Gestión de Calidad"/>
    <s v="Documento unificando criterios"/>
    <s v="No de Informes de PQRS publicados"/>
    <s v="Atención al ciudadano"/>
    <x v="2"/>
    <s v="La información ha sido transmitida verbalmente a través de las capacitaciones por los líderes de los procesos; siendo estos los que dan los lineamientos para responder a las inquietudes de los ciudadanos. El documento existe a través del correo electrónico entre el call center y la atención presencial, se debe alimentar de acuerdo a las nuevas funciones asignadas a la Supertransporte, sin embargo en el siguiente link podemos evidenciar información de preguntas frecuentes https://www.supertransporte.gov.co/index.php/faq-supertransporte/"/>
    <x v="1"/>
    <n v="0"/>
    <n v="0"/>
  </r>
  <r>
    <n v="56"/>
    <x v="3"/>
    <x v="15"/>
    <s v="4.2"/>
    <s v="Elaborar un documento para unificar  criterios que afectan la respuesta al ciudadano  en los diferentes canales de  atención (Presencial, Telefónico, Correo y PQRS) Si va homologado en la cadena de valor, se debe incorporar como parte del Sistema de Gestión de Calidad"/>
    <s v="Documento unificando criterios"/>
    <s v="No de Informes de PQRS publicados"/>
    <s v="Atención al ciudadano"/>
    <x v="2"/>
    <m/>
    <x v="2"/>
    <n v="0.5"/>
    <n v="0.5"/>
  </r>
  <r>
    <n v="57"/>
    <x v="3"/>
    <x v="15"/>
    <s v="4.3"/>
    <s v="Realizar campañas informativas sobre la responsabilidad de los servidores públicos frente a los derechos de los usuarios del Servicio de Transporte"/>
    <s v="Campañas informativas"/>
    <s v="(Actividades realizadas /Actividades programadas)*100"/>
    <s v="Delegatura para la protección de usuarios del sector transporte"/>
    <x v="2"/>
    <s v="Desarrollo de 2 mesas de trabajo con el grupo de Atención al Ciudadano y el Contac Center para socializar información referente a la protección al usuario del sector transporte."/>
    <x v="0"/>
    <n v="0.3"/>
    <n v="0.3"/>
  </r>
  <r>
    <n v="57"/>
    <x v="3"/>
    <x v="15"/>
    <s v="4.3"/>
    <s v="Realizar campañas informativas sobre la responsabilidad de los servidores públicos frente a los derechos de los usuarios del Servicio de Transporte"/>
    <s v="Campañas informativas"/>
    <s v="(Actividades realizadas /Actividades programadas)*100"/>
    <s v="Delegatura para la protección de usuarios del sector transporte"/>
    <x v="2"/>
    <s v="La Delegatura de Protección alusuario realizó capacitaciones a diferentes área sde la Entidad en temas relacionados con la protección de los derechos de los usuarios del sector transporte, en las siguientes fechas: 07 de mayo de 2019 / 21 de mayo de 2019 / 25 de junio de 2019 / 01 de agosto de 2019 / 13 de agosto de 2019 / 21 de agosto de 2019 / 26 de agosto de 2019 "/>
    <x v="1"/>
    <n v="0.36"/>
    <n v="0.65999999999999992"/>
  </r>
  <r>
    <n v="57"/>
    <x v="3"/>
    <x v="15"/>
    <s v="4.3"/>
    <s v="Realizar campañas informativas sobre la responsabilidad de los servidores públicos frente a los derechos de los usuarios del Servicio de Transporte"/>
    <s v="Campañas informativas"/>
    <s v="(Actividades realizadas /Actividades programadas)*100"/>
    <s v="Delegatura para la protección de usuarios del sector transporte"/>
    <x v="2"/>
    <m/>
    <x v="2"/>
    <n v="0.34"/>
    <n v="1"/>
  </r>
  <r>
    <n v="58"/>
    <x v="3"/>
    <x v="16"/>
    <s v="5.1"/>
    <s v="Realizar periódicamente mediciones de percepción de los ciudadanos respecto a la calidad del servicio de la Superintendencia de Transporte, e informar los resultados al nivel directivo con el fin de identificar oportunidades y acciones de mejora."/>
    <s v="Medición de la Percepción de los Ciudadanos"/>
    <s v="Nivel de percepción de los ciudadanos frente al servicio prestado por la Entidad"/>
    <s v="Atención al ciudadano"/>
    <x v="2"/>
    <s v="Se rediseñó la Encuesta que se venia aplicando en el CIAC, se encuentra en proceso de implementación la nueva encuesta, la tabulación quedará registrada en los informes de gestión que se presentan mensualmente a la Secretaría General de la Superintendencia de Transporte. "/>
    <x v="0"/>
    <n v="0"/>
    <n v="0"/>
  </r>
  <r>
    <n v="58"/>
    <x v="3"/>
    <x v="16"/>
    <s v="5.1"/>
    <s v="Realizar periódicamente mediciones de percepción de los ciudadanos respecto a la calidad del servicio de la Superintendencia de Transporte, e informar los resultados al nivel directivo con el fin de identificar oportunidades y acciones de mejora."/>
    <s v="Medición de la Percepción de los Ciudadanos"/>
    <s v="Nivel de percepción de los ciudadanos frente al servicio prestado por la Entidad"/>
    <s v="Atención al ciudadano"/>
    <x v="2"/>
    <s v="La encuesta rediseñada se está aplicando actualmente y la tabulación queda registrada en los informes de gestión que se presentan mensualmente a la Secretaría General de la Superintendencia de Transporte. Los informes presentados en mayo,junio y julio se encuentran con los radicados 20191000067223,20191000075333 y 20191000092053 respectivamente."/>
    <x v="1"/>
    <n v="0.33"/>
    <n v="0.33"/>
  </r>
  <r>
    <n v="58"/>
    <x v="3"/>
    <x v="16"/>
    <s v="5.1"/>
    <s v="Realizar periódicamente mediciones de percepción de los ciudadanos respecto a la calidad del servicio de la Superintendencia de Transporte, e informar los resultados al nivel directivo con el fin de identificar oportunidades y acciones de mejora."/>
    <s v="Medición de la Percepción de los Ciudadanos"/>
    <s v="Nivel de percepción de los ciudadanos frente al servicio prestado por la Entidad"/>
    <s v="Atención al ciudadano"/>
    <x v="2"/>
    <m/>
    <x v="2"/>
    <n v="0.37"/>
    <n v="0.7"/>
  </r>
  <r>
    <n v="59"/>
    <x v="4"/>
    <x v="17"/>
    <s v="1.1"/>
    <s v="Mantener actualizada la información del botón de transparencia de la Superintendencia de Transporte"/>
    <s v="Botón de transparencia actualizado"/>
    <s v="(No de publicaciones realizadas / Total de Publicaciones a realizar en el periodo)*100"/>
    <s v="Oficina Asesora de Planeación"/>
    <x v="2"/>
    <s v="Se realizó reunión con el web máster de la Entidad, para revisar el link de transparencia, igualmente se realizó con la Asesora de Comunicaciones para realizar las actualizaciones correspondientes. El link se encuentra debidamente actualizado."/>
    <x v="0"/>
    <n v="0.13"/>
    <n v="0.13"/>
  </r>
  <r>
    <n v="59"/>
    <x v="4"/>
    <x v="17"/>
    <s v="1.1"/>
    <s v="Mantener actualizada la información del botón de transparencia de la Superintendencia de Transporte"/>
    <s v="Botón de transparencia actualizado"/>
    <s v="(No de publicaciones realizadas / Total de Publicaciones a realizar en el periodo)*100"/>
    <s v="Oficina Asesora de Planeación"/>
    <x v="2"/>
    <s v="Se realizó el seguimiento correspondiente al link de transparencia y el diligenciamiento del Indice ITA de acuerdo con los lineamientos de la Procuraduría general de la Nación."/>
    <x v="1"/>
    <n v="0.3"/>
    <n v="0.43"/>
  </r>
  <r>
    <n v="59"/>
    <x v="4"/>
    <x v="17"/>
    <s v="1.1"/>
    <s v="Mantener actualizada la información del botón de transparencia de la Superintendencia de Transporte"/>
    <s v="Botón de transparencia actualizado"/>
    <s v="(No de publicaciones realizadas / Total de Publicaciones a realizar en el periodo)*100"/>
    <s v="Oficina Asesora de Planeación"/>
    <x v="2"/>
    <m/>
    <x v="2"/>
    <n v="0.37"/>
    <n v="0.8"/>
  </r>
  <r>
    <n v="60"/>
    <x v="4"/>
    <x v="17"/>
    <s v="1.2"/>
    <s v="Actualizar, publicar y socializar los datos abiertos con que cuenta la Entidad"/>
    <s v="Datos abiertos actualizados, publicados y socializados"/>
    <s v="(Actividades realizadas /Actividades programadas)*100"/>
    <s v="Oficina de Tecnologías de la Información y Comunicaciones"/>
    <x v="2"/>
    <s v="Se realiza la actualización de la metadata del dato Abierto Tráfico Portuario Marítimo con corte al primer trimestre de 2019."/>
    <x v="0"/>
    <n v="0.3"/>
    <n v="0.3"/>
  </r>
  <r>
    <n v="60"/>
    <x v="4"/>
    <x v="17"/>
    <s v="1.2"/>
    <s v="Actualizar, publicar y socializar los datos abiertos con que cuenta la Entidad"/>
    <s v="Datos abiertos actualizados, publicados y socializados"/>
    <s v="(Actividades realizadas /Actividades programadas)*100"/>
    <s v="Oficina de Tecnologías de la Información y Comunicaciones"/>
    <x v="2"/>
    <s v="Se realiza la solicitud de recertificación del dato abierto Tráfico portuario marítimo, ante el sello de excelencia. ( Ver archivo: Solicitud recertificación dato abierto.pdf)"/>
    <x v="1"/>
    <n v="0.03"/>
    <n v="0.32999999999999996"/>
  </r>
  <r>
    <n v="60"/>
    <x v="4"/>
    <x v="17"/>
    <s v="1.2"/>
    <s v="Actualizar, publicar y socializar los datos abiertos con que cuenta la Entidad"/>
    <s v="Datos abiertos actualizados, publicados y socializados"/>
    <s v="(Actividades realizadas /Actividades programadas)*100"/>
    <s v="Oficina de Tecnologías de la Información y Comunicaciones"/>
    <x v="2"/>
    <m/>
    <x v="2"/>
    <n v="0.67"/>
    <n v="1"/>
  </r>
  <r>
    <n v="61"/>
    <x v="4"/>
    <x v="17"/>
    <s v="1.3"/>
    <s v="Mantener actualizados los Trámites de cara al ciudadano en el Sistema Único de Información de Trámites - SUIT"/>
    <s v="Trámites actualizados en el SUIT"/>
    <s v="(No de trámites actualizados / No de trámites publicados en el SUIT)*100"/>
    <s v="Oficina Asesora de Planeación"/>
    <x v="2"/>
    <s v="La Entidad cuenta con tres trámites inscritos en el aplicativo SUIT del Departamento Administrativo de la Función Pública, los cuales se encuentran en proceso de revisión y actualización."/>
    <x v="0"/>
    <n v="0.23"/>
    <n v="0.23"/>
  </r>
  <r>
    <n v="61"/>
    <x v="4"/>
    <x v="17"/>
    <s v="1.3"/>
    <s v="Mantener actualizados los Trámites de cara al ciudadano en el Sistema Único de Información de Trámites - SUIT"/>
    <s v="Trámites actualizados en el SUIT"/>
    <s v="(No de trámites actualizados / No de trámites publicados en el SUIT)*100"/>
    <s v="Oficina Asesora de Planeación"/>
    <x v="2"/>
    <s v="La Entidad cuenta con tres trámites inscritos en el aplicativo SUIT del Departamento Administrativo de la Función Pública, los cuales se encuentran en proceso de revisión y actualización, de acuerdo con los lienamientos del DAFP para la racionalización de trámites de acuerdo con la Directiva 07 de 2019"/>
    <x v="1"/>
    <n v="0.1"/>
    <n v="0.33"/>
  </r>
  <r>
    <n v="61"/>
    <x v="4"/>
    <x v="17"/>
    <s v="1.3"/>
    <s v="Mantener actualizados los Trámites de cara al ciudadano en el Sistema Único de Información de Trámites - SUIT"/>
    <s v="Trámites actualizados en el SUIT"/>
    <s v="(No de trámites actualizados / No de trámites publicados en el SUIT)*100"/>
    <s v="Oficina Asesora de Planeación"/>
    <x v="2"/>
    <m/>
    <x v="2"/>
    <n v="0.67"/>
    <n v="1"/>
  </r>
  <r>
    <n v="62"/>
    <x v="4"/>
    <x v="17"/>
    <s v="1.4"/>
    <s v="Gestionar la publicación de las hojas de vida de los funcionarios y contratistas de la SPT, en el aplicativo SIGEP"/>
    <s v="Hojas de vida publicadas en el SIGEP"/>
    <s v="(No de HV actualizadas / Total de funcionarios y contratistas de la Entidad)*100 "/>
    <s v="Talento Humano_x000a_Dirección Administrativa"/>
    <x v="2"/>
    <s v="En el aplicativo SIGEP fueron actualizadas y aprobadas 34 hojas de vida de funcionarios de planta y 238 hojas de vida de contratistas."/>
    <x v="0"/>
    <n v="0.33"/>
    <n v="0.33"/>
  </r>
  <r>
    <n v="62"/>
    <x v="4"/>
    <x v="17"/>
    <s v="1.4"/>
    <s v="Gestionar la publicación de las hojas de vida de los funcionarios y contratistas de la SPT, en el aplicativo SIGEP"/>
    <s v="Hojas de vida publicadas en el SIGEP"/>
    <s v="(No de HV actualizadas / Total de funcionarios y contratistas de la Entidad)*100 "/>
    <s v="Talento Humano_x000a_Dirección Administrativa"/>
    <x v="2"/>
    <s v="A continuación se relacionan los registros correspondientes a las actualizaciones de información en el SIGEP de los funcionarios de planta de la Entidad durante el cuatrimestre mayo - agosto 2019:_x000a_Hojas de vida actualizadas y aprobadas SIGEP:    160_x000a_Declaración de bienes y rentas 2018 SIGEP:         173                           _x000a_Empleados vinculados SIGEP:                                     48_x000a_Empleados con &quot;Alta&quot; en SIGEP:                                  49_x000a_Empleados desvinculados SIGEP:                                 8_x000a_Adicionalmente, en el aplicativo SIGEP fueron actualizadas y publicadas 210 contratos suscritos con la entidad en el periodo mencionado."/>
    <x v="1"/>
    <n v="0.33600000000000002"/>
    <n v="0.66600000000000004"/>
  </r>
  <r>
    <n v="62"/>
    <x v="4"/>
    <x v="17"/>
    <s v="1.4"/>
    <s v="Gestionar la publicación de las hojas de vida de los funcionarios y contratistas de la SPT, en el aplicativo SIGEP"/>
    <s v="Hojas de vida publicadas en el SIGEP"/>
    <s v="(No de HV actualizadas / Total de funcionarios y contratistas de la Entidad)*100 "/>
    <s v="Talento Humano_x000a_Dirección Administrativa"/>
    <x v="2"/>
    <m/>
    <x v="2"/>
    <n v="0.33400000000000002"/>
    <n v="1"/>
  </r>
  <r>
    <n v="63"/>
    <x v="4"/>
    <x v="18"/>
    <s v="2.1"/>
    <s v="Desarrollar actividades de sensibilización dirigidas a las diferentes dependencias de la Entidad, sobre la elaboración de las respuestas a las solicitudes de la ciudadanía."/>
    <s v="Actividades de Sensibilización Realizadas"/>
    <s v="(Actividades realizadas /Actividades programadas)*100"/>
    <s v="Oficina Asesora Jurídica"/>
    <x v="2"/>
    <s v="Se reportará la actividad una vez se realice"/>
    <x v="0"/>
    <n v="0"/>
    <n v="0"/>
  </r>
  <r>
    <n v="63"/>
    <x v="4"/>
    <x v="18"/>
    <s v="2.1"/>
    <s v="Desarrollar actividades de sensibilización dirigidas a las diferentes dependencias de la Entidad, sobre la elaboración de las respuestas a las solicitudes de la ciudadanía."/>
    <s v="Actividades de Sensibilización Realizadas"/>
    <s v="(Actividades realizadas /Actividades programadas)*100"/>
    <s v="Oficina Asesora Jurídica"/>
    <x v="2"/>
    <s v="Se reportará la actividad una vez se realice"/>
    <x v="1"/>
    <n v="0"/>
    <n v="0"/>
  </r>
  <r>
    <n v="63"/>
    <x v="4"/>
    <x v="18"/>
    <s v="2.1"/>
    <s v="Desarrollar actividades de sensibilización dirigidas a las diferentes dependencias de la Entidad, sobre la elaboración de las respuestas a las solicitudes de la ciudadanía."/>
    <s v="Actividades de Sensibilización Realizadas"/>
    <s v="(Actividades realizadas /Actividades programadas)*100"/>
    <s v="Oficina Asesora Jurídica"/>
    <x v="2"/>
    <m/>
    <x v="2"/>
    <n v="0"/>
    <n v="0"/>
  </r>
  <r>
    <n v="64"/>
    <x v="4"/>
    <x v="18"/>
    <s v="2.2"/>
    <s v="Desarrollar campaña de comunicaciones, dando a conocer a la Ciudadanía los mecanismos para colocar denuncias ante la Superintendencia de Transporte"/>
    <s v="Campaña desarrollada"/>
    <s v="(Actividades realizadas /Actividades programadas)*100"/>
    <s v="Equipo de Comunicaicones"/>
    <x v="2"/>
    <s v="Actividad programada para realizarse en los meses de agosto y septiembre"/>
    <x v="0"/>
    <n v="0"/>
    <n v="0"/>
  </r>
  <r>
    <n v="64"/>
    <x v="4"/>
    <x v="18"/>
    <s v="2.2"/>
    <s v="Desarrollar campaña de comunicaciones, dando a conocer a la Ciudadanía los mecanismos para colocar denuncias ante la Superintendencia de Transporte"/>
    <s v="Campaña desarrollada"/>
    <s v="(Actividades realizadas /Actividades programadas)*100"/>
    <s v="Equipo de Comunicaicones"/>
    <x v="2"/>
    <s v="Con el #LaSupervuela se realizó campaña de comunicaicones en redes sociales, informando a la Ciudadanía como presentar sus PQRS."/>
    <x v="1"/>
    <n v="0.33"/>
    <n v="0.33"/>
  </r>
  <r>
    <n v="64"/>
    <x v="4"/>
    <x v="18"/>
    <s v="2.2"/>
    <s v="Desarrollar campaña de comunicaciones, dando a conocer a la Ciudadanía los mecanismos para colocar denuncias ante la Superintendencia de Transporte"/>
    <s v="Campaña desarrollada"/>
    <s v="(Actividades realizadas /Actividades programadas)*100"/>
    <s v="Equipo de Comunicaicones"/>
    <x v="2"/>
    <m/>
    <x v="2"/>
    <n v="0.67"/>
    <n v="1"/>
  </r>
  <r>
    <n v="65"/>
    <x v="4"/>
    <x v="19"/>
    <s v="3.1"/>
    <s v="Realizar seguimiento a la implementación del Modelo de Seguridad y Privacidad de la Información"/>
    <s v="Cumplimiento de actividades programadas"/>
    <s v="(Actividades realizadas /Actividades programadas)*100"/>
    <s v="Oficina de Tecnologías de la Información y Comunicaciones"/>
    <x v="2"/>
    <s v="Se realiza el seguimiento a la implementación del MSPI en la entidad con corte a 30 de abril de 2019. Resaltando el ajuste en las reglas del firewall y el WAF para contrarrestar los ataques potenciales hacia los sitios web de la entidad en el primer cuatrimestre."/>
    <x v="0"/>
    <n v="0.25"/>
    <n v="0.25"/>
  </r>
  <r>
    <n v="65"/>
    <x v="4"/>
    <x v="19"/>
    <s v="3.1"/>
    <s v="Realizar seguimiento a la implementación del Modelo de Seguridad y Privacidad de la Información"/>
    <s v="Cumplimiento de actividades programadas"/>
    <s v="(Actividades realizadas /Actividades programadas)*100"/>
    <s v="Oficina de Tecnologías de la Información y Comunicaciones"/>
    <x v="2"/>
    <s v=" Se realiza el seguimiento a la implementación del MSPI con corte a 31 de agosto de acuerdo a la matriz del MINTIC. ( ver archivo: articles-5482_Instrumento_Evaluacion_MSPI a 31082019.xlsx)"/>
    <x v="1"/>
    <n v="0.41660000000000003"/>
    <n v="0.66660000000000008"/>
  </r>
  <r>
    <n v="65"/>
    <x v="4"/>
    <x v="19"/>
    <s v="3.1"/>
    <s v="Realizar seguimiento a la implementación del Modelo de Seguridad y Privacidad de la Información"/>
    <s v="Cumplimiento de actividades programadas"/>
    <s v="(Actividades realizadas /Actividades programadas)*100"/>
    <s v="Oficina de Tecnologías de la Información y Comunicaciones"/>
    <x v="2"/>
    <m/>
    <x v="2"/>
    <n v="0.28339999999999999"/>
    <n v="0.95000000000000007"/>
  </r>
  <r>
    <n v="66"/>
    <x v="4"/>
    <x v="20"/>
    <s v="4.1"/>
    <s v="Realizar seguimiento a la implementación de la Política de Gobierno Digital"/>
    <s v="Cumplimiento de actividades programadas"/>
    <s v="(Actividades realizadas /Actividades programadas)*100"/>
    <s v="Oficina de Tecnologías de la Información y Comunicaciones"/>
    <x v="2"/>
    <s v=" - Se realiza el seguimiento a la implementación de la Política de Gobierno Digital, resaltando el fortalecimiento en la Gestión de TI y la transformación digital de actividades del CEMAT._x000a_ - Se realiza la inscripción al Concurso de Máxima Velocidad 2019."/>
    <x v="0"/>
    <n v="0.27"/>
    <n v="0.27"/>
  </r>
  <r>
    <n v="66"/>
    <x v="4"/>
    <x v="20"/>
    <s v="4.1"/>
    <s v="Realizar seguimiento a la implementación de la Política de Gobierno Digital"/>
    <s v="Cumplimiento de actividades programadas"/>
    <s v="(Actividades realizadas /Actividades programadas)*100"/>
    <s v="Oficina de Tecnologías de la Información y Comunicaciones"/>
    <x v="2"/>
    <s v=" - Se realiza seguimiento a la implementación de la Política de Gobierno digital y seguridad Digital. La entidad se encuentra participando en el concurso de Máxima velocidad obteniendo a la fecha un puntaje de 2472 puntos en la implementación de los retos relacionados con la Política de Gobierno Digital. https://maximavelocidad.gov.co/710/w3-propertyvalue-64068.html#data=%7B%22filter%22:%22%22,%22page%22:0%7D_x000a__x000a_ - Se desarrollaron cinco Infomes transformados a tableros de control en BI (Terminales, CEA, CDA, Tramites OT, Transporte Fèrreo), que representa un avance del 50% respctoa la meta propuesta para 2019."/>
    <x v="1"/>
    <n v="0.06"/>
    <n v="0.33"/>
  </r>
  <r>
    <n v="66"/>
    <x v="4"/>
    <x v="20"/>
    <s v="4.1"/>
    <s v="Realizar seguimiento a la implementación de la Política de Gobierno Digital"/>
    <s v="Cumplimiento de actividades programadas"/>
    <s v="(Actividades realizadas /Actividades programadas)*100"/>
    <s v="Oficina de Tecnologías de la Información y Comunicaciones"/>
    <x v="2"/>
    <m/>
    <x v="2"/>
    <n v="0.62"/>
    <n v="0.95"/>
  </r>
  <r>
    <n v="67"/>
    <x v="4"/>
    <x v="21"/>
    <s v="5.1"/>
    <s v="Elaborar periódicamente informes de PQRSD, que incluyan las PQRS atendidas por la Entidad y publicarlos en la página web de la Entidad."/>
    <s v="Informe de PQRS ampliado"/>
    <s v="(No de solicitudes trasladadas a otra Entidad / Total de Solicitudes recibidas en la Entidad)*100"/>
    <s v="Atención al ciudadano"/>
    <x v="2"/>
    <s v="Se tiene planeado  publicar en web  el informe semestral de las PQRS, se debe publicar en junio de 2019"/>
    <x v="0"/>
    <n v="0"/>
    <n v="0"/>
  </r>
  <r>
    <n v="67"/>
    <x v="4"/>
    <x v="21"/>
    <s v="5.1"/>
    <s v="Elaborar periódicamente informes de PQRSD, que incluyan las PQRS atendidas por la Entidad y publicarlos en la página web de la Entidad."/>
    <s v="Informe de PQRS ampliado"/>
    <s v="(No de solicitudes trasladadas a otra Entidad / Total de Solicitudes recibidas en la Entidad)*100"/>
    <s v="Atención al ciudadano"/>
    <x v="2"/>
    <s v="Se reporta mensualmente a la alta dirección un informe  con el estado  de las PQRDS. Diariamente  se ralizan  contactos  con los responsables  de las PQRDS . El informe de julio, presentado en agosto se radicó mediante memorando 20191000092053. La publicación del informe semestral se encuentra publicado bajo el link: https://www.supertransporte.gov.co/documentos/2019/Agosto/Atencion_ciudadano_26/informe-primer-semestre-PQRS-2019.pdf"/>
    <x v="1"/>
    <n v="0.33"/>
    <n v="0.33"/>
  </r>
  <r>
    <n v="67"/>
    <x v="4"/>
    <x v="21"/>
    <s v="5.1"/>
    <s v="Elaborar periódicamente informes de PQRSD, que incluyan las PQRS atendidas por la Entidad y publicarlos en la página web de la Entidad."/>
    <s v="Informe de PQRS ampliado"/>
    <s v="(No de solicitudes trasladadas a otra Entidad / Total de Solicitudes recibidas en la Entidad)*100"/>
    <s v="Atención al ciudadano"/>
    <x v="2"/>
    <m/>
    <x v="2"/>
    <n v="0.17"/>
    <n v="0.5"/>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x v="0"/>
    <x v="0"/>
    <s v="Documento de  caracterización que identifique:_x000a_1)Los canales  de publicación y difusión de información consultada por los grupos de valor; _x000a_2) Intereses y preferencias en materia de participación ciudadana en el marco de la gestión institucional. "/>
    <s v="x"/>
    <m/>
    <m/>
    <n v="0.5"/>
    <n v="0.5"/>
    <n v="0"/>
    <d v="2019-02-01T00:00:00"/>
    <d v="2019-04-30T00:00:00"/>
    <s v="Oficina Asesora de Planeación"/>
    <x v="0"/>
    <s v="Con el Equipo de Participación Ciudadana se realizó la caracterización de los grupos de valor, la cual fue base del cronograma, se encuentra publicada en la página web."/>
    <n v="0.5"/>
    <n v="0.5"/>
  </r>
  <r>
    <x v="0"/>
    <x v="0"/>
    <x v="0"/>
    <s v="Documento de  caracterización que identifique:_x000a_1)Los canales  de publicación y difusión de información consultada por los grupos de valor; _x000a_2) Intereses y preferencias en materia de participación ciudadana en el marco de la gestión institucional. "/>
    <s v="x"/>
    <m/>
    <m/>
    <n v="0.5"/>
    <n v="0.5"/>
    <n v="0"/>
    <d v="2019-02-01T00:00:00"/>
    <d v="2019-04-30T00:00:00"/>
    <s v="Oficina Asesora de Planeación"/>
    <x v="1"/>
    <s v="Actividad cumplida en el primer cuatrimestre, la caracterización realizada, se encuentra publicada junto con el cronograma: https://www.supertransporte.gov.co/documentos/2019/Abril/Planeacion_30/CronogramaPPC2019.xlsx"/>
    <n v="0.5"/>
    <n v="1"/>
  </r>
  <r>
    <x v="0"/>
    <x v="0"/>
    <x v="0"/>
    <s v="Documento de  caracterización que identifique:_x000a_1)Los canales  de publicación y difusión de información consultada por los grupos de valor; _x000a_2) Intereses y preferencias en materia de participación ciudadana en el marco de la gestión institucional. "/>
    <s v="x"/>
    <m/>
    <m/>
    <n v="0.5"/>
    <n v="0.5"/>
    <n v="0"/>
    <d v="2019-02-01T00:00:00"/>
    <d v="2019-04-30T00:00:00"/>
    <s v="Oficina Asesora de Planeación"/>
    <x v="2"/>
    <s v="Actividad cumplida en el primer cuatrimestre, la caracterización realizada, se encuentra publicada junto con el cronograma, es importante resaltar que esta caracterización es especifica para el PPC: https://www.supertransporte.gov.co/documentos/2019/Abril/Planeacion_30/CronogramaPPC2019.xlsx"/>
    <n v="0"/>
    <n v="1"/>
  </r>
  <r>
    <x v="1"/>
    <x v="0"/>
    <x v="1"/>
    <s v="Acciones de capacitación que incluyan temas como: _x000a_- Gestión y producción de información institucional para la participación; _x000a_- Instancias y mecanismos de participación ciudadana_x000a_- Capacidades y herramientas que faciliten la participación ciudadana; _x000a_- Fases del ciclo de la Gestión Pública."/>
    <s v="x"/>
    <m/>
    <m/>
    <n v="0.33339999999999997"/>
    <n v="0.33329999999999999"/>
    <n v="0.33329999999999999"/>
    <d v="2019-02-01T00:00:00"/>
    <d v="2019-04-30T00:00:00"/>
    <s v="Coordinación de Talento humano"/>
    <x v="0"/>
    <s v="Se realizó la conformación del Equipo de Trabajo de Participación Ciudadana, con representantes de las áreas misionales y de apoyo de la Entidad, se han realizado 3 reuniones hasta el momento._x000a_Se realizó capacitación al Equipo de participación ciudadana por el Asesor Camilo Muñoz de la Dirección de Participación, Transparencia y Servicio al Ciudadano del Departamento Administrativo de la Función Pública - DAFP."/>
    <n v="0.33339999999999997"/>
    <n v="0.33339999999999997"/>
  </r>
  <r>
    <x v="1"/>
    <x v="0"/>
    <x v="1"/>
    <s v="Acciones de capacitación que incluyan temas como: _x000a_- Gestión y producción de información institucional para la participación; _x000a_- Instancias y mecanismos de participación ciudadana_x000a_- Capacidades y herramientas que faciliten la participación ciudadana; _x000a_- Fases del ciclo de la Gestión Pública."/>
    <s v="x"/>
    <m/>
    <m/>
    <n v="0.33339999999999997"/>
    <n v="0.33329999999999999"/>
    <n v="0.33329999999999999"/>
    <d v="2019-02-01T00:00:00"/>
    <d v="2019-04-30T00:00:00"/>
    <s v="Coordinación de Talento humano"/>
    <x v="1"/>
    <s v="El Equipo fue conformado y capacitado en el primer cuatrimestre. En el segundo cuatrimestre se realizaron dos reuniones con el equipo con el fin de concretar el Manual de Participación Ciudadana, en la reunión del 26 de Junio contamos con la presencia del Asesor del DAFP Camilo Muñoz. Se anexa evidencia."/>
    <n v="0.33329999999999999"/>
    <n v="0.66669999999999996"/>
  </r>
  <r>
    <x v="1"/>
    <x v="0"/>
    <x v="1"/>
    <s v="Acciones de capacitación que incluyan temas como: _x000a_- Gestión y producción de información institucional para la participación; _x000a_- Instancias y mecanismos de participación ciudadana_x000a_- Capacidades y herramientas que faciliten la participación ciudadana; _x000a_- Fases del ciclo de la Gestión Pública."/>
    <s v="x"/>
    <m/>
    <m/>
    <n v="0.33339999999999997"/>
    <n v="0.33329999999999999"/>
    <n v="0.33329999999999999"/>
    <d v="2019-02-01T00:00:00"/>
    <d v="2019-04-30T00:00:00"/>
    <s v="Coordinación de Talento humano"/>
    <x v="2"/>
    <s v="El Equipo fue conformado y capacitado en el primer cuatrimestre. En el tercer cuatrimestre se realizó una reunión con el fin de finalizar el Plan de Participación Ciudadana."/>
    <n v="0.33329999999999999"/>
    <n v="1"/>
  </r>
  <r>
    <x v="2"/>
    <x v="0"/>
    <x v="2"/>
    <s v="Documento que relaciona:_x000a__x000a_1. Instancias o mecanismos de participación;_x000a_2. Metas o actividades en las cuales involucrará las instancias identificadas o espacios que desarrollará;_x000a_3. Fase del ciclo de la gestión  en la que se enmarcan dichas  actividades."/>
    <s v="x"/>
    <m/>
    <m/>
    <n v="0.33339999999999997"/>
    <n v="0.55549999999999999"/>
    <n v="0.1111"/>
    <d v="2019-02-01T00:00:00"/>
    <d v="2019-04-30T00:00:00"/>
    <s v="Oficina Asesora de Planeación_x000a_Delegaturas"/>
    <x v="0"/>
    <s v="EL Equipo de Participación Ciudadana, realizó la identificación de las instancias de participación, las metas y el ciclo de gestión que involucran estas actividades, con este ejercicio se conformó el cronograma."/>
    <n v="0.33339999999999997"/>
    <n v="0.33339999999999997"/>
  </r>
  <r>
    <x v="2"/>
    <x v="0"/>
    <x v="2"/>
    <s v="Documento que relaciona:_x000a__x000a_1. Instancias o mecanismos de participación;_x000a_2. Metas o actividades en las cuales involucrará las instancias identificadas o espacios que desarrollará;_x000a_3. Fase del ciclo de la gestión  en la que se enmarcan dichas  actividades."/>
    <s v="x"/>
    <m/>
    <m/>
    <n v="0.33339999999999997"/>
    <n v="0.55549999999999999"/>
    <n v="0.1111"/>
    <d v="2019-02-01T00:00:00"/>
    <d v="2019-04-30T00:00:00"/>
    <s v="Oficina Asesora de Planeación_x000a_Delegaturas"/>
    <x v="1"/>
    <s v="Actividad cumplida en el primer cuatrimestre, el cronograma realizado, se encuentra publicado en la página web: https://www.supertransporte.gov.co/documentos/2019/Abril/Planeacion_30/CronogramaPPC2019.xlsx"/>
    <n v="0.55549999999999999"/>
    <n v="0.88890000000000002"/>
  </r>
  <r>
    <x v="2"/>
    <x v="0"/>
    <x v="2"/>
    <s v="Documento que relaciona:_x000a__x000a_1. Instancias o mecanismos de participación;_x000a_2. Metas o actividades en las cuales involucrará las instancias identificadas o espacios que desarrollará;_x000a_3. Fase del ciclo de la gestión  en la que se enmarcan dichas  actividades."/>
    <s v="x"/>
    <m/>
    <m/>
    <n v="0.33339999999999997"/>
    <n v="0.55549999999999999"/>
    <n v="0.1111"/>
    <d v="2019-02-01T00:00:00"/>
    <d v="2019-04-30T00:00:00"/>
    <s v="Oficina Asesora de Planeación_x000a_Delegaturas"/>
    <x v="2"/>
    <s v="Actividad cumplida en el primer cuatrimestre, el cronograma realizado, se encuentra publicado en la página web: https://www.supertransporte.gov.co/documentos/2019/Abril/Planeacion_30/CronogramaPPC2019.xlsx"/>
    <n v="0.1111"/>
    <n v="1"/>
  </r>
  <r>
    <x v="3"/>
    <x v="0"/>
    <x v="3"/>
    <s v="Recursos establecidos"/>
    <s v="x"/>
    <m/>
    <m/>
    <n v="0.5"/>
    <n v="0.5"/>
    <n v="0"/>
    <d v="2019-02-01T00:00:00"/>
    <d v="2019-04-30T00:00:00"/>
    <s v="Secretaria General - Dirección Financiera"/>
    <x v="0"/>
    <s v="Las acciones identificadas se desarrollan en cada área, no se cuenta con recursos especificos para cada actividad"/>
    <n v="0.5"/>
    <n v="0.5"/>
  </r>
  <r>
    <x v="3"/>
    <x v="0"/>
    <x v="3"/>
    <s v="Recursos establecidos"/>
    <s v="x"/>
    <m/>
    <m/>
    <n v="0.5"/>
    <n v="0.5"/>
    <n v="0"/>
    <d v="2019-02-01T00:00:00"/>
    <d v="2019-04-30T00:00:00"/>
    <s v="Secretaria General - Dirección Financiera"/>
    <x v="1"/>
    <s v="Esta actividad es realizada por cada área en la definición de los espacios de participación ciudadan definidos, para desarrollar mejor este aspecto en el manual de participación ciudadana en el procedimiento, en la fase del antes se describe que se deben identificar los recursos requeridos como: equipos y demás."/>
    <n v="0.5"/>
    <n v="1"/>
  </r>
  <r>
    <x v="3"/>
    <x v="0"/>
    <x v="3"/>
    <s v="Recursos establecidos"/>
    <s v="x"/>
    <m/>
    <m/>
    <n v="0.5"/>
    <n v="0.5"/>
    <n v="0"/>
    <d v="2019-02-01T00:00:00"/>
    <d v="2019-04-30T00:00:00"/>
    <s v="Secretaria General - Dirección Financiera"/>
    <x v="2"/>
    <s v="Esta actividad es realizada por cada área en la definición de los espacios de participación ciudadan definidos, para desarrollar mejor este aspecto en el manual de participación ciudadana en el procedimiento, en la fase del antes se describe que se deben identificar los recursos requeridos como: equipos y demás."/>
    <n v="0"/>
    <n v="1"/>
  </r>
  <r>
    <x v="4"/>
    <x v="1"/>
    <x v="4"/>
    <s v="Cronograma publicado dirigido a la ciudadanía en el que  defina como mínimo: _x000a_Cuáles espacios de participación ciudadana presenciales y virtuales  desarrollará _x000a_Cuándo _x000a_Objetivo  de la participación _x000a_Meta institucional a la que involucra la participación _x000a_Grupo de valor  al cuál está dirigido "/>
    <s v="x"/>
    <m/>
    <m/>
    <n v="0.5"/>
    <n v="0.5"/>
    <m/>
    <d v="2019-02-01T00:00:00"/>
    <d v="2019-04-30T00:00:00"/>
    <s v="Oficina Asesora de Planeación_x000a_Delegaturas"/>
    <x v="0"/>
    <s v="Se elaboró el cronograma de participación ciudadana de la Supertransporte y se publicó en la página web de la Entidad."/>
    <n v="0.5"/>
    <n v="0.5"/>
  </r>
  <r>
    <x v="4"/>
    <x v="1"/>
    <x v="4"/>
    <s v="Cronograma publicado dirigido a la ciudadanía en el que  defina como mínimo: _x000a_Cuáles espacios de participación ciudadana presenciales y virtuales  desarrollará _x000a_Cuándo _x000a_Objetivo  de la participación _x000a_Meta institucional a la que involucra la participación _x000a_Grupo de valor  al cuál está dirigido "/>
    <s v="x"/>
    <m/>
    <m/>
    <n v="0.5"/>
    <n v="0.5"/>
    <m/>
    <d v="2019-02-01T00:00:00"/>
    <d v="2019-04-30T00:00:00"/>
    <s v="Oficina Asesora de Planeación_x000a_Delegaturas"/>
    <x v="1"/>
    <s v="En el primer cuatrimestre se elaboró el cronograma de participación ciudadana de la Supertransporte y se publicó en la página web de la Entidad. Al finalizar el mes de mayo se socializó, a través de banner publicado en la página web. Se anexa evidencia."/>
    <n v="0.5"/>
    <n v="1"/>
  </r>
  <r>
    <x v="4"/>
    <x v="1"/>
    <x v="4"/>
    <s v="Cronograma publicado dirigido a la ciudadanía en el que  defina como mínimo: _x000a_Cuáles espacios de participación ciudadana presenciales y virtuales  desarrollará _x000a_Cuándo _x000a_Objetivo  de la participación _x000a_Meta institucional a la que involucra la participación _x000a_Grupo de valor  al cuál está dirigido "/>
    <s v="x"/>
    <m/>
    <m/>
    <n v="0.5"/>
    <n v="0.5"/>
    <m/>
    <d v="2019-02-01T00:00:00"/>
    <d v="2019-04-30T00:00:00"/>
    <s v="Oficina Asesora de Planeación_x000a_Delegaturas"/>
    <x v="2"/>
    <s v="En el primer cuatrimestre se elaboró el cronograma de participación ciudadana de la Supertransporte y se publicó en la página web de la Entidad. Iniciando el segundo cuatrimestre se socializó, a través de banner publicado en la página web."/>
    <n v="0"/>
    <n v="1"/>
  </r>
  <r>
    <x v="5"/>
    <x v="1"/>
    <x v="5"/>
    <s v="Documento con la definición de: _x000a_ANTES_x000a_- Forma en que se convocará o promocionará la participación de los grupos de valor atendiendo a la claridad y alcance del objetivo de cada espacio de participación._x000a_- Procedimiento de adecuación, producción  y divulgación de  la información  que contextualizará  el alcance de cada espacio de participación definido en el cronograma. _x000a_- Definición del paso a paso por cada espacio de participación ciudadana  y el objetivo del mismo._x000a_-  Roles y responsables para implementar los espacios de participación ciudadana._x000a_DURANTE_x000a_- Reglas de juego que garanticen la participación de los grupos de valor y el cumplimiento del objetivo de cada espacio de participación._x000a_- Forma como se documentarán los resultados del espacio de participación ciudadana. (incluye procesos de evaluación de la ciudadanía) _x000a_DESPÚES_x000a_- Forma como se informarán los resultados de los espacios de participación ciudadana a los asistentes para el seguimiento y control ciudadano. "/>
    <s v="x"/>
    <m/>
    <m/>
    <n v="0.5"/>
    <n v="0.5"/>
    <m/>
    <d v="2019-03-01T00:00:00"/>
    <d v="2019-05-30T00:00:00"/>
    <s v="Oficina Asesora de Planeación_x000a_Delegaturas"/>
    <x v="0"/>
    <s v="Se reportará en el siguiente periodo"/>
    <n v="0.5"/>
    <n v="0.5"/>
  </r>
  <r>
    <x v="5"/>
    <x v="1"/>
    <x v="5"/>
    <s v="Documento con la definición de: _x000a_ANTES_x000a_- Forma en que se convocará o promocionará la participación de los grupos de valor atendiendo a la claridad y alcance del objetivo de cada espacio de participación._x000a_- Procedimiento de adecuación, producción  y divulgación de  la información  que contextualizará  el alcance de cada espacio de participación definido en el cronograma. _x000a_- Definición del paso a paso por cada espacio de participación ciudadana  y el objetivo del mismo._x000a_-  Roles y responsables para implementar los espacios de participación ciudadana._x000a_DURANTE_x000a_- Reglas de juego que garanticen la participación de los grupos de valor y el cumplimiento del objetivo de cada espacio de participación._x000a_- Forma como se documentarán los resultados del espacio de participación ciudadana. (incluye procesos de evaluación de la ciudadanía) _x000a_DESPÚES_x000a_- Forma como se informarán los resultados de los espacios de participación ciudadana a los asistentes para el seguimiento y control ciudadano. "/>
    <s v="x"/>
    <m/>
    <m/>
    <n v="0.5"/>
    <n v="0.5"/>
    <m/>
    <d v="2019-03-01T00:00:00"/>
    <d v="2019-05-30T00:00:00"/>
    <s v="Oficina Asesora de Planeación_x000a_Delegaturas"/>
    <x v="1"/>
    <s v="Se elaboró el manual de participación ciudadana, donde se incluye el procedimeinto para la definición de las actividades del antes, durante y despues, de los ejerccios de participación ciudadana en la Entidad, este ya fue revisado por el equipo de participación ciudadana y presentado en el comité institucional de gestión y desempeño del 20 de agosto, una vez se firme el acta se procederá con su publicación en la página web."/>
    <n v="0.5"/>
    <n v="1"/>
  </r>
  <r>
    <x v="5"/>
    <x v="1"/>
    <x v="5"/>
    <s v="Documento con la definición de: _x000a_ANTES_x000a_- Forma en que se convocará o promocionará la participación de los grupos de valor atendiendo a la claridad y alcance del objetivo de cada espacio de participación._x000a_- Procedimiento de adecuación, producción  y divulgación de  la información  que contextualizará  el alcance de cada espacio de participación definido en el cronograma. _x000a_- Definición del paso a paso por cada espacio de participación ciudadana  y el objetivo del mismo._x000a_-  Roles y responsables para implementar los espacios de participación ciudadana._x000a_DURANTE_x000a_- Reglas de juego que garanticen la participación de los grupos de valor y el cumplimiento del objetivo de cada espacio de participación._x000a_- Forma como se documentarán los resultados del espacio de participación ciudadana. (incluye procesos de evaluación de la ciudadanía) _x000a_DESPÚES_x000a_- Forma como se informarán los resultados de los espacios de participación ciudadana a los asistentes para el seguimiento y control ciudadano. "/>
    <s v="x"/>
    <m/>
    <m/>
    <n v="0.5"/>
    <n v="0.5"/>
    <m/>
    <d v="2019-03-01T00:00:00"/>
    <d v="2019-05-30T00:00:00"/>
    <s v="Oficina Asesora de Planeación_x000a_Delegaturas"/>
    <x v="2"/>
    <s v="Se elaboró el manual de participación ciudadana, donde se incluye el procedimiento para la definición de las actividades del antes, durante y despues, de los ejercios de participación ciudadana en la Entidad, este ya fue revisado por el equipo de participación ciudadana y presentado en el comité institucional de gestión y desempeño del 20 de agosto, se encuentra publicado en la página web en el siguiente link: https://www.supertransporte.gov.co/documentos/2019/Noviembre/Planeacion_25/Manual_para_Participacion_Ciudadana_2019.pdf"/>
    <n v="0"/>
    <n v="1"/>
  </r>
  <r>
    <x v="6"/>
    <x v="1"/>
    <x v="6"/>
    <s v="Documento publicado (comunicado) en el cual se informa a la ciudadanía  o grupos de valor, previo el desarrollo de cada espacio,  la ruta (antes, durante y después) que empleará para el desarrollo de cada uno de ellos, que contemple:_x000a_ANTES:_x000a_Si debe inscribirse y cómo lo puede hacer_x000a_Cómo va a recibir o puede consultar información para el escenario  de participación_x000a_Cómo se desarrollará el espacio_x000a_DURANTE_x000a_Las reglas de juego que se desarrollarán en cada espacio_x000a_La forma como podrá participar _x000a_La forma como la entidad documentará la participación_x000a_DESPÚES_x000a_La forma como la entidad informará el resultado del espacio de participación a los asistentes del espacio._x000a__x000a__x000a_"/>
    <s v="x"/>
    <s v="x"/>
    <s v="x"/>
    <n v="0.5"/>
    <n v="0.5"/>
    <m/>
    <d v="2019-03-01T00:00:00"/>
    <d v="2019-05-30T00:00:00"/>
    <s v="Oficina Asesora de Planeación_x000a_Secretaria General_x000a_Delegaturas"/>
    <x v="0"/>
    <s v="Se reportará en el siguiente periodo"/>
    <n v="0.5"/>
    <n v="0.5"/>
  </r>
  <r>
    <x v="6"/>
    <x v="1"/>
    <x v="6"/>
    <s v="Documento publicado (comunicado) en el cual se informa a la ciudadanía  o grupos de valor, previo el desarrollo de cada espacio,  la ruta (antes, durante y después) que empleará para el desarrollo de cada uno de ellos, que contemple:_x000a_ANTES:_x000a_Si debe inscribirse y cómo lo puede hacer_x000a_Cómo va a recibir o puede consultar información para el escenario  de participación_x000a_Cómo se desarrollará el espacio_x000a_DURANTE_x000a_Las reglas de juego que se desarrollarán en cada espacio_x000a_La forma como podrá participar _x000a_La forma como la entidad documentará la participación_x000a_DESPÚES_x000a_La forma como la entidad informará el resultado del espacio de participación a los asistentes del espacio._x000a__x000a__x000a_"/>
    <s v="x"/>
    <s v="x"/>
    <s v="x"/>
    <n v="0.5"/>
    <n v="0.5"/>
    <m/>
    <d v="2019-03-01T00:00:00"/>
    <d v="2019-05-30T00:00:00"/>
    <s v="Oficina Asesora de Planeación_x000a_Secretaria General_x000a_Delegaturas"/>
    <x v="1"/>
    <s v="Se reportará en el siguiente periodo"/>
    <n v="0.5"/>
    <n v="1"/>
  </r>
  <r>
    <x v="6"/>
    <x v="1"/>
    <x v="6"/>
    <s v="Documento publicado (comunicado) en el cual se informa a la ciudadanía  o grupos de valor, previo el desarrollo de cada espacio,  la ruta (antes, durante y después) que empleará para el desarrollo de cada uno de ellos, que contemple:_x000a_ANTES:_x000a_Si debe inscribirse y cómo lo puede hacer_x000a_Cómo va a recibir o puede consultar información para el escenario  de participación_x000a_Cómo se desarrollará el espacio_x000a_DURANTE_x000a_Las reglas de juego que se desarrollarán en cada espacio_x000a_La forma como podrá participar _x000a_La forma como la entidad documentará la participación_x000a_DESPÚES_x000a_La forma como la entidad informará el resultado del espacio de participación a los asistentes del espacio._x000a__x000a__x000a_"/>
    <s v="x"/>
    <s v="x"/>
    <s v="x"/>
    <n v="0.5"/>
    <n v="0.5"/>
    <m/>
    <d v="2019-03-01T00:00:00"/>
    <d v="2019-05-30T00:00:00"/>
    <s v="Oficina Asesora de Planeación_x000a_Secretaria General_x000a_Delegaturas"/>
    <x v="2"/>
    <s v="Se realizó la divulgación del Manual de Participación Ciudadana a través de la página web de la entidad."/>
    <n v="0"/>
    <n v="1"/>
  </r>
  <r>
    <x v="7"/>
    <x v="1"/>
    <x v="7"/>
    <s v="Formato interno de reporte de las actividades de participación ciudadana"/>
    <s v="x"/>
    <m/>
    <m/>
    <n v="0.5"/>
    <n v="0.5"/>
    <m/>
    <d v="2019-03-01T00:00:00"/>
    <d v="2019-05-30T00:00:00"/>
    <s v="Oficina Asesora de Planeación_x000a_Secretaria General - Atención Al Ciudadano_x000a_Delegaturas"/>
    <x v="0"/>
    <s v="Se adaptó el formato sugerido por el DAFP y se está iniciando su aplicación, teniendo en cuenta que las actividades reportadas en este formato no generaron compromisos, no se publicará en página web."/>
    <n v="0.5"/>
    <n v="0.5"/>
  </r>
  <r>
    <x v="7"/>
    <x v="1"/>
    <x v="7"/>
    <s v="Formato interno de reporte de las actividades de participación ciudadana"/>
    <s v="x"/>
    <m/>
    <m/>
    <n v="0.5"/>
    <n v="0.5"/>
    <m/>
    <d v="2019-03-01T00:00:00"/>
    <d v="2019-05-30T00:00:00"/>
    <s v="Oficina Asesora de Planeación_x000a_Secretaria General - Atención Al Ciudadano_x000a_Delegaturas"/>
    <x v="1"/>
    <s v="Se diligenció el formato de reporte de actividades de participación ciudadana y de rendición de cuentas, con la gestión adelantada por las diferentes áeas, se incluye la gestión realizada por la Delegatura de Protección al Usuario."/>
    <n v="0.5"/>
    <n v="1"/>
  </r>
  <r>
    <x v="7"/>
    <x v="1"/>
    <x v="7"/>
    <s v="Formato interno de reporte de las actividades de participación ciudadana"/>
    <s v="x"/>
    <m/>
    <m/>
    <n v="0.5"/>
    <n v="0.5"/>
    <m/>
    <d v="2019-03-01T00:00:00"/>
    <d v="2019-05-30T00:00:00"/>
    <s v="Oficina Asesora de Planeación_x000a_Secretaria General - Atención Al Ciudadano_x000a_Delegaturas"/>
    <x v="2"/>
    <s v="Se diligenció el reporte de actividades, adicionalmente se hizo validación sobre el cronograma (Ver archivo seguimiento_cronograma), indicando las activiades cumplidas mediante semaforización. Adicionalmente dentro del informe de evaluación se incluyó un capítulo específico sobre el cumplimiento de las actividades definidas en el cronograma."/>
    <n v="0"/>
    <n v="1"/>
  </r>
  <r>
    <x v="8"/>
    <x v="1"/>
    <x v="8"/>
    <s v="Documento de evaluación de los resultados de implementación de la estrategia que debe ser incorporado en el informe de rendición de cuentas general de la entidad."/>
    <s v="x"/>
    <s v="x"/>
    <s v="x"/>
    <n v="0.33339999999999997"/>
    <n v="0.33329999999999999"/>
    <n v="0.33329999999999999"/>
    <d v="2019-02-01T00:00:00"/>
    <d v="2019-12-31T00:00:00"/>
    <s v="Oficina Asesora de Planeación_x000a_Delegaturas"/>
    <x v="0"/>
    <s v="Se reportará en el siguiente periodo"/>
    <n v="0.33339999999999997"/>
    <n v="0.33339999999999997"/>
  </r>
  <r>
    <x v="8"/>
    <x v="1"/>
    <x v="8"/>
    <s v="Documento de evaluación de los resultados de implementación de la estrategia que debe ser incorporado en el informe de rendición de cuentas general de la entidad."/>
    <s v="x"/>
    <s v="x"/>
    <s v="x"/>
    <n v="0.33339999999999997"/>
    <n v="0.33329999999999999"/>
    <n v="0.33329999999999999"/>
    <d v="2019-02-01T00:00:00"/>
    <d v="2019-12-31T00:00:00"/>
    <s v="Oficina Asesora de Planeación_x000a_Delegaturas"/>
    <x v="1"/>
    <s v="Se reportará en el siguiente periodo"/>
    <n v="0.33329999999999999"/>
    <n v="0.66669999999999996"/>
  </r>
  <r>
    <x v="8"/>
    <x v="1"/>
    <x v="8"/>
    <s v="Documento de evaluación de los resultados de implementación de la estrategia que debe ser incorporado en el informe de rendición de cuentas general de la entidad."/>
    <s v="x"/>
    <s v="x"/>
    <s v="x"/>
    <n v="0.33339999999999997"/>
    <n v="0.33329999999999999"/>
    <n v="0.33329999999999999"/>
    <d v="2019-02-01T00:00:00"/>
    <d v="2019-12-31T00:00:00"/>
    <s v="Oficina Asesora de Planeación_x000a_Delegaturas"/>
    <x v="2"/>
    <s v="Se elaboró Informe de evaluación de las actividades definidas en el plan de participación ciudadana,indicando el nivel de cumplimiento de cada una. _x000a_Adicionalmente en el Informe de Rendición de Cuentas de la Entidad en el capítulo 4 &quot;Nuestra relación con el ciudadano&quot; se incluye el avance y las acciones realizadas frente a la participación ciudadana, este se puede visualizar en el siguiente link: https://supertransporte.gov.co/documentos/2019/Noviembre/Planeacion_20/Informe_RDC_2019.pdf"/>
    <n v="0.33329999999999999"/>
    <n v="1"/>
  </r>
  <r>
    <x v="9"/>
    <x v="1"/>
    <x v="9"/>
    <s v="Evaluación de los resultados de implementación de la estrategia."/>
    <s v="x"/>
    <s v="x"/>
    <s v="x"/>
    <n v="0.33339999999999997"/>
    <n v="0.33329999999999999"/>
    <n v="0.33329999999999999"/>
    <d v="2019-02-01T00:00:00"/>
    <d v="2019-12-31T00:00:00"/>
    <s v="Oficina de Control Interno"/>
    <x v="1"/>
    <s v="-"/>
    <n v="0"/>
    <n v="0"/>
  </r>
  <r>
    <x v="9"/>
    <x v="1"/>
    <x v="9"/>
    <s v="Evaluación de los resultados de implementación de la estrategia."/>
    <s v="x"/>
    <s v="x"/>
    <s v="x"/>
    <n v="0.33339999999999997"/>
    <n v="0.33329999999999999"/>
    <n v="0.33329999999999999"/>
    <d v="2019-02-01T00:00:00"/>
    <d v="2019-12-31T00:00:00"/>
    <s v="Oficina de Control Interno"/>
    <x v="1"/>
    <s v="-"/>
    <n v="0.5"/>
    <n v="0.5"/>
  </r>
  <r>
    <x v="9"/>
    <x v="1"/>
    <x v="9"/>
    <s v="Evaluación de los resultados de implementación de la estrategia."/>
    <s v="x"/>
    <s v="x"/>
    <s v="x"/>
    <n v="0.33339999999999997"/>
    <n v="0.33329999999999999"/>
    <n v="0.33329999999999999"/>
    <d v="2019-02-01T00:00:00"/>
    <d v="2019-12-31T00:00:00"/>
    <s v="Oficina de Control Interno"/>
    <x v="2"/>
    <s v="La Oficina de Control Interno realiza seguimiento de acuerdo con el Plan Anual de Auditoria"/>
    <n v="0.5"/>
    <n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1">
  <r>
    <s v="DCI-E_06"/>
    <s v="Resolver Actuaciones Administrativas en el término legal establecido."/>
    <s v="DCI-ACT_03"/>
    <s v="4. FALLOS"/>
    <x v="0"/>
    <s v="Delegatura_de_Concesiones_e_Infraestructura"/>
    <s v="DCI-D_01"/>
    <s v="Director_de_Investigaciones_de_Concesiones_e_Infraestructura"/>
  </r>
  <r>
    <s v="DCI-E_06"/>
    <s v="Resolver Actuaciones Administrativas en el término legal establecido."/>
    <s v="DCI-ACT_04"/>
    <s v="3. ALEGATOS DE CONCLUSIÓN"/>
    <x v="0"/>
    <s v="Delegatura_de_Concesiones_e_Infraestructura"/>
    <s v="DCI-D_01"/>
    <s v="Director_de_Investigaciones_de_Concesiones_e_Infraestructura"/>
  </r>
  <r>
    <s v="DCI-E_06"/>
    <s v="Resolver Actuaciones Administrativas en el término legal establecido."/>
    <s v="DCI-ACT_02"/>
    <s v="2. ETAPA PROBATORIA"/>
    <x v="0"/>
    <s v="Delegatura_de_Concesiones_e_Infraestructura"/>
    <s v="DCI-D_01"/>
    <s v="Director_de_Investigaciones_de_Concesiones_e_Infraestructura"/>
  </r>
  <r>
    <s v="DCI-E_06"/>
    <s v="Resolver Actuaciones Administrativas en el término legal establecido."/>
    <s v="DCI-ACT_01"/>
    <s v="1. APERTURA DE INVESTIGACIÓN"/>
    <x v="0"/>
    <s v="Delegatura_de_Concesiones_e_Infraestructura"/>
    <s v="DCI-D_01"/>
    <s v="Director_de_Investigaciones_de_Concesiones_e_Infraestructura"/>
  </r>
  <r>
    <s v="DCI-E_03"/>
    <s v="Acciones Realizadas para la formalización."/>
    <s v="DCI-ACT_05"/>
    <s v="Promover la  formalización administración infraestructura aeroportuaria a cargo de entes territoriales."/>
    <x v="0"/>
    <s v="Delegatura_de_Concesiones_e_Infraestructura"/>
    <s v="DCI-D_02"/>
    <s v="Director_de_Promoción_y_Prevención_de_Concesiones_e_Infraestructura"/>
  </r>
  <r>
    <s v="DCI-E_04"/>
    <s v="Actualización de Supervisados en el aplicativo VIGIA"/>
    <s v="DCI-ACT_06"/>
    <s v="Impulsar que el 100% de los supervisados estén registrados en el sistema VIGIA ( Solicitud a entes Habilitantes, Requerimientos a Vigilados, Modificaciones y Solicitudes realizadas al administrador Vigía y Autorizaciones de Registro) "/>
    <x v="0"/>
    <s v="Delegatura_de_Concesiones_e_Infraestructura"/>
    <s v="DCI-D_02"/>
    <s v="Director_de_Promoción_y_Prevención_de_Concesiones_e_Infraestructura"/>
  </r>
  <r>
    <s v="DCI-E_03"/>
    <s v="Acciones Realizadas para la formalización."/>
    <s v="DCI-ACT_07"/>
    <s v="Promover la formalización de la prestación del servicio de los Terminal de Transporte Terrestre automotor"/>
    <x v="0"/>
    <s v="Delegatura_de_Concesiones_e_Infraestructura"/>
    <s v="DCI-D_02"/>
    <s v="Director_de_Promoción_y_Prevención_de_Concesiones_e_Infraestructura"/>
  </r>
  <r>
    <s v="DCI-E_03"/>
    <s v="Acciones Realizadas para la formalización."/>
    <s v="DCI-ACT_08"/>
    <s v="Efectuar Intervenciones por corredor temporada alta"/>
    <x v="0"/>
    <s v="Delegatura_de_Concesiones_e_Infraestructura"/>
    <s v="DCI-D_02"/>
    <s v="Director_de_Promoción_y_Prevención_de_Concesiones_e_Infraestructura"/>
  </r>
  <r>
    <s v="DCI-E_05"/>
    <s v="Acciones Ejecutadas a los Supervisados"/>
    <s v="DCI-ACT_09"/>
    <s v="Supervisar 292 vigilados (Acta de Inspección - Requerimiento de acciones de Mejora - Acta de Mesa de Trabajo - Informe y/o requerimiento de Vigilancia)"/>
    <x v="0"/>
    <s v="Delegatura_de_Concesiones_e_Infraestructura"/>
    <s v="DCI-D_02"/>
    <s v="Director_de_Promoción_y_Prevención_de_Concesiones_e_Infraestructura"/>
  </r>
  <r>
    <s v="DCI-E_05"/>
    <s v="Acciones Ejecutadas a los Supervisados"/>
    <s v="DCI-ACT_10"/>
    <s v="Identificar sectores críticos de accidentalidad"/>
    <x v="0"/>
    <s v="Delegatura_de_Concesiones_e_Infraestructura"/>
    <s v="DCI-D_02"/>
    <s v="Director_de_Promoción_y_Prevención_de_Concesiones_e_Infraestructura"/>
  </r>
  <r>
    <s v="DCI-E_05"/>
    <s v="Acciones Ejecutadas a los Supervisados"/>
    <s v="DCI-ACT_11"/>
    <s v="Ejecutar Programa SETA (Ejecución Fase 1 y Fase 2 de Programa SETA)"/>
    <x v="0"/>
    <s v="Delegatura_de_Concesiones_e_Infraestructura"/>
    <s v="DCI-D_02"/>
    <s v="Director_de_Promoción_y_Prevención_de_Concesiones_e_Infraestructura"/>
  </r>
  <r>
    <s v="DCI-E_05"/>
    <s v="Acciones Ejecutadas a los Supervisados"/>
    <s v="DCI-ACT_12"/>
    <s v="Diseñar e implementar mecanismos de Supervisión Inteligente"/>
    <x v="0"/>
    <s v="Delegatura_de_Concesiones_e_Infraestructura"/>
    <s v="DCI-D_02"/>
    <s v="Director_de_Promoción_y_Prevención_de_Concesiones_e_Infraestructura"/>
  </r>
  <r>
    <s v="DCI-E_02"/>
    <s v="Expedición y Publicación de los criterios de Supervisión de Accesibilidad"/>
    <s v="DCI-ACT_13"/>
    <s v="2.1 Expedir circular"/>
    <x v="0"/>
    <s v="Delegatura_de_Concesiones_e_Infraestructura"/>
    <s v="DCI-D_02"/>
    <s v="Director_de_Promoción_y_Prevención_de_Concesiones_e_Infraestructura"/>
  </r>
  <r>
    <s v="DCI-E_02"/>
    <s v="Expedición y Publicación de los criterios de Supervisión de Accesibilidad"/>
    <s v="DCI-ACT_14"/>
    <s v="2.2 Publicar circular"/>
    <x v="0"/>
    <s v="Delegatura_de_Concesiones_e_Infraestructura"/>
    <s v="DCI-D_02"/>
    <s v="Director_de_Promoción_y_Prevención_de_Concesiones_e_Infraestructura"/>
  </r>
  <r>
    <s v="DCI-E_01"/>
    <s v="Actualizar política de supervisión de la entidad."/>
    <s v="DCI-ACT_15"/>
    <s v="Actualizar política de supervisión de la entidad."/>
    <x v="0"/>
    <s v="Delegatura_de_Concesiones_e_Infraestructura"/>
    <s v="DCI-D_03"/>
    <s v="Superintendente_Delegado_de_Concesiones_e_Infraestructura"/>
  </r>
  <r>
    <s v="DCI-E_07"/>
    <s v="Divulgación de la Circular 094/2016"/>
    <s v="DCI-ACT_16"/>
    <s v="Divulgar la circular 094/2016 modelos de buenas prácticas expedido para 5 tipos de vigilados de la Delegada de Concesiones a que aplican "/>
    <x v="0"/>
    <s v="Delegatura_de_Concesiones_e_Infraestructura"/>
    <s v="DCI-D_03"/>
    <s v="Superintendente_Delegado_de_Concesiones_e_Infraestructura"/>
  </r>
  <r>
    <s v="DCI-E_08"/>
    <s v="Reporte de atención a Solicitudes Recibidas"/>
    <s v="DCI-ACT_17"/>
    <s v="Atención a Solicitudes PQRS reportadas a la Dependencia "/>
    <x v="0"/>
    <s v="Delegatura_de_Concesiones_e_Infraestructura"/>
    <s v="DCI-D_03"/>
    <s v="Superintendente_Delegado_de_Concesiones_e_Infraestructura"/>
  </r>
  <r>
    <s v="DPU-E_01"/>
    <s v="Crear un repositorio de conocimientos."/>
    <s v="DPU-ACT_01"/>
    <s v="Elaboración de fichas bibliográficas de cada decisión"/>
    <x v="1"/>
    <s v="Delegatura_de_Protección_al_Usuario"/>
    <s v="DPU-D_03"/>
    <s v="Superintendente_Delegado_de_Protección_al_Usuario"/>
  </r>
  <r>
    <s v="DPU-E_09"/>
    <s v="AVERIGUACIÓN PRELIMINAR"/>
    <s v="DPU-ACT_02"/>
    <s v="Gestionar PQRS en terminos de Ley ."/>
    <x v="1"/>
    <s v="Delegatura_de_Protección_al_Usuario"/>
    <s v="DPU-D_01"/>
    <s v="Director_de_Investigaciones_Protección_al_Usuario"/>
  </r>
  <r>
    <s v="DPU-E_09"/>
    <s v="AVERIGUACIÓN PRELIMINAR"/>
    <s v="DPU-ACT_03"/>
    <s v="Visitas de Inspección"/>
    <x v="1"/>
    <s v="Delegatura_de_Protección_al_Usuario"/>
    <s v="DPU-D_01"/>
    <s v="Director_de_Investigaciones_Protección_al_Usuario"/>
  </r>
  <r>
    <s v="DPU-E_03"/>
    <s v="Resolver Actuaciones Administrativas en el término legal establecido."/>
    <s v="DPU-ACT_04"/>
    <s v="APERTURA DE INVESTIGACIÓN"/>
    <x v="1"/>
    <s v="Delegatura_de_Protección_al_Usuario"/>
    <s v="DPU-D_01"/>
    <s v="Director_de_Investigaciones_Protección_al_Usuario"/>
  </r>
  <r>
    <s v="DPU-E_03"/>
    <s v="Resolver Actuaciones Administrativas en el término legal establecido."/>
    <s v="DPU-ACT_05"/>
    <s v="ETAPA PROBATORIA"/>
    <x v="1"/>
    <s v="Delegatura_de_Protección_al_Usuario"/>
    <s v="DPU-D_01"/>
    <s v="Director_de_Investigaciones_Protección_al_Usuario"/>
  </r>
  <r>
    <s v="DPU-E_03"/>
    <s v="Resolver Actuaciones Administrativas en el término legal establecido."/>
    <s v="DPU-ACT_06"/>
    <s v="DECISIÓN DE FONDO"/>
    <x v="1"/>
    <s v="Delegatura_de_Protección_al_Usuario"/>
    <s v="DPU-D_01"/>
    <s v="Director_de_Investigaciones_Protección_al_Usuario"/>
  </r>
  <r>
    <s v="DPU-E_03"/>
    <s v="Resolver Actuaciones Administrativas en el término legal establecido."/>
    <s v="DPU-ACT_07"/>
    <s v="IMPUGNACIÓN DE LA DECISIÓN DE FONDO"/>
    <x v="1"/>
    <s v="Delegatura_de_Protección_al_Usuario"/>
    <s v="DPU-D_01"/>
    <s v="Director_de_Investigaciones_Protección_al_Usuario"/>
  </r>
  <r>
    <s v="DPU-E_04"/>
    <s v="Definir asuntos en los cuales pueda existir conflicto de competencia."/>
    <s v="DPU-ACT_08"/>
    <s v="31.1. Determinar asuntos sobre los que pueda existir un conflicto de competencia"/>
    <x v="1"/>
    <s v="Delegatura_de_Protección_al_Usuario"/>
    <s v="DPU-D_01"/>
    <s v="Director_de_Investigaciones_Protección_al_Usuario"/>
  </r>
  <r>
    <s v="DPU-E_04"/>
    <s v="Definir asuntos en los cuales pueda existir conflicto de competencia."/>
    <s v="DPU-ACT_09"/>
    <s v="31.2. Desarrollar Mesas de trabajo para determinar las competencias con las diferentes autoridades en materia de protección al usuario"/>
    <x v="1"/>
    <s v="Delegatura_de_Protección_al_Usuario"/>
    <s v="DPU-D_01"/>
    <s v="Director_de_Investigaciones_Protección_al_Usuario"/>
  </r>
  <r>
    <s v="DPU-E_05"/>
    <s v="Cartilla sobre los derechos y deberes de los usuarios en el transporte."/>
    <s v="DPU-ACT_10"/>
    <s v="Cartilla - Transporte Terrestre"/>
    <x v="1"/>
    <s v="Delegatura_de_Protección_al_Usuario"/>
    <s v="DPU-D_02"/>
    <s v="Coordinador_de_Promoción_y_Prevención_de_Protección_al_Usuario"/>
  </r>
  <r>
    <s v="DPU-E_05"/>
    <s v="Cartilla sobre los derechos y deberes de los usuarios en el transporte."/>
    <s v="DPU-ACT_11"/>
    <s v="Cartilla - Transporte Áereo"/>
    <x v="1"/>
    <s v="Delegatura_de_Protección_al_Usuario"/>
    <s v="DPU-D_02"/>
    <s v="Coordinador_de_Promoción_y_Prevención_de_Protección_al_Usuario"/>
  </r>
  <r>
    <s v="DPU-E_06"/>
    <s v="Responder Derechos de Petición"/>
    <s v="DPU-ACT_12"/>
    <s v="Gestionar los Derechos de Petición en los términos de ley"/>
    <x v="1"/>
    <s v="Delegatura_de_Protección_al_Usuario"/>
    <s v="DPU-D_02"/>
    <s v="Coordinador_de_Promoción_y_Prevención_de_Protección_al_Usuario"/>
  </r>
  <r>
    <s v="DPU-E_07"/>
    <s v="Curso e-learning sobre transporte de pasajeros."/>
    <s v="DPU-ACT_13"/>
    <s v="Salida a operación del curso en línea - Transporte Aéreo"/>
    <x v="1"/>
    <s v="Delegatura_de_Protección_al_Usuario"/>
    <s v="DPU-D_02"/>
    <s v="Coordinador_de_Promoción_y_Prevención_de_Protección_al_Usuario"/>
  </r>
  <r>
    <s v="DPU-E_08"/>
    <s v="Comercio electrónico Transparente."/>
    <s v="DPU-ACT_14"/>
    <s v="Comercio Electrónico - Aerolineas"/>
    <x v="1"/>
    <s v="Delegatura_de_Protección_al_Usuario"/>
    <s v="DPU-D_02"/>
    <s v="Coordinador_de_Promoción_y_Prevención_de_Protección_al_Usuario"/>
  </r>
  <r>
    <s v="DPU-E_08"/>
    <s v="Comercio electrónico Transparente."/>
    <s v="DPU-ACT_15"/>
    <s v="Comercio Electrónico - Agencias de Viajes"/>
    <x v="1"/>
    <s v="Delegatura_de_Protección_al_Usuario"/>
    <s v="DPU-D_02"/>
    <s v="Coordinador_de_Promoción_y_Prevención_de_Protección_al_Usuario"/>
  </r>
  <r>
    <s v="DPU-E_02"/>
    <s v="Capacitación, Divulgación y Difusión."/>
    <s v="DPU-ACT_16"/>
    <s v="Capacitaciones a Usuarios."/>
    <x v="1"/>
    <s v="Delegatura_de_Protección_al_Usuario"/>
    <s v="DPU-D_02"/>
    <s v="Coordinador_de_Promoción_y_Prevención_de_Protección_al_Usuario"/>
  </r>
  <r>
    <s v="DPU-E_02"/>
    <s v="Capacitación, Divulgación y Difusión."/>
    <s v="DPU-ACT_17"/>
    <s v="Capacitaciones a Empresarios."/>
    <x v="1"/>
    <s v="Delegatura_de_Protección_al_Usuario"/>
    <s v="DPU-D_02"/>
    <s v="Coordinador_de_Promoción_y_Prevención_de_Protección_al_Usuario"/>
  </r>
  <r>
    <s v="DPU-E_02"/>
    <s v="Capacitación, Divulgación y Difusión."/>
    <s v="DPU-ACT_18"/>
    <s v="Capacitaciones a Otros."/>
    <x v="1"/>
    <s v="Delegatura_de_Protección_al_Usuario"/>
    <s v="DPU-D_02"/>
    <s v="Coordinador_de_Promoción_y_Prevención_de_Protección_al_Usuario"/>
  </r>
  <r>
    <s v="DP-E_02"/>
    <s v="Resolver Actuaciones Administrativas dentro del Termino"/>
    <s v="DP-ACT_01"/>
    <s v="1. APERTURA DE INVESTIGACIÓN"/>
    <x v="2"/>
    <s v="Delegatura_de_Puertos"/>
    <s v="DP-D_01"/>
    <s v="Director_de_Investigaciones_de_Puertos"/>
  </r>
  <r>
    <s v="DP-E_02"/>
    <s v="Resolver Actuaciones Administrativas dentro del Termino"/>
    <s v="DP-ACT_02"/>
    <s v="2. ETAPA PROBATORIA"/>
    <x v="2"/>
    <s v="Delegatura_de_Puertos"/>
    <s v="DP-D_01"/>
    <s v="Director_de_Investigaciones_de_Puertos"/>
  </r>
  <r>
    <s v="DP-E_02"/>
    <s v="Resolver Actuaciones Administrativas dentro del Termino"/>
    <s v="DP-ACT_03"/>
    <s v="3. ALEGATOS DE CONCLUSIÓN"/>
    <x v="2"/>
    <s v="Delegatura_de_Puertos"/>
    <s v="DP-D_01"/>
    <s v="Director_de_Investigaciones_de_Puertos"/>
  </r>
  <r>
    <s v="DP-E_02"/>
    <s v="Resolver Actuaciones Administrativas dentro del Termino"/>
    <s v="DP-ACT_04"/>
    <s v="4. FALLOS"/>
    <x v="2"/>
    <s v="Delegatura_de_Puertos"/>
    <s v="DP-D_01"/>
    <s v="Director_de_Investigaciones_de_Puertos"/>
  </r>
  <r>
    <s v="DP-E_03"/>
    <s v="Proyecto Piloto de Conciliación en Puertos &amp; Usuarios."/>
    <s v="DP-ACT_05"/>
    <s v="Diseñar una estrategia de conciliación."/>
    <x v="2"/>
    <s v="Delegatura_de_Puertos"/>
    <s v="DP-D_02"/>
    <s v="Director_de_Promoción_y_Prevención_de_Puertos"/>
  </r>
  <r>
    <s v="DP-E_03"/>
    <s v="Proyecto Piloto de Conciliación en Puertos &amp; Usuarios."/>
    <s v="DP-ACT_06"/>
    <s v="Implementación estrategia de conciliación "/>
    <x v="2"/>
    <s v="Delegatura_de_Puertos"/>
    <s v="DP-D_02"/>
    <s v="Director_de_Promoción_y_Prevención_de_Puertos"/>
  </r>
  <r>
    <s v="DP-E_03"/>
    <s v="Proyecto Piloto de Conciliación en Puertos &amp; Usuarios."/>
    <s v="DP-ACT_07"/>
    <s v="Seguimiento a la implementación."/>
    <x v="2"/>
    <s v="Delegatura_de_Puertos"/>
    <s v="DP-D_02"/>
    <s v="Director_de_Promoción_y_Prevención_de_Puertos"/>
  </r>
  <r>
    <s v="DP-E_04"/>
    <s v="Plan Piloto de Formalización de Cabotaje en Buenaventura."/>
    <s v="DP-ACT_08"/>
    <s v="Seguimiento a la implementación."/>
    <x v="2"/>
    <s v="Delegatura_de_Puertos"/>
    <s v="DP-D_02"/>
    <s v="Director_de_Promoción_y_Prevención_de_Puertos"/>
  </r>
  <r>
    <s v="DP-E_05"/>
    <s v="Diseñar una campaña de Promoción y Prevención para el sector portuario, así como, para los modos marítimo y fluvial."/>
    <s v="DP-ACT_09"/>
    <s v="Diseñar una campaña de Promoción y Prevención para el sector portuario, así como, para los modos marítimo y fluvial."/>
    <x v="2"/>
    <s v="Delegatura_de_Puertos"/>
    <s v="DP-D_02"/>
    <s v="Director_de_Promoción_y_Prevención_de_Puertos"/>
  </r>
  <r>
    <s v="DP-E_06"/>
    <s v="Campañas de formalización en el sector portuario, así como en los modos marítimo y fluvial."/>
    <s v="DP-ACT_10"/>
    <s v="Elaborar diagnósticos sobre la composición del sector transporte en los modos marítimo y fluvial,  para las zonas geográficas seleccionadas, según corresponda."/>
    <x v="2"/>
    <s v="Delegatura_de_Puertos"/>
    <s v="DP-D_02"/>
    <s v="Director_de_Promoción_y_Prevención_de_Puertos"/>
  </r>
  <r>
    <s v="DP-E_06"/>
    <s v="Campañas de formalización en el sector portuario, así como en los modos marítimo y fluvial."/>
    <s v="DP-ACT_11"/>
    <s v="Socializar la Campaña de Promoción y Prevención con los potenciales actores (entidades) involucrados en su implementación "/>
    <x v="2"/>
    <s v="Delegatura_de_Puertos"/>
    <s v="DP-D_02"/>
    <s v="Director_de_Promoción_y_Prevención_de_Puertos"/>
  </r>
  <r>
    <s v="DP-E_06"/>
    <s v="Campañas de formalización en el sector portuario, así como en los modos marítimo y fluvial."/>
    <s v="DP-ACT_12"/>
    <s v="Elaborar Plan de capacitación "/>
    <x v="2"/>
    <s v="Delegatura_de_Puertos"/>
    <s v="DP-D_02"/>
    <s v="Director_de_Promoción_y_Prevención_de_Puertos"/>
  </r>
  <r>
    <s v="DP-E_06"/>
    <s v="Campañas de formalización en el sector portuario, así como en los modos marítimo y fluvial."/>
    <s v="DP-ACT_13"/>
    <s v="Desarrollar los componentes temáticos de las capacitaciones  "/>
    <x v="2"/>
    <s v="Delegatura_de_Puertos"/>
    <s v="DP-D_02"/>
    <s v="Director_de_Promoción_y_Prevención_de_Puertos"/>
  </r>
  <r>
    <s v="DP-E_06"/>
    <s v="Campañas de formalización en el sector portuario, así como en los modos marítimo y fluvial."/>
    <s v="DP-ACT_14"/>
    <s v="Seguimiento a las capacitaciones "/>
    <x v="2"/>
    <s v="Delegatura_de_Puertos"/>
    <s v="DP-D_02"/>
    <s v="Director_de_Promoción_y_Prevención_de_Puertos"/>
  </r>
  <r>
    <s v="DP-E_06"/>
    <s v="Campañas de formalización en el sector portuario, así como en los modos marítimo y fluvial."/>
    <s v="DP-ACT_15"/>
    <s v="Realizar capacitaciones "/>
    <x v="2"/>
    <s v="Delegatura_de_Puertos"/>
    <s v="DP-D_02"/>
    <s v="Director_de_Promoción_y_Prevención_de_Puertos"/>
  </r>
  <r>
    <s v="DP-E_07"/>
    <s v="Fortalecer la supervisión mediante la implementación del Plan General de Supervisión (PGS) "/>
    <s v="DP-ACT_16"/>
    <s v="Realizar visitas de supervisión (PGS visitas de inspección)"/>
    <x v="2"/>
    <s v="Delegatura_de_Puertos"/>
    <s v="DP-D_02"/>
    <s v="Director_de_Promoción_y_Prevención_de_Puertos"/>
  </r>
  <r>
    <s v="DP-E_08"/>
    <s v="Diseñar e implementar mecanismos de Supervisión Inteligente"/>
    <s v="DP-ACT_17"/>
    <s v="Diseñar e implementar mecanismos de Supervisión Inteligente"/>
    <x v="2"/>
    <s v="Delegatura_de_Puertos"/>
    <s v="DP-D_02"/>
    <s v="Director_de_Promoción_y_Prevención_de_Puertos"/>
  </r>
  <r>
    <s v="DP-E_01"/>
    <s v="Actualizar política de supervisión de la entidad."/>
    <s v="DP-ACT_18"/>
    <s v="Actualizar política de supervisión de la entidad."/>
    <x v="2"/>
    <s v="Delegatura_de_Puertos"/>
    <s v="DP-D_03"/>
    <s v="Superintendente_Delegado_de_Puertos"/>
  </r>
  <r>
    <s v="DP-E_09"/>
    <s v="Proponer modificación a normas reglamentarias conjuntamente con el MinTransporte y la Oficina Jurídica"/>
    <s v="DP-ACT_19"/>
    <s v="Proponer modificación a normas reglamentarias conjuntamente con el MinTransporte y la Oficina Jurídica"/>
    <x v="2"/>
    <s v="Delegatura_de_Puertos"/>
    <s v="DP-D_03"/>
    <s v="Superintendente_Delegado_de_Puertos"/>
  </r>
  <r>
    <s v="DP-E_10"/>
    <s v="Desarrollar actividades en apoyo a la gestión."/>
    <s v="DP-ACT_20"/>
    <s v="Desarrollar actividades en apoyo a la gestión: Atención a Solicitudes internas y externas."/>
    <x v="2"/>
    <s v="Delegatura_de_Puertos"/>
    <s v="DP-D_03"/>
    <s v="Superintendente_Delegado_de_Puertos"/>
  </r>
  <r>
    <s v="DTTTA-E_11"/>
    <s v="Resolver actuaciones administrativas dentro del término"/>
    <s v="DTTTA-ACT_01"/>
    <s v="A. Aperturas "/>
    <x v="3"/>
    <s v="Delegatura_de_Transito_y_Transporte_Terrestre_Automotor"/>
    <s v="DTTTA-D_01"/>
    <s v="Director_de_Investigaciones_de_Transito_y_Transporte_Terrestre_Automotor"/>
  </r>
  <r>
    <s v="DTTTA-E_11"/>
    <s v="Resolver actuaciones administrativas dentro del término"/>
    <s v="DTTTA-ACT_02"/>
    <s v="B. Autos"/>
    <x v="3"/>
    <s v="Delegatura_de_Transito_y_Transporte_Terrestre_Automotor"/>
    <s v="DTTTA-D_01"/>
    <s v="Director_de_Investigaciones_de_Transito_y_Transporte_Terrestre_Automotor"/>
  </r>
  <r>
    <s v="DTTTA-E_11"/>
    <s v="Resolver actuaciones administrativas dentro del término"/>
    <s v="DTTTA-ACT_03"/>
    <s v="C. Fallos"/>
    <x v="3"/>
    <s v="Delegatura_de_Transito_y_Transporte_Terrestre_Automotor"/>
    <s v="DTTTA-D_01"/>
    <s v="Director_de_Investigaciones_de_Transito_y_Transporte_Terrestre_Automotor"/>
  </r>
  <r>
    <s v="DTTTA-E_11"/>
    <s v="Resolver actuaciones administrativas dentro del término"/>
    <s v="DTTTA-ACT_04"/>
    <s v="D. Recursos "/>
    <x v="3"/>
    <s v="Delegatura_de_Transito_y_Transporte_Terrestre_Automotor"/>
    <s v="DTTTA-D_01"/>
    <s v="Director_de_Investigaciones_de_Transito_y_Transporte_Terrestre_Automotor"/>
  </r>
  <r>
    <s v="DTTTA-E_12"/>
    <s v="Decidir el 100% de las solicitudes de liberación de vehículos dentro del término legal."/>
    <s v="DTTTA-ACT_05"/>
    <s v="Decidir el 100% de las solicitudes de liberación de vehículos dentro del término legal."/>
    <x v="3"/>
    <s v="Delegatura_de_Transito_y_Transporte_Terrestre_Automotor"/>
    <s v="DTTTA-D_01"/>
    <s v="Director_de_Investigaciones_de_Transito_y_Transporte_Terrestre_Automotor"/>
  </r>
  <r>
    <s v="DTTTA-E_13"/>
    <s v="Elaborar informe preliminar dentro del término de 2 horas del 100% de lo reportado por parte de la oficina de comunicaciones "/>
    <s v="DTTTA-ACT_06"/>
    <s v="Elaborar informe preliminar dentro del término de 2 horas del 100% de lo reportado por parte de la oficina de comunicaciones "/>
    <x v="3"/>
    <s v="Delegatura_de_Transito_y_Transporte_Terrestre_Automotor"/>
    <s v="DTTTA-D_01"/>
    <s v="Director_de_Investigaciones_de_Transito_y_Transporte_Terrestre_Automotor"/>
  </r>
  <r>
    <s v="DTTTA-E_14"/>
    <s v="Resolver el 100% de los IUIT pendientes"/>
    <s v="DTTTA-ACT_07"/>
    <s v="Resolver el 100% de los IUIT pendientes"/>
    <x v="3"/>
    <s v="Delegatura_de_Transito_y_Transporte_Terrestre_Automotor"/>
    <s v="DTTTA-D_01"/>
    <s v="Director_de_Investigaciones_de_Transito_y_Transporte_Terrestre_Automotor"/>
  </r>
  <r>
    <s v="DTTTA-E_04"/>
    <s v="Solicitudes de sustentabilidad financiera."/>
    <s v="DTTTA-ACT_08"/>
    <s v="Pronunciarse de fondo sobre 100% de las solicitudes del Ministerio de Transporte de sustentabilidad financiera dentro del término"/>
    <x v="3"/>
    <s v="Delegatura_de_Transito_y_Transporte_Terrestre_Automotor"/>
    <s v="DTTTA-D_02"/>
    <s v="Director_de_Promoción_y_Prevención_de_Transito_y_Transporte_Terrestre_Automotor"/>
  </r>
  <r>
    <s v="DTTTA-E_03"/>
    <s v="Solicitudes de fusiones, escisiones y transformaciones."/>
    <s v="DTTTA-ACT_09"/>
    <s v="Pronunciarse de fondo sobre 100% de las solicitudes de fusiones, escisiones y transformaciones."/>
    <x v="3"/>
    <s v="Delegatura_de_Transito_y_Transporte_Terrestre_Automotor"/>
    <s v="DTTTA-D_02"/>
    <s v="Director_de_Promoción_y_Prevención_de_Transito_y_Transporte_Terrestre_Automotor"/>
  </r>
  <r>
    <s v="DTTTA-E_05"/>
    <s v="Realizar capacitaciones internas y externas."/>
    <s v="DTTTA-ACT_10"/>
    <s v="Realizar capacitaciones internas y externas"/>
    <x v="3"/>
    <s v="Delegatura_de_Transito_y_Transporte_Terrestre_Automotor"/>
    <s v="DTTTA-D_02"/>
    <s v="Director_de_Promoción_y_Prevención_de_Transito_y_Transporte_Terrestre_Automotor"/>
  </r>
  <r>
    <s v="DTTTA-E_01"/>
    <s v="Desarrollar registros administrativos obligatorios."/>
    <s v="DTTTA-ACT_11"/>
    <s v="Desarrollar registros administrativos obligatorios"/>
    <x v="3"/>
    <s v="Delegatura_de_Transito_y_Transporte_Terrestre_Automotor"/>
    <s v="DTTTA-D_02"/>
    <s v="Director_de_Promoción_y_Prevención_de_Transito_y_Transporte_Terrestre_Automotor"/>
  </r>
  <r>
    <s v="DTTTA-E_02"/>
    <s v="Elaborar informe subjetivo (sectorial)"/>
    <s v="DTTTA-ACT_12"/>
    <s v="Elaborar informe subjetivo (sectorial)"/>
    <x v="3"/>
    <s v="Delegatura_de_Transito_y_Transporte_Terrestre_Automotor"/>
    <s v="DTTTA-D_02"/>
    <s v="Director_de_Promoción_y_Prevención_de_Transito_y_Transporte_Terrestre_Automotor"/>
  </r>
  <r>
    <s v="DTTTA-E_06"/>
    <s v="Desarrollar acciones de divulgación a los supervisados."/>
    <s v="DTTTA-ACT_13"/>
    <s v="Desarrollar acciones de divulgación a los supervisados"/>
    <x v="3"/>
    <s v="Delegatura_de_Transito_y_Transporte_Terrestre_Automotor"/>
    <s v="DTTTA-D_02"/>
    <s v="Director_de_Promoción_y_Prevención_de_Transito_y_Transporte_Terrestre_Automotor"/>
  </r>
  <r>
    <s v="DTTTA-E_07"/>
    <s v="Registro de Contratos e Intervenciones en Temporada Alta"/>
    <s v="DTTTA-ACT_14"/>
    <s v="Realizar intervenciones en 4 corredores en temporada alta"/>
    <x v="3"/>
    <s v="Delegatura_de_Transito_y_Transporte_Terrestre_Automotor"/>
    <s v="DTTTA-D_02"/>
    <s v="Director_de_Promoción_y_Prevención_de_Transito_y_Transporte_Terrestre_Automotor"/>
  </r>
  <r>
    <s v="DTTTA-E_07"/>
    <s v="Registro de Contratos e Intervenciones en Temporada Alta"/>
    <s v="DTTTA-ACT_15"/>
    <s v="Registro de contratos de temporada alta"/>
    <x v="3"/>
    <s v="Delegatura_de_Transito_y_Transporte_Terrestre_Automotor"/>
    <s v="DTTTA-D_02"/>
    <s v="Director_de_Promoción_y_Prevención_de_Transito_y_Transporte_Terrestre_Automotor"/>
  </r>
  <r>
    <s v="DTTTA-E_08"/>
    <s v="Realizar auditorías de formalización"/>
    <s v="DTTTA-ACT_16"/>
    <s v="Realizar auditorías de formalización"/>
    <x v="3"/>
    <s v="Delegatura_de_Transito_y_Transporte_Terrestre_Automotor"/>
    <s v="DTTTA-D_02"/>
    <s v="Director_de_Promoción_y_Prevención_de_Transito_y_Transporte_Terrestre_Automotor"/>
  </r>
  <r>
    <s v="DTTTA-E_09"/>
    <s v="Resolver procesos administrativos"/>
    <s v="DTTTA-ACT_17"/>
    <s v="Resolver procesos administrativos en primera instancia"/>
    <x v="3"/>
    <s v="Delegatura_de_Transito_y_Transporte_Terrestre_Automotor"/>
    <s v="DTTTA-D_03"/>
    <s v="Superintendente_Delegado_de_Transito_y_Transporte_Terrestre_Automotor"/>
  </r>
  <r>
    <s v="DTTTA-E_10"/>
    <s v="Realizar sesiones con la ciudadanía, vigilados, organizaciones cívicas y otras entidades"/>
    <s v="DTTTA-ACT_18"/>
    <s v="Realizar sesiones con la ciudadanía, vigilados, organizaciones cívicas y otras entidades"/>
    <x v="3"/>
    <s v="Delegatura_de_Transito_y_Transporte_Terrestre_Automotor"/>
    <s v="DTTTA-D_03"/>
    <s v="Superintendente_Delegado_de_Transito_y_Transporte_Terrestre_Automotor"/>
  </r>
  <r>
    <s v="DSI-E_01"/>
    <s v="Gestión Despacho"/>
    <s v="DSI-ACT_01"/>
    <s v="Planear y gestionar las actividades necesarias para dar cumplimiento a las temáticas asignadas por el Señora Superintendente"/>
    <x v="4"/>
    <s v="Despacho_Superintendencia"/>
    <s v="DSI-D_01"/>
    <s v="Actuario"/>
  </r>
  <r>
    <s v="DSI-E_02"/>
    <s v="Sensibilización en materia de derechos y deberes en el sector transporte."/>
    <s v="DSI-ACT_02"/>
    <s v="Capacitar a funcionarios y servidores uso red"/>
    <x v="4"/>
    <s v="Despacho_Superintendencia"/>
    <s v="DSI-D_02"/>
    <s v="Asesor_Comunicaciones"/>
  </r>
  <r>
    <s v="DSI-E_02"/>
    <s v="Sensibilización en materia de derechos y deberes en el sector transporte."/>
    <s v="DSI-ACT_03"/>
    <s v="Realizar campañas de comunicación  al usuario de transporte sobre sus derechos"/>
    <x v="4"/>
    <s v="Despacho_Superintendencia"/>
    <s v="DSI-D_02"/>
    <s v="Asesor_Comunicaciones"/>
  </r>
  <r>
    <s v="DSI-E_02"/>
    <s v="Sensibilización en materia de derechos y deberes en el sector transporte."/>
    <s v="DSI-ACT_04"/>
    <s v="3.1 Adelantar campaña a 10200 personas"/>
    <x v="4"/>
    <s v="Despacho_Superintendencia"/>
    <s v="DSI-D_02"/>
    <s v="Asesor_Comunicaciones"/>
  </r>
  <r>
    <s v="DSI-E_03"/>
    <s v="Efectuar presencia regional"/>
    <s v="DSI-ACT_05"/>
    <s v="9.1 Efectuar presencia regional"/>
    <x v="4"/>
    <s v="Despacho_Superintendencia"/>
    <s v="DSI-D_03"/>
    <s v="Asesor_Regionales"/>
  </r>
  <r>
    <s v="DSI-E_03"/>
    <s v="Efectuar presencia regional"/>
    <s v="DSI-ACT_06"/>
    <s v="9.2 Poner en marcha oficinas de la SPT"/>
    <x v="4"/>
    <s v="Despacho_Superintendencia"/>
    <s v="DSI-D_03"/>
    <s v="Asesor_Regionales"/>
  </r>
  <r>
    <s v="DSI-E_01"/>
    <s v="Gestión Despacho"/>
    <s v="DSI-ACT_07"/>
    <s v="Planear y gestionar las actividades necesarias para dar cumplimiento a las temáticas asignadas por el Señora Superintendente"/>
    <x v="4"/>
    <s v="Despacho_Superintendencia"/>
    <s v="DSI-D_04"/>
    <s v="Secretaria_Privada"/>
  </r>
  <r>
    <s v="DSI-E_01"/>
    <s v="Gestión Despacho"/>
    <s v="DSI-ACT_08"/>
    <s v="Desarrollar actividades en apoyo a la gestión: Atención solicitudes de clientes internos y externos."/>
    <x v="4"/>
    <s v="Despacho_Superintendencia"/>
    <s v="DSI-D_05"/>
    <s v="SuperIntendente"/>
  </r>
  <r>
    <s v="OAP-E_02"/>
    <s v="Efectuar seguimiento a proyectos de inversión"/>
    <s v="OAP-ACT_01"/>
    <s v="Monitorear al proyecto de Fortalecimiento a la Supervisión Integral a los vigilados a nivel nacional."/>
    <x v="5"/>
    <s v="Oficina_Asesora_de_Planeación"/>
    <s v="OAP-D_01"/>
    <s v="Jefe_Oficina_Asesora_Planeación"/>
  </r>
  <r>
    <s v="OAP-E_02"/>
    <s v="Efectuar seguimiento a proyectos de inversión"/>
    <s v="OAP-ACT_02"/>
    <s v="Monitorear al proyecto de  de Mejoramiento de la Gestión y Capacidad Institucional para la Supervisión Integral a los vigilados a nivel nacional."/>
    <x v="5"/>
    <s v="Oficina_Asesora_de_Planeación"/>
    <s v="OAP-D_01"/>
    <s v="Jefe_Oficina_Asesora_Planeación"/>
  </r>
  <r>
    <s v="OAP-E_02"/>
    <s v="Efectuar seguimiento a proyectos de inversión"/>
    <s v="OAP-ACT_11"/>
    <s v="Monitorear la Ejecución del Plan Anual de Aquisiciones - PAA 2019"/>
    <x v="5"/>
    <s v="Oficina_Asesora_de_Planeación"/>
    <s v="OAP-D_01"/>
    <s v="Jefe_Oficina_Asesora_Planeación"/>
  </r>
  <r>
    <s v="OAP-E_03"/>
    <s v="Consolidación del Seguimiento y la Evaluación del Plan Anticorrupción y Atención al Ciudadano 2019"/>
    <s v="OAP-ACT_03"/>
    <s v="1. Gestión del Riesgo de Corrupción  - Mapa de Riesgos de Corrupción"/>
    <x v="5"/>
    <s v="Oficina_Asesora_de_Planeación"/>
    <s v="OAP-D_01"/>
    <s v="Jefe_Oficina_Asesora_Planeación"/>
  </r>
  <r>
    <s v="OAP-E_03"/>
    <s v="Consolidación del Seguimiento y la Evaluación del Plan Anticorrupción y Atención al Ciudadano 2019"/>
    <s v="OAP-ACT_04"/>
    <s v="2. Racionalización de trámites"/>
    <x v="5"/>
    <s v="Oficina_Asesora_de_Planeación"/>
    <s v="OAP-D_01"/>
    <s v="Jefe_Oficina_Asesora_Planeación"/>
  </r>
  <r>
    <s v="OAP-E_03"/>
    <s v="Consolidación del Seguimiento y la Evaluación del Plan Anticorrupción y Atención al Ciudadano 2019"/>
    <s v="OAP-ACT_05"/>
    <s v="3. Rendición de Cuentas"/>
    <x v="5"/>
    <s v="Oficina_Asesora_de_Planeación"/>
    <s v="OAP-D_01"/>
    <s v="Jefe_Oficina_Asesora_Planeación"/>
  </r>
  <r>
    <s v="OAP-E_03"/>
    <s v="Consolidación del Seguimiento y la Evaluación del Plan Anticorrupción y Atención al Ciudadano 2019"/>
    <s v="OAP-ACT_06"/>
    <s v="4. Mecanismos para Mejorar la Atención al Ciudadano"/>
    <x v="5"/>
    <s v="Oficina_Asesora_de_Planeación"/>
    <s v="OAP-D_01"/>
    <s v="Jefe_Oficina_Asesora_Planeación"/>
  </r>
  <r>
    <s v="OAP-E_03"/>
    <s v="Consolidación del Seguimiento y la Evaluación del Plan Anticorrupción y Atención al Ciudadano 2019"/>
    <s v="OAP-ACT_07"/>
    <s v="5. Mecanismos para la Transparencia y Acceso a la Información"/>
    <x v="5"/>
    <s v="Oficina_Asesora_de_Planeación"/>
    <s v="OAP-D_01"/>
    <s v="Jefe_Oficina_Asesora_Planeación"/>
  </r>
  <r>
    <s v="OAP-E_04"/>
    <s v="Consolidación del Seguimiento y la Evaluación del Plan de Participación Ciudadana 2019"/>
    <s v="OAP-ACT_08"/>
    <s v="1. Condiciones institucionales idóneas para la promoción de la participación ciudadana"/>
    <x v="5"/>
    <s v="Oficina_Asesora_de_Planeación"/>
    <s v="OAP-D_01"/>
    <s v="Jefe_Oficina_Asesora_Planeación"/>
  </r>
  <r>
    <s v="OAP-E_04"/>
    <s v="Consolidación del Seguimiento y la Evaluación del Plan de Participación Ciudadana 2019"/>
    <s v="OAP-ACT_09"/>
    <s v="2. Promoción efectiva de la participación ciudadana"/>
    <x v="5"/>
    <s v="Oficina_Asesora_de_Planeación"/>
    <s v="OAP-D_01"/>
    <s v="Jefe_Oficina_Asesora_Planeación"/>
  </r>
  <r>
    <s v="OAP-E_05"/>
    <s v="Desarrollar Acciones para el Fortalecimiento Institucional."/>
    <s v="OAP-ACT_10"/>
    <s v="Actualización de la Cadena de Valor (Documentación)"/>
    <x v="5"/>
    <s v="Oficina_Asesora_de_Planeación"/>
    <s v="OAP-D_01"/>
    <s v="Jefe_Oficina_Asesora_Planeación"/>
  </r>
  <r>
    <s v="OAP-E_05"/>
    <s v="Desarrollar Acciones para el Fortalecimiento Institucional."/>
    <s v="OAP-ACT_16"/>
    <s v="Desarrollar Comité Institucional de Gestión y Desempeño."/>
    <x v="5"/>
    <s v="Oficina_Asesora_de_Planeación"/>
    <s v="OAP-D_01"/>
    <s v="Jefe_Oficina_Asesora_Planeación"/>
  </r>
  <r>
    <s v="OAP-E_05"/>
    <s v="Desarrollar Acciones para el Fortalecimiento Institucional."/>
    <s v="OAP-ACT_17"/>
    <s v="Asesorar, Planear y Evaluar la gestión de la Entidad. "/>
    <x v="5"/>
    <s v="Oficina_Asesora_de_Planeación"/>
    <s v="OAP-D_01"/>
    <s v="Jefe_Oficina_Asesora_Planeación"/>
  </r>
  <r>
    <s v="OAP-E_06"/>
    <s v="Gestión Operacional"/>
    <s v="OAP-ACT_12"/>
    <s v="Atención de Solicitudes: Vigia - Orfeo"/>
    <x v="5"/>
    <s v="Oficina_Asesora_de_Planeación"/>
    <s v="OAP-D_01"/>
    <s v="Jefe_Oficina_Asesora_Planeación"/>
  </r>
  <r>
    <s v="OAP-E_07"/>
    <s v="Seguimiento a la Implementación de MIPG"/>
    <s v="OAP-ACT_13"/>
    <s v="Seguimiento a la implementación de las actividades faltantes de MIPG por dependencias."/>
    <x v="5"/>
    <s v="Oficina_Asesora_de_Planeación"/>
    <s v="OAP-D_01"/>
    <s v="Jefe_Oficina_Asesora_Planeación"/>
  </r>
  <r>
    <s v="OAP-E_08"/>
    <s v="Seguimiento a Politicas en Documentos CONPES"/>
    <s v="OAP-ACT_14"/>
    <s v="Efectuar seguimiento a compromisos consolidados en Documentos CONPES"/>
    <x v="5"/>
    <s v="Oficina_Asesora_de_Planeación"/>
    <s v="OAP-D_01"/>
    <s v="Jefe_Oficina_Asesora_Planeación"/>
  </r>
  <r>
    <s v="OAP-E_01"/>
    <s v="Actualizar política de supervisión de la entidad."/>
    <s v="OAP-ACT_15"/>
    <s v="Actualizar política de supervisión de la entidad."/>
    <x v="5"/>
    <s v="Oficina_Asesora_de_Planeación"/>
    <s v="OAP-D_01"/>
    <s v="Jefe_Oficina_Asesora_Planeación"/>
  </r>
  <r>
    <s v="OAJ-E_07"/>
    <s v="Gestión del cobro coactivo de la entidad."/>
    <s v="OAJ-ACT_01"/>
    <s v="Llevar a cabo las actuaciones encaminadas a lograr el cobro coactivo de la entidad"/>
    <x v="6"/>
    <s v="Oficina_Asesora_Jurídica"/>
    <s v="OAJ-D_01"/>
    <s v="Coordinador_Cobro_Coactivo"/>
  </r>
  <r>
    <s v="OAJ-E_08"/>
    <s v="Gestión de trámites del Centro de Conciliación"/>
    <s v="OAJ-ACT_02"/>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6"/>
    <s v="Oficina_Asesora_Jurídica"/>
    <s v="OAJ-D_02"/>
    <s v="Coordinador_Grupo_de_Conciliación"/>
  </r>
  <r>
    <s v="OAJ-E_03"/>
    <s v="Elaboración de actos administrativos de carácter general y particular."/>
    <s v="OAJ-ACT_03"/>
    <s v="Elaborar actos administrativos de carácter general a ser expedidos por el Superintendente de Transporte "/>
    <x v="6"/>
    <s v="Oficina_Asesora_Jurídica"/>
    <s v="OAJ-D_03"/>
    <s v="Jefe_Oficina_Jurídica"/>
  </r>
  <r>
    <s v="OAJ-E_03"/>
    <s v="Elaboración de actos administrativos de carácter general y particular."/>
    <s v="OAJ-ACT_07"/>
    <s v="Elaborar actos administrativos de carácter particular a ser expedidos por el Superintendente de Transporte (Apelaciones, Quejas y Revocatorias consejo de estado)."/>
    <x v="6"/>
    <s v="Oficina_Asesora_Jurídica"/>
    <s v="OAJ-D_03"/>
    <s v="Jefe_Oficina_Jurídica"/>
  </r>
  <r>
    <s v="OAJ-E_04"/>
    <s v="Gestión de la defensa judicial de la entidad."/>
    <s v="OAJ-ACT_04"/>
    <s v="Gestionar la defensa judicial de la entidad en los procesos prejudiciales, judiciales, extrajudiciales y administrativos en los cuales la Superintendencia de Transporte sea parte, así como promover e intervenir en las acciones "/>
    <x v="6"/>
    <s v="Oficina_Asesora_Jurídica"/>
    <s v="OAJ-D_03"/>
    <s v="Jefe_Oficina_Jurídica"/>
  </r>
  <r>
    <s v="OAJ-E_05"/>
    <s v="Monitoreo y seguimiento del estado de las sociedades sometidas a control de la entidad."/>
    <s v="OAJ-ACT_0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6"/>
    <s v="Oficina_Asesora_Jurídica"/>
    <s v="OAJ-D_03"/>
    <s v="Jefe_Oficina_Jurídica"/>
  </r>
  <r>
    <s v="OAJ-E_06"/>
    <s v="Atención a Consultas, Derechos de Petición y Requerimientos de Judiciales Admin."/>
    <s v="OAJ-ACT_06"/>
    <s v="Atención a Consultas"/>
    <x v="6"/>
    <s v="Oficina_Asesora_Jurídica"/>
    <s v="OAJ-D_03"/>
    <s v="Jefe_Oficina_Jurídica"/>
  </r>
  <r>
    <s v="OAJ-E_06"/>
    <s v="Atención a Consultas, Derechos de Petición y Requerimientos de Judiciales Admin."/>
    <s v="OAJ-ACT_13"/>
    <s v="Atención de Derechos de petición propios de su competencia."/>
    <x v="6"/>
    <s v="Oficina_Asesora_Jurídica"/>
    <s v="OAJ-D_03"/>
    <s v="Jefe_Oficina_Jurídica"/>
  </r>
  <r>
    <s v="OAJ-E_06"/>
    <s v="Atención a Consultas, Derechos de Petición y Requerimientos de Judiciales Admin."/>
    <s v="OAJ-ACT_14"/>
    <s v="Atención a requerimientos de autoridades Judiciales Administrativas."/>
    <x v="6"/>
    <s v="Oficina_Asesora_Jurídica"/>
    <s v="OAJ-D_03"/>
    <s v="Jefe_Oficina_Jurídica"/>
  </r>
  <r>
    <s v="OAJ-E_01"/>
    <s v="Circular Única del Sector Transporte"/>
    <s v="OAJ-ACT_08"/>
    <s v="Elaborar y divulgar la Circular Única del Sector Transporte"/>
    <x v="6"/>
    <s v="Oficina_Asesora_Jurídica"/>
    <s v="OAJ-D_03"/>
    <s v="Jefe_Oficina_Jurídica"/>
  </r>
  <r>
    <s v="OAJ-E_02"/>
    <s v="Boletín jurídico del Sector Transporte"/>
    <s v="OAJ-ACT_09"/>
    <s v="Elaborar el boletín jurídico del Sector Transporte"/>
    <x v="6"/>
    <s v="Oficina_Asesora_Jurídica"/>
    <s v="OAJ-D_03"/>
    <s v="Jefe_Oficina_Jurídica"/>
  </r>
  <r>
    <s v="OAJ-E_09"/>
    <s v="Súper Biblioteca Virtual en funcionamiento"/>
    <s v="OAJ-ACT_10"/>
    <s v="4.1. Crear Herramienta"/>
    <x v="6"/>
    <s v="Oficina_Asesora_Jurídica"/>
    <s v="OAJ-D_03"/>
    <s v="Jefe_Oficina_Jurídica"/>
  </r>
  <r>
    <s v="OAJ-E_09"/>
    <s v="Súper Biblioteca Virtual en funcionamiento"/>
    <s v="OAJ-ACT_11"/>
    <s v="4.2. Divulgar Herramienta"/>
    <x v="6"/>
    <s v="Oficina_Asesora_Jurídica"/>
    <s v="OAJ-D_03"/>
    <s v="Jefe_Oficina_Jurídica"/>
  </r>
  <r>
    <s v="OAJ-E_09"/>
    <s v="Súper Biblioteca Virtual en funcionamiento"/>
    <s v="OAJ-ACT_12"/>
    <s v="4.3 Actualizar de la Herramienta"/>
    <x v="6"/>
    <s v="Oficina_Asesora_Jurídica"/>
    <s v="OAJ-D_03"/>
    <s v="Jefe_Oficina_Jurídica"/>
  </r>
  <r>
    <s v="OCI-E_01"/>
    <s v="Informes de Evaluación de Efectividad de la Estrategia Comunicada "/>
    <s v="OCI-ACT_01"/>
    <s v="Evaluar y verificar, por parte de la oficina de control interno, el cumplimiento de la estrategia de participación ciudadana."/>
    <x v="7"/>
    <s v="Oficina_de_Control_Interno"/>
    <s v="OCI-D_01"/>
    <s v="Oficina_de_Control_Interno"/>
  </r>
  <r>
    <s v="OCI-E_02"/>
    <s v="Informe de Seguimiento al plan de Mejoramiento Archivístico - AGN"/>
    <s v="OCI-ACT_02"/>
    <s v="Desarrollar actividades de seguimiento a la gestión documental de las dependencias  según selectivo y ejecutar en la OCI la gestión documental."/>
    <x v="7"/>
    <s v="Oficina_de_Control_Interno"/>
    <s v="OCI-D_01"/>
    <s v="Oficina_de_Control_Interno"/>
  </r>
  <r>
    <s v="OCI-E_03"/>
    <s v="Estrategia  &quot;Enfoque Hacia la Prevención - Cultura del Control&quot;, Ejecutada"/>
    <s v="OCI-ACT_03"/>
    <s v="Realizar una (1) estrategia de &quot;Enfoque Hacia la Prevención - Cultura del Control&quot;."/>
    <x v="7"/>
    <s v="Oficina_de_Control_Interno"/>
    <s v="OCI-D_01"/>
    <s v="Oficina_de_Control_Interno"/>
  </r>
  <r>
    <s v="OCI-E_04"/>
    <s v="Efectuar seguimiento a las respuesta según requerimientos y comunicación a OCI"/>
    <s v="OCI-ACT_04"/>
    <s v="Realizar seguimiento a requerimientos de entes externos de control. Según solicitudes"/>
    <x v="7"/>
    <s v="Oficina_de_Control_Interno"/>
    <s v="OCI-D_01"/>
    <s v="Oficina_de_Control_Interno"/>
  </r>
  <r>
    <s v="OCI-E_05"/>
    <s v="Informes Comunicados según Ejecución Plan Anual de Auditoria"/>
    <s v="OCI-ACT_05"/>
    <s v="Ejecutar las auditorías internas, seguimientos y evaluaciones del Sistema de Gestión y Sistema de Control Interno según selectivo, con enfoque en riesgos, que genere valor para la toma de decisiones y cumplimiento de la misión y objetivos institucionales."/>
    <x v="7"/>
    <s v="Oficina_de_Control_Interno"/>
    <s v="OCI-D_01"/>
    <s v="Oficina_de_Control_Interno"/>
  </r>
  <r>
    <s v="OTIC-E_03"/>
    <s v="Gestión de Requerimientos de la OTIC"/>
    <s v="OTIC-ACT_01"/>
    <s v="Desarrollar actividades en apoyo a la gestión: Atención de solicitudes de atención de clientes internos y externos."/>
    <x v="8"/>
    <s v="Oficina_de_Tecnologías_de_la_Información_y_las_Comunicaciones"/>
    <s v="OTIC-D_01"/>
    <s v="Jefe_Oficina_de_Tecnologias_de_la_Información_y_las_Comunicaciones"/>
  </r>
  <r>
    <s v="OTIC-E_04"/>
    <s v="Politica de Gobierno Digital."/>
    <s v="OTIC-ACT_02"/>
    <s v="Implementar IPV6 desde el punto de vista de Activos Fijos"/>
    <x v="8"/>
    <s v="Oficina_de_Tecnologías_de_la_Información_y_las_Comunicaciones"/>
    <s v="OTIC-D_01"/>
    <s v="Jefe_Oficina_de_Tecnologias_de_la_Información_y_las_Comunicaciones"/>
  </r>
  <r>
    <s v="OTIC-E_04"/>
    <s v="Politica de Gobierno Digital."/>
    <s v="OTIC-ACT_03"/>
    <s v="Implementar avances en el modelo de Seguridad y Privacidad de la información - MSPI"/>
    <x v="8"/>
    <s v="Oficina_de_Tecnologías_de_la_Información_y_las_Comunicaciones"/>
    <s v="OTIC-D_01"/>
    <s v="Jefe_Oficina_de_Tecnologias_de_la_Información_y_las_Comunicaciones"/>
  </r>
  <r>
    <s v="OTIC-E_04"/>
    <s v="Politica de Gobierno Digital."/>
    <s v="OTIC-ACT_04"/>
    <s v="Implementar ruta de excelencia GEL - Plan de Gestión documental, desde el punto de vista personas"/>
    <x v="8"/>
    <s v="Oficina_de_Tecnologías_de_la_Información_y_las_Comunicaciones"/>
    <s v="OTIC-D_01"/>
    <s v="Jefe_Oficina_de_Tecnologias_de_la_Información_y_las_Comunicaciones"/>
  </r>
  <r>
    <s v="OTIC-E_04"/>
    <s v="Politica de Gobierno Digital."/>
    <s v="OTIC-ACT_05"/>
    <s v="Mitigar y evitar los riesgos de Seguridad identificados en la matriz de riesgos de Seguridad, de acuerdo a los lineamientos para el tratamiento de riesgos definidos en la SPT."/>
    <x v="8"/>
    <s v="Oficina_de_Tecnologías_de_la_Información_y_las_Comunicaciones"/>
    <s v="OTIC-D_01"/>
    <s v="Jefe_Oficina_de_Tecnologias_de_la_Información_y_las_Comunicaciones"/>
  </r>
  <r>
    <s v="OTIC-E_04"/>
    <s v="Politica de Gobierno Digital."/>
    <s v="OTIC-ACT_06"/>
    <s v="Implementar el plan de tratamiento de riesgos de seguridad y privacidad de la información"/>
    <x v="8"/>
    <s v="Oficina_de_Tecnologías_de_la_Información_y_las_Comunicaciones"/>
    <s v="OTIC-D_01"/>
    <s v="Jefe_Oficina_de_Tecnologias_de_la_Información_y_las_Comunicaciones"/>
  </r>
  <r>
    <s v="OTIC-E_04"/>
    <s v="Politica de Gobierno Digital."/>
    <s v="OTIC-ACT_07"/>
    <s v="Actualizar la Política de Seguridad de la Información de la Entidad."/>
    <x v="8"/>
    <s v="Oficina_de_Tecnologías_de_la_Información_y_las_Comunicaciones"/>
    <s v="OTIC-D_01"/>
    <s v="Jefe_Oficina_de_Tecnologias_de_la_Información_y_las_Comunicaciones"/>
  </r>
  <r>
    <s v="OTIC-E_04"/>
    <s v="Politica de Gobierno Digital."/>
    <s v="OTIC-ACT_08"/>
    <s v="Implementar Políticas de Seguridad"/>
    <x v="8"/>
    <s v="Oficina_de_Tecnologías_de_la_Información_y_las_Comunicaciones"/>
    <s v="OTIC-D_01"/>
    <s v="Jefe_Oficina_de_Tecnologias_de_la_Información_y_las_Comunicaciones"/>
  </r>
  <r>
    <s v="OTIC-E_04"/>
    <s v="Politica de Gobierno Digital."/>
    <s v="OTIC-ACT_09"/>
    <s v="Mantener y ajustar modelo de continuidad de negocio"/>
    <x v="8"/>
    <s v="Oficina_de_Tecnologías_de_la_Información_y_las_Comunicaciones"/>
    <s v="OTIC-D_01"/>
    <s v="Jefe_Oficina_de_Tecnologias_de_la_Información_y_las_Comunicaciones"/>
  </r>
  <r>
    <s v="OTIC-E_05"/>
    <s v="Transformación Digital."/>
    <s v="OTIC-ACT_10"/>
    <s v="Definir el futuro del sistema Misional VIGIA mediante mesas de trabajo con las áreas involucradas"/>
    <x v="8"/>
    <s v="Oficina_de_Tecnologías_de_la_Información_y_las_Comunicaciones"/>
    <s v="OTIC-D_01"/>
    <s v="Jefe_Oficina_de_Tecnologias_de_la_Información_y_las_Comunicaciones"/>
  </r>
  <r>
    <s v="OTIC-E_04"/>
    <s v="Politica de Gobierno Digital."/>
    <s v="OTIC-ACT_11"/>
    <s v="Implementar el sistema de telefonía IP "/>
    <x v="8"/>
    <s v="Oficina_de_Tecnologías_de_la_Información_y_las_Comunicaciones"/>
    <s v="OTIC-D_01"/>
    <s v="Jefe_Oficina_de_Tecnologias_de_la_Información_y_las_Comunicaciones"/>
  </r>
  <r>
    <s v="OTIC-E_04"/>
    <s v="Politica de Gobierno Digital."/>
    <s v="OTIC-ACT_12"/>
    <s v="Efectuar mantenimiento software GLPI (reporte de cierre incorpore  en el trimestre correspondiente)"/>
    <x v="8"/>
    <s v="Oficina_de_Tecnologías_de_la_Información_y_las_Comunicaciones"/>
    <s v="OTIC-D_01"/>
    <s v="Jefe_Oficina_de_Tecnologias_de_la_Información_y_las_Comunicaciones"/>
  </r>
  <r>
    <s v="OTIC-E_01"/>
    <s v="Implementación Sistema Único de Trámites "/>
    <s v="OTIC-ACT_13"/>
    <s v="6.1 Levantar procesos y estructurar el sistema"/>
    <x v="8"/>
    <s v="Oficina_de_Tecnologías_de_la_Información_y_las_Comunicaciones"/>
    <s v="OTIC-D_01"/>
    <s v="Jefe_Oficina_de_Tecnologias_de_la_Información_y_las_Comunicaciones"/>
  </r>
  <r>
    <s v="OTIC-E_01"/>
    <s v="Implementación Sistema Único de Trámites "/>
    <s v="OTIC-ACT_14"/>
    <s v="6.2 Elaborar términos de referencia"/>
    <x v="8"/>
    <s v="Oficina_de_Tecnologías_de_la_Información_y_las_Comunicaciones"/>
    <s v="OTIC-D_01"/>
    <s v="Jefe_Oficina_de_Tecnologias_de_la_Información_y_las_Comunicaciones"/>
  </r>
  <r>
    <s v="OTIC-E_01"/>
    <s v="Implementación Sistema Único de Trámites "/>
    <s v="OTIC-ACT_15"/>
    <s v="6.3 Seleccionar herramientas de desarrollo"/>
    <x v="8"/>
    <s v="Oficina_de_Tecnologías_de_la_Información_y_las_Comunicaciones"/>
    <s v="OTIC-D_01"/>
    <s v="Jefe_Oficina_de_Tecnologias_de_la_Información_y_las_Comunicaciones"/>
  </r>
  <r>
    <s v="OTIC-E_01"/>
    <s v="Implementación Sistema Único de Trámites "/>
    <s v="OTIC-ACT_16"/>
    <s v="6.4 Desarrollar e implementar la solución"/>
    <x v="8"/>
    <s v="Oficina_de_Tecnologías_de_la_Información_y_las_Comunicaciones"/>
    <s v="OTIC-D_01"/>
    <s v="Jefe_Oficina_de_Tecnologias_de_la_Información_y_las_Comunicaciones"/>
  </r>
  <r>
    <s v="OTIC-E_01"/>
    <s v="Implementación Sistema Único de Trámites "/>
    <s v="OTIC-ACT_17"/>
    <s v="6.5 Realizar pruebas"/>
    <x v="8"/>
    <s v="Oficina_de_Tecnologías_de_la_Información_y_las_Comunicaciones"/>
    <s v="OTIC-D_01"/>
    <s v="Jefe_Oficina_de_Tecnologias_de_la_Información_y_las_Comunicaciones"/>
  </r>
  <r>
    <s v="OTIC-E_01"/>
    <s v="Implementación Sistema Único de Trámites "/>
    <s v="OTIC-ACT_18"/>
    <s v="6.6 Poner en producción la Fase 1"/>
    <x v="8"/>
    <s v="Oficina_de_Tecnologías_de_la_Información_y_las_Comunicaciones"/>
    <s v="OTIC-D_01"/>
    <s v="Jefe_Oficina_de_Tecnologias_de_la_Información_y_las_Comunicaciones"/>
  </r>
  <r>
    <s v="OTIC-E_05"/>
    <s v="Transformación Digital."/>
    <s v="OTIC-ACT_19"/>
    <s v="Implementar el software de Inteligencia de Negocios en Cemat"/>
    <x v="8"/>
    <s v="Oficina_de_Tecnologías_de_la_Información_y_las_Comunicaciones"/>
    <s v="OTIC-D_01"/>
    <s v="Jefe_Oficina_de_Tecnologias_de_la_Información_y_las_Comunicaciones"/>
  </r>
  <r>
    <s v="OTIC-E_02"/>
    <s v="Implementación  sistema de gestión documental o actualizar el actual."/>
    <s v="OTIC-ACT_20"/>
    <s v="7.1 Levantar procesos y estructurar el sistema"/>
    <x v="8"/>
    <s v="Oficina_de_Tecnologías_de_la_Información_y_las_Comunicaciones"/>
    <s v="OTIC-D_01"/>
    <s v="Jefe_Oficina_de_Tecnologias_de_la_Información_y_las_Comunicaciones"/>
  </r>
  <r>
    <s v="OTIC-E_02"/>
    <s v="Implementación  sistema de gestión documental o actualizar el actual."/>
    <s v="OTIC-ACT_21"/>
    <s v="7.2 Elaborar términos de referencia"/>
    <x v="8"/>
    <s v="Oficina_de_Tecnologías_de_la_Información_y_las_Comunicaciones"/>
    <s v="OTIC-D_01"/>
    <s v="Jefe_Oficina_de_Tecnologias_de_la_Información_y_las_Comunicaciones"/>
  </r>
  <r>
    <s v="OTIC-E_02"/>
    <s v="Implementación  sistema de gestión documental o actualizar el actual."/>
    <s v="OTIC-ACT_22"/>
    <s v="7.3 Tomar decisión de actualizar o implementar una nuevo sistema de Gestión Documental"/>
    <x v="8"/>
    <s v="Oficina_de_Tecnologías_de_la_Información_y_las_Comunicaciones"/>
    <s v="OTIC-D_01"/>
    <s v="Jefe_Oficina_de_Tecnologias_de_la_Información_y_las_Comunicaciones"/>
  </r>
  <r>
    <s v="OTIC-E_02"/>
    <s v="Implementación  sistema de gestión documental o actualizar el actual."/>
    <s v="OTIC-ACT_23"/>
    <s v="7.4 Elaborar y entregar de los Estudios Previos."/>
    <x v="8"/>
    <s v="Oficina_de_Tecnologías_de_la_Información_y_las_Comunicaciones"/>
    <s v="OTIC-D_01"/>
    <s v="Jefe_Oficina_de_Tecnologias_de_la_Información_y_las_Comunicaciones"/>
  </r>
  <r>
    <s v="OTIC-E_02"/>
    <s v="Implementación  sistema de gestión documental o actualizar el actual."/>
    <s v="OTIC-ACT_24"/>
    <s v="7.4 Elaborar Evaluación Técnica de las Ofertas."/>
    <x v="8"/>
    <s v="Oficina_de_Tecnologías_de_la_Información_y_las_Comunicaciones"/>
    <s v="OTIC-D_01"/>
    <s v="Jefe_Oficina_de_Tecnologias_de_la_Información_y_las_Comunicaciones"/>
  </r>
  <r>
    <s v="OTIC-E_05"/>
    <s v="Transformación Digital."/>
    <s v="OTIC-ACT_25"/>
    <s v="Reestructurar el sistema de ingreso de información de fuentes externas"/>
    <x v="8"/>
    <s v="Oficina_de_Tecnologías_de_la_Información_y_las_Comunicaciones"/>
    <s v="OTIC-D_01"/>
    <s v="Jefe_Oficina_de_Tecnologias_de_la_Información_y_las_Comunicaciones"/>
  </r>
  <r>
    <s v="OTIC-E_05"/>
    <s v="Transformación Digital."/>
    <s v="OTIC-ACT_26"/>
    <s v="Implementar la Transformación Digital y Desmaterialización de trámites "/>
    <x v="8"/>
    <s v="Oficina_de_Tecnologías_de_la_Información_y_las_Comunicaciones"/>
    <s v="OTIC-D_01"/>
    <s v="Jefe_Oficina_de_Tecnologias_de_la_Información_y_las_Comunicaciones"/>
  </r>
  <r>
    <s v="OTIC-E_04"/>
    <s v="Politica de Gobierno Digital."/>
    <s v="OTIC-ACT_27"/>
    <s v="Implementar el sistema de impresión controlada generando ahorro de papel y tiempo (Cultura de Cero Papel)"/>
    <x v="8"/>
    <s v="Oficina_de_Tecnologías_de_la_Información_y_las_Comunicaciones"/>
    <s v="OTIC-D_01"/>
    <s v="Jefe_Oficina_de_Tecnologias_de_la_Información_y_las_Comunicaciones"/>
  </r>
  <r>
    <s v="OTIC-E_05"/>
    <s v="Transformación Digital."/>
    <s v="OTIC-ACT_28"/>
    <s v="Automatizar el Recaudo (Unificar Sistema Taux y Vigía)"/>
    <x v="8"/>
    <s v="Oficina_de_Tecnologías_de_la_Información_y_las_Comunicaciones"/>
    <s v="OTIC-D_01"/>
    <s v="Jefe_Oficina_de_Tecnologias_de_la_Información_y_las_Comunicaciones"/>
  </r>
  <r>
    <s v="OTIC-E_05"/>
    <s v="Transformación Digital."/>
    <s v="OTIC-ACT_29"/>
    <s v="Automatizar el  tema contractual"/>
    <x v="8"/>
    <s v="Oficina_de_Tecnologías_de_la_Información_y_las_Comunicaciones"/>
    <s v="OTIC-D_01"/>
    <s v="Jefe_Oficina_de_Tecnologias_de_la_Información_y_las_Comunicaciones"/>
  </r>
  <r>
    <s v="OTIC-E_04"/>
    <s v="Politica de Gobierno Digital."/>
    <s v="OTIC-ACT_30"/>
    <s v="Implementar sistema de Gestión del Conocimiento"/>
    <x v="8"/>
    <s v="Oficina_de_Tecnologías_de_la_Información_y_las_Comunicaciones"/>
    <s v="OTIC-D_01"/>
    <s v="Jefe_Oficina_de_Tecnologias_de_la_Información_y_las_Comunicaciones"/>
  </r>
  <r>
    <s v="OTIC-E_04"/>
    <s v="Politica de Gobierno Digital."/>
    <s v="OTIC-ACT_31"/>
    <s v="Implementar el Software de Almacén (Probable Interface con el SIIF)"/>
    <x v="8"/>
    <s v="Oficina_de_Tecnologías_de_la_Información_y_las_Comunicaciones"/>
    <s v="OTIC-D_01"/>
    <s v="Jefe_Oficina_de_Tecnologias_de_la_Información_y_las_Comunicaciones"/>
  </r>
  <r>
    <s v="OTIC-E_05"/>
    <s v="Transformación Digital."/>
    <s v="OTIC-ACT_32"/>
    <s v="Implementar el sistema de notificación electrónica considerando dispositivos biométricos y que se alimenten simultáneamente  las bases de datos."/>
    <x v="8"/>
    <s v="Oficina_de_Tecnologías_de_la_Información_y_las_Comunicaciones"/>
    <s v="OTIC-D_01"/>
    <s v="Jefe_Oficina_de_Tecnologias_de_la_Información_y_las_Comunicaciones"/>
  </r>
  <r>
    <s v="SG-AC-E_03"/>
    <s v="Elaborar un documento de criterios para dar respuesta al ciudadano."/>
    <s v="SG-AC-ACT_01"/>
    <s v="Elaborar un documento para unificar  criterios que afectan la respuesta al ciudadano  en los diferentes canales de  atención (Presencial, Telefónico, Correo y PQRS) Si va homologado en la cadena de valor, se debe incorporar como parte del Sistema de Gestión de Calidad"/>
    <x v="9"/>
    <s v="Secretaria_General"/>
    <s v="SG-D_01"/>
    <s v="Coordinador_Atención_al_Ciudadano"/>
  </r>
  <r>
    <s v="SG-AC-E_02"/>
    <s v="Elaborar un protocolo de Atención al Ciudadano."/>
    <s v="SG-AC-ACT_02"/>
    <s v="Elaborar un protocolo de Atención al Ciudadano ."/>
    <x v="9"/>
    <s v="Secretaria_General"/>
    <s v="SG-D_01"/>
    <s v="Coordinador_Atención_al_Ciudadano"/>
  </r>
  <r>
    <s v="SG-AC-E_01"/>
    <s v="Brindar atención al Ciudadano de manera presencial."/>
    <s v="SG-AC-ACT_03"/>
    <s v="Brindar atención al Ciudadano  de manera presencial"/>
    <x v="9"/>
    <s v="Secretaria_General"/>
    <s v="SG-D_01"/>
    <s v="Coordinador_Atención_al_Ciudadano"/>
  </r>
  <r>
    <s v="SG-AC-E_04"/>
    <s v="Informe de gestión del Grupo de Atención al Ciudadano."/>
    <s v="SG-AC-ACT_04"/>
    <s v="Diseñar y aplicar una encuesta para calificar la atención prestada en el Centro Integral de Atención al Ciudadano"/>
    <x v="9"/>
    <s v="Secretaria_General"/>
    <s v="SG-D_01"/>
    <s v="Coordinador_Atención_al_Ciudadano"/>
  </r>
  <r>
    <s v="SG-N-E_02"/>
    <s v="Generar la Notificación de los Actos Administrativos."/>
    <s v="SG-N-ACT_01"/>
    <s v="Asegurar el procedimiento de notificaciones desplegado en la nueva versión de la cadena de valor, tramitando con oportunidad y calidad la notificación del 100% de actos administrativos susceptibles de notificación."/>
    <x v="9"/>
    <s v="Secretaria_General"/>
    <s v="SG-D_02"/>
    <s v="Lider_Notificaciones"/>
  </r>
  <r>
    <s v="SG-N-E_01"/>
    <s v="Generar Respuestas a Solicitudes de Información, Ejecutorias y PQRS, allegadas al área."/>
    <s v="SG-N-ACT_02"/>
    <s v="Tramite a las solicitudes de PQRS allegadas al área."/>
    <x v="9"/>
    <s v="Secretaria_General"/>
    <s v="SG-D_02"/>
    <s v="Lider_Notificaciones"/>
  </r>
  <r>
    <s v="SG-N-E_01"/>
    <s v="Generar Respuestas a Solicitudes de Información, Ejecutorias y PQRS, allegadas al área."/>
    <s v="SG-N-ACT_03"/>
    <s v="Tramite a las solicitudes de Información allegadas al área"/>
    <x v="9"/>
    <s v="Secretaria_General"/>
    <s v="SG-D_02"/>
    <s v="Lider_Notificaciones"/>
  </r>
  <r>
    <s v="SG-N-E_01"/>
    <s v="Generar Respuestas a Solicitudes de Información, Ejecutorias y PQRS, allegadas al área."/>
    <s v="SG-N-ACT_04"/>
    <s v="Tramite a las solicitudes del Módulo de Gestión Documental, allegadas al área. "/>
    <x v="9"/>
    <s v="Secretaria_General"/>
    <s v="SG-D_02"/>
    <s v="Lider_Notificaciones"/>
  </r>
  <r>
    <s v="SG-N-E_03"/>
    <s v="Base de Datos de Notificaciones y Actualización del FUID"/>
    <s v="SG-N-ACT_05"/>
    <s v="Atención a clientes externos - Notificaciones Personales, Archivo de gestión de Notificaciones - FUID, Tramites Internos."/>
    <x v="9"/>
    <s v="Secretaria_General"/>
    <s v="SG-D_02"/>
    <s v="Lider_Notificaciones"/>
  </r>
  <r>
    <s v="SG-GD-E_02"/>
    <s v="Estadística de gestión y tramites de Correspondencia"/>
    <s v="SG-GD-ACT_01"/>
    <s v="Tramite de Ingreso de Correspondencia."/>
    <x v="9"/>
    <s v="Secretaria_General"/>
    <s v="SG-D_03"/>
    <s v="Lider_Gestión_Documental"/>
  </r>
  <r>
    <s v="SG-GD-E_02"/>
    <s v="Estadística de gestión y tramites de Correspondencia"/>
    <s v="SG-GD-ACT_02"/>
    <s v="Tramite Interno de Correspondencia"/>
    <x v="9"/>
    <s v="Secretaria_General"/>
    <s v="SG-D_03"/>
    <s v="Lider_Gestión_Documental"/>
  </r>
  <r>
    <s v="SG-GD-E_02"/>
    <s v="Estadística de gestión y tramites de Correspondencia"/>
    <s v="SG-GD-ACT_03"/>
    <s v="Tramite de Egreso de Correspondencia."/>
    <x v="9"/>
    <s v="Secretaria_General"/>
    <s v="SG-D_03"/>
    <s v="Lider_Gestión_Documental"/>
  </r>
  <r>
    <s v="SG-GD-E_01"/>
    <s v="Documento para aprobación del Sistema Integrado de Conservación - SIC"/>
    <s v="SG-GD-ACT_04"/>
    <s v="Estructurar y presentar para aprobación del Comité Institucional de Gestión y Desempeño el Sistema Integrado de Conservación SIC."/>
    <x v="9"/>
    <s v="Secretaria_General"/>
    <s v="SG-D_03"/>
    <s v="Lider_Gestión_Documental"/>
  </r>
  <r>
    <s v="SG-GD-E_03"/>
    <s v="Jornada de Sensibilización del Proceso Gestión Documental."/>
    <s v="SG-GD-ACT_05"/>
    <s v="Realizar jornadas de sensibilización sobre la importancia del proceso de gestión documental a las dependencias de la Entidad"/>
    <x v="9"/>
    <s v="Secretaria_General"/>
    <s v="SG-D_03"/>
    <s v="Lider_Gestión_Documental"/>
  </r>
  <r>
    <s v="SG-GD-E_04"/>
    <s v="Estadística de Transferencia Documentos, gestionadas."/>
    <s v="SG-GD-ACT_06"/>
    <s v="Transferencias de Documentos Realizadas"/>
    <x v="9"/>
    <s v="Secretaria_General"/>
    <s v="SG-D_03"/>
    <s v="Lider_Gestión_Documental"/>
  </r>
  <r>
    <s v="SG-GD-E_05"/>
    <s v="Documento para aprobación del Plan Institucional de Archivo - PINAR y generar publicación"/>
    <s v="SG-GD-ACT_07"/>
    <s v="Estructurar y presentar para aprobación del Comité Institucional de Gestión y Desempeño el Plan Institucional de Archivos Pinar, el cual se debe publicar en la Pág. Web."/>
    <x v="9"/>
    <s v="Secretaria_General"/>
    <s v="SG-D_03"/>
    <s v="Lider_Gestión_Documental"/>
  </r>
  <r>
    <s v="SG-GD-E_06"/>
    <s v="Informe de Acompañamientos Realizados"/>
    <s v="SG-GD-ACT_08"/>
    <s v="Efectuar acompañamiento y orientación a las dependencias con mayores debilidades archivísticas o con mayor volumen de documentación, en la aplicación del procedimiento de Organización Documental adoptado Institucionalmente."/>
    <x v="9"/>
    <s v="Secretaria_General"/>
    <s v="SG-D_03"/>
    <s v="Lider_Gestión_Documental"/>
  </r>
  <r>
    <s v="SG-CID-E_01"/>
    <s v="Gestión Para la Prevención de faltas disciplinarias"/>
    <s v="SG-CID-ACT_01"/>
    <s v="Adelantar actividades orientadas a la prevención de faltas disciplinarias"/>
    <x v="9"/>
    <s v="Secretaria_General"/>
    <s v="SG-D_04"/>
    <s v="Coordinador_Grupo_Control_Interno_Disciplinario"/>
  </r>
  <r>
    <s v="SG-CID-E_02"/>
    <s v="Gestión de Requerimientos de OCI"/>
    <s v="SG-CID-ACT_02"/>
    <s v="Desarrollar actividades en apoyo a la gestión: Atención de Solicitudes de clientes internos y externos."/>
    <x v="9"/>
    <s v="Secretaria_General"/>
    <s v="SG-D_04"/>
    <s v="Coordinador_Grupo_Control_Interno_Disciplinario"/>
  </r>
  <r>
    <s v="SG-TH-E_01"/>
    <s v="Gestión del Desarrollo del Talento Humano."/>
    <s v="SG-TH-ACT_01"/>
    <s v="Fortalecimiento de la planta de personal"/>
    <x v="9"/>
    <s v="Secretaria_General"/>
    <s v="SG-D_05"/>
    <s v="Coordinador_Grupo_Talento_Humano"/>
  </r>
  <r>
    <s v="SG-TH-E_02"/>
    <s v="Gestión del Conocimiento."/>
    <s v="SG-TH-ACT_02"/>
    <s v="Gestión del Conocimiento (Realizar y divulgar los lineamientos de gestión del conocimiento para la SIT : Informe de Lineamientos en gestión del Conocimiento para la SIT)"/>
    <x v="9"/>
    <s v="Secretaria_General"/>
    <s v="SG-D_05"/>
    <s v="Coordinador_Grupo_Talento_Humano"/>
  </r>
  <r>
    <s v="SG-TH-E_03"/>
    <s v="Gestión del Desarrollo del Talento Humano."/>
    <s v="SG-TH-ACT_03"/>
    <s v="Ejecutar y hacer seguimiento al Plan de Formación y Capacitación. Llevar registro de todas las actividades"/>
    <x v="9"/>
    <s v="Secretaria_General"/>
    <s v="SG-D_05"/>
    <s v="Coordinador_Grupo_Talento_Humano"/>
  </r>
  <r>
    <s v="SG-TH-E_03"/>
    <s v="Gestión del Desarrollo del Talento Humano."/>
    <s v="SG-TH-ACT_04"/>
    <s v="Ejecutar actividades de bienestar social. Llevar registro de todas las actividades"/>
    <x v="9"/>
    <s v="Secretaria_General"/>
    <s v="SG-D_05"/>
    <s v="Coordinador_Grupo_Talento_Humano"/>
  </r>
  <r>
    <s v="SG-TH-E_03"/>
    <s v="Gestión del Desarrollo del Talento Humano."/>
    <s v="SG-TH-ACT_05"/>
    <s v="Otorgar estímulos e incentivos."/>
    <x v="9"/>
    <s v="Secretaria_General"/>
    <s v="SG-D_05"/>
    <s v="Coordinador_Grupo_Talento_Humano"/>
  </r>
  <r>
    <s v="SG-TH-E_03"/>
    <s v="Gestión del Desarrollo del Talento Humano."/>
    <s v="SG-TH-ACT_06"/>
    <s v="Implementar recomendaciones de la medición del clima organizacional"/>
    <x v="9"/>
    <s v="Secretaria_General"/>
    <s v="SG-D_05"/>
    <s v="Coordinador_Grupo_Talento_Humano"/>
  </r>
  <r>
    <s v="SG-TH-E_04"/>
    <s v="Gestion de la Administración del Personal"/>
    <s v="SG-TH-ACT_07"/>
    <s v="Entregar la dotación de vestido y calzado."/>
    <x v="9"/>
    <s v="Secretaria_General"/>
    <s v="SG-D_05"/>
    <s v="Coordinador_Grupo_Talento_Humano"/>
  </r>
  <r>
    <s v="SG-TH-E_05"/>
    <s v="Gestión del Sistema de Seguridad y Salud en el Trabajo"/>
    <s v="SG-TH-ACT_08"/>
    <s v="Organizar Gestión en SST ( Extender actividades a las regionales)"/>
    <x v="9"/>
    <s v="Secretaria_General"/>
    <s v="SG-D_05"/>
    <s v="Coordinador_Grupo_Talento_Humano"/>
  </r>
  <r>
    <s v="SG-TH-E_05"/>
    <s v="Gestión del Sistema de Seguridad y Salud en el Trabajo"/>
    <s v="SG-TH-ACT_09"/>
    <s v="Implementar subprograma de Seguridad Industrial"/>
    <x v="9"/>
    <s v="Secretaria_General"/>
    <s v="SG-D_05"/>
    <s v="Coordinador_Grupo_Talento_Humano"/>
  </r>
  <r>
    <s v="SG-TH-E_05"/>
    <s v="Gestión del Sistema de Seguridad y Salud en el Trabajo"/>
    <s v="SG-TH-ACT_10"/>
    <s v="Implementar programa de Higiene Industrial"/>
    <x v="9"/>
    <s v="Secretaria_General"/>
    <s v="SG-D_05"/>
    <s v="Coordinador_Grupo_Talento_Humano"/>
  </r>
  <r>
    <s v="SG-TH-E_05"/>
    <s v="Gestión del Sistema de Seguridad y Salud en el Trabajo"/>
    <s v="SG-TH-ACT_11"/>
    <s v="Subprograma de Medicina Preventiva y del Trabajo."/>
    <x v="9"/>
    <s v="Secretaria_General"/>
    <s v="SG-D_05"/>
    <s v="Coordinador_Grupo_Talento_Humano"/>
  </r>
  <r>
    <s v="SG-TH-E_05"/>
    <s v="Gestión del Sistema de Seguridad y Salud en el Trabajo"/>
    <s v="SG-TH-ACT_12"/>
    <s v="Elaborar Planes y Programas SST"/>
    <x v="9"/>
    <s v="Secretaria_General"/>
    <s v="SG-D_05"/>
    <s v="Coordinador_Grupo_Talento_Humano"/>
  </r>
  <r>
    <s v="SG-TH-E_03"/>
    <s v="Gestión del Desarrollo del Talento Humano."/>
    <s v="SG-TH-ACT_13"/>
    <s v="Reportar calificación obtenida por funcionarios a Secretaría General y avisar a funcionaria encargada de otorgar estímulos  la información relacionada con la concertación de objetivos y evaluación de desempeño de carrera, provisionales y libre nombramiento."/>
    <x v="9"/>
    <s v="Secretaria_General"/>
    <s v="SG-D_05"/>
    <s v="Coordinador_Grupo_Talento_Humano"/>
  </r>
  <r>
    <s v="SG-TH-E_03"/>
    <s v="Gestión del Desarrollo del Talento Humano."/>
    <s v="SG-TH-ACT_14"/>
    <s v="Controlar el diligenciamiento de los acuerdos de Gestión  de los  Gerentes Públicos"/>
    <x v="9"/>
    <s v="Secretaria_General"/>
    <s v="SG-D_05"/>
    <s v="Coordinador_Grupo_Talento_Humano"/>
  </r>
  <r>
    <s v="SG-TH-E_03"/>
    <s v="Gestión del Desarrollo del Talento Humano."/>
    <s v="SG-TH-ACT_15"/>
    <s v="Gestionar resolución de nombramientos, encargos, nombramientos en provisionalidad y renuncias"/>
    <x v="9"/>
    <s v="Secretaria_General"/>
    <s v="SG-D_05"/>
    <s v="Coordinador_Grupo_Talento_Humano"/>
  </r>
  <r>
    <s v="SG-TH-E_04"/>
    <s v="Gestion de la Administración del Personal"/>
    <s v="SG-TH-ACT_16"/>
    <s v="Elaborar estadística de caracterización de los funcionarios: Planta global y planta estructural, por grupos internos de trabajo; Tipos de vinculación, Nivel, código, grado; Cargos en vacancia definitiva o temporal por niveles; Perfiles de Empleos"/>
    <x v="9"/>
    <s v="Secretaria_General"/>
    <s v="SG-D_05"/>
    <s v="Coordinador_Grupo_Talento_Humano"/>
  </r>
  <r>
    <s v="SG-TH-E_03"/>
    <s v="Gestión del Desarrollo del Talento Humano."/>
    <s v="SG-TH-ACT_17"/>
    <s v="Efectuar seguimiento a  la realización del proceso de entrenamiento por parte de los jefes inmediatos"/>
    <x v="9"/>
    <s v="Secretaria_General"/>
    <s v="SG-D_05"/>
    <s v="Coordinador_Grupo_Talento_Humano"/>
  </r>
  <r>
    <s v="SG-TH-E_04"/>
    <s v="Gestion de la Administración del Personal"/>
    <s v="SG-TH-ACT_18"/>
    <s v="Tramitar la nómina y llevar los registros estadísticos correspondientes."/>
    <x v="9"/>
    <s v="Secretaria_General"/>
    <s v="SG-D_05"/>
    <s v="Coordinador_Grupo_Talento_Humano"/>
  </r>
  <r>
    <s v="SG-TH-E_04"/>
    <s v="Gestion de la Administración del Personal"/>
    <s v="SG-TH-ACT_19"/>
    <s v="Efectuar recobro de incapacidades a la EPS"/>
    <x v="9"/>
    <s v="Secretaria_General"/>
    <s v="SG-D_05"/>
    <s v="Coordinador_Grupo_Talento_Humano"/>
  </r>
  <r>
    <s v="SG-TH-E_04"/>
    <s v="Gestion de la Administración del Personal"/>
    <s v="SG-TH-ACT_20"/>
    <s v="Efectuar liquidación gastos de viaje."/>
    <x v="9"/>
    <s v="Secretaria_General"/>
    <s v="SG-D_05"/>
    <s v="Coordinador_Grupo_Talento_Humano"/>
  </r>
  <r>
    <s v="SG-TH-E_03"/>
    <s v="Gestión del Desarrollo del Talento Humano."/>
    <s v="SG-TH-ACT_21"/>
    <s v="Revisar, ajustar y socializar el Código de Integridad"/>
    <x v="9"/>
    <s v="Secretaria_General"/>
    <s v="SG-D_05"/>
    <s v="Coordinador_Grupo_Talento_Humano"/>
  </r>
  <r>
    <s v="SG-TH-E_03"/>
    <s v="Gestión del Desarrollo del Talento Humano."/>
    <s v="SG-TH-ACT_22"/>
    <s v="Formular instructivo para la provisión de vacantes"/>
    <x v="9"/>
    <s v="Secretaria_General"/>
    <s v="SG-D_05"/>
    <s v="Coordinador_Grupo_Talento_Humano"/>
  </r>
  <r>
    <s v="SG-TH-E_06"/>
    <s v="Incrementar la calificación en la Matriz Estratégica de Talento Humano del DAFP. "/>
    <s v="SG-TH-ACT_23"/>
    <s v="Incrementar la calificación en la Matriz Estratégica de Talento Humano del DAFP. "/>
    <x v="9"/>
    <s v="Secretaria_General"/>
    <s v="SG-D_05"/>
    <s v="Coordinador_Grupo_Talento_Humano"/>
  </r>
  <r>
    <s v="SG-TH-E_04"/>
    <s v="Gestion de la Administración del Personal"/>
    <s v="SG-TH-ACT_24"/>
    <s v="Desarrollar actividades en apoyo a la gestión: Tramite documental, Organizar archivo de gestión conforme a la TRD, diligenciamiento del FUID, transferencias documentales y atención de clientes internos y externos."/>
    <x v="9"/>
    <s v="Secretaria_General"/>
    <s v="SG-D_05"/>
    <s v="Coordinador_Grupo_Talento_Humano"/>
  </r>
  <r>
    <s v="SG-TH-E_03"/>
    <s v="Gestión del Desarrollo del Talento Humano."/>
    <s v="SG-TH-ACT_25"/>
    <s v="Divulgar programa servimos."/>
    <x v="9"/>
    <s v="Secretaria_General"/>
    <s v="SG-D_05"/>
    <s v="Coordinador_Grupo_Talento_Humano"/>
  </r>
  <r>
    <s v="SG-TH-E_01"/>
    <s v="Juventud y Meritocracia para la Supertransporte."/>
    <s v="SG-TH-ACT_26"/>
    <s v="Realizar Selección y vinculación de mejores estudiantes -ECAES - Informe De Proceso de Vinculación"/>
    <x v="9"/>
    <s v="Secretaria_General"/>
    <s v="SG-D_05"/>
    <s v="Coordinador_Grupo_Talento_Humano"/>
  </r>
  <r>
    <s v="SG-DA-E_01"/>
    <s v="Propuesta de Instalaciones acorde a las necesidades de la entidad"/>
    <s v="SG-DA-ACT_01"/>
    <s v="Realizar validación de propuestas de Instalaciones según las Necesidades de la Entidad"/>
    <x v="9"/>
    <s v="Secretaria_General"/>
    <s v="SG-D_06"/>
    <s v="Director_Administrativo"/>
  </r>
  <r>
    <s v="SG-DA-E_02"/>
    <s v="Administrar y actualizar los inventarios de la entidad"/>
    <s v="SG-DA-ACT_02"/>
    <s v="Administrar y actualizar los inventarios de la entidad"/>
    <x v="9"/>
    <s v="Secretaria_General"/>
    <s v="SG-D_06"/>
    <s v="Director_Administrativo"/>
  </r>
  <r>
    <s v="SG-DA-E_03"/>
    <s v="Adelantar el trámite tendiente a la contratación de los bienes y servicios junto con la elaboración de Instructivos."/>
    <s v="SG-DA-ACT_03"/>
    <s v="Desarrollar instructivos en gestión contractual"/>
    <x v="9"/>
    <s v="Secretaria_General"/>
    <s v="SG-D_06"/>
    <s v="Director_Administrativo"/>
  </r>
  <r>
    <s v="SG-DA-E_03"/>
    <s v="Adelantar el trámite tendiente a la contratación de los bienes y servicios junto con la elaboración de Instructivos."/>
    <s v="SG-DA-ACT_04"/>
    <s v="Adelantar el trámite tendiente a la contratación de los bienes y servicios que según del plan de adquisiciones sean competencia de este grupo."/>
    <x v="9"/>
    <s v="Secretaria_General"/>
    <s v="SG-D_06"/>
    <s v="Director_Administrativo"/>
  </r>
  <r>
    <s v="SG-DA-E_04"/>
    <s v="Gestión de Requerimientos de la Dirección Adminsitrativa"/>
    <s v="SG-DA-ACT_05"/>
    <s v="Atender y verificar cumplimiento de GLPI "/>
    <x v="9"/>
    <s v="Secretaria_General"/>
    <s v="SG-D_06"/>
    <s v="Director_Administrativo"/>
  </r>
  <r>
    <s v="SG-DA-E_04"/>
    <s v="Gestión de Requerimientos de la Dirección Adminsitrativa"/>
    <s v="SG-DA-ACT_06"/>
    <s v="Dirigir y controlar los  consumos y mantenimientos de Bienes y Servicios"/>
    <x v="9"/>
    <s v="Secretaria_General"/>
    <s v="SG-D_06"/>
    <s v="Director_Administrativo"/>
  </r>
  <r>
    <s v="SG-DA-E_05"/>
    <s v="Seguimiento al Plan Institucional de Gestión Ambiental - PIGA de la Supertransporte."/>
    <s v="SG-DA-ACT_07"/>
    <s v="Hacer seguimiento al Plan Institucional de Gestión Ambiental - PIGA de la Supertransporte."/>
    <x v="9"/>
    <s v="Secretaria_General"/>
    <s v="SG-D_06"/>
    <s v="Director_Administrativo"/>
  </r>
  <r>
    <s v="SG-DA-E_04"/>
    <s v="Gestión de Requerimientos de la Dirección Adminsitrativa"/>
    <s v="SG-DA-ACT_08"/>
    <s v="Desarrollar actividades en apoyo a la gestión: Tramite documental  y atención de clientes internos y externos."/>
    <x v="9"/>
    <s v="Secretaria_General"/>
    <s v="SG-D_06"/>
    <s v="Director_Administrativo"/>
  </r>
  <r>
    <s v="SG-DF-E_05"/>
    <s v="Seguimiento a la Ejecución Presupuestal"/>
    <s v="SG-DF-ACT_01"/>
    <s v="Realizar el seguimiento a la ejecución del presupuesto de Funcionamiento de la Supertransporte"/>
    <x v="9"/>
    <s v="Secretaria_General"/>
    <s v="SG-D_07"/>
    <s v="Director_Financiero"/>
  </r>
  <r>
    <s v="SG-DF-E_05"/>
    <s v="Seguimiento a la Ejecución Presupuestal"/>
    <s v="SG-DF-ACT_02"/>
    <s v="Realizar el seguimiento a la ejecución del presupuesto de la Supertransporte"/>
    <x v="9"/>
    <s v="Secretaria_General"/>
    <s v="SG-D_07"/>
    <s v="Director_Financiero"/>
  </r>
  <r>
    <s v="SG-DF-E_02"/>
    <s v="Gestión de Pagos."/>
    <s v="SG-DF-ACT_03"/>
    <s v="Gestionar oportunamente los pagos. "/>
    <x v="9"/>
    <s v="Secretaria_General"/>
    <s v="SG-D_07"/>
    <s v="Director_Financiero"/>
  </r>
  <r>
    <s v="SG-DF-E_03"/>
    <s v="Gestión de Requerimientos de la Dirección Financiera."/>
    <s v="SG-DF-ACT_04"/>
    <s v="Desarrollar actividades en apoyo a la gestión: Gestión Documental y Atención a PQRS."/>
    <x v="9"/>
    <s v="Secretaria_General"/>
    <s v="SG-D_07"/>
    <s v="Director_Financiero"/>
  </r>
  <r>
    <s v="SG-DF-E_04"/>
    <s v="Gestión de Información Financiera"/>
    <s v="SG-DF-ACT_05"/>
    <s v="Gestionar información contable, financiera y presupuestal a entes externos (página web de la entidad)"/>
    <x v="9"/>
    <s v="Secretaria_General"/>
    <s v="SG-D_07"/>
    <s v="Director_Financiero"/>
  </r>
  <r>
    <s v="SG-DF-E_04"/>
    <s v="Gestión de Información Financiera"/>
    <s v="SG-DF-ACT_06"/>
    <s v="Gestionar información contable, financiera y presupuestal a entes externos -Contraloría General de la Nación -CGN"/>
    <x v="9"/>
    <s v="Secretaria_General"/>
    <s v="SG-D_07"/>
    <s v="Director_Financiero"/>
  </r>
  <r>
    <s v="SG-DF-E_01"/>
    <s v="Gestión Cartera"/>
    <s v="SG-DF-ACT_07"/>
    <s v="Recaudo de la contribución especial de Vigilancia de la Vigencia."/>
    <x v="9"/>
    <s v="Secretaria_General"/>
    <s v="SG-D_07"/>
    <s v="Director_Financiero"/>
  </r>
  <r>
    <s v="SG-DF-E_01"/>
    <s v="Gestión Cartera"/>
    <s v="SG-DF-ACT_08"/>
    <s v="Realizar Comité de Cartera (Objetivos: 1. Identificar la cartera y gestionar su baja o remisibilidad, 2. Identificar y depurar activos a dar de baja, 3.depuracion de la cartera los valores inferiores a medio salario mínimo legal vigente.) "/>
    <x v="9"/>
    <s v="Secretaria_General"/>
    <s v="SG-D_07"/>
    <s v="Director_Financiero"/>
  </r>
  <r>
    <s v="SG-DF-E_01"/>
    <s v="Gestión Cartera"/>
    <s v="SG-DF-ACT_09"/>
    <s v="Recaudar cartera de la Tasa de Vigilancia, Contribución Especial y Multas (Cobro Persuasivo)."/>
    <x v="9"/>
    <s v="Secretaria_General"/>
    <s v="SG-D_07"/>
    <s v="Director_Financiero"/>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24">
  <r>
    <n v="1"/>
    <s v="OE1;SI;DCI-ACT_01"/>
    <s v="DCI;DCI-ACT_01;Ene"/>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01-30T00:00:00"/>
    <s v="Ene"/>
    <e v="#N/A"/>
    <e v="#N/A"/>
    <e v="#N/A"/>
    <e v="#N/A"/>
    <e v="#N/A"/>
    <e v="#N/A"/>
    <n v="0"/>
    <e v="#N/A"/>
    <e v="#N/A"/>
    <e v="#N/A"/>
    <e v="#N/A"/>
    <e v="#N/A"/>
    <e v="#N/A"/>
  </r>
  <r>
    <n v="1"/>
    <s v="OE1;SI;DCI-ACT_01"/>
    <s v="DCI;DCI-ACT_01;Feb"/>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02-28T00:00:00"/>
    <s v="Feb"/>
    <e v="#N/A"/>
    <e v="#N/A"/>
    <e v="#N/A"/>
    <e v="#N/A"/>
    <e v="#N/A"/>
    <e v="#N/A"/>
    <n v="0"/>
    <m/>
    <m/>
    <m/>
    <m/>
    <m/>
    <m/>
  </r>
  <r>
    <n v="1"/>
    <s v="OE1;SI;DCI-ACT_01"/>
    <s v="DCI;DCI-ACT_01;Mar"/>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03-30T00:00:00"/>
    <s v="Mar"/>
    <e v="#N/A"/>
    <e v="#N/A"/>
    <e v="#N/A"/>
    <e v="#N/A"/>
    <e v="#N/A"/>
    <e v="#N/A"/>
    <n v="0"/>
    <m/>
    <m/>
    <m/>
    <m/>
    <m/>
    <m/>
  </r>
  <r>
    <n v="1"/>
    <s v="OE1;SI;DCI-ACT_01"/>
    <s v="DCI;DCI-ACT_01;Abr"/>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04-30T00:00:00"/>
    <s v="Abr"/>
    <e v="#N/A"/>
    <e v="#N/A"/>
    <n v="0"/>
    <s v="Por Ejecutar"/>
    <e v="#N/A"/>
    <e v="#N/A"/>
    <n v="0"/>
    <m/>
    <m/>
    <m/>
    <m/>
    <m/>
    <m/>
  </r>
  <r>
    <n v="1"/>
    <s v="OE1;SI;DCI-ACT_01"/>
    <s v="DCI;DCI-ACT_01;May"/>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05-30T00:00:00"/>
    <s v="May"/>
    <e v="#N/A"/>
    <e v="#N/A"/>
    <e v="#N/A"/>
    <e v="#N/A"/>
    <e v="#N/A"/>
    <e v="#N/A"/>
    <n v="0"/>
    <m/>
    <m/>
    <m/>
    <m/>
    <m/>
    <m/>
  </r>
  <r>
    <n v="1"/>
    <s v="OE1;SI;DCI-ACT_01"/>
    <s v="DCI;DCI-ACT_01;Jun"/>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06-30T00:00:00"/>
    <s v="Jun"/>
    <e v="#N/A"/>
    <e v="#N/A"/>
    <e v="#N/A"/>
    <e v="#N/A"/>
    <e v="#N/A"/>
    <e v="#N/A"/>
    <n v="0"/>
    <m/>
    <m/>
    <m/>
    <m/>
    <m/>
    <m/>
  </r>
  <r>
    <n v="1"/>
    <s v="OE1;SI;DCI-ACT_01"/>
    <s v="DCI;DCI-ACT_01;Jul"/>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07-30T00:00:00"/>
    <s v="Jul"/>
    <e v="#N/A"/>
    <e v="#N/A"/>
    <e v="#N/A"/>
    <e v="#N/A"/>
    <e v="#N/A"/>
    <e v="#N/A"/>
    <n v="0"/>
    <m/>
    <m/>
    <m/>
    <m/>
    <m/>
    <m/>
  </r>
  <r>
    <n v="1"/>
    <s v="OE1;SI;DCI-ACT_01"/>
    <s v="DCI;DCI-ACT_01;Ago"/>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08-30T00:00:00"/>
    <s v="Ago"/>
    <e v="#N/A"/>
    <e v="#N/A"/>
    <e v="#N/A"/>
    <e v="#N/A"/>
    <e v="#N/A"/>
    <e v="#N/A"/>
    <n v="0"/>
    <m/>
    <m/>
    <m/>
    <m/>
    <m/>
    <m/>
  </r>
  <r>
    <n v="1"/>
    <s v="OE1;SI;DCI-ACT_01"/>
    <s v="DCI;DCI-ACT_01;Sep"/>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09-30T00:00:00"/>
    <s v="Sep"/>
    <e v="#N/A"/>
    <e v="#N/A"/>
    <e v="#N/A"/>
    <e v="#N/A"/>
    <e v="#N/A"/>
    <e v="#N/A"/>
    <n v="0"/>
    <m/>
    <m/>
    <m/>
    <m/>
    <m/>
    <m/>
  </r>
  <r>
    <n v="1"/>
    <s v="OE1;SI;DCI-ACT_01"/>
    <s v="DCI;DCI-ACT_01;Oct"/>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10-30T00:00:00"/>
    <s v="Oct"/>
    <e v="#N/A"/>
    <e v="#N/A"/>
    <n v="0"/>
    <s v="Por Ejecutar"/>
    <e v="#N/A"/>
    <e v="#N/A"/>
    <n v="0"/>
    <m/>
    <m/>
    <m/>
    <m/>
    <m/>
    <m/>
  </r>
  <r>
    <n v="1"/>
    <s v="OE1;SI;DCI-ACT_01"/>
    <s v="DCI;DCI-ACT_01;Nov"/>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11-30T00:00:00"/>
    <s v="Nov"/>
    <e v="#N/A"/>
    <e v="#N/A"/>
    <n v="0"/>
    <s v="Por Ejecutar"/>
    <e v="#N/A"/>
    <e v="#N/A"/>
    <n v="0"/>
    <m/>
    <m/>
    <m/>
    <m/>
    <m/>
    <m/>
  </r>
  <r>
    <n v="1"/>
    <s v="OE1;SI;DCI-ACT_01"/>
    <s v="DCI;DCI-ACT_01;Dic"/>
    <x v="0"/>
    <s v="Fortalecer la Vigilancia."/>
    <s v="SI"/>
    <s v="PAI_10"/>
    <s v="PAI"/>
    <s v="Seguimiento_Solicitudes"/>
    <s v="DCI-E_01"/>
    <s v="1. Resolver Solicitudes y/o Radicaciones allegadas a la Dependencia"/>
    <s v="DCI-ACT_01"/>
    <s v="1. Derechos de Petición Radicados"/>
    <x v="0"/>
    <s v="Despacho_del_Delegado_de_Concesiones_e_Infraestructura"/>
    <n v="1"/>
    <n v="12"/>
    <n v="2019"/>
    <d v="2019-12-30T00:00:00"/>
    <s v="Dic"/>
    <e v="#N/A"/>
    <e v="#N/A"/>
    <n v="0"/>
    <s v="Por Ejecutar"/>
    <e v="#N/A"/>
    <e v="#N/A"/>
    <n v="0"/>
    <m/>
    <m/>
    <m/>
    <m/>
    <m/>
    <m/>
  </r>
  <r>
    <n v="2"/>
    <s v="OE1;SI;DCI-ACT_02"/>
    <s v="DCI;DCI-ACT_02;Ene"/>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01-30T00:00:00"/>
    <s v="Ene"/>
    <e v="#N/A"/>
    <e v="#N/A"/>
    <n v="0"/>
    <s v="Por Ejecutar"/>
    <e v="#N/A"/>
    <e v="#N/A"/>
    <n v="0"/>
    <e v="#N/A"/>
    <e v="#N/A"/>
    <e v="#N/A"/>
    <e v="#N/A"/>
    <e v="#N/A"/>
    <e v="#N/A"/>
  </r>
  <r>
    <n v="2"/>
    <s v="OE1;SI;DCI-ACT_02"/>
    <s v="DCI;DCI-ACT_02;Feb"/>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02-28T00:00:00"/>
    <s v="Feb"/>
    <e v="#N/A"/>
    <e v="#N/A"/>
    <e v="#N/A"/>
    <e v="#N/A"/>
    <e v="#N/A"/>
    <e v="#N/A"/>
    <n v="0"/>
    <m/>
    <m/>
    <m/>
    <m/>
    <m/>
    <m/>
  </r>
  <r>
    <n v="2"/>
    <s v="OE1;SI;DCI-ACT_02"/>
    <s v="DCI;DCI-ACT_02;Mar"/>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03-30T00:00:00"/>
    <s v="Mar"/>
    <e v="#N/A"/>
    <e v="#N/A"/>
    <n v="0"/>
    <s v="Por Ejecutar"/>
    <e v="#N/A"/>
    <e v="#N/A"/>
    <n v="0"/>
    <m/>
    <m/>
    <m/>
    <m/>
    <m/>
    <m/>
  </r>
  <r>
    <n v="2"/>
    <s v="OE1;SI;DCI-ACT_02"/>
    <s v="DCI;DCI-ACT_02;Abr"/>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04-30T00:00:00"/>
    <s v="Abr"/>
    <e v="#N/A"/>
    <e v="#N/A"/>
    <n v="0"/>
    <s v="Por Ejecutar"/>
    <e v="#N/A"/>
    <e v="#N/A"/>
    <n v="0"/>
    <m/>
    <m/>
    <m/>
    <m/>
    <m/>
    <m/>
  </r>
  <r>
    <n v="2"/>
    <s v="OE1;SI;DCI-ACT_02"/>
    <s v="DCI;DCI-ACT_02;May"/>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05-30T00:00:00"/>
    <s v="May"/>
    <e v="#N/A"/>
    <e v="#N/A"/>
    <e v="#N/A"/>
    <e v="#N/A"/>
    <e v="#N/A"/>
    <e v="#N/A"/>
    <n v="0"/>
    <m/>
    <m/>
    <m/>
    <m/>
    <m/>
    <m/>
  </r>
  <r>
    <n v="2"/>
    <s v="OE1;SI;DCI-ACT_02"/>
    <s v="DCI;DCI-ACT_02;Jun"/>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06-30T00:00:00"/>
    <s v="Jun"/>
    <e v="#N/A"/>
    <e v="#N/A"/>
    <e v="#N/A"/>
    <e v="#N/A"/>
    <e v="#N/A"/>
    <e v="#N/A"/>
    <n v="0"/>
    <m/>
    <m/>
    <m/>
    <m/>
    <m/>
    <m/>
  </r>
  <r>
    <n v="2"/>
    <s v="OE1;SI;DCI-ACT_02"/>
    <s v="DCI;DCI-ACT_02;Jul"/>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07-30T00:00:00"/>
    <s v="Jul"/>
    <e v="#N/A"/>
    <e v="#N/A"/>
    <e v="#N/A"/>
    <e v="#N/A"/>
    <e v="#N/A"/>
    <e v="#N/A"/>
    <n v="0"/>
    <m/>
    <m/>
    <m/>
    <m/>
    <m/>
    <m/>
  </r>
  <r>
    <n v="2"/>
    <s v="OE1;SI;DCI-ACT_02"/>
    <s v="DCI;DCI-ACT_02;Ago"/>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08-30T00:00:00"/>
    <s v="Ago"/>
    <e v="#N/A"/>
    <e v="#N/A"/>
    <e v="#N/A"/>
    <e v="#N/A"/>
    <e v="#N/A"/>
    <e v="#N/A"/>
    <n v="0"/>
    <m/>
    <m/>
    <m/>
    <m/>
    <m/>
    <m/>
  </r>
  <r>
    <n v="2"/>
    <s v="OE1;SI;DCI-ACT_02"/>
    <s v="DCI;DCI-ACT_02;Sep"/>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09-30T00:00:00"/>
    <s v="Sep"/>
    <e v="#N/A"/>
    <e v="#N/A"/>
    <e v="#N/A"/>
    <e v="#N/A"/>
    <e v="#N/A"/>
    <e v="#N/A"/>
    <n v="0"/>
    <m/>
    <m/>
    <m/>
    <m/>
    <m/>
    <m/>
  </r>
  <r>
    <n v="2"/>
    <s v="OE1;SI;DCI-ACT_02"/>
    <s v="DCI;DCI-ACT_02;Oct"/>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10-30T00:00:00"/>
    <s v="Oct"/>
    <e v="#N/A"/>
    <e v="#N/A"/>
    <n v="0"/>
    <s v="Por Ejecutar"/>
    <e v="#N/A"/>
    <e v="#N/A"/>
    <n v="0"/>
    <m/>
    <m/>
    <m/>
    <m/>
    <m/>
    <m/>
  </r>
  <r>
    <n v="2"/>
    <s v="OE1;SI;DCI-ACT_02"/>
    <s v="DCI;DCI-ACT_02;Nov"/>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11-30T00:00:00"/>
    <s v="Nov"/>
    <e v="#N/A"/>
    <e v="#N/A"/>
    <n v="0"/>
    <s v="Por Ejecutar"/>
    <e v="#N/A"/>
    <e v="#N/A"/>
    <n v="0"/>
    <m/>
    <m/>
    <m/>
    <m/>
    <m/>
    <m/>
  </r>
  <r>
    <n v="2"/>
    <s v="OE1;SI;DCI-ACT_02"/>
    <s v="DCI;DCI-ACT_02;Dic"/>
    <x v="0"/>
    <s v="Fortalecer la Vigilancia."/>
    <s v="SI"/>
    <s v="PAI_10"/>
    <s v="PAI"/>
    <s v="Averiguación_Preliminar"/>
    <s v="DCI-E_02"/>
    <s v="2. Resolver Análisis y/o Estudio de Averiguaciones Preliminares"/>
    <s v="DCI-ACT_02"/>
    <s v="2. Averiguación Preliminar"/>
    <x v="0"/>
    <s v="Despacho_del_Delegado_de_Concesiones_e_Infraestructura"/>
    <n v="1"/>
    <n v="12"/>
    <n v="2019"/>
    <d v="2019-12-30T00:00:00"/>
    <s v="Dic"/>
    <e v="#N/A"/>
    <e v="#N/A"/>
    <n v="0"/>
    <s v="Por Ejecutar"/>
    <e v="#N/A"/>
    <e v="#N/A"/>
    <n v="0"/>
    <m/>
    <m/>
    <m/>
    <m/>
    <m/>
    <m/>
  </r>
  <r>
    <n v="3"/>
    <s v="OE1;SI;DCI-ACT_03"/>
    <s v="DCI;DCI-ACT_03;Ene"/>
    <x v="0"/>
    <s v="Fortalecer la Vigilancia."/>
    <s v="SI"/>
    <s v="PAI_10"/>
    <s v="PAI"/>
    <s v="Investigaciones"/>
    <s v="DCI-E_03"/>
    <s v="3. Resolver Actuaciones Administrativas anterior a Decreto 2409"/>
    <s v="DCI-ACT_03"/>
    <s v="1. INVESTIGACIÓN"/>
    <x v="0"/>
    <s v="Despacho_del_Delegado_de_Concesiones_e_Infraestructura"/>
    <n v="1"/>
    <n v="12"/>
    <n v="2019"/>
    <d v="2019-01-30T00:00:00"/>
    <s v="Ene"/>
    <n v="0"/>
    <n v="0"/>
    <n v="0"/>
    <s v="Por Ejecutar"/>
    <n v="0"/>
    <n v="0"/>
    <n v="0"/>
    <e v="#N/A"/>
    <e v="#N/A"/>
    <e v="#N/A"/>
    <e v="#N/A"/>
    <e v="#N/A"/>
    <e v="#N/A"/>
  </r>
  <r>
    <n v="3"/>
    <s v="OE1;SI;DCI-ACT_03"/>
    <s v="DCI;DCI-ACT_03;Feb"/>
    <x v="0"/>
    <s v="Fortalecer la Vigilancia."/>
    <s v="SI"/>
    <s v="PAI_10"/>
    <s v="PAI"/>
    <s v="Investigaciones"/>
    <s v="DCI-E_03"/>
    <s v="3. Resolver Actuaciones Administrativas anterior a Decreto 2409"/>
    <s v="DCI-ACT_03"/>
    <s v="1. INVESTIGACIÓN"/>
    <x v="0"/>
    <s v="Despacho_del_Delegado_de_Concesiones_e_Infraestructura"/>
    <n v="1"/>
    <n v="12"/>
    <n v="2019"/>
    <d v="2019-02-28T00:00:00"/>
    <s v="Feb"/>
    <n v="0"/>
    <n v="0"/>
    <n v="0"/>
    <s v="Por Ejecutar"/>
    <n v="0"/>
    <n v="0"/>
    <n v="0"/>
    <m/>
    <m/>
    <m/>
    <m/>
    <m/>
    <m/>
  </r>
  <r>
    <n v="3"/>
    <s v="OE1;SI;DCI-ACT_03"/>
    <s v="DCI;DCI-ACT_03;Mar"/>
    <x v="0"/>
    <s v="Fortalecer la Vigilancia."/>
    <s v="SI"/>
    <s v="PAI_10"/>
    <s v="PAI"/>
    <s v="Investigaciones"/>
    <s v="DCI-E_03"/>
    <s v="3. Resolver Actuaciones Administrativas anterior a Decreto 2409"/>
    <s v="DCI-ACT_03"/>
    <s v="1. INVESTIGACIÓN"/>
    <x v="0"/>
    <s v="Despacho_del_Delegado_de_Concesiones_e_Infraestructura"/>
    <n v="1"/>
    <n v="12"/>
    <n v="2019"/>
    <d v="2019-03-30T00:00:00"/>
    <s v="Mar"/>
    <n v="0"/>
    <n v="0"/>
    <e v="#DIV/0!"/>
    <e v="#DIV/0!"/>
    <n v="0"/>
    <n v="0"/>
    <n v="0"/>
    <m/>
    <m/>
    <m/>
    <m/>
    <m/>
    <m/>
  </r>
  <r>
    <n v="3"/>
    <s v="OE1;SI;DCI-ACT_03"/>
    <s v="DCI;DCI-ACT_03;Abr"/>
    <x v="0"/>
    <s v="Fortalecer la Vigilancia."/>
    <s v="SI"/>
    <s v="PAI_10"/>
    <s v="PAI"/>
    <s v="Investigaciones"/>
    <s v="DCI-E_03"/>
    <s v="3. Resolver Actuaciones Administrativas anterior a Decreto 2409"/>
    <s v="DCI-ACT_03"/>
    <s v="1. INVESTIGACIÓN"/>
    <x v="0"/>
    <s v="Despacho_del_Delegado_de_Concesiones_e_Infraestructura"/>
    <n v="1"/>
    <n v="12"/>
    <n v="2019"/>
    <d v="2019-04-30T00:00:00"/>
    <s v="Abr"/>
    <n v="0"/>
    <n v="0"/>
    <n v="0"/>
    <s v="Por Ejecutar"/>
    <n v="0"/>
    <n v="0"/>
    <n v="0"/>
    <m/>
    <m/>
    <m/>
    <m/>
    <m/>
    <m/>
  </r>
  <r>
    <n v="3"/>
    <s v="OE1;SI;DCI-ACT_03"/>
    <s v="DCI;DCI-ACT_03;May"/>
    <x v="0"/>
    <s v="Fortalecer la Vigilancia."/>
    <s v="SI"/>
    <s v="PAI_10"/>
    <s v="PAI"/>
    <s v="Investigaciones"/>
    <s v="DCI-E_03"/>
    <s v="3. Resolver Actuaciones Administrativas anterior a Decreto 2409"/>
    <s v="DCI-ACT_03"/>
    <s v="1. INVESTIGACIÓN"/>
    <x v="0"/>
    <s v="Despacho_del_Delegado_de_Concesiones_e_Infraestructura"/>
    <n v="1"/>
    <n v="12"/>
    <n v="2019"/>
    <d v="2019-05-30T00:00:00"/>
    <s v="May"/>
    <n v="0"/>
    <n v="0"/>
    <n v="0"/>
    <s v="Por Ejecutar"/>
    <n v="0"/>
    <n v="0"/>
    <n v="0"/>
    <m/>
    <m/>
    <m/>
    <m/>
    <m/>
    <m/>
  </r>
  <r>
    <n v="3"/>
    <s v="OE1;SI;DCI-ACT_03"/>
    <s v="DCI;DCI-ACT_03;Jun"/>
    <x v="0"/>
    <s v="Fortalecer la Vigilancia."/>
    <s v="SI"/>
    <s v="PAI_10"/>
    <s v="PAI"/>
    <s v="Investigaciones"/>
    <s v="DCI-E_03"/>
    <s v="3. Resolver Actuaciones Administrativas anterior a Decreto 2409"/>
    <s v="DCI-ACT_03"/>
    <s v="1. INVESTIGACIÓN"/>
    <x v="0"/>
    <s v="Despacho_del_Delegado_de_Concesiones_e_Infraestructura"/>
    <n v="1"/>
    <n v="12"/>
    <n v="2019"/>
    <d v="2019-06-30T00:00:00"/>
    <s v="Jun"/>
    <n v="0"/>
    <n v="0"/>
    <n v="0"/>
    <s v="Por Ejecutar"/>
    <n v="0"/>
    <n v="0"/>
    <n v="0"/>
    <m/>
    <m/>
    <m/>
    <m/>
    <m/>
    <m/>
  </r>
  <r>
    <n v="3"/>
    <s v="OE1;SI;DCI-ACT_03"/>
    <s v="DCI;DCI-ACT_03;Jul"/>
    <x v="0"/>
    <s v="Fortalecer la Vigilancia."/>
    <s v="SI"/>
    <s v="PAI_10"/>
    <s v="PAI"/>
    <s v="Investigaciones"/>
    <s v="DCI-E_03"/>
    <s v="3. Resolver Actuaciones Administrativas anterior a Decreto 2409"/>
    <s v="DCI-ACT_03"/>
    <s v="1. INVESTIGACIÓN"/>
    <x v="0"/>
    <s v="Despacho_del_Delegado_de_Concesiones_e_Infraestructura"/>
    <n v="1"/>
    <n v="12"/>
    <n v="2019"/>
    <d v="2019-07-30T00:00:00"/>
    <s v="Jul"/>
    <n v="0"/>
    <n v="0"/>
    <n v="0"/>
    <s v="Por Ejecutar"/>
    <n v="0"/>
    <n v="0"/>
    <n v="0"/>
    <m/>
    <m/>
    <m/>
    <m/>
    <m/>
    <m/>
  </r>
  <r>
    <n v="3"/>
    <s v="OE1;SI;DCI-ACT_03"/>
    <s v="DCI;DCI-ACT_03;Ago"/>
    <x v="0"/>
    <s v="Fortalecer la Vigilancia."/>
    <s v="SI"/>
    <s v="PAI_10"/>
    <s v="PAI"/>
    <s v="Investigaciones"/>
    <s v="DCI-E_03"/>
    <s v="3. Resolver Actuaciones Administrativas anterior a Decreto 2409"/>
    <s v="DCI-ACT_03"/>
    <s v="1. INVESTIGACIÓN"/>
    <x v="0"/>
    <s v="Despacho_del_Delegado_de_Concesiones_e_Infraestructura"/>
    <n v="1"/>
    <n v="12"/>
    <n v="2019"/>
    <d v="2019-08-30T00:00:00"/>
    <s v="Ago"/>
    <n v="0"/>
    <n v="0"/>
    <n v="0"/>
    <s v="Por Ejecutar"/>
    <n v="0"/>
    <n v="0"/>
    <n v="0"/>
    <m/>
    <m/>
    <m/>
    <m/>
    <m/>
    <m/>
  </r>
  <r>
    <n v="3"/>
    <s v="OE1;SI;DCI-ACT_03"/>
    <s v="DCI;DCI-ACT_03;Sep"/>
    <x v="0"/>
    <s v="Fortalecer la Vigilancia."/>
    <s v="SI"/>
    <s v="PAI_10"/>
    <s v="PAI"/>
    <s v="Investigaciones"/>
    <s v="DCI-E_03"/>
    <s v="3. Resolver Actuaciones Administrativas anterior a Decreto 2409"/>
    <s v="DCI-ACT_03"/>
    <s v="1. INVESTIGACIÓN"/>
    <x v="0"/>
    <s v="Despacho_del_Delegado_de_Concesiones_e_Infraestructura"/>
    <n v="1"/>
    <n v="12"/>
    <n v="2019"/>
    <d v="2019-09-30T00:00:00"/>
    <s v="Sep"/>
    <e v="#N/A"/>
    <e v="#N/A"/>
    <n v="0"/>
    <s v="Por Ejecutar"/>
    <e v="#N/A"/>
    <e v="#N/A"/>
    <n v="0"/>
    <m/>
    <m/>
    <m/>
    <m/>
    <m/>
    <m/>
  </r>
  <r>
    <n v="3"/>
    <s v="OE1;SI;DCI-ACT_03"/>
    <s v="DCI;DCI-ACT_03;Oct"/>
    <x v="0"/>
    <s v="Fortalecer la Vigilancia."/>
    <s v="SI"/>
    <s v="PAI_10"/>
    <s v="PAI"/>
    <s v="Investigaciones"/>
    <s v="DCI-E_03"/>
    <s v="3. Resolver Actuaciones Administrativas anterior a Decreto 2409"/>
    <s v="DCI-ACT_03"/>
    <s v="1. INVESTIGACIÓN"/>
    <x v="0"/>
    <s v="Despacho_del_Delegado_de_Concesiones_e_Infraestructura"/>
    <n v="1"/>
    <n v="12"/>
    <n v="2019"/>
    <d v="2019-10-30T00:00:00"/>
    <s v="Oct"/>
    <e v="#N/A"/>
    <e v="#N/A"/>
    <n v="0"/>
    <s v="Por Ejecutar"/>
    <e v="#N/A"/>
    <e v="#N/A"/>
    <n v="0"/>
    <m/>
    <m/>
    <m/>
    <m/>
    <m/>
    <m/>
  </r>
  <r>
    <n v="3"/>
    <s v="OE1;SI;DCI-ACT_03"/>
    <s v="DCI;DCI-ACT_03;Nov"/>
    <x v="0"/>
    <s v="Fortalecer la Vigilancia."/>
    <s v="SI"/>
    <s v="PAI_10"/>
    <s v="PAI"/>
    <s v="Investigaciones"/>
    <s v="DCI-E_03"/>
    <s v="3. Resolver Actuaciones Administrativas anterior a Decreto 2409"/>
    <s v="DCI-ACT_03"/>
    <s v="1. INVESTIGACIÓN"/>
    <x v="0"/>
    <s v="Despacho_del_Delegado_de_Concesiones_e_Infraestructura"/>
    <n v="1"/>
    <n v="12"/>
    <n v="2019"/>
    <d v="2019-11-30T00:00:00"/>
    <s v="Nov"/>
    <e v="#N/A"/>
    <n v="0"/>
    <n v="0"/>
    <s v="Por Ejecutar"/>
    <e v="#N/A"/>
    <e v="#N/A"/>
    <n v="0"/>
    <m/>
    <m/>
    <m/>
    <m/>
    <m/>
    <m/>
  </r>
  <r>
    <n v="3"/>
    <s v="OE1;SI;DCI-ACT_03"/>
    <s v="DCI;DCI-ACT_03;Dic"/>
    <x v="0"/>
    <s v="Fortalecer la Vigilancia."/>
    <s v="SI"/>
    <s v="PAI_10"/>
    <s v="PAI"/>
    <s v="Investigaciones"/>
    <s v="DCI-E_03"/>
    <s v="3. Resolver Actuaciones Administrativas anterior a Decreto 2409"/>
    <s v="DCI-ACT_03"/>
    <s v="1. INVESTIGACIÓN"/>
    <x v="0"/>
    <s v="Despacho_del_Delegado_de_Concesiones_e_Infraestructura"/>
    <n v="1"/>
    <n v="12"/>
    <n v="2019"/>
    <d v="2019-12-30T00:00:00"/>
    <s v="Dic"/>
    <e v="#N/A"/>
    <n v="0"/>
    <n v="0"/>
    <s v="Por Ejecutar"/>
    <e v="#N/A"/>
    <e v="#N/A"/>
    <n v="0"/>
    <m/>
    <m/>
    <m/>
    <m/>
    <m/>
    <m/>
  </r>
  <r>
    <n v="4"/>
    <s v="OE1;SI;DCI-ACT_04"/>
    <s v="DCI;DCI-ACT_04;Ene"/>
    <x v="0"/>
    <s v="Fortalecer la Vigilancia."/>
    <s v="SI"/>
    <s v="PAI_10"/>
    <s v="PAI"/>
    <s v="Investigaciones"/>
    <s v="DCI-E_03"/>
    <s v="3. Resolver Actuaciones Administrativas anterior a Decreto 2409"/>
    <s v="DCI-ACT_04"/>
    <s v="2. ETAPA PROBATORIA"/>
    <x v="0"/>
    <s v="Despacho_del_Delegado_de_Concesiones_e_Infraestructura"/>
    <n v="1"/>
    <n v="12"/>
    <n v="2019"/>
    <d v="2019-01-30T00:00:00"/>
    <s v="Ene"/>
    <n v="0"/>
    <n v="0"/>
    <n v="0"/>
    <s v="Por Ejecutar"/>
    <n v="0"/>
    <n v="0"/>
    <n v="0"/>
    <e v="#N/A"/>
    <e v="#N/A"/>
    <e v="#N/A"/>
    <e v="#N/A"/>
    <e v="#N/A"/>
    <e v="#N/A"/>
  </r>
  <r>
    <n v="4"/>
    <s v="OE1;SI;DCI-ACT_04"/>
    <s v="DCI;DCI-ACT_04;Feb"/>
    <x v="0"/>
    <s v="Fortalecer la Vigilancia."/>
    <s v="SI"/>
    <s v="PAI_10"/>
    <s v="PAI"/>
    <s v="Investigaciones"/>
    <s v="DCI-E_03"/>
    <s v="3. Resolver Actuaciones Administrativas anterior a Decreto 2409"/>
    <s v="DCI-ACT_04"/>
    <s v="2. ETAPA PROBATORIA"/>
    <x v="0"/>
    <s v="Despacho_del_Delegado_de_Concesiones_e_Infraestructura"/>
    <n v="1"/>
    <n v="12"/>
    <n v="2019"/>
    <d v="2019-02-28T00:00:00"/>
    <s v="Feb"/>
    <n v="0"/>
    <n v="0"/>
    <n v="0"/>
    <s v="Por Ejecutar"/>
    <n v="0"/>
    <n v="0"/>
    <n v="0"/>
    <m/>
    <m/>
    <m/>
    <m/>
    <m/>
    <m/>
  </r>
  <r>
    <n v="4"/>
    <s v="OE1;SI;DCI-ACT_04"/>
    <s v="DCI;DCI-ACT_04;Mar"/>
    <x v="0"/>
    <s v="Fortalecer la Vigilancia."/>
    <s v="SI"/>
    <s v="PAI_10"/>
    <s v="PAI"/>
    <s v="Investigaciones"/>
    <s v="DCI-E_03"/>
    <s v="3. Resolver Actuaciones Administrativas anterior a Decreto 2409"/>
    <s v="DCI-ACT_04"/>
    <s v="2. ETAPA PROBATORIA"/>
    <x v="0"/>
    <s v="Despacho_del_Delegado_de_Concesiones_e_Infraestructura"/>
    <n v="1"/>
    <n v="12"/>
    <n v="2019"/>
    <d v="2019-03-30T00:00:00"/>
    <s v="Mar"/>
    <n v="0"/>
    <n v="0"/>
    <e v="#DIV/0!"/>
    <e v="#DIV/0!"/>
    <n v="0"/>
    <n v="0"/>
    <n v="0"/>
    <m/>
    <m/>
    <m/>
    <m/>
    <m/>
    <m/>
  </r>
  <r>
    <n v="4"/>
    <s v="OE1;SI;DCI-ACT_04"/>
    <s v="DCI;DCI-ACT_04;Abr"/>
    <x v="0"/>
    <s v="Fortalecer la Vigilancia."/>
    <s v="SI"/>
    <s v="PAI_10"/>
    <s v="PAI"/>
    <s v="Investigaciones"/>
    <s v="DCI-E_03"/>
    <s v="3. Resolver Actuaciones Administrativas anterior a Decreto 2409"/>
    <s v="DCI-ACT_04"/>
    <s v="2. ETAPA PROBATORIA"/>
    <x v="0"/>
    <s v="Despacho_del_Delegado_de_Concesiones_e_Infraestructura"/>
    <n v="1"/>
    <n v="12"/>
    <n v="2019"/>
    <d v="2019-04-30T00:00:00"/>
    <s v="Abr"/>
    <n v="0"/>
    <n v="0"/>
    <n v="0"/>
    <s v="Por Ejecutar"/>
    <n v="0"/>
    <n v="0"/>
    <n v="0"/>
    <m/>
    <m/>
    <m/>
    <m/>
    <m/>
    <m/>
  </r>
  <r>
    <n v="4"/>
    <s v="OE1;SI;DCI-ACT_04"/>
    <s v="DCI;DCI-ACT_04;May"/>
    <x v="0"/>
    <s v="Fortalecer la Vigilancia."/>
    <s v="SI"/>
    <s v="PAI_10"/>
    <s v="PAI"/>
    <s v="Investigaciones"/>
    <s v="DCI-E_03"/>
    <s v="3. Resolver Actuaciones Administrativas anterior a Decreto 2409"/>
    <s v="DCI-ACT_04"/>
    <s v="2. ETAPA PROBATORIA"/>
    <x v="0"/>
    <s v="Despacho_del_Delegado_de_Concesiones_e_Infraestructura"/>
    <n v="1"/>
    <n v="12"/>
    <n v="2019"/>
    <d v="2019-05-30T00:00:00"/>
    <s v="May"/>
    <n v="0"/>
    <n v="0"/>
    <e v="#DIV/0!"/>
    <e v="#DIV/0!"/>
    <n v="0"/>
    <n v="0"/>
    <n v="0"/>
    <m/>
    <m/>
    <m/>
    <m/>
    <m/>
    <m/>
  </r>
  <r>
    <n v="4"/>
    <s v="OE1;SI;DCI-ACT_04"/>
    <s v="DCI;DCI-ACT_04;Jun"/>
    <x v="0"/>
    <s v="Fortalecer la Vigilancia."/>
    <s v="SI"/>
    <s v="PAI_10"/>
    <s v="PAI"/>
    <s v="Investigaciones"/>
    <s v="DCI-E_03"/>
    <s v="3. Resolver Actuaciones Administrativas anterior a Decreto 2409"/>
    <s v="DCI-ACT_04"/>
    <s v="2. ETAPA PROBATORIA"/>
    <x v="0"/>
    <s v="Despacho_del_Delegado_de_Concesiones_e_Infraestructura"/>
    <n v="1"/>
    <n v="12"/>
    <n v="2019"/>
    <d v="2019-06-30T00:00:00"/>
    <s v="Jun"/>
    <n v="0"/>
    <n v="0"/>
    <n v="0"/>
    <s v="Por Ejecutar"/>
    <n v="0"/>
    <n v="0"/>
    <n v="0"/>
    <m/>
    <m/>
    <m/>
    <m/>
    <m/>
    <m/>
  </r>
  <r>
    <n v="4"/>
    <s v="OE1;SI;DCI-ACT_04"/>
    <s v="DCI;DCI-ACT_04;Jul"/>
    <x v="0"/>
    <s v="Fortalecer la Vigilancia."/>
    <s v="SI"/>
    <s v="PAI_10"/>
    <s v="PAI"/>
    <s v="Investigaciones"/>
    <s v="DCI-E_03"/>
    <s v="3. Resolver Actuaciones Administrativas anterior a Decreto 2409"/>
    <s v="DCI-ACT_04"/>
    <s v="2. ETAPA PROBATORIA"/>
    <x v="0"/>
    <s v="Despacho_del_Delegado_de_Concesiones_e_Infraestructura"/>
    <n v="1"/>
    <n v="12"/>
    <n v="2019"/>
    <d v="2019-07-30T00:00:00"/>
    <s v="Jul"/>
    <n v="0"/>
    <n v="0"/>
    <n v="0"/>
    <s v="Por Ejecutar"/>
    <n v="0"/>
    <n v="0"/>
    <n v="0"/>
    <m/>
    <m/>
    <m/>
    <m/>
    <m/>
    <m/>
  </r>
  <r>
    <n v="4"/>
    <s v="OE1;SI;DCI-ACT_04"/>
    <s v="DCI;DCI-ACT_04;Ago"/>
    <x v="0"/>
    <s v="Fortalecer la Vigilancia."/>
    <s v="SI"/>
    <s v="PAI_10"/>
    <s v="PAI"/>
    <s v="Investigaciones"/>
    <s v="DCI-E_03"/>
    <s v="3. Resolver Actuaciones Administrativas anterior a Decreto 2409"/>
    <s v="DCI-ACT_04"/>
    <s v="2. ETAPA PROBATORIA"/>
    <x v="0"/>
    <s v="Despacho_del_Delegado_de_Concesiones_e_Infraestructura"/>
    <n v="1"/>
    <n v="12"/>
    <n v="2019"/>
    <d v="2019-08-30T00:00:00"/>
    <s v="Ago"/>
    <n v="0"/>
    <n v="0"/>
    <e v="#DIV/0!"/>
    <e v="#DIV/0!"/>
    <n v="0"/>
    <n v="0"/>
    <n v="0"/>
    <m/>
    <m/>
    <m/>
    <m/>
    <m/>
    <m/>
  </r>
  <r>
    <n v="4"/>
    <s v="OE1;SI;DCI-ACT_04"/>
    <s v="DCI;DCI-ACT_04;Sep"/>
    <x v="0"/>
    <s v="Fortalecer la Vigilancia."/>
    <s v="SI"/>
    <s v="PAI_10"/>
    <s v="PAI"/>
    <s v="Investigaciones"/>
    <s v="DCI-E_03"/>
    <s v="3. Resolver Actuaciones Administrativas anterior a Decreto 2409"/>
    <s v="DCI-ACT_04"/>
    <s v="2. ETAPA PROBATORIA"/>
    <x v="0"/>
    <s v="Despacho_del_Delegado_de_Concesiones_e_Infraestructura"/>
    <n v="1"/>
    <n v="12"/>
    <n v="2019"/>
    <d v="2019-09-30T00:00:00"/>
    <s v="Sep"/>
    <e v="#N/A"/>
    <e v="#N/A"/>
    <e v="#N/A"/>
    <e v="#N/A"/>
    <e v="#N/A"/>
    <e v="#N/A"/>
    <n v="0"/>
    <m/>
    <m/>
    <m/>
    <m/>
    <m/>
    <m/>
  </r>
  <r>
    <n v="4"/>
    <s v="OE1;SI;DCI-ACT_04"/>
    <s v="DCI;DCI-ACT_04;Oct"/>
    <x v="0"/>
    <s v="Fortalecer la Vigilancia."/>
    <s v="SI"/>
    <s v="PAI_10"/>
    <s v="PAI"/>
    <s v="Investigaciones"/>
    <s v="DCI-E_03"/>
    <s v="3. Resolver Actuaciones Administrativas anterior a Decreto 2409"/>
    <s v="DCI-ACT_04"/>
    <s v="2. ETAPA PROBATORIA"/>
    <x v="0"/>
    <s v="Despacho_del_Delegado_de_Concesiones_e_Infraestructura"/>
    <n v="1"/>
    <n v="12"/>
    <n v="2019"/>
    <d v="2019-10-30T00:00:00"/>
    <s v="Oct"/>
    <e v="#N/A"/>
    <e v="#N/A"/>
    <n v="0"/>
    <s v="Por Ejecutar"/>
    <e v="#N/A"/>
    <e v="#N/A"/>
    <n v="0"/>
    <m/>
    <m/>
    <m/>
    <m/>
    <m/>
    <m/>
  </r>
  <r>
    <n v="4"/>
    <s v="OE1;SI;DCI-ACT_04"/>
    <s v="DCI;DCI-ACT_04;Nov"/>
    <x v="0"/>
    <s v="Fortalecer la Vigilancia."/>
    <s v="SI"/>
    <s v="PAI_10"/>
    <s v="PAI"/>
    <s v="Investigaciones"/>
    <s v="DCI-E_03"/>
    <s v="3. Resolver Actuaciones Administrativas anterior a Decreto 2409"/>
    <s v="DCI-ACT_04"/>
    <s v="2. ETAPA PROBATORIA"/>
    <x v="0"/>
    <s v="Despacho_del_Delegado_de_Concesiones_e_Infraestructura"/>
    <n v="1"/>
    <n v="12"/>
    <n v="2019"/>
    <d v="2019-11-30T00:00:00"/>
    <s v="Nov"/>
    <e v="#N/A"/>
    <n v="0"/>
    <n v="0"/>
    <s v="Por Ejecutar"/>
    <e v="#N/A"/>
    <e v="#N/A"/>
    <n v="0"/>
    <m/>
    <m/>
    <m/>
    <m/>
    <m/>
    <m/>
  </r>
  <r>
    <n v="4"/>
    <s v="OE1;SI;DCI-ACT_04"/>
    <s v="DCI;DCI-ACT_04;Dic"/>
    <x v="0"/>
    <s v="Fortalecer la Vigilancia."/>
    <s v="SI"/>
    <s v="PAI_10"/>
    <s v="PAI"/>
    <s v="Investigaciones"/>
    <s v="DCI-E_03"/>
    <s v="3. Resolver Actuaciones Administrativas anterior a Decreto 2409"/>
    <s v="DCI-ACT_04"/>
    <s v="2. ETAPA PROBATORIA"/>
    <x v="0"/>
    <s v="Despacho_del_Delegado_de_Concesiones_e_Infraestructura"/>
    <n v="1"/>
    <n v="12"/>
    <n v="2019"/>
    <d v="2019-12-30T00:00:00"/>
    <s v="Dic"/>
    <e v="#N/A"/>
    <n v="0"/>
    <n v="0"/>
    <s v="Por Ejecutar"/>
    <e v="#N/A"/>
    <e v="#N/A"/>
    <n v="0"/>
    <m/>
    <m/>
    <m/>
    <m/>
    <m/>
    <m/>
  </r>
  <r>
    <n v="5"/>
    <s v="OE1;SI;DCI-ACT_05"/>
    <s v="DCI;DCI-ACT_05;Ene"/>
    <x v="0"/>
    <s v="Fortalecer la Vigilancia."/>
    <s v="SI"/>
    <s v="PAI_10"/>
    <s v="PAI"/>
    <s v="Investigaciones"/>
    <s v="DCI-E_03"/>
    <s v="3. Resolver Actuaciones Administrativas anterior a Decreto 2409"/>
    <s v="DCI-ACT_05"/>
    <s v="3. ALEGATOS"/>
    <x v="0"/>
    <s v="Despacho_del_Delegado_de_Concesiones_e_Infraestructura"/>
    <n v="1"/>
    <n v="12"/>
    <n v="2019"/>
    <d v="2019-01-30T00:00:00"/>
    <s v="Ene"/>
    <n v="0"/>
    <n v="0"/>
    <e v="#DIV/0!"/>
    <e v="#DIV/0!"/>
    <n v="0"/>
    <n v="0"/>
    <n v="0"/>
    <e v="#N/A"/>
    <e v="#N/A"/>
    <e v="#N/A"/>
    <e v="#N/A"/>
    <e v="#N/A"/>
    <e v="#N/A"/>
  </r>
  <r>
    <n v="5"/>
    <s v="OE1;SI;DCI-ACT_05"/>
    <s v="DCI;DCI-ACT_05;Feb"/>
    <x v="0"/>
    <s v="Fortalecer la Vigilancia."/>
    <s v="SI"/>
    <s v="PAI_10"/>
    <s v="PAI"/>
    <s v="Investigaciones"/>
    <s v="DCI-E_03"/>
    <s v="3. Resolver Actuaciones Administrativas anterior a Decreto 2409"/>
    <s v="DCI-ACT_05"/>
    <s v="3. ALEGATOS"/>
    <x v="0"/>
    <s v="Despacho_del_Delegado_de_Concesiones_e_Infraestructura"/>
    <n v="1"/>
    <n v="12"/>
    <n v="2019"/>
    <d v="2019-02-28T00:00:00"/>
    <s v="Feb"/>
    <n v="0"/>
    <n v="0"/>
    <e v="#DIV/0!"/>
    <e v="#DIV/0!"/>
    <n v="0"/>
    <n v="0"/>
    <n v="0"/>
    <m/>
    <m/>
    <m/>
    <m/>
    <m/>
    <m/>
  </r>
  <r>
    <n v="5"/>
    <s v="OE1;SI;DCI-ACT_05"/>
    <s v="DCI;DCI-ACT_05;Mar"/>
    <x v="0"/>
    <s v="Fortalecer la Vigilancia."/>
    <s v="SI"/>
    <s v="PAI_10"/>
    <s v="PAI"/>
    <s v="Investigaciones"/>
    <s v="DCI-E_03"/>
    <s v="3. Resolver Actuaciones Administrativas anterior a Decreto 2409"/>
    <s v="DCI-ACT_05"/>
    <s v="3. ALEGATOS"/>
    <x v="0"/>
    <s v="Despacho_del_Delegado_de_Concesiones_e_Infraestructura"/>
    <n v="1"/>
    <n v="12"/>
    <n v="2019"/>
    <d v="2019-03-30T00:00:00"/>
    <s v="Mar"/>
    <n v="0"/>
    <n v="0"/>
    <n v="0"/>
    <s v="Por Ejecutar"/>
    <n v="0"/>
    <n v="0"/>
    <n v="0"/>
    <m/>
    <m/>
    <m/>
    <m/>
    <m/>
    <m/>
  </r>
  <r>
    <n v="5"/>
    <s v="OE1;SI;DCI-ACT_05"/>
    <s v="DCI;DCI-ACT_05;Abr"/>
    <x v="0"/>
    <s v="Fortalecer la Vigilancia."/>
    <s v="SI"/>
    <s v="PAI_10"/>
    <s v="PAI"/>
    <s v="Investigaciones"/>
    <s v="DCI-E_03"/>
    <s v="3. Resolver Actuaciones Administrativas anterior a Decreto 2409"/>
    <s v="DCI-ACT_05"/>
    <s v="3. ALEGATOS"/>
    <x v="0"/>
    <s v="Despacho_del_Delegado_de_Concesiones_e_Infraestructura"/>
    <n v="1"/>
    <n v="12"/>
    <n v="2019"/>
    <d v="2019-04-30T00:00:00"/>
    <s v="Abr"/>
    <n v="0"/>
    <n v="0"/>
    <e v="#DIV/0!"/>
    <e v="#DIV/0!"/>
    <n v="0"/>
    <n v="0"/>
    <n v="0"/>
    <m/>
    <m/>
    <m/>
    <m/>
    <m/>
    <m/>
  </r>
  <r>
    <n v="5"/>
    <s v="OE1;SI;DCI-ACT_05"/>
    <s v="DCI;DCI-ACT_05;May"/>
    <x v="0"/>
    <s v="Fortalecer la Vigilancia."/>
    <s v="SI"/>
    <s v="PAI_10"/>
    <s v="PAI"/>
    <s v="Investigaciones"/>
    <s v="DCI-E_03"/>
    <s v="3. Resolver Actuaciones Administrativas anterior a Decreto 2409"/>
    <s v="DCI-ACT_05"/>
    <s v="3. ALEGATOS"/>
    <x v="0"/>
    <s v="Despacho_del_Delegado_de_Concesiones_e_Infraestructura"/>
    <n v="1"/>
    <n v="12"/>
    <n v="2019"/>
    <d v="2019-05-30T00:00:00"/>
    <s v="May"/>
    <n v="0"/>
    <n v="0"/>
    <e v="#DIV/0!"/>
    <e v="#DIV/0!"/>
    <n v="0"/>
    <n v="0"/>
    <n v="0"/>
    <m/>
    <m/>
    <m/>
    <m/>
    <m/>
    <m/>
  </r>
  <r>
    <n v="5"/>
    <s v="OE1;SI;DCI-ACT_05"/>
    <s v="DCI;DCI-ACT_05;Jun"/>
    <x v="0"/>
    <s v="Fortalecer la Vigilancia."/>
    <s v="SI"/>
    <s v="PAI_10"/>
    <s v="PAI"/>
    <s v="Investigaciones"/>
    <s v="DCI-E_03"/>
    <s v="3. Resolver Actuaciones Administrativas anterior a Decreto 2409"/>
    <s v="DCI-ACT_05"/>
    <s v="3. ALEGATOS"/>
    <x v="0"/>
    <s v="Despacho_del_Delegado_de_Concesiones_e_Infraestructura"/>
    <n v="1"/>
    <n v="12"/>
    <n v="2019"/>
    <d v="2019-06-30T00:00:00"/>
    <s v="Jun"/>
    <n v="0"/>
    <n v="0"/>
    <e v="#DIV/0!"/>
    <e v="#DIV/0!"/>
    <n v="0"/>
    <n v="0"/>
    <n v="0"/>
    <m/>
    <m/>
    <m/>
    <m/>
    <m/>
    <m/>
  </r>
  <r>
    <n v="5"/>
    <s v="OE1;SI;DCI-ACT_05"/>
    <s v="DCI;DCI-ACT_05;Jul"/>
    <x v="0"/>
    <s v="Fortalecer la Vigilancia."/>
    <s v="SI"/>
    <s v="PAI_10"/>
    <s v="PAI"/>
    <s v="Investigaciones"/>
    <s v="DCI-E_03"/>
    <s v="3. Resolver Actuaciones Administrativas anterior a Decreto 2409"/>
    <s v="DCI-ACT_05"/>
    <s v="3. ALEGATOS"/>
    <x v="0"/>
    <s v="Despacho_del_Delegado_de_Concesiones_e_Infraestructura"/>
    <n v="1"/>
    <n v="12"/>
    <n v="2019"/>
    <d v="2019-07-30T00:00:00"/>
    <s v="Jul"/>
    <n v="0"/>
    <n v="0"/>
    <e v="#DIV/0!"/>
    <e v="#DIV/0!"/>
    <n v="0"/>
    <n v="0"/>
    <n v="0"/>
    <m/>
    <m/>
    <m/>
    <m/>
    <m/>
    <m/>
  </r>
  <r>
    <n v="5"/>
    <s v="OE1;SI;DCI-ACT_05"/>
    <s v="DCI;DCI-ACT_05;Ago"/>
    <x v="0"/>
    <s v="Fortalecer la Vigilancia."/>
    <s v="SI"/>
    <s v="PAI_10"/>
    <s v="PAI"/>
    <s v="Investigaciones"/>
    <s v="DCI-E_03"/>
    <s v="3. Resolver Actuaciones Administrativas anterior a Decreto 2409"/>
    <s v="DCI-ACT_05"/>
    <s v="3. ALEGATOS"/>
    <x v="0"/>
    <s v="Despacho_del_Delegado_de_Concesiones_e_Infraestructura"/>
    <n v="1"/>
    <n v="12"/>
    <n v="2019"/>
    <d v="2019-08-30T00:00:00"/>
    <s v="Ago"/>
    <n v="0"/>
    <n v="0"/>
    <e v="#DIV/0!"/>
    <e v="#DIV/0!"/>
    <n v="0"/>
    <n v="0"/>
    <n v="0"/>
    <m/>
    <m/>
    <m/>
    <m/>
    <m/>
    <m/>
  </r>
  <r>
    <n v="5"/>
    <s v="OE1;SI;DCI-ACT_05"/>
    <s v="DCI;DCI-ACT_05;Sep"/>
    <x v="0"/>
    <s v="Fortalecer la Vigilancia."/>
    <s v="SI"/>
    <s v="PAI_10"/>
    <s v="PAI"/>
    <s v="Investigaciones"/>
    <s v="DCI-E_03"/>
    <s v="3. Resolver Actuaciones Administrativas anterior a Decreto 2409"/>
    <s v="DCI-ACT_05"/>
    <s v="3. ALEGATOS"/>
    <x v="0"/>
    <s v="Despacho_del_Delegado_de_Concesiones_e_Infraestructura"/>
    <n v="1"/>
    <n v="12"/>
    <n v="2019"/>
    <d v="2019-09-30T00:00:00"/>
    <s v="Sep"/>
    <e v="#N/A"/>
    <e v="#N/A"/>
    <e v="#N/A"/>
    <e v="#N/A"/>
    <e v="#N/A"/>
    <e v="#N/A"/>
    <n v="0"/>
    <m/>
    <m/>
    <m/>
    <m/>
    <m/>
    <m/>
  </r>
  <r>
    <n v="5"/>
    <s v="OE1;SI;DCI-ACT_05"/>
    <s v="DCI;DCI-ACT_05;Oct"/>
    <x v="0"/>
    <s v="Fortalecer la Vigilancia."/>
    <s v="SI"/>
    <s v="PAI_10"/>
    <s v="PAI"/>
    <s v="Investigaciones"/>
    <s v="DCI-E_03"/>
    <s v="3. Resolver Actuaciones Administrativas anterior a Decreto 2409"/>
    <s v="DCI-ACT_05"/>
    <s v="3. ALEGATOS"/>
    <x v="0"/>
    <s v="Despacho_del_Delegado_de_Concesiones_e_Infraestructura"/>
    <n v="1"/>
    <n v="12"/>
    <n v="2019"/>
    <d v="2019-10-30T00:00:00"/>
    <s v="Oct"/>
    <e v="#N/A"/>
    <e v="#N/A"/>
    <e v="#N/A"/>
    <e v="#N/A"/>
    <e v="#N/A"/>
    <e v="#N/A"/>
    <n v="0"/>
    <m/>
    <m/>
    <m/>
    <m/>
    <m/>
    <m/>
  </r>
  <r>
    <n v="5"/>
    <s v="OE1;SI;DCI-ACT_05"/>
    <s v="DCI;DCI-ACT_05;Nov"/>
    <x v="0"/>
    <s v="Fortalecer la Vigilancia."/>
    <s v="SI"/>
    <s v="PAI_10"/>
    <s v="PAI"/>
    <s v="Investigaciones"/>
    <s v="DCI-E_03"/>
    <s v="3. Resolver Actuaciones Administrativas anterior a Decreto 2409"/>
    <s v="DCI-ACT_05"/>
    <s v="3. ALEGATOS"/>
    <x v="0"/>
    <s v="Despacho_del_Delegado_de_Concesiones_e_Infraestructura"/>
    <n v="1"/>
    <n v="12"/>
    <n v="2019"/>
    <d v="2019-11-30T00:00:00"/>
    <s v="Nov"/>
    <e v="#N/A"/>
    <n v="0"/>
    <e v="#N/A"/>
    <e v="#N/A"/>
    <e v="#N/A"/>
    <e v="#N/A"/>
    <n v="0"/>
    <m/>
    <m/>
    <m/>
    <m/>
    <m/>
    <m/>
  </r>
  <r>
    <n v="5"/>
    <s v="OE1;SI;DCI-ACT_05"/>
    <s v="DCI;DCI-ACT_05;Dic"/>
    <x v="0"/>
    <s v="Fortalecer la Vigilancia."/>
    <s v="SI"/>
    <s v="PAI_10"/>
    <s v="PAI"/>
    <s v="Investigaciones"/>
    <s v="DCI-E_03"/>
    <s v="3. Resolver Actuaciones Administrativas anterior a Decreto 2409"/>
    <s v="DCI-ACT_05"/>
    <s v="3. ALEGATOS"/>
    <x v="0"/>
    <s v="Despacho_del_Delegado_de_Concesiones_e_Infraestructura"/>
    <n v="1"/>
    <n v="12"/>
    <n v="2019"/>
    <d v="2019-12-30T00:00:00"/>
    <s v="Dic"/>
    <e v="#N/A"/>
    <n v="0"/>
    <n v="0"/>
    <s v="Por Ejecutar"/>
    <e v="#N/A"/>
    <e v="#N/A"/>
    <n v="0"/>
    <m/>
    <m/>
    <m/>
    <m/>
    <m/>
    <m/>
  </r>
  <r>
    <n v="6"/>
    <s v="OE1;SI;DCI-ACT_06"/>
    <s v="DCI;DCI-ACT_06;Ene"/>
    <x v="0"/>
    <s v="Fortalecer la Vigilancia."/>
    <s v="SI"/>
    <s v="PAI_10"/>
    <s v="PAI"/>
    <s v="Investigaciones"/>
    <s v="DCI-E_03"/>
    <s v="3. Resolver Actuaciones Administrativas anterior a Decreto 2409"/>
    <s v="DCI-ACT_06"/>
    <s v="4. DECISIÓN DE FONDO"/>
    <x v="0"/>
    <s v="Despacho_del_Delegado_de_Concesiones_e_Infraestructura"/>
    <n v="1"/>
    <n v="12"/>
    <n v="2019"/>
    <d v="2019-01-30T00:00:00"/>
    <s v="Ene"/>
    <n v="0"/>
    <n v="0"/>
    <e v="#DIV/0!"/>
    <e v="#DIV/0!"/>
    <n v="0"/>
    <n v="0"/>
    <n v="0"/>
    <e v="#N/A"/>
    <e v="#N/A"/>
    <e v="#N/A"/>
    <e v="#N/A"/>
    <e v="#N/A"/>
    <e v="#N/A"/>
  </r>
  <r>
    <n v="6"/>
    <s v="OE1;SI;DCI-ACT_06"/>
    <s v="DCI;DCI-ACT_06;Feb"/>
    <x v="0"/>
    <s v="Fortalecer la Vigilancia."/>
    <s v="SI"/>
    <s v="PAI_10"/>
    <s v="PAI"/>
    <s v="Investigaciones"/>
    <s v="DCI-E_03"/>
    <s v="3. Resolver Actuaciones Administrativas anterior a Decreto 2409"/>
    <s v="DCI-ACT_06"/>
    <s v="4. DECISIÓN DE FONDO"/>
    <x v="0"/>
    <s v="Despacho_del_Delegado_de_Concesiones_e_Infraestructura"/>
    <n v="1"/>
    <n v="12"/>
    <n v="2019"/>
    <d v="2019-02-28T00:00:00"/>
    <s v="Feb"/>
    <n v="0"/>
    <n v="0"/>
    <n v="0"/>
    <s v="Por Ejecutar"/>
    <n v="0"/>
    <n v="0"/>
    <n v="0"/>
    <m/>
    <m/>
    <m/>
    <m/>
    <m/>
    <m/>
  </r>
  <r>
    <n v="6"/>
    <s v="OE1;SI;DCI-ACT_06"/>
    <s v="DCI;DCI-ACT_06;Mar"/>
    <x v="0"/>
    <s v="Fortalecer la Vigilancia."/>
    <s v="SI"/>
    <s v="PAI_10"/>
    <s v="PAI"/>
    <s v="Investigaciones"/>
    <s v="DCI-E_03"/>
    <s v="3. Resolver Actuaciones Administrativas anterior a Decreto 2409"/>
    <s v="DCI-ACT_06"/>
    <s v="4. DECISIÓN DE FONDO"/>
    <x v="0"/>
    <s v="Despacho_del_Delegado_de_Concesiones_e_Infraestructura"/>
    <n v="1"/>
    <n v="12"/>
    <n v="2019"/>
    <d v="2019-03-30T00:00:00"/>
    <s v="Mar"/>
    <n v="0"/>
    <n v="0"/>
    <n v="0"/>
    <s v="Por Ejecutar"/>
    <n v="0"/>
    <n v="0"/>
    <n v="0"/>
    <m/>
    <m/>
    <m/>
    <m/>
    <m/>
    <m/>
  </r>
  <r>
    <n v="6"/>
    <s v="OE1;SI;DCI-ACT_06"/>
    <s v="DCI;DCI-ACT_06;Abr"/>
    <x v="0"/>
    <s v="Fortalecer la Vigilancia."/>
    <s v="SI"/>
    <s v="PAI_10"/>
    <s v="PAI"/>
    <s v="Investigaciones"/>
    <s v="DCI-E_03"/>
    <s v="3. Resolver Actuaciones Administrativas anterior a Decreto 2409"/>
    <s v="DCI-ACT_06"/>
    <s v="4. DECISIÓN DE FONDO"/>
    <x v="0"/>
    <s v="Despacho_del_Delegado_de_Concesiones_e_Infraestructura"/>
    <n v="1"/>
    <n v="12"/>
    <n v="2019"/>
    <d v="2019-04-30T00:00:00"/>
    <s v="Abr"/>
    <n v="0"/>
    <n v="0"/>
    <n v="0"/>
    <s v="Por Ejecutar"/>
    <n v="0"/>
    <n v="0"/>
    <n v="0"/>
    <m/>
    <m/>
    <m/>
    <m/>
    <m/>
    <m/>
  </r>
  <r>
    <n v="6"/>
    <s v="OE1;SI;DCI-ACT_06"/>
    <s v="DCI;DCI-ACT_06;May"/>
    <x v="0"/>
    <s v="Fortalecer la Vigilancia."/>
    <s v="SI"/>
    <s v="PAI_10"/>
    <s v="PAI"/>
    <s v="Investigaciones"/>
    <s v="DCI-E_03"/>
    <s v="3. Resolver Actuaciones Administrativas anterior a Decreto 2409"/>
    <s v="DCI-ACT_06"/>
    <s v="4. DECISIÓN DE FONDO"/>
    <x v="0"/>
    <s v="Despacho_del_Delegado_de_Concesiones_e_Infraestructura"/>
    <n v="1"/>
    <n v="12"/>
    <n v="2019"/>
    <d v="2019-05-30T00:00:00"/>
    <s v="May"/>
    <n v="0"/>
    <n v="0"/>
    <n v="0"/>
    <s v="Por Ejecutar"/>
    <n v="0"/>
    <n v="0"/>
    <n v="0"/>
    <m/>
    <m/>
    <m/>
    <m/>
    <m/>
    <m/>
  </r>
  <r>
    <n v="6"/>
    <s v="OE1;SI;DCI-ACT_06"/>
    <s v="DCI;DCI-ACT_06;Jun"/>
    <x v="0"/>
    <s v="Fortalecer la Vigilancia."/>
    <s v="SI"/>
    <s v="PAI_10"/>
    <s v="PAI"/>
    <s v="Investigaciones"/>
    <s v="DCI-E_03"/>
    <s v="3. Resolver Actuaciones Administrativas anterior a Decreto 2409"/>
    <s v="DCI-ACT_06"/>
    <s v="4. DECISIÓN DE FONDO"/>
    <x v="0"/>
    <s v="Despacho_del_Delegado_de_Concesiones_e_Infraestructura"/>
    <n v="1"/>
    <n v="12"/>
    <n v="2019"/>
    <d v="2019-06-30T00:00:00"/>
    <s v="Jun"/>
    <n v="0"/>
    <n v="0"/>
    <n v="0"/>
    <s v="Por Ejecutar"/>
    <n v="0"/>
    <n v="0"/>
    <n v="0"/>
    <m/>
    <m/>
    <m/>
    <m/>
    <m/>
    <m/>
  </r>
  <r>
    <n v="6"/>
    <s v="OE1;SI;DCI-ACT_06"/>
    <s v="DCI;DCI-ACT_06;Jul"/>
    <x v="0"/>
    <s v="Fortalecer la Vigilancia."/>
    <s v="SI"/>
    <s v="PAI_10"/>
    <s v="PAI"/>
    <s v="Investigaciones"/>
    <s v="DCI-E_03"/>
    <s v="3. Resolver Actuaciones Administrativas anterior a Decreto 2409"/>
    <s v="DCI-ACT_06"/>
    <s v="4. DECISIÓN DE FONDO"/>
    <x v="0"/>
    <s v="Despacho_del_Delegado_de_Concesiones_e_Infraestructura"/>
    <n v="1"/>
    <n v="12"/>
    <n v="2019"/>
    <d v="2019-07-30T00:00:00"/>
    <s v="Jul"/>
    <n v="0"/>
    <n v="0"/>
    <e v="#DIV/0!"/>
    <e v="#DIV/0!"/>
    <n v="0"/>
    <n v="0"/>
    <n v="0"/>
    <m/>
    <m/>
    <m/>
    <m/>
    <m/>
    <m/>
  </r>
  <r>
    <n v="6"/>
    <s v="OE1;SI;DCI-ACT_06"/>
    <s v="DCI;DCI-ACT_06;Ago"/>
    <x v="0"/>
    <s v="Fortalecer la Vigilancia."/>
    <s v="SI"/>
    <s v="PAI_10"/>
    <s v="PAI"/>
    <s v="Investigaciones"/>
    <s v="DCI-E_03"/>
    <s v="3. Resolver Actuaciones Administrativas anterior a Decreto 2409"/>
    <s v="DCI-ACT_06"/>
    <s v="4. DECISIÓN DE FONDO"/>
    <x v="0"/>
    <s v="Despacho_del_Delegado_de_Concesiones_e_Infraestructura"/>
    <n v="1"/>
    <n v="12"/>
    <n v="2019"/>
    <d v="2019-08-30T00:00:00"/>
    <s v="Ago"/>
    <n v="0"/>
    <n v="0"/>
    <n v="0"/>
    <s v="Por Ejecutar"/>
    <n v="0"/>
    <n v="0"/>
    <n v="0"/>
    <m/>
    <m/>
    <m/>
    <m/>
    <m/>
    <m/>
  </r>
  <r>
    <n v="6"/>
    <s v="OE1;SI;DCI-ACT_06"/>
    <s v="DCI;DCI-ACT_06;Sep"/>
    <x v="0"/>
    <s v="Fortalecer la Vigilancia."/>
    <s v="SI"/>
    <s v="PAI_10"/>
    <s v="PAI"/>
    <s v="Investigaciones"/>
    <s v="DCI-E_03"/>
    <s v="3. Resolver Actuaciones Administrativas anterior a Decreto 2409"/>
    <s v="DCI-ACT_06"/>
    <s v="4. DECISIÓN DE FONDO"/>
    <x v="0"/>
    <s v="Despacho_del_Delegado_de_Concesiones_e_Infraestructura"/>
    <n v="1"/>
    <n v="12"/>
    <n v="2019"/>
    <d v="2019-09-30T00:00:00"/>
    <s v="Sep"/>
    <e v="#N/A"/>
    <e v="#N/A"/>
    <n v="0"/>
    <s v="Por Ejecutar"/>
    <e v="#N/A"/>
    <e v="#N/A"/>
    <n v="0"/>
    <m/>
    <m/>
    <m/>
    <m/>
    <m/>
    <m/>
  </r>
  <r>
    <n v="6"/>
    <s v="OE1;SI;DCI-ACT_06"/>
    <s v="DCI;DCI-ACT_06;Oct"/>
    <x v="0"/>
    <s v="Fortalecer la Vigilancia."/>
    <s v="SI"/>
    <s v="PAI_10"/>
    <s v="PAI"/>
    <s v="Investigaciones"/>
    <s v="DCI-E_03"/>
    <s v="3. Resolver Actuaciones Administrativas anterior a Decreto 2409"/>
    <s v="DCI-ACT_06"/>
    <s v="4. DECISIÓN DE FONDO"/>
    <x v="0"/>
    <s v="Despacho_del_Delegado_de_Concesiones_e_Infraestructura"/>
    <n v="1"/>
    <n v="12"/>
    <n v="2019"/>
    <d v="2019-10-30T00:00:00"/>
    <s v="Oct"/>
    <e v="#N/A"/>
    <e v="#N/A"/>
    <e v="#N/A"/>
    <e v="#N/A"/>
    <e v="#N/A"/>
    <e v="#N/A"/>
    <n v="0"/>
    <m/>
    <m/>
    <m/>
    <m/>
    <m/>
    <m/>
  </r>
  <r>
    <n v="6"/>
    <s v="OE1;SI;DCI-ACT_06"/>
    <s v="DCI;DCI-ACT_06;Nov"/>
    <x v="0"/>
    <s v="Fortalecer la Vigilancia."/>
    <s v="SI"/>
    <s v="PAI_10"/>
    <s v="PAI"/>
    <s v="Investigaciones"/>
    <s v="DCI-E_03"/>
    <s v="3. Resolver Actuaciones Administrativas anterior a Decreto 2409"/>
    <s v="DCI-ACT_06"/>
    <s v="4. DECISIÓN DE FONDO"/>
    <x v="0"/>
    <s v="Despacho_del_Delegado_de_Concesiones_e_Infraestructura"/>
    <n v="1"/>
    <n v="12"/>
    <n v="2019"/>
    <d v="2019-11-30T00:00:00"/>
    <s v="Nov"/>
    <e v="#N/A"/>
    <n v="0"/>
    <n v="0"/>
    <s v="Por Ejecutar"/>
    <e v="#N/A"/>
    <e v="#N/A"/>
    <n v="0"/>
    <m/>
    <m/>
    <m/>
    <m/>
    <m/>
    <m/>
  </r>
  <r>
    <n v="6"/>
    <s v="OE1;SI;DCI-ACT_06"/>
    <s v="DCI;DCI-ACT_06;Dic"/>
    <x v="0"/>
    <s v="Fortalecer la Vigilancia."/>
    <s v="SI"/>
    <s v="PAI_10"/>
    <s v="PAI"/>
    <s v="Investigaciones"/>
    <s v="DCI-E_03"/>
    <s v="3. Resolver Actuaciones Administrativas anterior a Decreto 2409"/>
    <s v="DCI-ACT_06"/>
    <s v="4. DECISIÓN DE FONDO"/>
    <x v="0"/>
    <s v="Despacho_del_Delegado_de_Concesiones_e_Infraestructura"/>
    <n v="1"/>
    <n v="12"/>
    <n v="2019"/>
    <d v="2019-12-30T00:00:00"/>
    <s v="Dic"/>
    <e v="#N/A"/>
    <n v="0"/>
    <n v="0"/>
    <s v="Por Ejecutar"/>
    <e v="#N/A"/>
    <e v="#N/A"/>
    <n v="0"/>
    <m/>
    <m/>
    <m/>
    <m/>
    <m/>
    <m/>
  </r>
  <r>
    <n v="7"/>
    <s v="OE1;SI;DCI-ACT_07"/>
    <s v="DCI;DCI-ACT_07;Ene"/>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01-30T00:00:00"/>
    <s v="Ene"/>
    <n v="0"/>
    <n v="0"/>
    <n v="0"/>
    <s v="Por Ejecutar"/>
    <n v="0"/>
    <n v="0"/>
    <n v="0"/>
    <e v="#N/A"/>
    <e v="#N/A"/>
    <e v="#N/A"/>
    <e v="#N/A"/>
    <e v="#N/A"/>
    <e v="#N/A"/>
  </r>
  <r>
    <n v="7"/>
    <s v="OE1;SI;DCI-ACT_07"/>
    <s v="DCI;DCI-ACT_07;Feb"/>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02-28T00:00:00"/>
    <s v="Feb"/>
    <n v="0"/>
    <n v="0"/>
    <n v="0"/>
    <s v="Por Ejecutar"/>
    <n v="0"/>
    <n v="0"/>
    <n v="0"/>
    <m/>
    <m/>
    <m/>
    <m/>
    <m/>
    <m/>
  </r>
  <r>
    <n v="7"/>
    <s v="OE1;SI;DCI-ACT_07"/>
    <s v="DCI;DCI-ACT_07;Mar"/>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03-30T00:00:00"/>
    <s v="Mar"/>
    <n v="0"/>
    <n v="0"/>
    <e v="#DIV/0!"/>
    <e v="#DIV/0!"/>
    <n v="0"/>
    <n v="0"/>
    <n v="0"/>
    <m/>
    <m/>
    <m/>
    <m/>
    <m/>
    <m/>
  </r>
  <r>
    <n v="7"/>
    <s v="OE1;SI;DCI-ACT_07"/>
    <s v="DCI;DCI-ACT_07;Abr"/>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04-30T00:00:00"/>
    <s v="Abr"/>
    <n v="0"/>
    <n v="0"/>
    <e v="#DIV/0!"/>
    <e v="#DIV/0!"/>
    <n v="0"/>
    <n v="0"/>
    <n v="0"/>
    <m/>
    <m/>
    <m/>
    <m/>
    <m/>
    <m/>
  </r>
  <r>
    <n v="7"/>
    <s v="OE1;SI;DCI-ACT_07"/>
    <s v="DCI;DCI-ACT_07;May"/>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05-30T00:00:00"/>
    <s v="May"/>
    <n v="0"/>
    <n v="0"/>
    <e v="#DIV/0!"/>
    <e v="#DIV/0!"/>
    <n v="0"/>
    <n v="0"/>
    <n v="0"/>
    <m/>
    <m/>
    <m/>
    <m/>
    <m/>
    <m/>
  </r>
  <r>
    <n v="7"/>
    <s v="OE1;SI;DCI-ACT_07"/>
    <s v="DCI;DCI-ACT_07;Jun"/>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06-30T00:00:00"/>
    <s v="Jun"/>
    <n v="0"/>
    <n v="0"/>
    <e v="#DIV/0!"/>
    <e v="#DIV/0!"/>
    <n v="0"/>
    <n v="0"/>
    <n v="0"/>
    <m/>
    <m/>
    <m/>
    <m/>
    <m/>
    <m/>
  </r>
  <r>
    <n v="7"/>
    <s v="OE1;SI;DCI-ACT_07"/>
    <s v="DCI;DCI-ACT_07;Jul"/>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07-30T00:00:00"/>
    <s v="Jul"/>
    <n v="0"/>
    <n v="0"/>
    <e v="#DIV/0!"/>
    <e v="#DIV/0!"/>
    <n v="0"/>
    <n v="0"/>
    <n v="0"/>
    <m/>
    <m/>
    <m/>
    <m/>
    <m/>
    <m/>
  </r>
  <r>
    <n v="7"/>
    <s v="OE1;SI;DCI-ACT_07"/>
    <s v="DCI;DCI-ACT_07;Ago"/>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08-30T00:00:00"/>
    <s v="Ago"/>
    <n v="0"/>
    <n v="0"/>
    <e v="#DIV/0!"/>
    <e v="#DIV/0!"/>
    <n v="0"/>
    <n v="0"/>
    <n v="0"/>
    <m/>
    <m/>
    <m/>
    <m/>
    <m/>
    <m/>
  </r>
  <r>
    <n v="7"/>
    <s v="OE1;SI;DCI-ACT_07"/>
    <s v="DCI;DCI-ACT_07;Sep"/>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09-30T00:00:00"/>
    <s v="Sep"/>
    <e v="#N/A"/>
    <e v="#N/A"/>
    <e v="#N/A"/>
    <e v="#N/A"/>
    <e v="#N/A"/>
    <e v="#N/A"/>
    <n v="0"/>
    <m/>
    <m/>
    <m/>
    <m/>
    <m/>
    <m/>
  </r>
  <r>
    <n v="7"/>
    <s v="OE1;SI;DCI-ACT_07"/>
    <s v="DCI;DCI-ACT_07;Oct"/>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10-30T00:00:00"/>
    <s v="Oct"/>
    <e v="#N/A"/>
    <e v="#N/A"/>
    <e v="#N/A"/>
    <e v="#N/A"/>
    <e v="#N/A"/>
    <e v="#N/A"/>
    <n v="0"/>
    <m/>
    <m/>
    <m/>
    <m/>
    <m/>
    <m/>
  </r>
  <r>
    <n v="7"/>
    <s v="OE1;SI;DCI-ACT_07"/>
    <s v="DCI;DCI-ACT_07;Nov"/>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11-30T00:00:00"/>
    <s v="Nov"/>
    <e v="#N/A"/>
    <n v="0"/>
    <e v="#N/A"/>
    <e v="#N/A"/>
    <e v="#N/A"/>
    <e v="#N/A"/>
    <n v="0"/>
    <m/>
    <m/>
    <m/>
    <m/>
    <m/>
    <m/>
  </r>
  <r>
    <n v="7"/>
    <s v="OE1;SI;DCI-ACT_07"/>
    <s v="DCI;DCI-ACT_07;Dic"/>
    <x v="0"/>
    <s v="Fortalecer la Vigilancia."/>
    <s v="SI"/>
    <s v="PAI_10"/>
    <s v="PAI"/>
    <s v="Investigaciones"/>
    <s v="DCI-E_03"/>
    <s v="3. Resolver Actuaciones Administrativas anterior a Decreto 2409"/>
    <s v="DCI-ACT_07"/>
    <s v="5. RECURSOS DE REPOSICIÓN"/>
    <x v="0"/>
    <s v="Despacho_del_Delegado_de_Concesiones_e_Infraestructura"/>
    <n v="1"/>
    <n v="12"/>
    <n v="2019"/>
    <d v="2019-12-30T00:00:00"/>
    <s v="Dic"/>
    <e v="#N/A"/>
    <n v="0"/>
    <n v="0"/>
    <s v="Por Ejecutar"/>
    <e v="#N/A"/>
    <e v="#N/A"/>
    <n v="0"/>
    <m/>
    <m/>
    <m/>
    <m/>
    <m/>
    <m/>
  </r>
  <r>
    <n v="8"/>
    <s v="OE1;SI;DCI-ACT_08"/>
    <s v="DCI;DCI-ACT_08;Ene"/>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01-30T00:00:00"/>
    <s v="Ene"/>
    <n v="0"/>
    <n v="0"/>
    <n v="0"/>
    <s v="Por Ejecutar"/>
    <n v="0"/>
    <n v="0"/>
    <n v="0"/>
    <e v="#N/A"/>
    <e v="#N/A"/>
    <e v="#N/A"/>
    <e v="#N/A"/>
    <e v="#N/A"/>
    <e v="#N/A"/>
  </r>
  <r>
    <n v="8"/>
    <s v="OE1;SI;DCI-ACT_08"/>
    <s v="DCI;DCI-ACT_08;Feb"/>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02-28T00:00:00"/>
    <s v="Feb"/>
    <n v="0"/>
    <n v="0"/>
    <n v="0"/>
    <s v="Por Ejecutar"/>
    <n v="0"/>
    <n v="0"/>
    <n v="0"/>
    <m/>
    <m/>
    <m/>
    <m/>
    <m/>
    <m/>
  </r>
  <r>
    <n v="8"/>
    <s v="OE1;SI;DCI-ACT_08"/>
    <s v="DCI;DCI-ACT_08;Mar"/>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03-30T00:00:00"/>
    <s v="Mar"/>
    <n v="0"/>
    <n v="0"/>
    <e v="#DIV/0!"/>
    <e v="#DIV/0!"/>
    <n v="0"/>
    <n v="0"/>
    <n v="0"/>
    <m/>
    <m/>
    <m/>
    <m/>
    <m/>
    <m/>
  </r>
  <r>
    <n v="8"/>
    <s v="OE1;SI;DCI-ACT_08"/>
    <s v="DCI;DCI-ACT_08;Abr"/>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04-30T00:00:00"/>
    <s v="Abr"/>
    <n v="0"/>
    <n v="0"/>
    <e v="#DIV/0!"/>
    <e v="#DIV/0!"/>
    <n v="0"/>
    <n v="0"/>
    <n v="0"/>
    <m/>
    <m/>
    <m/>
    <m/>
    <m/>
    <m/>
  </r>
  <r>
    <n v="8"/>
    <s v="OE1;SI;DCI-ACT_08"/>
    <s v="DCI;DCI-ACT_08;May"/>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05-30T00:00:00"/>
    <s v="May"/>
    <n v="0"/>
    <n v="0"/>
    <e v="#DIV/0!"/>
    <e v="#DIV/0!"/>
    <n v="0"/>
    <n v="0"/>
    <n v="0"/>
    <m/>
    <m/>
    <m/>
    <m/>
    <m/>
    <m/>
  </r>
  <r>
    <n v="8"/>
    <s v="OE1;SI;DCI-ACT_08"/>
    <s v="DCI;DCI-ACT_08;Jun"/>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06-30T00:00:00"/>
    <s v="Jun"/>
    <n v="0"/>
    <n v="0"/>
    <e v="#DIV/0!"/>
    <e v="#DIV/0!"/>
    <n v="0"/>
    <n v="0"/>
    <n v="0"/>
    <m/>
    <m/>
    <m/>
    <m/>
    <m/>
    <m/>
  </r>
  <r>
    <n v="8"/>
    <s v="OE1;SI;DCI-ACT_08"/>
    <s v="DCI;DCI-ACT_08;Jul"/>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07-30T00:00:00"/>
    <s v="Jul"/>
    <n v="0"/>
    <n v="0"/>
    <e v="#DIV/0!"/>
    <e v="#DIV/0!"/>
    <n v="0"/>
    <n v="0"/>
    <n v="0"/>
    <m/>
    <m/>
    <m/>
    <m/>
    <m/>
    <m/>
  </r>
  <r>
    <n v="8"/>
    <s v="OE1;SI;DCI-ACT_08"/>
    <s v="DCI;DCI-ACT_08;Ago"/>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08-30T00:00:00"/>
    <s v="Ago"/>
    <n v="0"/>
    <n v="0"/>
    <e v="#DIV/0!"/>
    <e v="#DIV/0!"/>
    <n v="0"/>
    <n v="0"/>
    <n v="0"/>
    <m/>
    <m/>
    <m/>
    <m/>
    <m/>
    <m/>
  </r>
  <r>
    <n v="8"/>
    <s v="OE1;SI;DCI-ACT_08"/>
    <s v="DCI;DCI-ACT_08;Sep"/>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09-30T00:00:00"/>
    <s v="Sep"/>
    <e v="#N/A"/>
    <e v="#N/A"/>
    <n v="0"/>
    <s v="Por Ejecutar"/>
    <e v="#N/A"/>
    <e v="#N/A"/>
    <n v="0"/>
    <m/>
    <m/>
    <m/>
    <m/>
    <m/>
    <m/>
  </r>
  <r>
    <n v="8"/>
    <s v="OE1;SI;DCI-ACT_08"/>
    <s v="DCI;DCI-ACT_08;Oct"/>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10-30T00:00:00"/>
    <s v="Oct"/>
    <e v="#N/A"/>
    <e v="#N/A"/>
    <n v="0"/>
    <s v="Por Ejecutar"/>
    <e v="#N/A"/>
    <e v="#N/A"/>
    <n v="0"/>
    <m/>
    <m/>
    <m/>
    <m/>
    <m/>
    <m/>
  </r>
  <r>
    <n v="8"/>
    <s v="OE1;SI;DCI-ACT_08"/>
    <s v="DCI;DCI-ACT_08;Nov"/>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11-30T00:00:00"/>
    <s v="Nov"/>
    <e v="#N/A"/>
    <n v="0"/>
    <n v="0"/>
    <s v="Por Ejecutar"/>
    <e v="#N/A"/>
    <e v="#N/A"/>
    <n v="0"/>
    <m/>
    <m/>
    <m/>
    <m/>
    <m/>
    <m/>
  </r>
  <r>
    <n v="8"/>
    <s v="OE1;SI;DCI-ACT_08"/>
    <s v="DCI;DCI-ACT_08;Dic"/>
    <x v="0"/>
    <s v="Fortalecer la Vigilancia."/>
    <s v="SI"/>
    <s v="PAI_10"/>
    <s v="PAI"/>
    <s v="Investigaciones"/>
    <s v="DCI-E_03"/>
    <s v="3. Resolver Actuaciones Administrativas anterior a Decreto 2409"/>
    <s v="DCI-ACT_08"/>
    <s v="6. REVOCATORIA DIRECTA"/>
    <x v="0"/>
    <s v="Despacho_del_Delegado_de_Concesiones_e_Infraestructura"/>
    <n v="1"/>
    <n v="12"/>
    <n v="2019"/>
    <d v="2019-12-30T00:00:00"/>
    <s v="Dic"/>
    <e v="#N/A"/>
    <n v="0"/>
    <n v="0"/>
    <s v="Por Ejecutar"/>
    <e v="#N/A"/>
    <e v="#N/A"/>
    <n v="0"/>
    <m/>
    <m/>
    <m/>
    <m/>
    <m/>
    <m/>
  </r>
  <r>
    <n v="9"/>
    <s v="OE1;SI;DCI-ACT_09"/>
    <s v="DCI;DCI-ACT_09;Ene"/>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01-30T00:00:00"/>
    <s v="Ene"/>
    <n v="0"/>
    <n v="0"/>
    <e v="#DIV/0!"/>
    <e v="#DIV/0!"/>
    <n v="0"/>
    <n v="0"/>
    <n v="0"/>
    <e v="#N/A"/>
    <e v="#N/A"/>
    <e v="#N/A"/>
    <e v="#N/A"/>
    <e v="#N/A"/>
    <e v="#N/A"/>
  </r>
  <r>
    <n v="9"/>
    <s v="OE1;SI;DCI-ACT_09"/>
    <s v="DCI;DCI-ACT_09;Feb"/>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02-28T00:00:00"/>
    <s v="Feb"/>
    <n v="0"/>
    <n v="0"/>
    <e v="#DIV/0!"/>
    <e v="#DIV/0!"/>
    <n v="0"/>
    <n v="0"/>
    <n v="0"/>
    <m/>
    <m/>
    <m/>
    <m/>
    <m/>
    <m/>
  </r>
  <r>
    <n v="9"/>
    <s v="OE1;SI;DCI-ACT_09"/>
    <s v="DCI;DCI-ACT_09;Mar"/>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03-30T00:00:00"/>
    <s v="Mar"/>
    <n v="0"/>
    <n v="0"/>
    <e v="#DIV/0!"/>
    <e v="#DIV/0!"/>
    <n v="0"/>
    <n v="0"/>
    <n v="0"/>
    <m/>
    <m/>
    <m/>
    <m/>
    <m/>
    <m/>
  </r>
  <r>
    <n v="9"/>
    <s v="OE1;SI;DCI-ACT_09"/>
    <s v="DCI;DCI-ACT_09;Abr"/>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04-30T00:00:00"/>
    <s v="Abr"/>
    <n v="0"/>
    <n v="0"/>
    <e v="#DIV/0!"/>
    <e v="#DIV/0!"/>
    <n v="0"/>
    <n v="0"/>
    <n v="0"/>
    <m/>
    <m/>
    <m/>
    <m/>
    <m/>
    <m/>
  </r>
  <r>
    <n v="9"/>
    <s v="OE1;SI;DCI-ACT_09"/>
    <s v="DCI;DCI-ACT_09;May"/>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05-30T00:00:00"/>
    <s v="May"/>
    <n v="0"/>
    <n v="0"/>
    <e v="#DIV/0!"/>
    <e v="#DIV/0!"/>
    <n v="0"/>
    <n v="0"/>
    <n v="0"/>
    <m/>
    <m/>
    <m/>
    <m/>
    <m/>
    <m/>
  </r>
  <r>
    <n v="9"/>
    <s v="OE1;SI;DCI-ACT_09"/>
    <s v="DCI;DCI-ACT_09;Jun"/>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06-30T00:00:00"/>
    <s v="Jun"/>
    <n v="0"/>
    <n v="0"/>
    <e v="#DIV/0!"/>
    <e v="#DIV/0!"/>
    <n v="0"/>
    <n v="0"/>
    <n v="0"/>
    <m/>
    <m/>
    <m/>
    <m/>
    <m/>
    <m/>
  </r>
  <r>
    <n v="9"/>
    <s v="OE1;SI;DCI-ACT_09"/>
    <s v="DCI;DCI-ACT_09;Jul"/>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07-30T00:00:00"/>
    <s v="Jul"/>
    <n v="0"/>
    <n v="0"/>
    <e v="#DIV/0!"/>
    <e v="#DIV/0!"/>
    <n v="0"/>
    <n v="0"/>
    <n v="0"/>
    <m/>
    <m/>
    <m/>
    <m/>
    <m/>
    <m/>
  </r>
  <r>
    <n v="9"/>
    <s v="OE1;SI;DCI-ACT_09"/>
    <s v="DCI;DCI-ACT_09;Ago"/>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08-30T00:00:00"/>
    <s v="Ago"/>
    <n v="0"/>
    <n v="0"/>
    <e v="#DIV/0!"/>
    <e v="#DIV/0!"/>
    <n v="0"/>
    <n v="0"/>
    <n v="0"/>
    <m/>
    <m/>
    <m/>
    <m/>
    <m/>
    <m/>
  </r>
  <r>
    <n v="9"/>
    <s v="OE1;SI;DCI-ACT_09"/>
    <s v="DCI;DCI-ACT_09;Sep"/>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09-30T00:00:00"/>
    <s v="Sep"/>
    <e v="#N/A"/>
    <e v="#N/A"/>
    <e v="#N/A"/>
    <e v="#N/A"/>
    <e v="#N/A"/>
    <e v="#N/A"/>
    <n v="0"/>
    <m/>
    <m/>
    <m/>
    <m/>
    <m/>
    <m/>
  </r>
  <r>
    <n v="9"/>
    <s v="OE1;SI;DCI-ACT_09"/>
    <s v="DCI;DCI-ACT_09;Oct"/>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10-30T00:00:00"/>
    <s v="Oct"/>
    <e v="#N/A"/>
    <e v="#N/A"/>
    <e v="#N/A"/>
    <e v="#N/A"/>
    <e v="#N/A"/>
    <e v="#N/A"/>
    <n v="0"/>
    <m/>
    <m/>
    <m/>
    <m/>
    <m/>
    <m/>
  </r>
  <r>
    <n v="9"/>
    <s v="OE1;SI;DCI-ACT_09"/>
    <s v="DCI;DCI-ACT_09;Nov"/>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11-30T00:00:00"/>
    <s v="Nov"/>
    <e v="#N/A"/>
    <n v="0"/>
    <e v="#N/A"/>
    <e v="#N/A"/>
    <e v="#N/A"/>
    <e v="#N/A"/>
    <n v="0"/>
    <m/>
    <m/>
    <m/>
    <m/>
    <m/>
    <m/>
  </r>
  <r>
    <n v="9"/>
    <s v="OE1;SI;DCI-ACT_09"/>
    <s v="DCI;DCI-ACT_09;Dic"/>
    <x v="0"/>
    <s v="Fortalecer la Vigilancia."/>
    <s v="SI"/>
    <s v="PAI_10"/>
    <s v="PAI"/>
    <s v="Investigaciones"/>
    <s v="DCI-E_04"/>
    <s v="4. Resolver Actuaciones Administrativas 2da Instancia - Decreto 2409"/>
    <s v="DCI-ACT_09"/>
    <s v="A. RECURSOS DE APELACIÓN"/>
    <x v="0"/>
    <s v="Despacho_del_Delegado_de_Concesiones_e_Infraestructura"/>
    <n v="1"/>
    <n v="12"/>
    <n v="2019"/>
    <d v="2019-12-30T00:00:00"/>
    <s v="Dic"/>
    <e v="#N/A"/>
    <n v="0"/>
    <e v="#N/A"/>
    <e v="#N/A"/>
    <e v="#N/A"/>
    <e v="#N/A"/>
    <n v="0"/>
    <m/>
    <m/>
    <m/>
    <m/>
    <m/>
    <m/>
  </r>
  <r>
    <n v="10"/>
    <s v="OE1;SI;DCI-ACT_10"/>
    <s v="DCI;DCI-ACT_10;Ene"/>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01-30T00:00:00"/>
    <s v="Ene"/>
    <n v="0"/>
    <n v="0"/>
    <n v="0"/>
    <s v="Por Ejecutar"/>
    <n v="0"/>
    <n v="0"/>
    <n v="0"/>
    <e v="#N/A"/>
    <e v="#N/A"/>
    <e v="#N/A"/>
    <e v="#N/A"/>
    <e v="#N/A"/>
    <e v="#N/A"/>
  </r>
  <r>
    <n v="10"/>
    <s v="OE1;SI;DCI-ACT_10"/>
    <s v="DCI;DCI-ACT_10;Feb"/>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02-28T00:00:00"/>
    <s v="Feb"/>
    <n v="0"/>
    <n v="0"/>
    <n v="0"/>
    <s v="Por Ejecutar"/>
    <n v="0"/>
    <n v="0"/>
    <n v="0"/>
    <m/>
    <m/>
    <m/>
    <m/>
    <m/>
    <m/>
  </r>
  <r>
    <n v="10"/>
    <s v="OE1;SI;DCI-ACT_10"/>
    <s v="DCI;DCI-ACT_10;Mar"/>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03-30T00:00:00"/>
    <s v="Mar"/>
    <n v="0"/>
    <n v="0"/>
    <e v="#DIV/0!"/>
    <e v="#DIV/0!"/>
    <n v="0"/>
    <n v="0"/>
    <n v="0"/>
    <m/>
    <m/>
    <m/>
    <m/>
    <m/>
    <m/>
  </r>
  <r>
    <n v="10"/>
    <s v="OE1;SI;DCI-ACT_10"/>
    <s v="DCI;DCI-ACT_10;Abr"/>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04-30T00:00:00"/>
    <s v="Abr"/>
    <n v="0"/>
    <n v="0"/>
    <n v="0"/>
    <s v="Por Ejecutar"/>
    <n v="0"/>
    <n v="0"/>
    <n v="0"/>
    <m/>
    <m/>
    <m/>
    <m/>
    <m/>
    <m/>
  </r>
  <r>
    <n v="10"/>
    <s v="OE1;SI;DCI-ACT_10"/>
    <s v="DCI;DCI-ACT_10;May"/>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05-30T00:00:00"/>
    <s v="May"/>
    <n v="0"/>
    <n v="0"/>
    <e v="#DIV/0!"/>
    <e v="#DIV/0!"/>
    <n v="0"/>
    <n v="0"/>
    <n v="0"/>
    <m/>
    <m/>
    <m/>
    <m/>
    <m/>
    <m/>
  </r>
  <r>
    <n v="10"/>
    <s v="OE1;SI;DCI-ACT_10"/>
    <s v="DCI;DCI-ACT_10;Jun"/>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06-30T00:00:00"/>
    <s v="Jun"/>
    <n v="0"/>
    <n v="0"/>
    <e v="#DIV/0!"/>
    <e v="#DIV/0!"/>
    <n v="0"/>
    <n v="0"/>
    <n v="0"/>
    <m/>
    <m/>
    <m/>
    <m/>
    <m/>
    <m/>
  </r>
  <r>
    <n v="10"/>
    <s v="OE1;SI;DCI-ACT_10"/>
    <s v="DCI;DCI-ACT_10;Jul"/>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07-30T00:00:00"/>
    <s v="Jul"/>
    <n v="0"/>
    <n v="0"/>
    <n v="0"/>
    <s v="Por Ejecutar"/>
    <n v="0"/>
    <n v="0"/>
    <n v="0"/>
    <m/>
    <m/>
    <m/>
    <m/>
    <m/>
    <m/>
  </r>
  <r>
    <n v="10"/>
    <s v="OE1;SI;DCI-ACT_10"/>
    <s v="DCI;DCI-ACT_10;Ago"/>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08-30T00:00:00"/>
    <s v="Ago"/>
    <n v="0"/>
    <n v="0"/>
    <e v="#DIV/0!"/>
    <e v="#DIV/0!"/>
    <n v="0"/>
    <n v="0"/>
    <n v="0"/>
    <m/>
    <m/>
    <m/>
    <m/>
    <m/>
    <m/>
  </r>
  <r>
    <n v="10"/>
    <s v="OE1;SI;DCI-ACT_10"/>
    <s v="DCI;DCI-ACT_10;Sep"/>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09-30T00:00:00"/>
    <s v="Sep"/>
    <e v="#N/A"/>
    <e v="#N/A"/>
    <e v="#N/A"/>
    <e v="#N/A"/>
    <e v="#N/A"/>
    <e v="#N/A"/>
    <n v="0"/>
    <m/>
    <m/>
    <m/>
    <m/>
    <m/>
    <m/>
  </r>
  <r>
    <n v="10"/>
    <s v="OE1;SI;DCI-ACT_10"/>
    <s v="DCI;DCI-ACT_10;Oct"/>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10-30T00:00:00"/>
    <s v="Oct"/>
    <e v="#N/A"/>
    <e v="#N/A"/>
    <n v="0"/>
    <s v="Por Ejecutar"/>
    <e v="#N/A"/>
    <e v="#N/A"/>
    <n v="0"/>
    <m/>
    <m/>
    <m/>
    <m/>
    <m/>
    <m/>
  </r>
  <r>
    <n v="10"/>
    <s v="OE1;SI;DCI-ACT_10"/>
    <s v="DCI;DCI-ACT_10;Nov"/>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11-30T00:00:00"/>
    <s v="Nov"/>
    <e v="#N/A"/>
    <n v="0"/>
    <e v="#N/A"/>
    <e v="#N/A"/>
    <e v="#N/A"/>
    <e v="#N/A"/>
    <n v="0"/>
    <m/>
    <m/>
    <m/>
    <m/>
    <m/>
    <m/>
  </r>
  <r>
    <n v="10"/>
    <s v="OE1;SI;DCI-ACT_10"/>
    <s v="DCI;DCI-ACT_10;Dic"/>
    <x v="0"/>
    <s v="Fortalecer la Vigilancia."/>
    <s v="SI"/>
    <s v="PAI_10"/>
    <s v="PAI"/>
    <s v="Investigaciones"/>
    <s v="DCI-E_04"/>
    <s v="4. Resolver Actuaciones Administrativas 2da Instancia - Decreto 2409"/>
    <s v="DCI-ACT_10"/>
    <s v="B. RECURSOS DE QUEJA"/>
    <x v="0"/>
    <s v="Despacho_del_Delegado_de_Concesiones_e_Infraestructura"/>
    <n v="1"/>
    <n v="12"/>
    <n v="2019"/>
    <d v="2019-12-30T00:00:00"/>
    <s v="Dic"/>
    <e v="#N/A"/>
    <n v="0"/>
    <e v="#N/A"/>
    <e v="#N/A"/>
    <e v="#N/A"/>
    <e v="#N/A"/>
    <n v="0"/>
    <m/>
    <m/>
    <m/>
    <m/>
    <m/>
    <m/>
  </r>
  <r>
    <n v="11"/>
    <s v="OE1;SI;DCI-ACT_11"/>
    <s v="DCI;DCI-ACT_11;Ene"/>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01-30T00:00:00"/>
    <s v="Ene"/>
    <n v="0"/>
    <n v="0"/>
    <n v="0"/>
    <s v="Por Ejecutar"/>
    <n v="0"/>
    <n v="0"/>
    <n v="0"/>
    <e v="#N/A"/>
    <e v="#N/A"/>
    <e v="#N/A"/>
    <e v="#N/A"/>
    <e v="#N/A"/>
    <e v="#N/A"/>
  </r>
  <r>
    <n v="11"/>
    <s v="OE1;SI;DCI-ACT_11"/>
    <s v="DCI;DCI-ACT_11;Feb"/>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02-28T00:00:00"/>
    <s v="Feb"/>
    <n v="0"/>
    <n v="0"/>
    <n v="0"/>
    <s v="Por Ejecutar"/>
    <n v="0"/>
    <n v="0"/>
    <n v="0"/>
    <m/>
    <m/>
    <m/>
    <m/>
    <m/>
    <m/>
  </r>
  <r>
    <n v="11"/>
    <s v="OE1;SI;DCI-ACT_11"/>
    <s v="DCI;DCI-ACT_11;Mar"/>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03-30T00:00:00"/>
    <s v="Mar"/>
    <n v="0"/>
    <n v="0"/>
    <n v="0"/>
    <s v="Por Ejecutar"/>
    <n v="0"/>
    <n v="0"/>
    <n v="0"/>
    <m/>
    <m/>
    <m/>
    <m/>
    <m/>
    <m/>
  </r>
  <r>
    <n v="11"/>
    <s v="OE1;SI;DCI-ACT_11"/>
    <s v="DCI;DCI-ACT_11;Abr"/>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04-30T00:00:00"/>
    <s v="Abr"/>
    <n v="0"/>
    <n v="0"/>
    <n v="0"/>
    <s v="Por Ejecutar"/>
    <n v="0"/>
    <n v="0"/>
    <n v="0"/>
    <m/>
    <m/>
    <m/>
    <m/>
    <m/>
    <m/>
  </r>
  <r>
    <n v="11"/>
    <s v="OE1;SI;DCI-ACT_11"/>
    <s v="DCI;DCI-ACT_11;May"/>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05-30T00:00:00"/>
    <s v="May"/>
    <n v="0"/>
    <n v="0"/>
    <n v="0"/>
    <s v="Por Ejecutar"/>
    <n v="0"/>
    <n v="0"/>
    <n v="0"/>
    <m/>
    <m/>
    <m/>
    <m/>
    <m/>
    <m/>
  </r>
  <r>
    <n v="11"/>
    <s v="OE1;SI;DCI-ACT_11"/>
    <s v="DCI;DCI-ACT_11;Jun"/>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06-30T00:00:00"/>
    <s v="Jun"/>
    <n v="0"/>
    <n v="0"/>
    <n v="0"/>
    <s v="Por Ejecutar"/>
    <n v="0"/>
    <n v="0"/>
    <n v="0"/>
    <m/>
    <m/>
    <m/>
    <m/>
    <m/>
    <m/>
  </r>
  <r>
    <n v="11"/>
    <s v="OE1;SI;DCI-ACT_11"/>
    <s v="DCI;DCI-ACT_11;Jul"/>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07-30T00:00:00"/>
    <s v="Jul"/>
    <n v="0"/>
    <n v="0"/>
    <n v="0"/>
    <s v="Por Ejecutar"/>
    <n v="0"/>
    <n v="0"/>
    <n v="0"/>
    <m/>
    <m/>
    <m/>
    <m/>
    <m/>
    <m/>
  </r>
  <r>
    <n v="11"/>
    <s v="OE1;SI;DCI-ACT_11"/>
    <s v="DCI;DCI-ACT_11;Ago"/>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08-30T00:00:00"/>
    <s v="Ago"/>
    <n v="0"/>
    <n v="0"/>
    <n v="0"/>
    <s v="Por Ejecutar"/>
    <n v="0"/>
    <n v="0"/>
    <n v="0"/>
    <m/>
    <m/>
    <m/>
    <m/>
    <m/>
    <m/>
  </r>
  <r>
    <n v="11"/>
    <s v="OE1;SI;DCI-ACT_11"/>
    <s v="DCI;DCI-ACT_11;Sep"/>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09-30T00:00:00"/>
    <s v="Sep"/>
    <e v="#N/A"/>
    <e v="#N/A"/>
    <n v="0"/>
    <s v="Por Ejecutar"/>
    <e v="#N/A"/>
    <e v="#N/A"/>
    <n v="0"/>
    <m/>
    <m/>
    <m/>
    <m/>
    <m/>
    <m/>
  </r>
  <r>
    <n v="11"/>
    <s v="OE1;SI;DCI-ACT_11"/>
    <s v="DCI;DCI-ACT_11;Oct"/>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10-30T00:00:00"/>
    <s v="Oct"/>
    <e v="#N/A"/>
    <e v="#N/A"/>
    <e v="#N/A"/>
    <e v="#N/A"/>
    <e v="#N/A"/>
    <e v="#N/A"/>
    <n v="0"/>
    <m/>
    <m/>
    <m/>
    <m/>
    <m/>
    <m/>
  </r>
  <r>
    <n v="11"/>
    <s v="OE1;SI;DCI-ACT_11"/>
    <s v="DCI;DCI-ACT_11;Nov"/>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11-30T00:00:00"/>
    <s v="Nov"/>
    <e v="#N/A"/>
    <n v="0"/>
    <e v="#N/A"/>
    <e v="#N/A"/>
    <e v="#N/A"/>
    <e v="#N/A"/>
    <n v="0"/>
    <m/>
    <m/>
    <m/>
    <m/>
    <m/>
    <m/>
  </r>
  <r>
    <n v="11"/>
    <s v="OE1;SI;DCI-ACT_11"/>
    <s v="DCI;DCI-ACT_11;Dic"/>
    <x v="0"/>
    <s v="Fortalecer la Vigilancia."/>
    <s v="SI"/>
    <s v="PAI_10"/>
    <s v="PAI"/>
    <s v="Investigaciones"/>
    <s v="DCI-E_04"/>
    <s v="4. Resolver Actuaciones Administrativas 2da Instancia - Decreto 2409"/>
    <s v="DCI-ACT_11"/>
    <s v="C. REVOCATORIA DIRECTA"/>
    <x v="0"/>
    <s v="Despacho_del_Delegado_de_Concesiones_e_Infraestructura"/>
    <n v="1"/>
    <n v="12"/>
    <n v="2019"/>
    <d v="2019-12-30T00:00:00"/>
    <s v="Dic"/>
    <e v="#N/A"/>
    <n v="0"/>
    <e v="#N/A"/>
    <e v="#N/A"/>
    <e v="#N/A"/>
    <e v="#N/A"/>
    <n v="0"/>
    <m/>
    <m/>
    <m/>
    <m/>
    <m/>
    <m/>
  </r>
  <r>
    <n v="12"/>
    <s v="OE1;SI;DCI-ACT_12"/>
    <s v="DCI;DCI-ACT_12;Ene"/>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01-30T00:00:00"/>
    <s v="Ene"/>
    <n v="0"/>
    <n v="0"/>
    <n v="0"/>
    <s v="Por Ejecutar"/>
    <n v="0"/>
    <n v="0"/>
    <n v="0"/>
    <e v="#N/A"/>
    <e v="#N/A"/>
    <e v="#N/A"/>
    <e v="#N/A"/>
    <e v="#N/A"/>
    <e v="#N/A"/>
  </r>
  <r>
    <n v="12"/>
    <s v="OE1;SI;DCI-ACT_12"/>
    <s v="DCI;DCI-ACT_12;Feb"/>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02-28T00:00:00"/>
    <s v="Feb"/>
    <n v="0"/>
    <n v="0"/>
    <n v="0"/>
    <s v="Por Ejecutar"/>
    <n v="0"/>
    <n v="0"/>
    <n v="0"/>
    <m/>
    <m/>
    <m/>
    <m/>
    <m/>
    <m/>
  </r>
  <r>
    <n v="12"/>
    <s v="OE1;SI;DCI-ACT_12"/>
    <s v="DCI;DCI-ACT_12;Mar"/>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03-30T00:00:00"/>
    <s v="Mar"/>
    <n v="0"/>
    <n v="0"/>
    <n v="0"/>
    <s v="Por Ejecutar"/>
    <n v="0"/>
    <n v="0"/>
    <n v="0"/>
    <m/>
    <m/>
    <m/>
    <m/>
    <m/>
    <m/>
  </r>
  <r>
    <n v="12"/>
    <s v="OE1;SI;DCI-ACT_12"/>
    <s v="DCI;DCI-ACT_12;Abr"/>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04-30T00:00:00"/>
    <s v="Abr"/>
    <n v="0"/>
    <n v="0"/>
    <n v="0"/>
    <s v="Por Ejecutar"/>
    <n v="0"/>
    <n v="0"/>
    <n v="0"/>
    <m/>
    <m/>
    <m/>
    <m/>
    <m/>
    <m/>
  </r>
  <r>
    <n v="12"/>
    <s v="OE1;SI;DCI-ACT_12"/>
    <s v="DCI;DCI-ACT_12;May"/>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05-30T00:00:00"/>
    <s v="May"/>
    <n v="0"/>
    <n v="0"/>
    <n v="0"/>
    <s v="Por Ejecutar"/>
    <n v="0"/>
    <n v="0"/>
    <n v="0"/>
    <m/>
    <m/>
    <m/>
    <m/>
    <m/>
    <m/>
  </r>
  <r>
    <n v="12"/>
    <s v="OE1;SI;DCI-ACT_12"/>
    <s v="DCI;DCI-ACT_12;Jun"/>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06-30T00:00:00"/>
    <s v="Jun"/>
    <n v="1"/>
    <n v="0"/>
    <n v="0"/>
    <s v="Por Ejecutar"/>
    <n v="1"/>
    <n v="0"/>
    <n v="0"/>
    <m/>
    <m/>
    <m/>
    <m/>
    <m/>
    <m/>
  </r>
  <r>
    <n v="12"/>
    <s v="OE1;SI;DCI-ACT_12"/>
    <s v="DCI;DCI-ACT_12;Jul"/>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07-30T00:00:00"/>
    <s v="Jul"/>
    <n v="0"/>
    <n v="0"/>
    <n v="0"/>
    <s v="Por Ejecutar"/>
    <n v="1"/>
    <n v="0"/>
    <n v="0"/>
    <m/>
    <m/>
    <m/>
    <m/>
    <m/>
    <m/>
  </r>
  <r>
    <n v="12"/>
    <s v="OE1;SI;DCI-ACT_12"/>
    <s v="DCI;DCI-ACT_12;Ago"/>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08-30T00:00:00"/>
    <s v="Ago"/>
    <n v="0"/>
    <n v="0"/>
    <n v="0"/>
    <s v="Por Ejecutar"/>
    <n v="1"/>
    <n v="0"/>
    <n v="0"/>
    <m/>
    <m/>
    <m/>
    <m/>
    <m/>
    <m/>
  </r>
  <r>
    <n v="12"/>
    <s v="OE1;SI;DCI-ACT_12"/>
    <s v="DCI;DCI-ACT_12;Sep"/>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09-30T00:00:00"/>
    <s v="Sep"/>
    <e v="#N/A"/>
    <e v="#N/A"/>
    <n v="0"/>
    <s v="Por Ejecutar"/>
    <e v="#N/A"/>
    <e v="#N/A"/>
    <n v="0"/>
    <m/>
    <m/>
    <m/>
    <m/>
    <m/>
    <m/>
  </r>
  <r>
    <n v="12"/>
    <s v="OE1;SI;DCI-ACT_12"/>
    <s v="DCI;DCI-ACT_12;Oct"/>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10-30T00:00:00"/>
    <s v="Oct"/>
    <e v="#N/A"/>
    <e v="#N/A"/>
    <n v="0"/>
    <s v="Por Ejecutar"/>
    <e v="#N/A"/>
    <e v="#N/A"/>
    <n v="0"/>
    <m/>
    <m/>
    <m/>
    <m/>
    <m/>
    <m/>
  </r>
  <r>
    <n v="12"/>
    <s v="OE1;SI;DCI-ACT_12"/>
    <s v="DCI;DCI-ACT_12;Nov"/>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11-30T00:00:00"/>
    <s v="Nov"/>
    <e v="#N/A"/>
    <n v="0"/>
    <n v="0"/>
    <s v="Por Ejecutar"/>
    <e v="#N/A"/>
    <e v="#N/A"/>
    <n v="0"/>
    <m/>
    <m/>
    <m/>
    <m/>
    <m/>
    <m/>
  </r>
  <r>
    <n v="12"/>
    <s v="OE1;SI;DCI-ACT_12"/>
    <s v="DCI;DCI-ACT_12;Dic"/>
    <x v="0"/>
    <s v="Fortalecer la Vigilancia."/>
    <s v="SI"/>
    <s v="PEI_02"/>
    <s v="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x v="0"/>
    <s v="Despacho_del_Delegado_de_Concesiones_e_Infraestructura"/>
    <n v="4"/>
    <n v="6"/>
    <n v="2019"/>
    <d v="2019-12-30T00:00:00"/>
    <s v="Dic"/>
    <e v="#N/A"/>
    <n v="0"/>
    <n v="0"/>
    <s v="Por Ejecutar"/>
    <e v="#N/A"/>
    <e v="#N/A"/>
    <n v="0"/>
    <m/>
    <m/>
    <m/>
    <m/>
    <m/>
    <m/>
  </r>
  <r>
    <n v="13"/>
    <s v="OE1;SI;DCI-ACT_13"/>
    <s v="DCI;DCI-ACT_13;Ene"/>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01-30T00:00:00"/>
    <s v="Ene"/>
    <n v="0"/>
    <n v="0"/>
    <n v="0"/>
    <s v="Por Ejecutar"/>
    <n v="0"/>
    <n v="0"/>
    <n v="0"/>
    <e v="#N/A"/>
    <e v="#N/A"/>
    <e v="#N/A"/>
    <e v="#N/A"/>
    <e v="#N/A"/>
    <e v="#N/A"/>
  </r>
  <r>
    <n v="13"/>
    <s v="OE1;SI;DCI-ACT_13"/>
    <s v="DCI;DCI-ACT_13;Feb"/>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02-28T00:00:00"/>
    <s v="Feb"/>
    <n v="0"/>
    <n v="0"/>
    <e v="#DIV/0!"/>
    <e v="#DIV/0!"/>
    <n v="0"/>
    <n v="0"/>
    <n v="0"/>
    <m/>
    <m/>
    <m/>
    <m/>
    <m/>
    <m/>
  </r>
  <r>
    <n v="13"/>
    <s v="OE1;SI;DCI-ACT_13"/>
    <s v="DCI;DCI-ACT_13;Mar"/>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03-30T00:00:00"/>
    <s v="Mar"/>
    <n v="0"/>
    <n v="0"/>
    <n v="0"/>
    <s v="Por Ejecutar"/>
    <n v="0"/>
    <n v="0"/>
    <n v="0"/>
    <m/>
    <m/>
    <m/>
    <m/>
    <m/>
    <m/>
  </r>
  <r>
    <n v="13"/>
    <s v="OE1;SI;DCI-ACT_13"/>
    <s v="DCI;DCI-ACT_13;Abr"/>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04-30T00:00:00"/>
    <s v="Abr"/>
    <n v="0"/>
    <n v="0"/>
    <n v="0"/>
    <s v="Por Ejecutar"/>
    <n v="0"/>
    <n v="0"/>
    <n v="0"/>
    <m/>
    <m/>
    <m/>
    <m/>
    <m/>
    <m/>
  </r>
  <r>
    <n v="13"/>
    <s v="OE1;SI;DCI-ACT_13"/>
    <s v="DCI;DCI-ACT_13;May"/>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05-30T00:00:00"/>
    <s v="May"/>
    <n v="0"/>
    <n v="0"/>
    <n v="0"/>
    <s v="Por Ejecutar"/>
    <n v="0"/>
    <n v="0"/>
    <n v="0"/>
    <m/>
    <m/>
    <m/>
    <m/>
    <m/>
    <m/>
  </r>
  <r>
    <n v="13"/>
    <s v="OE1;SI;DCI-ACT_13"/>
    <s v="DCI;DCI-ACT_13;Jun"/>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06-30T00:00:00"/>
    <s v="Jun"/>
    <n v="0"/>
    <n v="0"/>
    <n v="0"/>
    <s v="Por Ejecutar"/>
    <n v="0"/>
    <n v="0"/>
    <n v="0"/>
    <m/>
    <m/>
    <m/>
    <m/>
    <m/>
    <m/>
  </r>
  <r>
    <n v="13"/>
    <s v="OE1;SI;DCI-ACT_13"/>
    <s v="DCI;DCI-ACT_13;Jul"/>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07-30T00:00:00"/>
    <s v="Jul"/>
    <n v="0"/>
    <n v="0"/>
    <n v="0"/>
    <s v="Por Ejecutar"/>
    <n v="0"/>
    <n v="0"/>
    <n v="0"/>
    <m/>
    <m/>
    <m/>
    <m/>
    <m/>
    <m/>
  </r>
  <r>
    <n v="13"/>
    <s v="OE1;SI;DCI-ACT_13"/>
    <s v="DCI;DCI-ACT_13;Ago"/>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08-30T00:00:00"/>
    <s v="Ago"/>
    <n v="0"/>
    <n v="0"/>
    <n v="0"/>
    <s v="Por Ejecutar"/>
    <n v="0"/>
    <n v="0"/>
    <n v="0"/>
    <m/>
    <m/>
    <m/>
    <m/>
    <m/>
    <m/>
  </r>
  <r>
    <n v="13"/>
    <s v="OE1;SI;DCI-ACT_13"/>
    <s v="DCI;DCI-ACT_13;Sep"/>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09-30T00:00:00"/>
    <s v="Sep"/>
    <e v="#N/A"/>
    <e v="#N/A"/>
    <n v="0"/>
    <s v="Por Ejecutar"/>
    <e v="#N/A"/>
    <e v="#N/A"/>
    <n v="0"/>
    <m/>
    <m/>
    <m/>
    <m/>
    <m/>
    <m/>
  </r>
  <r>
    <n v="13"/>
    <s v="OE1;SI;DCI-ACT_13"/>
    <s v="DCI;DCI-ACT_13;Oct"/>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10-30T00:00:00"/>
    <s v="Oct"/>
    <e v="#N/A"/>
    <e v="#N/A"/>
    <n v="0"/>
    <s v="Por Ejecutar"/>
    <e v="#N/A"/>
    <e v="#N/A"/>
    <n v="0"/>
    <m/>
    <m/>
    <m/>
    <m/>
    <m/>
    <m/>
  </r>
  <r>
    <n v="13"/>
    <s v="OE1;SI;DCI-ACT_13"/>
    <s v="DCI;DCI-ACT_13;Nov"/>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11-30T00:00:00"/>
    <s v="Nov"/>
    <e v="#N/A"/>
    <n v="1"/>
    <n v="0"/>
    <s v="Por Ejecutar"/>
    <e v="#N/A"/>
    <e v="#N/A"/>
    <n v="0"/>
    <m/>
    <m/>
    <m/>
    <m/>
    <m/>
    <m/>
  </r>
  <r>
    <n v="13"/>
    <s v="OE1;SI;DCI-ACT_13"/>
    <s v="DCI;DCI-ACT_13;Dic"/>
    <x v="0"/>
    <s v="Fortalecer la Vigilancia."/>
    <s v="SI"/>
    <s v="PEI_02"/>
    <s v="PEI"/>
    <s v="PEI_13 - Planes de Prevención"/>
    <s v="DCI-E_05"/>
    <s v="5. Piloto de Índices de Servicios para Supervisión Inteligente en Concesiones e Infraestructura"/>
    <s v="DCI-ACT_13"/>
    <s v="2. Contratación del desarrollo del software de Modelo de Supervisión Inteligente."/>
    <x v="0"/>
    <s v="Despacho_del_Delegado_de_Concesiones_e_Infraestructura"/>
    <n v="7"/>
    <n v="12"/>
    <n v="2019"/>
    <d v="2019-12-30T00:00:00"/>
    <s v="Dic"/>
    <e v="#N/A"/>
    <n v="0"/>
    <n v="0"/>
    <s v="Por Ejecutar"/>
    <e v="#N/A"/>
    <e v="#N/A"/>
    <n v="0"/>
    <m/>
    <m/>
    <m/>
    <m/>
    <m/>
    <m/>
  </r>
  <r>
    <n v="14"/>
    <s v="OE1;SI;DCI-ACT_14"/>
    <s v="DCI;DCI-ACT_14;Ene"/>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01-30T00:00:00"/>
    <s v="Ene"/>
    <n v="0"/>
    <n v="0"/>
    <n v="0"/>
    <s v="Por Ejecutar"/>
    <n v="0"/>
    <n v="0"/>
    <n v="0"/>
    <e v="#N/A"/>
    <e v="#N/A"/>
    <e v="#N/A"/>
    <e v="#N/A"/>
    <e v="#N/A"/>
    <e v="#N/A"/>
  </r>
  <r>
    <n v="14"/>
    <s v="OE1;SI;DCI-ACT_14"/>
    <s v="DCI;DCI-ACT_14;Feb"/>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02-28T00:00:00"/>
    <s v="Feb"/>
    <n v="0"/>
    <n v="0"/>
    <n v="0"/>
    <s v="Por Ejecutar"/>
    <n v="0"/>
    <n v="0"/>
    <n v="0"/>
    <m/>
    <m/>
    <m/>
    <m/>
    <m/>
    <m/>
  </r>
  <r>
    <n v="14"/>
    <s v="OE1;SI;DCI-ACT_14"/>
    <s v="DCI;DCI-ACT_14;Mar"/>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03-30T00:00:00"/>
    <s v="Mar"/>
    <n v="0"/>
    <n v="0"/>
    <n v="0"/>
    <s v="Por Ejecutar"/>
    <n v="0"/>
    <n v="0"/>
    <n v="0"/>
    <m/>
    <m/>
    <m/>
    <m/>
    <m/>
    <m/>
  </r>
  <r>
    <n v="14"/>
    <s v="OE1;SI;DCI-ACT_14"/>
    <s v="DCI;DCI-ACT_14;Abr"/>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04-30T00:00:00"/>
    <s v="Abr"/>
    <n v="2"/>
    <n v="0"/>
    <n v="0"/>
    <s v="Por Ejecutar"/>
    <n v="2"/>
    <n v="0"/>
    <n v="0"/>
    <m/>
    <m/>
    <m/>
    <m/>
    <m/>
    <m/>
  </r>
  <r>
    <n v="14"/>
    <s v="OE1;SI;DCI-ACT_14"/>
    <s v="DCI;DCI-ACT_14;May"/>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05-30T00:00:00"/>
    <s v="May"/>
    <n v="7"/>
    <n v="0"/>
    <n v="0"/>
    <s v="Por Ejecutar"/>
    <n v="9"/>
    <n v="0"/>
    <n v="0"/>
    <m/>
    <m/>
    <m/>
    <m/>
    <m/>
    <m/>
  </r>
  <r>
    <n v="14"/>
    <s v="OE1;SI;DCI-ACT_14"/>
    <s v="DCI;DCI-ACT_14;Jun"/>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06-30T00:00:00"/>
    <s v="Jun"/>
    <n v="5"/>
    <n v="0"/>
    <n v="0"/>
    <s v="Por Ejecutar"/>
    <n v="14"/>
    <n v="0"/>
    <n v="0"/>
    <m/>
    <m/>
    <m/>
    <m/>
    <m/>
    <m/>
  </r>
  <r>
    <n v="14"/>
    <s v="OE1;SI;DCI-ACT_14"/>
    <s v="DCI;DCI-ACT_14;Jul"/>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07-30T00:00:00"/>
    <s v="Jul"/>
    <n v="0"/>
    <n v="0"/>
    <n v="0"/>
    <s v="Por Ejecutar"/>
    <n v="14"/>
    <n v="0"/>
    <n v="0"/>
    <m/>
    <m/>
    <m/>
    <m/>
    <m/>
    <m/>
  </r>
  <r>
    <n v="14"/>
    <s v="OE1;SI;DCI-ACT_14"/>
    <s v="DCI;DCI-ACT_14;Ago"/>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08-30T00:00:00"/>
    <s v="Ago"/>
    <n v="0"/>
    <n v="0"/>
    <n v="0"/>
    <s v="Por Ejecutar"/>
    <n v="14"/>
    <n v="0"/>
    <n v="0"/>
    <m/>
    <m/>
    <m/>
    <m/>
    <m/>
    <m/>
  </r>
  <r>
    <n v="14"/>
    <s v="OE1;SI;DCI-ACT_14"/>
    <s v="DCI;DCI-ACT_14;Sep"/>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09-30T00:00:00"/>
    <s v="Sep"/>
    <e v="#N/A"/>
    <e v="#N/A"/>
    <n v="0"/>
    <s v="Por Ejecutar"/>
    <e v="#N/A"/>
    <e v="#N/A"/>
    <n v="0"/>
    <m/>
    <m/>
    <m/>
    <m/>
    <m/>
    <m/>
  </r>
  <r>
    <n v="14"/>
    <s v="OE1;SI;DCI-ACT_14"/>
    <s v="DCI;DCI-ACT_14;Oct"/>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10-30T00:00:00"/>
    <s v="Oct"/>
    <e v="#N/A"/>
    <e v="#N/A"/>
    <n v="0"/>
    <s v="Por Ejecutar"/>
    <e v="#N/A"/>
    <e v="#N/A"/>
    <n v="0"/>
    <m/>
    <m/>
    <m/>
    <m/>
    <m/>
    <m/>
  </r>
  <r>
    <n v="14"/>
    <s v="OE1;SI;DCI-ACT_14"/>
    <s v="DCI;DCI-ACT_14;Nov"/>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11-30T00:00:00"/>
    <s v="Nov"/>
    <e v="#N/A"/>
    <n v="0"/>
    <e v="#N/A"/>
    <e v="#N/A"/>
    <e v="#N/A"/>
    <e v="#N/A"/>
    <n v="0"/>
    <m/>
    <m/>
    <m/>
    <m/>
    <m/>
    <m/>
  </r>
  <r>
    <n v="14"/>
    <s v="OE1;SI;DCI-ACT_14"/>
    <s v="DCI;DCI-ACT_14;Dic"/>
    <x v="0"/>
    <s v="Fortalecer la Vigilancia."/>
    <s v="SI"/>
    <s v="PEI_02"/>
    <s v="PEI"/>
    <s v="PEI_13 - Planes de Prevención"/>
    <s v="DCI-E_05"/>
    <s v="5. Piloto de Índices de Servicios para Supervisión Inteligente en Concesiones e Infraestructura"/>
    <s v="DCI-ACT_14"/>
    <s v="3. Plan Piloto de Aplicación de la Herramienta Metodológica de Índices de Servicio al 10% de los supervisados."/>
    <x v="0"/>
    <s v="Despacho_del_Delegado_de_Concesiones_e_Infraestructura"/>
    <n v="2"/>
    <n v="4"/>
    <n v="2019"/>
    <d v="2019-12-30T00:00:00"/>
    <s v="Dic"/>
    <e v="#N/A"/>
    <n v="0"/>
    <n v="0"/>
    <s v="Por Ejecutar"/>
    <e v="#N/A"/>
    <e v="#N/A"/>
    <n v="0"/>
    <m/>
    <m/>
    <m/>
    <m/>
    <m/>
    <m/>
  </r>
  <r>
    <n v="16"/>
    <s v="OE1;SI;DCI-ACT_16"/>
    <s v="DCI;DCI-ACT_16;Ene"/>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01-30T00:00:00"/>
    <s v="Ene"/>
    <n v="0"/>
    <n v="0"/>
    <n v="0"/>
    <s v="Por Ejecutar"/>
    <n v="0"/>
    <n v="0"/>
    <n v="0"/>
    <e v="#N/A"/>
    <e v="#N/A"/>
    <e v="#N/A"/>
    <e v="#N/A"/>
    <e v="#N/A"/>
    <e v="#N/A"/>
  </r>
  <r>
    <n v="16"/>
    <s v="OE1;SI;DCI-ACT_16"/>
    <s v="DCI;DCI-ACT_16;Feb"/>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02-28T00:00:00"/>
    <s v="Feb"/>
    <n v="0"/>
    <n v="0"/>
    <n v="0"/>
    <s v="Por Ejecutar"/>
    <n v="0"/>
    <n v="0"/>
    <n v="0"/>
    <m/>
    <m/>
    <m/>
    <m/>
    <m/>
    <m/>
  </r>
  <r>
    <n v="16"/>
    <s v="OE1;SI;DCI-ACT_16"/>
    <s v="DCI;DCI-ACT_16;Mar"/>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03-30T00:00:00"/>
    <s v="Mar"/>
    <n v="0"/>
    <n v="0"/>
    <n v="0"/>
    <s v="Por Ejecutar"/>
    <n v="0"/>
    <n v="0"/>
    <n v="0"/>
    <m/>
    <m/>
    <m/>
    <m/>
    <m/>
    <m/>
  </r>
  <r>
    <n v="16"/>
    <s v="OE1;SI;DCI-ACT_16"/>
    <s v="DCI;DCI-ACT_16;Abr"/>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04-30T00:00:00"/>
    <s v="Abr"/>
    <n v="0"/>
    <n v="0"/>
    <e v="#DIV/0!"/>
    <e v="#DIV/0!"/>
    <n v="0"/>
    <n v="0"/>
    <n v="0"/>
    <m/>
    <m/>
    <m/>
    <m/>
    <m/>
    <m/>
  </r>
  <r>
    <n v="16"/>
    <s v="OE1;SI;DCI-ACT_16"/>
    <s v="DCI;DCI-ACT_16;May"/>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05-30T00:00:00"/>
    <s v="May"/>
    <n v="0"/>
    <n v="0"/>
    <e v="#DIV/0!"/>
    <e v="#DIV/0!"/>
    <n v="0"/>
    <n v="0"/>
    <n v="0"/>
    <m/>
    <m/>
    <m/>
    <m/>
    <m/>
    <m/>
  </r>
  <r>
    <n v="16"/>
    <s v="OE1;SI;DCI-ACT_16"/>
    <s v="DCI;DCI-ACT_16;Jun"/>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06-30T00:00:00"/>
    <s v="Jun"/>
    <n v="0"/>
    <n v="0"/>
    <e v="#DIV/0!"/>
    <e v="#DIV/0!"/>
    <n v="0"/>
    <n v="0"/>
    <n v="0"/>
    <m/>
    <m/>
    <m/>
    <m/>
    <m/>
    <m/>
  </r>
  <r>
    <n v="16"/>
    <s v="OE1;SI;DCI-ACT_16"/>
    <s v="DCI;DCI-ACT_16;Jul"/>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07-30T00:00:00"/>
    <s v="Jul"/>
    <n v="0"/>
    <n v="0"/>
    <e v="#DIV/0!"/>
    <e v="#DIV/0!"/>
    <n v="0"/>
    <n v="0"/>
    <n v="0"/>
    <m/>
    <m/>
    <m/>
    <m/>
    <m/>
    <m/>
  </r>
  <r>
    <n v="16"/>
    <s v="OE1;SI;DCI-ACT_16"/>
    <s v="DCI;DCI-ACT_16;Ago"/>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08-30T00:00:00"/>
    <s v="Ago"/>
    <n v="0"/>
    <n v="0"/>
    <e v="#DIV/0!"/>
    <e v="#DIV/0!"/>
    <n v="0"/>
    <n v="0"/>
    <n v="0"/>
    <m/>
    <m/>
    <m/>
    <m/>
    <m/>
    <m/>
  </r>
  <r>
    <n v="16"/>
    <s v="OE1;SI;DCI-ACT_16"/>
    <s v="DCI;DCI-ACT_16;Sep"/>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09-30T00:00:00"/>
    <s v="Sep"/>
    <e v="#N/A"/>
    <e v="#N/A"/>
    <e v="#N/A"/>
    <e v="#N/A"/>
    <e v="#N/A"/>
    <e v="#N/A"/>
    <n v="0"/>
    <m/>
    <m/>
    <m/>
    <m/>
    <m/>
    <m/>
  </r>
  <r>
    <n v="16"/>
    <s v="OE1;SI;DCI-ACT_16"/>
    <s v="DCI;DCI-ACT_16;Oct"/>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10-30T00:00:00"/>
    <s v="Oct"/>
    <e v="#N/A"/>
    <e v="#N/A"/>
    <e v="#N/A"/>
    <e v="#N/A"/>
    <e v="#N/A"/>
    <e v="#N/A"/>
    <n v="0"/>
    <m/>
    <m/>
    <m/>
    <m/>
    <m/>
    <m/>
  </r>
  <r>
    <n v="16"/>
    <s v="OE1;SI;DCI-ACT_16"/>
    <s v="DCI;DCI-ACT_16;Nov"/>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11-30T00:00:00"/>
    <s v="Nov"/>
    <e v="#N/A"/>
    <n v="0"/>
    <e v="#N/A"/>
    <e v="#N/A"/>
    <e v="#N/A"/>
    <e v="#N/A"/>
    <n v="0"/>
    <m/>
    <m/>
    <m/>
    <m/>
    <m/>
    <m/>
  </r>
  <r>
    <n v="16"/>
    <s v="OE1;SI;DCI-ACT_16"/>
    <s v="DCI;DCI-ACT_16;Dic"/>
    <x v="0"/>
    <s v="Fortalecer la Vigilancia."/>
    <s v="SI"/>
    <s v="PEI_02"/>
    <s v="PEI"/>
    <s v="PEI_02 - Accesibilidad"/>
    <s v="DCI-E_06"/>
    <s v="6. Expedición, Publicación y Divulgación de los criterios de Supervisión de Accesibilidad"/>
    <s v="DCI-ACT_16"/>
    <s v="2. Divulgar circular"/>
    <x v="0"/>
    <s v="Despacho_del_Delegado_de_Concesiones_e_Infraestructura"/>
    <n v="11"/>
    <n v="11"/>
    <n v="2019"/>
    <d v="2019-12-30T00:00:00"/>
    <s v="Dic"/>
    <e v="#N/A"/>
    <n v="0"/>
    <n v="0"/>
    <s v="Por Ejecutar"/>
    <e v="#N/A"/>
    <e v="#N/A"/>
    <n v="0"/>
    <m/>
    <m/>
    <m/>
    <m/>
    <m/>
    <m/>
  </r>
  <r>
    <n v="18"/>
    <s v="OE1;SI;DCI-ACT_20"/>
    <s v="DCI;DCI-ACT_18;Ene"/>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01-30T00:00:00"/>
    <s v="Ene"/>
    <n v="0"/>
    <n v="2"/>
    <n v="0"/>
    <s v="Por Ejecutar"/>
    <n v="0"/>
    <n v="2"/>
    <n v="0"/>
    <e v="#N/A"/>
    <e v="#N/A"/>
    <e v="#N/A"/>
    <e v="#N/A"/>
    <e v="#N/A"/>
    <e v="#N/A"/>
  </r>
  <r>
    <n v="18"/>
    <s v="OE1;SI;DCI-ACT_20"/>
    <s v="DCI;DCI-ACT_18;Feb"/>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02-28T00:00:00"/>
    <s v="Feb"/>
    <n v="1"/>
    <n v="0"/>
    <n v="0"/>
    <s v="Por Ejecutar"/>
    <n v="1"/>
    <n v="2"/>
    <n v="2"/>
    <m/>
    <m/>
    <m/>
    <m/>
    <m/>
    <m/>
  </r>
  <r>
    <n v="18"/>
    <s v="OE1;SI;DCI-ACT_20"/>
    <s v="DCI;DCI-ACT_18;Mar"/>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03-30T00:00:00"/>
    <s v="Mar"/>
    <n v="2"/>
    <n v="0"/>
    <n v="0"/>
    <s v="Por Ejecutar"/>
    <n v="3"/>
    <n v="2"/>
    <n v="0.66666666666666663"/>
    <m/>
    <m/>
    <m/>
    <m/>
    <m/>
    <m/>
  </r>
  <r>
    <n v="18"/>
    <s v="OE1;SI;DCI-ACT_20"/>
    <s v="DCI;DCI-ACT_18;Abr"/>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04-30T00:00:00"/>
    <s v="Abr"/>
    <n v="3"/>
    <n v="0"/>
    <n v="0"/>
    <s v="Por Ejecutar"/>
    <n v="6"/>
    <n v="2"/>
    <n v="0.33333333333333331"/>
    <m/>
    <m/>
    <m/>
    <m/>
    <m/>
    <m/>
  </r>
  <r>
    <n v="18"/>
    <s v="OE1;SI;DCI-ACT_20"/>
    <s v="DCI;DCI-ACT_18;May"/>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05-30T00:00:00"/>
    <s v="May"/>
    <n v="3"/>
    <n v="0"/>
    <n v="0"/>
    <s v="Por Ejecutar"/>
    <n v="9"/>
    <n v="2"/>
    <n v="0.22222222222222221"/>
    <m/>
    <m/>
    <m/>
    <m/>
    <m/>
    <m/>
  </r>
  <r>
    <n v="18"/>
    <s v="OE1;SI;DCI-ACT_20"/>
    <s v="DCI;DCI-ACT_18;Jun"/>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06-30T00:00:00"/>
    <s v="Jun"/>
    <n v="2"/>
    <n v="0"/>
    <n v="0"/>
    <s v="Por Ejecutar"/>
    <n v="11"/>
    <n v="2"/>
    <n v="0.18181818181818182"/>
    <m/>
    <m/>
    <m/>
    <m/>
    <m/>
    <m/>
  </r>
  <r>
    <n v="18"/>
    <s v="OE1;SI;DCI-ACT_20"/>
    <s v="DCI;DCI-ACT_18;Jul"/>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07-30T00:00:00"/>
    <s v="Jul"/>
    <n v="2"/>
    <n v="0"/>
    <n v="0"/>
    <s v="Por Ejecutar"/>
    <n v="13"/>
    <n v="2"/>
    <n v="0.15384615384615385"/>
    <m/>
    <m/>
    <m/>
    <m/>
    <m/>
    <m/>
  </r>
  <r>
    <n v="18"/>
    <s v="OE1;SI;DCI-ACT_20"/>
    <s v="DCI;DCI-ACT_18;Ago"/>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08-30T00:00:00"/>
    <s v="Ago"/>
    <n v="4"/>
    <n v="0"/>
    <n v="0"/>
    <s v="Por Ejecutar"/>
    <n v="17"/>
    <n v="2"/>
    <n v="0.11764705882352941"/>
    <m/>
    <m/>
    <m/>
    <m/>
    <m/>
    <m/>
  </r>
  <r>
    <n v="18"/>
    <s v="OE1;SI;DCI-ACT_20"/>
    <s v="DCI;DCI-ACT_18;Sep"/>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09-30T00:00:00"/>
    <s v="Sep"/>
    <e v="#N/A"/>
    <e v="#N/A"/>
    <e v="#N/A"/>
    <e v="#N/A"/>
    <e v="#N/A"/>
    <e v="#N/A"/>
    <n v="0"/>
    <m/>
    <m/>
    <m/>
    <m/>
    <m/>
    <m/>
  </r>
  <r>
    <n v="18"/>
    <s v="OE1;SI;DCI-ACT_20"/>
    <s v="DCI;DCI-ACT_18;Oct"/>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10-30T00:00:00"/>
    <s v="Oct"/>
    <e v="#N/A"/>
    <e v="#N/A"/>
    <n v="0"/>
    <s v="Por Ejecutar"/>
    <e v="#N/A"/>
    <e v="#N/A"/>
    <n v="0"/>
    <m/>
    <m/>
    <m/>
    <m/>
    <m/>
    <m/>
  </r>
  <r>
    <n v="18"/>
    <s v="OE1;SI;DCI-ACT_20"/>
    <s v="DCI;DCI-ACT_18;Nov"/>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11-30T00:00:00"/>
    <s v="Nov"/>
    <e v="#N/A"/>
    <n v="3"/>
    <n v="0"/>
    <s v="Por Ejecutar"/>
    <e v="#N/A"/>
    <e v="#N/A"/>
    <n v="0"/>
    <m/>
    <m/>
    <m/>
    <m/>
    <m/>
    <m/>
  </r>
  <r>
    <n v="18"/>
    <s v="OE1;SI;DCI-ACT_20"/>
    <s v="DCI;DCI-ACT_18;Dic"/>
    <x v="0"/>
    <s v="Fortalecer la Vigilancia."/>
    <s v="SI"/>
    <s v="PAI_10"/>
    <s v="PAI"/>
    <s v="PyP_Divulgación"/>
    <s v="DCI-E_08"/>
    <s v="1. Divulgación"/>
    <s v="DCI-ACT_18"/>
    <s v="Asistir sesiones con la ciudadanía, vigilados, organizaciones cívicas y otras entidades"/>
    <x v="0"/>
    <s v="Dirección_de_Promoción_y_Prevención_Concesiones_e_Infraestructura"/>
    <n v="3"/>
    <n v="3"/>
    <n v="2019"/>
    <d v="2019-12-30T00:00:00"/>
    <s v="Dic"/>
    <e v="#N/A"/>
    <n v="2"/>
    <n v="0"/>
    <s v="Por Ejecutar"/>
    <e v="#N/A"/>
    <e v="#N/A"/>
    <n v="0"/>
    <m/>
    <m/>
    <m/>
    <m/>
    <m/>
    <m/>
  </r>
  <r>
    <n v="20"/>
    <s v="OE1;SI;DP-ACT_06"/>
    <s v="DCI;DCI-ACT_20;Ene"/>
    <x v="0"/>
    <s v="Fortalecer la Vigilancia."/>
    <s v="SI"/>
    <s v="PAI_10"/>
    <s v="PAI"/>
    <s v="PyP_Divulgación"/>
    <s v="DCI-E_08"/>
    <s v="1. Divulgación"/>
    <s v="DCI-ACT_20"/>
    <s v="Asistencia a Eventos  de Promoción"/>
    <x v="0"/>
    <s v="Dirección_de_Promoción_y_Prevención_Concesiones_e_Infraestructura"/>
    <n v="1"/>
    <n v="12"/>
    <n v="2019"/>
    <d v="2019-01-30T00:00:00"/>
    <s v="Ene"/>
    <n v="0"/>
    <n v="0"/>
    <e v="#DIV/0!"/>
    <e v="#DIV/0!"/>
    <n v="0"/>
    <n v="0"/>
    <n v="0"/>
    <e v="#N/A"/>
    <e v="#N/A"/>
    <e v="#N/A"/>
    <e v="#N/A"/>
    <e v="#N/A"/>
    <e v="#N/A"/>
  </r>
  <r>
    <n v="20"/>
    <s v="OE1;SI;DP-ACT_06"/>
    <s v="DCI;DCI-ACT_20;Feb"/>
    <x v="0"/>
    <s v="Fortalecer la Vigilancia."/>
    <s v="SI"/>
    <s v="PAI_10"/>
    <s v="PAI"/>
    <s v="PyP_Divulgación"/>
    <s v="DCI-E_08"/>
    <s v="1. Divulgación"/>
    <s v="DCI-ACT_20"/>
    <s v="Asistencia a Eventos  de Promoción"/>
    <x v="0"/>
    <s v="Dirección_de_Promoción_y_Prevención_Concesiones_e_Infraestructura"/>
    <n v="1"/>
    <n v="12"/>
    <n v="2019"/>
    <d v="2019-02-28T00:00:00"/>
    <s v="Feb"/>
    <n v="0"/>
    <n v="0"/>
    <e v="#DIV/0!"/>
    <e v="#DIV/0!"/>
    <n v="0"/>
    <n v="0"/>
    <n v="0"/>
    <m/>
    <m/>
    <m/>
    <m/>
    <m/>
    <m/>
  </r>
  <r>
    <n v="20"/>
    <s v="OE1;SI;DP-ACT_06"/>
    <s v="DCI;DCI-ACT_20;Mar"/>
    <x v="0"/>
    <s v="Fortalecer la Vigilancia."/>
    <s v="SI"/>
    <s v="PAI_10"/>
    <s v="PAI"/>
    <s v="PyP_Divulgación"/>
    <s v="DCI-E_08"/>
    <s v="1. Divulgación"/>
    <s v="DCI-ACT_20"/>
    <s v="Asistencia a Eventos  de Promoción"/>
    <x v="0"/>
    <s v="Dirección_de_Promoción_y_Prevención_Concesiones_e_Infraestructura"/>
    <n v="1"/>
    <n v="12"/>
    <n v="2019"/>
    <d v="2019-03-30T00:00:00"/>
    <s v="Mar"/>
    <n v="0"/>
    <n v="0"/>
    <e v="#DIV/0!"/>
    <e v="#DIV/0!"/>
    <n v="0"/>
    <n v="0"/>
    <n v="0"/>
    <m/>
    <m/>
    <m/>
    <m/>
    <m/>
    <m/>
  </r>
  <r>
    <n v="20"/>
    <s v="OE1;SI;DP-ACT_06"/>
    <s v="DCI;DCI-ACT_20;Abr"/>
    <x v="0"/>
    <s v="Fortalecer la Vigilancia."/>
    <s v="SI"/>
    <s v="PAI_10"/>
    <s v="PAI"/>
    <s v="PyP_Divulgación"/>
    <s v="DCI-E_08"/>
    <s v="1. Divulgación"/>
    <s v="DCI-ACT_20"/>
    <s v="Asistencia a Eventos  de Promoción"/>
    <x v="0"/>
    <s v="Dirección_de_Promoción_y_Prevención_Concesiones_e_Infraestructura"/>
    <n v="1"/>
    <n v="12"/>
    <n v="2019"/>
    <d v="2019-04-30T00:00:00"/>
    <s v="Abr"/>
    <n v="0"/>
    <n v="0"/>
    <e v="#DIV/0!"/>
    <e v="#DIV/0!"/>
    <n v="0"/>
    <n v="0"/>
    <n v="0"/>
    <m/>
    <m/>
    <m/>
    <m/>
    <m/>
    <m/>
  </r>
  <r>
    <n v="20"/>
    <s v="OE1;SI;DP-ACT_06"/>
    <s v="DCI;DCI-ACT_20;May"/>
    <x v="0"/>
    <s v="Fortalecer la Vigilancia."/>
    <s v="SI"/>
    <s v="PAI_10"/>
    <s v="PAI"/>
    <s v="PyP_Divulgación"/>
    <s v="DCI-E_08"/>
    <s v="1. Divulgación"/>
    <s v="DCI-ACT_20"/>
    <s v="Asistencia a Eventos  de Promoción"/>
    <x v="0"/>
    <s v="Dirección_de_Promoción_y_Prevención_Concesiones_e_Infraestructura"/>
    <n v="1"/>
    <n v="12"/>
    <n v="2019"/>
    <d v="2019-05-30T00:00:00"/>
    <s v="May"/>
    <n v="0"/>
    <n v="0"/>
    <e v="#DIV/0!"/>
    <e v="#DIV/0!"/>
    <n v="0"/>
    <n v="0"/>
    <n v="0"/>
    <m/>
    <m/>
    <m/>
    <m/>
    <m/>
    <m/>
  </r>
  <r>
    <n v="20"/>
    <s v="OE1;SI;DP-ACT_06"/>
    <s v="DCI;DCI-ACT_20;Jun"/>
    <x v="0"/>
    <s v="Fortalecer la Vigilancia."/>
    <s v="SI"/>
    <s v="PAI_10"/>
    <s v="PAI"/>
    <s v="PyP_Divulgación"/>
    <s v="DCI-E_08"/>
    <s v="1. Divulgación"/>
    <s v="DCI-ACT_20"/>
    <s v="Asistencia a Eventos  de Promoción"/>
    <x v="0"/>
    <s v="Dirección_de_Promoción_y_Prevención_Concesiones_e_Infraestructura"/>
    <n v="1"/>
    <n v="12"/>
    <n v="2019"/>
    <d v="2019-06-30T00:00:00"/>
    <s v="Jun"/>
    <n v="0"/>
    <n v="0"/>
    <e v="#DIV/0!"/>
    <e v="#DIV/0!"/>
    <n v="0"/>
    <n v="0"/>
    <n v="0"/>
    <m/>
    <m/>
    <m/>
    <m/>
    <m/>
    <m/>
  </r>
  <r>
    <n v="20"/>
    <s v="OE1;SI;DP-ACT_06"/>
    <s v="DCI;DCI-ACT_20;Jul"/>
    <x v="0"/>
    <s v="Fortalecer la Vigilancia."/>
    <s v="SI"/>
    <s v="PAI_10"/>
    <s v="PAI"/>
    <s v="PyP_Divulgación"/>
    <s v="DCI-E_08"/>
    <s v="1. Divulgación"/>
    <s v="DCI-ACT_20"/>
    <s v="Asistencia a Eventos  de Promoción"/>
    <x v="0"/>
    <s v="Dirección_de_Promoción_y_Prevención_Concesiones_e_Infraestructura"/>
    <n v="1"/>
    <n v="12"/>
    <n v="2019"/>
    <d v="2019-07-30T00:00:00"/>
    <s v="Jul"/>
    <n v="0"/>
    <n v="0"/>
    <n v="0"/>
    <s v="Por Ejecutar"/>
    <n v="0"/>
    <n v="0"/>
    <n v="0"/>
    <m/>
    <m/>
    <m/>
    <m/>
    <m/>
    <m/>
  </r>
  <r>
    <n v="20"/>
    <s v="OE1;SI;DP-ACT_06"/>
    <s v="DCI;DCI-ACT_20;Ago"/>
    <x v="0"/>
    <s v="Fortalecer la Vigilancia."/>
    <s v="SI"/>
    <s v="PAI_10"/>
    <s v="PAI"/>
    <s v="PyP_Divulgación"/>
    <s v="DCI-E_08"/>
    <s v="1. Divulgación"/>
    <s v="DCI-ACT_20"/>
    <s v="Asistencia a Eventos  de Promoción"/>
    <x v="0"/>
    <s v="Dirección_de_Promoción_y_Prevención_Concesiones_e_Infraestructura"/>
    <n v="1"/>
    <n v="12"/>
    <n v="2019"/>
    <d v="2019-08-30T00:00:00"/>
    <s v="Ago"/>
    <n v="0"/>
    <n v="0"/>
    <e v="#DIV/0!"/>
    <e v="#DIV/0!"/>
    <n v="0"/>
    <n v="0"/>
    <n v="0"/>
    <m/>
    <m/>
    <m/>
    <m/>
    <m/>
    <m/>
  </r>
  <r>
    <n v="20"/>
    <s v="OE1;SI;DP-ACT_06"/>
    <s v="DCI;DCI-ACT_20;Sep"/>
    <x v="0"/>
    <s v="Fortalecer la Vigilancia."/>
    <s v="SI"/>
    <s v="PAI_10"/>
    <s v="PAI"/>
    <s v="PyP_Divulgación"/>
    <s v="DCI-E_08"/>
    <s v="1. Divulgación"/>
    <s v="DCI-ACT_20"/>
    <s v="Asistencia a Eventos  de Promoción"/>
    <x v="0"/>
    <s v="Dirección_de_Promoción_y_Prevención_Concesiones_e_Infraestructura"/>
    <n v="1"/>
    <n v="12"/>
    <n v="2019"/>
    <d v="2019-09-30T00:00:00"/>
    <s v="Sep"/>
    <e v="#N/A"/>
    <e v="#N/A"/>
    <e v="#N/A"/>
    <e v="#N/A"/>
    <e v="#N/A"/>
    <e v="#N/A"/>
    <n v="0"/>
    <m/>
    <m/>
    <m/>
    <m/>
    <m/>
    <m/>
  </r>
  <r>
    <n v="20"/>
    <s v="OE1;SI;DP-ACT_06"/>
    <s v="DCI;DCI-ACT_20;Oct"/>
    <x v="0"/>
    <s v="Fortalecer la Vigilancia."/>
    <s v="SI"/>
    <s v="PAI_10"/>
    <s v="PAI"/>
    <s v="PyP_Divulgación"/>
    <s v="DCI-E_08"/>
    <s v="1. Divulgación"/>
    <s v="DCI-ACT_20"/>
    <s v="Asistencia a Eventos  de Promoción"/>
    <x v="0"/>
    <s v="Dirección_de_Promoción_y_Prevención_Concesiones_e_Infraestructura"/>
    <n v="1"/>
    <n v="12"/>
    <n v="2019"/>
    <d v="2019-10-30T00:00:00"/>
    <s v="Oct"/>
    <e v="#N/A"/>
    <e v="#N/A"/>
    <n v="0"/>
    <s v="Por Ejecutar"/>
    <e v="#N/A"/>
    <e v="#N/A"/>
    <n v="0"/>
    <m/>
    <m/>
    <m/>
    <m/>
    <m/>
    <m/>
  </r>
  <r>
    <n v="20"/>
    <s v="OE1;SI;DP-ACT_06"/>
    <s v="DCI;DCI-ACT_20;Nov"/>
    <x v="0"/>
    <s v="Fortalecer la Vigilancia."/>
    <s v="SI"/>
    <s v="PAI_10"/>
    <s v="PAI"/>
    <s v="PyP_Divulgación"/>
    <s v="DCI-E_08"/>
    <s v="1. Divulgación"/>
    <s v="DCI-ACT_20"/>
    <s v="Asistencia a Eventos  de Promoción"/>
    <x v="0"/>
    <s v="Dirección_de_Promoción_y_Prevención_Concesiones_e_Infraestructura"/>
    <n v="1"/>
    <n v="12"/>
    <n v="2019"/>
    <d v="2019-11-30T00:00:00"/>
    <s v="Nov"/>
    <e v="#N/A"/>
    <n v="0"/>
    <n v="0"/>
    <s v="Por Ejecutar"/>
    <e v="#N/A"/>
    <e v="#N/A"/>
    <n v="0"/>
    <m/>
    <m/>
    <m/>
    <m/>
    <m/>
    <m/>
  </r>
  <r>
    <n v="20"/>
    <s v="OE1;SI;DP-ACT_06"/>
    <s v="DCI;DCI-ACT_20;Dic"/>
    <x v="0"/>
    <s v="Fortalecer la Vigilancia."/>
    <s v="SI"/>
    <s v="PAI_10"/>
    <s v="PAI"/>
    <s v="PyP_Divulgación"/>
    <s v="DCI-E_08"/>
    <s v="1. Divulgación"/>
    <s v="DCI-ACT_20"/>
    <s v="Asistencia a Eventos  de Promoción"/>
    <x v="0"/>
    <s v="Dirección_de_Promoción_y_Prevención_Concesiones_e_Infraestructura"/>
    <n v="1"/>
    <n v="12"/>
    <n v="2019"/>
    <d v="2019-12-30T00:00:00"/>
    <s v="Dic"/>
    <e v="#N/A"/>
    <n v="0"/>
    <n v="0"/>
    <s v="Por Ejecutar"/>
    <e v="#N/A"/>
    <e v="#N/A"/>
    <n v="0"/>
    <m/>
    <m/>
    <m/>
    <m/>
    <m/>
    <m/>
  </r>
  <r>
    <n v="48"/>
    <s v="OE1;SI;DCI-ACT_23"/>
    <s v="DP;DP-ACT_05;Ene"/>
    <x v="0"/>
    <s v="Fortalecer la Vigilancia."/>
    <s v="SI"/>
    <s v="PAI_10"/>
    <s v="PAI"/>
    <s v="Investigaciones"/>
    <s v="DP-E_02"/>
    <s v="2. Resolver Actuaciones Administrativas anterior a Decreto 2409"/>
    <s v="DP-ACT_05"/>
    <s v="4. DECISIÓN DE FONDO"/>
    <x v="1"/>
    <s v="Despacho_del_Delegado_de_Puertos"/>
    <n v="1"/>
    <n v="12"/>
    <n v="2019"/>
    <d v="2019-01-30T00:00:00"/>
    <s v="Ene"/>
    <n v="8"/>
    <n v="8"/>
    <n v="1"/>
    <s v="Ejecutada"/>
    <n v="8"/>
    <n v="8"/>
    <n v="1"/>
    <e v="#N/A"/>
    <e v="#N/A"/>
    <e v="#N/A"/>
    <e v="#N/A"/>
    <e v="#N/A"/>
    <e v="#N/A"/>
  </r>
  <r>
    <n v="48"/>
    <s v="OE1;SI;DCI-ACT_23"/>
    <s v="DP;DP-ACT_05;Feb"/>
    <x v="0"/>
    <s v="Fortalecer la Vigilancia."/>
    <s v="SI"/>
    <s v="PAI_10"/>
    <s v="PAI"/>
    <s v="Investigaciones"/>
    <s v="DP-E_02"/>
    <s v="2. Resolver Actuaciones Administrativas anterior a Decreto 2409"/>
    <s v="DP-ACT_05"/>
    <s v="4. DECISIÓN DE FONDO"/>
    <x v="1"/>
    <s v="Despacho_del_Delegado_de_Puertos"/>
    <n v="1"/>
    <n v="12"/>
    <n v="2019"/>
    <d v="2019-02-28T00:00:00"/>
    <s v="Feb"/>
    <n v="0"/>
    <n v="0"/>
    <e v="#DIV/0!"/>
    <e v="#DIV/0!"/>
    <n v="8"/>
    <n v="8"/>
    <n v="1"/>
    <m/>
    <m/>
    <m/>
    <m/>
    <m/>
    <m/>
  </r>
  <r>
    <n v="48"/>
    <s v="OE1;SI;DCI-ACT_23"/>
    <s v="DP;DP-ACT_05;Mar"/>
    <x v="0"/>
    <s v="Fortalecer la Vigilancia."/>
    <s v="SI"/>
    <s v="PAI_10"/>
    <s v="PAI"/>
    <s v="Investigaciones"/>
    <s v="DP-E_02"/>
    <s v="2. Resolver Actuaciones Administrativas anterior a Decreto 2409"/>
    <s v="DP-ACT_05"/>
    <s v="4. DECISIÓN DE FONDO"/>
    <x v="1"/>
    <s v="Despacho_del_Delegado_de_Puertos"/>
    <n v="1"/>
    <n v="12"/>
    <n v="2019"/>
    <d v="2019-03-30T00:00:00"/>
    <s v="Mar"/>
    <n v="0"/>
    <n v="0"/>
    <e v="#DIV/0!"/>
    <e v="#DIV/0!"/>
    <n v="8"/>
    <n v="8"/>
    <n v="1"/>
    <m/>
    <m/>
    <m/>
    <m/>
    <m/>
    <m/>
  </r>
  <r>
    <n v="48"/>
    <s v="OE1;SI;DCI-ACT_23"/>
    <s v="DP;DP-ACT_05;Abr"/>
    <x v="0"/>
    <s v="Fortalecer la Vigilancia."/>
    <s v="SI"/>
    <s v="PAI_10"/>
    <s v="PAI"/>
    <s v="Investigaciones"/>
    <s v="DP-E_02"/>
    <s v="2. Resolver Actuaciones Administrativas anterior a Decreto 2409"/>
    <s v="DP-ACT_05"/>
    <s v="4. DECISIÓN DE FONDO"/>
    <x v="1"/>
    <s v="Despacho_del_Delegado_de_Puertos"/>
    <n v="1"/>
    <n v="12"/>
    <n v="2019"/>
    <d v="2019-04-30T00:00:00"/>
    <s v="Abr"/>
    <n v="0"/>
    <n v="0"/>
    <e v="#DIV/0!"/>
    <e v="#DIV/0!"/>
    <n v="8"/>
    <n v="8"/>
    <n v="1"/>
    <m/>
    <m/>
    <m/>
    <m/>
    <m/>
    <m/>
  </r>
  <r>
    <n v="48"/>
    <s v="OE1;SI;DCI-ACT_23"/>
    <s v="DP;DP-ACT_05;May"/>
    <x v="0"/>
    <s v="Fortalecer la Vigilancia."/>
    <s v="SI"/>
    <s v="PAI_10"/>
    <s v="PAI"/>
    <s v="Investigaciones"/>
    <s v="DP-E_02"/>
    <s v="2. Resolver Actuaciones Administrativas anterior a Decreto 2409"/>
    <s v="DP-ACT_05"/>
    <s v="4. DECISIÓN DE FONDO"/>
    <x v="1"/>
    <s v="Despacho_del_Delegado_de_Puertos"/>
    <n v="1"/>
    <n v="12"/>
    <n v="2019"/>
    <d v="2019-05-30T00:00:00"/>
    <s v="May"/>
    <n v="0"/>
    <n v="0"/>
    <e v="#DIV/0!"/>
    <e v="#DIV/0!"/>
    <n v="8"/>
    <n v="8"/>
    <n v="1"/>
    <m/>
    <m/>
    <m/>
    <m/>
    <m/>
    <m/>
  </r>
  <r>
    <n v="48"/>
    <s v="OE1;SI;DCI-ACT_23"/>
    <s v="DP;DP-ACT_05;Jun"/>
    <x v="0"/>
    <s v="Fortalecer la Vigilancia."/>
    <s v="SI"/>
    <s v="PAI_10"/>
    <s v="PAI"/>
    <s v="Investigaciones"/>
    <s v="DP-E_02"/>
    <s v="2. Resolver Actuaciones Administrativas anterior a Decreto 2409"/>
    <s v="DP-ACT_05"/>
    <s v="4. DECISIÓN DE FONDO"/>
    <x v="1"/>
    <s v="Despacho_del_Delegado_de_Puertos"/>
    <n v="1"/>
    <n v="12"/>
    <n v="2019"/>
    <d v="2019-06-30T00:00:00"/>
    <s v="Jun"/>
    <n v="0"/>
    <n v="0"/>
    <e v="#DIV/0!"/>
    <e v="#DIV/0!"/>
    <n v="8"/>
    <n v="8"/>
    <n v="1"/>
    <m/>
    <m/>
    <m/>
    <m/>
    <m/>
    <m/>
  </r>
  <r>
    <n v="48"/>
    <s v="OE1;SI;DCI-ACT_23"/>
    <s v="DP;DP-ACT_05;Jul"/>
    <x v="0"/>
    <s v="Fortalecer la Vigilancia."/>
    <s v="SI"/>
    <s v="PAI_10"/>
    <s v="PAI"/>
    <s v="Investigaciones"/>
    <s v="DP-E_02"/>
    <s v="2. Resolver Actuaciones Administrativas anterior a Decreto 2409"/>
    <s v="DP-ACT_05"/>
    <s v="4. DECISIÓN DE FONDO"/>
    <x v="1"/>
    <s v="Despacho_del_Delegado_de_Puertos"/>
    <n v="1"/>
    <n v="12"/>
    <n v="2019"/>
    <d v="2019-07-30T00:00:00"/>
    <s v="Jul"/>
    <n v="0"/>
    <n v="0"/>
    <e v="#DIV/0!"/>
    <e v="#DIV/0!"/>
    <n v="8"/>
    <n v="8"/>
    <n v="1"/>
    <m/>
    <m/>
    <m/>
    <m/>
    <m/>
    <m/>
  </r>
  <r>
    <n v="48"/>
    <s v="OE1;SI;DCI-ACT_23"/>
    <s v="DP;DP-ACT_05;Ago"/>
    <x v="0"/>
    <s v="Fortalecer la Vigilancia."/>
    <s v="SI"/>
    <s v="PAI_10"/>
    <s v="PAI"/>
    <s v="Investigaciones"/>
    <s v="DP-E_02"/>
    <s v="2. Resolver Actuaciones Administrativas anterior a Decreto 2409"/>
    <s v="DP-ACT_05"/>
    <s v="4. DECISIÓN DE FONDO"/>
    <x v="1"/>
    <s v="Despacho_del_Delegado_de_Puertos"/>
    <n v="1"/>
    <n v="12"/>
    <n v="2019"/>
    <d v="2019-08-30T00:00:00"/>
    <s v="Ago"/>
    <n v="0"/>
    <n v="0"/>
    <e v="#DIV/0!"/>
    <e v="#DIV/0!"/>
    <n v="8"/>
    <n v="8"/>
    <n v="1"/>
    <m/>
    <m/>
    <m/>
    <m/>
    <m/>
    <m/>
  </r>
  <r>
    <n v="48"/>
    <s v="OE1;SI;DCI-ACT_23"/>
    <s v="DP;DP-ACT_05;Sep"/>
    <x v="0"/>
    <s v="Fortalecer la Vigilancia."/>
    <s v="SI"/>
    <s v="PAI_10"/>
    <s v="PAI"/>
    <s v="Investigaciones"/>
    <s v="DP-E_02"/>
    <s v="2. Resolver Actuaciones Administrativas anterior a Decreto 2409"/>
    <s v="DP-ACT_05"/>
    <s v="4. DECISIÓN DE FONDO"/>
    <x v="1"/>
    <s v="Despacho_del_Delegado_de_Puertos"/>
    <n v="1"/>
    <n v="12"/>
    <n v="2019"/>
    <d v="2019-09-30T00:00:00"/>
    <s v="Sep"/>
    <e v="#N/A"/>
    <e v="#N/A"/>
    <e v="#N/A"/>
    <e v="#N/A"/>
    <e v="#N/A"/>
    <e v="#N/A"/>
    <n v="0"/>
    <m/>
    <m/>
    <m/>
    <m/>
    <m/>
    <m/>
  </r>
  <r>
    <n v="48"/>
    <s v="OE1;SI;DCI-ACT_23"/>
    <s v="DP;DP-ACT_05;Oct"/>
    <x v="0"/>
    <s v="Fortalecer la Vigilancia."/>
    <s v="SI"/>
    <s v="PAI_10"/>
    <s v="PAI"/>
    <s v="Investigaciones"/>
    <s v="DP-E_02"/>
    <s v="2. Resolver Actuaciones Administrativas anterior a Decreto 2409"/>
    <s v="DP-ACT_05"/>
    <s v="4. DECISIÓN DE FONDO"/>
    <x v="1"/>
    <s v="Despacho_del_Delegado_de_Puertos"/>
    <n v="1"/>
    <n v="12"/>
    <n v="2019"/>
    <d v="2019-10-30T00:00:00"/>
    <s v="Oct"/>
    <e v="#N/A"/>
    <e v="#N/A"/>
    <n v="0"/>
    <s v="Por Ejecutar"/>
    <e v="#N/A"/>
    <e v="#N/A"/>
    <n v="0"/>
    <m/>
    <m/>
    <m/>
    <m/>
    <m/>
    <m/>
  </r>
  <r>
    <n v="48"/>
    <s v="OE1;SI;DCI-ACT_23"/>
    <s v="DP;DP-ACT_05;Nov"/>
    <x v="0"/>
    <s v="Fortalecer la Vigilancia."/>
    <s v="SI"/>
    <s v="PAI_10"/>
    <s v="PAI"/>
    <s v="Investigaciones"/>
    <s v="DP-E_02"/>
    <s v="2. Resolver Actuaciones Administrativas anterior a Decreto 2409"/>
    <s v="DP-ACT_05"/>
    <s v="4. DECISIÓN DE FONDO"/>
    <x v="1"/>
    <s v="Despacho_del_Delegado_de_Puertos"/>
    <n v="1"/>
    <n v="12"/>
    <n v="2019"/>
    <d v="2019-11-30T00:00:00"/>
    <s v="Nov"/>
    <e v="#N/A"/>
    <n v="0"/>
    <n v="0"/>
    <s v="Por Ejecutar"/>
    <e v="#N/A"/>
    <e v="#N/A"/>
    <n v="0"/>
    <m/>
    <m/>
    <m/>
    <m/>
    <m/>
    <m/>
  </r>
  <r>
    <n v="48"/>
    <s v="OE1;SI;DCI-ACT_23"/>
    <s v="DP;DP-ACT_05;Dic"/>
    <x v="0"/>
    <s v="Fortalecer la Vigilancia."/>
    <s v="SI"/>
    <s v="PAI_10"/>
    <s v="PAI"/>
    <s v="Investigaciones"/>
    <s v="DP-E_02"/>
    <s v="2. Resolver Actuaciones Administrativas anterior a Decreto 2409"/>
    <s v="DP-ACT_05"/>
    <s v="4. DECISIÓN DE FONDO"/>
    <x v="1"/>
    <s v="Despacho_del_Delegado_de_Puertos"/>
    <n v="1"/>
    <n v="12"/>
    <n v="2019"/>
    <d v="2019-12-30T00:00:00"/>
    <s v="Dic"/>
    <e v="#N/A"/>
    <n v="0"/>
    <n v="0"/>
    <s v="Por Ejecutar"/>
    <e v="#N/A"/>
    <e v="#N/A"/>
    <n v="0"/>
    <m/>
    <m/>
    <m/>
    <m/>
    <m/>
    <m/>
  </r>
  <r>
    <n v="49"/>
    <s v="OE1;SI;DCI-ACT_24"/>
    <s v="DP;DP-ACT_06;Ene"/>
    <x v="0"/>
    <s v="Fortalecer la Vigilancia."/>
    <s v="SI"/>
    <s v="PAI_10"/>
    <s v="PAI"/>
    <s v="Investigaciones"/>
    <s v="DP-E_02"/>
    <s v="2. Resolver Actuaciones Administrativas anterior a Decreto 2409"/>
    <s v="DP-ACT_06"/>
    <s v="5. RECURSOS DE REPOSICIÓN"/>
    <x v="1"/>
    <s v="Despacho_del_Delegado_de_Puertos"/>
    <n v="1"/>
    <n v="12"/>
    <n v="2019"/>
    <d v="2019-01-30T00:00:00"/>
    <s v="Ene"/>
    <n v="0"/>
    <n v="0"/>
    <n v="0"/>
    <s v="Por Ejecutar"/>
    <n v="0"/>
    <n v="0"/>
    <n v="0"/>
    <e v="#N/A"/>
    <e v="#N/A"/>
    <e v="#N/A"/>
    <e v="#N/A"/>
    <e v="#N/A"/>
    <e v="#N/A"/>
  </r>
  <r>
    <n v="49"/>
    <s v="OE1;SI;DCI-ACT_24"/>
    <s v="DP;DP-ACT_06;Feb"/>
    <x v="0"/>
    <s v="Fortalecer la Vigilancia."/>
    <s v="SI"/>
    <s v="PAI_10"/>
    <s v="PAI"/>
    <s v="Investigaciones"/>
    <s v="DP-E_02"/>
    <s v="2. Resolver Actuaciones Administrativas anterior a Decreto 2409"/>
    <s v="DP-ACT_06"/>
    <s v="5. RECURSOS DE REPOSICIÓN"/>
    <x v="1"/>
    <s v="Despacho_del_Delegado_de_Puertos"/>
    <n v="1"/>
    <n v="12"/>
    <n v="2019"/>
    <d v="2019-02-28T00:00:00"/>
    <s v="Feb"/>
    <n v="0"/>
    <n v="0"/>
    <e v="#DIV/0!"/>
    <e v="#DIV/0!"/>
    <n v="0"/>
    <n v="0"/>
    <n v="0"/>
    <m/>
    <m/>
    <m/>
    <m/>
    <m/>
    <m/>
  </r>
  <r>
    <n v="49"/>
    <s v="OE1;SI;DCI-ACT_24"/>
    <s v="DP;DP-ACT_06;Mar"/>
    <x v="0"/>
    <s v="Fortalecer la Vigilancia."/>
    <s v="SI"/>
    <s v="PAI_10"/>
    <s v="PAI"/>
    <s v="Investigaciones"/>
    <s v="DP-E_02"/>
    <s v="2. Resolver Actuaciones Administrativas anterior a Decreto 2409"/>
    <s v="DP-ACT_06"/>
    <s v="5. RECURSOS DE REPOSICIÓN"/>
    <x v="1"/>
    <s v="Despacho_del_Delegado_de_Puertos"/>
    <n v="1"/>
    <n v="12"/>
    <n v="2019"/>
    <d v="2019-03-30T00:00:00"/>
    <s v="Mar"/>
    <n v="0"/>
    <n v="0"/>
    <e v="#DIV/0!"/>
    <e v="#DIV/0!"/>
    <n v="0"/>
    <n v="0"/>
    <n v="0"/>
    <m/>
    <m/>
    <m/>
    <m/>
    <m/>
    <m/>
  </r>
  <r>
    <n v="49"/>
    <s v="OE1;SI;DCI-ACT_24"/>
    <s v="DP;DP-ACT_06;Abr"/>
    <x v="0"/>
    <s v="Fortalecer la Vigilancia."/>
    <s v="SI"/>
    <s v="PAI_10"/>
    <s v="PAI"/>
    <s v="Investigaciones"/>
    <s v="DP-E_02"/>
    <s v="2. Resolver Actuaciones Administrativas anterior a Decreto 2409"/>
    <s v="DP-ACT_06"/>
    <s v="5. RECURSOS DE REPOSICIÓN"/>
    <x v="1"/>
    <s v="Despacho_del_Delegado_de_Puertos"/>
    <n v="1"/>
    <n v="12"/>
    <n v="2019"/>
    <d v="2019-04-30T00:00:00"/>
    <s v="Abr"/>
    <n v="0"/>
    <n v="0"/>
    <e v="#DIV/0!"/>
    <e v="#DIV/0!"/>
    <n v="0"/>
    <n v="0"/>
    <n v="0"/>
    <m/>
    <m/>
    <m/>
    <m/>
    <m/>
    <m/>
  </r>
  <r>
    <n v="49"/>
    <s v="OE1;SI;DCI-ACT_24"/>
    <s v="DP;DP-ACT_06;May"/>
    <x v="0"/>
    <s v="Fortalecer la Vigilancia."/>
    <s v="SI"/>
    <s v="PAI_10"/>
    <s v="PAI"/>
    <s v="Investigaciones"/>
    <s v="DP-E_02"/>
    <s v="2. Resolver Actuaciones Administrativas anterior a Decreto 2409"/>
    <s v="DP-ACT_06"/>
    <s v="5. RECURSOS DE REPOSICIÓN"/>
    <x v="1"/>
    <s v="Despacho_del_Delegado_de_Puertos"/>
    <n v="1"/>
    <n v="12"/>
    <n v="2019"/>
    <d v="2019-05-30T00:00:00"/>
    <s v="May"/>
    <n v="0"/>
    <n v="0"/>
    <e v="#DIV/0!"/>
    <e v="#DIV/0!"/>
    <n v="0"/>
    <n v="0"/>
    <n v="0"/>
    <m/>
    <m/>
    <m/>
    <m/>
    <m/>
    <m/>
  </r>
  <r>
    <n v="49"/>
    <s v="OE1;SI;DCI-ACT_24"/>
    <s v="DP;DP-ACT_06;Jun"/>
    <x v="0"/>
    <s v="Fortalecer la Vigilancia."/>
    <s v="SI"/>
    <s v="PAI_10"/>
    <s v="PAI"/>
    <s v="Investigaciones"/>
    <s v="DP-E_02"/>
    <s v="2. Resolver Actuaciones Administrativas anterior a Decreto 2409"/>
    <s v="DP-ACT_06"/>
    <s v="5. RECURSOS DE REPOSICIÓN"/>
    <x v="1"/>
    <s v="Despacho_del_Delegado_de_Puertos"/>
    <n v="1"/>
    <n v="12"/>
    <n v="2019"/>
    <d v="2019-06-30T00:00:00"/>
    <s v="Jun"/>
    <n v="0"/>
    <n v="0"/>
    <e v="#DIV/0!"/>
    <e v="#DIV/0!"/>
    <n v="0"/>
    <n v="0"/>
    <n v="0"/>
    <m/>
    <m/>
    <m/>
    <m/>
    <m/>
    <m/>
  </r>
  <r>
    <n v="49"/>
    <s v="OE1;SI;DCI-ACT_24"/>
    <s v="DP;DP-ACT_06;Jul"/>
    <x v="0"/>
    <s v="Fortalecer la Vigilancia."/>
    <s v="SI"/>
    <s v="PAI_10"/>
    <s v="PAI"/>
    <s v="Investigaciones"/>
    <s v="DP-E_02"/>
    <s v="2. Resolver Actuaciones Administrativas anterior a Decreto 2409"/>
    <s v="DP-ACT_06"/>
    <s v="5. RECURSOS DE REPOSICIÓN"/>
    <x v="1"/>
    <s v="Despacho_del_Delegado_de_Puertos"/>
    <n v="1"/>
    <n v="12"/>
    <n v="2019"/>
    <d v="2019-07-30T00:00:00"/>
    <s v="Jul"/>
    <n v="0"/>
    <n v="0"/>
    <e v="#DIV/0!"/>
    <e v="#DIV/0!"/>
    <n v="0"/>
    <n v="0"/>
    <n v="0"/>
    <m/>
    <m/>
    <m/>
    <m/>
    <m/>
    <m/>
  </r>
  <r>
    <n v="49"/>
    <s v="OE1;SI;DCI-ACT_24"/>
    <s v="DP;DP-ACT_06;Ago"/>
    <x v="0"/>
    <s v="Fortalecer la Vigilancia."/>
    <s v="SI"/>
    <s v="PAI_10"/>
    <s v="PAI"/>
    <s v="Investigaciones"/>
    <s v="DP-E_02"/>
    <s v="2. Resolver Actuaciones Administrativas anterior a Decreto 2409"/>
    <s v="DP-ACT_06"/>
    <s v="5. RECURSOS DE REPOSICIÓN"/>
    <x v="1"/>
    <s v="Despacho_del_Delegado_de_Puertos"/>
    <n v="1"/>
    <n v="12"/>
    <n v="2019"/>
    <d v="2019-08-30T00:00:00"/>
    <s v="Ago"/>
    <n v="0"/>
    <n v="0"/>
    <e v="#DIV/0!"/>
    <e v="#DIV/0!"/>
    <n v="0"/>
    <n v="0"/>
    <n v="0"/>
    <m/>
    <m/>
    <m/>
    <m/>
    <m/>
    <m/>
  </r>
  <r>
    <n v="49"/>
    <s v="OE1;SI;DCI-ACT_24"/>
    <s v="DP;DP-ACT_06;Sep"/>
    <x v="0"/>
    <s v="Fortalecer la Vigilancia."/>
    <s v="SI"/>
    <s v="PAI_10"/>
    <s v="PAI"/>
    <s v="Investigaciones"/>
    <s v="DP-E_02"/>
    <s v="2. Resolver Actuaciones Administrativas anterior a Decreto 2409"/>
    <s v="DP-ACT_06"/>
    <s v="5. RECURSOS DE REPOSICIÓN"/>
    <x v="1"/>
    <s v="Despacho_del_Delegado_de_Puertos"/>
    <n v="1"/>
    <n v="12"/>
    <n v="2019"/>
    <d v="2019-09-30T00:00:00"/>
    <s v="Sep"/>
    <e v="#N/A"/>
    <e v="#N/A"/>
    <e v="#N/A"/>
    <e v="#N/A"/>
    <e v="#N/A"/>
    <e v="#N/A"/>
    <n v="0"/>
    <m/>
    <m/>
    <m/>
    <m/>
    <m/>
    <m/>
  </r>
  <r>
    <n v="49"/>
    <s v="OE1;SI;DCI-ACT_24"/>
    <s v="DP;DP-ACT_06;Oct"/>
    <x v="0"/>
    <s v="Fortalecer la Vigilancia."/>
    <s v="SI"/>
    <s v="PAI_10"/>
    <s v="PAI"/>
    <s v="Investigaciones"/>
    <s v="DP-E_02"/>
    <s v="2. Resolver Actuaciones Administrativas anterior a Decreto 2409"/>
    <s v="DP-ACT_06"/>
    <s v="5. RECURSOS DE REPOSICIÓN"/>
    <x v="1"/>
    <s v="Despacho_del_Delegado_de_Puertos"/>
    <n v="1"/>
    <n v="12"/>
    <n v="2019"/>
    <d v="2019-10-30T00:00:00"/>
    <s v="Oct"/>
    <e v="#N/A"/>
    <e v="#N/A"/>
    <e v="#N/A"/>
    <e v="#N/A"/>
    <e v="#N/A"/>
    <e v="#N/A"/>
    <n v="0"/>
    <m/>
    <m/>
    <m/>
    <m/>
    <m/>
    <m/>
  </r>
  <r>
    <n v="49"/>
    <s v="OE1;SI;DCI-ACT_24"/>
    <s v="DP;DP-ACT_06;Nov"/>
    <x v="0"/>
    <s v="Fortalecer la Vigilancia."/>
    <s v="SI"/>
    <s v="PAI_10"/>
    <s v="PAI"/>
    <s v="Investigaciones"/>
    <s v="DP-E_02"/>
    <s v="2. Resolver Actuaciones Administrativas anterior a Decreto 2409"/>
    <s v="DP-ACT_06"/>
    <s v="5. RECURSOS DE REPOSICIÓN"/>
    <x v="1"/>
    <s v="Despacho_del_Delegado_de_Puertos"/>
    <n v="1"/>
    <n v="12"/>
    <n v="2019"/>
    <d v="2019-11-30T00:00:00"/>
    <s v="Nov"/>
    <e v="#N/A"/>
    <n v="0"/>
    <n v="0"/>
    <s v="Por Ejecutar"/>
    <e v="#N/A"/>
    <e v="#N/A"/>
    <n v="0"/>
    <m/>
    <m/>
    <m/>
    <m/>
    <m/>
    <m/>
  </r>
  <r>
    <n v="49"/>
    <s v="OE1;SI;DCI-ACT_24"/>
    <s v="DP;DP-ACT_06;Dic"/>
    <x v="0"/>
    <s v="Fortalecer la Vigilancia."/>
    <s v="SI"/>
    <s v="PAI_10"/>
    <s v="PAI"/>
    <s v="Investigaciones"/>
    <s v="DP-E_02"/>
    <s v="2. Resolver Actuaciones Administrativas anterior a Decreto 2409"/>
    <s v="DP-ACT_06"/>
    <s v="5. RECURSOS DE REPOSICIÓN"/>
    <x v="1"/>
    <s v="Despacho_del_Delegado_de_Puertos"/>
    <n v="1"/>
    <n v="12"/>
    <n v="2019"/>
    <d v="2019-12-30T00:00:00"/>
    <s v="Dic"/>
    <e v="#N/A"/>
    <n v="0"/>
    <n v="0"/>
    <s v="Por Ejecutar"/>
    <e v="#N/A"/>
    <e v="#N/A"/>
    <n v="0"/>
    <m/>
    <m/>
    <m/>
    <m/>
    <m/>
    <m/>
  </r>
  <r>
    <n v="50"/>
    <s v="OE1;SI;DCI-ACT_25"/>
    <s v="DP;DP-ACT_07;Ene"/>
    <x v="0"/>
    <s v="Fortalecer la Vigilancia."/>
    <s v="SI"/>
    <s v="PAI_10"/>
    <s v="PAI"/>
    <s v="Investigaciones"/>
    <s v="DP-E_02"/>
    <s v="2. Resolver Actuaciones Administrativas anterior a Decreto 2409"/>
    <s v="DP-ACT_07"/>
    <s v="6. REVOCATORIA DIRECTA"/>
    <x v="1"/>
    <s v="Despacho_del_Delegado_de_Puertos"/>
    <n v="1"/>
    <n v="12"/>
    <n v="2019"/>
    <d v="2019-01-30T00:00:00"/>
    <s v="Ene"/>
    <n v="0"/>
    <n v="0"/>
    <n v="0"/>
    <s v="Por Ejecutar"/>
    <n v="0"/>
    <n v="0"/>
    <n v="0"/>
    <e v="#N/A"/>
    <e v="#N/A"/>
    <e v="#N/A"/>
    <e v="#N/A"/>
    <e v="#N/A"/>
    <e v="#N/A"/>
  </r>
  <r>
    <n v="50"/>
    <s v="OE1;SI;DCI-ACT_25"/>
    <s v="DP;DP-ACT_07;Feb"/>
    <x v="0"/>
    <s v="Fortalecer la Vigilancia."/>
    <s v="SI"/>
    <s v="PAI_10"/>
    <s v="PAI"/>
    <s v="Investigaciones"/>
    <s v="DP-E_02"/>
    <s v="2. Resolver Actuaciones Administrativas anterior a Decreto 2409"/>
    <s v="DP-ACT_07"/>
    <s v="6. REVOCATORIA DIRECTA"/>
    <x v="1"/>
    <s v="Despacho_del_Delegado_de_Puertos"/>
    <n v="1"/>
    <n v="12"/>
    <n v="2019"/>
    <d v="2019-02-28T00:00:00"/>
    <s v="Feb"/>
    <n v="0"/>
    <n v="0"/>
    <n v="0"/>
    <s v="Por Ejecutar"/>
    <n v="0"/>
    <n v="0"/>
    <n v="0"/>
    <m/>
    <m/>
    <m/>
    <m/>
    <m/>
    <m/>
  </r>
  <r>
    <n v="50"/>
    <s v="OE1;SI;DCI-ACT_25"/>
    <s v="DP;DP-ACT_07;Mar"/>
    <x v="0"/>
    <s v="Fortalecer la Vigilancia."/>
    <s v="SI"/>
    <s v="PAI_10"/>
    <s v="PAI"/>
    <s v="Investigaciones"/>
    <s v="DP-E_02"/>
    <s v="2. Resolver Actuaciones Administrativas anterior a Decreto 2409"/>
    <s v="DP-ACT_07"/>
    <s v="6. REVOCATORIA DIRECTA"/>
    <x v="1"/>
    <s v="Despacho_del_Delegado_de_Puertos"/>
    <n v="1"/>
    <n v="12"/>
    <n v="2019"/>
    <d v="2019-03-30T00:00:00"/>
    <s v="Mar"/>
    <n v="0"/>
    <n v="0"/>
    <n v="0"/>
    <s v="Por Ejecutar"/>
    <n v="0"/>
    <n v="0"/>
    <n v="0"/>
    <m/>
    <m/>
    <m/>
    <m/>
    <m/>
    <m/>
  </r>
  <r>
    <n v="50"/>
    <s v="OE1;SI;DCI-ACT_25"/>
    <s v="DP;DP-ACT_07;Abr"/>
    <x v="0"/>
    <s v="Fortalecer la Vigilancia."/>
    <s v="SI"/>
    <s v="PAI_10"/>
    <s v="PAI"/>
    <s v="Investigaciones"/>
    <s v="DP-E_02"/>
    <s v="2. Resolver Actuaciones Administrativas anterior a Decreto 2409"/>
    <s v="DP-ACT_07"/>
    <s v="6. REVOCATORIA DIRECTA"/>
    <x v="1"/>
    <s v="Despacho_del_Delegado_de_Puertos"/>
    <n v="1"/>
    <n v="12"/>
    <n v="2019"/>
    <d v="2019-04-30T00:00:00"/>
    <s v="Abr"/>
    <n v="0"/>
    <n v="0"/>
    <n v="0"/>
    <s v="Por Ejecutar"/>
    <n v="0"/>
    <n v="0"/>
    <n v="0"/>
    <m/>
    <m/>
    <m/>
    <m/>
    <m/>
    <m/>
  </r>
  <r>
    <n v="50"/>
    <s v="OE1;SI;DCI-ACT_25"/>
    <s v="DP;DP-ACT_07;May"/>
    <x v="0"/>
    <s v="Fortalecer la Vigilancia."/>
    <s v="SI"/>
    <s v="PAI_10"/>
    <s v="PAI"/>
    <s v="Investigaciones"/>
    <s v="DP-E_02"/>
    <s v="2. Resolver Actuaciones Administrativas anterior a Decreto 2409"/>
    <s v="DP-ACT_07"/>
    <s v="6. REVOCATORIA DIRECTA"/>
    <x v="1"/>
    <s v="Despacho_del_Delegado_de_Puertos"/>
    <n v="1"/>
    <n v="12"/>
    <n v="2019"/>
    <d v="2019-05-30T00:00:00"/>
    <s v="May"/>
    <n v="0"/>
    <n v="0"/>
    <n v="0"/>
    <s v="Por Ejecutar"/>
    <n v="0"/>
    <n v="0"/>
    <n v="0"/>
    <m/>
    <m/>
    <m/>
    <m/>
    <m/>
    <m/>
  </r>
  <r>
    <n v="50"/>
    <s v="OE1;SI;DCI-ACT_25"/>
    <s v="DP;DP-ACT_07;Jun"/>
    <x v="0"/>
    <s v="Fortalecer la Vigilancia."/>
    <s v="SI"/>
    <s v="PAI_10"/>
    <s v="PAI"/>
    <s v="Investigaciones"/>
    <s v="DP-E_02"/>
    <s v="2. Resolver Actuaciones Administrativas anterior a Decreto 2409"/>
    <s v="DP-ACT_07"/>
    <s v="6. REVOCATORIA DIRECTA"/>
    <x v="1"/>
    <s v="Despacho_del_Delegado_de_Puertos"/>
    <n v="1"/>
    <n v="12"/>
    <n v="2019"/>
    <d v="2019-06-30T00:00:00"/>
    <s v="Jun"/>
    <n v="0"/>
    <n v="0"/>
    <n v="0"/>
    <s v="Por Ejecutar"/>
    <n v="0"/>
    <n v="0"/>
    <n v="0"/>
    <m/>
    <m/>
    <m/>
    <m/>
    <m/>
    <m/>
  </r>
  <r>
    <n v="50"/>
    <s v="OE1;SI;DCI-ACT_25"/>
    <s v="DP;DP-ACT_07;Jul"/>
    <x v="0"/>
    <s v="Fortalecer la Vigilancia."/>
    <s v="SI"/>
    <s v="PAI_10"/>
    <s v="PAI"/>
    <s v="Investigaciones"/>
    <s v="DP-E_02"/>
    <s v="2. Resolver Actuaciones Administrativas anterior a Decreto 2409"/>
    <s v="DP-ACT_07"/>
    <s v="6. REVOCATORIA DIRECTA"/>
    <x v="1"/>
    <s v="Despacho_del_Delegado_de_Puertos"/>
    <n v="1"/>
    <n v="12"/>
    <n v="2019"/>
    <d v="2019-07-30T00:00:00"/>
    <s v="Jul"/>
    <n v="0"/>
    <n v="0"/>
    <n v="0"/>
    <s v="Por Ejecutar"/>
    <n v="0"/>
    <n v="0"/>
    <n v="0"/>
    <m/>
    <m/>
    <m/>
    <m/>
    <m/>
    <m/>
  </r>
  <r>
    <n v="50"/>
    <s v="OE1;SI;DCI-ACT_25"/>
    <s v="DP;DP-ACT_07;Ago"/>
    <x v="0"/>
    <s v="Fortalecer la Vigilancia."/>
    <s v="SI"/>
    <s v="PAI_10"/>
    <s v="PAI"/>
    <s v="Investigaciones"/>
    <s v="DP-E_02"/>
    <s v="2. Resolver Actuaciones Administrativas anterior a Decreto 2409"/>
    <s v="DP-ACT_07"/>
    <s v="6. REVOCATORIA DIRECTA"/>
    <x v="1"/>
    <s v="Despacho_del_Delegado_de_Puertos"/>
    <n v="1"/>
    <n v="12"/>
    <n v="2019"/>
    <d v="2019-08-30T00:00:00"/>
    <s v="Ago"/>
    <n v="0"/>
    <n v="0"/>
    <n v="0"/>
    <s v="Por Ejecutar"/>
    <n v="0"/>
    <n v="0"/>
    <n v="0"/>
    <m/>
    <m/>
    <m/>
    <m/>
    <m/>
    <m/>
  </r>
  <r>
    <n v="50"/>
    <s v="OE1;SI;DCI-ACT_25"/>
    <s v="DP;DP-ACT_07;Sep"/>
    <x v="0"/>
    <s v="Fortalecer la Vigilancia."/>
    <s v="SI"/>
    <s v="PAI_10"/>
    <s v="PAI"/>
    <s v="Investigaciones"/>
    <s v="DP-E_02"/>
    <s v="2. Resolver Actuaciones Administrativas anterior a Decreto 2409"/>
    <s v="DP-ACT_07"/>
    <s v="6. REVOCATORIA DIRECTA"/>
    <x v="1"/>
    <s v="Despacho_del_Delegado_de_Puertos"/>
    <n v="1"/>
    <n v="12"/>
    <n v="2019"/>
    <d v="2019-09-30T00:00:00"/>
    <s v="Sep"/>
    <e v="#N/A"/>
    <e v="#N/A"/>
    <n v="0"/>
    <s v="Por Ejecutar"/>
    <e v="#N/A"/>
    <e v="#N/A"/>
    <n v="0"/>
    <m/>
    <m/>
    <m/>
    <m/>
    <m/>
    <m/>
  </r>
  <r>
    <n v="50"/>
    <s v="OE1;SI;DCI-ACT_25"/>
    <s v="DP;DP-ACT_07;Oct"/>
    <x v="0"/>
    <s v="Fortalecer la Vigilancia."/>
    <s v="SI"/>
    <s v="PAI_10"/>
    <s v="PAI"/>
    <s v="Investigaciones"/>
    <s v="DP-E_02"/>
    <s v="2. Resolver Actuaciones Administrativas anterior a Decreto 2409"/>
    <s v="DP-ACT_07"/>
    <s v="6. REVOCATORIA DIRECTA"/>
    <x v="1"/>
    <s v="Despacho_del_Delegado_de_Puertos"/>
    <n v="1"/>
    <n v="12"/>
    <n v="2019"/>
    <d v="2019-10-30T00:00:00"/>
    <s v="Oct"/>
    <e v="#N/A"/>
    <e v="#N/A"/>
    <e v="#N/A"/>
    <e v="#N/A"/>
    <e v="#N/A"/>
    <e v="#N/A"/>
    <n v="0"/>
    <m/>
    <m/>
    <m/>
    <m/>
    <m/>
    <m/>
  </r>
  <r>
    <n v="50"/>
    <s v="OE1;SI;DCI-ACT_25"/>
    <s v="DP;DP-ACT_07;Nov"/>
    <x v="0"/>
    <s v="Fortalecer la Vigilancia."/>
    <s v="SI"/>
    <s v="PAI_10"/>
    <s v="PAI"/>
    <s v="Investigaciones"/>
    <s v="DP-E_02"/>
    <s v="2. Resolver Actuaciones Administrativas anterior a Decreto 2409"/>
    <s v="DP-ACT_07"/>
    <s v="6. REVOCATORIA DIRECTA"/>
    <x v="1"/>
    <s v="Despacho_del_Delegado_de_Puertos"/>
    <n v="1"/>
    <n v="12"/>
    <n v="2019"/>
    <d v="2019-11-30T00:00:00"/>
    <s v="Nov"/>
    <e v="#N/A"/>
    <n v="0"/>
    <n v="0"/>
    <s v="Por Ejecutar"/>
    <e v="#N/A"/>
    <e v="#N/A"/>
    <n v="0"/>
    <m/>
    <m/>
    <m/>
    <m/>
    <m/>
    <m/>
  </r>
  <r>
    <n v="50"/>
    <s v="OE1;SI;DCI-ACT_25"/>
    <s v="DP;DP-ACT_07;Dic"/>
    <x v="0"/>
    <s v="Fortalecer la Vigilancia."/>
    <s v="SI"/>
    <s v="PAI_10"/>
    <s v="PAI"/>
    <s v="Investigaciones"/>
    <s v="DP-E_02"/>
    <s v="2. Resolver Actuaciones Administrativas anterior a Decreto 2409"/>
    <s v="DP-ACT_07"/>
    <s v="6. REVOCATORIA DIRECTA"/>
    <x v="1"/>
    <s v="Despacho_del_Delegado_de_Puertos"/>
    <n v="1"/>
    <n v="12"/>
    <n v="2019"/>
    <d v="2019-12-30T00:00:00"/>
    <s v="Dic"/>
    <e v="#N/A"/>
    <n v="0"/>
    <n v="0"/>
    <s v="Por Ejecutar"/>
    <e v="#N/A"/>
    <e v="#N/A"/>
    <n v="0"/>
    <m/>
    <m/>
    <m/>
    <m/>
    <m/>
    <m/>
  </r>
  <r>
    <n v="51"/>
    <s v="OE1;SI;DCI-ACT_26"/>
    <s v="DP;DP-ACT_08;Ene"/>
    <x v="0"/>
    <s v="Fortalecer la Vigilancia."/>
    <s v="SI"/>
    <s v="PAI_10"/>
    <s v="PAI"/>
    <s v="Investigaciones"/>
    <s v="DP-E_03"/>
    <s v="3. Resolver Actuaciones Administrativas 2da Instancia - Decreto 2409"/>
    <s v="DP-ACT_08"/>
    <s v="A. RECURSOS DE APELACIÓN"/>
    <x v="1"/>
    <s v="Despacho_del_Delegado_de_Puertos"/>
    <n v="1"/>
    <n v="3"/>
    <n v="2019"/>
    <d v="2019-01-30T00:00:00"/>
    <s v="Ene"/>
    <n v="0"/>
    <n v="0"/>
    <n v="0"/>
    <s v="Por Ejecutar"/>
    <n v="0"/>
    <n v="0"/>
    <n v="0"/>
    <e v="#N/A"/>
    <e v="#N/A"/>
    <e v="#N/A"/>
    <e v="#N/A"/>
    <e v="#N/A"/>
    <e v="#N/A"/>
  </r>
  <r>
    <n v="51"/>
    <s v="OE1;SI;DCI-ACT_26"/>
    <s v="DP;DP-ACT_08;Feb"/>
    <x v="0"/>
    <s v="Fortalecer la Vigilancia."/>
    <s v="SI"/>
    <s v="PAI_10"/>
    <s v="PAI"/>
    <s v="Investigaciones"/>
    <s v="DP-E_03"/>
    <s v="3. Resolver Actuaciones Administrativas 2da Instancia - Decreto 2409"/>
    <s v="DP-ACT_08"/>
    <s v="A. RECURSOS DE APELACIÓN"/>
    <x v="1"/>
    <s v="Despacho_del_Delegado_de_Puertos"/>
    <n v="1"/>
    <n v="3"/>
    <n v="2019"/>
    <d v="2019-02-28T00:00:00"/>
    <s v="Feb"/>
    <n v="0"/>
    <n v="0"/>
    <n v="0"/>
    <s v="Por Ejecutar"/>
    <n v="0"/>
    <n v="0"/>
    <n v="0"/>
    <m/>
    <m/>
    <m/>
    <m/>
    <m/>
    <m/>
  </r>
  <r>
    <n v="51"/>
    <s v="OE1;SI;DCI-ACT_26"/>
    <s v="DP;DP-ACT_08;Mar"/>
    <x v="0"/>
    <s v="Fortalecer la Vigilancia."/>
    <s v="SI"/>
    <s v="PAI_10"/>
    <s v="PAI"/>
    <s v="Investigaciones"/>
    <s v="DP-E_03"/>
    <s v="3. Resolver Actuaciones Administrativas 2da Instancia - Decreto 2409"/>
    <s v="DP-ACT_08"/>
    <s v="A. RECURSOS DE APELACIÓN"/>
    <x v="1"/>
    <s v="Despacho_del_Delegado_de_Puertos"/>
    <n v="1"/>
    <n v="3"/>
    <n v="2019"/>
    <d v="2019-03-30T00:00:00"/>
    <s v="Mar"/>
    <n v="0"/>
    <n v="0"/>
    <n v="0"/>
    <s v="Por Ejecutar"/>
    <n v="0"/>
    <n v="0"/>
    <n v="0"/>
    <m/>
    <m/>
    <m/>
    <m/>
    <m/>
    <m/>
  </r>
  <r>
    <n v="51"/>
    <s v="OE1;SI;DCI-ACT_26"/>
    <s v="DP;DP-ACT_08;Abr"/>
    <x v="0"/>
    <s v="Fortalecer la Vigilancia."/>
    <s v="SI"/>
    <s v="PAI_10"/>
    <s v="PAI"/>
    <s v="Investigaciones"/>
    <s v="DP-E_03"/>
    <s v="3. Resolver Actuaciones Administrativas 2da Instancia - Decreto 2409"/>
    <s v="DP-ACT_08"/>
    <s v="A. RECURSOS DE APELACIÓN"/>
    <x v="1"/>
    <s v="Despacho_del_Delegado_de_Puertos"/>
    <n v="1"/>
    <n v="3"/>
    <n v="2019"/>
    <d v="2019-04-30T00:00:00"/>
    <s v="Abr"/>
    <n v="0"/>
    <n v="0"/>
    <n v="0"/>
    <s v="Por Ejecutar"/>
    <n v="0"/>
    <n v="0"/>
    <n v="0"/>
    <m/>
    <m/>
    <m/>
    <m/>
    <m/>
    <m/>
  </r>
  <r>
    <n v="51"/>
    <s v="OE1;SI;DCI-ACT_26"/>
    <s v="DP;DP-ACT_08;May"/>
    <x v="0"/>
    <s v="Fortalecer la Vigilancia."/>
    <s v="SI"/>
    <s v="PAI_10"/>
    <s v="PAI"/>
    <s v="Investigaciones"/>
    <s v="DP-E_03"/>
    <s v="3. Resolver Actuaciones Administrativas 2da Instancia - Decreto 2409"/>
    <s v="DP-ACT_08"/>
    <s v="A. RECURSOS DE APELACIÓN"/>
    <x v="1"/>
    <s v="Despacho_del_Delegado_de_Puertos"/>
    <n v="1"/>
    <n v="3"/>
    <n v="2019"/>
    <d v="2019-05-30T00:00:00"/>
    <s v="May"/>
    <n v="0"/>
    <n v="0"/>
    <n v="0"/>
    <s v="Por Ejecutar"/>
    <n v="0"/>
    <n v="0"/>
    <n v="0"/>
    <m/>
    <m/>
    <m/>
    <m/>
    <m/>
    <m/>
  </r>
  <r>
    <n v="51"/>
    <s v="OE1;SI;DCI-ACT_26"/>
    <s v="DP;DP-ACT_08;Jun"/>
    <x v="0"/>
    <s v="Fortalecer la Vigilancia."/>
    <s v="SI"/>
    <s v="PAI_10"/>
    <s v="PAI"/>
    <s v="Investigaciones"/>
    <s v="DP-E_03"/>
    <s v="3. Resolver Actuaciones Administrativas 2da Instancia - Decreto 2409"/>
    <s v="DP-ACT_08"/>
    <s v="A. RECURSOS DE APELACIÓN"/>
    <x v="1"/>
    <s v="Despacho_del_Delegado_de_Puertos"/>
    <n v="1"/>
    <n v="3"/>
    <n v="2019"/>
    <d v="2019-06-30T00:00:00"/>
    <s v="Jun"/>
    <n v="0"/>
    <n v="0"/>
    <n v="0"/>
    <s v="Por Ejecutar"/>
    <n v="0"/>
    <n v="0"/>
    <n v="0"/>
    <m/>
    <m/>
    <m/>
    <m/>
    <m/>
    <m/>
  </r>
  <r>
    <n v="51"/>
    <s v="OE1;SI;DCI-ACT_26"/>
    <s v="DP;DP-ACT_08;Jul"/>
    <x v="0"/>
    <s v="Fortalecer la Vigilancia."/>
    <s v="SI"/>
    <s v="PAI_10"/>
    <s v="PAI"/>
    <s v="Investigaciones"/>
    <s v="DP-E_03"/>
    <s v="3. Resolver Actuaciones Administrativas 2da Instancia - Decreto 2409"/>
    <s v="DP-ACT_08"/>
    <s v="A. RECURSOS DE APELACIÓN"/>
    <x v="1"/>
    <s v="Despacho_del_Delegado_de_Puertos"/>
    <n v="1"/>
    <n v="3"/>
    <n v="2019"/>
    <d v="2019-07-30T00:00:00"/>
    <s v="Jul"/>
    <n v="0"/>
    <n v="0"/>
    <n v="0"/>
    <s v="Por Ejecutar"/>
    <n v="0"/>
    <n v="0"/>
    <n v="0"/>
    <m/>
    <m/>
    <m/>
    <m/>
    <m/>
    <m/>
  </r>
  <r>
    <n v="51"/>
    <s v="OE1;SI;DCI-ACT_26"/>
    <s v="DP;DP-ACT_08;Ago"/>
    <x v="0"/>
    <s v="Fortalecer la Vigilancia."/>
    <s v="SI"/>
    <s v="PAI_10"/>
    <s v="PAI"/>
    <s v="Investigaciones"/>
    <s v="DP-E_03"/>
    <s v="3. Resolver Actuaciones Administrativas 2da Instancia - Decreto 2409"/>
    <s v="DP-ACT_08"/>
    <s v="A. RECURSOS DE APELACIÓN"/>
    <x v="1"/>
    <s v="Despacho_del_Delegado_de_Puertos"/>
    <n v="1"/>
    <n v="3"/>
    <n v="2019"/>
    <d v="2019-08-30T00:00:00"/>
    <s v="Ago"/>
    <n v="0"/>
    <n v="0"/>
    <e v="#DIV/0!"/>
    <e v="#DIV/0!"/>
    <n v="0"/>
    <n v="0"/>
    <n v="0"/>
    <m/>
    <m/>
    <m/>
    <m/>
    <m/>
    <m/>
  </r>
  <r>
    <n v="51"/>
    <s v="OE1;SI;DCI-ACT_26"/>
    <s v="DP;DP-ACT_08;Sep"/>
    <x v="0"/>
    <s v="Fortalecer la Vigilancia."/>
    <s v="SI"/>
    <s v="PAI_10"/>
    <s v="PAI"/>
    <s v="Investigaciones"/>
    <s v="DP-E_03"/>
    <s v="3. Resolver Actuaciones Administrativas 2da Instancia - Decreto 2409"/>
    <s v="DP-ACT_08"/>
    <s v="A. RECURSOS DE APELACIÓN"/>
    <x v="1"/>
    <s v="Despacho_del_Delegado_de_Puertos"/>
    <n v="1"/>
    <n v="3"/>
    <n v="2019"/>
    <d v="2019-09-30T00:00:00"/>
    <s v="Sep"/>
    <e v="#N/A"/>
    <e v="#N/A"/>
    <e v="#N/A"/>
    <e v="#N/A"/>
    <e v="#N/A"/>
    <e v="#N/A"/>
    <n v="0"/>
    <m/>
    <m/>
    <m/>
    <m/>
    <m/>
    <m/>
  </r>
  <r>
    <n v="51"/>
    <s v="OE1;SI;DCI-ACT_26"/>
    <s v="DP;DP-ACT_08;Oct"/>
    <x v="0"/>
    <s v="Fortalecer la Vigilancia."/>
    <s v="SI"/>
    <s v="PAI_10"/>
    <s v="PAI"/>
    <s v="Investigaciones"/>
    <s v="DP-E_03"/>
    <s v="3. Resolver Actuaciones Administrativas 2da Instancia - Decreto 2409"/>
    <s v="DP-ACT_08"/>
    <s v="A. RECURSOS DE APELACIÓN"/>
    <x v="1"/>
    <s v="Despacho_del_Delegado_de_Puertos"/>
    <n v="1"/>
    <n v="3"/>
    <n v="2019"/>
    <d v="2019-10-30T00:00:00"/>
    <s v="Oct"/>
    <e v="#N/A"/>
    <e v="#N/A"/>
    <e v="#N/A"/>
    <e v="#N/A"/>
    <e v="#N/A"/>
    <e v="#N/A"/>
    <n v="0"/>
    <m/>
    <m/>
    <m/>
    <m/>
    <m/>
    <m/>
  </r>
  <r>
    <n v="51"/>
    <s v="OE1;SI;DCI-ACT_26"/>
    <s v="DP;DP-ACT_08;Nov"/>
    <x v="0"/>
    <s v="Fortalecer la Vigilancia."/>
    <s v="SI"/>
    <s v="PAI_10"/>
    <s v="PAI"/>
    <s v="Investigaciones"/>
    <s v="DP-E_03"/>
    <s v="3. Resolver Actuaciones Administrativas 2da Instancia - Decreto 2409"/>
    <s v="DP-ACT_08"/>
    <s v="A. RECURSOS DE APELACIÓN"/>
    <x v="1"/>
    <s v="Despacho_del_Delegado_de_Puertos"/>
    <n v="1"/>
    <n v="3"/>
    <n v="2019"/>
    <d v="2019-11-30T00:00:00"/>
    <s v="Nov"/>
    <e v="#N/A"/>
    <n v="0"/>
    <e v="#N/A"/>
    <e v="#N/A"/>
    <e v="#N/A"/>
    <e v="#N/A"/>
    <n v="0"/>
    <m/>
    <m/>
    <m/>
    <m/>
    <m/>
    <m/>
  </r>
  <r>
    <n v="51"/>
    <s v="OE1;SI;DCI-ACT_26"/>
    <s v="DP;DP-ACT_08;Dic"/>
    <x v="0"/>
    <s v="Fortalecer la Vigilancia."/>
    <s v="SI"/>
    <s v="PAI_10"/>
    <s v="PAI"/>
    <s v="Investigaciones"/>
    <s v="DP-E_03"/>
    <s v="3. Resolver Actuaciones Administrativas 2da Instancia - Decreto 2409"/>
    <s v="DP-ACT_08"/>
    <s v="A. RECURSOS DE APELACIÓN"/>
    <x v="1"/>
    <s v="Despacho_del_Delegado_de_Puertos"/>
    <n v="1"/>
    <n v="3"/>
    <n v="2019"/>
    <d v="2019-12-30T00:00:00"/>
    <s v="Dic"/>
    <e v="#N/A"/>
    <n v="0"/>
    <e v="#N/A"/>
    <e v="#N/A"/>
    <e v="#N/A"/>
    <e v="#N/A"/>
    <n v="0"/>
    <m/>
    <m/>
    <m/>
    <m/>
    <m/>
    <m/>
  </r>
  <r>
    <n v="52"/>
    <s v="OE1;SI;DCI-ACT_27"/>
    <s v="DP;DP-ACT_09;Ene"/>
    <x v="0"/>
    <s v="Fortalecer la Vigilancia."/>
    <s v="SI"/>
    <s v="PAI_10"/>
    <s v="PAI"/>
    <s v="Investigaciones"/>
    <s v="DP-E_03"/>
    <s v="3. Resolver Actuaciones Administrativas 2da Instancia - Decreto 2409"/>
    <s v="DP-ACT_09"/>
    <s v="B. RECURSOS DE QUEJA"/>
    <x v="1"/>
    <s v="Despacho_del_Delegado_de_Puertos"/>
    <n v="1"/>
    <n v="12"/>
    <n v="2019"/>
    <d v="2019-01-30T00:00:00"/>
    <s v="Ene"/>
    <n v="0"/>
    <n v="0"/>
    <n v="0"/>
    <s v="Por Ejecutar"/>
    <n v="0"/>
    <n v="0"/>
    <n v="0"/>
    <e v="#N/A"/>
    <e v="#N/A"/>
    <e v="#N/A"/>
    <e v="#N/A"/>
    <e v="#N/A"/>
    <e v="#N/A"/>
  </r>
  <r>
    <n v="52"/>
    <s v="OE1;SI;DCI-ACT_27"/>
    <s v="DP;DP-ACT_09;Feb"/>
    <x v="0"/>
    <s v="Fortalecer la Vigilancia."/>
    <s v="SI"/>
    <s v="PAI_10"/>
    <s v="PAI"/>
    <s v="Investigaciones"/>
    <s v="DP-E_03"/>
    <s v="3. Resolver Actuaciones Administrativas 2da Instancia - Decreto 2409"/>
    <s v="DP-ACT_09"/>
    <s v="B. RECURSOS DE QUEJA"/>
    <x v="1"/>
    <s v="Despacho_del_Delegado_de_Puertos"/>
    <n v="1"/>
    <n v="12"/>
    <n v="2019"/>
    <d v="2019-02-28T00:00:00"/>
    <s v="Feb"/>
    <n v="0"/>
    <n v="0"/>
    <n v="0"/>
    <s v="Por Ejecutar"/>
    <n v="0"/>
    <n v="0"/>
    <n v="0"/>
    <m/>
    <m/>
    <m/>
    <m/>
    <m/>
    <m/>
  </r>
  <r>
    <n v="52"/>
    <s v="OE1;SI;DCI-ACT_27"/>
    <s v="DP;DP-ACT_09;Mar"/>
    <x v="0"/>
    <s v="Fortalecer la Vigilancia."/>
    <s v="SI"/>
    <s v="PAI_10"/>
    <s v="PAI"/>
    <s v="Investigaciones"/>
    <s v="DP-E_03"/>
    <s v="3. Resolver Actuaciones Administrativas 2da Instancia - Decreto 2409"/>
    <s v="DP-ACT_09"/>
    <s v="B. RECURSOS DE QUEJA"/>
    <x v="1"/>
    <s v="Despacho_del_Delegado_de_Puertos"/>
    <n v="1"/>
    <n v="12"/>
    <n v="2019"/>
    <d v="2019-03-30T00:00:00"/>
    <s v="Mar"/>
    <n v="0"/>
    <n v="0"/>
    <n v="0"/>
    <s v="Por Ejecutar"/>
    <n v="0"/>
    <n v="0"/>
    <n v="0"/>
    <m/>
    <m/>
    <m/>
    <m/>
    <m/>
    <m/>
  </r>
  <r>
    <n v="52"/>
    <s v="OE1;SI;DCI-ACT_27"/>
    <s v="DP;DP-ACT_09;Abr"/>
    <x v="0"/>
    <s v="Fortalecer la Vigilancia."/>
    <s v="SI"/>
    <s v="PAI_10"/>
    <s v="PAI"/>
    <s v="Investigaciones"/>
    <s v="DP-E_03"/>
    <s v="3. Resolver Actuaciones Administrativas 2da Instancia - Decreto 2409"/>
    <s v="DP-ACT_09"/>
    <s v="B. RECURSOS DE QUEJA"/>
    <x v="1"/>
    <s v="Despacho_del_Delegado_de_Puertos"/>
    <n v="1"/>
    <n v="12"/>
    <n v="2019"/>
    <d v="2019-04-30T00:00:00"/>
    <s v="Abr"/>
    <n v="0"/>
    <n v="0"/>
    <n v="0"/>
    <s v="Por Ejecutar"/>
    <n v="0"/>
    <n v="0"/>
    <n v="0"/>
    <m/>
    <m/>
    <m/>
    <m/>
    <m/>
    <m/>
  </r>
  <r>
    <n v="52"/>
    <s v="OE1;SI;DCI-ACT_27"/>
    <s v="DP;DP-ACT_09;May"/>
    <x v="0"/>
    <s v="Fortalecer la Vigilancia."/>
    <s v="SI"/>
    <s v="PAI_10"/>
    <s v="PAI"/>
    <s v="Investigaciones"/>
    <s v="DP-E_03"/>
    <s v="3. Resolver Actuaciones Administrativas 2da Instancia - Decreto 2409"/>
    <s v="DP-ACT_09"/>
    <s v="B. RECURSOS DE QUEJA"/>
    <x v="1"/>
    <s v="Despacho_del_Delegado_de_Puertos"/>
    <n v="1"/>
    <n v="12"/>
    <n v="2019"/>
    <d v="2019-05-30T00:00:00"/>
    <s v="May"/>
    <n v="0"/>
    <n v="0"/>
    <n v="0"/>
    <s v="Por Ejecutar"/>
    <n v="0"/>
    <n v="0"/>
    <n v="0"/>
    <m/>
    <m/>
    <m/>
    <m/>
    <m/>
    <m/>
  </r>
  <r>
    <n v="52"/>
    <s v="OE1;SI;DCI-ACT_27"/>
    <s v="DP;DP-ACT_09;Jun"/>
    <x v="0"/>
    <s v="Fortalecer la Vigilancia."/>
    <s v="SI"/>
    <s v="PAI_10"/>
    <s v="PAI"/>
    <s v="Investigaciones"/>
    <s v="DP-E_03"/>
    <s v="3. Resolver Actuaciones Administrativas 2da Instancia - Decreto 2409"/>
    <s v="DP-ACT_09"/>
    <s v="B. RECURSOS DE QUEJA"/>
    <x v="1"/>
    <s v="Despacho_del_Delegado_de_Puertos"/>
    <n v="1"/>
    <n v="12"/>
    <n v="2019"/>
    <d v="2019-06-30T00:00:00"/>
    <s v="Jun"/>
    <n v="0"/>
    <n v="0"/>
    <n v="0"/>
    <s v="Por Ejecutar"/>
    <n v="0"/>
    <n v="0"/>
    <n v="0"/>
    <m/>
    <m/>
    <m/>
    <m/>
    <m/>
    <m/>
  </r>
  <r>
    <n v="52"/>
    <s v="OE1;SI;DCI-ACT_27"/>
    <s v="DP;DP-ACT_09;Jul"/>
    <x v="0"/>
    <s v="Fortalecer la Vigilancia."/>
    <s v="SI"/>
    <s v="PAI_10"/>
    <s v="PAI"/>
    <s v="Investigaciones"/>
    <s v="DP-E_03"/>
    <s v="3. Resolver Actuaciones Administrativas 2da Instancia - Decreto 2409"/>
    <s v="DP-ACT_09"/>
    <s v="B. RECURSOS DE QUEJA"/>
    <x v="1"/>
    <s v="Despacho_del_Delegado_de_Puertos"/>
    <n v="1"/>
    <n v="12"/>
    <n v="2019"/>
    <d v="2019-07-30T00:00:00"/>
    <s v="Jul"/>
    <n v="0"/>
    <n v="0"/>
    <n v="0"/>
    <s v="Por Ejecutar"/>
    <n v="0"/>
    <n v="0"/>
    <n v="0"/>
    <m/>
    <m/>
    <m/>
    <m/>
    <m/>
    <m/>
  </r>
  <r>
    <n v="52"/>
    <s v="OE1;SI;DCI-ACT_27"/>
    <s v="DP;DP-ACT_09;Ago"/>
    <x v="0"/>
    <s v="Fortalecer la Vigilancia."/>
    <s v="SI"/>
    <s v="PAI_10"/>
    <s v="PAI"/>
    <s v="Investigaciones"/>
    <s v="DP-E_03"/>
    <s v="3. Resolver Actuaciones Administrativas 2da Instancia - Decreto 2409"/>
    <s v="DP-ACT_09"/>
    <s v="B. RECURSOS DE QUEJA"/>
    <x v="1"/>
    <s v="Despacho_del_Delegado_de_Puertos"/>
    <n v="1"/>
    <n v="12"/>
    <n v="2019"/>
    <d v="2019-08-30T00:00:00"/>
    <s v="Ago"/>
    <n v="0"/>
    <n v="0"/>
    <n v="0"/>
    <s v="Por Ejecutar"/>
    <n v="0"/>
    <n v="0"/>
    <n v="0"/>
    <m/>
    <m/>
    <m/>
    <m/>
    <m/>
    <m/>
  </r>
  <r>
    <n v="52"/>
    <s v="OE1;SI;DCI-ACT_27"/>
    <s v="DP;DP-ACT_09;Sep"/>
    <x v="0"/>
    <s v="Fortalecer la Vigilancia."/>
    <s v="SI"/>
    <s v="PAI_10"/>
    <s v="PAI"/>
    <s v="Investigaciones"/>
    <s v="DP-E_03"/>
    <s v="3. Resolver Actuaciones Administrativas 2da Instancia - Decreto 2409"/>
    <s v="DP-ACT_09"/>
    <s v="B. RECURSOS DE QUEJA"/>
    <x v="1"/>
    <s v="Despacho_del_Delegado_de_Puertos"/>
    <n v="1"/>
    <n v="12"/>
    <n v="2019"/>
    <d v="2019-09-30T00:00:00"/>
    <s v="Sep"/>
    <e v="#N/A"/>
    <e v="#N/A"/>
    <e v="#N/A"/>
    <e v="#N/A"/>
    <e v="#N/A"/>
    <e v="#N/A"/>
    <n v="0"/>
    <m/>
    <m/>
    <m/>
    <m/>
    <m/>
    <m/>
  </r>
  <r>
    <n v="52"/>
    <s v="OE1;SI;DCI-ACT_27"/>
    <s v="DP;DP-ACT_09;Oct"/>
    <x v="0"/>
    <s v="Fortalecer la Vigilancia."/>
    <s v="SI"/>
    <s v="PAI_10"/>
    <s v="PAI"/>
    <s v="Investigaciones"/>
    <s v="DP-E_03"/>
    <s v="3. Resolver Actuaciones Administrativas 2da Instancia - Decreto 2409"/>
    <s v="DP-ACT_09"/>
    <s v="B. RECURSOS DE QUEJA"/>
    <x v="1"/>
    <s v="Despacho_del_Delegado_de_Puertos"/>
    <n v="1"/>
    <n v="12"/>
    <n v="2019"/>
    <d v="2019-10-30T00:00:00"/>
    <s v="Oct"/>
    <e v="#N/A"/>
    <e v="#N/A"/>
    <e v="#N/A"/>
    <e v="#N/A"/>
    <e v="#N/A"/>
    <e v="#N/A"/>
    <n v="0"/>
    <m/>
    <m/>
    <m/>
    <m/>
    <m/>
    <m/>
  </r>
  <r>
    <n v="52"/>
    <s v="OE1;SI;DCI-ACT_27"/>
    <s v="DP;DP-ACT_09;Nov"/>
    <x v="0"/>
    <s v="Fortalecer la Vigilancia."/>
    <s v="SI"/>
    <s v="PAI_10"/>
    <s v="PAI"/>
    <s v="Investigaciones"/>
    <s v="DP-E_03"/>
    <s v="3. Resolver Actuaciones Administrativas 2da Instancia - Decreto 2409"/>
    <s v="DP-ACT_09"/>
    <s v="B. RECURSOS DE QUEJA"/>
    <x v="1"/>
    <s v="Despacho_del_Delegado_de_Puertos"/>
    <n v="1"/>
    <n v="12"/>
    <n v="2019"/>
    <d v="2019-11-30T00:00:00"/>
    <s v="Nov"/>
    <e v="#N/A"/>
    <n v="0"/>
    <e v="#N/A"/>
    <e v="#N/A"/>
    <e v="#N/A"/>
    <e v="#N/A"/>
    <n v="0"/>
    <m/>
    <m/>
    <m/>
    <m/>
    <m/>
    <m/>
  </r>
  <r>
    <n v="52"/>
    <s v="OE1;SI;DCI-ACT_27"/>
    <s v="DP;DP-ACT_09;Dic"/>
    <x v="0"/>
    <s v="Fortalecer la Vigilancia."/>
    <s v="SI"/>
    <s v="PAI_10"/>
    <s v="PAI"/>
    <s v="Investigaciones"/>
    <s v="DP-E_03"/>
    <s v="3. Resolver Actuaciones Administrativas 2da Instancia - Decreto 2409"/>
    <s v="DP-ACT_09"/>
    <s v="B. RECURSOS DE QUEJA"/>
    <x v="1"/>
    <s v="Despacho_del_Delegado_de_Puertos"/>
    <n v="1"/>
    <n v="12"/>
    <n v="2019"/>
    <d v="2019-12-30T00:00:00"/>
    <s v="Dic"/>
    <e v="#N/A"/>
    <n v="0"/>
    <e v="#N/A"/>
    <e v="#N/A"/>
    <e v="#N/A"/>
    <e v="#N/A"/>
    <n v="0"/>
    <m/>
    <m/>
    <m/>
    <m/>
    <m/>
    <m/>
  </r>
  <r>
    <n v="53"/>
    <s v="OE1;SI;DCI-ACT_28"/>
    <s v="DP;DP-ACT_10;Ene"/>
    <x v="0"/>
    <s v="Fortalecer la Vigilancia."/>
    <s v="SI"/>
    <s v="PAI_10"/>
    <s v="PAI"/>
    <s v="Investigaciones"/>
    <s v="DP-E_03"/>
    <s v="3. Resolver Actuaciones Administrativas 2da Instancia - Decreto 2409"/>
    <s v="DP-ACT_10"/>
    <s v="C. REVOCATORIA DIRECTA"/>
    <x v="1"/>
    <s v="Despacho_del_Delegado_de_Puertos"/>
    <n v="1"/>
    <n v="12"/>
    <n v="2019"/>
    <d v="2019-01-30T00:00:00"/>
    <s v="Ene"/>
    <n v="0"/>
    <n v="0"/>
    <n v="0"/>
    <s v="Por Ejecutar"/>
    <n v="0"/>
    <n v="0"/>
    <n v="0"/>
    <e v="#N/A"/>
    <e v="#N/A"/>
    <e v="#N/A"/>
    <e v="#N/A"/>
    <e v="#N/A"/>
    <e v="#N/A"/>
  </r>
  <r>
    <n v="53"/>
    <s v="OE1;SI;DCI-ACT_28"/>
    <s v="DP;DP-ACT_10;Feb"/>
    <x v="0"/>
    <s v="Fortalecer la Vigilancia."/>
    <s v="SI"/>
    <s v="PAI_10"/>
    <s v="PAI"/>
    <s v="Investigaciones"/>
    <s v="DP-E_03"/>
    <s v="3. Resolver Actuaciones Administrativas 2da Instancia - Decreto 2409"/>
    <s v="DP-ACT_10"/>
    <s v="C. REVOCATORIA DIRECTA"/>
    <x v="1"/>
    <s v="Despacho_del_Delegado_de_Puertos"/>
    <n v="1"/>
    <n v="12"/>
    <n v="2019"/>
    <d v="2019-02-28T00:00:00"/>
    <s v="Feb"/>
    <n v="0"/>
    <n v="0"/>
    <n v="0"/>
    <s v="Por Ejecutar"/>
    <n v="0"/>
    <n v="0"/>
    <n v="0"/>
    <m/>
    <m/>
    <m/>
    <m/>
    <m/>
    <m/>
  </r>
  <r>
    <n v="53"/>
    <s v="OE1;SI;DCI-ACT_28"/>
    <s v="DP;DP-ACT_10;Mar"/>
    <x v="0"/>
    <s v="Fortalecer la Vigilancia."/>
    <s v="SI"/>
    <s v="PAI_10"/>
    <s v="PAI"/>
    <s v="Investigaciones"/>
    <s v="DP-E_03"/>
    <s v="3. Resolver Actuaciones Administrativas 2da Instancia - Decreto 2409"/>
    <s v="DP-ACT_10"/>
    <s v="C. REVOCATORIA DIRECTA"/>
    <x v="1"/>
    <s v="Despacho_del_Delegado_de_Puertos"/>
    <n v="1"/>
    <n v="12"/>
    <n v="2019"/>
    <d v="2019-03-30T00:00:00"/>
    <s v="Mar"/>
    <n v="0"/>
    <n v="0"/>
    <n v="0"/>
    <s v="Por Ejecutar"/>
    <n v="0"/>
    <n v="0"/>
    <n v="0"/>
    <m/>
    <m/>
    <m/>
    <m/>
    <m/>
    <m/>
  </r>
  <r>
    <n v="53"/>
    <s v="OE1;SI;DCI-ACT_28"/>
    <s v="DP;DP-ACT_10;Abr"/>
    <x v="0"/>
    <s v="Fortalecer la Vigilancia."/>
    <s v="SI"/>
    <s v="PAI_10"/>
    <s v="PAI"/>
    <s v="Investigaciones"/>
    <s v="DP-E_03"/>
    <s v="3. Resolver Actuaciones Administrativas 2da Instancia - Decreto 2409"/>
    <s v="DP-ACT_10"/>
    <s v="C. REVOCATORIA DIRECTA"/>
    <x v="1"/>
    <s v="Despacho_del_Delegado_de_Puertos"/>
    <n v="1"/>
    <n v="12"/>
    <n v="2019"/>
    <d v="2019-04-30T00:00:00"/>
    <s v="Abr"/>
    <n v="0"/>
    <n v="0"/>
    <n v="0"/>
    <s v="Por Ejecutar"/>
    <n v="0"/>
    <n v="0"/>
    <n v="0"/>
    <m/>
    <m/>
    <m/>
    <m/>
    <m/>
    <m/>
  </r>
  <r>
    <n v="53"/>
    <s v="OE1;SI;DCI-ACT_28"/>
    <s v="DP;DP-ACT_10;May"/>
    <x v="0"/>
    <s v="Fortalecer la Vigilancia."/>
    <s v="SI"/>
    <s v="PAI_10"/>
    <s v="PAI"/>
    <s v="Investigaciones"/>
    <s v="DP-E_03"/>
    <s v="3. Resolver Actuaciones Administrativas 2da Instancia - Decreto 2409"/>
    <s v="DP-ACT_10"/>
    <s v="C. REVOCATORIA DIRECTA"/>
    <x v="1"/>
    <s v="Despacho_del_Delegado_de_Puertos"/>
    <n v="1"/>
    <n v="12"/>
    <n v="2019"/>
    <d v="2019-05-30T00:00:00"/>
    <s v="May"/>
    <n v="0"/>
    <n v="0"/>
    <n v="0"/>
    <s v="Por Ejecutar"/>
    <n v="0"/>
    <n v="0"/>
    <n v="0"/>
    <m/>
    <m/>
    <m/>
    <m/>
    <m/>
    <m/>
  </r>
  <r>
    <n v="53"/>
    <s v="OE1;SI;DCI-ACT_28"/>
    <s v="DP;DP-ACT_10;Jun"/>
    <x v="0"/>
    <s v="Fortalecer la Vigilancia."/>
    <s v="SI"/>
    <s v="PAI_10"/>
    <s v="PAI"/>
    <s v="Investigaciones"/>
    <s v="DP-E_03"/>
    <s v="3. Resolver Actuaciones Administrativas 2da Instancia - Decreto 2409"/>
    <s v="DP-ACT_10"/>
    <s v="C. REVOCATORIA DIRECTA"/>
    <x v="1"/>
    <s v="Despacho_del_Delegado_de_Puertos"/>
    <n v="1"/>
    <n v="12"/>
    <n v="2019"/>
    <d v="2019-06-30T00:00:00"/>
    <s v="Jun"/>
    <n v="0"/>
    <n v="0"/>
    <n v="0"/>
    <s v="Por Ejecutar"/>
    <n v="0"/>
    <n v="0"/>
    <n v="0"/>
    <m/>
    <m/>
    <m/>
    <m/>
    <m/>
    <m/>
  </r>
  <r>
    <n v="53"/>
    <s v="OE1;SI;DCI-ACT_28"/>
    <s v="DP;DP-ACT_10;Jul"/>
    <x v="0"/>
    <s v="Fortalecer la Vigilancia."/>
    <s v="SI"/>
    <s v="PAI_10"/>
    <s v="PAI"/>
    <s v="Investigaciones"/>
    <s v="DP-E_03"/>
    <s v="3. Resolver Actuaciones Administrativas 2da Instancia - Decreto 2409"/>
    <s v="DP-ACT_10"/>
    <s v="C. REVOCATORIA DIRECTA"/>
    <x v="1"/>
    <s v="Despacho_del_Delegado_de_Puertos"/>
    <n v="1"/>
    <n v="12"/>
    <n v="2019"/>
    <d v="2019-07-30T00:00:00"/>
    <s v="Jul"/>
    <n v="0"/>
    <n v="0"/>
    <n v="0"/>
    <s v="Por Ejecutar"/>
    <n v="0"/>
    <n v="0"/>
    <n v="0"/>
    <m/>
    <m/>
    <m/>
    <m/>
    <m/>
    <m/>
  </r>
  <r>
    <n v="53"/>
    <s v="OE1;SI;DCI-ACT_28"/>
    <s v="DP;DP-ACT_10;Ago"/>
    <x v="0"/>
    <s v="Fortalecer la Vigilancia."/>
    <s v="SI"/>
    <s v="PAI_10"/>
    <s v="PAI"/>
    <s v="Investigaciones"/>
    <s v="DP-E_03"/>
    <s v="3. Resolver Actuaciones Administrativas 2da Instancia - Decreto 2409"/>
    <s v="DP-ACT_10"/>
    <s v="C. REVOCATORIA DIRECTA"/>
    <x v="1"/>
    <s v="Despacho_del_Delegado_de_Puertos"/>
    <n v="1"/>
    <n v="12"/>
    <n v="2019"/>
    <d v="2019-08-30T00:00:00"/>
    <s v="Ago"/>
    <n v="0"/>
    <n v="0"/>
    <e v="#DIV/0!"/>
    <e v="#DIV/0!"/>
    <n v="0"/>
    <n v="0"/>
    <n v="0"/>
    <m/>
    <m/>
    <m/>
    <m/>
    <m/>
    <m/>
  </r>
  <r>
    <n v="53"/>
    <s v="OE1;SI;DCI-ACT_28"/>
    <s v="DP;DP-ACT_10;Sep"/>
    <x v="0"/>
    <s v="Fortalecer la Vigilancia."/>
    <s v="SI"/>
    <s v="PAI_10"/>
    <s v="PAI"/>
    <s v="Investigaciones"/>
    <s v="DP-E_03"/>
    <s v="3. Resolver Actuaciones Administrativas 2da Instancia - Decreto 2409"/>
    <s v="DP-ACT_10"/>
    <s v="C. REVOCATORIA DIRECTA"/>
    <x v="1"/>
    <s v="Despacho_del_Delegado_de_Puertos"/>
    <n v="1"/>
    <n v="12"/>
    <n v="2019"/>
    <d v="2019-09-30T00:00:00"/>
    <s v="Sep"/>
    <e v="#N/A"/>
    <e v="#N/A"/>
    <e v="#N/A"/>
    <e v="#N/A"/>
    <e v="#N/A"/>
    <e v="#N/A"/>
    <n v="0"/>
    <m/>
    <m/>
    <m/>
    <m/>
    <m/>
    <m/>
  </r>
  <r>
    <n v="53"/>
    <s v="OE1;SI;DCI-ACT_28"/>
    <s v="DP;DP-ACT_10;Oct"/>
    <x v="0"/>
    <s v="Fortalecer la Vigilancia."/>
    <s v="SI"/>
    <s v="PAI_10"/>
    <s v="PAI"/>
    <s v="Investigaciones"/>
    <s v="DP-E_03"/>
    <s v="3. Resolver Actuaciones Administrativas 2da Instancia - Decreto 2409"/>
    <s v="DP-ACT_10"/>
    <s v="C. REVOCATORIA DIRECTA"/>
    <x v="1"/>
    <s v="Despacho_del_Delegado_de_Puertos"/>
    <n v="1"/>
    <n v="12"/>
    <n v="2019"/>
    <d v="2019-10-30T00:00:00"/>
    <s v="Oct"/>
    <e v="#N/A"/>
    <e v="#N/A"/>
    <e v="#N/A"/>
    <e v="#N/A"/>
    <e v="#N/A"/>
    <e v="#N/A"/>
    <n v="0"/>
    <m/>
    <m/>
    <m/>
    <m/>
    <m/>
    <m/>
  </r>
  <r>
    <n v="53"/>
    <s v="OE1;SI;DCI-ACT_28"/>
    <s v="DP;DP-ACT_10;Nov"/>
    <x v="0"/>
    <s v="Fortalecer la Vigilancia."/>
    <s v="SI"/>
    <s v="PAI_10"/>
    <s v="PAI"/>
    <s v="Investigaciones"/>
    <s v="DP-E_03"/>
    <s v="3. Resolver Actuaciones Administrativas 2da Instancia - Decreto 2409"/>
    <s v="DP-ACT_10"/>
    <s v="C. REVOCATORIA DIRECTA"/>
    <x v="1"/>
    <s v="Despacho_del_Delegado_de_Puertos"/>
    <n v="1"/>
    <n v="12"/>
    <n v="2019"/>
    <d v="2019-11-30T00:00:00"/>
    <s v="Nov"/>
    <e v="#N/A"/>
    <n v="0"/>
    <e v="#N/A"/>
    <e v="#N/A"/>
    <e v="#N/A"/>
    <e v="#N/A"/>
    <n v="0"/>
    <m/>
    <m/>
    <m/>
    <m/>
    <m/>
    <m/>
  </r>
  <r>
    <n v="53"/>
    <s v="OE1;SI;DCI-ACT_28"/>
    <s v="DP;DP-ACT_10;Dic"/>
    <x v="0"/>
    <s v="Fortalecer la Vigilancia."/>
    <s v="SI"/>
    <s v="PAI_10"/>
    <s v="PAI"/>
    <s v="Investigaciones"/>
    <s v="DP-E_03"/>
    <s v="3. Resolver Actuaciones Administrativas 2da Instancia - Decreto 2409"/>
    <s v="DP-ACT_10"/>
    <s v="C. REVOCATORIA DIRECTA"/>
    <x v="1"/>
    <s v="Despacho_del_Delegado_de_Puertos"/>
    <n v="1"/>
    <n v="12"/>
    <n v="2019"/>
    <d v="2019-12-30T00:00:00"/>
    <s v="Dic"/>
    <e v="#N/A"/>
    <n v="0"/>
    <e v="#N/A"/>
    <e v="#N/A"/>
    <e v="#N/A"/>
    <e v="#N/A"/>
    <n v="0"/>
    <m/>
    <m/>
    <m/>
    <m/>
    <m/>
    <m/>
  </r>
  <r>
    <n v="54"/>
    <s v="OE1;SI;DCI-ACT_29"/>
    <s v="DP;DP-ACT_11;Ene"/>
    <x v="0"/>
    <s v="Fortalecer la Vigilancia."/>
    <s v="SI"/>
    <s v="PEI_02"/>
    <s v="PEI"/>
    <s v="PEI_13 - Planes de Prevención"/>
    <s v="DP-E_04"/>
    <s v="4. Auditoria Forense a Sociedades Portuarias"/>
    <s v="DP-ACT_11"/>
    <s v="Auditoria forense a las Sociedades portuarias."/>
    <x v="1"/>
    <s v="Despacho_del_Delegado_de_Puertos"/>
    <n v="2"/>
    <n v="12"/>
    <n v="2019"/>
    <d v="2019-01-30T00:00:00"/>
    <s v="Ene"/>
    <n v="0"/>
    <n v="0"/>
    <n v="0"/>
    <s v="Por Ejecutar"/>
    <n v="0"/>
    <n v="0"/>
    <n v="0"/>
    <e v="#N/A"/>
    <e v="#N/A"/>
    <e v="#N/A"/>
    <e v="#N/A"/>
    <e v="#N/A"/>
    <e v="#N/A"/>
  </r>
  <r>
    <n v="54"/>
    <s v="OE1;SI;DCI-ACT_29"/>
    <s v="DP;DP-ACT_11;Feb"/>
    <x v="0"/>
    <s v="Fortalecer la Vigilancia."/>
    <s v="SI"/>
    <s v="PEI_02"/>
    <s v="PEI"/>
    <s v="PEI_13 - Planes de Prevención"/>
    <s v="DP-E_04"/>
    <s v="4. Auditoria Forense a Sociedades Portuarias"/>
    <s v="DP-ACT_11"/>
    <s v="Auditoria forense a las Sociedades portuarias."/>
    <x v="1"/>
    <s v="Despacho_del_Delegado_de_Puertos"/>
    <n v="2"/>
    <n v="12"/>
    <n v="2019"/>
    <d v="2019-02-28T00:00:00"/>
    <s v="Feb"/>
    <n v="0"/>
    <n v="0"/>
    <n v="0"/>
    <s v="Por Ejecutar"/>
    <n v="0"/>
    <n v="0"/>
    <n v="0"/>
    <m/>
    <m/>
    <m/>
    <m/>
    <m/>
    <m/>
  </r>
  <r>
    <n v="54"/>
    <s v="OE1;SI;DCI-ACT_29"/>
    <s v="DP;DP-ACT_11;Mar"/>
    <x v="0"/>
    <s v="Fortalecer la Vigilancia."/>
    <s v="SI"/>
    <s v="PEI_02"/>
    <s v="PEI"/>
    <s v="PEI_13 - Planes de Prevención"/>
    <s v="DP-E_04"/>
    <s v="4. Auditoria Forense a Sociedades Portuarias"/>
    <s v="DP-ACT_11"/>
    <s v="Auditoria forense a las Sociedades portuarias."/>
    <x v="1"/>
    <s v="Despacho_del_Delegado_de_Puertos"/>
    <n v="2"/>
    <n v="12"/>
    <n v="2019"/>
    <d v="2019-03-30T00:00:00"/>
    <s v="Mar"/>
    <n v="0"/>
    <n v="0"/>
    <n v="0"/>
    <s v="Por Ejecutar"/>
    <n v="0"/>
    <n v="0"/>
    <n v="0"/>
    <m/>
    <m/>
    <m/>
    <m/>
    <m/>
    <m/>
  </r>
  <r>
    <n v="54"/>
    <s v="OE1;SI;DCI-ACT_29"/>
    <s v="DP;DP-ACT_11;Abr"/>
    <x v="0"/>
    <s v="Fortalecer la Vigilancia."/>
    <s v="SI"/>
    <s v="PEI_02"/>
    <s v="PEI"/>
    <s v="PEI_13 - Planes de Prevención"/>
    <s v="DP-E_04"/>
    <s v="4. Auditoria Forense a Sociedades Portuarias"/>
    <s v="DP-ACT_11"/>
    <s v="Auditoria forense a las Sociedades portuarias."/>
    <x v="1"/>
    <s v="Despacho_del_Delegado_de_Puertos"/>
    <n v="2"/>
    <n v="12"/>
    <n v="2019"/>
    <d v="2019-04-30T00:00:00"/>
    <s v="Abr"/>
    <n v="0"/>
    <n v="0"/>
    <n v="0"/>
    <s v="Por Ejecutar"/>
    <n v="0"/>
    <n v="0"/>
    <n v="0"/>
    <m/>
    <m/>
    <m/>
    <m/>
    <m/>
    <m/>
  </r>
  <r>
    <n v="54"/>
    <s v="OE1;SI;DCI-ACT_29"/>
    <s v="DP;DP-ACT_11;May"/>
    <x v="0"/>
    <s v="Fortalecer la Vigilancia."/>
    <s v="SI"/>
    <s v="PEI_02"/>
    <s v="PEI"/>
    <s v="PEI_13 - Planes de Prevención"/>
    <s v="DP-E_04"/>
    <s v="4. Auditoria Forense a Sociedades Portuarias"/>
    <s v="DP-ACT_11"/>
    <s v="Auditoria forense a las Sociedades portuarias."/>
    <x v="1"/>
    <s v="Despacho_del_Delegado_de_Puertos"/>
    <n v="2"/>
    <n v="12"/>
    <n v="2019"/>
    <d v="2019-05-30T00:00:00"/>
    <s v="May"/>
    <n v="0"/>
    <n v="0"/>
    <n v="0"/>
    <s v="Por Ejecutar"/>
    <n v="0"/>
    <n v="0"/>
    <n v="0"/>
    <m/>
    <m/>
    <m/>
    <m/>
    <m/>
    <m/>
  </r>
  <r>
    <n v="54"/>
    <s v="OE1;SI;DCI-ACT_29"/>
    <s v="DP;DP-ACT_11;Jun"/>
    <x v="0"/>
    <s v="Fortalecer la Vigilancia."/>
    <s v="SI"/>
    <s v="PEI_02"/>
    <s v="PEI"/>
    <s v="PEI_13 - Planes de Prevención"/>
    <s v="DP-E_04"/>
    <s v="4. Auditoria Forense a Sociedades Portuarias"/>
    <s v="DP-ACT_11"/>
    <s v="Auditoria forense a las Sociedades portuarias."/>
    <x v="1"/>
    <s v="Despacho_del_Delegado_de_Puertos"/>
    <n v="2"/>
    <n v="12"/>
    <n v="2019"/>
    <d v="2019-06-30T00:00:00"/>
    <s v="Jun"/>
    <n v="0.2"/>
    <n v="0"/>
    <n v="0"/>
    <s v="Por Ejecutar"/>
    <n v="0.2"/>
    <n v="0"/>
    <n v="0"/>
    <m/>
    <m/>
    <m/>
    <m/>
    <m/>
    <m/>
  </r>
  <r>
    <n v="54"/>
    <s v="OE1;SI;DCI-ACT_29"/>
    <s v="DP;DP-ACT_11;Jul"/>
    <x v="0"/>
    <s v="Fortalecer la Vigilancia."/>
    <s v="SI"/>
    <s v="PEI_02"/>
    <s v="PEI"/>
    <s v="PEI_13 - Planes de Prevención"/>
    <s v="DP-E_04"/>
    <s v="4. Auditoria Forense a Sociedades Portuarias"/>
    <s v="DP-ACT_11"/>
    <s v="Auditoria forense a las Sociedades portuarias."/>
    <x v="1"/>
    <s v="Despacho_del_Delegado_de_Puertos"/>
    <n v="2"/>
    <n v="12"/>
    <n v="2019"/>
    <d v="2019-07-30T00:00:00"/>
    <s v="Jul"/>
    <n v="0.2"/>
    <n v="0"/>
    <n v="0"/>
    <s v="Por Ejecutar"/>
    <n v="0.4"/>
    <n v="0"/>
    <n v="0"/>
    <m/>
    <m/>
    <m/>
    <m/>
    <m/>
    <m/>
  </r>
  <r>
    <n v="54"/>
    <s v="OE1;SI;DCI-ACT_29"/>
    <s v="DP;DP-ACT_11;Ago"/>
    <x v="0"/>
    <s v="Fortalecer la Vigilancia."/>
    <s v="SI"/>
    <s v="PEI_02"/>
    <s v="PEI"/>
    <s v="PEI_13 - Planes de Prevención"/>
    <s v="DP-E_04"/>
    <s v="4. Auditoria Forense a Sociedades Portuarias"/>
    <s v="DP-ACT_11"/>
    <s v="Auditoria forense a las Sociedades portuarias."/>
    <x v="1"/>
    <s v="Despacho_del_Delegado_de_Puertos"/>
    <n v="2"/>
    <n v="12"/>
    <n v="2019"/>
    <d v="2019-08-30T00:00:00"/>
    <s v="Ago"/>
    <n v="0.2"/>
    <n v="0"/>
    <n v="0"/>
    <s v="Por Ejecutar"/>
    <n v="0.60000000000000009"/>
    <n v="0"/>
    <n v="0"/>
    <m/>
    <m/>
    <m/>
    <m/>
    <m/>
    <m/>
  </r>
  <r>
    <n v="54"/>
    <s v="OE1;SI;DCI-ACT_29"/>
    <s v="DP;DP-ACT_11;Sep"/>
    <x v="0"/>
    <s v="Fortalecer la Vigilancia."/>
    <s v="SI"/>
    <s v="PEI_02"/>
    <s v="PEI"/>
    <s v="PEI_13 - Planes de Prevención"/>
    <s v="DP-E_04"/>
    <s v="4. Auditoria Forense a Sociedades Portuarias"/>
    <s v="DP-ACT_11"/>
    <s v="Auditoria forense a las Sociedades portuarias."/>
    <x v="1"/>
    <s v="Despacho_del_Delegado_de_Puertos"/>
    <n v="2"/>
    <n v="12"/>
    <n v="2019"/>
    <d v="2019-09-30T00:00:00"/>
    <s v="Sep"/>
    <e v="#N/A"/>
    <e v="#N/A"/>
    <e v="#N/A"/>
    <e v="#N/A"/>
    <e v="#N/A"/>
    <e v="#N/A"/>
    <n v="0"/>
    <m/>
    <m/>
    <m/>
    <m/>
    <m/>
    <m/>
  </r>
  <r>
    <n v="54"/>
    <s v="OE1;SI;DCI-ACT_29"/>
    <s v="DP;DP-ACT_11;Oct"/>
    <x v="0"/>
    <s v="Fortalecer la Vigilancia."/>
    <s v="SI"/>
    <s v="PEI_02"/>
    <s v="PEI"/>
    <s v="PEI_13 - Planes de Prevención"/>
    <s v="DP-E_04"/>
    <s v="4. Auditoria Forense a Sociedades Portuarias"/>
    <s v="DP-ACT_11"/>
    <s v="Auditoria forense a las Sociedades portuarias."/>
    <x v="1"/>
    <s v="Despacho_del_Delegado_de_Puertos"/>
    <n v="2"/>
    <n v="12"/>
    <n v="2019"/>
    <d v="2019-10-30T00:00:00"/>
    <s v="Oct"/>
    <e v="#N/A"/>
    <e v="#N/A"/>
    <e v="#N/A"/>
    <e v="#N/A"/>
    <e v="#N/A"/>
    <e v="#N/A"/>
    <n v="0"/>
    <m/>
    <m/>
    <m/>
    <m/>
    <m/>
    <m/>
  </r>
  <r>
    <n v="54"/>
    <s v="OE1;SI;DCI-ACT_29"/>
    <s v="DP;DP-ACT_11;Nov"/>
    <x v="0"/>
    <s v="Fortalecer la Vigilancia."/>
    <s v="SI"/>
    <s v="PEI_02"/>
    <s v="PEI"/>
    <s v="PEI_13 - Planes de Prevención"/>
    <s v="DP-E_04"/>
    <s v="4. Auditoria Forense a Sociedades Portuarias"/>
    <s v="DP-ACT_11"/>
    <s v="Auditoria forense a las Sociedades portuarias."/>
    <x v="1"/>
    <s v="Despacho_del_Delegado_de_Puertos"/>
    <n v="2"/>
    <n v="12"/>
    <n v="2019"/>
    <d v="2019-11-30T00:00:00"/>
    <s v="Nov"/>
    <e v="#N/A"/>
    <n v="0.1"/>
    <n v="0"/>
    <s v="Por Ejecutar"/>
    <e v="#N/A"/>
    <e v="#N/A"/>
    <n v="0"/>
    <m/>
    <m/>
    <m/>
    <m/>
    <m/>
    <m/>
  </r>
  <r>
    <n v="54"/>
    <s v="OE1;SI;DCI-ACT_29"/>
    <s v="DP;DP-ACT_11;Dic"/>
    <x v="0"/>
    <s v="Fortalecer la Vigilancia."/>
    <s v="SI"/>
    <s v="PEI_02"/>
    <s v="PEI"/>
    <s v="PEI_13 - Planes de Prevención"/>
    <s v="DP-E_04"/>
    <s v="4. Auditoria Forense a Sociedades Portuarias"/>
    <s v="DP-ACT_11"/>
    <s v="Auditoria forense a las Sociedades portuarias."/>
    <x v="1"/>
    <s v="Despacho_del_Delegado_de_Puertos"/>
    <n v="2"/>
    <n v="12"/>
    <n v="2019"/>
    <d v="2019-12-30T00:00:00"/>
    <s v="Dic"/>
    <e v="#N/A"/>
    <n v="0"/>
    <e v="#N/A"/>
    <e v="#N/A"/>
    <e v="#N/A"/>
    <e v="#N/A"/>
    <n v="0"/>
    <m/>
    <m/>
    <m/>
    <m/>
    <m/>
    <m/>
  </r>
  <r>
    <n v="55"/>
    <s v="OE1;SI;DCI-ACT_30"/>
    <s v="DP;DP-ACT_12;Ene"/>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01-30T00:00:00"/>
    <s v="Ene"/>
    <n v="0"/>
    <n v="0"/>
    <n v="0"/>
    <s v="Por Ejecutar"/>
    <n v="0"/>
    <n v="0"/>
    <n v="0"/>
    <e v="#N/A"/>
    <e v="#N/A"/>
    <e v="#N/A"/>
    <e v="#N/A"/>
    <e v="#N/A"/>
    <e v="#N/A"/>
  </r>
  <r>
    <n v="55"/>
    <s v="OE1;SI;DCI-ACT_30"/>
    <s v="DP;DP-ACT_12;Feb"/>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02-28T00:00:00"/>
    <s v="Feb"/>
    <n v="0"/>
    <n v="0"/>
    <n v="0"/>
    <s v="Por Ejecutar"/>
    <n v="0"/>
    <n v="0"/>
    <n v="0"/>
    <m/>
    <m/>
    <m/>
    <m/>
    <m/>
    <m/>
  </r>
  <r>
    <n v="55"/>
    <s v="OE1;SI;DCI-ACT_30"/>
    <s v="DP;DP-ACT_12;Mar"/>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03-30T00:00:00"/>
    <s v="Mar"/>
    <n v="0.5"/>
    <n v="0"/>
    <n v="0"/>
    <s v="Por Ejecutar"/>
    <n v="0.5"/>
    <n v="0"/>
    <n v="0"/>
    <m/>
    <m/>
    <m/>
    <m/>
    <m/>
    <m/>
  </r>
  <r>
    <n v="55"/>
    <s v="OE1;SI;DCI-ACT_30"/>
    <s v="DP;DP-ACT_12;Abr"/>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04-30T00:00:00"/>
    <s v="Abr"/>
    <n v="0"/>
    <n v="0"/>
    <n v="0"/>
    <s v="Por Ejecutar"/>
    <n v="0.5"/>
    <n v="0"/>
    <n v="0"/>
    <m/>
    <m/>
    <m/>
    <m/>
    <m/>
    <m/>
  </r>
  <r>
    <n v="55"/>
    <s v="OE1;SI;DCI-ACT_30"/>
    <s v="DP;DP-ACT_12;May"/>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05-30T00:00:00"/>
    <s v="May"/>
    <n v="0"/>
    <n v="0"/>
    <n v="0"/>
    <s v="Por Ejecutar"/>
    <n v="0.5"/>
    <n v="0"/>
    <n v="0"/>
    <m/>
    <m/>
    <m/>
    <m/>
    <m/>
    <m/>
  </r>
  <r>
    <n v="55"/>
    <s v="OE1;SI;DCI-ACT_30"/>
    <s v="DP;DP-ACT_12;Jun"/>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06-30T00:00:00"/>
    <s v="Jun"/>
    <n v="0.5"/>
    <n v="0"/>
    <n v="0"/>
    <s v="Por Ejecutar"/>
    <n v="1"/>
    <n v="0"/>
    <n v="0"/>
    <m/>
    <m/>
    <m/>
    <m/>
    <m/>
    <m/>
  </r>
  <r>
    <n v="55"/>
    <s v="OE1;SI;DCI-ACT_30"/>
    <s v="DP;DP-ACT_12;Jul"/>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07-30T00:00:00"/>
    <s v="Jul"/>
    <n v="0"/>
    <n v="0"/>
    <n v="0"/>
    <s v="Por Ejecutar"/>
    <n v="1"/>
    <n v="0"/>
    <n v="0"/>
    <m/>
    <m/>
    <m/>
    <m/>
    <m/>
    <m/>
  </r>
  <r>
    <n v="55"/>
    <s v="OE1;SI;DCI-ACT_30"/>
    <s v="DP;DP-ACT_12;Ago"/>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08-30T00:00:00"/>
    <s v="Ago"/>
    <n v="0"/>
    <n v="0"/>
    <n v="0"/>
    <s v="Por Ejecutar"/>
    <n v="1"/>
    <n v="0"/>
    <n v="0"/>
    <m/>
    <m/>
    <m/>
    <m/>
    <m/>
    <m/>
  </r>
  <r>
    <n v="55"/>
    <s v="OE1;SI;DCI-ACT_30"/>
    <s v="DP;DP-ACT_12;Sep"/>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09-30T00:00:00"/>
    <s v="Sep"/>
    <e v="#N/A"/>
    <e v="#N/A"/>
    <e v="#N/A"/>
    <e v="#N/A"/>
    <e v="#N/A"/>
    <e v="#N/A"/>
    <n v="0"/>
    <m/>
    <m/>
    <m/>
    <m/>
    <m/>
    <m/>
  </r>
  <r>
    <n v="55"/>
    <s v="OE1;SI;DCI-ACT_30"/>
    <s v="DP;DP-ACT_12;Oct"/>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10-30T00:00:00"/>
    <s v="Oct"/>
    <e v="#N/A"/>
    <e v="#N/A"/>
    <e v="#N/A"/>
    <e v="#N/A"/>
    <e v="#N/A"/>
    <e v="#N/A"/>
    <n v="0"/>
    <m/>
    <m/>
    <m/>
    <m/>
    <m/>
    <m/>
  </r>
  <r>
    <n v="55"/>
    <s v="OE1;SI;DCI-ACT_30"/>
    <s v="DP;DP-ACT_12;Nov"/>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11-30T00:00:00"/>
    <s v="Nov"/>
    <e v="#N/A"/>
    <n v="0"/>
    <e v="#N/A"/>
    <e v="#N/A"/>
    <e v="#N/A"/>
    <e v="#N/A"/>
    <n v="0"/>
    <m/>
    <m/>
    <m/>
    <m/>
    <m/>
    <m/>
  </r>
  <r>
    <n v="55"/>
    <s v="OE1;SI;DCI-ACT_30"/>
    <s v="DP;DP-ACT_12;Dic"/>
    <x v="0"/>
    <s v="Fortalecer la Vigilancia."/>
    <s v="SI"/>
    <s v="PEI_02"/>
    <s v="PEI"/>
    <s v="PEI_13 - Planes de Prevención"/>
    <s v="DP-E_05"/>
    <s v="5. Indicadores de Eficiencia Portuaria"/>
    <s v="DP-ACT_12"/>
    <s v="Desarrollo de Indicadores de Eficiencia Portuaria y Aplicativo para la Supervisión Inteligente."/>
    <x v="1"/>
    <s v="Despacho_del_Delegado_de_Puertos"/>
    <n v="2"/>
    <n v="12"/>
    <n v="2019"/>
    <d v="2019-12-30T00:00:00"/>
    <s v="Dic"/>
    <e v="#N/A"/>
    <n v="0"/>
    <e v="#N/A"/>
    <e v="#N/A"/>
    <e v="#N/A"/>
    <e v="#N/A"/>
    <n v="0"/>
    <m/>
    <m/>
    <m/>
    <m/>
    <m/>
    <m/>
  </r>
  <r>
    <n v="56"/>
    <s v="OE1;SI;DCI-ACT_31"/>
    <s v="DP;DP-ACT_13;Ene"/>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01-30T00:00:00"/>
    <s v="Ene"/>
    <n v="0"/>
    <n v="0"/>
    <n v="0"/>
    <s v="Por Ejecutar"/>
    <n v="0"/>
    <n v="0"/>
    <n v="0"/>
    <e v="#N/A"/>
    <e v="#N/A"/>
    <e v="#N/A"/>
    <e v="#N/A"/>
    <e v="#N/A"/>
    <e v="#N/A"/>
  </r>
  <r>
    <n v="56"/>
    <s v="OE1;SI;DCI-ACT_31"/>
    <s v="DP;DP-ACT_13;Feb"/>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02-28T00:00:00"/>
    <s v="Feb"/>
    <n v="0"/>
    <n v="0"/>
    <n v="0"/>
    <s v="Por Ejecutar"/>
    <n v="0"/>
    <n v="0"/>
    <n v="0"/>
    <m/>
    <m/>
    <m/>
    <m/>
    <m/>
    <m/>
  </r>
  <r>
    <n v="56"/>
    <s v="OE1;SI;DCI-ACT_31"/>
    <s v="DP;DP-ACT_13;Mar"/>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03-30T00:00:00"/>
    <s v="Mar"/>
    <n v="0"/>
    <n v="0"/>
    <n v="0"/>
    <s v="Por Ejecutar"/>
    <n v="0"/>
    <n v="0"/>
    <n v="0"/>
    <m/>
    <m/>
    <m/>
    <m/>
    <m/>
    <m/>
  </r>
  <r>
    <n v="56"/>
    <s v="OE1;SI;DCI-ACT_31"/>
    <s v="DP;DP-ACT_13;Abr"/>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04-30T00:00:00"/>
    <s v="Abr"/>
    <n v="0"/>
    <n v="0"/>
    <n v="0"/>
    <s v="Por Ejecutar"/>
    <n v="0"/>
    <n v="0"/>
    <n v="0"/>
    <m/>
    <m/>
    <m/>
    <m/>
    <m/>
    <m/>
  </r>
  <r>
    <n v="56"/>
    <s v="OE1;SI;DCI-ACT_31"/>
    <s v="DP;DP-ACT_13;May"/>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05-30T00:00:00"/>
    <s v="May"/>
    <n v="0"/>
    <n v="0"/>
    <n v="0"/>
    <s v="Por Ejecutar"/>
    <n v="0"/>
    <n v="0"/>
    <n v="0"/>
    <m/>
    <m/>
    <m/>
    <m/>
    <m/>
    <m/>
  </r>
  <r>
    <n v="56"/>
    <s v="OE1;SI;DCI-ACT_31"/>
    <s v="DP;DP-ACT_13;Jun"/>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06-30T00:00:00"/>
    <s v="Jun"/>
    <n v="0"/>
    <n v="0"/>
    <n v="0"/>
    <s v="Por Ejecutar"/>
    <n v="0"/>
    <n v="0"/>
    <n v="0"/>
    <m/>
    <m/>
    <m/>
    <m/>
    <m/>
    <m/>
  </r>
  <r>
    <n v="56"/>
    <s v="OE1;SI;DCI-ACT_31"/>
    <s v="DP;DP-ACT_13;Jul"/>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07-30T00:00:00"/>
    <s v="Jul"/>
    <n v="0"/>
    <n v="0"/>
    <n v="0"/>
    <s v="Por Ejecutar"/>
    <n v="0"/>
    <n v="0"/>
    <n v="0"/>
    <m/>
    <m/>
    <m/>
    <m/>
    <m/>
    <m/>
  </r>
  <r>
    <n v="56"/>
    <s v="OE1;SI;DCI-ACT_31"/>
    <s v="DP;DP-ACT_13;Ago"/>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08-30T00:00:00"/>
    <s v="Ago"/>
    <n v="0"/>
    <n v="0"/>
    <e v="#DIV/0!"/>
    <e v="#DIV/0!"/>
    <n v="0"/>
    <n v="0"/>
    <n v="0"/>
    <m/>
    <m/>
    <m/>
    <m/>
    <m/>
    <m/>
  </r>
  <r>
    <n v="56"/>
    <s v="OE1;SI;DCI-ACT_31"/>
    <s v="DP;DP-ACT_13;Sep"/>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09-30T00:00:00"/>
    <s v="Sep"/>
    <e v="#N/A"/>
    <e v="#N/A"/>
    <n v="0"/>
    <s v="Por Ejecutar"/>
    <e v="#N/A"/>
    <e v="#N/A"/>
    <n v="0"/>
    <m/>
    <m/>
    <m/>
    <m/>
    <m/>
    <m/>
  </r>
  <r>
    <n v="56"/>
    <s v="OE1;SI;DCI-ACT_31"/>
    <s v="DP;DP-ACT_13;Oct"/>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10-30T00:00:00"/>
    <s v="Oct"/>
    <e v="#N/A"/>
    <e v="#N/A"/>
    <e v="#N/A"/>
    <e v="#N/A"/>
    <e v="#N/A"/>
    <e v="#N/A"/>
    <n v="0"/>
    <m/>
    <m/>
    <m/>
    <m/>
    <m/>
    <m/>
  </r>
  <r>
    <n v="56"/>
    <s v="OE1;SI;DCI-ACT_31"/>
    <s v="DP;DP-ACT_13;Nov"/>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11-30T00:00:00"/>
    <s v="Nov"/>
    <e v="#N/A"/>
    <n v="0"/>
    <e v="#N/A"/>
    <e v="#N/A"/>
    <e v="#N/A"/>
    <e v="#N/A"/>
    <n v="0"/>
    <m/>
    <m/>
    <m/>
    <m/>
    <m/>
    <m/>
  </r>
  <r>
    <n v="56"/>
    <s v="OE1;SI;DCI-ACT_31"/>
    <s v="DP;DP-ACT_13;Dic"/>
    <x v="0"/>
    <s v="Fortalecer la Vigilancia."/>
    <s v="SI"/>
    <s v="PEI_02"/>
    <s v="PEI"/>
    <s v="PEI_13 - Planes de Prevención"/>
    <s v="DP-E_05"/>
    <s v="5. Indicadores de Eficiencia Portuaria"/>
    <s v="DP-ACT_13"/>
    <s v="Públicación de Indicadores de Eficiencia Portuaria y Aplicativo para la Supervisión Inteligente."/>
    <x v="1"/>
    <s v="Despacho_del_Delegado_de_Puertos"/>
    <n v="2"/>
    <n v="10"/>
    <n v="2019"/>
    <d v="2019-12-30T00:00:00"/>
    <s v="Dic"/>
    <e v="#N/A"/>
    <n v="0.5"/>
    <e v="#N/A"/>
    <e v="#N/A"/>
    <e v="#N/A"/>
    <e v="#N/A"/>
    <n v="0"/>
    <m/>
    <m/>
    <m/>
    <m/>
    <m/>
    <m/>
  </r>
  <r>
    <n v="57"/>
    <s v="OE1;SI;DCI-ACT_32"/>
    <s v="DP;DP-ACT_14;Ene"/>
    <x v="0"/>
    <s v="Fortalecer la Vigilancia."/>
    <s v="SI"/>
    <s v="PAI_10"/>
    <s v="PAI"/>
    <s v="Gestión_PQRS"/>
    <s v="DP-E_06"/>
    <s v="A. Peticiones, Quejas, Reclamos y Solicitudes."/>
    <s v="DP-ACT_14"/>
    <s v="Peticiones, Quejas, Reclamos y Solicitudes."/>
    <x v="1"/>
    <s v="Dirección_de_Promoción_y_Prevención_de_Puertos"/>
    <n v="1"/>
    <n v="6"/>
    <n v="2019"/>
    <d v="2019-01-30T00:00:00"/>
    <s v="Ene"/>
    <n v="102"/>
    <n v="102"/>
    <n v="1"/>
    <s v="Ejecutada"/>
    <n v="102"/>
    <n v="102"/>
    <n v="1"/>
    <e v="#N/A"/>
    <e v="#N/A"/>
    <n v="0"/>
    <n v="1"/>
    <s v="Por Ejecutar"/>
    <n v="0"/>
  </r>
  <r>
    <n v="57"/>
    <s v="OE1;SI;DCI-ACT_32"/>
    <s v="DP;DP-ACT_14;Feb"/>
    <x v="0"/>
    <s v="Fortalecer la Vigilancia."/>
    <s v="SI"/>
    <s v="PAI_10"/>
    <s v="PAI"/>
    <s v="Gestión_PQRS"/>
    <s v="DP-E_06"/>
    <s v="A. Peticiones, Quejas, Reclamos y Solicitudes."/>
    <s v="DP-ACT_14"/>
    <s v="Peticiones, Quejas, Reclamos y Solicitudes."/>
    <x v="1"/>
    <s v="Dirección_de_Promoción_y_Prevención_de_Puertos"/>
    <n v="1"/>
    <n v="6"/>
    <n v="2019"/>
    <d v="2019-02-28T00:00:00"/>
    <s v="Feb"/>
    <n v="0"/>
    <n v="0"/>
    <n v="0"/>
    <s v="Por Ejecutar"/>
    <n v="102"/>
    <n v="102"/>
    <n v="1"/>
    <m/>
    <m/>
    <m/>
    <m/>
    <m/>
    <m/>
  </r>
  <r>
    <n v="57"/>
    <s v="OE1;SI;DCI-ACT_32"/>
    <s v="DP;DP-ACT_14;Mar"/>
    <x v="0"/>
    <s v="Fortalecer la Vigilancia."/>
    <s v="SI"/>
    <s v="PAI_10"/>
    <s v="PAI"/>
    <s v="Gestión_PQRS"/>
    <s v="DP-E_06"/>
    <s v="A. Peticiones, Quejas, Reclamos y Solicitudes."/>
    <s v="DP-ACT_14"/>
    <s v="Peticiones, Quejas, Reclamos y Solicitudes."/>
    <x v="1"/>
    <s v="Dirección_de_Promoción_y_Prevención_de_Puertos"/>
    <n v="1"/>
    <n v="6"/>
    <n v="2019"/>
    <d v="2019-03-30T00:00:00"/>
    <s v="Mar"/>
    <n v="0"/>
    <n v="0"/>
    <n v="0"/>
    <s v="Por Ejecutar"/>
    <n v="102"/>
    <n v="102"/>
    <n v="1"/>
    <m/>
    <m/>
    <m/>
    <m/>
    <m/>
    <m/>
  </r>
  <r>
    <n v="57"/>
    <s v="OE1;SI;DCI-ACT_32"/>
    <s v="DP;DP-ACT_14;Abr"/>
    <x v="0"/>
    <s v="Fortalecer la Vigilancia."/>
    <s v="SI"/>
    <s v="PAI_10"/>
    <s v="PAI"/>
    <s v="Gestión_PQRS"/>
    <s v="DP-E_06"/>
    <s v="A. Peticiones, Quejas, Reclamos y Solicitudes."/>
    <s v="DP-ACT_14"/>
    <s v="Peticiones, Quejas, Reclamos y Solicitudes."/>
    <x v="1"/>
    <s v="Dirección_de_Promoción_y_Prevención_de_Puertos"/>
    <n v="1"/>
    <n v="6"/>
    <n v="2019"/>
    <d v="2019-04-30T00:00:00"/>
    <s v="Abr"/>
    <n v="0"/>
    <n v="0"/>
    <n v="0"/>
    <s v="Por Ejecutar"/>
    <n v="102"/>
    <n v="102"/>
    <n v="1"/>
    <m/>
    <m/>
    <m/>
    <m/>
    <m/>
    <m/>
  </r>
  <r>
    <n v="57"/>
    <s v="OE1;SI;DCI-ACT_32"/>
    <s v="DP;DP-ACT_14;May"/>
    <x v="0"/>
    <s v="Fortalecer la Vigilancia."/>
    <s v="SI"/>
    <s v="PAI_10"/>
    <s v="PAI"/>
    <s v="Gestión_PQRS"/>
    <s v="DP-E_06"/>
    <s v="A. Peticiones, Quejas, Reclamos y Solicitudes."/>
    <s v="DP-ACT_14"/>
    <s v="Peticiones, Quejas, Reclamos y Solicitudes."/>
    <x v="1"/>
    <s v="Dirección_de_Promoción_y_Prevención_de_Puertos"/>
    <n v="1"/>
    <n v="6"/>
    <n v="2019"/>
    <d v="2019-05-30T00:00:00"/>
    <s v="May"/>
    <n v="0"/>
    <n v="0"/>
    <n v="0"/>
    <s v="Por Ejecutar"/>
    <n v="102"/>
    <n v="102"/>
    <n v="1"/>
    <m/>
    <m/>
    <m/>
    <m/>
    <m/>
    <m/>
  </r>
  <r>
    <n v="57"/>
    <s v="OE1;SI;DCI-ACT_32"/>
    <s v="DP;DP-ACT_14;Jun"/>
    <x v="0"/>
    <s v="Fortalecer la Vigilancia."/>
    <s v="SI"/>
    <s v="PAI_10"/>
    <s v="PAI"/>
    <s v="Gestión_PQRS"/>
    <s v="DP-E_06"/>
    <s v="A. Peticiones, Quejas, Reclamos y Solicitudes."/>
    <s v="DP-ACT_14"/>
    <s v="Peticiones, Quejas, Reclamos y Solicitudes."/>
    <x v="1"/>
    <s v="Dirección_de_Promoción_y_Prevención_de_Puertos"/>
    <n v="1"/>
    <n v="6"/>
    <n v="2019"/>
    <d v="2019-06-30T00:00:00"/>
    <s v="Jun"/>
    <n v="0"/>
    <n v="0"/>
    <n v="0"/>
    <s v="Por Ejecutar"/>
    <n v="102"/>
    <n v="102"/>
    <n v="1"/>
    <m/>
    <m/>
    <m/>
    <m/>
    <m/>
    <m/>
  </r>
  <r>
    <n v="57"/>
    <s v="OE1;SI;DCI-ACT_32"/>
    <s v="DP;DP-ACT_14;Jul"/>
    <x v="0"/>
    <s v="Fortalecer la Vigilancia."/>
    <s v="SI"/>
    <s v="PAI_10"/>
    <s v="PAI"/>
    <s v="Gestión_PQRS"/>
    <s v="DP-E_06"/>
    <s v="A. Peticiones, Quejas, Reclamos y Solicitudes."/>
    <s v="DP-ACT_14"/>
    <s v="Peticiones, Quejas, Reclamos y Solicitudes."/>
    <x v="1"/>
    <s v="Dirección_de_Promoción_y_Prevención_de_Puertos"/>
    <n v="1"/>
    <n v="6"/>
    <n v="2019"/>
    <d v="2019-07-30T00:00:00"/>
    <s v="Jul"/>
    <n v="0"/>
    <n v="0"/>
    <n v="0"/>
    <s v="Por Ejecutar"/>
    <n v="102"/>
    <n v="102"/>
    <n v="1"/>
    <m/>
    <m/>
    <m/>
    <m/>
    <m/>
    <m/>
  </r>
  <r>
    <n v="57"/>
    <s v="OE1;SI;DCI-ACT_32"/>
    <s v="DP;DP-ACT_14;Ago"/>
    <x v="0"/>
    <s v="Fortalecer la Vigilancia."/>
    <s v="SI"/>
    <s v="PAI_10"/>
    <s v="PAI"/>
    <s v="Gestión_PQRS"/>
    <s v="DP-E_06"/>
    <s v="A. Peticiones, Quejas, Reclamos y Solicitudes."/>
    <s v="DP-ACT_14"/>
    <s v="Peticiones, Quejas, Reclamos y Solicitudes."/>
    <x v="1"/>
    <s v="Dirección_de_Promoción_y_Prevención_de_Puertos"/>
    <n v="1"/>
    <n v="6"/>
    <n v="2019"/>
    <d v="2019-08-30T00:00:00"/>
    <s v="Ago"/>
    <n v="0"/>
    <n v="0"/>
    <n v="0"/>
    <s v="Por Ejecutar"/>
    <n v="102"/>
    <n v="102"/>
    <n v="1"/>
    <m/>
    <m/>
    <m/>
    <m/>
    <m/>
    <m/>
  </r>
  <r>
    <n v="57"/>
    <s v="OE1;SI;DCI-ACT_32"/>
    <s v="DP;DP-ACT_14;Sep"/>
    <x v="0"/>
    <s v="Fortalecer la Vigilancia."/>
    <s v="SI"/>
    <s v="PAI_10"/>
    <s v="PAI"/>
    <s v="Gestión_PQRS"/>
    <s v="DP-E_06"/>
    <s v="A. Peticiones, Quejas, Reclamos y Solicitudes."/>
    <s v="DP-ACT_14"/>
    <s v="Peticiones, Quejas, Reclamos y Solicitudes."/>
    <x v="1"/>
    <s v="Dirección_de_Promoción_y_Prevención_de_Puertos"/>
    <n v="1"/>
    <n v="6"/>
    <n v="2019"/>
    <d v="2019-09-30T00:00:00"/>
    <s v="Sep"/>
    <e v="#N/A"/>
    <e v="#N/A"/>
    <n v="0"/>
    <s v="Por Ejecutar"/>
    <e v="#N/A"/>
    <e v="#N/A"/>
    <n v="0"/>
    <m/>
    <m/>
    <m/>
    <m/>
    <m/>
    <m/>
  </r>
  <r>
    <n v="57"/>
    <s v="OE1;SI;DCI-ACT_32"/>
    <s v="DP;DP-ACT_14;Oct"/>
    <x v="0"/>
    <s v="Fortalecer la Vigilancia."/>
    <s v="SI"/>
    <s v="PAI_10"/>
    <s v="PAI"/>
    <s v="Gestión_PQRS"/>
    <s v="DP-E_06"/>
    <s v="A. Peticiones, Quejas, Reclamos y Solicitudes."/>
    <s v="DP-ACT_14"/>
    <s v="Peticiones, Quejas, Reclamos y Solicitudes."/>
    <x v="1"/>
    <s v="Dirección_de_Promoción_y_Prevención_de_Puertos"/>
    <n v="1"/>
    <n v="6"/>
    <n v="2019"/>
    <d v="2019-10-30T00:00:00"/>
    <s v="Oct"/>
    <e v="#N/A"/>
    <e v="#N/A"/>
    <n v="0"/>
    <s v="Por Ejecutar"/>
    <e v="#N/A"/>
    <e v="#N/A"/>
    <n v="0"/>
    <m/>
    <m/>
    <m/>
    <m/>
    <m/>
    <m/>
  </r>
  <r>
    <n v="57"/>
    <s v="OE1;SI;DCI-ACT_32"/>
    <s v="DP;DP-ACT_14;Nov"/>
    <x v="0"/>
    <s v="Fortalecer la Vigilancia."/>
    <s v="SI"/>
    <s v="PAI_10"/>
    <s v="PAI"/>
    <s v="Gestión_PQRS"/>
    <s v="DP-E_06"/>
    <s v="A. Peticiones, Quejas, Reclamos y Solicitudes."/>
    <s v="DP-ACT_14"/>
    <s v="Peticiones, Quejas, Reclamos y Solicitudes."/>
    <x v="1"/>
    <s v="Dirección_de_Promoción_y_Prevención_de_Puertos"/>
    <n v="1"/>
    <n v="6"/>
    <n v="2019"/>
    <d v="2019-11-30T00:00:00"/>
    <s v="Nov"/>
    <e v="#N/A"/>
    <n v="0"/>
    <n v="0"/>
    <s v="Por Ejecutar"/>
    <e v="#N/A"/>
    <e v="#N/A"/>
    <n v="0"/>
    <m/>
    <m/>
    <m/>
    <m/>
    <m/>
    <m/>
  </r>
  <r>
    <n v="57"/>
    <s v="OE1;SI;DCI-ACT_32"/>
    <s v="DP;DP-ACT_14;Dic"/>
    <x v="0"/>
    <s v="Fortalecer la Vigilancia."/>
    <s v="SI"/>
    <s v="PAI_10"/>
    <s v="PAI"/>
    <s v="Gestión_PQRS"/>
    <s v="DP-E_06"/>
    <s v="A. Peticiones, Quejas, Reclamos y Solicitudes."/>
    <s v="DP-ACT_14"/>
    <s v="Peticiones, Quejas, Reclamos y Solicitudes."/>
    <x v="1"/>
    <s v="Dirección_de_Promoción_y_Prevención_de_Puertos"/>
    <n v="1"/>
    <n v="6"/>
    <n v="2019"/>
    <d v="2019-12-30T00:00:00"/>
    <s v="Dic"/>
    <e v="#N/A"/>
    <n v="0"/>
    <n v="0"/>
    <s v="Por Ejecutar"/>
    <e v="#N/A"/>
    <e v="#N/A"/>
    <n v="0"/>
    <m/>
    <m/>
    <m/>
    <m/>
    <m/>
    <m/>
  </r>
  <r>
    <n v="58"/>
    <s v="OE1;SI;DCI-ACT_33"/>
    <s v="DP;DP-ACT_15;Ene"/>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01-30T00:00:00"/>
    <s v="Ene"/>
    <n v="2"/>
    <n v="2"/>
    <n v="1"/>
    <s v="Ejecutada"/>
    <n v="2"/>
    <n v="2"/>
    <n v="1"/>
    <e v="#N/A"/>
    <e v="#N/A"/>
    <n v="0"/>
    <n v="1"/>
    <s v="Por Ejecutar"/>
    <n v="0"/>
  </r>
  <r>
    <n v="58"/>
    <s v="OE1;SI;DCI-ACT_33"/>
    <s v="DP;DP-ACT_15;Feb"/>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02-28T00:00:00"/>
    <s v="Feb"/>
    <n v="0"/>
    <n v="0"/>
    <n v="0"/>
    <s v="Por Ejecutar"/>
    <n v="2"/>
    <n v="2"/>
    <n v="1"/>
    <m/>
    <m/>
    <m/>
    <m/>
    <m/>
    <m/>
  </r>
  <r>
    <n v="58"/>
    <s v="OE1;SI;DCI-ACT_33"/>
    <s v="DP;DP-ACT_15;Mar"/>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03-30T00:00:00"/>
    <s v="Mar"/>
    <n v="0"/>
    <n v="0"/>
    <n v="0"/>
    <s v="Por Ejecutar"/>
    <n v="2"/>
    <n v="2"/>
    <n v="1"/>
    <m/>
    <m/>
    <m/>
    <m/>
    <m/>
    <m/>
  </r>
  <r>
    <n v="58"/>
    <s v="OE1;SI;DCI-ACT_33"/>
    <s v="DP;DP-ACT_15;Abr"/>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04-30T00:00:00"/>
    <s v="Abr"/>
    <n v="0"/>
    <n v="0"/>
    <n v="0"/>
    <s v="Por Ejecutar"/>
    <n v="2"/>
    <n v="2"/>
    <n v="1"/>
    <m/>
    <m/>
    <m/>
    <m/>
    <m/>
    <m/>
  </r>
  <r>
    <n v="58"/>
    <s v="OE1;SI;DCI-ACT_33"/>
    <s v="DP;DP-ACT_15;May"/>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05-30T00:00:00"/>
    <s v="May"/>
    <n v="0"/>
    <n v="0"/>
    <n v="0"/>
    <s v="Por Ejecutar"/>
    <n v="2"/>
    <n v="2"/>
    <n v="1"/>
    <m/>
    <m/>
    <m/>
    <m/>
    <m/>
    <m/>
  </r>
  <r>
    <n v="58"/>
    <s v="OE1;SI;DCI-ACT_33"/>
    <s v="DP;DP-ACT_15;Jun"/>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06-30T00:00:00"/>
    <s v="Jun"/>
    <n v="0"/>
    <n v="0"/>
    <n v="0"/>
    <s v="Por Ejecutar"/>
    <n v="2"/>
    <n v="2"/>
    <n v="1"/>
    <m/>
    <m/>
    <m/>
    <m/>
    <m/>
    <m/>
  </r>
  <r>
    <n v="58"/>
    <s v="OE1;SI;DCI-ACT_33"/>
    <s v="DP;DP-ACT_15;Jul"/>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07-30T00:00:00"/>
    <s v="Jul"/>
    <n v="0"/>
    <n v="0"/>
    <n v="0"/>
    <s v="Por Ejecutar"/>
    <n v="2"/>
    <n v="2"/>
    <n v="1"/>
    <m/>
    <m/>
    <m/>
    <m/>
    <m/>
    <m/>
  </r>
  <r>
    <n v="58"/>
    <s v="OE1;SI;DCI-ACT_33"/>
    <s v="DP;DP-ACT_15;Ago"/>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08-30T00:00:00"/>
    <s v="Ago"/>
    <n v="0"/>
    <n v="0"/>
    <n v="0"/>
    <s v="Por Ejecutar"/>
    <n v="2"/>
    <n v="2"/>
    <n v="1"/>
    <m/>
    <m/>
    <m/>
    <m/>
    <m/>
    <m/>
  </r>
  <r>
    <n v="58"/>
    <s v="OE1;SI;DCI-ACT_33"/>
    <s v="DP;DP-ACT_15;Sep"/>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09-30T00:00:00"/>
    <s v="Sep"/>
    <e v="#N/A"/>
    <e v="#N/A"/>
    <n v="0"/>
    <s v="Por Ejecutar"/>
    <e v="#N/A"/>
    <e v="#N/A"/>
    <n v="0"/>
    <m/>
    <m/>
    <m/>
    <m/>
    <m/>
    <m/>
  </r>
  <r>
    <n v="58"/>
    <s v="OE1;SI;DCI-ACT_33"/>
    <s v="DP;DP-ACT_15;Oct"/>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10-30T00:00:00"/>
    <s v="Oct"/>
    <e v="#N/A"/>
    <e v="#N/A"/>
    <n v="0"/>
    <s v="Por Ejecutar"/>
    <e v="#N/A"/>
    <e v="#N/A"/>
    <n v="0"/>
    <m/>
    <m/>
    <m/>
    <m/>
    <m/>
    <m/>
  </r>
  <r>
    <n v="58"/>
    <s v="OE1;SI;DCI-ACT_33"/>
    <s v="DP;DP-ACT_15;Nov"/>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11-30T00:00:00"/>
    <s v="Nov"/>
    <e v="#N/A"/>
    <n v="0"/>
    <n v="0"/>
    <s v="Por Ejecutar"/>
    <e v="#N/A"/>
    <e v="#N/A"/>
    <n v="0"/>
    <m/>
    <m/>
    <m/>
    <m/>
    <m/>
    <m/>
  </r>
  <r>
    <n v="58"/>
    <s v="OE1;SI;DCI-ACT_33"/>
    <s v="DP;DP-ACT_15;Dic"/>
    <x v="0"/>
    <s v="Fortalecer la Vigilancia."/>
    <s v="SI"/>
    <s v="PAI_10"/>
    <s v="PAI"/>
    <s v="PyP_Divulgación"/>
    <s v="DP-E_07"/>
    <s v="1. Divulgación"/>
    <s v="DP-ACT_15"/>
    <s v="Asistencia a Eventos de Promoción y Prevención - Operativos de Divulgación"/>
    <x v="1"/>
    <s v="Dirección_de_Promoción_y_Prevención_de_Puertos"/>
    <n v="2"/>
    <n v="6"/>
    <n v="2019"/>
    <d v="2019-12-30T00:00:00"/>
    <s v="Dic"/>
    <e v="#N/A"/>
    <n v="0"/>
    <n v="0"/>
    <s v="Por Ejecutar"/>
    <e v="#N/A"/>
    <e v="#N/A"/>
    <n v="0"/>
    <m/>
    <m/>
    <m/>
    <m/>
    <m/>
    <m/>
  </r>
  <r>
    <n v="59"/>
    <s v="OE1;SI;DCI-ACT_34"/>
    <s v="DP;DP-ACT_16;Ene"/>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01-30T00:00:00"/>
    <s v="Ene"/>
    <n v="2"/>
    <n v="2"/>
    <n v="1"/>
    <s v="Ejecutada"/>
    <n v="2"/>
    <n v="2"/>
    <n v="1"/>
    <e v="#N/A"/>
    <e v="#N/A"/>
    <n v="0"/>
    <n v="1"/>
    <s v="Por Ejecutar"/>
    <n v="0"/>
  </r>
  <r>
    <n v="59"/>
    <s v="OE1;SI;DCI-ACT_34"/>
    <s v="DP;DP-ACT_16;Feb"/>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02-28T00:00:00"/>
    <s v="Feb"/>
    <n v="0"/>
    <n v="0"/>
    <n v="0"/>
    <s v="Por Ejecutar"/>
    <n v="2"/>
    <n v="2"/>
    <n v="1"/>
    <m/>
    <m/>
    <m/>
    <m/>
    <m/>
    <m/>
  </r>
  <r>
    <n v="59"/>
    <s v="OE1;SI;DCI-ACT_34"/>
    <s v="DP;DP-ACT_16;Mar"/>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03-30T00:00:00"/>
    <s v="Mar"/>
    <n v="0"/>
    <n v="0"/>
    <n v="0"/>
    <s v="Por Ejecutar"/>
    <n v="2"/>
    <n v="2"/>
    <n v="1"/>
    <m/>
    <m/>
    <m/>
    <m/>
    <m/>
    <m/>
  </r>
  <r>
    <n v="59"/>
    <s v="OE1;SI;DCI-ACT_34"/>
    <s v="DP;DP-ACT_16;Abr"/>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04-30T00:00:00"/>
    <s v="Abr"/>
    <n v="0"/>
    <n v="0"/>
    <n v="0"/>
    <s v="Por Ejecutar"/>
    <n v="2"/>
    <n v="2"/>
    <n v="1"/>
    <m/>
    <m/>
    <m/>
    <m/>
    <m/>
    <m/>
  </r>
  <r>
    <n v="59"/>
    <s v="OE1;SI;DCI-ACT_34"/>
    <s v="DP;DP-ACT_16;May"/>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05-30T00:00:00"/>
    <s v="May"/>
    <n v="0"/>
    <n v="0"/>
    <n v="0"/>
    <s v="Por Ejecutar"/>
    <n v="2"/>
    <n v="2"/>
    <n v="1"/>
    <m/>
    <m/>
    <m/>
    <m/>
    <m/>
    <m/>
  </r>
  <r>
    <n v="59"/>
    <s v="OE1;SI;DCI-ACT_34"/>
    <s v="DP;DP-ACT_16;Jun"/>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06-30T00:00:00"/>
    <s v="Jun"/>
    <n v="0"/>
    <n v="0"/>
    <n v="0"/>
    <s v="Por Ejecutar"/>
    <n v="2"/>
    <n v="2"/>
    <n v="1"/>
    <m/>
    <m/>
    <m/>
    <m/>
    <m/>
    <m/>
  </r>
  <r>
    <n v="59"/>
    <s v="OE1;SI;DCI-ACT_34"/>
    <s v="DP;DP-ACT_16;Jul"/>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07-30T00:00:00"/>
    <s v="Jul"/>
    <n v="0"/>
    <n v="0"/>
    <n v="0"/>
    <s v="Por Ejecutar"/>
    <n v="2"/>
    <n v="2"/>
    <n v="1"/>
    <m/>
    <m/>
    <m/>
    <m/>
    <m/>
    <m/>
  </r>
  <r>
    <n v="59"/>
    <s v="OE1;SI;DCI-ACT_34"/>
    <s v="DP;DP-ACT_16;Ago"/>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08-30T00:00:00"/>
    <s v="Ago"/>
    <n v="0"/>
    <n v="0"/>
    <n v="0"/>
    <s v="Por Ejecutar"/>
    <n v="2"/>
    <n v="2"/>
    <n v="1"/>
    <m/>
    <m/>
    <m/>
    <m/>
    <m/>
    <m/>
  </r>
  <r>
    <n v="59"/>
    <s v="OE1;SI;DCI-ACT_34"/>
    <s v="DP;DP-ACT_16;Sep"/>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09-30T00:00:00"/>
    <s v="Sep"/>
    <e v="#N/A"/>
    <e v="#N/A"/>
    <n v="0"/>
    <s v="Por Ejecutar"/>
    <e v="#N/A"/>
    <e v="#N/A"/>
    <n v="0"/>
    <m/>
    <m/>
    <m/>
    <m/>
    <m/>
    <m/>
  </r>
  <r>
    <n v="59"/>
    <s v="OE1;SI;DCI-ACT_34"/>
    <s v="DP;DP-ACT_16;Oct"/>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10-30T00:00:00"/>
    <s v="Oct"/>
    <e v="#N/A"/>
    <e v="#N/A"/>
    <n v="0"/>
    <s v="Por Ejecutar"/>
    <e v="#N/A"/>
    <e v="#N/A"/>
    <n v="0"/>
    <m/>
    <m/>
    <m/>
    <m/>
    <m/>
    <m/>
  </r>
  <r>
    <n v="59"/>
    <s v="OE1;SI;DCI-ACT_34"/>
    <s v="DP;DP-ACT_16;Nov"/>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11-30T00:00:00"/>
    <s v="Nov"/>
    <e v="#N/A"/>
    <n v="0"/>
    <n v="0"/>
    <s v="Por Ejecutar"/>
    <e v="#N/A"/>
    <e v="#N/A"/>
    <n v="0"/>
    <m/>
    <m/>
    <m/>
    <m/>
    <m/>
    <m/>
  </r>
  <r>
    <n v="59"/>
    <s v="OE1;SI;DCI-ACT_34"/>
    <s v="DP;DP-ACT_16;Dic"/>
    <x v="0"/>
    <s v="Fortalecer la Vigilancia."/>
    <s v="SI"/>
    <s v="PAI_10"/>
    <s v="PAI"/>
    <s v="PyP_Divulgación"/>
    <s v="DP-E_07"/>
    <s v="1. Divulgación"/>
    <s v="DP-ACT_16"/>
    <s v="Asisitir a sesiones con la ciudadanía, vigilados, organizaciones cívicas y otras entidades"/>
    <x v="1"/>
    <s v="Dirección_de_Promoción_y_Prevención_de_Puertos"/>
    <n v="2"/>
    <n v="6"/>
    <n v="2019"/>
    <d v="2019-12-30T00:00:00"/>
    <s v="Dic"/>
    <e v="#N/A"/>
    <n v="0"/>
    <n v="0"/>
    <s v="Por Ejecutar"/>
    <e v="#N/A"/>
    <e v="#N/A"/>
    <n v="0"/>
    <m/>
    <m/>
    <m/>
    <m/>
    <m/>
    <m/>
  </r>
  <r>
    <n v="60"/>
    <s v="OE1;SI;DCI-ACT_35"/>
    <s v="DP;DP-ACT_17;Ene"/>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01-30T00:00:00"/>
    <s v="Ene"/>
    <n v="0"/>
    <n v="0"/>
    <e v="#DIV/0!"/>
    <e v="#DIV/0!"/>
    <n v="0"/>
    <n v="0"/>
    <n v="0"/>
    <e v="#N/A"/>
    <e v="#N/A"/>
    <e v="#N/A"/>
    <e v="#N/A"/>
    <e v="#N/A"/>
    <e v="#N/A"/>
  </r>
  <r>
    <n v="60"/>
    <s v="OE1;SI;DCI-ACT_35"/>
    <s v="DP;DP-ACT_17;Feb"/>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02-28T00:00:00"/>
    <s v="Feb"/>
    <n v="2"/>
    <n v="0"/>
    <n v="0"/>
    <s v="Por Ejecutar"/>
    <n v="2"/>
    <n v="0"/>
    <n v="0"/>
    <m/>
    <m/>
    <m/>
    <m/>
    <m/>
    <m/>
  </r>
  <r>
    <n v="60"/>
    <s v="OE1;SI;DCI-ACT_35"/>
    <s v="DP;DP-ACT_17;Mar"/>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03-30T00:00:00"/>
    <s v="Mar"/>
    <n v="0"/>
    <n v="0"/>
    <e v="#DIV/0!"/>
    <e v="#DIV/0!"/>
    <n v="2"/>
    <n v="0"/>
    <n v="0"/>
    <m/>
    <m/>
    <m/>
    <m/>
    <m/>
    <m/>
  </r>
  <r>
    <n v="60"/>
    <s v="OE1;SI;DCI-ACT_35"/>
    <s v="DP;DP-ACT_17;Abr"/>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04-30T00:00:00"/>
    <s v="Abr"/>
    <n v="1"/>
    <n v="0"/>
    <n v="0"/>
    <s v="Por Ejecutar"/>
    <n v="3"/>
    <n v="0"/>
    <n v="0"/>
    <m/>
    <m/>
    <m/>
    <m/>
    <m/>
    <m/>
  </r>
  <r>
    <n v="60"/>
    <s v="OE1;SI;DCI-ACT_35"/>
    <s v="DP;DP-ACT_17;May"/>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05-30T00:00:00"/>
    <s v="May"/>
    <n v="0"/>
    <n v="0"/>
    <e v="#DIV/0!"/>
    <e v="#DIV/0!"/>
    <n v="3"/>
    <n v="0"/>
    <n v="0"/>
    <m/>
    <m/>
    <m/>
    <m/>
    <m/>
    <m/>
  </r>
  <r>
    <n v="60"/>
    <s v="OE1;SI;DCI-ACT_35"/>
    <s v="DP;DP-ACT_17;Jun"/>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06-30T00:00:00"/>
    <s v="Jun"/>
    <n v="0"/>
    <n v="0"/>
    <e v="#DIV/0!"/>
    <e v="#DIV/0!"/>
    <n v="3"/>
    <n v="0"/>
    <n v="0"/>
    <m/>
    <m/>
    <m/>
    <m/>
    <m/>
    <m/>
  </r>
  <r>
    <n v="60"/>
    <s v="OE1;SI;DCI-ACT_35"/>
    <s v="DP;DP-ACT_17;Jul"/>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07-30T00:00:00"/>
    <s v="Jul"/>
    <n v="0"/>
    <n v="0"/>
    <n v="0"/>
    <s v="Por Ejecutar"/>
    <n v="3"/>
    <n v="0"/>
    <n v="0"/>
    <m/>
    <m/>
    <m/>
    <m/>
    <m/>
    <m/>
  </r>
  <r>
    <n v="60"/>
    <s v="OE1;SI;DCI-ACT_35"/>
    <s v="DP;DP-ACT_17;Ago"/>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08-30T00:00:00"/>
    <s v="Ago"/>
    <n v="0"/>
    <n v="0"/>
    <n v="0"/>
    <s v="Por Ejecutar"/>
    <n v="3"/>
    <n v="0"/>
    <n v="0"/>
    <m/>
    <m/>
    <m/>
    <m/>
    <m/>
    <m/>
  </r>
  <r>
    <n v="60"/>
    <s v="OE1;SI;DCI-ACT_35"/>
    <s v="DP;DP-ACT_17;Sep"/>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09-30T00:00:00"/>
    <s v="Sep"/>
    <e v="#N/A"/>
    <e v="#N/A"/>
    <n v="0"/>
    <s v="Por Ejecutar"/>
    <e v="#N/A"/>
    <e v="#N/A"/>
    <n v="0"/>
    <m/>
    <m/>
    <m/>
    <m/>
    <m/>
    <m/>
  </r>
  <r>
    <n v="60"/>
    <s v="OE1;SI;DCI-ACT_35"/>
    <s v="DP;DP-ACT_17;Oct"/>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10-30T00:00:00"/>
    <s v="Oct"/>
    <e v="#N/A"/>
    <e v="#N/A"/>
    <n v="0"/>
    <s v="Por Ejecutar"/>
    <e v="#N/A"/>
    <e v="#N/A"/>
    <n v="0"/>
    <m/>
    <m/>
    <m/>
    <m/>
    <m/>
    <m/>
  </r>
  <r>
    <n v="60"/>
    <s v="OE1;SI;DCI-ACT_35"/>
    <s v="DP;DP-ACT_17;Nov"/>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11-30T00:00:00"/>
    <s v="Nov"/>
    <e v="#N/A"/>
    <n v="0"/>
    <n v="0"/>
    <s v="Por Ejecutar"/>
    <e v="#N/A"/>
    <e v="#N/A"/>
    <n v="0"/>
    <m/>
    <m/>
    <m/>
    <m/>
    <m/>
    <m/>
  </r>
  <r>
    <n v="60"/>
    <s v="OE1;SI;DCI-ACT_35"/>
    <s v="DP;DP-ACT_17;Dic"/>
    <x v="0"/>
    <s v="Fortalecer la Vigilancia."/>
    <s v="SI"/>
    <s v="PEI_01"/>
    <s v="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x v="1"/>
    <s v="Dirección_de_Promoción_y_Prevención_de_Puertos"/>
    <n v="1"/>
    <n v="6"/>
    <n v="2019"/>
    <d v="2019-12-30T00:00:00"/>
    <s v="Dic"/>
    <e v="#N/A"/>
    <n v="0"/>
    <n v="0"/>
    <s v="Por Ejecutar"/>
    <e v="#N/A"/>
    <e v="#N/A"/>
    <n v="0"/>
    <m/>
    <m/>
    <m/>
    <m/>
    <m/>
    <m/>
  </r>
  <r>
    <n v="61"/>
    <s v="OE1;SI;DCI-ACT_36"/>
    <s v="DP;DP-ACT_18;Ene"/>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01-30T00:00:00"/>
    <s v="Ene"/>
    <n v="1"/>
    <n v="1"/>
    <n v="1"/>
    <s v="Ejecutada"/>
    <n v="1"/>
    <n v="1"/>
    <n v="1"/>
    <e v="#N/A"/>
    <e v="#N/A"/>
    <e v="#N/A"/>
    <e v="#N/A"/>
    <e v="#N/A"/>
    <e v="#N/A"/>
  </r>
  <r>
    <n v="61"/>
    <s v="OE1;SI;DCI-ACT_36"/>
    <s v="DP;DP-ACT_18;Feb"/>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02-28T00:00:00"/>
    <s v="Feb"/>
    <n v="7"/>
    <n v="0"/>
    <n v="0"/>
    <s v="Por Ejecutar"/>
    <n v="8"/>
    <n v="1"/>
    <n v="0.125"/>
    <m/>
    <m/>
    <m/>
    <m/>
    <m/>
    <m/>
  </r>
  <r>
    <n v="61"/>
    <s v="OE1;SI;DCI-ACT_36"/>
    <s v="DP;DP-ACT_18;Mar"/>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03-30T00:00:00"/>
    <s v="Mar"/>
    <n v="2"/>
    <n v="0"/>
    <n v="0"/>
    <s v="Por Ejecutar"/>
    <n v="10"/>
    <n v="1"/>
    <n v="0.1"/>
    <m/>
    <m/>
    <m/>
    <m/>
    <m/>
    <m/>
  </r>
  <r>
    <n v="61"/>
    <s v="OE1;SI;DCI-ACT_36"/>
    <s v="DP;DP-ACT_18;Abr"/>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04-30T00:00:00"/>
    <s v="Abr"/>
    <n v="0"/>
    <n v="0"/>
    <n v="0"/>
    <s v="Por Ejecutar"/>
    <n v="10"/>
    <n v="1"/>
    <n v="0.1"/>
    <m/>
    <m/>
    <m/>
    <m/>
    <m/>
    <m/>
  </r>
  <r>
    <n v="61"/>
    <s v="OE1;SI;DCI-ACT_36"/>
    <s v="DP;DP-ACT_18;May"/>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05-30T00:00:00"/>
    <s v="May"/>
    <n v="0"/>
    <n v="0"/>
    <e v="#DIV/0!"/>
    <e v="#DIV/0!"/>
    <n v="10"/>
    <n v="1"/>
    <n v="0.1"/>
    <m/>
    <m/>
    <m/>
    <m/>
    <m/>
    <m/>
  </r>
  <r>
    <n v="61"/>
    <s v="OE1;SI;DCI-ACT_36"/>
    <s v="DP;DP-ACT_18;Jun"/>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06-30T00:00:00"/>
    <s v="Jun"/>
    <n v="0"/>
    <n v="0"/>
    <n v="0"/>
    <s v="Por Ejecutar"/>
    <n v="10"/>
    <n v="1"/>
    <n v="0.1"/>
    <m/>
    <m/>
    <m/>
    <m/>
    <m/>
    <m/>
  </r>
  <r>
    <n v="61"/>
    <s v="OE1;SI;DCI-ACT_36"/>
    <s v="DP;DP-ACT_18;Jul"/>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07-30T00:00:00"/>
    <s v="Jul"/>
    <n v="0"/>
    <n v="0"/>
    <n v="0"/>
    <s v="Por Ejecutar"/>
    <n v="10"/>
    <n v="1"/>
    <n v="0.1"/>
    <m/>
    <m/>
    <m/>
    <m/>
    <m/>
    <m/>
  </r>
  <r>
    <n v="61"/>
    <s v="OE1;SI;DCI-ACT_36"/>
    <s v="DP;DP-ACT_18;Ago"/>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08-30T00:00:00"/>
    <s v="Ago"/>
    <n v="0"/>
    <n v="0"/>
    <n v="0"/>
    <s v="Por Ejecutar"/>
    <n v="10"/>
    <n v="1"/>
    <n v="0.1"/>
    <m/>
    <m/>
    <m/>
    <m/>
    <m/>
    <m/>
  </r>
  <r>
    <n v="61"/>
    <s v="OE1;SI;DCI-ACT_36"/>
    <s v="DP;DP-ACT_18;Sep"/>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09-30T00:00:00"/>
    <s v="Sep"/>
    <e v="#N/A"/>
    <e v="#N/A"/>
    <n v="0"/>
    <s v="Por Ejecutar"/>
    <e v="#N/A"/>
    <e v="#N/A"/>
    <n v="0"/>
    <m/>
    <m/>
    <m/>
    <m/>
    <m/>
    <m/>
  </r>
  <r>
    <n v="61"/>
    <s v="OE1;SI;DCI-ACT_36"/>
    <s v="DP;DP-ACT_18;Oct"/>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10-30T00:00:00"/>
    <s v="Oct"/>
    <e v="#N/A"/>
    <e v="#N/A"/>
    <n v="0"/>
    <s v="Por Ejecutar"/>
    <e v="#N/A"/>
    <e v="#N/A"/>
    <n v="0"/>
    <m/>
    <m/>
    <m/>
    <m/>
    <m/>
    <m/>
  </r>
  <r>
    <n v="61"/>
    <s v="OE1;SI;DCI-ACT_36"/>
    <s v="DP;DP-ACT_18;Nov"/>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11-30T00:00:00"/>
    <s v="Nov"/>
    <e v="#N/A"/>
    <n v="0"/>
    <n v="0"/>
    <s v="Por Ejecutar"/>
    <e v="#N/A"/>
    <e v="#N/A"/>
    <n v="0"/>
    <m/>
    <m/>
    <m/>
    <m/>
    <m/>
    <m/>
  </r>
  <r>
    <n v="61"/>
    <s v="OE1;SI;DCI-ACT_36"/>
    <s v="DP;DP-ACT_18;Dic"/>
    <x v="0"/>
    <s v="Fortalecer la Vigilancia."/>
    <s v="SI"/>
    <s v="PEI_01"/>
    <s v="PEI"/>
    <s v="PEI_01 - Campañas de Prevención y Promoción para la formalización."/>
    <s v="DP-E_08"/>
    <s v="2. Campañas de Promoción y Capacitación"/>
    <s v="DP-ACT_18"/>
    <s v="Socializar la Campaña de Promoción y Prevención con las entidades involucrados en su implementación "/>
    <x v="1"/>
    <s v="Dirección_de_Promoción_y_Prevención_de_Puertos"/>
    <n v="5"/>
    <n v="12"/>
    <n v="2019"/>
    <d v="2019-12-30T00:00:00"/>
    <s v="Dic"/>
    <e v="#N/A"/>
    <n v="0"/>
    <n v="0"/>
    <s v="Por Ejecutar"/>
    <e v="#N/A"/>
    <e v="#N/A"/>
    <n v="0"/>
    <m/>
    <m/>
    <m/>
    <m/>
    <m/>
    <m/>
  </r>
  <r>
    <n v="62"/>
    <s v="OE1;SI;DCI-ACT_37"/>
    <s v="DP;DP-ACT_19;Ene"/>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01-30T00:00:00"/>
    <s v="Ene"/>
    <n v="0"/>
    <n v="0"/>
    <n v="0"/>
    <s v="Por Ejecutar"/>
    <n v="0"/>
    <n v="0"/>
    <n v="0"/>
    <e v="#N/A"/>
    <e v="#N/A"/>
    <e v="#N/A"/>
    <e v="#N/A"/>
    <e v="#N/A"/>
    <e v="#N/A"/>
  </r>
  <r>
    <n v="62"/>
    <s v="OE1;SI;DCI-ACT_37"/>
    <s v="DP;DP-ACT_19;Feb"/>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02-28T00:00:00"/>
    <s v="Feb"/>
    <n v="0"/>
    <n v="0"/>
    <n v="0"/>
    <s v="Por Ejecutar"/>
    <n v="0"/>
    <n v="0"/>
    <n v="0"/>
    <m/>
    <m/>
    <m/>
    <m/>
    <m/>
    <m/>
  </r>
  <r>
    <n v="62"/>
    <s v="OE1;SI;DCI-ACT_37"/>
    <s v="DP;DP-ACT_19;Mar"/>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03-30T00:00:00"/>
    <s v="Mar"/>
    <n v="0"/>
    <n v="0"/>
    <n v="0"/>
    <s v="Por Ejecutar"/>
    <n v="0"/>
    <n v="0"/>
    <n v="0"/>
    <m/>
    <m/>
    <m/>
    <m/>
    <m/>
    <m/>
  </r>
  <r>
    <n v="62"/>
    <s v="OE1;SI;DCI-ACT_37"/>
    <s v="DP;DP-ACT_19;Abr"/>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04-30T00:00:00"/>
    <s v="Abr"/>
    <n v="0"/>
    <n v="0"/>
    <n v="0"/>
    <s v="Por Ejecutar"/>
    <n v="0"/>
    <n v="0"/>
    <n v="0"/>
    <m/>
    <m/>
    <m/>
    <m/>
    <m/>
    <m/>
  </r>
  <r>
    <n v="62"/>
    <s v="OE1;SI;DCI-ACT_37"/>
    <s v="DP;DP-ACT_19;May"/>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05-30T00:00:00"/>
    <s v="May"/>
    <n v="0"/>
    <n v="0"/>
    <n v="0"/>
    <s v="Por Ejecutar"/>
    <n v="0"/>
    <n v="0"/>
    <n v="0"/>
    <m/>
    <m/>
    <m/>
    <m/>
    <m/>
    <m/>
  </r>
  <r>
    <n v="62"/>
    <s v="OE1;SI;DCI-ACT_37"/>
    <s v="DP;DP-ACT_19;Jun"/>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06-30T00:00:00"/>
    <s v="Jun"/>
    <n v="0"/>
    <n v="0"/>
    <n v="0"/>
    <s v="Por Ejecutar"/>
    <n v="0"/>
    <n v="0"/>
    <n v="0"/>
    <m/>
    <m/>
    <m/>
    <m/>
    <m/>
    <m/>
  </r>
  <r>
    <n v="62"/>
    <s v="OE1;SI;DCI-ACT_37"/>
    <s v="DP;DP-ACT_19;Jul"/>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07-30T00:00:00"/>
    <s v="Jul"/>
    <n v="0"/>
    <n v="0"/>
    <e v="#DIV/0!"/>
    <e v="#DIV/0!"/>
    <n v="0"/>
    <n v="0"/>
    <n v="0"/>
    <m/>
    <m/>
    <m/>
    <m/>
    <m/>
    <m/>
  </r>
  <r>
    <n v="62"/>
    <s v="OE1;SI;DCI-ACT_37"/>
    <s v="DP;DP-ACT_19;Ago"/>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08-30T00:00:00"/>
    <s v="Ago"/>
    <n v="0"/>
    <n v="0"/>
    <n v="0"/>
    <s v="Por Ejecutar"/>
    <n v="0"/>
    <n v="0"/>
    <n v="0"/>
    <m/>
    <m/>
    <m/>
    <m/>
    <m/>
    <m/>
  </r>
  <r>
    <n v="62"/>
    <s v="OE1;SI;DCI-ACT_37"/>
    <s v="DP;DP-ACT_19;Sep"/>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09-30T00:00:00"/>
    <s v="Sep"/>
    <e v="#N/A"/>
    <e v="#N/A"/>
    <e v="#N/A"/>
    <e v="#N/A"/>
    <e v="#N/A"/>
    <e v="#N/A"/>
    <n v="0"/>
    <m/>
    <m/>
    <m/>
    <m/>
    <m/>
    <m/>
  </r>
  <r>
    <n v="62"/>
    <s v="OE1;SI;DCI-ACT_37"/>
    <s v="DP;DP-ACT_19;Oct"/>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10-30T00:00:00"/>
    <s v="Oct"/>
    <e v="#N/A"/>
    <e v="#N/A"/>
    <e v="#N/A"/>
    <e v="#N/A"/>
    <e v="#N/A"/>
    <e v="#N/A"/>
    <n v="0"/>
    <m/>
    <m/>
    <m/>
    <m/>
    <m/>
    <m/>
  </r>
  <r>
    <n v="62"/>
    <s v="OE1;SI;DCI-ACT_37"/>
    <s v="DP;DP-ACT_19;Nov"/>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11-30T00:00:00"/>
    <s v="Nov"/>
    <e v="#N/A"/>
    <n v="0"/>
    <e v="#N/A"/>
    <e v="#N/A"/>
    <e v="#N/A"/>
    <e v="#N/A"/>
    <n v="0"/>
    <m/>
    <m/>
    <m/>
    <m/>
    <m/>
    <m/>
  </r>
  <r>
    <n v="62"/>
    <s v="OE1;SI;DCI-ACT_37"/>
    <s v="DP;DP-ACT_19;Dic"/>
    <x v="0"/>
    <s v="Fortalecer la Vigilancia."/>
    <s v="SI"/>
    <s v="PEI_01"/>
    <s v="PEI"/>
    <s v="PEI_01 - Campañas de Prevención y Promoción para la formalización."/>
    <s v="DP-E_08"/>
    <s v="2. Campañas de Promoción y Capacitación"/>
    <s v="DP-ACT_19"/>
    <s v="Realizar Socializaciones. "/>
    <x v="1"/>
    <s v="Dirección_de_Promoción_y_Prevención_de_Puertos"/>
    <n v="7"/>
    <n v="12"/>
    <n v="2019"/>
    <d v="2019-12-30T00:00:00"/>
    <s v="Dic"/>
    <e v="#N/A"/>
    <n v="0"/>
    <e v="#N/A"/>
    <e v="#N/A"/>
    <e v="#N/A"/>
    <e v="#N/A"/>
    <n v="0"/>
    <m/>
    <m/>
    <m/>
    <m/>
    <m/>
    <m/>
  </r>
  <r>
    <n v="63"/>
    <s v="OE1;SI;DCI-ACT_38"/>
    <s v="DP;DP-ACT_20;Ene"/>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01-30T00:00:00"/>
    <s v="Ene"/>
    <n v="0"/>
    <n v="0"/>
    <n v="0"/>
    <s v="Por Ejecutar"/>
    <n v="0"/>
    <n v="0"/>
    <n v="0"/>
    <e v="#N/A"/>
    <e v="#N/A"/>
    <e v="#N/A"/>
    <e v="#N/A"/>
    <e v="#N/A"/>
    <e v="#N/A"/>
  </r>
  <r>
    <n v="63"/>
    <s v="OE1;SI;DCI-ACT_38"/>
    <s v="DP;DP-ACT_20;Feb"/>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02-28T00:00:00"/>
    <s v="Feb"/>
    <n v="0"/>
    <n v="0"/>
    <e v="#DIV/0!"/>
    <e v="#DIV/0!"/>
    <n v="0"/>
    <n v="0"/>
    <n v="0"/>
    <m/>
    <m/>
    <m/>
    <m/>
    <m/>
    <m/>
  </r>
  <r>
    <n v="63"/>
    <s v="OE1;SI;DCI-ACT_38"/>
    <s v="DP;DP-ACT_20;Mar"/>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03-30T00:00:00"/>
    <s v="Mar"/>
    <n v="0"/>
    <n v="0"/>
    <e v="#DIV/0!"/>
    <e v="#DIV/0!"/>
    <n v="0"/>
    <n v="0"/>
    <n v="0"/>
    <m/>
    <m/>
    <m/>
    <m/>
    <m/>
    <m/>
  </r>
  <r>
    <n v="63"/>
    <s v="OE1;SI;DCI-ACT_38"/>
    <s v="DP;DP-ACT_20;Abr"/>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04-30T00:00:00"/>
    <s v="Abr"/>
    <n v="0"/>
    <n v="0"/>
    <n v="0"/>
    <s v="Por Ejecutar"/>
    <n v="0"/>
    <n v="0"/>
    <n v="0"/>
    <m/>
    <m/>
    <m/>
    <m/>
    <m/>
    <m/>
  </r>
  <r>
    <n v="63"/>
    <s v="OE1;SI;DCI-ACT_38"/>
    <s v="DP;DP-ACT_20;May"/>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05-30T00:00:00"/>
    <s v="May"/>
    <n v="0"/>
    <n v="0"/>
    <n v="0"/>
    <s v="Por Ejecutar"/>
    <n v="0"/>
    <n v="0"/>
    <n v="0"/>
    <m/>
    <m/>
    <m/>
    <m/>
    <m/>
    <m/>
  </r>
  <r>
    <n v="63"/>
    <s v="OE1;SI;DCI-ACT_38"/>
    <s v="DP;DP-ACT_20;Jun"/>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06-30T00:00:00"/>
    <s v="Jun"/>
    <n v="0"/>
    <n v="0"/>
    <n v="0"/>
    <s v="Por Ejecutar"/>
    <n v="0"/>
    <n v="0"/>
    <n v="0"/>
    <m/>
    <m/>
    <m/>
    <m/>
    <m/>
    <m/>
  </r>
  <r>
    <n v="63"/>
    <s v="OE1;SI;DCI-ACT_38"/>
    <s v="DP;DP-ACT_20;Jul"/>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07-30T00:00:00"/>
    <s v="Jul"/>
    <n v="0"/>
    <n v="0"/>
    <n v="0"/>
    <s v="Por Ejecutar"/>
    <n v="0"/>
    <n v="0"/>
    <n v="0"/>
    <m/>
    <m/>
    <m/>
    <m/>
    <m/>
    <m/>
  </r>
  <r>
    <n v="63"/>
    <s v="OE1;SI;DCI-ACT_38"/>
    <s v="DP;DP-ACT_20;Ago"/>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08-30T00:00:00"/>
    <s v="Ago"/>
    <n v="1"/>
    <n v="0"/>
    <n v="0"/>
    <s v="Por Ejecutar"/>
    <n v="1"/>
    <n v="0"/>
    <n v="0"/>
    <m/>
    <m/>
    <m/>
    <m/>
    <m/>
    <m/>
  </r>
  <r>
    <n v="63"/>
    <s v="OE1;SI;DCI-ACT_38"/>
    <s v="DP;DP-ACT_20;Sep"/>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09-30T00:00:00"/>
    <s v="Sep"/>
    <e v="#N/A"/>
    <e v="#N/A"/>
    <n v="0"/>
    <s v="Por Ejecutar"/>
    <e v="#N/A"/>
    <e v="#N/A"/>
    <n v="0"/>
    <m/>
    <m/>
    <m/>
    <m/>
    <m/>
    <m/>
  </r>
  <r>
    <n v="63"/>
    <s v="OE1;SI;DCI-ACT_38"/>
    <s v="DP;DP-ACT_20;Oct"/>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10-30T00:00:00"/>
    <s v="Oct"/>
    <e v="#N/A"/>
    <e v="#N/A"/>
    <n v="0"/>
    <s v="Por Ejecutar"/>
    <e v="#N/A"/>
    <e v="#N/A"/>
    <n v="0"/>
    <m/>
    <m/>
    <m/>
    <m/>
    <m/>
    <m/>
  </r>
  <r>
    <n v="63"/>
    <s v="OE1;SI;DCI-ACT_38"/>
    <s v="DP;DP-ACT_20;Nov"/>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11-30T00:00:00"/>
    <s v="Nov"/>
    <e v="#N/A"/>
    <n v="0"/>
    <n v="0"/>
    <s v="Por Ejecutar"/>
    <e v="#N/A"/>
    <e v="#N/A"/>
    <n v="0"/>
    <m/>
    <m/>
    <m/>
    <m/>
    <m/>
    <m/>
  </r>
  <r>
    <n v="63"/>
    <s v="OE1;SI;DCI-ACT_38"/>
    <s v="DP;DP-ACT_20;Dic"/>
    <x v="0"/>
    <s v="Fortalecer la Vigilancia."/>
    <s v="SI"/>
    <s v="PEI_01"/>
    <s v="PEI"/>
    <s v="PEI_01 - Campañas de Prevención y Promoción para la formalización."/>
    <s v="DP-E_08"/>
    <s v="2. Campañas de Promoción y Capacitación"/>
    <s v="DP-ACT_20"/>
    <s v="Seguimiento a los procesos de formalización. "/>
    <x v="1"/>
    <s v="Dirección_de_Promoción_y_Prevención_de_Puertos"/>
    <n v="10"/>
    <n v="12"/>
    <n v="2019"/>
    <d v="2019-12-30T00:00:00"/>
    <s v="Dic"/>
    <e v="#N/A"/>
    <n v="1"/>
    <n v="0"/>
    <s v="Por Ejecutar"/>
    <e v="#N/A"/>
    <e v="#N/A"/>
    <n v="0"/>
    <m/>
    <m/>
    <m/>
    <m/>
    <m/>
    <m/>
  </r>
  <r>
    <n v="64"/>
    <s v="OE1;SI;DCI-ACT_39"/>
    <s v="DP;DP-ACT_21;Ene"/>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01-30T00:00:00"/>
    <s v="Ene"/>
    <n v="1"/>
    <n v="0"/>
    <n v="0"/>
    <s v="Por Ejecutar"/>
    <n v="1"/>
    <n v="0"/>
    <n v="0"/>
    <e v="#N/A"/>
    <e v="#N/A"/>
    <e v="#N/A"/>
    <e v="#N/A"/>
    <e v="#N/A"/>
    <e v="#N/A"/>
  </r>
  <r>
    <n v="64"/>
    <s v="OE1;SI;DCI-ACT_39"/>
    <s v="DP;DP-ACT_21;Feb"/>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02-28T00:00:00"/>
    <s v="Feb"/>
    <n v="5"/>
    <n v="0"/>
    <n v="0"/>
    <s v="Por Ejecutar"/>
    <n v="6"/>
    <n v="0"/>
    <n v="0"/>
    <m/>
    <m/>
    <m/>
    <m/>
    <m/>
    <m/>
  </r>
  <r>
    <n v="64"/>
    <s v="OE1;SI;DCI-ACT_39"/>
    <s v="DP;DP-ACT_21;Mar"/>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03-30T00:00:00"/>
    <s v="Mar"/>
    <n v="6"/>
    <n v="0"/>
    <n v="0"/>
    <s v="Por Ejecutar"/>
    <n v="12"/>
    <n v="0"/>
    <n v="0"/>
    <m/>
    <m/>
    <m/>
    <m/>
    <m/>
    <m/>
  </r>
  <r>
    <n v="64"/>
    <s v="OE1;SI;DCI-ACT_39"/>
    <s v="DP;DP-ACT_21;Abr"/>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04-30T00:00:00"/>
    <s v="Abr"/>
    <n v="6"/>
    <n v="0"/>
    <n v="0"/>
    <s v="Por Ejecutar"/>
    <n v="18"/>
    <n v="0"/>
    <n v="0"/>
    <m/>
    <m/>
    <m/>
    <m/>
    <m/>
    <m/>
  </r>
  <r>
    <n v="64"/>
    <s v="OE1;SI;DCI-ACT_39"/>
    <s v="DP;DP-ACT_21;May"/>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05-30T00:00:00"/>
    <s v="May"/>
    <n v="7"/>
    <n v="0"/>
    <n v="0"/>
    <s v="Por Ejecutar"/>
    <n v="25"/>
    <n v="0"/>
    <n v="0"/>
    <m/>
    <m/>
    <m/>
    <m/>
    <m/>
    <m/>
  </r>
  <r>
    <n v="64"/>
    <s v="OE1;SI;DCI-ACT_39"/>
    <s v="DP;DP-ACT_21;Jun"/>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06-30T00:00:00"/>
    <s v="Jun"/>
    <n v="9"/>
    <n v="0"/>
    <n v="0"/>
    <s v="Por Ejecutar"/>
    <n v="34"/>
    <n v="0"/>
    <n v="0"/>
    <m/>
    <m/>
    <m/>
    <m/>
    <m/>
    <m/>
  </r>
  <r>
    <n v="64"/>
    <s v="OE1;SI;DCI-ACT_39"/>
    <s v="DP;DP-ACT_21;Jul"/>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07-30T00:00:00"/>
    <s v="Jul"/>
    <n v="5"/>
    <n v="0"/>
    <n v="0"/>
    <s v="Por Ejecutar"/>
    <n v="39"/>
    <n v="0"/>
    <n v="0"/>
    <m/>
    <m/>
    <m/>
    <m/>
    <m/>
    <m/>
  </r>
  <r>
    <n v="64"/>
    <s v="OE1;SI;DCI-ACT_39"/>
    <s v="DP;DP-ACT_21;Ago"/>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08-30T00:00:00"/>
    <s v="Ago"/>
    <n v="5"/>
    <n v="0"/>
    <n v="0"/>
    <s v="Por Ejecutar"/>
    <n v="44"/>
    <n v="0"/>
    <n v="0"/>
    <m/>
    <m/>
    <m/>
    <m/>
    <m/>
    <m/>
  </r>
  <r>
    <n v="64"/>
    <s v="OE1;SI;DCI-ACT_39"/>
    <s v="DP;DP-ACT_21;Sep"/>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09-30T00:00:00"/>
    <s v="Sep"/>
    <e v="#N/A"/>
    <e v="#N/A"/>
    <e v="#N/A"/>
    <e v="#N/A"/>
    <e v="#N/A"/>
    <e v="#N/A"/>
    <n v="0"/>
    <m/>
    <m/>
    <m/>
    <m/>
    <m/>
    <m/>
  </r>
  <r>
    <n v="64"/>
    <s v="OE1;SI;DCI-ACT_39"/>
    <s v="DP;DP-ACT_21;Oct"/>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10-30T00:00:00"/>
    <s v="Oct"/>
    <e v="#N/A"/>
    <e v="#N/A"/>
    <e v="#N/A"/>
    <e v="#N/A"/>
    <e v="#N/A"/>
    <e v="#N/A"/>
    <n v="0"/>
    <m/>
    <m/>
    <m/>
    <m/>
    <m/>
    <m/>
  </r>
  <r>
    <n v="64"/>
    <s v="OE1;SI;DCI-ACT_39"/>
    <s v="DP;DP-ACT_21;Nov"/>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11-30T00:00:00"/>
    <s v="Nov"/>
    <e v="#N/A"/>
    <n v="3"/>
    <e v="#N/A"/>
    <e v="#N/A"/>
    <e v="#N/A"/>
    <e v="#N/A"/>
    <n v="0"/>
    <m/>
    <m/>
    <m/>
    <m/>
    <m/>
    <m/>
  </r>
  <r>
    <n v="64"/>
    <s v="OE1;SI;DCI-ACT_39"/>
    <s v="DP;DP-ACT_21;Dic"/>
    <x v="0"/>
    <s v="Fortalecer la Vigilancia."/>
    <s v="SI"/>
    <s v="PEI_02"/>
    <s v="PEI"/>
    <s v="PEI_01 - Campañas de Prevención y Promoción para la formalización."/>
    <s v="DP-E_08"/>
    <s v="2. Campañas de Promoción y Capacitación"/>
    <s v="DP-ACT_21"/>
    <s v="Piloto de Promoción a las infraestructuras no Concesionadas en Muelles y Embarcaderos"/>
    <x v="1"/>
    <s v="Dirección_de_Promoción_y_Prevención_de_Puertos"/>
    <n v="2"/>
    <n v="12"/>
    <n v="2019"/>
    <d v="2019-12-30T00:00:00"/>
    <s v="Dic"/>
    <e v="#N/A"/>
    <n v="3"/>
    <e v="#N/A"/>
    <e v="#N/A"/>
    <e v="#N/A"/>
    <e v="#N/A"/>
    <n v="0"/>
    <m/>
    <m/>
    <m/>
    <m/>
    <m/>
    <m/>
  </r>
  <r>
    <n v="65"/>
    <s v="OE1;SI;DCI-ACT_40"/>
    <s v="DP;DP-ACT_22;Ene"/>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01-30T00:00:00"/>
    <s v="Ene"/>
    <n v="0"/>
    <n v="0"/>
    <n v="0"/>
    <s v="Por Ejecutar"/>
    <n v="0"/>
    <n v="0"/>
    <n v="0"/>
    <e v="#N/A"/>
    <e v="#N/A"/>
    <e v="#N/A"/>
    <e v="#N/A"/>
    <e v="#N/A"/>
    <e v="#N/A"/>
  </r>
  <r>
    <n v="65"/>
    <s v="OE1;SI;DCI-ACT_40"/>
    <s v="DP;DP-ACT_22;Feb"/>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02-28T00:00:00"/>
    <s v="Feb"/>
    <n v="0"/>
    <n v="0"/>
    <e v="#DIV/0!"/>
    <e v="#DIV/0!"/>
    <n v="0"/>
    <n v="0"/>
    <n v="0"/>
    <m/>
    <m/>
    <m/>
    <m/>
    <m/>
    <m/>
  </r>
  <r>
    <n v="65"/>
    <s v="OE1;SI;DCI-ACT_40"/>
    <s v="DP;DP-ACT_22;Mar"/>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03-30T00:00:00"/>
    <s v="Mar"/>
    <n v="0"/>
    <n v="0"/>
    <e v="#DIV/0!"/>
    <e v="#DIV/0!"/>
    <n v="0"/>
    <n v="0"/>
    <n v="0"/>
    <m/>
    <m/>
    <m/>
    <m/>
    <m/>
    <m/>
  </r>
  <r>
    <n v="65"/>
    <s v="OE1;SI;DCI-ACT_40"/>
    <s v="DP;DP-ACT_22;Abr"/>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04-30T00:00:00"/>
    <s v="Abr"/>
    <n v="0"/>
    <n v="0"/>
    <e v="#DIV/0!"/>
    <e v="#DIV/0!"/>
    <n v="0"/>
    <n v="0"/>
    <n v="0"/>
    <m/>
    <m/>
    <m/>
    <m/>
    <m/>
    <m/>
  </r>
  <r>
    <n v="65"/>
    <s v="OE1;SI;DCI-ACT_40"/>
    <s v="DP;DP-ACT_22;May"/>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05-30T00:00:00"/>
    <s v="May"/>
    <n v="0"/>
    <n v="0"/>
    <e v="#DIV/0!"/>
    <e v="#DIV/0!"/>
    <n v="0"/>
    <n v="0"/>
    <n v="0"/>
    <m/>
    <m/>
    <m/>
    <m/>
    <m/>
    <m/>
  </r>
  <r>
    <n v="65"/>
    <s v="OE1;SI;DCI-ACT_40"/>
    <s v="DP;DP-ACT_22;Jun"/>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06-30T00:00:00"/>
    <s v="Jun"/>
    <n v="0"/>
    <n v="0"/>
    <e v="#DIV/0!"/>
    <e v="#DIV/0!"/>
    <n v="0"/>
    <n v="0"/>
    <n v="0"/>
    <m/>
    <m/>
    <m/>
    <m/>
    <m/>
    <m/>
  </r>
  <r>
    <n v="65"/>
    <s v="OE1;SI;DCI-ACT_40"/>
    <s v="DP;DP-ACT_22;Jul"/>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07-30T00:00:00"/>
    <s v="Jul"/>
    <n v="0"/>
    <n v="0"/>
    <e v="#DIV/0!"/>
    <e v="#DIV/0!"/>
    <n v="0"/>
    <n v="0"/>
    <n v="0"/>
    <m/>
    <m/>
    <m/>
    <m/>
    <m/>
    <m/>
  </r>
  <r>
    <n v="65"/>
    <s v="OE1;SI;DCI-ACT_40"/>
    <s v="DP;DP-ACT_22;Ago"/>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08-30T00:00:00"/>
    <s v="Ago"/>
    <n v="0"/>
    <n v="0"/>
    <e v="#DIV/0!"/>
    <e v="#DIV/0!"/>
    <n v="0"/>
    <n v="0"/>
    <n v="0"/>
    <m/>
    <m/>
    <m/>
    <m/>
    <m/>
    <m/>
  </r>
  <r>
    <n v="65"/>
    <s v="OE1;SI;DCI-ACT_40"/>
    <s v="DP;DP-ACT_22;Sep"/>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09-30T00:00:00"/>
    <s v="Sep"/>
    <e v="#N/A"/>
    <e v="#N/A"/>
    <e v="#N/A"/>
    <e v="#N/A"/>
    <e v="#N/A"/>
    <e v="#N/A"/>
    <n v="0"/>
    <m/>
    <m/>
    <m/>
    <m/>
    <m/>
    <m/>
  </r>
  <r>
    <n v="65"/>
    <s v="OE1;SI;DCI-ACT_40"/>
    <s v="DP;DP-ACT_22;Oct"/>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10-30T00:00:00"/>
    <s v="Oct"/>
    <e v="#N/A"/>
    <e v="#N/A"/>
    <e v="#N/A"/>
    <e v="#N/A"/>
    <e v="#N/A"/>
    <e v="#N/A"/>
    <n v="0"/>
    <m/>
    <m/>
    <m/>
    <m/>
    <m/>
    <m/>
  </r>
  <r>
    <n v="65"/>
    <s v="OE1;SI;DCI-ACT_40"/>
    <s v="DP;DP-ACT_22;Nov"/>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11-30T00:00:00"/>
    <s v="Nov"/>
    <e v="#N/A"/>
    <n v="0"/>
    <e v="#N/A"/>
    <e v="#N/A"/>
    <e v="#N/A"/>
    <e v="#N/A"/>
    <n v="0"/>
    <m/>
    <m/>
    <m/>
    <m/>
    <m/>
    <m/>
  </r>
  <r>
    <n v="65"/>
    <s v="OE1;SI;DCI-ACT_40"/>
    <s v="DP;DP-ACT_22;Dic"/>
    <x v="0"/>
    <s v="Fortalecer la Vigilancia."/>
    <s v="SI"/>
    <s v="PAI_10"/>
    <s v="PAI"/>
    <s v="PyP_Campañas de Promoción y Capacitación"/>
    <s v="DP-E_08"/>
    <s v="2. Campañas de Promoción y Capacitación"/>
    <s v="DP-ACT_22"/>
    <s v="Manual de Operador Portuaria"/>
    <x v="1"/>
    <s v="Dirección_de_Promoción_y_Prevención_de_Puertos"/>
    <n v="2"/>
    <n v="12"/>
    <n v="2019"/>
    <d v="2019-12-30T00:00:00"/>
    <s v="Dic"/>
    <e v="#N/A"/>
    <n v="0"/>
    <e v="#N/A"/>
    <e v="#N/A"/>
    <e v="#N/A"/>
    <e v="#N/A"/>
    <n v="0"/>
    <m/>
    <m/>
    <m/>
    <m/>
    <m/>
    <m/>
  </r>
  <r>
    <n v="66"/>
    <s v="OE1;SI;DCI-ACT_41"/>
    <s v="DP;DP-ACT_23;Ene"/>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01-30T00:00:00"/>
    <s v="Ene"/>
    <n v="0"/>
    <n v="0"/>
    <e v="#DIV/0!"/>
    <e v="#DIV/0!"/>
    <n v="0"/>
    <n v="0"/>
    <n v="0"/>
    <e v="#N/A"/>
    <e v="#N/A"/>
    <e v="#N/A"/>
    <e v="#N/A"/>
    <e v="#N/A"/>
    <e v="#N/A"/>
  </r>
  <r>
    <n v="66"/>
    <s v="OE1;SI;DCI-ACT_41"/>
    <s v="DP;DP-ACT_23;Feb"/>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02-28T00:00:00"/>
    <s v="Feb"/>
    <n v="0"/>
    <n v="0"/>
    <e v="#DIV/0!"/>
    <e v="#DIV/0!"/>
    <n v="0"/>
    <n v="0"/>
    <n v="0"/>
    <m/>
    <m/>
    <m/>
    <m/>
    <m/>
    <m/>
  </r>
  <r>
    <n v="66"/>
    <s v="OE1;SI;DCI-ACT_41"/>
    <s v="DP;DP-ACT_23;Mar"/>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03-30T00:00:00"/>
    <s v="Mar"/>
    <n v="0"/>
    <n v="0"/>
    <e v="#DIV/0!"/>
    <e v="#DIV/0!"/>
    <n v="0"/>
    <n v="0"/>
    <n v="0"/>
    <m/>
    <m/>
    <m/>
    <m/>
    <m/>
    <m/>
  </r>
  <r>
    <n v="66"/>
    <s v="OE1;SI;DCI-ACT_41"/>
    <s v="DP;DP-ACT_23;Abr"/>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04-30T00:00:00"/>
    <s v="Abr"/>
    <n v="0"/>
    <n v="0"/>
    <n v="0"/>
    <s v="Por Ejecutar"/>
    <n v="0"/>
    <n v="0"/>
    <n v="0"/>
    <m/>
    <m/>
    <m/>
    <m/>
    <m/>
    <m/>
  </r>
  <r>
    <n v="66"/>
    <s v="OE1;SI;DCI-ACT_41"/>
    <s v="DP;DP-ACT_23;May"/>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05-30T00:00:00"/>
    <s v="May"/>
    <n v="0"/>
    <n v="0"/>
    <n v="0"/>
    <s v="Por Ejecutar"/>
    <n v="0"/>
    <n v="0"/>
    <n v="0"/>
    <m/>
    <m/>
    <m/>
    <m/>
    <m/>
    <m/>
  </r>
  <r>
    <n v="66"/>
    <s v="OE1;SI;DCI-ACT_41"/>
    <s v="DP;DP-ACT_23;Jun"/>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06-30T00:00:00"/>
    <s v="Jun"/>
    <n v="0"/>
    <n v="0"/>
    <n v="0"/>
    <s v="Por Ejecutar"/>
    <n v="0"/>
    <n v="0"/>
    <n v="0"/>
    <m/>
    <m/>
    <m/>
    <m/>
    <m/>
    <m/>
  </r>
  <r>
    <n v="66"/>
    <s v="OE1;SI;DCI-ACT_41"/>
    <s v="DP;DP-ACT_23;Jul"/>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07-30T00:00:00"/>
    <s v="Jul"/>
    <n v="0"/>
    <n v="0"/>
    <n v="0"/>
    <s v="Por Ejecutar"/>
    <n v="0"/>
    <n v="0"/>
    <n v="0"/>
    <m/>
    <m/>
    <m/>
    <m/>
    <m/>
    <m/>
  </r>
  <r>
    <n v="66"/>
    <s v="OE1;SI;DCI-ACT_41"/>
    <s v="DP;DP-ACT_23;Ago"/>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08-30T00:00:00"/>
    <s v="Ago"/>
    <n v="0"/>
    <n v="0"/>
    <n v="0"/>
    <s v="Por Ejecutar"/>
    <n v="0"/>
    <n v="0"/>
    <n v="0"/>
    <m/>
    <m/>
    <m/>
    <m/>
    <m/>
    <m/>
  </r>
  <r>
    <n v="66"/>
    <s v="OE1;SI;DCI-ACT_41"/>
    <s v="DP;DP-ACT_23;Sep"/>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09-30T00:00:00"/>
    <s v="Sep"/>
    <e v="#N/A"/>
    <e v="#N/A"/>
    <n v="0"/>
    <s v="Por Ejecutar"/>
    <e v="#N/A"/>
    <e v="#N/A"/>
    <n v="0"/>
    <m/>
    <m/>
    <m/>
    <m/>
    <m/>
    <m/>
  </r>
  <r>
    <n v="66"/>
    <s v="OE1;SI;DCI-ACT_41"/>
    <s v="DP;DP-ACT_23;Oct"/>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10-30T00:00:00"/>
    <s v="Oct"/>
    <e v="#N/A"/>
    <e v="#N/A"/>
    <n v="0"/>
    <s v="Por Ejecutar"/>
    <e v="#N/A"/>
    <e v="#N/A"/>
    <n v="0"/>
    <m/>
    <m/>
    <m/>
    <m/>
    <m/>
    <m/>
  </r>
  <r>
    <n v="66"/>
    <s v="OE1;SI;DCI-ACT_41"/>
    <s v="DP;DP-ACT_23;Nov"/>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11-30T00:00:00"/>
    <s v="Nov"/>
    <e v="#N/A"/>
    <n v="0"/>
    <n v="0"/>
    <s v="Por Ejecutar"/>
    <e v="#N/A"/>
    <e v="#N/A"/>
    <n v="0"/>
    <m/>
    <m/>
    <m/>
    <m/>
    <m/>
    <m/>
  </r>
  <r>
    <n v="66"/>
    <s v="OE1;SI;DCI-ACT_41"/>
    <s v="DP;DP-ACT_23;Dic"/>
    <x v="0"/>
    <s v="Fortalecer la Vigilancia."/>
    <s v="SI"/>
    <s v="PAI_10"/>
    <s v="PAI"/>
    <s v="PyP_Campañas de Promoción y Capacitación"/>
    <s v="DP-E_08"/>
    <s v="2. Campañas de Promoción y Capacitación"/>
    <s v="DP-ACT_23"/>
    <s v="Cartilla de Operación Fluvial"/>
    <x v="1"/>
    <s v="Dirección_de_Promoción_y_Prevención_de_Puertos"/>
    <n v="2"/>
    <n v="12"/>
    <n v="2019"/>
    <d v="2019-12-30T00:00:00"/>
    <s v="Dic"/>
    <e v="#N/A"/>
    <n v="0"/>
    <n v="0"/>
    <s v="Por Ejecutar"/>
    <e v="#N/A"/>
    <e v="#N/A"/>
    <n v="0"/>
    <m/>
    <m/>
    <m/>
    <m/>
    <m/>
    <m/>
  </r>
  <r>
    <n v="67"/>
    <s v="OE1;SI;DCI-ACT_42"/>
    <s v="DP;DP-ACT_24;Ene"/>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01-30T00:00:00"/>
    <s v="Ene"/>
    <n v="1"/>
    <n v="1"/>
    <n v="1"/>
    <s v="Ejecutada"/>
    <n v="1"/>
    <n v="1"/>
    <n v="1"/>
    <e v="#N/A"/>
    <e v="#N/A"/>
    <e v="#N/A"/>
    <e v="#N/A"/>
    <e v="#N/A"/>
    <e v="#N/A"/>
  </r>
  <r>
    <n v="67"/>
    <s v="OE1;SI;DCI-ACT_42"/>
    <s v="DP;DP-ACT_24;Feb"/>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02-28T00:00:00"/>
    <s v="Feb"/>
    <n v="5"/>
    <n v="0"/>
    <n v="0"/>
    <s v="Por Ejecutar"/>
    <n v="6"/>
    <n v="1"/>
    <n v="0.16666666666666666"/>
    <m/>
    <m/>
    <m/>
    <m/>
    <m/>
    <m/>
  </r>
  <r>
    <n v="67"/>
    <s v="OE1;SI;DCI-ACT_42"/>
    <s v="DP;DP-ACT_24;Mar"/>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03-30T00:00:00"/>
    <s v="Mar"/>
    <n v="6"/>
    <n v="0"/>
    <n v="0"/>
    <s v="Por Ejecutar"/>
    <n v="12"/>
    <n v="1"/>
    <n v="8.3333333333333329E-2"/>
    <m/>
    <m/>
    <m/>
    <m/>
    <m/>
    <m/>
  </r>
  <r>
    <n v="67"/>
    <s v="OE1;SI;DCI-ACT_42"/>
    <s v="DP;DP-ACT_24;Abr"/>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04-30T00:00:00"/>
    <s v="Abr"/>
    <n v="6"/>
    <n v="0"/>
    <n v="0"/>
    <s v="Por Ejecutar"/>
    <n v="18"/>
    <n v="1"/>
    <n v="5.5555555555555552E-2"/>
    <m/>
    <m/>
    <m/>
    <m/>
    <m/>
    <m/>
  </r>
  <r>
    <n v="67"/>
    <s v="OE1;SI;DCI-ACT_42"/>
    <s v="DP;DP-ACT_24;May"/>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05-30T00:00:00"/>
    <s v="May"/>
    <n v="7"/>
    <n v="0"/>
    <n v="0"/>
    <s v="Por Ejecutar"/>
    <n v="25"/>
    <n v="1"/>
    <n v="0.04"/>
    <m/>
    <m/>
    <m/>
    <m/>
    <m/>
    <m/>
  </r>
  <r>
    <n v="67"/>
    <s v="OE1;SI;DCI-ACT_42"/>
    <s v="DP;DP-ACT_24;Jun"/>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06-30T00:00:00"/>
    <s v="Jun"/>
    <n v="9"/>
    <n v="0"/>
    <n v="0"/>
    <s v="Por Ejecutar"/>
    <n v="34"/>
    <n v="1"/>
    <n v="2.9411764705882353E-2"/>
    <m/>
    <m/>
    <m/>
    <m/>
    <m/>
    <m/>
  </r>
  <r>
    <n v="67"/>
    <s v="OE1;SI;DCI-ACT_42"/>
    <s v="DP;DP-ACT_24;Jul"/>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07-30T00:00:00"/>
    <s v="Jul"/>
    <n v="5"/>
    <n v="0"/>
    <n v="0"/>
    <s v="Por Ejecutar"/>
    <n v="39"/>
    <n v="1"/>
    <n v="2.564102564102564E-2"/>
    <m/>
    <m/>
    <m/>
    <m/>
    <m/>
    <m/>
  </r>
  <r>
    <n v="67"/>
    <s v="OE1;SI;DCI-ACT_42"/>
    <s v="DP;DP-ACT_24;Ago"/>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08-30T00:00:00"/>
    <s v="Ago"/>
    <n v="5"/>
    <n v="0"/>
    <n v="0"/>
    <s v="Por Ejecutar"/>
    <n v="44"/>
    <n v="1"/>
    <n v="2.2727272727272728E-2"/>
    <m/>
    <m/>
    <m/>
    <m/>
    <m/>
    <m/>
  </r>
  <r>
    <n v="67"/>
    <s v="OE1;SI;DCI-ACT_42"/>
    <s v="DP;DP-ACT_24;Sep"/>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09-30T00:00:00"/>
    <s v="Sep"/>
    <e v="#N/A"/>
    <e v="#N/A"/>
    <n v="0"/>
    <s v="Por Ejecutar"/>
    <e v="#N/A"/>
    <e v="#N/A"/>
    <n v="0"/>
    <m/>
    <m/>
    <m/>
    <m/>
    <m/>
    <m/>
  </r>
  <r>
    <n v="67"/>
    <s v="OE1;SI;DCI-ACT_42"/>
    <s v="DP;DP-ACT_24;Oct"/>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10-30T00:00:00"/>
    <s v="Oct"/>
    <e v="#N/A"/>
    <e v="#N/A"/>
    <n v="0"/>
    <s v="Por Ejecutar"/>
    <e v="#N/A"/>
    <e v="#N/A"/>
    <n v="0"/>
    <m/>
    <m/>
    <m/>
    <m/>
    <m/>
    <m/>
  </r>
  <r>
    <n v="67"/>
    <s v="OE1;SI;DCI-ACT_42"/>
    <s v="DP;DP-ACT_24;Nov"/>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11-30T00:00:00"/>
    <s v="Nov"/>
    <e v="#N/A"/>
    <n v="3"/>
    <n v="0"/>
    <s v="Por Ejecutar"/>
    <e v="#N/A"/>
    <e v="#N/A"/>
    <n v="0"/>
    <m/>
    <m/>
    <m/>
    <m/>
    <m/>
    <m/>
  </r>
  <r>
    <n v="67"/>
    <s v="OE1;SI;DCI-ACT_42"/>
    <s v="DP;DP-ACT_24;Dic"/>
    <x v="0"/>
    <s v="Fortalecer la Vigilancia."/>
    <s v="SI"/>
    <s v="PAI_10"/>
    <s v="PAI"/>
    <s v="PyP_Campañas de Promoción y Capacitación"/>
    <s v="DP-E_08"/>
    <s v="2. Campañas de Promoción y Capacitación"/>
    <s v="DP-ACT_24"/>
    <s v="Realizar Operativos de inspección "/>
    <x v="1"/>
    <s v="Dirección_de_Promoción_y_Prevención_de_Puertos"/>
    <n v="2"/>
    <n v="12"/>
    <n v="2019"/>
    <d v="2019-12-30T00:00:00"/>
    <s v="Dic"/>
    <e v="#N/A"/>
    <n v="3"/>
    <n v="0"/>
    <s v="Por Ejecutar"/>
    <e v="#N/A"/>
    <e v="#N/A"/>
    <n v="0"/>
    <m/>
    <m/>
    <m/>
    <m/>
    <m/>
    <m/>
  </r>
  <r>
    <n v="68"/>
    <s v="OE1;SI;DCI-ACT_43"/>
    <s v="DP;DP-ACT_25;Ene"/>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01-30T00:00:00"/>
    <s v="Ene"/>
    <n v="1"/>
    <n v="1"/>
    <n v="1"/>
    <s v="Ejecutada"/>
    <n v="1"/>
    <n v="1"/>
    <n v="1"/>
    <e v="#N/A"/>
    <e v="#N/A"/>
    <e v="#N/A"/>
    <e v="#N/A"/>
    <e v="#N/A"/>
    <e v="#N/A"/>
  </r>
  <r>
    <n v="68"/>
    <s v="OE1;SI;DCI-ACT_43"/>
    <s v="DP;DP-ACT_25;Feb"/>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02-28T00:00:00"/>
    <s v="Feb"/>
    <n v="0"/>
    <n v="0"/>
    <n v="0"/>
    <s v="Por Ejecutar"/>
    <n v="1"/>
    <n v="1"/>
    <n v="1"/>
    <m/>
    <m/>
    <m/>
    <m/>
    <m/>
    <m/>
  </r>
  <r>
    <n v="68"/>
    <s v="OE1;SI;DCI-ACT_43"/>
    <s v="DP;DP-ACT_25;Mar"/>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03-30T00:00:00"/>
    <s v="Mar"/>
    <n v="2"/>
    <n v="0"/>
    <n v="0"/>
    <s v="Por Ejecutar"/>
    <n v="3"/>
    <n v="1"/>
    <n v="0.33333333333333331"/>
    <m/>
    <m/>
    <m/>
    <m/>
    <m/>
    <m/>
  </r>
  <r>
    <n v="68"/>
    <s v="OE1;SI;DCI-ACT_43"/>
    <s v="DP;DP-ACT_25;Abr"/>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04-30T00:00:00"/>
    <s v="Abr"/>
    <n v="1"/>
    <n v="0"/>
    <n v="0"/>
    <s v="Por Ejecutar"/>
    <n v="4"/>
    <n v="1"/>
    <n v="0.25"/>
    <m/>
    <m/>
    <m/>
    <m/>
    <m/>
    <m/>
  </r>
  <r>
    <n v="68"/>
    <s v="OE1;SI;DCI-ACT_43"/>
    <s v="DP;DP-ACT_25;May"/>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05-30T00:00:00"/>
    <s v="May"/>
    <n v="0"/>
    <n v="0"/>
    <n v="0"/>
    <s v="Por Ejecutar"/>
    <n v="4"/>
    <n v="1"/>
    <n v="0.25"/>
    <m/>
    <m/>
    <m/>
    <m/>
    <m/>
    <m/>
  </r>
  <r>
    <n v="68"/>
    <s v="OE1;SI;DCI-ACT_43"/>
    <s v="DP;DP-ACT_25;Jun"/>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06-30T00:00:00"/>
    <s v="Jun"/>
    <n v="1"/>
    <n v="0"/>
    <n v="0"/>
    <s v="Por Ejecutar"/>
    <n v="5"/>
    <n v="1"/>
    <n v="0.2"/>
    <m/>
    <m/>
    <m/>
    <m/>
    <m/>
    <m/>
  </r>
  <r>
    <n v="68"/>
    <s v="OE1;SI;DCI-ACT_43"/>
    <s v="DP;DP-ACT_25;Jul"/>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07-30T00:00:00"/>
    <s v="Jul"/>
    <n v="1"/>
    <n v="0"/>
    <n v="0"/>
    <s v="Por Ejecutar"/>
    <n v="6"/>
    <n v="1"/>
    <n v="0.16666666666666666"/>
    <m/>
    <m/>
    <m/>
    <m/>
    <m/>
    <m/>
  </r>
  <r>
    <n v="68"/>
    <s v="OE1;SI;DCI-ACT_43"/>
    <s v="DP;DP-ACT_25;Ago"/>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08-30T00:00:00"/>
    <s v="Ago"/>
    <n v="0"/>
    <n v="0"/>
    <n v="0"/>
    <s v="Por Ejecutar"/>
    <n v="6"/>
    <n v="1"/>
    <n v="0.16666666666666666"/>
    <m/>
    <m/>
    <m/>
    <m/>
    <m/>
    <m/>
  </r>
  <r>
    <n v="68"/>
    <s v="OE1;SI;DCI-ACT_43"/>
    <s v="DP;DP-ACT_25;Sep"/>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09-30T00:00:00"/>
    <s v="Sep"/>
    <e v="#N/A"/>
    <e v="#N/A"/>
    <n v="0"/>
    <s v="Por Ejecutar"/>
    <e v="#N/A"/>
    <e v="#N/A"/>
    <n v="0"/>
    <m/>
    <m/>
    <m/>
    <m/>
    <m/>
    <m/>
  </r>
  <r>
    <n v="68"/>
    <s v="OE1;SI;DCI-ACT_43"/>
    <s v="DP;DP-ACT_25;Oct"/>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10-30T00:00:00"/>
    <s v="Oct"/>
    <e v="#N/A"/>
    <e v="#N/A"/>
    <n v="0"/>
    <s v="Por Ejecutar"/>
    <e v="#N/A"/>
    <e v="#N/A"/>
    <n v="0"/>
    <m/>
    <m/>
    <m/>
    <m/>
    <m/>
    <m/>
  </r>
  <r>
    <n v="68"/>
    <s v="OE1;SI;DCI-ACT_43"/>
    <s v="DP;DP-ACT_25;Nov"/>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11-30T00:00:00"/>
    <s v="Nov"/>
    <e v="#N/A"/>
    <n v="0"/>
    <n v="0"/>
    <s v="Por Ejecutar"/>
    <e v="#N/A"/>
    <e v="#N/A"/>
    <n v="0"/>
    <m/>
    <m/>
    <m/>
    <m/>
    <m/>
    <m/>
  </r>
  <r>
    <n v="68"/>
    <s v="OE1;SI;DCI-ACT_43"/>
    <s v="DP;DP-ACT_25;Dic"/>
    <x v="0"/>
    <s v="Fortalecer la Vigilancia."/>
    <s v="SI"/>
    <s v="PAI_10"/>
    <s v="PAI"/>
    <s v="PyP_Campañas de Promoción y Capacitación"/>
    <s v="DP-E_08"/>
    <s v="2. Campañas de Promoción y Capacitación"/>
    <s v="DP-ACT_25"/>
    <s v="Realizar Reunión y/o Mesa de Trabajo"/>
    <x v="1"/>
    <s v="Dirección_de_Promoción_y_Prevención_de_Puertos"/>
    <n v="2"/>
    <n v="12"/>
    <n v="2019"/>
    <d v="2019-12-30T00:00:00"/>
    <s v="Dic"/>
    <e v="#N/A"/>
    <n v="0"/>
    <n v="0"/>
    <s v="Por Ejecutar"/>
    <e v="#N/A"/>
    <e v="#N/A"/>
    <n v="0"/>
    <m/>
    <m/>
    <m/>
    <m/>
    <m/>
    <m/>
  </r>
  <r>
    <n v="69"/>
    <s v="OE1;SI;DP-ACT_01"/>
    <s v="DP;DP-ACT_26;Ene"/>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01-30T00:00:00"/>
    <s v="Ene"/>
    <n v="0"/>
    <n v="0"/>
    <n v="0"/>
    <s v="Por Ejecutar"/>
    <n v="0"/>
    <n v="0"/>
    <n v="0"/>
    <e v="#N/A"/>
    <e v="#N/A"/>
    <e v="#N/A"/>
    <e v="#N/A"/>
    <e v="#N/A"/>
    <e v="#N/A"/>
  </r>
  <r>
    <n v="69"/>
    <s v="OE1;SI;DP-ACT_01"/>
    <s v="DP;DP-ACT_26;Feb"/>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02-28T00:00:00"/>
    <s v="Feb"/>
    <n v="0"/>
    <n v="0"/>
    <n v="0"/>
    <s v="Por Ejecutar"/>
    <n v="0"/>
    <n v="0"/>
    <n v="0"/>
    <m/>
    <m/>
    <m/>
    <m/>
    <m/>
    <m/>
  </r>
  <r>
    <n v="69"/>
    <s v="OE1;SI;DP-ACT_01"/>
    <s v="DP;DP-ACT_26;Mar"/>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03-30T00:00:00"/>
    <s v="Mar"/>
    <n v="1"/>
    <n v="0"/>
    <n v="0"/>
    <s v="Por Ejecutar"/>
    <n v="1"/>
    <n v="0"/>
    <n v="0"/>
    <m/>
    <m/>
    <m/>
    <m/>
    <m/>
    <m/>
  </r>
  <r>
    <n v="69"/>
    <s v="OE1;SI;DP-ACT_01"/>
    <s v="DP;DP-ACT_26;Abr"/>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04-30T00:00:00"/>
    <s v="Abr"/>
    <n v="2"/>
    <n v="0"/>
    <n v="0"/>
    <s v="Por Ejecutar"/>
    <n v="3"/>
    <n v="0"/>
    <n v="0"/>
    <m/>
    <m/>
    <m/>
    <m/>
    <m/>
    <m/>
  </r>
  <r>
    <n v="69"/>
    <s v="OE1;SI;DP-ACT_01"/>
    <s v="DP;DP-ACT_26;May"/>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05-30T00:00:00"/>
    <s v="May"/>
    <n v="1"/>
    <n v="0"/>
    <n v="0"/>
    <s v="Por Ejecutar"/>
    <n v="4"/>
    <n v="0"/>
    <n v="0"/>
    <m/>
    <m/>
    <m/>
    <m/>
    <m/>
    <m/>
  </r>
  <r>
    <n v="69"/>
    <s v="OE1;SI;DP-ACT_01"/>
    <s v="DP;DP-ACT_26;Jun"/>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06-30T00:00:00"/>
    <s v="Jun"/>
    <n v="0"/>
    <n v="0"/>
    <n v="0"/>
    <s v="Por Ejecutar"/>
    <n v="4"/>
    <n v="0"/>
    <n v="0"/>
    <m/>
    <m/>
    <m/>
    <m/>
    <m/>
    <m/>
  </r>
  <r>
    <n v="69"/>
    <s v="OE1;SI;DP-ACT_01"/>
    <s v="DP;DP-ACT_26;Jul"/>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07-30T00:00:00"/>
    <s v="Jul"/>
    <n v="1"/>
    <n v="0"/>
    <n v="0"/>
    <s v="Por Ejecutar"/>
    <n v="5"/>
    <n v="0"/>
    <n v="0"/>
    <m/>
    <m/>
    <m/>
    <m/>
    <m/>
    <m/>
  </r>
  <r>
    <n v="69"/>
    <s v="OE1;SI;DP-ACT_01"/>
    <s v="DP;DP-ACT_26;Ago"/>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08-30T00:00:00"/>
    <s v="Ago"/>
    <n v="1"/>
    <n v="0"/>
    <n v="0"/>
    <s v="Por Ejecutar"/>
    <n v="6"/>
    <n v="0"/>
    <n v="0"/>
    <m/>
    <m/>
    <m/>
    <m/>
    <m/>
    <m/>
  </r>
  <r>
    <n v="69"/>
    <s v="OE1;SI;DP-ACT_01"/>
    <s v="DP;DP-ACT_26;Sep"/>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09-30T00:00:00"/>
    <s v="Sep"/>
    <e v="#N/A"/>
    <e v="#N/A"/>
    <e v="#N/A"/>
    <e v="#N/A"/>
    <e v="#N/A"/>
    <e v="#N/A"/>
    <n v="0"/>
    <m/>
    <m/>
    <m/>
    <m/>
    <m/>
    <m/>
  </r>
  <r>
    <n v="69"/>
    <s v="OE1;SI;DP-ACT_01"/>
    <s v="DP;DP-ACT_26;Oct"/>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10-30T00:00:00"/>
    <s v="Oct"/>
    <e v="#N/A"/>
    <e v="#N/A"/>
    <n v="0"/>
    <s v="Por Ejecutar"/>
    <e v="#N/A"/>
    <e v="#N/A"/>
    <n v="0"/>
    <m/>
    <m/>
    <m/>
    <m/>
    <m/>
    <m/>
  </r>
  <r>
    <n v="69"/>
    <s v="OE1;SI;DP-ACT_01"/>
    <s v="DP;DP-ACT_26;Nov"/>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11-30T00:00:00"/>
    <s v="Nov"/>
    <e v="#N/A"/>
    <n v="0"/>
    <n v="0"/>
    <s v="Por Ejecutar"/>
    <e v="#N/A"/>
    <e v="#N/A"/>
    <n v="0"/>
    <m/>
    <m/>
    <m/>
    <m/>
    <m/>
    <m/>
  </r>
  <r>
    <n v="69"/>
    <s v="OE1;SI;DP-ACT_01"/>
    <s v="DP;DP-ACT_26;Dic"/>
    <x v="0"/>
    <s v="Fortalecer la Vigilancia."/>
    <s v="SI"/>
    <s v="PAI_10"/>
    <s v="PAI"/>
    <s v="PyP_Campañas de Promoción y Capacitación"/>
    <s v="DP-E_08"/>
    <s v="2. Campañas de Promoción y Capacitación"/>
    <s v="DP-ACT_26"/>
    <s v="Realizar Eventos de Promoción y Prevención"/>
    <x v="1"/>
    <s v="Dirección_de_Promoción_y_Prevención_de_Puertos"/>
    <n v="2"/>
    <n v="12"/>
    <n v="2019"/>
    <d v="2019-12-30T00:00:00"/>
    <s v="Dic"/>
    <e v="#N/A"/>
    <n v="0"/>
    <n v="0"/>
    <s v="Por Ejecutar"/>
    <e v="#N/A"/>
    <e v="#N/A"/>
    <n v="0"/>
    <m/>
    <m/>
    <m/>
    <m/>
    <m/>
    <m/>
  </r>
  <r>
    <n v="70"/>
    <s v="OE1;SI;DP-ACT_02"/>
    <s v="DP;DP-ACT_27;Ene"/>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01-30T00:00:00"/>
    <s v="Ene"/>
    <n v="2"/>
    <n v="2"/>
    <n v="1"/>
    <s v="Ejecutada"/>
    <n v="2"/>
    <n v="2"/>
    <n v="1"/>
    <e v="#N/A"/>
    <e v="#N/A"/>
    <e v="#N/A"/>
    <e v="#N/A"/>
    <e v="#N/A"/>
    <e v="#N/A"/>
  </r>
  <r>
    <n v="70"/>
    <s v="OE1;SI;DP-ACT_02"/>
    <s v="DP;DP-ACT_27;Feb"/>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02-28T00:00:00"/>
    <s v="Feb"/>
    <n v="2"/>
    <n v="0"/>
    <n v="0"/>
    <s v="Por Ejecutar"/>
    <n v="4"/>
    <n v="2"/>
    <n v="0.5"/>
    <m/>
    <m/>
    <m/>
    <m/>
    <m/>
    <m/>
  </r>
  <r>
    <n v="70"/>
    <s v="OE1;SI;DP-ACT_02"/>
    <s v="DP;DP-ACT_27;Mar"/>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03-30T00:00:00"/>
    <s v="Mar"/>
    <n v="1"/>
    <n v="0"/>
    <n v="0"/>
    <s v="Por Ejecutar"/>
    <n v="5"/>
    <n v="2"/>
    <n v="0.4"/>
    <m/>
    <m/>
    <m/>
    <m/>
    <m/>
    <m/>
  </r>
  <r>
    <n v="70"/>
    <s v="OE1;SI;DP-ACT_02"/>
    <s v="DP;DP-ACT_27;Abr"/>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04-30T00:00:00"/>
    <s v="Abr"/>
    <n v="0"/>
    <n v="0"/>
    <n v="0"/>
    <s v="Por Ejecutar"/>
    <n v="5"/>
    <n v="2"/>
    <n v="0.4"/>
    <m/>
    <m/>
    <m/>
    <m/>
    <m/>
    <m/>
  </r>
  <r>
    <n v="70"/>
    <s v="OE1;SI;DP-ACT_02"/>
    <s v="DP;DP-ACT_27;May"/>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05-30T00:00:00"/>
    <s v="May"/>
    <n v="0"/>
    <n v="0"/>
    <n v="0"/>
    <s v="Por Ejecutar"/>
    <n v="5"/>
    <n v="2"/>
    <n v="0.4"/>
    <m/>
    <m/>
    <m/>
    <m/>
    <m/>
    <m/>
  </r>
  <r>
    <n v="70"/>
    <s v="OE1;SI;DP-ACT_02"/>
    <s v="DP;DP-ACT_27;Jun"/>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06-30T00:00:00"/>
    <s v="Jun"/>
    <n v="0"/>
    <n v="0"/>
    <n v="0"/>
    <s v="Por Ejecutar"/>
    <n v="5"/>
    <n v="2"/>
    <n v="0.4"/>
    <m/>
    <m/>
    <m/>
    <m/>
    <m/>
    <m/>
  </r>
  <r>
    <n v="70"/>
    <s v="OE1;SI;DP-ACT_02"/>
    <s v="DP;DP-ACT_27;Jul"/>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07-30T00:00:00"/>
    <s v="Jul"/>
    <n v="0"/>
    <n v="0"/>
    <n v="0"/>
    <s v="Por Ejecutar"/>
    <n v="5"/>
    <n v="2"/>
    <n v="0.4"/>
    <m/>
    <m/>
    <m/>
    <m/>
    <m/>
    <m/>
  </r>
  <r>
    <n v="70"/>
    <s v="OE1;SI;DP-ACT_02"/>
    <s v="DP;DP-ACT_27;Ago"/>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08-30T00:00:00"/>
    <s v="Ago"/>
    <n v="0"/>
    <n v="0"/>
    <n v="0"/>
    <s v="Por Ejecutar"/>
    <n v="5"/>
    <n v="2"/>
    <n v="0.4"/>
    <m/>
    <m/>
    <m/>
    <m/>
    <m/>
    <m/>
  </r>
  <r>
    <n v="70"/>
    <s v="OE1;SI;DP-ACT_02"/>
    <s v="DP;DP-ACT_27;Sep"/>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09-30T00:00:00"/>
    <s v="Sep"/>
    <e v="#N/A"/>
    <e v="#N/A"/>
    <n v="0"/>
    <s v="Por Ejecutar"/>
    <e v="#N/A"/>
    <e v="#N/A"/>
    <n v="0"/>
    <m/>
    <m/>
    <m/>
    <m/>
    <m/>
    <m/>
  </r>
  <r>
    <n v="70"/>
    <s v="OE1;SI;DP-ACT_02"/>
    <s v="DP;DP-ACT_27;Oct"/>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10-30T00:00:00"/>
    <s v="Oct"/>
    <e v="#N/A"/>
    <e v="#N/A"/>
    <e v="#N/A"/>
    <e v="#N/A"/>
    <e v="#N/A"/>
    <e v="#N/A"/>
    <n v="0"/>
    <m/>
    <m/>
    <m/>
    <m/>
    <m/>
    <m/>
  </r>
  <r>
    <n v="70"/>
    <s v="OE1;SI;DP-ACT_02"/>
    <s v="DP;DP-ACT_27;Nov"/>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11-30T00:00:00"/>
    <s v="Nov"/>
    <e v="#N/A"/>
    <n v="0"/>
    <e v="#N/A"/>
    <e v="#N/A"/>
    <e v="#N/A"/>
    <e v="#N/A"/>
    <n v="0"/>
    <m/>
    <m/>
    <m/>
    <m/>
    <m/>
    <m/>
  </r>
  <r>
    <n v="70"/>
    <s v="OE1;SI;DP-ACT_02"/>
    <s v="DP;DP-ACT_27;Dic"/>
    <x v="0"/>
    <s v="Fortalecer la Vigilancia."/>
    <s v="SI"/>
    <s v="PAI_10"/>
    <s v="PAI"/>
    <s v="PyP_Campañas de Promoción y Capacitación"/>
    <s v="DP-E_08"/>
    <s v="2. Campañas de Promoción y Capacitación"/>
    <s v="DP-ACT_27"/>
    <s v="Generación de Insumos para Campañas de Promoción y Capacitación."/>
    <x v="1"/>
    <s v="Dirección_de_Promoción_y_Prevención_de_Puertos"/>
    <n v="2"/>
    <n v="12"/>
    <n v="2019"/>
    <d v="2019-12-30T00:00:00"/>
    <s v="Dic"/>
    <e v="#N/A"/>
    <n v="0"/>
    <e v="#N/A"/>
    <e v="#N/A"/>
    <e v="#N/A"/>
    <e v="#N/A"/>
    <n v="0"/>
    <m/>
    <m/>
    <m/>
    <m/>
    <m/>
    <m/>
  </r>
  <r>
    <n v="71"/>
    <s v="OE1;SI;DP-ACT_03"/>
    <s v="DP;DP-ACT_28;Ene"/>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01-30T00:00:00"/>
    <s v="Ene"/>
    <n v="0"/>
    <n v="0"/>
    <n v="0"/>
    <s v="Por Ejecutar"/>
    <n v="0"/>
    <n v="0"/>
    <n v="0"/>
    <e v="#N/A"/>
    <e v="#N/A"/>
    <e v="#N/A"/>
    <e v="#N/A"/>
    <e v="#N/A"/>
    <e v="#N/A"/>
  </r>
  <r>
    <n v="71"/>
    <s v="OE1;SI;DP-ACT_03"/>
    <s v="DP;DP-ACT_28;Feb"/>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02-28T00:00:00"/>
    <s v="Feb"/>
    <n v="0"/>
    <n v="0"/>
    <n v="0"/>
    <s v="Por Ejecutar"/>
    <n v="0"/>
    <n v="0"/>
    <n v="0"/>
    <m/>
    <m/>
    <m/>
    <m/>
    <m/>
    <m/>
  </r>
  <r>
    <n v="71"/>
    <s v="OE1;SI;DP-ACT_03"/>
    <s v="DP;DP-ACT_28;Mar"/>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03-30T00:00:00"/>
    <s v="Mar"/>
    <n v="0"/>
    <n v="0"/>
    <n v="0"/>
    <s v="Por Ejecutar"/>
    <n v="0"/>
    <n v="0"/>
    <n v="0"/>
    <m/>
    <m/>
    <m/>
    <m/>
    <m/>
    <m/>
  </r>
  <r>
    <n v="71"/>
    <s v="OE1;SI;DP-ACT_03"/>
    <s v="DP;DP-ACT_28;Abr"/>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04-30T00:00:00"/>
    <s v="Abr"/>
    <n v="1"/>
    <n v="0"/>
    <n v="0"/>
    <s v="Por Ejecutar"/>
    <n v="1"/>
    <n v="0"/>
    <n v="0"/>
    <m/>
    <m/>
    <m/>
    <m/>
    <m/>
    <m/>
  </r>
  <r>
    <n v="71"/>
    <s v="OE1;SI;DP-ACT_03"/>
    <s v="DP;DP-ACT_28;May"/>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05-30T00:00:00"/>
    <s v="May"/>
    <n v="0"/>
    <n v="0"/>
    <n v="0"/>
    <s v="Por Ejecutar"/>
    <n v="1"/>
    <n v="0"/>
    <n v="0"/>
    <m/>
    <m/>
    <m/>
    <m/>
    <m/>
    <m/>
  </r>
  <r>
    <n v="71"/>
    <s v="OE1;SI;DP-ACT_03"/>
    <s v="DP;DP-ACT_28;Jun"/>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06-30T00:00:00"/>
    <s v="Jun"/>
    <n v="0"/>
    <n v="0"/>
    <n v="0"/>
    <s v="Por Ejecutar"/>
    <n v="1"/>
    <n v="0"/>
    <n v="0"/>
    <m/>
    <m/>
    <m/>
    <m/>
    <m/>
    <m/>
  </r>
  <r>
    <n v="71"/>
    <s v="OE1;SI;DP-ACT_03"/>
    <s v="DP;DP-ACT_28;Jul"/>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07-30T00:00:00"/>
    <s v="Jul"/>
    <n v="0"/>
    <n v="0"/>
    <e v="#DIV/0!"/>
    <e v="#DIV/0!"/>
    <n v="1"/>
    <n v="0"/>
    <n v="0"/>
    <m/>
    <m/>
    <m/>
    <m/>
    <m/>
    <m/>
  </r>
  <r>
    <n v="71"/>
    <s v="OE1;SI;DP-ACT_03"/>
    <s v="DP;DP-ACT_28;Ago"/>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08-30T00:00:00"/>
    <s v="Ago"/>
    <n v="0"/>
    <n v="0"/>
    <e v="#DIV/0!"/>
    <e v="#DIV/0!"/>
    <n v="1"/>
    <n v="0"/>
    <n v="0"/>
    <m/>
    <m/>
    <m/>
    <m/>
    <m/>
    <m/>
  </r>
  <r>
    <n v="71"/>
    <s v="OE1;SI;DP-ACT_03"/>
    <s v="DP;DP-ACT_28;Sep"/>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09-30T00:00:00"/>
    <s v="Sep"/>
    <e v="#N/A"/>
    <e v="#N/A"/>
    <e v="#N/A"/>
    <e v="#N/A"/>
    <e v="#N/A"/>
    <e v="#N/A"/>
    <n v="0"/>
    <m/>
    <m/>
    <m/>
    <m/>
    <m/>
    <m/>
  </r>
  <r>
    <n v="71"/>
    <s v="OE1;SI;DP-ACT_03"/>
    <s v="DP;DP-ACT_28;Oct"/>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10-30T00:00:00"/>
    <s v="Oct"/>
    <e v="#N/A"/>
    <e v="#N/A"/>
    <n v="0"/>
    <s v="Por Ejecutar"/>
    <e v="#N/A"/>
    <e v="#N/A"/>
    <n v="0"/>
    <m/>
    <m/>
    <m/>
    <m/>
    <m/>
    <m/>
  </r>
  <r>
    <n v="71"/>
    <s v="OE1;SI;DP-ACT_03"/>
    <s v="DP;DP-ACT_28;Nov"/>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11-30T00:00:00"/>
    <s v="Nov"/>
    <e v="#N/A"/>
    <n v="0"/>
    <n v="0"/>
    <s v="Por Ejecutar"/>
    <e v="#N/A"/>
    <e v="#N/A"/>
    <n v="0"/>
    <m/>
    <m/>
    <m/>
    <m/>
    <m/>
    <m/>
  </r>
  <r>
    <n v="71"/>
    <s v="OE1;SI;DP-ACT_03"/>
    <s v="DP;DP-ACT_28;Dic"/>
    <x v="0"/>
    <s v="Fortalecer la Vigilancia."/>
    <s v="SI"/>
    <s v="PAI_10"/>
    <s v="PAI"/>
    <s v="PyP_Campañas de Promoción y Capacitación"/>
    <s v="DP-E_08"/>
    <s v="2. Campañas de Promoción y Capacitación"/>
    <s v="DP-ACT_28"/>
    <s v="Generar Alcance y Contenidos para la Realización del 1er Congreso del Sector Transporte."/>
    <x v="1"/>
    <s v="Dirección_de_Promoción_y_Prevención_de_Puertos"/>
    <n v="2"/>
    <n v="12"/>
    <n v="2019"/>
    <d v="2019-12-30T00:00:00"/>
    <s v="Dic"/>
    <e v="#N/A"/>
    <n v="0"/>
    <n v="0"/>
    <s v="Por Ejecutar"/>
    <e v="#N/A"/>
    <e v="#N/A"/>
    <n v="0"/>
    <m/>
    <m/>
    <m/>
    <m/>
    <m/>
    <m/>
  </r>
  <r>
    <n v="72"/>
    <s v="OE1;SI;DP-ACT_04"/>
    <s v="DP;DP-ACT_29;Ene"/>
    <x v="0"/>
    <s v="Fortalecer la Vigilancia."/>
    <s v="SI"/>
    <s v="PAI_10"/>
    <s v="PAI"/>
    <s v="PyP_Plan de Prevención"/>
    <s v="DP-E_09"/>
    <s v="3. Planes de Prevención"/>
    <s v="DP-ACT_29"/>
    <s v="Realizar visitas de supervisión"/>
    <x v="1"/>
    <s v="Dirección_de_Promoción_y_Prevención_de_Puertos"/>
    <n v="2"/>
    <n v="12"/>
    <n v="2019"/>
    <d v="2019-01-30T00:00:00"/>
    <s v="Ene"/>
    <n v="2"/>
    <n v="0"/>
    <n v="0"/>
    <s v="Por Ejecutar"/>
    <n v="2"/>
    <n v="0"/>
    <n v="0"/>
    <e v="#N/A"/>
    <e v="#N/A"/>
    <e v="#N/A"/>
    <e v="#N/A"/>
    <e v="#N/A"/>
    <e v="#N/A"/>
  </r>
  <r>
    <n v="72"/>
    <s v="OE1;SI;DP-ACT_04"/>
    <s v="DP;DP-ACT_29;Feb"/>
    <x v="0"/>
    <s v="Fortalecer la Vigilancia."/>
    <s v="SI"/>
    <s v="PAI_10"/>
    <s v="PAI"/>
    <s v="PyP_Plan de Prevención"/>
    <s v="DP-E_09"/>
    <s v="3. Planes de Prevención"/>
    <s v="DP-ACT_29"/>
    <s v="Realizar visitas de supervisión"/>
    <x v="1"/>
    <s v="Dirección_de_Promoción_y_Prevención_de_Puertos"/>
    <n v="2"/>
    <n v="12"/>
    <n v="2019"/>
    <d v="2019-02-28T00:00:00"/>
    <s v="Feb"/>
    <n v="0"/>
    <n v="0"/>
    <n v="0"/>
    <s v="Por Ejecutar"/>
    <n v="2"/>
    <n v="0"/>
    <n v="0"/>
    <m/>
    <m/>
    <m/>
    <m/>
    <m/>
    <m/>
  </r>
  <r>
    <n v="72"/>
    <s v="OE1;SI;DP-ACT_04"/>
    <s v="DP;DP-ACT_29;Mar"/>
    <x v="0"/>
    <s v="Fortalecer la Vigilancia."/>
    <s v="SI"/>
    <s v="PAI_10"/>
    <s v="PAI"/>
    <s v="PyP_Plan de Prevención"/>
    <s v="DP-E_09"/>
    <s v="3. Planes de Prevención"/>
    <s v="DP-ACT_29"/>
    <s v="Realizar visitas de supervisión"/>
    <x v="1"/>
    <s v="Dirección_de_Promoción_y_Prevención_de_Puertos"/>
    <n v="2"/>
    <n v="12"/>
    <n v="2019"/>
    <d v="2019-03-30T00:00:00"/>
    <s v="Mar"/>
    <n v="7"/>
    <n v="0"/>
    <n v="0"/>
    <s v="Por Ejecutar"/>
    <n v="9"/>
    <n v="0"/>
    <n v="0"/>
    <m/>
    <m/>
    <m/>
    <m/>
    <m/>
    <m/>
  </r>
  <r>
    <n v="72"/>
    <s v="OE1;SI;DP-ACT_04"/>
    <s v="DP;DP-ACT_29;Abr"/>
    <x v="0"/>
    <s v="Fortalecer la Vigilancia."/>
    <s v="SI"/>
    <s v="PAI_10"/>
    <s v="PAI"/>
    <s v="PyP_Plan de Prevención"/>
    <s v="DP-E_09"/>
    <s v="3. Planes de Prevención"/>
    <s v="DP-ACT_29"/>
    <s v="Realizar visitas de supervisión"/>
    <x v="1"/>
    <s v="Dirección_de_Promoción_y_Prevención_de_Puertos"/>
    <n v="2"/>
    <n v="12"/>
    <n v="2019"/>
    <d v="2019-04-30T00:00:00"/>
    <s v="Abr"/>
    <n v="3"/>
    <n v="0"/>
    <n v="0"/>
    <s v="Por Ejecutar"/>
    <n v="12"/>
    <n v="0"/>
    <n v="0"/>
    <m/>
    <m/>
    <m/>
    <m/>
    <m/>
    <m/>
  </r>
  <r>
    <n v="72"/>
    <s v="OE1;SI;DP-ACT_04"/>
    <s v="DP;DP-ACT_29;May"/>
    <x v="0"/>
    <s v="Fortalecer la Vigilancia."/>
    <s v="SI"/>
    <s v="PAI_10"/>
    <s v="PAI"/>
    <s v="PyP_Plan de Prevención"/>
    <s v="DP-E_09"/>
    <s v="3. Planes de Prevención"/>
    <s v="DP-ACT_29"/>
    <s v="Realizar visitas de supervisión"/>
    <x v="1"/>
    <s v="Dirección_de_Promoción_y_Prevención_de_Puertos"/>
    <n v="2"/>
    <n v="12"/>
    <n v="2019"/>
    <d v="2019-05-30T00:00:00"/>
    <s v="May"/>
    <n v="4"/>
    <n v="0"/>
    <n v="0"/>
    <s v="Por Ejecutar"/>
    <n v="16"/>
    <n v="0"/>
    <n v="0"/>
    <m/>
    <m/>
    <m/>
    <m/>
    <m/>
    <m/>
  </r>
  <r>
    <n v="72"/>
    <s v="OE1;SI;DP-ACT_04"/>
    <s v="DP;DP-ACT_29;Jun"/>
    <x v="0"/>
    <s v="Fortalecer la Vigilancia."/>
    <s v="SI"/>
    <s v="PAI_10"/>
    <s v="PAI"/>
    <s v="PyP_Plan de Prevención"/>
    <s v="DP-E_09"/>
    <s v="3. Planes de Prevención"/>
    <s v="DP-ACT_29"/>
    <s v="Realizar visitas de supervisión"/>
    <x v="1"/>
    <s v="Dirección_de_Promoción_y_Prevención_de_Puertos"/>
    <n v="2"/>
    <n v="12"/>
    <n v="2019"/>
    <d v="2019-06-30T00:00:00"/>
    <s v="Jun"/>
    <n v="3"/>
    <n v="0"/>
    <n v="0"/>
    <s v="Por Ejecutar"/>
    <n v="19"/>
    <n v="0"/>
    <n v="0"/>
    <m/>
    <m/>
    <m/>
    <m/>
    <m/>
    <m/>
  </r>
  <r>
    <n v="72"/>
    <s v="OE1;SI;DP-ACT_04"/>
    <s v="DP;DP-ACT_29;Jul"/>
    <x v="0"/>
    <s v="Fortalecer la Vigilancia."/>
    <s v="SI"/>
    <s v="PAI_10"/>
    <s v="PAI"/>
    <s v="PyP_Plan de Prevención"/>
    <s v="DP-E_09"/>
    <s v="3. Planes de Prevención"/>
    <s v="DP-ACT_29"/>
    <s v="Realizar visitas de supervisión"/>
    <x v="1"/>
    <s v="Dirección_de_Promoción_y_Prevención_de_Puertos"/>
    <n v="2"/>
    <n v="12"/>
    <n v="2019"/>
    <d v="2019-07-30T00:00:00"/>
    <s v="Jul"/>
    <n v="3"/>
    <n v="0"/>
    <n v="0"/>
    <s v="Por Ejecutar"/>
    <n v="22"/>
    <n v="0"/>
    <n v="0"/>
    <m/>
    <m/>
    <m/>
    <m/>
    <m/>
    <m/>
  </r>
  <r>
    <n v="72"/>
    <s v="OE1;SI;DP-ACT_04"/>
    <s v="DP;DP-ACT_29;Ago"/>
    <x v="0"/>
    <s v="Fortalecer la Vigilancia."/>
    <s v="SI"/>
    <s v="PAI_10"/>
    <s v="PAI"/>
    <s v="PyP_Plan de Prevención"/>
    <s v="DP-E_09"/>
    <s v="3. Planes de Prevención"/>
    <s v="DP-ACT_29"/>
    <s v="Realizar visitas de supervisión"/>
    <x v="1"/>
    <s v="Dirección_de_Promoción_y_Prevención_de_Puertos"/>
    <n v="2"/>
    <n v="12"/>
    <n v="2019"/>
    <d v="2019-08-30T00:00:00"/>
    <s v="Ago"/>
    <n v="6"/>
    <n v="0"/>
    <n v="0"/>
    <s v="Por Ejecutar"/>
    <n v="28"/>
    <n v="0"/>
    <n v="0"/>
    <m/>
    <m/>
    <m/>
    <m/>
    <m/>
    <m/>
  </r>
  <r>
    <n v="72"/>
    <s v="OE1;SI;DP-ACT_04"/>
    <s v="DP;DP-ACT_29;Sep"/>
    <x v="0"/>
    <s v="Fortalecer la Vigilancia."/>
    <s v="SI"/>
    <s v="PAI_10"/>
    <s v="PAI"/>
    <s v="PyP_Plan de Prevención"/>
    <s v="DP-E_09"/>
    <s v="3. Planes de Prevención"/>
    <s v="DP-ACT_29"/>
    <s v="Realizar visitas de supervisión"/>
    <x v="1"/>
    <s v="Dirección_de_Promoción_y_Prevención_de_Puertos"/>
    <n v="2"/>
    <n v="12"/>
    <n v="2019"/>
    <d v="2019-09-30T00:00:00"/>
    <s v="Sep"/>
    <e v="#N/A"/>
    <e v="#N/A"/>
    <e v="#N/A"/>
    <e v="#N/A"/>
    <e v="#N/A"/>
    <e v="#N/A"/>
    <n v="0"/>
    <m/>
    <m/>
    <m/>
    <m/>
    <m/>
    <m/>
  </r>
  <r>
    <n v="72"/>
    <s v="OE1;SI;DP-ACT_04"/>
    <s v="DP;DP-ACT_29;Oct"/>
    <x v="0"/>
    <s v="Fortalecer la Vigilancia."/>
    <s v="SI"/>
    <s v="PAI_10"/>
    <s v="PAI"/>
    <s v="PyP_Plan de Prevención"/>
    <s v="DP-E_09"/>
    <s v="3. Planes de Prevención"/>
    <s v="DP-ACT_29"/>
    <s v="Realizar visitas de supervisión"/>
    <x v="1"/>
    <s v="Dirección_de_Promoción_y_Prevención_de_Puertos"/>
    <n v="2"/>
    <n v="12"/>
    <n v="2019"/>
    <d v="2019-10-30T00:00:00"/>
    <s v="Oct"/>
    <e v="#N/A"/>
    <e v="#N/A"/>
    <e v="#N/A"/>
    <e v="#N/A"/>
    <e v="#N/A"/>
    <e v="#N/A"/>
    <n v="0"/>
    <m/>
    <m/>
    <m/>
    <m/>
    <m/>
    <m/>
  </r>
  <r>
    <n v="72"/>
    <s v="OE1;SI;DP-ACT_04"/>
    <s v="DP;DP-ACT_29;Nov"/>
    <x v="0"/>
    <s v="Fortalecer la Vigilancia."/>
    <s v="SI"/>
    <s v="PAI_10"/>
    <s v="PAI"/>
    <s v="PyP_Plan de Prevención"/>
    <s v="DP-E_09"/>
    <s v="3. Planes de Prevención"/>
    <s v="DP-ACT_29"/>
    <s v="Realizar visitas de supervisión"/>
    <x v="1"/>
    <s v="Dirección_de_Promoción_y_Prevención_de_Puertos"/>
    <n v="2"/>
    <n v="12"/>
    <n v="2019"/>
    <d v="2019-11-30T00:00:00"/>
    <s v="Nov"/>
    <e v="#N/A"/>
    <n v="6"/>
    <e v="#N/A"/>
    <e v="#N/A"/>
    <e v="#N/A"/>
    <e v="#N/A"/>
    <n v="0"/>
    <m/>
    <m/>
    <m/>
    <m/>
    <m/>
    <m/>
  </r>
  <r>
    <n v="72"/>
    <s v="OE1;SI;DP-ACT_04"/>
    <s v="DP;DP-ACT_29;Dic"/>
    <x v="0"/>
    <s v="Fortalecer la Vigilancia."/>
    <s v="SI"/>
    <s v="PAI_10"/>
    <s v="PAI"/>
    <s v="PyP_Plan de Prevención"/>
    <s v="DP-E_09"/>
    <s v="3. Planes de Prevención"/>
    <s v="DP-ACT_29"/>
    <s v="Realizar visitas de supervisión"/>
    <x v="1"/>
    <s v="Dirección_de_Promoción_y_Prevención_de_Puertos"/>
    <n v="2"/>
    <n v="12"/>
    <n v="2019"/>
    <d v="2019-12-30T00:00:00"/>
    <s v="Dic"/>
    <e v="#N/A"/>
    <n v="5"/>
    <n v="0"/>
    <s v="Por Ejecutar"/>
    <e v="#N/A"/>
    <e v="#N/A"/>
    <n v="0"/>
    <m/>
    <m/>
    <m/>
    <m/>
    <m/>
    <m/>
  </r>
  <r>
    <n v="73"/>
    <s v="OE4;SI;DPU-ACT_06"/>
    <s v="DP;DP-ACT_30;Ene"/>
    <x v="0"/>
    <s v="Fortalecer la Vigilancia."/>
    <s v="SI"/>
    <s v="PAI_10"/>
    <s v="PAI"/>
    <s v="PyP_Plan de Prevención"/>
    <s v="DP-E_09"/>
    <s v="3. Planes de Prevención"/>
    <s v="DP-ACT_30"/>
    <s v="Realizar visitas de supervisión Extraordinaria"/>
    <x v="1"/>
    <s v="Dirección_de_Promoción_y_Prevención_de_Puertos"/>
    <n v="2"/>
    <n v="11"/>
    <n v="2019"/>
    <d v="2019-01-30T00:00:00"/>
    <s v="Ene"/>
    <n v="3"/>
    <n v="3"/>
    <n v="1"/>
    <s v="Ejecutada"/>
    <n v="3"/>
    <n v="3"/>
    <n v="1"/>
    <e v="#N/A"/>
    <e v="#N/A"/>
    <e v="#N/A"/>
    <e v="#N/A"/>
    <e v="#N/A"/>
    <e v="#N/A"/>
  </r>
  <r>
    <n v="73"/>
    <s v="OE4;SI;DPU-ACT_06"/>
    <s v="DP;DP-ACT_30;Feb"/>
    <x v="0"/>
    <s v="Fortalecer la Vigilancia."/>
    <s v="SI"/>
    <s v="PAI_10"/>
    <s v="PAI"/>
    <s v="PyP_Plan de Prevención"/>
    <s v="DP-E_09"/>
    <s v="3. Planes de Prevención"/>
    <s v="DP-ACT_30"/>
    <s v="Realizar visitas de supervisión Extraordinaria"/>
    <x v="1"/>
    <s v="Dirección_de_Promoción_y_Prevención_de_Puertos"/>
    <n v="2"/>
    <n v="11"/>
    <n v="2019"/>
    <d v="2019-02-28T00:00:00"/>
    <s v="Feb"/>
    <n v="0"/>
    <n v="0"/>
    <n v="0"/>
    <s v="Por Ejecutar"/>
    <n v="3"/>
    <n v="3"/>
    <n v="1"/>
    <m/>
    <m/>
    <m/>
    <m/>
    <m/>
    <m/>
  </r>
  <r>
    <n v="73"/>
    <s v="OE4;SI;DPU-ACT_06"/>
    <s v="DP;DP-ACT_30;Mar"/>
    <x v="0"/>
    <s v="Fortalecer la Vigilancia."/>
    <s v="SI"/>
    <s v="PAI_10"/>
    <s v="PAI"/>
    <s v="PyP_Plan de Prevención"/>
    <s v="DP-E_09"/>
    <s v="3. Planes de Prevención"/>
    <s v="DP-ACT_30"/>
    <s v="Realizar visitas de supervisión Extraordinaria"/>
    <x v="1"/>
    <s v="Dirección_de_Promoción_y_Prevención_de_Puertos"/>
    <n v="2"/>
    <n v="11"/>
    <n v="2019"/>
    <d v="2019-03-30T00:00:00"/>
    <s v="Mar"/>
    <n v="0"/>
    <n v="0"/>
    <e v="#DIV/0!"/>
    <e v="#DIV/0!"/>
    <n v="3"/>
    <n v="3"/>
    <n v="1"/>
    <m/>
    <m/>
    <m/>
    <m/>
    <m/>
    <m/>
  </r>
  <r>
    <n v="73"/>
    <s v="OE4;SI;DPU-ACT_06"/>
    <s v="DP;DP-ACT_30;Abr"/>
    <x v="0"/>
    <s v="Fortalecer la Vigilancia."/>
    <s v="SI"/>
    <s v="PAI_10"/>
    <s v="PAI"/>
    <s v="PyP_Plan de Prevención"/>
    <s v="DP-E_09"/>
    <s v="3. Planes de Prevención"/>
    <s v="DP-ACT_30"/>
    <s v="Realizar visitas de supervisión Extraordinaria"/>
    <x v="1"/>
    <s v="Dirección_de_Promoción_y_Prevención_de_Puertos"/>
    <n v="2"/>
    <n v="11"/>
    <n v="2019"/>
    <d v="2019-04-30T00:00:00"/>
    <s v="Abr"/>
    <n v="0"/>
    <n v="0"/>
    <e v="#DIV/0!"/>
    <e v="#DIV/0!"/>
    <n v="3"/>
    <n v="3"/>
    <n v="1"/>
    <m/>
    <m/>
    <m/>
    <m/>
    <m/>
    <m/>
  </r>
  <r>
    <n v="73"/>
    <s v="OE4;SI;DPU-ACT_06"/>
    <s v="DP;DP-ACT_30;May"/>
    <x v="0"/>
    <s v="Fortalecer la Vigilancia."/>
    <s v="SI"/>
    <s v="PAI_10"/>
    <s v="PAI"/>
    <s v="PyP_Plan de Prevención"/>
    <s v="DP-E_09"/>
    <s v="3. Planes de Prevención"/>
    <s v="DP-ACT_30"/>
    <s v="Realizar visitas de supervisión Extraordinaria"/>
    <x v="1"/>
    <s v="Dirección_de_Promoción_y_Prevención_de_Puertos"/>
    <n v="2"/>
    <n v="11"/>
    <n v="2019"/>
    <d v="2019-05-30T00:00:00"/>
    <s v="May"/>
    <n v="0"/>
    <n v="0"/>
    <e v="#DIV/0!"/>
    <e v="#DIV/0!"/>
    <n v="3"/>
    <n v="3"/>
    <n v="1"/>
    <m/>
    <m/>
    <m/>
    <m/>
    <m/>
    <m/>
  </r>
  <r>
    <n v="73"/>
    <s v="OE4;SI;DPU-ACT_06"/>
    <s v="DP;DP-ACT_30;Jun"/>
    <x v="0"/>
    <s v="Fortalecer la Vigilancia."/>
    <s v="SI"/>
    <s v="PAI_10"/>
    <s v="PAI"/>
    <s v="PyP_Plan de Prevención"/>
    <s v="DP-E_09"/>
    <s v="3. Planes de Prevención"/>
    <s v="DP-ACT_30"/>
    <s v="Realizar visitas de supervisión Extraordinaria"/>
    <x v="1"/>
    <s v="Dirección_de_Promoción_y_Prevención_de_Puertos"/>
    <n v="2"/>
    <n v="11"/>
    <n v="2019"/>
    <d v="2019-06-30T00:00:00"/>
    <s v="Jun"/>
    <n v="0"/>
    <n v="0"/>
    <e v="#DIV/0!"/>
    <e v="#DIV/0!"/>
    <n v="3"/>
    <n v="3"/>
    <n v="1"/>
    <m/>
    <m/>
    <m/>
    <m/>
    <m/>
    <m/>
  </r>
  <r>
    <n v="73"/>
    <s v="OE4;SI;DPU-ACT_06"/>
    <s v="DP;DP-ACT_30;Jul"/>
    <x v="0"/>
    <s v="Fortalecer la Vigilancia."/>
    <s v="SI"/>
    <s v="PAI_10"/>
    <s v="PAI"/>
    <s v="PyP_Plan de Prevención"/>
    <s v="DP-E_09"/>
    <s v="3. Planes de Prevención"/>
    <s v="DP-ACT_30"/>
    <s v="Realizar visitas de supervisión Extraordinaria"/>
    <x v="1"/>
    <s v="Dirección_de_Promoción_y_Prevención_de_Puertos"/>
    <n v="2"/>
    <n v="11"/>
    <n v="2019"/>
    <d v="2019-07-30T00:00:00"/>
    <s v="Jul"/>
    <n v="0"/>
    <n v="0"/>
    <e v="#DIV/0!"/>
    <e v="#DIV/0!"/>
    <n v="3"/>
    <n v="3"/>
    <n v="1"/>
    <m/>
    <m/>
    <m/>
    <m/>
    <m/>
    <m/>
  </r>
  <r>
    <n v="73"/>
    <s v="OE4;SI;DPU-ACT_06"/>
    <s v="DP;DP-ACT_30;Ago"/>
    <x v="0"/>
    <s v="Fortalecer la Vigilancia."/>
    <s v="SI"/>
    <s v="PAI_10"/>
    <s v="PAI"/>
    <s v="PyP_Plan de Prevención"/>
    <s v="DP-E_09"/>
    <s v="3. Planes de Prevención"/>
    <s v="DP-ACT_30"/>
    <s v="Realizar visitas de supervisión Extraordinaria"/>
    <x v="1"/>
    <s v="Dirección_de_Promoción_y_Prevención_de_Puertos"/>
    <n v="2"/>
    <n v="11"/>
    <n v="2019"/>
    <d v="2019-08-30T00:00:00"/>
    <s v="Ago"/>
    <n v="0"/>
    <n v="0"/>
    <e v="#DIV/0!"/>
    <e v="#DIV/0!"/>
    <n v="3"/>
    <n v="3"/>
    <n v="1"/>
    <m/>
    <m/>
    <m/>
    <m/>
    <m/>
    <m/>
  </r>
  <r>
    <n v="73"/>
    <s v="OE4;SI;DPU-ACT_06"/>
    <s v="DP;DP-ACT_30;Sep"/>
    <x v="0"/>
    <s v="Fortalecer la Vigilancia."/>
    <s v="SI"/>
    <s v="PAI_10"/>
    <s v="PAI"/>
    <s v="PyP_Plan de Prevención"/>
    <s v="DP-E_09"/>
    <s v="3. Planes de Prevención"/>
    <s v="DP-ACT_30"/>
    <s v="Realizar visitas de supervisión Extraordinaria"/>
    <x v="1"/>
    <s v="Dirección_de_Promoción_y_Prevención_de_Puertos"/>
    <n v="2"/>
    <n v="11"/>
    <n v="2019"/>
    <d v="2019-09-30T00:00:00"/>
    <s v="Sep"/>
    <e v="#N/A"/>
    <e v="#N/A"/>
    <e v="#N/A"/>
    <e v="#N/A"/>
    <e v="#N/A"/>
    <e v="#N/A"/>
    <n v="0"/>
    <m/>
    <m/>
    <m/>
    <m/>
    <m/>
    <m/>
  </r>
  <r>
    <n v="73"/>
    <s v="OE4;SI;DPU-ACT_06"/>
    <s v="DP;DP-ACT_30;Oct"/>
    <x v="0"/>
    <s v="Fortalecer la Vigilancia."/>
    <s v="SI"/>
    <s v="PAI_10"/>
    <s v="PAI"/>
    <s v="PyP_Plan de Prevención"/>
    <s v="DP-E_09"/>
    <s v="3. Planes de Prevención"/>
    <s v="DP-ACT_30"/>
    <s v="Realizar visitas de supervisión Extraordinaria"/>
    <x v="1"/>
    <s v="Dirección_de_Promoción_y_Prevención_de_Puertos"/>
    <n v="2"/>
    <n v="11"/>
    <n v="2019"/>
    <d v="2019-10-30T00:00:00"/>
    <s v="Oct"/>
    <e v="#N/A"/>
    <e v="#N/A"/>
    <e v="#N/A"/>
    <e v="#N/A"/>
    <e v="#N/A"/>
    <e v="#N/A"/>
    <n v="0"/>
    <m/>
    <m/>
    <m/>
    <m/>
    <m/>
    <m/>
  </r>
  <r>
    <n v="73"/>
    <s v="OE4;SI;DPU-ACT_06"/>
    <s v="DP;DP-ACT_30;Nov"/>
    <x v="0"/>
    <s v="Fortalecer la Vigilancia."/>
    <s v="SI"/>
    <s v="PAI_10"/>
    <s v="PAI"/>
    <s v="PyP_Plan de Prevención"/>
    <s v="DP-E_09"/>
    <s v="3. Planes de Prevención"/>
    <s v="DP-ACT_30"/>
    <s v="Realizar visitas de supervisión Extraordinaria"/>
    <x v="1"/>
    <s v="Dirección_de_Promoción_y_Prevención_de_Puertos"/>
    <n v="2"/>
    <n v="11"/>
    <n v="2019"/>
    <d v="2019-11-30T00:00:00"/>
    <s v="Nov"/>
    <e v="#N/A"/>
    <n v="0"/>
    <e v="#N/A"/>
    <e v="#N/A"/>
    <e v="#N/A"/>
    <e v="#N/A"/>
    <n v="0"/>
    <m/>
    <m/>
    <m/>
    <m/>
    <m/>
    <m/>
  </r>
  <r>
    <n v="73"/>
    <s v="OE4;SI;DPU-ACT_06"/>
    <s v="DP;DP-ACT_30;Dic"/>
    <x v="0"/>
    <s v="Fortalecer la Vigilancia."/>
    <s v="SI"/>
    <s v="PAI_10"/>
    <s v="PAI"/>
    <s v="PyP_Plan de Prevención"/>
    <s v="DP-E_09"/>
    <s v="3. Planes de Prevención"/>
    <s v="DP-ACT_30"/>
    <s v="Realizar visitas de supervisión Extraordinaria"/>
    <x v="1"/>
    <s v="Dirección_de_Promoción_y_Prevención_de_Puertos"/>
    <n v="2"/>
    <n v="11"/>
    <n v="2019"/>
    <d v="2019-12-30T00:00:00"/>
    <s v="Dic"/>
    <e v="#N/A"/>
    <n v="0"/>
    <e v="#N/A"/>
    <e v="#N/A"/>
    <e v="#N/A"/>
    <e v="#N/A"/>
    <n v="0"/>
    <m/>
    <m/>
    <m/>
    <m/>
    <m/>
    <m/>
  </r>
  <r>
    <n v="74"/>
    <s v="OE4;SI;DPU-ACT_07"/>
    <s v="DP;DP-ACT_31;Ene"/>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01-30T00:00:00"/>
    <s v="Ene"/>
    <n v="0"/>
    <n v="0"/>
    <e v="#DIV/0!"/>
    <e v="#DIV/0!"/>
    <n v="0"/>
    <n v="0"/>
    <n v="0"/>
    <e v="#N/A"/>
    <e v="#N/A"/>
    <e v="#N/A"/>
    <e v="#N/A"/>
    <e v="#N/A"/>
    <e v="#N/A"/>
  </r>
  <r>
    <n v="74"/>
    <s v="OE4;SI;DPU-ACT_07"/>
    <s v="DP;DP-ACT_31;Feb"/>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02-28T00:00:00"/>
    <s v="Feb"/>
    <n v="1"/>
    <n v="0"/>
    <n v="0"/>
    <s v="Por Ejecutar"/>
    <n v="1"/>
    <n v="0"/>
    <n v="0"/>
    <m/>
    <m/>
    <m/>
    <m/>
    <m/>
    <m/>
  </r>
  <r>
    <n v="74"/>
    <s v="OE4;SI;DPU-ACT_07"/>
    <s v="DP;DP-ACT_31;Mar"/>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03-30T00:00:00"/>
    <s v="Mar"/>
    <n v="0"/>
    <n v="0"/>
    <e v="#DIV/0!"/>
    <e v="#DIV/0!"/>
    <n v="1"/>
    <n v="0"/>
    <n v="0"/>
    <m/>
    <m/>
    <m/>
    <m/>
    <m/>
    <m/>
  </r>
  <r>
    <n v="74"/>
    <s v="OE4;SI;DPU-ACT_07"/>
    <s v="DP;DP-ACT_31;Abr"/>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04-30T00:00:00"/>
    <s v="Abr"/>
    <n v="1"/>
    <n v="0"/>
    <n v="0"/>
    <s v="Por Ejecutar"/>
    <n v="2"/>
    <n v="0"/>
    <n v="0"/>
    <m/>
    <m/>
    <m/>
    <m/>
    <m/>
    <m/>
  </r>
  <r>
    <n v="74"/>
    <s v="OE4;SI;DPU-ACT_07"/>
    <s v="DP;DP-ACT_31;May"/>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05-30T00:00:00"/>
    <s v="May"/>
    <n v="0"/>
    <n v="0"/>
    <e v="#DIV/0!"/>
    <e v="#DIV/0!"/>
    <n v="2"/>
    <n v="0"/>
    <n v="0"/>
    <m/>
    <m/>
    <m/>
    <m/>
    <m/>
    <m/>
  </r>
  <r>
    <n v="74"/>
    <s v="OE4;SI;DPU-ACT_07"/>
    <s v="DP;DP-ACT_31;Jun"/>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06-30T00:00:00"/>
    <s v="Jun"/>
    <n v="1"/>
    <n v="0"/>
    <n v="0"/>
    <s v="Por Ejecutar"/>
    <n v="3"/>
    <n v="0"/>
    <n v="0"/>
    <m/>
    <m/>
    <m/>
    <m/>
    <m/>
    <m/>
  </r>
  <r>
    <n v="74"/>
    <s v="OE4;SI;DPU-ACT_07"/>
    <s v="DP;DP-ACT_31;Jul"/>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07-30T00:00:00"/>
    <s v="Jul"/>
    <n v="0"/>
    <n v="0"/>
    <e v="#DIV/0!"/>
    <e v="#DIV/0!"/>
    <n v="3"/>
    <n v="0"/>
    <n v="0"/>
    <m/>
    <m/>
    <m/>
    <m/>
    <m/>
    <m/>
  </r>
  <r>
    <n v="74"/>
    <s v="OE4;SI;DPU-ACT_07"/>
    <s v="DP;DP-ACT_31;Ago"/>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08-30T00:00:00"/>
    <s v="Ago"/>
    <n v="1"/>
    <n v="0"/>
    <n v="0"/>
    <s v="Por Ejecutar"/>
    <n v="4"/>
    <n v="0"/>
    <n v="0"/>
    <m/>
    <m/>
    <m/>
    <m/>
    <m/>
    <m/>
  </r>
  <r>
    <n v="74"/>
    <s v="OE4;SI;DPU-ACT_07"/>
    <s v="DP;DP-ACT_31;Sep"/>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09-30T00:00:00"/>
    <s v="Sep"/>
    <e v="#N/A"/>
    <e v="#N/A"/>
    <e v="#N/A"/>
    <e v="#N/A"/>
    <e v="#N/A"/>
    <e v="#N/A"/>
    <n v="0"/>
    <m/>
    <m/>
    <m/>
    <m/>
    <m/>
    <m/>
  </r>
  <r>
    <n v="74"/>
    <s v="OE4;SI;DPU-ACT_07"/>
    <s v="DP;DP-ACT_31;Oct"/>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10-30T00:00:00"/>
    <s v="Oct"/>
    <e v="#N/A"/>
    <e v="#N/A"/>
    <n v="0"/>
    <s v="Por Ejecutar"/>
    <e v="#N/A"/>
    <e v="#N/A"/>
    <n v="0"/>
    <m/>
    <m/>
    <m/>
    <m/>
    <m/>
    <m/>
  </r>
  <r>
    <n v="74"/>
    <s v="OE4;SI;DPU-ACT_07"/>
    <s v="DP;DP-ACT_31;Nov"/>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11-30T00:00:00"/>
    <s v="Nov"/>
    <e v="#N/A"/>
    <n v="0"/>
    <n v="0"/>
    <s v="Por Ejecutar"/>
    <e v="#N/A"/>
    <e v="#N/A"/>
    <n v="0"/>
    <m/>
    <m/>
    <m/>
    <m/>
    <m/>
    <m/>
  </r>
  <r>
    <n v="74"/>
    <s v="OE4;SI;DPU-ACT_07"/>
    <s v="DP;DP-ACT_31;Dic"/>
    <x v="0"/>
    <s v="Fortalecer la Vigilancia."/>
    <s v="SI"/>
    <s v="PAI_10"/>
    <s v="PAI"/>
    <s v="PyP_Actualización Registro de vigilados"/>
    <s v="DP-E_10"/>
    <s v="4. Actualización Registro de vigilados"/>
    <s v="DP-ACT_31"/>
    <s v="Reporte de Registros de Vigilados Modificados y/o Actualizados en el sistema VIGIA"/>
    <x v="1"/>
    <s v="Dirección_de_Promoción_y_Prevención_de_Puertos"/>
    <n v="2"/>
    <n v="12"/>
    <n v="2019"/>
    <d v="2019-12-30T00:00:00"/>
    <s v="Dic"/>
    <e v="#N/A"/>
    <n v="1"/>
    <n v="0"/>
    <s v="Por Ejecutar"/>
    <e v="#N/A"/>
    <e v="#N/A"/>
    <n v="0"/>
    <m/>
    <m/>
    <m/>
    <m/>
    <m/>
    <m/>
  </r>
  <r>
    <n v="21"/>
    <s v="OE1;SI;DP-ACT_07"/>
    <s v="DCI;DCI-ACT_21;Ene"/>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01-30T00:00:00"/>
    <s v="Ene"/>
    <n v="0"/>
    <n v="0"/>
    <n v="0"/>
    <s v="Por Ejecutar"/>
    <n v="0"/>
    <n v="0"/>
    <n v="0"/>
    <e v="#N/A"/>
    <e v="#N/A"/>
    <e v="#N/A"/>
    <e v="#N/A"/>
    <e v="#N/A"/>
    <e v="#N/A"/>
  </r>
  <r>
    <n v="21"/>
    <s v="OE1;SI;DP-ACT_07"/>
    <s v="DCI;DCI-ACT_21;Feb"/>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02-28T00:00:00"/>
    <s v="Feb"/>
    <n v="0"/>
    <n v="0"/>
    <n v="0"/>
    <s v="Por Ejecutar"/>
    <n v="0"/>
    <n v="0"/>
    <n v="0"/>
    <m/>
    <m/>
    <m/>
    <m/>
    <m/>
    <m/>
  </r>
  <r>
    <n v="21"/>
    <s v="OE1;SI;DP-ACT_07"/>
    <s v="DCI;DCI-ACT_21;Mar"/>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03-30T00:00:00"/>
    <s v="Mar"/>
    <n v="5"/>
    <n v="0"/>
    <n v="0"/>
    <s v="Por Ejecutar"/>
    <n v="5"/>
    <n v="0"/>
    <n v="0"/>
    <m/>
    <m/>
    <m/>
    <m/>
    <m/>
    <m/>
  </r>
  <r>
    <n v="21"/>
    <s v="OE1;SI;DP-ACT_07"/>
    <s v="DCI;DCI-ACT_21;Abr"/>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04-30T00:00:00"/>
    <s v="Abr"/>
    <n v="10"/>
    <n v="0"/>
    <n v="0"/>
    <s v="Por Ejecutar"/>
    <n v="15"/>
    <n v="0"/>
    <n v="0"/>
    <m/>
    <m/>
    <m/>
    <m/>
    <m/>
    <m/>
  </r>
  <r>
    <n v="21"/>
    <s v="OE1;SI;DP-ACT_07"/>
    <s v="DCI;DCI-ACT_21;May"/>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05-30T00:00:00"/>
    <s v="May"/>
    <n v="10"/>
    <n v="0"/>
    <n v="0"/>
    <s v="Por Ejecutar"/>
    <n v="25"/>
    <n v="0"/>
    <n v="0"/>
    <m/>
    <m/>
    <m/>
    <m/>
    <m/>
    <m/>
  </r>
  <r>
    <n v="21"/>
    <s v="OE1;SI;DP-ACT_07"/>
    <s v="DCI;DCI-ACT_21;Jun"/>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06-30T00:00:00"/>
    <s v="Jun"/>
    <n v="5"/>
    <n v="0"/>
    <n v="0"/>
    <s v="Por Ejecutar"/>
    <n v="30"/>
    <n v="0"/>
    <n v="0"/>
    <m/>
    <m/>
    <m/>
    <m/>
    <m/>
    <m/>
  </r>
  <r>
    <n v="21"/>
    <s v="OE1;SI;DP-ACT_07"/>
    <s v="DCI;DCI-ACT_21;Jul"/>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07-30T00:00:00"/>
    <s v="Jul"/>
    <n v="10"/>
    <n v="0"/>
    <n v="0"/>
    <s v="Por Ejecutar"/>
    <n v="40"/>
    <n v="0"/>
    <n v="0"/>
    <m/>
    <m/>
    <m/>
    <m/>
    <m/>
    <m/>
  </r>
  <r>
    <n v="21"/>
    <s v="OE1;SI;DP-ACT_07"/>
    <s v="DCI;DCI-ACT_21;Ago"/>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08-30T00:00:00"/>
    <s v="Ago"/>
    <n v="10"/>
    <n v="0"/>
    <n v="0"/>
    <s v="Por Ejecutar"/>
    <n v="50"/>
    <n v="0"/>
    <n v="0"/>
    <m/>
    <m/>
    <m/>
    <m/>
    <m/>
    <m/>
  </r>
  <r>
    <n v="21"/>
    <s v="OE1;SI;DP-ACT_07"/>
    <s v="DCI;DCI-ACT_21;Sep"/>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09-30T00:00:00"/>
    <s v="Sep"/>
    <e v="#N/A"/>
    <e v="#N/A"/>
    <e v="#N/A"/>
    <e v="#N/A"/>
    <e v="#N/A"/>
    <e v="#N/A"/>
    <n v="0"/>
    <m/>
    <m/>
    <m/>
    <m/>
    <m/>
    <m/>
  </r>
  <r>
    <n v="21"/>
    <s v="OE1;SI;DP-ACT_07"/>
    <s v="DCI;DCI-ACT_21;Oct"/>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10-30T00:00:00"/>
    <s v="Oct"/>
    <e v="#N/A"/>
    <e v="#N/A"/>
    <n v="0"/>
    <s v="Por Ejecutar"/>
    <e v="#N/A"/>
    <e v="#N/A"/>
    <n v="0"/>
    <m/>
    <m/>
    <m/>
    <m/>
    <m/>
    <m/>
  </r>
  <r>
    <n v="21"/>
    <s v="OE1;SI;DP-ACT_07"/>
    <s v="DCI;DCI-ACT_21;Nov"/>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11-30T00:00:00"/>
    <s v="Nov"/>
    <e v="#N/A"/>
    <n v="5"/>
    <e v="#N/A"/>
    <e v="#N/A"/>
    <e v="#N/A"/>
    <e v="#N/A"/>
    <n v="0"/>
    <m/>
    <m/>
    <m/>
    <m/>
    <m/>
    <m/>
  </r>
  <r>
    <n v="21"/>
    <s v="OE1;SI;DP-ACT_07"/>
    <s v="DCI;DCI-ACT_21;Dic"/>
    <x v="0"/>
    <s v="Fortalecer la Vigilancia."/>
    <s v="SI"/>
    <s v="PAI_10"/>
    <s v="PAI"/>
    <s v="PyP_Campañas de Promoción y Capacitación"/>
    <s v="DCI-E_09"/>
    <s v="2. Campañas de Promoción y Capacitación"/>
    <s v="DCI-ACT_21"/>
    <s v="Promover la formalización administración infraestructura aeroportuaria a cargo de entes territoriales."/>
    <x v="0"/>
    <s v="Dirección_de_Promoción_y_Prevención_Concesiones_e_Infraestructura"/>
    <n v="1"/>
    <n v="12"/>
    <n v="2019"/>
    <d v="2019-12-30T00:00:00"/>
    <s v="Dic"/>
    <e v="#N/A"/>
    <n v="0"/>
    <n v="0"/>
    <s v="Por Ejecutar"/>
    <e v="#N/A"/>
    <e v="#N/A"/>
    <n v="0"/>
    <m/>
    <m/>
    <m/>
    <m/>
    <m/>
    <m/>
  </r>
  <r>
    <n v="22"/>
    <s v="OE1;SI;DP-ACT_08"/>
    <s v="DCI;DCI-ACT_22;Ene"/>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01-30T00:00:00"/>
    <s v="Ene"/>
    <n v="0"/>
    <n v="0"/>
    <n v="0"/>
    <s v="Por Ejecutar"/>
    <n v="0"/>
    <n v="0"/>
    <n v="0"/>
    <e v="#N/A"/>
    <e v="#N/A"/>
    <e v="#N/A"/>
    <e v="#N/A"/>
    <e v="#N/A"/>
    <e v="#N/A"/>
  </r>
  <r>
    <n v="22"/>
    <s v="OE1;SI;DP-ACT_08"/>
    <s v="DCI;DCI-ACT_22;Feb"/>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02-28T00:00:00"/>
    <s v="Feb"/>
    <n v="0"/>
    <n v="0"/>
    <n v="0"/>
    <s v="Por Ejecutar"/>
    <n v="0"/>
    <n v="0"/>
    <n v="0"/>
    <m/>
    <m/>
    <m/>
    <m/>
    <m/>
    <m/>
  </r>
  <r>
    <n v="22"/>
    <s v="OE1;SI;DP-ACT_08"/>
    <s v="DCI;DCI-ACT_22;Mar"/>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03-30T00:00:00"/>
    <s v="Mar"/>
    <n v="3"/>
    <n v="0"/>
    <n v="0"/>
    <s v="Por Ejecutar"/>
    <n v="3"/>
    <n v="0"/>
    <n v="0"/>
    <m/>
    <m/>
    <m/>
    <m/>
    <m/>
    <m/>
  </r>
  <r>
    <n v="22"/>
    <s v="OE1;SI;DP-ACT_08"/>
    <s v="DCI;DCI-ACT_22;Abr"/>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04-30T00:00:00"/>
    <s v="Abr"/>
    <n v="5"/>
    <n v="0"/>
    <n v="0"/>
    <s v="Por Ejecutar"/>
    <n v="8"/>
    <n v="0"/>
    <n v="0"/>
    <m/>
    <m/>
    <m/>
    <m/>
    <m/>
    <m/>
  </r>
  <r>
    <n v="22"/>
    <s v="OE1;SI;DP-ACT_08"/>
    <s v="DCI;DCI-ACT_22;May"/>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05-30T00:00:00"/>
    <s v="May"/>
    <n v="6"/>
    <n v="0"/>
    <n v="0"/>
    <s v="Por Ejecutar"/>
    <n v="14"/>
    <n v="0"/>
    <n v="0"/>
    <m/>
    <m/>
    <m/>
    <m/>
    <m/>
    <m/>
  </r>
  <r>
    <n v="22"/>
    <s v="OE1;SI;DP-ACT_08"/>
    <s v="DCI;DCI-ACT_22;Jun"/>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06-30T00:00:00"/>
    <s v="Jun"/>
    <n v="3"/>
    <n v="0"/>
    <n v="0"/>
    <s v="Por Ejecutar"/>
    <n v="17"/>
    <n v="0"/>
    <n v="0"/>
    <m/>
    <m/>
    <m/>
    <m/>
    <m/>
    <m/>
  </r>
  <r>
    <n v="22"/>
    <s v="OE1;SI;DP-ACT_08"/>
    <s v="DCI;DCI-ACT_22;Jul"/>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07-30T00:00:00"/>
    <s v="Jul"/>
    <n v="3"/>
    <n v="0"/>
    <n v="0"/>
    <s v="Por Ejecutar"/>
    <n v="20"/>
    <n v="0"/>
    <n v="0"/>
    <m/>
    <m/>
    <m/>
    <m/>
    <m/>
    <m/>
  </r>
  <r>
    <n v="22"/>
    <s v="OE1;SI;DP-ACT_08"/>
    <s v="DCI;DCI-ACT_22;Ago"/>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08-30T00:00:00"/>
    <s v="Ago"/>
    <n v="6"/>
    <n v="0"/>
    <n v="0"/>
    <s v="Por Ejecutar"/>
    <n v="26"/>
    <n v="0"/>
    <n v="0"/>
    <m/>
    <m/>
    <m/>
    <m/>
    <m/>
    <m/>
  </r>
  <r>
    <n v="22"/>
    <s v="OE1;SI;DP-ACT_08"/>
    <s v="DCI;DCI-ACT_22;Sep"/>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09-30T00:00:00"/>
    <s v="Sep"/>
    <e v="#N/A"/>
    <e v="#N/A"/>
    <n v="0"/>
    <s v="Por Ejecutar"/>
    <e v="#N/A"/>
    <e v="#N/A"/>
    <n v="0"/>
    <m/>
    <m/>
    <m/>
    <m/>
    <m/>
    <m/>
  </r>
  <r>
    <n v="22"/>
    <s v="OE1;SI;DP-ACT_08"/>
    <s v="DCI;DCI-ACT_22;Oct"/>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10-30T00:00:00"/>
    <s v="Oct"/>
    <e v="#N/A"/>
    <e v="#N/A"/>
    <e v="#N/A"/>
    <e v="#N/A"/>
    <e v="#N/A"/>
    <e v="#N/A"/>
    <n v="0"/>
    <m/>
    <m/>
    <m/>
    <m/>
    <m/>
    <m/>
  </r>
  <r>
    <n v="22"/>
    <s v="OE1;SI;DP-ACT_08"/>
    <s v="DCI;DCI-ACT_22;Nov"/>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11-30T00:00:00"/>
    <s v="Nov"/>
    <e v="#N/A"/>
    <n v="0"/>
    <n v="0"/>
    <s v="Por Ejecutar"/>
    <e v="#N/A"/>
    <e v="#N/A"/>
    <n v="0"/>
    <m/>
    <m/>
    <m/>
    <m/>
    <m/>
    <m/>
  </r>
  <r>
    <n v="22"/>
    <s v="OE1;SI;DP-ACT_08"/>
    <s v="DCI;DCI-ACT_22;Dic"/>
    <x v="0"/>
    <s v="Fortalecer la Vigilancia."/>
    <s v="SI"/>
    <s v="PAI_10"/>
    <s v="PAI"/>
    <s v="PyP_Campañas de Promoción y Capacitación"/>
    <s v="DCI-E_09"/>
    <s v="2. Campañas de Promoción y Capacitación"/>
    <s v="DCI-ACT_22"/>
    <s v="Promover la formalización de la prestación del servicio de los Terminal de Transporte Terrestre automotor"/>
    <x v="0"/>
    <s v="Dirección_de_Promoción_y_Prevención_Concesiones_e_Infraestructura"/>
    <n v="3"/>
    <n v="12"/>
    <n v="2019"/>
    <d v="2019-12-30T00:00:00"/>
    <s v="Dic"/>
    <e v="#N/A"/>
    <n v="0"/>
    <e v="#N/A"/>
    <e v="#N/A"/>
    <e v="#N/A"/>
    <e v="#N/A"/>
    <n v="0"/>
    <m/>
    <m/>
    <m/>
    <m/>
    <m/>
    <m/>
  </r>
  <r>
    <n v="23"/>
    <s v="OE1;SI;DP-ACT_09"/>
    <s v="DCI;DCI-ACT_23;Ene"/>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01-30T00:00:00"/>
    <s v="Ene"/>
    <n v="0"/>
    <n v="0"/>
    <n v="0"/>
    <s v="Por Ejecutar"/>
    <n v="0"/>
    <n v="0"/>
    <n v="0"/>
    <e v="#N/A"/>
    <e v="#N/A"/>
    <e v="#N/A"/>
    <e v="#N/A"/>
    <e v="#N/A"/>
    <e v="#N/A"/>
  </r>
  <r>
    <n v="23"/>
    <s v="OE1;SI;DP-ACT_09"/>
    <s v="DCI;DCI-ACT_23;Feb"/>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02-28T00:00:00"/>
    <s v="Feb"/>
    <n v="0"/>
    <n v="0"/>
    <n v="0"/>
    <s v="Por Ejecutar"/>
    <n v="0"/>
    <n v="0"/>
    <n v="0"/>
    <m/>
    <m/>
    <m/>
    <m/>
    <m/>
    <m/>
  </r>
  <r>
    <n v="23"/>
    <s v="OE1;SI;DP-ACT_09"/>
    <s v="DCI;DCI-ACT_23;Mar"/>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03-30T00:00:00"/>
    <s v="Mar"/>
    <n v="161"/>
    <n v="0"/>
    <n v="0"/>
    <s v="Por Ejecutar"/>
    <n v="161"/>
    <n v="0"/>
    <n v="0"/>
    <m/>
    <m/>
    <m/>
    <m/>
    <m/>
    <m/>
  </r>
  <r>
    <n v="23"/>
    <s v="OE1;SI;DP-ACT_09"/>
    <s v="DCI;DCI-ACT_23;Abr"/>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04-30T00:00:00"/>
    <s v="Abr"/>
    <n v="47"/>
    <n v="0"/>
    <n v="0"/>
    <s v="Por Ejecutar"/>
    <n v="208"/>
    <n v="0"/>
    <n v="0"/>
    <m/>
    <m/>
    <m/>
    <m/>
    <m/>
    <m/>
  </r>
  <r>
    <n v="23"/>
    <s v="OE1;SI;DP-ACT_09"/>
    <s v="DCI;DCI-ACT_23;May"/>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05-30T00:00:00"/>
    <s v="May"/>
    <n v="0"/>
    <n v="0"/>
    <n v="0"/>
    <s v="Por Ejecutar"/>
    <n v="208"/>
    <n v="0"/>
    <n v="0"/>
    <m/>
    <m/>
    <m/>
    <m/>
    <m/>
    <m/>
  </r>
  <r>
    <n v="23"/>
    <s v="OE1;SI;DP-ACT_09"/>
    <s v="DCI;DCI-ACT_23;Jun"/>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06-30T00:00:00"/>
    <s v="Jun"/>
    <n v="0"/>
    <n v="0"/>
    <n v="0"/>
    <s v="Por Ejecutar"/>
    <n v="208"/>
    <n v="0"/>
    <n v="0"/>
    <m/>
    <m/>
    <m/>
    <m/>
    <m/>
    <m/>
  </r>
  <r>
    <n v="23"/>
    <s v="OE1;SI;DP-ACT_09"/>
    <s v="DCI;DCI-ACT_23;Jul"/>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07-30T00:00:00"/>
    <s v="Jul"/>
    <n v="0"/>
    <n v="0"/>
    <n v="0"/>
    <s v="Por Ejecutar"/>
    <n v="208"/>
    <n v="0"/>
    <n v="0"/>
    <m/>
    <m/>
    <m/>
    <m/>
    <m/>
    <m/>
  </r>
  <r>
    <n v="23"/>
    <s v="OE1;SI;DP-ACT_09"/>
    <s v="DCI;DCI-ACT_23;Ago"/>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08-30T00:00:00"/>
    <s v="Ago"/>
    <n v="0"/>
    <n v="0"/>
    <n v="0"/>
    <s v="Por Ejecutar"/>
    <n v="208"/>
    <n v="0"/>
    <n v="0"/>
    <m/>
    <m/>
    <m/>
    <m/>
    <m/>
    <m/>
  </r>
  <r>
    <n v="23"/>
    <s v="OE1;SI;DP-ACT_09"/>
    <s v="DCI;DCI-ACT_23;Sep"/>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09-30T00:00:00"/>
    <s v="Sep"/>
    <e v="#N/A"/>
    <e v="#N/A"/>
    <e v="#N/A"/>
    <e v="#N/A"/>
    <e v="#N/A"/>
    <e v="#N/A"/>
    <n v="0"/>
    <m/>
    <m/>
    <m/>
    <m/>
    <m/>
    <m/>
  </r>
  <r>
    <n v="23"/>
    <s v="OE1;SI;DP-ACT_09"/>
    <s v="DCI;DCI-ACT_23;Oct"/>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10-30T00:00:00"/>
    <s v="Oct"/>
    <e v="#N/A"/>
    <e v="#N/A"/>
    <n v="0"/>
    <s v="Por Ejecutar"/>
    <e v="#N/A"/>
    <e v="#N/A"/>
    <n v="0"/>
    <m/>
    <m/>
    <m/>
    <m/>
    <m/>
    <m/>
  </r>
  <r>
    <n v="23"/>
    <s v="OE1;SI;DP-ACT_09"/>
    <s v="DCI;DCI-ACT_23;Nov"/>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11-30T00:00:00"/>
    <s v="Nov"/>
    <e v="#N/A"/>
    <n v="0"/>
    <e v="#N/A"/>
    <e v="#N/A"/>
    <e v="#N/A"/>
    <e v="#N/A"/>
    <n v="0"/>
    <m/>
    <m/>
    <m/>
    <m/>
    <m/>
    <m/>
  </r>
  <r>
    <n v="23"/>
    <s v="OE1;SI;DP-ACT_09"/>
    <s v="DCI;DCI-ACT_23;Dic"/>
    <x v="0"/>
    <s v="Fortalecer la Vigilancia."/>
    <s v="SI"/>
    <s v="PAI_10"/>
    <s v="PAI"/>
    <s v="PyP_Campañas de Promoción y Capacitación"/>
    <s v="DCI-E_09"/>
    <s v="2. Campañas de Promoción y Capacitación"/>
    <s v="DCI-ACT_23"/>
    <s v="Requerir Planes de Acción para promover la mejora de la infraestructura de servicio público en los corredores logísticos de transporte."/>
    <x v="0"/>
    <s v="Dirección_de_Promoción_y_Prevención_Concesiones_e_Infraestructura"/>
    <n v="3"/>
    <n v="12"/>
    <n v="2019"/>
    <d v="2019-12-30T00:00:00"/>
    <s v="Dic"/>
    <e v="#N/A"/>
    <n v="0"/>
    <e v="#N/A"/>
    <e v="#N/A"/>
    <e v="#N/A"/>
    <e v="#N/A"/>
    <n v="0"/>
    <m/>
    <m/>
    <m/>
    <m/>
    <m/>
    <m/>
  </r>
  <r>
    <n v="24"/>
    <s v="OE1;SI;DP-ACT_10"/>
    <s v="DCI;DCI-ACT_24;Ene"/>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01-30T00:00:00"/>
    <s v="Ene"/>
    <n v="0"/>
    <n v="0"/>
    <n v="0"/>
    <s v="Por Ejecutar"/>
    <n v="0"/>
    <n v="0"/>
    <n v="0"/>
    <e v="#N/A"/>
    <e v="#N/A"/>
    <e v="#N/A"/>
    <e v="#N/A"/>
    <e v="#N/A"/>
    <e v="#N/A"/>
  </r>
  <r>
    <n v="24"/>
    <s v="OE1;SI;DP-ACT_10"/>
    <s v="DCI;DCI-ACT_24;Feb"/>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02-28T00:00:00"/>
    <s v="Feb"/>
    <n v="0"/>
    <n v="0"/>
    <n v="0"/>
    <s v="Por Ejecutar"/>
    <n v="0"/>
    <n v="0"/>
    <n v="0"/>
    <m/>
    <m/>
    <m/>
    <m/>
    <m/>
    <m/>
  </r>
  <r>
    <n v="24"/>
    <s v="OE1;SI;DP-ACT_10"/>
    <s v="DCI;DCI-ACT_24;Mar"/>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03-30T00:00:00"/>
    <s v="Mar"/>
    <n v="0"/>
    <n v="0"/>
    <n v="0"/>
    <s v="Por Ejecutar"/>
    <n v="0"/>
    <n v="0"/>
    <n v="0"/>
    <m/>
    <m/>
    <m/>
    <m/>
    <m/>
    <m/>
  </r>
  <r>
    <n v="24"/>
    <s v="OE1;SI;DP-ACT_10"/>
    <s v="DCI;DCI-ACT_24;Abr"/>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04-30T00:00:00"/>
    <s v="Abr"/>
    <n v="0"/>
    <n v="0"/>
    <n v="0"/>
    <s v="Por Ejecutar"/>
    <n v="0"/>
    <n v="0"/>
    <n v="0"/>
    <m/>
    <m/>
    <m/>
    <m/>
    <m/>
    <m/>
  </r>
  <r>
    <n v="24"/>
    <s v="OE1;SI;DP-ACT_10"/>
    <s v="DCI;DCI-ACT_24;May"/>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05-30T00:00:00"/>
    <s v="May"/>
    <n v="0"/>
    <n v="0"/>
    <n v="0"/>
    <s v="Por Ejecutar"/>
    <n v="0"/>
    <n v="0"/>
    <n v="0"/>
    <m/>
    <m/>
    <m/>
    <m/>
    <m/>
    <m/>
  </r>
  <r>
    <n v="24"/>
    <s v="OE1;SI;DP-ACT_10"/>
    <s v="DCI;DCI-ACT_24;Jun"/>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06-30T00:00:00"/>
    <s v="Jun"/>
    <n v="0"/>
    <n v="0"/>
    <n v="0"/>
    <s v="Por Ejecutar"/>
    <n v="0"/>
    <n v="0"/>
    <n v="0"/>
    <m/>
    <m/>
    <m/>
    <m/>
    <m/>
    <m/>
  </r>
  <r>
    <n v="24"/>
    <s v="OE1;SI;DP-ACT_10"/>
    <s v="DCI;DCI-ACT_24;Jul"/>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07-30T00:00:00"/>
    <s v="Jul"/>
    <n v="0"/>
    <n v="0"/>
    <e v="#DIV/0!"/>
    <e v="#DIV/0!"/>
    <n v="0"/>
    <n v="0"/>
    <n v="0"/>
    <m/>
    <m/>
    <m/>
    <m/>
    <m/>
    <m/>
  </r>
  <r>
    <n v="24"/>
    <s v="OE1;SI;DP-ACT_10"/>
    <s v="DCI;DCI-ACT_24;Ago"/>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08-30T00:00:00"/>
    <s v="Ago"/>
    <n v="0"/>
    <n v="0"/>
    <e v="#DIV/0!"/>
    <e v="#DIV/0!"/>
    <n v="0"/>
    <n v="0"/>
    <n v="0"/>
    <m/>
    <m/>
    <m/>
    <m/>
    <m/>
    <m/>
  </r>
  <r>
    <n v="24"/>
    <s v="OE1;SI;DP-ACT_10"/>
    <s v="DCI;DCI-ACT_24;Sep"/>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09-30T00:00:00"/>
    <s v="Sep"/>
    <e v="#N/A"/>
    <e v="#N/A"/>
    <e v="#N/A"/>
    <e v="#N/A"/>
    <e v="#N/A"/>
    <e v="#N/A"/>
    <n v="0"/>
    <m/>
    <m/>
    <m/>
    <m/>
    <m/>
    <m/>
  </r>
  <r>
    <n v="24"/>
    <s v="OE1;SI;DP-ACT_10"/>
    <s v="DCI;DCI-ACT_24;Oct"/>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10-30T00:00:00"/>
    <s v="Oct"/>
    <e v="#N/A"/>
    <e v="#N/A"/>
    <e v="#N/A"/>
    <e v="#N/A"/>
    <e v="#N/A"/>
    <e v="#N/A"/>
    <n v="0"/>
    <m/>
    <m/>
    <m/>
    <m/>
    <m/>
    <m/>
  </r>
  <r>
    <n v="24"/>
    <s v="OE1;SI;DP-ACT_10"/>
    <s v="DCI;DCI-ACT_24;Nov"/>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11-30T00:00:00"/>
    <s v="Nov"/>
    <e v="#N/A"/>
    <n v="0"/>
    <e v="#N/A"/>
    <e v="#N/A"/>
    <e v="#N/A"/>
    <e v="#N/A"/>
    <n v="0"/>
    <m/>
    <m/>
    <m/>
    <m/>
    <m/>
    <m/>
  </r>
  <r>
    <n v="24"/>
    <s v="OE1;SI;DP-ACT_10"/>
    <s v="DCI;DCI-ACT_24;Dic"/>
    <x v="0"/>
    <s v="Fortalecer la Vigilancia."/>
    <s v="SI"/>
    <s v="PAI_10"/>
    <s v="PAI"/>
    <s v="PyP_Campañas de Promoción y Capacitación"/>
    <s v="DCI-E_09"/>
    <s v="2. Campañas de Promoción y Capacitación"/>
    <s v="DCI-ACT_24"/>
    <s v="Generación de Insumos para Campañas de Promoción y Capacitación."/>
    <x v="0"/>
    <s v="Dirección_de_Promoción_y_Prevención_Concesiones_e_Infraestructura"/>
    <n v="3"/>
    <n v="12"/>
    <n v="2019"/>
    <d v="2019-12-30T00:00:00"/>
    <s v="Dic"/>
    <e v="#N/A"/>
    <n v="0"/>
    <e v="#N/A"/>
    <e v="#N/A"/>
    <e v="#N/A"/>
    <e v="#N/A"/>
    <n v="0"/>
    <m/>
    <m/>
    <m/>
    <m/>
    <m/>
    <m/>
  </r>
  <r>
    <n v="25"/>
    <s v="OE1;SI;DP-ACT_11"/>
    <s v="DCI;DCI-ACT_25;Ene"/>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01-30T00:00:00"/>
    <s v="Ene"/>
    <n v="0"/>
    <n v="0"/>
    <n v="0"/>
    <s v="Por Ejecutar"/>
    <n v="0"/>
    <n v="0"/>
    <n v="0"/>
    <e v="#N/A"/>
    <e v="#N/A"/>
    <e v="#N/A"/>
    <e v="#N/A"/>
    <e v="#N/A"/>
    <e v="#N/A"/>
  </r>
  <r>
    <n v="25"/>
    <s v="OE1;SI;DP-ACT_11"/>
    <s v="DCI;DCI-ACT_25;Feb"/>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02-28T00:00:00"/>
    <s v="Feb"/>
    <n v="0"/>
    <n v="0"/>
    <n v="0"/>
    <s v="Por Ejecutar"/>
    <n v="0"/>
    <n v="0"/>
    <n v="0"/>
    <m/>
    <m/>
    <m/>
    <m/>
    <m/>
    <m/>
  </r>
  <r>
    <n v="25"/>
    <s v="OE1;SI;DP-ACT_11"/>
    <s v="DCI;DCI-ACT_25;Mar"/>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03-30T00:00:00"/>
    <s v="Mar"/>
    <n v="0"/>
    <n v="0"/>
    <n v="0"/>
    <s v="Por Ejecutar"/>
    <n v="0"/>
    <n v="0"/>
    <n v="0"/>
    <m/>
    <m/>
    <m/>
    <m/>
    <m/>
    <m/>
  </r>
  <r>
    <n v="25"/>
    <s v="OE1;SI;DP-ACT_11"/>
    <s v="DCI;DCI-ACT_25;Abr"/>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04-30T00:00:00"/>
    <s v="Abr"/>
    <n v="1"/>
    <n v="0"/>
    <n v="0"/>
    <s v="Por Ejecutar"/>
    <n v="1"/>
    <n v="0"/>
    <n v="0"/>
    <m/>
    <m/>
    <m/>
    <m/>
    <m/>
    <m/>
  </r>
  <r>
    <n v="25"/>
    <s v="OE1;SI;DP-ACT_11"/>
    <s v="DCI;DCI-ACT_25;May"/>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05-30T00:00:00"/>
    <s v="May"/>
    <n v="0"/>
    <n v="0"/>
    <n v="0"/>
    <s v="Por Ejecutar"/>
    <n v="1"/>
    <n v="0"/>
    <n v="0"/>
    <m/>
    <m/>
    <m/>
    <m/>
    <m/>
    <m/>
  </r>
  <r>
    <n v="25"/>
    <s v="OE1;SI;DP-ACT_11"/>
    <s v="DCI;DCI-ACT_25;Jun"/>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06-30T00:00:00"/>
    <s v="Jun"/>
    <n v="0"/>
    <n v="0"/>
    <n v="0"/>
    <s v="Por Ejecutar"/>
    <n v="1"/>
    <n v="0"/>
    <n v="0"/>
    <m/>
    <m/>
    <m/>
    <m/>
    <m/>
    <m/>
  </r>
  <r>
    <n v="25"/>
    <s v="OE1;SI;DP-ACT_11"/>
    <s v="DCI;DCI-ACT_25;Jul"/>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07-30T00:00:00"/>
    <s v="Jul"/>
    <n v="0"/>
    <n v="0"/>
    <e v="#DIV/0!"/>
    <e v="#DIV/0!"/>
    <n v="1"/>
    <n v="0"/>
    <n v="0"/>
    <m/>
    <m/>
    <m/>
    <m/>
    <m/>
    <m/>
  </r>
  <r>
    <n v="25"/>
    <s v="OE1;SI;DP-ACT_11"/>
    <s v="DCI;DCI-ACT_25;Ago"/>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08-30T00:00:00"/>
    <s v="Ago"/>
    <n v="0"/>
    <n v="0"/>
    <e v="#DIV/0!"/>
    <e v="#DIV/0!"/>
    <n v="1"/>
    <n v="0"/>
    <n v="0"/>
    <m/>
    <m/>
    <m/>
    <m/>
    <m/>
    <m/>
  </r>
  <r>
    <n v="25"/>
    <s v="OE1;SI;DP-ACT_11"/>
    <s v="DCI;DCI-ACT_25;Sep"/>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09-30T00:00:00"/>
    <s v="Sep"/>
    <e v="#N/A"/>
    <e v="#N/A"/>
    <e v="#N/A"/>
    <e v="#N/A"/>
    <e v="#N/A"/>
    <e v="#N/A"/>
    <n v="0"/>
    <m/>
    <m/>
    <m/>
    <m/>
    <m/>
    <m/>
  </r>
  <r>
    <n v="25"/>
    <s v="OE1;SI;DP-ACT_11"/>
    <s v="DCI;DCI-ACT_25;Oct"/>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10-30T00:00:00"/>
    <s v="Oct"/>
    <e v="#N/A"/>
    <e v="#N/A"/>
    <e v="#N/A"/>
    <e v="#N/A"/>
    <e v="#N/A"/>
    <e v="#N/A"/>
    <n v="0"/>
    <m/>
    <m/>
    <m/>
    <m/>
    <m/>
    <m/>
  </r>
  <r>
    <n v="25"/>
    <s v="OE1;SI;DP-ACT_11"/>
    <s v="DCI;DCI-ACT_25;Nov"/>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11-30T00:00:00"/>
    <s v="Nov"/>
    <e v="#N/A"/>
    <n v="0"/>
    <e v="#N/A"/>
    <e v="#N/A"/>
    <e v="#N/A"/>
    <e v="#N/A"/>
    <n v="0"/>
    <m/>
    <m/>
    <m/>
    <m/>
    <m/>
    <m/>
  </r>
  <r>
    <n v="25"/>
    <s v="OE1;SI;DP-ACT_11"/>
    <s v="DCI;DCI-ACT_25;Dic"/>
    <x v="0"/>
    <s v="Fortalecer la Vigilancia."/>
    <s v="SI"/>
    <s v="PAI_10"/>
    <s v="PAI"/>
    <s v="PyP_Campañas de Promoción y Capacitación"/>
    <s v="DCI-E_09"/>
    <s v="2. Campañas de Promoción y Capacitación"/>
    <s v="DCI-ACT_25"/>
    <s v="Generar Alcance y Contenidos para la Realización del 1er Congreso del Sector Transporte."/>
    <x v="0"/>
    <s v="Dirección_de_Promoción_y_Prevención_Concesiones_e_Infraestructura"/>
    <n v="3"/>
    <n v="12"/>
    <n v="2019"/>
    <d v="2019-12-30T00:00:00"/>
    <s v="Dic"/>
    <e v="#N/A"/>
    <n v="0"/>
    <e v="#N/A"/>
    <e v="#N/A"/>
    <e v="#N/A"/>
    <e v="#N/A"/>
    <n v="0"/>
    <m/>
    <m/>
    <m/>
    <m/>
    <m/>
    <m/>
  </r>
  <r>
    <n v="26"/>
    <s v="OE1;SI;DP-ACT_12"/>
    <s v="DCI;DCI-ACT_26;Ene"/>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01-30T00:00:00"/>
    <s v="Ene"/>
    <n v="1"/>
    <n v="1"/>
    <n v="1"/>
    <s v="Ejecutada"/>
    <n v="1"/>
    <n v="1"/>
    <n v="1"/>
    <e v="#N/A"/>
    <e v="#N/A"/>
    <e v="#N/A"/>
    <e v="#N/A"/>
    <e v="#N/A"/>
    <e v="#N/A"/>
  </r>
  <r>
    <n v="26"/>
    <s v="OE1;SI;DP-ACT_12"/>
    <s v="DCI;DCI-ACT_26;Feb"/>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02-28T00:00:00"/>
    <s v="Feb"/>
    <n v="5"/>
    <n v="0"/>
    <n v="0"/>
    <s v="Por Ejecutar"/>
    <n v="6"/>
    <n v="1"/>
    <n v="0.16666666666666666"/>
    <m/>
    <m/>
    <m/>
    <m/>
    <m/>
    <m/>
  </r>
  <r>
    <n v="26"/>
    <s v="OE1;SI;DP-ACT_12"/>
    <s v="DCI;DCI-ACT_26;Mar"/>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03-30T00:00:00"/>
    <s v="Mar"/>
    <n v="2"/>
    <n v="0"/>
    <n v="0"/>
    <s v="Por Ejecutar"/>
    <n v="8"/>
    <n v="1"/>
    <n v="0.125"/>
    <m/>
    <m/>
    <m/>
    <m/>
    <m/>
    <m/>
  </r>
  <r>
    <n v="26"/>
    <s v="OE1;SI;DP-ACT_12"/>
    <s v="DCI;DCI-ACT_26;Abr"/>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04-30T00:00:00"/>
    <s v="Abr"/>
    <n v="7"/>
    <n v="0"/>
    <n v="0"/>
    <s v="Por Ejecutar"/>
    <n v="15"/>
    <n v="1"/>
    <n v="6.6666666666666666E-2"/>
    <m/>
    <m/>
    <m/>
    <m/>
    <m/>
    <m/>
  </r>
  <r>
    <n v="26"/>
    <s v="OE1;SI;DP-ACT_12"/>
    <s v="DCI;DCI-ACT_26;May"/>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05-30T00:00:00"/>
    <s v="May"/>
    <n v="7"/>
    <n v="0"/>
    <n v="0"/>
    <s v="Por Ejecutar"/>
    <n v="22"/>
    <n v="1"/>
    <n v="4.5454545454545456E-2"/>
    <m/>
    <m/>
    <m/>
    <m/>
    <m/>
    <m/>
  </r>
  <r>
    <n v="26"/>
    <s v="OE1;SI;DP-ACT_12"/>
    <s v="DCI;DCI-ACT_26;Jun"/>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06-30T00:00:00"/>
    <s v="Jun"/>
    <n v="5"/>
    <n v="0"/>
    <n v="0"/>
    <s v="Por Ejecutar"/>
    <n v="27"/>
    <n v="1"/>
    <n v="3.7037037037037035E-2"/>
    <m/>
    <m/>
    <m/>
    <m/>
    <m/>
    <m/>
  </r>
  <r>
    <n v="26"/>
    <s v="OE1;SI;DP-ACT_12"/>
    <s v="DCI;DCI-ACT_26;Jul"/>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07-30T00:00:00"/>
    <s v="Jul"/>
    <n v="3"/>
    <n v="0"/>
    <n v="0"/>
    <s v="Por Ejecutar"/>
    <n v="30"/>
    <n v="1"/>
    <n v="3.3333333333333333E-2"/>
    <m/>
    <m/>
    <m/>
    <m/>
    <m/>
    <m/>
  </r>
  <r>
    <n v="26"/>
    <s v="OE1;SI;DP-ACT_12"/>
    <s v="DCI;DCI-ACT_26;Ago"/>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08-30T00:00:00"/>
    <s v="Ago"/>
    <n v="2"/>
    <n v="0"/>
    <n v="0"/>
    <s v="Por Ejecutar"/>
    <n v="32"/>
    <n v="1"/>
    <n v="3.125E-2"/>
    <m/>
    <m/>
    <m/>
    <m/>
    <m/>
    <m/>
  </r>
  <r>
    <n v="26"/>
    <s v="OE1;SI;DP-ACT_12"/>
    <s v="DCI;DCI-ACT_26;Sep"/>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09-30T00:00:00"/>
    <s v="Sep"/>
    <e v="#N/A"/>
    <e v="#N/A"/>
    <e v="#N/A"/>
    <e v="#N/A"/>
    <e v="#N/A"/>
    <e v="#N/A"/>
    <n v="0"/>
    <m/>
    <m/>
    <m/>
    <m/>
    <m/>
    <m/>
  </r>
  <r>
    <n v="26"/>
    <s v="OE1;SI;DP-ACT_12"/>
    <s v="DCI;DCI-ACT_26;Oct"/>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10-30T00:00:00"/>
    <s v="Oct"/>
    <e v="#N/A"/>
    <e v="#N/A"/>
    <e v="#N/A"/>
    <e v="#N/A"/>
    <e v="#N/A"/>
    <e v="#N/A"/>
    <n v="0"/>
    <m/>
    <m/>
    <m/>
    <m/>
    <m/>
    <m/>
  </r>
  <r>
    <n v="26"/>
    <s v="OE1;SI;DP-ACT_12"/>
    <s v="DCI;DCI-ACT_26;Nov"/>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11-30T00:00:00"/>
    <s v="Nov"/>
    <e v="#N/A"/>
    <n v="2"/>
    <e v="#N/A"/>
    <e v="#N/A"/>
    <e v="#N/A"/>
    <e v="#N/A"/>
    <n v="0"/>
    <m/>
    <m/>
    <m/>
    <m/>
    <m/>
    <m/>
  </r>
  <r>
    <n v="26"/>
    <s v="OE1;SI;DP-ACT_12"/>
    <s v="DCI;DCI-ACT_26;Dic"/>
    <x v="0"/>
    <s v="Fortalecer la Vigilancia."/>
    <s v="SI"/>
    <s v="PEI_02"/>
    <s v="PEI"/>
    <s v="PEI_13 - Planes de Prevención"/>
    <s v="DCI-E_10"/>
    <s v="3. Planes de Prevención"/>
    <s v="DCI-ACT_26"/>
    <s v="Realizar Asesoría y Acompañamiento con expertos para la implementación de la metodología en Sectores Críticos de Accidentabilidad."/>
    <x v="0"/>
    <s v="Dirección_de_Promoción_y_Prevención_Concesiones_e_Infraestructura"/>
    <n v="3"/>
    <n v="8"/>
    <n v="2019"/>
    <d v="2019-12-30T00:00:00"/>
    <s v="Dic"/>
    <e v="#N/A"/>
    <n v="1"/>
    <e v="#N/A"/>
    <e v="#N/A"/>
    <e v="#N/A"/>
    <e v="#N/A"/>
    <n v="0"/>
    <m/>
    <m/>
    <m/>
    <m/>
    <m/>
    <m/>
  </r>
  <r>
    <n v="27"/>
    <s v="OE1;SI;DP-ACT_13"/>
    <s v="DCI;DCI-ACT_27;Ene"/>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01-30T00:00:00"/>
    <s v="Ene"/>
    <n v="0"/>
    <n v="0"/>
    <n v="0"/>
    <s v="Por Ejecutar"/>
    <n v="0"/>
    <n v="0"/>
    <n v="0"/>
    <e v="#N/A"/>
    <e v="#N/A"/>
    <e v="#N/A"/>
    <e v="#N/A"/>
    <e v="#N/A"/>
    <e v="#N/A"/>
  </r>
  <r>
    <n v="27"/>
    <s v="OE1;SI;DP-ACT_13"/>
    <s v="DCI;DCI-ACT_27;Feb"/>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02-28T00:00:00"/>
    <s v="Feb"/>
    <n v="5"/>
    <n v="0"/>
    <n v="0"/>
    <s v="Por Ejecutar"/>
    <n v="5"/>
    <n v="0"/>
    <n v="0"/>
    <m/>
    <m/>
    <m/>
    <m/>
    <m/>
    <m/>
  </r>
  <r>
    <n v="27"/>
    <s v="OE1;SI;DP-ACT_13"/>
    <s v="DCI;DCI-ACT_27;Mar"/>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03-30T00:00:00"/>
    <s v="Mar"/>
    <n v="50"/>
    <n v="0"/>
    <n v="0"/>
    <s v="Por Ejecutar"/>
    <n v="55"/>
    <n v="0"/>
    <n v="0"/>
    <m/>
    <m/>
    <m/>
    <m/>
    <m/>
    <m/>
  </r>
  <r>
    <n v="27"/>
    <s v="OE1;SI;DP-ACT_13"/>
    <s v="DCI;DCI-ACT_27;Abr"/>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04-30T00:00:00"/>
    <s v="Abr"/>
    <n v="5"/>
    <n v="0"/>
    <n v="0"/>
    <s v="Por Ejecutar"/>
    <n v="60"/>
    <n v="0"/>
    <n v="0"/>
    <m/>
    <m/>
    <m/>
    <m/>
    <m/>
    <m/>
  </r>
  <r>
    <n v="27"/>
    <s v="OE1;SI;DP-ACT_13"/>
    <s v="DCI;DCI-ACT_27;May"/>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05-30T00:00:00"/>
    <s v="May"/>
    <n v="0"/>
    <n v="0"/>
    <n v="0"/>
    <s v="Por Ejecutar"/>
    <n v="60"/>
    <n v="0"/>
    <n v="0"/>
    <m/>
    <m/>
    <m/>
    <m/>
    <m/>
    <m/>
  </r>
  <r>
    <n v="27"/>
    <s v="OE1;SI;DP-ACT_13"/>
    <s v="DCI;DCI-ACT_27;Jun"/>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06-30T00:00:00"/>
    <s v="Jun"/>
    <n v="0"/>
    <n v="0"/>
    <n v="0"/>
    <s v="Por Ejecutar"/>
    <n v="60"/>
    <n v="0"/>
    <n v="0"/>
    <m/>
    <m/>
    <m/>
    <m/>
    <m/>
    <m/>
  </r>
  <r>
    <n v="27"/>
    <s v="OE1;SI;DP-ACT_13"/>
    <s v="DCI;DCI-ACT_27;Jul"/>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07-30T00:00:00"/>
    <s v="Jul"/>
    <n v="0"/>
    <n v="0"/>
    <n v="0"/>
    <s v="Por Ejecutar"/>
    <n v="60"/>
    <n v="0"/>
    <n v="0"/>
    <m/>
    <m/>
    <m/>
    <m/>
    <m/>
    <m/>
  </r>
  <r>
    <n v="27"/>
    <s v="OE1;SI;DP-ACT_13"/>
    <s v="DCI;DCI-ACT_27;Ago"/>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08-30T00:00:00"/>
    <s v="Ago"/>
    <n v="0"/>
    <n v="0"/>
    <n v="0"/>
    <s v="Por Ejecutar"/>
    <n v="60"/>
    <n v="0"/>
    <n v="0"/>
    <m/>
    <m/>
    <m/>
    <m/>
    <m/>
    <m/>
  </r>
  <r>
    <n v="27"/>
    <s v="OE1;SI;DP-ACT_13"/>
    <s v="DCI;DCI-ACT_27;Sep"/>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09-30T00:00:00"/>
    <s v="Sep"/>
    <e v="#N/A"/>
    <e v="#N/A"/>
    <n v="0"/>
    <s v="Por Ejecutar"/>
    <e v="#N/A"/>
    <e v="#N/A"/>
    <n v="0"/>
    <m/>
    <m/>
    <m/>
    <m/>
    <m/>
    <m/>
  </r>
  <r>
    <n v="27"/>
    <s v="OE1;SI;DP-ACT_13"/>
    <s v="DCI;DCI-ACT_27;Oct"/>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10-30T00:00:00"/>
    <s v="Oct"/>
    <e v="#N/A"/>
    <e v="#N/A"/>
    <n v="0"/>
    <s v="Por Ejecutar"/>
    <e v="#N/A"/>
    <e v="#N/A"/>
    <n v="0"/>
    <m/>
    <m/>
    <m/>
    <m/>
    <m/>
    <m/>
  </r>
  <r>
    <n v="27"/>
    <s v="OE1;SI;DP-ACT_13"/>
    <s v="DCI;DCI-ACT_27;Nov"/>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11-30T00:00:00"/>
    <s v="Nov"/>
    <e v="#N/A"/>
    <n v="0"/>
    <e v="#N/A"/>
    <e v="#N/A"/>
    <e v="#N/A"/>
    <e v="#N/A"/>
    <n v="0"/>
    <m/>
    <m/>
    <m/>
    <m/>
    <m/>
    <m/>
  </r>
  <r>
    <n v="27"/>
    <s v="OE1;SI;DP-ACT_13"/>
    <s v="DCI;DCI-ACT_27;Dic"/>
    <x v="0"/>
    <s v="Fortalecer la Vigilancia."/>
    <s v="SI"/>
    <s v="PAI_10"/>
    <s v="PAI"/>
    <s v="PyP_Plan de Prevención"/>
    <s v="DCI-E_10"/>
    <s v="3. Planes de Prevención"/>
    <s v="DCI-ACT_27"/>
    <s v="Ejecutar Programa SETA (Fase 3 Complementaria SETA - 2019)"/>
    <x v="0"/>
    <s v="Dirección_de_Promoción_y_Prevención_Concesiones_e_Infraestructura"/>
    <n v="10"/>
    <n v="8"/>
    <n v="2019"/>
    <d v="2019-12-30T00:00:00"/>
    <s v="Dic"/>
    <e v="#N/A"/>
    <n v="0"/>
    <e v="#N/A"/>
    <e v="#N/A"/>
    <e v="#N/A"/>
    <e v="#N/A"/>
    <n v="0"/>
    <m/>
    <m/>
    <m/>
    <m/>
    <m/>
    <m/>
  </r>
  <r>
    <n v="28"/>
    <s v="OE1;SI;DP-ACT_14"/>
    <s v="DCI;DCI-ACT_28;Ene"/>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01-30T00:00:00"/>
    <s v="Ene"/>
    <n v="0"/>
    <n v="0"/>
    <n v="0"/>
    <s v="Por Ejecutar"/>
    <n v="0"/>
    <n v="0"/>
    <n v="0"/>
    <e v="#N/A"/>
    <e v="#N/A"/>
    <e v="#N/A"/>
    <e v="#N/A"/>
    <e v="#N/A"/>
    <e v="#N/A"/>
  </r>
  <r>
    <n v="28"/>
    <s v="OE1;SI;DP-ACT_14"/>
    <s v="DCI;DCI-ACT_28;Feb"/>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02-28T00:00:00"/>
    <s v="Feb"/>
    <n v="0"/>
    <n v="0"/>
    <n v="0"/>
    <s v="Por Ejecutar"/>
    <n v="0"/>
    <n v="0"/>
    <n v="0"/>
    <m/>
    <m/>
    <m/>
    <m/>
    <m/>
    <m/>
  </r>
  <r>
    <n v="28"/>
    <s v="OE1;SI;DP-ACT_14"/>
    <s v="DCI;DCI-ACT_28;Mar"/>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03-30T00:00:00"/>
    <s v="Mar"/>
    <n v="0"/>
    <n v="0"/>
    <n v="0"/>
    <s v="Por Ejecutar"/>
    <n v="0"/>
    <n v="0"/>
    <n v="0"/>
    <m/>
    <m/>
    <m/>
    <m/>
    <m/>
    <m/>
  </r>
  <r>
    <n v="28"/>
    <s v="OE1;SI;DP-ACT_14"/>
    <s v="DCI;DCI-ACT_28;Abr"/>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04-30T00:00:00"/>
    <s v="Abr"/>
    <n v="0"/>
    <n v="0"/>
    <n v="0"/>
    <s v="Por Ejecutar"/>
    <n v="0"/>
    <n v="0"/>
    <n v="0"/>
    <m/>
    <m/>
    <m/>
    <m/>
    <m/>
    <m/>
  </r>
  <r>
    <n v="28"/>
    <s v="OE1;SI;DP-ACT_14"/>
    <s v="DCI;DCI-ACT_28;May"/>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05-30T00:00:00"/>
    <s v="May"/>
    <n v="0"/>
    <n v="0"/>
    <n v="0"/>
    <s v="Por Ejecutar"/>
    <n v="0"/>
    <n v="0"/>
    <n v="0"/>
    <m/>
    <m/>
    <m/>
    <m/>
    <m/>
    <m/>
  </r>
  <r>
    <n v="28"/>
    <s v="OE1;SI;DP-ACT_14"/>
    <s v="DCI;DCI-ACT_28;Jun"/>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06-30T00:00:00"/>
    <s v="Jun"/>
    <n v="0"/>
    <n v="0"/>
    <n v="0"/>
    <s v="Por Ejecutar"/>
    <n v="0"/>
    <n v="0"/>
    <n v="0"/>
    <m/>
    <m/>
    <m/>
    <m/>
    <m/>
    <m/>
  </r>
  <r>
    <n v="28"/>
    <s v="OE1;SI;DP-ACT_14"/>
    <s v="DCI;DCI-ACT_28;Jul"/>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07-30T00:00:00"/>
    <s v="Jul"/>
    <n v="0"/>
    <n v="0"/>
    <e v="#DIV/0!"/>
    <e v="#DIV/0!"/>
    <n v="0"/>
    <n v="0"/>
    <n v="0"/>
    <m/>
    <m/>
    <m/>
    <m/>
    <m/>
    <m/>
  </r>
  <r>
    <n v="28"/>
    <s v="OE1;SI;DP-ACT_14"/>
    <s v="DCI;DCI-ACT_28;Ago"/>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08-30T00:00:00"/>
    <s v="Ago"/>
    <n v="0"/>
    <n v="0"/>
    <n v="0"/>
    <s v="Por Ejecutar"/>
    <n v="0"/>
    <n v="0"/>
    <n v="0"/>
    <m/>
    <m/>
    <m/>
    <m/>
    <m/>
    <m/>
  </r>
  <r>
    <n v="28"/>
    <s v="OE1;SI;DP-ACT_14"/>
    <s v="DCI;DCI-ACT_28;Sep"/>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09-30T00:00:00"/>
    <s v="Sep"/>
    <e v="#N/A"/>
    <e v="#N/A"/>
    <n v="0"/>
    <s v="Por Ejecutar"/>
    <e v="#N/A"/>
    <e v="#N/A"/>
    <n v="0"/>
    <m/>
    <m/>
    <m/>
    <m/>
    <m/>
    <m/>
  </r>
  <r>
    <n v="28"/>
    <s v="OE1;SI;DP-ACT_14"/>
    <s v="DCI;DCI-ACT_28;Oct"/>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10-30T00:00:00"/>
    <s v="Oct"/>
    <e v="#N/A"/>
    <e v="#N/A"/>
    <n v="0"/>
    <s v="Por Ejecutar"/>
    <e v="#N/A"/>
    <e v="#N/A"/>
    <n v="0"/>
    <m/>
    <m/>
    <m/>
    <m/>
    <m/>
    <m/>
  </r>
  <r>
    <n v="28"/>
    <s v="OE1;SI;DP-ACT_14"/>
    <s v="DCI;DCI-ACT_28;Nov"/>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11-30T00:00:00"/>
    <s v="Nov"/>
    <e v="#N/A"/>
    <n v="38"/>
    <n v="0"/>
    <s v="Por Ejecutar"/>
    <e v="#N/A"/>
    <e v="#N/A"/>
    <n v="0"/>
    <m/>
    <m/>
    <m/>
    <m/>
    <m/>
    <m/>
  </r>
  <r>
    <n v="28"/>
    <s v="OE1;SI;DP-ACT_14"/>
    <s v="DCI;DCI-ACT_28;Dic"/>
    <x v="0"/>
    <s v="Fortalecer la Vigilancia."/>
    <s v="SI"/>
    <s v="PAI_10"/>
    <s v="PAI"/>
    <s v="PyP_Plan de Prevención"/>
    <s v="DCI-E_10"/>
    <s v="3. Planes de Prevención"/>
    <s v="DCI-ACT_28"/>
    <s v="Ejecutar Programa SETA (Fase 1 y 2 - 2020)"/>
    <x v="0"/>
    <s v="Dirección_de_Promoción_y_Prevención_Concesiones_e_Infraestructura"/>
    <n v="10"/>
    <n v="12"/>
    <n v="2019"/>
    <d v="2019-12-30T00:00:00"/>
    <s v="Dic"/>
    <e v="#N/A"/>
    <n v="0"/>
    <n v="0"/>
    <s v="Por Ejecutar"/>
    <e v="#N/A"/>
    <e v="#N/A"/>
    <n v="0"/>
    <m/>
    <m/>
    <m/>
    <m/>
    <m/>
    <m/>
  </r>
  <r>
    <n v="29"/>
    <s v="OE1;SI;DP-ACT_15"/>
    <s v="DCI;DCI-ACT_29;Ene"/>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01-30T00:00:00"/>
    <s v="Ene"/>
    <n v="5"/>
    <n v="5"/>
    <n v="1"/>
    <s v="Ejecutada"/>
    <n v="5"/>
    <n v="5"/>
    <n v="1"/>
    <e v="#N/A"/>
    <e v="#N/A"/>
    <e v="#N/A"/>
    <e v="#N/A"/>
    <e v="#N/A"/>
    <e v="#N/A"/>
  </r>
  <r>
    <n v="29"/>
    <s v="OE1;SI;DP-ACT_15"/>
    <s v="DCI;DCI-ACT_29;Feb"/>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02-28T00:00:00"/>
    <s v="Feb"/>
    <n v="15"/>
    <n v="0"/>
    <n v="0"/>
    <s v="Por Ejecutar"/>
    <n v="20"/>
    <n v="5"/>
    <n v="0.25"/>
    <m/>
    <m/>
    <m/>
    <m/>
    <m/>
    <m/>
  </r>
  <r>
    <n v="29"/>
    <s v="OE1;SI;DP-ACT_15"/>
    <s v="DCI;DCI-ACT_29;Mar"/>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03-30T00:00:00"/>
    <s v="Mar"/>
    <n v="23"/>
    <n v="0"/>
    <n v="0"/>
    <s v="Por Ejecutar"/>
    <n v="43"/>
    <n v="5"/>
    <n v="0.11627906976744186"/>
    <m/>
    <m/>
    <m/>
    <m/>
    <m/>
    <m/>
  </r>
  <r>
    <n v="29"/>
    <s v="OE1;SI;DP-ACT_15"/>
    <s v="DCI;DCI-ACT_29;Abr"/>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04-30T00:00:00"/>
    <s v="Abr"/>
    <n v="25"/>
    <n v="0"/>
    <n v="0"/>
    <s v="Por Ejecutar"/>
    <n v="68"/>
    <n v="5"/>
    <n v="7.3529411764705885E-2"/>
    <m/>
    <m/>
    <m/>
    <m/>
    <m/>
    <m/>
  </r>
  <r>
    <n v="29"/>
    <s v="OE1;SI;DP-ACT_15"/>
    <s v="DCI;DCI-ACT_29;May"/>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05-30T00:00:00"/>
    <s v="May"/>
    <n v="30"/>
    <n v="0"/>
    <n v="0"/>
    <s v="Por Ejecutar"/>
    <n v="98"/>
    <n v="5"/>
    <n v="5.1020408163265307E-2"/>
    <m/>
    <m/>
    <m/>
    <m/>
    <m/>
    <m/>
  </r>
  <r>
    <n v="29"/>
    <s v="OE1;SI;DP-ACT_15"/>
    <s v="DCI;DCI-ACT_29;Jun"/>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06-30T00:00:00"/>
    <s v="Jun"/>
    <n v="25"/>
    <n v="0"/>
    <n v="0"/>
    <s v="Por Ejecutar"/>
    <n v="123"/>
    <n v="5"/>
    <n v="4.065040650406504E-2"/>
    <m/>
    <m/>
    <m/>
    <m/>
    <m/>
    <m/>
  </r>
  <r>
    <n v="29"/>
    <s v="OE1;SI;DP-ACT_15"/>
    <s v="DCI;DCI-ACT_29;Jul"/>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07-30T00:00:00"/>
    <s v="Jul"/>
    <n v="25"/>
    <n v="0"/>
    <n v="0"/>
    <s v="Por Ejecutar"/>
    <n v="148"/>
    <n v="5"/>
    <n v="3.3783783783783786E-2"/>
    <m/>
    <m/>
    <m/>
    <m/>
    <m/>
    <m/>
  </r>
  <r>
    <n v="29"/>
    <s v="OE1;SI;DP-ACT_15"/>
    <s v="DCI;DCI-ACT_29;Ago"/>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08-30T00:00:00"/>
    <s v="Ago"/>
    <n v="40"/>
    <n v="0"/>
    <n v="0"/>
    <s v="Por Ejecutar"/>
    <n v="188"/>
    <n v="5"/>
    <n v="2.6595744680851064E-2"/>
    <m/>
    <m/>
    <m/>
    <m/>
    <m/>
    <m/>
  </r>
  <r>
    <n v="29"/>
    <s v="OE1;SI;DP-ACT_15"/>
    <s v="DCI;DCI-ACT_29;Sep"/>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09-30T00:00:00"/>
    <s v="Sep"/>
    <e v="#N/A"/>
    <e v="#N/A"/>
    <n v="0"/>
    <s v="Por Ejecutar"/>
    <e v="#N/A"/>
    <e v="#N/A"/>
    <n v="0"/>
    <m/>
    <m/>
    <m/>
    <m/>
    <m/>
    <m/>
  </r>
  <r>
    <n v="29"/>
    <s v="OE1;SI;DP-ACT_15"/>
    <s v="DCI;DCI-ACT_29;Oct"/>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10-30T00:00:00"/>
    <s v="Oct"/>
    <e v="#N/A"/>
    <e v="#N/A"/>
    <n v="0"/>
    <s v="Por Ejecutar"/>
    <e v="#N/A"/>
    <e v="#N/A"/>
    <n v="0"/>
    <m/>
    <m/>
    <m/>
    <m/>
    <m/>
    <m/>
  </r>
  <r>
    <n v="29"/>
    <s v="OE1;SI;DP-ACT_15"/>
    <s v="DCI;DCI-ACT_29;Nov"/>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11-30T00:00:00"/>
    <s v="Nov"/>
    <e v="#N/A"/>
    <n v="30"/>
    <n v="0"/>
    <s v="Por Ejecutar"/>
    <e v="#N/A"/>
    <e v="#N/A"/>
    <n v="0"/>
    <m/>
    <m/>
    <m/>
    <m/>
    <m/>
    <m/>
  </r>
  <r>
    <n v="29"/>
    <s v="OE1;SI;DP-ACT_15"/>
    <s v="DCI;DCI-ACT_29;Dic"/>
    <x v="0"/>
    <s v="Fortalecer la Vigilancia."/>
    <s v="SI"/>
    <s v="PAI_10"/>
    <s v="PAI"/>
    <s v="PyP_Plan de Prevención"/>
    <s v="DCI-E_10"/>
    <s v="3. Planes de Prevención"/>
    <s v="DCI-ACT_29"/>
    <s v="Realizar Acciones de Supervisión a 306 vigilados"/>
    <x v="0"/>
    <s v="Dirección_de_Promoción_y_Prevención_Concesiones_e_Infraestructura"/>
    <n v="1"/>
    <n v="3"/>
    <n v="2019"/>
    <d v="2019-12-30T00:00:00"/>
    <s v="Dic"/>
    <e v="#N/A"/>
    <n v="18"/>
    <n v="0"/>
    <s v="Por Ejecutar"/>
    <e v="#N/A"/>
    <e v="#N/A"/>
    <n v="0"/>
    <m/>
    <m/>
    <m/>
    <m/>
    <m/>
    <m/>
  </r>
  <r>
    <n v="30"/>
    <s v="OE1;SI;DP-ACT_16"/>
    <s v="DCI;DCI-ACT_30;Ene"/>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01-30T00:00:00"/>
    <s v="Ene"/>
    <n v="0"/>
    <n v="0"/>
    <n v="0"/>
    <s v="Por Ejecutar"/>
    <n v="0"/>
    <n v="0"/>
    <n v="0"/>
    <e v="#N/A"/>
    <e v="#N/A"/>
    <e v="#N/A"/>
    <e v="#N/A"/>
    <e v="#N/A"/>
    <e v="#N/A"/>
  </r>
  <r>
    <n v="30"/>
    <s v="OE1;SI;DP-ACT_16"/>
    <s v="DCI;DCI-ACT_30;Feb"/>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02-28T00:00:00"/>
    <s v="Feb"/>
    <n v="0"/>
    <n v="0"/>
    <n v="0"/>
    <s v="Por Ejecutar"/>
    <n v="0"/>
    <n v="0"/>
    <n v="0"/>
    <m/>
    <m/>
    <m/>
    <m/>
    <m/>
    <m/>
  </r>
  <r>
    <n v="30"/>
    <s v="OE1;SI;DP-ACT_16"/>
    <s v="DCI;DCI-ACT_30;Mar"/>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03-30T00:00:00"/>
    <s v="Mar"/>
    <n v="0"/>
    <n v="0"/>
    <n v="0"/>
    <s v="Por Ejecutar"/>
    <n v="0"/>
    <n v="0"/>
    <n v="0"/>
    <m/>
    <m/>
    <m/>
    <m/>
    <m/>
    <m/>
  </r>
  <r>
    <n v="30"/>
    <s v="OE1;SI;DP-ACT_16"/>
    <s v="DCI;DCI-ACT_30;Abr"/>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04-30T00:00:00"/>
    <s v="Abr"/>
    <n v="0"/>
    <n v="0"/>
    <n v="0"/>
    <s v="Por Ejecutar"/>
    <n v="0"/>
    <n v="0"/>
    <n v="0"/>
    <m/>
    <m/>
    <m/>
    <m/>
    <m/>
    <m/>
  </r>
  <r>
    <n v="30"/>
    <s v="OE1;SI;DP-ACT_16"/>
    <s v="DCI;DCI-ACT_30;May"/>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05-30T00:00:00"/>
    <s v="May"/>
    <n v="0"/>
    <n v="0"/>
    <n v="0"/>
    <s v="Por Ejecutar"/>
    <n v="0"/>
    <n v="0"/>
    <n v="0"/>
    <m/>
    <m/>
    <m/>
    <m/>
    <m/>
    <m/>
  </r>
  <r>
    <n v="30"/>
    <s v="OE1;SI;DP-ACT_16"/>
    <s v="DCI;DCI-ACT_30;Jun"/>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06-30T00:00:00"/>
    <s v="Jun"/>
    <n v="0"/>
    <n v="0"/>
    <n v="0"/>
    <s v="Por Ejecutar"/>
    <n v="0"/>
    <n v="0"/>
    <n v="0"/>
    <m/>
    <m/>
    <m/>
    <m/>
    <m/>
    <m/>
  </r>
  <r>
    <n v="30"/>
    <s v="OE1;SI;DP-ACT_16"/>
    <s v="DCI;DCI-ACT_30;Jul"/>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07-30T00:00:00"/>
    <s v="Jul"/>
    <n v="0"/>
    <n v="0"/>
    <n v="0"/>
    <s v="Por Ejecutar"/>
    <n v="0"/>
    <n v="0"/>
    <n v="0"/>
    <m/>
    <m/>
    <m/>
    <m/>
    <m/>
    <m/>
  </r>
  <r>
    <n v="30"/>
    <s v="OE1;SI;DP-ACT_16"/>
    <s v="DCI;DCI-ACT_30;Ago"/>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08-30T00:00:00"/>
    <s v="Ago"/>
    <n v="0"/>
    <n v="0"/>
    <n v="0"/>
    <s v="Por Ejecutar"/>
    <n v="0"/>
    <n v="0"/>
    <n v="0"/>
    <m/>
    <m/>
    <m/>
    <m/>
    <m/>
    <m/>
  </r>
  <r>
    <n v="30"/>
    <s v="OE1;SI;DP-ACT_16"/>
    <s v="DCI;DCI-ACT_30;Sep"/>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09-30T00:00:00"/>
    <s v="Sep"/>
    <e v="#N/A"/>
    <e v="#N/A"/>
    <e v="#N/A"/>
    <e v="#N/A"/>
    <e v="#N/A"/>
    <e v="#N/A"/>
    <n v="0"/>
    <m/>
    <m/>
    <m/>
    <m/>
    <m/>
    <m/>
  </r>
  <r>
    <n v="30"/>
    <s v="OE1;SI;DP-ACT_16"/>
    <s v="DCI;DCI-ACT_30;Oct"/>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10-30T00:00:00"/>
    <s v="Oct"/>
    <e v="#N/A"/>
    <e v="#N/A"/>
    <n v="0"/>
    <s v="Por Ejecutar"/>
    <e v="#N/A"/>
    <e v="#N/A"/>
    <n v="0"/>
    <m/>
    <m/>
    <m/>
    <m/>
    <m/>
    <m/>
  </r>
  <r>
    <n v="30"/>
    <s v="OE1;SI;DP-ACT_16"/>
    <s v="DCI;DCI-ACT_30;Nov"/>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11-30T00:00:00"/>
    <s v="Nov"/>
    <e v="#N/A"/>
    <n v="0"/>
    <n v="0"/>
    <s v="Por Ejecutar"/>
    <e v="#N/A"/>
    <e v="#N/A"/>
    <n v="0"/>
    <m/>
    <m/>
    <m/>
    <m/>
    <m/>
    <m/>
  </r>
  <r>
    <n v="30"/>
    <s v="OE1;SI;DP-ACT_16"/>
    <s v="DCI;DCI-ACT_30;Dic"/>
    <x v="0"/>
    <s v="Fortalecer la Vigilancia."/>
    <s v="SI"/>
    <s v="PAI_10"/>
    <s v="PAI"/>
    <s v="PyP_Plan de Prevención"/>
    <s v="DCI-E_10"/>
    <s v="3. Planes de Prevención"/>
    <s v="DCI-ACT_30"/>
    <s v="Realizar Acciones de Supervisión Extraordinarias"/>
    <x v="0"/>
    <s v="Dirección_de_Promoción_y_Prevención_Concesiones_e_Infraestructura"/>
    <n v="1"/>
    <n v="3"/>
    <n v="2019"/>
    <d v="2019-12-30T00:00:00"/>
    <s v="Dic"/>
    <e v="#N/A"/>
    <n v="0"/>
    <n v="0"/>
    <s v="Por Ejecutar"/>
    <e v="#N/A"/>
    <e v="#N/A"/>
    <n v="0"/>
    <m/>
    <m/>
    <m/>
    <m/>
    <m/>
    <m/>
  </r>
  <r>
    <n v="31"/>
    <s v="OE1;SI;DP-ACT_17"/>
    <s v="DCI;DCI-ACT_31;Ene"/>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01-30T00:00:00"/>
    <s v="Ene"/>
    <n v="3"/>
    <n v="3"/>
    <n v="1"/>
    <s v="Ejecutada"/>
    <n v="3"/>
    <n v="3"/>
    <n v="1"/>
    <e v="#N/A"/>
    <e v="#N/A"/>
    <e v="#N/A"/>
    <e v="#N/A"/>
    <e v="#N/A"/>
    <e v="#N/A"/>
  </r>
  <r>
    <n v="31"/>
    <s v="OE1;SI;DP-ACT_17"/>
    <s v="DCI;DCI-ACT_31;Feb"/>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02-28T00:00:00"/>
    <s v="Feb"/>
    <n v="1"/>
    <n v="0"/>
    <n v="0"/>
    <s v="Por Ejecutar"/>
    <n v="4"/>
    <n v="3"/>
    <n v="0.75"/>
    <m/>
    <m/>
    <m/>
    <m/>
    <m/>
    <m/>
  </r>
  <r>
    <n v="31"/>
    <s v="OE1;SI;DP-ACT_17"/>
    <s v="DCI;DCI-ACT_31;Mar"/>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03-30T00:00:00"/>
    <s v="Mar"/>
    <n v="0"/>
    <n v="0"/>
    <n v="0"/>
    <s v="Por Ejecutar"/>
    <n v="4"/>
    <n v="3"/>
    <n v="0.75"/>
    <m/>
    <m/>
    <m/>
    <m/>
    <m/>
    <m/>
  </r>
  <r>
    <n v="31"/>
    <s v="OE1;SI;DP-ACT_17"/>
    <s v="DCI;DCI-ACT_31;Abr"/>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04-30T00:00:00"/>
    <s v="Abr"/>
    <n v="0"/>
    <n v="0"/>
    <e v="#DIV/0!"/>
    <e v="#DIV/0!"/>
    <n v="4"/>
    <n v="3"/>
    <n v="0.75"/>
    <m/>
    <m/>
    <m/>
    <m/>
    <m/>
    <m/>
  </r>
  <r>
    <n v="31"/>
    <s v="OE1;SI;DP-ACT_17"/>
    <s v="DCI;DCI-ACT_31;May"/>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05-30T00:00:00"/>
    <s v="May"/>
    <n v="0"/>
    <n v="0"/>
    <e v="#DIV/0!"/>
    <e v="#DIV/0!"/>
    <n v="4"/>
    <n v="3"/>
    <n v="0.75"/>
    <m/>
    <m/>
    <m/>
    <m/>
    <m/>
    <m/>
  </r>
  <r>
    <n v="31"/>
    <s v="OE1;SI;DP-ACT_17"/>
    <s v="DCI;DCI-ACT_31;Jun"/>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06-30T00:00:00"/>
    <s v="Jun"/>
    <n v="1"/>
    <n v="0"/>
    <n v="0"/>
    <s v="Por Ejecutar"/>
    <n v="5"/>
    <n v="3"/>
    <n v="0.6"/>
    <m/>
    <m/>
    <m/>
    <m/>
    <m/>
    <m/>
  </r>
  <r>
    <n v="31"/>
    <s v="OE1;SI;DP-ACT_17"/>
    <s v="DCI;DCI-ACT_31;Jul"/>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07-30T00:00:00"/>
    <s v="Jul"/>
    <n v="0"/>
    <n v="0"/>
    <n v="0"/>
    <s v="Por Ejecutar"/>
    <n v="5"/>
    <n v="3"/>
    <n v="0.6"/>
    <m/>
    <m/>
    <m/>
    <m/>
    <m/>
    <m/>
  </r>
  <r>
    <n v="31"/>
    <s v="OE1;SI;DP-ACT_17"/>
    <s v="DCI;DCI-ACT_31;Ago"/>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08-30T00:00:00"/>
    <s v="Ago"/>
    <n v="0"/>
    <n v="0"/>
    <n v="0"/>
    <s v="Por Ejecutar"/>
    <n v="5"/>
    <n v="3"/>
    <n v="0.6"/>
    <m/>
    <m/>
    <m/>
    <m/>
    <m/>
    <m/>
  </r>
  <r>
    <n v="31"/>
    <s v="OE1;SI;DP-ACT_17"/>
    <s v="DCI;DCI-ACT_31;Sep"/>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09-30T00:00:00"/>
    <s v="Sep"/>
    <e v="#N/A"/>
    <e v="#N/A"/>
    <n v="0"/>
    <s v="Por Ejecutar"/>
    <e v="#N/A"/>
    <e v="#N/A"/>
    <n v="0"/>
    <m/>
    <m/>
    <m/>
    <m/>
    <m/>
    <m/>
  </r>
  <r>
    <n v="31"/>
    <s v="OE1;SI;DP-ACT_17"/>
    <s v="DCI;DCI-ACT_31;Oct"/>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10-30T00:00:00"/>
    <s v="Oct"/>
    <e v="#N/A"/>
    <e v="#N/A"/>
    <n v="0"/>
    <s v="Por Ejecutar"/>
    <e v="#N/A"/>
    <e v="#N/A"/>
    <n v="0"/>
    <m/>
    <m/>
    <m/>
    <m/>
    <m/>
    <m/>
  </r>
  <r>
    <n v="31"/>
    <s v="OE1;SI;DP-ACT_17"/>
    <s v="DCI;DCI-ACT_31;Nov"/>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11-30T00:00:00"/>
    <s v="Nov"/>
    <e v="#N/A"/>
    <n v="0"/>
    <n v="0"/>
    <s v="Por Ejecutar"/>
    <e v="#N/A"/>
    <e v="#N/A"/>
    <n v="0"/>
    <m/>
    <m/>
    <m/>
    <m/>
    <m/>
    <m/>
  </r>
  <r>
    <n v="31"/>
    <s v="OE1;SI;DP-ACT_17"/>
    <s v="DCI;DCI-ACT_31;Dic"/>
    <x v="0"/>
    <s v="Fortalecer la Vigilancia."/>
    <s v="SI"/>
    <s v="PAI_10"/>
    <s v="PAI"/>
    <s v="PyP_Actualización Registro de vigilados"/>
    <s v="DCI-E_11"/>
    <s v="4. Actualización Registro de vigilados"/>
    <s v="DCI-ACT_31"/>
    <s v="Reporte de Registros de Vigilados Modificados y/o Actualizados en el sistema VIGIA"/>
    <x v="0"/>
    <s v="Dirección_de_Promoción_y_Prevención_Concesiones_e_Infraestructura"/>
    <n v="1"/>
    <n v="3"/>
    <n v="2019"/>
    <d v="2019-12-30T00:00:00"/>
    <s v="Dic"/>
    <e v="#N/A"/>
    <n v="0"/>
    <n v="0"/>
    <s v="Por Ejecutar"/>
    <e v="#N/A"/>
    <e v="#N/A"/>
    <n v="0"/>
    <m/>
    <m/>
    <m/>
    <m/>
    <m/>
    <m/>
  </r>
  <r>
    <n v="32"/>
    <s v="OE1;SI;DP-ACT_18"/>
    <s v="DCI;DCI-ACT_32;Ene"/>
    <x v="0"/>
    <s v="Fortalecer la Vigilancia."/>
    <s v="SI"/>
    <s v="PAI_10"/>
    <s v="PAI"/>
    <s v="PyP_Vigilancia Subjetiva"/>
    <s v="DCI-E_12"/>
    <s v="5. Vigilancia Subjetiva"/>
    <s v="DCI-ACT_32"/>
    <s v="Elaborar Informe Subjetivo"/>
    <x v="0"/>
    <s v="Dirección_de_Promoción_y_Prevención_Concesiones_e_Infraestructura"/>
    <n v="6"/>
    <n v="5"/>
    <n v="2019"/>
    <d v="2019-01-30T00:00:00"/>
    <s v="Ene"/>
    <n v="1"/>
    <n v="1"/>
    <n v="1"/>
    <s v="Ejecutada"/>
    <n v="1"/>
    <n v="1"/>
    <n v="1"/>
    <e v="#N/A"/>
    <e v="#N/A"/>
    <e v="#N/A"/>
    <e v="#N/A"/>
    <e v="#N/A"/>
    <e v="#N/A"/>
  </r>
  <r>
    <n v="32"/>
    <s v="OE1;SI;DP-ACT_18"/>
    <s v="DCI;DCI-ACT_32;Feb"/>
    <x v="0"/>
    <s v="Fortalecer la Vigilancia."/>
    <s v="SI"/>
    <s v="PAI_10"/>
    <s v="PAI"/>
    <s v="PyP_Vigilancia Subjetiva"/>
    <s v="DCI-E_12"/>
    <s v="5. Vigilancia Subjetiva"/>
    <s v="DCI-ACT_32"/>
    <s v="Elaborar Informe Subjetivo"/>
    <x v="0"/>
    <s v="Dirección_de_Promoción_y_Prevención_Concesiones_e_Infraestructura"/>
    <n v="6"/>
    <n v="5"/>
    <n v="2019"/>
    <d v="2019-02-28T00:00:00"/>
    <s v="Feb"/>
    <n v="1"/>
    <n v="0"/>
    <n v="0"/>
    <s v="Por Ejecutar"/>
    <n v="2"/>
    <n v="1"/>
    <n v="0.5"/>
    <m/>
    <m/>
    <m/>
    <m/>
    <m/>
    <m/>
  </r>
  <r>
    <n v="32"/>
    <s v="OE1;SI;DP-ACT_18"/>
    <s v="DCI;DCI-ACT_32;Mar"/>
    <x v="0"/>
    <s v="Fortalecer la Vigilancia."/>
    <s v="SI"/>
    <s v="PAI_10"/>
    <s v="PAI"/>
    <s v="PyP_Vigilancia Subjetiva"/>
    <s v="DCI-E_12"/>
    <s v="5. Vigilancia Subjetiva"/>
    <s v="DCI-ACT_32"/>
    <s v="Elaborar Informe Subjetivo"/>
    <x v="0"/>
    <s v="Dirección_de_Promoción_y_Prevención_Concesiones_e_Infraestructura"/>
    <n v="6"/>
    <n v="5"/>
    <n v="2019"/>
    <d v="2019-03-30T00:00:00"/>
    <s v="Mar"/>
    <n v="1"/>
    <n v="0"/>
    <n v="0"/>
    <s v="Por Ejecutar"/>
    <n v="3"/>
    <n v="1"/>
    <n v="0.33333333333333331"/>
    <m/>
    <m/>
    <m/>
    <m/>
    <m/>
    <m/>
  </r>
  <r>
    <n v="32"/>
    <s v="OE1;SI;DP-ACT_18"/>
    <s v="DCI;DCI-ACT_32;Abr"/>
    <x v="0"/>
    <s v="Fortalecer la Vigilancia."/>
    <s v="SI"/>
    <s v="PAI_10"/>
    <s v="PAI"/>
    <s v="PyP_Vigilancia Subjetiva"/>
    <s v="DCI-E_12"/>
    <s v="5. Vigilancia Subjetiva"/>
    <s v="DCI-ACT_32"/>
    <s v="Elaborar Informe Subjetivo"/>
    <x v="0"/>
    <s v="Dirección_de_Promoción_y_Prevención_Concesiones_e_Infraestructura"/>
    <n v="6"/>
    <n v="5"/>
    <n v="2019"/>
    <d v="2019-04-30T00:00:00"/>
    <s v="Abr"/>
    <n v="1"/>
    <n v="0"/>
    <n v="0"/>
    <s v="Por Ejecutar"/>
    <n v="4"/>
    <n v="1"/>
    <n v="0.25"/>
    <m/>
    <m/>
    <m/>
    <m/>
    <m/>
    <m/>
  </r>
  <r>
    <n v="32"/>
    <s v="OE1;SI;DP-ACT_18"/>
    <s v="DCI;DCI-ACT_32;May"/>
    <x v="0"/>
    <s v="Fortalecer la Vigilancia."/>
    <s v="SI"/>
    <s v="PAI_10"/>
    <s v="PAI"/>
    <s v="PyP_Vigilancia Subjetiva"/>
    <s v="DCI-E_12"/>
    <s v="5. Vigilancia Subjetiva"/>
    <s v="DCI-ACT_32"/>
    <s v="Elaborar Informe Subjetivo"/>
    <x v="0"/>
    <s v="Dirección_de_Promoción_y_Prevención_Concesiones_e_Infraestructura"/>
    <n v="6"/>
    <n v="5"/>
    <n v="2019"/>
    <d v="2019-05-30T00:00:00"/>
    <s v="May"/>
    <n v="1"/>
    <n v="0"/>
    <n v="0"/>
    <s v="Por Ejecutar"/>
    <n v="5"/>
    <n v="1"/>
    <n v="0.2"/>
    <m/>
    <m/>
    <m/>
    <m/>
    <m/>
    <m/>
  </r>
  <r>
    <n v="32"/>
    <s v="OE1;SI;DP-ACT_18"/>
    <s v="DCI;DCI-ACT_32;Jun"/>
    <x v="0"/>
    <s v="Fortalecer la Vigilancia."/>
    <s v="SI"/>
    <s v="PAI_10"/>
    <s v="PAI"/>
    <s v="PyP_Vigilancia Subjetiva"/>
    <s v="DCI-E_12"/>
    <s v="5. Vigilancia Subjetiva"/>
    <s v="DCI-ACT_32"/>
    <s v="Elaborar Informe Subjetivo"/>
    <x v="0"/>
    <s v="Dirección_de_Promoción_y_Prevención_Concesiones_e_Infraestructura"/>
    <n v="6"/>
    <n v="5"/>
    <n v="2019"/>
    <d v="2019-06-30T00:00:00"/>
    <s v="Jun"/>
    <n v="1"/>
    <n v="0"/>
    <n v="0"/>
    <s v="Por Ejecutar"/>
    <n v="6"/>
    <n v="1"/>
    <n v="0.16666666666666666"/>
    <m/>
    <m/>
    <m/>
    <m/>
    <m/>
    <m/>
  </r>
  <r>
    <n v="32"/>
    <s v="OE1;SI;DP-ACT_18"/>
    <s v="DCI;DCI-ACT_32;Jul"/>
    <x v="0"/>
    <s v="Fortalecer la Vigilancia."/>
    <s v="SI"/>
    <s v="PAI_10"/>
    <s v="PAI"/>
    <s v="PyP_Vigilancia Subjetiva"/>
    <s v="DCI-E_12"/>
    <s v="5. Vigilancia Subjetiva"/>
    <s v="DCI-ACT_32"/>
    <s v="Elaborar Informe Subjetivo"/>
    <x v="0"/>
    <s v="Dirección_de_Promoción_y_Prevención_Concesiones_e_Infraestructura"/>
    <n v="6"/>
    <n v="5"/>
    <n v="2019"/>
    <d v="2019-07-30T00:00:00"/>
    <s v="Jul"/>
    <n v="1"/>
    <n v="0"/>
    <n v="0"/>
    <s v="Por Ejecutar"/>
    <n v="7"/>
    <n v="1"/>
    <n v="0.14285714285714285"/>
    <m/>
    <m/>
    <m/>
    <m/>
    <m/>
    <m/>
  </r>
  <r>
    <n v="32"/>
    <s v="OE1;SI;DP-ACT_18"/>
    <s v="DCI;DCI-ACT_32;Ago"/>
    <x v="0"/>
    <s v="Fortalecer la Vigilancia."/>
    <s v="SI"/>
    <s v="PAI_10"/>
    <s v="PAI"/>
    <s v="PyP_Vigilancia Subjetiva"/>
    <s v="DCI-E_12"/>
    <s v="5. Vigilancia Subjetiva"/>
    <s v="DCI-ACT_32"/>
    <s v="Elaborar Informe Subjetivo"/>
    <x v="0"/>
    <s v="Dirección_de_Promoción_y_Prevención_Concesiones_e_Infraestructura"/>
    <n v="6"/>
    <n v="5"/>
    <n v="2019"/>
    <d v="2019-08-30T00:00:00"/>
    <s v="Ago"/>
    <n v="1"/>
    <n v="0"/>
    <n v="0"/>
    <s v="Por Ejecutar"/>
    <n v="8"/>
    <n v="1"/>
    <n v="0.125"/>
    <m/>
    <m/>
    <m/>
    <m/>
    <m/>
    <m/>
  </r>
  <r>
    <n v="32"/>
    <s v="OE1;SI;DP-ACT_18"/>
    <s v="DCI;DCI-ACT_32;Sep"/>
    <x v="0"/>
    <s v="Fortalecer la Vigilancia."/>
    <s v="SI"/>
    <s v="PAI_10"/>
    <s v="PAI"/>
    <s v="PyP_Vigilancia Subjetiva"/>
    <s v="DCI-E_12"/>
    <s v="5. Vigilancia Subjetiva"/>
    <s v="DCI-ACT_32"/>
    <s v="Elaborar Informe Subjetivo"/>
    <x v="0"/>
    <s v="Dirección_de_Promoción_y_Prevención_Concesiones_e_Infraestructura"/>
    <n v="6"/>
    <n v="5"/>
    <n v="2019"/>
    <d v="2019-09-30T00:00:00"/>
    <s v="Sep"/>
    <e v="#N/A"/>
    <e v="#N/A"/>
    <n v="0"/>
    <s v="Por Ejecutar"/>
    <e v="#N/A"/>
    <e v="#N/A"/>
    <n v="0"/>
    <m/>
    <m/>
    <m/>
    <m/>
    <m/>
    <m/>
  </r>
  <r>
    <n v="32"/>
    <s v="OE1;SI;DP-ACT_18"/>
    <s v="DCI;DCI-ACT_32;Oct"/>
    <x v="0"/>
    <s v="Fortalecer la Vigilancia."/>
    <s v="SI"/>
    <s v="PAI_10"/>
    <s v="PAI"/>
    <s v="PyP_Vigilancia Subjetiva"/>
    <s v="DCI-E_12"/>
    <s v="5. Vigilancia Subjetiva"/>
    <s v="DCI-ACT_32"/>
    <s v="Elaborar Informe Subjetivo"/>
    <x v="0"/>
    <s v="Dirección_de_Promoción_y_Prevención_Concesiones_e_Infraestructura"/>
    <n v="6"/>
    <n v="5"/>
    <n v="2019"/>
    <d v="2019-10-30T00:00:00"/>
    <s v="Oct"/>
    <e v="#N/A"/>
    <e v="#N/A"/>
    <n v="0"/>
    <s v="Por Ejecutar"/>
    <e v="#N/A"/>
    <e v="#N/A"/>
    <n v="0"/>
    <m/>
    <m/>
    <m/>
    <m/>
    <m/>
    <m/>
  </r>
  <r>
    <n v="32"/>
    <s v="OE1;SI;DP-ACT_18"/>
    <s v="DCI;DCI-ACT_32;Nov"/>
    <x v="0"/>
    <s v="Fortalecer la Vigilancia."/>
    <s v="SI"/>
    <s v="PAI_10"/>
    <s v="PAI"/>
    <s v="PyP_Vigilancia Subjetiva"/>
    <s v="DCI-E_12"/>
    <s v="5. Vigilancia Subjetiva"/>
    <s v="DCI-ACT_32"/>
    <s v="Elaborar Informe Subjetivo"/>
    <x v="0"/>
    <s v="Dirección_de_Promoción_y_Prevención_Concesiones_e_Infraestructura"/>
    <n v="6"/>
    <n v="5"/>
    <n v="2019"/>
    <d v="2019-11-30T00:00:00"/>
    <s v="Nov"/>
    <e v="#N/A"/>
    <n v="1"/>
    <n v="0"/>
    <s v="Por Ejecutar"/>
    <e v="#N/A"/>
    <e v="#N/A"/>
    <n v="0"/>
    <m/>
    <m/>
    <m/>
    <m/>
    <m/>
    <m/>
  </r>
  <r>
    <n v="32"/>
    <s v="OE1;SI;DP-ACT_18"/>
    <s v="DCI;DCI-ACT_32;Dic"/>
    <x v="0"/>
    <s v="Fortalecer la Vigilancia."/>
    <s v="SI"/>
    <s v="PAI_10"/>
    <s v="PAI"/>
    <s v="PyP_Vigilancia Subjetiva"/>
    <s v="DCI-E_12"/>
    <s v="5. Vigilancia Subjetiva"/>
    <s v="DCI-ACT_32"/>
    <s v="Elaborar Informe Subjetivo"/>
    <x v="0"/>
    <s v="Dirección_de_Promoción_y_Prevención_Concesiones_e_Infraestructura"/>
    <n v="6"/>
    <n v="5"/>
    <n v="2019"/>
    <d v="2019-12-30T00:00:00"/>
    <s v="Dic"/>
    <e v="#N/A"/>
    <n v="1"/>
    <n v="0"/>
    <s v="Por Ejecutar"/>
    <e v="#N/A"/>
    <e v="#N/A"/>
    <n v="0"/>
    <m/>
    <m/>
    <m/>
    <m/>
    <m/>
    <m/>
  </r>
  <r>
    <n v="33"/>
    <s v="OE1;SI;DP-ACT_19"/>
    <s v="DCI;DCI-ACT_33;Ene"/>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01-30T00:00:00"/>
    <s v="Ene"/>
    <n v="0"/>
    <n v="0"/>
    <n v="0"/>
    <s v="Por Ejecutar"/>
    <n v="0"/>
    <n v="0"/>
    <n v="0"/>
    <e v="#N/A"/>
    <e v="#N/A"/>
    <e v="#N/A"/>
    <e v="#N/A"/>
    <e v="#N/A"/>
    <e v="#N/A"/>
  </r>
  <r>
    <n v="33"/>
    <s v="OE1;SI;DP-ACT_19"/>
    <s v="DCI;DCI-ACT_33;Feb"/>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02-28T00:00:00"/>
    <s v="Feb"/>
    <n v="0"/>
    <n v="0"/>
    <n v="0"/>
    <s v="Por Ejecutar"/>
    <n v="0"/>
    <n v="0"/>
    <n v="0"/>
    <m/>
    <m/>
    <m/>
    <m/>
    <m/>
    <m/>
  </r>
  <r>
    <n v="33"/>
    <s v="OE1;SI;DP-ACT_19"/>
    <s v="DCI;DCI-ACT_33;Mar"/>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03-30T00:00:00"/>
    <s v="Mar"/>
    <n v="0"/>
    <n v="0"/>
    <n v="0"/>
    <s v="Por Ejecutar"/>
    <n v="0"/>
    <n v="0"/>
    <n v="0"/>
    <m/>
    <m/>
    <m/>
    <m/>
    <m/>
    <m/>
  </r>
  <r>
    <n v="33"/>
    <s v="OE1;SI;DP-ACT_19"/>
    <s v="DCI;DCI-ACT_33;Abr"/>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04-30T00:00:00"/>
    <s v="Abr"/>
    <n v="0"/>
    <n v="0"/>
    <n v="0"/>
    <s v="Por Ejecutar"/>
    <n v="0"/>
    <n v="0"/>
    <n v="0"/>
    <m/>
    <m/>
    <m/>
    <m/>
    <m/>
    <m/>
  </r>
  <r>
    <n v="33"/>
    <s v="OE1;SI;DP-ACT_19"/>
    <s v="DCI;DCI-ACT_33;May"/>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05-30T00:00:00"/>
    <s v="May"/>
    <n v="0"/>
    <n v="0"/>
    <n v="0"/>
    <s v="Por Ejecutar"/>
    <n v="0"/>
    <n v="0"/>
    <n v="0"/>
    <m/>
    <m/>
    <m/>
    <m/>
    <m/>
    <m/>
  </r>
  <r>
    <n v="33"/>
    <s v="OE1;SI;DP-ACT_19"/>
    <s v="DCI;DCI-ACT_33;Jun"/>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06-30T00:00:00"/>
    <s v="Jun"/>
    <n v="0"/>
    <n v="0"/>
    <n v="0"/>
    <s v="Por Ejecutar"/>
    <n v="0"/>
    <n v="0"/>
    <n v="0"/>
    <m/>
    <m/>
    <m/>
    <m/>
    <m/>
    <m/>
  </r>
  <r>
    <n v="33"/>
    <s v="OE1;SI;DP-ACT_19"/>
    <s v="DCI;DCI-ACT_33;Jul"/>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07-30T00:00:00"/>
    <s v="Jul"/>
    <n v="0"/>
    <n v="0"/>
    <n v="0"/>
    <s v="Por Ejecutar"/>
    <n v="0"/>
    <n v="0"/>
    <n v="0"/>
    <m/>
    <m/>
    <m/>
    <m/>
    <m/>
    <m/>
  </r>
  <r>
    <n v="33"/>
    <s v="OE1;SI;DP-ACT_19"/>
    <s v="DCI;DCI-ACT_33;Ago"/>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08-30T00:00:00"/>
    <s v="Ago"/>
    <n v="0"/>
    <n v="0"/>
    <n v="0"/>
    <s v="Por Ejecutar"/>
    <n v="0"/>
    <n v="0"/>
    <n v="0"/>
    <m/>
    <m/>
    <m/>
    <m/>
    <m/>
    <m/>
  </r>
  <r>
    <n v="33"/>
    <s v="OE1;SI;DP-ACT_19"/>
    <s v="DCI;DCI-ACT_33;Sep"/>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09-30T00:00:00"/>
    <s v="Sep"/>
    <e v="#N/A"/>
    <e v="#N/A"/>
    <n v="0"/>
    <s v="Por Ejecutar"/>
    <e v="#N/A"/>
    <e v="#N/A"/>
    <n v="0"/>
    <m/>
    <m/>
    <m/>
    <m/>
    <m/>
    <m/>
  </r>
  <r>
    <n v="33"/>
    <s v="OE1;SI;DP-ACT_19"/>
    <s v="DCI;DCI-ACT_33;Oct"/>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10-30T00:00:00"/>
    <s v="Oct"/>
    <e v="#N/A"/>
    <e v="#N/A"/>
    <n v="0"/>
    <s v="Por Ejecutar"/>
    <e v="#N/A"/>
    <e v="#N/A"/>
    <n v="0"/>
    <m/>
    <m/>
    <m/>
    <m/>
    <m/>
    <m/>
  </r>
  <r>
    <n v="33"/>
    <s v="OE1;SI;DP-ACT_19"/>
    <s v="DCI;DCI-ACT_33;Nov"/>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11-30T00:00:00"/>
    <s v="Nov"/>
    <e v="#N/A"/>
    <n v="0"/>
    <e v="#N/A"/>
    <e v="#N/A"/>
    <e v="#N/A"/>
    <e v="#N/A"/>
    <n v="0"/>
    <m/>
    <m/>
    <m/>
    <m/>
    <m/>
    <m/>
  </r>
  <r>
    <n v="33"/>
    <s v="OE1;SI;DP-ACT_19"/>
    <s v="DCI;DCI-ACT_33;Dic"/>
    <x v="0"/>
    <s v="Fortalecer la Vigilancia."/>
    <s v="SI"/>
    <s v="PAI_10"/>
    <s v="PAI"/>
    <s v="PyP_Fusiones, Escisiones y Transformaciones"/>
    <s v="DCI-E_13"/>
    <s v="6. Fusiones, Escisiones y Transformaciones"/>
    <s v="DCI-ACT_33"/>
    <s v="Pronunciarse de fondo sobre las solicitudes de fusiones, escisiones y transformaciones."/>
    <x v="0"/>
    <s v="Dirección_de_Promoción_y_Prevención_Concesiones_e_Infraestructura"/>
    <n v="6"/>
    <n v="9"/>
    <n v="2019"/>
    <d v="2019-12-30T00:00:00"/>
    <s v="Dic"/>
    <e v="#N/A"/>
    <n v="0"/>
    <n v="0"/>
    <s v="Por Ejecutar"/>
    <e v="#N/A"/>
    <e v="#N/A"/>
    <n v="0"/>
    <m/>
    <m/>
    <m/>
    <m/>
    <m/>
    <m/>
  </r>
  <r>
    <n v="34"/>
    <s v="OE1;SI;DP-ACT_20"/>
    <s v="DCI;DCI-ACT_34;Ene"/>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01-30T00:00:00"/>
    <s v="Ene"/>
    <n v="0"/>
    <n v="0"/>
    <n v="0"/>
    <s v="Por Ejecutar"/>
    <n v="0"/>
    <n v="0"/>
    <n v="0"/>
    <e v="#N/A"/>
    <e v="#N/A"/>
    <e v="#N/A"/>
    <e v="#N/A"/>
    <e v="#N/A"/>
    <e v="#N/A"/>
  </r>
  <r>
    <n v="34"/>
    <s v="OE1;SI;DP-ACT_20"/>
    <s v="DCI;DCI-ACT_34;Feb"/>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02-28T00:00:00"/>
    <s v="Feb"/>
    <n v="0"/>
    <n v="0"/>
    <n v="0"/>
    <s v="Por Ejecutar"/>
    <n v="0"/>
    <n v="0"/>
    <n v="0"/>
    <m/>
    <m/>
    <m/>
    <m/>
    <m/>
    <m/>
  </r>
  <r>
    <n v="34"/>
    <s v="OE1;SI;DP-ACT_20"/>
    <s v="DCI;DCI-ACT_34;Mar"/>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03-30T00:00:00"/>
    <s v="Mar"/>
    <n v="0"/>
    <n v="0"/>
    <n v="0"/>
    <s v="Por Ejecutar"/>
    <n v="0"/>
    <n v="0"/>
    <n v="0"/>
    <m/>
    <m/>
    <m/>
    <m/>
    <m/>
    <m/>
  </r>
  <r>
    <n v="34"/>
    <s v="OE1;SI;DP-ACT_20"/>
    <s v="DCI;DCI-ACT_34;Abr"/>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04-30T00:00:00"/>
    <s v="Abr"/>
    <n v="0"/>
    <n v="0"/>
    <n v="0"/>
    <s v="Por Ejecutar"/>
    <n v="0"/>
    <n v="0"/>
    <n v="0"/>
    <m/>
    <m/>
    <m/>
    <m/>
    <m/>
    <m/>
  </r>
  <r>
    <n v="34"/>
    <s v="OE1;SI;DP-ACT_20"/>
    <s v="DCI;DCI-ACT_34;May"/>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05-30T00:00:00"/>
    <s v="May"/>
    <n v="0"/>
    <n v="0"/>
    <n v="0"/>
    <s v="Por Ejecutar"/>
    <n v="0"/>
    <n v="0"/>
    <n v="0"/>
    <m/>
    <m/>
    <m/>
    <m/>
    <m/>
    <m/>
  </r>
  <r>
    <n v="34"/>
    <s v="OE1;SI;DP-ACT_20"/>
    <s v="DCI;DCI-ACT_34;Jun"/>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06-30T00:00:00"/>
    <s v="Jun"/>
    <n v="0"/>
    <n v="0"/>
    <n v="0"/>
    <s v="Por Ejecutar"/>
    <n v="0"/>
    <n v="0"/>
    <n v="0"/>
    <m/>
    <m/>
    <m/>
    <m/>
    <m/>
    <m/>
  </r>
  <r>
    <n v="34"/>
    <s v="OE1;SI;DP-ACT_20"/>
    <s v="DCI;DCI-ACT_34;Jul"/>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07-30T00:00:00"/>
    <s v="Jul"/>
    <n v="0"/>
    <n v="0"/>
    <e v="#DIV/0!"/>
    <e v="#DIV/0!"/>
    <n v="0"/>
    <n v="0"/>
    <n v="0"/>
    <m/>
    <m/>
    <m/>
    <m/>
    <m/>
    <m/>
  </r>
  <r>
    <n v="34"/>
    <s v="OE1;SI;DP-ACT_20"/>
    <s v="DCI;DCI-ACT_34;Ago"/>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08-30T00:00:00"/>
    <s v="Ago"/>
    <n v="0"/>
    <n v="0"/>
    <e v="#DIV/0!"/>
    <e v="#DIV/0!"/>
    <n v="0"/>
    <n v="0"/>
    <n v="0"/>
    <m/>
    <m/>
    <m/>
    <m/>
    <m/>
    <m/>
  </r>
  <r>
    <n v="34"/>
    <s v="OE1;SI;DP-ACT_20"/>
    <s v="DCI;DCI-ACT_34;Sep"/>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09-30T00:00:00"/>
    <s v="Sep"/>
    <e v="#N/A"/>
    <e v="#N/A"/>
    <n v="0"/>
    <s v="Por Ejecutar"/>
    <e v="#N/A"/>
    <e v="#N/A"/>
    <n v="0"/>
    <m/>
    <m/>
    <m/>
    <m/>
    <m/>
    <m/>
  </r>
  <r>
    <n v="34"/>
    <s v="OE1;SI;DP-ACT_20"/>
    <s v="DCI;DCI-ACT_34;Oct"/>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10-30T00:00:00"/>
    <s v="Oct"/>
    <e v="#N/A"/>
    <e v="#N/A"/>
    <n v="0"/>
    <s v="Por Ejecutar"/>
    <e v="#N/A"/>
    <e v="#N/A"/>
    <n v="0"/>
    <m/>
    <m/>
    <m/>
    <m/>
    <m/>
    <m/>
  </r>
  <r>
    <n v="34"/>
    <s v="OE1;SI;DP-ACT_20"/>
    <s v="DCI;DCI-ACT_34;Nov"/>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11-30T00:00:00"/>
    <s v="Nov"/>
    <e v="#N/A"/>
    <n v="0"/>
    <n v="0"/>
    <s v="Por Ejecutar"/>
    <e v="#N/A"/>
    <e v="#N/A"/>
    <n v="0"/>
    <m/>
    <m/>
    <m/>
    <m/>
    <m/>
    <m/>
  </r>
  <r>
    <n v="34"/>
    <s v="OE1;SI;DP-ACT_20"/>
    <s v="DCI;DCI-ACT_34;Dic"/>
    <x v="0"/>
    <s v="Fortalecer la Vigilancia."/>
    <s v="SI"/>
    <s v="PAI_10"/>
    <s v="PAI"/>
    <s v="PyP_Vigilancia Previa"/>
    <s v="DCI-E_14"/>
    <s v="7. Vigilancia Previa"/>
    <s v="DCI-ACT_34"/>
    <s v="Expedir Constancias de Incorporación y Habilitación de Empresas del Transporte Aéreo"/>
    <x v="0"/>
    <s v="Dirección_de_Promoción_y_Prevención_Concesiones_e_Infraestructura"/>
    <n v="6"/>
    <n v="12"/>
    <n v="2019"/>
    <d v="2019-12-30T00:00:00"/>
    <s v="Dic"/>
    <e v="#N/A"/>
    <n v="0"/>
    <n v="0"/>
    <s v="Por Ejecutar"/>
    <e v="#N/A"/>
    <e v="#N/A"/>
    <n v="0"/>
    <m/>
    <m/>
    <m/>
    <m/>
    <m/>
    <m/>
  </r>
  <r>
    <n v="35"/>
    <s v="OE1;SI;DP-ACT_21"/>
    <s v="DCI;DCI-ACT_35;Ene"/>
    <x v="0"/>
    <s v="Fortalecer la Vigilancia."/>
    <s v="SI"/>
    <s v="PAI_10"/>
    <s v="PAI"/>
    <s v="PyP_Vigilancia Previa"/>
    <s v="DCI-E_14"/>
    <s v="7. Vigilancia Previa"/>
    <s v="DCI-ACT_35"/>
    <s v="Cálculos Actuariales"/>
    <x v="0"/>
    <s v="Dirección_de_Promoción_y_Prevención_Concesiones_e_Infraestructura"/>
    <n v="6"/>
    <n v="12"/>
    <n v="2019"/>
    <d v="2019-01-30T00:00:00"/>
    <s v="Ene"/>
    <n v="0"/>
    <n v="0"/>
    <n v="0"/>
    <s v="Por Ejecutar"/>
    <n v="0"/>
    <n v="0"/>
    <n v="0"/>
    <e v="#N/A"/>
    <e v="#N/A"/>
    <e v="#N/A"/>
    <e v="#N/A"/>
    <e v="#N/A"/>
    <e v="#N/A"/>
  </r>
  <r>
    <n v="35"/>
    <s v="OE1;SI;DP-ACT_21"/>
    <s v="DCI;DCI-ACT_35;Feb"/>
    <x v="0"/>
    <s v="Fortalecer la Vigilancia."/>
    <s v="SI"/>
    <s v="PAI_10"/>
    <s v="PAI"/>
    <s v="PyP_Vigilancia Previa"/>
    <s v="DCI-E_14"/>
    <s v="7. Vigilancia Previa"/>
    <s v="DCI-ACT_35"/>
    <s v="Cálculos Actuariales"/>
    <x v="0"/>
    <s v="Dirección_de_Promoción_y_Prevención_Concesiones_e_Infraestructura"/>
    <n v="6"/>
    <n v="12"/>
    <n v="2019"/>
    <d v="2019-02-28T00:00:00"/>
    <s v="Feb"/>
    <n v="0"/>
    <n v="0"/>
    <n v="0"/>
    <s v="Por Ejecutar"/>
    <n v="0"/>
    <n v="0"/>
    <n v="0"/>
    <m/>
    <m/>
    <m/>
    <m/>
    <m/>
    <m/>
  </r>
  <r>
    <n v="35"/>
    <s v="OE1;SI;DP-ACT_21"/>
    <s v="DCI;DCI-ACT_35;Mar"/>
    <x v="0"/>
    <s v="Fortalecer la Vigilancia."/>
    <s v="SI"/>
    <s v="PAI_10"/>
    <s v="PAI"/>
    <s v="PyP_Vigilancia Previa"/>
    <s v="DCI-E_14"/>
    <s v="7. Vigilancia Previa"/>
    <s v="DCI-ACT_35"/>
    <s v="Cálculos Actuariales"/>
    <x v="0"/>
    <s v="Dirección_de_Promoción_y_Prevención_Concesiones_e_Infraestructura"/>
    <n v="6"/>
    <n v="12"/>
    <n v="2019"/>
    <d v="2019-03-30T00:00:00"/>
    <s v="Mar"/>
    <n v="0"/>
    <n v="0"/>
    <n v="0"/>
    <s v="Por Ejecutar"/>
    <n v="0"/>
    <n v="0"/>
    <n v="0"/>
    <m/>
    <m/>
    <m/>
    <m/>
    <m/>
    <m/>
  </r>
  <r>
    <n v="35"/>
    <s v="OE1;SI;DP-ACT_21"/>
    <s v="DCI;DCI-ACT_35;Abr"/>
    <x v="0"/>
    <s v="Fortalecer la Vigilancia."/>
    <s v="SI"/>
    <s v="PAI_10"/>
    <s v="PAI"/>
    <s v="PyP_Vigilancia Previa"/>
    <s v="DCI-E_14"/>
    <s v="7. Vigilancia Previa"/>
    <s v="DCI-ACT_35"/>
    <s v="Cálculos Actuariales"/>
    <x v="0"/>
    <s v="Dirección_de_Promoción_y_Prevención_Concesiones_e_Infraestructura"/>
    <n v="6"/>
    <n v="12"/>
    <n v="2019"/>
    <d v="2019-04-30T00:00:00"/>
    <s v="Abr"/>
    <n v="0"/>
    <n v="0"/>
    <n v="0"/>
    <s v="Por Ejecutar"/>
    <n v="0"/>
    <n v="0"/>
    <n v="0"/>
    <m/>
    <m/>
    <m/>
    <m/>
    <m/>
    <m/>
  </r>
  <r>
    <n v="35"/>
    <s v="OE1;SI;DP-ACT_21"/>
    <s v="DCI;DCI-ACT_35;May"/>
    <x v="0"/>
    <s v="Fortalecer la Vigilancia."/>
    <s v="SI"/>
    <s v="PAI_10"/>
    <s v="PAI"/>
    <s v="PyP_Vigilancia Previa"/>
    <s v="DCI-E_14"/>
    <s v="7. Vigilancia Previa"/>
    <s v="DCI-ACT_35"/>
    <s v="Cálculos Actuariales"/>
    <x v="0"/>
    <s v="Dirección_de_Promoción_y_Prevención_Concesiones_e_Infraestructura"/>
    <n v="6"/>
    <n v="12"/>
    <n v="2019"/>
    <d v="2019-05-30T00:00:00"/>
    <s v="May"/>
    <n v="0"/>
    <n v="0"/>
    <n v="0"/>
    <s v="Por Ejecutar"/>
    <n v="0"/>
    <n v="0"/>
    <n v="0"/>
    <m/>
    <m/>
    <m/>
    <m/>
    <m/>
    <m/>
  </r>
  <r>
    <n v="35"/>
    <s v="OE1;SI;DP-ACT_21"/>
    <s v="DCI;DCI-ACT_35;Jun"/>
    <x v="0"/>
    <s v="Fortalecer la Vigilancia."/>
    <s v="SI"/>
    <s v="PAI_10"/>
    <s v="PAI"/>
    <s v="PyP_Vigilancia Previa"/>
    <s v="DCI-E_14"/>
    <s v="7. Vigilancia Previa"/>
    <s v="DCI-ACT_35"/>
    <s v="Cálculos Actuariales"/>
    <x v="0"/>
    <s v="Dirección_de_Promoción_y_Prevención_Concesiones_e_Infraestructura"/>
    <n v="6"/>
    <n v="12"/>
    <n v="2019"/>
    <d v="2019-06-30T00:00:00"/>
    <s v="Jun"/>
    <n v="0"/>
    <n v="0"/>
    <n v="0"/>
    <s v="Por Ejecutar"/>
    <n v="0"/>
    <n v="0"/>
    <n v="0"/>
    <m/>
    <m/>
    <m/>
    <m/>
    <m/>
    <m/>
  </r>
  <r>
    <n v="35"/>
    <s v="OE1;SI;DP-ACT_21"/>
    <s v="DCI;DCI-ACT_35;Jul"/>
    <x v="0"/>
    <s v="Fortalecer la Vigilancia."/>
    <s v="SI"/>
    <s v="PAI_10"/>
    <s v="PAI"/>
    <s v="PyP_Vigilancia Previa"/>
    <s v="DCI-E_14"/>
    <s v="7. Vigilancia Previa"/>
    <s v="DCI-ACT_35"/>
    <s v="Cálculos Actuariales"/>
    <x v="0"/>
    <s v="Dirección_de_Promoción_y_Prevención_Concesiones_e_Infraestructura"/>
    <n v="6"/>
    <n v="12"/>
    <n v="2019"/>
    <d v="2019-07-30T00:00:00"/>
    <s v="Jul"/>
    <n v="0"/>
    <n v="0"/>
    <n v="0"/>
    <s v="Por Ejecutar"/>
    <n v="0"/>
    <n v="0"/>
    <n v="0"/>
    <m/>
    <m/>
    <m/>
    <m/>
    <m/>
    <m/>
  </r>
  <r>
    <n v="35"/>
    <s v="OE1;SI;DP-ACT_21"/>
    <s v="DCI;DCI-ACT_35;Ago"/>
    <x v="0"/>
    <s v="Fortalecer la Vigilancia."/>
    <s v="SI"/>
    <s v="PAI_10"/>
    <s v="PAI"/>
    <s v="PyP_Vigilancia Previa"/>
    <s v="DCI-E_14"/>
    <s v="7. Vigilancia Previa"/>
    <s v="DCI-ACT_35"/>
    <s v="Cálculos Actuariales"/>
    <x v="0"/>
    <s v="Dirección_de_Promoción_y_Prevención_Concesiones_e_Infraestructura"/>
    <n v="6"/>
    <n v="12"/>
    <n v="2019"/>
    <d v="2019-08-30T00:00:00"/>
    <s v="Ago"/>
    <n v="0"/>
    <n v="0"/>
    <n v="0"/>
    <s v="Por Ejecutar"/>
    <n v="0"/>
    <n v="0"/>
    <n v="0"/>
    <m/>
    <m/>
    <m/>
    <m/>
    <m/>
    <m/>
  </r>
  <r>
    <n v="35"/>
    <s v="OE1;SI;DP-ACT_21"/>
    <s v="DCI;DCI-ACT_35;Sep"/>
    <x v="0"/>
    <s v="Fortalecer la Vigilancia."/>
    <s v="SI"/>
    <s v="PAI_10"/>
    <s v="PAI"/>
    <s v="PyP_Vigilancia Previa"/>
    <s v="DCI-E_14"/>
    <s v="7. Vigilancia Previa"/>
    <s v="DCI-ACT_35"/>
    <s v="Cálculos Actuariales"/>
    <x v="0"/>
    <s v="Dirección_de_Promoción_y_Prevención_Concesiones_e_Infraestructura"/>
    <n v="6"/>
    <n v="12"/>
    <n v="2019"/>
    <d v="2019-09-30T00:00:00"/>
    <s v="Sep"/>
    <e v="#N/A"/>
    <e v="#N/A"/>
    <n v="0"/>
    <s v="Por Ejecutar"/>
    <e v="#N/A"/>
    <e v="#N/A"/>
    <n v="0"/>
    <m/>
    <m/>
    <m/>
    <m/>
    <m/>
    <m/>
  </r>
  <r>
    <n v="35"/>
    <s v="OE1;SI;DP-ACT_21"/>
    <s v="DCI;DCI-ACT_35;Oct"/>
    <x v="0"/>
    <s v="Fortalecer la Vigilancia."/>
    <s v="SI"/>
    <s v="PAI_10"/>
    <s v="PAI"/>
    <s v="PyP_Vigilancia Previa"/>
    <s v="DCI-E_14"/>
    <s v="7. Vigilancia Previa"/>
    <s v="DCI-ACT_35"/>
    <s v="Cálculos Actuariales"/>
    <x v="0"/>
    <s v="Dirección_de_Promoción_y_Prevención_Concesiones_e_Infraestructura"/>
    <n v="6"/>
    <n v="12"/>
    <n v="2019"/>
    <d v="2019-10-30T00:00:00"/>
    <s v="Oct"/>
    <e v="#N/A"/>
    <e v="#N/A"/>
    <n v="0"/>
    <s v="Por Ejecutar"/>
    <e v="#N/A"/>
    <e v="#N/A"/>
    <n v="0"/>
    <m/>
    <m/>
    <m/>
    <m/>
    <m/>
    <m/>
  </r>
  <r>
    <n v="35"/>
    <s v="OE1;SI;DP-ACT_21"/>
    <s v="DCI;DCI-ACT_35;Nov"/>
    <x v="0"/>
    <s v="Fortalecer la Vigilancia."/>
    <s v="SI"/>
    <s v="PAI_10"/>
    <s v="PAI"/>
    <s v="PyP_Vigilancia Previa"/>
    <s v="DCI-E_14"/>
    <s v="7. Vigilancia Previa"/>
    <s v="DCI-ACT_35"/>
    <s v="Cálculos Actuariales"/>
    <x v="0"/>
    <s v="Dirección_de_Promoción_y_Prevención_Concesiones_e_Infraestructura"/>
    <n v="6"/>
    <n v="12"/>
    <n v="2019"/>
    <d v="2019-11-30T00:00:00"/>
    <s v="Nov"/>
    <e v="#N/A"/>
    <n v="0"/>
    <e v="#N/A"/>
    <e v="#N/A"/>
    <e v="#N/A"/>
    <e v="#N/A"/>
    <n v="0"/>
    <m/>
    <m/>
    <m/>
    <m/>
    <m/>
    <m/>
  </r>
  <r>
    <n v="35"/>
    <s v="OE1;SI;DP-ACT_21"/>
    <s v="DCI;DCI-ACT_35;Dic"/>
    <x v="0"/>
    <s v="Fortalecer la Vigilancia."/>
    <s v="SI"/>
    <s v="PAI_10"/>
    <s v="PAI"/>
    <s v="PyP_Vigilancia Previa"/>
    <s v="DCI-E_14"/>
    <s v="7. Vigilancia Previa"/>
    <s v="DCI-ACT_35"/>
    <s v="Cálculos Actuariales"/>
    <x v="0"/>
    <s v="Dirección_de_Promoción_y_Prevención_Concesiones_e_Infraestructura"/>
    <n v="6"/>
    <n v="12"/>
    <n v="2019"/>
    <d v="2019-12-30T00:00:00"/>
    <s v="Dic"/>
    <e v="#N/A"/>
    <n v="0"/>
    <n v="0"/>
    <s v="Por Ejecutar"/>
    <e v="#N/A"/>
    <e v="#N/A"/>
    <n v="0"/>
    <m/>
    <m/>
    <m/>
    <m/>
    <m/>
    <m/>
  </r>
  <r>
    <n v="36"/>
    <s v="OE1;SI;DP-ACT_22"/>
    <s v="DCI;DCI-ACT_36;Ene"/>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01-30T00:00:00"/>
    <s v="Ene"/>
    <n v="0"/>
    <n v="0"/>
    <n v="0"/>
    <s v="Por Ejecutar"/>
    <n v="0"/>
    <n v="0"/>
    <n v="0"/>
    <e v="#N/A"/>
    <e v="#N/A"/>
    <e v="#N/A"/>
    <e v="#N/A"/>
    <e v="#N/A"/>
    <e v="#N/A"/>
  </r>
  <r>
    <n v="36"/>
    <s v="OE1;SI;DP-ACT_22"/>
    <s v="DCI;DCI-ACT_36;Feb"/>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02-28T00:00:00"/>
    <s v="Feb"/>
    <n v="0"/>
    <n v="0"/>
    <n v="0"/>
    <s v="Por Ejecutar"/>
    <n v="0"/>
    <n v="0"/>
    <n v="0"/>
    <m/>
    <m/>
    <m/>
    <m/>
    <m/>
    <m/>
  </r>
  <r>
    <n v="36"/>
    <s v="OE1;SI;DP-ACT_22"/>
    <s v="DCI;DCI-ACT_36;Mar"/>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03-30T00:00:00"/>
    <s v="Mar"/>
    <n v="0"/>
    <n v="0"/>
    <n v="0"/>
    <s v="Por Ejecutar"/>
    <n v="0"/>
    <n v="0"/>
    <n v="0"/>
    <m/>
    <m/>
    <m/>
    <m/>
    <m/>
    <m/>
  </r>
  <r>
    <n v="36"/>
    <s v="OE1;SI;DP-ACT_22"/>
    <s v="DCI;DCI-ACT_36;Abr"/>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04-30T00:00:00"/>
    <s v="Abr"/>
    <n v="0"/>
    <n v="0"/>
    <n v="0"/>
    <s v="Por Ejecutar"/>
    <n v="0"/>
    <n v="0"/>
    <n v="0"/>
    <m/>
    <m/>
    <m/>
    <m/>
    <m/>
    <m/>
  </r>
  <r>
    <n v="36"/>
    <s v="OE1;SI;DP-ACT_22"/>
    <s v="DCI;DCI-ACT_36;May"/>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05-30T00:00:00"/>
    <s v="May"/>
    <n v="0"/>
    <n v="0"/>
    <n v="0"/>
    <s v="Por Ejecutar"/>
    <n v="0"/>
    <n v="0"/>
    <n v="0"/>
    <m/>
    <m/>
    <m/>
    <m/>
    <m/>
    <m/>
  </r>
  <r>
    <n v="36"/>
    <s v="OE1;SI;DP-ACT_22"/>
    <s v="DCI;DCI-ACT_36;Jun"/>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06-30T00:00:00"/>
    <s v="Jun"/>
    <n v="0"/>
    <n v="0"/>
    <n v="0"/>
    <s v="Por Ejecutar"/>
    <n v="0"/>
    <n v="0"/>
    <n v="0"/>
    <m/>
    <m/>
    <m/>
    <m/>
    <m/>
    <m/>
  </r>
  <r>
    <n v="36"/>
    <s v="OE1;SI;DP-ACT_22"/>
    <s v="DCI;DCI-ACT_36;Jul"/>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07-30T00:00:00"/>
    <s v="Jul"/>
    <n v="0"/>
    <n v="0"/>
    <e v="#DIV/0!"/>
    <e v="#DIV/0!"/>
    <n v="0"/>
    <n v="0"/>
    <n v="0"/>
    <m/>
    <m/>
    <m/>
    <m/>
    <m/>
    <m/>
  </r>
  <r>
    <n v="36"/>
    <s v="OE1;SI;DP-ACT_22"/>
    <s v="DCI;DCI-ACT_36;Ago"/>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08-30T00:00:00"/>
    <s v="Ago"/>
    <n v="0"/>
    <n v="0"/>
    <e v="#DIV/0!"/>
    <e v="#DIV/0!"/>
    <n v="0"/>
    <n v="0"/>
    <n v="0"/>
    <m/>
    <m/>
    <m/>
    <m/>
    <m/>
    <m/>
  </r>
  <r>
    <n v="36"/>
    <s v="OE1;SI;DP-ACT_22"/>
    <s v="DCI;DCI-ACT_36;Sep"/>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09-30T00:00:00"/>
    <s v="Sep"/>
    <e v="#N/A"/>
    <e v="#N/A"/>
    <e v="#N/A"/>
    <e v="#N/A"/>
    <e v="#N/A"/>
    <e v="#N/A"/>
    <n v="0"/>
    <m/>
    <m/>
    <m/>
    <m/>
    <m/>
    <m/>
  </r>
  <r>
    <n v="36"/>
    <s v="OE1;SI;DP-ACT_22"/>
    <s v="DCI;DCI-ACT_36;Oct"/>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10-30T00:00:00"/>
    <s v="Oct"/>
    <e v="#N/A"/>
    <e v="#N/A"/>
    <e v="#N/A"/>
    <e v="#N/A"/>
    <e v="#N/A"/>
    <e v="#N/A"/>
    <n v="0"/>
    <m/>
    <m/>
    <m/>
    <m/>
    <m/>
    <m/>
  </r>
  <r>
    <n v="36"/>
    <s v="OE1;SI;DP-ACT_22"/>
    <s v="DCI;DCI-ACT_36;Nov"/>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11-30T00:00:00"/>
    <s v="Nov"/>
    <e v="#N/A"/>
    <n v="0"/>
    <e v="#N/A"/>
    <e v="#N/A"/>
    <e v="#N/A"/>
    <e v="#N/A"/>
    <n v="0"/>
    <m/>
    <m/>
    <m/>
    <m/>
    <m/>
    <m/>
  </r>
  <r>
    <n v="36"/>
    <s v="OE1;SI;DP-ACT_22"/>
    <s v="DCI;DCI-ACT_36;Dic"/>
    <x v="0"/>
    <s v="Fortalecer la Vigilancia."/>
    <s v="SI"/>
    <s v="PAI_10"/>
    <s v="PAI"/>
    <s v="Gestión_PQRS"/>
    <s v="DCI-E_15"/>
    <s v="A. Peticiones, Quejas, Reclamos y Solicitudes."/>
    <s v="DCI-ACT_36"/>
    <s v="A. Peticiones, Quejas, Reclamos y Solicitudes."/>
    <x v="0"/>
    <s v="Dirección_de_Investigaciones_de_Concesiones_e_Infraestructura"/>
    <n v="1"/>
    <n v="12"/>
    <n v="2019"/>
    <d v="2019-12-30T00:00:00"/>
    <s v="Dic"/>
    <e v="#N/A"/>
    <n v="0"/>
    <e v="#N/A"/>
    <e v="#N/A"/>
    <e v="#N/A"/>
    <e v="#N/A"/>
    <n v="0"/>
    <m/>
    <m/>
    <m/>
    <m/>
    <m/>
    <m/>
  </r>
  <r>
    <n v="37"/>
    <s v="OE1;SI;DP-ACT_23"/>
    <s v="DCI;DCI-ACT_37;Ene"/>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01-30T00:00:00"/>
    <s v="Ene"/>
    <n v="20"/>
    <n v="20"/>
    <n v="1"/>
    <s v="Ejecutada"/>
    <n v="20"/>
    <n v="20"/>
    <n v="1"/>
    <e v="#N/A"/>
    <e v="#N/A"/>
    <e v="#N/A"/>
    <e v="#N/A"/>
    <e v="#N/A"/>
    <e v="#N/A"/>
  </r>
  <r>
    <n v="37"/>
    <s v="OE1;SI;DP-ACT_23"/>
    <s v="DCI;DCI-ACT_37;Feb"/>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02-28T00:00:00"/>
    <s v="Feb"/>
    <n v="0"/>
    <n v="0"/>
    <n v="0"/>
    <s v="Por Ejecutar"/>
    <n v="20"/>
    <n v="20"/>
    <n v="1"/>
    <m/>
    <m/>
    <m/>
    <m/>
    <m/>
    <m/>
  </r>
  <r>
    <n v="37"/>
    <s v="OE1;SI;DP-ACT_23"/>
    <s v="DCI;DCI-ACT_37;Mar"/>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03-30T00:00:00"/>
    <s v="Mar"/>
    <n v="0"/>
    <n v="0"/>
    <n v="0"/>
    <s v="Por Ejecutar"/>
    <n v="20"/>
    <n v="20"/>
    <n v="1"/>
    <m/>
    <m/>
    <m/>
    <m/>
    <m/>
    <m/>
  </r>
  <r>
    <n v="37"/>
    <s v="OE1;SI;DP-ACT_23"/>
    <s v="DCI;DCI-ACT_37;Abr"/>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04-30T00:00:00"/>
    <s v="Abr"/>
    <n v="0"/>
    <n v="0"/>
    <n v="0"/>
    <s v="Por Ejecutar"/>
    <n v="20"/>
    <n v="20"/>
    <n v="1"/>
    <m/>
    <m/>
    <m/>
    <m/>
    <m/>
    <m/>
  </r>
  <r>
    <n v="37"/>
    <s v="OE1;SI;DP-ACT_23"/>
    <s v="DCI;DCI-ACT_37;May"/>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05-30T00:00:00"/>
    <s v="May"/>
    <n v="0"/>
    <n v="0"/>
    <n v="0"/>
    <s v="Por Ejecutar"/>
    <n v="20"/>
    <n v="20"/>
    <n v="1"/>
    <m/>
    <m/>
    <m/>
    <m/>
    <m/>
    <m/>
  </r>
  <r>
    <n v="37"/>
    <s v="OE1;SI;DP-ACT_23"/>
    <s v="DCI;DCI-ACT_37;Jun"/>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06-30T00:00:00"/>
    <s v="Jun"/>
    <n v="0"/>
    <n v="0"/>
    <n v="0"/>
    <s v="Por Ejecutar"/>
    <n v="20"/>
    <n v="20"/>
    <n v="1"/>
    <m/>
    <m/>
    <m/>
    <m/>
    <m/>
    <m/>
  </r>
  <r>
    <n v="37"/>
    <s v="OE1;SI;DP-ACT_23"/>
    <s v="DCI;DCI-ACT_37;Jul"/>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07-30T00:00:00"/>
    <s v="Jul"/>
    <n v="0"/>
    <n v="0"/>
    <n v="0"/>
    <s v="Por Ejecutar"/>
    <n v="20"/>
    <n v="20"/>
    <n v="1"/>
    <m/>
    <m/>
    <m/>
    <m/>
    <m/>
    <m/>
  </r>
  <r>
    <n v="37"/>
    <s v="OE1;SI;DP-ACT_23"/>
    <s v="DCI;DCI-ACT_37;Ago"/>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08-30T00:00:00"/>
    <s v="Ago"/>
    <n v="0"/>
    <n v="0"/>
    <n v="0"/>
    <s v="Por Ejecutar"/>
    <n v="20"/>
    <n v="20"/>
    <n v="1"/>
    <m/>
    <m/>
    <m/>
    <m/>
    <m/>
    <m/>
  </r>
  <r>
    <n v="37"/>
    <s v="OE1;SI;DP-ACT_23"/>
    <s v="DCI;DCI-ACT_37;Sep"/>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09-30T00:00:00"/>
    <s v="Sep"/>
    <e v="#N/A"/>
    <e v="#N/A"/>
    <n v="0"/>
    <s v="Por Ejecutar"/>
    <e v="#N/A"/>
    <e v="#N/A"/>
    <n v="0"/>
    <m/>
    <m/>
    <m/>
    <m/>
    <m/>
    <m/>
  </r>
  <r>
    <n v="37"/>
    <s v="OE1;SI;DP-ACT_23"/>
    <s v="DCI;DCI-ACT_37;Oct"/>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10-30T00:00:00"/>
    <s v="Oct"/>
    <e v="#N/A"/>
    <e v="#N/A"/>
    <n v="0"/>
    <s v="Por Ejecutar"/>
    <e v="#N/A"/>
    <e v="#N/A"/>
    <n v="0"/>
    <m/>
    <m/>
    <m/>
    <m/>
    <m/>
    <m/>
  </r>
  <r>
    <n v="37"/>
    <s v="OE1;SI;DP-ACT_23"/>
    <s v="DCI;DCI-ACT_37;Nov"/>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11-30T00:00:00"/>
    <s v="Nov"/>
    <e v="#N/A"/>
    <n v="0"/>
    <n v="0"/>
    <s v="Por Ejecutar"/>
    <e v="#N/A"/>
    <e v="#N/A"/>
    <n v="0"/>
    <m/>
    <m/>
    <m/>
    <m/>
    <m/>
    <m/>
  </r>
  <r>
    <n v="37"/>
    <s v="OE1;SI;DP-ACT_23"/>
    <s v="DCI;DCI-ACT_37;Dic"/>
    <x v="0"/>
    <s v="Fortalecer la Vigilancia."/>
    <s v="SI"/>
    <s v="PAI_10"/>
    <s v="PAI"/>
    <s v="Averiguación_Preliminar"/>
    <s v="DCI-E_16"/>
    <s v="B. Resolver Análisis y/o Estudio de Averiguaciones Preliminares"/>
    <s v="DCI-ACT_37"/>
    <s v="B. Averiguación Preliminar"/>
    <x v="0"/>
    <s v="Dirección_de_Investigaciones_de_Concesiones_e_Infraestructura"/>
    <n v="1"/>
    <n v="12"/>
    <n v="2019"/>
    <d v="2019-12-30T00:00:00"/>
    <s v="Dic"/>
    <e v="#N/A"/>
    <n v="0"/>
    <e v="#N/A"/>
    <e v="#N/A"/>
    <e v="#N/A"/>
    <e v="#N/A"/>
    <n v="0"/>
    <m/>
    <m/>
    <m/>
    <m/>
    <m/>
    <m/>
  </r>
  <r>
    <n v="38"/>
    <s v="OE1;SI;DP-ACT_24"/>
    <s v="DCI;DCI-ACT_38;Ene"/>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01-30T00:00:00"/>
    <s v="Ene"/>
    <n v="2"/>
    <n v="2"/>
    <n v="1"/>
    <s v="Ejecutada"/>
    <n v="2"/>
    <n v="2"/>
    <n v="1"/>
    <e v="#N/A"/>
    <e v="#N/A"/>
    <e v="#N/A"/>
    <e v="#N/A"/>
    <e v="#N/A"/>
    <e v="#N/A"/>
  </r>
  <r>
    <n v="38"/>
    <s v="OE1;SI;DP-ACT_24"/>
    <s v="DCI;DCI-ACT_38;Feb"/>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02-28T00:00:00"/>
    <s v="Feb"/>
    <n v="0"/>
    <n v="0"/>
    <n v="0"/>
    <s v="Por Ejecutar"/>
    <n v="2"/>
    <n v="2"/>
    <n v="1"/>
    <m/>
    <m/>
    <m/>
    <m/>
    <m/>
    <m/>
  </r>
  <r>
    <n v="38"/>
    <s v="OE1;SI;DP-ACT_24"/>
    <s v="DCI;DCI-ACT_38;Mar"/>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03-30T00:00:00"/>
    <s v="Mar"/>
    <n v="0"/>
    <n v="0"/>
    <n v="0"/>
    <s v="Por Ejecutar"/>
    <n v="2"/>
    <n v="2"/>
    <n v="1"/>
    <m/>
    <m/>
    <m/>
    <m/>
    <m/>
    <m/>
  </r>
  <r>
    <n v="38"/>
    <s v="OE1;SI;DP-ACT_24"/>
    <s v="DCI;DCI-ACT_38;Abr"/>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04-30T00:00:00"/>
    <s v="Abr"/>
    <n v="0"/>
    <n v="0"/>
    <n v="0"/>
    <s v="Por Ejecutar"/>
    <n v="2"/>
    <n v="2"/>
    <n v="1"/>
    <m/>
    <m/>
    <m/>
    <m/>
    <m/>
    <m/>
  </r>
  <r>
    <n v="38"/>
    <s v="OE1;SI;DP-ACT_24"/>
    <s v="DCI;DCI-ACT_38;May"/>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05-30T00:00:00"/>
    <s v="May"/>
    <n v="0"/>
    <n v="0"/>
    <n v="0"/>
    <s v="Por Ejecutar"/>
    <n v="2"/>
    <n v="2"/>
    <n v="1"/>
    <m/>
    <m/>
    <m/>
    <m/>
    <m/>
    <m/>
  </r>
  <r>
    <n v="38"/>
    <s v="OE1;SI;DP-ACT_24"/>
    <s v="DCI;DCI-ACT_38;Jun"/>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06-30T00:00:00"/>
    <s v="Jun"/>
    <n v="0"/>
    <n v="0"/>
    <n v="0"/>
    <s v="Por Ejecutar"/>
    <n v="2"/>
    <n v="2"/>
    <n v="1"/>
    <m/>
    <m/>
    <m/>
    <m/>
    <m/>
    <m/>
  </r>
  <r>
    <n v="38"/>
    <s v="OE1;SI;DP-ACT_24"/>
    <s v="DCI;DCI-ACT_38;Jul"/>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07-30T00:00:00"/>
    <s v="Jul"/>
    <n v="0"/>
    <n v="0"/>
    <n v="0"/>
    <s v="Por Ejecutar"/>
    <n v="2"/>
    <n v="2"/>
    <n v="1"/>
    <m/>
    <m/>
    <m/>
    <m/>
    <m/>
    <m/>
  </r>
  <r>
    <n v="38"/>
    <s v="OE1;SI;DP-ACT_24"/>
    <s v="DCI;DCI-ACT_38;Ago"/>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08-30T00:00:00"/>
    <s v="Ago"/>
    <n v="0"/>
    <n v="0"/>
    <n v="0"/>
    <s v="Por Ejecutar"/>
    <n v="2"/>
    <n v="2"/>
    <n v="1"/>
    <m/>
    <m/>
    <m/>
    <m/>
    <m/>
    <m/>
  </r>
  <r>
    <n v="38"/>
    <s v="OE1;SI;DP-ACT_24"/>
    <s v="DCI;DCI-ACT_38;Sep"/>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09-30T00:00:00"/>
    <s v="Sep"/>
    <e v="#N/A"/>
    <e v="#N/A"/>
    <n v="0"/>
    <s v="Por Ejecutar"/>
    <e v="#N/A"/>
    <e v="#N/A"/>
    <n v="0"/>
    <m/>
    <m/>
    <m/>
    <m/>
    <m/>
    <m/>
  </r>
  <r>
    <n v="38"/>
    <s v="OE1;SI;DP-ACT_24"/>
    <s v="DCI;DCI-ACT_38;Oct"/>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10-30T00:00:00"/>
    <s v="Oct"/>
    <e v="#N/A"/>
    <e v="#N/A"/>
    <e v="#N/A"/>
    <e v="#N/A"/>
    <e v="#N/A"/>
    <e v="#N/A"/>
    <n v="0"/>
    <m/>
    <m/>
    <m/>
    <m/>
    <m/>
    <m/>
  </r>
  <r>
    <n v="38"/>
    <s v="OE1;SI;DP-ACT_24"/>
    <s v="DCI;DCI-ACT_38;Nov"/>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11-30T00:00:00"/>
    <s v="Nov"/>
    <e v="#N/A"/>
    <n v="0"/>
    <n v="0"/>
    <s v="Por Ejecutar"/>
    <e v="#N/A"/>
    <e v="#N/A"/>
    <n v="0"/>
    <m/>
    <m/>
    <m/>
    <m/>
    <m/>
    <m/>
  </r>
  <r>
    <n v="38"/>
    <s v="OE1;SI;DP-ACT_24"/>
    <s v="DCI;DCI-ACT_38;Dic"/>
    <x v="0"/>
    <s v="Fortalecer la Vigilancia."/>
    <s v="SI"/>
    <s v="PAI_10"/>
    <s v="PAI"/>
    <s v="Investigaciones"/>
    <s v="DCI-E_17"/>
    <s v="C. Resolver Actuaciones Administrativas dentro del Término - Decreto 2409"/>
    <s v="DCI-ACT_38"/>
    <s v="1. INVESTIGACIÓN"/>
    <x v="0"/>
    <s v="Dirección_de_Investigaciones_de_Concesiones_e_Infraestructura"/>
    <n v="1"/>
    <n v="3"/>
    <n v="2019"/>
    <d v="2019-12-30T00:00:00"/>
    <s v="Dic"/>
    <e v="#N/A"/>
    <n v="0"/>
    <n v="0"/>
    <s v="Por Ejecutar"/>
    <e v="#N/A"/>
    <e v="#N/A"/>
    <n v="0"/>
    <m/>
    <m/>
    <m/>
    <m/>
    <m/>
    <m/>
  </r>
  <r>
    <n v="39"/>
    <s v="OE1;SI;DP-ACT_25"/>
    <s v="DCI;DCI-ACT_39;Ene"/>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01-30T00:00:00"/>
    <s v="Ene"/>
    <n v="0"/>
    <n v="0"/>
    <n v="0"/>
    <s v="Por Ejecutar"/>
    <n v="0"/>
    <n v="0"/>
    <n v="0"/>
    <e v="#N/A"/>
    <e v="#N/A"/>
    <e v="#N/A"/>
    <e v="#N/A"/>
    <e v="#N/A"/>
    <e v="#N/A"/>
  </r>
  <r>
    <n v="39"/>
    <s v="OE1;SI;DP-ACT_25"/>
    <s v="DCI;DCI-ACT_39;Feb"/>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02-28T00:00:00"/>
    <s v="Feb"/>
    <n v="0"/>
    <n v="0"/>
    <n v="0"/>
    <s v="Por Ejecutar"/>
    <n v="0"/>
    <n v="0"/>
    <n v="0"/>
    <m/>
    <m/>
    <m/>
    <m/>
    <m/>
    <m/>
  </r>
  <r>
    <n v="39"/>
    <s v="OE1;SI;DP-ACT_25"/>
    <s v="DCI;DCI-ACT_39;Mar"/>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03-30T00:00:00"/>
    <s v="Mar"/>
    <n v="0"/>
    <n v="0"/>
    <n v="0"/>
    <s v="Por Ejecutar"/>
    <n v="0"/>
    <n v="0"/>
    <n v="0"/>
    <m/>
    <m/>
    <m/>
    <m/>
    <m/>
    <m/>
  </r>
  <r>
    <n v="39"/>
    <s v="OE1;SI;DP-ACT_25"/>
    <s v="DCI;DCI-ACT_39;Abr"/>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04-30T00:00:00"/>
    <s v="Abr"/>
    <n v="0"/>
    <n v="0"/>
    <n v="0"/>
    <s v="Por Ejecutar"/>
    <n v="0"/>
    <n v="0"/>
    <n v="0"/>
    <m/>
    <m/>
    <m/>
    <m/>
    <m/>
    <m/>
  </r>
  <r>
    <n v="39"/>
    <s v="OE1;SI;DP-ACT_25"/>
    <s v="DCI;DCI-ACT_39;May"/>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05-30T00:00:00"/>
    <s v="May"/>
    <n v="0"/>
    <n v="0"/>
    <n v="0"/>
    <s v="Por Ejecutar"/>
    <n v="0"/>
    <n v="0"/>
    <n v="0"/>
    <m/>
    <m/>
    <m/>
    <m/>
    <m/>
    <m/>
  </r>
  <r>
    <n v="39"/>
    <s v="OE1;SI;DP-ACT_25"/>
    <s v="DCI;DCI-ACT_39;Jun"/>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06-30T00:00:00"/>
    <s v="Jun"/>
    <n v="0"/>
    <n v="0"/>
    <n v="0"/>
    <s v="Por Ejecutar"/>
    <n v="0"/>
    <n v="0"/>
    <n v="0"/>
    <m/>
    <m/>
    <m/>
    <m/>
    <m/>
    <m/>
  </r>
  <r>
    <n v="39"/>
    <s v="OE1;SI;DP-ACT_25"/>
    <s v="DCI;DCI-ACT_39;Jul"/>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07-30T00:00:00"/>
    <s v="Jul"/>
    <n v="0"/>
    <n v="0"/>
    <n v="0"/>
    <s v="Por Ejecutar"/>
    <n v="0"/>
    <n v="0"/>
    <n v="0"/>
    <m/>
    <m/>
    <m/>
    <m/>
    <m/>
    <m/>
  </r>
  <r>
    <n v="39"/>
    <s v="OE1;SI;DP-ACT_25"/>
    <s v="DCI;DCI-ACT_39;Ago"/>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08-30T00:00:00"/>
    <s v="Ago"/>
    <n v="0"/>
    <n v="0"/>
    <e v="#DIV/0!"/>
    <e v="#DIV/0!"/>
    <n v="0"/>
    <n v="0"/>
    <n v="0"/>
    <m/>
    <m/>
    <m/>
    <m/>
    <m/>
    <m/>
  </r>
  <r>
    <n v="39"/>
    <s v="OE1;SI;DP-ACT_25"/>
    <s v="DCI;DCI-ACT_39;Sep"/>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09-30T00:00:00"/>
    <s v="Sep"/>
    <e v="#N/A"/>
    <e v="#N/A"/>
    <e v="#N/A"/>
    <e v="#N/A"/>
    <e v="#N/A"/>
    <e v="#N/A"/>
    <n v="0"/>
    <m/>
    <m/>
    <m/>
    <m/>
    <m/>
    <m/>
  </r>
  <r>
    <n v="39"/>
    <s v="OE1;SI;DP-ACT_25"/>
    <s v="DCI;DCI-ACT_39;Oct"/>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10-30T00:00:00"/>
    <s v="Oct"/>
    <e v="#N/A"/>
    <e v="#N/A"/>
    <n v="0"/>
    <s v="Por Ejecutar"/>
    <e v="#N/A"/>
    <e v="#N/A"/>
    <n v="0"/>
    <m/>
    <m/>
    <m/>
    <m/>
    <m/>
    <m/>
  </r>
  <r>
    <n v="39"/>
    <s v="OE1;SI;DP-ACT_25"/>
    <s v="DCI;DCI-ACT_39;Nov"/>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11-30T00:00:00"/>
    <s v="Nov"/>
    <e v="#N/A"/>
    <n v="0"/>
    <n v="0"/>
    <s v="Por Ejecutar"/>
    <e v="#N/A"/>
    <e v="#N/A"/>
    <n v="0"/>
    <m/>
    <m/>
    <m/>
    <m/>
    <m/>
    <m/>
  </r>
  <r>
    <n v="39"/>
    <s v="OE1;SI;DP-ACT_25"/>
    <s v="DCI;DCI-ACT_39;Dic"/>
    <x v="0"/>
    <s v="Fortalecer la Vigilancia."/>
    <s v="SI"/>
    <s v="PAI_10"/>
    <s v="PAI"/>
    <s v="Investigaciones"/>
    <s v="DCI-E_17"/>
    <s v="C. Resolver Actuaciones Administrativas dentro del Término - Decreto 2409"/>
    <s v="DCI-ACT_39"/>
    <s v="2. ETAPA PROBATORIA"/>
    <x v="0"/>
    <s v="Dirección_de_Investigaciones_de_Concesiones_e_Infraestructura"/>
    <n v="1"/>
    <n v="3"/>
    <n v="2019"/>
    <d v="2019-12-30T00:00:00"/>
    <s v="Dic"/>
    <e v="#N/A"/>
    <n v="0"/>
    <n v="0"/>
    <s v="Por Ejecutar"/>
    <e v="#N/A"/>
    <e v="#N/A"/>
    <n v="0"/>
    <m/>
    <m/>
    <m/>
    <m/>
    <m/>
    <m/>
  </r>
  <r>
    <n v="40"/>
    <s v="OE1;SI;DP-ACT_26"/>
    <s v="DCI;DCI-ACT_40;Ene"/>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01-30T00:00:00"/>
    <s v="Ene"/>
    <n v="0"/>
    <n v="0"/>
    <n v="0"/>
    <s v="Por Ejecutar"/>
    <n v="0"/>
    <n v="0"/>
    <n v="0"/>
    <e v="#N/A"/>
    <e v="#N/A"/>
    <e v="#N/A"/>
    <e v="#N/A"/>
    <e v="#N/A"/>
    <e v="#N/A"/>
  </r>
  <r>
    <n v="40"/>
    <s v="OE1;SI;DP-ACT_26"/>
    <s v="DCI;DCI-ACT_40;Feb"/>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02-28T00:00:00"/>
    <s v="Feb"/>
    <n v="0"/>
    <n v="0"/>
    <n v="0"/>
    <s v="Por Ejecutar"/>
    <n v="0"/>
    <n v="0"/>
    <n v="0"/>
    <m/>
    <m/>
    <m/>
    <m/>
    <m/>
    <m/>
  </r>
  <r>
    <n v="40"/>
    <s v="OE1;SI;DP-ACT_26"/>
    <s v="DCI;DCI-ACT_40;Mar"/>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03-30T00:00:00"/>
    <s v="Mar"/>
    <n v="0"/>
    <n v="0"/>
    <n v="0"/>
    <s v="Por Ejecutar"/>
    <n v="0"/>
    <n v="0"/>
    <n v="0"/>
    <m/>
    <m/>
    <m/>
    <m/>
    <m/>
    <m/>
  </r>
  <r>
    <n v="40"/>
    <s v="OE1;SI;DP-ACT_26"/>
    <s v="DCI;DCI-ACT_40;Abr"/>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04-30T00:00:00"/>
    <s v="Abr"/>
    <n v="0"/>
    <n v="0"/>
    <n v="0"/>
    <s v="Por Ejecutar"/>
    <n v="0"/>
    <n v="0"/>
    <n v="0"/>
    <m/>
    <m/>
    <m/>
    <m/>
    <m/>
    <m/>
  </r>
  <r>
    <n v="40"/>
    <s v="OE1;SI;DP-ACT_26"/>
    <s v="DCI;DCI-ACT_40;May"/>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05-30T00:00:00"/>
    <s v="May"/>
    <n v="0"/>
    <n v="0"/>
    <n v="0"/>
    <s v="Por Ejecutar"/>
    <n v="0"/>
    <n v="0"/>
    <n v="0"/>
    <m/>
    <m/>
    <m/>
    <m/>
    <m/>
    <m/>
  </r>
  <r>
    <n v="40"/>
    <s v="OE1;SI;DP-ACT_26"/>
    <s v="DCI;DCI-ACT_40;Jun"/>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06-30T00:00:00"/>
    <s v="Jun"/>
    <n v="0"/>
    <n v="0"/>
    <n v="0"/>
    <s v="Por Ejecutar"/>
    <n v="0"/>
    <n v="0"/>
    <n v="0"/>
    <m/>
    <m/>
    <m/>
    <m/>
    <m/>
    <m/>
  </r>
  <r>
    <n v="40"/>
    <s v="OE1;SI;DP-ACT_26"/>
    <s v="DCI;DCI-ACT_40;Jul"/>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07-30T00:00:00"/>
    <s v="Jul"/>
    <n v="0"/>
    <n v="0"/>
    <e v="#DIV/0!"/>
    <e v="#DIV/0!"/>
    <n v="0"/>
    <n v="0"/>
    <n v="0"/>
    <m/>
    <m/>
    <m/>
    <m/>
    <m/>
    <m/>
  </r>
  <r>
    <n v="40"/>
    <s v="OE1;SI;DP-ACT_26"/>
    <s v="DCI;DCI-ACT_40;Ago"/>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08-30T00:00:00"/>
    <s v="Ago"/>
    <n v="0"/>
    <n v="0"/>
    <n v="0"/>
    <s v="Por Ejecutar"/>
    <n v="0"/>
    <n v="0"/>
    <n v="0"/>
    <m/>
    <m/>
    <m/>
    <m/>
    <m/>
    <m/>
  </r>
  <r>
    <n v="40"/>
    <s v="OE1;SI;DP-ACT_26"/>
    <s v="DCI;DCI-ACT_40;Sep"/>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09-30T00:00:00"/>
    <s v="Sep"/>
    <e v="#N/A"/>
    <e v="#N/A"/>
    <n v="0"/>
    <s v="Por Ejecutar"/>
    <e v="#N/A"/>
    <e v="#N/A"/>
    <n v="0"/>
    <m/>
    <m/>
    <m/>
    <m/>
    <m/>
    <m/>
  </r>
  <r>
    <n v="40"/>
    <s v="OE1;SI;DP-ACT_26"/>
    <s v="DCI;DCI-ACT_40;Oct"/>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10-30T00:00:00"/>
    <s v="Oct"/>
    <e v="#N/A"/>
    <e v="#N/A"/>
    <n v="0"/>
    <s v="Por Ejecutar"/>
    <e v="#N/A"/>
    <e v="#N/A"/>
    <n v="0"/>
    <m/>
    <m/>
    <m/>
    <m/>
    <m/>
    <m/>
  </r>
  <r>
    <n v="40"/>
    <s v="OE1;SI;DP-ACT_26"/>
    <s v="DCI;DCI-ACT_40;Nov"/>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11-30T00:00:00"/>
    <s v="Nov"/>
    <e v="#N/A"/>
    <n v="0"/>
    <n v="0"/>
    <s v="Por Ejecutar"/>
    <e v="#N/A"/>
    <e v="#N/A"/>
    <n v="0"/>
    <m/>
    <m/>
    <m/>
    <m/>
    <m/>
    <m/>
  </r>
  <r>
    <n v="40"/>
    <s v="OE1;SI;DP-ACT_26"/>
    <s v="DCI;DCI-ACT_40;Dic"/>
    <x v="0"/>
    <s v="Fortalecer la Vigilancia."/>
    <s v="SI"/>
    <s v="PAI_10"/>
    <s v="PAI"/>
    <s v="Investigaciones"/>
    <s v="DCI-E_17"/>
    <s v="C. Resolver Actuaciones Administrativas dentro del Término - Decreto 2409"/>
    <s v="DCI-ACT_40"/>
    <s v="3. ALEGATOS"/>
    <x v="0"/>
    <s v="Dirección_de_Investigaciones_de_Concesiones_e_Infraestructura"/>
    <n v="1"/>
    <n v="3"/>
    <n v="2019"/>
    <d v="2019-12-30T00:00:00"/>
    <s v="Dic"/>
    <e v="#N/A"/>
    <n v="0"/>
    <n v="0"/>
    <s v="Por Ejecutar"/>
    <e v="#N/A"/>
    <e v="#N/A"/>
    <n v="0"/>
    <m/>
    <m/>
    <m/>
    <m/>
    <m/>
    <m/>
  </r>
  <r>
    <n v="41"/>
    <s v="OE1;SI;DP-ACT_27"/>
    <s v="DCI;DCI-ACT_41;Ene"/>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01-30T00:00:00"/>
    <s v="Ene"/>
    <n v="0"/>
    <n v="0"/>
    <n v="0"/>
    <s v="Por Ejecutar"/>
    <n v="0"/>
    <n v="0"/>
    <n v="0"/>
    <e v="#N/A"/>
    <e v="#N/A"/>
    <e v="#N/A"/>
    <e v="#N/A"/>
    <e v="#N/A"/>
    <e v="#N/A"/>
  </r>
  <r>
    <n v="41"/>
    <s v="OE1;SI;DP-ACT_27"/>
    <s v="DCI;DCI-ACT_41;Feb"/>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02-28T00:00:00"/>
    <s v="Feb"/>
    <n v="0"/>
    <n v="0"/>
    <n v="0"/>
    <s v="Por Ejecutar"/>
    <n v="0"/>
    <n v="0"/>
    <n v="0"/>
    <m/>
    <m/>
    <m/>
    <m/>
    <m/>
    <m/>
  </r>
  <r>
    <n v="41"/>
    <s v="OE1;SI;DP-ACT_27"/>
    <s v="DCI;DCI-ACT_41;Mar"/>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03-30T00:00:00"/>
    <s v="Mar"/>
    <n v="0"/>
    <n v="0"/>
    <n v="0"/>
    <s v="Por Ejecutar"/>
    <n v="0"/>
    <n v="0"/>
    <n v="0"/>
    <m/>
    <m/>
    <m/>
    <m/>
    <m/>
    <m/>
  </r>
  <r>
    <n v="41"/>
    <s v="OE1;SI;DP-ACT_27"/>
    <s v="DCI;DCI-ACT_41;Abr"/>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04-30T00:00:00"/>
    <s v="Abr"/>
    <n v="0"/>
    <n v="0"/>
    <n v="0"/>
    <s v="Por Ejecutar"/>
    <n v="0"/>
    <n v="0"/>
    <n v="0"/>
    <m/>
    <m/>
    <m/>
    <m/>
    <m/>
    <m/>
  </r>
  <r>
    <n v="41"/>
    <s v="OE1;SI;DP-ACT_27"/>
    <s v="DCI;DCI-ACT_41;May"/>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05-30T00:00:00"/>
    <s v="May"/>
    <n v="0"/>
    <n v="0"/>
    <n v="0"/>
    <s v="Por Ejecutar"/>
    <n v="0"/>
    <n v="0"/>
    <n v="0"/>
    <m/>
    <m/>
    <m/>
    <m/>
    <m/>
    <m/>
  </r>
  <r>
    <n v="41"/>
    <s v="OE1;SI;DP-ACT_27"/>
    <s v="DCI;DCI-ACT_41;Jun"/>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06-30T00:00:00"/>
    <s v="Jun"/>
    <n v="0"/>
    <n v="0"/>
    <n v="0"/>
    <s v="Por Ejecutar"/>
    <n v="0"/>
    <n v="0"/>
    <n v="0"/>
    <m/>
    <m/>
    <m/>
    <m/>
    <m/>
    <m/>
  </r>
  <r>
    <n v="41"/>
    <s v="OE1;SI;DP-ACT_27"/>
    <s v="DCI;DCI-ACT_41;Jul"/>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07-30T00:00:00"/>
    <s v="Jul"/>
    <n v="0"/>
    <n v="0"/>
    <n v="0"/>
    <s v="Por Ejecutar"/>
    <n v="0"/>
    <n v="0"/>
    <n v="0"/>
    <m/>
    <m/>
    <m/>
    <m/>
    <m/>
    <m/>
  </r>
  <r>
    <n v="41"/>
    <s v="OE1;SI;DP-ACT_27"/>
    <s v="DCI;DCI-ACT_41;Ago"/>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08-30T00:00:00"/>
    <s v="Ago"/>
    <n v="0"/>
    <n v="0"/>
    <n v="0"/>
    <s v="Por Ejecutar"/>
    <n v="0"/>
    <n v="0"/>
    <n v="0"/>
    <m/>
    <m/>
    <m/>
    <m/>
    <m/>
    <m/>
  </r>
  <r>
    <n v="41"/>
    <s v="OE1;SI;DP-ACT_27"/>
    <s v="DCI;DCI-ACT_41;Sep"/>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09-30T00:00:00"/>
    <s v="Sep"/>
    <e v="#N/A"/>
    <e v="#N/A"/>
    <n v="0"/>
    <s v="Por Ejecutar"/>
    <e v="#N/A"/>
    <e v="#N/A"/>
    <n v="0"/>
    <m/>
    <m/>
    <m/>
    <m/>
    <m/>
    <m/>
  </r>
  <r>
    <n v="41"/>
    <s v="OE1;SI;DP-ACT_27"/>
    <s v="DCI;DCI-ACT_41;Oct"/>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10-30T00:00:00"/>
    <s v="Oct"/>
    <e v="#N/A"/>
    <e v="#N/A"/>
    <n v="0"/>
    <s v="Por Ejecutar"/>
    <e v="#N/A"/>
    <e v="#N/A"/>
    <n v="0"/>
    <m/>
    <m/>
    <m/>
    <m/>
    <m/>
    <m/>
  </r>
  <r>
    <n v="41"/>
    <s v="OE1;SI;DP-ACT_27"/>
    <s v="DCI;DCI-ACT_41;Nov"/>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11-30T00:00:00"/>
    <s v="Nov"/>
    <e v="#N/A"/>
    <n v="0"/>
    <e v="#N/A"/>
    <e v="#N/A"/>
    <e v="#N/A"/>
    <e v="#N/A"/>
    <n v="0"/>
    <m/>
    <m/>
    <m/>
    <m/>
    <m/>
    <m/>
  </r>
  <r>
    <n v="41"/>
    <s v="OE1;SI;DP-ACT_27"/>
    <s v="DCI;DCI-ACT_41;Dic"/>
    <x v="0"/>
    <s v="Fortalecer la Vigilancia."/>
    <s v="SI"/>
    <s v="PAI_10"/>
    <s v="PAI"/>
    <s v="Investigaciones"/>
    <s v="DCI-E_17"/>
    <s v="C. Resolver Actuaciones Administrativas dentro del Término - Decreto 2409"/>
    <s v="DCI-ACT_41"/>
    <s v="4. DECISIÓN DE FONDO"/>
    <x v="0"/>
    <s v="Dirección_de_Investigaciones_de_Concesiones_e_Infraestructura"/>
    <n v="1"/>
    <n v="3"/>
    <n v="2019"/>
    <d v="2019-12-30T00:00:00"/>
    <s v="Dic"/>
    <e v="#N/A"/>
    <n v="0"/>
    <n v="0"/>
    <s v="Por Ejecutar"/>
    <e v="#N/A"/>
    <e v="#N/A"/>
    <n v="0"/>
    <m/>
    <m/>
    <m/>
    <m/>
    <m/>
    <m/>
  </r>
  <r>
    <n v="42"/>
    <s v="OE1;SI;DP-ACT_28"/>
    <s v="DCI;DCI-ACT_42;Ene"/>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01-30T00:00:00"/>
    <s v="Ene"/>
    <n v="0"/>
    <n v="0"/>
    <n v="0"/>
    <s v="Por Ejecutar"/>
    <n v="0"/>
    <n v="0"/>
    <n v="0"/>
    <e v="#N/A"/>
    <e v="#N/A"/>
    <e v="#N/A"/>
    <e v="#N/A"/>
    <e v="#N/A"/>
    <e v="#N/A"/>
  </r>
  <r>
    <n v="42"/>
    <s v="OE1;SI;DP-ACT_28"/>
    <s v="DCI;DCI-ACT_42;Feb"/>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02-28T00:00:00"/>
    <s v="Feb"/>
    <n v="0"/>
    <n v="0"/>
    <n v="0"/>
    <s v="Por Ejecutar"/>
    <n v="0"/>
    <n v="0"/>
    <n v="0"/>
    <m/>
    <m/>
    <m/>
    <m/>
    <m/>
    <m/>
  </r>
  <r>
    <n v="42"/>
    <s v="OE1;SI;DP-ACT_28"/>
    <s v="DCI;DCI-ACT_42;Mar"/>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03-30T00:00:00"/>
    <s v="Mar"/>
    <n v="0"/>
    <n v="0"/>
    <n v="0"/>
    <s v="Por Ejecutar"/>
    <n v="0"/>
    <n v="0"/>
    <n v="0"/>
    <m/>
    <m/>
    <m/>
    <m/>
    <m/>
    <m/>
  </r>
  <r>
    <n v="42"/>
    <s v="OE1;SI;DP-ACT_28"/>
    <s v="DCI;DCI-ACT_42;Abr"/>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04-30T00:00:00"/>
    <s v="Abr"/>
    <n v="0"/>
    <n v="0"/>
    <n v="0"/>
    <s v="Por Ejecutar"/>
    <n v="0"/>
    <n v="0"/>
    <n v="0"/>
    <m/>
    <m/>
    <m/>
    <m/>
    <m/>
    <m/>
  </r>
  <r>
    <n v="42"/>
    <s v="OE1;SI;DP-ACT_28"/>
    <s v="DCI;DCI-ACT_42;May"/>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05-30T00:00:00"/>
    <s v="May"/>
    <n v="0"/>
    <n v="0"/>
    <n v="0"/>
    <s v="Por Ejecutar"/>
    <n v="0"/>
    <n v="0"/>
    <n v="0"/>
    <m/>
    <m/>
    <m/>
    <m/>
    <m/>
    <m/>
  </r>
  <r>
    <n v="42"/>
    <s v="OE1;SI;DP-ACT_28"/>
    <s v="DCI;DCI-ACT_42;Jun"/>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06-30T00:00:00"/>
    <s v="Jun"/>
    <n v="0"/>
    <n v="0"/>
    <n v="0"/>
    <s v="Por Ejecutar"/>
    <n v="0"/>
    <n v="0"/>
    <n v="0"/>
    <m/>
    <m/>
    <m/>
    <m/>
    <m/>
    <m/>
  </r>
  <r>
    <n v="42"/>
    <s v="OE1;SI;DP-ACT_28"/>
    <s v="DCI;DCI-ACT_42;Jul"/>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07-30T00:00:00"/>
    <s v="Jul"/>
    <n v="0"/>
    <n v="0"/>
    <e v="#DIV/0!"/>
    <e v="#DIV/0!"/>
    <n v="0"/>
    <n v="0"/>
    <n v="0"/>
    <m/>
    <m/>
    <m/>
    <m/>
    <m/>
    <m/>
  </r>
  <r>
    <n v="42"/>
    <s v="OE1;SI;DP-ACT_28"/>
    <s v="DCI;DCI-ACT_42;Ago"/>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08-30T00:00:00"/>
    <s v="Ago"/>
    <n v="0"/>
    <n v="0"/>
    <n v="0"/>
    <s v="Por Ejecutar"/>
    <n v="0"/>
    <n v="0"/>
    <n v="0"/>
    <m/>
    <m/>
    <m/>
    <m/>
    <m/>
    <m/>
  </r>
  <r>
    <n v="42"/>
    <s v="OE1;SI;DP-ACT_28"/>
    <s v="DCI;DCI-ACT_42;Sep"/>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09-30T00:00:00"/>
    <s v="Sep"/>
    <e v="#N/A"/>
    <e v="#N/A"/>
    <n v="0"/>
    <s v="Por Ejecutar"/>
    <e v="#N/A"/>
    <e v="#N/A"/>
    <n v="0"/>
    <m/>
    <m/>
    <m/>
    <m/>
    <m/>
    <m/>
  </r>
  <r>
    <n v="42"/>
    <s v="OE1;SI;DP-ACT_28"/>
    <s v="DCI;DCI-ACT_42;Oct"/>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10-30T00:00:00"/>
    <s v="Oct"/>
    <e v="#N/A"/>
    <e v="#N/A"/>
    <n v="0"/>
    <s v="Por Ejecutar"/>
    <e v="#N/A"/>
    <e v="#N/A"/>
    <n v="0"/>
    <m/>
    <m/>
    <m/>
    <m/>
    <m/>
    <m/>
  </r>
  <r>
    <n v="42"/>
    <s v="OE1;SI;DP-ACT_28"/>
    <s v="DCI;DCI-ACT_42;Nov"/>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11-30T00:00:00"/>
    <s v="Nov"/>
    <e v="#N/A"/>
    <n v="0"/>
    <n v="0"/>
    <s v="Por Ejecutar"/>
    <e v="#N/A"/>
    <e v="#N/A"/>
    <n v="0"/>
    <m/>
    <m/>
    <m/>
    <m/>
    <m/>
    <m/>
  </r>
  <r>
    <n v="42"/>
    <s v="OE1;SI;DP-ACT_28"/>
    <s v="DCI;DCI-ACT_42;Dic"/>
    <x v="0"/>
    <s v="Fortalecer la Vigilancia."/>
    <s v="SI"/>
    <s v="PAI_10"/>
    <s v="PAI"/>
    <s v="Investigaciones"/>
    <s v="DCI-E_17"/>
    <s v="C. Resolver Actuaciones Administrativas dentro del Término - Decreto 2409"/>
    <s v="DCI-ACT_42"/>
    <s v="5. REVOCATORIA DIRECTA"/>
    <x v="0"/>
    <s v="Dirección_de_Investigaciones_de_Concesiones_e_Infraestructura"/>
    <n v="1"/>
    <n v="3"/>
    <n v="2019"/>
    <d v="2019-12-30T00:00:00"/>
    <s v="Dic"/>
    <e v="#N/A"/>
    <n v="0"/>
    <n v="0"/>
    <s v="Por Ejecutar"/>
    <e v="#N/A"/>
    <e v="#N/A"/>
    <n v="0"/>
    <m/>
    <m/>
    <m/>
    <m/>
    <m/>
    <m/>
  </r>
  <r>
    <n v="43"/>
    <s v="OE1;SI;DP-ACT_29"/>
    <s v="DCI;DCI-ACT_43;Ene"/>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01-30T00:00:00"/>
    <s v="Ene"/>
    <n v="0"/>
    <n v="0"/>
    <n v="0"/>
    <s v="Por Ejecutar"/>
    <n v="0"/>
    <n v="0"/>
    <n v="0"/>
    <e v="#N/A"/>
    <e v="#N/A"/>
    <e v="#N/A"/>
    <e v="#N/A"/>
    <e v="#N/A"/>
    <e v="#N/A"/>
  </r>
  <r>
    <n v="43"/>
    <s v="OE1;SI;DP-ACT_29"/>
    <s v="DCI;DCI-ACT_43;Feb"/>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02-28T00:00:00"/>
    <s v="Feb"/>
    <n v="0"/>
    <n v="0"/>
    <n v="0"/>
    <s v="Por Ejecutar"/>
    <n v="0"/>
    <n v="0"/>
    <n v="0"/>
    <m/>
    <m/>
    <m/>
    <m/>
    <m/>
    <m/>
  </r>
  <r>
    <n v="43"/>
    <s v="OE1;SI;DP-ACT_29"/>
    <s v="DCI;DCI-ACT_43;Mar"/>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03-30T00:00:00"/>
    <s v="Mar"/>
    <n v="0"/>
    <n v="0"/>
    <n v="0"/>
    <s v="Por Ejecutar"/>
    <n v="0"/>
    <n v="0"/>
    <n v="0"/>
    <m/>
    <m/>
    <m/>
    <m/>
    <m/>
    <m/>
  </r>
  <r>
    <n v="43"/>
    <s v="OE1;SI;DP-ACT_29"/>
    <s v="DCI;DCI-ACT_43;Abr"/>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04-30T00:00:00"/>
    <s v="Abr"/>
    <n v="0"/>
    <n v="0"/>
    <n v="0"/>
    <s v="Por Ejecutar"/>
    <n v="0"/>
    <n v="0"/>
    <n v="0"/>
    <m/>
    <m/>
    <m/>
    <m/>
    <m/>
    <m/>
  </r>
  <r>
    <n v="43"/>
    <s v="OE1;SI;DP-ACT_29"/>
    <s v="DCI;DCI-ACT_43;May"/>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05-30T00:00:00"/>
    <s v="May"/>
    <n v="0"/>
    <n v="0"/>
    <n v="0"/>
    <s v="Por Ejecutar"/>
    <n v="0"/>
    <n v="0"/>
    <n v="0"/>
    <m/>
    <m/>
    <m/>
    <m/>
    <m/>
    <m/>
  </r>
  <r>
    <n v="43"/>
    <s v="OE1;SI;DP-ACT_29"/>
    <s v="DCI;DCI-ACT_43;Jun"/>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06-30T00:00:00"/>
    <s v="Jun"/>
    <n v="0"/>
    <n v="0"/>
    <n v="0"/>
    <s v="Por Ejecutar"/>
    <n v="0"/>
    <n v="0"/>
    <n v="0"/>
    <m/>
    <m/>
    <m/>
    <m/>
    <m/>
    <m/>
  </r>
  <r>
    <n v="43"/>
    <s v="OE1;SI;DP-ACT_29"/>
    <s v="DCI;DCI-ACT_43;Jul"/>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07-30T00:00:00"/>
    <s v="Jul"/>
    <n v="0"/>
    <n v="0"/>
    <n v="0"/>
    <s v="Por Ejecutar"/>
    <n v="0"/>
    <n v="0"/>
    <n v="0"/>
    <m/>
    <m/>
    <m/>
    <m/>
    <m/>
    <m/>
  </r>
  <r>
    <n v="43"/>
    <s v="OE1;SI;DP-ACT_29"/>
    <s v="DCI;DCI-ACT_43;Ago"/>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08-30T00:00:00"/>
    <s v="Ago"/>
    <n v="0"/>
    <n v="0"/>
    <n v="0"/>
    <s v="Por Ejecutar"/>
    <n v="0"/>
    <n v="0"/>
    <n v="0"/>
    <m/>
    <m/>
    <m/>
    <m/>
    <m/>
    <m/>
  </r>
  <r>
    <n v="43"/>
    <s v="OE1;SI;DP-ACT_29"/>
    <s v="DCI;DCI-ACT_43;Sep"/>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09-30T00:00:00"/>
    <s v="Sep"/>
    <e v="#N/A"/>
    <e v="#N/A"/>
    <e v="#N/A"/>
    <e v="#N/A"/>
    <e v="#N/A"/>
    <e v="#N/A"/>
    <n v="0"/>
    <m/>
    <m/>
    <m/>
    <m/>
    <m/>
    <m/>
  </r>
  <r>
    <n v="43"/>
    <s v="OE1;SI;DP-ACT_29"/>
    <s v="DCI;DCI-ACT_43;Oct"/>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10-30T00:00:00"/>
    <s v="Oct"/>
    <e v="#N/A"/>
    <e v="#N/A"/>
    <e v="#N/A"/>
    <e v="#N/A"/>
    <e v="#N/A"/>
    <e v="#N/A"/>
    <n v="0"/>
    <m/>
    <m/>
    <m/>
    <m/>
    <m/>
    <m/>
  </r>
  <r>
    <n v="43"/>
    <s v="OE1;SI;DP-ACT_29"/>
    <s v="DCI;DCI-ACT_43;Nov"/>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11-30T00:00:00"/>
    <s v="Nov"/>
    <e v="#N/A"/>
    <n v="0"/>
    <n v="0"/>
    <s v="Por Ejecutar"/>
    <e v="#N/A"/>
    <e v="#N/A"/>
    <n v="0"/>
    <m/>
    <m/>
    <m/>
    <m/>
    <m/>
    <m/>
  </r>
  <r>
    <n v="43"/>
    <s v="OE1;SI;DP-ACT_29"/>
    <s v="DCI;DCI-ACT_43;Dic"/>
    <x v="0"/>
    <s v="Fortalecer la Vigilancia."/>
    <s v="SI"/>
    <s v="PAI_10"/>
    <s v="PAI"/>
    <s v="Investigaciones"/>
    <s v="DCI-E_17"/>
    <s v="C. Resolver Actuaciones Administrativas dentro del Término - Decreto 2409"/>
    <s v="DCI-ACT_43"/>
    <s v="6. RECURSOS DE REPOSICIÓN"/>
    <x v="0"/>
    <s v="Dirección_de_Investigaciones_de_Concesiones_e_Infraestructura"/>
    <n v="1"/>
    <n v="12"/>
    <n v="2019"/>
    <d v="2019-12-30T00:00:00"/>
    <s v="Dic"/>
    <e v="#N/A"/>
    <n v="0"/>
    <n v="0"/>
    <s v="Por Ejecutar"/>
    <e v="#N/A"/>
    <e v="#N/A"/>
    <n v="0"/>
    <m/>
    <m/>
    <m/>
    <m/>
    <m/>
    <m/>
  </r>
  <r>
    <n v="44"/>
    <s v="OE1;SI;DP-ACT_30"/>
    <s v="DP;DP-ACT_01;Ene"/>
    <x v="0"/>
    <s v="Fortalecer la Vigilancia."/>
    <s v="SI"/>
    <s v="PAI_10"/>
    <s v="PAI"/>
    <s v="Seguimiento_Solicitudes"/>
    <s v="DP-E_01"/>
    <s v="1. Resolver Solicitudes y/o Radicaciones allegadas a la Dependencia"/>
    <s v="DP-ACT_01"/>
    <s v="1. Derechos de Petición Radicados"/>
    <x v="1"/>
    <s v="Despacho_del_Delegado_de_Puertos"/>
    <n v="1"/>
    <n v="12"/>
    <n v="2019"/>
    <d v="2019-01-30T00:00:00"/>
    <s v="Ene"/>
    <n v="93"/>
    <n v="93"/>
    <n v="1"/>
    <s v="Ejecutada"/>
    <n v="93"/>
    <n v="93"/>
    <n v="1"/>
    <e v="#N/A"/>
    <e v="#N/A"/>
    <e v="#N/A"/>
    <e v="#N/A"/>
    <e v="#N/A"/>
    <e v="#N/A"/>
  </r>
  <r>
    <n v="44"/>
    <s v="OE1;SI;DP-ACT_30"/>
    <s v="DP;DP-ACT_01;Feb"/>
    <x v="0"/>
    <s v="Fortalecer la Vigilancia."/>
    <s v="SI"/>
    <s v="PAI_10"/>
    <s v="PAI"/>
    <s v="Seguimiento_Solicitudes"/>
    <s v="DP-E_01"/>
    <s v="1. Resolver Solicitudes y/o Radicaciones allegadas a la Dependencia"/>
    <s v="DP-ACT_01"/>
    <s v="1. Derechos de Petición Radicados"/>
    <x v="1"/>
    <s v="Despacho_del_Delegado_de_Puertos"/>
    <n v="1"/>
    <n v="12"/>
    <n v="2019"/>
    <d v="2019-02-28T00:00:00"/>
    <s v="Feb"/>
    <n v="0"/>
    <n v="0"/>
    <n v="0"/>
    <s v="Por Ejecutar"/>
    <n v="93"/>
    <n v="93"/>
    <n v="1"/>
    <m/>
    <m/>
    <m/>
    <m/>
    <m/>
    <m/>
  </r>
  <r>
    <n v="44"/>
    <s v="OE1;SI;DP-ACT_30"/>
    <s v="DP;DP-ACT_01;Mar"/>
    <x v="0"/>
    <s v="Fortalecer la Vigilancia."/>
    <s v="SI"/>
    <s v="PAI_10"/>
    <s v="PAI"/>
    <s v="Seguimiento_Solicitudes"/>
    <s v="DP-E_01"/>
    <s v="1. Resolver Solicitudes y/o Radicaciones allegadas a la Dependencia"/>
    <s v="DP-ACT_01"/>
    <s v="1. Derechos de Petición Radicados"/>
    <x v="1"/>
    <s v="Despacho_del_Delegado_de_Puertos"/>
    <n v="1"/>
    <n v="12"/>
    <n v="2019"/>
    <d v="2019-03-30T00:00:00"/>
    <s v="Mar"/>
    <n v="0"/>
    <n v="0"/>
    <n v="0"/>
    <s v="Por Ejecutar"/>
    <n v="93"/>
    <n v="93"/>
    <n v="1"/>
    <m/>
    <m/>
    <m/>
    <m/>
    <m/>
    <m/>
  </r>
  <r>
    <n v="44"/>
    <s v="OE1;SI;DP-ACT_30"/>
    <s v="DP;DP-ACT_01;Abr"/>
    <x v="0"/>
    <s v="Fortalecer la Vigilancia."/>
    <s v="SI"/>
    <s v="PAI_10"/>
    <s v="PAI"/>
    <s v="Seguimiento_Solicitudes"/>
    <s v="DP-E_01"/>
    <s v="1. Resolver Solicitudes y/o Radicaciones allegadas a la Dependencia"/>
    <s v="DP-ACT_01"/>
    <s v="1. Derechos de Petición Radicados"/>
    <x v="1"/>
    <s v="Despacho_del_Delegado_de_Puertos"/>
    <n v="1"/>
    <n v="12"/>
    <n v="2019"/>
    <d v="2019-04-30T00:00:00"/>
    <s v="Abr"/>
    <n v="0"/>
    <n v="0"/>
    <n v="0"/>
    <s v="Por Ejecutar"/>
    <n v="93"/>
    <n v="93"/>
    <n v="1"/>
    <m/>
    <m/>
    <m/>
    <m/>
    <m/>
    <m/>
  </r>
  <r>
    <n v="44"/>
    <s v="OE1;SI;DP-ACT_30"/>
    <s v="DP;DP-ACT_01;May"/>
    <x v="0"/>
    <s v="Fortalecer la Vigilancia."/>
    <s v="SI"/>
    <s v="PAI_10"/>
    <s v="PAI"/>
    <s v="Seguimiento_Solicitudes"/>
    <s v="DP-E_01"/>
    <s v="1. Resolver Solicitudes y/o Radicaciones allegadas a la Dependencia"/>
    <s v="DP-ACT_01"/>
    <s v="1. Derechos de Petición Radicados"/>
    <x v="1"/>
    <s v="Despacho_del_Delegado_de_Puertos"/>
    <n v="1"/>
    <n v="12"/>
    <n v="2019"/>
    <d v="2019-05-30T00:00:00"/>
    <s v="May"/>
    <n v="0"/>
    <n v="0"/>
    <n v="0"/>
    <s v="Por Ejecutar"/>
    <n v="93"/>
    <n v="93"/>
    <n v="1"/>
    <m/>
    <m/>
    <m/>
    <m/>
    <m/>
    <m/>
  </r>
  <r>
    <n v="44"/>
    <s v="OE1;SI;DP-ACT_30"/>
    <s v="DP;DP-ACT_01;Jun"/>
    <x v="0"/>
    <s v="Fortalecer la Vigilancia."/>
    <s v="SI"/>
    <s v="PAI_10"/>
    <s v="PAI"/>
    <s v="Seguimiento_Solicitudes"/>
    <s v="DP-E_01"/>
    <s v="1. Resolver Solicitudes y/o Radicaciones allegadas a la Dependencia"/>
    <s v="DP-ACT_01"/>
    <s v="1. Derechos de Petición Radicados"/>
    <x v="1"/>
    <s v="Despacho_del_Delegado_de_Puertos"/>
    <n v="1"/>
    <n v="12"/>
    <n v="2019"/>
    <d v="2019-06-30T00:00:00"/>
    <s v="Jun"/>
    <n v="0"/>
    <n v="0"/>
    <n v="0"/>
    <s v="Por Ejecutar"/>
    <n v="93"/>
    <n v="93"/>
    <n v="1"/>
    <m/>
    <m/>
    <m/>
    <m/>
    <m/>
    <m/>
  </r>
  <r>
    <n v="44"/>
    <s v="OE1;SI;DP-ACT_30"/>
    <s v="DP;DP-ACT_01;Jul"/>
    <x v="0"/>
    <s v="Fortalecer la Vigilancia."/>
    <s v="SI"/>
    <s v="PAI_10"/>
    <s v="PAI"/>
    <s v="Seguimiento_Solicitudes"/>
    <s v="DP-E_01"/>
    <s v="1. Resolver Solicitudes y/o Radicaciones allegadas a la Dependencia"/>
    <s v="DP-ACT_01"/>
    <s v="1. Derechos de Petición Radicados"/>
    <x v="1"/>
    <s v="Despacho_del_Delegado_de_Puertos"/>
    <n v="1"/>
    <n v="12"/>
    <n v="2019"/>
    <d v="2019-07-30T00:00:00"/>
    <s v="Jul"/>
    <n v="0"/>
    <n v="0"/>
    <n v="0"/>
    <s v="Por Ejecutar"/>
    <n v="93"/>
    <n v="93"/>
    <n v="1"/>
    <m/>
    <m/>
    <m/>
    <m/>
    <m/>
    <m/>
  </r>
  <r>
    <n v="44"/>
    <s v="OE1;SI;DP-ACT_30"/>
    <s v="DP;DP-ACT_01;Ago"/>
    <x v="0"/>
    <s v="Fortalecer la Vigilancia."/>
    <s v="SI"/>
    <s v="PAI_10"/>
    <s v="PAI"/>
    <s v="Seguimiento_Solicitudes"/>
    <s v="DP-E_01"/>
    <s v="1. Resolver Solicitudes y/o Radicaciones allegadas a la Dependencia"/>
    <s v="DP-ACT_01"/>
    <s v="1. Derechos de Petición Radicados"/>
    <x v="1"/>
    <s v="Despacho_del_Delegado_de_Puertos"/>
    <n v="1"/>
    <n v="12"/>
    <n v="2019"/>
    <d v="2019-08-30T00:00:00"/>
    <s v="Ago"/>
    <n v="0"/>
    <n v="0"/>
    <n v="0"/>
    <s v="Por Ejecutar"/>
    <n v="93"/>
    <n v="93"/>
    <n v="1"/>
    <m/>
    <m/>
    <m/>
    <m/>
    <m/>
    <m/>
  </r>
  <r>
    <n v="44"/>
    <s v="OE1;SI;DP-ACT_30"/>
    <s v="DP;DP-ACT_01;Sep"/>
    <x v="0"/>
    <s v="Fortalecer la Vigilancia."/>
    <s v="SI"/>
    <s v="PAI_10"/>
    <s v="PAI"/>
    <s v="Seguimiento_Solicitudes"/>
    <s v="DP-E_01"/>
    <s v="1. Resolver Solicitudes y/o Radicaciones allegadas a la Dependencia"/>
    <s v="DP-ACT_01"/>
    <s v="1. Derechos de Petición Radicados"/>
    <x v="1"/>
    <s v="Despacho_del_Delegado_de_Puertos"/>
    <n v="1"/>
    <n v="12"/>
    <n v="2019"/>
    <d v="2019-09-30T00:00:00"/>
    <s v="Sep"/>
    <e v="#N/A"/>
    <e v="#N/A"/>
    <n v="0"/>
    <s v="Por Ejecutar"/>
    <e v="#N/A"/>
    <e v="#N/A"/>
    <n v="0"/>
    <m/>
    <m/>
    <m/>
    <m/>
    <m/>
    <m/>
  </r>
  <r>
    <n v="44"/>
    <s v="OE1;SI;DP-ACT_30"/>
    <s v="DP;DP-ACT_01;Oct"/>
    <x v="0"/>
    <s v="Fortalecer la Vigilancia."/>
    <s v="SI"/>
    <s v="PAI_10"/>
    <s v="PAI"/>
    <s v="Seguimiento_Solicitudes"/>
    <s v="DP-E_01"/>
    <s v="1. Resolver Solicitudes y/o Radicaciones allegadas a la Dependencia"/>
    <s v="DP-ACT_01"/>
    <s v="1. Derechos de Petición Radicados"/>
    <x v="1"/>
    <s v="Despacho_del_Delegado_de_Puertos"/>
    <n v="1"/>
    <n v="12"/>
    <n v="2019"/>
    <d v="2019-10-30T00:00:00"/>
    <s v="Oct"/>
    <e v="#N/A"/>
    <e v="#N/A"/>
    <n v="0"/>
    <s v="Por Ejecutar"/>
    <e v="#N/A"/>
    <e v="#N/A"/>
    <n v="0"/>
    <m/>
    <m/>
    <m/>
    <m/>
    <m/>
    <m/>
  </r>
  <r>
    <n v="44"/>
    <s v="OE1;SI;DP-ACT_30"/>
    <s v="DP;DP-ACT_01;Nov"/>
    <x v="0"/>
    <s v="Fortalecer la Vigilancia."/>
    <s v="SI"/>
    <s v="PAI_10"/>
    <s v="PAI"/>
    <s v="Seguimiento_Solicitudes"/>
    <s v="DP-E_01"/>
    <s v="1. Resolver Solicitudes y/o Radicaciones allegadas a la Dependencia"/>
    <s v="DP-ACT_01"/>
    <s v="1. Derechos de Petición Radicados"/>
    <x v="1"/>
    <s v="Despacho_del_Delegado_de_Puertos"/>
    <n v="1"/>
    <n v="12"/>
    <n v="2019"/>
    <d v="2019-11-30T00:00:00"/>
    <s v="Nov"/>
    <e v="#N/A"/>
    <n v="0"/>
    <e v="#N/A"/>
    <e v="#N/A"/>
    <e v="#N/A"/>
    <e v="#N/A"/>
    <n v="0"/>
    <m/>
    <m/>
    <m/>
    <m/>
    <m/>
    <m/>
  </r>
  <r>
    <n v="44"/>
    <s v="OE1;SI;DP-ACT_30"/>
    <s v="DP;DP-ACT_01;Dic"/>
    <x v="0"/>
    <s v="Fortalecer la Vigilancia."/>
    <s v="SI"/>
    <s v="PAI_10"/>
    <s v="PAI"/>
    <s v="Seguimiento_Solicitudes"/>
    <s v="DP-E_01"/>
    <s v="1. Resolver Solicitudes y/o Radicaciones allegadas a la Dependencia"/>
    <s v="DP-ACT_01"/>
    <s v="1. Derechos de Petición Radicados"/>
    <x v="1"/>
    <s v="Despacho_del_Delegado_de_Puertos"/>
    <n v="1"/>
    <n v="12"/>
    <n v="2019"/>
    <d v="2019-12-30T00:00:00"/>
    <s v="Dic"/>
    <e v="#N/A"/>
    <n v="0"/>
    <n v="0"/>
    <s v="Por Ejecutar"/>
    <e v="#N/A"/>
    <e v="#N/A"/>
    <n v="0"/>
    <m/>
    <m/>
    <m/>
    <m/>
    <m/>
    <m/>
  </r>
  <r>
    <n v="45"/>
    <s v="OE1;SI;DP-ACT_31"/>
    <s v="DP;DP-ACT_02;Ene"/>
    <x v="0"/>
    <s v="Fortalecer la Vigilancia."/>
    <s v="SI"/>
    <s v="PAI_10"/>
    <s v="PAI"/>
    <s v="Investigaciones"/>
    <s v="DP-E_02"/>
    <s v="2. Resolver Actuaciones Administrativas anterior a Decreto 2409"/>
    <s v="DP-ACT_02"/>
    <s v="1. INVESTIGACIÓN"/>
    <x v="1"/>
    <s v="Despacho_del_Delegado_de_Puertos"/>
    <n v="1"/>
    <n v="3"/>
    <n v="2019"/>
    <d v="2019-01-30T00:00:00"/>
    <s v="Ene"/>
    <n v="0"/>
    <n v="0"/>
    <n v="0"/>
    <s v="Por Ejecutar"/>
    <n v="0"/>
    <n v="0"/>
    <n v="0"/>
    <e v="#N/A"/>
    <e v="#N/A"/>
    <e v="#N/A"/>
    <e v="#N/A"/>
    <e v="#N/A"/>
    <e v="#N/A"/>
  </r>
  <r>
    <n v="45"/>
    <s v="OE1;SI;DP-ACT_31"/>
    <s v="DP;DP-ACT_02;Feb"/>
    <x v="0"/>
    <s v="Fortalecer la Vigilancia."/>
    <s v="SI"/>
    <s v="PAI_10"/>
    <s v="PAI"/>
    <s v="Investigaciones"/>
    <s v="DP-E_02"/>
    <s v="2. Resolver Actuaciones Administrativas anterior a Decreto 2409"/>
    <s v="DP-ACT_02"/>
    <s v="1. INVESTIGACIÓN"/>
    <x v="1"/>
    <s v="Despacho_del_Delegado_de_Puertos"/>
    <n v="1"/>
    <n v="3"/>
    <n v="2019"/>
    <d v="2019-02-28T00:00:00"/>
    <s v="Feb"/>
    <n v="0"/>
    <n v="0"/>
    <n v="0"/>
    <s v="Por Ejecutar"/>
    <n v="0"/>
    <n v="0"/>
    <n v="0"/>
    <m/>
    <m/>
    <m/>
    <m/>
    <m/>
    <m/>
  </r>
  <r>
    <n v="45"/>
    <s v="OE1;SI;DP-ACT_31"/>
    <s v="DP;DP-ACT_02;Mar"/>
    <x v="0"/>
    <s v="Fortalecer la Vigilancia."/>
    <s v="SI"/>
    <s v="PAI_10"/>
    <s v="PAI"/>
    <s v="Investigaciones"/>
    <s v="DP-E_02"/>
    <s v="2. Resolver Actuaciones Administrativas anterior a Decreto 2409"/>
    <s v="DP-ACT_02"/>
    <s v="1. INVESTIGACIÓN"/>
    <x v="1"/>
    <s v="Despacho_del_Delegado_de_Puertos"/>
    <n v="1"/>
    <n v="3"/>
    <n v="2019"/>
    <d v="2019-03-30T00:00:00"/>
    <s v="Mar"/>
    <n v="0"/>
    <n v="0"/>
    <n v="0"/>
    <s v="Por Ejecutar"/>
    <n v="0"/>
    <n v="0"/>
    <n v="0"/>
    <m/>
    <m/>
    <m/>
    <m/>
    <m/>
    <m/>
  </r>
  <r>
    <n v="45"/>
    <s v="OE1;SI;DP-ACT_31"/>
    <s v="DP;DP-ACT_02;Abr"/>
    <x v="0"/>
    <s v="Fortalecer la Vigilancia."/>
    <s v="SI"/>
    <s v="PAI_10"/>
    <s v="PAI"/>
    <s v="Investigaciones"/>
    <s v="DP-E_02"/>
    <s v="2. Resolver Actuaciones Administrativas anterior a Decreto 2409"/>
    <s v="DP-ACT_02"/>
    <s v="1. INVESTIGACIÓN"/>
    <x v="1"/>
    <s v="Despacho_del_Delegado_de_Puertos"/>
    <n v="1"/>
    <n v="3"/>
    <n v="2019"/>
    <d v="2019-04-30T00:00:00"/>
    <s v="Abr"/>
    <n v="0"/>
    <n v="0"/>
    <n v="0"/>
    <s v="Por Ejecutar"/>
    <n v="0"/>
    <n v="0"/>
    <n v="0"/>
    <m/>
    <m/>
    <m/>
    <m/>
    <m/>
    <m/>
  </r>
  <r>
    <n v="45"/>
    <s v="OE1;SI;DP-ACT_31"/>
    <s v="DP;DP-ACT_02;May"/>
    <x v="0"/>
    <s v="Fortalecer la Vigilancia."/>
    <s v="SI"/>
    <s v="PAI_10"/>
    <s v="PAI"/>
    <s v="Investigaciones"/>
    <s v="DP-E_02"/>
    <s v="2. Resolver Actuaciones Administrativas anterior a Decreto 2409"/>
    <s v="DP-ACT_02"/>
    <s v="1. INVESTIGACIÓN"/>
    <x v="1"/>
    <s v="Despacho_del_Delegado_de_Puertos"/>
    <n v="1"/>
    <n v="3"/>
    <n v="2019"/>
    <d v="2019-05-30T00:00:00"/>
    <s v="May"/>
    <n v="0"/>
    <n v="0"/>
    <n v="0"/>
    <s v="Por Ejecutar"/>
    <n v="0"/>
    <n v="0"/>
    <n v="0"/>
    <m/>
    <m/>
    <m/>
    <m/>
    <m/>
    <m/>
  </r>
  <r>
    <n v="45"/>
    <s v="OE1;SI;DP-ACT_31"/>
    <s v="DP;DP-ACT_02;Jun"/>
    <x v="0"/>
    <s v="Fortalecer la Vigilancia."/>
    <s v="SI"/>
    <s v="PAI_10"/>
    <s v="PAI"/>
    <s v="Investigaciones"/>
    <s v="DP-E_02"/>
    <s v="2. Resolver Actuaciones Administrativas anterior a Decreto 2409"/>
    <s v="DP-ACT_02"/>
    <s v="1. INVESTIGACIÓN"/>
    <x v="1"/>
    <s v="Despacho_del_Delegado_de_Puertos"/>
    <n v="1"/>
    <n v="3"/>
    <n v="2019"/>
    <d v="2019-06-30T00:00:00"/>
    <s v="Jun"/>
    <n v="0"/>
    <n v="0"/>
    <n v="0"/>
    <s v="Por Ejecutar"/>
    <n v="0"/>
    <n v="0"/>
    <n v="0"/>
    <m/>
    <m/>
    <m/>
    <m/>
    <m/>
    <m/>
  </r>
  <r>
    <n v="45"/>
    <s v="OE1;SI;DP-ACT_31"/>
    <s v="DP;DP-ACT_02;Jul"/>
    <x v="0"/>
    <s v="Fortalecer la Vigilancia."/>
    <s v="SI"/>
    <s v="PAI_10"/>
    <s v="PAI"/>
    <s v="Investigaciones"/>
    <s v="DP-E_02"/>
    <s v="2. Resolver Actuaciones Administrativas anterior a Decreto 2409"/>
    <s v="DP-ACT_02"/>
    <s v="1. INVESTIGACIÓN"/>
    <x v="1"/>
    <s v="Despacho_del_Delegado_de_Puertos"/>
    <n v="1"/>
    <n v="3"/>
    <n v="2019"/>
    <d v="2019-07-30T00:00:00"/>
    <s v="Jul"/>
    <n v="0"/>
    <n v="0"/>
    <n v="0"/>
    <s v="Por Ejecutar"/>
    <n v="0"/>
    <n v="0"/>
    <n v="0"/>
    <m/>
    <m/>
    <m/>
    <m/>
    <m/>
    <m/>
  </r>
  <r>
    <n v="45"/>
    <s v="OE1;SI;DP-ACT_31"/>
    <s v="DP;DP-ACT_02;Ago"/>
    <x v="0"/>
    <s v="Fortalecer la Vigilancia."/>
    <s v="SI"/>
    <s v="PAI_10"/>
    <s v="PAI"/>
    <s v="Investigaciones"/>
    <s v="DP-E_02"/>
    <s v="2. Resolver Actuaciones Administrativas anterior a Decreto 2409"/>
    <s v="DP-ACT_02"/>
    <s v="1. INVESTIGACIÓN"/>
    <x v="1"/>
    <s v="Despacho_del_Delegado_de_Puertos"/>
    <n v="1"/>
    <n v="3"/>
    <n v="2019"/>
    <d v="2019-08-30T00:00:00"/>
    <s v="Ago"/>
    <n v="0"/>
    <n v="0"/>
    <e v="#DIV/0!"/>
    <e v="#DIV/0!"/>
    <n v="0"/>
    <n v="0"/>
    <n v="0"/>
    <m/>
    <m/>
    <m/>
    <m/>
    <m/>
    <m/>
  </r>
  <r>
    <n v="45"/>
    <s v="OE1;SI;DP-ACT_31"/>
    <s v="DP;DP-ACT_02;Sep"/>
    <x v="0"/>
    <s v="Fortalecer la Vigilancia."/>
    <s v="SI"/>
    <s v="PAI_10"/>
    <s v="PAI"/>
    <s v="Investigaciones"/>
    <s v="DP-E_02"/>
    <s v="2. Resolver Actuaciones Administrativas anterior a Decreto 2409"/>
    <s v="DP-ACT_02"/>
    <s v="1. INVESTIGACIÓN"/>
    <x v="1"/>
    <s v="Despacho_del_Delegado_de_Puertos"/>
    <n v="1"/>
    <n v="3"/>
    <n v="2019"/>
    <d v="2019-09-30T00:00:00"/>
    <s v="Sep"/>
    <e v="#N/A"/>
    <e v="#N/A"/>
    <n v="0"/>
    <s v="Por Ejecutar"/>
    <e v="#N/A"/>
    <e v="#N/A"/>
    <n v="0"/>
    <m/>
    <m/>
    <m/>
    <m/>
    <m/>
    <m/>
  </r>
  <r>
    <n v="45"/>
    <s v="OE1;SI;DP-ACT_31"/>
    <s v="DP;DP-ACT_02;Oct"/>
    <x v="0"/>
    <s v="Fortalecer la Vigilancia."/>
    <s v="SI"/>
    <s v="PAI_10"/>
    <s v="PAI"/>
    <s v="Investigaciones"/>
    <s v="DP-E_02"/>
    <s v="2. Resolver Actuaciones Administrativas anterior a Decreto 2409"/>
    <s v="DP-ACT_02"/>
    <s v="1. INVESTIGACIÓN"/>
    <x v="1"/>
    <s v="Despacho_del_Delegado_de_Puertos"/>
    <n v="1"/>
    <n v="3"/>
    <n v="2019"/>
    <d v="2019-10-30T00:00:00"/>
    <s v="Oct"/>
    <e v="#N/A"/>
    <e v="#N/A"/>
    <n v="0"/>
    <s v="Por Ejecutar"/>
    <e v="#N/A"/>
    <e v="#N/A"/>
    <n v="0"/>
    <m/>
    <m/>
    <m/>
    <m/>
    <m/>
    <m/>
  </r>
  <r>
    <n v="45"/>
    <s v="OE1;SI;DP-ACT_31"/>
    <s v="DP;DP-ACT_02;Nov"/>
    <x v="0"/>
    <s v="Fortalecer la Vigilancia."/>
    <s v="SI"/>
    <s v="PAI_10"/>
    <s v="PAI"/>
    <s v="Investigaciones"/>
    <s v="DP-E_02"/>
    <s v="2. Resolver Actuaciones Administrativas anterior a Decreto 2409"/>
    <s v="DP-ACT_02"/>
    <s v="1. INVESTIGACIÓN"/>
    <x v="1"/>
    <s v="Despacho_del_Delegado_de_Puertos"/>
    <n v="1"/>
    <n v="3"/>
    <n v="2019"/>
    <d v="2019-11-30T00:00:00"/>
    <s v="Nov"/>
    <e v="#N/A"/>
    <n v="0"/>
    <n v="0"/>
    <s v="Por Ejecutar"/>
    <e v="#N/A"/>
    <e v="#N/A"/>
    <n v="0"/>
    <m/>
    <m/>
    <m/>
    <m/>
    <m/>
    <m/>
  </r>
  <r>
    <n v="45"/>
    <s v="OE1;SI;DP-ACT_31"/>
    <s v="DP;DP-ACT_02;Dic"/>
    <x v="0"/>
    <s v="Fortalecer la Vigilancia."/>
    <s v="SI"/>
    <s v="PAI_10"/>
    <s v="PAI"/>
    <s v="Investigaciones"/>
    <s v="DP-E_02"/>
    <s v="2. Resolver Actuaciones Administrativas anterior a Decreto 2409"/>
    <s v="DP-ACT_02"/>
    <s v="1. INVESTIGACIÓN"/>
    <x v="1"/>
    <s v="Despacho_del_Delegado_de_Puertos"/>
    <n v="1"/>
    <n v="3"/>
    <n v="2019"/>
    <d v="2019-12-30T00:00:00"/>
    <s v="Dic"/>
    <e v="#N/A"/>
    <n v="0"/>
    <n v="0"/>
    <s v="Por Ejecutar"/>
    <e v="#N/A"/>
    <e v="#N/A"/>
    <n v="0"/>
    <m/>
    <m/>
    <m/>
    <m/>
    <m/>
    <m/>
  </r>
  <r>
    <n v="46"/>
    <s v="OE1;SI;DCI-ACT_21"/>
    <s v="DP;DP-ACT_03;Ene"/>
    <x v="0"/>
    <s v="Fortalecer la Vigilancia."/>
    <s v="SI"/>
    <s v="PAI_10"/>
    <s v="PAI"/>
    <s v="Investigaciones"/>
    <s v="DP-E_02"/>
    <s v="2. Resolver Actuaciones Administrativas anterior a Decreto 2409"/>
    <s v="DP-ACT_03"/>
    <s v="2. ETAPA PROBATORIA"/>
    <x v="1"/>
    <s v="Despacho_del_Delegado_de_Puertos"/>
    <n v="1"/>
    <n v="11"/>
    <n v="2019"/>
    <d v="2019-01-30T00:00:00"/>
    <s v="Ene"/>
    <n v="2"/>
    <n v="2"/>
    <n v="1"/>
    <s v="Ejecutada"/>
    <n v="2"/>
    <n v="2"/>
    <n v="1"/>
    <e v="#N/A"/>
    <e v="#N/A"/>
    <e v="#N/A"/>
    <e v="#N/A"/>
    <e v="#N/A"/>
    <e v="#N/A"/>
  </r>
  <r>
    <n v="46"/>
    <s v="OE1;SI;DCI-ACT_21"/>
    <s v="DP;DP-ACT_03;Feb"/>
    <x v="0"/>
    <s v="Fortalecer la Vigilancia."/>
    <s v="SI"/>
    <s v="PAI_10"/>
    <s v="PAI"/>
    <s v="Investigaciones"/>
    <s v="DP-E_02"/>
    <s v="2. Resolver Actuaciones Administrativas anterior a Decreto 2409"/>
    <s v="DP-ACT_03"/>
    <s v="2. ETAPA PROBATORIA"/>
    <x v="1"/>
    <s v="Despacho_del_Delegado_de_Puertos"/>
    <n v="1"/>
    <n v="11"/>
    <n v="2019"/>
    <d v="2019-02-28T00:00:00"/>
    <s v="Feb"/>
    <n v="0"/>
    <n v="0"/>
    <n v="0"/>
    <s v="Por Ejecutar"/>
    <n v="2"/>
    <n v="2"/>
    <n v="1"/>
    <m/>
    <m/>
    <m/>
    <m/>
    <m/>
    <m/>
  </r>
  <r>
    <n v="46"/>
    <s v="OE1;SI;DCI-ACT_21"/>
    <s v="DP;DP-ACT_03;Mar"/>
    <x v="0"/>
    <s v="Fortalecer la Vigilancia."/>
    <s v="SI"/>
    <s v="PAI_10"/>
    <s v="PAI"/>
    <s v="Investigaciones"/>
    <s v="DP-E_02"/>
    <s v="2. Resolver Actuaciones Administrativas anterior a Decreto 2409"/>
    <s v="DP-ACT_03"/>
    <s v="2. ETAPA PROBATORIA"/>
    <x v="1"/>
    <s v="Despacho_del_Delegado_de_Puertos"/>
    <n v="1"/>
    <n v="11"/>
    <n v="2019"/>
    <d v="2019-03-30T00:00:00"/>
    <s v="Mar"/>
    <n v="0"/>
    <n v="0"/>
    <n v="0"/>
    <s v="Por Ejecutar"/>
    <n v="2"/>
    <n v="2"/>
    <n v="1"/>
    <m/>
    <m/>
    <m/>
    <m/>
    <m/>
    <m/>
  </r>
  <r>
    <n v="46"/>
    <s v="OE1;SI;DCI-ACT_21"/>
    <s v="DP;DP-ACT_03;Abr"/>
    <x v="0"/>
    <s v="Fortalecer la Vigilancia."/>
    <s v="SI"/>
    <s v="PAI_10"/>
    <s v="PAI"/>
    <s v="Investigaciones"/>
    <s v="DP-E_02"/>
    <s v="2. Resolver Actuaciones Administrativas anterior a Decreto 2409"/>
    <s v="DP-ACT_03"/>
    <s v="2. ETAPA PROBATORIA"/>
    <x v="1"/>
    <s v="Despacho_del_Delegado_de_Puertos"/>
    <n v="1"/>
    <n v="11"/>
    <n v="2019"/>
    <d v="2019-04-30T00:00:00"/>
    <s v="Abr"/>
    <n v="0"/>
    <n v="0"/>
    <n v="0"/>
    <s v="Por Ejecutar"/>
    <n v="2"/>
    <n v="2"/>
    <n v="1"/>
    <m/>
    <m/>
    <m/>
    <m/>
    <m/>
    <m/>
  </r>
  <r>
    <n v="46"/>
    <s v="OE1;SI;DCI-ACT_21"/>
    <s v="DP;DP-ACT_03;May"/>
    <x v="0"/>
    <s v="Fortalecer la Vigilancia."/>
    <s v="SI"/>
    <s v="PAI_10"/>
    <s v="PAI"/>
    <s v="Investigaciones"/>
    <s v="DP-E_02"/>
    <s v="2. Resolver Actuaciones Administrativas anterior a Decreto 2409"/>
    <s v="DP-ACT_03"/>
    <s v="2. ETAPA PROBATORIA"/>
    <x v="1"/>
    <s v="Despacho_del_Delegado_de_Puertos"/>
    <n v="1"/>
    <n v="11"/>
    <n v="2019"/>
    <d v="2019-05-30T00:00:00"/>
    <s v="May"/>
    <n v="0"/>
    <n v="0"/>
    <n v="0"/>
    <s v="Por Ejecutar"/>
    <n v="2"/>
    <n v="2"/>
    <n v="1"/>
    <m/>
    <m/>
    <m/>
    <m/>
    <m/>
    <m/>
  </r>
  <r>
    <n v="46"/>
    <s v="OE1;SI;DCI-ACT_21"/>
    <s v="DP;DP-ACT_03;Jun"/>
    <x v="0"/>
    <s v="Fortalecer la Vigilancia."/>
    <s v="SI"/>
    <s v="PAI_10"/>
    <s v="PAI"/>
    <s v="Investigaciones"/>
    <s v="DP-E_02"/>
    <s v="2. Resolver Actuaciones Administrativas anterior a Decreto 2409"/>
    <s v="DP-ACT_03"/>
    <s v="2. ETAPA PROBATORIA"/>
    <x v="1"/>
    <s v="Despacho_del_Delegado_de_Puertos"/>
    <n v="1"/>
    <n v="11"/>
    <n v="2019"/>
    <d v="2019-06-30T00:00:00"/>
    <s v="Jun"/>
    <n v="0"/>
    <n v="0"/>
    <n v="0"/>
    <s v="Por Ejecutar"/>
    <n v="2"/>
    <n v="2"/>
    <n v="1"/>
    <m/>
    <m/>
    <m/>
    <m/>
    <m/>
    <m/>
  </r>
  <r>
    <n v="46"/>
    <s v="OE1;SI;DCI-ACT_21"/>
    <s v="DP;DP-ACT_03;Jul"/>
    <x v="0"/>
    <s v="Fortalecer la Vigilancia."/>
    <s v="SI"/>
    <s v="PAI_10"/>
    <s v="PAI"/>
    <s v="Investigaciones"/>
    <s v="DP-E_02"/>
    <s v="2. Resolver Actuaciones Administrativas anterior a Decreto 2409"/>
    <s v="DP-ACT_03"/>
    <s v="2. ETAPA PROBATORIA"/>
    <x v="1"/>
    <s v="Despacho_del_Delegado_de_Puertos"/>
    <n v="1"/>
    <n v="11"/>
    <n v="2019"/>
    <d v="2019-07-30T00:00:00"/>
    <s v="Jul"/>
    <n v="0"/>
    <n v="0"/>
    <n v="0"/>
    <s v="Por Ejecutar"/>
    <n v="2"/>
    <n v="2"/>
    <n v="1"/>
    <m/>
    <m/>
    <m/>
    <m/>
    <m/>
    <m/>
  </r>
  <r>
    <n v="46"/>
    <s v="OE1;SI;DCI-ACT_21"/>
    <s v="DP;DP-ACT_03;Ago"/>
    <x v="0"/>
    <s v="Fortalecer la Vigilancia."/>
    <s v="SI"/>
    <s v="PAI_10"/>
    <s v="PAI"/>
    <s v="Investigaciones"/>
    <s v="DP-E_02"/>
    <s v="2. Resolver Actuaciones Administrativas anterior a Decreto 2409"/>
    <s v="DP-ACT_03"/>
    <s v="2. ETAPA PROBATORIA"/>
    <x v="1"/>
    <s v="Despacho_del_Delegado_de_Puertos"/>
    <n v="1"/>
    <n v="11"/>
    <n v="2019"/>
    <d v="2019-08-30T00:00:00"/>
    <s v="Ago"/>
    <n v="0"/>
    <n v="0"/>
    <e v="#DIV/0!"/>
    <e v="#DIV/0!"/>
    <n v="2"/>
    <n v="2"/>
    <n v="1"/>
    <m/>
    <m/>
    <m/>
    <m/>
    <m/>
    <m/>
  </r>
  <r>
    <n v="46"/>
    <s v="OE1;SI;DCI-ACT_21"/>
    <s v="DP;DP-ACT_03;Sep"/>
    <x v="0"/>
    <s v="Fortalecer la Vigilancia."/>
    <s v="SI"/>
    <s v="PAI_10"/>
    <s v="PAI"/>
    <s v="Investigaciones"/>
    <s v="DP-E_02"/>
    <s v="2. Resolver Actuaciones Administrativas anterior a Decreto 2409"/>
    <s v="DP-ACT_03"/>
    <s v="2. ETAPA PROBATORIA"/>
    <x v="1"/>
    <s v="Despacho_del_Delegado_de_Puertos"/>
    <n v="1"/>
    <n v="11"/>
    <n v="2019"/>
    <d v="2019-09-30T00:00:00"/>
    <s v="Sep"/>
    <e v="#N/A"/>
    <e v="#N/A"/>
    <e v="#N/A"/>
    <e v="#N/A"/>
    <e v="#N/A"/>
    <e v="#N/A"/>
    <n v="0"/>
    <m/>
    <m/>
    <m/>
    <m/>
    <m/>
    <m/>
  </r>
  <r>
    <n v="46"/>
    <s v="OE1;SI;DCI-ACT_21"/>
    <s v="DP;DP-ACT_03;Oct"/>
    <x v="0"/>
    <s v="Fortalecer la Vigilancia."/>
    <s v="SI"/>
    <s v="PAI_10"/>
    <s v="PAI"/>
    <s v="Investigaciones"/>
    <s v="DP-E_02"/>
    <s v="2. Resolver Actuaciones Administrativas anterior a Decreto 2409"/>
    <s v="DP-ACT_03"/>
    <s v="2. ETAPA PROBATORIA"/>
    <x v="1"/>
    <s v="Despacho_del_Delegado_de_Puertos"/>
    <n v="1"/>
    <n v="11"/>
    <n v="2019"/>
    <d v="2019-10-30T00:00:00"/>
    <s v="Oct"/>
    <e v="#N/A"/>
    <e v="#N/A"/>
    <n v="0"/>
    <s v="Por Ejecutar"/>
    <e v="#N/A"/>
    <e v="#N/A"/>
    <n v="0"/>
    <m/>
    <m/>
    <m/>
    <m/>
    <m/>
    <m/>
  </r>
  <r>
    <n v="46"/>
    <s v="OE1;SI;DCI-ACT_21"/>
    <s v="DP;DP-ACT_03;Nov"/>
    <x v="0"/>
    <s v="Fortalecer la Vigilancia."/>
    <s v="SI"/>
    <s v="PAI_10"/>
    <s v="PAI"/>
    <s v="Investigaciones"/>
    <s v="DP-E_02"/>
    <s v="2. Resolver Actuaciones Administrativas anterior a Decreto 2409"/>
    <s v="DP-ACT_03"/>
    <s v="2. ETAPA PROBATORIA"/>
    <x v="1"/>
    <s v="Despacho_del_Delegado_de_Puertos"/>
    <n v="1"/>
    <n v="11"/>
    <n v="2019"/>
    <d v="2019-11-30T00:00:00"/>
    <s v="Nov"/>
    <e v="#N/A"/>
    <n v="0"/>
    <n v="0"/>
    <s v="Por Ejecutar"/>
    <e v="#N/A"/>
    <e v="#N/A"/>
    <n v="0"/>
    <m/>
    <m/>
    <m/>
    <m/>
    <m/>
    <m/>
  </r>
  <r>
    <n v="46"/>
    <s v="OE1;SI;DCI-ACT_21"/>
    <s v="DP;DP-ACT_03;Dic"/>
    <x v="0"/>
    <s v="Fortalecer la Vigilancia."/>
    <s v="SI"/>
    <s v="PAI_10"/>
    <s v="PAI"/>
    <s v="Investigaciones"/>
    <s v="DP-E_02"/>
    <s v="2. Resolver Actuaciones Administrativas anterior a Decreto 2409"/>
    <s v="DP-ACT_03"/>
    <s v="2. ETAPA PROBATORIA"/>
    <x v="1"/>
    <s v="Despacho_del_Delegado_de_Puertos"/>
    <n v="1"/>
    <n v="11"/>
    <n v="2019"/>
    <d v="2019-12-30T00:00:00"/>
    <s v="Dic"/>
    <e v="#N/A"/>
    <n v="0"/>
    <n v="0"/>
    <s v="Por Ejecutar"/>
    <e v="#N/A"/>
    <e v="#N/A"/>
    <n v="0"/>
    <m/>
    <m/>
    <m/>
    <m/>
    <m/>
    <m/>
  </r>
  <r>
    <n v="47"/>
    <s v="OE1;SI;DCI-ACT_22"/>
    <s v="DP;DP-ACT_04;Ene"/>
    <x v="0"/>
    <s v="Fortalecer la Vigilancia."/>
    <s v="SI"/>
    <s v="PAI_10"/>
    <s v="PAI"/>
    <s v="Investigaciones"/>
    <s v="DP-E_02"/>
    <s v="2. Resolver Actuaciones Administrativas anterior a Decreto 2409"/>
    <s v="DP-ACT_04"/>
    <s v="3. ALEGATOS"/>
    <x v="1"/>
    <s v="Despacho_del_Delegado_de_Puertos"/>
    <n v="1"/>
    <n v="11"/>
    <n v="2019"/>
    <d v="2019-01-30T00:00:00"/>
    <s v="Ene"/>
    <n v="4"/>
    <n v="4"/>
    <n v="1"/>
    <s v="Ejecutada"/>
    <n v="4"/>
    <n v="4"/>
    <n v="1"/>
    <e v="#N/A"/>
    <e v="#N/A"/>
    <e v="#N/A"/>
    <e v="#N/A"/>
    <e v="#N/A"/>
    <e v="#N/A"/>
  </r>
  <r>
    <n v="47"/>
    <s v="OE1;SI;DCI-ACT_22"/>
    <s v="DP;DP-ACT_04;Feb"/>
    <x v="0"/>
    <s v="Fortalecer la Vigilancia."/>
    <s v="SI"/>
    <s v="PAI_10"/>
    <s v="PAI"/>
    <s v="Investigaciones"/>
    <s v="DP-E_02"/>
    <s v="2. Resolver Actuaciones Administrativas anterior a Decreto 2409"/>
    <s v="DP-ACT_04"/>
    <s v="3. ALEGATOS"/>
    <x v="1"/>
    <s v="Despacho_del_Delegado_de_Puertos"/>
    <n v="1"/>
    <n v="11"/>
    <n v="2019"/>
    <d v="2019-02-28T00:00:00"/>
    <s v="Feb"/>
    <n v="0"/>
    <n v="0"/>
    <n v="0"/>
    <s v="Por Ejecutar"/>
    <n v="4"/>
    <n v="4"/>
    <n v="1"/>
    <m/>
    <m/>
    <m/>
    <m/>
    <m/>
    <m/>
  </r>
  <r>
    <n v="47"/>
    <s v="OE1;SI;DCI-ACT_22"/>
    <s v="DP;DP-ACT_04;Mar"/>
    <x v="0"/>
    <s v="Fortalecer la Vigilancia."/>
    <s v="SI"/>
    <s v="PAI_10"/>
    <s v="PAI"/>
    <s v="Investigaciones"/>
    <s v="DP-E_02"/>
    <s v="2. Resolver Actuaciones Administrativas anterior a Decreto 2409"/>
    <s v="DP-ACT_04"/>
    <s v="3. ALEGATOS"/>
    <x v="1"/>
    <s v="Despacho_del_Delegado_de_Puertos"/>
    <n v="1"/>
    <n v="11"/>
    <n v="2019"/>
    <d v="2019-03-30T00:00:00"/>
    <s v="Mar"/>
    <n v="0"/>
    <n v="0"/>
    <n v="0"/>
    <s v="Por Ejecutar"/>
    <n v="4"/>
    <n v="4"/>
    <n v="1"/>
    <m/>
    <m/>
    <m/>
    <m/>
    <m/>
    <m/>
  </r>
  <r>
    <n v="47"/>
    <s v="OE1;SI;DCI-ACT_22"/>
    <s v="DP;DP-ACT_04;Abr"/>
    <x v="0"/>
    <s v="Fortalecer la Vigilancia."/>
    <s v="SI"/>
    <s v="PAI_10"/>
    <s v="PAI"/>
    <s v="Investigaciones"/>
    <s v="DP-E_02"/>
    <s v="2. Resolver Actuaciones Administrativas anterior a Decreto 2409"/>
    <s v="DP-ACT_04"/>
    <s v="3. ALEGATOS"/>
    <x v="1"/>
    <s v="Despacho_del_Delegado_de_Puertos"/>
    <n v="1"/>
    <n v="11"/>
    <n v="2019"/>
    <d v="2019-04-30T00:00:00"/>
    <s v="Abr"/>
    <n v="0"/>
    <n v="0"/>
    <n v="0"/>
    <s v="Por Ejecutar"/>
    <n v="4"/>
    <n v="4"/>
    <n v="1"/>
    <m/>
    <m/>
    <m/>
    <m/>
    <m/>
    <m/>
  </r>
  <r>
    <n v="47"/>
    <s v="OE1;SI;DCI-ACT_22"/>
    <s v="DP;DP-ACT_04;May"/>
    <x v="0"/>
    <s v="Fortalecer la Vigilancia."/>
    <s v="SI"/>
    <s v="PAI_10"/>
    <s v="PAI"/>
    <s v="Investigaciones"/>
    <s v="DP-E_02"/>
    <s v="2. Resolver Actuaciones Administrativas anterior a Decreto 2409"/>
    <s v="DP-ACT_04"/>
    <s v="3. ALEGATOS"/>
    <x v="1"/>
    <s v="Despacho_del_Delegado_de_Puertos"/>
    <n v="1"/>
    <n v="11"/>
    <n v="2019"/>
    <d v="2019-05-30T00:00:00"/>
    <s v="May"/>
    <n v="0"/>
    <n v="0"/>
    <n v="0"/>
    <s v="Por Ejecutar"/>
    <n v="4"/>
    <n v="4"/>
    <n v="1"/>
    <m/>
    <m/>
    <m/>
    <m/>
    <m/>
    <m/>
  </r>
  <r>
    <n v="47"/>
    <s v="OE1;SI;DCI-ACT_22"/>
    <s v="DP;DP-ACT_04;Jun"/>
    <x v="0"/>
    <s v="Fortalecer la Vigilancia."/>
    <s v="SI"/>
    <s v="PAI_10"/>
    <s v="PAI"/>
    <s v="Investigaciones"/>
    <s v="DP-E_02"/>
    <s v="2. Resolver Actuaciones Administrativas anterior a Decreto 2409"/>
    <s v="DP-ACT_04"/>
    <s v="3. ALEGATOS"/>
    <x v="1"/>
    <s v="Despacho_del_Delegado_de_Puertos"/>
    <n v="1"/>
    <n v="11"/>
    <n v="2019"/>
    <d v="2019-06-30T00:00:00"/>
    <s v="Jun"/>
    <n v="0"/>
    <n v="0"/>
    <n v="0"/>
    <s v="Por Ejecutar"/>
    <n v="4"/>
    <n v="4"/>
    <n v="1"/>
    <m/>
    <m/>
    <m/>
    <m/>
    <m/>
    <m/>
  </r>
  <r>
    <n v="47"/>
    <s v="OE1;SI;DCI-ACT_22"/>
    <s v="DP;DP-ACT_04;Jul"/>
    <x v="0"/>
    <s v="Fortalecer la Vigilancia."/>
    <s v="SI"/>
    <s v="PAI_10"/>
    <s v="PAI"/>
    <s v="Investigaciones"/>
    <s v="DP-E_02"/>
    <s v="2. Resolver Actuaciones Administrativas anterior a Decreto 2409"/>
    <s v="DP-ACT_04"/>
    <s v="3. ALEGATOS"/>
    <x v="1"/>
    <s v="Despacho_del_Delegado_de_Puertos"/>
    <n v="1"/>
    <n v="11"/>
    <n v="2019"/>
    <d v="2019-07-30T00:00:00"/>
    <s v="Jul"/>
    <n v="0"/>
    <n v="0"/>
    <e v="#DIV/0!"/>
    <e v="#DIV/0!"/>
    <n v="4"/>
    <n v="4"/>
    <n v="1"/>
    <m/>
    <m/>
    <m/>
    <m/>
    <m/>
    <m/>
  </r>
  <r>
    <n v="47"/>
    <s v="OE1;SI;DCI-ACT_22"/>
    <s v="DP;DP-ACT_04;Ago"/>
    <x v="0"/>
    <s v="Fortalecer la Vigilancia."/>
    <s v="SI"/>
    <s v="PAI_10"/>
    <s v="PAI"/>
    <s v="Investigaciones"/>
    <s v="DP-E_02"/>
    <s v="2. Resolver Actuaciones Administrativas anterior a Decreto 2409"/>
    <s v="DP-ACT_04"/>
    <s v="3. ALEGATOS"/>
    <x v="1"/>
    <s v="Despacho_del_Delegado_de_Puertos"/>
    <n v="1"/>
    <n v="11"/>
    <n v="2019"/>
    <d v="2019-08-30T00:00:00"/>
    <s v="Ago"/>
    <n v="0"/>
    <n v="0"/>
    <e v="#DIV/0!"/>
    <e v="#DIV/0!"/>
    <n v="4"/>
    <n v="4"/>
    <n v="1"/>
    <m/>
    <m/>
    <m/>
    <m/>
    <m/>
    <m/>
  </r>
  <r>
    <n v="47"/>
    <s v="OE1;SI;DCI-ACT_22"/>
    <s v="DP;DP-ACT_04;Sep"/>
    <x v="0"/>
    <s v="Fortalecer la Vigilancia."/>
    <s v="SI"/>
    <s v="PAI_10"/>
    <s v="PAI"/>
    <s v="Investigaciones"/>
    <s v="DP-E_02"/>
    <s v="2. Resolver Actuaciones Administrativas anterior a Decreto 2409"/>
    <s v="DP-ACT_04"/>
    <s v="3. ALEGATOS"/>
    <x v="1"/>
    <s v="Despacho_del_Delegado_de_Puertos"/>
    <n v="1"/>
    <n v="11"/>
    <n v="2019"/>
    <d v="2019-09-30T00:00:00"/>
    <s v="Sep"/>
    <e v="#N/A"/>
    <e v="#N/A"/>
    <e v="#N/A"/>
    <e v="#N/A"/>
    <e v="#N/A"/>
    <e v="#N/A"/>
    <n v="0"/>
    <m/>
    <m/>
    <m/>
    <m/>
    <m/>
    <m/>
  </r>
  <r>
    <n v="47"/>
    <s v="OE1;SI;DCI-ACT_22"/>
    <s v="DP;DP-ACT_04;Oct"/>
    <x v="0"/>
    <s v="Fortalecer la Vigilancia."/>
    <s v="SI"/>
    <s v="PAI_10"/>
    <s v="PAI"/>
    <s v="Investigaciones"/>
    <s v="DP-E_02"/>
    <s v="2. Resolver Actuaciones Administrativas anterior a Decreto 2409"/>
    <s v="DP-ACT_04"/>
    <s v="3. ALEGATOS"/>
    <x v="1"/>
    <s v="Despacho_del_Delegado_de_Puertos"/>
    <n v="1"/>
    <n v="11"/>
    <n v="2019"/>
    <d v="2019-10-30T00:00:00"/>
    <s v="Oct"/>
    <e v="#N/A"/>
    <e v="#N/A"/>
    <e v="#N/A"/>
    <e v="#N/A"/>
    <e v="#N/A"/>
    <e v="#N/A"/>
    <n v="0"/>
    <m/>
    <m/>
    <m/>
    <m/>
    <m/>
    <m/>
  </r>
  <r>
    <n v="47"/>
    <s v="OE1;SI;DCI-ACT_22"/>
    <s v="DP;DP-ACT_04;Nov"/>
    <x v="0"/>
    <s v="Fortalecer la Vigilancia."/>
    <s v="SI"/>
    <s v="PAI_10"/>
    <s v="PAI"/>
    <s v="Investigaciones"/>
    <s v="DP-E_02"/>
    <s v="2. Resolver Actuaciones Administrativas anterior a Decreto 2409"/>
    <s v="DP-ACT_04"/>
    <s v="3. ALEGATOS"/>
    <x v="1"/>
    <s v="Despacho_del_Delegado_de_Puertos"/>
    <n v="1"/>
    <n v="11"/>
    <n v="2019"/>
    <d v="2019-11-30T00:00:00"/>
    <s v="Nov"/>
    <e v="#N/A"/>
    <n v="0"/>
    <e v="#N/A"/>
    <e v="#N/A"/>
    <e v="#N/A"/>
    <e v="#N/A"/>
    <n v="0"/>
    <m/>
    <m/>
    <m/>
    <m/>
    <m/>
    <m/>
  </r>
  <r>
    <n v="47"/>
    <s v="OE1;SI;DCI-ACT_22"/>
    <s v="DP;DP-ACT_04;Dic"/>
    <x v="0"/>
    <s v="Fortalecer la Vigilancia."/>
    <s v="SI"/>
    <s v="PAI_10"/>
    <s v="PAI"/>
    <s v="Investigaciones"/>
    <s v="DP-E_02"/>
    <s v="2. Resolver Actuaciones Administrativas anterior a Decreto 2409"/>
    <s v="DP-ACT_04"/>
    <s v="3. ALEGATOS"/>
    <x v="1"/>
    <s v="Despacho_del_Delegado_de_Puertos"/>
    <n v="1"/>
    <n v="11"/>
    <n v="2019"/>
    <d v="2019-12-30T00:00:00"/>
    <s v="Dic"/>
    <e v="#N/A"/>
    <n v="0"/>
    <e v="#N/A"/>
    <e v="#N/A"/>
    <e v="#N/A"/>
    <e v="#N/A"/>
    <n v="0"/>
    <m/>
    <m/>
    <m/>
    <m/>
    <m/>
    <m/>
  </r>
  <r>
    <n v="94"/>
    <s v="OE1;SI;DP-ACT_45"/>
    <s v="DPU;DPU-ACT_06;Ene"/>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01-30T00:00:00"/>
    <s v="Ene"/>
    <n v="0"/>
    <n v="0"/>
    <e v="#DIV/0!"/>
    <e v="#DIV/0!"/>
    <n v="0"/>
    <n v="0"/>
    <n v="0"/>
    <e v="#N/A"/>
    <e v="#N/A"/>
    <e v="#N/A"/>
    <e v="#N/A"/>
    <e v="#N/A"/>
    <e v="#N/A"/>
  </r>
  <r>
    <n v="94"/>
    <s v="OE1;SI;DP-ACT_45"/>
    <s v="DPU;DPU-ACT_06;Feb"/>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02-28T00:00:00"/>
    <s v="Feb"/>
    <n v="1"/>
    <n v="0"/>
    <n v="0"/>
    <s v="Por Ejecutar"/>
    <n v="1"/>
    <n v="0"/>
    <n v="0"/>
    <m/>
    <m/>
    <m/>
    <m/>
    <m/>
    <m/>
  </r>
  <r>
    <n v="94"/>
    <s v="OE1;SI;DP-ACT_45"/>
    <s v="DPU;DPU-ACT_06;Mar"/>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03-30T00:00:00"/>
    <s v="Mar"/>
    <n v="1"/>
    <n v="0"/>
    <n v="0"/>
    <s v="Por Ejecutar"/>
    <n v="2"/>
    <n v="0"/>
    <n v="0"/>
    <m/>
    <m/>
    <m/>
    <m/>
    <m/>
    <m/>
  </r>
  <r>
    <n v="94"/>
    <s v="OE1;SI;DP-ACT_45"/>
    <s v="DPU;DPU-ACT_06;Abr"/>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04-30T00:00:00"/>
    <s v="Abr"/>
    <n v="1"/>
    <n v="0"/>
    <n v="0"/>
    <s v="Por Ejecutar"/>
    <n v="3"/>
    <n v="0"/>
    <n v="0"/>
    <m/>
    <m/>
    <m/>
    <m/>
    <m/>
    <m/>
  </r>
  <r>
    <n v="94"/>
    <s v="OE1;SI;DP-ACT_45"/>
    <s v="DPU;DPU-ACT_06;May"/>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05-30T00:00:00"/>
    <s v="May"/>
    <n v="1"/>
    <n v="0"/>
    <n v="0"/>
    <s v="Por Ejecutar"/>
    <n v="4"/>
    <n v="0"/>
    <n v="0"/>
    <m/>
    <m/>
    <m/>
    <m/>
    <m/>
    <m/>
  </r>
  <r>
    <n v="94"/>
    <s v="OE1;SI;DP-ACT_45"/>
    <s v="DPU;DPU-ACT_06;Jun"/>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06-30T00:00:00"/>
    <s v="Jun"/>
    <n v="2"/>
    <n v="0"/>
    <n v="0"/>
    <s v="Por Ejecutar"/>
    <n v="6"/>
    <n v="0"/>
    <n v="0"/>
    <m/>
    <m/>
    <m/>
    <m/>
    <m/>
    <m/>
  </r>
  <r>
    <n v="94"/>
    <s v="OE1;SI;DP-ACT_45"/>
    <s v="DPU;DPU-ACT_06;Jul"/>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07-30T00:00:00"/>
    <s v="Jul"/>
    <n v="0"/>
    <n v="0"/>
    <e v="#DIV/0!"/>
    <e v="#DIV/0!"/>
    <n v="6"/>
    <n v="0"/>
    <n v="0"/>
    <m/>
    <m/>
    <m/>
    <m/>
    <m/>
    <m/>
  </r>
  <r>
    <n v="94"/>
    <s v="OE1;SI;DP-ACT_45"/>
    <s v="DPU;DPU-ACT_06;Ago"/>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08-30T00:00:00"/>
    <s v="Ago"/>
    <n v="0"/>
    <n v="0"/>
    <e v="#DIV/0!"/>
    <e v="#DIV/0!"/>
    <n v="6"/>
    <n v="0"/>
    <n v="0"/>
    <m/>
    <m/>
    <m/>
    <m/>
    <m/>
    <m/>
  </r>
  <r>
    <n v="94"/>
    <s v="OE1;SI;DP-ACT_45"/>
    <s v="DPU;DPU-ACT_06;Sep"/>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09-30T00:00:00"/>
    <s v="Sep"/>
    <e v="#N/A"/>
    <e v="#N/A"/>
    <e v="#N/A"/>
    <e v="#N/A"/>
    <e v="#N/A"/>
    <e v="#N/A"/>
    <n v="0"/>
    <m/>
    <m/>
    <m/>
    <m/>
    <m/>
    <m/>
  </r>
  <r>
    <n v="94"/>
    <s v="OE1;SI;DP-ACT_45"/>
    <s v="DPU;DPU-ACT_06;Oct"/>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10-30T00:00:00"/>
    <s v="Oct"/>
    <e v="#N/A"/>
    <e v="#N/A"/>
    <n v="0"/>
    <s v="Por Ejecutar"/>
    <e v="#N/A"/>
    <e v="#N/A"/>
    <n v="0"/>
    <m/>
    <m/>
    <m/>
    <m/>
    <m/>
    <m/>
  </r>
  <r>
    <n v="94"/>
    <s v="OE1;SI;DP-ACT_45"/>
    <s v="DPU;DPU-ACT_06;Nov"/>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11-30T00:00:00"/>
    <s v="Nov"/>
    <e v="#N/A"/>
    <n v="0"/>
    <n v="0"/>
    <s v="Por Ejecutar"/>
    <e v="#N/A"/>
    <e v="#N/A"/>
    <n v="0"/>
    <m/>
    <m/>
    <m/>
    <m/>
    <m/>
    <m/>
  </r>
  <r>
    <n v="94"/>
    <s v="OE1;SI;DP-ACT_45"/>
    <s v="DPU;DPU-ACT_06;Dic"/>
    <x v="1"/>
    <s v="Fortalecer la presencia en las regionales."/>
    <s v="SI"/>
    <s v="PEI_09"/>
    <s v="PEI"/>
    <s v="PEI_09 - Súper Regiones"/>
    <s v="DPU-E_04"/>
    <s v="3. Efectuar presencia regional"/>
    <s v="DPU-ACT_06"/>
    <s v="2. Consolidar presencia en oficinas de la ST"/>
    <x v="2"/>
    <s v="Despacho_del_Delegado_de_Protección_al_Usuario"/>
    <n v="3"/>
    <n v="12"/>
    <n v="2019"/>
    <d v="2019-12-30T00:00:00"/>
    <s v="Dic"/>
    <e v="#N/A"/>
    <n v="0"/>
    <n v="0"/>
    <s v="Por Ejecutar"/>
    <e v="#N/A"/>
    <e v="#N/A"/>
    <n v="0"/>
    <m/>
    <m/>
    <m/>
    <m/>
    <m/>
    <m/>
  </r>
  <r>
    <n v="95"/>
    <s v="OE1;SI;DPU-ACT_01"/>
    <s v="DPU;DPU-ACT_07;Ene"/>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01-30T00:00:00"/>
    <s v="Ene"/>
    <n v="58"/>
    <n v="38"/>
    <n v="0.65517241379310343"/>
    <s v="En Tramite"/>
    <n v="58"/>
    <n v="38"/>
    <n v="0.65517241379310343"/>
    <e v="#N/A"/>
    <e v="#N/A"/>
    <e v="#N/A"/>
    <e v="#N/A"/>
    <e v="#N/A"/>
    <e v="#N/A"/>
  </r>
  <r>
    <n v="95"/>
    <s v="OE1;SI;DPU-ACT_01"/>
    <s v="DPU;DPU-ACT_07;Feb"/>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02-28T00:00:00"/>
    <s v="Feb"/>
    <n v="0"/>
    <n v="0"/>
    <e v="#DIV/0!"/>
    <e v="#DIV/0!"/>
    <n v="58"/>
    <n v="38"/>
    <n v="0.65517241379310343"/>
    <m/>
    <m/>
    <m/>
    <m/>
    <m/>
    <m/>
  </r>
  <r>
    <n v="95"/>
    <s v="OE1;SI;DPU-ACT_01"/>
    <s v="DPU;DPU-ACT_07;Mar"/>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03-30T00:00:00"/>
    <s v="Mar"/>
    <n v="0"/>
    <n v="0"/>
    <e v="#DIV/0!"/>
    <e v="#DIV/0!"/>
    <n v="58"/>
    <n v="38"/>
    <n v="0.65517241379310343"/>
    <m/>
    <m/>
    <m/>
    <m/>
    <m/>
    <m/>
  </r>
  <r>
    <n v="95"/>
    <s v="OE1;SI;DPU-ACT_01"/>
    <s v="DPU;DPU-ACT_07;Abr"/>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04-30T00:00:00"/>
    <s v="Abr"/>
    <n v="0"/>
    <n v="0"/>
    <n v="0"/>
    <s v="Por Ejecutar"/>
    <n v="58"/>
    <n v="38"/>
    <n v="0.65517241379310343"/>
    <m/>
    <m/>
    <m/>
    <m/>
    <m/>
    <m/>
  </r>
  <r>
    <n v="95"/>
    <s v="OE1;SI;DPU-ACT_01"/>
    <s v="DPU;DPU-ACT_07;May"/>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05-30T00:00:00"/>
    <s v="May"/>
    <n v="0"/>
    <n v="0"/>
    <n v="0"/>
    <s v="Por Ejecutar"/>
    <n v="58"/>
    <n v="38"/>
    <n v="0.65517241379310343"/>
    <m/>
    <m/>
    <m/>
    <m/>
    <m/>
    <m/>
  </r>
  <r>
    <n v="95"/>
    <s v="OE1;SI;DPU-ACT_01"/>
    <s v="DPU;DPU-ACT_07;Jun"/>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06-30T00:00:00"/>
    <s v="Jun"/>
    <n v="0"/>
    <n v="0"/>
    <n v="0"/>
    <s v="Por Ejecutar"/>
    <n v="58"/>
    <n v="38"/>
    <n v="0.65517241379310343"/>
    <m/>
    <m/>
    <m/>
    <m/>
    <m/>
    <m/>
  </r>
  <r>
    <n v="95"/>
    <s v="OE1;SI;DPU-ACT_01"/>
    <s v="DPU;DPU-ACT_07;Jul"/>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07-30T00:00:00"/>
    <s v="Jul"/>
    <n v="0"/>
    <n v="0"/>
    <e v="#DIV/0!"/>
    <e v="#DIV/0!"/>
    <n v="58"/>
    <n v="38"/>
    <n v="0.65517241379310343"/>
    <m/>
    <m/>
    <m/>
    <m/>
    <m/>
    <m/>
  </r>
  <r>
    <n v="95"/>
    <s v="OE1;SI;DPU-ACT_01"/>
    <s v="DPU;DPU-ACT_07;Ago"/>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08-30T00:00:00"/>
    <s v="Ago"/>
    <n v="0"/>
    <n v="0"/>
    <e v="#DIV/0!"/>
    <e v="#DIV/0!"/>
    <n v="58"/>
    <n v="38"/>
    <n v="0.65517241379310343"/>
    <m/>
    <m/>
    <m/>
    <m/>
    <m/>
    <m/>
  </r>
  <r>
    <n v="95"/>
    <s v="OE1;SI;DPU-ACT_01"/>
    <s v="DPU;DPU-ACT_07;Sep"/>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09-30T00:00:00"/>
    <s v="Sep"/>
    <e v="#N/A"/>
    <e v="#N/A"/>
    <n v="0"/>
    <s v="Por Ejecutar"/>
    <e v="#N/A"/>
    <e v="#N/A"/>
    <n v="0"/>
    <m/>
    <m/>
    <m/>
    <m/>
    <m/>
    <m/>
  </r>
  <r>
    <n v="95"/>
    <s v="OE1;SI;DPU-ACT_01"/>
    <s v="DPU;DPU-ACT_07;Oct"/>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10-30T00:00:00"/>
    <s v="Oct"/>
    <e v="#N/A"/>
    <e v="#N/A"/>
    <n v="0"/>
    <s v="Por Ejecutar"/>
    <e v="#N/A"/>
    <e v="#N/A"/>
    <n v="0"/>
    <m/>
    <m/>
    <m/>
    <m/>
    <m/>
    <m/>
  </r>
  <r>
    <n v="95"/>
    <s v="OE1;SI;DPU-ACT_01"/>
    <s v="DPU;DPU-ACT_07;Nov"/>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11-30T00:00:00"/>
    <s v="Nov"/>
    <e v="#N/A"/>
    <n v="0"/>
    <n v="0"/>
    <s v="Por Ejecutar"/>
    <e v="#N/A"/>
    <e v="#N/A"/>
    <n v="0"/>
    <m/>
    <m/>
    <m/>
    <m/>
    <m/>
    <m/>
  </r>
  <r>
    <n v="95"/>
    <s v="OE1;SI;DPU-ACT_01"/>
    <s v="DPU;DPU-ACT_07;Dic"/>
    <x v="1"/>
    <s v="Fortalecer la presencia en las regionales."/>
    <s v="SI"/>
    <s v="PEI_09"/>
    <s v="PEI"/>
    <s v="PEI_09 - Súper Regiones"/>
    <s v="DPU-E_05"/>
    <s v="4. Fortalecer Regiones y Oficinas Aperturadas por la ST."/>
    <s v="DPU-ACT_07"/>
    <s v="Aumentar de No. De Contratista en ciudades para la Presencia Regional."/>
    <x v="2"/>
    <s v="Despacho_del_Delegado_de_Protección_al_Usuario"/>
    <n v="1"/>
    <n v="12"/>
    <n v="2019"/>
    <d v="2019-12-30T00:00:00"/>
    <s v="Dic"/>
    <e v="#N/A"/>
    <n v="0"/>
    <n v="0"/>
    <s v="Por Ejecutar"/>
    <e v="#N/A"/>
    <e v="#N/A"/>
    <n v="0"/>
    <m/>
    <m/>
    <m/>
    <m/>
    <m/>
    <m/>
  </r>
  <r>
    <n v="96"/>
    <s v="OE1;SI;DPU-ACT_02"/>
    <s v="DPU;DPU-ACT_08;Ene"/>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01-30T00:00:00"/>
    <s v="Ene"/>
    <n v="0"/>
    <n v="0"/>
    <e v="#DIV/0!"/>
    <e v="#DIV/0!"/>
    <n v="0"/>
    <n v="0"/>
    <n v="0"/>
    <e v="#N/A"/>
    <e v="#N/A"/>
    <e v="#N/A"/>
    <e v="#N/A"/>
    <e v="#N/A"/>
    <e v="#N/A"/>
  </r>
  <r>
    <n v="96"/>
    <s v="OE1;SI;DPU-ACT_02"/>
    <s v="DPU;DPU-ACT_08;Feb"/>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02-28T00:00:00"/>
    <s v="Feb"/>
    <n v="0"/>
    <n v="0"/>
    <e v="#DIV/0!"/>
    <e v="#DIV/0!"/>
    <n v="0"/>
    <n v="0"/>
    <n v="0"/>
    <m/>
    <m/>
    <m/>
    <m/>
    <m/>
    <m/>
  </r>
  <r>
    <n v="96"/>
    <s v="OE1;SI;DPU-ACT_02"/>
    <s v="DPU;DPU-ACT_08;Mar"/>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03-30T00:00:00"/>
    <s v="Mar"/>
    <n v="1"/>
    <n v="0"/>
    <n v="0"/>
    <s v="Por Ejecutar"/>
    <n v="1"/>
    <n v="0"/>
    <n v="0"/>
    <m/>
    <m/>
    <m/>
    <m/>
    <m/>
    <m/>
  </r>
  <r>
    <n v="96"/>
    <s v="OE1;SI;DPU-ACT_02"/>
    <s v="DPU;DPU-ACT_08;Abr"/>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04-30T00:00:00"/>
    <s v="Abr"/>
    <n v="0"/>
    <n v="0"/>
    <e v="#DIV/0!"/>
    <e v="#DIV/0!"/>
    <n v="1"/>
    <n v="0"/>
    <n v="0"/>
    <m/>
    <m/>
    <m/>
    <m/>
    <m/>
    <m/>
  </r>
  <r>
    <n v="96"/>
    <s v="OE1;SI;DPU-ACT_02"/>
    <s v="DPU;DPU-ACT_08;May"/>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05-30T00:00:00"/>
    <s v="May"/>
    <n v="0"/>
    <n v="0"/>
    <e v="#DIV/0!"/>
    <e v="#DIV/0!"/>
    <n v="1"/>
    <n v="0"/>
    <n v="0"/>
    <m/>
    <m/>
    <m/>
    <m/>
    <m/>
    <m/>
  </r>
  <r>
    <n v="96"/>
    <s v="OE1;SI;DPU-ACT_02"/>
    <s v="DPU;DPU-ACT_08;Jun"/>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06-30T00:00:00"/>
    <s v="Jun"/>
    <n v="0"/>
    <n v="0"/>
    <e v="#DIV/0!"/>
    <e v="#DIV/0!"/>
    <n v="1"/>
    <n v="0"/>
    <n v="0"/>
    <m/>
    <m/>
    <m/>
    <m/>
    <m/>
    <m/>
  </r>
  <r>
    <n v="96"/>
    <s v="OE1;SI;DPU-ACT_02"/>
    <s v="DPU;DPU-ACT_08;Jul"/>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07-30T00:00:00"/>
    <s v="Jul"/>
    <n v="0"/>
    <n v="0"/>
    <e v="#DIV/0!"/>
    <e v="#DIV/0!"/>
    <n v="1"/>
    <n v="0"/>
    <n v="0"/>
    <m/>
    <m/>
    <m/>
    <m/>
    <m/>
    <m/>
  </r>
  <r>
    <n v="96"/>
    <s v="OE1;SI;DPU-ACT_02"/>
    <s v="DPU;DPU-ACT_08;Ago"/>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08-30T00:00:00"/>
    <s v="Ago"/>
    <n v="0"/>
    <n v="0"/>
    <e v="#DIV/0!"/>
    <e v="#DIV/0!"/>
    <n v="1"/>
    <n v="0"/>
    <n v="0"/>
    <m/>
    <m/>
    <m/>
    <m/>
    <m/>
    <m/>
  </r>
  <r>
    <n v="96"/>
    <s v="OE1;SI;DPU-ACT_02"/>
    <s v="DPU;DPU-ACT_08;Sep"/>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09-30T00:00:00"/>
    <s v="Sep"/>
    <e v="#N/A"/>
    <e v="#N/A"/>
    <e v="#N/A"/>
    <e v="#N/A"/>
    <e v="#N/A"/>
    <e v="#N/A"/>
    <n v="0"/>
    <m/>
    <m/>
    <m/>
    <m/>
    <m/>
    <m/>
  </r>
  <r>
    <n v="96"/>
    <s v="OE1;SI;DPU-ACT_02"/>
    <s v="DPU;DPU-ACT_08;Oct"/>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10-30T00:00:00"/>
    <s v="Oct"/>
    <e v="#N/A"/>
    <e v="#N/A"/>
    <e v="#N/A"/>
    <e v="#N/A"/>
    <e v="#N/A"/>
    <e v="#N/A"/>
    <n v="0"/>
    <m/>
    <m/>
    <m/>
    <m/>
    <m/>
    <m/>
  </r>
  <r>
    <n v="96"/>
    <s v="OE1;SI;DPU-ACT_02"/>
    <s v="DPU;DPU-ACT_08;Nov"/>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11-30T00:00:00"/>
    <s v="Nov"/>
    <e v="#N/A"/>
    <n v="0"/>
    <e v="#N/A"/>
    <e v="#N/A"/>
    <e v="#N/A"/>
    <e v="#N/A"/>
    <n v="0"/>
    <m/>
    <m/>
    <m/>
    <m/>
    <m/>
    <m/>
  </r>
  <r>
    <n v="96"/>
    <s v="OE1;SI;DPU-ACT_02"/>
    <s v="DPU;DPU-ACT_08;Dic"/>
    <x v="1"/>
    <s v="Fortalecer la presencia en las regionales."/>
    <s v="SI"/>
    <s v="PEI_09"/>
    <s v="PEI"/>
    <s v="PEI_09 - Súper Regiones"/>
    <s v="DPU-E_05"/>
    <s v="4. Fortalecer Regiones y Oficinas Aperturadas por la ST."/>
    <s v="DPU-ACT_08"/>
    <s v="Foro Regional"/>
    <x v="2"/>
    <s v="Despacho_del_Delegado_de_Protección_al_Usuario"/>
    <n v="1"/>
    <n v="12"/>
    <n v="2019"/>
    <d v="2019-12-30T00:00:00"/>
    <s v="Dic"/>
    <e v="#N/A"/>
    <n v="0"/>
    <e v="#N/A"/>
    <e v="#N/A"/>
    <e v="#N/A"/>
    <e v="#N/A"/>
    <n v="0"/>
    <m/>
    <m/>
    <m/>
    <m/>
    <m/>
    <m/>
  </r>
  <r>
    <n v="97"/>
    <s v="OE1;SI;DPU-ACT_03"/>
    <s v="DPU;DPU-ACT_09;Ene"/>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01-30T00:00:00"/>
    <s v="Ene"/>
    <n v="2"/>
    <n v="2"/>
    <n v="1"/>
    <s v="Ejecutada"/>
    <n v="2"/>
    <n v="2"/>
    <n v="1"/>
    <e v="#N/A"/>
    <e v="#N/A"/>
    <e v="#N/A"/>
    <e v="#N/A"/>
    <e v="#N/A"/>
    <e v="#N/A"/>
  </r>
  <r>
    <n v="97"/>
    <s v="OE1;SI;DPU-ACT_03"/>
    <s v="DPU;DPU-ACT_09;Feb"/>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02-28T00:00:00"/>
    <s v="Feb"/>
    <n v="0"/>
    <n v="0"/>
    <e v="#DIV/0!"/>
    <e v="#DIV/0!"/>
    <n v="2"/>
    <n v="2"/>
    <n v="1"/>
    <m/>
    <m/>
    <m/>
    <m/>
    <m/>
    <m/>
  </r>
  <r>
    <n v="97"/>
    <s v="OE1;SI;DPU-ACT_03"/>
    <s v="DPU;DPU-ACT_09;Mar"/>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03-30T00:00:00"/>
    <s v="Mar"/>
    <n v="0"/>
    <n v="0"/>
    <e v="#DIV/0!"/>
    <e v="#DIV/0!"/>
    <n v="2"/>
    <n v="2"/>
    <n v="1"/>
    <m/>
    <m/>
    <m/>
    <m/>
    <m/>
    <m/>
  </r>
  <r>
    <n v="97"/>
    <s v="OE1;SI;DPU-ACT_03"/>
    <s v="DPU;DPU-ACT_09;Abr"/>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04-30T00:00:00"/>
    <s v="Abr"/>
    <n v="0"/>
    <n v="0"/>
    <e v="#DIV/0!"/>
    <e v="#DIV/0!"/>
    <n v="2"/>
    <n v="2"/>
    <n v="1"/>
    <m/>
    <m/>
    <m/>
    <m/>
    <m/>
    <m/>
  </r>
  <r>
    <n v="97"/>
    <s v="OE1;SI;DPU-ACT_03"/>
    <s v="DPU;DPU-ACT_09;May"/>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05-30T00:00:00"/>
    <s v="May"/>
    <n v="0"/>
    <n v="0"/>
    <e v="#DIV/0!"/>
    <e v="#DIV/0!"/>
    <n v="2"/>
    <n v="2"/>
    <n v="1"/>
    <m/>
    <m/>
    <m/>
    <m/>
    <m/>
    <m/>
  </r>
  <r>
    <n v="97"/>
    <s v="OE1;SI;DPU-ACT_03"/>
    <s v="DPU;DPU-ACT_09;Jun"/>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06-30T00:00:00"/>
    <s v="Jun"/>
    <n v="0"/>
    <n v="0"/>
    <e v="#DIV/0!"/>
    <e v="#DIV/0!"/>
    <n v="2"/>
    <n v="2"/>
    <n v="1"/>
    <m/>
    <m/>
    <m/>
    <m/>
    <m/>
    <m/>
  </r>
  <r>
    <n v="97"/>
    <s v="OE1;SI;DPU-ACT_03"/>
    <s v="DPU;DPU-ACT_09;Jul"/>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07-30T00:00:00"/>
    <s v="Jul"/>
    <n v="0"/>
    <n v="0"/>
    <e v="#DIV/0!"/>
    <e v="#DIV/0!"/>
    <n v="2"/>
    <n v="2"/>
    <n v="1"/>
    <m/>
    <m/>
    <m/>
    <m/>
    <m/>
    <m/>
  </r>
  <r>
    <n v="97"/>
    <s v="OE1;SI;DPU-ACT_03"/>
    <s v="DPU;DPU-ACT_09;Ago"/>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08-30T00:00:00"/>
    <s v="Ago"/>
    <n v="0"/>
    <n v="0"/>
    <e v="#DIV/0!"/>
    <e v="#DIV/0!"/>
    <n v="2"/>
    <n v="2"/>
    <n v="1"/>
    <m/>
    <m/>
    <m/>
    <m/>
    <m/>
    <m/>
  </r>
  <r>
    <n v="97"/>
    <s v="OE1;SI;DPU-ACT_03"/>
    <s v="DPU;DPU-ACT_09;Sep"/>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09-30T00:00:00"/>
    <s v="Sep"/>
    <e v="#N/A"/>
    <e v="#N/A"/>
    <e v="#N/A"/>
    <e v="#N/A"/>
    <e v="#N/A"/>
    <e v="#N/A"/>
    <n v="0"/>
    <m/>
    <m/>
    <m/>
    <m/>
    <m/>
    <m/>
  </r>
  <r>
    <n v="97"/>
    <s v="OE1;SI;DPU-ACT_03"/>
    <s v="DPU;DPU-ACT_09;Oct"/>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10-30T00:00:00"/>
    <s v="Oct"/>
    <e v="#N/A"/>
    <e v="#N/A"/>
    <e v="#N/A"/>
    <e v="#N/A"/>
    <e v="#N/A"/>
    <e v="#N/A"/>
    <n v="0"/>
    <m/>
    <m/>
    <m/>
    <m/>
    <m/>
    <m/>
  </r>
  <r>
    <n v="97"/>
    <s v="OE1;SI;DPU-ACT_03"/>
    <s v="DPU;DPU-ACT_09;Nov"/>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11-30T00:00:00"/>
    <s v="Nov"/>
    <e v="#N/A"/>
    <n v="0"/>
    <e v="#N/A"/>
    <e v="#N/A"/>
    <e v="#N/A"/>
    <e v="#N/A"/>
    <n v="0"/>
    <m/>
    <m/>
    <m/>
    <m/>
    <m/>
    <m/>
  </r>
  <r>
    <n v="97"/>
    <s v="OE1;SI;DPU-ACT_03"/>
    <s v="DPU;DPU-ACT_09;Dic"/>
    <x v="0"/>
    <s v="Fortalecer la Vigilancia."/>
    <s v="SI"/>
    <s v="PAI_10"/>
    <s v="PAI"/>
    <s v="Gestión_PQRS"/>
    <s v="DPU-E_06"/>
    <s v="A. Peticiones, Quejas, Reclamos y Solicitudes."/>
    <s v="DPU-ACT_09"/>
    <s v="A. Peticiones, Quejas, Reclamos y Solicitudes."/>
    <x v="2"/>
    <s v="Grupo_de_Promoción_y_Prevención_de_Protección_al_Usuario"/>
    <n v="1"/>
    <n v="12"/>
    <n v="2019"/>
    <d v="2019-12-30T00:00:00"/>
    <s v="Dic"/>
    <e v="#N/A"/>
    <n v="0"/>
    <e v="#N/A"/>
    <e v="#N/A"/>
    <e v="#N/A"/>
    <e v="#N/A"/>
    <n v="0"/>
    <m/>
    <m/>
    <m/>
    <m/>
    <m/>
    <m/>
  </r>
  <r>
    <n v="98"/>
    <s v="OE1;SI;DPU-ACT_04"/>
    <s v="DPU;DPU-ACT_10;Ene"/>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01-30T00:00:00"/>
    <s v="Ene"/>
    <n v="0"/>
    <n v="0"/>
    <e v="#DIV/0!"/>
    <e v="#DIV/0!"/>
    <n v="0"/>
    <n v="0"/>
    <n v="0"/>
    <e v="#N/A"/>
    <e v="#N/A"/>
    <e v="#N/A"/>
    <e v="#N/A"/>
    <e v="#N/A"/>
    <e v="#N/A"/>
  </r>
  <r>
    <n v="98"/>
    <s v="OE1;SI;DPU-ACT_04"/>
    <s v="DPU;DPU-ACT_10;Feb"/>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02-28T00:00:00"/>
    <s v="Feb"/>
    <n v="0"/>
    <n v="0"/>
    <n v="0"/>
    <s v="Por Ejecutar"/>
    <n v="0"/>
    <n v="0"/>
    <n v="0"/>
    <m/>
    <m/>
    <m/>
    <m/>
    <m/>
    <m/>
  </r>
  <r>
    <n v="98"/>
    <s v="OE1;SI;DPU-ACT_04"/>
    <s v="DPU;DPU-ACT_10;Mar"/>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03-30T00:00:00"/>
    <s v="Mar"/>
    <n v="0"/>
    <n v="0"/>
    <n v="0"/>
    <s v="Por Ejecutar"/>
    <n v="0"/>
    <n v="0"/>
    <n v="0"/>
    <m/>
    <m/>
    <m/>
    <m/>
    <m/>
    <m/>
  </r>
  <r>
    <n v="98"/>
    <s v="OE1;SI;DPU-ACT_04"/>
    <s v="DPU;DPU-ACT_10;Abr"/>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04-30T00:00:00"/>
    <s v="Abr"/>
    <n v="0"/>
    <n v="0"/>
    <e v="#DIV/0!"/>
    <e v="#DIV/0!"/>
    <n v="0"/>
    <n v="0"/>
    <n v="0"/>
    <m/>
    <m/>
    <m/>
    <m/>
    <m/>
    <m/>
  </r>
  <r>
    <n v="98"/>
    <s v="OE1;SI;DPU-ACT_04"/>
    <s v="DPU;DPU-ACT_10;May"/>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05-30T00:00:00"/>
    <s v="May"/>
    <n v="0"/>
    <n v="0"/>
    <n v="0"/>
    <s v="Por Ejecutar"/>
    <n v="0"/>
    <n v="0"/>
    <n v="0"/>
    <m/>
    <m/>
    <m/>
    <m/>
    <m/>
    <m/>
  </r>
  <r>
    <n v="98"/>
    <s v="OE1;SI;DPU-ACT_04"/>
    <s v="DPU;DPU-ACT_10;Jun"/>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06-30T00:00:00"/>
    <s v="Jun"/>
    <n v="0"/>
    <n v="0"/>
    <n v="0"/>
    <s v="Por Ejecutar"/>
    <n v="0"/>
    <n v="0"/>
    <n v="0"/>
    <m/>
    <m/>
    <m/>
    <m/>
    <m/>
    <m/>
  </r>
  <r>
    <n v="98"/>
    <s v="OE1;SI;DPU-ACT_04"/>
    <s v="DPU;DPU-ACT_10;Jul"/>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07-30T00:00:00"/>
    <s v="Jul"/>
    <n v="0"/>
    <n v="0"/>
    <n v="0"/>
    <s v="Por Ejecutar"/>
    <n v="0"/>
    <n v="0"/>
    <n v="0"/>
    <m/>
    <m/>
    <m/>
    <m/>
    <m/>
    <m/>
  </r>
  <r>
    <n v="98"/>
    <s v="OE1;SI;DPU-ACT_04"/>
    <s v="DPU;DPU-ACT_10;Ago"/>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08-30T00:00:00"/>
    <s v="Ago"/>
    <n v="0"/>
    <n v="0"/>
    <e v="#DIV/0!"/>
    <e v="#DIV/0!"/>
    <n v="0"/>
    <n v="0"/>
    <n v="0"/>
    <m/>
    <m/>
    <m/>
    <m/>
    <m/>
    <m/>
  </r>
  <r>
    <n v="98"/>
    <s v="OE1;SI;DPU-ACT_04"/>
    <s v="DPU;DPU-ACT_10;Sep"/>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09-30T00:00:00"/>
    <s v="Sep"/>
    <e v="#N/A"/>
    <e v="#N/A"/>
    <n v="0"/>
    <s v="Por Ejecutar"/>
    <e v="#N/A"/>
    <e v="#N/A"/>
    <n v="0"/>
    <m/>
    <m/>
    <m/>
    <m/>
    <m/>
    <m/>
  </r>
  <r>
    <n v="98"/>
    <s v="OE1;SI;DPU-ACT_04"/>
    <s v="DPU;DPU-ACT_10;Oct"/>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10-30T00:00:00"/>
    <s v="Oct"/>
    <e v="#N/A"/>
    <e v="#N/A"/>
    <n v="0"/>
    <s v="Por Ejecutar"/>
    <e v="#N/A"/>
    <e v="#N/A"/>
    <n v="0"/>
    <m/>
    <m/>
    <m/>
    <m/>
    <m/>
    <m/>
  </r>
  <r>
    <n v="98"/>
    <s v="OE1;SI;DPU-ACT_04"/>
    <s v="DPU;DPU-ACT_10;Nov"/>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11-30T00:00:00"/>
    <s v="Nov"/>
    <e v="#N/A"/>
    <n v="0"/>
    <n v="0"/>
    <s v="Por Ejecutar"/>
    <e v="#N/A"/>
    <e v="#N/A"/>
    <n v="0"/>
    <m/>
    <m/>
    <m/>
    <m/>
    <m/>
    <m/>
  </r>
  <r>
    <n v="98"/>
    <s v="OE1;SI;DPU-ACT_04"/>
    <s v="DPU;DPU-ACT_10;Dic"/>
    <x v="2"/>
    <s v="Brindar Protección a los Usuarios"/>
    <s v="SI"/>
    <s v="PAI_10"/>
    <s v="PAI"/>
    <s v="PyP_Divulgación"/>
    <s v="DPU-E_07"/>
    <s v="1. Divulgación"/>
    <s v="DPU-ACT_10"/>
    <s v="Asisitir a sesiones con la ciudadanía, vigilados, organizaciones cívicas y otras entidades"/>
    <x v="2"/>
    <s v="Grupo_de_Promoción_y_Prevención_de_Protección_al_Usuario"/>
    <n v="1"/>
    <n v="12"/>
    <n v="2019"/>
    <d v="2019-12-30T00:00:00"/>
    <s v="Dic"/>
    <e v="#N/A"/>
    <n v="0"/>
    <n v="0"/>
    <s v="Por Ejecutar"/>
    <e v="#N/A"/>
    <e v="#N/A"/>
    <n v="0"/>
    <m/>
    <m/>
    <m/>
    <m/>
    <m/>
    <m/>
  </r>
  <r>
    <n v="99"/>
    <s v="OE4;SI;DPU-ACT_05"/>
    <s v="DPU;DPU-ACT_11;Ene"/>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01-30T00:00:00"/>
    <s v="Ene"/>
    <n v="0"/>
    <n v="0"/>
    <n v="0"/>
    <s v="Por Ejecutar"/>
    <n v="0"/>
    <n v="0"/>
    <n v="0"/>
    <e v="#N/A"/>
    <e v="#N/A"/>
    <e v="#N/A"/>
    <e v="#N/A"/>
    <e v="#N/A"/>
    <e v="#N/A"/>
  </r>
  <r>
    <n v="99"/>
    <s v="OE4;SI;DPU-ACT_05"/>
    <s v="DPU;DPU-ACT_11;Feb"/>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02-28T00:00:00"/>
    <s v="Feb"/>
    <n v="0"/>
    <n v="0"/>
    <n v="0"/>
    <s v="Por Ejecutar"/>
    <n v="0"/>
    <n v="0"/>
    <n v="0"/>
    <m/>
    <m/>
    <m/>
    <m/>
    <m/>
    <m/>
  </r>
  <r>
    <n v="99"/>
    <s v="OE4;SI;DPU-ACT_05"/>
    <s v="DPU;DPU-ACT_11;Mar"/>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03-30T00:00:00"/>
    <s v="Mar"/>
    <n v="0"/>
    <n v="0"/>
    <e v="#DIV/0!"/>
    <e v="#DIV/0!"/>
    <n v="0"/>
    <n v="0"/>
    <n v="0"/>
    <m/>
    <m/>
    <m/>
    <m/>
    <m/>
    <m/>
  </r>
  <r>
    <n v="99"/>
    <s v="OE4;SI;DPU-ACT_05"/>
    <s v="DPU;DPU-ACT_11;Abr"/>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04-30T00:00:00"/>
    <s v="Abr"/>
    <n v="0"/>
    <n v="0"/>
    <e v="#DIV/0!"/>
    <e v="#DIV/0!"/>
    <n v="0"/>
    <n v="0"/>
    <n v="0"/>
    <m/>
    <m/>
    <m/>
    <m/>
    <m/>
    <m/>
  </r>
  <r>
    <n v="99"/>
    <s v="OE4;SI;DPU-ACT_05"/>
    <s v="DPU;DPU-ACT_11;May"/>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05-30T00:00:00"/>
    <s v="May"/>
    <n v="0"/>
    <n v="0"/>
    <e v="#DIV/0!"/>
    <e v="#DIV/0!"/>
    <n v="0"/>
    <n v="0"/>
    <n v="0"/>
    <m/>
    <m/>
    <m/>
    <m/>
    <m/>
    <m/>
  </r>
  <r>
    <n v="99"/>
    <s v="OE4;SI;DPU-ACT_05"/>
    <s v="DPU;DPU-ACT_11;Jun"/>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06-30T00:00:00"/>
    <s v="Jun"/>
    <n v="0"/>
    <n v="0"/>
    <n v="0"/>
    <s v="Por Ejecutar"/>
    <n v="0"/>
    <n v="0"/>
    <n v="0"/>
    <m/>
    <m/>
    <m/>
    <m/>
    <m/>
    <m/>
  </r>
  <r>
    <n v="99"/>
    <s v="OE4;SI;DPU-ACT_05"/>
    <s v="DPU;DPU-ACT_11;Jul"/>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07-30T00:00:00"/>
    <s v="Jul"/>
    <n v="0"/>
    <n v="0"/>
    <e v="#DIV/0!"/>
    <e v="#DIV/0!"/>
    <n v="0"/>
    <n v="0"/>
    <n v="0"/>
    <m/>
    <m/>
    <m/>
    <m/>
    <m/>
    <m/>
  </r>
  <r>
    <n v="99"/>
    <s v="OE4;SI;DPU-ACT_05"/>
    <s v="DPU;DPU-ACT_11;Ago"/>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08-30T00:00:00"/>
    <s v="Ago"/>
    <n v="0"/>
    <n v="0"/>
    <e v="#DIV/0!"/>
    <e v="#DIV/0!"/>
    <n v="0"/>
    <n v="0"/>
    <n v="0"/>
    <m/>
    <m/>
    <m/>
    <m/>
    <m/>
    <m/>
  </r>
  <r>
    <n v="99"/>
    <s v="OE4;SI;DPU-ACT_05"/>
    <s v="DPU;DPU-ACT_11;Sep"/>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09-30T00:00:00"/>
    <s v="Sep"/>
    <e v="#N/A"/>
    <e v="#N/A"/>
    <n v="0"/>
    <s v="Por Ejecutar"/>
    <e v="#N/A"/>
    <e v="#N/A"/>
    <n v="0"/>
    <m/>
    <m/>
    <m/>
    <m/>
    <m/>
    <m/>
  </r>
  <r>
    <n v="99"/>
    <s v="OE4;SI;DPU-ACT_05"/>
    <s v="DPU;DPU-ACT_11;Oct"/>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10-30T00:00:00"/>
    <s v="Oct"/>
    <e v="#N/A"/>
    <e v="#N/A"/>
    <e v="#N/A"/>
    <e v="#N/A"/>
    <e v="#N/A"/>
    <e v="#N/A"/>
    <n v="0"/>
    <m/>
    <m/>
    <m/>
    <m/>
    <m/>
    <m/>
  </r>
  <r>
    <n v="99"/>
    <s v="OE4;SI;DPU-ACT_05"/>
    <s v="DPU;DPU-ACT_11;Nov"/>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11-30T00:00:00"/>
    <s v="Nov"/>
    <e v="#N/A"/>
    <n v="0"/>
    <e v="#N/A"/>
    <e v="#N/A"/>
    <e v="#N/A"/>
    <e v="#N/A"/>
    <n v="0"/>
    <m/>
    <m/>
    <m/>
    <m/>
    <m/>
    <m/>
  </r>
  <r>
    <n v="99"/>
    <s v="OE4;SI;DPU-ACT_05"/>
    <s v="DPU;DPU-ACT_11;Dic"/>
    <x v="2"/>
    <s v="Brindar Protección a los Usuarios"/>
    <s v="SI"/>
    <s v="PAI_10"/>
    <s v="PAI"/>
    <s v="PyP_Divulgación"/>
    <s v="DPU-E_07"/>
    <s v="1. Divulgación"/>
    <s v="DPU-ACT_11"/>
    <s v="Asistencia a Eventos de Promoción y Prevención - Operativos de Divulgación"/>
    <x v="2"/>
    <s v="Grupo_de_Promoción_y_Prevención_de_Protección_al_Usuario"/>
    <n v="1"/>
    <n v="8"/>
    <n v="2019"/>
    <d v="2019-12-30T00:00:00"/>
    <s v="Dic"/>
    <e v="#N/A"/>
    <n v="0"/>
    <n v="0"/>
    <s v="Por Ejecutar"/>
    <e v="#N/A"/>
    <e v="#N/A"/>
    <n v="0"/>
    <m/>
    <m/>
    <m/>
    <m/>
    <m/>
    <m/>
  </r>
  <r>
    <n v="100"/>
    <s v="OE1;SI;DPU-ACT_29"/>
    <s v="DPU;DPU-ACT_12;Ene"/>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01-30T00:00:00"/>
    <s v="Ene"/>
    <n v="0"/>
    <n v="0"/>
    <e v="#DIV/0!"/>
    <e v="#DIV/0!"/>
    <n v="0"/>
    <n v="0"/>
    <n v="0"/>
    <e v="#N/A"/>
    <e v="#N/A"/>
    <e v="#N/A"/>
    <e v="#N/A"/>
    <e v="#N/A"/>
    <e v="#N/A"/>
  </r>
  <r>
    <n v="100"/>
    <s v="OE1;SI;DPU-ACT_29"/>
    <s v="DPU;DPU-ACT_12;Feb"/>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02-28T00:00:00"/>
    <s v="Feb"/>
    <n v="0"/>
    <n v="0"/>
    <e v="#DIV/0!"/>
    <e v="#DIV/0!"/>
    <n v="0"/>
    <n v="0"/>
    <n v="0"/>
    <m/>
    <m/>
    <m/>
    <m/>
    <m/>
    <m/>
  </r>
  <r>
    <n v="100"/>
    <s v="OE1;SI;DPU-ACT_29"/>
    <s v="DPU;DPU-ACT_12;Mar"/>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03-30T00:00:00"/>
    <s v="Mar"/>
    <n v="0.5"/>
    <n v="0"/>
    <n v="0"/>
    <s v="Por Ejecutar"/>
    <n v="0.5"/>
    <n v="0"/>
    <n v="0"/>
    <m/>
    <m/>
    <m/>
    <m/>
    <m/>
    <m/>
  </r>
  <r>
    <n v="100"/>
    <s v="OE1;SI;DPU-ACT_29"/>
    <s v="DPU;DPU-ACT_12;Abr"/>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04-30T00:00:00"/>
    <s v="Abr"/>
    <n v="0"/>
    <n v="0"/>
    <e v="#DIV/0!"/>
    <e v="#DIV/0!"/>
    <n v="0.5"/>
    <n v="0"/>
    <n v="0"/>
    <m/>
    <m/>
    <m/>
    <m/>
    <m/>
    <m/>
  </r>
  <r>
    <n v="100"/>
    <s v="OE1;SI;DPU-ACT_29"/>
    <s v="DPU;DPU-ACT_12;May"/>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05-30T00:00:00"/>
    <s v="May"/>
    <n v="0"/>
    <n v="0"/>
    <n v="0"/>
    <s v="Por Ejecutar"/>
    <n v="0.5"/>
    <n v="0"/>
    <n v="0"/>
    <m/>
    <m/>
    <m/>
    <m/>
    <m/>
    <m/>
  </r>
  <r>
    <n v="100"/>
    <s v="OE1;SI;DPU-ACT_29"/>
    <s v="DPU;DPU-ACT_12;Jun"/>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06-30T00:00:00"/>
    <s v="Jun"/>
    <n v="0"/>
    <n v="0"/>
    <n v="0"/>
    <s v="Por Ejecutar"/>
    <n v="0.5"/>
    <n v="0"/>
    <n v="0"/>
    <m/>
    <m/>
    <m/>
    <m/>
    <m/>
    <m/>
  </r>
  <r>
    <n v="100"/>
    <s v="OE1;SI;DPU-ACT_29"/>
    <s v="DPU;DPU-ACT_12;Jul"/>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07-30T00:00:00"/>
    <s v="Jul"/>
    <n v="0"/>
    <n v="0"/>
    <n v="0"/>
    <s v="Por Ejecutar"/>
    <n v="0.5"/>
    <n v="0"/>
    <n v="0"/>
    <m/>
    <m/>
    <m/>
    <m/>
    <m/>
    <m/>
  </r>
  <r>
    <n v="100"/>
    <s v="OE1;SI;DPU-ACT_29"/>
    <s v="DPU;DPU-ACT_12;Ago"/>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08-30T00:00:00"/>
    <s v="Ago"/>
    <n v="0"/>
    <n v="0"/>
    <e v="#DIV/0!"/>
    <e v="#DIV/0!"/>
    <n v="0.5"/>
    <n v="0"/>
    <n v="0"/>
    <m/>
    <m/>
    <m/>
    <m/>
    <m/>
    <m/>
  </r>
  <r>
    <n v="100"/>
    <s v="OE1;SI;DPU-ACT_29"/>
    <s v="DPU;DPU-ACT_12;Sep"/>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09-30T00:00:00"/>
    <s v="Sep"/>
    <e v="#N/A"/>
    <e v="#N/A"/>
    <e v="#N/A"/>
    <e v="#N/A"/>
    <e v="#N/A"/>
    <e v="#N/A"/>
    <n v="0"/>
    <m/>
    <m/>
    <m/>
    <m/>
    <m/>
    <m/>
  </r>
  <r>
    <n v="100"/>
    <s v="OE1;SI;DPU-ACT_29"/>
    <s v="DPU;DPU-ACT_12;Oct"/>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10-30T00:00:00"/>
    <s v="Oct"/>
    <e v="#N/A"/>
    <e v="#N/A"/>
    <n v="0"/>
    <s v="Por Ejecutar"/>
    <e v="#N/A"/>
    <e v="#N/A"/>
    <n v="0"/>
    <m/>
    <m/>
    <m/>
    <m/>
    <m/>
    <m/>
  </r>
  <r>
    <n v="100"/>
    <s v="OE1;SI;DPU-ACT_29"/>
    <s v="DPU;DPU-ACT_12;Nov"/>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11-30T00:00:00"/>
    <s v="Nov"/>
    <e v="#N/A"/>
    <n v="0"/>
    <n v="0"/>
    <s v="Por Ejecutar"/>
    <e v="#N/A"/>
    <e v="#N/A"/>
    <n v="0"/>
    <m/>
    <m/>
    <m/>
    <m/>
    <m/>
    <m/>
  </r>
  <r>
    <n v="100"/>
    <s v="OE1;SI;DPU-ACT_29"/>
    <s v="DPU;DPU-ACT_12;Dic"/>
    <x v="2"/>
    <s v="Brindar Protección a los Usuarios"/>
    <s v="SI"/>
    <s v="PEI_08"/>
    <s v="PEI"/>
    <s v="PEI_08 - Promoción y Consolidación de  la Protección de los Derechos de los Usuarios "/>
    <s v="DPU-E_08"/>
    <s v="2. Campañas de Promoción y Capacitación"/>
    <s v="DPU-ACT_12"/>
    <s v="Difusión Cartilla - Transporte Terrestre"/>
    <x v="2"/>
    <s v="Grupo_de_Promoción_y_Prevención_de_Protección_al_Usuario"/>
    <n v="7"/>
    <n v="12"/>
    <n v="2019"/>
    <d v="2019-12-30T00:00:00"/>
    <s v="Dic"/>
    <e v="#N/A"/>
    <n v="0"/>
    <n v="0"/>
    <s v="Por Ejecutar"/>
    <e v="#N/A"/>
    <e v="#N/A"/>
    <n v="0"/>
    <m/>
    <m/>
    <m/>
    <m/>
    <m/>
    <m/>
  </r>
  <r>
    <n v="101"/>
    <s v="OE1;SI;DPU-ACT_30"/>
    <s v="DPU;DPU-ACT_13;Ene"/>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01-30T00:00:00"/>
    <s v="Ene"/>
    <n v="0"/>
    <n v="0"/>
    <e v="#DIV/0!"/>
    <e v="#DIV/0!"/>
    <n v="0"/>
    <n v="0"/>
    <n v="0"/>
    <e v="#N/A"/>
    <e v="#N/A"/>
    <e v="#N/A"/>
    <e v="#N/A"/>
    <e v="#N/A"/>
    <e v="#N/A"/>
  </r>
  <r>
    <n v="101"/>
    <s v="OE1;SI;DPU-ACT_30"/>
    <s v="DPU;DPU-ACT_13;Feb"/>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02-28T00:00:00"/>
    <s v="Feb"/>
    <n v="0"/>
    <n v="0"/>
    <e v="#DIV/0!"/>
    <e v="#DIV/0!"/>
    <n v="0"/>
    <n v="0"/>
    <n v="0"/>
    <m/>
    <m/>
    <m/>
    <m/>
    <m/>
    <m/>
  </r>
  <r>
    <n v="101"/>
    <s v="OE1;SI;DPU-ACT_30"/>
    <s v="DPU;DPU-ACT_13;Mar"/>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03-30T00:00:00"/>
    <s v="Mar"/>
    <n v="0.5"/>
    <n v="0"/>
    <n v="0"/>
    <s v="Por Ejecutar"/>
    <n v="0.5"/>
    <n v="0"/>
    <n v="0"/>
    <m/>
    <m/>
    <m/>
    <m/>
    <m/>
    <m/>
  </r>
  <r>
    <n v="101"/>
    <s v="OE1;SI;DPU-ACT_30"/>
    <s v="DPU;DPU-ACT_13;Abr"/>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04-30T00:00:00"/>
    <s v="Abr"/>
    <n v="0"/>
    <n v="0"/>
    <e v="#DIV/0!"/>
    <e v="#DIV/0!"/>
    <n v="0.5"/>
    <n v="0"/>
    <n v="0"/>
    <m/>
    <m/>
    <m/>
    <m/>
    <m/>
    <m/>
  </r>
  <r>
    <n v="101"/>
    <s v="OE1;SI;DPU-ACT_30"/>
    <s v="DPU;DPU-ACT_13;May"/>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05-30T00:00:00"/>
    <s v="May"/>
    <n v="0"/>
    <n v="0"/>
    <e v="#DIV/0!"/>
    <e v="#DIV/0!"/>
    <n v="0.5"/>
    <n v="0"/>
    <n v="0"/>
    <m/>
    <m/>
    <m/>
    <m/>
    <m/>
    <m/>
  </r>
  <r>
    <n v="101"/>
    <s v="OE1;SI;DPU-ACT_30"/>
    <s v="DPU;DPU-ACT_13;Jun"/>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06-30T00:00:00"/>
    <s v="Jun"/>
    <n v="0"/>
    <n v="0"/>
    <n v="0"/>
    <s v="Por Ejecutar"/>
    <n v="0.5"/>
    <n v="0"/>
    <n v="0"/>
    <m/>
    <m/>
    <m/>
    <m/>
    <m/>
    <m/>
  </r>
  <r>
    <n v="101"/>
    <s v="OE1;SI;DPU-ACT_30"/>
    <s v="DPU;DPU-ACT_13;Jul"/>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07-30T00:00:00"/>
    <s v="Jul"/>
    <n v="0"/>
    <n v="0"/>
    <n v="0"/>
    <s v="Por Ejecutar"/>
    <n v="0.5"/>
    <n v="0"/>
    <n v="0"/>
    <m/>
    <m/>
    <m/>
    <m/>
    <m/>
    <m/>
  </r>
  <r>
    <n v="101"/>
    <s v="OE1;SI;DPU-ACT_30"/>
    <s v="DPU;DPU-ACT_13;Ago"/>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08-30T00:00:00"/>
    <s v="Ago"/>
    <n v="0"/>
    <n v="0"/>
    <e v="#DIV/0!"/>
    <e v="#DIV/0!"/>
    <n v="0.5"/>
    <n v="0"/>
    <n v="0"/>
    <m/>
    <m/>
    <m/>
    <m/>
    <m/>
    <m/>
  </r>
  <r>
    <n v="101"/>
    <s v="OE1;SI;DPU-ACT_30"/>
    <s v="DPU;DPU-ACT_13;Sep"/>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09-30T00:00:00"/>
    <s v="Sep"/>
    <e v="#N/A"/>
    <e v="#N/A"/>
    <e v="#N/A"/>
    <e v="#N/A"/>
    <e v="#N/A"/>
    <e v="#N/A"/>
    <n v="0"/>
    <m/>
    <m/>
    <m/>
    <m/>
    <m/>
    <m/>
  </r>
  <r>
    <n v="101"/>
    <s v="OE1;SI;DPU-ACT_30"/>
    <s v="DPU;DPU-ACT_13;Oct"/>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10-30T00:00:00"/>
    <s v="Oct"/>
    <e v="#N/A"/>
    <e v="#N/A"/>
    <n v="0"/>
    <s v="Por Ejecutar"/>
    <e v="#N/A"/>
    <e v="#N/A"/>
    <n v="0"/>
    <m/>
    <m/>
    <m/>
    <m/>
    <m/>
    <m/>
  </r>
  <r>
    <n v="101"/>
    <s v="OE1;SI;DPU-ACT_30"/>
    <s v="DPU;DPU-ACT_13;Nov"/>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11-30T00:00:00"/>
    <s v="Nov"/>
    <e v="#N/A"/>
    <n v="0"/>
    <n v="0"/>
    <s v="Por Ejecutar"/>
    <e v="#N/A"/>
    <e v="#N/A"/>
    <n v="0"/>
    <m/>
    <m/>
    <m/>
    <m/>
    <m/>
    <m/>
  </r>
  <r>
    <n v="101"/>
    <s v="OE1;SI;DPU-ACT_30"/>
    <s v="DPU;DPU-ACT_13;Dic"/>
    <x v="2"/>
    <s v="Brindar Protección a los Usuarios"/>
    <s v="SI"/>
    <s v="PEI_08"/>
    <s v="PEI"/>
    <s v="PEI_08 - Promoción y Consolidación de  la Protección de los Derechos de los Usuarios "/>
    <s v="DPU-E_08"/>
    <s v="2. Campañas de Promoción y Capacitación"/>
    <s v="DPU-ACT_13"/>
    <s v="Difusión Cartilla - Transporte Aéreo"/>
    <x v="2"/>
    <s v="Grupo_de_Promoción_y_Prevención_de_Protección_al_Usuario"/>
    <n v="7"/>
    <n v="12"/>
    <n v="2019"/>
    <d v="2019-12-30T00:00:00"/>
    <s v="Dic"/>
    <e v="#N/A"/>
    <n v="0"/>
    <n v="0"/>
    <s v="Por Ejecutar"/>
    <e v="#N/A"/>
    <e v="#N/A"/>
    <n v="0"/>
    <m/>
    <m/>
    <m/>
    <m/>
    <m/>
    <m/>
  </r>
  <r>
    <n v="76"/>
    <s v="OE4;SI;DPU-ACT_08"/>
    <s v="DP;DP-ACT_33;Ene"/>
    <x v="0"/>
    <s v="Fortalecer la Vigilancia."/>
    <s v="SI"/>
    <s v="PAI_10"/>
    <s v="PAI"/>
    <s v="PyP_Vigilancia Subjetiva"/>
    <s v="DP-E_11"/>
    <s v="5. Vigilancia Subjetiva"/>
    <s v="DP-ACT_33"/>
    <s v="Elaborar Informe Subjetivo"/>
    <x v="1"/>
    <s v="Dirección_de_Promoción_y_Prevención_de_Puertos"/>
    <n v="2"/>
    <n v="12"/>
    <n v="2019"/>
    <d v="2019-01-30T00:00:00"/>
    <s v="Ene"/>
    <n v="1"/>
    <n v="0"/>
    <n v="0"/>
    <s v="Por Ejecutar"/>
    <n v="1"/>
    <n v="0"/>
    <n v="0"/>
    <e v="#N/A"/>
    <e v="#N/A"/>
    <e v="#N/A"/>
    <e v="#N/A"/>
    <e v="#N/A"/>
    <e v="#N/A"/>
  </r>
  <r>
    <n v="76"/>
    <s v="OE4;SI;DPU-ACT_08"/>
    <s v="DP;DP-ACT_33;Feb"/>
    <x v="0"/>
    <s v="Fortalecer la Vigilancia."/>
    <s v="SI"/>
    <s v="PAI_10"/>
    <s v="PAI"/>
    <s v="PyP_Vigilancia Subjetiva"/>
    <s v="DP-E_11"/>
    <s v="5. Vigilancia Subjetiva"/>
    <s v="DP-ACT_33"/>
    <s v="Elaborar Informe Subjetivo"/>
    <x v="1"/>
    <s v="Dirección_de_Promoción_y_Prevención_de_Puertos"/>
    <n v="2"/>
    <n v="12"/>
    <n v="2019"/>
    <d v="2019-02-28T00:00:00"/>
    <s v="Feb"/>
    <n v="1"/>
    <n v="0"/>
    <n v="0"/>
    <s v="Por Ejecutar"/>
    <n v="2"/>
    <n v="0"/>
    <n v="0"/>
    <m/>
    <m/>
    <m/>
    <m/>
    <m/>
    <m/>
  </r>
  <r>
    <n v="76"/>
    <s v="OE4;SI;DPU-ACT_08"/>
    <s v="DP;DP-ACT_33;Mar"/>
    <x v="0"/>
    <s v="Fortalecer la Vigilancia."/>
    <s v="SI"/>
    <s v="PAI_10"/>
    <s v="PAI"/>
    <s v="PyP_Vigilancia Subjetiva"/>
    <s v="DP-E_11"/>
    <s v="5. Vigilancia Subjetiva"/>
    <s v="DP-ACT_33"/>
    <s v="Elaborar Informe Subjetivo"/>
    <x v="1"/>
    <s v="Dirección_de_Promoción_y_Prevención_de_Puertos"/>
    <n v="2"/>
    <n v="12"/>
    <n v="2019"/>
    <d v="2019-03-30T00:00:00"/>
    <s v="Mar"/>
    <n v="1"/>
    <n v="0"/>
    <n v="0"/>
    <s v="Por Ejecutar"/>
    <n v="3"/>
    <n v="0"/>
    <n v="0"/>
    <m/>
    <m/>
    <m/>
    <m/>
    <m/>
    <m/>
  </r>
  <r>
    <n v="76"/>
    <s v="OE4;SI;DPU-ACT_08"/>
    <s v="DP;DP-ACT_33;Abr"/>
    <x v="0"/>
    <s v="Fortalecer la Vigilancia."/>
    <s v="SI"/>
    <s v="PAI_10"/>
    <s v="PAI"/>
    <s v="PyP_Vigilancia Subjetiva"/>
    <s v="DP-E_11"/>
    <s v="5. Vigilancia Subjetiva"/>
    <s v="DP-ACT_33"/>
    <s v="Elaborar Informe Subjetivo"/>
    <x v="1"/>
    <s v="Dirección_de_Promoción_y_Prevención_de_Puertos"/>
    <n v="2"/>
    <n v="12"/>
    <n v="2019"/>
    <d v="2019-04-30T00:00:00"/>
    <s v="Abr"/>
    <n v="1"/>
    <n v="0"/>
    <n v="0"/>
    <s v="Por Ejecutar"/>
    <n v="4"/>
    <n v="0"/>
    <n v="0"/>
    <m/>
    <m/>
    <m/>
    <m/>
    <m/>
    <m/>
  </r>
  <r>
    <n v="76"/>
    <s v="OE4;SI;DPU-ACT_08"/>
    <s v="DP;DP-ACT_33;May"/>
    <x v="0"/>
    <s v="Fortalecer la Vigilancia."/>
    <s v="SI"/>
    <s v="PAI_10"/>
    <s v="PAI"/>
    <s v="PyP_Vigilancia Subjetiva"/>
    <s v="DP-E_11"/>
    <s v="5. Vigilancia Subjetiva"/>
    <s v="DP-ACT_33"/>
    <s v="Elaborar Informe Subjetivo"/>
    <x v="1"/>
    <s v="Dirección_de_Promoción_y_Prevención_de_Puertos"/>
    <n v="2"/>
    <n v="12"/>
    <n v="2019"/>
    <d v="2019-05-30T00:00:00"/>
    <s v="May"/>
    <n v="1"/>
    <n v="0"/>
    <n v="0"/>
    <s v="Por Ejecutar"/>
    <n v="5"/>
    <n v="0"/>
    <n v="0"/>
    <m/>
    <m/>
    <m/>
    <m/>
    <m/>
    <m/>
  </r>
  <r>
    <n v="76"/>
    <s v="OE4;SI;DPU-ACT_08"/>
    <s v="DP;DP-ACT_33;Jun"/>
    <x v="0"/>
    <s v="Fortalecer la Vigilancia."/>
    <s v="SI"/>
    <s v="PAI_10"/>
    <s v="PAI"/>
    <s v="PyP_Vigilancia Subjetiva"/>
    <s v="DP-E_11"/>
    <s v="5. Vigilancia Subjetiva"/>
    <s v="DP-ACT_33"/>
    <s v="Elaborar Informe Subjetivo"/>
    <x v="1"/>
    <s v="Dirección_de_Promoción_y_Prevención_de_Puertos"/>
    <n v="2"/>
    <n v="12"/>
    <n v="2019"/>
    <d v="2019-06-30T00:00:00"/>
    <s v="Jun"/>
    <n v="1"/>
    <n v="0"/>
    <n v="0"/>
    <s v="Por Ejecutar"/>
    <n v="6"/>
    <n v="0"/>
    <n v="0"/>
    <m/>
    <m/>
    <m/>
    <m/>
    <m/>
    <m/>
  </r>
  <r>
    <n v="76"/>
    <s v="OE4;SI;DPU-ACT_08"/>
    <s v="DP;DP-ACT_33;Jul"/>
    <x v="0"/>
    <s v="Fortalecer la Vigilancia."/>
    <s v="SI"/>
    <s v="PAI_10"/>
    <s v="PAI"/>
    <s v="PyP_Vigilancia Subjetiva"/>
    <s v="DP-E_11"/>
    <s v="5. Vigilancia Subjetiva"/>
    <s v="DP-ACT_33"/>
    <s v="Elaborar Informe Subjetivo"/>
    <x v="1"/>
    <s v="Dirección_de_Promoción_y_Prevención_de_Puertos"/>
    <n v="2"/>
    <n v="12"/>
    <n v="2019"/>
    <d v="2019-07-30T00:00:00"/>
    <s v="Jul"/>
    <n v="1"/>
    <n v="0"/>
    <n v="0"/>
    <s v="Por Ejecutar"/>
    <n v="7"/>
    <n v="0"/>
    <n v="0"/>
    <m/>
    <m/>
    <m/>
    <m/>
    <m/>
    <m/>
  </r>
  <r>
    <n v="76"/>
    <s v="OE4;SI;DPU-ACT_08"/>
    <s v="DP;DP-ACT_33;Ago"/>
    <x v="0"/>
    <s v="Fortalecer la Vigilancia."/>
    <s v="SI"/>
    <s v="PAI_10"/>
    <s v="PAI"/>
    <s v="PyP_Vigilancia Subjetiva"/>
    <s v="DP-E_11"/>
    <s v="5. Vigilancia Subjetiva"/>
    <s v="DP-ACT_33"/>
    <s v="Elaborar Informe Subjetivo"/>
    <x v="1"/>
    <s v="Dirección_de_Promoción_y_Prevención_de_Puertos"/>
    <n v="2"/>
    <n v="12"/>
    <n v="2019"/>
    <d v="2019-08-30T00:00:00"/>
    <s v="Ago"/>
    <n v="1"/>
    <n v="0"/>
    <n v="0"/>
    <s v="Por Ejecutar"/>
    <n v="8"/>
    <n v="0"/>
    <n v="0"/>
    <m/>
    <m/>
    <m/>
    <m/>
    <m/>
    <m/>
  </r>
  <r>
    <n v="76"/>
    <s v="OE4;SI;DPU-ACT_08"/>
    <s v="DP;DP-ACT_33;Sep"/>
    <x v="0"/>
    <s v="Fortalecer la Vigilancia."/>
    <s v="SI"/>
    <s v="PAI_10"/>
    <s v="PAI"/>
    <s v="PyP_Vigilancia Subjetiva"/>
    <s v="DP-E_11"/>
    <s v="5. Vigilancia Subjetiva"/>
    <s v="DP-ACT_33"/>
    <s v="Elaborar Informe Subjetivo"/>
    <x v="1"/>
    <s v="Dirección_de_Promoción_y_Prevención_de_Puertos"/>
    <n v="2"/>
    <n v="12"/>
    <n v="2019"/>
    <d v="2019-09-30T00:00:00"/>
    <s v="Sep"/>
    <e v="#N/A"/>
    <e v="#N/A"/>
    <n v="0"/>
    <s v="Por Ejecutar"/>
    <e v="#N/A"/>
    <e v="#N/A"/>
    <n v="0"/>
    <m/>
    <m/>
    <m/>
    <m/>
    <m/>
    <m/>
  </r>
  <r>
    <n v="76"/>
    <s v="OE4;SI;DPU-ACT_08"/>
    <s v="DP;DP-ACT_33;Oct"/>
    <x v="0"/>
    <s v="Fortalecer la Vigilancia."/>
    <s v="SI"/>
    <s v="PAI_10"/>
    <s v="PAI"/>
    <s v="PyP_Vigilancia Subjetiva"/>
    <s v="DP-E_11"/>
    <s v="5. Vigilancia Subjetiva"/>
    <s v="DP-ACT_33"/>
    <s v="Elaborar Informe Subjetivo"/>
    <x v="1"/>
    <s v="Dirección_de_Promoción_y_Prevención_de_Puertos"/>
    <n v="2"/>
    <n v="12"/>
    <n v="2019"/>
    <d v="2019-10-30T00:00:00"/>
    <s v="Oct"/>
    <e v="#N/A"/>
    <e v="#N/A"/>
    <n v="0"/>
    <s v="Por Ejecutar"/>
    <e v="#N/A"/>
    <e v="#N/A"/>
    <n v="0"/>
    <m/>
    <m/>
    <m/>
    <m/>
    <m/>
    <m/>
  </r>
  <r>
    <n v="76"/>
    <s v="OE4;SI;DPU-ACT_08"/>
    <s v="DP;DP-ACT_33;Nov"/>
    <x v="0"/>
    <s v="Fortalecer la Vigilancia."/>
    <s v="SI"/>
    <s v="PAI_10"/>
    <s v="PAI"/>
    <s v="PyP_Vigilancia Subjetiva"/>
    <s v="DP-E_11"/>
    <s v="5. Vigilancia Subjetiva"/>
    <s v="DP-ACT_33"/>
    <s v="Elaborar Informe Subjetivo"/>
    <x v="1"/>
    <s v="Dirección_de_Promoción_y_Prevención_de_Puertos"/>
    <n v="2"/>
    <n v="12"/>
    <n v="2019"/>
    <d v="2019-11-30T00:00:00"/>
    <s v="Nov"/>
    <e v="#N/A"/>
    <n v="1"/>
    <n v="0"/>
    <s v="Por Ejecutar"/>
    <e v="#N/A"/>
    <e v="#N/A"/>
    <n v="0"/>
    <m/>
    <m/>
    <m/>
    <m/>
    <m/>
    <m/>
  </r>
  <r>
    <n v="76"/>
    <s v="OE4;SI;DPU-ACT_08"/>
    <s v="DP;DP-ACT_33;Dic"/>
    <x v="0"/>
    <s v="Fortalecer la Vigilancia."/>
    <s v="SI"/>
    <s v="PAI_10"/>
    <s v="PAI"/>
    <s v="PyP_Vigilancia Subjetiva"/>
    <s v="DP-E_11"/>
    <s v="5. Vigilancia Subjetiva"/>
    <s v="DP-ACT_33"/>
    <s v="Elaborar Informe Subjetivo"/>
    <x v="1"/>
    <s v="Dirección_de_Promoción_y_Prevención_de_Puertos"/>
    <n v="2"/>
    <n v="12"/>
    <n v="2019"/>
    <d v="2019-12-30T00:00:00"/>
    <s v="Dic"/>
    <e v="#N/A"/>
    <n v="1"/>
    <n v="0"/>
    <s v="Por Ejecutar"/>
    <e v="#N/A"/>
    <e v="#N/A"/>
    <n v="0"/>
    <m/>
    <m/>
    <m/>
    <m/>
    <m/>
    <m/>
  </r>
  <r>
    <n v="77"/>
    <s v="OE1;SI;DPU-ACT_09"/>
    <s v="DP;DP-ACT_34;Ene"/>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01-30T00:00:00"/>
    <s v="Ene"/>
    <n v="0"/>
    <n v="0"/>
    <n v="0"/>
    <s v="Por Ejecutar"/>
    <n v="0"/>
    <n v="0"/>
    <n v="0"/>
    <e v="#N/A"/>
    <e v="#N/A"/>
    <e v="#N/A"/>
    <e v="#N/A"/>
    <e v="#N/A"/>
    <e v="#N/A"/>
  </r>
  <r>
    <n v="77"/>
    <s v="OE1;SI;DPU-ACT_09"/>
    <s v="DP;DP-ACT_34;Feb"/>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02-28T00:00:00"/>
    <s v="Feb"/>
    <n v="0"/>
    <n v="0"/>
    <n v="0"/>
    <s v="Por Ejecutar"/>
    <n v="0"/>
    <n v="0"/>
    <n v="0"/>
    <m/>
    <m/>
    <m/>
    <m/>
    <m/>
    <m/>
  </r>
  <r>
    <n v="77"/>
    <s v="OE1;SI;DPU-ACT_09"/>
    <s v="DP;DP-ACT_34;Mar"/>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03-30T00:00:00"/>
    <s v="Mar"/>
    <n v="0"/>
    <n v="0"/>
    <n v="0"/>
    <s v="Por Ejecutar"/>
    <n v="0"/>
    <n v="0"/>
    <n v="0"/>
    <m/>
    <m/>
    <m/>
    <m/>
    <m/>
    <m/>
  </r>
  <r>
    <n v="77"/>
    <s v="OE1;SI;DPU-ACT_09"/>
    <s v="DP;DP-ACT_34;Abr"/>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04-30T00:00:00"/>
    <s v="Abr"/>
    <n v="0"/>
    <n v="0"/>
    <n v="0"/>
    <s v="Por Ejecutar"/>
    <n v="0"/>
    <n v="0"/>
    <n v="0"/>
    <m/>
    <m/>
    <m/>
    <m/>
    <m/>
    <m/>
  </r>
  <r>
    <n v="77"/>
    <s v="OE1;SI;DPU-ACT_09"/>
    <s v="DP;DP-ACT_34;May"/>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05-30T00:00:00"/>
    <s v="May"/>
    <n v="0"/>
    <n v="0"/>
    <n v="0"/>
    <s v="Por Ejecutar"/>
    <n v="0"/>
    <n v="0"/>
    <n v="0"/>
    <m/>
    <m/>
    <m/>
    <m/>
    <m/>
    <m/>
  </r>
  <r>
    <n v="77"/>
    <s v="OE1;SI;DPU-ACT_09"/>
    <s v="DP;DP-ACT_34;Jun"/>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06-30T00:00:00"/>
    <s v="Jun"/>
    <n v="0"/>
    <n v="0"/>
    <n v="0"/>
    <s v="Por Ejecutar"/>
    <n v="0"/>
    <n v="0"/>
    <n v="0"/>
    <m/>
    <m/>
    <m/>
    <m/>
    <m/>
    <m/>
  </r>
  <r>
    <n v="77"/>
    <s v="OE1;SI;DPU-ACT_09"/>
    <s v="DP;DP-ACT_34;Jul"/>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07-30T00:00:00"/>
    <s v="Jul"/>
    <n v="0"/>
    <n v="0"/>
    <n v="0"/>
    <s v="Por Ejecutar"/>
    <n v="0"/>
    <n v="0"/>
    <n v="0"/>
    <m/>
    <m/>
    <m/>
    <m/>
    <m/>
    <m/>
  </r>
  <r>
    <n v="77"/>
    <s v="OE1;SI;DPU-ACT_09"/>
    <s v="DP;DP-ACT_34;Ago"/>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08-30T00:00:00"/>
    <s v="Ago"/>
    <n v="0"/>
    <n v="0"/>
    <n v="0"/>
    <s v="Por Ejecutar"/>
    <n v="0"/>
    <n v="0"/>
    <n v="0"/>
    <m/>
    <m/>
    <m/>
    <m/>
    <m/>
    <m/>
  </r>
  <r>
    <n v="77"/>
    <s v="OE1;SI;DPU-ACT_09"/>
    <s v="DP;DP-ACT_34;Sep"/>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09-30T00:00:00"/>
    <s v="Sep"/>
    <e v="#N/A"/>
    <e v="#N/A"/>
    <e v="#N/A"/>
    <e v="#N/A"/>
    <e v="#N/A"/>
    <e v="#N/A"/>
    <n v="0"/>
    <m/>
    <m/>
    <m/>
    <m/>
    <m/>
    <m/>
  </r>
  <r>
    <n v="77"/>
    <s v="OE1;SI;DPU-ACT_09"/>
    <s v="DP;DP-ACT_34;Oct"/>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10-30T00:00:00"/>
    <s v="Oct"/>
    <e v="#N/A"/>
    <e v="#N/A"/>
    <n v="0"/>
    <s v="Por Ejecutar"/>
    <e v="#N/A"/>
    <e v="#N/A"/>
    <n v="0"/>
    <m/>
    <m/>
    <m/>
    <m/>
    <m/>
    <m/>
  </r>
  <r>
    <n v="77"/>
    <s v="OE1;SI;DPU-ACT_09"/>
    <s v="DP;DP-ACT_34;Nov"/>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11-30T00:00:00"/>
    <s v="Nov"/>
    <e v="#N/A"/>
    <n v="0"/>
    <n v="0"/>
    <s v="Por Ejecutar"/>
    <e v="#N/A"/>
    <e v="#N/A"/>
    <n v="0"/>
    <m/>
    <m/>
    <m/>
    <m/>
    <m/>
    <m/>
  </r>
  <r>
    <n v="77"/>
    <s v="OE1;SI;DPU-ACT_09"/>
    <s v="DP;DP-ACT_34;Dic"/>
    <x v="0"/>
    <s v="Fortalecer la Vigilancia."/>
    <s v="SI"/>
    <s v="PAI_10"/>
    <s v="PAI"/>
    <s v="PyP_Fusiones, Escisiones y Transformaciones"/>
    <s v="DP-E_12"/>
    <s v="6. Fusiones, Escisiones y Transformaciones"/>
    <s v="DP-ACT_34"/>
    <s v="Pronunciarse de fondo sobre las solicitudes de fusiones, escisiones y transformaciones."/>
    <x v="1"/>
    <s v="Dirección_de_Promoción_y_Prevención_de_Puertos"/>
    <n v="2"/>
    <n v="12"/>
    <n v="2019"/>
    <d v="2019-12-30T00:00:00"/>
    <s v="Dic"/>
    <e v="#N/A"/>
    <n v="0"/>
    <n v="0"/>
    <s v="Por Ejecutar"/>
    <e v="#N/A"/>
    <e v="#N/A"/>
    <n v="0"/>
    <m/>
    <m/>
    <m/>
    <m/>
    <m/>
    <m/>
  </r>
  <r>
    <n v="78"/>
    <s v="OE3;SI;DPU-ACT_10"/>
    <s v="DP;DP-ACT_35;Ene"/>
    <x v="0"/>
    <s v="Fortalecer la Vigilancia."/>
    <s v="SI"/>
    <s v="PAI_10"/>
    <s v="PAI"/>
    <s v="PyP_Vigilancia Previa"/>
    <s v="DP-E_13"/>
    <s v="7. Vigilancia Previa"/>
    <s v="DP-ACT_35"/>
    <s v="Disminución Capital"/>
    <x v="1"/>
    <s v="Dirección_de_Promoción_y_Prevención_de_Puertos"/>
    <n v="2"/>
    <n v="12"/>
    <n v="2019"/>
    <d v="2019-01-30T00:00:00"/>
    <s v="Ene"/>
    <n v="0"/>
    <n v="0"/>
    <n v="0"/>
    <s v="Por Ejecutar"/>
    <n v="0"/>
    <n v="0"/>
    <n v="0"/>
    <e v="#N/A"/>
    <e v="#N/A"/>
    <e v="#N/A"/>
    <e v="#N/A"/>
    <e v="#N/A"/>
    <e v="#N/A"/>
  </r>
  <r>
    <n v="78"/>
    <s v="OE3;SI;DPU-ACT_10"/>
    <s v="DP;DP-ACT_35;Feb"/>
    <x v="0"/>
    <s v="Fortalecer la Vigilancia."/>
    <s v="SI"/>
    <s v="PAI_10"/>
    <s v="PAI"/>
    <s v="PyP_Vigilancia Previa"/>
    <s v="DP-E_13"/>
    <s v="7. Vigilancia Previa"/>
    <s v="DP-ACT_35"/>
    <s v="Disminución Capital"/>
    <x v="1"/>
    <s v="Dirección_de_Promoción_y_Prevención_de_Puertos"/>
    <n v="2"/>
    <n v="12"/>
    <n v="2019"/>
    <d v="2019-02-28T00:00:00"/>
    <s v="Feb"/>
    <n v="0"/>
    <n v="0"/>
    <n v="0"/>
    <s v="Por Ejecutar"/>
    <n v="0"/>
    <n v="0"/>
    <n v="0"/>
    <m/>
    <m/>
    <m/>
    <m/>
    <m/>
    <m/>
  </r>
  <r>
    <n v="78"/>
    <s v="OE3;SI;DPU-ACT_10"/>
    <s v="DP;DP-ACT_35;Mar"/>
    <x v="0"/>
    <s v="Fortalecer la Vigilancia."/>
    <s v="SI"/>
    <s v="PAI_10"/>
    <s v="PAI"/>
    <s v="PyP_Vigilancia Previa"/>
    <s v="DP-E_13"/>
    <s v="7. Vigilancia Previa"/>
    <s v="DP-ACT_35"/>
    <s v="Disminución Capital"/>
    <x v="1"/>
    <s v="Dirección_de_Promoción_y_Prevención_de_Puertos"/>
    <n v="2"/>
    <n v="12"/>
    <n v="2019"/>
    <d v="2019-03-30T00:00:00"/>
    <s v="Mar"/>
    <n v="0"/>
    <n v="0"/>
    <n v="0"/>
    <s v="Por Ejecutar"/>
    <n v="0"/>
    <n v="0"/>
    <n v="0"/>
    <m/>
    <m/>
    <m/>
    <m/>
    <m/>
    <m/>
  </r>
  <r>
    <n v="78"/>
    <s v="OE3;SI;DPU-ACT_10"/>
    <s v="DP;DP-ACT_35;Abr"/>
    <x v="0"/>
    <s v="Fortalecer la Vigilancia."/>
    <s v="SI"/>
    <s v="PAI_10"/>
    <s v="PAI"/>
    <s v="PyP_Vigilancia Previa"/>
    <s v="DP-E_13"/>
    <s v="7. Vigilancia Previa"/>
    <s v="DP-ACT_35"/>
    <s v="Disminución Capital"/>
    <x v="1"/>
    <s v="Dirección_de_Promoción_y_Prevención_de_Puertos"/>
    <n v="2"/>
    <n v="12"/>
    <n v="2019"/>
    <d v="2019-04-30T00:00:00"/>
    <s v="Abr"/>
    <n v="0"/>
    <n v="0"/>
    <n v="0"/>
    <s v="Por Ejecutar"/>
    <n v="0"/>
    <n v="0"/>
    <n v="0"/>
    <m/>
    <m/>
    <m/>
    <m/>
    <m/>
    <m/>
  </r>
  <r>
    <n v="78"/>
    <s v="OE3;SI;DPU-ACT_10"/>
    <s v="DP;DP-ACT_35;May"/>
    <x v="0"/>
    <s v="Fortalecer la Vigilancia."/>
    <s v="SI"/>
    <s v="PAI_10"/>
    <s v="PAI"/>
    <s v="PyP_Vigilancia Previa"/>
    <s v="DP-E_13"/>
    <s v="7. Vigilancia Previa"/>
    <s v="DP-ACT_35"/>
    <s v="Disminución Capital"/>
    <x v="1"/>
    <s v="Dirección_de_Promoción_y_Prevención_de_Puertos"/>
    <n v="2"/>
    <n v="12"/>
    <n v="2019"/>
    <d v="2019-05-30T00:00:00"/>
    <s v="May"/>
    <n v="0"/>
    <n v="0"/>
    <n v="0"/>
    <s v="Por Ejecutar"/>
    <n v="0"/>
    <n v="0"/>
    <n v="0"/>
    <m/>
    <m/>
    <m/>
    <m/>
    <m/>
    <m/>
  </r>
  <r>
    <n v="78"/>
    <s v="OE3;SI;DPU-ACT_10"/>
    <s v="DP;DP-ACT_35;Jun"/>
    <x v="0"/>
    <s v="Fortalecer la Vigilancia."/>
    <s v="SI"/>
    <s v="PAI_10"/>
    <s v="PAI"/>
    <s v="PyP_Vigilancia Previa"/>
    <s v="DP-E_13"/>
    <s v="7. Vigilancia Previa"/>
    <s v="DP-ACT_35"/>
    <s v="Disminución Capital"/>
    <x v="1"/>
    <s v="Dirección_de_Promoción_y_Prevención_de_Puertos"/>
    <n v="2"/>
    <n v="12"/>
    <n v="2019"/>
    <d v="2019-06-30T00:00:00"/>
    <s v="Jun"/>
    <n v="0"/>
    <n v="0"/>
    <n v="0"/>
    <s v="Por Ejecutar"/>
    <n v="0"/>
    <n v="0"/>
    <n v="0"/>
    <m/>
    <m/>
    <m/>
    <m/>
    <m/>
    <m/>
  </r>
  <r>
    <n v="78"/>
    <s v="OE3;SI;DPU-ACT_10"/>
    <s v="DP;DP-ACT_35;Jul"/>
    <x v="0"/>
    <s v="Fortalecer la Vigilancia."/>
    <s v="SI"/>
    <s v="PAI_10"/>
    <s v="PAI"/>
    <s v="PyP_Vigilancia Previa"/>
    <s v="DP-E_13"/>
    <s v="7. Vigilancia Previa"/>
    <s v="DP-ACT_35"/>
    <s v="Disminución Capital"/>
    <x v="1"/>
    <s v="Dirección_de_Promoción_y_Prevención_de_Puertos"/>
    <n v="2"/>
    <n v="12"/>
    <n v="2019"/>
    <d v="2019-07-30T00:00:00"/>
    <s v="Jul"/>
    <n v="0"/>
    <n v="0"/>
    <n v="0"/>
    <s v="Por Ejecutar"/>
    <n v="0"/>
    <n v="0"/>
    <n v="0"/>
    <m/>
    <m/>
    <m/>
    <m/>
    <m/>
    <m/>
  </r>
  <r>
    <n v="78"/>
    <s v="OE3;SI;DPU-ACT_10"/>
    <s v="DP;DP-ACT_35;Ago"/>
    <x v="0"/>
    <s v="Fortalecer la Vigilancia."/>
    <s v="SI"/>
    <s v="PAI_10"/>
    <s v="PAI"/>
    <s v="PyP_Vigilancia Previa"/>
    <s v="DP-E_13"/>
    <s v="7. Vigilancia Previa"/>
    <s v="DP-ACT_35"/>
    <s v="Disminución Capital"/>
    <x v="1"/>
    <s v="Dirección_de_Promoción_y_Prevención_de_Puertos"/>
    <n v="2"/>
    <n v="12"/>
    <n v="2019"/>
    <d v="2019-08-30T00:00:00"/>
    <s v="Ago"/>
    <n v="0"/>
    <n v="0"/>
    <n v="0"/>
    <s v="Por Ejecutar"/>
    <n v="0"/>
    <n v="0"/>
    <n v="0"/>
    <m/>
    <m/>
    <m/>
    <m/>
    <m/>
    <m/>
  </r>
  <r>
    <n v="78"/>
    <s v="OE3;SI;DPU-ACT_10"/>
    <s v="DP;DP-ACT_35;Sep"/>
    <x v="0"/>
    <s v="Fortalecer la Vigilancia."/>
    <s v="SI"/>
    <s v="PAI_10"/>
    <s v="PAI"/>
    <s v="PyP_Vigilancia Previa"/>
    <s v="DP-E_13"/>
    <s v="7. Vigilancia Previa"/>
    <s v="DP-ACT_35"/>
    <s v="Disminución Capital"/>
    <x v="1"/>
    <s v="Dirección_de_Promoción_y_Prevención_de_Puertos"/>
    <n v="2"/>
    <n v="12"/>
    <n v="2019"/>
    <d v="2019-09-30T00:00:00"/>
    <s v="Sep"/>
    <e v="#N/A"/>
    <e v="#N/A"/>
    <e v="#N/A"/>
    <e v="#N/A"/>
    <e v="#N/A"/>
    <e v="#N/A"/>
    <n v="0"/>
    <m/>
    <m/>
    <m/>
    <m/>
    <m/>
    <m/>
  </r>
  <r>
    <n v="78"/>
    <s v="OE3;SI;DPU-ACT_10"/>
    <s v="DP;DP-ACT_35;Oct"/>
    <x v="0"/>
    <s v="Fortalecer la Vigilancia."/>
    <s v="SI"/>
    <s v="PAI_10"/>
    <s v="PAI"/>
    <s v="PyP_Vigilancia Previa"/>
    <s v="DP-E_13"/>
    <s v="7. Vigilancia Previa"/>
    <s v="DP-ACT_35"/>
    <s v="Disminución Capital"/>
    <x v="1"/>
    <s v="Dirección_de_Promoción_y_Prevención_de_Puertos"/>
    <n v="2"/>
    <n v="12"/>
    <n v="2019"/>
    <d v="2019-10-30T00:00:00"/>
    <s v="Oct"/>
    <e v="#N/A"/>
    <e v="#N/A"/>
    <n v="0"/>
    <s v="Por Ejecutar"/>
    <e v="#N/A"/>
    <e v="#N/A"/>
    <n v="0"/>
    <m/>
    <m/>
    <m/>
    <m/>
    <m/>
    <m/>
  </r>
  <r>
    <n v="78"/>
    <s v="OE3;SI;DPU-ACT_10"/>
    <s v="DP;DP-ACT_35;Nov"/>
    <x v="0"/>
    <s v="Fortalecer la Vigilancia."/>
    <s v="SI"/>
    <s v="PAI_10"/>
    <s v="PAI"/>
    <s v="PyP_Vigilancia Previa"/>
    <s v="DP-E_13"/>
    <s v="7. Vigilancia Previa"/>
    <s v="DP-ACT_35"/>
    <s v="Disminución Capital"/>
    <x v="1"/>
    <s v="Dirección_de_Promoción_y_Prevención_de_Puertos"/>
    <n v="2"/>
    <n v="12"/>
    <n v="2019"/>
    <d v="2019-11-30T00:00:00"/>
    <s v="Nov"/>
    <e v="#N/A"/>
    <n v="0"/>
    <n v="0"/>
    <s v="Por Ejecutar"/>
    <e v="#N/A"/>
    <e v="#N/A"/>
    <n v="0"/>
    <m/>
    <m/>
    <m/>
    <m/>
    <m/>
    <m/>
  </r>
  <r>
    <n v="78"/>
    <s v="OE3;SI;DPU-ACT_10"/>
    <s v="DP;DP-ACT_35;Dic"/>
    <x v="0"/>
    <s v="Fortalecer la Vigilancia."/>
    <s v="SI"/>
    <s v="PAI_10"/>
    <s v="PAI"/>
    <s v="PyP_Vigilancia Previa"/>
    <s v="DP-E_13"/>
    <s v="7. Vigilancia Previa"/>
    <s v="DP-ACT_35"/>
    <s v="Disminución Capital"/>
    <x v="1"/>
    <s v="Dirección_de_Promoción_y_Prevención_de_Puertos"/>
    <n v="2"/>
    <n v="12"/>
    <n v="2019"/>
    <d v="2019-12-30T00:00:00"/>
    <s v="Dic"/>
    <e v="#N/A"/>
    <n v="0"/>
    <n v="0"/>
    <s v="Por Ejecutar"/>
    <e v="#N/A"/>
    <e v="#N/A"/>
    <n v="0"/>
    <m/>
    <m/>
    <m/>
    <m/>
    <m/>
    <m/>
  </r>
  <r>
    <n v="79"/>
    <s v="OE3;SI;DPU-ACT_11"/>
    <s v="DP;DP-ACT_36;Ene"/>
    <x v="0"/>
    <s v="Fortalecer la Vigilancia."/>
    <s v="SI"/>
    <s v="PAI_10"/>
    <s v="PAI"/>
    <s v="PyP_Vigilancia Previa"/>
    <s v="DP-E_13"/>
    <s v="7. Vigilancia Previa"/>
    <s v="DP-ACT_36"/>
    <s v="Cálculos Actuariales"/>
    <x v="1"/>
    <s v="Dirección_de_Promoción_y_Prevención_de_Puertos"/>
    <n v="2"/>
    <n v="12"/>
    <n v="2019"/>
    <d v="2019-01-30T00:00:00"/>
    <s v="Ene"/>
    <n v="0"/>
    <n v="0"/>
    <n v="0"/>
    <s v="Por Ejecutar"/>
    <n v="0"/>
    <n v="0"/>
    <n v="0"/>
    <e v="#N/A"/>
    <e v="#N/A"/>
    <e v="#N/A"/>
    <e v="#N/A"/>
    <e v="#N/A"/>
    <e v="#N/A"/>
  </r>
  <r>
    <n v="79"/>
    <s v="OE3;SI;DPU-ACT_11"/>
    <s v="DP;DP-ACT_36;Feb"/>
    <x v="0"/>
    <s v="Fortalecer la Vigilancia."/>
    <s v="SI"/>
    <s v="PAI_10"/>
    <s v="PAI"/>
    <s v="PyP_Vigilancia Previa"/>
    <s v="DP-E_13"/>
    <s v="7. Vigilancia Previa"/>
    <s v="DP-ACT_36"/>
    <s v="Cálculos Actuariales"/>
    <x v="1"/>
    <s v="Dirección_de_Promoción_y_Prevención_de_Puertos"/>
    <n v="2"/>
    <n v="12"/>
    <n v="2019"/>
    <d v="2019-02-28T00:00:00"/>
    <s v="Feb"/>
    <n v="0"/>
    <n v="0"/>
    <n v="0"/>
    <s v="Por Ejecutar"/>
    <n v="0"/>
    <n v="0"/>
    <n v="0"/>
    <m/>
    <m/>
    <m/>
    <m/>
    <m/>
    <m/>
  </r>
  <r>
    <n v="79"/>
    <s v="OE3;SI;DPU-ACT_11"/>
    <s v="DP;DP-ACT_36;Mar"/>
    <x v="0"/>
    <s v="Fortalecer la Vigilancia."/>
    <s v="SI"/>
    <s v="PAI_10"/>
    <s v="PAI"/>
    <s v="PyP_Vigilancia Previa"/>
    <s v="DP-E_13"/>
    <s v="7. Vigilancia Previa"/>
    <s v="DP-ACT_36"/>
    <s v="Cálculos Actuariales"/>
    <x v="1"/>
    <s v="Dirección_de_Promoción_y_Prevención_de_Puertos"/>
    <n v="2"/>
    <n v="12"/>
    <n v="2019"/>
    <d v="2019-03-30T00:00:00"/>
    <s v="Mar"/>
    <n v="0"/>
    <n v="0"/>
    <n v="0"/>
    <s v="Por Ejecutar"/>
    <n v="0"/>
    <n v="0"/>
    <n v="0"/>
    <m/>
    <m/>
    <m/>
    <m/>
    <m/>
    <m/>
  </r>
  <r>
    <n v="79"/>
    <s v="OE3;SI;DPU-ACT_11"/>
    <s v="DP;DP-ACT_36;Abr"/>
    <x v="0"/>
    <s v="Fortalecer la Vigilancia."/>
    <s v="SI"/>
    <s v="PAI_10"/>
    <s v="PAI"/>
    <s v="PyP_Vigilancia Previa"/>
    <s v="DP-E_13"/>
    <s v="7. Vigilancia Previa"/>
    <s v="DP-ACT_36"/>
    <s v="Cálculos Actuariales"/>
    <x v="1"/>
    <s v="Dirección_de_Promoción_y_Prevención_de_Puertos"/>
    <n v="2"/>
    <n v="12"/>
    <n v="2019"/>
    <d v="2019-04-30T00:00:00"/>
    <s v="Abr"/>
    <n v="0"/>
    <n v="0"/>
    <n v="0"/>
    <s v="Por Ejecutar"/>
    <n v="0"/>
    <n v="0"/>
    <n v="0"/>
    <m/>
    <m/>
    <m/>
    <m/>
    <m/>
    <m/>
  </r>
  <r>
    <n v="79"/>
    <s v="OE3;SI;DPU-ACT_11"/>
    <s v="DP;DP-ACT_36;May"/>
    <x v="0"/>
    <s v="Fortalecer la Vigilancia."/>
    <s v="SI"/>
    <s v="PAI_10"/>
    <s v="PAI"/>
    <s v="PyP_Vigilancia Previa"/>
    <s v="DP-E_13"/>
    <s v="7. Vigilancia Previa"/>
    <s v="DP-ACT_36"/>
    <s v="Cálculos Actuariales"/>
    <x v="1"/>
    <s v="Dirección_de_Promoción_y_Prevención_de_Puertos"/>
    <n v="2"/>
    <n v="12"/>
    <n v="2019"/>
    <d v="2019-05-30T00:00:00"/>
    <s v="May"/>
    <n v="0"/>
    <n v="0"/>
    <n v="0"/>
    <s v="Por Ejecutar"/>
    <n v="0"/>
    <n v="0"/>
    <n v="0"/>
    <m/>
    <m/>
    <m/>
    <m/>
    <m/>
    <m/>
  </r>
  <r>
    <n v="79"/>
    <s v="OE3;SI;DPU-ACT_11"/>
    <s v="DP;DP-ACT_36;Jun"/>
    <x v="0"/>
    <s v="Fortalecer la Vigilancia."/>
    <s v="SI"/>
    <s v="PAI_10"/>
    <s v="PAI"/>
    <s v="PyP_Vigilancia Previa"/>
    <s v="DP-E_13"/>
    <s v="7. Vigilancia Previa"/>
    <s v="DP-ACT_36"/>
    <s v="Cálculos Actuariales"/>
    <x v="1"/>
    <s v="Dirección_de_Promoción_y_Prevención_de_Puertos"/>
    <n v="2"/>
    <n v="12"/>
    <n v="2019"/>
    <d v="2019-06-30T00:00:00"/>
    <s v="Jun"/>
    <n v="0"/>
    <n v="0"/>
    <e v="#DIV/0!"/>
    <e v="#DIV/0!"/>
    <n v="0"/>
    <n v="0"/>
    <n v="0"/>
    <m/>
    <m/>
    <m/>
    <m/>
    <m/>
    <m/>
  </r>
  <r>
    <n v="79"/>
    <s v="OE3;SI;DPU-ACT_11"/>
    <s v="DP;DP-ACT_36;Jul"/>
    <x v="0"/>
    <s v="Fortalecer la Vigilancia."/>
    <s v="SI"/>
    <s v="PAI_10"/>
    <s v="PAI"/>
    <s v="PyP_Vigilancia Previa"/>
    <s v="DP-E_13"/>
    <s v="7. Vigilancia Previa"/>
    <s v="DP-ACT_36"/>
    <s v="Cálculos Actuariales"/>
    <x v="1"/>
    <s v="Dirección_de_Promoción_y_Prevención_de_Puertos"/>
    <n v="2"/>
    <n v="12"/>
    <n v="2019"/>
    <d v="2019-07-30T00:00:00"/>
    <s v="Jul"/>
    <n v="0"/>
    <n v="0"/>
    <n v="0"/>
    <s v="Por Ejecutar"/>
    <n v="0"/>
    <n v="0"/>
    <n v="0"/>
    <m/>
    <m/>
    <m/>
    <m/>
    <m/>
    <m/>
  </r>
  <r>
    <n v="79"/>
    <s v="OE3;SI;DPU-ACT_11"/>
    <s v="DP;DP-ACT_36;Ago"/>
    <x v="0"/>
    <s v="Fortalecer la Vigilancia."/>
    <s v="SI"/>
    <s v="PAI_10"/>
    <s v="PAI"/>
    <s v="PyP_Vigilancia Previa"/>
    <s v="DP-E_13"/>
    <s v="7. Vigilancia Previa"/>
    <s v="DP-ACT_36"/>
    <s v="Cálculos Actuariales"/>
    <x v="1"/>
    <s v="Dirección_de_Promoción_y_Prevención_de_Puertos"/>
    <n v="2"/>
    <n v="12"/>
    <n v="2019"/>
    <d v="2019-08-30T00:00:00"/>
    <s v="Ago"/>
    <n v="0"/>
    <n v="0"/>
    <n v="0"/>
    <s v="Por Ejecutar"/>
    <n v="0"/>
    <n v="0"/>
    <n v="0"/>
    <m/>
    <m/>
    <m/>
    <m/>
    <m/>
    <m/>
  </r>
  <r>
    <n v="79"/>
    <s v="OE3;SI;DPU-ACT_11"/>
    <s v="DP;DP-ACT_36;Sep"/>
    <x v="0"/>
    <s v="Fortalecer la Vigilancia."/>
    <s v="SI"/>
    <s v="PAI_10"/>
    <s v="PAI"/>
    <s v="PyP_Vigilancia Previa"/>
    <s v="DP-E_13"/>
    <s v="7. Vigilancia Previa"/>
    <s v="DP-ACT_36"/>
    <s v="Cálculos Actuariales"/>
    <x v="1"/>
    <s v="Dirección_de_Promoción_y_Prevención_de_Puertos"/>
    <n v="2"/>
    <n v="12"/>
    <n v="2019"/>
    <d v="2019-09-30T00:00:00"/>
    <s v="Sep"/>
    <e v="#N/A"/>
    <e v="#N/A"/>
    <n v="0"/>
    <s v="Por Ejecutar"/>
    <e v="#N/A"/>
    <e v="#N/A"/>
    <n v="0"/>
    <m/>
    <m/>
    <m/>
    <m/>
    <m/>
    <m/>
  </r>
  <r>
    <n v="79"/>
    <s v="OE3;SI;DPU-ACT_11"/>
    <s v="DP;DP-ACT_36;Oct"/>
    <x v="0"/>
    <s v="Fortalecer la Vigilancia."/>
    <s v="SI"/>
    <s v="PAI_10"/>
    <s v="PAI"/>
    <s v="PyP_Vigilancia Previa"/>
    <s v="DP-E_13"/>
    <s v="7. Vigilancia Previa"/>
    <s v="DP-ACT_36"/>
    <s v="Cálculos Actuariales"/>
    <x v="1"/>
    <s v="Dirección_de_Promoción_y_Prevención_de_Puertos"/>
    <n v="2"/>
    <n v="12"/>
    <n v="2019"/>
    <d v="2019-10-30T00:00:00"/>
    <s v="Oct"/>
    <e v="#N/A"/>
    <e v="#N/A"/>
    <n v="0"/>
    <s v="Por Ejecutar"/>
    <e v="#N/A"/>
    <e v="#N/A"/>
    <n v="0"/>
    <m/>
    <m/>
    <m/>
    <m/>
    <m/>
    <m/>
  </r>
  <r>
    <n v="79"/>
    <s v="OE3;SI;DPU-ACT_11"/>
    <s v="DP;DP-ACT_36;Nov"/>
    <x v="0"/>
    <s v="Fortalecer la Vigilancia."/>
    <s v="SI"/>
    <s v="PAI_10"/>
    <s v="PAI"/>
    <s v="PyP_Vigilancia Previa"/>
    <s v="DP-E_13"/>
    <s v="7. Vigilancia Previa"/>
    <s v="DP-ACT_36"/>
    <s v="Cálculos Actuariales"/>
    <x v="1"/>
    <s v="Dirección_de_Promoción_y_Prevención_de_Puertos"/>
    <n v="2"/>
    <n v="12"/>
    <n v="2019"/>
    <d v="2019-11-30T00:00:00"/>
    <s v="Nov"/>
    <e v="#N/A"/>
    <n v="0"/>
    <n v="0"/>
    <s v="Por Ejecutar"/>
    <e v="#N/A"/>
    <e v="#N/A"/>
    <n v="0"/>
    <m/>
    <m/>
    <m/>
    <m/>
    <m/>
    <m/>
  </r>
  <r>
    <n v="79"/>
    <s v="OE3;SI;DPU-ACT_11"/>
    <s v="DP;DP-ACT_36;Dic"/>
    <x v="0"/>
    <s v="Fortalecer la Vigilancia."/>
    <s v="SI"/>
    <s v="PAI_10"/>
    <s v="PAI"/>
    <s v="PyP_Vigilancia Previa"/>
    <s v="DP-E_13"/>
    <s v="7. Vigilancia Previa"/>
    <s v="DP-ACT_36"/>
    <s v="Cálculos Actuariales"/>
    <x v="1"/>
    <s v="Dirección_de_Promoción_y_Prevención_de_Puertos"/>
    <n v="2"/>
    <n v="12"/>
    <n v="2019"/>
    <d v="2019-12-30T00:00:00"/>
    <s v="Dic"/>
    <e v="#N/A"/>
    <n v="0"/>
    <n v="0"/>
    <s v="Por Ejecutar"/>
    <e v="#N/A"/>
    <e v="#N/A"/>
    <n v="0"/>
    <m/>
    <m/>
    <m/>
    <m/>
    <m/>
    <m/>
  </r>
  <r>
    <n v="80"/>
    <s v="OE3;SI;DPU-ACT_12"/>
    <s v="DP;DP-ACT_37;Ene"/>
    <x v="0"/>
    <s v="Fortalecer la Vigilancia."/>
    <s v="SI"/>
    <s v="PAI_10"/>
    <s v="PAI"/>
    <s v="PyP_Vigilancia Previa"/>
    <s v="DP-E_13"/>
    <s v="7. Vigilancia Previa"/>
    <s v="DP-ACT_37"/>
    <s v="Reglamentación de Condiciones Técnicas de Operación - RCTO"/>
    <x v="1"/>
    <s v="Dirección_de_Promoción_y_Prevención_de_Puertos"/>
    <n v="2"/>
    <n v="9"/>
    <n v="2019"/>
    <d v="2019-01-30T00:00:00"/>
    <s v="Ene"/>
    <n v="0"/>
    <n v="0"/>
    <e v="#DIV/0!"/>
    <e v="#DIV/0!"/>
    <e v="#N/A"/>
    <e v="#N/A"/>
    <n v="0"/>
    <e v="#N/A"/>
    <e v="#N/A"/>
    <e v="#N/A"/>
    <e v="#N/A"/>
    <e v="#N/A"/>
    <e v="#N/A"/>
  </r>
  <r>
    <n v="80"/>
    <s v="OE3;SI;DPU-ACT_12"/>
    <s v="DP;DP-ACT_37;Feb"/>
    <x v="0"/>
    <s v="Fortalecer la Vigilancia."/>
    <s v="SI"/>
    <s v="PAI_10"/>
    <s v="PAI"/>
    <s v="PyP_Vigilancia Previa"/>
    <s v="DP-E_13"/>
    <s v="7. Vigilancia Previa"/>
    <s v="DP-ACT_37"/>
    <s v="Reglamentación de Condiciones Técnicas de Operación - RCTO"/>
    <x v="1"/>
    <s v="Dirección_de_Promoción_y_Prevención_de_Puertos"/>
    <n v="2"/>
    <n v="9"/>
    <n v="2019"/>
    <d v="2019-02-28T00:00:00"/>
    <s v="Feb"/>
    <n v="0"/>
    <n v="0"/>
    <e v="#DIV/0!"/>
    <e v="#DIV/0!"/>
    <e v="#N/A"/>
    <e v="#N/A"/>
    <n v="0"/>
    <m/>
    <m/>
    <m/>
    <m/>
    <m/>
    <m/>
  </r>
  <r>
    <n v="80"/>
    <s v="OE3;SI;DPU-ACT_12"/>
    <s v="DP;DP-ACT_37;Mar"/>
    <x v="0"/>
    <s v="Fortalecer la Vigilancia."/>
    <s v="SI"/>
    <s v="PAI_10"/>
    <s v="PAI"/>
    <s v="PyP_Vigilancia Previa"/>
    <s v="DP-E_13"/>
    <s v="7. Vigilancia Previa"/>
    <s v="DP-ACT_37"/>
    <s v="Reglamentación de Condiciones Técnicas de Operación - RCTO"/>
    <x v="1"/>
    <s v="Dirección_de_Promoción_y_Prevención_de_Puertos"/>
    <n v="2"/>
    <n v="9"/>
    <n v="2019"/>
    <d v="2019-03-30T00:00:00"/>
    <s v="Mar"/>
    <n v="0"/>
    <n v="0"/>
    <e v="#DIV/0!"/>
    <e v="#DIV/0!"/>
    <e v="#N/A"/>
    <e v="#N/A"/>
    <n v="0"/>
    <m/>
    <m/>
    <m/>
    <m/>
    <m/>
    <m/>
  </r>
  <r>
    <n v="80"/>
    <s v="OE3;SI;DPU-ACT_12"/>
    <s v="DP;DP-ACT_37;Abr"/>
    <x v="0"/>
    <s v="Fortalecer la Vigilancia."/>
    <s v="SI"/>
    <s v="PAI_10"/>
    <s v="PAI"/>
    <s v="PyP_Vigilancia Previa"/>
    <s v="DP-E_13"/>
    <s v="7. Vigilancia Previa"/>
    <s v="DP-ACT_37"/>
    <s v="Reglamentación de Condiciones Técnicas de Operación - RCTO"/>
    <x v="1"/>
    <s v="Dirección_de_Promoción_y_Prevención_de_Puertos"/>
    <n v="2"/>
    <n v="9"/>
    <n v="2019"/>
    <d v="2019-04-30T00:00:00"/>
    <s v="Abr"/>
    <n v="0"/>
    <n v="0"/>
    <e v="#DIV/0!"/>
    <e v="#DIV/0!"/>
    <e v="#N/A"/>
    <e v="#N/A"/>
    <n v="0"/>
    <m/>
    <m/>
    <m/>
    <m/>
    <m/>
    <m/>
  </r>
  <r>
    <n v="80"/>
    <s v="OE3;SI;DPU-ACT_12"/>
    <s v="DP;DP-ACT_37;May"/>
    <x v="0"/>
    <s v="Fortalecer la Vigilancia."/>
    <s v="SI"/>
    <s v="PAI_10"/>
    <s v="PAI"/>
    <s v="PyP_Vigilancia Previa"/>
    <s v="DP-E_13"/>
    <s v="7. Vigilancia Previa"/>
    <s v="DP-ACT_37"/>
    <s v="Reglamentación de Condiciones Técnicas de Operación - RCTO"/>
    <x v="1"/>
    <s v="Dirección_de_Promoción_y_Prevención_de_Puertos"/>
    <n v="2"/>
    <n v="9"/>
    <n v="2019"/>
    <d v="2019-05-30T00:00:00"/>
    <s v="May"/>
    <n v="0"/>
    <n v="0"/>
    <e v="#DIV/0!"/>
    <e v="#DIV/0!"/>
    <e v="#N/A"/>
    <e v="#N/A"/>
    <n v="0"/>
    <m/>
    <m/>
    <m/>
    <m/>
    <m/>
    <m/>
  </r>
  <r>
    <n v="80"/>
    <s v="OE3;SI;DPU-ACT_12"/>
    <s v="DP;DP-ACT_37;Jun"/>
    <x v="0"/>
    <s v="Fortalecer la Vigilancia."/>
    <s v="SI"/>
    <s v="PAI_10"/>
    <s v="PAI"/>
    <s v="PyP_Vigilancia Previa"/>
    <s v="DP-E_13"/>
    <s v="7. Vigilancia Previa"/>
    <s v="DP-ACT_37"/>
    <s v="Reglamentación de Condiciones Técnicas de Operación - RCTO"/>
    <x v="1"/>
    <s v="Dirección_de_Promoción_y_Prevención_de_Puertos"/>
    <n v="2"/>
    <n v="9"/>
    <n v="2019"/>
    <d v="2019-06-30T00:00:00"/>
    <s v="Jun"/>
    <n v="0"/>
    <n v="0"/>
    <e v="#DIV/0!"/>
    <e v="#DIV/0!"/>
    <e v="#N/A"/>
    <e v="#N/A"/>
    <n v="0"/>
    <m/>
    <m/>
    <m/>
    <m/>
    <m/>
    <m/>
  </r>
  <r>
    <n v="80"/>
    <s v="OE3;SI;DPU-ACT_12"/>
    <s v="DP;DP-ACT_37;Jul"/>
    <x v="0"/>
    <s v="Fortalecer la Vigilancia."/>
    <s v="SI"/>
    <s v="PAI_10"/>
    <s v="PAI"/>
    <s v="PyP_Vigilancia Previa"/>
    <s v="DP-E_13"/>
    <s v="7. Vigilancia Previa"/>
    <s v="DP-ACT_37"/>
    <s v="Reglamentación de Condiciones Técnicas de Operación - RCTO"/>
    <x v="1"/>
    <s v="Dirección_de_Promoción_y_Prevención_de_Puertos"/>
    <n v="2"/>
    <n v="9"/>
    <n v="2019"/>
    <d v="2019-07-30T00:00:00"/>
    <s v="Jul"/>
    <n v="0"/>
    <n v="0"/>
    <e v="#DIV/0!"/>
    <e v="#DIV/0!"/>
    <e v="#N/A"/>
    <e v="#N/A"/>
    <n v="0"/>
    <m/>
    <m/>
    <m/>
    <m/>
    <m/>
    <m/>
  </r>
  <r>
    <n v="80"/>
    <s v="OE3;SI;DPU-ACT_12"/>
    <s v="DP;DP-ACT_37;Ago"/>
    <x v="0"/>
    <s v="Fortalecer la Vigilancia."/>
    <s v="SI"/>
    <s v="PAI_10"/>
    <s v="PAI"/>
    <s v="PyP_Vigilancia Previa"/>
    <s v="DP-E_13"/>
    <s v="7. Vigilancia Previa"/>
    <s v="DP-ACT_37"/>
    <s v="Reglamentación de Condiciones Técnicas de Operación - RCTO"/>
    <x v="1"/>
    <s v="Dirección_de_Promoción_y_Prevención_de_Puertos"/>
    <n v="2"/>
    <n v="9"/>
    <n v="2019"/>
    <d v="2019-08-30T00:00:00"/>
    <s v="Ago"/>
    <n v="0"/>
    <n v="0"/>
    <e v="#DIV/0!"/>
    <e v="#DIV/0!"/>
    <e v="#N/A"/>
    <e v="#N/A"/>
    <n v="0"/>
    <m/>
    <m/>
    <m/>
    <m/>
    <m/>
    <m/>
  </r>
  <r>
    <n v="80"/>
    <s v="OE3;SI;DPU-ACT_12"/>
    <s v="DP;DP-ACT_37;Sep"/>
    <x v="0"/>
    <s v="Fortalecer la Vigilancia."/>
    <s v="SI"/>
    <s v="PAI_10"/>
    <s v="PAI"/>
    <s v="PyP_Vigilancia Previa"/>
    <s v="DP-E_13"/>
    <s v="7. Vigilancia Previa"/>
    <s v="DP-ACT_37"/>
    <s v="Reglamentación de Condiciones Técnicas de Operación - RCTO"/>
    <x v="1"/>
    <s v="Dirección_de_Promoción_y_Prevención_de_Puertos"/>
    <n v="2"/>
    <n v="9"/>
    <n v="2019"/>
    <d v="2019-09-30T00:00:00"/>
    <s v="Sep"/>
    <e v="#N/A"/>
    <e v="#N/A"/>
    <e v="#N/A"/>
    <e v="#N/A"/>
    <e v="#N/A"/>
    <e v="#N/A"/>
    <n v="0"/>
    <m/>
    <m/>
    <m/>
    <m/>
    <m/>
    <m/>
  </r>
  <r>
    <n v="80"/>
    <s v="OE3;SI;DPU-ACT_12"/>
    <s v="DP;DP-ACT_37;Oct"/>
    <x v="0"/>
    <s v="Fortalecer la Vigilancia."/>
    <s v="SI"/>
    <s v="PAI_10"/>
    <s v="PAI"/>
    <s v="PyP_Vigilancia Previa"/>
    <s v="DP-E_13"/>
    <s v="7. Vigilancia Previa"/>
    <s v="DP-ACT_37"/>
    <s v="Reglamentación de Condiciones Técnicas de Operación - RCTO"/>
    <x v="1"/>
    <s v="Dirección_de_Promoción_y_Prevención_de_Puertos"/>
    <n v="2"/>
    <n v="9"/>
    <n v="2019"/>
    <d v="2019-10-30T00:00:00"/>
    <s v="Oct"/>
    <e v="#N/A"/>
    <e v="#N/A"/>
    <n v="0"/>
    <s v="Por Ejecutar"/>
    <e v="#N/A"/>
    <e v="#N/A"/>
    <n v="0"/>
    <m/>
    <m/>
    <m/>
    <m/>
    <m/>
    <m/>
  </r>
  <r>
    <n v="80"/>
    <s v="OE3;SI;DPU-ACT_12"/>
    <s v="DP;DP-ACT_37;Nov"/>
    <x v="0"/>
    <s v="Fortalecer la Vigilancia."/>
    <s v="SI"/>
    <s v="PAI_10"/>
    <s v="PAI"/>
    <s v="PyP_Vigilancia Previa"/>
    <s v="DP-E_13"/>
    <s v="7. Vigilancia Previa"/>
    <s v="DP-ACT_37"/>
    <s v="Reglamentación de Condiciones Técnicas de Operación - RCTO"/>
    <x v="1"/>
    <s v="Dirección_de_Promoción_y_Prevención_de_Puertos"/>
    <n v="2"/>
    <n v="9"/>
    <n v="2019"/>
    <d v="2019-11-30T00:00:00"/>
    <s v="Nov"/>
    <e v="#N/A"/>
    <n v="0"/>
    <n v="0"/>
    <s v="Por Ejecutar"/>
    <e v="#N/A"/>
    <e v="#N/A"/>
    <n v="0"/>
    <m/>
    <m/>
    <m/>
    <m/>
    <m/>
    <m/>
  </r>
  <r>
    <n v="80"/>
    <s v="OE3;SI;DPU-ACT_12"/>
    <s v="DP;DP-ACT_37;Dic"/>
    <x v="0"/>
    <s v="Fortalecer la Vigilancia."/>
    <s v="SI"/>
    <s v="PAI_10"/>
    <s v="PAI"/>
    <s v="PyP_Vigilancia Previa"/>
    <s v="DP-E_13"/>
    <s v="7. Vigilancia Previa"/>
    <s v="DP-ACT_37"/>
    <s v="Reglamentación de Condiciones Técnicas de Operación - RCTO"/>
    <x v="1"/>
    <s v="Dirección_de_Promoción_y_Prevención_de_Puertos"/>
    <n v="2"/>
    <n v="9"/>
    <n v="2019"/>
    <d v="2019-12-30T00:00:00"/>
    <s v="Dic"/>
    <e v="#N/A"/>
    <n v="0"/>
    <n v="0"/>
    <s v="Por Ejecutar"/>
    <e v="#N/A"/>
    <e v="#N/A"/>
    <n v="0"/>
    <m/>
    <m/>
    <m/>
    <m/>
    <m/>
    <m/>
  </r>
  <r>
    <n v="81"/>
    <s v="OE3;SI;DPU-ACT_13"/>
    <s v="DP;DP-ACT_38;Ene"/>
    <x v="0"/>
    <s v="Fortalecer la Vigilancia."/>
    <s v="SI"/>
    <s v="PAI_10"/>
    <s v="PAI"/>
    <s v="Gestión_PQRS"/>
    <s v="DP-E_14"/>
    <s v="A. Peticiones, Quejas, Reclamos y Solicitudes."/>
    <s v="DP-ACT_38"/>
    <s v="A. Peticiones, Quejas, Reclamos y Solicitudes."/>
    <x v="1"/>
    <s v="Dirección_de_Investigaciones_de_Puertos"/>
    <n v="1"/>
    <n v="9"/>
    <n v="2019"/>
    <d v="2019-01-30T00:00:00"/>
    <s v="Ene"/>
    <n v="0"/>
    <n v="0"/>
    <e v="#DIV/0!"/>
    <e v="#DIV/0!"/>
    <e v="#N/A"/>
    <e v="#N/A"/>
    <n v="0"/>
    <e v="#N/A"/>
    <e v="#N/A"/>
    <e v="#N/A"/>
    <e v="#N/A"/>
    <e v="#N/A"/>
    <e v="#N/A"/>
  </r>
  <r>
    <n v="81"/>
    <s v="OE3;SI;DPU-ACT_13"/>
    <s v="DP;DP-ACT_38;Feb"/>
    <x v="0"/>
    <s v="Fortalecer la Vigilancia."/>
    <s v="SI"/>
    <s v="PAI_10"/>
    <s v="PAI"/>
    <s v="Gestión_PQRS"/>
    <s v="DP-E_14"/>
    <s v="A. Peticiones, Quejas, Reclamos y Solicitudes."/>
    <s v="DP-ACT_38"/>
    <s v="A. Peticiones, Quejas, Reclamos y Solicitudes."/>
    <x v="1"/>
    <s v="Dirección_de_Investigaciones_de_Puertos"/>
    <n v="1"/>
    <n v="9"/>
    <n v="2019"/>
    <d v="2019-02-28T00:00:00"/>
    <s v="Feb"/>
    <n v="0"/>
    <n v="0"/>
    <e v="#DIV/0!"/>
    <e v="#DIV/0!"/>
    <e v="#N/A"/>
    <e v="#N/A"/>
    <n v="0"/>
    <m/>
    <m/>
    <m/>
    <m/>
    <m/>
    <m/>
  </r>
  <r>
    <n v="81"/>
    <s v="OE3;SI;DPU-ACT_13"/>
    <s v="DP;DP-ACT_38;Mar"/>
    <x v="0"/>
    <s v="Fortalecer la Vigilancia."/>
    <s v="SI"/>
    <s v="PAI_10"/>
    <s v="PAI"/>
    <s v="Gestión_PQRS"/>
    <s v="DP-E_14"/>
    <s v="A. Peticiones, Quejas, Reclamos y Solicitudes."/>
    <s v="DP-ACT_38"/>
    <s v="A. Peticiones, Quejas, Reclamos y Solicitudes."/>
    <x v="1"/>
    <s v="Dirección_de_Investigaciones_de_Puertos"/>
    <n v="1"/>
    <n v="9"/>
    <n v="2019"/>
    <d v="2019-03-30T00:00:00"/>
    <s v="Mar"/>
    <n v="0"/>
    <n v="0"/>
    <e v="#DIV/0!"/>
    <e v="#DIV/0!"/>
    <e v="#N/A"/>
    <e v="#N/A"/>
    <n v="0"/>
    <m/>
    <m/>
    <m/>
    <m/>
    <m/>
    <m/>
  </r>
  <r>
    <n v="81"/>
    <s v="OE3;SI;DPU-ACT_13"/>
    <s v="DP;DP-ACT_38;Abr"/>
    <x v="0"/>
    <s v="Fortalecer la Vigilancia."/>
    <s v="SI"/>
    <s v="PAI_10"/>
    <s v="PAI"/>
    <s v="Gestión_PQRS"/>
    <s v="DP-E_14"/>
    <s v="A. Peticiones, Quejas, Reclamos y Solicitudes."/>
    <s v="DP-ACT_38"/>
    <s v="A. Peticiones, Quejas, Reclamos y Solicitudes."/>
    <x v="1"/>
    <s v="Dirección_de_Investigaciones_de_Puertos"/>
    <n v="1"/>
    <n v="9"/>
    <n v="2019"/>
    <d v="2019-04-30T00:00:00"/>
    <s v="Abr"/>
    <n v="0"/>
    <n v="0"/>
    <n v="0"/>
    <s v="Por Ejecutar"/>
    <e v="#N/A"/>
    <e v="#N/A"/>
    <n v="0"/>
    <m/>
    <m/>
    <m/>
    <m/>
    <m/>
    <m/>
  </r>
  <r>
    <n v="81"/>
    <s v="OE3;SI;DPU-ACT_13"/>
    <s v="DP;DP-ACT_38;May"/>
    <x v="0"/>
    <s v="Fortalecer la Vigilancia."/>
    <s v="SI"/>
    <s v="PAI_10"/>
    <s v="PAI"/>
    <s v="Gestión_PQRS"/>
    <s v="DP-E_14"/>
    <s v="A. Peticiones, Quejas, Reclamos y Solicitudes."/>
    <s v="DP-ACT_38"/>
    <s v="A. Peticiones, Quejas, Reclamos y Solicitudes."/>
    <x v="1"/>
    <s v="Dirección_de_Investigaciones_de_Puertos"/>
    <n v="1"/>
    <n v="9"/>
    <n v="2019"/>
    <d v="2019-05-30T00:00:00"/>
    <s v="May"/>
    <n v="0"/>
    <n v="0"/>
    <n v="0"/>
    <s v="Por Ejecutar"/>
    <e v="#N/A"/>
    <e v="#N/A"/>
    <n v="0"/>
    <m/>
    <m/>
    <m/>
    <m/>
    <m/>
    <m/>
  </r>
  <r>
    <n v="81"/>
    <s v="OE3;SI;DPU-ACT_13"/>
    <s v="DP;DP-ACT_38;Jun"/>
    <x v="0"/>
    <s v="Fortalecer la Vigilancia."/>
    <s v="SI"/>
    <s v="PAI_10"/>
    <s v="PAI"/>
    <s v="Gestión_PQRS"/>
    <s v="DP-E_14"/>
    <s v="A. Peticiones, Quejas, Reclamos y Solicitudes."/>
    <s v="DP-ACT_38"/>
    <s v="A. Peticiones, Quejas, Reclamos y Solicitudes."/>
    <x v="1"/>
    <s v="Dirección_de_Investigaciones_de_Puertos"/>
    <n v="1"/>
    <n v="9"/>
    <n v="2019"/>
    <d v="2019-06-30T00:00:00"/>
    <s v="Jun"/>
    <n v="0"/>
    <n v="0"/>
    <e v="#DIV/0!"/>
    <e v="#DIV/0!"/>
    <e v="#N/A"/>
    <e v="#N/A"/>
    <n v="0"/>
    <m/>
    <m/>
    <m/>
    <m/>
    <m/>
    <m/>
  </r>
  <r>
    <n v="81"/>
    <s v="OE3;SI;DPU-ACT_13"/>
    <s v="DP;DP-ACT_38;Jul"/>
    <x v="0"/>
    <s v="Fortalecer la Vigilancia."/>
    <s v="SI"/>
    <s v="PAI_10"/>
    <s v="PAI"/>
    <s v="Gestión_PQRS"/>
    <s v="DP-E_14"/>
    <s v="A. Peticiones, Quejas, Reclamos y Solicitudes."/>
    <s v="DP-ACT_38"/>
    <s v="A. Peticiones, Quejas, Reclamos y Solicitudes."/>
    <x v="1"/>
    <s v="Dirección_de_Investigaciones_de_Puertos"/>
    <n v="1"/>
    <n v="9"/>
    <n v="2019"/>
    <d v="2019-07-30T00:00:00"/>
    <s v="Jul"/>
    <n v="0"/>
    <n v="0"/>
    <e v="#DIV/0!"/>
    <e v="#DIV/0!"/>
    <e v="#N/A"/>
    <e v="#N/A"/>
    <n v="0"/>
    <m/>
    <m/>
    <m/>
    <m/>
    <m/>
    <m/>
  </r>
  <r>
    <n v="81"/>
    <s v="OE3;SI;DPU-ACT_13"/>
    <s v="DP;DP-ACT_38;Ago"/>
    <x v="0"/>
    <s v="Fortalecer la Vigilancia."/>
    <s v="SI"/>
    <s v="PAI_10"/>
    <s v="PAI"/>
    <s v="Gestión_PQRS"/>
    <s v="DP-E_14"/>
    <s v="A. Peticiones, Quejas, Reclamos y Solicitudes."/>
    <s v="DP-ACT_38"/>
    <s v="A. Peticiones, Quejas, Reclamos y Solicitudes."/>
    <x v="1"/>
    <s v="Dirección_de_Investigaciones_de_Puertos"/>
    <n v="1"/>
    <n v="9"/>
    <n v="2019"/>
    <d v="2019-08-30T00:00:00"/>
    <s v="Ago"/>
    <n v="0"/>
    <n v="0"/>
    <e v="#DIV/0!"/>
    <e v="#DIV/0!"/>
    <e v="#N/A"/>
    <e v="#N/A"/>
    <n v="0"/>
    <m/>
    <m/>
    <m/>
    <m/>
    <m/>
    <m/>
  </r>
  <r>
    <n v="81"/>
    <s v="OE3;SI;DPU-ACT_13"/>
    <s v="DP;DP-ACT_38;Sep"/>
    <x v="0"/>
    <s v="Fortalecer la Vigilancia."/>
    <s v="SI"/>
    <s v="PAI_10"/>
    <s v="PAI"/>
    <s v="Gestión_PQRS"/>
    <s v="DP-E_14"/>
    <s v="A. Peticiones, Quejas, Reclamos y Solicitudes."/>
    <s v="DP-ACT_38"/>
    <s v="A. Peticiones, Quejas, Reclamos y Solicitudes."/>
    <x v="1"/>
    <s v="Dirección_de_Investigaciones_de_Puertos"/>
    <n v="1"/>
    <n v="9"/>
    <n v="2019"/>
    <d v="2019-09-30T00:00:00"/>
    <s v="Sep"/>
    <e v="#N/A"/>
    <e v="#N/A"/>
    <e v="#N/A"/>
    <e v="#N/A"/>
    <e v="#N/A"/>
    <e v="#N/A"/>
    <n v="0"/>
    <m/>
    <m/>
    <m/>
    <m/>
    <m/>
    <m/>
  </r>
  <r>
    <n v="81"/>
    <s v="OE3;SI;DPU-ACT_13"/>
    <s v="DP;DP-ACT_38;Oct"/>
    <x v="0"/>
    <s v="Fortalecer la Vigilancia."/>
    <s v="SI"/>
    <s v="PAI_10"/>
    <s v="PAI"/>
    <s v="Gestión_PQRS"/>
    <s v="DP-E_14"/>
    <s v="A. Peticiones, Quejas, Reclamos y Solicitudes."/>
    <s v="DP-ACT_38"/>
    <s v="A. Peticiones, Quejas, Reclamos y Solicitudes."/>
    <x v="1"/>
    <s v="Dirección_de_Investigaciones_de_Puertos"/>
    <n v="1"/>
    <n v="9"/>
    <n v="2019"/>
    <d v="2019-10-30T00:00:00"/>
    <s v="Oct"/>
    <e v="#N/A"/>
    <e v="#N/A"/>
    <n v="0"/>
    <s v="Por Ejecutar"/>
    <e v="#N/A"/>
    <e v="#N/A"/>
    <n v="0"/>
    <m/>
    <m/>
    <m/>
    <m/>
    <m/>
    <m/>
  </r>
  <r>
    <n v="81"/>
    <s v="OE3;SI;DPU-ACT_13"/>
    <s v="DP;DP-ACT_38;Nov"/>
    <x v="0"/>
    <s v="Fortalecer la Vigilancia."/>
    <s v="SI"/>
    <s v="PAI_10"/>
    <s v="PAI"/>
    <s v="Gestión_PQRS"/>
    <s v="DP-E_14"/>
    <s v="A. Peticiones, Quejas, Reclamos y Solicitudes."/>
    <s v="DP-ACT_38"/>
    <s v="A. Peticiones, Quejas, Reclamos y Solicitudes."/>
    <x v="1"/>
    <s v="Dirección_de_Investigaciones_de_Puertos"/>
    <n v="1"/>
    <n v="9"/>
    <n v="2019"/>
    <d v="2019-11-30T00:00:00"/>
    <s v="Nov"/>
    <e v="#N/A"/>
    <n v="0"/>
    <n v="0"/>
    <s v="Por Ejecutar"/>
    <e v="#N/A"/>
    <e v="#N/A"/>
    <n v="0"/>
    <m/>
    <m/>
    <m/>
    <m/>
    <m/>
    <m/>
  </r>
  <r>
    <n v="81"/>
    <s v="OE3;SI;DPU-ACT_13"/>
    <s v="DP;DP-ACT_38;Dic"/>
    <x v="0"/>
    <s v="Fortalecer la Vigilancia."/>
    <s v="SI"/>
    <s v="PAI_10"/>
    <s v="PAI"/>
    <s v="Gestión_PQRS"/>
    <s v="DP-E_14"/>
    <s v="A. Peticiones, Quejas, Reclamos y Solicitudes."/>
    <s v="DP-ACT_38"/>
    <s v="A. Peticiones, Quejas, Reclamos y Solicitudes."/>
    <x v="1"/>
    <s v="Dirección_de_Investigaciones_de_Puertos"/>
    <n v="1"/>
    <n v="9"/>
    <n v="2019"/>
    <d v="2019-12-30T00:00:00"/>
    <s v="Dic"/>
    <e v="#N/A"/>
    <n v="0"/>
    <n v="0"/>
    <s v="Por Ejecutar"/>
    <e v="#N/A"/>
    <e v="#N/A"/>
    <n v="0"/>
    <m/>
    <m/>
    <m/>
    <m/>
    <m/>
    <m/>
  </r>
  <r>
    <n v="82"/>
    <s v="OE1;SI;DP-ACT_33"/>
    <s v="DP;DP-ACT_39;Ene"/>
    <x v="0"/>
    <s v="Fortalecer la Vigilancia."/>
    <s v="SI"/>
    <s v="PAI_10"/>
    <s v="PAI"/>
    <s v="Averiguación_Preliminar"/>
    <s v="DP-E_15"/>
    <s v="B. Resolver Análisis y/o Estudio de Averiguaciones Preliminares"/>
    <s v="DP-ACT_39"/>
    <s v="B. Averiguación Preliminar"/>
    <x v="1"/>
    <s v="Dirección_de_Investigaciones_de_Puertos"/>
    <n v="1"/>
    <n v="3"/>
    <n v="2019"/>
    <d v="2019-01-30T00:00:00"/>
    <s v="Ene"/>
    <n v="0"/>
    <n v="0"/>
    <n v="0"/>
    <s v="Por Ejecutar"/>
    <e v="#N/A"/>
    <e v="#N/A"/>
    <n v="0"/>
    <e v="#N/A"/>
    <e v="#N/A"/>
    <e v="#N/A"/>
    <e v="#N/A"/>
    <e v="#N/A"/>
    <e v="#N/A"/>
  </r>
  <r>
    <n v="82"/>
    <s v="OE1;SI;DP-ACT_33"/>
    <s v="DP;DP-ACT_39;Feb"/>
    <x v="0"/>
    <s v="Fortalecer la Vigilancia."/>
    <s v="SI"/>
    <s v="PAI_10"/>
    <s v="PAI"/>
    <s v="Averiguación_Preliminar"/>
    <s v="DP-E_15"/>
    <s v="B. Resolver Análisis y/o Estudio de Averiguaciones Preliminares"/>
    <s v="DP-ACT_39"/>
    <s v="B. Averiguación Preliminar"/>
    <x v="1"/>
    <s v="Dirección_de_Investigaciones_de_Puertos"/>
    <n v="1"/>
    <n v="3"/>
    <n v="2019"/>
    <d v="2019-02-28T00:00:00"/>
    <s v="Feb"/>
    <n v="0"/>
    <n v="0"/>
    <n v="0"/>
    <s v="Por Ejecutar"/>
    <e v="#N/A"/>
    <e v="#N/A"/>
    <n v="0"/>
    <m/>
    <m/>
    <m/>
    <m/>
    <m/>
    <m/>
  </r>
  <r>
    <n v="82"/>
    <s v="OE1;SI;DP-ACT_33"/>
    <s v="DP;DP-ACT_39;Mar"/>
    <x v="0"/>
    <s v="Fortalecer la Vigilancia."/>
    <s v="SI"/>
    <s v="PAI_10"/>
    <s v="PAI"/>
    <s v="Averiguación_Preliminar"/>
    <s v="DP-E_15"/>
    <s v="B. Resolver Análisis y/o Estudio de Averiguaciones Preliminares"/>
    <s v="DP-ACT_39"/>
    <s v="B. Averiguación Preliminar"/>
    <x v="1"/>
    <s v="Dirección_de_Investigaciones_de_Puertos"/>
    <n v="1"/>
    <n v="3"/>
    <n v="2019"/>
    <d v="2019-03-30T00:00:00"/>
    <s v="Mar"/>
    <n v="0"/>
    <n v="0"/>
    <n v="0"/>
    <s v="Por Ejecutar"/>
    <e v="#N/A"/>
    <e v="#N/A"/>
    <n v="0"/>
    <m/>
    <m/>
    <m/>
    <m/>
    <m/>
    <m/>
  </r>
  <r>
    <n v="82"/>
    <s v="OE1;SI;DP-ACT_33"/>
    <s v="DP;DP-ACT_39;Abr"/>
    <x v="0"/>
    <s v="Fortalecer la Vigilancia."/>
    <s v="SI"/>
    <s v="PAI_10"/>
    <s v="PAI"/>
    <s v="Averiguación_Preliminar"/>
    <s v="DP-E_15"/>
    <s v="B. Resolver Análisis y/o Estudio de Averiguaciones Preliminares"/>
    <s v="DP-ACT_39"/>
    <s v="B. Averiguación Preliminar"/>
    <x v="1"/>
    <s v="Dirección_de_Investigaciones_de_Puertos"/>
    <n v="1"/>
    <n v="3"/>
    <n v="2019"/>
    <d v="2019-04-30T00:00:00"/>
    <s v="Abr"/>
    <n v="0"/>
    <n v="0"/>
    <n v="0"/>
    <s v="Por Ejecutar"/>
    <e v="#N/A"/>
    <e v="#N/A"/>
    <n v="0"/>
    <m/>
    <m/>
    <m/>
    <m/>
    <m/>
    <m/>
  </r>
  <r>
    <n v="82"/>
    <s v="OE1;SI;DP-ACT_33"/>
    <s v="DP;DP-ACT_39;May"/>
    <x v="0"/>
    <s v="Fortalecer la Vigilancia."/>
    <s v="SI"/>
    <s v="PAI_10"/>
    <s v="PAI"/>
    <s v="Averiguación_Preliminar"/>
    <s v="DP-E_15"/>
    <s v="B. Resolver Análisis y/o Estudio de Averiguaciones Preliminares"/>
    <s v="DP-ACT_39"/>
    <s v="B. Averiguación Preliminar"/>
    <x v="1"/>
    <s v="Dirección_de_Investigaciones_de_Puertos"/>
    <n v="1"/>
    <n v="3"/>
    <n v="2019"/>
    <d v="2019-05-30T00:00:00"/>
    <s v="May"/>
    <n v="0"/>
    <n v="0"/>
    <n v="0"/>
    <s v="Por Ejecutar"/>
    <e v="#N/A"/>
    <e v="#N/A"/>
    <n v="0"/>
    <m/>
    <m/>
    <m/>
    <m/>
    <m/>
    <m/>
  </r>
  <r>
    <n v="82"/>
    <s v="OE1;SI;DP-ACT_33"/>
    <s v="DP;DP-ACT_39;Jun"/>
    <x v="0"/>
    <s v="Fortalecer la Vigilancia."/>
    <s v="SI"/>
    <s v="PAI_10"/>
    <s v="PAI"/>
    <s v="Averiguación_Preliminar"/>
    <s v="DP-E_15"/>
    <s v="B. Resolver Análisis y/o Estudio de Averiguaciones Preliminares"/>
    <s v="DP-ACT_39"/>
    <s v="B. Averiguación Preliminar"/>
    <x v="1"/>
    <s v="Dirección_de_Investigaciones_de_Puertos"/>
    <n v="1"/>
    <n v="3"/>
    <n v="2019"/>
    <d v="2019-06-30T00:00:00"/>
    <s v="Jun"/>
    <n v="0"/>
    <n v="0"/>
    <n v="0"/>
    <s v="Por Ejecutar"/>
    <e v="#N/A"/>
    <e v="#N/A"/>
    <n v="0"/>
    <m/>
    <m/>
    <m/>
    <m/>
    <m/>
    <m/>
  </r>
  <r>
    <n v="82"/>
    <s v="OE1;SI;DP-ACT_33"/>
    <s v="DP;DP-ACT_39;Jul"/>
    <x v="0"/>
    <s v="Fortalecer la Vigilancia."/>
    <s v="SI"/>
    <s v="PAI_10"/>
    <s v="PAI"/>
    <s v="Averiguación_Preliminar"/>
    <s v="DP-E_15"/>
    <s v="B. Resolver Análisis y/o Estudio de Averiguaciones Preliminares"/>
    <s v="DP-ACT_39"/>
    <s v="B. Averiguación Preliminar"/>
    <x v="1"/>
    <s v="Dirección_de_Investigaciones_de_Puertos"/>
    <n v="1"/>
    <n v="3"/>
    <n v="2019"/>
    <d v="2019-07-30T00:00:00"/>
    <s v="Jul"/>
    <n v="0"/>
    <n v="0"/>
    <n v="0"/>
    <s v="Por Ejecutar"/>
    <e v="#N/A"/>
    <e v="#N/A"/>
    <n v="0"/>
    <m/>
    <m/>
    <m/>
    <m/>
    <m/>
    <m/>
  </r>
  <r>
    <n v="82"/>
    <s v="OE1;SI;DP-ACT_33"/>
    <s v="DP;DP-ACT_39;Ago"/>
    <x v="0"/>
    <s v="Fortalecer la Vigilancia."/>
    <s v="SI"/>
    <s v="PAI_10"/>
    <s v="PAI"/>
    <s v="Averiguación_Preliminar"/>
    <s v="DP-E_15"/>
    <s v="B. Resolver Análisis y/o Estudio de Averiguaciones Preliminares"/>
    <s v="DP-ACT_39"/>
    <s v="B. Averiguación Preliminar"/>
    <x v="1"/>
    <s v="Dirección_de_Investigaciones_de_Puertos"/>
    <n v="1"/>
    <n v="3"/>
    <n v="2019"/>
    <d v="2019-08-30T00:00:00"/>
    <s v="Ago"/>
    <n v="0"/>
    <n v="0"/>
    <n v="0"/>
    <s v="Por Ejecutar"/>
    <e v="#N/A"/>
    <e v="#N/A"/>
    <n v="0"/>
    <m/>
    <m/>
    <m/>
    <m/>
    <m/>
    <m/>
  </r>
  <r>
    <n v="82"/>
    <s v="OE1;SI;DP-ACT_33"/>
    <s v="DP;DP-ACT_39;Sep"/>
    <x v="0"/>
    <s v="Fortalecer la Vigilancia."/>
    <s v="SI"/>
    <s v="PAI_10"/>
    <s v="PAI"/>
    <s v="Averiguación_Preliminar"/>
    <s v="DP-E_15"/>
    <s v="B. Resolver Análisis y/o Estudio de Averiguaciones Preliminares"/>
    <s v="DP-ACT_39"/>
    <s v="B. Averiguación Preliminar"/>
    <x v="1"/>
    <s v="Dirección_de_Investigaciones_de_Puertos"/>
    <n v="1"/>
    <n v="3"/>
    <n v="2019"/>
    <d v="2019-09-30T00:00:00"/>
    <s v="Sep"/>
    <e v="#N/A"/>
    <e v="#N/A"/>
    <e v="#N/A"/>
    <e v="#N/A"/>
    <e v="#N/A"/>
    <e v="#N/A"/>
    <n v="0"/>
    <m/>
    <m/>
    <m/>
    <m/>
    <m/>
    <m/>
  </r>
  <r>
    <n v="82"/>
    <s v="OE1;SI;DP-ACT_33"/>
    <s v="DP;DP-ACT_39;Oct"/>
    <x v="0"/>
    <s v="Fortalecer la Vigilancia."/>
    <s v="SI"/>
    <s v="PAI_10"/>
    <s v="PAI"/>
    <s v="Averiguación_Preliminar"/>
    <s v="DP-E_15"/>
    <s v="B. Resolver Análisis y/o Estudio de Averiguaciones Preliminares"/>
    <s v="DP-ACT_39"/>
    <s v="B. Averiguación Preliminar"/>
    <x v="1"/>
    <s v="Dirección_de_Investigaciones_de_Puertos"/>
    <n v="1"/>
    <n v="3"/>
    <n v="2019"/>
    <d v="2019-10-30T00:00:00"/>
    <s v="Oct"/>
    <e v="#N/A"/>
    <e v="#N/A"/>
    <n v="0"/>
    <s v="Por Ejecutar"/>
    <e v="#N/A"/>
    <e v="#N/A"/>
    <n v="0"/>
    <m/>
    <m/>
    <m/>
    <m/>
    <m/>
    <m/>
  </r>
  <r>
    <n v="82"/>
    <s v="OE1;SI;DP-ACT_33"/>
    <s v="DP;DP-ACT_39;Nov"/>
    <x v="0"/>
    <s v="Fortalecer la Vigilancia."/>
    <s v="SI"/>
    <s v="PAI_10"/>
    <s v="PAI"/>
    <s v="Averiguación_Preliminar"/>
    <s v="DP-E_15"/>
    <s v="B. Resolver Análisis y/o Estudio de Averiguaciones Preliminares"/>
    <s v="DP-ACT_39"/>
    <s v="B. Averiguación Preliminar"/>
    <x v="1"/>
    <s v="Dirección_de_Investigaciones_de_Puertos"/>
    <n v="1"/>
    <n v="3"/>
    <n v="2019"/>
    <d v="2019-11-30T00:00:00"/>
    <s v="Nov"/>
    <e v="#N/A"/>
    <n v="0"/>
    <n v="0"/>
    <s v="Por Ejecutar"/>
    <e v="#N/A"/>
    <e v="#N/A"/>
    <n v="0"/>
    <m/>
    <m/>
    <m/>
    <m/>
    <m/>
    <m/>
  </r>
  <r>
    <n v="82"/>
    <s v="OE1;SI;DP-ACT_33"/>
    <s v="DP;DP-ACT_39;Dic"/>
    <x v="0"/>
    <s v="Fortalecer la Vigilancia."/>
    <s v="SI"/>
    <s v="PAI_10"/>
    <s v="PAI"/>
    <s v="Averiguación_Preliminar"/>
    <s v="DP-E_15"/>
    <s v="B. Resolver Análisis y/o Estudio de Averiguaciones Preliminares"/>
    <s v="DP-ACT_39"/>
    <s v="B. Averiguación Preliminar"/>
    <x v="1"/>
    <s v="Dirección_de_Investigaciones_de_Puertos"/>
    <n v="1"/>
    <n v="3"/>
    <n v="2019"/>
    <d v="2019-12-30T00:00:00"/>
    <s v="Dic"/>
    <e v="#N/A"/>
    <n v="0"/>
    <n v="0"/>
    <s v="Por Ejecutar"/>
    <e v="#N/A"/>
    <e v="#N/A"/>
    <n v="0"/>
    <m/>
    <m/>
    <m/>
    <m/>
    <m/>
    <m/>
  </r>
  <r>
    <n v="83"/>
    <s v="OE1;SI;DP-ACT_34"/>
    <s v="DP;DP-ACT_40;Ene"/>
    <x v="0"/>
    <s v="Fortalecer la Vigilancia."/>
    <s v="SI"/>
    <s v="PAI_10"/>
    <s v="PAI"/>
    <s v="Investigaciones"/>
    <s v="DP-E_16"/>
    <s v="C. Resolver Actuaciones Administrativas dentro del Término - Decreto 2409"/>
    <s v="DP-ACT_40"/>
    <s v="1. INVESTIGACIÓN"/>
    <x v="1"/>
    <s v="Dirección_de_Investigaciones_de_Puertos"/>
    <n v="1"/>
    <n v="3"/>
    <n v="2019"/>
    <d v="2019-01-30T00:00:00"/>
    <s v="Ene"/>
    <n v="21"/>
    <n v="21"/>
    <n v="1"/>
    <s v="Ejecutada"/>
    <e v="#N/A"/>
    <e v="#N/A"/>
    <n v="0"/>
    <e v="#N/A"/>
    <e v="#N/A"/>
    <e v="#N/A"/>
    <e v="#N/A"/>
    <e v="#N/A"/>
    <e v="#N/A"/>
  </r>
  <r>
    <n v="83"/>
    <s v="OE1;SI;DP-ACT_34"/>
    <s v="DP;DP-ACT_40;Feb"/>
    <x v="0"/>
    <s v="Fortalecer la Vigilancia."/>
    <s v="SI"/>
    <s v="PAI_10"/>
    <s v="PAI"/>
    <s v="Investigaciones"/>
    <s v="DP-E_16"/>
    <s v="C. Resolver Actuaciones Administrativas dentro del Término - Decreto 2409"/>
    <s v="DP-ACT_40"/>
    <s v="1. INVESTIGACIÓN"/>
    <x v="1"/>
    <s v="Dirección_de_Investigaciones_de_Puertos"/>
    <n v="1"/>
    <n v="3"/>
    <n v="2019"/>
    <d v="2019-02-28T00:00:00"/>
    <s v="Feb"/>
    <n v="0"/>
    <n v="0"/>
    <e v="#DIV/0!"/>
    <e v="#DIV/0!"/>
    <e v="#N/A"/>
    <e v="#N/A"/>
    <n v="0"/>
    <m/>
    <m/>
    <m/>
    <m/>
    <m/>
    <m/>
  </r>
  <r>
    <n v="83"/>
    <s v="OE1;SI;DP-ACT_34"/>
    <s v="DP;DP-ACT_40;Mar"/>
    <x v="0"/>
    <s v="Fortalecer la Vigilancia."/>
    <s v="SI"/>
    <s v="PAI_10"/>
    <s v="PAI"/>
    <s v="Investigaciones"/>
    <s v="DP-E_16"/>
    <s v="C. Resolver Actuaciones Administrativas dentro del Término - Decreto 2409"/>
    <s v="DP-ACT_40"/>
    <s v="1. INVESTIGACIÓN"/>
    <x v="1"/>
    <s v="Dirección_de_Investigaciones_de_Puertos"/>
    <n v="1"/>
    <n v="3"/>
    <n v="2019"/>
    <d v="2019-03-30T00:00:00"/>
    <s v="Mar"/>
    <n v="0"/>
    <n v="0"/>
    <e v="#DIV/0!"/>
    <e v="#DIV/0!"/>
    <e v="#N/A"/>
    <e v="#N/A"/>
    <n v="0"/>
    <m/>
    <m/>
    <m/>
    <m/>
    <m/>
    <m/>
  </r>
  <r>
    <n v="83"/>
    <s v="OE1;SI;DP-ACT_34"/>
    <s v="DP;DP-ACT_40;Abr"/>
    <x v="0"/>
    <s v="Fortalecer la Vigilancia."/>
    <s v="SI"/>
    <s v="PAI_10"/>
    <s v="PAI"/>
    <s v="Investigaciones"/>
    <s v="DP-E_16"/>
    <s v="C. Resolver Actuaciones Administrativas dentro del Término - Decreto 2409"/>
    <s v="DP-ACT_40"/>
    <s v="1. INVESTIGACIÓN"/>
    <x v="1"/>
    <s v="Dirección_de_Investigaciones_de_Puertos"/>
    <n v="1"/>
    <n v="3"/>
    <n v="2019"/>
    <d v="2019-04-30T00:00:00"/>
    <s v="Abr"/>
    <n v="0"/>
    <n v="0"/>
    <e v="#DIV/0!"/>
    <e v="#DIV/0!"/>
    <e v="#N/A"/>
    <e v="#N/A"/>
    <n v="0"/>
    <m/>
    <m/>
    <m/>
    <m/>
    <m/>
    <m/>
  </r>
  <r>
    <n v="83"/>
    <s v="OE1;SI;DP-ACT_34"/>
    <s v="DP;DP-ACT_40;May"/>
    <x v="0"/>
    <s v="Fortalecer la Vigilancia."/>
    <s v="SI"/>
    <s v="PAI_10"/>
    <s v="PAI"/>
    <s v="Investigaciones"/>
    <s v="DP-E_16"/>
    <s v="C. Resolver Actuaciones Administrativas dentro del Término - Decreto 2409"/>
    <s v="DP-ACT_40"/>
    <s v="1. INVESTIGACIÓN"/>
    <x v="1"/>
    <s v="Dirección_de_Investigaciones_de_Puertos"/>
    <n v="1"/>
    <n v="3"/>
    <n v="2019"/>
    <d v="2019-05-30T00:00:00"/>
    <s v="May"/>
    <n v="0"/>
    <n v="0"/>
    <e v="#DIV/0!"/>
    <e v="#DIV/0!"/>
    <e v="#N/A"/>
    <e v="#N/A"/>
    <n v="0"/>
    <m/>
    <m/>
    <m/>
    <m/>
    <m/>
    <m/>
  </r>
  <r>
    <n v="83"/>
    <s v="OE1;SI;DP-ACT_34"/>
    <s v="DP;DP-ACT_40;Jun"/>
    <x v="0"/>
    <s v="Fortalecer la Vigilancia."/>
    <s v="SI"/>
    <s v="PAI_10"/>
    <s v="PAI"/>
    <s v="Investigaciones"/>
    <s v="DP-E_16"/>
    <s v="C. Resolver Actuaciones Administrativas dentro del Término - Decreto 2409"/>
    <s v="DP-ACT_40"/>
    <s v="1. INVESTIGACIÓN"/>
    <x v="1"/>
    <s v="Dirección_de_Investigaciones_de_Puertos"/>
    <n v="1"/>
    <n v="3"/>
    <n v="2019"/>
    <d v="2019-06-30T00:00:00"/>
    <s v="Jun"/>
    <n v="0"/>
    <n v="0"/>
    <e v="#DIV/0!"/>
    <e v="#DIV/0!"/>
    <e v="#N/A"/>
    <e v="#N/A"/>
    <n v="0"/>
    <m/>
    <m/>
    <m/>
    <m/>
    <m/>
    <m/>
  </r>
  <r>
    <n v="83"/>
    <s v="OE1;SI;DP-ACT_34"/>
    <s v="DP;DP-ACT_40;Jul"/>
    <x v="0"/>
    <s v="Fortalecer la Vigilancia."/>
    <s v="SI"/>
    <s v="PAI_10"/>
    <s v="PAI"/>
    <s v="Investigaciones"/>
    <s v="DP-E_16"/>
    <s v="C. Resolver Actuaciones Administrativas dentro del Término - Decreto 2409"/>
    <s v="DP-ACT_40"/>
    <s v="1. INVESTIGACIÓN"/>
    <x v="1"/>
    <s v="Dirección_de_Investigaciones_de_Puertos"/>
    <n v="1"/>
    <n v="3"/>
    <n v="2019"/>
    <d v="2019-07-30T00:00:00"/>
    <s v="Jul"/>
    <n v="0"/>
    <n v="0"/>
    <e v="#DIV/0!"/>
    <e v="#DIV/0!"/>
    <e v="#N/A"/>
    <e v="#N/A"/>
    <n v="0"/>
    <m/>
    <m/>
    <m/>
    <m/>
    <m/>
    <m/>
  </r>
  <r>
    <n v="83"/>
    <s v="OE1;SI;DP-ACT_34"/>
    <s v="DP;DP-ACT_40;Ago"/>
    <x v="0"/>
    <s v="Fortalecer la Vigilancia."/>
    <s v="SI"/>
    <s v="PAI_10"/>
    <s v="PAI"/>
    <s v="Investigaciones"/>
    <s v="DP-E_16"/>
    <s v="C. Resolver Actuaciones Administrativas dentro del Término - Decreto 2409"/>
    <s v="DP-ACT_40"/>
    <s v="1. INVESTIGACIÓN"/>
    <x v="1"/>
    <s v="Dirección_de_Investigaciones_de_Puertos"/>
    <n v="1"/>
    <n v="3"/>
    <n v="2019"/>
    <d v="2019-08-30T00:00:00"/>
    <s v="Ago"/>
    <n v="0"/>
    <n v="0"/>
    <e v="#DIV/0!"/>
    <e v="#DIV/0!"/>
    <e v="#N/A"/>
    <e v="#N/A"/>
    <n v="0"/>
    <m/>
    <m/>
    <m/>
    <m/>
    <m/>
    <m/>
  </r>
  <r>
    <n v="83"/>
    <s v="OE1;SI;DP-ACT_34"/>
    <s v="DP;DP-ACT_40;Sep"/>
    <x v="0"/>
    <s v="Fortalecer la Vigilancia."/>
    <s v="SI"/>
    <s v="PAI_10"/>
    <s v="PAI"/>
    <s v="Investigaciones"/>
    <s v="DP-E_16"/>
    <s v="C. Resolver Actuaciones Administrativas dentro del Término - Decreto 2409"/>
    <s v="DP-ACT_40"/>
    <s v="1. INVESTIGACIÓN"/>
    <x v="1"/>
    <s v="Dirección_de_Investigaciones_de_Puertos"/>
    <n v="1"/>
    <n v="3"/>
    <n v="2019"/>
    <d v="2019-09-30T00:00:00"/>
    <s v="Sep"/>
    <e v="#N/A"/>
    <e v="#N/A"/>
    <e v="#N/A"/>
    <e v="#N/A"/>
    <e v="#N/A"/>
    <e v="#N/A"/>
    <n v="0"/>
    <m/>
    <m/>
    <m/>
    <m/>
    <m/>
    <m/>
  </r>
  <r>
    <n v="83"/>
    <s v="OE1;SI;DP-ACT_34"/>
    <s v="DP;DP-ACT_40;Oct"/>
    <x v="0"/>
    <s v="Fortalecer la Vigilancia."/>
    <s v="SI"/>
    <s v="PAI_10"/>
    <s v="PAI"/>
    <s v="Investigaciones"/>
    <s v="DP-E_16"/>
    <s v="C. Resolver Actuaciones Administrativas dentro del Término - Decreto 2409"/>
    <s v="DP-ACT_40"/>
    <s v="1. INVESTIGACIÓN"/>
    <x v="1"/>
    <s v="Dirección_de_Investigaciones_de_Puertos"/>
    <n v="1"/>
    <n v="3"/>
    <n v="2019"/>
    <d v="2019-10-30T00:00:00"/>
    <s v="Oct"/>
    <e v="#N/A"/>
    <e v="#N/A"/>
    <n v="0"/>
    <s v="Por Ejecutar"/>
    <e v="#N/A"/>
    <e v="#N/A"/>
    <n v="0"/>
    <m/>
    <m/>
    <m/>
    <m/>
    <m/>
    <m/>
  </r>
  <r>
    <n v="83"/>
    <s v="OE1;SI;DP-ACT_34"/>
    <s v="DP;DP-ACT_40;Nov"/>
    <x v="0"/>
    <s v="Fortalecer la Vigilancia."/>
    <s v="SI"/>
    <s v="PAI_10"/>
    <s v="PAI"/>
    <s v="Investigaciones"/>
    <s v="DP-E_16"/>
    <s v="C. Resolver Actuaciones Administrativas dentro del Término - Decreto 2409"/>
    <s v="DP-ACT_40"/>
    <s v="1. INVESTIGACIÓN"/>
    <x v="1"/>
    <s v="Dirección_de_Investigaciones_de_Puertos"/>
    <n v="1"/>
    <n v="3"/>
    <n v="2019"/>
    <d v="2019-11-30T00:00:00"/>
    <s v="Nov"/>
    <e v="#N/A"/>
    <n v="0"/>
    <n v="0"/>
    <s v="Por Ejecutar"/>
    <e v="#N/A"/>
    <e v="#N/A"/>
    <n v="0"/>
    <m/>
    <m/>
    <m/>
    <m/>
    <m/>
    <m/>
  </r>
  <r>
    <n v="83"/>
    <s v="OE1;SI;DP-ACT_34"/>
    <s v="DP;DP-ACT_40;Dic"/>
    <x v="0"/>
    <s v="Fortalecer la Vigilancia."/>
    <s v="SI"/>
    <s v="PAI_10"/>
    <s v="PAI"/>
    <s v="Investigaciones"/>
    <s v="DP-E_16"/>
    <s v="C. Resolver Actuaciones Administrativas dentro del Término - Decreto 2409"/>
    <s v="DP-ACT_40"/>
    <s v="1. INVESTIGACIÓN"/>
    <x v="1"/>
    <s v="Dirección_de_Investigaciones_de_Puertos"/>
    <n v="1"/>
    <n v="3"/>
    <n v="2019"/>
    <d v="2019-12-30T00:00:00"/>
    <s v="Dic"/>
    <e v="#N/A"/>
    <n v="0"/>
    <n v="0"/>
    <s v="Por Ejecutar"/>
    <e v="#N/A"/>
    <e v="#N/A"/>
    <n v="0"/>
    <m/>
    <m/>
    <m/>
    <m/>
    <m/>
    <m/>
  </r>
  <r>
    <n v="84"/>
    <s v="OE1;SI;DP-ACT_35"/>
    <s v="DP;DP-ACT_41;Ene"/>
    <x v="0"/>
    <s v="Fortalecer la Vigilancia."/>
    <s v="SI"/>
    <s v="PAI_10"/>
    <s v="PAI"/>
    <s v="Investigaciones"/>
    <s v="DP-E_16"/>
    <s v="C. Resolver Actuaciones Administrativas dentro del Término - Decreto 2409"/>
    <s v="DP-ACT_41"/>
    <s v="2. ETAPA PROBATORIA"/>
    <x v="1"/>
    <s v="Dirección_de_Investigaciones_de_Puertos"/>
    <n v="1"/>
    <n v="3"/>
    <n v="2019"/>
    <d v="2019-01-30T00:00:00"/>
    <s v="Ene"/>
    <n v="0"/>
    <n v="0"/>
    <n v="0"/>
    <s v="Por Ejecutar"/>
    <e v="#N/A"/>
    <e v="#N/A"/>
    <n v="0"/>
    <e v="#N/A"/>
    <e v="#N/A"/>
    <e v="#N/A"/>
    <e v="#N/A"/>
    <e v="#N/A"/>
    <e v="#N/A"/>
  </r>
  <r>
    <n v="84"/>
    <s v="OE1;SI;DP-ACT_35"/>
    <s v="DP;DP-ACT_41;Feb"/>
    <x v="0"/>
    <s v="Fortalecer la Vigilancia."/>
    <s v="SI"/>
    <s v="PAI_10"/>
    <s v="PAI"/>
    <s v="Investigaciones"/>
    <s v="DP-E_16"/>
    <s v="C. Resolver Actuaciones Administrativas dentro del Término - Decreto 2409"/>
    <s v="DP-ACT_41"/>
    <s v="2. ETAPA PROBATORIA"/>
    <x v="1"/>
    <s v="Dirección_de_Investigaciones_de_Puertos"/>
    <n v="1"/>
    <n v="3"/>
    <n v="2019"/>
    <d v="2019-02-28T00:00:00"/>
    <s v="Feb"/>
    <n v="0"/>
    <n v="0"/>
    <n v="0"/>
    <s v="Por Ejecutar"/>
    <e v="#N/A"/>
    <e v="#N/A"/>
    <n v="0"/>
    <m/>
    <m/>
    <m/>
    <m/>
    <m/>
    <m/>
  </r>
  <r>
    <n v="84"/>
    <s v="OE1;SI;DP-ACT_35"/>
    <s v="DP;DP-ACT_41;Mar"/>
    <x v="0"/>
    <s v="Fortalecer la Vigilancia."/>
    <s v="SI"/>
    <s v="PAI_10"/>
    <s v="PAI"/>
    <s v="Investigaciones"/>
    <s v="DP-E_16"/>
    <s v="C. Resolver Actuaciones Administrativas dentro del Término - Decreto 2409"/>
    <s v="DP-ACT_41"/>
    <s v="2. ETAPA PROBATORIA"/>
    <x v="1"/>
    <s v="Dirección_de_Investigaciones_de_Puertos"/>
    <n v="1"/>
    <n v="3"/>
    <n v="2019"/>
    <d v="2019-03-30T00:00:00"/>
    <s v="Mar"/>
    <n v="0"/>
    <n v="0"/>
    <n v="0"/>
    <s v="Por Ejecutar"/>
    <e v="#N/A"/>
    <e v="#N/A"/>
    <n v="0"/>
    <m/>
    <m/>
    <m/>
    <m/>
    <m/>
    <m/>
  </r>
  <r>
    <n v="84"/>
    <s v="OE1;SI;DP-ACT_35"/>
    <s v="DP;DP-ACT_41;Abr"/>
    <x v="0"/>
    <s v="Fortalecer la Vigilancia."/>
    <s v="SI"/>
    <s v="PAI_10"/>
    <s v="PAI"/>
    <s v="Investigaciones"/>
    <s v="DP-E_16"/>
    <s v="C. Resolver Actuaciones Administrativas dentro del Término - Decreto 2409"/>
    <s v="DP-ACT_41"/>
    <s v="2. ETAPA PROBATORIA"/>
    <x v="1"/>
    <s v="Dirección_de_Investigaciones_de_Puertos"/>
    <n v="1"/>
    <n v="3"/>
    <n v="2019"/>
    <d v="2019-04-30T00:00:00"/>
    <s v="Abr"/>
    <n v="0"/>
    <n v="0"/>
    <n v="0"/>
    <s v="Por Ejecutar"/>
    <e v="#N/A"/>
    <e v="#N/A"/>
    <n v="0"/>
    <m/>
    <m/>
    <m/>
    <m/>
    <m/>
    <m/>
  </r>
  <r>
    <n v="84"/>
    <s v="OE1;SI;DP-ACT_35"/>
    <s v="DP;DP-ACT_41;May"/>
    <x v="0"/>
    <s v="Fortalecer la Vigilancia."/>
    <s v="SI"/>
    <s v="PAI_10"/>
    <s v="PAI"/>
    <s v="Investigaciones"/>
    <s v="DP-E_16"/>
    <s v="C. Resolver Actuaciones Administrativas dentro del Término - Decreto 2409"/>
    <s v="DP-ACT_41"/>
    <s v="2. ETAPA PROBATORIA"/>
    <x v="1"/>
    <s v="Dirección_de_Investigaciones_de_Puertos"/>
    <n v="1"/>
    <n v="3"/>
    <n v="2019"/>
    <d v="2019-05-30T00:00:00"/>
    <s v="May"/>
    <n v="0"/>
    <n v="0"/>
    <n v="0"/>
    <s v="Por Ejecutar"/>
    <e v="#N/A"/>
    <e v="#N/A"/>
    <n v="0"/>
    <m/>
    <m/>
    <m/>
    <m/>
    <m/>
    <m/>
  </r>
  <r>
    <n v="84"/>
    <s v="OE1;SI;DP-ACT_35"/>
    <s v="DP;DP-ACT_41;Jun"/>
    <x v="0"/>
    <s v="Fortalecer la Vigilancia."/>
    <s v="SI"/>
    <s v="PAI_10"/>
    <s v="PAI"/>
    <s v="Investigaciones"/>
    <s v="DP-E_16"/>
    <s v="C. Resolver Actuaciones Administrativas dentro del Término - Decreto 2409"/>
    <s v="DP-ACT_41"/>
    <s v="2. ETAPA PROBATORIA"/>
    <x v="1"/>
    <s v="Dirección_de_Investigaciones_de_Puertos"/>
    <n v="1"/>
    <n v="3"/>
    <n v="2019"/>
    <d v="2019-06-30T00:00:00"/>
    <s v="Jun"/>
    <n v="0"/>
    <n v="0"/>
    <n v="0"/>
    <s v="Por Ejecutar"/>
    <e v="#N/A"/>
    <e v="#N/A"/>
    <n v="0"/>
    <m/>
    <m/>
    <m/>
    <m/>
    <m/>
    <m/>
  </r>
  <r>
    <n v="84"/>
    <s v="OE1;SI;DP-ACT_35"/>
    <s v="DP;DP-ACT_41;Jul"/>
    <x v="0"/>
    <s v="Fortalecer la Vigilancia."/>
    <s v="SI"/>
    <s v="PAI_10"/>
    <s v="PAI"/>
    <s v="Investigaciones"/>
    <s v="DP-E_16"/>
    <s v="C. Resolver Actuaciones Administrativas dentro del Término - Decreto 2409"/>
    <s v="DP-ACT_41"/>
    <s v="2. ETAPA PROBATORIA"/>
    <x v="1"/>
    <s v="Dirección_de_Investigaciones_de_Puertos"/>
    <n v="1"/>
    <n v="3"/>
    <n v="2019"/>
    <d v="2019-07-30T00:00:00"/>
    <s v="Jul"/>
    <n v="0"/>
    <n v="0"/>
    <n v="0"/>
    <s v="Por Ejecutar"/>
    <e v="#N/A"/>
    <e v="#N/A"/>
    <n v="0"/>
    <m/>
    <m/>
    <m/>
    <m/>
    <m/>
    <m/>
  </r>
  <r>
    <n v="84"/>
    <s v="OE1;SI;DP-ACT_35"/>
    <s v="DP;DP-ACT_41;Ago"/>
    <x v="0"/>
    <s v="Fortalecer la Vigilancia."/>
    <s v="SI"/>
    <s v="PAI_10"/>
    <s v="PAI"/>
    <s v="Investigaciones"/>
    <s v="DP-E_16"/>
    <s v="C. Resolver Actuaciones Administrativas dentro del Término - Decreto 2409"/>
    <s v="DP-ACT_41"/>
    <s v="2. ETAPA PROBATORIA"/>
    <x v="1"/>
    <s v="Dirección_de_Investigaciones_de_Puertos"/>
    <n v="1"/>
    <n v="3"/>
    <n v="2019"/>
    <d v="2019-08-30T00:00:00"/>
    <s v="Ago"/>
    <n v="0"/>
    <n v="0"/>
    <n v="0"/>
    <s v="Por Ejecutar"/>
    <e v="#N/A"/>
    <e v="#N/A"/>
    <n v="0"/>
    <m/>
    <m/>
    <m/>
    <m/>
    <m/>
    <m/>
  </r>
  <r>
    <n v="84"/>
    <s v="OE1;SI;DP-ACT_35"/>
    <s v="DP;DP-ACT_41;Sep"/>
    <x v="0"/>
    <s v="Fortalecer la Vigilancia."/>
    <s v="SI"/>
    <s v="PAI_10"/>
    <s v="PAI"/>
    <s v="Investigaciones"/>
    <s v="DP-E_16"/>
    <s v="C. Resolver Actuaciones Administrativas dentro del Término - Decreto 2409"/>
    <s v="DP-ACT_41"/>
    <s v="2. ETAPA PROBATORIA"/>
    <x v="1"/>
    <s v="Dirección_de_Investigaciones_de_Puertos"/>
    <n v="1"/>
    <n v="3"/>
    <n v="2019"/>
    <d v="2019-09-30T00:00:00"/>
    <s v="Sep"/>
    <e v="#N/A"/>
    <e v="#N/A"/>
    <e v="#N/A"/>
    <e v="#N/A"/>
    <e v="#N/A"/>
    <e v="#N/A"/>
    <n v="0"/>
    <m/>
    <m/>
    <m/>
    <m/>
    <m/>
    <m/>
  </r>
  <r>
    <n v="84"/>
    <s v="OE1;SI;DP-ACT_35"/>
    <s v="DP;DP-ACT_41;Oct"/>
    <x v="0"/>
    <s v="Fortalecer la Vigilancia."/>
    <s v="SI"/>
    <s v="PAI_10"/>
    <s v="PAI"/>
    <s v="Investigaciones"/>
    <s v="DP-E_16"/>
    <s v="C. Resolver Actuaciones Administrativas dentro del Término - Decreto 2409"/>
    <s v="DP-ACT_41"/>
    <s v="2. ETAPA PROBATORIA"/>
    <x v="1"/>
    <s v="Dirección_de_Investigaciones_de_Puertos"/>
    <n v="1"/>
    <n v="3"/>
    <n v="2019"/>
    <d v="2019-10-30T00:00:00"/>
    <s v="Oct"/>
    <e v="#N/A"/>
    <e v="#N/A"/>
    <n v="0"/>
    <s v="Por Ejecutar"/>
    <e v="#N/A"/>
    <e v="#N/A"/>
    <n v="0"/>
    <m/>
    <m/>
    <m/>
    <m/>
    <m/>
    <m/>
  </r>
  <r>
    <n v="84"/>
    <s v="OE1;SI;DP-ACT_35"/>
    <s v="DP;DP-ACT_41;Nov"/>
    <x v="0"/>
    <s v="Fortalecer la Vigilancia."/>
    <s v="SI"/>
    <s v="PAI_10"/>
    <s v="PAI"/>
    <s v="Investigaciones"/>
    <s v="DP-E_16"/>
    <s v="C. Resolver Actuaciones Administrativas dentro del Término - Decreto 2409"/>
    <s v="DP-ACT_41"/>
    <s v="2. ETAPA PROBATORIA"/>
    <x v="1"/>
    <s v="Dirección_de_Investigaciones_de_Puertos"/>
    <n v="1"/>
    <n v="3"/>
    <n v="2019"/>
    <d v="2019-11-30T00:00:00"/>
    <s v="Nov"/>
    <e v="#N/A"/>
    <n v="0"/>
    <n v="0"/>
    <s v="Por Ejecutar"/>
    <e v="#N/A"/>
    <e v="#N/A"/>
    <n v="0"/>
    <m/>
    <m/>
    <m/>
    <m/>
    <m/>
    <m/>
  </r>
  <r>
    <n v="84"/>
    <s v="OE1;SI;DP-ACT_35"/>
    <s v="DP;DP-ACT_41;Dic"/>
    <x v="0"/>
    <s v="Fortalecer la Vigilancia."/>
    <s v="SI"/>
    <s v="PAI_10"/>
    <s v="PAI"/>
    <s v="Investigaciones"/>
    <s v="DP-E_16"/>
    <s v="C. Resolver Actuaciones Administrativas dentro del Término - Decreto 2409"/>
    <s v="DP-ACT_41"/>
    <s v="2. ETAPA PROBATORIA"/>
    <x v="1"/>
    <s v="Dirección_de_Investigaciones_de_Puertos"/>
    <n v="1"/>
    <n v="3"/>
    <n v="2019"/>
    <d v="2019-12-30T00:00:00"/>
    <s v="Dic"/>
    <e v="#N/A"/>
    <n v="0"/>
    <n v="0"/>
    <s v="Por Ejecutar"/>
    <e v="#N/A"/>
    <e v="#N/A"/>
    <n v="0"/>
    <m/>
    <m/>
    <m/>
    <m/>
    <m/>
    <m/>
  </r>
  <r>
    <n v="85"/>
    <s v="OE1;SI;DP-ACT_36"/>
    <s v="DP;DP-ACT_42;Ene"/>
    <x v="0"/>
    <s v="Fortalecer la Vigilancia."/>
    <s v="SI"/>
    <s v="PAI_10"/>
    <s v="PAI"/>
    <s v="Investigaciones"/>
    <s v="DP-E_16"/>
    <s v="C. Resolver Actuaciones Administrativas dentro del Término - Decreto 2409"/>
    <s v="DP-ACT_42"/>
    <s v="3. ALEGATOS"/>
    <x v="1"/>
    <s v="Dirección_de_Investigaciones_de_Puertos"/>
    <n v="1"/>
    <n v="3"/>
    <n v="2019"/>
    <d v="2019-01-30T00:00:00"/>
    <s v="Ene"/>
    <n v="0"/>
    <n v="0"/>
    <n v="0"/>
    <s v="Por Ejecutar"/>
    <e v="#N/A"/>
    <e v="#N/A"/>
    <n v="0"/>
    <e v="#N/A"/>
    <e v="#N/A"/>
    <e v="#N/A"/>
    <e v="#N/A"/>
    <e v="#N/A"/>
    <e v="#N/A"/>
  </r>
  <r>
    <n v="85"/>
    <s v="OE1;SI;DP-ACT_36"/>
    <s v="DP;DP-ACT_42;Feb"/>
    <x v="0"/>
    <s v="Fortalecer la Vigilancia."/>
    <s v="SI"/>
    <s v="PAI_10"/>
    <s v="PAI"/>
    <s v="Investigaciones"/>
    <s v="DP-E_16"/>
    <s v="C. Resolver Actuaciones Administrativas dentro del Término - Decreto 2409"/>
    <s v="DP-ACT_42"/>
    <s v="3. ALEGATOS"/>
    <x v="1"/>
    <s v="Dirección_de_Investigaciones_de_Puertos"/>
    <n v="1"/>
    <n v="3"/>
    <n v="2019"/>
    <d v="2019-02-28T00:00:00"/>
    <s v="Feb"/>
    <n v="0"/>
    <n v="0"/>
    <e v="#DIV/0!"/>
    <e v="#DIV/0!"/>
    <e v="#N/A"/>
    <e v="#N/A"/>
    <n v="0"/>
    <m/>
    <m/>
    <m/>
    <m/>
    <m/>
    <m/>
  </r>
  <r>
    <n v="85"/>
    <s v="OE1;SI;DP-ACT_36"/>
    <s v="DP;DP-ACT_42;Mar"/>
    <x v="0"/>
    <s v="Fortalecer la Vigilancia."/>
    <s v="SI"/>
    <s v="PAI_10"/>
    <s v="PAI"/>
    <s v="Investigaciones"/>
    <s v="DP-E_16"/>
    <s v="C. Resolver Actuaciones Administrativas dentro del Término - Decreto 2409"/>
    <s v="DP-ACT_42"/>
    <s v="3. ALEGATOS"/>
    <x v="1"/>
    <s v="Dirección_de_Investigaciones_de_Puertos"/>
    <n v="1"/>
    <n v="3"/>
    <n v="2019"/>
    <d v="2019-03-30T00:00:00"/>
    <s v="Mar"/>
    <n v="0"/>
    <n v="0"/>
    <e v="#DIV/0!"/>
    <e v="#DIV/0!"/>
    <e v="#N/A"/>
    <e v="#N/A"/>
    <n v="0"/>
    <m/>
    <m/>
    <m/>
    <m/>
    <m/>
    <m/>
  </r>
  <r>
    <n v="85"/>
    <s v="OE1;SI;DP-ACT_36"/>
    <s v="DP;DP-ACT_42;Abr"/>
    <x v="0"/>
    <s v="Fortalecer la Vigilancia."/>
    <s v="SI"/>
    <s v="PAI_10"/>
    <s v="PAI"/>
    <s v="Investigaciones"/>
    <s v="DP-E_16"/>
    <s v="C. Resolver Actuaciones Administrativas dentro del Término - Decreto 2409"/>
    <s v="DP-ACT_42"/>
    <s v="3. ALEGATOS"/>
    <x v="1"/>
    <s v="Dirección_de_Investigaciones_de_Puertos"/>
    <n v="1"/>
    <n v="3"/>
    <n v="2019"/>
    <d v="2019-04-30T00:00:00"/>
    <s v="Abr"/>
    <n v="0"/>
    <n v="0"/>
    <e v="#DIV/0!"/>
    <e v="#DIV/0!"/>
    <e v="#N/A"/>
    <e v="#N/A"/>
    <n v="0"/>
    <m/>
    <m/>
    <m/>
    <m/>
    <m/>
    <m/>
  </r>
  <r>
    <n v="85"/>
    <s v="OE1;SI;DP-ACT_36"/>
    <s v="DP;DP-ACT_42;May"/>
    <x v="0"/>
    <s v="Fortalecer la Vigilancia."/>
    <s v="SI"/>
    <s v="PAI_10"/>
    <s v="PAI"/>
    <s v="Investigaciones"/>
    <s v="DP-E_16"/>
    <s v="C. Resolver Actuaciones Administrativas dentro del Término - Decreto 2409"/>
    <s v="DP-ACT_42"/>
    <s v="3. ALEGATOS"/>
    <x v="1"/>
    <s v="Dirección_de_Investigaciones_de_Puertos"/>
    <n v="1"/>
    <n v="3"/>
    <n v="2019"/>
    <d v="2019-05-30T00:00:00"/>
    <s v="May"/>
    <n v="0"/>
    <n v="0"/>
    <e v="#DIV/0!"/>
    <e v="#DIV/0!"/>
    <e v="#N/A"/>
    <e v="#N/A"/>
    <n v="0"/>
    <m/>
    <m/>
    <m/>
    <m/>
    <m/>
    <m/>
  </r>
  <r>
    <n v="85"/>
    <s v="OE1;SI;DP-ACT_36"/>
    <s v="DP;DP-ACT_42;Jun"/>
    <x v="0"/>
    <s v="Fortalecer la Vigilancia."/>
    <s v="SI"/>
    <s v="PAI_10"/>
    <s v="PAI"/>
    <s v="Investigaciones"/>
    <s v="DP-E_16"/>
    <s v="C. Resolver Actuaciones Administrativas dentro del Término - Decreto 2409"/>
    <s v="DP-ACT_42"/>
    <s v="3. ALEGATOS"/>
    <x v="1"/>
    <s v="Dirección_de_Investigaciones_de_Puertos"/>
    <n v="1"/>
    <n v="3"/>
    <n v="2019"/>
    <d v="2019-06-30T00:00:00"/>
    <s v="Jun"/>
    <n v="0"/>
    <n v="0"/>
    <e v="#DIV/0!"/>
    <e v="#DIV/0!"/>
    <e v="#N/A"/>
    <e v="#N/A"/>
    <n v="0"/>
    <m/>
    <m/>
    <m/>
    <m/>
    <m/>
    <m/>
  </r>
  <r>
    <n v="85"/>
    <s v="OE1;SI;DP-ACT_36"/>
    <s v="DP;DP-ACT_42;Jul"/>
    <x v="0"/>
    <s v="Fortalecer la Vigilancia."/>
    <s v="SI"/>
    <s v="PAI_10"/>
    <s v="PAI"/>
    <s v="Investigaciones"/>
    <s v="DP-E_16"/>
    <s v="C. Resolver Actuaciones Administrativas dentro del Término - Decreto 2409"/>
    <s v="DP-ACT_42"/>
    <s v="3. ALEGATOS"/>
    <x v="1"/>
    <s v="Dirección_de_Investigaciones_de_Puertos"/>
    <n v="1"/>
    <n v="3"/>
    <n v="2019"/>
    <d v="2019-07-30T00:00:00"/>
    <s v="Jul"/>
    <n v="0"/>
    <n v="0"/>
    <e v="#DIV/0!"/>
    <e v="#DIV/0!"/>
    <e v="#N/A"/>
    <e v="#N/A"/>
    <n v="0"/>
    <m/>
    <m/>
    <m/>
    <m/>
    <m/>
    <m/>
  </r>
  <r>
    <n v="85"/>
    <s v="OE1;SI;DP-ACT_36"/>
    <s v="DP;DP-ACT_42;Ago"/>
    <x v="0"/>
    <s v="Fortalecer la Vigilancia."/>
    <s v="SI"/>
    <s v="PAI_10"/>
    <s v="PAI"/>
    <s v="Investigaciones"/>
    <s v="DP-E_16"/>
    <s v="C. Resolver Actuaciones Administrativas dentro del Término - Decreto 2409"/>
    <s v="DP-ACT_42"/>
    <s v="3. ALEGATOS"/>
    <x v="1"/>
    <s v="Dirección_de_Investigaciones_de_Puertos"/>
    <n v="1"/>
    <n v="3"/>
    <n v="2019"/>
    <d v="2019-08-30T00:00:00"/>
    <s v="Ago"/>
    <n v="0"/>
    <n v="0"/>
    <e v="#DIV/0!"/>
    <e v="#DIV/0!"/>
    <e v="#N/A"/>
    <e v="#N/A"/>
    <n v="0"/>
    <m/>
    <m/>
    <m/>
    <m/>
    <m/>
    <m/>
  </r>
  <r>
    <n v="85"/>
    <s v="OE1;SI;DP-ACT_36"/>
    <s v="DP;DP-ACT_42;Sep"/>
    <x v="0"/>
    <s v="Fortalecer la Vigilancia."/>
    <s v="SI"/>
    <s v="PAI_10"/>
    <s v="PAI"/>
    <s v="Investigaciones"/>
    <s v="DP-E_16"/>
    <s v="C. Resolver Actuaciones Administrativas dentro del Término - Decreto 2409"/>
    <s v="DP-ACT_42"/>
    <s v="3. ALEGATOS"/>
    <x v="1"/>
    <s v="Dirección_de_Investigaciones_de_Puertos"/>
    <n v="1"/>
    <n v="3"/>
    <n v="2019"/>
    <d v="2019-09-30T00:00:00"/>
    <s v="Sep"/>
    <e v="#N/A"/>
    <e v="#N/A"/>
    <e v="#N/A"/>
    <e v="#N/A"/>
    <e v="#N/A"/>
    <e v="#N/A"/>
    <n v="0"/>
    <m/>
    <m/>
    <m/>
    <m/>
    <m/>
    <m/>
  </r>
  <r>
    <n v="85"/>
    <s v="OE1;SI;DP-ACT_36"/>
    <s v="DP;DP-ACT_42;Oct"/>
    <x v="0"/>
    <s v="Fortalecer la Vigilancia."/>
    <s v="SI"/>
    <s v="PAI_10"/>
    <s v="PAI"/>
    <s v="Investigaciones"/>
    <s v="DP-E_16"/>
    <s v="C. Resolver Actuaciones Administrativas dentro del Término - Decreto 2409"/>
    <s v="DP-ACT_42"/>
    <s v="3. ALEGATOS"/>
    <x v="1"/>
    <s v="Dirección_de_Investigaciones_de_Puertos"/>
    <n v="1"/>
    <n v="3"/>
    <n v="2019"/>
    <d v="2019-10-30T00:00:00"/>
    <s v="Oct"/>
    <e v="#N/A"/>
    <e v="#N/A"/>
    <n v="0"/>
    <s v="Por Ejecutar"/>
    <e v="#N/A"/>
    <e v="#N/A"/>
    <n v="0"/>
    <m/>
    <m/>
    <m/>
    <m/>
    <m/>
    <m/>
  </r>
  <r>
    <n v="85"/>
    <s v="OE1;SI;DP-ACT_36"/>
    <s v="DP;DP-ACT_42;Nov"/>
    <x v="0"/>
    <s v="Fortalecer la Vigilancia."/>
    <s v="SI"/>
    <s v="PAI_10"/>
    <s v="PAI"/>
    <s v="Investigaciones"/>
    <s v="DP-E_16"/>
    <s v="C. Resolver Actuaciones Administrativas dentro del Término - Decreto 2409"/>
    <s v="DP-ACT_42"/>
    <s v="3. ALEGATOS"/>
    <x v="1"/>
    <s v="Dirección_de_Investigaciones_de_Puertos"/>
    <n v="1"/>
    <n v="3"/>
    <n v="2019"/>
    <d v="2019-11-30T00:00:00"/>
    <s v="Nov"/>
    <e v="#N/A"/>
    <n v="0"/>
    <n v="0"/>
    <s v="Por Ejecutar"/>
    <e v="#N/A"/>
    <e v="#N/A"/>
    <n v="0"/>
    <m/>
    <m/>
    <m/>
    <m/>
    <m/>
    <m/>
  </r>
  <r>
    <n v="85"/>
    <s v="OE1;SI;DP-ACT_36"/>
    <s v="DP;DP-ACT_42;Dic"/>
    <x v="0"/>
    <s v="Fortalecer la Vigilancia."/>
    <s v="SI"/>
    <s v="PAI_10"/>
    <s v="PAI"/>
    <s v="Investigaciones"/>
    <s v="DP-E_16"/>
    <s v="C. Resolver Actuaciones Administrativas dentro del Término - Decreto 2409"/>
    <s v="DP-ACT_42"/>
    <s v="3. ALEGATOS"/>
    <x v="1"/>
    <s v="Dirección_de_Investigaciones_de_Puertos"/>
    <n v="1"/>
    <n v="3"/>
    <n v="2019"/>
    <d v="2019-12-30T00:00:00"/>
    <s v="Dic"/>
    <e v="#N/A"/>
    <n v="0"/>
    <n v="0"/>
    <s v="Por Ejecutar"/>
    <e v="#N/A"/>
    <e v="#N/A"/>
    <n v="0"/>
    <m/>
    <m/>
    <m/>
    <m/>
    <m/>
    <m/>
  </r>
  <r>
    <n v="86"/>
    <s v="OE1;SI;DP-ACT_37"/>
    <s v="DP;DP-ACT_43;Ene"/>
    <x v="0"/>
    <s v="Fortalecer la Vigilancia."/>
    <s v="SI"/>
    <s v="PAI_10"/>
    <s v="PAI"/>
    <s v="Investigaciones"/>
    <s v="DP-E_16"/>
    <s v="C. Resolver Actuaciones Administrativas dentro del Término - Decreto 2409"/>
    <s v="DP-ACT_43"/>
    <s v="4. DECISIÓN DE FONDO"/>
    <x v="1"/>
    <s v="Dirección_de_Investigaciones_de_Puertos"/>
    <n v="1"/>
    <n v="3"/>
    <n v="2019"/>
    <d v="2019-01-30T00:00:00"/>
    <s v="Ene"/>
    <n v="0"/>
    <n v="0"/>
    <n v="0"/>
    <s v="Por Ejecutar"/>
    <e v="#N/A"/>
    <e v="#N/A"/>
    <n v="0"/>
    <e v="#N/A"/>
    <e v="#N/A"/>
    <e v="#N/A"/>
    <e v="#N/A"/>
    <e v="#N/A"/>
    <e v="#N/A"/>
  </r>
  <r>
    <n v="86"/>
    <s v="OE1;SI;DP-ACT_37"/>
    <s v="DP;DP-ACT_43;Feb"/>
    <x v="0"/>
    <s v="Fortalecer la Vigilancia."/>
    <s v="SI"/>
    <s v="PAI_10"/>
    <s v="PAI"/>
    <s v="Investigaciones"/>
    <s v="DP-E_16"/>
    <s v="C. Resolver Actuaciones Administrativas dentro del Término - Decreto 2409"/>
    <s v="DP-ACT_43"/>
    <s v="4. DECISIÓN DE FONDO"/>
    <x v="1"/>
    <s v="Dirección_de_Investigaciones_de_Puertos"/>
    <n v="1"/>
    <n v="3"/>
    <n v="2019"/>
    <d v="2019-02-28T00:00:00"/>
    <s v="Feb"/>
    <n v="0"/>
    <n v="0"/>
    <n v="0"/>
    <s v="Por Ejecutar"/>
    <e v="#N/A"/>
    <e v="#N/A"/>
    <n v="0"/>
    <m/>
    <m/>
    <m/>
    <m/>
    <m/>
    <m/>
  </r>
  <r>
    <n v="86"/>
    <s v="OE1;SI;DP-ACT_37"/>
    <s v="DP;DP-ACT_43;Mar"/>
    <x v="0"/>
    <s v="Fortalecer la Vigilancia."/>
    <s v="SI"/>
    <s v="PAI_10"/>
    <s v="PAI"/>
    <s v="Investigaciones"/>
    <s v="DP-E_16"/>
    <s v="C. Resolver Actuaciones Administrativas dentro del Término - Decreto 2409"/>
    <s v="DP-ACT_43"/>
    <s v="4. DECISIÓN DE FONDO"/>
    <x v="1"/>
    <s v="Dirección_de_Investigaciones_de_Puertos"/>
    <n v="1"/>
    <n v="3"/>
    <n v="2019"/>
    <d v="2019-03-30T00:00:00"/>
    <s v="Mar"/>
    <n v="0"/>
    <n v="0"/>
    <n v="0"/>
    <s v="Por Ejecutar"/>
    <e v="#N/A"/>
    <e v="#N/A"/>
    <n v="0"/>
    <m/>
    <m/>
    <m/>
    <m/>
    <m/>
    <m/>
  </r>
  <r>
    <n v="86"/>
    <s v="OE1;SI;DP-ACT_37"/>
    <s v="DP;DP-ACT_43;Abr"/>
    <x v="0"/>
    <s v="Fortalecer la Vigilancia."/>
    <s v="SI"/>
    <s v="PAI_10"/>
    <s v="PAI"/>
    <s v="Investigaciones"/>
    <s v="DP-E_16"/>
    <s v="C. Resolver Actuaciones Administrativas dentro del Término - Decreto 2409"/>
    <s v="DP-ACT_43"/>
    <s v="4. DECISIÓN DE FONDO"/>
    <x v="1"/>
    <s v="Dirección_de_Investigaciones_de_Puertos"/>
    <n v="1"/>
    <n v="3"/>
    <n v="2019"/>
    <d v="2019-04-30T00:00:00"/>
    <s v="Abr"/>
    <n v="0"/>
    <n v="0"/>
    <n v="0"/>
    <s v="Por Ejecutar"/>
    <e v="#N/A"/>
    <e v="#N/A"/>
    <n v="0"/>
    <m/>
    <m/>
    <m/>
    <m/>
    <m/>
    <m/>
  </r>
  <r>
    <n v="86"/>
    <s v="OE1;SI;DP-ACT_37"/>
    <s v="DP;DP-ACT_43;May"/>
    <x v="0"/>
    <s v="Fortalecer la Vigilancia."/>
    <s v="SI"/>
    <s v="PAI_10"/>
    <s v="PAI"/>
    <s v="Investigaciones"/>
    <s v="DP-E_16"/>
    <s v="C. Resolver Actuaciones Administrativas dentro del Término - Decreto 2409"/>
    <s v="DP-ACT_43"/>
    <s v="4. DECISIÓN DE FONDO"/>
    <x v="1"/>
    <s v="Dirección_de_Investigaciones_de_Puertos"/>
    <n v="1"/>
    <n v="3"/>
    <n v="2019"/>
    <d v="2019-05-30T00:00:00"/>
    <s v="May"/>
    <n v="0"/>
    <n v="0"/>
    <n v="0"/>
    <s v="Por Ejecutar"/>
    <e v="#N/A"/>
    <e v="#N/A"/>
    <n v="0"/>
    <m/>
    <m/>
    <m/>
    <m/>
    <m/>
    <m/>
  </r>
  <r>
    <n v="86"/>
    <s v="OE1;SI;DP-ACT_37"/>
    <s v="DP;DP-ACT_43;Jun"/>
    <x v="0"/>
    <s v="Fortalecer la Vigilancia."/>
    <s v="SI"/>
    <s v="PAI_10"/>
    <s v="PAI"/>
    <s v="Investigaciones"/>
    <s v="DP-E_16"/>
    <s v="C. Resolver Actuaciones Administrativas dentro del Término - Decreto 2409"/>
    <s v="DP-ACT_43"/>
    <s v="4. DECISIÓN DE FONDO"/>
    <x v="1"/>
    <s v="Dirección_de_Investigaciones_de_Puertos"/>
    <n v="1"/>
    <n v="3"/>
    <n v="2019"/>
    <d v="2019-06-30T00:00:00"/>
    <s v="Jun"/>
    <n v="0"/>
    <n v="0"/>
    <n v="0"/>
    <s v="Por Ejecutar"/>
    <e v="#N/A"/>
    <e v="#N/A"/>
    <n v="0"/>
    <m/>
    <m/>
    <m/>
    <m/>
    <m/>
    <m/>
  </r>
  <r>
    <n v="86"/>
    <s v="OE1;SI;DP-ACT_37"/>
    <s v="DP;DP-ACT_43;Jul"/>
    <x v="0"/>
    <s v="Fortalecer la Vigilancia."/>
    <s v="SI"/>
    <s v="PAI_10"/>
    <s v="PAI"/>
    <s v="Investigaciones"/>
    <s v="DP-E_16"/>
    <s v="C. Resolver Actuaciones Administrativas dentro del Término - Decreto 2409"/>
    <s v="DP-ACT_43"/>
    <s v="4. DECISIÓN DE FONDO"/>
    <x v="1"/>
    <s v="Dirección_de_Investigaciones_de_Puertos"/>
    <n v="1"/>
    <n v="3"/>
    <n v="2019"/>
    <d v="2019-07-30T00:00:00"/>
    <s v="Jul"/>
    <n v="0"/>
    <n v="0"/>
    <n v="0"/>
    <s v="Por Ejecutar"/>
    <e v="#N/A"/>
    <e v="#N/A"/>
    <n v="0"/>
    <m/>
    <m/>
    <m/>
    <m/>
    <m/>
    <m/>
  </r>
  <r>
    <n v="86"/>
    <s v="OE1;SI;DP-ACT_37"/>
    <s v="DP;DP-ACT_43;Ago"/>
    <x v="0"/>
    <s v="Fortalecer la Vigilancia."/>
    <s v="SI"/>
    <s v="PAI_10"/>
    <s v="PAI"/>
    <s v="Investigaciones"/>
    <s v="DP-E_16"/>
    <s v="C. Resolver Actuaciones Administrativas dentro del Término - Decreto 2409"/>
    <s v="DP-ACT_43"/>
    <s v="4. DECISIÓN DE FONDO"/>
    <x v="1"/>
    <s v="Dirección_de_Investigaciones_de_Puertos"/>
    <n v="1"/>
    <n v="3"/>
    <n v="2019"/>
    <d v="2019-08-30T00:00:00"/>
    <s v="Ago"/>
    <n v="0"/>
    <n v="0"/>
    <n v="0"/>
    <s v="Por Ejecutar"/>
    <e v="#N/A"/>
    <e v="#N/A"/>
    <n v="0"/>
    <m/>
    <m/>
    <m/>
    <m/>
    <m/>
    <m/>
  </r>
  <r>
    <n v="86"/>
    <s v="OE1;SI;DP-ACT_37"/>
    <s v="DP;DP-ACT_43;Sep"/>
    <x v="0"/>
    <s v="Fortalecer la Vigilancia."/>
    <s v="SI"/>
    <s v="PAI_10"/>
    <s v="PAI"/>
    <s v="Investigaciones"/>
    <s v="DP-E_16"/>
    <s v="C. Resolver Actuaciones Administrativas dentro del Término - Decreto 2409"/>
    <s v="DP-ACT_43"/>
    <s v="4. DECISIÓN DE FONDO"/>
    <x v="1"/>
    <s v="Dirección_de_Investigaciones_de_Puertos"/>
    <n v="1"/>
    <n v="3"/>
    <n v="2019"/>
    <d v="2019-09-30T00:00:00"/>
    <s v="Sep"/>
    <e v="#N/A"/>
    <e v="#N/A"/>
    <n v="0"/>
    <s v="Por Ejecutar"/>
    <e v="#N/A"/>
    <e v="#N/A"/>
    <n v="0"/>
    <m/>
    <m/>
    <m/>
    <m/>
    <m/>
    <m/>
  </r>
  <r>
    <n v="86"/>
    <s v="OE1;SI;DP-ACT_37"/>
    <s v="DP;DP-ACT_43;Oct"/>
    <x v="0"/>
    <s v="Fortalecer la Vigilancia."/>
    <s v="SI"/>
    <s v="PAI_10"/>
    <s v="PAI"/>
    <s v="Investigaciones"/>
    <s v="DP-E_16"/>
    <s v="C. Resolver Actuaciones Administrativas dentro del Término - Decreto 2409"/>
    <s v="DP-ACT_43"/>
    <s v="4. DECISIÓN DE FONDO"/>
    <x v="1"/>
    <s v="Dirección_de_Investigaciones_de_Puertos"/>
    <n v="1"/>
    <n v="3"/>
    <n v="2019"/>
    <d v="2019-10-30T00:00:00"/>
    <s v="Oct"/>
    <e v="#N/A"/>
    <e v="#N/A"/>
    <n v="0"/>
    <s v="Por Ejecutar"/>
    <e v="#N/A"/>
    <e v="#N/A"/>
    <n v="0"/>
    <m/>
    <m/>
    <m/>
    <m/>
    <m/>
    <m/>
  </r>
  <r>
    <n v="86"/>
    <s v="OE1;SI;DP-ACT_37"/>
    <s v="DP;DP-ACT_43;Nov"/>
    <x v="0"/>
    <s v="Fortalecer la Vigilancia."/>
    <s v="SI"/>
    <s v="PAI_10"/>
    <s v="PAI"/>
    <s v="Investigaciones"/>
    <s v="DP-E_16"/>
    <s v="C. Resolver Actuaciones Administrativas dentro del Término - Decreto 2409"/>
    <s v="DP-ACT_43"/>
    <s v="4. DECISIÓN DE FONDO"/>
    <x v="1"/>
    <s v="Dirección_de_Investigaciones_de_Puertos"/>
    <n v="1"/>
    <n v="3"/>
    <n v="2019"/>
    <d v="2019-11-30T00:00:00"/>
    <s v="Nov"/>
    <e v="#N/A"/>
    <n v="0"/>
    <n v="0"/>
    <s v="Por Ejecutar"/>
    <e v="#N/A"/>
    <e v="#N/A"/>
    <n v="0"/>
    <m/>
    <m/>
    <m/>
    <m/>
    <m/>
    <m/>
  </r>
  <r>
    <n v="86"/>
    <s v="OE1;SI;DP-ACT_37"/>
    <s v="DP;DP-ACT_43;Dic"/>
    <x v="0"/>
    <s v="Fortalecer la Vigilancia."/>
    <s v="SI"/>
    <s v="PAI_10"/>
    <s v="PAI"/>
    <s v="Investigaciones"/>
    <s v="DP-E_16"/>
    <s v="C. Resolver Actuaciones Administrativas dentro del Término - Decreto 2409"/>
    <s v="DP-ACT_43"/>
    <s v="4. DECISIÓN DE FONDO"/>
    <x v="1"/>
    <s v="Dirección_de_Investigaciones_de_Puertos"/>
    <n v="1"/>
    <n v="3"/>
    <n v="2019"/>
    <d v="2019-12-30T00:00:00"/>
    <s v="Dic"/>
    <e v="#N/A"/>
    <n v="0"/>
    <e v="#N/A"/>
    <e v="#N/A"/>
    <e v="#N/A"/>
    <e v="#N/A"/>
    <n v="0"/>
    <m/>
    <m/>
    <m/>
    <m/>
    <m/>
    <m/>
  </r>
  <r>
    <n v="87"/>
    <s v="OE1;SI;DP-ACT_38"/>
    <s v="DP;DP-ACT_44;Ene"/>
    <x v="0"/>
    <s v="Fortalecer la Vigilancia."/>
    <s v="SI"/>
    <s v="PAI_10"/>
    <s v="PAI"/>
    <s v="Investigaciones"/>
    <s v="DP-E_16"/>
    <s v="C. Resolver Actuaciones Administrativas dentro del Término - Decreto 2409"/>
    <s v="DP-ACT_44"/>
    <s v="5. RECURSOS DE REPOSICIÓN"/>
    <x v="1"/>
    <s v="Dirección_de_Investigaciones_de_Puertos"/>
    <n v="1"/>
    <n v="12"/>
    <n v="2019"/>
    <d v="2019-01-30T00:00:00"/>
    <s v="Ene"/>
    <n v="0"/>
    <n v="0"/>
    <n v="0"/>
    <s v="Por Ejecutar"/>
    <e v="#N/A"/>
    <e v="#N/A"/>
    <n v="0"/>
    <e v="#N/A"/>
    <e v="#N/A"/>
    <e v="#N/A"/>
    <e v="#N/A"/>
    <e v="#N/A"/>
    <e v="#N/A"/>
  </r>
  <r>
    <n v="87"/>
    <s v="OE1;SI;DP-ACT_38"/>
    <s v="DP;DP-ACT_44;Feb"/>
    <x v="0"/>
    <s v="Fortalecer la Vigilancia."/>
    <s v="SI"/>
    <s v="PAI_10"/>
    <s v="PAI"/>
    <s v="Investigaciones"/>
    <s v="DP-E_16"/>
    <s v="C. Resolver Actuaciones Administrativas dentro del Término - Decreto 2409"/>
    <s v="DP-ACT_44"/>
    <s v="5. RECURSOS DE REPOSICIÓN"/>
    <x v="1"/>
    <s v="Dirección_de_Investigaciones_de_Puertos"/>
    <n v="1"/>
    <n v="12"/>
    <n v="2019"/>
    <d v="2019-02-28T00:00:00"/>
    <s v="Feb"/>
    <n v="0"/>
    <n v="0"/>
    <n v="0"/>
    <s v="Por Ejecutar"/>
    <e v="#N/A"/>
    <e v="#N/A"/>
    <n v="0"/>
    <m/>
    <m/>
    <m/>
    <m/>
    <m/>
    <m/>
  </r>
  <r>
    <n v="87"/>
    <s v="OE1;SI;DP-ACT_38"/>
    <s v="DP;DP-ACT_44;Mar"/>
    <x v="0"/>
    <s v="Fortalecer la Vigilancia."/>
    <s v="SI"/>
    <s v="PAI_10"/>
    <s v="PAI"/>
    <s v="Investigaciones"/>
    <s v="DP-E_16"/>
    <s v="C. Resolver Actuaciones Administrativas dentro del Término - Decreto 2409"/>
    <s v="DP-ACT_44"/>
    <s v="5. RECURSOS DE REPOSICIÓN"/>
    <x v="1"/>
    <s v="Dirección_de_Investigaciones_de_Puertos"/>
    <n v="1"/>
    <n v="12"/>
    <n v="2019"/>
    <d v="2019-03-30T00:00:00"/>
    <s v="Mar"/>
    <n v="0"/>
    <n v="0"/>
    <n v="0"/>
    <s v="Por Ejecutar"/>
    <e v="#N/A"/>
    <e v="#N/A"/>
    <n v="0"/>
    <m/>
    <m/>
    <m/>
    <m/>
    <m/>
    <m/>
  </r>
  <r>
    <n v="87"/>
    <s v="OE1;SI;DP-ACT_38"/>
    <s v="DP;DP-ACT_44;Abr"/>
    <x v="0"/>
    <s v="Fortalecer la Vigilancia."/>
    <s v="SI"/>
    <s v="PAI_10"/>
    <s v="PAI"/>
    <s v="Investigaciones"/>
    <s v="DP-E_16"/>
    <s v="C. Resolver Actuaciones Administrativas dentro del Término - Decreto 2409"/>
    <s v="DP-ACT_44"/>
    <s v="5. RECURSOS DE REPOSICIÓN"/>
    <x v="1"/>
    <s v="Dirección_de_Investigaciones_de_Puertos"/>
    <n v="1"/>
    <n v="12"/>
    <n v="2019"/>
    <d v="2019-04-30T00:00:00"/>
    <s v="Abr"/>
    <n v="0"/>
    <n v="0"/>
    <n v="0"/>
    <s v="Por Ejecutar"/>
    <e v="#N/A"/>
    <e v="#N/A"/>
    <n v="0"/>
    <m/>
    <m/>
    <m/>
    <m/>
    <m/>
    <m/>
  </r>
  <r>
    <n v="87"/>
    <s v="OE1;SI;DP-ACT_38"/>
    <s v="DP;DP-ACT_44;May"/>
    <x v="0"/>
    <s v="Fortalecer la Vigilancia."/>
    <s v="SI"/>
    <s v="PAI_10"/>
    <s v="PAI"/>
    <s v="Investigaciones"/>
    <s v="DP-E_16"/>
    <s v="C. Resolver Actuaciones Administrativas dentro del Término - Decreto 2409"/>
    <s v="DP-ACT_44"/>
    <s v="5. RECURSOS DE REPOSICIÓN"/>
    <x v="1"/>
    <s v="Dirección_de_Investigaciones_de_Puertos"/>
    <n v="1"/>
    <n v="12"/>
    <n v="2019"/>
    <d v="2019-05-30T00:00:00"/>
    <s v="May"/>
    <n v="0"/>
    <n v="0"/>
    <n v="0"/>
    <s v="Por Ejecutar"/>
    <e v="#N/A"/>
    <e v="#N/A"/>
    <n v="0"/>
    <m/>
    <m/>
    <m/>
    <m/>
    <m/>
    <m/>
  </r>
  <r>
    <n v="87"/>
    <s v="OE1;SI;DP-ACT_38"/>
    <s v="DP;DP-ACT_44;Jun"/>
    <x v="0"/>
    <s v="Fortalecer la Vigilancia."/>
    <s v="SI"/>
    <s v="PAI_10"/>
    <s v="PAI"/>
    <s v="Investigaciones"/>
    <s v="DP-E_16"/>
    <s v="C. Resolver Actuaciones Administrativas dentro del Término - Decreto 2409"/>
    <s v="DP-ACT_44"/>
    <s v="5. RECURSOS DE REPOSICIÓN"/>
    <x v="1"/>
    <s v="Dirección_de_Investigaciones_de_Puertos"/>
    <n v="1"/>
    <n v="12"/>
    <n v="2019"/>
    <d v="2019-06-30T00:00:00"/>
    <s v="Jun"/>
    <n v="0"/>
    <n v="0"/>
    <n v="0"/>
    <s v="Por Ejecutar"/>
    <e v="#N/A"/>
    <e v="#N/A"/>
    <n v="0"/>
    <m/>
    <m/>
    <m/>
    <m/>
    <m/>
    <m/>
  </r>
  <r>
    <n v="87"/>
    <s v="OE1;SI;DP-ACT_38"/>
    <s v="DP;DP-ACT_44;Jul"/>
    <x v="0"/>
    <s v="Fortalecer la Vigilancia."/>
    <s v="SI"/>
    <s v="PAI_10"/>
    <s v="PAI"/>
    <s v="Investigaciones"/>
    <s v="DP-E_16"/>
    <s v="C. Resolver Actuaciones Administrativas dentro del Término - Decreto 2409"/>
    <s v="DP-ACT_44"/>
    <s v="5. RECURSOS DE REPOSICIÓN"/>
    <x v="1"/>
    <s v="Dirección_de_Investigaciones_de_Puertos"/>
    <n v="1"/>
    <n v="12"/>
    <n v="2019"/>
    <d v="2019-07-30T00:00:00"/>
    <s v="Jul"/>
    <n v="0"/>
    <n v="0"/>
    <n v="0"/>
    <s v="Por Ejecutar"/>
    <e v="#N/A"/>
    <e v="#N/A"/>
    <n v="0"/>
    <m/>
    <m/>
    <m/>
    <m/>
    <m/>
    <m/>
  </r>
  <r>
    <n v="87"/>
    <s v="OE1;SI;DP-ACT_38"/>
    <s v="DP;DP-ACT_44;Ago"/>
    <x v="0"/>
    <s v="Fortalecer la Vigilancia."/>
    <s v="SI"/>
    <s v="PAI_10"/>
    <s v="PAI"/>
    <s v="Investigaciones"/>
    <s v="DP-E_16"/>
    <s v="C. Resolver Actuaciones Administrativas dentro del Término - Decreto 2409"/>
    <s v="DP-ACT_44"/>
    <s v="5. RECURSOS DE REPOSICIÓN"/>
    <x v="1"/>
    <s v="Dirección_de_Investigaciones_de_Puertos"/>
    <n v="1"/>
    <n v="12"/>
    <n v="2019"/>
    <d v="2019-08-30T00:00:00"/>
    <s v="Ago"/>
    <n v="0"/>
    <n v="0"/>
    <n v="0"/>
    <s v="Por Ejecutar"/>
    <e v="#N/A"/>
    <e v="#N/A"/>
    <n v="0"/>
    <m/>
    <m/>
    <m/>
    <m/>
    <m/>
    <m/>
  </r>
  <r>
    <n v="87"/>
    <s v="OE1;SI;DP-ACT_38"/>
    <s v="DP;DP-ACT_44;Sep"/>
    <x v="0"/>
    <s v="Fortalecer la Vigilancia."/>
    <s v="SI"/>
    <s v="PAI_10"/>
    <s v="PAI"/>
    <s v="Investigaciones"/>
    <s v="DP-E_16"/>
    <s v="C. Resolver Actuaciones Administrativas dentro del Término - Decreto 2409"/>
    <s v="DP-ACT_44"/>
    <s v="5. RECURSOS DE REPOSICIÓN"/>
    <x v="1"/>
    <s v="Dirección_de_Investigaciones_de_Puertos"/>
    <n v="1"/>
    <n v="12"/>
    <n v="2019"/>
    <d v="2019-09-30T00:00:00"/>
    <s v="Sep"/>
    <e v="#N/A"/>
    <e v="#N/A"/>
    <n v="0"/>
    <s v="Por Ejecutar"/>
    <e v="#N/A"/>
    <e v="#N/A"/>
    <n v="0"/>
    <m/>
    <m/>
    <m/>
    <m/>
    <m/>
    <m/>
  </r>
  <r>
    <n v="87"/>
    <s v="OE1;SI;DP-ACT_38"/>
    <s v="DP;DP-ACT_44;Oct"/>
    <x v="0"/>
    <s v="Fortalecer la Vigilancia."/>
    <s v="SI"/>
    <s v="PAI_10"/>
    <s v="PAI"/>
    <s v="Investigaciones"/>
    <s v="DP-E_16"/>
    <s v="C. Resolver Actuaciones Administrativas dentro del Término - Decreto 2409"/>
    <s v="DP-ACT_44"/>
    <s v="5. RECURSOS DE REPOSICIÓN"/>
    <x v="1"/>
    <s v="Dirección_de_Investigaciones_de_Puertos"/>
    <n v="1"/>
    <n v="12"/>
    <n v="2019"/>
    <d v="2019-10-30T00:00:00"/>
    <s v="Oct"/>
    <e v="#N/A"/>
    <e v="#N/A"/>
    <n v="0"/>
    <s v="Por Ejecutar"/>
    <e v="#N/A"/>
    <e v="#N/A"/>
    <n v="0"/>
    <m/>
    <m/>
    <m/>
    <m/>
    <m/>
    <m/>
  </r>
  <r>
    <n v="87"/>
    <s v="OE1;SI;DP-ACT_38"/>
    <s v="DP;DP-ACT_44;Nov"/>
    <x v="0"/>
    <s v="Fortalecer la Vigilancia."/>
    <s v="SI"/>
    <s v="PAI_10"/>
    <s v="PAI"/>
    <s v="Investigaciones"/>
    <s v="DP-E_16"/>
    <s v="C. Resolver Actuaciones Administrativas dentro del Término - Decreto 2409"/>
    <s v="DP-ACT_44"/>
    <s v="5. RECURSOS DE REPOSICIÓN"/>
    <x v="1"/>
    <s v="Dirección_de_Investigaciones_de_Puertos"/>
    <n v="1"/>
    <n v="12"/>
    <n v="2019"/>
    <d v="2019-11-30T00:00:00"/>
    <s v="Nov"/>
    <e v="#N/A"/>
    <n v="0"/>
    <n v="0"/>
    <s v="Por Ejecutar"/>
    <e v="#N/A"/>
    <e v="#N/A"/>
    <n v="0"/>
    <m/>
    <m/>
    <m/>
    <m/>
    <m/>
    <m/>
  </r>
  <r>
    <n v="87"/>
    <s v="OE1;SI;DP-ACT_38"/>
    <s v="DP;DP-ACT_44;Dic"/>
    <x v="0"/>
    <s v="Fortalecer la Vigilancia."/>
    <s v="SI"/>
    <s v="PAI_10"/>
    <s v="PAI"/>
    <s v="Investigaciones"/>
    <s v="DP-E_16"/>
    <s v="C. Resolver Actuaciones Administrativas dentro del Término - Decreto 2409"/>
    <s v="DP-ACT_44"/>
    <s v="5. RECURSOS DE REPOSICIÓN"/>
    <x v="1"/>
    <s v="Dirección_de_Investigaciones_de_Puertos"/>
    <n v="1"/>
    <n v="12"/>
    <n v="2019"/>
    <d v="2019-12-30T00:00:00"/>
    <s v="Dic"/>
    <e v="#N/A"/>
    <n v="0"/>
    <e v="#N/A"/>
    <e v="#N/A"/>
    <e v="#N/A"/>
    <e v="#N/A"/>
    <n v="0"/>
    <m/>
    <m/>
    <m/>
    <m/>
    <m/>
    <m/>
  </r>
  <r>
    <n v="88"/>
    <s v="OE1;SI;DP-ACT_39"/>
    <s v="DP;DP-ACT_45;Ene"/>
    <x v="0"/>
    <s v="Fortalecer la Vigilancia."/>
    <s v="SI"/>
    <s v="PAI_10"/>
    <s v="PAI"/>
    <s v="Investigaciones"/>
    <s v="DP-E_16"/>
    <s v="C. Resolver Actuaciones Administrativas dentro del Término - Decreto 2409"/>
    <s v="DP-ACT_45"/>
    <s v="6. REVOCATORIA DIRECTA"/>
    <x v="1"/>
    <s v="Dirección_de_Investigaciones_de_Puertos"/>
    <n v="1"/>
    <n v="12"/>
    <n v="2019"/>
    <d v="2019-01-30T00:00:00"/>
    <s v="Ene"/>
    <n v="0"/>
    <n v="0"/>
    <n v="0"/>
    <s v="Por Ejecutar"/>
    <e v="#N/A"/>
    <e v="#N/A"/>
    <n v="0"/>
    <e v="#N/A"/>
    <e v="#N/A"/>
    <e v="#N/A"/>
    <e v="#N/A"/>
    <e v="#N/A"/>
    <e v="#N/A"/>
  </r>
  <r>
    <n v="88"/>
    <s v="OE1;SI;DP-ACT_39"/>
    <s v="DP;DP-ACT_45;Feb"/>
    <x v="0"/>
    <s v="Fortalecer la Vigilancia."/>
    <s v="SI"/>
    <s v="PAI_10"/>
    <s v="PAI"/>
    <s v="Investigaciones"/>
    <s v="DP-E_16"/>
    <s v="C. Resolver Actuaciones Administrativas dentro del Término - Decreto 2409"/>
    <s v="DP-ACT_45"/>
    <s v="6. REVOCATORIA DIRECTA"/>
    <x v="1"/>
    <s v="Dirección_de_Investigaciones_de_Puertos"/>
    <n v="1"/>
    <n v="12"/>
    <n v="2019"/>
    <d v="2019-02-28T00:00:00"/>
    <s v="Feb"/>
    <n v="0"/>
    <n v="0"/>
    <n v="0"/>
    <s v="Por Ejecutar"/>
    <e v="#N/A"/>
    <e v="#N/A"/>
    <n v="0"/>
    <m/>
    <m/>
    <m/>
    <m/>
    <m/>
    <m/>
  </r>
  <r>
    <n v="88"/>
    <s v="OE1;SI;DP-ACT_39"/>
    <s v="DP;DP-ACT_45;Mar"/>
    <x v="0"/>
    <s v="Fortalecer la Vigilancia."/>
    <s v="SI"/>
    <s v="PAI_10"/>
    <s v="PAI"/>
    <s v="Investigaciones"/>
    <s v="DP-E_16"/>
    <s v="C. Resolver Actuaciones Administrativas dentro del Término - Decreto 2409"/>
    <s v="DP-ACT_45"/>
    <s v="6. REVOCATORIA DIRECTA"/>
    <x v="1"/>
    <s v="Dirección_de_Investigaciones_de_Puertos"/>
    <n v="1"/>
    <n v="12"/>
    <n v="2019"/>
    <d v="2019-03-30T00:00:00"/>
    <s v="Mar"/>
    <n v="0"/>
    <n v="0"/>
    <n v="0"/>
    <s v="Por Ejecutar"/>
    <e v="#N/A"/>
    <e v="#N/A"/>
    <n v="0"/>
    <m/>
    <m/>
    <m/>
    <m/>
    <m/>
    <m/>
  </r>
  <r>
    <n v="88"/>
    <s v="OE1;SI;DP-ACT_39"/>
    <s v="DP;DP-ACT_45;Abr"/>
    <x v="0"/>
    <s v="Fortalecer la Vigilancia."/>
    <s v="SI"/>
    <s v="PAI_10"/>
    <s v="PAI"/>
    <s v="Investigaciones"/>
    <s v="DP-E_16"/>
    <s v="C. Resolver Actuaciones Administrativas dentro del Término - Decreto 2409"/>
    <s v="DP-ACT_45"/>
    <s v="6. REVOCATORIA DIRECTA"/>
    <x v="1"/>
    <s v="Dirección_de_Investigaciones_de_Puertos"/>
    <n v="1"/>
    <n v="12"/>
    <n v="2019"/>
    <d v="2019-04-30T00:00:00"/>
    <s v="Abr"/>
    <n v="0"/>
    <n v="0"/>
    <n v="0"/>
    <s v="Por Ejecutar"/>
    <e v="#N/A"/>
    <e v="#N/A"/>
    <n v="0"/>
    <m/>
    <m/>
    <m/>
    <m/>
    <m/>
    <m/>
  </r>
  <r>
    <n v="88"/>
    <s v="OE1;SI;DP-ACT_39"/>
    <s v="DP;DP-ACT_45;May"/>
    <x v="0"/>
    <s v="Fortalecer la Vigilancia."/>
    <s v="SI"/>
    <s v="PAI_10"/>
    <s v="PAI"/>
    <s v="Investigaciones"/>
    <s v="DP-E_16"/>
    <s v="C. Resolver Actuaciones Administrativas dentro del Término - Decreto 2409"/>
    <s v="DP-ACT_45"/>
    <s v="6. REVOCATORIA DIRECTA"/>
    <x v="1"/>
    <s v="Dirección_de_Investigaciones_de_Puertos"/>
    <n v="1"/>
    <n v="12"/>
    <n v="2019"/>
    <d v="2019-05-30T00:00:00"/>
    <s v="May"/>
    <n v="0"/>
    <n v="0"/>
    <n v="0"/>
    <s v="Por Ejecutar"/>
    <e v="#N/A"/>
    <e v="#N/A"/>
    <n v="0"/>
    <m/>
    <m/>
    <m/>
    <m/>
    <m/>
    <m/>
  </r>
  <r>
    <n v="88"/>
    <s v="OE1;SI;DP-ACT_39"/>
    <s v="DP;DP-ACT_45;Jun"/>
    <x v="0"/>
    <s v="Fortalecer la Vigilancia."/>
    <s v="SI"/>
    <s v="PAI_10"/>
    <s v="PAI"/>
    <s v="Investigaciones"/>
    <s v="DP-E_16"/>
    <s v="C. Resolver Actuaciones Administrativas dentro del Término - Decreto 2409"/>
    <s v="DP-ACT_45"/>
    <s v="6. REVOCATORIA DIRECTA"/>
    <x v="1"/>
    <s v="Dirección_de_Investigaciones_de_Puertos"/>
    <n v="1"/>
    <n v="12"/>
    <n v="2019"/>
    <d v="2019-06-30T00:00:00"/>
    <s v="Jun"/>
    <n v="0"/>
    <n v="0"/>
    <e v="#DIV/0!"/>
    <e v="#DIV/0!"/>
    <e v="#N/A"/>
    <e v="#N/A"/>
    <n v="0"/>
    <m/>
    <m/>
    <m/>
    <m/>
    <m/>
    <m/>
  </r>
  <r>
    <n v="88"/>
    <s v="OE1;SI;DP-ACT_39"/>
    <s v="DP;DP-ACT_45;Jul"/>
    <x v="0"/>
    <s v="Fortalecer la Vigilancia."/>
    <s v="SI"/>
    <s v="PAI_10"/>
    <s v="PAI"/>
    <s v="Investigaciones"/>
    <s v="DP-E_16"/>
    <s v="C. Resolver Actuaciones Administrativas dentro del Término - Decreto 2409"/>
    <s v="DP-ACT_45"/>
    <s v="6. REVOCATORIA DIRECTA"/>
    <x v="1"/>
    <s v="Dirección_de_Investigaciones_de_Puertos"/>
    <n v="1"/>
    <n v="12"/>
    <n v="2019"/>
    <d v="2019-07-30T00:00:00"/>
    <s v="Jul"/>
    <n v="0"/>
    <n v="0"/>
    <e v="#DIV/0!"/>
    <e v="#DIV/0!"/>
    <e v="#N/A"/>
    <e v="#N/A"/>
    <n v="0"/>
    <m/>
    <m/>
    <m/>
    <m/>
    <m/>
    <m/>
  </r>
  <r>
    <n v="88"/>
    <s v="OE1;SI;DP-ACT_39"/>
    <s v="DP;DP-ACT_45;Ago"/>
    <x v="0"/>
    <s v="Fortalecer la Vigilancia."/>
    <s v="SI"/>
    <s v="PAI_10"/>
    <s v="PAI"/>
    <s v="Investigaciones"/>
    <s v="DP-E_16"/>
    <s v="C. Resolver Actuaciones Administrativas dentro del Término - Decreto 2409"/>
    <s v="DP-ACT_45"/>
    <s v="6. REVOCATORIA DIRECTA"/>
    <x v="1"/>
    <s v="Dirección_de_Investigaciones_de_Puertos"/>
    <n v="1"/>
    <n v="12"/>
    <n v="2019"/>
    <d v="2019-08-30T00:00:00"/>
    <s v="Ago"/>
    <n v="0"/>
    <n v="0"/>
    <n v="0"/>
    <s v="Por Ejecutar"/>
    <e v="#N/A"/>
    <e v="#N/A"/>
    <n v="0"/>
    <m/>
    <m/>
    <m/>
    <m/>
    <m/>
    <m/>
  </r>
  <r>
    <n v="88"/>
    <s v="OE1;SI;DP-ACT_39"/>
    <s v="DP;DP-ACT_45;Sep"/>
    <x v="0"/>
    <s v="Fortalecer la Vigilancia."/>
    <s v="SI"/>
    <s v="PAI_10"/>
    <s v="PAI"/>
    <s v="Investigaciones"/>
    <s v="DP-E_16"/>
    <s v="C. Resolver Actuaciones Administrativas dentro del Término - Decreto 2409"/>
    <s v="DP-ACT_45"/>
    <s v="6. REVOCATORIA DIRECTA"/>
    <x v="1"/>
    <s v="Dirección_de_Investigaciones_de_Puertos"/>
    <n v="1"/>
    <n v="12"/>
    <n v="2019"/>
    <d v="2019-09-30T00:00:00"/>
    <s v="Sep"/>
    <e v="#N/A"/>
    <e v="#N/A"/>
    <n v="0"/>
    <s v="Por Ejecutar"/>
    <e v="#N/A"/>
    <e v="#N/A"/>
    <n v="0"/>
    <m/>
    <m/>
    <m/>
    <m/>
    <m/>
    <m/>
  </r>
  <r>
    <n v="88"/>
    <s v="OE1;SI;DP-ACT_39"/>
    <s v="DP;DP-ACT_45;Oct"/>
    <x v="0"/>
    <s v="Fortalecer la Vigilancia."/>
    <s v="SI"/>
    <s v="PAI_10"/>
    <s v="PAI"/>
    <s v="Investigaciones"/>
    <s v="DP-E_16"/>
    <s v="C. Resolver Actuaciones Administrativas dentro del Término - Decreto 2409"/>
    <s v="DP-ACT_45"/>
    <s v="6. REVOCATORIA DIRECTA"/>
    <x v="1"/>
    <s v="Dirección_de_Investigaciones_de_Puertos"/>
    <n v="1"/>
    <n v="12"/>
    <n v="2019"/>
    <d v="2019-10-30T00:00:00"/>
    <s v="Oct"/>
    <e v="#N/A"/>
    <e v="#N/A"/>
    <n v="0"/>
    <s v="Por Ejecutar"/>
    <e v="#N/A"/>
    <e v="#N/A"/>
    <n v="0"/>
    <m/>
    <m/>
    <m/>
    <m/>
    <m/>
    <m/>
  </r>
  <r>
    <n v="88"/>
    <s v="OE1;SI;DP-ACT_39"/>
    <s v="DP;DP-ACT_45;Nov"/>
    <x v="0"/>
    <s v="Fortalecer la Vigilancia."/>
    <s v="SI"/>
    <s v="PAI_10"/>
    <s v="PAI"/>
    <s v="Investigaciones"/>
    <s v="DP-E_16"/>
    <s v="C. Resolver Actuaciones Administrativas dentro del Término - Decreto 2409"/>
    <s v="DP-ACT_45"/>
    <s v="6. REVOCATORIA DIRECTA"/>
    <x v="1"/>
    <s v="Dirección_de_Investigaciones_de_Puertos"/>
    <n v="1"/>
    <n v="12"/>
    <n v="2019"/>
    <d v="2019-11-30T00:00:00"/>
    <s v="Nov"/>
    <e v="#N/A"/>
    <n v="0"/>
    <n v="0"/>
    <s v="Por Ejecutar"/>
    <e v="#N/A"/>
    <e v="#N/A"/>
    <n v="0"/>
    <m/>
    <m/>
    <m/>
    <m/>
    <m/>
    <m/>
  </r>
  <r>
    <n v="88"/>
    <s v="OE1;SI;DP-ACT_39"/>
    <s v="DP;DP-ACT_45;Dic"/>
    <x v="0"/>
    <s v="Fortalecer la Vigilancia."/>
    <s v="SI"/>
    <s v="PAI_10"/>
    <s v="PAI"/>
    <s v="Investigaciones"/>
    <s v="DP-E_16"/>
    <s v="C. Resolver Actuaciones Administrativas dentro del Término - Decreto 2409"/>
    <s v="DP-ACT_45"/>
    <s v="6. REVOCATORIA DIRECTA"/>
    <x v="1"/>
    <s v="Dirección_de_Investigaciones_de_Puertos"/>
    <n v="1"/>
    <n v="12"/>
    <n v="2019"/>
    <d v="2019-12-30T00:00:00"/>
    <s v="Dic"/>
    <e v="#N/A"/>
    <n v="0"/>
    <e v="#N/A"/>
    <e v="#N/A"/>
    <e v="#N/A"/>
    <e v="#N/A"/>
    <n v="0"/>
    <m/>
    <m/>
    <m/>
    <m/>
    <m/>
    <m/>
  </r>
  <r>
    <n v="89"/>
    <s v="OE1;SI;DP-ACT_40"/>
    <s v="DPU;DPU-ACT_01;Ene"/>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01-30T00:00:00"/>
    <s v="Ene"/>
    <n v="0"/>
    <n v="0"/>
    <n v="0"/>
    <s v="Por Ejecutar"/>
    <e v="#N/A"/>
    <e v="#N/A"/>
    <n v="0"/>
    <e v="#N/A"/>
    <e v="#N/A"/>
    <e v="#N/A"/>
    <e v="#N/A"/>
    <e v="#N/A"/>
    <e v="#N/A"/>
  </r>
  <r>
    <n v="89"/>
    <s v="OE1;SI;DP-ACT_40"/>
    <s v="DPU;DPU-ACT_01;Feb"/>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02-28T00:00:00"/>
    <s v="Feb"/>
    <n v="0"/>
    <n v="0"/>
    <n v="0"/>
    <s v="Por Ejecutar"/>
    <e v="#N/A"/>
    <e v="#N/A"/>
    <n v="0"/>
    <m/>
    <m/>
    <m/>
    <m/>
    <m/>
    <m/>
  </r>
  <r>
    <n v="89"/>
    <s v="OE1;SI;DP-ACT_40"/>
    <s v="DPU;DPU-ACT_01;Mar"/>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03-30T00:00:00"/>
    <s v="Mar"/>
    <n v="0"/>
    <n v="0"/>
    <n v="0"/>
    <s v="Por Ejecutar"/>
    <e v="#N/A"/>
    <e v="#N/A"/>
    <n v="0"/>
    <m/>
    <m/>
    <m/>
    <m/>
    <m/>
    <m/>
  </r>
  <r>
    <n v="89"/>
    <s v="OE1;SI;DP-ACT_40"/>
    <s v="DPU;DPU-ACT_01;Abr"/>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04-30T00:00:00"/>
    <s v="Abr"/>
    <n v="0"/>
    <n v="0"/>
    <e v="#DIV/0!"/>
    <e v="#DIV/0!"/>
    <e v="#N/A"/>
    <e v="#N/A"/>
    <n v="0"/>
    <m/>
    <m/>
    <m/>
    <m/>
    <m/>
    <m/>
  </r>
  <r>
    <n v="89"/>
    <s v="OE1;SI;DP-ACT_40"/>
    <s v="DPU;DPU-ACT_01;May"/>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05-30T00:00:00"/>
    <s v="May"/>
    <n v="0"/>
    <n v="0"/>
    <n v="0"/>
    <s v="Por Ejecutar"/>
    <e v="#N/A"/>
    <e v="#N/A"/>
    <n v="0"/>
    <m/>
    <m/>
    <m/>
    <m/>
    <m/>
    <m/>
  </r>
  <r>
    <n v="89"/>
    <s v="OE1;SI;DP-ACT_40"/>
    <s v="DPU;DPU-ACT_01;Jun"/>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06-30T00:00:00"/>
    <s v="Jun"/>
    <n v="0"/>
    <n v="0"/>
    <e v="#DIV/0!"/>
    <e v="#DIV/0!"/>
    <e v="#N/A"/>
    <e v="#N/A"/>
    <n v="0"/>
    <m/>
    <m/>
    <m/>
    <m/>
    <m/>
    <m/>
  </r>
  <r>
    <n v="89"/>
    <s v="OE1;SI;DP-ACT_40"/>
    <s v="DPU;DPU-ACT_01;Jul"/>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07-30T00:00:00"/>
    <s v="Jul"/>
    <n v="0"/>
    <n v="0"/>
    <e v="#DIV/0!"/>
    <e v="#DIV/0!"/>
    <e v="#N/A"/>
    <e v="#N/A"/>
    <n v="0"/>
    <m/>
    <m/>
    <m/>
    <m/>
    <m/>
    <m/>
  </r>
  <r>
    <n v="89"/>
    <s v="OE1;SI;DP-ACT_40"/>
    <s v="DPU;DPU-ACT_01;Ago"/>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08-30T00:00:00"/>
    <s v="Ago"/>
    <n v="0"/>
    <n v="0"/>
    <n v="0"/>
    <s v="Por Ejecutar"/>
    <e v="#N/A"/>
    <e v="#N/A"/>
    <n v="0"/>
    <m/>
    <m/>
    <m/>
    <m/>
    <m/>
    <m/>
  </r>
  <r>
    <n v="89"/>
    <s v="OE1;SI;DP-ACT_40"/>
    <s v="DPU;DPU-ACT_01;Sep"/>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09-30T00:00:00"/>
    <s v="Sep"/>
    <e v="#N/A"/>
    <e v="#N/A"/>
    <n v="0"/>
    <s v="Por Ejecutar"/>
    <e v="#N/A"/>
    <e v="#N/A"/>
    <n v="0"/>
    <m/>
    <m/>
    <m/>
    <m/>
    <m/>
    <m/>
  </r>
  <r>
    <n v="89"/>
    <s v="OE1;SI;DP-ACT_40"/>
    <s v="DPU;DPU-ACT_01;Oct"/>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10-30T00:00:00"/>
    <s v="Oct"/>
    <e v="#N/A"/>
    <e v="#N/A"/>
    <n v="0"/>
    <s v="Por Ejecutar"/>
    <e v="#N/A"/>
    <e v="#N/A"/>
    <n v="0"/>
    <m/>
    <m/>
    <m/>
    <m/>
    <m/>
    <m/>
  </r>
  <r>
    <n v="89"/>
    <s v="OE1;SI;DP-ACT_40"/>
    <s v="DPU;DPU-ACT_01;Nov"/>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11-30T00:00:00"/>
    <s v="Nov"/>
    <e v="#N/A"/>
    <n v="0"/>
    <n v="0"/>
    <s v="Por Ejecutar"/>
    <e v="#N/A"/>
    <e v="#N/A"/>
    <n v="0"/>
    <m/>
    <m/>
    <m/>
    <m/>
    <m/>
    <m/>
  </r>
  <r>
    <n v="89"/>
    <s v="OE1;SI;DP-ACT_40"/>
    <s v="DPU;DPU-ACT_01;Dic"/>
    <x v="0"/>
    <s v="Fortalecer la Vigilancia."/>
    <s v="SI"/>
    <s v="PAI_10"/>
    <s v="PAI"/>
    <s v="Seguimiento_Solicitudes"/>
    <s v="DPU-E_01"/>
    <s v="1. Resolver Solicitudes y/o Radicaciones allegadas a la Dependencia"/>
    <s v="DPU-ACT_01"/>
    <s v="1. Derechos de Petición Radicados"/>
    <x v="2"/>
    <s v="Despacho_del_Delegado_de_Protección_al_Usuario"/>
    <n v="1"/>
    <n v="12"/>
    <n v="2019"/>
    <d v="2019-12-30T00:00:00"/>
    <s v="Dic"/>
    <e v="#N/A"/>
    <n v="0"/>
    <e v="#N/A"/>
    <e v="#N/A"/>
    <e v="#N/A"/>
    <e v="#N/A"/>
    <n v="0"/>
    <m/>
    <m/>
    <m/>
    <m/>
    <m/>
    <m/>
  </r>
  <r>
    <n v="90"/>
    <s v="OE1;SI;DP-ACT_41"/>
    <s v="DPU;DPU-ACT_02;Ene"/>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01-30T00:00:00"/>
    <s v="Ene"/>
    <n v="0"/>
    <n v="0"/>
    <e v="#DIV/0!"/>
    <e v="#DIV/0!"/>
    <e v="#N/A"/>
    <e v="#N/A"/>
    <n v="0"/>
    <e v="#N/A"/>
    <e v="#N/A"/>
    <e v="#N/A"/>
    <e v="#N/A"/>
    <e v="#N/A"/>
    <e v="#N/A"/>
  </r>
  <r>
    <n v="90"/>
    <s v="OE1;SI;DP-ACT_41"/>
    <s v="DPU;DPU-ACT_02;Feb"/>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02-28T00:00:00"/>
    <s v="Feb"/>
    <n v="0"/>
    <n v="0"/>
    <n v="0"/>
    <s v="Por Ejecutar"/>
    <e v="#N/A"/>
    <e v="#N/A"/>
    <n v="0"/>
    <m/>
    <m/>
    <m/>
    <m/>
    <m/>
    <m/>
  </r>
  <r>
    <n v="90"/>
    <s v="OE1;SI;DP-ACT_41"/>
    <s v="DPU;DPU-ACT_02;Mar"/>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03-30T00:00:00"/>
    <s v="Mar"/>
    <n v="0"/>
    <n v="0"/>
    <n v="0"/>
    <s v="Por Ejecutar"/>
    <e v="#N/A"/>
    <e v="#N/A"/>
    <n v="0"/>
    <m/>
    <m/>
    <m/>
    <m/>
    <m/>
    <m/>
  </r>
  <r>
    <n v="90"/>
    <s v="OE1;SI;DP-ACT_41"/>
    <s v="DPU;DPU-ACT_02;Abr"/>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04-30T00:00:00"/>
    <s v="Abr"/>
    <n v="0"/>
    <n v="0"/>
    <n v="0"/>
    <s v="Por Ejecutar"/>
    <e v="#N/A"/>
    <e v="#N/A"/>
    <n v="0"/>
    <m/>
    <m/>
    <m/>
    <m/>
    <m/>
    <m/>
  </r>
  <r>
    <n v="90"/>
    <s v="OE1;SI;DP-ACT_41"/>
    <s v="DPU;DPU-ACT_02;May"/>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05-30T00:00:00"/>
    <s v="May"/>
    <n v="0"/>
    <n v="0"/>
    <n v="0"/>
    <s v="Por Ejecutar"/>
    <e v="#N/A"/>
    <e v="#N/A"/>
    <n v="0"/>
    <m/>
    <m/>
    <m/>
    <m/>
    <m/>
    <m/>
  </r>
  <r>
    <n v="90"/>
    <s v="OE1;SI;DP-ACT_41"/>
    <s v="DPU;DPU-ACT_02;Jun"/>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06-30T00:00:00"/>
    <s v="Jun"/>
    <n v="0"/>
    <n v="0"/>
    <e v="#DIV/0!"/>
    <e v="#DIV/0!"/>
    <e v="#N/A"/>
    <e v="#N/A"/>
    <n v="0"/>
    <m/>
    <m/>
    <m/>
    <m/>
    <m/>
    <m/>
  </r>
  <r>
    <n v="90"/>
    <s v="OE1;SI;DP-ACT_41"/>
    <s v="DPU;DPU-ACT_02;Jul"/>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07-30T00:00:00"/>
    <s v="Jul"/>
    <n v="0"/>
    <n v="0"/>
    <n v="0"/>
    <s v="Por Ejecutar"/>
    <e v="#N/A"/>
    <e v="#N/A"/>
    <n v="0"/>
    <m/>
    <m/>
    <m/>
    <m/>
    <m/>
    <m/>
  </r>
  <r>
    <n v="90"/>
    <s v="OE1;SI;DP-ACT_41"/>
    <s v="DPU;DPU-ACT_02;Ago"/>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08-30T00:00:00"/>
    <s v="Ago"/>
    <n v="0"/>
    <n v="0"/>
    <n v="0"/>
    <s v="Por Ejecutar"/>
    <e v="#N/A"/>
    <e v="#N/A"/>
    <n v="0"/>
    <m/>
    <m/>
    <m/>
    <m/>
    <m/>
    <m/>
  </r>
  <r>
    <n v="90"/>
    <s v="OE1;SI;DP-ACT_41"/>
    <s v="DPU;DPU-ACT_02;Sep"/>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09-30T00:00:00"/>
    <s v="Sep"/>
    <e v="#N/A"/>
    <e v="#N/A"/>
    <n v="0"/>
    <s v="Por Ejecutar"/>
    <e v="#N/A"/>
    <e v="#N/A"/>
    <n v="0"/>
    <m/>
    <m/>
    <m/>
    <m/>
    <m/>
    <m/>
  </r>
  <r>
    <n v="90"/>
    <s v="OE1;SI;DP-ACT_41"/>
    <s v="DPU;DPU-ACT_02;Oct"/>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10-30T00:00:00"/>
    <s v="Oct"/>
    <e v="#N/A"/>
    <e v="#N/A"/>
    <e v="#N/A"/>
    <e v="#N/A"/>
    <e v="#N/A"/>
    <e v="#N/A"/>
    <n v="0"/>
    <m/>
    <m/>
    <m/>
    <m/>
    <m/>
    <m/>
  </r>
  <r>
    <n v="90"/>
    <s v="OE1;SI;DP-ACT_41"/>
    <s v="DPU;DPU-ACT_02;Nov"/>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11-30T00:00:00"/>
    <s v="Nov"/>
    <e v="#N/A"/>
    <n v="0"/>
    <n v="0"/>
    <s v="Por Ejecutar"/>
    <e v="#N/A"/>
    <e v="#N/A"/>
    <n v="0"/>
    <m/>
    <m/>
    <m/>
    <m/>
    <m/>
    <m/>
  </r>
  <r>
    <n v="90"/>
    <s v="OE1;SI;DP-ACT_41"/>
    <s v="DPU;DPU-ACT_02;Dic"/>
    <x v="0"/>
    <s v="Fortalecer la Vigilancia."/>
    <s v="SI"/>
    <s v="PAI_10"/>
    <s v="PAI"/>
    <s v="Investigaciones"/>
    <s v="DPU-E_02"/>
    <s v="2. Resolver Actuaciones Administrativas 2da Instancia - Decreto 2409"/>
    <s v="DPU-ACT_02"/>
    <s v="A. RECURSOS DE APELACIÓN"/>
    <x v="2"/>
    <s v="Despacho_del_Delegado_de_Protección_al_Usuario"/>
    <n v="1"/>
    <n v="12"/>
    <n v="2019"/>
    <d v="2019-12-30T00:00:00"/>
    <s v="Dic"/>
    <e v="#N/A"/>
    <n v="0"/>
    <e v="#N/A"/>
    <e v="#N/A"/>
    <e v="#N/A"/>
    <e v="#N/A"/>
    <n v="0"/>
    <m/>
    <m/>
    <m/>
    <m/>
    <m/>
    <m/>
  </r>
  <r>
    <n v="91"/>
    <s v="OE1;SI;DP-ACT_42"/>
    <s v="DPU;DPU-ACT_03;Ene"/>
    <x v="0"/>
    <s v="Fortalecer la Vigilancia."/>
    <s v="SI"/>
    <s v="PAI_10"/>
    <s v="PAI"/>
    <s v="Investigaciones"/>
    <s v="DPU-E_02"/>
    <s v="2. Resolver Actuaciones Administrativas 2da Instancia - Decreto 2409"/>
    <s v="DPU-ACT_03"/>
    <s v="B. RECURSOS DE QUEJA"/>
    <x v="2"/>
    <s v="Despacho_del_Delegado_de_Protección_al_Usuario"/>
    <n v="1"/>
    <n v="12"/>
    <n v="2019"/>
    <d v="2019-01-30T00:00:00"/>
    <s v="Ene"/>
    <n v="0"/>
    <n v="0"/>
    <e v="#DIV/0!"/>
    <e v="#DIV/0!"/>
    <e v="#N/A"/>
    <e v="#N/A"/>
    <n v="0"/>
    <e v="#N/A"/>
    <e v="#N/A"/>
    <e v="#N/A"/>
    <e v="#N/A"/>
    <e v="#N/A"/>
    <e v="#N/A"/>
  </r>
  <r>
    <n v="91"/>
    <s v="OE1;SI;DP-ACT_42"/>
    <s v="DPU;DPU-ACT_03;Feb"/>
    <x v="0"/>
    <s v="Fortalecer la Vigilancia."/>
    <s v="SI"/>
    <s v="PAI_10"/>
    <s v="PAI"/>
    <s v="Investigaciones"/>
    <s v="DPU-E_02"/>
    <s v="2. Resolver Actuaciones Administrativas 2da Instancia - Decreto 2409"/>
    <s v="DPU-ACT_03"/>
    <s v="B. RECURSOS DE QUEJA"/>
    <x v="2"/>
    <s v="Despacho_del_Delegado_de_Protección_al_Usuario"/>
    <n v="1"/>
    <n v="12"/>
    <n v="2019"/>
    <d v="2019-02-28T00:00:00"/>
    <s v="Feb"/>
    <n v="0"/>
    <n v="0"/>
    <n v="0"/>
    <s v="Por Ejecutar"/>
    <e v="#N/A"/>
    <e v="#N/A"/>
    <n v="0"/>
    <m/>
    <m/>
    <m/>
    <m/>
    <m/>
    <m/>
  </r>
  <r>
    <n v="91"/>
    <s v="OE1;SI;DP-ACT_42"/>
    <s v="DPU;DPU-ACT_03;Mar"/>
    <x v="0"/>
    <s v="Fortalecer la Vigilancia."/>
    <s v="SI"/>
    <s v="PAI_10"/>
    <s v="PAI"/>
    <s v="Investigaciones"/>
    <s v="DPU-E_02"/>
    <s v="2. Resolver Actuaciones Administrativas 2da Instancia - Decreto 2409"/>
    <s v="DPU-ACT_03"/>
    <s v="B. RECURSOS DE QUEJA"/>
    <x v="2"/>
    <s v="Despacho_del_Delegado_de_Protección_al_Usuario"/>
    <n v="1"/>
    <n v="12"/>
    <n v="2019"/>
    <d v="2019-03-30T00:00:00"/>
    <s v="Mar"/>
    <n v="0"/>
    <n v="0"/>
    <n v="0"/>
    <s v="Por Ejecutar"/>
    <e v="#N/A"/>
    <e v="#N/A"/>
    <n v="0"/>
    <m/>
    <m/>
    <m/>
    <m/>
    <m/>
    <m/>
  </r>
  <r>
    <n v="91"/>
    <s v="OE1;SI;DP-ACT_42"/>
    <s v="DPU;DPU-ACT_03;Abr"/>
    <x v="0"/>
    <s v="Fortalecer la Vigilancia."/>
    <s v="SI"/>
    <s v="PAI_10"/>
    <s v="PAI"/>
    <s v="Investigaciones"/>
    <s v="DPU-E_02"/>
    <s v="2. Resolver Actuaciones Administrativas 2da Instancia - Decreto 2409"/>
    <s v="DPU-ACT_03"/>
    <s v="B. RECURSOS DE QUEJA"/>
    <x v="2"/>
    <s v="Despacho_del_Delegado_de_Protección_al_Usuario"/>
    <n v="1"/>
    <n v="12"/>
    <n v="2019"/>
    <d v="2019-04-30T00:00:00"/>
    <s v="Abr"/>
    <n v="0"/>
    <n v="0"/>
    <n v="0"/>
    <s v="Por Ejecutar"/>
    <e v="#N/A"/>
    <e v="#N/A"/>
    <n v="0"/>
    <m/>
    <m/>
    <m/>
    <m/>
    <m/>
    <m/>
  </r>
  <r>
    <n v="91"/>
    <s v="OE1;SI;DP-ACT_42"/>
    <s v="DPU;DPU-ACT_03;May"/>
    <x v="0"/>
    <s v="Fortalecer la Vigilancia."/>
    <s v="SI"/>
    <s v="PAI_10"/>
    <s v="PAI"/>
    <s v="Investigaciones"/>
    <s v="DPU-E_02"/>
    <s v="2. Resolver Actuaciones Administrativas 2da Instancia - Decreto 2409"/>
    <s v="DPU-ACT_03"/>
    <s v="B. RECURSOS DE QUEJA"/>
    <x v="2"/>
    <s v="Despacho_del_Delegado_de_Protección_al_Usuario"/>
    <n v="1"/>
    <n v="12"/>
    <n v="2019"/>
    <d v="2019-05-30T00:00:00"/>
    <s v="May"/>
    <n v="0"/>
    <n v="0"/>
    <e v="#DIV/0!"/>
    <e v="#DIV/0!"/>
    <e v="#N/A"/>
    <e v="#N/A"/>
    <n v="0"/>
    <m/>
    <m/>
    <m/>
    <m/>
    <m/>
    <m/>
  </r>
  <r>
    <n v="91"/>
    <s v="OE1;SI;DP-ACT_42"/>
    <s v="DPU;DPU-ACT_03;Jun"/>
    <x v="0"/>
    <s v="Fortalecer la Vigilancia."/>
    <s v="SI"/>
    <s v="PAI_10"/>
    <s v="PAI"/>
    <s v="Investigaciones"/>
    <s v="DPU-E_02"/>
    <s v="2. Resolver Actuaciones Administrativas 2da Instancia - Decreto 2409"/>
    <s v="DPU-ACT_03"/>
    <s v="B. RECURSOS DE QUEJA"/>
    <x v="2"/>
    <s v="Despacho_del_Delegado_de_Protección_al_Usuario"/>
    <n v="1"/>
    <n v="12"/>
    <n v="2019"/>
    <d v="2019-06-30T00:00:00"/>
    <s v="Jun"/>
    <n v="0"/>
    <n v="0"/>
    <e v="#DIV/0!"/>
    <e v="#DIV/0!"/>
    <e v="#N/A"/>
    <e v="#N/A"/>
    <n v="0"/>
    <m/>
    <m/>
    <m/>
    <m/>
    <m/>
    <m/>
  </r>
  <r>
    <n v="91"/>
    <s v="OE1;SI;DP-ACT_42"/>
    <s v="DPU;DPU-ACT_03;Jul"/>
    <x v="0"/>
    <s v="Fortalecer la Vigilancia."/>
    <s v="SI"/>
    <s v="PAI_10"/>
    <s v="PAI"/>
    <s v="Investigaciones"/>
    <s v="DPU-E_02"/>
    <s v="2. Resolver Actuaciones Administrativas 2da Instancia - Decreto 2409"/>
    <s v="DPU-ACT_03"/>
    <s v="B. RECURSOS DE QUEJA"/>
    <x v="2"/>
    <s v="Despacho_del_Delegado_de_Protección_al_Usuario"/>
    <n v="1"/>
    <n v="12"/>
    <n v="2019"/>
    <d v="2019-07-30T00:00:00"/>
    <s v="Jul"/>
    <n v="0"/>
    <n v="0"/>
    <e v="#DIV/0!"/>
    <e v="#DIV/0!"/>
    <e v="#N/A"/>
    <e v="#N/A"/>
    <n v="0"/>
    <m/>
    <m/>
    <m/>
    <m/>
    <m/>
    <m/>
  </r>
  <r>
    <n v="91"/>
    <s v="OE1;SI;DP-ACT_42"/>
    <s v="DPU;DPU-ACT_03;Ago"/>
    <x v="0"/>
    <s v="Fortalecer la Vigilancia."/>
    <s v="SI"/>
    <s v="PAI_10"/>
    <s v="PAI"/>
    <s v="Investigaciones"/>
    <s v="DPU-E_02"/>
    <s v="2. Resolver Actuaciones Administrativas 2da Instancia - Decreto 2409"/>
    <s v="DPU-ACT_03"/>
    <s v="B. RECURSOS DE QUEJA"/>
    <x v="2"/>
    <s v="Despacho_del_Delegado_de_Protección_al_Usuario"/>
    <n v="1"/>
    <n v="12"/>
    <n v="2019"/>
    <d v="2019-08-30T00:00:00"/>
    <s v="Ago"/>
    <n v="0"/>
    <n v="0"/>
    <e v="#DIV/0!"/>
    <e v="#DIV/0!"/>
    <e v="#N/A"/>
    <e v="#N/A"/>
    <n v="0"/>
    <m/>
    <m/>
    <m/>
    <m/>
    <m/>
    <m/>
  </r>
  <r>
    <n v="91"/>
    <s v="OE1;SI;DP-ACT_42"/>
    <s v="DPU;DPU-ACT_03;Sep"/>
    <x v="0"/>
    <s v="Fortalecer la Vigilancia."/>
    <s v="SI"/>
    <s v="PAI_10"/>
    <s v="PAI"/>
    <s v="Investigaciones"/>
    <s v="DPU-E_02"/>
    <s v="2. Resolver Actuaciones Administrativas 2da Instancia - Decreto 2409"/>
    <s v="DPU-ACT_03"/>
    <s v="B. RECURSOS DE QUEJA"/>
    <x v="2"/>
    <s v="Despacho_del_Delegado_de_Protección_al_Usuario"/>
    <n v="1"/>
    <n v="12"/>
    <n v="2019"/>
    <d v="2019-09-30T00:00:00"/>
    <s v="Sep"/>
    <e v="#N/A"/>
    <e v="#N/A"/>
    <e v="#N/A"/>
    <e v="#N/A"/>
    <e v="#N/A"/>
    <e v="#N/A"/>
    <n v="0"/>
    <m/>
    <m/>
    <m/>
    <m/>
    <m/>
    <m/>
  </r>
  <r>
    <n v="91"/>
    <s v="OE1;SI;DP-ACT_42"/>
    <s v="DPU;DPU-ACT_03;Oct"/>
    <x v="0"/>
    <s v="Fortalecer la Vigilancia."/>
    <s v="SI"/>
    <s v="PAI_10"/>
    <s v="PAI"/>
    <s v="Investigaciones"/>
    <s v="DPU-E_02"/>
    <s v="2. Resolver Actuaciones Administrativas 2da Instancia - Decreto 2409"/>
    <s v="DPU-ACT_03"/>
    <s v="B. RECURSOS DE QUEJA"/>
    <x v="2"/>
    <s v="Despacho_del_Delegado_de_Protección_al_Usuario"/>
    <n v="1"/>
    <n v="12"/>
    <n v="2019"/>
    <d v="2019-10-30T00:00:00"/>
    <s v="Oct"/>
    <e v="#N/A"/>
    <e v="#N/A"/>
    <e v="#N/A"/>
    <e v="#N/A"/>
    <e v="#N/A"/>
    <e v="#N/A"/>
    <n v="0"/>
    <m/>
    <m/>
    <m/>
    <m/>
    <m/>
    <m/>
  </r>
  <r>
    <n v="91"/>
    <s v="OE1;SI;DP-ACT_42"/>
    <s v="DPU;DPU-ACT_03;Nov"/>
    <x v="0"/>
    <s v="Fortalecer la Vigilancia."/>
    <s v="SI"/>
    <s v="PAI_10"/>
    <s v="PAI"/>
    <s v="Investigaciones"/>
    <s v="DPU-E_02"/>
    <s v="2. Resolver Actuaciones Administrativas 2da Instancia - Decreto 2409"/>
    <s v="DPU-ACT_03"/>
    <s v="B. RECURSOS DE QUEJA"/>
    <x v="2"/>
    <s v="Despacho_del_Delegado_de_Protección_al_Usuario"/>
    <n v="1"/>
    <n v="12"/>
    <n v="2019"/>
    <d v="2019-11-30T00:00:00"/>
    <s v="Nov"/>
    <e v="#N/A"/>
    <n v="0"/>
    <e v="#N/A"/>
    <e v="#N/A"/>
    <e v="#N/A"/>
    <e v="#N/A"/>
    <n v="0"/>
    <m/>
    <m/>
    <m/>
    <m/>
    <m/>
    <m/>
  </r>
  <r>
    <n v="91"/>
    <s v="OE1;SI;DP-ACT_42"/>
    <s v="DPU;DPU-ACT_03;Dic"/>
    <x v="0"/>
    <s v="Fortalecer la Vigilancia."/>
    <s v="SI"/>
    <s v="PAI_10"/>
    <s v="PAI"/>
    <s v="Investigaciones"/>
    <s v="DPU-E_02"/>
    <s v="2. Resolver Actuaciones Administrativas 2da Instancia - Decreto 2409"/>
    <s v="DPU-ACT_03"/>
    <s v="B. RECURSOS DE QUEJA"/>
    <x v="2"/>
    <s v="Despacho_del_Delegado_de_Protección_al_Usuario"/>
    <n v="1"/>
    <n v="12"/>
    <n v="2019"/>
    <d v="2019-12-30T00:00:00"/>
    <s v="Dic"/>
    <e v="#N/A"/>
    <n v="0"/>
    <n v="0"/>
    <s v="Por Ejecutar"/>
    <e v="#N/A"/>
    <e v="#N/A"/>
    <n v="0"/>
    <m/>
    <m/>
    <m/>
    <m/>
    <m/>
    <m/>
  </r>
  <r>
    <n v="92"/>
    <s v="OE1;SI;DP-ACT_43"/>
    <s v="DPU;DPU-ACT_04;Ene"/>
    <x v="0"/>
    <s v="Fortalecer la Vigilancia."/>
    <s v="SI"/>
    <s v="PAI_10"/>
    <s v="PAI"/>
    <s v="Investigaciones"/>
    <s v="DPU-E_02"/>
    <s v="2. Resolver Actuaciones Administrativas 2da Instancia - Decreto 2409"/>
    <s v="DPU-ACT_04"/>
    <s v="C. REVOCATORIA DIRECTA"/>
    <x v="2"/>
    <s v="Despacho_del_Delegado_de_Protección_al_Usuario"/>
    <n v="1"/>
    <n v="12"/>
    <n v="2019"/>
    <d v="2019-01-30T00:00:00"/>
    <s v="Ene"/>
    <n v="0"/>
    <n v="0"/>
    <e v="#DIV/0!"/>
    <e v="#DIV/0!"/>
    <e v="#N/A"/>
    <e v="#N/A"/>
    <n v="0"/>
    <e v="#N/A"/>
    <e v="#N/A"/>
    <e v="#N/A"/>
    <e v="#N/A"/>
    <e v="#N/A"/>
    <e v="#N/A"/>
  </r>
  <r>
    <n v="92"/>
    <s v="OE1;SI;DP-ACT_43"/>
    <s v="DPU;DPU-ACT_04;Feb"/>
    <x v="0"/>
    <s v="Fortalecer la Vigilancia."/>
    <s v="SI"/>
    <s v="PAI_10"/>
    <s v="PAI"/>
    <s v="Investigaciones"/>
    <s v="DPU-E_02"/>
    <s v="2. Resolver Actuaciones Administrativas 2da Instancia - Decreto 2409"/>
    <s v="DPU-ACT_04"/>
    <s v="C. REVOCATORIA DIRECTA"/>
    <x v="2"/>
    <s v="Despacho_del_Delegado_de_Protección_al_Usuario"/>
    <n v="1"/>
    <n v="12"/>
    <n v="2019"/>
    <d v="2019-02-28T00:00:00"/>
    <s v="Feb"/>
    <n v="0"/>
    <n v="0"/>
    <e v="#DIV/0!"/>
    <e v="#DIV/0!"/>
    <e v="#N/A"/>
    <e v="#N/A"/>
    <n v="0"/>
    <m/>
    <m/>
    <m/>
    <m/>
    <m/>
    <m/>
  </r>
  <r>
    <n v="92"/>
    <s v="OE1;SI;DP-ACT_43"/>
    <s v="DPU;DPU-ACT_04;Mar"/>
    <x v="0"/>
    <s v="Fortalecer la Vigilancia."/>
    <s v="SI"/>
    <s v="PAI_10"/>
    <s v="PAI"/>
    <s v="Investigaciones"/>
    <s v="DPU-E_02"/>
    <s v="2. Resolver Actuaciones Administrativas 2da Instancia - Decreto 2409"/>
    <s v="DPU-ACT_04"/>
    <s v="C. REVOCATORIA DIRECTA"/>
    <x v="2"/>
    <s v="Despacho_del_Delegado_de_Protección_al_Usuario"/>
    <n v="1"/>
    <n v="12"/>
    <n v="2019"/>
    <d v="2019-03-30T00:00:00"/>
    <s v="Mar"/>
    <n v="0"/>
    <n v="0"/>
    <e v="#DIV/0!"/>
    <e v="#DIV/0!"/>
    <e v="#N/A"/>
    <e v="#N/A"/>
    <n v="0"/>
    <m/>
    <m/>
    <m/>
    <m/>
    <m/>
    <m/>
  </r>
  <r>
    <n v="92"/>
    <s v="OE1;SI;DP-ACT_43"/>
    <s v="DPU;DPU-ACT_04;Abr"/>
    <x v="0"/>
    <s v="Fortalecer la Vigilancia."/>
    <s v="SI"/>
    <s v="PAI_10"/>
    <s v="PAI"/>
    <s v="Investigaciones"/>
    <s v="DPU-E_02"/>
    <s v="2. Resolver Actuaciones Administrativas 2da Instancia - Decreto 2409"/>
    <s v="DPU-ACT_04"/>
    <s v="C. REVOCATORIA DIRECTA"/>
    <x v="2"/>
    <s v="Despacho_del_Delegado_de_Protección_al_Usuario"/>
    <n v="1"/>
    <n v="12"/>
    <n v="2019"/>
    <d v="2019-04-30T00:00:00"/>
    <s v="Abr"/>
    <n v="0"/>
    <n v="0"/>
    <e v="#DIV/0!"/>
    <e v="#DIV/0!"/>
    <e v="#N/A"/>
    <e v="#N/A"/>
    <n v="0"/>
    <m/>
    <m/>
    <m/>
    <m/>
    <m/>
    <m/>
  </r>
  <r>
    <n v="92"/>
    <s v="OE1;SI;DP-ACT_43"/>
    <s v="DPU;DPU-ACT_04;May"/>
    <x v="0"/>
    <s v="Fortalecer la Vigilancia."/>
    <s v="SI"/>
    <s v="PAI_10"/>
    <s v="PAI"/>
    <s v="Investigaciones"/>
    <s v="DPU-E_02"/>
    <s v="2. Resolver Actuaciones Administrativas 2da Instancia - Decreto 2409"/>
    <s v="DPU-ACT_04"/>
    <s v="C. REVOCATORIA DIRECTA"/>
    <x v="2"/>
    <s v="Despacho_del_Delegado_de_Protección_al_Usuario"/>
    <n v="1"/>
    <n v="12"/>
    <n v="2019"/>
    <d v="2019-05-30T00:00:00"/>
    <s v="May"/>
    <n v="0"/>
    <n v="0"/>
    <e v="#DIV/0!"/>
    <e v="#DIV/0!"/>
    <e v="#N/A"/>
    <e v="#N/A"/>
    <n v="0"/>
    <m/>
    <m/>
    <m/>
    <m/>
    <m/>
    <m/>
  </r>
  <r>
    <n v="92"/>
    <s v="OE1;SI;DP-ACT_43"/>
    <s v="DPU;DPU-ACT_04;Jun"/>
    <x v="0"/>
    <s v="Fortalecer la Vigilancia."/>
    <s v="SI"/>
    <s v="PAI_10"/>
    <s v="PAI"/>
    <s v="Investigaciones"/>
    <s v="DPU-E_02"/>
    <s v="2. Resolver Actuaciones Administrativas 2da Instancia - Decreto 2409"/>
    <s v="DPU-ACT_04"/>
    <s v="C. REVOCATORIA DIRECTA"/>
    <x v="2"/>
    <s v="Despacho_del_Delegado_de_Protección_al_Usuario"/>
    <n v="1"/>
    <n v="12"/>
    <n v="2019"/>
    <d v="2019-06-30T00:00:00"/>
    <s v="Jun"/>
    <n v="0"/>
    <n v="0"/>
    <e v="#DIV/0!"/>
    <e v="#DIV/0!"/>
    <e v="#N/A"/>
    <e v="#N/A"/>
    <n v="0"/>
    <m/>
    <m/>
    <m/>
    <m/>
    <m/>
    <m/>
  </r>
  <r>
    <n v="92"/>
    <s v="OE1;SI;DP-ACT_43"/>
    <s v="DPU;DPU-ACT_04;Jul"/>
    <x v="0"/>
    <s v="Fortalecer la Vigilancia."/>
    <s v="SI"/>
    <s v="PAI_10"/>
    <s v="PAI"/>
    <s v="Investigaciones"/>
    <s v="DPU-E_02"/>
    <s v="2. Resolver Actuaciones Administrativas 2da Instancia - Decreto 2409"/>
    <s v="DPU-ACT_04"/>
    <s v="C. REVOCATORIA DIRECTA"/>
    <x v="2"/>
    <s v="Despacho_del_Delegado_de_Protección_al_Usuario"/>
    <n v="1"/>
    <n v="12"/>
    <n v="2019"/>
    <d v="2019-07-30T00:00:00"/>
    <s v="Jul"/>
    <n v="0"/>
    <n v="0"/>
    <e v="#DIV/0!"/>
    <e v="#DIV/0!"/>
    <e v="#N/A"/>
    <e v="#N/A"/>
    <n v="0"/>
    <m/>
    <m/>
    <m/>
    <m/>
    <m/>
    <m/>
  </r>
  <r>
    <n v="92"/>
    <s v="OE1;SI;DP-ACT_43"/>
    <s v="DPU;DPU-ACT_04;Ago"/>
    <x v="0"/>
    <s v="Fortalecer la Vigilancia."/>
    <s v="SI"/>
    <s v="PAI_10"/>
    <s v="PAI"/>
    <s v="Investigaciones"/>
    <s v="DPU-E_02"/>
    <s v="2. Resolver Actuaciones Administrativas 2da Instancia - Decreto 2409"/>
    <s v="DPU-ACT_04"/>
    <s v="C. REVOCATORIA DIRECTA"/>
    <x v="2"/>
    <s v="Despacho_del_Delegado_de_Protección_al_Usuario"/>
    <n v="1"/>
    <n v="12"/>
    <n v="2019"/>
    <d v="2019-08-30T00:00:00"/>
    <s v="Ago"/>
    <n v="0"/>
    <n v="0"/>
    <e v="#DIV/0!"/>
    <e v="#DIV/0!"/>
    <e v="#N/A"/>
    <e v="#N/A"/>
    <n v="0"/>
    <m/>
    <m/>
    <m/>
    <m/>
    <m/>
    <m/>
  </r>
  <r>
    <n v="92"/>
    <s v="OE1;SI;DP-ACT_43"/>
    <s v="DPU;DPU-ACT_04;Sep"/>
    <x v="0"/>
    <s v="Fortalecer la Vigilancia."/>
    <s v="SI"/>
    <s v="PAI_10"/>
    <s v="PAI"/>
    <s v="Investigaciones"/>
    <s v="DPU-E_02"/>
    <s v="2. Resolver Actuaciones Administrativas 2da Instancia - Decreto 2409"/>
    <s v="DPU-ACT_04"/>
    <s v="C. REVOCATORIA DIRECTA"/>
    <x v="2"/>
    <s v="Despacho_del_Delegado_de_Protección_al_Usuario"/>
    <n v="1"/>
    <n v="12"/>
    <n v="2019"/>
    <d v="2019-09-30T00:00:00"/>
    <s v="Sep"/>
    <e v="#N/A"/>
    <e v="#N/A"/>
    <e v="#N/A"/>
    <e v="#N/A"/>
    <e v="#N/A"/>
    <e v="#N/A"/>
    <n v="0"/>
    <m/>
    <m/>
    <m/>
    <m/>
    <m/>
    <m/>
  </r>
  <r>
    <n v="92"/>
    <s v="OE1;SI;DP-ACT_43"/>
    <s v="DPU;DPU-ACT_04;Oct"/>
    <x v="0"/>
    <s v="Fortalecer la Vigilancia."/>
    <s v="SI"/>
    <s v="PAI_10"/>
    <s v="PAI"/>
    <s v="Investigaciones"/>
    <s v="DPU-E_02"/>
    <s v="2. Resolver Actuaciones Administrativas 2da Instancia - Decreto 2409"/>
    <s v="DPU-ACT_04"/>
    <s v="C. REVOCATORIA DIRECTA"/>
    <x v="2"/>
    <s v="Despacho_del_Delegado_de_Protección_al_Usuario"/>
    <n v="1"/>
    <n v="12"/>
    <n v="2019"/>
    <d v="2019-10-30T00:00:00"/>
    <s v="Oct"/>
    <e v="#N/A"/>
    <e v="#N/A"/>
    <n v="0"/>
    <s v="Por Ejecutar"/>
    <e v="#N/A"/>
    <e v="#N/A"/>
    <n v="0"/>
    <m/>
    <m/>
    <m/>
    <m/>
    <m/>
    <m/>
  </r>
  <r>
    <n v="92"/>
    <s v="OE1;SI;DP-ACT_43"/>
    <s v="DPU;DPU-ACT_04;Nov"/>
    <x v="0"/>
    <s v="Fortalecer la Vigilancia."/>
    <s v="SI"/>
    <s v="PAI_10"/>
    <s v="PAI"/>
    <s v="Investigaciones"/>
    <s v="DPU-E_02"/>
    <s v="2. Resolver Actuaciones Administrativas 2da Instancia - Decreto 2409"/>
    <s v="DPU-ACT_04"/>
    <s v="C. REVOCATORIA DIRECTA"/>
    <x v="2"/>
    <s v="Despacho_del_Delegado_de_Protección_al_Usuario"/>
    <n v="1"/>
    <n v="12"/>
    <n v="2019"/>
    <d v="2019-11-30T00:00:00"/>
    <s v="Nov"/>
    <e v="#N/A"/>
    <n v="0"/>
    <n v="0"/>
    <s v="Por Ejecutar"/>
    <e v="#N/A"/>
    <e v="#N/A"/>
    <n v="0"/>
    <m/>
    <m/>
    <m/>
    <m/>
    <m/>
    <m/>
  </r>
  <r>
    <n v="92"/>
    <s v="OE1;SI;DP-ACT_43"/>
    <s v="DPU;DPU-ACT_04;Dic"/>
    <x v="0"/>
    <s v="Fortalecer la Vigilancia."/>
    <s v="SI"/>
    <s v="PAI_10"/>
    <s v="PAI"/>
    <s v="Investigaciones"/>
    <s v="DPU-E_02"/>
    <s v="2. Resolver Actuaciones Administrativas 2da Instancia - Decreto 2409"/>
    <s v="DPU-ACT_04"/>
    <s v="C. REVOCATORIA DIRECTA"/>
    <x v="2"/>
    <s v="Despacho_del_Delegado_de_Protección_al_Usuario"/>
    <n v="1"/>
    <n v="12"/>
    <n v="2019"/>
    <d v="2019-12-30T00:00:00"/>
    <s v="Dic"/>
    <e v="#N/A"/>
    <n v="0"/>
    <n v="0"/>
    <s v="Por Ejecutar"/>
    <e v="#N/A"/>
    <e v="#N/A"/>
    <n v="0"/>
    <m/>
    <m/>
    <m/>
    <m/>
    <m/>
    <m/>
  </r>
  <r>
    <n v="93"/>
    <s v="OE1;SI;DP-ACT_44"/>
    <s v="DPU;DPU-ACT_05;Ene"/>
    <x v="1"/>
    <s v="Fortalecer la presencia en las regionales."/>
    <s v="SI"/>
    <s v="PEI_09"/>
    <s v="PEI"/>
    <s v="PEI_09 - Súper Regiones"/>
    <s v="DPU-E_04"/>
    <s v="3. Efectuar presencia regional"/>
    <s v="DPU-ACT_05"/>
    <s v="1. Efectuar presencia regional"/>
    <x v="2"/>
    <s v="Despacho_del_Delegado_de_Protección_al_Usuario"/>
    <n v="1"/>
    <n v="12"/>
    <n v="2019"/>
    <d v="2019-01-30T00:00:00"/>
    <s v="Ene"/>
    <n v="0.42000000000000004"/>
    <n v="0.28000000000000003"/>
    <n v="0.66666666666666663"/>
    <s v="En Seguimiento"/>
    <e v="#N/A"/>
    <e v="#N/A"/>
    <n v="0"/>
    <e v="#N/A"/>
    <e v="#N/A"/>
    <e v="#N/A"/>
    <e v="#N/A"/>
    <e v="#N/A"/>
    <e v="#N/A"/>
  </r>
  <r>
    <n v="93"/>
    <s v="OE1;SI;DP-ACT_44"/>
    <s v="DPU;DPU-ACT_05;Feb"/>
    <x v="1"/>
    <s v="Fortalecer la presencia en las regionales."/>
    <s v="SI"/>
    <s v="PEI_09"/>
    <s v="PEI"/>
    <s v="PEI_09 - Súper Regiones"/>
    <s v="DPU-E_04"/>
    <s v="3. Efectuar presencia regional"/>
    <s v="DPU-ACT_05"/>
    <s v="1. Efectuar presencia regional"/>
    <x v="2"/>
    <s v="Despacho_del_Delegado_de_Protección_al_Usuario"/>
    <n v="1"/>
    <n v="12"/>
    <n v="2019"/>
    <d v="2019-02-28T00:00:00"/>
    <s v="Feb"/>
    <n v="0"/>
    <n v="0"/>
    <e v="#DIV/0!"/>
    <e v="#DIV/0!"/>
    <e v="#N/A"/>
    <e v="#N/A"/>
    <n v="0"/>
    <m/>
    <m/>
    <m/>
    <m/>
    <m/>
    <m/>
  </r>
  <r>
    <n v="93"/>
    <s v="OE1;SI;DP-ACT_44"/>
    <s v="DPU;DPU-ACT_05;Mar"/>
    <x v="1"/>
    <s v="Fortalecer la presencia en las regionales."/>
    <s v="SI"/>
    <s v="PEI_09"/>
    <s v="PEI"/>
    <s v="PEI_09 - Súper Regiones"/>
    <s v="DPU-E_04"/>
    <s v="3. Efectuar presencia regional"/>
    <s v="DPU-ACT_05"/>
    <s v="1. Efectuar presencia regional"/>
    <x v="2"/>
    <s v="Despacho_del_Delegado_de_Protección_al_Usuario"/>
    <n v="1"/>
    <n v="12"/>
    <n v="2019"/>
    <d v="2019-03-30T00:00:00"/>
    <s v="Mar"/>
    <n v="0"/>
    <n v="0"/>
    <e v="#DIV/0!"/>
    <e v="#DIV/0!"/>
    <e v="#N/A"/>
    <e v="#N/A"/>
    <n v="0"/>
    <m/>
    <m/>
    <m/>
    <m/>
    <m/>
    <m/>
  </r>
  <r>
    <n v="93"/>
    <s v="OE1;SI;DP-ACT_44"/>
    <s v="DPU;DPU-ACT_05;Abr"/>
    <x v="1"/>
    <s v="Fortalecer la presencia en las regionales."/>
    <s v="SI"/>
    <s v="PEI_09"/>
    <s v="PEI"/>
    <s v="PEI_09 - Súper Regiones"/>
    <s v="DPU-E_04"/>
    <s v="3. Efectuar presencia regional"/>
    <s v="DPU-ACT_05"/>
    <s v="1. Efectuar presencia regional"/>
    <x v="2"/>
    <s v="Despacho_del_Delegado_de_Protección_al_Usuario"/>
    <n v="1"/>
    <n v="12"/>
    <n v="2019"/>
    <d v="2019-04-30T00:00:00"/>
    <s v="Abr"/>
    <n v="0"/>
    <n v="0"/>
    <e v="#DIV/0!"/>
    <e v="#DIV/0!"/>
    <e v="#N/A"/>
    <e v="#N/A"/>
    <n v="0"/>
    <m/>
    <m/>
    <m/>
    <m/>
    <m/>
    <m/>
  </r>
  <r>
    <n v="93"/>
    <s v="OE1;SI;DP-ACT_44"/>
    <s v="DPU;DPU-ACT_05;May"/>
    <x v="1"/>
    <s v="Fortalecer la presencia en las regionales."/>
    <s v="SI"/>
    <s v="PEI_09"/>
    <s v="PEI"/>
    <s v="PEI_09 - Súper Regiones"/>
    <s v="DPU-E_04"/>
    <s v="3. Efectuar presencia regional"/>
    <s v="DPU-ACT_05"/>
    <s v="1. Efectuar presencia regional"/>
    <x v="2"/>
    <s v="Despacho_del_Delegado_de_Protección_al_Usuario"/>
    <n v="1"/>
    <n v="12"/>
    <n v="2019"/>
    <d v="2019-05-30T00:00:00"/>
    <s v="May"/>
    <n v="0"/>
    <n v="0"/>
    <e v="#DIV/0!"/>
    <e v="#DIV/0!"/>
    <e v="#N/A"/>
    <e v="#N/A"/>
    <n v="0"/>
    <m/>
    <m/>
    <m/>
    <m/>
    <m/>
    <m/>
  </r>
  <r>
    <n v="93"/>
    <s v="OE1;SI;DP-ACT_44"/>
    <s v="DPU;DPU-ACT_05;Jun"/>
    <x v="1"/>
    <s v="Fortalecer la presencia en las regionales."/>
    <s v="SI"/>
    <s v="PEI_09"/>
    <s v="PEI"/>
    <s v="PEI_09 - Súper Regiones"/>
    <s v="DPU-E_04"/>
    <s v="3. Efectuar presencia regional"/>
    <s v="DPU-ACT_05"/>
    <s v="1. Efectuar presencia regional"/>
    <x v="2"/>
    <s v="Despacho_del_Delegado_de_Protección_al_Usuario"/>
    <n v="1"/>
    <n v="12"/>
    <n v="2019"/>
    <d v="2019-06-30T00:00:00"/>
    <s v="Jun"/>
    <n v="0"/>
    <n v="0"/>
    <e v="#DIV/0!"/>
    <e v="#DIV/0!"/>
    <e v="#N/A"/>
    <e v="#N/A"/>
    <n v="0"/>
    <m/>
    <m/>
    <m/>
    <m/>
    <m/>
    <m/>
  </r>
  <r>
    <n v="93"/>
    <s v="OE1;SI;DP-ACT_44"/>
    <s v="DPU;DPU-ACT_05;Jul"/>
    <x v="1"/>
    <s v="Fortalecer la presencia en las regionales."/>
    <s v="SI"/>
    <s v="PEI_09"/>
    <s v="PEI"/>
    <s v="PEI_09 - Súper Regiones"/>
    <s v="DPU-E_04"/>
    <s v="3. Efectuar presencia regional"/>
    <s v="DPU-ACT_05"/>
    <s v="1. Efectuar presencia regional"/>
    <x v="2"/>
    <s v="Despacho_del_Delegado_de_Protección_al_Usuario"/>
    <n v="1"/>
    <n v="12"/>
    <n v="2019"/>
    <d v="2019-07-30T00:00:00"/>
    <s v="Jul"/>
    <n v="0"/>
    <n v="0"/>
    <e v="#DIV/0!"/>
    <e v="#DIV/0!"/>
    <e v="#N/A"/>
    <e v="#N/A"/>
    <n v="0"/>
    <m/>
    <m/>
    <m/>
    <m/>
    <m/>
    <m/>
  </r>
  <r>
    <n v="93"/>
    <s v="OE1;SI;DP-ACT_44"/>
    <s v="DPU;DPU-ACT_05;Ago"/>
    <x v="1"/>
    <s v="Fortalecer la presencia en las regionales."/>
    <s v="SI"/>
    <s v="PEI_09"/>
    <s v="PEI"/>
    <s v="PEI_09 - Súper Regiones"/>
    <s v="DPU-E_04"/>
    <s v="3. Efectuar presencia regional"/>
    <s v="DPU-ACT_05"/>
    <s v="1. Efectuar presencia regional"/>
    <x v="2"/>
    <s v="Despacho_del_Delegado_de_Protección_al_Usuario"/>
    <n v="1"/>
    <n v="12"/>
    <n v="2019"/>
    <d v="2019-08-30T00:00:00"/>
    <s v="Ago"/>
    <n v="0"/>
    <n v="0"/>
    <e v="#DIV/0!"/>
    <e v="#DIV/0!"/>
    <e v="#N/A"/>
    <e v="#N/A"/>
    <n v="0"/>
    <m/>
    <m/>
    <m/>
    <m/>
    <m/>
    <m/>
  </r>
  <r>
    <n v="93"/>
    <s v="OE1;SI;DP-ACT_44"/>
    <s v="DPU;DPU-ACT_05;Sep"/>
    <x v="1"/>
    <s v="Fortalecer la presencia en las regionales."/>
    <s v="SI"/>
    <s v="PEI_09"/>
    <s v="PEI"/>
    <s v="PEI_09 - Súper Regiones"/>
    <s v="DPU-E_04"/>
    <s v="3. Efectuar presencia regional"/>
    <s v="DPU-ACT_05"/>
    <s v="1. Efectuar presencia regional"/>
    <x v="2"/>
    <s v="Despacho_del_Delegado_de_Protección_al_Usuario"/>
    <n v="1"/>
    <n v="12"/>
    <n v="2019"/>
    <d v="2019-09-30T00:00:00"/>
    <s v="Sep"/>
    <e v="#N/A"/>
    <e v="#N/A"/>
    <e v="#N/A"/>
    <e v="#N/A"/>
    <e v="#N/A"/>
    <e v="#N/A"/>
    <n v="0"/>
    <m/>
    <m/>
    <m/>
    <m/>
    <m/>
    <m/>
  </r>
  <r>
    <n v="93"/>
    <s v="OE1;SI;DP-ACT_44"/>
    <s v="DPU;DPU-ACT_05;Oct"/>
    <x v="1"/>
    <s v="Fortalecer la presencia en las regionales."/>
    <s v="SI"/>
    <s v="PEI_09"/>
    <s v="PEI"/>
    <s v="PEI_09 - Súper Regiones"/>
    <s v="DPU-E_04"/>
    <s v="3. Efectuar presencia regional"/>
    <s v="DPU-ACT_05"/>
    <s v="1. Efectuar presencia regional"/>
    <x v="2"/>
    <s v="Despacho_del_Delegado_de_Protección_al_Usuario"/>
    <n v="1"/>
    <n v="12"/>
    <n v="2019"/>
    <d v="2019-10-30T00:00:00"/>
    <s v="Oct"/>
    <e v="#N/A"/>
    <e v="#N/A"/>
    <n v="0"/>
    <s v="Por Ejecutar"/>
    <e v="#N/A"/>
    <e v="#N/A"/>
    <n v="0"/>
    <m/>
    <m/>
    <m/>
    <m/>
    <m/>
    <m/>
  </r>
  <r>
    <n v="93"/>
    <s v="OE1;SI;DP-ACT_44"/>
    <s v="DPU;DPU-ACT_05;Nov"/>
    <x v="1"/>
    <s v="Fortalecer la presencia en las regionales."/>
    <s v="SI"/>
    <s v="PEI_09"/>
    <s v="PEI"/>
    <s v="PEI_09 - Súper Regiones"/>
    <s v="DPU-E_04"/>
    <s v="3. Efectuar presencia regional"/>
    <s v="DPU-ACT_05"/>
    <s v="1. Efectuar presencia regional"/>
    <x v="2"/>
    <s v="Despacho_del_Delegado_de_Protección_al_Usuario"/>
    <n v="1"/>
    <n v="12"/>
    <n v="2019"/>
    <d v="2019-11-30T00:00:00"/>
    <s v="Nov"/>
    <e v="#N/A"/>
    <n v="0"/>
    <n v="0"/>
    <s v="Por Ejecutar"/>
    <e v="#N/A"/>
    <e v="#N/A"/>
    <n v="0"/>
    <m/>
    <m/>
    <m/>
    <m/>
    <m/>
    <m/>
  </r>
  <r>
    <n v="93"/>
    <s v="OE1;SI;DP-ACT_44"/>
    <s v="DPU;DPU-ACT_05;Dic"/>
    <x v="1"/>
    <s v="Fortalecer la presencia en las regionales."/>
    <s v="SI"/>
    <s v="PEI_09"/>
    <s v="PEI"/>
    <s v="PEI_09 - Súper Regiones"/>
    <s v="DPU-E_04"/>
    <s v="3. Efectuar presencia regional"/>
    <s v="DPU-ACT_05"/>
    <s v="1. Efectuar presencia regional"/>
    <x v="2"/>
    <s v="Despacho_del_Delegado_de_Protección_al_Usuario"/>
    <n v="1"/>
    <n v="12"/>
    <n v="2019"/>
    <d v="2019-12-30T00:00:00"/>
    <s v="Dic"/>
    <e v="#N/A"/>
    <n v="0"/>
    <n v="0"/>
    <s v="Por Ejecutar"/>
    <e v="#N/A"/>
    <e v="#N/A"/>
    <n v="0"/>
    <m/>
    <m/>
    <m/>
    <m/>
    <m/>
    <m/>
  </r>
  <r>
    <n v="117"/>
    <s v="OE3;SI;DPU-ACT_15"/>
    <s v="DPU;DPU-ACT_29;Ene"/>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01-30T00:00:00"/>
    <s v="Ene"/>
    <n v="0"/>
    <n v="0"/>
    <e v="#DIV/0!"/>
    <e v="#DIV/0!"/>
    <e v="#N/A"/>
    <e v="#N/A"/>
    <n v="0"/>
    <e v="#N/A"/>
    <e v="#N/A"/>
    <e v="#N/A"/>
    <e v="#N/A"/>
    <e v="#N/A"/>
    <e v="#N/A"/>
  </r>
  <r>
    <n v="117"/>
    <s v="OE3;SI;DPU-ACT_15"/>
    <s v="DPU;DPU-ACT_29;Feb"/>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02-28T00:00:00"/>
    <s v="Feb"/>
    <n v="0"/>
    <n v="0"/>
    <e v="#DIV/0!"/>
    <e v="#DIV/0!"/>
    <e v="#N/A"/>
    <e v="#N/A"/>
    <n v="0"/>
    <m/>
    <m/>
    <m/>
    <m/>
    <m/>
    <m/>
  </r>
  <r>
    <n v="117"/>
    <s v="OE3;SI;DPU-ACT_15"/>
    <s v="DPU;DPU-ACT_29;Mar"/>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03-30T00:00:00"/>
    <s v="Mar"/>
    <n v="0"/>
    <n v="0"/>
    <e v="#DIV/0!"/>
    <e v="#DIV/0!"/>
    <e v="#N/A"/>
    <e v="#N/A"/>
    <n v="0"/>
    <m/>
    <m/>
    <m/>
    <m/>
    <m/>
    <m/>
  </r>
  <r>
    <n v="117"/>
    <s v="OE3;SI;DPU-ACT_15"/>
    <s v="DPU;DPU-ACT_29;Abr"/>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04-30T00:00:00"/>
    <s v="Abr"/>
    <n v="0"/>
    <n v="0"/>
    <e v="#DIV/0!"/>
    <e v="#DIV/0!"/>
    <e v="#N/A"/>
    <e v="#N/A"/>
    <n v="0"/>
    <m/>
    <m/>
    <m/>
    <m/>
    <m/>
    <m/>
  </r>
  <r>
    <n v="117"/>
    <s v="OE3;SI;DPU-ACT_15"/>
    <s v="DPU;DPU-ACT_29;May"/>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05-30T00:00:00"/>
    <s v="May"/>
    <n v="0"/>
    <n v="0"/>
    <e v="#DIV/0!"/>
    <e v="#DIV/0!"/>
    <e v="#N/A"/>
    <e v="#N/A"/>
    <n v="0"/>
    <m/>
    <m/>
    <m/>
    <m/>
    <m/>
    <m/>
  </r>
  <r>
    <n v="117"/>
    <s v="OE3;SI;DPU-ACT_15"/>
    <s v="DPU;DPU-ACT_29;Jun"/>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06-30T00:00:00"/>
    <s v="Jun"/>
    <n v="0"/>
    <n v="0"/>
    <e v="#DIV/0!"/>
    <e v="#DIV/0!"/>
    <e v="#N/A"/>
    <e v="#N/A"/>
    <n v="0"/>
    <m/>
    <m/>
    <m/>
    <m/>
    <m/>
    <m/>
  </r>
  <r>
    <n v="117"/>
    <s v="OE3;SI;DPU-ACT_15"/>
    <s v="DPU;DPU-ACT_29;Jul"/>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07-30T00:00:00"/>
    <s v="Jul"/>
    <n v="0"/>
    <n v="0"/>
    <e v="#DIV/0!"/>
    <e v="#DIV/0!"/>
    <e v="#N/A"/>
    <e v="#N/A"/>
    <n v="0"/>
    <m/>
    <m/>
    <m/>
    <m/>
    <m/>
    <m/>
  </r>
  <r>
    <n v="117"/>
    <s v="OE3;SI;DPU-ACT_15"/>
    <s v="DPU;DPU-ACT_29;Ago"/>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08-30T00:00:00"/>
    <s v="Ago"/>
    <n v="0"/>
    <n v="0"/>
    <e v="#DIV/0!"/>
    <e v="#DIV/0!"/>
    <e v="#N/A"/>
    <e v="#N/A"/>
    <n v="0"/>
    <m/>
    <m/>
    <m/>
    <m/>
    <m/>
    <m/>
  </r>
  <r>
    <n v="117"/>
    <s v="OE3;SI;DPU-ACT_15"/>
    <s v="DPU;DPU-ACT_29;Sep"/>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09-30T00:00:00"/>
    <s v="Sep"/>
    <e v="#N/A"/>
    <e v="#N/A"/>
    <e v="#N/A"/>
    <e v="#N/A"/>
    <e v="#N/A"/>
    <e v="#N/A"/>
    <n v="0"/>
    <m/>
    <m/>
    <m/>
    <m/>
    <m/>
    <m/>
  </r>
  <r>
    <n v="117"/>
    <s v="OE3;SI;DPU-ACT_15"/>
    <s v="DPU;DPU-ACT_29;Oct"/>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10-30T00:00:00"/>
    <s v="Oct"/>
    <e v="#N/A"/>
    <e v="#N/A"/>
    <e v="#N/A"/>
    <e v="#N/A"/>
    <e v="#N/A"/>
    <e v="#N/A"/>
    <n v="0"/>
    <m/>
    <m/>
    <m/>
    <m/>
    <m/>
    <m/>
  </r>
  <r>
    <n v="117"/>
    <s v="OE3;SI;DPU-ACT_15"/>
    <s v="DPU;DPU-ACT_29;Nov"/>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11-30T00:00:00"/>
    <s v="Nov"/>
    <e v="#N/A"/>
    <n v="0"/>
    <e v="#N/A"/>
    <e v="#N/A"/>
    <e v="#N/A"/>
    <e v="#N/A"/>
    <n v="0"/>
    <m/>
    <m/>
    <m/>
    <m/>
    <m/>
    <m/>
  </r>
  <r>
    <n v="117"/>
    <s v="OE3;SI;DPU-ACT_15"/>
    <s v="DPU;DPU-ACT_29;Dic"/>
    <x v="0"/>
    <s v="Fortalecer la Vigilancia."/>
    <s v="SI"/>
    <s v="PAI_10"/>
    <s v="PAI"/>
    <s v="Investigaciones"/>
    <s v="DPU-E_12"/>
    <s v="C. Resolver Actuaciones Administrativas dentro del Término - Decreto 2409"/>
    <s v="DPU-ACT_29"/>
    <s v="4. DECISIÓN DE FONDO"/>
    <x v="2"/>
    <s v="Dirección_de_Investigaciones_de_Protección_al_Usuario"/>
    <n v="1"/>
    <n v="11"/>
    <n v="2019"/>
    <d v="2019-12-30T00:00:00"/>
    <s v="Dic"/>
    <e v="#N/A"/>
    <n v="0"/>
    <e v="#N/A"/>
    <e v="#N/A"/>
    <e v="#N/A"/>
    <e v="#N/A"/>
    <n v="0"/>
    <m/>
    <m/>
    <m/>
    <m/>
    <m/>
    <m/>
  </r>
  <r>
    <n v="118"/>
    <s v="OE3;SI;DPU-ACT_16"/>
    <s v="DPU;DPU-ACT_30;Ene"/>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01-30T00:00:00"/>
    <s v="Ene"/>
    <n v="0"/>
    <n v="0"/>
    <e v="#DIV/0!"/>
    <e v="#DIV/0!"/>
    <e v="#N/A"/>
    <e v="#N/A"/>
    <n v="0"/>
    <e v="#N/A"/>
    <e v="#N/A"/>
    <e v="#N/A"/>
    <e v="#N/A"/>
    <e v="#N/A"/>
    <e v="#N/A"/>
  </r>
  <r>
    <n v="118"/>
    <s v="OE3;SI;DPU-ACT_16"/>
    <s v="DPU;DPU-ACT_30;Feb"/>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02-28T00:00:00"/>
    <s v="Feb"/>
    <n v="0"/>
    <n v="0"/>
    <e v="#DIV/0!"/>
    <e v="#DIV/0!"/>
    <e v="#N/A"/>
    <e v="#N/A"/>
    <n v="0"/>
    <m/>
    <m/>
    <m/>
    <m/>
    <m/>
    <m/>
  </r>
  <r>
    <n v="118"/>
    <s v="OE3;SI;DPU-ACT_16"/>
    <s v="DPU;DPU-ACT_30;Mar"/>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03-30T00:00:00"/>
    <s v="Mar"/>
    <n v="0"/>
    <n v="0"/>
    <e v="#DIV/0!"/>
    <e v="#DIV/0!"/>
    <e v="#N/A"/>
    <e v="#N/A"/>
    <n v="0"/>
    <m/>
    <m/>
    <m/>
    <m/>
    <m/>
    <m/>
  </r>
  <r>
    <n v="118"/>
    <s v="OE3;SI;DPU-ACT_16"/>
    <s v="DPU;DPU-ACT_30;Abr"/>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04-30T00:00:00"/>
    <s v="Abr"/>
    <n v="0"/>
    <n v="0"/>
    <e v="#DIV/0!"/>
    <e v="#DIV/0!"/>
    <e v="#N/A"/>
    <e v="#N/A"/>
    <n v="0"/>
    <m/>
    <m/>
    <m/>
    <m/>
    <m/>
    <m/>
  </r>
  <r>
    <n v="118"/>
    <s v="OE3;SI;DPU-ACT_16"/>
    <s v="DPU;DPU-ACT_30;May"/>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05-30T00:00:00"/>
    <s v="May"/>
    <n v="0"/>
    <n v="0"/>
    <e v="#DIV/0!"/>
    <e v="#DIV/0!"/>
    <e v="#N/A"/>
    <e v="#N/A"/>
    <n v="0"/>
    <m/>
    <m/>
    <m/>
    <m/>
    <m/>
    <m/>
  </r>
  <r>
    <n v="118"/>
    <s v="OE3;SI;DPU-ACT_16"/>
    <s v="DPU;DPU-ACT_30;Jun"/>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06-30T00:00:00"/>
    <s v="Jun"/>
    <n v="0"/>
    <n v="0"/>
    <e v="#DIV/0!"/>
    <e v="#DIV/0!"/>
    <e v="#N/A"/>
    <e v="#N/A"/>
    <n v="0"/>
    <m/>
    <m/>
    <m/>
    <m/>
    <m/>
    <m/>
  </r>
  <r>
    <n v="118"/>
    <s v="OE3;SI;DPU-ACT_16"/>
    <s v="DPU;DPU-ACT_30;Jul"/>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07-30T00:00:00"/>
    <s v="Jul"/>
    <n v="0"/>
    <n v="0"/>
    <e v="#DIV/0!"/>
    <e v="#DIV/0!"/>
    <e v="#N/A"/>
    <e v="#N/A"/>
    <n v="0"/>
    <m/>
    <m/>
    <m/>
    <m/>
    <m/>
    <m/>
  </r>
  <r>
    <n v="118"/>
    <s v="OE3;SI;DPU-ACT_16"/>
    <s v="DPU;DPU-ACT_30;Ago"/>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08-30T00:00:00"/>
    <s v="Ago"/>
    <n v="0"/>
    <n v="0"/>
    <e v="#DIV/0!"/>
    <e v="#DIV/0!"/>
    <e v="#N/A"/>
    <e v="#N/A"/>
    <n v="0"/>
    <m/>
    <m/>
    <m/>
    <m/>
    <m/>
    <m/>
  </r>
  <r>
    <n v="118"/>
    <s v="OE3;SI;DPU-ACT_16"/>
    <s v="DPU;DPU-ACT_30;Sep"/>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09-30T00:00:00"/>
    <s v="Sep"/>
    <e v="#N/A"/>
    <e v="#N/A"/>
    <e v="#N/A"/>
    <e v="#N/A"/>
    <e v="#N/A"/>
    <e v="#N/A"/>
    <n v="0"/>
    <m/>
    <m/>
    <m/>
    <m/>
    <m/>
    <m/>
  </r>
  <r>
    <n v="118"/>
    <s v="OE3;SI;DPU-ACT_16"/>
    <s v="DPU;DPU-ACT_30;Oct"/>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10-30T00:00:00"/>
    <s v="Oct"/>
    <e v="#N/A"/>
    <e v="#N/A"/>
    <e v="#N/A"/>
    <e v="#N/A"/>
    <e v="#N/A"/>
    <e v="#N/A"/>
    <n v="0"/>
    <m/>
    <m/>
    <m/>
    <m/>
    <m/>
    <m/>
  </r>
  <r>
    <n v="118"/>
    <s v="OE3;SI;DPU-ACT_16"/>
    <s v="DPU;DPU-ACT_30;Nov"/>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11-30T00:00:00"/>
    <s v="Nov"/>
    <e v="#N/A"/>
    <n v="0"/>
    <e v="#N/A"/>
    <e v="#N/A"/>
    <e v="#N/A"/>
    <e v="#N/A"/>
    <n v="0"/>
    <m/>
    <m/>
    <m/>
    <m/>
    <m/>
    <m/>
  </r>
  <r>
    <n v="118"/>
    <s v="OE3;SI;DPU-ACT_16"/>
    <s v="DPU;DPU-ACT_30;Dic"/>
    <x v="0"/>
    <s v="Fortalecer la Vigilancia."/>
    <s v="SI"/>
    <s v="PAI_10"/>
    <s v="PAI"/>
    <s v="Investigaciones"/>
    <s v="DPU-E_12"/>
    <s v="C. Resolver Actuaciones Administrativas dentro del Término - Decreto 2409"/>
    <s v="DPU-ACT_30"/>
    <s v="5. RECURSOS DE REPOSICIÓN"/>
    <x v="2"/>
    <s v="Dirección_de_Investigaciones_de_Protección_al_Usuario"/>
    <n v="1"/>
    <n v="12"/>
    <n v="2019"/>
    <d v="2019-12-30T00:00:00"/>
    <s v="Dic"/>
    <e v="#N/A"/>
    <n v="0"/>
    <e v="#N/A"/>
    <e v="#N/A"/>
    <e v="#N/A"/>
    <e v="#N/A"/>
    <n v="0"/>
    <m/>
    <m/>
    <m/>
    <m/>
    <m/>
    <m/>
  </r>
  <r>
    <n v="119"/>
    <s v="OE3;SI;DPU-ACT_17"/>
    <s v="DPU;DPU-ACT_31;Ene"/>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01-30T00:00:00"/>
    <s v="Ene"/>
    <n v="0"/>
    <n v="0"/>
    <e v="#DIV/0!"/>
    <e v="#DIV/0!"/>
    <e v="#N/A"/>
    <e v="#N/A"/>
    <n v="0"/>
    <e v="#N/A"/>
    <e v="#N/A"/>
    <e v="#N/A"/>
    <e v="#N/A"/>
    <e v="#N/A"/>
    <e v="#N/A"/>
  </r>
  <r>
    <n v="119"/>
    <s v="OE3;SI;DPU-ACT_17"/>
    <s v="DPU;DPU-ACT_31;Feb"/>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02-28T00:00:00"/>
    <s v="Feb"/>
    <n v="0"/>
    <n v="0"/>
    <e v="#DIV/0!"/>
    <e v="#DIV/0!"/>
    <e v="#N/A"/>
    <e v="#N/A"/>
    <n v="0"/>
    <m/>
    <m/>
    <m/>
    <m/>
    <m/>
    <m/>
  </r>
  <r>
    <n v="119"/>
    <s v="OE3;SI;DPU-ACT_17"/>
    <s v="DPU;DPU-ACT_31;Mar"/>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03-30T00:00:00"/>
    <s v="Mar"/>
    <n v="0"/>
    <n v="0"/>
    <e v="#DIV/0!"/>
    <e v="#DIV/0!"/>
    <e v="#N/A"/>
    <e v="#N/A"/>
    <n v="0"/>
    <m/>
    <m/>
    <m/>
    <m/>
    <m/>
    <m/>
  </r>
  <r>
    <n v="119"/>
    <s v="OE3;SI;DPU-ACT_17"/>
    <s v="DPU;DPU-ACT_31;Abr"/>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04-30T00:00:00"/>
    <s v="Abr"/>
    <n v="0"/>
    <n v="0"/>
    <e v="#DIV/0!"/>
    <e v="#DIV/0!"/>
    <e v="#N/A"/>
    <e v="#N/A"/>
    <n v="0"/>
    <m/>
    <m/>
    <m/>
    <m/>
    <m/>
    <m/>
  </r>
  <r>
    <n v="119"/>
    <s v="OE3;SI;DPU-ACT_17"/>
    <s v="DPU;DPU-ACT_31;May"/>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05-30T00:00:00"/>
    <s v="May"/>
    <n v="0"/>
    <n v="0"/>
    <e v="#DIV/0!"/>
    <e v="#DIV/0!"/>
    <e v="#N/A"/>
    <e v="#N/A"/>
    <n v="0"/>
    <m/>
    <m/>
    <m/>
    <m/>
    <m/>
    <m/>
  </r>
  <r>
    <n v="119"/>
    <s v="OE3;SI;DPU-ACT_17"/>
    <s v="DPU;DPU-ACT_31;Jun"/>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06-30T00:00:00"/>
    <s v="Jun"/>
    <n v="0"/>
    <n v="0"/>
    <e v="#DIV/0!"/>
    <e v="#DIV/0!"/>
    <e v="#N/A"/>
    <e v="#N/A"/>
    <n v="0"/>
    <m/>
    <m/>
    <m/>
    <m/>
    <m/>
    <m/>
  </r>
  <r>
    <n v="119"/>
    <s v="OE3;SI;DPU-ACT_17"/>
    <s v="DPU;DPU-ACT_31;Jul"/>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07-30T00:00:00"/>
    <s v="Jul"/>
    <n v="0"/>
    <n v="0"/>
    <e v="#DIV/0!"/>
    <e v="#DIV/0!"/>
    <e v="#N/A"/>
    <e v="#N/A"/>
    <n v="0"/>
    <m/>
    <m/>
    <m/>
    <m/>
    <m/>
    <m/>
  </r>
  <r>
    <n v="119"/>
    <s v="OE3;SI;DPU-ACT_17"/>
    <s v="DPU;DPU-ACT_31;Ago"/>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08-30T00:00:00"/>
    <s v="Ago"/>
    <n v="0"/>
    <n v="0"/>
    <e v="#DIV/0!"/>
    <e v="#DIV/0!"/>
    <e v="#N/A"/>
    <e v="#N/A"/>
    <n v="0"/>
    <m/>
    <m/>
    <m/>
    <m/>
    <m/>
    <m/>
  </r>
  <r>
    <n v="119"/>
    <s v="OE3;SI;DPU-ACT_17"/>
    <s v="DPU;DPU-ACT_31;Sep"/>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09-30T00:00:00"/>
    <s v="Sep"/>
    <e v="#N/A"/>
    <e v="#N/A"/>
    <e v="#N/A"/>
    <e v="#N/A"/>
    <e v="#N/A"/>
    <e v="#N/A"/>
    <n v="0"/>
    <m/>
    <m/>
    <m/>
    <m/>
    <m/>
    <m/>
  </r>
  <r>
    <n v="119"/>
    <s v="OE3;SI;DPU-ACT_17"/>
    <s v="DPU;DPU-ACT_31;Oct"/>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10-30T00:00:00"/>
    <s v="Oct"/>
    <e v="#N/A"/>
    <e v="#N/A"/>
    <e v="#N/A"/>
    <e v="#N/A"/>
    <e v="#N/A"/>
    <e v="#N/A"/>
    <n v="0"/>
    <m/>
    <m/>
    <m/>
    <m/>
    <m/>
    <m/>
  </r>
  <r>
    <n v="119"/>
    <s v="OE3;SI;DPU-ACT_17"/>
    <s v="DPU;DPU-ACT_31;Nov"/>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11-30T00:00:00"/>
    <s v="Nov"/>
    <e v="#N/A"/>
    <n v="0"/>
    <e v="#N/A"/>
    <e v="#N/A"/>
    <e v="#N/A"/>
    <e v="#N/A"/>
    <n v="0"/>
    <m/>
    <m/>
    <m/>
    <m/>
    <m/>
    <m/>
  </r>
  <r>
    <n v="119"/>
    <s v="OE3;SI;DPU-ACT_17"/>
    <s v="DPU;DPU-ACT_31;Dic"/>
    <x v="0"/>
    <s v="Fortalecer la Vigilancia."/>
    <s v="SI"/>
    <s v="PAI_10"/>
    <s v="PAI"/>
    <s v="Investigaciones"/>
    <s v="DPU-E_12"/>
    <s v="C. Resolver Actuaciones Administrativas dentro del Término - Decreto 2409"/>
    <s v="DPU-ACT_31"/>
    <s v="6. REVOCATORIA DIRECTA"/>
    <x v="2"/>
    <s v="Dirección_de_Investigaciones_de_Protección_al_Usuario"/>
    <n v="1"/>
    <n v="12"/>
    <n v="2019"/>
    <d v="2019-12-30T00:00:00"/>
    <s v="Dic"/>
    <e v="#N/A"/>
    <n v="0"/>
    <e v="#N/A"/>
    <e v="#N/A"/>
    <e v="#N/A"/>
    <e v="#N/A"/>
    <n v="0"/>
    <m/>
    <m/>
    <m/>
    <m/>
    <m/>
    <m/>
  </r>
  <r>
    <n v="120"/>
    <s v="OE3;SI;DPU-ACT_18"/>
    <s v="DTTTA;DTTTA-ACT_01;Ene"/>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01-30T00:00:00"/>
    <s v="Ene"/>
    <n v="10"/>
    <n v="10"/>
    <n v="1"/>
    <s v="Ejecutada"/>
    <e v="#N/A"/>
    <e v="#N/A"/>
    <n v="0"/>
    <e v="#N/A"/>
    <e v="#N/A"/>
    <e v="#N/A"/>
    <e v="#N/A"/>
    <e v="#N/A"/>
    <e v="#N/A"/>
  </r>
  <r>
    <n v="120"/>
    <s v="OE3;SI;DPU-ACT_18"/>
    <s v="DTTTA;DTTTA-ACT_01;Feb"/>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02-28T00:00:00"/>
    <s v="Feb"/>
    <n v="0"/>
    <n v="0"/>
    <e v="#DIV/0!"/>
    <e v="#DIV/0!"/>
    <e v="#N/A"/>
    <e v="#N/A"/>
    <n v="0"/>
    <m/>
    <m/>
    <m/>
    <m/>
    <m/>
    <m/>
  </r>
  <r>
    <n v="120"/>
    <s v="OE3;SI;DPU-ACT_18"/>
    <s v="DTTTA;DTTTA-ACT_01;Mar"/>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03-30T00:00:00"/>
    <s v="Mar"/>
    <n v="0"/>
    <n v="0"/>
    <e v="#DIV/0!"/>
    <e v="#DIV/0!"/>
    <e v="#N/A"/>
    <e v="#N/A"/>
    <n v="0"/>
    <m/>
    <m/>
    <m/>
    <m/>
    <m/>
    <m/>
  </r>
  <r>
    <n v="120"/>
    <s v="OE3;SI;DPU-ACT_18"/>
    <s v="DTTTA;DTTTA-ACT_01;Abr"/>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04-30T00:00:00"/>
    <s v="Abr"/>
    <n v="0"/>
    <n v="0"/>
    <e v="#DIV/0!"/>
    <e v="#DIV/0!"/>
    <e v="#N/A"/>
    <e v="#N/A"/>
    <n v="0"/>
    <m/>
    <m/>
    <m/>
    <m/>
    <m/>
    <m/>
  </r>
  <r>
    <n v="120"/>
    <s v="OE3;SI;DPU-ACT_18"/>
    <s v="DTTTA;DTTTA-ACT_01;May"/>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05-30T00:00:00"/>
    <s v="May"/>
    <n v="0"/>
    <n v="0"/>
    <e v="#DIV/0!"/>
    <e v="#DIV/0!"/>
    <e v="#N/A"/>
    <e v="#N/A"/>
    <n v="0"/>
    <m/>
    <m/>
    <m/>
    <m/>
    <m/>
    <m/>
  </r>
  <r>
    <n v="120"/>
    <s v="OE3;SI;DPU-ACT_18"/>
    <s v="DTTTA;DTTTA-ACT_01;Jun"/>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06-30T00:00:00"/>
    <s v="Jun"/>
    <n v="0"/>
    <n v="0"/>
    <e v="#DIV/0!"/>
    <e v="#DIV/0!"/>
    <e v="#N/A"/>
    <e v="#N/A"/>
    <n v="0"/>
    <m/>
    <m/>
    <m/>
    <m/>
    <m/>
    <m/>
  </r>
  <r>
    <n v="120"/>
    <s v="OE3;SI;DPU-ACT_18"/>
    <s v="DTTTA;DTTTA-ACT_01;Jul"/>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07-30T00:00:00"/>
    <s v="Jul"/>
    <n v="0"/>
    <n v="0"/>
    <e v="#DIV/0!"/>
    <e v="#DIV/0!"/>
    <e v="#N/A"/>
    <e v="#N/A"/>
    <n v="0"/>
    <m/>
    <m/>
    <m/>
    <m/>
    <m/>
    <m/>
  </r>
  <r>
    <n v="120"/>
    <s v="OE3;SI;DPU-ACT_18"/>
    <s v="DTTTA;DTTTA-ACT_01;Ago"/>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08-30T00:00:00"/>
    <s v="Ago"/>
    <n v="0"/>
    <n v="0"/>
    <e v="#DIV/0!"/>
    <e v="#DIV/0!"/>
    <e v="#N/A"/>
    <e v="#N/A"/>
    <n v="0"/>
    <m/>
    <m/>
    <m/>
    <m/>
    <m/>
    <m/>
  </r>
  <r>
    <n v="120"/>
    <s v="OE3;SI;DPU-ACT_18"/>
    <s v="DTTTA;DTTTA-ACT_01;Sep"/>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09-30T00:00:00"/>
    <s v="Sep"/>
    <e v="#N/A"/>
    <e v="#N/A"/>
    <e v="#N/A"/>
    <e v="#N/A"/>
    <e v="#N/A"/>
    <e v="#N/A"/>
    <n v="0"/>
    <m/>
    <m/>
    <m/>
    <m/>
    <m/>
    <m/>
  </r>
  <r>
    <n v="120"/>
    <s v="OE3;SI;DPU-ACT_18"/>
    <s v="DTTTA;DTTTA-ACT_01;Oct"/>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10-30T00:00:00"/>
    <s v="Oct"/>
    <e v="#N/A"/>
    <e v="#N/A"/>
    <e v="#N/A"/>
    <e v="#N/A"/>
    <e v="#N/A"/>
    <e v="#N/A"/>
    <n v="0"/>
    <m/>
    <m/>
    <m/>
    <m/>
    <m/>
    <m/>
  </r>
  <r>
    <n v="120"/>
    <s v="OE3;SI;DPU-ACT_18"/>
    <s v="DTTTA;DTTTA-ACT_01;Nov"/>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11-30T00:00:00"/>
    <s v="Nov"/>
    <e v="#N/A"/>
    <n v="0"/>
    <e v="#N/A"/>
    <e v="#N/A"/>
    <e v="#N/A"/>
    <e v="#N/A"/>
    <n v="0"/>
    <m/>
    <m/>
    <m/>
    <m/>
    <m/>
    <m/>
  </r>
  <r>
    <n v="120"/>
    <s v="OE3;SI;DPU-ACT_18"/>
    <s v="DTTTA;DTTTA-ACT_01;Dic"/>
    <x v="0"/>
    <s v="Fortalecer la Vigilancia."/>
    <s v="SI"/>
    <s v="PAI_10"/>
    <s v="PAI"/>
    <s v="Seguimiento_Solicitudes"/>
    <s v="DTTTA-E_01"/>
    <s v="1. Resolver Solicitudes y/o Radicaciones allegadas a la Dependencia"/>
    <s v="DTTTA-ACT_01"/>
    <s v="1. Derechos de Petición Radicados"/>
    <x v="3"/>
    <s v="Despacho_del_Delegado_de_Transito_y_Transporte_Terrestre_Automotor"/>
    <n v="1"/>
    <n v="12"/>
    <n v="2019"/>
    <d v="2019-12-30T00:00:00"/>
    <s v="Dic"/>
    <e v="#N/A"/>
    <n v="0"/>
    <e v="#N/A"/>
    <e v="#N/A"/>
    <e v="#N/A"/>
    <e v="#N/A"/>
    <n v="0"/>
    <m/>
    <m/>
    <m/>
    <m/>
    <m/>
    <m/>
  </r>
  <r>
    <n v="121"/>
    <s v="OE3;SI;DPU-ACT_19"/>
    <s v="DTTTA;DTTTA-ACT_02;Ene"/>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01-30T00:00:00"/>
    <s v="Ene"/>
    <n v="6"/>
    <n v="6"/>
    <n v="1"/>
    <s v="Ejecutada"/>
    <e v="#N/A"/>
    <e v="#N/A"/>
    <n v="0"/>
    <e v="#N/A"/>
    <e v="#N/A"/>
    <e v="#N/A"/>
    <e v="#N/A"/>
    <e v="#N/A"/>
    <e v="#N/A"/>
  </r>
  <r>
    <n v="121"/>
    <s v="OE3;SI;DPU-ACT_19"/>
    <s v="DTTTA;DTTTA-ACT_02;Feb"/>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02-28T00:00:00"/>
    <s v="Feb"/>
    <n v="0"/>
    <n v="0"/>
    <e v="#DIV/0!"/>
    <e v="#DIV/0!"/>
    <e v="#N/A"/>
    <e v="#N/A"/>
    <n v="0"/>
    <m/>
    <m/>
    <m/>
    <m/>
    <m/>
    <m/>
  </r>
  <r>
    <n v="121"/>
    <s v="OE3;SI;DPU-ACT_19"/>
    <s v="DTTTA;DTTTA-ACT_02;Mar"/>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03-30T00:00:00"/>
    <s v="Mar"/>
    <n v="0"/>
    <n v="0"/>
    <e v="#DIV/0!"/>
    <e v="#DIV/0!"/>
    <e v="#N/A"/>
    <e v="#N/A"/>
    <n v="0"/>
    <m/>
    <m/>
    <m/>
    <m/>
    <m/>
    <m/>
  </r>
  <r>
    <n v="121"/>
    <s v="OE3;SI;DPU-ACT_19"/>
    <s v="DTTTA;DTTTA-ACT_02;Abr"/>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04-30T00:00:00"/>
    <s v="Abr"/>
    <n v="0"/>
    <n v="0"/>
    <e v="#DIV/0!"/>
    <e v="#DIV/0!"/>
    <e v="#N/A"/>
    <e v="#N/A"/>
    <n v="0"/>
    <m/>
    <m/>
    <m/>
    <m/>
    <m/>
    <m/>
  </r>
  <r>
    <n v="121"/>
    <s v="OE3;SI;DPU-ACT_19"/>
    <s v="DTTTA;DTTTA-ACT_02;May"/>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05-30T00:00:00"/>
    <s v="May"/>
    <n v="0"/>
    <n v="0"/>
    <e v="#DIV/0!"/>
    <e v="#DIV/0!"/>
    <e v="#N/A"/>
    <e v="#N/A"/>
    <n v="0"/>
    <m/>
    <m/>
    <m/>
    <m/>
    <m/>
    <m/>
  </r>
  <r>
    <n v="121"/>
    <s v="OE3;SI;DPU-ACT_19"/>
    <s v="DTTTA;DTTTA-ACT_02;Jun"/>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06-30T00:00:00"/>
    <s v="Jun"/>
    <n v="0"/>
    <n v="0"/>
    <e v="#DIV/0!"/>
    <e v="#DIV/0!"/>
    <e v="#N/A"/>
    <e v="#N/A"/>
    <n v="0"/>
    <m/>
    <m/>
    <m/>
    <m/>
    <m/>
    <m/>
  </r>
  <r>
    <n v="121"/>
    <s v="OE3;SI;DPU-ACT_19"/>
    <s v="DTTTA;DTTTA-ACT_02;Jul"/>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07-30T00:00:00"/>
    <s v="Jul"/>
    <n v="0"/>
    <n v="0"/>
    <e v="#DIV/0!"/>
    <e v="#DIV/0!"/>
    <e v="#N/A"/>
    <e v="#N/A"/>
    <n v="0"/>
    <m/>
    <m/>
    <m/>
    <m/>
    <m/>
    <m/>
  </r>
  <r>
    <n v="121"/>
    <s v="OE3;SI;DPU-ACT_19"/>
    <s v="DTTTA;DTTTA-ACT_02;Ago"/>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08-30T00:00:00"/>
    <s v="Ago"/>
    <n v="0"/>
    <n v="0"/>
    <e v="#DIV/0!"/>
    <e v="#DIV/0!"/>
    <e v="#N/A"/>
    <e v="#N/A"/>
    <n v="0"/>
    <m/>
    <m/>
    <m/>
    <m/>
    <m/>
    <m/>
  </r>
  <r>
    <n v="121"/>
    <s v="OE3;SI;DPU-ACT_19"/>
    <s v="DTTTA;DTTTA-ACT_02;Sep"/>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09-30T00:00:00"/>
    <s v="Sep"/>
    <e v="#N/A"/>
    <e v="#N/A"/>
    <e v="#N/A"/>
    <e v="#N/A"/>
    <e v="#N/A"/>
    <e v="#N/A"/>
    <n v="0"/>
    <m/>
    <m/>
    <m/>
    <m/>
    <m/>
    <m/>
  </r>
  <r>
    <n v="121"/>
    <s v="OE3;SI;DPU-ACT_19"/>
    <s v="DTTTA;DTTTA-ACT_02;Oct"/>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10-30T00:00:00"/>
    <s v="Oct"/>
    <e v="#N/A"/>
    <e v="#N/A"/>
    <e v="#N/A"/>
    <e v="#N/A"/>
    <e v="#N/A"/>
    <e v="#N/A"/>
    <n v="0"/>
    <m/>
    <m/>
    <m/>
    <m/>
    <m/>
    <m/>
  </r>
  <r>
    <n v="121"/>
    <s v="OE3;SI;DPU-ACT_19"/>
    <s v="DTTTA;DTTTA-ACT_02;Nov"/>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11-30T00:00:00"/>
    <s v="Nov"/>
    <e v="#N/A"/>
    <n v="0"/>
    <e v="#N/A"/>
    <e v="#N/A"/>
    <e v="#N/A"/>
    <e v="#N/A"/>
    <n v="0"/>
    <m/>
    <m/>
    <m/>
    <m/>
    <m/>
    <m/>
  </r>
  <r>
    <n v="121"/>
    <s v="OE3;SI;DPU-ACT_19"/>
    <s v="DTTTA;DTTTA-ACT_02;Dic"/>
    <x v="0"/>
    <s v="Fortalecer la Vigilancia."/>
    <s v="SI"/>
    <s v="PAI_10"/>
    <s v="PAI"/>
    <s v="Investigaciones"/>
    <s v="DTTTA-E_02"/>
    <s v="2. Resolver Procesos Administrativos - Anterior a Decreto 2409"/>
    <s v="DTTTA-ACT_02"/>
    <s v="1. ETAPA PROBATORIA"/>
    <x v="3"/>
    <s v="Despacho_del_Delegado_de_Transito_y_Transporte_Terrestre_Automotor"/>
    <n v="1"/>
    <n v="12"/>
    <n v="2019"/>
    <d v="2019-12-30T00:00:00"/>
    <s v="Dic"/>
    <e v="#N/A"/>
    <n v="0"/>
    <e v="#N/A"/>
    <e v="#N/A"/>
    <e v="#N/A"/>
    <e v="#N/A"/>
    <n v="0"/>
    <m/>
    <m/>
    <m/>
    <m/>
    <m/>
    <m/>
  </r>
  <r>
    <n v="122"/>
    <s v="OE3;SI;DPU-ACT_20"/>
    <s v="DTTTA;DTTTA-ACT_03;Ene"/>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01-30T00:00:00"/>
    <s v="Ene"/>
    <n v="6"/>
    <n v="6"/>
    <n v="1"/>
    <s v="Ejecutada"/>
    <e v="#N/A"/>
    <e v="#N/A"/>
    <n v="0"/>
    <e v="#N/A"/>
    <e v="#N/A"/>
    <e v="#N/A"/>
    <e v="#N/A"/>
    <e v="#N/A"/>
    <e v="#N/A"/>
  </r>
  <r>
    <n v="122"/>
    <s v="OE3;SI;DPU-ACT_20"/>
    <s v="DTTTA;DTTTA-ACT_03;Feb"/>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02-28T00:00:00"/>
    <s v="Feb"/>
    <n v="0"/>
    <n v="0"/>
    <e v="#DIV/0!"/>
    <e v="#DIV/0!"/>
    <e v="#N/A"/>
    <e v="#N/A"/>
    <n v="0"/>
    <m/>
    <m/>
    <m/>
    <m/>
    <m/>
    <m/>
  </r>
  <r>
    <n v="122"/>
    <s v="OE3;SI;DPU-ACT_20"/>
    <s v="DTTTA;DTTTA-ACT_03;Mar"/>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03-30T00:00:00"/>
    <s v="Mar"/>
    <n v="0"/>
    <n v="0"/>
    <e v="#DIV/0!"/>
    <e v="#DIV/0!"/>
    <e v="#N/A"/>
    <e v="#N/A"/>
    <n v="0"/>
    <m/>
    <m/>
    <m/>
    <m/>
    <m/>
    <m/>
  </r>
  <r>
    <n v="122"/>
    <s v="OE3;SI;DPU-ACT_20"/>
    <s v="DTTTA;DTTTA-ACT_03;Abr"/>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04-30T00:00:00"/>
    <s v="Abr"/>
    <n v="0"/>
    <n v="0"/>
    <e v="#DIV/0!"/>
    <e v="#DIV/0!"/>
    <e v="#N/A"/>
    <e v="#N/A"/>
    <n v="0"/>
    <m/>
    <m/>
    <m/>
    <m/>
    <m/>
    <m/>
  </r>
  <r>
    <n v="122"/>
    <s v="OE3;SI;DPU-ACT_20"/>
    <s v="DTTTA;DTTTA-ACT_03;May"/>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05-30T00:00:00"/>
    <s v="May"/>
    <n v="0"/>
    <n v="0"/>
    <e v="#DIV/0!"/>
    <e v="#DIV/0!"/>
    <e v="#N/A"/>
    <e v="#N/A"/>
    <n v="0"/>
    <m/>
    <m/>
    <m/>
    <m/>
    <m/>
    <m/>
  </r>
  <r>
    <n v="122"/>
    <s v="OE3;SI;DPU-ACT_20"/>
    <s v="DTTTA;DTTTA-ACT_03;Jun"/>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06-30T00:00:00"/>
    <s v="Jun"/>
    <n v="0"/>
    <n v="0"/>
    <e v="#DIV/0!"/>
    <e v="#DIV/0!"/>
    <e v="#N/A"/>
    <e v="#N/A"/>
    <n v="0"/>
    <m/>
    <m/>
    <m/>
    <m/>
    <m/>
    <m/>
  </r>
  <r>
    <n v="122"/>
    <s v="OE3;SI;DPU-ACT_20"/>
    <s v="DTTTA;DTTTA-ACT_03;Jul"/>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07-30T00:00:00"/>
    <s v="Jul"/>
    <n v="0"/>
    <n v="0"/>
    <e v="#DIV/0!"/>
    <e v="#DIV/0!"/>
    <e v="#N/A"/>
    <e v="#N/A"/>
    <n v="0"/>
    <m/>
    <m/>
    <m/>
    <m/>
    <m/>
    <m/>
  </r>
  <r>
    <n v="122"/>
    <s v="OE3;SI;DPU-ACT_20"/>
    <s v="DTTTA;DTTTA-ACT_03;Ago"/>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08-30T00:00:00"/>
    <s v="Ago"/>
    <n v="0"/>
    <n v="0"/>
    <e v="#DIV/0!"/>
    <e v="#DIV/0!"/>
    <e v="#N/A"/>
    <e v="#N/A"/>
    <n v="0"/>
    <m/>
    <m/>
    <m/>
    <m/>
    <m/>
    <m/>
  </r>
  <r>
    <n v="122"/>
    <s v="OE3;SI;DPU-ACT_20"/>
    <s v="DTTTA;DTTTA-ACT_03;Sep"/>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09-30T00:00:00"/>
    <s v="Sep"/>
    <e v="#N/A"/>
    <e v="#N/A"/>
    <e v="#N/A"/>
    <e v="#N/A"/>
    <e v="#N/A"/>
    <e v="#N/A"/>
    <n v="0"/>
    <m/>
    <m/>
    <m/>
    <m/>
    <m/>
    <m/>
  </r>
  <r>
    <n v="122"/>
    <s v="OE3;SI;DPU-ACT_20"/>
    <s v="DTTTA;DTTTA-ACT_03;Oct"/>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10-30T00:00:00"/>
    <s v="Oct"/>
    <e v="#N/A"/>
    <e v="#N/A"/>
    <n v="0"/>
    <s v="Por Ejecutar"/>
    <e v="#N/A"/>
    <e v="#N/A"/>
    <n v="0"/>
    <m/>
    <m/>
    <m/>
    <m/>
    <m/>
    <m/>
  </r>
  <r>
    <n v="122"/>
    <s v="OE3;SI;DPU-ACT_20"/>
    <s v="DTTTA;DTTTA-ACT_03;Nov"/>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11-30T00:00:00"/>
    <s v="Nov"/>
    <e v="#N/A"/>
    <n v="0"/>
    <n v="0"/>
    <s v="Por Ejecutar"/>
    <e v="#N/A"/>
    <e v="#N/A"/>
    <n v="0"/>
    <m/>
    <m/>
    <m/>
    <m/>
    <m/>
    <m/>
  </r>
  <r>
    <n v="122"/>
    <s v="OE3;SI;DPU-ACT_20"/>
    <s v="DTTTA;DTTTA-ACT_03;Dic"/>
    <x v="0"/>
    <s v="Fortalecer la Vigilancia."/>
    <s v="SI"/>
    <s v="PAI_10"/>
    <s v="PAI"/>
    <s v="Investigaciones"/>
    <s v="DTTTA-E_02"/>
    <s v="2. Resolver Procesos Administrativos - Anterior a Decreto 2409"/>
    <s v="DTTTA-ACT_03"/>
    <s v="2. ALEGATOS"/>
    <x v="3"/>
    <s v="Despacho_del_Delegado_de_Transito_y_Transporte_Terrestre_Automotor"/>
    <n v="1"/>
    <n v="12"/>
    <n v="2019"/>
    <d v="2019-12-30T00:00:00"/>
    <s v="Dic"/>
    <e v="#N/A"/>
    <n v="0"/>
    <n v="0"/>
    <s v="Por Ejecutar"/>
    <e v="#N/A"/>
    <e v="#N/A"/>
    <n v="0"/>
    <m/>
    <m/>
    <m/>
    <m/>
    <m/>
    <m/>
  </r>
  <r>
    <n v="123"/>
    <s v="OE3;SI;DPU-ACT_21"/>
    <s v="DTTTA;DTTTA-ACT_04;Ene"/>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01-30T00:00:00"/>
    <s v="Ene"/>
    <n v="25"/>
    <n v="25"/>
    <n v="1"/>
    <s v="Ejecutada"/>
    <e v="#N/A"/>
    <e v="#N/A"/>
    <n v="0"/>
    <e v="#N/A"/>
    <e v="#N/A"/>
    <e v="#N/A"/>
    <e v="#N/A"/>
    <e v="#N/A"/>
    <e v="#N/A"/>
  </r>
  <r>
    <n v="123"/>
    <s v="OE3;SI;DPU-ACT_21"/>
    <s v="DTTTA;DTTTA-ACT_04;Feb"/>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02-28T00:00:00"/>
    <s v="Feb"/>
    <n v="0"/>
    <n v="0"/>
    <e v="#DIV/0!"/>
    <e v="#DIV/0!"/>
    <e v="#N/A"/>
    <e v="#N/A"/>
    <n v="0"/>
    <m/>
    <m/>
    <m/>
    <m/>
    <m/>
    <m/>
  </r>
  <r>
    <n v="123"/>
    <s v="OE3;SI;DPU-ACT_21"/>
    <s v="DTTTA;DTTTA-ACT_04;Mar"/>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03-30T00:00:00"/>
    <s v="Mar"/>
    <n v="0"/>
    <n v="0"/>
    <e v="#DIV/0!"/>
    <e v="#DIV/0!"/>
    <e v="#N/A"/>
    <e v="#N/A"/>
    <n v="0"/>
    <m/>
    <m/>
    <m/>
    <m/>
    <m/>
    <m/>
  </r>
  <r>
    <n v="123"/>
    <s v="OE3;SI;DPU-ACT_21"/>
    <s v="DTTTA;DTTTA-ACT_04;Abr"/>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04-30T00:00:00"/>
    <s v="Abr"/>
    <n v="0"/>
    <n v="0"/>
    <e v="#DIV/0!"/>
    <e v="#DIV/0!"/>
    <e v="#N/A"/>
    <e v="#N/A"/>
    <n v="0"/>
    <m/>
    <m/>
    <m/>
    <m/>
    <m/>
    <m/>
  </r>
  <r>
    <n v="123"/>
    <s v="OE3;SI;DPU-ACT_21"/>
    <s v="DTTTA;DTTTA-ACT_04;May"/>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05-30T00:00:00"/>
    <s v="May"/>
    <n v="0"/>
    <n v="0"/>
    <e v="#DIV/0!"/>
    <e v="#DIV/0!"/>
    <e v="#N/A"/>
    <e v="#N/A"/>
    <n v="0"/>
    <m/>
    <m/>
    <m/>
    <m/>
    <m/>
    <m/>
  </r>
  <r>
    <n v="123"/>
    <s v="OE3;SI;DPU-ACT_21"/>
    <s v="DTTTA;DTTTA-ACT_04;Jun"/>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06-30T00:00:00"/>
    <s v="Jun"/>
    <n v="0"/>
    <n v="0"/>
    <n v="0"/>
    <s v="Por Ejecutar"/>
    <e v="#N/A"/>
    <e v="#N/A"/>
    <n v="0"/>
    <m/>
    <m/>
    <m/>
    <m/>
    <m/>
    <m/>
  </r>
  <r>
    <n v="123"/>
    <s v="OE3;SI;DPU-ACT_21"/>
    <s v="DTTTA;DTTTA-ACT_04;Jul"/>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07-30T00:00:00"/>
    <s v="Jul"/>
    <n v="0"/>
    <n v="0"/>
    <e v="#DIV/0!"/>
    <e v="#DIV/0!"/>
    <e v="#N/A"/>
    <e v="#N/A"/>
    <n v="0"/>
    <m/>
    <m/>
    <m/>
    <m/>
    <m/>
    <m/>
  </r>
  <r>
    <n v="123"/>
    <s v="OE3;SI;DPU-ACT_21"/>
    <s v="DTTTA;DTTTA-ACT_04;Ago"/>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08-30T00:00:00"/>
    <s v="Ago"/>
    <n v="0"/>
    <n v="0"/>
    <e v="#DIV/0!"/>
    <e v="#DIV/0!"/>
    <e v="#N/A"/>
    <e v="#N/A"/>
    <n v="0"/>
    <m/>
    <m/>
    <m/>
    <m/>
    <m/>
    <m/>
  </r>
  <r>
    <n v="123"/>
    <s v="OE3;SI;DPU-ACT_21"/>
    <s v="DTTTA;DTTTA-ACT_04;Sep"/>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09-30T00:00:00"/>
    <s v="Sep"/>
    <e v="#N/A"/>
    <e v="#N/A"/>
    <e v="#N/A"/>
    <e v="#N/A"/>
    <e v="#N/A"/>
    <e v="#N/A"/>
    <n v="0"/>
    <m/>
    <m/>
    <m/>
    <m/>
    <m/>
    <m/>
  </r>
  <r>
    <n v="123"/>
    <s v="OE3;SI;DPU-ACT_21"/>
    <s v="DTTTA;DTTTA-ACT_04;Oct"/>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10-30T00:00:00"/>
    <s v="Oct"/>
    <e v="#N/A"/>
    <e v="#N/A"/>
    <n v="0"/>
    <s v="Por Ejecutar"/>
    <e v="#N/A"/>
    <e v="#N/A"/>
    <n v="0"/>
    <m/>
    <m/>
    <m/>
    <m/>
    <m/>
    <m/>
  </r>
  <r>
    <n v="123"/>
    <s v="OE3;SI;DPU-ACT_21"/>
    <s v="DTTTA;DTTTA-ACT_04;Nov"/>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11-30T00:00:00"/>
    <s v="Nov"/>
    <e v="#N/A"/>
    <n v="0"/>
    <n v="0"/>
    <s v="Por Ejecutar"/>
    <e v="#N/A"/>
    <e v="#N/A"/>
    <n v="0"/>
    <m/>
    <m/>
    <m/>
    <m/>
    <m/>
    <m/>
  </r>
  <r>
    <n v="123"/>
    <s v="OE3;SI;DPU-ACT_21"/>
    <s v="DTTTA;DTTTA-ACT_04;Dic"/>
    <x v="0"/>
    <s v="Fortalecer la Vigilancia."/>
    <s v="SI"/>
    <s v="PAI_10"/>
    <s v="PAI"/>
    <s v="Investigaciones"/>
    <s v="DTTTA-E_02"/>
    <s v="2. Resolver Procesos Administrativos - Anterior a Decreto 2409"/>
    <s v="DTTTA-ACT_04"/>
    <s v="3. DECISIÓN DE FONDO"/>
    <x v="3"/>
    <s v="Despacho_del_Delegado_de_Transito_y_Transporte_Terrestre_Automotor"/>
    <n v="1"/>
    <n v="11"/>
    <n v="2019"/>
    <d v="2019-12-30T00:00:00"/>
    <s v="Dic"/>
    <e v="#N/A"/>
    <n v="0"/>
    <n v="0"/>
    <s v="Por Ejecutar"/>
    <e v="#N/A"/>
    <e v="#N/A"/>
    <n v="0"/>
    <m/>
    <m/>
    <m/>
    <m/>
    <m/>
    <m/>
  </r>
  <r>
    <n v="124"/>
    <s v="OE3;SI;DPU-ACT_22"/>
    <s v="DTTTA;DTTTA-ACT_05;Ene"/>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01-30T00:00:00"/>
    <s v="Ene"/>
    <n v="15"/>
    <n v="15"/>
    <n v="1"/>
    <s v="Ejecutada"/>
    <e v="#N/A"/>
    <e v="#N/A"/>
    <n v="0"/>
    <e v="#N/A"/>
    <e v="#N/A"/>
    <e v="#N/A"/>
    <e v="#N/A"/>
    <e v="#N/A"/>
    <e v="#N/A"/>
  </r>
  <r>
    <n v="124"/>
    <s v="OE3;SI;DPU-ACT_22"/>
    <s v="DTTTA;DTTTA-ACT_05;Feb"/>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02-28T00:00:00"/>
    <s v="Feb"/>
    <n v="0"/>
    <n v="0"/>
    <n v="0"/>
    <s v="Por Ejecutar"/>
    <e v="#N/A"/>
    <e v="#N/A"/>
    <n v="0"/>
    <m/>
    <m/>
    <m/>
    <m/>
    <m/>
    <m/>
  </r>
  <r>
    <n v="124"/>
    <s v="OE3;SI;DPU-ACT_22"/>
    <s v="DTTTA;DTTTA-ACT_05;Mar"/>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03-30T00:00:00"/>
    <s v="Mar"/>
    <n v="0"/>
    <n v="0"/>
    <n v="0"/>
    <s v="Por Ejecutar"/>
    <e v="#N/A"/>
    <e v="#N/A"/>
    <n v="0"/>
    <m/>
    <m/>
    <m/>
    <m/>
    <m/>
    <m/>
  </r>
  <r>
    <n v="124"/>
    <s v="OE3;SI;DPU-ACT_22"/>
    <s v="DTTTA;DTTTA-ACT_05;Abr"/>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04-30T00:00:00"/>
    <s v="Abr"/>
    <n v="0"/>
    <n v="0"/>
    <n v="0"/>
    <s v="Por Ejecutar"/>
    <e v="#N/A"/>
    <e v="#N/A"/>
    <n v="0"/>
    <m/>
    <m/>
    <m/>
    <m/>
    <m/>
    <m/>
  </r>
  <r>
    <n v="124"/>
    <s v="OE3;SI;DPU-ACT_22"/>
    <s v="DTTTA;DTTTA-ACT_05;May"/>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05-30T00:00:00"/>
    <s v="May"/>
    <n v="0"/>
    <n v="0"/>
    <n v="0"/>
    <s v="Por Ejecutar"/>
    <e v="#N/A"/>
    <e v="#N/A"/>
    <n v="0"/>
    <m/>
    <m/>
    <m/>
    <m/>
    <m/>
    <m/>
  </r>
  <r>
    <n v="124"/>
    <s v="OE3;SI;DPU-ACT_22"/>
    <s v="DTTTA;DTTTA-ACT_05;Jun"/>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06-30T00:00:00"/>
    <s v="Jun"/>
    <n v="0"/>
    <n v="0"/>
    <e v="#DIV/0!"/>
    <e v="#DIV/0!"/>
    <e v="#N/A"/>
    <e v="#N/A"/>
    <n v="0"/>
    <m/>
    <m/>
    <m/>
    <m/>
    <m/>
    <m/>
  </r>
  <r>
    <n v="124"/>
    <s v="OE3;SI;DPU-ACT_22"/>
    <s v="DTTTA;DTTTA-ACT_05;Jul"/>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07-30T00:00:00"/>
    <s v="Jul"/>
    <n v="0"/>
    <n v="0"/>
    <n v="0"/>
    <s v="Por Ejecutar"/>
    <e v="#N/A"/>
    <e v="#N/A"/>
    <n v="0"/>
    <m/>
    <m/>
    <m/>
    <m/>
    <m/>
    <m/>
  </r>
  <r>
    <n v="124"/>
    <s v="OE3;SI;DPU-ACT_22"/>
    <s v="DTTTA;DTTTA-ACT_05;Ago"/>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08-30T00:00:00"/>
    <s v="Ago"/>
    <n v="0"/>
    <n v="0"/>
    <n v="0"/>
    <s v="Por Ejecutar"/>
    <e v="#N/A"/>
    <e v="#N/A"/>
    <n v="0"/>
    <m/>
    <m/>
    <m/>
    <m/>
    <m/>
    <m/>
  </r>
  <r>
    <n v="124"/>
    <s v="OE3;SI;DPU-ACT_22"/>
    <s v="DTTTA;DTTTA-ACT_05;Sep"/>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09-30T00:00:00"/>
    <s v="Sep"/>
    <e v="#N/A"/>
    <e v="#N/A"/>
    <n v="0"/>
    <s v="Por Ejecutar"/>
    <e v="#N/A"/>
    <e v="#N/A"/>
    <n v="0"/>
    <m/>
    <m/>
    <m/>
    <m/>
    <m/>
    <m/>
  </r>
  <r>
    <n v="124"/>
    <s v="OE3;SI;DPU-ACT_22"/>
    <s v="DTTTA;DTTTA-ACT_05;Oct"/>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10-30T00:00:00"/>
    <s v="Oct"/>
    <e v="#N/A"/>
    <e v="#N/A"/>
    <n v="0"/>
    <s v="Por Ejecutar"/>
    <e v="#N/A"/>
    <e v="#N/A"/>
    <n v="0"/>
    <m/>
    <m/>
    <m/>
    <m/>
    <m/>
    <m/>
  </r>
  <r>
    <n v="124"/>
    <s v="OE3;SI;DPU-ACT_22"/>
    <s v="DTTTA;DTTTA-ACT_05;Nov"/>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11-30T00:00:00"/>
    <s v="Nov"/>
    <e v="#N/A"/>
    <n v="0"/>
    <n v="0"/>
    <s v="Por Ejecutar"/>
    <e v="#N/A"/>
    <e v="#N/A"/>
    <n v="0"/>
    <m/>
    <m/>
    <m/>
    <m/>
    <m/>
    <m/>
  </r>
  <r>
    <n v="124"/>
    <s v="OE3;SI;DPU-ACT_22"/>
    <s v="DTTTA;DTTTA-ACT_05;Dic"/>
    <x v="0"/>
    <s v="Fortalecer la Vigilancia."/>
    <s v="SI"/>
    <s v="PAI_10"/>
    <s v="PAI"/>
    <s v="Investigaciones"/>
    <s v="DTTTA-E_02"/>
    <s v="2. Resolver Procesos Administrativos - Anterior a Decreto 2409"/>
    <s v="DTTTA-ACT_05"/>
    <s v="4. RECURSOS DE REPOSICIÓN"/>
    <x v="3"/>
    <s v="Despacho_del_Delegado_de_Transito_y_Transporte_Terrestre_Automotor"/>
    <n v="1"/>
    <n v="9"/>
    <n v="2019"/>
    <d v="2019-12-30T00:00:00"/>
    <s v="Dic"/>
    <e v="#N/A"/>
    <n v="0"/>
    <e v="#N/A"/>
    <e v="#N/A"/>
    <e v="#N/A"/>
    <e v="#N/A"/>
    <n v="0"/>
    <m/>
    <m/>
    <m/>
    <m/>
    <m/>
    <m/>
  </r>
  <r>
    <n v="125"/>
    <s v="OE3;SI;DPU-ACT_23"/>
    <s v="DTTTA;DTTTA-ACT_06;Ene"/>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01-30T00:00:00"/>
    <s v="Ene"/>
    <n v="4"/>
    <n v="4"/>
    <n v="1"/>
    <s v="Ejecutada"/>
    <e v="#N/A"/>
    <e v="#N/A"/>
    <n v="0"/>
    <e v="#N/A"/>
    <e v="#N/A"/>
    <e v="#N/A"/>
    <e v="#N/A"/>
    <e v="#N/A"/>
    <e v="#N/A"/>
  </r>
  <r>
    <n v="125"/>
    <s v="OE3;SI;DPU-ACT_23"/>
    <s v="DTTTA;DTTTA-ACT_06;Feb"/>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02-28T00:00:00"/>
    <s v="Feb"/>
    <n v="0"/>
    <n v="0"/>
    <n v="0"/>
    <s v="Por Ejecutar"/>
    <e v="#N/A"/>
    <e v="#N/A"/>
    <n v="0"/>
    <m/>
    <m/>
    <m/>
    <m/>
    <m/>
    <m/>
  </r>
  <r>
    <n v="125"/>
    <s v="OE3;SI;DPU-ACT_23"/>
    <s v="DTTTA;DTTTA-ACT_06;Mar"/>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03-30T00:00:00"/>
    <s v="Mar"/>
    <n v="0"/>
    <n v="0"/>
    <n v="0"/>
    <s v="Por Ejecutar"/>
    <e v="#N/A"/>
    <e v="#N/A"/>
    <n v="0"/>
    <m/>
    <m/>
    <m/>
    <m/>
    <m/>
    <m/>
  </r>
  <r>
    <n v="125"/>
    <s v="OE3;SI;DPU-ACT_23"/>
    <s v="DTTTA;DTTTA-ACT_06;Abr"/>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04-30T00:00:00"/>
    <s v="Abr"/>
    <n v="0"/>
    <n v="0"/>
    <n v="0"/>
    <s v="Por Ejecutar"/>
    <e v="#N/A"/>
    <e v="#N/A"/>
    <n v="0"/>
    <m/>
    <m/>
    <m/>
    <m/>
    <m/>
    <m/>
  </r>
  <r>
    <n v="125"/>
    <s v="OE3;SI;DPU-ACT_23"/>
    <s v="DTTTA;DTTTA-ACT_06;May"/>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05-30T00:00:00"/>
    <s v="May"/>
    <n v="0"/>
    <n v="0"/>
    <n v="0"/>
    <s v="Por Ejecutar"/>
    <e v="#N/A"/>
    <e v="#N/A"/>
    <n v="0"/>
    <m/>
    <m/>
    <m/>
    <m/>
    <m/>
    <m/>
  </r>
  <r>
    <n v="125"/>
    <s v="OE3;SI;DPU-ACT_23"/>
    <s v="DTTTA;DTTTA-ACT_06;Jun"/>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06-30T00:00:00"/>
    <s v="Jun"/>
    <n v="0"/>
    <n v="0"/>
    <e v="#DIV/0!"/>
    <e v="#DIV/0!"/>
    <e v="#N/A"/>
    <e v="#N/A"/>
    <n v="0"/>
    <m/>
    <m/>
    <m/>
    <m/>
    <m/>
    <m/>
  </r>
  <r>
    <n v="125"/>
    <s v="OE3;SI;DPU-ACT_23"/>
    <s v="DTTTA;DTTTA-ACT_06;Jul"/>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07-30T00:00:00"/>
    <s v="Jul"/>
    <n v="0"/>
    <n v="0"/>
    <n v="0"/>
    <s v="Por Ejecutar"/>
    <e v="#N/A"/>
    <e v="#N/A"/>
    <n v="0"/>
    <m/>
    <m/>
    <m/>
    <m/>
    <m/>
    <m/>
  </r>
  <r>
    <n v="125"/>
    <s v="OE3;SI;DPU-ACT_23"/>
    <s v="DTTTA;DTTTA-ACT_06;Ago"/>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08-30T00:00:00"/>
    <s v="Ago"/>
    <n v="0"/>
    <n v="0"/>
    <e v="#DIV/0!"/>
    <e v="#DIV/0!"/>
    <e v="#N/A"/>
    <e v="#N/A"/>
    <n v="0"/>
    <m/>
    <m/>
    <m/>
    <m/>
    <m/>
    <m/>
  </r>
  <r>
    <n v="125"/>
    <s v="OE3;SI;DPU-ACT_23"/>
    <s v="DTTTA;DTTTA-ACT_06;Sep"/>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09-30T00:00:00"/>
    <s v="Sep"/>
    <e v="#N/A"/>
    <e v="#N/A"/>
    <n v="0"/>
    <s v="Por Ejecutar"/>
    <e v="#N/A"/>
    <e v="#N/A"/>
    <n v="0"/>
    <m/>
    <m/>
    <m/>
    <m/>
    <m/>
    <m/>
  </r>
  <r>
    <n v="125"/>
    <s v="OE3;SI;DPU-ACT_23"/>
    <s v="DTTTA;DTTTA-ACT_06;Oct"/>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10-30T00:00:00"/>
    <s v="Oct"/>
    <e v="#N/A"/>
    <e v="#N/A"/>
    <e v="#N/A"/>
    <e v="#N/A"/>
    <e v="#N/A"/>
    <e v="#N/A"/>
    <n v="0"/>
    <m/>
    <m/>
    <m/>
    <m/>
    <m/>
    <m/>
  </r>
  <r>
    <n v="125"/>
    <s v="OE3;SI;DPU-ACT_23"/>
    <s v="DTTTA;DTTTA-ACT_06;Nov"/>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11-30T00:00:00"/>
    <s v="Nov"/>
    <e v="#N/A"/>
    <n v="0"/>
    <n v="0"/>
    <s v="Por Ejecutar"/>
    <e v="#N/A"/>
    <e v="#N/A"/>
    <n v="0"/>
    <m/>
    <m/>
    <m/>
    <m/>
    <m/>
    <m/>
  </r>
  <r>
    <n v="125"/>
    <s v="OE3;SI;DPU-ACT_23"/>
    <s v="DTTTA;DTTTA-ACT_06;Dic"/>
    <x v="0"/>
    <s v="Fortalecer la Vigilancia."/>
    <s v="SI"/>
    <s v="PAI_10"/>
    <s v="PAI"/>
    <s v="Investigaciones"/>
    <s v="DTTTA-E_02"/>
    <s v="2. Resolver Procesos Administrativos - Anterior a Decreto 2409"/>
    <s v="DTTTA-ACT_06"/>
    <s v="5. REVOCATORIA DIRECTA"/>
    <x v="3"/>
    <s v="Despacho_del_Delegado_de_Transito_y_Transporte_Terrestre_Automotor"/>
    <n v="1"/>
    <n v="12"/>
    <n v="2019"/>
    <d v="2019-12-30T00:00:00"/>
    <s v="Dic"/>
    <e v="#N/A"/>
    <n v="0"/>
    <e v="#N/A"/>
    <e v="#N/A"/>
    <e v="#N/A"/>
    <e v="#N/A"/>
    <n v="0"/>
    <m/>
    <m/>
    <m/>
    <m/>
    <m/>
    <m/>
  </r>
  <r>
    <n v="126"/>
    <s v="OE1;SI;DPU-ACT_24"/>
    <s v="DTTTA;DTTTA-ACT_07;Ene"/>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01-30T00:00:00"/>
    <s v="Ene"/>
    <n v="0"/>
    <n v="0"/>
    <e v="#DIV/0!"/>
    <e v="#DIV/0!"/>
    <e v="#N/A"/>
    <e v="#N/A"/>
    <n v="0"/>
    <e v="#N/A"/>
    <e v="#N/A"/>
    <e v="#N/A"/>
    <e v="#N/A"/>
    <e v="#N/A"/>
    <e v="#N/A"/>
  </r>
  <r>
    <n v="126"/>
    <s v="OE1;SI;DPU-ACT_24"/>
    <s v="DTTTA;DTTTA-ACT_07;Feb"/>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02-28T00:00:00"/>
    <s v="Feb"/>
    <n v="0"/>
    <n v="0"/>
    <e v="#DIV/0!"/>
    <e v="#DIV/0!"/>
    <e v="#N/A"/>
    <e v="#N/A"/>
    <n v="0"/>
    <m/>
    <m/>
    <m/>
    <m/>
    <m/>
    <m/>
  </r>
  <r>
    <n v="126"/>
    <s v="OE1;SI;DPU-ACT_24"/>
    <s v="DTTTA;DTTTA-ACT_07;Mar"/>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03-30T00:00:00"/>
    <s v="Mar"/>
    <n v="0"/>
    <n v="0"/>
    <n v="0"/>
    <s v="Por Ejecutar"/>
    <e v="#N/A"/>
    <e v="#N/A"/>
    <n v="0"/>
    <m/>
    <m/>
    <m/>
    <m/>
    <m/>
    <m/>
  </r>
  <r>
    <n v="126"/>
    <s v="OE1;SI;DPU-ACT_24"/>
    <s v="DTTTA;DTTTA-ACT_07;Abr"/>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04-30T00:00:00"/>
    <s v="Abr"/>
    <n v="0"/>
    <n v="0"/>
    <n v="0"/>
    <s v="Por Ejecutar"/>
    <e v="#N/A"/>
    <e v="#N/A"/>
    <n v="0"/>
    <m/>
    <m/>
    <m/>
    <m/>
    <m/>
    <m/>
  </r>
  <r>
    <n v="126"/>
    <s v="OE1;SI;DPU-ACT_24"/>
    <s v="DTTTA;DTTTA-ACT_07;May"/>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05-30T00:00:00"/>
    <s v="May"/>
    <n v="0"/>
    <n v="0"/>
    <n v="0"/>
    <s v="Por Ejecutar"/>
    <e v="#N/A"/>
    <e v="#N/A"/>
    <n v="0"/>
    <m/>
    <m/>
    <m/>
    <m/>
    <m/>
    <m/>
  </r>
  <r>
    <n v="126"/>
    <s v="OE1;SI;DPU-ACT_24"/>
    <s v="DTTTA;DTTTA-ACT_07;Jun"/>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06-30T00:00:00"/>
    <s v="Jun"/>
    <n v="0"/>
    <n v="0"/>
    <n v="0"/>
    <s v="Por Ejecutar"/>
    <e v="#N/A"/>
    <e v="#N/A"/>
    <n v="0"/>
    <m/>
    <m/>
    <m/>
    <m/>
    <m/>
    <m/>
  </r>
  <r>
    <n v="126"/>
    <s v="OE1;SI;DPU-ACT_24"/>
    <s v="DTTTA;DTTTA-ACT_07;Jul"/>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07-30T00:00:00"/>
    <s v="Jul"/>
    <n v="0"/>
    <n v="0"/>
    <n v="0"/>
    <s v="Por Ejecutar"/>
    <e v="#N/A"/>
    <e v="#N/A"/>
    <n v="0"/>
    <m/>
    <m/>
    <m/>
    <m/>
    <m/>
    <m/>
  </r>
  <r>
    <n v="126"/>
    <s v="OE1;SI;DPU-ACT_24"/>
    <s v="DTTTA;DTTTA-ACT_07;Ago"/>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08-30T00:00:00"/>
    <s v="Ago"/>
    <n v="0"/>
    <n v="0"/>
    <n v="0"/>
    <s v="Por Ejecutar"/>
    <e v="#N/A"/>
    <e v="#N/A"/>
    <n v="0"/>
    <m/>
    <m/>
    <m/>
    <m/>
    <m/>
    <m/>
  </r>
  <r>
    <n v="126"/>
    <s v="OE1;SI;DPU-ACT_24"/>
    <s v="DTTTA;DTTTA-ACT_07;Sep"/>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09-30T00:00:00"/>
    <s v="Sep"/>
    <e v="#N/A"/>
    <e v="#N/A"/>
    <n v="0"/>
    <s v="Por Ejecutar"/>
    <e v="#N/A"/>
    <e v="#N/A"/>
    <n v="0"/>
    <m/>
    <m/>
    <m/>
    <m/>
    <m/>
    <m/>
  </r>
  <r>
    <n v="126"/>
    <s v="OE1;SI;DPU-ACT_24"/>
    <s v="DTTTA;DTTTA-ACT_07;Oct"/>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10-30T00:00:00"/>
    <s v="Oct"/>
    <e v="#N/A"/>
    <e v="#N/A"/>
    <n v="0"/>
    <s v="Por Ejecutar"/>
    <e v="#N/A"/>
    <e v="#N/A"/>
    <n v="0"/>
    <m/>
    <m/>
    <m/>
    <m/>
    <m/>
    <m/>
  </r>
  <r>
    <n v="126"/>
    <s v="OE1;SI;DPU-ACT_24"/>
    <s v="DTTTA;DTTTA-ACT_07;Nov"/>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11-30T00:00:00"/>
    <s v="Nov"/>
    <e v="#N/A"/>
    <n v="0"/>
    <n v="0"/>
    <s v="Por Ejecutar"/>
    <e v="#N/A"/>
    <e v="#N/A"/>
    <n v="0"/>
    <m/>
    <m/>
    <m/>
    <m/>
    <m/>
    <m/>
  </r>
  <r>
    <n v="126"/>
    <s v="OE1;SI;DPU-ACT_24"/>
    <s v="DTTTA;DTTTA-ACT_07;Dic"/>
    <x v="0"/>
    <s v="Fortalecer la Vigilancia."/>
    <s v="SI"/>
    <s v="PEI_02"/>
    <s v="PEI"/>
    <s v="PEI_11 - Investigaciones"/>
    <s v="DTTTA-E_03"/>
    <s v="3. Resolver Procesos Administrativos - Concepto Consejo de Estado. "/>
    <s v="DTTTA-ACT_07"/>
    <s v="1. ETAPA PROBATORIA"/>
    <x v="3"/>
    <s v="Despacho_del_Delegado_de_Transito_y_Transporte_Terrestre_Automotor"/>
    <n v="1"/>
    <n v="12"/>
    <n v="2019"/>
    <d v="2019-12-30T00:00:00"/>
    <s v="Dic"/>
    <e v="#N/A"/>
    <n v="0"/>
    <n v="0"/>
    <s v="Por Ejecutar"/>
    <e v="#N/A"/>
    <e v="#N/A"/>
    <n v="0"/>
    <m/>
    <m/>
    <m/>
    <m/>
    <m/>
    <m/>
  </r>
  <r>
    <n v="127"/>
    <s v="OE1;SI;DPU-ACT_25"/>
    <s v="DTTTA;DTTTA-ACT_08;Ene"/>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01-30T00:00:00"/>
    <s v="Ene"/>
    <n v="0"/>
    <n v="0"/>
    <n v="0"/>
    <s v="Por Ejecutar"/>
    <e v="#N/A"/>
    <e v="#N/A"/>
    <n v="0"/>
    <e v="#N/A"/>
    <e v="#N/A"/>
    <e v="#N/A"/>
    <e v="#N/A"/>
    <e v="#N/A"/>
    <e v="#N/A"/>
  </r>
  <r>
    <n v="127"/>
    <s v="OE1;SI;DPU-ACT_25"/>
    <s v="DTTTA;DTTTA-ACT_08;Feb"/>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02-28T00:00:00"/>
    <s v="Feb"/>
    <n v="0"/>
    <n v="0"/>
    <n v="0"/>
    <s v="Por Ejecutar"/>
    <e v="#N/A"/>
    <e v="#N/A"/>
    <n v="0"/>
    <m/>
    <m/>
    <m/>
    <m/>
    <m/>
    <m/>
  </r>
  <r>
    <n v="127"/>
    <s v="OE1;SI;DPU-ACT_25"/>
    <s v="DTTTA;DTTTA-ACT_08;Mar"/>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03-30T00:00:00"/>
    <s v="Mar"/>
    <n v="0"/>
    <n v="0"/>
    <n v="0"/>
    <s v="Por Ejecutar"/>
    <e v="#N/A"/>
    <e v="#N/A"/>
    <n v="0"/>
    <m/>
    <m/>
    <m/>
    <m/>
    <m/>
    <m/>
  </r>
  <r>
    <n v="127"/>
    <s v="OE1;SI;DPU-ACT_25"/>
    <s v="DTTTA;DTTTA-ACT_08;Abr"/>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04-30T00:00:00"/>
    <s v="Abr"/>
    <n v="0"/>
    <n v="0"/>
    <e v="#DIV/0!"/>
    <e v="#DIV/0!"/>
    <e v="#N/A"/>
    <e v="#N/A"/>
    <n v="0"/>
    <m/>
    <m/>
    <m/>
    <m/>
    <m/>
    <m/>
  </r>
  <r>
    <n v="127"/>
    <s v="OE1;SI;DPU-ACT_25"/>
    <s v="DTTTA;DTTTA-ACT_08;May"/>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05-30T00:00:00"/>
    <s v="May"/>
    <n v="0"/>
    <n v="0"/>
    <e v="#DIV/0!"/>
    <e v="#DIV/0!"/>
    <e v="#N/A"/>
    <e v="#N/A"/>
    <n v="0"/>
    <m/>
    <m/>
    <m/>
    <m/>
    <m/>
    <m/>
  </r>
  <r>
    <n v="127"/>
    <s v="OE1;SI;DPU-ACT_25"/>
    <s v="DTTTA;DTTTA-ACT_08;Jun"/>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06-30T00:00:00"/>
    <s v="Jun"/>
    <n v="0"/>
    <n v="0"/>
    <e v="#DIV/0!"/>
    <e v="#DIV/0!"/>
    <e v="#N/A"/>
    <e v="#N/A"/>
    <n v="0"/>
    <m/>
    <m/>
    <m/>
    <m/>
    <m/>
    <m/>
  </r>
  <r>
    <n v="127"/>
    <s v="OE1;SI;DPU-ACT_25"/>
    <s v="DTTTA;DTTTA-ACT_08;Jul"/>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07-30T00:00:00"/>
    <s v="Jul"/>
    <n v="0"/>
    <n v="0"/>
    <e v="#DIV/0!"/>
    <e v="#DIV/0!"/>
    <e v="#N/A"/>
    <e v="#N/A"/>
    <n v="0"/>
    <m/>
    <m/>
    <m/>
    <m/>
    <m/>
    <m/>
  </r>
  <r>
    <n v="127"/>
    <s v="OE1;SI;DPU-ACT_25"/>
    <s v="DTTTA;DTTTA-ACT_08;Ago"/>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08-30T00:00:00"/>
    <s v="Ago"/>
    <n v="0"/>
    <n v="0"/>
    <e v="#DIV/0!"/>
    <e v="#DIV/0!"/>
    <e v="#N/A"/>
    <e v="#N/A"/>
    <n v="0"/>
    <m/>
    <m/>
    <m/>
    <m/>
    <m/>
    <m/>
  </r>
  <r>
    <n v="127"/>
    <s v="OE1;SI;DPU-ACT_25"/>
    <s v="DTTTA;DTTTA-ACT_08;Sep"/>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09-30T00:00:00"/>
    <s v="Sep"/>
    <e v="#N/A"/>
    <e v="#N/A"/>
    <e v="#N/A"/>
    <e v="#N/A"/>
    <e v="#N/A"/>
    <e v="#N/A"/>
    <n v="0"/>
    <m/>
    <m/>
    <m/>
    <m/>
    <m/>
    <m/>
  </r>
  <r>
    <n v="127"/>
    <s v="OE1;SI;DPU-ACT_25"/>
    <s v="DTTTA;DTTTA-ACT_08;Oct"/>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10-30T00:00:00"/>
    <s v="Oct"/>
    <e v="#N/A"/>
    <e v="#N/A"/>
    <e v="#N/A"/>
    <e v="#N/A"/>
    <e v="#N/A"/>
    <e v="#N/A"/>
    <n v="0"/>
    <m/>
    <m/>
    <m/>
    <m/>
    <m/>
    <m/>
  </r>
  <r>
    <n v="127"/>
    <s v="OE1;SI;DPU-ACT_25"/>
    <s v="DTTTA;DTTTA-ACT_08;Nov"/>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11-30T00:00:00"/>
    <s v="Nov"/>
    <e v="#N/A"/>
    <n v="0"/>
    <e v="#N/A"/>
    <e v="#N/A"/>
    <e v="#N/A"/>
    <e v="#N/A"/>
    <n v="0"/>
    <m/>
    <m/>
    <m/>
    <m/>
    <m/>
    <m/>
  </r>
  <r>
    <n v="127"/>
    <s v="OE1;SI;DPU-ACT_25"/>
    <s v="DTTTA;DTTTA-ACT_08;Dic"/>
    <x v="0"/>
    <s v="Fortalecer la Vigilancia."/>
    <s v="SI"/>
    <s v="PEI_02"/>
    <s v="PEI"/>
    <s v="PEI_11 - Investigaciones"/>
    <s v="DTTTA-E_03"/>
    <s v="3. Resolver Procesos Administrativos - Concepto Consejo de Estado. "/>
    <s v="DTTTA-ACT_08"/>
    <s v="2. ALEGATOS"/>
    <x v="3"/>
    <s v="Despacho_del_Delegado_de_Transito_y_Transporte_Terrestre_Automotor"/>
    <n v="1"/>
    <n v="12"/>
    <n v="2019"/>
    <d v="2019-12-30T00:00:00"/>
    <s v="Dic"/>
    <e v="#N/A"/>
    <n v="0"/>
    <e v="#N/A"/>
    <e v="#N/A"/>
    <e v="#N/A"/>
    <e v="#N/A"/>
    <n v="0"/>
    <m/>
    <m/>
    <m/>
    <m/>
    <m/>
    <m/>
  </r>
  <r>
    <n v="128"/>
    <s v="OE1;SI;DPU-ACT_26"/>
    <s v="DTTTA;DTTTA-ACT_09;Ene"/>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01-30T00:00:00"/>
    <s v="Ene"/>
    <n v="798"/>
    <n v="798"/>
    <n v="1"/>
    <s v="Ejecutada"/>
    <e v="#N/A"/>
    <e v="#N/A"/>
    <n v="0"/>
    <e v="#N/A"/>
    <e v="#N/A"/>
    <e v="#N/A"/>
    <e v="#N/A"/>
    <e v="#N/A"/>
    <e v="#N/A"/>
  </r>
  <r>
    <n v="128"/>
    <s v="OE1;SI;DPU-ACT_26"/>
    <s v="DTTTA;DTTTA-ACT_09;Feb"/>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02-28T00:00:00"/>
    <s v="Feb"/>
    <n v="0"/>
    <n v="0"/>
    <e v="#DIV/0!"/>
    <e v="#DIV/0!"/>
    <e v="#N/A"/>
    <e v="#N/A"/>
    <n v="0"/>
    <m/>
    <m/>
    <m/>
    <m/>
    <m/>
    <m/>
  </r>
  <r>
    <n v="128"/>
    <s v="OE1;SI;DPU-ACT_26"/>
    <s v="DTTTA;DTTTA-ACT_09;Mar"/>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03-30T00:00:00"/>
    <s v="Mar"/>
    <n v="0"/>
    <n v="0"/>
    <e v="#DIV/0!"/>
    <e v="#DIV/0!"/>
    <e v="#N/A"/>
    <e v="#N/A"/>
    <n v="0"/>
    <m/>
    <m/>
    <m/>
    <m/>
    <m/>
    <m/>
  </r>
  <r>
    <n v="128"/>
    <s v="OE1;SI;DPU-ACT_26"/>
    <s v="DTTTA;DTTTA-ACT_09;Abr"/>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04-30T00:00:00"/>
    <s v="Abr"/>
    <n v="0"/>
    <n v="0"/>
    <e v="#DIV/0!"/>
    <e v="#DIV/0!"/>
    <e v="#N/A"/>
    <e v="#N/A"/>
    <n v="0"/>
    <m/>
    <m/>
    <m/>
    <m/>
    <m/>
    <m/>
  </r>
  <r>
    <n v="128"/>
    <s v="OE1;SI;DPU-ACT_26"/>
    <s v="DTTTA;DTTTA-ACT_09;May"/>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05-30T00:00:00"/>
    <s v="May"/>
    <n v="0"/>
    <n v="0"/>
    <n v="0"/>
    <s v="Por Ejecutar"/>
    <e v="#N/A"/>
    <e v="#N/A"/>
    <n v="0"/>
    <m/>
    <m/>
    <m/>
    <m/>
    <m/>
    <m/>
  </r>
  <r>
    <n v="128"/>
    <s v="OE1;SI;DPU-ACT_26"/>
    <s v="DTTTA;DTTTA-ACT_09;Jun"/>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06-30T00:00:00"/>
    <s v="Jun"/>
    <n v="0"/>
    <n v="0"/>
    <n v="0"/>
    <s v="Por Ejecutar"/>
    <e v="#N/A"/>
    <e v="#N/A"/>
    <n v="0"/>
    <m/>
    <m/>
    <m/>
    <m/>
    <m/>
    <m/>
  </r>
  <r>
    <n v="128"/>
    <s v="OE1;SI;DPU-ACT_26"/>
    <s v="DTTTA;DTTTA-ACT_09;Jul"/>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07-30T00:00:00"/>
    <s v="Jul"/>
    <n v="0"/>
    <n v="0"/>
    <n v="0"/>
    <s v="Por Ejecutar"/>
    <e v="#N/A"/>
    <e v="#N/A"/>
    <n v="0"/>
    <m/>
    <m/>
    <m/>
    <m/>
    <m/>
    <m/>
  </r>
  <r>
    <n v="128"/>
    <s v="OE1;SI;DPU-ACT_26"/>
    <s v="DTTTA;DTTTA-ACT_09;Ago"/>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08-30T00:00:00"/>
    <s v="Ago"/>
    <n v="0"/>
    <n v="0"/>
    <n v="0"/>
    <s v="Por Ejecutar"/>
    <e v="#N/A"/>
    <e v="#N/A"/>
    <n v="0"/>
    <m/>
    <m/>
    <m/>
    <m/>
    <m/>
    <m/>
  </r>
  <r>
    <n v="128"/>
    <s v="OE1;SI;DPU-ACT_26"/>
    <s v="DTTTA;DTTTA-ACT_09;Sep"/>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09-30T00:00:00"/>
    <s v="Sep"/>
    <e v="#N/A"/>
    <e v="#N/A"/>
    <n v="0"/>
    <s v="Por Ejecutar"/>
    <e v="#N/A"/>
    <e v="#N/A"/>
    <n v="0"/>
    <m/>
    <m/>
    <m/>
    <m/>
    <m/>
    <m/>
  </r>
  <r>
    <n v="128"/>
    <s v="OE1;SI;DPU-ACT_26"/>
    <s v="DTTTA;DTTTA-ACT_09;Oct"/>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10-30T00:00:00"/>
    <s v="Oct"/>
    <e v="#N/A"/>
    <e v="#N/A"/>
    <n v="0"/>
    <s v="Por Ejecutar"/>
    <e v="#N/A"/>
    <e v="#N/A"/>
    <n v="0"/>
    <m/>
    <m/>
    <m/>
    <m/>
    <m/>
    <m/>
  </r>
  <r>
    <n v="128"/>
    <s v="OE1;SI;DPU-ACT_26"/>
    <s v="DTTTA;DTTTA-ACT_09;Nov"/>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11-30T00:00:00"/>
    <s v="Nov"/>
    <e v="#N/A"/>
    <n v="0"/>
    <n v="0"/>
    <s v="Por Ejecutar"/>
    <e v="#N/A"/>
    <e v="#N/A"/>
    <n v="0"/>
    <m/>
    <m/>
    <m/>
    <m/>
    <m/>
    <m/>
  </r>
  <r>
    <n v="128"/>
    <s v="OE1;SI;DPU-ACT_26"/>
    <s v="DTTTA;DTTTA-ACT_09;Dic"/>
    <x v="0"/>
    <s v="Fortalecer la Vigilancia."/>
    <s v="SI"/>
    <s v="PEI_02"/>
    <s v="PEI"/>
    <s v="PEI_11 - Investigaciones"/>
    <s v="DTTTA-E_03"/>
    <s v="3. Resolver Procesos Administrativos - Concepto Consejo de Estado. "/>
    <s v="DTTTA-ACT_09"/>
    <s v="3. DECISIÓN DE FONDO"/>
    <x v="3"/>
    <s v="Despacho_del_Delegado_de_Transito_y_Transporte_Terrestre_Automotor"/>
    <n v="1"/>
    <n v="12"/>
    <n v="2019"/>
    <d v="2019-12-30T00:00:00"/>
    <s v="Dic"/>
    <e v="#N/A"/>
    <n v="0"/>
    <n v="0"/>
    <s v="Por Ejecutar"/>
    <e v="#N/A"/>
    <e v="#N/A"/>
    <n v="0"/>
    <m/>
    <m/>
    <m/>
    <m/>
    <m/>
    <m/>
  </r>
  <r>
    <n v="133"/>
    <s v="OE1;SI;DTTTA-ACT_12"/>
    <s v="DTTTA;DTTTA-ACT_14;Ene"/>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01-30T00:00:00"/>
    <s v="Ene"/>
    <n v="0"/>
    <n v="0"/>
    <n v="0"/>
    <s v="Por Ejecutar"/>
    <e v="#N/A"/>
    <e v="#N/A"/>
    <n v="0"/>
    <e v="#N/A"/>
    <e v="#N/A"/>
    <n v="0"/>
    <n v="1"/>
    <s v="Por Ejecutar"/>
    <n v="0"/>
  </r>
  <r>
    <n v="133"/>
    <s v="OE1;SI;DTTTA-ACT_12"/>
    <s v="DTTTA;DTTTA-ACT_14;Feb"/>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02-28T00:00:00"/>
    <s v="Feb"/>
    <n v="0"/>
    <n v="0"/>
    <n v="0"/>
    <s v="Por Ejecutar"/>
    <e v="#N/A"/>
    <e v="#N/A"/>
    <n v="0"/>
    <m/>
    <m/>
    <m/>
    <m/>
    <m/>
    <m/>
  </r>
  <r>
    <n v="133"/>
    <s v="OE1;SI;DTTTA-ACT_12"/>
    <s v="DTTTA;DTTTA-ACT_14;Mar"/>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03-30T00:00:00"/>
    <s v="Mar"/>
    <n v="0"/>
    <n v="0"/>
    <n v="0"/>
    <s v="Por Ejecutar"/>
    <e v="#N/A"/>
    <e v="#N/A"/>
    <n v="0"/>
    <m/>
    <m/>
    <m/>
    <m/>
    <m/>
    <m/>
  </r>
  <r>
    <n v="133"/>
    <s v="OE1;SI;DTTTA-ACT_12"/>
    <s v="DTTTA;DTTTA-ACT_14;Abr"/>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04-30T00:00:00"/>
    <s v="Abr"/>
    <n v="0"/>
    <n v="0"/>
    <n v="0"/>
    <s v="Por Ejecutar"/>
    <e v="#N/A"/>
    <e v="#N/A"/>
    <n v="0"/>
    <m/>
    <m/>
    <m/>
    <m/>
    <m/>
    <m/>
  </r>
  <r>
    <n v="133"/>
    <s v="OE1;SI;DTTTA-ACT_12"/>
    <s v="DTTTA;DTTTA-ACT_14;May"/>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05-30T00:00:00"/>
    <s v="May"/>
    <n v="0"/>
    <n v="0"/>
    <n v="0"/>
    <s v="Por Ejecutar"/>
    <e v="#N/A"/>
    <e v="#N/A"/>
    <n v="0"/>
    <m/>
    <m/>
    <m/>
    <m/>
    <m/>
    <m/>
  </r>
  <r>
    <n v="133"/>
    <s v="OE1;SI;DTTTA-ACT_12"/>
    <s v="DTTTA;DTTTA-ACT_14;Jun"/>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06-30T00:00:00"/>
    <s v="Jun"/>
    <n v="0"/>
    <n v="0"/>
    <n v="0"/>
    <s v="Por Ejecutar"/>
    <e v="#N/A"/>
    <e v="#N/A"/>
    <n v="0"/>
    <m/>
    <m/>
    <m/>
    <m/>
    <m/>
    <m/>
  </r>
  <r>
    <n v="133"/>
    <s v="OE1;SI;DTTTA-ACT_12"/>
    <s v="DTTTA;DTTTA-ACT_14;Jul"/>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07-30T00:00:00"/>
    <s v="Jul"/>
    <n v="0"/>
    <n v="0"/>
    <n v="0"/>
    <s v="Por Ejecutar"/>
    <e v="#N/A"/>
    <e v="#N/A"/>
    <n v="0"/>
    <m/>
    <m/>
    <m/>
    <m/>
    <m/>
    <m/>
  </r>
  <r>
    <n v="133"/>
    <s v="OE1;SI;DTTTA-ACT_12"/>
    <s v="DTTTA;DTTTA-ACT_14;Ago"/>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08-30T00:00:00"/>
    <s v="Ago"/>
    <n v="0"/>
    <n v="0"/>
    <n v="0"/>
    <s v="Por Ejecutar"/>
    <e v="#N/A"/>
    <e v="#N/A"/>
    <n v="0"/>
    <m/>
    <m/>
    <m/>
    <m/>
    <m/>
    <m/>
  </r>
  <r>
    <n v="133"/>
    <s v="OE1;SI;DTTTA-ACT_12"/>
    <s v="DTTTA;DTTTA-ACT_14;Sep"/>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09-30T00:00:00"/>
    <s v="Sep"/>
    <e v="#N/A"/>
    <e v="#N/A"/>
    <n v="0"/>
    <s v="Por Ejecutar"/>
    <e v="#N/A"/>
    <e v="#N/A"/>
    <n v="0"/>
    <m/>
    <m/>
    <m/>
    <m/>
    <m/>
    <m/>
  </r>
  <r>
    <n v="133"/>
    <s v="OE1;SI;DTTTA-ACT_12"/>
    <s v="DTTTA;DTTTA-ACT_14;Oct"/>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10-30T00:00:00"/>
    <s v="Oct"/>
    <e v="#N/A"/>
    <e v="#N/A"/>
    <n v="0"/>
    <s v="Por Ejecutar"/>
    <e v="#N/A"/>
    <e v="#N/A"/>
    <n v="0"/>
    <m/>
    <m/>
    <m/>
    <m/>
    <m/>
    <m/>
  </r>
  <r>
    <n v="133"/>
    <s v="OE1;SI;DTTTA-ACT_12"/>
    <s v="DTTTA;DTTTA-ACT_14;Nov"/>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11-30T00:00:00"/>
    <s v="Nov"/>
    <e v="#N/A"/>
    <n v="0"/>
    <n v="0"/>
    <s v="Por Ejecutar"/>
    <e v="#N/A"/>
    <e v="#N/A"/>
    <n v="0"/>
    <m/>
    <m/>
    <m/>
    <m/>
    <m/>
    <m/>
  </r>
  <r>
    <n v="133"/>
    <s v="OE1;SI;DTTTA-ACT_12"/>
    <s v="DTTTA;DTTTA-ACT_14;Dic"/>
    <x v="0"/>
    <s v="Fortalecer la Vigilancia."/>
    <s v="SI"/>
    <s v="PAI_10"/>
    <s v="PAI"/>
    <s v="Investigaciones"/>
    <s v="DTTTA-E_04"/>
    <s v="4. Resolver Actuaciones Administrativas 2da Instancia - Decreto 2409"/>
    <s v="DTTTA-ACT_14"/>
    <s v="C. REVOCATORIA DIRECTA"/>
    <x v="3"/>
    <s v="Despacho_del_Delegado_de_Transito_y_Transporte_Terrestre_Automotor"/>
    <n v="1"/>
    <n v="12"/>
    <n v="2019"/>
    <d v="2019-12-30T00:00:00"/>
    <s v="Dic"/>
    <e v="#N/A"/>
    <n v="0"/>
    <n v="0"/>
    <s v="Por Ejecutar"/>
    <e v="#N/A"/>
    <e v="#N/A"/>
    <n v="0"/>
    <m/>
    <m/>
    <m/>
    <m/>
    <m/>
    <m/>
  </r>
  <r>
    <n v="135"/>
    <s v="OE1;SI;DTTTA-ACT_15"/>
    <s v="DTTTA;DTTTA-ACT_16;Ene"/>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01-30T00:00:00"/>
    <s v="Ene"/>
    <n v="1"/>
    <n v="0"/>
    <n v="0"/>
    <s v="Por Ejecutar"/>
    <e v="#N/A"/>
    <e v="#N/A"/>
    <n v="0"/>
    <e v="#N/A"/>
    <e v="#N/A"/>
    <n v="0"/>
    <n v="1"/>
    <s v="Por Ejecutar"/>
    <n v="0"/>
  </r>
  <r>
    <n v="135"/>
    <s v="OE1;SI;DTTTA-ACT_15"/>
    <s v="DTTTA;DTTTA-ACT_16;Feb"/>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02-28T00:00:00"/>
    <s v="Feb"/>
    <n v="0"/>
    <n v="0"/>
    <n v="0"/>
    <s v="Por Ejecutar"/>
    <e v="#N/A"/>
    <e v="#N/A"/>
    <n v="0"/>
    <m/>
    <m/>
    <m/>
    <m/>
    <m/>
    <m/>
  </r>
  <r>
    <n v="135"/>
    <s v="OE1;SI;DTTTA-ACT_15"/>
    <s v="DTTTA;DTTTA-ACT_16;Mar"/>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03-30T00:00:00"/>
    <s v="Mar"/>
    <n v="0"/>
    <n v="0"/>
    <n v="0"/>
    <s v="Por Ejecutar"/>
    <e v="#N/A"/>
    <e v="#N/A"/>
    <n v="0"/>
    <m/>
    <m/>
    <m/>
    <m/>
    <m/>
    <m/>
  </r>
  <r>
    <n v="135"/>
    <s v="OE1;SI;DTTTA-ACT_15"/>
    <s v="DTTTA;DTTTA-ACT_16;Abr"/>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04-30T00:00:00"/>
    <s v="Abr"/>
    <n v="0"/>
    <n v="0"/>
    <n v="0"/>
    <s v="Por Ejecutar"/>
    <e v="#N/A"/>
    <e v="#N/A"/>
    <n v="0"/>
    <m/>
    <m/>
    <m/>
    <m/>
    <m/>
    <m/>
  </r>
  <r>
    <n v="135"/>
    <s v="OE1;SI;DTTTA-ACT_15"/>
    <s v="DTTTA;DTTTA-ACT_16;May"/>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05-30T00:00:00"/>
    <s v="May"/>
    <n v="0"/>
    <n v="0"/>
    <n v="0"/>
    <s v="Por Ejecutar"/>
    <e v="#N/A"/>
    <e v="#N/A"/>
    <n v="0"/>
    <m/>
    <m/>
    <m/>
    <m/>
    <m/>
    <m/>
  </r>
  <r>
    <n v="135"/>
    <s v="OE1;SI;DTTTA-ACT_15"/>
    <s v="DTTTA;DTTTA-ACT_16;Jun"/>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06-30T00:00:00"/>
    <s v="Jun"/>
    <n v="0"/>
    <n v="0"/>
    <n v="0"/>
    <s v="Por Ejecutar"/>
    <e v="#N/A"/>
    <e v="#N/A"/>
    <n v="0"/>
    <m/>
    <m/>
    <m/>
    <m/>
    <m/>
    <m/>
  </r>
  <r>
    <n v="135"/>
    <s v="OE1;SI;DTTTA-ACT_15"/>
    <s v="DTTTA;DTTTA-ACT_16;Jul"/>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07-30T00:00:00"/>
    <s v="Jul"/>
    <n v="0"/>
    <n v="0"/>
    <n v="0"/>
    <s v="Por Ejecutar"/>
    <e v="#N/A"/>
    <e v="#N/A"/>
    <n v="0"/>
    <m/>
    <m/>
    <m/>
    <m/>
    <m/>
    <m/>
  </r>
  <r>
    <n v="135"/>
    <s v="OE1;SI;DTTTA-ACT_15"/>
    <s v="DTTTA;DTTTA-ACT_16;Ago"/>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08-30T00:00:00"/>
    <s v="Ago"/>
    <n v="0"/>
    <n v="0"/>
    <n v="0"/>
    <s v="Por Ejecutar"/>
    <e v="#N/A"/>
    <e v="#N/A"/>
    <n v="0"/>
    <m/>
    <m/>
    <m/>
    <m/>
    <m/>
    <m/>
  </r>
  <r>
    <n v="135"/>
    <s v="OE1;SI;DTTTA-ACT_15"/>
    <s v="DTTTA;DTTTA-ACT_16;Sep"/>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09-30T00:00:00"/>
    <s v="Sep"/>
    <e v="#N/A"/>
    <e v="#N/A"/>
    <n v="0"/>
    <s v="Por Ejecutar"/>
    <e v="#N/A"/>
    <e v="#N/A"/>
    <n v="0"/>
    <m/>
    <m/>
    <m/>
    <m/>
    <m/>
    <m/>
  </r>
  <r>
    <n v="135"/>
    <s v="OE1;SI;DTTTA-ACT_15"/>
    <s v="DTTTA;DTTTA-ACT_16;Oct"/>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10-30T00:00:00"/>
    <s v="Oct"/>
    <e v="#N/A"/>
    <e v="#N/A"/>
    <n v="0"/>
    <s v="Por Ejecutar"/>
    <e v="#N/A"/>
    <e v="#N/A"/>
    <n v="0"/>
    <m/>
    <m/>
    <m/>
    <m/>
    <m/>
    <m/>
  </r>
  <r>
    <n v="135"/>
    <s v="OE1;SI;DTTTA-ACT_15"/>
    <s v="DTTTA;DTTTA-ACT_16;Nov"/>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11-30T00:00:00"/>
    <s v="Nov"/>
    <e v="#N/A"/>
    <n v="0"/>
    <n v="0"/>
    <s v="Por Ejecutar"/>
    <e v="#N/A"/>
    <e v="#N/A"/>
    <n v="0"/>
    <m/>
    <m/>
    <m/>
    <m/>
    <m/>
    <m/>
  </r>
  <r>
    <n v="135"/>
    <s v="OE1;SI;DTTTA-ACT_15"/>
    <s v="DTTTA;DTTTA-ACT_16;Dic"/>
    <x v="3"/>
    <s v="Fortalecimiento Institucional"/>
    <s v="SI"/>
    <s v="PAI_10"/>
    <s v="PAI"/>
    <s v="PyP_Plan de Prevención"/>
    <s v="DTTTA-E_06"/>
    <s v="6. Compromisos Conpes 2020"/>
    <s v="DTTTA-ACT_16"/>
    <s v="Concertar y Establecer nuevos requisitos para los Pequeños Propietarios de Vehículos de Transporte de Carga (PPVTC) que faciliten su habilitación."/>
    <x v="3"/>
    <s v="Despacho_del_Delegado_de_Transito_y_Transporte_Terrestre_Automotor"/>
    <n v="2"/>
    <n v="12"/>
    <n v="2019"/>
    <d v="2019-12-30T00:00:00"/>
    <s v="Dic"/>
    <e v="#N/A"/>
    <n v="0"/>
    <n v="0"/>
    <s v="Por Ejecutar"/>
    <e v="#N/A"/>
    <e v="#N/A"/>
    <n v="0"/>
    <m/>
    <m/>
    <m/>
    <m/>
    <m/>
    <m/>
  </r>
  <r>
    <n v="15"/>
    <s v="OE1;SI;DP-ACT_05"/>
    <s v="DCI;DCI-ACT_15;Ene"/>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01-30T00:00:00"/>
    <s v="Ene"/>
    <n v="0"/>
    <n v="0"/>
    <n v="0"/>
    <s v="Por Ejecutar"/>
    <e v="#N/A"/>
    <e v="#N/A"/>
    <n v="0"/>
    <e v="#N/A"/>
    <e v="#N/A"/>
    <e v="#N/A"/>
    <e v="#N/A"/>
    <e v="#N/A"/>
    <e v="#N/A"/>
  </r>
  <r>
    <n v="15"/>
    <s v="OE1;SI;DP-ACT_05"/>
    <s v="DCI;DCI-ACT_15;Feb"/>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02-28T00:00:00"/>
    <s v="Feb"/>
    <n v="1"/>
    <n v="0"/>
    <n v="0"/>
    <s v="Por Ejecutar"/>
    <e v="#N/A"/>
    <e v="#N/A"/>
    <n v="0"/>
    <m/>
    <m/>
    <m/>
    <m/>
    <m/>
    <m/>
  </r>
  <r>
    <n v="15"/>
    <s v="OE1;SI;DP-ACT_05"/>
    <s v="DCI;DCI-ACT_15;Mar"/>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03-30T00:00:00"/>
    <s v="Mar"/>
    <n v="0"/>
    <n v="0"/>
    <e v="#DIV/0!"/>
    <e v="#DIV/0!"/>
    <e v="#N/A"/>
    <e v="#N/A"/>
    <n v="0"/>
    <m/>
    <m/>
    <m/>
    <m/>
    <m/>
    <m/>
  </r>
  <r>
    <n v="15"/>
    <s v="OE1;SI;DP-ACT_05"/>
    <s v="DCI;DCI-ACT_15;Abr"/>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04-30T00:00:00"/>
    <s v="Abr"/>
    <n v="0"/>
    <n v="0"/>
    <e v="#DIV/0!"/>
    <e v="#DIV/0!"/>
    <e v="#N/A"/>
    <e v="#N/A"/>
    <n v="0"/>
    <m/>
    <m/>
    <m/>
    <m/>
    <m/>
    <m/>
  </r>
  <r>
    <n v="15"/>
    <s v="OE1;SI;DP-ACT_05"/>
    <s v="DCI;DCI-ACT_15;May"/>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05-30T00:00:00"/>
    <s v="May"/>
    <n v="0"/>
    <n v="0"/>
    <e v="#DIV/0!"/>
    <e v="#DIV/0!"/>
    <e v="#N/A"/>
    <e v="#N/A"/>
    <n v="0"/>
    <m/>
    <m/>
    <m/>
    <m/>
    <m/>
    <m/>
  </r>
  <r>
    <n v="15"/>
    <s v="OE1;SI;DP-ACT_05"/>
    <s v="DCI;DCI-ACT_15;Jun"/>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06-30T00:00:00"/>
    <s v="Jun"/>
    <n v="0"/>
    <n v="0"/>
    <e v="#DIV/0!"/>
    <e v="#DIV/0!"/>
    <e v="#N/A"/>
    <e v="#N/A"/>
    <n v="0"/>
    <m/>
    <m/>
    <m/>
    <m/>
    <m/>
    <m/>
  </r>
  <r>
    <n v="15"/>
    <s v="OE1;SI;DP-ACT_05"/>
    <s v="DCI;DCI-ACT_15;Jul"/>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07-30T00:00:00"/>
    <s v="Jul"/>
    <n v="0"/>
    <n v="0"/>
    <n v="0"/>
    <s v="Por Ejecutar"/>
    <e v="#N/A"/>
    <e v="#N/A"/>
    <n v="0"/>
    <m/>
    <m/>
    <m/>
    <m/>
    <m/>
    <m/>
  </r>
  <r>
    <n v="15"/>
    <s v="OE1;SI;DP-ACT_05"/>
    <s v="DCI;DCI-ACT_15;Ago"/>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08-30T00:00:00"/>
    <s v="Ago"/>
    <n v="0"/>
    <n v="0"/>
    <e v="#DIV/0!"/>
    <e v="#DIV/0!"/>
    <e v="#N/A"/>
    <e v="#N/A"/>
    <n v="0"/>
    <m/>
    <m/>
    <m/>
    <m/>
    <m/>
    <m/>
  </r>
  <r>
    <n v="15"/>
    <s v="OE1;SI;DP-ACT_05"/>
    <s v="DCI;DCI-ACT_15;Sep"/>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09-30T00:00:00"/>
    <s v="Sep"/>
    <e v="#N/A"/>
    <e v="#N/A"/>
    <e v="#N/A"/>
    <e v="#N/A"/>
    <e v="#N/A"/>
    <e v="#N/A"/>
    <n v="0"/>
    <m/>
    <m/>
    <m/>
    <m/>
    <m/>
    <m/>
  </r>
  <r>
    <n v="15"/>
    <s v="OE1;SI;DP-ACT_05"/>
    <s v="DCI;DCI-ACT_15;Oct"/>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10-30T00:00:00"/>
    <s v="Oct"/>
    <e v="#N/A"/>
    <e v="#N/A"/>
    <n v="0"/>
    <s v="Por Ejecutar"/>
    <e v="#N/A"/>
    <e v="#N/A"/>
    <n v="0"/>
    <m/>
    <m/>
    <m/>
    <m/>
    <m/>
    <m/>
  </r>
  <r>
    <n v="15"/>
    <s v="OE1;SI;DP-ACT_05"/>
    <s v="DCI;DCI-ACT_15;Nov"/>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11-30T00:00:00"/>
    <s v="Nov"/>
    <e v="#N/A"/>
    <n v="0"/>
    <n v="0"/>
    <s v="Por Ejecutar"/>
    <e v="#N/A"/>
    <e v="#N/A"/>
    <n v="0"/>
    <m/>
    <m/>
    <m/>
    <m/>
    <m/>
    <m/>
  </r>
  <r>
    <n v="15"/>
    <s v="OE1;SI;DP-ACT_05"/>
    <s v="DCI;DCI-ACT_15;Dic"/>
    <x v="0"/>
    <s v="Fortalecer la Vigilancia."/>
    <s v="SI"/>
    <s v="PEI_02"/>
    <s v="PEI"/>
    <s v="PEI_02 - Accesibilidad"/>
    <s v="DCI-E_06"/>
    <s v="6. Expedición, Publicación y Divulgación de los criterios de Supervisión de Accesibilidad"/>
    <s v="DCI-ACT_15"/>
    <s v="1. Proyectar circular"/>
    <x v="0"/>
    <s v="Despacho_del_Delegado_de_Concesiones_e_Infraestructura"/>
    <n v="2"/>
    <n v="12"/>
    <n v="2019"/>
    <d v="2019-12-30T00:00:00"/>
    <s v="Dic"/>
    <e v="#N/A"/>
    <n v="0"/>
    <n v="0"/>
    <s v="Por Ejecutar"/>
    <e v="#N/A"/>
    <e v="#N/A"/>
    <n v="0"/>
    <m/>
    <m/>
    <m/>
    <m/>
    <m/>
    <m/>
  </r>
  <r>
    <n v="17"/>
    <s v="OE1;SI;DCI-ACT_18"/>
    <s v="DCI;DCI-ACT_17;Ene"/>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01-30T00:00:00"/>
    <s v="Ene"/>
    <n v="76"/>
    <n v="76"/>
    <n v="1"/>
    <s v="Ejecutada"/>
    <e v="#N/A"/>
    <e v="#N/A"/>
    <n v="0"/>
    <e v="#N/A"/>
    <e v="#N/A"/>
    <e v="#N/A"/>
    <e v="#N/A"/>
    <e v="#N/A"/>
    <e v="#N/A"/>
  </r>
  <r>
    <n v="17"/>
    <s v="OE1;SI;DCI-ACT_18"/>
    <s v="DCI;DCI-ACT_17;Feb"/>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02-28T00:00:00"/>
    <s v="Feb"/>
    <n v="0"/>
    <n v="0"/>
    <n v="0"/>
    <s v="Por Ejecutar"/>
    <e v="#N/A"/>
    <e v="#N/A"/>
    <n v="0"/>
    <m/>
    <m/>
    <m/>
    <m/>
    <m/>
    <m/>
  </r>
  <r>
    <n v="17"/>
    <s v="OE1;SI;DCI-ACT_18"/>
    <s v="DCI;DCI-ACT_17;Mar"/>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03-30T00:00:00"/>
    <s v="Mar"/>
    <n v="0"/>
    <n v="0"/>
    <n v="0"/>
    <s v="Por Ejecutar"/>
    <e v="#N/A"/>
    <e v="#N/A"/>
    <n v="0"/>
    <m/>
    <m/>
    <m/>
    <m/>
    <m/>
    <m/>
  </r>
  <r>
    <n v="17"/>
    <s v="OE1;SI;DCI-ACT_18"/>
    <s v="DCI;DCI-ACT_17;Abr"/>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04-30T00:00:00"/>
    <s v="Abr"/>
    <n v="0"/>
    <n v="0"/>
    <n v="0"/>
    <s v="Por Ejecutar"/>
    <e v="#N/A"/>
    <e v="#N/A"/>
    <n v="0"/>
    <m/>
    <m/>
    <m/>
    <m/>
    <m/>
    <m/>
  </r>
  <r>
    <n v="17"/>
    <s v="OE1;SI;DCI-ACT_18"/>
    <s v="DCI;DCI-ACT_17;May"/>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05-30T00:00:00"/>
    <s v="May"/>
    <n v="0"/>
    <n v="0"/>
    <n v="0"/>
    <s v="Por Ejecutar"/>
    <e v="#N/A"/>
    <e v="#N/A"/>
    <n v="0"/>
    <m/>
    <m/>
    <m/>
    <m/>
    <m/>
    <m/>
  </r>
  <r>
    <n v="17"/>
    <s v="OE1;SI;DCI-ACT_18"/>
    <s v="DCI;DCI-ACT_17;Jun"/>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06-30T00:00:00"/>
    <s v="Jun"/>
    <n v="0"/>
    <n v="0"/>
    <n v="0"/>
    <s v="Por Ejecutar"/>
    <e v="#N/A"/>
    <e v="#N/A"/>
    <n v="0"/>
    <m/>
    <m/>
    <m/>
    <m/>
    <m/>
    <m/>
  </r>
  <r>
    <n v="17"/>
    <s v="OE1;SI;DCI-ACT_18"/>
    <s v="DCI;DCI-ACT_17;Jul"/>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07-30T00:00:00"/>
    <s v="Jul"/>
    <n v="0"/>
    <n v="0"/>
    <n v="0"/>
    <s v="Por Ejecutar"/>
    <e v="#N/A"/>
    <e v="#N/A"/>
    <n v="0"/>
    <m/>
    <m/>
    <m/>
    <m/>
    <m/>
    <m/>
  </r>
  <r>
    <n v="17"/>
    <s v="OE1;SI;DCI-ACT_18"/>
    <s v="DCI;DCI-ACT_17;Ago"/>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08-30T00:00:00"/>
    <s v="Ago"/>
    <n v="0"/>
    <n v="0"/>
    <n v="0"/>
    <s v="Por Ejecutar"/>
    <e v="#N/A"/>
    <e v="#N/A"/>
    <n v="0"/>
    <m/>
    <m/>
    <m/>
    <m/>
    <m/>
    <m/>
  </r>
  <r>
    <n v="17"/>
    <s v="OE1;SI;DCI-ACT_18"/>
    <s v="DCI;DCI-ACT_17;Sep"/>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09-30T00:00:00"/>
    <s v="Sep"/>
    <e v="#N/A"/>
    <e v="#N/A"/>
    <e v="#N/A"/>
    <e v="#N/A"/>
    <e v="#N/A"/>
    <e v="#N/A"/>
    <n v="0"/>
    <m/>
    <m/>
    <m/>
    <m/>
    <m/>
    <m/>
  </r>
  <r>
    <n v="17"/>
    <s v="OE1;SI;DCI-ACT_18"/>
    <s v="DCI;DCI-ACT_17;Oct"/>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10-30T00:00:00"/>
    <s v="Oct"/>
    <e v="#N/A"/>
    <e v="#N/A"/>
    <n v="0"/>
    <s v="Por Ejecutar"/>
    <e v="#N/A"/>
    <e v="#N/A"/>
    <n v="0"/>
    <m/>
    <m/>
    <m/>
    <m/>
    <m/>
    <m/>
  </r>
  <r>
    <n v="17"/>
    <s v="OE1;SI;DCI-ACT_18"/>
    <s v="DCI;DCI-ACT_17;Nov"/>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11-30T00:00:00"/>
    <s v="Nov"/>
    <e v="#N/A"/>
    <n v="0"/>
    <n v="0"/>
    <s v="Por Ejecutar"/>
    <e v="#N/A"/>
    <e v="#N/A"/>
    <n v="0"/>
    <m/>
    <m/>
    <m/>
    <m/>
    <m/>
    <m/>
  </r>
  <r>
    <n v="17"/>
    <s v="OE1;SI;DCI-ACT_18"/>
    <s v="DCI;DCI-ACT_17;Dic"/>
    <x v="0"/>
    <s v="Fortalecer la Vigilancia."/>
    <s v="SI"/>
    <s v="PAI_10"/>
    <s v="PAI"/>
    <s v="Gestión_PQRS"/>
    <s v="DCI-E_07"/>
    <s v="A. Peticiones, Quejas, Reclamos y Solicitudes."/>
    <s v="DCI-ACT_17"/>
    <s v="A. Peticiones, Quejas, Reclamos y Solicitudes."/>
    <x v="0"/>
    <s v="Dirección_de_Promoción_y_Prevención_Concesiones_e_Infraestructura"/>
    <n v="1"/>
    <n v="9"/>
    <n v="2019"/>
    <d v="2019-12-30T00:00:00"/>
    <s v="Dic"/>
    <e v="#N/A"/>
    <n v="0"/>
    <n v="0"/>
    <s v="Por Ejecutar"/>
    <e v="#N/A"/>
    <e v="#N/A"/>
    <n v="0"/>
    <m/>
    <m/>
    <m/>
    <m/>
    <m/>
    <m/>
  </r>
  <r>
    <n v="102"/>
    <s v="OE1;SI;DPU-ACT_31"/>
    <s v="DPU;DPU-ACT_14;Ene"/>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01-30T00:00:00"/>
    <s v="Ene"/>
    <n v="0"/>
    <n v="0"/>
    <n v="0"/>
    <s v="Por Ejecutar"/>
    <e v="#N/A"/>
    <e v="#N/A"/>
    <n v="0"/>
    <e v="#N/A"/>
    <e v="#N/A"/>
    <e v="#N/A"/>
    <e v="#N/A"/>
    <e v="#N/A"/>
    <e v="#N/A"/>
  </r>
  <r>
    <n v="102"/>
    <s v="OE1;SI;DPU-ACT_31"/>
    <s v="DPU;DPU-ACT_14;Feb"/>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02-28T00:00:00"/>
    <s v="Feb"/>
    <n v="0.1"/>
    <n v="0"/>
    <n v="0"/>
    <s v="Por Ejecutar"/>
    <e v="#N/A"/>
    <e v="#N/A"/>
    <n v="0"/>
    <m/>
    <m/>
    <m/>
    <m/>
    <m/>
    <m/>
  </r>
  <r>
    <n v="102"/>
    <s v="OE1;SI;DPU-ACT_31"/>
    <s v="DPU;DPU-ACT_14;Mar"/>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03-30T00:00:00"/>
    <s v="Mar"/>
    <n v="0.2"/>
    <n v="0"/>
    <n v="0"/>
    <s v="Por Ejecutar"/>
    <e v="#N/A"/>
    <e v="#N/A"/>
    <n v="0"/>
    <m/>
    <m/>
    <m/>
    <m/>
    <m/>
    <m/>
  </r>
  <r>
    <n v="102"/>
    <s v="OE1;SI;DPU-ACT_31"/>
    <s v="DPU;DPU-ACT_14;Abr"/>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04-30T00:00:00"/>
    <s v="Abr"/>
    <n v="0.2"/>
    <n v="0"/>
    <n v="0"/>
    <s v="Por Ejecutar"/>
    <e v="#N/A"/>
    <e v="#N/A"/>
    <n v="0"/>
    <m/>
    <m/>
    <m/>
    <m/>
    <m/>
    <m/>
  </r>
  <r>
    <n v="102"/>
    <s v="OE1;SI;DPU-ACT_31"/>
    <s v="DPU;DPU-ACT_14;May"/>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05-30T00:00:00"/>
    <s v="May"/>
    <n v="0.2"/>
    <n v="0"/>
    <n v="0"/>
    <s v="Por Ejecutar"/>
    <e v="#N/A"/>
    <e v="#N/A"/>
    <n v="0"/>
    <m/>
    <m/>
    <m/>
    <m/>
    <m/>
    <m/>
  </r>
  <r>
    <n v="102"/>
    <s v="OE1;SI;DPU-ACT_31"/>
    <s v="DPU;DPU-ACT_14;Jun"/>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06-30T00:00:00"/>
    <s v="Jun"/>
    <n v="0.2"/>
    <n v="0"/>
    <n v="0"/>
    <s v="Por Ejecutar"/>
    <e v="#N/A"/>
    <e v="#N/A"/>
    <n v="0"/>
    <m/>
    <m/>
    <m/>
    <m/>
    <m/>
    <m/>
  </r>
  <r>
    <n v="102"/>
    <s v="OE1;SI;DPU-ACT_31"/>
    <s v="DPU;DPU-ACT_14;Jul"/>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07-30T00:00:00"/>
    <s v="Jul"/>
    <n v="0.1"/>
    <n v="0"/>
    <n v="0"/>
    <s v="Por Ejecutar"/>
    <e v="#N/A"/>
    <e v="#N/A"/>
    <n v="0"/>
    <m/>
    <m/>
    <m/>
    <m/>
    <m/>
    <m/>
  </r>
  <r>
    <n v="102"/>
    <s v="OE1;SI;DPU-ACT_31"/>
    <s v="DPU;DPU-ACT_14;Ago"/>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08-30T00:00:00"/>
    <s v="Ago"/>
    <n v="0"/>
    <n v="0"/>
    <e v="#DIV/0!"/>
    <e v="#DIV/0!"/>
    <e v="#N/A"/>
    <e v="#N/A"/>
    <n v="0"/>
    <m/>
    <m/>
    <m/>
    <m/>
    <m/>
    <m/>
  </r>
  <r>
    <n v="102"/>
    <s v="OE1;SI;DPU-ACT_31"/>
    <s v="DPU;DPU-ACT_14;Sep"/>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09-30T00:00:00"/>
    <s v="Sep"/>
    <e v="#N/A"/>
    <e v="#N/A"/>
    <e v="#N/A"/>
    <e v="#N/A"/>
    <e v="#N/A"/>
    <e v="#N/A"/>
    <n v="0"/>
    <m/>
    <m/>
    <m/>
    <m/>
    <m/>
    <m/>
  </r>
  <r>
    <n v="102"/>
    <s v="OE1;SI;DPU-ACT_31"/>
    <s v="DPU;DPU-ACT_14;Oct"/>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10-30T00:00:00"/>
    <s v="Oct"/>
    <e v="#N/A"/>
    <e v="#N/A"/>
    <e v="#N/A"/>
    <e v="#N/A"/>
    <e v="#N/A"/>
    <e v="#N/A"/>
    <n v="0"/>
    <m/>
    <m/>
    <m/>
    <m/>
    <m/>
    <m/>
  </r>
  <r>
    <n v="102"/>
    <s v="OE1;SI;DPU-ACT_31"/>
    <s v="DPU;DPU-ACT_14;Nov"/>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11-30T00:00:00"/>
    <s v="Nov"/>
    <e v="#N/A"/>
    <n v="0"/>
    <e v="#N/A"/>
    <e v="#N/A"/>
    <e v="#N/A"/>
    <e v="#N/A"/>
    <n v="0"/>
    <m/>
    <m/>
    <m/>
    <m/>
    <m/>
    <m/>
  </r>
  <r>
    <n v="102"/>
    <s v="OE1;SI;DPU-ACT_31"/>
    <s v="DPU;DPU-ACT_14;Dic"/>
    <x v="2"/>
    <s v="Brindar Protección a los Usuarios"/>
    <s v="SI"/>
    <s v="PEI_08"/>
    <s v="PEI"/>
    <s v="PEI_08 - Promoción y Consolidación de  la Protección de los Derechos de los Usuarios "/>
    <s v="DPU-E_08"/>
    <s v="2. Campañas de Promoción y Capacitación"/>
    <s v="DPU-ACT_14"/>
    <s v="Salida a operación del curso en línea - Transporte Aéreo"/>
    <x v="2"/>
    <s v="Grupo_de_Promoción_y_Prevención_de_Protección_al_Usuario"/>
    <n v="8"/>
    <n v="12"/>
    <n v="2019"/>
    <d v="2019-12-30T00:00:00"/>
    <s v="Dic"/>
    <e v="#N/A"/>
    <n v="0"/>
    <e v="#N/A"/>
    <e v="#N/A"/>
    <e v="#N/A"/>
    <e v="#N/A"/>
    <n v="0"/>
    <m/>
    <m/>
    <m/>
    <m/>
    <m/>
    <m/>
  </r>
  <r>
    <n v="103"/>
    <s v="OE1;SI;DTTTA-ACT_01"/>
    <s v="DPU;DPU-ACT_15;Ene"/>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01-30T00:00:00"/>
    <s v="Ene"/>
    <n v="0"/>
    <n v="0"/>
    <n v="0"/>
    <s v="Por Ejecutar"/>
    <e v="#N/A"/>
    <e v="#N/A"/>
    <n v="0"/>
    <e v="#N/A"/>
    <e v="#N/A"/>
    <e v="#N/A"/>
    <e v="#N/A"/>
    <e v="#N/A"/>
    <e v="#N/A"/>
  </r>
  <r>
    <n v="103"/>
    <s v="OE1;SI;DTTTA-ACT_01"/>
    <s v="DPU;DPU-ACT_15;Feb"/>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02-28T00:00:00"/>
    <s v="Feb"/>
    <n v="2"/>
    <n v="0"/>
    <n v="0"/>
    <s v="Por Ejecutar"/>
    <e v="#N/A"/>
    <e v="#N/A"/>
    <n v="0"/>
    <m/>
    <m/>
    <m/>
    <m/>
    <m/>
    <m/>
  </r>
  <r>
    <n v="103"/>
    <s v="OE1;SI;DTTTA-ACT_01"/>
    <s v="DPU;DPU-ACT_15;Mar"/>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03-30T00:00:00"/>
    <s v="Mar"/>
    <n v="2"/>
    <n v="0"/>
    <n v="0"/>
    <s v="Por Ejecutar"/>
    <e v="#N/A"/>
    <e v="#N/A"/>
    <n v="0"/>
    <m/>
    <m/>
    <m/>
    <m/>
    <m/>
    <m/>
  </r>
  <r>
    <n v="103"/>
    <s v="OE1;SI;DTTTA-ACT_01"/>
    <s v="DPU;DPU-ACT_15;Abr"/>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04-30T00:00:00"/>
    <s v="Abr"/>
    <n v="2"/>
    <n v="0"/>
    <n v="0"/>
    <s v="Por Ejecutar"/>
    <e v="#N/A"/>
    <e v="#N/A"/>
    <n v="0"/>
    <m/>
    <m/>
    <m/>
    <m/>
    <m/>
    <m/>
  </r>
  <r>
    <n v="103"/>
    <s v="OE1;SI;DTTTA-ACT_01"/>
    <s v="DPU;DPU-ACT_15;May"/>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05-30T00:00:00"/>
    <s v="May"/>
    <n v="2"/>
    <n v="0"/>
    <n v="0"/>
    <s v="Por Ejecutar"/>
    <e v="#N/A"/>
    <e v="#N/A"/>
    <n v="0"/>
    <m/>
    <m/>
    <m/>
    <m/>
    <m/>
    <m/>
  </r>
  <r>
    <n v="103"/>
    <s v="OE1;SI;DTTTA-ACT_01"/>
    <s v="DPU;DPU-ACT_15;Jun"/>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06-30T00:00:00"/>
    <s v="Jun"/>
    <n v="2"/>
    <n v="0"/>
    <n v="0"/>
    <s v="Por Ejecutar"/>
    <e v="#N/A"/>
    <e v="#N/A"/>
    <n v="0"/>
    <m/>
    <m/>
    <m/>
    <m/>
    <m/>
    <m/>
  </r>
  <r>
    <n v="103"/>
    <s v="OE1;SI;DTTTA-ACT_01"/>
    <s v="DPU;DPU-ACT_15;Jul"/>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07-30T00:00:00"/>
    <s v="Jul"/>
    <n v="2"/>
    <n v="0"/>
    <n v="0"/>
    <s v="Por Ejecutar"/>
    <e v="#N/A"/>
    <e v="#N/A"/>
    <n v="0"/>
    <m/>
    <m/>
    <m/>
    <m/>
    <m/>
    <m/>
  </r>
  <r>
    <n v="103"/>
    <s v="OE1;SI;DTTTA-ACT_01"/>
    <s v="DPU;DPU-ACT_15;Ago"/>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08-30T00:00:00"/>
    <s v="Ago"/>
    <n v="2"/>
    <n v="0"/>
    <n v="0"/>
    <s v="Por Ejecutar"/>
    <e v="#N/A"/>
    <e v="#N/A"/>
    <n v="0"/>
    <m/>
    <m/>
    <m/>
    <m/>
    <m/>
    <m/>
  </r>
  <r>
    <n v="103"/>
    <s v="OE1;SI;DTTTA-ACT_01"/>
    <s v="DPU;DPU-ACT_15;Sep"/>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09-30T00:00:00"/>
    <s v="Sep"/>
    <e v="#N/A"/>
    <e v="#N/A"/>
    <e v="#N/A"/>
    <e v="#N/A"/>
    <e v="#N/A"/>
    <e v="#N/A"/>
    <n v="0"/>
    <m/>
    <m/>
    <m/>
    <m/>
    <m/>
    <m/>
  </r>
  <r>
    <n v="103"/>
    <s v="OE1;SI;DTTTA-ACT_01"/>
    <s v="DPU;DPU-ACT_15;Oct"/>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10-30T00:00:00"/>
    <s v="Oct"/>
    <e v="#N/A"/>
    <e v="#N/A"/>
    <e v="#N/A"/>
    <e v="#N/A"/>
    <e v="#N/A"/>
    <e v="#N/A"/>
    <n v="0"/>
    <m/>
    <m/>
    <m/>
    <m/>
    <m/>
    <m/>
  </r>
  <r>
    <n v="103"/>
    <s v="OE1;SI;DTTTA-ACT_01"/>
    <s v="DPU;DPU-ACT_15;Nov"/>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11-30T00:00:00"/>
    <s v="Nov"/>
    <e v="#N/A"/>
    <n v="2"/>
    <e v="#N/A"/>
    <e v="#N/A"/>
    <e v="#N/A"/>
    <e v="#N/A"/>
    <n v="0"/>
    <m/>
    <m/>
    <m/>
    <m/>
    <m/>
    <m/>
  </r>
  <r>
    <n v="103"/>
    <s v="OE1;SI;DTTTA-ACT_01"/>
    <s v="DPU;DPU-ACT_15;Dic"/>
    <x v="2"/>
    <s v="Brindar Protección a los Usuarios"/>
    <s v="SI"/>
    <s v="PAI_10"/>
    <s v="PAI"/>
    <s v="PyP_Campañas de Promoción y Capacitación"/>
    <s v="DPU-E_08"/>
    <s v="2. Campañas de Promoción y Capacitación"/>
    <s v="DPU-ACT_15"/>
    <s v="Capacitaciones de Protección a Usuarios."/>
    <x v="2"/>
    <s v="Grupo_de_Promoción_y_Prevención_de_Protección_al_Usuario"/>
    <n v="9"/>
    <n v="12"/>
    <n v="2019"/>
    <d v="2019-12-30T00:00:00"/>
    <s v="Dic"/>
    <e v="#N/A"/>
    <n v="2"/>
    <e v="#N/A"/>
    <e v="#N/A"/>
    <e v="#N/A"/>
    <e v="#N/A"/>
    <n v="0"/>
    <m/>
    <m/>
    <m/>
    <m/>
    <m/>
    <m/>
  </r>
  <r>
    <n v="104"/>
    <s v="OE1;SI;DTTTA-ACT_02"/>
    <s v="DPU;DPU-ACT_16;Ene"/>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01-30T00:00:00"/>
    <s v="Ene"/>
    <n v="0"/>
    <n v="0"/>
    <n v="0"/>
    <s v="Por Ejecutar"/>
    <e v="#N/A"/>
    <e v="#N/A"/>
    <n v="0"/>
    <e v="#N/A"/>
    <e v="#N/A"/>
    <e v="#N/A"/>
    <e v="#N/A"/>
    <e v="#N/A"/>
    <e v="#N/A"/>
  </r>
  <r>
    <n v="104"/>
    <s v="OE1;SI;DTTTA-ACT_02"/>
    <s v="DPU;DPU-ACT_16;Feb"/>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02-28T00:00:00"/>
    <s v="Feb"/>
    <n v="1"/>
    <n v="0"/>
    <n v="0"/>
    <s v="Por Ejecutar"/>
    <e v="#N/A"/>
    <e v="#N/A"/>
    <n v="0"/>
    <m/>
    <m/>
    <m/>
    <m/>
    <m/>
    <m/>
  </r>
  <r>
    <n v="104"/>
    <s v="OE1;SI;DTTTA-ACT_02"/>
    <s v="DPU;DPU-ACT_16;Mar"/>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03-30T00:00:00"/>
    <s v="Mar"/>
    <n v="0"/>
    <n v="0"/>
    <n v="0"/>
    <s v="Por Ejecutar"/>
    <e v="#N/A"/>
    <e v="#N/A"/>
    <n v="0"/>
    <m/>
    <m/>
    <m/>
    <m/>
    <m/>
    <m/>
  </r>
  <r>
    <n v="104"/>
    <s v="OE1;SI;DTTTA-ACT_02"/>
    <s v="DPU;DPU-ACT_16;Abr"/>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04-30T00:00:00"/>
    <s v="Abr"/>
    <n v="0"/>
    <n v="0"/>
    <e v="#DIV/0!"/>
    <e v="#DIV/0!"/>
    <e v="#N/A"/>
    <e v="#N/A"/>
    <n v="0"/>
    <m/>
    <m/>
    <m/>
    <m/>
    <m/>
    <m/>
  </r>
  <r>
    <n v="104"/>
    <s v="OE1;SI;DTTTA-ACT_02"/>
    <s v="DPU;DPU-ACT_16;May"/>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05-30T00:00:00"/>
    <s v="May"/>
    <n v="0"/>
    <n v="0"/>
    <n v="0"/>
    <s v="Por Ejecutar"/>
    <e v="#N/A"/>
    <e v="#N/A"/>
    <n v="0"/>
    <m/>
    <m/>
    <m/>
    <m/>
    <m/>
    <m/>
  </r>
  <r>
    <n v="104"/>
    <s v="OE1;SI;DTTTA-ACT_02"/>
    <s v="DPU;DPU-ACT_16;Jun"/>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06-30T00:00:00"/>
    <s v="Jun"/>
    <n v="0"/>
    <n v="0"/>
    <n v="0"/>
    <s v="Por Ejecutar"/>
    <e v="#N/A"/>
    <e v="#N/A"/>
    <n v="0"/>
    <m/>
    <m/>
    <m/>
    <m/>
    <m/>
    <m/>
  </r>
  <r>
    <n v="104"/>
    <s v="OE1;SI;DTTTA-ACT_02"/>
    <s v="DPU;DPU-ACT_16;Jul"/>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07-30T00:00:00"/>
    <s v="Jul"/>
    <n v="0"/>
    <n v="0"/>
    <n v="0"/>
    <s v="Por Ejecutar"/>
    <e v="#N/A"/>
    <e v="#N/A"/>
    <n v="0"/>
    <m/>
    <m/>
    <m/>
    <m/>
    <m/>
    <m/>
  </r>
  <r>
    <n v="104"/>
    <s v="OE1;SI;DTTTA-ACT_02"/>
    <s v="DPU;DPU-ACT_16;Ago"/>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08-30T00:00:00"/>
    <s v="Ago"/>
    <n v="0"/>
    <n v="0"/>
    <e v="#DIV/0!"/>
    <e v="#DIV/0!"/>
    <e v="#N/A"/>
    <e v="#N/A"/>
    <n v="0"/>
    <m/>
    <m/>
    <m/>
    <m/>
    <m/>
    <m/>
  </r>
  <r>
    <n v="104"/>
    <s v="OE1;SI;DTTTA-ACT_02"/>
    <s v="DPU;DPU-ACT_16;Sep"/>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09-30T00:00:00"/>
    <s v="Sep"/>
    <e v="#N/A"/>
    <e v="#N/A"/>
    <n v="0"/>
    <s v="Por Ejecutar"/>
    <e v="#N/A"/>
    <e v="#N/A"/>
    <n v="0"/>
    <m/>
    <m/>
    <m/>
    <m/>
    <m/>
    <m/>
  </r>
  <r>
    <n v="104"/>
    <s v="OE1;SI;DTTTA-ACT_02"/>
    <s v="DPU;DPU-ACT_16;Oct"/>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10-30T00:00:00"/>
    <s v="Oct"/>
    <e v="#N/A"/>
    <e v="#N/A"/>
    <n v="0"/>
    <s v="Por Ejecutar"/>
    <e v="#N/A"/>
    <e v="#N/A"/>
    <n v="0"/>
    <m/>
    <m/>
    <m/>
    <m/>
    <m/>
    <m/>
  </r>
  <r>
    <n v="104"/>
    <s v="OE1;SI;DTTTA-ACT_02"/>
    <s v="DPU;DPU-ACT_16;Nov"/>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11-30T00:00:00"/>
    <s v="Nov"/>
    <e v="#N/A"/>
    <n v="0"/>
    <n v="0"/>
    <s v="Por Ejecutar"/>
    <e v="#N/A"/>
    <e v="#N/A"/>
    <n v="0"/>
    <m/>
    <m/>
    <m/>
    <m/>
    <m/>
    <m/>
  </r>
  <r>
    <n v="104"/>
    <s v="OE1;SI;DTTTA-ACT_02"/>
    <s v="DPU;DPU-ACT_16;Dic"/>
    <x v="2"/>
    <s v="Brindar Protección a los Usuarios"/>
    <s v="SI"/>
    <s v="PAI_10"/>
    <s v="PAI"/>
    <s v="PyP_Campañas de Promoción y Capacitación"/>
    <s v="DPU-E_08"/>
    <s v="2. Campañas de Promoción y Capacitación"/>
    <s v="DPU-ACT_16"/>
    <s v="Generar Alcance y Contenidos para la Realización del 1er Congreso del Sector Transporte."/>
    <x v="2"/>
    <s v="Grupo_de_Promoción_y_Prevención_de_Protección_al_Usuario"/>
    <n v="8"/>
    <n v="12"/>
    <n v="2019"/>
    <d v="2019-12-30T00:00:00"/>
    <s v="Dic"/>
    <e v="#N/A"/>
    <n v="0"/>
    <e v="#N/A"/>
    <e v="#N/A"/>
    <e v="#N/A"/>
    <e v="#N/A"/>
    <n v="0"/>
    <m/>
    <m/>
    <m/>
    <m/>
    <m/>
    <m/>
  </r>
  <r>
    <n v="105"/>
    <s v="OE1;SI;DTTTA-ACT_03"/>
    <s v="DPU;DPU-ACT_17;Ene"/>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01-30T00:00:00"/>
    <s v="Ene"/>
    <n v="0"/>
    <n v="0"/>
    <n v="0"/>
    <s v="Por Ejecutar"/>
    <e v="#N/A"/>
    <e v="#N/A"/>
    <n v="0"/>
    <e v="#N/A"/>
    <e v="#N/A"/>
    <e v="#N/A"/>
    <e v="#N/A"/>
    <e v="#N/A"/>
    <e v="#N/A"/>
  </r>
  <r>
    <n v="105"/>
    <s v="OE1;SI;DTTTA-ACT_03"/>
    <s v="DPU;DPU-ACT_17;Feb"/>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02-28T00:00:00"/>
    <s v="Feb"/>
    <n v="1"/>
    <n v="0"/>
    <n v="0"/>
    <s v="Por Ejecutar"/>
    <e v="#N/A"/>
    <e v="#N/A"/>
    <n v="0"/>
    <m/>
    <m/>
    <m/>
    <m/>
    <m/>
    <m/>
  </r>
  <r>
    <n v="105"/>
    <s v="OE1;SI;DTTTA-ACT_03"/>
    <s v="DPU;DPU-ACT_17;Mar"/>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03-30T00:00:00"/>
    <s v="Mar"/>
    <n v="1"/>
    <n v="0"/>
    <n v="0"/>
    <s v="Por Ejecutar"/>
    <e v="#N/A"/>
    <e v="#N/A"/>
    <n v="0"/>
    <m/>
    <m/>
    <m/>
    <m/>
    <m/>
    <m/>
  </r>
  <r>
    <n v="105"/>
    <s v="OE1;SI;DTTTA-ACT_03"/>
    <s v="DPU;DPU-ACT_17;Abr"/>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04-30T00:00:00"/>
    <s v="Abr"/>
    <n v="1"/>
    <n v="0"/>
    <n v="0"/>
    <s v="Por Ejecutar"/>
    <e v="#N/A"/>
    <e v="#N/A"/>
    <n v="0"/>
    <m/>
    <m/>
    <m/>
    <m/>
    <m/>
    <m/>
  </r>
  <r>
    <n v="105"/>
    <s v="OE1;SI;DTTTA-ACT_03"/>
    <s v="DPU;DPU-ACT_17;May"/>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05-30T00:00:00"/>
    <s v="May"/>
    <n v="1"/>
    <n v="0"/>
    <n v="0"/>
    <s v="Por Ejecutar"/>
    <e v="#N/A"/>
    <e v="#N/A"/>
    <n v="0"/>
    <m/>
    <m/>
    <m/>
    <m/>
    <m/>
    <m/>
  </r>
  <r>
    <n v="105"/>
    <s v="OE1;SI;DTTTA-ACT_03"/>
    <s v="DPU;DPU-ACT_17;Jun"/>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06-30T00:00:00"/>
    <s v="Jun"/>
    <n v="1"/>
    <n v="0"/>
    <n v="0"/>
    <s v="Por Ejecutar"/>
    <e v="#N/A"/>
    <e v="#N/A"/>
    <n v="0"/>
    <m/>
    <m/>
    <m/>
    <m/>
    <m/>
    <m/>
  </r>
  <r>
    <n v="105"/>
    <s v="OE1;SI;DTTTA-ACT_03"/>
    <s v="DPU;DPU-ACT_17;Jul"/>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07-30T00:00:00"/>
    <s v="Jul"/>
    <n v="1"/>
    <n v="0"/>
    <n v="0"/>
    <s v="Por Ejecutar"/>
    <e v="#N/A"/>
    <e v="#N/A"/>
    <n v="0"/>
    <m/>
    <m/>
    <m/>
    <m/>
    <m/>
    <m/>
  </r>
  <r>
    <n v="105"/>
    <s v="OE1;SI;DTTTA-ACT_03"/>
    <s v="DPU;DPU-ACT_17;Ago"/>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08-30T00:00:00"/>
    <s v="Ago"/>
    <n v="1"/>
    <n v="0"/>
    <n v="0"/>
    <s v="Por Ejecutar"/>
    <e v="#N/A"/>
    <e v="#N/A"/>
    <n v="0"/>
    <m/>
    <m/>
    <m/>
    <m/>
    <m/>
    <m/>
  </r>
  <r>
    <n v="105"/>
    <s v="OE1;SI;DTTTA-ACT_03"/>
    <s v="DPU;DPU-ACT_17;Sep"/>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09-30T00:00:00"/>
    <s v="Sep"/>
    <e v="#N/A"/>
    <e v="#N/A"/>
    <n v="0"/>
    <s v="Por Ejecutar"/>
    <e v="#N/A"/>
    <e v="#N/A"/>
    <n v="0"/>
    <m/>
    <m/>
    <m/>
    <m/>
    <m/>
    <m/>
  </r>
  <r>
    <n v="105"/>
    <s v="OE1;SI;DTTTA-ACT_03"/>
    <s v="DPU;DPU-ACT_17;Oct"/>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10-30T00:00:00"/>
    <s v="Oct"/>
    <e v="#N/A"/>
    <e v="#N/A"/>
    <n v="0"/>
    <s v="Por Ejecutar"/>
    <e v="#N/A"/>
    <e v="#N/A"/>
    <n v="0"/>
    <m/>
    <m/>
    <m/>
    <m/>
    <m/>
    <m/>
  </r>
  <r>
    <n v="105"/>
    <s v="OE1;SI;DTTTA-ACT_03"/>
    <s v="DPU;DPU-ACT_17;Nov"/>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11-30T00:00:00"/>
    <s v="Nov"/>
    <e v="#N/A"/>
    <n v="1"/>
    <n v="0"/>
    <s v="Por Ejecutar"/>
    <e v="#N/A"/>
    <e v="#N/A"/>
    <n v="0"/>
    <m/>
    <m/>
    <m/>
    <m/>
    <m/>
    <m/>
  </r>
  <r>
    <n v="105"/>
    <s v="OE1;SI;DTTTA-ACT_03"/>
    <s v="DPU;DPU-ACT_17;Dic"/>
    <x v="2"/>
    <s v="Brindar Protección a los Usuarios"/>
    <s v="SI"/>
    <s v="PAI_10"/>
    <s v="PAI"/>
    <s v="PyP_Campañas de Promoción y Capacitación"/>
    <s v="DPU-E_08"/>
    <s v="2. Campañas de Promoción y Capacitación"/>
    <s v="DPU-ACT_17"/>
    <s v="Programa de Legitimación en espacios academicos"/>
    <x v="2"/>
    <s v="Grupo_de_Promoción_y_Prevención_de_Protección_al_Usuario"/>
    <n v="8"/>
    <n v="12"/>
    <n v="2019"/>
    <d v="2019-12-30T00:00:00"/>
    <s v="Dic"/>
    <e v="#N/A"/>
    <n v="0"/>
    <e v="#N/A"/>
    <e v="#N/A"/>
    <e v="#N/A"/>
    <e v="#N/A"/>
    <n v="0"/>
    <m/>
    <m/>
    <m/>
    <m/>
    <m/>
    <m/>
  </r>
  <r>
    <n v="106"/>
    <s v="OE1;SI;DTTTA-ACT_04"/>
    <s v="DPU;DPU-ACT_18;Ene"/>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01-30T00:00:00"/>
    <s v="Ene"/>
    <n v="0"/>
    <n v="0"/>
    <n v="0"/>
    <s v="Por Ejecutar"/>
    <e v="#N/A"/>
    <e v="#N/A"/>
    <n v="0"/>
    <e v="#N/A"/>
    <e v="#N/A"/>
    <e v="#N/A"/>
    <e v="#N/A"/>
    <e v="#N/A"/>
    <e v="#N/A"/>
  </r>
  <r>
    <n v="106"/>
    <s v="OE1;SI;DTTTA-ACT_04"/>
    <s v="DPU;DPU-ACT_18;Feb"/>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02-28T00:00:00"/>
    <s v="Feb"/>
    <n v="0"/>
    <n v="0"/>
    <n v="0"/>
    <s v="Por Ejecutar"/>
    <e v="#N/A"/>
    <e v="#N/A"/>
    <n v="0"/>
    <m/>
    <m/>
    <m/>
    <m/>
    <m/>
    <m/>
  </r>
  <r>
    <n v="106"/>
    <s v="OE1;SI;DTTTA-ACT_04"/>
    <s v="DPU;DPU-ACT_18;Mar"/>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03-30T00:00:00"/>
    <s v="Mar"/>
    <n v="6.25E-2"/>
    <n v="0"/>
    <n v="0"/>
    <s v="Por Ejecutar"/>
    <e v="#N/A"/>
    <e v="#N/A"/>
    <n v="0"/>
    <m/>
    <m/>
    <m/>
    <m/>
    <m/>
    <m/>
  </r>
  <r>
    <n v="106"/>
    <s v="OE1;SI;DTTTA-ACT_04"/>
    <s v="DPU;DPU-ACT_18;Abr"/>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04-30T00:00:00"/>
    <s v="Abr"/>
    <n v="6.25E-2"/>
    <n v="0"/>
    <n v="0"/>
    <s v="Por Ejecutar"/>
    <e v="#N/A"/>
    <e v="#N/A"/>
    <n v="0"/>
    <m/>
    <m/>
    <m/>
    <m/>
    <m/>
    <m/>
  </r>
  <r>
    <n v="106"/>
    <s v="OE1;SI;DTTTA-ACT_04"/>
    <s v="DPU;DPU-ACT_18;May"/>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05-30T00:00:00"/>
    <s v="May"/>
    <n v="0.14579999999999999"/>
    <n v="0"/>
    <n v="0"/>
    <s v="Por Ejecutar"/>
    <e v="#N/A"/>
    <e v="#N/A"/>
    <n v="0"/>
    <m/>
    <m/>
    <m/>
    <m/>
    <m/>
    <m/>
  </r>
  <r>
    <n v="106"/>
    <s v="OE1;SI;DTTTA-ACT_04"/>
    <s v="DPU;DPU-ACT_18;Jun"/>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06-30T00:00:00"/>
    <s v="Jun"/>
    <n v="0.14579999999999999"/>
    <n v="0"/>
    <n v="0"/>
    <s v="Por Ejecutar"/>
    <e v="#N/A"/>
    <e v="#N/A"/>
    <n v="0"/>
    <m/>
    <m/>
    <m/>
    <m/>
    <m/>
    <m/>
  </r>
  <r>
    <n v="106"/>
    <s v="OE1;SI;DTTTA-ACT_04"/>
    <s v="DPU;DPU-ACT_18;Jul"/>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07-30T00:00:00"/>
    <s v="Jul"/>
    <n v="8.3499999999999991E-2"/>
    <n v="0"/>
    <n v="0"/>
    <s v="Por Ejecutar"/>
    <e v="#N/A"/>
    <e v="#N/A"/>
    <n v="0"/>
    <m/>
    <m/>
    <m/>
    <m/>
    <m/>
    <m/>
  </r>
  <r>
    <n v="106"/>
    <s v="OE1;SI;DTTTA-ACT_04"/>
    <s v="DPU;DPU-ACT_18;Ago"/>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08-30T00:00:00"/>
    <s v="Ago"/>
    <n v="0.14579999999999999"/>
    <n v="0"/>
    <n v="0"/>
    <s v="Por Ejecutar"/>
    <e v="#N/A"/>
    <e v="#N/A"/>
    <n v="0"/>
    <m/>
    <m/>
    <m/>
    <m/>
    <m/>
    <m/>
  </r>
  <r>
    <n v="106"/>
    <s v="OE1;SI;DTTTA-ACT_04"/>
    <s v="DPU;DPU-ACT_18;Sep"/>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09-30T00:00:00"/>
    <s v="Sep"/>
    <e v="#N/A"/>
    <e v="#N/A"/>
    <n v="0"/>
    <s v="Por Ejecutar"/>
    <e v="#N/A"/>
    <e v="#N/A"/>
    <n v="0"/>
    <m/>
    <m/>
    <m/>
    <m/>
    <m/>
    <m/>
  </r>
  <r>
    <n v="106"/>
    <s v="OE1;SI;DTTTA-ACT_04"/>
    <s v="DPU;DPU-ACT_18;Oct"/>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10-30T00:00:00"/>
    <s v="Oct"/>
    <e v="#N/A"/>
    <e v="#N/A"/>
    <n v="0"/>
    <s v="Por Ejecutar"/>
    <e v="#N/A"/>
    <e v="#N/A"/>
    <n v="0"/>
    <m/>
    <m/>
    <m/>
    <m/>
    <m/>
    <m/>
  </r>
  <r>
    <n v="106"/>
    <s v="OE1;SI;DTTTA-ACT_04"/>
    <s v="DPU;DPU-ACT_18;Nov"/>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11-30T00:00:00"/>
    <s v="Nov"/>
    <e v="#N/A"/>
    <n v="6.25E-2"/>
    <n v="0"/>
    <s v="Por Ejecutar"/>
    <e v="#N/A"/>
    <e v="#N/A"/>
    <n v="0"/>
    <m/>
    <m/>
    <m/>
    <m/>
    <m/>
    <m/>
  </r>
  <r>
    <n v="106"/>
    <s v="OE1;SI;DTTTA-ACT_04"/>
    <s v="DPU;DPU-ACT_18;Dic"/>
    <x v="2"/>
    <s v="Brindar Protección a los Usuarios"/>
    <s v="SI"/>
    <s v="PEI_08"/>
    <s v="PEI"/>
    <s v="PEI_08 - Promoción y Consolidación de  la Protección de los Derechos de los Usuarios "/>
    <s v="DPU-E_08"/>
    <s v="2. Campañas de Promoción y Capacitación"/>
    <s v="DPU-ACT_18"/>
    <s v="Estrategias en Redes Sociales para Protección de los Usuarios."/>
    <x v="2"/>
    <s v="Grupo_de_Promoción_y_Prevención_de_Protección_al_Usuario"/>
    <n v="8"/>
    <n v="12"/>
    <n v="2019"/>
    <d v="2019-12-30T00:00:00"/>
    <s v="Dic"/>
    <e v="#N/A"/>
    <n v="0"/>
    <e v="#N/A"/>
    <e v="#N/A"/>
    <e v="#N/A"/>
    <e v="#N/A"/>
    <n v="0"/>
    <m/>
    <m/>
    <m/>
    <m/>
    <m/>
    <m/>
  </r>
  <r>
    <n v="107"/>
    <s v="OE1;SI;DTTTA-ACT_05"/>
    <s v="DPU;DPU-ACT_19;Ene"/>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01-30T00:00:00"/>
    <s v="Ene"/>
    <n v="0"/>
    <n v="0"/>
    <n v="0"/>
    <s v="Por Ejecutar"/>
    <e v="#N/A"/>
    <e v="#N/A"/>
    <n v="0"/>
    <e v="#N/A"/>
    <e v="#N/A"/>
    <e v="#N/A"/>
    <e v="#N/A"/>
    <e v="#N/A"/>
    <e v="#N/A"/>
  </r>
  <r>
    <n v="107"/>
    <s v="OE1;SI;DTTTA-ACT_05"/>
    <s v="DPU;DPU-ACT_19;Feb"/>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02-28T00:00:00"/>
    <s v="Feb"/>
    <n v="0"/>
    <n v="0"/>
    <n v="0"/>
    <s v="Por Ejecutar"/>
    <e v="#N/A"/>
    <e v="#N/A"/>
    <n v="0"/>
    <m/>
    <m/>
    <m/>
    <m/>
    <m/>
    <m/>
  </r>
  <r>
    <n v="107"/>
    <s v="OE1;SI;DTTTA-ACT_05"/>
    <s v="DPU;DPU-ACT_19;Mar"/>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03-30T00:00:00"/>
    <s v="Mar"/>
    <n v="0"/>
    <n v="0"/>
    <n v="0"/>
    <s v="Por Ejecutar"/>
    <e v="#N/A"/>
    <e v="#N/A"/>
    <n v="0"/>
    <m/>
    <m/>
    <m/>
    <m/>
    <m/>
    <m/>
  </r>
  <r>
    <n v="107"/>
    <s v="OE1;SI;DTTTA-ACT_05"/>
    <s v="DPU;DPU-ACT_19;Abr"/>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04-30T00:00:00"/>
    <s v="Abr"/>
    <n v="0"/>
    <n v="0"/>
    <e v="#DIV/0!"/>
    <e v="#DIV/0!"/>
    <e v="#N/A"/>
    <e v="#N/A"/>
    <n v="0"/>
    <m/>
    <m/>
    <m/>
    <m/>
    <m/>
    <m/>
  </r>
  <r>
    <n v="107"/>
    <s v="OE1;SI;DTTTA-ACT_05"/>
    <s v="DPU;DPU-ACT_19;May"/>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05-30T00:00:00"/>
    <s v="May"/>
    <n v="0"/>
    <n v="0"/>
    <n v="0"/>
    <s v="Por Ejecutar"/>
    <e v="#N/A"/>
    <e v="#N/A"/>
    <n v="0"/>
    <m/>
    <m/>
    <m/>
    <m/>
    <m/>
    <m/>
  </r>
  <r>
    <n v="107"/>
    <s v="OE1;SI;DTTTA-ACT_05"/>
    <s v="DPU;DPU-ACT_19;Jun"/>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06-30T00:00:00"/>
    <s v="Jun"/>
    <n v="0"/>
    <n v="0"/>
    <n v="0"/>
    <s v="Por Ejecutar"/>
    <e v="#N/A"/>
    <e v="#N/A"/>
    <n v="0"/>
    <m/>
    <m/>
    <m/>
    <m/>
    <m/>
    <m/>
  </r>
  <r>
    <n v="107"/>
    <s v="OE1;SI;DTTTA-ACT_05"/>
    <s v="DPU;DPU-ACT_19;Jul"/>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07-30T00:00:00"/>
    <s v="Jul"/>
    <n v="0"/>
    <n v="0"/>
    <n v="0"/>
    <s v="Por Ejecutar"/>
    <e v="#N/A"/>
    <e v="#N/A"/>
    <n v="0"/>
    <m/>
    <m/>
    <m/>
    <m/>
    <m/>
    <m/>
  </r>
  <r>
    <n v="107"/>
    <s v="OE1;SI;DTTTA-ACT_05"/>
    <s v="DPU;DPU-ACT_19;Ago"/>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08-30T00:00:00"/>
    <s v="Ago"/>
    <n v="0"/>
    <n v="0"/>
    <e v="#DIV/0!"/>
    <e v="#DIV/0!"/>
    <e v="#N/A"/>
    <e v="#N/A"/>
    <n v="0"/>
    <m/>
    <m/>
    <m/>
    <m/>
    <m/>
    <m/>
  </r>
  <r>
    <n v="107"/>
    <s v="OE1;SI;DTTTA-ACT_05"/>
    <s v="DPU;DPU-ACT_19;Sep"/>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09-30T00:00:00"/>
    <s v="Sep"/>
    <e v="#N/A"/>
    <e v="#N/A"/>
    <n v="0"/>
    <s v="Por Ejecutar"/>
    <e v="#N/A"/>
    <e v="#N/A"/>
    <n v="0"/>
    <m/>
    <m/>
    <m/>
    <m/>
    <m/>
    <m/>
  </r>
  <r>
    <n v="107"/>
    <s v="OE1;SI;DTTTA-ACT_05"/>
    <s v="DPU;DPU-ACT_19;Oct"/>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10-30T00:00:00"/>
    <s v="Oct"/>
    <e v="#N/A"/>
    <e v="#N/A"/>
    <n v="0"/>
    <s v="Por Ejecutar"/>
    <e v="#N/A"/>
    <e v="#N/A"/>
    <n v="0"/>
    <m/>
    <m/>
    <m/>
    <m/>
    <m/>
    <m/>
  </r>
  <r>
    <n v="107"/>
    <s v="OE1;SI;DTTTA-ACT_05"/>
    <s v="DPU;DPU-ACT_19;Nov"/>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11-30T00:00:00"/>
    <s v="Nov"/>
    <e v="#N/A"/>
    <n v="0"/>
    <n v="0"/>
    <s v="Por Ejecutar"/>
    <e v="#N/A"/>
    <e v="#N/A"/>
    <n v="0"/>
    <m/>
    <m/>
    <m/>
    <m/>
    <m/>
    <m/>
  </r>
  <r>
    <n v="107"/>
    <s v="OE1;SI;DTTTA-ACT_05"/>
    <s v="DPU;DPU-ACT_19;Dic"/>
    <x v="2"/>
    <s v="Brindar Protección a los Usuarios"/>
    <s v="SI"/>
    <s v="PAI_10"/>
    <s v="PAI"/>
    <s v="PyP_Campañas de Promoción y Capacitación"/>
    <s v="DPU-E_08"/>
    <s v="2. Campañas de Promoción y Capacitación"/>
    <s v="DPU-ACT_19"/>
    <s v="Programa de Participación Ciudadana"/>
    <x v="2"/>
    <s v="Grupo_de_Promoción_y_Prevención_de_Protección_al_Usuario"/>
    <n v="8"/>
    <n v="12"/>
    <n v="2019"/>
    <d v="2019-12-30T00:00:00"/>
    <s v="Dic"/>
    <e v="#N/A"/>
    <n v="0"/>
    <e v="#N/A"/>
    <e v="#N/A"/>
    <e v="#N/A"/>
    <e v="#N/A"/>
    <n v="0"/>
    <m/>
    <m/>
    <m/>
    <m/>
    <m/>
    <m/>
  </r>
  <r>
    <n v="108"/>
    <s v="OE1;SI;DTTTA-ACT_06"/>
    <s v="DPU;DPU-ACT_20;Ene"/>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01-30T00:00:00"/>
    <s v="Ene"/>
    <n v="1"/>
    <n v="1"/>
    <n v="1"/>
    <s v="Ejecutada"/>
    <e v="#N/A"/>
    <e v="#N/A"/>
    <n v="0"/>
    <e v="#N/A"/>
    <e v="#N/A"/>
    <e v="#N/A"/>
    <e v="#N/A"/>
    <e v="#N/A"/>
    <e v="#N/A"/>
  </r>
  <r>
    <n v="108"/>
    <s v="OE1;SI;DTTTA-ACT_06"/>
    <s v="DPU;DPU-ACT_20;Feb"/>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02-28T00:00:00"/>
    <s v="Feb"/>
    <n v="0"/>
    <n v="0"/>
    <n v="0"/>
    <s v="Por Ejecutar"/>
    <e v="#N/A"/>
    <e v="#N/A"/>
    <n v="0"/>
    <m/>
    <m/>
    <m/>
    <m/>
    <m/>
    <m/>
  </r>
  <r>
    <n v="108"/>
    <s v="OE1;SI;DTTTA-ACT_06"/>
    <s v="DPU;DPU-ACT_20;Mar"/>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03-30T00:00:00"/>
    <s v="Mar"/>
    <n v="0"/>
    <n v="0"/>
    <n v="0"/>
    <s v="Por Ejecutar"/>
    <e v="#N/A"/>
    <e v="#N/A"/>
    <n v="0"/>
    <m/>
    <m/>
    <m/>
    <m/>
    <m/>
    <m/>
  </r>
  <r>
    <n v="108"/>
    <s v="OE1;SI;DTTTA-ACT_06"/>
    <s v="DPU;DPU-ACT_20;Abr"/>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04-30T00:00:00"/>
    <s v="Abr"/>
    <n v="0"/>
    <n v="0"/>
    <e v="#DIV/0!"/>
    <e v="#DIV/0!"/>
    <e v="#N/A"/>
    <e v="#N/A"/>
    <n v="0"/>
    <m/>
    <m/>
    <m/>
    <m/>
    <m/>
    <m/>
  </r>
  <r>
    <n v="108"/>
    <s v="OE1;SI;DTTTA-ACT_06"/>
    <s v="DPU;DPU-ACT_20;May"/>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05-30T00:00:00"/>
    <s v="May"/>
    <n v="0"/>
    <n v="0"/>
    <n v="0"/>
    <s v="Por Ejecutar"/>
    <e v="#N/A"/>
    <e v="#N/A"/>
    <n v="0"/>
    <m/>
    <m/>
    <m/>
    <m/>
    <m/>
    <m/>
  </r>
  <r>
    <n v="108"/>
    <s v="OE1;SI;DTTTA-ACT_06"/>
    <s v="DPU;DPU-ACT_20;Jun"/>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06-30T00:00:00"/>
    <s v="Jun"/>
    <n v="0"/>
    <n v="0"/>
    <n v="0"/>
    <s v="Por Ejecutar"/>
    <e v="#N/A"/>
    <e v="#N/A"/>
    <n v="0"/>
    <m/>
    <m/>
    <m/>
    <m/>
    <m/>
    <m/>
  </r>
  <r>
    <n v="108"/>
    <s v="OE1;SI;DTTTA-ACT_06"/>
    <s v="DPU;DPU-ACT_20;Jul"/>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07-30T00:00:00"/>
    <s v="Jul"/>
    <n v="0"/>
    <n v="0"/>
    <n v="0"/>
    <s v="Por Ejecutar"/>
    <e v="#N/A"/>
    <e v="#N/A"/>
    <n v="0"/>
    <m/>
    <m/>
    <m/>
    <m/>
    <m/>
    <m/>
  </r>
  <r>
    <n v="108"/>
    <s v="OE1;SI;DTTTA-ACT_06"/>
    <s v="DPU;DPU-ACT_20;Ago"/>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08-30T00:00:00"/>
    <s v="Ago"/>
    <n v="0"/>
    <n v="0"/>
    <e v="#DIV/0!"/>
    <e v="#DIV/0!"/>
    <e v="#N/A"/>
    <e v="#N/A"/>
    <n v="0"/>
    <m/>
    <m/>
    <m/>
    <m/>
    <m/>
    <m/>
  </r>
  <r>
    <n v="108"/>
    <s v="OE1;SI;DTTTA-ACT_06"/>
    <s v="DPU;DPU-ACT_20;Sep"/>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09-30T00:00:00"/>
    <s v="Sep"/>
    <e v="#N/A"/>
    <e v="#N/A"/>
    <n v="0"/>
    <s v="Por Ejecutar"/>
    <e v="#N/A"/>
    <e v="#N/A"/>
    <n v="0"/>
    <m/>
    <m/>
    <m/>
    <m/>
    <m/>
    <m/>
  </r>
  <r>
    <n v="108"/>
    <s v="OE1;SI;DTTTA-ACT_06"/>
    <s v="DPU;DPU-ACT_20;Oct"/>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10-30T00:00:00"/>
    <s v="Oct"/>
    <e v="#N/A"/>
    <e v="#N/A"/>
    <n v="0"/>
    <s v="Por Ejecutar"/>
    <e v="#N/A"/>
    <e v="#N/A"/>
    <n v="0"/>
    <m/>
    <m/>
    <m/>
    <m/>
    <m/>
    <m/>
  </r>
  <r>
    <n v="108"/>
    <s v="OE1;SI;DTTTA-ACT_06"/>
    <s v="DPU;DPU-ACT_20;Nov"/>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11-30T00:00:00"/>
    <s v="Nov"/>
    <e v="#N/A"/>
    <n v="0"/>
    <n v="0"/>
    <s v="Por Ejecutar"/>
    <e v="#N/A"/>
    <e v="#N/A"/>
    <n v="0"/>
    <m/>
    <m/>
    <m/>
    <m/>
    <m/>
    <m/>
  </r>
  <r>
    <n v="108"/>
    <s v="OE1;SI;DTTTA-ACT_06"/>
    <s v="DPU;DPU-ACT_20;Dic"/>
    <x v="2"/>
    <s v="Brindar Protección a los Usuarios"/>
    <s v="SI"/>
    <s v="PAI_10"/>
    <s v="PAI"/>
    <s v="PyP_Campañas de Promoción y Capacitación"/>
    <s v="DPU-E_08"/>
    <s v="2. Campañas de Promoción y Capacitación"/>
    <s v="DPU-ACT_20"/>
    <s v="Generación de Insumos para Campañas de Promoción y Capacitación."/>
    <x v="2"/>
    <s v="Grupo_de_Promoción_y_Prevención_de_Protección_al_Usuario"/>
    <n v="8"/>
    <n v="12"/>
    <n v="2019"/>
    <d v="2019-12-30T00:00:00"/>
    <s v="Dic"/>
    <e v="#N/A"/>
    <n v="0"/>
    <e v="#N/A"/>
    <e v="#N/A"/>
    <e v="#N/A"/>
    <e v="#N/A"/>
    <n v="0"/>
    <m/>
    <m/>
    <m/>
    <m/>
    <m/>
    <m/>
  </r>
  <r>
    <n v="109"/>
    <s v="OE1;SI;DTTTA-ACT_07"/>
    <s v="DPU;DPU-ACT_21;Ene"/>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01-30T00:00:00"/>
    <s v="Ene"/>
    <n v="0"/>
    <n v="0"/>
    <n v="0"/>
    <s v="Por Ejecutar"/>
    <e v="#N/A"/>
    <e v="#N/A"/>
    <n v="0"/>
    <e v="#N/A"/>
    <e v="#N/A"/>
    <e v="#N/A"/>
    <e v="#N/A"/>
    <e v="#N/A"/>
    <e v="#N/A"/>
  </r>
  <r>
    <n v="109"/>
    <s v="OE1;SI;DTTTA-ACT_07"/>
    <s v="DPU;DPU-ACT_21;Feb"/>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02-28T00:00:00"/>
    <s v="Feb"/>
    <n v="0"/>
    <n v="0"/>
    <n v="0"/>
    <s v="Por Ejecutar"/>
    <e v="#N/A"/>
    <e v="#N/A"/>
    <n v="0"/>
    <m/>
    <m/>
    <m/>
    <m/>
    <m/>
    <m/>
  </r>
  <r>
    <n v="109"/>
    <s v="OE1;SI;DTTTA-ACT_07"/>
    <s v="DPU;DPU-ACT_21;Mar"/>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03-30T00:00:00"/>
    <s v="Mar"/>
    <n v="0"/>
    <n v="0"/>
    <n v="0"/>
    <s v="Por Ejecutar"/>
    <e v="#N/A"/>
    <e v="#N/A"/>
    <n v="0"/>
    <m/>
    <m/>
    <m/>
    <m/>
    <m/>
    <m/>
  </r>
  <r>
    <n v="109"/>
    <s v="OE1;SI;DTTTA-ACT_07"/>
    <s v="DPU;DPU-ACT_21;Abr"/>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04-30T00:00:00"/>
    <s v="Abr"/>
    <n v="0"/>
    <n v="0"/>
    <e v="#DIV/0!"/>
    <e v="#DIV/0!"/>
    <e v="#N/A"/>
    <e v="#N/A"/>
    <n v="0"/>
    <m/>
    <m/>
    <m/>
    <m/>
    <m/>
    <m/>
  </r>
  <r>
    <n v="109"/>
    <s v="OE1;SI;DTTTA-ACT_07"/>
    <s v="DPU;DPU-ACT_21;May"/>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05-30T00:00:00"/>
    <s v="May"/>
    <n v="0"/>
    <n v="0"/>
    <n v="0"/>
    <s v="Por Ejecutar"/>
    <e v="#N/A"/>
    <e v="#N/A"/>
    <n v="0"/>
    <m/>
    <m/>
    <m/>
    <m/>
    <m/>
    <m/>
  </r>
  <r>
    <n v="109"/>
    <s v="OE1;SI;DTTTA-ACT_07"/>
    <s v="DPU;DPU-ACT_21;Jun"/>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06-30T00:00:00"/>
    <s v="Jun"/>
    <n v="0.33339999999999997"/>
    <n v="0"/>
    <n v="0"/>
    <s v="Por Ejecutar"/>
    <e v="#N/A"/>
    <e v="#N/A"/>
    <n v="0"/>
    <m/>
    <m/>
    <m/>
    <m/>
    <m/>
    <m/>
  </r>
  <r>
    <n v="109"/>
    <s v="OE1;SI;DTTTA-ACT_07"/>
    <s v="DPU;DPU-ACT_21;Jul"/>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07-30T00:00:00"/>
    <s v="Jul"/>
    <n v="0"/>
    <n v="0"/>
    <n v="0"/>
    <s v="Por Ejecutar"/>
    <e v="#N/A"/>
    <e v="#N/A"/>
    <n v="0"/>
    <m/>
    <m/>
    <m/>
    <m/>
    <m/>
    <m/>
  </r>
  <r>
    <n v="109"/>
    <s v="OE1;SI;DTTTA-ACT_07"/>
    <s v="DPU;DPU-ACT_21;Ago"/>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08-30T00:00:00"/>
    <s v="Ago"/>
    <n v="0"/>
    <n v="0"/>
    <e v="#DIV/0!"/>
    <e v="#DIV/0!"/>
    <e v="#N/A"/>
    <e v="#N/A"/>
    <n v="0"/>
    <m/>
    <m/>
    <m/>
    <m/>
    <m/>
    <m/>
  </r>
  <r>
    <n v="109"/>
    <s v="OE1;SI;DTTTA-ACT_07"/>
    <s v="DPU;DPU-ACT_21;Sep"/>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09-30T00:00:00"/>
    <s v="Sep"/>
    <e v="#N/A"/>
    <e v="#N/A"/>
    <n v="0"/>
    <s v="Por Ejecutar"/>
    <e v="#N/A"/>
    <e v="#N/A"/>
    <n v="0"/>
    <m/>
    <m/>
    <m/>
    <m/>
    <m/>
    <m/>
  </r>
  <r>
    <n v="109"/>
    <s v="OE1;SI;DTTTA-ACT_07"/>
    <s v="DPU;DPU-ACT_21;Oct"/>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10-30T00:00:00"/>
    <s v="Oct"/>
    <e v="#N/A"/>
    <e v="#N/A"/>
    <n v="0"/>
    <s v="Por Ejecutar"/>
    <e v="#N/A"/>
    <e v="#N/A"/>
    <n v="0"/>
    <m/>
    <m/>
    <m/>
    <m/>
    <m/>
    <m/>
  </r>
  <r>
    <n v="109"/>
    <s v="OE1;SI;DTTTA-ACT_07"/>
    <s v="DPU;DPU-ACT_21;Nov"/>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11-30T00:00:00"/>
    <s v="Nov"/>
    <e v="#N/A"/>
    <n v="0.33329999999999999"/>
    <n v="0"/>
    <s v="Por Ejecutar"/>
    <e v="#N/A"/>
    <e v="#N/A"/>
    <n v="0"/>
    <m/>
    <m/>
    <m/>
    <m/>
    <m/>
    <m/>
  </r>
  <r>
    <n v="109"/>
    <s v="OE1;SI;DTTTA-ACT_07"/>
    <s v="DPU;DPU-ACT_21;Dic"/>
    <x v="2"/>
    <s v="Brindar Protección a los Usuarios"/>
    <s v="SI"/>
    <s v="PAI_10"/>
    <s v="PAI"/>
    <s v="PyP_Plan de Prevención"/>
    <s v="DPU-E_09"/>
    <s v="3. Planes de Prevención"/>
    <s v="DPU-ACT_21"/>
    <s v="Programa de Evaluacion de Promociones y Ofertas en los 3 modos de Transporte"/>
    <x v="2"/>
    <s v="Grupo_de_Promoción_y_Prevención_de_Protección_al_Usuario"/>
    <n v="11"/>
    <n v="12"/>
    <n v="2019"/>
    <d v="2019-12-30T00:00:00"/>
    <s v="Dic"/>
    <e v="#N/A"/>
    <n v="0"/>
    <e v="#N/A"/>
    <e v="#N/A"/>
    <e v="#N/A"/>
    <e v="#N/A"/>
    <n v="0"/>
    <m/>
    <m/>
    <m/>
    <m/>
    <m/>
    <m/>
  </r>
  <r>
    <n v="110"/>
    <s v="OE1;SI;DTTTA-ACT_08"/>
    <s v="DPU;DPU-ACT_22;Ene"/>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01-30T00:00:00"/>
    <s v="Ene"/>
    <n v="0"/>
    <n v="0"/>
    <n v="0"/>
    <s v="Por Ejecutar"/>
    <e v="#N/A"/>
    <e v="#N/A"/>
    <n v="0"/>
    <e v="#N/A"/>
    <e v="#N/A"/>
    <e v="#N/A"/>
    <e v="#N/A"/>
    <e v="#N/A"/>
    <e v="#N/A"/>
  </r>
  <r>
    <n v="110"/>
    <s v="OE1;SI;DTTTA-ACT_08"/>
    <s v="DPU;DPU-ACT_22;Feb"/>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02-28T00:00:00"/>
    <s v="Feb"/>
    <n v="0"/>
    <n v="0"/>
    <n v="0"/>
    <s v="Por Ejecutar"/>
    <e v="#N/A"/>
    <e v="#N/A"/>
    <n v="0"/>
    <m/>
    <m/>
    <m/>
    <m/>
    <m/>
    <m/>
  </r>
  <r>
    <n v="110"/>
    <s v="OE1;SI;DTTTA-ACT_08"/>
    <s v="DPU;DPU-ACT_22;Mar"/>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03-30T00:00:00"/>
    <s v="Mar"/>
    <n v="0.1111"/>
    <n v="0"/>
    <n v="0"/>
    <s v="Por Ejecutar"/>
    <e v="#N/A"/>
    <e v="#N/A"/>
    <n v="0"/>
    <m/>
    <m/>
    <m/>
    <m/>
    <m/>
    <m/>
  </r>
  <r>
    <n v="110"/>
    <s v="OE1;SI;DTTTA-ACT_08"/>
    <s v="DPU;DPU-ACT_22;Abr"/>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04-30T00:00:00"/>
    <s v="Abr"/>
    <n v="0.1111"/>
    <n v="0"/>
    <n v="0"/>
    <s v="Por Ejecutar"/>
    <e v="#N/A"/>
    <e v="#N/A"/>
    <n v="0"/>
    <m/>
    <m/>
    <m/>
    <m/>
    <m/>
    <m/>
  </r>
  <r>
    <n v="110"/>
    <s v="OE1;SI;DTTTA-ACT_08"/>
    <s v="DPU;DPU-ACT_22;May"/>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05-30T00:00:00"/>
    <s v="May"/>
    <n v="0.1111"/>
    <n v="0"/>
    <n v="0"/>
    <s v="Por Ejecutar"/>
    <e v="#N/A"/>
    <e v="#N/A"/>
    <n v="0"/>
    <m/>
    <m/>
    <m/>
    <m/>
    <m/>
    <m/>
  </r>
  <r>
    <n v="110"/>
    <s v="OE1;SI;DTTTA-ACT_08"/>
    <s v="DPU;DPU-ACT_22;Jun"/>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06-30T00:00:00"/>
    <s v="Jun"/>
    <n v="0.1111"/>
    <n v="0"/>
    <n v="0"/>
    <s v="Por Ejecutar"/>
    <e v="#N/A"/>
    <e v="#N/A"/>
    <n v="0"/>
    <m/>
    <m/>
    <m/>
    <m/>
    <m/>
    <m/>
  </r>
  <r>
    <n v="110"/>
    <s v="OE1;SI;DTTTA-ACT_08"/>
    <s v="DPU;DPU-ACT_22;Jul"/>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07-30T00:00:00"/>
    <s v="Jul"/>
    <n v="0.1111"/>
    <n v="0"/>
    <n v="0"/>
    <s v="Por Ejecutar"/>
    <e v="#N/A"/>
    <e v="#N/A"/>
    <n v="0"/>
    <m/>
    <m/>
    <m/>
    <m/>
    <m/>
    <m/>
  </r>
  <r>
    <n v="110"/>
    <s v="OE1;SI;DTTTA-ACT_08"/>
    <s v="DPU;DPU-ACT_22;Ago"/>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08-30T00:00:00"/>
    <s v="Ago"/>
    <n v="0.1111"/>
    <n v="0"/>
    <n v="0"/>
    <s v="Por Ejecutar"/>
    <e v="#N/A"/>
    <e v="#N/A"/>
    <n v="0"/>
    <m/>
    <m/>
    <m/>
    <m/>
    <m/>
    <m/>
  </r>
  <r>
    <n v="110"/>
    <s v="OE1;SI;DTTTA-ACT_08"/>
    <s v="DPU;DPU-ACT_22;Sep"/>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09-30T00:00:00"/>
    <s v="Sep"/>
    <e v="#N/A"/>
    <e v="#N/A"/>
    <n v="0"/>
    <s v="Por Ejecutar"/>
    <e v="#N/A"/>
    <e v="#N/A"/>
    <n v="0"/>
    <m/>
    <m/>
    <m/>
    <m/>
    <m/>
    <m/>
  </r>
  <r>
    <n v="110"/>
    <s v="OE1;SI;DTTTA-ACT_08"/>
    <s v="DPU;DPU-ACT_22;Oct"/>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10-30T00:00:00"/>
    <s v="Oct"/>
    <e v="#N/A"/>
    <e v="#N/A"/>
    <n v="0"/>
    <s v="Por Ejecutar"/>
    <e v="#N/A"/>
    <e v="#N/A"/>
    <n v="0"/>
    <m/>
    <m/>
    <m/>
    <m/>
    <m/>
    <m/>
  </r>
  <r>
    <n v="110"/>
    <s v="OE1;SI;DTTTA-ACT_08"/>
    <s v="DPU;DPU-ACT_22;Nov"/>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11-30T00:00:00"/>
    <s v="Nov"/>
    <e v="#N/A"/>
    <n v="0.11119999999999999"/>
    <n v="0"/>
    <s v="Por Ejecutar"/>
    <e v="#N/A"/>
    <e v="#N/A"/>
    <n v="0"/>
    <m/>
    <m/>
    <m/>
    <m/>
    <m/>
    <m/>
  </r>
  <r>
    <n v="110"/>
    <s v="OE1;SI;DTTTA-ACT_08"/>
    <s v="DPU;DPU-ACT_22;Dic"/>
    <x v="2"/>
    <s v="Brindar Protección a los Usuarios"/>
    <s v="SI"/>
    <s v="PAI_10"/>
    <s v="PAI"/>
    <s v="PyP_Plan de Prevención"/>
    <s v="DPU-E_09"/>
    <s v="3. Planes de Prevención"/>
    <s v="DPU-ACT_22"/>
    <s v="Seguimiento de Información Pública de Precios"/>
    <x v="2"/>
    <s v="Grupo_de_Promoción_y_Prevención_de_Protección_al_Usuario"/>
    <n v="7"/>
    <n v="12"/>
    <n v="2019"/>
    <d v="2019-12-30T00:00:00"/>
    <s v="Dic"/>
    <e v="#N/A"/>
    <n v="0"/>
    <e v="#N/A"/>
    <e v="#N/A"/>
    <e v="#N/A"/>
    <e v="#N/A"/>
    <n v="0"/>
    <m/>
    <m/>
    <m/>
    <m/>
    <m/>
    <m/>
  </r>
  <r>
    <n v="111"/>
    <s v="OE1;SI;DTTTA-ACT_09"/>
    <s v="DPU;DPU-ACT_23;Ene"/>
    <x v="2"/>
    <s v="Brindar Protección a los Usuarios"/>
    <s v="SI"/>
    <s v="PAI_10"/>
    <s v="PAI"/>
    <s v="PyP_Plan de Prevención"/>
    <s v="DPU-E_09"/>
    <s v="3. Planes de Prevención"/>
    <s v="DPU-ACT_23"/>
    <s v="Visitas Multipropositos"/>
    <x v="2"/>
    <s v="Grupo_de_Promoción_y_Prevención_de_Protección_al_Usuario"/>
    <n v="8"/>
    <n v="12"/>
    <n v="2019"/>
    <d v="2019-01-30T00:00:00"/>
    <s v="Ene"/>
    <n v="0"/>
    <n v="0"/>
    <n v="0"/>
    <s v="Por Ejecutar"/>
    <e v="#N/A"/>
    <e v="#N/A"/>
    <n v="0"/>
    <e v="#N/A"/>
    <e v="#N/A"/>
    <e v="#N/A"/>
    <e v="#N/A"/>
    <e v="#N/A"/>
    <e v="#N/A"/>
  </r>
  <r>
    <n v="111"/>
    <s v="OE1;SI;DTTTA-ACT_09"/>
    <s v="DPU;DPU-ACT_23;Feb"/>
    <x v="2"/>
    <s v="Brindar Protección a los Usuarios"/>
    <s v="SI"/>
    <s v="PAI_10"/>
    <s v="PAI"/>
    <s v="PyP_Plan de Prevención"/>
    <s v="DPU-E_09"/>
    <s v="3. Planes de Prevención"/>
    <s v="DPU-ACT_23"/>
    <s v="Visitas Multipropositos"/>
    <x v="2"/>
    <s v="Grupo_de_Promoción_y_Prevención_de_Protección_al_Usuario"/>
    <n v="8"/>
    <n v="12"/>
    <n v="2019"/>
    <d v="2019-02-28T00:00:00"/>
    <s v="Feb"/>
    <n v="0.125"/>
    <n v="0"/>
    <n v="0"/>
    <s v="Por Ejecutar"/>
    <e v="#N/A"/>
    <e v="#N/A"/>
    <n v="0"/>
    <m/>
    <m/>
    <m/>
    <m/>
    <m/>
    <m/>
  </r>
  <r>
    <n v="111"/>
    <s v="OE1;SI;DTTTA-ACT_09"/>
    <s v="DPU;DPU-ACT_23;Mar"/>
    <x v="2"/>
    <s v="Brindar Protección a los Usuarios"/>
    <s v="SI"/>
    <s v="PAI_10"/>
    <s v="PAI"/>
    <s v="PyP_Plan de Prevención"/>
    <s v="DPU-E_09"/>
    <s v="3. Planes de Prevención"/>
    <s v="DPU-ACT_23"/>
    <s v="Visitas Multipropositos"/>
    <x v="2"/>
    <s v="Grupo_de_Promoción_y_Prevención_de_Protección_al_Usuario"/>
    <n v="8"/>
    <n v="12"/>
    <n v="2019"/>
    <d v="2019-03-30T00:00:00"/>
    <s v="Mar"/>
    <n v="0.125"/>
    <n v="0"/>
    <n v="0"/>
    <s v="Por Ejecutar"/>
    <e v="#N/A"/>
    <e v="#N/A"/>
    <n v="0"/>
    <m/>
    <m/>
    <m/>
    <m/>
    <m/>
    <m/>
  </r>
  <r>
    <n v="111"/>
    <s v="OE1;SI;DTTTA-ACT_09"/>
    <s v="DPU;DPU-ACT_23;Abr"/>
    <x v="2"/>
    <s v="Brindar Protección a los Usuarios"/>
    <s v="SI"/>
    <s v="PAI_10"/>
    <s v="PAI"/>
    <s v="PyP_Plan de Prevención"/>
    <s v="DPU-E_09"/>
    <s v="3. Planes de Prevención"/>
    <s v="DPU-ACT_23"/>
    <s v="Visitas Multipropositos"/>
    <x v="2"/>
    <s v="Grupo_de_Promoción_y_Prevención_de_Protección_al_Usuario"/>
    <n v="8"/>
    <n v="12"/>
    <n v="2019"/>
    <d v="2019-04-30T00:00:00"/>
    <s v="Abr"/>
    <n v="0.125"/>
    <n v="0"/>
    <n v="0"/>
    <s v="Por Ejecutar"/>
    <e v="#N/A"/>
    <e v="#N/A"/>
    <n v="0"/>
    <m/>
    <m/>
    <m/>
    <m/>
    <m/>
    <m/>
  </r>
  <r>
    <n v="111"/>
    <s v="OE1;SI;DTTTA-ACT_09"/>
    <s v="DPU;DPU-ACT_23;May"/>
    <x v="2"/>
    <s v="Brindar Protección a los Usuarios"/>
    <s v="SI"/>
    <s v="PAI_10"/>
    <s v="PAI"/>
    <s v="PyP_Plan de Prevención"/>
    <s v="DPU-E_09"/>
    <s v="3. Planes de Prevención"/>
    <s v="DPU-ACT_23"/>
    <s v="Visitas Multipropositos"/>
    <x v="2"/>
    <s v="Grupo_de_Promoción_y_Prevención_de_Protección_al_Usuario"/>
    <n v="8"/>
    <n v="12"/>
    <n v="2019"/>
    <d v="2019-05-30T00:00:00"/>
    <s v="May"/>
    <n v="0.125"/>
    <n v="0"/>
    <n v="0"/>
    <s v="Por Ejecutar"/>
    <e v="#N/A"/>
    <e v="#N/A"/>
    <n v="0"/>
    <m/>
    <m/>
    <m/>
    <m/>
    <m/>
    <m/>
  </r>
  <r>
    <n v="111"/>
    <s v="OE1;SI;DTTTA-ACT_09"/>
    <s v="DPU;DPU-ACT_23;Jun"/>
    <x v="2"/>
    <s v="Brindar Protección a los Usuarios"/>
    <s v="SI"/>
    <s v="PAI_10"/>
    <s v="PAI"/>
    <s v="PyP_Plan de Prevención"/>
    <s v="DPU-E_09"/>
    <s v="3. Planes de Prevención"/>
    <s v="DPU-ACT_23"/>
    <s v="Visitas Multipropositos"/>
    <x v="2"/>
    <s v="Grupo_de_Promoción_y_Prevención_de_Protección_al_Usuario"/>
    <n v="8"/>
    <n v="12"/>
    <n v="2019"/>
    <d v="2019-06-30T00:00:00"/>
    <s v="Jun"/>
    <n v="0.125"/>
    <n v="0"/>
    <n v="0"/>
    <s v="Por Ejecutar"/>
    <e v="#N/A"/>
    <e v="#N/A"/>
    <n v="0"/>
    <m/>
    <m/>
    <m/>
    <m/>
    <m/>
    <m/>
  </r>
  <r>
    <n v="111"/>
    <s v="OE1;SI;DTTTA-ACT_09"/>
    <s v="DPU;DPU-ACT_23;Jul"/>
    <x v="2"/>
    <s v="Brindar Protección a los Usuarios"/>
    <s v="SI"/>
    <s v="PAI_10"/>
    <s v="PAI"/>
    <s v="PyP_Plan de Prevención"/>
    <s v="DPU-E_09"/>
    <s v="3. Planes de Prevención"/>
    <s v="DPU-ACT_23"/>
    <s v="Visitas Multipropositos"/>
    <x v="2"/>
    <s v="Grupo_de_Promoción_y_Prevención_de_Protección_al_Usuario"/>
    <n v="8"/>
    <n v="12"/>
    <n v="2019"/>
    <d v="2019-07-30T00:00:00"/>
    <s v="Jul"/>
    <n v="0.125"/>
    <n v="0"/>
    <n v="0"/>
    <s v="Por Ejecutar"/>
    <e v="#N/A"/>
    <e v="#N/A"/>
    <n v="0"/>
    <m/>
    <m/>
    <m/>
    <m/>
    <m/>
    <m/>
  </r>
  <r>
    <n v="111"/>
    <s v="OE1;SI;DTTTA-ACT_09"/>
    <s v="DPU;DPU-ACT_23;Ago"/>
    <x v="2"/>
    <s v="Brindar Protección a los Usuarios"/>
    <s v="SI"/>
    <s v="PAI_10"/>
    <s v="PAI"/>
    <s v="PyP_Plan de Prevención"/>
    <s v="DPU-E_09"/>
    <s v="3. Planes de Prevención"/>
    <s v="DPU-ACT_23"/>
    <s v="Visitas Multipropositos"/>
    <x v="2"/>
    <s v="Grupo_de_Promoción_y_Prevención_de_Protección_al_Usuario"/>
    <n v="8"/>
    <n v="12"/>
    <n v="2019"/>
    <d v="2019-08-30T00:00:00"/>
    <s v="Ago"/>
    <n v="0.125"/>
    <n v="0"/>
    <n v="0"/>
    <s v="Por Ejecutar"/>
    <e v="#N/A"/>
    <e v="#N/A"/>
    <n v="0"/>
    <m/>
    <m/>
    <m/>
    <m/>
    <m/>
    <m/>
  </r>
  <r>
    <n v="111"/>
    <s v="OE1;SI;DTTTA-ACT_09"/>
    <s v="DPU;DPU-ACT_23;Sep"/>
    <x v="2"/>
    <s v="Brindar Protección a los Usuarios"/>
    <s v="SI"/>
    <s v="PAI_10"/>
    <s v="PAI"/>
    <s v="PyP_Plan de Prevención"/>
    <s v="DPU-E_09"/>
    <s v="3. Planes de Prevención"/>
    <s v="DPU-ACT_23"/>
    <s v="Visitas Multipropositos"/>
    <x v="2"/>
    <s v="Grupo_de_Promoción_y_Prevención_de_Protección_al_Usuario"/>
    <n v="8"/>
    <n v="12"/>
    <n v="2019"/>
    <d v="2019-09-30T00:00:00"/>
    <s v="Sep"/>
    <e v="#N/A"/>
    <e v="#N/A"/>
    <e v="#N/A"/>
    <e v="#N/A"/>
    <e v="#N/A"/>
    <e v="#N/A"/>
    <n v="0"/>
    <m/>
    <m/>
    <m/>
    <m/>
    <m/>
    <m/>
  </r>
  <r>
    <n v="111"/>
    <s v="OE1;SI;DTTTA-ACT_09"/>
    <s v="DPU;DPU-ACT_23;Oct"/>
    <x v="2"/>
    <s v="Brindar Protección a los Usuarios"/>
    <s v="SI"/>
    <s v="PAI_10"/>
    <s v="PAI"/>
    <s v="PyP_Plan de Prevención"/>
    <s v="DPU-E_09"/>
    <s v="3. Planes de Prevención"/>
    <s v="DPU-ACT_23"/>
    <s v="Visitas Multipropositos"/>
    <x v="2"/>
    <s v="Grupo_de_Promoción_y_Prevención_de_Protección_al_Usuario"/>
    <n v="8"/>
    <n v="12"/>
    <n v="2019"/>
    <d v="2019-10-30T00:00:00"/>
    <s v="Oct"/>
    <e v="#N/A"/>
    <e v="#N/A"/>
    <e v="#N/A"/>
    <e v="#N/A"/>
    <e v="#N/A"/>
    <e v="#N/A"/>
    <n v="0"/>
    <m/>
    <m/>
    <m/>
    <m/>
    <m/>
    <m/>
  </r>
  <r>
    <n v="111"/>
    <s v="OE1;SI;DTTTA-ACT_09"/>
    <s v="DPU;DPU-ACT_23;Nov"/>
    <x v="2"/>
    <s v="Brindar Protección a los Usuarios"/>
    <s v="SI"/>
    <s v="PAI_10"/>
    <s v="PAI"/>
    <s v="PyP_Plan de Prevención"/>
    <s v="DPU-E_09"/>
    <s v="3. Planes de Prevención"/>
    <s v="DPU-ACT_23"/>
    <s v="Visitas Multipropositos"/>
    <x v="2"/>
    <s v="Grupo_de_Promoción_y_Prevención_de_Protección_al_Usuario"/>
    <n v="8"/>
    <n v="12"/>
    <n v="2019"/>
    <d v="2019-11-30T00:00:00"/>
    <s v="Nov"/>
    <e v="#N/A"/>
    <n v="0"/>
    <e v="#N/A"/>
    <e v="#N/A"/>
    <e v="#N/A"/>
    <e v="#N/A"/>
    <n v="0"/>
    <m/>
    <m/>
    <m/>
    <m/>
    <m/>
    <m/>
  </r>
  <r>
    <n v="111"/>
    <s v="OE1;SI;DTTTA-ACT_09"/>
    <s v="DPU;DPU-ACT_23;Dic"/>
    <x v="2"/>
    <s v="Brindar Protección a los Usuarios"/>
    <s v="SI"/>
    <s v="PAI_10"/>
    <s v="PAI"/>
    <s v="PyP_Plan de Prevención"/>
    <s v="DPU-E_09"/>
    <s v="3. Planes de Prevención"/>
    <s v="DPU-ACT_23"/>
    <s v="Visitas Multipropositos"/>
    <x v="2"/>
    <s v="Grupo_de_Promoción_y_Prevención_de_Protección_al_Usuario"/>
    <n v="8"/>
    <n v="12"/>
    <n v="2019"/>
    <d v="2019-12-30T00:00:00"/>
    <s v="Dic"/>
    <e v="#N/A"/>
    <n v="0"/>
    <e v="#N/A"/>
    <e v="#N/A"/>
    <e v="#N/A"/>
    <e v="#N/A"/>
    <n v="0"/>
    <m/>
    <m/>
    <m/>
    <m/>
    <m/>
    <m/>
  </r>
  <r>
    <n v="112"/>
    <s v="OE1;SI;DTTTA-ACT_14"/>
    <s v="DPU;DPU-ACT_24;Ene"/>
    <x v="0"/>
    <s v="Fortalecer la Vigilancia."/>
    <s v="SI"/>
    <s v="PAI_10"/>
    <s v="PAI"/>
    <s v="Gestión_PQRS"/>
    <s v="DPU-E_10"/>
    <s v="A. Peticiones, Quejas, Reclamos y Solicitudes."/>
    <s v="DPU-ACT_24"/>
    <s v="Peticiones, Quejas, Reclamos y Solicitudes."/>
    <x v="2"/>
    <s v="Dirección_de_Investigaciones_de_Protección_al_Usuario"/>
    <n v="1"/>
    <n v="12"/>
    <n v="2019"/>
    <d v="2019-01-30T00:00:00"/>
    <s v="Ene"/>
    <n v="0"/>
    <n v="0"/>
    <n v="0"/>
    <s v="Por Ejecutar"/>
    <e v="#N/A"/>
    <e v="#N/A"/>
    <n v="0"/>
    <e v="#N/A"/>
    <e v="#N/A"/>
    <e v="#N/A"/>
    <e v="#N/A"/>
    <e v="#N/A"/>
    <e v="#N/A"/>
  </r>
  <r>
    <n v="112"/>
    <s v="OE1;SI;DTTTA-ACT_14"/>
    <s v="DPU;DPU-ACT_24;Feb"/>
    <x v="0"/>
    <s v="Fortalecer la Vigilancia."/>
    <s v="SI"/>
    <s v="PAI_10"/>
    <s v="PAI"/>
    <s v="Gestión_PQRS"/>
    <s v="DPU-E_10"/>
    <s v="A. Peticiones, Quejas, Reclamos y Solicitudes."/>
    <s v="DPU-ACT_24"/>
    <s v="Peticiones, Quejas, Reclamos y Solicitudes."/>
    <x v="2"/>
    <s v="Dirección_de_Investigaciones_de_Protección_al_Usuario"/>
    <n v="1"/>
    <n v="12"/>
    <n v="2019"/>
    <d v="2019-02-28T00:00:00"/>
    <s v="Feb"/>
    <n v="0"/>
    <n v="0"/>
    <n v="0"/>
    <s v="Por Ejecutar"/>
    <e v="#N/A"/>
    <e v="#N/A"/>
    <n v="0"/>
    <m/>
    <m/>
    <m/>
    <m/>
    <m/>
    <m/>
  </r>
  <r>
    <n v="112"/>
    <s v="OE1;SI;DTTTA-ACT_14"/>
    <s v="DPU;DPU-ACT_24;Mar"/>
    <x v="0"/>
    <s v="Fortalecer la Vigilancia."/>
    <s v="SI"/>
    <s v="PAI_10"/>
    <s v="PAI"/>
    <s v="Gestión_PQRS"/>
    <s v="DPU-E_10"/>
    <s v="A. Peticiones, Quejas, Reclamos y Solicitudes."/>
    <s v="DPU-ACT_24"/>
    <s v="Peticiones, Quejas, Reclamos y Solicitudes."/>
    <x v="2"/>
    <s v="Dirección_de_Investigaciones_de_Protección_al_Usuario"/>
    <n v="1"/>
    <n v="12"/>
    <n v="2019"/>
    <d v="2019-03-30T00:00:00"/>
    <s v="Mar"/>
    <n v="0"/>
    <n v="0"/>
    <e v="#DIV/0!"/>
    <e v="#DIV/0!"/>
    <e v="#N/A"/>
    <e v="#N/A"/>
    <n v="0"/>
    <m/>
    <m/>
    <m/>
    <m/>
    <m/>
    <m/>
  </r>
  <r>
    <n v="112"/>
    <s v="OE1;SI;DTTTA-ACT_14"/>
    <s v="DPU;DPU-ACT_24;Abr"/>
    <x v="0"/>
    <s v="Fortalecer la Vigilancia."/>
    <s v="SI"/>
    <s v="PAI_10"/>
    <s v="PAI"/>
    <s v="Gestión_PQRS"/>
    <s v="DPU-E_10"/>
    <s v="A. Peticiones, Quejas, Reclamos y Solicitudes."/>
    <s v="DPU-ACT_24"/>
    <s v="Peticiones, Quejas, Reclamos y Solicitudes."/>
    <x v="2"/>
    <s v="Dirección_de_Investigaciones_de_Protección_al_Usuario"/>
    <n v="1"/>
    <n v="12"/>
    <n v="2019"/>
    <d v="2019-04-30T00:00:00"/>
    <s v="Abr"/>
    <n v="0"/>
    <n v="0"/>
    <e v="#DIV/0!"/>
    <e v="#DIV/0!"/>
    <e v="#N/A"/>
    <e v="#N/A"/>
    <n v="0"/>
    <m/>
    <m/>
    <m/>
    <m/>
    <m/>
    <m/>
  </r>
  <r>
    <n v="112"/>
    <s v="OE1;SI;DTTTA-ACT_14"/>
    <s v="DPU;DPU-ACT_24;May"/>
    <x v="0"/>
    <s v="Fortalecer la Vigilancia."/>
    <s v="SI"/>
    <s v="PAI_10"/>
    <s v="PAI"/>
    <s v="Gestión_PQRS"/>
    <s v="DPU-E_10"/>
    <s v="A. Peticiones, Quejas, Reclamos y Solicitudes."/>
    <s v="DPU-ACT_24"/>
    <s v="Peticiones, Quejas, Reclamos y Solicitudes."/>
    <x v="2"/>
    <s v="Dirección_de_Investigaciones_de_Protección_al_Usuario"/>
    <n v="1"/>
    <n v="12"/>
    <n v="2019"/>
    <d v="2019-05-30T00:00:00"/>
    <s v="May"/>
    <n v="0"/>
    <n v="0"/>
    <n v="0"/>
    <s v="Por Ejecutar"/>
    <e v="#N/A"/>
    <e v="#N/A"/>
    <n v="0"/>
    <m/>
    <m/>
    <m/>
    <m/>
    <m/>
    <m/>
  </r>
  <r>
    <n v="112"/>
    <s v="OE1;SI;DTTTA-ACT_14"/>
    <s v="DPU;DPU-ACT_24;Jun"/>
    <x v="0"/>
    <s v="Fortalecer la Vigilancia."/>
    <s v="SI"/>
    <s v="PAI_10"/>
    <s v="PAI"/>
    <s v="Gestión_PQRS"/>
    <s v="DPU-E_10"/>
    <s v="A. Peticiones, Quejas, Reclamos y Solicitudes."/>
    <s v="DPU-ACT_24"/>
    <s v="Peticiones, Quejas, Reclamos y Solicitudes."/>
    <x v="2"/>
    <s v="Dirección_de_Investigaciones_de_Protección_al_Usuario"/>
    <n v="1"/>
    <n v="12"/>
    <n v="2019"/>
    <d v="2019-06-30T00:00:00"/>
    <s v="Jun"/>
    <n v="0"/>
    <n v="0"/>
    <e v="#DIV/0!"/>
    <e v="#DIV/0!"/>
    <e v="#N/A"/>
    <e v="#N/A"/>
    <n v="0"/>
    <m/>
    <m/>
    <m/>
    <m/>
    <m/>
    <m/>
  </r>
  <r>
    <n v="112"/>
    <s v="OE1;SI;DTTTA-ACT_14"/>
    <s v="DPU;DPU-ACT_24;Jul"/>
    <x v="0"/>
    <s v="Fortalecer la Vigilancia."/>
    <s v="SI"/>
    <s v="PAI_10"/>
    <s v="PAI"/>
    <s v="Gestión_PQRS"/>
    <s v="DPU-E_10"/>
    <s v="A. Peticiones, Quejas, Reclamos y Solicitudes."/>
    <s v="DPU-ACT_24"/>
    <s v="Peticiones, Quejas, Reclamos y Solicitudes."/>
    <x v="2"/>
    <s v="Dirección_de_Investigaciones_de_Protección_al_Usuario"/>
    <n v="1"/>
    <n v="12"/>
    <n v="2019"/>
    <d v="2019-07-30T00:00:00"/>
    <s v="Jul"/>
    <n v="0"/>
    <n v="0"/>
    <e v="#DIV/0!"/>
    <e v="#DIV/0!"/>
    <e v="#N/A"/>
    <e v="#N/A"/>
    <n v="0"/>
    <m/>
    <m/>
    <m/>
    <m/>
    <m/>
    <m/>
  </r>
  <r>
    <n v="112"/>
    <s v="OE1;SI;DTTTA-ACT_14"/>
    <s v="DPU;DPU-ACT_24;Ago"/>
    <x v="0"/>
    <s v="Fortalecer la Vigilancia."/>
    <s v="SI"/>
    <s v="PAI_10"/>
    <s v="PAI"/>
    <s v="Gestión_PQRS"/>
    <s v="DPU-E_10"/>
    <s v="A. Peticiones, Quejas, Reclamos y Solicitudes."/>
    <s v="DPU-ACT_24"/>
    <s v="Peticiones, Quejas, Reclamos y Solicitudes."/>
    <x v="2"/>
    <s v="Dirección_de_Investigaciones_de_Protección_al_Usuario"/>
    <n v="1"/>
    <n v="12"/>
    <n v="2019"/>
    <d v="2019-08-30T00:00:00"/>
    <s v="Ago"/>
    <n v="0"/>
    <n v="0"/>
    <e v="#DIV/0!"/>
    <e v="#DIV/0!"/>
    <e v="#N/A"/>
    <e v="#N/A"/>
    <n v="0"/>
    <m/>
    <m/>
    <m/>
    <m/>
    <m/>
    <m/>
  </r>
  <r>
    <n v="112"/>
    <s v="OE1;SI;DTTTA-ACT_14"/>
    <s v="DPU;DPU-ACT_24;Sep"/>
    <x v="0"/>
    <s v="Fortalecer la Vigilancia."/>
    <s v="SI"/>
    <s v="PAI_10"/>
    <s v="PAI"/>
    <s v="Gestión_PQRS"/>
    <s v="DPU-E_10"/>
    <s v="A. Peticiones, Quejas, Reclamos y Solicitudes."/>
    <s v="DPU-ACT_24"/>
    <s v="Peticiones, Quejas, Reclamos y Solicitudes."/>
    <x v="2"/>
    <s v="Dirección_de_Investigaciones_de_Protección_al_Usuario"/>
    <n v="1"/>
    <n v="12"/>
    <n v="2019"/>
    <d v="2019-09-30T00:00:00"/>
    <s v="Sep"/>
    <e v="#N/A"/>
    <e v="#N/A"/>
    <e v="#N/A"/>
    <e v="#N/A"/>
    <e v="#N/A"/>
    <e v="#N/A"/>
    <n v="0"/>
    <m/>
    <m/>
    <m/>
    <m/>
    <m/>
    <m/>
  </r>
  <r>
    <n v="112"/>
    <s v="OE1;SI;DTTTA-ACT_14"/>
    <s v="DPU;DPU-ACT_24;Oct"/>
    <x v="0"/>
    <s v="Fortalecer la Vigilancia."/>
    <s v="SI"/>
    <s v="PAI_10"/>
    <s v="PAI"/>
    <s v="Gestión_PQRS"/>
    <s v="DPU-E_10"/>
    <s v="A. Peticiones, Quejas, Reclamos y Solicitudes."/>
    <s v="DPU-ACT_24"/>
    <s v="Peticiones, Quejas, Reclamos y Solicitudes."/>
    <x v="2"/>
    <s v="Dirección_de_Investigaciones_de_Protección_al_Usuario"/>
    <n v="1"/>
    <n v="12"/>
    <n v="2019"/>
    <d v="2019-10-30T00:00:00"/>
    <s v="Oct"/>
    <e v="#N/A"/>
    <e v="#N/A"/>
    <e v="#N/A"/>
    <e v="#N/A"/>
    <e v="#N/A"/>
    <e v="#N/A"/>
    <n v="0"/>
    <m/>
    <m/>
    <m/>
    <m/>
    <m/>
    <m/>
  </r>
  <r>
    <n v="112"/>
    <s v="OE1;SI;DTTTA-ACT_14"/>
    <s v="DPU;DPU-ACT_24;Nov"/>
    <x v="0"/>
    <s v="Fortalecer la Vigilancia."/>
    <s v="SI"/>
    <s v="PAI_10"/>
    <s v="PAI"/>
    <s v="Gestión_PQRS"/>
    <s v="DPU-E_10"/>
    <s v="A. Peticiones, Quejas, Reclamos y Solicitudes."/>
    <s v="DPU-ACT_24"/>
    <s v="Peticiones, Quejas, Reclamos y Solicitudes."/>
    <x v="2"/>
    <s v="Dirección_de_Investigaciones_de_Protección_al_Usuario"/>
    <n v="1"/>
    <n v="12"/>
    <n v="2019"/>
    <d v="2019-11-30T00:00:00"/>
    <s v="Nov"/>
    <e v="#N/A"/>
    <n v="0"/>
    <e v="#N/A"/>
    <e v="#N/A"/>
    <e v="#N/A"/>
    <e v="#N/A"/>
    <n v="0"/>
    <m/>
    <m/>
    <m/>
    <m/>
    <m/>
    <m/>
  </r>
  <r>
    <n v="112"/>
    <s v="OE1;SI;DTTTA-ACT_14"/>
    <s v="DPU;DPU-ACT_24;Dic"/>
    <x v="0"/>
    <s v="Fortalecer la Vigilancia."/>
    <s v="SI"/>
    <s v="PAI_10"/>
    <s v="PAI"/>
    <s v="Gestión_PQRS"/>
    <s v="DPU-E_10"/>
    <s v="A. Peticiones, Quejas, Reclamos y Solicitudes."/>
    <s v="DPU-ACT_24"/>
    <s v="Peticiones, Quejas, Reclamos y Solicitudes."/>
    <x v="2"/>
    <s v="Dirección_de_Investigaciones_de_Protección_al_Usuario"/>
    <n v="1"/>
    <n v="12"/>
    <n v="2019"/>
    <d v="2019-12-30T00:00:00"/>
    <s v="Dic"/>
    <e v="#N/A"/>
    <n v="0"/>
    <e v="#N/A"/>
    <e v="#N/A"/>
    <e v="#N/A"/>
    <e v="#N/A"/>
    <n v="0"/>
    <m/>
    <m/>
    <m/>
    <m/>
    <m/>
    <m/>
  </r>
  <r>
    <n v="113"/>
    <s v="OE5;SI;DTTTA-ACT_16"/>
    <s v="DPU;DPU-ACT_25;Ene"/>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01-30T00:00:00"/>
    <s v="Ene"/>
    <n v="289"/>
    <n v="289"/>
    <n v="1"/>
    <s v="Ejecutada"/>
    <e v="#N/A"/>
    <e v="#N/A"/>
    <n v="0"/>
    <e v="#N/A"/>
    <e v="#N/A"/>
    <e v="#N/A"/>
    <e v="#N/A"/>
    <e v="#N/A"/>
    <e v="#N/A"/>
  </r>
  <r>
    <n v="113"/>
    <s v="OE5;SI;DTTTA-ACT_16"/>
    <s v="DPU;DPU-ACT_25;Feb"/>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02-28T00:00:00"/>
    <s v="Feb"/>
    <n v="0"/>
    <n v="0"/>
    <e v="#DIV/0!"/>
    <e v="#DIV/0!"/>
    <e v="#N/A"/>
    <e v="#N/A"/>
    <n v="0"/>
    <m/>
    <m/>
    <m/>
    <m/>
    <m/>
    <m/>
  </r>
  <r>
    <n v="113"/>
    <s v="OE5;SI;DTTTA-ACT_16"/>
    <s v="DPU;DPU-ACT_25;Mar"/>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03-30T00:00:00"/>
    <s v="Mar"/>
    <n v="0"/>
    <n v="0"/>
    <e v="#DIV/0!"/>
    <e v="#DIV/0!"/>
    <e v="#N/A"/>
    <e v="#N/A"/>
    <n v="0"/>
    <m/>
    <m/>
    <m/>
    <m/>
    <m/>
    <m/>
  </r>
  <r>
    <n v="113"/>
    <s v="OE5;SI;DTTTA-ACT_16"/>
    <s v="DPU;DPU-ACT_25;Abr"/>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04-30T00:00:00"/>
    <s v="Abr"/>
    <n v="0"/>
    <n v="0"/>
    <e v="#DIV/0!"/>
    <e v="#DIV/0!"/>
    <e v="#N/A"/>
    <e v="#N/A"/>
    <n v="0"/>
    <m/>
    <m/>
    <m/>
    <m/>
    <m/>
    <m/>
  </r>
  <r>
    <n v="113"/>
    <s v="OE5;SI;DTTTA-ACT_16"/>
    <s v="DPU;DPU-ACT_25;May"/>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05-30T00:00:00"/>
    <s v="May"/>
    <n v="0"/>
    <n v="0"/>
    <e v="#DIV/0!"/>
    <e v="#DIV/0!"/>
    <e v="#N/A"/>
    <e v="#N/A"/>
    <n v="0"/>
    <m/>
    <m/>
    <m/>
    <m/>
    <m/>
    <m/>
  </r>
  <r>
    <n v="113"/>
    <s v="OE5;SI;DTTTA-ACT_16"/>
    <s v="DPU;DPU-ACT_25;Jun"/>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06-30T00:00:00"/>
    <s v="Jun"/>
    <n v="0"/>
    <n v="0"/>
    <e v="#DIV/0!"/>
    <e v="#DIV/0!"/>
    <e v="#N/A"/>
    <e v="#N/A"/>
    <n v="0"/>
    <m/>
    <m/>
    <m/>
    <m/>
    <m/>
    <m/>
  </r>
  <r>
    <n v="113"/>
    <s v="OE5;SI;DTTTA-ACT_16"/>
    <s v="DPU;DPU-ACT_25;Jul"/>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07-30T00:00:00"/>
    <s v="Jul"/>
    <n v="0"/>
    <n v="0"/>
    <e v="#DIV/0!"/>
    <e v="#DIV/0!"/>
    <e v="#N/A"/>
    <e v="#N/A"/>
    <n v="0"/>
    <m/>
    <m/>
    <m/>
    <m/>
    <m/>
    <m/>
  </r>
  <r>
    <n v="113"/>
    <s v="OE5;SI;DTTTA-ACT_16"/>
    <s v="DPU;DPU-ACT_25;Ago"/>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08-30T00:00:00"/>
    <s v="Ago"/>
    <n v="0"/>
    <n v="0"/>
    <e v="#DIV/0!"/>
    <e v="#DIV/0!"/>
    <e v="#N/A"/>
    <e v="#N/A"/>
    <n v="0"/>
    <m/>
    <m/>
    <m/>
    <m/>
    <m/>
    <m/>
  </r>
  <r>
    <n v="113"/>
    <s v="OE5;SI;DTTTA-ACT_16"/>
    <s v="DPU;DPU-ACT_25;Sep"/>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09-30T00:00:00"/>
    <s v="Sep"/>
    <e v="#N/A"/>
    <e v="#N/A"/>
    <n v="0"/>
    <s v="Por Ejecutar"/>
    <e v="#N/A"/>
    <e v="#N/A"/>
    <n v="0"/>
    <m/>
    <m/>
    <m/>
    <m/>
    <m/>
    <m/>
  </r>
  <r>
    <n v="113"/>
    <s v="OE5;SI;DTTTA-ACT_16"/>
    <s v="DPU;DPU-ACT_25;Oct"/>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10-30T00:00:00"/>
    <s v="Oct"/>
    <e v="#N/A"/>
    <e v="#N/A"/>
    <n v="0"/>
    <s v="Por Ejecutar"/>
    <e v="#N/A"/>
    <e v="#N/A"/>
    <n v="0"/>
    <m/>
    <m/>
    <m/>
    <m/>
    <m/>
    <m/>
  </r>
  <r>
    <n v="113"/>
    <s v="OE5;SI;DTTTA-ACT_16"/>
    <s v="DPU;DPU-ACT_25;Nov"/>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11-30T00:00:00"/>
    <s v="Nov"/>
    <e v="#N/A"/>
    <n v="0"/>
    <n v="0"/>
    <s v="Por Ejecutar"/>
    <e v="#N/A"/>
    <e v="#N/A"/>
    <n v="0"/>
    <m/>
    <m/>
    <m/>
    <m/>
    <m/>
    <m/>
  </r>
  <r>
    <n v="113"/>
    <s v="OE5;SI;DTTTA-ACT_16"/>
    <s v="DPU;DPU-ACT_25;Dic"/>
    <x v="0"/>
    <s v="Fortalecer la Vigilancia."/>
    <s v="SI"/>
    <s v="PAI_10"/>
    <s v="PAI"/>
    <s v="Averiguación_Preliminar"/>
    <s v="DPU-E_11"/>
    <s v="B. Resolver Análisis y/o Estudio de Averiguaciones Preliminares"/>
    <s v="DPU-ACT_25"/>
    <s v="B. Averiguación Preliminar"/>
    <x v="2"/>
    <s v="Dirección_de_Investigaciones_de_Protección_al_Usuario"/>
    <n v="1"/>
    <n v="12"/>
    <n v="2019"/>
    <d v="2019-12-30T00:00:00"/>
    <s v="Dic"/>
    <e v="#N/A"/>
    <n v="0"/>
    <n v="0"/>
    <s v="Por Ejecutar"/>
    <e v="#N/A"/>
    <e v="#N/A"/>
    <n v="0"/>
    <m/>
    <m/>
    <m/>
    <m/>
    <m/>
    <m/>
  </r>
  <r>
    <n v="114"/>
    <s v="OE1;SI;DCI-ACT_15"/>
    <s v="DPU;DPU-ACT_26;Ene"/>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01-30T00:00:00"/>
    <s v="Ene"/>
    <n v="3"/>
    <n v="3"/>
    <n v="1"/>
    <s v="Ejecutada"/>
    <e v="#N/A"/>
    <e v="#N/A"/>
    <n v="0"/>
    <e v="#N/A"/>
    <e v="#N/A"/>
    <e v="#N/A"/>
    <e v="#N/A"/>
    <e v="#N/A"/>
    <e v="#N/A"/>
  </r>
  <r>
    <n v="114"/>
    <s v="OE1;SI;DCI-ACT_15"/>
    <s v="DPU;DPU-ACT_26;Feb"/>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02-28T00:00:00"/>
    <s v="Feb"/>
    <n v="0"/>
    <n v="0"/>
    <e v="#DIV/0!"/>
    <e v="#DIV/0!"/>
    <e v="#N/A"/>
    <e v="#N/A"/>
    <n v="0"/>
    <m/>
    <m/>
    <m/>
    <m/>
    <m/>
    <m/>
  </r>
  <r>
    <n v="114"/>
    <s v="OE1;SI;DCI-ACT_15"/>
    <s v="DPU;DPU-ACT_26;Mar"/>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03-30T00:00:00"/>
    <s v="Mar"/>
    <n v="0"/>
    <n v="0"/>
    <e v="#DIV/0!"/>
    <e v="#DIV/0!"/>
    <e v="#N/A"/>
    <e v="#N/A"/>
    <n v="0"/>
    <m/>
    <m/>
    <m/>
    <m/>
    <m/>
    <m/>
  </r>
  <r>
    <n v="114"/>
    <s v="OE1;SI;DCI-ACT_15"/>
    <s v="DPU;DPU-ACT_26;Abr"/>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04-30T00:00:00"/>
    <s v="Abr"/>
    <n v="0"/>
    <n v="0"/>
    <e v="#DIV/0!"/>
    <e v="#DIV/0!"/>
    <e v="#N/A"/>
    <e v="#N/A"/>
    <n v="0"/>
    <m/>
    <m/>
    <m/>
    <m/>
    <m/>
    <m/>
  </r>
  <r>
    <n v="114"/>
    <s v="OE1;SI;DCI-ACT_15"/>
    <s v="DPU;DPU-ACT_26;May"/>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05-30T00:00:00"/>
    <s v="May"/>
    <n v="0"/>
    <n v="0"/>
    <e v="#DIV/0!"/>
    <e v="#DIV/0!"/>
    <e v="#N/A"/>
    <e v="#N/A"/>
    <n v="0"/>
    <m/>
    <m/>
    <m/>
    <m/>
    <m/>
    <m/>
  </r>
  <r>
    <n v="114"/>
    <s v="OE1;SI;DCI-ACT_15"/>
    <s v="DPU;DPU-ACT_26;Jun"/>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06-30T00:00:00"/>
    <s v="Jun"/>
    <n v="0"/>
    <n v="0"/>
    <e v="#DIV/0!"/>
    <e v="#DIV/0!"/>
    <e v="#N/A"/>
    <e v="#N/A"/>
    <n v="0"/>
    <m/>
    <m/>
    <m/>
    <m/>
    <m/>
    <m/>
  </r>
  <r>
    <n v="114"/>
    <s v="OE1;SI;DCI-ACT_15"/>
    <s v="DPU;DPU-ACT_26;Jul"/>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07-30T00:00:00"/>
    <s v="Jul"/>
    <n v="0"/>
    <n v="0"/>
    <n v="0"/>
    <s v="Por Ejecutar"/>
    <e v="#N/A"/>
    <e v="#N/A"/>
    <n v="0"/>
    <m/>
    <m/>
    <m/>
    <m/>
    <m/>
    <m/>
  </r>
  <r>
    <n v="114"/>
    <s v="OE1;SI;DCI-ACT_15"/>
    <s v="DPU;DPU-ACT_26;Ago"/>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08-30T00:00:00"/>
    <s v="Ago"/>
    <n v="0"/>
    <n v="0"/>
    <n v="0"/>
    <s v="Por Ejecutar"/>
    <e v="#N/A"/>
    <e v="#N/A"/>
    <n v="0"/>
    <m/>
    <m/>
    <m/>
    <m/>
    <m/>
    <m/>
  </r>
  <r>
    <n v="114"/>
    <s v="OE1;SI;DCI-ACT_15"/>
    <s v="DPU;DPU-ACT_26;Sep"/>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09-30T00:00:00"/>
    <s v="Sep"/>
    <e v="#N/A"/>
    <e v="#N/A"/>
    <n v="0"/>
    <s v="Por Ejecutar"/>
    <e v="#N/A"/>
    <e v="#N/A"/>
    <n v="0"/>
    <m/>
    <m/>
    <m/>
    <m/>
    <m/>
    <m/>
  </r>
  <r>
    <n v="114"/>
    <s v="OE1;SI;DCI-ACT_15"/>
    <s v="DPU;DPU-ACT_26;Oct"/>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10-30T00:00:00"/>
    <s v="Oct"/>
    <e v="#N/A"/>
    <e v="#N/A"/>
    <n v="0"/>
    <s v="Por Ejecutar"/>
    <e v="#N/A"/>
    <e v="#N/A"/>
    <n v="0"/>
    <m/>
    <m/>
    <m/>
    <m/>
    <m/>
    <m/>
  </r>
  <r>
    <n v="114"/>
    <s v="OE1;SI;DCI-ACT_15"/>
    <s v="DPU;DPU-ACT_26;Nov"/>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11-30T00:00:00"/>
    <s v="Nov"/>
    <e v="#N/A"/>
    <n v="0"/>
    <n v="0"/>
    <s v="Por Ejecutar"/>
    <e v="#N/A"/>
    <e v="#N/A"/>
    <n v="0"/>
    <m/>
    <m/>
    <m/>
    <m/>
    <m/>
    <m/>
  </r>
  <r>
    <n v="114"/>
    <s v="OE1;SI;DCI-ACT_15"/>
    <s v="DPU;DPU-ACT_26;Dic"/>
    <x v="0"/>
    <s v="Fortalecer la Vigilancia."/>
    <s v="SI"/>
    <s v="PAI_10"/>
    <s v="PAI"/>
    <s v="Investigaciones"/>
    <s v="DPU-E_12"/>
    <s v="C. Resolver Actuaciones Administrativas dentro del Término - Decreto 2409"/>
    <s v="DPU-ACT_26"/>
    <s v="1. INVESTIGACIÓN"/>
    <x v="2"/>
    <s v="Dirección_de_Investigaciones_de_Protección_al_Usuario"/>
    <n v="1"/>
    <n v="2"/>
    <n v="2019"/>
    <d v="2019-12-30T00:00:00"/>
    <s v="Dic"/>
    <e v="#N/A"/>
    <n v="0"/>
    <n v="0"/>
    <s v="Por Ejecutar"/>
    <e v="#N/A"/>
    <e v="#N/A"/>
    <n v="0"/>
    <m/>
    <m/>
    <m/>
    <m/>
    <m/>
    <m/>
  </r>
  <r>
    <n v="115"/>
    <s v="OE1;SI;DCI-ACT_17"/>
    <s v="DPU;DPU-ACT_27;Ene"/>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01-30T00:00:00"/>
    <s v="Ene"/>
    <n v="3"/>
    <n v="3"/>
    <n v="1"/>
    <s v="Ejecutada"/>
    <e v="#N/A"/>
    <e v="#N/A"/>
    <n v="0"/>
    <e v="#N/A"/>
    <e v="#N/A"/>
    <e v="#N/A"/>
    <e v="#N/A"/>
    <e v="#N/A"/>
    <e v="#N/A"/>
  </r>
  <r>
    <n v="115"/>
    <s v="OE1;SI;DCI-ACT_17"/>
    <s v="DPU;DPU-ACT_27;Feb"/>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02-28T00:00:00"/>
    <s v="Feb"/>
    <n v="0"/>
    <n v="0"/>
    <n v="0"/>
    <s v="Por Ejecutar"/>
    <e v="#N/A"/>
    <e v="#N/A"/>
    <n v="0"/>
    <m/>
    <m/>
    <m/>
    <m/>
    <m/>
    <m/>
  </r>
  <r>
    <n v="115"/>
    <s v="OE1;SI;DCI-ACT_17"/>
    <s v="DPU;DPU-ACT_27;Mar"/>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03-30T00:00:00"/>
    <s v="Mar"/>
    <n v="0"/>
    <n v="0"/>
    <n v="0"/>
    <s v="Por Ejecutar"/>
    <e v="#N/A"/>
    <e v="#N/A"/>
    <n v="0"/>
    <m/>
    <m/>
    <m/>
    <m/>
    <m/>
    <m/>
  </r>
  <r>
    <n v="115"/>
    <s v="OE1;SI;DCI-ACT_17"/>
    <s v="DPU;DPU-ACT_27;Abr"/>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04-30T00:00:00"/>
    <s v="Abr"/>
    <n v="0"/>
    <n v="0"/>
    <e v="#DIV/0!"/>
    <e v="#DIV/0!"/>
    <e v="#N/A"/>
    <e v="#N/A"/>
    <n v="0"/>
    <m/>
    <m/>
    <m/>
    <m/>
    <m/>
    <m/>
  </r>
  <r>
    <n v="115"/>
    <s v="OE1;SI;DCI-ACT_17"/>
    <s v="DPU;DPU-ACT_27;May"/>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05-30T00:00:00"/>
    <s v="May"/>
    <n v="0"/>
    <n v="0"/>
    <n v="0"/>
    <s v="Por Ejecutar"/>
    <e v="#N/A"/>
    <e v="#N/A"/>
    <n v="0"/>
    <m/>
    <m/>
    <m/>
    <m/>
    <m/>
    <m/>
  </r>
  <r>
    <n v="115"/>
    <s v="OE1;SI;DCI-ACT_17"/>
    <s v="DPU;DPU-ACT_27;Jun"/>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06-30T00:00:00"/>
    <s v="Jun"/>
    <n v="0"/>
    <n v="0"/>
    <n v="0"/>
    <s v="Por Ejecutar"/>
    <e v="#N/A"/>
    <e v="#N/A"/>
    <n v="0"/>
    <m/>
    <m/>
    <m/>
    <m/>
    <m/>
    <m/>
  </r>
  <r>
    <n v="115"/>
    <s v="OE1;SI;DCI-ACT_17"/>
    <s v="DPU;DPU-ACT_27;Jul"/>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07-30T00:00:00"/>
    <s v="Jul"/>
    <n v="0"/>
    <n v="0"/>
    <n v="0"/>
    <s v="Por Ejecutar"/>
    <e v="#N/A"/>
    <e v="#N/A"/>
    <n v="0"/>
    <m/>
    <m/>
    <m/>
    <m/>
    <m/>
    <m/>
  </r>
  <r>
    <n v="115"/>
    <s v="OE1;SI;DCI-ACT_17"/>
    <s v="DPU;DPU-ACT_27;Ago"/>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08-30T00:00:00"/>
    <s v="Ago"/>
    <n v="0"/>
    <n v="0"/>
    <e v="#DIV/0!"/>
    <e v="#DIV/0!"/>
    <e v="#N/A"/>
    <e v="#N/A"/>
    <n v="0"/>
    <m/>
    <m/>
    <m/>
    <m/>
    <m/>
    <m/>
  </r>
  <r>
    <n v="115"/>
    <s v="OE1;SI;DCI-ACT_17"/>
    <s v="DPU;DPU-ACT_27;Sep"/>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09-30T00:00:00"/>
    <s v="Sep"/>
    <e v="#N/A"/>
    <e v="#N/A"/>
    <n v="0"/>
    <s v="Por Ejecutar"/>
    <e v="#N/A"/>
    <e v="#N/A"/>
    <n v="0"/>
    <m/>
    <m/>
    <m/>
    <m/>
    <m/>
    <m/>
  </r>
  <r>
    <n v="115"/>
    <s v="OE1;SI;DCI-ACT_17"/>
    <s v="DPU;DPU-ACT_27;Oct"/>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10-30T00:00:00"/>
    <s v="Oct"/>
    <e v="#N/A"/>
    <e v="#N/A"/>
    <n v="0"/>
    <s v="Por Ejecutar"/>
    <e v="#N/A"/>
    <e v="#N/A"/>
    <n v="0"/>
    <m/>
    <m/>
    <m/>
    <m/>
    <m/>
    <m/>
  </r>
  <r>
    <n v="115"/>
    <s v="OE1;SI;DCI-ACT_17"/>
    <s v="DPU;DPU-ACT_27;Nov"/>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11-30T00:00:00"/>
    <s v="Nov"/>
    <e v="#N/A"/>
    <n v="0"/>
    <n v="0"/>
    <s v="Por Ejecutar"/>
    <e v="#N/A"/>
    <e v="#N/A"/>
    <n v="0"/>
    <m/>
    <m/>
    <m/>
    <m/>
    <m/>
    <m/>
  </r>
  <r>
    <n v="115"/>
    <s v="OE1;SI;DCI-ACT_17"/>
    <s v="DPU;DPU-ACT_27;Dic"/>
    <x v="0"/>
    <s v="Fortalecer la Vigilancia."/>
    <s v="SI"/>
    <s v="PAI_10"/>
    <s v="PAI"/>
    <s v="Investigaciones"/>
    <s v="DPU-E_12"/>
    <s v="C. Resolver Actuaciones Administrativas dentro del Término - Decreto 2409"/>
    <s v="DPU-ACT_27"/>
    <s v="2. ETAPA PROBATORIA"/>
    <x v="2"/>
    <s v="Dirección_de_Investigaciones_de_Protección_al_Usuario"/>
    <n v="1"/>
    <n v="12"/>
    <n v="2019"/>
    <d v="2019-12-30T00:00:00"/>
    <s v="Dic"/>
    <e v="#N/A"/>
    <n v="0"/>
    <n v="0"/>
    <s v="Por Ejecutar"/>
    <e v="#N/A"/>
    <e v="#N/A"/>
    <n v="0"/>
    <m/>
    <m/>
    <m/>
    <m/>
    <m/>
    <m/>
  </r>
  <r>
    <n v="116"/>
    <s v="OE3;SI;DPU-ACT_14"/>
    <s v="DPU;DPU-ACT_28;Ene"/>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01-30T00:00:00"/>
    <s v="Ene"/>
    <n v="5"/>
    <n v="5"/>
    <n v="1"/>
    <s v="Ejecutada"/>
    <e v="#N/A"/>
    <e v="#N/A"/>
    <n v="0"/>
    <e v="#N/A"/>
    <e v="#N/A"/>
    <e v="#N/A"/>
    <e v="#N/A"/>
    <e v="#N/A"/>
    <e v="#N/A"/>
  </r>
  <r>
    <n v="116"/>
    <s v="OE3;SI;DPU-ACT_14"/>
    <s v="DPU;DPU-ACT_28;Feb"/>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02-28T00:00:00"/>
    <s v="Feb"/>
    <n v="0"/>
    <n v="0"/>
    <n v="0"/>
    <s v="Por Ejecutar"/>
    <e v="#N/A"/>
    <e v="#N/A"/>
    <n v="0"/>
    <m/>
    <m/>
    <m/>
    <m/>
    <m/>
    <m/>
  </r>
  <r>
    <n v="116"/>
    <s v="OE3;SI;DPU-ACT_14"/>
    <s v="DPU;DPU-ACT_28;Mar"/>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03-30T00:00:00"/>
    <s v="Mar"/>
    <n v="0"/>
    <n v="0"/>
    <n v="0"/>
    <s v="Por Ejecutar"/>
    <e v="#N/A"/>
    <e v="#N/A"/>
    <n v="0"/>
    <m/>
    <m/>
    <m/>
    <m/>
    <m/>
    <m/>
  </r>
  <r>
    <n v="116"/>
    <s v="OE3;SI;DPU-ACT_14"/>
    <s v="DPU;DPU-ACT_28;Abr"/>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04-30T00:00:00"/>
    <s v="Abr"/>
    <n v="0"/>
    <n v="0"/>
    <e v="#DIV/0!"/>
    <e v="#DIV/0!"/>
    <e v="#N/A"/>
    <e v="#N/A"/>
    <n v="0"/>
    <m/>
    <m/>
    <m/>
    <m/>
    <m/>
    <m/>
  </r>
  <r>
    <n v="116"/>
    <s v="OE3;SI;DPU-ACT_14"/>
    <s v="DPU;DPU-ACT_28;May"/>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05-30T00:00:00"/>
    <s v="May"/>
    <n v="0"/>
    <n v="0"/>
    <e v="#DIV/0!"/>
    <e v="#DIV/0!"/>
    <e v="#N/A"/>
    <e v="#N/A"/>
    <n v="0"/>
    <m/>
    <m/>
    <m/>
    <m/>
    <m/>
    <m/>
  </r>
  <r>
    <n v="116"/>
    <s v="OE3;SI;DPU-ACT_14"/>
    <s v="DPU;DPU-ACT_28;Jun"/>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06-30T00:00:00"/>
    <s v="Jun"/>
    <n v="0"/>
    <n v="0"/>
    <e v="#DIV/0!"/>
    <e v="#DIV/0!"/>
    <e v="#N/A"/>
    <e v="#N/A"/>
    <n v="0"/>
    <m/>
    <m/>
    <m/>
    <m/>
    <m/>
    <m/>
  </r>
  <r>
    <n v="116"/>
    <s v="OE3;SI;DPU-ACT_14"/>
    <s v="DPU;DPU-ACT_28;Jul"/>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07-30T00:00:00"/>
    <s v="Jul"/>
    <n v="0"/>
    <n v="0"/>
    <e v="#DIV/0!"/>
    <e v="#DIV/0!"/>
    <e v="#N/A"/>
    <e v="#N/A"/>
    <n v="0"/>
    <m/>
    <m/>
    <m/>
    <m/>
    <m/>
    <m/>
  </r>
  <r>
    <n v="116"/>
    <s v="OE3;SI;DPU-ACT_14"/>
    <s v="DPU;DPU-ACT_28;Ago"/>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08-30T00:00:00"/>
    <s v="Ago"/>
    <n v="0"/>
    <n v="0"/>
    <e v="#DIV/0!"/>
    <e v="#DIV/0!"/>
    <e v="#N/A"/>
    <e v="#N/A"/>
    <n v="0"/>
    <m/>
    <m/>
    <m/>
    <m/>
    <m/>
    <m/>
  </r>
  <r>
    <n v="116"/>
    <s v="OE3;SI;DPU-ACT_14"/>
    <s v="DPU;DPU-ACT_28;Sep"/>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09-30T00:00:00"/>
    <s v="Sep"/>
    <e v="#N/A"/>
    <e v="#N/A"/>
    <e v="#N/A"/>
    <e v="#N/A"/>
    <e v="#N/A"/>
    <e v="#N/A"/>
    <n v="0"/>
    <m/>
    <m/>
    <m/>
    <m/>
    <m/>
    <m/>
  </r>
  <r>
    <n v="116"/>
    <s v="OE3;SI;DPU-ACT_14"/>
    <s v="DPU;DPU-ACT_28;Oct"/>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10-30T00:00:00"/>
    <s v="Oct"/>
    <e v="#N/A"/>
    <e v="#N/A"/>
    <n v="0"/>
    <s v="Por Ejecutar"/>
    <e v="#N/A"/>
    <e v="#N/A"/>
    <n v="0"/>
    <m/>
    <m/>
    <m/>
    <m/>
    <m/>
    <m/>
  </r>
  <r>
    <n v="116"/>
    <s v="OE3;SI;DPU-ACT_14"/>
    <s v="DPU;DPU-ACT_28;Nov"/>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11-30T00:00:00"/>
    <s v="Nov"/>
    <e v="#N/A"/>
    <n v="0"/>
    <n v="0"/>
    <s v="Por Ejecutar"/>
    <e v="#N/A"/>
    <e v="#N/A"/>
    <n v="0"/>
    <m/>
    <m/>
    <m/>
    <m/>
    <m/>
    <m/>
  </r>
  <r>
    <n v="116"/>
    <s v="OE3;SI;DPU-ACT_14"/>
    <s v="DPU;DPU-ACT_28;Dic"/>
    <x v="0"/>
    <s v="Fortalecer la Vigilancia."/>
    <s v="SI"/>
    <s v="PAI_10"/>
    <s v="PAI"/>
    <s v="Investigaciones"/>
    <s v="DPU-E_12"/>
    <s v="C. Resolver Actuaciones Administrativas dentro del Término - Decreto 2409"/>
    <s v="DPU-ACT_28"/>
    <s v="3. ALEGATOS"/>
    <x v="2"/>
    <s v="Dirección_de_Investigaciones_de_Protección_al_Usuario"/>
    <n v="1"/>
    <n v="12"/>
    <n v="2019"/>
    <d v="2019-12-30T00:00:00"/>
    <s v="Dic"/>
    <e v="#N/A"/>
    <n v="0"/>
    <n v="0"/>
    <s v="Por Ejecutar"/>
    <e v="#N/A"/>
    <e v="#N/A"/>
    <n v="0"/>
    <m/>
    <m/>
    <m/>
    <m/>
    <m/>
    <m/>
  </r>
  <r>
    <n v="129"/>
    <s v="OE1;SI;DPU-ACT_27"/>
    <s v="DTTTA;DTTTA-ACT_10;Ene"/>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01-30T00:00:00"/>
    <s v="Ene"/>
    <n v="0"/>
    <n v="0"/>
    <n v="0"/>
    <s v="Por Ejecutar"/>
    <e v="#N/A"/>
    <e v="#N/A"/>
    <n v="0"/>
    <e v="#N/A"/>
    <e v="#N/A"/>
    <e v="#N/A"/>
    <e v="#N/A"/>
    <e v="#N/A"/>
    <e v="#N/A"/>
  </r>
  <r>
    <n v="129"/>
    <s v="OE1;SI;DPU-ACT_27"/>
    <s v="DTTTA;DTTTA-ACT_10;Feb"/>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02-28T00:00:00"/>
    <s v="Feb"/>
    <n v="0"/>
    <n v="0"/>
    <n v="0"/>
    <s v="Por Ejecutar"/>
    <e v="#N/A"/>
    <e v="#N/A"/>
    <n v="0"/>
    <m/>
    <m/>
    <m/>
    <m/>
    <m/>
    <m/>
  </r>
  <r>
    <n v="129"/>
    <s v="OE1;SI;DPU-ACT_27"/>
    <s v="DTTTA;DTTTA-ACT_10;Mar"/>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03-30T00:00:00"/>
    <s v="Mar"/>
    <n v="0"/>
    <n v="0"/>
    <n v="0"/>
    <s v="Por Ejecutar"/>
    <e v="#N/A"/>
    <e v="#N/A"/>
    <n v="0"/>
    <m/>
    <m/>
    <m/>
    <m/>
    <m/>
    <m/>
  </r>
  <r>
    <n v="129"/>
    <s v="OE1;SI;DPU-ACT_27"/>
    <s v="DTTTA;DTTTA-ACT_10;Abr"/>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04-30T00:00:00"/>
    <s v="Abr"/>
    <n v="0"/>
    <n v="0"/>
    <e v="#DIV/0!"/>
    <e v="#DIV/0!"/>
    <e v="#N/A"/>
    <e v="#N/A"/>
    <n v="0"/>
    <m/>
    <m/>
    <m/>
    <m/>
    <m/>
    <m/>
  </r>
  <r>
    <n v="129"/>
    <s v="OE1;SI;DPU-ACT_27"/>
    <s v="DTTTA;DTTTA-ACT_10;May"/>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05-30T00:00:00"/>
    <s v="May"/>
    <n v="0"/>
    <n v="0"/>
    <n v="0"/>
    <s v="Por Ejecutar"/>
    <e v="#N/A"/>
    <e v="#N/A"/>
    <n v="0"/>
    <m/>
    <m/>
    <m/>
    <m/>
    <m/>
    <m/>
  </r>
  <r>
    <n v="129"/>
    <s v="OE1;SI;DPU-ACT_27"/>
    <s v="DTTTA;DTTTA-ACT_10;Jun"/>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06-30T00:00:00"/>
    <s v="Jun"/>
    <n v="0"/>
    <n v="0"/>
    <n v="0"/>
    <s v="Por Ejecutar"/>
    <e v="#N/A"/>
    <e v="#N/A"/>
    <n v="0"/>
    <m/>
    <m/>
    <m/>
    <m/>
    <m/>
    <m/>
  </r>
  <r>
    <n v="129"/>
    <s v="OE1;SI;DPU-ACT_27"/>
    <s v="DTTTA;DTTTA-ACT_10;Jul"/>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07-30T00:00:00"/>
    <s v="Jul"/>
    <n v="0"/>
    <n v="0"/>
    <n v="0"/>
    <s v="Por Ejecutar"/>
    <e v="#N/A"/>
    <e v="#N/A"/>
    <n v="0"/>
    <m/>
    <m/>
    <m/>
    <m/>
    <m/>
    <m/>
  </r>
  <r>
    <n v="129"/>
    <s v="OE1;SI;DPU-ACT_27"/>
    <s v="DTTTA;DTTTA-ACT_10;Ago"/>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08-30T00:00:00"/>
    <s v="Ago"/>
    <n v="0"/>
    <n v="0"/>
    <e v="#DIV/0!"/>
    <e v="#DIV/0!"/>
    <e v="#N/A"/>
    <e v="#N/A"/>
    <n v="0"/>
    <m/>
    <m/>
    <m/>
    <m/>
    <m/>
    <m/>
  </r>
  <r>
    <n v="129"/>
    <s v="OE1;SI;DPU-ACT_27"/>
    <s v="DTTTA;DTTTA-ACT_10;Sep"/>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09-30T00:00:00"/>
    <s v="Sep"/>
    <e v="#N/A"/>
    <e v="#N/A"/>
    <n v="0"/>
    <s v="Por Ejecutar"/>
    <e v="#N/A"/>
    <e v="#N/A"/>
    <n v="0"/>
    <m/>
    <m/>
    <m/>
    <m/>
    <m/>
    <m/>
  </r>
  <r>
    <n v="129"/>
    <s v="OE1;SI;DPU-ACT_27"/>
    <s v="DTTTA;DTTTA-ACT_10;Oct"/>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10-30T00:00:00"/>
    <s v="Oct"/>
    <e v="#N/A"/>
    <e v="#N/A"/>
    <n v="0"/>
    <s v="Por Ejecutar"/>
    <e v="#N/A"/>
    <e v="#N/A"/>
    <n v="0"/>
    <m/>
    <m/>
    <m/>
    <m/>
    <m/>
    <m/>
  </r>
  <r>
    <n v="129"/>
    <s v="OE1;SI;DPU-ACT_27"/>
    <s v="DTTTA;DTTTA-ACT_10;Nov"/>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11-30T00:00:00"/>
    <s v="Nov"/>
    <e v="#N/A"/>
    <n v="0"/>
    <n v="0"/>
    <s v="Por Ejecutar"/>
    <e v="#N/A"/>
    <e v="#N/A"/>
    <n v="0"/>
    <m/>
    <m/>
    <m/>
    <m/>
    <m/>
    <m/>
  </r>
  <r>
    <n v="129"/>
    <s v="OE1;SI;DPU-ACT_27"/>
    <s v="DTTTA;DTTTA-ACT_10;Dic"/>
    <x v="0"/>
    <s v="Fortalecer la Vigilancia."/>
    <s v="SI"/>
    <s v="PEI_02"/>
    <s v="PEI"/>
    <s v="PEI_11 - Investigaciones"/>
    <s v="DTTTA-E_03"/>
    <s v="3. Resolver Procesos Administrativos - Concepto Consejo de Estado. "/>
    <s v="DTTTA-ACT_10"/>
    <s v="4. RECURSOS DE REPOSICIÓN"/>
    <x v="3"/>
    <s v="Despacho_del_Delegado_de_Transito_y_Transporte_Terrestre_Automotor"/>
    <n v="1"/>
    <n v="12"/>
    <n v="2019"/>
    <d v="2019-12-30T00:00:00"/>
    <s v="Dic"/>
    <e v="#N/A"/>
    <n v="0"/>
    <e v="#N/A"/>
    <e v="#N/A"/>
    <e v="#N/A"/>
    <e v="#N/A"/>
    <n v="0"/>
    <m/>
    <m/>
    <m/>
    <m/>
    <m/>
    <m/>
  </r>
  <r>
    <n v="130"/>
    <s v="OE1;SI;DPU-ACT_28"/>
    <s v="DTTTA;DTTTA-ACT_11;Ene"/>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01-30T00:00:00"/>
    <s v="Ene"/>
    <n v="0"/>
    <n v="0"/>
    <n v="0"/>
    <s v="Por Ejecutar"/>
    <e v="#N/A"/>
    <e v="#N/A"/>
    <n v="0"/>
    <e v="#N/A"/>
    <e v="#N/A"/>
    <e v="#N/A"/>
    <e v="#N/A"/>
    <e v="#N/A"/>
    <e v="#N/A"/>
  </r>
  <r>
    <n v="130"/>
    <s v="OE1;SI;DPU-ACT_28"/>
    <s v="DTTTA;DTTTA-ACT_11;Feb"/>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02-28T00:00:00"/>
    <s v="Feb"/>
    <n v="0"/>
    <n v="0"/>
    <n v="0"/>
    <s v="Por Ejecutar"/>
    <e v="#N/A"/>
    <e v="#N/A"/>
    <n v="0"/>
    <m/>
    <m/>
    <m/>
    <m/>
    <m/>
    <m/>
  </r>
  <r>
    <n v="130"/>
    <s v="OE1;SI;DPU-ACT_28"/>
    <s v="DTTTA;DTTTA-ACT_11;Mar"/>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03-30T00:00:00"/>
    <s v="Mar"/>
    <n v="0"/>
    <n v="0"/>
    <e v="#DIV/0!"/>
    <e v="#DIV/0!"/>
    <e v="#N/A"/>
    <e v="#N/A"/>
    <n v="0"/>
    <m/>
    <m/>
    <m/>
    <m/>
    <m/>
    <m/>
  </r>
  <r>
    <n v="130"/>
    <s v="OE1;SI;DPU-ACT_28"/>
    <s v="DTTTA;DTTTA-ACT_11;Abr"/>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04-30T00:00:00"/>
    <s v="Abr"/>
    <n v="0"/>
    <n v="0"/>
    <e v="#DIV/0!"/>
    <e v="#DIV/0!"/>
    <e v="#N/A"/>
    <e v="#N/A"/>
    <n v="0"/>
    <m/>
    <m/>
    <m/>
    <m/>
    <m/>
    <m/>
  </r>
  <r>
    <n v="130"/>
    <s v="OE1;SI;DPU-ACT_28"/>
    <s v="DTTTA;DTTTA-ACT_11;May"/>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05-30T00:00:00"/>
    <s v="May"/>
    <n v="0"/>
    <n v="0"/>
    <n v="0"/>
    <s v="Por Ejecutar"/>
    <e v="#N/A"/>
    <e v="#N/A"/>
    <n v="0"/>
    <m/>
    <m/>
    <m/>
    <m/>
    <m/>
    <m/>
  </r>
  <r>
    <n v="130"/>
    <s v="OE1;SI;DPU-ACT_28"/>
    <s v="DTTTA;DTTTA-ACT_11;Jun"/>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06-30T00:00:00"/>
    <s v="Jun"/>
    <n v="0"/>
    <n v="0"/>
    <n v="0"/>
    <s v="Por Ejecutar"/>
    <e v="#N/A"/>
    <e v="#N/A"/>
    <n v="0"/>
    <m/>
    <m/>
    <m/>
    <m/>
    <m/>
    <m/>
  </r>
  <r>
    <n v="130"/>
    <s v="OE1;SI;DPU-ACT_28"/>
    <s v="DTTTA;DTTTA-ACT_11;Jul"/>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07-30T00:00:00"/>
    <s v="Jul"/>
    <n v="0"/>
    <n v="0"/>
    <e v="#DIV/0!"/>
    <e v="#DIV/0!"/>
    <e v="#N/A"/>
    <e v="#N/A"/>
    <n v="0"/>
    <m/>
    <m/>
    <m/>
    <m/>
    <m/>
    <m/>
  </r>
  <r>
    <n v="130"/>
    <s v="OE1;SI;DPU-ACT_28"/>
    <s v="DTTTA;DTTTA-ACT_11;Ago"/>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08-30T00:00:00"/>
    <s v="Ago"/>
    <n v="0"/>
    <n v="0"/>
    <n v="0"/>
    <s v="Por Ejecutar"/>
    <e v="#N/A"/>
    <e v="#N/A"/>
    <n v="0"/>
    <m/>
    <m/>
    <m/>
    <m/>
    <m/>
    <m/>
  </r>
  <r>
    <n v="130"/>
    <s v="OE1;SI;DPU-ACT_28"/>
    <s v="DTTTA;DTTTA-ACT_11;Sep"/>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09-30T00:00:00"/>
    <s v="Sep"/>
    <e v="#N/A"/>
    <e v="#N/A"/>
    <n v="0"/>
    <s v="Por Ejecutar"/>
    <e v="#N/A"/>
    <e v="#N/A"/>
    <n v="0"/>
    <m/>
    <m/>
    <m/>
    <m/>
    <m/>
    <m/>
  </r>
  <r>
    <n v="130"/>
    <s v="OE1;SI;DPU-ACT_28"/>
    <s v="DTTTA;DTTTA-ACT_11;Oct"/>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10-30T00:00:00"/>
    <s v="Oct"/>
    <e v="#N/A"/>
    <e v="#N/A"/>
    <e v="#N/A"/>
    <e v="#N/A"/>
    <e v="#N/A"/>
    <e v="#N/A"/>
    <n v="0"/>
    <m/>
    <m/>
    <m/>
    <m/>
    <m/>
    <m/>
  </r>
  <r>
    <n v="130"/>
    <s v="OE1;SI;DPU-ACT_28"/>
    <s v="DTTTA;DTTTA-ACT_11;Nov"/>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11-30T00:00:00"/>
    <s v="Nov"/>
    <e v="#N/A"/>
    <n v="0"/>
    <n v="0"/>
    <s v="Por Ejecutar"/>
    <e v="#N/A"/>
    <e v="#N/A"/>
    <n v="0"/>
    <m/>
    <m/>
    <m/>
    <m/>
    <m/>
    <m/>
  </r>
  <r>
    <n v="130"/>
    <s v="OE1;SI;DPU-ACT_28"/>
    <s v="DTTTA;DTTTA-ACT_11;Dic"/>
    <x v="0"/>
    <s v="Fortalecer la Vigilancia."/>
    <s v="SI"/>
    <s v="PEI_02"/>
    <s v="PEI"/>
    <s v="PEI_11 - Investigaciones"/>
    <s v="DTTTA-E_03"/>
    <s v="3. Resolver Procesos Administrativos - Concepto Consejo de Estado. "/>
    <s v="DTTTA-ACT_11"/>
    <s v="5. REVOCATORIA DIRECTA"/>
    <x v="3"/>
    <s v="Despacho_del_Delegado_de_Transito_y_Transporte_Terrestre_Automotor"/>
    <n v="1"/>
    <n v="12"/>
    <n v="2019"/>
    <d v="2019-12-30T00:00:00"/>
    <s v="Dic"/>
    <e v="#N/A"/>
    <n v="0"/>
    <n v="0"/>
    <s v="Por Ejecutar"/>
    <e v="#N/A"/>
    <e v="#N/A"/>
    <n v="0"/>
    <m/>
    <m/>
    <m/>
    <m/>
    <m/>
    <m/>
  </r>
  <r>
    <n v="131"/>
    <s v="OE1;SI;DTTTA-ACT_10"/>
    <s v="DTTTA;DTTTA-ACT_12;Ene"/>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01-30T00:00:00"/>
    <s v="Ene"/>
    <n v="0"/>
    <n v="0"/>
    <n v="0"/>
    <s v="Por Ejecutar"/>
    <e v="#N/A"/>
    <e v="#N/A"/>
    <n v="0"/>
    <e v="#N/A"/>
    <e v="#N/A"/>
    <e v="#N/A"/>
    <e v="#N/A"/>
    <e v="#N/A"/>
    <e v="#N/A"/>
  </r>
  <r>
    <n v="131"/>
    <s v="OE1;SI;DTTTA-ACT_10"/>
    <s v="DTTTA;DTTTA-ACT_12;Feb"/>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02-28T00:00:00"/>
    <s v="Feb"/>
    <n v="0"/>
    <n v="0"/>
    <n v="0"/>
    <s v="Por Ejecutar"/>
    <e v="#N/A"/>
    <e v="#N/A"/>
    <n v="0"/>
    <m/>
    <m/>
    <m/>
    <m/>
    <m/>
    <m/>
  </r>
  <r>
    <n v="131"/>
    <s v="OE1;SI;DTTTA-ACT_10"/>
    <s v="DTTTA;DTTTA-ACT_12;Mar"/>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03-30T00:00:00"/>
    <s v="Mar"/>
    <n v="0"/>
    <n v="0"/>
    <n v="0"/>
    <s v="Por Ejecutar"/>
    <e v="#N/A"/>
    <e v="#N/A"/>
    <n v="0"/>
    <m/>
    <m/>
    <m/>
    <m/>
    <m/>
    <m/>
  </r>
  <r>
    <n v="131"/>
    <s v="OE1;SI;DTTTA-ACT_10"/>
    <s v="DTTTA;DTTTA-ACT_12;Abr"/>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04-30T00:00:00"/>
    <s v="Abr"/>
    <n v="0"/>
    <n v="0"/>
    <n v="0"/>
    <s v="Por Ejecutar"/>
    <e v="#N/A"/>
    <e v="#N/A"/>
    <n v="0"/>
    <m/>
    <m/>
    <m/>
    <m/>
    <m/>
    <m/>
  </r>
  <r>
    <n v="131"/>
    <s v="OE1;SI;DTTTA-ACT_10"/>
    <s v="DTTTA;DTTTA-ACT_12;May"/>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05-30T00:00:00"/>
    <s v="May"/>
    <n v="0"/>
    <n v="0"/>
    <n v="0"/>
    <s v="Por Ejecutar"/>
    <e v="#N/A"/>
    <e v="#N/A"/>
    <n v="0"/>
    <m/>
    <m/>
    <m/>
    <m/>
    <m/>
    <m/>
  </r>
  <r>
    <n v="131"/>
    <s v="OE1;SI;DTTTA-ACT_10"/>
    <s v="DTTTA;DTTTA-ACT_12;Jun"/>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06-30T00:00:00"/>
    <s v="Jun"/>
    <n v="0"/>
    <n v="0"/>
    <e v="#DIV/0!"/>
    <e v="#DIV/0!"/>
    <e v="#N/A"/>
    <e v="#N/A"/>
    <n v="0"/>
    <m/>
    <m/>
    <m/>
    <m/>
    <m/>
    <m/>
  </r>
  <r>
    <n v="131"/>
    <s v="OE1;SI;DTTTA-ACT_10"/>
    <s v="DTTTA;DTTTA-ACT_12;Jul"/>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07-30T00:00:00"/>
    <s v="Jul"/>
    <n v="0"/>
    <n v="0"/>
    <n v="0"/>
    <s v="Por Ejecutar"/>
    <e v="#N/A"/>
    <e v="#N/A"/>
    <n v="0"/>
    <m/>
    <m/>
    <m/>
    <m/>
    <m/>
    <m/>
  </r>
  <r>
    <n v="131"/>
    <s v="OE1;SI;DTTTA-ACT_10"/>
    <s v="DTTTA;DTTTA-ACT_12;Ago"/>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08-30T00:00:00"/>
    <s v="Ago"/>
    <n v="0"/>
    <n v="0"/>
    <n v="0"/>
    <s v="Por Ejecutar"/>
    <e v="#N/A"/>
    <e v="#N/A"/>
    <n v="0"/>
    <m/>
    <m/>
    <m/>
    <m/>
    <m/>
    <m/>
  </r>
  <r>
    <n v="131"/>
    <s v="OE1;SI;DTTTA-ACT_10"/>
    <s v="DTTTA;DTTTA-ACT_12;Sep"/>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09-30T00:00:00"/>
    <s v="Sep"/>
    <e v="#N/A"/>
    <e v="#N/A"/>
    <n v="0"/>
    <s v="Por Ejecutar"/>
    <e v="#N/A"/>
    <e v="#N/A"/>
    <n v="0"/>
    <m/>
    <m/>
    <m/>
    <m/>
    <m/>
    <m/>
  </r>
  <r>
    <n v="131"/>
    <s v="OE1;SI;DTTTA-ACT_10"/>
    <s v="DTTTA;DTTTA-ACT_12;Oct"/>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10-30T00:00:00"/>
    <s v="Oct"/>
    <e v="#N/A"/>
    <e v="#N/A"/>
    <n v="0"/>
    <s v="Por Ejecutar"/>
    <e v="#N/A"/>
    <e v="#N/A"/>
    <n v="0"/>
    <m/>
    <m/>
    <m/>
    <m/>
    <m/>
    <m/>
  </r>
  <r>
    <n v="131"/>
    <s v="OE1;SI;DTTTA-ACT_10"/>
    <s v="DTTTA;DTTTA-ACT_12;Nov"/>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11-30T00:00:00"/>
    <s v="Nov"/>
    <e v="#N/A"/>
    <n v="0"/>
    <n v="0"/>
    <s v="Por Ejecutar"/>
    <e v="#N/A"/>
    <e v="#N/A"/>
    <n v="0"/>
    <m/>
    <m/>
    <m/>
    <m/>
    <m/>
    <m/>
  </r>
  <r>
    <n v="131"/>
    <s v="OE1;SI;DTTTA-ACT_10"/>
    <s v="DTTTA;DTTTA-ACT_12;Dic"/>
    <x v="0"/>
    <s v="Fortalecer la Vigilancia."/>
    <s v="SI"/>
    <s v="PAI_10"/>
    <s v="PAI"/>
    <s v="Investigaciones"/>
    <s v="DTTTA-E_04"/>
    <s v="4. Resolver Actuaciones Administrativas 2da Instancia - Decreto 2409"/>
    <s v="DTTTA-ACT_12"/>
    <s v="A. RECURSOS DE APELACIÓN"/>
    <x v="3"/>
    <s v="Despacho_del_Delegado_de_Transito_y_Transporte_Terrestre_Automotor"/>
    <n v="1"/>
    <n v="12"/>
    <n v="2019"/>
    <d v="2019-12-30T00:00:00"/>
    <s v="Dic"/>
    <e v="#N/A"/>
    <n v="0"/>
    <n v="0"/>
    <s v="Por Ejecutar"/>
    <e v="#N/A"/>
    <e v="#N/A"/>
    <n v="0"/>
    <m/>
    <m/>
    <m/>
    <m/>
    <m/>
    <m/>
  </r>
  <r>
    <n v="132"/>
    <s v="OE1;SI;DTTTA-ACT_11"/>
    <s v="DTTTA;DTTTA-ACT_13;Ene"/>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01-30T00:00:00"/>
    <s v="Ene"/>
    <n v="0"/>
    <n v="0"/>
    <e v="#DIV/0!"/>
    <e v="#DIV/0!"/>
    <e v="#N/A"/>
    <e v="#N/A"/>
    <n v="0"/>
    <e v="#N/A"/>
    <e v="#N/A"/>
    <e v="#N/A"/>
    <e v="#N/A"/>
    <e v="#N/A"/>
    <e v="#N/A"/>
  </r>
  <r>
    <n v="132"/>
    <s v="OE1;SI;DTTTA-ACT_11"/>
    <s v="DTTTA;DTTTA-ACT_13;Feb"/>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02-28T00:00:00"/>
    <s v="Feb"/>
    <n v="0"/>
    <n v="0"/>
    <e v="#DIV/0!"/>
    <e v="#DIV/0!"/>
    <e v="#N/A"/>
    <e v="#N/A"/>
    <n v="0"/>
    <m/>
    <m/>
    <m/>
    <m/>
    <m/>
    <m/>
  </r>
  <r>
    <n v="132"/>
    <s v="OE1;SI;DTTTA-ACT_11"/>
    <s v="DTTTA;DTTTA-ACT_13;Mar"/>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03-30T00:00:00"/>
    <s v="Mar"/>
    <n v="0"/>
    <n v="0"/>
    <e v="#DIV/0!"/>
    <e v="#DIV/0!"/>
    <e v="#N/A"/>
    <e v="#N/A"/>
    <n v="0"/>
    <m/>
    <m/>
    <m/>
    <m/>
    <m/>
    <m/>
  </r>
  <r>
    <n v="132"/>
    <s v="OE1;SI;DTTTA-ACT_11"/>
    <s v="DTTTA;DTTTA-ACT_13;Abr"/>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04-30T00:00:00"/>
    <s v="Abr"/>
    <n v="0"/>
    <n v="0"/>
    <e v="#DIV/0!"/>
    <e v="#DIV/0!"/>
    <e v="#N/A"/>
    <e v="#N/A"/>
    <n v="0"/>
    <m/>
    <m/>
    <m/>
    <m/>
    <m/>
    <m/>
  </r>
  <r>
    <n v="132"/>
    <s v="OE1;SI;DTTTA-ACT_11"/>
    <s v="DTTTA;DTTTA-ACT_13;May"/>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05-30T00:00:00"/>
    <s v="May"/>
    <n v="0"/>
    <n v="0"/>
    <e v="#DIV/0!"/>
    <e v="#DIV/0!"/>
    <e v="#N/A"/>
    <e v="#N/A"/>
    <n v="0"/>
    <m/>
    <m/>
    <m/>
    <m/>
    <m/>
    <m/>
  </r>
  <r>
    <n v="132"/>
    <s v="OE1;SI;DTTTA-ACT_11"/>
    <s v="DTTTA;DTTTA-ACT_13;Jun"/>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06-30T00:00:00"/>
    <s v="Jun"/>
    <n v="0"/>
    <n v="0"/>
    <e v="#DIV/0!"/>
    <e v="#DIV/0!"/>
    <e v="#N/A"/>
    <e v="#N/A"/>
    <n v="0"/>
    <m/>
    <m/>
    <m/>
    <m/>
    <m/>
    <m/>
  </r>
  <r>
    <n v="132"/>
    <s v="OE1;SI;DTTTA-ACT_11"/>
    <s v="DTTTA;DTTTA-ACT_13;Jul"/>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07-30T00:00:00"/>
    <s v="Jul"/>
    <n v="0"/>
    <n v="0"/>
    <e v="#DIV/0!"/>
    <e v="#DIV/0!"/>
    <e v="#N/A"/>
    <e v="#N/A"/>
    <n v="0"/>
    <m/>
    <m/>
    <m/>
    <m/>
    <m/>
    <m/>
  </r>
  <r>
    <n v="132"/>
    <s v="OE1;SI;DTTTA-ACT_11"/>
    <s v="DTTTA;DTTTA-ACT_13;Ago"/>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08-30T00:00:00"/>
    <s v="Ago"/>
    <n v="0"/>
    <n v="0"/>
    <e v="#DIV/0!"/>
    <e v="#DIV/0!"/>
    <e v="#N/A"/>
    <e v="#N/A"/>
    <n v="0"/>
    <m/>
    <m/>
    <m/>
    <m/>
    <m/>
    <m/>
  </r>
  <r>
    <n v="132"/>
    <s v="OE1;SI;DTTTA-ACT_11"/>
    <s v="DTTTA;DTTTA-ACT_13;Sep"/>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09-30T00:00:00"/>
    <s v="Sep"/>
    <e v="#N/A"/>
    <e v="#N/A"/>
    <e v="#N/A"/>
    <e v="#N/A"/>
    <e v="#N/A"/>
    <e v="#N/A"/>
    <n v="0"/>
    <m/>
    <m/>
    <m/>
    <m/>
    <m/>
    <m/>
  </r>
  <r>
    <n v="132"/>
    <s v="OE1;SI;DTTTA-ACT_11"/>
    <s v="DTTTA;DTTTA-ACT_13;Oct"/>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10-30T00:00:00"/>
    <s v="Oct"/>
    <e v="#N/A"/>
    <e v="#N/A"/>
    <e v="#N/A"/>
    <e v="#N/A"/>
    <e v="#N/A"/>
    <e v="#N/A"/>
    <n v="0"/>
    <m/>
    <m/>
    <m/>
    <m/>
    <m/>
    <m/>
  </r>
  <r>
    <n v="132"/>
    <s v="OE1;SI;DTTTA-ACT_11"/>
    <s v="DTTTA;DTTTA-ACT_13;Nov"/>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11-30T00:00:00"/>
    <s v="Nov"/>
    <e v="#N/A"/>
    <n v="0"/>
    <e v="#N/A"/>
    <e v="#N/A"/>
    <e v="#N/A"/>
    <e v="#N/A"/>
    <n v="0"/>
    <m/>
    <m/>
    <m/>
    <m/>
    <m/>
    <m/>
  </r>
  <r>
    <n v="132"/>
    <s v="OE1;SI;DTTTA-ACT_11"/>
    <s v="DTTTA;DTTTA-ACT_13;Dic"/>
    <x v="0"/>
    <s v="Fortalecer la Vigilancia."/>
    <s v="SI"/>
    <s v="PAI_10"/>
    <s v="PAI"/>
    <s v="Investigaciones"/>
    <s v="DTTTA-E_04"/>
    <s v="4. Resolver Actuaciones Administrativas 2da Instancia - Decreto 2409"/>
    <s v="DTTTA-ACT_13"/>
    <s v="B. RECURSOS DE QUEJA"/>
    <x v="3"/>
    <s v="Despacho_del_Delegado_de_Transito_y_Transporte_Terrestre_Automotor"/>
    <n v="1"/>
    <n v="12"/>
    <n v="2019"/>
    <d v="2019-12-30T00:00:00"/>
    <s v="Dic"/>
    <e v="#N/A"/>
    <n v="0"/>
    <e v="#N/A"/>
    <e v="#N/A"/>
    <e v="#N/A"/>
    <e v="#N/A"/>
    <n v="0"/>
    <m/>
    <m/>
    <m/>
    <m/>
    <m/>
    <m/>
  </r>
  <r>
    <n v="134"/>
    <s v="OE1;SI;DTTTA-ACT_13"/>
    <s v="DTTTA;DTTTA-ACT_15;Ene"/>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01-30T00:00:00"/>
    <s v="Ene"/>
    <n v="6"/>
    <n v="0"/>
    <n v="0"/>
    <s v="Por Ejecutar"/>
    <e v="#N/A"/>
    <e v="#N/A"/>
    <n v="0"/>
    <e v="#N/A"/>
    <e v="#N/A"/>
    <e v="#N/A"/>
    <e v="#N/A"/>
    <e v="#N/A"/>
    <e v="#N/A"/>
  </r>
  <r>
    <n v="134"/>
    <s v="OE1;SI;DTTTA-ACT_13"/>
    <s v="DTTTA;DTTTA-ACT_15;Feb"/>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02-28T00:00:00"/>
    <s v="Feb"/>
    <n v="0"/>
    <n v="0"/>
    <e v="#DIV/0!"/>
    <e v="#DIV/0!"/>
    <e v="#N/A"/>
    <e v="#N/A"/>
    <n v="0"/>
    <m/>
    <m/>
    <m/>
    <m/>
    <m/>
    <m/>
  </r>
  <r>
    <n v="134"/>
    <s v="OE1;SI;DTTTA-ACT_13"/>
    <s v="DTTTA;DTTTA-ACT_15;Mar"/>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03-30T00:00:00"/>
    <s v="Mar"/>
    <n v="0"/>
    <n v="0"/>
    <e v="#DIV/0!"/>
    <e v="#DIV/0!"/>
    <e v="#N/A"/>
    <e v="#N/A"/>
    <n v="0"/>
    <m/>
    <m/>
    <m/>
    <m/>
    <m/>
    <m/>
  </r>
  <r>
    <n v="134"/>
    <s v="OE1;SI;DTTTA-ACT_13"/>
    <s v="DTTTA;DTTTA-ACT_15;Abr"/>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04-30T00:00:00"/>
    <s v="Abr"/>
    <n v="0"/>
    <n v="0"/>
    <e v="#DIV/0!"/>
    <e v="#DIV/0!"/>
    <e v="#N/A"/>
    <e v="#N/A"/>
    <n v="0"/>
    <m/>
    <m/>
    <m/>
    <m/>
    <m/>
    <m/>
  </r>
  <r>
    <n v="134"/>
    <s v="OE1;SI;DTTTA-ACT_13"/>
    <s v="DTTTA;DTTTA-ACT_15;May"/>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05-30T00:00:00"/>
    <s v="May"/>
    <n v="0"/>
    <n v="0"/>
    <e v="#DIV/0!"/>
    <e v="#DIV/0!"/>
    <e v="#N/A"/>
    <e v="#N/A"/>
    <n v="0"/>
    <m/>
    <m/>
    <m/>
    <m/>
    <m/>
    <m/>
  </r>
  <r>
    <n v="134"/>
    <s v="OE1;SI;DTTTA-ACT_13"/>
    <s v="DTTTA;DTTTA-ACT_15;Jun"/>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06-30T00:00:00"/>
    <s v="Jun"/>
    <n v="0"/>
    <n v="0"/>
    <e v="#DIV/0!"/>
    <e v="#DIV/0!"/>
    <e v="#N/A"/>
    <e v="#N/A"/>
    <n v="0"/>
    <m/>
    <m/>
    <m/>
    <m/>
    <m/>
    <m/>
  </r>
  <r>
    <n v="134"/>
    <s v="OE1;SI;DTTTA-ACT_13"/>
    <s v="DTTTA;DTTTA-ACT_15;Jul"/>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07-30T00:00:00"/>
    <s v="Jul"/>
    <n v="0"/>
    <n v="0"/>
    <e v="#DIV/0!"/>
    <e v="#DIV/0!"/>
    <e v="#N/A"/>
    <e v="#N/A"/>
    <n v="0"/>
    <m/>
    <m/>
    <m/>
    <m/>
    <m/>
    <m/>
  </r>
  <r>
    <n v="134"/>
    <s v="OE1;SI;DTTTA-ACT_13"/>
    <s v="DTTTA;DTTTA-ACT_15;Ago"/>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08-30T00:00:00"/>
    <s v="Ago"/>
    <n v="0"/>
    <n v="0"/>
    <e v="#DIV/0!"/>
    <e v="#DIV/0!"/>
    <e v="#N/A"/>
    <e v="#N/A"/>
    <n v="0"/>
    <m/>
    <m/>
    <m/>
    <m/>
    <m/>
    <m/>
  </r>
  <r>
    <n v="134"/>
    <s v="OE1;SI;DTTTA-ACT_13"/>
    <s v="DTTTA;DTTTA-ACT_15;Sep"/>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09-30T00:00:00"/>
    <s v="Sep"/>
    <e v="#N/A"/>
    <e v="#N/A"/>
    <e v="#N/A"/>
    <e v="#N/A"/>
    <e v="#N/A"/>
    <e v="#N/A"/>
    <n v="0"/>
    <m/>
    <m/>
    <m/>
    <m/>
    <m/>
    <m/>
  </r>
  <r>
    <n v="134"/>
    <s v="OE1;SI;DTTTA-ACT_13"/>
    <s v="DTTTA;DTTTA-ACT_15;Oct"/>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10-30T00:00:00"/>
    <s v="Oct"/>
    <e v="#N/A"/>
    <e v="#N/A"/>
    <e v="#N/A"/>
    <e v="#N/A"/>
    <e v="#N/A"/>
    <e v="#N/A"/>
    <n v="0"/>
    <m/>
    <m/>
    <m/>
    <m/>
    <m/>
    <m/>
  </r>
  <r>
    <n v="134"/>
    <s v="OE1;SI;DTTTA-ACT_13"/>
    <s v="DTTTA;DTTTA-ACT_15;Nov"/>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11-30T00:00:00"/>
    <s v="Nov"/>
    <e v="#N/A"/>
    <n v="0"/>
    <e v="#N/A"/>
    <e v="#N/A"/>
    <e v="#N/A"/>
    <e v="#N/A"/>
    <n v="0"/>
    <m/>
    <m/>
    <m/>
    <m/>
    <m/>
    <m/>
  </r>
  <r>
    <n v="134"/>
    <s v="OE1;SI;DTTTA-ACT_13"/>
    <s v="DTTTA;DTTTA-ACT_15;Dic"/>
    <x v="0"/>
    <s v="Fortalecer la Vigilancia."/>
    <s v="SI"/>
    <s v="PEI_02"/>
    <s v="PEI"/>
    <s v="PEI_13 - Planes de Prevención"/>
    <s v="DTTTA-E_05"/>
    <s v="5. Auditorias Integrales a los Homologados SICOV"/>
    <s v="DTTTA-ACT_15"/>
    <s v="Generar Primera Auditoria Integral a todos los Homologados - SICOV"/>
    <x v="3"/>
    <s v="Despacho_del_Delegado_de_Transito_y_Transporte_Terrestre_Automotor"/>
    <n v="1"/>
    <n v="12"/>
    <n v="2019"/>
    <d v="2019-12-30T00:00:00"/>
    <s v="Dic"/>
    <e v="#N/A"/>
    <n v="0"/>
    <e v="#N/A"/>
    <e v="#N/A"/>
    <e v="#N/A"/>
    <e v="#N/A"/>
    <n v="0"/>
    <m/>
    <m/>
    <m/>
    <m/>
    <m/>
    <m/>
  </r>
  <r>
    <n v="136"/>
    <s v="OE1;SI;DTTTA-ACT_17"/>
    <s v="DTTTA;DTTTA-ACT_17;Ene"/>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01-30T00:00:00"/>
    <s v="Ene"/>
    <n v="98"/>
    <n v="98"/>
    <n v="1"/>
    <s v="Ejecutada"/>
    <e v="#N/A"/>
    <e v="#N/A"/>
    <n v="0"/>
    <e v="#N/A"/>
    <e v="#N/A"/>
    <e v="#N/A"/>
    <e v="#N/A"/>
    <e v="#N/A"/>
    <e v="#N/A"/>
  </r>
  <r>
    <n v="136"/>
    <s v="OE1;SI;DTTTA-ACT_17"/>
    <s v="DTTTA;DTTTA-ACT_17;Feb"/>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02-28T00:00:00"/>
    <s v="Feb"/>
    <n v="0"/>
    <n v="0"/>
    <e v="#DIV/0!"/>
    <e v="#DIV/0!"/>
    <e v="#N/A"/>
    <e v="#N/A"/>
    <n v="0"/>
    <m/>
    <m/>
    <m/>
    <m/>
    <m/>
    <m/>
  </r>
  <r>
    <n v="136"/>
    <s v="OE1;SI;DTTTA-ACT_17"/>
    <s v="DTTTA;DTTTA-ACT_17;Mar"/>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03-30T00:00:00"/>
    <s v="Mar"/>
    <n v="0"/>
    <n v="0"/>
    <e v="#DIV/0!"/>
    <e v="#DIV/0!"/>
    <e v="#N/A"/>
    <e v="#N/A"/>
    <n v="0"/>
    <m/>
    <m/>
    <m/>
    <m/>
    <m/>
    <m/>
  </r>
  <r>
    <n v="136"/>
    <s v="OE1;SI;DTTTA-ACT_17"/>
    <s v="DTTTA;DTTTA-ACT_17;Abr"/>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04-30T00:00:00"/>
    <s v="Abr"/>
    <n v="0"/>
    <n v="0"/>
    <e v="#DIV/0!"/>
    <e v="#DIV/0!"/>
    <e v="#N/A"/>
    <e v="#N/A"/>
    <n v="0"/>
    <m/>
    <m/>
    <m/>
    <m/>
    <m/>
    <m/>
  </r>
  <r>
    <n v="136"/>
    <s v="OE1;SI;DTTTA-ACT_17"/>
    <s v="DTTTA;DTTTA-ACT_17;May"/>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05-30T00:00:00"/>
    <s v="May"/>
    <n v="0"/>
    <n v="0"/>
    <e v="#DIV/0!"/>
    <e v="#DIV/0!"/>
    <e v="#N/A"/>
    <e v="#N/A"/>
    <n v="0"/>
    <m/>
    <m/>
    <m/>
    <m/>
    <m/>
    <m/>
  </r>
  <r>
    <n v="136"/>
    <s v="OE1;SI;DTTTA-ACT_17"/>
    <s v="DTTTA;DTTTA-ACT_17;Jun"/>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06-30T00:00:00"/>
    <s v="Jun"/>
    <n v="0"/>
    <n v="0"/>
    <e v="#DIV/0!"/>
    <e v="#DIV/0!"/>
    <e v="#N/A"/>
    <e v="#N/A"/>
    <n v="0"/>
    <m/>
    <m/>
    <m/>
    <m/>
    <m/>
    <m/>
  </r>
  <r>
    <n v="136"/>
    <s v="OE1;SI;DTTTA-ACT_17"/>
    <s v="DTTTA;DTTTA-ACT_17;Jul"/>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07-30T00:00:00"/>
    <s v="Jul"/>
    <n v="0"/>
    <n v="0"/>
    <e v="#DIV/0!"/>
    <e v="#DIV/0!"/>
    <e v="#N/A"/>
    <e v="#N/A"/>
    <n v="0"/>
    <m/>
    <m/>
    <m/>
    <m/>
    <m/>
    <m/>
  </r>
  <r>
    <n v="136"/>
    <s v="OE1;SI;DTTTA-ACT_17"/>
    <s v="DTTTA;DTTTA-ACT_17;Ago"/>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08-30T00:00:00"/>
    <s v="Ago"/>
    <n v="0"/>
    <n v="0"/>
    <e v="#DIV/0!"/>
    <e v="#DIV/0!"/>
    <e v="#N/A"/>
    <e v="#N/A"/>
    <n v="0"/>
    <m/>
    <m/>
    <m/>
    <m/>
    <m/>
    <m/>
  </r>
  <r>
    <n v="136"/>
    <s v="OE1;SI;DTTTA-ACT_17"/>
    <s v="DTTTA;DTTTA-ACT_17;Sep"/>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09-30T00:00:00"/>
    <s v="Sep"/>
    <e v="#N/A"/>
    <e v="#N/A"/>
    <n v="0"/>
    <s v="Por Ejecutar"/>
    <e v="#N/A"/>
    <e v="#N/A"/>
    <n v="0"/>
    <m/>
    <m/>
    <m/>
    <m/>
    <m/>
    <m/>
  </r>
  <r>
    <n v="136"/>
    <s v="OE1;SI;DTTTA-ACT_17"/>
    <s v="DTTTA;DTTTA-ACT_17;Oct"/>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10-30T00:00:00"/>
    <s v="Oct"/>
    <e v="#N/A"/>
    <e v="#N/A"/>
    <n v="0"/>
    <s v="Por Ejecutar"/>
    <e v="#N/A"/>
    <e v="#N/A"/>
    <n v="0"/>
    <m/>
    <m/>
    <m/>
    <m/>
    <m/>
    <m/>
  </r>
  <r>
    <n v="136"/>
    <s v="OE1;SI;DTTTA-ACT_17"/>
    <s v="DTTTA;DTTTA-ACT_17;Nov"/>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11-30T00:00:00"/>
    <s v="Nov"/>
    <e v="#N/A"/>
    <n v="0"/>
    <n v="0"/>
    <s v="Por Ejecutar"/>
    <e v="#N/A"/>
    <e v="#N/A"/>
    <n v="0"/>
    <m/>
    <m/>
    <m/>
    <m/>
    <m/>
    <m/>
  </r>
  <r>
    <n v="136"/>
    <s v="OE1;SI;DTTTA-ACT_17"/>
    <s v="DTTTA;DTTTA-ACT_17;Dic"/>
    <x v="0"/>
    <s v="Fortalecer la Vigilancia."/>
    <s v="SI"/>
    <s v="PAI_10"/>
    <s v="PAI"/>
    <s v="Gestión_PQRS"/>
    <s v="DTTTA-E_07"/>
    <s v="A. Peticiones, Quejas, Reclamos y Solicitudes."/>
    <s v="DTTTA-ACT_17"/>
    <s v="A. Peticiones, Quejas, Reclamos y Solicitudes."/>
    <x v="3"/>
    <s v="Dirección_de_Promoción_y_Prevención_Transito_y_Transporte_Terrestre_Automotor"/>
    <n v="1"/>
    <n v="12"/>
    <n v="2019"/>
    <d v="2019-12-30T00:00:00"/>
    <s v="Dic"/>
    <e v="#N/A"/>
    <n v="0"/>
    <n v="0"/>
    <s v="Por Ejecutar"/>
    <e v="#N/A"/>
    <e v="#N/A"/>
    <n v="0"/>
    <m/>
    <m/>
    <m/>
    <m/>
    <m/>
    <m/>
  </r>
  <r>
    <n v="137"/>
    <s v="OE1;SI;DTTTA-ACT_18"/>
    <s v="DTTTA;DTTTA-ACT_18;Ene"/>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01-30T00:00:00"/>
    <s v="Ene"/>
    <n v="4"/>
    <n v="4"/>
    <n v="1"/>
    <s v="Ejecutada"/>
    <e v="#N/A"/>
    <e v="#N/A"/>
    <n v="0"/>
    <e v="#N/A"/>
    <e v="#N/A"/>
    <e v="#N/A"/>
    <e v="#N/A"/>
    <e v="#N/A"/>
    <e v="#N/A"/>
  </r>
  <r>
    <n v="137"/>
    <s v="OE1;SI;DTTTA-ACT_18"/>
    <s v="DTTTA;DTTTA-ACT_18;Feb"/>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02-28T00:00:00"/>
    <s v="Feb"/>
    <n v="0"/>
    <n v="0"/>
    <e v="#DIV/0!"/>
    <e v="#DIV/0!"/>
    <e v="#N/A"/>
    <e v="#N/A"/>
    <n v="0"/>
    <m/>
    <m/>
    <m/>
    <m/>
    <m/>
    <m/>
  </r>
  <r>
    <n v="137"/>
    <s v="OE1;SI;DTTTA-ACT_18"/>
    <s v="DTTTA;DTTTA-ACT_18;Mar"/>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03-30T00:00:00"/>
    <s v="Mar"/>
    <n v="0"/>
    <n v="0"/>
    <e v="#DIV/0!"/>
    <e v="#DIV/0!"/>
    <e v="#N/A"/>
    <e v="#N/A"/>
    <n v="0"/>
    <m/>
    <m/>
    <m/>
    <m/>
    <m/>
    <m/>
  </r>
  <r>
    <n v="137"/>
    <s v="OE1;SI;DTTTA-ACT_18"/>
    <s v="DTTTA;DTTTA-ACT_18;Abr"/>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04-30T00:00:00"/>
    <s v="Abr"/>
    <n v="0"/>
    <n v="0"/>
    <e v="#DIV/0!"/>
    <e v="#DIV/0!"/>
    <e v="#N/A"/>
    <e v="#N/A"/>
    <n v="0"/>
    <m/>
    <m/>
    <m/>
    <m/>
    <m/>
    <m/>
  </r>
  <r>
    <n v="137"/>
    <s v="OE1;SI;DTTTA-ACT_18"/>
    <s v="DTTTA;DTTTA-ACT_18;May"/>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05-30T00:00:00"/>
    <s v="May"/>
    <n v="0"/>
    <n v="0"/>
    <e v="#DIV/0!"/>
    <e v="#DIV/0!"/>
    <e v="#N/A"/>
    <e v="#N/A"/>
    <n v="0"/>
    <m/>
    <m/>
    <m/>
    <m/>
    <m/>
    <m/>
  </r>
  <r>
    <n v="137"/>
    <s v="OE1;SI;DTTTA-ACT_18"/>
    <s v="DTTTA;DTTTA-ACT_18;Jun"/>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06-30T00:00:00"/>
    <s v="Jun"/>
    <n v="0"/>
    <n v="0"/>
    <e v="#DIV/0!"/>
    <e v="#DIV/0!"/>
    <e v="#N/A"/>
    <e v="#N/A"/>
    <n v="0"/>
    <m/>
    <m/>
    <m/>
    <m/>
    <m/>
    <m/>
  </r>
  <r>
    <n v="137"/>
    <s v="OE1;SI;DTTTA-ACT_18"/>
    <s v="DTTTA;DTTTA-ACT_18;Jul"/>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07-30T00:00:00"/>
    <s v="Jul"/>
    <n v="0"/>
    <n v="0"/>
    <e v="#DIV/0!"/>
    <e v="#DIV/0!"/>
    <e v="#N/A"/>
    <e v="#N/A"/>
    <n v="0"/>
    <m/>
    <m/>
    <m/>
    <m/>
    <m/>
    <m/>
  </r>
  <r>
    <n v="137"/>
    <s v="OE1;SI;DTTTA-ACT_18"/>
    <s v="DTTTA;DTTTA-ACT_18;Ago"/>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08-30T00:00:00"/>
    <s v="Ago"/>
    <n v="0"/>
    <n v="0"/>
    <e v="#DIV/0!"/>
    <e v="#DIV/0!"/>
    <e v="#N/A"/>
    <e v="#N/A"/>
    <n v="0"/>
    <m/>
    <m/>
    <m/>
    <m/>
    <m/>
    <m/>
  </r>
  <r>
    <n v="137"/>
    <s v="OE1;SI;DTTTA-ACT_18"/>
    <s v="DTTTA;DTTTA-ACT_18;Sep"/>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09-30T00:00:00"/>
    <s v="Sep"/>
    <e v="#N/A"/>
    <e v="#N/A"/>
    <e v="#N/A"/>
    <e v="#N/A"/>
    <e v="#N/A"/>
    <e v="#N/A"/>
    <n v="0"/>
    <m/>
    <m/>
    <m/>
    <m/>
    <m/>
    <m/>
  </r>
  <r>
    <n v="137"/>
    <s v="OE1;SI;DTTTA-ACT_18"/>
    <s v="DTTTA;DTTTA-ACT_18;Oct"/>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10-30T00:00:00"/>
    <s v="Oct"/>
    <e v="#N/A"/>
    <e v="#N/A"/>
    <e v="#N/A"/>
    <e v="#N/A"/>
    <e v="#N/A"/>
    <e v="#N/A"/>
    <n v="0"/>
    <m/>
    <m/>
    <m/>
    <m/>
    <m/>
    <m/>
  </r>
  <r>
    <n v="137"/>
    <s v="OE1;SI;DTTTA-ACT_18"/>
    <s v="DTTTA;DTTTA-ACT_18;Nov"/>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11-30T00:00:00"/>
    <s v="Nov"/>
    <e v="#N/A"/>
    <n v="0"/>
    <e v="#N/A"/>
    <e v="#N/A"/>
    <e v="#N/A"/>
    <e v="#N/A"/>
    <n v="0"/>
    <m/>
    <m/>
    <m/>
    <m/>
    <m/>
    <m/>
  </r>
  <r>
    <n v="137"/>
    <s v="OE1;SI;DTTTA-ACT_18"/>
    <s v="DTTTA;DTTTA-ACT_18;Dic"/>
    <x v="0"/>
    <s v="Fortalecer la Vigilancia."/>
    <s v="SI"/>
    <s v="PAI_10"/>
    <s v="PAI"/>
    <s v="PyP_Divulgación"/>
    <s v="DTTTA-E_08"/>
    <s v="1. Divulgación"/>
    <s v="DTTTA-ACT_18"/>
    <s v="Asisitir a sesiones con la ciudadanía, vigilados, organizaciones cívicas y otras entidades"/>
    <x v="3"/>
    <s v="Dirección_de_Promoción_y_Prevención_Transito_y_Transporte_Terrestre_Automotor"/>
    <n v="1"/>
    <n v="12"/>
    <n v="2019"/>
    <d v="2019-12-30T00:00:00"/>
    <s v="Dic"/>
    <e v="#N/A"/>
    <n v="0"/>
    <e v="#N/A"/>
    <e v="#N/A"/>
    <e v="#N/A"/>
    <e v="#N/A"/>
    <n v="0"/>
    <m/>
    <m/>
    <m/>
    <m/>
    <m/>
    <m/>
  </r>
  <r>
    <n v="138"/>
    <s v="OE1;SI;DTTTA-ACT_19"/>
    <s v="DTTTA;DTTTA-ACT_19;Ene"/>
    <x v="0"/>
    <s v="Fortalecer la Vigilancia."/>
    <s v="SI"/>
    <s v="PAI_10"/>
    <s v="PAI"/>
    <s v="PyP_Divulgación"/>
    <s v="DTTTA-E_08"/>
    <s v="1. Divulgación"/>
    <s v="DTTTA-ACT_19"/>
    <s v="Asisitir a capacitaciones externas"/>
    <x v="3"/>
    <s v="Dirección_de_Promoción_y_Prevención_Transito_y_Transporte_Terrestre_Automotor"/>
    <n v="2"/>
    <n v="12"/>
    <n v="2019"/>
    <d v="2019-01-30T00:00:00"/>
    <s v="Ene"/>
    <n v="0"/>
    <n v="0"/>
    <e v="#DIV/0!"/>
    <e v="#DIV/0!"/>
    <e v="#N/A"/>
    <e v="#N/A"/>
    <n v="0"/>
    <e v="#N/A"/>
    <e v="#N/A"/>
    <e v="#N/A"/>
    <e v="#N/A"/>
    <e v="#N/A"/>
    <e v="#N/A"/>
  </r>
  <r>
    <n v="138"/>
    <s v="OE1;SI;DTTTA-ACT_19"/>
    <s v="DTTTA;DTTTA-ACT_19;Feb"/>
    <x v="0"/>
    <s v="Fortalecer la Vigilancia."/>
    <s v="SI"/>
    <s v="PAI_10"/>
    <s v="PAI"/>
    <s v="PyP_Divulgación"/>
    <s v="DTTTA-E_08"/>
    <s v="1. Divulgación"/>
    <s v="DTTTA-ACT_19"/>
    <s v="Asisitir a capacitaciones externas"/>
    <x v="3"/>
    <s v="Dirección_de_Promoción_y_Prevención_Transito_y_Transporte_Terrestre_Automotor"/>
    <n v="2"/>
    <n v="12"/>
    <n v="2019"/>
    <d v="2019-02-28T00:00:00"/>
    <s v="Feb"/>
    <n v="0"/>
    <n v="0"/>
    <e v="#DIV/0!"/>
    <e v="#DIV/0!"/>
    <e v="#N/A"/>
    <e v="#N/A"/>
    <n v="0"/>
    <m/>
    <m/>
    <m/>
    <m/>
    <m/>
    <m/>
  </r>
  <r>
    <n v="138"/>
    <s v="OE1;SI;DTTTA-ACT_19"/>
    <s v="DTTTA;DTTTA-ACT_19;Mar"/>
    <x v="0"/>
    <s v="Fortalecer la Vigilancia."/>
    <s v="SI"/>
    <s v="PAI_10"/>
    <s v="PAI"/>
    <s v="PyP_Divulgación"/>
    <s v="DTTTA-E_08"/>
    <s v="1. Divulgación"/>
    <s v="DTTTA-ACT_19"/>
    <s v="Asisitir a capacitaciones externas"/>
    <x v="3"/>
    <s v="Dirección_de_Promoción_y_Prevención_Transito_y_Transporte_Terrestre_Automotor"/>
    <n v="2"/>
    <n v="12"/>
    <n v="2019"/>
    <d v="2019-03-30T00:00:00"/>
    <s v="Mar"/>
    <n v="0"/>
    <n v="0"/>
    <e v="#DIV/0!"/>
    <e v="#DIV/0!"/>
    <e v="#N/A"/>
    <e v="#N/A"/>
    <n v="0"/>
    <m/>
    <m/>
    <m/>
    <m/>
    <m/>
    <m/>
  </r>
  <r>
    <n v="138"/>
    <s v="OE1;SI;DTTTA-ACT_19"/>
    <s v="DTTTA;DTTTA-ACT_19;Abr"/>
    <x v="0"/>
    <s v="Fortalecer la Vigilancia."/>
    <s v="SI"/>
    <s v="PAI_10"/>
    <s v="PAI"/>
    <s v="PyP_Divulgación"/>
    <s v="DTTTA-E_08"/>
    <s v="1. Divulgación"/>
    <s v="DTTTA-ACT_19"/>
    <s v="Asisitir a capacitaciones externas"/>
    <x v="3"/>
    <s v="Dirección_de_Promoción_y_Prevención_Transito_y_Transporte_Terrestre_Automotor"/>
    <n v="2"/>
    <n v="12"/>
    <n v="2019"/>
    <d v="2019-04-30T00:00:00"/>
    <s v="Abr"/>
    <n v="0"/>
    <n v="0"/>
    <e v="#DIV/0!"/>
    <e v="#DIV/0!"/>
    <e v="#N/A"/>
    <e v="#N/A"/>
    <n v="0"/>
    <m/>
    <m/>
    <m/>
    <m/>
    <m/>
    <m/>
  </r>
  <r>
    <n v="138"/>
    <s v="OE1;SI;DTTTA-ACT_19"/>
    <s v="DTTTA;DTTTA-ACT_19;May"/>
    <x v="0"/>
    <s v="Fortalecer la Vigilancia."/>
    <s v="SI"/>
    <s v="PAI_10"/>
    <s v="PAI"/>
    <s v="PyP_Divulgación"/>
    <s v="DTTTA-E_08"/>
    <s v="1. Divulgación"/>
    <s v="DTTTA-ACT_19"/>
    <s v="Asisitir a capacitaciones externas"/>
    <x v="3"/>
    <s v="Dirección_de_Promoción_y_Prevención_Transito_y_Transporte_Terrestre_Automotor"/>
    <n v="2"/>
    <n v="12"/>
    <n v="2019"/>
    <d v="2019-05-30T00:00:00"/>
    <s v="May"/>
    <n v="0"/>
    <n v="0"/>
    <e v="#DIV/0!"/>
    <e v="#DIV/0!"/>
    <e v="#N/A"/>
    <e v="#N/A"/>
    <n v="0"/>
    <m/>
    <m/>
    <m/>
    <m/>
    <m/>
    <m/>
  </r>
  <r>
    <n v="138"/>
    <s v="OE1;SI;DTTTA-ACT_19"/>
    <s v="DTTTA;DTTTA-ACT_19;Jun"/>
    <x v="0"/>
    <s v="Fortalecer la Vigilancia."/>
    <s v="SI"/>
    <s v="PAI_10"/>
    <s v="PAI"/>
    <s v="PyP_Divulgación"/>
    <s v="DTTTA-E_08"/>
    <s v="1. Divulgación"/>
    <s v="DTTTA-ACT_19"/>
    <s v="Asisitir a capacitaciones externas"/>
    <x v="3"/>
    <s v="Dirección_de_Promoción_y_Prevención_Transito_y_Transporte_Terrestre_Automotor"/>
    <n v="2"/>
    <n v="12"/>
    <n v="2019"/>
    <d v="2019-06-30T00:00:00"/>
    <s v="Jun"/>
    <n v="0"/>
    <n v="0"/>
    <e v="#DIV/0!"/>
    <e v="#DIV/0!"/>
    <e v="#N/A"/>
    <e v="#N/A"/>
    <n v="0"/>
    <m/>
    <m/>
    <m/>
    <m/>
    <m/>
    <m/>
  </r>
  <r>
    <n v="138"/>
    <s v="OE1;SI;DTTTA-ACT_19"/>
    <s v="DTTTA;DTTTA-ACT_19;Jul"/>
    <x v="0"/>
    <s v="Fortalecer la Vigilancia."/>
    <s v="SI"/>
    <s v="PAI_10"/>
    <s v="PAI"/>
    <s v="PyP_Divulgación"/>
    <s v="DTTTA-E_08"/>
    <s v="1. Divulgación"/>
    <s v="DTTTA-ACT_19"/>
    <s v="Asisitir a capacitaciones externas"/>
    <x v="3"/>
    <s v="Dirección_de_Promoción_y_Prevención_Transito_y_Transporte_Terrestre_Automotor"/>
    <n v="2"/>
    <n v="12"/>
    <n v="2019"/>
    <d v="2019-07-30T00:00:00"/>
    <s v="Jul"/>
    <n v="0"/>
    <n v="0"/>
    <e v="#DIV/0!"/>
    <e v="#DIV/0!"/>
    <e v="#N/A"/>
    <e v="#N/A"/>
    <n v="0"/>
    <m/>
    <m/>
    <m/>
    <m/>
    <m/>
    <m/>
  </r>
  <r>
    <n v="138"/>
    <s v="OE1;SI;DTTTA-ACT_19"/>
    <s v="DTTTA;DTTTA-ACT_19;Ago"/>
    <x v="0"/>
    <s v="Fortalecer la Vigilancia."/>
    <s v="SI"/>
    <s v="PAI_10"/>
    <s v="PAI"/>
    <s v="PyP_Divulgación"/>
    <s v="DTTTA-E_08"/>
    <s v="1. Divulgación"/>
    <s v="DTTTA-ACT_19"/>
    <s v="Asisitir a capacitaciones externas"/>
    <x v="3"/>
    <s v="Dirección_de_Promoción_y_Prevención_Transito_y_Transporte_Terrestre_Automotor"/>
    <n v="2"/>
    <n v="12"/>
    <n v="2019"/>
    <d v="2019-08-30T00:00:00"/>
    <s v="Ago"/>
    <n v="0"/>
    <n v="0"/>
    <e v="#DIV/0!"/>
    <e v="#DIV/0!"/>
    <e v="#N/A"/>
    <e v="#N/A"/>
    <n v="0"/>
    <m/>
    <m/>
    <m/>
    <m/>
    <m/>
    <m/>
  </r>
  <r>
    <n v="138"/>
    <s v="OE1;SI;DTTTA-ACT_19"/>
    <s v="DTTTA;DTTTA-ACT_19;Sep"/>
    <x v="0"/>
    <s v="Fortalecer la Vigilancia."/>
    <s v="SI"/>
    <s v="PAI_10"/>
    <s v="PAI"/>
    <s v="PyP_Divulgación"/>
    <s v="DTTTA-E_08"/>
    <s v="1. Divulgación"/>
    <s v="DTTTA-ACT_19"/>
    <s v="Asisitir a capacitaciones externas"/>
    <x v="3"/>
    <s v="Dirección_de_Promoción_y_Prevención_Transito_y_Transporte_Terrestre_Automotor"/>
    <n v="2"/>
    <n v="12"/>
    <n v="2019"/>
    <d v="2019-09-30T00:00:00"/>
    <s v="Sep"/>
    <e v="#N/A"/>
    <e v="#N/A"/>
    <e v="#N/A"/>
    <e v="#N/A"/>
    <e v="#N/A"/>
    <e v="#N/A"/>
    <n v="0"/>
    <m/>
    <m/>
    <m/>
    <m/>
    <m/>
    <m/>
  </r>
  <r>
    <n v="138"/>
    <s v="OE1;SI;DTTTA-ACT_19"/>
    <s v="DTTTA;DTTTA-ACT_19;Oct"/>
    <x v="0"/>
    <s v="Fortalecer la Vigilancia."/>
    <s v="SI"/>
    <s v="PAI_10"/>
    <s v="PAI"/>
    <s v="PyP_Divulgación"/>
    <s v="DTTTA-E_08"/>
    <s v="1. Divulgación"/>
    <s v="DTTTA-ACT_19"/>
    <s v="Asisitir a capacitaciones externas"/>
    <x v="3"/>
    <s v="Dirección_de_Promoción_y_Prevención_Transito_y_Transporte_Terrestre_Automotor"/>
    <n v="2"/>
    <n v="12"/>
    <n v="2019"/>
    <d v="2019-10-30T00:00:00"/>
    <s v="Oct"/>
    <e v="#N/A"/>
    <e v="#N/A"/>
    <e v="#N/A"/>
    <e v="#N/A"/>
    <e v="#N/A"/>
    <e v="#N/A"/>
    <n v="0"/>
    <m/>
    <m/>
    <m/>
    <m/>
    <m/>
    <m/>
  </r>
  <r>
    <n v="138"/>
    <s v="OE1;SI;DTTTA-ACT_19"/>
    <s v="DTTTA;DTTTA-ACT_19;Nov"/>
    <x v="0"/>
    <s v="Fortalecer la Vigilancia."/>
    <s v="SI"/>
    <s v="PAI_10"/>
    <s v="PAI"/>
    <s v="PyP_Divulgación"/>
    <s v="DTTTA-E_08"/>
    <s v="1. Divulgación"/>
    <s v="DTTTA-ACT_19"/>
    <s v="Asisitir a capacitaciones externas"/>
    <x v="3"/>
    <s v="Dirección_de_Promoción_y_Prevención_Transito_y_Transporte_Terrestre_Automotor"/>
    <n v="2"/>
    <n v="12"/>
    <n v="2019"/>
    <d v="2019-11-30T00:00:00"/>
    <s v="Nov"/>
    <e v="#N/A"/>
    <n v="0"/>
    <e v="#N/A"/>
    <e v="#N/A"/>
    <e v="#N/A"/>
    <e v="#N/A"/>
    <n v="0"/>
    <m/>
    <m/>
    <m/>
    <m/>
    <m/>
    <m/>
  </r>
  <r>
    <n v="138"/>
    <s v="OE1;SI;DTTTA-ACT_19"/>
    <s v="DTTTA;DTTTA-ACT_19;Dic"/>
    <x v="0"/>
    <s v="Fortalecer la Vigilancia."/>
    <s v="SI"/>
    <s v="PAI_10"/>
    <s v="PAI"/>
    <s v="PyP_Divulgación"/>
    <s v="DTTTA-E_08"/>
    <s v="1. Divulgación"/>
    <s v="DTTTA-ACT_19"/>
    <s v="Asisitir a capacitaciones externas"/>
    <x v="3"/>
    <s v="Dirección_de_Promoción_y_Prevención_Transito_y_Transporte_Terrestre_Automotor"/>
    <n v="2"/>
    <n v="12"/>
    <n v="2019"/>
    <d v="2019-12-30T00:00:00"/>
    <s v="Dic"/>
    <e v="#N/A"/>
    <n v="0"/>
    <e v="#N/A"/>
    <e v="#N/A"/>
    <e v="#N/A"/>
    <e v="#N/A"/>
    <n v="0"/>
    <m/>
    <m/>
    <m/>
    <m/>
    <m/>
    <m/>
  </r>
  <r>
    <n v="139"/>
    <s v="OE1;SI;DTTTA-ACT_20"/>
    <s v="DTTTA;DTTTA-ACT_20;Ene"/>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01-30T00:00:00"/>
    <s v="Ene"/>
    <n v="2"/>
    <n v="2"/>
    <n v="1"/>
    <s v="Ejecutada"/>
    <e v="#N/A"/>
    <e v="#N/A"/>
    <n v="0"/>
    <e v="#N/A"/>
    <e v="#N/A"/>
    <e v="#N/A"/>
    <e v="#N/A"/>
    <e v="#N/A"/>
    <e v="#N/A"/>
  </r>
  <r>
    <n v="139"/>
    <s v="OE1;SI;DTTTA-ACT_20"/>
    <s v="DTTTA;DTTTA-ACT_20;Feb"/>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02-28T00:00:00"/>
    <s v="Feb"/>
    <n v="0"/>
    <n v="0"/>
    <n v="0"/>
    <s v="Por Ejecutar"/>
    <e v="#N/A"/>
    <e v="#N/A"/>
    <n v="0"/>
    <m/>
    <m/>
    <m/>
    <m/>
    <m/>
    <m/>
  </r>
  <r>
    <n v="139"/>
    <s v="OE1;SI;DTTTA-ACT_20"/>
    <s v="DTTTA;DTTTA-ACT_20;Mar"/>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03-30T00:00:00"/>
    <s v="Mar"/>
    <n v="0"/>
    <n v="0"/>
    <n v="0"/>
    <s v="Por Ejecutar"/>
    <e v="#N/A"/>
    <e v="#N/A"/>
    <n v="0"/>
    <m/>
    <m/>
    <m/>
    <m/>
    <m/>
    <m/>
  </r>
  <r>
    <n v="139"/>
    <s v="OE1;SI;DTTTA-ACT_20"/>
    <s v="DTTTA;DTTTA-ACT_20;Abr"/>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04-30T00:00:00"/>
    <s v="Abr"/>
    <n v="0"/>
    <n v="0"/>
    <n v="0"/>
    <s v="Por Ejecutar"/>
    <e v="#N/A"/>
    <e v="#N/A"/>
    <n v="0"/>
    <m/>
    <m/>
    <m/>
    <m/>
    <m/>
    <m/>
  </r>
  <r>
    <n v="139"/>
    <s v="OE1;SI;DTTTA-ACT_20"/>
    <s v="DTTTA;DTTTA-ACT_20;May"/>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05-30T00:00:00"/>
    <s v="May"/>
    <n v="0"/>
    <n v="0"/>
    <n v="0"/>
    <s v="Por Ejecutar"/>
    <e v="#N/A"/>
    <e v="#N/A"/>
    <n v="0"/>
    <m/>
    <m/>
    <m/>
    <m/>
    <m/>
    <m/>
  </r>
  <r>
    <n v="139"/>
    <s v="OE1;SI;DTTTA-ACT_20"/>
    <s v="DTTTA;DTTTA-ACT_20;Jun"/>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06-30T00:00:00"/>
    <s v="Jun"/>
    <n v="0"/>
    <n v="0"/>
    <e v="#DIV/0!"/>
    <e v="#DIV/0!"/>
    <e v="#N/A"/>
    <e v="#N/A"/>
    <n v="0"/>
    <m/>
    <m/>
    <m/>
    <m/>
    <m/>
    <m/>
  </r>
  <r>
    <n v="139"/>
    <s v="OE1;SI;DTTTA-ACT_20"/>
    <s v="DTTTA;DTTTA-ACT_20;Jul"/>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07-30T00:00:00"/>
    <s v="Jul"/>
    <n v="0"/>
    <n v="0"/>
    <n v="0"/>
    <s v="Por Ejecutar"/>
    <e v="#N/A"/>
    <e v="#N/A"/>
    <n v="0"/>
    <m/>
    <m/>
    <m/>
    <m/>
    <m/>
    <m/>
  </r>
  <r>
    <n v="139"/>
    <s v="OE1;SI;DTTTA-ACT_20"/>
    <s v="DTTTA;DTTTA-ACT_20;Ago"/>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08-30T00:00:00"/>
    <s v="Ago"/>
    <n v="0"/>
    <n v="0"/>
    <n v="0"/>
    <s v="Por Ejecutar"/>
    <e v="#N/A"/>
    <e v="#N/A"/>
    <n v="0"/>
    <m/>
    <m/>
    <m/>
    <m/>
    <m/>
    <m/>
  </r>
  <r>
    <n v="139"/>
    <s v="OE1;SI;DTTTA-ACT_20"/>
    <s v="DTTTA;DTTTA-ACT_20;Sep"/>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09-30T00:00:00"/>
    <s v="Sep"/>
    <e v="#N/A"/>
    <e v="#N/A"/>
    <e v="#N/A"/>
    <e v="#N/A"/>
    <e v="#N/A"/>
    <e v="#N/A"/>
    <n v="0"/>
    <m/>
    <m/>
    <m/>
    <m/>
    <m/>
    <m/>
  </r>
  <r>
    <n v="139"/>
    <s v="OE1;SI;DTTTA-ACT_20"/>
    <s v="DTTTA;DTTTA-ACT_20;Oct"/>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10-30T00:00:00"/>
    <s v="Oct"/>
    <e v="#N/A"/>
    <e v="#N/A"/>
    <n v="0"/>
    <s v="Por Ejecutar"/>
    <e v="#N/A"/>
    <e v="#N/A"/>
    <n v="0"/>
    <m/>
    <m/>
    <m/>
    <m/>
    <m/>
    <m/>
  </r>
  <r>
    <n v="139"/>
    <s v="OE1;SI;DTTTA-ACT_20"/>
    <s v="DTTTA;DTTTA-ACT_20;Nov"/>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11-30T00:00:00"/>
    <s v="Nov"/>
    <e v="#N/A"/>
    <n v="0"/>
    <n v="0"/>
    <s v="Por Ejecutar"/>
    <e v="#N/A"/>
    <e v="#N/A"/>
    <n v="0"/>
    <m/>
    <m/>
    <m/>
    <m/>
    <m/>
    <m/>
  </r>
  <r>
    <n v="139"/>
    <s v="OE1;SI;DTTTA-ACT_20"/>
    <s v="DTTTA;DTTTA-ACT_20;Dic"/>
    <x v="0"/>
    <s v="Fortalecer la Vigilancia."/>
    <s v="SI"/>
    <s v="PAI_10"/>
    <s v="PAI"/>
    <s v="PyP_Campañas de Promoción y Capacitación"/>
    <s v="DTTTA-E_09"/>
    <s v="2. Campañas de Promoción y Capacitación"/>
    <s v="DTTTA-ACT_20"/>
    <s v="Desarrollar acciones de divulgación a los supervisados"/>
    <x v="3"/>
    <s v="Dirección_de_Promoción_y_Prevención_Transito_y_Transporte_Terrestre_Automotor"/>
    <n v="6"/>
    <n v="12"/>
    <n v="2019"/>
    <d v="2019-12-30T00:00:00"/>
    <s v="Dic"/>
    <e v="#N/A"/>
    <n v="0"/>
    <e v="#N/A"/>
    <e v="#N/A"/>
    <e v="#N/A"/>
    <e v="#N/A"/>
    <n v="0"/>
    <m/>
    <m/>
    <m/>
    <m/>
    <m/>
    <m/>
  </r>
  <r>
    <n v="140"/>
    <s v="OE1;SI;DTTTA-ACT_21"/>
    <s v="DTTTA;DTTTA-ACT_21;Ene"/>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01-30T00:00:00"/>
    <s v="Ene"/>
    <n v="0"/>
    <n v="0"/>
    <n v="0"/>
    <s v="Por Ejecutar"/>
    <e v="#N/A"/>
    <e v="#N/A"/>
    <n v="0"/>
    <e v="#N/A"/>
    <e v="#N/A"/>
    <e v="#N/A"/>
    <e v="#N/A"/>
    <e v="#N/A"/>
    <e v="#N/A"/>
  </r>
  <r>
    <n v="140"/>
    <s v="OE1;SI;DTTTA-ACT_21"/>
    <s v="DTTTA;DTTTA-ACT_21;Feb"/>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02-28T00:00:00"/>
    <s v="Feb"/>
    <n v="0"/>
    <n v="0"/>
    <n v="0"/>
    <s v="Por Ejecutar"/>
    <e v="#N/A"/>
    <e v="#N/A"/>
    <n v="0"/>
    <m/>
    <m/>
    <m/>
    <m/>
    <m/>
    <m/>
  </r>
  <r>
    <n v="140"/>
    <s v="OE1;SI;DTTTA-ACT_21"/>
    <s v="DTTTA;DTTTA-ACT_21;Mar"/>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03-30T00:00:00"/>
    <s v="Mar"/>
    <n v="0"/>
    <n v="0"/>
    <n v="0"/>
    <s v="Por Ejecutar"/>
    <e v="#N/A"/>
    <e v="#N/A"/>
    <n v="0"/>
    <m/>
    <m/>
    <m/>
    <m/>
    <m/>
    <m/>
  </r>
  <r>
    <n v="140"/>
    <s v="OE1;SI;DTTTA-ACT_21"/>
    <s v="DTTTA;DTTTA-ACT_21;Abr"/>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04-30T00:00:00"/>
    <s v="Abr"/>
    <n v="0"/>
    <n v="0"/>
    <e v="#DIV/0!"/>
    <e v="#DIV/0!"/>
    <e v="#N/A"/>
    <e v="#N/A"/>
    <n v="0"/>
    <m/>
    <m/>
    <m/>
    <m/>
    <m/>
    <m/>
  </r>
  <r>
    <n v="140"/>
    <s v="OE1;SI;DTTTA-ACT_21"/>
    <s v="DTTTA;DTTTA-ACT_21;May"/>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05-30T00:00:00"/>
    <s v="May"/>
    <n v="0"/>
    <n v="0"/>
    <n v="0"/>
    <s v="Por Ejecutar"/>
    <e v="#N/A"/>
    <e v="#N/A"/>
    <n v="0"/>
    <m/>
    <m/>
    <m/>
    <m/>
    <m/>
    <m/>
  </r>
  <r>
    <n v="140"/>
    <s v="OE1;SI;DTTTA-ACT_21"/>
    <s v="DTTTA;DTTTA-ACT_21;Jun"/>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06-30T00:00:00"/>
    <s v="Jun"/>
    <n v="0"/>
    <n v="0"/>
    <n v="0"/>
    <s v="Por Ejecutar"/>
    <e v="#N/A"/>
    <e v="#N/A"/>
    <n v="0"/>
    <m/>
    <m/>
    <m/>
    <m/>
    <m/>
    <m/>
  </r>
  <r>
    <n v="140"/>
    <s v="OE1;SI;DTTTA-ACT_21"/>
    <s v="DTTTA;DTTTA-ACT_21;Jul"/>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07-30T00:00:00"/>
    <s v="Jul"/>
    <n v="0"/>
    <n v="0"/>
    <n v="0"/>
    <s v="Por Ejecutar"/>
    <e v="#N/A"/>
    <e v="#N/A"/>
    <n v="0"/>
    <m/>
    <m/>
    <m/>
    <m/>
    <m/>
    <m/>
  </r>
  <r>
    <n v="140"/>
    <s v="OE1;SI;DTTTA-ACT_21"/>
    <s v="DTTTA;DTTTA-ACT_21;Ago"/>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08-30T00:00:00"/>
    <s v="Ago"/>
    <n v="0"/>
    <n v="0"/>
    <e v="#DIV/0!"/>
    <e v="#DIV/0!"/>
    <e v="#N/A"/>
    <e v="#N/A"/>
    <n v="0"/>
    <m/>
    <m/>
    <m/>
    <m/>
    <m/>
    <m/>
  </r>
  <r>
    <n v="140"/>
    <s v="OE1;SI;DTTTA-ACT_21"/>
    <s v="DTTTA;DTTTA-ACT_21;Sep"/>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09-30T00:00:00"/>
    <s v="Sep"/>
    <e v="#N/A"/>
    <e v="#N/A"/>
    <e v="#N/A"/>
    <e v="#N/A"/>
    <e v="#N/A"/>
    <e v="#N/A"/>
    <n v="0"/>
    <m/>
    <m/>
    <m/>
    <m/>
    <m/>
    <m/>
  </r>
  <r>
    <n v="140"/>
    <s v="OE1;SI;DTTTA-ACT_21"/>
    <s v="DTTTA;DTTTA-ACT_21;Oct"/>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10-30T00:00:00"/>
    <s v="Oct"/>
    <e v="#N/A"/>
    <e v="#N/A"/>
    <n v="0"/>
    <s v="Por Ejecutar"/>
    <e v="#N/A"/>
    <e v="#N/A"/>
    <n v="0"/>
    <m/>
    <m/>
    <m/>
    <m/>
    <m/>
    <m/>
  </r>
  <r>
    <n v="140"/>
    <s v="OE1;SI;DTTTA-ACT_21"/>
    <s v="DTTTA;DTTTA-ACT_21;Nov"/>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11-30T00:00:00"/>
    <s v="Nov"/>
    <e v="#N/A"/>
    <n v="0"/>
    <e v="#N/A"/>
    <e v="#N/A"/>
    <e v="#N/A"/>
    <e v="#N/A"/>
    <n v="0"/>
    <m/>
    <m/>
    <m/>
    <m/>
    <m/>
    <m/>
  </r>
  <r>
    <n v="140"/>
    <s v="OE1;SI;DTTTA-ACT_21"/>
    <s v="DTTTA;DTTTA-ACT_21;Dic"/>
    <x v="0"/>
    <s v="Fortalecer la Vigilancia."/>
    <s v="SI"/>
    <s v="PAI_10"/>
    <s v="PAI"/>
    <s v="PyP_Campañas de Promoción y Capacitación"/>
    <s v="DTTTA-E_09"/>
    <s v="2. Campañas de Promoción y Capacitación"/>
    <s v="DTTTA-ACT_21"/>
    <s v="Realizar capacitaciones internas"/>
    <x v="3"/>
    <s v="Dirección_de_Promoción_y_Prevención_Transito_y_Transporte_Terrestre_Automotor"/>
    <n v="2"/>
    <n v="12"/>
    <n v="2019"/>
    <d v="2019-12-30T00:00:00"/>
    <s v="Dic"/>
    <e v="#N/A"/>
    <n v="0"/>
    <e v="#N/A"/>
    <e v="#N/A"/>
    <e v="#N/A"/>
    <e v="#N/A"/>
    <n v="0"/>
    <m/>
    <m/>
    <m/>
    <m/>
    <m/>
    <m/>
  </r>
  <r>
    <n v="141"/>
    <s v="OE1;SI;DTTTA-ACT_22"/>
    <s v="DTTTA;DTTTA-ACT_22;Ene"/>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01-30T00:00:00"/>
    <s v="Ene"/>
    <n v="0"/>
    <n v="0"/>
    <n v="0"/>
    <s v="Por Ejecutar"/>
    <e v="#N/A"/>
    <e v="#N/A"/>
    <n v="0"/>
    <e v="#N/A"/>
    <e v="#N/A"/>
    <e v="#N/A"/>
    <e v="#N/A"/>
    <e v="#N/A"/>
    <e v="#N/A"/>
  </r>
  <r>
    <n v="141"/>
    <s v="OE1;SI;DTTTA-ACT_22"/>
    <s v="DTTTA;DTTTA-ACT_22;Feb"/>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02-28T00:00:00"/>
    <s v="Feb"/>
    <n v="0"/>
    <n v="0"/>
    <e v="#DIV/0!"/>
    <e v="#DIV/0!"/>
    <e v="#N/A"/>
    <e v="#N/A"/>
    <n v="0"/>
    <m/>
    <m/>
    <m/>
    <m/>
    <m/>
    <m/>
  </r>
  <r>
    <n v="141"/>
    <s v="OE1;SI;DTTTA-ACT_22"/>
    <s v="DTTTA;DTTTA-ACT_22;Mar"/>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03-30T00:00:00"/>
    <s v="Mar"/>
    <n v="0"/>
    <n v="0"/>
    <e v="#DIV/0!"/>
    <e v="#DIV/0!"/>
    <e v="#N/A"/>
    <e v="#N/A"/>
    <n v="0"/>
    <m/>
    <m/>
    <m/>
    <m/>
    <m/>
    <m/>
  </r>
  <r>
    <n v="141"/>
    <s v="OE1;SI;DTTTA-ACT_22"/>
    <s v="DTTTA;DTTTA-ACT_22;Abr"/>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04-30T00:00:00"/>
    <s v="Abr"/>
    <n v="0"/>
    <n v="0"/>
    <e v="#DIV/0!"/>
    <e v="#DIV/0!"/>
    <e v="#N/A"/>
    <e v="#N/A"/>
    <n v="0"/>
    <m/>
    <m/>
    <m/>
    <m/>
    <m/>
    <m/>
  </r>
  <r>
    <n v="141"/>
    <s v="OE1;SI;DTTTA-ACT_22"/>
    <s v="DTTTA;DTTTA-ACT_22;May"/>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05-30T00:00:00"/>
    <s v="May"/>
    <n v="0"/>
    <n v="0"/>
    <e v="#DIV/0!"/>
    <e v="#DIV/0!"/>
    <e v="#N/A"/>
    <e v="#N/A"/>
    <n v="0"/>
    <m/>
    <m/>
    <m/>
    <m/>
    <m/>
    <m/>
  </r>
  <r>
    <n v="141"/>
    <s v="OE1;SI;DTTTA-ACT_22"/>
    <s v="DTTTA;DTTTA-ACT_22;Jun"/>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06-30T00:00:00"/>
    <s v="Jun"/>
    <n v="0"/>
    <n v="0"/>
    <e v="#DIV/0!"/>
    <e v="#DIV/0!"/>
    <e v="#N/A"/>
    <e v="#N/A"/>
    <n v="0"/>
    <m/>
    <m/>
    <m/>
    <m/>
    <m/>
    <m/>
  </r>
  <r>
    <n v="141"/>
    <s v="OE1;SI;DTTTA-ACT_22"/>
    <s v="DTTTA;DTTTA-ACT_22;Jul"/>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07-30T00:00:00"/>
    <s v="Jul"/>
    <n v="0"/>
    <n v="0"/>
    <e v="#DIV/0!"/>
    <e v="#DIV/0!"/>
    <e v="#N/A"/>
    <e v="#N/A"/>
    <n v="0"/>
    <m/>
    <m/>
    <m/>
    <m/>
    <m/>
    <m/>
  </r>
  <r>
    <n v="141"/>
    <s v="OE1;SI;DTTTA-ACT_22"/>
    <s v="DTTTA;DTTTA-ACT_22;Ago"/>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08-30T00:00:00"/>
    <s v="Ago"/>
    <n v="0"/>
    <n v="0"/>
    <e v="#DIV/0!"/>
    <e v="#DIV/0!"/>
    <e v="#N/A"/>
    <e v="#N/A"/>
    <n v="0"/>
    <m/>
    <m/>
    <m/>
    <m/>
    <m/>
    <m/>
  </r>
  <r>
    <n v="141"/>
    <s v="OE1;SI;DTTTA-ACT_22"/>
    <s v="DTTTA;DTTTA-ACT_22;Sep"/>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09-30T00:00:00"/>
    <s v="Sep"/>
    <e v="#N/A"/>
    <e v="#N/A"/>
    <e v="#N/A"/>
    <e v="#N/A"/>
    <e v="#N/A"/>
    <e v="#N/A"/>
    <n v="0"/>
    <m/>
    <m/>
    <m/>
    <m/>
    <m/>
    <m/>
  </r>
  <r>
    <n v="141"/>
    <s v="OE1;SI;DTTTA-ACT_22"/>
    <s v="DTTTA;DTTTA-ACT_22;Oct"/>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10-30T00:00:00"/>
    <s v="Oct"/>
    <e v="#N/A"/>
    <e v="#N/A"/>
    <e v="#N/A"/>
    <e v="#N/A"/>
    <e v="#N/A"/>
    <e v="#N/A"/>
    <n v="0"/>
    <m/>
    <m/>
    <m/>
    <m/>
    <m/>
    <m/>
  </r>
  <r>
    <n v="141"/>
    <s v="OE1;SI;DTTTA-ACT_22"/>
    <s v="DTTTA;DTTTA-ACT_22;Nov"/>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11-30T00:00:00"/>
    <s v="Nov"/>
    <e v="#N/A"/>
    <n v="0"/>
    <e v="#N/A"/>
    <e v="#N/A"/>
    <e v="#N/A"/>
    <e v="#N/A"/>
    <n v="0"/>
    <m/>
    <m/>
    <m/>
    <m/>
    <m/>
    <m/>
  </r>
  <r>
    <n v="141"/>
    <s v="OE1;SI;DTTTA-ACT_22"/>
    <s v="DTTTA;DTTTA-ACT_22;Dic"/>
    <x v="0"/>
    <s v="Fortalecer la Vigilancia."/>
    <s v="SI"/>
    <s v="PAI_10"/>
    <s v="PAI"/>
    <s v="PyP_Campañas de Promoción y Capacitación"/>
    <s v="DTTTA-E_09"/>
    <s v="2. Campañas de Promoción y Capacitación"/>
    <s v="DTTTA-ACT_22"/>
    <s v="Generación de Insumos para Campañas de Promoción y Capacitación."/>
    <x v="3"/>
    <s v="Dirección_de_Promoción_y_Prevención_Transito_y_Transporte_Terrestre_Automotor"/>
    <n v="2"/>
    <n v="12"/>
    <n v="2019"/>
    <d v="2019-12-30T00:00:00"/>
    <s v="Dic"/>
    <e v="#N/A"/>
    <n v="0"/>
    <e v="#N/A"/>
    <e v="#N/A"/>
    <e v="#N/A"/>
    <e v="#N/A"/>
    <n v="0"/>
    <m/>
    <m/>
    <m/>
    <m/>
    <m/>
    <m/>
  </r>
  <r>
    <n v="142"/>
    <s v="OE1;SI;DTTTA-ACT_23"/>
    <s v="DTTTA;DTTTA-ACT_23;Ene"/>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01-30T00:00:00"/>
    <s v="Ene"/>
    <n v="0"/>
    <n v="0"/>
    <n v="0"/>
    <s v="Por Ejecutar"/>
    <e v="#N/A"/>
    <e v="#N/A"/>
    <n v="0"/>
    <e v="#N/A"/>
    <e v="#N/A"/>
    <e v="#N/A"/>
    <e v="#N/A"/>
    <e v="#N/A"/>
    <e v="#N/A"/>
  </r>
  <r>
    <n v="142"/>
    <s v="OE1;SI;DTTTA-ACT_23"/>
    <s v="DTTTA;DTTTA-ACT_23;Feb"/>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02-28T00:00:00"/>
    <s v="Feb"/>
    <n v="0"/>
    <n v="0"/>
    <n v="0"/>
    <s v="Por Ejecutar"/>
    <e v="#N/A"/>
    <e v="#N/A"/>
    <n v="0"/>
    <m/>
    <m/>
    <m/>
    <m/>
    <m/>
    <m/>
  </r>
  <r>
    <n v="142"/>
    <s v="OE1;SI;DTTTA-ACT_23"/>
    <s v="DTTTA;DTTTA-ACT_23;Mar"/>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03-30T00:00:00"/>
    <s v="Mar"/>
    <n v="0"/>
    <n v="0"/>
    <n v="0"/>
    <s v="Por Ejecutar"/>
    <e v="#N/A"/>
    <e v="#N/A"/>
    <n v="0"/>
    <m/>
    <m/>
    <m/>
    <m/>
    <m/>
    <m/>
  </r>
  <r>
    <n v="142"/>
    <s v="OE1;SI;DTTTA-ACT_23"/>
    <s v="DTTTA;DTTTA-ACT_23;Abr"/>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04-30T00:00:00"/>
    <s v="Abr"/>
    <n v="1"/>
    <n v="0"/>
    <n v="0"/>
    <s v="Por Ejecutar"/>
    <e v="#N/A"/>
    <e v="#N/A"/>
    <n v="0"/>
    <m/>
    <m/>
    <m/>
    <m/>
    <m/>
    <m/>
  </r>
  <r>
    <n v="142"/>
    <s v="OE1;SI;DTTTA-ACT_23"/>
    <s v="DTTTA;DTTTA-ACT_23;May"/>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05-30T00:00:00"/>
    <s v="May"/>
    <n v="0"/>
    <n v="0"/>
    <n v="0"/>
    <s v="Por Ejecutar"/>
    <e v="#N/A"/>
    <e v="#N/A"/>
    <n v="0"/>
    <m/>
    <m/>
    <m/>
    <m/>
    <m/>
    <m/>
  </r>
  <r>
    <n v="142"/>
    <s v="OE1;SI;DTTTA-ACT_23"/>
    <s v="DTTTA;DTTTA-ACT_23;Jun"/>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06-30T00:00:00"/>
    <s v="Jun"/>
    <n v="0"/>
    <n v="0"/>
    <e v="#DIV/0!"/>
    <e v="#DIV/0!"/>
    <e v="#N/A"/>
    <e v="#N/A"/>
    <n v="0"/>
    <m/>
    <m/>
    <m/>
    <m/>
    <m/>
    <m/>
  </r>
  <r>
    <n v="142"/>
    <s v="OE1;SI;DTTTA-ACT_23"/>
    <s v="DTTTA;DTTTA-ACT_23;Jul"/>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07-30T00:00:00"/>
    <s v="Jul"/>
    <n v="0"/>
    <n v="0"/>
    <n v="0"/>
    <s v="Por Ejecutar"/>
    <e v="#N/A"/>
    <e v="#N/A"/>
    <n v="0"/>
    <m/>
    <m/>
    <m/>
    <m/>
    <m/>
    <m/>
  </r>
  <r>
    <n v="142"/>
    <s v="OE1;SI;DTTTA-ACT_23"/>
    <s v="DTTTA;DTTTA-ACT_23;Ago"/>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08-30T00:00:00"/>
    <s v="Ago"/>
    <n v="0"/>
    <n v="0"/>
    <n v="0"/>
    <s v="Por Ejecutar"/>
    <e v="#N/A"/>
    <e v="#N/A"/>
    <n v="0"/>
    <m/>
    <m/>
    <m/>
    <m/>
    <m/>
    <m/>
  </r>
  <r>
    <n v="142"/>
    <s v="OE1;SI;DTTTA-ACT_23"/>
    <s v="DTTTA;DTTTA-ACT_23;Sep"/>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09-30T00:00:00"/>
    <s v="Sep"/>
    <e v="#N/A"/>
    <e v="#N/A"/>
    <n v="0"/>
    <s v="Por Ejecutar"/>
    <e v="#N/A"/>
    <e v="#N/A"/>
    <n v="0"/>
    <m/>
    <m/>
    <m/>
    <m/>
    <m/>
    <m/>
  </r>
  <r>
    <n v="142"/>
    <s v="OE1;SI;DTTTA-ACT_23"/>
    <s v="DTTTA;DTTTA-ACT_23;Oct"/>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10-30T00:00:00"/>
    <s v="Oct"/>
    <e v="#N/A"/>
    <e v="#N/A"/>
    <n v="0"/>
    <s v="Por Ejecutar"/>
    <e v="#N/A"/>
    <e v="#N/A"/>
    <n v="0"/>
    <m/>
    <m/>
    <m/>
    <m/>
    <m/>
    <m/>
  </r>
  <r>
    <n v="142"/>
    <s v="OE1;SI;DTTTA-ACT_23"/>
    <s v="DTTTA;DTTTA-ACT_23;Nov"/>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11-30T00:00:00"/>
    <s v="Nov"/>
    <e v="#N/A"/>
    <n v="0"/>
    <n v="0"/>
    <s v="Por Ejecutar"/>
    <e v="#N/A"/>
    <e v="#N/A"/>
    <n v="0"/>
    <m/>
    <m/>
    <m/>
    <m/>
    <m/>
    <m/>
  </r>
  <r>
    <n v="142"/>
    <s v="OE1;SI;DTTTA-ACT_23"/>
    <s v="DTTTA;DTTTA-ACT_23;Dic"/>
    <x v="0"/>
    <s v="Fortalecer la Vigilancia."/>
    <s v="SI"/>
    <s v="PAI_10"/>
    <s v="PAI"/>
    <s v="PyP_Campañas de Promoción y Capacitación"/>
    <s v="DTTTA-E_09"/>
    <s v="2. Campañas de Promoción y Capacitación"/>
    <s v="DTTTA-ACT_23"/>
    <s v="Generar Alcance y Contenidos para la Realización del 1er Congreso del Sector Transporte."/>
    <x v="3"/>
    <s v="Dirección_de_Promoción_y_Prevención_Transito_y_Transporte_Terrestre_Automotor"/>
    <n v="2"/>
    <n v="12"/>
    <n v="2019"/>
    <d v="2019-12-30T00:00:00"/>
    <s v="Dic"/>
    <e v="#N/A"/>
    <n v="0"/>
    <n v="0"/>
    <s v="Por Ejecutar"/>
    <e v="#N/A"/>
    <e v="#N/A"/>
    <n v="0"/>
    <m/>
    <m/>
    <m/>
    <m/>
    <m/>
    <m/>
  </r>
  <r>
    <n v="143"/>
    <s v="OE1;SI;DTTTA-ACT_24"/>
    <s v="DTTTA;DTTTA-ACT_24;Ene"/>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01-30T00:00:00"/>
    <s v="Ene"/>
    <n v="7"/>
    <n v="7"/>
    <n v="1"/>
    <s v="Ejecutada"/>
    <e v="#N/A"/>
    <e v="#N/A"/>
    <n v="0"/>
    <e v="#N/A"/>
    <e v="#N/A"/>
    <e v="#N/A"/>
    <e v="#N/A"/>
    <e v="#N/A"/>
    <e v="#N/A"/>
  </r>
  <r>
    <n v="143"/>
    <s v="OE1;SI;DTTTA-ACT_24"/>
    <s v="DTTTA;DTTTA-ACT_24;Feb"/>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02-28T00:00:00"/>
    <s v="Feb"/>
    <n v="0"/>
    <n v="0"/>
    <e v="#DIV/0!"/>
    <e v="#DIV/0!"/>
    <e v="#N/A"/>
    <e v="#N/A"/>
    <n v="0"/>
    <m/>
    <m/>
    <m/>
    <m/>
    <m/>
    <m/>
  </r>
  <r>
    <n v="143"/>
    <s v="OE1;SI;DTTTA-ACT_24"/>
    <s v="DTTTA;DTTTA-ACT_24;Mar"/>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03-30T00:00:00"/>
    <s v="Mar"/>
    <n v="0"/>
    <n v="0"/>
    <n v="0"/>
    <s v="Por Ejecutar"/>
    <e v="#N/A"/>
    <e v="#N/A"/>
    <n v="0"/>
    <m/>
    <m/>
    <m/>
    <m/>
    <m/>
    <m/>
  </r>
  <r>
    <n v="143"/>
    <s v="OE1;SI;DTTTA-ACT_24"/>
    <s v="DTTTA;DTTTA-ACT_24;Abr"/>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04-30T00:00:00"/>
    <s v="Abr"/>
    <n v="0"/>
    <n v="0"/>
    <n v="0"/>
    <s v="Por Ejecutar"/>
    <e v="#N/A"/>
    <e v="#N/A"/>
    <n v="0"/>
    <m/>
    <m/>
    <m/>
    <m/>
    <m/>
    <m/>
  </r>
  <r>
    <n v="143"/>
    <s v="OE1;SI;DTTTA-ACT_24"/>
    <s v="DTTTA;DTTTA-ACT_24;May"/>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05-30T00:00:00"/>
    <s v="May"/>
    <n v="0"/>
    <n v="0"/>
    <e v="#DIV/0!"/>
    <e v="#DIV/0!"/>
    <e v="#N/A"/>
    <e v="#N/A"/>
    <n v="0"/>
    <m/>
    <m/>
    <m/>
    <m/>
    <m/>
    <m/>
  </r>
  <r>
    <n v="143"/>
    <s v="OE1;SI;DTTTA-ACT_24"/>
    <s v="DTTTA;DTTTA-ACT_24;Jun"/>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06-30T00:00:00"/>
    <s v="Jun"/>
    <n v="1"/>
    <n v="0"/>
    <n v="0"/>
    <s v="Por Ejecutar"/>
    <e v="#N/A"/>
    <e v="#N/A"/>
    <n v="0"/>
    <m/>
    <m/>
    <m/>
    <m/>
    <m/>
    <m/>
  </r>
  <r>
    <n v="143"/>
    <s v="OE1;SI;DTTTA-ACT_24"/>
    <s v="DTTTA;DTTTA-ACT_24;Jul"/>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07-30T00:00:00"/>
    <s v="Jul"/>
    <n v="0"/>
    <n v="0"/>
    <n v="0"/>
    <s v="Por Ejecutar"/>
    <e v="#N/A"/>
    <e v="#N/A"/>
    <n v="0"/>
    <m/>
    <m/>
    <m/>
    <m/>
    <m/>
    <m/>
  </r>
  <r>
    <n v="143"/>
    <s v="OE1;SI;DTTTA-ACT_24"/>
    <s v="DTTTA;DTTTA-ACT_24;Ago"/>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08-30T00:00:00"/>
    <s v="Ago"/>
    <n v="0"/>
    <n v="0"/>
    <e v="#DIV/0!"/>
    <e v="#DIV/0!"/>
    <e v="#N/A"/>
    <e v="#N/A"/>
    <n v="0"/>
    <m/>
    <m/>
    <m/>
    <m/>
    <m/>
    <m/>
  </r>
  <r>
    <n v="143"/>
    <s v="OE1;SI;DTTTA-ACT_24"/>
    <s v="DTTTA;DTTTA-ACT_24;Sep"/>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09-30T00:00:00"/>
    <s v="Sep"/>
    <e v="#N/A"/>
    <e v="#N/A"/>
    <n v="0"/>
    <s v="Por Ejecutar"/>
    <e v="#N/A"/>
    <e v="#N/A"/>
    <n v="0"/>
    <m/>
    <m/>
    <m/>
    <m/>
    <m/>
    <m/>
  </r>
  <r>
    <n v="143"/>
    <s v="OE1;SI;DTTTA-ACT_24"/>
    <s v="DTTTA;DTTTA-ACT_24;Oct"/>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10-30T00:00:00"/>
    <s v="Oct"/>
    <e v="#N/A"/>
    <e v="#N/A"/>
    <n v="0"/>
    <s v="Por Ejecutar"/>
    <e v="#N/A"/>
    <e v="#N/A"/>
    <n v="0"/>
    <m/>
    <m/>
    <m/>
    <m/>
    <m/>
    <m/>
  </r>
  <r>
    <n v="143"/>
    <s v="OE1;SI;DTTTA-ACT_24"/>
    <s v="DTTTA;DTTTA-ACT_24;Nov"/>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11-30T00:00:00"/>
    <s v="Nov"/>
    <e v="#N/A"/>
    <n v="0"/>
    <e v="#N/A"/>
    <e v="#N/A"/>
    <e v="#N/A"/>
    <e v="#N/A"/>
    <n v="0"/>
    <m/>
    <m/>
    <m/>
    <m/>
    <m/>
    <m/>
  </r>
  <r>
    <n v="143"/>
    <s v="OE1;SI;DTTTA-ACT_24"/>
    <s v="DTTTA;DTTTA-ACT_24;Dic"/>
    <x v="0"/>
    <s v="Fortalecer la Vigilancia."/>
    <s v="SI"/>
    <s v="PAI_10"/>
    <s v="PAI"/>
    <s v="PyP_Plan de Prevención"/>
    <s v="DTTTA-E_10"/>
    <s v="3. Planes de Prevención"/>
    <s v="DTTTA-ACT_24"/>
    <s v="Realizar auditorías de formalización"/>
    <x v="3"/>
    <s v="Dirección_de_Promoción_y_Prevención_Transito_y_Transporte_Terrestre_Automotor"/>
    <n v="12"/>
    <n v="12"/>
    <n v="2019"/>
    <d v="2019-12-30T00:00:00"/>
    <s v="Dic"/>
    <e v="#N/A"/>
    <n v="1"/>
    <n v="0"/>
    <s v="Por Ejecutar"/>
    <e v="#N/A"/>
    <e v="#N/A"/>
    <n v="0"/>
    <m/>
    <m/>
    <m/>
    <m/>
    <m/>
    <m/>
  </r>
  <r>
    <n v="144"/>
    <s v="OE1;SI;DTTTA-ACT_25"/>
    <s v="DTTTA;DTTTA-ACT_25;Ene"/>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01-30T00:00:00"/>
    <s v="Ene"/>
    <n v="0"/>
    <n v="0"/>
    <n v="0"/>
    <s v="Por Ejecutar"/>
    <e v="#N/A"/>
    <e v="#N/A"/>
    <n v="0"/>
    <e v="#N/A"/>
    <e v="#N/A"/>
    <e v="#N/A"/>
    <e v="#N/A"/>
    <e v="#N/A"/>
    <e v="#N/A"/>
  </r>
  <r>
    <n v="144"/>
    <s v="OE1;SI;DTTTA-ACT_25"/>
    <s v="DTTTA;DTTTA-ACT_25;Feb"/>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02-28T00:00:00"/>
    <s v="Feb"/>
    <n v="0"/>
    <n v="0"/>
    <n v="0"/>
    <s v="Por Ejecutar"/>
    <e v="#N/A"/>
    <e v="#N/A"/>
    <n v="0"/>
    <m/>
    <m/>
    <m/>
    <m/>
    <m/>
    <m/>
  </r>
  <r>
    <n v="144"/>
    <s v="OE1;SI;DTTTA-ACT_25"/>
    <s v="DTTTA;DTTTA-ACT_25;Mar"/>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03-30T00:00:00"/>
    <s v="Mar"/>
    <n v="0"/>
    <n v="0"/>
    <n v="0"/>
    <s v="Por Ejecutar"/>
    <e v="#N/A"/>
    <e v="#N/A"/>
    <n v="0"/>
    <m/>
    <m/>
    <m/>
    <m/>
    <m/>
    <m/>
  </r>
  <r>
    <n v="144"/>
    <s v="OE1;SI;DTTTA-ACT_25"/>
    <s v="DTTTA;DTTTA-ACT_25;Abr"/>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04-30T00:00:00"/>
    <s v="Abr"/>
    <n v="0"/>
    <n v="0"/>
    <n v="0"/>
    <s v="Por Ejecutar"/>
    <e v="#N/A"/>
    <e v="#N/A"/>
    <n v="0"/>
    <m/>
    <m/>
    <m/>
    <m/>
    <m/>
    <m/>
  </r>
  <r>
    <n v="144"/>
    <s v="OE1;SI;DTTTA-ACT_25"/>
    <s v="DTTTA;DTTTA-ACT_25;May"/>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05-30T00:00:00"/>
    <s v="May"/>
    <n v="0"/>
    <n v="0"/>
    <n v="0"/>
    <s v="Por Ejecutar"/>
    <e v="#N/A"/>
    <e v="#N/A"/>
    <n v="0"/>
    <m/>
    <m/>
    <m/>
    <m/>
    <m/>
    <m/>
  </r>
  <r>
    <n v="144"/>
    <s v="OE1;SI;DTTTA-ACT_25"/>
    <s v="DTTTA;DTTTA-ACT_25;Jun"/>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06-30T00:00:00"/>
    <s v="Jun"/>
    <n v="0"/>
    <n v="0"/>
    <n v="0"/>
    <s v="Por Ejecutar"/>
    <e v="#N/A"/>
    <e v="#N/A"/>
    <n v="0"/>
    <m/>
    <m/>
    <m/>
    <m/>
    <m/>
    <m/>
  </r>
  <r>
    <n v="144"/>
    <s v="OE1;SI;DTTTA-ACT_25"/>
    <s v="DTTTA;DTTTA-ACT_25;Jul"/>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07-30T00:00:00"/>
    <s v="Jul"/>
    <n v="0"/>
    <n v="0"/>
    <n v="0"/>
    <s v="Por Ejecutar"/>
    <e v="#N/A"/>
    <e v="#N/A"/>
    <n v="0"/>
    <m/>
    <m/>
    <m/>
    <m/>
    <m/>
    <m/>
  </r>
  <r>
    <n v="144"/>
    <s v="OE1;SI;DTTTA-ACT_25"/>
    <s v="DTTTA;DTTTA-ACT_25;Ago"/>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08-30T00:00:00"/>
    <s v="Ago"/>
    <n v="0"/>
    <n v="0"/>
    <n v="0"/>
    <s v="Por Ejecutar"/>
    <e v="#N/A"/>
    <e v="#N/A"/>
    <n v="0"/>
    <m/>
    <m/>
    <m/>
    <m/>
    <m/>
    <m/>
  </r>
  <r>
    <n v="144"/>
    <s v="OE1;SI;DTTTA-ACT_25"/>
    <s v="DTTTA;DTTTA-ACT_25;Sep"/>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09-30T00:00:00"/>
    <s v="Sep"/>
    <e v="#N/A"/>
    <e v="#N/A"/>
    <e v="#N/A"/>
    <e v="#N/A"/>
    <e v="#N/A"/>
    <e v="#N/A"/>
    <n v="0"/>
    <m/>
    <m/>
    <m/>
    <m/>
    <m/>
    <m/>
  </r>
  <r>
    <n v="144"/>
    <s v="OE1;SI;DTTTA-ACT_25"/>
    <s v="DTTTA;DTTTA-ACT_25;Oct"/>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10-30T00:00:00"/>
    <s v="Oct"/>
    <e v="#N/A"/>
    <e v="#N/A"/>
    <n v="0"/>
    <s v="Por Ejecutar"/>
    <e v="#N/A"/>
    <e v="#N/A"/>
    <n v="0"/>
    <m/>
    <m/>
    <m/>
    <m/>
    <m/>
    <m/>
  </r>
  <r>
    <n v="144"/>
    <s v="OE1;SI;DTTTA-ACT_25"/>
    <s v="DTTTA;DTTTA-ACT_25;Nov"/>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11-30T00:00:00"/>
    <s v="Nov"/>
    <e v="#N/A"/>
    <n v="0"/>
    <n v="0"/>
    <s v="Por Ejecutar"/>
    <e v="#N/A"/>
    <e v="#N/A"/>
    <n v="0"/>
    <m/>
    <m/>
    <m/>
    <m/>
    <m/>
    <m/>
  </r>
  <r>
    <n v="144"/>
    <s v="OE1;SI;DTTTA-ACT_25"/>
    <s v="DTTTA;DTTTA-ACT_25;Dic"/>
    <x v="0"/>
    <s v="Fortalecer la Vigilancia."/>
    <s v="SI"/>
    <s v="PAI_10"/>
    <s v="PAI"/>
    <s v="PyP_Plan de Prevención"/>
    <s v="DTTTA-E_10"/>
    <s v="3. Planes de Prevención"/>
    <s v="DTTTA-ACT_25"/>
    <s v="Realizar auditorías de Supervisión Extraordinarias"/>
    <x v="3"/>
    <s v="Dirección_de_Promoción_y_Prevención_Transito_y_Transporte_Terrestre_Automotor"/>
    <n v="1"/>
    <n v="11"/>
    <n v="2019"/>
    <d v="2019-12-30T00:00:00"/>
    <s v="Dic"/>
    <e v="#N/A"/>
    <n v="0"/>
    <n v="0"/>
    <s v="Por Ejecutar"/>
    <e v="#N/A"/>
    <e v="#N/A"/>
    <n v="0"/>
    <m/>
    <m/>
    <m/>
    <m/>
    <m/>
    <m/>
  </r>
  <r>
    <n v="145"/>
    <s v="OE1;SI;DTTTA-ACT_26"/>
    <s v="DTTTA;DTTTA-ACT_26;Ene"/>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01-30T00:00:00"/>
    <s v="Ene"/>
    <n v="0"/>
    <n v="0"/>
    <n v="0"/>
    <s v="Por Ejecutar"/>
    <e v="#N/A"/>
    <e v="#N/A"/>
    <n v="0"/>
    <e v="#N/A"/>
    <e v="#N/A"/>
    <e v="#N/A"/>
    <e v="#N/A"/>
    <e v="#N/A"/>
    <e v="#N/A"/>
  </r>
  <r>
    <n v="145"/>
    <s v="OE1;SI;DTTTA-ACT_26"/>
    <s v="DTTTA;DTTTA-ACT_26;Feb"/>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02-28T00:00:00"/>
    <s v="Feb"/>
    <n v="0"/>
    <n v="0"/>
    <e v="#DIV/0!"/>
    <e v="#DIV/0!"/>
    <e v="#N/A"/>
    <e v="#N/A"/>
    <n v="0"/>
    <m/>
    <m/>
    <m/>
    <m/>
    <m/>
    <m/>
  </r>
  <r>
    <n v="145"/>
    <s v="OE1;SI;DTTTA-ACT_26"/>
    <s v="DTTTA;DTTTA-ACT_26;Mar"/>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03-30T00:00:00"/>
    <s v="Mar"/>
    <n v="0"/>
    <n v="0"/>
    <e v="#DIV/0!"/>
    <e v="#DIV/0!"/>
    <e v="#N/A"/>
    <e v="#N/A"/>
    <n v="0"/>
    <m/>
    <m/>
    <m/>
    <m/>
    <m/>
    <m/>
  </r>
  <r>
    <n v="145"/>
    <s v="OE1;SI;DTTTA-ACT_26"/>
    <s v="DTTTA;DTTTA-ACT_26;Abr"/>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04-30T00:00:00"/>
    <s v="Abr"/>
    <n v="0"/>
    <n v="0"/>
    <e v="#DIV/0!"/>
    <e v="#DIV/0!"/>
    <e v="#N/A"/>
    <e v="#N/A"/>
    <n v="0"/>
    <m/>
    <m/>
    <m/>
    <m/>
    <m/>
    <m/>
  </r>
  <r>
    <n v="145"/>
    <s v="OE1;SI;DTTTA-ACT_26"/>
    <s v="DTTTA;DTTTA-ACT_26;May"/>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05-30T00:00:00"/>
    <s v="May"/>
    <n v="0"/>
    <n v="0"/>
    <n v="0"/>
    <s v="Por Ejecutar"/>
    <e v="#N/A"/>
    <e v="#N/A"/>
    <n v="0"/>
    <m/>
    <m/>
    <m/>
    <m/>
    <m/>
    <m/>
  </r>
  <r>
    <n v="145"/>
    <s v="OE1;SI;DTTTA-ACT_26"/>
    <s v="DTTTA;DTTTA-ACT_26;Jun"/>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06-30T00:00:00"/>
    <s v="Jun"/>
    <n v="0"/>
    <n v="0"/>
    <e v="#DIV/0!"/>
    <e v="#DIV/0!"/>
    <e v="#N/A"/>
    <e v="#N/A"/>
    <n v="0"/>
    <m/>
    <m/>
    <m/>
    <m/>
    <m/>
    <m/>
  </r>
  <r>
    <n v="145"/>
    <s v="OE1;SI;DTTTA-ACT_26"/>
    <s v="DTTTA;DTTTA-ACT_26;Jul"/>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07-30T00:00:00"/>
    <s v="Jul"/>
    <n v="0"/>
    <n v="0"/>
    <n v="0"/>
    <s v="Por Ejecutar"/>
    <e v="#N/A"/>
    <e v="#N/A"/>
    <n v="0"/>
    <m/>
    <m/>
    <m/>
    <m/>
    <m/>
    <m/>
  </r>
  <r>
    <n v="145"/>
    <s v="OE1;SI;DTTTA-ACT_26"/>
    <s v="DTTTA;DTTTA-ACT_26;Ago"/>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08-30T00:00:00"/>
    <s v="Ago"/>
    <n v="0"/>
    <n v="0"/>
    <n v="0"/>
    <s v="Por Ejecutar"/>
    <e v="#N/A"/>
    <e v="#N/A"/>
    <n v="0"/>
    <m/>
    <m/>
    <m/>
    <m/>
    <m/>
    <m/>
  </r>
  <r>
    <n v="145"/>
    <s v="OE1;SI;DTTTA-ACT_26"/>
    <s v="DTTTA;DTTTA-ACT_26;Sep"/>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09-30T00:00:00"/>
    <s v="Sep"/>
    <e v="#N/A"/>
    <e v="#N/A"/>
    <n v="0"/>
    <s v="Por Ejecutar"/>
    <e v="#N/A"/>
    <e v="#N/A"/>
    <n v="0"/>
    <m/>
    <m/>
    <m/>
    <m/>
    <m/>
    <m/>
  </r>
  <r>
    <n v="145"/>
    <s v="OE1;SI;DTTTA-ACT_26"/>
    <s v="DTTTA;DTTTA-ACT_26;Oct"/>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10-30T00:00:00"/>
    <s v="Oct"/>
    <e v="#N/A"/>
    <e v="#N/A"/>
    <n v="0"/>
    <s v="Por Ejecutar"/>
    <e v="#N/A"/>
    <e v="#N/A"/>
    <n v="0"/>
    <m/>
    <m/>
    <m/>
    <m/>
    <m/>
    <m/>
  </r>
  <r>
    <n v="145"/>
    <s v="OE1;SI;DTTTA-ACT_26"/>
    <s v="DTTTA;DTTTA-ACT_26;Nov"/>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11-30T00:00:00"/>
    <s v="Nov"/>
    <e v="#N/A"/>
    <n v="0"/>
    <n v="0"/>
    <s v="Por Ejecutar"/>
    <e v="#N/A"/>
    <e v="#N/A"/>
    <n v="0"/>
    <m/>
    <m/>
    <m/>
    <m/>
    <m/>
    <m/>
  </r>
  <r>
    <n v="145"/>
    <s v="OE1;SI;DTTTA-ACT_26"/>
    <s v="DTTTA;DTTTA-ACT_26;Dic"/>
    <x v="0"/>
    <s v="Fortalecer la Vigilancia."/>
    <s v="SI"/>
    <s v="PAI_10"/>
    <s v="PAI"/>
    <s v="PyP_Plan de Prevención"/>
    <s v="DTTTA-E_10"/>
    <s v="3. Planes de Prevención"/>
    <s v="DTTTA-ACT_26"/>
    <s v="Elaborar Informe Sectorial"/>
    <x v="3"/>
    <s v="Dirección_de_Promoción_y_Prevención_Transito_y_Transporte_Terrestre_Automotor"/>
    <n v="1"/>
    <n v="11"/>
    <n v="2019"/>
    <d v="2019-12-30T00:00:00"/>
    <s v="Dic"/>
    <e v="#N/A"/>
    <n v="0"/>
    <n v="0"/>
    <s v="Por Ejecutar"/>
    <e v="#N/A"/>
    <e v="#N/A"/>
    <n v="0"/>
    <m/>
    <m/>
    <m/>
    <m/>
    <m/>
    <m/>
  </r>
  <r>
    <n v="146"/>
    <s v="OE1;SI;DTTTA-ACT_27"/>
    <s v="DTTTA;DTTTA-ACT_27;Ene"/>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01-30T00:00:00"/>
    <s v="Ene"/>
    <n v="0"/>
    <n v="0"/>
    <n v="0"/>
    <s v="Por Ejecutar"/>
    <e v="#N/A"/>
    <e v="#N/A"/>
    <n v="0"/>
    <e v="#N/A"/>
    <e v="#N/A"/>
    <e v="#N/A"/>
    <e v="#N/A"/>
    <e v="#N/A"/>
    <e v="#N/A"/>
  </r>
  <r>
    <n v="146"/>
    <s v="OE1;SI;DTTTA-ACT_27"/>
    <s v="DTTTA;DTTTA-ACT_27;Feb"/>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02-28T00:00:00"/>
    <s v="Feb"/>
    <n v="1"/>
    <n v="0"/>
    <n v="0"/>
    <s v="Por Ejecutar"/>
    <e v="#N/A"/>
    <e v="#N/A"/>
    <n v="0"/>
    <m/>
    <m/>
    <m/>
    <m/>
    <m/>
    <m/>
  </r>
  <r>
    <n v="146"/>
    <s v="OE1;SI;DTTTA-ACT_27"/>
    <s v="DTTTA;DTTTA-ACT_27;Mar"/>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03-30T00:00:00"/>
    <s v="Mar"/>
    <n v="0"/>
    <n v="0"/>
    <e v="#DIV/0!"/>
    <e v="#DIV/0!"/>
    <e v="#N/A"/>
    <e v="#N/A"/>
    <n v="0"/>
    <m/>
    <m/>
    <m/>
    <m/>
    <m/>
    <m/>
  </r>
  <r>
    <n v="146"/>
    <s v="OE1;SI;DTTTA-ACT_27"/>
    <s v="DTTTA;DTTTA-ACT_27;Abr"/>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04-30T00:00:00"/>
    <s v="Abr"/>
    <n v="1"/>
    <n v="0"/>
    <n v="0"/>
    <s v="Por Ejecutar"/>
    <e v="#N/A"/>
    <e v="#N/A"/>
    <n v="0"/>
    <m/>
    <m/>
    <m/>
    <m/>
    <m/>
    <m/>
  </r>
  <r>
    <n v="146"/>
    <s v="OE1;SI;DTTTA-ACT_27"/>
    <s v="DTTTA;DTTTA-ACT_27;May"/>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05-30T00:00:00"/>
    <s v="May"/>
    <n v="0"/>
    <n v="0"/>
    <n v="0"/>
    <s v="Por Ejecutar"/>
    <e v="#N/A"/>
    <e v="#N/A"/>
    <n v="0"/>
    <m/>
    <m/>
    <m/>
    <m/>
    <m/>
    <m/>
  </r>
  <r>
    <n v="146"/>
    <s v="OE1;SI;DTTTA-ACT_27"/>
    <s v="DTTTA;DTTTA-ACT_27;Jun"/>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06-30T00:00:00"/>
    <s v="Jun"/>
    <n v="1"/>
    <n v="0"/>
    <n v="0"/>
    <s v="Por Ejecutar"/>
    <e v="#N/A"/>
    <e v="#N/A"/>
    <n v="0"/>
    <m/>
    <m/>
    <m/>
    <m/>
    <m/>
    <m/>
  </r>
  <r>
    <n v="146"/>
    <s v="OE1;SI;DTTTA-ACT_27"/>
    <s v="DTTTA;DTTTA-ACT_27;Jul"/>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07-30T00:00:00"/>
    <s v="Jul"/>
    <n v="0"/>
    <n v="0"/>
    <n v="0"/>
    <s v="Por Ejecutar"/>
    <e v="#N/A"/>
    <e v="#N/A"/>
    <n v="0"/>
    <m/>
    <m/>
    <m/>
    <m/>
    <m/>
    <m/>
  </r>
  <r>
    <n v="146"/>
    <s v="OE1;SI;DTTTA-ACT_27"/>
    <s v="DTTTA;DTTTA-ACT_27;Ago"/>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08-30T00:00:00"/>
    <s v="Ago"/>
    <n v="1"/>
    <n v="0"/>
    <n v="0"/>
    <s v="Por Ejecutar"/>
    <e v="#N/A"/>
    <e v="#N/A"/>
    <n v="0"/>
    <m/>
    <m/>
    <m/>
    <m/>
    <m/>
    <m/>
  </r>
  <r>
    <n v="146"/>
    <s v="OE1;SI;DTTTA-ACT_27"/>
    <s v="DTTTA;DTTTA-ACT_27;Sep"/>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09-30T00:00:00"/>
    <s v="Sep"/>
    <e v="#N/A"/>
    <e v="#N/A"/>
    <n v="0"/>
    <s v="Por Ejecutar"/>
    <e v="#N/A"/>
    <e v="#N/A"/>
    <n v="0"/>
    <m/>
    <m/>
    <m/>
    <m/>
    <m/>
    <m/>
  </r>
  <r>
    <n v="146"/>
    <s v="OE1;SI;DTTTA-ACT_27"/>
    <s v="DTTTA;DTTTA-ACT_27;Oct"/>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10-30T00:00:00"/>
    <s v="Oct"/>
    <e v="#N/A"/>
    <e v="#N/A"/>
    <n v="0"/>
    <s v="Por Ejecutar"/>
    <e v="#N/A"/>
    <e v="#N/A"/>
    <n v="0"/>
    <m/>
    <m/>
    <m/>
    <m/>
    <m/>
    <m/>
  </r>
  <r>
    <n v="146"/>
    <s v="OE1;SI;DTTTA-ACT_27"/>
    <s v="DTTTA;DTTTA-ACT_27;Nov"/>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11-30T00:00:00"/>
    <s v="Nov"/>
    <e v="#N/A"/>
    <n v="0"/>
    <n v="0"/>
    <s v="Por Ejecutar"/>
    <e v="#N/A"/>
    <e v="#N/A"/>
    <n v="0"/>
    <m/>
    <m/>
    <m/>
    <m/>
    <m/>
    <m/>
  </r>
  <r>
    <n v="146"/>
    <s v="OE1;SI;DTTTA-ACT_27"/>
    <s v="DTTTA;DTTTA-ACT_27;Dic"/>
    <x v="0"/>
    <s v="Fortalecer la Vigilancia."/>
    <s v="SI"/>
    <s v="PAI_10"/>
    <s v="PAI"/>
    <s v="PyP_Actualización Registro de vigilados"/>
    <s v="DTTTA-E_11"/>
    <s v="4. Actualización Registro de vigilados"/>
    <s v="DTTTA-ACT_27"/>
    <s v="Reporte de Registros de Vigilados Modificados y/o Actualizados en el sistema VIGIA"/>
    <x v="3"/>
    <s v="Dirección_de_Promoción_y_Prevención_Transito_y_Transporte_Terrestre_Automotor"/>
    <n v="12"/>
    <n v="12"/>
    <n v="2019"/>
    <d v="2019-12-30T00:00:00"/>
    <s v="Dic"/>
    <e v="#N/A"/>
    <n v="1"/>
    <n v="0"/>
    <s v="Por Ejecutar"/>
    <e v="#N/A"/>
    <e v="#N/A"/>
    <n v="0"/>
    <m/>
    <m/>
    <m/>
    <m/>
    <m/>
    <m/>
  </r>
  <r>
    <n v="147"/>
    <s v="OE1;SI;DTTTA-ACT_28"/>
    <s v="DTTTA;DTTTA-ACT_28;Ene"/>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01-30T00:00:00"/>
    <s v="Ene"/>
    <n v="0"/>
    <n v="0"/>
    <n v="0"/>
    <s v="Por Ejecutar"/>
    <e v="#N/A"/>
    <e v="#N/A"/>
    <n v="0"/>
    <e v="#N/A"/>
    <e v="#N/A"/>
    <e v="#N/A"/>
    <e v="#N/A"/>
    <e v="#N/A"/>
    <e v="#N/A"/>
  </r>
  <r>
    <n v="147"/>
    <s v="OE1;SI;DTTTA-ACT_28"/>
    <s v="DTTTA;DTTTA-ACT_28;Feb"/>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02-28T00:00:00"/>
    <s v="Feb"/>
    <n v="1"/>
    <n v="0"/>
    <n v="0"/>
    <s v="Por Ejecutar"/>
    <e v="#N/A"/>
    <e v="#N/A"/>
    <n v="0"/>
    <m/>
    <m/>
    <m/>
    <m/>
    <m/>
    <m/>
  </r>
  <r>
    <n v="147"/>
    <s v="OE1;SI;DTTTA-ACT_28"/>
    <s v="DTTTA;DTTTA-ACT_28;Mar"/>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03-30T00:00:00"/>
    <s v="Mar"/>
    <n v="0"/>
    <n v="0"/>
    <e v="#DIV/0!"/>
    <e v="#DIV/0!"/>
    <e v="#N/A"/>
    <e v="#N/A"/>
    <n v="0"/>
    <m/>
    <m/>
    <m/>
    <m/>
    <m/>
    <m/>
  </r>
  <r>
    <n v="147"/>
    <s v="OE1;SI;DTTTA-ACT_28"/>
    <s v="DTTTA;DTTTA-ACT_28;Abr"/>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04-30T00:00:00"/>
    <s v="Abr"/>
    <n v="1"/>
    <n v="0"/>
    <n v="0"/>
    <s v="Por Ejecutar"/>
    <e v="#N/A"/>
    <e v="#N/A"/>
    <n v="0"/>
    <m/>
    <m/>
    <m/>
    <m/>
    <m/>
    <m/>
  </r>
  <r>
    <n v="147"/>
    <s v="OE1;SI;DTTTA-ACT_28"/>
    <s v="DTTTA;DTTTA-ACT_28;May"/>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05-30T00:00:00"/>
    <s v="May"/>
    <n v="0"/>
    <n v="0"/>
    <e v="#DIV/0!"/>
    <e v="#DIV/0!"/>
    <e v="#N/A"/>
    <e v="#N/A"/>
    <n v="0"/>
    <m/>
    <m/>
    <m/>
    <m/>
    <m/>
    <m/>
  </r>
  <r>
    <n v="147"/>
    <s v="OE1;SI;DTTTA-ACT_28"/>
    <s v="DTTTA;DTTTA-ACT_28;Jun"/>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06-30T00:00:00"/>
    <s v="Jun"/>
    <n v="1"/>
    <n v="0"/>
    <n v="0"/>
    <s v="Por Ejecutar"/>
    <e v="#N/A"/>
    <e v="#N/A"/>
    <n v="0"/>
    <m/>
    <m/>
    <m/>
    <m/>
    <m/>
    <m/>
  </r>
  <r>
    <n v="147"/>
    <s v="OE1;SI;DTTTA-ACT_28"/>
    <s v="DTTTA;DTTTA-ACT_28;Jul"/>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07-30T00:00:00"/>
    <s v="Jul"/>
    <n v="0"/>
    <n v="0"/>
    <n v="0"/>
    <s v="Por Ejecutar"/>
    <e v="#N/A"/>
    <e v="#N/A"/>
    <n v="0"/>
    <m/>
    <m/>
    <m/>
    <m/>
    <m/>
    <m/>
  </r>
  <r>
    <n v="147"/>
    <s v="OE1;SI;DTTTA-ACT_28"/>
    <s v="DTTTA;DTTTA-ACT_28;Ago"/>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08-30T00:00:00"/>
    <s v="Ago"/>
    <n v="1"/>
    <n v="0"/>
    <n v="0"/>
    <s v="Por Ejecutar"/>
    <e v="#N/A"/>
    <e v="#N/A"/>
    <n v="0"/>
    <m/>
    <m/>
    <m/>
    <m/>
    <m/>
    <m/>
  </r>
  <r>
    <n v="147"/>
    <s v="OE1;SI;DTTTA-ACT_28"/>
    <s v="DTTTA;DTTTA-ACT_28;Sep"/>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09-30T00:00:00"/>
    <s v="Sep"/>
    <e v="#N/A"/>
    <e v="#N/A"/>
    <e v="#N/A"/>
    <e v="#N/A"/>
    <e v="#N/A"/>
    <e v="#N/A"/>
    <n v="0"/>
    <m/>
    <m/>
    <m/>
    <m/>
    <m/>
    <m/>
  </r>
  <r>
    <n v="147"/>
    <s v="OE1;SI;DTTTA-ACT_28"/>
    <s v="DTTTA;DTTTA-ACT_28;Oct"/>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10-30T00:00:00"/>
    <s v="Oct"/>
    <e v="#N/A"/>
    <e v="#N/A"/>
    <n v="0"/>
    <s v="Por Ejecutar"/>
    <e v="#N/A"/>
    <e v="#N/A"/>
    <n v="0"/>
    <m/>
    <m/>
    <m/>
    <m/>
    <m/>
    <m/>
  </r>
  <r>
    <n v="147"/>
    <s v="OE1;SI;DTTTA-ACT_28"/>
    <s v="DTTTA;DTTTA-ACT_28;Nov"/>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11-30T00:00:00"/>
    <s v="Nov"/>
    <e v="#N/A"/>
    <n v="0"/>
    <n v="0"/>
    <s v="Por Ejecutar"/>
    <e v="#N/A"/>
    <e v="#N/A"/>
    <n v="0"/>
    <m/>
    <m/>
    <m/>
    <m/>
    <m/>
    <m/>
  </r>
  <r>
    <n v="147"/>
    <s v="OE1;SI;DTTTA-ACT_28"/>
    <s v="DTTTA;DTTTA-ACT_28;Dic"/>
    <x v="0"/>
    <s v="Fortalecer la Vigilancia."/>
    <s v="SI"/>
    <s v="PAI_10"/>
    <s v="PAI"/>
    <s v="PyP_Actualización Registro de vigilados"/>
    <s v="DTTTA-E_11"/>
    <s v="4. Actualización Registro de vigilados"/>
    <s v="DTTTA-ACT_28"/>
    <s v="Desarrollar registros administrativos obligatorios - Escolares"/>
    <x v="3"/>
    <s v="Dirección_de_Promoción_y_Prevención_Transito_y_Transporte_Terrestre_Automotor"/>
    <n v="12"/>
    <n v="12"/>
    <n v="2019"/>
    <d v="2019-12-30T00:00:00"/>
    <s v="Dic"/>
    <e v="#N/A"/>
    <n v="1"/>
    <n v="0"/>
    <s v="Por Ejecutar"/>
    <e v="#N/A"/>
    <e v="#N/A"/>
    <n v="0"/>
    <m/>
    <m/>
    <m/>
    <m/>
    <m/>
    <m/>
  </r>
  <r>
    <n v="148"/>
    <s v="OE1;SI;DTTTA-ACT_29"/>
    <s v="DTTTA;DTTTA-ACT_29;Ene"/>
    <x v="0"/>
    <s v="Fortalecer la Vigilancia."/>
    <s v="SI"/>
    <s v="PAI_10"/>
    <s v="PAI"/>
    <s v="PyP_Vigilancia Subjetiva"/>
    <s v="DTTTA-E_12"/>
    <s v="5. Vigilancia Subjetiva"/>
    <s v="DTTTA-ACT_29"/>
    <s v="Informe Sujetivo"/>
    <x v="3"/>
    <s v="Dirección_de_Promoción_y_Prevención_Transito_y_Transporte_Terrestre_Automotor"/>
    <n v="1"/>
    <n v="12"/>
    <n v="2019"/>
    <d v="2019-01-30T00:00:00"/>
    <s v="Ene"/>
    <n v="1"/>
    <n v="1"/>
    <n v="1"/>
    <s v="Ejecutada"/>
    <e v="#N/A"/>
    <e v="#N/A"/>
    <n v="0"/>
    <e v="#N/A"/>
    <e v="#N/A"/>
    <e v="#N/A"/>
    <e v="#N/A"/>
    <e v="#N/A"/>
    <e v="#N/A"/>
  </r>
  <r>
    <n v="148"/>
    <s v="OE1;SI;DTTTA-ACT_29"/>
    <s v="DTTTA;DTTTA-ACT_29;Feb"/>
    <x v="0"/>
    <s v="Fortalecer la Vigilancia."/>
    <s v="SI"/>
    <s v="PAI_10"/>
    <s v="PAI"/>
    <s v="PyP_Vigilancia Subjetiva"/>
    <s v="DTTTA-E_12"/>
    <s v="5. Vigilancia Subjetiva"/>
    <s v="DTTTA-ACT_29"/>
    <s v="Informe Sujetivo"/>
    <x v="3"/>
    <s v="Dirección_de_Promoción_y_Prevención_Transito_y_Transporte_Terrestre_Automotor"/>
    <n v="1"/>
    <n v="12"/>
    <n v="2019"/>
    <d v="2019-02-28T00:00:00"/>
    <s v="Feb"/>
    <n v="1"/>
    <n v="0"/>
    <n v="0"/>
    <s v="Por Ejecutar"/>
    <e v="#N/A"/>
    <e v="#N/A"/>
    <n v="0"/>
    <m/>
    <m/>
    <m/>
    <m/>
    <m/>
    <m/>
  </r>
  <r>
    <n v="148"/>
    <s v="OE1;SI;DTTTA-ACT_29"/>
    <s v="DTTTA;DTTTA-ACT_29;Mar"/>
    <x v="0"/>
    <s v="Fortalecer la Vigilancia."/>
    <s v="SI"/>
    <s v="PAI_10"/>
    <s v="PAI"/>
    <s v="PyP_Vigilancia Subjetiva"/>
    <s v="DTTTA-E_12"/>
    <s v="5. Vigilancia Subjetiva"/>
    <s v="DTTTA-ACT_29"/>
    <s v="Informe Sujetivo"/>
    <x v="3"/>
    <s v="Dirección_de_Promoción_y_Prevención_Transito_y_Transporte_Terrestre_Automotor"/>
    <n v="1"/>
    <n v="12"/>
    <n v="2019"/>
    <d v="2019-03-30T00:00:00"/>
    <s v="Mar"/>
    <n v="1"/>
    <n v="0"/>
    <n v="0"/>
    <s v="Por Ejecutar"/>
    <e v="#N/A"/>
    <e v="#N/A"/>
    <n v="0"/>
    <m/>
    <m/>
    <m/>
    <m/>
    <m/>
    <m/>
  </r>
  <r>
    <n v="148"/>
    <s v="OE1;SI;DTTTA-ACT_29"/>
    <s v="DTTTA;DTTTA-ACT_29;Abr"/>
    <x v="0"/>
    <s v="Fortalecer la Vigilancia."/>
    <s v="SI"/>
    <s v="PAI_10"/>
    <s v="PAI"/>
    <s v="PyP_Vigilancia Subjetiva"/>
    <s v="DTTTA-E_12"/>
    <s v="5. Vigilancia Subjetiva"/>
    <s v="DTTTA-ACT_29"/>
    <s v="Informe Sujetivo"/>
    <x v="3"/>
    <s v="Dirección_de_Promoción_y_Prevención_Transito_y_Transporte_Terrestre_Automotor"/>
    <n v="1"/>
    <n v="12"/>
    <n v="2019"/>
    <d v="2019-04-30T00:00:00"/>
    <s v="Abr"/>
    <n v="1"/>
    <n v="0"/>
    <n v="0"/>
    <s v="Por Ejecutar"/>
    <e v="#N/A"/>
    <e v="#N/A"/>
    <n v="0"/>
    <m/>
    <m/>
    <m/>
    <m/>
    <m/>
    <m/>
  </r>
  <r>
    <n v="148"/>
    <s v="OE1;SI;DTTTA-ACT_29"/>
    <s v="DTTTA;DTTTA-ACT_29;May"/>
    <x v="0"/>
    <s v="Fortalecer la Vigilancia."/>
    <s v="SI"/>
    <s v="PAI_10"/>
    <s v="PAI"/>
    <s v="PyP_Vigilancia Subjetiva"/>
    <s v="DTTTA-E_12"/>
    <s v="5. Vigilancia Subjetiva"/>
    <s v="DTTTA-ACT_29"/>
    <s v="Informe Sujetivo"/>
    <x v="3"/>
    <s v="Dirección_de_Promoción_y_Prevención_Transito_y_Transporte_Terrestre_Automotor"/>
    <n v="1"/>
    <n v="12"/>
    <n v="2019"/>
    <d v="2019-05-30T00:00:00"/>
    <s v="May"/>
    <n v="1"/>
    <n v="0"/>
    <n v="0"/>
    <s v="Por Ejecutar"/>
    <e v="#N/A"/>
    <e v="#N/A"/>
    <n v="0"/>
    <m/>
    <m/>
    <m/>
    <m/>
    <m/>
    <m/>
  </r>
  <r>
    <n v="148"/>
    <s v="OE1;SI;DTTTA-ACT_29"/>
    <s v="DTTTA;DTTTA-ACT_29;Jun"/>
    <x v="0"/>
    <s v="Fortalecer la Vigilancia."/>
    <s v="SI"/>
    <s v="PAI_10"/>
    <s v="PAI"/>
    <s v="PyP_Vigilancia Subjetiva"/>
    <s v="DTTTA-E_12"/>
    <s v="5. Vigilancia Subjetiva"/>
    <s v="DTTTA-ACT_29"/>
    <s v="Informe Sujetivo"/>
    <x v="3"/>
    <s v="Dirección_de_Promoción_y_Prevención_Transito_y_Transporte_Terrestre_Automotor"/>
    <n v="1"/>
    <n v="12"/>
    <n v="2019"/>
    <d v="2019-06-30T00:00:00"/>
    <s v="Jun"/>
    <n v="1"/>
    <n v="0"/>
    <n v="0"/>
    <s v="Por Ejecutar"/>
    <e v="#N/A"/>
    <e v="#N/A"/>
    <n v="0"/>
    <m/>
    <m/>
    <m/>
    <m/>
    <m/>
    <m/>
  </r>
  <r>
    <n v="148"/>
    <s v="OE1;SI;DTTTA-ACT_29"/>
    <s v="DTTTA;DTTTA-ACT_29;Jul"/>
    <x v="0"/>
    <s v="Fortalecer la Vigilancia."/>
    <s v="SI"/>
    <s v="PAI_10"/>
    <s v="PAI"/>
    <s v="PyP_Vigilancia Subjetiva"/>
    <s v="DTTTA-E_12"/>
    <s v="5. Vigilancia Subjetiva"/>
    <s v="DTTTA-ACT_29"/>
    <s v="Informe Sujetivo"/>
    <x v="3"/>
    <s v="Dirección_de_Promoción_y_Prevención_Transito_y_Transporte_Terrestre_Automotor"/>
    <n v="1"/>
    <n v="12"/>
    <n v="2019"/>
    <d v="2019-07-30T00:00:00"/>
    <s v="Jul"/>
    <n v="1"/>
    <n v="0"/>
    <n v="0"/>
    <s v="Por Ejecutar"/>
    <e v="#N/A"/>
    <e v="#N/A"/>
    <n v="0"/>
    <m/>
    <m/>
    <m/>
    <m/>
    <m/>
    <m/>
  </r>
  <r>
    <n v="148"/>
    <s v="OE1;SI;DTTTA-ACT_29"/>
    <s v="DTTTA;DTTTA-ACT_29;Ago"/>
    <x v="0"/>
    <s v="Fortalecer la Vigilancia."/>
    <s v="SI"/>
    <s v="PAI_10"/>
    <s v="PAI"/>
    <s v="PyP_Vigilancia Subjetiva"/>
    <s v="DTTTA-E_12"/>
    <s v="5. Vigilancia Subjetiva"/>
    <s v="DTTTA-ACT_29"/>
    <s v="Informe Sujetivo"/>
    <x v="3"/>
    <s v="Dirección_de_Promoción_y_Prevención_Transito_y_Transporte_Terrestre_Automotor"/>
    <n v="1"/>
    <n v="12"/>
    <n v="2019"/>
    <d v="2019-08-30T00:00:00"/>
    <s v="Ago"/>
    <n v="1"/>
    <n v="0"/>
    <n v="0"/>
    <s v="Por Ejecutar"/>
    <e v="#N/A"/>
    <e v="#N/A"/>
    <n v="0"/>
    <m/>
    <m/>
    <m/>
    <m/>
    <m/>
    <m/>
  </r>
  <r>
    <n v="148"/>
    <s v="OE1;SI;DTTTA-ACT_29"/>
    <s v="DTTTA;DTTTA-ACT_29;Sep"/>
    <x v="0"/>
    <s v="Fortalecer la Vigilancia."/>
    <s v="SI"/>
    <s v="PAI_10"/>
    <s v="PAI"/>
    <s v="PyP_Vigilancia Subjetiva"/>
    <s v="DTTTA-E_12"/>
    <s v="5. Vigilancia Subjetiva"/>
    <s v="DTTTA-ACT_29"/>
    <s v="Informe Sujetivo"/>
    <x v="3"/>
    <s v="Dirección_de_Promoción_y_Prevención_Transito_y_Transporte_Terrestre_Automotor"/>
    <n v="1"/>
    <n v="12"/>
    <n v="2019"/>
    <d v="2019-09-30T00:00:00"/>
    <s v="Sep"/>
    <e v="#N/A"/>
    <e v="#N/A"/>
    <n v="0"/>
    <s v="Por Ejecutar"/>
    <e v="#N/A"/>
    <e v="#N/A"/>
    <n v="0"/>
    <m/>
    <m/>
    <m/>
    <m/>
    <m/>
    <m/>
  </r>
  <r>
    <n v="148"/>
    <s v="OE1;SI;DTTTA-ACT_29"/>
    <s v="DTTTA;DTTTA-ACT_29;Oct"/>
    <x v="0"/>
    <s v="Fortalecer la Vigilancia."/>
    <s v="SI"/>
    <s v="PAI_10"/>
    <s v="PAI"/>
    <s v="PyP_Vigilancia Subjetiva"/>
    <s v="DTTTA-E_12"/>
    <s v="5. Vigilancia Subjetiva"/>
    <s v="DTTTA-ACT_29"/>
    <s v="Informe Sujetivo"/>
    <x v="3"/>
    <s v="Dirección_de_Promoción_y_Prevención_Transito_y_Transporte_Terrestre_Automotor"/>
    <n v="1"/>
    <n v="12"/>
    <n v="2019"/>
    <d v="2019-10-30T00:00:00"/>
    <s v="Oct"/>
    <e v="#N/A"/>
    <e v="#N/A"/>
    <n v="0"/>
    <s v="Por Ejecutar"/>
    <e v="#N/A"/>
    <e v="#N/A"/>
    <n v="0"/>
    <m/>
    <m/>
    <m/>
    <m/>
    <m/>
    <m/>
  </r>
  <r>
    <n v="148"/>
    <s v="OE1;SI;DTTTA-ACT_29"/>
    <s v="DTTTA;DTTTA-ACT_29;Nov"/>
    <x v="0"/>
    <s v="Fortalecer la Vigilancia."/>
    <s v="SI"/>
    <s v="PAI_10"/>
    <s v="PAI"/>
    <s v="PyP_Vigilancia Subjetiva"/>
    <s v="DTTTA-E_12"/>
    <s v="5. Vigilancia Subjetiva"/>
    <s v="DTTTA-ACT_29"/>
    <s v="Informe Sujetivo"/>
    <x v="3"/>
    <s v="Dirección_de_Promoción_y_Prevención_Transito_y_Transporte_Terrestre_Automotor"/>
    <n v="1"/>
    <n v="12"/>
    <n v="2019"/>
    <d v="2019-11-30T00:00:00"/>
    <s v="Nov"/>
    <e v="#N/A"/>
    <n v="1"/>
    <n v="0"/>
    <s v="Por Ejecutar"/>
    <e v="#N/A"/>
    <e v="#N/A"/>
    <n v="0"/>
    <m/>
    <m/>
    <m/>
    <m/>
    <m/>
    <m/>
  </r>
  <r>
    <n v="148"/>
    <s v="OE1;SI;DTTTA-ACT_29"/>
    <s v="DTTTA;DTTTA-ACT_29;Dic"/>
    <x v="0"/>
    <s v="Fortalecer la Vigilancia."/>
    <s v="SI"/>
    <s v="PAI_10"/>
    <s v="PAI"/>
    <s v="PyP_Vigilancia Subjetiva"/>
    <s v="DTTTA-E_12"/>
    <s v="5. Vigilancia Subjetiva"/>
    <s v="DTTTA-ACT_29"/>
    <s v="Informe Sujetivo"/>
    <x v="3"/>
    <s v="Dirección_de_Promoción_y_Prevención_Transito_y_Transporte_Terrestre_Automotor"/>
    <n v="1"/>
    <n v="12"/>
    <n v="2019"/>
    <d v="2019-12-30T00:00:00"/>
    <s v="Dic"/>
    <e v="#N/A"/>
    <n v="1"/>
    <n v="0"/>
    <s v="Por Ejecutar"/>
    <e v="#N/A"/>
    <e v="#N/A"/>
    <n v="0"/>
    <m/>
    <m/>
    <m/>
    <m/>
    <m/>
    <m/>
  </r>
  <r>
    <n v="149"/>
    <s v="OE1;SI;DTTTA-ACT_30"/>
    <s v="DTTTA;DTTTA-ACT_30;Ene"/>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01-30T00:00:00"/>
    <s v="Ene"/>
    <n v="0"/>
    <n v="0"/>
    <n v="0"/>
    <s v="Por Ejecutar"/>
    <e v="#N/A"/>
    <e v="#N/A"/>
    <n v="0"/>
    <e v="#N/A"/>
    <e v="#N/A"/>
    <e v="#N/A"/>
    <e v="#N/A"/>
    <e v="#N/A"/>
    <e v="#N/A"/>
  </r>
  <r>
    <n v="149"/>
    <s v="OE1;SI;DTTTA-ACT_30"/>
    <s v="DTTTA;DTTTA-ACT_30;Feb"/>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02-28T00:00:00"/>
    <s v="Feb"/>
    <n v="0"/>
    <n v="0"/>
    <n v="0"/>
    <s v="Por Ejecutar"/>
    <e v="#N/A"/>
    <e v="#N/A"/>
    <n v="0"/>
    <m/>
    <m/>
    <m/>
    <m/>
    <m/>
    <m/>
  </r>
  <r>
    <n v="149"/>
    <s v="OE1;SI;DTTTA-ACT_30"/>
    <s v="DTTTA;DTTTA-ACT_30;Mar"/>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03-30T00:00:00"/>
    <s v="Mar"/>
    <n v="0"/>
    <n v="0"/>
    <n v="0"/>
    <s v="Por Ejecutar"/>
    <e v="#N/A"/>
    <e v="#N/A"/>
    <n v="0"/>
    <m/>
    <m/>
    <m/>
    <m/>
    <m/>
    <m/>
  </r>
  <r>
    <n v="149"/>
    <s v="OE1;SI;DTTTA-ACT_30"/>
    <s v="DTTTA;DTTTA-ACT_30;Abr"/>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04-30T00:00:00"/>
    <s v="Abr"/>
    <n v="0"/>
    <n v="0"/>
    <e v="#DIV/0!"/>
    <e v="#DIV/0!"/>
    <e v="#N/A"/>
    <e v="#N/A"/>
    <n v="0"/>
    <m/>
    <m/>
    <m/>
    <m/>
    <m/>
    <m/>
  </r>
  <r>
    <n v="149"/>
    <s v="OE1;SI;DTTTA-ACT_30"/>
    <s v="DTTTA;DTTTA-ACT_30;May"/>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05-30T00:00:00"/>
    <s v="May"/>
    <n v="0"/>
    <n v="0"/>
    <e v="#DIV/0!"/>
    <e v="#DIV/0!"/>
    <e v="#N/A"/>
    <e v="#N/A"/>
    <n v="0"/>
    <m/>
    <m/>
    <m/>
    <m/>
    <m/>
    <m/>
  </r>
  <r>
    <n v="149"/>
    <s v="OE1;SI;DTTTA-ACT_30"/>
    <s v="DTTTA;DTTTA-ACT_30;Jun"/>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06-30T00:00:00"/>
    <s v="Jun"/>
    <n v="0"/>
    <n v="0"/>
    <n v="0"/>
    <s v="Por Ejecutar"/>
    <e v="#N/A"/>
    <e v="#N/A"/>
    <n v="0"/>
    <m/>
    <m/>
    <m/>
    <m/>
    <m/>
    <m/>
  </r>
  <r>
    <n v="149"/>
    <s v="OE1;SI;DTTTA-ACT_30"/>
    <s v="DTTTA;DTTTA-ACT_30;Jul"/>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07-30T00:00:00"/>
    <s v="Jul"/>
    <n v="0"/>
    <n v="0"/>
    <n v="0"/>
    <s v="Por Ejecutar"/>
    <e v="#N/A"/>
    <e v="#N/A"/>
    <n v="0"/>
    <m/>
    <m/>
    <m/>
    <m/>
    <m/>
    <m/>
  </r>
  <r>
    <n v="149"/>
    <s v="OE1;SI;DTTTA-ACT_30"/>
    <s v="DTTTA;DTTTA-ACT_30;Ago"/>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08-30T00:00:00"/>
    <s v="Ago"/>
    <n v="0"/>
    <n v="0"/>
    <n v="0"/>
    <s v="Por Ejecutar"/>
    <e v="#N/A"/>
    <e v="#N/A"/>
    <n v="0"/>
    <m/>
    <m/>
    <m/>
    <m/>
    <m/>
    <m/>
  </r>
  <r>
    <n v="149"/>
    <s v="OE1;SI;DTTTA-ACT_30"/>
    <s v="DTTTA;DTTTA-ACT_30;Sep"/>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09-30T00:00:00"/>
    <s v="Sep"/>
    <e v="#N/A"/>
    <e v="#N/A"/>
    <n v="0"/>
    <s v="Por Ejecutar"/>
    <e v="#N/A"/>
    <e v="#N/A"/>
    <n v="0"/>
    <m/>
    <m/>
    <m/>
    <m/>
    <m/>
    <m/>
  </r>
  <r>
    <n v="149"/>
    <s v="OE1;SI;DTTTA-ACT_30"/>
    <s v="DTTTA;DTTTA-ACT_30;Oct"/>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10-30T00:00:00"/>
    <s v="Oct"/>
    <e v="#N/A"/>
    <e v="#N/A"/>
    <n v="0"/>
    <s v="Por Ejecutar"/>
    <e v="#N/A"/>
    <e v="#N/A"/>
    <n v="0"/>
    <m/>
    <m/>
    <m/>
    <m/>
    <m/>
    <m/>
  </r>
  <r>
    <n v="149"/>
    <s v="OE1;SI;DTTTA-ACT_30"/>
    <s v="DTTTA;DTTTA-ACT_30;Nov"/>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11-30T00:00:00"/>
    <s v="Nov"/>
    <e v="#N/A"/>
    <n v="0"/>
    <n v="0"/>
    <s v="Por Ejecutar"/>
    <e v="#N/A"/>
    <e v="#N/A"/>
    <n v="0"/>
    <m/>
    <m/>
    <m/>
    <m/>
    <m/>
    <m/>
  </r>
  <r>
    <n v="149"/>
    <s v="OE1;SI;DTTTA-ACT_30"/>
    <s v="DTTTA;DTTTA-ACT_30;Dic"/>
    <x v="0"/>
    <s v="Fortalecer la Vigilancia."/>
    <s v="SI"/>
    <s v="PAI_10"/>
    <s v="PAI"/>
    <s v="PyP_Fusiones, Escisiones y Transformaciones"/>
    <s v="DTTTA-E_13"/>
    <s v="6. Fusiones, Escisiones y Transformaciones"/>
    <s v="DTTTA-ACT_30"/>
    <s v="Pronunciarse de fondo sobre las solicitudes de fusiones, escisiones y transformaciones."/>
    <x v="3"/>
    <s v="Dirección_de_Promoción_y_Prevención_Transito_y_Transporte_Terrestre_Automotor"/>
    <n v="9"/>
    <n v="12"/>
    <n v="2019"/>
    <d v="2019-12-30T00:00:00"/>
    <s v="Dic"/>
    <e v="#N/A"/>
    <n v="0"/>
    <n v="0"/>
    <s v="Por Ejecutar"/>
    <e v="#N/A"/>
    <e v="#N/A"/>
    <n v="0"/>
    <m/>
    <m/>
    <m/>
    <m/>
    <m/>
    <m/>
  </r>
  <r>
    <n v="150"/>
    <s v="OE1;SI;DTTTA-ACT_31"/>
    <s v="DTTTA;DTTTA-ACT_31;Ene"/>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01-30T00:00:00"/>
    <s v="Ene"/>
    <n v="0"/>
    <n v="0"/>
    <n v="0"/>
    <s v="Por Ejecutar"/>
    <e v="#N/A"/>
    <e v="#N/A"/>
    <n v="0"/>
    <e v="#N/A"/>
    <e v="#N/A"/>
    <e v="#N/A"/>
    <e v="#N/A"/>
    <e v="#N/A"/>
    <e v="#N/A"/>
  </r>
  <r>
    <n v="150"/>
    <s v="OE1;SI;DTTTA-ACT_31"/>
    <s v="DTTTA;DTTTA-ACT_31;Feb"/>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02-28T00:00:00"/>
    <s v="Feb"/>
    <n v="0"/>
    <n v="0"/>
    <n v="0"/>
    <s v="Por Ejecutar"/>
    <e v="#N/A"/>
    <e v="#N/A"/>
    <n v="0"/>
    <m/>
    <m/>
    <m/>
    <m/>
    <m/>
    <m/>
  </r>
  <r>
    <n v="150"/>
    <s v="OE1;SI;DTTTA-ACT_31"/>
    <s v="DTTTA;DTTTA-ACT_31;Mar"/>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03-30T00:00:00"/>
    <s v="Mar"/>
    <n v="0"/>
    <n v="0"/>
    <n v="0"/>
    <s v="Por Ejecutar"/>
    <e v="#N/A"/>
    <e v="#N/A"/>
    <n v="0"/>
    <m/>
    <m/>
    <m/>
    <m/>
    <m/>
    <m/>
  </r>
  <r>
    <n v="150"/>
    <s v="OE1;SI;DTTTA-ACT_31"/>
    <s v="DTTTA;DTTTA-ACT_31;Abr"/>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04-30T00:00:00"/>
    <s v="Abr"/>
    <n v="0"/>
    <n v="0"/>
    <n v="0"/>
    <s v="Por Ejecutar"/>
    <e v="#N/A"/>
    <e v="#N/A"/>
    <n v="0"/>
    <m/>
    <m/>
    <m/>
    <m/>
    <m/>
    <m/>
  </r>
  <r>
    <n v="150"/>
    <s v="OE1;SI;DTTTA-ACT_31"/>
    <s v="DTTTA;DTTTA-ACT_31;May"/>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05-30T00:00:00"/>
    <s v="May"/>
    <n v="0"/>
    <n v="0"/>
    <e v="#DIV/0!"/>
    <e v="#DIV/0!"/>
    <e v="#N/A"/>
    <e v="#N/A"/>
    <n v="0"/>
    <m/>
    <m/>
    <m/>
    <m/>
    <m/>
    <m/>
  </r>
  <r>
    <n v="150"/>
    <s v="OE1;SI;DTTTA-ACT_31"/>
    <s v="DTTTA;DTTTA-ACT_31;Jun"/>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06-30T00:00:00"/>
    <s v="Jun"/>
    <n v="0"/>
    <n v="0"/>
    <e v="#DIV/0!"/>
    <e v="#DIV/0!"/>
    <e v="#N/A"/>
    <e v="#N/A"/>
    <n v="0"/>
    <m/>
    <m/>
    <m/>
    <m/>
    <m/>
    <m/>
  </r>
  <r>
    <n v="150"/>
    <s v="OE1;SI;DTTTA-ACT_31"/>
    <s v="DTTTA;DTTTA-ACT_31;Jul"/>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07-30T00:00:00"/>
    <s v="Jul"/>
    <n v="0"/>
    <n v="0"/>
    <n v="0"/>
    <s v="Por Ejecutar"/>
    <e v="#N/A"/>
    <e v="#N/A"/>
    <n v="0"/>
    <m/>
    <m/>
    <m/>
    <m/>
    <m/>
    <m/>
  </r>
  <r>
    <n v="150"/>
    <s v="OE1;SI;DTTTA-ACT_31"/>
    <s v="DTTTA;DTTTA-ACT_31;Ago"/>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08-30T00:00:00"/>
    <s v="Ago"/>
    <n v="0"/>
    <n v="0"/>
    <n v="0"/>
    <s v="Por Ejecutar"/>
    <e v="#N/A"/>
    <e v="#N/A"/>
    <n v="0"/>
    <m/>
    <m/>
    <m/>
    <m/>
    <m/>
    <m/>
  </r>
  <r>
    <n v="150"/>
    <s v="OE1;SI;DTTTA-ACT_31"/>
    <s v="DTTTA;DTTTA-ACT_31;Sep"/>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09-30T00:00:00"/>
    <s v="Sep"/>
    <e v="#N/A"/>
    <e v="#N/A"/>
    <n v="0"/>
    <s v="Por Ejecutar"/>
    <e v="#N/A"/>
    <e v="#N/A"/>
    <n v="0"/>
    <m/>
    <m/>
    <m/>
    <m/>
    <m/>
    <m/>
  </r>
  <r>
    <n v="150"/>
    <s v="OE1;SI;DTTTA-ACT_31"/>
    <s v="DTTTA;DTTTA-ACT_31;Oct"/>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10-30T00:00:00"/>
    <s v="Oct"/>
    <e v="#N/A"/>
    <e v="#N/A"/>
    <n v="0"/>
    <s v="Por Ejecutar"/>
    <e v="#N/A"/>
    <e v="#N/A"/>
    <n v="0"/>
    <m/>
    <m/>
    <m/>
    <m/>
    <m/>
    <m/>
  </r>
  <r>
    <n v="150"/>
    <s v="OE1;SI;DTTTA-ACT_31"/>
    <s v="DTTTA;DTTTA-ACT_31;Nov"/>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11-30T00:00:00"/>
    <s v="Nov"/>
    <e v="#N/A"/>
    <n v="0"/>
    <n v="0"/>
    <s v="Por Ejecutar"/>
    <e v="#N/A"/>
    <e v="#N/A"/>
    <n v="0"/>
    <m/>
    <m/>
    <m/>
    <m/>
    <m/>
    <m/>
  </r>
  <r>
    <n v="150"/>
    <s v="OE1;SI;DTTTA-ACT_31"/>
    <s v="DTTTA;DTTTA-ACT_31;Dic"/>
    <x v="0"/>
    <s v="Fortalecer la Vigilancia."/>
    <s v="SI"/>
    <s v="PAI_10"/>
    <s v="PAI"/>
    <s v="PyP_Vigilancia Previa"/>
    <s v="DTTTA-E_14"/>
    <s v="7. Vigilancia Previa"/>
    <s v="DTTTA-ACT_31"/>
    <s v="Registro de contratos de temporada alta"/>
    <x v="3"/>
    <s v="Dirección_de_Promoción_y_Prevención_Transito_y_Transporte_Terrestre_Automotor"/>
    <n v="1"/>
    <n v="12"/>
    <n v="2019"/>
    <d v="2019-12-30T00:00:00"/>
    <s v="Dic"/>
    <e v="#N/A"/>
    <n v="0"/>
    <n v="0"/>
    <s v="Por Ejecutar"/>
    <e v="#N/A"/>
    <e v="#N/A"/>
    <n v="0"/>
    <m/>
    <m/>
    <m/>
    <m/>
    <m/>
    <m/>
  </r>
  <r>
    <n v="151"/>
    <s v="OE1;SI;DTTTA-ACT_32"/>
    <s v="DTTTA;DTTTA-ACT_32;Ene"/>
    <x v="0"/>
    <s v="Fortalecer la Vigilancia."/>
    <s v="SI"/>
    <s v="PAI_10"/>
    <s v="PAI"/>
    <s v="PyP_Vigilancia Previa"/>
    <s v="DTTTA-E_14"/>
    <s v="7. Vigilancia Previa"/>
    <s v="DTTTA-ACT_32"/>
    <s v="Solicitudes de SIPLAFT"/>
    <x v="3"/>
    <s v="Dirección_de_Promoción_y_Prevención_Transito_y_Transporte_Terrestre_Automotor"/>
    <n v="1"/>
    <n v="12"/>
    <n v="2019"/>
    <d v="2019-01-30T00:00:00"/>
    <s v="Ene"/>
    <n v="0"/>
    <n v="0"/>
    <n v="0"/>
    <s v="Por Ejecutar"/>
    <e v="#N/A"/>
    <e v="#N/A"/>
    <n v="0"/>
    <e v="#N/A"/>
    <e v="#N/A"/>
    <e v="#N/A"/>
    <e v="#N/A"/>
    <e v="#N/A"/>
    <e v="#N/A"/>
  </r>
  <r>
    <n v="151"/>
    <s v="OE1;SI;DTTTA-ACT_32"/>
    <s v="DTTTA;DTTTA-ACT_32;Feb"/>
    <x v="0"/>
    <s v="Fortalecer la Vigilancia."/>
    <s v="SI"/>
    <s v="PAI_10"/>
    <s v="PAI"/>
    <s v="PyP_Vigilancia Previa"/>
    <s v="DTTTA-E_14"/>
    <s v="7. Vigilancia Previa"/>
    <s v="DTTTA-ACT_32"/>
    <s v="Solicitudes de SIPLAFT"/>
    <x v="3"/>
    <s v="Dirección_de_Promoción_y_Prevención_Transito_y_Transporte_Terrestre_Automotor"/>
    <n v="1"/>
    <n v="12"/>
    <n v="2019"/>
    <d v="2019-02-28T00:00:00"/>
    <s v="Feb"/>
    <n v="0"/>
    <n v="0"/>
    <n v="0"/>
    <s v="Por Ejecutar"/>
    <e v="#N/A"/>
    <e v="#N/A"/>
    <n v="0"/>
    <m/>
    <m/>
    <m/>
    <m/>
    <m/>
    <m/>
  </r>
  <r>
    <n v="151"/>
    <s v="OE1;SI;DTTTA-ACT_32"/>
    <s v="DTTTA;DTTTA-ACT_32;Mar"/>
    <x v="0"/>
    <s v="Fortalecer la Vigilancia."/>
    <s v="SI"/>
    <s v="PAI_10"/>
    <s v="PAI"/>
    <s v="PyP_Vigilancia Previa"/>
    <s v="DTTTA-E_14"/>
    <s v="7. Vigilancia Previa"/>
    <s v="DTTTA-ACT_32"/>
    <s v="Solicitudes de SIPLAFT"/>
    <x v="3"/>
    <s v="Dirección_de_Promoción_y_Prevención_Transito_y_Transporte_Terrestre_Automotor"/>
    <n v="1"/>
    <n v="12"/>
    <n v="2019"/>
    <d v="2019-03-30T00:00:00"/>
    <s v="Mar"/>
    <n v="0"/>
    <n v="0"/>
    <n v="0"/>
    <s v="Por Ejecutar"/>
    <e v="#N/A"/>
    <e v="#N/A"/>
    <n v="0"/>
    <m/>
    <m/>
    <m/>
    <m/>
    <m/>
    <m/>
  </r>
  <r>
    <n v="151"/>
    <s v="OE1;SI;DTTTA-ACT_32"/>
    <s v="DTTTA;DTTTA-ACT_32;Abr"/>
    <x v="0"/>
    <s v="Fortalecer la Vigilancia."/>
    <s v="SI"/>
    <s v="PAI_10"/>
    <s v="PAI"/>
    <s v="PyP_Vigilancia Previa"/>
    <s v="DTTTA-E_14"/>
    <s v="7. Vigilancia Previa"/>
    <s v="DTTTA-ACT_32"/>
    <s v="Solicitudes de SIPLAFT"/>
    <x v="3"/>
    <s v="Dirección_de_Promoción_y_Prevención_Transito_y_Transporte_Terrestre_Automotor"/>
    <n v="1"/>
    <n v="12"/>
    <n v="2019"/>
    <d v="2019-04-30T00:00:00"/>
    <s v="Abr"/>
    <n v="0"/>
    <n v="0"/>
    <n v="0"/>
    <s v="Por Ejecutar"/>
    <e v="#N/A"/>
    <e v="#N/A"/>
    <n v="0"/>
    <m/>
    <m/>
    <m/>
    <m/>
    <m/>
    <m/>
  </r>
  <r>
    <n v="151"/>
    <s v="OE1;SI;DTTTA-ACT_32"/>
    <s v="DTTTA;DTTTA-ACT_32;May"/>
    <x v="0"/>
    <s v="Fortalecer la Vigilancia."/>
    <s v="SI"/>
    <s v="PAI_10"/>
    <s v="PAI"/>
    <s v="PyP_Vigilancia Previa"/>
    <s v="DTTTA-E_14"/>
    <s v="7. Vigilancia Previa"/>
    <s v="DTTTA-ACT_32"/>
    <s v="Solicitudes de SIPLAFT"/>
    <x v="3"/>
    <s v="Dirección_de_Promoción_y_Prevención_Transito_y_Transporte_Terrestre_Automotor"/>
    <n v="1"/>
    <n v="12"/>
    <n v="2019"/>
    <d v="2019-05-30T00:00:00"/>
    <s v="May"/>
    <n v="0"/>
    <n v="0"/>
    <n v="0"/>
    <s v="Por Ejecutar"/>
    <e v="#N/A"/>
    <e v="#N/A"/>
    <n v="0"/>
    <m/>
    <m/>
    <m/>
    <m/>
    <m/>
    <m/>
  </r>
  <r>
    <n v="151"/>
    <s v="OE1;SI;DTTTA-ACT_32"/>
    <s v="DTTTA;DTTTA-ACT_32;Jun"/>
    <x v="0"/>
    <s v="Fortalecer la Vigilancia."/>
    <s v="SI"/>
    <s v="PAI_10"/>
    <s v="PAI"/>
    <s v="PyP_Vigilancia Previa"/>
    <s v="DTTTA-E_14"/>
    <s v="7. Vigilancia Previa"/>
    <s v="DTTTA-ACT_32"/>
    <s v="Solicitudes de SIPLAFT"/>
    <x v="3"/>
    <s v="Dirección_de_Promoción_y_Prevención_Transito_y_Transporte_Terrestre_Automotor"/>
    <n v="1"/>
    <n v="12"/>
    <n v="2019"/>
    <d v="2019-06-30T00:00:00"/>
    <s v="Jun"/>
    <n v="0"/>
    <n v="0"/>
    <e v="#DIV/0!"/>
    <e v="#DIV/0!"/>
    <e v="#N/A"/>
    <e v="#N/A"/>
    <n v="0"/>
    <m/>
    <m/>
    <m/>
    <m/>
    <m/>
    <m/>
  </r>
  <r>
    <n v="151"/>
    <s v="OE1;SI;DTTTA-ACT_32"/>
    <s v="DTTTA;DTTTA-ACT_32;Jul"/>
    <x v="0"/>
    <s v="Fortalecer la Vigilancia."/>
    <s v="SI"/>
    <s v="PAI_10"/>
    <s v="PAI"/>
    <s v="PyP_Vigilancia Previa"/>
    <s v="DTTTA-E_14"/>
    <s v="7. Vigilancia Previa"/>
    <s v="DTTTA-ACT_32"/>
    <s v="Solicitudes de SIPLAFT"/>
    <x v="3"/>
    <s v="Dirección_de_Promoción_y_Prevención_Transito_y_Transporte_Terrestre_Automotor"/>
    <n v="1"/>
    <n v="12"/>
    <n v="2019"/>
    <d v="2019-07-30T00:00:00"/>
    <s v="Jul"/>
    <n v="0"/>
    <n v="0"/>
    <e v="#DIV/0!"/>
    <e v="#DIV/0!"/>
    <e v="#N/A"/>
    <e v="#N/A"/>
    <n v="0"/>
    <m/>
    <m/>
    <m/>
    <m/>
    <m/>
    <m/>
  </r>
  <r>
    <n v="151"/>
    <s v="OE1;SI;DTTTA-ACT_32"/>
    <s v="DTTTA;DTTTA-ACT_32;Ago"/>
    <x v="0"/>
    <s v="Fortalecer la Vigilancia."/>
    <s v="SI"/>
    <s v="PAI_10"/>
    <s v="PAI"/>
    <s v="PyP_Vigilancia Previa"/>
    <s v="DTTTA-E_14"/>
    <s v="7. Vigilancia Previa"/>
    <s v="DTTTA-ACT_32"/>
    <s v="Solicitudes de SIPLAFT"/>
    <x v="3"/>
    <s v="Dirección_de_Promoción_y_Prevención_Transito_y_Transporte_Terrestre_Automotor"/>
    <n v="1"/>
    <n v="12"/>
    <n v="2019"/>
    <d v="2019-08-30T00:00:00"/>
    <s v="Ago"/>
    <n v="0"/>
    <n v="0"/>
    <e v="#DIV/0!"/>
    <e v="#DIV/0!"/>
    <e v="#N/A"/>
    <e v="#N/A"/>
    <n v="0"/>
    <m/>
    <m/>
    <m/>
    <m/>
    <m/>
    <m/>
  </r>
  <r>
    <n v="151"/>
    <s v="OE1;SI;DTTTA-ACT_32"/>
    <s v="DTTTA;DTTTA-ACT_32;Sep"/>
    <x v="0"/>
    <s v="Fortalecer la Vigilancia."/>
    <s v="SI"/>
    <s v="PAI_10"/>
    <s v="PAI"/>
    <s v="PyP_Vigilancia Previa"/>
    <s v="DTTTA-E_14"/>
    <s v="7. Vigilancia Previa"/>
    <s v="DTTTA-ACT_32"/>
    <s v="Solicitudes de SIPLAFT"/>
    <x v="3"/>
    <s v="Dirección_de_Promoción_y_Prevención_Transito_y_Transporte_Terrestre_Automotor"/>
    <n v="1"/>
    <n v="12"/>
    <n v="2019"/>
    <d v="2019-09-30T00:00:00"/>
    <s v="Sep"/>
    <e v="#N/A"/>
    <e v="#N/A"/>
    <e v="#N/A"/>
    <e v="#N/A"/>
    <e v="#N/A"/>
    <e v="#N/A"/>
    <n v="0"/>
    <m/>
    <m/>
    <m/>
    <m/>
    <m/>
    <m/>
  </r>
  <r>
    <n v="151"/>
    <s v="OE1;SI;DTTTA-ACT_32"/>
    <s v="DTTTA;DTTTA-ACT_32;Oct"/>
    <x v="0"/>
    <s v="Fortalecer la Vigilancia."/>
    <s v="SI"/>
    <s v="PAI_10"/>
    <s v="PAI"/>
    <s v="PyP_Vigilancia Previa"/>
    <s v="DTTTA-E_14"/>
    <s v="7. Vigilancia Previa"/>
    <s v="DTTTA-ACT_32"/>
    <s v="Solicitudes de SIPLAFT"/>
    <x v="3"/>
    <s v="Dirección_de_Promoción_y_Prevención_Transito_y_Transporte_Terrestre_Automotor"/>
    <n v="1"/>
    <n v="12"/>
    <n v="2019"/>
    <d v="2019-10-30T00:00:00"/>
    <s v="Oct"/>
    <e v="#N/A"/>
    <e v="#N/A"/>
    <e v="#N/A"/>
    <e v="#N/A"/>
    <e v="#N/A"/>
    <e v="#N/A"/>
    <n v="0"/>
    <m/>
    <m/>
    <m/>
    <m/>
    <m/>
    <m/>
  </r>
  <r>
    <n v="151"/>
    <s v="OE1;SI;DTTTA-ACT_32"/>
    <s v="DTTTA;DTTTA-ACT_32;Nov"/>
    <x v="0"/>
    <s v="Fortalecer la Vigilancia."/>
    <s v="SI"/>
    <s v="PAI_10"/>
    <s v="PAI"/>
    <s v="PyP_Vigilancia Previa"/>
    <s v="DTTTA-E_14"/>
    <s v="7. Vigilancia Previa"/>
    <s v="DTTTA-ACT_32"/>
    <s v="Solicitudes de SIPLAFT"/>
    <x v="3"/>
    <s v="Dirección_de_Promoción_y_Prevención_Transito_y_Transporte_Terrestre_Automotor"/>
    <n v="1"/>
    <n v="12"/>
    <n v="2019"/>
    <d v="2019-11-30T00:00:00"/>
    <s v="Nov"/>
    <e v="#N/A"/>
    <n v="0"/>
    <n v="0"/>
    <s v="Por Ejecutar"/>
    <e v="#N/A"/>
    <e v="#N/A"/>
    <n v="0"/>
    <m/>
    <m/>
    <m/>
    <m/>
    <m/>
    <m/>
  </r>
  <r>
    <n v="151"/>
    <s v="OE1;SI;DTTTA-ACT_32"/>
    <s v="DTTTA;DTTTA-ACT_32;Dic"/>
    <x v="0"/>
    <s v="Fortalecer la Vigilancia."/>
    <s v="SI"/>
    <s v="PAI_10"/>
    <s v="PAI"/>
    <s v="PyP_Vigilancia Previa"/>
    <s v="DTTTA-E_14"/>
    <s v="7. Vigilancia Previa"/>
    <s v="DTTTA-ACT_32"/>
    <s v="Solicitudes de SIPLAFT"/>
    <x v="3"/>
    <s v="Dirección_de_Promoción_y_Prevención_Transito_y_Transporte_Terrestre_Automotor"/>
    <n v="1"/>
    <n v="12"/>
    <n v="2019"/>
    <d v="2019-12-30T00:00:00"/>
    <s v="Dic"/>
    <e v="#N/A"/>
    <n v="0"/>
    <n v="0"/>
    <s v="Por Ejecutar"/>
    <e v="#N/A"/>
    <e v="#N/A"/>
    <n v="0"/>
    <m/>
    <m/>
    <m/>
    <m/>
    <m/>
    <m/>
  </r>
  <r>
    <n v="152"/>
    <s v="OE1;SI;DTTTA-ACT_33"/>
    <s v="DTTTA;DTTTA-ACT_33;Ene"/>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01-30T00:00:00"/>
    <s v="Ene"/>
    <n v="0"/>
    <n v="0"/>
    <n v="0"/>
    <s v="Por Ejecutar"/>
    <e v="#N/A"/>
    <e v="#N/A"/>
    <n v="0"/>
    <e v="#N/A"/>
    <e v="#N/A"/>
    <e v="#N/A"/>
    <e v="#N/A"/>
    <e v="#N/A"/>
    <e v="#N/A"/>
  </r>
  <r>
    <n v="152"/>
    <s v="OE1;SI;DTTTA-ACT_33"/>
    <s v="DTTTA;DTTTA-ACT_33;Feb"/>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02-28T00:00:00"/>
    <s v="Feb"/>
    <n v="0"/>
    <n v="0"/>
    <n v="0"/>
    <s v="Por Ejecutar"/>
    <e v="#N/A"/>
    <e v="#N/A"/>
    <n v="0"/>
    <m/>
    <m/>
    <m/>
    <m/>
    <m/>
    <m/>
  </r>
  <r>
    <n v="152"/>
    <s v="OE1;SI;DTTTA-ACT_33"/>
    <s v="DTTTA;DTTTA-ACT_33;Mar"/>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03-30T00:00:00"/>
    <s v="Mar"/>
    <n v="0"/>
    <n v="0"/>
    <n v="0"/>
    <s v="Por Ejecutar"/>
    <e v="#N/A"/>
    <e v="#N/A"/>
    <n v="0"/>
    <m/>
    <m/>
    <m/>
    <m/>
    <m/>
    <m/>
  </r>
  <r>
    <n v="152"/>
    <s v="OE1;SI;DTTTA-ACT_33"/>
    <s v="DTTTA;DTTTA-ACT_33;Abr"/>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04-30T00:00:00"/>
    <s v="Abr"/>
    <n v="0"/>
    <n v="0"/>
    <n v="0"/>
    <s v="Por Ejecutar"/>
    <e v="#N/A"/>
    <e v="#N/A"/>
    <n v="0"/>
    <m/>
    <m/>
    <m/>
    <m/>
    <m/>
    <m/>
  </r>
  <r>
    <n v="152"/>
    <s v="OE1;SI;DTTTA-ACT_33"/>
    <s v="DTTTA;DTTTA-ACT_33;May"/>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05-30T00:00:00"/>
    <s v="May"/>
    <n v="0"/>
    <n v="0"/>
    <n v="0"/>
    <s v="Por Ejecutar"/>
    <e v="#N/A"/>
    <e v="#N/A"/>
    <n v="0"/>
    <m/>
    <m/>
    <m/>
    <m/>
    <m/>
    <m/>
  </r>
  <r>
    <n v="152"/>
    <s v="OE1;SI;DTTTA-ACT_33"/>
    <s v="DTTTA;DTTTA-ACT_33;Jun"/>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06-30T00:00:00"/>
    <s v="Jun"/>
    <n v="0"/>
    <n v="0"/>
    <n v="0"/>
    <s v="Por Ejecutar"/>
    <e v="#N/A"/>
    <e v="#N/A"/>
    <n v="0"/>
    <m/>
    <m/>
    <m/>
    <m/>
    <m/>
    <m/>
  </r>
  <r>
    <n v="152"/>
    <s v="OE1;SI;DTTTA-ACT_33"/>
    <s v="DTTTA;DTTTA-ACT_33;Jul"/>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07-30T00:00:00"/>
    <s v="Jul"/>
    <n v="0"/>
    <n v="0"/>
    <e v="#DIV/0!"/>
    <e v="#DIV/0!"/>
    <e v="#N/A"/>
    <e v="#N/A"/>
    <n v="0"/>
    <m/>
    <m/>
    <m/>
    <m/>
    <m/>
    <m/>
  </r>
  <r>
    <n v="152"/>
    <s v="OE1;SI;DTTTA-ACT_33"/>
    <s v="DTTTA;DTTTA-ACT_33;Ago"/>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08-30T00:00:00"/>
    <s v="Ago"/>
    <n v="0"/>
    <n v="0"/>
    <e v="#DIV/0!"/>
    <e v="#DIV/0!"/>
    <e v="#N/A"/>
    <e v="#N/A"/>
    <n v="0"/>
    <m/>
    <m/>
    <m/>
    <m/>
    <m/>
    <m/>
  </r>
  <r>
    <n v="152"/>
    <s v="OE1;SI;DTTTA-ACT_33"/>
    <s v="DTTTA;DTTTA-ACT_33;Sep"/>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09-30T00:00:00"/>
    <s v="Sep"/>
    <e v="#N/A"/>
    <e v="#N/A"/>
    <e v="#N/A"/>
    <e v="#N/A"/>
    <e v="#N/A"/>
    <e v="#N/A"/>
    <n v="0"/>
    <m/>
    <m/>
    <m/>
    <m/>
    <m/>
    <m/>
  </r>
  <r>
    <n v="152"/>
    <s v="OE1;SI;DTTTA-ACT_33"/>
    <s v="DTTTA;DTTTA-ACT_33;Oct"/>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10-30T00:00:00"/>
    <s v="Oct"/>
    <e v="#N/A"/>
    <e v="#N/A"/>
    <e v="#N/A"/>
    <e v="#N/A"/>
    <e v="#N/A"/>
    <e v="#N/A"/>
    <n v="0"/>
    <m/>
    <m/>
    <m/>
    <m/>
    <m/>
    <m/>
  </r>
  <r>
    <n v="152"/>
    <s v="OE1;SI;DTTTA-ACT_33"/>
    <s v="DTTTA;DTTTA-ACT_33;Nov"/>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11-30T00:00:00"/>
    <s v="Nov"/>
    <e v="#N/A"/>
    <n v="0"/>
    <e v="#N/A"/>
    <e v="#N/A"/>
    <e v="#N/A"/>
    <e v="#N/A"/>
    <n v="0"/>
    <m/>
    <m/>
    <m/>
    <m/>
    <m/>
    <m/>
  </r>
  <r>
    <n v="152"/>
    <s v="OE1;SI;DTTTA-ACT_33"/>
    <s v="DTTTA;DTTTA-ACT_33;Dic"/>
    <x v="0"/>
    <s v="Fortalecer la Vigilancia."/>
    <s v="SI"/>
    <s v="PAI_10"/>
    <s v="PAI"/>
    <s v="PyP_Vigilancia Previa"/>
    <s v="DTTTA-E_14"/>
    <s v="7. Vigilancia Previa"/>
    <s v="DTTTA-ACT_33"/>
    <s v="Solicitudes de homologación para Sicov"/>
    <x v="3"/>
    <s v="Dirección_de_Promoción_y_Prevención_Transito_y_Transporte_Terrestre_Automotor"/>
    <n v="1"/>
    <n v="12"/>
    <n v="2019"/>
    <d v="2019-12-30T00:00:00"/>
    <s v="Dic"/>
    <e v="#N/A"/>
    <n v="0"/>
    <n v="0"/>
    <s v="Por Ejecutar"/>
    <e v="#N/A"/>
    <e v="#N/A"/>
    <n v="0"/>
    <m/>
    <m/>
    <m/>
    <m/>
    <m/>
    <m/>
  </r>
  <r>
    <n v="153"/>
    <s v="OE1;SI;DTTTA-ACT_34"/>
    <s v="DTTTA;DTTTA-ACT_34;Ene"/>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01-30T00:00:00"/>
    <s v="Ene"/>
    <n v="5"/>
    <n v="5"/>
    <n v="1"/>
    <s v="Ejecutada"/>
    <e v="#N/A"/>
    <e v="#N/A"/>
    <n v="0"/>
    <e v="#N/A"/>
    <e v="#N/A"/>
    <e v="#N/A"/>
    <e v="#N/A"/>
    <e v="#N/A"/>
    <e v="#N/A"/>
  </r>
  <r>
    <n v="153"/>
    <s v="OE1;SI;DTTTA-ACT_34"/>
    <s v="DTTTA;DTTTA-ACT_34;Feb"/>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02-28T00:00:00"/>
    <s v="Feb"/>
    <n v="0"/>
    <n v="0"/>
    <n v="0"/>
    <s v="Por Ejecutar"/>
    <e v="#N/A"/>
    <e v="#N/A"/>
    <n v="0"/>
    <m/>
    <m/>
    <m/>
    <m/>
    <m/>
    <m/>
  </r>
  <r>
    <n v="153"/>
    <s v="OE1;SI;DTTTA-ACT_34"/>
    <s v="DTTTA;DTTTA-ACT_34;Mar"/>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03-30T00:00:00"/>
    <s v="Mar"/>
    <n v="0"/>
    <n v="0"/>
    <n v="0"/>
    <s v="Por Ejecutar"/>
    <e v="#N/A"/>
    <e v="#N/A"/>
    <n v="0"/>
    <m/>
    <m/>
    <m/>
    <m/>
    <m/>
    <m/>
  </r>
  <r>
    <n v="153"/>
    <s v="OE1;SI;DTTTA-ACT_34"/>
    <s v="DTTTA;DTTTA-ACT_34;Abr"/>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04-30T00:00:00"/>
    <s v="Abr"/>
    <n v="0"/>
    <n v="0"/>
    <n v="0"/>
    <s v="Por Ejecutar"/>
    <e v="#N/A"/>
    <e v="#N/A"/>
    <n v="0"/>
    <m/>
    <m/>
    <m/>
    <m/>
    <m/>
    <m/>
  </r>
  <r>
    <n v="153"/>
    <s v="OE1;SI;DTTTA-ACT_34"/>
    <s v="DTTTA;DTTTA-ACT_34;May"/>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05-30T00:00:00"/>
    <s v="May"/>
    <n v="0"/>
    <n v="0"/>
    <n v="0"/>
    <s v="Por Ejecutar"/>
    <e v="#N/A"/>
    <e v="#N/A"/>
    <n v="0"/>
    <m/>
    <m/>
    <m/>
    <m/>
    <m/>
    <m/>
  </r>
  <r>
    <n v="153"/>
    <s v="OE1;SI;DTTTA-ACT_34"/>
    <s v="DTTTA;DTTTA-ACT_34;Jun"/>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06-30T00:00:00"/>
    <s v="Jun"/>
    <n v="0"/>
    <n v="0"/>
    <n v="0"/>
    <s v="Por Ejecutar"/>
    <e v="#N/A"/>
    <e v="#N/A"/>
    <n v="0"/>
    <m/>
    <m/>
    <m/>
    <m/>
    <m/>
    <m/>
  </r>
  <r>
    <n v="153"/>
    <s v="OE1;SI;DTTTA-ACT_34"/>
    <s v="DTTTA;DTTTA-ACT_34;Jul"/>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07-30T00:00:00"/>
    <s v="Jul"/>
    <n v="0"/>
    <n v="0"/>
    <n v="0"/>
    <s v="Por Ejecutar"/>
    <e v="#N/A"/>
    <e v="#N/A"/>
    <n v="0"/>
    <m/>
    <m/>
    <m/>
    <m/>
    <m/>
    <m/>
  </r>
  <r>
    <n v="153"/>
    <s v="OE1;SI;DTTTA-ACT_34"/>
    <s v="DTTTA;DTTTA-ACT_34;Ago"/>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08-30T00:00:00"/>
    <s v="Ago"/>
    <n v="0"/>
    <n v="0"/>
    <n v="0"/>
    <s v="Por Ejecutar"/>
    <e v="#N/A"/>
    <e v="#N/A"/>
    <n v="0"/>
    <m/>
    <m/>
    <m/>
    <m/>
    <m/>
    <m/>
  </r>
  <r>
    <n v="153"/>
    <s v="OE1;SI;DTTTA-ACT_34"/>
    <s v="DTTTA;DTTTA-ACT_34;Sep"/>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09-30T00:00:00"/>
    <s v="Sep"/>
    <e v="#N/A"/>
    <e v="#N/A"/>
    <n v="0"/>
    <s v="Por Ejecutar"/>
    <e v="#N/A"/>
    <e v="#N/A"/>
    <n v="0"/>
    <m/>
    <m/>
    <m/>
    <m/>
    <m/>
    <m/>
  </r>
  <r>
    <n v="153"/>
    <s v="OE1;SI;DTTTA-ACT_34"/>
    <s v="DTTTA;DTTTA-ACT_34;Oct"/>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10-30T00:00:00"/>
    <s v="Oct"/>
    <e v="#N/A"/>
    <e v="#N/A"/>
    <n v="0"/>
    <s v="Por Ejecutar"/>
    <e v="#N/A"/>
    <e v="#N/A"/>
    <n v="0"/>
    <m/>
    <m/>
    <m/>
    <m/>
    <m/>
    <m/>
  </r>
  <r>
    <n v="153"/>
    <s v="OE1;SI;DTTTA-ACT_34"/>
    <s v="DTTTA;DTTTA-ACT_34;Nov"/>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11-30T00:00:00"/>
    <s v="Nov"/>
    <e v="#N/A"/>
    <n v="0"/>
    <n v="0"/>
    <s v="Por Ejecutar"/>
    <e v="#N/A"/>
    <e v="#N/A"/>
    <n v="0"/>
    <m/>
    <m/>
    <m/>
    <m/>
    <m/>
    <m/>
  </r>
  <r>
    <n v="153"/>
    <s v="OE1;SI;DTTTA-ACT_34"/>
    <s v="DTTTA;DTTTA-ACT_34;Dic"/>
    <x v="0"/>
    <s v="Fortalecer la Vigilancia."/>
    <s v="SI"/>
    <s v="PAI_10"/>
    <s v="PAI"/>
    <s v="PyP_Vigilancia Previa"/>
    <s v="DTTTA-E_14"/>
    <s v="7. Vigilancia Previa"/>
    <s v="DTTTA-ACT_34"/>
    <s v="Solicitudes de Certificación de implementación del Sicov"/>
    <x v="3"/>
    <s v="Dirección_de_Promoción_y_Prevención_Transito_y_Transporte_Terrestre_Automotor"/>
    <n v="1"/>
    <n v="12"/>
    <n v="2019"/>
    <d v="2019-12-30T00:00:00"/>
    <s v="Dic"/>
    <e v="#N/A"/>
    <n v="0"/>
    <e v="#N/A"/>
    <e v="#N/A"/>
    <e v="#N/A"/>
    <e v="#N/A"/>
    <n v="0"/>
    <m/>
    <m/>
    <m/>
    <m/>
    <m/>
    <m/>
  </r>
  <r>
    <n v="154"/>
    <s v="OE1;SI;DTTTA-ACT_35"/>
    <s v="DTTTA;DTTTA-ACT_35;Ene"/>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01-30T00:00:00"/>
    <s v="Ene"/>
    <n v="15"/>
    <n v="15"/>
    <n v="1"/>
    <s v="Ejecutada"/>
    <e v="#N/A"/>
    <e v="#N/A"/>
    <n v="0"/>
    <e v="#N/A"/>
    <e v="#N/A"/>
    <e v="#N/A"/>
    <e v="#N/A"/>
    <e v="#N/A"/>
    <e v="#N/A"/>
  </r>
  <r>
    <n v="154"/>
    <s v="OE1;SI;DTTTA-ACT_35"/>
    <s v="DTTTA;DTTTA-ACT_35;Feb"/>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02-28T00:00:00"/>
    <s v="Feb"/>
    <n v="0"/>
    <n v="0"/>
    <e v="#DIV/0!"/>
    <e v="#DIV/0!"/>
    <e v="#N/A"/>
    <e v="#N/A"/>
    <n v="0"/>
    <m/>
    <m/>
    <m/>
    <m/>
    <m/>
    <m/>
  </r>
  <r>
    <n v="154"/>
    <s v="OE1;SI;DTTTA-ACT_35"/>
    <s v="DTTTA;DTTTA-ACT_35;Mar"/>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03-30T00:00:00"/>
    <s v="Mar"/>
    <n v="0"/>
    <n v="0"/>
    <e v="#DIV/0!"/>
    <e v="#DIV/0!"/>
    <e v="#N/A"/>
    <e v="#N/A"/>
    <n v="0"/>
    <m/>
    <m/>
    <m/>
    <m/>
    <m/>
    <m/>
  </r>
  <r>
    <n v="154"/>
    <s v="OE1;SI;DTTTA-ACT_35"/>
    <s v="DTTTA;DTTTA-ACT_35;Abr"/>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04-30T00:00:00"/>
    <s v="Abr"/>
    <n v="0"/>
    <n v="0"/>
    <e v="#DIV/0!"/>
    <e v="#DIV/0!"/>
    <e v="#N/A"/>
    <e v="#N/A"/>
    <n v="0"/>
    <m/>
    <m/>
    <m/>
    <m/>
    <m/>
    <m/>
  </r>
  <r>
    <n v="154"/>
    <s v="OE1;SI;DTTTA-ACT_35"/>
    <s v="DTTTA;DTTTA-ACT_35;May"/>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05-30T00:00:00"/>
    <s v="May"/>
    <n v="0"/>
    <n v="0"/>
    <e v="#DIV/0!"/>
    <e v="#DIV/0!"/>
    <e v="#N/A"/>
    <e v="#N/A"/>
    <n v="0"/>
    <m/>
    <m/>
    <m/>
    <m/>
    <m/>
    <m/>
  </r>
  <r>
    <n v="154"/>
    <s v="OE1;SI;DTTTA-ACT_35"/>
    <s v="DTTTA;DTTTA-ACT_35;Jun"/>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06-30T00:00:00"/>
    <s v="Jun"/>
    <n v="0"/>
    <n v="0"/>
    <e v="#DIV/0!"/>
    <e v="#DIV/0!"/>
    <e v="#N/A"/>
    <e v="#N/A"/>
    <n v="0"/>
    <m/>
    <m/>
    <m/>
    <m/>
    <m/>
    <m/>
  </r>
  <r>
    <n v="154"/>
    <s v="OE1;SI;DTTTA-ACT_35"/>
    <s v="DTTTA;DTTTA-ACT_35;Jul"/>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07-30T00:00:00"/>
    <s v="Jul"/>
    <n v="0"/>
    <n v="0"/>
    <e v="#DIV/0!"/>
    <e v="#DIV/0!"/>
    <e v="#N/A"/>
    <e v="#N/A"/>
    <n v="0"/>
    <m/>
    <m/>
    <m/>
    <m/>
    <m/>
    <m/>
  </r>
  <r>
    <n v="154"/>
    <s v="OE1;SI;DTTTA-ACT_35"/>
    <s v="DTTTA;DTTTA-ACT_35;Ago"/>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08-30T00:00:00"/>
    <s v="Ago"/>
    <n v="0"/>
    <n v="0"/>
    <e v="#DIV/0!"/>
    <e v="#DIV/0!"/>
    <e v="#N/A"/>
    <e v="#N/A"/>
    <n v="0"/>
    <m/>
    <m/>
    <m/>
    <m/>
    <m/>
    <m/>
  </r>
  <r>
    <n v="154"/>
    <s v="OE1;SI;DTTTA-ACT_35"/>
    <s v="DTTTA;DTTTA-ACT_35;Sep"/>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09-30T00:00:00"/>
    <s v="Sep"/>
    <e v="#N/A"/>
    <e v="#N/A"/>
    <e v="#N/A"/>
    <e v="#N/A"/>
    <e v="#N/A"/>
    <e v="#N/A"/>
    <n v="0"/>
    <m/>
    <m/>
    <m/>
    <m/>
    <m/>
    <m/>
  </r>
  <r>
    <n v="154"/>
    <s v="OE1;SI;DTTTA-ACT_35"/>
    <s v="DTTTA;DTTTA-ACT_35;Oct"/>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10-30T00:00:00"/>
    <s v="Oct"/>
    <e v="#N/A"/>
    <e v="#N/A"/>
    <e v="#N/A"/>
    <e v="#N/A"/>
    <e v="#N/A"/>
    <e v="#N/A"/>
    <n v="0"/>
    <m/>
    <m/>
    <m/>
    <m/>
    <m/>
    <m/>
  </r>
  <r>
    <n v="154"/>
    <s v="OE1;SI;DTTTA-ACT_35"/>
    <s v="DTTTA;DTTTA-ACT_35;Nov"/>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11-30T00:00:00"/>
    <s v="Nov"/>
    <e v="#N/A"/>
    <n v="0"/>
    <e v="#N/A"/>
    <e v="#N/A"/>
    <e v="#N/A"/>
    <e v="#N/A"/>
    <n v="0"/>
    <m/>
    <m/>
    <m/>
    <m/>
    <m/>
    <m/>
  </r>
  <r>
    <n v="154"/>
    <s v="OE1;SI;DTTTA-ACT_35"/>
    <s v="DTTTA;DTTTA-ACT_35;Dic"/>
    <x v="0"/>
    <s v="Fortalecer la Vigilancia."/>
    <s v="SI"/>
    <s v="PAI_10"/>
    <s v="PAI"/>
    <s v="PyP_Vigilancia Previa"/>
    <s v="DTTTA-E_14"/>
    <s v="7. Vigilancia Previa"/>
    <s v="DTTTA-ACT_35"/>
    <s v="Solicitudes de Concepto de Sustentabilidad Financiera"/>
    <x v="3"/>
    <s v="Dirección_de_Promoción_y_Prevención_Transito_y_Transporte_Terrestre_Automotor"/>
    <n v="1"/>
    <n v="12"/>
    <n v="2019"/>
    <d v="2019-12-30T00:00:00"/>
    <s v="Dic"/>
    <e v="#N/A"/>
    <n v="0"/>
    <e v="#N/A"/>
    <e v="#N/A"/>
    <e v="#N/A"/>
    <e v="#N/A"/>
    <n v="0"/>
    <m/>
    <m/>
    <m/>
    <m/>
    <m/>
    <m/>
  </r>
  <r>
    <n v="155"/>
    <s v="OE1;SI;DTTTA-ACT_36"/>
    <s v="DTTTA;DTTTA-ACT_36;Ene"/>
    <x v="0"/>
    <s v="Fortalecer la Vigilancia."/>
    <s v="SI"/>
    <s v="PAI_10"/>
    <s v="PAI"/>
    <s v="PyP_Vigilancia Previa"/>
    <s v="DTTTA-E_14"/>
    <s v="7. Vigilancia Previa"/>
    <s v="DTTTA-ACT_36"/>
    <s v="Cálculos Actuariales"/>
    <x v="3"/>
    <s v="Dirección_de_Promoción_y_Prevención_Transito_y_Transporte_Terrestre_Automotor"/>
    <n v="1"/>
    <n v="12"/>
    <n v="2019"/>
    <d v="2019-01-30T00:00:00"/>
    <s v="Ene"/>
    <n v="0"/>
    <n v="0"/>
    <n v="0"/>
    <s v="Por Ejecutar"/>
    <e v="#N/A"/>
    <e v="#N/A"/>
    <n v="0"/>
    <e v="#N/A"/>
    <e v="#N/A"/>
    <e v="#N/A"/>
    <e v="#N/A"/>
    <e v="#N/A"/>
    <e v="#N/A"/>
  </r>
  <r>
    <n v="155"/>
    <s v="OE1;SI;DTTTA-ACT_36"/>
    <s v="DTTTA;DTTTA-ACT_36;Feb"/>
    <x v="0"/>
    <s v="Fortalecer la Vigilancia."/>
    <s v="SI"/>
    <s v="PAI_10"/>
    <s v="PAI"/>
    <s v="PyP_Vigilancia Previa"/>
    <s v="DTTTA-E_14"/>
    <s v="7. Vigilancia Previa"/>
    <s v="DTTTA-ACT_36"/>
    <s v="Cálculos Actuariales"/>
    <x v="3"/>
    <s v="Dirección_de_Promoción_y_Prevención_Transito_y_Transporte_Terrestre_Automotor"/>
    <n v="1"/>
    <n v="12"/>
    <n v="2019"/>
    <d v="2019-02-28T00:00:00"/>
    <s v="Feb"/>
    <n v="0"/>
    <n v="0"/>
    <e v="#DIV/0!"/>
    <e v="#DIV/0!"/>
    <e v="#N/A"/>
    <e v="#N/A"/>
    <n v="0"/>
    <m/>
    <m/>
    <m/>
    <m/>
    <m/>
    <m/>
  </r>
  <r>
    <n v="155"/>
    <s v="OE1;SI;DTTTA-ACT_36"/>
    <s v="DTTTA;DTTTA-ACT_36;Mar"/>
    <x v="0"/>
    <s v="Fortalecer la Vigilancia."/>
    <s v="SI"/>
    <s v="PAI_10"/>
    <s v="PAI"/>
    <s v="PyP_Vigilancia Previa"/>
    <s v="DTTTA-E_14"/>
    <s v="7. Vigilancia Previa"/>
    <s v="DTTTA-ACT_36"/>
    <s v="Cálculos Actuariales"/>
    <x v="3"/>
    <s v="Dirección_de_Promoción_y_Prevención_Transito_y_Transporte_Terrestre_Automotor"/>
    <n v="1"/>
    <n v="12"/>
    <n v="2019"/>
    <d v="2019-03-30T00:00:00"/>
    <s v="Mar"/>
    <n v="0"/>
    <n v="0"/>
    <e v="#DIV/0!"/>
    <e v="#DIV/0!"/>
    <e v="#N/A"/>
    <e v="#N/A"/>
    <n v="0"/>
    <m/>
    <m/>
    <m/>
    <m/>
    <m/>
    <m/>
  </r>
  <r>
    <n v="155"/>
    <s v="OE1;SI;DTTTA-ACT_36"/>
    <s v="DTTTA;DTTTA-ACT_36;Abr"/>
    <x v="0"/>
    <s v="Fortalecer la Vigilancia."/>
    <s v="SI"/>
    <s v="PAI_10"/>
    <s v="PAI"/>
    <s v="PyP_Vigilancia Previa"/>
    <s v="DTTTA-E_14"/>
    <s v="7. Vigilancia Previa"/>
    <s v="DTTTA-ACT_36"/>
    <s v="Cálculos Actuariales"/>
    <x v="3"/>
    <s v="Dirección_de_Promoción_y_Prevención_Transito_y_Transporte_Terrestre_Automotor"/>
    <n v="1"/>
    <n v="12"/>
    <n v="2019"/>
    <d v="2019-04-30T00:00:00"/>
    <s v="Abr"/>
    <n v="0"/>
    <n v="0"/>
    <e v="#DIV/0!"/>
    <e v="#DIV/0!"/>
    <e v="#N/A"/>
    <e v="#N/A"/>
    <n v="0"/>
    <m/>
    <m/>
    <m/>
    <m/>
    <m/>
    <m/>
  </r>
  <r>
    <n v="155"/>
    <s v="OE1;SI;DTTTA-ACT_36"/>
    <s v="DTTTA;DTTTA-ACT_36;May"/>
    <x v="0"/>
    <s v="Fortalecer la Vigilancia."/>
    <s v="SI"/>
    <s v="PAI_10"/>
    <s v="PAI"/>
    <s v="PyP_Vigilancia Previa"/>
    <s v="DTTTA-E_14"/>
    <s v="7. Vigilancia Previa"/>
    <s v="DTTTA-ACT_36"/>
    <s v="Cálculos Actuariales"/>
    <x v="3"/>
    <s v="Dirección_de_Promoción_y_Prevención_Transito_y_Transporte_Terrestre_Automotor"/>
    <n v="1"/>
    <n v="12"/>
    <n v="2019"/>
    <d v="2019-05-30T00:00:00"/>
    <s v="May"/>
    <n v="0"/>
    <n v="0"/>
    <n v="0"/>
    <s v="Por Ejecutar"/>
    <e v="#N/A"/>
    <e v="#N/A"/>
    <n v="0"/>
    <m/>
    <m/>
    <m/>
    <m/>
    <m/>
    <m/>
  </r>
  <r>
    <n v="155"/>
    <s v="OE1;SI;DTTTA-ACT_36"/>
    <s v="DTTTA;DTTTA-ACT_36;Jun"/>
    <x v="0"/>
    <s v="Fortalecer la Vigilancia."/>
    <s v="SI"/>
    <s v="PAI_10"/>
    <s v="PAI"/>
    <s v="PyP_Vigilancia Previa"/>
    <s v="DTTTA-E_14"/>
    <s v="7. Vigilancia Previa"/>
    <s v="DTTTA-ACT_36"/>
    <s v="Cálculos Actuariales"/>
    <x v="3"/>
    <s v="Dirección_de_Promoción_y_Prevención_Transito_y_Transporte_Terrestre_Automotor"/>
    <n v="1"/>
    <n v="12"/>
    <n v="2019"/>
    <d v="2019-06-30T00:00:00"/>
    <s v="Jun"/>
    <n v="0"/>
    <n v="0"/>
    <n v="0"/>
    <s v="Por Ejecutar"/>
    <e v="#N/A"/>
    <e v="#N/A"/>
    <n v="0"/>
    <m/>
    <m/>
    <m/>
    <m/>
    <m/>
    <m/>
  </r>
  <r>
    <n v="155"/>
    <s v="OE1;SI;DTTTA-ACT_36"/>
    <s v="DTTTA;DTTTA-ACT_36;Jul"/>
    <x v="0"/>
    <s v="Fortalecer la Vigilancia."/>
    <s v="SI"/>
    <s v="PAI_10"/>
    <s v="PAI"/>
    <s v="PyP_Vigilancia Previa"/>
    <s v="DTTTA-E_14"/>
    <s v="7. Vigilancia Previa"/>
    <s v="DTTTA-ACT_36"/>
    <s v="Cálculos Actuariales"/>
    <x v="3"/>
    <s v="Dirección_de_Promoción_y_Prevención_Transito_y_Transporte_Terrestre_Automotor"/>
    <n v="1"/>
    <n v="12"/>
    <n v="2019"/>
    <d v="2019-07-30T00:00:00"/>
    <s v="Jul"/>
    <n v="0"/>
    <n v="0"/>
    <n v="0"/>
    <s v="Por Ejecutar"/>
    <e v="#N/A"/>
    <e v="#N/A"/>
    <n v="0"/>
    <m/>
    <m/>
    <m/>
    <m/>
    <m/>
    <m/>
  </r>
  <r>
    <n v="155"/>
    <s v="OE1;SI;DTTTA-ACT_36"/>
    <s v="DTTTA;DTTTA-ACT_36;Ago"/>
    <x v="0"/>
    <s v="Fortalecer la Vigilancia."/>
    <s v="SI"/>
    <s v="PAI_10"/>
    <s v="PAI"/>
    <s v="PyP_Vigilancia Previa"/>
    <s v="DTTTA-E_14"/>
    <s v="7. Vigilancia Previa"/>
    <s v="DTTTA-ACT_36"/>
    <s v="Cálculos Actuariales"/>
    <x v="3"/>
    <s v="Dirección_de_Promoción_y_Prevención_Transito_y_Transporte_Terrestre_Automotor"/>
    <n v="1"/>
    <n v="12"/>
    <n v="2019"/>
    <d v="2019-08-30T00:00:00"/>
    <s v="Ago"/>
    <n v="0"/>
    <n v="0"/>
    <n v="0"/>
    <s v="Por Ejecutar"/>
    <e v="#N/A"/>
    <e v="#N/A"/>
    <n v="0"/>
    <m/>
    <m/>
    <m/>
    <m/>
    <m/>
    <m/>
  </r>
  <r>
    <n v="155"/>
    <s v="OE1;SI;DTTTA-ACT_36"/>
    <s v="DTTTA;DTTTA-ACT_36;Sep"/>
    <x v="0"/>
    <s v="Fortalecer la Vigilancia."/>
    <s v="SI"/>
    <s v="PAI_10"/>
    <s v="PAI"/>
    <s v="PyP_Vigilancia Previa"/>
    <s v="DTTTA-E_14"/>
    <s v="7. Vigilancia Previa"/>
    <s v="DTTTA-ACT_36"/>
    <s v="Cálculos Actuariales"/>
    <x v="3"/>
    <s v="Dirección_de_Promoción_y_Prevención_Transito_y_Transporte_Terrestre_Automotor"/>
    <n v="1"/>
    <n v="12"/>
    <n v="2019"/>
    <d v="2019-09-30T00:00:00"/>
    <s v="Sep"/>
    <e v="#N/A"/>
    <e v="#N/A"/>
    <n v="0"/>
    <s v="Por Ejecutar"/>
    <e v="#N/A"/>
    <e v="#N/A"/>
    <n v="0"/>
    <m/>
    <m/>
    <m/>
    <m/>
    <m/>
    <m/>
  </r>
  <r>
    <n v="155"/>
    <s v="OE1;SI;DTTTA-ACT_36"/>
    <s v="DTTTA;DTTTA-ACT_36;Oct"/>
    <x v="0"/>
    <s v="Fortalecer la Vigilancia."/>
    <s v="SI"/>
    <s v="PAI_10"/>
    <s v="PAI"/>
    <s v="PyP_Vigilancia Previa"/>
    <s v="DTTTA-E_14"/>
    <s v="7. Vigilancia Previa"/>
    <s v="DTTTA-ACT_36"/>
    <s v="Cálculos Actuariales"/>
    <x v="3"/>
    <s v="Dirección_de_Promoción_y_Prevención_Transito_y_Transporte_Terrestre_Automotor"/>
    <n v="1"/>
    <n v="12"/>
    <n v="2019"/>
    <d v="2019-10-30T00:00:00"/>
    <s v="Oct"/>
    <e v="#N/A"/>
    <e v="#N/A"/>
    <n v="0"/>
    <s v="Por Ejecutar"/>
    <e v="#N/A"/>
    <e v="#N/A"/>
    <n v="0"/>
    <m/>
    <m/>
    <m/>
    <m/>
    <m/>
    <m/>
  </r>
  <r>
    <n v="155"/>
    <s v="OE1;SI;DTTTA-ACT_36"/>
    <s v="DTTTA;DTTTA-ACT_36;Nov"/>
    <x v="0"/>
    <s v="Fortalecer la Vigilancia."/>
    <s v="SI"/>
    <s v="PAI_10"/>
    <s v="PAI"/>
    <s v="PyP_Vigilancia Previa"/>
    <s v="DTTTA-E_14"/>
    <s v="7. Vigilancia Previa"/>
    <s v="DTTTA-ACT_36"/>
    <s v="Cálculos Actuariales"/>
    <x v="3"/>
    <s v="Dirección_de_Promoción_y_Prevención_Transito_y_Transporte_Terrestre_Automotor"/>
    <n v="1"/>
    <n v="12"/>
    <n v="2019"/>
    <d v="2019-11-30T00:00:00"/>
    <s v="Nov"/>
    <e v="#N/A"/>
    <n v="0"/>
    <n v="0"/>
    <s v="Por Ejecutar"/>
    <e v="#N/A"/>
    <e v="#N/A"/>
    <n v="0"/>
    <m/>
    <m/>
    <m/>
    <m/>
    <m/>
    <m/>
  </r>
  <r>
    <n v="155"/>
    <s v="OE1;SI;DTTTA-ACT_36"/>
    <s v="DTTTA;DTTTA-ACT_36;Dic"/>
    <x v="0"/>
    <s v="Fortalecer la Vigilancia."/>
    <s v="SI"/>
    <s v="PAI_10"/>
    <s v="PAI"/>
    <s v="PyP_Vigilancia Previa"/>
    <s v="DTTTA-E_14"/>
    <s v="7. Vigilancia Previa"/>
    <s v="DTTTA-ACT_36"/>
    <s v="Cálculos Actuariales"/>
    <x v="3"/>
    <s v="Dirección_de_Promoción_y_Prevención_Transito_y_Transporte_Terrestre_Automotor"/>
    <n v="1"/>
    <n v="12"/>
    <n v="2019"/>
    <d v="2019-12-30T00:00:00"/>
    <s v="Dic"/>
    <e v="#N/A"/>
    <n v="0"/>
    <n v="0"/>
    <s v="Por Ejecutar"/>
    <e v="#N/A"/>
    <e v="#N/A"/>
    <n v="0"/>
    <m/>
    <m/>
    <m/>
    <m/>
    <m/>
    <m/>
  </r>
  <r>
    <n v="156"/>
    <s v="OE1;SI;DTTTA-ACT_37"/>
    <s v="DTTTA;DTTTA-ACT_37;Ene"/>
    <x v="0"/>
    <s v="Fortalecer la Vigilancia."/>
    <s v="SI"/>
    <s v="PAI_10"/>
    <s v="PAI"/>
    <s v="PyP_Vigilancia Previa"/>
    <s v="DTTTA-E_14"/>
    <s v="7. Vigilancia Previa"/>
    <s v="DTTTA-ACT_37"/>
    <s v="Disminuciones de Capital"/>
    <x v="3"/>
    <s v="Dirección_de_Promoción_y_Prevención_Transito_y_Transporte_Terrestre_Automotor"/>
    <n v="1"/>
    <n v="12"/>
    <n v="2019"/>
    <d v="2019-01-30T00:00:00"/>
    <s v="Ene"/>
    <n v="0"/>
    <n v="0"/>
    <n v="0"/>
    <s v="Por Ejecutar"/>
    <e v="#N/A"/>
    <e v="#N/A"/>
    <n v="0"/>
    <e v="#N/A"/>
    <e v="#N/A"/>
    <e v="#N/A"/>
    <e v="#N/A"/>
    <e v="#N/A"/>
    <e v="#N/A"/>
  </r>
  <r>
    <n v="156"/>
    <s v="OE1;SI;DTTTA-ACT_37"/>
    <s v="DTTTA;DTTTA-ACT_37;Feb"/>
    <x v="0"/>
    <s v="Fortalecer la Vigilancia."/>
    <s v="SI"/>
    <s v="PAI_10"/>
    <s v="PAI"/>
    <s v="PyP_Vigilancia Previa"/>
    <s v="DTTTA-E_14"/>
    <s v="7. Vigilancia Previa"/>
    <s v="DTTTA-ACT_37"/>
    <s v="Disminuciones de Capital"/>
    <x v="3"/>
    <s v="Dirección_de_Promoción_y_Prevención_Transito_y_Transporte_Terrestre_Automotor"/>
    <n v="1"/>
    <n v="12"/>
    <n v="2019"/>
    <d v="2019-02-28T00:00:00"/>
    <s v="Feb"/>
    <n v="0"/>
    <n v="0"/>
    <n v="0"/>
    <s v="Por Ejecutar"/>
    <e v="#N/A"/>
    <e v="#N/A"/>
    <n v="0"/>
    <m/>
    <m/>
    <m/>
    <m/>
    <m/>
    <m/>
  </r>
  <r>
    <n v="156"/>
    <s v="OE1;SI;DTTTA-ACT_37"/>
    <s v="DTTTA;DTTTA-ACT_37;Mar"/>
    <x v="0"/>
    <s v="Fortalecer la Vigilancia."/>
    <s v="SI"/>
    <s v="PAI_10"/>
    <s v="PAI"/>
    <s v="PyP_Vigilancia Previa"/>
    <s v="DTTTA-E_14"/>
    <s v="7. Vigilancia Previa"/>
    <s v="DTTTA-ACT_37"/>
    <s v="Disminuciones de Capital"/>
    <x v="3"/>
    <s v="Dirección_de_Promoción_y_Prevención_Transito_y_Transporte_Terrestre_Automotor"/>
    <n v="1"/>
    <n v="12"/>
    <n v="2019"/>
    <d v="2019-03-30T00:00:00"/>
    <s v="Mar"/>
    <n v="0"/>
    <n v="0"/>
    <n v="0"/>
    <s v="Por Ejecutar"/>
    <e v="#N/A"/>
    <e v="#N/A"/>
    <n v="0"/>
    <m/>
    <m/>
    <m/>
    <m/>
    <m/>
    <m/>
  </r>
  <r>
    <n v="156"/>
    <s v="OE1;SI;DTTTA-ACT_37"/>
    <s v="DTTTA;DTTTA-ACT_37;Abr"/>
    <x v="0"/>
    <s v="Fortalecer la Vigilancia."/>
    <s v="SI"/>
    <s v="PAI_10"/>
    <s v="PAI"/>
    <s v="PyP_Vigilancia Previa"/>
    <s v="DTTTA-E_14"/>
    <s v="7. Vigilancia Previa"/>
    <s v="DTTTA-ACT_37"/>
    <s v="Disminuciones de Capital"/>
    <x v="3"/>
    <s v="Dirección_de_Promoción_y_Prevención_Transito_y_Transporte_Terrestre_Automotor"/>
    <n v="1"/>
    <n v="12"/>
    <n v="2019"/>
    <d v="2019-04-30T00:00:00"/>
    <s v="Abr"/>
    <n v="0"/>
    <n v="0"/>
    <e v="#DIV/0!"/>
    <e v="#DIV/0!"/>
    <e v="#N/A"/>
    <e v="#N/A"/>
    <n v="0"/>
    <m/>
    <m/>
    <m/>
    <m/>
    <m/>
    <m/>
  </r>
  <r>
    <n v="156"/>
    <s v="OE1;SI;DTTTA-ACT_37"/>
    <s v="DTTTA;DTTTA-ACT_37;May"/>
    <x v="0"/>
    <s v="Fortalecer la Vigilancia."/>
    <s v="SI"/>
    <s v="PAI_10"/>
    <s v="PAI"/>
    <s v="PyP_Vigilancia Previa"/>
    <s v="DTTTA-E_14"/>
    <s v="7. Vigilancia Previa"/>
    <s v="DTTTA-ACT_37"/>
    <s v="Disminuciones de Capital"/>
    <x v="3"/>
    <s v="Dirección_de_Promoción_y_Prevención_Transito_y_Transporte_Terrestre_Automotor"/>
    <n v="1"/>
    <n v="12"/>
    <n v="2019"/>
    <d v="2019-05-30T00:00:00"/>
    <s v="May"/>
    <n v="0"/>
    <n v="0"/>
    <e v="#DIV/0!"/>
    <e v="#DIV/0!"/>
    <e v="#N/A"/>
    <e v="#N/A"/>
    <n v="0"/>
    <m/>
    <m/>
    <m/>
    <m/>
    <m/>
    <m/>
  </r>
  <r>
    <n v="156"/>
    <s v="OE1;SI;DTTTA-ACT_37"/>
    <s v="DTTTA;DTTTA-ACT_37;Jun"/>
    <x v="0"/>
    <s v="Fortalecer la Vigilancia."/>
    <s v="SI"/>
    <s v="PAI_10"/>
    <s v="PAI"/>
    <s v="PyP_Vigilancia Previa"/>
    <s v="DTTTA-E_14"/>
    <s v="7. Vigilancia Previa"/>
    <s v="DTTTA-ACT_37"/>
    <s v="Disminuciones de Capital"/>
    <x v="3"/>
    <s v="Dirección_de_Promoción_y_Prevención_Transito_y_Transporte_Terrestre_Automotor"/>
    <n v="1"/>
    <n v="12"/>
    <n v="2019"/>
    <d v="2019-06-30T00:00:00"/>
    <s v="Jun"/>
    <n v="0"/>
    <n v="0"/>
    <n v="0"/>
    <s v="Por Ejecutar"/>
    <e v="#N/A"/>
    <e v="#N/A"/>
    <n v="0"/>
    <m/>
    <m/>
    <m/>
    <m/>
    <m/>
    <m/>
  </r>
  <r>
    <n v="156"/>
    <s v="OE1;SI;DTTTA-ACT_37"/>
    <s v="DTTTA;DTTTA-ACT_37;Jul"/>
    <x v="0"/>
    <s v="Fortalecer la Vigilancia."/>
    <s v="SI"/>
    <s v="PAI_10"/>
    <s v="PAI"/>
    <s v="PyP_Vigilancia Previa"/>
    <s v="DTTTA-E_14"/>
    <s v="7. Vigilancia Previa"/>
    <s v="DTTTA-ACT_37"/>
    <s v="Disminuciones de Capital"/>
    <x v="3"/>
    <s v="Dirección_de_Promoción_y_Prevención_Transito_y_Transporte_Terrestre_Automotor"/>
    <n v="1"/>
    <n v="12"/>
    <n v="2019"/>
    <d v="2019-07-30T00:00:00"/>
    <s v="Jul"/>
    <n v="0"/>
    <n v="0"/>
    <n v="0"/>
    <s v="Por Ejecutar"/>
    <e v="#N/A"/>
    <e v="#N/A"/>
    <n v="0"/>
    <m/>
    <m/>
    <m/>
    <m/>
    <m/>
    <m/>
  </r>
  <r>
    <n v="156"/>
    <s v="OE1;SI;DTTTA-ACT_37"/>
    <s v="DTTTA;DTTTA-ACT_37;Ago"/>
    <x v="0"/>
    <s v="Fortalecer la Vigilancia."/>
    <s v="SI"/>
    <s v="PAI_10"/>
    <s v="PAI"/>
    <s v="PyP_Vigilancia Previa"/>
    <s v="DTTTA-E_14"/>
    <s v="7. Vigilancia Previa"/>
    <s v="DTTTA-ACT_37"/>
    <s v="Disminuciones de Capital"/>
    <x v="3"/>
    <s v="Dirección_de_Promoción_y_Prevención_Transito_y_Transporte_Terrestre_Automotor"/>
    <n v="1"/>
    <n v="12"/>
    <n v="2019"/>
    <d v="2019-08-30T00:00:00"/>
    <s v="Ago"/>
    <n v="0"/>
    <n v="0"/>
    <n v="0"/>
    <s v="Por Ejecutar"/>
    <e v="#N/A"/>
    <e v="#N/A"/>
    <n v="0"/>
    <m/>
    <m/>
    <m/>
    <m/>
    <m/>
    <m/>
  </r>
  <r>
    <n v="156"/>
    <s v="OE1;SI;DTTTA-ACT_37"/>
    <s v="DTTTA;DTTTA-ACT_37;Sep"/>
    <x v="0"/>
    <s v="Fortalecer la Vigilancia."/>
    <s v="SI"/>
    <s v="PAI_10"/>
    <s v="PAI"/>
    <s v="PyP_Vigilancia Previa"/>
    <s v="DTTTA-E_14"/>
    <s v="7. Vigilancia Previa"/>
    <s v="DTTTA-ACT_37"/>
    <s v="Disminuciones de Capital"/>
    <x v="3"/>
    <s v="Dirección_de_Promoción_y_Prevención_Transito_y_Transporte_Terrestre_Automotor"/>
    <n v="1"/>
    <n v="12"/>
    <n v="2019"/>
    <d v="2019-09-30T00:00:00"/>
    <s v="Sep"/>
    <e v="#N/A"/>
    <e v="#N/A"/>
    <n v="0"/>
    <s v="Por Ejecutar"/>
    <e v="#N/A"/>
    <e v="#N/A"/>
    <n v="0"/>
    <m/>
    <m/>
    <m/>
    <m/>
    <m/>
    <m/>
  </r>
  <r>
    <n v="156"/>
    <s v="OE1;SI;DTTTA-ACT_37"/>
    <s v="DTTTA;DTTTA-ACT_37;Oct"/>
    <x v="0"/>
    <s v="Fortalecer la Vigilancia."/>
    <s v="SI"/>
    <s v="PAI_10"/>
    <s v="PAI"/>
    <s v="PyP_Vigilancia Previa"/>
    <s v="DTTTA-E_14"/>
    <s v="7. Vigilancia Previa"/>
    <s v="DTTTA-ACT_37"/>
    <s v="Disminuciones de Capital"/>
    <x v="3"/>
    <s v="Dirección_de_Promoción_y_Prevención_Transito_y_Transporte_Terrestre_Automotor"/>
    <n v="1"/>
    <n v="12"/>
    <n v="2019"/>
    <d v="2019-10-30T00:00:00"/>
    <s v="Oct"/>
    <e v="#N/A"/>
    <e v="#N/A"/>
    <n v="0"/>
    <s v="Por Ejecutar"/>
    <e v="#N/A"/>
    <e v="#N/A"/>
    <n v="0"/>
    <m/>
    <m/>
    <m/>
    <m/>
    <m/>
    <m/>
  </r>
  <r>
    <n v="156"/>
    <s v="OE1;SI;DTTTA-ACT_37"/>
    <s v="DTTTA;DTTTA-ACT_37;Nov"/>
    <x v="0"/>
    <s v="Fortalecer la Vigilancia."/>
    <s v="SI"/>
    <s v="PAI_10"/>
    <s v="PAI"/>
    <s v="PyP_Vigilancia Previa"/>
    <s v="DTTTA-E_14"/>
    <s v="7. Vigilancia Previa"/>
    <s v="DTTTA-ACT_37"/>
    <s v="Disminuciones de Capital"/>
    <x v="3"/>
    <s v="Dirección_de_Promoción_y_Prevención_Transito_y_Transporte_Terrestre_Automotor"/>
    <n v="1"/>
    <n v="12"/>
    <n v="2019"/>
    <d v="2019-11-30T00:00:00"/>
    <s v="Nov"/>
    <e v="#N/A"/>
    <n v="0"/>
    <n v="0"/>
    <s v="Por Ejecutar"/>
    <e v="#N/A"/>
    <e v="#N/A"/>
    <n v="0"/>
    <m/>
    <m/>
    <m/>
    <m/>
    <m/>
    <m/>
  </r>
  <r>
    <n v="156"/>
    <s v="OE1;SI;DTTTA-ACT_37"/>
    <s v="DTTTA;DTTTA-ACT_37;Dic"/>
    <x v="0"/>
    <s v="Fortalecer la Vigilancia."/>
    <s v="SI"/>
    <s v="PAI_10"/>
    <s v="PAI"/>
    <s v="PyP_Vigilancia Previa"/>
    <s v="DTTTA-E_14"/>
    <s v="7. Vigilancia Previa"/>
    <s v="DTTTA-ACT_37"/>
    <s v="Disminuciones de Capital"/>
    <x v="3"/>
    <s v="Dirección_de_Promoción_y_Prevención_Transito_y_Transporte_Terrestre_Automotor"/>
    <n v="1"/>
    <n v="12"/>
    <n v="2019"/>
    <d v="2019-12-30T00:00:00"/>
    <s v="Dic"/>
    <e v="#N/A"/>
    <n v="0"/>
    <n v="0"/>
    <s v="Por Ejecutar"/>
    <e v="#N/A"/>
    <e v="#N/A"/>
    <n v="0"/>
    <m/>
    <m/>
    <m/>
    <m/>
    <m/>
    <m/>
  </r>
  <r>
    <n v="157"/>
    <s v="OE1;SI;DTTTA-ACT_38"/>
    <s v="DTTTA;DTTTA-ACT_38;Ene"/>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01-30T00:00:00"/>
    <s v="Ene"/>
    <n v="0"/>
    <n v="0"/>
    <n v="0"/>
    <s v="Por Ejecutar"/>
    <e v="#N/A"/>
    <e v="#N/A"/>
    <n v="0"/>
    <e v="#N/A"/>
    <e v="#N/A"/>
    <e v="#N/A"/>
    <e v="#N/A"/>
    <e v="#N/A"/>
    <e v="#N/A"/>
  </r>
  <r>
    <n v="157"/>
    <s v="OE1;SI;DTTTA-ACT_38"/>
    <s v="DTTTA;DTTTA-ACT_38;Feb"/>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02-28T00:00:00"/>
    <s v="Feb"/>
    <n v="0"/>
    <n v="0"/>
    <n v="0"/>
    <s v="Por Ejecutar"/>
    <e v="#N/A"/>
    <e v="#N/A"/>
    <n v="0"/>
    <m/>
    <m/>
    <m/>
    <m/>
    <m/>
    <m/>
  </r>
  <r>
    <n v="157"/>
    <s v="OE1;SI;DTTTA-ACT_38"/>
    <s v="DTTTA;DTTTA-ACT_38;Mar"/>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03-30T00:00:00"/>
    <s v="Mar"/>
    <n v="0"/>
    <n v="0"/>
    <n v="0"/>
    <s v="Por Ejecutar"/>
    <e v="#N/A"/>
    <e v="#N/A"/>
    <n v="0"/>
    <m/>
    <m/>
    <m/>
    <m/>
    <m/>
    <m/>
  </r>
  <r>
    <n v="157"/>
    <s v="OE1;SI;DTTTA-ACT_38"/>
    <s v="DTTTA;DTTTA-ACT_38;Abr"/>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04-30T00:00:00"/>
    <s v="Abr"/>
    <n v="0"/>
    <n v="0"/>
    <n v="0"/>
    <s v="Por Ejecutar"/>
    <e v="#N/A"/>
    <e v="#N/A"/>
    <n v="0"/>
    <m/>
    <m/>
    <m/>
    <m/>
    <m/>
    <m/>
  </r>
  <r>
    <n v="157"/>
    <s v="OE1;SI;DTTTA-ACT_38"/>
    <s v="DTTTA;DTTTA-ACT_38;May"/>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05-30T00:00:00"/>
    <s v="May"/>
    <n v="0"/>
    <n v="0"/>
    <n v="0"/>
    <s v="Por Ejecutar"/>
    <e v="#N/A"/>
    <e v="#N/A"/>
    <n v="0"/>
    <m/>
    <m/>
    <m/>
    <m/>
    <m/>
    <m/>
  </r>
  <r>
    <n v="157"/>
    <s v="OE1;SI;DTTTA-ACT_38"/>
    <s v="DTTTA;DTTTA-ACT_38;Jun"/>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06-30T00:00:00"/>
    <s v="Jun"/>
    <n v="0"/>
    <n v="0"/>
    <n v="0"/>
    <s v="Por Ejecutar"/>
    <e v="#N/A"/>
    <e v="#N/A"/>
    <n v="0"/>
    <m/>
    <m/>
    <m/>
    <m/>
    <m/>
    <m/>
  </r>
  <r>
    <n v="157"/>
    <s v="OE1;SI;DTTTA-ACT_38"/>
    <s v="DTTTA;DTTTA-ACT_38;Jul"/>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07-30T00:00:00"/>
    <s v="Jul"/>
    <n v="0"/>
    <n v="0"/>
    <e v="#DIV/0!"/>
    <e v="#DIV/0!"/>
    <e v="#N/A"/>
    <e v="#N/A"/>
    <n v="0"/>
    <m/>
    <m/>
    <m/>
    <m/>
    <m/>
    <m/>
  </r>
  <r>
    <n v="157"/>
    <s v="OE1;SI;DTTTA-ACT_38"/>
    <s v="DTTTA;DTTTA-ACT_38;Ago"/>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08-30T00:00:00"/>
    <s v="Ago"/>
    <n v="0"/>
    <n v="0"/>
    <n v="0"/>
    <s v="Por Ejecutar"/>
    <e v="#N/A"/>
    <e v="#N/A"/>
    <n v="0"/>
    <m/>
    <m/>
    <m/>
    <m/>
    <m/>
    <m/>
  </r>
  <r>
    <n v="157"/>
    <s v="OE1;SI;DTTTA-ACT_38"/>
    <s v="DTTTA;DTTTA-ACT_38;Sep"/>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09-30T00:00:00"/>
    <s v="Sep"/>
    <e v="#N/A"/>
    <e v="#N/A"/>
    <n v="0"/>
    <s v="Por Ejecutar"/>
    <e v="#N/A"/>
    <e v="#N/A"/>
    <n v="0"/>
    <m/>
    <m/>
    <m/>
    <m/>
    <m/>
    <m/>
  </r>
  <r>
    <n v="157"/>
    <s v="OE1;SI;DTTTA-ACT_38"/>
    <s v="DTTTA;DTTTA-ACT_38;Oct"/>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10-30T00:00:00"/>
    <s v="Oct"/>
    <e v="#N/A"/>
    <e v="#N/A"/>
    <n v="0"/>
    <s v="Por Ejecutar"/>
    <e v="#N/A"/>
    <e v="#N/A"/>
    <n v="0"/>
    <m/>
    <m/>
    <m/>
    <m/>
    <m/>
    <m/>
  </r>
  <r>
    <n v="157"/>
    <s v="OE1;SI;DTTTA-ACT_38"/>
    <s v="DTTTA;DTTTA-ACT_38;Nov"/>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11-30T00:00:00"/>
    <s v="Nov"/>
    <e v="#N/A"/>
    <n v="0"/>
    <n v="0"/>
    <s v="Por Ejecutar"/>
    <e v="#N/A"/>
    <e v="#N/A"/>
    <n v="0"/>
    <m/>
    <m/>
    <m/>
    <m/>
    <m/>
    <m/>
  </r>
  <r>
    <n v="157"/>
    <s v="OE1;SI;DTTTA-ACT_38"/>
    <s v="DTTTA;DTTTA-ACT_38;Dic"/>
    <x v="0"/>
    <s v="Fortalecer la Vigilancia."/>
    <s v="SI"/>
    <s v="PAI_10"/>
    <s v="PAI"/>
    <s v="Gestión_PQRS"/>
    <s v="DTTTA-E_15"/>
    <s v="A. Peticiones, Quejas, Reclamos y Solicitudes."/>
    <s v="DTTTA-ACT_38"/>
    <s v="A. Peticiones, Quejas, Reclamos y Solicitudes."/>
    <x v="3"/>
    <s v="Dirección_de_Investigaciones_Transito_y_Transporte_Terrestre_Automotor"/>
    <n v="1"/>
    <n v="12"/>
    <n v="2019"/>
    <d v="2019-12-30T00:00:00"/>
    <s v="Dic"/>
    <e v="#N/A"/>
    <n v="0"/>
    <n v="0"/>
    <s v="Por Ejecutar"/>
    <e v="#N/A"/>
    <e v="#N/A"/>
    <n v="0"/>
    <m/>
    <m/>
    <m/>
    <m/>
    <m/>
    <m/>
  </r>
  <r>
    <n v="158"/>
    <s v="OE1;SI;DTTTA-ACT_39"/>
    <s v="DTTTA;DTTTA-ACT_39;Ene"/>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01-30T00:00:00"/>
    <s v="Ene"/>
    <n v="718"/>
    <n v="718"/>
    <n v="1"/>
    <s v="Ejecutada"/>
    <e v="#N/A"/>
    <e v="#N/A"/>
    <n v="0"/>
    <e v="#N/A"/>
    <e v="#N/A"/>
    <e v="#N/A"/>
    <e v="#N/A"/>
    <e v="#N/A"/>
    <e v="#N/A"/>
  </r>
  <r>
    <n v="158"/>
    <s v="OE1;SI;DTTTA-ACT_39"/>
    <s v="DTTTA;DTTTA-ACT_39;Feb"/>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02-28T00:00:00"/>
    <s v="Feb"/>
    <n v="0"/>
    <n v="0"/>
    <n v="0"/>
    <s v="Por Ejecutar"/>
    <e v="#N/A"/>
    <e v="#N/A"/>
    <n v="0"/>
    <m/>
    <m/>
    <m/>
    <m/>
    <m/>
    <m/>
  </r>
  <r>
    <n v="158"/>
    <s v="OE1;SI;DTTTA-ACT_39"/>
    <s v="DTTTA;DTTTA-ACT_39;Mar"/>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03-30T00:00:00"/>
    <s v="Mar"/>
    <n v="0"/>
    <n v="0"/>
    <n v="0"/>
    <s v="Por Ejecutar"/>
    <e v="#N/A"/>
    <e v="#N/A"/>
    <n v="0"/>
    <m/>
    <m/>
    <m/>
    <m/>
    <m/>
    <m/>
  </r>
  <r>
    <n v="158"/>
    <s v="OE1;SI;DTTTA-ACT_39"/>
    <s v="DTTTA;DTTTA-ACT_39;Abr"/>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04-30T00:00:00"/>
    <s v="Abr"/>
    <n v="0"/>
    <n v="0"/>
    <n v="0"/>
    <s v="Por Ejecutar"/>
    <e v="#N/A"/>
    <e v="#N/A"/>
    <n v="0"/>
    <m/>
    <m/>
    <m/>
    <m/>
    <m/>
    <m/>
  </r>
  <r>
    <n v="158"/>
    <s v="OE1;SI;DTTTA-ACT_39"/>
    <s v="DTTTA;DTTTA-ACT_39;May"/>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05-30T00:00:00"/>
    <s v="May"/>
    <n v="0"/>
    <n v="0"/>
    <e v="#DIV/0!"/>
    <e v="#DIV/0!"/>
    <e v="#N/A"/>
    <e v="#N/A"/>
    <n v="0"/>
    <m/>
    <m/>
    <m/>
    <m/>
    <m/>
    <m/>
  </r>
  <r>
    <n v="158"/>
    <s v="OE1;SI;DTTTA-ACT_39"/>
    <s v="DTTTA;DTTTA-ACT_39;Jun"/>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06-30T00:00:00"/>
    <s v="Jun"/>
    <n v="0"/>
    <n v="0"/>
    <e v="#DIV/0!"/>
    <e v="#DIV/0!"/>
    <e v="#N/A"/>
    <e v="#N/A"/>
    <n v="0"/>
    <m/>
    <m/>
    <m/>
    <m/>
    <m/>
    <m/>
  </r>
  <r>
    <n v="158"/>
    <s v="OE1;SI;DTTTA-ACT_39"/>
    <s v="DTTTA;DTTTA-ACT_39;Jul"/>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07-30T00:00:00"/>
    <s v="Jul"/>
    <n v="0"/>
    <n v="0"/>
    <e v="#DIV/0!"/>
    <e v="#DIV/0!"/>
    <e v="#N/A"/>
    <e v="#N/A"/>
    <n v="0"/>
    <m/>
    <m/>
    <m/>
    <m/>
    <m/>
    <m/>
  </r>
  <r>
    <n v="158"/>
    <s v="OE1;SI;DTTTA-ACT_39"/>
    <s v="DTTTA;DTTTA-ACT_39;Ago"/>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08-30T00:00:00"/>
    <s v="Ago"/>
    <n v="0"/>
    <n v="0"/>
    <e v="#DIV/0!"/>
    <e v="#DIV/0!"/>
    <e v="#N/A"/>
    <e v="#N/A"/>
    <n v="0"/>
    <m/>
    <m/>
    <m/>
    <m/>
    <m/>
    <m/>
  </r>
  <r>
    <n v="158"/>
    <s v="OE1;SI;DTTTA-ACT_39"/>
    <s v="DTTTA;DTTTA-ACT_39;Sep"/>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09-30T00:00:00"/>
    <s v="Sep"/>
    <e v="#N/A"/>
    <e v="#N/A"/>
    <n v="0"/>
    <s v="Por Ejecutar"/>
    <e v="#N/A"/>
    <e v="#N/A"/>
    <n v="0"/>
    <m/>
    <m/>
    <m/>
    <m/>
    <m/>
    <m/>
  </r>
  <r>
    <n v="158"/>
    <s v="OE1;SI;DTTTA-ACT_39"/>
    <s v="DTTTA;DTTTA-ACT_39;Oct"/>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10-30T00:00:00"/>
    <s v="Oct"/>
    <e v="#N/A"/>
    <e v="#N/A"/>
    <n v="0"/>
    <s v="Por Ejecutar"/>
    <e v="#N/A"/>
    <e v="#N/A"/>
    <n v="0"/>
    <m/>
    <m/>
    <m/>
    <m/>
    <m/>
    <m/>
  </r>
  <r>
    <n v="158"/>
    <s v="OE1;SI;DTTTA-ACT_39"/>
    <s v="DTTTA;DTTTA-ACT_39;Nov"/>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11-30T00:00:00"/>
    <s v="Nov"/>
    <e v="#N/A"/>
    <n v="0"/>
    <n v="0"/>
    <s v="Por Ejecutar"/>
    <e v="#N/A"/>
    <e v="#N/A"/>
    <n v="0"/>
    <m/>
    <m/>
    <m/>
    <m/>
    <m/>
    <m/>
  </r>
  <r>
    <n v="158"/>
    <s v="OE1;SI;DTTTA-ACT_39"/>
    <s v="DTTTA;DTTTA-ACT_39;Dic"/>
    <x v="0"/>
    <s v="Fortalecer la Vigilancia."/>
    <s v="SI"/>
    <s v="PAI_10"/>
    <s v="PAI"/>
    <s v="Inmovilizaciones"/>
    <s v="DTTTA-E_16"/>
    <s v="B. Gestión de Solicitudes de Liberación e Informes Preliminares"/>
    <s v="DTTTA-ACT_39"/>
    <s v="B. Decidir las solicitudes de liberación de vehículos dentro del término legal."/>
    <x v="3"/>
    <s v="Dirección_de_Investigaciones_Transito_y_Transporte_Terrestre_Automotor"/>
    <n v="1"/>
    <n v="12"/>
    <n v="2019"/>
    <d v="2019-12-30T00:00:00"/>
    <s v="Dic"/>
    <e v="#N/A"/>
    <n v="0"/>
    <n v="0"/>
    <s v="Por Ejecutar"/>
    <e v="#N/A"/>
    <e v="#N/A"/>
    <n v="0"/>
    <m/>
    <m/>
    <m/>
    <m/>
    <m/>
    <m/>
  </r>
  <r>
    <n v="159"/>
    <s v="OE1;SI;DTTTA-ACT_40"/>
    <s v="DTTTA;DTTTA-ACT_40;Ene"/>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01-30T00:00:00"/>
    <s v="Ene"/>
    <n v="27992"/>
    <n v="6791"/>
    <n v="0.24260503000857389"/>
    <s v="En Tramite"/>
    <e v="#N/A"/>
    <e v="#N/A"/>
    <n v="0"/>
    <e v="#N/A"/>
    <e v="#N/A"/>
    <e v="#N/A"/>
    <e v="#N/A"/>
    <e v="#N/A"/>
    <e v="#N/A"/>
  </r>
  <r>
    <n v="159"/>
    <s v="OE1;SI;DTTTA-ACT_40"/>
    <s v="DTTTA;DTTTA-ACT_40;Feb"/>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02-28T00:00:00"/>
    <s v="Feb"/>
    <n v="0"/>
    <n v="0"/>
    <n v="0"/>
    <s v="Por Ejecutar"/>
    <e v="#N/A"/>
    <e v="#N/A"/>
    <n v="0"/>
    <m/>
    <m/>
    <m/>
    <m/>
    <m/>
    <m/>
  </r>
  <r>
    <n v="159"/>
    <s v="OE1;SI;DTTTA-ACT_40"/>
    <s v="DTTTA;DTTTA-ACT_40;Mar"/>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03-30T00:00:00"/>
    <s v="Mar"/>
    <n v="0"/>
    <n v="0"/>
    <n v="0"/>
    <s v="Por Ejecutar"/>
    <e v="#N/A"/>
    <e v="#N/A"/>
    <n v="0"/>
    <m/>
    <m/>
    <m/>
    <m/>
    <m/>
    <m/>
  </r>
  <r>
    <n v="159"/>
    <s v="OE1;SI;DTTTA-ACT_40"/>
    <s v="DTTTA;DTTTA-ACT_40;Abr"/>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04-30T00:00:00"/>
    <s v="Abr"/>
    <n v="0"/>
    <n v="0"/>
    <n v="0"/>
    <s v="Por Ejecutar"/>
    <e v="#N/A"/>
    <e v="#N/A"/>
    <n v="0"/>
    <m/>
    <m/>
    <m/>
    <m/>
    <m/>
    <m/>
  </r>
  <r>
    <n v="159"/>
    <s v="OE1;SI;DTTTA-ACT_40"/>
    <s v="DTTTA;DTTTA-ACT_40;May"/>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05-30T00:00:00"/>
    <s v="May"/>
    <n v="0"/>
    <n v="0"/>
    <n v="0"/>
    <s v="Por Ejecutar"/>
    <e v="#N/A"/>
    <e v="#N/A"/>
    <n v="0"/>
    <m/>
    <m/>
    <m/>
    <m/>
    <m/>
    <m/>
  </r>
  <r>
    <n v="159"/>
    <s v="OE1;SI;DTTTA-ACT_40"/>
    <s v="DTTTA;DTTTA-ACT_40;Jun"/>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06-30T00:00:00"/>
    <s v="Jun"/>
    <n v="0"/>
    <n v="0"/>
    <n v="0"/>
    <s v="Por Ejecutar"/>
    <e v="#N/A"/>
    <e v="#N/A"/>
    <n v="0"/>
    <m/>
    <m/>
    <m/>
    <m/>
    <m/>
    <m/>
  </r>
  <r>
    <n v="159"/>
    <s v="OE1;SI;DTTTA-ACT_40"/>
    <s v="DTTTA;DTTTA-ACT_40;Jul"/>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07-30T00:00:00"/>
    <s v="Jul"/>
    <n v="0"/>
    <n v="0"/>
    <n v="0"/>
    <s v="Por Ejecutar"/>
    <e v="#N/A"/>
    <e v="#N/A"/>
    <n v="0"/>
    <m/>
    <m/>
    <m/>
    <m/>
    <m/>
    <m/>
  </r>
  <r>
    <n v="159"/>
    <s v="OE1;SI;DTTTA-ACT_40"/>
    <s v="DTTTA;DTTTA-ACT_40;Ago"/>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08-30T00:00:00"/>
    <s v="Ago"/>
    <n v="0"/>
    <n v="0"/>
    <n v="0"/>
    <s v="Por Ejecutar"/>
    <e v="#N/A"/>
    <e v="#N/A"/>
    <n v="0"/>
    <m/>
    <m/>
    <m/>
    <m/>
    <m/>
    <m/>
  </r>
  <r>
    <n v="159"/>
    <s v="OE1;SI;DTTTA-ACT_40"/>
    <s v="DTTTA;DTTTA-ACT_40;Sep"/>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09-30T00:00:00"/>
    <s v="Sep"/>
    <e v="#N/A"/>
    <e v="#N/A"/>
    <n v="0"/>
    <s v="Por Ejecutar"/>
    <e v="#N/A"/>
    <e v="#N/A"/>
    <n v="0"/>
    <m/>
    <m/>
    <m/>
    <m/>
    <m/>
    <m/>
  </r>
  <r>
    <n v="159"/>
    <s v="OE1;SI;DTTTA-ACT_40"/>
    <s v="DTTTA;DTTTA-ACT_40;Oct"/>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10-30T00:00:00"/>
    <s v="Oct"/>
    <e v="#N/A"/>
    <e v="#N/A"/>
    <e v="#N/A"/>
    <e v="#N/A"/>
    <e v="#N/A"/>
    <e v="#N/A"/>
    <n v="0"/>
    <m/>
    <m/>
    <m/>
    <m/>
    <m/>
    <m/>
  </r>
  <r>
    <n v="159"/>
    <s v="OE1;SI;DTTTA-ACT_40"/>
    <s v="DTTTA;DTTTA-ACT_40;Nov"/>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11-30T00:00:00"/>
    <s v="Nov"/>
    <e v="#N/A"/>
    <n v="0"/>
    <n v="0"/>
    <s v="Por Ejecutar"/>
    <e v="#N/A"/>
    <e v="#N/A"/>
    <n v="0"/>
    <m/>
    <m/>
    <m/>
    <m/>
    <m/>
    <m/>
  </r>
  <r>
    <n v="159"/>
    <s v="OE1;SI;DTTTA-ACT_40"/>
    <s v="DTTTA;DTTTA-ACT_40;Dic"/>
    <x v="0"/>
    <s v="Fortalecer la Vigilancia."/>
    <s v="SI"/>
    <s v="PAI_10"/>
    <s v="PAI"/>
    <s v="Averiguación_Preliminar"/>
    <s v="DTTTA-E_17"/>
    <s v="C. Resolver Análisis y/o Estudio de Averiguaciones Preliminares"/>
    <s v="DTTTA-ACT_40"/>
    <s v="C. Denuncias, Radicados y/o IUIT "/>
    <x v="3"/>
    <s v="Dirección_de_Investigaciones_Transito_y_Transporte_Terrestre_Automotor"/>
    <n v="1"/>
    <n v="12"/>
    <n v="2019"/>
    <d v="2019-12-30T00:00:00"/>
    <s v="Dic"/>
    <e v="#N/A"/>
    <n v="0"/>
    <n v="0"/>
    <s v="Por Ejecutar"/>
    <e v="#N/A"/>
    <e v="#N/A"/>
    <n v="0"/>
    <m/>
    <m/>
    <m/>
    <m/>
    <m/>
    <m/>
  </r>
  <r>
    <n v="160"/>
    <s v="OE1;SI;DTTTA-ACT_41"/>
    <s v="DTTTA;DTTTA-ACT_41;Ene"/>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01-30T00:00:00"/>
    <s v="Ene"/>
    <n v="0"/>
    <n v="0"/>
    <e v="#DIV/0!"/>
    <e v="#DIV/0!"/>
    <e v="#N/A"/>
    <e v="#N/A"/>
    <n v="0"/>
    <e v="#N/A"/>
    <e v="#N/A"/>
    <e v="#N/A"/>
    <e v="#N/A"/>
    <e v="#N/A"/>
    <e v="#N/A"/>
  </r>
  <r>
    <n v="160"/>
    <s v="OE1;SI;DTTTA-ACT_41"/>
    <s v="DTTTA;DTTTA-ACT_41;Feb"/>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02-28T00:00:00"/>
    <s v="Feb"/>
    <n v="0"/>
    <n v="0"/>
    <e v="#DIV/0!"/>
    <e v="#DIV/0!"/>
    <e v="#N/A"/>
    <e v="#N/A"/>
    <n v="0"/>
    <m/>
    <m/>
    <m/>
    <m/>
    <m/>
    <m/>
  </r>
  <r>
    <n v="160"/>
    <s v="OE1;SI;DTTTA-ACT_41"/>
    <s v="DTTTA;DTTTA-ACT_41;Mar"/>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03-30T00:00:00"/>
    <s v="Mar"/>
    <n v="0"/>
    <n v="0"/>
    <e v="#DIV/0!"/>
    <e v="#DIV/0!"/>
    <e v="#N/A"/>
    <e v="#N/A"/>
    <n v="0"/>
    <m/>
    <m/>
    <m/>
    <m/>
    <m/>
    <m/>
  </r>
  <r>
    <n v="160"/>
    <s v="OE1;SI;DTTTA-ACT_41"/>
    <s v="DTTTA;DTTTA-ACT_41;Abr"/>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04-30T00:00:00"/>
    <s v="Abr"/>
    <n v="0"/>
    <n v="0"/>
    <e v="#DIV/0!"/>
    <e v="#DIV/0!"/>
    <e v="#N/A"/>
    <e v="#N/A"/>
    <n v="0"/>
    <m/>
    <m/>
    <m/>
    <m/>
    <m/>
    <m/>
  </r>
  <r>
    <n v="160"/>
    <s v="OE1;SI;DTTTA-ACT_41"/>
    <s v="DTTTA;DTTTA-ACT_41;May"/>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05-30T00:00:00"/>
    <s v="May"/>
    <n v="0"/>
    <n v="0"/>
    <e v="#DIV/0!"/>
    <e v="#DIV/0!"/>
    <e v="#N/A"/>
    <e v="#N/A"/>
    <n v="0"/>
    <m/>
    <m/>
    <m/>
    <m/>
    <m/>
    <m/>
  </r>
  <r>
    <n v="160"/>
    <s v="OE1;SI;DTTTA-ACT_41"/>
    <s v="DTTTA;DTTTA-ACT_41;Jun"/>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06-30T00:00:00"/>
    <s v="Jun"/>
    <n v="0"/>
    <n v="0"/>
    <e v="#DIV/0!"/>
    <e v="#DIV/0!"/>
    <e v="#N/A"/>
    <e v="#N/A"/>
    <n v="0"/>
    <m/>
    <m/>
    <m/>
    <m/>
    <m/>
    <m/>
  </r>
  <r>
    <n v="160"/>
    <s v="OE1;SI;DTTTA-ACT_41"/>
    <s v="DTTTA;DTTTA-ACT_41;Jul"/>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07-30T00:00:00"/>
    <s v="Jul"/>
    <n v="0"/>
    <n v="0"/>
    <e v="#DIV/0!"/>
    <e v="#DIV/0!"/>
    <e v="#N/A"/>
    <e v="#N/A"/>
    <n v="0"/>
    <m/>
    <m/>
    <m/>
    <m/>
    <m/>
    <m/>
  </r>
  <r>
    <n v="160"/>
    <s v="OE1;SI;DTTTA-ACT_41"/>
    <s v="DTTTA;DTTTA-ACT_41;Ago"/>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08-30T00:00:00"/>
    <s v="Ago"/>
    <n v="0"/>
    <n v="0"/>
    <e v="#DIV/0!"/>
    <e v="#DIV/0!"/>
    <e v="#N/A"/>
    <e v="#N/A"/>
    <n v="0"/>
    <m/>
    <m/>
    <m/>
    <m/>
    <m/>
    <m/>
  </r>
  <r>
    <n v="160"/>
    <s v="OE1;SI;DTTTA-ACT_41"/>
    <s v="DTTTA;DTTTA-ACT_41;Sep"/>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09-30T00:00:00"/>
    <s v="Sep"/>
    <e v="#N/A"/>
    <e v="#N/A"/>
    <e v="#N/A"/>
    <e v="#N/A"/>
    <e v="#N/A"/>
    <e v="#N/A"/>
    <n v="0"/>
    <m/>
    <m/>
    <m/>
    <m/>
    <m/>
    <m/>
  </r>
  <r>
    <n v="160"/>
    <s v="OE1;SI;DTTTA-ACT_41"/>
    <s v="DTTTA;DTTTA-ACT_41;Oct"/>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10-30T00:00:00"/>
    <s v="Oct"/>
    <e v="#N/A"/>
    <e v="#N/A"/>
    <e v="#N/A"/>
    <e v="#N/A"/>
    <e v="#N/A"/>
    <e v="#N/A"/>
    <n v="0"/>
    <m/>
    <m/>
    <m/>
    <m/>
    <m/>
    <m/>
  </r>
  <r>
    <n v="160"/>
    <s v="OE1;SI;DTTTA-ACT_41"/>
    <s v="DTTTA;DTTTA-ACT_41;Nov"/>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11-30T00:00:00"/>
    <s v="Nov"/>
    <e v="#N/A"/>
    <n v="0"/>
    <e v="#N/A"/>
    <e v="#N/A"/>
    <e v="#N/A"/>
    <e v="#N/A"/>
    <n v="0"/>
    <m/>
    <m/>
    <m/>
    <m/>
    <m/>
    <m/>
  </r>
  <r>
    <n v="160"/>
    <s v="OE1;SI;DTTTA-ACT_41"/>
    <s v="DTTTA;DTTTA-ACT_41;Dic"/>
    <x v="0"/>
    <s v="Fortalecer la Vigilancia."/>
    <s v="SI"/>
    <s v="PAI_10"/>
    <s v="PAI"/>
    <s v="Investigaciones"/>
    <s v="DTTTA-E_18"/>
    <s v="D. Resolver Actuaciones Administrativas dentro del Término - Decreto 2409"/>
    <s v="DTTTA-ACT_41"/>
    <s v="1. INVESTIGACIÓN"/>
    <x v="3"/>
    <s v="Dirección_de_Investigaciones_Transito_y_Transporte_Terrestre_Automotor"/>
    <n v="1"/>
    <n v="12"/>
    <n v="2019"/>
    <d v="2019-12-30T00:00:00"/>
    <s v="Dic"/>
    <e v="#N/A"/>
    <n v="0"/>
    <e v="#N/A"/>
    <e v="#N/A"/>
    <e v="#N/A"/>
    <e v="#N/A"/>
    <n v="0"/>
    <m/>
    <m/>
    <m/>
    <m/>
    <m/>
    <m/>
  </r>
  <r>
    <n v="161"/>
    <s v="OE1;SI;DTTTA-ACT_42"/>
    <s v="DTTTA;DTTTA-ACT_42;Ene"/>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01-30T00:00:00"/>
    <s v="Ene"/>
    <n v="2"/>
    <n v="2"/>
    <n v="1"/>
    <s v="Ejecutada"/>
    <e v="#N/A"/>
    <e v="#N/A"/>
    <n v="0"/>
    <e v="#N/A"/>
    <e v="#N/A"/>
    <e v="#N/A"/>
    <e v="#N/A"/>
    <e v="#N/A"/>
    <e v="#N/A"/>
  </r>
  <r>
    <n v="161"/>
    <s v="OE1;SI;DTTTA-ACT_42"/>
    <s v="DTTTA;DTTTA-ACT_42;Feb"/>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02-28T00:00:00"/>
    <s v="Feb"/>
    <n v="0"/>
    <n v="0"/>
    <n v="0"/>
    <s v="Por Ejecutar"/>
    <e v="#N/A"/>
    <e v="#N/A"/>
    <n v="0"/>
    <m/>
    <m/>
    <m/>
    <m/>
    <m/>
    <m/>
  </r>
  <r>
    <n v="161"/>
    <s v="OE1;SI;DTTTA-ACT_42"/>
    <s v="DTTTA;DTTTA-ACT_42;Mar"/>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03-30T00:00:00"/>
    <s v="Mar"/>
    <n v="0"/>
    <n v="0"/>
    <e v="#DIV/0!"/>
    <e v="#DIV/0!"/>
    <e v="#N/A"/>
    <e v="#N/A"/>
    <n v="0"/>
    <m/>
    <m/>
    <m/>
    <m/>
    <m/>
    <m/>
  </r>
  <r>
    <n v="161"/>
    <s v="OE1;SI;DTTTA-ACT_42"/>
    <s v="DTTTA;DTTTA-ACT_42;Abr"/>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04-30T00:00:00"/>
    <s v="Abr"/>
    <n v="0"/>
    <n v="0"/>
    <e v="#DIV/0!"/>
    <e v="#DIV/0!"/>
    <e v="#N/A"/>
    <e v="#N/A"/>
    <n v="0"/>
    <m/>
    <m/>
    <m/>
    <m/>
    <m/>
    <m/>
  </r>
  <r>
    <n v="161"/>
    <s v="OE1;SI;DTTTA-ACT_42"/>
    <s v="DTTTA;DTTTA-ACT_42;May"/>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05-30T00:00:00"/>
    <s v="May"/>
    <n v="0"/>
    <n v="0"/>
    <e v="#DIV/0!"/>
    <e v="#DIV/0!"/>
    <e v="#N/A"/>
    <e v="#N/A"/>
    <n v="0"/>
    <m/>
    <m/>
    <m/>
    <m/>
    <m/>
    <m/>
  </r>
  <r>
    <n v="161"/>
    <s v="OE1;SI;DTTTA-ACT_42"/>
    <s v="DTTTA;DTTTA-ACT_42;Jun"/>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06-30T00:00:00"/>
    <s v="Jun"/>
    <n v="0"/>
    <n v="0"/>
    <e v="#DIV/0!"/>
    <e v="#DIV/0!"/>
    <e v="#N/A"/>
    <e v="#N/A"/>
    <n v="0"/>
    <m/>
    <m/>
    <m/>
    <m/>
    <m/>
    <m/>
  </r>
  <r>
    <n v="161"/>
    <s v="OE1;SI;DTTTA-ACT_42"/>
    <s v="DTTTA;DTTTA-ACT_42;Jul"/>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07-30T00:00:00"/>
    <s v="Jul"/>
    <n v="0"/>
    <n v="0"/>
    <e v="#DIV/0!"/>
    <e v="#DIV/0!"/>
    <e v="#N/A"/>
    <e v="#N/A"/>
    <n v="0"/>
    <m/>
    <m/>
    <m/>
    <m/>
    <m/>
    <m/>
  </r>
  <r>
    <n v="161"/>
    <s v="OE1;SI;DTTTA-ACT_42"/>
    <s v="DTTTA;DTTTA-ACT_42;Ago"/>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08-30T00:00:00"/>
    <s v="Ago"/>
    <n v="0"/>
    <n v="0"/>
    <e v="#DIV/0!"/>
    <e v="#DIV/0!"/>
    <e v="#N/A"/>
    <e v="#N/A"/>
    <n v="0"/>
    <m/>
    <m/>
    <m/>
    <m/>
    <m/>
    <m/>
  </r>
  <r>
    <n v="161"/>
    <s v="OE1;SI;DTTTA-ACT_42"/>
    <s v="DTTTA;DTTTA-ACT_42;Sep"/>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09-30T00:00:00"/>
    <s v="Sep"/>
    <e v="#N/A"/>
    <e v="#N/A"/>
    <e v="#N/A"/>
    <e v="#N/A"/>
    <e v="#N/A"/>
    <e v="#N/A"/>
    <n v="0"/>
    <m/>
    <m/>
    <m/>
    <m/>
    <m/>
    <m/>
  </r>
  <r>
    <n v="161"/>
    <s v="OE1;SI;DTTTA-ACT_42"/>
    <s v="DTTTA;DTTTA-ACT_42;Oct"/>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10-30T00:00:00"/>
    <s v="Oct"/>
    <e v="#N/A"/>
    <e v="#N/A"/>
    <e v="#N/A"/>
    <e v="#N/A"/>
    <e v="#N/A"/>
    <e v="#N/A"/>
    <n v="0"/>
    <m/>
    <m/>
    <m/>
    <m/>
    <m/>
    <m/>
  </r>
  <r>
    <n v="161"/>
    <s v="OE1;SI;DTTTA-ACT_42"/>
    <s v="DTTTA;DTTTA-ACT_42;Nov"/>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11-30T00:00:00"/>
    <s v="Nov"/>
    <e v="#N/A"/>
    <n v="0"/>
    <e v="#N/A"/>
    <e v="#N/A"/>
    <e v="#N/A"/>
    <e v="#N/A"/>
    <n v="0"/>
    <m/>
    <m/>
    <m/>
    <m/>
    <m/>
    <m/>
  </r>
  <r>
    <n v="161"/>
    <s v="OE1;SI;DTTTA-ACT_42"/>
    <s v="DTTTA;DTTTA-ACT_42;Dic"/>
    <x v="0"/>
    <s v="Fortalecer la Vigilancia."/>
    <s v="SI"/>
    <s v="PAI_10"/>
    <s v="PAI"/>
    <s v="Investigaciones"/>
    <s v="DTTTA-E_18"/>
    <s v="D. Resolver Actuaciones Administrativas dentro del Término - Decreto 2409"/>
    <s v="DTTTA-ACT_42"/>
    <s v="2. ETAPA PROBATORIA"/>
    <x v="3"/>
    <s v="Dirección_de_Investigaciones_Transito_y_Transporte_Terrestre_Automotor"/>
    <n v="1"/>
    <n v="12"/>
    <n v="2019"/>
    <d v="2019-12-30T00:00:00"/>
    <s v="Dic"/>
    <e v="#N/A"/>
    <n v="0"/>
    <e v="#N/A"/>
    <e v="#N/A"/>
    <e v="#N/A"/>
    <e v="#N/A"/>
    <n v="0"/>
    <m/>
    <m/>
    <m/>
    <m/>
    <m/>
    <m/>
  </r>
  <r>
    <n v="162"/>
    <s v="OE1;SI;DTTTA-ACT_43"/>
    <s v="DTTTA;DTTTA-ACT_43;Ene"/>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01-30T00:00:00"/>
    <s v="Ene"/>
    <n v="1"/>
    <n v="1"/>
    <n v="1"/>
    <s v="Ejecutada"/>
    <e v="#N/A"/>
    <e v="#N/A"/>
    <n v="0"/>
    <e v="#N/A"/>
    <e v="#N/A"/>
    <e v="#N/A"/>
    <e v="#N/A"/>
    <e v="#N/A"/>
    <e v="#N/A"/>
  </r>
  <r>
    <n v="162"/>
    <s v="OE1;SI;DTTTA-ACT_43"/>
    <s v="DTTTA;DTTTA-ACT_43;Feb"/>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02-28T00:00:00"/>
    <s v="Feb"/>
    <n v="0"/>
    <n v="0"/>
    <e v="#DIV/0!"/>
    <e v="#DIV/0!"/>
    <e v="#N/A"/>
    <e v="#N/A"/>
    <n v="0"/>
    <m/>
    <m/>
    <m/>
    <m/>
    <m/>
    <m/>
  </r>
  <r>
    <n v="162"/>
    <s v="OE1;SI;DTTTA-ACT_43"/>
    <s v="DTTTA;DTTTA-ACT_43;Mar"/>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03-30T00:00:00"/>
    <s v="Mar"/>
    <n v="0"/>
    <n v="0"/>
    <e v="#DIV/0!"/>
    <e v="#DIV/0!"/>
    <e v="#N/A"/>
    <e v="#N/A"/>
    <n v="0"/>
    <m/>
    <m/>
    <m/>
    <m/>
    <m/>
    <m/>
  </r>
  <r>
    <n v="162"/>
    <s v="OE1;SI;DTTTA-ACT_43"/>
    <s v="DTTTA;DTTTA-ACT_43;Abr"/>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04-30T00:00:00"/>
    <s v="Abr"/>
    <n v="0"/>
    <n v="0"/>
    <e v="#DIV/0!"/>
    <e v="#DIV/0!"/>
    <e v="#N/A"/>
    <e v="#N/A"/>
    <n v="0"/>
    <m/>
    <m/>
    <m/>
    <m/>
    <m/>
    <m/>
  </r>
  <r>
    <n v="162"/>
    <s v="OE1;SI;DTTTA-ACT_43"/>
    <s v="DTTTA;DTTTA-ACT_43;May"/>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05-30T00:00:00"/>
    <s v="May"/>
    <n v="0"/>
    <n v="0"/>
    <e v="#DIV/0!"/>
    <e v="#DIV/0!"/>
    <e v="#N/A"/>
    <e v="#N/A"/>
    <n v="0"/>
    <m/>
    <m/>
    <m/>
    <m/>
    <m/>
    <m/>
  </r>
  <r>
    <n v="162"/>
    <s v="OE1;SI;DTTTA-ACT_43"/>
    <s v="DTTTA;DTTTA-ACT_43;Jun"/>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06-30T00:00:00"/>
    <s v="Jun"/>
    <n v="0"/>
    <n v="0"/>
    <e v="#DIV/0!"/>
    <e v="#DIV/0!"/>
    <e v="#N/A"/>
    <e v="#N/A"/>
    <n v="0"/>
    <m/>
    <m/>
    <m/>
    <m/>
    <m/>
    <m/>
  </r>
  <r>
    <n v="162"/>
    <s v="OE1;SI;DTTTA-ACT_43"/>
    <s v="DTTTA;DTTTA-ACT_43;Jul"/>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07-30T00:00:00"/>
    <s v="Jul"/>
    <n v="0"/>
    <n v="0"/>
    <e v="#DIV/0!"/>
    <e v="#DIV/0!"/>
    <e v="#N/A"/>
    <e v="#N/A"/>
    <n v="0"/>
    <m/>
    <m/>
    <m/>
    <m/>
    <m/>
    <m/>
  </r>
  <r>
    <n v="162"/>
    <s v="OE1;SI;DTTTA-ACT_43"/>
    <s v="DTTTA;DTTTA-ACT_43;Ago"/>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08-30T00:00:00"/>
    <s v="Ago"/>
    <n v="0"/>
    <n v="0"/>
    <e v="#DIV/0!"/>
    <e v="#DIV/0!"/>
    <e v="#N/A"/>
    <e v="#N/A"/>
    <n v="0"/>
    <m/>
    <m/>
    <m/>
    <m/>
    <m/>
    <m/>
  </r>
  <r>
    <n v="162"/>
    <s v="OE1;SI;DTTTA-ACT_43"/>
    <s v="DTTTA;DTTTA-ACT_43;Sep"/>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09-30T00:00:00"/>
    <s v="Sep"/>
    <e v="#N/A"/>
    <e v="#N/A"/>
    <e v="#N/A"/>
    <e v="#N/A"/>
    <e v="#N/A"/>
    <e v="#N/A"/>
    <n v="0"/>
    <m/>
    <m/>
    <m/>
    <m/>
    <m/>
    <m/>
  </r>
  <r>
    <n v="162"/>
    <s v="OE1;SI;DTTTA-ACT_43"/>
    <s v="DTTTA;DTTTA-ACT_43;Oct"/>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10-30T00:00:00"/>
    <s v="Oct"/>
    <e v="#N/A"/>
    <e v="#N/A"/>
    <e v="#N/A"/>
    <e v="#N/A"/>
    <e v="#N/A"/>
    <e v="#N/A"/>
    <n v="0"/>
    <m/>
    <m/>
    <m/>
    <m/>
    <m/>
    <m/>
  </r>
  <r>
    <n v="162"/>
    <s v="OE1;SI;DTTTA-ACT_43"/>
    <s v="DTTTA;DTTTA-ACT_43;Nov"/>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11-30T00:00:00"/>
    <s v="Nov"/>
    <e v="#N/A"/>
    <n v="0"/>
    <e v="#N/A"/>
    <e v="#N/A"/>
    <e v="#N/A"/>
    <e v="#N/A"/>
    <n v="0"/>
    <m/>
    <m/>
    <m/>
    <m/>
    <m/>
    <m/>
  </r>
  <r>
    <n v="162"/>
    <s v="OE1;SI;DTTTA-ACT_43"/>
    <s v="DTTTA;DTTTA-ACT_43;Dic"/>
    <x v="0"/>
    <s v="Fortalecer la Vigilancia."/>
    <s v="SI"/>
    <s v="PAI_10"/>
    <s v="PAI"/>
    <s v="Investigaciones"/>
    <s v="DTTTA-E_18"/>
    <s v="D. Resolver Actuaciones Administrativas dentro del Término - Decreto 2409"/>
    <s v="DTTTA-ACT_43"/>
    <s v="3. ALEGATOS"/>
    <x v="3"/>
    <s v="Dirección_de_Investigaciones_Transito_y_Transporte_Terrestre_Automotor"/>
    <n v="1"/>
    <n v="12"/>
    <n v="2019"/>
    <d v="2019-12-30T00:00:00"/>
    <s v="Dic"/>
    <e v="#N/A"/>
    <n v="0"/>
    <e v="#N/A"/>
    <e v="#N/A"/>
    <e v="#N/A"/>
    <e v="#N/A"/>
    <n v="0"/>
    <m/>
    <m/>
    <m/>
    <m/>
    <m/>
    <m/>
  </r>
  <r>
    <n v="163"/>
    <s v="OE1;SI;DTTTA-ACT_44"/>
    <s v="DTTTA;DTTTA-ACT_44;Ene"/>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01-30T00:00:00"/>
    <s v="Ene"/>
    <n v="2"/>
    <n v="2"/>
    <n v="1"/>
    <s v="Ejecutada"/>
    <e v="#N/A"/>
    <e v="#N/A"/>
    <n v="0"/>
    <e v="#N/A"/>
    <e v="#N/A"/>
    <e v="#N/A"/>
    <e v="#N/A"/>
    <e v="#N/A"/>
    <e v="#N/A"/>
  </r>
  <r>
    <n v="163"/>
    <s v="OE1;SI;DTTTA-ACT_44"/>
    <s v="DTTTA;DTTTA-ACT_44;Feb"/>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02-28T00:00:00"/>
    <s v="Feb"/>
    <n v="0"/>
    <n v="0"/>
    <n v="0"/>
    <s v="Por Ejecutar"/>
    <e v="#N/A"/>
    <e v="#N/A"/>
    <n v="0"/>
    <m/>
    <m/>
    <m/>
    <m/>
    <m/>
    <m/>
  </r>
  <r>
    <n v="163"/>
    <s v="OE1;SI;DTTTA-ACT_44"/>
    <s v="DTTTA;DTTTA-ACT_44;Mar"/>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03-30T00:00:00"/>
    <s v="Mar"/>
    <n v="0"/>
    <n v="0"/>
    <e v="#DIV/0!"/>
    <e v="#DIV/0!"/>
    <e v="#N/A"/>
    <e v="#N/A"/>
    <n v="0"/>
    <m/>
    <m/>
    <m/>
    <m/>
    <m/>
    <m/>
  </r>
  <r>
    <n v="163"/>
    <s v="OE1;SI;DTTTA-ACT_44"/>
    <s v="DTTTA;DTTTA-ACT_44;Abr"/>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04-30T00:00:00"/>
    <s v="Abr"/>
    <n v="0"/>
    <n v="0"/>
    <e v="#DIV/0!"/>
    <e v="#DIV/0!"/>
    <e v="#N/A"/>
    <e v="#N/A"/>
    <n v="0"/>
    <m/>
    <m/>
    <m/>
    <m/>
    <m/>
    <m/>
  </r>
  <r>
    <n v="163"/>
    <s v="OE1;SI;DTTTA-ACT_44"/>
    <s v="DTTTA;DTTTA-ACT_44;May"/>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05-30T00:00:00"/>
    <s v="May"/>
    <n v="0"/>
    <n v="0"/>
    <e v="#DIV/0!"/>
    <e v="#DIV/0!"/>
    <e v="#N/A"/>
    <e v="#N/A"/>
    <n v="0"/>
    <m/>
    <m/>
    <m/>
    <m/>
    <m/>
    <m/>
  </r>
  <r>
    <n v="163"/>
    <s v="OE1;SI;DTTTA-ACT_44"/>
    <s v="DTTTA;DTTTA-ACT_44;Jun"/>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06-30T00:00:00"/>
    <s v="Jun"/>
    <n v="0"/>
    <n v="0"/>
    <e v="#DIV/0!"/>
    <e v="#DIV/0!"/>
    <e v="#N/A"/>
    <e v="#N/A"/>
    <n v="0"/>
    <m/>
    <m/>
    <m/>
    <m/>
    <m/>
    <m/>
  </r>
  <r>
    <n v="163"/>
    <s v="OE1;SI;DTTTA-ACT_44"/>
    <s v="DTTTA;DTTTA-ACT_44;Jul"/>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07-30T00:00:00"/>
    <s v="Jul"/>
    <n v="0"/>
    <n v="0"/>
    <e v="#DIV/0!"/>
    <e v="#DIV/0!"/>
    <e v="#N/A"/>
    <e v="#N/A"/>
    <n v="0"/>
    <m/>
    <m/>
    <m/>
    <m/>
    <m/>
    <m/>
  </r>
  <r>
    <n v="163"/>
    <s v="OE1;SI;DTTTA-ACT_44"/>
    <s v="DTTTA;DTTTA-ACT_44;Ago"/>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08-30T00:00:00"/>
    <s v="Ago"/>
    <n v="0"/>
    <n v="0"/>
    <e v="#DIV/0!"/>
    <e v="#DIV/0!"/>
    <e v="#N/A"/>
    <e v="#N/A"/>
    <n v="0"/>
    <m/>
    <m/>
    <m/>
    <m/>
    <m/>
    <m/>
  </r>
  <r>
    <n v="163"/>
    <s v="OE1;SI;DTTTA-ACT_44"/>
    <s v="DTTTA;DTTTA-ACT_44;Sep"/>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09-30T00:00:00"/>
    <s v="Sep"/>
    <e v="#N/A"/>
    <e v="#N/A"/>
    <e v="#N/A"/>
    <e v="#N/A"/>
    <e v="#N/A"/>
    <e v="#N/A"/>
    <n v="0"/>
    <m/>
    <m/>
    <m/>
    <m/>
    <m/>
    <m/>
  </r>
  <r>
    <n v="163"/>
    <s v="OE1;SI;DTTTA-ACT_44"/>
    <s v="DTTTA;DTTTA-ACT_44;Oct"/>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10-30T00:00:00"/>
    <s v="Oct"/>
    <e v="#N/A"/>
    <e v="#N/A"/>
    <e v="#N/A"/>
    <e v="#N/A"/>
    <e v="#N/A"/>
    <e v="#N/A"/>
    <n v="0"/>
    <m/>
    <m/>
    <m/>
    <m/>
    <m/>
    <m/>
  </r>
  <r>
    <n v="163"/>
    <s v="OE1;SI;DTTTA-ACT_44"/>
    <s v="DTTTA;DTTTA-ACT_44;Nov"/>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11-30T00:00:00"/>
    <s v="Nov"/>
    <e v="#N/A"/>
    <n v="0"/>
    <e v="#N/A"/>
    <e v="#N/A"/>
    <e v="#N/A"/>
    <e v="#N/A"/>
    <n v="0"/>
    <m/>
    <m/>
    <m/>
    <m/>
    <m/>
    <m/>
  </r>
  <r>
    <n v="163"/>
    <s v="OE1;SI;DTTTA-ACT_44"/>
    <s v="DTTTA;DTTTA-ACT_44;Dic"/>
    <x v="0"/>
    <s v="Fortalecer la Vigilancia."/>
    <s v="SI"/>
    <s v="PAI_10"/>
    <s v="PAI"/>
    <s v="Investigaciones"/>
    <s v="DTTTA-E_18"/>
    <s v="D. Resolver Actuaciones Administrativas dentro del Término - Decreto 2409"/>
    <s v="DTTTA-ACT_44"/>
    <s v="4. DECISIÓN DE FONDO"/>
    <x v="3"/>
    <s v="Dirección_de_Investigaciones_Transito_y_Transporte_Terrestre_Automotor"/>
    <n v="1"/>
    <n v="12"/>
    <n v="2019"/>
    <d v="2019-12-30T00:00:00"/>
    <s v="Dic"/>
    <e v="#N/A"/>
    <n v="0"/>
    <e v="#N/A"/>
    <e v="#N/A"/>
    <e v="#N/A"/>
    <e v="#N/A"/>
    <n v="0"/>
    <m/>
    <m/>
    <m/>
    <m/>
    <m/>
    <m/>
  </r>
  <r>
    <n v="164"/>
    <s v="OE1;SI;DTTTA-ACT_45"/>
    <s v="DTTTA;DTTTA-ACT_45;Ene"/>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01-30T00:00:00"/>
    <s v="Ene"/>
    <n v="0"/>
    <n v="0"/>
    <n v="0"/>
    <s v="Por Ejecutar"/>
    <e v="#N/A"/>
    <e v="#N/A"/>
    <n v="0"/>
    <e v="#N/A"/>
    <e v="#N/A"/>
    <e v="#N/A"/>
    <e v="#N/A"/>
    <e v="#N/A"/>
    <e v="#N/A"/>
  </r>
  <r>
    <n v="164"/>
    <s v="OE1;SI;DTTTA-ACT_45"/>
    <s v="DTTTA;DTTTA-ACT_45;Feb"/>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02-28T00:00:00"/>
    <s v="Feb"/>
    <n v="0"/>
    <n v="0"/>
    <n v="0"/>
    <s v="Por Ejecutar"/>
    <e v="#N/A"/>
    <e v="#N/A"/>
    <n v="0"/>
    <m/>
    <m/>
    <m/>
    <m/>
    <m/>
    <m/>
  </r>
  <r>
    <n v="164"/>
    <s v="OE1;SI;DTTTA-ACT_45"/>
    <s v="DTTTA;DTTTA-ACT_45;Mar"/>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03-30T00:00:00"/>
    <s v="Mar"/>
    <n v="0"/>
    <n v="0"/>
    <e v="#DIV/0!"/>
    <e v="#DIV/0!"/>
    <e v="#N/A"/>
    <e v="#N/A"/>
    <n v="0"/>
    <m/>
    <m/>
    <m/>
    <m/>
    <m/>
    <m/>
  </r>
  <r>
    <n v="164"/>
    <s v="OE1;SI;DTTTA-ACT_45"/>
    <s v="DTTTA;DTTTA-ACT_45;Abr"/>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04-30T00:00:00"/>
    <s v="Abr"/>
    <n v="0"/>
    <n v="0"/>
    <e v="#DIV/0!"/>
    <e v="#DIV/0!"/>
    <e v="#N/A"/>
    <e v="#N/A"/>
    <n v="0"/>
    <m/>
    <m/>
    <m/>
    <m/>
    <m/>
    <m/>
  </r>
  <r>
    <n v="164"/>
    <s v="OE1;SI;DTTTA-ACT_45"/>
    <s v="DTTTA;DTTTA-ACT_45;May"/>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05-30T00:00:00"/>
    <s v="May"/>
    <n v="0"/>
    <n v="0"/>
    <e v="#DIV/0!"/>
    <e v="#DIV/0!"/>
    <e v="#N/A"/>
    <e v="#N/A"/>
    <n v="0"/>
    <m/>
    <m/>
    <m/>
    <m/>
    <m/>
    <m/>
  </r>
  <r>
    <n v="164"/>
    <s v="OE1;SI;DTTTA-ACT_45"/>
    <s v="DTTTA;DTTTA-ACT_45;Jun"/>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06-30T00:00:00"/>
    <s v="Jun"/>
    <n v="0"/>
    <n v="0"/>
    <e v="#DIV/0!"/>
    <e v="#DIV/0!"/>
    <e v="#N/A"/>
    <e v="#N/A"/>
    <n v="0"/>
    <m/>
    <m/>
    <m/>
    <m/>
    <m/>
    <m/>
  </r>
  <r>
    <n v="164"/>
    <s v="OE1;SI;DTTTA-ACT_45"/>
    <s v="DTTTA;DTTTA-ACT_45;Jul"/>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07-30T00:00:00"/>
    <s v="Jul"/>
    <n v="0"/>
    <n v="0"/>
    <e v="#DIV/0!"/>
    <e v="#DIV/0!"/>
    <e v="#N/A"/>
    <e v="#N/A"/>
    <n v="0"/>
    <m/>
    <m/>
    <m/>
    <m/>
    <m/>
    <m/>
  </r>
  <r>
    <n v="164"/>
    <s v="OE1;SI;DTTTA-ACT_45"/>
    <s v="DTTTA;DTTTA-ACT_45;Ago"/>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08-30T00:00:00"/>
    <s v="Ago"/>
    <n v="0"/>
    <n v="0"/>
    <e v="#DIV/0!"/>
    <e v="#DIV/0!"/>
    <e v="#N/A"/>
    <e v="#N/A"/>
    <n v="0"/>
    <m/>
    <m/>
    <m/>
    <m/>
    <m/>
    <m/>
  </r>
  <r>
    <n v="164"/>
    <s v="OE1;SI;DTTTA-ACT_45"/>
    <s v="DTTTA;DTTTA-ACT_45;Sep"/>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09-30T00:00:00"/>
    <s v="Sep"/>
    <e v="#N/A"/>
    <e v="#N/A"/>
    <e v="#N/A"/>
    <e v="#N/A"/>
    <e v="#N/A"/>
    <e v="#N/A"/>
    <n v="0"/>
    <m/>
    <m/>
    <m/>
    <m/>
    <m/>
    <m/>
  </r>
  <r>
    <n v="164"/>
    <s v="OE1;SI;DTTTA-ACT_45"/>
    <s v="DTTTA;DTTTA-ACT_45;Oct"/>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10-30T00:00:00"/>
    <s v="Oct"/>
    <e v="#N/A"/>
    <e v="#N/A"/>
    <e v="#N/A"/>
    <e v="#N/A"/>
    <e v="#N/A"/>
    <e v="#N/A"/>
    <n v="0"/>
    <m/>
    <m/>
    <m/>
    <m/>
    <m/>
    <m/>
  </r>
  <r>
    <n v="164"/>
    <s v="OE1;SI;DTTTA-ACT_45"/>
    <s v="DTTTA;DTTTA-ACT_45;Nov"/>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11-30T00:00:00"/>
    <s v="Nov"/>
    <e v="#N/A"/>
    <n v="0"/>
    <e v="#N/A"/>
    <e v="#N/A"/>
    <e v="#N/A"/>
    <e v="#N/A"/>
    <n v="0"/>
    <m/>
    <m/>
    <m/>
    <m/>
    <m/>
    <m/>
  </r>
  <r>
    <n v="164"/>
    <s v="OE1;SI;DTTTA-ACT_45"/>
    <s v="DTTTA;DTTTA-ACT_45;Dic"/>
    <x v="0"/>
    <s v="Fortalecer la Vigilancia."/>
    <s v="SI"/>
    <s v="PAI_10"/>
    <s v="PAI"/>
    <s v="Investigaciones"/>
    <s v="DTTTA-E_18"/>
    <s v="D. Resolver Actuaciones Administrativas dentro del Término - Decreto 2409"/>
    <s v="DTTTA-ACT_45"/>
    <s v="5. DECISIÓN DE FONDO - FALLOS ORALES"/>
    <x v="3"/>
    <s v="Dirección_de_Investigaciones_Transito_y_Transporte_Terrestre_Automotor"/>
    <n v="1"/>
    <n v="12"/>
    <n v="2019"/>
    <d v="2019-12-30T00:00:00"/>
    <s v="Dic"/>
    <e v="#N/A"/>
    <n v="0"/>
    <e v="#N/A"/>
    <e v="#N/A"/>
    <e v="#N/A"/>
    <e v="#N/A"/>
    <n v="0"/>
    <m/>
    <m/>
    <m/>
    <m/>
    <m/>
    <m/>
  </r>
  <r>
    <n v="165"/>
    <s v="OE1;SI;DTTTA-ACT_46"/>
    <s v="DTTTA;DTTTA-ACT_46;Ene"/>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01-30T00:00:00"/>
    <s v="Ene"/>
    <n v="0"/>
    <n v="0"/>
    <n v="0"/>
    <s v="Por Ejecutar"/>
    <e v="#N/A"/>
    <e v="#N/A"/>
    <n v="0"/>
    <e v="#N/A"/>
    <e v="#N/A"/>
    <e v="#N/A"/>
    <e v="#N/A"/>
    <e v="#N/A"/>
    <e v="#N/A"/>
  </r>
  <r>
    <n v="165"/>
    <s v="OE1;SI;DTTTA-ACT_46"/>
    <s v="DTTTA;DTTTA-ACT_46;Feb"/>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02-28T00:00:00"/>
    <s v="Feb"/>
    <n v="0"/>
    <n v="0"/>
    <n v="0"/>
    <s v="Por Ejecutar"/>
    <e v="#N/A"/>
    <e v="#N/A"/>
    <n v="0"/>
    <m/>
    <m/>
    <m/>
    <m/>
    <m/>
    <m/>
  </r>
  <r>
    <n v="165"/>
    <s v="OE1;SI;DTTTA-ACT_46"/>
    <s v="DTTTA;DTTTA-ACT_46;Mar"/>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03-30T00:00:00"/>
    <s v="Mar"/>
    <n v="0"/>
    <n v="0"/>
    <e v="#DIV/0!"/>
    <e v="#DIV/0!"/>
    <e v="#N/A"/>
    <e v="#N/A"/>
    <n v="0"/>
    <m/>
    <m/>
    <m/>
    <m/>
    <m/>
    <m/>
  </r>
  <r>
    <n v="165"/>
    <s v="OE1;SI;DTTTA-ACT_46"/>
    <s v="DTTTA;DTTTA-ACT_46;Abr"/>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04-30T00:00:00"/>
    <s v="Abr"/>
    <n v="0"/>
    <n v="0"/>
    <e v="#DIV/0!"/>
    <e v="#DIV/0!"/>
    <e v="#N/A"/>
    <e v="#N/A"/>
    <n v="0"/>
    <m/>
    <m/>
    <m/>
    <m/>
    <m/>
    <m/>
  </r>
  <r>
    <n v="165"/>
    <s v="OE1;SI;DTTTA-ACT_46"/>
    <s v="DTTTA;DTTTA-ACT_46;May"/>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05-30T00:00:00"/>
    <s v="May"/>
    <n v="0"/>
    <n v="0"/>
    <e v="#DIV/0!"/>
    <e v="#DIV/0!"/>
    <e v="#N/A"/>
    <e v="#N/A"/>
    <n v="0"/>
    <m/>
    <m/>
    <m/>
    <m/>
    <m/>
    <m/>
  </r>
  <r>
    <n v="165"/>
    <s v="OE1;SI;DTTTA-ACT_46"/>
    <s v="DTTTA;DTTTA-ACT_46;Jun"/>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06-30T00:00:00"/>
    <s v="Jun"/>
    <n v="0"/>
    <n v="0"/>
    <e v="#DIV/0!"/>
    <e v="#DIV/0!"/>
    <e v="#N/A"/>
    <e v="#N/A"/>
    <n v="0"/>
    <m/>
    <m/>
    <m/>
    <m/>
    <m/>
    <m/>
  </r>
  <r>
    <n v="165"/>
    <s v="OE1;SI;DTTTA-ACT_46"/>
    <s v="DTTTA;DTTTA-ACT_46;Jul"/>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07-30T00:00:00"/>
    <s v="Jul"/>
    <n v="0"/>
    <n v="0"/>
    <e v="#DIV/0!"/>
    <e v="#DIV/0!"/>
    <e v="#N/A"/>
    <e v="#N/A"/>
    <n v="0"/>
    <m/>
    <m/>
    <m/>
    <m/>
    <m/>
    <m/>
  </r>
  <r>
    <n v="165"/>
    <s v="OE1;SI;DTTTA-ACT_46"/>
    <s v="DTTTA;DTTTA-ACT_46;Ago"/>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08-30T00:00:00"/>
    <s v="Ago"/>
    <n v="0"/>
    <n v="0"/>
    <e v="#DIV/0!"/>
    <e v="#DIV/0!"/>
    <e v="#N/A"/>
    <e v="#N/A"/>
    <n v="0"/>
    <m/>
    <m/>
    <m/>
    <m/>
    <m/>
    <m/>
  </r>
  <r>
    <n v="165"/>
    <s v="OE1;SI;DTTTA-ACT_46"/>
    <s v="DTTTA;DTTTA-ACT_46;Sep"/>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09-30T00:00:00"/>
    <s v="Sep"/>
    <e v="#N/A"/>
    <e v="#N/A"/>
    <e v="#N/A"/>
    <e v="#N/A"/>
    <e v="#N/A"/>
    <e v="#N/A"/>
    <n v="0"/>
    <m/>
    <m/>
    <m/>
    <m/>
    <m/>
    <m/>
  </r>
  <r>
    <n v="165"/>
    <s v="OE1;SI;DTTTA-ACT_46"/>
    <s v="DTTTA;DTTTA-ACT_46;Oct"/>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10-30T00:00:00"/>
    <s v="Oct"/>
    <e v="#N/A"/>
    <e v="#N/A"/>
    <e v="#N/A"/>
    <e v="#N/A"/>
    <e v="#N/A"/>
    <e v="#N/A"/>
    <n v="0"/>
    <m/>
    <m/>
    <m/>
    <m/>
    <m/>
    <m/>
  </r>
  <r>
    <n v="165"/>
    <s v="OE1;SI;DTTTA-ACT_46"/>
    <s v="DTTTA;DTTTA-ACT_46;Nov"/>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11-30T00:00:00"/>
    <s v="Nov"/>
    <e v="#N/A"/>
    <n v="0"/>
    <e v="#N/A"/>
    <e v="#N/A"/>
    <e v="#N/A"/>
    <e v="#N/A"/>
    <n v="0"/>
    <m/>
    <m/>
    <m/>
    <m/>
    <m/>
    <m/>
  </r>
  <r>
    <n v="165"/>
    <s v="OE1;SI;DTTTA-ACT_46"/>
    <s v="DTTTA;DTTTA-ACT_46;Dic"/>
    <x v="0"/>
    <s v="Fortalecer la Vigilancia."/>
    <s v="SI"/>
    <s v="PAI_10"/>
    <s v="PAI"/>
    <s v="Investigaciones"/>
    <s v="DTTTA-E_18"/>
    <s v="D. Resolver Actuaciones Administrativas dentro del Término - Decreto 2409"/>
    <s v="DTTTA-ACT_46"/>
    <s v="6. RECURSOS DE REPOSICIÓN"/>
    <x v="3"/>
    <s v="Dirección_de_Investigaciones_Transito_y_Transporte_Terrestre_Automotor"/>
    <n v="1"/>
    <n v="12"/>
    <n v="2019"/>
    <d v="2019-12-30T00:00:00"/>
    <s v="Dic"/>
    <e v="#N/A"/>
    <n v="0"/>
    <e v="#N/A"/>
    <e v="#N/A"/>
    <e v="#N/A"/>
    <e v="#N/A"/>
    <n v="0"/>
    <m/>
    <m/>
    <m/>
    <m/>
    <m/>
    <m/>
  </r>
  <r>
    <n v="166"/>
    <s v="OE1;SI;DTTTA-ACT_47"/>
    <s v="DTTTA;DTTTA-ACT_47;Ene"/>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01-30T00:00:00"/>
    <s v="Ene"/>
    <n v="0"/>
    <n v="0"/>
    <n v="0"/>
    <s v="Por Ejecutar"/>
    <e v="#N/A"/>
    <e v="#N/A"/>
    <n v="0"/>
    <e v="#N/A"/>
    <e v="#N/A"/>
    <e v="#N/A"/>
    <e v="#N/A"/>
    <e v="#N/A"/>
    <e v="#N/A"/>
  </r>
  <r>
    <n v="166"/>
    <s v="OE1;SI;DTTTA-ACT_47"/>
    <s v="DTTTA;DTTTA-ACT_47;Feb"/>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02-28T00:00:00"/>
    <s v="Feb"/>
    <n v="0"/>
    <n v="0"/>
    <e v="#DIV/0!"/>
    <e v="#DIV/0!"/>
    <e v="#N/A"/>
    <e v="#N/A"/>
    <n v="0"/>
    <m/>
    <m/>
    <m/>
    <m/>
    <m/>
    <m/>
  </r>
  <r>
    <n v="166"/>
    <s v="OE1;SI;DTTTA-ACT_47"/>
    <s v="DTTTA;DTTTA-ACT_47;Mar"/>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03-30T00:00:00"/>
    <s v="Mar"/>
    <n v="0"/>
    <n v="0"/>
    <e v="#DIV/0!"/>
    <e v="#DIV/0!"/>
    <e v="#N/A"/>
    <e v="#N/A"/>
    <n v="0"/>
    <m/>
    <m/>
    <m/>
    <m/>
    <m/>
    <m/>
  </r>
  <r>
    <n v="166"/>
    <s v="OE1;SI;DTTTA-ACT_47"/>
    <s v="DTTTA;DTTTA-ACT_47;Abr"/>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04-30T00:00:00"/>
    <s v="Abr"/>
    <n v="0"/>
    <n v="0"/>
    <e v="#DIV/0!"/>
    <e v="#DIV/0!"/>
    <e v="#N/A"/>
    <e v="#N/A"/>
    <n v="0"/>
    <m/>
    <m/>
    <m/>
    <m/>
    <m/>
    <m/>
  </r>
  <r>
    <n v="166"/>
    <s v="OE1;SI;DTTTA-ACT_47"/>
    <s v="DTTTA;DTTTA-ACT_47;May"/>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05-30T00:00:00"/>
    <s v="May"/>
    <n v="0"/>
    <n v="0"/>
    <e v="#DIV/0!"/>
    <e v="#DIV/0!"/>
    <e v="#N/A"/>
    <e v="#N/A"/>
    <n v="0"/>
    <m/>
    <m/>
    <m/>
    <m/>
    <m/>
    <m/>
  </r>
  <r>
    <n v="166"/>
    <s v="OE1;SI;DTTTA-ACT_47"/>
    <s v="DTTTA;DTTTA-ACT_47;Jun"/>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06-30T00:00:00"/>
    <s v="Jun"/>
    <n v="0"/>
    <n v="0"/>
    <e v="#DIV/0!"/>
    <e v="#DIV/0!"/>
    <e v="#N/A"/>
    <e v="#N/A"/>
    <n v="0"/>
    <m/>
    <m/>
    <m/>
    <m/>
    <m/>
    <m/>
  </r>
  <r>
    <n v="166"/>
    <s v="OE1;SI;DTTTA-ACT_47"/>
    <s v="DTTTA;DTTTA-ACT_47;Jul"/>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07-30T00:00:00"/>
    <s v="Jul"/>
    <n v="0"/>
    <n v="0"/>
    <e v="#DIV/0!"/>
    <e v="#DIV/0!"/>
    <e v="#N/A"/>
    <e v="#N/A"/>
    <n v="0"/>
    <m/>
    <m/>
    <m/>
    <m/>
    <m/>
    <m/>
  </r>
  <r>
    <n v="166"/>
    <s v="OE1;SI;DTTTA-ACT_47"/>
    <s v="DTTTA;DTTTA-ACT_47;Ago"/>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08-30T00:00:00"/>
    <s v="Ago"/>
    <n v="0"/>
    <n v="0"/>
    <e v="#DIV/0!"/>
    <e v="#DIV/0!"/>
    <e v="#N/A"/>
    <e v="#N/A"/>
    <n v="0"/>
    <m/>
    <m/>
    <m/>
    <m/>
    <m/>
    <m/>
  </r>
  <r>
    <n v="166"/>
    <s v="OE1;SI;DTTTA-ACT_47"/>
    <s v="DTTTA;DTTTA-ACT_47;Sep"/>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09-30T00:00:00"/>
    <s v="Sep"/>
    <e v="#N/A"/>
    <e v="#N/A"/>
    <e v="#N/A"/>
    <e v="#N/A"/>
    <e v="#N/A"/>
    <e v="#N/A"/>
    <n v="0"/>
    <m/>
    <m/>
    <m/>
    <m/>
    <m/>
    <m/>
  </r>
  <r>
    <n v="166"/>
    <s v="OE1;SI;DTTTA-ACT_47"/>
    <s v="DTTTA;DTTTA-ACT_47;Oct"/>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10-30T00:00:00"/>
    <s v="Oct"/>
    <e v="#N/A"/>
    <e v="#N/A"/>
    <e v="#N/A"/>
    <e v="#N/A"/>
    <e v="#N/A"/>
    <e v="#N/A"/>
    <n v="0"/>
    <m/>
    <m/>
    <m/>
    <m/>
    <m/>
    <m/>
  </r>
  <r>
    <n v="166"/>
    <s v="OE1;SI;DTTTA-ACT_47"/>
    <s v="DTTTA;DTTTA-ACT_47;Nov"/>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11-30T00:00:00"/>
    <s v="Nov"/>
    <e v="#N/A"/>
    <n v="0"/>
    <e v="#N/A"/>
    <e v="#N/A"/>
    <e v="#N/A"/>
    <e v="#N/A"/>
    <n v="0"/>
    <m/>
    <m/>
    <m/>
    <m/>
    <m/>
    <m/>
  </r>
  <r>
    <n v="166"/>
    <s v="OE1;SI;DTTTA-ACT_47"/>
    <s v="DTTTA;DTTTA-ACT_47;Dic"/>
    <x v="0"/>
    <s v="Fortalecer la Vigilancia."/>
    <s v="SI"/>
    <s v="PAI_10"/>
    <s v="PAI"/>
    <s v="Investigaciones"/>
    <s v="DTTTA-E_18"/>
    <s v="D. Resolver Actuaciones Administrativas dentro del Término - Decreto 2409"/>
    <s v="DTTTA-ACT_47"/>
    <s v="7. REVOCATORIA DIRECTA"/>
    <x v="3"/>
    <s v="Dirección_de_Investigaciones_Transito_y_Transporte_Terrestre_Automotor"/>
    <n v="1"/>
    <n v="12"/>
    <n v="2019"/>
    <d v="2019-12-30T00:00:00"/>
    <s v="Dic"/>
    <e v="#N/A"/>
    <n v="0"/>
    <e v="#N/A"/>
    <e v="#N/A"/>
    <e v="#N/A"/>
    <e v="#N/A"/>
    <n v="0"/>
    <m/>
    <m/>
    <m/>
    <m/>
    <m/>
    <m/>
  </r>
  <r>
    <n v="167"/>
    <s v="OE5;SI;DSI-ACT_01"/>
    <s v="DSI;DSI-ACT_01;Ene"/>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01-30T00:00:00"/>
    <s v="Ene"/>
    <n v="4"/>
    <n v="4"/>
    <n v="1"/>
    <s v="Ejecutada"/>
    <e v="#N/A"/>
    <e v="#N/A"/>
    <n v="0"/>
    <e v="#N/A"/>
    <e v="#N/A"/>
    <e v="#N/A"/>
    <e v="#N/A"/>
    <e v="#N/A"/>
    <e v="#N/A"/>
  </r>
  <r>
    <n v="167"/>
    <s v="OE5;SI;DSI-ACT_01"/>
    <s v="DSI;DSI-ACT_01;Feb"/>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02-28T00:00:00"/>
    <s v="Feb"/>
    <n v="0"/>
    <n v="0"/>
    <n v="0"/>
    <s v="Por Ejecutar"/>
    <e v="#N/A"/>
    <e v="#N/A"/>
    <n v="0"/>
    <m/>
    <m/>
    <m/>
    <m/>
    <m/>
    <m/>
  </r>
  <r>
    <n v="167"/>
    <s v="OE5;SI;DSI-ACT_01"/>
    <s v="DSI;DSI-ACT_01;Mar"/>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03-30T00:00:00"/>
    <s v="Mar"/>
    <n v="0"/>
    <n v="0"/>
    <e v="#DIV/0!"/>
    <e v="#DIV/0!"/>
    <e v="#N/A"/>
    <e v="#N/A"/>
    <n v="0"/>
    <m/>
    <m/>
    <m/>
    <m/>
    <m/>
    <m/>
  </r>
  <r>
    <n v="167"/>
    <s v="OE5;SI;DSI-ACT_01"/>
    <s v="DSI;DSI-ACT_01;Abr"/>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04-30T00:00:00"/>
    <s v="Abr"/>
    <n v="0"/>
    <n v="0"/>
    <e v="#DIV/0!"/>
    <e v="#DIV/0!"/>
    <e v="#N/A"/>
    <e v="#N/A"/>
    <n v="0"/>
    <m/>
    <m/>
    <m/>
    <m/>
    <m/>
    <m/>
  </r>
  <r>
    <n v="167"/>
    <s v="OE5;SI;DSI-ACT_01"/>
    <s v="DSI;DSI-ACT_01;May"/>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05-30T00:00:00"/>
    <s v="May"/>
    <n v="0"/>
    <n v="0"/>
    <e v="#DIV/0!"/>
    <e v="#DIV/0!"/>
    <e v="#N/A"/>
    <e v="#N/A"/>
    <n v="0"/>
    <m/>
    <m/>
    <m/>
    <m/>
    <m/>
    <m/>
  </r>
  <r>
    <n v="167"/>
    <s v="OE5;SI;DSI-ACT_01"/>
    <s v="DSI;DSI-ACT_01;Jun"/>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06-30T00:00:00"/>
    <s v="Jun"/>
    <n v="0"/>
    <n v="0"/>
    <e v="#DIV/0!"/>
    <e v="#DIV/0!"/>
    <e v="#N/A"/>
    <e v="#N/A"/>
    <n v="0"/>
    <m/>
    <m/>
    <m/>
    <m/>
    <m/>
    <m/>
  </r>
  <r>
    <n v="167"/>
    <s v="OE5;SI;DSI-ACT_01"/>
    <s v="DSI;DSI-ACT_01;Jul"/>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07-30T00:00:00"/>
    <s v="Jul"/>
    <n v="0"/>
    <n v="0"/>
    <e v="#DIV/0!"/>
    <e v="#DIV/0!"/>
    <e v="#N/A"/>
    <e v="#N/A"/>
    <n v="0"/>
    <m/>
    <m/>
    <m/>
    <m/>
    <m/>
    <m/>
  </r>
  <r>
    <n v="167"/>
    <s v="OE5;SI;DSI-ACT_01"/>
    <s v="DSI;DSI-ACT_01;Ago"/>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08-30T00:00:00"/>
    <s v="Ago"/>
    <n v="0"/>
    <n v="0"/>
    <e v="#DIV/0!"/>
    <e v="#DIV/0!"/>
    <e v="#N/A"/>
    <e v="#N/A"/>
    <n v="0"/>
    <m/>
    <m/>
    <m/>
    <m/>
    <m/>
    <m/>
  </r>
  <r>
    <n v="167"/>
    <s v="OE5;SI;DSI-ACT_01"/>
    <s v="DSI;DSI-ACT_01;Sep"/>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09-30T00:00:00"/>
    <s v="Sep"/>
    <e v="#N/A"/>
    <e v="#N/A"/>
    <e v="#N/A"/>
    <e v="#N/A"/>
    <e v="#N/A"/>
    <e v="#N/A"/>
    <n v="0"/>
    <m/>
    <m/>
    <m/>
    <m/>
    <m/>
    <m/>
  </r>
  <r>
    <n v="167"/>
    <s v="OE5;SI;DSI-ACT_01"/>
    <s v="DSI;DSI-ACT_01;Oct"/>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10-30T00:00:00"/>
    <s v="Oct"/>
    <e v="#N/A"/>
    <e v="#N/A"/>
    <e v="#N/A"/>
    <e v="#N/A"/>
    <e v="#N/A"/>
    <e v="#N/A"/>
    <n v="0"/>
    <m/>
    <m/>
    <m/>
    <m/>
    <m/>
    <m/>
  </r>
  <r>
    <n v="167"/>
    <s v="OE5;SI;DSI-ACT_01"/>
    <s v="DSI;DSI-ACT_01;Nov"/>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11-30T00:00:00"/>
    <s v="Nov"/>
    <e v="#N/A"/>
    <n v="0"/>
    <e v="#N/A"/>
    <e v="#N/A"/>
    <e v="#N/A"/>
    <e v="#N/A"/>
    <n v="0"/>
    <m/>
    <m/>
    <m/>
    <m/>
    <m/>
    <m/>
  </r>
  <r>
    <n v="167"/>
    <s v="OE5;SI;DSI-ACT_01"/>
    <s v="DSI;DSI-ACT_01;Dic"/>
    <x v="3"/>
    <s v="Fortalecimiento Institucional"/>
    <s v="SI"/>
    <s v="PAI_10"/>
    <s v="PAI"/>
    <s v="Gestión"/>
    <s v="DSI-E_01"/>
    <s v="Gestión Despacho"/>
    <s v="DSI-ACT_01"/>
    <s v="Análisis y estudios de proyecciones actuariales, generación de certificaciones y atención de requerimientos relacionados, allegados al Despacho."/>
    <x v="4"/>
    <s v="Despacho"/>
    <n v="1"/>
    <n v="12"/>
    <n v="2019"/>
    <d v="2019-12-30T00:00:00"/>
    <s v="Dic"/>
    <e v="#N/A"/>
    <n v="0"/>
    <e v="#N/A"/>
    <e v="#N/A"/>
    <e v="#N/A"/>
    <e v="#N/A"/>
    <n v="0"/>
    <m/>
    <m/>
    <m/>
    <m/>
    <m/>
    <m/>
  </r>
  <r>
    <n v="168"/>
    <s v="OE5;SI;DSI-ACT_02"/>
    <s v="DSI;DSI-ACT_02;Ene"/>
    <x v="3"/>
    <s v="Fortalecimiento Institucional"/>
    <s v="SI"/>
    <s v="PAI_10"/>
    <s v="PAI"/>
    <s v="Gestión"/>
    <s v="DSI-E_02"/>
    <s v="Gestión de Asuntos Internacionales"/>
    <s v="DSI-ACT_02"/>
    <s v="Acciones Realizadas en el marco de la Interacción con Actores Sectoriales Internacionales."/>
    <x v="4"/>
    <s v="Despacho"/>
    <n v="1"/>
    <n v="12"/>
    <n v="2019"/>
    <d v="2019-01-30T00:00:00"/>
    <s v="Ene"/>
    <n v="0"/>
    <n v="0"/>
    <n v="0"/>
    <s v="Por Ejecutar"/>
    <e v="#N/A"/>
    <e v="#N/A"/>
    <n v="0"/>
    <e v="#N/A"/>
    <e v="#N/A"/>
    <e v="#N/A"/>
    <e v="#N/A"/>
    <e v="#N/A"/>
    <e v="#N/A"/>
  </r>
  <r>
    <n v="168"/>
    <s v="OE5;SI;DSI-ACT_02"/>
    <s v="DSI;DSI-ACT_02;Feb"/>
    <x v="3"/>
    <s v="Fortalecimiento Institucional"/>
    <s v="SI"/>
    <s v="PAI_10"/>
    <s v="PAI"/>
    <s v="Gestión"/>
    <s v="DSI-E_02"/>
    <s v="Gestión de Asuntos Internacionales"/>
    <s v="DSI-ACT_02"/>
    <s v="Acciones Realizadas en el marco de la Interacción con Actores Sectoriales Internacionales."/>
    <x v="4"/>
    <s v="Despacho"/>
    <n v="1"/>
    <n v="12"/>
    <n v="2019"/>
    <d v="2019-02-28T00:00:00"/>
    <s v="Feb"/>
    <n v="0"/>
    <n v="0"/>
    <n v="0"/>
    <s v="Por Ejecutar"/>
    <e v="#N/A"/>
    <e v="#N/A"/>
    <n v="0"/>
    <m/>
    <m/>
    <m/>
    <m/>
    <m/>
    <m/>
  </r>
  <r>
    <n v="168"/>
    <s v="OE5;SI;DSI-ACT_02"/>
    <s v="DSI;DSI-ACT_02;Mar"/>
    <x v="3"/>
    <s v="Fortalecimiento Institucional"/>
    <s v="SI"/>
    <s v="PAI_10"/>
    <s v="PAI"/>
    <s v="Gestión"/>
    <s v="DSI-E_02"/>
    <s v="Gestión de Asuntos Internacionales"/>
    <s v="DSI-ACT_02"/>
    <s v="Acciones Realizadas en el marco de la Interacción con Actores Sectoriales Internacionales."/>
    <x v="4"/>
    <s v="Despacho"/>
    <n v="1"/>
    <n v="12"/>
    <n v="2019"/>
    <d v="2019-03-30T00:00:00"/>
    <s v="Mar"/>
    <n v="0"/>
    <n v="0"/>
    <n v="0"/>
    <s v="Por Ejecutar"/>
    <e v="#N/A"/>
    <e v="#N/A"/>
    <n v="0"/>
    <m/>
    <m/>
    <m/>
    <m/>
    <m/>
    <m/>
  </r>
  <r>
    <n v="168"/>
    <s v="OE5;SI;DSI-ACT_02"/>
    <s v="DSI;DSI-ACT_02;Abr"/>
    <x v="3"/>
    <s v="Fortalecimiento Institucional"/>
    <s v="SI"/>
    <s v="PAI_10"/>
    <s v="PAI"/>
    <s v="Gestión"/>
    <s v="DSI-E_02"/>
    <s v="Gestión de Asuntos Internacionales"/>
    <s v="DSI-ACT_02"/>
    <s v="Acciones Realizadas en el marco de la Interacción con Actores Sectoriales Internacionales."/>
    <x v="4"/>
    <s v="Despacho"/>
    <n v="1"/>
    <n v="12"/>
    <n v="2019"/>
    <d v="2019-04-30T00:00:00"/>
    <s v="Abr"/>
    <n v="0"/>
    <n v="0"/>
    <n v="0"/>
    <s v="Por Ejecutar"/>
    <e v="#N/A"/>
    <e v="#N/A"/>
    <n v="0"/>
    <m/>
    <m/>
    <m/>
    <m/>
    <m/>
    <m/>
  </r>
  <r>
    <n v="168"/>
    <s v="OE5;SI;DSI-ACT_02"/>
    <s v="DSI;DSI-ACT_02;May"/>
    <x v="3"/>
    <s v="Fortalecimiento Institucional"/>
    <s v="SI"/>
    <s v="PAI_10"/>
    <s v="PAI"/>
    <s v="Gestión"/>
    <s v="DSI-E_02"/>
    <s v="Gestión de Asuntos Internacionales"/>
    <s v="DSI-ACT_02"/>
    <s v="Acciones Realizadas en el marco de la Interacción con Actores Sectoriales Internacionales."/>
    <x v="4"/>
    <s v="Despacho"/>
    <n v="1"/>
    <n v="12"/>
    <n v="2019"/>
    <d v="2019-05-30T00:00:00"/>
    <s v="May"/>
    <n v="0"/>
    <n v="0"/>
    <n v="0"/>
    <s v="Por Ejecutar"/>
    <e v="#N/A"/>
    <e v="#N/A"/>
    <n v="0"/>
    <m/>
    <m/>
    <m/>
    <m/>
    <m/>
    <m/>
  </r>
  <r>
    <n v="168"/>
    <s v="OE5;SI;DSI-ACT_02"/>
    <s v="DSI;DSI-ACT_02;Jun"/>
    <x v="3"/>
    <s v="Fortalecimiento Institucional"/>
    <s v="SI"/>
    <s v="PAI_10"/>
    <s v="PAI"/>
    <s v="Gestión"/>
    <s v="DSI-E_02"/>
    <s v="Gestión de Asuntos Internacionales"/>
    <s v="DSI-ACT_02"/>
    <s v="Acciones Realizadas en el marco de la Interacción con Actores Sectoriales Internacionales."/>
    <x v="4"/>
    <s v="Despacho"/>
    <n v="1"/>
    <n v="12"/>
    <n v="2019"/>
    <d v="2019-06-30T00:00:00"/>
    <s v="Jun"/>
    <n v="0"/>
    <n v="0"/>
    <e v="#DIV/0!"/>
    <e v="#DIV/0!"/>
    <e v="#N/A"/>
    <e v="#N/A"/>
    <n v="0"/>
    <m/>
    <m/>
    <m/>
    <m/>
    <m/>
    <m/>
  </r>
  <r>
    <n v="168"/>
    <s v="OE5;SI;DSI-ACT_02"/>
    <s v="DSI;DSI-ACT_02;Jul"/>
    <x v="3"/>
    <s v="Fortalecimiento Institucional"/>
    <s v="SI"/>
    <s v="PAI_10"/>
    <s v="PAI"/>
    <s v="Gestión"/>
    <s v="DSI-E_02"/>
    <s v="Gestión de Asuntos Internacionales"/>
    <s v="DSI-ACT_02"/>
    <s v="Acciones Realizadas en el marco de la Interacción con Actores Sectoriales Internacionales."/>
    <x v="4"/>
    <s v="Despacho"/>
    <n v="1"/>
    <n v="12"/>
    <n v="2019"/>
    <d v="2019-07-30T00:00:00"/>
    <s v="Jul"/>
    <n v="0"/>
    <n v="0"/>
    <e v="#DIV/0!"/>
    <e v="#DIV/0!"/>
    <e v="#N/A"/>
    <e v="#N/A"/>
    <n v="0"/>
    <m/>
    <m/>
    <m/>
    <m/>
    <m/>
    <m/>
  </r>
  <r>
    <n v="168"/>
    <s v="OE5;SI;DSI-ACT_02"/>
    <s v="DSI;DSI-ACT_02;Ago"/>
    <x v="3"/>
    <s v="Fortalecimiento Institucional"/>
    <s v="SI"/>
    <s v="PAI_10"/>
    <s v="PAI"/>
    <s v="Gestión"/>
    <s v="DSI-E_02"/>
    <s v="Gestión de Asuntos Internacionales"/>
    <s v="DSI-ACT_02"/>
    <s v="Acciones Realizadas en el marco de la Interacción con Actores Sectoriales Internacionales."/>
    <x v="4"/>
    <s v="Despacho"/>
    <n v="1"/>
    <n v="12"/>
    <n v="2019"/>
    <d v="2019-08-30T00:00:00"/>
    <s v="Ago"/>
    <n v="0"/>
    <n v="0"/>
    <e v="#DIV/0!"/>
    <e v="#DIV/0!"/>
    <e v="#N/A"/>
    <e v="#N/A"/>
    <n v="0"/>
    <m/>
    <m/>
    <m/>
    <m/>
    <m/>
    <m/>
  </r>
  <r>
    <n v="168"/>
    <s v="OE5;SI;DSI-ACT_02"/>
    <s v="DSI;DSI-ACT_02;Sep"/>
    <x v="3"/>
    <s v="Fortalecimiento Institucional"/>
    <s v="SI"/>
    <s v="PAI_10"/>
    <s v="PAI"/>
    <s v="Gestión"/>
    <s v="DSI-E_02"/>
    <s v="Gestión de Asuntos Internacionales"/>
    <s v="DSI-ACT_02"/>
    <s v="Acciones Realizadas en el marco de la Interacción con Actores Sectoriales Internacionales."/>
    <x v="4"/>
    <s v="Despacho"/>
    <n v="1"/>
    <n v="12"/>
    <n v="2019"/>
    <d v="2019-09-30T00:00:00"/>
    <s v="Sep"/>
    <e v="#N/A"/>
    <e v="#N/A"/>
    <e v="#N/A"/>
    <e v="#N/A"/>
    <e v="#N/A"/>
    <e v="#N/A"/>
    <n v="0"/>
    <m/>
    <m/>
    <m/>
    <m/>
    <m/>
    <m/>
  </r>
  <r>
    <n v="168"/>
    <s v="OE5;SI;DSI-ACT_02"/>
    <s v="DSI;DSI-ACT_02;Oct"/>
    <x v="3"/>
    <s v="Fortalecimiento Institucional"/>
    <s v="SI"/>
    <s v="PAI_10"/>
    <s v="PAI"/>
    <s v="Gestión"/>
    <s v="DSI-E_02"/>
    <s v="Gestión de Asuntos Internacionales"/>
    <s v="DSI-ACT_02"/>
    <s v="Acciones Realizadas en el marco de la Interacción con Actores Sectoriales Internacionales."/>
    <x v="4"/>
    <s v="Despacho"/>
    <n v="1"/>
    <n v="12"/>
    <n v="2019"/>
    <d v="2019-10-30T00:00:00"/>
    <s v="Oct"/>
    <e v="#N/A"/>
    <e v="#N/A"/>
    <n v="0"/>
    <s v="Por Ejecutar"/>
    <e v="#N/A"/>
    <e v="#N/A"/>
    <n v="0"/>
    <m/>
    <m/>
    <m/>
    <m/>
    <m/>
    <m/>
  </r>
  <r>
    <n v="168"/>
    <s v="OE5;SI;DSI-ACT_02"/>
    <s v="DSI;DSI-ACT_02;Nov"/>
    <x v="3"/>
    <s v="Fortalecimiento Institucional"/>
    <s v="SI"/>
    <s v="PAI_10"/>
    <s v="PAI"/>
    <s v="Gestión"/>
    <s v="DSI-E_02"/>
    <s v="Gestión de Asuntos Internacionales"/>
    <s v="DSI-ACT_02"/>
    <s v="Acciones Realizadas en el marco de la Interacción con Actores Sectoriales Internacionales."/>
    <x v="4"/>
    <s v="Despacho"/>
    <n v="1"/>
    <n v="12"/>
    <n v="2019"/>
    <d v="2019-11-30T00:00:00"/>
    <s v="Nov"/>
    <e v="#N/A"/>
    <n v="0"/>
    <n v="0"/>
    <s v="Por Ejecutar"/>
    <e v="#N/A"/>
    <e v="#N/A"/>
    <n v="0"/>
    <m/>
    <m/>
    <m/>
    <m/>
    <m/>
    <m/>
  </r>
  <r>
    <n v="168"/>
    <s v="OE5;SI;DSI-ACT_02"/>
    <s v="DSI;DSI-ACT_02;Dic"/>
    <x v="3"/>
    <s v="Fortalecimiento Institucional"/>
    <s v="SI"/>
    <s v="PAI_10"/>
    <s v="PAI"/>
    <s v="Gestión"/>
    <s v="DSI-E_02"/>
    <s v="Gestión de Asuntos Internacionales"/>
    <s v="DSI-ACT_02"/>
    <s v="Acciones Realizadas en el marco de la Interacción con Actores Sectoriales Internacionales."/>
    <x v="4"/>
    <s v="Despacho"/>
    <n v="1"/>
    <n v="12"/>
    <n v="2019"/>
    <d v="2019-12-30T00:00:00"/>
    <s v="Dic"/>
    <e v="#N/A"/>
    <n v="0"/>
    <n v="0"/>
    <s v="Por Ejecutar"/>
    <e v="#N/A"/>
    <e v="#N/A"/>
    <n v="0"/>
    <m/>
    <m/>
    <m/>
    <m/>
    <m/>
    <m/>
  </r>
  <r>
    <n v="169"/>
    <s v="OE5;SI;DSI-ACT_04"/>
    <s v="DSI;DSI-ACT_04;Ene"/>
    <x v="3"/>
    <s v="Fortalecimiento Institucional"/>
    <s v="SI"/>
    <s v="PAI_10"/>
    <s v="PAI"/>
    <s v="Gestión"/>
    <s v="DSI-E_03"/>
    <s v="Presencia de la ST en la Redes Sociales"/>
    <s v="DSI-ACT_04"/>
    <s v="Presencia e Interacción de la ST en las Redes Sociales"/>
    <x v="4"/>
    <s v="Equipo_de_Comunicaciones"/>
    <n v="1"/>
    <n v="12"/>
    <n v="2019"/>
    <d v="2019-01-30T00:00:00"/>
    <s v="Ene"/>
    <n v="797000"/>
    <n v="797000"/>
    <n v="1"/>
    <s v="Ejecutada"/>
    <e v="#N/A"/>
    <e v="#N/A"/>
    <n v="0"/>
    <e v="#N/A"/>
    <e v="#N/A"/>
    <e v="#N/A"/>
    <e v="#N/A"/>
    <e v="#N/A"/>
    <e v="#N/A"/>
  </r>
  <r>
    <n v="169"/>
    <s v="OE5;SI;DSI-ACT_04"/>
    <s v="DSI;DSI-ACT_04;Feb"/>
    <x v="3"/>
    <s v="Fortalecimiento Institucional"/>
    <s v="SI"/>
    <s v="PAI_10"/>
    <s v="PAI"/>
    <s v="Gestión"/>
    <s v="DSI-E_03"/>
    <s v="Presencia de la ST en la Redes Sociales"/>
    <s v="DSI-ACT_04"/>
    <s v="Presencia e Interacción de la ST en las Redes Sociales"/>
    <x v="4"/>
    <s v="Equipo_de_Comunicaciones"/>
    <n v="1"/>
    <n v="12"/>
    <n v="2019"/>
    <d v="2019-02-28T00:00:00"/>
    <s v="Feb"/>
    <n v="0"/>
    <n v="0"/>
    <n v="0"/>
    <s v="Por Ejecutar"/>
    <e v="#N/A"/>
    <e v="#N/A"/>
    <n v="0"/>
    <m/>
    <m/>
    <m/>
    <m/>
    <m/>
    <m/>
  </r>
  <r>
    <n v="169"/>
    <s v="OE5;SI;DSI-ACT_04"/>
    <s v="DSI;DSI-ACT_04;Mar"/>
    <x v="3"/>
    <s v="Fortalecimiento Institucional"/>
    <s v="SI"/>
    <s v="PAI_10"/>
    <s v="PAI"/>
    <s v="Gestión"/>
    <s v="DSI-E_03"/>
    <s v="Presencia de la ST en la Redes Sociales"/>
    <s v="DSI-ACT_04"/>
    <s v="Presencia e Interacción de la ST en las Redes Sociales"/>
    <x v="4"/>
    <s v="Equipo_de_Comunicaciones"/>
    <n v="1"/>
    <n v="12"/>
    <n v="2019"/>
    <d v="2019-03-30T00:00:00"/>
    <s v="Mar"/>
    <n v="0"/>
    <n v="0"/>
    <n v="0"/>
    <s v="Por Ejecutar"/>
    <e v="#N/A"/>
    <e v="#N/A"/>
    <n v="0"/>
    <m/>
    <m/>
    <m/>
    <m/>
    <m/>
    <m/>
  </r>
  <r>
    <n v="169"/>
    <s v="OE5;SI;DSI-ACT_04"/>
    <s v="DSI;DSI-ACT_04;Abr"/>
    <x v="3"/>
    <s v="Fortalecimiento Institucional"/>
    <s v="SI"/>
    <s v="PAI_10"/>
    <s v="PAI"/>
    <s v="Gestión"/>
    <s v="DSI-E_03"/>
    <s v="Presencia de la ST en la Redes Sociales"/>
    <s v="DSI-ACT_04"/>
    <s v="Presencia e Interacción de la ST en las Redes Sociales"/>
    <x v="4"/>
    <s v="Equipo_de_Comunicaciones"/>
    <n v="1"/>
    <n v="12"/>
    <n v="2019"/>
    <d v="2019-04-30T00:00:00"/>
    <s v="Abr"/>
    <n v="0"/>
    <n v="0"/>
    <n v="0"/>
    <s v="Por Ejecutar"/>
    <e v="#N/A"/>
    <e v="#N/A"/>
    <n v="0"/>
    <m/>
    <m/>
    <m/>
    <m/>
    <m/>
    <m/>
  </r>
  <r>
    <n v="169"/>
    <s v="OE5;SI;DSI-ACT_04"/>
    <s v="DSI;DSI-ACT_04;May"/>
    <x v="3"/>
    <s v="Fortalecimiento Institucional"/>
    <s v="SI"/>
    <s v="PAI_10"/>
    <s v="PAI"/>
    <s v="Gestión"/>
    <s v="DSI-E_03"/>
    <s v="Presencia de la ST en la Redes Sociales"/>
    <s v="DSI-ACT_04"/>
    <s v="Presencia e Interacción de la ST en las Redes Sociales"/>
    <x v="4"/>
    <s v="Equipo_de_Comunicaciones"/>
    <n v="1"/>
    <n v="12"/>
    <n v="2019"/>
    <d v="2019-05-30T00:00:00"/>
    <s v="May"/>
    <n v="0"/>
    <n v="0"/>
    <n v="0"/>
    <s v="Por Ejecutar"/>
    <e v="#N/A"/>
    <e v="#N/A"/>
    <n v="0"/>
    <m/>
    <m/>
    <m/>
    <m/>
    <m/>
    <m/>
  </r>
  <r>
    <n v="169"/>
    <s v="OE5;SI;DSI-ACT_04"/>
    <s v="DSI;DSI-ACT_04;Jun"/>
    <x v="3"/>
    <s v="Fortalecimiento Institucional"/>
    <s v="SI"/>
    <s v="PAI_10"/>
    <s v="PAI"/>
    <s v="Gestión"/>
    <s v="DSI-E_03"/>
    <s v="Presencia de la ST en la Redes Sociales"/>
    <s v="DSI-ACT_04"/>
    <s v="Presencia e Interacción de la ST en las Redes Sociales"/>
    <x v="4"/>
    <s v="Equipo_de_Comunicaciones"/>
    <n v="1"/>
    <n v="12"/>
    <n v="2019"/>
    <d v="2019-06-30T00:00:00"/>
    <s v="Jun"/>
    <n v="0"/>
    <n v="0"/>
    <n v="0"/>
    <s v="Por Ejecutar"/>
    <e v="#N/A"/>
    <e v="#N/A"/>
    <n v="0"/>
    <m/>
    <m/>
    <m/>
    <m/>
    <m/>
    <m/>
  </r>
  <r>
    <n v="169"/>
    <s v="OE5;SI;DSI-ACT_04"/>
    <s v="DSI;DSI-ACT_04;Jul"/>
    <x v="3"/>
    <s v="Fortalecimiento Institucional"/>
    <s v="SI"/>
    <s v="PAI_10"/>
    <s v="PAI"/>
    <s v="Gestión"/>
    <s v="DSI-E_03"/>
    <s v="Presencia de la ST en la Redes Sociales"/>
    <s v="DSI-ACT_04"/>
    <s v="Presencia e Interacción de la ST en las Redes Sociales"/>
    <x v="4"/>
    <s v="Equipo_de_Comunicaciones"/>
    <n v="1"/>
    <n v="12"/>
    <n v="2019"/>
    <d v="2019-07-30T00:00:00"/>
    <s v="Jul"/>
    <n v="0"/>
    <n v="0"/>
    <n v="0"/>
    <s v="Por Ejecutar"/>
    <e v="#N/A"/>
    <e v="#N/A"/>
    <n v="0"/>
    <m/>
    <m/>
    <m/>
    <m/>
    <m/>
    <m/>
  </r>
  <r>
    <n v="169"/>
    <s v="OE5;SI;DSI-ACT_04"/>
    <s v="DSI;DSI-ACT_04;Ago"/>
    <x v="3"/>
    <s v="Fortalecimiento Institucional"/>
    <s v="SI"/>
    <s v="PAI_10"/>
    <s v="PAI"/>
    <s v="Gestión"/>
    <s v="DSI-E_03"/>
    <s v="Presencia de la ST en la Redes Sociales"/>
    <s v="DSI-ACT_04"/>
    <s v="Presencia e Interacción de la ST en las Redes Sociales"/>
    <x v="4"/>
    <s v="Equipo_de_Comunicaciones"/>
    <n v="1"/>
    <n v="12"/>
    <n v="2019"/>
    <d v="2019-08-30T00:00:00"/>
    <s v="Ago"/>
    <n v="0"/>
    <n v="0"/>
    <n v="0"/>
    <s v="Por Ejecutar"/>
    <e v="#N/A"/>
    <e v="#N/A"/>
    <n v="0"/>
    <m/>
    <m/>
    <m/>
    <m/>
    <m/>
    <m/>
  </r>
  <r>
    <n v="169"/>
    <s v="OE5;SI;DSI-ACT_04"/>
    <s v="DSI;DSI-ACT_04;Sep"/>
    <x v="3"/>
    <s v="Fortalecimiento Institucional"/>
    <s v="SI"/>
    <s v="PAI_10"/>
    <s v="PAI"/>
    <s v="Gestión"/>
    <s v="DSI-E_03"/>
    <s v="Presencia de la ST en la Redes Sociales"/>
    <s v="DSI-ACT_04"/>
    <s v="Presencia e Interacción de la ST en las Redes Sociales"/>
    <x v="4"/>
    <s v="Equipo_de_Comunicaciones"/>
    <n v="1"/>
    <n v="12"/>
    <n v="2019"/>
    <d v="2019-09-30T00:00:00"/>
    <s v="Sep"/>
    <e v="#N/A"/>
    <e v="#N/A"/>
    <n v="0"/>
    <s v="Por Ejecutar"/>
    <e v="#N/A"/>
    <e v="#N/A"/>
    <n v="0"/>
    <m/>
    <m/>
    <m/>
    <m/>
    <m/>
    <m/>
  </r>
  <r>
    <n v="169"/>
    <s v="OE5;SI;DSI-ACT_04"/>
    <s v="DSI;DSI-ACT_04;Oct"/>
    <x v="3"/>
    <s v="Fortalecimiento Institucional"/>
    <s v="SI"/>
    <s v="PAI_10"/>
    <s v="PAI"/>
    <s v="Gestión"/>
    <s v="DSI-E_03"/>
    <s v="Presencia de la ST en la Redes Sociales"/>
    <s v="DSI-ACT_04"/>
    <s v="Presencia e Interacción de la ST en las Redes Sociales"/>
    <x v="4"/>
    <s v="Equipo_de_Comunicaciones"/>
    <n v="1"/>
    <n v="12"/>
    <n v="2019"/>
    <d v="2019-10-30T00:00:00"/>
    <s v="Oct"/>
    <e v="#N/A"/>
    <e v="#N/A"/>
    <n v="0"/>
    <s v="Por Ejecutar"/>
    <e v="#N/A"/>
    <e v="#N/A"/>
    <n v="0"/>
    <m/>
    <m/>
    <m/>
    <m/>
    <m/>
    <m/>
  </r>
  <r>
    <n v="169"/>
    <s v="OE5;SI;DSI-ACT_04"/>
    <s v="DSI;DSI-ACT_04;Nov"/>
    <x v="3"/>
    <s v="Fortalecimiento Institucional"/>
    <s v="SI"/>
    <s v="PAI_10"/>
    <s v="PAI"/>
    <s v="Gestión"/>
    <s v="DSI-E_03"/>
    <s v="Presencia de la ST en la Redes Sociales"/>
    <s v="DSI-ACT_04"/>
    <s v="Presencia e Interacción de la ST en las Redes Sociales"/>
    <x v="4"/>
    <s v="Equipo_de_Comunicaciones"/>
    <n v="1"/>
    <n v="12"/>
    <n v="2019"/>
    <d v="2019-11-30T00:00:00"/>
    <s v="Nov"/>
    <e v="#N/A"/>
    <n v="0"/>
    <n v="0"/>
    <s v="Por Ejecutar"/>
    <e v="#N/A"/>
    <e v="#N/A"/>
    <n v="0"/>
    <m/>
    <m/>
    <m/>
    <m/>
    <m/>
    <m/>
  </r>
  <r>
    <n v="169"/>
    <s v="OE5;SI;DSI-ACT_04"/>
    <s v="DSI;DSI-ACT_04;Dic"/>
    <x v="3"/>
    <s v="Fortalecimiento Institucional"/>
    <s v="SI"/>
    <s v="PAI_10"/>
    <s v="PAI"/>
    <s v="Gestión"/>
    <s v="DSI-E_03"/>
    <s v="Presencia de la ST en la Redes Sociales"/>
    <s v="DSI-ACT_04"/>
    <s v="Presencia e Interacción de la ST en las Redes Sociales"/>
    <x v="4"/>
    <s v="Equipo_de_Comunicaciones"/>
    <n v="1"/>
    <n v="12"/>
    <n v="2019"/>
    <d v="2019-12-30T00:00:00"/>
    <s v="Dic"/>
    <e v="#N/A"/>
    <n v="0"/>
    <n v="0"/>
    <s v="Por Ejecutar"/>
    <e v="#N/A"/>
    <e v="#N/A"/>
    <n v="0"/>
    <m/>
    <m/>
    <m/>
    <m/>
    <m/>
    <m/>
  </r>
  <r>
    <n v="170"/>
    <s v="OE1;SI;DSI-ACT_05"/>
    <s v="DSI;DSI-ACT_05;Ene"/>
    <x v="0"/>
    <s v="Fortalecer la Vigilancia."/>
    <s v="SI"/>
    <s v="PAI_10"/>
    <s v="PAI"/>
    <s v="Gestión"/>
    <s v="DSI-E_04"/>
    <s v="Generación de Comunicados de Prensa de la ST"/>
    <s v="DSI-ACT_05"/>
    <s v="Producir y Emitir Comunicados de Prensa de la ST"/>
    <x v="4"/>
    <s v="Equipo_de_Comunicaciones"/>
    <n v="1"/>
    <n v="12"/>
    <n v="2019"/>
    <d v="2019-01-30T00:00:00"/>
    <s v="Ene"/>
    <n v="9"/>
    <n v="9"/>
    <n v="1"/>
    <s v="Ejecutada"/>
    <e v="#N/A"/>
    <e v="#N/A"/>
    <n v="0"/>
    <e v="#N/A"/>
    <e v="#N/A"/>
    <e v="#N/A"/>
    <e v="#N/A"/>
    <e v="#N/A"/>
    <e v="#N/A"/>
  </r>
  <r>
    <n v="170"/>
    <s v="OE1;SI;DSI-ACT_05"/>
    <s v="DSI;DSI-ACT_05;Feb"/>
    <x v="0"/>
    <s v="Fortalecer la Vigilancia."/>
    <s v="SI"/>
    <s v="PAI_10"/>
    <s v="PAI"/>
    <s v="Gestión"/>
    <s v="DSI-E_04"/>
    <s v="Generación de Comunicados de Prensa de la ST"/>
    <s v="DSI-ACT_05"/>
    <s v="Producir y Emitir Comunicados de Prensa de la ST"/>
    <x v="4"/>
    <s v="Equipo_de_Comunicaciones"/>
    <n v="1"/>
    <n v="12"/>
    <n v="2019"/>
    <d v="2019-02-28T00:00:00"/>
    <s v="Feb"/>
    <n v="0"/>
    <n v="0"/>
    <e v="#DIV/0!"/>
    <e v="#DIV/0!"/>
    <e v="#N/A"/>
    <e v="#N/A"/>
    <n v="0"/>
    <m/>
    <m/>
    <m/>
    <m/>
    <m/>
    <m/>
  </r>
  <r>
    <n v="170"/>
    <s v="OE1;SI;DSI-ACT_05"/>
    <s v="DSI;DSI-ACT_05;Mar"/>
    <x v="0"/>
    <s v="Fortalecer la Vigilancia."/>
    <s v="SI"/>
    <s v="PAI_10"/>
    <s v="PAI"/>
    <s v="Gestión"/>
    <s v="DSI-E_04"/>
    <s v="Generación de Comunicados de Prensa de la ST"/>
    <s v="DSI-ACT_05"/>
    <s v="Producir y Emitir Comunicados de Prensa de la ST"/>
    <x v="4"/>
    <s v="Equipo_de_Comunicaciones"/>
    <n v="1"/>
    <n v="12"/>
    <n v="2019"/>
    <d v="2019-03-30T00:00:00"/>
    <s v="Mar"/>
    <n v="0"/>
    <n v="0"/>
    <e v="#DIV/0!"/>
    <e v="#DIV/0!"/>
    <e v="#N/A"/>
    <e v="#N/A"/>
    <n v="0"/>
    <m/>
    <m/>
    <m/>
    <m/>
    <m/>
    <m/>
  </r>
  <r>
    <n v="170"/>
    <s v="OE1;SI;DSI-ACT_05"/>
    <s v="DSI;DSI-ACT_05;Abr"/>
    <x v="0"/>
    <s v="Fortalecer la Vigilancia."/>
    <s v="SI"/>
    <s v="PAI_10"/>
    <s v="PAI"/>
    <s v="Gestión"/>
    <s v="DSI-E_04"/>
    <s v="Generación de Comunicados de Prensa de la ST"/>
    <s v="DSI-ACT_05"/>
    <s v="Producir y Emitir Comunicados de Prensa de la ST"/>
    <x v="4"/>
    <s v="Equipo_de_Comunicaciones"/>
    <n v="1"/>
    <n v="12"/>
    <n v="2019"/>
    <d v="2019-04-30T00:00:00"/>
    <s v="Abr"/>
    <n v="0"/>
    <n v="0"/>
    <e v="#DIV/0!"/>
    <e v="#DIV/0!"/>
    <e v="#N/A"/>
    <e v="#N/A"/>
    <n v="0"/>
    <m/>
    <m/>
    <m/>
    <m/>
    <m/>
    <m/>
  </r>
  <r>
    <n v="170"/>
    <s v="OE1;SI;DSI-ACT_05"/>
    <s v="DSI;DSI-ACT_05;May"/>
    <x v="0"/>
    <s v="Fortalecer la Vigilancia."/>
    <s v="SI"/>
    <s v="PAI_10"/>
    <s v="PAI"/>
    <s v="Gestión"/>
    <s v="DSI-E_04"/>
    <s v="Generación de Comunicados de Prensa de la ST"/>
    <s v="DSI-ACT_05"/>
    <s v="Producir y Emitir Comunicados de Prensa de la ST"/>
    <x v="4"/>
    <s v="Equipo_de_Comunicaciones"/>
    <n v="1"/>
    <n v="12"/>
    <n v="2019"/>
    <d v="2019-05-30T00:00:00"/>
    <s v="May"/>
    <n v="0"/>
    <n v="0"/>
    <e v="#DIV/0!"/>
    <e v="#DIV/0!"/>
    <e v="#N/A"/>
    <e v="#N/A"/>
    <n v="0"/>
    <m/>
    <m/>
    <m/>
    <m/>
    <m/>
    <m/>
  </r>
  <r>
    <n v="170"/>
    <s v="OE1;SI;DSI-ACT_05"/>
    <s v="DSI;DSI-ACT_05;Jun"/>
    <x v="0"/>
    <s v="Fortalecer la Vigilancia."/>
    <s v="SI"/>
    <s v="PAI_10"/>
    <s v="PAI"/>
    <s v="Gestión"/>
    <s v="DSI-E_04"/>
    <s v="Generación de Comunicados de Prensa de la ST"/>
    <s v="DSI-ACT_05"/>
    <s v="Producir y Emitir Comunicados de Prensa de la ST"/>
    <x v="4"/>
    <s v="Equipo_de_Comunicaciones"/>
    <n v="1"/>
    <n v="12"/>
    <n v="2019"/>
    <d v="2019-06-30T00:00:00"/>
    <s v="Jun"/>
    <n v="0"/>
    <n v="0"/>
    <e v="#DIV/0!"/>
    <e v="#DIV/0!"/>
    <e v="#N/A"/>
    <e v="#N/A"/>
    <n v="0"/>
    <m/>
    <m/>
    <m/>
    <m/>
    <m/>
    <m/>
  </r>
  <r>
    <n v="170"/>
    <s v="OE1;SI;DSI-ACT_05"/>
    <s v="DSI;DSI-ACT_05;Jul"/>
    <x v="0"/>
    <s v="Fortalecer la Vigilancia."/>
    <s v="SI"/>
    <s v="PAI_10"/>
    <s v="PAI"/>
    <s v="Gestión"/>
    <s v="DSI-E_04"/>
    <s v="Generación de Comunicados de Prensa de la ST"/>
    <s v="DSI-ACT_05"/>
    <s v="Producir y Emitir Comunicados de Prensa de la ST"/>
    <x v="4"/>
    <s v="Equipo_de_Comunicaciones"/>
    <n v="1"/>
    <n v="12"/>
    <n v="2019"/>
    <d v="2019-07-30T00:00:00"/>
    <s v="Jul"/>
    <n v="0"/>
    <n v="0"/>
    <e v="#DIV/0!"/>
    <e v="#DIV/0!"/>
    <e v="#N/A"/>
    <e v="#N/A"/>
    <n v="0"/>
    <m/>
    <m/>
    <m/>
    <m/>
    <m/>
    <m/>
  </r>
  <r>
    <n v="170"/>
    <s v="OE1;SI;DSI-ACT_05"/>
    <s v="DSI;DSI-ACT_05;Ago"/>
    <x v="0"/>
    <s v="Fortalecer la Vigilancia."/>
    <s v="SI"/>
    <s v="PAI_10"/>
    <s v="PAI"/>
    <s v="Gestión"/>
    <s v="DSI-E_04"/>
    <s v="Generación de Comunicados de Prensa de la ST"/>
    <s v="DSI-ACT_05"/>
    <s v="Producir y Emitir Comunicados de Prensa de la ST"/>
    <x v="4"/>
    <s v="Equipo_de_Comunicaciones"/>
    <n v="1"/>
    <n v="12"/>
    <n v="2019"/>
    <d v="2019-08-30T00:00:00"/>
    <s v="Ago"/>
    <n v="0"/>
    <n v="0"/>
    <e v="#DIV/0!"/>
    <e v="#DIV/0!"/>
    <e v="#N/A"/>
    <e v="#N/A"/>
    <n v="0"/>
    <m/>
    <m/>
    <m/>
    <m/>
    <m/>
    <m/>
  </r>
  <r>
    <n v="170"/>
    <s v="OE1;SI;DSI-ACT_05"/>
    <s v="DSI;DSI-ACT_05;Sep"/>
    <x v="0"/>
    <s v="Fortalecer la Vigilancia."/>
    <s v="SI"/>
    <s v="PAI_10"/>
    <s v="PAI"/>
    <s v="Gestión"/>
    <s v="DSI-E_04"/>
    <s v="Generación de Comunicados de Prensa de la ST"/>
    <s v="DSI-ACT_05"/>
    <s v="Producir y Emitir Comunicados de Prensa de la ST"/>
    <x v="4"/>
    <s v="Equipo_de_Comunicaciones"/>
    <n v="1"/>
    <n v="12"/>
    <n v="2019"/>
    <d v="2019-09-30T00:00:00"/>
    <s v="Sep"/>
    <e v="#N/A"/>
    <e v="#N/A"/>
    <e v="#N/A"/>
    <e v="#N/A"/>
    <e v="#N/A"/>
    <e v="#N/A"/>
    <n v="0"/>
    <m/>
    <m/>
    <m/>
    <m/>
    <m/>
    <m/>
  </r>
  <r>
    <n v="170"/>
    <s v="OE1;SI;DSI-ACT_05"/>
    <s v="DSI;DSI-ACT_05;Oct"/>
    <x v="0"/>
    <s v="Fortalecer la Vigilancia."/>
    <s v="SI"/>
    <s v="PAI_10"/>
    <s v="PAI"/>
    <s v="Gestión"/>
    <s v="DSI-E_04"/>
    <s v="Generación de Comunicados de Prensa de la ST"/>
    <s v="DSI-ACT_05"/>
    <s v="Producir y Emitir Comunicados de Prensa de la ST"/>
    <x v="4"/>
    <s v="Equipo_de_Comunicaciones"/>
    <n v="1"/>
    <n v="12"/>
    <n v="2019"/>
    <d v="2019-10-30T00:00:00"/>
    <s v="Oct"/>
    <e v="#N/A"/>
    <e v="#N/A"/>
    <n v="0"/>
    <s v="Por Ejecutar"/>
    <e v="#N/A"/>
    <e v="#N/A"/>
    <n v="0"/>
    <m/>
    <m/>
    <m/>
    <m/>
    <m/>
    <m/>
  </r>
  <r>
    <n v="170"/>
    <s v="OE1;SI;DSI-ACT_05"/>
    <s v="DSI;DSI-ACT_05;Nov"/>
    <x v="0"/>
    <s v="Fortalecer la Vigilancia."/>
    <s v="SI"/>
    <s v="PAI_10"/>
    <s v="PAI"/>
    <s v="Gestión"/>
    <s v="DSI-E_04"/>
    <s v="Generación de Comunicados de Prensa de la ST"/>
    <s v="DSI-ACT_05"/>
    <s v="Producir y Emitir Comunicados de Prensa de la ST"/>
    <x v="4"/>
    <s v="Equipo_de_Comunicaciones"/>
    <n v="1"/>
    <n v="12"/>
    <n v="2019"/>
    <d v="2019-11-30T00:00:00"/>
    <s v="Nov"/>
    <e v="#N/A"/>
    <n v="0"/>
    <n v="0"/>
    <s v="Por Ejecutar"/>
    <e v="#N/A"/>
    <e v="#N/A"/>
    <n v="0"/>
    <m/>
    <m/>
    <m/>
    <m/>
    <m/>
    <m/>
  </r>
  <r>
    <n v="170"/>
    <s v="OE1;SI;DSI-ACT_05"/>
    <s v="DSI;DSI-ACT_05;Dic"/>
    <x v="0"/>
    <s v="Fortalecer la Vigilancia."/>
    <s v="SI"/>
    <s v="PAI_10"/>
    <s v="PAI"/>
    <s v="Gestión"/>
    <s v="DSI-E_04"/>
    <s v="Generación de Comunicados de Prensa de la ST"/>
    <s v="DSI-ACT_05"/>
    <s v="Producir y Emitir Comunicados de Prensa de la ST"/>
    <x v="4"/>
    <s v="Equipo_de_Comunicaciones"/>
    <n v="1"/>
    <n v="12"/>
    <n v="2019"/>
    <d v="2019-12-30T00:00:00"/>
    <s v="Dic"/>
    <e v="#N/A"/>
    <n v="0"/>
    <n v="0"/>
    <s v="Por Ejecutar"/>
    <e v="#N/A"/>
    <e v="#N/A"/>
    <n v="0"/>
    <m/>
    <m/>
    <m/>
    <m/>
    <m/>
    <m/>
  </r>
  <r>
    <n v="172"/>
    <s v="OE1;SI;DSI-ACT_07"/>
    <s v="DSI;DSI-ACT_07;Ene"/>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01-30T00:00:00"/>
    <s v="Ene"/>
    <n v="2.8400000000000002E-2"/>
    <n v="2.8400000000000002E-2"/>
    <n v="1"/>
    <s v="Ejecutada"/>
    <e v="#N/A"/>
    <e v="#N/A"/>
    <n v="0"/>
    <e v="#N/A"/>
    <e v="#N/A"/>
    <e v="#N/A"/>
    <e v="#N/A"/>
    <e v="#N/A"/>
    <e v="#N/A"/>
  </r>
  <r>
    <n v="172"/>
    <s v="OE1;SI;DSI-ACT_07"/>
    <s v="DSI;DSI-ACT_07;Feb"/>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02-28T00:00:00"/>
    <s v="Feb"/>
    <n v="2.8400000000000002E-2"/>
    <n v="0"/>
    <n v="0"/>
    <s v="Por Ejecutar"/>
    <e v="#N/A"/>
    <e v="#N/A"/>
    <n v="0"/>
    <m/>
    <m/>
    <m/>
    <m/>
    <m/>
    <m/>
  </r>
  <r>
    <n v="172"/>
    <s v="OE1;SI;DSI-ACT_07"/>
    <s v="DSI;DSI-ACT_07;Mar"/>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03-30T00:00:00"/>
    <s v="Mar"/>
    <n v="2.8400000000000002E-2"/>
    <n v="0"/>
    <n v="0"/>
    <s v="Por Ejecutar"/>
    <e v="#N/A"/>
    <e v="#N/A"/>
    <n v="0"/>
    <m/>
    <m/>
    <m/>
    <m/>
    <m/>
    <m/>
  </r>
  <r>
    <n v="172"/>
    <s v="OE1;SI;DSI-ACT_07"/>
    <s v="DSI;DSI-ACT_07;Abr"/>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04-30T00:00:00"/>
    <s v="Abr"/>
    <n v="2.8400000000000002E-2"/>
    <n v="0"/>
    <n v="0"/>
    <s v="Por Ejecutar"/>
    <e v="#N/A"/>
    <e v="#N/A"/>
    <n v="0"/>
    <m/>
    <m/>
    <m/>
    <m/>
    <m/>
    <m/>
  </r>
  <r>
    <n v="172"/>
    <s v="OE1;SI;DSI-ACT_07"/>
    <s v="DSI;DSI-ACT_07;May"/>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05-30T00:00:00"/>
    <s v="May"/>
    <n v="2.8299999999999999E-2"/>
    <n v="0"/>
    <n v="0"/>
    <s v="Por Ejecutar"/>
    <e v="#N/A"/>
    <e v="#N/A"/>
    <n v="0"/>
    <m/>
    <m/>
    <m/>
    <m/>
    <m/>
    <m/>
  </r>
  <r>
    <n v="172"/>
    <s v="OE1;SI;DSI-ACT_07"/>
    <s v="DSI;DSI-ACT_07;Jun"/>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06-30T00:00:00"/>
    <s v="Jun"/>
    <n v="2.8299999999999999E-2"/>
    <n v="0"/>
    <n v="0"/>
    <s v="Por Ejecutar"/>
    <e v="#N/A"/>
    <e v="#N/A"/>
    <n v="0"/>
    <m/>
    <m/>
    <m/>
    <m/>
    <m/>
    <m/>
  </r>
  <r>
    <n v="172"/>
    <s v="OE1;SI;DSI-ACT_07"/>
    <s v="DSI;DSI-ACT_07;Jul"/>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07-30T00:00:00"/>
    <s v="Jul"/>
    <n v="2.8299999999999999E-2"/>
    <n v="0"/>
    <n v="0"/>
    <s v="Por Ejecutar"/>
    <e v="#N/A"/>
    <e v="#N/A"/>
    <n v="0"/>
    <m/>
    <m/>
    <m/>
    <m/>
    <m/>
    <m/>
  </r>
  <r>
    <n v="172"/>
    <s v="OE1;SI;DSI-ACT_07"/>
    <s v="DSI;DSI-ACT_07;Ago"/>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08-30T00:00:00"/>
    <s v="Ago"/>
    <n v="2.8299999999999999E-2"/>
    <n v="0"/>
    <n v="0"/>
    <s v="Por Ejecutar"/>
    <e v="#N/A"/>
    <e v="#N/A"/>
    <n v="0"/>
    <m/>
    <m/>
    <m/>
    <m/>
    <m/>
    <m/>
  </r>
  <r>
    <n v="172"/>
    <s v="OE1;SI;DSI-ACT_07"/>
    <s v="DSI;DSI-ACT_07;Sep"/>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09-30T00:00:00"/>
    <s v="Sep"/>
    <e v="#N/A"/>
    <e v="#N/A"/>
    <e v="#N/A"/>
    <e v="#N/A"/>
    <e v="#N/A"/>
    <e v="#N/A"/>
    <n v="0"/>
    <m/>
    <m/>
    <m/>
    <m/>
    <m/>
    <m/>
  </r>
  <r>
    <n v="172"/>
    <s v="OE1;SI;DSI-ACT_07"/>
    <s v="DSI;DSI-ACT_07;Oct"/>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10-30T00:00:00"/>
    <s v="Oct"/>
    <e v="#N/A"/>
    <e v="#N/A"/>
    <e v="#N/A"/>
    <e v="#N/A"/>
    <e v="#N/A"/>
    <e v="#N/A"/>
    <n v="0"/>
    <m/>
    <m/>
    <m/>
    <m/>
    <m/>
    <m/>
  </r>
  <r>
    <n v="172"/>
    <s v="OE1;SI;DSI-ACT_07"/>
    <s v="DSI;DSI-ACT_07;Nov"/>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11-30T00:00:00"/>
    <s v="Nov"/>
    <e v="#N/A"/>
    <n v="2.8299999999999999E-2"/>
    <e v="#N/A"/>
    <e v="#N/A"/>
    <e v="#N/A"/>
    <e v="#N/A"/>
    <n v="0"/>
    <m/>
    <m/>
    <m/>
    <m/>
    <m/>
    <m/>
  </r>
  <r>
    <n v="172"/>
    <s v="OE1;SI;DSI-ACT_07"/>
    <s v="DSI;DSI-ACT_07;Dic"/>
    <x v="0"/>
    <s v="Fortalecer la Vigilancia."/>
    <s v="SI"/>
    <s v="PEI_03"/>
    <s v="PEI"/>
    <s v="PEI_03 - Sensibilización en materia de derechos y deberes en el sector transporte"/>
    <s v="DSI-E_05"/>
    <s v="Gestión de Campañas de Comunicación a los Usuarios del Transporte"/>
    <s v="DSI-ACT_07"/>
    <s v="1. Adelantar campaña a Usuarios del Transporte"/>
    <x v="4"/>
    <s v="Equipo_de_Comunicaciones"/>
    <n v="1"/>
    <n v="12"/>
    <n v="2019"/>
    <d v="2019-12-30T00:00:00"/>
    <s v="Dic"/>
    <e v="#N/A"/>
    <n v="2.8299999999999999E-2"/>
    <e v="#N/A"/>
    <e v="#N/A"/>
    <e v="#N/A"/>
    <e v="#N/A"/>
    <n v="0"/>
    <m/>
    <m/>
    <m/>
    <m/>
    <m/>
    <m/>
  </r>
  <r>
    <n v="173"/>
    <s v="OE1;SI;DSI-ACT_08"/>
    <s v="DSI;DSI-ACT_08;Ene"/>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01-30T00:00:00"/>
    <s v="Ene"/>
    <n v="0"/>
    <n v="0"/>
    <e v="#DIV/0!"/>
    <e v="#DIV/0!"/>
    <e v="#N/A"/>
    <e v="#N/A"/>
    <n v="0"/>
    <e v="#N/A"/>
    <e v="#N/A"/>
    <e v="#N/A"/>
    <e v="#N/A"/>
    <e v="#N/A"/>
    <e v="#N/A"/>
  </r>
  <r>
    <n v="173"/>
    <s v="OE1;SI;DSI-ACT_08"/>
    <s v="DSI;DSI-ACT_08;Feb"/>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02-28T00:00:00"/>
    <s v="Feb"/>
    <n v="0"/>
    <n v="0"/>
    <e v="#DIV/0!"/>
    <e v="#DIV/0!"/>
    <e v="#N/A"/>
    <e v="#N/A"/>
    <n v="0"/>
    <m/>
    <m/>
    <m/>
    <m/>
    <m/>
    <m/>
  </r>
  <r>
    <n v="173"/>
    <s v="OE1;SI;DSI-ACT_08"/>
    <s v="DSI;DSI-ACT_08;Mar"/>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03-30T00:00:00"/>
    <s v="Mar"/>
    <n v="0"/>
    <n v="0"/>
    <e v="#DIV/0!"/>
    <e v="#DIV/0!"/>
    <e v="#N/A"/>
    <e v="#N/A"/>
    <n v="0"/>
    <m/>
    <m/>
    <m/>
    <m/>
    <m/>
    <m/>
  </r>
  <r>
    <n v="173"/>
    <s v="OE1;SI;DSI-ACT_08"/>
    <s v="DSI;DSI-ACT_08;Abr"/>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04-30T00:00:00"/>
    <s v="Abr"/>
    <n v="0"/>
    <n v="0"/>
    <e v="#DIV/0!"/>
    <e v="#DIV/0!"/>
    <e v="#N/A"/>
    <e v="#N/A"/>
    <n v="0"/>
    <m/>
    <m/>
    <m/>
    <m/>
    <m/>
    <m/>
  </r>
  <r>
    <n v="173"/>
    <s v="OE1;SI;DSI-ACT_08"/>
    <s v="DSI;DSI-ACT_08;May"/>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05-30T00:00:00"/>
    <s v="May"/>
    <n v="1"/>
    <n v="0"/>
    <n v="0"/>
    <s v="Por Ejecutar"/>
    <e v="#N/A"/>
    <e v="#N/A"/>
    <n v="0"/>
    <m/>
    <m/>
    <m/>
    <m/>
    <m/>
    <m/>
  </r>
  <r>
    <n v="173"/>
    <s v="OE1;SI;DSI-ACT_08"/>
    <s v="DSI;DSI-ACT_08;Jun"/>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06-30T00:00:00"/>
    <s v="Jun"/>
    <n v="0"/>
    <n v="0"/>
    <e v="#DIV/0!"/>
    <e v="#DIV/0!"/>
    <e v="#N/A"/>
    <e v="#N/A"/>
    <n v="0"/>
    <m/>
    <m/>
    <m/>
    <m/>
    <m/>
    <m/>
  </r>
  <r>
    <n v="173"/>
    <s v="OE1;SI;DSI-ACT_08"/>
    <s v="DSI;DSI-ACT_08;Jul"/>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07-30T00:00:00"/>
    <s v="Jul"/>
    <n v="0"/>
    <n v="0"/>
    <e v="#DIV/0!"/>
    <e v="#DIV/0!"/>
    <e v="#N/A"/>
    <e v="#N/A"/>
    <n v="0"/>
    <m/>
    <m/>
    <m/>
    <m/>
    <m/>
    <m/>
  </r>
  <r>
    <n v="173"/>
    <s v="OE1;SI;DSI-ACT_08"/>
    <s v="DSI;DSI-ACT_08;Ago"/>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08-30T00:00:00"/>
    <s v="Ago"/>
    <n v="0"/>
    <n v="0"/>
    <e v="#DIV/0!"/>
    <e v="#DIV/0!"/>
    <e v="#N/A"/>
    <e v="#N/A"/>
    <n v="0"/>
    <m/>
    <m/>
    <m/>
    <m/>
    <m/>
    <m/>
  </r>
  <r>
    <n v="173"/>
    <s v="OE1;SI;DSI-ACT_08"/>
    <s v="DSI;DSI-ACT_08;Sep"/>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09-30T00:00:00"/>
    <s v="Sep"/>
    <e v="#N/A"/>
    <e v="#N/A"/>
    <e v="#N/A"/>
    <e v="#N/A"/>
    <e v="#N/A"/>
    <e v="#N/A"/>
    <n v="0"/>
    <m/>
    <m/>
    <m/>
    <m/>
    <m/>
    <m/>
  </r>
  <r>
    <n v="173"/>
    <s v="OE1;SI;DSI-ACT_08"/>
    <s v="DSI;DSI-ACT_08;Oct"/>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10-30T00:00:00"/>
    <s v="Oct"/>
    <e v="#N/A"/>
    <e v="#N/A"/>
    <n v="0"/>
    <s v="Por Ejecutar"/>
    <e v="#N/A"/>
    <e v="#N/A"/>
    <n v="0"/>
    <m/>
    <m/>
    <m/>
    <m/>
    <m/>
    <m/>
  </r>
  <r>
    <n v="173"/>
    <s v="OE1;SI;DSI-ACT_08"/>
    <s v="DSI;DSI-ACT_08;Nov"/>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11-30T00:00:00"/>
    <s v="Nov"/>
    <e v="#N/A"/>
    <n v="0"/>
    <n v="0"/>
    <s v="Por Ejecutar"/>
    <e v="#N/A"/>
    <e v="#N/A"/>
    <n v="0"/>
    <m/>
    <m/>
    <m/>
    <m/>
    <m/>
    <m/>
  </r>
  <r>
    <n v="173"/>
    <s v="OE1;SI;DSI-ACT_08"/>
    <s v="DSI;DSI-ACT_08;Dic"/>
    <x v="0"/>
    <s v="Fortalecer la Vigilancia."/>
    <s v="SI"/>
    <s v="PEI_03"/>
    <s v="PEI"/>
    <s v="PEI_03 - Sensibilización en materia de derechos y deberes en el sector transporte"/>
    <s v="DSI-E_05"/>
    <s v="Gestión de Campañas de Comunicación a los Usuarios del Transporte"/>
    <s v="DSI-ACT_08"/>
    <s v="Diseñar y Publicar la Revista Virtual ST para el Sector Transporte."/>
    <x v="4"/>
    <s v="Equipo_de_Comunicaciones"/>
    <n v="1"/>
    <n v="12"/>
    <n v="2019"/>
    <d v="2019-12-30T00:00:00"/>
    <s v="Dic"/>
    <e v="#N/A"/>
    <n v="0"/>
    <n v="0"/>
    <s v="Por Ejecutar"/>
    <e v="#N/A"/>
    <e v="#N/A"/>
    <n v="0"/>
    <m/>
    <m/>
    <m/>
    <m/>
    <m/>
    <m/>
  </r>
  <r>
    <n v="174"/>
    <s v="OE5;SI;OAJ-ACT_01"/>
    <s v="OAJ;OAJ-ACT_01;Ene"/>
    <x v="3"/>
    <s v="Fortalecimiento Institucional"/>
    <s v="SI"/>
    <s v="PAI_10"/>
    <s v="PAI"/>
    <s v="Gestión_PQRS"/>
    <s v="OAJ-E_01"/>
    <s v="1. Peticiones, Quejas, Reclamos y Solicitudes."/>
    <s v="OAJ-ACT_01"/>
    <s v="1. Peticiones, Quejas, Reclamos y Solicitudes."/>
    <x v="5"/>
    <s v="Oficina_Asesora_Jurídica"/>
    <n v="1"/>
    <n v="12"/>
    <n v="2019"/>
    <d v="2019-01-30T00:00:00"/>
    <s v="Ene"/>
    <n v="114"/>
    <n v="89"/>
    <n v="0.7807017543859649"/>
    <s v="En Seguimiento"/>
    <e v="#N/A"/>
    <e v="#N/A"/>
    <n v="0"/>
    <e v="#N/A"/>
    <e v="#N/A"/>
    <e v="#N/A"/>
    <e v="#N/A"/>
    <e v="#N/A"/>
    <e v="#N/A"/>
  </r>
  <r>
    <n v="174"/>
    <s v="OE5;SI;OAJ-ACT_01"/>
    <s v="OAJ;OAJ-ACT_01;Feb"/>
    <x v="3"/>
    <s v="Fortalecimiento Institucional"/>
    <s v="SI"/>
    <s v="PAI_10"/>
    <s v="PAI"/>
    <s v="Gestión_PQRS"/>
    <s v="OAJ-E_01"/>
    <s v="1. Peticiones, Quejas, Reclamos y Solicitudes."/>
    <s v="OAJ-ACT_01"/>
    <s v="1. Peticiones, Quejas, Reclamos y Solicitudes."/>
    <x v="5"/>
    <s v="Oficina_Asesora_Jurídica"/>
    <n v="1"/>
    <n v="12"/>
    <n v="2019"/>
    <d v="2019-02-28T00:00:00"/>
    <s v="Feb"/>
    <n v="0"/>
    <n v="0"/>
    <e v="#DIV/0!"/>
    <e v="#DIV/0!"/>
    <e v="#N/A"/>
    <e v="#N/A"/>
    <n v="0"/>
    <m/>
    <m/>
    <m/>
    <m/>
    <m/>
    <m/>
  </r>
  <r>
    <n v="174"/>
    <s v="OE5;SI;OAJ-ACT_01"/>
    <s v="OAJ;OAJ-ACT_01;Mar"/>
    <x v="3"/>
    <s v="Fortalecimiento Institucional"/>
    <s v="SI"/>
    <s v="PAI_10"/>
    <s v="PAI"/>
    <s v="Gestión_PQRS"/>
    <s v="OAJ-E_01"/>
    <s v="1. Peticiones, Quejas, Reclamos y Solicitudes."/>
    <s v="OAJ-ACT_01"/>
    <s v="1. Peticiones, Quejas, Reclamos y Solicitudes."/>
    <x v="5"/>
    <s v="Oficina_Asesora_Jurídica"/>
    <n v="1"/>
    <n v="12"/>
    <n v="2019"/>
    <d v="2019-03-30T00:00:00"/>
    <s v="Mar"/>
    <n v="0"/>
    <n v="0"/>
    <e v="#DIV/0!"/>
    <e v="#DIV/0!"/>
    <e v="#N/A"/>
    <e v="#N/A"/>
    <n v="0"/>
    <m/>
    <m/>
    <m/>
    <m/>
    <m/>
    <m/>
  </r>
  <r>
    <n v="174"/>
    <s v="OE5;SI;OAJ-ACT_01"/>
    <s v="OAJ;OAJ-ACT_01;Abr"/>
    <x v="3"/>
    <s v="Fortalecimiento Institucional"/>
    <s v="SI"/>
    <s v="PAI_10"/>
    <s v="PAI"/>
    <s v="Gestión_PQRS"/>
    <s v="OAJ-E_01"/>
    <s v="1. Peticiones, Quejas, Reclamos y Solicitudes."/>
    <s v="OAJ-ACT_01"/>
    <s v="1. Peticiones, Quejas, Reclamos y Solicitudes."/>
    <x v="5"/>
    <s v="Oficina_Asesora_Jurídica"/>
    <n v="1"/>
    <n v="12"/>
    <n v="2019"/>
    <d v="2019-04-30T00:00:00"/>
    <s v="Abr"/>
    <n v="0"/>
    <n v="0"/>
    <e v="#DIV/0!"/>
    <e v="#DIV/0!"/>
    <e v="#N/A"/>
    <e v="#N/A"/>
    <n v="0"/>
    <m/>
    <m/>
    <m/>
    <m/>
    <m/>
    <m/>
  </r>
  <r>
    <n v="174"/>
    <s v="OE5;SI;OAJ-ACT_01"/>
    <s v="OAJ;OAJ-ACT_01;May"/>
    <x v="3"/>
    <s v="Fortalecimiento Institucional"/>
    <s v="SI"/>
    <s v="PAI_10"/>
    <s v="PAI"/>
    <s v="Gestión_PQRS"/>
    <s v="OAJ-E_01"/>
    <s v="1. Peticiones, Quejas, Reclamos y Solicitudes."/>
    <s v="OAJ-ACT_01"/>
    <s v="1. Peticiones, Quejas, Reclamos y Solicitudes."/>
    <x v="5"/>
    <s v="Oficina_Asesora_Jurídica"/>
    <n v="1"/>
    <n v="12"/>
    <n v="2019"/>
    <d v="2019-05-30T00:00:00"/>
    <s v="May"/>
    <n v="0"/>
    <n v="0"/>
    <e v="#DIV/0!"/>
    <e v="#DIV/0!"/>
    <e v="#N/A"/>
    <e v="#N/A"/>
    <n v="0"/>
    <m/>
    <m/>
    <m/>
    <m/>
    <m/>
    <m/>
  </r>
  <r>
    <n v="174"/>
    <s v="OE5;SI;OAJ-ACT_01"/>
    <s v="OAJ;OAJ-ACT_01;Jun"/>
    <x v="3"/>
    <s v="Fortalecimiento Institucional"/>
    <s v="SI"/>
    <s v="PAI_10"/>
    <s v="PAI"/>
    <s v="Gestión_PQRS"/>
    <s v="OAJ-E_01"/>
    <s v="1. Peticiones, Quejas, Reclamos y Solicitudes."/>
    <s v="OAJ-ACT_01"/>
    <s v="1. Peticiones, Quejas, Reclamos y Solicitudes."/>
    <x v="5"/>
    <s v="Oficina_Asesora_Jurídica"/>
    <n v="1"/>
    <n v="12"/>
    <n v="2019"/>
    <d v="2019-06-30T00:00:00"/>
    <s v="Jun"/>
    <n v="0"/>
    <n v="0"/>
    <e v="#DIV/0!"/>
    <e v="#DIV/0!"/>
    <e v="#N/A"/>
    <e v="#N/A"/>
    <n v="0"/>
    <m/>
    <m/>
    <m/>
    <m/>
    <m/>
    <m/>
  </r>
  <r>
    <n v="174"/>
    <s v="OE5;SI;OAJ-ACT_01"/>
    <s v="OAJ;OAJ-ACT_01;Jul"/>
    <x v="3"/>
    <s v="Fortalecimiento Institucional"/>
    <s v="SI"/>
    <s v="PAI_10"/>
    <s v="PAI"/>
    <s v="Gestión_PQRS"/>
    <s v="OAJ-E_01"/>
    <s v="1. Peticiones, Quejas, Reclamos y Solicitudes."/>
    <s v="OAJ-ACT_01"/>
    <s v="1. Peticiones, Quejas, Reclamos y Solicitudes."/>
    <x v="5"/>
    <s v="Oficina_Asesora_Jurídica"/>
    <n v="1"/>
    <n v="12"/>
    <n v="2019"/>
    <d v="2019-07-30T00:00:00"/>
    <s v="Jul"/>
    <n v="0"/>
    <n v="0"/>
    <e v="#DIV/0!"/>
    <e v="#DIV/0!"/>
    <e v="#N/A"/>
    <e v="#N/A"/>
    <n v="0"/>
    <m/>
    <m/>
    <m/>
    <m/>
    <m/>
    <m/>
  </r>
  <r>
    <n v="174"/>
    <s v="OE5;SI;OAJ-ACT_01"/>
    <s v="OAJ;OAJ-ACT_01;Ago"/>
    <x v="3"/>
    <s v="Fortalecimiento Institucional"/>
    <s v="SI"/>
    <s v="PAI_10"/>
    <s v="PAI"/>
    <s v="Gestión_PQRS"/>
    <s v="OAJ-E_01"/>
    <s v="1. Peticiones, Quejas, Reclamos y Solicitudes."/>
    <s v="OAJ-ACT_01"/>
    <s v="1. Peticiones, Quejas, Reclamos y Solicitudes."/>
    <x v="5"/>
    <s v="Oficina_Asesora_Jurídica"/>
    <n v="1"/>
    <n v="12"/>
    <n v="2019"/>
    <d v="2019-08-30T00:00:00"/>
    <s v="Ago"/>
    <n v="0"/>
    <n v="0"/>
    <e v="#DIV/0!"/>
    <e v="#DIV/0!"/>
    <e v="#N/A"/>
    <e v="#N/A"/>
    <n v="0"/>
    <m/>
    <m/>
    <m/>
    <m/>
    <m/>
    <m/>
  </r>
  <r>
    <n v="174"/>
    <s v="OE5;SI;OAJ-ACT_01"/>
    <s v="OAJ;OAJ-ACT_01;Sep"/>
    <x v="3"/>
    <s v="Fortalecimiento Institucional"/>
    <s v="SI"/>
    <s v="PAI_10"/>
    <s v="PAI"/>
    <s v="Gestión_PQRS"/>
    <s v="OAJ-E_01"/>
    <s v="1. Peticiones, Quejas, Reclamos y Solicitudes."/>
    <s v="OAJ-ACT_01"/>
    <s v="1. Peticiones, Quejas, Reclamos y Solicitudes."/>
    <x v="5"/>
    <s v="Oficina_Asesora_Jurídica"/>
    <n v="1"/>
    <n v="12"/>
    <n v="2019"/>
    <d v="2019-09-30T00:00:00"/>
    <s v="Sep"/>
    <e v="#N/A"/>
    <e v="#N/A"/>
    <e v="#N/A"/>
    <e v="#N/A"/>
    <e v="#N/A"/>
    <e v="#N/A"/>
    <n v="0"/>
    <m/>
    <m/>
    <m/>
    <m/>
    <m/>
    <m/>
  </r>
  <r>
    <n v="174"/>
    <s v="OE5;SI;OAJ-ACT_01"/>
    <s v="OAJ;OAJ-ACT_01;Oct"/>
    <x v="3"/>
    <s v="Fortalecimiento Institucional"/>
    <s v="SI"/>
    <s v="PAI_10"/>
    <s v="PAI"/>
    <s v="Gestión_PQRS"/>
    <s v="OAJ-E_01"/>
    <s v="1. Peticiones, Quejas, Reclamos y Solicitudes."/>
    <s v="OAJ-ACT_01"/>
    <s v="1. Peticiones, Quejas, Reclamos y Solicitudes."/>
    <x v="5"/>
    <s v="Oficina_Asesora_Jurídica"/>
    <n v="1"/>
    <n v="12"/>
    <n v="2019"/>
    <d v="2019-10-30T00:00:00"/>
    <s v="Oct"/>
    <e v="#N/A"/>
    <e v="#N/A"/>
    <n v="0"/>
    <s v="Por Ejecutar"/>
    <e v="#N/A"/>
    <e v="#N/A"/>
    <n v="0"/>
    <m/>
    <m/>
    <m/>
    <m/>
    <m/>
    <m/>
  </r>
  <r>
    <n v="174"/>
    <s v="OE5;SI;OAJ-ACT_01"/>
    <s v="OAJ;OAJ-ACT_01;Nov"/>
    <x v="3"/>
    <s v="Fortalecimiento Institucional"/>
    <s v="SI"/>
    <s v="PAI_10"/>
    <s v="PAI"/>
    <s v="Gestión_PQRS"/>
    <s v="OAJ-E_01"/>
    <s v="1. Peticiones, Quejas, Reclamos y Solicitudes."/>
    <s v="OAJ-ACT_01"/>
    <s v="1. Peticiones, Quejas, Reclamos y Solicitudes."/>
    <x v="5"/>
    <s v="Oficina_Asesora_Jurídica"/>
    <n v="1"/>
    <n v="12"/>
    <n v="2019"/>
    <d v="2019-11-30T00:00:00"/>
    <s v="Nov"/>
    <e v="#N/A"/>
    <n v="0"/>
    <n v="0"/>
    <s v="Por Ejecutar"/>
    <e v="#N/A"/>
    <e v="#N/A"/>
    <n v="0"/>
    <m/>
    <m/>
    <m/>
    <m/>
    <m/>
    <m/>
  </r>
  <r>
    <n v="174"/>
    <s v="OE5;SI;OAJ-ACT_01"/>
    <s v="OAJ;OAJ-ACT_01;Dic"/>
    <x v="3"/>
    <s v="Fortalecimiento Institucional"/>
    <s v="SI"/>
    <s v="PAI_10"/>
    <s v="PAI"/>
    <s v="Gestión_PQRS"/>
    <s v="OAJ-E_01"/>
    <s v="1. Peticiones, Quejas, Reclamos y Solicitudes."/>
    <s v="OAJ-ACT_01"/>
    <s v="1. Peticiones, Quejas, Reclamos y Solicitudes."/>
    <x v="5"/>
    <s v="Oficina_Asesora_Jurídica"/>
    <n v="1"/>
    <n v="12"/>
    <n v="2019"/>
    <d v="2019-12-30T00:00:00"/>
    <s v="Dic"/>
    <e v="#N/A"/>
    <n v="0"/>
    <n v="0"/>
    <s v="Por Ejecutar"/>
    <e v="#N/A"/>
    <e v="#N/A"/>
    <n v="0"/>
    <m/>
    <m/>
    <m/>
    <m/>
    <m/>
    <m/>
  </r>
  <r>
    <n v="175"/>
    <s v="OE1;SI;OAJ-ACT_02"/>
    <s v="OAJ;OAJ-ACT_02;Ene"/>
    <x v="0"/>
    <s v="Fortalecer la Vigilancia."/>
    <s v="SI"/>
    <s v="PAI_10"/>
    <s v="PAI"/>
    <s v="Investigaciones"/>
    <s v="OAJ-E_02"/>
    <s v="2. Resolver Actuaciones Administrativas en Termino"/>
    <s v="OAJ-ACT_02"/>
    <s v="A. RECURSOS DE REPOSICIÓN"/>
    <x v="5"/>
    <s v="Oficina_Asesora_Jurídica"/>
    <n v="2"/>
    <n v="12"/>
    <n v="2019"/>
    <d v="2019-01-30T00:00:00"/>
    <s v="Ene"/>
    <n v="0"/>
    <n v="0"/>
    <e v="#DIV/0!"/>
    <e v="#DIV/0!"/>
    <e v="#N/A"/>
    <e v="#N/A"/>
    <n v="0"/>
    <e v="#N/A"/>
    <e v="#N/A"/>
    <n v="0"/>
    <n v="1"/>
    <s v="Por Ejecutar"/>
    <n v="0"/>
  </r>
  <r>
    <n v="175"/>
    <s v="OE1;SI;OAJ-ACT_02"/>
    <s v="OAJ;OAJ-ACT_02;Feb"/>
    <x v="0"/>
    <s v="Fortalecer la Vigilancia."/>
    <s v="SI"/>
    <s v="PAI_10"/>
    <s v="PAI"/>
    <s v="Investigaciones"/>
    <s v="OAJ-E_02"/>
    <s v="2. Resolver Actuaciones Administrativas en Termino"/>
    <s v="OAJ-ACT_02"/>
    <s v="A. RECURSOS DE REPOSICIÓN"/>
    <x v="5"/>
    <s v="Oficina_Asesora_Jurídica"/>
    <n v="2"/>
    <n v="12"/>
    <n v="2019"/>
    <d v="2019-02-28T00:00:00"/>
    <s v="Feb"/>
    <n v="0"/>
    <n v="0"/>
    <e v="#DIV/0!"/>
    <e v="#DIV/0!"/>
    <e v="#N/A"/>
    <e v="#N/A"/>
    <n v="0"/>
    <m/>
    <m/>
    <m/>
    <m/>
    <m/>
    <m/>
  </r>
  <r>
    <n v="175"/>
    <s v="OE1;SI;OAJ-ACT_02"/>
    <s v="OAJ;OAJ-ACT_02;Mar"/>
    <x v="0"/>
    <s v="Fortalecer la Vigilancia."/>
    <s v="SI"/>
    <s v="PAI_10"/>
    <s v="PAI"/>
    <s v="Investigaciones"/>
    <s v="OAJ-E_02"/>
    <s v="2. Resolver Actuaciones Administrativas en Termino"/>
    <s v="OAJ-ACT_02"/>
    <s v="A. RECURSOS DE REPOSICIÓN"/>
    <x v="5"/>
    <s v="Oficina_Asesora_Jurídica"/>
    <n v="2"/>
    <n v="12"/>
    <n v="2019"/>
    <d v="2019-03-30T00:00:00"/>
    <s v="Mar"/>
    <n v="0"/>
    <n v="0"/>
    <e v="#DIV/0!"/>
    <e v="#DIV/0!"/>
    <e v="#N/A"/>
    <e v="#N/A"/>
    <n v="0"/>
    <m/>
    <m/>
    <m/>
    <m/>
    <m/>
    <m/>
  </r>
  <r>
    <n v="175"/>
    <s v="OE1;SI;OAJ-ACT_02"/>
    <s v="OAJ;OAJ-ACT_02;Abr"/>
    <x v="0"/>
    <s v="Fortalecer la Vigilancia."/>
    <s v="SI"/>
    <s v="PAI_10"/>
    <s v="PAI"/>
    <s v="Investigaciones"/>
    <s v="OAJ-E_02"/>
    <s v="2. Resolver Actuaciones Administrativas en Termino"/>
    <s v="OAJ-ACT_02"/>
    <s v="A. RECURSOS DE REPOSICIÓN"/>
    <x v="5"/>
    <s v="Oficina_Asesora_Jurídica"/>
    <n v="2"/>
    <n v="12"/>
    <n v="2019"/>
    <d v="2019-04-30T00:00:00"/>
    <s v="Abr"/>
    <n v="0"/>
    <n v="0"/>
    <e v="#DIV/0!"/>
    <e v="#DIV/0!"/>
    <e v="#N/A"/>
    <e v="#N/A"/>
    <n v="0"/>
    <m/>
    <m/>
    <m/>
    <m/>
    <m/>
    <m/>
  </r>
  <r>
    <n v="175"/>
    <s v="OE1;SI;OAJ-ACT_02"/>
    <s v="OAJ;OAJ-ACT_02;May"/>
    <x v="0"/>
    <s v="Fortalecer la Vigilancia."/>
    <s v="SI"/>
    <s v="PAI_10"/>
    <s v="PAI"/>
    <s v="Investigaciones"/>
    <s v="OAJ-E_02"/>
    <s v="2. Resolver Actuaciones Administrativas en Termino"/>
    <s v="OAJ-ACT_02"/>
    <s v="A. RECURSOS DE REPOSICIÓN"/>
    <x v="5"/>
    <s v="Oficina_Asesora_Jurídica"/>
    <n v="2"/>
    <n v="12"/>
    <n v="2019"/>
    <d v="2019-05-30T00:00:00"/>
    <s v="May"/>
    <n v="0"/>
    <n v="0"/>
    <e v="#DIV/0!"/>
    <e v="#DIV/0!"/>
    <e v="#N/A"/>
    <e v="#N/A"/>
    <n v="0"/>
    <m/>
    <m/>
    <m/>
    <m/>
    <m/>
    <m/>
  </r>
  <r>
    <n v="175"/>
    <s v="OE1;SI;OAJ-ACT_02"/>
    <s v="OAJ;OAJ-ACT_02;Jun"/>
    <x v="0"/>
    <s v="Fortalecer la Vigilancia."/>
    <s v="SI"/>
    <s v="PAI_10"/>
    <s v="PAI"/>
    <s v="Investigaciones"/>
    <s v="OAJ-E_02"/>
    <s v="2. Resolver Actuaciones Administrativas en Termino"/>
    <s v="OAJ-ACT_02"/>
    <s v="A. RECURSOS DE REPOSICIÓN"/>
    <x v="5"/>
    <s v="Oficina_Asesora_Jurídica"/>
    <n v="2"/>
    <n v="12"/>
    <n v="2019"/>
    <d v="2019-06-30T00:00:00"/>
    <s v="Jun"/>
    <n v="0"/>
    <n v="0"/>
    <e v="#DIV/0!"/>
    <e v="#DIV/0!"/>
    <e v="#N/A"/>
    <e v="#N/A"/>
    <n v="0"/>
    <m/>
    <m/>
    <m/>
    <m/>
    <m/>
    <m/>
  </r>
  <r>
    <n v="175"/>
    <s v="OE1;SI;OAJ-ACT_02"/>
    <s v="OAJ;OAJ-ACT_02;Jul"/>
    <x v="0"/>
    <s v="Fortalecer la Vigilancia."/>
    <s v="SI"/>
    <s v="PAI_10"/>
    <s v="PAI"/>
    <s v="Investigaciones"/>
    <s v="OAJ-E_02"/>
    <s v="2. Resolver Actuaciones Administrativas en Termino"/>
    <s v="OAJ-ACT_02"/>
    <s v="A. RECURSOS DE REPOSICIÓN"/>
    <x v="5"/>
    <s v="Oficina_Asesora_Jurídica"/>
    <n v="2"/>
    <n v="12"/>
    <n v="2019"/>
    <d v="2019-07-30T00:00:00"/>
    <s v="Jul"/>
    <n v="0"/>
    <n v="0"/>
    <e v="#DIV/0!"/>
    <e v="#DIV/0!"/>
    <e v="#N/A"/>
    <e v="#N/A"/>
    <n v="0"/>
    <m/>
    <m/>
    <m/>
    <m/>
    <m/>
    <m/>
  </r>
  <r>
    <n v="175"/>
    <s v="OE1;SI;OAJ-ACT_02"/>
    <s v="OAJ;OAJ-ACT_02;Ago"/>
    <x v="0"/>
    <s v="Fortalecer la Vigilancia."/>
    <s v="SI"/>
    <s v="PAI_10"/>
    <s v="PAI"/>
    <s v="Investigaciones"/>
    <s v="OAJ-E_02"/>
    <s v="2. Resolver Actuaciones Administrativas en Termino"/>
    <s v="OAJ-ACT_02"/>
    <s v="A. RECURSOS DE REPOSICIÓN"/>
    <x v="5"/>
    <s v="Oficina_Asesora_Jurídica"/>
    <n v="2"/>
    <n v="12"/>
    <n v="2019"/>
    <d v="2019-08-30T00:00:00"/>
    <s v="Ago"/>
    <n v="0"/>
    <n v="0"/>
    <e v="#DIV/0!"/>
    <e v="#DIV/0!"/>
    <e v="#N/A"/>
    <e v="#N/A"/>
    <n v="0"/>
    <m/>
    <m/>
    <m/>
    <m/>
    <m/>
    <m/>
  </r>
  <r>
    <n v="175"/>
    <s v="OE1;SI;OAJ-ACT_02"/>
    <s v="OAJ;OAJ-ACT_02;Sep"/>
    <x v="0"/>
    <s v="Fortalecer la Vigilancia."/>
    <s v="SI"/>
    <s v="PAI_10"/>
    <s v="PAI"/>
    <s v="Investigaciones"/>
    <s v="OAJ-E_02"/>
    <s v="2. Resolver Actuaciones Administrativas en Termino"/>
    <s v="OAJ-ACT_02"/>
    <s v="A. RECURSOS DE REPOSICIÓN"/>
    <x v="5"/>
    <s v="Oficina_Asesora_Jurídica"/>
    <n v="2"/>
    <n v="12"/>
    <n v="2019"/>
    <d v="2019-09-30T00:00:00"/>
    <s v="Sep"/>
    <e v="#N/A"/>
    <e v="#N/A"/>
    <e v="#N/A"/>
    <e v="#N/A"/>
    <e v="#N/A"/>
    <e v="#N/A"/>
    <n v="0"/>
    <m/>
    <m/>
    <m/>
    <m/>
    <m/>
    <m/>
  </r>
  <r>
    <n v="175"/>
    <s v="OE1;SI;OAJ-ACT_02"/>
    <s v="OAJ;OAJ-ACT_02;Oct"/>
    <x v="0"/>
    <s v="Fortalecer la Vigilancia."/>
    <s v="SI"/>
    <s v="PAI_10"/>
    <s v="PAI"/>
    <s v="Investigaciones"/>
    <s v="OAJ-E_02"/>
    <s v="2. Resolver Actuaciones Administrativas en Termino"/>
    <s v="OAJ-ACT_02"/>
    <s v="A. RECURSOS DE REPOSICIÓN"/>
    <x v="5"/>
    <s v="Oficina_Asesora_Jurídica"/>
    <n v="2"/>
    <n v="12"/>
    <n v="2019"/>
    <d v="2019-10-30T00:00:00"/>
    <s v="Oct"/>
    <e v="#N/A"/>
    <e v="#N/A"/>
    <n v="0"/>
    <s v="Por Ejecutar"/>
    <e v="#N/A"/>
    <e v="#N/A"/>
    <n v="0"/>
    <m/>
    <m/>
    <m/>
    <m/>
    <m/>
    <m/>
  </r>
  <r>
    <n v="175"/>
    <s v="OE1;SI;OAJ-ACT_02"/>
    <s v="OAJ;OAJ-ACT_02;Nov"/>
    <x v="0"/>
    <s v="Fortalecer la Vigilancia."/>
    <s v="SI"/>
    <s v="PAI_10"/>
    <s v="PAI"/>
    <s v="Investigaciones"/>
    <s v="OAJ-E_02"/>
    <s v="2. Resolver Actuaciones Administrativas en Termino"/>
    <s v="OAJ-ACT_02"/>
    <s v="A. RECURSOS DE REPOSICIÓN"/>
    <x v="5"/>
    <s v="Oficina_Asesora_Jurídica"/>
    <n v="2"/>
    <n v="12"/>
    <n v="2019"/>
    <d v="2019-11-30T00:00:00"/>
    <s v="Nov"/>
    <e v="#N/A"/>
    <n v="0"/>
    <n v="0"/>
    <s v="Por Ejecutar"/>
    <e v="#N/A"/>
    <e v="#N/A"/>
    <n v="0"/>
    <m/>
    <m/>
    <m/>
    <m/>
    <m/>
    <m/>
  </r>
  <r>
    <n v="175"/>
    <s v="OE1;SI;OAJ-ACT_02"/>
    <s v="OAJ;OAJ-ACT_02;Dic"/>
    <x v="0"/>
    <s v="Fortalecer la Vigilancia."/>
    <s v="SI"/>
    <s v="PAI_10"/>
    <s v="PAI"/>
    <s v="Investigaciones"/>
    <s v="OAJ-E_02"/>
    <s v="2. Resolver Actuaciones Administrativas en Termino"/>
    <s v="OAJ-ACT_02"/>
    <s v="A. RECURSOS DE REPOSICIÓN"/>
    <x v="5"/>
    <s v="Oficina_Asesora_Jurídica"/>
    <n v="2"/>
    <n v="12"/>
    <n v="2019"/>
    <d v="2019-12-30T00:00:00"/>
    <s v="Dic"/>
    <e v="#N/A"/>
    <n v="0"/>
    <n v="0"/>
    <s v="Por Ejecutar"/>
    <e v="#N/A"/>
    <e v="#N/A"/>
    <n v="0"/>
    <m/>
    <m/>
    <m/>
    <m/>
    <m/>
    <m/>
  </r>
  <r>
    <n v="176"/>
    <s v="OE1;SI;OAJ-ACT_03"/>
    <s v="OAJ;OAJ-ACT_03;Ene"/>
    <x v="0"/>
    <s v="Fortalecer la Vigilancia."/>
    <s v="SI"/>
    <s v="PAI_10"/>
    <s v="PAI"/>
    <s v="Investigaciones"/>
    <s v="OAJ-E_02"/>
    <s v="2. Resolver Actuaciones Administrativas en Termino"/>
    <s v="OAJ-ACT_03"/>
    <s v="B. RECURSOS DE APELACIÓN"/>
    <x v="5"/>
    <s v="Oficina_Asesora_Jurídica"/>
    <n v="2"/>
    <n v="12"/>
    <n v="2019"/>
    <d v="2019-01-30T00:00:00"/>
    <s v="Ene"/>
    <n v="9"/>
    <n v="9"/>
    <n v="1"/>
    <s v="Ejecutada"/>
    <e v="#N/A"/>
    <e v="#N/A"/>
    <n v="0"/>
    <e v="#N/A"/>
    <e v="#N/A"/>
    <n v="0"/>
    <n v="1"/>
    <s v="Por Ejecutar"/>
    <n v="0"/>
  </r>
  <r>
    <n v="176"/>
    <s v="OE1;SI;OAJ-ACT_03"/>
    <s v="OAJ;OAJ-ACT_03;Feb"/>
    <x v="0"/>
    <s v="Fortalecer la Vigilancia."/>
    <s v="SI"/>
    <s v="PAI_10"/>
    <s v="PAI"/>
    <s v="Investigaciones"/>
    <s v="OAJ-E_02"/>
    <s v="2. Resolver Actuaciones Administrativas en Termino"/>
    <s v="OAJ-ACT_03"/>
    <s v="B. RECURSOS DE APELACIÓN"/>
    <x v="5"/>
    <s v="Oficina_Asesora_Jurídica"/>
    <n v="2"/>
    <n v="12"/>
    <n v="2019"/>
    <d v="2019-02-28T00:00:00"/>
    <s v="Feb"/>
    <n v="0"/>
    <n v="0"/>
    <e v="#DIV/0!"/>
    <e v="#DIV/0!"/>
    <e v="#N/A"/>
    <e v="#N/A"/>
    <n v="0"/>
    <m/>
    <m/>
    <m/>
    <m/>
    <m/>
    <m/>
  </r>
  <r>
    <n v="176"/>
    <s v="OE1;SI;OAJ-ACT_03"/>
    <s v="OAJ;OAJ-ACT_03;Mar"/>
    <x v="0"/>
    <s v="Fortalecer la Vigilancia."/>
    <s v="SI"/>
    <s v="PAI_10"/>
    <s v="PAI"/>
    <s v="Investigaciones"/>
    <s v="OAJ-E_02"/>
    <s v="2. Resolver Actuaciones Administrativas en Termino"/>
    <s v="OAJ-ACT_03"/>
    <s v="B. RECURSOS DE APELACIÓN"/>
    <x v="5"/>
    <s v="Oficina_Asesora_Jurídica"/>
    <n v="2"/>
    <n v="12"/>
    <n v="2019"/>
    <d v="2019-03-30T00:00:00"/>
    <s v="Mar"/>
    <n v="0"/>
    <n v="0"/>
    <e v="#DIV/0!"/>
    <e v="#DIV/0!"/>
    <e v="#N/A"/>
    <e v="#N/A"/>
    <n v="0"/>
    <m/>
    <m/>
    <m/>
    <m/>
    <m/>
    <m/>
  </r>
  <r>
    <n v="176"/>
    <s v="OE1;SI;OAJ-ACT_03"/>
    <s v="OAJ;OAJ-ACT_03;Abr"/>
    <x v="0"/>
    <s v="Fortalecer la Vigilancia."/>
    <s v="SI"/>
    <s v="PAI_10"/>
    <s v="PAI"/>
    <s v="Investigaciones"/>
    <s v="OAJ-E_02"/>
    <s v="2. Resolver Actuaciones Administrativas en Termino"/>
    <s v="OAJ-ACT_03"/>
    <s v="B. RECURSOS DE APELACIÓN"/>
    <x v="5"/>
    <s v="Oficina_Asesora_Jurídica"/>
    <n v="2"/>
    <n v="12"/>
    <n v="2019"/>
    <d v="2019-04-30T00:00:00"/>
    <s v="Abr"/>
    <n v="0"/>
    <n v="0"/>
    <e v="#DIV/0!"/>
    <e v="#DIV/0!"/>
    <e v="#N/A"/>
    <e v="#N/A"/>
    <n v="0"/>
    <m/>
    <m/>
    <m/>
    <m/>
    <m/>
    <m/>
  </r>
  <r>
    <n v="176"/>
    <s v="OE1;SI;OAJ-ACT_03"/>
    <s v="OAJ;OAJ-ACT_03;May"/>
    <x v="0"/>
    <s v="Fortalecer la Vigilancia."/>
    <s v="SI"/>
    <s v="PAI_10"/>
    <s v="PAI"/>
    <s v="Investigaciones"/>
    <s v="OAJ-E_02"/>
    <s v="2. Resolver Actuaciones Administrativas en Termino"/>
    <s v="OAJ-ACT_03"/>
    <s v="B. RECURSOS DE APELACIÓN"/>
    <x v="5"/>
    <s v="Oficina_Asesora_Jurídica"/>
    <n v="2"/>
    <n v="12"/>
    <n v="2019"/>
    <d v="2019-05-30T00:00:00"/>
    <s v="May"/>
    <n v="0"/>
    <n v="0"/>
    <e v="#DIV/0!"/>
    <e v="#DIV/0!"/>
    <e v="#N/A"/>
    <e v="#N/A"/>
    <n v="0"/>
    <m/>
    <m/>
    <m/>
    <m/>
    <m/>
    <m/>
  </r>
  <r>
    <n v="176"/>
    <s v="OE1;SI;OAJ-ACT_03"/>
    <s v="OAJ;OAJ-ACT_03;Jun"/>
    <x v="0"/>
    <s v="Fortalecer la Vigilancia."/>
    <s v="SI"/>
    <s v="PAI_10"/>
    <s v="PAI"/>
    <s v="Investigaciones"/>
    <s v="OAJ-E_02"/>
    <s v="2. Resolver Actuaciones Administrativas en Termino"/>
    <s v="OAJ-ACT_03"/>
    <s v="B. RECURSOS DE APELACIÓN"/>
    <x v="5"/>
    <s v="Oficina_Asesora_Jurídica"/>
    <n v="2"/>
    <n v="12"/>
    <n v="2019"/>
    <d v="2019-06-30T00:00:00"/>
    <s v="Jun"/>
    <n v="0"/>
    <n v="0"/>
    <e v="#DIV/0!"/>
    <e v="#DIV/0!"/>
    <e v="#N/A"/>
    <e v="#N/A"/>
    <n v="0"/>
    <m/>
    <m/>
    <m/>
    <m/>
    <m/>
    <m/>
  </r>
  <r>
    <n v="176"/>
    <s v="OE1;SI;OAJ-ACT_03"/>
    <s v="OAJ;OAJ-ACT_03;Jul"/>
    <x v="0"/>
    <s v="Fortalecer la Vigilancia."/>
    <s v="SI"/>
    <s v="PAI_10"/>
    <s v="PAI"/>
    <s v="Investigaciones"/>
    <s v="OAJ-E_02"/>
    <s v="2. Resolver Actuaciones Administrativas en Termino"/>
    <s v="OAJ-ACT_03"/>
    <s v="B. RECURSOS DE APELACIÓN"/>
    <x v="5"/>
    <s v="Oficina_Asesora_Jurídica"/>
    <n v="2"/>
    <n v="12"/>
    <n v="2019"/>
    <d v="2019-07-30T00:00:00"/>
    <s v="Jul"/>
    <n v="0"/>
    <n v="0"/>
    <e v="#DIV/0!"/>
    <e v="#DIV/0!"/>
    <e v="#N/A"/>
    <e v="#N/A"/>
    <n v="0"/>
    <m/>
    <m/>
    <m/>
    <m/>
    <m/>
    <m/>
  </r>
  <r>
    <n v="176"/>
    <s v="OE1;SI;OAJ-ACT_03"/>
    <s v="OAJ;OAJ-ACT_03;Ago"/>
    <x v="0"/>
    <s v="Fortalecer la Vigilancia."/>
    <s v="SI"/>
    <s v="PAI_10"/>
    <s v="PAI"/>
    <s v="Investigaciones"/>
    <s v="OAJ-E_02"/>
    <s v="2. Resolver Actuaciones Administrativas en Termino"/>
    <s v="OAJ-ACT_03"/>
    <s v="B. RECURSOS DE APELACIÓN"/>
    <x v="5"/>
    <s v="Oficina_Asesora_Jurídica"/>
    <n v="2"/>
    <n v="12"/>
    <n v="2019"/>
    <d v="2019-08-30T00:00:00"/>
    <s v="Ago"/>
    <n v="0"/>
    <n v="0"/>
    <e v="#DIV/0!"/>
    <e v="#DIV/0!"/>
    <e v="#N/A"/>
    <e v="#N/A"/>
    <n v="0"/>
    <m/>
    <m/>
    <m/>
    <m/>
    <m/>
    <m/>
  </r>
  <r>
    <n v="176"/>
    <s v="OE1;SI;OAJ-ACT_03"/>
    <s v="OAJ;OAJ-ACT_03;Sep"/>
    <x v="0"/>
    <s v="Fortalecer la Vigilancia."/>
    <s v="SI"/>
    <s v="PAI_10"/>
    <s v="PAI"/>
    <s v="Investigaciones"/>
    <s v="OAJ-E_02"/>
    <s v="2. Resolver Actuaciones Administrativas en Termino"/>
    <s v="OAJ-ACT_03"/>
    <s v="B. RECURSOS DE APELACIÓN"/>
    <x v="5"/>
    <s v="Oficina_Asesora_Jurídica"/>
    <n v="2"/>
    <n v="12"/>
    <n v="2019"/>
    <d v="2019-09-30T00:00:00"/>
    <s v="Sep"/>
    <e v="#N/A"/>
    <e v="#N/A"/>
    <e v="#N/A"/>
    <e v="#N/A"/>
    <e v="#N/A"/>
    <e v="#N/A"/>
    <n v="0"/>
    <m/>
    <m/>
    <m/>
    <m/>
    <m/>
    <m/>
  </r>
  <r>
    <n v="176"/>
    <s v="OE1;SI;OAJ-ACT_03"/>
    <s v="OAJ;OAJ-ACT_03;Oct"/>
    <x v="0"/>
    <s v="Fortalecer la Vigilancia."/>
    <s v="SI"/>
    <s v="PAI_10"/>
    <s v="PAI"/>
    <s v="Investigaciones"/>
    <s v="OAJ-E_02"/>
    <s v="2. Resolver Actuaciones Administrativas en Termino"/>
    <s v="OAJ-ACT_03"/>
    <s v="B. RECURSOS DE APELACIÓN"/>
    <x v="5"/>
    <s v="Oficina_Asesora_Jurídica"/>
    <n v="2"/>
    <n v="12"/>
    <n v="2019"/>
    <d v="2019-10-30T00:00:00"/>
    <s v="Oct"/>
    <e v="#N/A"/>
    <e v="#N/A"/>
    <n v="0"/>
    <s v="Por Ejecutar"/>
    <e v="#N/A"/>
    <e v="#N/A"/>
    <n v="0"/>
    <m/>
    <m/>
    <m/>
    <m/>
    <m/>
    <m/>
  </r>
  <r>
    <n v="176"/>
    <s v="OE1;SI;OAJ-ACT_03"/>
    <s v="OAJ;OAJ-ACT_03;Nov"/>
    <x v="0"/>
    <s v="Fortalecer la Vigilancia."/>
    <s v="SI"/>
    <s v="PAI_10"/>
    <s v="PAI"/>
    <s v="Investigaciones"/>
    <s v="OAJ-E_02"/>
    <s v="2. Resolver Actuaciones Administrativas en Termino"/>
    <s v="OAJ-ACT_03"/>
    <s v="B. RECURSOS DE APELACIÓN"/>
    <x v="5"/>
    <s v="Oficina_Asesora_Jurídica"/>
    <n v="2"/>
    <n v="12"/>
    <n v="2019"/>
    <d v="2019-11-30T00:00:00"/>
    <s v="Nov"/>
    <e v="#N/A"/>
    <n v="0"/>
    <n v="0"/>
    <s v="Por Ejecutar"/>
    <e v="#N/A"/>
    <e v="#N/A"/>
    <n v="0"/>
    <m/>
    <m/>
    <m/>
    <m/>
    <m/>
    <m/>
  </r>
  <r>
    <n v="176"/>
    <s v="OE1;SI;OAJ-ACT_03"/>
    <s v="OAJ;OAJ-ACT_03;Dic"/>
    <x v="0"/>
    <s v="Fortalecer la Vigilancia."/>
    <s v="SI"/>
    <s v="PAI_10"/>
    <s v="PAI"/>
    <s v="Investigaciones"/>
    <s v="OAJ-E_02"/>
    <s v="2. Resolver Actuaciones Administrativas en Termino"/>
    <s v="OAJ-ACT_03"/>
    <s v="B. RECURSOS DE APELACIÓN"/>
    <x v="5"/>
    <s v="Oficina_Asesora_Jurídica"/>
    <n v="2"/>
    <n v="12"/>
    <n v="2019"/>
    <d v="2019-12-30T00:00:00"/>
    <s v="Dic"/>
    <e v="#N/A"/>
    <n v="0"/>
    <n v="0"/>
    <s v="Por Ejecutar"/>
    <e v="#N/A"/>
    <e v="#N/A"/>
    <n v="0"/>
    <m/>
    <m/>
    <m/>
    <m/>
    <m/>
    <m/>
  </r>
  <r>
    <n v="177"/>
    <s v="OE1;SI;OAJ-ACT_04"/>
    <s v="OAJ;OAJ-ACT_04;Ene"/>
    <x v="0"/>
    <s v="Fortalecer la Vigilancia."/>
    <s v="SI"/>
    <s v="PAI_10"/>
    <s v="PAI"/>
    <s v="Investigaciones"/>
    <s v="OAJ-E_02"/>
    <s v="2. Resolver Actuaciones Administrativas en Termino"/>
    <s v="OAJ-ACT_04"/>
    <s v="C. RECURSOS DE QUEJA"/>
    <x v="5"/>
    <s v="Oficina_Asesora_Jurídica"/>
    <n v="2"/>
    <n v="12"/>
    <n v="2019"/>
    <d v="2019-01-30T00:00:00"/>
    <s v="Ene"/>
    <n v="0"/>
    <n v="0"/>
    <e v="#DIV/0!"/>
    <e v="#DIV/0!"/>
    <e v="#N/A"/>
    <e v="#N/A"/>
    <n v="0"/>
    <e v="#N/A"/>
    <e v="#N/A"/>
    <e v="#N/A"/>
    <e v="#N/A"/>
    <e v="#N/A"/>
    <e v="#N/A"/>
  </r>
  <r>
    <n v="177"/>
    <s v="OE1;SI;OAJ-ACT_04"/>
    <s v="OAJ;OAJ-ACT_04;Feb"/>
    <x v="0"/>
    <s v="Fortalecer la Vigilancia."/>
    <s v="SI"/>
    <s v="PAI_10"/>
    <s v="PAI"/>
    <s v="Investigaciones"/>
    <s v="OAJ-E_02"/>
    <s v="2. Resolver Actuaciones Administrativas en Termino"/>
    <s v="OAJ-ACT_04"/>
    <s v="C. RECURSOS DE QUEJA"/>
    <x v="5"/>
    <s v="Oficina_Asesora_Jurídica"/>
    <n v="2"/>
    <n v="12"/>
    <n v="2019"/>
    <d v="2019-02-28T00:00:00"/>
    <s v="Feb"/>
    <n v="0"/>
    <n v="0"/>
    <e v="#DIV/0!"/>
    <e v="#DIV/0!"/>
    <e v="#N/A"/>
    <e v="#N/A"/>
    <n v="0"/>
    <m/>
    <m/>
    <m/>
    <m/>
    <m/>
    <m/>
  </r>
  <r>
    <n v="177"/>
    <s v="OE1;SI;OAJ-ACT_04"/>
    <s v="OAJ;OAJ-ACT_04;Mar"/>
    <x v="0"/>
    <s v="Fortalecer la Vigilancia."/>
    <s v="SI"/>
    <s v="PAI_10"/>
    <s v="PAI"/>
    <s v="Investigaciones"/>
    <s v="OAJ-E_02"/>
    <s v="2. Resolver Actuaciones Administrativas en Termino"/>
    <s v="OAJ-ACT_04"/>
    <s v="C. RECURSOS DE QUEJA"/>
    <x v="5"/>
    <s v="Oficina_Asesora_Jurídica"/>
    <n v="2"/>
    <n v="12"/>
    <n v="2019"/>
    <d v="2019-03-30T00:00:00"/>
    <s v="Mar"/>
    <n v="0"/>
    <n v="0"/>
    <e v="#DIV/0!"/>
    <e v="#DIV/0!"/>
    <e v="#N/A"/>
    <e v="#N/A"/>
    <n v="0"/>
    <m/>
    <m/>
    <m/>
    <m/>
    <m/>
    <m/>
  </r>
  <r>
    <n v="177"/>
    <s v="OE1;SI;OAJ-ACT_04"/>
    <s v="OAJ;OAJ-ACT_04;Abr"/>
    <x v="0"/>
    <s v="Fortalecer la Vigilancia."/>
    <s v="SI"/>
    <s v="PAI_10"/>
    <s v="PAI"/>
    <s v="Investigaciones"/>
    <s v="OAJ-E_02"/>
    <s v="2. Resolver Actuaciones Administrativas en Termino"/>
    <s v="OAJ-ACT_04"/>
    <s v="C. RECURSOS DE QUEJA"/>
    <x v="5"/>
    <s v="Oficina_Asesora_Jurídica"/>
    <n v="2"/>
    <n v="12"/>
    <n v="2019"/>
    <d v="2019-04-30T00:00:00"/>
    <s v="Abr"/>
    <n v="0"/>
    <n v="0"/>
    <e v="#DIV/0!"/>
    <e v="#DIV/0!"/>
    <e v="#N/A"/>
    <e v="#N/A"/>
    <n v="0"/>
    <m/>
    <m/>
    <m/>
    <m/>
    <m/>
    <m/>
  </r>
  <r>
    <n v="177"/>
    <s v="OE1;SI;OAJ-ACT_04"/>
    <s v="OAJ;OAJ-ACT_04;May"/>
    <x v="0"/>
    <s v="Fortalecer la Vigilancia."/>
    <s v="SI"/>
    <s v="PAI_10"/>
    <s v="PAI"/>
    <s v="Investigaciones"/>
    <s v="OAJ-E_02"/>
    <s v="2. Resolver Actuaciones Administrativas en Termino"/>
    <s v="OAJ-ACT_04"/>
    <s v="C. RECURSOS DE QUEJA"/>
    <x v="5"/>
    <s v="Oficina_Asesora_Jurídica"/>
    <n v="2"/>
    <n v="12"/>
    <n v="2019"/>
    <d v="2019-05-30T00:00:00"/>
    <s v="May"/>
    <n v="0"/>
    <n v="0"/>
    <e v="#DIV/0!"/>
    <e v="#DIV/0!"/>
    <e v="#N/A"/>
    <e v="#N/A"/>
    <n v="0"/>
    <m/>
    <m/>
    <m/>
    <m/>
    <m/>
    <m/>
  </r>
  <r>
    <n v="177"/>
    <s v="OE1;SI;OAJ-ACT_04"/>
    <s v="OAJ;OAJ-ACT_04;Jun"/>
    <x v="0"/>
    <s v="Fortalecer la Vigilancia."/>
    <s v="SI"/>
    <s v="PAI_10"/>
    <s v="PAI"/>
    <s v="Investigaciones"/>
    <s v="OAJ-E_02"/>
    <s v="2. Resolver Actuaciones Administrativas en Termino"/>
    <s v="OAJ-ACT_04"/>
    <s v="C. RECURSOS DE QUEJA"/>
    <x v="5"/>
    <s v="Oficina_Asesora_Jurídica"/>
    <n v="2"/>
    <n v="12"/>
    <n v="2019"/>
    <d v="2019-06-30T00:00:00"/>
    <s v="Jun"/>
    <n v="0"/>
    <n v="0"/>
    <e v="#DIV/0!"/>
    <e v="#DIV/0!"/>
    <e v="#N/A"/>
    <e v="#N/A"/>
    <n v="0"/>
    <m/>
    <m/>
    <m/>
    <m/>
    <m/>
    <m/>
  </r>
  <r>
    <n v="177"/>
    <s v="OE1;SI;OAJ-ACT_04"/>
    <s v="OAJ;OAJ-ACT_04;Jul"/>
    <x v="0"/>
    <s v="Fortalecer la Vigilancia."/>
    <s v="SI"/>
    <s v="PAI_10"/>
    <s v="PAI"/>
    <s v="Investigaciones"/>
    <s v="OAJ-E_02"/>
    <s v="2. Resolver Actuaciones Administrativas en Termino"/>
    <s v="OAJ-ACT_04"/>
    <s v="C. RECURSOS DE QUEJA"/>
    <x v="5"/>
    <s v="Oficina_Asesora_Jurídica"/>
    <n v="2"/>
    <n v="12"/>
    <n v="2019"/>
    <d v="2019-07-30T00:00:00"/>
    <s v="Jul"/>
    <n v="0"/>
    <n v="0"/>
    <e v="#DIV/0!"/>
    <e v="#DIV/0!"/>
    <e v="#N/A"/>
    <e v="#N/A"/>
    <n v="0"/>
    <m/>
    <m/>
    <m/>
    <m/>
    <m/>
    <m/>
  </r>
  <r>
    <n v="177"/>
    <s v="OE1;SI;OAJ-ACT_04"/>
    <s v="OAJ;OAJ-ACT_04;Ago"/>
    <x v="0"/>
    <s v="Fortalecer la Vigilancia."/>
    <s v="SI"/>
    <s v="PAI_10"/>
    <s v="PAI"/>
    <s v="Investigaciones"/>
    <s v="OAJ-E_02"/>
    <s v="2. Resolver Actuaciones Administrativas en Termino"/>
    <s v="OAJ-ACT_04"/>
    <s v="C. RECURSOS DE QUEJA"/>
    <x v="5"/>
    <s v="Oficina_Asesora_Jurídica"/>
    <n v="2"/>
    <n v="12"/>
    <n v="2019"/>
    <d v="2019-08-30T00:00:00"/>
    <s v="Ago"/>
    <n v="0"/>
    <n v="0"/>
    <e v="#DIV/0!"/>
    <e v="#DIV/0!"/>
    <e v="#N/A"/>
    <e v="#N/A"/>
    <n v="0"/>
    <m/>
    <m/>
    <m/>
    <m/>
    <m/>
    <m/>
  </r>
  <r>
    <n v="177"/>
    <s v="OE1;SI;OAJ-ACT_04"/>
    <s v="OAJ;OAJ-ACT_04;Sep"/>
    <x v="0"/>
    <s v="Fortalecer la Vigilancia."/>
    <s v="SI"/>
    <s v="PAI_10"/>
    <s v="PAI"/>
    <s v="Investigaciones"/>
    <s v="OAJ-E_02"/>
    <s v="2. Resolver Actuaciones Administrativas en Termino"/>
    <s v="OAJ-ACT_04"/>
    <s v="C. RECURSOS DE QUEJA"/>
    <x v="5"/>
    <s v="Oficina_Asesora_Jurídica"/>
    <n v="2"/>
    <n v="12"/>
    <n v="2019"/>
    <d v="2019-09-30T00:00:00"/>
    <s v="Sep"/>
    <e v="#N/A"/>
    <e v="#N/A"/>
    <e v="#N/A"/>
    <e v="#N/A"/>
    <e v="#N/A"/>
    <e v="#N/A"/>
    <n v="0"/>
    <m/>
    <m/>
    <m/>
    <m/>
    <m/>
    <m/>
  </r>
  <r>
    <n v="177"/>
    <s v="OE1;SI;OAJ-ACT_04"/>
    <s v="OAJ;OAJ-ACT_04;Oct"/>
    <x v="0"/>
    <s v="Fortalecer la Vigilancia."/>
    <s v="SI"/>
    <s v="PAI_10"/>
    <s v="PAI"/>
    <s v="Investigaciones"/>
    <s v="OAJ-E_02"/>
    <s v="2. Resolver Actuaciones Administrativas en Termino"/>
    <s v="OAJ-ACT_04"/>
    <s v="C. RECURSOS DE QUEJA"/>
    <x v="5"/>
    <s v="Oficina_Asesora_Jurídica"/>
    <n v="2"/>
    <n v="12"/>
    <n v="2019"/>
    <d v="2019-10-30T00:00:00"/>
    <s v="Oct"/>
    <e v="#N/A"/>
    <e v="#N/A"/>
    <n v="0"/>
    <s v="Por Ejecutar"/>
    <e v="#N/A"/>
    <e v="#N/A"/>
    <n v="0"/>
    <m/>
    <m/>
    <m/>
    <m/>
    <m/>
    <m/>
  </r>
  <r>
    <n v="177"/>
    <s v="OE1;SI;OAJ-ACT_04"/>
    <s v="OAJ;OAJ-ACT_04;Nov"/>
    <x v="0"/>
    <s v="Fortalecer la Vigilancia."/>
    <s v="SI"/>
    <s v="PAI_10"/>
    <s v="PAI"/>
    <s v="Investigaciones"/>
    <s v="OAJ-E_02"/>
    <s v="2. Resolver Actuaciones Administrativas en Termino"/>
    <s v="OAJ-ACT_04"/>
    <s v="C. RECURSOS DE QUEJA"/>
    <x v="5"/>
    <s v="Oficina_Asesora_Jurídica"/>
    <n v="2"/>
    <n v="12"/>
    <n v="2019"/>
    <d v="2019-11-30T00:00:00"/>
    <s v="Nov"/>
    <e v="#N/A"/>
    <n v="0"/>
    <n v="0"/>
    <s v="Por Ejecutar"/>
    <e v="#N/A"/>
    <e v="#N/A"/>
    <n v="0"/>
    <m/>
    <m/>
    <m/>
    <m/>
    <m/>
    <m/>
  </r>
  <r>
    <n v="177"/>
    <s v="OE1;SI;OAJ-ACT_04"/>
    <s v="OAJ;OAJ-ACT_04;Dic"/>
    <x v="0"/>
    <s v="Fortalecer la Vigilancia."/>
    <s v="SI"/>
    <s v="PAI_10"/>
    <s v="PAI"/>
    <s v="Investigaciones"/>
    <s v="OAJ-E_02"/>
    <s v="2. Resolver Actuaciones Administrativas en Termino"/>
    <s v="OAJ-ACT_04"/>
    <s v="C. RECURSOS DE QUEJA"/>
    <x v="5"/>
    <s v="Oficina_Asesora_Jurídica"/>
    <n v="2"/>
    <n v="12"/>
    <n v="2019"/>
    <d v="2019-12-30T00:00:00"/>
    <s v="Dic"/>
    <e v="#N/A"/>
    <n v="0"/>
    <n v="0"/>
    <s v="Por Ejecutar"/>
    <e v="#N/A"/>
    <e v="#N/A"/>
    <n v="0"/>
    <m/>
    <m/>
    <m/>
    <m/>
    <m/>
    <m/>
  </r>
  <r>
    <n v="178"/>
    <s v="OE1;SI;OAJ-ACT_05"/>
    <s v="OAJ;OAJ-ACT_05;Ene"/>
    <x v="0"/>
    <s v="Fortalecer la Vigilancia."/>
    <s v="SI"/>
    <s v="PAI_10"/>
    <s v="PAI"/>
    <s v="Investigaciones"/>
    <s v="OAJ-E_02"/>
    <s v="2. Resolver Actuaciones Administrativas en Termino"/>
    <s v="OAJ-ACT_05"/>
    <s v="D. REVOCATORIA DIRECTA"/>
    <x v="5"/>
    <s v="Oficina_Asesora_Jurídica"/>
    <n v="2"/>
    <n v="12"/>
    <n v="2019"/>
    <d v="2019-01-30T00:00:00"/>
    <s v="Ene"/>
    <n v="253"/>
    <n v="253"/>
    <n v="1"/>
    <s v="Ejecutada"/>
    <e v="#N/A"/>
    <e v="#N/A"/>
    <n v="0"/>
    <e v="#N/A"/>
    <e v="#N/A"/>
    <e v="#N/A"/>
    <e v="#N/A"/>
    <e v="#N/A"/>
    <e v="#N/A"/>
  </r>
  <r>
    <n v="178"/>
    <s v="OE1;SI;OAJ-ACT_05"/>
    <s v="OAJ;OAJ-ACT_05;Feb"/>
    <x v="0"/>
    <s v="Fortalecer la Vigilancia."/>
    <s v="SI"/>
    <s v="PAI_10"/>
    <s v="PAI"/>
    <s v="Investigaciones"/>
    <s v="OAJ-E_02"/>
    <s v="2. Resolver Actuaciones Administrativas en Termino"/>
    <s v="OAJ-ACT_05"/>
    <s v="D. REVOCATORIA DIRECTA"/>
    <x v="5"/>
    <s v="Oficina_Asesora_Jurídica"/>
    <n v="2"/>
    <n v="12"/>
    <n v="2019"/>
    <d v="2019-02-28T00:00:00"/>
    <s v="Feb"/>
    <n v="0"/>
    <n v="0"/>
    <e v="#DIV/0!"/>
    <e v="#DIV/0!"/>
    <e v="#N/A"/>
    <e v="#N/A"/>
    <n v="0"/>
    <m/>
    <m/>
    <m/>
    <m/>
    <m/>
    <m/>
  </r>
  <r>
    <n v="178"/>
    <s v="OE1;SI;OAJ-ACT_05"/>
    <s v="OAJ;OAJ-ACT_05;Mar"/>
    <x v="0"/>
    <s v="Fortalecer la Vigilancia."/>
    <s v="SI"/>
    <s v="PAI_10"/>
    <s v="PAI"/>
    <s v="Investigaciones"/>
    <s v="OAJ-E_02"/>
    <s v="2. Resolver Actuaciones Administrativas en Termino"/>
    <s v="OAJ-ACT_05"/>
    <s v="D. REVOCATORIA DIRECTA"/>
    <x v="5"/>
    <s v="Oficina_Asesora_Jurídica"/>
    <n v="2"/>
    <n v="12"/>
    <n v="2019"/>
    <d v="2019-03-30T00:00:00"/>
    <s v="Mar"/>
    <n v="0"/>
    <n v="0"/>
    <e v="#DIV/0!"/>
    <e v="#DIV/0!"/>
    <e v="#N/A"/>
    <e v="#N/A"/>
    <n v="0"/>
    <m/>
    <m/>
    <m/>
    <m/>
    <m/>
    <m/>
  </r>
  <r>
    <n v="178"/>
    <s v="OE1;SI;OAJ-ACT_05"/>
    <s v="OAJ;OAJ-ACT_05;Abr"/>
    <x v="0"/>
    <s v="Fortalecer la Vigilancia."/>
    <s v="SI"/>
    <s v="PAI_10"/>
    <s v="PAI"/>
    <s v="Investigaciones"/>
    <s v="OAJ-E_02"/>
    <s v="2. Resolver Actuaciones Administrativas en Termino"/>
    <s v="OAJ-ACT_05"/>
    <s v="D. REVOCATORIA DIRECTA"/>
    <x v="5"/>
    <s v="Oficina_Asesora_Jurídica"/>
    <n v="2"/>
    <n v="12"/>
    <n v="2019"/>
    <d v="2019-04-30T00:00:00"/>
    <s v="Abr"/>
    <n v="0"/>
    <n v="0"/>
    <e v="#DIV/0!"/>
    <e v="#DIV/0!"/>
    <e v="#N/A"/>
    <e v="#N/A"/>
    <n v="0"/>
    <m/>
    <m/>
    <m/>
    <m/>
    <m/>
    <m/>
  </r>
  <r>
    <n v="178"/>
    <s v="OE1;SI;OAJ-ACT_05"/>
    <s v="OAJ;OAJ-ACT_05;May"/>
    <x v="0"/>
    <s v="Fortalecer la Vigilancia."/>
    <s v="SI"/>
    <s v="PAI_10"/>
    <s v="PAI"/>
    <s v="Investigaciones"/>
    <s v="OAJ-E_02"/>
    <s v="2. Resolver Actuaciones Administrativas en Termino"/>
    <s v="OAJ-ACT_05"/>
    <s v="D. REVOCATORIA DIRECTA"/>
    <x v="5"/>
    <s v="Oficina_Asesora_Jurídica"/>
    <n v="2"/>
    <n v="12"/>
    <n v="2019"/>
    <d v="2019-05-30T00:00:00"/>
    <s v="May"/>
    <n v="0"/>
    <n v="0"/>
    <e v="#DIV/0!"/>
    <e v="#DIV/0!"/>
    <e v="#N/A"/>
    <e v="#N/A"/>
    <n v="0"/>
    <m/>
    <m/>
    <m/>
    <m/>
    <m/>
    <m/>
  </r>
  <r>
    <n v="178"/>
    <s v="OE1;SI;OAJ-ACT_05"/>
    <s v="OAJ;OAJ-ACT_05;Jun"/>
    <x v="0"/>
    <s v="Fortalecer la Vigilancia."/>
    <s v="SI"/>
    <s v="PAI_10"/>
    <s v="PAI"/>
    <s v="Investigaciones"/>
    <s v="OAJ-E_02"/>
    <s v="2. Resolver Actuaciones Administrativas en Termino"/>
    <s v="OAJ-ACT_05"/>
    <s v="D. REVOCATORIA DIRECTA"/>
    <x v="5"/>
    <s v="Oficina_Asesora_Jurídica"/>
    <n v="2"/>
    <n v="12"/>
    <n v="2019"/>
    <d v="2019-06-30T00:00:00"/>
    <s v="Jun"/>
    <n v="0"/>
    <n v="0"/>
    <e v="#DIV/0!"/>
    <e v="#DIV/0!"/>
    <e v="#N/A"/>
    <e v="#N/A"/>
    <n v="0"/>
    <m/>
    <m/>
    <m/>
    <m/>
    <m/>
    <m/>
  </r>
  <r>
    <n v="178"/>
    <s v="OE1;SI;OAJ-ACT_05"/>
    <s v="OAJ;OAJ-ACT_05;Jul"/>
    <x v="0"/>
    <s v="Fortalecer la Vigilancia."/>
    <s v="SI"/>
    <s v="PAI_10"/>
    <s v="PAI"/>
    <s v="Investigaciones"/>
    <s v="OAJ-E_02"/>
    <s v="2. Resolver Actuaciones Administrativas en Termino"/>
    <s v="OAJ-ACT_05"/>
    <s v="D. REVOCATORIA DIRECTA"/>
    <x v="5"/>
    <s v="Oficina_Asesora_Jurídica"/>
    <n v="2"/>
    <n v="12"/>
    <n v="2019"/>
    <d v="2019-07-30T00:00:00"/>
    <s v="Jul"/>
    <n v="0"/>
    <n v="0"/>
    <e v="#DIV/0!"/>
    <e v="#DIV/0!"/>
    <e v="#N/A"/>
    <e v="#N/A"/>
    <n v="0"/>
    <m/>
    <m/>
    <m/>
    <m/>
    <m/>
    <m/>
  </r>
  <r>
    <n v="178"/>
    <s v="OE1;SI;OAJ-ACT_05"/>
    <s v="OAJ;OAJ-ACT_05;Ago"/>
    <x v="0"/>
    <s v="Fortalecer la Vigilancia."/>
    <s v="SI"/>
    <s v="PAI_10"/>
    <s v="PAI"/>
    <s v="Investigaciones"/>
    <s v="OAJ-E_02"/>
    <s v="2. Resolver Actuaciones Administrativas en Termino"/>
    <s v="OAJ-ACT_05"/>
    <s v="D. REVOCATORIA DIRECTA"/>
    <x v="5"/>
    <s v="Oficina_Asesora_Jurídica"/>
    <n v="2"/>
    <n v="12"/>
    <n v="2019"/>
    <d v="2019-08-30T00:00:00"/>
    <s v="Ago"/>
    <n v="0"/>
    <n v="0"/>
    <e v="#DIV/0!"/>
    <e v="#DIV/0!"/>
    <e v="#N/A"/>
    <e v="#N/A"/>
    <n v="0"/>
    <m/>
    <m/>
    <m/>
    <m/>
    <m/>
    <m/>
  </r>
  <r>
    <n v="178"/>
    <s v="OE1;SI;OAJ-ACT_05"/>
    <s v="OAJ;OAJ-ACT_05;Sep"/>
    <x v="0"/>
    <s v="Fortalecer la Vigilancia."/>
    <s v="SI"/>
    <s v="PAI_10"/>
    <s v="PAI"/>
    <s v="Investigaciones"/>
    <s v="OAJ-E_02"/>
    <s v="2. Resolver Actuaciones Administrativas en Termino"/>
    <s v="OAJ-ACT_05"/>
    <s v="D. REVOCATORIA DIRECTA"/>
    <x v="5"/>
    <s v="Oficina_Asesora_Jurídica"/>
    <n v="2"/>
    <n v="12"/>
    <n v="2019"/>
    <d v="2019-09-30T00:00:00"/>
    <s v="Sep"/>
    <e v="#N/A"/>
    <e v="#N/A"/>
    <e v="#N/A"/>
    <e v="#N/A"/>
    <e v="#N/A"/>
    <e v="#N/A"/>
    <n v="0"/>
    <m/>
    <m/>
    <m/>
    <m/>
    <m/>
    <m/>
  </r>
  <r>
    <n v="178"/>
    <s v="OE1;SI;OAJ-ACT_05"/>
    <s v="OAJ;OAJ-ACT_05;Oct"/>
    <x v="0"/>
    <s v="Fortalecer la Vigilancia."/>
    <s v="SI"/>
    <s v="PAI_10"/>
    <s v="PAI"/>
    <s v="Investigaciones"/>
    <s v="OAJ-E_02"/>
    <s v="2. Resolver Actuaciones Administrativas en Termino"/>
    <s v="OAJ-ACT_05"/>
    <s v="D. REVOCATORIA DIRECTA"/>
    <x v="5"/>
    <s v="Oficina_Asesora_Jurídica"/>
    <n v="2"/>
    <n v="12"/>
    <n v="2019"/>
    <d v="2019-10-30T00:00:00"/>
    <s v="Oct"/>
    <e v="#N/A"/>
    <e v="#N/A"/>
    <n v="0"/>
    <s v="Por Ejecutar"/>
    <e v="#N/A"/>
    <e v="#N/A"/>
    <n v="0"/>
    <m/>
    <m/>
    <m/>
    <m/>
    <m/>
    <m/>
  </r>
  <r>
    <n v="178"/>
    <s v="OE1;SI;OAJ-ACT_05"/>
    <s v="OAJ;OAJ-ACT_05;Nov"/>
    <x v="0"/>
    <s v="Fortalecer la Vigilancia."/>
    <s v="SI"/>
    <s v="PAI_10"/>
    <s v="PAI"/>
    <s v="Investigaciones"/>
    <s v="OAJ-E_02"/>
    <s v="2. Resolver Actuaciones Administrativas en Termino"/>
    <s v="OAJ-ACT_05"/>
    <s v="D. REVOCATORIA DIRECTA"/>
    <x v="5"/>
    <s v="Oficina_Asesora_Jurídica"/>
    <n v="2"/>
    <n v="12"/>
    <n v="2019"/>
    <d v="2019-11-30T00:00:00"/>
    <s v="Nov"/>
    <e v="#N/A"/>
    <n v="0"/>
    <n v="0"/>
    <s v="Por Ejecutar"/>
    <e v="#N/A"/>
    <e v="#N/A"/>
    <n v="0"/>
    <m/>
    <m/>
    <m/>
    <m/>
    <m/>
    <m/>
  </r>
  <r>
    <n v="178"/>
    <s v="OE1;SI;OAJ-ACT_05"/>
    <s v="OAJ;OAJ-ACT_05;Dic"/>
    <x v="0"/>
    <s v="Fortalecer la Vigilancia."/>
    <s v="SI"/>
    <s v="PAI_10"/>
    <s v="PAI"/>
    <s v="Investigaciones"/>
    <s v="OAJ-E_02"/>
    <s v="2. Resolver Actuaciones Administrativas en Termino"/>
    <s v="OAJ-ACT_05"/>
    <s v="D. REVOCATORIA DIRECTA"/>
    <x v="5"/>
    <s v="Oficina_Asesora_Jurídica"/>
    <n v="2"/>
    <n v="12"/>
    <n v="2019"/>
    <d v="2019-12-30T00:00:00"/>
    <s v="Dic"/>
    <e v="#N/A"/>
    <n v="0"/>
    <n v="0"/>
    <s v="Por Ejecutar"/>
    <e v="#N/A"/>
    <e v="#N/A"/>
    <n v="0"/>
    <m/>
    <m/>
    <m/>
    <m/>
    <m/>
    <m/>
  </r>
  <r>
    <n v="179"/>
    <e v="#N/A"/>
    <e v="#N/A"/>
    <x v="4"/>
    <e v="#N/A"/>
    <e v="#N/A"/>
    <e v="#N/A"/>
    <e v="#N/A"/>
    <e v="#N/A"/>
    <e v="#N/A"/>
    <e v="#N/A"/>
    <e v="#N/A"/>
    <e v="#N/A"/>
    <x v="6"/>
    <e v="#N/A"/>
    <e v="#N/A"/>
    <e v="#N/A"/>
    <n v="2019"/>
    <d v="2019-01-30T00:00:00"/>
    <s v="Ene"/>
    <e v="#N/A"/>
    <e v="#N/A"/>
    <e v="#N/A"/>
    <e v="#N/A"/>
    <e v="#N/A"/>
    <e v="#N/A"/>
    <n v="0"/>
    <e v="#N/A"/>
    <e v="#N/A"/>
    <n v="0"/>
    <n v="1"/>
    <s v="Por Ejecutar"/>
    <e v="#N/A"/>
  </r>
  <r>
    <n v="179"/>
    <e v="#N/A"/>
    <e v="#N/A"/>
    <x v="4"/>
    <e v="#N/A"/>
    <e v="#N/A"/>
    <e v="#N/A"/>
    <e v="#N/A"/>
    <e v="#N/A"/>
    <e v="#N/A"/>
    <e v="#N/A"/>
    <e v="#N/A"/>
    <e v="#N/A"/>
    <x v="6"/>
    <e v="#N/A"/>
    <e v="#N/A"/>
    <e v="#N/A"/>
    <n v="2019"/>
    <d v="2019-02-28T00:00:00"/>
    <s v="Feb"/>
    <e v="#N/A"/>
    <e v="#N/A"/>
    <e v="#N/A"/>
    <e v="#N/A"/>
    <e v="#N/A"/>
    <e v="#N/A"/>
    <n v="0"/>
    <m/>
    <m/>
    <m/>
    <m/>
    <m/>
    <m/>
  </r>
  <r>
    <n v="179"/>
    <e v="#N/A"/>
    <e v="#N/A"/>
    <x v="4"/>
    <e v="#N/A"/>
    <e v="#N/A"/>
    <e v="#N/A"/>
    <e v="#N/A"/>
    <e v="#N/A"/>
    <e v="#N/A"/>
    <e v="#N/A"/>
    <e v="#N/A"/>
    <e v="#N/A"/>
    <x v="6"/>
    <e v="#N/A"/>
    <e v="#N/A"/>
    <e v="#N/A"/>
    <n v="2019"/>
    <d v="2019-03-30T00:00:00"/>
    <s v="Mar"/>
    <e v="#N/A"/>
    <e v="#N/A"/>
    <e v="#N/A"/>
    <e v="#N/A"/>
    <e v="#N/A"/>
    <e v="#N/A"/>
    <n v="0"/>
    <m/>
    <m/>
    <m/>
    <m/>
    <m/>
    <m/>
  </r>
  <r>
    <n v="179"/>
    <e v="#N/A"/>
    <e v="#N/A"/>
    <x v="4"/>
    <e v="#N/A"/>
    <e v="#N/A"/>
    <e v="#N/A"/>
    <e v="#N/A"/>
    <e v="#N/A"/>
    <e v="#N/A"/>
    <e v="#N/A"/>
    <e v="#N/A"/>
    <e v="#N/A"/>
    <x v="6"/>
    <e v="#N/A"/>
    <e v="#N/A"/>
    <e v="#N/A"/>
    <n v="2019"/>
    <d v="2019-04-30T00:00:00"/>
    <s v="Abr"/>
    <e v="#N/A"/>
    <e v="#N/A"/>
    <e v="#N/A"/>
    <e v="#N/A"/>
    <e v="#N/A"/>
    <e v="#N/A"/>
    <n v="0"/>
    <m/>
    <m/>
    <m/>
    <m/>
    <m/>
    <m/>
  </r>
  <r>
    <n v="179"/>
    <e v="#N/A"/>
    <e v="#N/A"/>
    <x v="4"/>
    <e v="#N/A"/>
    <e v="#N/A"/>
    <e v="#N/A"/>
    <e v="#N/A"/>
    <e v="#N/A"/>
    <e v="#N/A"/>
    <e v="#N/A"/>
    <e v="#N/A"/>
    <e v="#N/A"/>
    <x v="6"/>
    <e v="#N/A"/>
    <e v="#N/A"/>
    <e v="#N/A"/>
    <n v="2019"/>
    <d v="2019-05-30T00:00:00"/>
    <s v="May"/>
    <e v="#N/A"/>
    <e v="#N/A"/>
    <e v="#N/A"/>
    <e v="#N/A"/>
    <e v="#N/A"/>
    <e v="#N/A"/>
    <n v="0"/>
    <m/>
    <m/>
    <m/>
    <m/>
    <m/>
    <m/>
  </r>
  <r>
    <n v="179"/>
    <e v="#N/A"/>
    <e v="#N/A"/>
    <x v="4"/>
    <e v="#N/A"/>
    <e v="#N/A"/>
    <e v="#N/A"/>
    <e v="#N/A"/>
    <e v="#N/A"/>
    <e v="#N/A"/>
    <e v="#N/A"/>
    <e v="#N/A"/>
    <e v="#N/A"/>
    <x v="6"/>
    <e v="#N/A"/>
    <e v="#N/A"/>
    <e v="#N/A"/>
    <n v="2019"/>
    <d v="2019-06-30T00:00:00"/>
    <s v="Jun"/>
    <e v="#N/A"/>
    <e v="#N/A"/>
    <e v="#N/A"/>
    <e v="#N/A"/>
    <e v="#N/A"/>
    <e v="#N/A"/>
    <n v="0"/>
    <m/>
    <m/>
    <m/>
    <m/>
    <m/>
    <m/>
  </r>
  <r>
    <n v="179"/>
    <e v="#N/A"/>
    <e v="#N/A"/>
    <x v="4"/>
    <e v="#N/A"/>
    <e v="#N/A"/>
    <e v="#N/A"/>
    <e v="#N/A"/>
    <e v="#N/A"/>
    <e v="#N/A"/>
    <e v="#N/A"/>
    <e v="#N/A"/>
    <e v="#N/A"/>
    <x v="6"/>
    <e v="#N/A"/>
    <e v="#N/A"/>
    <e v="#N/A"/>
    <n v="2019"/>
    <d v="2019-07-30T00:00:00"/>
    <s v="Jul"/>
    <e v="#N/A"/>
    <e v="#N/A"/>
    <e v="#N/A"/>
    <e v="#N/A"/>
    <e v="#N/A"/>
    <e v="#N/A"/>
    <n v="0"/>
    <m/>
    <m/>
    <m/>
    <m/>
    <m/>
    <m/>
  </r>
  <r>
    <n v="179"/>
    <e v="#N/A"/>
    <e v="#N/A"/>
    <x v="4"/>
    <e v="#N/A"/>
    <e v="#N/A"/>
    <e v="#N/A"/>
    <e v="#N/A"/>
    <e v="#N/A"/>
    <e v="#N/A"/>
    <e v="#N/A"/>
    <e v="#N/A"/>
    <e v="#N/A"/>
    <x v="6"/>
    <e v="#N/A"/>
    <e v="#N/A"/>
    <e v="#N/A"/>
    <n v="2019"/>
    <d v="2019-08-30T00:00:00"/>
    <s v="Ago"/>
    <e v="#N/A"/>
    <e v="#N/A"/>
    <e v="#N/A"/>
    <e v="#N/A"/>
    <e v="#N/A"/>
    <e v="#N/A"/>
    <n v="0"/>
    <m/>
    <m/>
    <m/>
    <m/>
    <m/>
    <m/>
  </r>
  <r>
    <n v="179"/>
    <e v="#N/A"/>
    <e v="#N/A"/>
    <x v="4"/>
    <e v="#N/A"/>
    <e v="#N/A"/>
    <e v="#N/A"/>
    <e v="#N/A"/>
    <e v="#N/A"/>
    <e v="#N/A"/>
    <e v="#N/A"/>
    <e v="#N/A"/>
    <e v="#N/A"/>
    <x v="6"/>
    <e v="#N/A"/>
    <e v="#N/A"/>
    <e v="#N/A"/>
    <n v="2019"/>
    <d v="2019-09-30T00:00:00"/>
    <s v="Sep"/>
    <e v="#N/A"/>
    <e v="#N/A"/>
    <e v="#N/A"/>
    <e v="#N/A"/>
    <e v="#N/A"/>
    <e v="#N/A"/>
    <n v="0"/>
    <m/>
    <m/>
    <m/>
    <m/>
    <m/>
    <m/>
  </r>
  <r>
    <n v="179"/>
    <e v="#N/A"/>
    <e v="#N/A"/>
    <x v="4"/>
    <e v="#N/A"/>
    <e v="#N/A"/>
    <e v="#N/A"/>
    <e v="#N/A"/>
    <e v="#N/A"/>
    <e v="#N/A"/>
    <e v="#N/A"/>
    <e v="#N/A"/>
    <e v="#N/A"/>
    <x v="6"/>
    <e v="#N/A"/>
    <e v="#N/A"/>
    <e v="#N/A"/>
    <n v="2019"/>
    <d v="2019-10-30T00:00:00"/>
    <s v="Oct"/>
    <e v="#N/A"/>
    <e v="#N/A"/>
    <n v="0"/>
    <s v="Por Ejecutar"/>
    <e v="#N/A"/>
    <e v="#N/A"/>
    <n v="0"/>
    <m/>
    <m/>
    <m/>
    <m/>
    <m/>
    <m/>
  </r>
  <r>
    <n v="179"/>
    <e v="#N/A"/>
    <e v="#N/A"/>
    <x v="4"/>
    <e v="#N/A"/>
    <e v="#N/A"/>
    <e v="#N/A"/>
    <e v="#N/A"/>
    <e v="#N/A"/>
    <e v="#N/A"/>
    <e v="#N/A"/>
    <e v="#N/A"/>
    <e v="#N/A"/>
    <x v="6"/>
    <e v="#N/A"/>
    <e v="#N/A"/>
    <e v="#N/A"/>
    <n v="2019"/>
    <d v="2019-11-30T00:00:00"/>
    <s v="Nov"/>
    <e v="#N/A"/>
    <e v="#N/A"/>
    <n v="0"/>
    <s v="Por Ejecutar"/>
    <e v="#N/A"/>
    <e v="#N/A"/>
    <n v="0"/>
    <m/>
    <m/>
    <m/>
    <m/>
    <m/>
    <m/>
  </r>
  <r>
    <n v="179"/>
    <e v="#N/A"/>
    <e v="#N/A"/>
    <x v="4"/>
    <e v="#N/A"/>
    <e v="#N/A"/>
    <e v="#N/A"/>
    <e v="#N/A"/>
    <e v="#N/A"/>
    <e v="#N/A"/>
    <e v="#N/A"/>
    <e v="#N/A"/>
    <e v="#N/A"/>
    <x v="6"/>
    <e v="#N/A"/>
    <e v="#N/A"/>
    <e v="#N/A"/>
    <n v="2019"/>
    <d v="2019-12-30T00:00:00"/>
    <s v="Dic"/>
    <e v="#N/A"/>
    <e v="#N/A"/>
    <n v="0"/>
    <s v="Por Ejecutar"/>
    <e v="#N/A"/>
    <e v="#N/A"/>
    <n v="0"/>
    <m/>
    <m/>
    <m/>
    <m/>
    <m/>
    <m/>
  </r>
  <r>
    <n v="180"/>
    <s v="OE1;SI;OAJ-ACT_06"/>
    <s v="OAJ;OAJ-ACT_06;Ene"/>
    <x v="0"/>
    <s v="Fortalecer la Vigilancia."/>
    <s v="SI"/>
    <s v="PEI_02"/>
    <s v="PEI"/>
    <s v="PEI_11 - Investigaciones"/>
    <s v="OAJ-E_03"/>
    <s v="3. Actuaciones Administrativas - Concepto del Consejo de Estado."/>
    <s v="OAJ-ACT_06"/>
    <s v="2. REVOCATORIA DIRECTA"/>
    <x v="5"/>
    <s v="Oficina_Asesora_Jurídica"/>
    <n v="2"/>
    <n v="12"/>
    <n v="2019"/>
    <d v="2019-01-30T00:00:00"/>
    <s v="Ene"/>
    <n v="224"/>
    <n v="220"/>
    <n v="0.9821428571428571"/>
    <s v="Ejecutada"/>
    <e v="#N/A"/>
    <e v="#N/A"/>
    <n v="0"/>
    <e v="#N/A"/>
    <e v="#N/A"/>
    <n v="0"/>
    <n v="1"/>
    <s v="Por Ejecutar"/>
    <n v="0"/>
  </r>
  <r>
    <n v="180"/>
    <s v="OE1;SI;OAJ-ACT_06"/>
    <s v="OAJ;OAJ-ACT_06;Feb"/>
    <x v="0"/>
    <s v="Fortalecer la Vigilancia."/>
    <s v="SI"/>
    <s v="PEI_02"/>
    <s v="PEI"/>
    <s v="PEI_11 - Investigaciones"/>
    <s v="OAJ-E_03"/>
    <s v="3. Actuaciones Administrativas - Concepto del Consejo de Estado."/>
    <s v="OAJ-ACT_06"/>
    <s v="2. REVOCATORIA DIRECTA"/>
    <x v="5"/>
    <s v="Oficina_Asesora_Jurídica"/>
    <n v="2"/>
    <n v="12"/>
    <n v="2019"/>
    <d v="2019-02-28T00:00:00"/>
    <s v="Feb"/>
    <n v="0"/>
    <n v="0"/>
    <e v="#DIV/0!"/>
    <e v="#DIV/0!"/>
    <e v="#N/A"/>
    <e v="#N/A"/>
    <n v="0"/>
    <m/>
    <m/>
    <m/>
    <m/>
    <m/>
    <m/>
  </r>
  <r>
    <n v="180"/>
    <s v="OE1;SI;OAJ-ACT_06"/>
    <s v="OAJ;OAJ-ACT_06;Mar"/>
    <x v="0"/>
    <s v="Fortalecer la Vigilancia."/>
    <s v="SI"/>
    <s v="PEI_02"/>
    <s v="PEI"/>
    <s v="PEI_11 - Investigaciones"/>
    <s v="OAJ-E_03"/>
    <s v="3. Actuaciones Administrativas - Concepto del Consejo de Estado."/>
    <s v="OAJ-ACT_06"/>
    <s v="2. REVOCATORIA DIRECTA"/>
    <x v="5"/>
    <s v="Oficina_Asesora_Jurídica"/>
    <n v="2"/>
    <n v="12"/>
    <n v="2019"/>
    <d v="2019-03-30T00:00:00"/>
    <s v="Mar"/>
    <n v="0"/>
    <n v="0"/>
    <e v="#DIV/0!"/>
    <e v="#DIV/0!"/>
    <e v="#N/A"/>
    <e v="#N/A"/>
    <n v="0"/>
    <m/>
    <m/>
    <m/>
    <m/>
    <m/>
    <m/>
  </r>
  <r>
    <n v="180"/>
    <s v="OE1;SI;OAJ-ACT_06"/>
    <s v="OAJ;OAJ-ACT_06;Abr"/>
    <x v="0"/>
    <s v="Fortalecer la Vigilancia."/>
    <s v="SI"/>
    <s v="PEI_02"/>
    <s v="PEI"/>
    <s v="PEI_11 - Investigaciones"/>
    <s v="OAJ-E_03"/>
    <s v="3. Actuaciones Administrativas - Concepto del Consejo de Estado."/>
    <s v="OAJ-ACT_06"/>
    <s v="2. REVOCATORIA DIRECTA"/>
    <x v="5"/>
    <s v="Oficina_Asesora_Jurídica"/>
    <n v="2"/>
    <n v="12"/>
    <n v="2019"/>
    <d v="2019-04-30T00:00:00"/>
    <s v="Abr"/>
    <n v="0"/>
    <n v="0"/>
    <e v="#DIV/0!"/>
    <e v="#DIV/0!"/>
    <e v="#N/A"/>
    <e v="#N/A"/>
    <n v="0"/>
    <m/>
    <m/>
    <m/>
    <m/>
    <m/>
    <m/>
  </r>
  <r>
    <n v="180"/>
    <s v="OE1;SI;OAJ-ACT_06"/>
    <s v="OAJ;OAJ-ACT_06;May"/>
    <x v="0"/>
    <s v="Fortalecer la Vigilancia."/>
    <s v="SI"/>
    <s v="PEI_02"/>
    <s v="PEI"/>
    <s v="PEI_11 - Investigaciones"/>
    <s v="OAJ-E_03"/>
    <s v="3. Actuaciones Administrativas - Concepto del Consejo de Estado."/>
    <s v="OAJ-ACT_06"/>
    <s v="2. REVOCATORIA DIRECTA"/>
    <x v="5"/>
    <s v="Oficina_Asesora_Jurídica"/>
    <n v="2"/>
    <n v="12"/>
    <n v="2019"/>
    <d v="2019-05-30T00:00:00"/>
    <s v="May"/>
    <n v="0"/>
    <n v="0"/>
    <e v="#DIV/0!"/>
    <e v="#DIV/0!"/>
    <e v="#N/A"/>
    <e v="#N/A"/>
    <n v="0"/>
    <m/>
    <m/>
    <m/>
    <m/>
    <m/>
    <m/>
  </r>
  <r>
    <n v="180"/>
    <s v="OE1;SI;OAJ-ACT_06"/>
    <s v="OAJ;OAJ-ACT_06;Jun"/>
    <x v="0"/>
    <s v="Fortalecer la Vigilancia."/>
    <s v="SI"/>
    <s v="PEI_02"/>
    <s v="PEI"/>
    <s v="PEI_11 - Investigaciones"/>
    <s v="OAJ-E_03"/>
    <s v="3. Actuaciones Administrativas - Concepto del Consejo de Estado."/>
    <s v="OAJ-ACT_06"/>
    <s v="2. REVOCATORIA DIRECTA"/>
    <x v="5"/>
    <s v="Oficina_Asesora_Jurídica"/>
    <n v="2"/>
    <n v="12"/>
    <n v="2019"/>
    <d v="2019-06-30T00:00:00"/>
    <s v="Jun"/>
    <n v="0"/>
    <n v="0"/>
    <e v="#DIV/0!"/>
    <e v="#DIV/0!"/>
    <e v="#N/A"/>
    <e v="#N/A"/>
    <n v="0"/>
    <m/>
    <m/>
    <m/>
    <m/>
    <m/>
    <m/>
  </r>
  <r>
    <n v="180"/>
    <s v="OE1;SI;OAJ-ACT_06"/>
    <s v="OAJ;OAJ-ACT_06;Jul"/>
    <x v="0"/>
    <s v="Fortalecer la Vigilancia."/>
    <s v="SI"/>
    <s v="PEI_02"/>
    <s v="PEI"/>
    <s v="PEI_11 - Investigaciones"/>
    <s v="OAJ-E_03"/>
    <s v="3. Actuaciones Administrativas - Concepto del Consejo de Estado."/>
    <s v="OAJ-ACT_06"/>
    <s v="2. REVOCATORIA DIRECTA"/>
    <x v="5"/>
    <s v="Oficina_Asesora_Jurídica"/>
    <n v="2"/>
    <n v="12"/>
    <n v="2019"/>
    <d v="2019-07-30T00:00:00"/>
    <s v="Jul"/>
    <n v="0"/>
    <n v="0"/>
    <e v="#DIV/0!"/>
    <e v="#DIV/0!"/>
    <e v="#N/A"/>
    <e v="#N/A"/>
    <n v="0"/>
    <m/>
    <m/>
    <m/>
    <m/>
    <m/>
    <m/>
  </r>
  <r>
    <n v="180"/>
    <s v="OE1;SI;OAJ-ACT_06"/>
    <s v="OAJ;OAJ-ACT_06;Ago"/>
    <x v="0"/>
    <s v="Fortalecer la Vigilancia."/>
    <s v="SI"/>
    <s v="PEI_02"/>
    <s v="PEI"/>
    <s v="PEI_11 - Investigaciones"/>
    <s v="OAJ-E_03"/>
    <s v="3. Actuaciones Administrativas - Concepto del Consejo de Estado."/>
    <s v="OAJ-ACT_06"/>
    <s v="2. REVOCATORIA DIRECTA"/>
    <x v="5"/>
    <s v="Oficina_Asesora_Jurídica"/>
    <n v="2"/>
    <n v="12"/>
    <n v="2019"/>
    <d v="2019-08-30T00:00:00"/>
    <s v="Ago"/>
    <n v="0"/>
    <n v="0"/>
    <e v="#DIV/0!"/>
    <e v="#DIV/0!"/>
    <e v="#N/A"/>
    <e v="#N/A"/>
    <n v="0"/>
    <m/>
    <m/>
    <m/>
    <m/>
    <m/>
    <m/>
  </r>
  <r>
    <n v="180"/>
    <s v="OE1;SI;OAJ-ACT_06"/>
    <s v="OAJ;OAJ-ACT_06;Sep"/>
    <x v="0"/>
    <s v="Fortalecer la Vigilancia."/>
    <s v="SI"/>
    <s v="PEI_02"/>
    <s v="PEI"/>
    <s v="PEI_11 - Investigaciones"/>
    <s v="OAJ-E_03"/>
    <s v="3. Actuaciones Administrativas - Concepto del Consejo de Estado."/>
    <s v="OAJ-ACT_06"/>
    <s v="2. REVOCATORIA DIRECTA"/>
    <x v="5"/>
    <s v="Oficina_Asesora_Jurídica"/>
    <n v="2"/>
    <n v="12"/>
    <n v="2019"/>
    <d v="2019-09-30T00:00:00"/>
    <s v="Sep"/>
    <e v="#N/A"/>
    <e v="#N/A"/>
    <e v="#N/A"/>
    <e v="#N/A"/>
    <e v="#N/A"/>
    <e v="#N/A"/>
    <n v="0"/>
    <m/>
    <m/>
    <m/>
    <m/>
    <m/>
    <m/>
  </r>
  <r>
    <n v="180"/>
    <s v="OE1;SI;OAJ-ACT_06"/>
    <s v="OAJ;OAJ-ACT_06;Oct"/>
    <x v="0"/>
    <s v="Fortalecer la Vigilancia."/>
    <s v="SI"/>
    <s v="PEI_02"/>
    <s v="PEI"/>
    <s v="PEI_11 - Investigaciones"/>
    <s v="OAJ-E_03"/>
    <s v="3. Actuaciones Administrativas - Concepto del Consejo de Estado."/>
    <s v="OAJ-ACT_06"/>
    <s v="2. REVOCATORIA DIRECTA"/>
    <x v="5"/>
    <s v="Oficina_Asesora_Jurídica"/>
    <n v="2"/>
    <n v="12"/>
    <n v="2019"/>
    <d v="2019-10-30T00:00:00"/>
    <s v="Oct"/>
    <e v="#N/A"/>
    <e v="#N/A"/>
    <n v="0"/>
    <s v="Por Ejecutar"/>
    <e v="#N/A"/>
    <e v="#N/A"/>
    <n v="0"/>
    <m/>
    <m/>
    <m/>
    <m/>
    <m/>
    <m/>
  </r>
  <r>
    <n v="180"/>
    <s v="OE1;SI;OAJ-ACT_06"/>
    <s v="OAJ;OAJ-ACT_06;Nov"/>
    <x v="0"/>
    <s v="Fortalecer la Vigilancia."/>
    <s v="SI"/>
    <s v="PEI_02"/>
    <s v="PEI"/>
    <s v="PEI_11 - Investigaciones"/>
    <s v="OAJ-E_03"/>
    <s v="3. Actuaciones Administrativas - Concepto del Consejo de Estado."/>
    <s v="OAJ-ACT_06"/>
    <s v="2. REVOCATORIA DIRECTA"/>
    <x v="5"/>
    <s v="Oficina_Asesora_Jurídica"/>
    <n v="2"/>
    <n v="12"/>
    <n v="2019"/>
    <d v="2019-11-30T00:00:00"/>
    <s v="Nov"/>
    <e v="#N/A"/>
    <n v="0"/>
    <n v="0"/>
    <s v="Por Ejecutar"/>
    <e v="#N/A"/>
    <e v="#N/A"/>
    <n v="0"/>
    <m/>
    <m/>
    <m/>
    <m/>
    <m/>
    <m/>
  </r>
  <r>
    <n v="180"/>
    <s v="OE1;SI;OAJ-ACT_06"/>
    <s v="OAJ;OAJ-ACT_06;Dic"/>
    <x v="0"/>
    <s v="Fortalecer la Vigilancia."/>
    <s v="SI"/>
    <s v="PEI_02"/>
    <s v="PEI"/>
    <s v="PEI_11 - Investigaciones"/>
    <s v="OAJ-E_03"/>
    <s v="3. Actuaciones Administrativas - Concepto del Consejo de Estado."/>
    <s v="OAJ-ACT_06"/>
    <s v="2. REVOCATORIA DIRECTA"/>
    <x v="5"/>
    <s v="Oficina_Asesora_Jurídica"/>
    <n v="2"/>
    <n v="12"/>
    <n v="2019"/>
    <d v="2019-12-30T00:00:00"/>
    <s v="Dic"/>
    <e v="#N/A"/>
    <n v="0"/>
    <n v="0"/>
    <s v="Por Ejecutar"/>
    <e v="#N/A"/>
    <e v="#N/A"/>
    <n v="0"/>
    <m/>
    <m/>
    <m/>
    <m/>
    <m/>
    <m/>
  </r>
  <r>
    <n v="181"/>
    <s v="OE1;SI;OAJ-ACT_07"/>
    <s v="OAJ;OAJ-ACT_07;Ene"/>
    <x v="0"/>
    <s v="Fortalecer la Vigilancia."/>
    <s v="SI"/>
    <s v="PAI_10"/>
    <s v="PAI"/>
    <s v="Operacional"/>
    <s v="OAJ-E_04"/>
    <s v="Actividad Regulatoria"/>
    <s v="OAJ-ACT_07"/>
    <s v="Informes mensuales de Actividad Regulatoria"/>
    <x v="5"/>
    <s v="Oficina_Asesora_Jurídica"/>
    <n v="2"/>
    <n v="12"/>
    <n v="2019"/>
    <d v="2019-01-30T00:00:00"/>
    <s v="Ene"/>
    <n v="1"/>
    <n v="1"/>
    <n v="1"/>
    <s v="Ejecutada"/>
    <e v="#N/A"/>
    <e v="#N/A"/>
    <n v="0"/>
    <e v="#N/A"/>
    <e v="#N/A"/>
    <e v="#N/A"/>
    <e v="#N/A"/>
    <e v="#N/A"/>
    <e v="#N/A"/>
  </r>
  <r>
    <n v="181"/>
    <s v="OE1;SI;OAJ-ACT_07"/>
    <s v="OAJ;OAJ-ACT_07;Feb"/>
    <x v="0"/>
    <s v="Fortalecer la Vigilancia."/>
    <s v="SI"/>
    <s v="PAI_10"/>
    <s v="PAI"/>
    <s v="Operacional"/>
    <s v="OAJ-E_04"/>
    <s v="Actividad Regulatoria"/>
    <s v="OAJ-ACT_07"/>
    <s v="Informes mensuales de Actividad Regulatoria"/>
    <x v="5"/>
    <s v="Oficina_Asesora_Jurídica"/>
    <n v="2"/>
    <n v="12"/>
    <n v="2019"/>
    <d v="2019-02-28T00:00:00"/>
    <s v="Feb"/>
    <n v="1"/>
    <n v="0"/>
    <n v="0"/>
    <s v="Por Ejecutar"/>
    <e v="#N/A"/>
    <e v="#N/A"/>
    <n v="0"/>
    <m/>
    <m/>
    <m/>
    <m/>
    <m/>
    <m/>
  </r>
  <r>
    <n v="181"/>
    <s v="OE1;SI;OAJ-ACT_07"/>
    <s v="OAJ;OAJ-ACT_07;Mar"/>
    <x v="0"/>
    <s v="Fortalecer la Vigilancia."/>
    <s v="SI"/>
    <s v="PAI_10"/>
    <s v="PAI"/>
    <s v="Operacional"/>
    <s v="OAJ-E_04"/>
    <s v="Actividad Regulatoria"/>
    <s v="OAJ-ACT_07"/>
    <s v="Informes mensuales de Actividad Regulatoria"/>
    <x v="5"/>
    <s v="Oficina_Asesora_Jurídica"/>
    <n v="2"/>
    <n v="12"/>
    <n v="2019"/>
    <d v="2019-03-30T00:00:00"/>
    <s v="Mar"/>
    <n v="1"/>
    <n v="0"/>
    <n v="0"/>
    <s v="Por Ejecutar"/>
    <e v="#N/A"/>
    <e v="#N/A"/>
    <n v="0"/>
    <m/>
    <m/>
    <m/>
    <m/>
    <m/>
    <m/>
  </r>
  <r>
    <n v="181"/>
    <s v="OE1;SI;OAJ-ACT_07"/>
    <s v="OAJ;OAJ-ACT_07;Abr"/>
    <x v="0"/>
    <s v="Fortalecer la Vigilancia."/>
    <s v="SI"/>
    <s v="PAI_10"/>
    <s v="PAI"/>
    <s v="Operacional"/>
    <s v="OAJ-E_04"/>
    <s v="Actividad Regulatoria"/>
    <s v="OAJ-ACT_07"/>
    <s v="Informes mensuales de Actividad Regulatoria"/>
    <x v="5"/>
    <s v="Oficina_Asesora_Jurídica"/>
    <n v="2"/>
    <n v="12"/>
    <n v="2019"/>
    <d v="2019-04-30T00:00:00"/>
    <s v="Abr"/>
    <n v="1"/>
    <n v="0"/>
    <n v="0"/>
    <s v="Por Ejecutar"/>
    <e v="#N/A"/>
    <e v="#N/A"/>
    <n v="0"/>
    <m/>
    <m/>
    <m/>
    <m/>
    <m/>
    <m/>
  </r>
  <r>
    <n v="181"/>
    <s v="OE1;SI;OAJ-ACT_07"/>
    <s v="OAJ;OAJ-ACT_07;May"/>
    <x v="0"/>
    <s v="Fortalecer la Vigilancia."/>
    <s v="SI"/>
    <s v="PAI_10"/>
    <s v="PAI"/>
    <s v="Operacional"/>
    <s v="OAJ-E_04"/>
    <s v="Actividad Regulatoria"/>
    <s v="OAJ-ACT_07"/>
    <s v="Informes mensuales de Actividad Regulatoria"/>
    <x v="5"/>
    <s v="Oficina_Asesora_Jurídica"/>
    <n v="2"/>
    <n v="12"/>
    <n v="2019"/>
    <d v="2019-05-30T00:00:00"/>
    <s v="May"/>
    <n v="1"/>
    <n v="0"/>
    <n v="0"/>
    <s v="Por Ejecutar"/>
    <e v="#N/A"/>
    <e v="#N/A"/>
    <n v="0"/>
    <m/>
    <m/>
    <m/>
    <m/>
    <m/>
    <m/>
  </r>
  <r>
    <n v="181"/>
    <s v="OE1;SI;OAJ-ACT_07"/>
    <s v="OAJ;OAJ-ACT_07;Jun"/>
    <x v="0"/>
    <s v="Fortalecer la Vigilancia."/>
    <s v="SI"/>
    <s v="PAI_10"/>
    <s v="PAI"/>
    <s v="Operacional"/>
    <s v="OAJ-E_04"/>
    <s v="Actividad Regulatoria"/>
    <s v="OAJ-ACT_07"/>
    <s v="Informes mensuales de Actividad Regulatoria"/>
    <x v="5"/>
    <s v="Oficina_Asesora_Jurídica"/>
    <n v="2"/>
    <n v="12"/>
    <n v="2019"/>
    <d v="2019-06-30T00:00:00"/>
    <s v="Jun"/>
    <n v="1"/>
    <n v="0"/>
    <n v="0"/>
    <s v="Por Ejecutar"/>
    <e v="#N/A"/>
    <e v="#N/A"/>
    <n v="0"/>
    <m/>
    <m/>
    <m/>
    <m/>
    <m/>
    <m/>
  </r>
  <r>
    <n v="181"/>
    <s v="OE1;SI;OAJ-ACT_07"/>
    <s v="OAJ;OAJ-ACT_07;Jul"/>
    <x v="0"/>
    <s v="Fortalecer la Vigilancia."/>
    <s v="SI"/>
    <s v="PAI_10"/>
    <s v="PAI"/>
    <s v="Operacional"/>
    <s v="OAJ-E_04"/>
    <s v="Actividad Regulatoria"/>
    <s v="OAJ-ACT_07"/>
    <s v="Informes mensuales de Actividad Regulatoria"/>
    <x v="5"/>
    <s v="Oficina_Asesora_Jurídica"/>
    <n v="2"/>
    <n v="12"/>
    <n v="2019"/>
    <d v="2019-07-30T00:00:00"/>
    <s v="Jul"/>
    <n v="1"/>
    <n v="0"/>
    <n v="0"/>
    <s v="Por Ejecutar"/>
    <e v="#N/A"/>
    <e v="#N/A"/>
    <n v="0"/>
    <m/>
    <m/>
    <m/>
    <m/>
    <m/>
    <m/>
  </r>
  <r>
    <n v="181"/>
    <s v="OE1;SI;OAJ-ACT_07"/>
    <s v="OAJ;OAJ-ACT_07;Ago"/>
    <x v="0"/>
    <s v="Fortalecer la Vigilancia."/>
    <s v="SI"/>
    <s v="PAI_10"/>
    <s v="PAI"/>
    <s v="Operacional"/>
    <s v="OAJ-E_04"/>
    <s v="Actividad Regulatoria"/>
    <s v="OAJ-ACT_07"/>
    <s v="Informes mensuales de Actividad Regulatoria"/>
    <x v="5"/>
    <s v="Oficina_Asesora_Jurídica"/>
    <n v="2"/>
    <n v="12"/>
    <n v="2019"/>
    <d v="2019-08-30T00:00:00"/>
    <s v="Ago"/>
    <n v="1"/>
    <n v="0"/>
    <n v="0"/>
    <s v="Por Ejecutar"/>
    <e v="#N/A"/>
    <e v="#N/A"/>
    <n v="0"/>
    <m/>
    <m/>
    <m/>
    <m/>
    <m/>
    <m/>
  </r>
  <r>
    <n v="181"/>
    <s v="OE1;SI;OAJ-ACT_07"/>
    <s v="OAJ;OAJ-ACT_07;Sep"/>
    <x v="0"/>
    <s v="Fortalecer la Vigilancia."/>
    <s v="SI"/>
    <s v="PAI_10"/>
    <s v="PAI"/>
    <s v="Operacional"/>
    <s v="OAJ-E_04"/>
    <s v="Actividad Regulatoria"/>
    <s v="OAJ-ACT_07"/>
    <s v="Informes mensuales de Actividad Regulatoria"/>
    <x v="5"/>
    <s v="Oficina_Asesora_Jurídica"/>
    <n v="2"/>
    <n v="12"/>
    <n v="2019"/>
    <d v="2019-09-30T00:00:00"/>
    <s v="Sep"/>
    <e v="#N/A"/>
    <e v="#N/A"/>
    <e v="#N/A"/>
    <e v="#N/A"/>
    <e v="#N/A"/>
    <e v="#N/A"/>
    <n v="0"/>
    <m/>
    <m/>
    <m/>
    <m/>
    <m/>
    <m/>
  </r>
  <r>
    <n v="181"/>
    <s v="OE1;SI;OAJ-ACT_07"/>
    <s v="OAJ;OAJ-ACT_07;Oct"/>
    <x v="0"/>
    <s v="Fortalecer la Vigilancia."/>
    <s v="SI"/>
    <s v="PAI_10"/>
    <s v="PAI"/>
    <s v="Operacional"/>
    <s v="OAJ-E_04"/>
    <s v="Actividad Regulatoria"/>
    <s v="OAJ-ACT_07"/>
    <s v="Informes mensuales de Actividad Regulatoria"/>
    <x v="5"/>
    <s v="Oficina_Asesora_Jurídica"/>
    <n v="2"/>
    <n v="12"/>
    <n v="2019"/>
    <d v="2019-10-30T00:00:00"/>
    <s v="Oct"/>
    <e v="#N/A"/>
    <e v="#N/A"/>
    <n v="0"/>
    <s v="Por Ejecutar"/>
    <e v="#N/A"/>
    <e v="#N/A"/>
    <n v="0"/>
    <m/>
    <m/>
    <m/>
    <m/>
    <m/>
    <m/>
  </r>
  <r>
    <n v="181"/>
    <s v="OE1;SI;OAJ-ACT_07"/>
    <s v="OAJ;OAJ-ACT_07;Nov"/>
    <x v="0"/>
    <s v="Fortalecer la Vigilancia."/>
    <s v="SI"/>
    <s v="PAI_10"/>
    <s v="PAI"/>
    <s v="Operacional"/>
    <s v="OAJ-E_04"/>
    <s v="Actividad Regulatoria"/>
    <s v="OAJ-ACT_07"/>
    <s v="Informes mensuales de Actividad Regulatoria"/>
    <x v="5"/>
    <s v="Oficina_Asesora_Jurídica"/>
    <n v="2"/>
    <n v="12"/>
    <n v="2019"/>
    <d v="2019-11-30T00:00:00"/>
    <s v="Nov"/>
    <e v="#N/A"/>
    <n v="1"/>
    <n v="0"/>
    <s v="Por Ejecutar"/>
    <e v="#N/A"/>
    <e v="#N/A"/>
    <n v="0"/>
    <m/>
    <m/>
    <m/>
    <m/>
    <m/>
    <m/>
  </r>
  <r>
    <n v="181"/>
    <s v="OE1;SI;OAJ-ACT_07"/>
    <s v="OAJ;OAJ-ACT_07;Dic"/>
    <x v="0"/>
    <s v="Fortalecer la Vigilancia."/>
    <s v="SI"/>
    <s v="PAI_10"/>
    <s v="PAI"/>
    <s v="Operacional"/>
    <s v="OAJ-E_04"/>
    <s v="Actividad Regulatoria"/>
    <s v="OAJ-ACT_07"/>
    <s v="Informes mensuales de Actividad Regulatoria"/>
    <x v="5"/>
    <s v="Oficina_Asesora_Jurídica"/>
    <n v="2"/>
    <n v="12"/>
    <n v="2019"/>
    <d v="2019-12-30T00:00:00"/>
    <s v="Dic"/>
    <e v="#N/A"/>
    <n v="1"/>
    <n v="0"/>
    <s v="Por Ejecutar"/>
    <e v="#N/A"/>
    <e v="#N/A"/>
    <n v="0"/>
    <m/>
    <m/>
    <m/>
    <m/>
    <m/>
    <m/>
  </r>
  <r>
    <n v="182"/>
    <s v="OE1;SI;OAJ-ACT_08"/>
    <s v="OAJ;OAJ-ACT_08;Ene"/>
    <x v="0"/>
    <s v="Fortalecer la Vigilancia."/>
    <s v="SI"/>
    <s v="PAI_10"/>
    <s v="PAI"/>
    <s v="Operacional"/>
    <s v="OAJ-E_05"/>
    <s v="Defensa Judicial de la Entidad."/>
    <s v="OAJ-ACT_08"/>
    <s v="Procesos Prejudiciales, judiciales y Acciones de Tutela."/>
    <x v="5"/>
    <s v="Oficina_Asesora_Jurídica"/>
    <n v="1"/>
    <n v="12"/>
    <n v="2019"/>
    <d v="2019-01-30T00:00:00"/>
    <s v="Ene"/>
    <n v="88"/>
    <n v="88"/>
    <n v="1"/>
    <s v="Ejecutada"/>
    <e v="#N/A"/>
    <e v="#N/A"/>
    <n v="0"/>
    <e v="#N/A"/>
    <e v="#N/A"/>
    <e v="#N/A"/>
    <e v="#N/A"/>
    <e v="#N/A"/>
    <e v="#N/A"/>
  </r>
  <r>
    <n v="182"/>
    <s v="OE1;SI;OAJ-ACT_08"/>
    <s v="OAJ;OAJ-ACT_08;Feb"/>
    <x v="0"/>
    <s v="Fortalecer la Vigilancia."/>
    <s v="SI"/>
    <s v="PAI_10"/>
    <s v="PAI"/>
    <s v="Operacional"/>
    <s v="OAJ-E_05"/>
    <s v="Defensa Judicial de la Entidad."/>
    <s v="OAJ-ACT_08"/>
    <s v="Procesos Prejudiciales, judiciales y Acciones de Tutela."/>
    <x v="5"/>
    <s v="Oficina_Asesora_Jurídica"/>
    <n v="1"/>
    <n v="12"/>
    <n v="2019"/>
    <d v="2019-02-28T00:00:00"/>
    <s v="Feb"/>
    <n v="0"/>
    <n v="0"/>
    <n v="0"/>
    <s v="Por Ejecutar"/>
    <e v="#N/A"/>
    <e v="#N/A"/>
    <n v="0"/>
    <m/>
    <m/>
    <m/>
    <m/>
    <m/>
    <m/>
  </r>
  <r>
    <n v="182"/>
    <s v="OE1;SI;OAJ-ACT_08"/>
    <s v="OAJ;OAJ-ACT_08;Mar"/>
    <x v="0"/>
    <s v="Fortalecer la Vigilancia."/>
    <s v="SI"/>
    <s v="PAI_10"/>
    <s v="PAI"/>
    <s v="Operacional"/>
    <s v="OAJ-E_05"/>
    <s v="Defensa Judicial de la Entidad."/>
    <s v="OAJ-ACT_08"/>
    <s v="Procesos Prejudiciales, judiciales y Acciones de Tutela."/>
    <x v="5"/>
    <s v="Oficina_Asesora_Jurídica"/>
    <n v="1"/>
    <n v="12"/>
    <n v="2019"/>
    <d v="2019-03-30T00:00:00"/>
    <s v="Mar"/>
    <n v="0"/>
    <n v="0"/>
    <n v="0"/>
    <s v="Por Ejecutar"/>
    <e v="#N/A"/>
    <e v="#N/A"/>
    <n v="0"/>
    <m/>
    <m/>
    <m/>
    <m/>
    <m/>
    <m/>
  </r>
  <r>
    <n v="182"/>
    <s v="OE1;SI;OAJ-ACT_08"/>
    <s v="OAJ;OAJ-ACT_08;Abr"/>
    <x v="0"/>
    <s v="Fortalecer la Vigilancia."/>
    <s v="SI"/>
    <s v="PAI_10"/>
    <s v="PAI"/>
    <s v="Operacional"/>
    <s v="OAJ-E_05"/>
    <s v="Defensa Judicial de la Entidad."/>
    <s v="OAJ-ACT_08"/>
    <s v="Procesos Prejudiciales, judiciales y Acciones de Tutela."/>
    <x v="5"/>
    <s v="Oficina_Asesora_Jurídica"/>
    <n v="1"/>
    <n v="12"/>
    <n v="2019"/>
    <d v="2019-04-30T00:00:00"/>
    <s v="Abr"/>
    <n v="0"/>
    <n v="0"/>
    <n v="0"/>
    <s v="Por Ejecutar"/>
    <e v="#N/A"/>
    <e v="#N/A"/>
    <n v="0"/>
    <m/>
    <m/>
    <m/>
    <m/>
    <m/>
    <m/>
  </r>
  <r>
    <n v="182"/>
    <s v="OE1;SI;OAJ-ACT_08"/>
    <s v="OAJ;OAJ-ACT_08;May"/>
    <x v="0"/>
    <s v="Fortalecer la Vigilancia."/>
    <s v="SI"/>
    <s v="PAI_10"/>
    <s v="PAI"/>
    <s v="Operacional"/>
    <s v="OAJ-E_05"/>
    <s v="Defensa Judicial de la Entidad."/>
    <s v="OAJ-ACT_08"/>
    <s v="Procesos Prejudiciales, judiciales y Acciones de Tutela."/>
    <x v="5"/>
    <s v="Oficina_Asesora_Jurídica"/>
    <n v="1"/>
    <n v="12"/>
    <n v="2019"/>
    <d v="2019-05-30T00:00:00"/>
    <s v="May"/>
    <n v="0"/>
    <n v="0"/>
    <n v="0"/>
    <s v="Por Ejecutar"/>
    <e v="#N/A"/>
    <e v="#N/A"/>
    <n v="0"/>
    <m/>
    <m/>
    <m/>
    <m/>
    <m/>
    <m/>
  </r>
  <r>
    <n v="182"/>
    <s v="OE1;SI;OAJ-ACT_08"/>
    <s v="OAJ;OAJ-ACT_08;Jun"/>
    <x v="0"/>
    <s v="Fortalecer la Vigilancia."/>
    <s v="SI"/>
    <s v="PAI_10"/>
    <s v="PAI"/>
    <s v="Operacional"/>
    <s v="OAJ-E_05"/>
    <s v="Defensa Judicial de la Entidad."/>
    <s v="OAJ-ACT_08"/>
    <s v="Procesos Prejudiciales, judiciales y Acciones de Tutela."/>
    <x v="5"/>
    <s v="Oficina_Asesora_Jurídica"/>
    <n v="1"/>
    <n v="12"/>
    <n v="2019"/>
    <d v="2019-06-30T00:00:00"/>
    <s v="Jun"/>
    <n v="0"/>
    <n v="0"/>
    <e v="#DIV/0!"/>
    <e v="#DIV/0!"/>
    <e v="#N/A"/>
    <e v="#N/A"/>
    <n v="0"/>
    <m/>
    <m/>
    <m/>
    <m/>
    <m/>
    <m/>
  </r>
  <r>
    <n v="182"/>
    <s v="OE1;SI;OAJ-ACT_08"/>
    <s v="OAJ;OAJ-ACT_08;Jul"/>
    <x v="0"/>
    <s v="Fortalecer la Vigilancia."/>
    <s v="SI"/>
    <s v="PAI_10"/>
    <s v="PAI"/>
    <s v="Operacional"/>
    <s v="OAJ-E_05"/>
    <s v="Defensa Judicial de la Entidad."/>
    <s v="OAJ-ACT_08"/>
    <s v="Procesos Prejudiciales, judiciales y Acciones de Tutela."/>
    <x v="5"/>
    <s v="Oficina_Asesora_Jurídica"/>
    <n v="1"/>
    <n v="12"/>
    <n v="2019"/>
    <d v="2019-07-30T00:00:00"/>
    <s v="Jul"/>
    <n v="0"/>
    <n v="0"/>
    <n v="0"/>
    <s v="Por Ejecutar"/>
    <e v="#N/A"/>
    <e v="#N/A"/>
    <n v="0"/>
    <m/>
    <m/>
    <m/>
    <m/>
    <m/>
    <m/>
  </r>
  <r>
    <n v="182"/>
    <s v="OE1;SI;OAJ-ACT_08"/>
    <s v="OAJ;OAJ-ACT_08;Ago"/>
    <x v="0"/>
    <s v="Fortalecer la Vigilancia."/>
    <s v="SI"/>
    <s v="PAI_10"/>
    <s v="PAI"/>
    <s v="Operacional"/>
    <s v="OAJ-E_05"/>
    <s v="Defensa Judicial de la Entidad."/>
    <s v="OAJ-ACT_08"/>
    <s v="Procesos Prejudiciales, judiciales y Acciones de Tutela."/>
    <x v="5"/>
    <s v="Oficina_Asesora_Jurídica"/>
    <n v="1"/>
    <n v="12"/>
    <n v="2019"/>
    <d v="2019-08-30T00:00:00"/>
    <s v="Ago"/>
    <n v="0"/>
    <n v="0"/>
    <n v="0"/>
    <s v="Por Ejecutar"/>
    <e v="#N/A"/>
    <e v="#N/A"/>
    <n v="0"/>
    <m/>
    <m/>
    <m/>
    <m/>
    <m/>
    <m/>
  </r>
  <r>
    <n v="182"/>
    <s v="OE1;SI;OAJ-ACT_08"/>
    <s v="OAJ;OAJ-ACT_08;Sep"/>
    <x v="0"/>
    <s v="Fortalecer la Vigilancia."/>
    <s v="SI"/>
    <s v="PAI_10"/>
    <s v="PAI"/>
    <s v="Operacional"/>
    <s v="OAJ-E_05"/>
    <s v="Defensa Judicial de la Entidad."/>
    <s v="OAJ-ACT_08"/>
    <s v="Procesos Prejudiciales, judiciales y Acciones de Tutela."/>
    <x v="5"/>
    <s v="Oficina_Asesora_Jurídica"/>
    <n v="1"/>
    <n v="12"/>
    <n v="2019"/>
    <d v="2019-09-30T00:00:00"/>
    <s v="Sep"/>
    <e v="#N/A"/>
    <e v="#N/A"/>
    <e v="#N/A"/>
    <e v="#N/A"/>
    <e v="#N/A"/>
    <e v="#N/A"/>
    <n v="0"/>
    <m/>
    <m/>
    <m/>
    <m/>
    <m/>
    <m/>
  </r>
  <r>
    <n v="182"/>
    <s v="OE1;SI;OAJ-ACT_08"/>
    <s v="OAJ;OAJ-ACT_08;Oct"/>
    <x v="0"/>
    <s v="Fortalecer la Vigilancia."/>
    <s v="SI"/>
    <s v="PAI_10"/>
    <s v="PAI"/>
    <s v="Operacional"/>
    <s v="OAJ-E_05"/>
    <s v="Defensa Judicial de la Entidad."/>
    <s v="OAJ-ACT_08"/>
    <s v="Procesos Prejudiciales, judiciales y Acciones de Tutela."/>
    <x v="5"/>
    <s v="Oficina_Asesora_Jurídica"/>
    <n v="1"/>
    <n v="12"/>
    <n v="2019"/>
    <d v="2019-10-30T00:00:00"/>
    <s v="Oct"/>
    <e v="#N/A"/>
    <e v="#N/A"/>
    <n v="0"/>
    <s v="Por Ejecutar"/>
    <e v="#N/A"/>
    <e v="#N/A"/>
    <n v="0"/>
    <m/>
    <m/>
    <m/>
    <m/>
    <m/>
    <m/>
  </r>
  <r>
    <n v="182"/>
    <s v="OE1;SI;OAJ-ACT_08"/>
    <s v="OAJ;OAJ-ACT_08;Nov"/>
    <x v="0"/>
    <s v="Fortalecer la Vigilancia."/>
    <s v="SI"/>
    <s v="PAI_10"/>
    <s v="PAI"/>
    <s v="Operacional"/>
    <s v="OAJ-E_05"/>
    <s v="Defensa Judicial de la Entidad."/>
    <s v="OAJ-ACT_08"/>
    <s v="Procesos Prejudiciales, judiciales y Acciones de Tutela."/>
    <x v="5"/>
    <s v="Oficina_Asesora_Jurídica"/>
    <n v="1"/>
    <n v="12"/>
    <n v="2019"/>
    <d v="2019-11-30T00:00:00"/>
    <s v="Nov"/>
    <e v="#N/A"/>
    <n v="0"/>
    <n v="0"/>
    <s v="Por Ejecutar"/>
    <e v="#N/A"/>
    <e v="#N/A"/>
    <n v="0"/>
    <m/>
    <m/>
    <m/>
    <m/>
    <m/>
    <m/>
  </r>
  <r>
    <n v="182"/>
    <s v="OE1;SI;OAJ-ACT_08"/>
    <s v="OAJ;OAJ-ACT_08;Dic"/>
    <x v="0"/>
    <s v="Fortalecer la Vigilancia."/>
    <s v="SI"/>
    <s v="PAI_10"/>
    <s v="PAI"/>
    <s v="Operacional"/>
    <s v="OAJ-E_05"/>
    <s v="Defensa Judicial de la Entidad."/>
    <s v="OAJ-ACT_08"/>
    <s v="Procesos Prejudiciales, judiciales y Acciones de Tutela."/>
    <x v="5"/>
    <s v="Oficina_Asesora_Jurídica"/>
    <n v="1"/>
    <n v="12"/>
    <n v="2019"/>
    <d v="2019-12-30T00:00:00"/>
    <s v="Dic"/>
    <e v="#N/A"/>
    <n v="0"/>
    <e v="#N/A"/>
    <e v="#N/A"/>
    <e v="#N/A"/>
    <e v="#N/A"/>
    <n v="0"/>
    <m/>
    <m/>
    <m/>
    <m/>
    <m/>
    <m/>
  </r>
  <r>
    <n v="183"/>
    <s v="OE1;SI;OAJ-ACT_09"/>
    <s v="OAJ;OAJ-ACT_09;Ene"/>
    <x v="0"/>
    <s v="Fortalecer la Vigilancia."/>
    <s v="SI"/>
    <s v="PAI_10"/>
    <s v="PAI"/>
    <s v="Operacional"/>
    <s v="OAJ-E_06"/>
    <s v="Sometimiento a Control"/>
    <s v="OAJ-ACT_09"/>
    <s v="Sociedades Sometidas a Control"/>
    <x v="5"/>
    <s v="Oficina_Asesora_Jurídica"/>
    <n v="1"/>
    <n v="12"/>
    <n v="2019"/>
    <d v="2019-01-30T00:00:00"/>
    <s v="Ene"/>
    <n v="18"/>
    <n v="18"/>
    <n v="1"/>
    <s v="Ejecutada"/>
    <e v="#N/A"/>
    <e v="#N/A"/>
    <n v="0"/>
    <e v="#N/A"/>
    <e v="#N/A"/>
    <n v="0"/>
    <n v="1"/>
    <s v="Por Ejecutar"/>
    <n v="0"/>
  </r>
  <r>
    <n v="183"/>
    <s v="OE1;SI;OAJ-ACT_09"/>
    <s v="OAJ;OAJ-ACT_09;Feb"/>
    <x v="0"/>
    <s v="Fortalecer la Vigilancia."/>
    <s v="SI"/>
    <s v="PAI_10"/>
    <s v="PAI"/>
    <s v="Operacional"/>
    <s v="OAJ-E_06"/>
    <s v="Sometimiento a Control"/>
    <s v="OAJ-ACT_09"/>
    <s v="Sociedades Sometidas a Control"/>
    <x v="5"/>
    <s v="Oficina_Asesora_Jurídica"/>
    <n v="1"/>
    <n v="12"/>
    <n v="2019"/>
    <d v="2019-02-28T00:00:00"/>
    <s v="Feb"/>
    <n v="0"/>
    <n v="0"/>
    <n v="0"/>
    <s v="Por Ejecutar"/>
    <e v="#N/A"/>
    <e v="#N/A"/>
    <n v="0"/>
    <m/>
    <m/>
    <m/>
    <m/>
    <m/>
    <m/>
  </r>
  <r>
    <n v="183"/>
    <s v="OE1;SI;OAJ-ACT_09"/>
    <s v="OAJ;OAJ-ACT_09;Mar"/>
    <x v="0"/>
    <s v="Fortalecer la Vigilancia."/>
    <s v="SI"/>
    <s v="PAI_10"/>
    <s v="PAI"/>
    <s v="Operacional"/>
    <s v="OAJ-E_06"/>
    <s v="Sometimiento a Control"/>
    <s v="OAJ-ACT_09"/>
    <s v="Sociedades Sometidas a Control"/>
    <x v="5"/>
    <s v="Oficina_Asesora_Jurídica"/>
    <n v="1"/>
    <n v="12"/>
    <n v="2019"/>
    <d v="2019-03-30T00:00:00"/>
    <s v="Mar"/>
    <n v="0"/>
    <n v="0"/>
    <n v="0"/>
    <s v="Por Ejecutar"/>
    <e v="#N/A"/>
    <e v="#N/A"/>
    <n v="0"/>
    <m/>
    <m/>
    <m/>
    <m/>
    <m/>
    <m/>
  </r>
  <r>
    <n v="183"/>
    <s v="OE1;SI;OAJ-ACT_09"/>
    <s v="OAJ;OAJ-ACT_09;Abr"/>
    <x v="0"/>
    <s v="Fortalecer la Vigilancia."/>
    <s v="SI"/>
    <s v="PAI_10"/>
    <s v="PAI"/>
    <s v="Operacional"/>
    <s v="OAJ-E_06"/>
    <s v="Sometimiento a Control"/>
    <s v="OAJ-ACT_09"/>
    <s v="Sociedades Sometidas a Control"/>
    <x v="5"/>
    <s v="Oficina_Asesora_Jurídica"/>
    <n v="1"/>
    <n v="12"/>
    <n v="2019"/>
    <d v="2019-04-30T00:00:00"/>
    <s v="Abr"/>
    <n v="0"/>
    <n v="0"/>
    <n v="0"/>
    <s v="Por Ejecutar"/>
    <e v="#N/A"/>
    <e v="#N/A"/>
    <n v="0"/>
    <m/>
    <m/>
    <m/>
    <m/>
    <m/>
    <m/>
  </r>
  <r>
    <n v="183"/>
    <s v="OE1;SI;OAJ-ACT_09"/>
    <s v="OAJ;OAJ-ACT_09;May"/>
    <x v="0"/>
    <s v="Fortalecer la Vigilancia."/>
    <s v="SI"/>
    <s v="PAI_10"/>
    <s v="PAI"/>
    <s v="Operacional"/>
    <s v="OAJ-E_06"/>
    <s v="Sometimiento a Control"/>
    <s v="OAJ-ACT_09"/>
    <s v="Sociedades Sometidas a Control"/>
    <x v="5"/>
    <s v="Oficina_Asesora_Jurídica"/>
    <n v="1"/>
    <n v="12"/>
    <n v="2019"/>
    <d v="2019-05-30T00:00:00"/>
    <s v="May"/>
    <n v="0"/>
    <n v="0"/>
    <n v="0"/>
    <s v="Por Ejecutar"/>
    <e v="#N/A"/>
    <e v="#N/A"/>
    <n v="0"/>
    <m/>
    <m/>
    <m/>
    <m/>
    <m/>
    <m/>
  </r>
  <r>
    <n v="183"/>
    <s v="OE1;SI;OAJ-ACT_09"/>
    <s v="OAJ;OAJ-ACT_09;Jun"/>
    <x v="0"/>
    <s v="Fortalecer la Vigilancia."/>
    <s v="SI"/>
    <s v="PAI_10"/>
    <s v="PAI"/>
    <s v="Operacional"/>
    <s v="OAJ-E_06"/>
    <s v="Sometimiento a Control"/>
    <s v="OAJ-ACT_09"/>
    <s v="Sociedades Sometidas a Control"/>
    <x v="5"/>
    <s v="Oficina_Asesora_Jurídica"/>
    <n v="1"/>
    <n v="12"/>
    <n v="2019"/>
    <d v="2019-06-30T00:00:00"/>
    <s v="Jun"/>
    <n v="0"/>
    <n v="0"/>
    <e v="#DIV/0!"/>
    <e v="#DIV/0!"/>
    <e v="#N/A"/>
    <e v="#N/A"/>
    <n v="0"/>
    <m/>
    <m/>
    <m/>
    <m/>
    <m/>
    <m/>
  </r>
  <r>
    <n v="183"/>
    <s v="OE1;SI;OAJ-ACT_09"/>
    <s v="OAJ;OAJ-ACT_09;Jul"/>
    <x v="0"/>
    <s v="Fortalecer la Vigilancia."/>
    <s v="SI"/>
    <s v="PAI_10"/>
    <s v="PAI"/>
    <s v="Operacional"/>
    <s v="OAJ-E_06"/>
    <s v="Sometimiento a Control"/>
    <s v="OAJ-ACT_09"/>
    <s v="Sociedades Sometidas a Control"/>
    <x v="5"/>
    <s v="Oficina_Asesora_Jurídica"/>
    <n v="1"/>
    <n v="12"/>
    <n v="2019"/>
    <d v="2019-07-30T00:00:00"/>
    <s v="Jul"/>
    <n v="0"/>
    <n v="0"/>
    <e v="#DIV/0!"/>
    <e v="#DIV/0!"/>
    <e v="#N/A"/>
    <e v="#N/A"/>
    <n v="0"/>
    <m/>
    <m/>
    <m/>
    <m/>
    <m/>
    <m/>
  </r>
  <r>
    <n v="183"/>
    <s v="OE1;SI;OAJ-ACT_09"/>
    <s v="OAJ;OAJ-ACT_09;Ago"/>
    <x v="0"/>
    <s v="Fortalecer la Vigilancia."/>
    <s v="SI"/>
    <s v="PAI_10"/>
    <s v="PAI"/>
    <s v="Operacional"/>
    <s v="OAJ-E_06"/>
    <s v="Sometimiento a Control"/>
    <s v="OAJ-ACT_09"/>
    <s v="Sociedades Sometidas a Control"/>
    <x v="5"/>
    <s v="Oficina_Asesora_Jurídica"/>
    <n v="1"/>
    <n v="12"/>
    <n v="2019"/>
    <d v="2019-08-30T00:00:00"/>
    <s v="Ago"/>
    <n v="0"/>
    <n v="0"/>
    <n v="0"/>
    <s v="Por Ejecutar"/>
    <e v="#N/A"/>
    <e v="#N/A"/>
    <n v="0"/>
    <m/>
    <m/>
    <m/>
    <m/>
    <m/>
    <m/>
  </r>
  <r>
    <n v="183"/>
    <s v="OE1;SI;OAJ-ACT_09"/>
    <s v="OAJ;OAJ-ACT_09;Sep"/>
    <x v="0"/>
    <s v="Fortalecer la Vigilancia."/>
    <s v="SI"/>
    <s v="PAI_10"/>
    <s v="PAI"/>
    <s v="Operacional"/>
    <s v="OAJ-E_06"/>
    <s v="Sometimiento a Control"/>
    <s v="OAJ-ACT_09"/>
    <s v="Sociedades Sometidas a Control"/>
    <x v="5"/>
    <s v="Oficina_Asesora_Jurídica"/>
    <n v="1"/>
    <n v="12"/>
    <n v="2019"/>
    <d v="2019-09-30T00:00:00"/>
    <s v="Sep"/>
    <e v="#N/A"/>
    <e v="#N/A"/>
    <n v="0"/>
    <s v="Por Ejecutar"/>
    <e v="#N/A"/>
    <e v="#N/A"/>
    <n v="0"/>
    <m/>
    <m/>
    <m/>
    <m/>
    <m/>
    <m/>
  </r>
  <r>
    <n v="183"/>
    <s v="OE1;SI;OAJ-ACT_09"/>
    <s v="OAJ;OAJ-ACT_09;Oct"/>
    <x v="0"/>
    <s v="Fortalecer la Vigilancia."/>
    <s v="SI"/>
    <s v="PAI_10"/>
    <s v="PAI"/>
    <s v="Operacional"/>
    <s v="OAJ-E_06"/>
    <s v="Sometimiento a Control"/>
    <s v="OAJ-ACT_09"/>
    <s v="Sociedades Sometidas a Control"/>
    <x v="5"/>
    <s v="Oficina_Asesora_Jurídica"/>
    <n v="1"/>
    <n v="12"/>
    <n v="2019"/>
    <d v="2019-10-30T00:00:00"/>
    <s v="Oct"/>
    <e v="#N/A"/>
    <e v="#N/A"/>
    <n v="0"/>
    <s v="Por Ejecutar"/>
    <e v="#N/A"/>
    <e v="#N/A"/>
    <n v="0"/>
    <m/>
    <m/>
    <m/>
    <m/>
    <m/>
    <m/>
  </r>
  <r>
    <n v="183"/>
    <s v="OE1;SI;OAJ-ACT_09"/>
    <s v="OAJ;OAJ-ACT_09;Nov"/>
    <x v="0"/>
    <s v="Fortalecer la Vigilancia."/>
    <s v="SI"/>
    <s v="PAI_10"/>
    <s v="PAI"/>
    <s v="Operacional"/>
    <s v="OAJ-E_06"/>
    <s v="Sometimiento a Control"/>
    <s v="OAJ-ACT_09"/>
    <s v="Sociedades Sometidas a Control"/>
    <x v="5"/>
    <s v="Oficina_Asesora_Jurídica"/>
    <n v="1"/>
    <n v="12"/>
    <n v="2019"/>
    <d v="2019-11-30T00:00:00"/>
    <s v="Nov"/>
    <e v="#N/A"/>
    <n v="0"/>
    <n v="0"/>
    <s v="Por Ejecutar"/>
    <e v="#N/A"/>
    <e v="#N/A"/>
    <n v="0"/>
    <m/>
    <m/>
    <m/>
    <m/>
    <m/>
    <m/>
  </r>
  <r>
    <n v="183"/>
    <s v="OE1;SI;OAJ-ACT_09"/>
    <s v="OAJ;OAJ-ACT_09;Dic"/>
    <x v="0"/>
    <s v="Fortalecer la Vigilancia."/>
    <s v="SI"/>
    <s v="PAI_10"/>
    <s v="PAI"/>
    <s v="Operacional"/>
    <s v="OAJ-E_06"/>
    <s v="Sometimiento a Control"/>
    <s v="OAJ-ACT_09"/>
    <s v="Sociedades Sometidas a Control"/>
    <x v="5"/>
    <s v="Oficina_Asesora_Jurídica"/>
    <n v="1"/>
    <n v="12"/>
    <n v="2019"/>
    <d v="2019-12-30T00:00:00"/>
    <s v="Dic"/>
    <e v="#N/A"/>
    <n v="0"/>
    <n v="0"/>
    <s v="Por Ejecutar"/>
    <e v="#N/A"/>
    <e v="#N/A"/>
    <n v="0"/>
    <m/>
    <m/>
    <m/>
    <m/>
    <m/>
    <m/>
  </r>
  <r>
    <n v="184"/>
    <s v="OE1;SI;OAJ-ACT_10"/>
    <s v="OAJ;OAJ-ACT_10;Ene"/>
    <x v="0"/>
    <s v="Fortalecer la Vigilancia."/>
    <s v="SI"/>
    <s v="PAI_10"/>
    <s v="PAI"/>
    <s v="Operacional"/>
    <s v="OAJ-E_06"/>
    <s v="Sometimiento a Control"/>
    <s v="OAJ-ACT_10"/>
    <s v="Informes Motivados Allegados por la Delegatura"/>
    <x v="5"/>
    <s v="Oficina_Asesora_Jurídica"/>
    <n v="1"/>
    <n v="12"/>
    <n v="2019"/>
    <d v="2019-01-30T00:00:00"/>
    <s v="Ene"/>
    <n v="0"/>
    <n v="0"/>
    <e v="#DIV/0!"/>
    <e v="#DIV/0!"/>
    <e v="#N/A"/>
    <e v="#N/A"/>
    <n v="0"/>
    <e v="#N/A"/>
    <e v="#N/A"/>
    <e v="#N/A"/>
    <e v="#N/A"/>
    <e v="#N/A"/>
    <e v="#N/A"/>
  </r>
  <r>
    <n v="184"/>
    <s v="OE1;SI;OAJ-ACT_10"/>
    <s v="OAJ;OAJ-ACT_10;Feb"/>
    <x v="0"/>
    <s v="Fortalecer la Vigilancia."/>
    <s v="SI"/>
    <s v="PAI_10"/>
    <s v="PAI"/>
    <s v="Operacional"/>
    <s v="OAJ-E_06"/>
    <s v="Sometimiento a Control"/>
    <s v="OAJ-ACT_10"/>
    <s v="Informes Motivados Allegados por la Delegatura"/>
    <x v="5"/>
    <s v="Oficina_Asesora_Jurídica"/>
    <n v="1"/>
    <n v="12"/>
    <n v="2019"/>
    <d v="2019-02-28T00:00:00"/>
    <s v="Feb"/>
    <n v="0"/>
    <n v="0"/>
    <e v="#DIV/0!"/>
    <e v="#DIV/0!"/>
    <e v="#N/A"/>
    <e v="#N/A"/>
    <n v="0"/>
    <m/>
    <m/>
    <m/>
    <m/>
    <m/>
    <m/>
  </r>
  <r>
    <n v="184"/>
    <s v="OE1;SI;OAJ-ACT_10"/>
    <s v="OAJ;OAJ-ACT_10;Mar"/>
    <x v="0"/>
    <s v="Fortalecer la Vigilancia."/>
    <s v="SI"/>
    <s v="PAI_10"/>
    <s v="PAI"/>
    <s v="Operacional"/>
    <s v="OAJ-E_06"/>
    <s v="Sometimiento a Control"/>
    <s v="OAJ-ACT_10"/>
    <s v="Informes Motivados Allegados por la Delegatura"/>
    <x v="5"/>
    <s v="Oficina_Asesora_Jurídica"/>
    <n v="1"/>
    <n v="12"/>
    <n v="2019"/>
    <d v="2019-03-30T00:00:00"/>
    <s v="Mar"/>
    <n v="0"/>
    <n v="0"/>
    <e v="#DIV/0!"/>
    <e v="#DIV/0!"/>
    <e v="#N/A"/>
    <e v="#N/A"/>
    <n v="0"/>
    <m/>
    <m/>
    <m/>
    <m/>
    <m/>
    <m/>
  </r>
  <r>
    <n v="184"/>
    <s v="OE1;SI;OAJ-ACT_10"/>
    <s v="OAJ;OAJ-ACT_10;Abr"/>
    <x v="0"/>
    <s v="Fortalecer la Vigilancia."/>
    <s v="SI"/>
    <s v="PAI_10"/>
    <s v="PAI"/>
    <s v="Operacional"/>
    <s v="OAJ-E_06"/>
    <s v="Sometimiento a Control"/>
    <s v="OAJ-ACT_10"/>
    <s v="Informes Motivados Allegados por la Delegatura"/>
    <x v="5"/>
    <s v="Oficina_Asesora_Jurídica"/>
    <n v="1"/>
    <n v="12"/>
    <n v="2019"/>
    <d v="2019-04-30T00:00:00"/>
    <s v="Abr"/>
    <n v="0"/>
    <n v="0"/>
    <e v="#DIV/0!"/>
    <e v="#DIV/0!"/>
    <e v="#N/A"/>
    <e v="#N/A"/>
    <n v="0"/>
    <m/>
    <m/>
    <m/>
    <m/>
    <m/>
    <m/>
  </r>
  <r>
    <n v="184"/>
    <s v="OE1;SI;OAJ-ACT_10"/>
    <s v="OAJ;OAJ-ACT_10;May"/>
    <x v="0"/>
    <s v="Fortalecer la Vigilancia."/>
    <s v="SI"/>
    <s v="PAI_10"/>
    <s v="PAI"/>
    <s v="Operacional"/>
    <s v="OAJ-E_06"/>
    <s v="Sometimiento a Control"/>
    <s v="OAJ-ACT_10"/>
    <s v="Informes Motivados Allegados por la Delegatura"/>
    <x v="5"/>
    <s v="Oficina_Asesora_Jurídica"/>
    <n v="1"/>
    <n v="12"/>
    <n v="2019"/>
    <d v="2019-05-30T00:00:00"/>
    <s v="May"/>
    <n v="0"/>
    <n v="0"/>
    <e v="#DIV/0!"/>
    <e v="#DIV/0!"/>
    <e v="#N/A"/>
    <e v="#N/A"/>
    <n v="0"/>
    <m/>
    <m/>
    <m/>
    <m/>
    <m/>
    <m/>
  </r>
  <r>
    <n v="184"/>
    <s v="OE1;SI;OAJ-ACT_10"/>
    <s v="OAJ;OAJ-ACT_10;Jun"/>
    <x v="0"/>
    <s v="Fortalecer la Vigilancia."/>
    <s v="SI"/>
    <s v="PAI_10"/>
    <s v="PAI"/>
    <s v="Operacional"/>
    <s v="OAJ-E_06"/>
    <s v="Sometimiento a Control"/>
    <s v="OAJ-ACT_10"/>
    <s v="Informes Motivados Allegados por la Delegatura"/>
    <x v="5"/>
    <s v="Oficina_Asesora_Jurídica"/>
    <n v="1"/>
    <n v="12"/>
    <n v="2019"/>
    <d v="2019-06-30T00:00:00"/>
    <s v="Jun"/>
    <n v="0"/>
    <n v="0"/>
    <e v="#DIV/0!"/>
    <e v="#DIV/0!"/>
    <e v="#N/A"/>
    <e v="#N/A"/>
    <n v="0"/>
    <m/>
    <m/>
    <m/>
    <m/>
    <m/>
    <m/>
  </r>
  <r>
    <n v="184"/>
    <s v="OE1;SI;OAJ-ACT_10"/>
    <s v="OAJ;OAJ-ACT_10;Jul"/>
    <x v="0"/>
    <s v="Fortalecer la Vigilancia."/>
    <s v="SI"/>
    <s v="PAI_10"/>
    <s v="PAI"/>
    <s v="Operacional"/>
    <s v="OAJ-E_06"/>
    <s v="Sometimiento a Control"/>
    <s v="OAJ-ACT_10"/>
    <s v="Informes Motivados Allegados por la Delegatura"/>
    <x v="5"/>
    <s v="Oficina_Asesora_Jurídica"/>
    <n v="1"/>
    <n v="12"/>
    <n v="2019"/>
    <d v="2019-07-30T00:00:00"/>
    <s v="Jul"/>
    <n v="0"/>
    <n v="0"/>
    <n v="0"/>
    <s v="Por Ejecutar"/>
    <e v="#N/A"/>
    <e v="#N/A"/>
    <n v="0"/>
    <m/>
    <m/>
    <m/>
    <m/>
    <m/>
    <m/>
  </r>
  <r>
    <n v="184"/>
    <s v="OE1;SI;OAJ-ACT_10"/>
    <s v="OAJ;OAJ-ACT_10;Ago"/>
    <x v="0"/>
    <s v="Fortalecer la Vigilancia."/>
    <s v="SI"/>
    <s v="PAI_10"/>
    <s v="PAI"/>
    <s v="Operacional"/>
    <s v="OAJ-E_06"/>
    <s v="Sometimiento a Control"/>
    <s v="OAJ-ACT_10"/>
    <s v="Informes Motivados Allegados por la Delegatura"/>
    <x v="5"/>
    <s v="Oficina_Asesora_Jurídica"/>
    <n v="1"/>
    <n v="12"/>
    <n v="2019"/>
    <d v="2019-08-30T00:00:00"/>
    <s v="Ago"/>
    <n v="0"/>
    <n v="0"/>
    <n v="0"/>
    <s v="Por Ejecutar"/>
    <e v="#N/A"/>
    <e v="#N/A"/>
    <n v="0"/>
    <m/>
    <m/>
    <m/>
    <m/>
    <m/>
    <m/>
  </r>
  <r>
    <n v="184"/>
    <s v="OE1;SI;OAJ-ACT_10"/>
    <s v="OAJ;OAJ-ACT_10;Sep"/>
    <x v="0"/>
    <s v="Fortalecer la Vigilancia."/>
    <s v="SI"/>
    <s v="PAI_10"/>
    <s v="PAI"/>
    <s v="Operacional"/>
    <s v="OAJ-E_06"/>
    <s v="Sometimiento a Control"/>
    <s v="OAJ-ACT_10"/>
    <s v="Informes Motivados Allegados por la Delegatura"/>
    <x v="5"/>
    <s v="Oficina_Asesora_Jurídica"/>
    <n v="1"/>
    <n v="12"/>
    <n v="2019"/>
    <d v="2019-09-30T00:00:00"/>
    <s v="Sep"/>
    <e v="#N/A"/>
    <e v="#N/A"/>
    <n v="0"/>
    <s v="Por Ejecutar"/>
    <e v="#N/A"/>
    <e v="#N/A"/>
    <n v="0"/>
    <m/>
    <m/>
    <m/>
    <m/>
    <m/>
    <m/>
  </r>
  <r>
    <n v="184"/>
    <s v="OE1;SI;OAJ-ACT_10"/>
    <s v="OAJ;OAJ-ACT_10;Oct"/>
    <x v="0"/>
    <s v="Fortalecer la Vigilancia."/>
    <s v="SI"/>
    <s v="PAI_10"/>
    <s v="PAI"/>
    <s v="Operacional"/>
    <s v="OAJ-E_06"/>
    <s v="Sometimiento a Control"/>
    <s v="OAJ-ACT_10"/>
    <s v="Informes Motivados Allegados por la Delegatura"/>
    <x v="5"/>
    <s v="Oficina_Asesora_Jurídica"/>
    <n v="1"/>
    <n v="12"/>
    <n v="2019"/>
    <d v="2019-10-30T00:00:00"/>
    <s v="Oct"/>
    <e v="#N/A"/>
    <e v="#N/A"/>
    <n v="0"/>
    <s v="Por Ejecutar"/>
    <e v="#N/A"/>
    <e v="#N/A"/>
    <n v="0"/>
    <m/>
    <m/>
    <m/>
    <m/>
    <m/>
    <m/>
  </r>
  <r>
    <n v="184"/>
    <s v="OE1;SI;OAJ-ACT_10"/>
    <s v="OAJ;OAJ-ACT_10;Nov"/>
    <x v="0"/>
    <s v="Fortalecer la Vigilancia."/>
    <s v="SI"/>
    <s v="PAI_10"/>
    <s v="PAI"/>
    <s v="Operacional"/>
    <s v="OAJ-E_06"/>
    <s v="Sometimiento a Control"/>
    <s v="OAJ-ACT_10"/>
    <s v="Informes Motivados Allegados por la Delegatura"/>
    <x v="5"/>
    <s v="Oficina_Asesora_Jurídica"/>
    <n v="1"/>
    <n v="12"/>
    <n v="2019"/>
    <d v="2019-11-30T00:00:00"/>
    <s v="Nov"/>
    <e v="#N/A"/>
    <n v="0"/>
    <n v="0"/>
    <s v="Por Ejecutar"/>
    <e v="#N/A"/>
    <e v="#N/A"/>
    <n v="0"/>
    <m/>
    <m/>
    <m/>
    <m/>
    <m/>
    <m/>
  </r>
  <r>
    <n v="184"/>
    <s v="OE1;SI;OAJ-ACT_10"/>
    <s v="OAJ;OAJ-ACT_10;Dic"/>
    <x v="0"/>
    <s v="Fortalecer la Vigilancia."/>
    <s v="SI"/>
    <s v="PAI_10"/>
    <s v="PAI"/>
    <s v="Operacional"/>
    <s v="OAJ-E_06"/>
    <s v="Sometimiento a Control"/>
    <s v="OAJ-ACT_10"/>
    <s v="Informes Motivados Allegados por la Delegatura"/>
    <x v="5"/>
    <s v="Oficina_Asesora_Jurídica"/>
    <n v="1"/>
    <n v="12"/>
    <n v="2019"/>
    <d v="2019-12-30T00:00:00"/>
    <s v="Dic"/>
    <e v="#N/A"/>
    <n v="0"/>
    <n v="0"/>
    <s v="Por Ejecutar"/>
    <e v="#N/A"/>
    <e v="#N/A"/>
    <n v="0"/>
    <m/>
    <m/>
    <m/>
    <m/>
    <m/>
    <m/>
  </r>
  <r>
    <n v="185"/>
    <s v="OE1;SI;OAJ-ACT_11"/>
    <s v="OAJ;OAJ-ACT_11;Ene"/>
    <x v="0"/>
    <s v="Fortalecer la Vigilancia."/>
    <s v="SI"/>
    <s v="PAI_10"/>
    <s v="PAI"/>
    <s v="Operacional"/>
    <s v="OAJ-E_07"/>
    <s v="Circular Única del Sector Transporte"/>
    <s v="OAJ-ACT_11"/>
    <s v="Elaborar Circular Única del Sector Transporte"/>
    <x v="5"/>
    <s v="Oficina_Asesora_Jurídica"/>
    <n v="6"/>
    <n v="12"/>
    <n v="2019"/>
    <d v="2019-01-30T00:00:00"/>
    <s v="Ene"/>
    <n v="0"/>
    <n v="0"/>
    <e v="#DIV/0!"/>
    <e v="#DIV/0!"/>
    <e v="#N/A"/>
    <e v="#N/A"/>
    <n v="0"/>
    <e v="#N/A"/>
    <e v="#N/A"/>
    <e v="#N/A"/>
    <e v="#N/A"/>
    <e v="#N/A"/>
    <e v="#N/A"/>
  </r>
  <r>
    <n v="185"/>
    <s v="OE1;SI;OAJ-ACT_11"/>
    <s v="OAJ;OAJ-ACT_11;Feb"/>
    <x v="0"/>
    <s v="Fortalecer la Vigilancia."/>
    <s v="SI"/>
    <s v="PAI_10"/>
    <s v="PAI"/>
    <s v="Operacional"/>
    <s v="OAJ-E_07"/>
    <s v="Circular Única del Sector Transporte"/>
    <s v="OAJ-ACT_11"/>
    <s v="Elaborar Circular Única del Sector Transporte"/>
    <x v="5"/>
    <s v="Oficina_Asesora_Jurídica"/>
    <n v="6"/>
    <n v="12"/>
    <n v="2019"/>
    <d v="2019-02-28T00:00:00"/>
    <s v="Feb"/>
    <n v="0"/>
    <n v="0"/>
    <e v="#DIV/0!"/>
    <e v="#DIV/0!"/>
    <e v="#N/A"/>
    <e v="#N/A"/>
    <n v="0"/>
    <m/>
    <m/>
    <m/>
    <m/>
    <m/>
    <m/>
  </r>
  <r>
    <n v="185"/>
    <s v="OE1;SI;OAJ-ACT_11"/>
    <s v="OAJ;OAJ-ACT_11;Mar"/>
    <x v="0"/>
    <s v="Fortalecer la Vigilancia."/>
    <s v="SI"/>
    <s v="PAI_10"/>
    <s v="PAI"/>
    <s v="Operacional"/>
    <s v="OAJ-E_07"/>
    <s v="Circular Única del Sector Transporte"/>
    <s v="OAJ-ACT_11"/>
    <s v="Elaborar Circular Única del Sector Transporte"/>
    <x v="5"/>
    <s v="Oficina_Asesora_Jurídica"/>
    <n v="6"/>
    <n v="12"/>
    <n v="2019"/>
    <d v="2019-03-30T00:00:00"/>
    <s v="Mar"/>
    <n v="0"/>
    <n v="0"/>
    <e v="#DIV/0!"/>
    <e v="#DIV/0!"/>
    <e v="#N/A"/>
    <e v="#N/A"/>
    <n v="0"/>
    <m/>
    <m/>
    <m/>
    <m/>
    <m/>
    <m/>
  </r>
  <r>
    <n v="185"/>
    <s v="OE1;SI;OAJ-ACT_11"/>
    <s v="OAJ;OAJ-ACT_11;Abr"/>
    <x v="0"/>
    <s v="Fortalecer la Vigilancia."/>
    <s v="SI"/>
    <s v="PAI_10"/>
    <s v="PAI"/>
    <s v="Operacional"/>
    <s v="OAJ-E_07"/>
    <s v="Circular Única del Sector Transporte"/>
    <s v="OAJ-ACT_11"/>
    <s v="Elaborar Circular Única del Sector Transporte"/>
    <x v="5"/>
    <s v="Oficina_Asesora_Jurídica"/>
    <n v="6"/>
    <n v="12"/>
    <n v="2019"/>
    <d v="2019-04-30T00:00:00"/>
    <s v="Abr"/>
    <n v="0"/>
    <n v="0"/>
    <e v="#DIV/0!"/>
    <e v="#DIV/0!"/>
    <e v="#N/A"/>
    <e v="#N/A"/>
    <n v="0"/>
    <m/>
    <m/>
    <m/>
    <m/>
    <m/>
    <m/>
  </r>
  <r>
    <n v="185"/>
    <s v="OE1;SI;OAJ-ACT_11"/>
    <s v="OAJ;OAJ-ACT_11;May"/>
    <x v="0"/>
    <s v="Fortalecer la Vigilancia."/>
    <s v="SI"/>
    <s v="PAI_10"/>
    <s v="PAI"/>
    <s v="Operacional"/>
    <s v="OAJ-E_07"/>
    <s v="Circular Única del Sector Transporte"/>
    <s v="OAJ-ACT_11"/>
    <s v="Elaborar Circular Única del Sector Transporte"/>
    <x v="5"/>
    <s v="Oficina_Asesora_Jurídica"/>
    <n v="6"/>
    <n v="12"/>
    <n v="2019"/>
    <d v="2019-05-30T00:00:00"/>
    <s v="May"/>
    <n v="0"/>
    <n v="0"/>
    <e v="#DIV/0!"/>
    <e v="#DIV/0!"/>
    <e v="#N/A"/>
    <e v="#N/A"/>
    <n v="0"/>
    <m/>
    <m/>
    <m/>
    <m/>
    <m/>
    <m/>
  </r>
  <r>
    <n v="185"/>
    <s v="OE1;SI;OAJ-ACT_11"/>
    <s v="OAJ;OAJ-ACT_11;Jun"/>
    <x v="0"/>
    <s v="Fortalecer la Vigilancia."/>
    <s v="SI"/>
    <s v="PAI_10"/>
    <s v="PAI"/>
    <s v="Operacional"/>
    <s v="OAJ-E_07"/>
    <s v="Circular Única del Sector Transporte"/>
    <s v="OAJ-ACT_11"/>
    <s v="Elaborar Circular Única del Sector Transporte"/>
    <x v="5"/>
    <s v="Oficina_Asesora_Jurídica"/>
    <n v="6"/>
    <n v="12"/>
    <n v="2019"/>
    <d v="2019-06-30T00:00:00"/>
    <s v="Jun"/>
    <n v="0"/>
    <n v="0"/>
    <e v="#DIV/0!"/>
    <e v="#DIV/0!"/>
    <e v="#N/A"/>
    <e v="#N/A"/>
    <n v="0"/>
    <m/>
    <m/>
    <m/>
    <m/>
    <m/>
    <m/>
  </r>
  <r>
    <n v="185"/>
    <s v="OE1;SI;OAJ-ACT_11"/>
    <s v="OAJ;OAJ-ACT_11;Jul"/>
    <x v="0"/>
    <s v="Fortalecer la Vigilancia."/>
    <s v="SI"/>
    <s v="PAI_10"/>
    <s v="PAI"/>
    <s v="Operacional"/>
    <s v="OAJ-E_07"/>
    <s v="Circular Única del Sector Transporte"/>
    <s v="OAJ-ACT_11"/>
    <s v="Elaborar Circular Única del Sector Transporte"/>
    <x v="5"/>
    <s v="Oficina_Asesora_Jurídica"/>
    <n v="6"/>
    <n v="12"/>
    <n v="2019"/>
    <d v="2019-07-30T00:00:00"/>
    <s v="Jul"/>
    <n v="0"/>
    <n v="0"/>
    <e v="#DIV/0!"/>
    <e v="#DIV/0!"/>
    <e v="#N/A"/>
    <e v="#N/A"/>
    <n v="0"/>
    <m/>
    <m/>
    <m/>
    <m/>
    <m/>
    <m/>
  </r>
  <r>
    <n v="185"/>
    <s v="OE1;SI;OAJ-ACT_11"/>
    <s v="OAJ;OAJ-ACT_11;Ago"/>
    <x v="0"/>
    <s v="Fortalecer la Vigilancia."/>
    <s v="SI"/>
    <s v="PAI_10"/>
    <s v="PAI"/>
    <s v="Operacional"/>
    <s v="OAJ-E_07"/>
    <s v="Circular Única del Sector Transporte"/>
    <s v="OAJ-ACT_11"/>
    <s v="Elaborar Circular Única del Sector Transporte"/>
    <x v="5"/>
    <s v="Oficina_Asesora_Jurídica"/>
    <n v="6"/>
    <n v="12"/>
    <n v="2019"/>
    <d v="2019-08-30T00:00:00"/>
    <s v="Ago"/>
    <n v="0"/>
    <n v="0"/>
    <e v="#DIV/0!"/>
    <e v="#DIV/0!"/>
    <e v="#N/A"/>
    <e v="#N/A"/>
    <n v="0"/>
    <m/>
    <m/>
    <m/>
    <m/>
    <m/>
    <m/>
  </r>
  <r>
    <n v="185"/>
    <s v="OE1;SI;OAJ-ACT_11"/>
    <s v="OAJ;OAJ-ACT_11;Sep"/>
    <x v="0"/>
    <s v="Fortalecer la Vigilancia."/>
    <s v="SI"/>
    <s v="PAI_10"/>
    <s v="PAI"/>
    <s v="Operacional"/>
    <s v="OAJ-E_07"/>
    <s v="Circular Única del Sector Transporte"/>
    <s v="OAJ-ACT_11"/>
    <s v="Elaborar Circular Única del Sector Transporte"/>
    <x v="5"/>
    <s v="Oficina_Asesora_Jurídica"/>
    <n v="6"/>
    <n v="12"/>
    <n v="2019"/>
    <d v="2019-09-30T00:00:00"/>
    <s v="Sep"/>
    <e v="#N/A"/>
    <e v="#N/A"/>
    <e v="#N/A"/>
    <e v="#N/A"/>
    <e v="#N/A"/>
    <e v="#N/A"/>
    <n v="0"/>
    <m/>
    <m/>
    <m/>
    <m/>
    <m/>
    <m/>
  </r>
  <r>
    <n v="185"/>
    <s v="OE1;SI;OAJ-ACT_11"/>
    <s v="OAJ;OAJ-ACT_11;Oct"/>
    <x v="0"/>
    <s v="Fortalecer la Vigilancia."/>
    <s v="SI"/>
    <s v="PAI_10"/>
    <s v="PAI"/>
    <s v="Operacional"/>
    <s v="OAJ-E_07"/>
    <s v="Circular Única del Sector Transporte"/>
    <s v="OAJ-ACT_11"/>
    <s v="Elaborar Circular Única del Sector Transporte"/>
    <x v="5"/>
    <s v="Oficina_Asesora_Jurídica"/>
    <n v="6"/>
    <n v="12"/>
    <n v="2019"/>
    <d v="2019-10-30T00:00:00"/>
    <s v="Oct"/>
    <e v="#N/A"/>
    <e v="#N/A"/>
    <n v="0"/>
    <s v="Por Ejecutar"/>
    <e v="#N/A"/>
    <e v="#N/A"/>
    <n v="0"/>
    <m/>
    <m/>
    <m/>
    <m/>
    <m/>
    <m/>
  </r>
  <r>
    <n v="185"/>
    <s v="OE1;SI;OAJ-ACT_11"/>
    <s v="OAJ;OAJ-ACT_11;Nov"/>
    <x v="0"/>
    <s v="Fortalecer la Vigilancia."/>
    <s v="SI"/>
    <s v="PAI_10"/>
    <s v="PAI"/>
    <s v="Operacional"/>
    <s v="OAJ-E_07"/>
    <s v="Circular Única del Sector Transporte"/>
    <s v="OAJ-ACT_11"/>
    <s v="Elaborar Circular Única del Sector Transporte"/>
    <x v="5"/>
    <s v="Oficina_Asesora_Jurídica"/>
    <n v="6"/>
    <n v="12"/>
    <n v="2019"/>
    <d v="2019-11-30T00:00:00"/>
    <s v="Nov"/>
    <e v="#N/A"/>
    <n v="0"/>
    <n v="0"/>
    <s v="Por Ejecutar"/>
    <e v="#N/A"/>
    <e v="#N/A"/>
    <n v="0"/>
    <m/>
    <m/>
    <m/>
    <m/>
    <m/>
    <m/>
  </r>
  <r>
    <n v="185"/>
    <s v="OE1;SI;OAJ-ACT_11"/>
    <s v="OAJ;OAJ-ACT_11;Dic"/>
    <x v="0"/>
    <s v="Fortalecer la Vigilancia."/>
    <s v="SI"/>
    <s v="PAI_10"/>
    <s v="PAI"/>
    <s v="Operacional"/>
    <s v="OAJ-E_07"/>
    <s v="Circular Única del Sector Transporte"/>
    <s v="OAJ-ACT_11"/>
    <s v="Elaborar Circular Única del Sector Transporte"/>
    <x v="5"/>
    <s v="Oficina_Asesora_Jurídica"/>
    <n v="6"/>
    <n v="12"/>
    <n v="2019"/>
    <d v="2019-12-30T00:00:00"/>
    <s v="Dic"/>
    <e v="#N/A"/>
    <n v="0"/>
    <n v="0"/>
    <s v="Por Ejecutar"/>
    <e v="#N/A"/>
    <e v="#N/A"/>
    <n v="0"/>
    <m/>
    <m/>
    <m/>
    <m/>
    <m/>
    <m/>
  </r>
  <r>
    <n v="188"/>
    <s v="OE1;SI;OAJ-ACT_14"/>
    <s v="OAJ;OAJ-ACT_14;Ene"/>
    <x v="0"/>
    <s v="Fortalecer la Vigilancia."/>
    <s v="SI"/>
    <s v="PEI_04"/>
    <s v="PEI"/>
    <s v="PEI_04 - Biblioteca Jurídica Digital de la ST"/>
    <s v="OAJ-E_09"/>
    <s v="Súper Biblioteca Virtual en funcionamiento"/>
    <s v="OAJ-ACT_14"/>
    <s v="4.3 Actualizar de la Herramienta"/>
    <x v="5"/>
    <s v="Oficina_Asesora_Jurídica"/>
    <n v="1"/>
    <n v="4"/>
    <n v="2019"/>
    <d v="2019-01-30T00:00:00"/>
    <s v="Ene"/>
    <n v="0"/>
    <n v="0"/>
    <n v="0"/>
    <s v="Por Ejecutar"/>
    <e v="#N/A"/>
    <e v="#N/A"/>
    <n v="0"/>
    <e v="#N/A"/>
    <e v="#N/A"/>
    <e v="#N/A"/>
    <e v="#N/A"/>
    <e v="#N/A"/>
    <e v="#N/A"/>
  </r>
  <r>
    <n v="188"/>
    <s v="OE1;SI;OAJ-ACT_14"/>
    <s v="OAJ;OAJ-ACT_14;Feb"/>
    <x v="0"/>
    <s v="Fortalecer la Vigilancia."/>
    <s v="SI"/>
    <s v="PEI_04"/>
    <s v="PEI"/>
    <s v="PEI_04 - Biblioteca Jurídica Digital de la ST"/>
    <s v="OAJ-E_09"/>
    <s v="Súper Biblioteca Virtual en funcionamiento"/>
    <s v="OAJ-ACT_14"/>
    <s v="4.3 Actualizar de la Herramienta"/>
    <x v="5"/>
    <s v="Oficina_Asesora_Jurídica"/>
    <n v="1"/>
    <n v="4"/>
    <n v="2019"/>
    <d v="2019-02-28T00:00:00"/>
    <s v="Feb"/>
    <n v="0"/>
    <n v="0"/>
    <n v="0"/>
    <s v="Por Ejecutar"/>
    <e v="#N/A"/>
    <e v="#N/A"/>
    <n v="0"/>
    <m/>
    <m/>
    <m/>
    <m/>
    <m/>
    <m/>
  </r>
  <r>
    <n v="188"/>
    <s v="OE1;SI;OAJ-ACT_14"/>
    <s v="OAJ;OAJ-ACT_14;Mar"/>
    <x v="0"/>
    <s v="Fortalecer la Vigilancia."/>
    <s v="SI"/>
    <s v="PEI_04"/>
    <s v="PEI"/>
    <s v="PEI_04 - Biblioteca Jurídica Digital de la ST"/>
    <s v="OAJ-E_09"/>
    <s v="Súper Biblioteca Virtual en funcionamiento"/>
    <s v="OAJ-ACT_14"/>
    <s v="4.3 Actualizar de la Herramienta"/>
    <x v="5"/>
    <s v="Oficina_Asesora_Jurídica"/>
    <n v="1"/>
    <n v="4"/>
    <n v="2019"/>
    <d v="2019-03-30T00:00:00"/>
    <s v="Mar"/>
    <n v="0"/>
    <n v="0"/>
    <e v="#DIV/0!"/>
    <e v="#DIV/0!"/>
    <e v="#N/A"/>
    <e v="#N/A"/>
    <n v="0"/>
    <m/>
    <m/>
    <m/>
    <m/>
    <m/>
    <m/>
  </r>
  <r>
    <n v="188"/>
    <s v="OE1;SI;OAJ-ACT_14"/>
    <s v="OAJ;OAJ-ACT_14;Abr"/>
    <x v="0"/>
    <s v="Fortalecer la Vigilancia."/>
    <s v="SI"/>
    <s v="PEI_04"/>
    <s v="PEI"/>
    <s v="PEI_04 - Biblioteca Jurídica Digital de la ST"/>
    <s v="OAJ-E_09"/>
    <s v="Súper Biblioteca Virtual en funcionamiento"/>
    <s v="OAJ-ACT_14"/>
    <s v="4.3 Actualizar de la Herramienta"/>
    <x v="5"/>
    <s v="Oficina_Asesora_Jurídica"/>
    <n v="1"/>
    <n v="4"/>
    <n v="2019"/>
    <d v="2019-04-30T00:00:00"/>
    <s v="Abr"/>
    <n v="0"/>
    <n v="0"/>
    <n v="0"/>
    <s v="Por Ejecutar"/>
    <e v="#N/A"/>
    <e v="#N/A"/>
    <n v="0"/>
    <m/>
    <m/>
    <m/>
    <m/>
    <m/>
    <m/>
  </r>
  <r>
    <n v="188"/>
    <s v="OE1;SI;OAJ-ACT_14"/>
    <s v="OAJ;OAJ-ACT_14;May"/>
    <x v="0"/>
    <s v="Fortalecer la Vigilancia."/>
    <s v="SI"/>
    <s v="PEI_04"/>
    <s v="PEI"/>
    <s v="PEI_04 - Biblioteca Jurídica Digital de la ST"/>
    <s v="OAJ-E_09"/>
    <s v="Súper Biblioteca Virtual en funcionamiento"/>
    <s v="OAJ-ACT_14"/>
    <s v="4.3 Actualizar de la Herramienta"/>
    <x v="5"/>
    <s v="Oficina_Asesora_Jurídica"/>
    <n v="1"/>
    <n v="4"/>
    <n v="2019"/>
    <d v="2019-05-30T00:00:00"/>
    <s v="May"/>
    <n v="0"/>
    <n v="0"/>
    <n v="0"/>
    <s v="Por Ejecutar"/>
    <e v="#N/A"/>
    <e v="#N/A"/>
    <n v="0"/>
    <m/>
    <m/>
    <m/>
    <m/>
    <m/>
    <m/>
  </r>
  <r>
    <n v="188"/>
    <s v="OE1;SI;OAJ-ACT_14"/>
    <s v="OAJ;OAJ-ACT_14;Jun"/>
    <x v="0"/>
    <s v="Fortalecer la Vigilancia."/>
    <s v="SI"/>
    <s v="PEI_04"/>
    <s v="PEI"/>
    <s v="PEI_04 - Biblioteca Jurídica Digital de la ST"/>
    <s v="OAJ-E_09"/>
    <s v="Súper Biblioteca Virtual en funcionamiento"/>
    <s v="OAJ-ACT_14"/>
    <s v="4.3 Actualizar de la Herramienta"/>
    <x v="5"/>
    <s v="Oficina_Asesora_Jurídica"/>
    <n v="1"/>
    <n v="4"/>
    <n v="2019"/>
    <d v="2019-06-30T00:00:00"/>
    <s v="Jun"/>
    <n v="0"/>
    <n v="0"/>
    <e v="#DIV/0!"/>
    <e v="#DIV/0!"/>
    <e v="#N/A"/>
    <e v="#N/A"/>
    <n v="0"/>
    <m/>
    <m/>
    <m/>
    <m/>
    <m/>
    <m/>
  </r>
  <r>
    <n v="188"/>
    <s v="OE1;SI;OAJ-ACT_14"/>
    <s v="OAJ;OAJ-ACT_14;Jul"/>
    <x v="0"/>
    <s v="Fortalecer la Vigilancia."/>
    <s v="SI"/>
    <s v="PEI_04"/>
    <s v="PEI"/>
    <s v="PEI_04 - Biblioteca Jurídica Digital de la ST"/>
    <s v="OAJ-E_09"/>
    <s v="Súper Biblioteca Virtual en funcionamiento"/>
    <s v="OAJ-ACT_14"/>
    <s v="4.3 Actualizar de la Herramienta"/>
    <x v="5"/>
    <s v="Oficina_Asesora_Jurídica"/>
    <n v="1"/>
    <n v="4"/>
    <n v="2019"/>
    <d v="2019-07-30T00:00:00"/>
    <s v="Jul"/>
    <n v="0"/>
    <n v="0"/>
    <n v="0"/>
    <s v="Por Ejecutar"/>
    <e v="#N/A"/>
    <e v="#N/A"/>
    <n v="0"/>
    <m/>
    <m/>
    <m/>
    <m/>
    <m/>
    <m/>
  </r>
  <r>
    <n v="188"/>
    <s v="OE1;SI;OAJ-ACT_14"/>
    <s v="OAJ;OAJ-ACT_14;Ago"/>
    <x v="0"/>
    <s v="Fortalecer la Vigilancia."/>
    <s v="SI"/>
    <s v="PEI_04"/>
    <s v="PEI"/>
    <s v="PEI_04 - Biblioteca Jurídica Digital de la ST"/>
    <s v="OAJ-E_09"/>
    <s v="Súper Biblioteca Virtual en funcionamiento"/>
    <s v="OAJ-ACT_14"/>
    <s v="4.3 Actualizar de la Herramienta"/>
    <x v="5"/>
    <s v="Oficina_Asesora_Jurídica"/>
    <n v="1"/>
    <n v="4"/>
    <n v="2019"/>
    <d v="2019-08-30T00:00:00"/>
    <s v="Ago"/>
    <n v="0"/>
    <n v="0"/>
    <n v="0"/>
    <s v="Por Ejecutar"/>
    <e v="#N/A"/>
    <e v="#N/A"/>
    <n v="0"/>
    <m/>
    <m/>
    <m/>
    <m/>
    <m/>
    <m/>
  </r>
  <r>
    <n v="188"/>
    <s v="OE1;SI;OAJ-ACT_14"/>
    <s v="OAJ;OAJ-ACT_14;Sep"/>
    <x v="0"/>
    <s v="Fortalecer la Vigilancia."/>
    <s v="SI"/>
    <s v="PEI_04"/>
    <s v="PEI"/>
    <s v="PEI_04 - Biblioteca Jurídica Digital de la ST"/>
    <s v="OAJ-E_09"/>
    <s v="Súper Biblioteca Virtual en funcionamiento"/>
    <s v="OAJ-ACT_14"/>
    <s v="4.3 Actualizar de la Herramienta"/>
    <x v="5"/>
    <s v="Oficina_Asesora_Jurídica"/>
    <n v="1"/>
    <n v="4"/>
    <n v="2019"/>
    <d v="2019-09-30T00:00:00"/>
    <s v="Sep"/>
    <e v="#N/A"/>
    <e v="#N/A"/>
    <e v="#N/A"/>
    <e v="#N/A"/>
    <e v="#N/A"/>
    <e v="#N/A"/>
    <n v="0"/>
    <m/>
    <m/>
    <m/>
    <m/>
    <m/>
    <m/>
  </r>
  <r>
    <n v="188"/>
    <s v="OE1;SI;OAJ-ACT_14"/>
    <s v="OAJ;OAJ-ACT_14;Oct"/>
    <x v="0"/>
    <s v="Fortalecer la Vigilancia."/>
    <s v="SI"/>
    <s v="PEI_04"/>
    <s v="PEI"/>
    <s v="PEI_04 - Biblioteca Jurídica Digital de la ST"/>
    <s v="OAJ-E_09"/>
    <s v="Súper Biblioteca Virtual en funcionamiento"/>
    <s v="OAJ-ACT_14"/>
    <s v="4.3 Actualizar de la Herramienta"/>
    <x v="5"/>
    <s v="Oficina_Asesora_Jurídica"/>
    <n v="1"/>
    <n v="4"/>
    <n v="2019"/>
    <d v="2019-10-30T00:00:00"/>
    <s v="Oct"/>
    <e v="#N/A"/>
    <e v="#N/A"/>
    <n v="0"/>
    <s v="Por Ejecutar"/>
    <e v="#N/A"/>
    <e v="#N/A"/>
    <n v="0"/>
    <m/>
    <m/>
    <m/>
    <m/>
    <m/>
    <m/>
  </r>
  <r>
    <n v="188"/>
    <s v="OE1;SI;OAJ-ACT_14"/>
    <s v="OAJ;OAJ-ACT_14;Nov"/>
    <x v="0"/>
    <s v="Fortalecer la Vigilancia."/>
    <s v="SI"/>
    <s v="PEI_04"/>
    <s v="PEI"/>
    <s v="PEI_04 - Biblioteca Jurídica Digital de la ST"/>
    <s v="OAJ-E_09"/>
    <s v="Súper Biblioteca Virtual en funcionamiento"/>
    <s v="OAJ-ACT_14"/>
    <s v="4.3 Actualizar de la Herramienta"/>
    <x v="5"/>
    <s v="Oficina_Asesora_Jurídica"/>
    <n v="1"/>
    <n v="4"/>
    <n v="2019"/>
    <d v="2019-11-30T00:00:00"/>
    <s v="Nov"/>
    <e v="#N/A"/>
    <n v="0"/>
    <n v="0"/>
    <s v="Por Ejecutar"/>
    <e v="#N/A"/>
    <e v="#N/A"/>
    <n v="0"/>
    <m/>
    <m/>
    <m/>
    <m/>
    <m/>
    <m/>
  </r>
  <r>
    <n v="188"/>
    <s v="OE1;SI;OAJ-ACT_14"/>
    <s v="OAJ;OAJ-ACT_14;Dic"/>
    <x v="0"/>
    <s v="Fortalecer la Vigilancia."/>
    <s v="SI"/>
    <s v="PEI_04"/>
    <s v="PEI"/>
    <s v="PEI_04 - Biblioteca Jurídica Digital de la ST"/>
    <s v="OAJ-E_09"/>
    <s v="Súper Biblioteca Virtual en funcionamiento"/>
    <s v="OAJ-ACT_14"/>
    <s v="4.3 Actualizar de la Herramienta"/>
    <x v="5"/>
    <s v="Oficina_Asesora_Jurídica"/>
    <n v="1"/>
    <n v="4"/>
    <n v="2019"/>
    <d v="2019-12-30T00:00:00"/>
    <s v="Dic"/>
    <e v="#N/A"/>
    <n v="0"/>
    <e v="#N/A"/>
    <e v="#N/A"/>
    <e v="#N/A"/>
    <e v="#N/A"/>
    <n v="0"/>
    <m/>
    <m/>
    <m/>
    <m/>
    <m/>
    <m/>
  </r>
  <r>
    <n v="189"/>
    <s v="OE1;SI;OAJ-ACT_15"/>
    <s v="OAJ;OAJ-ACT_15;Ene"/>
    <x v="0"/>
    <s v="Fortalecer la Vigilancia."/>
    <s v="SI"/>
    <s v="PAI_10"/>
    <s v="PAI"/>
    <s v="Operacional"/>
    <s v="OAJ-E_10"/>
    <s v="Trámites del Centro de Conciliación"/>
    <s v="OAJ-ACT_15"/>
    <s v="Solicitudes de Conciliación"/>
    <x v="5"/>
    <s v="Grupo_del_Centro_de_Arbitraje_Conciliación_y_Amigable_Composición"/>
    <n v="1"/>
    <n v="12"/>
    <n v="2019"/>
    <d v="2019-01-30T00:00:00"/>
    <s v="Ene"/>
    <n v="20"/>
    <n v="15"/>
    <n v="0.75"/>
    <s v="En Seguimiento"/>
    <e v="#N/A"/>
    <e v="#N/A"/>
    <n v="0"/>
    <e v="#N/A"/>
    <e v="#N/A"/>
    <e v="#N/A"/>
    <e v="#N/A"/>
    <e v="#N/A"/>
    <e v="#N/A"/>
  </r>
  <r>
    <n v="189"/>
    <s v="OE1;SI;OAJ-ACT_15"/>
    <s v="OAJ;OAJ-ACT_15;Feb"/>
    <x v="0"/>
    <s v="Fortalecer la Vigilancia."/>
    <s v="SI"/>
    <s v="PAI_10"/>
    <s v="PAI"/>
    <s v="Operacional"/>
    <s v="OAJ-E_10"/>
    <s v="Trámites del Centro de Conciliación"/>
    <s v="OAJ-ACT_15"/>
    <s v="Solicitudes de Conciliación"/>
    <x v="5"/>
    <s v="Grupo_del_Centro_de_Arbitraje_Conciliación_y_Amigable_Composición"/>
    <n v="1"/>
    <n v="12"/>
    <n v="2019"/>
    <d v="2019-02-28T00:00:00"/>
    <s v="Feb"/>
    <n v="0"/>
    <n v="0"/>
    <e v="#DIV/0!"/>
    <e v="#DIV/0!"/>
    <e v="#N/A"/>
    <e v="#N/A"/>
    <n v="0"/>
    <m/>
    <m/>
    <m/>
    <m/>
    <m/>
    <m/>
  </r>
  <r>
    <n v="189"/>
    <s v="OE1;SI;OAJ-ACT_15"/>
    <s v="OAJ;OAJ-ACT_15;Mar"/>
    <x v="0"/>
    <s v="Fortalecer la Vigilancia."/>
    <s v="SI"/>
    <s v="PAI_10"/>
    <s v="PAI"/>
    <s v="Operacional"/>
    <s v="OAJ-E_10"/>
    <s v="Trámites del Centro de Conciliación"/>
    <s v="OAJ-ACT_15"/>
    <s v="Solicitudes de Conciliación"/>
    <x v="5"/>
    <s v="Grupo_del_Centro_de_Arbitraje_Conciliación_y_Amigable_Composición"/>
    <n v="1"/>
    <n v="12"/>
    <n v="2019"/>
    <d v="2019-03-30T00:00:00"/>
    <s v="Mar"/>
    <n v="0"/>
    <n v="0"/>
    <e v="#DIV/0!"/>
    <e v="#DIV/0!"/>
    <e v="#N/A"/>
    <e v="#N/A"/>
    <n v="0"/>
    <m/>
    <m/>
    <m/>
    <m/>
    <m/>
    <m/>
  </r>
  <r>
    <n v="189"/>
    <s v="OE1;SI;OAJ-ACT_15"/>
    <s v="OAJ;OAJ-ACT_15;Abr"/>
    <x v="0"/>
    <s v="Fortalecer la Vigilancia."/>
    <s v="SI"/>
    <s v="PAI_10"/>
    <s v="PAI"/>
    <s v="Operacional"/>
    <s v="OAJ-E_10"/>
    <s v="Trámites del Centro de Conciliación"/>
    <s v="OAJ-ACT_15"/>
    <s v="Solicitudes de Conciliación"/>
    <x v="5"/>
    <s v="Grupo_del_Centro_de_Arbitraje_Conciliación_y_Amigable_Composición"/>
    <n v="1"/>
    <n v="12"/>
    <n v="2019"/>
    <d v="2019-04-30T00:00:00"/>
    <s v="Abr"/>
    <n v="0"/>
    <n v="0"/>
    <e v="#DIV/0!"/>
    <e v="#DIV/0!"/>
    <e v="#N/A"/>
    <e v="#N/A"/>
    <n v="0"/>
    <m/>
    <m/>
    <m/>
    <m/>
    <m/>
    <m/>
  </r>
  <r>
    <n v="189"/>
    <s v="OE1;SI;OAJ-ACT_15"/>
    <s v="OAJ;OAJ-ACT_15;May"/>
    <x v="0"/>
    <s v="Fortalecer la Vigilancia."/>
    <s v="SI"/>
    <s v="PAI_10"/>
    <s v="PAI"/>
    <s v="Operacional"/>
    <s v="OAJ-E_10"/>
    <s v="Trámites del Centro de Conciliación"/>
    <s v="OAJ-ACT_15"/>
    <s v="Solicitudes de Conciliación"/>
    <x v="5"/>
    <s v="Grupo_del_Centro_de_Arbitraje_Conciliación_y_Amigable_Composición"/>
    <n v="1"/>
    <n v="12"/>
    <n v="2019"/>
    <d v="2019-05-30T00:00:00"/>
    <s v="May"/>
    <n v="0"/>
    <n v="0"/>
    <e v="#DIV/0!"/>
    <e v="#DIV/0!"/>
    <e v="#N/A"/>
    <e v="#N/A"/>
    <n v="0"/>
    <m/>
    <m/>
    <m/>
    <m/>
    <m/>
    <m/>
  </r>
  <r>
    <n v="189"/>
    <s v="OE1;SI;OAJ-ACT_15"/>
    <s v="OAJ;OAJ-ACT_15;Jun"/>
    <x v="0"/>
    <s v="Fortalecer la Vigilancia."/>
    <s v="SI"/>
    <s v="PAI_10"/>
    <s v="PAI"/>
    <s v="Operacional"/>
    <s v="OAJ-E_10"/>
    <s v="Trámites del Centro de Conciliación"/>
    <s v="OAJ-ACT_15"/>
    <s v="Solicitudes de Conciliación"/>
    <x v="5"/>
    <s v="Grupo_del_Centro_de_Arbitraje_Conciliación_y_Amigable_Composición"/>
    <n v="1"/>
    <n v="12"/>
    <n v="2019"/>
    <d v="2019-06-30T00:00:00"/>
    <s v="Jun"/>
    <n v="0"/>
    <n v="0"/>
    <e v="#DIV/0!"/>
    <e v="#DIV/0!"/>
    <e v="#N/A"/>
    <e v="#N/A"/>
    <n v="0"/>
    <m/>
    <m/>
    <m/>
    <m/>
    <m/>
    <m/>
  </r>
  <r>
    <n v="189"/>
    <s v="OE1;SI;OAJ-ACT_15"/>
    <s v="OAJ;OAJ-ACT_15;Jul"/>
    <x v="0"/>
    <s v="Fortalecer la Vigilancia."/>
    <s v="SI"/>
    <s v="PAI_10"/>
    <s v="PAI"/>
    <s v="Operacional"/>
    <s v="OAJ-E_10"/>
    <s v="Trámites del Centro de Conciliación"/>
    <s v="OAJ-ACT_15"/>
    <s v="Solicitudes de Conciliación"/>
    <x v="5"/>
    <s v="Grupo_del_Centro_de_Arbitraje_Conciliación_y_Amigable_Composición"/>
    <n v="1"/>
    <n v="12"/>
    <n v="2019"/>
    <d v="2019-07-30T00:00:00"/>
    <s v="Jul"/>
    <n v="0"/>
    <n v="0"/>
    <e v="#DIV/0!"/>
    <e v="#DIV/0!"/>
    <e v="#N/A"/>
    <e v="#N/A"/>
    <n v="0"/>
    <m/>
    <m/>
    <m/>
    <m/>
    <m/>
    <m/>
  </r>
  <r>
    <n v="189"/>
    <s v="OE1;SI;OAJ-ACT_15"/>
    <s v="OAJ;OAJ-ACT_15;Ago"/>
    <x v="0"/>
    <s v="Fortalecer la Vigilancia."/>
    <s v="SI"/>
    <s v="PAI_10"/>
    <s v="PAI"/>
    <s v="Operacional"/>
    <s v="OAJ-E_10"/>
    <s v="Trámites del Centro de Conciliación"/>
    <s v="OAJ-ACT_15"/>
    <s v="Solicitudes de Conciliación"/>
    <x v="5"/>
    <s v="Grupo_del_Centro_de_Arbitraje_Conciliación_y_Amigable_Composición"/>
    <n v="1"/>
    <n v="12"/>
    <n v="2019"/>
    <d v="2019-08-30T00:00:00"/>
    <s v="Ago"/>
    <n v="0"/>
    <n v="0"/>
    <e v="#DIV/0!"/>
    <e v="#DIV/0!"/>
    <e v="#N/A"/>
    <e v="#N/A"/>
    <n v="0"/>
    <m/>
    <m/>
    <m/>
    <m/>
    <m/>
    <m/>
  </r>
  <r>
    <n v="189"/>
    <s v="OE1;SI;OAJ-ACT_15"/>
    <s v="OAJ;OAJ-ACT_15;Sep"/>
    <x v="0"/>
    <s v="Fortalecer la Vigilancia."/>
    <s v="SI"/>
    <s v="PAI_10"/>
    <s v="PAI"/>
    <s v="Operacional"/>
    <s v="OAJ-E_10"/>
    <s v="Trámites del Centro de Conciliación"/>
    <s v="OAJ-ACT_15"/>
    <s v="Solicitudes de Conciliación"/>
    <x v="5"/>
    <s v="Grupo_del_Centro_de_Arbitraje_Conciliación_y_Amigable_Composición"/>
    <n v="1"/>
    <n v="12"/>
    <n v="2019"/>
    <d v="2019-09-30T00:00:00"/>
    <s v="Sep"/>
    <e v="#N/A"/>
    <e v="#N/A"/>
    <e v="#N/A"/>
    <e v="#N/A"/>
    <e v="#N/A"/>
    <e v="#N/A"/>
    <n v="0"/>
    <m/>
    <m/>
    <m/>
    <m/>
    <m/>
    <m/>
  </r>
  <r>
    <n v="189"/>
    <s v="OE1;SI;OAJ-ACT_15"/>
    <s v="OAJ;OAJ-ACT_15;Oct"/>
    <x v="0"/>
    <s v="Fortalecer la Vigilancia."/>
    <s v="SI"/>
    <s v="PAI_10"/>
    <s v="PAI"/>
    <s v="Operacional"/>
    <s v="OAJ-E_10"/>
    <s v="Trámites del Centro de Conciliación"/>
    <s v="OAJ-ACT_15"/>
    <s v="Solicitudes de Conciliación"/>
    <x v="5"/>
    <s v="Grupo_del_Centro_de_Arbitraje_Conciliación_y_Amigable_Composición"/>
    <n v="1"/>
    <n v="12"/>
    <n v="2019"/>
    <d v="2019-10-30T00:00:00"/>
    <s v="Oct"/>
    <e v="#N/A"/>
    <e v="#N/A"/>
    <n v="0"/>
    <s v="Por Ejecutar"/>
    <e v="#N/A"/>
    <e v="#N/A"/>
    <n v="0"/>
    <m/>
    <m/>
    <m/>
    <m/>
    <m/>
    <m/>
  </r>
  <r>
    <n v="189"/>
    <s v="OE1;SI;OAJ-ACT_15"/>
    <s v="OAJ;OAJ-ACT_15;Nov"/>
    <x v="0"/>
    <s v="Fortalecer la Vigilancia."/>
    <s v="SI"/>
    <s v="PAI_10"/>
    <s v="PAI"/>
    <s v="Operacional"/>
    <s v="OAJ-E_10"/>
    <s v="Trámites del Centro de Conciliación"/>
    <s v="OAJ-ACT_15"/>
    <s v="Solicitudes de Conciliación"/>
    <x v="5"/>
    <s v="Grupo_del_Centro_de_Arbitraje_Conciliación_y_Amigable_Composición"/>
    <n v="1"/>
    <n v="12"/>
    <n v="2019"/>
    <d v="2019-11-30T00:00:00"/>
    <s v="Nov"/>
    <e v="#N/A"/>
    <n v="0"/>
    <n v="0"/>
    <s v="Por Ejecutar"/>
    <e v="#N/A"/>
    <e v="#N/A"/>
    <n v="0"/>
    <m/>
    <m/>
    <m/>
    <m/>
    <m/>
    <m/>
  </r>
  <r>
    <n v="189"/>
    <s v="OE1;SI;OAJ-ACT_15"/>
    <s v="OAJ;OAJ-ACT_15;Dic"/>
    <x v="0"/>
    <s v="Fortalecer la Vigilancia."/>
    <s v="SI"/>
    <s v="PAI_10"/>
    <s v="PAI"/>
    <s v="Operacional"/>
    <s v="OAJ-E_10"/>
    <s v="Trámites del Centro de Conciliación"/>
    <s v="OAJ-ACT_15"/>
    <s v="Solicitudes de Conciliación"/>
    <x v="5"/>
    <s v="Grupo_del_Centro_de_Arbitraje_Conciliación_y_Amigable_Composición"/>
    <n v="1"/>
    <n v="12"/>
    <n v="2019"/>
    <d v="2019-12-30T00:00:00"/>
    <s v="Dic"/>
    <e v="#N/A"/>
    <n v="0"/>
    <n v="0"/>
    <s v="Por Ejecutar"/>
    <e v="#N/A"/>
    <e v="#N/A"/>
    <n v="0"/>
    <m/>
    <m/>
    <m/>
    <m/>
    <m/>
    <m/>
  </r>
  <r>
    <n v="190"/>
    <s v="OE1;SI;OAJ-ACT_16"/>
    <s v="OAJ;OAJ-ACT_16;Ene"/>
    <x v="0"/>
    <s v="Fortalecer la Vigilancia."/>
    <s v="SI"/>
    <s v="PAI_10"/>
    <s v="PAI"/>
    <s v="Operacional"/>
    <s v="OAJ-E_11"/>
    <s v="Cobro Coactivo de la entidad."/>
    <s v="OAJ-ACT_16"/>
    <s v="Procesos para Cobro Coactivo"/>
    <x v="5"/>
    <s v="Grupo_de_Cobro_Coactivo"/>
    <n v="1"/>
    <n v="12"/>
    <n v="2019"/>
    <d v="2019-01-30T00:00:00"/>
    <s v="Ene"/>
    <n v="19723"/>
    <n v="61"/>
    <n v="3.0928357754905441E-3"/>
    <s v="Por Ejecutar"/>
    <e v="#N/A"/>
    <e v="#N/A"/>
    <n v="0"/>
    <e v="#N/A"/>
    <e v="#N/A"/>
    <e v="#N/A"/>
    <e v="#N/A"/>
    <e v="#N/A"/>
    <e v="#N/A"/>
  </r>
  <r>
    <n v="190"/>
    <s v="OE1;SI;OAJ-ACT_16"/>
    <s v="OAJ;OAJ-ACT_16;Feb"/>
    <x v="0"/>
    <s v="Fortalecer la Vigilancia."/>
    <s v="SI"/>
    <s v="PAI_10"/>
    <s v="PAI"/>
    <s v="Operacional"/>
    <s v="OAJ-E_11"/>
    <s v="Cobro Coactivo de la entidad."/>
    <s v="OAJ-ACT_16"/>
    <s v="Procesos para Cobro Coactivo"/>
    <x v="5"/>
    <s v="Grupo_de_Cobro_Coactivo"/>
    <n v="1"/>
    <n v="12"/>
    <n v="2019"/>
    <d v="2019-02-28T00:00:00"/>
    <s v="Feb"/>
    <n v="0"/>
    <n v="0"/>
    <n v="0"/>
    <s v="Por Ejecutar"/>
    <e v="#N/A"/>
    <e v="#N/A"/>
    <n v="0"/>
    <m/>
    <m/>
    <m/>
    <m/>
    <m/>
    <m/>
  </r>
  <r>
    <n v="190"/>
    <s v="OE1;SI;OAJ-ACT_16"/>
    <s v="OAJ;OAJ-ACT_16;Mar"/>
    <x v="0"/>
    <s v="Fortalecer la Vigilancia."/>
    <s v="SI"/>
    <s v="PAI_10"/>
    <s v="PAI"/>
    <s v="Operacional"/>
    <s v="OAJ-E_11"/>
    <s v="Cobro Coactivo de la entidad."/>
    <s v="OAJ-ACT_16"/>
    <s v="Procesos para Cobro Coactivo"/>
    <x v="5"/>
    <s v="Grupo_de_Cobro_Coactivo"/>
    <n v="1"/>
    <n v="12"/>
    <n v="2019"/>
    <d v="2019-03-30T00:00:00"/>
    <s v="Mar"/>
    <n v="0"/>
    <n v="0"/>
    <n v="0"/>
    <s v="Por Ejecutar"/>
    <e v="#N/A"/>
    <e v="#N/A"/>
    <n v="0"/>
    <m/>
    <m/>
    <m/>
    <m/>
    <m/>
    <m/>
  </r>
  <r>
    <n v="190"/>
    <s v="OE1;SI;OAJ-ACT_16"/>
    <s v="OAJ;OAJ-ACT_16;Abr"/>
    <x v="0"/>
    <s v="Fortalecer la Vigilancia."/>
    <s v="SI"/>
    <s v="PAI_10"/>
    <s v="PAI"/>
    <s v="Operacional"/>
    <s v="OAJ-E_11"/>
    <s v="Cobro Coactivo de la entidad."/>
    <s v="OAJ-ACT_16"/>
    <s v="Procesos para Cobro Coactivo"/>
    <x v="5"/>
    <s v="Grupo_de_Cobro_Coactivo"/>
    <n v="1"/>
    <n v="12"/>
    <n v="2019"/>
    <d v="2019-04-30T00:00:00"/>
    <s v="Abr"/>
    <n v="0"/>
    <n v="0"/>
    <n v="0"/>
    <s v="Por Ejecutar"/>
    <e v="#N/A"/>
    <e v="#N/A"/>
    <n v="0"/>
    <m/>
    <m/>
    <m/>
    <m/>
    <m/>
    <m/>
  </r>
  <r>
    <n v="190"/>
    <s v="OE1;SI;OAJ-ACT_16"/>
    <s v="OAJ;OAJ-ACT_16;May"/>
    <x v="0"/>
    <s v="Fortalecer la Vigilancia."/>
    <s v="SI"/>
    <s v="PAI_10"/>
    <s v="PAI"/>
    <s v="Operacional"/>
    <s v="OAJ-E_11"/>
    <s v="Cobro Coactivo de la entidad."/>
    <s v="OAJ-ACT_16"/>
    <s v="Procesos para Cobro Coactivo"/>
    <x v="5"/>
    <s v="Grupo_de_Cobro_Coactivo"/>
    <n v="1"/>
    <n v="12"/>
    <n v="2019"/>
    <d v="2019-05-30T00:00:00"/>
    <s v="May"/>
    <n v="0"/>
    <n v="0"/>
    <e v="#DIV/0!"/>
    <e v="#DIV/0!"/>
    <e v="#N/A"/>
    <e v="#N/A"/>
    <n v="0"/>
    <m/>
    <m/>
    <m/>
    <m/>
    <m/>
    <m/>
  </r>
  <r>
    <n v="190"/>
    <s v="OE1;SI;OAJ-ACT_16"/>
    <s v="OAJ;OAJ-ACT_16;Jun"/>
    <x v="0"/>
    <s v="Fortalecer la Vigilancia."/>
    <s v="SI"/>
    <s v="PAI_10"/>
    <s v="PAI"/>
    <s v="Operacional"/>
    <s v="OAJ-E_11"/>
    <s v="Cobro Coactivo de la entidad."/>
    <s v="OAJ-ACT_16"/>
    <s v="Procesos para Cobro Coactivo"/>
    <x v="5"/>
    <s v="Grupo_de_Cobro_Coactivo"/>
    <n v="1"/>
    <n v="12"/>
    <n v="2019"/>
    <d v="2019-06-30T00:00:00"/>
    <s v="Jun"/>
    <n v="0"/>
    <n v="0"/>
    <e v="#DIV/0!"/>
    <e v="#DIV/0!"/>
    <e v="#N/A"/>
    <e v="#N/A"/>
    <n v="0"/>
    <m/>
    <m/>
    <m/>
    <m/>
    <m/>
    <m/>
  </r>
  <r>
    <n v="190"/>
    <s v="OE1;SI;OAJ-ACT_16"/>
    <s v="OAJ;OAJ-ACT_16;Jul"/>
    <x v="0"/>
    <s v="Fortalecer la Vigilancia."/>
    <s v="SI"/>
    <s v="PAI_10"/>
    <s v="PAI"/>
    <s v="Operacional"/>
    <s v="OAJ-E_11"/>
    <s v="Cobro Coactivo de la entidad."/>
    <s v="OAJ-ACT_16"/>
    <s v="Procesos para Cobro Coactivo"/>
    <x v="5"/>
    <s v="Grupo_de_Cobro_Coactivo"/>
    <n v="1"/>
    <n v="12"/>
    <n v="2019"/>
    <d v="2019-07-30T00:00:00"/>
    <s v="Jul"/>
    <n v="0"/>
    <n v="0"/>
    <e v="#DIV/0!"/>
    <e v="#DIV/0!"/>
    <e v="#N/A"/>
    <e v="#N/A"/>
    <n v="0"/>
    <m/>
    <m/>
    <m/>
    <m/>
    <m/>
    <m/>
  </r>
  <r>
    <n v="190"/>
    <s v="OE1;SI;OAJ-ACT_16"/>
    <s v="OAJ;OAJ-ACT_16;Ago"/>
    <x v="0"/>
    <s v="Fortalecer la Vigilancia."/>
    <s v="SI"/>
    <s v="PAI_10"/>
    <s v="PAI"/>
    <s v="Operacional"/>
    <s v="OAJ-E_11"/>
    <s v="Cobro Coactivo de la entidad."/>
    <s v="OAJ-ACT_16"/>
    <s v="Procesos para Cobro Coactivo"/>
    <x v="5"/>
    <s v="Grupo_de_Cobro_Coactivo"/>
    <n v="1"/>
    <n v="12"/>
    <n v="2019"/>
    <d v="2019-08-30T00:00:00"/>
    <s v="Ago"/>
    <n v="0"/>
    <n v="0"/>
    <e v="#DIV/0!"/>
    <e v="#DIV/0!"/>
    <e v="#N/A"/>
    <e v="#N/A"/>
    <n v="0"/>
    <m/>
    <m/>
    <m/>
    <m/>
    <m/>
    <m/>
  </r>
  <r>
    <n v="190"/>
    <s v="OE1;SI;OAJ-ACT_16"/>
    <s v="OAJ;OAJ-ACT_16;Sep"/>
    <x v="0"/>
    <s v="Fortalecer la Vigilancia."/>
    <s v="SI"/>
    <s v="PAI_10"/>
    <s v="PAI"/>
    <s v="Operacional"/>
    <s v="OAJ-E_11"/>
    <s v="Cobro Coactivo de la entidad."/>
    <s v="OAJ-ACT_16"/>
    <s v="Procesos para Cobro Coactivo"/>
    <x v="5"/>
    <s v="Grupo_de_Cobro_Coactivo"/>
    <n v="1"/>
    <n v="12"/>
    <n v="2019"/>
    <d v="2019-09-30T00:00:00"/>
    <s v="Sep"/>
    <e v="#N/A"/>
    <e v="#N/A"/>
    <e v="#N/A"/>
    <e v="#N/A"/>
    <e v="#N/A"/>
    <e v="#N/A"/>
    <n v="0"/>
    <m/>
    <m/>
    <m/>
    <m/>
    <m/>
    <m/>
  </r>
  <r>
    <n v="190"/>
    <s v="OE1;SI;OAJ-ACT_16"/>
    <s v="OAJ;OAJ-ACT_16;Oct"/>
    <x v="0"/>
    <s v="Fortalecer la Vigilancia."/>
    <s v="SI"/>
    <s v="PAI_10"/>
    <s v="PAI"/>
    <s v="Operacional"/>
    <s v="OAJ-E_11"/>
    <s v="Cobro Coactivo de la entidad."/>
    <s v="OAJ-ACT_16"/>
    <s v="Procesos para Cobro Coactivo"/>
    <x v="5"/>
    <s v="Grupo_de_Cobro_Coactivo"/>
    <n v="1"/>
    <n v="12"/>
    <n v="2019"/>
    <d v="2019-10-30T00:00:00"/>
    <s v="Oct"/>
    <e v="#N/A"/>
    <e v="#N/A"/>
    <e v="#N/A"/>
    <e v="#N/A"/>
    <e v="#N/A"/>
    <e v="#N/A"/>
    <n v="0"/>
    <m/>
    <m/>
    <m/>
    <m/>
    <m/>
    <m/>
  </r>
  <r>
    <n v="190"/>
    <s v="OE1;SI;OAJ-ACT_16"/>
    <s v="OAJ;OAJ-ACT_16;Nov"/>
    <x v="0"/>
    <s v="Fortalecer la Vigilancia."/>
    <s v="SI"/>
    <s v="PAI_10"/>
    <s v="PAI"/>
    <s v="Operacional"/>
    <s v="OAJ-E_11"/>
    <s v="Cobro Coactivo de la entidad."/>
    <s v="OAJ-ACT_16"/>
    <s v="Procesos para Cobro Coactivo"/>
    <x v="5"/>
    <s v="Grupo_de_Cobro_Coactivo"/>
    <n v="1"/>
    <n v="12"/>
    <n v="2019"/>
    <d v="2019-11-30T00:00:00"/>
    <s v="Nov"/>
    <e v="#N/A"/>
    <n v="0"/>
    <n v="0"/>
    <s v="Por Ejecutar"/>
    <e v="#N/A"/>
    <e v="#N/A"/>
    <n v="0"/>
    <m/>
    <m/>
    <m/>
    <m/>
    <m/>
    <m/>
  </r>
  <r>
    <n v="190"/>
    <s v="OE1;SI;OAJ-ACT_16"/>
    <s v="OAJ;OAJ-ACT_16;Dic"/>
    <x v="0"/>
    <s v="Fortalecer la Vigilancia."/>
    <s v="SI"/>
    <s v="PAI_10"/>
    <s v="PAI"/>
    <s v="Operacional"/>
    <s v="OAJ-E_11"/>
    <s v="Cobro Coactivo de la entidad."/>
    <s v="OAJ-ACT_16"/>
    <s v="Procesos para Cobro Coactivo"/>
    <x v="5"/>
    <s v="Grupo_de_Cobro_Coactivo"/>
    <n v="1"/>
    <n v="12"/>
    <n v="2019"/>
    <d v="2019-12-30T00:00:00"/>
    <s v="Dic"/>
    <e v="#N/A"/>
    <n v="0"/>
    <n v="0"/>
    <s v="Por Ejecutar"/>
    <e v="#N/A"/>
    <e v="#N/A"/>
    <n v="0"/>
    <m/>
    <m/>
    <m/>
    <m/>
    <m/>
    <m/>
  </r>
  <r>
    <n v="191"/>
    <s v="OE5;SI;OAP-ACT_01"/>
    <s v="OAP;OAP-ACT_01;Ene"/>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01-30T00:00:00"/>
    <s v="Ene"/>
    <n v="15777000000"/>
    <n v="0"/>
    <n v="0"/>
    <s v="Por Ejecutar"/>
    <e v="#N/A"/>
    <e v="#N/A"/>
    <n v="0"/>
    <e v="#N/A"/>
    <e v="#N/A"/>
    <e v="#N/A"/>
    <e v="#N/A"/>
    <e v="#N/A"/>
    <e v="#N/A"/>
  </r>
  <r>
    <n v="191"/>
    <s v="OE5;SI;OAP-ACT_01"/>
    <s v="OAP;OAP-ACT_01;Feb"/>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02-28T00:00:00"/>
    <s v="Feb"/>
    <n v="0"/>
    <n v="0"/>
    <n v="0"/>
    <s v="Por Ejecutar"/>
    <e v="#N/A"/>
    <e v="#N/A"/>
    <n v="0"/>
    <m/>
    <m/>
    <m/>
    <m/>
    <m/>
    <m/>
  </r>
  <r>
    <n v="191"/>
    <s v="OE5;SI;OAP-ACT_01"/>
    <s v="OAP;OAP-ACT_01;Mar"/>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03-30T00:00:00"/>
    <s v="Mar"/>
    <n v="0"/>
    <n v="0"/>
    <n v="0"/>
    <s v="Por Ejecutar"/>
    <e v="#N/A"/>
    <e v="#N/A"/>
    <n v="0"/>
    <m/>
    <m/>
    <m/>
    <m/>
    <m/>
    <m/>
  </r>
  <r>
    <n v="191"/>
    <s v="OE5;SI;OAP-ACT_01"/>
    <s v="OAP;OAP-ACT_01;Abr"/>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04-30T00:00:00"/>
    <s v="Abr"/>
    <n v="0"/>
    <n v="0"/>
    <n v="0"/>
    <s v="Por Ejecutar"/>
    <e v="#N/A"/>
    <e v="#N/A"/>
    <n v="0"/>
    <m/>
    <m/>
    <m/>
    <m/>
    <m/>
    <m/>
  </r>
  <r>
    <n v="191"/>
    <s v="OE5;SI;OAP-ACT_01"/>
    <s v="OAP;OAP-ACT_01;May"/>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05-30T00:00:00"/>
    <s v="May"/>
    <n v="0"/>
    <n v="0"/>
    <n v="0"/>
    <s v="Por Ejecutar"/>
    <e v="#N/A"/>
    <e v="#N/A"/>
    <n v="0"/>
    <m/>
    <m/>
    <m/>
    <m/>
    <m/>
    <m/>
  </r>
  <r>
    <n v="191"/>
    <s v="OE5;SI;OAP-ACT_01"/>
    <s v="OAP;OAP-ACT_01;Jun"/>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06-30T00:00:00"/>
    <s v="Jun"/>
    <n v="0"/>
    <n v="0"/>
    <n v="0"/>
    <s v="Por Ejecutar"/>
    <e v="#N/A"/>
    <e v="#N/A"/>
    <n v="0"/>
    <m/>
    <m/>
    <m/>
    <m/>
    <m/>
    <m/>
  </r>
  <r>
    <n v="191"/>
    <s v="OE5;SI;OAP-ACT_01"/>
    <s v="OAP;OAP-ACT_01;Jul"/>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07-30T00:00:00"/>
    <s v="Jul"/>
    <n v="0"/>
    <n v="0"/>
    <n v="0"/>
    <s v="Por Ejecutar"/>
    <e v="#N/A"/>
    <e v="#N/A"/>
    <n v="0"/>
    <m/>
    <m/>
    <m/>
    <m/>
    <m/>
    <m/>
  </r>
  <r>
    <n v="191"/>
    <s v="OE5;SI;OAP-ACT_01"/>
    <s v="OAP;OAP-ACT_01;Ago"/>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08-30T00:00:00"/>
    <s v="Ago"/>
    <n v="0"/>
    <n v="0"/>
    <e v="#DIV/0!"/>
    <e v="#DIV/0!"/>
    <e v="#N/A"/>
    <e v="#N/A"/>
    <n v="0"/>
    <m/>
    <m/>
    <m/>
    <m/>
    <m/>
    <m/>
  </r>
  <r>
    <n v="191"/>
    <s v="OE5;SI;OAP-ACT_01"/>
    <s v="OAP;OAP-ACT_01;Sep"/>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09-30T00:00:00"/>
    <s v="Sep"/>
    <e v="#N/A"/>
    <e v="#N/A"/>
    <n v="0"/>
    <s v="Por Ejecutar"/>
    <e v="#N/A"/>
    <e v="#N/A"/>
    <n v="0"/>
    <m/>
    <m/>
    <m/>
    <m/>
    <m/>
    <m/>
  </r>
  <r>
    <n v="191"/>
    <s v="OE5;SI;OAP-ACT_01"/>
    <s v="OAP;OAP-ACT_01;Oct"/>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10-30T00:00:00"/>
    <s v="Oct"/>
    <e v="#N/A"/>
    <e v="#N/A"/>
    <n v="0"/>
    <s v="Por Ejecutar"/>
    <e v="#N/A"/>
    <e v="#N/A"/>
    <n v="0"/>
    <m/>
    <m/>
    <m/>
    <m/>
    <m/>
    <m/>
  </r>
  <r>
    <n v="191"/>
    <s v="OE5;SI;OAP-ACT_01"/>
    <s v="OAP;OAP-ACT_01;Nov"/>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11-30T00:00:00"/>
    <s v="Nov"/>
    <e v="#N/A"/>
    <n v="0"/>
    <e v="#N/A"/>
    <e v="#N/A"/>
    <e v="#N/A"/>
    <e v="#N/A"/>
    <n v="0"/>
    <m/>
    <m/>
    <m/>
    <m/>
    <m/>
    <m/>
  </r>
  <r>
    <n v="191"/>
    <s v="OE5;SI;OAP-ACT_01"/>
    <s v="OAP;OAP-ACT_01;Dic"/>
    <x v="3"/>
    <s v="Fortalecimiento Institucional"/>
    <s v="SI"/>
    <s v="PAA_13"/>
    <s v="PAI"/>
    <s v="1. Adquisiciones"/>
    <s v="OAP-E_01"/>
    <s v="Efectuar seguimiento a proyectos de inversión"/>
    <s v="OAP-ACT_01"/>
    <s v="Monitorear la ejecución del presupuesto de Inversión de la Supertransporte."/>
    <x v="7"/>
    <s v="Oficina_Asesora_de_Planeación"/>
    <n v="1"/>
    <n v="12"/>
    <n v="2019"/>
    <d v="2019-12-30T00:00:00"/>
    <s v="Dic"/>
    <e v="#N/A"/>
    <n v="0"/>
    <n v="0"/>
    <s v="Por Ejecutar"/>
    <e v="#N/A"/>
    <e v="#N/A"/>
    <n v="0"/>
    <m/>
    <m/>
    <m/>
    <m/>
    <m/>
    <m/>
  </r>
  <r>
    <n v="192"/>
    <s v="OE5;SI;OAP-ACT_02"/>
    <s v="OAP;OAP-ACT_02;Ene"/>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01-30T00:00:00"/>
    <s v="Ene"/>
    <n v="2885812630"/>
    <n v="3130788101"/>
    <n v="1.0848895969382462"/>
    <s v="Ejecutada"/>
    <e v="#N/A"/>
    <e v="#N/A"/>
    <n v="0"/>
    <e v="#N/A"/>
    <e v="#N/A"/>
    <e v="#N/A"/>
    <e v="#N/A"/>
    <e v="#N/A"/>
    <e v="#N/A"/>
  </r>
  <r>
    <n v="192"/>
    <s v="OE5;SI;OAP-ACT_02"/>
    <s v="OAP;OAP-ACT_02;Feb"/>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02-28T00:00:00"/>
    <s v="Feb"/>
    <n v="4314045838"/>
    <n v="0"/>
    <n v="0"/>
    <s v="Por Ejecutar"/>
    <e v="#N/A"/>
    <e v="#N/A"/>
    <n v="0"/>
    <m/>
    <m/>
    <m/>
    <m/>
    <m/>
    <m/>
  </r>
  <r>
    <n v="192"/>
    <s v="OE5;SI;OAP-ACT_02"/>
    <s v="OAP;OAP-ACT_02;Mar"/>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03-30T00:00:00"/>
    <s v="Mar"/>
    <n v="1226791532"/>
    <n v="0"/>
    <n v="0"/>
    <s v="Por Ejecutar"/>
    <e v="#N/A"/>
    <e v="#N/A"/>
    <n v="0"/>
    <m/>
    <m/>
    <m/>
    <m/>
    <m/>
    <m/>
  </r>
  <r>
    <n v="192"/>
    <s v="OE5;SI;OAP-ACT_02"/>
    <s v="OAP;OAP-ACT_02;Abr"/>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04-30T00:00:00"/>
    <s v="Abr"/>
    <n v="2774600000"/>
    <n v="0"/>
    <n v="0"/>
    <s v="Por Ejecutar"/>
    <e v="#N/A"/>
    <e v="#N/A"/>
    <n v="0"/>
    <m/>
    <m/>
    <m/>
    <m/>
    <m/>
    <m/>
  </r>
  <r>
    <n v="192"/>
    <s v="OE5;SI;OAP-ACT_02"/>
    <s v="OAP;OAP-ACT_02;May"/>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05-30T00:00:00"/>
    <s v="May"/>
    <n v="2039800000"/>
    <n v="0"/>
    <n v="0"/>
    <s v="Por Ejecutar"/>
    <e v="#N/A"/>
    <e v="#N/A"/>
    <n v="0"/>
    <m/>
    <m/>
    <m/>
    <m/>
    <m/>
    <m/>
  </r>
  <r>
    <n v="192"/>
    <s v="OE5;SI;OAP-ACT_02"/>
    <s v="OAP;OAP-ACT_02;Jun"/>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06-30T00:00:00"/>
    <s v="Jun"/>
    <n v="1936450000"/>
    <n v="0"/>
    <n v="0"/>
    <s v="Por Ejecutar"/>
    <e v="#N/A"/>
    <e v="#N/A"/>
    <n v="0"/>
    <m/>
    <m/>
    <m/>
    <m/>
    <m/>
    <m/>
  </r>
  <r>
    <n v="192"/>
    <s v="OE5;SI;OAP-ACT_02"/>
    <s v="OAP;OAP-ACT_02;Jul"/>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07-30T00:00:00"/>
    <s v="Jul"/>
    <n v="599500000"/>
    <n v="0"/>
    <n v="0"/>
    <s v="Por Ejecutar"/>
    <e v="#N/A"/>
    <e v="#N/A"/>
    <n v="0"/>
    <m/>
    <m/>
    <m/>
    <m/>
    <m/>
    <m/>
  </r>
  <r>
    <n v="192"/>
    <s v="OE5;SI;OAP-ACT_02"/>
    <s v="OAP;OAP-ACT_02;Ago"/>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08-30T00:00:00"/>
    <s v="Ago"/>
    <n v="0"/>
    <n v="0"/>
    <e v="#DIV/0!"/>
    <e v="#DIV/0!"/>
    <e v="#N/A"/>
    <e v="#N/A"/>
    <n v="0"/>
    <m/>
    <m/>
    <m/>
    <m/>
    <m/>
    <m/>
  </r>
  <r>
    <n v="192"/>
    <s v="OE5;SI;OAP-ACT_02"/>
    <s v="OAP;OAP-ACT_02;Sep"/>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09-30T00:00:00"/>
    <s v="Sep"/>
    <e v="#N/A"/>
    <e v="#N/A"/>
    <e v="#N/A"/>
    <e v="#N/A"/>
    <e v="#N/A"/>
    <e v="#N/A"/>
    <n v="0"/>
    <m/>
    <m/>
    <m/>
    <m/>
    <m/>
    <m/>
  </r>
  <r>
    <n v="192"/>
    <s v="OE5;SI;OAP-ACT_02"/>
    <s v="OAP;OAP-ACT_02;Oct"/>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10-30T00:00:00"/>
    <s v="Oct"/>
    <e v="#N/A"/>
    <e v="#N/A"/>
    <n v="0"/>
    <s v="Por Ejecutar"/>
    <e v="#N/A"/>
    <e v="#N/A"/>
    <n v="0"/>
    <m/>
    <m/>
    <m/>
    <m/>
    <m/>
    <m/>
  </r>
  <r>
    <n v="192"/>
    <s v="OE5;SI;OAP-ACT_02"/>
    <s v="OAP;OAP-ACT_02;Nov"/>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11-30T00:00:00"/>
    <s v="Nov"/>
    <e v="#N/A"/>
    <n v="0"/>
    <n v="0"/>
    <s v="Por Ejecutar"/>
    <e v="#N/A"/>
    <e v="#N/A"/>
    <n v="0"/>
    <m/>
    <m/>
    <m/>
    <m/>
    <m/>
    <m/>
  </r>
  <r>
    <n v="192"/>
    <s v="OE5;SI;OAP-ACT_02"/>
    <s v="OAP;OAP-ACT_02;Dic"/>
    <x v="3"/>
    <s v="Fortalecimiento Institucional"/>
    <s v="SI"/>
    <s v="PAA_13"/>
    <s v="PAI"/>
    <s v="1. Adquisiciones"/>
    <s v="OAP-E_01"/>
    <s v="Efectuar seguimiento a proyectos de inversión"/>
    <s v="OAP-ACT_02"/>
    <s v="Monitorear la Ejecución del Plan Anual de Adquisiciones de Inversión - PAA 2019"/>
    <x v="7"/>
    <s v="Oficina_Asesora_de_Planeación"/>
    <n v="3"/>
    <n v="12"/>
    <n v="2019"/>
    <d v="2019-12-30T00:00:00"/>
    <s v="Dic"/>
    <e v="#N/A"/>
    <n v="0"/>
    <n v="0"/>
    <s v="Por Ejecutar"/>
    <e v="#N/A"/>
    <e v="#N/A"/>
    <n v="0"/>
    <m/>
    <m/>
    <m/>
    <m/>
    <m/>
    <m/>
  </r>
  <r>
    <n v="193"/>
    <s v="OE5;SI;OAP-ACT_03"/>
    <s v="OAP;OAP-ACT_03;Ene"/>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01-30T00:00:00"/>
    <s v="Ene"/>
    <n v="1"/>
    <n v="1"/>
    <n v="1"/>
    <s v="Ejecutada"/>
    <e v="#N/A"/>
    <e v="#N/A"/>
    <n v="0"/>
    <e v="#N/A"/>
    <e v="#N/A"/>
    <e v="#N/A"/>
    <e v="#N/A"/>
    <e v="#N/A"/>
    <e v="#N/A"/>
  </r>
  <r>
    <n v="193"/>
    <s v="OE5;SI;OAP-ACT_03"/>
    <s v="OAP;OAP-ACT_03;Feb"/>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02-28T00:00:00"/>
    <s v="Feb"/>
    <n v="0"/>
    <n v="0"/>
    <n v="0"/>
    <s v="Por Ejecutar"/>
    <e v="#N/A"/>
    <e v="#N/A"/>
    <n v="0"/>
    <m/>
    <m/>
    <m/>
    <m/>
    <m/>
    <m/>
  </r>
  <r>
    <n v="193"/>
    <s v="OE5;SI;OAP-ACT_03"/>
    <s v="OAP;OAP-ACT_03;Mar"/>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03-30T00:00:00"/>
    <s v="Mar"/>
    <n v="0"/>
    <n v="0"/>
    <e v="#DIV/0!"/>
    <e v="#DIV/0!"/>
    <e v="#N/A"/>
    <e v="#N/A"/>
    <n v="0"/>
    <m/>
    <m/>
    <m/>
    <m/>
    <m/>
    <m/>
  </r>
  <r>
    <n v="193"/>
    <s v="OE5;SI;OAP-ACT_03"/>
    <s v="OAP;OAP-ACT_03;Abr"/>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04-30T00:00:00"/>
    <s v="Abr"/>
    <n v="0"/>
    <n v="0"/>
    <e v="#DIV/0!"/>
    <e v="#DIV/0!"/>
    <e v="#N/A"/>
    <e v="#N/A"/>
    <n v="0"/>
    <m/>
    <m/>
    <m/>
    <m/>
    <m/>
    <m/>
  </r>
  <r>
    <n v="193"/>
    <s v="OE5;SI;OAP-ACT_03"/>
    <s v="OAP;OAP-ACT_03;May"/>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05-30T00:00:00"/>
    <s v="May"/>
    <n v="0"/>
    <n v="0"/>
    <e v="#DIV/0!"/>
    <e v="#DIV/0!"/>
    <e v="#N/A"/>
    <e v="#N/A"/>
    <n v="0"/>
    <m/>
    <m/>
    <m/>
    <m/>
    <m/>
    <m/>
  </r>
  <r>
    <n v="193"/>
    <s v="OE5;SI;OAP-ACT_03"/>
    <s v="OAP;OAP-ACT_03;Jun"/>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06-30T00:00:00"/>
    <s v="Jun"/>
    <n v="0"/>
    <n v="0"/>
    <e v="#DIV/0!"/>
    <e v="#DIV/0!"/>
    <e v="#N/A"/>
    <e v="#N/A"/>
    <n v="0"/>
    <m/>
    <m/>
    <m/>
    <m/>
    <m/>
    <m/>
  </r>
  <r>
    <n v="193"/>
    <s v="OE5;SI;OAP-ACT_03"/>
    <s v="OAP;OAP-ACT_03;Jul"/>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07-30T00:00:00"/>
    <s v="Jul"/>
    <n v="0"/>
    <n v="0"/>
    <e v="#DIV/0!"/>
    <e v="#DIV/0!"/>
    <e v="#N/A"/>
    <e v="#N/A"/>
    <n v="0"/>
    <m/>
    <m/>
    <m/>
    <m/>
    <m/>
    <m/>
  </r>
  <r>
    <n v="193"/>
    <s v="OE5;SI;OAP-ACT_03"/>
    <s v="OAP;OAP-ACT_03;Ago"/>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08-30T00:00:00"/>
    <s v="Ago"/>
    <n v="0"/>
    <n v="0"/>
    <e v="#DIV/0!"/>
    <e v="#DIV/0!"/>
    <e v="#N/A"/>
    <e v="#N/A"/>
    <n v="0"/>
    <m/>
    <m/>
    <m/>
    <m/>
    <m/>
    <m/>
  </r>
  <r>
    <n v="193"/>
    <s v="OE5;SI;OAP-ACT_03"/>
    <s v="OAP;OAP-ACT_03;Sep"/>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09-30T00:00:00"/>
    <s v="Sep"/>
    <e v="#N/A"/>
    <e v="#N/A"/>
    <e v="#N/A"/>
    <e v="#N/A"/>
    <e v="#N/A"/>
    <e v="#N/A"/>
    <n v="0"/>
    <m/>
    <m/>
    <m/>
    <m/>
    <m/>
    <m/>
  </r>
  <r>
    <n v="193"/>
    <s v="OE5;SI;OAP-ACT_03"/>
    <s v="OAP;OAP-ACT_03;Oct"/>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10-30T00:00:00"/>
    <s v="Oct"/>
    <e v="#N/A"/>
    <e v="#N/A"/>
    <e v="#N/A"/>
    <e v="#N/A"/>
    <e v="#N/A"/>
    <e v="#N/A"/>
    <n v="0"/>
    <m/>
    <m/>
    <m/>
    <m/>
    <m/>
    <m/>
  </r>
  <r>
    <n v="193"/>
    <s v="OE5;SI;OAP-ACT_03"/>
    <s v="OAP;OAP-ACT_03;Nov"/>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11-30T00:00:00"/>
    <s v="Nov"/>
    <e v="#N/A"/>
    <n v="0"/>
    <n v="0"/>
    <s v="Por Ejecutar"/>
    <e v="#N/A"/>
    <e v="#N/A"/>
    <n v="0"/>
    <m/>
    <m/>
    <m/>
    <m/>
    <m/>
    <m/>
  </r>
  <r>
    <n v="193"/>
    <s v="OE5;SI;OAP-ACT_03"/>
    <s v="OAP;OAP-ACT_03;Dic"/>
    <x v="3"/>
    <s v="Fortalecimiento Institucional"/>
    <s v="SI"/>
    <s v="PAA_13"/>
    <s v="PAI"/>
    <s v="1. Adquisiciones"/>
    <s v="OAP-E_01"/>
    <s v="Efectuar seguimiento a proyectos de inversión"/>
    <s v="OAP-ACT_03"/>
    <s v="Seguimiento a las modificaciones realizadas a los proyectos de Inversión."/>
    <x v="7"/>
    <s v="Oficina_Asesora_de_Planeación"/>
    <n v="3"/>
    <n v="12"/>
    <n v="2019"/>
    <d v="2019-12-30T00:00:00"/>
    <s v="Dic"/>
    <e v="#N/A"/>
    <n v="0"/>
    <e v="#N/A"/>
    <e v="#N/A"/>
    <e v="#N/A"/>
    <e v="#N/A"/>
    <n v="0"/>
    <m/>
    <m/>
    <m/>
    <m/>
    <m/>
    <m/>
  </r>
  <r>
    <n v="194"/>
    <s v="OE5;SI;OAP-ACT_04"/>
    <s v="OAP;OAP-ACT_04;Ene"/>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01-30T00:00:00"/>
    <s v="Ene"/>
    <n v="0"/>
    <n v="0"/>
    <n v="0"/>
    <s v="Por Ejecutar"/>
    <e v="#N/A"/>
    <e v="#N/A"/>
    <n v="0"/>
    <e v="#N/A"/>
    <e v="#N/A"/>
    <e v="#N/A"/>
    <e v="#N/A"/>
    <e v="#N/A"/>
    <e v="#N/A"/>
  </r>
  <r>
    <n v="194"/>
    <s v="OE5;SI;OAP-ACT_04"/>
    <s v="OAP;OAP-ACT_04;Feb"/>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02-28T00:00:00"/>
    <s v="Feb"/>
    <n v="0"/>
    <n v="0"/>
    <n v="0"/>
    <s v="Por Ejecutar"/>
    <e v="#N/A"/>
    <e v="#N/A"/>
    <n v="0"/>
    <m/>
    <m/>
    <m/>
    <m/>
    <m/>
    <m/>
  </r>
  <r>
    <n v="194"/>
    <s v="OE5;SI;OAP-ACT_04"/>
    <s v="OAP;OAP-ACT_04;Mar"/>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03-30T00:00:00"/>
    <s v="Mar"/>
    <n v="0"/>
    <n v="0"/>
    <n v="0"/>
    <s v="Por Ejecutar"/>
    <e v="#N/A"/>
    <e v="#N/A"/>
    <n v="0"/>
    <m/>
    <m/>
    <m/>
    <m/>
    <m/>
    <m/>
  </r>
  <r>
    <n v="194"/>
    <s v="OE5;SI;OAP-ACT_04"/>
    <s v="OAP;OAP-ACT_04;Abr"/>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04-30T00:00:00"/>
    <s v="Abr"/>
    <n v="0"/>
    <n v="0"/>
    <n v="0"/>
    <s v="Por Ejecutar"/>
    <e v="#N/A"/>
    <e v="#N/A"/>
    <n v="0"/>
    <m/>
    <m/>
    <m/>
    <m/>
    <m/>
    <m/>
  </r>
  <r>
    <n v="194"/>
    <s v="OE5;SI;OAP-ACT_04"/>
    <s v="OAP;OAP-ACT_04;May"/>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05-30T00:00:00"/>
    <s v="May"/>
    <n v="0"/>
    <n v="0"/>
    <e v="#DIV/0!"/>
    <e v="#DIV/0!"/>
    <e v="#N/A"/>
    <e v="#N/A"/>
    <n v="0"/>
    <m/>
    <m/>
    <m/>
    <m/>
    <m/>
    <m/>
  </r>
  <r>
    <n v="194"/>
    <s v="OE5;SI;OAP-ACT_04"/>
    <s v="OAP;OAP-ACT_04;Jun"/>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06-30T00:00:00"/>
    <s v="Jun"/>
    <n v="0"/>
    <n v="0"/>
    <n v="0"/>
    <s v="Por Ejecutar"/>
    <e v="#N/A"/>
    <e v="#N/A"/>
    <n v="0"/>
    <m/>
    <m/>
    <m/>
    <m/>
    <m/>
    <m/>
  </r>
  <r>
    <n v="194"/>
    <s v="OE5;SI;OAP-ACT_04"/>
    <s v="OAP;OAP-ACT_04;Jul"/>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07-30T00:00:00"/>
    <s v="Jul"/>
    <n v="0"/>
    <n v="0"/>
    <n v="0"/>
    <s v="Por Ejecutar"/>
    <e v="#N/A"/>
    <e v="#N/A"/>
    <n v="0"/>
    <m/>
    <m/>
    <m/>
    <m/>
    <m/>
    <m/>
  </r>
  <r>
    <n v="194"/>
    <s v="OE5;SI;OAP-ACT_04"/>
    <s v="OAP;OAP-ACT_04;Ago"/>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08-30T00:00:00"/>
    <s v="Ago"/>
    <n v="0"/>
    <n v="0"/>
    <n v="0"/>
    <s v="Por Ejecutar"/>
    <e v="#N/A"/>
    <e v="#N/A"/>
    <n v="0"/>
    <m/>
    <m/>
    <m/>
    <m/>
    <m/>
    <m/>
  </r>
  <r>
    <n v="194"/>
    <s v="OE5;SI;OAP-ACT_04"/>
    <s v="OAP;OAP-ACT_04;Sep"/>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09-30T00:00:00"/>
    <s v="Sep"/>
    <e v="#N/A"/>
    <e v="#N/A"/>
    <n v="0"/>
    <s v="Por Ejecutar"/>
    <e v="#N/A"/>
    <e v="#N/A"/>
    <n v="0"/>
    <m/>
    <m/>
    <m/>
    <m/>
    <m/>
    <m/>
  </r>
  <r>
    <n v="194"/>
    <s v="OE5;SI;OAP-ACT_04"/>
    <s v="OAP;OAP-ACT_04;Oct"/>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10-30T00:00:00"/>
    <s v="Oct"/>
    <e v="#N/A"/>
    <e v="#N/A"/>
    <n v="0"/>
    <s v="Por Ejecutar"/>
    <e v="#N/A"/>
    <e v="#N/A"/>
    <n v="0"/>
    <m/>
    <m/>
    <m/>
    <m/>
    <m/>
    <m/>
  </r>
  <r>
    <n v="194"/>
    <s v="OE5;SI;OAP-ACT_04"/>
    <s v="OAP;OAP-ACT_04;Nov"/>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11-30T00:00:00"/>
    <s v="Nov"/>
    <e v="#N/A"/>
    <n v="0"/>
    <e v="#N/A"/>
    <e v="#N/A"/>
    <e v="#N/A"/>
    <e v="#N/A"/>
    <n v="0"/>
    <m/>
    <m/>
    <m/>
    <m/>
    <m/>
    <m/>
  </r>
  <r>
    <n v="194"/>
    <s v="OE5;SI;OAP-ACT_04"/>
    <s v="OAP;OAP-ACT_04;Dic"/>
    <x v="3"/>
    <s v="Fortalecimiento Institucional"/>
    <s v="SI"/>
    <s v="PAAC_11"/>
    <s v="PAI"/>
    <s v="5. Plan Anticorrupción y de Atención al Ciudadano - PAAC"/>
    <s v="OAP-E_02"/>
    <s v="Consolidación del Seguimiento y la Evaluación del Plan Anticorrupción y Atención al Ciudadano 2019"/>
    <s v="OAP-ACT_04"/>
    <s v="1. Gestión del Riesgo de Corrupción - Mapa de Riesgos de Corrupción"/>
    <x v="7"/>
    <s v="Oficina_Asesora_de_Planeación"/>
    <n v="4"/>
    <n v="12"/>
    <n v="2019"/>
    <d v="2019-12-30T00:00:00"/>
    <s v="Dic"/>
    <e v="#N/A"/>
    <n v="0"/>
    <e v="#N/A"/>
    <e v="#N/A"/>
    <e v="#N/A"/>
    <e v="#N/A"/>
    <n v="0"/>
    <m/>
    <m/>
    <m/>
    <m/>
    <m/>
    <m/>
  </r>
  <r>
    <n v="195"/>
    <s v="OE5;SI;OAP-ACT_05"/>
    <s v="OAP;OAP-ACT_05;Ene"/>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01-30T00:00:00"/>
    <s v="Ene"/>
    <n v="0"/>
    <n v="0"/>
    <n v="0"/>
    <s v="Por Ejecutar"/>
    <e v="#N/A"/>
    <e v="#N/A"/>
    <n v="0"/>
    <e v="#N/A"/>
    <e v="#N/A"/>
    <e v="#N/A"/>
    <e v="#N/A"/>
    <e v="#N/A"/>
    <e v="#N/A"/>
  </r>
  <r>
    <n v="195"/>
    <s v="OE5;SI;OAP-ACT_05"/>
    <s v="OAP;OAP-ACT_05;Feb"/>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02-28T00:00:00"/>
    <s v="Feb"/>
    <n v="0"/>
    <n v="0"/>
    <n v="0"/>
    <s v="Por Ejecutar"/>
    <e v="#N/A"/>
    <e v="#N/A"/>
    <n v="0"/>
    <m/>
    <m/>
    <m/>
    <m/>
    <m/>
    <m/>
  </r>
  <r>
    <n v="195"/>
    <s v="OE5;SI;OAP-ACT_05"/>
    <s v="OAP;OAP-ACT_05;Mar"/>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03-30T00:00:00"/>
    <s v="Mar"/>
    <n v="0"/>
    <n v="0"/>
    <n v="0"/>
    <s v="Por Ejecutar"/>
    <e v="#N/A"/>
    <e v="#N/A"/>
    <n v="0"/>
    <m/>
    <m/>
    <m/>
    <m/>
    <m/>
    <m/>
  </r>
  <r>
    <n v="195"/>
    <s v="OE5;SI;OAP-ACT_05"/>
    <s v="OAP;OAP-ACT_05;Abr"/>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04-30T00:00:00"/>
    <s v="Abr"/>
    <n v="0"/>
    <n v="0"/>
    <n v="0"/>
    <s v="Por Ejecutar"/>
    <e v="#N/A"/>
    <e v="#N/A"/>
    <n v="0"/>
    <m/>
    <m/>
    <m/>
    <m/>
    <m/>
    <m/>
  </r>
  <r>
    <n v="195"/>
    <s v="OE5;SI;OAP-ACT_05"/>
    <s v="OAP;OAP-ACT_05;May"/>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05-30T00:00:00"/>
    <s v="May"/>
    <n v="0"/>
    <n v="0"/>
    <n v="0"/>
    <s v="Por Ejecutar"/>
    <e v="#N/A"/>
    <e v="#N/A"/>
    <n v="0"/>
    <m/>
    <m/>
    <m/>
    <m/>
    <m/>
    <m/>
  </r>
  <r>
    <n v="195"/>
    <s v="OE5;SI;OAP-ACT_05"/>
    <s v="OAP;OAP-ACT_05;Jun"/>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06-30T00:00:00"/>
    <s v="Jun"/>
    <n v="0"/>
    <n v="0"/>
    <e v="#DIV/0!"/>
    <e v="#DIV/0!"/>
    <e v="#N/A"/>
    <e v="#N/A"/>
    <n v="0"/>
    <m/>
    <m/>
    <m/>
    <m/>
    <m/>
    <m/>
  </r>
  <r>
    <n v="195"/>
    <s v="OE5;SI;OAP-ACT_05"/>
    <s v="OAP;OAP-ACT_05;Jul"/>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07-30T00:00:00"/>
    <s v="Jul"/>
    <n v="0"/>
    <n v="0"/>
    <n v="0"/>
    <s v="Por Ejecutar"/>
    <e v="#N/A"/>
    <e v="#N/A"/>
    <n v="0"/>
    <m/>
    <m/>
    <m/>
    <m/>
    <m/>
    <m/>
  </r>
  <r>
    <n v="195"/>
    <s v="OE5;SI;OAP-ACT_05"/>
    <s v="OAP;OAP-ACT_05;Ago"/>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08-30T00:00:00"/>
    <s v="Ago"/>
    <n v="0"/>
    <n v="0"/>
    <n v="0"/>
    <s v="Por Ejecutar"/>
    <e v="#N/A"/>
    <e v="#N/A"/>
    <n v="0"/>
    <m/>
    <m/>
    <m/>
    <m/>
    <m/>
    <m/>
  </r>
  <r>
    <n v="195"/>
    <s v="OE5;SI;OAP-ACT_05"/>
    <s v="OAP;OAP-ACT_05;Sep"/>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09-30T00:00:00"/>
    <s v="Sep"/>
    <e v="#N/A"/>
    <e v="#N/A"/>
    <n v="0"/>
    <s v="Por Ejecutar"/>
    <e v="#N/A"/>
    <e v="#N/A"/>
    <n v="0"/>
    <m/>
    <m/>
    <m/>
    <m/>
    <m/>
    <m/>
  </r>
  <r>
    <n v="195"/>
    <s v="OE5;SI;OAP-ACT_05"/>
    <s v="OAP;OAP-ACT_05;Oct"/>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10-30T00:00:00"/>
    <s v="Oct"/>
    <e v="#N/A"/>
    <e v="#N/A"/>
    <n v="0"/>
    <s v="Por Ejecutar"/>
    <e v="#N/A"/>
    <e v="#N/A"/>
    <n v="0"/>
    <m/>
    <m/>
    <m/>
    <m/>
    <m/>
    <m/>
  </r>
  <r>
    <n v="195"/>
    <s v="OE5;SI;OAP-ACT_05"/>
    <s v="OAP;OAP-ACT_05;Nov"/>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11-30T00:00:00"/>
    <s v="Nov"/>
    <e v="#N/A"/>
    <n v="0"/>
    <n v="0"/>
    <s v="Por Ejecutar"/>
    <e v="#N/A"/>
    <e v="#N/A"/>
    <n v="0"/>
    <m/>
    <m/>
    <m/>
    <m/>
    <m/>
    <m/>
  </r>
  <r>
    <n v="195"/>
    <s v="OE5;SI;OAP-ACT_05"/>
    <s v="OAP;OAP-ACT_05;Dic"/>
    <x v="3"/>
    <s v="Fortalecimiento Institucional"/>
    <s v="SI"/>
    <s v="PAAC_11"/>
    <s v="PAI"/>
    <s v="5. Plan Anticorrupción y de Atención al Ciudadano - PAAC"/>
    <s v="OAP-E_02"/>
    <s v="Consolidación del Seguimiento y la Evaluación del Plan Anticorrupción y Atención al Ciudadano 2019"/>
    <s v="OAP-ACT_05"/>
    <s v="2. Racionalización de trámites"/>
    <x v="7"/>
    <s v="Oficina_Asesora_de_Planeación"/>
    <n v="4"/>
    <n v="12"/>
    <n v="2019"/>
    <d v="2019-12-30T00:00:00"/>
    <s v="Dic"/>
    <e v="#N/A"/>
    <n v="0"/>
    <e v="#N/A"/>
    <e v="#N/A"/>
    <e v="#N/A"/>
    <e v="#N/A"/>
    <n v="0"/>
    <m/>
    <m/>
    <m/>
    <m/>
    <m/>
    <m/>
  </r>
  <r>
    <n v="196"/>
    <s v="OE5;SI;OAP-ACT_06"/>
    <s v="OAP;OAP-ACT_06;Ene"/>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01-30T00:00:00"/>
    <s v="Ene"/>
    <n v="0"/>
    <n v="0"/>
    <n v="0"/>
    <s v="Por Ejecutar"/>
    <e v="#N/A"/>
    <e v="#N/A"/>
    <n v="0"/>
    <e v="#N/A"/>
    <e v="#N/A"/>
    <e v="#N/A"/>
    <e v="#N/A"/>
    <e v="#N/A"/>
    <e v="#N/A"/>
  </r>
  <r>
    <n v="196"/>
    <s v="OE5;SI;OAP-ACT_06"/>
    <s v="OAP;OAP-ACT_06;Feb"/>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02-28T00:00:00"/>
    <s v="Feb"/>
    <n v="0"/>
    <n v="0"/>
    <n v="0"/>
    <s v="Por Ejecutar"/>
    <e v="#N/A"/>
    <e v="#N/A"/>
    <n v="0"/>
    <m/>
    <m/>
    <m/>
    <m/>
    <m/>
    <m/>
  </r>
  <r>
    <n v="196"/>
    <s v="OE5;SI;OAP-ACT_06"/>
    <s v="OAP;OAP-ACT_06;Mar"/>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03-30T00:00:00"/>
    <s v="Mar"/>
    <n v="0"/>
    <n v="0"/>
    <n v="0"/>
    <s v="Por Ejecutar"/>
    <e v="#N/A"/>
    <e v="#N/A"/>
    <n v="0"/>
    <m/>
    <m/>
    <m/>
    <m/>
    <m/>
    <m/>
  </r>
  <r>
    <n v="196"/>
    <s v="OE5;SI;OAP-ACT_06"/>
    <s v="OAP;OAP-ACT_06;Abr"/>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04-30T00:00:00"/>
    <s v="Abr"/>
    <n v="0"/>
    <n v="0"/>
    <n v="0"/>
    <s v="Por Ejecutar"/>
    <e v="#N/A"/>
    <e v="#N/A"/>
    <n v="0"/>
    <m/>
    <m/>
    <m/>
    <m/>
    <m/>
    <m/>
  </r>
  <r>
    <n v="196"/>
    <s v="OE5;SI;OAP-ACT_06"/>
    <s v="OAP;OAP-ACT_06;May"/>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05-30T00:00:00"/>
    <s v="May"/>
    <n v="0"/>
    <n v="0"/>
    <e v="#DIV/0!"/>
    <e v="#DIV/0!"/>
    <e v="#N/A"/>
    <e v="#N/A"/>
    <n v="0"/>
    <m/>
    <m/>
    <m/>
    <m/>
    <m/>
    <m/>
  </r>
  <r>
    <n v="196"/>
    <s v="OE5;SI;OAP-ACT_06"/>
    <s v="OAP;OAP-ACT_06;Jun"/>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06-30T00:00:00"/>
    <s v="Jun"/>
    <n v="0"/>
    <n v="0"/>
    <n v="0"/>
    <s v="Por Ejecutar"/>
    <e v="#N/A"/>
    <e v="#N/A"/>
    <n v="0"/>
    <m/>
    <m/>
    <m/>
    <m/>
    <m/>
    <m/>
  </r>
  <r>
    <n v="196"/>
    <s v="OE5;SI;OAP-ACT_06"/>
    <s v="OAP;OAP-ACT_06;Jul"/>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07-30T00:00:00"/>
    <s v="Jul"/>
    <n v="0"/>
    <n v="0"/>
    <n v="0"/>
    <s v="Por Ejecutar"/>
    <e v="#N/A"/>
    <e v="#N/A"/>
    <n v="0"/>
    <m/>
    <m/>
    <m/>
    <m/>
    <m/>
    <m/>
  </r>
  <r>
    <n v="196"/>
    <s v="OE5;SI;OAP-ACT_06"/>
    <s v="OAP;OAP-ACT_06;Ago"/>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08-30T00:00:00"/>
    <s v="Ago"/>
    <n v="0"/>
    <n v="0"/>
    <n v="0"/>
    <s v="Por Ejecutar"/>
    <e v="#N/A"/>
    <e v="#N/A"/>
    <n v="0"/>
    <m/>
    <m/>
    <m/>
    <m/>
    <m/>
    <m/>
  </r>
  <r>
    <n v="196"/>
    <s v="OE5;SI;OAP-ACT_06"/>
    <s v="OAP;OAP-ACT_06;Sep"/>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09-30T00:00:00"/>
    <s v="Sep"/>
    <e v="#N/A"/>
    <e v="#N/A"/>
    <e v="#N/A"/>
    <e v="#N/A"/>
    <e v="#N/A"/>
    <e v="#N/A"/>
    <n v="0"/>
    <m/>
    <m/>
    <m/>
    <m/>
    <m/>
    <m/>
  </r>
  <r>
    <n v="196"/>
    <s v="OE5;SI;OAP-ACT_06"/>
    <s v="OAP;OAP-ACT_06;Oct"/>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10-30T00:00:00"/>
    <s v="Oct"/>
    <e v="#N/A"/>
    <e v="#N/A"/>
    <n v="0"/>
    <s v="Por Ejecutar"/>
    <e v="#N/A"/>
    <e v="#N/A"/>
    <n v="0"/>
    <m/>
    <m/>
    <m/>
    <m/>
    <m/>
    <m/>
  </r>
  <r>
    <n v="196"/>
    <s v="OE5;SI;OAP-ACT_06"/>
    <s v="OAP;OAP-ACT_06;Nov"/>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11-30T00:00:00"/>
    <s v="Nov"/>
    <e v="#N/A"/>
    <n v="0"/>
    <n v="0"/>
    <s v="Por Ejecutar"/>
    <e v="#N/A"/>
    <e v="#N/A"/>
    <n v="0"/>
    <m/>
    <m/>
    <m/>
    <m/>
    <m/>
    <m/>
  </r>
  <r>
    <n v="196"/>
    <s v="OE5;SI;OAP-ACT_06"/>
    <s v="OAP;OAP-ACT_06;Dic"/>
    <x v="3"/>
    <s v="Fortalecimiento Institucional"/>
    <s v="SI"/>
    <s v="PAAC_11"/>
    <s v="PAI"/>
    <s v="5. Plan Anticorrupción y de Atención al Ciudadano - PAAC"/>
    <s v="OAP-E_02"/>
    <s v="Consolidación del Seguimiento y la Evaluación del Plan Anticorrupción y Atención al Ciudadano 2019"/>
    <s v="OAP-ACT_06"/>
    <s v="3. Rendición de Cuentas"/>
    <x v="7"/>
    <s v="Oficina_Asesora_de_Planeación"/>
    <n v="4"/>
    <n v="12"/>
    <n v="2019"/>
    <d v="2019-12-30T00:00:00"/>
    <s v="Dic"/>
    <e v="#N/A"/>
    <n v="0"/>
    <e v="#N/A"/>
    <e v="#N/A"/>
    <e v="#N/A"/>
    <e v="#N/A"/>
    <n v="0"/>
    <m/>
    <m/>
    <m/>
    <m/>
    <m/>
    <m/>
  </r>
  <r>
    <n v="197"/>
    <s v="OE5;SI;OAP-ACT_07"/>
    <s v="OAP;OAP-ACT_07;Ene"/>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01-30T00:00:00"/>
    <s v="Ene"/>
    <n v="0"/>
    <n v="0"/>
    <e v="#DIV/0!"/>
    <e v="#DIV/0!"/>
    <e v="#N/A"/>
    <e v="#N/A"/>
    <n v="0"/>
    <e v="#N/A"/>
    <e v="#N/A"/>
    <e v="#N/A"/>
    <e v="#N/A"/>
    <e v="#N/A"/>
    <e v="#N/A"/>
  </r>
  <r>
    <n v="197"/>
    <s v="OE5;SI;OAP-ACT_07"/>
    <s v="OAP;OAP-ACT_07;Feb"/>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02-28T00:00:00"/>
    <s v="Feb"/>
    <n v="0"/>
    <n v="0"/>
    <e v="#DIV/0!"/>
    <e v="#DIV/0!"/>
    <e v="#N/A"/>
    <e v="#N/A"/>
    <n v="0"/>
    <m/>
    <m/>
    <m/>
    <m/>
    <m/>
    <m/>
  </r>
  <r>
    <n v="197"/>
    <s v="OE5;SI;OAP-ACT_07"/>
    <s v="OAP;OAP-ACT_07;Mar"/>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03-30T00:00:00"/>
    <s v="Mar"/>
    <n v="0"/>
    <n v="0"/>
    <e v="#DIV/0!"/>
    <e v="#DIV/0!"/>
    <e v="#N/A"/>
    <e v="#N/A"/>
    <n v="0"/>
    <m/>
    <m/>
    <m/>
    <m/>
    <m/>
    <m/>
  </r>
  <r>
    <n v="197"/>
    <s v="OE5;SI;OAP-ACT_07"/>
    <s v="OAP;OAP-ACT_07;Abr"/>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04-30T00:00:00"/>
    <s v="Abr"/>
    <n v="0"/>
    <n v="0"/>
    <e v="#DIV/0!"/>
    <e v="#DIV/0!"/>
    <e v="#N/A"/>
    <e v="#N/A"/>
    <n v="0"/>
    <m/>
    <m/>
    <m/>
    <m/>
    <m/>
    <m/>
  </r>
  <r>
    <n v="197"/>
    <s v="OE5;SI;OAP-ACT_07"/>
    <s v="OAP;OAP-ACT_07;May"/>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05-30T00:00:00"/>
    <s v="May"/>
    <n v="0"/>
    <n v="0"/>
    <e v="#DIV/0!"/>
    <e v="#DIV/0!"/>
    <e v="#N/A"/>
    <e v="#N/A"/>
    <n v="0"/>
    <m/>
    <m/>
    <m/>
    <m/>
    <m/>
    <m/>
  </r>
  <r>
    <n v="197"/>
    <s v="OE5;SI;OAP-ACT_07"/>
    <s v="OAP;OAP-ACT_07;Jun"/>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06-30T00:00:00"/>
    <s v="Jun"/>
    <n v="0"/>
    <n v="0"/>
    <e v="#DIV/0!"/>
    <e v="#DIV/0!"/>
    <e v="#N/A"/>
    <e v="#N/A"/>
    <n v="0"/>
    <m/>
    <m/>
    <m/>
    <m/>
    <m/>
    <m/>
  </r>
  <r>
    <n v="197"/>
    <s v="OE5;SI;OAP-ACT_07"/>
    <s v="OAP;OAP-ACT_07;Jul"/>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07-30T00:00:00"/>
    <s v="Jul"/>
    <n v="0"/>
    <n v="0"/>
    <e v="#DIV/0!"/>
    <e v="#DIV/0!"/>
    <e v="#N/A"/>
    <e v="#N/A"/>
    <n v="0"/>
    <m/>
    <m/>
    <m/>
    <m/>
    <m/>
    <m/>
  </r>
  <r>
    <n v="197"/>
    <s v="OE5;SI;OAP-ACT_07"/>
    <s v="OAP;OAP-ACT_07;Ago"/>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08-30T00:00:00"/>
    <s v="Ago"/>
    <n v="0"/>
    <n v="0"/>
    <e v="#DIV/0!"/>
    <e v="#DIV/0!"/>
    <e v="#N/A"/>
    <e v="#N/A"/>
    <n v="0"/>
    <m/>
    <m/>
    <m/>
    <m/>
    <m/>
    <m/>
  </r>
  <r>
    <n v="197"/>
    <s v="OE5;SI;OAP-ACT_07"/>
    <s v="OAP;OAP-ACT_07;Sep"/>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09-30T00:00:00"/>
    <s v="Sep"/>
    <e v="#N/A"/>
    <e v="#N/A"/>
    <e v="#N/A"/>
    <e v="#N/A"/>
    <e v="#N/A"/>
    <e v="#N/A"/>
    <n v="0"/>
    <m/>
    <m/>
    <m/>
    <m/>
    <m/>
    <m/>
  </r>
  <r>
    <n v="197"/>
    <s v="OE5;SI;OAP-ACT_07"/>
    <s v="OAP;OAP-ACT_07;Oct"/>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10-30T00:00:00"/>
    <s v="Oct"/>
    <e v="#N/A"/>
    <e v="#N/A"/>
    <e v="#N/A"/>
    <e v="#N/A"/>
    <e v="#N/A"/>
    <e v="#N/A"/>
    <n v="0"/>
    <m/>
    <m/>
    <m/>
    <m/>
    <m/>
    <m/>
  </r>
  <r>
    <n v="197"/>
    <s v="OE5;SI;OAP-ACT_07"/>
    <s v="OAP;OAP-ACT_07;Nov"/>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11-30T00:00:00"/>
    <s v="Nov"/>
    <e v="#N/A"/>
    <n v="0"/>
    <e v="#N/A"/>
    <e v="#N/A"/>
    <e v="#N/A"/>
    <e v="#N/A"/>
    <n v="0"/>
    <m/>
    <m/>
    <m/>
    <m/>
    <m/>
    <m/>
  </r>
  <r>
    <n v="197"/>
    <s v="OE5;SI;OAP-ACT_07"/>
    <s v="OAP;OAP-ACT_07;Dic"/>
    <x v="3"/>
    <s v="Fortalecimiento Institucional"/>
    <s v="SI"/>
    <s v="PAAC_11"/>
    <s v="PAI"/>
    <s v="5. Plan Anticorrupción y de Atención al Ciudadano - PAAC"/>
    <s v="OAP-E_02"/>
    <s v="Consolidación del Seguimiento y la Evaluación del Plan Anticorrupción y Atención al Ciudadano 2019"/>
    <s v="OAP-ACT_07"/>
    <s v="4. Mecanismos para Mejorar la Atención al Ciudadano"/>
    <x v="7"/>
    <s v="Oficina_Asesora_de_Planeación"/>
    <n v="4"/>
    <n v="12"/>
    <n v="2019"/>
    <d v="2019-12-30T00:00:00"/>
    <s v="Dic"/>
    <e v="#N/A"/>
    <n v="0"/>
    <e v="#N/A"/>
    <e v="#N/A"/>
    <e v="#N/A"/>
    <e v="#N/A"/>
    <n v="0"/>
    <m/>
    <m/>
    <m/>
    <m/>
    <m/>
    <m/>
  </r>
  <r>
    <n v="198"/>
    <s v="OE5;SI;OAP-ACT_08"/>
    <s v="OAP;OAP-ACT_08;Ene"/>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01-30T00:00:00"/>
    <s v="Ene"/>
    <n v="0"/>
    <n v="0"/>
    <n v="0"/>
    <s v="Por Ejecutar"/>
    <e v="#N/A"/>
    <e v="#N/A"/>
    <n v="0"/>
    <e v="#N/A"/>
    <e v="#N/A"/>
    <e v="#N/A"/>
    <e v="#N/A"/>
    <e v="#N/A"/>
    <e v="#N/A"/>
  </r>
  <r>
    <n v="198"/>
    <s v="OE5;SI;OAP-ACT_08"/>
    <s v="OAP;OAP-ACT_08;Feb"/>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02-28T00:00:00"/>
    <s v="Feb"/>
    <n v="0"/>
    <n v="0"/>
    <e v="#DIV/0!"/>
    <e v="#DIV/0!"/>
    <e v="#N/A"/>
    <e v="#N/A"/>
    <n v="0"/>
    <m/>
    <m/>
    <m/>
    <m/>
    <m/>
    <m/>
  </r>
  <r>
    <n v="198"/>
    <s v="OE5;SI;OAP-ACT_08"/>
    <s v="OAP;OAP-ACT_08;Mar"/>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03-30T00:00:00"/>
    <s v="Mar"/>
    <n v="0"/>
    <n v="0"/>
    <e v="#DIV/0!"/>
    <e v="#DIV/0!"/>
    <e v="#N/A"/>
    <e v="#N/A"/>
    <n v="0"/>
    <m/>
    <m/>
    <m/>
    <m/>
    <m/>
    <m/>
  </r>
  <r>
    <n v="198"/>
    <s v="OE5;SI;OAP-ACT_08"/>
    <s v="OAP;OAP-ACT_08;Abr"/>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04-30T00:00:00"/>
    <s v="Abr"/>
    <n v="0"/>
    <n v="0"/>
    <e v="#DIV/0!"/>
    <e v="#DIV/0!"/>
    <e v="#N/A"/>
    <e v="#N/A"/>
    <n v="0"/>
    <m/>
    <m/>
    <m/>
    <m/>
    <m/>
    <m/>
  </r>
  <r>
    <n v="198"/>
    <s v="OE5;SI;OAP-ACT_08"/>
    <s v="OAP;OAP-ACT_08;May"/>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05-30T00:00:00"/>
    <s v="May"/>
    <n v="0"/>
    <n v="0"/>
    <e v="#DIV/0!"/>
    <e v="#DIV/0!"/>
    <e v="#N/A"/>
    <e v="#N/A"/>
    <n v="0"/>
    <m/>
    <m/>
    <m/>
    <m/>
    <m/>
    <m/>
  </r>
  <r>
    <n v="198"/>
    <s v="OE5;SI;OAP-ACT_08"/>
    <s v="OAP;OAP-ACT_08;Jun"/>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06-30T00:00:00"/>
    <s v="Jun"/>
    <n v="0"/>
    <n v="0"/>
    <e v="#DIV/0!"/>
    <e v="#DIV/0!"/>
    <e v="#N/A"/>
    <e v="#N/A"/>
    <n v="0"/>
    <m/>
    <m/>
    <m/>
    <m/>
    <m/>
    <m/>
  </r>
  <r>
    <n v="198"/>
    <s v="OE5;SI;OAP-ACT_08"/>
    <s v="OAP;OAP-ACT_08;Jul"/>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07-30T00:00:00"/>
    <s v="Jul"/>
    <n v="0"/>
    <n v="0"/>
    <e v="#DIV/0!"/>
    <e v="#DIV/0!"/>
    <e v="#N/A"/>
    <e v="#N/A"/>
    <n v="0"/>
    <m/>
    <m/>
    <m/>
    <m/>
    <m/>
    <m/>
  </r>
  <r>
    <n v="198"/>
    <s v="OE5;SI;OAP-ACT_08"/>
    <s v="OAP;OAP-ACT_08;Ago"/>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08-30T00:00:00"/>
    <s v="Ago"/>
    <n v="0"/>
    <n v="0"/>
    <e v="#DIV/0!"/>
    <e v="#DIV/0!"/>
    <e v="#N/A"/>
    <e v="#N/A"/>
    <n v="0"/>
    <m/>
    <m/>
    <m/>
    <m/>
    <m/>
    <m/>
  </r>
  <r>
    <n v="198"/>
    <s v="OE5;SI;OAP-ACT_08"/>
    <s v="OAP;OAP-ACT_08;Sep"/>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09-30T00:00:00"/>
    <s v="Sep"/>
    <e v="#N/A"/>
    <e v="#N/A"/>
    <e v="#N/A"/>
    <e v="#N/A"/>
    <e v="#N/A"/>
    <e v="#N/A"/>
    <n v="0"/>
    <m/>
    <m/>
    <m/>
    <m/>
    <m/>
    <m/>
  </r>
  <r>
    <n v="198"/>
    <s v="OE5;SI;OAP-ACT_08"/>
    <s v="OAP;OAP-ACT_08;Oct"/>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10-30T00:00:00"/>
    <s v="Oct"/>
    <e v="#N/A"/>
    <e v="#N/A"/>
    <e v="#N/A"/>
    <e v="#N/A"/>
    <e v="#N/A"/>
    <e v="#N/A"/>
    <n v="0"/>
    <m/>
    <m/>
    <m/>
    <m/>
    <m/>
    <m/>
  </r>
  <r>
    <n v="198"/>
    <s v="OE5;SI;OAP-ACT_08"/>
    <s v="OAP;OAP-ACT_08;Nov"/>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11-30T00:00:00"/>
    <s v="Nov"/>
    <e v="#N/A"/>
    <n v="0"/>
    <e v="#N/A"/>
    <e v="#N/A"/>
    <e v="#N/A"/>
    <e v="#N/A"/>
    <n v="0"/>
    <m/>
    <m/>
    <m/>
    <m/>
    <m/>
    <m/>
  </r>
  <r>
    <n v="198"/>
    <s v="OE5;SI;OAP-ACT_08"/>
    <s v="OAP;OAP-ACT_08;Dic"/>
    <x v="3"/>
    <s v="Fortalecimiento Institucional"/>
    <s v="SI"/>
    <s v="PAAC_11"/>
    <s v="PAI"/>
    <s v="5. Plan Anticorrupción y de Atención al Ciudadano - PAAC"/>
    <s v="OAP-E_02"/>
    <s v="Consolidación del Seguimiento y la Evaluación del Plan Anticorrupción y Atención al Ciudadano 2019"/>
    <s v="OAP-ACT_08"/>
    <s v="5. Mecanismos para la Transparencia y Acceso a la Información"/>
    <x v="7"/>
    <s v="Oficina_Asesora_de_Planeación"/>
    <n v="4"/>
    <n v="12"/>
    <n v="2019"/>
    <d v="2019-12-30T00:00:00"/>
    <s v="Dic"/>
    <e v="#N/A"/>
    <n v="0"/>
    <e v="#N/A"/>
    <e v="#N/A"/>
    <e v="#N/A"/>
    <e v="#N/A"/>
    <n v="0"/>
    <m/>
    <m/>
    <m/>
    <m/>
    <m/>
    <m/>
  </r>
  <r>
    <n v="199"/>
    <s v="OE5;SI;OAP-ACT_09"/>
    <s v="OAP;OAP-ACT_09;Ene"/>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01-30T00:00:00"/>
    <s v="Ene"/>
    <n v="0"/>
    <n v="0"/>
    <n v="0"/>
    <s v="Por Ejecutar"/>
    <e v="#N/A"/>
    <e v="#N/A"/>
    <n v="0"/>
    <e v="#N/A"/>
    <e v="#N/A"/>
    <e v="#N/A"/>
    <e v="#N/A"/>
    <e v="#N/A"/>
    <e v="#N/A"/>
  </r>
  <r>
    <n v="199"/>
    <s v="OE5;SI;OAP-ACT_09"/>
    <s v="OAP;OAP-ACT_09;Feb"/>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02-28T00:00:00"/>
    <s v="Feb"/>
    <n v="0"/>
    <n v="0"/>
    <n v="0"/>
    <s v="Por Ejecutar"/>
    <e v="#N/A"/>
    <e v="#N/A"/>
    <n v="0"/>
    <m/>
    <m/>
    <m/>
    <m/>
    <m/>
    <m/>
  </r>
  <r>
    <n v="199"/>
    <s v="OE5;SI;OAP-ACT_09"/>
    <s v="OAP;OAP-ACT_09;Mar"/>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03-30T00:00:00"/>
    <s v="Mar"/>
    <n v="0"/>
    <n v="0"/>
    <n v="0"/>
    <s v="Por Ejecutar"/>
    <e v="#N/A"/>
    <e v="#N/A"/>
    <n v="0"/>
    <m/>
    <m/>
    <m/>
    <m/>
    <m/>
    <m/>
  </r>
  <r>
    <n v="199"/>
    <s v="OE5;SI;OAP-ACT_09"/>
    <s v="OAP;OAP-ACT_09;Abr"/>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04-30T00:00:00"/>
    <s v="Abr"/>
    <n v="0"/>
    <n v="0"/>
    <n v="0"/>
    <s v="Por Ejecutar"/>
    <e v="#N/A"/>
    <e v="#N/A"/>
    <n v="0"/>
    <m/>
    <m/>
    <m/>
    <m/>
    <m/>
    <m/>
  </r>
  <r>
    <n v="199"/>
    <s v="OE5;SI;OAP-ACT_09"/>
    <s v="OAP;OAP-ACT_09;May"/>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05-30T00:00:00"/>
    <s v="May"/>
    <n v="0"/>
    <n v="0"/>
    <n v="0"/>
    <s v="Por Ejecutar"/>
    <e v="#N/A"/>
    <e v="#N/A"/>
    <n v="0"/>
    <m/>
    <m/>
    <m/>
    <m/>
    <m/>
    <m/>
  </r>
  <r>
    <n v="199"/>
    <s v="OE5;SI;OAP-ACT_09"/>
    <s v="OAP;OAP-ACT_09;Jun"/>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06-30T00:00:00"/>
    <s v="Jun"/>
    <n v="0"/>
    <n v="0"/>
    <n v="0"/>
    <s v="Por Ejecutar"/>
    <e v="#N/A"/>
    <e v="#N/A"/>
    <n v="0"/>
    <m/>
    <m/>
    <m/>
    <m/>
    <m/>
    <m/>
  </r>
  <r>
    <n v="199"/>
    <s v="OE5;SI;OAP-ACT_09"/>
    <s v="OAP;OAP-ACT_09;Jul"/>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07-30T00:00:00"/>
    <s v="Jul"/>
    <n v="0"/>
    <n v="0"/>
    <n v="0"/>
    <s v="Por Ejecutar"/>
    <e v="#N/A"/>
    <e v="#N/A"/>
    <n v="0"/>
    <m/>
    <m/>
    <m/>
    <m/>
    <m/>
    <m/>
  </r>
  <r>
    <n v="199"/>
    <s v="OE5;SI;OAP-ACT_09"/>
    <s v="OAP;OAP-ACT_09;Ago"/>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08-30T00:00:00"/>
    <s v="Ago"/>
    <n v="0"/>
    <n v="0"/>
    <e v="#DIV/0!"/>
    <e v="#DIV/0!"/>
    <e v="#N/A"/>
    <e v="#N/A"/>
    <n v="0"/>
    <m/>
    <m/>
    <m/>
    <m/>
    <m/>
    <m/>
  </r>
  <r>
    <n v="199"/>
    <s v="OE5;SI;OAP-ACT_09"/>
    <s v="OAP;OAP-ACT_09;Sep"/>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09-30T00:00:00"/>
    <s v="Sep"/>
    <e v="#N/A"/>
    <e v="#N/A"/>
    <n v="0"/>
    <s v="Por Ejecutar"/>
    <e v="#N/A"/>
    <e v="#N/A"/>
    <n v="0"/>
    <m/>
    <m/>
    <m/>
    <m/>
    <m/>
    <m/>
  </r>
  <r>
    <n v="199"/>
    <s v="OE5;SI;OAP-ACT_09"/>
    <s v="OAP;OAP-ACT_09;Oct"/>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10-30T00:00:00"/>
    <s v="Oct"/>
    <e v="#N/A"/>
    <e v="#N/A"/>
    <n v="0"/>
    <s v="Por Ejecutar"/>
    <e v="#N/A"/>
    <e v="#N/A"/>
    <n v="0"/>
    <m/>
    <m/>
    <m/>
    <m/>
    <m/>
    <m/>
  </r>
  <r>
    <n v="199"/>
    <s v="OE5;SI;OAP-ACT_09"/>
    <s v="OAP;OAP-ACT_09;Nov"/>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11-30T00:00:00"/>
    <s v="Nov"/>
    <e v="#N/A"/>
    <n v="0"/>
    <e v="#N/A"/>
    <e v="#N/A"/>
    <e v="#N/A"/>
    <e v="#N/A"/>
    <n v="0"/>
    <m/>
    <m/>
    <m/>
    <m/>
    <m/>
    <m/>
  </r>
  <r>
    <n v="199"/>
    <s v="OE5;SI;OAP-ACT_09"/>
    <s v="OAP;OAP-ACT_09;Dic"/>
    <x v="3"/>
    <s v="Fortalecimiento Institucional"/>
    <s v="SI"/>
    <s v="PPC_12"/>
    <s v="PAI"/>
    <s v="6. Plan de Participación Ciudadano - PPC"/>
    <s v="OAP-E_03"/>
    <s v="Consolidación del Seguimiento y la Evaluación del Plan de Participación Ciudadana 2019"/>
    <s v="OAP-ACT_09"/>
    <s v="1. Condiciones institucionales idóneas para la promoción de la participación ciudadana"/>
    <x v="7"/>
    <s v="Oficina_Asesora_de_Planeación"/>
    <n v="4"/>
    <n v="12"/>
    <n v="2019"/>
    <d v="2019-12-30T00:00:00"/>
    <s v="Dic"/>
    <e v="#N/A"/>
    <n v="0"/>
    <n v="0"/>
    <s v="Por Ejecutar"/>
    <e v="#N/A"/>
    <e v="#N/A"/>
    <n v="0"/>
    <m/>
    <m/>
    <m/>
    <m/>
    <m/>
    <m/>
  </r>
  <r>
    <n v="200"/>
    <s v="OE5;SI;OAP-ACT_10"/>
    <s v="OAP;OAP-ACT_10;Ene"/>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01-30T00:00:00"/>
    <s v="Ene"/>
    <n v="0"/>
    <n v="0"/>
    <e v="#DIV/0!"/>
    <e v="#DIV/0!"/>
    <e v="#N/A"/>
    <e v="#N/A"/>
    <n v="0"/>
    <e v="#N/A"/>
    <e v="#N/A"/>
    <e v="#N/A"/>
    <e v="#N/A"/>
    <e v="#N/A"/>
    <e v="#N/A"/>
  </r>
  <r>
    <n v="200"/>
    <s v="OE5;SI;OAP-ACT_10"/>
    <s v="OAP;OAP-ACT_10;Feb"/>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02-28T00:00:00"/>
    <s v="Feb"/>
    <n v="0"/>
    <n v="0"/>
    <e v="#DIV/0!"/>
    <e v="#DIV/0!"/>
    <e v="#N/A"/>
    <e v="#N/A"/>
    <n v="0"/>
    <m/>
    <m/>
    <m/>
    <m/>
    <m/>
    <m/>
  </r>
  <r>
    <n v="200"/>
    <s v="OE5;SI;OAP-ACT_10"/>
    <s v="OAP;OAP-ACT_10;Mar"/>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03-30T00:00:00"/>
    <s v="Mar"/>
    <n v="0"/>
    <n v="0"/>
    <e v="#DIV/0!"/>
    <e v="#DIV/0!"/>
    <e v="#N/A"/>
    <e v="#N/A"/>
    <n v="0"/>
    <m/>
    <m/>
    <m/>
    <m/>
    <m/>
    <m/>
  </r>
  <r>
    <n v="200"/>
    <s v="OE5;SI;OAP-ACT_10"/>
    <s v="OAP;OAP-ACT_10;Abr"/>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04-30T00:00:00"/>
    <s v="Abr"/>
    <n v="0"/>
    <n v="0"/>
    <e v="#DIV/0!"/>
    <e v="#DIV/0!"/>
    <e v="#N/A"/>
    <e v="#N/A"/>
    <n v="0"/>
    <m/>
    <m/>
    <m/>
    <m/>
    <m/>
    <m/>
  </r>
  <r>
    <n v="200"/>
    <s v="OE5;SI;OAP-ACT_10"/>
    <s v="OAP;OAP-ACT_10;May"/>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05-30T00:00:00"/>
    <s v="May"/>
    <n v="0"/>
    <n v="0"/>
    <e v="#DIV/0!"/>
    <e v="#DIV/0!"/>
    <e v="#N/A"/>
    <e v="#N/A"/>
    <n v="0"/>
    <m/>
    <m/>
    <m/>
    <m/>
    <m/>
    <m/>
  </r>
  <r>
    <n v="200"/>
    <s v="OE5;SI;OAP-ACT_10"/>
    <s v="OAP;OAP-ACT_10;Jun"/>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06-30T00:00:00"/>
    <s v="Jun"/>
    <n v="0"/>
    <n v="0"/>
    <e v="#DIV/0!"/>
    <e v="#DIV/0!"/>
    <e v="#N/A"/>
    <e v="#N/A"/>
    <n v="0"/>
    <m/>
    <m/>
    <m/>
    <m/>
    <m/>
    <m/>
  </r>
  <r>
    <n v="200"/>
    <s v="OE5;SI;OAP-ACT_10"/>
    <s v="OAP;OAP-ACT_10;Jul"/>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07-30T00:00:00"/>
    <s v="Jul"/>
    <n v="0"/>
    <n v="0"/>
    <e v="#DIV/0!"/>
    <e v="#DIV/0!"/>
    <e v="#N/A"/>
    <e v="#N/A"/>
    <n v="0"/>
    <m/>
    <m/>
    <m/>
    <m/>
    <m/>
    <m/>
  </r>
  <r>
    <n v="200"/>
    <s v="OE5;SI;OAP-ACT_10"/>
    <s v="OAP;OAP-ACT_10;Ago"/>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08-30T00:00:00"/>
    <s v="Ago"/>
    <n v="0"/>
    <n v="0"/>
    <e v="#DIV/0!"/>
    <e v="#DIV/0!"/>
    <e v="#N/A"/>
    <e v="#N/A"/>
    <n v="0"/>
    <m/>
    <m/>
    <m/>
    <m/>
    <m/>
    <m/>
  </r>
  <r>
    <n v="200"/>
    <s v="OE5;SI;OAP-ACT_10"/>
    <s v="OAP;OAP-ACT_10;Sep"/>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09-30T00:00:00"/>
    <s v="Sep"/>
    <e v="#N/A"/>
    <e v="#N/A"/>
    <e v="#N/A"/>
    <e v="#N/A"/>
    <e v="#N/A"/>
    <e v="#N/A"/>
    <n v="0"/>
    <m/>
    <m/>
    <m/>
    <m/>
    <m/>
    <m/>
  </r>
  <r>
    <n v="200"/>
    <s v="OE5;SI;OAP-ACT_10"/>
    <s v="OAP;OAP-ACT_10;Oct"/>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10-30T00:00:00"/>
    <s v="Oct"/>
    <e v="#N/A"/>
    <e v="#N/A"/>
    <e v="#N/A"/>
    <e v="#N/A"/>
    <e v="#N/A"/>
    <e v="#N/A"/>
    <n v="0"/>
    <m/>
    <m/>
    <m/>
    <m/>
    <m/>
    <m/>
  </r>
  <r>
    <n v="200"/>
    <s v="OE5;SI;OAP-ACT_10"/>
    <s v="OAP;OAP-ACT_10;Nov"/>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11-30T00:00:00"/>
    <s v="Nov"/>
    <e v="#N/A"/>
    <n v="0"/>
    <e v="#N/A"/>
    <e v="#N/A"/>
    <e v="#N/A"/>
    <e v="#N/A"/>
    <n v="0"/>
    <m/>
    <m/>
    <m/>
    <m/>
    <m/>
    <m/>
  </r>
  <r>
    <n v="200"/>
    <s v="OE5;SI;OAP-ACT_10"/>
    <s v="OAP;OAP-ACT_10;Dic"/>
    <x v="3"/>
    <s v="Fortalecimiento Institucional"/>
    <s v="SI"/>
    <s v="PPC_12"/>
    <s v="PAI"/>
    <s v="6. Plan de Participación Ciudadano - PPC"/>
    <s v="OAP-E_03"/>
    <s v="Consolidación del Seguimiento y la Evaluación del Plan de Participación Ciudadana 2019"/>
    <s v="OAP-ACT_10"/>
    <s v="2. Promoción efectiva de la participación ciudadana"/>
    <x v="7"/>
    <s v="Oficina_Asesora_de_Planeación"/>
    <n v="4"/>
    <n v="12"/>
    <n v="2019"/>
    <d v="2019-12-30T00:00:00"/>
    <s v="Dic"/>
    <e v="#N/A"/>
    <n v="0"/>
    <e v="#N/A"/>
    <e v="#N/A"/>
    <e v="#N/A"/>
    <e v="#N/A"/>
    <n v="0"/>
    <m/>
    <m/>
    <m/>
    <m/>
    <m/>
    <m/>
  </r>
  <r>
    <n v="201"/>
    <s v="OE5;SI;OAP-ACT_11"/>
    <s v="OAP;OAP-ACT_11;Ene"/>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01-30T00:00:00"/>
    <s v="Ene"/>
    <n v="0"/>
    <n v="0"/>
    <n v="0"/>
    <s v="Por Ejecutar"/>
    <e v="#N/A"/>
    <e v="#N/A"/>
    <n v="0"/>
    <e v="#N/A"/>
    <e v="#N/A"/>
    <e v="#N/A"/>
    <e v="#N/A"/>
    <e v="#N/A"/>
    <e v="#N/A"/>
  </r>
  <r>
    <n v="201"/>
    <s v="OE5;SI;OAP-ACT_11"/>
    <s v="OAP;OAP-ACT_11;Feb"/>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02-28T00:00:00"/>
    <s v="Feb"/>
    <n v="1"/>
    <n v="0"/>
    <n v="0"/>
    <s v="Por Ejecutar"/>
    <e v="#N/A"/>
    <e v="#N/A"/>
    <n v="0"/>
    <m/>
    <m/>
    <m/>
    <m/>
    <m/>
    <m/>
  </r>
  <r>
    <n v="201"/>
    <s v="OE5;SI;OAP-ACT_11"/>
    <s v="OAP;OAP-ACT_11;Mar"/>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03-30T00:00:00"/>
    <s v="Mar"/>
    <n v="1"/>
    <n v="0"/>
    <n v="0"/>
    <s v="Por Ejecutar"/>
    <e v="#N/A"/>
    <e v="#N/A"/>
    <n v="0"/>
    <m/>
    <m/>
    <m/>
    <m/>
    <m/>
    <m/>
  </r>
  <r>
    <n v="201"/>
    <s v="OE5;SI;OAP-ACT_11"/>
    <s v="OAP;OAP-ACT_11;Abr"/>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04-30T00:00:00"/>
    <s v="Abr"/>
    <n v="1"/>
    <n v="0"/>
    <n v="0"/>
    <s v="Por Ejecutar"/>
    <e v="#N/A"/>
    <e v="#N/A"/>
    <n v="0"/>
    <m/>
    <m/>
    <m/>
    <m/>
    <m/>
    <m/>
  </r>
  <r>
    <n v="201"/>
    <s v="OE5;SI;OAP-ACT_11"/>
    <s v="OAP;OAP-ACT_11;May"/>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05-30T00:00:00"/>
    <s v="May"/>
    <n v="1"/>
    <n v="0"/>
    <n v="0"/>
    <s v="Por Ejecutar"/>
    <e v="#N/A"/>
    <e v="#N/A"/>
    <n v="0"/>
    <m/>
    <m/>
    <m/>
    <m/>
    <m/>
    <m/>
  </r>
  <r>
    <n v="201"/>
    <s v="OE5;SI;OAP-ACT_11"/>
    <s v="OAP;OAP-ACT_11;Jun"/>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06-30T00:00:00"/>
    <s v="Jun"/>
    <n v="1"/>
    <n v="0"/>
    <n v="0"/>
    <s v="Por Ejecutar"/>
    <e v="#N/A"/>
    <e v="#N/A"/>
    <n v="0"/>
    <m/>
    <m/>
    <m/>
    <m/>
    <m/>
    <m/>
  </r>
  <r>
    <n v="201"/>
    <s v="OE5;SI;OAP-ACT_11"/>
    <s v="OAP;OAP-ACT_11;Jul"/>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07-30T00:00:00"/>
    <s v="Jul"/>
    <n v="1"/>
    <n v="0"/>
    <n v="0"/>
    <s v="Por Ejecutar"/>
    <e v="#N/A"/>
    <e v="#N/A"/>
    <n v="0"/>
    <m/>
    <m/>
    <m/>
    <m/>
    <m/>
    <m/>
  </r>
  <r>
    <n v="201"/>
    <s v="OE5;SI;OAP-ACT_11"/>
    <s v="OAP;OAP-ACT_11;Ago"/>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08-30T00:00:00"/>
    <s v="Ago"/>
    <n v="1"/>
    <n v="0"/>
    <n v="0"/>
    <s v="Por Ejecutar"/>
    <e v="#N/A"/>
    <e v="#N/A"/>
    <n v="0"/>
    <m/>
    <m/>
    <m/>
    <m/>
    <m/>
    <m/>
  </r>
  <r>
    <n v="201"/>
    <s v="OE5;SI;OAP-ACT_11"/>
    <s v="OAP;OAP-ACT_11;Sep"/>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09-30T00:00:00"/>
    <s v="Sep"/>
    <e v="#N/A"/>
    <e v="#N/A"/>
    <e v="#N/A"/>
    <e v="#N/A"/>
    <e v="#N/A"/>
    <e v="#N/A"/>
    <n v="0"/>
    <m/>
    <m/>
    <m/>
    <m/>
    <m/>
    <m/>
  </r>
  <r>
    <n v="201"/>
    <s v="OE5;SI;OAP-ACT_11"/>
    <s v="OAP;OAP-ACT_11;Oct"/>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10-30T00:00:00"/>
    <s v="Oct"/>
    <e v="#N/A"/>
    <e v="#N/A"/>
    <e v="#N/A"/>
    <e v="#N/A"/>
    <e v="#N/A"/>
    <e v="#N/A"/>
    <n v="0"/>
    <m/>
    <m/>
    <m/>
    <m/>
    <m/>
    <m/>
  </r>
  <r>
    <n v="201"/>
    <s v="OE5;SI;OAP-ACT_11"/>
    <s v="OAP;OAP-ACT_11;Nov"/>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11-30T00:00:00"/>
    <s v="Nov"/>
    <e v="#N/A"/>
    <n v="1"/>
    <e v="#N/A"/>
    <e v="#N/A"/>
    <e v="#N/A"/>
    <e v="#N/A"/>
    <n v="0"/>
    <m/>
    <m/>
    <m/>
    <m/>
    <m/>
    <m/>
  </r>
  <r>
    <n v="201"/>
    <s v="OE5;SI;OAP-ACT_11"/>
    <s v="OAP;OAP-ACT_11;Dic"/>
    <x v="3"/>
    <s v="Fortalecimiento Institucional"/>
    <s v="SI"/>
    <s v="PAI_10"/>
    <s v="PAI"/>
    <s v="Estratégico"/>
    <s v="OAP-E_04"/>
    <s v="Desarrollar Acciones para el Fortalecimiento Institucional."/>
    <s v="OAP-ACT_11"/>
    <s v="Actualización de la Cadena de Valor (Documentación)"/>
    <x v="7"/>
    <s v="Oficina_Asesora_de_Planeación"/>
    <n v="9"/>
    <n v="12"/>
    <n v="2019"/>
    <d v="2019-12-30T00:00:00"/>
    <s v="Dic"/>
    <e v="#N/A"/>
    <n v="1"/>
    <e v="#N/A"/>
    <e v="#N/A"/>
    <e v="#N/A"/>
    <e v="#N/A"/>
    <n v="0"/>
    <m/>
    <m/>
    <m/>
    <m/>
    <m/>
    <m/>
  </r>
  <r>
    <n v="202"/>
    <s v="OE5;SI;OAP-ACT_12"/>
    <s v="OAP;OAP-ACT_12;Ene"/>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01-30T00:00:00"/>
    <s v="Ene"/>
    <n v="1"/>
    <n v="1"/>
    <n v="1"/>
    <s v="Ejecutada"/>
    <e v="#N/A"/>
    <e v="#N/A"/>
    <n v="0"/>
    <e v="#N/A"/>
    <e v="#N/A"/>
    <e v="#N/A"/>
    <e v="#N/A"/>
    <e v="#N/A"/>
    <e v="#N/A"/>
  </r>
  <r>
    <n v="202"/>
    <s v="OE5;SI;OAP-ACT_12"/>
    <s v="OAP;OAP-ACT_12;Feb"/>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02-28T00:00:00"/>
    <s v="Feb"/>
    <n v="0"/>
    <n v="0"/>
    <n v="0"/>
    <s v="Por Ejecutar"/>
    <e v="#N/A"/>
    <e v="#N/A"/>
    <n v="0"/>
    <m/>
    <m/>
    <m/>
    <m/>
    <m/>
    <m/>
  </r>
  <r>
    <n v="202"/>
    <s v="OE5;SI;OAP-ACT_12"/>
    <s v="OAP;OAP-ACT_12;Mar"/>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03-30T00:00:00"/>
    <s v="Mar"/>
    <n v="0"/>
    <n v="0"/>
    <e v="#DIV/0!"/>
    <e v="#DIV/0!"/>
    <e v="#N/A"/>
    <e v="#N/A"/>
    <n v="0"/>
    <m/>
    <m/>
    <m/>
    <m/>
    <m/>
    <m/>
  </r>
  <r>
    <n v="202"/>
    <s v="OE5;SI;OAP-ACT_12"/>
    <s v="OAP;OAP-ACT_12;Abr"/>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04-30T00:00:00"/>
    <s v="Abr"/>
    <n v="0"/>
    <n v="0"/>
    <e v="#DIV/0!"/>
    <e v="#DIV/0!"/>
    <e v="#N/A"/>
    <e v="#N/A"/>
    <n v="0"/>
    <m/>
    <m/>
    <m/>
    <m/>
    <m/>
    <m/>
  </r>
  <r>
    <n v="202"/>
    <s v="OE5;SI;OAP-ACT_12"/>
    <s v="OAP;OAP-ACT_12;May"/>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05-30T00:00:00"/>
    <s v="May"/>
    <n v="0"/>
    <n v="0"/>
    <e v="#DIV/0!"/>
    <e v="#DIV/0!"/>
    <e v="#N/A"/>
    <e v="#N/A"/>
    <n v="0"/>
    <m/>
    <m/>
    <m/>
    <m/>
    <m/>
    <m/>
  </r>
  <r>
    <n v="202"/>
    <s v="OE5;SI;OAP-ACT_12"/>
    <s v="OAP;OAP-ACT_12;Jun"/>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06-30T00:00:00"/>
    <s v="Jun"/>
    <n v="0"/>
    <n v="0"/>
    <e v="#DIV/0!"/>
    <e v="#DIV/0!"/>
    <e v="#N/A"/>
    <e v="#N/A"/>
    <n v="0"/>
    <m/>
    <m/>
    <m/>
    <m/>
    <m/>
    <m/>
  </r>
  <r>
    <n v="202"/>
    <s v="OE5;SI;OAP-ACT_12"/>
    <s v="OAP;OAP-ACT_12;Jul"/>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07-30T00:00:00"/>
    <s v="Jul"/>
    <n v="0"/>
    <n v="0"/>
    <e v="#DIV/0!"/>
    <e v="#DIV/0!"/>
    <e v="#N/A"/>
    <e v="#N/A"/>
    <n v="0"/>
    <m/>
    <m/>
    <m/>
    <m/>
    <m/>
    <m/>
  </r>
  <r>
    <n v="202"/>
    <s v="OE5;SI;OAP-ACT_12"/>
    <s v="OAP;OAP-ACT_12;Ago"/>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08-30T00:00:00"/>
    <s v="Ago"/>
    <n v="0"/>
    <n v="0"/>
    <e v="#DIV/0!"/>
    <e v="#DIV/0!"/>
    <e v="#N/A"/>
    <e v="#N/A"/>
    <n v="0"/>
    <m/>
    <m/>
    <m/>
    <m/>
    <m/>
    <m/>
  </r>
  <r>
    <n v="202"/>
    <s v="OE5;SI;OAP-ACT_12"/>
    <s v="OAP;OAP-ACT_12;Sep"/>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09-30T00:00:00"/>
    <s v="Sep"/>
    <e v="#N/A"/>
    <e v="#N/A"/>
    <e v="#N/A"/>
    <e v="#N/A"/>
    <e v="#N/A"/>
    <e v="#N/A"/>
    <n v="0"/>
    <m/>
    <m/>
    <m/>
    <m/>
    <m/>
    <m/>
  </r>
  <r>
    <n v="202"/>
    <s v="OE5;SI;OAP-ACT_12"/>
    <s v="OAP;OAP-ACT_12;Oct"/>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10-30T00:00:00"/>
    <s v="Oct"/>
    <e v="#N/A"/>
    <e v="#N/A"/>
    <e v="#N/A"/>
    <e v="#N/A"/>
    <e v="#N/A"/>
    <e v="#N/A"/>
    <n v="0"/>
    <m/>
    <m/>
    <m/>
    <m/>
    <m/>
    <m/>
  </r>
  <r>
    <n v="202"/>
    <s v="OE5;SI;OAP-ACT_12"/>
    <s v="OAP;OAP-ACT_12;Nov"/>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11-30T00:00:00"/>
    <s v="Nov"/>
    <e v="#N/A"/>
    <n v="0"/>
    <n v="0"/>
    <s v="Por Ejecutar"/>
    <e v="#N/A"/>
    <e v="#N/A"/>
    <n v="0"/>
    <m/>
    <m/>
    <m/>
    <m/>
    <m/>
    <m/>
  </r>
  <r>
    <n v="202"/>
    <s v="OE5;SI;OAP-ACT_12"/>
    <s v="OAP;OAP-ACT_12;Dic"/>
    <x v="3"/>
    <s v="Fortalecimiento Institucional"/>
    <s v="SI"/>
    <s v="PAI_10"/>
    <s v="PAI"/>
    <s v="Estratégico"/>
    <s v="OAP-E_04"/>
    <s v="Desarrollar Acciones para el Fortalecimiento Institucional."/>
    <s v="OAP-ACT_12"/>
    <s v="Generación de Insumos para Campañas de Comunicaciones"/>
    <x v="7"/>
    <s v="Oficina_Asesora_de_Planeación"/>
    <n v="9"/>
    <n v="12"/>
    <n v="2019"/>
    <d v="2019-12-30T00:00:00"/>
    <s v="Dic"/>
    <e v="#N/A"/>
    <n v="0"/>
    <n v="0"/>
    <s v="Por Ejecutar"/>
    <e v="#N/A"/>
    <e v="#N/A"/>
    <n v="0"/>
    <m/>
    <m/>
    <m/>
    <m/>
    <m/>
    <m/>
  </r>
  <r>
    <n v="203"/>
    <s v="OE5;SI;OAP-ACT_13"/>
    <s v="OAP;OAP-ACT_13;Ene"/>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01-30T00:00:00"/>
    <s v="Ene"/>
    <n v="1"/>
    <n v="1"/>
    <n v="1"/>
    <s v="Ejecutada"/>
    <e v="#N/A"/>
    <e v="#N/A"/>
    <n v="0"/>
    <e v="#N/A"/>
    <e v="#N/A"/>
    <e v="#N/A"/>
    <e v="#N/A"/>
    <e v="#N/A"/>
    <e v="#N/A"/>
  </r>
  <r>
    <n v="203"/>
    <s v="OE5;SI;OAP-ACT_13"/>
    <s v="OAP;OAP-ACT_13;Feb"/>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02-28T00:00:00"/>
    <s v="Feb"/>
    <n v="1"/>
    <n v="0"/>
    <n v="0"/>
    <s v="Por Ejecutar"/>
    <e v="#N/A"/>
    <e v="#N/A"/>
    <n v="0"/>
    <m/>
    <m/>
    <m/>
    <m/>
    <m/>
    <m/>
  </r>
  <r>
    <n v="203"/>
    <s v="OE5;SI;OAP-ACT_13"/>
    <s v="OAP;OAP-ACT_13;Mar"/>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03-30T00:00:00"/>
    <s v="Mar"/>
    <n v="1"/>
    <n v="0"/>
    <n v="0"/>
    <s v="Por Ejecutar"/>
    <e v="#N/A"/>
    <e v="#N/A"/>
    <n v="0"/>
    <m/>
    <m/>
    <m/>
    <m/>
    <m/>
    <m/>
  </r>
  <r>
    <n v="203"/>
    <s v="OE5;SI;OAP-ACT_13"/>
    <s v="OAP;OAP-ACT_13;Abr"/>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04-30T00:00:00"/>
    <s v="Abr"/>
    <n v="1"/>
    <n v="0"/>
    <n v="0"/>
    <s v="Por Ejecutar"/>
    <e v="#N/A"/>
    <e v="#N/A"/>
    <n v="0"/>
    <m/>
    <m/>
    <m/>
    <m/>
    <m/>
    <m/>
  </r>
  <r>
    <n v="203"/>
    <s v="OE5;SI;OAP-ACT_13"/>
    <s v="OAP;OAP-ACT_13;May"/>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05-30T00:00:00"/>
    <s v="May"/>
    <n v="1"/>
    <n v="0"/>
    <n v="0"/>
    <s v="Por Ejecutar"/>
    <e v="#N/A"/>
    <e v="#N/A"/>
    <n v="0"/>
    <m/>
    <m/>
    <m/>
    <m/>
    <m/>
    <m/>
  </r>
  <r>
    <n v="203"/>
    <s v="OE5;SI;OAP-ACT_13"/>
    <s v="OAP;OAP-ACT_13;Jun"/>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06-30T00:00:00"/>
    <s v="Jun"/>
    <n v="1"/>
    <n v="0"/>
    <n v="0"/>
    <s v="Por Ejecutar"/>
    <e v="#N/A"/>
    <e v="#N/A"/>
    <n v="0"/>
    <m/>
    <m/>
    <m/>
    <m/>
    <m/>
    <m/>
  </r>
  <r>
    <n v="203"/>
    <s v="OE5;SI;OAP-ACT_13"/>
    <s v="OAP;OAP-ACT_13;Jul"/>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07-30T00:00:00"/>
    <s v="Jul"/>
    <n v="1"/>
    <n v="0"/>
    <n v="0"/>
    <s v="Por Ejecutar"/>
    <e v="#N/A"/>
    <e v="#N/A"/>
    <n v="0"/>
    <m/>
    <m/>
    <m/>
    <m/>
    <m/>
    <m/>
  </r>
  <r>
    <n v="203"/>
    <s v="OE5;SI;OAP-ACT_13"/>
    <s v="OAP;OAP-ACT_13;Ago"/>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08-30T00:00:00"/>
    <s v="Ago"/>
    <n v="1"/>
    <n v="0"/>
    <n v="0"/>
    <s v="Por Ejecutar"/>
    <e v="#N/A"/>
    <e v="#N/A"/>
    <n v="0"/>
    <m/>
    <m/>
    <m/>
    <m/>
    <m/>
    <m/>
  </r>
  <r>
    <n v="203"/>
    <s v="OE5;SI;OAP-ACT_13"/>
    <s v="OAP;OAP-ACT_13;Sep"/>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09-30T00:00:00"/>
    <s v="Sep"/>
    <e v="#N/A"/>
    <e v="#N/A"/>
    <n v="0"/>
    <s v="Por Ejecutar"/>
    <e v="#N/A"/>
    <e v="#N/A"/>
    <n v="0"/>
    <m/>
    <m/>
    <m/>
    <m/>
    <m/>
    <m/>
  </r>
  <r>
    <n v="203"/>
    <s v="OE5;SI;OAP-ACT_13"/>
    <s v="OAP;OAP-ACT_13;Oct"/>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10-30T00:00:00"/>
    <s v="Oct"/>
    <e v="#N/A"/>
    <e v="#N/A"/>
    <n v="0"/>
    <s v="Por Ejecutar"/>
    <e v="#N/A"/>
    <e v="#N/A"/>
    <n v="0"/>
    <m/>
    <m/>
    <m/>
    <m/>
    <m/>
    <m/>
  </r>
  <r>
    <n v="203"/>
    <s v="OE5;SI;OAP-ACT_13"/>
    <s v="OAP;OAP-ACT_13;Nov"/>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11-30T00:00:00"/>
    <s v="Nov"/>
    <e v="#N/A"/>
    <n v="1"/>
    <n v="0"/>
    <s v="Por Ejecutar"/>
    <e v="#N/A"/>
    <e v="#N/A"/>
    <n v="0"/>
    <m/>
    <m/>
    <m/>
    <m/>
    <m/>
    <m/>
  </r>
  <r>
    <n v="203"/>
    <s v="OE5;SI;OAP-ACT_13"/>
    <s v="OAP;OAP-ACT_13;Dic"/>
    <x v="3"/>
    <s v="Fortalecimiento Institucional"/>
    <s v="SI"/>
    <s v="PAI_10"/>
    <s v="PAI"/>
    <s v="Estratégico"/>
    <s v="OAP-E_04"/>
    <s v="Desarrollar Acciones para el Fortalecimiento Institucional."/>
    <s v="OAP-ACT_13"/>
    <s v="Asesorar, Planear y Evaluar la gestión de la Entidad. "/>
    <x v="7"/>
    <s v="Oficina_Asesora_de_Planeación"/>
    <n v="1"/>
    <n v="12"/>
    <n v="2019"/>
    <d v="2019-12-30T00:00:00"/>
    <s v="Dic"/>
    <e v="#N/A"/>
    <n v="1"/>
    <n v="0"/>
    <s v="Por Ejecutar"/>
    <e v="#N/A"/>
    <e v="#N/A"/>
    <n v="0"/>
    <m/>
    <m/>
    <m/>
    <m/>
    <m/>
    <m/>
  </r>
  <r>
    <n v="204"/>
    <s v="OE5;SI;OAP-ACT_14"/>
    <s v="OAP;OAP-ACT_14;Ene"/>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01-30T00:00:00"/>
    <s v="Ene"/>
    <n v="0"/>
    <n v="0"/>
    <e v="#DIV/0!"/>
    <e v="#DIV/0!"/>
    <e v="#N/A"/>
    <e v="#N/A"/>
    <n v="0"/>
    <e v="#N/A"/>
    <e v="#N/A"/>
    <e v="#N/A"/>
    <e v="#N/A"/>
    <e v="#N/A"/>
    <e v="#N/A"/>
  </r>
  <r>
    <n v="204"/>
    <s v="OE5;SI;OAP-ACT_14"/>
    <s v="OAP;OAP-ACT_14;Feb"/>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02-28T00:00:00"/>
    <s v="Feb"/>
    <n v="0"/>
    <n v="0"/>
    <e v="#DIV/0!"/>
    <e v="#DIV/0!"/>
    <e v="#N/A"/>
    <e v="#N/A"/>
    <n v="0"/>
    <m/>
    <m/>
    <m/>
    <m/>
    <m/>
    <m/>
  </r>
  <r>
    <n v="204"/>
    <s v="OE5;SI;OAP-ACT_14"/>
    <s v="OAP;OAP-ACT_14;Mar"/>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03-30T00:00:00"/>
    <s v="Mar"/>
    <n v="1"/>
    <n v="0"/>
    <n v="0"/>
    <s v="Por Ejecutar"/>
    <e v="#N/A"/>
    <e v="#N/A"/>
    <n v="0"/>
    <m/>
    <m/>
    <m/>
    <m/>
    <m/>
    <m/>
  </r>
  <r>
    <n v="204"/>
    <s v="OE5;SI;OAP-ACT_14"/>
    <s v="OAP;OAP-ACT_14;Abr"/>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04-30T00:00:00"/>
    <s v="Abr"/>
    <n v="0"/>
    <n v="0"/>
    <e v="#DIV/0!"/>
    <e v="#DIV/0!"/>
    <e v="#N/A"/>
    <e v="#N/A"/>
    <n v="0"/>
    <m/>
    <m/>
    <m/>
    <m/>
    <m/>
    <m/>
  </r>
  <r>
    <n v="204"/>
    <s v="OE5;SI;OAP-ACT_14"/>
    <s v="OAP;OAP-ACT_14;May"/>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05-30T00:00:00"/>
    <s v="May"/>
    <n v="0"/>
    <n v="0"/>
    <e v="#DIV/0!"/>
    <e v="#DIV/0!"/>
    <e v="#N/A"/>
    <e v="#N/A"/>
    <n v="0"/>
    <m/>
    <m/>
    <m/>
    <m/>
    <m/>
    <m/>
  </r>
  <r>
    <n v="204"/>
    <s v="OE5;SI;OAP-ACT_14"/>
    <s v="OAP;OAP-ACT_14;Jun"/>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06-30T00:00:00"/>
    <s v="Jun"/>
    <n v="1"/>
    <n v="0"/>
    <n v="0"/>
    <s v="Por Ejecutar"/>
    <e v="#N/A"/>
    <e v="#N/A"/>
    <n v="0"/>
    <m/>
    <m/>
    <m/>
    <m/>
    <m/>
    <m/>
  </r>
  <r>
    <n v="204"/>
    <s v="OE5;SI;OAP-ACT_14"/>
    <s v="OAP;OAP-ACT_14;Jul"/>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07-30T00:00:00"/>
    <s v="Jul"/>
    <n v="0"/>
    <n v="0"/>
    <e v="#DIV/0!"/>
    <e v="#DIV/0!"/>
    <e v="#N/A"/>
    <e v="#N/A"/>
    <n v="0"/>
    <m/>
    <m/>
    <m/>
    <m/>
    <m/>
    <m/>
  </r>
  <r>
    <n v="204"/>
    <s v="OE5;SI;OAP-ACT_14"/>
    <s v="OAP;OAP-ACT_14;Ago"/>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08-30T00:00:00"/>
    <s v="Ago"/>
    <n v="0"/>
    <n v="0"/>
    <e v="#DIV/0!"/>
    <e v="#DIV/0!"/>
    <e v="#N/A"/>
    <e v="#N/A"/>
    <n v="0"/>
    <m/>
    <m/>
    <m/>
    <m/>
    <m/>
    <m/>
  </r>
  <r>
    <n v="204"/>
    <s v="OE5;SI;OAP-ACT_14"/>
    <s v="OAP;OAP-ACT_14;Sep"/>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09-30T00:00:00"/>
    <s v="Sep"/>
    <e v="#N/A"/>
    <e v="#N/A"/>
    <e v="#N/A"/>
    <e v="#N/A"/>
    <e v="#N/A"/>
    <e v="#N/A"/>
    <n v="0"/>
    <m/>
    <m/>
    <m/>
    <m/>
    <m/>
    <m/>
  </r>
  <r>
    <n v="204"/>
    <s v="OE5;SI;OAP-ACT_14"/>
    <s v="OAP;OAP-ACT_14;Oct"/>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10-30T00:00:00"/>
    <s v="Oct"/>
    <e v="#N/A"/>
    <e v="#N/A"/>
    <n v="0"/>
    <s v="Por Ejecutar"/>
    <e v="#N/A"/>
    <e v="#N/A"/>
    <n v="0"/>
    <m/>
    <m/>
    <m/>
    <m/>
    <m/>
    <m/>
  </r>
  <r>
    <n v="204"/>
    <s v="OE5;SI;OAP-ACT_14"/>
    <s v="OAP;OAP-ACT_14;Nov"/>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11-30T00:00:00"/>
    <s v="Nov"/>
    <e v="#N/A"/>
    <n v="0"/>
    <n v="0"/>
    <s v="Por Ejecutar"/>
    <e v="#N/A"/>
    <e v="#N/A"/>
    <n v="0"/>
    <m/>
    <m/>
    <m/>
    <m/>
    <m/>
    <m/>
  </r>
  <r>
    <n v="204"/>
    <s v="OE5;SI;OAP-ACT_14"/>
    <s v="OAP;OAP-ACT_14;Dic"/>
    <x v="3"/>
    <s v="Fortalecimiento Institucional"/>
    <s v="SI"/>
    <s v="PAI_10"/>
    <s v="PAI"/>
    <s v="Estratégico"/>
    <s v="OAP-E_04"/>
    <s v="Desarrollar Acciones para el Fortalecimiento Institucional."/>
    <s v="OAP-ACT_14"/>
    <s v="Desarrollar Comité Institucional de Gestión y Desempeño."/>
    <x v="7"/>
    <s v="Oficina_Asesora_de_Planeación"/>
    <n v="3"/>
    <n v="12"/>
    <n v="2019"/>
    <d v="2019-12-30T00:00:00"/>
    <s v="Dic"/>
    <e v="#N/A"/>
    <n v="1"/>
    <n v="0"/>
    <s v="Por Ejecutar"/>
    <e v="#N/A"/>
    <e v="#N/A"/>
    <n v="0"/>
    <m/>
    <m/>
    <m/>
    <m/>
    <m/>
    <m/>
  </r>
  <r>
    <n v="205"/>
    <s v="OE5;SI;OAP-ACT_15"/>
    <s v="OAP;OAP-ACT_15;Ene"/>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01-30T00:00:00"/>
    <s v="Ene"/>
    <n v="0"/>
    <n v="0"/>
    <e v="#DIV/0!"/>
    <e v="#DIV/0!"/>
    <e v="#N/A"/>
    <e v="#N/A"/>
    <n v="0"/>
    <e v="#N/A"/>
    <e v="#N/A"/>
    <e v="#N/A"/>
    <e v="#N/A"/>
    <e v="#N/A"/>
    <e v="#N/A"/>
  </r>
  <r>
    <n v="205"/>
    <s v="OE5;SI;OAP-ACT_15"/>
    <s v="OAP;OAP-ACT_15;Feb"/>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02-28T00:00:00"/>
    <s v="Feb"/>
    <n v="0.5"/>
    <n v="0"/>
    <n v="0"/>
    <s v="Por Ejecutar"/>
    <e v="#N/A"/>
    <e v="#N/A"/>
    <n v="0"/>
    <m/>
    <m/>
    <m/>
    <m/>
    <m/>
    <m/>
  </r>
  <r>
    <n v="205"/>
    <s v="OE5;SI;OAP-ACT_15"/>
    <s v="OAP;OAP-ACT_15;Mar"/>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03-30T00:00:00"/>
    <s v="Mar"/>
    <n v="0.5"/>
    <n v="0"/>
    <n v="0"/>
    <s v="Por Ejecutar"/>
    <e v="#N/A"/>
    <e v="#N/A"/>
    <n v="0"/>
    <m/>
    <m/>
    <m/>
    <m/>
    <m/>
    <m/>
  </r>
  <r>
    <n v="205"/>
    <s v="OE5;SI;OAP-ACT_15"/>
    <s v="OAP;OAP-ACT_15;Abr"/>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04-30T00:00:00"/>
    <s v="Abr"/>
    <n v="0"/>
    <n v="0"/>
    <n v="0"/>
    <s v="Por Ejecutar"/>
    <e v="#N/A"/>
    <e v="#N/A"/>
    <n v="0"/>
    <m/>
    <m/>
    <m/>
    <m/>
    <m/>
    <m/>
  </r>
  <r>
    <n v="205"/>
    <s v="OE5;SI;OAP-ACT_15"/>
    <s v="OAP;OAP-ACT_15;May"/>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05-30T00:00:00"/>
    <s v="May"/>
    <n v="0"/>
    <n v="0"/>
    <e v="#DIV/0!"/>
    <e v="#DIV/0!"/>
    <e v="#N/A"/>
    <e v="#N/A"/>
    <n v="0"/>
    <m/>
    <m/>
    <m/>
    <m/>
    <m/>
    <m/>
  </r>
  <r>
    <n v="205"/>
    <s v="OE5;SI;OAP-ACT_15"/>
    <s v="OAP;OAP-ACT_15;Jun"/>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06-30T00:00:00"/>
    <s v="Jun"/>
    <n v="0"/>
    <n v="0"/>
    <e v="#DIV/0!"/>
    <e v="#DIV/0!"/>
    <e v="#N/A"/>
    <e v="#N/A"/>
    <n v="0"/>
    <m/>
    <m/>
    <m/>
    <m/>
    <m/>
    <m/>
  </r>
  <r>
    <n v="205"/>
    <s v="OE5;SI;OAP-ACT_15"/>
    <s v="OAP;OAP-ACT_15;Jul"/>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07-30T00:00:00"/>
    <s v="Jul"/>
    <n v="0"/>
    <n v="0"/>
    <e v="#DIV/0!"/>
    <e v="#DIV/0!"/>
    <e v="#N/A"/>
    <e v="#N/A"/>
    <n v="0"/>
    <m/>
    <m/>
    <m/>
    <m/>
    <m/>
    <m/>
  </r>
  <r>
    <n v="205"/>
    <s v="OE5;SI;OAP-ACT_15"/>
    <s v="OAP;OAP-ACT_15;Ago"/>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08-30T00:00:00"/>
    <s v="Ago"/>
    <n v="0"/>
    <n v="0"/>
    <e v="#DIV/0!"/>
    <e v="#DIV/0!"/>
    <e v="#N/A"/>
    <e v="#N/A"/>
    <n v="0"/>
    <m/>
    <m/>
    <m/>
    <m/>
    <m/>
    <m/>
  </r>
  <r>
    <n v="205"/>
    <s v="OE5;SI;OAP-ACT_15"/>
    <s v="OAP;OAP-ACT_15;Sep"/>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09-30T00:00:00"/>
    <s v="Sep"/>
    <e v="#N/A"/>
    <e v="#N/A"/>
    <n v="0"/>
    <s v="Por Ejecutar"/>
    <e v="#N/A"/>
    <e v="#N/A"/>
    <n v="0"/>
    <m/>
    <m/>
    <m/>
    <m/>
    <m/>
    <m/>
  </r>
  <r>
    <n v="205"/>
    <s v="OE5;SI;OAP-ACT_15"/>
    <s v="OAP;OAP-ACT_15;Oct"/>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10-30T00:00:00"/>
    <s v="Oct"/>
    <e v="#N/A"/>
    <e v="#N/A"/>
    <n v="0"/>
    <s v="Por Ejecutar"/>
    <e v="#N/A"/>
    <e v="#N/A"/>
    <n v="0"/>
    <m/>
    <m/>
    <m/>
    <m/>
    <m/>
    <m/>
  </r>
  <r>
    <n v="205"/>
    <s v="OE5;SI;OAP-ACT_15"/>
    <s v="OAP;OAP-ACT_15;Nov"/>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11-30T00:00:00"/>
    <s v="Nov"/>
    <e v="#N/A"/>
    <n v="0"/>
    <n v="0"/>
    <s v="Por Ejecutar"/>
    <e v="#N/A"/>
    <e v="#N/A"/>
    <n v="0"/>
    <m/>
    <m/>
    <m/>
    <m/>
    <m/>
    <m/>
  </r>
  <r>
    <n v="205"/>
    <s v="OE5;SI;OAP-ACT_15"/>
    <s v="OAP;OAP-ACT_15;Dic"/>
    <x v="3"/>
    <s v="Fortalecimiento Institucional"/>
    <s v="SI"/>
    <s v="PEI_02"/>
    <s v="PEI"/>
    <s v="PEI_10 - Fortalecimiento Institucional"/>
    <s v="OAP-E_05"/>
    <s v="Desarrollo de Acciones para Lograr Calificación Intermedia de Evaluación MIPG."/>
    <s v="OAP-ACT_15"/>
    <s v="Aplicar los Autodiagnósticos por Dependencias en cada una de las Dimensiones de MIPG."/>
    <x v="7"/>
    <s v="Oficina_Asesora_de_Planeación"/>
    <n v="2"/>
    <n v="12"/>
    <n v="2019"/>
    <d v="2019-12-30T00:00:00"/>
    <s v="Dic"/>
    <e v="#N/A"/>
    <n v="0"/>
    <n v="0"/>
    <s v="Por Ejecutar"/>
    <e v="#N/A"/>
    <e v="#N/A"/>
    <n v="0"/>
    <m/>
    <m/>
    <m/>
    <m/>
    <m/>
    <m/>
  </r>
  <r>
    <n v="206"/>
    <s v="OE5;SI;OAP-ACT_16"/>
    <s v="OAP;OAP-ACT_16;Ene"/>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01-30T00:00:00"/>
    <s v="Ene"/>
    <n v="0"/>
    <n v="0"/>
    <e v="#DIV/0!"/>
    <e v="#DIV/0!"/>
    <e v="#N/A"/>
    <e v="#N/A"/>
    <n v="0"/>
    <e v="#N/A"/>
    <e v="#N/A"/>
    <e v="#N/A"/>
    <e v="#N/A"/>
    <e v="#N/A"/>
    <e v="#N/A"/>
  </r>
  <r>
    <n v="206"/>
    <s v="OE5;SI;OAP-ACT_16"/>
    <s v="OAP;OAP-ACT_16;Feb"/>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02-28T00:00:00"/>
    <s v="Feb"/>
    <n v="0"/>
    <n v="0"/>
    <n v="0"/>
    <s v="Por Ejecutar"/>
    <e v="#N/A"/>
    <e v="#N/A"/>
    <n v="0"/>
    <m/>
    <m/>
    <m/>
    <m/>
    <m/>
    <m/>
  </r>
  <r>
    <n v="206"/>
    <s v="OE5;SI;OAP-ACT_16"/>
    <s v="OAP;OAP-ACT_16;Mar"/>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03-30T00:00:00"/>
    <s v="Mar"/>
    <n v="0.1"/>
    <n v="0"/>
    <n v="0"/>
    <s v="Por Ejecutar"/>
    <e v="#N/A"/>
    <e v="#N/A"/>
    <n v="0"/>
    <m/>
    <m/>
    <m/>
    <m/>
    <m/>
    <m/>
  </r>
  <r>
    <n v="206"/>
    <s v="OE5;SI;OAP-ACT_16"/>
    <s v="OAP;OAP-ACT_16;Abr"/>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04-30T00:00:00"/>
    <s v="Abr"/>
    <n v="0.1"/>
    <n v="0"/>
    <n v="0"/>
    <s v="Por Ejecutar"/>
    <e v="#N/A"/>
    <e v="#N/A"/>
    <n v="0"/>
    <m/>
    <m/>
    <m/>
    <m/>
    <m/>
    <m/>
  </r>
  <r>
    <n v="206"/>
    <s v="OE5;SI;OAP-ACT_16"/>
    <s v="OAP;OAP-ACT_16;May"/>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05-30T00:00:00"/>
    <s v="May"/>
    <n v="0.1"/>
    <n v="0"/>
    <n v="0"/>
    <s v="Por Ejecutar"/>
    <e v="#N/A"/>
    <e v="#N/A"/>
    <n v="0"/>
    <m/>
    <m/>
    <m/>
    <m/>
    <m/>
    <m/>
  </r>
  <r>
    <n v="206"/>
    <s v="OE5;SI;OAP-ACT_16"/>
    <s v="OAP;OAP-ACT_16;Jun"/>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06-30T00:00:00"/>
    <s v="Jun"/>
    <n v="0.1"/>
    <n v="0"/>
    <n v="0"/>
    <s v="Por Ejecutar"/>
    <e v="#N/A"/>
    <e v="#N/A"/>
    <n v="0"/>
    <m/>
    <m/>
    <m/>
    <m/>
    <m/>
    <m/>
  </r>
  <r>
    <n v="206"/>
    <s v="OE5;SI;OAP-ACT_16"/>
    <s v="OAP;OAP-ACT_16;Jul"/>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07-30T00:00:00"/>
    <s v="Jul"/>
    <n v="0.1"/>
    <n v="0"/>
    <n v="0"/>
    <s v="Por Ejecutar"/>
    <e v="#N/A"/>
    <e v="#N/A"/>
    <n v="0"/>
    <m/>
    <m/>
    <m/>
    <m/>
    <m/>
    <m/>
  </r>
  <r>
    <n v="206"/>
    <s v="OE5;SI;OAP-ACT_16"/>
    <s v="OAP;OAP-ACT_16;Ago"/>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08-30T00:00:00"/>
    <s v="Ago"/>
    <n v="0.1"/>
    <n v="0"/>
    <n v="0"/>
    <s v="Por Ejecutar"/>
    <e v="#N/A"/>
    <e v="#N/A"/>
    <n v="0"/>
    <m/>
    <m/>
    <m/>
    <m/>
    <m/>
    <m/>
  </r>
  <r>
    <n v="206"/>
    <s v="OE5;SI;OAP-ACT_16"/>
    <s v="OAP;OAP-ACT_16;Sep"/>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09-30T00:00:00"/>
    <s v="Sep"/>
    <e v="#N/A"/>
    <e v="#N/A"/>
    <e v="#N/A"/>
    <e v="#N/A"/>
    <e v="#N/A"/>
    <e v="#N/A"/>
    <n v="0"/>
    <m/>
    <m/>
    <m/>
    <m/>
    <m/>
    <m/>
  </r>
  <r>
    <n v="206"/>
    <s v="OE5;SI;OAP-ACT_16"/>
    <s v="OAP;OAP-ACT_16;Oct"/>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10-30T00:00:00"/>
    <s v="Oct"/>
    <e v="#N/A"/>
    <e v="#N/A"/>
    <n v="0"/>
    <s v="Por Ejecutar"/>
    <e v="#N/A"/>
    <e v="#N/A"/>
    <n v="0"/>
    <m/>
    <m/>
    <m/>
    <m/>
    <m/>
    <m/>
  </r>
  <r>
    <n v="206"/>
    <s v="OE5;SI;OAP-ACT_16"/>
    <s v="OAP;OAP-ACT_16;Nov"/>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11-30T00:00:00"/>
    <s v="Nov"/>
    <e v="#N/A"/>
    <n v="0.1"/>
    <n v="0"/>
    <s v="Por Ejecutar"/>
    <e v="#N/A"/>
    <e v="#N/A"/>
    <n v="0"/>
    <m/>
    <m/>
    <m/>
    <m/>
    <m/>
    <m/>
  </r>
  <r>
    <n v="206"/>
    <s v="OE5;SI;OAP-ACT_16"/>
    <s v="OAP;OAP-ACT_16;Dic"/>
    <x v="3"/>
    <s v="Fortalecimiento Institucional"/>
    <s v="SI"/>
    <s v="PEI_02"/>
    <s v="PEI"/>
    <s v="PEI_10 - Fortalecimiento Institucional"/>
    <s v="OAP-E_05"/>
    <s v="Desarrollo de Acciones para Lograr Calificación Intermedia de Evaluación MIPG."/>
    <s v="OAP-ACT_16"/>
    <s v="Implementación del Plan de Trabajo por Dimensiones MIPG para las Dependencias."/>
    <x v="7"/>
    <s v="Oficina_Asesora_de_Planeación"/>
    <n v="2"/>
    <n v="12"/>
    <n v="2019"/>
    <d v="2019-12-30T00:00:00"/>
    <s v="Dic"/>
    <e v="#N/A"/>
    <n v="0.1"/>
    <n v="0"/>
    <s v="Por Ejecutar"/>
    <e v="#N/A"/>
    <e v="#N/A"/>
    <n v="0"/>
    <m/>
    <m/>
    <m/>
    <m/>
    <m/>
    <m/>
  </r>
  <r>
    <n v="207"/>
    <s v="OE5;SI;OAP-ACT_17"/>
    <s v="OAP;OAP-ACT_17;Ene"/>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01-30T00:00:00"/>
    <s v="Ene"/>
    <n v="1"/>
    <n v="0"/>
    <n v="0"/>
    <s v="Por Ejecutar"/>
    <e v="#N/A"/>
    <e v="#N/A"/>
    <n v="0"/>
    <e v="#N/A"/>
    <e v="#N/A"/>
    <e v="#N/A"/>
    <e v="#N/A"/>
    <e v="#N/A"/>
    <e v="#N/A"/>
  </r>
  <r>
    <n v="207"/>
    <s v="OE5;SI;OAP-ACT_17"/>
    <s v="OAP;OAP-ACT_17;Feb"/>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02-28T00:00:00"/>
    <s v="Feb"/>
    <n v="1"/>
    <n v="0"/>
    <n v="0"/>
    <s v="Por Ejecutar"/>
    <e v="#N/A"/>
    <e v="#N/A"/>
    <n v="0"/>
    <m/>
    <m/>
    <m/>
    <m/>
    <m/>
    <m/>
  </r>
  <r>
    <n v="207"/>
    <s v="OE5;SI;OAP-ACT_17"/>
    <s v="OAP;OAP-ACT_17;Mar"/>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03-30T00:00:00"/>
    <s v="Mar"/>
    <n v="1"/>
    <n v="0"/>
    <n v="0"/>
    <s v="Por Ejecutar"/>
    <e v="#N/A"/>
    <e v="#N/A"/>
    <n v="0"/>
    <m/>
    <m/>
    <m/>
    <m/>
    <m/>
    <m/>
  </r>
  <r>
    <n v="207"/>
    <s v="OE5;SI;OAP-ACT_17"/>
    <s v="OAP;OAP-ACT_17;Abr"/>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04-30T00:00:00"/>
    <s v="Abr"/>
    <n v="1"/>
    <n v="0"/>
    <n v="0"/>
    <s v="Por Ejecutar"/>
    <e v="#N/A"/>
    <e v="#N/A"/>
    <n v="0"/>
    <m/>
    <m/>
    <m/>
    <m/>
    <m/>
    <m/>
  </r>
  <r>
    <n v="207"/>
    <s v="OE5;SI;OAP-ACT_17"/>
    <s v="OAP;OAP-ACT_17;May"/>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05-30T00:00:00"/>
    <s v="May"/>
    <n v="1"/>
    <n v="0"/>
    <n v="0"/>
    <s v="Por Ejecutar"/>
    <e v="#N/A"/>
    <e v="#N/A"/>
    <n v="0"/>
    <m/>
    <m/>
    <m/>
    <m/>
    <m/>
    <m/>
  </r>
  <r>
    <n v="207"/>
    <s v="OE5;SI;OAP-ACT_17"/>
    <s v="OAP;OAP-ACT_17;Jun"/>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06-30T00:00:00"/>
    <s v="Jun"/>
    <n v="1"/>
    <n v="0"/>
    <n v="0"/>
    <s v="Por Ejecutar"/>
    <e v="#N/A"/>
    <e v="#N/A"/>
    <n v="0"/>
    <m/>
    <m/>
    <m/>
    <m/>
    <m/>
    <m/>
  </r>
  <r>
    <n v="207"/>
    <s v="OE5;SI;OAP-ACT_17"/>
    <s v="OAP;OAP-ACT_17;Jul"/>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07-30T00:00:00"/>
    <s v="Jul"/>
    <n v="1"/>
    <n v="0"/>
    <n v="0"/>
    <s v="Por Ejecutar"/>
    <e v="#N/A"/>
    <e v="#N/A"/>
    <n v="0"/>
    <m/>
    <m/>
    <m/>
    <m/>
    <m/>
    <m/>
  </r>
  <r>
    <n v="207"/>
    <s v="OE5;SI;OAP-ACT_17"/>
    <s v="OAP;OAP-ACT_17;Ago"/>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08-30T00:00:00"/>
    <s v="Ago"/>
    <n v="1"/>
    <n v="0"/>
    <n v="0"/>
    <s v="Por Ejecutar"/>
    <e v="#N/A"/>
    <e v="#N/A"/>
    <n v="0"/>
    <m/>
    <m/>
    <m/>
    <m/>
    <m/>
    <m/>
  </r>
  <r>
    <n v="207"/>
    <s v="OE5;SI;OAP-ACT_17"/>
    <s v="OAP;OAP-ACT_17;Sep"/>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09-30T00:00:00"/>
    <s v="Sep"/>
    <e v="#N/A"/>
    <e v="#N/A"/>
    <e v="#N/A"/>
    <e v="#N/A"/>
    <e v="#N/A"/>
    <e v="#N/A"/>
    <n v="0"/>
    <m/>
    <m/>
    <m/>
    <m/>
    <m/>
    <m/>
  </r>
  <r>
    <n v="207"/>
    <s v="OE5;SI;OAP-ACT_17"/>
    <s v="OAP;OAP-ACT_17;Oct"/>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10-30T00:00:00"/>
    <s v="Oct"/>
    <e v="#N/A"/>
    <e v="#N/A"/>
    <e v="#N/A"/>
    <e v="#N/A"/>
    <e v="#N/A"/>
    <e v="#N/A"/>
    <n v="0"/>
    <m/>
    <m/>
    <m/>
    <m/>
    <m/>
    <m/>
  </r>
  <r>
    <n v="207"/>
    <s v="OE5;SI;OAP-ACT_17"/>
    <s v="OAP;OAP-ACT_17;Nov"/>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11-30T00:00:00"/>
    <s v="Nov"/>
    <e v="#N/A"/>
    <n v="1"/>
    <e v="#N/A"/>
    <e v="#N/A"/>
    <e v="#N/A"/>
    <e v="#N/A"/>
    <n v="0"/>
    <m/>
    <m/>
    <m/>
    <m/>
    <m/>
    <m/>
  </r>
  <r>
    <n v="207"/>
    <s v="OE5;SI;OAP-ACT_17"/>
    <s v="OAP;OAP-ACT_17;Dic"/>
    <x v="3"/>
    <s v="Fortalecimiento Institucional"/>
    <s v="SI"/>
    <s v="PEI_02"/>
    <s v="PEI"/>
    <s v="PEI_10 - Fortalecimiento Institucional"/>
    <s v="OAP-E_05"/>
    <s v="Desarrollo de Acciones para Lograr Calificación Intermedia de Evaluación MIPG."/>
    <s v="OAP-ACT_17"/>
    <s v="Seguimiento al Plan de Trabajo por Dimensiones de MIPG"/>
    <x v="7"/>
    <s v="Oficina_Asesora_de_Planeación"/>
    <n v="2"/>
    <n v="12"/>
    <n v="2019"/>
    <d v="2019-12-30T00:00:00"/>
    <s v="Dic"/>
    <e v="#N/A"/>
    <n v="1"/>
    <e v="#N/A"/>
    <e v="#N/A"/>
    <e v="#N/A"/>
    <e v="#N/A"/>
    <n v="0"/>
    <m/>
    <m/>
    <m/>
    <m/>
    <m/>
    <m/>
  </r>
  <r>
    <n v="208"/>
    <s v="OE5;SI;OAP-ACT_18"/>
    <s v="OAP;OAP-ACT_18;Ene"/>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01-30T00:00:00"/>
    <s v="Ene"/>
    <n v="17"/>
    <n v="17"/>
    <n v="1"/>
    <s v="Ejecutada"/>
    <e v="#N/A"/>
    <e v="#N/A"/>
    <n v="0"/>
    <e v="#N/A"/>
    <e v="#N/A"/>
    <e v="#N/A"/>
    <e v="#N/A"/>
    <e v="#N/A"/>
    <e v="#N/A"/>
  </r>
  <r>
    <n v="208"/>
    <s v="OE5;SI;OAP-ACT_18"/>
    <s v="OAP;OAP-ACT_18;Feb"/>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02-28T00:00:00"/>
    <s v="Feb"/>
    <n v="0"/>
    <n v="0"/>
    <e v="#DIV/0!"/>
    <e v="#DIV/0!"/>
    <e v="#N/A"/>
    <e v="#N/A"/>
    <n v="0"/>
    <m/>
    <m/>
    <m/>
    <m/>
    <m/>
    <m/>
  </r>
  <r>
    <n v="208"/>
    <s v="OE5;SI;OAP-ACT_18"/>
    <s v="OAP;OAP-ACT_18;Mar"/>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03-30T00:00:00"/>
    <s v="Mar"/>
    <n v="0"/>
    <n v="0"/>
    <e v="#DIV/0!"/>
    <e v="#DIV/0!"/>
    <e v="#N/A"/>
    <e v="#N/A"/>
    <n v="0"/>
    <m/>
    <m/>
    <m/>
    <m/>
    <m/>
    <m/>
  </r>
  <r>
    <n v="208"/>
    <s v="OE5;SI;OAP-ACT_18"/>
    <s v="OAP;OAP-ACT_18;Abr"/>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04-30T00:00:00"/>
    <s v="Abr"/>
    <n v="0"/>
    <n v="0"/>
    <n v="0"/>
    <s v="Por Ejecutar"/>
    <e v="#N/A"/>
    <e v="#N/A"/>
    <n v="0"/>
    <m/>
    <m/>
    <m/>
    <m/>
    <m/>
    <m/>
  </r>
  <r>
    <n v="208"/>
    <s v="OE5;SI;OAP-ACT_18"/>
    <s v="OAP;OAP-ACT_18;May"/>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05-30T00:00:00"/>
    <s v="May"/>
    <n v="0"/>
    <n v="0"/>
    <e v="#DIV/0!"/>
    <e v="#DIV/0!"/>
    <e v="#N/A"/>
    <e v="#N/A"/>
    <n v="0"/>
    <m/>
    <m/>
    <m/>
    <m/>
    <m/>
    <m/>
  </r>
  <r>
    <n v="208"/>
    <s v="OE5;SI;OAP-ACT_18"/>
    <s v="OAP;OAP-ACT_18;Jun"/>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06-30T00:00:00"/>
    <s v="Jun"/>
    <n v="0"/>
    <n v="0"/>
    <e v="#DIV/0!"/>
    <e v="#DIV/0!"/>
    <e v="#N/A"/>
    <e v="#N/A"/>
    <n v="0"/>
    <m/>
    <m/>
    <m/>
    <m/>
    <m/>
    <m/>
  </r>
  <r>
    <n v="208"/>
    <s v="OE5;SI;OAP-ACT_18"/>
    <s v="OAP;OAP-ACT_18;Jul"/>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07-30T00:00:00"/>
    <s v="Jul"/>
    <n v="0"/>
    <n v="0"/>
    <e v="#DIV/0!"/>
    <e v="#DIV/0!"/>
    <e v="#N/A"/>
    <e v="#N/A"/>
    <n v="0"/>
    <m/>
    <m/>
    <m/>
    <m/>
    <m/>
    <m/>
  </r>
  <r>
    <n v="208"/>
    <s v="OE5;SI;OAP-ACT_18"/>
    <s v="OAP;OAP-ACT_18;Ago"/>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08-30T00:00:00"/>
    <s v="Ago"/>
    <n v="0"/>
    <n v="0"/>
    <e v="#DIV/0!"/>
    <e v="#DIV/0!"/>
    <e v="#N/A"/>
    <e v="#N/A"/>
    <n v="0"/>
    <m/>
    <m/>
    <m/>
    <m/>
    <m/>
    <m/>
  </r>
  <r>
    <n v="208"/>
    <s v="OE5;SI;OAP-ACT_18"/>
    <s v="OAP;OAP-ACT_18;Sep"/>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09-30T00:00:00"/>
    <s v="Sep"/>
    <e v="#N/A"/>
    <e v="#N/A"/>
    <e v="#N/A"/>
    <e v="#N/A"/>
    <e v="#N/A"/>
    <e v="#N/A"/>
    <n v="0"/>
    <m/>
    <m/>
    <m/>
    <m/>
    <m/>
    <m/>
  </r>
  <r>
    <n v="208"/>
    <s v="OE5;SI;OAP-ACT_18"/>
    <s v="OAP;OAP-ACT_18;Oct"/>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10-30T00:00:00"/>
    <s v="Oct"/>
    <e v="#N/A"/>
    <e v="#N/A"/>
    <n v="0"/>
    <s v="Por Ejecutar"/>
    <e v="#N/A"/>
    <e v="#N/A"/>
    <n v="0"/>
    <m/>
    <m/>
    <m/>
    <m/>
    <m/>
    <m/>
  </r>
  <r>
    <n v="208"/>
    <s v="OE5;SI;OAP-ACT_18"/>
    <s v="OAP;OAP-ACT_18;Nov"/>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11-30T00:00:00"/>
    <s v="Nov"/>
    <e v="#N/A"/>
    <n v="0"/>
    <n v="0"/>
    <s v="Por Ejecutar"/>
    <e v="#N/A"/>
    <e v="#N/A"/>
    <n v="0"/>
    <m/>
    <m/>
    <m/>
    <m/>
    <m/>
    <m/>
  </r>
  <r>
    <n v="208"/>
    <s v="OE5;SI;OAP-ACT_18"/>
    <s v="OAP;OAP-ACT_18;Dic"/>
    <x v="3"/>
    <s v="Fortalecimiento Institucional"/>
    <s v="SI"/>
    <s v="PAI_10"/>
    <s v="PAI"/>
    <s v="Seguimiento_Solicitudes"/>
    <s v="OAP-E_06"/>
    <s v="Resolver Solicitudes y/o Radicaciones allegadas a la Dependencia"/>
    <s v="OAP-ACT_18"/>
    <s v="Gestión Quejas, Reclamos, Solicitudes y Denuncias."/>
    <x v="7"/>
    <s v="Oficina_Asesora_de_Planeación"/>
    <n v="1"/>
    <n v="12"/>
    <n v="2019"/>
    <d v="2019-12-30T00:00:00"/>
    <s v="Dic"/>
    <e v="#N/A"/>
    <n v="0"/>
    <n v="0"/>
    <s v="Por Ejecutar"/>
    <e v="#N/A"/>
    <e v="#N/A"/>
    <n v="0"/>
    <m/>
    <m/>
    <m/>
    <m/>
    <m/>
    <m/>
  </r>
  <r>
    <n v="209"/>
    <s v="OE5;SI;OAP-ACT_19"/>
    <s v="OAP;OAP-ACT_19;Ene"/>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01-30T00:00:00"/>
    <s v="Ene"/>
    <n v="0"/>
    <n v="0"/>
    <e v="#DIV/0!"/>
    <e v="#DIV/0!"/>
    <e v="#N/A"/>
    <e v="#N/A"/>
    <n v="0"/>
    <e v="#N/A"/>
    <e v="#N/A"/>
    <e v="#N/A"/>
    <e v="#N/A"/>
    <e v="#N/A"/>
    <e v="#N/A"/>
  </r>
  <r>
    <n v="209"/>
    <s v="OE5;SI;OAP-ACT_19"/>
    <s v="OAP;OAP-ACT_19;Feb"/>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02-28T00:00:00"/>
    <s v="Feb"/>
    <n v="0"/>
    <n v="0"/>
    <e v="#DIV/0!"/>
    <e v="#DIV/0!"/>
    <e v="#N/A"/>
    <e v="#N/A"/>
    <n v="0"/>
    <m/>
    <m/>
    <m/>
    <m/>
    <m/>
    <m/>
  </r>
  <r>
    <n v="209"/>
    <s v="OE5;SI;OAP-ACT_19"/>
    <s v="OAP;OAP-ACT_19;Mar"/>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03-30T00:00:00"/>
    <s v="Mar"/>
    <n v="1"/>
    <n v="0"/>
    <n v="0"/>
    <s v="Por Ejecutar"/>
    <e v="#N/A"/>
    <e v="#N/A"/>
    <n v="0"/>
    <m/>
    <m/>
    <m/>
    <m/>
    <m/>
    <m/>
  </r>
  <r>
    <n v="209"/>
    <s v="OE5;SI;OAP-ACT_19"/>
    <s v="OAP;OAP-ACT_19;Abr"/>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04-30T00:00:00"/>
    <s v="Abr"/>
    <n v="0"/>
    <n v="0"/>
    <e v="#DIV/0!"/>
    <e v="#DIV/0!"/>
    <e v="#N/A"/>
    <e v="#N/A"/>
    <n v="0"/>
    <m/>
    <m/>
    <m/>
    <m/>
    <m/>
    <m/>
  </r>
  <r>
    <n v="209"/>
    <s v="OE5;SI;OAP-ACT_19"/>
    <s v="OAP;OAP-ACT_19;May"/>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05-30T00:00:00"/>
    <s v="May"/>
    <n v="0"/>
    <n v="0"/>
    <e v="#DIV/0!"/>
    <e v="#DIV/0!"/>
    <e v="#N/A"/>
    <e v="#N/A"/>
    <n v="0"/>
    <m/>
    <m/>
    <m/>
    <m/>
    <m/>
    <m/>
  </r>
  <r>
    <n v="209"/>
    <s v="OE5;SI;OAP-ACT_19"/>
    <s v="OAP;OAP-ACT_19;Jun"/>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06-30T00:00:00"/>
    <s v="Jun"/>
    <n v="1"/>
    <n v="0"/>
    <n v="0"/>
    <s v="Por Ejecutar"/>
    <e v="#N/A"/>
    <e v="#N/A"/>
    <n v="0"/>
    <m/>
    <m/>
    <m/>
    <m/>
    <m/>
    <m/>
  </r>
  <r>
    <n v="209"/>
    <s v="OE5;SI;OAP-ACT_19"/>
    <s v="OAP;OAP-ACT_19;Jul"/>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07-30T00:00:00"/>
    <s v="Jul"/>
    <n v="0"/>
    <n v="0"/>
    <e v="#DIV/0!"/>
    <e v="#DIV/0!"/>
    <e v="#N/A"/>
    <e v="#N/A"/>
    <n v="0"/>
    <m/>
    <m/>
    <m/>
    <m/>
    <m/>
    <m/>
  </r>
  <r>
    <n v="209"/>
    <s v="OE5;SI;OAP-ACT_19"/>
    <s v="OAP;OAP-ACT_19;Ago"/>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08-30T00:00:00"/>
    <s v="Ago"/>
    <n v="0"/>
    <n v="0"/>
    <e v="#DIV/0!"/>
    <e v="#DIV/0!"/>
    <e v="#N/A"/>
    <e v="#N/A"/>
    <n v="0"/>
    <m/>
    <m/>
    <m/>
    <m/>
    <m/>
    <m/>
  </r>
  <r>
    <n v="209"/>
    <s v="OE5;SI;OAP-ACT_19"/>
    <s v="OAP;OAP-ACT_19;Sep"/>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09-30T00:00:00"/>
    <s v="Sep"/>
    <e v="#N/A"/>
    <e v="#N/A"/>
    <e v="#N/A"/>
    <e v="#N/A"/>
    <e v="#N/A"/>
    <e v="#N/A"/>
    <n v="0"/>
    <m/>
    <m/>
    <m/>
    <m/>
    <m/>
    <m/>
  </r>
  <r>
    <n v="209"/>
    <s v="OE5;SI;OAP-ACT_19"/>
    <s v="OAP;OAP-ACT_19;Oct"/>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10-30T00:00:00"/>
    <s v="Oct"/>
    <e v="#N/A"/>
    <e v="#N/A"/>
    <n v="0"/>
    <s v="Por Ejecutar"/>
    <e v="#N/A"/>
    <e v="#N/A"/>
    <n v="0"/>
    <m/>
    <m/>
    <m/>
    <m/>
    <m/>
    <m/>
  </r>
  <r>
    <n v="209"/>
    <s v="OE5;SI;OAP-ACT_19"/>
    <s v="OAP;OAP-ACT_19;Nov"/>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11-30T00:00:00"/>
    <s v="Nov"/>
    <e v="#N/A"/>
    <n v="0"/>
    <n v="0"/>
    <s v="Por Ejecutar"/>
    <e v="#N/A"/>
    <e v="#N/A"/>
    <n v="0"/>
    <m/>
    <m/>
    <m/>
    <m/>
    <m/>
    <m/>
  </r>
  <r>
    <n v="209"/>
    <s v="OE5;SI;OAP-ACT_19"/>
    <s v="OAP;OAP-ACT_19;Dic"/>
    <x v="3"/>
    <s v="Fortalecimiento Institucional"/>
    <s v="SI"/>
    <s v="PAI_10"/>
    <s v="PAI"/>
    <s v="Estratégico"/>
    <s v="OAP-E_07"/>
    <s v="Seguimiento a Políticas en Documentos CONPES"/>
    <s v="OAP-ACT_19"/>
    <s v="Efectuar seguimiento a compromisos consolidados en Documentos CONPES"/>
    <x v="7"/>
    <s v="Oficina_Asesora_de_Planeación"/>
    <n v="4"/>
    <n v="8"/>
    <n v="2019"/>
    <d v="2019-12-30T00:00:00"/>
    <s v="Dic"/>
    <e v="#N/A"/>
    <n v="1"/>
    <n v="0"/>
    <s v="Por Ejecutar"/>
    <e v="#N/A"/>
    <e v="#N/A"/>
    <n v="0"/>
    <m/>
    <m/>
    <m/>
    <m/>
    <m/>
    <m/>
  </r>
  <r>
    <n v="210"/>
    <s v="OE5;SI;OAP-ACT_20"/>
    <s v="OAP;OAP-ACT_20;Ene"/>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01-30T00:00:00"/>
    <s v="Ene"/>
    <n v="1"/>
    <n v="1"/>
    <n v="1"/>
    <s v="Ejecutada"/>
    <e v="#N/A"/>
    <e v="#N/A"/>
    <n v="0"/>
    <e v="#N/A"/>
    <e v="#N/A"/>
    <e v="#N/A"/>
    <e v="#N/A"/>
    <e v="#N/A"/>
    <e v="#N/A"/>
  </r>
  <r>
    <n v="210"/>
    <s v="OE5;SI;OAP-ACT_20"/>
    <s v="OAP;OAP-ACT_20;Feb"/>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02-28T00:00:00"/>
    <s v="Feb"/>
    <n v="0"/>
    <n v="0"/>
    <n v="0"/>
    <s v="Por Ejecutar"/>
    <e v="#N/A"/>
    <e v="#N/A"/>
    <n v="0"/>
    <m/>
    <m/>
    <m/>
    <m/>
    <m/>
    <m/>
  </r>
  <r>
    <n v="210"/>
    <s v="OE5;SI;OAP-ACT_20"/>
    <s v="OAP;OAP-ACT_20;Mar"/>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03-30T00:00:00"/>
    <s v="Mar"/>
    <n v="0"/>
    <n v="0"/>
    <n v="0"/>
    <s v="Por Ejecutar"/>
    <e v="#N/A"/>
    <e v="#N/A"/>
    <n v="0"/>
    <m/>
    <m/>
    <m/>
    <m/>
    <m/>
    <m/>
  </r>
  <r>
    <n v="210"/>
    <s v="OE5;SI;OAP-ACT_20"/>
    <s v="OAP;OAP-ACT_20;Abr"/>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04-30T00:00:00"/>
    <s v="Abr"/>
    <n v="0"/>
    <n v="0"/>
    <n v="0"/>
    <s v="Por Ejecutar"/>
    <e v="#N/A"/>
    <e v="#N/A"/>
    <n v="0"/>
    <m/>
    <m/>
    <m/>
    <m/>
    <m/>
    <m/>
  </r>
  <r>
    <n v="210"/>
    <s v="OE5;SI;OAP-ACT_20"/>
    <s v="OAP;OAP-ACT_20;May"/>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05-30T00:00:00"/>
    <s v="May"/>
    <n v="0"/>
    <n v="0"/>
    <e v="#DIV/0!"/>
    <e v="#DIV/0!"/>
    <e v="#N/A"/>
    <e v="#N/A"/>
    <n v="0"/>
    <m/>
    <m/>
    <m/>
    <m/>
    <m/>
    <m/>
  </r>
  <r>
    <n v="210"/>
    <s v="OE5;SI;OAP-ACT_20"/>
    <s v="OAP;OAP-ACT_20;Jun"/>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06-30T00:00:00"/>
    <s v="Jun"/>
    <n v="0"/>
    <n v="0"/>
    <e v="#DIV/0!"/>
    <e v="#DIV/0!"/>
    <e v="#N/A"/>
    <e v="#N/A"/>
    <n v="0"/>
    <m/>
    <m/>
    <m/>
    <m/>
    <m/>
    <m/>
  </r>
  <r>
    <n v="210"/>
    <s v="OE5;SI;OAP-ACT_20"/>
    <s v="OAP;OAP-ACT_20;Jul"/>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07-30T00:00:00"/>
    <s v="Jul"/>
    <n v="0"/>
    <n v="0"/>
    <e v="#DIV/0!"/>
    <e v="#DIV/0!"/>
    <e v="#N/A"/>
    <e v="#N/A"/>
    <n v="0"/>
    <m/>
    <m/>
    <m/>
    <m/>
    <m/>
    <m/>
  </r>
  <r>
    <n v="210"/>
    <s v="OE5;SI;OAP-ACT_20"/>
    <s v="OAP;OAP-ACT_20;Ago"/>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08-30T00:00:00"/>
    <s v="Ago"/>
    <n v="0"/>
    <n v="0"/>
    <e v="#DIV/0!"/>
    <e v="#DIV/0!"/>
    <e v="#N/A"/>
    <e v="#N/A"/>
    <n v="0"/>
    <m/>
    <m/>
    <m/>
    <m/>
    <m/>
    <m/>
  </r>
  <r>
    <n v="210"/>
    <s v="OE5;SI;OAP-ACT_20"/>
    <s v="OAP;OAP-ACT_20;Sep"/>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09-30T00:00:00"/>
    <s v="Sep"/>
    <e v="#N/A"/>
    <e v="#N/A"/>
    <e v="#N/A"/>
    <e v="#N/A"/>
    <e v="#N/A"/>
    <e v="#N/A"/>
    <n v="0"/>
    <m/>
    <m/>
    <m/>
    <m/>
    <m/>
    <m/>
  </r>
  <r>
    <n v="210"/>
    <s v="OE5;SI;OAP-ACT_20"/>
    <s v="OAP;OAP-ACT_20;Oct"/>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10-30T00:00:00"/>
    <s v="Oct"/>
    <e v="#N/A"/>
    <e v="#N/A"/>
    <n v="0"/>
    <s v="Por Ejecutar"/>
    <e v="#N/A"/>
    <e v="#N/A"/>
    <n v="0"/>
    <m/>
    <m/>
    <m/>
    <m/>
    <m/>
    <m/>
  </r>
  <r>
    <n v="210"/>
    <s v="OE5;SI;OAP-ACT_20"/>
    <s v="OAP;OAP-ACT_20;Nov"/>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11-30T00:00:00"/>
    <s v="Nov"/>
    <e v="#N/A"/>
    <n v="0"/>
    <n v="0"/>
    <s v="Por Ejecutar"/>
    <e v="#N/A"/>
    <e v="#N/A"/>
    <n v="0"/>
    <m/>
    <m/>
    <m/>
    <m/>
    <m/>
    <m/>
  </r>
  <r>
    <n v="210"/>
    <s v="OE5;SI;OAP-ACT_20"/>
    <s v="OAP;OAP-ACT_20;Dic"/>
    <x v="3"/>
    <s v="Fortalecimiento Institucional"/>
    <s v="SI"/>
    <s v="PAI_10"/>
    <s v="PAI"/>
    <s v="Estratégico"/>
    <s v="OAP-E_07"/>
    <s v="Seguimiento a Políticas en Documentos CONPES"/>
    <s v="OAP-ACT_20"/>
    <s v="Generación de Alertas a las Dependencias sobre compromisos en Documentos CONPES"/>
    <x v="7"/>
    <s v="Oficina_Asesora_de_Planeación"/>
    <n v="4"/>
    <n v="8"/>
    <n v="2019"/>
    <d v="2019-12-30T00:00:00"/>
    <s v="Dic"/>
    <e v="#N/A"/>
    <n v="0"/>
    <n v="0"/>
    <s v="Por Ejecutar"/>
    <e v="#N/A"/>
    <e v="#N/A"/>
    <n v="0"/>
    <m/>
    <m/>
    <m/>
    <m/>
    <m/>
    <m/>
  </r>
  <r>
    <n v="211"/>
    <s v="OE5;SI;OAP-ACT_21"/>
    <s v="OAP;OAP-ACT_21;Ene"/>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01-30T00:00:00"/>
    <s v="Ene"/>
    <n v="0"/>
    <n v="0.15"/>
    <n v="0"/>
    <s v="Por Ejecutar"/>
    <e v="#N/A"/>
    <e v="#N/A"/>
    <n v="0"/>
    <e v="#N/A"/>
    <e v="#N/A"/>
    <e v="#N/A"/>
    <e v="#N/A"/>
    <e v="#N/A"/>
    <e v="#N/A"/>
  </r>
  <r>
    <n v="211"/>
    <s v="OE5;SI;OAP-ACT_21"/>
    <s v="OAP;OAP-ACT_21;Feb"/>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02-28T00:00:00"/>
    <s v="Feb"/>
    <n v="0"/>
    <n v="0"/>
    <n v="0"/>
    <s v="Por Ejecutar"/>
    <e v="#N/A"/>
    <e v="#N/A"/>
    <n v="0"/>
    <m/>
    <m/>
    <m/>
    <m/>
    <m/>
    <m/>
  </r>
  <r>
    <n v="211"/>
    <s v="OE5;SI;OAP-ACT_21"/>
    <s v="OAP;OAP-ACT_21;Mar"/>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03-30T00:00:00"/>
    <s v="Mar"/>
    <n v="0.25"/>
    <n v="0"/>
    <n v="0"/>
    <s v="Por Ejecutar"/>
    <e v="#N/A"/>
    <e v="#N/A"/>
    <n v="0"/>
    <m/>
    <m/>
    <m/>
    <m/>
    <m/>
    <m/>
  </r>
  <r>
    <n v="211"/>
    <s v="OE5;SI;OAP-ACT_21"/>
    <s v="OAP;OAP-ACT_21;Abr"/>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04-30T00:00:00"/>
    <s v="Abr"/>
    <n v="0"/>
    <n v="0"/>
    <n v="0"/>
    <s v="Por Ejecutar"/>
    <e v="#N/A"/>
    <e v="#N/A"/>
    <n v="0"/>
    <m/>
    <m/>
    <m/>
    <m/>
    <m/>
    <m/>
  </r>
  <r>
    <n v="211"/>
    <s v="OE5;SI;OAP-ACT_21"/>
    <s v="OAP;OAP-ACT_21;May"/>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05-30T00:00:00"/>
    <s v="May"/>
    <n v="0"/>
    <n v="0"/>
    <e v="#DIV/0!"/>
    <e v="#DIV/0!"/>
    <e v="#N/A"/>
    <e v="#N/A"/>
    <n v="0"/>
    <m/>
    <m/>
    <m/>
    <m/>
    <m/>
    <m/>
  </r>
  <r>
    <n v="211"/>
    <s v="OE5;SI;OAP-ACT_21"/>
    <s v="OAP;OAP-ACT_21;Jun"/>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06-30T00:00:00"/>
    <s v="Jun"/>
    <n v="0.25"/>
    <n v="0"/>
    <n v="0"/>
    <s v="Por Ejecutar"/>
    <e v="#N/A"/>
    <e v="#N/A"/>
    <n v="0"/>
    <m/>
    <m/>
    <m/>
    <m/>
    <m/>
    <m/>
  </r>
  <r>
    <n v="211"/>
    <s v="OE5;SI;OAP-ACT_21"/>
    <s v="OAP;OAP-ACT_21;Jul"/>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07-30T00:00:00"/>
    <s v="Jul"/>
    <n v="0"/>
    <n v="0"/>
    <n v="0"/>
    <s v="Por Ejecutar"/>
    <e v="#N/A"/>
    <e v="#N/A"/>
    <n v="0"/>
    <m/>
    <m/>
    <m/>
    <m/>
    <m/>
    <m/>
  </r>
  <r>
    <n v="211"/>
    <s v="OE5;SI;OAP-ACT_21"/>
    <s v="OAP;OAP-ACT_21;Ago"/>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08-30T00:00:00"/>
    <s v="Ago"/>
    <n v="0"/>
    <n v="0"/>
    <n v="0"/>
    <s v="Por Ejecutar"/>
    <e v="#N/A"/>
    <e v="#N/A"/>
    <n v="0"/>
    <m/>
    <m/>
    <m/>
    <m/>
    <m/>
    <m/>
  </r>
  <r>
    <n v="211"/>
    <s v="OE5;SI;OAP-ACT_21"/>
    <s v="OAP;OAP-ACT_21;Sep"/>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09-30T00:00:00"/>
    <s v="Sep"/>
    <e v="#N/A"/>
    <e v="#N/A"/>
    <e v="#N/A"/>
    <e v="#N/A"/>
    <e v="#N/A"/>
    <e v="#N/A"/>
    <n v="0"/>
    <m/>
    <m/>
    <m/>
    <m/>
    <m/>
    <m/>
  </r>
  <r>
    <n v="211"/>
    <s v="OE5;SI;OAP-ACT_21"/>
    <s v="OAP;OAP-ACT_21;Oct"/>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10-30T00:00:00"/>
    <s v="Oct"/>
    <e v="#N/A"/>
    <e v="#N/A"/>
    <n v="0"/>
    <s v="Por Ejecutar"/>
    <e v="#N/A"/>
    <e v="#N/A"/>
    <n v="0"/>
    <m/>
    <m/>
    <m/>
    <m/>
    <m/>
    <m/>
  </r>
  <r>
    <n v="211"/>
    <s v="OE5;SI;OAP-ACT_21"/>
    <s v="OAP;OAP-ACT_21;Nov"/>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11-30T00:00:00"/>
    <s v="Nov"/>
    <e v="#N/A"/>
    <n v="0"/>
    <n v="0"/>
    <s v="Por Ejecutar"/>
    <e v="#N/A"/>
    <e v="#N/A"/>
    <n v="0"/>
    <m/>
    <m/>
    <m/>
    <m/>
    <m/>
    <m/>
  </r>
  <r>
    <n v="211"/>
    <s v="OE5;SI;OAP-ACT_21"/>
    <s v="OAP;OAP-ACT_21;Dic"/>
    <x v="3"/>
    <s v="Fortalecimiento Institucional"/>
    <s v="SI"/>
    <s v="PAI_10"/>
    <s v="PAI"/>
    <s v="Estratégico"/>
    <s v="OAP-E_08"/>
    <s v="Plan de Mejoramiento de Registro Administrativo de Inversiones"/>
    <s v="OAP-ACT_21"/>
    <s v="Seguimiento a Implementación de Plan de Fortalecimiento Registros Administrativos Inversiones en Obras y Equipos Portuarios y Sectores Críticos de Accidentalidad"/>
    <x v="7"/>
    <s v="Oficina_Asesora_de_Planeación"/>
    <n v="4"/>
    <n v="8"/>
    <n v="2019"/>
    <d v="2019-12-30T00:00:00"/>
    <s v="Dic"/>
    <e v="#N/A"/>
    <n v="0.25"/>
    <n v="0"/>
    <s v="Por Ejecutar"/>
    <e v="#N/A"/>
    <e v="#N/A"/>
    <n v="0"/>
    <m/>
    <m/>
    <m/>
    <m/>
    <m/>
    <m/>
  </r>
  <r>
    <n v="212"/>
    <s v="OE5;SI;OAP-ACT_22"/>
    <s v="OAP;OAP-ACT_22;Ene"/>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01-30T00:00:00"/>
    <s v="Ene"/>
    <n v="0"/>
    <n v="0.05"/>
    <n v="0"/>
    <s v="Por Ejecutar"/>
    <e v="#N/A"/>
    <e v="#N/A"/>
    <n v="0"/>
    <e v="#N/A"/>
    <e v="#N/A"/>
    <e v="#N/A"/>
    <e v="#N/A"/>
    <e v="#N/A"/>
    <e v="#N/A"/>
  </r>
  <r>
    <n v="212"/>
    <s v="OE5;SI;OAP-ACT_22"/>
    <s v="OAP;OAP-ACT_22;Feb"/>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02-28T00:00:00"/>
    <s v="Feb"/>
    <n v="0"/>
    <n v="0"/>
    <n v="0"/>
    <s v="Por Ejecutar"/>
    <e v="#N/A"/>
    <e v="#N/A"/>
    <n v="0"/>
    <m/>
    <m/>
    <m/>
    <m/>
    <m/>
    <m/>
  </r>
  <r>
    <n v="212"/>
    <s v="OE5;SI;OAP-ACT_22"/>
    <s v="OAP;OAP-ACT_22;Mar"/>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03-30T00:00:00"/>
    <s v="Mar"/>
    <n v="0"/>
    <n v="0"/>
    <n v="0"/>
    <s v="Por Ejecutar"/>
    <e v="#N/A"/>
    <e v="#N/A"/>
    <n v="0"/>
    <m/>
    <m/>
    <m/>
    <m/>
    <m/>
    <m/>
  </r>
  <r>
    <n v="212"/>
    <s v="OE5;SI;OAP-ACT_22"/>
    <s v="OAP;OAP-ACT_22;Abr"/>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04-30T00:00:00"/>
    <s v="Abr"/>
    <n v="0.33329999999999999"/>
    <n v="0"/>
    <n v="0"/>
    <s v="Por Ejecutar"/>
    <e v="#N/A"/>
    <e v="#N/A"/>
    <n v="0"/>
    <m/>
    <m/>
    <m/>
    <m/>
    <m/>
    <m/>
  </r>
  <r>
    <n v="212"/>
    <s v="OE5;SI;OAP-ACT_22"/>
    <s v="OAP;OAP-ACT_22;May"/>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05-30T00:00:00"/>
    <s v="May"/>
    <n v="0"/>
    <n v="0"/>
    <n v="0"/>
    <s v="Por Ejecutar"/>
    <e v="#N/A"/>
    <e v="#N/A"/>
    <n v="0"/>
    <m/>
    <m/>
    <m/>
    <m/>
    <m/>
    <m/>
  </r>
  <r>
    <n v="212"/>
    <s v="OE5;SI;OAP-ACT_22"/>
    <s v="OAP;OAP-ACT_22;Jun"/>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06-30T00:00:00"/>
    <s v="Jun"/>
    <n v="0"/>
    <n v="0"/>
    <e v="#DIV/0!"/>
    <e v="#DIV/0!"/>
    <e v="#N/A"/>
    <e v="#N/A"/>
    <n v="0"/>
    <m/>
    <m/>
    <m/>
    <m/>
    <m/>
    <m/>
  </r>
  <r>
    <n v="212"/>
    <s v="OE5;SI;OAP-ACT_22"/>
    <s v="OAP;OAP-ACT_22;Jul"/>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07-30T00:00:00"/>
    <s v="Jul"/>
    <n v="0.33329999999999999"/>
    <n v="0"/>
    <n v="0"/>
    <s v="Por Ejecutar"/>
    <e v="#N/A"/>
    <e v="#N/A"/>
    <n v="0"/>
    <m/>
    <m/>
    <m/>
    <m/>
    <m/>
    <m/>
  </r>
  <r>
    <n v="212"/>
    <s v="OE5;SI;OAP-ACT_22"/>
    <s v="OAP;OAP-ACT_22;Ago"/>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08-30T00:00:00"/>
    <s v="Ago"/>
    <n v="0"/>
    <n v="0"/>
    <n v="0"/>
    <s v="Por Ejecutar"/>
    <e v="#N/A"/>
    <e v="#N/A"/>
    <n v="0"/>
    <m/>
    <m/>
    <m/>
    <m/>
    <m/>
    <m/>
  </r>
  <r>
    <n v="212"/>
    <s v="OE5;SI;OAP-ACT_22"/>
    <s v="OAP;OAP-ACT_22;Sep"/>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09-30T00:00:00"/>
    <s v="Sep"/>
    <e v="#N/A"/>
    <e v="#N/A"/>
    <n v="0"/>
    <s v="Por Ejecutar"/>
    <e v="#N/A"/>
    <e v="#N/A"/>
    <n v="0"/>
    <m/>
    <m/>
    <m/>
    <m/>
    <m/>
    <m/>
  </r>
  <r>
    <n v="212"/>
    <s v="OE5;SI;OAP-ACT_22"/>
    <s v="OAP;OAP-ACT_22;Oct"/>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10-30T00:00:00"/>
    <s v="Oct"/>
    <e v="#N/A"/>
    <e v="#N/A"/>
    <n v="0"/>
    <s v="Por Ejecutar"/>
    <e v="#N/A"/>
    <e v="#N/A"/>
    <n v="0"/>
    <m/>
    <m/>
    <m/>
    <m/>
    <m/>
    <m/>
  </r>
  <r>
    <n v="212"/>
    <s v="OE5;SI;OAP-ACT_22"/>
    <s v="OAP;OAP-ACT_22;Nov"/>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11-30T00:00:00"/>
    <s v="Nov"/>
    <e v="#N/A"/>
    <n v="0"/>
    <n v="0"/>
    <s v="Por Ejecutar"/>
    <e v="#N/A"/>
    <e v="#N/A"/>
    <n v="0"/>
    <m/>
    <m/>
    <m/>
    <m/>
    <m/>
    <m/>
  </r>
  <r>
    <n v="212"/>
    <s v="OE5;SI;OAP-ACT_22"/>
    <s v="OAP;OAP-ACT_22;Dic"/>
    <x v="3"/>
    <s v="Fortalecimiento Institucional"/>
    <s v="SI"/>
    <s v="PAI_10"/>
    <s v="PAI"/>
    <s v="Estratégico"/>
    <s v="OAP-E_08"/>
    <s v="Plan de Mejoramiento de Registro Administrativo de Inversiones"/>
    <s v="OAP-ACT_22"/>
    <s v="Seguimiento a la Certificación de Evaluación de la Calidad de la Operación Estadística de tráfico Portuario en Colombia"/>
    <x v="7"/>
    <s v="Oficina_Asesora_de_Planeación"/>
    <n v="4"/>
    <n v="8"/>
    <n v="2019"/>
    <d v="2019-12-30T00:00:00"/>
    <s v="Dic"/>
    <e v="#N/A"/>
    <n v="0"/>
    <e v="#N/A"/>
    <e v="#N/A"/>
    <e v="#N/A"/>
    <e v="#N/A"/>
    <n v="0"/>
    <m/>
    <m/>
    <m/>
    <m/>
    <m/>
    <m/>
  </r>
  <r>
    <n v="213"/>
    <s v="OE5;SI;OCI-ACT_01"/>
    <s v="OCI;OCI-ACT_01;Ene"/>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01-30T00:00:00"/>
    <s v="Ene"/>
    <n v="2"/>
    <n v="2"/>
    <n v="1"/>
    <s v="Ejecutada"/>
    <e v="#N/A"/>
    <e v="#N/A"/>
    <n v="0"/>
    <e v="#N/A"/>
    <e v="#N/A"/>
    <e v="#N/A"/>
    <e v="#N/A"/>
    <e v="#N/A"/>
    <e v="#N/A"/>
  </r>
  <r>
    <n v="213"/>
    <s v="OE5;SI;OCI-ACT_01"/>
    <s v="OCI;OCI-ACT_01;Feb"/>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02-28T00:00:00"/>
    <s v="Feb"/>
    <n v="0"/>
    <n v="0"/>
    <e v="#DIV/0!"/>
    <e v="#DIV/0!"/>
    <e v="#N/A"/>
    <e v="#N/A"/>
    <n v="0"/>
    <m/>
    <m/>
    <m/>
    <m/>
    <m/>
    <m/>
  </r>
  <r>
    <n v="213"/>
    <s v="OE5;SI;OCI-ACT_01"/>
    <s v="OCI;OCI-ACT_01;Mar"/>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03-30T00:00:00"/>
    <s v="Mar"/>
    <n v="0"/>
    <n v="0"/>
    <e v="#DIV/0!"/>
    <e v="#DIV/0!"/>
    <e v="#N/A"/>
    <e v="#N/A"/>
    <n v="0"/>
    <m/>
    <m/>
    <m/>
    <m/>
    <m/>
    <m/>
  </r>
  <r>
    <n v="213"/>
    <s v="OE5;SI;OCI-ACT_01"/>
    <s v="OCI;OCI-ACT_01;Abr"/>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04-30T00:00:00"/>
    <s v="Abr"/>
    <n v="0"/>
    <n v="0"/>
    <e v="#DIV/0!"/>
    <e v="#DIV/0!"/>
    <e v="#N/A"/>
    <e v="#N/A"/>
    <n v="0"/>
    <m/>
    <m/>
    <m/>
    <m/>
    <m/>
    <m/>
  </r>
  <r>
    <n v="213"/>
    <s v="OE5;SI;OCI-ACT_01"/>
    <s v="OCI;OCI-ACT_01;May"/>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05-30T00:00:00"/>
    <s v="May"/>
    <n v="0"/>
    <n v="0"/>
    <e v="#DIV/0!"/>
    <e v="#DIV/0!"/>
    <e v="#N/A"/>
    <e v="#N/A"/>
    <n v="0"/>
    <m/>
    <m/>
    <m/>
    <m/>
    <m/>
    <m/>
  </r>
  <r>
    <n v="213"/>
    <s v="OE5;SI;OCI-ACT_01"/>
    <s v="OCI;OCI-ACT_01;Jun"/>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06-30T00:00:00"/>
    <s v="Jun"/>
    <n v="0"/>
    <n v="0"/>
    <n v="0"/>
    <s v="Por Ejecutar"/>
    <e v="#N/A"/>
    <e v="#N/A"/>
    <n v="0"/>
    <m/>
    <m/>
    <m/>
    <m/>
    <m/>
    <m/>
  </r>
  <r>
    <n v="213"/>
    <s v="OE5;SI;OCI-ACT_01"/>
    <s v="OCI;OCI-ACT_01;Jul"/>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07-30T00:00:00"/>
    <s v="Jul"/>
    <n v="0"/>
    <n v="0"/>
    <e v="#DIV/0!"/>
    <e v="#DIV/0!"/>
    <e v="#N/A"/>
    <e v="#N/A"/>
    <n v="0"/>
    <m/>
    <m/>
    <m/>
    <m/>
    <m/>
    <m/>
  </r>
  <r>
    <n v="213"/>
    <s v="OE5;SI;OCI-ACT_01"/>
    <s v="OCI;OCI-ACT_01;Ago"/>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08-30T00:00:00"/>
    <s v="Ago"/>
    <n v="0"/>
    <n v="0"/>
    <e v="#DIV/0!"/>
    <e v="#DIV/0!"/>
    <e v="#N/A"/>
    <e v="#N/A"/>
    <n v="0"/>
    <m/>
    <m/>
    <m/>
    <m/>
    <m/>
    <m/>
  </r>
  <r>
    <n v="213"/>
    <s v="OE5;SI;OCI-ACT_01"/>
    <s v="OCI;OCI-ACT_01;Sep"/>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09-30T00:00:00"/>
    <s v="Sep"/>
    <e v="#N/A"/>
    <e v="#N/A"/>
    <e v="#N/A"/>
    <e v="#N/A"/>
    <e v="#N/A"/>
    <e v="#N/A"/>
    <n v="0"/>
    <m/>
    <m/>
    <m/>
    <m/>
    <m/>
    <m/>
  </r>
  <r>
    <n v="213"/>
    <s v="OE5;SI;OCI-ACT_01"/>
    <s v="OCI;OCI-ACT_01;Oct"/>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10-30T00:00:00"/>
    <s v="Oct"/>
    <e v="#N/A"/>
    <e v="#N/A"/>
    <n v="0"/>
    <s v="Por Ejecutar"/>
    <e v="#N/A"/>
    <e v="#N/A"/>
    <n v="0"/>
    <m/>
    <m/>
    <m/>
    <m/>
    <m/>
    <m/>
  </r>
  <r>
    <n v="213"/>
    <s v="OE5;SI;OCI-ACT_01"/>
    <s v="OCI;OCI-ACT_01;Nov"/>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11-30T00:00:00"/>
    <s v="Nov"/>
    <e v="#N/A"/>
    <n v="0"/>
    <n v="0"/>
    <s v="Por Ejecutar"/>
    <e v="#N/A"/>
    <e v="#N/A"/>
    <n v="0"/>
    <m/>
    <m/>
    <m/>
    <m/>
    <m/>
    <m/>
  </r>
  <r>
    <n v="213"/>
    <s v="OE5;SI;OCI-ACT_01"/>
    <s v="OCI;OCI-ACT_01;Dic"/>
    <x v="3"/>
    <s v="Fortalecimiento Institucional"/>
    <s v="SI"/>
    <s v="PAI_10"/>
    <s v="PAI"/>
    <s v="Seguimiento_Solicitudes"/>
    <s v="OCI-E_01"/>
    <s v="Resolver Solicitudes y/o Radicaciones allegadas a la Dependencia"/>
    <s v="OCI-ACT_01"/>
    <s v="Gestión Quejas, Reclamos, Solicitudes y Denuncias según compentencia de la Oficina."/>
    <x v="8"/>
    <s v="Oficina_de_Control_Interno"/>
    <n v="1"/>
    <n v="12"/>
    <n v="2019"/>
    <d v="2019-12-30T00:00:00"/>
    <s v="Dic"/>
    <e v="#N/A"/>
    <n v="0"/>
    <n v="0"/>
    <s v="Por Ejecutar"/>
    <e v="#N/A"/>
    <e v="#N/A"/>
    <n v="0"/>
    <m/>
    <m/>
    <m/>
    <m/>
    <m/>
    <m/>
  </r>
  <r>
    <n v="215"/>
    <s v="OE5;SI;OTIC-ACT_01"/>
    <s v="OTIC;OTIC-ACT_01;Ene"/>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01-30T00:00:00"/>
    <s v="Ene"/>
    <n v="3"/>
    <n v="3"/>
    <n v="1"/>
    <s v="Ejecutada"/>
    <e v="#N/A"/>
    <e v="#N/A"/>
    <n v="0"/>
    <e v="#N/A"/>
    <e v="#N/A"/>
    <e v="#N/A"/>
    <e v="#N/A"/>
    <e v="#N/A"/>
    <e v="#N/A"/>
  </r>
  <r>
    <n v="215"/>
    <s v="OE5;SI;OTIC-ACT_01"/>
    <s v="OTIC;OTIC-ACT_01;Feb"/>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02-28T00:00:00"/>
    <s v="Feb"/>
    <n v="0"/>
    <n v="0"/>
    <n v="0"/>
    <s v="Por Ejecutar"/>
    <e v="#N/A"/>
    <e v="#N/A"/>
    <n v="0"/>
    <m/>
    <m/>
    <m/>
    <m/>
    <m/>
    <m/>
  </r>
  <r>
    <n v="215"/>
    <s v="OE5;SI;OTIC-ACT_01"/>
    <s v="OTIC;OTIC-ACT_01;Mar"/>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03-30T00:00:00"/>
    <s v="Mar"/>
    <n v="0"/>
    <n v="0"/>
    <n v="0"/>
    <s v="Por Ejecutar"/>
    <e v="#N/A"/>
    <e v="#N/A"/>
    <n v="0"/>
    <m/>
    <m/>
    <m/>
    <m/>
    <m/>
    <m/>
  </r>
  <r>
    <n v="215"/>
    <s v="OE5;SI;OTIC-ACT_01"/>
    <s v="OTIC;OTIC-ACT_01;Abr"/>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04-30T00:00:00"/>
    <s v="Abr"/>
    <n v="0"/>
    <n v="0"/>
    <n v="0"/>
    <s v="Por Ejecutar"/>
    <e v="#N/A"/>
    <e v="#N/A"/>
    <n v="0"/>
    <m/>
    <m/>
    <m/>
    <m/>
    <m/>
    <m/>
  </r>
  <r>
    <n v="215"/>
    <s v="OE5;SI;OTIC-ACT_01"/>
    <s v="OTIC;OTIC-ACT_01;May"/>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05-30T00:00:00"/>
    <s v="May"/>
    <n v="0"/>
    <n v="0"/>
    <e v="#DIV/0!"/>
    <e v="#DIV/0!"/>
    <e v="#N/A"/>
    <e v="#N/A"/>
    <n v="0"/>
    <m/>
    <m/>
    <m/>
    <m/>
    <m/>
    <m/>
  </r>
  <r>
    <n v="215"/>
    <s v="OE5;SI;OTIC-ACT_01"/>
    <s v="OTIC;OTIC-ACT_01;Jun"/>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06-30T00:00:00"/>
    <s v="Jun"/>
    <n v="0"/>
    <n v="0"/>
    <e v="#DIV/0!"/>
    <e v="#DIV/0!"/>
    <e v="#N/A"/>
    <e v="#N/A"/>
    <n v="0"/>
    <m/>
    <m/>
    <m/>
    <m/>
    <m/>
    <m/>
  </r>
  <r>
    <n v="215"/>
    <s v="OE5;SI;OTIC-ACT_01"/>
    <s v="OTIC;OTIC-ACT_01;Jul"/>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07-30T00:00:00"/>
    <s v="Jul"/>
    <n v="0"/>
    <n v="0"/>
    <n v="0"/>
    <s v="Por Ejecutar"/>
    <e v="#N/A"/>
    <e v="#N/A"/>
    <n v="0"/>
    <m/>
    <m/>
    <m/>
    <m/>
    <m/>
    <m/>
  </r>
  <r>
    <n v="215"/>
    <s v="OE5;SI;OTIC-ACT_01"/>
    <s v="OTIC;OTIC-ACT_01;Ago"/>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08-30T00:00:00"/>
    <s v="Ago"/>
    <n v="0"/>
    <n v="0"/>
    <n v="0"/>
    <s v="Por Ejecutar"/>
    <e v="#N/A"/>
    <e v="#N/A"/>
    <n v="0"/>
    <m/>
    <m/>
    <m/>
    <m/>
    <m/>
    <m/>
  </r>
  <r>
    <n v="215"/>
    <s v="OE5;SI;OTIC-ACT_01"/>
    <s v="OTIC;OTIC-ACT_01;Sep"/>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09-30T00:00:00"/>
    <s v="Sep"/>
    <e v="#N/A"/>
    <e v="#N/A"/>
    <e v="#N/A"/>
    <e v="#N/A"/>
    <e v="#N/A"/>
    <e v="#N/A"/>
    <n v="0"/>
    <m/>
    <m/>
    <m/>
    <m/>
    <m/>
    <m/>
  </r>
  <r>
    <n v="215"/>
    <s v="OE5;SI;OTIC-ACT_01"/>
    <s v="OTIC;OTIC-ACT_01;Oct"/>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10-30T00:00:00"/>
    <s v="Oct"/>
    <e v="#N/A"/>
    <e v="#N/A"/>
    <n v="0"/>
    <s v="Por Ejecutar"/>
    <e v="#N/A"/>
    <e v="#N/A"/>
    <n v="0"/>
    <m/>
    <m/>
    <m/>
    <m/>
    <m/>
    <m/>
  </r>
  <r>
    <n v="215"/>
    <s v="OE5;SI;OTIC-ACT_01"/>
    <s v="OTIC;OTIC-ACT_01;Nov"/>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11-30T00:00:00"/>
    <s v="Nov"/>
    <e v="#N/A"/>
    <n v="0"/>
    <e v="#N/A"/>
    <e v="#N/A"/>
    <e v="#N/A"/>
    <e v="#N/A"/>
    <n v="0"/>
    <m/>
    <m/>
    <m/>
    <m/>
    <m/>
    <m/>
  </r>
  <r>
    <n v="215"/>
    <s v="OE5;SI;OTIC-ACT_01"/>
    <s v="OTIC;OTIC-ACT_01;Dic"/>
    <x v="3"/>
    <s v="Fortalecimiento Institucional"/>
    <s v="SI"/>
    <s v="PAI_10"/>
    <s v="PAI"/>
    <s v="Seguimiento_Solicitudes"/>
    <s v="OTIC-E_01"/>
    <s v="Resolver Solicitudes y/o Radicaciones allegadas a la Dependencia"/>
    <s v="OTIC-ACT_01"/>
    <s v="Gestión Quejas, Reclamos, Solicitudes y Denuncias."/>
    <x v="9"/>
    <s v="Oficina_de_Tecnologías_de_la_Información_y_las_Comunicaciones"/>
    <n v="1"/>
    <n v="12"/>
    <n v="2019"/>
    <d v="2019-12-30T00:00:00"/>
    <s v="Dic"/>
    <e v="#N/A"/>
    <n v="0"/>
    <n v="0"/>
    <s v="Por Ejecutar"/>
    <e v="#N/A"/>
    <e v="#N/A"/>
    <n v="0"/>
    <m/>
    <m/>
    <m/>
    <m/>
    <m/>
    <m/>
  </r>
  <r>
    <n v="216"/>
    <e v="#N/A"/>
    <e v="#N/A"/>
    <x v="4"/>
    <e v="#N/A"/>
    <e v="#N/A"/>
    <e v="#N/A"/>
    <e v="#N/A"/>
    <e v="#N/A"/>
    <e v="#N/A"/>
    <e v="#N/A"/>
    <e v="#N/A"/>
    <e v="#N/A"/>
    <x v="6"/>
    <e v="#N/A"/>
    <e v="#N/A"/>
    <e v="#N/A"/>
    <n v="2019"/>
    <d v="2019-01-30T00:00:00"/>
    <s v="Ene"/>
    <e v="#N/A"/>
    <e v="#N/A"/>
    <n v="0"/>
    <s v="Por Ejecutar"/>
    <e v="#N/A"/>
    <e v="#N/A"/>
    <n v="0"/>
    <e v="#N/A"/>
    <e v="#N/A"/>
    <e v="#N/A"/>
    <e v="#N/A"/>
    <e v="#N/A"/>
    <e v="#N/A"/>
  </r>
  <r>
    <n v="216"/>
    <e v="#N/A"/>
    <e v="#N/A"/>
    <x v="4"/>
    <e v="#N/A"/>
    <e v="#N/A"/>
    <e v="#N/A"/>
    <e v="#N/A"/>
    <e v="#N/A"/>
    <e v="#N/A"/>
    <e v="#N/A"/>
    <e v="#N/A"/>
    <e v="#N/A"/>
    <x v="6"/>
    <e v="#N/A"/>
    <e v="#N/A"/>
    <e v="#N/A"/>
    <n v="2019"/>
    <d v="2019-02-28T00:00:00"/>
    <s v="Feb"/>
    <e v="#N/A"/>
    <e v="#N/A"/>
    <n v="0"/>
    <s v="Por Ejecutar"/>
    <e v="#N/A"/>
    <e v="#N/A"/>
    <n v="0"/>
    <m/>
    <m/>
    <m/>
    <m/>
    <m/>
    <m/>
  </r>
  <r>
    <n v="216"/>
    <e v="#N/A"/>
    <e v="#N/A"/>
    <x v="4"/>
    <e v="#N/A"/>
    <e v="#N/A"/>
    <e v="#N/A"/>
    <e v="#N/A"/>
    <e v="#N/A"/>
    <e v="#N/A"/>
    <e v="#N/A"/>
    <e v="#N/A"/>
    <e v="#N/A"/>
    <x v="6"/>
    <e v="#N/A"/>
    <e v="#N/A"/>
    <e v="#N/A"/>
    <n v="2019"/>
    <d v="2019-03-30T00:00:00"/>
    <s v="Mar"/>
    <e v="#N/A"/>
    <e v="#N/A"/>
    <n v="0"/>
    <s v="Por Ejecutar"/>
    <e v="#N/A"/>
    <e v="#N/A"/>
    <n v="0"/>
    <m/>
    <m/>
    <m/>
    <m/>
    <m/>
    <m/>
  </r>
  <r>
    <n v="216"/>
    <e v="#N/A"/>
    <e v="#N/A"/>
    <x v="4"/>
    <e v="#N/A"/>
    <e v="#N/A"/>
    <e v="#N/A"/>
    <e v="#N/A"/>
    <e v="#N/A"/>
    <e v="#N/A"/>
    <e v="#N/A"/>
    <e v="#N/A"/>
    <e v="#N/A"/>
    <x v="6"/>
    <e v="#N/A"/>
    <e v="#N/A"/>
    <e v="#N/A"/>
    <n v="2019"/>
    <d v="2019-04-30T00:00:00"/>
    <s v="Abr"/>
    <e v="#N/A"/>
    <e v="#N/A"/>
    <n v="0"/>
    <s v="Por Ejecutar"/>
    <e v="#N/A"/>
    <e v="#N/A"/>
    <n v="0"/>
    <m/>
    <m/>
    <m/>
    <m/>
    <m/>
    <m/>
  </r>
  <r>
    <n v="216"/>
    <e v="#N/A"/>
    <e v="#N/A"/>
    <x v="4"/>
    <e v="#N/A"/>
    <e v="#N/A"/>
    <e v="#N/A"/>
    <e v="#N/A"/>
    <e v="#N/A"/>
    <e v="#N/A"/>
    <e v="#N/A"/>
    <e v="#N/A"/>
    <e v="#N/A"/>
    <x v="6"/>
    <e v="#N/A"/>
    <e v="#N/A"/>
    <e v="#N/A"/>
    <n v="2019"/>
    <d v="2019-05-30T00:00:00"/>
    <s v="May"/>
    <e v="#N/A"/>
    <e v="#N/A"/>
    <n v="0"/>
    <s v="Por Ejecutar"/>
    <e v="#N/A"/>
    <e v="#N/A"/>
    <n v="0"/>
    <m/>
    <m/>
    <m/>
    <m/>
    <m/>
    <m/>
  </r>
  <r>
    <n v="216"/>
    <e v="#N/A"/>
    <e v="#N/A"/>
    <x v="4"/>
    <e v="#N/A"/>
    <e v="#N/A"/>
    <e v="#N/A"/>
    <e v="#N/A"/>
    <e v="#N/A"/>
    <e v="#N/A"/>
    <e v="#N/A"/>
    <e v="#N/A"/>
    <e v="#N/A"/>
    <x v="6"/>
    <e v="#N/A"/>
    <e v="#N/A"/>
    <e v="#N/A"/>
    <n v="2019"/>
    <d v="2019-06-30T00:00:00"/>
    <s v="Jun"/>
    <e v="#N/A"/>
    <e v="#N/A"/>
    <n v="0"/>
    <s v="Por Ejecutar"/>
    <e v="#N/A"/>
    <e v="#N/A"/>
    <n v="0"/>
    <m/>
    <m/>
    <m/>
    <m/>
    <m/>
    <m/>
  </r>
  <r>
    <n v="216"/>
    <e v="#N/A"/>
    <e v="#N/A"/>
    <x v="4"/>
    <e v="#N/A"/>
    <e v="#N/A"/>
    <e v="#N/A"/>
    <e v="#N/A"/>
    <e v="#N/A"/>
    <e v="#N/A"/>
    <e v="#N/A"/>
    <e v="#N/A"/>
    <e v="#N/A"/>
    <x v="6"/>
    <e v="#N/A"/>
    <e v="#N/A"/>
    <e v="#N/A"/>
    <n v="2019"/>
    <d v="2019-07-30T00:00:00"/>
    <s v="Jul"/>
    <e v="#N/A"/>
    <e v="#N/A"/>
    <n v="0"/>
    <s v="Por Ejecutar"/>
    <e v="#N/A"/>
    <e v="#N/A"/>
    <n v="0"/>
    <m/>
    <m/>
    <m/>
    <m/>
    <m/>
    <m/>
  </r>
  <r>
    <n v="216"/>
    <e v="#N/A"/>
    <e v="#N/A"/>
    <x v="4"/>
    <e v="#N/A"/>
    <e v="#N/A"/>
    <e v="#N/A"/>
    <e v="#N/A"/>
    <e v="#N/A"/>
    <e v="#N/A"/>
    <e v="#N/A"/>
    <e v="#N/A"/>
    <e v="#N/A"/>
    <x v="6"/>
    <e v="#N/A"/>
    <e v="#N/A"/>
    <e v="#N/A"/>
    <n v="2019"/>
    <d v="2019-08-30T00:00:00"/>
    <s v="Ago"/>
    <e v="#N/A"/>
    <e v="#N/A"/>
    <e v="#N/A"/>
    <e v="#N/A"/>
    <e v="#N/A"/>
    <e v="#N/A"/>
    <n v="0"/>
    <m/>
    <m/>
    <m/>
    <m/>
    <m/>
    <m/>
  </r>
  <r>
    <n v="216"/>
    <e v="#N/A"/>
    <e v="#N/A"/>
    <x v="4"/>
    <e v="#N/A"/>
    <e v="#N/A"/>
    <e v="#N/A"/>
    <e v="#N/A"/>
    <e v="#N/A"/>
    <e v="#N/A"/>
    <e v="#N/A"/>
    <e v="#N/A"/>
    <e v="#N/A"/>
    <x v="6"/>
    <e v="#N/A"/>
    <e v="#N/A"/>
    <e v="#N/A"/>
    <n v="2019"/>
    <d v="2019-09-30T00:00:00"/>
    <s v="Sep"/>
    <e v="#N/A"/>
    <e v="#N/A"/>
    <e v="#N/A"/>
    <e v="#N/A"/>
    <e v="#N/A"/>
    <e v="#N/A"/>
    <n v="0"/>
    <m/>
    <m/>
    <m/>
    <m/>
    <m/>
    <m/>
  </r>
  <r>
    <n v="216"/>
    <e v="#N/A"/>
    <e v="#N/A"/>
    <x v="4"/>
    <e v="#N/A"/>
    <e v="#N/A"/>
    <e v="#N/A"/>
    <e v="#N/A"/>
    <e v="#N/A"/>
    <e v="#N/A"/>
    <e v="#N/A"/>
    <e v="#N/A"/>
    <e v="#N/A"/>
    <x v="6"/>
    <e v="#N/A"/>
    <e v="#N/A"/>
    <e v="#N/A"/>
    <n v="2019"/>
    <d v="2019-10-30T00:00:00"/>
    <s v="Oct"/>
    <e v="#N/A"/>
    <e v="#N/A"/>
    <n v="0"/>
    <s v="Por Ejecutar"/>
    <e v="#N/A"/>
    <e v="#N/A"/>
    <n v="0"/>
    <m/>
    <m/>
    <m/>
    <m/>
    <m/>
    <m/>
  </r>
  <r>
    <n v="216"/>
    <e v="#N/A"/>
    <e v="#N/A"/>
    <x v="4"/>
    <e v="#N/A"/>
    <e v="#N/A"/>
    <e v="#N/A"/>
    <e v="#N/A"/>
    <e v="#N/A"/>
    <e v="#N/A"/>
    <e v="#N/A"/>
    <e v="#N/A"/>
    <e v="#N/A"/>
    <x v="6"/>
    <e v="#N/A"/>
    <e v="#N/A"/>
    <e v="#N/A"/>
    <n v="2019"/>
    <d v="2019-11-30T00:00:00"/>
    <s v="Nov"/>
    <e v="#N/A"/>
    <e v="#N/A"/>
    <n v="0"/>
    <s v="Por Ejecutar"/>
    <e v="#N/A"/>
    <e v="#N/A"/>
    <n v="0"/>
    <m/>
    <m/>
    <m/>
    <m/>
    <m/>
    <m/>
  </r>
  <r>
    <n v="216"/>
    <e v="#N/A"/>
    <e v="#N/A"/>
    <x v="4"/>
    <e v="#N/A"/>
    <e v="#N/A"/>
    <e v="#N/A"/>
    <e v="#N/A"/>
    <e v="#N/A"/>
    <e v="#N/A"/>
    <e v="#N/A"/>
    <e v="#N/A"/>
    <e v="#N/A"/>
    <x v="6"/>
    <e v="#N/A"/>
    <e v="#N/A"/>
    <e v="#N/A"/>
    <n v="2019"/>
    <d v="2019-12-30T00:00:00"/>
    <s v="Dic"/>
    <e v="#N/A"/>
    <e v="#N/A"/>
    <n v="0"/>
    <s v="Por Ejecutar"/>
    <e v="#N/A"/>
    <e v="#N/A"/>
    <n v="0"/>
    <m/>
    <m/>
    <m/>
    <m/>
    <m/>
    <m/>
  </r>
  <r>
    <n v="217"/>
    <e v="#N/A"/>
    <e v="#N/A"/>
    <x v="4"/>
    <e v="#N/A"/>
    <e v="#N/A"/>
    <e v="#N/A"/>
    <e v="#N/A"/>
    <e v="#N/A"/>
    <e v="#N/A"/>
    <e v="#N/A"/>
    <e v="#N/A"/>
    <e v="#N/A"/>
    <x v="6"/>
    <e v="#N/A"/>
    <e v="#N/A"/>
    <e v="#N/A"/>
    <n v="2019"/>
    <d v="2019-01-30T00:00:00"/>
    <s v="Ene"/>
    <e v="#N/A"/>
    <e v="#N/A"/>
    <e v="#N/A"/>
    <e v="#N/A"/>
    <e v="#N/A"/>
    <e v="#N/A"/>
    <n v="0"/>
    <e v="#N/A"/>
    <e v="#N/A"/>
    <e v="#N/A"/>
    <e v="#N/A"/>
    <e v="#N/A"/>
    <e v="#N/A"/>
  </r>
  <r>
    <n v="217"/>
    <e v="#N/A"/>
    <e v="#N/A"/>
    <x v="4"/>
    <e v="#N/A"/>
    <e v="#N/A"/>
    <e v="#N/A"/>
    <e v="#N/A"/>
    <e v="#N/A"/>
    <e v="#N/A"/>
    <e v="#N/A"/>
    <e v="#N/A"/>
    <e v="#N/A"/>
    <x v="6"/>
    <e v="#N/A"/>
    <e v="#N/A"/>
    <e v="#N/A"/>
    <n v="2019"/>
    <d v="2019-02-28T00:00:00"/>
    <s v="Feb"/>
    <e v="#N/A"/>
    <e v="#N/A"/>
    <e v="#N/A"/>
    <e v="#N/A"/>
    <e v="#N/A"/>
    <e v="#N/A"/>
    <n v="0"/>
    <m/>
    <m/>
    <m/>
    <m/>
    <m/>
    <m/>
  </r>
  <r>
    <n v="217"/>
    <e v="#N/A"/>
    <e v="#N/A"/>
    <x v="4"/>
    <e v="#N/A"/>
    <e v="#N/A"/>
    <e v="#N/A"/>
    <e v="#N/A"/>
    <e v="#N/A"/>
    <e v="#N/A"/>
    <e v="#N/A"/>
    <e v="#N/A"/>
    <e v="#N/A"/>
    <x v="6"/>
    <e v="#N/A"/>
    <e v="#N/A"/>
    <e v="#N/A"/>
    <n v="2019"/>
    <d v="2019-03-30T00:00:00"/>
    <s v="Mar"/>
    <e v="#N/A"/>
    <e v="#N/A"/>
    <e v="#N/A"/>
    <e v="#N/A"/>
    <e v="#N/A"/>
    <e v="#N/A"/>
    <n v="0"/>
    <m/>
    <m/>
    <m/>
    <m/>
    <m/>
    <m/>
  </r>
  <r>
    <n v="217"/>
    <e v="#N/A"/>
    <e v="#N/A"/>
    <x v="4"/>
    <e v="#N/A"/>
    <e v="#N/A"/>
    <e v="#N/A"/>
    <e v="#N/A"/>
    <e v="#N/A"/>
    <e v="#N/A"/>
    <e v="#N/A"/>
    <e v="#N/A"/>
    <e v="#N/A"/>
    <x v="6"/>
    <e v="#N/A"/>
    <e v="#N/A"/>
    <e v="#N/A"/>
    <n v="2019"/>
    <d v="2019-04-30T00:00:00"/>
    <s v="Abr"/>
    <e v="#N/A"/>
    <e v="#N/A"/>
    <e v="#N/A"/>
    <e v="#N/A"/>
    <e v="#N/A"/>
    <e v="#N/A"/>
    <n v="0"/>
    <m/>
    <m/>
    <m/>
    <m/>
    <m/>
    <m/>
  </r>
  <r>
    <n v="217"/>
    <e v="#N/A"/>
    <e v="#N/A"/>
    <x v="4"/>
    <e v="#N/A"/>
    <e v="#N/A"/>
    <e v="#N/A"/>
    <e v="#N/A"/>
    <e v="#N/A"/>
    <e v="#N/A"/>
    <e v="#N/A"/>
    <e v="#N/A"/>
    <e v="#N/A"/>
    <x v="6"/>
    <e v="#N/A"/>
    <e v="#N/A"/>
    <e v="#N/A"/>
    <n v="2019"/>
    <d v="2019-05-30T00:00:00"/>
    <s v="May"/>
    <e v="#N/A"/>
    <e v="#N/A"/>
    <e v="#N/A"/>
    <e v="#N/A"/>
    <e v="#N/A"/>
    <e v="#N/A"/>
    <n v="0"/>
    <m/>
    <m/>
    <m/>
    <m/>
    <m/>
    <m/>
  </r>
  <r>
    <n v="217"/>
    <e v="#N/A"/>
    <e v="#N/A"/>
    <x v="4"/>
    <e v="#N/A"/>
    <e v="#N/A"/>
    <e v="#N/A"/>
    <e v="#N/A"/>
    <e v="#N/A"/>
    <e v="#N/A"/>
    <e v="#N/A"/>
    <e v="#N/A"/>
    <e v="#N/A"/>
    <x v="6"/>
    <e v="#N/A"/>
    <e v="#N/A"/>
    <e v="#N/A"/>
    <n v="2019"/>
    <d v="2019-06-30T00:00:00"/>
    <s v="Jun"/>
    <e v="#N/A"/>
    <e v="#N/A"/>
    <e v="#N/A"/>
    <e v="#N/A"/>
    <e v="#N/A"/>
    <e v="#N/A"/>
    <n v="0"/>
    <m/>
    <m/>
    <m/>
    <m/>
    <m/>
    <m/>
  </r>
  <r>
    <n v="217"/>
    <e v="#N/A"/>
    <e v="#N/A"/>
    <x v="4"/>
    <e v="#N/A"/>
    <e v="#N/A"/>
    <e v="#N/A"/>
    <e v="#N/A"/>
    <e v="#N/A"/>
    <e v="#N/A"/>
    <e v="#N/A"/>
    <e v="#N/A"/>
    <e v="#N/A"/>
    <x v="6"/>
    <e v="#N/A"/>
    <e v="#N/A"/>
    <e v="#N/A"/>
    <n v="2019"/>
    <d v="2019-07-30T00:00:00"/>
    <s v="Jul"/>
    <e v="#N/A"/>
    <e v="#N/A"/>
    <e v="#N/A"/>
    <e v="#N/A"/>
    <e v="#N/A"/>
    <e v="#N/A"/>
    <n v="0"/>
    <m/>
    <m/>
    <m/>
    <m/>
    <m/>
    <m/>
  </r>
  <r>
    <n v="217"/>
    <e v="#N/A"/>
    <e v="#N/A"/>
    <x v="4"/>
    <e v="#N/A"/>
    <e v="#N/A"/>
    <e v="#N/A"/>
    <e v="#N/A"/>
    <e v="#N/A"/>
    <e v="#N/A"/>
    <e v="#N/A"/>
    <e v="#N/A"/>
    <e v="#N/A"/>
    <x v="6"/>
    <e v="#N/A"/>
    <e v="#N/A"/>
    <e v="#N/A"/>
    <n v="2019"/>
    <d v="2019-08-30T00:00:00"/>
    <s v="Ago"/>
    <e v="#N/A"/>
    <e v="#N/A"/>
    <e v="#N/A"/>
    <e v="#N/A"/>
    <e v="#N/A"/>
    <e v="#N/A"/>
    <n v="0"/>
    <m/>
    <m/>
    <m/>
    <m/>
    <m/>
    <m/>
  </r>
  <r>
    <n v="217"/>
    <e v="#N/A"/>
    <e v="#N/A"/>
    <x v="4"/>
    <e v="#N/A"/>
    <e v="#N/A"/>
    <e v="#N/A"/>
    <e v="#N/A"/>
    <e v="#N/A"/>
    <e v="#N/A"/>
    <e v="#N/A"/>
    <e v="#N/A"/>
    <e v="#N/A"/>
    <x v="6"/>
    <e v="#N/A"/>
    <e v="#N/A"/>
    <e v="#N/A"/>
    <n v="2019"/>
    <d v="2019-09-30T00:00:00"/>
    <s v="Sep"/>
    <e v="#N/A"/>
    <e v="#N/A"/>
    <e v="#N/A"/>
    <e v="#N/A"/>
    <e v="#N/A"/>
    <e v="#N/A"/>
    <n v="0"/>
    <m/>
    <m/>
    <m/>
    <m/>
    <m/>
    <m/>
  </r>
  <r>
    <n v="217"/>
    <e v="#N/A"/>
    <e v="#N/A"/>
    <x v="4"/>
    <e v="#N/A"/>
    <e v="#N/A"/>
    <e v="#N/A"/>
    <e v="#N/A"/>
    <e v="#N/A"/>
    <e v="#N/A"/>
    <e v="#N/A"/>
    <e v="#N/A"/>
    <e v="#N/A"/>
    <x v="6"/>
    <e v="#N/A"/>
    <e v="#N/A"/>
    <e v="#N/A"/>
    <n v="2019"/>
    <d v="2019-10-30T00:00:00"/>
    <s v="Oct"/>
    <e v="#N/A"/>
    <e v="#N/A"/>
    <n v="0"/>
    <s v="Por Ejecutar"/>
    <e v="#N/A"/>
    <e v="#N/A"/>
    <n v="0"/>
    <m/>
    <m/>
    <m/>
    <m/>
    <m/>
    <m/>
  </r>
  <r>
    <n v="217"/>
    <e v="#N/A"/>
    <e v="#N/A"/>
    <x v="4"/>
    <e v="#N/A"/>
    <e v="#N/A"/>
    <e v="#N/A"/>
    <e v="#N/A"/>
    <e v="#N/A"/>
    <e v="#N/A"/>
    <e v="#N/A"/>
    <e v="#N/A"/>
    <e v="#N/A"/>
    <x v="6"/>
    <e v="#N/A"/>
    <e v="#N/A"/>
    <e v="#N/A"/>
    <n v="2019"/>
    <d v="2019-11-30T00:00:00"/>
    <s v="Nov"/>
    <e v="#N/A"/>
    <e v="#N/A"/>
    <n v="0"/>
    <s v="Por Ejecutar"/>
    <e v="#N/A"/>
    <e v="#N/A"/>
    <n v="0"/>
    <m/>
    <m/>
    <m/>
    <m/>
    <m/>
    <m/>
  </r>
  <r>
    <n v="217"/>
    <e v="#N/A"/>
    <e v="#N/A"/>
    <x v="4"/>
    <e v="#N/A"/>
    <e v="#N/A"/>
    <e v="#N/A"/>
    <e v="#N/A"/>
    <e v="#N/A"/>
    <e v="#N/A"/>
    <e v="#N/A"/>
    <e v="#N/A"/>
    <e v="#N/A"/>
    <x v="6"/>
    <e v="#N/A"/>
    <e v="#N/A"/>
    <e v="#N/A"/>
    <n v="2019"/>
    <d v="2019-12-30T00:00:00"/>
    <s v="Dic"/>
    <e v="#N/A"/>
    <e v="#N/A"/>
    <n v="0"/>
    <s v="Por Ejecutar"/>
    <e v="#N/A"/>
    <e v="#N/A"/>
    <n v="0"/>
    <m/>
    <m/>
    <m/>
    <m/>
    <m/>
    <m/>
  </r>
  <r>
    <n v="218"/>
    <s v="OE2;SI;OTIC-ACT_04"/>
    <s v="OTIC;OTIC-ACT_04;Ene"/>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01-30T00:00:00"/>
    <s v="Ene"/>
    <n v="0"/>
    <n v="0"/>
    <n v="0"/>
    <s v="Por Ejecutar"/>
    <e v="#N/A"/>
    <e v="#N/A"/>
    <n v="0"/>
    <e v="#N/A"/>
    <e v="#N/A"/>
    <e v="#N/A"/>
    <e v="#N/A"/>
    <e v="#N/A"/>
    <e v="#N/A"/>
  </r>
  <r>
    <n v="218"/>
    <s v="OE2;SI;OTIC-ACT_04"/>
    <s v="OTIC;OTIC-ACT_04;Feb"/>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02-28T00:00:00"/>
    <s v="Feb"/>
    <n v="5.0000000000000001E-3"/>
    <n v="0"/>
    <n v="0"/>
    <s v="Por Ejecutar"/>
    <e v="#N/A"/>
    <e v="#N/A"/>
    <n v="0"/>
    <m/>
    <m/>
    <m/>
    <m/>
    <m/>
    <m/>
  </r>
  <r>
    <n v="218"/>
    <s v="OE2;SI;OTIC-ACT_04"/>
    <s v="OTIC;OTIC-ACT_04;Mar"/>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03-30T00:00:00"/>
    <s v="Mar"/>
    <n v="5.0000000000000001E-3"/>
    <n v="0"/>
    <n v="0"/>
    <s v="Por Ejecutar"/>
    <e v="#N/A"/>
    <e v="#N/A"/>
    <n v="0"/>
    <m/>
    <m/>
    <m/>
    <m/>
    <m/>
    <m/>
  </r>
  <r>
    <n v="218"/>
    <s v="OE2;SI;OTIC-ACT_04"/>
    <s v="OTIC;OTIC-ACT_04;Abr"/>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04-30T00:00:00"/>
    <s v="Abr"/>
    <n v="0.01"/>
    <n v="0"/>
    <n v="0"/>
    <s v="Por Ejecutar"/>
    <e v="#N/A"/>
    <e v="#N/A"/>
    <n v="0"/>
    <m/>
    <m/>
    <m/>
    <m/>
    <m/>
    <m/>
  </r>
  <r>
    <n v="218"/>
    <s v="OE2;SI;OTIC-ACT_04"/>
    <s v="OTIC;OTIC-ACT_04;May"/>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05-30T00:00:00"/>
    <s v="May"/>
    <n v="0"/>
    <n v="0"/>
    <n v="0"/>
    <s v="Por Ejecutar"/>
    <e v="#N/A"/>
    <e v="#N/A"/>
    <n v="0"/>
    <m/>
    <m/>
    <m/>
    <m/>
    <m/>
    <m/>
  </r>
  <r>
    <n v="218"/>
    <s v="OE2;SI;OTIC-ACT_04"/>
    <s v="OTIC;OTIC-ACT_04;Jun"/>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06-30T00:00:00"/>
    <s v="Jun"/>
    <n v="0"/>
    <n v="0"/>
    <n v="0"/>
    <s v="Por Ejecutar"/>
    <e v="#N/A"/>
    <e v="#N/A"/>
    <n v="0"/>
    <m/>
    <m/>
    <m/>
    <m/>
    <m/>
    <m/>
  </r>
  <r>
    <n v="218"/>
    <s v="OE2;SI;OTIC-ACT_04"/>
    <s v="OTIC;OTIC-ACT_04;Jul"/>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07-30T00:00:00"/>
    <s v="Jul"/>
    <n v="0"/>
    <n v="0"/>
    <e v="#DIV/0!"/>
    <e v="#DIV/0!"/>
    <e v="#N/A"/>
    <e v="#N/A"/>
    <n v="0"/>
    <m/>
    <m/>
    <m/>
    <m/>
    <m/>
    <m/>
  </r>
  <r>
    <n v="218"/>
    <s v="OE2;SI;OTIC-ACT_04"/>
    <s v="OTIC;OTIC-ACT_04;Ago"/>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08-30T00:00:00"/>
    <s v="Ago"/>
    <n v="0"/>
    <n v="0"/>
    <n v="0"/>
    <s v="Por Ejecutar"/>
    <e v="#N/A"/>
    <e v="#N/A"/>
    <n v="0"/>
    <m/>
    <m/>
    <m/>
    <m/>
    <m/>
    <m/>
  </r>
  <r>
    <n v="218"/>
    <s v="OE2;SI;OTIC-ACT_04"/>
    <s v="OTIC;OTIC-ACT_04;Sep"/>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09-30T00:00:00"/>
    <s v="Sep"/>
    <e v="#N/A"/>
    <e v="#N/A"/>
    <n v="0"/>
    <s v="Por Ejecutar"/>
    <e v="#N/A"/>
    <e v="#N/A"/>
    <n v="0"/>
    <m/>
    <m/>
    <m/>
    <m/>
    <m/>
    <m/>
  </r>
  <r>
    <n v="218"/>
    <s v="OE2;SI;OTIC-ACT_04"/>
    <s v="OTIC;OTIC-ACT_04;Oct"/>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10-30T00:00:00"/>
    <s v="Oct"/>
    <e v="#N/A"/>
    <e v="#N/A"/>
    <n v="0"/>
    <s v="Por Ejecutar"/>
    <e v="#N/A"/>
    <e v="#N/A"/>
    <n v="0"/>
    <m/>
    <m/>
    <m/>
    <m/>
    <m/>
    <m/>
  </r>
  <r>
    <n v="218"/>
    <s v="OE2;SI;OTIC-ACT_04"/>
    <s v="OTIC;OTIC-ACT_04;Nov"/>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11-30T00:00:00"/>
    <s v="Nov"/>
    <e v="#N/A"/>
    <n v="0"/>
    <n v="0"/>
    <s v="Por Ejecutar"/>
    <e v="#N/A"/>
    <e v="#N/A"/>
    <n v="0"/>
    <m/>
    <m/>
    <m/>
    <m/>
    <m/>
    <m/>
  </r>
  <r>
    <n v="218"/>
    <s v="OE2;SI;OTIC-ACT_04"/>
    <s v="OTIC;OTIC-ACT_04;Dic"/>
    <x v="5"/>
    <s v="Fortalecer las Tecnologías de la Información y las Telecomunicaciones."/>
    <s v="SI"/>
    <s v="PEI_06"/>
    <s v="PEI"/>
    <s v="PEI_06 - Implementación Sistema Único de Trámites "/>
    <s v="OTIC-E_02"/>
    <s v="Implementación Sistema Único de Trámites "/>
    <s v="OTIC-ACT_04"/>
    <s v="6.1 Levantar procesos y estructurar el sistema"/>
    <x v="9"/>
    <s v="Oficina_de_Tecnologías_de_la_Información_y_las_Comunicaciones"/>
    <n v="2"/>
    <n v="12"/>
    <n v="2019"/>
    <d v="2019-12-30T00:00:00"/>
    <s v="Dic"/>
    <e v="#N/A"/>
    <n v="0"/>
    <e v="#N/A"/>
    <e v="#N/A"/>
    <e v="#N/A"/>
    <e v="#N/A"/>
    <n v="0"/>
    <m/>
    <m/>
    <m/>
    <m/>
    <m/>
    <m/>
  </r>
  <r>
    <n v="219"/>
    <s v="OE2;SI;OTIC-ACT_05"/>
    <s v="OTIC;OTIC-ACT_05;Ene"/>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01-30T00:00:00"/>
    <s v="Ene"/>
    <n v="0"/>
    <n v="0"/>
    <n v="0"/>
    <s v="Por Ejecutar"/>
    <e v="#N/A"/>
    <e v="#N/A"/>
    <n v="0"/>
    <e v="#N/A"/>
    <e v="#N/A"/>
    <e v="#N/A"/>
    <e v="#N/A"/>
    <e v="#N/A"/>
    <e v="#N/A"/>
  </r>
  <r>
    <n v="219"/>
    <s v="OE2;SI;OTIC-ACT_05"/>
    <s v="OTIC;OTIC-ACT_05;Feb"/>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02-28T00:00:00"/>
    <s v="Feb"/>
    <n v="0"/>
    <n v="0"/>
    <n v="0"/>
    <s v="Por Ejecutar"/>
    <e v="#N/A"/>
    <e v="#N/A"/>
    <n v="0"/>
    <m/>
    <m/>
    <m/>
    <m/>
    <m/>
    <m/>
  </r>
  <r>
    <n v="219"/>
    <s v="OE2;SI;OTIC-ACT_05"/>
    <s v="OTIC;OTIC-ACT_05;Mar"/>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03-30T00:00:00"/>
    <s v="Mar"/>
    <n v="0"/>
    <n v="0"/>
    <e v="#DIV/0!"/>
    <e v="#DIV/0!"/>
    <e v="#N/A"/>
    <e v="#N/A"/>
    <n v="0"/>
    <m/>
    <m/>
    <m/>
    <m/>
    <m/>
    <m/>
  </r>
  <r>
    <n v="219"/>
    <s v="OE2;SI;OTIC-ACT_05"/>
    <s v="OTIC;OTIC-ACT_05;Abr"/>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04-30T00:00:00"/>
    <s v="Abr"/>
    <n v="5.0000000000000001E-3"/>
    <n v="0"/>
    <n v="0"/>
    <s v="Por Ejecutar"/>
    <e v="#N/A"/>
    <e v="#N/A"/>
    <n v="0"/>
    <m/>
    <m/>
    <m/>
    <m/>
    <m/>
    <m/>
  </r>
  <r>
    <n v="219"/>
    <s v="OE2;SI;OTIC-ACT_05"/>
    <s v="OTIC;OTIC-ACT_05;May"/>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05-30T00:00:00"/>
    <s v="May"/>
    <n v="1.4999999999999999E-2"/>
    <n v="0"/>
    <n v="0"/>
    <s v="Por Ejecutar"/>
    <e v="#N/A"/>
    <e v="#N/A"/>
    <n v="0"/>
    <m/>
    <m/>
    <m/>
    <m/>
    <m/>
    <m/>
  </r>
  <r>
    <n v="219"/>
    <s v="OE2;SI;OTIC-ACT_05"/>
    <s v="OTIC;OTIC-ACT_05;Jun"/>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06-30T00:00:00"/>
    <s v="Jun"/>
    <n v="0"/>
    <n v="0"/>
    <e v="#DIV/0!"/>
    <e v="#DIV/0!"/>
    <e v="#N/A"/>
    <e v="#N/A"/>
    <n v="0"/>
    <m/>
    <m/>
    <m/>
    <m/>
    <m/>
    <m/>
  </r>
  <r>
    <n v="219"/>
    <s v="OE2;SI;OTIC-ACT_05"/>
    <s v="OTIC;OTIC-ACT_05;Jul"/>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07-30T00:00:00"/>
    <s v="Jul"/>
    <n v="0"/>
    <n v="0"/>
    <e v="#DIV/0!"/>
    <e v="#DIV/0!"/>
    <e v="#N/A"/>
    <e v="#N/A"/>
    <n v="0"/>
    <m/>
    <m/>
    <m/>
    <m/>
    <m/>
    <m/>
  </r>
  <r>
    <n v="219"/>
    <s v="OE2;SI;OTIC-ACT_05"/>
    <s v="OTIC;OTIC-ACT_05;Ago"/>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08-30T00:00:00"/>
    <s v="Ago"/>
    <n v="0"/>
    <n v="0"/>
    <n v="0"/>
    <s v="Por Ejecutar"/>
    <e v="#N/A"/>
    <e v="#N/A"/>
    <n v="0"/>
    <m/>
    <m/>
    <m/>
    <m/>
    <m/>
    <m/>
  </r>
  <r>
    <n v="219"/>
    <s v="OE2;SI;OTIC-ACT_05"/>
    <s v="OTIC;OTIC-ACT_05;Sep"/>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09-30T00:00:00"/>
    <s v="Sep"/>
    <e v="#N/A"/>
    <e v="#N/A"/>
    <e v="#N/A"/>
    <e v="#N/A"/>
    <e v="#N/A"/>
    <e v="#N/A"/>
    <n v="0"/>
    <m/>
    <m/>
    <m/>
    <m/>
    <m/>
    <m/>
  </r>
  <r>
    <n v="219"/>
    <s v="OE2;SI;OTIC-ACT_05"/>
    <s v="OTIC;OTIC-ACT_05;Oct"/>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10-30T00:00:00"/>
    <s v="Oct"/>
    <e v="#N/A"/>
    <e v="#N/A"/>
    <n v="0"/>
    <s v="Por Ejecutar"/>
    <e v="#N/A"/>
    <e v="#N/A"/>
    <n v="0"/>
    <m/>
    <m/>
    <m/>
    <m/>
    <m/>
    <m/>
  </r>
  <r>
    <n v="219"/>
    <s v="OE2;SI;OTIC-ACT_05"/>
    <s v="OTIC;OTIC-ACT_05;Nov"/>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11-30T00:00:00"/>
    <s v="Nov"/>
    <e v="#N/A"/>
    <n v="0"/>
    <e v="#N/A"/>
    <e v="#N/A"/>
    <e v="#N/A"/>
    <e v="#N/A"/>
    <n v="0"/>
    <m/>
    <m/>
    <m/>
    <m/>
    <m/>
    <m/>
  </r>
  <r>
    <n v="219"/>
    <s v="OE2;SI;OTIC-ACT_05"/>
    <s v="OTIC;OTIC-ACT_05;Dic"/>
    <x v="5"/>
    <s v="Fortalecer las Tecnologías de la Información y las Telecomunicaciones."/>
    <s v="SI"/>
    <s v="PEI_06"/>
    <s v="PEI"/>
    <s v="PEI_06 - Implementación Sistema Único de Trámites "/>
    <s v="OTIC-E_02"/>
    <s v="Implementación Sistema Único de Trámites "/>
    <s v="OTIC-ACT_05"/>
    <s v="6.2 Elaborar términos de referencia"/>
    <x v="9"/>
    <s v="Oficina_de_Tecnologías_de_la_Información_y_las_Comunicaciones"/>
    <n v="2"/>
    <n v="12"/>
    <n v="2019"/>
    <d v="2019-12-30T00:00:00"/>
    <s v="Dic"/>
    <e v="#N/A"/>
    <n v="0"/>
    <n v="0"/>
    <s v="Por Ejecutar"/>
    <e v="#N/A"/>
    <e v="#N/A"/>
    <n v="0"/>
    <m/>
    <m/>
    <m/>
    <m/>
    <m/>
    <m/>
  </r>
  <r>
    <n v="220"/>
    <s v="OE2;SI;OTIC-ACT_06"/>
    <s v="OTIC;OTIC-ACT_06;Ene"/>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01-30T00:00:00"/>
    <s v="Ene"/>
    <n v="0"/>
    <n v="0"/>
    <n v="0"/>
    <s v="Por Ejecutar"/>
    <e v="#N/A"/>
    <e v="#N/A"/>
    <n v="0"/>
    <e v="#N/A"/>
    <e v="#N/A"/>
    <e v="#N/A"/>
    <e v="#N/A"/>
    <e v="#N/A"/>
    <e v="#N/A"/>
  </r>
  <r>
    <n v="220"/>
    <s v="OE2;SI;OTIC-ACT_06"/>
    <s v="OTIC;OTIC-ACT_06;Feb"/>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02-28T00:00:00"/>
    <s v="Feb"/>
    <n v="0"/>
    <n v="0"/>
    <n v="0"/>
    <s v="Por Ejecutar"/>
    <e v="#N/A"/>
    <e v="#N/A"/>
    <n v="0"/>
    <m/>
    <m/>
    <m/>
    <m/>
    <m/>
    <m/>
  </r>
  <r>
    <n v="220"/>
    <s v="OE2;SI;OTIC-ACT_06"/>
    <s v="OTIC;OTIC-ACT_06;Mar"/>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03-30T00:00:00"/>
    <s v="Mar"/>
    <n v="0"/>
    <n v="0"/>
    <n v="0"/>
    <s v="Por Ejecutar"/>
    <e v="#N/A"/>
    <e v="#N/A"/>
    <n v="0"/>
    <m/>
    <m/>
    <m/>
    <m/>
    <m/>
    <m/>
  </r>
  <r>
    <n v="220"/>
    <s v="OE2;SI;OTIC-ACT_06"/>
    <s v="OTIC;OTIC-ACT_06;Abr"/>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04-30T00:00:00"/>
    <s v="Abr"/>
    <n v="0"/>
    <n v="0"/>
    <n v="0"/>
    <s v="Por Ejecutar"/>
    <e v="#N/A"/>
    <e v="#N/A"/>
    <n v="0"/>
    <m/>
    <m/>
    <m/>
    <m/>
    <m/>
    <m/>
  </r>
  <r>
    <n v="220"/>
    <s v="OE2;SI;OTIC-ACT_06"/>
    <s v="OTIC;OTIC-ACT_06;May"/>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05-30T00:00:00"/>
    <s v="May"/>
    <n v="0.01"/>
    <n v="0"/>
    <n v="0"/>
    <s v="Por Ejecutar"/>
    <e v="#N/A"/>
    <e v="#N/A"/>
    <n v="0"/>
    <m/>
    <m/>
    <m/>
    <m/>
    <m/>
    <m/>
  </r>
  <r>
    <n v="220"/>
    <s v="OE2;SI;OTIC-ACT_06"/>
    <s v="OTIC;OTIC-ACT_06;Jun"/>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06-30T00:00:00"/>
    <s v="Jun"/>
    <n v="0.01"/>
    <n v="0"/>
    <n v="0"/>
    <s v="Por Ejecutar"/>
    <e v="#N/A"/>
    <e v="#N/A"/>
    <n v="0"/>
    <m/>
    <m/>
    <m/>
    <m/>
    <m/>
    <m/>
  </r>
  <r>
    <n v="220"/>
    <s v="OE2;SI;OTIC-ACT_06"/>
    <s v="OTIC;OTIC-ACT_06;Jul"/>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07-30T00:00:00"/>
    <s v="Jul"/>
    <n v="0"/>
    <n v="0"/>
    <n v="0"/>
    <s v="Por Ejecutar"/>
    <e v="#N/A"/>
    <e v="#N/A"/>
    <n v="0"/>
    <m/>
    <m/>
    <m/>
    <m/>
    <m/>
    <m/>
  </r>
  <r>
    <n v="220"/>
    <s v="OE2;SI;OTIC-ACT_06"/>
    <s v="OTIC;OTIC-ACT_06;Ago"/>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08-30T00:00:00"/>
    <s v="Ago"/>
    <n v="0"/>
    <n v="0"/>
    <n v="0"/>
    <s v="Por Ejecutar"/>
    <e v="#N/A"/>
    <e v="#N/A"/>
    <n v="0"/>
    <m/>
    <m/>
    <m/>
    <m/>
    <m/>
    <m/>
  </r>
  <r>
    <n v="220"/>
    <s v="OE2;SI;OTIC-ACT_06"/>
    <s v="OTIC;OTIC-ACT_06;Sep"/>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09-30T00:00:00"/>
    <s v="Sep"/>
    <e v="#N/A"/>
    <e v="#N/A"/>
    <n v="0"/>
    <s v="Por Ejecutar"/>
    <e v="#N/A"/>
    <e v="#N/A"/>
    <n v="0"/>
    <m/>
    <m/>
    <m/>
    <m/>
    <m/>
    <m/>
  </r>
  <r>
    <n v="220"/>
    <s v="OE2;SI;OTIC-ACT_06"/>
    <s v="OTIC;OTIC-ACT_06;Oct"/>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10-30T00:00:00"/>
    <s v="Oct"/>
    <e v="#N/A"/>
    <e v="#N/A"/>
    <n v="0"/>
    <s v="Por Ejecutar"/>
    <e v="#N/A"/>
    <e v="#N/A"/>
    <n v="0"/>
    <m/>
    <m/>
    <m/>
    <m/>
    <m/>
    <m/>
  </r>
  <r>
    <n v="220"/>
    <s v="OE2;SI;OTIC-ACT_06"/>
    <s v="OTIC;OTIC-ACT_06;Nov"/>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11-30T00:00:00"/>
    <s v="Nov"/>
    <e v="#N/A"/>
    <n v="0"/>
    <n v="0"/>
    <s v="Por Ejecutar"/>
    <e v="#N/A"/>
    <e v="#N/A"/>
    <n v="0"/>
    <m/>
    <m/>
    <m/>
    <m/>
    <m/>
    <m/>
  </r>
  <r>
    <n v="220"/>
    <s v="OE2;SI;OTIC-ACT_06"/>
    <s v="OTIC;OTIC-ACT_06;Dic"/>
    <x v="5"/>
    <s v="Fortalecer las Tecnologías de la Información y las Telecomunicaciones."/>
    <s v="SI"/>
    <s v="PEI_06"/>
    <s v="PEI"/>
    <s v="PEI_06 - Implementación Sistema Único de Trámites "/>
    <s v="OTIC-E_02"/>
    <s v="Implementación Sistema Único de Trámites "/>
    <s v="OTIC-ACT_06"/>
    <s v="6.3 Seleccionar herramientas de desarrollo"/>
    <x v="9"/>
    <s v="Oficina_de_Tecnologías_de_la_Información_y_las_Comunicaciones"/>
    <n v="2"/>
    <n v="12"/>
    <n v="2019"/>
    <d v="2019-12-30T00:00:00"/>
    <s v="Dic"/>
    <e v="#N/A"/>
    <n v="0"/>
    <e v="#N/A"/>
    <e v="#N/A"/>
    <e v="#N/A"/>
    <e v="#N/A"/>
    <n v="0"/>
    <m/>
    <m/>
    <m/>
    <m/>
    <m/>
    <m/>
  </r>
  <r>
    <n v="221"/>
    <s v="OE2;SI;OTIC-ACT_07"/>
    <s v="OTIC;OTIC-ACT_07;Ene"/>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01-30T00:00:00"/>
    <s v="Ene"/>
    <n v="0"/>
    <n v="0"/>
    <e v="#DIV/0!"/>
    <e v="#DIV/0!"/>
    <e v="#N/A"/>
    <e v="#N/A"/>
    <n v="0"/>
    <e v="#N/A"/>
    <e v="#N/A"/>
    <e v="#N/A"/>
    <e v="#N/A"/>
    <e v="#N/A"/>
    <e v="#N/A"/>
  </r>
  <r>
    <n v="221"/>
    <s v="OE2;SI;OTIC-ACT_07"/>
    <s v="OTIC;OTIC-ACT_07;Feb"/>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02-28T00:00:00"/>
    <s v="Feb"/>
    <n v="0"/>
    <n v="0"/>
    <e v="#DIV/0!"/>
    <e v="#DIV/0!"/>
    <e v="#N/A"/>
    <e v="#N/A"/>
    <n v="0"/>
    <m/>
    <m/>
    <m/>
    <m/>
    <m/>
    <m/>
  </r>
  <r>
    <n v="221"/>
    <s v="OE2;SI;OTIC-ACT_07"/>
    <s v="OTIC;OTIC-ACT_07;Mar"/>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03-30T00:00:00"/>
    <s v="Mar"/>
    <n v="0"/>
    <n v="0"/>
    <e v="#DIV/0!"/>
    <e v="#DIV/0!"/>
    <e v="#N/A"/>
    <e v="#N/A"/>
    <n v="0"/>
    <m/>
    <m/>
    <m/>
    <m/>
    <m/>
    <m/>
  </r>
  <r>
    <n v="221"/>
    <s v="OE2;SI;OTIC-ACT_07"/>
    <s v="OTIC;OTIC-ACT_07;Abr"/>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04-30T00:00:00"/>
    <s v="Abr"/>
    <n v="0"/>
    <n v="0"/>
    <e v="#DIV/0!"/>
    <e v="#DIV/0!"/>
    <e v="#N/A"/>
    <e v="#N/A"/>
    <n v="0"/>
    <m/>
    <m/>
    <m/>
    <m/>
    <m/>
    <m/>
  </r>
  <r>
    <n v="221"/>
    <s v="OE2;SI;OTIC-ACT_07"/>
    <s v="OTIC;OTIC-ACT_07;May"/>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05-30T00:00:00"/>
    <s v="May"/>
    <n v="0"/>
    <n v="0"/>
    <e v="#DIV/0!"/>
    <e v="#DIV/0!"/>
    <e v="#N/A"/>
    <e v="#N/A"/>
    <n v="0"/>
    <m/>
    <m/>
    <m/>
    <m/>
    <m/>
    <m/>
  </r>
  <r>
    <n v="221"/>
    <s v="OE2;SI;OTIC-ACT_07"/>
    <s v="OTIC;OTIC-ACT_07;Jun"/>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06-30T00:00:00"/>
    <s v="Jun"/>
    <n v="0.02"/>
    <n v="0"/>
    <n v="0"/>
    <s v="Por Ejecutar"/>
    <e v="#N/A"/>
    <e v="#N/A"/>
    <n v="0"/>
    <m/>
    <m/>
    <m/>
    <m/>
    <m/>
    <m/>
  </r>
  <r>
    <n v="221"/>
    <s v="OE2;SI;OTIC-ACT_07"/>
    <s v="OTIC;OTIC-ACT_07;Jul"/>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07-30T00:00:00"/>
    <s v="Jul"/>
    <n v="0.02"/>
    <n v="0"/>
    <n v="0"/>
    <s v="Por Ejecutar"/>
    <e v="#N/A"/>
    <e v="#N/A"/>
    <n v="0"/>
    <m/>
    <m/>
    <m/>
    <m/>
    <m/>
    <m/>
  </r>
  <r>
    <n v="221"/>
    <s v="OE2;SI;OTIC-ACT_07"/>
    <s v="OTIC;OTIC-ACT_07;Ago"/>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08-30T00:00:00"/>
    <s v="Ago"/>
    <n v="0.02"/>
    <n v="0"/>
    <n v="0"/>
    <s v="Por Ejecutar"/>
    <e v="#N/A"/>
    <e v="#N/A"/>
    <n v="0"/>
    <m/>
    <m/>
    <m/>
    <m/>
    <m/>
    <m/>
  </r>
  <r>
    <n v="221"/>
    <s v="OE2;SI;OTIC-ACT_07"/>
    <s v="OTIC;OTIC-ACT_07;Sep"/>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09-30T00:00:00"/>
    <s v="Sep"/>
    <e v="#N/A"/>
    <e v="#N/A"/>
    <e v="#N/A"/>
    <e v="#N/A"/>
    <e v="#N/A"/>
    <e v="#N/A"/>
    <n v="0"/>
    <m/>
    <m/>
    <m/>
    <m/>
    <m/>
    <m/>
  </r>
  <r>
    <n v="221"/>
    <s v="OE2;SI;OTIC-ACT_07"/>
    <s v="OTIC;OTIC-ACT_07;Oct"/>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10-30T00:00:00"/>
    <s v="Oct"/>
    <e v="#N/A"/>
    <e v="#N/A"/>
    <n v="0"/>
    <s v="Por Ejecutar"/>
    <e v="#N/A"/>
    <e v="#N/A"/>
    <n v="0"/>
    <m/>
    <m/>
    <m/>
    <m/>
    <m/>
    <m/>
  </r>
  <r>
    <n v="221"/>
    <s v="OE2;SI;OTIC-ACT_07"/>
    <s v="OTIC;OTIC-ACT_07;Nov"/>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11-30T00:00:00"/>
    <s v="Nov"/>
    <e v="#N/A"/>
    <n v="0"/>
    <n v="0"/>
    <s v="Por Ejecutar"/>
    <e v="#N/A"/>
    <e v="#N/A"/>
    <n v="0"/>
    <m/>
    <m/>
    <m/>
    <m/>
    <m/>
    <m/>
  </r>
  <r>
    <n v="221"/>
    <s v="OE2;SI;OTIC-ACT_07"/>
    <s v="OTIC;OTIC-ACT_07;Dic"/>
    <x v="5"/>
    <s v="Fortalecer las Tecnologías de la Información y las Telecomunicaciones."/>
    <s v="SI"/>
    <s v="PEI_06"/>
    <s v="PEI"/>
    <s v="PEI_06 - Implementación Sistema Único de Trámites "/>
    <s v="OTIC-E_02"/>
    <s v="Implementación Sistema Único de Trámites "/>
    <s v="OTIC-ACT_07"/>
    <s v="6.4 Desarrollar e implementar la solución"/>
    <x v="9"/>
    <s v="Oficina_de_Tecnologías_de_la_Información_y_las_Comunicaciones"/>
    <n v="2"/>
    <n v="12"/>
    <n v="2019"/>
    <d v="2019-12-30T00:00:00"/>
    <s v="Dic"/>
    <e v="#N/A"/>
    <n v="0"/>
    <n v="0"/>
    <s v="Por Ejecutar"/>
    <e v="#N/A"/>
    <e v="#N/A"/>
    <n v="0"/>
    <m/>
    <m/>
    <m/>
    <m/>
    <m/>
    <m/>
  </r>
  <r>
    <n v="222"/>
    <s v="OE2;SI;OTIC-ACT_08"/>
    <s v="OTIC;OTIC-ACT_08;Ene"/>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01-30T00:00:00"/>
    <s v="Ene"/>
    <n v="0"/>
    <n v="0"/>
    <n v="0"/>
    <s v="Por Ejecutar"/>
    <e v="#N/A"/>
    <e v="#N/A"/>
    <n v="0"/>
    <e v="#N/A"/>
    <e v="#N/A"/>
    <e v="#N/A"/>
    <e v="#N/A"/>
    <e v="#N/A"/>
    <e v="#N/A"/>
  </r>
  <r>
    <n v="222"/>
    <s v="OE2;SI;OTIC-ACT_08"/>
    <s v="OTIC;OTIC-ACT_08;Feb"/>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02-28T00:00:00"/>
    <s v="Feb"/>
    <n v="0"/>
    <n v="0"/>
    <n v="0"/>
    <s v="Por Ejecutar"/>
    <e v="#N/A"/>
    <e v="#N/A"/>
    <n v="0"/>
    <m/>
    <m/>
    <m/>
    <m/>
    <m/>
    <m/>
  </r>
  <r>
    <n v="222"/>
    <s v="OE2;SI;OTIC-ACT_08"/>
    <s v="OTIC;OTIC-ACT_08;Mar"/>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03-30T00:00:00"/>
    <s v="Mar"/>
    <n v="0"/>
    <n v="0"/>
    <e v="#DIV/0!"/>
    <e v="#DIV/0!"/>
    <e v="#N/A"/>
    <e v="#N/A"/>
    <n v="0"/>
    <m/>
    <m/>
    <m/>
    <m/>
    <m/>
    <m/>
  </r>
  <r>
    <n v="222"/>
    <s v="OE2;SI;OTIC-ACT_08"/>
    <s v="OTIC;OTIC-ACT_08;Abr"/>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04-30T00:00:00"/>
    <s v="Abr"/>
    <n v="0"/>
    <n v="0"/>
    <e v="#DIV/0!"/>
    <e v="#DIV/0!"/>
    <e v="#N/A"/>
    <e v="#N/A"/>
    <n v="0"/>
    <m/>
    <m/>
    <m/>
    <m/>
    <m/>
    <m/>
  </r>
  <r>
    <n v="222"/>
    <s v="OE2;SI;OTIC-ACT_08"/>
    <s v="OTIC;OTIC-ACT_08;May"/>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05-30T00:00:00"/>
    <s v="May"/>
    <n v="0"/>
    <n v="0"/>
    <e v="#DIV/0!"/>
    <e v="#DIV/0!"/>
    <e v="#N/A"/>
    <e v="#N/A"/>
    <n v="0"/>
    <m/>
    <m/>
    <m/>
    <m/>
    <m/>
    <m/>
  </r>
  <r>
    <n v="222"/>
    <s v="OE2;SI;OTIC-ACT_08"/>
    <s v="OTIC;OTIC-ACT_08;Jun"/>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06-30T00:00:00"/>
    <s v="Jun"/>
    <n v="0"/>
    <n v="0"/>
    <e v="#DIV/0!"/>
    <e v="#DIV/0!"/>
    <e v="#N/A"/>
    <e v="#N/A"/>
    <n v="0"/>
    <m/>
    <m/>
    <m/>
    <m/>
    <m/>
    <m/>
  </r>
  <r>
    <n v="222"/>
    <s v="OE2;SI;OTIC-ACT_08"/>
    <s v="OTIC;OTIC-ACT_08;Jul"/>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07-30T00:00:00"/>
    <s v="Jul"/>
    <n v="0"/>
    <n v="0"/>
    <e v="#DIV/0!"/>
    <e v="#DIV/0!"/>
    <e v="#N/A"/>
    <e v="#N/A"/>
    <n v="0"/>
    <m/>
    <m/>
    <m/>
    <m/>
    <m/>
    <m/>
  </r>
  <r>
    <n v="222"/>
    <s v="OE2;SI;OTIC-ACT_08"/>
    <s v="OTIC;OTIC-ACT_08;Ago"/>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08-30T00:00:00"/>
    <s v="Ago"/>
    <n v="0"/>
    <n v="0"/>
    <e v="#DIV/0!"/>
    <e v="#DIV/0!"/>
    <e v="#N/A"/>
    <e v="#N/A"/>
    <n v="0"/>
    <m/>
    <m/>
    <m/>
    <m/>
    <m/>
    <m/>
  </r>
  <r>
    <n v="222"/>
    <s v="OE2;SI;OTIC-ACT_08"/>
    <s v="OTIC;OTIC-ACT_08;Sep"/>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09-30T00:00:00"/>
    <s v="Sep"/>
    <e v="#N/A"/>
    <e v="#N/A"/>
    <e v="#N/A"/>
    <e v="#N/A"/>
    <e v="#N/A"/>
    <e v="#N/A"/>
    <n v="0"/>
    <m/>
    <m/>
    <m/>
    <m/>
    <m/>
    <m/>
  </r>
  <r>
    <n v="222"/>
    <s v="OE2;SI;OTIC-ACT_08"/>
    <s v="OTIC;OTIC-ACT_08;Oct"/>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10-30T00:00:00"/>
    <s v="Oct"/>
    <e v="#N/A"/>
    <e v="#N/A"/>
    <n v="0"/>
    <s v="Por Ejecutar"/>
    <e v="#N/A"/>
    <e v="#N/A"/>
    <n v="0"/>
    <m/>
    <m/>
    <m/>
    <m/>
    <m/>
    <m/>
  </r>
  <r>
    <n v="222"/>
    <s v="OE2;SI;OTIC-ACT_08"/>
    <s v="OTIC;OTIC-ACT_08;Nov"/>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11-30T00:00:00"/>
    <s v="Nov"/>
    <e v="#N/A"/>
    <n v="0.02"/>
    <n v="0"/>
    <s v="Por Ejecutar"/>
    <e v="#N/A"/>
    <e v="#N/A"/>
    <n v="0"/>
    <m/>
    <m/>
    <m/>
    <m/>
    <m/>
    <m/>
  </r>
  <r>
    <n v="222"/>
    <s v="OE2;SI;OTIC-ACT_08"/>
    <s v="OTIC;OTIC-ACT_08;Dic"/>
    <x v="5"/>
    <s v="Fortalecer las Tecnologías de la Información y las Telecomunicaciones."/>
    <s v="SI"/>
    <s v="PEI_06"/>
    <s v="PEI"/>
    <s v="PEI_06 - Implementación Sistema Único de Trámites "/>
    <s v="OTIC-E_02"/>
    <s v="Implementación Sistema Único de Trámites "/>
    <s v="OTIC-ACT_08"/>
    <s v="6.5 Realizar pruebas"/>
    <x v="9"/>
    <s v="Oficina_de_Tecnologías_de_la_Información_y_las_Comunicaciones"/>
    <n v="2"/>
    <n v="12"/>
    <n v="2019"/>
    <d v="2019-12-30T00:00:00"/>
    <s v="Dic"/>
    <e v="#N/A"/>
    <n v="0"/>
    <e v="#N/A"/>
    <e v="#N/A"/>
    <e v="#N/A"/>
    <e v="#N/A"/>
    <n v="0"/>
    <m/>
    <m/>
    <m/>
    <m/>
    <m/>
    <m/>
  </r>
  <r>
    <n v="223"/>
    <s v="OE2;SI;OTIC-ACT_09"/>
    <s v="OTIC;OTIC-ACT_09;Ene"/>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01-30T00:00:00"/>
    <s v="Ene"/>
    <n v="0"/>
    <n v="0"/>
    <n v="0"/>
    <s v="Por Ejecutar"/>
    <e v="#N/A"/>
    <e v="#N/A"/>
    <n v="0"/>
    <e v="#N/A"/>
    <e v="#N/A"/>
    <e v="#N/A"/>
    <e v="#N/A"/>
    <e v="#N/A"/>
    <e v="#N/A"/>
  </r>
  <r>
    <n v="223"/>
    <s v="OE2;SI;OTIC-ACT_09"/>
    <s v="OTIC;OTIC-ACT_09;Feb"/>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02-28T00:00:00"/>
    <s v="Feb"/>
    <n v="0"/>
    <n v="0"/>
    <n v="0"/>
    <s v="Por Ejecutar"/>
    <e v="#N/A"/>
    <e v="#N/A"/>
    <n v="0"/>
    <m/>
    <m/>
    <m/>
    <m/>
    <m/>
    <m/>
  </r>
  <r>
    <n v="223"/>
    <s v="OE2;SI;OTIC-ACT_09"/>
    <s v="OTIC;OTIC-ACT_09;Mar"/>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03-30T00:00:00"/>
    <s v="Mar"/>
    <n v="0"/>
    <n v="0"/>
    <n v="0"/>
    <s v="Por Ejecutar"/>
    <e v="#N/A"/>
    <e v="#N/A"/>
    <n v="0"/>
    <m/>
    <m/>
    <m/>
    <m/>
    <m/>
    <m/>
  </r>
  <r>
    <n v="223"/>
    <s v="OE2;SI;OTIC-ACT_09"/>
    <s v="OTIC;OTIC-ACT_09;Abr"/>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04-30T00:00:00"/>
    <s v="Abr"/>
    <n v="0"/>
    <n v="0"/>
    <n v="0"/>
    <s v="Por Ejecutar"/>
    <e v="#N/A"/>
    <e v="#N/A"/>
    <n v="0"/>
    <m/>
    <m/>
    <m/>
    <m/>
    <m/>
    <m/>
  </r>
  <r>
    <n v="223"/>
    <s v="OE2;SI;OTIC-ACT_09"/>
    <s v="OTIC;OTIC-ACT_09;May"/>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05-30T00:00:00"/>
    <s v="May"/>
    <n v="0"/>
    <n v="0"/>
    <n v="0"/>
    <s v="Por Ejecutar"/>
    <e v="#N/A"/>
    <e v="#N/A"/>
    <n v="0"/>
    <m/>
    <m/>
    <m/>
    <m/>
    <m/>
    <m/>
  </r>
  <r>
    <n v="223"/>
    <s v="OE2;SI;OTIC-ACT_09"/>
    <s v="OTIC;OTIC-ACT_09;Jun"/>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06-30T00:00:00"/>
    <s v="Jun"/>
    <n v="0"/>
    <n v="0"/>
    <e v="#DIV/0!"/>
    <e v="#DIV/0!"/>
    <e v="#N/A"/>
    <e v="#N/A"/>
    <n v="0"/>
    <m/>
    <m/>
    <m/>
    <m/>
    <m/>
    <m/>
  </r>
  <r>
    <n v="223"/>
    <s v="OE2;SI;OTIC-ACT_09"/>
    <s v="OTIC;OTIC-ACT_09;Jul"/>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07-30T00:00:00"/>
    <s v="Jul"/>
    <n v="0"/>
    <n v="0"/>
    <n v="0"/>
    <s v="Por Ejecutar"/>
    <e v="#N/A"/>
    <e v="#N/A"/>
    <n v="0"/>
    <m/>
    <m/>
    <m/>
    <m/>
    <m/>
    <m/>
  </r>
  <r>
    <n v="223"/>
    <s v="OE2;SI;OTIC-ACT_09"/>
    <s v="OTIC;OTIC-ACT_09;Ago"/>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08-30T00:00:00"/>
    <s v="Ago"/>
    <n v="0"/>
    <n v="0"/>
    <n v="0"/>
    <s v="Por Ejecutar"/>
    <e v="#N/A"/>
    <e v="#N/A"/>
    <n v="0"/>
    <m/>
    <m/>
    <m/>
    <m/>
    <m/>
    <m/>
  </r>
  <r>
    <n v="223"/>
    <s v="OE2;SI;OTIC-ACT_09"/>
    <s v="OTIC;OTIC-ACT_09;Sep"/>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09-30T00:00:00"/>
    <s v="Sep"/>
    <e v="#N/A"/>
    <e v="#N/A"/>
    <n v="0"/>
    <s v="Por Ejecutar"/>
    <e v="#N/A"/>
    <e v="#N/A"/>
    <n v="0"/>
    <m/>
    <m/>
    <m/>
    <m/>
    <m/>
    <m/>
  </r>
  <r>
    <n v="223"/>
    <s v="OE2;SI;OTIC-ACT_09"/>
    <s v="OTIC;OTIC-ACT_09;Oct"/>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10-30T00:00:00"/>
    <s v="Oct"/>
    <e v="#N/A"/>
    <e v="#N/A"/>
    <n v="0"/>
    <s v="Por Ejecutar"/>
    <e v="#N/A"/>
    <e v="#N/A"/>
    <n v="0"/>
    <m/>
    <m/>
    <m/>
    <m/>
    <m/>
    <m/>
  </r>
  <r>
    <n v="223"/>
    <s v="OE2;SI;OTIC-ACT_09"/>
    <s v="OTIC;OTIC-ACT_09;Nov"/>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11-30T00:00:00"/>
    <s v="Nov"/>
    <e v="#N/A"/>
    <n v="0"/>
    <n v="0"/>
    <s v="Por Ejecutar"/>
    <e v="#N/A"/>
    <e v="#N/A"/>
    <n v="0"/>
    <m/>
    <m/>
    <m/>
    <m/>
    <m/>
    <m/>
  </r>
  <r>
    <n v="223"/>
    <s v="OE2;SI;OTIC-ACT_09"/>
    <s v="OTIC;OTIC-ACT_09;Dic"/>
    <x v="5"/>
    <s v="Fortalecer las Tecnologías de la Información y las Telecomunicaciones."/>
    <s v="SI"/>
    <s v="PEI_06"/>
    <s v="PEI"/>
    <s v="PEI_06 - Implementación Sistema Único de Trámites "/>
    <s v="OTIC-E_02"/>
    <s v="Implementación Sistema Único de Trámites "/>
    <s v="OTIC-ACT_09"/>
    <s v="6.6 Poner en producción la Fase 2"/>
    <x v="9"/>
    <s v="Oficina_de_Tecnologías_de_la_Información_y_las_Comunicaciones"/>
    <n v="2"/>
    <n v="12"/>
    <n v="2019"/>
    <d v="2019-12-30T00:00:00"/>
    <s v="Dic"/>
    <e v="#N/A"/>
    <n v="7.0000000000000007E-2"/>
    <n v="0"/>
    <s v="Por Ejecutar"/>
    <e v="#N/A"/>
    <e v="#N/A"/>
    <n v="0"/>
    <m/>
    <m/>
    <m/>
    <m/>
    <m/>
    <m/>
  </r>
  <r>
    <n v="224"/>
    <s v="OE2;SI;OTIC-ACT_10"/>
    <s v="OTIC;OTIC-ACT_10;Ene"/>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01-30T00:00:00"/>
    <s v="Ene"/>
    <n v="0"/>
    <n v="0"/>
    <e v="#DIV/0!"/>
    <e v="#DIV/0!"/>
    <e v="#N/A"/>
    <e v="#N/A"/>
    <n v="0"/>
    <e v="#N/A"/>
    <e v="#N/A"/>
    <e v="#N/A"/>
    <e v="#N/A"/>
    <e v="#N/A"/>
    <e v="#N/A"/>
  </r>
  <r>
    <n v="224"/>
    <s v="OE2;SI;OTIC-ACT_10"/>
    <s v="OTIC;OTIC-ACT_10;Feb"/>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02-28T00:00:00"/>
    <s v="Feb"/>
    <n v="5.0000000000000001E-3"/>
    <n v="0"/>
    <n v="0"/>
    <s v="Por Ejecutar"/>
    <e v="#N/A"/>
    <e v="#N/A"/>
    <n v="0"/>
    <m/>
    <m/>
    <m/>
    <m/>
    <m/>
    <m/>
  </r>
  <r>
    <n v="224"/>
    <s v="OE2;SI;OTIC-ACT_10"/>
    <s v="OTIC;OTIC-ACT_10;Mar"/>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03-30T00:00:00"/>
    <s v="Mar"/>
    <n v="5.0000000000000001E-3"/>
    <n v="0"/>
    <n v="0"/>
    <s v="Por Ejecutar"/>
    <e v="#N/A"/>
    <e v="#N/A"/>
    <n v="0"/>
    <m/>
    <m/>
    <m/>
    <m/>
    <m/>
    <m/>
  </r>
  <r>
    <n v="224"/>
    <s v="OE2;SI;OTIC-ACT_10"/>
    <s v="OTIC;OTIC-ACT_10;Abr"/>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04-30T00:00:00"/>
    <s v="Abr"/>
    <n v="0.01"/>
    <n v="0"/>
    <n v="0"/>
    <s v="Por Ejecutar"/>
    <e v="#N/A"/>
    <e v="#N/A"/>
    <n v="0"/>
    <m/>
    <m/>
    <m/>
    <m/>
    <m/>
    <m/>
  </r>
  <r>
    <n v="224"/>
    <s v="OE2;SI;OTIC-ACT_10"/>
    <s v="OTIC;OTIC-ACT_10;May"/>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05-30T00:00:00"/>
    <s v="May"/>
    <n v="0"/>
    <n v="0"/>
    <e v="#DIV/0!"/>
    <e v="#DIV/0!"/>
    <e v="#N/A"/>
    <e v="#N/A"/>
    <n v="0"/>
    <m/>
    <m/>
    <m/>
    <m/>
    <m/>
    <m/>
  </r>
  <r>
    <n v="224"/>
    <s v="OE2;SI;OTIC-ACT_10"/>
    <s v="OTIC;OTIC-ACT_10;Jun"/>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06-30T00:00:00"/>
    <s v="Jun"/>
    <n v="0"/>
    <n v="0"/>
    <e v="#DIV/0!"/>
    <e v="#DIV/0!"/>
    <e v="#N/A"/>
    <e v="#N/A"/>
    <n v="0"/>
    <m/>
    <m/>
    <m/>
    <m/>
    <m/>
    <m/>
  </r>
  <r>
    <n v="224"/>
    <s v="OE2;SI;OTIC-ACT_10"/>
    <s v="OTIC;OTIC-ACT_10;Jul"/>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07-30T00:00:00"/>
    <s v="Jul"/>
    <n v="0"/>
    <n v="0"/>
    <e v="#DIV/0!"/>
    <e v="#DIV/0!"/>
    <e v="#N/A"/>
    <e v="#N/A"/>
    <n v="0"/>
    <m/>
    <m/>
    <m/>
    <m/>
    <m/>
    <m/>
  </r>
  <r>
    <n v="224"/>
    <s v="OE2;SI;OTIC-ACT_10"/>
    <s v="OTIC;OTIC-ACT_10;Ago"/>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08-30T00:00:00"/>
    <s v="Ago"/>
    <n v="0"/>
    <n v="0"/>
    <e v="#DIV/0!"/>
    <e v="#DIV/0!"/>
    <e v="#N/A"/>
    <e v="#N/A"/>
    <n v="0"/>
    <m/>
    <m/>
    <m/>
    <m/>
    <m/>
    <m/>
  </r>
  <r>
    <n v="224"/>
    <s v="OE2;SI;OTIC-ACT_10"/>
    <s v="OTIC;OTIC-ACT_10;Sep"/>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09-30T00:00:00"/>
    <s v="Sep"/>
    <e v="#N/A"/>
    <e v="#N/A"/>
    <e v="#N/A"/>
    <e v="#N/A"/>
    <e v="#N/A"/>
    <e v="#N/A"/>
    <n v="0"/>
    <m/>
    <m/>
    <m/>
    <m/>
    <m/>
    <m/>
  </r>
  <r>
    <n v="224"/>
    <s v="OE2;SI;OTIC-ACT_10"/>
    <s v="OTIC;OTIC-ACT_10;Oct"/>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10-30T00:00:00"/>
    <s v="Oct"/>
    <e v="#N/A"/>
    <e v="#N/A"/>
    <n v="0"/>
    <s v="Por Ejecutar"/>
    <e v="#N/A"/>
    <e v="#N/A"/>
    <n v="0"/>
    <m/>
    <m/>
    <m/>
    <m/>
    <m/>
    <m/>
  </r>
  <r>
    <n v="224"/>
    <s v="OE2;SI;OTIC-ACT_10"/>
    <s v="OTIC;OTIC-ACT_10;Nov"/>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11-30T00:00:00"/>
    <s v="Nov"/>
    <e v="#N/A"/>
    <n v="0"/>
    <n v="0"/>
    <s v="Por Ejecutar"/>
    <e v="#N/A"/>
    <e v="#N/A"/>
    <n v="0"/>
    <m/>
    <m/>
    <m/>
    <m/>
    <m/>
    <m/>
  </r>
  <r>
    <n v="224"/>
    <s v="OE2;SI;OTIC-ACT_10"/>
    <s v="OTIC;OTIC-ACT_10;Dic"/>
    <x v="5"/>
    <s v="Fortalecer las Tecnologías de la Información y las Telecomunicaciones."/>
    <s v="SI"/>
    <s v="PEI_07"/>
    <s v="PEI"/>
    <s v="PEI_07 - Implementación  sistema de gestión documental o actualizar el actual."/>
    <s v="OTIC-E_03"/>
    <s v="Implementación sistema de gestión documental"/>
    <s v="OTIC-ACT_10"/>
    <s v="7.1 Levantar procesos y estructurar el sistema"/>
    <x v="9"/>
    <s v="Oficina_de_Tecnologías_de_la_Información_y_las_Comunicaciones"/>
    <n v="2"/>
    <n v="12"/>
    <n v="2019"/>
    <d v="2019-12-30T00:00:00"/>
    <s v="Dic"/>
    <e v="#N/A"/>
    <n v="0"/>
    <n v="0"/>
    <s v="Por Ejecutar"/>
    <e v="#N/A"/>
    <e v="#N/A"/>
    <n v="0"/>
    <m/>
    <m/>
    <m/>
    <m/>
    <m/>
    <m/>
  </r>
  <r>
    <n v="226"/>
    <s v="OE2;SI;OTIC-ACT_12"/>
    <s v="OTIC;OTIC-ACT_12;Ene"/>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01-30T00:00:00"/>
    <s v="Ene"/>
    <n v="0"/>
    <n v="0"/>
    <e v="#DIV/0!"/>
    <e v="#DIV/0!"/>
    <e v="#N/A"/>
    <e v="#N/A"/>
    <n v="0"/>
    <e v="#N/A"/>
    <e v="#N/A"/>
    <e v="#N/A"/>
    <e v="#N/A"/>
    <e v="#N/A"/>
    <e v="#N/A"/>
  </r>
  <r>
    <n v="226"/>
    <s v="OE2;SI;OTIC-ACT_12"/>
    <s v="OTIC;OTIC-ACT_12;Feb"/>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02-28T00:00:00"/>
    <s v="Feb"/>
    <n v="0"/>
    <n v="0"/>
    <e v="#DIV/0!"/>
    <e v="#DIV/0!"/>
    <e v="#N/A"/>
    <e v="#N/A"/>
    <n v="0"/>
    <m/>
    <m/>
    <m/>
    <m/>
    <m/>
    <m/>
  </r>
  <r>
    <n v="226"/>
    <s v="OE2;SI;OTIC-ACT_12"/>
    <s v="OTIC;OTIC-ACT_12;Mar"/>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03-30T00:00:00"/>
    <s v="Mar"/>
    <n v="0"/>
    <n v="0"/>
    <e v="#DIV/0!"/>
    <e v="#DIV/0!"/>
    <e v="#N/A"/>
    <e v="#N/A"/>
    <n v="0"/>
    <m/>
    <m/>
    <m/>
    <m/>
    <m/>
    <m/>
  </r>
  <r>
    <n v="226"/>
    <s v="OE2;SI;OTIC-ACT_12"/>
    <s v="OTIC;OTIC-ACT_12;Abr"/>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04-30T00:00:00"/>
    <s v="Abr"/>
    <n v="0"/>
    <n v="0"/>
    <e v="#DIV/0!"/>
    <e v="#DIV/0!"/>
    <e v="#N/A"/>
    <e v="#N/A"/>
    <n v="0"/>
    <m/>
    <m/>
    <m/>
    <m/>
    <m/>
    <m/>
  </r>
  <r>
    <n v="226"/>
    <s v="OE2;SI;OTIC-ACT_12"/>
    <s v="OTIC;OTIC-ACT_12;May"/>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05-30T00:00:00"/>
    <s v="May"/>
    <n v="0"/>
    <n v="0"/>
    <e v="#DIV/0!"/>
    <e v="#DIV/0!"/>
    <e v="#N/A"/>
    <e v="#N/A"/>
    <n v="0"/>
    <m/>
    <m/>
    <m/>
    <m/>
    <m/>
    <m/>
  </r>
  <r>
    <n v="226"/>
    <s v="OE2;SI;OTIC-ACT_12"/>
    <s v="OTIC;OTIC-ACT_12;Jun"/>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06-30T00:00:00"/>
    <s v="Jun"/>
    <n v="0"/>
    <n v="0"/>
    <e v="#DIV/0!"/>
    <e v="#DIV/0!"/>
    <e v="#N/A"/>
    <e v="#N/A"/>
    <n v="0"/>
    <m/>
    <m/>
    <m/>
    <m/>
    <m/>
    <m/>
  </r>
  <r>
    <n v="226"/>
    <s v="OE2;SI;OTIC-ACT_12"/>
    <s v="OTIC;OTIC-ACT_12;Jul"/>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07-30T00:00:00"/>
    <s v="Jul"/>
    <n v="0.1"/>
    <n v="0"/>
    <n v="0"/>
    <s v="Por Ejecutar"/>
    <e v="#N/A"/>
    <e v="#N/A"/>
    <n v="0"/>
    <m/>
    <m/>
    <m/>
    <m/>
    <m/>
    <m/>
  </r>
  <r>
    <n v="226"/>
    <s v="OE2;SI;OTIC-ACT_12"/>
    <s v="OTIC;OTIC-ACT_12;Ago"/>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08-30T00:00:00"/>
    <s v="Ago"/>
    <n v="0"/>
    <n v="0"/>
    <e v="#DIV/0!"/>
    <e v="#DIV/0!"/>
    <e v="#N/A"/>
    <e v="#N/A"/>
    <n v="0"/>
    <m/>
    <m/>
    <m/>
    <m/>
    <m/>
    <m/>
  </r>
  <r>
    <n v="226"/>
    <s v="OE2;SI;OTIC-ACT_12"/>
    <s v="OTIC;OTIC-ACT_12;Sep"/>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09-30T00:00:00"/>
    <s v="Sep"/>
    <e v="#N/A"/>
    <e v="#N/A"/>
    <e v="#N/A"/>
    <e v="#N/A"/>
    <e v="#N/A"/>
    <e v="#N/A"/>
    <n v="0"/>
    <m/>
    <m/>
    <m/>
    <m/>
    <m/>
    <m/>
  </r>
  <r>
    <n v="226"/>
    <s v="OE2;SI;OTIC-ACT_12"/>
    <s v="OTIC;OTIC-ACT_12;Oct"/>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10-30T00:00:00"/>
    <s v="Oct"/>
    <e v="#N/A"/>
    <e v="#N/A"/>
    <e v="#N/A"/>
    <e v="#N/A"/>
    <e v="#N/A"/>
    <e v="#N/A"/>
    <n v="0"/>
    <m/>
    <m/>
    <m/>
    <m/>
    <m/>
    <m/>
  </r>
  <r>
    <n v="226"/>
    <s v="OE2;SI;OTIC-ACT_12"/>
    <s v="OTIC;OTIC-ACT_12;Nov"/>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11-30T00:00:00"/>
    <s v="Nov"/>
    <e v="#N/A"/>
    <n v="0"/>
    <e v="#N/A"/>
    <e v="#N/A"/>
    <e v="#N/A"/>
    <e v="#N/A"/>
    <n v="0"/>
    <m/>
    <m/>
    <m/>
    <m/>
    <m/>
    <m/>
  </r>
  <r>
    <n v="226"/>
    <s v="OE2;SI;OTIC-ACT_12"/>
    <s v="OTIC;OTIC-ACT_12;Dic"/>
    <x v="5"/>
    <s v="Fortalecer las Tecnologías de la Información y las Telecomunicaciones."/>
    <s v="SI"/>
    <s v="PEI_07"/>
    <s v="PEI"/>
    <s v="PEI_07 - Implementación  sistema de gestión documental o actualizar el actual."/>
    <s v="OTIC-E_03"/>
    <s v="Implementación sistema de gestión documental"/>
    <s v="OTIC-ACT_12"/>
    <s v="7.3 Tomar decisión de actualizar o implementar un nuevo sistema de Gestión Documental"/>
    <x v="9"/>
    <s v="Oficina_de_Tecnologías_de_la_Información_y_las_Comunicaciones"/>
    <n v="2"/>
    <n v="12"/>
    <n v="2019"/>
    <d v="2019-12-30T00:00:00"/>
    <s v="Dic"/>
    <e v="#N/A"/>
    <n v="0"/>
    <e v="#N/A"/>
    <e v="#N/A"/>
    <e v="#N/A"/>
    <e v="#N/A"/>
    <n v="0"/>
    <m/>
    <m/>
    <m/>
    <m/>
    <m/>
    <m/>
  </r>
  <r>
    <n v="227"/>
    <s v="OE2;SI;OTIC-ACT_13"/>
    <s v="OTIC;OTIC-ACT_13;Ene"/>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01-30T00:00:00"/>
    <s v="Ene"/>
    <n v="0"/>
    <n v="0"/>
    <e v="#DIV/0!"/>
    <e v="#DIV/0!"/>
    <e v="#N/A"/>
    <e v="#N/A"/>
    <n v="0"/>
    <e v="#N/A"/>
    <e v="#N/A"/>
    <e v="#N/A"/>
    <e v="#N/A"/>
    <e v="#N/A"/>
    <e v="#N/A"/>
  </r>
  <r>
    <n v="227"/>
    <s v="OE2;SI;OTIC-ACT_13"/>
    <s v="OTIC;OTIC-ACT_13;Feb"/>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02-28T00:00:00"/>
    <s v="Feb"/>
    <n v="0"/>
    <n v="0"/>
    <e v="#DIV/0!"/>
    <e v="#DIV/0!"/>
    <e v="#N/A"/>
    <e v="#N/A"/>
    <n v="0"/>
    <m/>
    <m/>
    <m/>
    <m/>
    <m/>
    <m/>
  </r>
  <r>
    <n v="227"/>
    <s v="OE2;SI;OTIC-ACT_13"/>
    <s v="OTIC;OTIC-ACT_13;Mar"/>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03-30T00:00:00"/>
    <s v="Mar"/>
    <n v="0"/>
    <n v="0"/>
    <e v="#DIV/0!"/>
    <e v="#DIV/0!"/>
    <e v="#N/A"/>
    <e v="#N/A"/>
    <n v="0"/>
    <m/>
    <m/>
    <m/>
    <m/>
    <m/>
    <m/>
  </r>
  <r>
    <n v="227"/>
    <s v="OE2;SI;OTIC-ACT_13"/>
    <s v="OTIC;OTIC-ACT_13;Abr"/>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04-30T00:00:00"/>
    <s v="Abr"/>
    <n v="0"/>
    <n v="0"/>
    <e v="#DIV/0!"/>
    <e v="#DIV/0!"/>
    <e v="#N/A"/>
    <e v="#N/A"/>
    <n v="0"/>
    <m/>
    <m/>
    <m/>
    <m/>
    <m/>
    <m/>
  </r>
  <r>
    <n v="227"/>
    <s v="OE2;SI;OTIC-ACT_13"/>
    <s v="OTIC;OTIC-ACT_13;May"/>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05-30T00:00:00"/>
    <s v="May"/>
    <n v="0.01"/>
    <n v="0"/>
    <n v="0"/>
    <s v="Por Ejecutar"/>
    <e v="#N/A"/>
    <e v="#N/A"/>
    <n v="0"/>
    <m/>
    <m/>
    <m/>
    <m/>
    <m/>
    <m/>
  </r>
  <r>
    <n v="227"/>
    <s v="OE2;SI;OTIC-ACT_13"/>
    <s v="OTIC;OTIC-ACT_13;Jun"/>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06-30T00:00:00"/>
    <s v="Jun"/>
    <n v="0.01"/>
    <n v="0"/>
    <n v="0"/>
    <s v="Por Ejecutar"/>
    <e v="#N/A"/>
    <e v="#N/A"/>
    <n v="0"/>
    <m/>
    <m/>
    <m/>
    <m/>
    <m/>
    <m/>
  </r>
  <r>
    <n v="227"/>
    <s v="OE2;SI;OTIC-ACT_13"/>
    <s v="OTIC;OTIC-ACT_13;Jul"/>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07-30T00:00:00"/>
    <s v="Jul"/>
    <n v="0.01"/>
    <n v="0"/>
    <n v="0"/>
    <s v="Por Ejecutar"/>
    <e v="#N/A"/>
    <e v="#N/A"/>
    <n v="0"/>
    <m/>
    <m/>
    <m/>
    <m/>
    <m/>
    <m/>
  </r>
  <r>
    <n v="227"/>
    <s v="OE2;SI;OTIC-ACT_13"/>
    <s v="OTIC;OTIC-ACT_13;Ago"/>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08-30T00:00:00"/>
    <s v="Ago"/>
    <n v="0.01"/>
    <n v="0"/>
    <n v="0"/>
    <s v="Por Ejecutar"/>
    <e v="#N/A"/>
    <e v="#N/A"/>
    <n v="0"/>
    <m/>
    <m/>
    <m/>
    <m/>
    <m/>
    <m/>
  </r>
  <r>
    <n v="227"/>
    <s v="OE2;SI;OTIC-ACT_13"/>
    <s v="OTIC;OTIC-ACT_13;Sep"/>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09-30T00:00:00"/>
    <s v="Sep"/>
    <e v="#N/A"/>
    <e v="#N/A"/>
    <e v="#N/A"/>
    <e v="#N/A"/>
    <e v="#N/A"/>
    <e v="#N/A"/>
    <n v="0"/>
    <m/>
    <m/>
    <m/>
    <m/>
    <m/>
    <m/>
  </r>
  <r>
    <n v="227"/>
    <s v="OE2;SI;OTIC-ACT_13"/>
    <s v="OTIC;OTIC-ACT_13;Oct"/>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10-30T00:00:00"/>
    <s v="Oct"/>
    <e v="#N/A"/>
    <e v="#N/A"/>
    <e v="#N/A"/>
    <e v="#N/A"/>
    <e v="#N/A"/>
    <e v="#N/A"/>
    <n v="0"/>
    <m/>
    <m/>
    <m/>
    <m/>
    <m/>
    <m/>
  </r>
  <r>
    <n v="227"/>
    <s v="OE2;SI;OTIC-ACT_13"/>
    <s v="OTIC;OTIC-ACT_13;Nov"/>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11-30T00:00:00"/>
    <s v="Nov"/>
    <e v="#N/A"/>
    <n v="0"/>
    <e v="#N/A"/>
    <e v="#N/A"/>
    <e v="#N/A"/>
    <e v="#N/A"/>
    <n v="0"/>
    <m/>
    <m/>
    <m/>
    <m/>
    <m/>
    <m/>
  </r>
  <r>
    <n v="227"/>
    <s v="OE2;SI;OTIC-ACT_13"/>
    <s v="OTIC;OTIC-ACT_13;Dic"/>
    <x v="5"/>
    <s v="Fortalecer las Tecnologías de la Información y las Telecomunicaciones."/>
    <s v="SI"/>
    <s v="PEI_07"/>
    <s v="PEI"/>
    <s v="PEI_07 - Implementación  sistema de gestión documental o actualizar el actual."/>
    <s v="OTIC-E_03"/>
    <s v="Implementación sistema de gestión documental"/>
    <s v="OTIC-ACT_13"/>
    <s v="7.4 Elaborar y entregar de los Estudios Previos."/>
    <x v="9"/>
    <s v="Oficina_de_Tecnologías_de_la_Información_y_las_Comunicaciones"/>
    <n v="2"/>
    <n v="12"/>
    <n v="2019"/>
    <d v="2019-12-30T00:00:00"/>
    <s v="Dic"/>
    <e v="#N/A"/>
    <n v="0"/>
    <e v="#N/A"/>
    <e v="#N/A"/>
    <e v="#N/A"/>
    <e v="#N/A"/>
    <n v="0"/>
    <m/>
    <m/>
    <m/>
    <m/>
    <m/>
    <m/>
  </r>
  <r>
    <n v="228"/>
    <s v="OE2;SI;OTIC-ACT_14"/>
    <s v="OTIC;OTIC-ACT_14;Ene"/>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01-30T00:00:00"/>
    <s v="Ene"/>
    <n v="0"/>
    <n v="0"/>
    <e v="#DIV/0!"/>
    <e v="#DIV/0!"/>
    <e v="#N/A"/>
    <e v="#N/A"/>
    <n v="0"/>
    <e v="#N/A"/>
    <e v="#N/A"/>
    <e v="#N/A"/>
    <e v="#N/A"/>
    <e v="#N/A"/>
    <e v="#N/A"/>
  </r>
  <r>
    <n v="228"/>
    <s v="OE2;SI;OTIC-ACT_14"/>
    <s v="OTIC;OTIC-ACT_14;Feb"/>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02-28T00:00:00"/>
    <s v="Feb"/>
    <n v="0"/>
    <n v="0"/>
    <e v="#DIV/0!"/>
    <e v="#DIV/0!"/>
    <e v="#N/A"/>
    <e v="#N/A"/>
    <n v="0"/>
    <m/>
    <m/>
    <m/>
    <m/>
    <m/>
    <m/>
  </r>
  <r>
    <n v="228"/>
    <s v="OE2;SI;OTIC-ACT_14"/>
    <s v="OTIC;OTIC-ACT_14;Mar"/>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03-30T00:00:00"/>
    <s v="Mar"/>
    <n v="0"/>
    <n v="0"/>
    <e v="#DIV/0!"/>
    <e v="#DIV/0!"/>
    <e v="#N/A"/>
    <e v="#N/A"/>
    <n v="0"/>
    <m/>
    <m/>
    <m/>
    <m/>
    <m/>
    <m/>
  </r>
  <r>
    <n v="228"/>
    <s v="OE2;SI;OTIC-ACT_14"/>
    <s v="OTIC;OTIC-ACT_14;Abr"/>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04-30T00:00:00"/>
    <s v="Abr"/>
    <n v="0"/>
    <n v="0"/>
    <e v="#DIV/0!"/>
    <e v="#DIV/0!"/>
    <e v="#N/A"/>
    <e v="#N/A"/>
    <n v="0"/>
    <m/>
    <m/>
    <m/>
    <m/>
    <m/>
    <m/>
  </r>
  <r>
    <n v="228"/>
    <s v="OE2;SI;OTIC-ACT_14"/>
    <s v="OTIC;OTIC-ACT_14;May"/>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05-30T00:00:00"/>
    <s v="May"/>
    <n v="0"/>
    <n v="0"/>
    <e v="#DIV/0!"/>
    <e v="#DIV/0!"/>
    <e v="#N/A"/>
    <e v="#N/A"/>
    <n v="0"/>
    <m/>
    <m/>
    <m/>
    <m/>
    <m/>
    <m/>
  </r>
  <r>
    <n v="228"/>
    <s v="OE2;SI;OTIC-ACT_14"/>
    <s v="OTIC;OTIC-ACT_14;Jun"/>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06-30T00:00:00"/>
    <s v="Jun"/>
    <n v="0"/>
    <n v="0"/>
    <e v="#DIV/0!"/>
    <e v="#DIV/0!"/>
    <e v="#N/A"/>
    <e v="#N/A"/>
    <n v="0"/>
    <m/>
    <m/>
    <m/>
    <m/>
    <m/>
    <m/>
  </r>
  <r>
    <n v="228"/>
    <s v="OE2;SI;OTIC-ACT_14"/>
    <s v="OTIC;OTIC-ACT_14;Jul"/>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07-30T00:00:00"/>
    <s v="Jul"/>
    <n v="0"/>
    <n v="0"/>
    <e v="#DIV/0!"/>
    <e v="#DIV/0!"/>
    <e v="#N/A"/>
    <e v="#N/A"/>
    <n v="0"/>
    <m/>
    <m/>
    <m/>
    <m/>
    <m/>
    <m/>
  </r>
  <r>
    <n v="228"/>
    <s v="OE2;SI;OTIC-ACT_14"/>
    <s v="OTIC;OTIC-ACT_14;Ago"/>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08-30T00:00:00"/>
    <s v="Ago"/>
    <n v="0"/>
    <n v="0"/>
    <e v="#DIV/0!"/>
    <e v="#DIV/0!"/>
    <e v="#N/A"/>
    <e v="#N/A"/>
    <n v="0"/>
    <m/>
    <m/>
    <m/>
    <m/>
    <m/>
    <m/>
  </r>
  <r>
    <n v="228"/>
    <s v="OE2;SI;OTIC-ACT_14"/>
    <s v="OTIC;OTIC-ACT_14;Sep"/>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09-30T00:00:00"/>
    <s v="Sep"/>
    <e v="#N/A"/>
    <e v="#N/A"/>
    <e v="#N/A"/>
    <e v="#N/A"/>
    <e v="#N/A"/>
    <e v="#N/A"/>
    <n v="0"/>
    <m/>
    <m/>
    <m/>
    <m/>
    <m/>
    <m/>
  </r>
  <r>
    <n v="228"/>
    <s v="OE2;SI;OTIC-ACT_14"/>
    <s v="OTIC;OTIC-ACT_14;Oct"/>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10-30T00:00:00"/>
    <s v="Oct"/>
    <e v="#N/A"/>
    <e v="#N/A"/>
    <n v="0"/>
    <s v="Por Ejecutar"/>
    <e v="#N/A"/>
    <e v="#N/A"/>
    <n v="0"/>
    <m/>
    <m/>
    <m/>
    <m/>
    <m/>
    <m/>
  </r>
  <r>
    <n v="228"/>
    <s v="OE2;SI;OTIC-ACT_14"/>
    <s v="OTIC;OTIC-ACT_14;Nov"/>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11-30T00:00:00"/>
    <s v="Nov"/>
    <e v="#N/A"/>
    <n v="7.0000000000000007E-2"/>
    <n v="0"/>
    <s v="Por Ejecutar"/>
    <e v="#N/A"/>
    <e v="#N/A"/>
    <n v="0"/>
    <m/>
    <m/>
    <m/>
    <m/>
    <m/>
    <m/>
  </r>
  <r>
    <n v="228"/>
    <s v="OE2;SI;OTIC-ACT_14"/>
    <s v="OTIC;OTIC-ACT_14;Dic"/>
    <x v="5"/>
    <s v="Fortalecer las Tecnologías de la Información y las Telecomunicaciones."/>
    <s v="SI"/>
    <s v="PEI_07"/>
    <s v="PEI"/>
    <s v="PEI_07 - Implementación  sistema de gestión documental o actualizar el actual."/>
    <s v="OTIC-E_03"/>
    <s v="Implementación sistema de gestión documental"/>
    <s v="OTIC-ACT_14"/>
    <s v="7.5 Elaborar Evaluación Técnica de las Ofertas."/>
    <x v="9"/>
    <s v="Oficina_de_Tecnologías_de_la_Información_y_las_Comunicaciones"/>
    <n v="2"/>
    <n v="12"/>
    <n v="2019"/>
    <d v="2019-12-30T00:00:00"/>
    <s v="Dic"/>
    <e v="#N/A"/>
    <n v="0"/>
    <n v="0"/>
    <s v="Por Ejecutar"/>
    <e v="#N/A"/>
    <e v="#N/A"/>
    <n v="0"/>
    <m/>
    <m/>
    <m/>
    <m/>
    <m/>
    <m/>
  </r>
  <r>
    <n v="230"/>
    <s v="OE2;SI;OTIC-ACT_16"/>
    <s v="OTIC;OTIC-ACT_16;Ene"/>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01-30T00:00:00"/>
    <s v="Ene"/>
    <n v="0"/>
    <n v="0"/>
    <e v="#DIV/0!"/>
    <e v="#DIV/0!"/>
    <e v="#N/A"/>
    <e v="#N/A"/>
    <n v="0"/>
    <e v="#N/A"/>
    <e v="#N/A"/>
    <e v="#N/A"/>
    <e v="#N/A"/>
    <e v="#N/A"/>
    <e v="#N/A"/>
  </r>
  <r>
    <n v="230"/>
    <s v="OE2;SI;OTIC-ACT_16"/>
    <s v="OTIC;OTIC-ACT_16;Feb"/>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02-28T00:00:00"/>
    <s v="Feb"/>
    <n v="0"/>
    <n v="0"/>
    <e v="#DIV/0!"/>
    <e v="#DIV/0!"/>
    <e v="#N/A"/>
    <e v="#N/A"/>
    <n v="0"/>
    <m/>
    <m/>
    <m/>
    <m/>
    <m/>
    <m/>
  </r>
  <r>
    <n v="230"/>
    <s v="OE2;SI;OTIC-ACT_16"/>
    <s v="OTIC;OTIC-ACT_16;Mar"/>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03-30T00:00:00"/>
    <s v="Mar"/>
    <n v="0"/>
    <n v="0"/>
    <e v="#DIV/0!"/>
    <e v="#DIV/0!"/>
    <e v="#N/A"/>
    <e v="#N/A"/>
    <n v="0"/>
    <m/>
    <m/>
    <m/>
    <m/>
    <m/>
    <m/>
  </r>
  <r>
    <n v="230"/>
    <s v="OE2;SI;OTIC-ACT_16"/>
    <s v="OTIC;OTIC-ACT_16;Abr"/>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04-30T00:00:00"/>
    <s v="Abr"/>
    <n v="0"/>
    <n v="0"/>
    <e v="#DIV/0!"/>
    <e v="#DIV/0!"/>
    <e v="#N/A"/>
    <e v="#N/A"/>
    <n v="0"/>
    <m/>
    <m/>
    <m/>
    <m/>
    <m/>
    <m/>
  </r>
  <r>
    <n v="230"/>
    <s v="OE2;SI;OTIC-ACT_16"/>
    <s v="OTIC;OTIC-ACT_16;May"/>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05-30T00:00:00"/>
    <s v="May"/>
    <n v="0"/>
    <n v="0"/>
    <e v="#DIV/0!"/>
    <e v="#DIV/0!"/>
    <e v="#N/A"/>
    <e v="#N/A"/>
    <n v="0"/>
    <m/>
    <m/>
    <m/>
    <m/>
    <m/>
    <m/>
  </r>
  <r>
    <n v="230"/>
    <s v="OE2;SI;OTIC-ACT_16"/>
    <s v="OTIC;OTIC-ACT_16;Jun"/>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06-30T00:00:00"/>
    <s v="Jun"/>
    <n v="0"/>
    <n v="0"/>
    <e v="#DIV/0!"/>
    <e v="#DIV/0!"/>
    <e v="#N/A"/>
    <e v="#N/A"/>
    <n v="0"/>
    <m/>
    <m/>
    <m/>
    <m/>
    <m/>
    <m/>
  </r>
  <r>
    <n v="230"/>
    <s v="OE2;SI;OTIC-ACT_16"/>
    <s v="OTIC;OTIC-ACT_16;Jul"/>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07-30T00:00:00"/>
    <s v="Jul"/>
    <n v="0"/>
    <n v="0"/>
    <e v="#DIV/0!"/>
    <e v="#DIV/0!"/>
    <e v="#N/A"/>
    <e v="#N/A"/>
    <n v="0"/>
    <m/>
    <m/>
    <m/>
    <m/>
    <m/>
    <m/>
  </r>
  <r>
    <n v="230"/>
    <s v="OE2;SI;OTIC-ACT_16"/>
    <s v="OTIC;OTIC-ACT_16;Ago"/>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08-30T00:00:00"/>
    <s v="Ago"/>
    <n v="0"/>
    <n v="0"/>
    <e v="#DIV/0!"/>
    <e v="#DIV/0!"/>
    <e v="#N/A"/>
    <e v="#N/A"/>
    <n v="0"/>
    <m/>
    <m/>
    <m/>
    <m/>
    <m/>
    <m/>
  </r>
  <r>
    <n v="230"/>
    <s v="OE2;SI;OTIC-ACT_16"/>
    <s v="OTIC;OTIC-ACT_16;Sep"/>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09-30T00:00:00"/>
    <s v="Sep"/>
    <e v="#N/A"/>
    <e v="#N/A"/>
    <e v="#N/A"/>
    <e v="#N/A"/>
    <e v="#N/A"/>
    <e v="#N/A"/>
    <n v="0"/>
    <m/>
    <m/>
    <m/>
    <m/>
    <m/>
    <m/>
  </r>
  <r>
    <n v="230"/>
    <s v="OE2;SI;OTIC-ACT_16"/>
    <s v="OTIC;OTIC-ACT_16;Oct"/>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10-30T00:00:00"/>
    <s v="Oct"/>
    <e v="#N/A"/>
    <e v="#N/A"/>
    <n v="0"/>
    <s v="Por Ejecutar"/>
    <e v="#N/A"/>
    <e v="#N/A"/>
    <n v="0"/>
    <m/>
    <m/>
    <m/>
    <m/>
    <m/>
    <m/>
  </r>
  <r>
    <n v="230"/>
    <s v="OE2;SI;OTIC-ACT_16"/>
    <s v="OTIC;OTIC-ACT_16;Nov"/>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11-30T00:00:00"/>
    <s v="Nov"/>
    <e v="#N/A"/>
    <n v="0"/>
    <n v="0"/>
    <s v="Por Ejecutar"/>
    <e v="#N/A"/>
    <e v="#N/A"/>
    <n v="0"/>
    <m/>
    <m/>
    <m/>
    <m/>
    <m/>
    <m/>
  </r>
  <r>
    <n v="230"/>
    <s v="OE2;SI;OTIC-ACT_16"/>
    <s v="OTIC;OTIC-ACT_16;Dic"/>
    <x v="5"/>
    <s v="Fortalecer las Tecnologías de la Información y las Telecomunicaciones."/>
    <s v="SI"/>
    <s v="PEI_06"/>
    <s v="PEI"/>
    <s v="PEI_11 - Reestructuración del sistema de ingreso de información de fuentes externas"/>
    <s v="OTIC-E_05"/>
    <s v="DATACENTER Y Centro de Información Logístico"/>
    <s v="OTIC-ACT_16"/>
    <s v="Adquisiciones de DATACENTER Y Centro de Información Logístico"/>
    <x v="9"/>
    <s v="Oficina_de_Tecnologías_de_la_Información_y_las_Comunicaciones"/>
    <n v="1"/>
    <n v="12"/>
    <n v="2019"/>
    <d v="2019-12-30T00:00:00"/>
    <s v="Dic"/>
    <e v="#N/A"/>
    <n v="0"/>
    <n v="0"/>
    <s v="Por Ejecutar"/>
    <e v="#N/A"/>
    <e v="#N/A"/>
    <n v="0"/>
    <m/>
    <m/>
    <m/>
    <m/>
    <m/>
    <m/>
  </r>
  <r>
    <n v="231"/>
    <s v="OE2;SI;OTIC-ACT_17"/>
    <s v="OTIC;OTIC-ACT_17;Ene"/>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01-30T00:00:00"/>
    <s v="Ene"/>
    <n v="0"/>
    <n v="0"/>
    <n v="0"/>
    <s v="Por Ejecutar"/>
    <e v="#N/A"/>
    <e v="#N/A"/>
    <n v="0"/>
    <e v="#N/A"/>
    <e v="#N/A"/>
    <e v="#N/A"/>
    <e v="#N/A"/>
    <e v="#N/A"/>
    <e v="#N/A"/>
  </r>
  <r>
    <n v="231"/>
    <s v="OE2;SI;OTIC-ACT_17"/>
    <s v="OTIC;OTIC-ACT_17;Feb"/>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02-28T00:00:00"/>
    <s v="Feb"/>
    <n v="0"/>
    <n v="0"/>
    <e v="#DIV/0!"/>
    <e v="#DIV/0!"/>
    <e v="#N/A"/>
    <e v="#N/A"/>
    <n v="0"/>
    <m/>
    <m/>
    <m/>
    <m/>
    <m/>
    <m/>
  </r>
  <r>
    <n v="231"/>
    <s v="OE2;SI;OTIC-ACT_17"/>
    <s v="OTIC;OTIC-ACT_17;Mar"/>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03-30T00:00:00"/>
    <s v="Mar"/>
    <n v="0"/>
    <n v="0"/>
    <n v="0"/>
    <s v="Por Ejecutar"/>
    <e v="#N/A"/>
    <e v="#N/A"/>
    <n v="0"/>
    <m/>
    <m/>
    <m/>
    <m/>
    <m/>
    <m/>
  </r>
  <r>
    <n v="231"/>
    <s v="OE2;SI;OTIC-ACT_17"/>
    <s v="OTIC;OTIC-ACT_17;Abr"/>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04-30T00:00:00"/>
    <s v="Abr"/>
    <n v="0"/>
    <n v="0"/>
    <e v="#DIV/0!"/>
    <e v="#DIV/0!"/>
    <e v="#N/A"/>
    <e v="#N/A"/>
    <n v="0"/>
    <m/>
    <m/>
    <m/>
    <m/>
    <m/>
    <m/>
  </r>
  <r>
    <n v="231"/>
    <s v="OE2;SI;OTIC-ACT_17"/>
    <s v="OTIC;OTIC-ACT_17;May"/>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05-30T00:00:00"/>
    <s v="May"/>
    <n v="0"/>
    <n v="0"/>
    <e v="#DIV/0!"/>
    <e v="#DIV/0!"/>
    <e v="#N/A"/>
    <e v="#N/A"/>
    <n v="0"/>
    <m/>
    <m/>
    <m/>
    <m/>
    <m/>
    <m/>
  </r>
  <r>
    <n v="231"/>
    <s v="OE2;SI;OTIC-ACT_17"/>
    <s v="OTIC;OTIC-ACT_17;Jun"/>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06-30T00:00:00"/>
    <s v="Jun"/>
    <n v="0"/>
    <n v="0"/>
    <e v="#DIV/0!"/>
    <e v="#DIV/0!"/>
    <e v="#N/A"/>
    <e v="#N/A"/>
    <n v="0"/>
    <m/>
    <m/>
    <m/>
    <m/>
    <m/>
    <m/>
  </r>
  <r>
    <n v="231"/>
    <s v="OE2;SI;OTIC-ACT_17"/>
    <s v="OTIC;OTIC-ACT_17;Jul"/>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07-30T00:00:00"/>
    <s v="Jul"/>
    <n v="0"/>
    <n v="0"/>
    <e v="#DIV/0!"/>
    <e v="#DIV/0!"/>
    <e v="#N/A"/>
    <e v="#N/A"/>
    <n v="0"/>
    <m/>
    <m/>
    <m/>
    <m/>
    <m/>
    <m/>
  </r>
  <r>
    <n v="231"/>
    <s v="OE2;SI;OTIC-ACT_17"/>
    <s v="OTIC;OTIC-ACT_17;Ago"/>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08-30T00:00:00"/>
    <s v="Ago"/>
    <n v="0"/>
    <n v="0"/>
    <e v="#DIV/0!"/>
    <e v="#DIV/0!"/>
    <e v="#N/A"/>
    <e v="#N/A"/>
    <n v="0"/>
    <m/>
    <m/>
    <m/>
    <m/>
    <m/>
    <m/>
  </r>
  <r>
    <n v="231"/>
    <s v="OE2;SI;OTIC-ACT_17"/>
    <s v="OTIC;OTIC-ACT_17;Sep"/>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09-30T00:00:00"/>
    <s v="Sep"/>
    <e v="#N/A"/>
    <e v="#N/A"/>
    <e v="#N/A"/>
    <e v="#N/A"/>
    <e v="#N/A"/>
    <e v="#N/A"/>
    <n v="0"/>
    <m/>
    <m/>
    <m/>
    <m/>
    <m/>
    <m/>
  </r>
  <r>
    <n v="231"/>
    <s v="OE2;SI;OTIC-ACT_17"/>
    <s v="OTIC;OTIC-ACT_17;Oct"/>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10-30T00:00:00"/>
    <s v="Oct"/>
    <e v="#N/A"/>
    <e v="#N/A"/>
    <e v="#N/A"/>
    <e v="#N/A"/>
    <e v="#N/A"/>
    <e v="#N/A"/>
    <n v="0"/>
    <m/>
    <m/>
    <m/>
    <m/>
    <m/>
    <m/>
  </r>
  <r>
    <n v="231"/>
    <s v="OE2;SI;OTIC-ACT_17"/>
    <s v="OTIC;OTIC-ACT_17;Nov"/>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11-30T00:00:00"/>
    <s v="Nov"/>
    <e v="#N/A"/>
    <n v="0"/>
    <e v="#N/A"/>
    <e v="#N/A"/>
    <e v="#N/A"/>
    <e v="#N/A"/>
    <n v="0"/>
    <m/>
    <m/>
    <m/>
    <m/>
    <m/>
    <m/>
  </r>
  <r>
    <n v="231"/>
    <s v="OE2;SI;OTIC-ACT_17"/>
    <s v="OTIC;OTIC-ACT_17;Dic"/>
    <x v="5"/>
    <s v="Fortalecer las Tecnologías de la Información y las Telecomunicaciones."/>
    <s v="SI"/>
    <s v="PEI_06"/>
    <s v="PEI"/>
    <s v="PEI_11 - Reestructuración del sistema de ingreso de información de fuentes externas"/>
    <s v="OTIC-E_06"/>
    <s v="APP PQRS para gestión y tramites en Línea"/>
    <s v="OTIC-ACT_17"/>
    <s v="Implementación de APP para Recepción, Radicación y Tramite de PQRSD en línea."/>
    <x v="9"/>
    <s v="Oficina_de_Tecnologías_de_la_Información_y_las_Comunicaciones"/>
    <n v="1"/>
    <n v="12"/>
    <n v="2019"/>
    <d v="2019-12-30T00:00:00"/>
    <s v="Dic"/>
    <e v="#N/A"/>
    <n v="0"/>
    <e v="#N/A"/>
    <e v="#N/A"/>
    <e v="#N/A"/>
    <e v="#N/A"/>
    <n v="0"/>
    <m/>
    <m/>
    <m/>
    <m/>
    <m/>
    <m/>
  </r>
  <r>
    <n v="232"/>
    <s v="OE2;SI;OTIC-ACT_18"/>
    <s v="OTIC;OTIC-ACT_18;Ene"/>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01-30T00:00:00"/>
    <s v="Ene"/>
    <n v="0"/>
    <n v="0"/>
    <n v="0"/>
    <s v="Por Ejecutar"/>
    <e v="#N/A"/>
    <e v="#N/A"/>
    <n v="0"/>
    <e v="#N/A"/>
    <e v="#N/A"/>
    <e v="#N/A"/>
    <e v="#N/A"/>
    <e v="#N/A"/>
    <e v="#N/A"/>
  </r>
  <r>
    <n v="232"/>
    <s v="OE2;SI;OTIC-ACT_18"/>
    <s v="OTIC;OTIC-ACT_18;Feb"/>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02-28T00:00:00"/>
    <s v="Feb"/>
    <n v="0"/>
    <n v="0"/>
    <n v="0"/>
    <s v="Por Ejecutar"/>
    <e v="#N/A"/>
    <e v="#N/A"/>
    <n v="0"/>
    <m/>
    <m/>
    <m/>
    <m/>
    <m/>
    <m/>
  </r>
  <r>
    <n v="232"/>
    <s v="OE2;SI;OTIC-ACT_18"/>
    <s v="OTIC;OTIC-ACT_18;Mar"/>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03-30T00:00:00"/>
    <s v="Mar"/>
    <n v="0"/>
    <n v="0"/>
    <n v="0"/>
    <s v="Por Ejecutar"/>
    <e v="#N/A"/>
    <e v="#N/A"/>
    <n v="0"/>
    <m/>
    <m/>
    <m/>
    <m/>
    <m/>
    <m/>
  </r>
  <r>
    <n v="232"/>
    <s v="OE2;SI;OTIC-ACT_18"/>
    <s v="OTIC;OTIC-ACT_18;Abr"/>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04-30T00:00:00"/>
    <s v="Abr"/>
    <n v="0"/>
    <n v="0"/>
    <e v="#DIV/0!"/>
    <e v="#DIV/0!"/>
    <e v="#N/A"/>
    <e v="#N/A"/>
    <n v="0"/>
    <m/>
    <m/>
    <m/>
    <m/>
    <m/>
    <m/>
  </r>
  <r>
    <n v="232"/>
    <s v="OE2;SI;OTIC-ACT_18"/>
    <s v="OTIC;OTIC-ACT_18;May"/>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05-30T00:00:00"/>
    <s v="May"/>
    <n v="0"/>
    <n v="0"/>
    <n v="0"/>
    <s v="Por Ejecutar"/>
    <e v="#N/A"/>
    <e v="#N/A"/>
    <n v="0"/>
    <m/>
    <m/>
    <m/>
    <m/>
    <m/>
    <m/>
  </r>
  <r>
    <n v="232"/>
    <s v="OE2;SI;OTIC-ACT_18"/>
    <s v="OTIC;OTIC-ACT_18;Jun"/>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06-30T00:00:00"/>
    <s v="Jun"/>
    <n v="0"/>
    <n v="0"/>
    <n v="0"/>
    <s v="Por Ejecutar"/>
    <e v="#N/A"/>
    <e v="#N/A"/>
    <n v="0"/>
    <m/>
    <m/>
    <m/>
    <m/>
    <m/>
    <m/>
  </r>
  <r>
    <n v="232"/>
    <s v="OE2;SI;OTIC-ACT_18"/>
    <s v="OTIC;OTIC-ACT_18;Jul"/>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07-30T00:00:00"/>
    <s v="Jul"/>
    <n v="0"/>
    <n v="0"/>
    <e v="#DIV/0!"/>
    <e v="#DIV/0!"/>
    <e v="#N/A"/>
    <e v="#N/A"/>
    <n v="0"/>
    <m/>
    <m/>
    <m/>
    <m/>
    <m/>
    <m/>
  </r>
  <r>
    <n v="232"/>
    <s v="OE2;SI;OTIC-ACT_18"/>
    <s v="OTIC;OTIC-ACT_18;Ago"/>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08-30T00:00:00"/>
    <s v="Ago"/>
    <n v="0"/>
    <n v="0"/>
    <n v="0"/>
    <s v="Por Ejecutar"/>
    <e v="#N/A"/>
    <e v="#N/A"/>
    <n v="0"/>
    <m/>
    <m/>
    <m/>
    <m/>
    <m/>
    <m/>
  </r>
  <r>
    <n v="232"/>
    <s v="OE2;SI;OTIC-ACT_18"/>
    <s v="OTIC;OTIC-ACT_18;Sep"/>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09-30T00:00:00"/>
    <s v="Sep"/>
    <e v="#N/A"/>
    <e v="#N/A"/>
    <n v="0"/>
    <s v="Por Ejecutar"/>
    <e v="#N/A"/>
    <e v="#N/A"/>
    <n v="0"/>
    <m/>
    <m/>
    <m/>
    <m/>
    <m/>
    <m/>
  </r>
  <r>
    <n v="232"/>
    <s v="OE2;SI;OTIC-ACT_18"/>
    <s v="OTIC;OTIC-ACT_18;Oct"/>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10-30T00:00:00"/>
    <s v="Oct"/>
    <e v="#N/A"/>
    <e v="#N/A"/>
    <n v="0"/>
    <s v="Por Ejecutar"/>
    <e v="#N/A"/>
    <e v="#N/A"/>
    <n v="0"/>
    <m/>
    <m/>
    <m/>
    <m/>
    <m/>
    <m/>
  </r>
  <r>
    <n v="232"/>
    <s v="OE2;SI;OTIC-ACT_18"/>
    <s v="OTIC;OTIC-ACT_18;Nov"/>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11-30T00:00:00"/>
    <s v="Nov"/>
    <e v="#N/A"/>
    <n v="0"/>
    <e v="#N/A"/>
    <e v="#N/A"/>
    <e v="#N/A"/>
    <e v="#N/A"/>
    <n v="0"/>
    <m/>
    <m/>
    <m/>
    <m/>
    <m/>
    <m/>
  </r>
  <r>
    <n v="232"/>
    <s v="OE2;SI;OTIC-ACT_18"/>
    <s v="OTIC;OTIC-ACT_18;Dic"/>
    <x v="5"/>
    <s v="Fortalecer las Tecnologías de la Información y las Telecomunicaciones."/>
    <s v="SI"/>
    <s v="PEI_06"/>
    <s v="PEI"/>
    <s v="PEI_06 - Implementación Sistema Único de Trámites "/>
    <s v="OTIC-E_07"/>
    <s v="Implementación de Política de Seguridad de la Información"/>
    <s v="OTIC-ACT_18"/>
    <s v="Implementación de Política de Seguridad de la Información y Protección de Datos Personales"/>
    <x v="9"/>
    <s v="Oficina_de_Tecnologías_de_la_Información_y_las_Comunicaciones"/>
    <n v="1"/>
    <n v="12"/>
    <n v="2019"/>
    <d v="2019-12-30T00:00:00"/>
    <s v="Dic"/>
    <e v="#N/A"/>
    <n v="0"/>
    <n v="0"/>
    <s v="Por Ejecutar"/>
    <e v="#N/A"/>
    <e v="#N/A"/>
    <n v="0"/>
    <m/>
    <m/>
    <m/>
    <m/>
    <m/>
    <m/>
  </r>
  <r>
    <n v="233"/>
    <s v="OE2;SI;OTIC-ACT_19"/>
    <s v="OTIC;OTIC-ACT_19;Ene"/>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01-30T00:00:00"/>
    <s v="Ene"/>
    <n v="0"/>
    <n v="0"/>
    <n v="0"/>
    <s v="Por Ejecutar"/>
    <e v="#N/A"/>
    <e v="#N/A"/>
    <n v="0"/>
    <e v="#N/A"/>
    <e v="#N/A"/>
    <e v="#N/A"/>
    <e v="#N/A"/>
    <e v="#N/A"/>
    <e v="#N/A"/>
  </r>
  <r>
    <n v="233"/>
    <s v="OE2;SI;OTIC-ACT_19"/>
    <s v="OTIC;OTIC-ACT_19;Feb"/>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02-28T00:00:00"/>
    <s v="Feb"/>
    <n v="0"/>
    <n v="0"/>
    <n v="0"/>
    <s v="Por Ejecutar"/>
    <e v="#N/A"/>
    <e v="#N/A"/>
    <n v="0"/>
    <m/>
    <m/>
    <m/>
    <m/>
    <m/>
    <m/>
  </r>
  <r>
    <n v="233"/>
    <s v="OE2;SI;OTIC-ACT_19"/>
    <s v="OTIC;OTIC-ACT_19;Mar"/>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03-30T00:00:00"/>
    <s v="Mar"/>
    <n v="0"/>
    <n v="0"/>
    <n v="0"/>
    <s v="Por Ejecutar"/>
    <e v="#N/A"/>
    <e v="#N/A"/>
    <n v="0"/>
    <m/>
    <m/>
    <m/>
    <m/>
    <m/>
    <m/>
  </r>
  <r>
    <n v="233"/>
    <s v="OE2;SI;OTIC-ACT_19"/>
    <s v="OTIC;OTIC-ACT_19;Abr"/>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04-30T00:00:00"/>
    <s v="Abr"/>
    <n v="0"/>
    <n v="0"/>
    <n v="0"/>
    <s v="Por Ejecutar"/>
    <e v="#N/A"/>
    <e v="#N/A"/>
    <n v="0"/>
    <m/>
    <m/>
    <m/>
    <m/>
    <m/>
    <m/>
  </r>
  <r>
    <n v="233"/>
    <s v="OE2;SI;OTIC-ACT_19"/>
    <s v="OTIC;OTIC-ACT_19;May"/>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05-30T00:00:00"/>
    <s v="May"/>
    <n v="0"/>
    <n v="0"/>
    <n v="0"/>
    <s v="Por Ejecutar"/>
    <e v="#N/A"/>
    <e v="#N/A"/>
    <n v="0"/>
    <m/>
    <m/>
    <m/>
    <m/>
    <m/>
    <m/>
  </r>
  <r>
    <n v="233"/>
    <s v="OE2;SI;OTIC-ACT_19"/>
    <s v="OTIC;OTIC-ACT_19;Jun"/>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06-30T00:00:00"/>
    <s v="Jun"/>
    <n v="0"/>
    <n v="0"/>
    <n v="0"/>
    <s v="Por Ejecutar"/>
    <e v="#N/A"/>
    <e v="#N/A"/>
    <n v="0"/>
    <m/>
    <m/>
    <m/>
    <m/>
    <m/>
    <m/>
  </r>
  <r>
    <n v="233"/>
    <s v="OE2;SI;OTIC-ACT_19"/>
    <s v="OTIC;OTIC-ACT_19;Jul"/>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07-30T00:00:00"/>
    <s v="Jul"/>
    <n v="0"/>
    <n v="0"/>
    <n v="0"/>
    <s v="Por Ejecutar"/>
    <e v="#N/A"/>
    <e v="#N/A"/>
    <n v="0"/>
    <m/>
    <m/>
    <m/>
    <m/>
    <m/>
    <m/>
  </r>
  <r>
    <n v="233"/>
    <s v="OE2;SI;OTIC-ACT_19"/>
    <s v="OTIC;OTIC-ACT_19;Ago"/>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08-30T00:00:00"/>
    <s v="Ago"/>
    <n v="0"/>
    <n v="0"/>
    <e v="#DIV/0!"/>
    <e v="#DIV/0!"/>
    <e v="#N/A"/>
    <e v="#N/A"/>
    <n v="0"/>
    <m/>
    <m/>
    <m/>
    <m/>
    <m/>
    <m/>
  </r>
  <r>
    <n v="233"/>
    <s v="OE2;SI;OTIC-ACT_19"/>
    <s v="OTIC;OTIC-ACT_19;Sep"/>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09-30T00:00:00"/>
    <s v="Sep"/>
    <e v="#N/A"/>
    <e v="#N/A"/>
    <n v="0"/>
    <s v="Por Ejecutar"/>
    <e v="#N/A"/>
    <e v="#N/A"/>
    <n v="0"/>
    <m/>
    <m/>
    <m/>
    <m/>
    <m/>
    <m/>
  </r>
  <r>
    <n v="233"/>
    <s v="OE2;SI;OTIC-ACT_19"/>
    <s v="OTIC;OTIC-ACT_19;Oct"/>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10-30T00:00:00"/>
    <s v="Oct"/>
    <e v="#N/A"/>
    <e v="#N/A"/>
    <n v="0"/>
    <s v="Por Ejecutar"/>
    <e v="#N/A"/>
    <e v="#N/A"/>
    <n v="0"/>
    <m/>
    <m/>
    <m/>
    <m/>
    <m/>
    <m/>
  </r>
  <r>
    <n v="233"/>
    <s v="OE2;SI;OTIC-ACT_19"/>
    <s v="OTIC;OTIC-ACT_19;Nov"/>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11-30T00:00:00"/>
    <s v="Nov"/>
    <e v="#N/A"/>
    <n v="0"/>
    <n v="0"/>
    <s v="Por Ejecutar"/>
    <e v="#N/A"/>
    <e v="#N/A"/>
    <n v="0"/>
    <m/>
    <m/>
    <m/>
    <m/>
    <m/>
    <m/>
  </r>
  <r>
    <n v="233"/>
    <s v="OE2;SI;OTIC-ACT_19"/>
    <s v="OTIC;OTIC-ACT_19;Dic"/>
    <x v="5"/>
    <s v="Fortalecer las Tecnologías de la Información y las Telecomunicaciones."/>
    <s v="SI"/>
    <s v="PEI_06"/>
    <s v="PEI"/>
    <s v="PEI_11 - Reestructuración del sistema de ingreso de información de fuentes externas"/>
    <s v="OTIC-E_08"/>
    <s v="PETI implementado para ST y alineado al Sector."/>
    <s v="OTIC-ACT_19"/>
    <s v="Documento PETIC implementado para ST y alineado al Sector."/>
    <x v="9"/>
    <s v="Oficina_de_Tecnologías_de_la_Información_y_las_Comunicaciones"/>
    <n v="1"/>
    <n v="12"/>
    <n v="2019"/>
    <d v="2019-12-30T00:00:00"/>
    <s v="Dic"/>
    <e v="#N/A"/>
    <n v="0"/>
    <n v="0"/>
    <s v="Por Ejecutar"/>
    <e v="#N/A"/>
    <e v="#N/A"/>
    <n v="0"/>
    <m/>
    <m/>
    <m/>
    <m/>
    <m/>
    <m/>
  </r>
  <r>
    <n v="234"/>
    <s v="OE2;SI;OTIC-ACT_20"/>
    <s v="OTIC;OTIC-ACT_20;Ene"/>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01-30T00:00:00"/>
    <s v="Ene"/>
    <n v="0"/>
    <n v="0"/>
    <n v="0"/>
    <s v="Por Ejecutar"/>
    <e v="#N/A"/>
    <e v="#N/A"/>
    <n v="0"/>
    <e v="#N/A"/>
    <e v="#N/A"/>
    <e v="#N/A"/>
    <e v="#N/A"/>
    <e v="#N/A"/>
    <e v="#N/A"/>
  </r>
  <r>
    <n v="234"/>
    <s v="OE2;SI;OTIC-ACT_20"/>
    <s v="OTIC;OTIC-ACT_20;Feb"/>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02-28T00:00:00"/>
    <s v="Feb"/>
    <n v="0"/>
    <n v="0"/>
    <n v="0"/>
    <s v="Por Ejecutar"/>
    <e v="#N/A"/>
    <e v="#N/A"/>
    <n v="0"/>
    <m/>
    <m/>
    <m/>
    <m/>
    <m/>
    <m/>
  </r>
  <r>
    <n v="234"/>
    <s v="OE2;SI;OTIC-ACT_20"/>
    <s v="OTIC;OTIC-ACT_20;Mar"/>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03-30T00:00:00"/>
    <s v="Mar"/>
    <n v="0"/>
    <n v="0"/>
    <n v="0"/>
    <s v="Por Ejecutar"/>
    <e v="#N/A"/>
    <e v="#N/A"/>
    <n v="0"/>
    <m/>
    <m/>
    <m/>
    <m/>
    <m/>
    <m/>
  </r>
  <r>
    <n v="234"/>
    <s v="OE2;SI;OTIC-ACT_20"/>
    <s v="OTIC;OTIC-ACT_20;Abr"/>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04-30T00:00:00"/>
    <s v="Abr"/>
    <n v="0"/>
    <n v="0"/>
    <e v="#DIV/0!"/>
    <e v="#DIV/0!"/>
    <e v="#N/A"/>
    <e v="#N/A"/>
    <n v="0"/>
    <m/>
    <m/>
    <m/>
    <m/>
    <m/>
    <m/>
  </r>
  <r>
    <n v="234"/>
    <s v="OE2;SI;OTIC-ACT_20"/>
    <s v="OTIC;OTIC-ACT_20;May"/>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05-30T00:00:00"/>
    <s v="May"/>
    <n v="0"/>
    <n v="0"/>
    <n v="0"/>
    <s v="Por Ejecutar"/>
    <e v="#N/A"/>
    <e v="#N/A"/>
    <n v="0"/>
    <m/>
    <m/>
    <m/>
    <m/>
    <m/>
    <m/>
  </r>
  <r>
    <n v="234"/>
    <s v="OE2;SI;OTIC-ACT_20"/>
    <s v="OTIC;OTIC-ACT_20;Jun"/>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06-30T00:00:00"/>
    <s v="Jun"/>
    <n v="0"/>
    <n v="0"/>
    <e v="#DIV/0!"/>
    <e v="#DIV/0!"/>
    <e v="#N/A"/>
    <e v="#N/A"/>
    <n v="0"/>
    <m/>
    <m/>
    <m/>
    <m/>
    <m/>
    <m/>
  </r>
  <r>
    <n v="234"/>
    <s v="OE2;SI;OTIC-ACT_20"/>
    <s v="OTIC;OTIC-ACT_20;Jul"/>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07-30T00:00:00"/>
    <s v="Jul"/>
    <n v="0"/>
    <n v="0"/>
    <n v="0"/>
    <s v="Por Ejecutar"/>
    <e v="#N/A"/>
    <e v="#N/A"/>
    <n v="0"/>
    <m/>
    <m/>
    <m/>
    <m/>
    <m/>
    <m/>
  </r>
  <r>
    <n v="234"/>
    <s v="OE2;SI;OTIC-ACT_20"/>
    <s v="OTIC;OTIC-ACT_20;Ago"/>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08-30T00:00:00"/>
    <s v="Ago"/>
    <n v="0"/>
    <n v="0"/>
    <n v="0"/>
    <s v="Por Ejecutar"/>
    <e v="#N/A"/>
    <e v="#N/A"/>
    <n v="0"/>
    <m/>
    <m/>
    <m/>
    <m/>
    <m/>
    <m/>
  </r>
  <r>
    <n v="234"/>
    <s v="OE2;SI;OTIC-ACT_20"/>
    <s v="OTIC;OTIC-ACT_20;Sep"/>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09-30T00:00:00"/>
    <s v="Sep"/>
    <e v="#N/A"/>
    <e v="#N/A"/>
    <n v="0"/>
    <s v="Por Ejecutar"/>
    <e v="#N/A"/>
    <e v="#N/A"/>
    <n v="0"/>
    <m/>
    <m/>
    <m/>
    <m/>
    <m/>
    <m/>
  </r>
  <r>
    <n v="234"/>
    <s v="OE2;SI;OTIC-ACT_20"/>
    <s v="OTIC;OTIC-ACT_20;Oct"/>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10-30T00:00:00"/>
    <s v="Oct"/>
    <e v="#N/A"/>
    <e v="#N/A"/>
    <n v="0"/>
    <s v="Por Ejecutar"/>
    <e v="#N/A"/>
    <e v="#N/A"/>
    <n v="0"/>
    <m/>
    <m/>
    <m/>
    <m/>
    <m/>
    <m/>
  </r>
  <r>
    <n v="234"/>
    <s v="OE2;SI;OTIC-ACT_20"/>
    <s v="OTIC;OTIC-ACT_20;Nov"/>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11-30T00:00:00"/>
    <s v="Nov"/>
    <e v="#N/A"/>
    <n v="0"/>
    <e v="#N/A"/>
    <e v="#N/A"/>
    <e v="#N/A"/>
    <e v="#N/A"/>
    <n v="0"/>
    <m/>
    <m/>
    <m/>
    <m/>
    <m/>
    <m/>
  </r>
  <r>
    <n v="234"/>
    <s v="OE2;SI;OTIC-ACT_20"/>
    <s v="OTIC;OTIC-ACT_20;Dic"/>
    <x v="5"/>
    <s v="Fortalecer las Tecnologías de la Información y las Telecomunicaciones."/>
    <s v="SI"/>
    <s v="PEI_06"/>
    <s v="PEI"/>
    <s v="PEI_06 - Implementación Sistema Único de Trámites "/>
    <s v="OTIC-E_09"/>
    <s v="Sistema de Seguridad de la Información"/>
    <s v="OTIC-ACT_20"/>
    <s v="Certificación en ISO 27001 para el Sistema de Gestión de la Seguridad de la Información."/>
    <x v="9"/>
    <s v="Oficina_de_Tecnologías_de_la_Información_y_las_Comunicaciones"/>
    <n v="6"/>
    <n v="6"/>
    <n v="2019"/>
    <d v="2019-12-30T00:00:00"/>
    <s v="Dic"/>
    <e v="#N/A"/>
    <n v="0"/>
    <e v="#N/A"/>
    <e v="#N/A"/>
    <e v="#N/A"/>
    <e v="#N/A"/>
    <n v="0"/>
    <m/>
    <m/>
    <m/>
    <m/>
    <m/>
    <m/>
  </r>
  <r>
    <n v="235"/>
    <s v="OE5;SI;OTIC-ACT_21"/>
    <s v="OTIC;OTIC-ACT_21;Ene"/>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01-30T00:00:00"/>
    <s v="Ene"/>
    <n v="8.3299999999999999E-2"/>
    <n v="8.3299999999999999E-2"/>
    <n v="1"/>
    <s v="Ejecutada"/>
    <e v="#N/A"/>
    <e v="#N/A"/>
    <n v="0"/>
    <e v="#N/A"/>
    <e v="#N/A"/>
    <e v="#N/A"/>
    <e v="#N/A"/>
    <e v="#N/A"/>
    <e v="#N/A"/>
  </r>
  <r>
    <n v="235"/>
    <s v="OE5;SI;OTIC-ACT_21"/>
    <s v="OTIC;OTIC-ACT_21;Feb"/>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02-28T00:00:00"/>
    <s v="Feb"/>
    <n v="8.3299999999999999E-2"/>
    <n v="0"/>
    <n v="0"/>
    <s v="Por Ejecutar"/>
    <e v="#N/A"/>
    <e v="#N/A"/>
    <n v="0"/>
    <m/>
    <m/>
    <m/>
    <m/>
    <m/>
    <m/>
  </r>
  <r>
    <n v="235"/>
    <s v="OE5;SI;OTIC-ACT_21"/>
    <s v="OTIC;OTIC-ACT_21;Mar"/>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03-30T00:00:00"/>
    <s v="Mar"/>
    <n v="8.3299999999999999E-2"/>
    <n v="0"/>
    <n v="0"/>
    <s v="Por Ejecutar"/>
    <e v="#N/A"/>
    <e v="#N/A"/>
    <n v="0"/>
    <m/>
    <m/>
    <m/>
    <m/>
    <m/>
    <m/>
  </r>
  <r>
    <n v="235"/>
    <s v="OE5;SI;OTIC-ACT_21"/>
    <s v="OTIC;OTIC-ACT_21;Abr"/>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04-30T00:00:00"/>
    <s v="Abr"/>
    <n v="8.3299999999999999E-2"/>
    <n v="0"/>
    <n v="0"/>
    <s v="Por Ejecutar"/>
    <e v="#N/A"/>
    <e v="#N/A"/>
    <n v="0"/>
    <m/>
    <m/>
    <m/>
    <m/>
    <m/>
    <m/>
  </r>
  <r>
    <n v="235"/>
    <s v="OE5;SI;OTIC-ACT_21"/>
    <s v="OTIC;OTIC-ACT_21;May"/>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05-30T00:00:00"/>
    <s v="May"/>
    <n v="8.3299999999999999E-2"/>
    <n v="0"/>
    <n v="0"/>
    <s v="Por Ejecutar"/>
    <e v="#N/A"/>
    <e v="#N/A"/>
    <n v="0"/>
    <m/>
    <m/>
    <m/>
    <m/>
    <m/>
    <m/>
  </r>
  <r>
    <n v="235"/>
    <s v="OE5;SI;OTIC-ACT_21"/>
    <s v="OTIC;OTIC-ACT_21;Jun"/>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06-30T00:00:00"/>
    <s v="Jun"/>
    <n v="8.3299999999999999E-2"/>
    <n v="0"/>
    <n v="0"/>
    <s v="Por Ejecutar"/>
    <e v="#N/A"/>
    <e v="#N/A"/>
    <n v="0"/>
    <m/>
    <m/>
    <m/>
    <m/>
    <m/>
    <m/>
  </r>
  <r>
    <n v="235"/>
    <s v="OE5;SI;OTIC-ACT_21"/>
    <s v="OTIC;OTIC-ACT_21;Jul"/>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07-30T00:00:00"/>
    <s v="Jul"/>
    <n v="8.3299999999999999E-2"/>
    <n v="0"/>
    <n v="0"/>
    <s v="Por Ejecutar"/>
    <e v="#N/A"/>
    <e v="#N/A"/>
    <n v="0"/>
    <m/>
    <m/>
    <m/>
    <m/>
    <m/>
    <m/>
  </r>
  <r>
    <n v="235"/>
    <s v="OE5;SI;OTIC-ACT_21"/>
    <s v="OTIC;OTIC-ACT_21;Ago"/>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08-30T00:00:00"/>
    <s v="Ago"/>
    <n v="8.3299999999999999E-2"/>
    <n v="0"/>
    <n v="0"/>
    <s v="Por Ejecutar"/>
    <e v="#N/A"/>
    <e v="#N/A"/>
    <n v="0"/>
    <m/>
    <m/>
    <m/>
    <m/>
    <m/>
    <m/>
  </r>
  <r>
    <n v="235"/>
    <s v="OE5;SI;OTIC-ACT_21"/>
    <s v="OTIC;OTIC-ACT_21;Sep"/>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09-30T00:00:00"/>
    <s v="Sep"/>
    <e v="#N/A"/>
    <e v="#N/A"/>
    <e v="#N/A"/>
    <e v="#N/A"/>
    <e v="#N/A"/>
    <e v="#N/A"/>
    <n v="0"/>
    <m/>
    <m/>
    <m/>
    <m/>
    <m/>
    <m/>
  </r>
  <r>
    <n v="235"/>
    <s v="OE5;SI;OTIC-ACT_21"/>
    <s v="OTIC;OTIC-ACT_21;Oct"/>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10-30T00:00:00"/>
    <s v="Oct"/>
    <e v="#N/A"/>
    <e v="#N/A"/>
    <e v="#N/A"/>
    <e v="#N/A"/>
    <e v="#N/A"/>
    <e v="#N/A"/>
    <n v="0"/>
    <m/>
    <m/>
    <m/>
    <m/>
    <m/>
    <m/>
  </r>
  <r>
    <n v="235"/>
    <s v="OE5;SI;OTIC-ACT_21"/>
    <s v="OTIC;OTIC-ACT_21;Nov"/>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11-30T00:00:00"/>
    <s v="Nov"/>
    <e v="#N/A"/>
    <n v="8.3299999999999999E-2"/>
    <e v="#N/A"/>
    <e v="#N/A"/>
    <e v="#N/A"/>
    <e v="#N/A"/>
    <n v="0"/>
    <m/>
    <m/>
    <m/>
    <m/>
    <m/>
    <m/>
  </r>
  <r>
    <n v="235"/>
    <s v="OE5;SI;OTIC-ACT_21"/>
    <s v="OTIC;OTIC-ACT_21;Dic"/>
    <x v="3"/>
    <s v="Fortalecimiento Institucional"/>
    <s v="SI"/>
    <s v="TICS_16"/>
    <s v="PAI"/>
    <s v="4. Tecnologías de la Información y las Comunicaciones"/>
    <s v="OTIC-E_10"/>
    <s v="Política de Gobierno Digital."/>
    <s v="OTIC-ACT_21"/>
    <s v="Implementar IPV6 desde el punto de vista de Activos Fijos"/>
    <x v="9"/>
    <s v="Oficina_de_Tecnologías_de_la_Información_y_las_Comunicaciones"/>
    <n v="1"/>
    <n v="12"/>
    <n v="2019"/>
    <d v="2019-12-30T00:00:00"/>
    <s v="Dic"/>
    <e v="#N/A"/>
    <n v="8.3299999999999999E-2"/>
    <e v="#N/A"/>
    <e v="#N/A"/>
    <e v="#N/A"/>
    <e v="#N/A"/>
    <n v="0"/>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25">
  <r>
    <n v="1"/>
    <s v="OE1;SI;DCI-ACT_01"/>
    <s v="DCI;DCI-ACT_01;Ene"/>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01-30T00:00:00"/>
    <s v="Ene"/>
    <e v="#N/A"/>
    <e v="#N/A"/>
    <e v="#N/A"/>
    <e v="#N/A"/>
    <e v="#N/A"/>
    <e v="#N/A"/>
    <n v="0"/>
    <e v="#N/A"/>
    <e v="#N/A"/>
  </r>
  <r>
    <n v="1"/>
    <s v="OE1;SI;DCI-ACT_01"/>
    <s v="DCI;DCI-ACT_01;Feb"/>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02-28T00:00:00"/>
    <s v="Feb"/>
    <e v="#N/A"/>
    <e v="#N/A"/>
    <e v="#N/A"/>
    <e v="#N/A"/>
    <e v="#N/A"/>
    <e v="#N/A"/>
    <n v="0"/>
    <m/>
    <m/>
  </r>
  <r>
    <n v="1"/>
    <s v="OE1;SI;DCI-ACT_01"/>
    <s v="DCI;DCI-ACT_01;Mar"/>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03-30T00:00:00"/>
    <s v="Mar"/>
    <e v="#N/A"/>
    <e v="#N/A"/>
    <e v="#N/A"/>
    <e v="#N/A"/>
    <e v="#N/A"/>
    <e v="#N/A"/>
    <n v="0"/>
    <m/>
    <m/>
  </r>
  <r>
    <n v="1"/>
    <s v="OE1;SI;DCI-ACT_01"/>
    <s v="DCI;DCI-ACT_01;Abr"/>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04-30T00:00:00"/>
    <s v="Abr"/>
    <e v="#N/A"/>
    <e v="#N/A"/>
    <n v="0"/>
    <s v="Por Ejecutar"/>
    <e v="#N/A"/>
    <e v="#N/A"/>
    <n v="0"/>
    <m/>
    <m/>
  </r>
  <r>
    <n v="1"/>
    <s v="OE1;SI;DCI-ACT_01"/>
    <s v="DCI;DCI-ACT_01;May"/>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05-30T00:00:00"/>
    <s v="May"/>
    <e v="#N/A"/>
    <e v="#N/A"/>
    <e v="#N/A"/>
    <e v="#N/A"/>
    <e v="#N/A"/>
    <e v="#N/A"/>
    <n v="0"/>
    <m/>
    <m/>
  </r>
  <r>
    <n v="1"/>
    <s v="OE1;SI;DCI-ACT_01"/>
    <s v="DCI;DCI-ACT_01;Jun"/>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06-30T00:00:00"/>
    <s v="Jun"/>
    <e v="#N/A"/>
    <e v="#N/A"/>
    <e v="#N/A"/>
    <e v="#N/A"/>
    <e v="#N/A"/>
    <e v="#N/A"/>
    <n v="0"/>
    <m/>
    <m/>
  </r>
  <r>
    <n v="1"/>
    <s v="OE1;SI;DCI-ACT_01"/>
    <s v="DCI;DCI-ACT_01;Jul"/>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07-30T00:00:00"/>
    <s v="Jul"/>
    <e v="#N/A"/>
    <e v="#N/A"/>
    <e v="#N/A"/>
    <e v="#N/A"/>
    <e v="#N/A"/>
    <e v="#N/A"/>
    <n v="0"/>
    <m/>
    <m/>
  </r>
  <r>
    <n v="1"/>
    <s v="OE1;SI;DCI-ACT_01"/>
    <s v="DCI;DCI-ACT_01;Ago"/>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08-30T00:00:00"/>
    <s v="Ago"/>
    <e v="#N/A"/>
    <e v="#N/A"/>
    <e v="#N/A"/>
    <e v="#N/A"/>
    <e v="#N/A"/>
    <e v="#N/A"/>
    <n v="0"/>
    <m/>
    <m/>
  </r>
  <r>
    <n v="1"/>
    <s v="OE1;SI;DCI-ACT_01"/>
    <s v="DCI;DCI-ACT_01;Sep"/>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09-30T00:00:00"/>
    <s v="Sep"/>
    <e v="#N/A"/>
    <e v="#N/A"/>
    <e v="#N/A"/>
    <e v="#N/A"/>
    <e v="#N/A"/>
    <e v="#N/A"/>
    <n v="0"/>
    <m/>
    <m/>
  </r>
  <r>
    <n v="1"/>
    <s v="OE1;SI;DCI-ACT_01"/>
    <s v="DCI;DCI-ACT_01;Oct"/>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10-30T00:00:00"/>
    <s v="Oct"/>
    <e v="#N/A"/>
    <e v="#N/A"/>
    <n v="0"/>
    <s v="Por Ejecutar"/>
    <e v="#N/A"/>
    <e v="#N/A"/>
    <n v="0"/>
    <m/>
    <m/>
  </r>
  <r>
    <n v="1"/>
    <s v="OE1;SI;DCI-ACT_01"/>
    <s v="DCI;DCI-ACT_01;Nov"/>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11-30T00:00:00"/>
    <s v="Nov"/>
    <e v="#N/A"/>
    <e v="#N/A"/>
    <n v="0"/>
    <s v="Por Ejecutar"/>
    <e v="#N/A"/>
    <e v="#N/A"/>
    <n v="0"/>
    <m/>
    <m/>
  </r>
  <r>
    <n v="1"/>
    <s v="OE1;SI;DCI-ACT_01"/>
    <s v="DCI;DCI-ACT_01;Dic"/>
    <x v="0"/>
    <s v="Fortalecer la Vigilancia."/>
    <s v="SI"/>
    <s v="PAI_10"/>
    <x v="0"/>
    <s v="Seguimiento_Solicitudes"/>
    <s v="DCI-E_01"/>
    <s v="1. Resolver Solicitudes y/o Radicaciones allegadas a la Dependencia"/>
    <s v="DCI-ACT_01"/>
    <s v="1. Derechos de Petición Radicados"/>
    <s v="DCI"/>
    <s v="Despacho_del_Delegado_de_Concesiones_e_Infraestructura"/>
    <n v="1"/>
    <n v="12"/>
    <n v="2019"/>
    <d v="2019-12-30T00:00:00"/>
    <s v="Dic"/>
    <e v="#N/A"/>
    <e v="#N/A"/>
    <n v="0"/>
    <s v="Por Ejecutar"/>
    <e v="#N/A"/>
    <e v="#N/A"/>
    <n v="0"/>
    <m/>
    <m/>
  </r>
  <r>
    <n v="2"/>
    <s v="OE1;SI;DCI-ACT_02"/>
    <s v="DCI;DCI-ACT_02;Ene"/>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01-30T00:00:00"/>
    <s v="Ene"/>
    <e v="#N/A"/>
    <e v="#N/A"/>
    <n v="0"/>
    <s v="Por Ejecutar"/>
    <e v="#N/A"/>
    <e v="#N/A"/>
    <n v="0"/>
    <e v="#N/A"/>
    <e v="#N/A"/>
  </r>
  <r>
    <n v="2"/>
    <s v="OE1;SI;DCI-ACT_02"/>
    <s v="DCI;DCI-ACT_02;Feb"/>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02-28T00:00:00"/>
    <s v="Feb"/>
    <e v="#N/A"/>
    <e v="#N/A"/>
    <e v="#N/A"/>
    <e v="#N/A"/>
    <e v="#N/A"/>
    <e v="#N/A"/>
    <n v="0"/>
    <m/>
    <m/>
  </r>
  <r>
    <n v="2"/>
    <s v="OE1;SI;DCI-ACT_02"/>
    <s v="DCI;DCI-ACT_02;Mar"/>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03-30T00:00:00"/>
    <s v="Mar"/>
    <e v="#N/A"/>
    <e v="#N/A"/>
    <n v="0"/>
    <s v="Por Ejecutar"/>
    <e v="#N/A"/>
    <e v="#N/A"/>
    <n v="0"/>
    <m/>
    <m/>
  </r>
  <r>
    <n v="2"/>
    <s v="OE1;SI;DCI-ACT_02"/>
    <s v="DCI;DCI-ACT_02;Abr"/>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04-30T00:00:00"/>
    <s v="Abr"/>
    <e v="#N/A"/>
    <e v="#N/A"/>
    <n v="0"/>
    <s v="Por Ejecutar"/>
    <e v="#N/A"/>
    <e v="#N/A"/>
    <n v="0"/>
    <m/>
    <m/>
  </r>
  <r>
    <n v="2"/>
    <s v="OE1;SI;DCI-ACT_02"/>
    <s v="DCI;DCI-ACT_02;May"/>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05-30T00:00:00"/>
    <s v="May"/>
    <e v="#N/A"/>
    <e v="#N/A"/>
    <e v="#N/A"/>
    <e v="#N/A"/>
    <e v="#N/A"/>
    <e v="#N/A"/>
    <n v="0"/>
    <m/>
    <m/>
  </r>
  <r>
    <n v="2"/>
    <s v="OE1;SI;DCI-ACT_02"/>
    <s v="DCI;DCI-ACT_02;Jun"/>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06-30T00:00:00"/>
    <s v="Jun"/>
    <e v="#N/A"/>
    <e v="#N/A"/>
    <e v="#N/A"/>
    <e v="#N/A"/>
    <e v="#N/A"/>
    <e v="#N/A"/>
    <n v="0"/>
    <m/>
    <m/>
  </r>
  <r>
    <n v="2"/>
    <s v="OE1;SI;DCI-ACT_02"/>
    <s v="DCI;DCI-ACT_02;Jul"/>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07-30T00:00:00"/>
    <s v="Jul"/>
    <e v="#N/A"/>
    <e v="#N/A"/>
    <e v="#N/A"/>
    <e v="#N/A"/>
    <e v="#N/A"/>
    <e v="#N/A"/>
    <n v="0"/>
    <m/>
    <m/>
  </r>
  <r>
    <n v="2"/>
    <s v="OE1;SI;DCI-ACT_02"/>
    <s v="DCI;DCI-ACT_02;Ago"/>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08-30T00:00:00"/>
    <s v="Ago"/>
    <e v="#N/A"/>
    <e v="#N/A"/>
    <e v="#N/A"/>
    <e v="#N/A"/>
    <e v="#N/A"/>
    <e v="#N/A"/>
    <n v="0"/>
    <m/>
    <m/>
  </r>
  <r>
    <n v="2"/>
    <s v="OE1;SI;DCI-ACT_02"/>
    <s v="DCI;DCI-ACT_02;Sep"/>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09-30T00:00:00"/>
    <s v="Sep"/>
    <e v="#N/A"/>
    <e v="#N/A"/>
    <e v="#N/A"/>
    <e v="#N/A"/>
    <e v="#N/A"/>
    <e v="#N/A"/>
    <n v="0"/>
    <m/>
    <m/>
  </r>
  <r>
    <n v="2"/>
    <s v="OE1;SI;DCI-ACT_02"/>
    <s v="DCI;DCI-ACT_02;Oct"/>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10-30T00:00:00"/>
    <s v="Oct"/>
    <e v="#N/A"/>
    <e v="#N/A"/>
    <n v="0"/>
    <s v="Por Ejecutar"/>
    <e v="#N/A"/>
    <e v="#N/A"/>
    <n v="0"/>
    <m/>
    <m/>
  </r>
  <r>
    <n v="2"/>
    <s v="OE1;SI;DCI-ACT_02"/>
    <s v="DCI;DCI-ACT_02;Nov"/>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11-30T00:00:00"/>
    <s v="Nov"/>
    <e v="#N/A"/>
    <e v="#N/A"/>
    <n v="0"/>
    <s v="Por Ejecutar"/>
    <e v="#N/A"/>
    <e v="#N/A"/>
    <n v="0"/>
    <m/>
    <m/>
  </r>
  <r>
    <n v="2"/>
    <s v="OE1;SI;DCI-ACT_02"/>
    <s v="DCI;DCI-ACT_02;Dic"/>
    <x v="0"/>
    <s v="Fortalecer la Vigilancia."/>
    <s v="SI"/>
    <s v="PAI_10"/>
    <x v="0"/>
    <s v="Averiguación_Preliminar"/>
    <s v="DCI-E_02"/>
    <s v="2. Resolver Análisis y/o Estudio de Averiguaciones Preliminares"/>
    <s v="DCI-ACT_02"/>
    <s v="2. Averiguación Preliminar"/>
    <s v="DCI"/>
    <s v="Despacho_del_Delegado_de_Concesiones_e_Infraestructura"/>
    <n v="1"/>
    <n v="12"/>
    <n v="2019"/>
    <d v="2019-12-30T00:00:00"/>
    <s v="Dic"/>
    <e v="#N/A"/>
    <e v="#N/A"/>
    <n v="0"/>
    <s v="Por Ejecutar"/>
    <e v="#N/A"/>
    <e v="#N/A"/>
    <n v="0"/>
    <m/>
    <m/>
  </r>
  <r>
    <n v="3"/>
    <s v="OE1;SI;DCI-ACT_03"/>
    <s v="DCI;DCI-ACT_03;Ene"/>
    <x v="0"/>
    <s v="Fortalecer la Vigilancia."/>
    <s v="SI"/>
    <s v="PAI_10"/>
    <x v="0"/>
    <s v="Investigaciones"/>
    <s v="DCI-E_03"/>
    <s v="3. Resolver Actuaciones Administrativas anterior a Decreto 2409"/>
    <s v="DCI-ACT_03"/>
    <s v="1. INVESTIGACIÓN"/>
    <s v="DCI"/>
    <s v="Despacho_del_Delegado_de_Concesiones_e_Infraestructura"/>
    <n v="1"/>
    <n v="12"/>
    <n v="2019"/>
    <d v="2019-01-30T00:00:00"/>
    <s v="Ene"/>
    <n v="0"/>
    <n v="0"/>
    <n v="0"/>
    <s v="Por Ejecutar"/>
    <n v="0"/>
    <n v="0"/>
    <n v="0"/>
    <e v="#N/A"/>
    <e v="#N/A"/>
  </r>
  <r>
    <n v="3"/>
    <s v="OE1;SI;DCI-ACT_03"/>
    <s v="DCI;DCI-ACT_03;Feb"/>
    <x v="0"/>
    <s v="Fortalecer la Vigilancia."/>
    <s v="SI"/>
    <s v="PAI_10"/>
    <x v="0"/>
    <s v="Investigaciones"/>
    <s v="DCI-E_03"/>
    <s v="3. Resolver Actuaciones Administrativas anterior a Decreto 2409"/>
    <s v="DCI-ACT_03"/>
    <s v="1. INVESTIGACIÓN"/>
    <s v="DCI"/>
    <s v="Despacho_del_Delegado_de_Concesiones_e_Infraestructura"/>
    <n v="1"/>
    <n v="12"/>
    <n v="2019"/>
    <d v="2019-02-28T00:00:00"/>
    <s v="Feb"/>
    <n v="0"/>
    <n v="0"/>
    <n v="0"/>
    <s v="Por Ejecutar"/>
    <n v="0"/>
    <n v="0"/>
    <n v="0"/>
    <m/>
    <m/>
  </r>
  <r>
    <n v="3"/>
    <s v="OE1;SI;DCI-ACT_03"/>
    <s v="DCI;DCI-ACT_03;Mar"/>
    <x v="0"/>
    <s v="Fortalecer la Vigilancia."/>
    <s v="SI"/>
    <s v="PAI_10"/>
    <x v="0"/>
    <s v="Investigaciones"/>
    <s v="DCI-E_03"/>
    <s v="3. Resolver Actuaciones Administrativas anterior a Decreto 2409"/>
    <s v="DCI-ACT_03"/>
    <s v="1. INVESTIGACIÓN"/>
    <s v="DCI"/>
    <s v="Despacho_del_Delegado_de_Concesiones_e_Infraestructura"/>
    <n v="1"/>
    <n v="12"/>
    <n v="2019"/>
    <d v="2019-03-30T00:00:00"/>
    <s v="Mar"/>
    <n v="0"/>
    <n v="0"/>
    <e v="#DIV/0!"/>
    <e v="#DIV/0!"/>
    <n v="0"/>
    <n v="0"/>
    <n v="0"/>
    <m/>
    <m/>
  </r>
  <r>
    <n v="3"/>
    <s v="OE1;SI;DCI-ACT_03"/>
    <s v="DCI;DCI-ACT_03;Abr"/>
    <x v="0"/>
    <s v="Fortalecer la Vigilancia."/>
    <s v="SI"/>
    <s v="PAI_10"/>
    <x v="0"/>
    <s v="Investigaciones"/>
    <s v="DCI-E_03"/>
    <s v="3. Resolver Actuaciones Administrativas anterior a Decreto 2409"/>
    <s v="DCI-ACT_03"/>
    <s v="1. INVESTIGACIÓN"/>
    <s v="DCI"/>
    <s v="Despacho_del_Delegado_de_Concesiones_e_Infraestructura"/>
    <n v="1"/>
    <n v="12"/>
    <n v="2019"/>
    <d v="2019-04-30T00:00:00"/>
    <s v="Abr"/>
    <n v="0"/>
    <n v="0"/>
    <n v="0"/>
    <s v="Por Ejecutar"/>
    <n v="0"/>
    <n v="0"/>
    <n v="0"/>
    <m/>
    <m/>
  </r>
  <r>
    <n v="3"/>
    <s v="OE1;SI;DCI-ACT_03"/>
    <s v="DCI;DCI-ACT_03;May"/>
    <x v="0"/>
    <s v="Fortalecer la Vigilancia."/>
    <s v="SI"/>
    <s v="PAI_10"/>
    <x v="0"/>
    <s v="Investigaciones"/>
    <s v="DCI-E_03"/>
    <s v="3. Resolver Actuaciones Administrativas anterior a Decreto 2409"/>
    <s v="DCI-ACT_03"/>
    <s v="1. INVESTIGACIÓN"/>
    <s v="DCI"/>
    <s v="Despacho_del_Delegado_de_Concesiones_e_Infraestructura"/>
    <n v="1"/>
    <n v="12"/>
    <n v="2019"/>
    <d v="2019-05-30T00:00:00"/>
    <s v="May"/>
    <n v="0"/>
    <n v="0"/>
    <n v="0"/>
    <s v="Por Ejecutar"/>
    <n v="0"/>
    <n v="0"/>
    <n v="0"/>
    <m/>
    <m/>
  </r>
  <r>
    <n v="3"/>
    <s v="OE1;SI;DCI-ACT_03"/>
    <s v="DCI;DCI-ACT_03;Jun"/>
    <x v="0"/>
    <s v="Fortalecer la Vigilancia."/>
    <s v="SI"/>
    <s v="PAI_10"/>
    <x v="0"/>
    <s v="Investigaciones"/>
    <s v="DCI-E_03"/>
    <s v="3. Resolver Actuaciones Administrativas anterior a Decreto 2409"/>
    <s v="DCI-ACT_03"/>
    <s v="1. INVESTIGACIÓN"/>
    <s v="DCI"/>
    <s v="Despacho_del_Delegado_de_Concesiones_e_Infraestructura"/>
    <n v="1"/>
    <n v="12"/>
    <n v="2019"/>
    <d v="2019-06-30T00:00:00"/>
    <s v="Jun"/>
    <n v="0"/>
    <n v="0"/>
    <n v="0"/>
    <s v="Por Ejecutar"/>
    <n v="0"/>
    <n v="0"/>
    <n v="0"/>
    <m/>
    <m/>
  </r>
  <r>
    <n v="3"/>
    <s v="OE1;SI;DCI-ACT_03"/>
    <s v="DCI;DCI-ACT_03;Jul"/>
    <x v="0"/>
    <s v="Fortalecer la Vigilancia."/>
    <s v="SI"/>
    <s v="PAI_10"/>
    <x v="0"/>
    <s v="Investigaciones"/>
    <s v="DCI-E_03"/>
    <s v="3. Resolver Actuaciones Administrativas anterior a Decreto 2409"/>
    <s v="DCI-ACT_03"/>
    <s v="1. INVESTIGACIÓN"/>
    <s v="DCI"/>
    <s v="Despacho_del_Delegado_de_Concesiones_e_Infraestructura"/>
    <n v="1"/>
    <n v="12"/>
    <n v="2019"/>
    <d v="2019-07-30T00:00:00"/>
    <s v="Jul"/>
    <n v="0"/>
    <n v="0"/>
    <n v="0"/>
    <s v="Por Ejecutar"/>
    <n v="0"/>
    <n v="0"/>
    <n v="0"/>
    <m/>
    <m/>
  </r>
  <r>
    <n v="3"/>
    <s v="OE1;SI;DCI-ACT_03"/>
    <s v="DCI;DCI-ACT_03;Ago"/>
    <x v="0"/>
    <s v="Fortalecer la Vigilancia."/>
    <s v="SI"/>
    <s v="PAI_10"/>
    <x v="0"/>
    <s v="Investigaciones"/>
    <s v="DCI-E_03"/>
    <s v="3. Resolver Actuaciones Administrativas anterior a Decreto 2409"/>
    <s v="DCI-ACT_03"/>
    <s v="1. INVESTIGACIÓN"/>
    <s v="DCI"/>
    <s v="Despacho_del_Delegado_de_Concesiones_e_Infraestructura"/>
    <n v="1"/>
    <n v="12"/>
    <n v="2019"/>
    <d v="2019-08-30T00:00:00"/>
    <s v="Ago"/>
    <n v="0"/>
    <n v="0"/>
    <n v="0"/>
    <s v="Por Ejecutar"/>
    <n v="0"/>
    <n v="0"/>
    <n v="0"/>
    <m/>
    <m/>
  </r>
  <r>
    <n v="3"/>
    <s v="OE1;SI;DCI-ACT_03"/>
    <s v="DCI;DCI-ACT_03;Sep"/>
    <x v="0"/>
    <s v="Fortalecer la Vigilancia."/>
    <s v="SI"/>
    <s v="PAI_10"/>
    <x v="0"/>
    <s v="Investigaciones"/>
    <s v="DCI-E_03"/>
    <s v="3. Resolver Actuaciones Administrativas anterior a Decreto 2409"/>
    <s v="DCI-ACT_03"/>
    <s v="1. INVESTIGACIÓN"/>
    <s v="DCI"/>
    <s v="Despacho_del_Delegado_de_Concesiones_e_Infraestructura"/>
    <n v="1"/>
    <n v="12"/>
    <n v="2019"/>
    <d v="2019-09-30T00:00:00"/>
    <s v="Sep"/>
    <e v="#N/A"/>
    <e v="#N/A"/>
    <n v="0"/>
    <s v="Por Ejecutar"/>
    <e v="#N/A"/>
    <e v="#N/A"/>
    <n v="0"/>
    <m/>
    <m/>
  </r>
  <r>
    <n v="3"/>
    <s v="OE1;SI;DCI-ACT_03"/>
    <s v="DCI;DCI-ACT_03;Oct"/>
    <x v="0"/>
    <s v="Fortalecer la Vigilancia."/>
    <s v="SI"/>
    <s v="PAI_10"/>
    <x v="0"/>
    <s v="Investigaciones"/>
    <s v="DCI-E_03"/>
    <s v="3. Resolver Actuaciones Administrativas anterior a Decreto 2409"/>
    <s v="DCI-ACT_03"/>
    <s v="1. INVESTIGACIÓN"/>
    <s v="DCI"/>
    <s v="Despacho_del_Delegado_de_Concesiones_e_Infraestructura"/>
    <n v="1"/>
    <n v="12"/>
    <n v="2019"/>
    <d v="2019-10-30T00:00:00"/>
    <s v="Oct"/>
    <e v="#N/A"/>
    <e v="#N/A"/>
    <n v="0"/>
    <s v="Por Ejecutar"/>
    <e v="#N/A"/>
    <e v="#N/A"/>
    <n v="0"/>
    <m/>
    <m/>
  </r>
  <r>
    <n v="3"/>
    <s v="OE1;SI;DCI-ACT_03"/>
    <s v="DCI;DCI-ACT_03;Nov"/>
    <x v="0"/>
    <s v="Fortalecer la Vigilancia."/>
    <s v="SI"/>
    <s v="PAI_10"/>
    <x v="0"/>
    <s v="Investigaciones"/>
    <s v="DCI-E_03"/>
    <s v="3. Resolver Actuaciones Administrativas anterior a Decreto 2409"/>
    <s v="DCI-ACT_03"/>
    <s v="1. INVESTIGACIÓN"/>
    <s v="DCI"/>
    <s v="Despacho_del_Delegado_de_Concesiones_e_Infraestructura"/>
    <n v="1"/>
    <n v="12"/>
    <n v="2019"/>
    <d v="2019-11-30T00:00:00"/>
    <s v="Nov"/>
    <e v="#N/A"/>
    <n v="0"/>
    <n v="0"/>
    <s v="Por Ejecutar"/>
    <e v="#N/A"/>
    <e v="#N/A"/>
    <n v="0"/>
    <m/>
    <m/>
  </r>
  <r>
    <n v="3"/>
    <s v="OE1;SI;DCI-ACT_03"/>
    <s v="DCI;DCI-ACT_03;Dic"/>
    <x v="0"/>
    <s v="Fortalecer la Vigilancia."/>
    <s v="SI"/>
    <s v="PAI_10"/>
    <x v="0"/>
    <s v="Investigaciones"/>
    <s v="DCI-E_03"/>
    <s v="3. Resolver Actuaciones Administrativas anterior a Decreto 2409"/>
    <s v="DCI-ACT_03"/>
    <s v="1. INVESTIGACIÓN"/>
    <s v="DCI"/>
    <s v="Despacho_del_Delegado_de_Concesiones_e_Infraestructura"/>
    <n v="1"/>
    <n v="12"/>
    <n v="2019"/>
    <d v="2019-12-30T00:00:00"/>
    <s v="Dic"/>
    <e v="#N/A"/>
    <n v="0"/>
    <n v="0"/>
    <s v="Por Ejecutar"/>
    <e v="#N/A"/>
    <e v="#N/A"/>
    <n v="0"/>
    <m/>
    <m/>
  </r>
  <r>
    <n v="4"/>
    <s v="OE1;SI;DCI-ACT_04"/>
    <s v="DCI;DCI-ACT_04;Ene"/>
    <x v="0"/>
    <s v="Fortalecer la Vigilancia."/>
    <s v="SI"/>
    <s v="PAI_10"/>
    <x v="0"/>
    <s v="Investigaciones"/>
    <s v="DCI-E_03"/>
    <s v="3. Resolver Actuaciones Administrativas anterior a Decreto 2409"/>
    <s v="DCI-ACT_04"/>
    <s v="2. ETAPA PROBATORIA"/>
    <s v="DCI"/>
    <s v="Despacho_del_Delegado_de_Concesiones_e_Infraestructura"/>
    <n v="1"/>
    <n v="12"/>
    <n v="2019"/>
    <d v="2019-01-30T00:00:00"/>
    <s v="Ene"/>
    <n v="0"/>
    <n v="0"/>
    <n v="0"/>
    <s v="Por Ejecutar"/>
    <n v="0"/>
    <n v="0"/>
    <n v="0"/>
    <e v="#N/A"/>
    <e v="#N/A"/>
  </r>
  <r>
    <n v="4"/>
    <s v="OE1;SI;DCI-ACT_04"/>
    <s v="DCI;DCI-ACT_04;Feb"/>
    <x v="0"/>
    <s v="Fortalecer la Vigilancia."/>
    <s v="SI"/>
    <s v="PAI_10"/>
    <x v="0"/>
    <s v="Investigaciones"/>
    <s v="DCI-E_03"/>
    <s v="3. Resolver Actuaciones Administrativas anterior a Decreto 2409"/>
    <s v="DCI-ACT_04"/>
    <s v="2. ETAPA PROBATORIA"/>
    <s v="DCI"/>
    <s v="Despacho_del_Delegado_de_Concesiones_e_Infraestructura"/>
    <n v="1"/>
    <n v="12"/>
    <n v="2019"/>
    <d v="2019-02-28T00:00:00"/>
    <s v="Feb"/>
    <n v="0"/>
    <n v="0"/>
    <n v="0"/>
    <s v="Por Ejecutar"/>
    <n v="0"/>
    <n v="0"/>
    <n v="0"/>
    <m/>
    <m/>
  </r>
  <r>
    <n v="4"/>
    <s v="OE1;SI;DCI-ACT_04"/>
    <s v="DCI;DCI-ACT_04;Mar"/>
    <x v="0"/>
    <s v="Fortalecer la Vigilancia."/>
    <s v="SI"/>
    <s v="PAI_10"/>
    <x v="0"/>
    <s v="Investigaciones"/>
    <s v="DCI-E_03"/>
    <s v="3. Resolver Actuaciones Administrativas anterior a Decreto 2409"/>
    <s v="DCI-ACT_04"/>
    <s v="2. ETAPA PROBATORIA"/>
    <s v="DCI"/>
    <s v="Despacho_del_Delegado_de_Concesiones_e_Infraestructura"/>
    <n v="1"/>
    <n v="12"/>
    <n v="2019"/>
    <d v="2019-03-30T00:00:00"/>
    <s v="Mar"/>
    <n v="0"/>
    <n v="0"/>
    <e v="#DIV/0!"/>
    <e v="#DIV/0!"/>
    <n v="0"/>
    <n v="0"/>
    <n v="0"/>
    <m/>
    <m/>
  </r>
  <r>
    <n v="4"/>
    <s v="OE1;SI;DCI-ACT_04"/>
    <s v="DCI;DCI-ACT_04;Abr"/>
    <x v="0"/>
    <s v="Fortalecer la Vigilancia."/>
    <s v="SI"/>
    <s v="PAI_10"/>
    <x v="0"/>
    <s v="Investigaciones"/>
    <s v="DCI-E_03"/>
    <s v="3. Resolver Actuaciones Administrativas anterior a Decreto 2409"/>
    <s v="DCI-ACT_04"/>
    <s v="2. ETAPA PROBATORIA"/>
    <s v="DCI"/>
    <s v="Despacho_del_Delegado_de_Concesiones_e_Infraestructura"/>
    <n v="1"/>
    <n v="12"/>
    <n v="2019"/>
    <d v="2019-04-30T00:00:00"/>
    <s v="Abr"/>
    <n v="0"/>
    <n v="0"/>
    <n v="0"/>
    <s v="Por Ejecutar"/>
    <n v="0"/>
    <n v="0"/>
    <n v="0"/>
    <m/>
    <m/>
  </r>
  <r>
    <n v="4"/>
    <s v="OE1;SI;DCI-ACT_04"/>
    <s v="DCI;DCI-ACT_04;May"/>
    <x v="0"/>
    <s v="Fortalecer la Vigilancia."/>
    <s v="SI"/>
    <s v="PAI_10"/>
    <x v="0"/>
    <s v="Investigaciones"/>
    <s v="DCI-E_03"/>
    <s v="3. Resolver Actuaciones Administrativas anterior a Decreto 2409"/>
    <s v="DCI-ACT_04"/>
    <s v="2. ETAPA PROBATORIA"/>
    <s v="DCI"/>
    <s v="Despacho_del_Delegado_de_Concesiones_e_Infraestructura"/>
    <n v="1"/>
    <n v="12"/>
    <n v="2019"/>
    <d v="2019-05-30T00:00:00"/>
    <s v="May"/>
    <n v="0"/>
    <n v="0"/>
    <e v="#DIV/0!"/>
    <e v="#DIV/0!"/>
    <n v="0"/>
    <n v="0"/>
    <n v="0"/>
    <m/>
    <m/>
  </r>
  <r>
    <n v="4"/>
    <s v="OE1;SI;DCI-ACT_04"/>
    <s v="DCI;DCI-ACT_04;Jun"/>
    <x v="0"/>
    <s v="Fortalecer la Vigilancia."/>
    <s v="SI"/>
    <s v="PAI_10"/>
    <x v="0"/>
    <s v="Investigaciones"/>
    <s v="DCI-E_03"/>
    <s v="3. Resolver Actuaciones Administrativas anterior a Decreto 2409"/>
    <s v="DCI-ACT_04"/>
    <s v="2. ETAPA PROBATORIA"/>
    <s v="DCI"/>
    <s v="Despacho_del_Delegado_de_Concesiones_e_Infraestructura"/>
    <n v="1"/>
    <n v="12"/>
    <n v="2019"/>
    <d v="2019-06-30T00:00:00"/>
    <s v="Jun"/>
    <n v="0"/>
    <n v="0"/>
    <n v="0"/>
    <s v="Por Ejecutar"/>
    <n v="0"/>
    <n v="0"/>
    <n v="0"/>
    <m/>
    <m/>
  </r>
  <r>
    <n v="4"/>
    <s v="OE1;SI;DCI-ACT_04"/>
    <s v="DCI;DCI-ACT_04;Jul"/>
    <x v="0"/>
    <s v="Fortalecer la Vigilancia."/>
    <s v="SI"/>
    <s v="PAI_10"/>
    <x v="0"/>
    <s v="Investigaciones"/>
    <s v="DCI-E_03"/>
    <s v="3. Resolver Actuaciones Administrativas anterior a Decreto 2409"/>
    <s v="DCI-ACT_04"/>
    <s v="2. ETAPA PROBATORIA"/>
    <s v="DCI"/>
    <s v="Despacho_del_Delegado_de_Concesiones_e_Infraestructura"/>
    <n v="1"/>
    <n v="12"/>
    <n v="2019"/>
    <d v="2019-07-30T00:00:00"/>
    <s v="Jul"/>
    <n v="0"/>
    <n v="0"/>
    <n v="0"/>
    <s v="Por Ejecutar"/>
    <n v="0"/>
    <n v="0"/>
    <n v="0"/>
    <m/>
    <m/>
  </r>
  <r>
    <n v="4"/>
    <s v="OE1;SI;DCI-ACT_04"/>
    <s v="DCI;DCI-ACT_04;Ago"/>
    <x v="0"/>
    <s v="Fortalecer la Vigilancia."/>
    <s v="SI"/>
    <s v="PAI_10"/>
    <x v="0"/>
    <s v="Investigaciones"/>
    <s v="DCI-E_03"/>
    <s v="3. Resolver Actuaciones Administrativas anterior a Decreto 2409"/>
    <s v="DCI-ACT_04"/>
    <s v="2. ETAPA PROBATORIA"/>
    <s v="DCI"/>
    <s v="Despacho_del_Delegado_de_Concesiones_e_Infraestructura"/>
    <n v="1"/>
    <n v="12"/>
    <n v="2019"/>
    <d v="2019-08-30T00:00:00"/>
    <s v="Ago"/>
    <n v="0"/>
    <n v="0"/>
    <e v="#DIV/0!"/>
    <e v="#DIV/0!"/>
    <n v="0"/>
    <n v="0"/>
    <n v="0"/>
    <m/>
    <m/>
  </r>
  <r>
    <n v="4"/>
    <s v="OE1;SI;DCI-ACT_04"/>
    <s v="DCI;DCI-ACT_04;Sep"/>
    <x v="0"/>
    <s v="Fortalecer la Vigilancia."/>
    <s v="SI"/>
    <s v="PAI_10"/>
    <x v="0"/>
    <s v="Investigaciones"/>
    <s v="DCI-E_03"/>
    <s v="3. Resolver Actuaciones Administrativas anterior a Decreto 2409"/>
    <s v="DCI-ACT_04"/>
    <s v="2. ETAPA PROBATORIA"/>
    <s v="DCI"/>
    <s v="Despacho_del_Delegado_de_Concesiones_e_Infraestructura"/>
    <n v="1"/>
    <n v="12"/>
    <n v="2019"/>
    <d v="2019-09-30T00:00:00"/>
    <s v="Sep"/>
    <e v="#N/A"/>
    <e v="#N/A"/>
    <e v="#N/A"/>
    <e v="#N/A"/>
    <e v="#N/A"/>
    <e v="#N/A"/>
    <n v="0"/>
    <m/>
    <m/>
  </r>
  <r>
    <n v="4"/>
    <s v="OE1;SI;DCI-ACT_04"/>
    <s v="DCI;DCI-ACT_04;Oct"/>
    <x v="0"/>
    <s v="Fortalecer la Vigilancia."/>
    <s v="SI"/>
    <s v="PAI_10"/>
    <x v="0"/>
    <s v="Investigaciones"/>
    <s v="DCI-E_03"/>
    <s v="3. Resolver Actuaciones Administrativas anterior a Decreto 2409"/>
    <s v="DCI-ACT_04"/>
    <s v="2. ETAPA PROBATORIA"/>
    <s v="DCI"/>
    <s v="Despacho_del_Delegado_de_Concesiones_e_Infraestructura"/>
    <n v="1"/>
    <n v="12"/>
    <n v="2019"/>
    <d v="2019-10-30T00:00:00"/>
    <s v="Oct"/>
    <e v="#N/A"/>
    <e v="#N/A"/>
    <n v="0"/>
    <s v="Por Ejecutar"/>
    <e v="#N/A"/>
    <e v="#N/A"/>
    <n v="0"/>
    <m/>
    <m/>
  </r>
  <r>
    <n v="4"/>
    <s v="OE1;SI;DCI-ACT_04"/>
    <s v="DCI;DCI-ACT_04;Nov"/>
    <x v="0"/>
    <s v="Fortalecer la Vigilancia."/>
    <s v="SI"/>
    <s v="PAI_10"/>
    <x v="0"/>
    <s v="Investigaciones"/>
    <s v="DCI-E_03"/>
    <s v="3. Resolver Actuaciones Administrativas anterior a Decreto 2409"/>
    <s v="DCI-ACT_04"/>
    <s v="2. ETAPA PROBATORIA"/>
    <s v="DCI"/>
    <s v="Despacho_del_Delegado_de_Concesiones_e_Infraestructura"/>
    <n v="1"/>
    <n v="12"/>
    <n v="2019"/>
    <d v="2019-11-30T00:00:00"/>
    <s v="Nov"/>
    <e v="#N/A"/>
    <n v="0"/>
    <n v="0"/>
    <s v="Por Ejecutar"/>
    <e v="#N/A"/>
    <e v="#N/A"/>
    <n v="0"/>
    <m/>
    <m/>
  </r>
  <r>
    <n v="4"/>
    <s v="OE1;SI;DCI-ACT_04"/>
    <s v="DCI;DCI-ACT_04;Dic"/>
    <x v="0"/>
    <s v="Fortalecer la Vigilancia."/>
    <s v="SI"/>
    <s v="PAI_10"/>
    <x v="0"/>
    <s v="Investigaciones"/>
    <s v="DCI-E_03"/>
    <s v="3. Resolver Actuaciones Administrativas anterior a Decreto 2409"/>
    <s v="DCI-ACT_04"/>
    <s v="2. ETAPA PROBATORIA"/>
    <s v="DCI"/>
    <s v="Despacho_del_Delegado_de_Concesiones_e_Infraestructura"/>
    <n v="1"/>
    <n v="12"/>
    <n v="2019"/>
    <d v="2019-12-30T00:00:00"/>
    <s v="Dic"/>
    <e v="#N/A"/>
    <n v="0"/>
    <n v="0"/>
    <s v="Por Ejecutar"/>
    <e v="#N/A"/>
    <e v="#N/A"/>
    <n v="0"/>
    <m/>
    <m/>
  </r>
  <r>
    <n v="5"/>
    <s v="OE1;SI;DCI-ACT_05"/>
    <s v="DCI;DCI-ACT_05;Ene"/>
    <x v="0"/>
    <s v="Fortalecer la Vigilancia."/>
    <s v="SI"/>
    <s v="PAI_10"/>
    <x v="0"/>
    <s v="Investigaciones"/>
    <s v="DCI-E_03"/>
    <s v="3. Resolver Actuaciones Administrativas anterior a Decreto 2409"/>
    <s v="DCI-ACT_05"/>
    <s v="3. ALEGATOS"/>
    <s v="DCI"/>
    <s v="Despacho_del_Delegado_de_Concesiones_e_Infraestructura"/>
    <n v="1"/>
    <n v="12"/>
    <n v="2019"/>
    <d v="2019-01-30T00:00:00"/>
    <s v="Ene"/>
    <n v="0"/>
    <n v="0"/>
    <e v="#DIV/0!"/>
    <e v="#DIV/0!"/>
    <n v="0"/>
    <n v="0"/>
    <n v="0"/>
    <e v="#N/A"/>
    <e v="#N/A"/>
  </r>
  <r>
    <n v="5"/>
    <s v="OE1;SI;DCI-ACT_05"/>
    <s v="DCI;DCI-ACT_05;Feb"/>
    <x v="0"/>
    <s v="Fortalecer la Vigilancia."/>
    <s v="SI"/>
    <s v="PAI_10"/>
    <x v="0"/>
    <s v="Investigaciones"/>
    <s v="DCI-E_03"/>
    <s v="3. Resolver Actuaciones Administrativas anterior a Decreto 2409"/>
    <s v="DCI-ACT_05"/>
    <s v="3. ALEGATOS"/>
    <s v="DCI"/>
    <s v="Despacho_del_Delegado_de_Concesiones_e_Infraestructura"/>
    <n v="1"/>
    <n v="12"/>
    <n v="2019"/>
    <d v="2019-02-28T00:00:00"/>
    <s v="Feb"/>
    <n v="0"/>
    <n v="0"/>
    <e v="#DIV/0!"/>
    <e v="#DIV/0!"/>
    <n v="0"/>
    <n v="0"/>
    <n v="0"/>
    <m/>
    <m/>
  </r>
  <r>
    <n v="5"/>
    <s v="OE1;SI;DCI-ACT_05"/>
    <s v="DCI;DCI-ACT_05;Mar"/>
    <x v="0"/>
    <s v="Fortalecer la Vigilancia."/>
    <s v="SI"/>
    <s v="PAI_10"/>
    <x v="0"/>
    <s v="Investigaciones"/>
    <s v="DCI-E_03"/>
    <s v="3. Resolver Actuaciones Administrativas anterior a Decreto 2409"/>
    <s v="DCI-ACT_05"/>
    <s v="3. ALEGATOS"/>
    <s v="DCI"/>
    <s v="Despacho_del_Delegado_de_Concesiones_e_Infraestructura"/>
    <n v="1"/>
    <n v="12"/>
    <n v="2019"/>
    <d v="2019-03-30T00:00:00"/>
    <s v="Mar"/>
    <n v="0"/>
    <n v="0"/>
    <n v="0"/>
    <s v="Por Ejecutar"/>
    <n v="0"/>
    <n v="0"/>
    <n v="0"/>
    <m/>
    <m/>
  </r>
  <r>
    <n v="5"/>
    <s v="OE1;SI;DCI-ACT_05"/>
    <s v="DCI;DCI-ACT_05;Abr"/>
    <x v="0"/>
    <s v="Fortalecer la Vigilancia."/>
    <s v="SI"/>
    <s v="PAI_10"/>
    <x v="0"/>
    <s v="Investigaciones"/>
    <s v="DCI-E_03"/>
    <s v="3. Resolver Actuaciones Administrativas anterior a Decreto 2409"/>
    <s v="DCI-ACT_05"/>
    <s v="3. ALEGATOS"/>
    <s v="DCI"/>
    <s v="Despacho_del_Delegado_de_Concesiones_e_Infraestructura"/>
    <n v="1"/>
    <n v="12"/>
    <n v="2019"/>
    <d v="2019-04-30T00:00:00"/>
    <s v="Abr"/>
    <n v="0"/>
    <n v="0"/>
    <e v="#DIV/0!"/>
    <e v="#DIV/0!"/>
    <n v="0"/>
    <n v="0"/>
    <n v="0"/>
    <m/>
    <m/>
  </r>
  <r>
    <n v="5"/>
    <s v="OE1;SI;DCI-ACT_05"/>
    <s v="DCI;DCI-ACT_05;May"/>
    <x v="0"/>
    <s v="Fortalecer la Vigilancia."/>
    <s v="SI"/>
    <s v="PAI_10"/>
    <x v="0"/>
    <s v="Investigaciones"/>
    <s v="DCI-E_03"/>
    <s v="3. Resolver Actuaciones Administrativas anterior a Decreto 2409"/>
    <s v="DCI-ACT_05"/>
    <s v="3. ALEGATOS"/>
    <s v="DCI"/>
    <s v="Despacho_del_Delegado_de_Concesiones_e_Infraestructura"/>
    <n v="1"/>
    <n v="12"/>
    <n v="2019"/>
    <d v="2019-05-30T00:00:00"/>
    <s v="May"/>
    <n v="0"/>
    <n v="0"/>
    <e v="#DIV/0!"/>
    <e v="#DIV/0!"/>
    <n v="0"/>
    <n v="0"/>
    <n v="0"/>
    <m/>
    <m/>
  </r>
  <r>
    <n v="5"/>
    <s v="OE1;SI;DCI-ACT_05"/>
    <s v="DCI;DCI-ACT_05;Jun"/>
    <x v="0"/>
    <s v="Fortalecer la Vigilancia."/>
    <s v="SI"/>
    <s v="PAI_10"/>
    <x v="0"/>
    <s v="Investigaciones"/>
    <s v="DCI-E_03"/>
    <s v="3. Resolver Actuaciones Administrativas anterior a Decreto 2409"/>
    <s v="DCI-ACT_05"/>
    <s v="3. ALEGATOS"/>
    <s v="DCI"/>
    <s v="Despacho_del_Delegado_de_Concesiones_e_Infraestructura"/>
    <n v="1"/>
    <n v="12"/>
    <n v="2019"/>
    <d v="2019-06-30T00:00:00"/>
    <s v="Jun"/>
    <n v="0"/>
    <n v="0"/>
    <e v="#DIV/0!"/>
    <e v="#DIV/0!"/>
    <n v="0"/>
    <n v="0"/>
    <n v="0"/>
    <m/>
    <m/>
  </r>
  <r>
    <n v="5"/>
    <s v="OE1;SI;DCI-ACT_05"/>
    <s v="DCI;DCI-ACT_05;Jul"/>
    <x v="0"/>
    <s v="Fortalecer la Vigilancia."/>
    <s v="SI"/>
    <s v="PAI_10"/>
    <x v="0"/>
    <s v="Investigaciones"/>
    <s v="DCI-E_03"/>
    <s v="3. Resolver Actuaciones Administrativas anterior a Decreto 2409"/>
    <s v="DCI-ACT_05"/>
    <s v="3. ALEGATOS"/>
    <s v="DCI"/>
    <s v="Despacho_del_Delegado_de_Concesiones_e_Infraestructura"/>
    <n v="1"/>
    <n v="12"/>
    <n v="2019"/>
    <d v="2019-07-30T00:00:00"/>
    <s v="Jul"/>
    <n v="0"/>
    <n v="0"/>
    <e v="#DIV/0!"/>
    <e v="#DIV/0!"/>
    <n v="0"/>
    <n v="0"/>
    <n v="0"/>
    <m/>
    <m/>
  </r>
  <r>
    <n v="5"/>
    <s v="OE1;SI;DCI-ACT_05"/>
    <s v="DCI;DCI-ACT_05;Ago"/>
    <x v="0"/>
    <s v="Fortalecer la Vigilancia."/>
    <s v="SI"/>
    <s v="PAI_10"/>
    <x v="0"/>
    <s v="Investigaciones"/>
    <s v="DCI-E_03"/>
    <s v="3. Resolver Actuaciones Administrativas anterior a Decreto 2409"/>
    <s v="DCI-ACT_05"/>
    <s v="3. ALEGATOS"/>
    <s v="DCI"/>
    <s v="Despacho_del_Delegado_de_Concesiones_e_Infraestructura"/>
    <n v="1"/>
    <n v="12"/>
    <n v="2019"/>
    <d v="2019-08-30T00:00:00"/>
    <s v="Ago"/>
    <n v="0"/>
    <n v="0"/>
    <e v="#DIV/0!"/>
    <e v="#DIV/0!"/>
    <n v="0"/>
    <n v="0"/>
    <n v="0"/>
    <m/>
    <m/>
  </r>
  <r>
    <n v="5"/>
    <s v="OE1;SI;DCI-ACT_05"/>
    <s v="DCI;DCI-ACT_05;Sep"/>
    <x v="0"/>
    <s v="Fortalecer la Vigilancia."/>
    <s v="SI"/>
    <s v="PAI_10"/>
    <x v="0"/>
    <s v="Investigaciones"/>
    <s v="DCI-E_03"/>
    <s v="3. Resolver Actuaciones Administrativas anterior a Decreto 2409"/>
    <s v="DCI-ACT_05"/>
    <s v="3. ALEGATOS"/>
    <s v="DCI"/>
    <s v="Despacho_del_Delegado_de_Concesiones_e_Infraestructura"/>
    <n v="1"/>
    <n v="12"/>
    <n v="2019"/>
    <d v="2019-09-30T00:00:00"/>
    <s v="Sep"/>
    <e v="#N/A"/>
    <e v="#N/A"/>
    <e v="#N/A"/>
    <e v="#N/A"/>
    <e v="#N/A"/>
    <e v="#N/A"/>
    <n v="0"/>
    <m/>
    <m/>
  </r>
  <r>
    <n v="5"/>
    <s v="OE1;SI;DCI-ACT_05"/>
    <s v="DCI;DCI-ACT_05;Oct"/>
    <x v="0"/>
    <s v="Fortalecer la Vigilancia."/>
    <s v="SI"/>
    <s v="PAI_10"/>
    <x v="0"/>
    <s v="Investigaciones"/>
    <s v="DCI-E_03"/>
    <s v="3. Resolver Actuaciones Administrativas anterior a Decreto 2409"/>
    <s v="DCI-ACT_05"/>
    <s v="3. ALEGATOS"/>
    <s v="DCI"/>
    <s v="Despacho_del_Delegado_de_Concesiones_e_Infraestructura"/>
    <n v="1"/>
    <n v="12"/>
    <n v="2019"/>
    <d v="2019-10-30T00:00:00"/>
    <s v="Oct"/>
    <e v="#N/A"/>
    <e v="#N/A"/>
    <e v="#N/A"/>
    <e v="#N/A"/>
    <e v="#N/A"/>
    <e v="#N/A"/>
    <n v="0"/>
    <m/>
    <m/>
  </r>
  <r>
    <n v="5"/>
    <s v="OE1;SI;DCI-ACT_05"/>
    <s v="DCI;DCI-ACT_05;Nov"/>
    <x v="0"/>
    <s v="Fortalecer la Vigilancia."/>
    <s v="SI"/>
    <s v="PAI_10"/>
    <x v="0"/>
    <s v="Investigaciones"/>
    <s v="DCI-E_03"/>
    <s v="3. Resolver Actuaciones Administrativas anterior a Decreto 2409"/>
    <s v="DCI-ACT_05"/>
    <s v="3. ALEGATOS"/>
    <s v="DCI"/>
    <s v="Despacho_del_Delegado_de_Concesiones_e_Infraestructura"/>
    <n v="1"/>
    <n v="12"/>
    <n v="2019"/>
    <d v="2019-11-30T00:00:00"/>
    <s v="Nov"/>
    <e v="#N/A"/>
    <n v="0"/>
    <e v="#N/A"/>
    <e v="#N/A"/>
    <e v="#N/A"/>
    <e v="#N/A"/>
    <n v="0"/>
    <m/>
    <m/>
  </r>
  <r>
    <n v="5"/>
    <s v="OE1;SI;DCI-ACT_05"/>
    <s v="DCI;DCI-ACT_05;Dic"/>
    <x v="0"/>
    <s v="Fortalecer la Vigilancia."/>
    <s v="SI"/>
    <s v="PAI_10"/>
    <x v="0"/>
    <s v="Investigaciones"/>
    <s v="DCI-E_03"/>
    <s v="3. Resolver Actuaciones Administrativas anterior a Decreto 2409"/>
    <s v="DCI-ACT_05"/>
    <s v="3. ALEGATOS"/>
    <s v="DCI"/>
    <s v="Despacho_del_Delegado_de_Concesiones_e_Infraestructura"/>
    <n v="1"/>
    <n v="12"/>
    <n v="2019"/>
    <d v="2019-12-30T00:00:00"/>
    <s v="Dic"/>
    <e v="#N/A"/>
    <n v="0"/>
    <n v="0"/>
    <s v="Por Ejecutar"/>
    <e v="#N/A"/>
    <e v="#N/A"/>
    <n v="0"/>
    <m/>
    <m/>
  </r>
  <r>
    <n v="6"/>
    <s v="OE1;SI;DCI-ACT_06"/>
    <s v="DCI;DCI-ACT_06;Ene"/>
    <x v="0"/>
    <s v="Fortalecer la Vigilancia."/>
    <s v="SI"/>
    <s v="PAI_10"/>
    <x v="0"/>
    <s v="Investigaciones"/>
    <s v="DCI-E_03"/>
    <s v="3. Resolver Actuaciones Administrativas anterior a Decreto 2409"/>
    <s v="DCI-ACT_06"/>
    <s v="4. DECISIÓN DE FONDO"/>
    <s v="DCI"/>
    <s v="Despacho_del_Delegado_de_Concesiones_e_Infraestructura"/>
    <n v="1"/>
    <n v="12"/>
    <n v="2019"/>
    <d v="2019-01-30T00:00:00"/>
    <s v="Ene"/>
    <n v="0"/>
    <n v="0"/>
    <e v="#DIV/0!"/>
    <e v="#DIV/0!"/>
    <n v="0"/>
    <n v="0"/>
    <n v="0"/>
    <e v="#N/A"/>
    <e v="#N/A"/>
  </r>
  <r>
    <n v="6"/>
    <s v="OE1;SI;DCI-ACT_06"/>
    <s v="DCI;DCI-ACT_06;Feb"/>
    <x v="0"/>
    <s v="Fortalecer la Vigilancia."/>
    <s v="SI"/>
    <s v="PAI_10"/>
    <x v="0"/>
    <s v="Investigaciones"/>
    <s v="DCI-E_03"/>
    <s v="3. Resolver Actuaciones Administrativas anterior a Decreto 2409"/>
    <s v="DCI-ACT_06"/>
    <s v="4. DECISIÓN DE FONDO"/>
    <s v="DCI"/>
    <s v="Despacho_del_Delegado_de_Concesiones_e_Infraestructura"/>
    <n v="1"/>
    <n v="12"/>
    <n v="2019"/>
    <d v="2019-02-28T00:00:00"/>
    <s v="Feb"/>
    <n v="0"/>
    <n v="0"/>
    <n v="0"/>
    <s v="Por Ejecutar"/>
    <n v="0"/>
    <n v="0"/>
    <n v="0"/>
    <m/>
    <m/>
  </r>
  <r>
    <n v="6"/>
    <s v="OE1;SI;DCI-ACT_06"/>
    <s v="DCI;DCI-ACT_06;Mar"/>
    <x v="0"/>
    <s v="Fortalecer la Vigilancia."/>
    <s v="SI"/>
    <s v="PAI_10"/>
    <x v="0"/>
    <s v="Investigaciones"/>
    <s v="DCI-E_03"/>
    <s v="3. Resolver Actuaciones Administrativas anterior a Decreto 2409"/>
    <s v="DCI-ACT_06"/>
    <s v="4. DECISIÓN DE FONDO"/>
    <s v="DCI"/>
    <s v="Despacho_del_Delegado_de_Concesiones_e_Infraestructura"/>
    <n v="1"/>
    <n v="12"/>
    <n v="2019"/>
    <d v="2019-03-30T00:00:00"/>
    <s v="Mar"/>
    <n v="0"/>
    <n v="0"/>
    <n v="0"/>
    <s v="Por Ejecutar"/>
    <n v="0"/>
    <n v="0"/>
    <n v="0"/>
    <m/>
    <m/>
  </r>
  <r>
    <n v="6"/>
    <s v="OE1;SI;DCI-ACT_06"/>
    <s v="DCI;DCI-ACT_06;Abr"/>
    <x v="0"/>
    <s v="Fortalecer la Vigilancia."/>
    <s v="SI"/>
    <s v="PAI_10"/>
    <x v="0"/>
    <s v="Investigaciones"/>
    <s v="DCI-E_03"/>
    <s v="3. Resolver Actuaciones Administrativas anterior a Decreto 2409"/>
    <s v="DCI-ACT_06"/>
    <s v="4. DECISIÓN DE FONDO"/>
    <s v="DCI"/>
    <s v="Despacho_del_Delegado_de_Concesiones_e_Infraestructura"/>
    <n v="1"/>
    <n v="12"/>
    <n v="2019"/>
    <d v="2019-04-30T00:00:00"/>
    <s v="Abr"/>
    <n v="0"/>
    <n v="0"/>
    <n v="0"/>
    <s v="Por Ejecutar"/>
    <n v="0"/>
    <n v="0"/>
    <n v="0"/>
    <m/>
    <m/>
  </r>
  <r>
    <n v="6"/>
    <s v="OE1;SI;DCI-ACT_06"/>
    <s v="DCI;DCI-ACT_06;May"/>
    <x v="0"/>
    <s v="Fortalecer la Vigilancia."/>
    <s v="SI"/>
    <s v="PAI_10"/>
    <x v="0"/>
    <s v="Investigaciones"/>
    <s v="DCI-E_03"/>
    <s v="3. Resolver Actuaciones Administrativas anterior a Decreto 2409"/>
    <s v="DCI-ACT_06"/>
    <s v="4. DECISIÓN DE FONDO"/>
    <s v="DCI"/>
    <s v="Despacho_del_Delegado_de_Concesiones_e_Infraestructura"/>
    <n v="1"/>
    <n v="12"/>
    <n v="2019"/>
    <d v="2019-05-30T00:00:00"/>
    <s v="May"/>
    <n v="0"/>
    <n v="0"/>
    <n v="0"/>
    <s v="Por Ejecutar"/>
    <n v="0"/>
    <n v="0"/>
    <n v="0"/>
    <m/>
    <m/>
  </r>
  <r>
    <n v="6"/>
    <s v="OE1;SI;DCI-ACT_06"/>
    <s v="DCI;DCI-ACT_06;Jun"/>
    <x v="0"/>
    <s v="Fortalecer la Vigilancia."/>
    <s v="SI"/>
    <s v="PAI_10"/>
    <x v="0"/>
    <s v="Investigaciones"/>
    <s v="DCI-E_03"/>
    <s v="3. Resolver Actuaciones Administrativas anterior a Decreto 2409"/>
    <s v="DCI-ACT_06"/>
    <s v="4. DECISIÓN DE FONDO"/>
    <s v="DCI"/>
    <s v="Despacho_del_Delegado_de_Concesiones_e_Infraestructura"/>
    <n v="1"/>
    <n v="12"/>
    <n v="2019"/>
    <d v="2019-06-30T00:00:00"/>
    <s v="Jun"/>
    <n v="0"/>
    <n v="0"/>
    <n v="0"/>
    <s v="Por Ejecutar"/>
    <n v="0"/>
    <n v="0"/>
    <n v="0"/>
    <m/>
    <m/>
  </r>
  <r>
    <n v="6"/>
    <s v="OE1;SI;DCI-ACT_06"/>
    <s v="DCI;DCI-ACT_06;Jul"/>
    <x v="0"/>
    <s v="Fortalecer la Vigilancia."/>
    <s v="SI"/>
    <s v="PAI_10"/>
    <x v="0"/>
    <s v="Investigaciones"/>
    <s v="DCI-E_03"/>
    <s v="3. Resolver Actuaciones Administrativas anterior a Decreto 2409"/>
    <s v="DCI-ACT_06"/>
    <s v="4. DECISIÓN DE FONDO"/>
    <s v="DCI"/>
    <s v="Despacho_del_Delegado_de_Concesiones_e_Infraestructura"/>
    <n v="1"/>
    <n v="12"/>
    <n v="2019"/>
    <d v="2019-07-30T00:00:00"/>
    <s v="Jul"/>
    <n v="0"/>
    <n v="0"/>
    <e v="#DIV/0!"/>
    <e v="#DIV/0!"/>
    <n v="0"/>
    <n v="0"/>
    <n v="0"/>
    <m/>
    <m/>
  </r>
  <r>
    <n v="6"/>
    <s v="OE1;SI;DCI-ACT_06"/>
    <s v="DCI;DCI-ACT_06;Ago"/>
    <x v="0"/>
    <s v="Fortalecer la Vigilancia."/>
    <s v="SI"/>
    <s v="PAI_10"/>
    <x v="0"/>
    <s v="Investigaciones"/>
    <s v="DCI-E_03"/>
    <s v="3. Resolver Actuaciones Administrativas anterior a Decreto 2409"/>
    <s v="DCI-ACT_06"/>
    <s v="4. DECISIÓN DE FONDO"/>
    <s v="DCI"/>
    <s v="Despacho_del_Delegado_de_Concesiones_e_Infraestructura"/>
    <n v="1"/>
    <n v="12"/>
    <n v="2019"/>
    <d v="2019-08-30T00:00:00"/>
    <s v="Ago"/>
    <n v="0"/>
    <n v="0"/>
    <n v="0"/>
    <s v="Por Ejecutar"/>
    <n v="0"/>
    <n v="0"/>
    <n v="0"/>
    <m/>
    <m/>
  </r>
  <r>
    <n v="6"/>
    <s v="OE1;SI;DCI-ACT_06"/>
    <s v="DCI;DCI-ACT_06;Sep"/>
    <x v="0"/>
    <s v="Fortalecer la Vigilancia."/>
    <s v="SI"/>
    <s v="PAI_10"/>
    <x v="0"/>
    <s v="Investigaciones"/>
    <s v="DCI-E_03"/>
    <s v="3. Resolver Actuaciones Administrativas anterior a Decreto 2409"/>
    <s v="DCI-ACT_06"/>
    <s v="4. DECISIÓN DE FONDO"/>
    <s v="DCI"/>
    <s v="Despacho_del_Delegado_de_Concesiones_e_Infraestructura"/>
    <n v="1"/>
    <n v="12"/>
    <n v="2019"/>
    <d v="2019-09-30T00:00:00"/>
    <s v="Sep"/>
    <e v="#N/A"/>
    <e v="#N/A"/>
    <n v="0"/>
    <s v="Por Ejecutar"/>
    <e v="#N/A"/>
    <e v="#N/A"/>
    <n v="0"/>
    <m/>
    <m/>
  </r>
  <r>
    <n v="6"/>
    <s v="OE1;SI;DCI-ACT_06"/>
    <s v="DCI;DCI-ACT_06;Oct"/>
    <x v="0"/>
    <s v="Fortalecer la Vigilancia."/>
    <s v="SI"/>
    <s v="PAI_10"/>
    <x v="0"/>
    <s v="Investigaciones"/>
    <s v="DCI-E_03"/>
    <s v="3. Resolver Actuaciones Administrativas anterior a Decreto 2409"/>
    <s v="DCI-ACT_06"/>
    <s v="4. DECISIÓN DE FONDO"/>
    <s v="DCI"/>
    <s v="Despacho_del_Delegado_de_Concesiones_e_Infraestructura"/>
    <n v="1"/>
    <n v="12"/>
    <n v="2019"/>
    <d v="2019-10-30T00:00:00"/>
    <s v="Oct"/>
    <e v="#N/A"/>
    <e v="#N/A"/>
    <e v="#N/A"/>
    <e v="#N/A"/>
    <e v="#N/A"/>
    <e v="#N/A"/>
    <n v="0"/>
    <m/>
    <m/>
  </r>
  <r>
    <n v="6"/>
    <s v="OE1;SI;DCI-ACT_06"/>
    <s v="DCI;DCI-ACT_06;Nov"/>
    <x v="0"/>
    <s v="Fortalecer la Vigilancia."/>
    <s v="SI"/>
    <s v="PAI_10"/>
    <x v="0"/>
    <s v="Investigaciones"/>
    <s v="DCI-E_03"/>
    <s v="3. Resolver Actuaciones Administrativas anterior a Decreto 2409"/>
    <s v="DCI-ACT_06"/>
    <s v="4. DECISIÓN DE FONDO"/>
    <s v="DCI"/>
    <s v="Despacho_del_Delegado_de_Concesiones_e_Infraestructura"/>
    <n v="1"/>
    <n v="12"/>
    <n v="2019"/>
    <d v="2019-11-30T00:00:00"/>
    <s v="Nov"/>
    <e v="#N/A"/>
    <n v="0"/>
    <n v="0"/>
    <s v="Por Ejecutar"/>
    <e v="#N/A"/>
    <e v="#N/A"/>
    <n v="0"/>
    <m/>
    <m/>
  </r>
  <r>
    <n v="6"/>
    <s v="OE1;SI;DCI-ACT_06"/>
    <s v="DCI;DCI-ACT_06;Dic"/>
    <x v="0"/>
    <s v="Fortalecer la Vigilancia."/>
    <s v="SI"/>
    <s v="PAI_10"/>
    <x v="0"/>
    <s v="Investigaciones"/>
    <s v="DCI-E_03"/>
    <s v="3. Resolver Actuaciones Administrativas anterior a Decreto 2409"/>
    <s v="DCI-ACT_06"/>
    <s v="4. DECISIÓN DE FONDO"/>
    <s v="DCI"/>
    <s v="Despacho_del_Delegado_de_Concesiones_e_Infraestructura"/>
    <n v="1"/>
    <n v="12"/>
    <n v="2019"/>
    <d v="2019-12-30T00:00:00"/>
    <s v="Dic"/>
    <e v="#N/A"/>
    <n v="0"/>
    <n v="0"/>
    <s v="Por Ejecutar"/>
    <e v="#N/A"/>
    <e v="#N/A"/>
    <n v="0"/>
    <m/>
    <m/>
  </r>
  <r>
    <n v="7"/>
    <s v="OE1;SI;DCI-ACT_07"/>
    <s v="DCI;DCI-ACT_07;Ene"/>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01-30T00:00:00"/>
    <s v="Ene"/>
    <n v="0"/>
    <n v="0"/>
    <n v="0"/>
    <s v="Por Ejecutar"/>
    <n v="0"/>
    <n v="0"/>
    <n v="0"/>
    <e v="#N/A"/>
    <e v="#N/A"/>
  </r>
  <r>
    <n v="7"/>
    <s v="OE1;SI;DCI-ACT_07"/>
    <s v="DCI;DCI-ACT_07;Feb"/>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02-28T00:00:00"/>
    <s v="Feb"/>
    <n v="0"/>
    <n v="0"/>
    <n v="0"/>
    <s v="Por Ejecutar"/>
    <n v="0"/>
    <n v="0"/>
    <n v="0"/>
    <m/>
    <m/>
  </r>
  <r>
    <n v="7"/>
    <s v="OE1;SI;DCI-ACT_07"/>
    <s v="DCI;DCI-ACT_07;Mar"/>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03-30T00:00:00"/>
    <s v="Mar"/>
    <n v="0"/>
    <n v="0"/>
    <e v="#DIV/0!"/>
    <e v="#DIV/0!"/>
    <n v="0"/>
    <n v="0"/>
    <n v="0"/>
    <m/>
    <m/>
  </r>
  <r>
    <n v="7"/>
    <s v="OE1;SI;DCI-ACT_07"/>
    <s v="DCI;DCI-ACT_07;Abr"/>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04-30T00:00:00"/>
    <s v="Abr"/>
    <n v="0"/>
    <n v="0"/>
    <e v="#DIV/0!"/>
    <e v="#DIV/0!"/>
    <n v="0"/>
    <n v="0"/>
    <n v="0"/>
    <m/>
    <m/>
  </r>
  <r>
    <n v="7"/>
    <s v="OE1;SI;DCI-ACT_07"/>
    <s v="DCI;DCI-ACT_07;May"/>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05-30T00:00:00"/>
    <s v="May"/>
    <n v="0"/>
    <n v="0"/>
    <e v="#DIV/0!"/>
    <e v="#DIV/0!"/>
    <n v="0"/>
    <n v="0"/>
    <n v="0"/>
    <m/>
    <m/>
  </r>
  <r>
    <n v="7"/>
    <s v="OE1;SI;DCI-ACT_07"/>
    <s v="DCI;DCI-ACT_07;Jun"/>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06-30T00:00:00"/>
    <s v="Jun"/>
    <n v="0"/>
    <n v="0"/>
    <e v="#DIV/0!"/>
    <e v="#DIV/0!"/>
    <n v="0"/>
    <n v="0"/>
    <n v="0"/>
    <m/>
    <m/>
  </r>
  <r>
    <n v="7"/>
    <s v="OE1;SI;DCI-ACT_07"/>
    <s v="DCI;DCI-ACT_07;Jul"/>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07-30T00:00:00"/>
    <s v="Jul"/>
    <n v="0"/>
    <n v="0"/>
    <e v="#DIV/0!"/>
    <e v="#DIV/0!"/>
    <n v="0"/>
    <n v="0"/>
    <n v="0"/>
    <m/>
    <m/>
  </r>
  <r>
    <n v="7"/>
    <s v="OE1;SI;DCI-ACT_07"/>
    <s v="DCI;DCI-ACT_07;Ago"/>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08-30T00:00:00"/>
    <s v="Ago"/>
    <n v="0"/>
    <n v="0"/>
    <e v="#DIV/0!"/>
    <e v="#DIV/0!"/>
    <n v="0"/>
    <n v="0"/>
    <n v="0"/>
    <m/>
    <m/>
  </r>
  <r>
    <n v="7"/>
    <s v="OE1;SI;DCI-ACT_07"/>
    <s v="DCI;DCI-ACT_07;Sep"/>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09-30T00:00:00"/>
    <s v="Sep"/>
    <e v="#N/A"/>
    <e v="#N/A"/>
    <e v="#N/A"/>
    <e v="#N/A"/>
    <e v="#N/A"/>
    <e v="#N/A"/>
    <n v="0"/>
    <m/>
    <m/>
  </r>
  <r>
    <n v="7"/>
    <s v="OE1;SI;DCI-ACT_07"/>
    <s v="DCI;DCI-ACT_07;Oct"/>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10-30T00:00:00"/>
    <s v="Oct"/>
    <e v="#N/A"/>
    <e v="#N/A"/>
    <e v="#N/A"/>
    <e v="#N/A"/>
    <e v="#N/A"/>
    <e v="#N/A"/>
    <n v="0"/>
    <m/>
    <m/>
  </r>
  <r>
    <n v="7"/>
    <s v="OE1;SI;DCI-ACT_07"/>
    <s v="DCI;DCI-ACT_07;Nov"/>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11-30T00:00:00"/>
    <s v="Nov"/>
    <e v="#N/A"/>
    <n v="0"/>
    <e v="#N/A"/>
    <e v="#N/A"/>
    <e v="#N/A"/>
    <e v="#N/A"/>
    <n v="0"/>
    <m/>
    <m/>
  </r>
  <r>
    <n v="7"/>
    <s v="OE1;SI;DCI-ACT_07"/>
    <s v="DCI;DCI-ACT_07;Dic"/>
    <x v="0"/>
    <s v="Fortalecer la Vigilancia."/>
    <s v="SI"/>
    <s v="PAI_10"/>
    <x v="0"/>
    <s v="Investigaciones"/>
    <s v="DCI-E_03"/>
    <s v="3. Resolver Actuaciones Administrativas anterior a Decreto 2409"/>
    <s v="DCI-ACT_07"/>
    <s v="5. RECURSOS DE REPOSICIÓN"/>
    <s v="DCI"/>
    <s v="Despacho_del_Delegado_de_Concesiones_e_Infraestructura"/>
    <n v="1"/>
    <n v="12"/>
    <n v="2019"/>
    <d v="2019-12-30T00:00:00"/>
    <s v="Dic"/>
    <e v="#N/A"/>
    <n v="0"/>
    <n v="0"/>
    <s v="Por Ejecutar"/>
    <e v="#N/A"/>
    <e v="#N/A"/>
    <n v="0"/>
    <m/>
    <m/>
  </r>
  <r>
    <n v="8"/>
    <s v="OE1;SI;DCI-ACT_08"/>
    <s v="DCI;DCI-ACT_08;Ene"/>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01-30T00:00:00"/>
    <s v="Ene"/>
    <n v="0"/>
    <n v="0"/>
    <n v="0"/>
    <s v="Por Ejecutar"/>
    <n v="0"/>
    <n v="0"/>
    <n v="0"/>
    <e v="#N/A"/>
    <e v="#N/A"/>
  </r>
  <r>
    <n v="8"/>
    <s v="OE1;SI;DCI-ACT_08"/>
    <s v="DCI;DCI-ACT_08;Feb"/>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02-28T00:00:00"/>
    <s v="Feb"/>
    <n v="0"/>
    <n v="0"/>
    <n v="0"/>
    <s v="Por Ejecutar"/>
    <n v="0"/>
    <n v="0"/>
    <n v="0"/>
    <m/>
    <m/>
  </r>
  <r>
    <n v="8"/>
    <s v="OE1;SI;DCI-ACT_08"/>
    <s v="DCI;DCI-ACT_08;Mar"/>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03-30T00:00:00"/>
    <s v="Mar"/>
    <n v="0"/>
    <n v="0"/>
    <e v="#DIV/0!"/>
    <e v="#DIV/0!"/>
    <n v="0"/>
    <n v="0"/>
    <n v="0"/>
    <m/>
    <m/>
  </r>
  <r>
    <n v="8"/>
    <s v="OE1;SI;DCI-ACT_08"/>
    <s v="DCI;DCI-ACT_08;Abr"/>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04-30T00:00:00"/>
    <s v="Abr"/>
    <n v="0"/>
    <n v="0"/>
    <e v="#DIV/0!"/>
    <e v="#DIV/0!"/>
    <n v="0"/>
    <n v="0"/>
    <n v="0"/>
    <m/>
    <m/>
  </r>
  <r>
    <n v="8"/>
    <s v="OE1;SI;DCI-ACT_08"/>
    <s v="DCI;DCI-ACT_08;May"/>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05-30T00:00:00"/>
    <s v="May"/>
    <n v="0"/>
    <n v="0"/>
    <e v="#DIV/0!"/>
    <e v="#DIV/0!"/>
    <n v="0"/>
    <n v="0"/>
    <n v="0"/>
    <m/>
    <m/>
  </r>
  <r>
    <n v="8"/>
    <s v="OE1;SI;DCI-ACT_08"/>
    <s v="DCI;DCI-ACT_08;Jun"/>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06-30T00:00:00"/>
    <s v="Jun"/>
    <n v="0"/>
    <n v="0"/>
    <e v="#DIV/0!"/>
    <e v="#DIV/0!"/>
    <n v="0"/>
    <n v="0"/>
    <n v="0"/>
    <m/>
    <m/>
  </r>
  <r>
    <n v="8"/>
    <s v="OE1;SI;DCI-ACT_08"/>
    <s v="DCI;DCI-ACT_08;Jul"/>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07-30T00:00:00"/>
    <s v="Jul"/>
    <n v="0"/>
    <n v="0"/>
    <e v="#DIV/0!"/>
    <e v="#DIV/0!"/>
    <n v="0"/>
    <n v="0"/>
    <n v="0"/>
    <m/>
    <m/>
  </r>
  <r>
    <n v="8"/>
    <s v="OE1;SI;DCI-ACT_08"/>
    <s v="DCI;DCI-ACT_08;Ago"/>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08-30T00:00:00"/>
    <s v="Ago"/>
    <n v="0"/>
    <n v="0"/>
    <e v="#DIV/0!"/>
    <e v="#DIV/0!"/>
    <n v="0"/>
    <n v="0"/>
    <n v="0"/>
    <m/>
    <m/>
  </r>
  <r>
    <n v="8"/>
    <s v="OE1;SI;DCI-ACT_08"/>
    <s v="DCI;DCI-ACT_08;Sep"/>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09-30T00:00:00"/>
    <s v="Sep"/>
    <e v="#N/A"/>
    <e v="#N/A"/>
    <n v="0"/>
    <s v="Por Ejecutar"/>
    <e v="#N/A"/>
    <e v="#N/A"/>
    <n v="0"/>
    <m/>
    <m/>
  </r>
  <r>
    <n v="8"/>
    <s v="OE1;SI;DCI-ACT_08"/>
    <s v="DCI;DCI-ACT_08;Oct"/>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10-30T00:00:00"/>
    <s v="Oct"/>
    <e v="#N/A"/>
    <e v="#N/A"/>
    <n v="0"/>
    <s v="Por Ejecutar"/>
    <e v="#N/A"/>
    <e v="#N/A"/>
    <n v="0"/>
    <m/>
    <m/>
  </r>
  <r>
    <n v="8"/>
    <s v="OE1;SI;DCI-ACT_08"/>
    <s v="DCI;DCI-ACT_08;Nov"/>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11-30T00:00:00"/>
    <s v="Nov"/>
    <e v="#N/A"/>
    <n v="0"/>
    <n v="0"/>
    <s v="Por Ejecutar"/>
    <e v="#N/A"/>
    <e v="#N/A"/>
    <n v="0"/>
    <m/>
    <m/>
  </r>
  <r>
    <n v="8"/>
    <s v="OE1;SI;DCI-ACT_08"/>
    <s v="DCI;DCI-ACT_08;Dic"/>
    <x v="0"/>
    <s v="Fortalecer la Vigilancia."/>
    <s v="SI"/>
    <s v="PAI_10"/>
    <x v="0"/>
    <s v="Investigaciones"/>
    <s v="DCI-E_03"/>
    <s v="3. Resolver Actuaciones Administrativas anterior a Decreto 2409"/>
    <s v="DCI-ACT_08"/>
    <s v="6. REVOCATORIA DIRECTA"/>
    <s v="DCI"/>
    <s v="Despacho_del_Delegado_de_Concesiones_e_Infraestructura"/>
    <n v="1"/>
    <n v="12"/>
    <n v="2019"/>
    <d v="2019-12-30T00:00:00"/>
    <s v="Dic"/>
    <e v="#N/A"/>
    <n v="0"/>
    <n v="0"/>
    <s v="Por Ejecutar"/>
    <e v="#N/A"/>
    <e v="#N/A"/>
    <n v="0"/>
    <m/>
    <m/>
  </r>
  <r>
    <n v="9"/>
    <s v="OE1;SI;DCI-ACT_09"/>
    <s v="DCI;DCI-ACT_09;Ene"/>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01-30T00:00:00"/>
    <s v="Ene"/>
    <n v="0"/>
    <n v="0"/>
    <e v="#DIV/0!"/>
    <e v="#DIV/0!"/>
    <n v="0"/>
    <n v="0"/>
    <n v="0"/>
    <e v="#N/A"/>
    <e v="#N/A"/>
  </r>
  <r>
    <n v="9"/>
    <s v="OE1;SI;DCI-ACT_09"/>
    <s v="DCI;DCI-ACT_09;Feb"/>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02-28T00:00:00"/>
    <s v="Feb"/>
    <n v="0"/>
    <n v="0"/>
    <e v="#DIV/0!"/>
    <e v="#DIV/0!"/>
    <n v="0"/>
    <n v="0"/>
    <n v="0"/>
    <m/>
    <m/>
  </r>
  <r>
    <n v="9"/>
    <s v="OE1;SI;DCI-ACT_09"/>
    <s v="DCI;DCI-ACT_09;Mar"/>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03-30T00:00:00"/>
    <s v="Mar"/>
    <n v="0"/>
    <n v="0"/>
    <e v="#DIV/0!"/>
    <e v="#DIV/0!"/>
    <n v="0"/>
    <n v="0"/>
    <n v="0"/>
    <m/>
    <m/>
  </r>
  <r>
    <n v="9"/>
    <s v="OE1;SI;DCI-ACT_09"/>
    <s v="DCI;DCI-ACT_09;Abr"/>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04-30T00:00:00"/>
    <s v="Abr"/>
    <n v="0"/>
    <n v="0"/>
    <e v="#DIV/0!"/>
    <e v="#DIV/0!"/>
    <n v="0"/>
    <n v="0"/>
    <n v="0"/>
    <m/>
    <m/>
  </r>
  <r>
    <n v="9"/>
    <s v="OE1;SI;DCI-ACT_09"/>
    <s v="DCI;DCI-ACT_09;May"/>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05-30T00:00:00"/>
    <s v="May"/>
    <n v="0"/>
    <n v="0"/>
    <e v="#DIV/0!"/>
    <e v="#DIV/0!"/>
    <n v="0"/>
    <n v="0"/>
    <n v="0"/>
    <m/>
    <m/>
  </r>
  <r>
    <n v="9"/>
    <s v="OE1;SI;DCI-ACT_09"/>
    <s v="DCI;DCI-ACT_09;Jun"/>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06-30T00:00:00"/>
    <s v="Jun"/>
    <n v="0"/>
    <n v="0"/>
    <e v="#DIV/0!"/>
    <e v="#DIV/0!"/>
    <n v="0"/>
    <n v="0"/>
    <n v="0"/>
    <m/>
    <m/>
  </r>
  <r>
    <n v="9"/>
    <s v="OE1;SI;DCI-ACT_09"/>
    <s v="DCI;DCI-ACT_09;Jul"/>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07-30T00:00:00"/>
    <s v="Jul"/>
    <n v="0"/>
    <n v="0"/>
    <e v="#DIV/0!"/>
    <e v="#DIV/0!"/>
    <n v="0"/>
    <n v="0"/>
    <n v="0"/>
    <m/>
    <m/>
  </r>
  <r>
    <n v="9"/>
    <s v="OE1;SI;DCI-ACT_09"/>
    <s v="DCI;DCI-ACT_09;Ago"/>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08-30T00:00:00"/>
    <s v="Ago"/>
    <n v="0"/>
    <n v="0"/>
    <e v="#DIV/0!"/>
    <e v="#DIV/0!"/>
    <n v="0"/>
    <n v="0"/>
    <n v="0"/>
    <m/>
    <m/>
  </r>
  <r>
    <n v="9"/>
    <s v="OE1;SI;DCI-ACT_09"/>
    <s v="DCI;DCI-ACT_09;Sep"/>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09-30T00:00:00"/>
    <s v="Sep"/>
    <e v="#N/A"/>
    <e v="#N/A"/>
    <e v="#N/A"/>
    <e v="#N/A"/>
    <e v="#N/A"/>
    <e v="#N/A"/>
    <n v="0"/>
    <m/>
    <m/>
  </r>
  <r>
    <n v="9"/>
    <s v="OE1;SI;DCI-ACT_09"/>
    <s v="DCI;DCI-ACT_09;Oct"/>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10-30T00:00:00"/>
    <s v="Oct"/>
    <e v="#N/A"/>
    <e v="#N/A"/>
    <e v="#N/A"/>
    <e v="#N/A"/>
    <e v="#N/A"/>
    <e v="#N/A"/>
    <n v="0"/>
    <m/>
    <m/>
  </r>
  <r>
    <n v="9"/>
    <s v="OE1;SI;DCI-ACT_09"/>
    <s v="DCI;DCI-ACT_09;Nov"/>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11-30T00:00:00"/>
    <s v="Nov"/>
    <e v="#N/A"/>
    <n v="0"/>
    <e v="#N/A"/>
    <e v="#N/A"/>
    <e v="#N/A"/>
    <e v="#N/A"/>
    <n v="0"/>
    <m/>
    <m/>
  </r>
  <r>
    <n v="9"/>
    <s v="OE1;SI;DCI-ACT_09"/>
    <s v="DCI;DCI-ACT_09;Dic"/>
    <x v="0"/>
    <s v="Fortalecer la Vigilancia."/>
    <s v="SI"/>
    <s v="PAI_10"/>
    <x v="0"/>
    <s v="Investigaciones"/>
    <s v="DCI-E_04"/>
    <s v="4. Resolver Actuaciones Administrativas 2da Instancia - Decreto 2409"/>
    <s v="DCI-ACT_09"/>
    <s v="A. RECURSOS DE APELACIÓN"/>
    <s v="DCI"/>
    <s v="Despacho_del_Delegado_de_Concesiones_e_Infraestructura"/>
    <n v="1"/>
    <n v="12"/>
    <n v="2019"/>
    <d v="2019-12-30T00:00:00"/>
    <s v="Dic"/>
    <e v="#N/A"/>
    <n v="0"/>
    <e v="#N/A"/>
    <e v="#N/A"/>
    <e v="#N/A"/>
    <e v="#N/A"/>
    <n v="0"/>
    <m/>
    <m/>
  </r>
  <r>
    <n v="10"/>
    <s v="OE1;SI;DCI-ACT_10"/>
    <s v="DCI;DCI-ACT_10;Ene"/>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01-30T00:00:00"/>
    <s v="Ene"/>
    <n v="0"/>
    <n v="0"/>
    <n v="0"/>
    <s v="Por Ejecutar"/>
    <n v="0"/>
    <n v="0"/>
    <n v="0"/>
    <e v="#N/A"/>
    <e v="#N/A"/>
  </r>
  <r>
    <n v="10"/>
    <s v="OE1;SI;DCI-ACT_10"/>
    <s v="DCI;DCI-ACT_10;Feb"/>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02-28T00:00:00"/>
    <s v="Feb"/>
    <n v="0"/>
    <n v="0"/>
    <n v="0"/>
    <s v="Por Ejecutar"/>
    <n v="0"/>
    <n v="0"/>
    <n v="0"/>
    <m/>
    <m/>
  </r>
  <r>
    <n v="10"/>
    <s v="OE1;SI;DCI-ACT_10"/>
    <s v="DCI;DCI-ACT_10;Mar"/>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03-30T00:00:00"/>
    <s v="Mar"/>
    <n v="0"/>
    <n v="0"/>
    <e v="#DIV/0!"/>
    <e v="#DIV/0!"/>
    <n v="0"/>
    <n v="0"/>
    <n v="0"/>
    <m/>
    <m/>
  </r>
  <r>
    <n v="10"/>
    <s v="OE1;SI;DCI-ACT_10"/>
    <s v="DCI;DCI-ACT_10;Abr"/>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04-30T00:00:00"/>
    <s v="Abr"/>
    <n v="0"/>
    <n v="0"/>
    <n v="0"/>
    <s v="Por Ejecutar"/>
    <n v="0"/>
    <n v="0"/>
    <n v="0"/>
    <m/>
    <m/>
  </r>
  <r>
    <n v="10"/>
    <s v="OE1;SI;DCI-ACT_10"/>
    <s v="DCI;DCI-ACT_10;May"/>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05-30T00:00:00"/>
    <s v="May"/>
    <n v="0"/>
    <n v="0"/>
    <e v="#DIV/0!"/>
    <e v="#DIV/0!"/>
    <n v="0"/>
    <n v="0"/>
    <n v="0"/>
    <m/>
    <m/>
  </r>
  <r>
    <n v="10"/>
    <s v="OE1;SI;DCI-ACT_10"/>
    <s v="DCI;DCI-ACT_10;Jun"/>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06-30T00:00:00"/>
    <s v="Jun"/>
    <n v="0"/>
    <n v="0"/>
    <e v="#DIV/0!"/>
    <e v="#DIV/0!"/>
    <n v="0"/>
    <n v="0"/>
    <n v="0"/>
    <m/>
    <m/>
  </r>
  <r>
    <n v="10"/>
    <s v="OE1;SI;DCI-ACT_10"/>
    <s v="DCI;DCI-ACT_10;Jul"/>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07-30T00:00:00"/>
    <s v="Jul"/>
    <n v="0"/>
    <n v="0"/>
    <n v="0"/>
    <s v="Por Ejecutar"/>
    <n v="0"/>
    <n v="0"/>
    <n v="0"/>
    <m/>
    <m/>
  </r>
  <r>
    <n v="10"/>
    <s v="OE1;SI;DCI-ACT_10"/>
    <s v="DCI;DCI-ACT_10;Ago"/>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08-30T00:00:00"/>
    <s v="Ago"/>
    <n v="0"/>
    <n v="0"/>
    <e v="#DIV/0!"/>
    <e v="#DIV/0!"/>
    <n v="0"/>
    <n v="0"/>
    <n v="0"/>
    <m/>
    <m/>
  </r>
  <r>
    <n v="10"/>
    <s v="OE1;SI;DCI-ACT_10"/>
    <s v="DCI;DCI-ACT_10;Sep"/>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09-30T00:00:00"/>
    <s v="Sep"/>
    <e v="#N/A"/>
    <e v="#N/A"/>
    <e v="#N/A"/>
    <e v="#N/A"/>
    <e v="#N/A"/>
    <e v="#N/A"/>
    <n v="0"/>
    <m/>
    <m/>
  </r>
  <r>
    <n v="10"/>
    <s v="OE1;SI;DCI-ACT_10"/>
    <s v="DCI;DCI-ACT_10;Oct"/>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10-30T00:00:00"/>
    <s v="Oct"/>
    <e v="#N/A"/>
    <e v="#N/A"/>
    <n v="0"/>
    <s v="Por Ejecutar"/>
    <e v="#N/A"/>
    <e v="#N/A"/>
    <n v="0"/>
    <m/>
    <m/>
  </r>
  <r>
    <n v="10"/>
    <s v="OE1;SI;DCI-ACT_10"/>
    <s v="DCI;DCI-ACT_10;Nov"/>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11-30T00:00:00"/>
    <s v="Nov"/>
    <e v="#N/A"/>
    <n v="0"/>
    <e v="#N/A"/>
    <e v="#N/A"/>
    <e v="#N/A"/>
    <e v="#N/A"/>
    <n v="0"/>
    <m/>
    <m/>
  </r>
  <r>
    <n v="10"/>
    <s v="OE1;SI;DCI-ACT_10"/>
    <s v="DCI;DCI-ACT_10;Dic"/>
    <x v="0"/>
    <s v="Fortalecer la Vigilancia."/>
    <s v="SI"/>
    <s v="PAI_10"/>
    <x v="0"/>
    <s v="Investigaciones"/>
    <s v="DCI-E_04"/>
    <s v="4. Resolver Actuaciones Administrativas 2da Instancia - Decreto 2409"/>
    <s v="DCI-ACT_10"/>
    <s v="B. RECURSOS DE QUEJA"/>
    <s v="DCI"/>
    <s v="Despacho_del_Delegado_de_Concesiones_e_Infraestructura"/>
    <n v="1"/>
    <n v="12"/>
    <n v="2019"/>
    <d v="2019-12-30T00:00:00"/>
    <s v="Dic"/>
    <e v="#N/A"/>
    <n v="0"/>
    <e v="#N/A"/>
    <e v="#N/A"/>
    <e v="#N/A"/>
    <e v="#N/A"/>
    <n v="0"/>
    <m/>
    <m/>
  </r>
  <r>
    <n v="11"/>
    <s v="OE1;SI;DCI-ACT_11"/>
    <s v="DCI;DCI-ACT_11;Ene"/>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01-30T00:00:00"/>
    <s v="Ene"/>
    <n v="0"/>
    <n v="0"/>
    <n v="0"/>
    <s v="Por Ejecutar"/>
    <n v="0"/>
    <n v="0"/>
    <n v="0"/>
    <e v="#N/A"/>
    <e v="#N/A"/>
  </r>
  <r>
    <n v="11"/>
    <s v="OE1;SI;DCI-ACT_11"/>
    <s v="DCI;DCI-ACT_11;Feb"/>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02-28T00:00:00"/>
    <s v="Feb"/>
    <n v="0"/>
    <n v="0"/>
    <n v="0"/>
    <s v="Por Ejecutar"/>
    <n v="0"/>
    <n v="0"/>
    <n v="0"/>
    <m/>
    <m/>
  </r>
  <r>
    <n v="11"/>
    <s v="OE1;SI;DCI-ACT_11"/>
    <s v="DCI;DCI-ACT_11;Mar"/>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03-30T00:00:00"/>
    <s v="Mar"/>
    <n v="0"/>
    <n v="0"/>
    <n v="0"/>
    <s v="Por Ejecutar"/>
    <n v="0"/>
    <n v="0"/>
    <n v="0"/>
    <m/>
    <m/>
  </r>
  <r>
    <n v="11"/>
    <s v="OE1;SI;DCI-ACT_11"/>
    <s v="DCI;DCI-ACT_11;Abr"/>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04-30T00:00:00"/>
    <s v="Abr"/>
    <n v="0"/>
    <n v="0"/>
    <n v="0"/>
    <s v="Por Ejecutar"/>
    <n v="0"/>
    <n v="0"/>
    <n v="0"/>
    <m/>
    <m/>
  </r>
  <r>
    <n v="11"/>
    <s v="OE1;SI;DCI-ACT_11"/>
    <s v="DCI;DCI-ACT_11;May"/>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05-30T00:00:00"/>
    <s v="May"/>
    <n v="0"/>
    <n v="0"/>
    <n v="0"/>
    <s v="Por Ejecutar"/>
    <n v="0"/>
    <n v="0"/>
    <n v="0"/>
    <m/>
    <m/>
  </r>
  <r>
    <n v="11"/>
    <s v="OE1;SI;DCI-ACT_11"/>
    <s v="DCI;DCI-ACT_11;Jun"/>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06-30T00:00:00"/>
    <s v="Jun"/>
    <n v="0"/>
    <n v="0"/>
    <n v="0"/>
    <s v="Por Ejecutar"/>
    <n v="0"/>
    <n v="0"/>
    <n v="0"/>
    <m/>
    <m/>
  </r>
  <r>
    <n v="11"/>
    <s v="OE1;SI;DCI-ACT_11"/>
    <s v="DCI;DCI-ACT_11;Jul"/>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07-30T00:00:00"/>
    <s v="Jul"/>
    <n v="0"/>
    <n v="0"/>
    <n v="0"/>
    <s v="Por Ejecutar"/>
    <n v="0"/>
    <n v="0"/>
    <n v="0"/>
    <m/>
    <m/>
  </r>
  <r>
    <n v="11"/>
    <s v="OE1;SI;DCI-ACT_11"/>
    <s v="DCI;DCI-ACT_11;Ago"/>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08-30T00:00:00"/>
    <s v="Ago"/>
    <n v="0"/>
    <n v="0"/>
    <n v="0"/>
    <s v="Por Ejecutar"/>
    <n v="0"/>
    <n v="0"/>
    <n v="0"/>
    <m/>
    <m/>
  </r>
  <r>
    <n v="11"/>
    <s v="OE1;SI;DCI-ACT_11"/>
    <s v="DCI;DCI-ACT_11;Sep"/>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09-30T00:00:00"/>
    <s v="Sep"/>
    <e v="#N/A"/>
    <e v="#N/A"/>
    <n v="0"/>
    <s v="Por Ejecutar"/>
    <e v="#N/A"/>
    <e v="#N/A"/>
    <n v="0"/>
    <m/>
    <m/>
  </r>
  <r>
    <n v="11"/>
    <s v="OE1;SI;DCI-ACT_11"/>
    <s v="DCI;DCI-ACT_11;Oct"/>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10-30T00:00:00"/>
    <s v="Oct"/>
    <e v="#N/A"/>
    <e v="#N/A"/>
    <e v="#N/A"/>
    <e v="#N/A"/>
    <e v="#N/A"/>
    <e v="#N/A"/>
    <n v="0"/>
    <m/>
    <m/>
  </r>
  <r>
    <n v="11"/>
    <s v="OE1;SI;DCI-ACT_11"/>
    <s v="DCI;DCI-ACT_11;Nov"/>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11-30T00:00:00"/>
    <s v="Nov"/>
    <e v="#N/A"/>
    <n v="0"/>
    <e v="#N/A"/>
    <e v="#N/A"/>
    <e v="#N/A"/>
    <e v="#N/A"/>
    <n v="0"/>
    <m/>
    <m/>
  </r>
  <r>
    <n v="11"/>
    <s v="OE1;SI;DCI-ACT_11"/>
    <s v="DCI;DCI-ACT_11;Dic"/>
    <x v="0"/>
    <s v="Fortalecer la Vigilancia."/>
    <s v="SI"/>
    <s v="PAI_10"/>
    <x v="0"/>
    <s v="Investigaciones"/>
    <s v="DCI-E_04"/>
    <s v="4. Resolver Actuaciones Administrativas 2da Instancia - Decreto 2409"/>
    <s v="DCI-ACT_11"/>
    <s v="C. REVOCATORIA DIRECTA"/>
    <s v="DCI"/>
    <s v="Despacho_del_Delegado_de_Concesiones_e_Infraestructura"/>
    <n v="1"/>
    <n v="12"/>
    <n v="2019"/>
    <d v="2019-12-30T00:00:00"/>
    <s v="Dic"/>
    <e v="#N/A"/>
    <n v="0"/>
    <e v="#N/A"/>
    <e v="#N/A"/>
    <e v="#N/A"/>
    <e v="#N/A"/>
    <n v="0"/>
    <m/>
    <m/>
  </r>
  <r>
    <n v="12"/>
    <s v="OE1;SI;DCI-ACT_12"/>
    <s v="DCI;DCI-ACT_12;Ene"/>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01-30T00:00:00"/>
    <s v="Ene"/>
    <n v="0"/>
    <n v="0"/>
    <n v="0"/>
    <s v="Por Ejecutar"/>
    <n v="0"/>
    <n v="0"/>
    <n v="0"/>
    <e v="#N/A"/>
    <e v="#N/A"/>
  </r>
  <r>
    <n v="12"/>
    <s v="OE1;SI;DCI-ACT_12"/>
    <s v="DCI;DCI-ACT_12;Feb"/>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02-28T00:00:00"/>
    <s v="Feb"/>
    <n v="0"/>
    <n v="0"/>
    <n v="0"/>
    <s v="Por Ejecutar"/>
    <n v="0"/>
    <n v="0"/>
    <n v="0"/>
    <m/>
    <m/>
  </r>
  <r>
    <n v="12"/>
    <s v="OE1;SI;DCI-ACT_12"/>
    <s v="DCI;DCI-ACT_12;Mar"/>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03-30T00:00:00"/>
    <s v="Mar"/>
    <n v="0"/>
    <n v="0"/>
    <n v="0"/>
    <s v="Por Ejecutar"/>
    <n v="0"/>
    <n v="0"/>
    <n v="0"/>
    <m/>
    <m/>
  </r>
  <r>
    <n v="12"/>
    <s v="OE1;SI;DCI-ACT_12"/>
    <s v="DCI;DCI-ACT_12;Abr"/>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04-30T00:00:00"/>
    <s v="Abr"/>
    <n v="0"/>
    <n v="0"/>
    <n v="0"/>
    <s v="Por Ejecutar"/>
    <n v="0"/>
    <n v="0"/>
    <n v="0"/>
    <m/>
    <m/>
  </r>
  <r>
    <n v="12"/>
    <s v="OE1;SI;DCI-ACT_12"/>
    <s v="DCI;DCI-ACT_12;May"/>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05-30T00:00:00"/>
    <s v="May"/>
    <n v="0"/>
    <n v="0"/>
    <n v="0"/>
    <s v="Por Ejecutar"/>
    <n v="0"/>
    <n v="0"/>
    <n v="0"/>
    <m/>
    <m/>
  </r>
  <r>
    <n v="12"/>
    <s v="OE1;SI;DCI-ACT_12"/>
    <s v="DCI;DCI-ACT_12;Jun"/>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06-30T00:00:00"/>
    <s v="Jun"/>
    <n v="1"/>
    <n v="0"/>
    <n v="0"/>
    <s v="Por Ejecutar"/>
    <n v="1"/>
    <n v="0"/>
    <n v="0"/>
    <m/>
    <m/>
  </r>
  <r>
    <n v="12"/>
    <s v="OE1;SI;DCI-ACT_12"/>
    <s v="DCI;DCI-ACT_12;Jul"/>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07-30T00:00:00"/>
    <s v="Jul"/>
    <n v="0"/>
    <n v="0"/>
    <n v="0"/>
    <s v="Por Ejecutar"/>
    <n v="1"/>
    <n v="0"/>
    <n v="0"/>
    <m/>
    <m/>
  </r>
  <r>
    <n v="12"/>
    <s v="OE1;SI;DCI-ACT_12"/>
    <s v="DCI;DCI-ACT_12;Ago"/>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08-30T00:00:00"/>
    <s v="Ago"/>
    <n v="0"/>
    <n v="0"/>
    <n v="0"/>
    <s v="Por Ejecutar"/>
    <n v="1"/>
    <n v="0"/>
    <n v="0"/>
    <m/>
    <m/>
  </r>
  <r>
    <n v="12"/>
    <s v="OE1;SI;DCI-ACT_12"/>
    <s v="DCI;DCI-ACT_12;Sep"/>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09-30T00:00:00"/>
    <s v="Sep"/>
    <e v="#N/A"/>
    <e v="#N/A"/>
    <n v="0"/>
    <s v="Por Ejecutar"/>
    <e v="#N/A"/>
    <e v="#N/A"/>
    <n v="0"/>
    <m/>
    <m/>
  </r>
  <r>
    <n v="12"/>
    <s v="OE1;SI;DCI-ACT_12"/>
    <s v="DCI;DCI-ACT_12;Oct"/>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10-30T00:00:00"/>
    <s v="Oct"/>
    <e v="#N/A"/>
    <e v="#N/A"/>
    <n v="0"/>
    <s v="Por Ejecutar"/>
    <e v="#N/A"/>
    <e v="#N/A"/>
    <n v="0"/>
    <m/>
    <m/>
  </r>
  <r>
    <n v="12"/>
    <s v="OE1;SI;DCI-ACT_12"/>
    <s v="DCI;DCI-ACT_12;Nov"/>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11-30T00:00:00"/>
    <s v="Nov"/>
    <e v="#N/A"/>
    <n v="0"/>
    <n v="0"/>
    <s v="Por Ejecutar"/>
    <e v="#N/A"/>
    <e v="#N/A"/>
    <n v="0"/>
    <m/>
    <m/>
  </r>
  <r>
    <n v="12"/>
    <s v="OE1;SI;DCI-ACT_12"/>
    <s v="DCI;DCI-ACT_12;Dic"/>
    <x v="0"/>
    <s v="Fortalecer la Vigilancia."/>
    <s v="SI"/>
    <s v="PEI_02"/>
    <x v="1"/>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s v="Despacho_del_Delegado_de_Concesiones_e_Infraestructura"/>
    <n v="4"/>
    <n v="6"/>
    <n v="2019"/>
    <d v="2019-12-30T00:00:00"/>
    <s v="Dic"/>
    <e v="#N/A"/>
    <n v="0"/>
    <n v="0"/>
    <s v="Por Ejecutar"/>
    <e v="#N/A"/>
    <e v="#N/A"/>
    <n v="0"/>
    <m/>
    <m/>
  </r>
  <r>
    <n v="13"/>
    <s v="OE1;SI;DCI-ACT_13"/>
    <s v="DCI;DCI-ACT_13;Ene"/>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01-30T00:00:00"/>
    <s v="Ene"/>
    <n v="0"/>
    <n v="0"/>
    <n v="0"/>
    <s v="Por Ejecutar"/>
    <n v="0"/>
    <n v="0"/>
    <n v="0"/>
    <e v="#N/A"/>
    <e v="#N/A"/>
  </r>
  <r>
    <n v="13"/>
    <s v="OE1;SI;DCI-ACT_13"/>
    <s v="DCI;DCI-ACT_13;Feb"/>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02-28T00:00:00"/>
    <s v="Feb"/>
    <n v="0"/>
    <n v="0"/>
    <e v="#DIV/0!"/>
    <e v="#DIV/0!"/>
    <n v="0"/>
    <n v="0"/>
    <n v="0"/>
    <m/>
    <m/>
  </r>
  <r>
    <n v="13"/>
    <s v="OE1;SI;DCI-ACT_13"/>
    <s v="DCI;DCI-ACT_13;Mar"/>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03-30T00:00:00"/>
    <s v="Mar"/>
    <n v="0"/>
    <n v="0"/>
    <n v="0"/>
    <s v="Por Ejecutar"/>
    <n v="0"/>
    <n v="0"/>
    <n v="0"/>
    <m/>
    <m/>
  </r>
  <r>
    <n v="13"/>
    <s v="OE1;SI;DCI-ACT_13"/>
    <s v="DCI;DCI-ACT_13;Abr"/>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04-30T00:00:00"/>
    <s v="Abr"/>
    <n v="0"/>
    <n v="0"/>
    <n v="0"/>
    <s v="Por Ejecutar"/>
    <n v="0"/>
    <n v="0"/>
    <n v="0"/>
    <m/>
    <m/>
  </r>
  <r>
    <n v="13"/>
    <s v="OE1;SI;DCI-ACT_13"/>
    <s v="DCI;DCI-ACT_13;May"/>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05-30T00:00:00"/>
    <s v="May"/>
    <n v="0"/>
    <n v="0"/>
    <n v="0"/>
    <s v="Por Ejecutar"/>
    <n v="0"/>
    <n v="0"/>
    <n v="0"/>
    <m/>
    <m/>
  </r>
  <r>
    <n v="13"/>
    <s v="OE1;SI;DCI-ACT_13"/>
    <s v="DCI;DCI-ACT_13;Jun"/>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06-30T00:00:00"/>
    <s v="Jun"/>
    <n v="0"/>
    <n v="0"/>
    <n v="0"/>
    <s v="Por Ejecutar"/>
    <n v="0"/>
    <n v="0"/>
    <n v="0"/>
    <m/>
    <m/>
  </r>
  <r>
    <n v="13"/>
    <s v="OE1;SI;DCI-ACT_13"/>
    <s v="DCI;DCI-ACT_13;Jul"/>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07-30T00:00:00"/>
    <s v="Jul"/>
    <n v="0"/>
    <n v="0"/>
    <n v="0"/>
    <s v="Por Ejecutar"/>
    <n v="0"/>
    <n v="0"/>
    <n v="0"/>
    <m/>
    <m/>
  </r>
  <r>
    <n v="13"/>
    <s v="OE1;SI;DCI-ACT_13"/>
    <s v="DCI;DCI-ACT_13;Ago"/>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08-30T00:00:00"/>
    <s v="Ago"/>
    <n v="0"/>
    <n v="0"/>
    <n v="0"/>
    <s v="Por Ejecutar"/>
    <n v="0"/>
    <n v="0"/>
    <n v="0"/>
    <m/>
    <m/>
  </r>
  <r>
    <n v="13"/>
    <s v="OE1;SI;DCI-ACT_13"/>
    <s v="DCI;DCI-ACT_13;Sep"/>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09-30T00:00:00"/>
    <s v="Sep"/>
    <e v="#N/A"/>
    <e v="#N/A"/>
    <n v="0"/>
    <s v="Por Ejecutar"/>
    <e v="#N/A"/>
    <e v="#N/A"/>
    <n v="0"/>
    <m/>
    <m/>
  </r>
  <r>
    <n v="13"/>
    <s v="OE1;SI;DCI-ACT_13"/>
    <s v="DCI;DCI-ACT_13;Oct"/>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10-30T00:00:00"/>
    <s v="Oct"/>
    <e v="#N/A"/>
    <e v="#N/A"/>
    <n v="0"/>
    <s v="Por Ejecutar"/>
    <e v="#N/A"/>
    <e v="#N/A"/>
    <n v="0"/>
    <m/>
    <m/>
  </r>
  <r>
    <n v="13"/>
    <s v="OE1;SI;DCI-ACT_13"/>
    <s v="DCI;DCI-ACT_13;Nov"/>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11-30T00:00:00"/>
    <s v="Nov"/>
    <e v="#N/A"/>
    <n v="1"/>
    <n v="0"/>
    <s v="Por Ejecutar"/>
    <e v="#N/A"/>
    <e v="#N/A"/>
    <n v="0"/>
    <m/>
    <m/>
  </r>
  <r>
    <n v="13"/>
    <s v="OE1;SI;DCI-ACT_13"/>
    <s v="DCI;DCI-ACT_13;Dic"/>
    <x v="0"/>
    <s v="Fortalecer la Vigilancia."/>
    <s v="SI"/>
    <s v="PEI_02"/>
    <x v="1"/>
    <s v="PEI_13 - Planes de Prevención"/>
    <s v="DCI-E_05"/>
    <s v="5. Piloto de Índices de Servicios para Supervisión Inteligente en Concesiones e Infraestructura"/>
    <s v="DCI-ACT_13"/>
    <s v="2. Contratación del desarrollo del software de Modelo de Supervisión Inteligente."/>
    <s v="DCI"/>
    <s v="Despacho_del_Delegado_de_Concesiones_e_Infraestructura"/>
    <n v="7"/>
    <n v="12"/>
    <n v="2019"/>
    <d v="2019-12-30T00:00:00"/>
    <s v="Dic"/>
    <e v="#N/A"/>
    <n v="0"/>
    <n v="0"/>
    <s v="Por Ejecutar"/>
    <e v="#N/A"/>
    <e v="#N/A"/>
    <n v="0"/>
    <m/>
    <m/>
  </r>
  <r>
    <n v="14"/>
    <s v="OE1;SI;DCI-ACT_14"/>
    <s v="DCI;DCI-ACT_14;Ene"/>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01-30T00:00:00"/>
    <s v="Ene"/>
    <n v="0"/>
    <n v="0"/>
    <n v="0"/>
    <s v="Por Ejecutar"/>
    <n v="0"/>
    <n v="0"/>
    <n v="0"/>
    <e v="#N/A"/>
    <e v="#N/A"/>
  </r>
  <r>
    <n v="14"/>
    <s v="OE1;SI;DCI-ACT_14"/>
    <s v="DCI;DCI-ACT_14;Feb"/>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02-28T00:00:00"/>
    <s v="Feb"/>
    <n v="0"/>
    <n v="0"/>
    <n v="0"/>
    <s v="Por Ejecutar"/>
    <n v="0"/>
    <n v="0"/>
    <n v="0"/>
    <m/>
    <m/>
  </r>
  <r>
    <n v="14"/>
    <s v="OE1;SI;DCI-ACT_14"/>
    <s v="DCI;DCI-ACT_14;Mar"/>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03-30T00:00:00"/>
    <s v="Mar"/>
    <n v="0"/>
    <n v="0"/>
    <n v="0"/>
    <s v="Por Ejecutar"/>
    <n v="0"/>
    <n v="0"/>
    <n v="0"/>
    <m/>
    <m/>
  </r>
  <r>
    <n v="14"/>
    <s v="OE1;SI;DCI-ACT_14"/>
    <s v="DCI;DCI-ACT_14;Abr"/>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04-30T00:00:00"/>
    <s v="Abr"/>
    <n v="2"/>
    <n v="0"/>
    <n v="0"/>
    <s v="Por Ejecutar"/>
    <n v="2"/>
    <n v="0"/>
    <n v="0"/>
    <m/>
    <m/>
  </r>
  <r>
    <n v="14"/>
    <s v="OE1;SI;DCI-ACT_14"/>
    <s v="DCI;DCI-ACT_14;May"/>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05-30T00:00:00"/>
    <s v="May"/>
    <n v="7"/>
    <n v="0"/>
    <n v="0"/>
    <s v="Por Ejecutar"/>
    <n v="9"/>
    <n v="0"/>
    <n v="0"/>
    <m/>
    <m/>
  </r>
  <r>
    <n v="14"/>
    <s v="OE1;SI;DCI-ACT_14"/>
    <s v="DCI;DCI-ACT_14;Jun"/>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06-30T00:00:00"/>
    <s v="Jun"/>
    <n v="5"/>
    <n v="0"/>
    <n v="0"/>
    <s v="Por Ejecutar"/>
    <n v="14"/>
    <n v="0"/>
    <n v="0"/>
    <m/>
    <m/>
  </r>
  <r>
    <n v="14"/>
    <s v="OE1;SI;DCI-ACT_14"/>
    <s v="DCI;DCI-ACT_14;Jul"/>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07-30T00:00:00"/>
    <s v="Jul"/>
    <n v="0"/>
    <n v="0"/>
    <n v="0"/>
    <s v="Por Ejecutar"/>
    <n v="14"/>
    <n v="0"/>
    <n v="0"/>
    <m/>
    <m/>
  </r>
  <r>
    <n v="14"/>
    <s v="OE1;SI;DCI-ACT_14"/>
    <s v="DCI;DCI-ACT_14;Ago"/>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08-30T00:00:00"/>
    <s v="Ago"/>
    <n v="0"/>
    <n v="0"/>
    <n v="0"/>
    <s v="Por Ejecutar"/>
    <n v="14"/>
    <n v="0"/>
    <n v="0"/>
    <m/>
    <m/>
  </r>
  <r>
    <n v="14"/>
    <s v="OE1;SI;DCI-ACT_14"/>
    <s v="DCI;DCI-ACT_14;Sep"/>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09-30T00:00:00"/>
    <s v="Sep"/>
    <e v="#N/A"/>
    <e v="#N/A"/>
    <n v="0"/>
    <s v="Por Ejecutar"/>
    <e v="#N/A"/>
    <e v="#N/A"/>
    <n v="0"/>
    <m/>
    <m/>
  </r>
  <r>
    <n v="14"/>
    <s v="OE1;SI;DCI-ACT_14"/>
    <s v="DCI;DCI-ACT_14;Oct"/>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10-30T00:00:00"/>
    <s v="Oct"/>
    <e v="#N/A"/>
    <e v="#N/A"/>
    <n v="0"/>
    <s v="Por Ejecutar"/>
    <e v="#N/A"/>
    <e v="#N/A"/>
    <n v="0"/>
    <m/>
    <m/>
  </r>
  <r>
    <n v="14"/>
    <s v="OE1;SI;DCI-ACT_14"/>
    <s v="DCI;DCI-ACT_14;Nov"/>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11-30T00:00:00"/>
    <s v="Nov"/>
    <e v="#N/A"/>
    <n v="0"/>
    <e v="#N/A"/>
    <e v="#N/A"/>
    <e v="#N/A"/>
    <e v="#N/A"/>
    <n v="0"/>
    <m/>
    <m/>
  </r>
  <r>
    <n v="14"/>
    <s v="OE1;SI;DCI-ACT_14"/>
    <s v="DCI;DCI-ACT_14;Dic"/>
    <x v="0"/>
    <s v="Fortalecer la Vigilancia."/>
    <s v="SI"/>
    <s v="PEI_02"/>
    <x v="1"/>
    <s v="PEI_13 - Planes de Prevención"/>
    <s v="DCI-E_05"/>
    <s v="5. Piloto de Índices de Servicios para Supervisión Inteligente en Concesiones e Infraestructura"/>
    <s v="DCI-ACT_14"/>
    <s v="3. Plan Piloto de Aplicación de la Herramienta Metodológica de Índices de Servicio al 10% de los supervisados."/>
    <s v="DCI"/>
    <s v="Despacho_del_Delegado_de_Concesiones_e_Infraestructura"/>
    <n v="2"/>
    <n v="4"/>
    <n v="2019"/>
    <d v="2019-12-30T00:00:00"/>
    <s v="Dic"/>
    <e v="#N/A"/>
    <n v="0"/>
    <n v="0"/>
    <s v="Por Ejecutar"/>
    <e v="#N/A"/>
    <e v="#N/A"/>
    <n v="0"/>
    <m/>
    <m/>
  </r>
  <r>
    <n v="16"/>
    <s v="OE1;SI;DCI-ACT_16"/>
    <s v="DCI;DCI-ACT_16;Ene"/>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01-30T00:00:00"/>
    <s v="Ene"/>
    <n v="0"/>
    <n v="0"/>
    <n v="0"/>
    <s v="Por Ejecutar"/>
    <n v="0"/>
    <n v="0"/>
    <n v="0"/>
    <e v="#N/A"/>
    <e v="#N/A"/>
  </r>
  <r>
    <n v="16"/>
    <s v="OE1;SI;DCI-ACT_16"/>
    <s v="DCI;DCI-ACT_16;Feb"/>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02-28T00:00:00"/>
    <s v="Feb"/>
    <n v="0"/>
    <n v="0"/>
    <n v="0"/>
    <s v="Por Ejecutar"/>
    <n v="0"/>
    <n v="0"/>
    <n v="0"/>
    <m/>
    <m/>
  </r>
  <r>
    <n v="16"/>
    <s v="OE1;SI;DCI-ACT_16"/>
    <s v="DCI;DCI-ACT_16;Mar"/>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03-30T00:00:00"/>
    <s v="Mar"/>
    <n v="0"/>
    <n v="0"/>
    <n v="0"/>
    <s v="Por Ejecutar"/>
    <n v="0"/>
    <n v="0"/>
    <n v="0"/>
    <m/>
    <m/>
  </r>
  <r>
    <n v="16"/>
    <s v="OE1;SI;DCI-ACT_16"/>
    <s v="DCI;DCI-ACT_16;Abr"/>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04-30T00:00:00"/>
    <s v="Abr"/>
    <n v="0"/>
    <n v="0"/>
    <e v="#DIV/0!"/>
    <e v="#DIV/0!"/>
    <n v="0"/>
    <n v="0"/>
    <n v="0"/>
    <m/>
    <m/>
  </r>
  <r>
    <n v="16"/>
    <s v="OE1;SI;DCI-ACT_16"/>
    <s v="DCI;DCI-ACT_16;May"/>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05-30T00:00:00"/>
    <s v="May"/>
    <n v="0"/>
    <n v="0"/>
    <e v="#DIV/0!"/>
    <e v="#DIV/0!"/>
    <n v="0"/>
    <n v="0"/>
    <n v="0"/>
    <m/>
    <m/>
  </r>
  <r>
    <n v="16"/>
    <s v="OE1;SI;DCI-ACT_16"/>
    <s v="DCI;DCI-ACT_16;Jun"/>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06-30T00:00:00"/>
    <s v="Jun"/>
    <n v="0"/>
    <n v="0"/>
    <e v="#DIV/0!"/>
    <e v="#DIV/0!"/>
    <n v="0"/>
    <n v="0"/>
    <n v="0"/>
    <m/>
    <m/>
  </r>
  <r>
    <n v="16"/>
    <s v="OE1;SI;DCI-ACT_16"/>
    <s v="DCI;DCI-ACT_16;Jul"/>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07-30T00:00:00"/>
    <s v="Jul"/>
    <n v="0"/>
    <n v="0"/>
    <e v="#DIV/0!"/>
    <e v="#DIV/0!"/>
    <n v="0"/>
    <n v="0"/>
    <n v="0"/>
    <m/>
    <m/>
  </r>
  <r>
    <n v="16"/>
    <s v="OE1;SI;DCI-ACT_16"/>
    <s v="DCI;DCI-ACT_16;Ago"/>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08-30T00:00:00"/>
    <s v="Ago"/>
    <n v="0"/>
    <n v="0"/>
    <e v="#DIV/0!"/>
    <e v="#DIV/0!"/>
    <n v="0"/>
    <n v="0"/>
    <n v="0"/>
    <m/>
    <m/>
  </r>
  <r>
    <n v="16"/>
    <s v="OE1;SI;DCI-ACT_16"/>
    <s v="DCI;DCI-ACT_16;Sep"/>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09-30T00:00:00"/>
    <s v="Sep"/>
    <e v="#N/A"/>
    <e v="#N/A"/>
    <e v="#N/A"/>
    <e v="#N/A"/>
    <e v="#N/A"/>
    <e v="#N/A"/>
    <n v="0"/>
    <m/>
    <m/>
  </r>
  <r>
    <n v="16"/>
    <s v="OE1;SI;DCI-ACT_16"/>
    <s v="DCI;DCI-ACT_16;Oct"/>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10-30T00:00:00"/>
    <s v="Oct"/>
    <e v="#N/A"/>
    <e v="#N/A"/>
    <e v="#N/A"/>
    <e v="#N/A"/>
    <e v="#N/A"/>
    <e v="#N/A"/>
    <n v="0"/>
    <m/>
    <m/>
  </r>
  <r>
    <n v="16"/>
    <s v="OE1;SI;DCI-ACT_16"/>
    <s v="DCI;DCI-ACT_16;Nov"/>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11-30T00:00:00"/>
    <s v="Nov"/>
    <e v="#N/A"/>
    <n v="0"/>
    <e v="#N/A"/>
    <e v="#N/A"/>
    <e v="#N/A"/>
    <e v="#N/A"/>
    <n v="0"/>
    <m/>
    <m/>
  </r>
  <r>
    <n v="16"/>
    <s v="OE1;SI;DCI-ACT_16"/>
    <s v="DCI;DCI-ACT_16;Dic"/>
    <x v="0"/>
    <s v="Fortalecer la Vigilancia."/>
    <s v="SI"/>
    <s v="PEI_02"/>
    <x v="1"/>
    <s v="PEI_02 - Accesibilidad"/>
    <s v="DCI-E_06"/>
    <s v="6. Expedición, Publicación y Divulgación de los criterios de Supervisión de Accesibilidad"/>
    <s v="DCI-ACT_16"/>
    <s v="2. Divulgar circular"/>
    <s v="DCI"/>
    <s v="Despacho_del_Delegado_de_Concesiones_e_Infraestructura"/>
    <n v="11"/>
    <n v="11"/>
    <n v="2019"/>
    <d v="2019-12-30T00:00:00"/>
    <s v="Dic"/>
    <e v="#N/A"/>
    <n v="0"/>
    <n v="0"/>
    <s v="Por Ejecutar"/>
    <e v="#N/A"/>
    <e v="#N/A"/>
    <n v="0"/>
    <m/>
    <m/>
  </r>
  <r>
    <n v="18"/>
    <s v="OE1;SI;DCI-ACT_20"/>
    <s v="DCI;DCI-ACT_18;Ene"/>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01-30T00:00:00"/>
    <s v="Ene"/>
    <n v="0"/>
    <n v="2"/>
    <n v="0"/>
    <s v="Por Ejecutar"/>
    <n v="0"/>
    <n v="2"/>
    <n v="0"/>
    <e v="#N/A"/>
    <e v="#N/A"/>
  </r>
  <r>
    <n v="18"/>
    <s v="OE1;SI;DCI-ACT_20"/>
    <s v="DCI;DCI-ACT_18;Feb"/>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02-28T00:00:00"/>
    <s v="Feb"/>
    <n v="1"/>
    <n v="0"/>
    <n v="0"/>
    <s v="Por Ejecutar"/>
    <n v="1"/>
    <n v="2"/>
    <n v="2"/>
    <m/>
    <m/>
  </r>
  <r>
    <n v="18"/>
    <s v="OE1;SI;DCI-ACT_20"/>
    <s v="DCI;DCI-ACT_18;Mar"/>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03-30T00:00:00"/>
    <s v="Mar"/>
    <n v="2"/>
    <n v="0"/>
    <n v="0"/>
    <s v="Por Ejecutar"/>
    <n v="3"/>
    <n v="2"/>
    <n v="0.66666666666666663"/>
    <m/>
    <m/>
  </r>
  <r>
    <n v="18"/>
    <s v="OE1;SI;DCI-ACT_20"/>
    <s v="DCI;DCI-ACT_18;Abr"/>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04-30T00:00:00"/>
    <s v="Abr"/>
    <n v="3"/>
    <n v="0"/>
    <n v="0"/>
    <s v="Por Ejecutar"/>
    <n v="6"/>
    <n v="2"/>
    <n v="0.33333333333333331"/>
    <m/>
    <m/>
  </r>
  <r>
    <n v="18"/>
    <s v="OE1;SI;DCI-ACT_20"/>
    <s v="DCI;DCI-ACT_18;May"/>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05-30T00:00:00"/>
    <s v="May"/>
    <n v="3"/>
    <n v="0"/>
    <n v="0"/>
    <s v="Por Ejecutar"/>
    <n v="9"/>
    <n v="2"/>
    <n v="0.22222222222222221"/>
    <m/>
    <m/>
  </r>
  <r>
    <n v="18"/>
    <s v="OE1;SI;DCI-ACT_20"/>
    <s v="DCI;DCI-ACT_18;Jun"/>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06-30T00:00:00"/>
    <s v="Jun"/>
    <n v="2"/>
    <n v="0"/>
    <n v="0"/>
    <s v="Por Ejecutar"/>
    <n v="11"/>
    <n v="2"/>
    <n v="0.18181818181818182"/>
    <m/>
    <m/>
  </r>
  <r>
    <n v="18"/>
    <s v="OE1;SI;DCI-ACT_20"/>
    <s v="DCI;DCI-ACT_18;Jul"/>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07-30T00:00:00"/>
    <s v="Jul"/>
    <n v="2"/>
    <n v="0"/>
    <n v="0"/>
    <s v="Por Ejecutar"/>
    <n v="13"/>
    <n v="2"/>
    <n v="0.15384615384615385"/>
    <m/>
    <m/>
  </r>
  <r>
    <n v="18"/>
    <s v="OE1;SI;DCI-ACT_20"/>
    <s v="DCI;DCI-ACT_18;Ago"/>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08-30T00:00:00"/>
    <s v="Ago"/>
    <n v="4"/>
    <n v="0"/>
    <n v="0"/>
    <s v="Por Ejecutar"/>
    <n v="17"/>
    <n v="2"/>
    <n v="0.11764705882352941"/>
    <m/>
    <m/>
  </r>
  <r>
    <n v="18"/>
    <s v="OE1;SI;DCI-ACT_20"/>
    <s v="DCI;DCI-ACT_18;Sep"/>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09-30T00:00:00"/>
    <s v="Sep"/>
    <e v="#N/A"/>
    <e v="#N/A"/>
    <e v="#N/A"/>
    <e v="#N/A"/>
    <e v="#N/A"/>
    <e v="#N/A"/>
    <n v="0"/>
    <m/>
    <m/>
  </r>
  <r>
    <n v="18"/>
    <s v="OE1;SI;DCI-ACT_20"/>
    <s v="DCI;DCI-ACT_18;Oct"/>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10-30T00:00:00"/>
    <s v="Oct"/>
    <e v="#N/A"/>
    <e v="#N/A"/>
    <n v="0"/>
    <s v="Por Ejecutar"/>
    <e v="#N/A"/>
    <e v="#N/A"/>
    <n v="0"/>
    <m/>
    <m/>
  </r>
  <r>
    <n v="18"/>
    <s v="OE1;SI;DCI-ACT_20"/>
    <s v="DCI;DCI-ACT_18;Nov"/>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11-30T00:00:00"/>
    <s v="Nov"/>
    <e v="#N/A"/>
    <n v="3"/>
    <n v="0"/>
    <s v="Por Ejecutar"/>
    <e v="#N/A"/>
    <e v="#N/A"/>
    <n v="0"/>
    <m/>
    <m/>
  </r>
  <r>
    <n v="18"/>
    <s v="OE1;SI;DCI-ACT_20"/>
    <s v="DCI;DCI-ACT_18;Dic"/>
    <x v="0"/>
    <s v="Fortalecer la Vigilancia."/>
    <s v="SI"/>
    <s v="PAI_10"/>
    <x v="0"/>
    <s v="PyP_Divulgación"/>
    <s v="DCI-E_08"/>
    <s v="1. Divulgación"/>
    <s v="DCI-ACT_18"/>
    <s v="Asistir sesiones con la ciudadanía, vigilados, organizaciones cívicas y otras entidades"/>
    <s v="DCI"/>
    <s v="Dirección_de_Promoción_y_Prevención_Concesiones_e_Infraestructura"/>
    <n v="3"/>
    <n v="3"/>
    <n v="2019"/>
    <d v="2019-12-30T00:00:00"/>
    <s v="Dic"/>
    <e v="#N/A"/>
    <n v="2"/>
    <n v="0"/>
    <s v="Por Ejecutar"/>
    <e v="#N/A"/>
    <e v="#N/A"/>
    <n v="0"/>
    <m/>
    <m/>
  </r>
  <r>
    <n v="20"/>
    <s v="OE1;SI;DP-ACT_06"/>
    <s v="DCI;DCI-ACT_20;Ene"/>
    <x v="0"/>
    <s v="Fortalecer la Vigilancia."/>
    <s v="SI"/>
    <s v="PAI_10"/>
    <x v="0"/>
    <s v="PyP_Divulgación"/>
    <s v="DCI-E_08"/>
    <s v="1. Divulgación"/>
    <s v="DCI-ACT_20"/>
    <s v="Asistencia a Eventos  de Promoción"/>
    <s v="DCI"/>
    <s v="Dirección_de_Promoción_y_Prevención_Concesiones_e_Infraestructura"/>
    <n v="1"/>
    <n v="12"/>
    <n v="2019"/>
    <d v="2019-01-30T00:00:00"/>
    <s v="Ene"/>
    <n v="0"/>
    <n v="0"/>
    <e v="#DIV/0!"/>
    <e v="#DIV/0!"/>
    <n v="0"/>
    <n v="0"/>
    <n v="0"/>
    <e v="#N/A"/>
    <e v="#N/A"/>
  </r>
  <r>
    <n v="20"/>
    <s v="OE1;SI;DP-ACT_06"/>
    <s v="DCI;DCI-ACT_20;Feb"/>
    <x v="0"/>
    <s v="Fortalecer la Vigilancia."/>
    <s v="SI"/>
    <s v="PAI_10"/>
    <x v="0"/>
    <s v="PyP_Divulgación"/>
    <s v="DCI-E_08"/>
    <s v="1. Divulgación"/>
    <s v="DCI-ACT_20"/>
    <s v="Asistencia a Eventos  de Promoción"/>
    <s v="DCI"/>
    <s v="Dirección_de_Promoción_y_Prevención_Concesiones_e_Infraestructura"/>
    <n v="1"/>
    <n v="12"/>
    <n v="2019"/>
    <d v="2019-02-28T00:00:00"/>
    <s v="Feb"/>
    <n v="0"/>
    <n v="0"/>
    <e v="#DIV/0!"/>
    <e v="#DIV/0!"/>
    <n v="0"/>
    <n v="0"/>
    <n v="0"/>
    <m/>
    <m/>
  </r>
  <r>
    <n v="20"/>
    <s v="OE1;SI;DP-ACT_06"/>
    <s v="DCI;DCI-ACT_20;Mar"/>
    <x v="0"/>
    <s v="Fortalecer la Vigilancia."/>
    <s v="SI"/>
    <s v="PAI_10"/>
    <x v="0"/>
    <s v="PyP_Divulgación"/>
    <s v="DCI-E_08"/>
    <s v="1. Divulgación"/>
    <s v="DCI-ACT_20"/>
    <s v="Asistencia a Eventos  de Promoción"/>
    <s v="DCI"/>
    <s v="Dirección_de_Promoción_y_Prevención_Concesiones_e_Infraestructura"/>
    <n v="1"/>
    <n v="12"/>
    <n v="2019"/>
    <d v="2019-03-30T00:00:00"/>
    <s v="Mar"/>
    <n v="0"/>
    <n v="0"/>
    <e v="#DIV/0!"/>
    <e v="#DIV/0!"/>
    <n v="0"/>
    <n v="0"/>
    <n v="0"/>
    <m/>
    <m/>
  </r>
  <r>
    <n v="20"/>
    <s v="OE1;SI;DP-ACT_06"/>
    <s v="DCI;DCI-ACT_20;Abr"/>
    <x v="0"/>
    <s v="Fortalecer la Vigilancia."/>
    <s v="SI"/>
    <s v="PAI_10"/>
    <x v="0"/>
    <s v="PyP_Divulgación"/>
    <s v="DCI-E_08"/>
    <s v="1. Divulgación"/>
    <s v="DCI-ACT_20"/>
    <s v="Asistencia a Eventos  de Promoción"/>
    <s v="DCI"/>
    <s v="Dirección_de_Promoción_y_Prevención_Concesiones_e_Infraestructura"/>
    <n v="1"/>
    <n v="12"/>
    <n v="2019"/>
    <d v="2019-04-30T00:00:00"/>
    <s v="Abr"/>
    <n v="0"/>
    <n v="0"/>
    <e v="#DIV/0!"/>
    <e v="#DIV/0!"/>
    <n v="0"/>
    <n v="0"/>
    <n v="0"/>
    <m/>
    <m/>
  </r>
  <r>
    <n v="20"/>
    <s v="OE1;SI;DP-ACT_06"/>
    <s v="DCI;DCI-ACT_20;May"/>
    <x v="0"/>
    <s v="Fortalecer la Vigilancia."/>
    <s v="SI"/>
    <s v="PAI_10"/>
    <x v="0"/>
    <s v="PyP_Divulgación"/>
    <s v="DCI-E_08"/>
    <s v="1. Divulgación"/>
    <s v="DCI-ACT_20"/>
    <s v="Asistencia a Eventos  de Promoción"/>
    <s v="DCI"/>
    <s v="Dirección_de_Promoción_y_Prevención_Concesiones_e_Infraestructura"/>
    <n v="1"/>
    <n v="12"/>
    <n v="2019"/>
    <d v="2019-05-30T00:00:00"/>
    <s v="May"/>
    <n v="0"/>
    <n v="0"/>
    <e v="#DIV/0!"/>
    <e v="#DIV/0!"/>
    <n v="0"/>
    <n v="0"/>
    <n v="0"/>
    <m/>
    <m/>
  </r>
  <r>
    <n v="20"/>
    <s v="OE1;SI;DP-ACT_06"/>
    <s v="DCI;DCI-ACT_20;Jun"/>
    <x v="0"/>
    <s v="Fortalecer la Vigilancia."/>
    <s v="SI"/>
    <s v="PAI_10"/>
    <x v="0"/>
    <s v="PyP_Divulgación"/>
    <s v="DCI-E_08"/>
    <s v="1. Divulgación"/>
    <s v="DCI-ACT_20"/>
    <s v="Asistencia a Eventos  de Promoción"/>
    <s v="DCI"/>
    <s v="Dirección_de_Promoción_y_Prevención_Concesiones_e_Infraestructura"/>
    <n v="1"/>
    <n v="12"/>
    <n v="2019"/>
    <d v="2019-06-30T00:00:00"/>
    <s v="Jun"/>
    <n v="0"/>
    <n v="0"/>
    <e v="#DIV/0!"/>
    <e v="#DIV/0!"/>
    <n v="0"/>
    <n v="0"/>
    <n v="0"/>
    <m/>
    <m/>
  </r>
  <r>
    <n v="20"/>
    <s v="OE1;SI;DP-ACT_06"/>
    <s v="DCI;DCI-ACT_20;Jul"/>
    <x v="0"/>
    <s v="Fortalecer la Vigilancia."/>
    <s v="SI"/>
    <s v="PAI_10"/>
    <x v="0"/>
    <s v="PyP_Divulgación"/>
    <s v="DCI-E_08"/>
    <s v="1. Divulgación"/>
    <s v="DCI-ACT_20"/>
    <s v="Asistencia a Eventos  de Promoción"/>
    <s v="DCI"/>
    <s v="Dirección_de_Promoción_y_Prevención_Concesiones_e_Infraestructura"/>
    <n v="1"/>
    <n v="12"/>
    <n v="2019"/>
    <d v="2019-07-30T00:00:00"/>
    <s v="Jul"/>
    <n v="0"/>
    <n v="0"/>
    <n v="0"/>
    <s v="Por Ejecutar"/>
    <n v="0"/>
    <n v="0"/>
    <n v="0"/>
    <m/>
    <m/>
  </r>
  <r>
    <n v="20"/>
    <s v="OE1;SI;DP-ACT_06"/>
    <s v="DCI;DCI-ACT_20;Ago"/>
    <x v="0"/>
    <s v="Fortalecer la Vigilancia."/>
    <s v="SI"/>
    <s v="PAI_10"/>
    <x v="0"/>
    <s v="PyP_Divulgación"/>
    <s v="DCI-E_08"/>
    <s v="1. Divulgación"/>
    <s v="DCI-ACT_20"/>
    <s v="Asistencia a Eventos  de Promoción"/>
    <s v="DCI"/>
    <s v="Dirección_de_Promoción_y_Prevención_Concesiones_e_Infraestructura"/>
    <n v="1"/>
    <n v="12"/>
    <n v="2019"/>
    <d v="2019-08-30T00:00:00"/>
    <s v="Ago"/>
    <n v="0"/>
    <n v="0"/>
    <e v="#DIV/0!"/>
    <e v="#DIV/0!"/>
    <n v="0"/>
    <n v="0"/>
    <n v="0"/>
    <m/>
    <m/>
  </r>
  <r>
    <n v="20"/>
    <s v="OE1;SI;DP-ACT_06"/>
    <s v="DCI;DCI-ACT_20;Sep"/>
    <x v="0"/>
    <s v="Fortalecer la Vigilancia."/>
    <s v="SI"/>
    <s v="PAI_10"/>
    <x v="0"/>
    <s v="PyP_Divulgación"/>
    <s v="DCI-E_08"/>
    <s v="1. Divulgación"/>
    <s v="DCI-ACT_20"/>
    <s v="Asistencia a Eventos  de Promoción"/>
    <s v="DCI"/>
    <s v="Dirección_de_Promoción_y_Prevención_Concesiones_e_Infraestructura"/>
    <n v="1"/>
    <n v="12"/>
    <n v="2019"/>
    <d v="2019-09-30T00:00:00"/>
    <s v="Sep"/>
    <e v="#N/A"/>
    <e v="#N/A"/>
    <e v="#N/A"/>
    <e v="#N/A"/>
    <e v="#N/A"/>
    <e v="#N/A"/>
    <n v="0"/>
    <m/>
    <m/>
  </r>
  <r>
    <n v="20"/>
    <s v="OE1;SI;DP-ACT_06"/>
    <s v="DCI;DCI-ACT_20;Oct"/>
    <x v="0"/>
    <s v="Fortalecer la Vigilancia."/>
    <s v="SI"/>
    <s v="PAI_10"/>
    <x v="0"/>
    <s v="PyP_Divulgación"/>
    <s v="DCI-E_08"/>
    <s v="1. Divulgación"/>
    <s v="DCI-ACT_20"/>
    <s v="Asistencia a Eventos  de Promoción"/>
    <s v="DCI"/>
    <s v="Dirección_de_Promoción_y_Prevención_Concesiones_e_Infraestructura"/>
    <n v="1"/>
    <n v="12"/>
    <n v="2019"/>
    <d v="2019-10-30T00:00:00"/>
    <s v="Oct"/>
    <e v="#N/A"/>
    <e v="#N/A"/>
    <n v="0"/>
    <s v="Por Ejecutar"/>
    <e v="#N/A"/>
    <e v="#N/A"/>
    <n v="0"/>
    <m/>
    <m/>
  </r>
  <r>
    <n v="20"/>
    <s v="OE1;SI;DP-ACT_06"/>
    <s v="DCI;DCI-ACT_20;Nov"/>
    <x v="0"/>
    <s v="Fortalecer la Vigilancia."/>
    <s v="SI"/>
    <s v="PAI_10"/>
    <x v="0"/>
    <s v="PyP_Divulgación"/>
    <s v="DCI-E_08"/>
    <s v="1. Divulgación"/>
    <s v="DCI-ACT_20"/>
    <s v="Asistencia a Eventos  de Promoción"/>
    <s v="DCI"/>
    <s v="Dirección_de_Promoción_y_Prevención_Concesiones_e_Infraestructura"/>
    <n v="1"/>
    <n v="12"/>
    <n v="2019"/>
    <d v="2019-11-30T00:00:00"/>
    <s v="Nov"/>
    <e v="#N/A"/>
    <n v="0"/>
    <n v="0"/>
    <s v="Por Ejecutar"/>
    <e v="#N/A"/>
    <e v="#N/A"/>
    <n v="0"/>
    <m/>
    <m/>
  </r>
  <r>
    <n v="20"/>
    <s v="OE1;SI;DP-ACT_06"/>
    <s v="DCI;DCI-ACT_20;Dic"/>
    <x v="0"/>
    <s v="Fortalecer la Vigilancia."/>
    <s v="SI"/>
    <s v="PAI_10"/>
    <x v="0"/>
    <s v="PyP_Divulgación"/>
    <s v="DCI-E_08"/>
    <s v="1. Divulgación"/>
    <s v="DCI-ACT_20"/>
    <s v="Asistencia a Eventos  de Promoción"/>
    <s v="DCI"/>
    <s v="Dirección_de_Promoción_y_Prevención_Concesiones_e_Infraestructura"/>
    <n v="1"/>
    <n v="12"/>
    <n v="2019"/>
    <d v="2019-12-30T00:00:00"/>
    <s v="Dic"/>
    <e v="#N/A"/>
    <n v="0"/>
    <n v="0"/>
    <s v="Por Ejecutar"/>
    <e v="#N/A"/>
    <e v="#N/A"/>
    <n v="0"/>
    <m/>
    <m/>
  </r>
  <r>
    <n v="48"/>
    <s v="OE1;SI;DCI-ACT_23"/>
    <s v="DP;DP-ACT_05;Ene"/>
    <x v="0"/>
    <s v="Fortalecer la Vigilancia."/>
    <s v="SI"/>
    <s v="PAI_10"/>
    <x v="0"/>
    <s v="Investigaciones"/>
    <s v="DP-E_02"/>
    <s v="2. Resolver Actuaciones Administrativas anterior a Decreto 2409"/>
    <s v="DP-ACT_05"/>
    <s v="4. DECISIÓN DE FONDO"/>
    <s v="DP"/>
    <s v="Despacho_del_Delegado_de_Puertos"/>
    <n v="1"/>
    <n v="12"/>
    <n v="2019"/>
    <d v="2019-01-30T00:00:00"/>
    <s v="Ene"/>
    <n v="8"/>
    <n v="8"/>
    <n v="1"/>
    <s v="Ejecutada"/>
    <n v="8"/>
    <n v="8"/>
    <n v="1"/>
    <e v="#N/A"/>
    <e v="#N/A"/>
  </r>
  <r>
    <n v="48"/>
    <s v="OE1;SI;DCI-ACT_23"/>
    <s v="DP;DP-ACT_05;Feb"/>
    <x v="0"/>
    <s v="Fortalecer la Vigilancia."/>
    <s v="SI"/>
    <s v="PAI_10"/>
    <x v="0"/>
    <s v="Investigaciones"/>
    <s v="DP-E_02"/>
    <s v="2. Resolver Actuaciones Administrativas anterior a Decreto 2409"/>
    <s v="DP-ACT_05"/>
    <s v="4. DECISIÓN DE FONDO"/>
    <s v="DP"/>
    <s v="Despacho_del_Delegado_de_Puertos"/>
    <n v="1"/>
    <n v="12"/>
    <n v="2019"/>
    <d v="2019-02-28T00:00:00"/>
    <s v="Feb"/>
    <n v="0"/>
    <n v="0"/>
    <e v="#DIV/0!"/>
    <e v="#DIV/0!"/>
    <n v="8"/>
    <n v="8"/>
    <n v="1"/>
    <m/>
    <m/>
  </r>
  <r>
    <n v="48"/>
    <s v="OE1;SI;DCI-ACT_23"/>
    <s v="DP;DP-ACT_05;Mar"/>
    <x v="0"/>
    <s v="Fortalecer la Vigilancia."/>
    <s v="SI"/>
    <s v="PAI_10"/>
    <x v="0"/>
    <s v="Investigaciones"/>
    <s v="DP-E_02"/>
    <s v="2. Resolver Actuaciones Administrativas anterior a Decreto 2409"/>
    <s v="DP-ACT_05"/>
    <s v="4. DECISIÓN DE FONDO"/>
    <s v="DP"/>
    <s v="Despacho_del_Delegado_de_Puertos"/>
    <n v="1"/>
    <n v="12"/>
    <n v="2019"/>
    <d v="2019-03-30T00:00:00"/>
    <s v="Mar"/>
    <n v="0"/>
    <n v="0"/>
    <e v="#DIV/0!"/>
    <e v="#DIV/0!"/>
    <n v="8"/>
    <n v="8"/>
    <n v="1"/>
    <m/>
    <m/>
  </r>
  <r>
    <n v="48"/>
    <s v="OE1;SI;DCI-ACT_23"/>
    <s v="DP;DP-ACT_05;Abr"/>
    <x v="0"/>
    <s v="Fortalecer la Vigilancia."/>
    <s v="SI"/>
    <s v="PAI_10"/>
    <x v="0"/>
    <s v="Investigaciones"/>
    <s v="DP-E_02"/>
    <s v="2. Resolver Actuaciones Administrativas anterior a Decreto 2409"/>
    <s v="DP-ACT_05"/>
    <s v="4. DECISIÓN DE FONDO"/>
    <s v="DP"/>
    <s v="Despacho_del_Delegado_de_Puertos"/>
    <n v="1"/>
    <n v="12"/>
    <n v="2019"/>
    <d v="2019-04-30T00:00:00"/>
    <s v="Abr"/>
    <n v="0"/>
    <n v="0"/>
    <e v="#DIV/0!"/>
    <e v="#DIV/0!"/>
    <n v="8"/>
    <n v="8"/>
    <n v="1"/>
    <m/>
    <m/>
  </r>
  <r>
    <n v="48"/>
    <s v="OE1;SI;DCI-ACT_23"/>
    <s v="DP;DP-ACT_05;May"/>
    <x v="0"/>
    <s v="Fortalecer la Vigilancia."/>
    <s v="SI"/>
    <s v="PAI_10"/>
    <x v="0"/>
    <s v="Investigaciones"/>
    <s v="DP-E_02"/>
    <s v="2. Resolver Actuaciones Administrativas anterior a Decreto 2409"/>
    <s v="DP-ACT_05"/>
    <s v="4. DECISIÓN DE FONDO"/>
    <s v="DP"/>
    <s v="Despacho_del_Delegado_de_Puertos"/>
    <n v="1"/>
    <n v="12"/>
    <n v="2019"/>
    <d v="2019-05-30T00:00:00"/>
    <s v="May"/>
    <n v="0"/>
    <n v="0"/>
    <e v="#DIV/0!"/>
    <e v="#DIV/0!"/>
    <n v="8"/>
    <n v="8"/>
    <n v="1"/>
    <m/>
    <m/>
  </r>
  <r>
    <n v="48"/>
    <s v="OE1;SI;DCI-ACT_23"/>
    <s v="DP;DP-ACT_05;Jun"/>
    <x v="0"/>
    <s v="Fortalecer la Vigilancia."/>
    <s v="SI"/>
    <s v="PAI_10"/>
    <x v="0"/>
    <s v="Investigaciones"/>
    <s v="DP-E_02"/>
    <s v="2. Resolver Actuaciones Administrativas anterior a Decreto 2409"/>
    <s v="DP-ACT_05"/>
    <s v="4. DECISIÓN DE FONDO"/>
    <s v="DP"/>
    <s v="Despacho_del_Delegado_de_Puertos"/>
    <n v="1"/>
    <n v="12"/>
    <n v="2019"/>
    <d v="2019-06-30T00:00:00"/>
    <s v="Jun"/>
    <n v="0"/>
    <n v="0"/>
    <e v="#DIV/0!"/>
    <e v="#DIV/0!"/>
    <n v="8"/>
    <n v="8"/>
    <n v="1"/>
    <m/>
    <m/>
  </r>
  <r>
    <n v="48"/>
    <s v="OE1;SI;DCI-ACT_23"/>
    <s v="DP;DP-ACT_05;Jul"/>
    <x v="0"/>
    <s v="Fortalecer la Vigilancia."/>
    <s v="SI"/>
    <s v="PAI_10"/>
    <x v="0"/>
    <s v="Investigaciones"/>
    <s v="DP-E_02"/>
    <s v="2. Resolver Actuaciones Administrativas anterior a Decreto 2409"/>
    <s v="DP-ACT_05"/>
    <s v="4. DECISIÓN DE FONDO"/>
    <s v="DP"/>
    <s v="Despacho_del_Delegado_de_Puertos"/>
    <n v="1"/>
    <n v="12"/>
    <n v="2019"/>
    <d v="2019-07-30T00:00:00"/>
    <s v="Jul"/>
    <n v="0"/>
    <n v="0"/>
    <e v="#DIV/0!"/>
    <e v="#DIV/0!"/>
    <n v="8"/>
    <n v="8"/>
    <n v="1"/>
    <m/>
    <m/>
  </r>
  <r>
    <n v="48"/>
    <s v="OE1;SI;DCI-ACT_23"/>
    <s v="DP;DP-ACT_05;Ago"/>
    <x v="0"/>
    <s v="Fortalecer la Vigilancia."/>
    <s v="SI"/>
    <s v="PAI_10"/>
    <x v="0"/>
    <s v="Investigaciones"/>
    <s v="DP-E_02"/>
    <s v="2. Resolver Actuaciones Administrativas anterior a Decreto 2409"/>
    <s v="DP-ACT_05"/>
    <s v="4. DECISIÓN DE FONDO"/>
    <s v="DP"/>
    <s v="Despacho_del_Delegado_de_Puertos"/>
    <n v="1"/>
    <n v="12"/>
    <n v="2019"/>
    <d v="2019-08-30T00:00:00"/>
    <s v="Ago"/>
    <n v="0"/>
    <n v="0"/>
    <e v="#DIV/0!"/>
    <e v="#DIV/0!"/>
    <n v="8"/>
    <n v="8"/>
    <n v="1"/>
    <m/>
    <m/>
  </r>
  <r>
    <n v="48"/>
    <s v="OE1;SI;DCI-ACT_23"/>
    <s v="DP;DP-ACT_05;Sep"/>
    <x v="0"/>
    <s v="Fortalecer la Vigilancia."/>
    <s v="SI"/>
    <s v="PAI_10"/>
    <x v="0"/>
    <s v="Investigaciones"/>
    <s v="DP-E_02"/>
    <s v="2. Resolver Actuaciones Administrativas anterior a Decreto 2409"/>
    <s v="DP-ACT_05"/>
    <s v="4. DECISIÓN DE FONDO"/>
    <s v="DP"/>
    <s v="Despacho_del_Delegado_de_Puertos"/>
    <n v="1"/>
    <n v="12"/>
    <n v="2019"/>
    <d v="2019-09-30T00:00:00"/>
    <s v="Sep"/>
    <e v="#N/A"/>
    <e v="#N/A"/>
    <e v="#N/A"/>
    <e v="#N/A"/>
    <e v="#N/A"/>
    <e v="#N/A"/>
    <n v="0"/>
    <m/>
    <m/>
  </r>
  <r>
    <n v="48"/>
    <s v="OE1;SI;DCI-ACT_23"/>
    <s v="DP;DP-ACT_05;Oct"/>
    <x v="0"/>
    <s v="Fortalecer la Vigilancia."/>
    <s v="SI"/>
    <s v="PAI_10"/>
    <x v="0"/>
    <s v="Investigaciones"/>
    <s v="DP-E_02"/>
    <s v="2. Resolver Actuaciones Administrativas anterior a Decreto 2409"/>
    <s v="DP-ACT_05"/>
    <s v="4. DECISIÓN DE FONDO"/>
    <s v="DP"/>
    <s v="Despacho_del_Delegado_de_Puertos"/>
    <n v="1"/>
    <n v="12"/>
    <n v="2019"/>
    <d v="2019-10-30T00:00:00"/>
    <s v="Oct"/>
    <e v="#N/A"/>
    <e v="#N/A"/>
    <n v="0"/>
    <s v="Por Ejecutar"/>
    <e v="#N/A"/>
    <e v="#N/A"/>
    <n v="0"/>
    <m/>
    <m/>
  </r>
  <r>
    <n v="48"/>
    <s v="OE1;SI;DCI-ACT_23"/>
    <s v="DP;DP-ACT_05;Nov"/>
    <x v="0"/>
    <s v="Fortalecer la Vigilancia."/>
    <s v="SI"/>
    <s v="PAI_10"/>
    <x v="0"/>
    <s v="Investigaciones"/>
    <s v="DP-E_02"/>
    <s v="2. Resolver Actuaciones Administrativas anterior a Decreto 2409"/>
    <s v="DP-ACT_05"/>
    <s v="4. DECISIÓN DE FONDO"/>
    <s v="DP"/>
    <s v="Despacho_del_Delegado_de_Puertos"/>
    <n v="1"/>
    <n v="12"/>
    <n v="2019"/>
    <d v="2019-11-30T00:00:00"/>
    <s v="Nov"/>
    <e v="#N/A"/>
    <n v="0"/>
    <n v="0"/>
    <s v="Por Ejecutar"/>
    <e v="#N/A"/>
    <e v="#N/A"/>
    <n v="0"/>
    <m/>
    <m/>
  </r>
  <r>
    <n v="48"/>
    <s v="OE1;SI;DCI-ACT_23"/>
    <s v="DP;DP-ACT_05;Dic"/>
    <x v="0"/>
    <s v="Fortalecer la Vigilancia."/>
    <s v="SI"/>
    <s v="PAI_10"/>
    <x v="0"/>
    <s v="Investigaciones"/>
    <s v="DP-E_02"/>
    <s v="2. Resolver Actuaciones Administrativas anterior a Decreto 2409"/>
    <s v="DP-ACT_05"/>
    <s v="4. DECISIÓN DE FONDO"/>
    <s v="DP"/>
    <s v="Despacho_del_Delegado_de_Puertos"/>
    <n v="1"/>
    <n v="12"/>
    <n v="2019"/>
    <d v="2019-12-30T00:00:00"/>
    <s v="Dic"/>
    <e v="#N/A"/>
    <n v="0"/>
    <n v="0"/>
    <s v="Por Ejecutar"/>
    <e v="#N/A"/>
    <e v="#N/A"/>
    <n v="0"/>
    <m/>
    <m/>
  </r>
  <r>
    <n v="49"/>
    <s v="OE1;SI;DCI-ACT_24"/>
    <s v="DP;DP-ACT_06;Ene"/>
    <x v="0"/>
    <s v="Fortalecer la Vigilancia."/>
    <s v="SI"/>
    <s v="PAI_10"/>
    <x v="0"/>
    <s v="Investigaciones"/>
    <s v="DP-E_02"/>
    <s v="2. Resolver Actuaciones Administrativas anterior a Decreto 2409"/>
    <s v="DP-ACT_06"/>
    <s v="5. RECURSOS DE REPOSICIÓN"/>
    <s v="DP"/>
    <s v="Despacho_del_Delegado_de_Puertos"/>
    <n v="1"/>
    <n v="12"/>
    <n v="2019"/>
    <d v="2019-01-30T00:00:00"/>
    <s v="Ene"/>
    <n v="0"/>
    <n v="0"/>
    <n v="0"/>
    <s v="Por Ejecutar"/>
    <n v="0"/>
    <n v="0"/>
    <n v="0"/>
    <e v="#N/A"/>
    <e v="#N/A"/>
  </r>
  <r>
    <n v="49"/>
    <s v="OE1;SI;DCI-ACT_24"/>
    <s v="DP;DP-ACT_06;Feb"/>
    <x v="0"/>
    <s v="Fortalecer la Vigilancia."/>
    <s v="SI"/>
    <s v="PAI_10"/>
    <x v="0"/>
    <s v="Investigaciones"/>
    <s v="DP-E_02"/>
    <s v="2. Resolver Actuaciones Administrativas anterior a Decreto 2409"/>
    <s v="DP-ACT_06"/>
    <s v="5. RECURSOS DE REPOSICIÓN"/>
    <s v="DP"/>
    <s v="Despacho_del_Delegado_de_Puertos"/>
    <n v="1"/>
    <n v="12"/>
    <n v="2019"/>
    <d v="2019-02-28T00:00:00"/>
    <s v="Feb"/>
    <n v="0"/>
    <n v="0"/>
    <e v="#DIV/0!"/>
    <e v="#DIV/0!"/>
    <n v="0"/>
    <n v="0"/>
    <n v="0"/>
    <m/>
    <m/>
  </r>
  <r>
    <n v="49"/>
    <s v="OE1;SI;DCI-ACT_24"/>
    <s v="DP;DP-ACT_06;Mar"/>
    <x v="0"/>
    <s v="Fortalecer la Vigilancia."/>
    <s v="SI"/>
    <s v="PAI_10"/>
    <x v="0"/>
    <s v="Investigaciones"/>
    <s v="DP-E_02"/>
    <s v="2. Resolver Actuaciones Administrativas anterior a Decreto 2409"/>
    <s v="DP-ACT_06"/>
    <s v="5. RECURSOS DE REPOSICIÓN"/>
    <s v="DP"/>
    <s v="Despacho_del_Delegado_de_Puertos"/>
    <n v="1"/>
    <n v="12"/>
    <n v="2019"/>
    <d v="2019-03-30T00:00:00"/>
    <s v="Mar"/>
    <n v="0"/>
    <n v="0"/>
    <e v="#DIV/0!"/>
    <e v="#DIV/0!"/>
    <n v="0"/>
    <n v="0"/>
    <n v="0"/>
    <m/>
    <m/>
  </r>
  <r>
    <n v="49"/>
    <s v="OE1;SI;DCI-ACT_24"/>
    <s v="DP;DP-ACT_06;Abr"/>
    <x v="0"/>
    <s v="Fortalecer la Vigilancia."/>
    <s v="SI"/>
    <s v="PAI_10"/>
    <x v="0"/>
    <s v="Investigaciones"/>
    <s v="DP-E_02"/>
    <s v="2. Resolver Actuaciones Administrativas anterior a Decreto 2409"/>
    <s v="DP-ACT_06"/>
    <s v="5. RECURSOS DE REPOSICIÓN"/>
    <s v="DP"/>
    <s v="Despacho_del_Delegado_de_Puertos"/>
    <n v="1"/>
    <n v="12"/>
    <n v="2019"/>
    <d v="2019-04-30T00:00:00"/>
    <s v="Abr"/>
    <n v="0"/>
    <n v="0"/>
    <e v="#DIV/0!"/>
    <e v="#DIV/0!"/>
    <n v="0"/>
    <n v="0"/>
    <n v="0"/>
    <m/>
    <m/>
  </r>
  <r>
    <n v="49"/>
    <s v="OE1;SI;DCI-ACT_24"/>
    <s v="DP;DP-ACT_06;May"/>
    <x v="0"/>
    <s v="Fortalecer la Vigilancia."/>
    <s v="SI"/>
    <s v="PAI_10"/>
    <x v="0"/>
    <s v="Investigaciones"/>
    <s v="DP-E_02"/>
    <s v="2. Resolver Actuaciones Administrativas anterior a Decreto 2409"/>
    <s v="DP-ACT_06"/>
    <s v="5. RECURSOS DE REPOSICIÓN"/>
    <s v="DP"/>
    <s v="Despacho_del_Delegado_de_Puertos"/>
    <n v="1"/>
    <n v="12"/>
    <n v="2019"/>
    <d v="2019-05-30T00:00:00"/>
    <s v="May"/>
    <n v="0"/>
    <n v="0"/>
    <e v="#DIV/0!"/>
    <e v="#DIV/0!"/>
    <n v="0"/>
    <n v="0"/>
    <n v="0"/>
    <m/>
    <m/>
  </r>
  <r>
    <n v="49"/>
    <s v="OE1;SI;DCI-ACT_24"/>
    <s v="DP;DP-ACT_06;Jun"/>
    <x v="0"/>
    <s v="Fortalecer la Vigilancia."/>
    <s v="SI"/>
    <s v="PAI_10"/>
    <x v="0"/>
    <s v="Investigaciones"/>
    <s v="DP-E_02"/>
    <s v="2. Resolver Actuaciones Administrativas anterior a Decreto 2409"/>
    <s v="DP-ACT_06"/>
    <s v="5. RECURSOS DE REPOSICIÓN"/>
    <s v="DP"/>
    <s v="Despacho_del_Delegado_de_Puertos"/>
    <n v="1"/>
    <n v="12"/>
    <n v="2019"/>
    <d v="2019-06-30T00:00:00"/>
    <s v="Jun"/>
    <n v="0"/>
    <n v="0"/>
    <e v="#DIV/0!"/>
    <e v="#DIV/0!"/>
    <n v="0"/>
    <n v="0"/>
    <n v="0"/>
    <m/>
    <m/>
  </r>
  <r>
    <n v="49"/>
    <s v="OE1;SI;DCI-ACT_24"/>
    <s v="DP;DP-ACT_06;Jul"/>
    <x v="0"/>
    <s v="Fortalecer la Vigilancia."/>
    <s v="SI"/>
    <s v="PAI_10"/>
    <x v="0"/>
    <s v="Investigaciones"/>
    <s v="DP-E_02"/>
    <s v="2. Resolver Actuaciones Administrativas anterior a Decreto 2409"/>
    <s v="DP-ACT_06"/>
    <s v="5. RECURSOS DE REPOSICIÓN"/>
    <s v="DP"/>
    <s v="Despacho_del_Delegado_de_Puertos"/>
    <n v="1"/>
    <n v="12"/>
    <n v="2019"/>
    <d v="2019-07-30T00:00:00"/>
    <s v="Jul"/>
    <n v="0"/>
    <n v="0"/>
    <e v="#DIV/0!"/>
    <e v="#DIV/0!"/>
    <n v="0"/>
    <n v="0"/>
    <n v="0"/>
    <m/>
    <m/>
  </r>
  <r>
    <n v="49"/>
    <s v="OE1;SI;DCI-ACT_24"/>
    <s v="DP;DP-ACT_06;Ago"/>
    <x v="0"/>
    <s v="Fortalecer la Vigilancia."/>
    <s v="SI"/>
    <s v="PAI_10"/>
    <x v="0"/>
    <s v="Investigaciones"/>
    <s v="DP-E_02"/>
    <s v="2. Resolver Actuaciones Administrativas anterior a Decreto 2409"/>
    <s v="DP-ACT_06"/>
    <s v="5. RECURSOS DE REPOSICIÓN"/>
    <s v="DP"/>
    <s v="Despacho_del_Delegado_de_Puertos"/>
    <n v="1"/>
    <n v="12"/>
    <n v="2019"/>
    <d v="2019-08-30T00:00:00"/>
    <s v="Ago"/>
    <n v="0"/>
    <n v="0"/>
    <e v="#DIV/0!"/>
    <e v="#DIV/0!"/>
    <n v="0"/>
    <n v="0"/>
    <n v="0"/>
    <m/>
    <m/>
  </r>
  <r>
    <n v="49"/>
    <s v="OE1;SI;DCI-ACT_24"/>
    <s v="DP;DP-ACT_06;Sep"/>
    <x v="0"/>
    <s v="Fortalecer la Vigilancia."/>
    <s v="SI"/>
    <s v="PAI_10"/>
    <x v="0"/>
    <s v="Investigaciones"/>
    <s v="DP-E_02"/>
    <s v="2. Resolver Actuaciones Administrativas anterior a Decreto 2409"/>
    <s v="DP-ACT_06"/>
    <s v="5. RECURSOS DE REPOSICIÓN"/>
    <s v="DP"/>
    <s v="Despacho_del_Delegado_de_Puertos"/>
    <n v="1"/>
    <n v="12"/>
    <n v="2019"/>
    <d v="2019-09-30T00:00:00"/>
    <s v="Sep"/>
    <e v="#N/A"/>
    <e v="#N/A"/>
    <e v="#N/A"/>
    <e v="#N/A"/>
    <e v="#N/A"/>
    <e v="#N/A"/>
    <n v="0"/>
    <m/>
    <m/>
  </r>
  <r>
    <n v="49"/>
    <s v="OE1;SI;DCI-ACT_24"/>
    <s v="DP;DP-ACT_06;Oct"/>
    <x v="0"/>
    <s v="Fortalecer la Vigilancia."/>
    <s v="SI"/>
    <s v="PAI_10"/>
    <x v="0"/>
    <s v="Investigaciones"/>
    <s v="DP-E_02"/>
    <s v="2. Resolver Actuaciones Administrativas anterior a Decreto 2409"/>
    <s v="DP-ACT_06"/>
    <s v="5. RECURSOS DE REPOSICIÓN"/>
    <s v="DP"/>
    <s v="Despacho_del_Delegado_de_Puertos"/>
    <n v="1"/>
    <n v="12"/>
    <n v="2019"/>
    <d v="2019-10-30T00:00:00"/>
    <s v="Oct"/>
    <e v="#N/A"/>
    <e v="#N/A"/>
    <e v="#N/A"/>
    <e v="#N/A"/>
    <e v="#N/A"/>
    <e v="#N/A"/>
    <n v="0"/>
    <m/>
    <m/>
  </r>
  <r>
    <n v="49"/>
    <s v="OE1;SI;DCI-ACT_24"/>
    <s v="DP;DP-ACT_06;Nov"/>
    <x v="0"/>
    <s v="Fortalecer la Vigilancia."/>
    <s v="SI"/>
    <s v="PAI_10"/>
    <x v="0"/>
    <s v="Investigaciones"/>
    <s v="DP-E_02"/>
    <s v="2. Resolver Actuaciones Administrativas anterior a Decreto 2409"/>
    <s v="DP-ACT_06"/>
    <s v="5. RECURSOS DE REPOSICIÓN"/>
    <s v="DP"/>
    <s v="Despacho_del_Delegado_de_Puertos"/>
    <n v="1"/>
    <n v="12"/>
    <n v="2019"/>
    <d v="2019-11-30T00:00:00"/>
    <s v="Nov"/>
    <e v="#N/A"/>
    <n v="0"/>
    <n v="0"/>
    <s v="Por Ejecutar"/>
    <e v="#N/A"/>
    <e v="#N/A"/>
    <n v="0"/>
    <m/>
    <m/>
  </r>
  <r>
    <n v="49"/>
    <s v="OE1;SI;DCI-ACT_24"/>
    <s v="DP;DP-ACT_06;Dic"/>
    <x v="0"/>
    <s v="Fortalecer la Vigilancia."/>
    <s v="SI"/>
    <s v="PAI_10"/>
    <x v="0"/>
    <s v="Investigaciones"/>
    <s v="DP-E_02"/>
    <s v="2. Resolver Actuaciones Administrativas anterior a Decreto 2409"/>
    <s v="DP-ACT_06"/>
    <s v="5. RECURSOS DE REPOSICIÓN"/>
    <s v="DP"/>
    <s v="Despacho_del_Delegado_de_Puertos"/>
    <n v="1"/>
    <n v="12"/>
    <n v="2019"/>
    <d v="2019-12-30T00:00:00"/>
    <s v="Dic"/>
    <e v="#N/A"/>
    <n v="0"/>
    <n v="0"/>
    <s v="Por Ejecutar"/>
    <e v="#N/A"/>
    <e v="#N/A"/>
    <n v="0"/>
    <m/>
    <m/>
  </r>
  <r>
    <n v="50"/>
    <s v="OE1;SI;DCI-ACT_25"/>
    <s v="DP;DP-ACT_07;Ene"/>
    <x v="0"/>
    <s v="Fortalecer la Vigilancia."/>
    <s v="SI"/>
    <s v="PAI_10"/>
    <x v="0"/>
    <s v="Investigaciones"/>
    <s v="DP-E_02"/>
    <s v="2. Resolver Actuaciones Administrativas anterior a Decreto 2409"/>
    <s v="DP-ACT_07"/>
    <s v="6. REVOCATORIA DIRECTA"/>
    <s v="DP"/>
    <s v="Despacho_del_Delegado_de_Puertos"/>
    <n v="1"/>
    <n v="12"/>
    <n v="2019"/>
    <d v="2019-01-30T00:00:00"/>
    <s v="Ene"/>
    <n v="0"/>
    <n v="0"/>
    <n v="0"/>
    <s v="Por Ejecutar"/>
    <n v="0"/>
    <n v="0"/>
    <n v="0"/>
    <e v="#N/A"/>
    <e v="#N/A"/>
  </r>
  <r>
    <n v="50"/>
    <s v="OE1;SI;DCI-ACT_25"/>
    <s v="DP;DP-ACT_07;Feb"/>
    <x v="0"/>
    <s v="Fortalecer la Vigilancia."/>
    <s v="SI"/>
    <s v="PAI_10"/>
    <x v="0"/>
    <s v="Investigaciones"/>
    <s v="DP-E_02"/>
    <s v="2. Resolver Actuaciones Administrativas anterior a Decreto 2409"/>
    <s v="DP-ACT_07"/>
    <s v="6. REVOCATORIA DIRECTA"/>
    <s v="DP"/>
    <s v="Despacho_del_Delegado_de_Puertos"/>
    <n v="1"/>
    <n v="12"/>
    <n v="2019"/>
    <d v="2019-02-28T00:00:00"/>
    <s v="Feb"/>
    <n v="0"/>
    <n v="0"/>
    <n v="0"/>
    <s v="Por Ejecutar"/>
    <n v="0"/>
    <n v="0"/>
    <n v="0"/>
    <m/>
    <m/>
  </r>
  <r>
    <n v="50"/>
    <s v="OE1;SI;DCI-ACT_25"/>
    <s v="DP;DP-ACT_07;Mar"/>
    <x v="0"/>
    <s v="Fortalecer la Vigilancia."/>
    <s v="SI"/>
    <s v="PAI_10"/>
    <x v="0"/>
    <s v="Investigaciones"/>
    <s v="DP-E_02"/>
    <s v="2. Resolver Actuaciones Administrativas anterior a Decreto 2409"/>
    <s v="DP-ACT_07"/>
    <s v="6. REVOCATORIA DIRECTA"/>
    <s v="DP"/>
    <s v="Despacho_del_Delegado_de_Puertos"/>
    <n v="1"/>
    <n v="12"/>
    <n v="2019"/>
    <d v="2019-03-30T00:00:00"/>
    <s v="Mar"/>
    <n v="0"/>
    <n v="0"/>
    <n v="0"/>
    <s v="Por Ejecutar"/>
    <n v="0"/>
    <n v="0"/>
    <n v="0"/>
    <m/>
    <m/>
  </r>
  <r>
    <n v="50"/>
    <s v="OE1;SI;DCI-ACT_25"/>
    <s v="DP;DP-ACT_07;Abr"/>
    <x v="0"/>
    <s v="Fortalecer la Vigilancia."/>
    <s v="SI"/>
    <s v="PAI_10"/>
    <x v="0"/>
    <s v="Investigaciones"/>
    <s v="DP-E_02"/>
    <s v="2. Resolver Actuaciones Administrativas anterior a Decreto 2409"/>
    <s v="DP-ACT_07"/>
    <s v="6. REVOCATORIA DIRECTA"/>
    <s v="DP"/>
    <s v="Despacho_del_Delegado_de_Puertos"/>
    <n v="1"/>
    <n v="12"/>
    <n v="2019"/>
    <d v="2019-04-30T00:00:00"/>
    <s v="Abr"/>
    <n v="0"/>
    <n v="0"/>
    <n v="0"/>
    <s v="Por Ejecutar"/>
    <n v="0"/>
    <n v="0"/>
    <n v="0"/>
    <m/>
    <m/>
  </r>
  <r>
    <n v="50"/>
    <s v="OE1;SI;DCI-ACT_25"/>
    <s v="DP;DP-ACT_07;May"/>
    <x v="0"/>
    <s v="Fortalecer la Vigilancia."/>
    <s v="SI"/>
    <s v="PAI_10"/>
    <x v="0"/>
    <s v="Investigaciones"/>
    <s v="DP-E_02"/>
    <s v="2. Resolver Actuaciones Administrativas anterior a Decreto 2409"/>
    <s v="DP-ACT_07"/>
    <s v="6. REVOCATORIA DIRECTA"/>
    <s v="DP"/>
    <s v="Despacho_del_Delegado_de_Puertos"/>
    <n v="1"/>
    <n v="12"/>
    <n v="2019"/>
    <d v="2019-05-30T00:00:00"/>
    <s v="May"/>
    <n v="0"/>
    <n v="0"/>
    <n v="0"/>
    <s v="Por Ejecutar"/>
    <n v="0"/>
    <n v="0"/>
    <n v="0"/>
    <m/>
    <m/>
  </r>
  <r>
    <n v="50"/>
    <s v="OE1;SI;DCI-ACT_25"/>
    <s v="DP;DP-ACT_07;Jun"/>
    <x v="0"/>
    <s v="Fortalecer la Vigilancia."/>
    <s v="SI"/>
    <s v="PAI_10"/>
    <x v="0"/>
    <s v="Investigaciones"/>
    <s v="DP-E_02"/>
    <s v="2. Resolver Actuaciones Administrativas anterior a Decreto 2409"/>
    <s v="DP-ACT_07"/>
    <s v="6. REVOCATORIA DIRECTA"/>
    <s v="DP"/>
    <s v="Despacho_del_Delegado_de_Puertos"/>
    <n v="1"/>
    <n v="12"/>
    <n v="2019"/>
    <d v="2019-06-30T00:00:00"/>
    <s v="Jun"/>
    <n v="0"/>
    <n v="0"/>
    <n v="0"/>
    <s v="Por Ejecutar"/>
    <n v="0"/>
    <n v="0"/>
    <n v="0"/>
    <m/>
    <m/>
  </r>
  <r>
    <n v="50"/>
    <s v="OE1;SI;DCI-ACT_25"/>
    <s v="DP;DP-ACT_07;Jul"/>
    <x v="0"/>
    <s v="Fortalecer la Vigilancia."/>
    <s v="SI"/>
    <s v="PAI_10"/>
    <x v="0"/>
    <s v="Investigaciones"/>
    <s v="DP-E_02"/>
    <s v="2. Resolver Actuaciones Administrativas anterior a Decreto 2409"/>
    <s v="DP-ACT_07"/>
    <s v="6. REVOCATORIA DIRECTA"/>
    <s v="DP"/>
    <s v="Despacho_del_Delegado_de_Puertos"/>
    <n v="1"/>
    <n v="12"/>
    <n v="2019"/>
    <d v="2019-07-30T00:00:00"/>
    <s v="Jul"/>
    <n v="0"/>
    <n v="0"/>
    <n v="0"/>
    <s v="Por Ejecutar"/>
    <n v="0"/>
    <n v="0"/>
    <n v="0"/>
    <m/>
    <m/>
  </r>
  <r>
    <n v="50"/>
    <s v="OE1;SI;DCI-ACT_25"/>
    <s v="DP;DP-ACT_07;Ago"/>
    <x v="0"/>
    <s v="Fortalecer la Vigilancia."/>
    <s v="SI"/>
    <s v="PAI_10"/>
    <x v="0"/>
    <s v="Investigaciones"/>
    <s v="DP-E_02"/>
    <s v="2. Resolver Actuaciones Administrativas anterior a Decreto 2409"/>
    <s v="DP-ACT_07"/>
    <s v="6. REVOCATORIA DIRECTA"/>
    <s v="DP"/>
    <s v="Despacho_del_Delegado_de_Puertos"/>
    <n v="1"/>
    <n v="12"/>
    <n v="2019"/>
    <d v="2019-08-30T00:00:00"/>
    <s v="Ago"/>
    <n v="0"/>
    <n v="0"/>
    <n v="0"/>
    <s v="Por Ejecutar"/>
    <n v="0"/>
    <n v="0"/>
    <n v="0"/>
    <m/>
    <m/>
  </r>
  <r>
    <n v="50"/>
    <s v="OE1;SI;DCI-ACT_25"/>
    <s v="DP;DP-ACT_07;Sep"/>
    <x v="0"/>
    <s v="Fortalecer la Vigilancia."/>
    <s v="SI"/>
    <s v="PAI_10"/>
    <x v="0"/>
    <s v="Investigaciones"/>
    <s v="DP-E_02"/>
    <s v="2. Resolver Actuaciones Administrativas anterior a Decreto 2409"/>
    <s v="DP-ACT_07"/>
    <s v="6. REVOCATORIA DIRECTA"/>
    <s v="DP"/>
    <s v="Despacho_del_Delegado_de_Puertos"/>
    <n v="1"/>
    <n v="12"/>
    <n v="2019"/>
    <d v="2019-09-30T00:00:00"/>
    <s v="Sep"/>
    <e v="#N/A"/>
    <e v="#N/A"/>
    <n v="0"/>
    <s v="Por Ejecutar"/>
    <e v="#N/A"/>
    <e v="#N/A"/>
    <n v="0"/>
    <m/>
    <m/>
  </r>
  <r>
    <n v="50"/>
    <s v="OE1;SI;DCI-ACT_25"/>
    <s v="DP;DP-ACT_07;Oct"/>
    <x v="0"/>
    <s v="Fortalecer la Vigilancia."/>
    <s v="SI"/>
    <s v="PAI_10"/>
    <x v="0"/>
    <s v="Investigaciones"/>
    <s v="DP-E_02"/>
    <s v="2. Resolver Actuaciones Administrativas anterior a Decreto 2409"/>
    <s v="DP-ACT_07"/>
    <s v="6. REVOCATORIA DIRECTA"/>
    <s v="DP"/>
    <s v="Despacho_del_Delegado_de_Puertos"/>
    <n v="1"/>
    <n v="12"/>
    <n v="2019"/>
    <d v="2019-10-30T00:00:00"/>
    <s v="Oct"/>
    <e v="#N/A"/>
    <e v="#N/A"/>
    <e v="#N/A"/>
    <e v="#N/A"/>
    <e v="#N/A"/>
    <e v="#N/A"/>
    <n v="0"/>
    <m/>
    <m/>
  </r>
  <r>
    <n v="50"/>
    <s v="OE1;SI;DCI-ACT_25"/>
    <s v="DP;DP-ACT_07;Nov"/>
    <x v="0"/>
    <s v="Fortalecer la Vigilancia."/>
    <s v="SI"/>
    <s v="PAI_10"/>
    <x v="0"/>
    <s v="Investigaciones"/>
    <s v="DP-E_02"/>
    <s v="2. Resolver Actuaciones Administrativas anterior a Decreto 2409"/>
    <s v="DP-ACT_07"/>
    <s v="6. REVOCATORIA DIRECTA"/>
    <s v="DP"/>
    <s v="Despacho_del_Delegado_de_Puertos"/>
    <n v="1"/>
    <n v="12"/>
    <n v="2019"/>
    <d v="2019-11-30T00:00:00"/>
    <s v="Nov"/>
    <e v="#N/A"/>
    <n v="0"/>
    <n v="0"/>
    <s v="Por Ejecutar"/>
    <e v="#N/A"/>
    <e v="#N/A"/>
    <n v="0"/>
    <m/>
    <m/>
  </r>
  <r>
    <n v="50"/>
    <s v="OE1;SI;DCI-ACT_25"/>
    <s v="DP;DP-ACT_07;Dic"/>
    <x v="0"/>
    <s v="Fortalecer la Vigilancia."/>
    <s v="SI"/>
    <s v="PAI_10"/>
    <x v="0"/>
    <s v="Investigaciones"/>
    <s v="DP-E_02"/>
    <s v="2. Resolver Actuaciones Administrativas anterior a Decreto 2409"/>
    <s v="DP-ACT_07"/>
    <s v="6. REVOCATORIA DIRECTA"/>
    <s v="DP"/>
    <s v="Despacho_del_Delegado_de_Puertos"/>
    <n v="1"/>
    <n v="12"/>
    <n v="2019"/>
    <d v="2019-12-30T00:00:00"/>
    <s v="Dic"/>
    <e v="#N/A"/>
    <n v="0"/>
    <n v="0"/>
    <s v="Por Ejecutar"/>
    <e v="#N/A"/>
    <e v="#N/A"/>
    <n v="0"/>
    <m/>
    <m/>
  </r>
  <r>
    <n v="51"/>
    <s v="OE1;SI;DCI-ACT_26"/>
    <s v="DP;DP-ACT_08;Ene"/>
    <x v="0"/>
    <s v="Fortalecer la Vigilancia."/>
    <s v="SI"/>
    <s v="PAI_10"/>
    <x v="0"/>
    <s v="Investigaciones"/>
    <s v="DP-E_03"/>
    <s v="3. Resolver Actuaciones Administrativas 2da Instancia - Decreto 2409"/>
    <s v="DP-ACT_08"/>
    <s v="A. RECURSOS DE APELACIÓN"/>
    <s v="DP"/>
    <s v="Despacho_del_Delegado_de_Puertos"/>
    <n v="1"/>
    <n v="3"/>
    <n v="2019"/>
    <d v="2019-01-30T00:00:00"/>
    <s v="Ene"/>
    <n v="0"/>
    <n v="0"/>
    <n v="0"/>
    <s v="Por Ejecutar"/>
    <n v="0"/>
    <n v="0"/>
    <n v="0"/>
    <e v="#N/A"/>
    <e v="#N/A"/>
  </r>
  <r>
    <n v="51"/>
    <s v="OE1;SI;DCI-ACT_26"/>
    <s v="DP;DP-ACT_08;Feb"/>
    <x v="0"/>
    <s v="Fortalecer la Vigilancia."/>
    <s v="SI"/>
    <s v="PAI_10"/>
    <x v="0"/>
    <s v="Investigaciones"/>
    <s v="DP-E_03"/>
    <s v="3. Resolver Actuaciones Administrativas 2da Instancia - Decreto 2409"/>
    <s v="DP-ACT_08"/>
    <s v="A. RECURSOS DE APELACIÓN"/>
    <s v="DP"/>
    <s v="Despacho_del_Delegado_de_Puertos"/>
    <n v="1"/>
    <n v="3"/>
    <n v="2019"/>
    <d v="2019-02-28T00:00:00"/>
    <s v="Feb"/>
    <n v="0"/>
    <n v="0"/>
    <n v="0"/>
    <s v="Por Ejecutar"/>
    <n v="0"/>
    <n v="0"/>
    <n v="0"/>
    <m/>
    <m/>
  </r>
  <r>
    <n v="51"/>
    <s v="OE1;SI;DCI-ACT_26"/>
    <s v="DP;DP-ACT_08;Mar"/>
    <x v="0"/>
    <s v="Fortalecer la Vigilancia."/>
    <s v="SI"/>
    <s v="PAI_10"/>
    <x v="0"/>
    <s v="Investigaciones"/>
    <s v="DP-E_03"/>
    <s v="3. Resolver Actuaciones Administrativas 2da Instancia - Decreto 2409"/>
    <s v="DP-ACT_08"/>
    <s v="A. RECURSOS DE APELACIÓN"/>
    <s v="DP"/>
    <s v="Despacho_del_Delegado_de_Puertos"/>
    <n v="1"/>
    <n v="3"/>
    <n v="2019"/>
    <d v="2019-03-30T00:00:00"/>
    <s v="Mar"/>
    <n v="0"/>
    <n v="0"/>
    <n v="0"/>
    <s v="Por Ejecutar"/>
    <n v="0"/>
    <n v="0"/>
    <n v="0"/>
    <m/>
    <m/>
  </r>
  <r>
    <n v="51"/>
    <s v="OE1;SI;DCI-ACT_26"/>
    <s v="DP;DP-ACT_08;Abr"/>
    <x v="0"/>
    <s v="Fortalecer la Vigilancia."/>
    <s v="SI"/>
    <s v="PAI_10"/>
    <x v="0"/>
    <s v="Investigaciones"/>
    <s v="DP-E_03"/>
    <s v="3. Resolver Actuaciones Administrativas 2da Instancia - Decreto 2409"/>
    <s v="DP-ACT_08"/>
    <s v="A. RECURSOS DE APELACIÓN"/>
    <s v="DP"/>
    <s v="Despacho_del_Delegado_de_Puertos"/>
    <n v="1"/>
    <n v="3"/>
    <n v="2019"/>
    <d v="2019-04-30T00:00:00"/>
    <s v="Abr"/>
    <n v="0"/>
    <n v="0"/>
    <n v="0"/>
    <s v="Por Ejecutar"/>
    <n v="0"/>
    <n v="0"/>
    <n v="0"/>
    <m/>
    <m/>
  </r>
  <r>
    <n v="51"/>
    <s v="OE1;SI;DCI-ACT_26"/>
    <s v="DP;DP-ACT_08;May"/>
    <x v="0"/>
    <s v="Fortalecer la Vigilancia."/>
    <s v="SI"/>
    <s v="PAI_10"/>
    <x v="0"/>
    <s v="Investigaciones"/>
    <s v="DP-E_03"/>
    <s v="3. Resolver Actuaciones Administrativas 2da Instancia - Decreto 2409"/>
    <s v="DP-ACT_08"/>
    <s v="A. RECURSOS DE APELACIÓN"/>
    <s v="DP"/>
    <s v="Despacho_del_Delegado_de_Puertos"/>
    <n v="1"/>
    <n v="3"/>
    <n v="2019"/>
    <d v="2019-05-30T00:00:00"/>
    <s v="May"/>
    <n v="0"/>
    <n v="0"/>
    <n v="0"/>
    <s v="Por Ejecutar"/>
    <n v="0"/>
    <n v="0"/>
    <n v="0"/>
    <m/>
    <m/>
  </r>
  <r>
    <n v="51"/>
    <s v="OE1;SI;DCI-ACT_26"/>
    <s v="DP;DP-ACT_08;Jun"/>
    <x v="0"/>
    <s v="Fortalecer la Vigilancia."/>
    <s v="SI"/>
    <s v="PAI_10"/>
    <x v="0"/>
    <s v="Investigaciones"/>
    <s v="DP-E_03"/>
    <s v="3. Resolver Actuaciones Administrativas 2da Instancia - Decreto 2409"/>
    <s v="DP-ACT_08"/>
    <s v="A. RECURSOS DE APELACIÓN"/>
    <s v="DP"/>
    <s v="Despacho_del_Delegado_de_Puertos"/>
    <n v="1"/>
    <n v="3"/>
    <n v="2019"/>
    <d v="2019-06-30T00:00:00"/>
    <s v="Jun"/>
    <n v="0"/>
    <n v="0"/>
    <n v="0"/>
    <s v="Por Ejecutar"/>
    <n v="0"/>
    <n v="0"/>
    <n v="0"/>
    <m/>
    <m/>
  </r>
  <r>
    <n v="51"/>
    <s v="OE1;SI;DCI-ACT_26"/>
    <s v="DP;DP-ACT_08;Jul"/>
    <x v="0"/>
    <s v="Fortalecer la Vigilancia."/>
    <s v="SI"/>
    <s v="PAI_10"/>
    <x v="0"/>
    <s v="Investigaciones"/>
    <s v="DP-E_03"/>
    <s v="3. Resolver Actuaciones Administrativas 2da Instancia - Decreto 2409"/>
    <s v="DP-ACT_08"/>
    <s v="A. RECURSOS DE APELACIÓN"/>
    <s v="DP"/>
    <s v="Despacho_del_Delegado_de_Puertos"/>
    <n v="1"/>
    <n v="3"/>
    <n v="2019"/>
    <d v="2019-07-30T00:00:00"/>
    <s v="Jul"/>
    <n v="0"/>
    <n v="0"/>
    <n v="0"/>
    <s v="Por Ejecutar"/>
    <n v="0"/>
    <n v="0"/>
    <n v="0"/>
    <m/>
    <m/>
  </r>
  <r>
    <n v="51"/>
    <s v="OE1;SI;DCI-ACT_26"/>
    <s v="DP;DP-ACT_08;Ago"/>
    <x v="0"/>
    <s v="Fortalecer la Vigilancia."/>
    <s v="SI"/>
    <s v="PAI_10"/>
    <x v="0"/>
    <s v="Investigaciones"/>
    <s v="DP-E_03"/>
    <s v="3. Resolver Actuaciones Administrativas 2da Instancia - Decreto 2409"/>
    <s v="DP-ACT_08"/>
    <s v="A. RECURSOS DE APELACIÓN"/>
    <s v="DP"/>
    <s v="Despacho_del_Delegado_de_Puertos"/>
    <n v="1"/>
    <n v="3"/>
    <n v="2019"/>
    <d v="2019-08-30T00:00:00"/>
    <s v="Ago"/>
    <n v="0"/>
    <n v="0"/>
    <e v="#DIV/0!"/>
    <e v="#DIV/0!"/>
    <n v="0"/>
    <n v="0"/>
    <n v="0"/>
    <m/>
    <m/>
  </r>
  <r>
    <n v="51"/>
    <s v="OE1;SI;DCI-ACT_26"/>
    <s v="DP;DP-ACT_08;Sep"/>
    <x v="0"/>
    <s v="Fortalecer la Vigilancia."/>
    <s v="SI"/>
    <s v="PAI_10"/>
    <x v="0"/>
    <s v="Investigaciones"/>
    <s v="DP-E_03"/>
    <s v="3. Resolver Actuaciones Administrativas 2da Instancia - Decreto 2409"/>
    <s v="DP-ACT_08"/>
    <s v="A. RECURSOS DE APELACIÓN"/>
    <s v="DP"/>
    <s v="Despacho_del_Delegado_de_Puertos"/>
    <n v="1"/>
    <n v="3"/>
    <n v="2019"/>
    <d v="2019-09-30T00:00:00"/>
    <s v="Sep"/>
    <e v="#N/A"/>
    <e v="#N/A"/>
    <e v="#N/A"/>
    <e v="#N/A"/>
    <e v="#N/A"/>
    <e v="#N/A"/>
    <n v="0"/>
    <m/>
    <m/>
  </r>
  <r>
    <n v="51"/>
    <s v="OE1;SI;DCI-ACT_26"/>
    <s v="DP;DP-ACT_08;Oct"/>
    <x v="0"/>
    <s v="Fortalecer la Vigilancia."/>
    <s v="SI"/>
    <s v="PAI_10"/>
    <x v="0"/>
    <s v="Investigaciones"/>
    <s v="DP-E_03"/>
    <s v="3. Resolver Actuaciones Administrativas 2da Instancia - Decreto 2409"/>
    <s v="DP-ACT_08"/>
    <s v="A. RECURSOS DE APELACIÓN"/>
    <s v="DP"/>
    <s v="Despacho_del_Delegado_de_Puertos"/>
    <n v="1"/>
    <n v="3"/>
    <n v="2019"/>
    <d v="2019-10-30T00:00:00"/>
    <s v="Oct"/>
    <e v="#N/A"/>
    <e v="#N/A"/>
    <e v="#N/A"/>
    <e v="#N/A"/>
    <e v="#N/A"/>
    <e v="#N/A"/>
    <n v="0"/>
    <m/>
    <m/>
  </r>
  <r>
    <n v="51"/>
    <s v="OE1;SI;DCI-ACT_26"/>
    <s v="DP;DP-ACT_08;Nov"/>
    <x v="0"/>
    <s v="Fortalecer la Vigilancia."/>
    <s v="SI"/>
    <s v="PAI_10"/>
    <x v="0"/>
    <s v="Investigaciones"/>
    <s v="DP-E_03"/>
    <s v="3. Resolver Actuaciones Administrativas 2da Instancia - Decreto 2409"/>
    <s v="DP-ACT_08"/>
    <s v="A. RECURSOS DE APELACIÓN"/>
    <s v="DP"/>
    <s v="Despacho_del_Delegado_de_Puertos"/>
    <n v="1"/>
    <n v="3"/>
    <n v="2019"/>
    <d v="2019-11-30T00:00:00"/>
    <s v="Nov"/>
    <e v="#N/A"/>
    <n v="0"/>
    <e v="#N/A"/>
    <e v="#N/A"/>
    <e v="#N/A"/>
    <e v="#N/A"/>
    <n v="0"/>
    <m/>
    <m/>
  </r>
  <r>
    <n v="51"/>
    <s v="OE1;SI;DCI-ACT_26"/>
    <s v="DP;DP-ACT_08;Dic"/>
    <x v="0"/>
    <s v="Fortalecer la Vigilancia."/>
    <s v="SI"/>
    <s v="PAI_10"/>
    <x v="0"/>
    <s v="Investigaciones"/>
    <s v="DP-E_03"/>
    <s v="3. Resolver Actuaciones Administrativas 2da Instancia - Decreto 2409"/>
    <s v="DP-ACT_08"/>
    <s v="A. RECURSOS DE APELACIÓN"/>
    <s v="DP"/>
    <s v="Despacho_del_Delegado_de_Puertos"/>
    <n v="1"/>
    <n v="3"/>
    <n v="2019"/>
    <d v="2019-12-30T00:00:00"/>
    <s v="Dic"/>
    <e v="#N/A"/>
    <n v="0"/>
    <e v="#N/A"/>
    <e v="#N/A"/>
    <e v="#N/A"/>
    <e v="#N/A"/>
    <n v="0"/>
    <m/>
    <m/>
  </r>
  <r>
    <n v="52"/>
    <s v="OE1;SI;DCI-ACT_27"/>
    <s v="DP;DP-ACT_09;Ene"/>
    <x v="0"/>
    <s v="Fortalecer la Vigilancia."/>
    <s v="SI"/>
    <s v="PAI_10"/>
    <x v="0"/>
    <s v="Investigaciones"/>
    <s v="DP-E_03"/>
    <s v="3. Resolver Actuaciones Administrativas 2da Instancia - Decreto 2409"/>
    <s v="DP-ACT_09"/>
    <s v="B. RECURSOS DE QUEJA"/>
    <s v="DP"/>
    <s v="Despacho_del_Delegado_de_Puertos"/>
    <n v="1"/>
    <n v="12"/>
    <n v="2019"/>
    <d v="2019-01-30T00:00:00"/>
    <s v="Ene"/>
    <n v="0"/>
    <n v="0"/>
    <n v="0"/>
    <s v="Por Ejecutar"/>
    <n v="0"/>
    <n v="0"/>
    <n v="0"/>
    <e v="#N/A"/>
    <e v="#N/A"/>
  </r>
  <r>
    <n v="52"/>
    <s v="OE1;SI;DCI-ACT_27"/>
    <s v="DP;DP-ACT_09;Feb"/>
    <x v="0"/>
    <s v="Fortalecer la Vigilancia."/>
    <s v="SI"/>
    <s v="PAI_10"/>
    <x v="0"/>
    <s v="Investigaciones"/>
    <s v="DP-E_03"/>
    <s v="3. Resolver Actuaciones Administrativas 2da Instancia - Decreto 2409"/>
    <s v="DP-ACT_09"/>
    <s v="B. RECURSOS DE QUEJA"/>
    <s v="DP"/>
    <s v="Despacho_del_Delegado_de_Puertos"/>
    <n v="1"/>
    <n v="12"/>
    <n v="2019"/>
    <d v="2019-02-28T00:00:00"/>
    <s v="Feb"/>
    <n v="0"/>
    <n v="0"/>
    <n v="0"/>
    <s v="Por Ejecutar"/>
    <n v="0"/>
    <n v="0"/>
    <n v="0"/>
    <m/>
    <m/>
  </r>
  <r>
    <n v="52"/>
    <s v="OE1;SI;DCI-ACT_27"/>
    <s v="DP;DP-ACT_09;Mar"/>
    <x v="0"/>
    <s v="Fortalecer la Vigilancia."/>
    <s v="SI"/>
    <s v="PAI_10"/>
    <x v="0"/>
    <s v="Investigaciones"/>
    <s v="DP-E_03"/>
    <s v="3. Resolver Actuaciones Administrativas 2da Instancia - Decreto 2409"/>
    <s v="DP-ACT_09"/>
    <s v="B. RECURSOS DE QUEJA"/>
    <s v="DP"/>
    <s v="Despacho_del_Delegado_de_Puertos"/>
    <n v="1"/>
    <n v="12"/>
    <n v="2019"/>
    <d v="2019-03-30T00:00:00"/>
    <s v="Mar"/>
    <n v="0"/>
    <n v="0"/>
    <n v="0"/>
    <s v="Por Ejecutar"/>
    <n v="0"/>
    <n v="0"/>
    <n v="0"/>
    <m/>
    <m/>
  </r>
  <r>
    <n v="52"/>
    <s v="OE1;SI;DCI-ACT_27"/>
    <s v="DP;DP-ACT_09;Abr"/>
    <x v="0"/>
    <s v="Fortalecer la Vigilancia."/>
    <s v="SI"/>
    <s v="PAI_10"/>
    <x v="0"/>
    <s v="Investigaciones"/>
    <s v="DP-E_03"/>
    <s v="3. Resolver Actuaciones Administrativas 2da Instancia - Decreto 2409"/>
    <s v="DP-ACT_09"/>
    <s v="B. RECURSOS DE QUEJA"/>
    <s v="DP"/>
    <s v="Despacho_del_Delegado_de_Puertos"/>
    <n v="1"/>
    <n v="12"/>
    <n v="2019"/>
    <d v="2019-04-30T00:00:00"/>
    <s v="Abr"/>
    <n v="0"/>
    <n v="0"/>
    <n v="0"/>
    <s v="Por Ejecutar"/>
    <n v="0"/>
    <n v="0"/>
    <n v="0"/>
    <m/>
    <m/>
  </r>
  <r>
    <n v="52"/>
    <s v="OE1;SI;DCI-ACT_27"/>
    <s v="DP;DP-ACT_09;May"/>
    <x v="0"/>
    <s v="Fortalecer la Vigilancia."/>
    <s v="SI"/>
    <s v="PAI_10"/>
    <x v="0"/>
    <s v="Investigaciones"/>
    <s v="DP-E_03"/>
    <s v="3. Resolver Actuaciones Administrativas 2da Instancia - Decreto 2409"/>
    <s v="DP-ACT_09"/>
    <s v="B. RECURSOS DE QUEJA"/>
    <s v="DP"/>
    <s v="Despacho_del_Delegado_de_Puertos"/>
    <n v="1"/>
    <n v="12"/>
    <n v="2019"/>
    <d v="2019-05-30T00:00:00"/>
    <s v="May"/>
    <n v="0"/>
    <n v="0"/>
    <n v="0"/>
    <s v="Por Ejecutar"/>
    <n v="0"/>
    <n v="0"/>
    <n v="0"/>
    <m/>
    <m/>
  </r>
  <r>
    <n v="52"/>
    <s v="OE1;SI;DCI-ACT_27"/>
    <s v="DP;DP-ACT_09;Jun"/>
    <x v="0"/>
    <s v="Fortalecer la Vigilancia."/>
    <s v="SI"/>
    <s v="PAI_10"/>
    <x v="0"/>
    <s v="Investigaciones"/>
    <s v="DP-E_03"/>
    <s v="3. Resolver Actuaciones Administrativas 2da Instancia - Decreto 2409"/>
    <s v="DP-ACT_09"/>
    <s v="B. RECURSOS DE QUEJA"/>
    <s v="DP"/>
    <s v="Despacho_del_Delegado_de_Puertos"/>
    <n v="1"/>
    <n v="12"/>
    <n v="2019"/>
    <d v="2019-06-30T00:00:00"/>
    <s v="Jun"/>
    <n v="0"/>
    <n v="0"/>
    <n v="0"/>
    <s v="Por Ejecutar"/>
    <n v="0"/>
    <n v="0"/>
    <n v="0"/>
    <m/>
    <m/>
  </r>
  <r>
    <n v="52"/>
    <s v="OE1;SI;DCI-ACT_27"/>
    <s v="DP;DP-ACT_09;Jul"/>
    <x v="0"/>
    <s v="Fortalecer la Vigilancia."/>
    <s v="SI"/>
    <s v="PAI_10"/>
    <x v="0"/>
    <s v="Investigaciones"/>
    <s v="DP-E_03"/>
    <s v="3. Resolver Actuaciones Administrativas 2da Instancia - Decreto 2409"/>
    <s v="DP-ACT_09"/>
    <s v="B. RECURSOS DE QUEJA"/>
    <s v="DP"/>
    <s v="Despacho_del_Delegado_de_Puertos"/>
    <n v="1"/>
    <n v="12"/>
    <n v="2019"/>
    <d v="2019-07-30T00:00:00"/>
    <s v="Jul"/>
    <n v="0"/>
    <n v="0"/>
    <n v="0"/>
    <s v="Por Ejecutar"/>
    <n v="0"/>
    <n v="0"/>
    <n v="0"/>
    <m/>
    <m/>
  </r>
  <r>
    <n v="52"/>
    <s v="OE1;SI;DCI-ACT_27"/>
    <s v="DP;DP-ACT_09;Ago"/>
    <x v="0"/>
    <s v="Fortalecer la Vigilancia."/>
    <s v="SI"/>
    <s v="PAI_10"/>
    <x v="0"/>
    <s v="Investigaciones"/>
    <s v="DP-E_03"/>
    <s v="3. Resolver Actuaciones Administrativas 2da Instancia - Decreto 2409"/>
    <s v="DP-ACT_09"/>
    <s v="B. RECURSOS DE QUEJA"/>
    <s v="DP"/>
    <s v="Despacho_del_Delegado_de_Puertos"/>
    <n v="1"/>
    <n v="12"/>
    <n v="2019"/>
    <d v="2019-08-30T00:00:00"/>
    <s v="Ago"/>
    <n v="0"/>
    <n v="0"/>
    <n v="0"/>
    <s v="Por Ejecutar"/>
    <n v="0"/>
    <n v="0"/>
    <n v="0"/>
    <m/>
    <m/>
  </r>
  <r>
    <n v="52"/>
    <s v="OE1;SI;DCI-ACT_27"/>
    <s v="DP;DP-ACT_09;Sep"/>
    <x v="0"/>
    <s v="Fortalecer la Vigilancia."/>
    <s v="SI"/>
    <s v="PAI_10"/>
    <x v="0"/>
    <s v="Investigaciones"/>
    <s v="DP-E_03"/>
    <s v="3. Resolver Actuaciones Administrativas 2da Instancia - Decreto 2409"/>
    <s v="DP-ACT_09"/>
    <s v="B. RECURSOS DE QUEJA"/>
    <s v="DP"/>
    <s v="Despacho_del_Delegado_de_Puertos"/>
    <n v="1"/>
    <n v="12"/>
    <n v="2019"/>
    <d v="2019-09-30T00:00:00"/>
    <s v="Sep"/>
    <e v="#N/A"/>
    <e v="#N/A"/>
    <e v="#N/A"/>
    <e v="#N/A"/>
    <e v="#N/A"/>
    <e v="#N/A"/>
    <n v="0"/>
    <m/>
    <m/>
  </r>
  <r>
    <n v="52"/>
    <s v="OE1;SI;DCI-ACT_27"/>
    <s v="DP;DP-ACT_09;Oct"/>
    <x v="0"/>
    <s v="Fortalecer la Vigilancia."/>
    <s v="SI"/>
    <s v="PAI_10"/>
    <x v="0"/>
    <s v="Investigaciones"/>
    <s v="DP-E_03"/>
    <s v="3. Resolver Actuaciones Administrativas 2da Instancia - Decreto 2409"/>
    <s v="DP-ACT_09"/>
    <s v="B. RECURSOS DE QUEJA"/>
    <s v="DP"/>
    <s v="Despacho_del_Delegado_de_Puertos"/>
    <n v="1"/>
    <n v="12"/>
    <n v="2019"/>
    <d v="2019-10-30T00:00:00"/>
    <s v="Oct"/>
    <e v="#N/A"/>
    <e v="#N/A"/>
    <e v="#N/A"/>
    <e v="#N/A"/>
    <e v="#N/A"/>
    <e v="#N/A"/>
    <n v="0"/>
    <m/>
    <m/>
  </r>
  <r>
    <n v="52"/>
    <s v="OE1;SI;DCI-ACT_27"/>
    <s v="DP;DP-ACT_09;Nov"/>
    <x v="0"/>
    <s v="Fortalecer la Vigilancia."/>
    <s v="SI"/>
    <s v="PAI_10"/>
    <x v="0"/>
    <s v="Investigaciones"/>
    <s v="DP-E_03"/>
    <s v="3. Resolver Actuaciones Administrativas 2da Instancia - Decreto 2409"/>
    <s v="DP-ACT_09"/>
    <s v="B. RECURSOS DE QUEJA"/>
    <s v="DP"/>
    <s v="Despacho_del_Delegado_de_Puertos"/>
    <n v="1"/>
    <n v="12"/>
    <n v="2019"/>
    <d v="2019-11-30T00:00:00"/>
    <s v="Nov"/>
    <e v="#N/A"/>
    <n v="0"/>
    <e v="#N/A"/>
    <e v="#N/A"/>
    <e v="#N/A"/>
    <e v="#N/A"/>
    <n v="0"/>
    <m/>
    <m/>
  </r>
  <r>
    <n v="52"/>
    <s v="OE1;SI;DCI-ACT_27"/>
    <s v="DP;DP-ACT_09;Dic"/>
    <x v="0"/>
    <s v="Fortalecer la Vigilancia."/>
    <s v="SI"/>
    <s v="PAI_10"/>
    <x v="0"/>
    <s v="Investigaciones"/>
    <s v="DP-E_03"/>
    <s v="3. Resolver Actuaciones Administrativas 2da Instancia - Decreto 2409"/>
    <s v="DP-ACT_09"/>
    <s v="B. RECURSOS DE QUEJA"/>
    <s v="DP"/>
    <s v="Despacho_del_Delegado_de_Puertos"/>
    <n v="1"/>
    <n v="12"/>
    <n v="2019"/>
    <d v="2019-12-30T00:00:00"/>
    <s v="Dic"/>
    <e v="#N/A"/>
    <n v="0"/>
    <e v="#N/A"/>
    <e v="#N/A"/>
    <e v="#N/A"/>
    <e v="#N/A"/>
    <n v="0"/>
    <m/>
    <m/>
  </r>
  <r>
    <n v="53"/>
    <s v="OE1;SI;DCI-ACT_28"/>
    <s v="DP;DP-ACT_10;Ene"/>
    <x v="0"/>
    <s v="Fortalecer la Vigilancia."/>
    <s v="SI"/>
    <s v="PAI_10"/>
    <x v="0"/>
    <s v="Investigaciones"/>
    <s v="DP-E_03"/>
    <s v="3. Resolver Actuaciones Administrativas 2da Instancia - Decreto 2409"/>
    <s v="DP-ACT_10"/>
    <s v="C. REVOCATORIA DIRECTA"/>
    <s v="DP"/>
    <s v="Despacho_del_Delegado_de_Puertos"/>
    <n v="1"/>
    <n v="12"/>
    <n v="2019"/>
    <d v="2019-01-30T00:00:00"/>
    <s v="Ene"/>
    <n v="0"/>
    <n v="0"/>
    <n v="0"/>
    <s v="Por Ejecutar"/>
    <n v="0"/>
    <n v="0"/>
    <n v="0"/>
    <e v="#N/A"/>
    <e v="#N/A"/>
  </r>
  <r>
    <n v="53"/>
    <s v="OE1;SI;DCI-ACT_28"/>
    <s v="DP;DP-ACT_10;Feb"/>
    <x v="0"/>
    <s v="Fortalecer la Vigilancia."/>
    <s v="SI"/>
    <s v="PAI_10"/>
    <x v="0"/>
    <s v="Investigaciones"/>
    <s v="DP-E_03"/>
    <s v="3. Resolver Actuaciones Administrativas 2da Instancia - Decreto 2409"/>
    <s v="DP-ACT_10"/>
    <s v="C. REVOCATORIA DIRECTA"/>
    <s v="DP"/>
    <s v="Despacho_del_Delegado_de_Puertos"/>
    <n v="1"/>
    <n v="12"/>
    <n v="2019"/>
    <d v="2019-02-28T00:00:00"/>
    <s v="Feb"/>
    <n v="0"/>
    <n v="0"/>
    <n v="0"/>
    <s v="Por Ejecutar"/>
    <n v="0"/>
    <n v="0"/>
    <n v="0"/>
    <m/>
    <m/>
  </r>
  <r>
    <n v="53"/>
    <s v="OE1;SI;DCI-ACT_28"/>
    <s v="DP;DP-ACT_10;Mar"/>
    <x v="0"/>
    <s v="Fortalecer la Vigilancia."/>
    <s v="SI"/>
    <s v="PAI_10"/>
    <x v="0"/>
    <s v="Investigaciones"/>
    <s v="DP-E_03"/>
    <s v="3. Resolver Actuaciones Administrativas 2da Instancia - Decreto 2409"/>
    <s v="DP-ACT_10"/>
    <s v="C. REVOCATORIA DIRECTA"/>
    <s v="DP"/>
    <s v="Despacho_del_Delegado_de_Puertos"/>
    <n v="1"/>
    <n v="12"/>
    <n v="2019"/>
    <d v="2019-03-30T00:00:00"/>
    <s v="Mar"/>
    <n v="0"/>
    <n v="0"/>
    <n v="0"/>
    <s v="Por Ejecutar"/>
    <n v="0"/>
    <n v="0"/>
    <n v="0"/>
    <m/>
    <m/>
  </r>
  <r>
    <n v="53"/>
    <s v="OE1;SI;DCI-ACT_28"/>
    <s v="DP;DP-ACT_10;Abr"/>
    <x v="0"/>
    <s v="Fortalecer la Vigilancia."/>
    <s v="SI"/>
    <s v="PAI_10"/>
    <x v="0"/>
    <s v="Investigaciones"/>
    <s v="DP-E_03"/>
    <s v="3. Resolver Actuaciones Administrativas 2da Instancia - Decreto 2409"/>
    <s v="DP-ACT_10"/>
    <s v="C. REVOCATORIA DIRECTA"/>
    <s v="DP"/>
    <s v="Despacho_del_Delegado_de_Puertos"/>
    <n v="1"/>
    <n v="12"/>
    <n v="2019"/>
    <d v="2019-04-30T00:00:00"/>
    <s v="Abr"/>
    <n v="0"/>
    <n v="0"/>
    <n v="0"/>
    <s v="Por Ejecutar"/>
    <n v="0"/>
    <n v="0"/>
    <n v="0"/>
    <m/>
    <m/>
  </r>
  <r>
    <n v="53"/>
    <s v="OE1;SI;DCI-ACT_28"/>
    <s v="DP;DP-ACT_10;May"/>
    <x v="0"/>
    <s v="Fortalecer la Vigilancia."/>
    <s v="SI"/>
    <s v="PAI_10"/>
    <x v="0"/>
    <s v="Investigaciones"/>
    <s v="DP-E_03"/>
    <s v="3. Resolver Actuaciones Administrativas 2da Instancia - Decreto 2409"/>
    <s v="DP-ACT_10"/>
    <s v="C. REVOCATORIA DIRECTA"/>
    <s v="DP"/>
    <s v="Despacho_del_Delegado_de_Puertos"/>
    <n v="1"/>
    <n v="12"/>
    <n v="2019"/>
    <d v="2019-05-30T00:00:00"/>
    <s v="May"/>
    <n v="0"/>
    <n v="0"/>
    <n v="0"/>
    <s v="Por Ejecutar"/>
    <n v="0"/>
    <n v="0"/>
    <n v="0"/>
    <m/>
    <m/>
  </r>
  <r>
    <n v="53"/>
    <s v="OE1;SI;DCI-ACT_28"/>
    <s v="DP;DP-ACT_10;Jun"/>
    <x v="0"/>
    <s v="Fortalecer la Vigilancia."/>
    <s v="SI"/>
    <s v="PAI_10"/>
    <x v="0"/>
    <s v="Investigaciones"/>
    <s v="DP-E_03"/>
    <s v="3. Resolver Actuaciones Administrativas 2da Instancia - Decreto 2409"/>
    <s v="DP-ACT_10"/>
    <s v="C. REVOCATORIA DIRECTA"/>
    <s v="DP"/>
    <s v="Despacho_del_Delegado_de_Puertos"/>
    <n v="1"/>
    <n v="12"/>
    <n v="2019"/>
    <d v="2019-06-30T00:00:00"/>
    <s v="Jun"/>
    <n v="0"/>
    <n v="0"/>
    <n v="0"/>
    <s v="Por Ejecutar"/>
    <n v="0"/>
    <n v="0"/>
    <n v="0"/>
    <m/>
    <m/>
  </r>
  <r>
    <n v="53"/>
    <s v="OE1;SI;DCI-ACT_28"/>
    <s v="DP;DP-ACT_10;Jul"/>
    <x v="0"/>
    <s v="Fortalecer la Vigilancia."/>
    <s v="SI"/>
    <s v="PAI_10"/>
    <x v="0"/>
    <s v="Investigaciones"/>
    <s v="DP-E_03"/>
    <s v="3. Resolver Actuaciones Administrativas 2da Instancia - Decreto 2409"/>
    <s v="DP-ACT_10"/>
    <s v="C. REVOCATORIA DIRECTA"/>
    <s v="DP"/>
    <s v="Despacho_del_Delegado_de_Puertos"/>
    <n v="1"/>
    <n v="12"/>
    <n v="2019"/>
    <d v="2019-07-30T00:00:00"/>
    <s v="Jul"/>
    <n v="0"/>
    <n v="0"/>
    <n v="0"/>
    <s v="Por Ejecutar"/>
    <n v="0"/>
    <n v="0"/>
    <n v="0"/>
    <m/>
    <m/>
  </r>
  <r>
    <n v="53"/>
    <s v="OE1;SI;DCI-ACT_28"/>
    <s v="DP;DP-ACT_10;Ago"/>
    <x v="0"/>
    <s v="Fortalecer la Vigilancia."/>
    <s v="SI"/>
    <s v="PAI_10"/>
    <x v="0"/>
    <s v="Investigaciones"/>
    <s v="DP-E_03"/>
    <s v="3. Resolver Actuaciones Administrativas 2da Instancia - Decreto 2409"/>
    <s v="DP-ACT_10"/>
    <s v="C. REVOCATORIA DIRECTA"/>
    <s v="DP"/>
    <s v="Despacho_del_Delegado_de_Puertos"/>
    <n v="1"/>
    <n v="12"/>
    <n v="2019"/>
    <d v="2019-08-30T00:00:00"/>
    <s v="Ago"/>
    <n v="0"/>
    <n v="0"/>
    <e v="#DIV/0!"/>
    <e v="#DIV/0!"/>
    <n v="0"/>
    <n v="0"/>
    <n v="0"/>
    <m/>
    <m/>
  </r>
  <r>
    <n v="53"/>
    <s v="OE1;SI;DCI-ACT_28"/>
    <s v="DP;DP-ACT_10;Sep"/>
    <x v="0"/>
    <s v="Fortalecer la Vigilancia."/>
    <s v="SI"/>
    <s v="PAI_10"/>
    <x v="0"/>
    <s v="Investigaciones"/>
    <s v="DP-E_03"/>
    <s v="3. Resolver Actuaciones Administrativas 2da Instancia - Decreto 2409"/>
    <s v="DP-ACT_10"/>
    <s v="C. REVOCATORIA DIRECTA"/>
    <s v="DP"/>
    <s v="Despacho_del_Delegado_de_Puertos"/>
    <n v="1"/>
    <n v="12"/>
    <n v="2019"/>
    <d v="2019-09-30T00:00:00"/>
    <s v="Sep"/>
    <e v="#N/A"/>
    <e v="#N/A"/>
    <e v="#N/A"/>
    <e v="#N/A"/>
    <e v="#N/A"/>
    <e v="#N/A"/>
    <n v="0"/>
    <m/>
    <m/>
  </r>
  <r>
    <n v="53"/>
    <s v="OE1;SI;DCI-ACT_28"/>
    <s v="DP;DP-ACT_10;Oct"/>
    <x v="0"/>
    <s v="Fortalecer la Vigilancia."/>
    <s v="SI"/>
    <s v="PAI_10"/>
    <x v="0"/>
    <s v="Investigaciones"/>
    <s v="DP-E_03"/>
    <s v="3. Resolver Actuaciones Administrativas 2da Instancia - Decreto 2409"/>
    <s v="DP-ACT_10"/>
    <s v="C. REVOCATORIA DIRECTA"/>
    <s v="DP"/>
    <s v="Despacho_del_Delegado_de_Puertos"/>
    <n v="1"/>
    <n v="12"/>
    <n v="2019"/>
    <d v="2019-10-30T00:00:00"/>
    <s v="Oct"/>
    <e v="#N/A"/>
    <e v="#N/A"/>
    <e v="#N/A"/>
    <e v="#N/A"/>
    <e v="#N/A"/>
    <e v="#N/A"/>
    <n v="0"/>
    <m/>
    <m/>
  </r>
  <r>
    <n v="53"/>
    <s v="OE1;SI;DCI-ACT_28"/>
    <s v="DP;DP-ACT_10;Nov"/>
    <x v="0"/>
    <s v="Fortalecer la Vigilancia."/>
    <s v="SI"/>
    <s v="PAI_10"/>
    <x v="0"/>
    <s v="Investigaciones"/>
    <s v="DP-E_03"/>
    <s v="3. Resolver Actuaciones Administrativas 2da Instancia - Decreto 2409"/>
    <s v="DP-ACT_10"/>
    <s v="C. REVOCATORIA DIRECTA"/>
    <s v="DP"/>
    <s v="Despacho_del_Delegado_de_Puertos"/>
    <n v="1"/>
    <n v="12"/>
    <n v="2019"/>
    <d v="2019-11-30T00:00:00"/>
    <s v="Nov"/>
    <e v="#N/A"/>
    <n v="0"/>
    <e v="#N/A"/>
    <e v="#N/A"/>
    <e v="#N/A"/>
    <e v="#N/A"/>
    <n v="0"/>
    <m/>
    <m/>
  </r>
  <r>
    <n v="53"/>
    <s v="OE1;SI;DCI-ACT_28"/>
    <s v="DP;DP-ACT_10;Dic"/>
    <x v="0"/>
    <s v="Fortalecer la Vigilancia."/>
    <s v="SI"/>
    <s v="PAI_10"/>
    <x v="0"/>
    <s v="Investigaciones"/>
    <s v="DP-E_03"/>
    <s v="3. Resolver Actuaciones Administrativas 2da Instancia - Decreto 2409"/>
    <s v="DP-ACT_10"/>
    <s v="C. REVOCATORIA DIRECTA"/>
    <s v="DP"/>
    <s v="Despacho_del_Delegado_de_Puertos"/>
    <n v="1"/>
    <n v="12"/>
    <n v="2019"/>
    <d v="2019-12-30T00:00:00"/>
    <s v="Dic"/>
    <e v="#N/A"/>
    <n v="0"/>
    <e v="#N/A"/>
    <e v="#N/A"/>
    <e v="#N/A"/>
    <e v="#N/A"/>
    <n v="0"/>
    <m/>
    <m/>
  </r>
  <r>
    <n v="54"/>
    <s v="OE1;SI;DCI-ACT_29"/>
    <s v="DP;DP-ACT_11;Ene"/>
    <x v="0"/>
    <s v="Fortalecer la Vigilancia."/>
    <s v="SI"/>
    <s v="PEI_02"/>
    <x v="1"/>
    <s v="PEI_13 - Planes de Prevención"/>
    <s v="DP-E_04"/>
    <s v="4. Auditoria Forense a Sociedades Portuarias"/>
    <s v="DP-ACT_11"/>
    <s v="Auditoria forense a las Sociedades portuarias."/>
    <s v="DP"/>
    <s v="Despacho_del_Delegado_de_Puertos"/>
    <n v="2"/>
    <n v="12"/>
    <n v="2019"/>
    <d v="2019-01-30T00:00:00"/>
    <s v="Ene"/>
    <n v="0"/>
    <n v="0"/>
    <n v="0"/>
    <s v="Por Ejecutar"/>
    <n v="0"/>
    <n v="0"/>
    <n v="0"/>
    <e v="#N/A"/>
    <e v="#N/A"/>
  </r>
  <r>
    <n v="54"/>
    <s v="OE1;SI;DCI-ACT_29"/>
    <s v="DP;DP-ACT_11;Feb"/>
    <x v="0"/>
    <s v="Fortalecer la Vigilancia."/>
    <s v="SI"/>
    <s v="PEI_02"/>
    <x v="1"/>
    <s v="PEI_13 - Planes de Prevención"/>
    <s v="DP-E_04"/>
    <s v="4. Auditoria Forense a Sociedades Portuarias"/>
    <s v="DP-ACT_11"/>
    <s v="Auditoria forense a las Sociedades portuarias."/>
    <s v="DP"/>
    <s v="Despacho_del_Delegado_de_Puertos"/>
    <n v="2"/>
    <n v="12"/>
    <n v="2019"/>
    <d v="2019-02-28T00:00:00"/>
    <s v="Feb"/>
    <n v="0"/>
    <n v="0"/>
    <n v="0"/>
    <s v="Por Ejecutar"/>
    <n v="0"/>
    <n v="0"/>
    <n v="0"/>
    <m/>
    <m/>
  </r>
  <r>
    <n v="54"/>
    <s v="OE1;SI;DCI-ACT_29"/>
    <s v="DP;DP-ACT_11;Mar"/>
    <x v="0"/>
    <s v="Fortalecer la Vigilancia."/>
    <s v="SI"/>
    <s v="PEI_02"/>
    <x v="1"/>
    <s v="PEI_13 - Planes de Prevención"/>
    <s v="DP-E_04"/>
    <s v="4. Auditoria Forense a Sociedades Portuarias"/>
    <s v="DP-ACT_11"/>
    <s v="Auditoria forense a las Sociedades portuarias."/>
    <s v="DP"/>
    <s v="Despacho_del_Delegado_de_Puertos"/>
    <n v="2"/>
    <n v="12"/>
    <n v="2019"/>
    <d v="2019-03-30T00:00:00"/>
    <s v="Mar"/>
    <n v="0"/>
    <n v="0"/>
    <n v="0"/>
    <s v="Por Ejecutar"/>
    <n v="0"/>
    <n v="0"/>
    <n v="0"/>
    <m/>
    <m/>
  </r>
  <r>
    <n v="54"/>
    <s v="OE1;SI;DCI-ACT_29"/>
    <s v="DP;DP-ACT_11;Abr"/>
    <x v="0"/>
    <s v="Fortalecer la Vigilancia."/>
    <s v="SI"/>
    <s v="PEI_02"/>
    <x v="1"/>
    <s v="PEI_13 - Planes de Prevención"/>
    <s v="DP-E_04"/>
    <s v="4. Auditoria Forense a Sociedades Portuarias"/>
    <s v="DP-ACT_11"/>
    <s v="Auditoria forense a las Sociedades portuarias."/>
    <s v="DP"/>
    <s v="Despacho_del_Delegado_de_Puertos"/>
    <n v="2"/>
    <n v="12"/>
    <n v="2019"/>
    <d v="2019-04-30T00:00:00"/>
    <s v="Abr"/>
    <n v="0"/>
    <n v="0"/>
    <n v="0"/>
    <s v="Por Ejecutar"/>
    <n v="0"/>
    <n v="0"/>
    <n v="0"/>
    <m/>
    <m/>
  </r>
  <r>
    <n v="54"/>
    <s v="OE1;SI;DCI-ACT_29"/>
    <s v="DP;DP-ACT_11;May"/>
    <x v="0"/>
    <s v="Fortalecer la Vigilancia."/>
    <s v="SI"/>
    <s v="PEI_02"/>
    <x v="1"/>
    <s v="PEI_13 - Planes de Prevención"/>
    <s v="DP-E_04"/>
    <s v="4. Auditoria Forense a Sociedades Portuarias"/>
    <s v="DP-ACT_11"/>
    <s v="Auditoria forense a las Sociedades portuarias."/>
    <s v="DP"/>
    <s v="Despacho_del_Delegado_de_Puertos"/>
    <n v="2"/>
    <n v="12"/>
    <n v="2019"/>
    <d v="2019-05-30T00:00:00"/>
    <s v="May"/>
    <n v="0"/>
    <n v="0"/>
    <n v="0"/>
    <s v="Por Ejecutar"/>
    <n v="0"/>
    <n v="0"/>
    <n v="0"/>
    <m/>
    <m/>
  </r>
  <r>
    <n v="54"/>
    <s v="OE1;SI;DCI-ACT_29"/>
    <s v="DP;DP-ACT_11;Jun"/>
    <x v="0"/>
    <s v="Fortalecer la Vigilancia."/>
    <s v="SI"/>
    <s v="PEI_02"/>
    <x v="1"/>
    <s v="PEI_13 - Planes de Prevención"/>
    <s v="DP-E_04"/>
    <s v="4. Auditoria Forense a Sociedades Portuarias"/>
    <s v="DP-ACT_11"/>
    <s v="Auditoria forense a las Sociedades portuarias."/>
    <s v="DP"/>
    <s v="Despacho_del_Delegado_de_Puertos"/>
    <n v="2"/>
    <n v="12"/>
    <n v="2019"/>
    <d v="2019-06-30T00:00:00"/>
    <s v="Jun"/>
    <n v="0.2"/>
    <n v="0"/>
    <n v="0"/>
    <s v="Por Ejecutar"/>
    <n v="0.2"/>
    <n v="0"/>
    <n v="0"/>
    <m/>
    <m/>
  </r>
  <r>
    <n v="54"/>
    <s v="OE1;SI;DCI-ACT_29"/>
    <s v="DP;DP-ACT_11;Jul"/>
    <x v="0"/>
    <s v="Fortalecer la Vigilancia."/>
    <s v="SI"/>
    <s v="PEI_02"/>
    <x v="1"/>
    <s v="PEI_13 - Planes de Prevención"/>
    <s v="DP-E_04"/>
    <s v="4. Auditoria Forense a Sociedades Portuarias"/>
    <s v="DP-ACT_11"/>
    <s v="Auditoria forense a las Sociedades portuarias."/>
    <s v="DP"/>
    <s v="Despacho_del_Delegado_de_Puertos"/>
    <n v="2"/>
    <n v="12"/>
    <n v="2019"/>
    <d v="2019-07-30T00:00:00"/>
    <s v="Jul"/>
    <n v="0.2"/>
    <n v="0"/>
    <n v="0"/>
    <s v="Por Ejecutar"/>
    <n v="0.4"/>
    <n v="0"/>
    <n v="0"/>
    <m/>
    <m/>
  </r>
  <r>
    <n v="54"/>
    <s v="OE1;SI;DCI-ACT_29"/>
    <s v="DP;DP-ACT_11;Ago"/>
    <x v="0"/>
    <s v="Fortalecer la Vigilancia."/>
    <s v="SI"/>
    <s v="PEI_02"/>
    <x v="1"/>
    <s v="PEI_13 - Planes de Prevención"/>
    <s v="DP-E_04"/>
    <s v="4. Auditoria Forense a Sociedades Portuarias"/>
    <s v="DP-ACT_11"/>
    <s v="Auditoria forense a las Sociedades portuarias."/>
    <s v="DP"/>
    <s v="Despacho_del_Delegado_de_Puertos"/>
    <n v="2"/>
    <n v="12"/>
    <n v="2019"/>
    <d v="2019-08-30T00:00:00"/>
    <s v="Ago"/>
    <n v="0.2"/>
    <n v="0"/>
    <n v="0"/>
    <s v="Por Ejecutar"/>
    <n v="0.60000000000000009"/>
    <n v="0"/>
    <n v="0"/>
    <m/>
    <m/>
  </r>
  <r>
    <n v="54"/>
    <s v="OE1;SI;DCI-ACT_29"/>
    <s v="DP;DP-ACT_11;Sep"/>
    <x v="0"/>
    <s v="Fortalecer la Vigilancia."/>
    <s v="SI"/>
    <s v="PEI_02"/>
    <x v="1"/>
    <s v="PEI_13 - Planes de Prevención"/>
    <s v="DP-E_04"/>
    <s v="4. Auditoria Forense a Sociedades Portuarias"/>
    <s v="DP-ACT_11"/>
    <s v="Auditoria forense a las Sociedades portuarias."/>
    <s v="DP"/>
    <s v="Despacho_del_Delegado_de_Puertos"/>
    <n v="2"/>
    <n v="12"/>
    <n v="2019"/>
    <d v="2019-09-30T00:00:00"/>
    <s v="Sep"/>
    <e v="#N/A"/>
    <e v="#N/A"/>
    <e v="#N/A"/>
    <e v="#N/A"/>
    <e v="#N/A"/>
    <e v="#N/A"/>
    <n v="0"/>
    <m/>
    <m/>
  </r>
  <r>
    <n v="54"/>
    <s v="OE1;SI;DCI-ACT_29"/>
    <s v="DP;DP-ACT_11;Oct"/>
    <x v="0"/>
    <s v="Fortalecer la Vigilancia."/>
    <s v="SI"/>
    <s v="PEI_02"/>
    <x v="1"/>
    <s v="PEI_13 - Planes de Prevención"/>
    <s v="DP-E_04"/>
    <s v="4. Auditoria Forense a Sociedades Portuarias"/>
    <s v="DP-ACT_11"/>
    <s v="Auditoria forense a las Sociedades portuarias."/>
    <s v="DP"/>
    <s v="Despacho_del_Delegado_de_Puertos"/>
    <n v="2"/>
    <n v="12"/>
    <n v="2019"/>
    <d v="2019-10-30T00:00:00"/>
    <s v="Oct"/>
    <e v="#N/A"/>
    <e v="#N/A"/>
    <e v="#N/A"/>
    <e v="#N/A"/>
    <e v="#N/A"/>
    <e v="#N/A"/>
    <n v="0"/>
    <m/>
    <m/>
  </r>
  <r>
    <n v="54"/>
    <s v="OE1;SI;DCI-ACT_29"/>
    <s v="DP;DP-ACT_11;Nov"/>
    <x v="0"/>
    <s v="Fortalecer la Vigilancia."/>
    <s v="SI"/>
    <s v="PEI_02"/>
    <x v="1"/>
    <s v="PEI_13 - Planes de Prevención"/>
    <s v="DP-E_04"/>
    <s v="4. Auditoria Forense a Sociedades Portuarias"/>
    <s v="DP-ACT_11"/>
    <s v="Auditoria forense a las Sociedades portuarias."/>
    <s v="DP"/>
    <s v="Despacho_del_Delegado_de_Puertos"/>
    <n v="2"/>
    <n v="12"/>
    <n v="2019"/>
    <d v="2019-11-30T00:00:00"/>
    <s v="Nov"/>
    <e v="#N/A"/>
    <n v="0.1"/>
    <n v="0"/>
    <s v="Por Ejecutar"/>
    <e v="#N/A"/>
    <e v="#N/A"/>
    <n v="0"/>
    <m/>
    <m/>
  </r>
  <r>
    <n v="54"/>
    <s v="OE1;SI;DCI-ACT_29"/>
    <s v="DP;DP-ACT_11;Dic"/>
    <x v="0"/>
    <s v="Fortalecer la Vigilancia."/>
    <s v="SI"/>
    <s v="PEI_02"/>
    <x v="1"/>
    <s v="PEI_13 - Planes de Prevención"/>
    <s v="DP-E_04"/>
    <s v="4. Auditoria Forense a Sociedades Portuarias"/>
    <s v="DP-ACT_11"/>
    <s v="Auditoria forense a las Sociedades portuarias."/>
    <s v="DP"/>
    <s v="Despacho_del_Delegado_de_Puertos"/>
    <n v="2"/>
    <n v="12"/>
    <n v="2019"/>
    <d v="2019-12-30T00:00:00"/>
    <s v="Dic"/>
    <e v="#N/A"/>
    <n v="0"/>
    <e v="#N/A"/>
    <e v="#N/A"/>
    <e v="#N/A"/>
    <e v="#N/A"/>
    <n v="0"/>
    <m/>
    <m/>
  </r>
  <r>
    <n v="55"/>
    <s v="OE1;SI;DCI-ACT_30"/>
    <s v="DP;DP-ACT_12;Ene"/>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01-30T00:00:00"/>
    <s v="Ene"/>
    <n v="0"/>
    <n v="0"/>
    <n v="0"/>
    <s v="Por Ejecutar"/>
    <n v="0"/>
    <n v="0"/>
    <n v="0"/>
    <e v="#N/A"/>
    <e v="#N/A"/>
  </r>
  <r>
    <n v="55"/>
    <s v="OE1;SI;DCI-ACT_30"/>
    <s v="DP;DP-ACT_12;Feb"/>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02-28T00:00:00"/>
    <s v="Feb"/>
    <n v="0"/>
    <n v="0"/>
    <n v="0"/>
    <s v="Por Ejecutar"/>
    <n v="0"/>
    <n v="0"/>
    <n v="0"/>
    <m/>
    <m/>
  </r>
  <r>
    <n v="55"/>
    <s v="OE1;SI;DCI-ACT_30"/>
    <s v="DP;DP-ACT_12;Mar"/>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03-30T00:00:00"/>
    <s v="Mar"/>
    <n v="0.5"/>
    <n v="0"/>
    <n v="0"/>
    <s v="Por Ejecutar"/>
    <n v="0.5"/>
    <n v="0"/>
    <n v="0"/>
    <m/>
    <m/>
  </r>
  <r>
    <n v="55"/>
    <s v="OE1;SI;DCI-ACT_30"/>
    <s v="DP;DP-ACT_12;Abr"/>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04-30T00:00:00"/>
    <s v="Abr"/>
    <n v="0"/>
    <n v="0"/>
    <n v="0"/>
    <s v="Por Ejecutar"/>
    <n v="0.5"/>
    <n v="0"/>
    <n v="0"/>
    <m/>
    <m/>
  </r>
  <r>
    <n v="55"/>
    <s v="OE1;SI;DCI-ACT_30"/>
    <s v="DP;DP-ACT_12;May"/>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05-30T00:00:00"/>
    <s v="May"/>
    <n v="0"/>
    <n v="0"/>
    <n v="0"/>
    <s v="Por Ejecutar"/>
    <n v="0.5"/>
    <n v="0"/>
    <n v="0"/>
    <m/>
    <m/>
  </r>
  <r>
    <n v="55"/>
    <s v="OE1;SI;DCI-ACT_30"/>
    <s v="DP;DP-ACT_12;Jun"/>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06-30T00:00:00"/>
    <s v="Jun"/>
    <n v="0.5"/>
    <n v="0"/>
    <n v="0"/>
    <s v="Por Ejecutar"/>
    <n v="1"/>
    <n v="0"/>
    <n v="0"/>
    <m/>
    <m/>
  </r>
  <r>
    <n v="55"/>
    <s v="OE1;SI;DCI-ACT_30"/>
    <s v="DP;DP-ACT_12;Jul"/>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07-30T00:00:00"/>
    <s v="Jul"/>
    <n v="0"/>
    <n v="0"/>
    <n v="0"/>
    <s v="Por Ejecutar"/>
    <n v="1"/>
    <n v="0"/>
    <n v="0"/>
    <m/>
    <m/>
  </r>
  <r>
    <n v="55"/>
    <s v="OE1;SI;DCI-ACT_30"/>
    <s v="DP;DP-ACT_12;Ago"/>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08-30T00:00:00"/>
    <s v="Ago"/>
    <n v="0"/>
    <n v="0"/>
    <n v="0"/>
    <s v="Por Ejecutar"/>
    <n v="1"/>
    <n v="0"/>
    <n v="0"/>
    <m/>
    <m/>
  </r>
  <r>
    <n v="55"/>
    <s v="OE1;SI;DCI-ACT_30"/>
    <s v="DP;DP-ACT_12;Sep"/>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09-30T00:00:00"/>
    <s v="Sep"/>
    <e v="#N/A"/>
    <e v="#N/A"/>
    <e v="#N/A"/>
    <e v="#N/A"/>
    <e v="#N/A"/>
    <e v="#N/A"/>
    <n v="0"/>
    <m/>
    <m/>
  </r>
  <r>
    <n v="55"/>
    <s v="OE1;SI;DCI-ACT_30"/>
    <s v="DP;DP-ACT_12;Oct"/>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10-30T00:00:00"/>
    <s v="Oct"/>
    <e v="#N/A"/>
    <e v="#N/A"/>
    <e v="#N/A"/>
    <e v="#N/A"/>
    <e v="#N/A"/>
    <e v="#N/A"/>
    <n v="0"/>
    <m/>
    <m/>
  </r>
  <r>
    <n v="55"/>
    <s v="OE1;SI;DCI-ACT_30"/>
    <s v="DP;DP-ACT_12;Nov"/>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11-30T00:00:00"/>
    <s v="Nov"/>
    <e v="#N/A"/>
    <n v="0"/>
    <e v="#N/A"/>
    <e v="#N/A"/>
    <e v="#N/A"/>
    <e v="#N/A"/>
    <n v="0"/>
    <m/>
    <m/>
  </r>
  <r>
    <n v="55"/>
    <s v="OE1;SI;DCI-ACT_30"/>
    <s v="DP;DP-ACT_12;Dic"/>
    <x v="0"/>
    <s v="Fortalecer la Vigilancia."/>
    <s v="SI"/>
    <s v="PEI_02"/>
    <x v="1"/>
    <s v="PEI_13 - Planes de Prevención"/>
    <s v="DP-E_05"/>
    <s v="5. Indicadores de Eficiencia Portuaria"/>
    <s v="DP-ACT_12"/>
    <s v="Desarrollo de Indicadores de Eficiencia Portuaria y Aplicativo para la Supervisión Inteligente."/>
    <s v="DP"/>
    <s v="Despacho_del_Delegado_de_Puertos"/>
    <n v="2"/>
    <n v="12"/>
    <n v="2019"/>
    <d v="2019-12-30T00:00:00"/>
    <s v="Dic"/>
    <e v="#N/A"/>
    <n v="0"/>
    <e v="#N/A"/>
    <e v="#N/A"/>
    <e v="#N/A"/>
    <e v="#N/A"/>
    <n v="0"/>
    <m/>
    <m/>
  </r>
  <r>
    <n v="56"/>
    <s v="OE1;SI;DCI-ACT_31"/>
    <s v="DP;DP-ACT_13;Ene"/>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01-30T00:00:00"/>
    <s v="Ene"/>
    <n v="0"/>
    <n v="0"/>
    <n v="0"/>
    <s v="Por Ejecutar"/>
    <n v="0"/>
    <n v="0"/>
    <n v="0"/>
    <e v="#N/A"/>
    <e v="#N/A"/>
  </r>
  <r>
    <n v="56"/>
    <s v="OE1;SI;DCI-ACT_31"/>
    <s v="DP;DP-ACT_13;Feb"/>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02-28T00:00:00"/>
    <s v="Feb"/>
    <n v="0"/>
    <n v="0"/>
    <n v="0"/>
    <s v="Por Ejecutar"/>
    <n v="0"/>
    <n v="0"/>
    <n v="0"/>
    <m/>
    <m/>
  </r>
  <r>
    <n v="56"/>
    <s v="OE1;SI;DCI-ACT_31"/>
    <s v="DP;DP-ACT_13;Mar"/>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03-30T00:00:00"/>
    <s v="Mar"/>
    <n v="0"/>
    <n v="0"/>
    <n v="0"/>
    <s v="Por Ejecutar"/>
    <n v="0"/>
    <n v="0"/>
    <n v="0"/>
    <m/>
    <m/>
  </r>
  <r>
    <n v="56"/>
    <s v="OE1;SI;DCI-ACT_31"/>
    <s v="DP;DP-ACT_13;Abr"/>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04-30T00:00:00"/>
    <s v="Abr"/>
    <n v="0"/>
    <n v="0"/>
    <n v="0"/>
    <s v="Por Ejecutar"/>
    <n v="0"/>
    <n v="0"/>
    <n v="0"/>
    <m/>
    <m/>
  </r>
  <r>
    <n v="56"/>
    <s v="OE1;SI;DCI-ACT_31"/>
    <s v="DP;DP-ACT_13;May"/>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05-30T00:00:00"/>
    <s v="May"/>
    <n v="0"/>
    <n v="0"/>
    <n v="0"/>
    <s v="Por Ejecutar"/>
    <n v="0"/>
    <n v="0"/>
    <n v="0"/>
    <m/>
    <m/>
  </r>
  <r>
    <n v="56"/>
    <s v="OE1;SI;DCI-ACT_31"/>
    <s v="DP;DP-ACT_13;Jun"/>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06-30T00:00:00"/>
    <s v="Jun"/>
    <n v="0"/>
    <n v="0"/>
    <n v="0"/>
    <s v="Por Ejecutar"/>
    <n v="0"/>
    <n v="0"/>
    <n v="0"/>
    <m/>
    <m/>
  </r>
  <r>
    <n v="56"/>
    <s v="OE1;SI;DCI-ACT_31"/>
    <s v="DP;DP-ACT_13;Jul"/>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07-30T00:00:00"/>
    <s v="Jul"/>
    <n v="0"/>
    <n v="0"/>
    <n v="0"/>
    <s v="Por Ejecutar"/>
    <n v="0"/>
    <n v="0"/>
    <n v="0"/>
    <m/>
    <m/>
  </r>
  <r>
    <n v="56"/>
    <s v="OE1;SI;DCI-ACT_31"/>
    <s v="DP;DP-ACT_13;Ago"/>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08-30T00:00:00"/>
    <s v="Ago"/>
    <n v="0"/>
    <n v="0"/>
    <e v="#DIV/0!"/>
    <e v="#DIV/0!"/>
    <n v="0"/>
    <n v="0"/>
    <n v="0"/>
    <m/>
    <m/>
  </r>
  <r>
    <n v="56"/>
    <s v="OE1;SI;DCI-ACT_31"/>
    <s v="DP;DP-ACT_13;Sep"/>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09-30T00:00:00"/>
    <s v="Sep"/>
    <e v="#N/A"/>
    <e v="#N/A"/>
    <n v="0"/>
    <s v="Por Ejecutar"/>
    <e v="#N/A"/>
    <e v="#N/A"/>
    <n v="0"/>
    <m/>
    <m/>
  </r>
  <r>
    <n v="56"/>
    <s v="OE1;SI;DCI-ACT_31"/>
    <s v="DP;DP-ACT_13;Oct"/>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10-30T00:00:00"/>
    <s v="Oct"/>
    <e v="#N/A"/>
    <e v="#N/A"/>
    <e v="#N/A"/>
    <e v="#N/A"/>
    <e v="#N/A"/>
    <e v="#N/A"/>
    <n v="0"/>
    <m/>
    <m/>
  </r>
  <r>
    <n v="56"/>
    <s v="OE1;SI;DCI-ACT_31"/>
    <s v="DP;DP-ACT_13;Nov"/>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11-30T00:00:00"/>
    <s v="Nov"/>
    <e v="#N/A"/>
    <n v="0"/>
    <e v="#N/A"/>
    <e v="#N/A"/>
    <e v="#N/A"/>
    <e v="#N/A"/>
    <n v="0"/>
    <m/>
    <m/>
  </r>
  <r>
    <n v="56"/>
    <s v="OE1;SI;DCI-ACT_31"/>
    <s v="DP;DP-ACT_13;Dic"/>
    <x v="0"/>
    <s v="Fortalecer la Vigilancia."/>
    <s v="SI"/>
    <s v="PEI_02"/>
    <x v="1"/>
    <s v="PEI_13 - Planes de Prevención"/>
    <s v="DP-E_05"/>
    <s v="5. Indicadores de Eficiencia Portuaria"/>
    <s v="DP-ACT_13"/>
    <s v="Públicación de Indicadores de Eficiencia Portuaria y Aplicativo para la Supervisión Inteligente."/>
    <s v="DP"/>
    <s v="Despacho_del_Delegado_de_Puertos"/>
    <n v="2"/>
    <n v="10"/>
    <n v="2019"/>
    <d v="2019-12-30T00:00:00"/>
    <s v="Dic"/>
    <e v="#N/A"/>
    <n v="0.5"/>
    <e v="#N/A"/>
    <e v="#N/A"/>
    <e v="#N/A"/>
    <e v="#N/A"/>
    <n v="0"/>
    <m/>
    <m/>
  </r>
  <r>
    <n v="57"/>
    <s v="OE1;SI;DCI-ACT_32"/>
    <s v="DP;DP-ACT_14;Ene"/>
    <x v="0"/>
    <s v="Fortalecer la Vigilancia."/>
    <s v="SI"/>
    <s v="PAI_10"/>
    <x v="0"/>
    <s v="Gestión_PQRS"/>
    <s v="DP-E_06"/>
    <s v="A. Peticiones, Quejas, Reclamos y Solicitudes."/>
    <s v="DP-ACT_14"/>
    <s v="Peticiones, Quejas, Reclamos y Solicitudes."/>
    <s v="DP"/>
    <s v="Dirección_de_Promoción_y_Prevención_de_Puertos"/>
    <n v="1"/>
    <n v="6"/>
    <n v="2019"/>
    <d v="2019-01-30T00:00:00"/>
    <s v="Ene"/>
    <n v="102"/>
    <n v="102"/>
    <n v="1"/>
    <s v="Ejecutada"/>
    <n v="102"/>
    <n v="102"/>
    <n v="1"/>
    <e v="#N/A"/>
    <e v="#N/A"/>
  </r>
  <r>
    <n v="57"/>
    <s v="OE1;SI;DCI-ACT_32"/>
    <s v="DP;DP-ACT_14;Feb"/>
    <x v="0"/>
    <s v="Fortalecer la Vigilancia."/>
    <s v="SI"/>
    <s v="PAI_10"/>
    <x v="0"/>
    <s v="Gestión_PQRS"/>
    <s v="DP-E_06"/>
    <s v="A. Peticiones, Quejas, Reclamos y Solicitudes."/>
    <s v="DP-ACT_14"/>
    <s v="Peticiones, Quejas, Reclamos y Solicitudes."/>
    <s v="DP"/>
    <s v="Dirección_de_Promoción_y_Prevención_de_Puertos"/>
    <n v="1"/>
    <n v="6"/>
    <n v="2019"/>
    <d v="2019-02-28T00:00:00"/>
    <s v="Feb"/>
    <n v="0"/>
    <n v="0"/>
    <n v="0"/>
    <s v="Por Ejecutar"/>
    <n v="102"/>
    <n v="102"/>
    <n v="1"/>
    <m/>
    <m/>
  </r>
  <r>
    <n v="57"/>
    <s v="OE1;SI;DCI-ACT_32"/>
    <s v="DP;DP-ACT_14;Mar"/>
    <x v="0"/>
    <s v="Fortalecer la Vigilancia."/>
    <s v="SI"/>
    <s v="PAI_10"/>
    <x v="0"/>
    <s v="Gestión_PQRS"/>
    <s v="DP-E_06"/>
    <s v="A. Peticiones, Quejas, Reclamos y Solicitudes."/>
    <s v="DP-ACT_14"/>
    <s v="Peticiones, Quejas, Reclamos y Solicitudes."/>
    <s v="DP"/>
    <s v="Dirección_de_Promoción_y_Prevención_de_Puertos"/>
    <n v="1"/>
    <n v="6"/>
    <n v="2019"/>
    <d v="2019-03-30T00:00:00"/>
    <s v="Mar"/>
    <n v="0"/>
    <n v="0"/>
    <n v="0"/>
    <s v="Por Ejecutar"/>
    <n v="102"/>
    <n v="102"/>
    <n v="1"/>
    <m/>
    <m/>
  </r>
  <r>
    <n v="57"/>
    <s v="OE1;SI;DCI-ACT_32"/>
    <s v="DP;DP-ACT_14;Abr"/>
    <x v="0"/>
    <s v="Fortalecer la Vigilancia."/>
    <s v="SI"/>
    <s v="PAI_10"/>
    <x v="0"/>
    <s v="Gestión_PQRS"/>
    <s v="DP-E_06"/>
    <s v="A. Peticiones, Quejas, Reclamos y Solicitudes."/>
    <s v="DP-ACT_14"/>
    <s v="Peticiones, Quejas, Reclamos y Solicitudes."/>
    <s v="DP"/>
    <s v="Dirección_de_Promoción_y_Prevención_de_Puertos"/>
    <n v="1"/>
    <n v="6"/>
    <n v="2019"/>
    <d v="2019-04-30T00:00:00"/>
    <s v="Abr"/>
    <n v="0"/>
    <n v="0"/>
    <n v="0"/>
    <s v="Por Ejecutar"/>
    <n v="102"/>
    <n v="102"/>
    <n v="1"/>
    <m/>
    <m/>
  </r>
  <r>
    <n v="57"/>
    <s v="OE1;SI;DCI-ACT_32"/>
    <s v="DP;DP-ACT_14;May"/>
    <x v="0"/>
    <s v="Fortalecer la Vigilancia."/>
    <s v="SI"/>
    <s v="PAI_10"/>
    <x v="0"/>
    <s v="Gestión_PQRS"/>
    <s v="DP-E_06"/>
    <s v="A. Peticiones, Quejas, Reclamos y Solicitudes."/>
    <s v="DP-ACT_14"/>
    <s v="Peticiones, Quejas, Reclamos y Solicitudes."/>
    <s v="DP"/>
    <s v="Dirección_de_Promoción_y_Prevención_de_Puertos"/>
    <n v="1"/>
    <n v="6"/>
    <n v="2019"/>
    <d v="2019-05-30T00:00:00"/>
    <s v="May"/>
    <n v="0"/>
    <n v="0"/>
    <n v="0"/>
    <s v="Por Ejecutar"/>
    <n v="102"/>
    <n v="102"/>
    <n v="1"/>
    <m/>
    <m/>
  </r>
  <r>
    <n v="57"/>
    <s v="OE1;SI;DCI-ACT_32"/>
    <s v="DP;DP-ACT_14;Jun"/>
    <x v="0"/>
    <s v="Fortalecer la Vigilancia."/>
    <s v="SI"/>
    <s v="PAI_10"/>
    <x v="0"/>
    <s v="Gestión_PQRS"/>
    <s v="DP-E_06"/>
    <s v="A. Peticiones, Quejas, Reclamos y Solicitudes."/>
    <s v="DP-ACT_14"/>
    <s v="Peticiones, Quejas, Reclamos y Solicitudes."/>
    <s v="DP"/>
    <s v="Dirección_de_Promoción_y_Prevención_de_Puertos"/>
    <n v="1"/>
    <n v="6"/>
    <n v="2019"/>
    <d v="2019-06-30T00:00:00"/>
    <s v="Jun"/>
    <n v="0"/>
    <n v="0"/>
    <n v="0"/>
    <s v="Por Ejecutar"/>
    <n v="102"/>
    <n v="102"/>
    <n v="1"/>
    <m/>
    <m/>
  </r>
  <r>
    <n v="57"/>
    <s v="OE1;SI;DCI-ACT_32"/>
    <s v="DP;DP-ACT_14;Jul"/>
    <x v="0"/>
    <s v="Fortalecer la Vigilancia."/>
    <s v="SI"/>
    <s v="PAI_10"/>
    <x v="0"/>
    <s v="Gestión_PQRS"/>
    <s v="DP-E_06"/>
    <s v="A. Peticiones, Quejas, Reclamos y Solicitudes."/>
    <s v="DP-ACT_14"/>
    <s v="Peticiones, Quejas, Reclamos y Solicitudes."/>
    <s v="DP"/>
    <s v="Dirección_de_Promoción_y_Prevención_de_Puertos"/>
    <n v="1"/>
    <n v="6"/>
    <n v="2019"/>
    <d v="2019-07-30T00:00:00"/>
    <s v="Jul"/>
    <n v="0"/>
    <n v="0"/>
    <n v="0"/>
    <s v="Por Ejecutar"/>
    <n v="102"/>
    <n v="102"/>
    <n v="1"/>
    <m/>
    <m/>
  </r>
  <r>
    <n v="57"/>
    <s v="OE1;SI;DCI-ACT_32"/>
    <s v="DP;DP-ACT_14;Ago"/>
    <x v="0"/>
    <s v="Fortalecer la Vigilancia."/>
    <s v="SI"/>
    <s v="PAI_10"/>
    <x v="0"/>
    <s v="Gestión_PQRS"/>
    <s v="DP-E_06"/>
    <s v="A. Peticiones, Quejas, Reclamos y Solicitudes."/>
    <s v="DP-ACT_14"/>
    <s v="Peticiones, Quejas, Reclamos y Solicitudes."/>
    <s v="DP"/>
    <s v="Dirección_de_Promoción_y_Prevención_de_Puertos"/>
    <n v="1"/>
    <n v="6"/>
    <n v="2019"/>
    <d v="2019-08-30T00:00:00"/>
    <s v="Ago"/>
    <n v="0"/>
    <n v="0"/>
    <n v="0"/>
    <s v="Por Ejecutar"/>
    <n v="102"/>
    <n v="102"/>
    <n v="1"/>
    <m/>
    <m/>
  </r>
  <r>
    <n v="57"/>
    <s v="OE1;SI;DCI-ACT_32"/>
    <s v="DP;DP-ACT_14;Sep"/>
    <x v="0"/>
    <s v="Fortalecer la Vigilancia."/>
    <s v="SI"/>
    <s v="PAI_10"/>
    <x v="0"/>
    <s v="Gestión_PQRS"/>
    <s v="DP-E_06"/>
    <s v="A. Peticiones, Quejas, Reclamos y Solicitudes."/>
    <s v="DP-ACT_14"/>
    <s v="Peticiones, Quejas, Reclamos y Solicitudes."/>
    <s v="DP"/>
    <s v="Dirección_de_Promoción_y_Prevención_de_Puertos"/>
    <n v="1"/>
    <n v="6"/>
    <n v="2019"/>
    <d v="2019-09-30T00:00:00"/>
    <s v="Sep"/>
    <e v="#N/A"/>
    <e v="#N/A"/>
    <n v="0"/>
    <s v="Por Ejecutar"/>
    <e v="#N/A"/>
    <e v="#N/A"/>
    <n v="0"/>
    <m/>
    <m/>
  </r>
  <r>
    <n v="57"/>
    <s v="OE1;SI;DCI-ACT_32"/>
    <s v="DP;DP-ACT_14;Oct"/>
    <x v="0"/>
    <s v="Fortalecer la Vigilancia."/>
    <s v="SI"/>
    <s v="PAI_10"/>
    <x v="0"/>
    <s v="Gestión_PQRS"/>
    <s v="DP-E_06"/>
    <s v="A. Peticiones, Quejas, Reclamos y Solicitudes."/>
    <s v="DP-ACT_14"/>
    <s v="Peticiones, Quejas, Reclamos y Solicitudes."/>
    <s v="DP"/>
    <s v="Dirección_de_Promoción_y_Prevención_de_Puertos"/>
    <n v="1"/>
    <n v="6"/>
    <n v="2019"/>
    <d v="2019-10-30T00:00:00"/>
    <s v="Oct"/>
    <e v="#N/A"/>
    <e v="#N/A"/>
    <n v="0"/>
    <s v="Por Ejecutar"/>
    <e v="#N/A"/>
    <e v="#N/A"/>
    <n v="0"/>
    <m/>
    <m/>
  </r>
  <r>
    <n v="57"/>
    <s v="OE1;SI;DCI-ACT_32"/>
    <s v="DP;DP-ACT_14;Nov"/>
    <x v="0"/>
    <s v="Fortalecer la Vigilancia."/>
    <s v="SI"/>
    <s v="PAI_10"/>
    <x v="0"/>
    <s v="Gestión_PQRS"/>
    <s v="DP-E_06"/>
    <s v="A. Peticiones, Quejas, Reclamos y Solicitudes."/>
    <s v="DP-ACT_14"/>
    <s v="Peticiones, Quejas, Reclamos y Solicitudes."/>
    <s v="DP"/>
    <s v="Dirección_de_Promoción_y_Prevención_de_Puertos"/>
    <n v="1"/>
    <n v="6"/>
    <n v="2019"/>
    <d v="2019-11-30T00:00:00"/>
    <s v="Nov"/>
    <e v="#N/A"/>
    <n v="0"/>
    <n v="0"/>
    <s v="Por Ejecutar"/>
    <e v="#N/A"/>
    <e v="#N/A"/>
    <n v="0"/>
    <m/>
    <m/>
  </r>
  <r>
    <n v="57"/>
    <s v="OE1;SI;DCI-ACT_32"/>
    <s v="DP;DP-ACT_14;Dic"/>
    <x v="0"/>
    <s v="Fortalecer la Vigilancia."/>
    <s v="SI"/>
    <s v="PAI_10"/>
    <x v="0"/>
    <s v="Gestión_PQRS"/>
    <s v="DP-E_06"/>
    <s v="A. Peticiones, Quejas, Reclamos y Solicitudes."/>
    <s v="DP-ACT_14"/>
    <s v="Peticiones, Quejas, Reclamos y Solicitudes."/>
    <s v="DP"/>
    <s v="Dirección_de_Promoción_y_Prevención_de_Puertos"/>
    <n v="1"/>
    <n v="6"/>
    <n v="2019"/>
    <d v="2019-12-30T00:00:00"/>
    <s v="Dic"/>
    <e v="#N/A"/>
    <n v="0"/>
    <n v="0"/>
    <s v="Por Ejecutar"/>
    <e v="#N/A"/>
    <e v="#N/A"/>
    <n v="0"/>
    <m/>
    <m/>
  </r>
  <r>
    <n v="58"/>
    <s v="OE1;SI;DCI-ACT_33"/>
    <s v="DP;DP-ACT_15;Ene"/>
    <x v="0"/>
    <s v="Fortalecer la Vigilancia."/>
    <s v="SI"/>
    <s v="PAI_10"/>
    <x v="0"/>
    <s v="PyP_Divulgación"/>
    <s v="DP-E_07"/>
    <s v="1. Divulgación"/>
    <s v="DP-ACT_15"/>
    <s v="Asistencia a Eventos de Promoción y Prevención - Operativos de Divulgación"/>
    <s v="DP"/>
    <s v="Dirección_de_Promoción_y_Prevención_de_Puertos"/>
    <n v="2"/>
    <n v="6"/>
    <n v="2019"/>
    <d v="2019-01-30T00:00:00"/>
    <s v="Ene"/>
    <n v="2"/>
    <n v="2"/>
    <n v="1"/>
    <s v="Ejecutada"/>
    <n v="2"/>
    <n v="2"/>
    <n v="1"/>
    <e v="#N/A"/>
    <e v="#N/A"/>
  </r>
  <r>
    <n v="58"/>
    <s v="OE1;SI;DCI-ACT_33"/>
    <s v="DP;DP-ACT_15;Feb"/>
    <x v="0"/>
    <s v="Fortalecer la Vigilancia."/>
    <s v="SI"/>
    <s v="PAI_10"/>
    <x v="0"/>
    <s v="PyP_Divulgación"/>
    <s v="DP-E_07"/>
    <s v="1. Divulgación"/>
    <s v="DP-ACT_15"/>
    <s v="Asistencia a Eventos de Promoción y Prevención - Operativos de Divulgación"/>
    <s v="DP"/>
    <s v="Dirección_de_Promoción_y_Prevención_de_Puertos"/>
    <n v="2"/>
    <n v="6"/>
    <n v="2019"/>
    <d v="2019-02-28T00:00:00"/>
    <s v="Feb"/>
    <n v="0"/>
    <n v="0"/>
    <n v="0"/>
    <s v="Por Ejecutar"/>
    <n v="2"/>
    <n v="2"/>
    <n v="1"/>
    <m/>
    <m/>
  </r>
  <r>
    <n v="58"/>
    <s v="OE1;SI;DCI-ACT_33"/>
    <s v="DP;DP-ACT_15;Mar"/>
    <x v="0"/>
    <s v="Fortalecer la Vigilancia."/>
    <s v="SI"/>
    <s v="PAI_10"/>
    <x v="0"/>
    <s v="PyP_Divulgación"/>
    <s v="DP-E_07"/>
    <s v="1. Divulgación"/>
    <s v="DP-ACT_15"/>
    <s v="Asistencia a Eventos de Promoción y Prevención - Operativos de Divulgación"/>
    <s v="DP"/>
    <s v="Dirección_de_Promoción_y_Prevención_de_Puertos"/>
    <n v="2"/>
    <n v="6"/>
    <n v="2019"/>
    <d v="2019-03-30T00:00:00"/>
    <s v="Mar"/>
    <n v="0"/>
    <n v="0"/>
    <n v="0"/>
    <s v="Por Ejecutar"/>
    <n v="2"/>
    <n v="2"/>
    <n v="1"/>
    <m/>
    <m/>
  </r>
  <r>
    <n v="58"/>
    <s v="OE1;SI;DCI-ACT_33"/>
    <s v="DP;DP-ACT_15;Abr"/>
    <x v="0"/>
    <s v="Fortalecer la Vigilancia."/>
    <s v="SI"/>
    <s v="PAI_10"/>
    <x v="0"/>
    <s v="PyP_Divulgación"/>
    <s v="DP-E_07"/>
    <s v="1. Divulgación"/>
    <s v="DP-ACT_15"/>
    <s v="Asistencia a Eventos de Promoción y Prevención - Operativos de Divulgación"/>
    <s v="DP"/>
    <s v="Dirección_de_Promoción_y_Prevención_de_Puertos"/>
    <n v="2"/>
    <n v="6"/>
    <n v="2019"/>
    <d v="2019-04-30T00:00:00"/>
    <s v="Abr"/>
    <n v="0"/>
    <n v="0"/>
    <n v="0"/>
    <s v="Por Ejecutar"/>
    <n v="2"/>
    <n v="2"/>
    <n v="1"/>
    <m/>
    <m/>
  </r>
  <r>
    <n v="58"/>
    <s v="OE1;SI;DCI-ACT_33"/>
    <s v="DP;DP-ACT_15;May"/>
    <x v="0"/>
    <s v="Fortalecer la Vigilancia."/>
    <s v="SI"/>
    <s v="PAI_10"/>
    <x v="0"/>
    <s v="PyP_Divulgación"/>
    <s v="DP-E_07"/>
    <s v="1. Divulgación"/>
    <s v="DP-ACT_15"/>
    <s v="Asistencia a Eventos de Promoción y Prevención - Operativos de Divulgación"/>
    <s v="DP"/>
    <s v="Dirección_de_Promoción_y_Prevención_de_Puertos"/>
    <n v="2"/>
    <n v="6"/>
    <n v="2019"/>
    <d v="2019-05-30T00:00:00"/>
    <s v="May"/>
    <n v="0"/>
    <n v="0"/>
    <n v="0"/>
    <s v="Por Ejecutar"/>
    <n v="2"/>
    <n v="2"/>
    <n v="1"/>
    <m/>
    <m/>
  </r>
  <r>
    <n v="58"/>
    <s v="OE1;SI;DCI-ACT_33"/>
    <s v="DP;DP-ACT_15;Jun"/>
    <x v="0"/>
    <s v="Fortalecer la Vigilancia."/>
    <s v="SI"/>
    <s v="PAI_10"/>
    <x v="0"/>
    <s v="PyP_Divulgación"/>
    <s v="DP-E_07"/>
    <s v="1. Divulgación"/>
    <s v="DP-ACT_15"/>
    <s v="Asistencia a Eventos de Promoción y Prevención - Operativos de Divulgación"/>
    <s v="DP"/>
    <s v="Dirección_de_Promoción_y_Prevención_de_Puertos"/>
    <n v="2"/>
    <n v="6"/>
    <n v="2019"/>
    <d v="2019-06-30T00:00:00"/>
    <s v="Jun"/>
    <n v="0"/>
    <n v="0"/>
    <n v="0"/>
    <s v="Por Ejecutar"/>
    <n v="2"/>
    <n v="2"/>
    <n v="1"/>
    <m/>
    <m/>
  </r>
  <r>
    <n v="58"/>
    <s v="OE1;SI;DCI-ACT_33"/>
    <s v="DP;DP-ACT_15;Jul"/>
    <x v="0"/>
    <s v="Fortalecer la Vigilancia."/>
    <s v="SI"/>
    <s v="PAI_10"/>
    <x v="0"/>
    <s v="PyP_Divulgación"/>
    <s v="DP-E_07"/>
    <s v="1. Divulgación"/>
    <s v="DP-ACT_15"/>
    <s v="Asistencia a Eventos de Promoción y Prevención - Operativos de Divulgación"/>
    <s v="DP"/>
    <s v="Dirección_de_Promoción_y_Prevención_de_Puertos"/>
    <n v="2"/>
    <n v="6"/>
    <n v="2019"/>
    <d v="2019-07-30T00:00:00"/>
    <s v="Jul"/>
    <n v="0"/>
    <n v="0"/>
    <n v="0"/>
    <s v="Por Ejecutar"/>
    <n v="2"/>
    <n v="2"/>
    <n v="1"/>
    <m/>
    <m/>
  </r>
  <r>
    <n v="58"/>
    <s v="OE1;SI;DCI-ACT_33"/>
    <s v="DP;DP-ACT_15;Ago"/>
    <x v="0"/>
    <s v="Fortalecer la Vigilancia."/>
    <s v="SI"/>
    <s v="PAI_10"/>
    <x v="0"/>
    <s v="PyP_Divulgación"/>
    <s v="DP-E_07"/>
    <s v="1. Divulgación"/>
    <s v="DP-ACT_15"/>
    <s v="Asistencia a Eventos de Promoción y Prevención - Operativos de Divulgación"/>
    <s v="DP"/>
    <s v="Dirección_de_Promoción_y_Prevención_de_Puertos"/>
    <n v="2"/>
    <n v="6"/>
    <n v="2019"/>
    <d v="2019-08-30T00:00:00"/>
    <s v="Ago"/>
    <n v="0"/>
    <n v="0"/>
    <n v="0"/>
    <s v="Por Ejecutar"/>
    <n v="2"/>
    <n v="2"/>
    <n v="1"/>
    <m/>
    <m/>
  </r>
  <r>
    <n v="58"/>
    <s v="OE1;SI;DCI-ACT_33"/>
    <s v="DP;DP-ACT_15;Sep"/>
    <x v="0"/>
    <s v="Fortalecer la Vigilancia."/>
    <s v="SI"/>
    <s v="PAI_10"/>
    <x v="0"/>
    <s v="PyP_Divulgación"/>
    <s v="DP-E_07"/>
    <s v="1. Divulgación"/>
    <s v="DP-ACT_15"/>
    <s v="Asistencia a Eventos de Promoción y Prevención - Operativos de Divulgación"/>
    <s v="DP"/>
    <s v="Dirección_de_Promoción_y_Prevención_de_Puertos"/>
    <n v="2"/>
    <n v="6"/>
    <n v="2019"/>
    <d v="2019-09-30T00:00:00"/>
    <s v="Sep"/>
    <e v="#N/A"/>
    <e v="#N/A"/>
    <n v="0"/>
    <s v="Por Ejecutar"/>
    <e v="#N/A"/>
    <e v="#N/A"/>
    <n v="0"/>
    <m/>
    <m/>
  </r>
  <r>
    <n v="58"/>
    <s v="OE1;SI;DCI-ACT_33"/>
    <s v="DP;DP-ACT_15;Oct"/>
    <x v="0"/>
    <s v="Fortalecer la Vigilancia."/>
    <s v="SI"/>
    <s v="PAI_10"/>
    <x v="0"/>
    <s v="PyP_Divulgación"/>
    <s v="DP-E_07"/>
    <s v="1. Divulgación"/>
    <s v="DP-ACT_15"/>
    <s v="Asistencia a Eventos de Promoción y Prevención - Operativos de Divulgación"/>
    <s v="DP"/>
    <s v="Dirección_de_Promoción_y_Prevención_de_Puertos"/>
    <n v="2"/>
    <n v="6"/>
    <n v="2019"/>
    <d v="2019-10-30T00:00:00"/>
    <s v="Oct"/>
    <e v="#N/A"/>
    <e v="#N/A"/>
    <n v="0"/>
    <s v="Por Ejecutar"/>
    <e v="#N/A"/>
    <e v="#N/A"/>
    <n v="0"/>
    <m/>
    <m/>
  </r>
  <r>
    <n v="58"/>
    <s v="OE1;SI;DCI-ACT_33"/>
    <s v="DP;DP-ACT_15;Nov"/>
    <x v="0"/>
    <s v="Fortalecer la Vigilancia."/>
    <s v="SI"/>
    <s v="PAI_10"/>
    <x v="0"/>
    <s v="PyP_Divulgación"/>
    <s v="DP-E_07"/>
    <s v="1. Divulgación"/>
    <s v="DP-ACT_15"/>
    <s v="Asistencia a Eventos de Promoción y Prevención - Operativos de Divulgación"/>
    <s v="DP"/>
    <s v="Dirección_de_Promoción_y_Prevención_de_Puertos"/>
    <n v="2"/>
    <n v="6"/>
    <n v="2019"/>
    <d v="2019-11-30T00:00:00"/>
    <s v="Nov"/>
    <e v="#N/A"/>
    <n v="0"/>
    <n v="0"/>
    <s v="Por Ejecutar"/>
    <e v="#N/A"/>
    <e v="#N/A"/>
    <n v="0"/>
    <m/>
    <m/>
  </r>
  <r>
    <n v="58"/>
    <s v="OE1;SI;DCI-ACT_33"/>
    <s v="DP;DP-ACT_15;Dic"/>
    <x v="0"/>
    <s v="Fortalecer la Vigilancia."/>
    <s v="SI"/>
    <s v="PAI_10"/>
    <x v="0"/>
    <s v="PyP_Divulgación"/>
    <s v="DP-E_07"/>
    <s v="1. Divulgación"/>
    <s v="DP-ACT_15"/>
    <s v="Asistencia a Eventos de Promoción y Prevención - Operativos de Divulgación"/>
    <s v="DP"/>
    <s v="Dirección_de_Promoción_y_Prevención_de_Puertos"/>
    <n v="2"/>
    <n v="6"/>
    <n v="2019"/>
    <d v="2019-12-30T00:00:00"/>
    <s v="Dic"/>
    <e v="#N/A"/>
    <n v="0"/>
    <n v="0"/>
    <s v="Por Ejecutar"/>
    <e v="#N/A"/>
    <e v="#N/A"/>
    <n v="0"/>
    <m/>
    <m/>
  </r>
  <r>
    <n v="59"/>
    <s v="OE1;SI;DCI-ACT_34"/>
    <s v="DP;DP-ACT_16;Ene"/>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01-30T00:00:00"/>
    <s v="Ene"/>
    <n v="2"/>
    <n v="2"/>
    <n v="1"/>
    <s v="Ejecutada"/>
    <n v="2"/>
    <n v="2"/>
    <n v="1"/>
    <e v="#N/A"/>
    <e v="#N/A"/>
  </r>
  <r>
    <n v="59"/>
    <s v="OE1;SI;DCI-ACT_34"/>
    <s v="DP;DP-ACT_16;Feb"/>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02-28T00:00:00"/>
    <s v="Feb"/>
    <n v="0"/>
    <n v="0"/>
    <n v="0"/>
    <s v="Por Ejecutar"/>
    <n v="2"/>
    <n v="2"/>
    <n v="1"/>
    <m/>
    <m/>
  </r>
  <r>
    <n v="59"/>
    <s v="OE1;SI;DCI-ACT_34"/>
    <s v="DP;DP-ACT_16;Mar"/>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03-30T00:00:00"/>
    <s v="Mar"/>
    <n v="0"/>
    <n v="0"/>
    <n v="0"/>
    <s v="Por Ejecutar"/>
    <n v="2"/>
    <n v="2"/>
    <n v="1"/>
    <m/>
    <m/>
  </r>
  <r>
    <n v="59"/>
    <s v="OE1;SI;DCI-ACT_34"/>
    <s v="DP;DP-ACT_16;Abr"/>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04-30T00:00:00"/>
    <s v="Abr"/>
    <n v="0"/>
    <n v="0"/>
    <n v="0"/>
    <s v="Por Ejecutar"/>
    <n v="2"/>
    <n v="2"/>
    <n v="1"/>
    <m/>
    <m/>
  </r>
  <r>
    <n v="59"/>
    <s v="OE1;SI;DCI-ACT_34"/>
    <s v="DP;DP-ACT_16;May"/>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05-30T00:00:00"/>
    <s v="May"/>
    <n v="0"/>
    <n v="0"/>
    <n v="0"/>
    <s v="Por Ejecutar"/>
    <n v="2"/>
    <n v="2"/>
    <n v="1"/>
    <m/>
    <m/>
  </r>
  <r>
    <n v="59"/>
    <s v="OE1;SI;DCI-ACT_34"/>
    <s v="DP;DP-ACT_16;Jun"/>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06-30T00:00:00"/>
    <s v="Jun"/>
    <n v="0"/>
    <n v="0"/>
    <n v="0"/>
    <s v="Por Ejecutar"/>
    <n v="2"/>
    <n v="2"/>
    <n v="1"/>
    <m/>
    <m/>
  </r>
  <r>
    <n v="59"/>
    <s v="OE1;SI;DCI-ACT_34"/>
    <s v="DP;DP-ACT_16;Jul"/>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07-30T00:00:00"/>
    <s v="Jul"/>
    <n v="0"/>
    <n v="0"/>
    <n v="0"/>
    <s v="Por Ejecutar"/>
    <n v="2"/>
    <n v="2"/>
    <n v="1"/>
    <m/>
    <m/>
  </r>
  <r>
    <n v="59"/>
    <s v="OE1;SI;DCI-ACT_34"/>
    <s v="DP;DP-ACT_16;Ago"/>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08-30T00:00:00"/>
    <s v="Ago"/>
    <n v="0"/>
    <n v="0"/>
    <n v="0"/>
    <s v="Por Ejecutar"/>
    <n v="2"/>
    <n v="2"/>
    <n v="1"/>
    <m/>
    <m/>
  </r>
  <r>
    <n v="59"/>
    <s v="OE1;SI;DCI-ACT_34"/>
    <s v="DP;DP-ACT_16;Sep"/>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09-30T00:00:00"/>
    <s v="Sep"/>
    <e v="#N/A"/>
    <e v="#N/A"/>
    <n v="0"/>
    <s v="Por Ejecutar"/>
    <e v="#N/A"/>
    <e v="#N/A"/>
    <n v="0"/>
    <m/>
    <m/>
  </r>
  <r>
    <n v="59"/>
    <s v="OE1;SI;DCI-ACT_34"/>
    <s v="DP;DP-ACT_16;Oct"/>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10-30T00:00:00"/>
    <s v="Oct"/>
    <e v="#N/A"/>
    <e v="#N/A"/>
    <n v="0"/>
    <s v="Por Ejecutar"/>
    <e v="#N/A"/>
    <e v="#N/A"/>
    <n v="0"/>
    <m/>
    <m/>
  </r>
  <r>
    <n v="59"/>
    <s v="OE1;SI;DCI-ACT_34"/>
    <s v="DP;DP-ACT_16;Nov"/>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11-30T00:00:00"/>
    <s v="Nov"/>
    <e v="#N/A"/>
    <n v="0"/>
    <n v="0"/>
    <s v="Por Ejecutar"/>
    <e v="#N/A"/>
    <e v="#N/A"/>
    <n v="0"/>
    <m/>
    <m/>
  </r>
  <r>
    <n v="59"/>
    <s v="OE1;SI;DCI-ACT_34"/>
    <s v="DP;DP-ACT_16;Dic"/>
    <x v="0"/>
    <s v="Fortalecer la Vigilancia."/>
    <s v="SI"/>
    <s v="PAI_10"/>
    <x v="0"/>
    <s v="PyP_Divulgación"/>
    <s v="DP-E_07"/>
    <s v="1. Divulgación"/>
    <s v="DP-ACT_16"/>
    <s v="Asisitir a sesiones con la ciudadanía, vigilados, organizaciones cívicas y otras entidades"/>
    <s v="DP"/>
    <s v="Dirección_de_Promoción_y_Prevención_de_Puertos"/>
    <n v="2"/>
    <n v="6"/>
    <n v="2019"/>
    <d v="2019-12-30T00:00:00"/>
    <s v="Dic"/>
    <e v="#N/A"/>
    <n v="0"/>
    <n v="0"/>
    <s v="Por Ejecutar"/>
    <e v="#N/A"/>
    <e v="#N/A"/>
    <n v="0"/>
    <m/>
    <m/>
  </r>
  <r>
    <n v="60"/>
    <s v="OE1;SI;DCI-ACT_35"/>
    <s v="DP;DP-ACT_17;Ene"/>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01-30T00:00:00"/>
    <s v="Ene"/>
    <n v="0"/>
    <n v="0"/>
    <e v="#DIV/0!"/>
    <e v="#DIV/0!"/>
    <n v="0"/>
    <n v="0"/>
    <n v="0"/>
    <e v="#N/A"/>
    <e v="#N/A"/>
  </r>
  <r>
    <n v="60"/>
    <s v="OE1;SI;DCI-ACT_35"/>
    <s v="DP;DP-ACT_17;Feb"/>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02-28T00:00:00"/>
    <s v="Feb"/>
    <n v="2"/>
    <n v="0"/>
    <n v="0"/>
    <s v="Por Ejecutar"/>
    <n v="2"/>
    <n v="0"/>
    <n v="0"/>
    <m/>
    <m/>
  </r>
  <r>
    <n v="60"/>
    <s v="OE1;SI;DCI-ACT_35"/>
    <s v="DP;DP-ACT_17;Mar"/>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03-30T00:00:00"/>
    <s v="Mar"/>
    <n v="0"/>
    <n v="0"/>
    <e v="#DIV/0!"/>
    <e v="#DIV/0!"/>
    <n v="2"/>
    <n v="0"/>
    <n v="0"/>
    <m/>
    <m/>
  </r>
  <r>
    <n v="60"/>
    <s v="OE1;SI;DCI-ACT_35"/>
    <s v="DP;DP-ACT_17;Abr"/>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04-30T00:00:00"/>
    <s v="Abr"/>
    <n v="1"/>
    <n v="0"/>
    <n v="0"/>
    <s v="Por Ejecutar"/>
    <n v="3"/>
    <n v="0"/>
    <n v="0"/>
    <m/>
    <m/>
  </r>
  <r>
    <n v="60"/>
    <s v="OE1;SI;DCI-ACT_35"/>
    <s v="DP;DP-ACT_17;May"/>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05-30T00:00:00"/>
    <s v="May"/>
    <n v="0"/>
    <n v="0"/>
    <e v="#DIV/0!"/>
    <e v="#DIV/0!"/>
    <n v="3"/>
    <n v="0"/>
    <n v="0"/>
    <m/>
    <m/>
  </r>
  <r>
    <n v="60"/>
    <s v="OE1;SI;DCI-ACT_35"/>
    <s v="DP;DP-ACT_17;Jun"/>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06-30T00:00:00"/>
    <s v="Jun"/>
    <n v="0"/>
    <n v="0"/>
    <e v="#DIV/0!"/>
    <e v="#DIV/0!"/>
    <n v="3"/>
    <n v="0"/>
    <n v="0"/>
    <m/>
    <m/>
  </r>
  <r>
    <n v="60"/>
    <s v="OE1;SI;DCI-ACT_35"/>
    <s v="DP;DP-ACT_17;Jul"/>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07-30T00:00:00"/>
    <s v="Jul"/>
    <n v="0"/>
    <n v="0"/>
    <n v="0"/>
    <s v="Por Ejecutar"/>
    <n v="3"/>
    <n v="0"/>
    <n v="0"/>
    <m/>
    <m/>
  </r>
  <r>
    <n v="60"/>
    <s v="OE1;SI;DCI-ACT_35"/>
    <s v="DP;DP-ACT_17;Ago"/>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08-30T00:00:00"/>
    <s v="Ago"/>
    <n v="0"/>
    <n v="0"/>
    <n v="0"/>
    <s v="Por Ejecutar"/>
    <n v="3"/>
    <n v="0"/>
    <n v="0"/>
    <m/>
    <m/>
  </r>
  <r>
    <n v="60"/>
    <s v="OE1;SI;DCI-ACT_35"/>
    <s v="DP;DP-ACT_17;Sep"/>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09-30T00:00:00"/>
    <s v="Sep"/>
    <e v="#N/A"/>
    <e v="#N/A"/>
    <n v="0"/>
    <s v="Por Ejecutar"/>
    <e v="#N/A"/>
    <e v="#N/A"/>
    <n v="0"/>
    <m/>
    <m/>
  </r>
  <r>
    <n v="60"/>
    <s v="OE1;SI;DCI-ACT_35"/>
    <s v="DP;DP-ACT_17;Oct"/>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10-30T00:00:00"/>
    <s v="Oct"/>
    <e v="#N/A"/>
    <e v="#N/A"/>
    <n v="0"/>
    <s v="Por Ejecutar"/>
    <e v="#N/A"/>
    <e v="#N/A"/>
    <n v="0"/>
    <m/>
    <m/>
  </r>
  <r>
    <n v="60"/>
    <s v="OE1;SI;DCI-ACT_35"/>
    <s v="DP;DP-ACT_17;Nov"/>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11-30T00:00:00"/>
    <s v="Nov"/>
    <e v="#N/A"/>
    <n v="0"/>
    <n v="0"/>
    <s v="Por Ejecutar"/>
    <e v="#N/A"/>
    <e v="#N/A"/>
    <n v="0"/>
    <m/>
    <m/>
  </r>
  <r>
    <n v="60"/>
    <s v="OE1;SI;DCI-ACT_35"/>
    <s v="DP;DP-ACT_17;Dic"/>
    <x v="0"/>
    <s v="Fortalecer la Vigilancia."/>
    <s v="SI"/>
    <s v="PEI_01"/>
    <x v="1"/>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s v="Dirección_de_Promoción_y_Prevención_de_Puertos"/>
    <n v="1"/>
    <n v="6"/>
    <n v="2019"/>
    <d v="2019-12-30T00:00:00"/>
    <s v="Dic"/>
    <e v="#N/A"/>
    <n v="0"/>
    <n v="0"/>
    <s v="Por Ejecutar"/>
    <e v="#N/A"/>
    <e v="#N/A"/>
    <n v="0"/>
    <m/>
    <m/>
  </r>
  <r>
    <n v="61"/>
    <s v="OE1;SI;DCI-ACT_36"/>
    <s v="DP;DP-ACT_18;Ene"/>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01-30T00:00:00"/>
    <s v="Ene"/>
    <n v="1"/>
    <n v="1"/>
    <n v="1"/>
    <s v="Ejecutada"/>
    <n v="1"/>
    <n v="1"/>
    <n v="1"/>
    <e v="#N/A"/>
    <e v="#N/A"/>
  </r>
  <r>
    <n v="61"/>
    <s v="OE1;SI;DCI-ACT_36"/>
    <s v="DP;DP-ACT_18;Feb"/>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02-28T00:00:00"/>
    <s v="Feb"/>
    <n v="7"/>
    <n v="0"/>
    <n v="0"/>
    <s v="Por Ejecutar"/>
    <n v="8"/>
    <n v="1"/>
    <n v="0.125"/>
    <m/>
    <m/>
  </r>
  <r>
    <n v="61"/>
    <s v="OE1;SI;DCI-ACT_36"/>
    <s v="DP;DP-ACT_18;Mar"/>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03-30T00:00:00"/>
    <s v="Mar"/>
    <n v="2"/>
    <n v="0"/>
    <n v="0"/>
    <s v="Por Ejecutar"/>
    <n v="10"/>
    <n v="1"/>
    <n v="0.1"/>
    <m/>
    <m/>
  </r>
  <r>
    <n v="61"/>
    <s v="OE1;SI;DCI-ACT_36"/>
    <s v="DP;DP-ACT_18;Abr"/>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04-30T00:00:00"/>
    <s v="Abr"/>
    <n v="0"/>
    <n v="0"/>
    <n v="0"/>
    <s v="Por Ejecutar"/>
    <n v="10"/>
    <n v="1"/>
    <n v="0.1"/>
    <m/>
    <m/>
  </r>
  <r>
    <n v="61"/>
    <s v="OE1;SI;DCI-ACT_36"/>
    <s v="DP;DP-ACT_18;May"/>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05-30T00:00:00"/>
    <s v="May"/>
    <n v="0"/>
    <n v="0"/>
    <e v="#DIV/0!"/>
    <e v="#DIV/0!"/>
    <n v="10"/>
    <n v="1"/>
    <n v="0.1"/>
    <m/>
    <m/>
  </r>
  <r>
    <n v="61"/>
    <s v="OE1;SI;DCI-ACT_36"/>
    <s v="DP;DP-ACT_18;Jun"/>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06-30T00:00:00"/>
    <s v="Jun"/>
    <n v="0"/>
    <n v="0"/>
    <n v="0"/>
    <s v="Por Ejecutar"/>
    <n v="10"/>
    <n v="1"/>
    <n v="0.1"/>
    <m/>
    <m/>
  </r>
  <r>
    <n v="61"/>
    <s v="OE1;SI;DCI-ACT_36"/>
    <s v="DP;DP-ACT_18;Jul"/>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07-30T00:00:00"/>
    <s v="Jul"/>
    <n v="0"/>
    <n v="0"/>
    <n v="0"/>
    <s v="Por Ejecutar"/>
    <n v="10"/>
    <n v="1"/>
    <n v="0.1"/>
    <m/>
    <m/>
  </r>
  <r>
    <n v="61"/>
    <s v="OE1;SI;DCI-ACT_36"/>
    <s v="DP;DP-ACT_18;Ago"/>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08-30T00:00:00"/>
    <s v="Ago"/>
    <n v="0"/>
    <n v="0"/>
    <n v="0"/>
    <s v="Por Ejecutar"/>
    <n v="10"/>
    <n v="1"/>
    <n v="0.1"/>
    <m/>
    <m/>
  </r>
  <r>
    <n v="61"/>
    <s v="OE1;SI;DCI-ACT_36"/>
    <s v="DP;DP-ACT_18;Sep"/>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09-30T00:00:00"/>
    <s v="Sep"/>
    <e v="#N/A"/>
    <e v="#N/A"/>
    <n v="0"/>
    <s v="Por Ejecutar"/>
    <e v="#N/A"/>
    <e v="#N/A"/>
    <n v="0"/>
    <m/>
    <m/>
  </r>
  <r>
    <n v="61"/>
    <s v="OE1;SI;DCI-ACT_36"/>
    <s v="DP;DP-ACT_18;Oct"/>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10-30T00:00:00"/>
    <s v="Oct"/>
    <e v="#N/A"/>
    <e v="#N/A"/>
    <n v="0"/>
    <s v="Por Ejecutar"/>
    <e v="#N/A"/>
    <e v="#N/A"/>
    <n v="0"/>
    <m/>
    <m/>
  </r>
  <r>
    <n v="61"/>
    <s v="OE1;SI;DCI-ACT_36"/>
    <s v="DP;DP-ACT_18;Nov"/>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11-30T00:00:00"/>
    <s v="Nov"/>
    <e v="#N/A"/>
    <n v="0"/>
    <n v="0"/>
    <s v="Por Ejecutar"/>
    <e v="#N/A"/>
    <e v="#N/A"/>
    <n v="0"/>
    <m/>
    <m/>
  </r>
  <r>
    <n v="61"/>
    <s v="OE1;SI;DCI-ACT_36"/>
    <s v="DP;DP-ACT_18;Dic"/>
    <x v="0"/>
    <s v="Fortalecer la Vigilancia."/>
    <s v="SI"/>
    <s v="PEI_01"/>
    <x v="1"/>
    <s v="PEI_01 - Campañas de Prevención y Promoción para la formalización."/>
    <s v="DP-E_08"/>
    <s v="2. Campañas de Promoción y Capacitación"/>
    <s v="DP-ACT_18"/>
    <s v="Socializar la Campaña de Promoción y Prevención con las entidades involucrados en su implementación "/>
    <s v="DP"/>
    <s v="Dirección_de_Promoción_y_Prevención_de_Puertos"/>
    <n v="5"/>
    <n v="12"/>
    <n v="2019"/>
    <d v="2019-12-30T00:00:00"/>
    <s v="Dic"/>
    <e v="#N/A"/>
    <n v="0"/>
    <n v="0"/>
    <s v="Por Ejecutar"/>
    <e v="#N/A"/>
    <e v="#N/A"/>
    <n v="0"/>
    <m/>
    <m/>
  </r>
  <r>
    <n v="62"/>
    <s v="OE1;SI;DCI-ACT_37"/>
    <s v="DP;DP-ACT_19;Ene"/>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01-30T00:00:00"/>
    <s v="Ene"/>
    <n v="0"/>
    <n v="0"/>
    <n v="0"/>
    <s v="Por Ejecutar"/>
    <n v="0"/>
    <n v="0"/>
    <n v="0"/>
    <e v="#N/A"/>
    <e v="#N/A"/>
  </r>
  <r>
    <n v="62"/>
    <s v="OE1;SI;DCI-ACT_37"/>
    <s v="DP;DP-ACT_19;Feb"/>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02-28T00:00:00"/>
    <s v="Feb"/>
    <n v="0"/>
    <n v="0"/>
    <n v="0"/>
    <s v="Por Ejecutar"/>
    <n v="0"/>
    <n v="0"/>
    <n v="0"/>
    <m/>
    <m/>
  </r>
  <r>
    <n v="62"/>
    <s v="OE1;SI;DCI-ACT_37"/>
    <s v="DP;DP-ACT_19;Mar"/>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03-30T00:00:00"/>
    <s v="Mar"/>
    <n v="0"/>
    <n v="0"/>
    <n v="0"/>
    <s v="Por Ejecutar"/>
    <n v="0"/>
    <n v="0"/>
    <n v="0"/>
    <m/>
    <m/>
  </r>
  <r>
    <n v="62"/>
    <s v="OE1;SI;DCI-ACT_37"/>
    <s v="DP;DP-ACT_19;Abr"/>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04-30T00:00:00"/>
    <s v="Abr"/>
    <n v="0"/>
    <n v="0"/>
    <n v="0"/>
    <s v="Por Ejecutar"/>
    <n v="0"/>
    <n v="0"/>
    <n v="0"/>
    <m/>
    <m/>
  </r>
  <r>
    <n v="62"/>
    <s v="OE1;SI;DCI-ACT_37"/>
    <s v="DP;DP-ACT_19;May"/>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05-30T00:00:00"/>
    <s v="May"/>
    <n v="0"/>
    <n v="0"/>
    <n v="0"/>
    <s v="Por Ejecutar"/>
    <n v="0"/>
    <n v="0"/>
    <n v="0"/>
    <m/>
    <m/>
  </r>
  <r>
    <n v="62"/>
    <s v="OE1;SI;DCI-ACT_37"/>
    <s v="DP;DP-ACT_19;Jun"/>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06-30T00:00:00"/>
    <s v="Jun"/>
    <n v="0"/>
    <n v="0"/>
    <n v="0"/>
    <s v="Por Ejecutar"/>
    <n v="0"/>
    <n v="0"/>
    <n v="0"/>
    <m/>
    <m/>
  </r>
  <r>
    <n v="62"/>
    <s v="OE1;SI;DCI-ACT_37"/>
    <s v="DP;DP-ACT_19;Jul"/>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07-30T00:00:00"/>
    <s v="Jul"/>
    <n v="0"/>
    <n v="0"/>
    <e v="#DIV/0!"/>
    <e v="#DIV/0!"/>
    <n v="0"/>
    <n v="0"/>
    <n v="0"/>
    <m/>
    <m/>
  </r>
  <r>
    <n v="62"/>
    <s v="OE1;SI;DCI-ACT_37"/>
    <s v="DP;DP-ACT_19;Ago"/>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08-30T00:00:00"/>
    <s v="Ago"/>
    <n v="0"/>
    <n v="0"/>
    <n v="0"/>
    <s v="Por Ejecutar"/>
    <n v="0"/>
    <n v="0"/>
    <n v="0"/>
    <m/>
    <m/>
  </r>
  <r>
    <n v="62"/>
    <s v="OE1;SI;DCI-ACT_37"/>
    <s v="DP;DP-ACT_19;Sep"/>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09-30T00:00:00"/>
    <s v="Sep"/>
    <e v="#N/A"/>
    <e v="#N/A"/>
    <e v="#N/A"/>
    <e v="#N/A"/>
    <e v="#N/A"/>
    <e v="#N/A"/>
    <n v="0"/>
    <m/>
    <m/>
  </r>
  <r>
    <n v="62"/>
    <s v="OE1;SI;DCI-ACT_37"/>
    <s v="DP;DP-ACT_19;Oct"/>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10-30T00:00:00"/>
    <s v="Oct"/>
    <e v="#N/A"/>
    <e v="#N/A"/>
    <e v="#N/A"/>
    <e v="#N/A"/>
    <e v="#N/A"/>
    <e v="#N/A"/>
    <n v="0"/>
    <m/>
    <m/>
  </r>
  <r>
    <n v="62"/>
    <s v="OE1;SI;DCI-ACT_37"/>
    <s v="DP;DP-ACT_19;Nov"/>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11-30T00:00:00"/>
    <s v="Nov"/>
    <e v="#N/A"/>
    <n v="0"/>
    <e v="#N/A"/>
    <e v="#N/A"/>
    <e v="#N/A"/>
    <e v="#N/A"/>
    <n v="0"/>
    <m/>
    <m/>
  </r>
  <r>
    <n v="62"/>
    <s v="OE1;SI;DCI-ACT_37"/>
    <s v="DP;DP-ACT_19;Dic"/>
    <x v="0"/>
    <s v="Fortalecer la Vigilancia."/>
    <s v="SI"/>
    <s v="PEI_01"/>
    <x v="1"/>
    <s v="PEI_01 - Campañas de Prevención y Promoción para la formalización."/>
    <s v="DP-E_08"/>
    <s v="2. Campañas de Promoción y Capacitación"/>
    <s v="DP-ACT_19"/>
    <s v="Realizar Socializaciones. "/>
    <s v="DP"/>
    <s v="Dirección_de_Promoción_y_Prevención_de_Puertos"/>
    <n v="7"/>
    <n v="12"/>
    <n v="2019"/>
    <d v="2019-12-30T00:00:00"/>
    <s v="Dic"/>
    <e v="#N/A"/>
    <n v="0"/>
    <e v="#N/A"/>
    <e v="#N/A"/>
    <e v="#N/A"/>
    <e v="#N/A"/>
    <n v="0"/>
    <m/>
    <m/>
  </r>
  <r>
    <n v="63"/>
    <s v="OE1;SI;DCI-ACT_38"/>
    <s v="DP;DP-ACT_20;Ene"/>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01-30T00:00:00"/>
    <s v="Ene"/>
    <n v="0"/>
    <n v="0"/>
    <n v="0"/>
    <s v="Por Ejecutar"/>
    <n v="0"/>
    <n v="0"/>
    <n v="0"/>
    <e v="#N/A"/>
    <e v="#N/A"/>
  </r>
  <r>
    <n v="63"/>
    <s v="OE1;SI;DCI-ACT_38"/>
    <s v="DP;DP-ACT_20;Feb"/>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02-28T00:00:00"/>
    <s v="Feb"/>
    <n v="0"/>
    <n v="0"/>
    <e v="#DIV/0!"/>
    <e v="#DIV/0!"/>
    <n v="0"/>
    <n v="0"/>
    <n v="0"/>
    <m/>
    <m/>
  </r>
  <r>
    <n v="63"/>
    <s v="OE1;SI;DCI-ACT_38"/>
    <s v="DP;DP-ACT_20;Mar"/>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03-30T00:00:00"/>
    <s v="Mar"/>
    <n v="0"/>
    <n v="0"/>
    <e v="#DIV/0!"/>
    <e v="#DIV/0!"/>
    <n v="0"/>
    <n v="0"/>
    <n v="0"/>
    <m/>
    <m/>
  </r>
  <r>
    <n v="63"/>
    <s v="OE1;SI;DCI-ACT_38"/>
    <s v="DP;DP-ACT_20;Abr"/>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04-30T00:00:00"/>
    <s v="Abr"/>
    <n v="0"/>
    <n v="0"/>
    <n v="0"/>
    <s v="Por Ejecutar"/>
    <n v="0"/>
    <n v="0"/>
    <n v="0"/>
    <m/>
    <m/>
  </r>
  <r>
    <n v="63"/>
    <s v="OE1;SI;DCI-ACT_38"/>
    <s v="DP;DP-ACT_20;May"/>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05-30T00:00:00"/>
    <s v="May"/>
    <n v="0"/>
    <n v="0"/>
    <n v="0"/>
    <s v="Por Ejecutar"/>
    <n v="0"/>
    <n v="0"/>
    <n v="0"/>
    <m/>
    <m/>
  </r>
  <r>
    <n v="63"/>
    <s v="OE1;SI;DCI-ACT_38"/>
    <s v="DP;DP-ACT_20;Jun"/>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06-30T00:00:00"/>
    <s v="Jun"/>
    <n v="0"/>
    <n v="0"/>
    <n v="0"/>
    <s v="Por Ejecutar"/>
    <n v="0"/>
    <n v="0"/>
    <n v="0"/>
    <m/>
    <m/>
  </r>
  <r>
    <n v="63"/>
    <s v="OE1;SI;DCI-ACT_38"/>
    <s v="DP;DP-ACT_20;Jul"/>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07-30T00:00:00"/>
    <s v="Jul"/>
    <n v="0"/>
    <n v="0"/>
    <n v="0"/>
    <s v="Por Ejecutar"/>
    <n v="0"/>
    <n v="0"/>
    <n v="0"/>
    <m/>
    <m/>
  </r>
  <r>
    <n v="63"/>
    <s v="OE1;SI;DCI-ACT_38"/>
    <s v="DP;DP-ACT_20;Ago"/>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08-30T00:00:00"/>
    <s v="Ago"/>
    <n v="1"/>
    <n v="0"/>
    <n v="0"/>
    <s v="Por Ejecutar"/>
    <n v="1"/>
    <n v="0"/>
    <n v="0"/>
    <m/>
    <m/>
  </r>
  <r>
    <n v="63"/>
    <s v="OE1;SI;DCI-ACT_38"/>
    <s v="DP;DP-ACT_20;Sep"/>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09-30T00:00:00"/>
    <s v="Sep"/>
    <e v="#N/A"/>
    <e v="#N/A"/>
    <n v="0"/>
    <s v="Por Ejecutar"/>
    <e v="#N/A"/>
    <e v="#N/A"/>
    <n v="0"/>
    <m/>
    <m/>
  </r>
  <r>
    <n v="63"/>
    <s v="OE1;SI;DCI-ACT_38"/>
    <s v="DP;DP-ACT_20;Oct"/>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10-30T00:00:00"/>
    <s v="Oct"/>
    <e v="#N/A"/>
    <e v="#N/A"/>
    <n v="0"/>
    <s v="Por Ejecutar"/>
    <e v="#N/A"/>
    <e v="#N/A"/>
    <n v="0"/>
    <m/>
    <m/>
  </r>
  <r>
    <n v="63"/>
    <s v="OE1;SI;DCI-ACT_38"/>
    <s v="DP;DP-ACT_20;Nov"/>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11-30T00:00:00"/>
    <s v="Nov"/>
    <e v="#N/A"/>
    <n v="0"/>
    <n v="0"/>
    <s v="Por Ejecutar"/>
    <e v="#N/A"/>
    <e v="#N/A"/>
    <n v="0"/>
    <m/>
    <m/>
  </r>
  <r>
    <n v="63"/>
    <s v="OE1;SI;DCI-ACT_38"/>
    <s v="DP;DP-ACT_20;Dic"/>
    <x v="0"/>
    <s v="Fortalecer la Vigilancia."/>
    <s v="SI"/>
    <s v="PEI_01"/>
    <x v="1"/>
    <s v="PEI_01 - Campañas de Prevención y Promoción para la formalización."/>
    <s v="DP-E_08"/>
    <s v="2. Campañas de Promoción y Capacitación"/>
    <s v="DP-ACT_20"/>
    <s v="Seguimiento a los procesos de formalización. "/>
    <s v="DP"/>
    <s v="Dirección_de_Promoción_y_Prevención_de_Puertos"/>
    <n v="10"/>
    <n v="12"/>
    <n v="2019"/>
    <d v="2019-12-30T00:00:00"/>
    <s v="Dic"/>
    <e v="#N/A"/>
    <n v="1"/>
    <n v="0"/>
    <s v="Por Ejecutar"/>
    <e v="#N/A"/>
    <e v="#N/A"/>
    <n v="0"/>
    <m/>
    <m/>
  </r>
  <r>
    <n v="64"/>
    <s v="OE1;SI;DCI-ACT_39"/>
    <s v="DP;DP-ACT_21;Ene"/>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01-30T00:00:00"/>
    <s v="Ene"/>
    <n v="1"/>
    <n v="0"/>
    <n v="0"/>
    <s v="Por Ejecutar"/>
    <n v="1"/>
    <n v="0"/>
    <n v="0"/>
    <e v="#N/A"/>
    <e v="#N/A"/>
  </r>
  <r>
    <n v="64"/>
    <s v="OE1;SI;DCI-ACT_39"/>
    <s v="DP;DP-ACT_21;Feb"/>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02-28T00:00:00"/>
    <s v="Feb"/>
    <n v="5"/>
    <n v="0"/>
    <n v="0"/>
    <s v="Por Ejecutar"/>
    <n v="6"/>
    <n v="0"/>
    <n v="0"/>
    <m/>
    <m/>
  </r>
  <r>
    <n v="64"/>
    <s v="OE1;SI;DCI-ACT_39"/>
    <s v="DP;DP-ACT_21;Mar"/>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03-30T00:00:00"/>
    <s v="Mar"/>
    <n v="6"/>
    <n v="0"/>
    <n v="0"/>
    <s v="Por Ejecutar"/>
    <n v="12"/>
    <n v="0"/>
    <n v="0"/>
    <m/>
    <m/>
  </r>
  <r>
    <n v="64"/>
    <s v="OE1;SI;DCI-ACT_39"/>
    <s v="DP;DP-ACT_21;Abr"/>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04-30T00:00:00"/>
    <s v="Abr"/>
    <n v="6"/>
    <n v="0"/>
    <n v="0"/>
    <s v="Por Ejecutar"/>
    <n v="18"/>
    <n v="0"/>
    <n v="0"/>
    <m/>
    <m/>
  </r>
  <r>
    <n v="64"/>
    <s v="OE1;SI;DCI-ACT_39"/>
    <s v="DP;DP-ACT_21;May"/>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05-30T00:00:00"/>
    <s v="May"/>
    <n v="7"/>
    <n v="0"/>
    <n v="0"/>
    <s v="Por Ejecutar"/>
    <n v="25"/>
    <n v="0"/>
    <n v="0"/>
    <m/>
    <m/>
  </r>
  <r>
    <n v="64"/>
    <s v="OE1;SI;DCI-ACT_39"/>
    <s v="DP;DP-ACT_21;Jun"/>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06-30T00:00:00"/>
    <s v="Jun"/>
    <n v="9"/>
    <n v="0"/>
    <n v="0"/>
    <s v="Por Ejecutar"/>
    <n v="34"/>
    <n v="0"/>
    <n v="0"/>
    <m/>
    <m/>
  </r>
  <r>
    <n v="64"/>
    <s v="OE1;SI;DCI-ACT_39"/>
    <s v="DP;DP-ACT_21;Jul"/>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07-30T00:00:00"/>
    <s v="Jul"/>
    <n v="5"/>
    <n v="0"/>
    <n v="0"/>
    <s v="Por Ejecutar"/>
    <n v="39"/>
    <n v="0"/>
    <n v="0"/>
    <m/>
    <m/>
  </r>
  <r>
    <n v="64"/>
    <s v="OE1;SI;DCI-ACT_39"/>
    <s v="DP;DP-ACT_21;Ago"/>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08-30T00:00:00"/>
    <s v="Ago"/>
    <n v="5"/>
    <n v="0"/>
    <n v="0"/>
    <s v="Por Ejecutar"/>
    <n v="44"/>
    <n v="0"/>
    <n v="0"/>
    <m/>
    <m/>
  </r>
  <r>
    <n v="64"/>
    <s v="OE1;SI;DCI-ACT_39"/>
    <s v="DP;DP-ACT_21;Sep"/>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09-30T00:00:00"/>
    <s v="Sep"/>
    <e v="#N/A"/>
    <e v="#N/A"/>
    <e v="#N/A"/>
    <e v="#N/A"/>
    <e v="#N/A"/>
    <e v="#N/A"/>
    <n v="0"/>
    <m/>
    <m/>
  </r>
  <r>
    <n v="64"/>
    <s v="OE1;SI;DCI-ACT_39"/>
    <s v="DP;DP-ACT_21;Oct"/>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10-30T00:00:00"/>
    <s v="Oct"/>
    <e v="#N/A"/>
    <e v="#N/A"/>
    <e v="#N/A"/>
    <e v="#N/A"/>
    <e v="#N/A"/>
    <e v="#N/A"/>
    <n v="0"/>
    <m/>
    <m/>
  </r>
  <r>
    <n v="64"/>
    <s v="OE1;SI;DCI-ACT_39"/>
    <s v="DP;DP-ACT_21;Nov"/>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11-30T00:00:00"/>
    <s v="Nov"/>
    <e v="#N/A"/>
    <n v="3"/>
    <e v="#N/A"/>
    <e v="#N/A"/>
    <e v="#N/A"/>
    <e v="#N/A"/>
    <n v="0"/>
    <m/>
    <m/>
  </r>
  <r>
    <n v="64"/>
    <s v="OE1;SI;DCI-ACT_39"/>
    <s v="DP;DP-ACT_21;Dic"/>
    <x v="0"/>
    <s v="Fortalecer la Vigilancia."/>
    <s v="SI"/>
    <s v="PEI_02"/>
    <x v="1"/>
    <s v="PEI_01 - Campañas de Prevención y Promoción para la formalización."/>
    <s v="DP-E_08"/>
    <s v="2. Campañas de Promoción y Capacitación"/>
    <s v="DP-ACT_21"/>
    <s v="Piloto de Promoción a las infraestructuras no Concesionadas en Muelles y Embarcaderos"/>
    <s v="DP"/>
    <s v="Dirección_de_Promoción_y_Prevención_de_Puertos"/>
    <n v="2"/>
    <n v="12"/>
    <n v="2019"/>
    <d v="2019-12-30T00:00:00"/>
    <s v="Dic"/>
    <e v="#N/A"/>
    <n v="3"/>
    <e v="#N/A"/>
    <e v="#N/A"/>
    <e v="#N/A"/>
    <e v="#N/A"/>
    <n v="0"/>
    <m/>
    <m/>
  </r>
  <r>
    <n v="65"/>
    <s v="OE1;SI;DCI-ACT_40"/>
    <s v="DP;DP-ACT_22;Ene"/>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01-30T00:00:00"/>
    <s v="Ene"/>
    <n v="0"/>
    <n v="0"/>
    <n v="0"/>
    <s v="Por Ejecutar"/>
    <n v="0"/>
    <n v="0"/>
    <n v="0"/>
    <e v="#N/A"/>
    <e v="#N/A"/>
  </r>
  <r>
    <n v="65"/>
    <s v="OE1;SI;DCI-ACT_40"/>
    <s v="DP;DP-ACT_22;Feb"/>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02-28T00:00:00"/>
    <s v="Feb"/>
    <n v="0"/>
    <n v="0"/>
    <e v="#DIV/0!"/>
    <e v="#DIV/0!"/>
    <n v="0"/>
    <n v="0"/>
    <n v="0"/>
    <m/>
    <m/>
  </r>
  <r>
    <n v="65"/>
    <s v="OE1;SI;DCI-ACT_40"/>
    <s v="DP;DP-ACT_22;Mar"/>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03-30T00:00:00"/>
    <s v="Mar"/>
    <n v="0"/>
    <n v="0"/>
    <e v="#DIV/0!"/>
    <e v="#DIV/0!"/>
    <n v="0"/>
    <n v="0"/>
    <n v="0"/>
    <m/>
    <m/>
  </r>
  <r>
    <n v="65"/>
    <s v="OE1;SI;DCI-ACT_40"/>
    <s v="DP;DP-ACT_22;Abr"/>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04-30T00:00:00"/>
    <s v="Abr"/>
    <n v="0"/>
    <n v="0"/>
    <e v="#DIV/0!"/>
    <e v="#DIV/0!"/>
    <n v="0"/>
    <n v="0"/>
    <n v="0"/>
    <m/>
    <m/>
  </r>
  <r>
    <n v="65"/>
    <s v="OE1;SI;DCI-ACT_40"/>
    <s v="DP;DP-ACT_22;May"/>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05-30T00:00:00"/>
    <s v="May"/>
    <n v="0"/>
    <n v="0"/>
    <e v="#DIV/0!"/>
    <e v="#DIV/0!"/>
    <n v="0"/>
    <n v="0"/>
    <n v="0"/>
    <m/>
    <m/>
  </r>
  <r>
    <n v="65"/>
    <s v="OE1;SI;DCI-ACT_40"/>
    <s v="DP;DP-ACT_22;Jun"/>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06-30T00:00:00"/>
    <s v="Jun"/>
    <n v="0"/>
    <n v="0"/>
    <e v="#DIV/0!"/>
    <e v="#DIV/0!"/>
    <n v="0"/>
    <n v="0"/>
    <n v="0"/>
    <m/>
    <m/>
  </r>
  <r>
    <n v="65"/>
    <s v="OE1;SI;DCI-ACT_40"/>
    <s v="DP;DP-ACT_22;Jul"/>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07-30T00:00:00"/>
    <s v="Jul"/>
    <n v="0"/>
    <n v="0"/>
    <e v="#DIV/0!"/>
    <e v="#DIV/0!"/>
    <n v="0"/>
    <n v="0"/>
    <n v="0"/>
    <m/>
    <m/>
  </r>
  <r>
    <n v="65"/>
    <s v="OE1;SI;DCI-ACT_40"/>
    <s v="DP;DP-ACT_22;Ago"/>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08-30T00:00:00"/>
    <s v="Ago"/>
    <n v="0"/>
    <n v="0"/>
    <e v="#DIV/0!"/>
    <e v="#DIV/0!"/>
    <n v="0"/>
    <n v="0"/>
    <n v="0"/>
    <m/>
    <m/>
  </r>
  <r>
    <n v="65"/>
    <s v="OE1;SI;DCI-ACT_40"/>
    <s v="DP;DP-ACT_22;Sep"/>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09-30T00:00:00"/>
    <s v="Sep"/>
    <e v="#N/A"/>
    <e v="#N/A"/>
    <e v="#N/A"/>
    <e v="#N/A"/>
    <e v="#N/A"/>
    <e v="#N/A"/>
    <n v="0"/>
    <m/>
    <m/>
  </r>
  <r>
    <n v="65"/>
    <s v="OE1;SI;DCI-ACT_40"/>
    <s v="DP;DP-ACT_22;Oct"/>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10-30T00:00:00"/>
    <s v="Oct"/>
    <e v="#N/A"/>
    <e v="#N/A"/>
    <e v="#N/A"/>
    <e v="#N/A"/>
    <e v="#N/A"/>
    <e v="#N/A"/>
    <n v="0"/>
    <m/>
    <m/>
  </r>
  <r>
    <n v="65"/>
    <s v="OE1;SI;DCI-ACT_40"/>
    <s v="DP;DP-ACT_22;Nov"/>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11-30T00:00:00"/>
    <s v="Nov"/>
    <e v="#N/A"/>
    <n v="0"/>
    <e v="#N/A"/>
    <e v="#N/A"/>
    <e v="#N/A"/>
    <e v="#N/A"/>
    <n v="0"/>
    <m/>
    <m/>
  </r>
  <r>
    <n v="65"/>
    <s v="OE1;SI;DCI-ACT_40"/>
    <s v="DP;DP-ACT_22;Dic"/>
    <x v="0"/>
    <s v="Fortalecer la Vigilancia."/>
    <s v="SI"/>
    <s v="PAI_10"/>
    <x v="0"/>
    <s v="PyP_Campañas de Promoción y Capacitación"/>
    <s v="DP-E_08"/>
    <s v="2. Campañas de Promoción y Capacitación"/>
    <s v="DP-ACT_22"/>
    <s v="Manual de Operador Portuaria"/>
    <s v="DP"/>
    <s v="Dirección_de_Promoción_y_Prevención_de_Puertos"/>
    <n v="2"/>
    <n v="12"/>
    <n v="2019"/>
    <d v="2019-12-30T00:00:00"/>
    <s v="Dic"/>
    <e v="#N/A"/>
    <n v="0"/>
    <e v="#N/A"/>
    <e v="#N/A"/>
    <e v="#N/A"/>
    <e v="#N/A"/>
    <n v="0"/>
    <m/>
    <m/>
  </r>
  <r>
    <n v="66"/>
    <s v="OE1;SI;DCI-ACT_41"/>
    <s v="DP;DP-ACT_23;Ene"/>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01-30T00:00:00"/>
    <s v="Ene"/>
    <n v="0"/>
    <n v="0"/>
    <e v="#DIV/0!"/>
    <e v="#DIV/0!"/>
    <n v="0"/>
    <n v="0"/>
    <n v="0"/>
    <e v="#N/A"/>
    <e v="#N/A"/>
  </r>
  <r>
    <n v="66"/>
    <s v="OE1;SI;DCI-ACT_41"/>
    <s v="DP;DP-ACT_23;Feb"/>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02-28T00:00:00"/>
    <s v="Feb"/>
    <n v="0"/>
    <n v="0"/>
    <e v="#DIV/0!"/>
    <e v="#DIV/0!"/>
    <n v="0"/>
    <n v="0"/>
    <n v="0"/>
    <m/>
    <m/>
  </r>
  <r>
    <n v="66"/>
    <s v="OE1;SI;DCI-ACT_41"/>
    <s v="DP;DP-ACT_23;Mar"/>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03-30T00:00:00"/>
    <s v="Mar"/>
    <n v="0"/>
    <n v="0"/>
    <e v="#DIV/0!"/>
    <e v="#DIV/0!"/>
    <n v="0"/>
    <n v="0"/>
    <n v="0"/>
    <m/>
    <m/>
  </r>
  <r>
    <n v="66"/>
    <s v="OE1;SI;DCI-ACT_41"/>
    <s v="DP;DP-ACT_23;Abr"/>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04-30T00:00:00"/>
    <s v="Abr"/>
    <n v="0"/>
    <n v="0"/>
    <n v="0"/>
    <s v="Por Ejecutar"/>
    <n v="0"/>
    <n v="0"/>
    <n v="0"/>
    <m/>
    <m/>
  </r>
  <r>
    <n v="66"/>
    <s v="OE1;SI;DCI-ACT_41"/>
    <s v="DP;DP-ACT_23;May"/>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05-30T00:00:00"/>
    <s v="May"/>
    <n v="0"/>
    <n v="0"/>
    <n v="0"/>
    <s v="Por Ejecutar"/>
    <n v="0"/>
    <n v="0"/>
    <n v="0"/>
    <m/>
    <m/>
  </r>
  <r>
    <n v="66"/>
    <s v="OE1;SI;DCI-ACT_41"/>
    <s v="DP;DP-ACT_23;Jun"/>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06-30T00:00:00"/>
    <s v="Jun"/>
    <n v="0"/>
    <n v="0"/>
    <n v="0"/>
    <s v="Por Ejecutar"/>
    <n v="0"/>
    <n v="0"/>
    <n v="0"/>
    <m/>
    <m/>
  </r>
  <r>
    <n v="66"/>
    <s v="OE1;SI;DCI-ACT_41"/>
    <s v="DP;DP-ACT_23;Jul"/>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07-30T00:00:00"/>
    <s v="Jul"/>
    <n v="0"/>
    <n v="0"/>
    <n v="0"/>
    <s v="Por Ejecutar"/>
    <n v="0"/>
    <n v="0"/>
    <n v="0"/>
    <m/>
    <m/>
  </r>
  <r>
    <n v="66"/>
    <s v="OE1;SI;DCI-ACT_41"/>
    <s v="DP;DP-ACT_23;Ago"/>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08-30T00:00:00"/>
    <s v="Ago"/>
    <n v="0"/>
    <n v="0"/>
    <n v="0"/>
    <s v="Por Ejecutar"/>
    <n v="0"/>
    <n v="0"/>
    <n v="0"/>
    <m/>
    <m/>
  </r>
  <r>
    <n v="66"/>
    <s v="OE1;SI;DCI-ACT_41"/>
    <s v="DP;DP-ACT_23;Sep"/>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09-30T00:00:00"/>
    <s v="Sep"/>
    <e v="#N/A"/>
    <e v="#N/A"/>
    <n v="0"/>
    <s v="Por Ejecutar"/>
    <e v="#N/A"/>
    <e v="#N/A"/>
    <n v="0"/>
    <m/>
    <m/>
  </r>
  <r>
    <n v="66"/>
    <s v="OE1;SI;DCI-ACT_41"/>
    <s v="DP;DP-ACT_23;Oct"/>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10-30T00:00:00"/>
    <s v="Oct"/>
    <e v="#N/A"/>
    <e v="#N/A"/>
    <n v="0"/>
    <s v="Por Ejecutar"/>
    <e v="#N/A"/>
    <e v="#N/A"/>
    <n v="0"/>
    <m/>
    <m/>
  </r>
  <r>
    <n v="66"/>
    <s v="OE1;SI;DCI-ACT_41"/>
    <s v="DP;DP-ACT_23;Nov"/>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11-30T00:00:00"/>
    <s v="Nov"/>
    <e v="#N/A"/>
    <n v="0"/>
    <n v="0"/>
    <s v="Por Ejecutar"/>
    <e v="#N/A"/>
    <e v="#N/A"/>
    <n v="0"/>
    <m/>
    <m/>
  </r>
  <r>
    <n v="66"/>
    <s v="OE1;SI;DCI-ACT_41"/>
    <s v="DP;DP-ACT_23;Dic"/>
    <x v="0"/>
    <s v="Fortalecer la Vigilancia."/>
    <s v="SI"/>
    <s v="PAI_10"/>
    <x v="0"/>
    <s v="PyP_Campañas de Promoción y Capacitación"/>
    <s v="DP-E_08"/>
    <s v="2. Campañas de Promoción y Capacitación"/>
    <s v="DP-ACT_23"/>
    <s v="Cartilla de Operación Fluvial"/>
    <s v="DP"/>
    <s v="Dirección_de_Promoción_y_Prevención_de_Puertos"/>
    <n v="2"/>
    <n v="12"/>
    <n v="2019"/>
    <d v="2019-12-30T00:00:00"/>
    <s v="Dic"/>
    <e v="#N/A"/>
    <n v="0"/>
    <n v="0"/>
    <s v="Por Ejecutar"/>
    <e v="#N/A"/>
    <e v="#N/A"/>
    <n v="0"/>
    <m/>
    <m/>
  </r>
  <r>
    <n v="67"/>
    <s v="OE1;SI;DCI-ACT_42"/>
    <s v="DP;DP-ACT_24;Ene"/>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01-30T00:00:00"/>
    <s v="Ene"/>
    <n v="1"/>
    <n v="1"/>
    <n v="1"/>
    <s v="Ejecutada"/>
    <n v="1"/>
    <n v="1"/>
    <n v="1"/>
    <e v="#N/A"/>
    <e v="#N/A"/>
  </r>
  <r>
    <n v="67"/>
    <s v="OE1;SI;DCI-ACT_42"/>
    <s v="DP;DP-ACT_24;Feb"/>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02-28T00:00:00"/>
    <s v="Feb"/>
    <n v="5"/>
    <n v="0"/>
    <n v="0"/>
    <s v="Por Ejecutar"/>
    <n v="6"/>
    <n v="1"/>
    <n v="0.16666666666666666"/>
    <m/>
    <m/>
  </r>
  <r>
    <n v="67"/>
    <s v="OE1;SI;DCI-ACT_42"/>
    <s v="DP;DP-ACT_24;Mar"/>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03-30T00:00:00"/>
    <s v="Mar"/>
    <n v="6"/>
    <n v="0"/>
    <n v="0"/>
    <s v="Por Ejecutar"/>
    <n v="12"/>
    <n v="1"/>
    <n v="8.3333333333333329E-2"/>
    <m/>
    <m/>
  </r>
  <r>
    <n v="67"/>
    <s v="OE1;SI;DCI-ACT_42"/>
    <s v="DP;DP-ACT_24;Abr"/>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04-30T00:00:00"/>
    <s v="Abr"/>
    <n v="6"/>
    <n v="0"/>
    <n v="0"/>
    <s v="Por Ejecutar"/>
    <n v="18"/>
    <n v="1"/>
    <n v="5.5555555555555552E-2"/>
    <m/>
    <m/>
  </r>
  <r>
    <n v="67"/>
    <s v="OE1;SI;DCI-ACT_42"/>
    <s v="DP;DP-ACT_24;May"/>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05-30T00:00:00"/>
    <s v="May"/>
    <n v="7"/>
    <n v="0"/>
    <n v="0"/>
    <s v="Por Ejecutar"/>
    <n v="25"/>
    <n v="1"/>
    <n v="0.04"/>
    <m/>
    <m/>
  </r>
  <r>
    <n v="67"/>
    <s v="OE1;SI;DCI-ACT_42"/>
    <s v="DP;DP-ACT_24;Jun"/>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06-30T00:00:00"/>
    <s v="Jun"/>
    <n v="9"/>
    <n v="0"/>
    <n v="0"/>
    <s v="Por Ejecutar"/>
    <n v="34"/>
    <n v="1"/>
    <n v="2.9411764705882353E-2"/>
    <m/>
    <m/>
  </r>
  <r>
    <n v="67"/>
    <s v="OE1;SI;DCI-ACT_42"/>
    <s v="DP;DP-ACT_24;Jul"/>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07-30T00:00:00"/>
    <s v="Jul"/>
    <n v="5"/>
    <n v="0"/>
    <n v="0"/>
    <s v="Por Ejecutar"/>
    <n v="39"/>
    <n v="1"/>
    <n v="2.564102564102564E-2"/>
    <m/>
    <m/>
  </r>
  <r>
    <n v="67"/>
    <s v="OE1;SI;DCI-ACT_42"/>
    <s v="DP;DP-ACT_24;Ago"/>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08-30T00:00:00"/>
    <s v="Ago"/>
    <n v="5"/>
    <n v="0"/>
    <n v="0"/>
    <s v="Por Ejecutar"/>
    <n v="44"/>
    <n v="1"/>
    <n v="2.2727272727272728E-2"/>
    <m/>
    <m/>
  </r>
  <r>
    <n v="67"/>
    <s v="OE1;SI;DCI-ACT_42"/>
    <s v="DP;DP-ACT_24;Sep"/>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09-30T00:00:00"/>
    <s v="Sep"/>
    <e v="#N/A"/>
    <e v="#N/A"/>
    <n v="0"/>
    <s v="Por Ejecutar"/>
    <e v="#N/A"/>
    <e v="#N/A"/>
    <n v="0"/>
    <m/>
    <m/>
  </r>
  <r>
    <n v="67"/>
    <s v="OE1;SI;DCI-ACT_42"/>
    <s v="DP;DP-ACT_24;Oct"/>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10-30T00:00:00"/>
    <s v="Oct"/>
    <e v="#N/A"/>
    <e v="#N/A"/>
    <n v="0"/>
    <s v="Por Ejecutar"/>
    <e v="#N/A"/>
    <e v="#N/A"/>
    <n v="0"/>
    <m/>
    <m/>
  </r>
  <r>
    <n v="67"/>
    <s v="OE1;SI;DCI-ACT_42"/>
    <s v="DP;DP-ACT_24;Nov"/>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11-30T00:00:00"/>
    <s v="Nov"/>
    <e v="#N/A"/>
    <n v="3"/>
    <n v="0"/>
    <s v="Por Ejecutar"/>
    <e v="#N/A"/>
    <e v="#N/A"/>
    <n v="0"/>
    <m/>
    <m/>
  </r>
  <r>
    <n v="67"/>
    <s v="OE1;SI;DCI-ACT_42"/>
    <s v="DP;DP-ACT_24;Dic"/>
    <x v="0"/>
    <s v="Fortalecer la Vigilancia."/>
    <s v="SI"/>
    <s v="PAI_10"/>
    <x v="0"/>
    <s v="PyP_Campañas de Promoción y Capacitación"/>
    <s v="DP-E_08"/>
    <s v="2. Campañas de Promoción y Capacitación"/>
    <s v="DP-ACT_24"/>
    <s v="Realizar Operativos de inspección "/>
    <s v="DP"/>
    <s v="Dirección_de_Promoción_y_Prevención_de_Puertos"/>
    <n v="2"/>
    <n v="12"/>
    <n v="2019"/>
    <d v="2019-12-30T00:00:00"/>
    <s v="Dic"/>
    <e v="#N/A"/>
    <n v="3"/>
    <n v="0"/>
    <s v="Por Ejecutar"/>
    <e v="#N/A"/>
    <e v="#N/A"/>
    <n v="0"/>
    <m/>
    <m/>
  </r>
  <r>
    <n v="68"/>
    <s v="OE1;SI;DCI-ACT_43"/>
    <s v="DP;DP-ACT_25;Ene"/>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01-30T00:00:00"/>
    <s v="Ene"/>
    <n v="1"/>
    <n v="1"/>
    <n v="1"/>
    <s v="Ejecutada"/>
    <n v="1"/>
    <n v="1"/>
    <n v="1"/>
    <e v="#N/A"/>
    <e v="#N/A"/>
  </r>
  <r>
    <n v="68"/>
    <s v="OE1;SI;DCI-ACT_43"/>
    <s v="DP;DP-ACT_25;Feb"/>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02-28T00:00:00"/>
    <s v="Feb"/>
    <n v="0"/>
    <n v="0"/>
    <n v="0"/>
    <s v="Por Ejecutar"/>
    <n v="1"/>
    <n v="1"/>
    <n v="1"/>
    <m/>
    <m/>
  </r>
  <r>
    <n v="68"/>
    <s v="OE1;SI;DCI-ACT_43"/>
    <s v="DP;DP-ACT_25;Mar"/>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03-30T00:00:00"/>
    <s v="Mar"/>
    <n v="2"/>
    <n v="0"/>
    <n v="0"/>
    <s v="Por Ejecutar"/>
    <n v="3"/>
    <n v="1"/>
    <n v="0.33333333333333331"/>
    <m/>
    <m/>
  </r>
  <r>
    <n v="68"/>
    <s v="OE1;SI;DCI-ACT_43"/>
    <s v="DP;DP-ACT_25;Abr"/>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04-30T00:00:00"/>
    <s v="Abr"/>
    <n v="1"/>
    <n v="0"/>
    <n v="0"/>
    <s v="Por Ejecutar"/>
    <n v="4"/>
    <n v="1"/>
    <n v="0.25"/>
    <m/>
    <m/>
  </r>
  <r>
    <n v="68"/>
    <s v="OE1;SI;DCI-ACT_43"/>
    <s v="DP;DP-ACT_25;May"/>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05-30T00:00:00"/>
    <s v="May"/>
    <n v="0"/>
    <n v="0"/>
    <n v="0"/>
    <s v="Por Ejecutar"/>
    <n v="4"/>
    <n v="1"/>
    <n v="0.25"/>
    <m/>
    <m/>
  </r>
  <r>
    <n v="68"/>
    <s v="OE1;SI;DCI-ACT_43"/>
    <s v="DP;DP-ACT_25;Jun"/>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06-30T00:00:00"/>
    <s v="Jun"/>
    <n v="1"/>
    <n v="0"/>
    <n v="0"/>
    <s v="Por Ejecutar"/>
    <n v="5"/>
    <n v="1"/>
    <n v="0.2"/>
    <m/>
    <m/>
  </r>
  <r>
    <n v="68"/>
    <s v="OE1;SI;DCI-ACT_43"/>
    <s v="DP;DP-ACT_25;Jul"/>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07-30T00:00:00"/>
    <s v="Jul"/>
    <n v="1"/>
    <n v="0"/>
    <n v="0"/>
    <s v="Por Ejecutar"/>
    <n v="6"/>
    <n v="1"/>
    <n v="0.16666666666666666"/>
    <m/>
    <m/>
  </r>
  <r>
    <n v="68"/>
    <s v="OE1;SI;DCI-ACT_43"/>
    <s v="DP;DP-ACT_25;Ago"/>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08-30T00:00:00"/>
    <s v="Ago"/>
    <n v="0"/>
    <n v="0"/>
    <n v="0"/>
    <s v="Por Ejecutar"/>
    <n v="6"/>
    <n v="1"/>
    <n v="0.16666666666666666"/>
    <m/>
    <m/>
  </r>
  <r>
    <n v="68"/>
    <s v="OE1;SI;DCI-ACT_43"/>
    <s v="DP;DP-ACT_25;Sep"/>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09-30T00:00:00"/>
    <s v="Sep"/>
    <e v="#N/A"/>
    <e v="#N/A"/>
    <n v="0"/>
    <s v="Por Ejecutar"/>
    <e v="#N/A"/>
    <e v="#N/A"/>
    <n v="0"/>
    <m/>
    <m/>
  </r>
  <r>
    <n v="68"/>
    <s v="OE1;SI;DCI-ACT_43"/>
    <s v="DP;DP-ACT_25;Oct"/>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10-30T00:00:00"/>
    <s v="Oct"/>
    <e v="#N/A"/>
    <e v="#N/A"/>
    <n v="0"/>
    <s v="Por Ejecutar"/>
    <e v="#N/A"/>
    <e v="#N/A"/>
    <n v="0"/>
    <m/>
    <m/>
  </r>
  <r>
    <n v="68"/>
    <s v="OE1;SI;DCI-ACT_43"/>
    <s v="DP;DP-ACT_25;Nov"/>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11-30T00:00:00"/>
    <s v="Nov"/>
    <e v="#N/A"/>
    <n v="0"/>
    <n v="0"/>
    <s v="Por Ejecutar"/>
    <e v="#N/A"/>
    <e v="#N/A"/>
    <n v="0"/>
    <m/>
    <m/>
  </r>
  <r>
    <n v="68"/>
    <s v="OE1;SI;DCI-ACT_43"/>
    <s v="DP;DP-ACT_25;Dic"/>
    <x v="0"/>
    <s v="Fortalecer la Vigilancia."/>
    <s v="SI"/>
    <s v="PAI_10"/>
    <x v="0"/>
    <s v="PyP_Campañas de Promoción y Capacitación"/>
    <s v="DP-E_08"/>
    <s v="2. Campañas de Promoción y Capacitación"/>
    <s v="DP-ACT_25"/>
    <s v="Realizar Reunión y/o Mesa de Trabajo"/>
    <s v="DP"/>
    <s v="Dirección_de_Promoción_y_Prevención_de_Puertos"/>
    <n v="2"/>
    <n v="12"/>
    <n v="2019"/>
    <d v="2019-12-30T00:00:00"/>
    <s v="Dic"/>
    <e v="#N/A"/>
    <n v="0"/>
    <n v="0"/>
    <s v="Por Ejecutar"/>
    <e v="#N/A"/>
    <e v="#N/A"/>
    <n v="0"/>
    <m/>
    <m/>
  </r>
  <r>
    <n v="69"/>
    <s v="OE1;SI;DP-ACT_01"/>
    <s v="DP;DP-ACT_26;Ene"/>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01-30T00:00:00"/>
    <s v="Ene"/>
    <n v="0"/>
    <n v="0"/>
    <n v="0"/>
    <s v="Por Ejecutar"/>
    <n v="0"/>
    <n v="0"/>
    <n v="0"/>
    <e v="#N/A"/>
    <e v="#N/A"/>
  </r>
  <r>
    <n v="69"/>
    <s v="OE1;SI;DP-ACT_01"/>
    <s v="DP;DP-ACT_26;Feb"/>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02-28T00:00:00"/>
    <s v="Feb"/>
    <n v="0"/>
    <n v="0"/>
    <n v="0"/>
    <s v="Por Ejecutar"/>
    <n v="0"/>
    <n v="0"/>
    <n v="0"/>
    <m/>
    <m/>
  </r>
  <r>
    <n v="69"/>
    <s v="OE1;SI;DP-ACT_01"/>
    <s v="DP;DP-ACT_26;Mar"/>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03-30T00:00:00"/>
    <s v="Mar"/>
    <n v="1"/>
    <n v="0"/>
    <n v="0"/>
    <s v="Por Ejecutar"/>
    <n v="1"/>
    <n v="0"/>
    <n v="0"/>
    <m/>
    <m/>
  </r>
  <r>
    <n v="69"/>
    <s v="OE1;SI;DP-ACT_01"/>
    <s v="DP;DP-ACT_26;Abr"/>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04-30T00:00:00"/>
    <s v="Abr"/>
    <n v="2"/>
    <n v="0"/>
    <n v="0"/>
    <s v="Por Ejecutar"/>
    <n v="3"/>
    <n v="0"/>
    <n v="0"/>
    <m/>
    <m/>
  </r>
  <r>
    <n v="69"/>
    <s v="OE1;SI;DP-ACT_01"/>
    <s v="DP;DP-ACT_26;May"/>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05-30T00:00:00"/>
    <s v="May"/>
    <n v="1"/>
    <n v="0"/>
    <n v="0"/>
    <s v="Por Ejecutar"/>
    <n v="4"/>
    <n v="0"/>
    <n v="0"/>
    <m/>
    <m/>
  </r>
  <r>
    <n v="69"/>
    <s v="OE1;SI;DP-ACT_01"/>
    <s v="DP;DP-ACT_26;Jun"/>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06-30T00:00:00"/>
    <s v="Jun"/>
    <n v="0"/>
    <n v="0"/>
    <n v="0"/>
    <s v="Por Ejecutar"/>
    <n v="4"/>
    <n v="0"/>
    <n v="0"/>
    <m/>
    <m/>
  </r>
  <r>
    <n v="69"/>
    <s v="OE1;SI;DP-ACT_01"/>
    <s v="DP;DP-ACT_26;Jul"/>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07-30T00:00:00"/>
    <s v="Jul"/>
    <n v="1"/>
    <n v="0"/>
    <n v="0"/>
    <s v="Por Ejecutar"/>
    <n v="5"/>
    <n v="0"/>
    <n v="0"/>
    <m/>
    <m/>
  </r>
  <r>
    <n v="69"/>
    <s v="OE1;SI;DP-ACT_01"/>
    <s v="DP;DP-ACT_26;Ago"/>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08-30T00:00:00"/>
    <s v="Ago"/>
    <n v="1"/>
    <n v="0"/>
    <n v="0"/>
    <s v="Por Ejecutar"/>
    <n v="6"/>
    <n v="0"/>
    <n v="0"/>
    <m/>
    <m/>
  </r>
  <r>
    <n v="69"/>
    <s v="OE1;SI;DP-ACT_01"/>
    <s v="DP;DP-ACT_26;Sep"/>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09-30T00:00:00"/>
    <s v="Sep"/>
    <e v="#N/A"/>
    <e v="#N/A"/>
    <e v="#N/A"/>
    <e v="#N/A"/>
    <e v="#N/A"/>
    <e v="#N/A"/>
    <n v="0"/>
    <m/>
    <m/>
  </r>
  <r>
    <n v="69"/>
    <s v="OE1;SI;DP-ACT_01"/>
    <s v="DP;DP-ACT_26;Oct"/>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10-30T00:00:00"/>
    <s v="Oct"/>
    <e v="#N/A"/>
    <e v="#N/A"/>
    <n v="0"/>
    <s v="Por Ejecutar"/>
    <e v="#N/A"/>
    <e v="#N/A"/>
    <n v="0"/>
    <m/>
    <m/>
  </r>
  <r>
    <n v="69"/>
    <s v="OE1;SI;DP-ACT_01"/>
    <s v="DP;DP-ACT_26;Nov"/>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11-30T00:00:00"/>
    <s v="Nov"/>
    <e v="#N/A"/>
    <n v="0"/>
    <n v="0"/>
    <s v="Por Ejecutar"/>
    <e v="#N/A"/>
    <e v="#N/A"/>
    <n v="0"/>
    <m/>
    <m/>
  </r>
  <r>
    <n v="69"/>
    <s v="OE1;SI;DP-ACT_01"/>
    <s v="DP;DP-ACT_26;Dic"/>
    <x v="0"/>
    <s v="Fortalecer la Vigilancia."/>
    <s v="SI"/>
    <s v="PAI_10"/>
    <x v="0"/>
    <s v="PyP_Campañas de Promoción y Capacitación"/>
    <s v="DP-E_08"/>
    <s v="2. Campañas de Promoción y Capacitación"/>
    <s v="DP-ACT_26"/>
    <s v="Realizar Eventos de Promoción y Prevención"/>
    <s v="DP"/>
    <s v="Dirección_de_Promoción_y_Prevención_de_Puertos"/>
    <n v="2"/>
    <n v="12"/>
    <n v="2019"/>
    <d v="2019-12-30T00:00:00"/>
    <s v="Dic"/>
    <e v="#N/A"/>
    <n v="0"/>
    <n v="0"/>
    <s v="Por Ejecutar"/>
    <e v="#N/A"/>
    <e v="#N/A"/>
    <n v="0"/>
    <m/>
    <m/>
  </r>
  <r>
    <n v="70"/>
    <s v="OE1;SI;DP-ACT_02"/>
    <s v="DP;DP-ACT_27;Ene"/>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01-30T00:00:00"/>
    <s v="Ene"/>
    <n v="2"/>
    <n v="2"/>
    <n v="1"/>
    <s v="Ejecutada"/>
    <n v="2"/>
    <n v="2"/>
    <n v="1"/>
    <e v="#N/A"/>
    <e v="#N/A"/>
  </r>
  <r>
    <n v="70"/>
    <s v="OE1;SI;DP-ACT_02"/>
    <s v="DP;DP-ACT_27;Feb"/>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02-28T00:00:00"/>
    <s v="Feb"/>
    <n v="2"/>
    <n v="0"/>
    <n v="0"/>
    <s v="Por Ejecutar"/>
    <n v="4"/>
    <n v="2"/>
    <n v="0.5"/>
    <m/>
    <m/>
  </r>
  <r>
    <n v="70"/>
    <s v="OE1;SI;DP-ACT_02"/>
    <s v="DP;DP-ACT_27;Mar"/>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03-30T00:00:00"/>
    <s v="Mar"/>
    <n v="1"/>
    <n v="0"/>
    <n v="0"/>
    <s v="Por Ejecutar"/>
    <n v="5"/>
    <n v="2"/>
    <n v="0.4"/>
    <m/>
    <m/>
  </r>
  <r>
    <n v="70"/>
    <s v="OE1;SI;DP-ACT_02"/>
    <s v="DP;DP-ACT_27;Abr"/>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04-30T00:00:00"/>
    <s v="Abr"/>
    <n v="0"/>
    <n v="0"/>
    <n v="0"/>
    <s v="Por Ejecutar"/>
    <n v="5"/>
    <n v="2"/>
    <n v="0.4"/>
    <m/>
    <m/>
  </r>
  <r>
    <n v="70"/>
    <s v="OE1;SI;DP-ACT_02"/>
    <s v="DP;DP-ACT_27;May"/>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05-30T00:00:00"/>
    <s v="May"/>
    <n v="0"/>
    <n v="0"/>
    <n v="0"/>
    <s v="Por Ejecutar"/>
    <n v="5"/>
    <n v="2"/>
    <n v="0.4"/>
    <m/>
    <m/>
  </r>
  <r>
    <n v="70"/>
    <s v="OE1;SI;DP-ACT_02"/>
    <s v="DP;DP-ACT_27;Jun"/>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06-30T00:00:00"/>
    <s v="Jun"/>
    <n v="0"/>
    <n v="0"/>
    <n v="0"/>
    <s v="Por Ejecutar"/>
    <n v="5"/>
    <n v="2"/>
    <n v="0.4"/>
    <m/>
    <m/>
  </r>
  <r>
    <n v="70"/>
    <s v="OE1;SI;DP-ACT_02"/>
    <s v="DP;DP-ACT_27;Jul"/>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07-30T00:00:00"/>
    <s v="Jul"/>
    <n v="0"/>
    <n v="0"/>
    <n v="0"/>
    <s v="Por Ejecutar"/>
    <n v="5"/>
    <n v="2"/>
    <n v="0.4"/>
    <m/>
    <m/>
  </r>
  <r>
    <n v="70"/>
    <s v="OE1;SI;DP-ACT_02"/>
    <s v="DP;DP-ACT_27;Ago"/>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08-30T00:00:00"/>
    <s v="Ago"/>
    <n v="0"/>
    <n v="0"/>
    <n v="0"/>
    <s v="Por Ejecutar"/>
    <n v="5"/>
    <n v="2"/>
    <n v="0.4"/>
    <m/>
    <m/>
  </r>
  <r>
    <n v="70"/>
    <s v="OE1;SI;DP-ACT_02"/>
    <s v="DP;DP-ACT_27;Sep"/>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09-30T00:00:00"/>
    <s v="Sep"/>
    <e v="#N/A"/>
    <e v="#N/A"/>
    <n v="0"/>
    <s v="Por Ejecutar"/>
    <e v="#N/A"/>
    <e v="#N/A"/>
    <n v="0"/>
    <m/>
    <m/>
  </r>
  <r>
    <n v="70"/>
    <s v="OE1;SI;DP-ACT_02"/>
    <s v="DP;DP-ACT_27;Oct"/>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10-30T00:00:00"/>
    <s v="Oct"/>
    <e v="#N/A"/>
    <e v="#N/A"/>
    <e v="#N/A"/>
    <e v="#N/A"/>
    <e v="#N/A"/>
    <e v="#N/A"/>
    <n v="0"/>
    <m/>
    <m/>
  </r>
  <r>
    <n v="70"/>
    <s v="OE1;SI;DP-ACT_02"/>
    <s v="DP;DP-ACT_27;Nov"/>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11-30T00:00:00"/>
    <s v="Nov"/>
    <e v="#N/A"/>
    <n v="0"/>
    <e v="#N/A"/>
    <e v="#N/A"/>
    <e v="#N/A"/>
    <e v="#N/A"/>
    <n v="0"/>
    <m/>
    <m/>
  </r>
  <r>
    <n v="70"/>
    <s v="OE1;SI;DP-ACT_02"/>
    <s v="DP;DP-ACT_27;Dic"/>
    <x v="0"/>
    <s v="Fortalecer la Vigilancia."/>
    <s v="SI"/>
    <s v="PAI_10"/>
    <x v="0"/>
    <s v="PyP_Campañas de Promoción y Capacitación"/>
    <s v="DP-E_08"/>
    <s v="2. Campañas de Promoción y Capacitación"/>
    <s v="DP-ACT_27"/>
    <s v="Generación de Insumos para Campañas de Promoción y Capacitación."/>
    <s v="DP"/>
    <s v="Dirección_de_Promoción_y_Prevención_de_Puertos"/>
    <n v="2"/>
    <n v="12"/>
    <n v="2019"/>
    <d v="2019-12-30T00:00:00"/>
    <s v="Dic"/>
    <e v="#N/A"/>
    <n v="0"/>
    <e v="#N/A"/>
    <e v="#N/A"/>
    <e v="#N/A"/>
    <e v="#N/A"/>
    <n v="0"/>
    <m/>
    <m/>
  </r>
  <r>
    <n v="71"/>
    <s v="OE1;SI;DP-ACT_03"/>
    <s v="DP;DP-ACT_28;Ene"/>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01-30T00:00:00"/>
    <s v="Ene"/>
    <n v="0"/>
    <n v="0"/>
    <n v="0"/>
    <s v="Por Ejecutar"/>
    <n v="0"/>
    <n v="0"/>
    <n v="0"/>
    <e v="#N/A"/>
    <e v="#N/A"/>
  </r>
  <r>
    <n v="71"/>
    <s v="OE1;SI;DP-ACT_03"/>
    <s v="DP;DP-ACT_28;Feb"/>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02-28T00:00:00"/>
    <s v="Feb"/>
    <n v="0"/>
    <n v="0"/>
    <n v="0"/>
    <s v="Por Ejecutar"/>
    <n v="0"/>
    <n v="0"/>
    <n v="0"/>
    <m/>
    <m/>
  </r>
  <r>
    <n v="71"/>
    <s v="OE1;SI;DP-ACT_03"/>
    <s v="DP;DP-ACT_28;Mar"/>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03-30T00:00:00"/>
    <s v="Mar"/>
    <n v="0"/>
    <n v="0"/>
    <n v="0"/>
    <s v="Por Ejecutar"/>
    <n v="0"/>
    <n v="0"/>
    <n v="0"/>
    <m/>
    <m/>
  </r>
  <r>
    <n v="71"/>
    <s v="OE1;SI;DP-ACT_03"/>
    <s v="DP;DP-ACT_28;Abr"/>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04-30T00:00:00"/>
    <s v="Abr"/>
    <n v="1"/>
    <n v="0"/>
    <n v="0"/>
    <s v="Por Ejecutar"/>
    <n v="1"/>
    <n v="0"/>
    <n v="0"/>
    <m/>
    <m/>
  </r>
  <r>
    <n v="71"/>
    <s v="OE1;SI;DP-ACT_03"/>
    <s v="DP;DP-ACT_28;May"/>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05-30T00:00:00"/>
    <s v="May"/>
    <n v="0"/>
    <n v="0"/>
    <n v="0"/>
    <s v="Por Ejecutar"/>
    <n v="1"/>
    <n v="0"/>
    <n v="0"/>
    <m/>
    <m/>
  </r>
  <r>
    <n v="71"/>
    <s v="OE1;SI;DP-ACT_03"/>
    <s v="DP;DP-ACT_28;Jun"/>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06-30T00:00:00"/>
    <s v="Jun"/>
    <n v="0"/>
    <n v="0"/>
    <n v="0"/>
    <s v="Por Ejecutar"/>
    <n v="1"/>
    <n v="0"/>
    <n v="0"/>
    <m/>
    <m/>
  </r>
  <r>
    <n v="71"/>
    <s v="OE1;SI;DP-ACT_03"/>
    <s v="DP;DP-ACT_28;Jul"/>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07-30T00:00:00"/>
    <s v="Jul"/>
    <n v="0"/>
    <n v="0"/>
    <e v="#DIV/0!"/>
    <e v="#DIV/0!"/>
    <n v="1"/>
    <n v="0"/>
    <n v="0"/>
    <m/>
    <m/>
  </r>
  <r>
    <n v="71"/>
    <s v="OE1;SI;DP-ACT_03"/>
    <s v="DP;DP-ACT_28;Ago"/>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08-30T00:00:00"/>
    <s v="Ago"/>
    <n v="0"/>
    <n v="0"/>
    <e v="#DIV/0!"/>
    <e v="#DIV/0!"/>
    <n v="1"/>
    <n v="0"/>
    <n v="0"/>
    <m/>
    <m/>
  </r>
  <r>
    <n v="71"/>
    <s v="OE1;SI;DP-ACT_03"/>
    <s v="DP;DP-ACT_28;Sep"/>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09-30T00:00:00"/>
    <s v="Sep"/>
    <e v="#N/A"/>
    <e v="#N/A"/>
    <e v="#N/A"/>
    <e v="#N/A"/>
    <e v="#N/A"/>
    <e v="#N/A"/>
    <n v="0"/>
    <m/>
    <m/>
  </r>
  <r>
    <n v="71"/>
    <s v="OE1;SI;DP-ACT_03"/>
    <s v="DP;DP-ACT_28;Oct"/>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10-30T00:00:00"/>
    <s v="Oct"/>
    <e v="#N/A"/>
    <e v="#N/A"/>
    <n v="0"/>
    <s v="Por Ejecutar"/>
    <e v="#N/A"/>
    <e v="#N/A"/>
    <n v="0"/>
    <m/>
    <m/>
  </r>
  <r>
    <n v="71"/>
    <s v="OE1;SI;DP-ACT_03"/>
    <s v="DP;DP-ACT_28;Nov"/>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11-30T00:00:00"/>
    <s v="Nov"/>
    <e v="#N/A"/>
    <n v="0"/>
    <n v="0"/>
    <s v="Por Ejecutar"/>
    <e v="#N/A"/>
    <e v="#N/A"/>
    <n v="0"/>
    <m/>
    <m/>
  </r>
  <r>
    <n v="71"/>
    <s v="OE1;SI;DP-ACT_03"/>
    <s v="DP;DP-ACT_28;Dic"/>
    <x v="0"/>
    <s v="Fortalecer la Vigilancia."/>
    <s v="SI"/>
    <s v="PAI_10"/>
    <x v="0"/>
    <s v="PyP_Campañas de Promoción y Capacitación"/>
    <s v="DP-E_08"/>
    <s v="2. Campañas de Promoción y Capacitación"/>
    <s v="DP-ACT_28"/>
    <s v="Generar Alcance y Contenidos para la Realización del 1er Congreso del Sector Transporte."/>
    <s v="DP"/>
    <s v="Dirección_de_Promoción_y_Prevención_de_Puertos"/>
    <n v="2"/>
    <n v="12"/>
    <n v="2019"/>
    <d v="2019-12-30T00:00:00"/>
    <s v="Dic"/>
    <e v="#N/A"/>
    <n v="0"/>
    <n v="0"/>
    <s v="Por Ejecutar"/>
    <e v="#N/A"/>
    <e v="#N/A"/>
    <n v="0"/>
    <m/>
    <m/>
  </r>
  <r>
    <n v="72"/>
    <s v="OE1;SI;DP-ACT_04"/>
    <s v="DP;DP-ACT_29;Ene"/>
    <x v="0"/>
    <s v="Fortalecer la Vigilancia."/>
    <s v="SI"/>
    <s v="PAI_10"/>
    <x v="0"/>
    <s v="PyP_Plan de Prevención"/>
    <s v="DP-E_09"/>
    <s v="3. Planes de Prevención"/>
    <s v="DP-ACT_29"/>
    <s v="Realizar visitas de supervisión"/>
    <s v="DP"/>
    <s v="Dirección_de_Promoción_y_Prevención_de_Puertos"/>
    <n v="2"/>
    <n v="12"/>
    <n v="2019"/>
    <d v="2019-01-30T00:00:00"/>
    <s v="Ene"/>
    <n v="2"/>
    <n v="0"/>
    <n v="0"/>
    <s v="Por Ejecutar"/>
    <n v="2"/>
    <n v="0"/>
    <n v="0"/>
    <e v="#N/A"/>
    <e v="#N/A"/>
  </r>
  <r>
    <n v="72"/>
    <s v="OE1;SI;DP-ACT_04"/>
    <s v="DP;DP-ACT_29;Feb"/>
    <x v="0"/>
    <s v="Fortalecer la Vigilancia."/>
    <s v="SI"/>
    <s v="PAI_10"/>
    <x v="0"/>
    <s v="PyP_Plan de Prevención"/>
    <s v="DP-E_09"/>
    <s v="3. Planes de Prevención"/>
    <s v="DP-ACT_29"/>
    <s v="Realizar visitas de supervisión"/>
    <s v="DP"/>
    <s v="Dirección_de_Promoción_y_Prevención_de_Puertos"/>
    <n v="2"/>
    <n v="12"/>
    <n v="2019"/>
    <d v="2019-02-28T00:00:00"/>
    <s v="Feb"/>
    <n v="0"/>
    <n v="0"/>
    <n v="0"/>
    <s v="Por Ejecutar"/>
    <n v="2"/>
    <n v="0"/>
    <n v="0"/>
    <m/>
    <m/>
  </r>
  <r>
    <n v="72"/>
    <s v="OE1;SI;DP-ACT_04"/>
    <s v="DP;DP-ACT_29;Mar"/>
    <x v="0"/>
    <s v="Fortalecer la Vigilancia."/>
    <s v="SI"/>
    <s v="PAI_10"/>
    <x v="0"/>
    <s v="PyP_Plan de Prevención"/>
    <s v="DP-E_09"/>
    <s v="3. Planes de Prevención"/>
    <s v="DP-ACT_29"/>
    <s v="Realizar visitas de supervisión"/>
    <s v="DP"/>
    <s v="Dirección_de_Promoción_y_Prevención_de_Puertos"/>
    <n v="2"/>
    <n v="12"/>
    <n v="2019"/>
    <d v="2019-03-30T00:00:00"/>
    <s v="Mar"/>
    <n v="7"/>
    <n v="0"/>
    <n v="0"/>
    <s v="Por Ejecutar"/>
    <n v="9"/>
    <n v="0"/>
    <n v="0"/>
    <m/>
    <m/>
  </r>
  <r>
    <n v="72"/>
    <s v="OE1;SI;DP-ACT_04"/>
    <s v="DP;DP-ACT_29;Abr"/>
    <x v="0"/>
    <s v="Fortalecer la Vigilancia."/>
    <s v="SI"/>
    <s v="PAI_10"/>
    <x v="0"/>
    <s v="PyP_Plan de Prevención"/>
    <s v="DP-E_09"/>
    <s v="3. Planes de Prevención"/>
    <s v="DP-ACT_29"/>
    <s v="Realizar visitas de supervisión"/>
    <s v="DP"/>
    <s v="Dirección_de_Promoción_y_Prevención_de_Puertos"/>
    <n v="2"/>
    <n v="12"/>
    <n v="2019"/>
    <d v="2019-04-30T00:00:00"/>
    <s v="Abr"/>
    <n v="3"/>
    <n v="0"/>
    <n v="0"/>
    <s v="Por Ejecutar"/>
    <n v="12"/>
    <n v="0"/>
    <n v="0"/>
    <m/>
    <m/>
  </r>
  <r>
    <n v="72"/>
    <s v="OE1;SI;DP-ACT_04"/>
    <s v="DP;DP-ACT_29;May"/>
    <x v="0"/>
    <s v="Fortalecer la Vigilancia."/>
    <s v="SI"/>
    <s v="PAI_10"/>
    <x v="0"/>
    <s v="PyP_Plan de Prevención"/>
    <s v="DP-E_09"/>
    <s v="3. Planes de Prevención"/>
    <s v="DP-ACT_29"/>
    <s v="Realizar visitas de supervisión"/>
    <s v="DP"/>
    <s v="Dirección_de_Promoción_y_Prevención_de_Puertos"/>
    <n v="2"/>
    <n v="12"/>
    <n v="2019"/>
    <d v="2019-05-30T00:00:00"/>
    <s v="May"/>
    <n v="4"/>
    <n v="0"/>
    <n v="0"/>
    <s v="Por Ejecutar"/>
    <n v="16"/>
    <n v="0"/>
    <n v="0"/>
    <m/>
    <m/>
  </r>
  <r>
    <n v="72"/>
    <s v="OE1;SI;DP-ACT_04"/>
    <s v="DP;DP-ACT_29;Jun"/>
    <x v="0"/>
    <s v="Fortalecer la Vigilancia."/>
    <s v="SI"/>
    <s v="PAI_10"/>
    <x v="0"/>
    <s v="PyP_Plan de Prevención"/>
    <s v="DP-E_09"/>
    <s v="3. Planes de Prevención"/>
    <s v="DP-ACT_29"/>
    <s v="Realizar visitas de supervisión"/>
    <s v="DP"/>
    <s v="Dirección_de_Promoción_y_Prevención_de_Puertos"/>
    <n v="2"/>
    <n v="12"/>
    <n v="2019"/>
    <d v="2019-06-30T00:00:00"/>
    <s v="Jun"/>
    <n v="3"/>
    <n v="0"/>
    <n v="0"/>
    <s v="Por Ejecutar"/>
    <n v="19"/>
    <n v="0"/>
    <n v="0"/>
    <m/>
    <m/>
  </r>
  <r>
    <n v="72"/>
    <s v="OE1;SI;DP-ACT_04"/>
    <s v="DP;DP-ACT_29;Jul"/>
    <x v="0"/>
    <s v="Fortalecer la Vigilancia."/>
    <s v="SI"/>
    <s v="PAI_10"/>
    <x v="0"/>
    <s v="PyP_Plan de Prevención"/>
    <s v="DP-E_09"/>
    <s v="3. Planes de Prevención"/>
    <s v="DP-ACT_29"/>
    <s v="Realizar visitas de supervisión"/>
    <s v="DP"/>
    <s v="Dirección_de_Promoción_y_Prevención_de_Puertos"/>
    <n v="2"/>
    <n v="12"/>
    <n v="2019"/>
    <d v="2019-07-30T00:00:00"/>
    <s v="Jul"/>
    <n v="3"/>
    <n v="0"/>
    <n v="0"/>
    <s v="Por Ejecutar"/>
    <n v="22"/>
    <n v="0"/>
    <n v="0"/>
    <m/>
    <m/>
  </r>
  <r>
    <n v="72"/>
    <s v="OE1;SI;DP-ACT_04"/>
    <s v="DP;DP-ACT_29;Ago"/>
    <x v="0"/>
    <s v="Fortalecer la Vigilancia."/>
    <s v="SI"/>
    <s v="PAI_10"/>
    <x v="0"/>
    <s v="PyP_Plan de Prevención"/>
    <s v="DP-E_09"/>
    <s v="3. Planes de Prevención"/>
    <s v="DP-ACT_29"/>
    <s v="Realizar visitas de supervisión"/>
    <s v="DP"/>
    <s v="Dirección_de_Promoción_y_Prevención_de_Puertos"/>
    <n v="2"/>
    <n v="12"/>
    <n v="2019"/>
    <d v="2019-08-30T00:00:00"/>
    <s v="Ago"/>
    <n v="6"/>
    <n v="0"/>
    <n v="0"/>
    <s v="Por Ejecutar"/>
    <n v="28"/>
    <n v="0"/>
    <n v="0"/>
    <m/>
    <m/>
  </r>
  <r>
    <n v="72"/>
    <s v="OE1;SI;DP-ACT_04"/>
    <s v="DP;DP-ACT_29;Sep"/>
    <x v="0"/>
    <s v="Fortalecer la Vigilancia."/>
    <s v="SI"/>
    <s v="PAI_10"/>
    <x v="0"/>
    <s v="PyP_Plan de Prevención"/>
    <s v="DP-E_09"/>
    <s v="3. Planes de Prevención"/>
    <s v="DP-ACT_29"/>
    <s v="Realizar visitas de supervisión"/>
    <s v="DP"/>
    <s v="Dirección_de_Promoción_y_Prevención_de_Puertos"/>
    <n v="2"/>
    <n v="12"/>
    <n v="2019"/>
    <d v="2019-09-30T00:00:00"/>
    <s v="Sep"/>
    <e v="#N/A"/>
    <e v="#N/A"/>
    <e v="#N/A"/>
    <e v="#N/A"/>
    <e v="#N/A"/>
    <e v="#N/A"/>
    <n v="0"/>
    <m/>
    <m/>
  </r>
  <r>
    <n v="72"/>
    <s v="OE1;SI;DP-ACT_04"/>
    <s v="DP;DP-ACT_29;Oct"/>
    <x v="0"/>
    <s v="Fortalecer la Vigilancia."/>
    <s v="SI"/>
    <s v="PAI_10"/>
    <x v="0"/>
    <s v="PyP_Plan de Prevención"/>
    <s v="DP-E_09"/>
    <s v="3. Planes de Prevención"/>
    <s v="DP-ACT_29"/>
    <s v="Realizar visitas de supervisión"/>
    <s v="DP"/>
    <s v="Dirección_de_Promoción_y_Prevención_de_Puertos"/>
    <n v="2"/>
    <n v="12"/>
    <n v="2019"/>
    <d v="2019-10-30T00:00:00"/>
    <s v="Oct"/>
    <e v="#N/A"/>
    <e v="#N/A"/>
    <e v="#N/A"/>
    <e v="#N/A"/>
    <e v="#N/A"/>
    <e v="#N/A"/>
    <n v="0"/>
    <m/>
    <m/>
  </r>
  <r>
    <n v="72"/>
    <s v="OE1;SI;DP-ACT_04"/>
    <s v="DP;DP-ACT_29;Nov"/>
    <x v="0"/>
    <s v="Fortalecer la Vigilancia."/>
    <s v="SI"/>
    <s v="PAI_10"/>
    <x v="0"/>
    <s v="PyP_Plan de Prevención"/>
    <s v="DP-E_09"/>
    <s v="3. Planes de Prevención"/>
    <s v="DP-ACT_29"/>
    <s v="Realizar visitas de supervisión"/>
    <s v="DP"/>
    <s v="Dirección_de_Promoción_y_Prevención_de_Puertos"/>
    <n v="2"/>
    <n v="12"/>
    <n v="2019"/>
    <d v="2019-11-30T00:00:00"/>
    <s v="Nov"/>
    <e v="#N/A"/>
    <n v="6"/>
    <e v="#N/A"/>
    <e v="#N/A"/>
    <e v="#N/A"/>
    <e v="#N/A"/>
    <n v="0"/>
    <m/>
    <m/>
  </r>
  <r>
    <n v="72"/>
    <s v="OE1;SI;DP-ACT_04"/>
    <s v="DP;DP-ACT_29;Dic"/>
    <x v="0"/>
    <s v="Fortalecer la Vigilancia."/>
    <s v="SI"/>
    <s v="PAI_10"/>
    <x v="0"/>
    <s v="PyP_Plan de Prevención"/>
    <s v="DP-E_09"/>
    <s v="3. Planes de Prevención"/>
    <s v="DP-ACT_29"/>
    <s v="Realizar visitas de supervisión"/>
    <s v="DP"/>
    <s v="Dirección_de_Promoción_y_Prevención_de_Puertos"/>
    <n v="2"/>
    <n v="12"/>
    <n v="2019"/>
    <d v="2019-12-30T00:00:00"/>
    <s v="Dic"/>
    <e v="#N/A"/>
    <n v="5"/>
    <n v="0"/>
    <s v="Por Ejecutar"/>
    <e v="#N/A"/>
    <e v="#N/A"/>
    <n v="0"/>
    <m/>
    <m/>
  </r>
  <r>
    <n v="73"/>
    <s v="OE4;SI;DPU-ACT_06"/>
    <s v="DP;DP-ACT_30;Ene"/>
    <x v="0"/>
    <s v="Fortalecer la Vigilancia."/>
    <s v="SI"/>
    <s v="PAI_10"/>
    <x v="0"/>
    <s v="PyP_Plan de Prevención"/>
    <s v="DP-E_09"/>
    <s v="3. Planes de Prevención"/>
    <s v="DP-ACT_30"/>
    <s v="Realizar visitas de supervisión Extraordinaria"/>
    <s v="DP"/>
    <s v="Dirección_de_Promoción_y_Prevención_de_Puertos"/>
    <n v="2"/>
    <n v="11"/>
    <n v="2019"/>
    <d v="2019-01-30T00:00:00"/>
    <s v="Ene"/>
    <n v="3"/>
    <n v="3"/>
    <n v="1"/>
    <s v="Ejecutada"/>
    <n v="3"/>
    <n v="3"/>
    <n v="1"/>
    <e v="#N/A"/>
    <e v="#N/A"/>
  </r>
  <r>
    <n v="73"/>
    <s v="OE4;SI;DPU-ACT_06"/>
    <s v="DP;DP-ACT_30;Feb"/>
    <x v="0"/>
    <s v="Fortalecer la Vigilancia."/>
    <s v="SI"/>
    <s v="PAI_10"/>
    <x v="0"/>
    <s v="PyP_Plan de Prevención"/>
    <s v="DP-E_09"/>
    <s v="3. Planes de Prevención"/>
    <s v="DP-ACT_30"/>
    <s v="Realizar visitas de supervisión Extraordinaria"/>
    <s v="DP"/>
    <s v="Dirección_de_Promoción_y_Prevención_de_Puertos"/>
    <n v="2"/>
    <n v="11"/>
    <n v="2019"/>
    <d v="2019-02-28T00:00:00"/>
    <s v="Feb"/>
    <n v="0"/>
    <n v="0"/>
    <n v="0"/>
    <s v="Por Ejecutar"/>
    <n v="3"/>
    <n v="3"/>
    <n v="1"/>
    <m/>
    <m/>
  </r>
  <r>
    <n v="73"/>
    <s v="OE4;SI;DPU-ACT_06"/>
    <s v="DP;DP-ACT_30;Mar"/>
    <x v="0"/>
    <s v="Fortalecer la Vigilancia."/>
    <s v="SI"/>
    <s v="PAI_10"/>
    <x v="0"/>
    <s v="PyP_Plan de Prevención"/>
    <s v="DP-E_09"/>
    <s v="3. Planes de Prevención"/>
    <s v="DP-ACT_30"/>
    <s v="Realizar visitas de supervisión Extraordinaria"/>
    <s v="DP"/>
    <s v="Dirección_de_Promoción_y_Prevención_de_Puertos"/>
    <n v="2"/>
    <n v="11"/>
    <n v="2019"/>
    <d v="2019-03-30T00:00:00"/>
    <s v="Mar"/>
    <n v="0"/>
    <n v="0"/>
    <e v="#DIV/0!"/>
    <e v="#DIV/0!"/>
    <n v="3"/>
    <n v="3"/>
    <n v="1"/>
    <m/>
    <m/>
  </r>
  <r>
    <n v="73"/>
    <s v="OE4;SI;DPU-ACT_06"/>
    <s v="DP;DP-ACT_30;Abr"/>
    <x v="0"/>
    <s v="Fortalecer la Vigilancia."/>
    <s v="SI"/>
    <s v="PAI_10"/>
    <x v="0"/>
    <s v="PyP_Plan de Prevención"/>
    <s v="DP-E_09"/>
    <s v="3. Planes de Prevención"/>
    <s v="DP-ACT_30"/>
    <s v="Realizar visitas de supervisión Extraordinaria"/>
    <s v="DP"/>
    <s v="Dirección_de_Promoción_y_Prevención_de_Puertos"/>
    <n v="2"/>
    <n v="11"/>
    <n v="2019"/>
    <d v="2019-04-30T00:00:00"/>
    <s v="Abr"/>
    <n v="0"/>
    <n v="0"/>
    <e v="#DIV/0!"/>
    <e v="#DIV/0!"/>
    <n v="3"/>
    <n v="3"/>
    <n v="1"/>
    <m/>
    <m/>
  </r>
  <r>
    <n v="73"/>
    <s v="OE4;SI;DPU-ACT_06"/>
    <s v="DP;DP-ACT_30;May"/>
    <x v="0"/>
    <s v="Fortalecer la Vigilancia."/>
    <s v="SI"/>
    <s v="PAI_10"/>
    <x v="0"/>
    <s v="PyP_Plan de Prevención"/>
    <s v="DP-E_09"/>
    <s v="3. Planes de Prevención"/>
    <s v="DP-ACT_30"/>
    <s v="Realizar visitas de supervisión Extraordinaria"/>
    <s v="DP"/>
    <s v="Dirección_de_Promoción_y_Prevención_de_Puertos"/>
    <n v="2"/>
    <n v="11"/>
    <n v="2019"/>
    <d v="2019-05-30T00:00:00"/>
    <s v="May"/>
    <n v="0"/>
    <n v="0"/>
    <e v="#DIV/0!"/>
    <e v="#DIV/0!"/>
    <n v="3"/>
    <n v="3"/>
    <n v="1"/>
    <m/>
    <m/>
  </r>
  <r>
    <n v="73"/>
    <s v="OE4;SI;DPU-ACT_06"/>
    <s v="DP;DP-ACT_30;Jun"/>
    <x v="0"/>
    <s v="Fortalecer la Vigilancia."/>
    <s v="SI"/>
    <s v="PAI_10"/>
    <x v="0"/>
    <s v="PyP_Plan de Prevención"/>
    <s v="DP-E_09"/>
    <s v="3. Planes de Prevención"/>
    <s v="DP-ACT_30"/>
    <s v="Realizar visitas de supervisión Extraordinaria"/>
    <s v="DP"/>
    <s v="Dirección_de_Promoción_y_Prevención_de_Puertos"/>
    <n v="2"/>
    <n v="11"/>
    <n v="2019"/>
    <d v="2019-06-30T00:00:00"/>
    <s v="Jun"/>
    <n v="0"/>
    <n v="0"/>
    <e v="#DIV/0!"/>
    <e v="#DIV/0!"/>
    <n v="3"/>
    <n v="3"/>
    <n v="1"/>
    <m/>
    <m/>
  </r>
  <r>
    <n v="73"/>
    <s v="OE4;SI;DPU-ACT_06"/>
    <s v="DP;DP-ACT_30;Jul"/>
    <x v="0"/>
    <s v="Fortalecer la Vigilancia."/>
    <s v="SI"/>
    <s v="PAI_10"/>
    <x v="0"/>
    <s v="PyP_Plan de Prevención"/>
    <s v="DP-E_09"/>
    <s v="3. Planes de Prevención"/>
    <s v="DP-ACT_30"/>
    <s v="Realizar visitas de supervisión Extraordinaria"/>
    <s v="DP"/>
    <s v="Dirección_de_Promoción_y_Prevención_de_Puertos"/>
    <n v="2"/>
    <n v="11"/>
    <n v="2019"/>
    <d v="2019-07-30T00:00:00"/>
    <s v="Jul"/>
    <n v="0"/>
    <n v="0"/>
    <e v="#DIV/0!"/>
    <e v="#DIV/0!"/>
    <n v="3"/>
    <n v="3"/>
    <n v="1"/>
    <m/>
    <m/>
  </r>
  <r>
    <n v="73"/>
    <s v="OE4;SI;DPU-ACT_06"/>
    <s v="DP;DP-ACT_30;Ago"/>
    <x v="0"/>
    <s v="Fortalecer la Vigilancia."/>
    <s v="SI"/>
    <s v="PAI_10"/>
    <x v="0"/>
    <s v="PyP_Plan de Prevención"/>
    <s v="DP-E_09"/>
    <s v="3. Planes de Prevención"/>
    <s v="DP-ACT_30"/>
    <s v="Realizar visitas de supervisión Extraordinaria"/>
    <s v="DP"/>
    <s v="Dirección_de_Promoción_y_Prevención_de_Puertos"/>
    <n v="2"/>
    <n v="11"/>
    <n v="2019"/>
    <d v="2019-08-30T00:00:00"/>
    <s v="Ago"/>
    <n v="0"/>
    <n v="0"/>
    <e v="#DIV/0!"/>
    <e v="#DIV/0!"/>
    <n v="3"/>
    <n v="3"/>
    <n v="1"/>
    <m/>
    <m/>
  </r>
  <r>
    <n v="73"/>
    <s v="OE4;SI;DPU-ACT_06"/>
    <s v="DP;DP-ACT_30;Sep"/>
    <x v="0"/>
    <s v="Fortalecer la Vigilancia."/>
    <s v="SI"/>
    <s v="PAI_10"/>
    <x v="0"/>
    <s v="PyP_Plan de Prevención"/>
    <s v="DP-E_09"/>
    <s v="3. Planes de Prevención"/>
    <s v="DP-ACT_30"/>
    <s v="Realizar visitas de supervisión Extraordinaria"/>
    <s v="DP"/>
    <s v="Dirección_de_Promoción_y_Prevención_de_Puertos"/>
    <n v="2"/>
    <n v="11"/>
    <n v="2019"/>
    <d v="2019-09-30T00:00:00"/>
    <s v="Sep"/>
    <e v="#N/A"/>
    <e v="#N/A"/>
    <e v="#N/A"/>
    <e v="#N/A"/>
    <e v="#N/A"/>
    <e v="#N/A"/>
    <n v="0"/>
    <m/>
    <m/>
  </r>
  <r>
    <n v="73"/>
    <s v="OE4;SI;DPU-ACT_06"/>
    <s v="DP;DP-ACT_30;Oct"/>
    <x v="0"/>
    <s v="Fortalecer la Vigilancia."/>
    <s v="SI"/>
    <s v="PAI_10"/>
    <x v="0"/>
    <s v="PyP_Plan de Prevención"/>
    <s v="DP-E_09"/>
    <s v="3. Planes de Prevención"/>
    <s v="DP-ACT_30"/>
    <s v="Realizar visitas de supervisión Extraordinaria"/>
    <s v="DP"/>
    <s v="Dirección_de_Promoción_y_Prevención_de_Puertos"/>
    <n v="2"/>
    <n v="11"/>
    <n v="2019"/>
    <d v="2019-10-30T00:00:00"/>
    <s v="Oct"/>
    <e v="#N/A"/>
    <e v="#N/A"/>
    <e v="#N/A"/>
    <e v="#N/A"/>
    <e v="#N/A"/>
    <e v="#N/A"/>
    <n v="0"/>
    <m/>
    <m/>
  </r>
  <r>
    <n v="73"/>
    <s v="OE4;SI;DPU-ACT_06"/>
    <s v="DP;DP-ACT_30;Nov"/>
    <x v="0"/>
    <s v="Fortalecer la Vigilancia."/>
    <s v="SI"/>
    <s v="PAI_10"/>
    <x v="0"/>
    <s v="PyP_Plan de Prevención"/>
    <s v="DP-E_09"/>
    <s v="3. Planes de Prevención"/>
    <s v="DP-ACT_30"/>
    <s v="Realizar visitas de supervisión Extraordinaria"/>
    <s v="DP"/>
    <s v="Dirección_de_Promoción_y_Prevención_de_Puertos"/>
    <n v="2"/>
    <n v="11"/>
    <n v="2019"/>
    <d v="2019-11-30T00:00:00"/>
    <s v="Nov"/>
    <e v="#N/A"/>
    <n v="0"/>
    <e v="#N/A"/>
    <e v="#N/A"/>
    <e v="#N/A"/>
    <e v="#N/A"/>
    <n v="0"/>
    <m/>
    <m/>
  </r>
  <r>
    <n v="73"/>
    <s v="OE4;SI;DPU-ACT_06"/>
    <s v="DP;DP-ACT_30;Dic"/>
    <x v="0"/>
    <s v="Fortalecer la Vigilancia."/>
    <s v="SI"/>
    <s v="PAI_10"/>
    <x v="0"/>
    <s v="PyP_Plan de Prevención"/>
    <s v="DP-E_09"/>
    <s v="3. Planes de Prevención"/>
    <s v="DP-ACT_30"/>
    <s v="Realizar visitas de supervisión Extraordinaria"/>
    <s v="DP"/>
    <s v="Dirección_de_Promoción_y_Prevención_de_Puertos"/>
    <n v="2"/>
    <n v="11"/>
    <n v="2019"/>
    <d v="2019-12-30T00:00:00"/>
    <s v="Dic"/>
    <e v="#N/A"/>
    <n v="0"/>
    <e v="#N/A"/>
    <e v="#N/A"/>
    <e v="#N/A"/>
    <e v="#N/A"/>
    <n v="0"/>
    <m/>
    <m/>
  </r>
  <r>
    <n v="74"/>
    <s v="OE4;SI;DPU-ACT_07"/>
    <s v="DP;DP-ACT_31;Ene"/>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01-30T00:00:00"/>
    <s v="Ene"/>
    <n v="0"/>
    <n v="0"/>
    <e v="#DIV/0!"/>
    <e v="#DIV/0!"/>
    <n v="0"/>
    <n v="0"/>
    <n v="0"/>
    <e v="#N/A"/>
    <e v="#N/A"/>
  </r>
  <r>
    <n v="74"/>
    <s v="OE4;SI;DPU-ACT_07"/>
    <s v="DP;DP-ACT_31;Feb"/>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02-28T00:00:00"/>
    <s v="Feb"/>
    <n v="1"/>
    <n v="0"/>
    <n v="0"/>
    <s v="Por Ejecutar"/>
    <n v="1"/>
    <n v="0"/>
    <n v="0"/>
    <m/>
    <m/>
  </r>
  <r>
    <n v="74"/>
    <s v="OE4;SI;DPU-ACT_07"/>
    <s v="DP;DP-ACT_31;Mar"/>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03-30T00:00:00"/>
    <s v="Mar"/>
    <n v="0"/>
    <n v="0"/>
    <e v="#DIV/0!"/>
    <e v="#DIV/0!"/>
    <n v="1"/>
    <n v="0"/>
    <n v="0"/>
    <m/>
    <m/>
  </r>
  <r>
    <n v="74"/>
    <s v="OE4;SI;DPU-ACT_07"/>
    <s v="DP;DP-ACT_31;Abr"/>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04-30T00:00:00"/>
    <s v="Abr"/>
    <n v="1"/>
    <n v="0"/>
    <n v="0"/>
    <s v="Por Ejecutar"/>
    <n v="2"/>
    <n v="0"/>
    <n v="0"/>
    <m/>
    <m/>
  </r>
  <r>
    <n v="74"/>
    <s v="OE4;SI;DPU-ACT_07"/>
    <s v="DP;DP-ACT_31;May"/>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05-30T00:00:00"/>
    <s v="May"/>
    <n v="0"/>
    <n v="0"/>
    <e v="#DIV/0!"/>
    <e v="#DIV/0!"/>
    <n v="2"/>
    <n v="0"/>
    <n v="0"/>
    <m/>
    <m/>
  </r>
  <r>
    <n v="74"/>
    <s v="OE4;SI;DPU-ACT_07"/>
    <s v="DP;DP-ACT_31;Jun"/>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06-30T00:00:00"/>
    <s v="Jun"/>
    <n v="1"/>
    <n v="0"/>
    <n v="0"/>
    <s v="Por Ejecutar"/>
    <n v="3"/>
    <n v="0"/>
    <n v="0"/>
    <m/>
    <m/>
  </r>
  <r>
    <n v="74"/>
    <s v="OE4;SI;DPU-ACT_07"/>
    <s v="DP;DP-ACT_31;Jul"/>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07-30T00:00:00"/>
    <s v="Jul"/>
    <n v="0"/>
    <n v="0"/>
    <e v="#DIV/0!"/>
    <e v="#DIV/0!"/>
    <n v="3"/>
    <n v="0"/>
    <n v="0"/>
    <m/>
    <m/>
  </r>
  <r>
    <n v="74"/>
    <s v="OE4;SI;DPU-ACT_07"/>
    <s v="DP;DP-ACT_31;Ago"/>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08-30T00:00:00"/>
    <s v="Ago"/>
    <n v="1"/>
    <n v="0"/>
    <n v="0"/>
    <s v="Por Ejecutar"/>
    <n v="4"/>
    <n v="0"/>
    <n v="0"/>
    <m/>
    <m/>
  </r>
  <r>
    <n v="74"/>
    <s v="OE4;SI;DPU-ACT_07"/>
    <s v="DP;DP-ACT_31;Sep"/>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09-30T00:00:00"/>
    <s v="Sep"/>
    <e v="#N/A"/>
    <e v="#N/A"/>
    <e v="#N/A"/>
    <e v="#N/A"/>
    <e v="#N/A"/>
    <e v="#N/A"/>
    <n v="0"/>
    <m/>
    <m/>
  </r>
  <r>
    <n v="74"/>
    <s v="OE4;SI;DPU-ACT_07"/>
    <s v="DP;DP-ACT_31;Oct"/>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10-30T00:00:00"/>
    <s v="Oct"/>
    <e v="#N/A"/>
    <e v="#N/A"/>
    <n v="0"/>
    <s v="Por Ejecutar"/>
    <e v="#N/A"/>
    <e v="#N/A"/>
    <n v="0"/>
    <m/>
    <m/>
  </r>
  <r>
    <n v="74"/>
    <s v="OE4;SI;DPU-ACT_07"/>
    <s v="DP;DP-ACT_31;Nov"/>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11-30T00:00:00"/>
    <s v="Nov"/>
    <e v="#N/A"/>
    <n v="0"/>
    <n v="0"/>
    <s v="Por Ejecutar"/>
    <e v="#N/A"/>
    <e v="#N/A"/>
    <n v="0"/>
    <m/>
    <m/>
  </r>
  <r>
    <n v="74"/>
    <s v="OE4;SI;DPU-ACT_07"/>
    <s v="DP;DP-ACT_31;Dic"/>
    <x v="0"/>
    <s v="Fortalecer la Vigilancia."/>
    <s v="SI"/>
    <s v="PAI_10"/>
    <x v="0"/>
    <s v="PyP_Actualización Registro de vigilados"/>
    <s v="DP-E_10"/>
    <s v="4. Actualización Registro de vigilados"/>
    <s v="DP-ACT_31"/>
    <s v="Reporte de Registros de Vigilados Modificados y/o Actualizados en el sistema VIGIA"/>
    <s v="DP"/>
    <s v="Dirección_de_Promoción_y_Prevención_de_Puertos"/>
    <n v="2"/>
    <n v="12"/>
    <n v="2019"/>
    <d v="2019-12-30T00:00:00"/>
    <s v="Dic"/>
    <e v="#N/A"/>
    <n v="1"/>
    <n v="0"/>
    <s v="Por Ejecutar"/>
    <e v="#N/A"/>
    <e v="#N/A"/>
    <n v="0"/>
    <m/>
    <m/>
  </r>
  <r>
    <n v="21"/>
    <s v="OE1;SI;DP-ACT_07"/>
    <s v="DCI;DCI-ACT_21;Ene"/>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01-30T00:00:00"/>
    <s v="Ene"/>
    <n v="0"/>
    <n v="0"/>
    <n v="0"/>
    <s v="Por Ejecutar"/>
    <n v="0"/>
    <n v="0"/>
    <n v="0"/>
    <e v="#N/A"/>
    <e v="#N/A"/>
  </r>
  <r>
    <n v="21"/>
    <s v="OE1;SI;DP-ACT_07"/>
    <s v="DCI;DCI-ACT_21;Feb"/>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02-28T00:00:00"/>
    <s v="Feb"/>
    <n v="0"/>
    <n v="0"/>
    <n v="0"/>
    <s v="Por Ejecutar"/>
    <n v="0"/>
    <n v="0"/>
    <n v="0"/>
    <m/>
    <m/>
  </r>
  <r>
    <n v="21"/>
    <s v="OE1;SI;DP-ACT_07"/>
    <s v="DCI;DCI-ACT_21;Mar"/>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03-30T00:00:00"/>
    <s v="Mar"/>
    <n v="5"/>
    <n v="0"/>
    <n v="0"/>
    <s v="Por Ejecutar"/>
    <n v="5"/>
    <n v="0"/>
    <n v="0"/>
    <m/>
    <m/>
  </r>
  <r>
    <n v="21"/>
    <s v="OE1;SI;DP-ACT_07"/>
    <s v="DCI;DCI-ACT_21;Abr"/>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04-30T00:00:00"/>
    <s v="Abr"/>
    <n v="10"/>
    <n v="0"/>
    <n v="0"/>
    <s v="Por Ejecutar"/>
    <n v="15"/>
    <n v="0"/>
    <n v="0"/>
    <m/>
    <m/>
  </r>
  <r>
    <n v="21"/>
    <s v="OE1;SI;DP-ACT_07"/>
    <s v="DCI;DCI-ACT_21;May"/>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05-30T00:00:00"/>
    <s v="May"/>
    <n v="10"/>
    <n v="0"/>
    <n v="0"/>
    <s v="Por Ejecutar"/>
    <n v="25"/>
    <n v="0"/>
    <n v="0"/>
    <m/>
    <m/>
  </r>
  <r>
    <n v="21"/>
    <s v="OE1;SI;DP-ACT_07"/>
    <s v="DCI;DCI-ACT_21;Jun"/>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06-30T00:00:00"/>
    <s v="Jun"/>
    <n v="5"/>
    <n v="0"/>
    <n v="0"/>
    <s v="Por Ejecutar"/>
    <n v="30"/>
    <n v="0"/>
    <n v="0"/>
    <m/>
    <m/>
  </r>
  <r>
    <n v="21"/>
    <s v="OE1;SI;DP-ACT_07"/>
    <s v="DCI;DCI-ACT_21;Jul"/>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07-30T00:00:00"/>
    <s v="Jul"/>
    <n v="10"/>
    <n v="0"/>
    <n v="0"/>
    <s v="Por Ejecutar"/>
    <n v="40"/>
    <n v="0"/>
    <n v="0"/>
    <m/>
    <m/>
  </r>
  <r>
    <n v="21"/>
    <s v="OE1;SI;DP-ACT_07"/>
    <s v="DCI;DCI-ACT_21;Ago"/>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08-30T00:00:00"/>
    <s v="Ago"/>
    <n v="10"/>
    <n v="0"/>
    <n v="0"/>
    <s v="Por Ejecutar"/>
    <n v="50"/>
    <n v="0"/>
    <n v="0"/>
    <m/>
    <m/>
  </r>
  <r>
    <n v="21"/>
    <s v="OE1;SI;DP-ACT_07"/>
    <s v="DCI;DCI-ACT_21;Sep"/>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09-30T00:00:00"/>
    <s v="Sep"/>
    <e v="#N/A"/>
    <e v="#N/A"/>
    <e v="#N/A"/>
    <e v="#N/A"/>
    <e v="#N/A"/>
    <e v="#N/A"/>
    <n v="0"/>
    <m/>
    <m/>
  </r>
  <r>
    <n v="21"/>
    <s v="OE1;SI;DP-ACT_07"/>
    <s v="DCI;DCI-ACT_21;Oct"/>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10-30T00:00:00"/>
    <s v="Oct"/>
    <e v="#N/A"/>
    <e v="#N/A"/>
    <n v="0"/>
    <s v="Por Ejecutar"/>
    <e v="#N/A"/>
    <e v="#N/A"/>
    <n v="0"/>
    <m/>
    <m/>
  </r>
  <r>
    <n v="21"/>
    <s v="OE1;SI;DP-ACT_07"/>
    <s v="DCI;DCI-ACT_21;Nov"/>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11-30T00:00:00"/>
    <s v="Nov"/>
    <e v="#N/A"/>
    <n v="5"/>
    <e v="#N/A"/>
    <e v="#N/A"/>
    <e v="#N/A"/>
    <e v="#N/A"/>
    <n v="0"/>
    <m/>
    <m/>
  </r>
  <r>
    <n v="21"/>
    <s v="OE1;SI;DP-ACT_07"/>
    <s v="DCI;DCI-ACT_21;Dic"/>
    <x v="0"/>
    <s v="Fortalecer la Vigilancia."/>
    <s v="SI"/>
    <s v="PAI_10"/>
    <x v="0"/>
    <s v="PyP_Campañas de Promoción y Capacitación"/>
    <s v="DCI-E_09"/>
    <s v="2. Campañas de Promoción y Capacitación"/>
    <s v="DCI-ACT_21"/>
    <s v="Promover la formalización administración infraestructura aeroportuaria a cargo de entes territoriales."/>
    <s v="DCI"/>
    <s v="Dirección_de_Promoción_y_Prevención_Concesiones_e_Infraestructura"/>
    <n v="1"/>
    <n v="12"/>
    <n v="2019"/>
    <d v="2019-12-30T00:00:00"/>
    <s v="Dic"/>
    <e v="#N/A"/>
    <n v="0"/>
    <n v="0"/>
    <s v="Por Ejecutar"/>
    <e v="#N/A"/>
    <e v="#N/A"/>
    <n v="0"/>
    <m/>
    <m/>
  </r>
  <r>
    <n v="22"/>
    <s v="OE1;SI;DP-ACT_08"/>
    <s v="DCI;DCI-ACT_22;Ene"/>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01-30T00:00:00"/>
    <s v="Ene"/>
    <n v="0"/>
    <n v="0"/>
    <n v="0"/>
    <s v="Por Ejecutar"/>
    <n v="0"/>
    <n v="0"/>
    <n v="0"/>
    <e v="#N/A"/>
    <e v="#N/A"/>
  </r>
  <r>
    <n v="22"/>
    <s v="OE1;SI;DP-ACT_08"/>
    <s v="DCI;DCI-ACT_22;Feb"/>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02-28T00:00:00"/>
    <s v="Feb"/>
    <n v="0"/>
    <n v="0"/>
    <n v="0"/>
    <s v="Por Ejecutar"/>
    <n v="0"/>
    <n v="0"/>
    <n v="0"/>
    <m/>
    <m/>
  </r>
  <r>
    <n v="22"/>
    <s v="OE1;SI;DP-ACT_08"/>
    <s v="DCI;DCI-ACT_22;Mar"/>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03-30T00:00:00"/>
    <s v="Mar"/>
    <n v="3"/>
    <n v="0"/>
    <n v="0"/>
    <s v="Por Ejecutar"/>
    <n v="3"/>
    <n v="0"/>
    <n v="0"/>
    <m/>
    <m/>
  </r>
  <r>
    <n v="22"/>
    <s v="OE1;SI;DP-ACT_08"/>
    <s v="DCI;DCI-ACT_22;Abr"/>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04-30T00:00:00"/>
    <s v="Abr"/>
    <n v="5"/>
    <n v="0"/>
    <n v="0"/>
    <s v="Por Ejecutar"/>
    <n v="8"/>
    <n v="0"/>
    <n v="0"/>
    <m/>
    <m/>
  </r>
  <r>
    <n v="22"/>
    <s v="OE1;SI;DP-ACT_08"/>
    <s v="DCI;DCI-ACT_22;May"/>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05-30T00:00:00"/>
    <s v="May"/>
    <n v="6"/>
    <n v="0"/>
    <n v="0"/>
    <s v="Por Ejecutar"/>
    <n v="14"/>
    <n v="0"/>
    <n v="0"/>
    <m/>
    <m/>
  </r>
  <r>
    <n v="22"/>
    <s v="OE1;SI;DP-ACT_08"/>
    <s v="DCI;DCI-ACT_22;Jun"/>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06-30T00:00:00"/>
    <s v="Jun"/>
    <n v="3"/>
    <n v="0"/>
    <n v="0"/>
    <s v="Por Ejecutar"/>
    <n v="17"/>
    <n v="0"/>
    <n v="0"/>
    <m/>
    <m/>
  </r>
  <r>
    <n v="22"/>
    <s v="OE1;SI;DP-ACT_08"/>
    <s v="DCI;DCI-ACT_22;Jul"/>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07-30T00:00:00"/>
    <s v="Jul"/>
    <n v="3"/>
    <n v="0"/>
    <n v="0"/>
    <s v="Por Ejecutar"/>
    <n v="20"/>
    <n v="0"/>
    <n v="0"/>
    <m/>
    <m/>
  </r>
  <r>
    <n v="22"/>
    <s v="OE1;SI;DP-ACT_08"/>
    <s v="DCI;DCI-ACT_22;Ago"/>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08-30T00:00:00"/>
    <s v="Ago"/>
    <n v="6"/>
    <n v="0"/>
    <n v="0"/>
    <s v="Por Ejecutar"/>
    <n v="26"/>
    <n v="0"/>
    <n v="0"/>
    <m/>
    <m/>
  </r>
  <r>
    <n v="22"/>
    <s v="OE1;SI;DP-ACT_08"/>
    <s v="DCI;DCI-ACT_22;Sep"/>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09-30T00:00:00"/>
    <s v="Sep"/>
    <e v="#N/A"/>
    <e v="#N/A"/>
    <n v="0"/>
    <s v="Por Ejecutar"/>
    <e v="#N/A"/>
    <e v="#N/A"/>
    <n v="0"/>
    <m/>
    <m/>
  </r>
  <r>
    <n v="22"/>
    <s v="OE1;SI;DP-ACT_08"/>
    <s v="DCI;DCI-ACT_22;Oct"/>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10-30T00:00:00"/>
    <s v="Oct"/>
    <e v="#N/A"/>
    <e v="#N/A"/>
    <e v="#N/A"/>
    <e v="#N/A"/>
    <e v="#N/A"/>
    <e v="#N/A"/>
    <n v="0"/>
    <m/>
    <m/>
  </r>
  <r>
    <n v="22"/>
    <s v="OE1;SI;DP-ACT_08"/>
    <s v="DCI;DCI-ACT_22;Nov"/>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11-30T00:00:00"/>
    <s v="Nov"/>
    <e v="#N/A"/>
    <n v="0"/>
    <n v="0"/>
    <s v="Por Ejecutar"/>
    <e v="#N/A"/>
    <e v="#N/A"/>
    <n v="0"/>
    <m/>
    <m/>
  </r>
  <r>
    <n v="22"/>
    <s v="OE1;SI;DP-ACT_08"/>
    <s v="DCI;DCI-ACT_22;Dic"/>
    <x v="0"/>
    <s v="Fortalecer la Vigilancia."/>
    <s v="SI"/>
    <s v="PAI_10"/>
    <x v="0"/>
    <s v="PyP_Campañas de Promoción y Capacitación"/>
    <s v="DCI-E_09"/>
    <s v="2. Campañas de Promoción y Capacitación"/>
    <s v="DCI-ACT_22"/>
    <s v="Promover la formalización de la prestación del servicio de los Terminal de Transporte Terrestre automotor"/>
    <s v="DCI"/>
    <s v="Dirección_de_Promoción_y_Prevención_Concesiones_e_Infraestructura"/>
    <n v="3"/>
    <n v="12"/>
    <n v="2019"/>
    <d v="2019-12-30T00:00:00"/>
    <s v="Dic"/>
    <e v="#N/A"/>
    <n v="0"/>
    <e v="#N/A"/>
    <e v="#N/A"/>
    <e v="#N/A"/>
    <e v="#N/A"/>
    <n v="0"/>
    <m/>
    <m/>
  </r>
  <r>
    <n v="23"/>
    <s v="OE1;SI;DP-ACT_09"/>
    <s v="DCI;DCI-ACT_23;Ene"/>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01-30T00:00:00"/>
    <s v="Ene"/>
    <n v="0"/>
    <n v="0"/>
    <n v="0"/>
    <s v="Por Ejecutar"/>
    <n v="0"/>
    <n v="0"/>
    <n v="0"/>
    <e v="#N/A"/>
    <e v="#N/A"/>
  </r>
  <r>
    <n v="23"/>
    <s v="OE1;SI;DP-ACT_09"/>
    <s v="DCI;DCI-ACT_23;Feb"/>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02-28T00:00:00"/>
    <s v="Feb"/>
    <n v="0"/>
    <n v="0"/>
    <n v="0"/>
    <s v="Por Ejecutar"/>
    <n v="0"/>
    <n v="0"/>
    <n v="0"/>
    <m/>
    <m/>
  </r>
  <r>
    <n v="23"/>
    <s v="OE1;SI;DP-ACT_09"/>
    <s v="DCI;DCI-ACT_23;Mar"/>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03-30T00:00:00"/>
    <s v="Mar"/>
    <n v="161"/>
    <n v="0"/>
    <n v="0"/>
    <s v="Por Ejecutar"/>
    <n v="161"/>
    <n v="0"/>
    <n v="0"/>
    <m/>
    <m/>
  </r>
  <r>
    <n v="23"/>
    <s v="OE1;SI;DP-ACT_09"/>
    <s v="DCI;DCI-ACT_23;Abr"/>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04-30T00:00:00"/>
    <s v="Abr"/>
    <n v="47"/>
    <n v="0"/>
    <n v="0"/>
    <s v="Por Ejecutar"/>
    <n v="208"/>
    <n v="0"/>
    <n v="0"/>
    <m/>
    <m/>
  </r>
  <r>
    <n v="23"/>
    <s v="OE1;SI;DP-ACT_09"/>
    <s v="DCI;DCI-ACT_23;May"/>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05-30T00:00:00"/>
    <s v="May"/>
    <n v="0"/>
    <n v="0"/>
    <n v="0"/>
    <s v="Por Ejecutar"/>
    <n v="208"/>
    <n v="0"/>
    <n v="0"/>
    <m/>
    <m/>
  </r>
  <r>
    <n v="23"/>
    <s v="OE1;SI;DP-ACT_09"/>
    <s v="DCI;DCI-ACT_23;Jun"/>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06-30T00:00:00"/>
    <s v="Jun"/>
    <n v="0"/>
    <n v="0"/>
    <n v="0"/>
    <s v="Por Ejecutar"/>
    <n v="208"/>
    <n v="0"/>
    <n v="0"/>
    <m/>
    <m/>
  </r>
  <r>
    <n v="23"/>
    <s v="OE1;SI;DP-ACT_09"/>
    <s v="DCI;DCI-ACT_23;Jul"/>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07-30T00:00:00"/>
    <s v="Jul"/>
    <n v="0"/>
    <n v="0"/>
    <n v="0"/>
    <s v="Por Ejecutar"/>
    <n v="208"/>
    <n v="0"/>
    <n v="0"/>
    <m/>
    <m/>
  </r>
  <r>
    <n v="23"/>
    <s v="OE1;SI;DP-ACT_09"/>
    <s v="DCI;DCI-ACT_23;Ago"/>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08-30T00:00:00"/>
    <s v="Ago"/>
    <n v="0"/>
    <n v="0"/>
    <n v="0"/>
    <s v="Por Ejecutar"/>
    <n v="208"/>
    <n v="0"/>
    <n v="0"/>
    <m/>
    <m/>
  </r>
  <r>
    <n v="23"/>
    <s v="OE1;SI;DP-ACT_09"/>
    <s v="DCI;DCI-ACT_23;Sep"/>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09-30T00:00:00"/>
    <s v="Sep"/>
    <e v="#N/A"/>
    <e v="#N/A"/>
    <e v="#N/A"/>
    <e v="#N/A"/>
    <e v="#N/A"/>
    <e v="#N/A"/>
    <n v="0"/>
    <m/>
    <m/>
  </r>
  <r>
    <n v="23"/>
    <s v="OE1;SI;DP-ACT_09"/>
    <s v="DCI;DCI-ACT_23;Oct"/>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10-30T00:00:00"/>
    <s v="Oct"/>
    <e v="#N/A"/>
    <e v="#N/A"/>
    <n v="0"/>
    <s v="Por Ejecutar"/>
    <e v="#N/A"/>
    <e v="#N/A"/>
    <n v="0"/>
    <m/>
    <m/>
  </r>
  <r>
    <n v="23"/>
    <s v="OE1;SI;DP-ACT_09"/>
    <s v="DCI;DCI-ACT_23;Nov"/>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11-30T00:00:00"/>
    <s v="Nov"/>
    <e v="#N/A"/>
    <n v="0"/>
    <e v="#N/A"/>
    <e v="#N/A"/>
    <e v="#N/A"/>
    <e v="#N/A"/>
    <n v="0"/>
    <m/>
    <m/>
  </r>
  <r>
    <n v="23"/>
    <s v="OE1;SI;DP-ACT_09"/>
    <s v="DCI;DCI-ACT_23;Dic"/>
    <x v="0"/>
    <s v="Fortalecer la Vigilancia."/>
    <s v="SI"/>
    <s v="PAI_10"/>
    <x v="0"/>
    <s v="PyP_Campañas de Promoción y Capacitación"/>
    <s v="DCI-E_09"/>
    <s v="2. Campañas de Promoción y Capacitación"/>
    <s v="DCI-ACT_23"/>
    <s v="Requerir Planes de Acción para promover la mejora de la infraestructura de servicio público en los corredores logísticos de transporte."/>
    <s v="DCI"/>
    <s v="Dirección_de_Promoción_y_Prevención_Concesiones_e_Infraestructura"/>
    <n v="3"/>
    <n v="12"/>
    <n v="2019"/>
    <d v="2019-12-30T00:00:00"/>
    <s v="Dic"/>
    <e v="#N/A"/>
    <n v="0"/>
    <e v="#N/A"/>
    <e v="#N/A"/>
    <e v="#N/A"/>
    <e v="#N/A"/>
    <n v="0"/>
    <m/>
    <m/>
  </r>
  <r>
    <n v="24"/>
    <s v="OE1;SI;DP-ACT_10"/>
    <s v="DCI;DCI-ACT_24;Ene"/>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01-30T00:00:00"/>
    <s v="Ene"/>
    <n v="0"/>
    <n v="0"/>
    <n v="0"/>
    <s v="Por Ejecutar"/>
    <n v="0"/>
    <n v="0"/>
    <n v="0"/>
    <e v="#N/A"/>
    <e v="#N/A"/>
  </r>
  <r>
    <n v="24"/>
    <s v="OE1;SI;DP-ACT_10"/>
    <s v="DCI;DCI-ACT_24;Feb"/>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02-28T00:00:00"/>
    <s v="Feb"/>
    <n v="0"/>
    <n v="0"/>
    <n v="0"/>
    <s v="Por Ejecutar"/>
    <n v="0"/>
    <n v="0"/>
    <n v="0"/>
    <m/>
    <m/>
  </r>
  <r>
    <n v="24"/>
    <s v="OE1;SI;DP-ACT_10"/>
    <s v="DCI;DCI-ACT_24;Mar"/>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03-30T00:00:00"/>
    <s v="Mar"/>
    <n v="0"/>
    <n v="0"/>
    <n v="0"/>
    <s v="Por Ejecutar"/>
    <n v="0"/>
    <n v="0"/>
    <n v="0"/>
    <m/>
    <m/>
  </r>
  <r>
    <n v="24"/>
    <s v="OE1;SI;DP-ACT_10"/>
    <s v="DCI;DCI-ACT_24;Abr"/>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04-30T00:00:00"/>
    <s v="Abr"/>
    <n v="0"/>
    <n v="0"/>
    <n v="0"/>
    <s v="Por Ejecutar"/>
    <n v="0"/>
    <n v="0"/>
    <n v="0"/>
    <m/>
    <m/>
  </r>
  <r>
    <n v="24"/>
    <s v="OE1;SI;DP-ACT_10"/>
    <s v="DCI;DCI-ACT_24;May"/>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05-30T00:00:00"/>
    <s v="May"/>
    <n v="0"/>
    <n v="0"/>
    <n v="0"/>
    <s v="Por Ejecutar"/>
    <n v="0"/>
    <n v="0"/>
    <n v="0"/>
    <m/>
    <m/>
  </r>
  <r>
    <n v="24"/>
    <s v="OE1;SI;DP-ACT_10"/>
    <s v="DCI;DCI-ACT_24;Jun"/>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06-30T00:00:00"/>
    <s v="Jun"/>
    <n v="0"/>
    <n v="0"/>
    <n v="0"/>
    <s v="Por Ejecutar"/>
    <n v="0"/>
    <n v="0"/>
    <n v="0"/>
    <m/>
    <m/>
  </r>
  <r>
    <n v="24"/>
    <s v="OE1;SI;DP-ACT_10"/>
    <s v="DCI;DCI-ACT_24;Jul"/>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07-30T00:00:00"/>
    <s v="Jul"/>
    <n v="0"/>
    <n v="0"/>
    <e v="#DIV/0!"/>
    <e v="#DIV/0!"/>
    <n v="0"/>
    <n v="0"/>
    <n v="0"/>
    <m/>
    <m/>
  </r>
  <r>
    <n v="24"/>
    <s v="OE1;SI;DP-ACT_10"/>
    <s v="DCI;DCI-ACT_24;Ago"/>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08-30T00:00:00"/>
    <s v="Ago"/>
    <n v="0"/>
    <n v="0"/>
    <e v="#DIV/0!"/>
    <e v="#DIV/0!"/>
    <n v="0"/>
    <n v="0"/>
    <n v="0"/>
    <m/>
    <m/>
  </r>
  <r>
    <n v="24"/>
    <s v="OE1;SI;DP-ACT_10"/>
    <s v="DCI;DCI-ACT_24;Sep"/>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09-30T00:00:00"/>
    <s v="Sep"/>
    <e v="#N/A"/>
    <e v="#N/A"/>
    <e v="#N/A"/>
    <e v="#N/A"/>
    <e v="#N/A"/>
    <e v="#N/A"/>
    <n v="0"/>
    <m/>
    <m/>
  </r>
  <r>
    <n v="24"/>
    <s v="OE1;SI;DP-ACT_10"/>
    <s v="DCI;DCI-ACT_24;Oct"/>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10-30T00:00:00"/>
    <s v="Oct"/>
    <e v="#N/A"/>
    <e v="#N/A"/>
    <e v="#N/A"/>
    <e v="#N/A"/>
    <e v="#N/A"/>
    <e v="#N/A"/>
    <n v="0"/>
    <m/>
    <m/>
  </r>
  <r>
    <n v="24"/>
    <s v="OE1;SI;DP-ACT_10"/>
    <s v="DCI;DCI-ACT_24;Nov"/>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11-30T00:00:00"/>
    <s v="Nov"/>
    <e v="#N/A"/>
    <n v="0"/>
    <e v="#N/A"/>
    <e v="#N/A"/>
    <e v="#N/A"/>
    <e v="#N/A"/>
    <n v="0"/>
    <m/>
    <m/>
  </r>
  <r>
    <n v="24"/>
    <s v="OE1;SI;DP-ACT_10"/>
    <s v="DCI;DCI-ACT_24;Dic"/>
    <x v="0"/>
    <s v="Fortalecer la Vigilancia."/>
    <s v="SI"/>
    <s v="PAI_10"/>
    <x v="0"/>
    <s v="PyP_Campañas de Promoción y Capacitación"/>
    <s v="DCI-E_09"/>
    <s v="2. Campañas de Promoción y Capacitación"/>
    <s v="DCI-ACT_24"/>
    <s v="Generación de Insumos para Campañas de Promoción y Capacitación."/>
    <s v="DCI"/>
    <s v="Dirección_de_Promoción_y_Prevención_Concesiones_e_Infraestructura"/>
    <n v="3"/>
    <n v="12"/>
    <n v="2019"/>
    <d v="2019-12-30T00:00:00"/>
    <s v="Dic"/>
    <e v="#N/A"/>
    <n v="0"/>
    <e v="#N/A"/>
    <e v="#N/A"/>
    <e v="#N/A"/>
    <e v="#N/A"/>
    <n v="0"/>
    <m/>
    <m/>
  </r>
  <r>
    <n v="25"/>
    <s v="OE1;SI;DP-ACT_11"/>
    <s v="DCI;DCI-ACT_25;Ene"/>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01-30T00:00:00"/>
    <s v="Ene"/>
    <n v="0"/>
    <n v="0"/>
    <n v="0"/>
    <s v="Por Ejecutar"/>
    <n v="0"/>
    <n v="0"/>
    <n v="0"/>
    <e v="#N/A"/>
    <e v="#N/A"/>
  </r>
  <r>
    <n v="25"/>
    <s v="OE1;SI;DP-ACT_11"/>
    <s v="DCI;DCI-ACT_25;Feb"/>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02-28T00:00:00"/>
    <s v="Feb"/>
    <n v="0"/>
    <n v="0"/>
    <n v="0"/>
    <s v="Por Ejecutar"/>
    <n v="0"/>
    <n v="0"/>
    <n v="0"/>
    <m/>
    <m/>
  </r>
  <r>
    <n v="25"/>
    <s v="OE1;SI;DP-ACT_11"/>
    <s v="DCI;DCI-ACT_25;Mar"/>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03-30T00:00:00"/>
    <s v="Mar"/>
    <n v="0"/>
    <n v="0"/>
    <n v="0"/>
    <s v="Por Ejecutar"/>
    <n v="0"/>
    <n v="0"/>
    <n v="0"/>
    <m/>
    <m/>
  </r>
  <r>
    <n v="25"/>
    <s v="OE1;SI;DP-ACT_11"/>
    <s v="DCI;DCI-ACT_25;Abr"/>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04-30T00:00:00"/>
    <s v="Abr"/>
    <n v="1"/>
    <n v="0"/>
    <n v="0"/>
    <s v="Por Ejecutar"/>
    <n v="1"/>
    <n v="0"/>
    <n v="0"/>
    <m/>
    <m/>
  </r>
  <r>
    <n v="25"/>
    <s v="OE1;SI;DP-ACT_11"/>
    <s v="DCI;DCI-ACT_25;May"/>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05-30T00:00:00"/>
    <s v="May"/>
    <n v="0"/>
    <n v="0"/>
    <n v="0"/>
    <s v="Por Ejecutar"/>
    <n v="1"/>
    <n v="0"/>
    <n v="0"/>
    <m/>
    <m/>
  </r>
  <r>
    <n v="25"/>
    <s v="OE1;SI;DP-ACT_11"/>
    <s v="DCI;DCI-ACT_25;Jun"/>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06-30T00:00:00"/>
    <s v="Jun"/>
    <n v="0"/>
    <n v="0"/>
    <n v="0"/>
    <s v="Por Ejecutar"/>
    <n v="1"/>
    <n v="0"/>
    <n v="0"/>
    <m/>
    <m/>
  </r>
  <r>
    <n v="25"/>
    <s v="OE1;SI;DP-ACT_11"/>
    <s v="DCI;DCI-ACT_25;Jul"/>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07-30T00:00:00"/>
    <s v="Jul"/>
    <n v="0"/>
    <n v="0"/>
    <e v="#DIV/0!"/>
    <e v="#DIV/0!"/>
    <n v="1"/>
    <n v="0"/>
    <n v="0"/>
    <m/>
    <m/>
  </r>
  <r>
    <n v="25"/>
    <s v="OE1;SI;DP-ACT_11"/>
    <s v="DCI;DCI-ACT_25;Ago"/>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08-30T00:00:00"/>
    <s v="Ago"/>
    <n v="0"/>
    <n v="0"/>
    <e v="#DIV/0!"/>
    <e v="#DIV/0!"/>
    <n v="1"/>
    <n v="0"/>
    <n v="0"/>
    <m/>
    <m/>
  </r>
  <r>
    <n v="25"/>
    <s v="OE1;SI;DP-ACT_11"/>
    <s v="DCI;DCI-ACT_25;Sep"/>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09-30T00:00:00"/>
    <s v="Sep"/>
    <e v="#N/A"/>
    <e v="#N/A"/>
    <e v="#N/A"/>
    <e v="#N/A"/>
    <e v="#N/A"/>
    <e v="#N/A"/>
    <n v="0"/>
    <m/>
    <m/>
  </r>
  <r>
    <n v="25"/>
    <s v="OE1;SI;DP-ACT_11"/>
    <s v="DCI;DCI-ACT_25;Oct"/>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10-30T00:00:00"/>
    <s v="Oct"/>
    <e v="#N/A"/>
    <e v="#N/A"/>
    <e v="#N/A"/>
    <e v="#N/A"/>
    <e v="#N/A"/>
    <e v="#N/A"/>
    <n v="0"/>
    <m/>
    <m/>
  </r>
  <r>
    <n v="25"/>
    <s v="OE1;SI;DP-ACT_11"/>
    <s v="DCI;DCI-ACT_25;Nov"/>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11-30T00:00:00"/>
    <s v="Nov"/>
    <e v="#N/A"/>
    <n v="0"/>
    <e v="#N/A"/>
    <e v="#N/A"/>
    <e v="#N/A"/>
    <e v="#N/A"/>
    <n v="0"/>
    <m/>
    <m/>
  </r>
  <r>
    <n v="25"/>
    <s v="OE1;SI;DP-ACT_11"/>
    <s v="DCI;DCI-ACT_25;Dic"/>
    <x v="0"/>
    <s v="Fortalecer la Vigilancia."/>
    <s v="SI"/>
    <s v="PAI_10"/>
    <x v="0"/>
    <s v="PyP_Campañas de Promoción y Capacitación"/>
    <s v="DCI-E_09"/>
    <s v="2. Campañas de Promoción y Capacitación"/>
    <s v="DCI-ACT_25"/>
    <s v="Generar Alcance y Contenidos para la Realización del 1er Congreso del Sector Transporte."/>
    <s v="DCI"/>
    <s v="Dirección_de_Promoción_y_Prevención_Concesiones_e_Infraestructura"/>
    <n v="3"/>
    <n v="12"/>
    <n v="2019"/>
    <d v="2019-12-30T00:00:00"/>
    <s v="Dic"/>
    <e v="#N/A"/>
    <n v="0"/>
    <e v="#N/A"/>
    <e v="#N/A"/>
    <e v="#N/A"/>
    <e v="#N/A"/>
    <n v="0"/>
    <m/>
    <m/>
  </r>
  <r>
    <n v="26"/>
    <s v="OE1;SI;DP-ACT_12"/>
    <s v="DCI;DCI-ACT_26;Ene"/>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01-30T00:00:00"/>
    <s v="Ene"/>
    <n v="1"/>
    <n v="1"/>
    <n v="1"/>
    <s v="Ejecutada"/>
    <n v="1"/>
    <n v="1"/>
    <n v="1"/>
    <e v="#N/A"/>
    <e v="#N/A"/>
  </r>
  <r>
    <n v="26"/>
    <s v="OE1;SI;DP-ACT_12"/>
    <s v="DCI;DCI-ACT_26;Feb"/>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02-28T00:00:00"/>
    <s v="Feb"/>
    <n v="5"/>
    <n v="0"/>
    <n v="0"/>
    <s v="Por Ejecutar"/>
    <n v="6"/>
    <n v="1"/>
    <n v="0.16666666666666666"/>
    <m/>
    <m/>
  </r>
  <r>
    <n v="26"/>
    <s v="OE1;SI;DP-ACT_12"/>
    <s v="DCI;DCI-ACT_26;Mar"/>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03-30T00:00:00"/>
    <s v="Mar"/>
    <n v="2"/>
    <n v="0"/>
    <n v="0"/>
    <s v="Por Ejecutar"/>
    <n v="8"/>
    <n v="1"/>
    <n v="0.125"/>
    <m/>
    <m/>
  </r>
  <r>
    <n v="26"/>
    <s v="OE1;SI;DP-ACT_12"/>
    <s v="DCI;DCI-ACT_26;Abr"/>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04-30T00:00:00"/>
    <s v="Abr"/>
    <n v="7"/>
    <n v="0"/>
    <n v="0"/>
    <s v="Por Ejecutar"/>
    <n v="15"/>
    <n v="1"/>
    <n v="6.6666666666666666E-2"/>
    <m/>
    <m/>
  </r>
  <r>
    <n v="26"/>
    <s v="OE1;SI;DP-ACT_12"/>
    <s v="DCI;DCI-ACT_26;May"/>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05-30T00:00:00"/>
    <s v="May"/>
    <n v="7"/>
    <n v="0"/>
    <n v="0"/>
    <s v="Por Ejecutar"/>
    <n v="22"/>
    <n v="1"/>
    <n v="4.5454545454545456E-2"/>
    <m/>
    <m/>
  </r>
  <r>
    <n v="26"/>
    <s v="OE1;SI;DP-ACT_12"/>
    <s v="DCI;DCI-ACT_26;Jun"/>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06-30T00:00:00"/>
    <s v="Jun"/>
    <n v="5"/>
    <n v="0"/>
    <n v="0"/>
    <s v="Por Ejecutar"/>
    <n v="27"/>
    <n v="1"/>
    <n v="3.7037037037037035E-2"/>
    <m/>
    <m/>
  </r>
  <r>
    <n v="26"/>
    <s v="OE1;SI;DP-ACT_12"/>
    <s v="DCI;DCI-ACT_26;Jul"/>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07-30T00:00:00"/>
    <s v="Jul"/>
    <n v="3"/>
    <n v="0"/>
    <n v="0"/>
    <s v="Por Ejecutar"/>
    <n v="30"/>
    <n v="1"/>
    <n v="3.3333333333333333E-2"/>
    <m/>
    <m/>
  </r>
  <r>
    <n v="26"/>
    <s v="OE1;SI;DP-ACT_12"/>
    <s v="DCI;DCI-ACT_26;Ago"/>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08-30T00:00:00"/>
    <s v="Ago"/>
    <n v="2"/>
    <n v="0"/>
    <n v="0"/>
    <s v="Por Ejecutar"/>
    <n v="32"/>
    <n v="1"/>
    <n v="3.125E-2"/>
    <m/>
    <m/>
  </r>
  <r>
    <n v="26"/>
    <s v="OE1;SI;DP-ACT_12"/>
    <s v="DCI;DCI-ACT_26;Sep"/>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09-30T00:00:00"/>
    <s v="Sep"/>
    <e v="#N/A"/>
    <e v="#N/A"/>
    <e v="#N/A"/>
    <e v="#N/A"/>
    <e v="#N/A"/>
    <e v="#N/A"/>
    <n v="0"/>
    <m/>
    <m/>
  </r>
  <r>
    <n v="26"/>
    <s v="OE1;SI;DP-ACT_12"/>
    <s v="DCI;DCI-ACT_26;Oct"/>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10-30T00:00:00"/>
    <s v="Oct"/>
    <e v="#N/A"/>
    <e v="#N/A"/>
    <e v="#N/A"/>
    <e v="#N/A"/>
    <e v="#N/A"/>
    <e v="#N/A"/>
    <n v="0"/>
    <m/>
    <m/>
  </r>
  <r>
    <n v="26"/>
    <s v="OE1;SI;DP-ACT_12"/>
    <s v="DCI;DCI-ACT_26;Nov"/>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11-30T00:00:00"/>
    <s v="Nov"/>
    <e v="#N/A"/>
    <n v="2"/>
    <e v="#N/A"/>
    <e v="#N/A"/>
    <e v="#N/A"/>
    <e v="#N/A"/>
    <n v="0"/>
    <m/>
    <m/>
  </r>
  <r>
    <n v="26"/>
    <s v="OE1;SI;DP-ACT_12"/>
    <s v="DCI;DCI-ACT_26;Dic"/>
    <x v="0"/>
    <s v="Fortalecer la Vigilancia."/>
    <s v="SI"/>
    <s v="PEI_02"/>
    <x v="1"/>
    <s v="PEI_13 - Planes de Prevención"/>
    <s v="DCI-E_10"/>
    <s v="3. Planes de Prevención"/>
    <s v="DCI-ACT_26"/>
    <s v="Realizar Asesoría y Acompañamiento con expertos para la implementación de la metodología en Sectores Críticos de Accidentabilidad."/>
    <s v="DCI"/>
    <s v="Dirección_de_Promoción_y_Prevención_Concesiones_e_Infraestructura"/>
    <n v="3"/>
    <n v="8"/>
    <n v="2019"/>
    <d v="2019-12-30T00:00:00"/>
    <s v="Dic"/>
    <e v="#N/A"/>
    <n v="1"/>
    <e v="#N/A"/>
    <e v="#N/A"/>
    <e v="#N/A"/>
    <e v="#N/A"/>
    <n v="0"/>
    <m/>
    <m/>
  </r>
  <r>
    <n v="27"/>
    <s v="OE1;SI;DP-ACT_13"/>
    <s v="DCI;DCI-ACT_27;Ene"/>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01-30T00:00:00"/>
    <s v="Ene"/>
    <n v="0"/>
    <n v="0"/>
    <n v="0"/>
    <s v="Por Ejecutar"/>
    <n v="0"/>
    <n v="0"/>
    <n v="0"/>
    <e v="#N/A"/>
    <e v="#N/A"/>
  </r>
  <r>
    <n v="27"/>
    <s v="OE1;SI;DP-ACT_13"/>
    <s v="DCI;DCI-ACT_27;Feb"/>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02-28T00:00:00"/>
    <s v="Feb"/>
    <n v="5"/>
    <n v="0"/>
    <n v="0"/>
    <s v="Por Ejecutar"/>
    <n v="5"/>
    <n v="0"/>
    <n v="0"/>
    <m/>
    <m/>
  </r>
  <r>
    <n v="27"/>
    <s v="OE1;SI;DP-ACT_13"/>
    <s v="DCI;DCI-ACT_27;Mar"/>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03-30T00:00:00"/>
    <s v="Mar"/>
    <n v="50"/>
    <n v="0"/>
    <n v="0"/>
    <s v="Por Ejecutar"/>
    <n v="55"/>
    <n v="0"/>
    <n v="0"/>
    <m/>
    <m/>
  </r>
  <r>
    <n v="27"/>
    <s v="OE1;SI;DP-ACT_13"/>
    <s v="DCI;DCI-ACT_27;Abr"/>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04-30T00:00:00"/>
    <s v="Abr"/>
    <n v="5"/>
    <n v="0"/>
    <n v="0"/>
    <s v="Por Ejecutar"/>
    <n v="60"/>
    <n v="0"/>
    <n v="0"/>
    <m/>
    <m/>
  </r>
  <r>
    <n v="27"/>
    <s v="OE1;SI;DP-ACT_13"/>
    <s v="DCI;DCI-ACT_27;May"/>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05-30T00:00:00"/>
    <s v="May"/>
    <n v="0"/>
    <n v="0"/>
    <n v="0"/>
    <s v="Por Ejecutar"/>
    <n v="60"/>
    <n v="0"/>
    <n v="0"/>
    <m/>
    <m/>
  </r>
  <r>
    <n v="27"/>
    <s v="OE1;SI;DP-ACT_13"/>
    <s v="DCI;DCI-ACT_27;Jun"/>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06-30T00:00:00"/>
    <s v="Jun"/>
    <n v="0"/>
    <n v="0"/>
    <n v="0"/>
    <s v="Por Ejecutar"/>
    <n v="60"/>
    <n v="0"/>
    <n v="0"/>
    <m/>
    <m/>
  </r>
  <r>
    <n v="27"/>
    <s v="OE1;SI;DP-ACT_13"/>
    <s v="DCI;DCI-ACT_27;Jul"/>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07-30T00:00:00"/>
    <s v="Jul"/>
    <n v="0"/>
    <n v="0"/>
    <n v="0"/>
    <s v="Por Ejecutar"/>
    <n v="60"/>
    <n v="0"/>
    <n v="0"/>
    <m/>
    <m/>
  </r>
  <r>
    <n v="27"/>
    <s v="OE1;SI;DP-ACT_13"/>
    <s v="DCI;DCI-ACT_27;Ago"/>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08-30T00:00:00"/>
    <s v="Ago"/>
    <n v="0"/>
    <n v="0"/>
    <n v="0"/>
    <s v="Por Ejecutar"/>
    <n v="60"/>
    <n v="0"/>
    <n v="0"/>
    <m/>
    <m/>
  </r>
  <r>
    <n v="27"/>
    <s v="OE1;SI;DP-ACT_13"/>
    <s v="DCI;DCI-ACT_27;Sep"/>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09-30T00:00:00"/>
    <s v="Sep"/>
    <e v="#N/A"/>
    <e v="#N/A"/>
    <n v="0"/>
    <s v="Por Ejecutar"/>
    <e v="#N/A"/>
    <e v="#N/A"/>
    <n v="0"/>
    <m/>
    <m/>
  </r>
  <r>
    <n v="27"/>
    <s v="OE1;SI;DP-ACT_13"/>
    <s v="DCI;DCI-ACT_27;Oct"/>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10-30T00:00:00"/>
    <s v="Oct"/>
    <e v="#N/A"/>
    <e v="#N/A"/>
    <n v="0"/>
    <s v="Por Ejecutar"/>
    <e v="#N/A"/>
    <e v="#N/A"/>
    <n v="0"/>
    <m/>
    <m/>
  </r>
  <r>
    <n v="27"/>
    <s v="OE1;SI;DP-ACT_13"/>
    <s v="DCI;DCI-ACT_27;Nov"/>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11-30T00:00:00"/>
    <s v="Nov"/>
    <e v="#N/A"/>
    <n v="0"/>
    <e v="#N/A"/>
    <e v="#N/A"/>
    <e v="#N/A"/>
    <e v="#N/A"/>
    <n v="0"/>
    <m/>
    <m/>
  </r>
  <r>
    <n v="27"/>
    <s v="OE1;SI;DP-ACT_13"/>
    <s v="DCI;DCI-ACT_27;Dic"/>
    <x v="0"/>
    <s v="Fortalecer la Vigilancia."/>
    <s v="SI"/>
    <s v="PAI_10"/>
    <x v="0"/>
    <s v="PyP_Plan de Prevención"/>
    <s v="DCI-E_10"/>
    <s v="3. Planes de Prevención"/>
    <s v="DCI-ACT_27"/>
    <s v="Ejecutar Programa SETA (Fase 3 Complementaria SETA - 2019)"/>
    <s v="DCI"/>
    <s v="Dirección_de_Promoción_y_Prevención_Concesiones_e_Infraestructura"/>
    <n v="10"/>
    <n v="8"/>
    <n v="2019"/>
    <d v="2019-12-30T00:00:00"/>
    <s v="Dic"/>
    <e v="#N/A"/>
    <n v="0"/>
    <e v="#N/A"/>
    <e v="#N/A"/>
    <e v="#N/A"/>
    <e v="#N/A"/>
    <n v="0"/>
    <m/>
    <m/>
  </r>
  <r>
    <n v="28"/>
    <s v="OE1;SI;DP-ACT_14"/>
    <s v="DCI;DCI-ACT_28;Ene"/>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01-30T00:00:00"/>
    <s v="Ene"/>
    <n v="0"/>
    <n v="0"/>
    <n v="0"/>
    <s v="Por Ejecutar"/>
    <n v="0"/>
    <n v="0"/>
    <n v="0"/>
    <e v="#N/A"/>
    <e v="#N/A"/>
  </r>
  <r>
    <n v="28"/>
    <s v="OE1;SI;DP-ACT_14"/>
    <s v="DCI;DCI-ACT_28;Feb"/>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02-28T00:00:00"/>
    <s v="Feb"/>
    <n v="0"/>
    <n v="0"/>
    <n v="0"/>
    <s v="Por Ejecutar"/>
    <n v="0"/>
    <n v="0"/>
    <n v="0"/>
    <m/>
    <m/>
  </r>
  <r>
    <n v="28"/>
    <s v="OE1;SI;DP-ACT_14"/>
    <s v="DCI;DCI-ACT_28;Mar"/>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03-30T00:00:00"/>
    <s v="Mar"/>
    <n v="0"/>
    <n v="0"/>
    <n v="0"/>
    <s v="Por Ejecutar"/>
    <n v="0"/>
    <n v="0"/>
    <n v="0"/>
    <m/>
    <m/>
  </r>
  <r>
    <n v="28"/>
    <s v="OE1;SI;DP-ACT_14"/>
    <s v="DCI;DCI-ACT_28;Abr"/>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04-30T00:00:00"/>
    <s v="Abr"/>
    <n v="0"/>
    <n v="0"/>
    <n v="0"/>
    <s v="Por Ejecutar"/>
    <n v="0"/>
    <n v="0"/>
    <n v="0"/>
    <m/>
    <m/>
  </r>
  <r>
    <n v="28"/>
    <s v="OE1;SI;DP-ACT_14"/>
    <s v="DCI;DCI-ACT_28;May"/>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05-30T00:00:00"/>
    <s v="May"/>
    <n v="0"/>
    <n v="0"/>
    <n v="0"/>
    <s v="Por Ejecutar"/>
    <n v="0"/>
    <n v="0"/>
    <n v="0"/>
    <m/>
    <m/>
  </r>
  <r>
    <n v="28"/>
    <s v="OE1;SI;DP-ACT_14"/>
    <s v="DCI;DCI-ACT_28;Jun"/>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06-30T00:00:00"/>
    <s v="Jun"/>
    <n v="0"/>
    <n v="0"/>
    <n v="0"/>
    <s v="Por Ejecutar"/>
    <n v="0"/>
    <n v="0"/>
    <n v="0"/>
    <m/>
    <m/>
  </r>
  <r>
    <n v="28"/>
    <s v="OE1;SI;DP-ACT_14"/>
    <s v="DCI;DCI-ACT_28;Jul"/>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07-30T00:00:00"/>
    <s v="Jul"/>
    <n v="0"/>
    <n v="0"/>
    <e v="#DIV/0!"/>
    <e v="#DIV/0!"/>
    <n v="0"/>
    <n v="0"/>
    <n v="0"/>
    <m/>
    <m/>
  </r>
  <r>
    <n v="28"/>
    <s v="OE1;SI;DP-ACT_14"/>
    <s v="DCI;DCI-ACT_28;Ago"/>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08-30T00:00:00"/>
    <s v="Ago"/>
    <n v="0"/>
    <n v="0"/>
    <n v="0"/>
    <s v="Por Ejecutar"/>
    <n v="0"/>
    <n v="0"/>
    <n v="0"/>
    <m/>
    <m/>
  </r>
  <r>
    <n v="28"/>
    <s v="OE1;SI;DP-ACT_14"/>
    <s v="DCI;DCI-ACT_28;Sep"/>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09-30T00:00:00"/>
    <s v="Sep"/>
    <e v="#N/A"/>
    <e v="#N/A"/>
    <n v="0"/>
    <s v="Por Ejecutar"/>
    <e v="#N/A"/>
    <e v="#N/A"/>
    <n v="0"/>
    <m/>
    <m/>
  </r>
  <r>
    <n v="28"/>
    <s v="OE1;SI;DP-ACT_14"/>
    <s v="DCI;DCI-ACT_28;Oct"/>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10-30T00:00:00"/>
    <s v="Oct"/>
    <e v="#N/A"/>
    <e v="#N/A"/>
    <n v="0"/>
    <s v="Por Ejecutar"/>
    <e v="#N/A"/>
    <e v="#N/A"/>
    <n v="0"/>
    <m/>
    <m/>
  </r>
  <r>
    <n v="28"/>
    <s v="OE1;SI;DP-ACT_14"/>
    <s v="DCI;DCI-ACT_28;Nov"/>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11-30T00:00:00"/>
    <s v="Nov"/>
    <e v="#N/A"/>
    <n v="38"/>
    <n v="0"/>
    <s v="Por Ejecutar"/>
    <e v="#N/A"/>
    <e v="#N/A"/>
    <n v="0"/>
    <m/>
    <m/>
  </r>
  <r>
    <n v="28"/>
    <s v="OE1;SI;DP-ACT_14"/>
    <s v="DCI;DCI-ACT_28;Dic"/>
    <x v="0"/>
    <s v="Fortalecer la Vigilancia."/>
    <s v="SI"/>
    <s v="PAI_10"/>
    <x v="0"/>
    <s v="PyP_Plan de Prevención"/>
    <s v="DCI-E_10"/>
    <s v="3. Planes de Prevención"/>
    <s v="DCI-ACT_28"/>
    <s v="Ejecutar Programa SETA (Fase 1 y 2 - 2020)"/>
    <s v="DCI"/>
    <s v="Dirección_de_Promoción_y_Prevención_Concesiones_e_Infraestructura"/>
    <n v="10"/>
    <n v="12"/>
    <n v="2019"/>
    <d v="2019-12-30T00:00:00"/>
    <s v="Dic"/>
    <e v="#N/A"/>
    <n v="0"/>
    <n v="0"/>
    <s v="Por Ejecutar"/>
    <e v="#N/A"/>
    <e v="#N/A"/>
    <n v="0"/>
    <m/>
    <m/>
  </r>
  <r>
    <n v="29"/>
    <s v="OE1;SI;DP-ACT_15"/>
    <s v="DCI;DCI-ACT_29;Ene"/>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01-30T00:00:00"/>
    <s v="Ene"/>
    <n v="5"/>
    <n v="5"/>
    <n v="1"/>
    <s v="Ejecutada"/>
    <n v="5"/>
    <n v="5"/>
    <n v="1"/>
    <e v="#N/A"/>
    <e v="#N/A"/>
  </r>
  <r>
    <n v="29"/>
    <s v="OE1;SI;DP-ACT_15"/>
    <s v="DCI;DCI-ACT_29;Feb"/>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02-28T00:00:00"/>
    <s v="Feb"/>
    <n v="15"/>
    <n v="0"/>
    <n v="0"/>
    <s v="Por Ejecutar"/>
    <n v="20"/>
    <n v="5"/>
    <n v="0.25"/>
    <m/>
    <m/>
  </r>
  <r>
    <n v="29"/>
    <s v="OE1;SI;DP-ACT_15"/>
    <s v="DCI;DCI-ACT_29;Mar"/>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03-30T00:00:00"/>
    <s v="Mar"/>
    <n v="23"/>
    <n v="0"/>
    <n v="0"/>
    <s v="Por Ejecutar"/>
    <n v="43"/>
    <n v="5"/>
    <n v="0.11627906976744186"/>
    <m/>
    <m/>
  </r>
  <r>
    <n v="29"/>
    <s v="OE1;SI;DP-ACT_15"/>
    <s v="DCI;DCI-ACT_29;Abr"/>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04-30T00:00:00"/>
    <s v="Abr"/>
    <n v="25"/>
    <n v="0"/>
    <n v="0"/>
    <s v="Por Ejecutar"/>
    <n v="68"/>
    <n v="5"/>
    <n v="7.3529411764705885E-2"/>
    <m/>
    <m/>
  </r>
  <r>
    <n v="29"/>
    <s v="OE1;SI;DP-ACT_15"/>
    <s v="DCI;DCI-ACT_29;May"/>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05-30T00:00:00"/>
    <s v="May"/>
    <n v="30"/>
    <n v="0"/>
    <n v="0"/>
    <s v="Por Ejecutar"/>
    <n v="98"/>
    <n v="5"/>
    <n v="5.1020408163265307E-2"/>
    <m/>
    <m/>
  </r>
  <r>
    <n v="29"/>
    <s v="OE1;SI;DP-ACT_15"/>
    <s v="DCI;DCI-ACT_29;Jun"/>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06-30T00:00:00"/>
    <s v="Jun"/>
    <n v="25"/>
    <n v="0"/>
    <n v="0"/>
    <s v="Por Ejecutar"/>
    <n v="123"/>
    <n v="5"/>
    <n v="4.065040650406504E-2"/>
    <m/>
    <m/>
  </r>
  <r>
    <n v="29"/>
    <s v="OE1;SI;DP-ACT_15"/>
    <s v="DCI;DCI-ACT_29;Jul"/>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07-30T00:00:00"/>
    <s v="Jul"/>
    <n v="25"/>
    <n v="0"/>
    <n v="0"/>
    <s v="Por Ejecutar"/>
    <n v="148"/>
    <n v="5"/>
    <n v="3.3783783783783786E-2"/>
    <m/>
    <m/>
  </r>
  <r>
    <n v="29"/>
    <s v="OE1;SI;DP-ACT_15"/>
    <s v="DCI;DCI-ACT_29;Ago"/>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08-30T00:00:00"/>
    <s v="Ago"/>
    <n v="40"/>
    <n v="0"/>
    <n v="0"/>
    <s v="Por Ejecutar"/>
    <n v="188"/>
    <n v="5"/>
    <n v="2.6595744680851064E-2"/>
    <m/>
    <m/>
  </r>
  <r>
    <n v="29"/>
    <s v="OE1;SI;DP-ACT_15"/>
    <s v="DCI;DCI-ACT_29;Sep"/>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09-30T00:00:00"/>
    <s v="Sep"/>
    <e v="#N/A"/>
    <e v="#N/A"/>
    <n v="0"/>
    <s v="Por Ejecutar"/>
    <e v="#N/A"/>
    <e v="#N/A"/>
    <n v="0"/>
    <m/>
    <m/>
  </r>
  <r>
    <n v="29"/>
    <s v="OE1;SI;DP-ACT_15"/>
    <s v="DCI;DCI-ACT_29;Oct"/>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10-30T00:00:00"/>
    <s v="Oct"/>
    <e v="#N/A"/>
    <e v="#N/A"/>
    <n v="0"/>
    <s v="Por Ejecutar"/>
    <e v="#N/A"/>
    <e v="#N/A"/>
    <n v="0"/>
    <m/>
    <m/>
  </r>
  <r>
    <n v="29"/>
    <s v="OE1;SI;DP-ACT_15"/>
    <s v="DCI;DCI-ACT_29;Nov"/>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11-30T00:00:00"/>
    <s v="Nov"/>
    <e v="#N/A"/>
    <n v="30"/>
    <n v="0"/>
    <s v="Por Ejecutar"/>
    <e v="#N/A"/>
    <e v="#N/A"/>
    <n v="0"/>
    <m/>
    <m/>
  </r>
  <r>
    <n v="29"/>
    <s v="OE1;SI;DP-ACT_15"/>
    <s v="DCI;DCI-ACT_29;Dic"/>
    <x v="0"/>
    <s v="Fortalecer la Vigilancia."/>
    <s v="SI"/>
    <s v="PAI_10"/>
    <x v="0"/>
    <s v="PyP_Plan de Prevención"/>
    <s v="DCI-E_10"/>
    <s v="3. Planes de Prevención"/>
    <s v="DCI-ACT_29"/>
    <s v="Realizar Acciones de Supervisión a 306 vigilados"/>
    <s v="DCI"/>
    <s v="Dirección_de_Promoción_y_Prevención_Concesiones_e_Infraestructura"/>
    <n v="1"/>
    <n v="3"/>
    <n v="2019"/>
    <d v="2019-12-30T00:00:00"/>
    <s v="Dic"/>
    <e v="#N/A"/>
    <n v="18"/>
    <n v="0"/>
    <s v="Por Ejecutar"/>
    <e v="#N/A"/>
    <e v="#N/A"/>
    <n v="0"/>
    <m/>
    <m/>
  </r>
  <r>
    <n v="30"/>
    <s v="OE1;SI;DP-ACT_16"/>
    <s v="DCI;DCI-ACT_30;Ene"/>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01-30T00:00:00"/>
    <s v="Ene"/>
    <n v="0"/>
    <n v="0"/>
    <n v="0"/>
    <s v="Por Ejecutar"/>
    <n v="0"/>
    <n v="0"/>
    <n v="0"/>
    <e v="#N/A"/>
    <e v="#N/A"/>
  </r>
  <r>
    <n v="30"/>
    <s v="OE1;SI;DP-ACT_16"/>
    <s v="DCI;DCI-ACT_30;Feb"/>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02-28T00:00:00"/>
    <s v="Feb"/>
    <n v="0"/>
    <n v="0"/>
    <n v="0"/>
    <s v="Por Ejecutar"/>
    <n v="0"/>
    <n v="0"/>
    <n v="0"/>
    <m/>
    <m/>
  </r>
  <r>
    <n v="30"/>
    <s v="OE1;SI;DP-ACT_16"/>
    <s v="DCI;DCI-ACT_30;Mar"/>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03-30T00:00:00"/>
    <s v="Mar"/>
    <n v="0"/>
    <n v="0"/>
    <n v="0"/>
    <s v="Por Ejecutar"/>
    <n v="0"/>
    <n v="0"/>
    <n v="0"/>
    <m/>
    <m/>
  </r>
  <r>
    <n v="30"/>
    <s v="OE1;SI;DP-ACT_16"/>
    <s v="DCI;DCI-ACT_30;Abr"/>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04-30T00:00:00"/>
    <s v="Abr"/>
    <n v="0"/>
    <n v="0"/>
    <n v="0"/>
    <s v="Por Ejecutar"/>
    <n v="0"/>
    <n v="0"/>
    <n v="0"/>
    <m/>
    <m/>
  </r>
  <r>
    <n v="30"/>
    <s v="OE1;SI;DP-ACT_16"/>
    <s v="DCI;DCI-ACT_30;May"/>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05-30T00:00:00"/>
    <s v="May"/>
    <n v="0"/>
    <n v="0"/>
    <n v="0"/>
    <s v="Por Ejecutar"/>
    <n v="0"/>
    <n v="0"/>
    <n v="0"/>
    <m/>
    <m/>
  </r>
  <r>
    <n v="30"/>
    <s v="OE1;SI;DP-ACT_16"/>
    <s v="DCI;DCI-ACT_30;Jun"/>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06-30T00:00:00"/>
    <s v="Jun"/>
    <n v="0"/>
    <n v="0"/>
    <n v="0"/>
    <s v="Por Ejecutar"/>
    <n v="0"/>
    <n v="0"/>
    <n v="0"/>
    <m/>
    <m/>
  </r>
  <r>
    <n v="30"/>
    <s v="OE1;SI;DP-ACT_16"/>
    <s v="DCI;DCI-ACT_30;Jul"/>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07-30T00:00:00"/>
    <s v="Jul"/>
    <n v="0"/>
    <n v="0"/>
    <n v="0"/>
    <s v="Por Ejecutar"/>
    <n v="0"/>
    <n v="0"/>
    <n v="0"/>
    <m/>
    <m/>
  </r>
  <r>
    <n v="30"/>
    <s v="OE1;SI;DP-ACT_16"/>
    <s v="DCI;DCI-ACT_30;Ago"/>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08-30T00:00:00"/>
    <s v="Ago"/>
    <n v="0"/>
    <n v="0"/>
    <n v="0"/>
    <s v="Por Ejecutar"/>
    <n v="0"/>
    <n v="0"/>
    <n v="0"/>
    <m/>
    <m/>
  </r>
  <r>
    <n v="30"/>
    <s v="OE1;SI;DP-ACT_16"/>
    <s v="DCI;DCI-ACT_30;Sep"/>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09-30T00:00:00"/>
    <s v="Sep"/>
    <e v="#N/A"/>
    <e v="#N/A"/>
    <e v="#N/A"/>
    <e v="#N/A"/>
    <e v="#N/A"/>
    <e v="#N/A"/>
    <n v="0"/>
    <m/>
    <m/>
  </r>
  <r>
    <n v="30"/>
    <s v="OE1;SI;DP-ACT_16"/>
    <s v="DCI;DCI-ACT_30;Oct"/>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10-30T00:00:00"/>
    <s v="Oct"/>
    <e v="#N/A"/>
    <e v="#N/A"/>
    <n v="0"/>
    <s v="Por Ejecutar"/>
    <e v="#N/A"/>
    <e v="#N/A"/>
    <n v="0"/>
    <m/>
    <m/>
  </r>
  <r>
    <n v="30"/>
    <s v="OE1;SI;DP-ACT_16"/>
    <s v="DCI;DCI-ACT_30;Nov"/>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11-30T00:00:00"/>
    <s v="Nov"/>
    <e v="#N/A"/>
    <n v="0"/>
    <n v="0"/>
    <s v="Por Ejecutar"/>
    <e v="#N/A"/>
    <e v="#N/A"/>
    <n v="0"/>
    <m/>
    <m/>
  </r>
  <r>
    <n v="30"/>
    <s v="OE1;SI;DP-ACT_16"/>
    <s v="DCI;DCI-ACT_30;Dic"/>
    <x v="0"/>
    <s v="Fortalecer la Vigilancia."/>
    <s v="SI"/>
    <s v="PAI_10"/>
    <x v="0"/>
    <s v="PyP_Plan de Prevención"/>
    <s v="DCI-E_10"/>
    <s v="3. Planes de Prevención"/>
    <s v="DCI-ACT_30"/>
    <s v="Realizar Acciones de Supervisión Extraordinarias"/>
    <s v="DCI"/>
    <s v="Dirección_de_Promoción_y_Prevención_Concesiones_e_Infraestructura"/>
    <n v="1"/>
    <n v="3"/>
    <n v="2019"/>
    <d v="2019-12-30T00:00:00"/>
    <s v="Dic"/>
    <e v="#N/A"/>
    <n v="0"/>
    <n v="0"/>
    <s v="Por Ejecutar"/>
    <e v="#N/A"/>
    <e v="#N/A"/>
    <n v="0"/>
    <m/>
    <m/>
  </r>
  <r>
    <n v="31"/>
    <s v="OE1;SI;DP-ACT_17"/>
    <s v="DCI;DCI-ACT_31;Ene"/>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01-30T00:00:00"/>
    <s v="Ene"/>
    <n v="3"/>
    <n v="3"/>
    <n v="1"/>
    <s v="Ejecutada"/>
    <n v="3"/>
    <n v="3"/>
    <n v="1"/>
    <e v="#N/A"/>
    <e v="#N/A"/>
  </r>
  <r>
    <n v="31"/>
    <s v="OE1;SI;DP-ACT_17"/>
    <s v="DCI;DCI-ACT_31;Feb"/>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02-28T00:00:00"/>
    <s v="Feb"/>
    <n v="1"/>
    <n v="0"/>
    <n v="0"/>
    <s v="Por Ejecutar"/>
    <n v="4"/>
    <n v="3"/>
    <n v="0.75"/>
    <m/>
    <m/>
  </r>
  <r>
    <n v="31"/>
    <s v="OE1;SI;DP-ACT_17"/>
    <s v="DCI;DCI-ACT_31;Mar"/>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03-30T00:00:00"/>
    <s v="Mar"/>
    <n v="0"/>
    <n v="0"/>
    <n v="0"/>
    <s v="Por Ejecutar"/>
    <n v="4"/>
    <n v="3"/>
    <n v="0.75"/>
    <m/>
    <m/>
  </r>
  <r>
    <n v="31"/>
    <s v="OE1;SI;DP-ACT_17"/>
    <s v="DCI;DCI-ACT_31;Abr"/>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04-30T00:00:00"/>
    <s v="Abr"/>
    <n v="0"/>
    <n v="0"/>
    <e v="#DIV/0!"/>
    <e v="#DIV/0!"/>
    <n v="4"/>
    <n v="3"/>
    <n v="0.75"/>
    <m/>
    <m/>
  </r>
  <r>
    <n v="31"/>
    <s v="OE1;SI;DP-ACT_17"/>
    <s v="DCI;DCI-ACT_31;May"/>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05-30T00:00:00"/>
    <s v="May"/>
    <n v="0"/>
    <n v="0"/>
    <e v="#DIV/0!"/>
    <e v="#DIV/0!"/>
    <n v="4"/>
    <n v="3"/>
    <n v="0.75"/>
    <m/>
    <m/>
  </r>
  <r>
    <n v="31"/>
    <s v="OE1;SI;DP-ACT_17"/>
    <s v="DCI;DCI-ACT_31;Jun"/>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06-30T00:00:00"/>
    <s v="Jun"/>
    <n v="1"/>
    <n v="0"/>
    <n v="0"/>
    <s v="Por Ejecutar"/>
    <n v="5"/>
    <n v="3"/>
    <n v="0.6"/>
    <m/>
    <m/>
  </r>
  <r>
    <n v="31"/>
    <s v="OE1;SI;DP-ACT_17"/>
    <s v="DCI;DCI-ACT_31;Jul"/>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07-30T00:00:00"/>
    <s v="Jul"/>
    <n v="0"/>
    <n v="0"/>
    <n v="0"/>
    <s v="Por Ejecutar"/>
    <n v="5"/>
    <n v="3"/>
    <n v="0.6"/>
    <m/>
    <m/>
  </r>
  <r>
    <n v="31"/>
    <s v="OE1;SI;DP-ACT_17"/>
    <s v="DCI;DCI-ACT_31;Ago"/>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08-30T00:00:00"/>
    <s v="Ago"/>
    <n v="0"/>
    <n v="0"/>
    <n v="0"/>
    <s v="Por Ejecutar"/>
    <n v="5"/>
    <n v="3"/>
    <n v="0.6"/>
    <m/>
    <m/>
  </r>
  <r>
    <n v="31"/>
    <s v="OE1;SI;DP-ACT_17"/>
    <s v="DCI;DCI-ACT_31;Sep"/>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09-30T00:00:00"/>
    <s v="Sep"/>
    <e v="#N/A"/>
    <e v="#N/A"/>
    <n v="0"/>
    <s v="Por Ejecutar"/>
    <e v="#N/A"/>
    <e v="#N/A"/>
    <n v="0"/>
    <m/>
    <m/>
  </r>
  <r>
    <n v="31"/>
    <s v="OE1;SI;DP-ACT_17"/>
    <s v="DCI;DCI-ACT_31;Oct"/>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10-30T00:00:00"/>
    <s v="Oct"/>
    <e v="#N/A"/>
    <e v="#N/A"/>
    <n v="0"/>
    <s v="Por Ejecutar"/>
    <e v="#N/A"/>
    <e v="#N/A"/>
    <n v="0"/>
    <m/>
    <m/>
  </r>
  <r>
    <n v="31"/>
    <s v="OE1;SI;DP-ACT_17"/>
    <s v="DCI;DCI-ACT_31;Nov"/>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11-30T00:00:00"/>
    <s v="Nov"/>
    <e v="#N/A"/>
    <n v="0"/>
    <n v="0"/>
    <s v="Por Ejecutar"/>
    <e v="#N/A"/>
    <e v="#N/A"/>
    <n v="0"/>
    <m/>
    <m/>
  </r>
  <r>
    <n v="31"/>
    <s v="OE1;SI;DP-ACT_17"/>
    <s v="DCI;DCI-ACT_31;Dic"/>
    <x v="0"/>
    <s v="Fortalecer la Vigilancia."/>
    <s v="SI"/>
    <s v="PAI_10"/>
    <x v="0"/>
    <s v="PyP_Actualización Registro de vigilados"/>
    <s v="DCI-E_11"/>
    <s v="4. Actualización Registro de vigilados"/>
    <s v="DCI-ACT_31"/>
    <s v="Reporte de Registros de Vigilados Modificados y/o Actualizados en el sistema VIGIA"/>
    <s v="DCI"/>
    <s v="Dirección_de_Promoción_y_Prevención_Concesiones_e_Infraestructura"/>
    <n v="1"/>
    <n v="3"/>
    <n v="2019"/>
    <d v="2019-12-30T00:00:00"/>
    <s v="Dic"/>
    <e v="#N/A"/>
    <n v="0"/>
    <n v="0"/>
    <s v="Por Ejecutar"/>
    <e v="#N/A"/>
    <e v="#N/A"/>
    <n v="0"/>
    <m/>
    <m/>
  </r>
  <r>
    <n v="32"/>
    <s v="OE1;SI;DP-ACT_18"/>
    <s v="DCI;DCI-ACT_32;Ene"/>
    <x v="0"/>
    <s v="Fortalecer la Vigilancia."/>
    <s v="SI"/>
    <s v="PAI_10"/>
    <x v="0"/>
    <s v="PyP_Vigilancia Subjetiva"/>
    <s v="DCI-E_12"/>
    <s v="5. Vigilancia Subjetiva"/>
    <s v="DCI-ACT_32"/>
    <s v="Elaborar Informe Subjetivo"/>
    <s v="DCI"/>
    <s v="Dirección_de_Promoción_y_Prevención_Concesiones_e_Infraestructura"/>
    <n v="6"/>
    <n v="5"/>
    <n v="2019"/>
    <d v="2019-01-30T00:00:00"/>
    <s v="Ene"/>
    <n v="1"/>
    <n v="1"/>
    <n v="1"/>
    <s v="Ejecutada"/>
    <n v="1"/>
    <n v="1"/>
    <n v="1"/>
    <e v="#N/A"/>
    <e v="#N/A"/>
  </r>
  <r>
    <n v="32"/>
    <s v="OE1;SI;DP-ACT_18"/>
    <s v="DCI;DCI-ACT_32;Feb"/>
    <x v="0"/>
    <s v="Fortalecer la Vigilancia."/>
    <s v="SI"/>
    <s v="PAI_10"/>
    <x v="0"/>
    <s v="PyP_Vigilancia Subjetiva"/>
    <s v="DCI-E_12"/>
    <s v="5. Vigilancia Subjetiva"/>
    <s v="DCI-ACT_32"/>
    <s v="Elaborar Informe Subjetivo"/>
    <s v="DCI"/>
    <s v="Dirección_de_Promoción_y_Prevención_Concesiones_e_Infraestructura"/>
    <n v="6"/>
    <n v="5"/>
    <n v="2019"/>
    <d v="2019-02-28T00:00:00"/>
    <s v="Feb"/>
    <n v="1"/>
    <n v="0"/>
    <n v="0"/>
    <s v="Por Ejecutar"/>
    <n v="2"/>
    <n v="1"/>
    <n v="0.5"/>
    <m/>
    <m/>
  </r>
  <r>
    <n v="32"/>
    <s v="OE1;SI;DP-ACT_18"/>
    <s v="DCI;DCI-ACT_32;Mar"/>
    <x v="0"/>
    <s v="Fortalecer la Vigilancia."/>
    <s v="SI"/>
    <s v="PAI_10"/>
    <x v="0"/>
    <s v="PyP_Vigilancia Subjetiva"/>
    <s v="DCI-E_12"/>
    <s v="5. Vigilancia Subjetiva"/>
    <s v="DCI-ACT_32"/>
    <s v="Elaborar Informe Subjetivo"/>
    <s v="DCI"/>
    <s v="Dirección_de_Promoción_y_Prevención_Concesiones_e_Infraestructura"/>
    <n v="6"/>
    <n v="5"/>
    <n v="2019"/>
    <d v="2019-03-30T00:00:00"/>
    <s v="Mar"/>
    <n v="1"/>
    <n v="0"/>
    <n v="0"/>
    <s v="Por Ejecutar"/>
    <n v="3"/>
    <n v="1"/>
    <n v="0.33333333333333331"/>
    <m/>
    <m/>
  </r>
  <r>
    <n v="32"/>
    <s v="OE1;SI;DP-ACT_18"/>
    <s v="DCI;DCI-ACT_32;Abr"/>
    <x v="0"/>
    <s v="Fortalecer la Vigilancia."/>
    <s v="SI"/>
    <s v="PAI_10"/>
    <x v="0"/>
    <s v="PyP_Vigilancia Subjetiva"/>
    <s v="DCI-E_12"/>
    <s v="5. Vigilancia Subjetiva"/>
    <s v="DCI-ACT_32"/>
    <s v="Elaborar Informe Subjetivo"/>
    <s v="DCI"/>
    <s v="Dirección_de_Promoción_y_Prevención_Concesiones_e_Infraestructura"/>
    <n v="6"/>
    <n v="5"/>
    <n v="2019"/>
    <d v="2019-04-30T00:00:00"/>
    <s v="Abr"/>
    <n v="1"/>
    <n v="0"/>
    <n v="0"/>
    <s v="Por Ejecutar"/>
    <n v="4"/>
    <n v="1"/>
    <n v="0.25"/>
    <m/>
    <m/>
  </r>
  <r>
    <n v="32"/>
    <s v="OE1;SI;DP-ACT_18"/>
    <s v="DCI;DCI-ACT_32;May"/>
    <x v="0"/>
    <s v="Fortalecer la Vigilancia."/>
    <s v="SI"/>
    <s v="PAI_10"/>
    <x v="0"/>
    <s v="PyP_Vigilancia Subjetiva"/>
    <s v="DCI-E_12"/>
    <s v="5. Vigilancia Subjetiva"/>
    <s v="DCI-ACT_32"/>
    <s v="Elaborar Informe Subjetivo"/>
    <s v="DCI"/>
    <s v="Dirección_de_Promoción_y_Prevención_Concesiones_e_Infraestructura"/>
    <n v="6"/>
    <n v="5"/>
    <n v="2019"/>
    <d v="2019-05-30T00:00:00"/>
    <s v="May"/>
    <n v="1"/>
    <n v="0"/>
    <n v="0"/>
    <s v="Por Ejecutar"/>
    <n v="5"/>
    <n v="1"/>
    <n v="0.2"/>
    <m/>
    <m/>
  </r>
  <r>
    <n v="32"/>
    <s v="OE1;SI;DP-ACT_18"/>
    <s v="DCI;DCI-ACT_32;Jun"/>
    <x v="0"/>
    <s v="Fortalecer la Vigilancia."/>
    <s v="SI"/>
    <s v="PAI_10"/>
    <x v="0"/>
    <s v="PyP_Vigilancia Subjetiva"/>
    <s v="DCI-E_12"/>
    <s v="5. Vigilancia Subjetiva"/>
    <s v="DCI-ACT_32"/>
    <s v="Elaborar Informe Subjetivo"/>
    <s v="DCI"/>
    <s v="Dirección_de_Promoción_y_Prevención_Concesiones_e_Infraestructura"/>
    <n v="6"/>
    <n v="5"/>
    <n v="2019"/>
    <d v="2019-06-30T00:00:00"/>
    <s v="Jun"/>
    <n v="1"/>
    <n v="0"/>
    <n v="0"/>
    <s v="Por Ejecutar"/>
    <n v="6"/>
    <n v="1"/>
    <n v="0.16666666666666666"/>
    <m/>
    <m/>
  </r>
  <r>
    <n v="32"/>
    <s v="OE1;SI;DP-ACT_18"/>
    <s v="DCI;DCI-ACT_32;Jul"/>
    <x v="0"/>
    <s v="Fortalecer la Vigilancia."/>
    <s v="SI"/>
    <s v="PAI_10"/>
    <x v="0"/>
    <s v="PyP_Vigilancia Subjetiva"/>
    <s v="DCI-E_12"/>
    <s v="5. Vigilancia Subjetiva"/>
    <s v="DCI-ACT_32"/>
    <s v="Elaborar Informe Subjetivo"/>
    <s v="DCI"/>
    <s v="Dirección_de_Promoción_y_Prevención_Concesiones_e_Infraestructura"/>
    <n v="6"/>
    <n v="5"/>
    <n v="2019"/>
    <d v="2019-07-30T00:00:00"/>
    <s v="Jul"/>
    <n v="1"/>
    <n v="0"/>
    <n v="0"/>
    <s v="Por Ejecutar"/>
    <n v="7"/>
    <n v="1"/>
    <n v="0.14285714285714285"/>
    <m/>
    <m/>
  </r>
  <r>
    <n v="32"/>
    <s v="OE1;SI;DP-ACT_18"/>
    <s v="DCI;DCI-ACT_32;Ago"/>
    <x v="0"/>
    <s v="Fortalecer la Vigilancia."/>
    <s v="SI"/>
    <s v="PAI_10"/>
    <x v="0"/>
    <s v="PyP_Vigilancia Subjetiva"/>
    <s v="DCI-E_12"/>
    <s v="5. Vigilancia Subjetiva"/>
    <s v="DCI-ACT_32"/>
    <s v="Elaborar Informe Subjetivo"/>
    <s v="DCI"/>
    <s v="Dirección_de_Promoción_y_Prevención_Concesiones_e_Infraestructura"/>
    <n v="6"/>
    <n v="5"/>
    <n v="2019"/>
    <d v="2019-08-30T00:00:00"/>
    <s v="Ago"/>
    <n v="1"/>
    <n v="0"/>
    <n v="0"/>
    <s v="Por Ejecutar"/>
    <n v="8"/>
    <n v="1"/>
    <n v="0.125"/>
    <m/>
    <m/>
  </r>
  <r>
    <n v="32"/>
    <s v="OE1;SI;DP-ACT_18"/>
    <s v="DCI;DCI-ACT_32;Sep"/>
    <x v="0"/>
    <s v="Fortalecer la Vigilancia."/>
    <s v="SI"/>
    <s v="PAI_10"/>
    <x v="0"/>
    <s v="PyP_Vigilancia Subjetiva"/>
    <s v="DCI-E_12"/>
    <s v="5. Vigilancia Subjetiva"/>
    <s v="DCI-ACT_32"/>
    <s v="Elaborar Informe Subjetivo"/>
    <s v="DCI"/>
    <s v="Dirección_de_Promoción_y_Prevención_Concesiones_e_Infraestructura"/>
    <n v="6"/>
    <n v="5"/>
    <n v="2019"/>
    <d v="2019-09-30T00:00:00"/>
    <s v="Sep"/>
    <e v="#N/A"/>
    <e v="#N/A"/>
    <n v="0"/>
    <s v="Por Ejecutar"/>
    <e v="#N/A"/>
    <e v="#N/A"/>
    <n v="0"/>
    <m/>
    <m/>
  </r>
  <r>
    <n v="32"/>
    <s v="OE1;SI;DP-ACT_18"/>
    <s v="DCI;DCI-ACT_32;Oct"/>
    <x v="0"/>
    <s v="Fortalecer la Vigilancia."/>
    <s v="SI"/>
    <s v="PAI_10"/>
    <x v="0"/>
    <s v="PyP_Vigilancia Subjetiva"/>
    <s v="DCI-E_12"/>
    <s v="5. Vigilancia Subjetiva"/>
    <s v="DCI-ACT_32"/>
    <s v="Elaborar Informe Subjetivo"/>
    <s v="DCI"/>
    <s v="Dirección_de_Promoción_y_Prevención_Concesiones_e_Infraestructura"/>
    <n v="6"/>
    <n v="5"/>
    <n v="2019"/>
    <d v="2019-10-30T00:00:00"/>
    <s v="Oct"/>
    <e v="#N/A"/>
    <e v="#N/A"/>
    <n v="0"/>
    <s v="Por Ejecutar"/>
    <e v="#N/A"/>
    <e v="#N/A"/>
    <n v="0"/>
    <m/>
    <m/>
  </r>
  <r>
    <n v="32"/>
    <s v="OE1;SI;DP-ACT_18"/>
    <s v="DCI;DCI-ACT_32;Nov"/>
    <x v="0"/>
    <s v="Fortalecer la Vigilancia."/>
    <s v="SI"/>
    <s v="PAI_10"/>
    <x v="0"/>
    <s v="PyP_Vigilancia Subjetiva"/>
    <s v="DCI-E_12"/>
    <s v="5. Vigilancia Subjetiva"/>
    <s v="DCI-ACT_32"/>
    <s v="Elaborar Informe Subjetivo"/>
    <s v="DCI"/>
    <s v="Dirección_de_Promoción_y_Prevención_Concesiones_e_Infraestructura"/>
    <n v="6"/>
    <n v="5"/>
    <n v="2019"/>
    <d v="2019-11-30T00:00:00"/>
    <s v="Nov"/>
    <e v="#N/A"/>
    <n v="1"/>
    <n v="0"/>
    <s v="Por Ejecutar"/>
    <e v="#N/A"/>
    <e v="#N/A"/>
    <n v="0"/>
    <m/>
    <m/>
  </r>
  <r>
    <n v="32"/>
    <s v="OE1;SI;DP-ACT_18"/>
    <s v="DCI;DCI-ACT_32;Dic"/>
    <x v="0"/>
    <s v="Fortalecer la Vigilancia."/>
    <s v="SI"/>
    <s v="PAI_10"/>
    <x v="0"/>
    <s v="PyP_Vigilancia Subjetiva"/>
    <s v="DCI-E_12"/>
    <s v="5. Vigilancia Subjetiva"/>
    <s v="DCI-ACT_32"/>
    <s v="Elaborar Informe Subjetivo"/>
    <s v="DCI"/>
    <s v="Dirección_de_Promoción_y_Prevención_Concesiones_e_Infraestructura"/>
    <n v="6"/>
    <n v="5"/>
    <n v="2019"/>
    <d v="2019-12-30T00:00:00"/>
    <s v="Dic"/>
    <e v="#N/A"/>
    <n v="1"/>
    <n v="0"/>
    <s v="Por Ejecutar"/>
    <e v="#N/A"/>
    <e v="#N/A"/>
    <n v="0"/>
    <m/>
    <m/>
  </r>
  <r>
    <n v="33"/>
    <s v="OE1;SI;DP-ACT_19"/>
    <s v="DCI;DCI-ACT_33;Ene"/>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01-30T00:00:00"/>
    <s v="Ene"/>
    <n v="0"/>
    <n v="0"/>
    <n v="0"/>
    <s v="Por Ejecutar"/>
    <n v="0"/>
    <n v="0"/>
    <n v="0"/>
    <e v="#N/A"/>
    <e v="#N/A"/>
  </r>
  <r>
    <n v="33"/>
    <s v="OE1;SI;DP-ACT_19"/>
    <s v="DCI;DCI-ACT_33;Feb"/>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02-28T00:00:00"/>
    <s v="Feb"/>
    <n v="0"/>
    <n v="0"/>
    <n v="0"/>
    <s v="Por Ejecutar"/>
    <n v="0"/>
    <n v="0"/>
    <n v="0"/>
    <m/>
    <m/>
  </r>
  <r>
    <n v="33"/>
    <s v="OE1;SI;DP-ACT_19"/>
    <s v="DCI;DCI-ACT_33;Mar"/>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03-30T00:00:00"/>
    <s v="Mar"/>
    <n v="0"/>
    <n v="0"/>
    <n v="0"/>
    <s v="Por Ejecutar"/>
    <n v="0"/>
    <n v="0"/>
    <n v="0"/>
    <m/>
    <m/>
  </r>
  <r>
    <n v="33"/>
    <s v="OE1;SI;DP-ACT_19"/>
    <s v="DCI;DCI-ACT_33;Abr"/>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04-30T00:00:00"/>
    <s v="Abr"/>
    <n v="0"/>
    <n v="0"/>
    <n v="0"/>
    <s v="Por Ejecutar"/>
    <n v="0"/>
    <n v="0"/>
    <n v="0"/>
    <m/>
    <m/>
  </r>
  <r>
    <n v="33"/>
    <s v="OE1;SI;DP-ACT_19"/>
    <s v="DCI;DCI-ACT_33;May"/>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05-30T00:00:00"/>
    <s v="May"/>
    <n v="0"/>
    <n v="0"/>
    <n v="0"/>
    <s v="Por Ejecutar"/>
    <n v="0"/>
    <n v="0"/>
    <n v="0"/>
    <m/>
    <m/>
  </r>
  <r>
    <n v="33"/>
    <s v="OE1;SI;DP-ACT_19"/>
    <s v="DCI;DCI-ACT_33;Jun"/>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06-30T00:00:00"/>
    <s v="Jun"/>
    <n v="0"/>
    <n v="0"/>
    <n v="0"/>
    <s v="Por Ejecutar"/>
    <n v="0"/>
    <n v="0"/>
    <n v="0"/>
    <m/>
    <m/>
  </r>
  <r>
    <n v="33"/>
    <s v="OE1;SI;DP-ACT_19"/>
    <s v="DCI;DCI-ACT_33;Jul"/>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07-30T00:00:00"/>
    <s v="Jul"/>
    <n v="0"/>
    <n v="0"/>
    <n v="0"/>
    <s v="Por Ejecutar"/>
    <n v="0"/>
    <n v="0"/>
    <n v="0"/>
    <m/>
    <m/>
  </r>
  <r>
    <n v="33"/>
    <s v="OE1;SI;DP-ACT_19"/>
    <s v="DCI;DCI-ACT_33;Ago"/>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08-30T00:00:00"/>
    <s v="Ago"/>
    <n v="0"/>
    <n v="0"/>
    <n v="0"/>
    <s v="Por Ejecutar"/>
    <n v="0"/>
    <n v="0"/>
    <n v="0"/>
    <m/>
    <m/>
  </r>
  <r>
    <n v="33"/>
    <s v="OE1;SI;DP-ACT_19"/>
    <s v="DCI;DCI-ACT_33;Sep"/>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09-30T00:00:00"/>
    <s v="Sep"/>
    <e v="#N/A"/>
    <e v="#N/A"/>
    <n v="0"/>
    <s v="Por Ejecutar"/>
    <e v="#N/A"/>
    <e v="#N/A"/>
    <n v="0"/>
    <m/>
    <m/>
  </r>
  <r>
    <n v="33"/>
    <s v="OE1;SI;DP-ACT_19"/>
    <s v="DCI;DCI-ACT_33;Oct"/>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10-30T00:00:00"/>
    <s v="Oct"/>
    <e v="#N/A"/>
    <e v="#N/A"/>
    <n v="0"/>
    <s v="Por Ejecutar"/>
    <e v="#N/A"/>
    <e v="#N/A"/>
    <n v="0"/>
    <m/>
    <m/>
  </r>
  <r>
    <n v="33"/>
    <s v="OE1;SI;DP-ACT_19"/>
    <s v="DCI;DCI-ACT_33;Nov"/>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11-30T00:00:00"/>
    <s v="Nov"/>
    <e v="#N/A"/>
    <n v="0"/>
    <e v="#N/A"/>
    <e v="#N/A"/>
    <e v="#N/A"/>
    <e v="#N/A"/>
    <n v="0"/>
    <m/>
    <m/>
  </r>
  <r>
    <n v="33"/>
    <s v="OE1;SI;DP-ACT_19"/>
    <s v="DCI;DCI-ACT_33;Dic"/>
    <x v="0"/>
    <s v="Fortalecer la Vigilancia."/>
    <s v="SI"/>
    <s v="PAI_10"/>
    <x v="0"/>
    <s v="PyP_Fusiones, Escisiones y Transformaciones"/>
    <s v="DCI-E_13"/>
    <s v="6. Fusiones, Escisiones y Transformaciones"/>
    <s v="DCI-ACT_33"/>
    <s v="Pronunciarse de fondo sobre las solicitudes de fusiones, escisiones y transformaciones."/>
    <s v="DCI"/>
    <s v="Dirección_de_Promoción_y_Prevención_Concesiones_e_Infraestructura"/>
    <n v="6"/>
    <n v="9"/>
    <n v="2019"/>
    <d v="2019-12-30T00:00:00"/>
    <s v="Dic"/>
    <e v="#N/A"/>
    <n v="0"/>
    <n v="0"/>
    <s v="Por Ejecutar"/>
    <e v="#N/A"/>
    <e v="#N/A"/>
    <n v="0"/>
    <m/>
    <m/>
  </r>
  <r>
    <n v="34"/>
    <s v="OE1;SI;DP-ACT_20"/>
    <s v="DCI;DCI-ACT_34;Ene"/>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01-30T00:00:00"/>
    <s v="Ene"/>
    <n v="0"/>
    <n v="0"/>
    <n v="0"/>
    <s v="Por Ejecutar"/>
    <n v="0"/>
    <n v="0"/>
    <n v="0"/>
    <e v="#N/A"/>
    <e v="#N/A"/>
  </r>
  <r>
    <n v="34"/>
    <s v="OE1;SI;DP-ACT_20"/>
    <s v="DCI;DCI-ACT_34;Feb"/>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02-28T00:00:00"/>
    <s v="Feb"/>
    <n v="0"/>
    <n v="0"/>
    <n v="0"/>
    <s v="Por Ejecutar"/>
    <n v="0"/>
    <n v="0"/>
    <n v="0"/>
    <m/>
    <m/>
  </r>
  <r>
    <n v="34"/>
    <s v="OE1;SI;DP-ACT_20"/>
    <s v="DCI;DCI-ACT_34;Mar"/>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03-30T00:00:00"/>
    <s v="Mar"/>
    <n v="0"/>
    <n v="0"/>
    <n v="0"/>
    <s v="Por Ejecutar"/>
    <n v="0"/>
    <n v="0"/>
    <n v="0"/>
    <m/>
    <m/>
  </r>
  <r>
    <n v="34"/>
    <s v="OE1;SI;DP-ACT_20"/>
    <s v="DCI;DCI-ACT_34;Abr"/>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04-30T00:00:00"/>
    <s v="Abr"/>
    <n v="0"/>
    <n v="0"/>
    <n v="0"/>
    <s v="Por Ejecutar"/>
    <n v="0"/>
    <n v="0"/>
    <n v="0"/>
    <m/>
    <m/>
  </r>
  <r>
    <n v="34"/>
    <s v="OE1;SI;DP-ACT_20"/>
    <s v="DCI;DCI-ACT_34;May"/>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05-30T00:00:00"/>
    <s v="May"/>
    <n v="0"/>
    <n v="0"/>
    <n v="0"/>
    <s v="Por Ejecutar"/>
    <n v="0"/>
    <n v="0"/>
    <n v="0"/>
    <m/>
    <m/>
  </r>
  <r>
    <n v="34"/>
    <s v="OE1;SI;DP-ACT_20"/>
    <s v="DCI;DCI-ACT_34;Jun"/>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06-30T00:00:00"/>
    <s v="Jun"/>
    <n v="0"/>
    <n v="0"/>
    <n v="0"/>
    <s v="Por Ejecutar"/>
    <n v="0"/>
    <n v="0"/>
    <n v="0"/>
    <m/>
    <m/>
  </r>
  <r>
    <n v="34"/>
    <s v="OE1;SI;DP-ACT_20"/>
    <s v="DCI;DCI-ACT_34;Jul"/>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07-30T00:00:00"/>
    <s v="Jul"/>
    <n v="0"/>
    <n v="0"/>
    <e v="#DIV/0!"/>
    <e v="#DIV/0!"/>
    <n v="0"/>
    <n v="0"/>
    <n v="0"/>
    <m/>
    <m/>
  </r>
  <r>
    <n v="34"/>
    <s v="OE1;SI;DP-ACT_20"/>
    <s v="DCI;DCI-ACT_34;Ago"/>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08-30T00:00:00"/>
    <s v="Ago"/>
    <n v="0"/>
    <n v="0"/>
    <e v="#DIV/0!"/>
    <e v="#DIV/0!"/>
    <n v="0"/>
    <n v="0"/>
    <n v="0"/>
    <m/>
    <m/>
  </r>
  <r>
    <n v="34"/>
    <s v="OE1;SI;DP-ACT_20"/>
    <s v="DCI;DCI-ACT_34;Sep"/>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09-30T00:00:00"/>
    <s v="Sep"/>
    <e v="#N/A"/>
    <e v="#N/A"/>
    <n v="0"/>
    <s v="Por Ejecutar"/>
    <e v="#N/A"/>
    <e v="#N/A"/>
    <n v="0"/>
    <m/>
    <m/>
  </r>
  <r>
    <n v="34"/>
    <s v="OE1;SI;DP-ACT_20"/>
    <s v="DCI;DCI-ACT_34;Oct"/>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10-30T00:00:00"/>
    <s v="Oct"/>
    <e v="#N/A"/>
    <e v="#N/A"/>
    <n v="0"/>
    <s v="Por Ejecutar"/>
    <e v="#N/A"/>
    <e v="#N/A"/>
    <n v="0"/>
    <m/>
    <m/>
  </r>
  <r>
    <n v="34"/>
    <s v="OE1;SI;DP-ACT_20"/>
    <s v="DCI;DCI-ACT_34;Nov"/>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11-30T00:00:00"/>
    <s v="Nov"/>
    <e v="#N/A"/>
    <n v="0"/>
    <n v="0"/>
    <s v="Por Ejecutar"/>
    <e v="#N/A"/>
    <e v="#N/A"/>
    <n v="0"/>
    <m/>
    <m/>
  </r>
  <r>
    <n v="34"/>
    <s v="OE1;SI;DP-ACT_20"/>
    <s v="DCI;DCI-ACT_34;Dic"/>
    <x v="0"/>
    <s v="Fortalecer la Vigilancia."/>
    <s v="SI"/>
    <s v="PAI_10"/>
    <x v="0"/>
    <s v="PyP_Vigilancia Previa"/>
    <s v="DCI-E_14"/>
    <s v="7. Vigilancia Previa"/>
    <s v="DCI-ACT_34"/>
    <s v="Expedir Constancias de Incorporación y Habilitación de Empresas del Transporte Aéreo"/>
    <s v="DCI"/>
    <s v="Dirección_de_Promoción_y_Prevención_Concesiones_e_Infraestructura"/>
    <n v="6"/>
    <n v="12"/>
    <n v="2019"/>
    <d v="2019-12-30T00:00:00"/>
    <s v="Dic"/>
    <e v="#N/A"/>
    <n v="0"/>
    <n v="0"/>
    <s v="Por Ejecutar"/>
    <e v="#N/A"/>
    <e v="#N/A"/>
    <n v="0"/>
    <m/>
    <m/>
  </r>
  <r>
    <n v="35"/>
    <s v="OE1;SI;DP-ACT_21"/>
    <s v="DCI;DCI-ACT_35;Ene"/>
    <x v="0"/>
    <s v="Fortalecer la Vigilancia."/>
    <s v="SI"/>
    <s v="PAI_10"/>
    <x v="0"/>
    <s v="PyP_Vigilancia Previa"/>
    <s v="DCI-E_14"/>
    <s v="7. Vigilancia Previa"/>
    <s v="DCI-ACT_35"/>
    <s v="Cálculos Actuariales"/>
    <s v="DCI"/>
    <s v="Dirección_de_Promoción_y_Prevención_Concesiones_e_Infraestructura"/>
    <n v="6"/>
    <n v="12"/>
    <n v="2019"/>
    <d v="2019-01-30T00:00:00"/>
    <s v="Ene"/>
    <n v="0"/>
    <n v="0"/>
    <n v="0"/>
    <s v="Por Ejecutar"/>
    <n v="0"/>
    <n v="0"/>
    <n v="0"/>
    <e v="#N/A"/>
    <e v="#N/A"/>
  </r>
  <r>
    <n v="35"/>
    <s v="OE1;SI;DP-ACT_21"/>
    <s v="DCI;DCI-ACT_35;Feb"/>
    <x v="0"/>
    <s v="Fortalecer la Vigilancia."/>
    <s v="SI"/>
    <s v="PAI_10"/>
    <x v="0"/>
    <s v="PyP_Vigilancia Previa"/>
    <s v="DCI-E_14"/>
    <s v="7. Vigilancia Previa"/>
    <s v="DCI-ACT_35"/>
    <s v="Cálculos Actuariales"/>
    <s v="DCI"/>
    <s v="Dirección_de_Promoción_y_Prevención_Concesiones_e_Infraestructura"/>
    <n v="6"/>
    <n v="12"/>
    <n v="2019"/>
    <d v="2019-02-28T00:00:00"/>
    <s v="Feb"/>
    <n v="0"/>
    <n v="0"/>
    <n v="0"/>
    <s v="Por Ejecutar"/>
    <n v="0"/>
    <n v="0"/>
    <n v="0"/>
    <m/>
    <m/>
  </r>
  <r>
    <n v="35"/>
    <s v="OE1;SI;DP-ACT_21"/>
    <s v="DCI;DCI-ACT_35;Mar"/>
    <x v="0"/>
    <s v="Fortalecer la Vigilancia."/>
    <s v="SI"/>
    <s v="PAI_10"/>
    <x v="0"/>
    <s v="PyP_Vigilancia Previa"/>
    <s v="DCI-E_14"/>
    <s v="7. Vigilancia Previa"/>
    <s v="DCI-ACT_35"/>
    <s v="Cálculos Actuariales"/>
    <s v="DCI"/>
    <s v="Dirección_de_Promoción_y_Prevención_Concesiones_e_Infraestructura"/>
    <n v="6"/>
    <n v="12"/>
    <n v="2019"/>
    <d v="2019-03-30T00:00:00"/>
    <s v="Mar"/>
    <n v="0"/>
    <n v="0"/>
    <n v="0"/>
    <s v="Por Ejecutar"/>
    <n v="0"/>
    <n v="0"/>
    <n v="0"/>
    <m/>
    <m/>
  </r>
  <r>
    <n v="35"/>
    <s v="OE1;SI;DP-ACT_21"/>
    <s v="DCI;DCI-ACT_35;Abr"/>
    <x v="0"/>
    <s v="Fortalecer la Vigilancia."/>
    <s v="SI"/>
    <s v="PAI_10"/>
    <x v="0"/>
    <s v="PyP_Vigilancia Previa"/>
    <s v="DCI-E_14"/>
    <s v="7. Vigilancia Previa"/>
    <s v="DCI-ACT_35"/>
    <s v="Cálculos Actuariales"/>
    <s v="DCI"/>
    <s v="Dirección_de_Promoción_y_Prevención_Concesiones_e_Infraestructura"/>
    <n v="6"/>
    <n v="12"/>
    <n v="2019"/>
    <d v="2019-04-30T00:00:00"/>
    <s v="Abr"/>
    <n v="0"/>
    <n v="0"/>
    <n v="0"/>
    <s v="Por Ejecutar"/>
    <n v="0"/>
    <n v="0"/>
    <n v="0"/>
    <m/>
    <m/>
  </r>
  <r>
    <n v="35"/>
    <s v="OE1;SI;DP-ACT_21"/>
    <s v="DCI;DCI-ACT_35;May"/>
    <x v="0"/>
    <s v="Fortalecer la Vigilancia."/>
    <s v="SI"/>
    <s v="PAI_10"/>
    <x v="0"/>
    <s v="PyP_Vigilancia Previa"/>
    <s v="DCI-E_14"/>
    <s v="7. Vigilancia Previa"/>
    <s v="DCI-ACT_35"/>
    <s v="Cálculos Actuariales"/>
    <s v="DCI"/>
    <s v="Dirección_de_Promoción_y_Prevención_Concesiones_e_Infraestructura"/>
    <n v="6"/>
    <n v="12"/>
    <n v="2019"/>
    <d v="2019-05-30T00:00:00"/>
    <s v="May"/>
    <n v="0"/>
    <n v="0"/>
    <n v="0"/>
    <s v="Por Ejecutar"/>
    <n v="0"/>
    <n v="0"/>
    <n v="0"/>
    <m/>
    <m/>
  </r>
  <r>
    <n v="35"/>
    <s v="OE1;SI;DP-ACT_21"/>
    <s v="DCI;DCI-ACT_35;Jun"/>
    <x v="0"/>
    <s v="Fortalecer la Vigilancia."/>
    <s v="SI"/>
    <s v="PAI_10"/>
    <x v="0"/>
    <s v="PyP_Vigilancia Previa"/>
    <s v="DCI-E_14"/>
    <s v="7. Vigilancia Previa"/>
    <s v="DCI-ACT_35"/>
    <s v="Cálculos Actuariales"/>
    <s v="DCI"/>
    <s v="Dirección_de_Promoción_y_Prevención_Concesiones_e_Infraestructura"/>
    <n v="6"/>
    <n v="12"/>
    <n v="2019"/>
    <d v="2019-06-30T00:00:00"/>
    <s v="Jun"/>
    <n v="0"/>
    <n v="0"/>
    <n v="0"/>
    <s v="Por Ejecutar"/>
    <n v="0"/>
    <n v="0"/>
    <n v="0"/>
    <m/>
    <m/>
  </r>
  <r>
    <n v="35"/>
    <s v="OE1;SI;DP-ACT_21"/>
    <s v="DCI;DCI-ACT_35;Jul"/>
    <x v="0"/>
    <s v="Fortalecer la Vigilancia."/>
    <s v="SI"/>
    <s v="PAI_10"/>
    <x v="0"/>
    <s v="PyP_Vigilancia Previa"/>
    <s v="DCI-E_14"/>
    <s v="7. Vigilancia Previa"/>
    <s v="DCI-ACT_35"/>
    <s v="Cálculos Actuariales"/>
    <s v="DCI"/>
    <s v="Dirección_de_Promoción_y_Prevención_Concesiones_e_Infraestructura"/>
    <n v="6"/>
    <n v="12"/>
    <n v="2019"/>
    <d v="2019-07-30T00:00:00"/>
    <s v="Jul"/>
    <n v="0"/>
    <n v="0"/>
    <n v="0"/>
    <s v="Por Ejecutar"/>
    <n v="0"/>
    <n v="0"/>
    <n v="0"/>
    <m/>
    <m/>
  </r>
  <r>
    <n v="35"/>
    <s v="OE1;SI;DP-ACT_21"/>
    <s v="DCI;DCI-ACT_35;Ago"/>
    <x v="0"/>
    <s v="Fortalecer la Vigilancia."/>
    <s v="SI"/>
    <s v="PAI_10"/>
    <x v="0"/>
    <s v="PyP_Vigilancia Previa"/>
    <s v="DCI-E_14"/>
    <s v="7. Vigilancia Previa"/>
    <s v="DCI-ACT_35"/>
    <s v="Cálculos Actuariales"/>
    <s v="DCI"/>
    <s v="Dirección_de_Promoción_y_Prevención_Concesiones_e_Infraestructura"/>
    <n v="6"/>
    <n v="12"/>
    <n v="2019"/>
    <d v="2019-08-30T00:00:00"/>
    <s v="Ago"/>
    <n v="0"/>
    <n v="0"/>
    <n v="0"/>
    <s v="Por Ejecutar"/>
    <n v="0"/>
    <n v="0"/>
    <n v="0"/>
    <m/>
    <m/>
  </r>
  <r>
    <n v="35"/>
    <s v="OE1;SI;DP-ACT_21"/>
    <s v="DCI;DCI-ACT_35;Sep"/>
    <x v="0"/>
    <s v="Fortalecer la Vigilancia."/>
    <s v="SI"/>
    <s v="PAI_10"/>
    <x v="0"/>
    <s v="PyP_Vigilancia Previa"/>
    <s v="DCI-E_14"/>
    <s v="7. Vigilancia Previa"/>
    <s v="DCI-ACT_35"/>
    <s v="Cálculos Actuariales"/>
    <s v="DCI"/>
    <s v="Dirección_de_Promoción_y_Prevención_Concesiones_e_Infraestructura"/>
    <n v="6"/>
    <n v="12"/>
    <n v="2019"/>
    <d v="2019-09-30T00:00:00"/>
    <s v="Sep"/>
    <e v="#N/A"/>
    <e v="#N/A"/>
    <n v="0"/>
    <s v="Por Ejecutar"/>
    <e v="#N/A"/>
    <e v="#N/A"/>
    <n v="0"/>
    <m/>
    <m/>
  </r>
  <r>
    <n v="35"/>
    <s v="OE1;SI;DP-ACT_21"/>
    <s v="DCI;DCI-ACT_35;Oct"/>
    <x v="0"/>
    <s v="Fortalecer la Vigilancia."/>
    <s v="SI"/>
    <s v="PAI_10"/>
    <x v="0"/>
    <s v="PyP_Vigilancia Previa"/>
    <s v="DCI-E_14"/>
    <s v="7. Vigilancia Previa"/>
    <s v="DCI-ACT_35"/>
    <s v="Cálculos Actuariales"/>
    <s v="DCI"/>
    <s v="Dirección_de_Promoción_y_Prevención_Concesiones_e_Infraestructura"/>
    <n v="6"/>
    <n v="12"/>
    <n v="2019"/>
    <d v="2019-10-30T00:00:00"/>
    <s v="Oct"/>
    <e v="#N/A"/>
    <e v="#N/A"/>
    <n v="0"/>
    <s v="Por Ejecutar"/>
    <e v="#N/A"/>
    <e v="#N/A"/>
    <n v="0"/>
    <m/>
    <m/>
  </r>
  <r>
    <n v="35"/>
    <s v="OE1;SI;DP-ACT_21"/>
    <s v="DCI;DCI-ACT_35;Nov"/>
    <x v="0"/>
    <s v="Fortalecer la Vigilancia."/>
    <s v="SI"/>
    <s v="PAI_10"/>
    <x v="0"/>
    <s v="PyP_Vigilancia Previa"/>
    <s v="DCI-E_14"/>
    <s v="7. Vigilancia Previa"/>
    <s v="DCI-ACT_35"/>
    <s v="Cálculos Actuariales"/>
    <s v="DCI"/>
    <s v="Dirección_de_Promoción_y_Prevención_Concesiones_e_Infraestructura"/>
    <n v="6"/>
    <n v="12"/>
    <n v="2019"/>
    <d v="2019-11-30T00:00:00"/>
    <s v="Nov"/>
    <e v="#N/A"/>
    <n v="0"/>
    <e v="#N/A"/>
    <e v="#N/A"/>
    <e v="#N/A"/>
    <e v="#N/A"/>
    <n v="0"/>
    <m/>
    <m/>
  </r>
  <r>
    <n v="35"/>
    <s v="OE1;SI;DP-ACT_21"/>
    <s v="DCI;DCI-ACT_35;Dic"/>
    <x v="0"/>
    <s v="Fortalecer la Vigilancia."/>
    <s v="SI"/>
    <s v="PAI_10"/>
    <x v="0"/>
    <s v="PyP_Vigilancia Previa"/>
    <s v="DCI-E_14"/>
    <s v="7. Vigilancia Previa"/>
    <s v="DCI-ACT_35"/>
    <s v="Cálculos Actuariales"/>
    <s v="DCI"/>
    <s v="Dirección_de_Promoción_y_Prevención_Concesiones_e_Infraestructura"/>
    <n v="6"/>
    <n v="12"/>
    <n v="2019"/>
    <d v="2019-12-30T00:00:00"/>
    <s v="Dic"/>
    <e v="#N/A"/>
    <n v="0"/>
    <n v="0"/>
    <s v="Por Ejecutar"/>
    <e v="#N/A"/>
    <e v="#N/A"/>
    <n v="0"/>
    <m/>
    <m/>
  </r>
  <r>
    <n v="36"/>
    <s v="OE1;SI;DP-ACT_22"/>
    <s v="DCI;DCI-ACT_36;Ene"/>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01-30T00:00:00"/>
    <s v="Ene"/>
    <n v="0"/>
    <n v="0"/>
    <n v="0"/>
    <s v="Por Ejecutar"/>
    <n v="0"/>
    <n v="0"/>
    <n v="0"/>
    <e v="#N/A"/>
    <e v="#N/A"/>
  </r>
  <r>
    <n v="36"/>
    <s v="OE1;SI;DP-ACT_22"/>
    <s v="DCI;DCI-ACT_36;Feb"/>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02-28T00:00:00"/>
    <s v="Feb"/>
    <n v="0"/>
    <n v="0"/>
    <n v="0"/>
    <s v="Por Ejecutar"/>
    <n v="0"/>
    <n v="0"/>
    <n v="0"/>
    <m/>
    <m/>
  </r>
  <r>
    <n v="36"/>
    <s v="OE1;SI;DP-ACT_22"/>
    <s v="DCI;DCI-ACT_36;Mar"/>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03-30T00:00:00"/>
    <s v="Mar"/>
    <n v="0"/>
    <n v="0"/>
    <n v="0"/>
    <s v="Por Ejecutar"/>
    <n v="0"/>
    <n v="0"/>
    <n v="0"/>
    <m/>
    <m/>
  </r>
  <r>
    <n v="36"/>
    <s v="OE1;SI;DP-ACT_22"/>
    <s v="DCI;DCI-ACT_36;Abr"/>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04-30T00:00:00"/>
    <s v="Abr"/>
    <n v="0"/>
    <n v="0"/>
    <n v="0"/>
    <s v="Por Ejecutar"/>
    <n v="0"/>
    <n v="0"/>
    <n v="0"/>
    <m/>
    <m/>
  </r>
  <r>
    <n v="36"/>
    <s v="OE1;SI;DP-ACT_22"/>
    <s v="DCI;DCI-ACT_36;May"/>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05-30T00:00:00"/>
    <s v="May"/>
    <n v="0"/>
    <n v="0"/>
    <n v="0"/>
    <s v="Por Ejecutar"/>
    <n v="0"/>
    <n v="0"/>
    <n v="0"/>
    <m/>
    <m/>
  </r>
  <r>
    <n v="36"/>
    <s v="OE1;SI;DP-ACT_22"/>
    <s v="DCI;DCI-ACT_36;Jun"/>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06-30T00:00:00"/>
    <s v="Jun"/>
    <n v="0"/>
    <n v="0"/>
    <n v="0"/>
    <s v="Por Ejecutar"/>
    <n v="0"/>
    <n v="0"/>
    <n v="0"/>
    <m/>
    <m/>
  </r>
  <r>
    <n v="36"/>
    <s v="OE1;SI;DP-ACT_22"/>
    <s v="DCI;DCI-ACT_36;Jul"/>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07-30T00:00:00"/>
    <s v="Jul"/>
    <n v="0"/>
    <n v="0"/>
    <e v="#DIV/0!"/>
    <e v="#DIV/0!"/>
    <n v="0"/>
    <n v="0"/>
    <n v="0"/>
    <m/>
    <m/>
  </r>
  <r>
    <n v="36"/>
    <s v="OE1;SI;DP-ACT_22"/>
    <s v="DCI;DCI-ACT_36;Ago"/>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08-30T00:00:00"/>
    <s v="Ago"/>
    <n v="0"/>
    <n v="0"/>
    <e v="#DIV/0!"/>
    <e v="#DIV/0!"/>
    <n v="0"/>
    <n v="0"/>
    <n v="0"/>
    <m/>
    <m/>
  </r>
  <r>
    <n v="36"/>
    <s v="OE1;SI;DP-ACT_22"/>
    <s v="DCI;DCI-ACT_36;Sep"/>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09-30T00:00:00"/>
    <s v="Sep"/>
    <e v="#N/A"/>
    <e v="#N/A"/>
    <e v="#N/A"/>
    <e v="#N/A"/>
    <e v="#N/A"/>
    <e v="#N/A"/>
    <n v="0"/>
    <m/>
    <m/>
  </r>
  <r>
    <n v="36"/>
    <s v="OE1;SI;DP-ACT_22"/>
    <s v="DCI;DCI-ACT_36;Oct"/>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10-30T00:00:00"/>
    <s v="Oct"/>
    <e v="#N/A"/>
    <e v="#N/A"/>
    <e v="#N/A"/>
    <e v="#N/A"/>
    <e v="#N/A"/>
    <e v="#N/A"/>
    <n v="0"/>
    <m/>
    <m/>
  </r>
  <r>
    <n v="36"/>
    <s v="OE1;SI;DP-ACT_22"/>
    <s v="DCI;DCI-ACT_36;Nov"/>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11-30T00:00:00"/>
    <s v="Nov"/>
    <e v="#N/A"/>
    <n v="0"/>
    <e v="#N/A"/>
    <e v="#N/A"/>
    <e v="#N/A"/>
    <e v="#N/A"/>
    <n v="0"/>
    <m/>
    <m/>
  </r>
  <r>
    <n v="36"/>
    <s v="OE1;SI;DP-ACT_22"/>
    <s v="DCI;DCI-ACT_36;Dic"/>
    <x v="0"/>
    <s v="Fortalecer la Vigilancia."/>
    <s v="SI"/>
    <s v="PAI_10"/>
    <x v="0"/>
    <s v="Gestión_PQRS"/>
    <s v="DCI-E_15"/>
    <s v="A. Peticiones, Quejas, Reclamos y Solicitudes."/>
    <s v="DCI-ACT_36"/>
    <s v="A. Peticiones, Quejas, Reclamos y Solicitudes."/>
    <s v="DCI"/>
    <s v="Dirección_de_Investigaciones_de_Concesiones_e_Infraestructura"/>
    <n v="1"/>
    <n v="12"/>
    <n v="2019"/>
    <d v="2019-12-30T00:00:00"/>
    <s v="Dic"/>
    <e v="#N/A"/>
    <n v="0"/>
    <e v="#N/A"/>
    <e v="#N/A"/>
    <e v="#N/A"/>
    <e v="#N/A"/>
    <n v="0"/>
    <m/>
    <m/>
  </r>
  <r>
    <n v="37"/>
    <s v="OE1;SI;DP-ACT_23"/>
    <s v="DCI;DCI-ACT_37;Ene"/>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01-30T00:00:00"/>
    <s v="Ene"/>
    <n v="20"/>
    <n v="20"/>
    <n v="1"/>
    <s v="Ejecutada"/>
    <n v="20"/>
    <n v="20"/>
    <n v="1"/>
    <e v="#N/A"/>
    <e v="#N/A"/>
  </r>
  <r>
    <n v="37"/>
    <s v="OE1;SI;DP-ACT_23"/>
    <s v="DCI;DCI-ACT_37;Feb"/>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02-28T00:00:00"/>
    <s v="Feb"/>
    <n v="0"/>
    <n v="0"/>
    <n v="0"/>
    <s v="Por Ejecutar"/>
    <n v="20"/>
    <n v="20"/>
    <n v="1"/>
    <m/>
    <m/>
  </r>
  <r>
    <n v="37"/>
    <s v="OE1;SI;DP-ACT_23"/>
    <s v="DCI;DCI-ACT_37;Mar"/>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03-30T00:00:00"/>
    <s v="Mar"/>
    <n v="0"/>
    <n v="0"/>
    <n v="0"/>
    <s v="Por Ejecutar"/>
    <n v="20"/>
    <n v="20"/>
    <n v="1"/>
    <m/>
    <m/>
  </r>
  <r>
    <n v="37"/>
    <s v="OE1;SI;DP-ACT_23"/>
    <s v="DCI;DCI-ACT_37;Abr"/>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04-30T00:00:00"/>
    <s v="Abr"/>
    <n v="0"/>
    <n v="0"/>
    <n v="0"/>
    <s v="Por Ejecutar"/>
    <n v="20"/>
    <n v="20"/>
    <n v="1"/>
    <m/>
    <m/>
  </r>
  <r>
    <n v="37"/>
    <s v="OE1;SI;DP-ACT_23"/>
    <s v="DCI;DCI-ACT_37;May"/>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05-30T00:00:00"/>
    <s v="May"/>
    <n v="0"/>
    <n v="0"/>
    <n v="0"/>
    <s v="Por Ejecutar"/>
    <n v="20"/>
    <n v="20"/>
    <n v="1"/>
    <m/>
    <m/>
  </r>
  <r>
    <n v="37"/>
    <s v="OE1;SI;DP-ACT_23"/>
    <s v="DCI;DCI-ACT_37;Jun"/>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06-30T00:00:00"/>
    <s v="Jun"/>
    <n v="0"/>
    <n v="0"/>
    <n v="0"/>
    <s v="Por Ejecutar"/>
    <n v="20"/>
    <n v="20"/>
    <n v="1"/>
    <m/>
    <m/>
  </r>
  <r>
    <n v="37"/>
    <s v="OE1;SI;DP-ACT_23"/>
    <s v="DCI;DCI-ACT_37;Jul"/>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07-30T00:00:00"/>
    <s v="Jul"/>
    <n v="0"/>
    <n v="0"/>
    <n v="0"/>
    <s v="Por Ejecutar"/>
    <n v="20"/>
    <n v="20"/>
    <n v="1"/>
    <m/>
    <m/>
  </r>
  <r>
    <n v="37"/>
    <s v="OE1;SI;DP-ACT_23"/>
    <s v="DCI;DCI-ACT_37;Ago"/>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08-30T00:00:00"/>
    <s v="Ago"/>
    <n v="0"/>
    <n v="0"/>
    <n v="0"/>
    <s v="Por Ejecutar"/>
    <n v="20"/>
    <n v="20"/>
    <n v="1"/>
    <m/>
    <m/>
  </r>
  <r>
    <n v="37"/>
    <s v="OE1;SI;DP-ACT_23"/>
    <s v="DCI;DCI-ACT_37;Sep"/>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09-30T00:00:00"/>
    <s v="Sep"/>
    <e v="#N/A"/>
    <e v="#N/A"/>
    <n v="0"/>
    <s v="Por Ejecutar"/>
    <e v="#N/A"/>
    <e v="#N/A"/>
    <n v="0"/>
    <m/>
    <m/>
  </r>
  <r>
    <n v="37"/>
    <s v="OE1;SI;DP-ACT_23"/>
    <s v="DCI;DCI-ACT_37;Oct"/>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10-30T00:00:00"/>
    <s v="Oct"/>
    <e v="#N/A"/>
    <e v="#N/A"/>
    <n v="0"/>
    <s v="Por Ejecutar"/>
    <e v="#N/A"/>
    <e v="#N/A"/>
    <n v="0"/>
    <m/>
    <m/>
  </r>
  <r>
    <n v="37"/>
    <s v="OE1;SI;DP-ACT_23"/>
    <s v="DCI;DCI-ACT_37;Nov"/>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11-30T00:00:00"/>
    <s v="Nov"/>
    <e v="#N/A"/>
    <n v="0"/>
    <n v="0"/>
    <s v="Por Ejecutar"/>
    <e v="#N/A"/>
    <e v="#N/A"/>
    <n v="0"/>
    <m/>
    <m/>
  </r>
  <r>
    <n v="37"/>
    <s v="OE1;SI;DP-ACT_23"/>
    <s v="DCI;DCI-ACT_37;Dic"/>
    <x v="0"/>
    <s v="Fortalecer la Vigilancia."/>
    <s v="SI"/>
    <s v="PAI_10"/>
    <x v="0"/>
    <s v="Averiguación_Preliminar"/>
    <s v="DCI-E_16"/>
    <s v="B. Resolver Análisis y/o Estudio de Averiguaciones Preliminares"/>
    <s v="DCI-ACT_37"/>
    <s v="B. Averiguación Preliminar"/>
    <s v="DCI"/>
    <s v="Dirección_de_Investigaciones_de_Concesiones_e_Infraestructura"/>
    <n v="1"/>
    <n v="12"/>
    <n v="2019"/>
    <d v="2019-12-30T00:00:00"/>
    <s v="Dic"/>
    <e v="#N/A"/>
    <n v="0"/>
    <e v="#N/A"/>
    <e v="#N/A"/>
    <e v="#N/A"/>
    <e v="#N/A"/>
    <n v="0"/>
    <m/>
    <m/>
  </r>
  <r>
    <n v="38"/>
    <s v="OE1;SI;DP-ACT_24"/>
    <s v="DCI;DCI-ACT_38;Ene"/>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01-30T00:00:00"/>
    <s v="Ene"/>
    <n v="2"/>
    <n v="2"/>
    <n v="1"/>
    <s v="Ejecutada"/>
    <n v="2"/>
    <n v="2"/>
    <n v="1"/>
    <e v="#N/A"/>
    <e v="#N/A"/>
  </r>
  <r>
    <n v="38"/>
    <s v="OE1;SI;DP-ACT_24"/>
    <s v="DCI;DCI-ACT_38;Feb"/>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02-28T00:00:00"/>
    <s v="Feb"/>
    <n v="0"/>
    <n v="0"/>
    <n v="0"/>
    <s v="Por Ejecutar"/>
    <n v="2"/>
    <n v="2"/>
    <n v="1"/>
    <m/>
    <m/>
  </r>
  <r>
    <n v="38"/>
    <s v="OE1;SI;DP-ACT_24"/>
    <s v="DCI;DCI-ACT_38;Mar"/>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03-30T00:00:00"/>
    <s v="Mar"/>
    <n v="0"/>
    <n v="0"/>
    <n v="0"/>
    <s v="Por Ejecutar"/>
    <n v="2"/>
    <n v="2"/>
    <n v="1"/>
    <m/>
    <m/>
  </r>
  <r>
    <n v="38"/>
    <s v="OE1;SI;DP-ACT_24"/>
    <s v="DCI;DCI-ACT_38;Abr"/>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04-30T00:00:00"/>
    <s v="Abr"/>
    <n v="0"/>
    <n v="0"/>
    <n v="0"/>
    <s v="Por Ejecutar"/>
    <n v="2"/>
    <n v="2"/>
    <n v="1"/>
    <m/>
    <m/>
  </r>
  <r>
    <n v="38"/>
    <s v="OE1;SI;DP-ACT_24"/>
    <s v="DCI;DCI-ACT_38;May"/>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05-30T00:00:00"/>
    <s v="May"/>
    <n v="0"/>
    <n v="0"/>
    <n v="0"/>
    <s v="Por Ejecutar"/>
    <n v="2"/>
    <n v="2"/>
    <n v="1"/>
    <m/>
    <m/>
  </r>
  <r>
    <n v="38"/>
    <s v="OE1;SI;DP-ACT_24"/>
    <s v="DCI;DCI-ACT_38;Jun"/>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06-30T00:00:00"/>
    <s v="Jun"/>
    <n v="0"/>
    <n v="0"/>
    <n v="0"/>
    <s v="Por Ejecutar"/>
    <n v="2"/>
    <n v="2"/>
    <n v="1"/>
    <m/>
    <m/>
  </r>
  <r>
    <n v="38"/>
    <s v="OE1;SI;DP-ACT_24"/>
    <s v="DCI;DCI-ACT_38;Jul"/>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07-30T00:00:00"/>
    <s v="Jul"/>
    <n v="0"/>
    <n v="0"/>
    <n v="0"/>
    <s v="Por Ejecutar"/>
    <n v="2"/>
    <n v="2"/>
    <n v="1"/>
    <m/>
    <m/>
  </r>
  <r>
    <n v="38"/>
    <s v="OE1;SI;DP-ACT_24"/>
    <s v="DCI;DCI-ACT_38;Ago"/>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08-30T00:00:00"/>
    <s v="Ago"/>
    <n v="0"/>
    <n v="0"/>
    <n v="0"/>
    <s v="Por Ejecutar"/>
    <n v="2"/>
    <n v="2"/>
    <n v="1"/>
    <m/>
    <m/>
  </r>
  <r>
    <n v="38"/>
    <s v="OE1;SI;DP-ACT_24"/>
    <s v="DCI;DCI-ACT_38;Sep"/>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09-30T00:00:00"/>
    <s v="Sep"/>
    <e v="#N/A"/>
    <e v="#N/A"/>
    <n v="0"/>
    <s v="Por Ejecutar"/>
    <e v="#N/A"/>
    <e v="#N/A"/>
    <n v="0"/>
    <m/>
    <m/>
  </r>
  <r>
    <n v="38"/>
    <s v="OE1;SI;DP-ACT_24"/>
    <s v="DCI;DCI-ACT_38;Oct"/>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10-30T00:00:00"/>
    <s v="Oct"/>
    <e v="#N/A"/>
    <e v="#N/A"/>
    <e v="#N/A"/>
    <e v="#N/A"/>
    <e v="#N/A"/>
    <e v="#N/A"/>
    <n v="0"/>
    <m/>
    <m/>
  </r>
  <r>
    <n v="38"/>
    <s v="OE1;SI;DP-ACT_24"/>
    <s v="DCI;DCI-ACT_38;Nov"/>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11-30T00:00:00"/>
    <s v="Nov"/>
    <e v="#N/A"/>
    <n v="0"/>
    <n v="0"/>
    <s v="Por Ejecutar"/>
    <e v="#N/A"/>
    <e v="#N/A"/>
    <n v="0"/>
    <m/>
    <m/>
  </r>
  <r>
    <n v="38"/>
    <s v="OE1;SI;DP-ACT_24"/>
    <s v="DCI;DCI-ACT_38;Dic"/>
    <x v="0"/>
    <s v="Fortalecer la Vigilancia."/>
    <s v="SI"/>
    <s v="PAI_10"/>
    <x v="0"/>
    <s v="Investigaciones"/>
    <s v="DCI-E_17"/>
    <s v="C. Resolver Actuaciones Administrativas dentro del Término - Decreto 2409"/>
    <s v="DCI-ACT_38"/>
    <s v="1. INVESTIGACIÓN"/>
    <s v="DCI"/>
    <s v="Dirección_de_Investigaciones_de_Concesiones_e_Infraestructura"/>
    <n v="1"/>
    <n v="3"/>
    <n v="2019"/>
    <d v="2019-12-30T00:00:00"/>
    <s v="Dic"/>
    <e v="#N/A"/>
    <n v="0"/>
    <n v="0"/>
    <s v="Por Ejecutar"/>
    <e v="#N/A"/>
    <e v="#N/A"/>
    <n v="0"/>
    <m/>
    <m/>
  </r>
  <r>
    <n v="39"/>
    <s v="OE1;SI;DP-ACT_25"/>
    <s v="DCI;DCI-ACT_39;Ene"/>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01-30T00:00:00"/>
    <s v="Ene"/>
    <n v="0"/>
    <n v="0"/>
    <n v="0"/>
    <s v="Por Ejecutar"/>
    <n v="0"/>
    <n v="0"/>
    <n v="0"/>
    <e v="#N/A"/>
    <e v="#N/A"/>
  </r>
  <r>
    <n v="39"/>
    <s v="OE1;SI;DP-ACT_25"/>
    <s v="DCI;DCI-ACT_39;Feb"/>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02-28T00:00:00"/>
    <s v="Feb"/>
    <n v="0"/>
    <n v="0"/>
    <n v="0"/>
    <s v="Por Ejecutar"/>
    <n v="0"/>
    <n v="0"/>
    <n v="0"/>
    <m/>
    <m/>
  </r>
  <r>
    <n v="39"/>
    <s v="OE1;SI;DP-ACT_25"/>
    <s v="DCI;DCI-ACT_39;Mar"/>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03-30T00:00:00"/>
    <s v="Mar"/>
    <n v="0"/>
    <n v="0"/>
    <n v="0"/>
    <s v="Por Ejecutar"/>
    <n v="0"/>
    <n v="0"/>
    <n v="0"/>
    <m/>
    <m/>
  </r>
  <r>
    <n v="39"/>
    <s v="OE1;SI;DP-ACT_25"/>
    <s v="DCI;DCI-ACT_39;Abr"/>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04-30T00:00:00"/>
    <s v="Abr"/>
    <n v="0"/>
    <n v="0"/>
    <n v="0"/>
    <s v="Por Ejecutar"/>
    <n v="0"/>
    <n v="0"/>
    <n v="0"/>
    <m/>
    <m/>
  </r>
  <r>
    <n v="39"/>
    <s v="OE1;SI;DP-ACT_25"/>
    <s v="DCI;DCI-ACT_39;May"/>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05-30T00:00:00"/>
    <s v="May"/>
    <n v="0"/>
    <n v="0"/>
    <n v="0"/>
    <s v="Por Ejecutar"/>
    <n v="0"/>
    <n v="0"/>
    <n v="0"/>
    <m/>
    <m/>
  </r>
  <r>
    <n v="39"/>
    <s v="OE1;SI;DP-ACT_25"/>
    <s v="DCI;DCI-ACT_39;Jun"/>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06-30T00:00:00"/>
    <s v="Jun"/>
    <n v="0"/>
    <n v="0"/>
    <n v="0"/>
    <s v="Por Ejecutar"/>
    <n v="0"/>
    <n v="0"/>
    <n v="0"/>
    <m/>
    <m/>
  </r>
  <r>
    <n v="39"/>
    <s v="OE1;SI;DP-ACT_25"/>
    <s v="DCI;DCI-ACT_39;Jul"/>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07-30T00:00:00"/>
    <s v="Jul"/>
    <n v="0"/>
    <n v="0"/>
    <n v="0"/>
    <s v="Por Ejecutar"/>
    <n v="0"/>
    <n v="0"/>
    <n v="0"/>
    <m/>
    <m/>
  </r>
  <r>
    <n v="39"/>
    <s v="OE1;SI;DP-ACT_25"/>
    <s v="DCI;DCI-ACT_39;Ago"/>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08-30T00:00:00"/>
    <s v="Ago"/>
    <n v="0"/>
    <n v="0"/>
    <e v="#DIV/0!"/>
    <e v="#DIV/0!"/>
    <n v="0"/>
    <n v="0"/>
    <n v="0"/>
    <m/>
    <m/>
  </r>
  <r>
    <n v="39"/>
    <s v="OE1;SI;DP-ACT_25"/>
    <s v="DCI;DCI-ACT_39;Sep"/>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09-30T00:00:00"/>
    <s v="Sep"/>
    <e v="#N/A"/>
    <e v="#N/A"/>
    <e v="#N/A"/>
    <e v="#N/A"/>
    <e v="#N/A"/>
    <e v="#N/A"/>
    <n v="0"/>
    <m/>
    <m/>
  </r>
  <r>
    <n v="39"/>
    <s v="OE1;SI;DP-ACT_25"/>
    <s v="DCI;DCI-ACT_39;Oct"/>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10-30T00:00:00"/>
    <s v="Oct"/>
    <e v="#N/A"/>
    <e v="#N/A"/>
    <n v="0"/>
    <s v="Por Ejecutar"/>
    <e v="#N/A"/>
    <e v="#N/A"/>
    <n v="0"/>
    <m/>
    <m/>
  </r>
  <r>
    <n v="39"/>
    <s v="OE1;SI;DP-ACT_25"/>
    <s v="DCI;DCI-ACT_39;Nov"/>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11-30T00:00:00"/>
    <s v="Nov"/>
    <e v="#N/A"/>
    <n v="0"/>
    <n v="0"/>
    <s v="Por Ejecutar"/>
    <e v="#N/A"/>
    <e v="#N/A"/>
    <n v="0"/>
    <m/>
    <m/>
  </r>
  <r>
    <n v="39"/>
    <s v="OE1;SI;DP-ACT_25"/>
    <s v="DCI;DCI-ACT_39;Dic"/>
    <x v="0"/>
    <s v="Fortalecer la Vigilancia."/>
    <s v="SI"/>
    <s v="PAI_10"/>
    <x v="0"/>
    <s v="Investigaciones"/>
    <s v="DCI-E_17"/>
    <s v="C. Resolver Actuaciones Administrativas dentro del Término - Decreto 2409"/>
    <s v="DCI-ACT_39"/>
    <s v="2. ETAPA PROBATORIA"/>
    <s v="DCI"/>
    <s v="Dirección_de_Investigaciones_de_Concesiones_e_Infraestructura"/>
    <n v="1"/>
    <n v="3"/>
    <n v="2019"/>
    <d v="2019-12-30T00:00:00"/>
    <s v="Dic"/>
    <e v="#N/A"/>
    <n v="0"/>
    <n v="0"/>
    <s v="Por Ejecutar"/>
    <e v="#N/A"/>
    <e v="#N/A"/>
    <n v="0"/>
    <m/>
    <m/>
  </r>
  <r>
    <n v="40"/>
    <s v="OE1;SI;DP-ACT_26"/>
    <s v="DCI;DCI-ACT_40;Ene"/>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01-30T00:00:00"/>
    <s v="Ene"/>
    <n v="0"/>
    <n v="0"/>
    <n v="0"/>
    <s v="Por Ejecutar"/>
    <n v="0"/>
    <n v="0"/>
    <n v="0"/>
    <e v="#N/A"/>
    <e v="#N/A"/>
  </r>
  <r>
    <n v="40"/>
    <s v="OE1;SI;DP-ACT_26"/>
    <s v="DCI;DCI-ACT_40;Feb"/>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02-28T00:00:00"/>
    <s v="Feb"/>
    <n v="0"/>
    <n v="0"/>
    <n v="0"/>
    <s v="Por Ejecutar"/>
    <n v="0"/>
    <n v="0"/>
    <n v="0"/>
    <m/>
    <m/>
  </r>
  <r>
    <n v="40"/>
    <s v="OE1;SI;DP-ACT_26"/>
    <s v="DCI;DCI-ACT_40;Mar"/>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03-30T00:00:00"/>
    <s v="Mar"/>
    <n v="0"/>
    <n v="0"/>
    <n v="0"/>
    <s v="Por Ejecutar"/>
    <n v="0"/>
    <n v="0"/>
    <n v="0"/>
    <m/>
    <m/>
  </r>
  <r>
    <n v="40"/>
    <s v="OE1;SI;DP-ACT_26"/>
    <s v="DCI;DCI-ACT_40;Abr"/>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04-30T00:00:00"/>
    <s v="Abr"/>
    <n v="0"/>
    <n v="0"/>
    <n v="0"/>
    <s v="Por Ejecutar"/>
    <n v="0"/>
    <n v="0"/>
    <n v="0"/>
    <m/>
    <m/>
  </r>
  <r>
    <n v="40"/>
    <s v="OE1;SI;DP-ACT_26"/>
    <s v="DCI;DCI-ACT_40;May"/>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05-30T00:00:00"/>
    <s v="May"/>
    <n v="0"/>
    <n v="0"/>
    <n v="0"/>
    <s v="Por Ejecutar"/>
    <n v="0"/>
    <n v="0"/>
    <n v="0"/>
    <m/>
    <m/>
  </r>
  <r>
    <n v="40"/>
    <s v="OE1;SI;DP-ACT_26"/>
    <s v="DCI;DCI-ACT_40;Jun"/>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06-30T00:00:00"/>
    <s v="Jun"/>
    <n v="0"/>
    <n v="0"/>
    <n v="0"/>
    <s v="Por Ejecutar"/>
    <n v="0"/>
    <n v="0"/>
    <n v="0"/>
    <m/>
    <m/>
  </r>
  <r>
    <n v="40"/>
    <s v="OE1;SI;DP-ACT_26"/>
    <s v="DCI;DCI-ACT_40;Jul"/>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07-30T00:00:00"/>
    <s v="Jul"/>
    <n v="0"/>
    <n v="0"/>
    <e v="#DIV/0!"/>
    <e v="#DIV/0!"/>
    <n v="0"/>
    <n v="0"/>
    <n v="0"/>
    <m/>
    <m/>
  </r>
  <r>
    <n v="40"/>
    <s v="OE1;SI;DP-ACT_26"/>
    <s v="DCI;DCI-ACT_40;Ago"/>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08-30T00:00:00"/>
    <s v="Ago"/>
    <n v="0"/>
    <n v="0"/>
    <n v="0"/>
    <s v="Por Ejecutar"/>
    <n v="0"/>
    <n v="0"/>
    <n v="0"/>
    <m/>
    <m/>
  </r>
  <r>
    <n v="40"/>
    <s v="OE1;SI;DP-ACT_26"/>
    <s v="DCI;DCI-ACT_40;Sep"/>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09-30T00:00:00"/>
    <s v="Sep"/>
    <e v="#N/A"/>
    <e v="#N/A"/>
    <n v="0"/>
    <s v="Por Ejecutar"/>
    <e v="#N/A"/>
    <e v="#N/A"/>
    <n v="0"/>
    <m/>
    <m/>
  </r>
  <r>
    <n v="40"/>
    <s v="OE1;SI;DP-ACT_26"/>
    <s v="DCI;DCI-ACT_40;Oct"/>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10-30T00:00:00"/>
    <s v="Oct"/>
    <e v="#N/A"/>
    <e v="#N/A"/>
    <n v="0"/>
    <s v="Por Ejecutar"/>
    <e v="#N/A"/>
    <e v="#N/A"/>
    <n v="0"/>
    <m/>
    <m/>
  </r>
  <r>
    <n v="40"/>
    <s v="OE1;SI;DP-ACT_26"/>
    <s v="DCI;DCI-ACT_40;Nov"/>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11-30T00:00:00"/>
    <s v="Nov"/>
    <e v="#N/A"/>
    <n v="0"/>
    <n v="0"/>
    <s v="Por Ejecutar"/>
    <e v="#N/A"/>
    <e v="#N/A"/>
    <n v="0"/>
    <m/>
    <m/>
  </r>
  <r>
    <n v="40"/>
    <s v="OE1;SI;DP-ACT_26"/>
    <s v="DCI;DCI-ACT_40;Dic"/>
    <x v="0"/>
    <s v="Fortalecer la Vigilancia."/>
    <s v="SI"/>
    <s v="PAI_10"/>
    <x v="0"/>
    <s v="Investigaciones"/>
    <s v="DCI-E_17"/>
    <s v="C. Resolver Actuaciones Administrativas dentro del Término - Decreto 2409"/>
    <s v="DCI-ACT_40"/>
    <s v="3. ALEGATOS"/>
    <s v="DCI"/>
    <s v="Dirección_de_Investigaciones_de_Concesiones_e_Infraestructura"/>
    <n v="1"/>
    <n v="3"/>
    <n v="2019"/>
    <d v="2019-12-30T00:00:00"/>
    <s v="Dic"/>
    <e v="#N/A"/>
    <n v="0"/>
    <n v="0"/>
    <s v="Por Ejecutar"/>
    <e v="#N/A"/>
    <e v="#N/A"/>
    <n v="0"/>
    <m/>
    <m/>
  </r>
  <r>
    <n v="41"/>
    <s v="OE1;SI;DP-ACT_27"/>
    <s v="DCI;DCI-ACT_41;Ene"/>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01-30T00:00:00"/>
    <s v="Ene"/>
    <n v="0"/>
    <n v="0"/>
    <n v="0"/>
    <s v="Por Ejecutar"/>
    <n v="0"/>
    <n v="0"/>
    <n v="0"/>
    <e v="#N/A"/>
    <e v="#N/A"/>
  </r>
  <r>
    <n v="41"/>
    <s v="OE1;SI;DP-ACT_27"/>
    <s v="DCI;DCI-ACT_41;Feb"/>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02-28T00:00:00"/>
    <s v="Feb"/>
    <n v="0"/>
    <n v="0"/>
    <n v="0"/>
    <s v="Por Ejecutar"/>
    <n v="0"/>
    <n v="0"/>
    <n v="0"/>
    <m/>
    <m/>
  </r>
  <r>
    <n v="41"/>
    <s v="OE1;SI;DP-ACT_27"/>
    <s v="DCI;DCI-ACT_41;Mar"/>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03-30T00:00:00"/>
    <s v="Mar"/>
    <n v="0"/>
    <n v="0"/>
    <n v="0"/>
    <s v="Por Ejecutar"/>
    <n v="0"/>
    <n v="0"/>
    <n v="0"/>
    <m/>
    <m/>
  </r>
  <r>
    <n v="41"/>
    <s v="OE1;SI;DP-ACT_27"/>
    <s v="DCI;DCI-ACT_41;Abr"/>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04-30T00:00:00"/>
    <s v="Abr"/>
    <n v="0"/>
    <n v="0"/>
    <n v="0"/>
    <s v="Por Ejecutar"/>
    <n v="0"/>
    <n v="0"/>
    <n v="0"/>
    <m/>
    <m/>
  </r>
  <r>
    <n v="41"/>
    <s v="OE1;SI;DP-ACT_27"/>
    <s v="DCI;DCI-ACT_41;May"/>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05-30T00:00:00"/>
    <s v="May"/>
    <n v="0"/>
    <n v="0"/>
    <n v="0"/>
    <s v="Por Ejecutar"/>
    <n v="0"/>
    <n v="0"/>
    <n v="0"/>
    <m/>
    <m/>
  </r>
  <r>
    <n v="41"/>
    <s v="OE1;SI;DP-ACT_27"/>
    <s v="DCI;DCI-ACT_41;Jun"/>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06-30T00:00:00"/>
    <s v="Jun"/>
    <n v="0"/>
    <n v="0"/>
    <n v="0"/>
    <s v="Por Ejecutar"/>
    <n v="0"/>
    <n v="0"/>
    <n v="0"/>
    <m/>
    <m/>
  </r>
  <r>
    <n v="41"/>
    <s v="OE1;SI;DP-ACT_27"/>
    <s v="DCI;DCI-ACT_41;Jul"/>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07-30T00:00:00"/>
    <s v="Jul"/>
    <n v="0"/>
    <n v="0"/>
    <n v="0"/>
    <s v="Por Ejecutar"/>
    <n v="0"/>
    <n v="0"/>
    <n v="0"/>
    <m/>
    <m/>
  </r>
  <r>
    <n v="41"/>
    <s v="OE1;SI;DP-ACT_27"/>
    <s v="DCI;DCI-ACT_41;Ago"/>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08-30T00:00:00"/>
    <s v="Ago"/>
    <n v="0"/>
    <n v="0"/>
    <n v="0"/>
    <s v="Por Ejecutar"/>
    <n v="0"/>
    <n v="0"/>
    <n v="0"/>
    <m/>
    <m/>
  </r>
  <r>
    <n v="41"/>
    <s v="OE1;SI;DP-ACT_27"/>
    <s v="DCI;DCI-ACT_41;Sep"/>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09-30T00:00:00"/>
    <s v="Sep"/>
    <e v="#N/A"/>
    <e v="#N/A"/>
    <n v="0"/>
    <s v="Por Ejecutar"/>
    <e v="#N/A"/>
    <e v="#N/A"/>
    <n v="0"/>
    <m/>
    <m/>
  </r>
  <r>
    <n v="41"/>
    <s v="OE1;SI;DP-ACT_27"/>
    <s v="DCI;DCI-ACT_41;Oct"/>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10-30T00:00:00"/>
    <s v="Oct"/>
    <e v="#N/A"/>
    <e v="#N/A"/>
    <n v="0"/>
    <s v="Por Ejecutar"/>
    <e v="#N/A"/>
    <e v="#N/A"/>
    <n v="0"/>
    <m/>
    <m/>
  </r>
  <r>
    <n v="41"/>
    <s v="OE1;SI;DP-ACT_27"/>
    <s v="DCI;DCI-ACT_41;Nov"/>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11-30T00:00:00"/>
    <s v="Nov"/>
    <e v="#N/A"/>
    <n v="0"/>
    <e v="#N/A"/>
    <e v="#N/A"/>
    <e v="#N/A"/>
    <e v="#N/A"/>
    <n v="0"/>
    <m/>
    <m/>
  </r>
  <r>
    <n v="41"/>
    <s v="OE1;SI;DP-ACT_27"/>
    <s v="DCI;DCI-ACT_41;Dic"/>
    <x v="0"/>
    <s v="Fortalecer la Vigilancia."/>
    <s v="SI"/>
    <s v="PAI_10"/>
    <x v="0"/>
    <s v="Investigaciones"/>
    <s v="DCI-E_17"/>
    <s v="C. Resolver Actuaciones Administrativas dentro del Término - Decreto 2409"/>
    <s v="DCI-ACT_41"/>
    <s v="4. DECISIÓN DE FONDO"/>
    <s v="DCI"/>
    <s v="Dirección_de_Investigaciones_de_Concesiones_e_Infraestructura"/>
    <n v="1"/>
    <n v="3"/>
    <n v="2019"/>
    <d v="2019-12-30T00:00:00"/>
    <s v="Dic"/>
    <e v="#N/A"/>
    <n v="0"/>
    <n v="0"/>
    <s v="Por Ejecutar"/>
    <e v="#N/A"/>
    <e v="#N/A"/>
    <n v="0"/>
    <m/>
    <m/>
  </r>
  <r>
    <n v="42"/>
    <s v="OE1;SI;DP-ACT_28"/>
    <s v="DCI;DCI-ACT_42;Ene"/>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01-30T00:00:00"/>
    <s v="Ene"/>
    <n v="0"/>
    <n v="0"/>
    <n v="0"/>
    <s v="Por Ejecutar"/>
    <n v="0"/>
    <n v="0"/>
    <n v="0"/>
    <e v="#N/A"/>
    <e v="#N/A"/>
  </r>
  <r>
    <n v="42"/>
    <s v="OE1;SI;DP-ACT_28"/>
    <s v="DCI;DCI-ACT_42;Feb"/>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02-28T00:00:00"/>
    <s v="Feb"/>
    <n v="0"/>
    <n v="0"/>
    <n v="0"/>
    <s v="Por Ejecutar"/>
    <n v="0"/>
    <n v="0"/>
    <n v="0"/>
    <m/>
    <m/>
  </r>
  <r>
    <n v="42"/>
    <s v="OE1;SI;DP-ACT_28"/>
    <s v="DCI;DCI-ACT_42;Mar"/>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03-30T00:00:00"/>
    <s v="Mar"/>
    <n v="0"/>
    <n v="0"/>
    <n v="0"/>
    <s v="Por Ejecutar"/>
    <n v="0"/>
    <n v="0"/>
    <n v="0"/>
    <m/>
    <m/>
  </r>
  <r>
    <n v="42"/>
    <s v="OE1;SI;DP-ACT_28"/>
    <s v="DCI;DCI-ACT_42;Abr"/>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04-30T00:00:00"/>
    <s v="Abr"/>
    <n v="0"/>
    <n v="0"/>
    <n v="0"/>
    <s v="Por Ejecutar"/>
    <n v="0"/>
    <n v="0"/>
    <n v="0"/>
    <m/>
    <m/>
  </r>
  <r>
    <n v="42"/>
    <s v="OE1;SI;DP-ACT_28"/>
    <s v="DCI;DCI-ACT_42;May"/>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05-30T00:00:00"/>
    <s v="May"/>
    <n v="0"/>
    <n v="0"/>
    <n v="0"/>
    <s v="Por Ejecutar"/>
    <n v="0"/>
    <n v="0"/>
    <n v="0"/>
    <m/>
    <m/>
  </r>
  <r>
    <n v="42"/>
    <s v="OE1;SI;DP-ACT_28"/>
    <s v="DCI;DCI-ACT_42;Jun"/>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06-30T00:00:00"/>
    <s v="Jun"/>
    <n v="0"/>
    <n v="0"/>
    <n v="0"/>
    <s v="Por Ejecutar"/>
    <n v="0"/>
    <n v="0"/>
    <n v="0"/>
    <m/>
    <m/>
  </r>
  <r>
    <n v="42"/>
    <s v="OE1;SI;DP-ACT_28"/>
    <s v="DCI;DCI-ACT_42;Jul"/>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07-30T00:00:00"/>
    <s v="Jul"/>
    <n v="0"/>
    <n v="0"/>
    <e v="#DIV/0!"/>
    <e v="#DIV/0!"/>
    <n v="0"/>
    <n v="0"/>
    <n v="0"/>
    <m/>
    <m/>
  </r>
  <r>
    <n v="42"/>
    <s v="OE1;SI;DP-ACT_28"/>
    <s v="DCI;DCI-ACT_42;Ago"/>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08-30T00:00:00"/>
    <s v="Ago"/>
    <n v="0"/>
    <n v="0"/>
    <n v="0"/>
    <s v="Por Ejecutar"/>
    <n v="0"/>
    <n v="0"/>
    <n v="0"/>
    <m/>
    <m/>
  </r>
  <r>
    <n v="42"/>
    <s v="OE1;SI;DP-ACT_28"/>
    <s v="DCI;DCI-ACT_42;Sep"/>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09-30T00:00:00"/>
    <s v="Sep"/>
    <e v="#N/A"/>
    <e v="#N/A"/>
    <n v="0"/>
    <s v="Por Ejecutar"/>
    <e v="#N/A"/>
    <e v="#N/A"/>
    <n v="0"/>
    <m/>
    <m/>
  </r>
  <r>
    <n v="42"/>
    <s v="OE1;SI;DP-ACT_28"/>
    <s v="DCI;DCI-ACT_42;Oct"/>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10-30T00:00:00"/>
    <s v="Oct"/>
    <e v="#N/A"/>
    <e v="#N/A"/>
    <n v="0"/>
    <s v="Por Ejecutar"/>
    <e v="#N/A"/>
    <e v="#N/A"/>
    <n v="0"/>
    <m/>
    <m/>
  </r>
  <r>
    <n v="42"/>
    <s v="OE1;SI;DP-ACT_28"/>
    <s v="DCI;DCI-ACT_42;Nov"/>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11-30T00:00:00"/>
    <s v="Nov"/>
    <e v="#N/A"/>
    <n v="0"/>
    <n v="0"/>
    <s v="Por Ejecutar"/>
    <e v="#N/A"/>
    <e v="#N/A"/>
    <n v="0"/>
    <m/>
    <m/>
  </r>
  <r>
    <n v="42"/>
    <s v="OE1;SI;DP-ACT_28"/>
    <s v="DCI;DCI-ACT_42;Dic"/>
    <x v="0"/>
    <s v="Fortalecer la Vigilancia."/>
    <s v="SI"/>
    <s v="PAI_10"/>
    <x v="0"/>
    <s v="Investigaciones"/>
    <s v="DCI-E_17"/>
    <s v="C. Resolver Actuaciones Administrativas dentro del Término - Decreto 2409"/>
    <s v="DCI-ACT_42"/>
    <s v="5. REVOCATORIA DIRECTA"/>
    <s v="DCI"/>
    <s v="Dirección_de_Investigaciones_de_Concesiones_e_Infraestructura"/>
    <n v="1"/>
    <n v="3"/>
    <n v="2019"/>
    <d v="2019-12-30T00:00:00"/>
    <s v="Dic"/>
    <e v="#N/A"/>
    <n v="0"/>
    <n v="0"/>
    <s v="Por Ejecutar"/>
    <e v="#N/A"/>
    <e v="#N/A"/>
    <n v="0"/>
    <m/>
    <m/>
  </r>
  <r>
    <n v="43"/>
    <s v="OE1;SI;DP-ACT_29"/>
    <s v="DCI;DCI-ACT_43;Ene"/>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01-30T00:00:00"/>
    <s v="Ene"/>
    <n v="0"/>
    <n v="0"/>
    <n v="0"/>
    <s v="Por Ejecutar"/>
    <n v="0"/>
    <n v="0"/>
    <n v="0"/>
    <e v="#N/A"/>
    <e v="#N/A"/>
  </r>
  <r>
    <n v="43"/>
    <s v="OE1;SI;DP-ACT_29"/>
    <s v="DCI;DCI-ACT_43;Feb"/>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02-28T00:00:00"/>
    <s v="Feb"/>
    <n v="0"/>
    <n v="0"/>
    <n v="0"/>
    <s v="Por Ejecutar"/>
    <n v="0"/>
    <n v="0"/>
    <n v="0"/>
    <m/>
    <m/>
  </r>
  <r>
    <n v="43"/>
    <s v="OE1;SI;DP-ACT_29"/>
    <s v="DCI;DCI-ACT_43;Mar"/>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03-30T00:00:00"/>
    <s v="Mar"/>
    <n v="0"/>
    <n v="0"/>
    <n v="0"/>
    <s v="Por Ejecutar"/>
    <n v="0"/>
    <n v="0"/>
    <n v="0"/>
    <m/>
    <m/>
  </r>
  <r>
    <n v="43"/>
    <s v="OE1;SI;DP-ACT_29"/>
    <s v="DCI;DCI-ACT_43;Abr"/>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04-30T00:00:00"/>
    <s v="Abr"/>
    <n v="0"/>
    <n v="0"/>
    <n v="0"/>
    <s v="Por Ejecutar"/>
    <n v="0"/>
    <n v="0"/>
    <n v="0"/>
    <m/>
    <m/>
  </r>
  <r>
    <n v="43"/>
    <s v="OE1;SI;DP-ACT_29"/>
    <s v="DCI;DCI-ACT_43;May"/>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05-30T00:00:00"/>
    <s v="May"/>
    <n v="0"/>
    <n v="0"/>
    <n v="0"/>
    <s v="Por Ejecutar"/>
    <n v="0"/>
    <n v="0"/>
    <n v="0"/>
    <m/>
    <m/>
  </r>
  <r>
    <n v="43"/>
    <s v="OE1;SI;DP-ACT_29"/>
    <s v="DCI;DCI-ACT_43;Jun"/>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06-30T00:00:00"/>
    <s v="Jun"/>
    <n v="0"/>
    <n v="0"/>
    <n v="0"/>
    <s v="Por Ejecutar"/>
    <n v="0"/>
    <n v="0"/>
    <n v="0"/>
    <m/>
    <m/>
  </r>
  <r>
    <n v="43"/>
    <s v="OE1;SI;DP-ACT_29"/>
    <s v="DCI;DCI-ACT_43;Jul"/>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07-30T00:00:00"/>
    <s v="Jul"/>
    <n v="0"/>
    <n v="0"/>
    <n v="0"/>
    <s v="Por Ejecutar"/>
    <n v="0"/>
    <n v="0"/>
    <n v="0"/>
    <m/>
    <m/>
  </r>
  <r>
    <n v="43"/>
    <s v="OE1;SI;DP-ACT_29"/>
    <s v="DCI;DCI-ACT_43;Ago"/>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08-30T00:00:00"/>
    <s v="Ago"/>
    <n v="0"/>
    <n v="0"/>
    <n v="0"/>
    <s v="Por Ejecutar"/>
    <n v="0"/>
    <n v="0"/>
    <n v="0"/>
    <m/>
    <m/>
  </r>
  <r>
    <n v="43"/>
    <s v="OE1;SI;DP-ACT_29"/>
    <s v="DCI;DCI-ACT_43;Sep"/>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09-30T00:00:00"/>
    <s v="Sep"/>
    <e v="#N/A"/>
    <e v="#N/A"/>
    <e v="#N/A"/>
    <e v="#N/A"/>
    <e v="#N/A"/>
    <e v="#N/A"/>
    <n v="0"/>
    <m/>
    <m/>
  </r>
  <r>
    <n v="43"/>
    <s v="OE1;SI;DP-ACT_29"/>
    <s v="DCI;DCI-ACT_43;Oct"/>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10-30T00:00:00"/>
    <s v="Oct"/>
    <e v="#N/A"/>
    <e v="#N/A"/>
    <e v="#N/A"/>
    <e v="#N/A"/>
    <e v="#N/A"/>
    <e v="#N/A"/>
    <n v="0"/>
    <m/>
    <m/>
  </r>
  <r>
    <n v="43"/>
    <s v="OE1;SI;DP-ACT_29"/>
    <s v="DCI;DCI-ACT_43;Nov"/>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11-30T00:00:00"/>
    <s v="Nov"/>
    <e v="#N/A"/>
    <n v="0"/>
    <n v="0"/>
    <s v="Por Ejecutar"/>
    <e v="#N/A"/>
    <e v="#N/A"/>
    <n v="0"/>
    <m/>
    <m/>
  </r>
  <r>
    <n v="43"/>
    <s v="OE1;SI;DP-ACT_29"/>
    <s v="DCI;DCI-ACT_43;Dic"/>
    <x v="0"/>
    <s v="Fortalecer la Vigilancia."/>
    <s v="SI"/>
    <s v="PAI_10"/>
    <x v="0"/>
    <s v="Investigaciones"/>
    <s v="DCI-E_17"/>
    <s v="C. Resolver Actuaciones Administrativas dentro del Término - Decreto 2409"/>
    <s v="DCI-ACT_43"/>
    <s v="6. RECURSOS DE REPOSICIÓN"/>
    <s v="DCI"/>
    <s v="Dirección_de_Investigaciones_de_Concesiones_e_Infraestructura"/>
    <n v="1"/>
    <n v="12"/>
    <n v="2019"/>
    <d v="2019-12-30T00:00:00"/>
    <s v="Dic"/>
    <e v="#N/A"/>
    <n v="0"/>
    <n v="0"/>
    <s v="Por Ejecutar"/>
    <e v="#N/A"/>
    <e v="#N/A"/>
    <n v="0"/>
    <m/>
    <m/>
  </r>
  <r>
    <n v="44"/>
    <s v="OE1;SI;DP-ACT_30"/>
    <s v="DP;DP-ACT_01;Ene"/>
    <x v="0"/>
    <s v="Fortalecer la Vigilancia."/>
    <s v="SI"/>
    <s v="PAI_10"/>
    <x v="0"/>
    <s v="Seguimiento_Solicitudes"/>
    <s v="DP-E_01"/>
    <s v="1. Resolver Solicitudes y/o Radicaciones allegadas a la Dependencia"/>
    <s v="DP-ACT_01"/>
    <s v="1. Derechos de Petición Radicados"/>
    <s v="DP"/>
    <s v="Despacho_del_Delegado_de_Puertos"/>
    <n v="1"/>
    <n v="12"/>
    <n v="2019"/>
    <d v="2019-01-30T00:00:00"/>
    <s v="Ene"/>
    <n v="93"/>
    <n v="93"/>
    <n v="1"/>
    <s v="Ejecutada"/>
    <n v="93"/>
    <n v="93"/>
    <n v="1"/>
    <e v="#N/A"/>
    <e v="#N/A"/>
  </r>
  <r>
    <n v="44"/>
    <s v="OE1;SI;DP-ACT_30"/>
    <s v="DP;DP-ACT_01;Feb"/>
    <x v="0"/>
    <s v="Fortalecer la Vigilancia."/>
    <s v="SI"/>
    <s v="PAI_10"/>
    <x v="0"/>
    <s v="Seguimiento_Solicitudes"/>
    <s v="DP-E_01"/>
    <s v="1. Resolver Solicitudes y/o Radicaciones allegadas a la Dependencia"/>
    <s v="DP-ACT_01"/>
    <s v="1. Derechos de Petición Radicados"/>
    <s v="DP"/>
    <s v="Despacho_del_Delegado_de_Puertos"/>
    <n v="1"/>
    <n v="12"/>
    <n v="2019"/>
    <d v="2019-02-28T00:00:00"/>
    <s v="Feb"/>
    <n v="0"/>
    <n v="0"/>
    <n v="0"/>
    <s v="Por Ejecutar"/>
    <n v="93"/>
    <n v="93"/>
    <n v="1"/>
    <m/>
    <m/>
  </r>
  <r>
    <n v="44"/>
    <s v="OE1;SI;DP-ACT_30"/>
    <s v="DP;DP-ACT_01;Mar"/>
    <x v="0"/>
    <s v="Fortalecer la Vigilancia."/>
    <s v="SI"/>
    <s v="PAI_10"/>
    <x v="0"/>
    <s v="Seguimiento_Solicitudes"/>
    <s v="DP-E_01"/>
    <s v="1. Resolver Solicitudes y/o Radicaciones allegadas a la Dependencia"/>
    <s v="DP-ACT_01"/>
    <s v="1. Derechos de Petición Radicados"/>
    <s v="DP"/>
    <s v="Despacho_del_Delegado_de_Puertos"/>
    <n v="1"/>
    <n v="12"/>
    <n v="2019"/>
    <d v="2019-03-30T00:00:00"/>
    <s v="Mar"/>
    <n v="0"/>
    <n v="0"/>
    <n v="0"/>
    <s v="Por Ejecutar"/>
    <n v="93"/>
    <n v="93"/>
    <n v="1"/>
    <m/>
    <m/>
  </r>
  <r>
    <n v="44"/>
    <s v="OE1;SI;DP-ACT_30"/>
    <s v="DP;DP-ACT_01;Abr"/>
    <x v="0"/>
    <s v="Fortalecer la Vigilancia."/>
    <s v="SI"/>
    <s v="PAI_10"/>
    <x v="0"/>
    <s v="Seguimiento_Solicitudes"/>
    <s v="DP-E_01"/>
    <s v="1. Resolver Solicitudes y/o Radicaciones allegadas a la Dependencia"/>
    <s v="DP-ACT_01"/>
    <s v="1. Derechos de Petición Radicados"/>
    <s v="DP"/>
    <s v="Despacho_del_Delegado_de_Puertos"/>
    <n v="1"/>
    <n v="12"/>
    <n v="2019"/>
    <d v="2019-04-30T00:00:00"/>
    <s v="Abr"/>
    <n v="0"/>
    <n v="0"/>
    <n v="0"/>
    <s v="Por Ejecutar"/>
    <n v="93"/>
    <n v="93"/>
    <n v="1"/>
    <m/>
    <m/>
  </r>
  <r>
    <n v="44"/>
    <s v="OE1;SI;DP-ACT_30"/>
    <s v="DP;DP-ACT_01;May"/>
    <x v="0"/>
    <s v="Fortalecer la Vigilancia."/>
    <s v="SI"/>
    <s v="PAI_10"/>
    <x v="0"/>
    <s v="Seguimiento_Solicitudes"/>
    <s v="DP-E_01"/>
    <s v="1. Resolver Solicitudes y/o Radicaciones allegadas a la Dependencia"/>
    <s v="DP-ACT_01"/>
    <s v="1. Derechos de Petición Radicados"/>
    <s v="DP"/>
    <s v="Despacho_del_Delegado_de_Puertos"/>
    <n v="1"/>
    <n v="12"/>
    <n v="2019"/>
    <d v="2019-05-30T00:00:00"/>
    <s v="May"/>
    <n v="0"/>
    <n v="0"/>
    <n v="0"/>
    <s v="Por Ejecutar"/>
    <n v="93"/>
    <n v="93"/>
    <n v="1"/>
    <m/>
    <m/>
  </r>
  <r>
    <n v="44"/>
    <s v="OE1;SI;DP-ACT_30"/>
    <s v="DP;DP-ACT_01;Jun"/>
    <x v="0"/>
    <s v="Fortalecer la Vigilancia."/>
    <s v="SI"/>
    <s v="PAI_10"/>
    <x v="0"/>
    <s v="Seguimiento_Solicitudes"/>
    <s v="DP-E_01"/>
    <s v="1. Resolver Solicitudes y/o Radicaciones allegadas a la Dependencia"/>
    <s v="DP-ACT_01"/>
    <s v="1. Derechos de Petición Radicados"/>
    <s v="DP"/>
    <s v="Despacho_del_Delegado_de_Puertos"/>
    <n v="1"/>
    <n v="12"/>
    <n v="2019"/>
    <d v="2019-06-30T00:00:00"/>
    <s v="Jun"/>
    <n v="0"/>
    <n v="0"/>
    <n v="0"/>
    <s v="Por Ejecutar"/>
    <n v="93"/>
    <n v="93"/>
    <n v="1"/>
    <m/>
    <m/>
  </r>
  <r>
    <n v="44"/>
    <s v="OE1;SI;DP-ACT_30"/>
    <s v="DP;DP-ACT_01;Jul"/>
    <x v="0"/>
    <s v="Fortalecer la Vigilancia."/>
    <s v="SI"/>
    <s v="PAI_10"/>
    <x v="0"/>
    <s v="Seguimiento_Solicitudes"/>
    <s v="DP-E_01"/>
    <s v="1. Resolver Solicitudes y/o Radicaciones allegadas a la Dependencia"/>
    <s v="DP-ACT_01"/>
    <s v="1. Derechos de Petición Radicados"/>
    <s v="DP"/>
    <s v="Despacho_del_Delegado_de_Puertos"/>
    <n v="1"/>
    <n v="12"/>
    <n v="2019"/>
    <d v="2019-07-30T00:00:00"/>
    <s v="Jul"/>
    <n v="0"/>
    <n v="0"/>
    <n v="0"/>
    <s v="Por Ejecutar"/>
    <n v="93"/>
    <n v="93"/>
    <n v="1"/>
    <m/>
    <m/>
  </r>
  <r>
    <n v="44"/>
    <s v="OE1;SI;DP-ACT_30"/>
    <s v="DP;DP-ACT_01;Ago"/>
    <x v="0"/>
    <s v="Fortalecer la Vigilancia."/>
    <s v="SI"/>
    <s v="PAI_10"/>
    <x v="0"/>
    <s v="Seguimiento_Solicitudes"/>
    <s v="DP-E_01"/>
    <s v="1. Resolver Solicitudes y/o Radicaciones allegadas a la Dependencia"/>
    <s v="DP-ACT_01"/>
    <s v="1. Derechos de Petición Radicados"/>
    <s v="DP"/>
    <s v="Despacho_del_Delegado_de_Puertos"/>
    <n v="1"/>
    <n v="12"/>
    <n v="2019"/>
    <d v="2019-08-30T00:00:00"/>
    <s v="Ago"/>
    <n v="0"/>
    <n v="0"/>
    <n v="0"/>
    <s v="Por Ejecutar"/>
    <n v="93"/>
    <n v="93"/>
    <n v="1"/>
    <m/>
    <m/>
  </r>
  <r>
    <n v="44"/>
    <s v="OE1;SI;DP-ACT_30"/>
    <s v="DP;DP-ACT_01;Sep"/>
    <x v="0"/>
    <s v="Fortalecer la Vigilancia."/>
    <s v="SI"/>
    <s v="PAI_10"/>
    <x v="0"/>
    <s v="Seguimiento_Solicitudes"/>
    <s v="DP-E_01"/>
    <s v="1. Resolver Solicitudes y/o Radicaciones allegadas a la Dependencia"/>
    <s v="DP-ACT_01"/>
    <s v="1. Derechos de Petición Radicados"/>
    <s v="DP"/>
    <s v="Despacho_del_Delegado_de_Puertos"/>
    <n v="1"/>
    <n v="12"/>
    <n v="2019"/>
    <d v="2019-09-30T00:00:00"/>
    <s v="Sep"/>
    <e v="#N/A"/>
    <e v="#N/A"/>
    <n v="0"/>
    <s v="Por Ejecutar"/>
    <e v="#N/A"/>
    <e v="#N/A"/>
    <n v="0"/>
    <m/>
    <m/>
  </r>
  <r>
    <n v="44"/>
    <s v="OE1;SI;DP-ACT_30"/>
    <s v="DP;DP-ACT_01;Oct"/>
    <x v="0"/>
    <s v="Fortalecer la Vigilancia."/>
    <s v="SI"/>
    <s v="PAI_10"/>
    <x v="0"/>
    <s v="Seguimiento_Solicitudes"/>
    <s v="DP-E_01"/>
    <s v="1. Resolver Solicitudes y/o Radicaciones allegadas a la Dependencia"/>
    <s v="DP-ACT_01"/>
    <s v="1. Derechos de Petición Radicados"/>
    <s v="DP"/>
    <s v="Despacho_del_Delegado_de_Puertos"/>
    <n v="1"/>
    <n v="12"/>
    <n v="2019"/>
    <d v="2019-10-30T00:00:00"/>
    <s v="Oct"/>
    <e v="#N/A"/>
    <e v="#N/A"/>
    <n v="0"/>
    <s v="Por Ejecutar"/>
    <e v="#N/A"/>
    <e v="#N/A"/>
    <n v="0"/>
    <m/>
    <m/>
  </r>
  <r>
    <n v="44"/>
    <s v="OE1;SI;DP-ACT_30"/>
    <s v="DP;DP-ACT_01;Nov"/>
    <x v="0"/>
    <s v="Fortalecer la Vigilancia."/>
    <s v="SI"/>
    <s v="PAI_10"/>
    <x v="0"/>
    <s v="Seguimiento_Solicitudes"/>
    <s v="DP-E_01"/>
    <s v="1. Resolver Solicitudes y/o Radicaciones allegadas a la Dependencia"/>
    <s v="DP-ACT_01"/>
    <s v="1. Derechos de Petición Radicados"/>
    <s v="DP"/>
    <s v="Despacho_del_Delegado_de_Puertos"/>
    <n v="1"/>
    <n v="12"/>
    <n v="2019"/>
    <d v="2019-11-30T00:00:00"/>
    <s v="Nov"/>
    <e v="#N/A"/>
    <n v="0"/>
    <e v="#N/A"/>
    <e v="#N/A"/>
    <e v="#N/A"/>
    <e v="#N/A"/>
    <n v="0"/>
    <m/>
    <m/>
  </r>
  <r>
    <n v="44"/>
    <s v="OE1;SI;DP-ACT_30"/>
    <s v="DP;DP-ACT_01;Dic"/>
    <x v="0"/>
    <s v="Fortalecer la Vigilancia."/>
    <s v="SI"/>
    <s v="PAI_10"/>
    <x v="0"/>
    <s v="Seguimiento_Solicitudes"/>
    <s v="DP-E_01"/>
    <s v="1. Resolver Solicitudes y/o Radicaciones allegadas a la Dependencia"/>
    <s v="DP-ACT_01"/>
    <s v="1. Derechos de Petición Radicados"/>
    <s v="DP"/>
    <s v="Despacho_del_Delegado_de_Puertos"/>
    <n v="1"/>
    <n v="12"/>
    <n v="2019"/>
    <d v="2019-12-30T00:00:00"/>
    <s v="Dic"/>
    <e v="#N/A"/>
    <n v="0"/>
    <n v="0"/>
    <s v="Por Ejecutar"/>
    <e v="#N/A"/>
    <e v="#N/A"/>
    <n v="0"/>
    <m/>
    <m/>
  </r>
  <r>
    <n v="45"/>
    <s v="OE1;SI;DP-ACT_31"/>
    <s v="DP;DP-ACT_02;Ene"/>
    <x v="0"/>
    <s v="Fortalecer la Vigilancia."/>
    <s v="SI"/>
    <s v="PAI_10"/>
    <x v="0"/>
    <s v="Investigaciones"/>
    <s v="DP-E_02"/>
    <s v="2. Resolver Actuaciones Administrativas anterior a Decreto 2409"/>
    <s v="DP-ACT_02"/>
    <s v="1. INVESTIGACIÓN"/>
    <s v="DP"/>
    <s v="Despacho_del_Delegado_de_Puertos"/>
    <n v="1"/>
    <n v="3"/>
    <n v="2019"/>
    <d v="2019-01-30T00:00:00"/>
    <s v="Ene"/>
    <n v="0"/>
    <n v="0"/>
    <n v="0"/>
    <s v="Por Ejecutar"/>
    <n v="0"/>
    <n v="0"/>
    <n v="0"/>
    <e v="#N/A"/>
    <e v="#N/A"/>
  </r>
  <r>
    <n v="45"/>
    <s v="OE1;SI;DP-ACT_31"/>
    <s v="DP;DP-ACT_02;Feb"/>
    <x v="0"/>
    <s v="Fortalecer la Vigilancia."/>
    <s v="SI"/>
    <s v="PAI_10"/>
    <x v="0"/>
    <s v="Investigaciones"/>
    <s v="DP-E_02"/>
    <s v="2. Resolver Actuaciones Administrativas anterior a Decreto 2409"/>
    <s v="DP-ACT_02"/>
    <s v="1. INVESTIGACIÓN"/>
    <s v="DP"/>
    <s v="Despacho_del_Delegado_de_Puertos"/>
    <n v="1"/>
    <n v="3"/>
    <n v="2019"/>
    <d v="2019-02-28T00:00:00"/>
    <s v="Feb"/>
    <n v="0"/>
    <n v="0"/>
    <n v="0"/>
    <s v="Por Ejecutar"/>
    <n v="0"/>
    <n v="0"/>
    <n v="0"/>
    <m/>
    <m/>
  </r>
  <r>
    <n v="45"/>
    <s v="OE1;SI;DP-ACT_31"/>
    <s v="DP;DP-ACT_02;Mar"/>
    <x v="0"/>
    <s v="Fortalecer la Vigilancia."/>
    <s v="SI"/>
    <s v="PAI_10"/>
    <x v="0"/>
    <s v="Investigaciones"/>
    <s v="DP-E_02"/>
    <s v="2. Resolver Actuaciones Administrativas anterior a Decreto 2409"/>
    <s v="DP-ACT_02"/>
    <s v="1. INVESTIGACIÓN"/>
    <s v="DP"/>
    <s v="Despacho_del_Delegado_de_Puertos"/>
    <n v="1"/>
    <n v="3"/>
    <n v="2019"/>
    <d v="2019-03-30T00:00:00"/>
    <s v="Mar"/>
    <n v="0"/>
    <n v="0"/>
    <n v="0"/>
    <s v="Por Ejecutar"/>
    <n v="0"/>
    <n v="0"/>
    <n v="0"/>
    <m/>
    <m/>
  </r>
  <r>
    <n v="45"/>
    <s v="OE1;SI;DP-ACT_31"/>
    <s v="DP;DP-ACT_02;Abr"/>
    <x v="0"/>
    <s v="Fortalecer la Vigilancia."/>
    <s v="SI"/>
    <s v="PAI_10"/>
    <x v="0"/>
    <s v="Investigaciones"/>
    <s v="DP-E_02"/>
    <s v="2. Resolver Actuaciones Administrativas anterior a Decreto 2409"/>
    <s v="DP-ACT_02"/>
    <s v="1. INVESTIGACIÓN"/>
    <s v="DP"/>
    <s v="Despacho_del_Delegado_de_Puertos"/>
    <n v="1"/>
    <n v="3"/>
    <n v="2019"/>
    <d v="2019-04-30T00:00:00"/>
    <s v="Abr"/>
    <n v="0"/>
    <n v="0"/>
    <n v="0"/>
    <s v="Por Ejecutar"/>
    <n v="0"/>
    <n v="0"/>
    <n v="0"/>
    <m/>
    <m/>
  </r>
  <r>
    <n v="45"/>
    <s v="OE1;SI;DP-ACT_31"/>
    <s v="DP;DP-ACT_02;May"/>
    <x v="0"/>
    <s v="Fortalecer la Vigilancia."/>
    <s v="SI"/>
    <s v="PAI_10"/>
    <x v="0"/>
    <s v="Investigaciones"/>
    <s v="DP-E_02"/>
    <s v="2. Resolver Actuaciones Administrativas anterior a Decreto 2409"/>
    <s v="DP-ACT_02"/>
    <s v="1. INVESTIGACIÓN"/>
    <s v="DP"/>
    <s v="Despacho_del_Delegado_de_Puertos"/>
    <n v="1"/>
    <n v="3"/>
    <n v="2019"/>
    <d v="2019-05-30T00:00:00"/>
    <s v="May"/>
    <n v="0"/>
    <n v="0"/>
    <n v="0"/>
    <s v="Por Ejecutar"/>
    <n v="0"/>
    <n v="0"/>
    <n v="0"/>
    <m/>
    <m/>
  </r>
  <r>
    <n v="45"/>
    <s v="OE1;SI;DP-ACT_31"/>
    <s v="DP;DP-ACT_02;Jun"/>
    <x v="0"/>
    <s v="Fortalecer la Vigilancia."/>
    <s v="SI"/>
    <s v="PAI_10"/>
    <x v="0"/>
    <s v="Investigaciones"/>
    <s v="DP-E_02"/>
    <s v="2. Resolver Actuaciones Administrativas anterior a Decreto 2409"/>
    <s v="DP-ACT_02"/>
    <s v="1. INVESTIGACIÓN"/>
    <s v="DP"/>
    <s v="Despacho_del_Delegado_de_Puertos"/>
    <n v="1"/>
    <n v="3"/>
    <n v="2019"/>
    <d v="2019-06-30T00:00:00"/>
    <s v="Jun"/>
    <n v="0"/>
    <n v="0"/>
    <n v="0"/>
    <s v="Por Ejecutar"/>
    <n v="0"/>
    <n v="0"/>
    <n v="0"/>
    <m/>
    <m/>
  </r>
  <r>
    <n v="45"/>
    <s v="OE1;SI;DP-ACT_31"/>
    <s v="DP;DP-ACT_02;Jul"/>
    <x v="0"/>
    <s v="Fortalecer la Vigilancia."/>
    <s v="SI"/>
    <s v="PAI_10"/>
    <x v="0"/>
    <s v="Investigaciones"/>
    <s v="DP-E_02"/>
    <s v="2. Resolver Actuaciones Administrativas anterior a Decreto 2409"/>
    <s v="DP-ACT_02"/>
    <s v="1. INVESTIGACIÓN"/>
    <s v="DP"/>
    <s v="Despacho_del_Delegado_de_Puertos"/>
    <n v="1"/>
    <n v="3"/>
    <n v="2019"/>
    <d v="2019-07-30T00:00:00"/>
    <s v="Jul"/>
    <n v="0"/>
    <n v="0"/>
    <n v="0"/>
    <s v="Por Ejecutar"/>
    <n v="0"/>
    <n v="0"/>
    <n v="0"/>
    <m/>
    <m/>
  </r>
  <r>
    <n v="45"/>
    <s v="OE1;SI;DP-ACT_31"/>
    <s v="DP;DP-ACT_02;Ago"/>
    <x v="0"/>
    <s v="Fortalecer la Vigilancia."/>
    <s v="SI"/>
    <s v="PAI_10"/>
    <x v="0"/>
    <s v="Investigaciones"/>
    <s v="DP-E_02"/>
    <s v="2. Resolver Actuaciones Administrativas anterior a Decreto 2409"/>
    <s v="DP-ACT_02"/>
    <s v="1. INVESTIGACIÓN"/>
    <s v="DP"/>
    <s v="Despacho_del_Delegado_de_Puertos"/>
    <n v="1"/>
    <n v="3"/>
    <n v="2019"/>
    <d v="2019-08-30T00:00:00"/>
    <s v="Ago"/>
    <n v="0"/>
    <n v="0"/>
    <e v="#DIV/0!"/>
    <e v="#DIV/0!"/>
    <n v="0"/>
    <n v="0"/>
    <n v="0"/>
    <m/>
    <m/>
  </r>
  <r>
    <n v="45"/>
    <s v="OE1;SI;DP-ACT_31"/>
    <s v="DP;DP-ACT_02;Sep"/>
    <x v="0"/>
    <s v="Fortalecer la Vigilancia."/>
    <s v="SI"/>
    <s v="PAI_10"/>
    <x v="0"/>
    <s v="Investigaciones"/>
    <s v="DP-E_02"/>
    <s v="2. Resolver Actuaciones Administrativas anterior a Decreto 2409"/>
    <s v="DP-ACT_02"/>
    <s v="1. INVESTIGACIÓN"/>
    <s v="DP"/>
    <s v="Despacho_del_Delegado_de_Puertos"/>
    <n v="1"/>
    <n v="3"/>
    <n v="2019"/>
    <d v="2019-09-30T00:00:00"/>
    <s v="Sep"/>
    <e v="#N/A"/>
    <e v="#N/A"/>
    <n v="0"/>
    <s v="Por Ejecutar"/>
    <e v="#N/A"/>
    <e v="#N/A"/>
    <n v="0"/>
    <m/>
    <m/>
  </r>
  <r>
    <n v="45"/>
    <s v="OE1;SI;DP-ACT_31"/>
    <s v="DP;DP-ACT_02;Oct"/>
    <x v="0"/>
    <s v="Fortalecer la Vigilancia."/>
    <s v="SI"/>
    <s v="PAI_10"/>
    <x v="0"/>
    <s v="Investigaciones"/>
    <s v="DP-E_02"/>
    <s v="2. Resolver Actuaciones Administrativas anterior a Decreto 2409"/>
    <s v="DP-ACT_02"/>
    <s v="1. INVESTIGACIÓN"/>
    <s v="DP"/>
    <s v="Despacho_del_Delegado_de_Puertos"/>
    <n v="1"/>
    <n v="3"/>
    <n v="2019"/>
    <d v="2019-10-30T00:00:00"/>
    <s v="Oct"/>
    <e v="#N/A"/>
    <e v="#N/A"/>
    <n v="0"/>
    <s v="Por Ejecutar"/>
    <e v="#N/A"/>
    <e v="#N/A"/>
    <n v="0"/>
    <m/>
    <m/>
  </r>
  <r>
    <n v="45"/>
    <s v="OE1;SI;DP-ACT_31"/>
    <s v="DP;DP-ACT_02;Nov"/>
    <x v="0"/>
    <s v="Fortalecer la Vigilancia."/>
    <s v="SI"/>
    <s v="PAI_10"/>
    <x v="0"/>
    <s v="Investigaciones"/>
    <s v="DP-E_02"/>
    <s v="2. Resolver Actuaciones Administrativas anterior a Decreto 2409"/>
    <s v="DP-ACT_02"/>
    <s v="1. INVESTIGACIÓN"/>
    <s v="DP"/>
    <s v="Despacho_del_Delegado_de_Puertos"/>
    <n v="1"/>
    <n v="3"/>
    <n v="2019"/>
    <d v="2019-11-30T00:00:00"/>
    <s v="Nov"/>
    <e v="#N/A"/>
    <n v="0"/>
    <n v="0"/>
    <s v="Por Ejecutar"/>
    <e v="#N/A"/>
    <e v="#N/A"/>
    <n v="0"/>
    <m/>
    <m/>
  </r>
  <r>
    <n v="45"/>
    <s v="OE1;SI;DP-ACT_31"/>
    <s v="DP;DP-ACT_02;Dic"/>
    <x v="0"/>
    <s v="Fortalecer la Vigilancia."/>
    <s v="SI"/>
    <s v="PAI_10"/>
    <x v="0"/>
    <s v="Investigaciones"/>
    <s v="DP-E_02"/>
    <s v="2. Resolver Actuaciones Administrativas anterior a Decreto 2409"/>
    <s v="DP-ACT_02"/>
    <s v="1. INVESTIGACIÓN"/>
    <s v="DP"/>
    <s v="Despacho_del_Delegado_de_Puertos"/>
    <n v="1"/>
    <n v="3"/>
    <n v="2019"/>
    <d v="2019-12-30T00:00:00"/>
    <s v="Dic"/>
    <e v="#N/A"/>
    <n v="0"/>
    <n v="0"/>
    <s v="Por Ejecutar"/>
    <e v="#N/A"/>
    <e v="#N/A"/>
    <n v="0"/>
    <m/>
    <m/>
  </r>
  <r>
    <n v="46"/>
    <s v="OE1;SI;DCI-ACT_21"/>
    <s v="DP;DP-ACT_03;Ene"/>
    <x v="0"/>
    <s v="Fortalecer la Vigilancia."/>
    <s v="SI"/>
    <s v="PAI_10"/>
    <x v="0"/>
    <s v="Investigaciones"/>
    <s v="DP-E_02"/>
    <s v="2. Resolver Actuaciones Administrativas anterior a Decreto 2409"/>
    <s v="DP-ACT_03"/>
    <s v="2. ETAPA PROBATORIA"/>
    <s v="DP"/>
    <s v="Despacho_del_Delegado_de_Puertos"/>
    <n v="1"/>
    <n v="11"/>
    <n v="2019"/>
    <d v="2019-01-30T00:00:00"/>
    <s v="Ene"/>
    <n v="2"/>
    <n v="2"/>
    <n v="1"/>
    <s v="Ejecutada"/>
    <n v="2"/>
    <n v="2"/>
    <n v="1"/>
    <e v="#N/A"/>
    <e v="#N/A"/>
  </r>
  <r>
    <n v="46"/>
    <s v="OE1;SI;DCI-ACT_21"/>
    <s v="DP;DP-ACT_03;Feb"/>
    <x v="0"/>
    <s v="Fortalecer la Vigilancia."/>
    <s v="SI"/>
    <s v="PAI_10"/>
    <x v="0"/>
    <s v="Investigaciones"/>
    <s v="DP-E_02"/>
    <s v="2. Resolver Actuaciones Administrativas anterior a Decreto 2409"/>
    <s v="DP-ACT_03"/>
    <s v="2. ETAPA PROBATORIA"/>
    <s v="DP"/>
    <s v="Despacho_del_Delegado_de_Puertos"/>
    <n v="1"/>
    <n v="11"/>
    <n v="2019"/>
    <d v="2019-02-28T00:00:00"/>
    <s v="Feb"/>
    <n v="0"/>
    <n v="0"/>
    <n v="0"/>
    <s v="Por Ejecutar"/>
    <n v="2"/>
    <n v="2"/>
    <n v="1"/>
    <m/>
    <m/>
  </r>
  <r>
    <n v="46"/>
    <s v="OE1;SI;DCI-ACT_21"/>
    <s v="DP;DP-ACT_03;Mar"/>
    <x v="0"/>
    <s v="Fortalecer la Vigilancia."/>
    <s v="SI"/>
    <s v="PAI_10"/>
    <x v="0"/>
    <s v="Investigaciones"/>
    <s v="DP-E_02"/>
    <s v="2. Resolver Actuaciones Administrativas anterior a Decreto 2409"/>
    <s v="DP-ACT_03"/>
    <s v="2. ETAPA PROBATORIA"/>
    <s v="DP"/>
    <s v="Despacho_del_Delegado_de_Puertos"/>
    <n v="1"/>
    <n v="11"/>
    <n v="2019"/>
    <d v="2019-03-30T00:00:00"/>
    <s v="Mar"/>
    <n v="0"/>
    <n v="0"/>
    <n v="0"/>
    <s v="Por Ejecutar"/>
    <n v="2"/>
    <n v="2"/>
    <n v="1"/>
    <m/>
    <m/>
  </r>
  <r>
    <n v="46"/>
    <s v="OE1;SI;DCI-ACT_21"/>
    <s v="DP;DP-ACT_03;Abr"/>
    <x v="0"/>
    <s v="Fortalecer la Vigilancia."/>
    <s v="SI"/>
    <s v="PAI_10"/>
    <x v="0"/>
    <s v="Investigaciones"/>
    <s v="DP-E_02"/>
    <s v="2. Resolver Actuaciones Administrativas anterior a Decreto 2409"/>
    <s v="DP-ACT_03"/>
    <s v="2. ETAPA PROBATORIA"/>
    <s v="DP"/>
    <s v="Despacho_del_Delegado_de_Puertos"/>
    <n v="1"/>
    <n v="11"/>
    <n v="2019"/>
    <d v="2019-04-30T00:00:00"/>
    <s v="Abr"/>
    <n v="0"/>
    <n v="0"/>
    <n v="0"/>
    <s v="Por Ejecutar"/>
    <n v="2"/>
    <n v="2"/>
    <n v="1"/>
    <m/>
    <m/>
  </r>
  <r>
    <n v="46"/>
    <s v="OE1;SI;DCI-ACT_21"/>
    <s v="DP;DP-ACT_03;May"/>
    <x v="0"/>
    <s v="Fortalecer la Vigilancia."/>
    <s v="SI"/>
    <s v="PAI_10"/>
    <x v="0"/>
    <s v="Investigaciones"/>
    <s v="DP-E_02"/>
    <s v="2. Resolver Actuaciones Administrativas anterior a Decreto 2409"/>
    <s v="DP-ACT_03"/>
    <s v="2. ETAPA PROBATORIA"/>
    <s v="DP"/>
    <s v="Despacho_del_Delegado_de_Puertos"/>
    <n v="1"/>
    <n v="11"/>
    <n v="2019"/>
    <d v="2019-05-30T00:00:00"/>
    <s v="May"/>
    <n v="0"/>
    <n v="0"/>
    <n v="0"/>
    <s v="Por Ejecutar"/>
    <n v="2"/>
    <n v="2"/>
    <n v="1"/>
    <m/>
    <m/>
  </r>
  <r>
    <n v="46"/>
    <s v="OE1;SI;DCI-ACT_21"/>
    <s v="DP;DP-ACT_03;Jun"/>
    <x v="0"/>
    <s v="Fortalecer la Vigilancia."/>
    <s v="SI"/>
    <s v="PAI_10"/>
    <x v="0"/>
    <s v="Investigaciones"/>
    <s v="DP-E_02"/>
    <s v="2. Resolver Actuaciones Administrativas anterior a Decreto 2409"/>
    <s v="DP-ACT_03"/>
    <s v="2. ETAPA PROBATORIA"/>
    <s v="DP"/>
    <s v="Despacho_del_Delegado_de_Puertos"/>
    <n v="1"/>
    <n v="11"/>
    <n v="2019"/>
    <d v="2019-06-30T00:00:00"/>
    <s v="Jun"/>
    <n v="0"/>
    <n v="0"/>
    <n v="0"/>
    <s v="Por Ejecutar"/>
    <n v="2"/>
    <n v="2"/>
    <n v="1"/>
    <m/>
    <m/>
  </r>
  <r>
    <n v="46"/>
    <s v="OE1;SI;DCI-ACT_21"/>
    <s v="DP;DP-ACT_03;Jul"/>
    <x v="0"/>
    <s v="Fortalecer la Vigilancia."/>
    <s v="SI"/>
    <s v="PAI_10"/>
    <x v="0"/>
    <s v="Investigaciones"/>
    <s v="DP-E_02"/>
    <s v="2. Resolver Actuaciones Administrativas anterior a Decreto 2409"/>
    <s v="DP-ACT_03"/>
    <s v="2. ETAPA PROBATORIA"/>
    <s v="DP"/>
    <s v="Despacho_del_Delegado_de_Puertos"/>
    <n v="1"/>
    <n v="11"/>
    <n v="2019"/>
    <d v="2019-07-30T00:00:00"/>
    <s v="Jul"/>
    <n v="0"/>
    <n v="0"/>
    <n v="0"/>
    <s v="Por Ejecutar"/>
    <n v="2"/>
    <n v="2"/>
    <n v="1"/>
    <m/>
    <m/>
  </r>
  <r>
    <n v="46"/>
    <s v="OE1;SI;DCI-ACT_21"/>
    <s v="DP;DP-ACT_03;Ago"/>
    <x v="0"/>
    <s v="Fortalecer la Vigilancia."/>
    <s v="SI"/>
    <s v="PAI_10"/>
    <x v="0"/>
    <s v="Investigaciones"/>
    <s v="DP-E_02"/>
    <s v="2. Resolver Actuaciones Administrativas anterior a Decreto 2409"/>
    <s v="DP-ACT_03"/>
    <s v="2. ETAPA PROBATORIA"/>
    <s v="DP"/>
    <s v="Despacho_del_Delegado_de_Puertos"/>
    <n v="1"/>
    <n v="11"/>
    <n v="2019"/>
    <d v="2019-08-30T00:00:00"/>
    <s v="Ago"/>
    <n v="0"/>
    <n v="0"/>
    <e v="#DIV/0!"/>
    <e v="#DIV/0!"/>
    <n v="2"/>
    <n v="2"/>
    <n v="1"/>
    <m/>
    <m/>
  </r>
  <r>
    <n v="46"/>
    <s v="OE1;SI;DCI-ACT_21"/>
    <s v="DP;DP-ACT_03;Sep"/>
    <x v="0"/>
    <s v="Fortalecer la Vigilancia."/>
    <s v="SI"/>
    <s v="PAI_10"/>
    <x v="0"/>
    <s v="Investigaciones"/>
    <s v="DP-E_02"/>
    <s v="2. Resolver Actuaciones Administrativas anterior a Decreto 2409"/>
    <s v="DP-ACT_03"/>
    <s v="2. ETAPA PROBATORIA"/>
    <s v="DP"/>
    <s v="Despacho_del_Delegado_de_Puertos"/>
    <n v="1"/>
    <n v="11"/>
    <n v="2019"/>
    <d v="2019-09-30T00:00:00"/>
    <s v="Sep"/>
    <e v="#N/A"/>
    <e v="#N/A"/>
    <e v="#N/A"/>
    <e v="#N/A"/>
    <e v="#N/A"/>
    <e v="#N/A"/>
    <n v="0"/>
    <m/>
    <m/>
  </r>
  <r>
    <n v="46"/>
    <s v="OE1;SI;DCI-ACT_21"/>
    <s v="DP;DP-ACT_03;Oct"/>
    <x v="0"/>
    <s v="Fortalecer la Vigilancia."/>
    <s v="SI"/>
    <s v="PAI_10"/>
    <x v="0"/>
    <s v="Investigaciones"/>
    <s v="DP-E_02"/>
    <s v="2. Resolver Actuaciones Administrativas anterior a Decreto 2409"/>
    <s v="DP-ACT_03"/>
    <s v="2. ETAPA PROBATORIA"/>
    <s v="DP"/>
    <s v="Despacho_del_Delegado_de_Puertos"/>
    <n v="1"/>
    <n v="11"/>
    <n v="2019"/>
    <d v="2019-10-30T00:00:00"/>
    <s v="Oct"/>
    <e v="#N/A"/>
    <e v="#N/A"/>
    <n v="0"/>
    <s v="Por Ejecutar"/>
    <e v="#N/A"/>
    <e v="#N/A"/>
    <n v="0"/>
    <m/>
    <m/>
  </r>
  <r>
    <n v="46"/>
    <s v="OE1;SI;DCI-ACT_21"/>
    <s v="DP;DP-ACT_03;Nov"/>
    <x v="0"/>
    <s v="Fortalecer la Vigilancia."/>
    <s v="SI"/>
    <s v="PAI_10"/>
    <x v="0"/>
    <s v="Investigaciones"/>
    <s v="DP-E_02"/>
    <s v="2. Resolver Actuaciones Administrativas anterior a Decreto 2409"/>
    <s v="DP-ACT_03"/>
    <s v="2. ETAPA PROBATORIA"/>
    <s v="DP"/>
    <s v="Despacho_del_Delegado_de_Puertos"/>
    <n v="1"/>
    <n v="11"/>
    <n v="2019"/>
    <d v="2019-11-30T00:00:00"/>
    <s v="Nov"/>
    <e v="#N/A"/>
    <n v="0"/>
    <n v="0"/>
    <s v="Por Ejecutar"/>
    <e v="#N/A"/>
    <e v="#N/A"/>
    <n v="0"/>
    <m/>
    <m/>
  </r>
  <r>
    <n v="46"/>
    <s v="OE1;SI;DCI-ACT_21"/>
    <s v="DP;DP-ACT_03;Dic"/>
    <x v="0"/>
    <s v="Fortalecer la Vigilancia."/>
    <s v="SI"/>
    <s v="PAI_10"/>
    <x v="0"/>
    <s v="Investigaciones"/>
    <s v="DP-E_02"/>
    <s v="2. Resolver Actuaciones Administrativas anterior a Decreto 2409"/>
    <s v="DP-ACT_03"/>
    <s v="2. ETAPA PROBATORIA"/>
    <s v="DP"/>
    <s v="Despacho_del_Delegado_de_Puertos"/>
    <n v="1"/>
    <n v="11"/>
    <n v="2019"/>
    <d v="2019-12-30T00:00:00"/>
    <s v="Dic"/>
    <e v="#N/A"/>
    <n v="0"/>
    <n v="0"/>
    <s v="Por Ejecutar"/>
    <e v="#N/A"/>
    <e v="#N/A"/>
    <n v="0"/>
    <m/>
    <m/>
  </r>
  <r>
    <n v="47"/>
    <s v="OE1;SI;DCI-ACT_22"/>
    <s v="DP;DP-ACT_04;Ene"/>
    <x v="0"/>
    <s v="Fortalecer la Vigilancia."/>
    <s v="SI"/>
    <s v="PAI_10"/>
    <x v="0"/>
    <s v="Investigaciones"/>
    <s v="DP-E_02"/>
    <s v="2. Resolver Actuaciones Administrativas anterior a Decreto 2409"/>
    <s v="DP-ACT_04"/>
    <s v="3. ALEGATOS"/>
    <s v="DP"/>
    <s v="Despacho_del_Delegado_de_Puertos"/>
    <n v="1"/>
    <n v="11"/>
    <n v="2019"/>
    <d v="2019-01-30T00:00:00"/>
    <s v="Ene"/>
    <n v="4"/>
    <n v="4"/>
    <n v="1"/>
    <s v="Ejecutada"/>
    <n v="4"/>
    <n v="4"/>
    <n v="1"/>
    <e v="#N/A"/>
    <e v="#N/A"/>
  </r>
  <r>
    <n v="47"/>
    <s v="OE1;SI;DCI-ACT_22"/>
    <s v="DP;DP-ACT_04;Feb"/>
    <x v="0"/>
    <s v="Fortalecer la Vigilancia."/>
    <s v="SI"/>
    <s v="PAI_10"/>
    <x v="0"/>
    <s v="Investigaciones"/>
    <s v="DP-E_02"/>
    <s v="2. Resolver Actuaciones Administrativas anterior a Decreto 2409"/>
    <s v="DP-ACT_04"/>
    <s v="3. ALEGATOS"/>
    <s v="DP"/>
    <s v="Despacho_del_Delegado_de_Puertos"/>
    <n v="1"/>
    <n v="11"/>
    <n v="2019"/>
    <d v="2019-02-28T00:00:00"/>
    <s v="Feb"/>
    <n v="0"/>
    <n v="0"/>
    <n v="0"/>
    <s v="Por Ejecutar"/>
    <n v="4"/>
    <n v="4"/>
    <n v="1"/>
    <m/>
    <m/>
  </r>
  <r>
    <n v="47"/>
    <s v="OE1;SI;DCI-ACT_22"/>
    <s v="DP;DP-ACT_04;Mar"/>
    <x v="0"/>
    <s v="Fortalecer la Vigilancia."/>
    <s v="SI"/>
    <s v="PAI_10"/>
    <x v="0"/>
    <s v="Investigaciones"/>
    <s v="DP-E_02"/>
    <s v="2. Resolver Actuaciones Administrativas anterior a Decreto 2409"/>
    <s v="DP-ACT_04"/>
    <s v="3. ALEGATOS"/>
    <s v="DP"/>
    <s v="Despacho_del_Delegado_de_Puertos"/>
    <n v="1"/>
    <n v="11"/>
    <n v="2019"/>
    <d v="2019-03-30T00:00:00"/>
    <s v="Mar"/>
    <n v="0"/>
    <n v="0"/>
    <n v="0"/>
    <s v="Por Ejecutar"/>
    <n v="4"/>
    <n v="4"/>
    <n v="1"/>
    <m/>
    <m/>
  </r>
  <r>
    <n v="47"/>
    <s v="OE1;SI;DCI-ACT_22"/>
    <s v="DP;DP-ACT_04;Abr"/>
    <x v="0"/>
    <s v="Fortalecer la Vigilancia."/>
    <s v="SI"/>
    <s v="PAI_10"/>
    <x v="0"/>
    <s v="Investigaciones"/>
    <s v="DP-E_02"/>
    <s v="2. Resolver Actuaciones Administrativas anterior a Decreto 2409"/>
    <s v="DP-ACT_04"/>
    <s v="3. ALEGATOS"/>
    <s v="DP"/>
    <s v="Despacho_del_Delegado_de_Puertos"/>
    <n v="1"/>
    <n v="11"/>
    <n v="2019"/>
    <d v="2019-04-30T00:00:00"/>
    <s v="Abr"/>
    <n v="0"/>
    <n v="0"/>
    <n v="0"/>
    <s v="Por Ejecutar"/>
    <n v="4"/>
    <n v="4"/>
    <n v="1"/>
    <m/>
    <m/>
  </r>
  <r>
    <n v="47"/>
    <s v="OE1;SI;DCI-ACT_22"/>
    <s v="DP;DP-ACT_04;May"/>
    <x v="0"/>
    <s v="Fortalecer la Vigilancia."/>
    <s v="SI"/>
    <s v="PAI_10"/>
    <x v="0"/>
    <s v="Investigaciones"/>
    <s v="DP-E_02"/>
    <s v="2. Resolver Actuaciones Administrativas anterior a Decreto 2409"/>
    <s v="DP-ACT_04"/>
    <s v="3. ALEGATOS"/>
    <s v="DP"/>
    <s v="Despacho_del_Delegado_de_Puertos"/>
    <n v="1"/>
    <n v="11"/>
    <n v="2019"/>
    <d v="2019-05-30T00:00:00"/>
    <s v="May"/>
    <n v="0"/>
    <n v="0"/>
    <n v="0"/>
    <s v="Por Ejecutar"/>
    <n v="4"/>
    <n v="4"/>
    <n v="1"/>
    <m/>
    <m/>
  </r>
  <r>
    <n v="47"/>
    <s v="OE1;SI;DCI-ACT_22"/>
    <s v="DP;DP-ACT_04;Jun"/>
    <x v="0"/>
    <s v="Fortalecer la Vigilancia."/>
    <s v="SI"/>
    <s v="PAI_10"/>
    <x v="0"/>
    <s v="Investigaciones"/>
    <s v="DP-E_02"/>
    <s v="2. Resolver Actuaciones Administrativas anterior a Decreto 2409"/>
    <s v="DP-ACT_04"/>
    <s v="3. ALEGATOS"/>
    <s v="DP"/>
    <s v="Despacho_del_Delegado_de_Puertos"/>
    <n v="1"/>
    <n v="11"/>
    <n v="2019"/>
    <d v="2019-06-30T00:00:00"/>
    <s v="Jun"/>
    <n v="0"/>
    <n v="0"/>
    <n v="0"/>
    <s v="Por Ejecutar"/>
    <n v="4"/>
    <n v="4"/>
    <n v="1"/>
    <m/>
    <m/>
  </r>
  <r>
    <n v="47"/>
    <s v="OE1;SI;DCI-ACT_22"/>
    <s v="DP;DP-ACT_04;Jul"/>
    <x v="0"/>
    <s v="Fortalecer la Vigilancia."/>
    <s v="SI"/>
    <s v="PAI_10"/>
    <x v="0"/>
    <s v="Investigaciones"/>
    <s v="DP-E_02"/>
    <s v="2. Resolver Actuaciones Administrativas anterior a Decreto 2409"/>
    <s v="DP-ACT_04"/>
    <s v="3. ALEGATOS"/>
    <s v="DP"/>
    <s v="Despacho_del_Delegado_de_Puertos"/>
    <n v="1"/>
    <n v="11"/>
    <n v="2019"/>
    <d v="2019-07-30T00:00:00"/>
    <s v="Jul"/>
    <n v="0"/>
    <n v="0"/>
    <e v="#DIV/0!"/>
    <e v="#DIV/0!"/>
    <n v="4"/>
    <n v="4"/>
    <n v="1"/>
    <m/>
    <m/>
  </r>
  <r>
    <n v="47"/>
    <s v="OE1;SI;DCI-ACT_22"/>
    <s v="DP;DP-ACT_04;Ago"/>
    <x v="0"/>
    <s v="Fortalecer la Vigilancia."/>
    <s v="SI"/>
    <s v="PAI_10"/>
    <x v="0"/>
    <s v="Investigaciones"/>
    <s v="DP-E_02"/>
    <s v="2. Resolver Actuaciones Administrativas anterior a Decreto 2409"/>
    <s v="DP-ACT_04"/>
    <s v="3. ALEGATOS"/>
    <s v="DP"/>
    <s v="Despacho_del_Delegado_de_Puertos"/>
    <n v="1"/>
    <n v="11"/>
    <n v="2019"/>
    <d v="2019-08-30T00:00:00"/>
    <s v="Ago"/>
    <n v="0"/>
    <n v="0"/>
    <e v="#DIV/0!"/>
    <e v="#DIV/0!"/>
    <n v="4"/>
    <n v="4"/>
    <n v="1"/>
    <m/>
    <m/>
  </r>
  <r>
    <n v="47"/>
    <s v="OE1;SI;DCI-ACT_22"/>
    <s v="DP;DP-ACT_04;Sep"/>
    <x v="0"/>
    <s v="Fortalecer la Vigilancia."/>
    <s v="SI"/>
    <s v="PAI_10"/>
    <x v="0"/>
    <s v="Investigaciones"/>
    <s v="DP-E_02"/>
    <s v="2. Resolver Actuaciones Administrativas anterior a Decreto 2409"/>
    <s v="DP-ACT_04"/>
    <s v="3. ALEGATOS"/>
    <s v="DP"/>
    <s v="Despacho_del_Delegado_de_Puertos"/>
    <n v="1"/>
    <n v="11"/>
    <n v="2019"/>
    <d v="2019-09-30T00:00:00"/>
    <s v="Sep"/>
    <e v="#N/A"/>
    <e v="#N/A"/>
    <e v="#N/A"/>
    <e v="#N/A"/>
    <e v="#N/A"/>
    <e v="#N/A"/>
    <n v="0"/>
    <m/>
    <m/>
  </r>
  <r>
    <n v="47"/>
    <s v="OE1;SI;DCI-ACT_22"/>
    <s v="DP;DP-ACT_04;Oct"/>
    <x v="0"/>
    <s v="Fortalecer la Vigilancia."/>
    <s v="SI"/>
    <s v="PAI_10"/>
    <x v="0"/>
    <s v="Investigaciones"/>
    <s v="DP-E_02"/>
    <s v="2. Resolver Actuaciones Administrativas anterior a Decreto 2409"/>
    <s v="DP-ACT_04"/>
    <s v="3. ALEGATOS"/>
    <s v="DP"/>
    <s v="Despacho_del_Delegado_de_Puertos"/>
    <n v="1"/>
    <n v="11"/>
    <n v="2019"/>
    <d v="2019-10-30T00:00:00"/>
    <s v="Oct"/>
    <e v="#N/A"/>
    <e v="#N/A"/>
    <e v="#N/A"/>
    <e v="#N/A"/>
    <e v="#N/A"/>
    <e v="#N/A"/>
    <n v="0"/>
    <m/>
    <m/>
  </r>
  <r>
    <n v="47"/>
    <s v="OE1;SI;DCI-ACT_22"/>
    <s v="DP;DP-ACT_04;Nov"/>
    <x v="0"/>
    <s v="Fortalecer la Vigilancia."/>
    <s v="SI"/>
    <s v="PAI_10"/>
    <x v="0"/>
    <s v="Investigaciones"/>
    <s v="DP-E_02"/>
    <s v="2. Resolver Actuaciones Administrativas anterior a Decreto 2409"/>
    <s v="DP-ACT_04"/>
    <s v="3. ALEGATOS"/>
    <s v="DP"/>
    <s v="Despacho_del_Delegado_de_Puertos"/>
    <n v="1"/>
    <n v="11"/>
    <n v="2019"/>
    <d v="2019-11-30T00:00:00"/>
    <s v="Nov"/>
    <e v="#N/A"/>
    <n v="0"/>
    <e v="#N/A"/>
    <e v="#N/A"/>
    <e v="#N/A"/>
    <e v="#N/A"/>
    <n v="0"/>
    <m/>
    <m/>
  </r>
  <r>
    <n v="47"/>
    <s v="OE1;SI;DCI-ACT_22"/>
    <s v="DP;DP-ACT_04;Dic"/>
    <x v="0"/>
    <s v="Fortalecer la Vigilancia."/>
    <s v="SI"/>
    <s v="PAI_10"/>
    <x v="0"/>
    <s v="Investigaciones"/>
    <s v="DP-E_02"/>
    <s v="2. Resolver Actuaciones Administrativas anterior a Decreto 2409"/>
    <s v="DP-ACT_04"/>
    <s v="3. ALEGATOS"/>
    <s v="DP"/>
    <s v="Despacho_del_Delegado_de_Puertos"/>
    <n v="1"/>
    <n v="11"/>
    <n v="2019"/>
    <d v="2019-12-30T00:00:00"/>
    <s v="Dic"/>
    <e v="#N/A"/>
    <n v="0"/>
    <e v="#N/A"/>
    <e v="#N/A"/>
    <e v="#N/A"/>
    <e v="#N/A"/>
    <n v="0"/>
    <m/>
    <m/>
  </r>
  <r>
    <n v="94"/>
    <s v="OE1;SI;DP-ACT_45"/>
    <s v="DPU;DPU-ACT_06;Ene"/>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01-30T00:00:00"/>
    <s v="Ene"/>
    <n v="0"/>
    <n v="0"/>
    <e v="#DIV/0!"/>
    <e v="#DIV/0!"/>
    <n v="0"/>
    <n v="0"/>
    <n v="0"/>
    <e v="#N/A"/>
    <e v="#N/A"/>
  </r>
  <r>
    <n v="94"/>
    <s v="OE1;SI;DP-ACT_45"/>
    <s v="DPU;DPU-ACT_06;Feb"/>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02-28T00:00:00"/>
    <s v="Feb"/>
    <n v="1"/>
    <n v="0"/>
    <n v="0"/>
    <s v="Por Ejecutar"/>
    <n v="1"/>
    <n v="0"/>
    <n v="0"/>
    <m/>
    <m/>
  </r>
  <r>
    <n v="94"/>
    <s v="OE1;SI;DP-ACT_45"/>
    <s v="DPU;DPU-ACT_06;Mar"/>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03-30T00:00:00"/>
    <s v="Mar"/>
    <n v="1"/>
    <n v="0"/>
    <n v="0"/>
    <s v="Por Ejecutar"/>
    <n v="2"/>
    <n v="0"/>
    <n v="0"/>
    <m/>
    <m/>
  </r>
  <r>
    <n v="94"/>
    <s v="OE1;SI;DP-ACT_45"/>
    <s v="DPU;DPU-ACT_06;Abr"/>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04-30T00:00:00"/>
    <s v="Abr"/>
    <n v="1"/>
    <n v="0"/>
    <n v="0"/>
    <s v="Por Ejecutar"/>
    <n v="3"/>
    <n v="0"/>
    <n v="0"/>
    <m/>
    <m/>
  </r>
  <r>
    <n v="94"/>
    <s v="OE1;SI;DP-ACT_45"/>
    <s v="DPU;DPU-ACT_06;May"/>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05-30T00:00:00"/>
    <s v="May"/>
    <n v="1"/>
    <n v="0"/>
    <n v="0"/>
    <s v="Por Ejecutar"/>
    <n v="4"/>
    <n v="0"/>
    <n v="0"/>
    <m/>
    <m/>
  </r>
  <r>
    <n v="94"/>
    <s v="OE1;SI;DP-ACT_45"/>
    <s v="DPU;DPU-ACT_06;Jun"/>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06-30T00:00:00"/>
    <s v="Jun"/>
    <n v="2"/>
    <n v="0"/>
    <n v="0"/>
    <s v="Por Ejecutar"/>
    <n v="6"/>
    <n v="0"/>
    <n v="0"/>
    <m/>
    <m/>
  </r>
  <r>
    <n v="94"/>
    <s v="OE1;SI;DP-ACT_45"/>
    <s v="DPU;DPU-ACT_06;Jul"/>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07-30T00:00:00"/>
    <s v="Jul"/>
    <n v="0"/>
    <n v="0"/>
    <e v="#DIV/0!"/>
    <e v="#DIV/0!"/>
    <n v="6"/>
    <n v="0"/>
    <n v="0"/>
    <m/>
    <m/>
  </r>
  <r>
    <n v="94"/>
    <s v="OE1;SI;DP-ACT_45"/>
    <s v="DPU;DPU-ACT_06;Ago"/>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08-30T00:00:00"/>
    <s v="Ago"/>
    <n v="0"/>
    <n v="0"/>
    <e v="#DIV/0!"/>
    <e v="#DIV/0!"/>
    <n v="6"/>
    <n v="0"/>
    <n v="0"/>
    <m/>
    <m/>
  </r>
  <r>
    <n v="94"/>
    <s v="OE1;SI;DP-ACT_45"/>
    <s v="DPU;DPU-ACT_06;Sep"/>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09-30T00:00:00"/>
    <s v="Sep"/>
    <e v="#N/A"/>
    <e v="#N/A"/>
    <e v="#N/A"/>
    <e v="#N/A"/>
    <e v="#N/A"/>
    <e v="#N/A"/>
    <n v="0"/>
    <m/>
    <m/>
  </r>
  <r>
    <n v="94"/>
    <s v="OE1;SI;DP-ACT_45"/>
    <s v="DPU;DPU-ACT_06;Oct"/>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10-30T00:00:00"/>
    <s v="Oct"/>
    <e v="#N/A"/>
    <e v="#N/A"/>
    <n v="0"/>
    <s v="Por Ejecutar"/>
    <e v="#N/A"/>
    <e v="#N/A"/>
    <n v="0"/>
    <m/>
    <m/>
  </r>
  <r>
    <n v="94"/>
    <s v="OE1;SI;DP-ACT_45"/>
    <s v="DPU;DPU-ACT_06;Nov"/>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11-30T00:00:00"/>
    <s v="Nov"/>
    <e v="#N/A"/>
    <n v="0"/>
    <n v="0"/>
    <s v="Por Ejecutar"/>
    <e v="#N/A"/>
    <e v="#N/A"/>
    <n v="0"/>
    <m/>
    <m/>
  </r>
  <r>
    <n v="94"/>
    <s v="OE1;SI;DP-ACT_45"/>
    <s v="DPU;DPU-ACT_06;Dic"/>
    <x v="1"/>
    <s v="Fortalecer la presencia en las regionales."/>
    <s v="SI"/>
    <s v="PEI_09"/>
    <x v="1"/>
    <s v="PEI_09 - Súper Regiones"/>
    <s v="DPU-E_04"/>
    <s v="3. Efectuar presencia regional"/>
    <s v="DPU-ACT_06"/>
    <s v="2. Consolidar presencia en oficinas de la ST"/>
    <s v="DPU"/>
    <s v="Despacho_del_Delegado_de_Protección_al_Usuario"/>
    <n v="3"/>
    <n v="12"/>
    <n v="2019"/>
    <d v="2019-12-30T00:00:00"/>
    <s v="Dic"/>
    <e v="#N/A"/>
    <n v="0"/>
    <n v="0"/>
    <s v="Por Ejecutar"/>
    <e v="#N/A"/>
    <e v="#N/A"/>
    <n v="0"/>
    <m/>
    <m/>
  </r>
  <r>
    <n v="95"/>
    <s v="OE1;SI;DPU-ACT_01"/>
    <s v="DPU;DPU-ACT_07;Ene"/>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01-30T00:00:00"/>
    <s v="Ene"/>
    <n v="58"/>
    <n v="38"/>
    <n v="0.65517241379310343"/>
    <s v="En Tramite"/>
    <n v="58"/>
    <n v="38"/>
    <n v="0.65517241379310343"/>
    <e v="#N/A"/>
    <e v="#N/A"/>
  </r>
  <r>
    <n v="95"/>
    <s v="OE1;SI;DPU-ACT_01"/>
    <s v="DPU;DPU-ACT_07;Feb"/>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02-28T00:00:00"/>
    <s v="Feb"/>
    <n v="0"/>
    <n v="0"/>
    <e v="#DIV/0!"/>
    <e v="#DIV/0!"/>
    <n v="58"/>
    <n v="38"/>
    <n v="0.65517241379310343"/>
    <m/>
    <m/>
  </r>
  <r>
    <n v="95"/>
    <s v="OE1;SI;DPU-ACT_01"/>
    <s v="DPU;DPU-ACT_07;Mar"/>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03-30T00:00:00"/>
    <s v="Mar"/>
    <n v="0"/>
    <n v="0"/>
    <e v="#DIV/0!"/>
    <e v="#DIV/0!"/>
    <n v="58"/>
    <n v="38"/>
    <n v="0.65517241379310343"/>
    <m/>
    <m/>
  </r>
  <r>
    <n v="95"/>
    <s v="OE1;SI;DPU-ACT_01"/>
    <s v="DPU;DPU-ACT_07;Abr"/>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04-30T00:00:00"/>
    <s v="Abr"/>
    <n v="0"/>
    <n v="0"/>
    <n v="0"/>
    <s v="Por Ejecutar"/>
    <n v="58"/>
    <n v="38"/>
    <n v="0.65517241379310343"/>
    <m/>
    <m/>
  </r>
  <r>
    <n v="95"/>
    <s v="OE1;SI;DPU-ACT_01"/>
    <s v="DPU;DPU-ACT_07;May"/>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05-30T00:00:00"/>
    <s v="May"/>
    <n v="0"/>
    <n v="0"/>
    <n v="0"/>
    <s v="Por Ejecutar"/>
    <n v="58"/>
    <n v="38"/>
    <n v="0.65517241379310343"/>
    <m/>
    <m/>
  </r>
  <r>
    <n v="95"/>
    <s v="OE1;SI;DPU-ACT_01"/>
    <s v="DPU;DPU-ACT_07;Jun"/>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06-30T00:00:00"/>
    <s v="Jun"/>
    <n v="0"/>
    <n v="0"/>
    <n v="0"/>
    <s v="Por Ejecutar"/>
    <n v="58"/>
    <n v="38"/>
    <n v="0.65517241379310343"/>
    <m/>
    <m/>
  </r>
  <r>
    <n v="95"/>
    <s v="OE1;SI;DPU-ACT_01"/>
    <s v="DPU;DPU-ACT_07;Jul"/>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07-30T00:00:00"/>
    <s v="Jul"/>
    <n v="0"/>
    <n v="0"/>
    <e v="#DIV/0!"/>
    <e v="#DIV/0!"/>
    <n v="58"/>
    <n v="38"/>
    <n v="0.65517241379310343"/>
    <m/>
    <m/>
  </r>
  <r>
    <n v="95"/>
    <s v="OE1;SI;DPU-ACT_01"/>
    <s v="DPU;DPU-ACT_07;Ago"/>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08-30T00:00:00"/>
    <s v="Ago"/>
    <n v="0"/>
    <n v="0"/>
    <e v="#DIV/0!"/>
    <e v="#DIV/0!"/>
    <n v="58"/>
    <n v="38"/>
    <n v="0.65517241379310343"/>
    <m/>
    <m/>
  </r>
  <r>
    <n v="95"/>
    <s v="OE1;SI;DPU-ACT_01"/>
    <s v="DPU;DPU-ACT_07;Sep"/>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09-30T00:00:00"/>
    <s v="Sep"/>
    <e v="#N/A"/>
    <e v="#N/A"/>
    <n v="0"/>
    <s v="Por Ejecutar"/>
    <e v="#N/A"/>
    <e v="#N/A"/>
    <n v="0"/>
    <m/>
    <m/>
  </r>
  <r>
    <n v="95"/>
    <s v="OE1;SI;DPU-ACT_01"/>
    <s v="DPU;DPU-ACT_07;Oct"/>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10-30T00:00:00"/>
    <s v="Oct"/>
    <e v="#N/A"/>
    <e v="#N/A"/>
    <n v="0"/>
    <s v="Por Ejecutar"/>
    <e v="#N/A"/>
    <e v="#N/A"/>
    <n v="0"/>
    <m/>
    <m/>
  </r>
  <r>
    <n v="95"/>
    <s v="OE1;SI;DPU-ACT_01"/>
    <s v="DPU;DPU-ACT_07;Nov"/>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11-30T00:00:00"/>
    <s v="Nov"/>
    <e v="#N/A"/>
    <n v="0"/>
    <n v="0"/>
    <s v="Por Ejecutar"/>
    <e v="#N/A"/>
    <e v="#N/A"/>
    <n v="0"/>
    <m/>
    <m/>
  </r>
  <r>
    <n v="95"/>
    <s v="OE1;SI;DPU-ACT_01"/>
    <s v="DPU;DPU-ACT_07;Dic"/>
    <x v="1"/>
    <s v="Fortalecer la presencia en las regionales."/>
    <s v="SI"/>
    <s v="PEI_09"/>
    <x v="1"/>
    <s v="PEI_09 - Súper Regiones"/>
    <s v="DPU-E_05"/>
    <s v="4. Fortalecer Regiones y Oficinas Aperturadas por la ST."/>
    <s v="DPU-ACT_07"/>
    <s v="Aumentar de No. De Contratista en ciudades para la Presencia Regional."/>
    <s v="DPU"/>
    <s v="Despacho_del_Delegado_de_Protección_al_Usuario"/>
    <n v="1"/>
    <n v="12"/>
    <n v="2019"/>
    <d v="2019-12-30T00:00:00"/>
    <s v="Dic"/>
    <e v="#N/A"/>
    <n v="0"/>
    <n v="0"/>
    <s v="Por Ejecutar"/>
    <e v="#N/A"/>
    <e v="#N/A"/>
    <n v="0"/>
    <m/>
    <m/>
  </r>
  <r>
    <n v="96"/>
    <s v="OE1;SI;DPU-ACT_02"/>
    <s v="DPU;DPU-ACT_08;Ene"/>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01-30T00:00:00"/>
    <s v="Ene"/>
    <n v="0"/>
    <n v="0"/>
    <e v="#DIV/0!"/>
    <e v="#DIV/0!"/>
    <n v="0"/>
    <n v="0"/>
    <n v="0"/>
    <e v="#N/A"/>
    <e v="#N/A"/>
  </r>
  <r>
    <n v="96"/>
    <s v="OE1;SI;DPU-ACT_02"/>
    <s v="DPU;DPU-ACT_08;Feb"/>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02-28T00:00:00"/>
    <s v="Feb"/>
    <n v="0"/>
    <n v="0"/>
    <e v="#DIV/0!"/>
    <e v="#DIV/0!"/>
    <n v="0"/>
    <n v="0"/>
    <n v="0"/>
    <m/>
    <m/>
  </r>
  <r>
    <n v="96"/>
    <s v="OE1;SI;DPU-ACT_02"/>
    <s v="DPU;DPU-ACT_08;Mar"/>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03-30T00:00:00"/>
    <s v="Mar"/>
    <n v="1"/>
    <n v="0"/>
    <n v="0"/>
    <s v="Por Ejecutar"/>
    <n v="1"/>
    <n v="0"/>
    <n v="0"/>
    <m/>
    <m/>
  </r>
  <r>
    <n v="96"/>
    <s v="OE1;SI;DPU-ACT_02"/>
    <s v="DPU;DPU-ACT_08;Abr"/>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04-30T00:00:00"/>
    <s v="Abr"/>
    <n v="0"/>
    <n v="0"/>
    <e v="#DIV/0!"/>
    <e v="#DIV/0!"/>
    <n v="1"/>
    <n v="0"/>
    <n v="0"/>
    <m/>
    <m/>
  </r>
  <r>
    <n v="96"/>
    <s v="OE1;SI;DPU-ACT_02"/>
    <s v="DPU;DPU-ACT_08;May"/>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05-30T00:00:00"/>
    <s v="May"/>
    <n v="0"/>
    <n v="0"/>
    <e v="#DIV/0!"/>
    <e v="#DIV/0!"/>
    <n v="1"/>
    <n v="0"/>
    <n v="0"/>
    <m/>
    <m/>
  </r>
  <r>
    <n v="96"/>
    <s v="OE1;SI;DPU-ACT_02"/>
    <s v="DPU;DPU-ACT_08;Jun"/>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06-30T00:00:00"/>
    <s v="Jun"/>
    <n v="0"/>
    <n v="0"/>
    <e v="#DIV/0!"/>
    <e v="#DIV/0!"/>
    <n v="1"/>
    <n v="0"/>
    <n v="0"/>
    <m/>
    <m/>
  </r>
  <r>
    <n v="96"/>
    <s v="OE1;SI;DPU-ACT_02"/>
    <s v="DPU;DPU-ACT_08;Jul"/>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07-30T00:00:00"/>
    <s v="Jul"/>
    <n v="0"/>
    <n v="0"/>
    <e v="#DIV/0!"/>
    <e v="#DIV/0!"/>
    <n v="1"/>
    <n v="0"/>
    <n v="0"/>
    <m/>
    <m/>
  </r>
  <r>
    <n v="96"/>
    <s v="OE1;SI;DPU-ACT_02"/>
    <s v="DPU;DPU-ACT_08;Ago"/>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08-30T00:00:00"/>
    <s v="Ago"/>
    <n v="0"/>
    <n v="0"/>
    <e v="#DIV/0!"/>
    <e v="#DIV/0!"/>
    <n v="1"/>
    <n v="0"/>
    <n v="0"/>
    <m/>
    <m/>
  </r>
  <r>
    <n v="96"/>
    <s v="OE1;SI;DPU-ACT_02"/>
    <s v="DPU;DPU-ACT_08;Sep"/>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09-30T00:00:00"/>
    <s v="Sep"/>
    <e v="#N/A"/>
    <e v="#N/A"/>
    <e v="#N/A"/>
    <e v="#N/A"/>
    <e v="#N/A"/>
    <e v="#N/A"/>
    <n v="0"/>
    <m/>
    <m/>
  </r>
  <r>
    <n v="96"/>
    <s v="OE1;SI;DPU-ACT_02"/>
    <s v="DPU;DPU-ACT_08;Oct"/>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10-30T00:00:00"/>
    <s v="Oct"/>
    <e v="#N/A"/>
    <e v="#N/A"/>
    <e v="#N/A"/>
    <e v="#N/A"/>
    <e v="#N/A"/>
    <e v="#N/A"/>
    <n v="0"/>
    <m/>
    <m/>
  </r>
  <r>
    <n v="96"/>
    <s v="OE1;SI;DPU-ACT_02"/>
    <s v="DPU;DPU-ACT_08;Nov"/>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11-30T00:00:00"/>
    <s v="Nov"/>
    <e v="#N/A"/>
    <n v="0"/>
    <e v="#N/A"/>
    <e v="#N/A"/>
    <e v="#N/A"/>
    <e v="#N/A"/>
    <n v="0"/>
    <m/>
    <m/>
  </r>
  <r>
    <n v="96"/>
    <s v="OE1;SI;DPU-ACT_02"/>
    <s v="DPU;DPU-ACT_08;Dic"/>
    <x v="1"/>
    <s v="Fortalecer la presencia en las regionales."/>
    <s v="SI"/>
    <s v="PEI_09"/>
    <x v="1"/>
    <s v="PEI_09 - Súper Regiones"/>
    <s v="DPU-E_05"/>
    <s v="4. Fortalecer Regiones y Oficinas Aperturadas por la ST."/>
    <s v="DPU-ACT_08"/>
    <s v="Foro Regional"/>
    <s v="DPU"/>
    <s v="Despacho_del_Delegado_de_Protección_al_Usuario"/>
    <n v="1"/>
    <n v="12"/>
    <n v="2019"/>
    <d v="2019-12-30T00:00:00"/>
    <s v="Dic"/>
    <e v="#N/A"/>
    <n v="0"/>
    <e v="#N/A"/>
    <e v="#N/A"/>
    <e v="#N/A"/>
    <e v="#N/A"/>
    <n v="0"/>
    <m/>
    <m/>
  </r>
  <r>
    <n v="97"/>
    <s v="OE1;SI;DPU-ACT_03"/>
    <s v="DPU;DPU-ACT_09;Ene"/>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01-30T00:00:00"/>
    <s v="Ene"/>
    <n v="2"/>
    <n v="2"/>
    <n v="1"/>
    <s v="Ejecutada"/>
    <n v="2"/>
    <n v="2"/>
    <n v="1"/>
    <e v="#N/A"/>
    <e v="#N/A"/>
  </r>
  <r>
    <n v="97"/>
    <s v="OE1;SI;DPU-ACT_03"/>
    <s v="DPU;DPU-ACT_09;Feb"/>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02-28T00:00:00"/>
    <s v="Feb"/>
    <n v="0"/>
    <n v="0"/>
    <e v="#DIV/0!"/>
    <e v="#DIV/0!"/>
    <n v="2"/>
    <n v="2"/>
    <n v="1"/>
    <m/>
    <m/>
  </r>
  <r>
    <n v="97"/>
    <s v="OE1;SI;DPU-ACT_03"/>
    <s v="DPU;DPU-ACT_09;Mar"/>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03-30T00:00:00"/>
    <s v="Mar"/>
    <n v="0"/>
    <n v="0"/>
    <e v="#DIV/0!"/>
    <e v="#DIV/0!"/>
    <n v="2"/>
    <n v="2"/>
    <n v="1"/>
    <m/>
    <m/>
  </r>
  <r>
    <n v="97"/>
    <s v="OE1;SI;DPU-ACT_03"/>
    <s v="DPU;DPU-ACT_09;Abr"/>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04-30T00:00:00"/>
    <s v="Abr"/>
    <n v="0"/>
    <n v="0"/>
    <e v="#DIV/0!"/>
    <e v="#DIV/0!"/>
    <n v="2"/>
    <n v="2"/>
    <n v="1"/>
    <m/>
    <m/>
  </r>
  <r>
    <n v="97"/>
    <s v="OE1;SI;DPU-ACT_03"/>
    <s v="DPU;DPU-ACT_09;May"/>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05-30T00:00:00"/>
    <s v="May"/>
    <n v="0"/>
    <n v="0"/>
    <e v="#DIV/0!"/>
    <e v="#DIV/0!"/>
    <n v="2"/>
    <n v="2"/>
    <n v="1"/>
    <m/>
    <m/>
  </r>
  <r>
    <n v="97"/>
    <s v="OE1;SI;DPU-ACT_03"/>
    <s v="DPU;DPU-ACT_09;Jun"/>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06-30T00:00:00"/>
    <s v="Jun"/>
    <n v="0"/>
    <n v="0"/>
    <e v="#DIV/0!"/>
    <e v="#DIV/0!"/>
    <n v="2"/>
    <n v="2"/>
    <n v="1"/>
    <m/>
    <m/>
  </r>
  <r>
    <n v="97"/>
    <s v="OE1;SI;DPU-ACT_03"/>
    <s v="DPU;DPU-ACT_09;Jul"/>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07-30T00:00:00"/>
    <s v="Jul"/>
    <n v="0"/>
    <n v="0"/>
    <e v="#DIV/0!"/>
    <e v="#DIV/0!"/>
    <n v="2"/>
    <n v="2"/>
    <n v="1"/>
    <m/>
    <m/>
  </r>
  <r>
    <n v="97"/>
    <s v="OE1;SI;DPU-ACT_03"/>
    <s v="DPU;DPU-ACT_09;Ago"/>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08-30T00:00:00"/>
    <s v="Ago"/>
    <n v="0"/>
    <n v="0"/>
    <e v="#DIV/0!"/>
    <e v="#DIV/0!"/>
    <n v="2"/>
    <n v="2"/>
    <n v="1"/>
    <m/>
    <m/>
  </r>
  <r>
    <n v="97"/>
    <s v="OE1;SI;DPU-ACT_03"/>
    <s v="DPU;DPU-ACT_09;Sep"/>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09-30T00:00:00"/>
    <s v="Sep"/>
    <e v="#N/A"/>
    <e v="#N/A"/>
    <e v="#N/A"/>
    <e v="#N/A"/>
    <e v="#N/A"/>
    <e v="#N/A"/>
    <n v="0"/>
    <m/>
    <m/>
  </r>
  <r>
    <n v="97"/>
    <s v="OE1;SI;DPU-ACT_03"/>
    <s v="DPU;DPU-ACT_09;Oct"/>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10-30T00:00:00"/>
    <s v="Oct"/>
    <e v="#N/A"/>
    <e v="#N/A"/>
    <e v="#N/A"/>
    <e v="#N/A"/>
    <e v="#N/A"/>
    <e v="#N/A"/>
    <n v="0"/>
    <m/>
    <m/>
  </r>
  <r>
    <n v="97"/>
    <s v="OE1;SI;DPU-ACT_03"/>
    <s v="DPU;DPU-ACT_09;Nov"/>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11-30T00:00:00"/>
    <s v="Nov"/>
    <e v="#N/A"/>
    <n v="0"/>
    <e v="#N/A"/>
    <e v="#N/A"/>
    <e v="#N/A"/>
    <e v="#N/A"/>
    <n v="0"/>
    <m/>
    <m/>
  </r>
  <r>
    <n v="97"/>
    <s v="OE1;SI;DPU-ACT_03"/>
    <s v="DPU;DPU-ACT_09;Dic"/>
    <x v="0"/>
    <s v="Fortalecer la Vigilancia."/>
    <s v="SI"/>
    <s v="PAI_10"/>
    <x v="0"/>
    <s v="Gestión_PQRS"/>
    <s v="DPU-E_06"/>
    <s v="A. Peticiones, Quejas, Reclamos y Solicitudes."/>
    <s v="DPU-ACT_09"/>
    <s v="A. Peticiones, Quejas, Reclamos y Solicitudes."/>
    <s v="DPU"/>
    <s v="Grupo_de_Promoción_y_Prevención_de_Protección_al_Usuario"/>
    <n v="1"/>
    <n v="12"/>
    <n v="2019"/>
    <d v="2019-12-30T00:00:00"/>
    <s v="Dic"/>
    <e v="#N/A"/>
    <n v="0"/>
    <e v="#N/A"/>
    <e v="#N/A"/>
    <e v="#N/A"/>
    <e v="#N/A"/>
    <n v="0"/>
    <m/>
    <m/>
  </r>
  <r>
    <n v="98"/>
    <s v="OE1;SI;DPU-ACT_04"/>
    <s v="DPU;DPU-ACT_10;Ene"/>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01-30T00:00:00"/>
    <s v="Ene"/>
    <n v="0"/>
    <n v="0"/>
    <e v="#DIV/0!"/>
    <e v="#DIV/0!"/>
    <n v="0"/>
    <n v="0"/>
    <n v="0"/>
    <e v="#N/A"/>
    <e v="#N/A"/>
  </r>
  <r>
    <n v="98"/>
    <s v="OE1;SI;DPU-ACT_04"/>
    <s v="DPU;DPU-ACT_10;Feb"/>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02-28T00:00:00"/>
    <s v="Feb"/>
    <n v="0"/>
    <n v="0"/>
    <n v="0"/>
    <s v="Por Ejecutar"/>
    <n v="0"/>
    <n v="0"/>
    <n v="0"/>
    <m/>
    <m/>
  </r>
  <r>
    <n v="98"/>
    <s v="OE1;SI;DPU-ACT_04"/>
    <s v="DPU;DPU-ACT_10;Mar"/>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03-30T00:00:00"/>
    <s v="Mar"/>
    <n v="0"/>
    <n v="0"/>
    <n v="0"/>
    <s v="Por Ejecutar"/>
    <n v="0"/>
    <n v="0"/>
    <n v="0"/>
    <m/>
    <m/>
  </r>
  <r>
    <n v="98"/>
    <s v="OE1;SI;DPU-ACT_04"/>
    <s v="DPU;DPU-ACT_10;Abr"/>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04-30T00:00:00"/>
    <s v="Abr"/>
    <n v="0"/>
    <n v="0"/>
    <e v="#DIV/0!"/>
    <e v="#DIV/0!"/>
    <n v="0"/>
    <n v="0"/>
    <n v="0"/>
    <m/>
    <m/>
  </r>
  <r>
    <n v="98"/>
    <s v="OE1;SI;DPU-ACT_04"/>
    <s v="DPU;DPU-ACT_10;May"/>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05-30T00:00:00"/>
    <s v="May"/>
    <n v="0"/>
    <n v="0"/>
    <n v="0"/>
    <s v="Por Ejecutar"/>
    <n v="0"/>
    <n v="0"/>
    <n v="0"/>
    <m/>
    <m/>
  </r>
  <r>
    <n v="98"/>
    <s v="OE1;SI;DPU-ACT_04"/>
    <s v="DPU;DPU-ACT_10;Jun"/>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06-30T00:00:00"/>
    <s v="Jun"/>
    <n v="0"/>
    <n v="0"/>
    <n v="0"/>
    <s v="Por Ejecutar"/>
    <n v="0"/>
    <n v="0"/>
    <n v="0"/>
    <m/>
    <m/>
  </r>
  <r>
    <n v="98"/>
    <s v="OE1;SI;DPU-ACT_04"/>
    <s v="DPU;DPU-ACT_10;Jul"/>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07-30T00:00:00"/>
    <s v="Jul"/>
    <n v="0"/>
    <n v="0"/>
    <n v="0"/>
    <s v="Por Ejecutar"/>
    <n v="0"/>
    <n v="0"/>
    <n v="0"/>
    <m/>
    <m/>
  </r>
  <r>
    <n v="98"/>
    <s v="OE1;SI;DPU-ACT_04"/>
    <s v="DPU;DPU-ACT_10;Ago"/>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08-30T00:00:00"/>
    <s v="Ago"/>
    <n v="0"/>
    <n v="0"/>
    <e v="#DIV/0!"/>
    <e v="#DIV/0!"/>
    <n v="0"/>
    <n v="0"/>
    <n v="0"/>
    <m/>
    <m/>
  </r>
  <r>
    <n v="98"/>
    <s v="OE1;SI;DPU-ACT_04"/>
    <s v="DPU;DPU-ACT_10;Sep"/>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09-30T00:00:00"/>
    <s v="Sep"/>
    <e v="#N/A"/>
    <e v="#N/A"/>
    <n v="0"/>
    <s v="Por Ejecutar"/>
    <e v="#N/A"/>
    <e v="#N/A"/>
    <n v="0"/>
    <m/>
    <m/>
  </r>
  <r>
    <n v="98"/>
    <s v="OE1;SI;DPU-ACT_04"/>
    <s v="DPU;DPU-ACT_10;Oct"/>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10-30T00:00:00"/>
    <s v="Oct"/>
    <e v="#N/A"/>
    <e v="#N/A"/>
    <n v="0"/>
    <s v="Por Ejecutar"/>
    <e v="#N/A"/>
    <e v="#N/A"/>
    <n v="0"/>
    <m/>
    <m/>
  </r>
  <r>
    <n v="98"/>
    <s v="OE1;SI;DPU-ACT_04"/>
    <s v="DPU;DPU-ACT_10;Nov"/>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11-30T00:00:00"/>
    <s v="Nov"/>
    <e v="#N/A"/>
    <n v="0"/>
    <n v="0"/>
    <s v="Por Ejecutar"/>
    <e v="#N/A"/>
    <e v="#N/A"/>
    <n v="0"/>
    <m/>
    <m/>
  </r>
  <r>
    <n v="98"/>
    <s v="OE1;SI;DPU-ACT_04"/>
    <s v="DPU;DPU-ACT_10;Dic"/>
    <x v="2"/>
    <s v="Brindar Protección a los Usuarios"/>
    <s v="SI"/>
    <s v="PAI_10"/>
    <x v="0"/>
    <s v="PyP_Divulgación"/>
    <s v="DPU-E_07"/>
    <s v="1. Divulgación"/>
    <s v="DPU-ACT_10"/>
    <s v="Asisitir a sesiones con la ciudadanía, vigilados, organizaciones cívicas y otras entidades"/>
    <s v="DPU"/>
    <s v="Grupo_de_Promoción_y_Prevención_de_Protección_al_Usuario"/>
    <n v="1"/>
    <n v="12"/>
    <n v="2019"/>
    <d v="2019-12-30T00:00:00"/>
    <s v="Dic"/>
    <e v="#N/A"/>
    <n v="0"/>
    <n v="0"/>
    <s v="Por Ejecutar"/>
    <e v="#N/A"/>
    <e v="#N/A"/>
    <n v="0"/>
    <m/>
    <m/>
  </r>
  <r>
    <n v="99"/>
    <s v="OE4;SI;DPU-ACT_05"/>
    <s v="DPU;DPU-ACT_11;Ene"/>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01-30T00:00:00"/>
    <s v="Ene"/>
    <n v="0"/>
    <n v="0"/>
    <n v="0"/>
    <s v="Por Ejecutar"/>
    <n v="0"/>
    <n v="0"/>
    <n v="0"/>
    <e v="#N/A"/>
    <e v="#N/A"/>
  </r>
  <r>
    <n v="99"/>
    <s v="OE4;SI;DPU-ACT_05"/>
    <s v="DPU;DPU-ACT_11;Feb"/>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02-28T00:00:00"/>
    <s v="Feb"/>
    <n v="0"/>
    <n v="0"/>
    <n v="0"/>
    <s v="Por Ejecutar"/>
    <n v="0"/>
    <n v="0"/>
    <n v="0"/>
    <m/>
    <m/>
  </r>
  <r>
    <n v="99"/>
    <s v="OE4;SI;DPU-ACT_05"/>
    <s v="DPU;DPU-ACT_11;Mar"/>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03-30T00:00:00"/>
    <s v="Mar"/>
    <n v="0"/>
    <n v="0"/>
    <e v="#DIV/0!"/>
    <e v="#DIV/0!"/>
    <n v="0"/>
    <n v="0"/>
    <n v="0"/>
    <m/>
    <m/>
  </r>
  <r>
    <n v="99"/>
    <s v="OE4;SI;DPU-ACT_05"/>
    <s v="DPU;DPU-ACT_11;Abr"/>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04-30T00:00:00"/>
    <s v="Abr"/>
    <n v="0"/>
    <n v="0"/>
    <e v="#DIV/0!"/>
    <e v="#DIV/0!"/>
    <n v="0"/>
    <n v="0"/>
    <n v="0"/>
    <m/>
    <m/>
  </r>
  <r>
    <n v="99"/>
    <s v="OE4;SI;DPU-ACT_05"/>
    <s v="DPU;DPU-ACT_11;May"/>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05-30T00:00:00"/>
    <s v="May"/>
    <n v="0"/>
    <n v="0"/>
    <e v="#DIV/0!"/>
    <e v="#DIV/0!"/>
    <n v="0"/>
    <n v="0"/>
    <n v="0"/>
    <m/>
    <m/>
  </r>
  <r>
    <n v="99"/>
    <s v="OE4;SI;DPU-ACT_05"/>
    <s v="DPU;DPU-ACT_11;Jun"/>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06-30T00:00:00"/>
    <s v="Jun"/>
    <n v="0"/>
    <n v="0"/>
    <n v="0"/>
    <s v="Por Ejecutar"/>
    <n v="0"/>
    <n v="0"/>
    <n v="0"/>
    <m/>
    <m/>
  </r>
  <r>
    <n v="99"/>
    <s v="OE4;SI;DPU-ACT_05"/>
    <s v="DPU;DPU-ACT_11;Jul"/>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07-30T00:00:00"/>
    <s v="Jul"/>
    <n v="0"/>
    <n v="0"/>
    <e v="#DIV/0!"/>
    <e v="#DIV/0!"/>
    <n v="0"/>
    <n v="0"/>
    <n v="0"/>
    <m/>
    <m/>
  </r>
  <r>
    <n v="99"/>
    <s v="OE4;SI;DPU-ACT_05"/>
    <s v="DPU;DPU-ACT_11;Ago"/>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08-30T00:00:00"/>
    <s v="Ago"/>
    <n v="0"/>
    <n v="0"/>
    <e v="#DIV/0!"/>
    <e v="#DIV/0!"/>
    <n v="0"/>
    <n v="0"/>
    <n v="0"/>
    <m/>
    <m/>
  </r>
  <r>
    <n v="99"/>
    <s v="OE4;SI;DPU-ACT_05"/>
    <s v="DPU;DPU-ACT_11;Sep"/>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09-30T00:00:00"/>
    <s v="Sep"/>
    <e v="#N/A"/>
    <e v="#N/A"/>
    <n v="0"/>
    <s v="Por Ejecutar"/>
    <e v="#N/A"/>
    <e v="#N/A"/>
    <n v="0"/>
    <m/>
    <m/>
  </r>
  <r>
    <n v="99"/>
    <s v="OE4;SI;DPU-ACT_05"/>
    <s v="DPU;DPU-ACT_11;Oct"/>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10-30T00:00:00"/>
    <s v="Oct"/>
    <e v="#N/A"/>
    <e v="#N/A"/>
    <e v="#N/A"/>
    <e v="#N/A"/>
    <e v="#N/A"/>
    <e v="#N/A"/>
    <n v="0"/>
    <m/>
    <m/>
  </r>
  <r>
    <n v="99"/>
    <s v="OE4;SI;DPU-ACT_05"/>
    <s v="DPU;DPU-ACT_11;Nov"/>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11-30T00:00:00"/>
    <s v="Nov"/>
    <e v="#N/A"/>
    <n v="0"/>
    <e v="#N/A"/>
    <e v="#N/A"/>
    <e v="#N/A"/>
    <e v="#N/A"/>
    <n v="0"/>
    <m/>
    <m/>
  </r>
  <r>
    <n v="99"/>
    <s v="OE4;SI;DPU-ACT_05"/>
    <s v="DPU;DPU-ACT_11;Dic"/>
    <x v="2"/>
    <s v="Brindar Protección a los Usuarios"/>
    <s v="SI"/>
    <s v="PAI_10"/>
    <x v="0"/>
    <s v="PyP_Divulgación"/>
    <s v="DPU-E_07"/>
    <s v="1. Divulgación"/>
    <s v="DPU-ACT_11"/>
    <s v="Asistencia a Eventos de Promoción y Prevención - Operativos de Divulgación"/>
    <s v="DPU"/>
    <s v="Grupo_de_Promoción_y_Prevención_de_Protección_al_Usuario"/>
    <n v="1"/>
    <n v="8"/>
    <n v="2019"/>
    <d v="2019-12-30T00:00:00"/>
    <s v="Dic"/>
    <e v="#N/A"/>
    <n v="0"/>
    <n v="0"/>
    <s v="Por Ejecutar"/>
    <e v="#N/A"/>
    <e v="#N/A"/>
    <n v="0"/>
    <m/>
    <m/>
  </r>
  <r>
    <n v="100"/>
    <s v="OE1;SI;DPU-ACT_29"/>
    <s v="DPU;DPU-ACT_12;Ene"/>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01-30T00:00:00"/>
    <s v="Ene"/>
    <n v="0"/>
    <n v="0"/>
    <e v="#DIV/0!"/>
    <e v="#DIV/0!"/>
    <n v="0"/>
    <n v="0"/>
    <n v="0"/>
    <e v="#N/A"/>
    <e v="#N/A"/>
  </r>
  <r>
    <n v="100"/>
    <s v="OE1;SI;DPU-ACT_29"/>
    <s v="DPU;DPU-ACT_12;Feb"/>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02-28T00:00:00"/>
    <s v="Feb"/>
    <n v="0"/>
    <n v="0"/>
    <e v="#DIV/0!"/>
    <e v="#DIV/0!"/>
    <n v="0"/>
    <n v="0"/>
    <n v="0"/>
    <m/>
    <m/>
  </r>
  <r>
    <n v="100"/>
    <s v="OE1;SI;DPU-ACT_29"/>
    <s v="DPU;DPU-ACT_12;Mar"/>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03-30T00:00:00"/>
    <s v="Mar"/>
    <n v="0.5"/>
    <n v="0"/>
    <n v="0"/>
    <s v="Por Ejecutar"/>
    <n v="0.5"/>
    <n v="0"/>
    <n v="0"/>
    <m/>
    <m/>
  </r>
  <r>
    <n v="100"/>
    <s v="OE1;SI;DPU-ACT_29"/>
    <s v="DPU;DPU-ACT_12;Abr"/>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04-30T00:00:00"/>
    <s v="Abr"/>
    <n v="0"/>
    <n v="0"/>
    <e v="#DIV/0!"/>
    <e v="#DIV/0!"/>
    <n v="0.5"/>
    <n v="0"/>
    <n v="0"/>
    <m/>
    <m/>
  </r>
  <r>
    <n v="100"/>
    <s v="OE1;SI;DPU-ACT_29"/>
    <s v="DPU;DPU-ACT_12;May"/>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05-30T00:00:00"/>
    <s v="May"/>
    <n v="0"/>
    <n v="0"/>
    <n v="0"/>
    <s v="Por Ejecutar"/>
    <n v="0.5"/>
    <n v="0"/>
    <n v="0"/>
    <m/>
    <m/>
  </r>
  <r>
    <n v="100"/>
    <s v="OE1;SI;DPU-ACT_29"/>
    <s v="DPU;DPU-ACT_12;Jun"/>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06-30T00:00:00"/>
    <s v="Jun"/>
    <n v="0"/>
    <n v="0"/>
    <n v="0"/>
    <s v="Por Ejecutar"/>
    <n v="0.5"/>
    <n v="0"/>
    <n v="0"/>
    <m/>
    <m/>
  </r>
  <r>
    <n v="100"/>
    <s v="OE1;SI;DPU-ACT_29"/>
    <s v="DPU;DPU-ACT_12;Jul"/>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07-30T00:00:00"/>
    <s v="Jul"/>
    <n v="0"/>
    <n v="0"/>
    <n v="0"/>
    <s v="Por Ejecutar"/>
    <n v="0.5"/>
    <n v="0"/>
    <n v="0"/>
    <m/>
    <m/>
  </r>
  <r>
    <n v="100"/>
    <s v="OE1;SI;DPU-ACT_29"/>
    <s v="DPU;DPU-ACT_12;Ago"/>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08-30T00:00:00"/>
    <s v="Ago"/>
    <n v="0"/>
    <n v="0"/>
    <e v="#DIV/0!"/>
    <e v="#DIV/0!"/>
    <n v="0.5"/>
    <n v="0"/>
    <n v="0"/>
    <m/>
    <m/>
  </r>
  <r>
    <n v="100"/>
    <s v="OE1;SI;DPU-ACT_29"/>
    <s v="DPU;DPU-ACT_12;Sep"/>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09-30T00:00:00"/>
    <s v="Sep"/>
    <e v="#N/A"/>
    <e v="#N/A"/>
    <e v="#N/A"/>
    <e v="#N/A"/>
    <e v="#N/A"/>
    <e v="#N/A"/>
    <n v="0"/>
    <m/>
    <m/>
  </r>
  <r>
    <n v="100"/>
    <s v="OE1;SI;DPU-ACT_29"/>
    <s v="DPU;DPU-ACT_12;Oct"/>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10-30T00:00:00"/>
    <s v="Oct"/>
    <e v="#N/A"/>
    <e v="#N/A"/>
    <n v="0"/>
    <s v="Por Ejecutar"/>
    <e v="#N/A"/>
    <e v="#N/A"/>
    <n v="0"/>
    <m/>
    <m/>
  </r>
  <r>
    <n v="100"/>
    <s v="OE1;SI;DPU-ACT_29"/>
    <s v="DPU;DPU-ACT_12;Nov"/>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11-30T00:00:00"/>
    <s v="Nov"/>
    <e v="#N/A"/>
    <n v="0"/>
    <n v="0"/>
    <s v="Por Ejecutar"/>
    <e v="#N/A"/>
    <e v="#N/A"/>
    <n v="0"/>
    <m/>
    <m/>
  </r>
  <r>
    <n v="100"/>
    <s v="OE1;SI;DPU-ACT_29"/>
    <s v="DPU;DPU-ACT_12;Dic"/>
    <x v="2"/>
    <s v="Brindar Protección a los Usuarios"/>
    <s v="SI"/>
    <s v="PEI_08"/>
    <x v="1"/>
    <s v="PEI_08 - Promoción y Consolidación de  la Protección de los Derechos de los Usuarios "/>
    <s v="DPU-E_08"/>
    <s v="2. Campañas de Promoción y Capacitación"/>
    <s v="DPU-ACT_12"/>
    <s v="Difusión Cartilla - Transporte Terrestre"/>
    <s v="DPU"/>
    <s v="Grupo_de_Promoción_y_Prevención_de_Protección_al_Usuario"/>
    <n v="7"/>
    <n v="12"/>
    <n v="2019"/>
    <d v="2019-12-30T00:00:00"/>
    <s v="Dic"/>
    <e v="#N/A"/>
    <n v="0"/>
    <n v="0"/>
    <s v="Por Ejecutar"/>
    <e v="#N/A"/>
    <e v="#N/A"/>
    <n v="0"/>
    <m/>
    <m/>
  </r>
  <r>
    <n v="101"/>
    <s v="OE1;SI;DPU-ACT_30"/>
    <s v="DPU;DPU-ACT_13;Ene"/>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01-30T00:00:00"/>
    <s v="Ene"/>
    <n v="0"/>
    <n v="0"/>
    <e v="#DIV/0!"/>
    <e v="#DIV/0!"/>
    <n v="0"/>
    <n v="0"/>
    <n v="0"/>
    <e v="#N/A"/>
    <e v="#N/A"/>
  </r>
  <r>
    <n v="101"/>
    <s v="OE1;SI;DPU-ACT_30"/>
    <s v="DPU;DPU-ACT_13;Feb"/>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02-28T00:00:00"/>
    <s v="Feb"/>
    <n v="0"/>
    <n v="0"/>
    <e v="#DIV/0!"/>
    <e v="#DIV/0!"/>
    <n v="0"/>
    <n v="0"/>
    <n v="0"/>
    <m/>
    <m/>
  </r>
  <r>
    <n v="101"/>
    <s v="OE1;SI;DPU-ACT_30"/>
    <s v="DPU;DPU-ACT_13;Mar"/>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03-30T00:00:00"/>
    <s v="Mar"/>
    <n v="0.5"/>
    <n v="0"/>
    <n v="0"/>
    <s v="Por Ejecutar"/>
    <n v="0.5"/>
    <n v="0"/>
    <n v="0"/>
    <m/>
    <m/>
  </r>
  <r>
    <n v="101"/>
    <s v="OE1;SI;DPU-ACT_30"/>
    <s v="DPU;DPU-ACT_13;Abr"/>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04-30T00:00:00"/>
    <s v="Abr"/>
    <n v="0"/>
    <n v="0"/>
    <e v="#DIV/0!"/>
    <e v="#DIV/0!"/>
    <n v="0.5"/>
    <n v="0"/>
    <n v="0"/>
    <m/>
    <m/>
  </r>
  <r>
    <n v="101"/>
    <s v="OE1;SI;DPU-ACT_30"/>
    <s v="DPU;DPU-ACT_13;May"/>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05-30T00:00:00"/>
    <s v="May"/>
    <n v="0"/>
    <n v="0"/>
    <e v="#DIV/0!"/>
    <e v="#DIV/0!"/>
    <n v="0.5"/>
    <n v="0"/>
    <n v="0"/>
    <m/>
    <m/>
  </r>
  <r>
    <n v="101"/>
    <s v="OE1;SI;DPU-ACT_30"/>
    <s v="DPU;DPU-ACT_13;Jun"/>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06-30T00:00:00"/>
    <s v="Jun"/>
    <n v="0"/>
    <n v="0"/>
    <n v="0"/>
    <s v="Por Ejecutar"/>
    <n v="0.5"/>
    <n v="0"/>
    <n v="0"/>
    <m/>
    <m/>
  </r>
  <r>
    <n v="101"/>
    <s v="OE1;SI;DPU-ACT_30"/>
    <s v="DPU;DPU-ACT_13;Jul"/>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07-30T00:00:00"/>
    <s v="Jul"/>
    <n v="0"/>
    <n v="0"/>
    <n v="0"/>
    <s v="Por Ejecutar"/>
    <n v="0.5"/>
    <n v="0"/>
    <n v="0"/>
    <m/>
    <m/>
  </r>
  <r>
    <n v="101"/>
    <s v="OE1;SI;DPU-ACT_30"/>
    <s v="DPU;DPU-ACT_13;Ago"/>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08-30T00:00:00"/>
    <s v="Ago"/>
    <n v="0"/>
    <n v="0"/>
    <e v="#DIV/0!"/>
    <e v="#DIV/0!"/>
    <n v="0.5"/>
    <n v="0"/>
    <n v="0"/>
    <m/>
    <m/>
  </r>
  <r>
    <n v="101"/>
    <s v="OE1;SI;DPU-ACT_30"/>
    <s v="DPU;DPU-ACT_13;Sep"/>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09-30T00:00:00"/>
    <s v="Sep"/>
    <e v="#N/A"/>
    <e v="#N/A"/>
    <e v="#N/A"/>
    <e v="#N/A"/>
    <e v="#N/A"/>
    <e v="#N/A"/>
    <n v="0"/>
    <m/>
    <m/>
  </r>
  <r>
    <n v="101"/>
    <s v="OE1;SI;DPU-ACT_30"/>
    <s v="DPU;DPU-ACT_13;Oct"/>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10-30T00:00:00"/>
    <s v="Oct"/>
    <e v="#N/A"/>
    <e v="#N/A"/>
    <n v="0"/>
    <s v="Por Ejecutar"/>
    <e v="#N/A"/>
    <e v="#N/A"/>
    <n v="0"/>
    <m/>
    <m/>
  </r>
  <r>
    <n v="101"/>
    <s v="OE1;SI;DPU-ACT_30"/>
    <s v="DPU;DPU-ACT_13;Nov"/>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11-30T00:00:00"/>
    <s v="Nov"/>
    <e v="#N/A"/>
    <n v="0"/>
    <n v="0"/>
    <s v="Por Ejecutar"/>
    <e v="#N/A"/>
    <e v="#N/A"/>
    <n v="0"/>
    <m/>
    <m/>
  </r>
  <r>
    <n v="101"/>
    <s v="OE1;SI;DPU-ACT_30"/>
    <s v="DPU;DPU-ACT_13;Dic"/>
    <x v="2"/>
    <s v="Brindar Protección a los Usuarios"/>
    <s v="SI"/>
    <s v="PEI_08"/>
    <x v="1"/>
    <s v="PEI_08 - Promoción y Consolidación de  la Protección de los Derechos de los Usuarios "/>
    <s v="DPU-E_08"/>
    <s v="2. Campañas de Promoción y Capacitación"/>
    <s v="DPU-ACT_13"/>
    <s v="Difusión Cartilla - Transporte Aéreo"/>
    <s v="DPU"/>
    <s v="Grupo_de_Promoción_y_Prevención_de_Protección_al_Usuario"/>
    <n v="7"/>
    <n v="12"/>
    <n v="2019"/>
    <d v="2019-12-30T00:00:00"/>
    <s v="Dic"/>
    <e v="#N/A"/>
    <n v="0"/>
    <n v="0"/>
    <s v="Por Ejecutar"/>
    <e v="#N/A"/>
    <e v="#N/A"/>
    <n v="0"/>
    <m/>
    <m/>
  </r>
  <r>
    <n v="76"/>
    <s v="OE4;SI;DPU-ACT_08"/>
    <s v="DP;DP-ACT_33;Ene"/>
    <x v="0"/>
    <s v="Fortalecer la Vigilancia."/>
    <s v="SI"/>
    <s v="PAI_10"/>
    <x v="0"/>
    <s v="PyP_Vigilancia Subjetiva"/>
    <s v="DP-E_11"/>
    <s v="5. Vigilancia Subjetiva"/>
    <s v="DP-ACT_33"/>
    <s v="Elaborar Informe Subjetivo"/>
    <s v="DP"/>
    <s v="Dirección_de_Promoción_y_Prevención_de_Puertos"/>
    <n v="2"/>
    <n v="12"/>
    <n v="2019"/>
    <d v="2019-01-30T00:00:00"/>
    <s v="Ene"/>
    <n v="1"/>
    <n v="0"/>
    <n v="0"/>
    <s v="Por Ejecutar"/>
    <n v="1"/>
    <n v="0"/>
    <n v="0"/>
    <e v="#N/A"/>
    <e v="#N/A"/>
  </r>
  <r>
    <n v="76"/>
    <s v="OE4;SI;DPU-ACT_08"/>
    <s v="DP;DP-ACT_33;Feb"/>
    <x v="0"/>
    <s v="Fortalecer la Vigilancia."/>
    <s v="SI"/>
    <s v="PAI_10"/>
    <x v="0"/>
    <s v="PyP_Vigilancia Subjetiva"/>
    <s v="DP-E_11"/>
    <s v="5. Vigilancia Subjetiva"/>
    <s v="DP-ACT_33"/>
    <s v="Elaborar Informe Subjetivo"/>
    <s v="DP"/>
    <s v="Dirección_de_Promoción_y_Prevención_de_Puertos"/>
    <n v="2"/>
    <n v="12"/>
    <n v="2019"/>
    <d v="2019-02-28T00:00:00"/>
    <s v="Feb"/>
    <n v="1"/>
    <n v="0"/>
    <n v="0"/>
    <s v="Por Ejecutar"/>
    <n v="2"/>
    <n v="0"/>
    <n v="0"/>
    <m/>
    <m/>
  </r>
  <r>
    <n v="76"/>
    <s v="OE4;SI;DPU-ACT_08"/>
    <s v="DP;DP-ACT_33;Mar"/>
    <x v="0"/>
    <s v="Fortalecer la Vigilancia."/>
    <s v="SI"/>
    <s v="PAI_10"/>
    <x v="0"/>
    <s v="PyP_Vigilancia Subjetiva"/>
    <s v="DP-E_11"/>
    <s v="5. Vigilancia Subjetiva"/>
    <s v="DP-ACT_33"/>
    <s v="Elaborar Informe Subjetivo"/>
    <s v="DP"/>
    <s v="Dirección_de_Promoción_y_Prevención_de_Puertos"/>
    <n v="2"/>
    <n v="12"/>
    <n v="2019"/>
    <d v="2019-03-30T00:00:00"/>
    <s v="Mar"/>
    <n v="1"/>
    <n v="0"/>
    <n v="0"/>
    <s v="Por Ejecutar"/>
    <n v="3"/>
    <n v="0"/>
    <n v="0"/>
    <m/>
    <m/>
  </r>
  <r>
    <n v="76"/>
    <s v="OE4;SI;DPU-ACT_08"/>
    <s v="DP;DP-ACT_33;Abr"/>
    <x v="0"/>
    <s v="Fortalecer la Vigilancia."/>
    <s v="SI"/>
    <s v="PAI_10"/>
    <x v="0"/>
    <s v="PyP_Vigilancia Subjetiva"/>
    <s v="DP-E_11"/>
    <s v="5. Vigilancia Subjetiva"/>
    <s v="DP-ACT_33"/>
    <s v="Elaborar Informe Subjetivo"/>
    <s v="DP"/>
    <s v="Dirección_de_Promoción_y_Prevención_de_Puertos"/>
    <n v="2"/>
    <n v="12"/>
    <n v="2019"/>
    <d v="2019-04-30T00:00:00"/>
    <s v="Abr"/>
    <n v="1"/>
    <n v="0"/>
    <n v="0"/>
    <s v="Por Ejecutar"/>
    <n v="4"/>
    <n v="0"/>
    <n v="0"/>
    <m/>
    <m/>
  </r>
  <r>
    <n v="76"/>
    <s v="OE4;SI;DPU-ACT_08"/>
    <s v="DP;DP-ACT_33;May"/>
    <x v="0"/>
    <s v="Fortalecer la Vigilancia."/>
    <s v="SI"/>
    <s v="PAI_10"/>
    <x v="0"/>
    <s v="PyP_Vigilancia Subjetiva"/>
    <s v="DP-E_11"/>
    <s v="5. Vigilancia Subjetiva"/>
    <s v="DP-ACT_33"/>
    <s v="Elaborar Informe Subjetivo"/>
    <s v="DP"/>
    <s v="Dirección_de_Promoción_y_Prevención_de_Puertos"/>
    <n v="2"/>
    <n v="12"/>
    <n v="2019"/>
    <d v="2019-05-30T00:00:00"/>
    <s v="May"/>
    <n v="1"/>
    <n v="0"/>
    <n v="0"/>
    <s v="Por Ejecutar"/>
    <n v="5"/>
    <n v="0"/>
    <n v="0"/>
    <m/>
    <m/>
  </r>
  <r>
    <n v="76"/>
    <s v="OE4;SI;DPU-ACT_08"/>
    <s v="DP;DP-ACT_33;Jun"/>
    <x v="0"/>
    <s v="Fortalecer la Vigilancia."/>
    <s v="SI"/>
    <s v="PAI_10"/>
    <x v="0"/>
    <s v="PyP_Vigilancia Subjetiva"/>
    <s v="DP-E_11"/>
    <s v="5. Vigilancia Subjetiva"/>
    <s v="DP-ACT_33"/>
    <s v="Elaborar Informe Subjetivo"/>
    <s v="DP"/>
    <s v="Dirección_de_Promoción_y_Prevención_de_Puertos"/>
    <n v="2"/>
    <n v="12"/>
    <n v="2019"/>
    <d v="2019-06-30T00:00:00"/>
    <s v="Jun"/>
    <n v="1"/>
    <n v="0"/>
    <n v="0"/>
    <s v="Por Ejecutar"/>
    <n v="6"/>
    <n v="0"/>
    <n v="0"/>
    <m/>
    <m/>
  </r>
  <r>
    <n v="76"/>
    <s v="OE4;SI;DPU-ACT_08"/>
    <s v="DP;DP-ACT_33;Jul"/>
    <x v="0"/>
    <s v="Fortalecer la Vigilancia."/>
    <s v="SI"/>
    <s v="PAI_10"/>
    <x v="0"/>
    <s v="PyP_Vigilancia Subjetiva"/>
    <s v="DP-E_11"/>
    <s v="5. Vigilancia Subjetiva"/>
    <s v="DP-ACT_33"/>
    <s v="Elaborar Informe Subjetivo"/>
    <s v="DP"/>
    <s v="Dirección_de_Promoción_y_Prevención_de_Puertos"/>
    <n v="2"/>
    <n v="12"/>
    <n v="2019"/>
    <d v="2019-07-30T00:00:00"/>
    <s v="Jul"/>
    <n v="1"/>
    <n v="0"/>
    <n v="0"/>
    <s v="Por Ejecutar"/>
    <n v="7"/>
    <n v="0"/>
    <n v="0"/>
    <m/>
    <m/>
  </r>
  <r>
    <n v="76"/>
    <s v="OE4;SI;DPU-ACT_08"/>
    <s v="DP;DP-ACT_33;Ago"/>
    <x v="0"/>
    <s v="Fortalecer la Vigilancia."/>
    <s v="SI"/>
    <s v="PAI_10"/>
    <x v="0"/>
    <s v="PyP_Vigilancia Subjetiva"/>
    <s v="DP-E_11"/>
    <s v="5. Vigilancia Subjetiva"/>
    <s v="DP-ACT_33"/>
    <s v="Elaborar Informe Subjetivo"/>
    <s v="DP"/>
    <s v="Dirección_de_Promoción_y_Prevención_de_Puertos"/>
    <n v="2"/>
    <n v="12"/>
    <n v="2019"/>
    <d v="2019-08-30T00:00:00"/>
    <s v="Ago"/>
    <n v="1"/>
    <n v="0"/>
    <n v="0"/>
    <s v="Por Ejecutar"/>
    <n v="8"/>
    <n v="0"/>
    <n v="0"/>
    <m/>
    <m/>
  </r>
  <r>
    <n v="76"/>
    <s v="OE4;SI;DPU-ACT_08"/>
    <s v="DP;DP-ACT_33;Sep"/>
    <x v="0"/>
    <s v="Fortalecer la Vigilancia."/>
    <s v="SI"/>
    <s v="PAI_10"/>
    <x v="0"/>
    <s v="PyP_Vigilancia Subjetiva"/>
    <s v="DP-E_11"/>
    <s v="5. Vigilancia Subjetiva"/>
    <s v="DP-ACT_33"/>
    <s v="Elaborar Informe Subjetivo"/>
    <s v="DP"/>
    <s v="Dirección_de_Promoción_y_Prevención_de_Puertos"/>
    <n v="2"/>
    <n v="12"/>
    <n v="2019"/>
    <d v="2019-09-30T00:00:00"/>
    <s v="Sep"/>
    <e v="#N/A"/>
    <e v="#N/A"/>
    <n v="0"/>
    <s v="Por Ejecutar"/>
    <e v="#N/A"/>
    <e v="#N/A"/>
    <n v="0"/>
    <m/>
    <m/>
  </r>
  <r>
    <n v="76"/>
    <s v="OE4;SI;DPU-ACT_08"/>
    <s v="DP;DP-ACT_33;Oct"/>
    <x v="0"/>
    <s v="Fortalecer la Vigilancia."/>
    <s v="SI"/>
    <s v="PAI_10"/>
    <x v="0"/>
    <s v="PyP_Vigilancia Subjetiva"/>
    <s v="DP-E_11"/>
    <s v="5. Vigilancia Subjetiva"/>
    <s v="DP-ACT_33"/>
    <s v="Elaborar Informe Subjetivo"/>
    <s v="DP"/>
    <s v="Dirección_de_Promoción_y_Prevención_de_Puertos"/>
    <n v="2"/>
    <n v="12"/>
    <n v="2019"/>
    <d v="2019-10-30T00:00:00"/>
    <s v="Oct"/>
    <e v="#N/A"/>
    <e v="#N/A"/>
    <n v="0"/>
    <s v="Por Ejecutar"/>
    <e v="#N/A"/>
    <e v="#N/A"/>
    <n v="0"/>
    <m/>
    <m/>
  </r>
  <r>
    <n v="76"/>
    <s v="OE4;SI;DPU-ACT_08"/>
    <s v="DP;DP-ACT_33;Nov"/>
    <x v="0"/>
    <s v="Fortalecer la Vigilancia."/>
    <s v="SI"/>
    <s v="PAI_10"/>
    <x v="0"/>
    <s v="PyP_Vigilancia Subjetiva"/>
    <s v="DP-E_11"/>
    <s v="5. Vigilancia Subjetiva"/>
    <s v="DP-ACT_33"/>
    <s v="Elaborar Informe Subjetivo"/>
    <s v="DP"/>
    <s v="Dirección_de_Promoción_y_Prevención_de_Puertos"/>
    <n v="2"/>
    <n v="12"/>
    <n v="2019"/>
    <d v="2019-11-30T00:00:00"/>
    <s v="Nov"/>
    <e v="#N/A"/>
    <n v="1"/>
    <n v="0"/>
    <s v="Por Ejecutar"/>
    <e v="#N/A"/>
    <e v="#N/A"/>
    <n v="0"/>
    <m/>
    <m/>
  </r>
  <r>
    <n v="76"/>
    <s v="OE4;SI;DPU-ACT_08"/>
    <s v="DP;DP-ACT_33;Dic"/>
    <x v="0"/>
    <s v="Fortalecer la Vigilancia."/>
    <s v="SI"/>
    <s v="PAI_10"/>
    <x v="0"/>
    <s v="PyP_Vigilancia Subjetiva"/>
    <s v="DP-E_11"/>
    <s v="5. Vigilancia Subjetiva"/>
    <s v="DP-ACT_33"/>
    <s v="Elaborar Informe Subjetivo"/>
    <s v="DP"/>
    <s v="Dirección_de_Promoción_y_Prevención_de_Puertos"/>
    <n v="2"/>
    <n v="12"/>
    <n v="2019"/>
    <d v="2019-12-30T00:00:00"/>
    <s v="Dic"/>
    <e v="#N/A"/>
    <n v="1"/>
    <n v="0"/>
    <s v="Por Ejecutar"/>
    <e v="#N/A"/>
    <e v="#N/A"/>
    <n v="0"/>
    <m/>
    <m/>
  </r>
  <r>
    <n v="77"/>
    <s v="OE1;SI;DPU-ACT_09"/>
    <s v="DP;DP-ACT_34;Ene"/>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01-30T00:00:00"/>
    <s v="Ene"/>
    <n v="0"/>
    <n v="0"/>
    <n v="0"/>
    <s v="Por Ejecutar"/>
    <n v="0"/>
    <n v="0"/>
    <n v="0"/>
    <e v="#N/A"/>
    <e v="#N/A"/>
  </r>
  <r>
    <n v="77"/>
    <s v="OE1;SI;DPU-ACT_09"/>
    <s v="DP;DP-ACT_34;Feb"/>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02-28T00:00:00"/>
    <s v="Feb"/>
    <n v="0"/>
    <n v="0"/>
    <n v="0"/>
    <s v="Por Ejecutar"/>
    <n v="0"/>
    <n v="0"/>
    <n v="0"/>
    <m/>
    <m/>
  </r>
  <r>
    <n v="77"/>
    <s v="OE1;SI;DPU-ACT_09"/>
    <s v="DP;DP-ACT_34;Mar"/>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03-30T00:00:00"/>
    <s v="Mar"/>
    <n v="0"/>
    <n v="0"/>
    <n v="0"/>
    <s v="Por Ejecutar"/>
    <n v="0"/>
    <n v="0"/>
    <n v="0"/>
    <m/>
    <m/>
  </r>
  <r>
    <n v="77"/>
    <s v="OE1;SI;DPU-ACT_09"/>
    <s v="DP;DP-ACT_34;Abr"/>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04-30T00:00:00"/>
    <s v="Abr"/>
    <n v="0"/>
    <n v="0"/>
    <n v="0"/>
    <s v="Por Ejecutar"/>
    <n v="0"/>
    <n v="0"/>
    <n v="0"/>
    <m/>
    <m/>
  </r>
  <r>
    <n v="77"/>
    <s v="OE1;SI;DPU-ACT_09"/>
    <s v="DP;DP-ACT_34;May"/>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05-30T00:00:00"/>
    <s v="May"/>
    <n v="0"/>
    <n v="0"/>
    <n v="0"/>
    <s v="Por Ejecutar"/>
    <n v="0"/>
    <n v="0"/>
    <n v="0"/>
    <m/>
    <m/>
  </r>
  <r>
    <n v="77"/>
    <s v="OE1;SI;DPU-ACT_09"/>
    <s v="DP;DP-ACT_34;Jun"/>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06-30T00:00:00"/>
    <s v="Jun"/>
    <n v="0"/>
    <n v="0"/>
    <n v="0"/>
    <s v="Por Ejecutar"/>
    <n v="0"/>
    <n v="0"/>
    <n v="0"/>
    <m/>
    <m/>
  </r>
  <r>
    <n v="77"/>
    <s v="OE1;SI;DPU-ACT_09"/>
    <s v="DP;DP-ACT_34;Jul"/>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07-30T00:00:00"/>
    <s v="Jul"/>
    <n v="0"/>
    <n v="0"/>
    <n v="0"/>
    <s v="Por Ejecutar"/>
    <n v="0"/>
    <n v="0"/>
    <n v="0"/>
    <m/>
    <m/>
  </r>
  <r>
    <n v="77"/>
    <s v="OE1;SI;DPU-ACT_09"/>
    <s v="DP;DP-ACT_34;Ago"/>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08-30T00:00:00"/>
    <s v="Ago"/>
    <n v="0"/>
    <n v="0"/>
    <n v="0"/>
    <s v="Por Ejecutar"/>
    <n v="0"/>
    <n v="0"/>
    <n v="0"/>
    <m/>
    <m/>
  </r>
  <r>
    <n v="77"/>
    <s v="OE1;SI;DPU-ACT_09"/>
    <s v="DP;DP-ACT_34;Sep"/>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09-30T00:00:00"/>
    <s v="Sep"/>
    <e v="#N/A"/>
    <e v="#N/A"/>
    <e v="#N/A"/>
    <e v="#N/A"/>
    <e v="#N/A"/>
    <e v="#N/A"/>
    <n v="0"/>
    <m/>
    <m/>
  </r>
  <r>
    <n v="77"/>
    <s v="OE1;SI;DPU-ACT_09"/>
    <s v="DP;DP-ACT_34;Oct"/>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10-30T00:00:00"/>
    <s v="Oct"/>
    <e v="#N/A"/>
    <e v="#N/A"/>
    <n v="0"/>
    <s v="Por Ejecutar"/>
    <e v="#N/A"/>
    <e v="#N/A"/>
    <n v="0"/>
    <m/>
    <m/>
  </r>
  <r>
    <n v="77"/>
    <s v="OE1;SI;DPU-ACT_09"/>
    <s v="DP;DP-ACT_34;Nov"/>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11-30T00:00:00"/>
    <s v="Nov"/>
    <e v="#N/A"/>
    <n v="0"/>
    <n v="0"/>
    <s v="Por Ejecutar"/>
    <e v="#N/A"/>
    <e v="#N/A"/>
    <n v="0"/>
    <m/>
    <m/>
  </r>
  <r>
    <n v="77"/>
    <s v="OE1;SI;DPU-ACT_09"/>
    <s v="DP;DP-ACT_34;Dic"/>
    <x v="0"/>
    <s v="Fortalecer la Vigilancia."/>
    <s v="SI"/>
    <s v="PAI_10"/>
    <x v="0"/>
    <s v="PyP_Fusiones, Escisiones y Transformaciones"/>
    <s v="DP-E_12"/>
    <s v="6. Fusiones, Escisiones y Transformaciones"/>
    <s v="DP-ACT_34"/>
    <s v="Pronunciarse de fondo sobre las solicitudes de fusiones, escisiones y transformaciones."/>
    <s v="DP"/>
    <s v="Dirección_de_Promoción_y_Prevención_de_Puertos"/>
    <n v="2"/>
    <n v="12"/>
    <n v="2019"/>
    <d v="2019-12-30T00:00:00"/>
    <s v="Dic"/>
    <e v="#N/A"/>
    <n v="0"/>
    <n v="0"/>
    <s v="Por Ejecutar"/>
    <e v="#N/A"/>
    <e v="#N/A"/>
    <n v="0"/>
    <m/>
    <m/>
  </r>
  <r>
    <n v="78"/>
    <s v="OE3;SI;DPU-ACT_10"/>
    <s v="DP;DP-ACT_35;Ene"/>
    <x v="0"/>
    <s v="Fortalecer la Vigilancia."/>
    <s v="SI"/>
    <s v="PAI_10"/>
    <x v="0"/>
    <s v="PyP_Vigilancia Previa"/>
    <s v="DP-E_13"/>
    <s v="7. Vigilancia Previa"/>
    <s v="DP-ACT_35"/>
    <s v="Disminución Capital"/>
    <s v="DP"/>
    <s v="Dirección_de_Promoción_y_Prevención_de_Puertos"/>
    <n v="2"/>
    <n v="12"/>
    <n v="2019"/>
    <d v="2019-01-30T00:00:00"/>
    <s v="Ene"/>
    <n v="0"/>
    <n v="0"/>
    <n v="0"/>
    <s v="Por Ejecutar"/>
    <n v="0"/>
    <n v="0"/>
    <n v="0"/>
    <e v="#N/A"/>
    <e v="#N/A"/>
  </r>
  <r>
    <n v="78"/>
    <s v="OE3;SI;DPU-ACT_10"/>
    <s v="DP;DP-ACT_35;Feb"/>
    <x v="0"/>
    <s v="Fortalecer la Vigilancia."/>
    <s v="SI"/>
    <s v="PAI_10"/>
    <x v="0"/>
    <s v="PyP_Vigilancia Previa"/>
    <s v="DP-E_13"/>
    <s v="7. Vigilancia Previa"/>
    <s v="DP-ACT_35"/>
    <s v="Disminución Capital"/>
    <s v="DP"/>
    <s v="Dirección_de_Promoción_y_Prevención_de_Puertos"/>
    <n v="2"/>
    <n v="12"/>
    <n v="2019"/>
    <d v="2019-02-28T00:00:00"/>
    <s v="Feb"/>
    <n v="0"/>
    <n v="0"/>
    <n v="0"/>
    <s v="Por Ejecutar"/>
    <n v="0"/>
    <n v="0"/>
    <n v="0"/>
    <m/>
    <m/>
  </r>
  <r>
    <n v="78"/>
    <s v="OE3;SI;DPU-ACT_10"/>
    <s v="DP;DP-ACT_35;Mar"/>
    <x v="0"/>
    <s v="Fortalecer la Vigilancia."/>
    <s v="SI"/>
    <s v="PAI_10"/>
    <x v="0"/>
    <s v="PyP_Vigilancia Previa"/>
    <s v="DP-E_13"/>
    <s v="7. Vigilancia Previa"/>
    <s v="DP-ACT_35"/>
    <s v="Disminución Capital"/>
    <s v="DP"/>
    <s v="Dirección_de_Promoción_y_Prevención_de_Puertos"/>
    <n v="2"/>
    <n v="12"/>
    <n v="2019"/>
    <d v="2019-03-30T00:00:00"/>
    <s v="Mar"/>
    <n v="0"/>
    <n v="0"/>
    <n v="0"/>
    <s v="Por Ejecutar"/>
    <n v="0"/>
    <n v="0"/>
    <n v="0"/>
    <m/>
    <m/>
  </r>
  <r>
    <n v="78"/>
    <s v="OE3;SI;DPU-ACT_10"/>
    <s v="DP;DP-ACT_35;Abr"/>
    <x v="0"/>
    <s v="Fortalecer la Vigilancia."/>
    <s v="SI"/>
    <s v="PAI_10"/>
    <x v="0"/>
    <s v="PyP_Vigilancia Previa"/>
    <s v="DP-E_13"/>
    <s v="7. Vigilancia Previa"/>
    <s v="DP-ACT_35"/>
    <s v="Disminución Capital"/>
    <s v="DP"/>
    <s v="Dirección_de_Promoción_y_Prevención_de_Puertos"/>
    <n v="2"/>
    <n v="12"/>
    <n v="2019"/>
    <d v="2019-04-30T00:00:00"/>
    <s v="Abr"/>
    <n v="0"/>
    <n v="0"/>
    <n v="0"/>
    <s v="Por Ejecutar"/>
    <n v="0"/>
    <n v="0"/>
    <n v="0"/>
    <m/>
    <m/>
  </r>
  <r>
    <n v="78"/>
    <s v="OE3;SI;DPU-ACT_10"/>
    <s v="DP;DP-ACT_35;May"/>
    <x v="0"/>
    <s v="Fortalecer la Vigilancia."/>
    <s v="SI"/>
    <s v="PAI_10"/>
    <x v="0"/>
    <s v="PyP_Vigilancia Previa"/>
    <s v="DP-E_13"/>
    <s v="7. Vigilancia Previa"/>
    <s v="DP-ACT_35"/>
    <s v="Disminución Capital"/>
    <s v="DP"/>
    <s v="Dirección_de_Promoción_y_Prevención_de_Puertos"/>
    <n v="2"/>
    <n v="12"/>
    <n v="2019"/>
    <d v="2019-05-30T00:00:00"/>
    <s v="May"/>
    <n v="0"/>
    <n v="0"/>
    <n v="0"/>
    <s v="Por Ejecutar"/>
    <n v="0"/>
    <n v="0"/>
    <n v="0"/>
    <m/>
    <m/>
  </r>
  <r>
    <n v="78"/>
    <s v="OE3;SI;DPU-ACT_10"/>
    <s v="DP;DP-ACT_35;Jun"/>
    <x v="0"/>
    <s v="Fortalecer la Vigilancia."/>
    <s v="SI"/>
    <s v="PAI_10"/>
    <x v="0"/>
    <s v="PyP_Vigilancia Previa"/>
    <s v="DP-E_13"/>
    <s v="7. Vigilancia Previa"/>
    <s v="DP-ACT_35"/>
    <s v="Disminución Capital"/>
    <s v="DP"/>
    <s v="Dirección_de_Promoción_y_Prevención_de_Puertos"/>
    <n v="2"/>
    <n v="12"/>
    <n v="2019"/>
    <d v="2019-06-30T00:00:00"/>
    <s v="Jun"/>
    <n v="0"/>
    <n v="0"/>
    <n v="0"/>
    <s v="Por Ejecutar"/>
    <n v="0"/>
    <n v="0"/>
    <n v="0"/>
    <m/>
    <m/>
  </r>
  <r>
    <n v="78"/>
    <s v="OE3;SI;DPU-ACT_10"/>
    <s v="DP;DP-ACT_35;Jul"/>
    <x v="0"/>
    <s v="Fortalecer la Vigilancia."/>
    <s v="SI"/>
    <s v="PAI_10"/>
    <x v="0"/>
    <s v="PyP_Vigilancia Previa"/>
    <s v="DP-E_13"/>
    <s v="7. Vigilancia Previa"/>
    <s v="DP-ACT_35"/>
    <s v="Disminución Capital"/>
    <s v="DP"/>
    <s v="Dirección_de_Promoción_y_Prevención_de_Puertos"/>
    <n v="2"/>
    <n v="12"/>
    <n v="2019"/>
    <d v="2019-07-30T00:00:00"/>
    <s v="Jul"/>
    <n v="0"/>
    <n v="0"/>
    <n v="0"/>
    <s v="Por Ejecutar"/>
    <n v="0"/>
    <n v="0"/>
    <n v="0"/>
    <m/>
    <m/>
  </r>
  <r>
    <n v="78"/>
    <s v="OE3;SI;DPU-ACT_10"/>
    <s v="DP;DP-ACT_35;Ago"/>
    <x v="0"/>
    <s v="Fortalecer la Vigilancia."/>
    <s v="SI"/>
    <s v="PAI_10"/>
    <x v="0"/>
    <s v="PyP_Vigilancia Previa"/>
    <s v="DP-E_13"/>
    <s v="7. Vigilancia Previa"/>
    <s v="DP-ACT_35"/>
    <s v="Disminución Capital"/>
    <s v="DP"/>
    <s v="Dirección_de_Promoción_y_Prevención_de_Puertos"/>
    <n v="2"/>
    <n v="12"/>
    <n v="2019"/>
    <d v="2019-08-30T00:00:00"/>
    <s v="Ago"/>
    <n v="0"/>
    <n v="0"/>
    <n v="0"/>
    <s v="Por Ejecutar"/>
    <n v="0"/>
    <n v="0"/>
    <n v="0"/>
    <m/>
    <m/>
  </r>
  <r>
    <n v="78"/>
    <s v="OE3;SI;DPU-ACT_10"/>
    <s v="DP;DP-ACT_35;Sep"/>
    <x v="0"/>
    <s v="Fortalecer la Vigilancia."/>
    <s v="SI"/>
    <s v="PAI_10"/>
    <x v="0"/>
    <s v="PyP_Vigilancia Previa"/>
    <s v="DP-E_13"/>
    <s v="7. Vigilancia Previa"/>
    <s v="DP-ACT_35"/>
    <s v="Disminución Capital"/>
    <s v="DP"/>
    <s v="Dirección_de_Promoción_y_Prevención_de_Puertos"/>
    <n v="2"/>
    <n v="12"/>
    <n v="2019"/>
    <d v="2019-09-30T00:00:00"/>
    <s v="Sep"/>
    <e v="#N/A"/>
    <e v="#N/A"/>
    <e v="#N/A"/>
    <e v="#N/A"/>
    <e v="#N/A"/>
    <e v="#N/A"/>
    <n v="0"/>
    <m/>
    <m/>
  </r>
  <r>
    <n v="78"/>
    <s v="OE3;SI;DPU-ACT_10"/>
    <s v="DP;DP-ACT_35;Oct"/>
    <x v="0"/>
    <s v="Fortalecer la Vigilancia."/>
    <s v="SI"/>
    <s v="PAI_10"/>
    <x v="0"/>
    <s v="PyP_Vigilancia Previa"/>
    <s v="DP-E_13"/>
    <s v="7. Vigilancia Previa"/>
    <s v="DP-ACT_35"/>
    <s v="Disminución Capital"/>
    <s v="DP"/>
    <s v="Dirección_de_Promoción_y_Prevención_de_Puertos"/>
    <n v="2"/>
    <n v="12"/>
    <n v="2019"/>
    <d v="2019-10-30T00:00:00"/>
    <s v="Oct"/>
    <e v="#N/A"/>
    <e v="#N/A"/>
    <n v="0"/>
    <s v="Por Ejecutar"/>
    <e v="#N/A"/>
    <e v="#N/A"/>
    <n v="0"/>
    <m/>
    <m/>
  </r>
  <r>
    <n v="78"/>
    <s v="OE3;SI;DPU-ACT_10"/>
    <s v="DP;DP-ACT_35;Nov"/>
    <x v="0"/>
    <s v="Fortalecer la Vigilancia."/>
    <s v="SI"/>
    <s v="PAI_10"/>
    <x v="0"/>
    <s v="PyP_Vigilancia Previa"/>
    <s v="DP-E_13"/>
    <s v="7. Vigilancia Previa"/>
    <s v="DP-ACT_35"/>
    <s v="Disminución Capital"/>
    <s v="DP"/>
    <s v="Dirección_de_Promoción_y_Prevención_de_Puertos"/>
    <n v="2"/>
    <n v="12"/>
    <n v="2019"/>
    <d v="2019-11-30T00:00:00"/>
    <s v="Nov"/>
    <e v="#N/A"/>
    <n v="0"/>
    <n v="0"/>
    <s v="Por Ejecutar"/>
    <e v="#N/A"/>
    <e v="#N/A"/>
    <n v="0"/>
    <m/>
    <m/>
  </r>
  <r>
    <n v="78"/>
    <s v="OE3;SI;DPU-ACT_10"/>
    <s v="DP;DP-ACT_35;Dic"/>
    <x v="0"/>
    <s v="Fortalecer la Vigilancia."/>
    <s v="SI"/>
    <s v="PAI_10"/>
    <x v="0"/>
    <s v="PyP_Vigilancia Previa"/>
    <s v="DP-E_13"/>
    <s v="7. Vigilancia Previa"/>
    <s v="DP-ACT_35"/>
    <s v="Disminución Capital"/>
    <s v="DP"/>
    <s v="Dirección_de_Promoción_y_Prevención_de_Puertos"/>
    <n v="2"/>
    <n v="12"/>
    <n v="2019"/>
    <d v="2019-12-30T00:00:00"/>
    <s v="Dic"/>
    <e v="#N/A"/>
    <n v="0"/>
    <n v="0"/>
    <s v="Por Ejecutar"/>
    <e v="#N/A"/>
    <e v="#N/A"/>
    <n v="0"/>
    <m/>
    <m/>
  </r>
  <r>
    <n v="79"/>
    <s v="OE3;SI;DPU-ACT_11"/>
    <s v="DP;DP-ACT_36;Ene"/>
    <x v="0"/>
    <s v="Fortalecer la Vigilancia."/>
    <s v="SI"/>
    <s v="PAI_10"/>
    <x v="0"/>
    <s v="PyP_Vigilancia Previa"/>
    <s v="DP-E_13"/>
    <s v="7. Vigilancia Previa"/>
    <s v="DP-ACT_36"/>
    <s v="Cálculos Actuariales"/>
    <s v="DP"/>
    <s v="Dirección_de_Promoción_y_Prevención_de_Puertos"/>
    <n v="2"/>
    <n v="12"/>
    <n v="2019"/>
    <d v="2019-01-30T00:00:00"/>
    <s v="Ene"/>
    <n v="0"/>
    <n v="0"/>
    <n v="0"/>
    <s v="Por Ejecutar"/>
    <n v="0"/>
    <n v="0"/>
    <n v="0"/>
    <e v="#N/A"/>
    <e v="#N/A"/>
  </r>
  <r>
    <n v="79"/>
    <s v="OE3;SI;DPU-ACT_11"/>
    <s v="DP;DP-ACT_36;Feb"/>
    <x v="0"/>
    <s v="Fortalecer la Vigilancia."/>
    <s v="SI"/>
    <s v="PAI_10"/>
    <x v="0"/>
    <s v="PyP_Vigilancia Previa"/>
    <s v="DP-E_13"/>
    <s v="7. Vigilancia Previa"/>
    <s v="DP-ACT_36"/>
    <s v="Cálculos Actuariales"/>
    <s v="DP"/>
    <s v="Dirección_de_Promoción_y_Prevención_de_Puertos"/>
    <n v="2"/>
    <n v="12"/>
    <n v="2019"/>
    <d v="2019-02-28T00:00:00"/>
    <s v="Feb"/>
    <n v="0"/>
    <n v="0"/>
    <n v="0"/>
    <s v="Por Ejecutar"/>
    <n v="0"/>
    <n v="0"/>
    <n v="0"/>
    <m/>
    <m/>
  </r>
  <r>
    <n v="79"/>
    <s v="OE3;SI;DPU-ACT_11"/>
    <s v="DP;DP-ACT_36;Mar"/>
    <x v="0"/>
    <s v="Fortalecer la Vigilancia."/>
    <s v="SI"/>
    <s v="PAI_10"/>
    <x v="0"/>
    <s v="PyP_Vigilancia Previa"/>
    <s v="DP-E_13"/>
    <s v="7. Vigilancia Previa"/>
    <s v="DP-ACT_36"/>
    <s v="Cálculos Actuariales"/>
    <s v="DP"/>
    <s v="Dirección_de_Promoción_y_Prevención_de_Puertos"/>
    <n v="2"/>
    <n v="12"/>
    <n v="2019"/>
    <d v="2019-03-30T00:00:00"/>
    <s v="Mar"/>
    <n v="0"/>
    <n v="0"/>
    <n v="0"/>
    <s v="Por Ejecutar"/>
    <n v="0"/>
    <n v="0"/>
    <n v="0"/>
    <m/>
    <m/>
  </r>
  <r>
    <n v="79"/>
    <s v="OE3;SI;DPU-ACT_11"/>
    <s v="DP;DP-ACT_36;Abr"/>
    <x v="0"/>
    <s v="Fortalecer la Vigilancia."/>
    <s v="SI"/>
    <s v="PAI_10"/>
    <x v="0"/>
    <s v="PyP_Vigilancia Previa"/>
    <s v="DP-E_13"/>
    <s v="7. Vigilancia Previa"/>
    <s v="DP-ACT_36"/>
    <s v="Cálculos Actuariales"/>
    <s v="DP"/>
    <s v="Dirección_de_Promoción_y_Prevención_de_Puertos"/>
    <n v="2"/>
    <n v="12"/>
    <n v="2019"/>
    <d v="2019-04-30T00:00:00"/>
    <s v="Abr"/>
    <n v="0"/>
    <n v="0"/>
    <n v="0"/>
    <s v="Por Ejecutar"/>
    <n v="0"/>
    <n v="0"/>
    <n v="0"/>
    <m/>
    <m/>
  </r>
  <r>
    <n v="79"/>
    <s v="OE3;SI;DPU-ACT_11"/>
    <s v="DP;DP-ACT_36;May"/>
    <x v="0"/>
    <s v="Fortalecer la Vigilancia."/>
    <s v="SI"/>
    <s v="PAI_10"/>
    <x v="0"/>
    <s v="PyP_Vigilancia Previa"/>
    <s v="DP-E_13"/>
    <s v="7. Vigilancia Previa"/>
    <s v="DP-ACT_36"/>
    <s v="Cálculos Actuariales"/>
    <s v="DP"/>
    <s v="Dirección_de_Promoción_y_Prevención_de_Puertos"/>
    <n v="2"/>
    <n v="12"/>
    <n v="2019"/>
    <d v="2019-05-30T00:00:00"/>
    <s v="May"/>
    <n v="0"/>
    <n v="0"/>
    <n v="0"/>
    <s v="Por Ejecutar"/>
    <n v="0"/>
    <n v="0"/>
    <n v="0"/>
    <m/>
    <m/>
  </r>
  <r>
    <n v="79"/>
    <s v="OE3;SI;DPU-ACT_11"/>
    <s v="DP;DP-ACT_36;Jun"/>
    <x v="0"/>
    <s v="Fortalecer la Vigilancia."/>
    <s v="SI"/>
    <s v="PAI_10"/>
    <x v="0"/>
    <s v="PyP_Vigilancia Previa"/>
    <s v="DP-E_13"/>
    <s v="7. Vigilancia Previa"/>
    <s v="DP-ACT_36"/>
    <s v="Cálculos Actuariales"/>
    <s v="DP"/>
    <s v="Dirección_de_Promoción_y_Prevención_de_Puertos"/>
    <n v="2"/>
    <n v="12"/>
    <n v="2019"/>
    <d v="2019-06-30T00:00:00"/>
    <s v="Jun"/>
    <n v="0"/>
    <n v="0"/>
    <e v="#DIV/0!"/>
    <e v="#DIV/0!"/>
    <n v="0"/>
    <n v="0"/>
    <n v="0"/>
    <m/>
    <m/>
  </r>
  <r>
    <n v="79"/>
    <s v="OE3;SI;DPU-ACT_11"/>
    <s v="DP;DP-ACT_36;Jul"/>
    <x v="0"/>
    <s v="Fortalecer la Vigilancia."/>
    <s v="SI"/>
    <s v="PAI_10"/>
    <x v="0"/>
    <s v="PyP_Vigilancia Previa"/>
    <s v="DP-E_13"/>
    <s v="7. Vigilancia Previa"/>
    <s v="DP-ACT_36"/>
    <s v="Cálculos Actuariales"/>
    <s v="DP"/>
    <s v="Dirección_de_Promoción_y_Prevención_de_Puertos"/>
    <n v="2"/>
    <n v="12"/>
    <n v="2019"/>
    <d v="2019-07-30T00:00:00"/>
    <s v="Jul"/>
    <n v="0"/>
    <n v="0"/>
    <n v="0"/>
    <s v="Por Ejecutar"/>
    <n v="0"/>
    <n v="0"/>
    <n v="0"/>
    <m/>
    <m/>
  </r>
  <r>
    <n v="79"/>
    <s v="OE3;SI;DPU-ACT_11"/>
    <s v="DP;DP-ACT_36;Ago"/>
    <x v="0"/>
    <s v="Fortalecer la Vigilancia."/>
    <s v="SI"/>
    <s v="PAI_10"/>
    <x v="0"/>
    <s v="PyP_Vigilancia Previa"/>
    <s v="DP-E_13"/>
    <s v="7. Vigilancia Previa"/>
    <s v="DP-ACT_36"/>
    <s v="Cálculos Actuariales"/>
    <s v="DP"/>
    <s v="Dirección_de_Promoción_y_Prevención_de_Puertos"/>
    <n v="2"/>
    <n v="12"/>
    <n v="2019"/>
    <d v="2019-08-30T00:00:00"/>
    <s v="Ago"/>
    <n v="0"/>
    <n v="0"/>
    <n v="0"/>
    <s v="Por Ejecutar"/>
    <n v="0"/>
    <n v="0"/>
    <n v="0"/>
    <m/>
    <m/>
  </r>
  <r>
    <n v="79"/>
    <s v="OE3;SI;DPU-ACT_11"/>
    <s v="DP;DP-ACT_36;Sep"/>
    <x v="0"/>
    <s v="Fortalecer la Vigilancia."/>
    <s v="SI"/>
    <s v="PAI_10"/>
    <x v="0"/>
    <s v="PyP_Vigilancia Previa"/>
    <s v="DP-E_13"/>
    <s v="7. Vigilancia Previa"/>
    <s v="DP-ACT_36"/>
    <s v="Cálculos Actuariales"/>
    <s v="DP"/>
    <s v="Dirección_de_Promoción_y_Prevención_de_Puertos"/>
    <n v="2"/>
    <n v="12"/>
    <n v="2019"/>
    <d v="2019-09-30T00:00:00"/>
    <s v="Sep"/>
    <e v="#N/A"/>
    <e v="#N/A"/>
    <n v="0"/>
    <s v="Por Ejecutar"/>
    <e v="#N/A"/>
    <e v="#N/A"/>
    <n v="0"/>
    <m/>
    <m/>
  </r>
  <r>
    <n v="79"/>
    <s v="OE3;SI;DPU-ACT_11"/>
    <s v="DP;DP-ACT_36;Oct"/>
    <x v="0"/>
    <s v="Fortalecer la Vigilancia."/>
    <s v="SI"/>
    <s v="PAI_10"/>
    <x v="0"/>
    <s v="PyP_Vigilancia Previa"/>
    <s v="DP-E_13"/>
    <s v="7. Vigilancia Previa"/>
    <s v="DP-ACT_36"/>
    <s v="Cálculos Actuariales"/>
    <s v="DP"/>
    <s v="Dirección_de_Promoción_y_Prevención_de_Puertos"/>
    <n v="2"/>
    <n v="12"/>
    <n v="2019"/>
    <d v="2019-10-30T00:00:00"/>
    <s v="Oct"/>
    <e v="#N/A"/>
    <e v="#N/A"/>
    <n v="0"/>
    <s v="Por Ejecutar"/>
    <e v="#N/A"/>
    <e v="#N/A"/>
    <n v="0"/>
    <m/>
    <m/>
  </r>
  <r>
    <n v="79"/>
    <s v="OE3;SI;DPU-ACT_11"/>
    <s v="DP;DP-ACT_36;Nov"/>
    <x v="0"/>
    <s v="Fortalecer la Vigilancia."/>
    <s v="SI"/>
    <s v="PAI_10"/>
    <x v="0"/>
    <s v="PyP_Vigilancia Previa"/>
    <s v="DP-E_13"/>
    <s v="7. Vigilancia Previa"/>
    <s v="DP-ACT_36"/>
    <s v="Cálculos Actuariales"/>
    <s v="DP"/>
    <s v="Dirección_de_Promoción_y_Prevención_de_Puertos"/>
    <n v="2"/>
    <n v="12"/>
    <n v="2019"/>
    <d v="2019-11-30T00:00:00"/>
    <s v="Nov"/>
    <e v="#N/A"/>
    <n v="0"/>
    <n v="0"/>
    <s v="Por Ejecutar"/>
    <e v="#N/A"/>
    <e v="#N/A"/>
    <n v="0"/>
    <m/>
    <m/>
  </r>
  <r>
    <n v="79"/>
    <s v="OE3;SI;DPU-ACT_11"/>
    <s v="DP;DP-ACT_36;Dic"/>
    <x v="0"/>
    <s v="Fortalecer la Vigilancia."/>
    <s v="SI"/>
    <s v="PAI_10"/>
    <x v="0"/>
    <s v="PyP_Vigilancia Previa"/>
    <s v="DP-E_13"/>
    <s v="7. Vigilancia Previa"/>
    <s v="DP-ACT_36"/>
    <s v="Cálculos Actuariales"/>
    <s v="DP"/>
    <s v="Dirección_de_Promoción_y_Prevención_de_Puertos"/>
    <n v="2"/>
    <n v="12"/>
    <n v="2019"/>
    <d v="2019-12-30T00:00:00"/>
    <s v="Dic"/>
    <e v="#N/A"/>
    <n v="0"/>
    <n v="0"/>
    <s v="Por Ejecutar"/>
    <e v="#N/A"/>
    <e v="#N/A"/>
    <n v="0"/>
    <m/>
    <m/>
  </r>
  <r>
    <n v="80"/>
    <s v="OE3;SI;DPU-ACT_12"/>
    <s v="DP;DP-ACT_37;Ene"/>
    <x v="0"/>
    <s v="Fortalecer la Vigilancia."/>
    <s v="SI"/>
    <s v="PAI_10"/>
    <x v="0"/>
    <s v="PyP_Vigilancia Previa"/>
    <s v="DP-E_13"/>
    <s v="7. Vigilancia Previa"/>
    <s v="DP-ACT_37"/>
    <s v="Reglamentación de Condiciones Técnicas de Operación - RCTO"/>
    <s v="DP"/>
    <s v="Dirección_de_Promoción_y_Prevención_de_Puertos"/>
    <n v="2"/>
    <n v="9"/>
    <n v="2019"/>
    <d v="2019-01-30T00:00:00"/>
    <s v="Ene"/>
    <n v="0"/>
    <n v="0"/>
    <e v="#DIV/0!"/>
    <e v="#DIV/0!"/>
    <e v="#N/A"/>
    <e v="#N/A"/>
    <n v="0"/>
    <e v="#N/A"/>
    <e v="#N/A"/>
  </r>
  <r>
    <n v="80"/>
    <s v="OE3;SI;DPU-ACT_12"/>
    <s v="DP;DP-ACT_37;Feb"/>
    <x v="0"/>
    <s v="Fortalecer la Vigilancia."/>
    <s v="SI"/>
    <s v="PAI_10"/>
    <x v="0"/>
    <s v="PyP_Vigilancia Previa"/>
    <s v="DP-E_13"/>
    <s v="7. Vigilancia Previa"/>
    <s v="DP-ACT_37"/>
    <s v="Reglamentación de Condiciones Técnicas de Operación - RCTO"/>
    <s v="DP"/>
    <s v="Dirección_de_Promoción_y_Prevención_de_Puertos"/>
    <n v="2"/>
    <n v="9"/>
    <n v="2019"/>
    <d v="2019-02-28T00:00:00"/>
    <s v="Feb"/>
    <n v="0"/>
    <n v="0"/>
    <e v="#DIV/0!"/>
    <e v="#DIV/0!"/>
    <e v="#N/A"/>
    <e v="#N/A"/>
    <n v="0"/>
    <m/>
    <m/>
  </r>
  <r>
    <n v="80"/>
    <s v="OE3;SI;DPU-ACT_12"/>
    <s v="DP;DP-ACT_37;Mar"/>
    <x v="0"/>
    <s v="Fortalecer la Vigilancia."/>
    <s v="SI"/>
    <s v="PAI_10"/>
    <x v="0"/>
    <s v="PyP_Vigilancia Previa"/>
    <s v="DP-E_13"/>
    <s v="7. Vigilancia Previa"/>
    <s v="DP-ACT_37"/>
    <s v="Reglamentación de Condiciones Técnicas de Operación - RCTO"/>
    <s v="DP"/>
    <s v="Dirección_de_Promoción_y_Prevención_de_Puertos"/>
    <n v="2"/>
    <n v="9"/>
    <n v="2019"/>
    <d v="2019-03-30T00:00:00"/>
    <s v="Mar"/>
    <n v="0"/>
    <n v="0"/>
    <e v="#DIV/0!"/>
    <e v="#DIV/0!"/>
    <e v="#N/A"/>
    <e v="#N/A"/>
    <n v="0"/>
    <m/>
    <m/>
  </r>
  <r>
    <n v="80"/>
    <s v="OE3;SI;DPU-ACT_12"/>
    <s v="DP;DP-ACT_37;Abr"/>
    <x v="0"/>
    <s v="Fortalecer la Vigilancia."/>
    <s v="SI"/>
    <s v="PAI_10"/>
    <x v="0"/>
    <s v="PyP_Vigilancia Previa"/>
    <s v="DP-E_13"/>
    <s v="7. Vigilancia Previa"/>
    <s v="DP-ACT_37"/>
    <s v="Reglamentación de Condiciones Técnicas de Operación - RCTO"/>
    <s v="DP"/>
    <s v="Dirección_de_Promoción_y_Prevención_de_Puertos"/>
    <n v="2"/>
    <n v="9"/>
    <n v="2019"/>
    <d v="2019-04-30T00:00:00"/>
    <s v="Abr"/>
    <n v="0"/>
    <n v="0"/>
    <e v="#DIV/0!"/>
    <e v="#DIV/0!"/>
    <e v="#N/A"/>
    <e v="#N/A"/>
    <n v="0"/>
    <m/>
    <m/>
  </r>
  <r>
    <n v="80"/>
    <s v="OE3;SI;DPU-ACT_12"/>
    <s v="DP;DP-ACT_37;May"/>
    <x v="0"/>
    <s v="Fortalecer la Vigilancia."/>
    <s v="SI"/>
    <s v="PAI_10"/>
    <x v="0"/>
    <s v="PyP_Vigilancia Previa"/>
    <s v="DP-E_13"/>
    <s v="7. Vigilancia Previa"/>
    <s v="DP-ACT_37"/>
    <s v="Reglamentación de Condiciones Técnicas de Operación - RCTO"/>
    <s v="DP"/>
    <s v="Dirección_de_Promoción_y_Prevención_de_Puertos"/>
    <n v="2"/>
    <n v="9"/>
    <n v="2019"/>
    <d v="2019-05-30T00:00:00"/>
    <s v="May"/>
    <n v="0"/>
    <n v="0"/>
    <e v="#DIV/0!"/>
    <e v="#DIV/0!"/>
    <e v="#N/A"/>
    <e v="#N/A"/>
    <n v="0"/>
    <m/>
    <m/>
  </r>
  <r>
    <n v="80"/>
    <s v="OE3;SI;DPU-ACT_12"/>
    <s v="DP;DP-ACT_37;Jun"/>
    <x v="0"/>
    <s v="Fortalecer la Vigilancia."/>
    <s v="SI"/>
    <s v="PAI_10"/>
    <x v="0"/>
    <s v="PyP_Vigilancia Previa"/>
    <s v="DP-E_13"/>
    <s v="7. Vigilancia Previa"/>
    <s v="DP-ACT_37"/>
    <s v="Reglamentación de Condiciones Técnicas de Operación - RCTO"/>
    <s v="DP"/>
    <s v="Dirección_de_Promoción_y_Prevención_de_Puertos"/>
    <n v="2"/>
    <n v="9"/>
    <n v="2019"/>
    <d v="2019-06-30T00:00:00"/>
    <s v="Jun"/>
    <n v="0"/>
    <n v="0"/>
    <e v="#DIV/0!"/>
    <e v="#DIV/0!"/>
    <e v="#N/A"/>
    <e v="#N/A"/>
    <n v="0"/>
    <m/>
    <m/>
  </r>
  <r>
    <n v="80"/>
    <s v="OE3;SI;DPU-ACT_12"/>
    <s v="DP;DP-ACT_37;Jul"/>
    <x v="0"/>
    <s v="Fortalecer la Vigilancia."/>
    <s v="SI"/>
    <s v="PAI_10"/>
    <x v="0"/>
    <s v="PyP_Vigilancia Previa"/>
    <s v="DP-E_13"/>
    <s v="7. Vigilancia Previa"/>
    <s v="DP-ACT_37"/>
    <s v="Reglamentación de Condiciones Técnicas de Operación - RCTO"/>
    <s v="DP"/>
    <s v="Dirección_de_Promoción_y_Prevención_de_Puertos"/>
    <n v="2"/>
    <n v="9"/>
    <n v="2019"/>
    <d v="2019-07-30T00:00:00"/>
    <s v="Jul"/>
    <n v="0"/>
    <n v="0"/>
    <e v="#DIV/0!"/>
    <e v="#DIV/0!"/>
    <e v="#N/A"/>
    <e v="#N/A"/>
    <n v="0"/>
    <m/>
    <m/>
  </r>
  <r>
    <n v="80"/>
    <s v="OE3;SI;DPU-ACT_12"/>
    <s v="DP;DP-ACT_37;Ago"/>
    <x v="0"/>
    <s v="Fortalecer la Vigilancia."/>
    <s v="SI"/>
    <s v="PAI_10"/>
    <x v="0"/>
    <s v="PyP_Vigilancia Previa"/>
    <s v="DP-E_13"/>
    <s v="7. Vigilancia Previa"/>
    <s v="DP-ACT_37"/>
    <s v="Reglamentación de Condiciones Técnicas de Operación - RCTO"/>
    <s v="DP"/>
    <s v="Dirección_de_Promoción_y_Prevención_de_Puertos"/>
    <n v="2"/>
    <n v="9"/>
    <n v="2019"/>
    <d v="2019-08-30T00:00:00"/>
    <s v="Ago"/>
    <n v="0"/>
    <n v="0"/>
    <e v="#DIV/0!"/>
    <e v="#DIV/0!"/>
    <e v="#N/A"/>
    <e v="#N/A"/>
    <n v="0"/>
    <m/>
    <m/>
  </r>
  <r>
    <n v="80"/>
    <s v="OE3;SI;DPU-ACT_12"/>
    <s v="DP;DP-ACT_37;Sep"/>
    <x v="0"/>
    <s v="Fortalecer la Vigilancia."/>
    <s v="SI"/>
    <s v="PAI_10"/>
    <x v="0"/>
    <s v="PyP_Vigilancia Previa"/>
    <s v="DP-E_13"/>
    <s v="7. Vigilancia Previa"/>
    <s v="DP-ACT_37"/>
    <s v="Reglamentación de Condiciones Técnicas de Operación - RCTO"/>
    <s v="DP"/>
    <s v="Dirección_de_Promoción_y_Prevención_de_Puertos"/>
    <n v="2"/>
    <n v="9"/>
    <n v="2019"/>
    <d v="2019-09-30T00:00:00"/>
    <s v="Sep"/>
    <e v="#N/A"/>
    <e v="#N/A"/>
    <e v="#N/A"/>
    <e v="#N/A"/>
    <e v="#N/A"/>
    <e v="#N/A"/>
    <n v="0"/>
    <m/>
    <m/>
  </r>
  <r>
    <n v="80"/>
    <s v="OE3;SI;DPU-ACT_12"/>
    <s v="DP;DP-ACT_37;Oct"/>
    <x v="0"/>
    <s v="Fortalecer la Vigilancia."/>
    <s v="SI"/>
    <s v="PAI_10"/>
    <x v="0"/>
    <s v="PyP_Vigilancia Previa"/>
    <s v="DP-E_13"/>
    <s v="7. Vigilancia Previa"/>
    <s v="DP-ACT_37"/>
    <s v="Reglamentación de Condiciones Técnicas de Operación - RCTO"/>
    <s v="DP"/>
    <s v="Dirección_de_Promoción_y_Prevención_de_Puertos"/>
    <n v="2"/>
    <n v="9"/>
    <n v="2019"/>
    <d v="2019-10-30T00:00:00"/>
    <s v="Oct"/>
    <e v="#N/A"/>
    <e v="#N/A"/>
    <n v="0"/>
    <s v="Por Ejecutar"/>
    <e v="#N/A"/>
    <e v="#N/A"/>
    <n v="0"/>
    <m/>
    <m/>
  </r>
  <r>
    <n v="80"/>
    <s v="OE3;SI;DPU-ACT_12"/>
    <s v="DP;DP-ACT_37;Nov"/>
    <x v="0"/>
    <s v="Fortalecer la Vigilancia."/>
    <s v="SI"/>
    <s v="PAI_10"/>
    <x v="0"/>
    <s v="PyP_Vigilancia Previa"/>
    <s v="DP-E_13"/>
    <s v="7. Vigilancia Previa"/>
    <s v="DP-ACT_37"/>
    <s v="Reglamentación de Condiciones Técnicas de Operación - RCTO"/>
    <s v="DP"/>
    <s v="Dirección_de_Promoción_y_Prevención_de_Puertos"/>
    <n v="2"/>
    <n v="9"/>
    <n v="2019"/>
    <d v="2019-11-30T00:00:00"/>
    <s v="Nov"/>
    <e v="#N/A"/>
    <n v="0"/>
    <n v="0"/>
    <s v="Por Ejecutar"/>
    <e v="#N/A"/>
    <e v="#N/A"/>
    <n v="0"/>
    <m/>
    <m/>
  </r>
  <r>
    <n v="80"/>
    <s v="OE3;SI;DPU-ACT_12"/>
    <s v="DP;DP-ACT_37;Dic"/>
    <x v="0"/>
    <s v="Fortalecer la Vigilancia."/>
    <s v="SI"/>
    <s v="PAI_10"/>
    <x v="0"/>
    <s v="PyP_Vigilancia Previa"/>
    <s v="DP-E_13"/>
    <s v="7. Vigilancia Previa"/>
    <s v="DP-ACT_37"/>
    <s v="Reglamentación de Condiciones Técnicas de Operación - RCTO"/>
    <s v="DP"/>
    <s v="Dirección_de_Promoción_y_Prevención_de_Puertos"/>
    <n v="2"/>
    <n v="9"/>
    <n v="2019"/>
    <d v="2019-12-30T00:00:00"/>
    <s v="Dic"/>
    <e v="#N/A"/>
    <n v="0"/>
    <n v="0"/>
    <s v="Por Ejecutar"/>
    <e v="#N/A"/>
    <e v="#N/A"/>
    <n v="0"/>
    <m/>
    <m/>
  </r>
  <r>
    <n v="81"/>
    <s v="OE3;SI;DPU-ACT_13"/>
    <s v="DP;DP-ACT_38;Ene"/>
    <x v="0"/>
    <s v="Fortalecer la Vigilancia."/>
    <s v="SI"/>
    <s v="PAI_10"/>
    <x v="0"/>
    <s v="Gestión_PQRS"/>
    <s v="DP-E_14"/>
    <s v="A. Peticiones, Quejas, Reclamos y Solicitudes."/>
    <s v="DP-ACT_38"/>
    <s v="A. Peticiones, Quejas, Reclamos y Solicitudes."/>
    <s v="DP"/>
    <s v="Dirección_de_Investigaciones_de_Puertos"/>
    <n v="1"/>
    <n v="9"/>
    <n v="2019"/>
    <d v="2019-01-30T00:00:00"/>
    <s v="Ene"/>
    <n v="0"/>
    <n v="0"/>
    <e v="#DIV/0!"/>
    <e v="#DIV/0!"/>
    <e v="#N/A"/>
    <e v="#N/A"/>
    <n v="0"/>
    <e v="#N/A"/>
    <e v="#N/A"/>
  </r>
  <r>
    <n v="81"/>
    <s v="OE3;SI;DPU-ACT_13"/>
    <s v="DP;DP-ACT_38;Feb"/>
    <x v="0"/>
    <s v="Fortalecer la Vigilancia."/>
    <s v="SI"/>
    <s v="PAI_10"/>
    <x v="0"/>
    <s v="Gestión_PQRS"/>
    <s v="DP-E_14"/>
    <s v="A. Peticiones, Quejas, Reclamos y Solicitudes."/>
    <s v="DP-ACT_38"/>
    <s v="A. Peticiones, Quejas, Reclamos y Solicitudes."/>
    <s v="DP"/>
    <s v="Dirección_de_Investigaciones_de_Puertos"/>
    <n v="1"/>
    <n v="9"/>
    <n v="2019"/>
    <d v="2019-02-28T00:00:00"/>
    <s v="Feb"/>
    <n v="0"/>
    <n v="0"/>
    <e v="#DIV/0!"/>
    <e v="#DIV/0!"/>
    <e v="#N/A"/>
    <e v="#N/A"/>
    <n v="0"/>
    <m/>
    <m/>
  </r>
  <r>
    <n v="81"/>
    <s v="OE3;SI;DPU-ACT_13"/>
    <s v="DP;DP-ACT_38;Mar"/>
    <x v="0"/>
    <s v="Fortalecer la Vigilancia."/>
    <s v="SI"/>
    <s v="PAI_10"/>
    <x v="0"/>
    <s v="Gestión_PQRS"/>
    <s v="DP-E_14"/>
    <s v="A. Peticiones, Quejas, Reclamos y Solicitudes."/>
    <s v="DP-ACT_38"/>
    <s v="A. Peticiones, Quejas, Reclamos y Solicitudes."/>
    <s v="DP"/>
    <s v="Dirección_de_Investigaciones_de_Puertos"/>
    <n v="1"/>
    <n v="9"/>
    <n v="2019"/>
    <d v="2019-03-30T00:00:00"/>
    <s v="Mar"/>
    <n v="0"/>
    <n v="0"/>
    <e v="#DIV/0!"/>
    <e v="#DIV/0!"/>
    <e v="#N/A"/>
    <e v="#N/A"/>
    <n v="0"/>
    <m/>
    <m/>
  </r>
  <r>
    <n v="81"/>
    <s v="OE3;SI;DPU-ACT_13"/>
    <s v="DP;DP-ACT_38;Abr"/>
    <x v="0"/>
    <s v="Fortalecer la Vigilancia."/>
    <s v="SI"/>
    <s v="PAI_10"/>
    <x v="0"/>
    <s v="Gestión_PQRS"/>
    <s v="DP-E_14"/>
    <s v="A. Peticiones, Quejas, Reclamos y Solicitudes."/>
    <s v="DP-ACT_38"/>
    <s v="A. Peticiones, Quejas, Reclamos y Solicitudes."/>
    <s v="DP"/>
    <s v="Dirección_de_Investigaciones_de_Puertos"/>
    <n v="1"/>
    <n v="9"/>
    <n v="2019"/>
    <d v="2019-04-30T00:00:00"/>
    <s v="Abr"/>
    <n v="0"/>
    <n v="0"/>
    <n v="0"/>
    <s v="Por Ejecutar"/>
    <e v="#N/A"/>
    <e v="#N/A"/>
    <n v="0"/>
    <m/>
    <m/>
  </r>
  <r>
    <n v="81"/>
    <s v="OE3;SI;DPU-ACT_13"/>
    <s v="DP;DP-ACT_38;May"/>
    <x v="0"/>
    <s v="Fortalecer la Vigilancia."/>
    <s v="SI"/>
    <s v="PAI_10"/>
    <x v="0"/>
    <s v="Gestión_PQRS"/>
    <s v="DP-E_14"/>
    <s v="A. Peticiones, Quejas, Reclamos y Solicitudes."/>
    <s v="DP-ACT_38"/>
    <s v="A. Peticiones, Quejas, Reclamos y Solicitudes."/>
    <s v="DP"/>
    <s v="Dirección_de_Investigaciones_de_Puertos"/>
    <n v="1"/>
    <n v="9"/>
    <n v="2019"/>
    <d v="2019-05-30T00:00:00"/>
    <s v="May"/>
    <n v="0"/>
    <n v="0"/>
    <n v="0"/>
    <s v="Por Ejecutar"/>
    <e v="#N/A"/>
    <e v="#N/A"/>
    <n v="0"/>
    <m/>
    <m/>
  </r>
  <r>
    <n v="81"/>
    <s v="OE3;SI;DPU-ACT_13"/>
    <s v="DP;DP-ACT_38;Jun"/>
    <x v="0"/>
    <s v="Fortalecer la Vigilancia."/>
    <s v="SI"/>
    <s v="PAI_10"/>
    <x v="0"/>
    <s v="Gestión_PQRS"/>
    <s v="DP-E_14"/>
    <s v="A. Peticiones, Quejas, Reclamos y Solicitudes."/>
    <s v="DP-ACT_38"/>
    <s v="A. Peticiones, Quejas, Reclamos y Solicitudes."/>
    <s v="DP"/>
    <s v="Dirección_de_Investigaciones_de_Puertos"/>
    <n v="1"/>
    <n v="9"/>
    <n v="2019"/>
    <d v="2019-06-30T00:00:00"/>
    <s v="Jun"/>
    <n v="0"/>
    <n v="0"/>
    <e v="#DIV/0!"/>
    <e v="#DIV/0!"/>
    <e v="#N/A"/>
    <e v="#N/A"/>
    <n v="0"/>
    <m/>
    <m/>
  </r>
  <r>
    <n v="81"/>
    <s v="OE3;SI;DPU-ACT_13"/>
    <s v="DP;DP-ACT_38;Jul"/>
    <x v="0"/>
    <s v="Fortalecer la Vigilancia."/>
    <s v="SI"/>
    <s v="PAI_10"/>
    <x v="0"/>
    <s v="Gestión_PQRS"/>
    <s v="DP-E_14"/>
    <s v="A. Peticiones, Quejas, Reclamos y Solicitudes."/>
    <s v="DP-ACT_38"/>
    <s v="A. Peticiones, Quejas, Reclamos y Solicitudes."/>
    <s v="DP"/>
    <s v="Dirección_de_Investigaciones_de_Puertos"/>
    <n v="1"/>
    <n v="9"/>
    <n v="2019"/>
    <d v="2019-07-30T00:00:00"/>
    <s v="Jul"/>
    <n v="0"/>
    <n v="0"/>
    <e v="#DIV/0!"/>
    <e v="#DIV/0!"/>
    <e v="#N/A"/>
    <e v="#N/A"/>
    <n v="0"/>
    <m/>
    <m/>
  </r>
  <r>
    <n v="81"/>
    <s v="OE3;SI;DPU-ACT_13"/>
    <s v="DP;DP-ACT_38;Ago"/>
    <x v="0"/>
    <s v="Fortalecer la Vigilancia."/>
    <s v="SI"/>
    <s v="PAI_10"/>
    <x v="0"/>
    <s v="Gestión_PQRS"/>
    <s v="DP-E_14"/>
    <s v="A. Peticiones, Quejas, Reclamos y Solicitudes."/>
    <s v="DP-ACT_38"/>
    <s v="A. Peticiones, Quejas, Reclamos y Solicitudes."/>
    <s v="DP"/>
    <s v="Dirección_de_Investigaciones_de_Puertos"/>
    <n v="1"/>
    <n v="9"/>
    <n v="2019"/>
    <d v="2019-08-30T00:00:00"/>
    <s v="Ago"/>
    <n v="0"/>
    <n v="0"/>
    <e v="#DIV/0!"/>
    <e v="#DIV/0!"/>
    <e v="#N/A"/>
    <e v="#N/A"/>
    <n v="0"/>
    <m/>
    <m/>
  </r>
  <r>
    <n v="81"/>
    <s v="OE3;SI;DPU-ACT_13"/>
    <s v="DP;DP-ACT_38;Sep"/>
    <x v="0"/>
    <s v="Fortalecer la Vigilancia."/>
    <s v="SI"/>
    <s v="PAI_10"/>
    <x v="0"/>
    <s v="Gestión_PQRS"/>
    <s v="DP-E_14"/>
    <s v="A. Peticiones, Quejas, Reclamos y Solicitudes."/>
    <s v="DP-ACT_38"/>
    <s v="A. Peticiones, Quejas, Reclamos y Solicitudes."/>
    <s v="DP"/>
    <s v="Dirección_de_Investigaciones_de_Puertos"/>
    <n v="1"/>
    <n v="9"/>
    <n v="2019"/>
    <d v="2019-09-30T00:00:00"/>
    <s v="Sep"/>
    <e v="#N/A"/>
    <e v="#N/A"/>
    <e v="#N/A"/>
    <e v="#N/A"/>
    <e v="#N/A"/>
    <e v="#N/A"/>
    <n v="0"/>
    <m/>
    <m/>
  </r>
  <r>
    <n v="81"/>
    <s v="OE3;SI;DPU-ACT_13"/>
    <s v="DP;DP-ACT_38;Oct"/>
    <x v="0"/>
    <s v="Fortalecer la Vigilancia."/>
    <s v="SI"/>
    <s v="PAI_10"/>
    <x v="0"/>
    <s v="Gestión_PQRS"/>
    <s v="DP-E_14"/>
    <s v="A. Peticiones, Quejas, Reclamos y Solicitudes."/>
    <s v="DP-ACT_38"/>
    <s v="A. Peticiones, Quejas, Reclamos y Solicitudes."/>
    <s v="DP"/>
    <s v="Dirección_de_Investigaciones_de_Puertos"/>
    <n v="1"/>
    <n v="9"/>
    <n v="2019"/>
    <d v="2019-10-30T00:00:00"/>
    <s v="Oct"/>
    <e v="#N/A"/>
    <e v="#N/A"/>
    <n v="0"/>
    <s v="Por Ejecutar"/>
    <e v="#N/A"/>
    <e v="#N/A"/>
    <n v="0"/>
    <m/>
    <m/>
  </r>
  <r>
    <n v="81"/>
    <s v="OE3;SI;DPU-ACT_13"/>
    <s v="DP;DP-ACT_38;Nov"/>
    <x v="0"/>
    <s v="Fortalecer la Vigilancia."/>
    <s v="SI"/>
    <s v="PAI_10"/>
    <x v="0"/>
    <s v="Gestión_PQRS"/>
    <s v="DP-E_14"/>
    <s v="A. Peticiones, Quejas, Reclamos y Solicitudes."/>
    <s v="DP-ACT_38"/>
    <s v="A. Peticiones, Quejas, Reclamos y Solicitudes."/>
    <s v="DP"/>
    <s v="Dirección_de_Investigaciones_de_Puertos"/>
    <n v="1"/>
    <n v="9"/>
    <n v="2019"/>
    <d v="2019-11-30T00:00:00"/>
    <s v="Nov"/>
    <e v="#N/A"/>
    <n v="0"/>
    <n v="0"/>
    <s v="Por Ejecutar"/>
    <e v="#N/A"/>
    <e v="#N/A"/>
    <n v="0"/>
    <m/>
    <m/>
  </r>
  <r>
    <n v="81"/>
    <s v="OE3;SI;DPU-ACT_13"/>
    <s v="DP;DP-ACT_38;Dic"/>
    <x v="0"/>
    <s v="Fortalecer la Vigilancia."/>
    <s v="SI"/>
    <s v="PAI_10"/>
    <x v="0"/>
    <s v="Gestión_PQRS"/>
    <s v="DP-E_14"/>
    <s v="A. Peticiones, Quejas, Reclamos y Solicitudes."/>
    <s v="DP-ACT_38"/>
    <s v="A. Peticiones, Quejas, Reclamos y Solicitudes."/>
    <s v="DP"/>
    <s v="Dirección_de_Investigaciones_de_Puertos"/>
    <n v="1"/>
    <n v="9"/>
    <n v="2019"/>
    <d v="2019-12-30T00:00:00"/>
    <s v="Dic"/>
    <e v="#N/A"/>
    <n v="0"/>
    <n v="0"/>
    <s v="Por Ejecutar"/>
    <e v="#N/A"/>
    <e v="#N/A"/>
    <n v="0"/>
    <m/>
    <m/>
  </r>
  <r>
    <n v="82"/>
    <s v="OE1;SI;DP-ACT_33"/>
    <s v="DP;DP-ACT_39;Ene"/>
    <x v="0"/>
    <s v="Fortalecer la Vigilancia."/>
    <s v="SI"/>
    <s v="PAI_10"/>
    <x v="0"/>
    <s v="Averiguación_Preliminar"/>
    <s v="DP-E_15"/>
    <s v="B. Resolver Análisis y/o Estudio de Averiguaciones Preliminares"/>
    <s v="DP-ACT_39"/>
    <s v="B. Averiguación Preliminar"/>
    <s v="DP"/>
    <s v="Dirección_de_Investigaciones_de_Puertos"/>
    <n v="1"/>
    <n v="3"/>
    <n v="2019"/>
    <d v="2019-01-30T00:00:00"/>
    <s v="Ene"/>
    <n v="0"/>
    <n v="0"/>
    <n v="0"/>
    <s v="Por Ejecutar"/>
    <e v="#N/A"/>
    <e v="#N/A"/>
    <n v="0"/>
    <e v="#N/A"/>
    <e v="#N/A"/>
  </r>
  <r>
    <n v="82"/>
    <s v="OE1;SI;DP-ACT_33"/>
    <s v="DP;DP-ACT_39;Feb"/>
    <x v="0"/>
    <s v="Fortalecer la Vigilancia."/>
    <s v="SI"/>
    <s v="PAI_10"/>
    <x v="0"/>
    <s v="Averiguación_Preliminar"/>
    <s v="DP-E_15"/>
    <s v="B. Resolver Análisis y/o Estudio de Averiguaciones Preliminares"/>
    <s v="DP-ACT_39"/>
    <s v="B. Averiguación Preliminar"/>
    <s v="DP"/>
    <s v="Dirección_de_Investigaciones_de_Puertos"/>
    <n v="1"/>
    <n v="3"/>
    <n v="2019"/>
    <d v="2019-02-28T00:00:00"/>
    <s v="Feb"/>
    <n v="0"/>
    <n v="0"/>
    <n v="0"/>
    <s v="Por Ejecutar"/>
    <e v="#N/A"/>
    <e v="#N/A"/>
    <n v="0"/>
    <m/>
    <m/>
  </r>
  <r>
    <n v="82"/>
    <s v="OE1;SI;DP-ACT_33"/>
    <s v="DP;DP-ACT_39;Mar"/>
    <x v="0"/>
    <s v="Fortalecer la Vigilancia."/>
    <s v="SI"/>
    <s v="PAI_10"/>
    <x v="0"/>
    <s v="Averiguación_Preliminar"/>
    <s v="DP-E_15"/>
    <s v="B. Resolver Análisis y/o Estudio de Averiguaciones Preliminares"/>
    <s v="DP-ACT_39"/>
    <s v="B. Averiguación Preliminar"/>
    <s v="DP"/>
    <s v="Dirección_de_Investigaciones_de_Puertos"/>
    <n v="1"/>
    <n v="3"/>
    <n v="2019"/>
    <d v="2019-03-30T00:00:00"/>
    <s v="Mar"/>
    <n v="0"/>
    <n v="0"/>
    <n v="0"/>
    <s v="Por Ejecutar"/>
    <e v="#N/A"/>
    <e v="#N/A"/>
    <n v="0"/>
    <m/>
    <m/>
  </r>
  <r>
    <n v="82"/>
    <s v="OE1;SI;DP-ACT_33"/>
    <s v="DP;DP-ACT_39;Abr"/>
    <x v="0"/>
    <s v="Fortalecer la Vigilancia."/>
    <s v="SI"/>
    <s v="PAI_10"/>
    <x v="0"/>
    <s v="Averiguación_Preliminar"/>
    <s v="DP-E_15"/>
    <s v="B. Resolver Análisis y/o Estudio de Averiguaciones Preliminares"/>
    <s v="DP-ACT_39"/>
    <s v="B. Averiguación Preliminar"/>
    <s v="DP"/>
    <s v="Dirección_de_Investigaciones_de_Puertos"/>
    <n v="1"/>
    <n v="3"/>
    <n v="2019"/>
    <d v="2019-04-30T00:00:00"/>
    <s v="Abr"/>
    <n v="0"/>
    <n v="0"/>
    <n v="0"/>
    <s v="Por Ejecutar"/>
    <e v="#N/A"/>
    <e v="#N/A"/>
    <n v="0"/>
    <m/>
    <m/>
  </r>
  <r>
    <n v="82"/>
    <s v="OE1;SI;DP-ACT_33"/>
    <s v="DP;DP-ACT_39;May"/>
    <x v="0"/>
    <s v="Fortalecer la Vigilancia."/>
    <s v="SI"/>
    <s v="PAI_10"/>
    <x v="0"/>
    <s v="Averiguación_Preliminar"/>
    <s v="DP-E_15"/>
    <s v="B. Resolver Análisis y/o Estudio de Averiguaciones Preliminares"/>
    <s v="DP-ACT_39"/>
    <s v="B. Averiguación Preliminar"/>
    <s v="DP"/>
    <s v="Dirección_de_Investigaciones_de_Puertos"/>
    <n v="1"/>
    <n v="3"/>
    <n v="2019"/>
    <d v="2019-05-30T00:00:00"/>
    <s v="May"/>
    <n v="0"/>
    <n v="0"/>
    <n v="0"/>
    <s v="Por Ejecutar"/>
    <e v="#N/A"/>
    <e v="#N/A"/>
    <n v="0"/>
    <m/>
    <m/>
  </r>
  <r>
    <n v="82"/>
    <s v="OE1;SI;DP-ACT_33"/>
    <s v="DP;DP-ACT_39;Jun"/>
    <x v="0"/>
    <s v="Fortalecer la Vigilancia."/>
    <s v="SI"/>
    <s v="PAI_10"/>
    <x v="0"/>
    <s v="Averiguación_Preliminar"/>
    <s v="DP-E_15"/>
    <s v="B. Resolver Análisis y/o Estudio de Averiguaciones Preliminares"/>
    <s v="DP-ACT_39"/>
    <s v="B. Averiguación Preliminar"/>
    <s v="DP"/>
    <s v="Dirección_de_Investigaciones_de_Puertos"/>
    <n v="1"/>
    <n v="3"/>
    <n v="2019"/>
    <d v="2019-06-30T00:00:00"/>
    <s v="Jun"/>
    <n v="0"/>
    <n v="0"/>
    <n v="0"/>
    <s v="Por Ejecutar"/>
    <e v="#N/A"/>
    <e v="#N/A"/>
    <n v="0"/>
    <m/>
    <m/>
  </r>
  <r>
    <n v="82"/>
    <s v="OE1;SI;DP-ACT_33"/>
    <s v="DP;DP-ACT_39;Jul"/>
    <x v="0"/>
    <s v="Fortalecer la Vigilancia."/>
    <s v="SI"/>
    <s v="PAI_10"/>
    <x v="0"/>
    <s v="Averiguación_Preliminar"/>
    <s v="DP-E_15"/>
    <s v="B. Resolver Análisis y/o Estudio de Averiguaciones Preliminares"/>
    <s v="DP-ACT_39"/>
    <s v="B. Averiguación Preliminar"/>
    <s v="DP"/>
    <s v="Dirección_de_Investigaciones_de_Puertos"/>
    <n v="1"/>
    <n v="3"/>
    <n v="2019"/>
    <d v="2019-07-30T00:00:00"/>
    <s v="Jul"/>
    <n v="0"/>
    <n v="0"/>
    <n v="0"/>
    <s v="Por Ejecutar"/>
    <e v="#N/A"/>
    <e v="#N/A"/>
    <n v="0"/>
    <m/>
    <m/>
  </r>
  <r>
    <n v="82"/>
    <s v="OE1;SI;DP-ACT_33"/>
    <s v="DP;DP-ACT_39;Ago"/>
    <x v="0"/>
    <s v="Fortalecer la Vigilancia."/>
    <s v="SI"/>
    <s v="PAI_10"/>
    <x v="0"/>
    <s v="Averiguación_Preliminar"/>
    <s v="DP-E_15"/>
    <s v="B. Resolver Análisis y/o Estudio de Averiguaciones Preliminares"/>
    <s v="DP-ACT_39"/>
    <s v="B. Averiguación Preliminar"/>
    <s v="DP"/>
    <s v="Dirección_de_Investigaciones_de_Puertos"/>
    <n v="1"/>
    <n v="3"/>
    <n v="2019"/>
    <d v="2019-08-30T00:00:00"/>
    <s v="Ago"/>
    <n v="0"/>
    <n v="0"/>
    <n v="0"/>
    <s v="Por Ejecutar"/>
    <e v="#N/A"/>
    <e v="#N/A"/>
    <n v="0"/>
    <m/>
    <m/>
  </r>
  <r>
    <n v="82"/>
    <s v="OE1;SI;DP-ACT_33"/>
    <s v="DP;DP-ACT_39;Sep"/>
    <x v="0"/>
    <s v="Fortalecer la Vigilancia."/>
    <s v="SI"/>
    <s v="PAI_10"/>
    <x v="0"/>
    <s v="Averiguación_Preliminar"/>
    <s v="DP-E_15"/>
    <s v="B. Resolver Análisis y/o Estudio de Averiguaciones Preliminares"/>
    <s v="DP-ACT_39"/>
    <s v="B. Averiguación Preliminar"/>
    <s v="DP"/>
    <s v="Dirección_de_Investigaciones_de_Puertos"/>
    <n v="1"/>
    <n v="3"/>
    <n v="2019"/>
    <d v="2019-09-30T00:00:00"/>
    <s v="Sep"/>
    <e v="#N/A"/>
    <e v="#N/A"/>
    <e v="#N/A"/>
    <e v="#N/A"/>
    <e v="#N/A"/>
    <e v="#N/A"/>
    <n v="0"/>
    <m/>
    <m/>
  </r>
  <r>
    <n v="82"/>
    <s v="OE1;SI;DP-ACT_33"/>
    <s v="DP;DP-ACT_39;Oct"/>
    <x v="0"/>
    <s v="Fortalecer la Vigilancia."/>
    <s v="SI"/>
    <s v="PAI_10"/>
    <x v="0"/>
    <s v="Averiguación_Preliminar"/>
    <s v="DP-E_15"/>
    <s v="B. Resolver Análisis y/o Estudio de Averiguaciones Preliminares"/>
    <s v="DP-ACT_39"/>
    <s v="B. Averiguación Preliminar"/>
    <s v="DP"/>
    <s v="Dirección_de_Investigaciones_de_Puertos"/>
    <n v="1"/>
    <n v="3"/>
    <n v="2019"/>
    <d v="2019-10-30T00:00:00"/>
    <s v="Oct"/>
    <e v="#N/A"/>
    <e v="#N/A"/>
    <n v="0"/>
    <s v="Por Ejecutar"/>
    <e v="#N/A"/>
    <e v="#N/A"/>
    <n v="0"/>
    <m/>
    <m/>
  </r>
  <r>
    <n v="82"/>
    <s v="OE1;SI;DP-ACT_33"/>
    <s v="DP;DP-ACT_39;Nov"/>
    <x v="0"/>
    <s v="Fortalecer la Vigilancia."/>
    <s v="SI"/>
    <s v="PAI_10"/>
    <x v="0"/>
    <s v="Averiguación_Preliminar"/>
    <s v="DP-E_15"/>
    <s v="B. Resolver Análisis y/o Estudio de Averiguaciones Preliminares"/>
    <s v="DP-ACT_39"/>
    <s v="B. Averiguación Preliminar"/>
    <s v="DP"/>
    <s v="Dirección_de_Investigaciones_de_Puertos"/>
    <n v="1"/>
    <n v="3"/>
    <n v="2019"/>
    <d v="2019-11-30T00:00:00"/>
    <s v="Nov"/>
    <e v="#N/A"/>
    <n v="0"/>
    <n v="0"/>
    <s v="Por Ejecutar"/>
    <e v="#N/A"/>
    <e v="#N/A"/>
    <n v="0"/>
    <m/>
    <m/>
  </r>
  <r>
    <n v="82"/>
    <s v="OE1;SI;DP-ACT_33"/>
    <s v="DP;DP-ACT_39;Dic"/>
    <x v="0"/>
    <s v="Fortalecer la Vigilancia."/>
    <s v="SI"/>
    <s v="PAI_10"/>
    <x v="0"/>
    <s v="Averiguación_Preliminar"/>
    <s v="DP-E_15"/>
    <s v="B. Resolver Análisis y/o Estudio de Averiguaciones Preliminares"/>
    <s v="DP-ACT_39"/>
    <s v="B. Averiguación Preliminar"/>
    <s v="DP"/>
    <s v="Dirección_de_Investigaciones_de_Puertos"/>
    <n v="1"/>
    <n v="3"/>
    <n v="2019"/>
    <d v="2019-12-30T00:00:00"/>
    <s v="Dic"/>
    <e v="#N/A"/>
    <n v="0"/>
    <n v="0"/>
    <s v="Por Ejecutar"/>
    <e v="#N/A"/>
    <e v="#N/A"/>
    <n v="0"/>
    <m/>
    <m/>
  </r>
  <r>
    <n v="83"/>
    <s v="OE1;SI;DP-ACT_34"/>
    <s v="DP;DP-ACT_40;Ene"/>
    <x v="0"/>
    <s v="Fortalecer la Vigilancia."/>
    <s v="SI"/>
    <s v="PAI_10"/>
    <x v="0"/>
    <s v="Investigaciones"/>
    <s v="DP-E_16"/>
    <s v="C. Resolver Actuaciones Administrativas dentro del Término - Decreto 2409"/>
    <s v="DP-ACT_40"/>
    <s v="1. INVESTIGACIÓN"/>
    <s v="DP"/>
    <s v="Dirección_de_Investigaciones_de_Puertos"/>
    <n v="1"/>
    <n v="3"/>
    <n v="2019"/>
    <d v="2019-01-30T00:00:00"/>
    <s v="Ene"/>
    <n v="21"/>
    <n v="21"/>
    <n v="1"/>
    <s v="Ejecutada"/>
    <e v="#N/A"/>
    <e v="#N/A"/>
    <n v="0"/>
    <e v="#N/A"/>
    <e v="#N/A"/>
  </r>
  <r>
    <n v="83"/>
    <s v="OE1;SI;DP-ACT_34"/>
    <s v="DP;DP-ACT_40;Feb"/>
    <x v="0"/>
    <s v="Fortalecer la Vigilancia."/>
    <s v="SI"/>
    <s v="PAI_10"/>
    <x v="0"/>
    <s v="Investigaciones"/>
    <s v="DP-E_16"/>
    <s v="C. Resolver Actuaciones Administrativas dentro del Término - Decreto 2409"/>
    <s v="DP-ACT_40"/>
    <s v="1. INVESTIGACIÓN"/>
    <s v="DP"/>
    <s v="Dirección_de_Investigaciones_de_Puertos"/>
    <n v="1"/>
    <n v="3"/>
    <n v="2019"/>
    <d v="2019-02-28T00:00:00"/>
    <s v="Feb"/>
    <n v="0"/>
    <n v="0"/>
    <e v="#DIV/0!"/>
    <e v="#DIV/0!"/>
    <e v="#N/A"/>
    <e v="#N/A"/>
    <n v="0"/>
    <m/>
    <m/>
  </r>
  <r>
    <n v="83"/>
    <s v="OE1;SI;DP-ACT_34"/>
    <s v="DP;DP-ACT_40;Mar"/>
    <x v="0"/>
    <s v="Fortalecer la Vigilancia."/>
    <s v="SI"/>
    <s v="PAI_10"/>
    <x v="0"/>
    <s v="Investigaciones"/>
    <s v="DP-E_16"/>
    <s v="C. Resolver Actuaciones Administrativas dentro del Término - Decreto 2409"/>
    <s v="DP-ACT_40"/>
    <s v="1. INVESTIGACIÓN"/>
    <s v="DP"/>
    <s v="Dirección_de_Investigaciones_de_Puertos"/>
    <n v="1"/>
    <n v="3"/>
    <n v="2019"/>
    <d v="2019-03-30T00:00:00"/>
    <s v="Mar"/>
    <n v="0"/>
    <n v="0"/>
    <e v="#DIV/0!"/>
    <e v="#DIV/0!"/>
    <e v="#N/A"/>
    <e v="#N/A"/>
    <n v="0"/>
    <m/>
    <m/>
  </r>
  <r>
    <n v="83"/>
    <s v="OE1;SI;DP-ACT_34"/>
    <s v="DP;DP-ACT_40;Abr"/>
    <x v="0"/>
    <s v="Fortalecer la Vigilancia."/>
    <s v="SI"/>
    <s v="PAI_10"/>
    <x v="0"/>
    <s v="Investigaciones"/>
    <s v="DP-E_16"/>
    <s v="C. Resolver Actuaciones Administrativas dentro del Término - Decreto 2409"/>
    <s v="DP-ACT_40"/>
    <s v="1. INVESTIGACIÓN"/>
    <s v="DP"/>
    <s v="Dirección_de_Investigaciones_de_Puertos"/>
    <n v="1"/>
    <n v="3"/>
    <n v="2019"/>
    <d v="2019-04-30T00:00:00"/>
    <s v="Abr"/>
    <n v="0"/>
    <n v="0"/>
    <e v="#DIV/0!"/>
    <e v="#DIV/0!"/>
    <e v="#N/A"/>
    <e v="#N/A"/>
    <n v="0"/>
    <m/>
    <m/>
  </r>
  <r>
    <n v="83"/>
    <s v="OE1;SI;DP-ACT_34"/>
    <s v="DP;DP-ACT_40;May"/>
    <x v="0"/>
    <s v="Fortalecer la Vigilancia."/>
    <s v="SI"/>
    <s v="PAI_10"/>
    <x v="0"/>
    <s v="Investigaciones"/>
    <s v="DP-E_16"/>
    <s v="C. Resolver Actuaciones Administrativas dentro del Término - Decreto 2409"/>
    <s v="DP-ACT_40"/>
    <s v="1. INVESTIGACIÓN"/>
    <s v="DP"/>
    <s v="Dirección_de_Investigaciones_de_Puertos"/>
    <n v="1"/>
    <n v="3"/>
    <n v="2019"/>
    <d v="2019-05-30T00:00:00"/>
    <s v="May"/>
    <n v="0"/>
    <n v="0"/>
    <e v="#DIV/0!"/>
    <e v="#DIV/0!"/>
    <e v="#N/A"/>
    <e v="#N/A"/>
    <n v="0"/>
    <m/>
    <m/>
  </r>
  <r>
    <n v="83"/>
    <s v="OE1;SI;DP-ACT_34"/>
    <s v="DP;DP-ACT_40;Jun"/>
    <x v="0"/>
    <s v="Fortalecer la Vigilancia."/>
    <s v="SI"/>
    <s v="PAI_10"/>
    <x v="0"/>
    <s v="Investigaciones"/>
    <s v="DP-E_16"/>
    <s v="C. Resolver Actuaciones Administrativas dentro del Término - Decreto 2409"/>
    <s v="DP-ACT_40"/>
    <s v="1. INVESTIGACIÓN"/>
    <s v="DP"/>
    <s v="Dirección_de_Investigaciones_de_Puertos"/>
    <n v="1"/>
    <n v="3"/>
    <n v="2019"/>
    <d v="2019-06-30T00:00:00"/>
    <s v="Jun"/>
    <n v="0"/>
    <n v="0"/>
    <e v="#DIV/0!"/>
    <e v="#DIV/0!"/>
    <e v="#N/A"/>
    <e v="#N/A"/>
    <n v="0"/>
    <m/>
    <m/>
  </r>
  <r>
    <n v="83"/>
    <s v="OE1;SI;DP-ACT_34"/>
    <s v="DP;DP-ACT_40;Jul"/>
    <x v="0"/>
    <s v="Fortalecer la Vigilancia."/>
    <s v="SI"/>
    <s v="PAI_10"/>
    <x v="0"/>
    <s v="Investigaciones"/>
    <s v="DP-E_16"/>
    <s v="C. Resolver Actuaciones Administrativas dentro del Término - Decreto 2409"/>
    <s v="DP-ACT_40"/>
    <s v="1. INVESTIGACIÓN"/>
    <s v="DP"/>
    <s v="Dirección_de_Investigaciones_de_Puertos"/>
    <n v="1"/>
    <n v="3"/>
    <n v="2019"/>
    <d v="2019-07-30T00:00:00"/>
    <s v="Jul"/>
    <n v="0"/>
    <n v="0"/>
    <e v="#DIV/0!"/>
    <e v="#DIV/0!"/>
    <e v="#N/A"/>
    <e v="#N/A"/>
    <n v="0"/>
    <m/>
    <m/>
  </r>
  <r>
    <n v="83"/>
    <s v="OE1;SI;DP-ACT_34"/>
    <s v="DP;DP-ACT_40;Ago"/>
    <x v="0"/>
    <s v="Fortalecer la Vigilancia."/>
    <s v="SI"/>
    <s v="PAI_10"/>
    <x v="0"/>
    <s v="Investigaciones"/>
    <s v="DP-E_16"/>
    <s v="C. Resolver Actuaciones Administrativas dentro del Término - Decreto 2409"/>
    <s v="DP-ACT_40"/>
    <s v="1. INVESTIGACIÓN"/>
    <s v="DP"/>
    <s v="Dirección_de_Investigaciones_de_Puertos"/>
    <n v="1"/>
    <n v="3"/>
    <n v="2019"/>
    <d v="2019-08-30T00:00:00"/>
    <s v="Ago"/>
    <n v="0"/>
    <n v="0"/>
    <e v="#DIV/0!"/>
    <e v="#DIV/0!"/>
    <e v="#N/A"/>
    <e v="#N/A"/>
    <n v="0"/>
    <m/>
    <m/>
  </r>
  <r>
    <n v="83"/>
    <s v="OE1;SI;DP-ACT_34"/>
    <s v="DP;DP-ACT_40;Sep"/>
    <x v="0"/>
    <s v="Fortalecer la Vigilancia."/>
    <s v="SI"/>
    <s v="PAI_10"/>
    <x v="0"/>
    <s v="Investigaciones"/>
    <s v="DP-E_16"/>
    <s v="C. Resolver Actuaciones Administrativas dentro del Término - Decreto 2409"/>
    <s v="DP-ACT_40"/>
    <s v="1. INVESTIGACIÓN"/>
    <s v="DP"/>
    <s v="Dirección_de_Investigaciones_de_Puertos"/>
    <n v="1"/>
    <n v="3"/>
    <n v="2019"/>
    <d v="2019-09-30T00:00:00"/>
    <s v="Sep"/>
    <e v="#N/A"/>
    <e v="#N/A"/>
    <e v="#N/A"/>
    <e v="#N/A"/>
    <e v="#N/A"/>
    <e v="#N/A"/>
    <n v="0"/>
    <m/>
    <m/>
  </r>
  <r>
    <n v="83"/>
    <s v="OE1;SI;DP-ACT_34"/>
    <s v="DP;DP-ACT_40;Oct"/>
    <x v="0"/>
    <s v="Fortalecer la Vigilancia."/>
    <s v="SI"/>
    <s v="PAI_10"/>
    <x v="0"/>
    <s v="Investigaciones"/>
    <s v="DP-E_16"/>
    <s v="C. Resolver Actuaciones Administrativas dentro del Término - Decreto 2409"/>
    <s v="DP-ACT_40"/>
    <s v="1. INVESTIGACIÓN"/>
    <s v="DP"/>
    <s v="Dirección_de_Investigaciones_de_Puertos"/>
    <n v="1"/>
    <n v="3"/>
    <n v="2019"/>
    <d v="2019-10-30T00:00:00"/>
    <s v="Oct"/>
    <e v="#N/A"/>
    <e v="#N/A"/>
    <n v="0"/>
    <s v="Por Ejecutar"/>
    <e v="#N/A"/>
    <e v="#N/A"/>
    <n v="0"/>
    <m/>
    <m/>
  </r>
  <r>
    <n v="83"/>
    <s v="OE1;SI;DP-ACT_34"/>
    <s v="DP;DP-ACT_40;Nov"/>
    <x v="0"/>
    <s v="Fortalecer la Vigilancia."/>
    <s v="SI"/>
    <s v="PAI_10"/>
    <x v="0"/>
    <s v="Investigaciones"/>
    <s v="DP-E_16"/>
    <s v="C. Resolver Actuaciones Administrativas dentro del Término - Decreto 2409"/>
    <s v="DP-ACT_40"/>
    <s v="1. INVESTIGACIÓN"/>
    <s v="DP"/>
    <s v="Dirección_de_Investigaciones_de_Puertos"/>
    <n v="1"/>
    <n v="3"/>
    <n v="2019"/>
    <d v="2019-11-30T00:00:00"/>
    <s v="Nov"/>
    <e v="#N/A"/>
    <n v="0"/>
    <n v="0"/>
    <s v="Por Ejecutar"/>
    <e v="#N/A"/>
    <e v="#N/A"/>
    <n v="0"/>
    <m/>
    <m/>
  </r>
  <r>
    <n v="83"/>
    <s v="OE1;SI;DP-ACT_34"/>
    <s v="DP;DP-ACT_40;Dic"/>
    <x v="0"/>
    <s v="Fortalecer la Vigilancia."/>
    <s v="SI"/>
    <s v="PAI_10"/>
    <x v="0"/>
    <s v="Investigaciones"/>
    <s v="DP-E_16"/>
    <s v="C. Resolver Actuaciones Administrativas dentro del Término - Decreto 2409"/>
    <s v="DP-ACT_40"/>
    <s v="1. INVESTIGACIÓN"/>
    <s v="DP"/>
    <s v="Dirección_de_Investigaciones_de_Puertos"/>
    <n v="1"/>
    <n v="3"/>
    <n v="2019"/>
    <d v="2019-12-30T00:00:00"/>
    <s v="Dic"/>
    <e v="#N/A"/>
    <n v="0"/>
    <n v="0"/>
    <s v="Por Ejecutar"/>
    <e v="#N/A"/>
    <e v="#N/A"/>
    <n v="0"/>
    <m/>
    <m/>
  </r>
  <r>
    <n v="84"/>
    <s v="OE1;SI;DP-ACT_35"/>
    <s v="DP;DP-ACT_41;Ene"/>
    <x v="0"/>
    <s v="Fortalecer la Vigilancia."/>
    <s v="SI"/>
    <s v="PAI_10"/>
    <x v="0"/>
    <s v="Investigaciones"/>
    <s v="DP-E_16"/>
    <s v="C. Resolver Actuaciones Administrativas dentro del Término - Decreto 2409"/>
    <s v="DP-ACT_41"/>
    <s v="2. ETAPA PROBATORIA"/>
    <s v="DP"/>
    <s v="Dirección_de_Investigaciones_de_Puertos"/>
    <n v="1"/>
    <n v="3"/>
    <n v="2019"/>
    <d v="2019-01-30T00:00:00"/>
    <s v="Ene"/>
    <n v="0"/>
    <n v="0"/>
    <n v="0"/>
    <s v="Por Ejecutar"/>
    <e v="#N/A"/>
    <e v="#N/A"/>
    <n v="0"/>
    <e v="#N/A"/>
    <e v="#N/A"/>
  </r>
  <r>
    <n v="84"/>
    <s v="OE1;SI;DP-ACT_35"/>
    <s v="DP;DP-ACT_41;Feb"/>
    <x v="0"/>
    <s v="Fortalecer la Vigilancia."/>
    <s v="SI"/>
    <s v="PAI_10"/>
    <x v="0"/>
    <s v="Investigaciones"/>
    <s v="DP-E_16"/>
    <s v="C. Resolver Actuaciones Administrativas dentro del Término - Decreto 2409"/>
    <s v="DP-ACT_41"/>
    <s v="2. ETAPA PROBATORIA"/>
    <s v="DP"/>
    <s v="Dirección_de_Investigaciones_de_Puertos"/>
    <n v="1"/>
    <n v="3"/>
    <n v="2019"/>
    <d v="2019-02-28T00:00:00"/>
    <s v="Feb"/>
    <n v="0"/>
    <n v="0"/>
    <n v="0"/>
    <s v="Por Ejecutar"/>
    <e v="#N/A"/>
    <e v="#N/A"/>
    <n v="0"/>
    <m/>
    <m/>
  </r>
  <r>
    <n v="84"/>
    <s v="OE1;SI;DP-ACT_35"/>
    <s v="DP;DP-ACT_41;Mar"/>
    <x v="0"/>
    <s v="Fortalecer la Vigilancia."/>
    <s v="SI"/>
    <s v="PAI_10"/>
    <x v="0"/>
    <s v="Investigaciones"/>
    <s v="DP-E_16"/>
    <s v="C. Resolver Actuaciones Administrativas dentro del Término - Decreto 2409"/>
    <s v="DP-ACT_41"/>
    <s v="2. ETAPA PROBATORIA"/>
    <s v="DP"/>
    <s v="Dirección_de_Investigaciones_de_Puertos"/>
    <n v="1"/>
    <n v="3"/>
    <n v="2019"/>
    <d v="2019-03-30T00:00:00"/>
    <s v="Mar"/>
    <n v="0"/>
    <n v="0"/>
    <n v="0"/>
    <s v="Por Ejecutar"/>
    <e v="#N/A"/>
    <e v="#N/A"/>
    <n v="0"/>
    <m/>
    <m/>
  </r>
  <r>
    <n v="84"/>
    <s v="OE1;SI;DP-ACT_35"/>
    <s v="DP;DP-ACT_41;Abr"/>
    <x v="0"/>
    <s v="Fortalecer la Vigilancia."/>
    <s v="SI"/>
    <s v="PAI_10"/>
    <x v="0"/>
    <s v="Investigaciones"/>
    <s v="DP-E_16"/>
    <s v="C. Resolver Actuaciones Administrativas dentro del Término - Decreto 2409"/>
    <s v="DP-ACT_41"/>
    <s v="2. ETAPA PROBATORIA"/>
    <s v="DP"/>
    <s v="Dirección_de_Investigaciones_de_Puertos"/>
    <n v="1"/>
    <n v="3"/>
    <n v="2019"/>
    <d v="2019-04-30T00:00:00"/>
    <s v="Abr"/>
    <n v="0"/>
    <n v="0"/>
    <n v="0"/>
    <s v="Por Ejecutar"/>
    <e v="#N/A"/>
    <e v="#N/A"/>
    <n v="0"/>
    <m/>
    <m/>
  </r>
  <r>
    <n v="84"/>
    <s v="OE1;SI;DP-ACT_35"/>
    <s v="DP;DP-ACT_41;May"/>
    <x v="0"/>
    <s v="Fortalecer la Vigilancia."/>
    <s v="SI"/>
    <s v="PAI_10"/>
    <x v="0"/>
    <s v="Investigaciones"/>
    <s v="DP-E_16"/>
    <s v="C. Resolver Actuaciones Administrativas dentro del Término - Decreto 2409"/>
    <s v="DP-ACT_41"/>
    <s v="2. ETAPA PROBATORIA"/>
    <s v="DP"/>
    <s v="Dirección_de_Investigaciones_de_Puertos"/>
    <n v="1"/>
    <n v="3"/>
    <n v="2019"/>
    <d v="2019-05-30T00:00:00"/>
    <s v="May"/>
    <n v="0"/>
    <n v="0"/>
    <n v="0"/>
    <s v="Por Ejecutar"/>
    <e v="#N/A"/>
    <e v="#N/A"/>
    <n v="0"/>
    <m/>
    <m/>
  </r>
  <r>
    <n v="84"/>
    <s v="OE1;SI;DP-ACT_35"/>
    <s v="DP;DP-ACT_41;Jun"/>
    <x v="0"/>
    <s v="Fortalecer la Vigilancia."/>
    <s v="SI"/>
    <s v="PAI_10"/>
    <x v="0"/>
    <s v="Investigaciones"/>
    <s v="DP-E_16"/>
    <s v="C. Resolver Actuaciones Administrativas dentro del Término - Decreto 2409"/>
    <s v="DP-ACT_41"/>
    <s v="2. ETAPA PROBATORIA"/>
    <s v="DP"/>
    <s v="Dirección_de_Investigaciones_de_Puertos"/>
    <n v="1"/>
    <n v="3"/>
    <n v="2019"/>
    <d v="2019-06-30T00:00:00"/>
    <s v="Jun"/>
    <n v="0"/>
    <n v="0"/>
    <n v="0"/>
    <s v="Por Ejecutar"/>
    <e v="#N/A"/>
    <e v="#N/A"/>
    <n v="0"/>
    <m/>
    <m/>
  </r>
  <r>
    <n v="84"/>
    <s v="OE1;SI;DP-ACT_35"/>
    <s v="DP;DP-ACT_41;Jul"/>
    <x v="0"/>
    <s v="Fortalecer la Vigilancia."/>
    <s v="SI"/>
    <s v="PAI_10"/>
    <x v="0"/>
    <s v="Investigaciones"/>
    <s v="DP-E_16"/>
    <s v="C. Resolver Actuaciones Administrativas dentro del Término - Decreto 2409"/>
    <s v="DP-ACT_41"/>
    <s v="2. ETAPA PROBATORIA"/>
    <s v="DP"/>
    <s v="Dirección_de_Investigaciones_de_Puertos"/>
    <n v="1"/>
    <n v="3"/>
    <n v="2019"/>
    <d v="2019-07-30T00:00:00"/>
    <s v="Jul"/>
    <n v="0"/>
    <n v="0"/>
    <n v="0"/>
    <s v="Por Ejecutar"/>
    <e v="#N/A"/>
    <e v="#N/A"/>
    <n v="0"/>
    <m/>
    <m/>
  </r>
  <r>
    <n v="84"/>
    <s v="OE1;SI;DP-ACT_35"/>
    <s v="DP;DP-ACT_41;Ago"/>
    <x v="0"/>
    <s v="Fortalecer la Vigilancia."/>
    <s v="SI"/>
    <s v="PAI_10"/>
    <x v="0"/>
    <s v="Investigaciones"/>
    <s v="DP-E_16"/>
    <s v="C. Resolver Actuaciones Administrativas dentro del Término - Decreto 2409"/>
    <s v="DP-ACT_41"/>
    <s v="2. ETAPA PROBATORIA"/>
    <s v="DP"/>
    <s v="Dirección_de_Investigaciones_de_Puertos"/>
    <n v="1"/>
    <n v="3"/>
    <n v="2019"/>
    <d v="2019-08-30T00:00:00"/>
    <s v="Ago"/>
    <n v="0"/>
    <n v="0"/>
    <n v="0"/>
    <s v="Por Ejecutar"/>
    <e v="#N/A"/>
    <e v="#N/A"/>
    <n v="0"/>
    <m/>
    <m/>
  </r>
  <r>
    <n v="84"/>
    <s v="OE1;SI;DP-ACT_35"/>
    <s v="DP;DP-ACT_41;Sep"/>
    <x v="0"/>
    <s v="Fortalecer la Vigilancia."/>
    <s v="SI"/>
    <s v="PAI_10"/>
    <x v="0"/>
    <s v="Investigaciones"/>
    <s v="DP-E_16"/>
    <s v="C. Resolver Actuaciones Administrativas dentro del Término - Decreto 2409"/>
    <s v="DP-ACT_41"/>
    <s v="2. ETAPA PROBATORIA"/>
    <s v="DP"/>
    <s v="Dirección_de_Investigaciones_de_Puertos"/>
    <n v="1"/>
    <n v="3"/>
    <n v="2019"/>
    <d v="2019-09-30T00:00:00"/>
    <s v="Sep"/>
    <e v="#N/A"/>
    <e v="#N/A"/>
    <e v="#N/A"/>
    <e v="#N/A"/>
    <e v="#N/A"/>
    <e v="#N/A"/>
    <n v="0"/>
    <m/>
    <m/>
  </r>
  <r>
    <n v="84"/>
    <s v="OE1;SI;DP-ACT_35"/>
    <s v="DP;DP-ACT_41;Oct"/>
    <x v="0"/>
    <s v="Fortalecer la Vigilancia."/>
    <s v="SI"/>
    <s v="PAI_10"/>
    <x v="0"/>
    <s v="Investigaciones"/>
    <s v="DP-E_16"/>
    <s v="C. Resolver Actuaciones Administrativas dentro del Término - Decreto 2409"/>
    <s v="DP-ACT_41"/>
    <s v="2. ETAPA PROBATORIA"/>
    <s v="DP"/>
    <s v="Dirección_de_Investigaciones_de_Puertos"/>
    <n v="1"/>
    <n v="3"/>
    <n v="2019"/>
    <d v="2019-10-30T00:00:00"/>
    <s v="Oct"/>
    <e v="#N/A"/>
    <e v="#N/A"/>
    <n v="0"/>
    <s v="Por Ejecutar"/>
    <e v="#N/A"/>
    <e v="#N/A"/>
    <n v="0"/>
    <m/>
    <m/>
  </r>
  <r>
    <n v="84"/>
    <s v="OE1;SI;DP-ACT_35"/>
    <s v="DP;DP-ACT_41;Nov"/>
    <x v="0"/>
    <s v="Fortalecer la Vigilancia."/>
    <s v="SI"/>
    <s v="PAI_10"/>
    <x v="0"/>
    <s v="Investigaciones"/>
    <s v="DP-E_16"/>
    <s v="C. Resolver Actuaciones Administrativas dentro del Término - Decreto 2409"/>
    <s v="DP-ACT_41"/>
    <s v="2. ETAPA PROBATORIA"/>
    <s v="DP"/>
    <s v="Dirección_de_Investigaciones_de_Puertos"/>
    <n v="1"/>
    <n v="3"/>
    <n v="2019"/>
    <d v="2019-11-30T00:00:00"/>
    <s v="Nov"/>
    <e v="#N/A"/>
    <n v="0"/>
    <n v="0"/>
    <s v="Por Ejecutar"/>
    <e v="#N/A"/>
    <e v="#N/A"/>
    <n v="0"/>
    <m/>
    <m/>
  </r>
  <r>
    <n v="84"/>
    <s v="OE1;SI;DP-ACT_35"/>
    <s v="DP;DP-ACT_41;Dic"/>
    <x v="0"/>
    <s v="Fortalecer la Vigilancia."/>
    <s v="SI"/>
    <s v="PAI_10"/>
    <x v="0"/>
    <s v="Investigaciones"/>
    <s v="DP-E_16"/>
    <s v="C. Resolver Actuaciones Administrativas dentro del Término - Decreto 2409"/>
    <s v="DP-ACT_41"/>
    <s v="2. ETAPA PROBATORIA"/>
    <s v="DP"/>
    <s v="Dirección_de_Investigaciones_de_Puertos"/>
    <n v="1"/>
    <n v="3"/>
    <n v="2019"/>
    <d v="2019-12-30T00:00:00"/>
    <s v="Dic"/>
    <e v="#N/A"/>
    <n v="0"/>
    <n v="0"/>
    <s v="Por Ejecutar"/>
    <e v="#N/A"/>
    <e v="#N/A"/>
    <n v="0"/>
    <m/>
    <m/>
  </r>
  <r>
    <n v="85"/>
    <s v="OE1;SI;DP-ACT_36"/>
    <s v="DP;DP-ACT_42;Ene"/>
    <x v="0"/>
    <s v="Fortalecer la Vigilancia."/>
    <s v="SI"/>
    <s v="PAI_10"/>
    <x v="0"/>
    <s v="Investigaciones"/>
    <s v="DP-E_16"/>
    <s v="C. Resolver Actuaciones Administrativas dentro del Término - Decreto 2409"/>
    <s v="DP-ACT_42"/>
    <s v="3. ALEGATOS"/>
    <s v="DP"/>
    <s v="Dirección_de_Investigaciones_de_Puertos"/>
    <n v="1"/>
    <n v="3"/>
    <n v="2019"/>
    <d v="2019-01-30T00:00:00"/>
    <s v="Ene"/>
    <n v="0"/>
    <n v="0"/>
    <n v="0"/>
    <s v="Por Ejecutar"/>
    <e v="#N/A"/>
    <e v="#N/A"/>
    <n v="0"/>
    <e v="#N/A"/>
    <e v="#N/A"/>
  </r>
  <r>
    <n v="85"/>
    <s v="OE1;SI;DP-ACT_36"/>
    <s v="DP;DP-ACT_42;Feb"/>
    <x v="0"/>
    <s v="Fortalecer la Vigilancia."/>
    <s v="SI"/>
    <s v="PAI_10"/>
    <x v="0"/>
    <s v="Investigaciones"/>
    <s v="DP-E_16"/>
    <s v="C. Resolver Actuaciones Administrativas dentro del Término - Decreto 2409"/>
    <s v="DP-ACT_42"/>
    <s v="3. ALEGATOS"/>
    <s v="DP"/>
    <s v="Dirección_de_Investigaciones_de_Puertos"/>
    <n v="1"/>
    <n v="3"/>
    <n v="2019"/>
    <d v="2019-02-28T00:00:00"/>
    <s v="Feb"/>
    <n v="0"/>
    <n v="0"/>
    <e v="#DIV/0!"/>
    <e v="#DIV/0!"/>
    <e v="#N/A"/>
    <e v="#N/A"/>
    <n v="0"/>
    <m/>
    <m/>
  </r>
  <r>
    <n v="85"/>
    <s v="OE1;SI;DP-ACT_36"/>
    <s v="DP;DP-ACT_42;Mar"/>
    <x v="0"/>
    <s v="Fortalecer la Vigilancia."/>
    <s v="SI"/>
    <s v="PAI_10"/>
    <x v="0"/>
    <s v="Investigaciones"/>
    <s v="DP-E_16"/>
    <s v="C. Resolver Actuaciones Administrativas dentro del Término - Decreto 2409"/>
    <s v="DP-ACT_42"/>
    <s v="3. ALEGATOS"/>
    <s v="DP"/>
    <s v="Dirección_de_Investigaciones_de_Puertos"/>
    <n v="1"/>
    <n v="3"/>
    <n v="2019"/>
    <d v="2019-03-30T00:00:00"/>
    <s v="Mar"/>
    <n v="0"/>
    <n v="0"/>
    <e v="#DIV/0!"/>
    <e v="#DIV/0!"/>
    <e v="#N/A"/>
    <e v="#N/A"/>
    <n v="0"/>
    <m/>
    <m/>
  </r>
  <r>
    <n v="85"/>
    <s v="OE1;SI;DP-ACT_36"/>
    <s v="DP;DP-ACT_42;Abr"/>
    <x v="0"/>
    <s v="Fortalecer la Vigilancia."/>
    <s v="SI"/>
    <s v="PAI_10"/>
    <x v="0"/>
    <s v="Investigaciones"/>
    <s v="DP-E_16"/>
    <s v="C. Resolver Actuaciones Administrativas dentro del Término - Decreto 2409"/>
    <s v="DP-ACT_42"/>
    <s v="3. ALEGATOS"/>
    <s v="DP"/>
    <s v="Dirección_de_Investigaciones_de_Puertos"/>
    <n v="1"/>
    <n v="3"/>
    <n v="2019"/>
    <d v="2019-04-30T00:00:00"/>
    <s v="Abr"/>
    <n v="0"/>
    <n v="0"/>
    <e v="#DIV/0!"/>
    <e v="#DIV/0!"/>
    <e v="#N/A"/>
    <e v="#N/A"/>
    <n v="0"/>
    <m/>
    <m/>
  </r>
  <r>
    <n v="85"/>
    <s v="OE1;SI;DP-ACT_36"/>
    <s v="DP;DP-ACT_42;May"/>
    <x v="0"/>
    <s v="Fortalecer la Vigilancia."/>
    <s v="SI"/>
    <s v="PAI_10"/>
    <x v="0"/>
    <s v="Investigaciones"/>
    <s v="DP-E_16"/>
    <s v="C. Resolver Actuaciones Administrativas dentro del Término - Decreto 2409"/>
    <s v="DP-ACT_42"/>
    <s v="3. ALEGATOS"/>
    <s v="DP"/>
    <s v="Dirección_de_Investigaciones_de_Puertos"/>
    <n v="1"/>
    <n v="3"/>
    <n v="2019"/>
    <d v="2019-05-30T00:00:00"/>
    <s v="May"/>
    <n v="0"/>
    <n v="0"/>
    <e v="#DIV/0!"/>
    <e v="#DIV/0!"/>
    <e v="#N/A"/>
    <e v="#N/A"/>
    <n v="0"/>
    <m/>
    <m/>
  </r>
  <r>
    <n v="85"/>
    <s v="OE1;SI;DP-ACT_36"/>
    <s v="DP;DP-ACT_42;Jun"/>
    <x v="0"/>
    <s v="Fortalecer la Vigilancia."/>
    <s v="SI"/>
    <s v="PAI_10"/>
    <x v="0"/>
    <s v="Investigaciones"/>
    <s v="DP-E_16"/>
    <s v="C. Resolver Actuaciones Administrativas dentro del Término - Decreto 2409"/>
    <s v="DP-ACT_42"/>
    <s v="3. ALEGATOS"/>
    <s v="DP"/>
    <s v="Dirección_de_Investigaciones_de_Puertos"/>
    <n v="1"/>
    <n v="3"/>
    <n v="2019"/>
    <d v="2019-06-30T00:00:00"/>
    <s v="Jun"/>
    <n v="0"/>
    <n v="0"/>
    <e v="#DIV/0!"/>
    <e v="#DIV/0!"/>
    <e v="#N/A"/>
    <e v="#N/A"/>
    <n v="0"/>
    <m/>
    <m/>
  </r>
  <r>
    <n v="85"/>
    <s v="OE1;SI;DP-ACT_36"/>
    <s v="DP;DP-ACT_42;Jul"/>
    <x v="0"/>
    <s v="Fortalecer la Vigilancia."/>
    <s v="SI"/>
    <s v="PAI_10"/>
    <x v="0"/>
    <s v="Investigaciones"/>
    <s v="DP-E_16"/>
    <s v="C. Resolver Actuaciones Administrativas dentro del Término - Decreto 2409"/>
    <s v="DP-ACT_42"/>
    <s v="3. ALEGATOS"/>
    <s v="DP"/>
    <s v="Dirección_de_Investigaciones_de_Puertos"/>
    <n v="1"/>
    <n v="3"/>
    <n v="2019"/>
    <d v="2019-07-30T00:00:00"/>
    <s v="Jul"/>
    <n v="0"/>
    <n v="0"/>
    <e v="#DIV/0!"/>
    <e v="#DIV/0!"/>
    <e v="#N/A"/>
    <e v="#N/A"/>
    <n v="0"/>
    <m/>
    <m/>
  </r>
  <r>
    <n v="85"/>
    <s v="OE1;SI;DP-ACT_36"/>
    <s v="DP;DP-ACT_42;Ago"/>
    <x v="0"/>
    <s v="Fortalecer la Vigilancia."/>
    <s v="SI"/>
    <s v="PAI_10"/>
    <x v="0"/>
    <s v="Investigaciones"/>
    <s v="DP-E_16"/>
    <s v="C. Resolver Actuaciones Administrativas dentro del Término - Decreto 2409"/>
    <s v="DP-ACT_42"/>
    <s v="3. ALEGATOS"/>
    <s v="DP"/>
    <s v="Dirección_de_Investigaciones_de_Puertos"/>
    <n v="1"/>
    <n v="3"/>
    <n v="2019"/>
    <d v="2019-08-30T00:00:00"/>
    <s v="Ago"/>
    <n v="0"/>
    <n v="0"/>
    <e v="#DIV/0!"/>
    <e v="#DIV/0!"/>
    <e v="#N/A"/>
    <e v="#N/A"/>
    <n v="0"/>
    <m/>
    <m/>
  </r>
  <r>
    <n v="85"/>
    <s v="OE1;SI;DP-ACT_36"/>
    <s v="DP;DP-ACT_42;Sep"/>
    <x v="0"/>
    <s v="Fortalecer la Vigilancia."/>
    <s v="SI"/>
    <s v="PAI_10"/>
    <x v="0"/>
    <s v="Investigaciones"/>
    <s v="DP-E_16"/>
    <s v="C. Resolver Actuaciones Administrativas dentro del Término - Decreto 2409"/>
    <s v="DP-ACT_42"/>
    <s v="3. ALEGATOS"/>
    <s v="DP"/>
    <s v="Dirección_de_Investigaciones_de_Puertos"/>
    <n v="1"/>
    <n v="3"/>
    <n v="2019"/>
    <d v="2019-09-30T00:00:00"/>
    <s v="Sep"/>
    <e v="#N/A"/>
    <e v="#N/A"/>
    <e v="#N/A"/>
    <e v="#N/A"/>
    <e v="#N/A"/>
    <e v="#N/A"/>
    <n v="0"/>
    <m/>
    <m/>
  </r>
  <r>
    <n v="85"/>
    <s v="OE1;SI;DP-ACT_36"/>
    <s v="DP;DP-ACT_42;Oct"/>
    <x v="0"/>
    <s v="Fortalecer la Vigilancia."/>
    <s v="SI"/>
    <s v="PAI_10"/>
    <x v="0"/>
    <s v="Investigaciones"/>
    <s v="DP-E_16"/>
    <s v="C. Resolver Actuaciones Administrativas dentro del Término - Decreto 2409"/>
    <s v="DP-ACT_42"/>
    <s v="3. ALEGATOS"/>
    <s v="DP"/>
    <s v="Dirección_de_Investigaciones_de_Puertos"/>
    <n v="1"/>
    <n v="3"/>
    <n v="2019"/>
    <d v="2019-10-30T00:00:00"/>
    <s v="Oct"/>
    <e v="#N/A"/>
    <e v="#N/A"/>
    <n v="0"/>
    <s v="Por Ejecutar"/>
    <e v="#N/A"/>
    <e v="#N/A"/>
    <n v="0"/>
    <m/>
    <m/>
  </r>
  <r>
    <n v="85"/>
    <s v="OE1;SI;DP-ACT_36"/>
    <s v="DP;DP-ACT_42;Nov"/>
    <x v="0"/>
    <s v="Fortalecer la Vigilancia."/>
    <s v="SI"/>
    <s v="PAI_10"/>
    <x v="0"/>
    <s v="Investigaciones"/>
    <s v="DP-E_16"/>
    <s v="C. Resolver Actuaciones Administrativas dentro del Término - Decreto 2409"/>
    <s v="DP-ACT_42"/>
    <s v="3. ALEGATOS"/>
    <s v="DP"/>
    <s v="Dirección_de_Investigaciones_de_Puertos"/>
    <n v="1"/>
    <n v="3"/>
    <n v="2019"/>
    <d v="2019-11-30T00:00:00"/>
    <s v="Nov"/>
    <e v="#N/A"/>
    <n v="0"/>
    <n v="0"/>
    <s v="Por Ejecutar"/>
    <e v="#N/A"/>
    <e v="#N/A"/>
    <n v="0"/>
    <m/>
    <m/>
  </r>
  <r>
    <n v="85"/>
    <s v="OE1;SI;DP-ACT_36"/>
    <s v="DP;DP-ACT_42;Dic"/>
    <x v="0"/>
    <s v="Fortalecer la Vigilancia."/>
    <s v="SI"/>
    <s v="PAI_10"/>
    <x v="0"/>
    <s v="Investigaciones"/>
    <s v="DP-E_16"/>
    <s v="C. Resolver Actuaciones Administrativas dentro del Término - Decreto 2409"/>
    <s v="DP-ACT_42"/>
    <s v="3. ALEGATOS"/>
    <s v="DP"/>
    <s v="Dirección_de_Investigaciones_de_Puertos"/>
    <n v="1"/>
    <n v="3"/>
    <n v="2019"/>
    <d v="2019-12-30T00:00:00"/>
    <s v="Dic"/>
    <e v="#N/A"/>
    <n v="0"/>
    <n v="0"/>
    <s v="Por Ejecutar"/>
    <e v="#N/A"/>
    <e v="#N/A"/>
    <n v="0"/>
    <m/>
    <m/>
  </r>
  <r>
    <n v="86"/>
    <s v="OE1;SI;DP-ACT_37"/>
    <s v="DP;DP-ACT_43;Ene"/>
    <x v="0"/>
    <s v="Fortalecer la Vigilancia."/>
    <s v="SI"/>
    <s v="PAI_10"/>
    <x v="0"/>
    <s v="Investigaciones"/>
    <s v="DP-E_16"/>
    <s v="C. Resolver Actuaciones Administrativas dentro del Término - Decreto 2409"/>
    <s v="DP-ACT_43"/>
    <s v="4. DECISIÓN DE FONDO"/>
    <s v="DP"/>
    <s v="Dirección_de_Investigaciones_de_Puertos"/>
    <n v="1"/>
    <n v="3"/>
    <n v="2019"/>
    <d v="2019-01-30T00:00:00"/>
    <s v="Ene"/>
    <n v="0"/>
    <n v="0"/>
    <n v="0"/>
    <s v="Por Ejecutar"/>
    <e v="#N/A"/>
    <e v="#N/A"/>
    <n v="0"/>
    <e v="#N/A"/>
    <e v="#N/A"/>
  </r>
  <r>
    <n v="86"/>
    <s v="OE1;SI;DP-ACT_37"/>
    <s v="DP;DP-ACT_43;Feb"/>
    <x v="0"/>
    <s v="Fortalecer la Vigilancia."/>
    <s v="SI"/>
    <s v="PAI_10"/>
    <x v="0"/>
    <s v="Investigaciones"/>
    <s v="DP-E_16"/>
    <s v="C. Resolver Actuaciones Administrativas dentro del Término - Decreto 2409"/>
    <s v="DP-ACT_43"/>
    <s v="4. DECISIÓN DE FONDO"/>
    <s v="DP"/>
    <s v="Dirección_de_Investigaciones_de_Puertos"/>
    <n v="1"/>
    <n v="3"/>
    <n v="2019"/>
    <d v="2019-02-28T00:00:00"/>
    <s v="Feb"/>
    <n v="0"/>
    <n v="0"/>
    <n v="0"/>
    <s v="Por Ejecutar"/>
    <e v="#N/A"/>
    <e v="#N/A"/>
    <n v="0"/>
    <m/>
    <m/>
  </r>
  <r>
    <n v="86"/>
    <s v="OE1;SI;DP-ACT_37"/>
    <s v="DP;DP-ACT_43;Mar"/>
    <x v="0"/>
    <s v="Fortalecer la Vigilancia."/>
    <s v="SI"/>
    <s v="PAI_10"/>
    <x v="0"/>
    <s v="Investigaciones"/>
    <s v="DP-E_16"/>
    <s v="C. Resolver Actuaciones Administrativas dentro del Término - Decreto 2409"/>
    <s v="DP-ACT_43"/>
    <s v="4. DECISIÓN DE FONDO"/>
    <s v="DP"/>
    <s v="Dirección_de_Investigaciones_de_Puertos"/>
    <n v="1"/>
    <n v="3"/>
    <n v="2019"/>
    <d v="2019-03-30T00:00:00"/>
    <s v="Mar"/>
    <n v="0"/>
    <n v="0"/>
    <n v="0"/>
    <s v="Por Ejecutar"/>
    <e v="#N/A"/>
    <e v="#N/A"/>
    <n v="0"/>
    <m/>
    <m/>
  </r>
  <r>
    <n v="86"/>
    <s v="OE1;SI;DP-ACT_37"/>
    <s v="DP;DP-ACT_43;Abr"/>
    <x v="0"/>
    <s v="Fortalecer la Vigilancia."/>
    <s v="SI"/>
    <s v="PAI_10"/>
    <x v="0"/>
    <s v="Investigaciones"/>
    <s v="DP-E_16"/>
    <s v="C. Resolver Actuaciones Administrativas dentro del Término - Decreto 2409"/>
    <s v="DP-ACT_43"/>
    <s v="4. DECISIÓN DE FONDO"/>
    <s v="DP"/>
    <s v="Dirección_de_Investigaciones_de_Puertos"/>
    <n v="1"/>
    <n v="3"/>
    <n v="2019"/>
    <d v="2019-04-30T00:00:00"/>
    <s v="Abr"/>
    <n v="0"/>
    <n v="0"/>
    <n v="0"/>
    <s v="Por Ejecutar"/>
    <e v="#N/A"/>
    <e v="#N/A"/>
    <n v="0"/>
    <m/>
    <m/>
  </r>
  <r>
    <n v="86"/>
    <s v="OE1;SI;DP-ACT_37"/>
    <s v="DP;DP-ACT_43;May"/>
    <x v="0"/>
    <s v="Fortalecer la Vigilancia."/>
    <s v="SI"/>
    <s v="PAI_10"/>
    <x v="0"/>
    <s v="Investigaciones"/>
    <s v="DP-E_16"/>
    <s v="C. Resolver Actuaciones Administrativas dentro del Término - Decreto 2409"/>
    <s v="DP-ACT_43"/>
    <s v="4. DECISIÓN DE FONDO"/>
    <s v="DP"/>
    <s v="Dirección_de_Investigaciones_de_Puertos"/>
    <n v="1"/>
    <n v="3"/>
    <n v="2019"/>
    <d v="2019-05-30T00:00:00"/>
    <s v="May"/>
    <n v="0"/>
    <n v="0"/>
    <n v="0"/>
    <s v="Por Ejecutar"/>
    <e v="#N/A"/>
    <e v="#N/A"/>
    <n v="0"/>
    <m/>
    <m/>
  </r>
  <r>
    <n v="86"/>
    <s v="OE1;SI;DP-ACT_37"/>
    <s v="DP;DP-ACT_43;Jun"/>
    <x v="0"/>
    <s v="Fortalecer la Vigilancia."/>
    <s v="SI"/>
    <s v="PAI_10"/>
    <x v="0"/>
    <s v="Investigaciones"/>
    <s v="DP-E_16"/>
    <s v="C. Resolver Actuaciones Administrativas dentro del Término - Decreto 2409"/>
    <s v="DP-ACT_43"/>
    <s v="4. DECISIÓN DE FONDO"/>
    <s v="DP"/>
    <s v="Dirección_de_Investigaciones_de_Puertos"/>
    <n v="1"/>
    <n v="3"/>
    <n v="2019"/>
    <d v="2019-06-30T00:00:00"/>
    <s v="Jun"/>
    <n v="0"/>
    <n v="0"/>
    <n v="0"/>
    <s v="Por Ejecutar"/>
    <e v="#N/A"/>
    <e v="#N/A"/>
    <n v="0"/>
    <m/>
    <m/>
  </r>
  <r>
    <n v="86"/>
    <s v="OE1;SI;DP-ACT_37"/>
    <s v="DP;DP-ACT_43;Jul"/>
    <x v="0"/>
    <s v="Fortalecer la Vigilancia."/>
    <s v="SI"/>
    <s v="PAI_10"/>
    <x v="0"/>
    <s v="Investigaciones"/>
    <s v="DP-E_16"/>
    <s v="C. Resolver Actuaciones Administrativas dentro del Término - Decreto 2409"/>
    <s v="DP-ACT_43"/>
    <s v="4. DECISIÓN DE FONDO"/>
    <s v="DP"/>
    <s v="Dirección_de_Investigaciones_de_Puertos"/>
    <n v="1"/>
    <n v="3"/>
    <n v="2019"/>
    <d v="2019-07-30T00:00:00"/>
    <s v="Jul"/>
    <n v="0"/>
    <n v="0"/>
    <n v="0"/>
    <s v="Por Ejecutar"/>
    <e v="#N/A"/>
    <e v="#N/A"/>
    <n v="0"/>
    <m/>
    <m/>
  </r>
  <r>
    <n v="86"/>
    <s v="OE1;SI;DP-ACT_37"/>
    <s v="DP;DP-ACT_43;Ago"/>
    <x v="0"/>
    <s v="Fortalecer la Vigilancia."/>
    <s v="SI"/>
    <s v="PAI_10"/>
    <x v="0"/>
    <s v="Investigaciones"/>
    <s v="DP-E_16"/>
    <s v="C. Resolver Actuaciones Administrativas dentro del Término - Decreto 2409"/>
    <s v="DP-ACT_43"/>
    <s v="4. DECISIÓN DE FONDO"/>
    <s v="DP"/>
    <s v="Dirección_de_Investigaciones_de_Puertos"/>
    <n v="1"/>
    <n v="3"/>
    <n v="2019"/>
    <d v="2019-08-30T00:00:00"/>
    <s v="Ago"/>
    <n v="0"/>
    <n v="0"/>
    <n v="0"/>
    <s v="Por Ejecutar"/>
    <e v="#N/A"/>
    <e v="#N/A"/>
    <n v="0"/>
    <m/>
    <m/>
  </r>
  <r>
    <n v="86"/>
    <s v="OE1;SI;DP-ACT_37"/>
    <s v="DP;DP-ACT_43;Sep"/>
    <x v="0"/>
    <s v="Fortalecer la Vigilancia."/>
    <s v="SI"/>
    <s v="PAI_10"/>
    <x v="0"/>
    <s v="Investigaciones"/>
    <s v="DP-E_16"/>
    <s v="C. Resolver Actuaciones Administrativas dentro del Término - Decreto 2409"/>
    <s v="DP-ACT_43"/>
    <s v="4. DECISIÓN DE FONDO"/>
    <s v="DP"/>
    <s v="Dirección_de_Investigaciones_de_Puertos"/>
    <n v="1"/>
    <n v="3"/>
    <n v="2019"/>
    <d v="2019-09-30T00:00:00"/>
    <s v="Sep"/>
    <e v="#N/A"/>
    <e v="#N/A"/>
    <n v="0"/>
    <s v="Por Ejecutar"/>
    <e v="#N/A"/>
    <e v="#N/A"/>
    <n v="0"/>
    <m/>
    <m/>
  </r>
  <r>
    <n v="86"/>
    <s v="OE1;SI;DP-ACT_37"/>
    <s v="DP;DP-ACT_43;Oct"/>
    <x v="0"/>
    <s v="Fortalecer la Vigilancia."/>
    <s v="SI"/>
    <s v="PAI_10"/>
    <x v="0"/>
    <s v="Investigaciones"/>
    <s v="DP-E_16"/>
    <s v="C. Resolver Actuaciones Administrativas dentro del Término - Decreto 2409"/>
    <s v="DP-ACT_43"/>
    <s v="4. DECISIÓN DE FONDO"/>
    <s v="DP"/>
    <s v="Dirección_de_Investigaciones_de_Puertos"/>
    <n v="1"/>
    <n v="3"/>
    <n v="2019"/>
    <d v="2019-10-30T00:00:00"/>
    <s v="Oct"/>
    <e v="#N/A"/>
    <e v="#N/A"/>
    <n v="0"/>
    <s v="Por Ejecutar"/>
    <e v="#N/A"/>
    <e v="#N/A"/>
    <n v="0"/>
    <m/>
    <m/>
  </r>
  <r>
    <n v="86"/>
    <s v="OE1;SI;DP-ACT_37"/>
    <s v="DP;DP-ACT_43;Nov"/>
    <x v="0"/>
    <s v="Fortalecer la Vigilancia."/>
    <s v="SI"/>
    <s v="PAI_10"/>
    <x v="0"/>
    <s v="Investigaciones"/>
    <s v="DP-E_16"/>
    <s v="C. Resolver Actuaciones Administrativas dentro del Término - Decreto 2409"/>
    <s v="DP-ACT_43"/>
    <s v="4. DECISIÓN DE FONDO"/>
    <s v="DP"/>
    <s v="Dirección_de_Investigaciones_de_Puertos"/>
    <n v="1"/>
    <n v="3"/>
    <n v="2019"/>
    <d v="2019-11-30T00:00:00"/>
    <s v="Nov"/>
    <e v="#N/A"/>
    <n v="0"/>
    <n v="0"/>
    <s v="Por Ejecutar"/>
    <e v="#N/A"/>
    <e v="#N/A"/>
    <n v="0"/>
    <m/>
    <m/>
  </r>
  <r>
    <n v="86"/>
    <s v="OE1;SI;DP-ACT_37"/>
    <s v="DP;DP-ACT_43;Dic"/>
    <x v="0"/>
    <s v="Fortalecer la Vigilancia."/>
    <s v="SI"/>
    <s v="PAI_10"/>
    <x v="0"/>
    <s v="Investigaciones"/>
    <s v="DP-E_16"/>
    <s v="C. Resolver Actuaciones Administrativas dentro del Término - Decreto 2409"/>
    <s v="DP-ACT_43"/>
    <s v="4. DECISIÓN DE FONDO"/>
    <s v="DP"/>
    <s v="Dirección_de_Investigaciones_de_Puertos"/>
    <n v="1"/>
    <n v="3"/>
    <n v="2019"/>
    <d v="2019-12-30T00:00:00"/>
    <s v="Dic"/>
    <e v="#N/A"/>
    <n v="0"/>
    <e v="#N/A"/>
    <e v="#N/A"/>
    <e v="#N/A"/>
    <e v="#N/A"/>
    <n v="0"/>
    <m/>
    <m/>
  </r>
  <r>
    <n v="87"/>
    <s v="OE1;SI;DP-ACT_38"/>
    <s v="DP;DP-ACT_44;Ene"/>
    <x v="0"/>
    <s v="Fortalecer la Vigilancia."/>
    <s v="SI"/>
    <s v="PAI_10"/>
    <x v="0"/>
    <s v="Investigaciones"/>
    <s v="DP-E_16"/>
    <s v="C. Resolver Actuaciones Administrativas dentro del Término - Decreto 2409"/>
    <s v="DP-ACT_44"/>
    <s v="5. RECURSOS DE REPOSICIÓN"/>
    <s v="DP"/>
    <s v="Dirección_de_Investigaciones_de_Puertos"/>
    <n v="1"/>
    <n v="12"/>
    <n v="2019"/>
    <d v="2019-01-30T00:00:00"/>
    <s v="Ene"/>
    <n v="0"/>
    <n v="0"/>
    <n v="0"/>
    <s v="Por Ejecutar"/>
    <e v="#N/A"/>
    <e v="#N/A"/>
    <n v="0"/>
    <e v="#N/A"/>
    <e v="#N/A"/>
  </r>
  <r>
    <n v="87"/>
    <s v="OE1;SI;DP-ACT_38"/>
    <s v="DP;DP-ACT_44;Feb"/>
    <x v="0"/>
    <s v="Fortalecer la Vigilancia."/>
    <s v="SI"/>
    <s v="PAI_10"/>
    <x v="0"/>
    <s v="Investigaciones"/>
    <s v="DP-E_16"/>
    <s v="C. Resolver Actuaciones Administrativas dentro del Término - Decreto 2409"/>
    <s v="DP-ACT_44"/>
    <s v="5. RECURSOS DE REPOSICIÓN"/>
    <s v="DP"/>
    <s v="Dirección_de_Investigaciones_de_Puertos"/>
    <n v="1"/>
    <n v="12"/>
    <n v="2019"/>
    <d v="2019-02-28T00:00:00"/>
    <s v="Feb"/>
    <n v="0"/>
    <n v="0"/>
    <n v="0"/>
    <s v="Por Ejecutar"/>
    <e v="#N/A"/>
    <e v="#N/A"/>
    <n v="0"/>
    <m/>
    <m/>
  </r>
  <r>
    <n v="87"/>
    <s v="OE1;SI;DP-ACT_38"/>
    <s v="DP;DP-ACT_44;Mar"/>
    <x v="0"/>
    <s v="Fortalecer la Vigilancia."/>
    <s v="SI"/>
    <s v="PAI_10"/>
    <x v="0"/>
    <s v="Investigaciones"/>
    <s v="DP-E_16"/>
    <s v="C. Resolver Actuaciones Administrativas dentro del Término - Decreto 2409"/>
    <s v="DP-ACT_44"/>
    <s v="5. RECURSOS DE REPOSICIÓN"/>
    <s v="DP"/>
    <s v="Dirección_de_Investigaciones_de_Puertos"/>
    <n v="1"/>
    <n v="12"/>
    <n v="2019"/>
    <d v="2019-03-30T00:00:00"/>
    <s v="Mar"/>
    <n v="0"/>
    <n v="0"/>
    <n v="0"/>
    <s v="Por Ejecutar"/>
    <e v="#N/A"/>
    <e v="#N/A"/>
    <n v="0"/>
    <m/>
    <m/>
  </r>
  <r>
    <n v="87"/>
    <s v="OE1;SI;DP-ACT_38"/>
    <s v="DP;DP-ACT_44;Abr"/>
    <x v="0"/>
    <s v="Fortalecer la Vigilancia."/>
    <s v="SI"/>
    <s v="PAI_10"/>
    <x v="0"/>
    <s v="Investigaciones"/>
    <s v="DP-E_16"/>
    <s v="C. Resolver Actuaciones Administrativas dentro del Término - Decreto 2409"/>
    <s v="DP-ACT_44"/>
    <s v="5. RECURSOS DE REPOSICIÓN"/>
    <s v="DP"/>
    <s v="Dirección_de_Investigaciones_de_Puertos"/>
    <n v="1"/>
    <n v="12"/>
    <n v="2019"/>
    <d v="2019-04-30T00:00:00"/>
    <s v="Abr"/>
    <n v="0"/>
    <n v="0"/>
    <n v="0"/>
    <s v="Por Ejecutar"/>
    <e v="#N/A"/>
    <e v="#N/A"/>
    <n v="0"/>
    <m/>
    <m/>
  </r>
  <r>
    <n v="87"/>
    <s v="OE1;SI;DP-ACT_38"/>
    <s v="DP;DP-ACT_44;May"/>
    <x v="0"/>
    <s v="Fortalecer la Vigilancia."/>
    <s v="SI"/>
    <s v="PAI_10"/>
    <x v="0"/>
    <s v="Investigaciones"/>
    <s v="DP-E_16"/>
    <s v="C. Resolver Actuaciones Administrativas dentro del Término - Decreto 2409"/>
    <s v="DP-ACT_44"/>
    <s v="5. RECURSOS DE REPOSICIÓN"/>
    <s v="DP"/>
    <s v="Dirección_de_Investigaciones_de_Puertos"/>
    <n v="1"/>
    <n v="12"/>
    <n v="2019"/>
    <d v="2019-05-30T00:00:00"/>
    <s v="May"/>
    <n v="0"/>
    <n v="0"/>
    <n v="0"/>
    <s v="Por Ejecutar"/>
    <e v="#N/A"/>
    <e v="#N/A"/>
    <n v="0"/>
    <m/>
    <m/>
  </r>
  <r>
    <n v="87"/>
    <s v="OE1;SI;DP-ACT_38"/>
    <s v="DP;DP-ACT_44;Jun"/>
    <x v="0"/>
    <s v="Fortalecer la Vigilancia."/>
    <s v="SI"/>
    <s v="PAI_10"/>
    <x v="0"/>
    <s v="Investigaciones"/>
    <s v="DP-E_16"/>
    <s v="C. Resolver Actuaciones Administrativas dentro del Término - Decreto 2409"/>
    <s v="DP-ACT_44"/>
    <s v="5. RECURSOS DE REPOSICIÓN"/>
    <s v="DP"/>
    <s v="Dirección_de_Investigaciones_de_Puertos"/>
    <n v="1"/>
    <n v="12"/>
    <n v="2019"/>
    <d v="2019-06-30T00:00:00"/>
    <s v="Jun"/>
    <n v="0"/>
    <n v="0"/>
    <n v="0"/>
    <s v="Por Ejecutar"/>
    <e v="#N/A"/>
    <e v="#N/A"/>
    <n v="0"/>
    <m/>
    <m/>
  </r>
  <r>
    <n v="87"/>
    <s v="OE1;SI;DP-ACT_38"/>
    <s v="DP;DP-ACT_44;Jul"/>
    <x v="0"/>
    <s v="Fortalecer la Vigilancia."/>
    <s v="SI"/>
    <s v="PAI_10"/>
    <x v="0"/>
    <s v="Investigaciones"/>
    <s v="DP-E_16"/>
    <s v="C. Resolver Actuaciones Administrativas dentro del Término - Decreto 2409"/>
    <s v="DP-ACT_44"/>
    <s v="5. RECURSOS DE REPOSICIÓN"/>
    <s v="DP"/>
    <s v="Dirección_de_Investigaciones_de_Puertos"/>
    <n v="1"/>
    <n v="12"/>
    <n v="2019"/>
    <d v="2019-07-30T00:00:00"/>
    <s v="Jul"/>
    <n v="0"/>
    <n v="0"/>
    <n v="0"/>
    <s v="Por Ejecutar"/>
    <e v="#N/A"/>
    <e v="#N/A"/>
    <n v="0"/>
    <m/>
    <m/>
  </r>
  <r>
    <n v="87"/>
    <s v="OE1;SI;DP-ACT_38"/>
    <s v="DP;DP-ACT_44;Ago"/>
    <x v="0"/>
    <s v="Fortalecer la Vigilancia."/>
    <s v="SI"/>
    <s v="PAI_10"/>
    <x v="0"/>
    <s v="Investigaciones"/>
    <s v="DP-E_16"/>
    <s v="C. Resolver Actuaciones Administrativas dentro del Término - Decreto 2409"/>
    <s v="DP-ACT_44"/>
    <s v="5. RECURSOS DE REPOSICIÓN"/>
    <s v="DP"/>
    <s v="Dirección_de_Investigaciones_de_Puertos"/>
    <n v="1"/>
    <n v="12"/>
    <n v="2019"/>
    <d v="2019-08-30T00:00:00"/>
    <s v="Ago"/>
    <n v="0"/>
    <n v="0"/>
    <n v="0"/>
    <s v="Por Ejecutar"/>
    <e v="#N/A"/>
    <e v="#N/A"/>
    <n v="0"/>
    <m/>
    <m/>
  </r>
  <r>
    <n v="87"/>
    <s v="OE1;SI;DP-ACT_38"/>
    <s v="DP;DP-ACT_44;Sep"/>
    <x v="0"/>
    <s v="Fortalecer la Vigilancia."/>
    <s v="SI"/>
    <s v="PAI_10"/>
    <x v="0"/>
    <s v="Investigaciones"/>
    <s v="DP-E_16"/>
    <s v="C. Resolver Actuaciones Administrativas dentro del Término - Decreto 2409"/>
    <s v="DP-ACT_44"/>
    <s v="5. RECURSOS DE REPOSICIÓN"/>
    <s v="DP"/>
    <s v="Dirección_de_Investigaciones_de_Puertos"/>
    <n v="1"/>
    <n v="12"/>
    <n v="2019"/>
    <d v="2019-09-30T00:00:00"/>
    <s v="Sep"/>
    <e v="#N/A"/>
    <e v="#N/A"/>
    <n v="0"/>
    <s v="Por Ejecutar"/>
    <e v="#N/A"/>
    <e v="#N/A"/>
    <n v="0"/>
    <m/>
    <m/>
  </r>
  <r>
    <n v="87"/>
    <s v="OE1;SI;DP-ACT_38"/>
    <s v="DP;DP-ACT_44;Oct"/>
    <x v="0"/>
    <s v="Fortalecer la Vigilancia."/>
    <s v="SI"/>
    <s v="PAI_10"/>
    <x v="0"/>
    <s v="Investigaciones"/>
    <s v="DP-E_16"/>
    <s v="C. Resolver Actuaciones Administrativas dentro del Término - Decreto 2409"/>
    <s v="DP-ACT_44"/>
    <s v="5. RECURSOS DE REPOSICIÓN"/>
    <s v="DP"/>
    <s v="Dirección_de_Investigaciones_de_Puertos"/>
    <n v="1"/>
    <n v="12"/>
    <n v="2019"/>
    <d v="2019-10-30T00:00:00"/>
    <s v="Oct"/>
    <e v="#N/A"/>
    <e v="#N/A"/>
    <n v="0"/>
    <s v="Por Ejecutar"/>
    <e v="#N/A"/>
    <e v="#N/A"/>
    <n v="0"/>
    <m/>
    <m/>
  </r>
  <r>
    <n v="87"/>
    <s v="OE1;SI;DP-ACT_38"/>
    <s v="DP;DP-ACT_44;Nov"/>
    <x v="0"/>
    <s v="Fortalecer la Vigilancia."/>
    <s v="SI"/>
    <s v="PAI_10"/>
    <x v="0"/>
    <s v="Investigaciones"/>
    <s v="DP-E_16"/>
    <s v="C. Resolver Actuaciones Administrativas dentro del Término - Decreto 2409"/>
    <s v="DP-ACT_44"/>
    <s v="5. RECURSOS DE REPOSICIÓN"/>
    <s v="DP"/>
    <s v="Dirección_de_Investigaciones_de_Puertos"/>
    <n v="1"/>
    <n v="12"/>
    <n v="2019"/>
    <d v="2019-11-30T00:00:00"/>
    <s v="Nov"/>
    <e v="#N/A"/>
    <n v="0"/>
    <n v="0"/>
    <s v="Por Ejecutar"/>
    <e v="#N/A"/>
    <e v="#N/A"/>
    <n v="0"/>
    <m/>
    <m/>
  </r>
  <r>
    <n v="87"/>
    <s v="OE1;SI;DP-ACT_38"/>
    <s v="DP;DP-ACT_44;Dic"/>
    <x v="0"/>
    <s v="Fortalecer la Vigilancia."/>
    <s v="SI"/>
    <s v="PAI_10"/>
    <x v="0"/>
    <s v="Investigaciones"/>
    <s v="DP-E_16"/>
    <s v="C. Resolver Actuaciones Administrativas dentro del Término - Decreto 2409"/>
    <s v="DP-ACT_44"/>
    <s v="5. RECURSOS DE REPOSICIÓN"/>
    <s v="DP"/>
    <s v="Dirección_de_Investigaciones_de_Puertos"/>
    <n v="1"/>
    <n v="12"/>
    <n v="2019"/>
    <d v="2019-12-30T00:00:00"/>
    <s v="Dic"/>
    <e v="#N/A"/>
    <n v="0"/>
    <e v="#N/A"/>
    <e v="#N/A"/>
    <e v="#N/A"/>
    <e v="#N/A"/>
    <n v="0"/>
    <m/>
    <m/>
  </r>
  <r>
    <n v="88"/>
    <s v="OE1;SI;DP-ACT_39"/>
    <s v="DP;DP-ACT_45;Ene"/>
    <x v="0"/>
    <s v="Fortalecer la Vigilancia."/>
    <s v="SI"/>
    <s v="PAI_10"/>
    <x v="0"/>
    <s v="Investigaciones"/>
    <s v="DP-E_16"/>
    <s v="C. Resolver Actuaciones Administrativas dentro del Término - Decreto 2409"/>
    <s v="DP-ACT_45"/>
    <s v="6. REVOCATORIA DIRECTA"/>
    <s v="DP"/>
    <s v="Dirección_de_Investigaciones_de_Puertos"/>
    <n v="1"/>
    <n v="12"/>
    <n v="2019"/>
    <d v="2019-01-30T00:00:00"/>
    <s v="Ene"/>
    <n v="0"/>
    <n v="0"/>
    <n v="0"/>
    <s v="Por Ejecutar"/>
    <e v="#N/A"/>
    <e v="#N/A"/>
    <n v="0"/>
    <e v="#N/A"/>
    <e v="#N/A"/>
  </r>
  <r>
    <n v="88"/>
    <s v="OE1;SI;DP-ACT_39"/>
    <s v="DP;DP-ACT_45;Feb"/>
    <x v="0"/>
    <s v="Fortalecer la Vigilancia."/>
    <s v="SI"/>
    <s v="PAI_10"/>
    <x v="0"/>
    <s v="Investigaciones"/>
    <s v="DP-E_16"/>
    <s v="C. Resolver Actuaciones Administrativas dentro del Término - Decreto 2409"/>
    <s v="DP-ACT_45"/>
    <s v="6. REVOCATORIA DIRECTA"/>
    <s v="DP"/>
    <s v="Dirección_de_Investigaciones_de_Puertos"/>
    <n v="1"/>
    <n v="12"/>
    <n v="2019"/>
    <d v="2019-02-28T00:00:00"/>
    <s v="Feb"/>
    <n v="0"/>
    <n v="0"/>
    <n v="0"/>
    <s v="Por Ejecutar"/>
    <e v="#N/A"/>
    <e v="#N/A"/>
    <n v="0"/>
    <m/>
    <m/>
  </r>
  <r>
    <n v="88"/>
    <s v="OE1;SI;DP-ACT_39"/>
    <s v="DP;DP-ACT_45;Mar"/>
    <x v="0"/>
    <s v="Fortalecer la Vigilancia."/>
    <s v="SI"/>
    <s v="PAI_10"/>
    <x v="0"/>
    <s v="Investigaciones"/>
    <s v="DP-E_16"/>
    <s v="C. Resolver Actuaciones Administrativas dentro del Término - Decreto 2409"/>
    <s v="DP-ACT_45"/>
    <s v="6. REVOCATORIA DIRECTA"/>
    <s v="DP"/>
    <s v="Dirección_de_Investigaciones_de_Puertos"/>
    <n v="1"/>
    <n v="12"/>
    <n v="2019"/>
    <d v="2019-03-30T00:00:00"/>
    <s v="Mar"/>
    <n v="0"/>
    <n v="0"/>
    <n v="0"/>
    <s v="Por Ejecutar"/>
    <e v="#N/A"/>
    <e v="#N/A"/>
    <n v="0"/>
    <m/>
    <m/>
  </r>
  <r>
    <n v="88"/>
    <s v="OE1;SI;DP-ACT_39"/>
    <s v="DP;DP-ACT_45;Abr"/>
    <x v="0"/>
    <s v="Fortalecer la Vigilancia."/>
    <s v="SI"/>
    <s v="PAI_10"/>
    <x v="0"/>
    <s v="Investigaciones"/>
    <s v="DP-E_16"/>
    <s v="C. Resolver Actuaciones Administrativas dentro del Término - Decreto 2409"/>
    <s v="DP-ACT_45"/>
    <s v="6. REVOCATORIA DIRECTA"/>
    <s v="DP"/>
    <s v="Dirección_de_Investigaciones_de_Puertos"/>
    <n v="1"/>
    <n v="12"/>
    <n v="2019"/>
    <d v="2019-04-30T00:00:00"/>
    <s v="Abr"/>
    <n v="0"/>
    <n v="0"/>
    <n v="0"/>
    <s v="Por Ejecutar"/>
    <e v="#N/A"/>
    <e v="#N/A"/>
    <n v="0"/>
    <m/>
    <m/>
  </r>
  <r>
    <n v="88"/>
    <s v="OE1;SI;DP-ACT_39"/>
    <s v="DP;DP-ACT_45;May"/>
    <x v="0"/>
    <s v="Fortalecer la Vigilancia."/>
    <s v="SI"/>
    <s v="PAI_10"/>
    <x v="0"/>
    <s v="Investigaciones"/>
    <s v="DP-E_16"/>
    <s v="C. Resolver Actuaciones Administrativas dentro del Término - Decreto 2409"/>
    <s v="DP-ACT_45"/>
    <s v="6. REVOCATORIA DIRECTA"/>
    <s v="DP"/>
    <s v="Dirección_de_Investigaciones_de_Puertos"/>
    <n v="1"/>
    <n v="12"/>
    <n v="2019"/>
    <d v="2019-05-30T00:00:00"/>
    <s v="May"/>
    <n v="0"/>
    <n v="0"/>
    <n v="0"/>
    <s v="Por Ejecutar"/>
    <e v="#N/A"/>
    <e v="#N/A"/>
    <n v="0"/>
    <m/>
    <m/>
  </r>
  <r>
    <n v="88"/>
    <s v="OE1;SI;DP-ACT_39"/>
    <s v="DP;DP-ACT_45;Jun"/>
    <x v="0"/>
    <s v="Fortalecer la Vigilancia."/>
    <s v="SI"/>
    <s v="PAI_10"/>
    <x v="0"/>
    <s v="Investigaciones"/>
    <s v="DP-E_16"/>
    <s v="C. Resolver Actuaciones Administrativas dentro del Término - Decreto 2409"/>
    <s v="DP-ACT_45"/>
    <s v="6. REVOCATORIA DIRECTA"/>
    <s v="DP"/>
    <s v="Dirección_de_Investigaciones_de_Puertos"/>
    <n v="1"/>
    <n v="12"/>
    <n v="2019"/>
    <d v="2019-06-30T00:00:00"/>
    <s v="Jun"/>
    <n v="0"/>
    <n v="0"/>
    <e v="#DIV/0!"/>
    <e v="#DIV/0!"/>
    <e v="#N/A"/>
    <e v="#N/A"/>
    <n v="0"/>
    <m/>
    <m/>
  </r>
  <r>
    <n v="88"/>
    <s v="OE1;SI;DP-ACT_39"/>
    <s v="DP;DP-ACT_45;Jul"/>
    <x v="0"/>
    <s v="Fortalecer la Vigilancia."/>
    <s v="SI"/>
    <s v="PAI_10"/>
    <x v="0"/>
    <s v="Investigaciones"/>
    <s v="DP-E_16"/>
    <s v="C. Resolver Actuaciones Administrativas dentro del Término - Decreto 2409"/>
    <s v="DP-ACT_45"/>
    <s v="6. REVOCATORIA DIRECTA"/>
    <s v="DP"/>
    <s v="Dirección_de_Investigaciones_de_Puertos"/>
    <n v="1"/>
    <n v="12"/>
    <n v="2019"/>
    <d v="2019-07-30T00:00:00"/>
    <s v="Jul"/>
    <n v="0"/>
    <n v="0"/>
    <e v="#DIV/0!"/>
    <e v="#DIV/0!"/>
    <e v="#N/A"/>
    <e v="#N/A"/>
    <n v="0"/>
    <m/>
    <m/>
  </r>
  <r>
    <n v="88"/>
    <s v="OE1;SI;DP-ACT_39"/>
    <s v="DP;DP-ACT_45;Ago"/>
    <x v="0"/>
    <s v="Fortalecer la Vigilancia."/>
    <s v="SI"/>
    <s v="PAI_10"/>
    <x v="0"/>
    <s v="Investigaciones"/>
    <s v="DP-E_16"/>
    <s v="C. Resolver Actuaciones Administrativas dentro del Término - Decreto 2409"/>
    <s v="DP-ACT_45"/>
    <s v="6. REVOCATORIA DIRECTA"/>
    <s v="DP"/>
    <s v="Dirección_de_Investigaciones_de_Puertos"/>
    <n v="1"/>
    <n v="12"/>
    <n v="2019"/>
    <d v="2019-08-30T00:00:00"/>
    <s v="Ago"/>
    <n v="0"/>
    <n v="0"/>
    <n v="0"/>
    <s v="Por Ejecutar"/>
    <e v="#N/A"/>
    <e v="#N/A"/>
    <n v="0"/>
    <m/>
    <m/>
  </r>
  <r>
    <n v="88"/>
    <s v="OE1;SI;DP-ACT_39"/>
    <s v="DP;DP-ACT_45;Sep"/>
    <x v="0"/>
    <s v="Fortalecer la Vigilancia."/>
    <s v="SI"/>
    <s v="PAI_10"/>
    <x v="0"/>
    <s v="Investigaciones"/>
    <s v="DP-E_16"/>
    <s v="C. Resolver Actuaciones Administrativas dentro del Término - Decreto 2409"/>
    <s v="DP-ACT_45"/>
    <s v="6. REVOCATORIA DIRECTA"/>
    <s v="DP"/>
    <s v="Dirección_de_Investigaciones_de_Puertos"/>
    <n v="1"/>
    <n v="12"/>
    <n v="2019"/>
    <d v="2019-09-30T00:00:00"/>
    <s v="Sep"/>
    <e v="#N/A"/>
    <e v="#N/A"/>
    <n v="0"/>
    <s v="Por Ejecutar"/>
    <e v="#N/A"/>
    <e v="#N/A"/>
    <n v="0"/>
    <m/>
    <m/>
  </r>
  <r>
    <n v="88"/>
    <s v="OE1;SI;DP-ACT_39"/>
    <s v="DP;DP-ACT_45;Oct"/>
    <x v="0"/>
    <s v="Fortalecer la Vigilancia."/>
    <s v="SI"/>
    <s v="PAI_10"/>
    <x v="0"/>
    <s v="Investigaciones"/>
    <s v="DP-E_16"/>
    <s v="C. Resolver Actuaciones Administrativas dentro del Término - Decreto 2409"/>
    <s v="DP-ACT_45"/>
    <s v="6. REVOCATORIA DIRECTA"/>
    <s v="DP"/>
    <s v="Dirección_de_Investigaciones_de_Puertos"/>
    <n v="1"/>
    <n v="12"/>
    <n v="2019"/>
    <d v="2019-10-30T00:00:00"/>
    <s v="Oct"/>
    <e v="#N/A"/>
    <e v="#N/A"/>
    <n v="0"/>
    <s v="Por Ejecutar"/>
    <e v="#N/A"/>
    <e v="#N/A"/>
    <n v="0"/>
    <m/>
    <m/>
  </r>
  <r>
    <n v="88"/>
    <s v="OE1;SI;DP-ACT_39"/>
    <s v="DP;DP-ACT_45;Nov"/>
    <x v="0"/>
    <s v="Fortalecer la Vigilancia."/>
    <s v="SI"/>
    <s v="PAI_10"/>
    <x v="0"/>
    <s v="Investigaciones"/>
    <s v="DP-E_16"/>
    <s v="C. Resolver Actuaciones Administrativas dentro del Término - Decreto 2409"/>
    <s v="DP-ACT_45"/>
    <s v="6. REVOCATORIA DIRECTA"/>
    <s v="DP"/>
    <s v="Dirección_de_Investigaciones_de_Puertos"/>
    <n v="1"/>
    <n v="12"/>
    <n v="2019"/>
    <d v="2019-11-30T00:00:00"/>
    <s v="Nov"/>
    <e v="#N/A"/>
    <n v="0"/>
    <n v="0"/>
    <s v="Por Ejecutar"/>
    <e v="#N/A"/>
    <e v="#N/A"/>
    <n v="0"/>
    <m/>
    <m/>
  </r>
  <r>
    <n v="88"/>
    <s v="OE1;SI;DP-ACT_39"/>
    <s v="DP;DP-ACT_45;Dic"/>
    <x v="0"/>
    <s v="Fortalecer la Vigilancia."/>
    <s v="SI"/>
    <s v="PAI_10"/>
    <x v="0"/>
    <s v="Investigaciones"/>
    <s v="DP-E_16"/>
    <s v="C. Resolver Actuaciones Administrativas dentro del Término - Decreto 2409"/>
    <s v="DP-ACT_45"/>
    <s v="6. REVOCATORIA DIRECTA"/>
    <s v="DP"/>
    <s v="Dirección_de_Investigaciones_de_Puertos"/>
    <n v="1"/>
    <n v="12"/>
    <n v="2019"/>
    <d v="2019-12-30T00:00:00"/>
    <s v="Dic"/>
    <e v="#N/A"/>
    <n v="0"/>
    <e v="#N/A"/>
    <e v="#N/A"/>
    <e v="#N/A"/>
    <e v="#N/A"/>
    <n v="0"/>
    <m/>
    <m/>
  </r>
  <r>
    <n v="89"/>
    <s v="OE1;SI;DP-ACT_40"/>
    <s v="DPU;DPU-ACT_01;Ene"/>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01-30T00:00:00"/>
    <s v="Ene"/>
    <n v="0"/>
    <n v="0"/>
    <n v="0"/>
    <s v="Por Ejecutar"/>
    <e v="#N/A"/>
    <e v="#N/A"/>
    <n v="0"/>
    <e v="#N/A"/>
    <e v="#N/A"/>
  </r>
  <r>
    <n v="89"/>
    <s v="OE1;SI;DP-ACT_40"/>
    <s v="DPU;DPU-ACT_01;Feb"/>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02-28T00:00:00"/>
    <s v="Feb"/>
    <n v="0"/>
    <n v="0"/>
    <n v="0"/>
    <s v="Por Ejecutar"/>
    <e v="#N/A"/>
    <e v="#N/A"/>
    <n v="0"/>
    <m/>
    <m/>
  </r>
  <r>
    <n v="89"/>
    <s v="OE1;SI;DP-ACT_40"/>
    <s v="DPU;DPU-ACT_01;Mar"/>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03-30T00:00:00"/>
    <s v="Mar"/>
    <n v="0"/>
    <n v="0"/>
    <n v="0"/>
    <s v="Por Ejecutar"/>
    <e v="#N/A"/>
    <e v="#N/A"/>
    <n v="0"/>
    <m/>
    <m/>
  </r>
  <r>
    <n v="89"/>
    <s v="OE1;SI;DP-ACT_40"/>
    <s v="DPU;DPU-ACT_01;Abr"/>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04-30T00:00:00"/>
    <s v="Abr"/>
    <n v="0"/>
    <n v="0"/>
    <e v="#DIV/0!"/>
    <e v="#DIV/0!"/>
    <e v="#N/A"/>
    <e v="#N/A"/>
    <n v="0"/>
    <m/>
    <m/>
  </r>
  <r>
    <n v="89"/>
    <s v="OE1;SI;DP-ACT_40"/>
    <s v="DPU;DPU-ACT_01;May"/>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05-30T00:00:00"/>
    <s v="May"/>
    <n v="0"/>
    <n v="0"/>
    <n v="0"/>
    <s v="Por Ejecutar"/>
    <e v="#N/A"/>
    <e v="#N/A"/>
    <n v="0"/>
    <m/>
    <m/>
  </r>
  <r>
    <n v="89"/>
    <s v="OE1;SI;DP-ACT_40"/>
    <s v="DPU;DPU-ACT_01;Jun"/>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06-30T00:00:00"/>
    <s v="Jun"/>
    <n v="0"/>
    <n v="0"/>
    <e v="#DIV/0!"/>
    <e v="#DIV/0!"/>
    <e v="#N/A"/>
    <e v="#N/A"/>
    <n v="0"/>
    <m/>
    <m/>
  </r>
  <r>
    <n v="89"/>
    <s v="OE1;SI;DP-ACT_40"/>
    <s v="DPU;DPU-ACT_01;Jul"/>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07-30T00:00:00"/>
    <s v="Jul"/>
    <n v="0"/>
    <n v="0"/>
    <e v="#DIV/0!"/>
    <e v="#DIV/0!"/>
    <e v="#N/A"/>
    <e v="#N/A"/>
    <n v="0"/>
    <m/>
    <m/>
  </r>
  <r>
    <n v="89"/>
    <s v="OE1;SI;DP-ACT_40"/>
    <s v="DPU;DPU-ACT_01;Ago"/>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08-30T00:00:00"/>
    <s v="Ago"/>
    <n v="0"/>
    <n v="0"/>
    <n v="0"/>
    <s v="Por Ejecutar"/>
    <e v="#N/A"/>
    <e v="#N/A"/>
    <n v="0"/>
    <m/>
    <m/>
  </r>
  <r>
    <n v="89"/>
    <s v="OE1;SI;DP-ACT_40"/>
    <s v="DPU;DPU-ACT_01;Sep"/>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09-30T00:00:00"/>
    <s v="Sep"/>
    <e v="#N/A"/>
    <e v="#N/A"/>
    <n v="0"/>
    <s v="Por Ejecutar"/>
    <e v="#N/A"/>
    <e v="#N/A"/>
    <n v="0"/>
    <m/>
    <m/>
  </r>
  <r>
    <n v="89"/>
    <s v="OE1;SI;DP-ACT_40"/>
    <s v="DPU;DPU-ACT_01;Oct"/>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10-30T00:00:00"/>
    <s v="Oct"/>
    <e v="#N/A"/>
    <e v="#N/A"/>
    <n v="0"/>
    <s v="Por Ejecutar"/>
    <e v="#N/A"/>
    <e v="#N/A"/>
    <n v="0"/>
    <m/>
    <m/>
  </r>
  <r>
    <n v="89"/>
    <s v="OE1;SI;DP-ACT_40"/>
    <s v="DPU;DPU-ACT_01;Nov"/>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11-30T00:00:00"/>
    <s v="Nov"/>
    <e v="#N/A"/>
    <n v="0"/>
    <n v="0"/>
    <s v="Por Ejecutar"/>
    <e v="#N/A"/>
    <e v="#N/A"/>
    <n v="0"/>
    <m/>
    <m/>
  </r>
  <r>
    <n v="89"/>
    <s v="OE1;SI;DP-ACT_40"/>
    <s v="DPU;DPU-ACT_01;Dic"/>
    <x v="0"/>
    <s v="Fortalecer la Vigilancia."/>
    <s v="SI"/>
    <s v="PAI_10"/>
    <x v="0"/>
    <s v="Seguimiento_Solicitudes"/>
    <s v="DPU-E_01"/>
    <s v="1. Resolver Solicitudes y/o Radicaciones allegadas a la Dependencia"/>
    <s v="DPU-ACT_01"/>
    <s v="1. Derechos de Petición Radicados"/>
    <s v="DPU"/>
    <s v="Despacho_del_Delegado_de_Protección_al_Usuario"/>
    <n v="1"/>
    <n v="12"/>
    <n v="2019"/>
    <d v="2019-12-30T00:00:00"/>
    <s v="Dic"/>
    <e v="#N/A"/>
    <n v="0"/>
    <e v="#N/A"/>
    <e v="#N/A"/>
    <e v="#N/A"/>
    <e v="#N/A"/>
    <n v="0"/>
    <m/>
    <m/>
  </r>
  <r>
    <n v="90"/>
    <s v="OE1;SI;DP-ACT_41"/>
    <s v="DPU;DPU-ACT_02;Ene"/>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01-30T00:00:00"/>
    <s v="Ene"/>
    <n v="0"/>
    <n v="0"/>
    <e v="#DIV/0!"/>
    <e v="#DIV/0!"/>
    <e v="#N/A"/>
    <e v="#N/A"/>
    <n v="0"/>
    <e v="#N/A"/>
    <e v="#N/A"/>
  </r>
  <r>
    <n v="90"/>
    <s v="OE1;SI;DP-ACT_41"/>
    <s v="DPU;DPU-ACT_02;Feb"/>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02-28T00:00:00"/>
    <s v="Feb"/>
    <n v="0"/>
    <n v="0"/>
    <n v="0"/>
    <s v="Por Ejecutar"/>
    <e v="#N/A"/>
    <e v="#N/A"/>
    <n v="0"/>
    <m/>
    <m/>
  </r>
  <r>
    <n v="90"/>
    <s v="OE1;SI;DP-ACT_41"/>
    <s v="DPU;DPU-ACT_02;Mar"/>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03-30T00:00:00"/>
    <s v="Mar"/>
    <n v="0"/>
    <n v="0"/>
    <n v="0"/>
    <s v="Por Ejecutar"/>
    <e v="#N/A"/>
    <e v="#N/A"/>
    <n v="0"/>
    <m/>
    <m/>
  </r>
  <r>
    <n v="90"/>
    <s v="OE1;SI;DP-ACT_41"/>
    <s v="DPU;DPU-ACT_02;Abr"/>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04-30T00:00:00"/>
    <s v="Abr"/>
    <n v="0"/>
    <n v="0"/>
    <n v="0"/>
    <s v="Por Ejecutar"/>
    <e v="#N/A"/>
    <e v="#N/A"/>
    <n v="0"/>
    <m/>
    <m/>
  </r>
  <r>
    <n v="90"/>
    <s v="OE1;SI;DP-ACT_41"/>
    <s v="DPU;DPU-ACT_02;May"/>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05-30T00:00:00"/>
    <s v="May"/>
    <n v="0"/>
    <n v="0"/>
    <n v="0"/>
    <s v="Por Ejecutar"/>
    <e v="#N/A"/>
    <e v="#N/A"/>
    <n v="0"/>
    <m/>
    <m/>
  </r>
  <r>
    <n v="90"/>
    <s v="OE1;SI;DP-ACT_41"/>
    <s v="DPU;DPU-ACT_02;Jun"/>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06-30T00:00:00"/>
    <s v="Jun"/>
    <n v="0"/>
    <n v="0"/>
    <e v="#DIV/0!"/>
    <e v="#DIV/0!"/>
    <e v="#N/A"/>
    <e v="#N/A"/>
    <n v="0"/>
    <m/>
    <m/>
  </r>
  <r>
    <n v="90"/>
    <s v="OE1;SI;DP-ACT_41"/>
    <s v="DPU;DPU-ACT_02;Jul"/>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07-30T00:00:00"/>
    <s v="Jul"/>
    <n v="0"/>
    <n v="0"/>
    <n v="0"/>
    <s v="Por Ejecutar"/>
    <e v="#N/A"/>
    <e v="#N/A"/>
    <n v="0"/>
    <m/>
    <m/>
  </r>
  <r>
    <n v="90"/>
    <s v="OE1;SI;DP-ACT_41"/>
    <s v="DPU;DPU-ACT_02;Ago"/>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08-30T00:00:00"/>
    <s v="Ago"/>
    <n v="0"/>
    <n v="0"/>
    <n v="0"/>
    <s v="Por Ejecutar"/>
    <e v="#N/A"/>
    <e v="#N/A"/>
    <n v="0"/>
    <m/>
    <m/>
  </r>
  <r>
    <n v="90"/>
    <s v="OE1;SI;DP-ACT_41"/>
    <s v="DPU;DPU-ACT_02;Sep"/>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09-30T00:00:00"/>
    <s v="Sep"/>
    <e v="#N/A"/>
    <e v="#N/A"/>
    <n v="0"/>
    <s v="Por Ejecutar"/>
    <e v="#N/A"/>
    <e v="#N/A"/>
    <n v="0"/>
    <m/>
    <m/>
  </r>
  <r>
    <n v="90"/>
    <s v="OE1;SI;DP-ACT_41"/>
    <s v="DPU;DPU-ACT_02;Oct"/>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10-30T00:00:00"/>
    <s v="Oct"/>
    <e v="#N/A"/>
    <e v="#N/A"/>
    <e v="#N/A"/>
    <e v="#N/A"/>
    <e v="#N/A"/>
    <e v="#N/A"/>
    <n v="0"/>
    <m/>
    <m/>
  </r>
  <r>
    <n v="90"/>
    <s v="OE1;SI;DP-ACT_41"/>
    <s v="DPU;DPU-ACT_02;Nov"/>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11-30T00:00:00"/>
    <s v="Nov"/>
    <e v="#N/A"/>
    <n v="0"/>
    <n v="0"/>
    <s v="Por Ejecutar"/>
    <e v="#N/A"/>
    <e v="#N/A"/>
    <n v="0"/>
    <m/>
    <m/>
  </r>
  <r>
    <n v="90"/>
    <s v="OE1;SI;DP-ACT_41"/>
    <s v="DPU;DPU-ACT_02;Dic"/>
    <x v="0"/>
    <s v="Fortalecer la Vigilancia."/>
    <s v="SI"/>
    <s v="PAI_10"/>
    <x v="0"/>
    <s v="Investigaciones"/>
    <s v="DPU-E_02"/>
    <s v="2. Resolver Actuaciones Administrativas 2da Instancia - Decreto 2409"/>
    <s v="DPU-ACT_02"/>
    <s v="A. RECURSOS DE APELACIÓN"/>
    <s v="DPU"/>
    <s v="Despacho_del_Delegado_de_Protección_al_Usuario"/>
    <n v="1"/>
    <n v="12"/>
    <n v="2019"/>
    <d v="2019-12-30T00:00:00"/>
    <s v="Dic"/>
    <e v="#N/A"/>
    <n v="0"/>
    <e v="#N/A"/>
    <e v="#N/A"/>
    <e v="#N/A"/>
    <e v="#N/A"/>
    <n v="0"/>
    <m/>
    <m/>
  </r>
  <r>
    <n v="91"/>
    <s v="OE1;SI;DP-ACT_42"/>
    <s v="DPU;DPU-ACT_03;Ene"/>
    <x v="0"/>
    <s v="Fortalecer la Vigilancia."/>
    <s v="SI"/>
    <s v="PAI_10"/>
    <x v="0"/>
    <s v="Investigaciones"/>
    <s v="DPU-E_02"/>
    <s v="2. Resolver Actuaciones Administrativas 2da Instancia - Decreto 2409"/>
    <s v="DPU-ACT_03"/>
    <s v="B. RECURSOS DE QUEJA"/>
    <s v="DPU"/>
    <s v="Despacho_del_Delegado_de_Protección_al_Usuario"/>
    <n v="1"/>
    <n v="12"/>
    <n v="2019"/>
    <d v="2019-01-30T00:00:00"/>
    <s v="Ene"/>
    <n v="0"/>
    <n v="0"/>
    <e v="#DIV/0!"/>
    <e v="#DIV/0!"/>
    <e v="#N/A"/>
    <e v="#N/A"/>
    <n v="0"/>
    <e v="#N/A"/>
    <e v="#N/A"/>
  </r>
  <r>
    <n v="91"/>
    <s v="OE1;SI;DP-ACT_42"/>
    <s v="DPU;DPU-ACT_03;Feb"/>
    <x v="0"/>
    <s v="Fortalecer la Vigilancia."/>
    <s v="SI"/>
    <s v="PAI_10"/>
    <x v="0"/>
    <s v="Investigaciones"/>
    <s v="DPU-E_02"/>
    <s v="2. Resolver Actuaciones Administrativas 2da Instancia - Decreto 2409"/>
    <s v="DPU-ACT_03"/>
    <s v="B. RECURSOS DE QUEJA"/>
    <s v="DPU"/>
    <s v="Despacho_del_Delegado_de_Protección_al_Usuario"/>
    <n v="1"/>
    <n v="12"/>
    <n v="2019"/>
    <d v="2019-02-28T00:00:00"/>
    <s v="Feb"/>
    <n v="0"/>
    <n v="0"/>
    <n v="0"/>
    <s v="Por Ejecutar"/>
    <e v="#N/A"/>
    <e v="#N/A"/>
    <n v="0"/>
    <m/>
    <m/>
  </r>
  <r>
    <n v="91"/>
    <s v="OE1;SI;DP-ACT_42"/>
    <s v="DPU;DPU-ACT_03;Mar"/>
    <x v="0"/>
    <s v="Fortalecer la Vigilancia."/>
    <s v="SI"/>
    <s v="PAI_10"/>
    <x v="0"/>
    <s v="Investigaciones"/>
    <s v="DPU-E_02"/>
    <s v="2. Resolver Actuaciones Administrativas 2da Instancia - Decreto 2409"/>
    <s v="DPU-ACT_03"/>
    <s v="B. RECURSOS DE QUEJA"/>
    <s v="DPU"/>
    <s v="Despacho_del_Delegado_de_Protección_al_Usuario"/>
    <n v="1"/>
    <n v="12"/>
    <n v="2019"/>
    <d v="2019-03-30T00:00:00"/>
    <s v="Mar"/>
    <n v="0"/>
    <n v="0"/>
    <n v="0"/>
    <s v="Por Ejecutar"/>
    <e v="#N/A"/>
    <e v="#N/A"/>
    <n v="0"/>
    <m/>
    <m/>
  </r>
  <r>
    <n v="91"/>
    <s v="OE1;SI;DP-ACT_42"/>
    <s v="DPU;DPU-ACT_03;Abr"/>
    <x v="0"/>
    <s v="Fortalecer la Vigilancia."/>
    <s v="SI"/>
    <s v="PAI_10"/>
    <x v="0"/>
    <s v="Investigaciones"/>
    <s v="DPU-E_02"/>
    <s v="2. Resolver Actuaciones Administrativas 2da Instancia - Decreto 2409"/>
    <s v="DPU-ACT_03"/>
    <s v="B. RECURSOS DE QUEJA"/>
    <s v="DPU"/>
    <s v="Despacho_del_Delegado_de_Protección_al_Usuario"/>
    <n v="1"/>
    <n v="12"/>
    <n v="2019"/>
    <d v="2019-04-30T00:00:00"/>
    <s v="Abr"/>
    <n v="0"/>
    <n v="0"/>
    <n v="0"/>
    <s v="Por Ejecutar"/>
    <e v="#N/A"/>
    <e v="#N/A"/>
    <n v="0"/>
    <m/>
    <m/>
  </r>
  <r>
    <n v="91"/>
    <s v="OE1;SI;DP-ACT_42"/>
    <s v="DPU;DPU-ACT_03;May"/>
    <x v="0"/>
    <s v="Fortalecer la Vigilancia."/>
    <s v="SI"/>
    <s v="PAI_10"/>
    <x v="0"/>
    <s v="Investigaciones"/>
    <s v="DPU-E_02"/>
    <s v="2. Resolver Actuaciones Administrativas 2da Instancia - Decreto 2409"/>
    <s v="DPU-ACT_03"/>
    <s v="B. RECURSOS DE QUEJA"/>
    <s v="DPU"/>
    <s v="Despacho_del_Delegado_de_Protección_al_Usuario"/>
    <n v="1"/>
    <n v="12"/>
    <n v="2019"/>
    <d v="2019-05-30T00:00:00"/>
    <s v="May"/>
    <n v="0"/>
    <n v="0"/>
    <e v="#DIV/0!"/>
    <e v="#DIV/0!"/>
    <e v="#N/A"/>
    <e v="#N/A"/>
    <n v="0"/>
    <m/>
    <m/>
  </r>
  <r>
    <n v="91"/>
    <s v="OE1;SI;DP-ACT_42"/>
    <s v="DPU;DPU-ACT_03;Jun"/>
    <x v="0"/>
    <s v="Fortalecer la Vigilancia."/>
    <s v="SI"/>
    <s v="PAI_10"/>
    <x v="0"/>
    <s v="Investigaciones"/>
    <s v="DPU-E_02"/>
    <s v="2. Resolver Actuaciones Administrativas 2da Instancia - Decreto 2409"/>
    <s v="DPU-ACT_03"/>
    <s v="B. RECURSOS DE QUEJA"/>
    <s v="DPU"/>
    <s v="Despacho_del_Delegado_de_Protección_al_Usuario"/>
    <n v="1"/>
    <n v="12"/>
    <n v="2019"/>
    <d v="2019-06-30T00:00:00"/>
    <s v="Jun"/>
    <n v="0"/>
    <n v="0"/>
    <e v="#DIV/0!"/>
    <e v="#DIV/0!"/>
    <e v="#N/A"/>
    <e v="#N/A"/>
    <n v="0"/>
    <m/>
    <m/>
  </r>
  <r>
    <n v="91"/>
    <s v="OE1;SI;DP-ACT_42"/>
    <s v="DPU;DPU-ACT_03;Jul"/>
    <x v="0"/>
    <s v="Fortalecer la Vigilancia."/>
    <s v="SI"/>
    <s v="PAI_10"/>
    <x v="0"/>
    <s v="Investigaciones"/>
    <s v="DPU-E_02"/>
    <s v="2. Resolver Actuaciones Administrativas 2da Instancia - Decreto 2409"/>
    <s v="DPU-ACT_03"/>
    <s v="B. RECURSOS DE QUEJA"/>
    <s v="DPU"/>
    <s v="Despacho_del_Delegado_de_Protección_al_Usuario"/>
    <n v="1"/>
    <n v="12"/>
    <n v="2019"/>
    <d v="2019-07-30T00:00:00"/>
    <s v="Jul"/>
    <n v="0"/>
    <n v="0"/>
    <e v="#DIV/0!"/>
    <e v="#DIV/0!"/>
    <e v="#N/A"/>
    <e v="#N/A"/>
    <n v="0"/>
    <m/>
    <m/>
  </r>
  <r>
    <n v="91"/>
    <s v="OE1;SI;DP-ACT_42"/>
    <s v="DPU;DPU-ACT_03;Ago"/>
    <x v="0"/>
    <s v="Fortalecer la Vigilancia."/>
    <s v="SI"/>
    <s v="PAI_10"/>
    <x v="0"/>
    <s v="Investigaciones"/>
    <s v="DPU-E_02"/>
    <s v="2. Resolver Actuaciones Administrativas 2da Instancia - Decreto 2409"/>
    <s v="DPU-ACT_03"/>
    <s v="B. RECURSOS DE QUEJA"/>
    <s v="DPU"/>
    <s v="Despacho_del_Delegado_de_Protección_al_Usuario"/>
    <n v="1"/>
    <n v="12"/>
    <n v="2019"/>
    <d v="2019-08-30T00:00:00"/>
    <s v="Ago"/>
    <n v="0"/>
    <n v="0"/>
    <e v="#DIV/0!"/>
    <e v="#DIV/0!"/>
    <e v="#N/A"/>
    <e v="#N/A"/>
    <n v="0"/>
    <m/>
    <m/>
  </r>
  <r>
    <n v="91"/>
    <s v="OE1;SI;DP-ACT_42"/>
    <s v="DPU;DPU-ACT_03;Sep"/>
    <x v="0"/>
    <s v="Fortalecer la Vigilancia."/>
    <s v="SI"/>
    <s v="PAI_10"/>
    <x v="0"/>
    <s v="Investigaciones"/>
    <s v="DPU-E_02"/>
    <s v="2. Resolver Actuaciones Administrativas 2da Instancia - Decreto 2409"/>
    <s v="DPU-ACT_03"/>
    <s v="B. RECURSOS DE QUEJA"/>
    <s v="DPU"/>
    <s v="Despacho_del_Delegado_de_Protección_al_Usuario"/>
    <n v="1"/>
    <n v="12"/>
    <n v="2019"/>
    <d v="2019-09-30T00:00:00"/>
    <s v="Sep"/>
    <e v="#N/A"/>
    <e v="#N/A"/>
    <e v="#N/A"/>
    <e v="#N/A"/>
    <e v="#N/A"/>
    <e v="#N/A"/>
    <n v="0"/>
    <m/>
    <m/>
  </r>
  <r>
    <n v="91"/>
    <s v="OE1;SI;DP-ACT_42"/>
    <s v="DPU;DPU-ACT_03;Oct"/>
    <x v="0"/>
    <s v="Fortalecer la Vigilancia."/>
    <s v="SI"/>
    <s v="PAI_10"/>
    <x v="0"/>
    <s v="Investigaciones"/>
    <s v="DPU-E_02"/>
    <s v="2. Resolver Actuaciones Administrativas 2da Instancia - Decreto 2409"/>
    <s v="DPU-ACT_03"/>
    <s v="B. RECURSOS DE QUEJA"/>
    <s v="DPU"/>
    <s v="Despacho_del_Delegado_de_Protección_al_Usuario"/>
    <n v="1"/>
    <n v="12"/>
    <n v="2019"/>
    <d v="2019-10-30T00:00:00"/>
    <s v="Oct"/>
    <e v="#N/A"/>
    <e v="#N/A"/>
    <e v="#N/A"/>
    <e v="#N/A"/>
    <e v="#N/A"/>
    <e v="#N/A"/>
    <n v="0"/>
    <m/>
    <m/>
  </r>
  <r>
    <n v="91"/>
    <s v="OE1;SI;DP-ACT_42"/>
    <s v="DPU;DPU-ACT_03;Nov"/>
    <x v="0"/>
    <s v="Fortalecer la Vigilancia."/>
    <s v="SI"/>
    <s v="PAI_10"/>
    <x v="0"/>
    <s v="Investigaciones"/>
    <s v="DPU-E_02"/>
    <s v="2. Resolver Actuaciones Administrativas 2da Instancia - Decreto 2409"/>
    <s v="DPU-ACT_03"/>
    <s v="B. RECURSOS DE QUEJA"/>
    <s v="DPU"/>
    <s v="Despacho_del_Delegado_de_Protección_al_Usuario"/>
    <n v="1"/>
    <n v="12"/>
    <n v="2019"/>
    <d v="2019-11-30T00:00:00"/>
    <s v="Nov"/>
    <e v="#N/A"/>
    <n v="0"/>
    <e v="#N/A"/>
    <e v="#N/A"/>
    <e v="#N/A"/>
    <e v="#N/A"/>
    <n v="0"/>
    <m/>
    <m/>
  </r>
  <r>
    <n v="91"/>
    <s v="OE1;SI;DP-ACT_42"/>
    <s v="DPU;DPU-ACT_03;Dic"/>
    <x v="0"/>
    <s v="Fortalecer la Vigilancia."/>
    <s v="SI"/>
    <s v="PAI_10"/>
    <x v="0"/>
    <s v="Investigaciones"/>
    <s v="DPU-E_02"/>
    <s v="2. Resolver Actuaciones Administrativas 2da Instancia - Decreto 2409"/>
    <s v="DPU-ACT_03"/>
    <s v="B. RECURSOS DE QUEJA"/>
    <s v="DPU"/>
    <s v="Despacho_del_Delegado_de_Protección_al_Usuario"/>
    <n v="1"/>
    <n v="12"/>
    <n v="2019"/>
    <d v="2019-12-30T00:00:00"/>
    <s v="Dic"/>
    <e v="#N/A"/>
    <n v="0"/>
    <n v="0"/>
    <s v="Por Ejecutar"/>
    <e v="#N/A"/>
    <e v="#N/A"/>
    <n v="0"/>
    <m/>
    <m/>
  </r>
  <r>
    <n v="92"/>
    <s v="OE1;SI;DP-ACT_43"/>
    <s v="DPU;DPU-ACT_04;Ene"/>
    <x v="0"/>
    <s v="Fortalecer la Vigilancia."/>
    <s v="SI"/>
    <s v="PAI_10"/>
    <x v="0"/>
    <s v="Investigaciones"/>
    <s v="DPU-E_02"/>
    <s v="2. Resolver Actuaciones Administrativas 2da Instancia - Decreto 2409"/>
    <s v="DPU-ACT_04"/>
    <s v="C. REVOCATORIA DIRECTA"/>
    <s v="DPU"/>
    <s v="Despacho_del_Delegado_de_Protección_al_Usuario"/>
    <n v="1"/>
    <n v="12"/>
    <n v="2019"/>
    <d v="2019-01-30T00:00:00"/>
    <s v="Ene"/>
    <n v="0"/>
    <n v="0"/>
    <e v="#DIV/0!"/>
    <e v="#DIV/0!"/>
    <e v="#N/A"/>
    <e v="#N/A"/>
    <n v="0"/>
    <e v="#N/A"/>
    <e v="#N/A"/>
  </r>
  <r>
    <n v="92"/>
    <s v="OE1;SI;DP-ACT_43"/>
    <s v="DPU;DPU-ACT_04;Feb"/>
    <x v="0"/>
    <s v="Fortalecer la Vigilancia."/>
    <s v="SI"/>
    <s v="PAI_10"/>
    <x v="0"/>
    <s v="Investigaciones"/>
    <s v="DPU-E_02"/>
    <s v="2. Resolver Actuaciones Administrativas 2da Instancia - Decreto 2409"/>
    <s v="DPU-ACT_04"/>
    <s v="C. REVOCATORIA DIRECTA"/>
    <s v="DPU"/>
    <s v="Despacho_del_Delegado_de_Protección_al_Usuario"/>
    <n v="1"/>
    <n v="12"/>
    <n v="2019"/>
    <d v="2019-02-28T00:00:00"/>
    <s v="Feb"/>
    <n v="0"/>
    <n v="0"/>
    <e v="#DIV/0!"/>
    <e v="#DIV/0!"/>
    <e v="#N/A"/>
    <e v="#N/A"/>
    <n v="0"/>
    <m/>
    <m/>
  </r>
  <r>
    <n v="92"/>
    <s v="OE1;SI;DP-ACT_43"/>
    <s v="DPU;DPU-ACT_04;Mar"/>
    <x v="0"/>
    <s v="Fortalecer la Vigilancia."/>
    <s v="SI"/>
    <s v="PAI_10"/>
    <x v="0"/>
    <s v="Investigaciones"/>
    <s v="DPU-E_02"/>
    <s v="2. Resolver Actuaciones Administrativas 2da Instancia - Decreto 2409"/>
    <s v="DPU-ACT_04"/>
    <s v="C. REVOCATORIA DIRECTA"/>
    <s v="DPU"/>
    <s v="Despacho_del_Delegado_de_Protección_al_Usuario"/>
    <n v="1"/>
    <n v="12"/>
    <n v="2019"/>
    <d v="2019-03-30T00:00:00"/>
    <s v="Mar"/>
    <n v="0"/>
    <n v="0"/>
    <e v="#DIV/0!"/>
    <e v="#DIV/0!"/>
    <e v="#N/A"/>
    <e v="#N/A"/>
    <n v="0"/>
    <m/>
    <m/>
  </r>
  <r>
    <n v="92"/>
    <s v="OE1;SI;DP-ACT_43"/>
    <s v="DPU;DPU-ACT_04;Abr"/>
    <x v="0"/>
    <s v="Fortalecer la Vigilancia."/>
    <s v="SI"/>
    <s v="PAI_10"/>
    <x v="0"/>
    <s v="Investigaciones"/>
    <s v="DPU-E_02"/>
    <s v="2. Resolver Actuaciones Administrativas 2da Instancia - Decreto 2409"/>
    <s v="DPU-ACT_04"/>
    <s v="C. REVOCATORIA DIRECTA"/>
    <s v="DPU"/>
    <s v="Despacho_del_Delegado_de_Protección_al_Usuario"/>
    <n v="1"/>
    <n v="12"/>
    <n v="2019"/>
    <d v="2019-04-30T00:00:00"/>
    <s v="Abr"/>
    <n v="0"/>
    <n v="0"/>
    <e v="#DIV/0!"/>
    <e v="#DIV/0!"/>
    <e v="#N/A"/>
    <e v="#N/A"/>
    <n v="0"/>
    <m/>
    <m/>
  </r>
  <r>
    <n v="92"/>
    <s v="OE1;SI;DP-ACT_43"/>
    <s v="DPU;DPU-ACT_04;May"/>
    <x v="0"/>
    <s v="Fortalecer la Vigilancia."/>
    <s v="SI"/>
    <s v="PAI_10"/>
    <x v="0"/>
    <s v="Investigaciones"/>
    <s v="DPU-E_02"/>
    <s v="2. Resolver Actuaciones Administrativas 2da Instancia - Decreto 2409"/>
    <s v="DPU-ACT_04"/>
    <s v="C. REVOCATORIA DIRECTA"/>
    <s v="DPU"/>
    <s v="Despacho_del_Delegado_de_Protección_al_Usuario"/>
    <n v="1"/>
    <n v="12"/>
    <n v="2019"/>
    <d v="2019-05-30T00:00:00"/>
    <s v="May"/>
    <n v="0"/>
    <n v="0"/>
    <e v="#DIV/0!"/>
    <e v="#DIV/0!"/>
    <e v="#N/A"/>
    <e v="#N/A"/>
    <n v="0"/>
    <m/>
    <m/>
  </r>
  <r>
    <n v="92"/>
    <s v="OE1;SI;DP-ACT_43"/>
    <s v="DPU;DPU-ACT_04;Jun"/>
    <x v="0"/>
    <s v="Fortalecer la Vigilancia."/>
    <s v="SI"/>
    <s v="PAI_10"/>
    <x v="0"/>
    <s v="Investigaciones"/>
    <s v="DPU-E_02"/>
    <s v="2. Resolver Actuaciones Administrativas 2da Instancia - Decreto 2409"/>
    <s v="DPU-ACT_04"/>
    <s v="C. REVOCATORIA DIRECTA"/>
    <s v="DPU"/>
    <s v="Despacho_del_Delegado_de_Protección_al_Usuario"/>
    <n v="1"/>
    <n v="12"/>
    <n v="2019"/>
    <d v="2019-06-30T00:00:00"/>
    <s v="Jun"/>
    <n v="0"/>
    <n v="0"/>
    <e v="#DIV/0!"/>
    <e v="#DIV/0!"/>
    <e v="#N/A"/>
    <e v="#N/A"/>
    <n v="0"/>
    <m/>
    <m/>
  </r>
  <r>
    <n v="92"/>
    <s v="OE1;SI;DP-ACT_43"/>
    <s v="DPU;DPU-ACT_04;Jul"/>
    <x v="0"/>
    <s v="Fortalecer la Vigilancia."/>
    <s v="SI"/>
    <s v="PAI_10"/>
    <x v="0"/>
    <s v="Investigaciones"/>
    <s v="DPU-E_02"/>
    <s v="2. Resolver Actuaciones Administrativas 2da Instancia - Decreto 2409"/>
    <s v="DPU-ACT_04"/>
    <s v="C. REVOCATORIA DIRECTA"/>
    <s v="DPU"/>
    <s v="Despacho_del_Delegado_de_Protección_al_Usuario"/>
    <n v="1"/>
    <n v="12"/>
    <n v="2019"/>
    <d v="2019-07-30T00:00:00"/>
    <s v="Jul"/>
    <n v="0"/>
    <n v="0"/>
    <e v="#DIV/0!"/>
    <e v="#DIV/0!"/>
    <e v="#N/A"/>
    <e v="#N/A"/>
    <n v="0"/>
    <m/>
    <m/>
  </r>
  <r>
    <n v="92"/>
    <s v="OE1;SI;DP-ACT_43"/>
    <s v="DPU;DPU-ACT_04;Ago"/>
    <x v="0"/>
    <s v="Fortalecer la Vigilancia."/>
    <s v="SI"/>
    <s v="PAI_10"/>
    <x v="0"/>
    <s v="Investigaciones"/>
    <s v="DPU-E_02"/>
    <s v="2. Resolver Actuaciones Administrativas 2da Instancia - Decreto 2409"/>
    <s v="DPU-ACT_04"/>
    <s v="C. REVOCATORIA DIRECTA"/>
    <s v="DPU"/>
    <s v="Despacho_del_Delegado_de_Protección_al_Usuario"/>
    <n v="1"/>
    <n v="12"/>
    <n v="2019"/>
    <d v="2019-08-30T00:00:00"/>
    <s v="Ago"/>
    <n v="0"/>
    <n v="0"/>
    <e v="#DIV/0!"/>
    <e v="#DIV/0!"/>
    <e v="#N/A"/>
    <e v="#N/A"/>
    <n v="0"/>
    <m/>
    <m/>
  </r>
  <r>
    <n v="92"/>
    <s v="OE1;SI;DP-ACT_43"/>
    <s v="DPU;DPU-ACT_04;Sep"/>
    <x v="0"/>
    <s v="Fortalecer la Vigilancia."/>
    <s v="SI"/>
    <s v="PAI_10"/>
    <x v="0"/>
    <s v="Investigaciones"/>
    <s v="DPU-E_02"/>
    <s v="2. Resolver Actuaciones Administrativas 2da Instancia - Decreto 2409"/>
    <s v="DPU-ACT_04"/>
    <s v="C. REVOCATORIA DIRECTA"/>
    <s v="DPU"/>
    <s v="Despacho_del_Delegado_de_Protección_al_Usuario"/>
    <n v="1"/>
    <n v="12"/>
    <n v="2019"/>
    <d v="2019-09-30T00:00:00"/>
    <s v="Sep"/>
    <e v="#N/A"/>
    <e v="#N/A"/>
    <e v="#N/A"/>
    <e v="#N/A"/>
    <e v="#N/A"/>
    <e v="#N/A"/>
    <n v="0"/>
    <m/>
    <m/>
  </r>
  <r>
    <n v="92"/>
    <s v="OE1;SI;DP-ACT_43"/>
    <s v="DPU;DPU-ACT_04;Oct"/>
    <x v="0"/>
    <s v="Fortalecer la Vigilancia."/>
    <s v="SI"/>
    <s v="PAI_10"/>
    <x v="0"/>
    <s v="Investigaciones"/>
    <s v="DPU-E_02"/>
    <s v="2. Resolver Actuaciones Administrativas 2da Instancia - Decreto 2409"/>
    <s v="DPU-ACT_04"/>
    <s v="C. REVOCATORIA DIRECTA"/>
    <s v="DPU"/>
    <s v="Despacho_del_Delegado_de_Protección_al_Usuario"/>
    <n v="1"/>
    <n v="12"/>
    <n v="2019"/>
    <d v="2019-10-30T00:00:00"/>
    <s v="Oct"/>
    <e v="#N/A"/>
    <e v="#N/A"/>
    <n v="0"/>
    <s v="Por Ejecutar"/>
    <e v="#N/A"/>
    <e v="#N/A"/>
    <n v="0"/>
    <m/>
    <m/>
  </r>
  <r>
    <n v="92"/>
    <s v="OE1;SI;DP-ACT_43"/>
    <s v="DPU;DPU-ACT_04;Nov"/>
    <x v="0"/>
    <s v="Fortalecer la Vigilancia."/>
    <s v="SI"/>
    <s v="PAI_10"/>
    <x v="0"/>
    <s v="Investigaciones"/>
    <s v="DPU-E_02"/>
    <s v="2. Resolver Actuaciones Administrativas 2da Instancia - Decreto 2409"/>
    <s v="DPU-ACT_04"/>
    <s v="C. REVOCATORIA DIRECTA"/>
    <s v="DPU"/>
    <s v="Despacho_del_Delegado_de_Protección_al_Usuario"/>
    <n v="1"/>
    <n v="12"/>
    <n v="2019"/>
    <d v="2019-11-30T00:00:00"/>
    <s v="Nov"/>
    <e v="#N/A"/>
    <n v="0"/>
    <n v="0"/>
    <s v="Por Ejecutar"/>
    <e v="#N/A"/>
    <e v="#N/A"/>
    <n v="0"/>
    <m/>
    <m/>
  </r>
  <r>
    <n v="92"/>
    <s v="OE1;SI;DP-ACT_43"/>
    <s v="DPU;DPU-ACT_04;Dic"/>
    <x v="0"/>
    <s v="Fortalecer la Vigilancia."/>
    <s v="SI"/>
    <s v="PAI_10"/>
    <x v="0"/>
    <s v="Investigaciones"/>
    <s v="DPU-E_02"/>
    <s v="2. Resolver Actuaciones Administrativas 2da Instancia - Decreto 2409"/>
    <s v="DPU-ACT_04"/>
    <s v="C. REVOCATORIA DIRECTA"/>
    <s v="DPU"/>
    <s v="Despacho_del_Delegado_de_Protección_al_Usuario"/>
    <n v="1"/>
    <n v="12"/>
    <n v="2019"/>
    <d v="2019-12-30T00:00:00"/>
    <s v="Dic"/>
    <e v="#N/A"/>
    <n v="0"/>
    <n v="0"/>
    <s v="Por Ejecutar"/>
    <e v="#N/A"/>
    <e v="#N/A"/>
    <n v="0"/>
    <m/>
    <m/>
  </r>
  <r>
    <n v="93"/>
    <s v="OE1;SI;DP-ACT_44"/>
    <s v="DPU;DPU-ACT_05;Ene"/>
    <x v="1"/>
    <s v="Fortalecer la presencia en las regionales."/>
    <s v="SI"/>
    <s v="PEI_09"/>
    <x v="1"/>
    <s v="PEI_09 - Súper Regiones"/>
    <s v="DPU-E_04"/>
    <s v="3. Efectuar presencia regional"/>
    <s v="DPU-ACT_05"/>
    <s v="1. Efectuar presencia regional"/>
    <s v="DPU"/>
    <s v="Despacho_del_Delegado_de_Protección_al_Usuario"/>
    <n v="1"/>
    <n v="12"/>
    <n v="2019"/>
    <d v="2019-01-30T00:00:00"/>
    <s v="Ene"/>
    <n v="0.42000000000000004"/>
    <n v="0.28000000000000003"/>
    <n v="0.66666666666666663"/>
    <s v="En Seguimiento"/>
    <e v="#N/A"/>
    <e v="#N/A"/>
    <n v="0"/>
    <e v="#N/A"/>
    <e v="#N/A"/>
  </r>
  <r>
    <n v="93"/>
    <s v="OE1;SI;DP-ACT_44"/>
    <s v="DPU;DPU-ACT_05;Feb"/>
    <x v="1"/>
    <s v="Fortalecer la presencia en las regionales."/>
    <s v="SI"/>
    <s v="PEI_09"/>
    <x v="1"/>
    <s v="PEI_09 - Súper Regiones"/>
    <s v="DPU-E_04"/>
    <s v="3. Efectuar presencia regional"/>
    <s v="DPU-ACT_05"/>
    <s v="1. Efectuar presencia regional"/>
    <s v="DPU"/>
    <s v="Despacho_del_Delegado_de_Protección_al_Usuario"/>
    <n v="1"/>
    <n v="12"/>
    <n v="2019"/>
    <d v="2019-02-28T00:00:00"/>
    <s v="Feb"/>
    <n v="0"/>
    <n v="0"/>
    <e v="#DIV/0!"/>
    <e v="#DIV/0!"/>
    <e v="#N/A"/>
    <e v="#N/A"/>
    <n v="0"/>
    <m/>
    <m/>
  </r>
  <r>
    <n v="93"/>
    <s v="OE1;SI;DP-ACT_44"/>
    <s v="DPU;DPU-ACT_05;Mar"/>
    <x v="1"/>
    <s v="Fortalecer la presencia en las regionales."/>
    <s v="SI"/>
    <s v="PEI_09"/>
    <x v="1"/>
    <s v="PEI_09 - Súper Regiones"/>
    <s v="DPU-E_04"/>
    <s v="3. Efectuar presencia regional"/>
    <s v="DPU-ACT_05"/>
    <s v="1. Efectuar presencia regional"/>
    <s v="DPU"/>
    <s v="Despacho_del_Delegado_de_Protección_al_Usuario"/>
    <n v="1"/>
    <n v="12"/>
    <n v="2019"/>
    <d v="2019-03-30T00:00:00"/>
    <s v="Mar"/>
    <n v="0"/>
    <n v="0"/>
    <e v="#DIV/0!"/>
    <e v="#DIV/0!"/>
    <e v="#N/A"/>
    <e v="#N/A"/>
    <n v="0"/>
    <m/>
    <m/>
  </r>
  <r>
    <n v="93"/>
    <s v="OE1;SI;DP-ACT_44"/>
    <s v="DPU;DPU-ACT_05;Abr"/>
    <x v="1"/>
    <s v="Fortalecer la presencia en las regionales."/>
    <s v="SI"/>
    <s v="PEI_09"/>
    <x v="1"/>
    <s v="PEI_09 - Súper Regiones"/>
    <s v="DPU-E_04"/>
    <s v="3. Efectuar presencia regional"/>
    <s v="DPU-ACT_05"/>
    <s v="1. Efectuar presencia regional"/>
    <s v="DPU"/>
    <s v="Despacho_del_Delegado_de_Protección_al_Usuario"/>
    <n v="1"/>
    <n v="12"/>
    <n v="2019"/>
    <d v="2019-04-30T00:00:00"/>
    <s v="Abr"/>
    <n v="0"/>
    <n v="0"/>
    <e v="#DIV/0!"/>
    <e v="#DIV/0!"/>
    <e v="#N/A"/>
    <e v="#N/A"/>
    <n v="0"/>
    <m/>
    <m/>
  </r>
  <r>
    <n v="93"/>
    <s v="OE1;SI;DP-ACT_44"/>
    <s v="DPU;DPU-ACT_05;May"/>
    <x v="1"/>
    <s v="Fortalecer la presencia en las regionales."/>
    <s v="SI"/>
    <s v="PEI_09"/>
    <x v="1"/>
    <s v="PEI_09 - Súper Regiones"/>
    <s v="DPU-E_04"/>
    <s v="3. Efectuar presencia regional"/>
    <s v="DPU-ACT_05"/>
    <s v="1. Efectuar presencia regional"/>
    <s v="DPU"/>
    <s v="Despacho_del_Delegado_de_Protección_al_Usuario"/>
    <n v="1"/>
    <n v="12"/>
    <n v="2019"/>
    <d v="2019-05-30T00:00:00"/>
    <s v="May"/>
    <n v="0"/>
    <n v="0"/>
    <e v="#DIV/0!"/>
    <e v="#DIV/0!"/>
    <e v="#N/A"/>
    <e v="#N/A"/>
    <n v="0"/>
    <m/>
    <m/>
  </r>
  <r>
    <n v="93"/>
    <s v="OE1;SI;DP-ACT_44"/>
    <s v="DPU;DPU-ACT_05;Jun"/>
    <x v="1"/>
    <s v="Fortalecer la presencia en las regionales."/>
    <s v="SI"/>
    <s v="PEI_09"/>
    <x v="1"/>
    <s v="PEI_09 - Súper Regiones"/>
    <s v="DPU-E_04"/>
    <s v="3. Efectuar presencia regional"/>
    <s v="DPU-ACT_05"/>
    <s v="1. Efectuar presencia regional"/>
    <s v="DPU"/>
    <s v="Despacho_del_Delegado_de_Protección_al_Usuario"/>
    <n v="1"/>
    <n v="12"/>
    <n v="2019"/>
    <d v="2019-06-30T00:00:00"/>
    <s v="Jun"/>
    <n v="0"/>
    <n v="0"/>
    <e v="#DIV/0!"/>
    <e v="#DIV/0!"/>
    <e v="#N/A"/>
    <e v="#N/A"/>
    <n v="0"/>
    <m/>
    <m/>
  </r>
  <r>
    <n v="93"/>
    <s v="OE1;SI;DP-ACT_44"/>
    <s v="DPU;DPU-ACT_05;Jul"/>
    <x v="1"/>
    <s v="Fortalecer la presencia en las regionales."/>
    <s v="SI"/>
    <s v="PEI_09"/>
    <x v="1"/>
    <s v="PEI_09 - Súper Regiones"/>
    <s v="DPU-E_04"/>
    <s v="3. Efectuar presencia regional"/>
    <s v="DPU-ACT_05"/>
    <s v="1. Efectuar presencia regional"/>
    <s v="DPU"/>
    <s v="Despacho_del_Delegado_de_Protección_al_Usuario"/>
    <n v="1"/>
    <n v="12"/>
    <n v="2019"/>
    <d v="2019-07-30T00:00:00"/>
    <s v="Jul"/>
    <n v="0"/>
    <n v="0"/>
    <e v="#DIV/0!"/>
    <e v="#DIV/0!"/>
    <e v="#N/A"/>
    <e v="#N/A"/>
    <n v="0"/>
    <m/>
    <m/>
  </r>
  <r>
    <n v="93"/>
    <s v="OE1;SI;DP-ACT_44"/>
    <s v="DPU;DPU-ACT_05;Ago"/>
    <x v="1"/>
    <s v="Fortalecer la presencia en las regionales."/>
    <s v="SI"/>
    <s v="PEI_09"/>
    <x v="1"/>
    <s v="PEI_09 - Súper Regiones"/>
    <s v="DPU-E_04"/>
    <s v="3. Efectuar presencia regional"/>
    <s v="DPU-ACT_05"/>
    <s v="1. Efectuar presencia regional"/>
    <s v="DPU"/>
    <s v="Despacho_del_Delegado_de_Protección_al_Usuario"/>
    <n v="1"/>
    <n v="12"/>
    <n v="2019"/>
    <d v="2019-08-30T00:00:00"/>
    <s v="Ago"/>
    <n v="0"/>
    <n v="0"/>
    <e v="#DIV/0!"/>
    <e v="#DIV/0!"/>
    <e v="#N/A"/>
    <e v="#N/A"/>
    <n v="0"/>
    <m/>
    <m/>
  </r>
  <r>
    <n v="93"/>
    <s v="OE1;SI;DP-ACT_44"/>
    <s v="DPU;DPU-ACT_05;Sep"/>
    <x v="1"/>
    <s v="Fortalecer la presencia en las regionales."/>
    <s v="SI"/>
    <s v="PEI_09"/>
    <x v="1"/>
    <s v="PEI_09 - Súper Regiones"/>
    <s v="DPU-E_04"/>
    <s v="3. Efectuar presencia regional"/>
    <s v="DPU-ACT_05"/>
    <s v="1. Efectuar presencia regional"/>
    <s v="DPU"/>
    <s v="Despacho_del_Delegado_de_Protección_al_Usuario"/>
    <n v="1"/>
    <n v="12"/>
    <n v="2019"/>
    <d v="2019-09-30T00:00:00"/>
    <s v="Sep"/>
    <e v="#N/A"/>
    <e v="#N/A"/>
    <e v="#N/A"/>
    <e v="#N/A"/>
    <e v="#N/A"/>
    <e v="#N/A"/>
    <n v="0"/>
    <m/>
    <m/>
  </r>
  <r>
    <n v="93"/>
    <s v="OE1;SI;DP-ACT_44"/>
    <s v="DPU;DPU-ACT_05;Oct"/>
    <x v="1"/>
    <s v="Fortalecer la presencia en las regionales."/>
    <s v="SI"/>
    <s v="PEI_09"/>
    <x v="1"/>
    <s v="PEI_09 - Súper Regiones"/>
    <s v="DPU-E_04"/>
    <s v="3. Efectuar presencia regional"/>
    <s v="DPU-ACT_05"/>
    <s v="1. Efectuar presencia regional"/>
    <s v="DPU"/>
    <s v="Despacho_del_Delegado_de_Protección_al_Usuario"/>
    <n v="1"/>
    <n v="12"/>
    <n v="2019"/>
    <d v="2019-10-30T00:00:00"/>
    <s v="Oct"/>
    <e v="#N/A"/>
    <e v="#N/A"/>
    <n v="0"/>
    <s v="Por Ejecutar"/>
    <e v="#N/A"/>
    <e v="#N/A"/>
    <n v="0"/>
    <m/>
    <m/>
  </r>
  <r>
    <n v="93"/>
    <s v="OE1;SI;DP-ACT_44"/>
    <s v="DPU;DPU-ACT_05;Nov"/>
    <x v="1"/>
    <s v="Fortalecer la presencia en las regionales."/>
    <s v="SI"/>
    <s v="PEI_09"/>
    <x v="1"/>
    <s v="PEI_09 - Súper Regiones"/>
    <s v="DPU-E_04"/>
    <s v="3. Efectuar presencia regional"/>
    <s v="DPU-ACT_05"/>
    <s v="1. Efectuar presencia regional"/>
    <s v="DPU"/>
    <s v="Despacho_del_Delegado_de_Protección_al_Usuario"/>
    <n v="1"/>
    <n v="12"/>
    <n v="2019"/>
    <d v="2019-11-30T00:00:00"/>
    <s v="Nov"/>
    <e v="#N/A"/>
    <n v="0"/>
    <n v="0"/>
    <s v="Por Ejecutar"/>
    <e v="#N/A"/>
    <e v="#N/A"/>
    <n v="0"/>
    <m/>
    <m/>
  </r>
  <r>
    <n v="93"/>
    <s v="OE1;SI;DP-ACT_44"/>
    <s v="DPU;DPU-ACT_05;Dic"/>
    <x v="1"/>
    <s v="Fortalecer la presencia en las regionales."/>
    <s v="SI"/>
    <s v="PEI_09"/>
    <x v="1"/>
    <s v="PEI_09 - Súper Regiones"/>
    <s v="DPU-E_04"/>
    <s v="3. Efectuar presencia regional"/>
    <s v="DPU-ACT_05"/>
    <s v="1. Efectuar presencia regional"/>
    <s v="DPU"/>
    <s v="Despacho_del_Delegado_de_Protección_al_Usuario"/>
    <n v="1"/>
    <n v="12"/>
    <n v="2019"/>
    <d v="2019-12-30T00:00:00"/>
    <s v="Dic"/>
    <e v="#N/A"/>
    <n v="0"/>
    <n v="0"/>
    <s v="Por Ejecutar"/>
    <e v="#N/A"/>
    <e v="#N/A"/>
    <n v="0"/>
    <m/>
    <m/>
  </r>
  <r>
    <n v="117"/>
    <s v="OE3;SI;DPU-ACT_15"/>
    <s v="DPU;DPU-ACT_29;Ene"/>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01-30T00:00:00"/>
    <s v="Ene"/>
    <n v="0"/>
    <n v="0"/>
    <e v="#DIV/0!"/>
    <e v="#DIV/0!"/>
    <e v="#N/A"/>
    <e v="#N/A"/>
    <n v="0"/>
    <e v="#N/A"/>
    <e v="#N/A"/>
  </r>
  <r>
    <n v="117"/>
    <s v="OE3;SI;DPU-ACT_15"/>
    <s v="DPU;DPU-ACT_29;Feb"/>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02-28T00:00:00"/>
    <s v="Feb"/>
    <n v="0"/>
    <n v="0"/>
    <e v="#DIV/0!"/>
    <e v="#DIV/0!"/>
    <e v="#N/A"/>
    <e v="#N/A"/>
    <n v="0"/>
    <m/>
    <m/>
  </r>
  <r>
    <n v="117"/>
    <s v="OE3;SI;DPU-ACT_15"/>
    <s v="DPU;DPU-ACT_29;Mar"/>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03-30T00:00:00"/>
    <s v="Mar"/>
    <n v="0"/>
    <n v="0"/>
    <e v="#DIV/0!"/>
    <e v="#DIV/0!"/>
    <e v="#N/A"/>
    <e v="#N/A"/>
    <n v="0"/>
    <m/>
    <m/>
  </r>
  <r>
    <n v="117"/>
    <s v="OE3;SI;DPU-ACT_15"/>
    <s v="DPU;DPU-ACT_29;Abr"/>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04-30T00:00:00"/>
    <s v="Abr"/>
    <n v="0"/>
    <n v="0"/>
    <e v="#DIV/0!"/>
    <e v="#DIV/0!"/>
    <e v="#N/A"/>
    <e v="#N/A"/>
    <n v="0"/>
    <m/>
    <m/>
  </r>
  <r>
    <n v="117"/>
    <s v="OE3;SI;DPU-ACT_15"/>
    <s v="DPU;DPU-ACT_29;May"/>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05-30T00:00:00"/>
    <s v="May"/>
    <n v="0"/>
    <n v="0"/>
    <e v="#DIV/0!"/>
    <e v="#DIV/0!"/>
    <e v="#N/A"/>
    <e v="#N/A"/>
    <n v="0"/>
    <m/>
    <m/>
  </r>
  <r>
    <n v="117"/>
    <s v="OE3;SI;DPU-ACT_15"/>
    <s v="DPU;DPU-ACT_29;Jun"/>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06-30T00:00:00"/>
    <s v="Jun"/>
    <n v="0"/>
    <n v="0"/>
    <e v="#DIV/0!"/>
    <e v="#DIV/0!"/>
    <e v="#N/A"/>
    <e v="#N/A"/>
    <n v="0"/>
    <m/>
    <m/>
  </r>
  <r>
    <n v="117"/>
    <s v="OE3;SI;DPU-ACT_15"/>
    <s v="DPU;DPU-ACT_29;Jul"/>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07-30T00:00:00"/>
    <s v="Jul"/>
    <n v="0"/>
    <n v="0"/>
    <e v="#DIV/0!"/>
    <e v="#DIV/0!"/>
    <e v="#N/A"/>
    <e v="#N/A"/>
    <n v="0"/>
    <m/>
    <m/>
  </r>
  <r>
    <n v="117"/>
    <s v="OE3;SI;DPU-ACT_15"/>
    <s v="DPU;DPU-ACT_29;Ago"/>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08-30T00:00:00"/>
    <s v="Ago"/>
    <n v="0"/>
    <n v="0"/>
    <e v="#DIV/0!"/>
    <e v="#DIV/0!"/>
    <e v="#N/A"/>
    <e v="#N/A"/>
    <n v="0"/>
    <m/>
    <m/>
  </r>
  <r>
    <n v="117"/>
    <s v="OE3;SI;DPU-ACT_15"/>
    <s v="DPU;DPU-ACT_29;Sep"/>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09-30T00:00:00"/>
    <s v="Sep"/>
    <e v="#N/A"/>
    <e v="#N/A"/>
    <e v="#N/A"/>
    <e v="#N/A"/>
    <e v="#N/A"/>
    <e v="#N/A"/>
    <n v="0"/>
    <m/>
    <m/>
  </r>
  <r>
    <n v="117"/>
    <s v="OE3;SI;DPU-ACT_15"/>
    <s v="DPU;DPU-ACT_29;Oct"/>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10-30T00:00:00"/>
    <s v="Oct"/>
    <e v="#N/A"/>
    <e v="#N/A"/>
    <e v="#N/A"/>
    <e v="#N/A"/>
    <e v="#N/A"/>
    <e v="#N/A"/>
    <n v="0"/>
    <m/>
    <m/>
  </r>
  <r>
    <n v="117"/>
    <s v="OE3;SI;DPU-ACT_15"/>
    <s v="DPU;DPU-ACT_29;Nov"/>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11-30T00:00:00"/>
    <s v="Nov"/>
    <e v="#N/A"/>
    <n v="0"/>
    <e v="#N/A"/>
    <e v="#N/A"/>
    <e v="#N/A"/>
    <e v="#N/A"/>
    <n v="0"/>
    <m/>
    <m/>
  </r>
  <r>
    <n v="117"/>
    <s v="OE3;SI;DPU-ACT_15"/>
    <s v="DPU;DPU-ACT_29;Dic"/>
    <x v="0"/>
    <s v="Fortalecer la Vigilancia."/>
    <s v="SI"/>
    <s v="PAI_10"/>
    <x v="0"/>
    <s v="Investigaciones"/>
    <s v="DPU-E_12"/>
    <s v="C. Resolver Actuaciones Administrativas dentro del Término - Decreto 2409"/>
    <s v="DPU-ACT_29"/>
    <s v="4. DECISIÓN DE FONDO"/>
    <s v="DPU"/>
    <s v="Dirección_de_Investigaciones_de_Protección_al_Usuario"/>
    <n v="1"/>
    <n v="11"/>
    <n v="2019"/>
    <d v="2019-12-30T00:00:00"/>
    <s v="Dic"/>
    <e v="#N/A"/>
    <n v="0"/>
    <e v="#N/A"/>
    <e v="#N/A"/>
    <e v="#N/A"/>
    <e v="#N/A"/>
    <n v="0"/>
    <m/>
    <m/>
  </r>
  <r>
    <n v="118"/>
    <s v="OE3;SI;DPU-ACT_16"/>
    <s v="DPU;DPU-ACT_30;Ene"/>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01-30T00:00:00"/>
    <s v="Ene"/>
    <n v="0"/>
    <n v="0"/>
    <e v="#DIV/0!"/>
    <e v="#DIV/0!"/>
    <e v="#N/A"/>
    <e v="#N/A"/>
    <n v="0"/>
    <e v="#N/A"/>
    <e v="#N/A"/>
  </r>
  <r>
    <n v="118"/>
    <s v="OE3;SI;DPU-ACT_16"/>
    <s v="DPU;DPU-ACT_30;Feb"/>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02-28T00:00:00"/>
    <s v="Feb"/>
    <n v="0"/>
    <n v="0"/>
    <e v="#DIV/0!"/>
    <e v="#DIV/0!"/>
    <e v="#N/A"/>
    <e v="#N/A"/>
    <n v="0"/>
    <m/>
    <m/>
  </r>
  <r>
    <n v="118"/>
    <s v="OE3;SI;DPU-ACT_16"/>
    <s v="DPU;DPU-ACT_30;Mar"/>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03-30T00:00:00"/>
    <s v="Mar"/>
    <n v="0"/>
    <n v="0"/>
    <e v="#DIV/0!"/>
    <e v="#DIV/0!"/>
    <e v="#N/A"/>
    <e v="#N/A"/>
    <n v="0"/>
    <m/>
    <m/>
  </r>
  <r>
    <n v="118"/>
    <s v="OE3;SI;DPU-ACT_16"/>
    <s v="DPU;DPU-ACT_30;Abr"/>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04-30T00:00:00"/>
    <s v="Abr"/>
    <n v="0"/>
    <n v="0"/>
    <e v="#DIV/0!"/>
    <e v="#DIV/0!"/>
    <e v="#N/A"/>
    <e v="#N/A"/>
    <n v="0"/>
    <m/>
    <m/>
  </r>
  <r>
    <n v="118"/>
    <s v="OE3;SI;DPU-ACT_16"/>
    <s v="DPU;DPU-ACT_30;May"/>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05-30T00:00:00"/>
    <s v="May"/>
    <n v="0"/>
    <n v="0"/>
    <e v="#DIV/0!"/>
    <e v="#DIV/0!"/>
    <e v="#N/A"/>
    <e v="#N/A"/>
    <n v="0"/>
    <m/>
    <m/>
  </r>
  <r>
    <n v="118"/>
    <s v="OE3;SI;DPU-ACT_16"/>
    <s v="DPU;DPU-ACT_30;Jun"/>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06-30T00:00:00"/>
    <s v="Jun"/>
    <n v="0"/>
    <n v="0"/>
    <e v="#DIV/0!"/>
    <e v="#DIV/0!"/>
    <e v="#N/A"/>
    <e v="#N/A"/>
    <n v="0"/>
    <m/>
    <m/>
  </r>
  <r>
    <n v="118"/>
    <s v="OE3;SI;DPU-ACT_16"/>
    <s v="DPU;DPU-ACT_30;Jul"/>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07-30T00:00:00"/>
    <s v="Jul"/>
    <n v="0"/>
    <n v="0"/>
    <e v="#DIV/0!"/>
    <e v="#DIV/0!"/>
    <e v="#N/A"/>
    <e v="#N/A"/>
    <n v="0"/>
    <m/>
    <m/>
  </r>
  <r>
    <n v="118"/>
    <s v="OE3;SI;DPU-ACT_16"/>
    <s v="DPU;DPU-ACT_30;Ago"/>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08-30T00:00:00"/>
    <s v="Ago"/>
    <n v="0"/>
    <n v="0"/>
    <e v="#DIV/0!"/>
    <e v="#DIV/0!"/>
    <e v="#N/A"/>
    <e v="#N/A"/>
    <n v="0"/>
    <m/>
    <m/>
  </r>
  <r>
    <n v="118"/>
    <s v="OE3;SI;DPU-ACT_16"/>
    <s v="DPU;DPU-ACT_30;Sep"/>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09-30T00:00:00"/>
    <s v="Sep"/>
    <e v="#N/A"/>
    <e v="#N/A"/>
    <e v="#N/A"/>
    <e v="#N/A"/>
    <e v="#N/A"/>
    <e v="#N/A"/>
    <n v="0"/>
    <m/>
    <m/>
  </r>
  <r>
    <n v="118"/>
    <s v="OE3;SI;DPU-ACT_16"/>
    <s v="DPU;DPU-ACT_30;Oct"/>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10-30T00:00:00"/>
    <s v="Oct"/>
    <e v="#N/A"/>
    <e v="#N/A"/>
    <e v="#N/A"/>
    <e v="#N/A"/>
    <e v="#N/A"/>
    <e v="#N/A"/>
    <n v="0"/>
    <m/>
    <m/>
  </r>
  <r>
    <n v="118"/>
    <s v="OE3;SI;DPU-ACT_16"/>
    <s v="DPU;DPU-ACT_30;Nov"/>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11-30T00:00:00"/>
    <s v="Nov"/>
    <e v="#N/A"/>
    <n v="0"/>
    <e v="#N/A"/>
    <e v="#N/A"/>
    <e v="#N/A"/>
    <e v="#N/A"/>
    <n v="0"/>
    <m/>
    <m/>
  </r>
  <r>
    <n v="118"/>
    <s v="OE3;SI;DPU-ACT_16"/>
    <s v="DPU;DPU-ACT_30;Dic"/>
    <x v="0"/>
    <s v="Fortalecer la Vigilancia."/>
    <s v="SI"/>
    <s v="PAI_10"/>
    <x v="0"/>
    <s v="Investigaciones"/>
    <s v="DPU-E_12"/>
    <s v="C. Resolver Actuaciones Administrativas dentro del Término - Decreto 2409"/>
    <s v="DPU-ACT_30"/>
    <s v="5. RECURSOS DE REPOSICIÓN"/>
    <s v="DPU"/>
    <s v="Dirección_de_Investigaciones_de_Protección_al_Usuario"/>
    <n v="1"/>
    <n v="12"/>
    <n v="2019"/>
    <d v="2019-12-30T00:00:00"/>
    <s v="Dic"/>
    <e v="#N/A"/>
    <n v="0"/>
    <e v="#N/A"/>
    <e v="#N/A"/>
    <e v="#N/A"/>
    <e v="#N/A"/>
    <n v="0"/>
    <m/>
    <m/>
  </r>
  <r>
    <n v="119"/>
    <s v="OE3;SI;DPU-ACT_17"/>
    <s v="DPU;DPU-ACT_31;Ene"/>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01-30T00:00:00"/>
    <s v="Ene"/>
    <n v="0"/>
    <n v="0"/>
    <e v="#DIV/0!"/>
    <e v="#DIV/0!"/>
    <e v="#N/A"/>
    <e v="#N/A"/>
    <n v="0"/>
    <e v="#N/A"/>
    <e v="#N/A"/>
  </r>
  <r>
    <n v="119"/>
    <s v="OE3;SI;DPU-ACT_17"/>
    <s v="DPU;DPU-ACT_31;Feb"/>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02-28T00:00:00"/>
    <s v="Feb"/>
    <n v="0"/>
    <n v="0"/>
    <e v="#DIV/0!"/>
    <e v="#DIV/0!"/>
    <e v="#N/A"/>
    <e v="#N/A"/>
    <n v="0"/>
    <m/>
    <m/>
  </r>
  <r>
    <n v="119"/>
    <s v="OE3;SI;DPU-ACT_17"/>
    <s v="DPU;DPU-ACT_31;Mar"/>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03-30T00:00:00"/>
    <s v="Mar"/>
    <n v="0"/>
    <n v="0"/>
    <e v="#DIV/0!"/>
    <e v="#DIV/0!"/>
    <e v="#N/A"/>
    <e v="#N/A"/>
    <n v="0"/>
    <m/>
    <m/>
  </r>
  <r>
    <n v="119"/>
    <s v="OE3;SI;DPU-ACT_17"/>
    <s v="DPU;DPU-ACT_31;Abr"/>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04-30T00:00:00"/>
    <s v="Abr"/>
    <n v="0"/>
    <n v="0"/>
    <e v="#DIV/0!"/>
    <e v="#DIV/0!"/>
    <e v="#N/A"/>
    <e v="#N/A"/>
    <n v="0"/>
    <m/>
    <m/>
  </r>
  <r>
    <n v="119"/>
    <s v="OE3;SI;DPU-ACT_17"/>
    <s v="DPU;DPU-ACT_31;May"/>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05-30T00:00:00"/>
    <s v="May"/>
    <n v="0"/>
    <n v="0"/>
    <e v="#DIV/0!"/>
    <e v="#DIV/0!"/>
    <e v="#N/A"/>
    <e v="#N/A"/>
    <n v="0"/>
    <m/>
    <m/>
  </r>
  <r>
    <n v="119"/>
    <s v="OE3;SI;DPU-ACT_17"/>
    <s v="DPU;DPU-ACT_31;Jun"/>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06-30T00:00:00"/>
    <s v="Jun"/>
    <n v="0"/>
    <n v="0"/>
    <e v="#DIV/0!"/>
    <e v="#DIV/0!"/>
    <e v="#N/A"/>
    <e v="#N/A"/>
    <n v="0"/>
    <m/>
    <m/>
  </r>
  <r>
    <n v="119"/>
    <s v="OE3;SI;DPU-ACT_17"/>
    <s v="DPU;DPU-ACT_31;Jul"/>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07-30T00:00:00"/>
    <s v="Jul"/>
    <n v="0"/>
    <n v="0"/>
    <e v="#DIV/0!"/>
    <e v="#DIV/0!"/>
    <e v="#N/A"/>
    <e v="#N/A"/>
    <n v="0"/>
    <m/>
    <m/>
  </r>
  <r>
    <n v="119"/>
    <s v="OE3;SI;DPU-ACT_17"/>
    <s v="DPU;DPU-ACT_31;Ago"/>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08-30T00:00:00"/>
    <s v="Ago"/>
    <n v="0"/>
    <n v="0"/>
    <e v="#DIV/0!"/>
    <e v="#DIV/0!"/>
    <e v="#N/A"/>
    <e v="#N/A"/>
    <n v="0"/>
    <m/>
    <m/>
  </r>
  <r>
    <n v="119"/>
    <s v="OE3;SI;DPU-ACT_17"/>
    <s v="DPU;DPU-ACT_31;Sep"/>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09-30T00:00:00"/>
    <s v="Sep"/>
    <e v="#N/A"/>
    <e v="#N/A"/>
    <e v="#N/A"/>
    <e v="#N/A"/>
    <e v="#N/A"/>
    <e v="#N/A"/>
    <n v="0"/>
    <m/>
    <m/>
  </r>
  <r>
    <n v="119"/>
    <s v="OE3;SI;DPU-ACT_17"/>
    <s v="DPU;DPU-ACT_31;Oct"/>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10-30T00:00:00"/>
    <s v="Oct"/>
    <e v="#N/A"/>
    <e v="#N/A"/>
    <e v="#N/A"/>
    <e v="#N/A"/>
    <e v="#N/A"/>
    <e v="#N/A"/>
    <n v="0"/>
    <m/>
    <m/>
  </r>
  <r>
    <n v="119"/>
    <s v="OE3;SI;DPU-ACT_17"/>
    <s v="DPU;DPU-ACT_31;Nov"/>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11-30T00:00:00"/>
    <s v="Nov"/>
    <e v="#N/A"/>
    <n v="0"/>
    <e v="#N/A"/>
    <e v="#N/A"/>
    <e v="#N/A"/>
    <e v="#N/A"/>
    <n v="0"/>
    <m/>
    <m/>
  </r>
  <r>
    <n v="119"/>
    <s v="OE3;SI;DPU-ACT_17"/>
    <s v="DPU;DPU-ACT_31;Dic"/>
    <x v="0"/>
    <s v="Fortalecer la Vigilancia."/>
    <s v="SI"/>
    <s v="PAI_10"/>
    <x v="0"/>
    <s v="Investigaciones"/>
    <s v="DPU-E_12"/>
    <s v="C. Resolver Actuaciones Administrativas dentro del Término - Decreto 2409"/>
    <s v="DPU-ACT_31"/>
    <s v="6. REVOCATORIA DIRECTA"/>
    <s v="DPU"/>
    <s v="Dirección_de_Investigaciones_de_Protección_al_Usuario"/>
    <n v="1"/>
    <n v="12"/>
    <n v="2019"/>
    <d v="2019-12-30T00:00:00"/>
    <s v="Dic"/>
    <e v="#N/A"/>
    <n v="0"/>
    <e v="#N/A"/>
    <e v="#N/A"/>
    <e v="#N/A"/>
    <e v="#N/A"/>
    <n v="0"/>
    <m/>
    <m/>
  </r>
  <r>
    <n v="120"/>
    <s v="OE3;SI;DPU-ACT_18"/>
    <s v="DTTTA;DTTTA-ACT_01;Ene"/>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01-30T00:00:00"/>
    <s v="Ene"/>
    <n v="10"/>
    <n v="10"/>
    <n v="1"/>
    <s v="Ejecutada"/>
    <e v="#N/A"/>
    <e v="#N/A"/>
    <n v="0"/>
    <e v="#N/A"/>
    <e v="#N/A"/>
  </r>
  <r>
    <n v="120"/>
    <s v="OE3;SI;DPU-ACT_18"/>
    <s v="DTTTA;DTTTA-ACT_01;Feb"/>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02-28T00:00:00"/>
    <s v="Feb"/>
    <n v="0"/>
    <n v="0"/>
    <e v="#DIV/0!"/>
    <e v="#DIV/0!"/>
    <e v="#N/A"/>
    <e v="#N/A"/>
    <n v="0"/>
    <m/>
    <m/>
  </r>
  <r>
    <n v="120"/>
    <s v="OE3;SI;DPU-ACT_18"/>
    <s v="DTTTA;DTTTA-ACT_01;Mar"/>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03-30T00:00:00"/>
    <s v="Mar"/>
    <n v="0"/>
    <n v="0"/>
    <e v="#DIV/0!"/>
    <e v="#DIV/0!"/>
    <e v="#N/A"/>
    <e v="#N/A"/>
    <n v="0"/>
    <m/>
    <m/>
  </r>
  <r>
    <n v="120"/>
    <s v="OE3;SI;DPU-ACT_18"/>
    <s v="DTTTA;DTTTA-ACT_01;Abr"/>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04-30T00:00:00"/>
    <s v="Abr"/>
    <n v="0"/>
    <n v="0"/>
    <e v="#DIV/0!"/>
    <e v="#DIV/0!"/>
    <e v="#N/A"/>
    <e v="#N/A"/>
    <n v="0"/>
    <m/>
    <m/>
  </r>
  <r>
    <n v="120"/>
    <s v="OE3;SI;DPU-ACT_18"/>
    <s v="DTTTA;DTTTA-ACT_01;May"/>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05-30T00:00:00"/>
    <s v="May"/>
    <n v="0"/>
    <n v="0"/>
    <e v="#DIV/0!"/>
    <e v="#DIV/0!"/>
    <e v="#N/A"/>
    <e v="#N/A"/>
    <n v="0"/>
    <m/>
    <m/>
  </r>
  <r>
    <n v="120"/>
    <s v="OE3;SI;DPU-ACT_18"/>
    <s v="DTTTA;DTTTA-ACT_01;Jun"/>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06-30T00:00:00"/>
    <s v="Jun"/>
    <n v="0"/>
    <n v="0"/>
    <e v="#DIV/0!"/>
    <e v="#DIV/0!"/>
    <e v="#N/A"/>
    <e v="#N/A"/>
    <n v="0"/>
    <m/>
    <m/>
  </r>
  <r>
    <n v="120"/>
    <s v="OE3;SI;DPU-ACT_18"/>
    <s v="DTTTA;DTTTA-ACT_01;Jul"/>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07-30T00:00:00"/>
    <s v="Jul"/>
    <n v="0"/>
    <n v="0"/>
    <e v="#DIV/0!"/>
    <e v="#DIV/0!"/>
    <e v="#N/A"/>
    <e v="#N/A"/>
    <n v="0"/>
    <m/>
    <m/>
  </r>
  <r>
    <n v="120"/>
    <s v="OE3;SI;DPU-ACT_18"/>
    <s v="DTTTA;DTTTA-ACT_01;Ago"/>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08-30T00:00:00"/>
    <s v="Ago"/>
    <n v="0"/>
    <n v="0"/>
    <e v="#DIV/0!"/>
    <e v="#DIV/0!"/>
    <e v="#N/A"/>
    <e v="#N/A"/>
    <n v="0"/>
    <m/>
    <m/>
  </r>
  <r>
    <n v="120"/>
    <s v="OE3;SI;DPU-ACT_18"/>
    <s v="DTTTA;DTTTA-ACT_01;Sep"/>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09-30T00:00:00"/>
    <s v="Sep"/>
    <e v="#N/A"/>
    <e v="#N/A"/>
    <e v="#N/A"/>
    <e v="#N/A"/>
    <e v="#N/A"/>
    <e v="#N/A"/>
    <n v="0"/>
    <m/>
    <m/>
  </r>
  <r>
    <n v="120"/>
    <s v="OE3;SI;DPU-ACT_18"/>
    <s v="DTTTA;DTTTA-ACT_01;Oct"/>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10-30T00:00:00"/>
    <s v="Oct"/>
    <e v="#N/A"/>
    <e v="#N/A"/>
    <e v="#N/A"/>
    <e v="#N/A"/>
    <e v="#N/A"/>
    <e v="#N/A"/>
    <n v="0"/>
    <m/>
    <m/>
  </r>
  <r>
    <n v="120"/>
    <s v="OE3;SI;DPU-ACT_18"/>
    <s v="DTTTA;DTTTA-ACT_01;Nov"/>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11-30T00:00:00"/>
    <s v="Nov"/>
    <e v="#N/A"/>
    <n v="0"/>
    <e v="#N/A"/>
    <e v="#N/A"/>
    <e v="#N/A"/>
    <e v="#N/A"/>
    <n v="0"/>
    <m/>
    <m/>
  </r>
  <r>
    <n v="120"/>
    <s v="OE3;SI;DPU-ACT_18"/>
    <s v="DTTTA;DTTTA-ACT_01;Dic"/>
    <x v="0"/>
    <s v="Fortalecer la Vigilancia."/>
    <s v="SI"/>
    <s v="PAI_10"/>
    <x v="0"/>
    <s v="Seguimiento_Solicitudes"/>
    <s v="DTTTA-E_01"/>
    <s v="1. Resolver Solicitudes y/o Radicaciones allegadas a la Dependencia"/>
    <s v="DTTTA-ACT_01"/>
    <s v="1. Derechos de Petición Radicados"/>
    <s v="DTTTA"/>
    <s v="Despacho_del_Delegado_de_Transito_y_Transporte_Terrestre_Automotor"/>
    <n v="1"/>
    <n v="12"/>
    <n v="2019"/>
    <d v="2019-12-30T00:00:00"/>
    <s v="Dic"/>
    <e v="#N/A"/>
    <n v="0"/>
    <e v="#N/A"/>
    <e v="#N/A"/>
    <e v="#N/A"/>
    <e v="#N/A"/>
    <n v="0"/>
    <m/>
    <m/>
  </r>
  <r>
    <n v="121"/>
    <s v="OE3;SI;DPU-ACT_19"/>
    <s v="DTTTA;DTTTA-ACT_02;Ene"/>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01-30T00:00:00"/>
    <s v="Ene"/>
    <n v="6"/>
    <n v="6"/>
    <n v="1"/>
    <s v="Ejecutada"/>
    <e v="#N/A"/>
    <e v="#N/A"/>
    <n v="0"/>
    <e v="#N/A"/>
    <e v="#N/A"/>
  </r>
  <r>
    <n v="121"/>
    <s v="OE3;SI;DPU-ACT_19"/>
    <s v="DTTTA;DTTTA-ACT_02;Feb"/>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02-28T00:00:00"/>
    <s v="Feb"/>
    <n v="0"/>
    <n v="0"/>
    <e v="#DIV/0!"/>
    <e v="#DIV/0!"/>
    <e v="#N/A"/>
    <e v="#N/A"/>
    <n v="0"/>
    <m/>
    <m/>
  </r>
  <r>
    <n v="121"/>
    <s v="OE3;SI;DPU-ACT_19"/>
    <s v="DTTTA;DTTTA-ACT_02;Mar"/>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03-30T00:00:00"/>
    <s v="Mar"/>
    <n v="0"/>
    <n v="0"/>
    <e v="#DIV/0!"/>
    <e v="#DIV/0!"/>
    <e v="#N/A"/>
    <e v="#N/A"/>
    <n v="0"/>
    <m/>
    <m/>
  </r>
  <r>
    <n v="121"/>
    <s v="OE3;SI;DPU-ACT_19"/>
    <s v="DTTTA;DTTTA-ACT_02;Abr"/>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04-30T00:00:00"/>
    <s v="Abr"/>
    <n v="0"/>
    <n v="0"/>
    <e v="#DIV/0!"/>
    <e v="#DIV/0!"/>
    <e v="#N/A"/>
    <e v="#N/A"/>
    <n v="0"/>
    <m/>
    <m/>
  </r>
  <r>
    <n v="121"/>
    <s v="OE3;SI;DPU-ACT_19"/>
    <s v="DTTTA;DTTTA-ACT_02;May"/>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05-30T00:00:00"/>
    <s v="May"/>
    <n v="0"/>
    <n v="0"/>
    <e v="#DIV/0!"/>
    <e v="#DIV/0!"/>
    <e v="#N/A"/>
    <e v="#N/A"/>
    <n v="0"/>
    <m/>
    <m/>
  </r>
  <r>
    <n v="121"/>
    <s v="OE3;SI;DPU-ACT_19"/>
    <s v="DTTTA;DTTTA-ACT_02;Jun"/>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06-30T00:00:00"/>
    <s v="Jun"/>
    <n v="0"/>
    <n v="0"/>
    <e v="#DIV/0!"/>
    <e v="#DIV/0!"/>
    <e v="#N/A"/>
    <e v="#N/A"/>
    <n v="0"/>
    <m/>
    <m/>
  </r>
  <r>
    <n v="121"/>
    <s v="OE3;SI;DPU-ACT_19"/>
    <s v="DTTTA;DTTTA-ACT_02;Jul"/>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07-30T00:00:00"/>
    <s v="Jul"/>
    <n v="0"/>
    <n v="0"/>
    <e v="#DIV/0!"/>
    <e v="#DIV/0!"/>
    <e v="#N/A"/>
    <e v="#N/A"/>
    <n v="0"/>
    <m/>
    <m/>
  </r>
  <r>
    <n v="121"/>
    <s v="OE3;SI;DPU-ACT_19"/>
    <s v="DTTTA;DTTTA-ACT_02;Ago"/>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08-30T00:00:00"/>
    <s v="Ago"/>
    <n v="0"/>
    <n v="0"/>
    <e v="#DIV/0!"/>
    <e v="#DIV/0!"/>
    <e v="#N/A"/>
    <e v="#N/A"/>
    <n v="0"/>
    <m/>
    <m/>
  </r>
  <r>
    <n v="121"/>
    <s v="OE3;SI;DPU-ACT_19"/>
    <s v="DTTTA;DTTTA-ACT_02;Sep"/>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09-30T00:00:00"/>
    <s v="Sep"/>
    <e v="#N/A"/>
    <e v="#N/A"/>
    <e v="#N/A"/>
    <e v="#N/A"/>
    <e v="#N/A"/>
    <e v="#N/A"/>
    <n v="0"/>
    <m/>
    <m/>
  </r>
  <r>
    <n v="121"/>
    <s v="OE3;SI;DPU-ACT_19"/>
    <s v="DTTTA;DTTTA-ACT_02;Oct"/>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10-30T00:00:00"/>
    <s v="Oct"/>
    <e v="#N/A"/>
    <e v="#N/A"/>
    <e v="#N/A"/>
    <e v="#N/A"/>
    <e v="#N/A"/>
    <e v="#N/A"/>
    <n v="0"/>
    <m/>
    <m/>
  </r>
  <r>
    <n v="121"/>
    <s v="OE3;SI;DPU-ACT_19"/>
    <s v="DTTTA;DTTTA-ACT_02;Nov"/>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11-30T00:00:00"/>
    <s v="Nov"/>
    <e v="#N/A"/>
    <n v="0"/>
    <e v="#N/A"/>
    <e v="#N/A"/>
    <e v="#N/A"/>
    <e v="#N/A"/>
    <n v="0"/>
    <m/>
    <m/>
  </r>
  <r>
    <n v="121"/>
    <s v="OE3;SI;DPU-ACT_19"/>
    <s v="DTTTA;DTTTA-ACT_02;Dic"/>
    <x v="0"/>
    <s v="Fortalecer la Vigilancia."/>
    <s v="SI"/>
    <s v="PAI_10"/>
    <x v="0"/>
    <s v="Investigaciones"/>
    <s v="DTTTA-E_02"/>
    <s v="2. Resolver Procesos Administrativos - Anterior a Decreto 2409"/>
    <s v="DTTTA-ACT_02"/>
    <s v="1. ETAPA PROBATORIA"/>
    <s v="DTTTA"/>
    <s v="Despacho_del_Delegado_de_Transito_y_Transporte_Terrestre_Automotor"/>
    <n v="1"/>
    <n v="12"/>
    <n v="2019"/>
    <d v="2019-12-30T00:00:00"/>
    <s v="Dic"/>
    <e v="#N/A"/>
    <n v="0"/>
    <e v="#N/A"/>
    <e v="#N/A"/>
    <e v="#N/A"/>
    <e v="#N/A"/>
    <n v="0"/>
    <m/>
    <m/>
  </r>
  <r>
    <n v="122"/>
    <s v="OE3;SI;DPU-ACT_20"/>
    <s v="DTTTA;DTTTA-ACT_03;Ene"/>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01-30T00:00:00"/>
    <s v="Ene"/>
    <n v="6"/>
    <n v="6"/>
    <n v="1"/>
    <s v="Ejecutada"/>
    <e v="#N/A"/>
    <e v="#N/A"/>
    <n v="0"/>
    <e v="#N/A"/>
    <e v="#N/A"/>
  </r>
  <r>
    <n v="122"/>
    <s v="OE3;SI;DPU-ACT_20"/>
    <s v="DTTTA;DTTTA-ACT_03;Feb"/>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02-28T00:00:00"/>
    <s v="Feb"/>
    <n v="0"/>
    <n v="0"/>
    <e v="#DIV/0!"/>
    <e v="#DIV/0!"/>
    <e v="#N/A"/>
    <e v="#N/A"/>
    <n v="0"/>
    <m/>
    <m/>
  </r>
  <r>
    <n v="122"/>
    <s v="OE3;SI;DPU-ACT_20"/>
    <s v="DTTTA;DTTTA-ACT_03;Mar"/>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03-30T00:00:00"/>
    <s v="Mar"/>
    <n v="0"/>
    <n v="0"/>
    <e v="#DIV/0!"/>
    <e v="#DIV/0!"/>
    <e v="#N/A"/>
    <e v="#N/A"/>
    <n v="0"/>
    <m/>
    <m/>
  </r>
  <r>
    <n v="122"/>
    <s v="OE3;SI;DPU-ACT_20"/>
    <s v="DTTTA;DTTTA-ACT_03;Abr"/>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04-30T00:00:00"/>
    <s v="Abr"/>
    <n v="0"/>
    <n v="0"/>
    <e v="#DIV/0!"/>
    <e v="#DIV/0!"/>
    <e v="#N/A"/>
    <e v="#N/A"/>
    <n v="0"/>
    <m/>
    <m/>
  </r>
  <r>
    <n v="122"/>
    <s v="OE3;SI;DPU-ACT_20"/>
    <s v="DTTTA;DTTTA-ACT_03;May"/>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05-30T00:00:00"/>
    <s v="May"/>
    <n v="0"/>
    <n v="0"/>
    <e v="#DIV/0!"/>
    <e v="#DIV/0!"/>
    <e v="#N/A"/>
    <e v="#N/A"/>
    <n v="0"/>
    <m/>
    <m/>
  </r>
  <r>
    <n v="122"/>
    <s v="OE3;SI;DPU-ACT_20"/>
    <s v="DTTTA;DTTTA-ACT_03;Jun"/>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06-30T00:00:00"/>
    <s v="Jun"/>
    <n v="0"/>
    <n v="0"/>
    <e v="#DIV/0!"/>
    <e v="#DIV/0!"/>
    <e v="#N/A"/>
    <e v="#N/A"/>
    <n v="0"/>
    <m/>
    <m/>
  </r>
  <r>
    <n v="122"/>
    <s v="OE3;SI;DPU-ACT_20"/>
    <s v="DTTTA;DTTTA-ACT_03;Jul"/>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07-30T00:00:00"/>
    <s v="Jul"/>
    <n v="0"/>
    <n v="0"/>
    <e v="#DIV/0!"/>
    <e v="#DIV/0!"/>
    <e v="#N/A"/>
    <e v="#N/A"/>
    <n v="0"/>
    <m/>
    <m/>
  </r>
  <r>
    <n v="122"/>
    <s v="OE3;SI;DPU-ACT_20"/>
    <s v="DTTTA;DTTTA-ACT_03;Ago"/>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08-30T00:00:00"/>
    <s v="Ago"/>
    <n v="0"/>
    <n v="0"/>
    <e v="#DIV/0!"/>
    <e v="#DIV/0!"/>
    <e v="#N/A"/>
    <e v="#N/A"/>
    <n v="0"/>
    <m/>
    <m/>
  </r>
  <r>
    <n v="122"/>
    <s v="OE3;SI;DPU-ACT_20"/>
    <s v="DTTTA;DTTTA-ACT_03;Sep"/>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09-30T00:00:00"/>
    <s v="Sep"/>
    <e v="#N/A"/>
    <e v="#N/A"/>
    <e v="#N/A"/>
    <e v="#N/A"/>
    <e v="#N/A"/>
    <e v="#N/A"/>
    <n v="0"/>
    <m/>
    <m/>
  </r>
  <r>
    <n v="122"/>
    <s v="OE3;SI;DPU-ACT_20"/>
    <s v="DTTTA;DTTTA-ACT_03;Oct"/>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10-30T00:00:00"/>
    <s v="Oct"/>
    <e v="#N/A"/>
    <e v="#N/A"/>
    <n v="0"/>
    <s v="Por Ejecutar"/>
    <e v="#N/A"/>
    <e v="#N/A"/>
    <n v="0"/>
    <m/>
    <m/>
  </r>
  <r>
    <n v="122"/>
    <s v="OE3;SI;DPU-ACT_20"/>
    <s v="DTTTA;DTTTA-ACT_03;Nov"/>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11-30T00:00:00"/>
    <s v="Nov"/>
    <e v="#N/A"/>
    <n v="0"/>
    <n v="0"/>
    <s v="Por Ejecutar"/>
    <e v="#N/A"/>
    <e v="#N/A"/>
    <n v="0"/>
    <m/>
    <m/>
  </r>
  <r>
    <n v="122"/>
    <s v="OE3;SI;DPU-ACT_20"/>
    <s v="DTTTA;DTTTA-ACT_03;Dic"/>
    <x v="0"/>
    <s v="Fortalecer la Vigilancia."/>
    <s v="SI"/>
    <s v="PAI_10"/>
    <x v="0"/>
    <s v="Investigaciones"/>
    <s v="DTTTA-E_02"/>
    <s v="2. Resolver Procesos Administrativos - Anterior a Decreto 2409"/>
    <s v="DTTTA-ACT_03"/>
    <s v="2. ALEGATOS"/>
    <s v="DTTTA"/>
    <s v="Despacho_del_Delegado_de_Transito_y_Transporte_Terrestre_Automotor"/>
    <n v="1"/>
    <n v="12"/>
    <n v="2019"/>
    <d v="2019-12-30T00:00:00"/>
    <s v="Dic"/>
    <e v="#N/A"/>
    <n v="0"/>
    <n v="0"/>
    <s v="Por Ejecutar"/>
    <e v="#N/A"/>
    <e v="#N/A"/>
    <n v="0"/>
    <m/>
    <m/>
  </r>
  <r>
    <n v="123"/>
    <s v="OE3;SI;DPU-ACT_21"/>
    <s v="DTTTA;DTTTA-ACT_04;Ene"/>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01-30T00:00:00"/>
    <s v="Ene"/>
    <n v="25"/>
    <n v="25"/>
    <n v="1"/>
    <s v="Ejecutada"/>
    <e v="#N/A"/>
    <e v="#N/A"/>
    <n v="0"/>
    <e v="#N/A"/>
    <e v="#N/A"/>
  </r>
  <r>
    <n v="123"/>
    <s v="OE3;SI;DPU-ACT_21"/>
    <s v="DTTTA;DTTTA-ACT_04;Feb"/>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02-28T00:00:00"/>
    <s v="Feb"/>
    <n v="0"/>
    <n v="0"/>
    <e v="#DIV/0!"/>
    <e v="#DIV/0!"/>
    <e v="#N/A"/>
    <e v="#N/A"/>
    <n v="0"/>
    <m/>
    <m/>
  </r>
  <r>
    <n v="123"/>
    <s v="OE3;SI;DPU-ACT_21"/>
    <s v="DTTTA;DTTTA-ACT_04;Mar"/>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03-30T00:00:00"/>
    <s v="Mar"/>
    <n v="0"/>
    <n v="0"/>
    <e v="#DIV/0!"/>
    <e v="#DIV/0!"/>
    <e v="#N/A"/>
    <e v="#N/A"/>
    <n v="0"/>
    <m/>
    <m/>
  </r>
  <r>
    <n v="123"/>
    <s v="OE3;SI;DPU-ACT_21"/>
    <s v="DTTTA;DTTTA-ACT_04;Abr"/>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04-30T00:00:00"/>
    <s v="Abr"/>
    <n v="0"/>
    <n v="0"/>
    <e v="#DIV/0!"/>
    <e v="#DIV/0!"/>
    <e v="#N/A"/>
    <e v="#N/A"/>
    <n v="0"/>
    <m/>
    <m/>
  </r>
  <r>
    <n v="123"/>
    <s v="OE3;SI;DPU-ACT_21"/>
    <s v="DTTTA;DTTTA-ACT_04;May"/>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05-30T00:00:00"/>
    <s v="May"/>
    <n v="0"/>
    <n v="0"/>
    <e v="#DIV/0!"/>
    <e v="#DIV/0!"/>
    <e v="#N/A"/>
    <e v="#N/A"/>
    <n v="0"/>
    <m/>
    <m/>
  </r>
  <r>
    <n v="123"/>
    <s v="OE3;SI;DPU-ACT_21"/>
    <s v="DTTTA;DTTTA-ACT_04;Jun"/>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06-30T00:00:00"/>
    <s v="Jun"/>
    <n v="0"/>
    <n v="0"/>
    <n v="0"/>
    <s v="Por Ejecutar"/>
    <e v="#N/A"/>
    <e v="#N/A"/>
    <n v="0"/>
    <m/>
    <m/>
  </r>
  <r>
    <n v="123"/>
    <s v="OE3;SI;DPU-ACT_21"/>
    <s v="DTTTA;DTTTA-ACT_04;Jul"/>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07-30T00:00:00"/>
    <s v="Jul"/>
    <n v="0"/>
    <n v="0"/>
    <e v="#DIV/0!"/>
    <e v="#DIV/0!"/>
    <e v="#N/A"/>
    <e v="#N/A"/>
    <n v="0"/>
    <m/>
    <m/>
  </r>
  <r>
    <n v="123"/>
    <s v="OE3;SI;DPU-ACT_21"/>
    <s v="DTTTA;DTTTA-ACT_04;Ago"/>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08-30T00:00:00"/>
    <s v="Ago"/>
    <n v="0"/>
    <n v="0"/>
    <e v="#DIV/0!"/>
    <e v="#DIV/0!"/>
    <e v="#N/A"/>
    <e v="#N/A"/>
    <n v="0"/>
    <m/>
    <m/>
  </r>
  <r>
    <n v="123"/>
    <s v="OE3;SI;DPU-ACT_21"/>
    <s v="DTTTA;DTTTA-ACT_04;Sep"/>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09-30T00:00:00"/>
    <s v="Sep"/>
    <e v="#N/A"/>
    <e v="#N/A"/>
    <e v="#N/A"/>
    <e v="#N/A"/>
    <e v="#N/A"/>
    <e v="#N/A"/>
    <n v="0"/>
    <m/>
    <m/>
  </r>
  <r>
    <n v="123"/>
    <s v="OE3;SI;DPU-ACT_21"/>
    <s v="DTTTA;DTTTA-ACT_04;Oct"/>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10-30T00:00:00"/>
    <s v="Oct"/>
    <e v="#N/A"/>
    <e v="#N/A"/>
    <n v="0"/>
    <s v="Por Ejecutar"/>
    <e v="#N/A"/>
    <e v="#N/A"/>
    <n v="0"/>
    <m/>
    <m/>
  </r>
  <r>
    <n v="123"/>
    <s v="OE3;SI;DPU-ACT_21"/>
    <s v="DTTTA;DTTTA-ACT_04;Nov"/>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11-30T00:00:00"/>
    <s v="Nov"/>
    <e v="#N/A"/>
    <n v="0"/>
    <n v="0"/>
    <s v="Por Ejecutar"/>
    <e v="#N/A"/>
    <e v="#N/A"/>
    <n v="0"/>
    <m/>
    <m/>
  </r>
  <r>
    <n v="123"/>
    <s v="OE3;SI;DPU-ACT_21"/>
    <s v="DTTTA;DTTTA-ACT_04;Dic"/>
    <x v="0"/>
    <s v="Fortalecer la Vigilancia."/>
    <s v="SI"/>
    <s v="PAI_10"/>
    <x v="0"/>
    <s v="Investigaciones"/>
    <s v="DTTTA-E_02"/>
    <s v="2. Resolver Procesos Administrativos - Anterior a Decreto 2409"/>
    <s v="DTTTA-ACT_04"/>
    <s v="3. DECISIÓN DE FONDO"/>
    <s v="DTTTA"/>
    <s v="Despacho_del_Delegado_de_Transito_y_Transporte_Terrestre_Automotor"/>
    <n v="1"/>
    <n v="11"/>
    <n v="2019"/>
    <d v="2019-12-30T00:00:00"/>
    <s v="Dic"/>
    <e v="#N/A"/>
    <n v="0"/>
    <n v="0"/>
    <s v="Por Ejecutar"/>
    <e v="#N/A"/>
    <e v="#N/A"/>
    <n v="0"/>
    <m/>
    <m/>
  </r>
  <r>
    <n v="124"/>
    <s v="OE3;SI;DPU-ACT_22"/>
    <s v="DTTTA;DTTTA-ACT_05;Ene"/>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01-30T00:00:00"/>
    <s v="Ene"/>
    <n v="15"/>
    <n v="15"/>
    <n v="1"/>
    <s v="Ejecutada"/>
    <e v="#N/A"/>
    <e v="#N/A"/>
    <n v="0"/>
    <e v="#N/A"/>
    <e v="#N/A"/>
  </r>
  <r>
    <n v="124"/>
    <s v="OE3;SI;DPU-ACT_22"/>
    <s v="DTTTA;DTTTA-ACT_05;Feb"/>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02-28T00:00:00"/>
    <s v="Feb"/>
    <n v="0"/>
    <n v="0"/>
    <n v="0"/>
    <s v="Por Ejecutar"/>
    <e v="#N/A"/>
    <e v="#N/A"/>
    <n v="0"/>
    <m/>
    <m/>
  </r>
  <r>
    <n v="124"/>
    <s v="OE3;SI;DPU-ACT_22"/>
    <s v="DTTTA;DTTTA-ACT_05;Mar"/>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03-30T00:00:00"/>
    <s v="Mar"/>
    <n v="0"/>
    <n v="0"/>
    <n v="0"/>
    <s v="Por Ejecutar"/>
    <e v="#N/A"/>
    <e v="#N/A"/>
    <n v="0"/>
    <m/>
    <m/>
  </r>
  <r>
    <n v="124"/>
    <s v="OE3;SI;DPU-ACT_22"/>
    <s v="DTTTA;DTTTA-ACT_05;Abr"/>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04-30T00:00:00"/>
    <s v="Abr"/>
    <n v="0"/>
    <n v="0"/>
    <n v="0"/>
    <s v="Por Ejecutar"/>
    <e v="#N/A"/>
    <e v="#N/A"/>
    <n v="0"/>
    <m/>
    <m/>
  </r>
  <r>
    <n v="124"/>
    <s v="OE3;SI;DPU-ACT_22"/>
    <s v="DTTTA;DTTTA-ACT_05;May"/>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05-30T00:00:00"/>
    <s v="May"/>
    <n v="0"/>
    <n v="0"/>
    <n v="0"/>
    <s v="Por Ejecutar"/>
    <e v="#N/A"/>
    <e v="#N/A"/>
    <n v="0"/>
    <m/>
    <m/>
  </r>
  <r>
    <n v="124"/>
    <s v="OE3;SI;DPU-ACT_22"/>
    <s v="DTTTA;DTTTA-ACT_05;Jun"/>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06-30T00:00:00"/>
    <s v="Jun"/>
    <n v="0"/>
    <n v="0"/>
    <e v="#DIV/0!"/>
    <e v="#DIV/0!"/>
    <e v="#N/A"/>
    <e v="#N/A"/>
    <n v="0"/>
    <m/>
    <m/>
  </r>
  <r>
    <n v="124"/>
    <s v="OE3;SI;DPU-ACT_22"/>
    <s v="DTTTA;DTTTA-ACT_05;Jul"/>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07-30T00:00:00"/>
    <s v="Jul"/>
    <n v="0"/>
    <n v="0"/>
    <n v="0"/>
    <s v="Por Ejecutar"/>
    <e v="#N/A"/>
    <e v="#N/A"/>
    <n v="0"/>
    <m/>
    <m/>
  </r>
  <r>
    <n v="124"/>
    <s v="OE3;SI;DPU-ACT_22"/>
    <s v="DTTTA;DTTTA-ACT_05;Ago"/>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08-30T00:00:00"/>
    <s v="Ago"/>
    <n v="0"/>
    <n v="0"/>
    <n v="0"/>
    <s v="Por Ejecutar"/>
    <e v="#N/A"/>
    <e v="#N/A"/>
    <n v="0"/>
    <m/>
    <m/>
  </r>
  <r>
    <n v="124"/>
    <s v="OE3;SI;DPU-ACT_22"/>
    <s v="DTTTA;DTTTA-ACT_05;Sep"/>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09-30T00:00:00"/>
    <s v="Sep"/>
    <e v="#N/A"/>
    <e v="#N/A"/>
    <n v="0"/>
    <s v="Por Ejecutar"/>
    <e v="#N/A"/>
    <e v="#N/A"/>
    <n v="0"/>
    <m/>
    <m/>
  </r>
  <r>
    <n v="124"/>
    <s v="OE3;SI;DPU-ACT_22"/>
    <s v="DTTTA;DTTTA-ACT_05;Oct"/>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10-30T00:00:00"/>
    <s v="Oct"/>
    <e v="#N/A"/>
    <e v="#N/A"/>
    <n v="0"/>
    <s v="Por Ejecutar"/>
    <e v="#N/A"/>
    <e v="#N/A"/>
    <n v="0"/>
    <m/>
    <m/>
  </r>
  <r>
    <n v="124"/>
    <s v="OE3;SI;DPU-ACT_22"/>
    <s v="DTTTA;DTTTA-ACT_05;Nov"/>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11-30T00:00:00"/>
    <s v="Nov"/>
    <e v="#N/A"/>
    <n v="0"/>
    <n v="0"/>
    <s v="Por Ejecutar"/>
    <e v="#N/A"/>
    <e v="#N/A"/>
    <n v="0"/>
    <m/>
    <m/>
  </r>
  <r>
    <n v="124"/>
    <s v="OE3;SI;DPU-ACT_22"/>
    <s v="DTTTA;DTTTA-ACT_05;Dic"/>
    <x v="0"/>
    <s v="Fortalecer la Vigilancia."/>
    <s v="SI"/>
    <s v="PAI_10"/>
    <x v="0"/>
    <s v="Investigaciones"/>
    <s v="DTTTA-E_02"/>
    <s v="2. Resolver Procesos Administrativos - Anterior a Decreto 2409"/>
    <s v="DTTTA-ACT_05"/>
    <s v="4. RECURSOS DE REPOSICIÓN"/>
    <s v="DTTTA"/>
    <s v="Despacho_del_Delegado_de_Transito_y_Transporte_Terrestre_Automotor"/>
    <n v="1"/>
    <n v="9"/>
    <n v="2019"/>
    <d v="2019-12-30T00:00:00"/>
    <s v="Dic"/>
    <e v="#N/A"/>
    <n v="0"/>
    <e v="#N/A"/>
    <e v="#N/A"/>
    <e v="#N/A"/>
    <e v="#N/A"/>
    <n v="0"/>
    <m/>
    <m/>
  </r>
  <r>
    <n v="125"/>
    <s v="OE3;SI;DPU-ACT_23"/>
    <s v="DTTTA;DTTTA-ACT_06;Ene"/>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01-30T00:00:00"/>
    <s v="Ene"/>
    <n v="4"/>
    <n v="4"/>
    <n v="1"/>
    <s v="Ejecutada"/>
    <e v="#N/A"/>
    <e v="#N/A"/>
    <n v="0"/>
    <e v="#N/A"/>
    <e v="#N/A"/>
  </r>
  <r>
    <n v="125"/>
    <s v="OE3;SI;DPU-ACT_23"/>
    <s v="DTTTA;DTTTA-ACT_06;Feb"/>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02-28T00:00:00"/>
    <s v="Feb"/>
    <n v="0"/>
    <n v="0"/>
    <n v="0"/>
    <s v="Por Ejecutar"/>
    <e v="#N/A"/>
    <e v="#N/A"/>
    <n v="0"/>
    <m/>
    <m/>
  </r>
  <r>
    <n v="125"/>
    <s v="OE3;SI;DPU-ACT_23"/>
    <s v="DTTTA;DTTTA-ACT_06;Mar"/>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03-30T00:00:00"/>
    <s v="Mar"/>
    <n v="0"/>
    <n v="0"/>
    <n v="0"/>
    <s v="Por Ejecutar"/>
    <e v="#N/A"/>
    <e v="#N/A"/>
    <n v="0"/>
    <m/>
    <m/>
  </r>
  <r>
    <n v="125"/>
    <s v="OE3;SI;DPU-ACT_23"/>
    <s v="DTTTA;DTTTA-ACT_06;Abr"/>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04-30T00:00:00"/>
    <s v="Abr"/>
    <n v="0"/>
    <n v="0"/>
    <n v="0"/>
    <s v="Por Ejecutar"/>
    <e v="#N/A"/>
    <e v="#N/A"/>
    <n v="0"/>
    <m/>
    <m/>
  </r>
  <r>
    <n v="125"/>
    <s v="OE3;SI;DPU-ACT_23"/>
    <s v="DTTTA;DTTTA-ACT_06;May"/>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05-30T00:00:00"/>
    <s v="May"/>
    <n v="0"/>
    <n v="0"/>
    <n v="0"/>
    <s v="Por Ejecutar"/>
    <e v="#N/A"/>
    <e v="#N/A"/>
    <n v="0"/>
    <m/>
    <m/>
  </r>
  <r>
    <n v="125"/>
    <s v="OE3;SI;DPU-ACT_23"/>
    <s v="DTTTA;DTTTA-ACT_06;Jun"/>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06-30T00:00:00"/>
    <s v="Jun"/>
    <n v="0"/>
    <n v="0"/>
    <e v="#DIV/0!"/>
    <e v="#DIV/0!"/>
    <e v="#N/A"/>
    <e v="#N/A"/>
    <n v="0"/>
    <m/>
    <m/>
  </r>
  <r>
    <n v="125"/>
    <s v="OE3;SI;DPU-ACT_23"/>
    <s v="DTTTA;DTTTA-ACT_06;Jul"/>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07-30T00:00:00"/>
    <s v="Jul"/>
    <n v="0"/>
    <n v="0"/>
    <n v="0"/>
    <s v="Por Ejecutar"/>
    <e v="#N/A"/>
    <e v="#N/A"/>
    <n v="0"/>
    <m/>
    <m/>
  </r>
  <r>
    <n v="125"/>
    <s v="OE3;SI;DPU-ACT_23"/>
    <s v="DTTTA;DTTTA-ACT_06;Ago"/>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08-30T00:00:00"/>
    <s v="Ago"/>
    <n v="0"/>
    <n v="0"/>
    <e v="#DIV/0!"/>
    <e v="#DIV/0!"/>
    <e v="#N/A"/>
    <e v="#N/A"/>
    <n v="0"/>
    <m/>
    <m/>
  </r>
  <r>
    <n v="125"/>
    <s v="OE3;SI;DPU-ACT_23"/>
    <s v="DTTTA;DTTTA-ACT_06;Sep"/>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09-30T00:00:00"/>
    <s v="Sep"/>
    <e v="#N/A"/>
    <e v="#N/A"/>
    <n v="0"/>
    <s v="Por Ejecutar"/>
    <e v="#N/A"/>
    <e v="#N/A"/>
    <n v="0"/>
    <m/>
    <m/>
  </r>
  <r>
    <n v="125"/>
    <s v="OE3;SI;DPU-ACT_23"/>
    <s v="DTTTA;DTTTA-ACT_06;Oct"/>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10-30T00:00:00"/>
    <s v="Oct"/>
    <e v="#N/A"/>
    <e v="#N/A"/>
    <e v="#N/A"/>
    <e v="#N/A"/>
    <e v="#N/A"/>
    <e v="#N/A"/>
    <n v="0"/>
    <m/>
    <m/>
  </r>
  <r>
    <n v="125"/>
    <s v="OE3;SI;DPU-ACT_23"/>
    <s v="DTTTA;DTTTA-ACT_06;Nov"/>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11-30T00:00:00"/>
    <s v="Nov"/>
    <e v="#N/A"/>
    <n v="0"/>
    <n v="0"/>
    <s v="Por Ejecutar"/>
    <e v="#N/A"/>
    <e v="#N/A"/>
    <n v="0"/>
    <m/>
    <m/>
  </r>
  <r>
    <n v="125"/>
    <s v="OE3;SI;DPU-ACT_23"/>
    <s v="DTTTA;DTTTA-ACT_06;Dic"/>
    <x v="0"/>
    <s v="Fortalecer la Vigilancia."/>
    <s v="SI"/>
    <s v="PAI_10"/>
    <x v="0"/>
    <s v="Investigaciones"/>
    <s v="DTTTA-E_02"/>
    <s v="2. Resolver Procesos Administrativos - Anterior a Decreto 2409"/>
    <s v="DTTTA-ACT_06"/>
    <s v="5. REVOCATORIA DIRECTA"/>
    <s v="DTTTA"/>
    <s v="Despacho_del_Delegado_de_Transito_y_Transporte_Terrestre_Automotor"/>
    <n v="1"/>
    <n v="12"/>
    <n v="2019"/>
    <d v="2019-12-30T00:00:00"/>
    <s v="Dic"/>
    <e v="#N/A"/>
    <n v="0"/>
    <e v="#N/A"/>
    <e v="#N/A"/>
    <e v="#N/A"/>
    <e v="#N/A"/>
    <n v="0"/>
    <m/>
    <m/>
  </r>
  <r>
    <n v="126"/>
    <s v="OE1;SI;DPU-ACT_24"/>
    <s v="DTTTA;DTTTA-ACT_07;Ene"/>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01-30T00:00:00"/>
    <s v="Ene"/>
    <n v="0"/>
    <n v="0"/>
    <e v="#DIV/0!"/>
    <e v="#DIV/0!"/>
    <e v="#N/A"/>
    <e v="#N/A"/>
    <n v="0"/>
    <e v="#N/A"/>
    <e v="#N/A"/>
  </r>
  <r>
    <n v="126"/>
    <s v="OE1;SI;DPU-ACT_24"/>
    <s v="DTTTA;DTTTA-ACT_07;Feb"/>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02-28T00:00:00"/>
    <s v="Feb"/>
    <n v="0"/>
    <n v="0"/>
    <e v="#DIV/0!"/>
    <e v="#DIV/0!"/>
    <e v="#N/A"/>
    <e v="#N/A"/>
    <n v="0"/>
    <m/>
    <m/>
  </r>
  <r>
    <n v="126"/>
    <s v="OE1;SI;DPU-ACT_24"/>
    <s v="DTTTA;DTTTA-ACT_07;Mar"/>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03-30T00:00:00"/>
    <s v="Mar"/>
    <n v="0"/>
    <n v="0"/>
    <n v="0"/>
    <s v="Por Ejecutar"/>
    <e v="#N/A"/>
    <e v="#N/A"/>
    <n v="0"/>
    <m/>
    <m/>
  </r>
  <r>
    <n v="126"/>
    <s v="OE1;SI;DPU-ACT_24"/>
    <s v="DTTTA;DTTTA-ACT_07;Abr"/>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04-30T00:00:00"/>
    <s v="Abr"/>
    <n v="0"/>
    <n v="0"/>
    <n v="0"/>
    <s v="Por Ejecutar"/>
    <e v="#N/A"/>
    <e v="#N/A"/>
    <n v="0"/>
    <m/>
    <m/>
  </r>
  <r>
    <n v="126"/>
    <s v="OE1;SI;DPU-ACT_24"/>
    <s v="DTTTA;DTTTA-ACT_07;May"/>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05-30T00:00:00"/>
    <s v="May"/>
    <n v="0"/>
    <n v="0"/>
    <n v="0"/>
    <s v="Por Ejecutar"/>
    <e v="#N/A"/>
    <e v="#N/A"/>
    <n v="0"/>
    <m/>
    <m/>
  </r>
  <r>
    <n v="126"/>
    <s v="OE1;SI;DPU-ACT_24"/>
    <s v="DTTTA;DTTTA-ACT_07;Jun"/>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06-30T00:00:00"/>
    <s v="Jun"/>
    <n v="0"/>
    <n v="0"/>
    <n v="0"/>
    <s v="Por Ejecutar"/>
    <e v="#N/A"/>
    <e v="#N/A"/>
    <n v="0"/>
    <m/>
    <m/>
  </r>
  <r>
    <n v="126"/>
    <s v="OE1;SI;DPU-ACT_24"/>
    <s v="DTTTA;DTTTA-ACT_07;Jul"/>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07-30T00:00:00"/>
    <s v="Jul"/>
    <n v="0"/>
    <n v="0"/>
    <n v="0"/>
    <s v="Por Ejecutar"/>
    <e v="#N/A"/>
    <e v="#N/A"/>
    <n v="0"/>
    <m/>
    <m/>
  </r>
  <r>
    <n v="126"/>
    <s v="OE1;SI;DPU-ACT_24"/>
    <s v="DTTTA;DTTTA-ACT_07;Ago"/>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08-30T00:00:00"/>
    <s v="Ago"/>
    <n v="0"/>
    <n v="0"/>
    <n v="0"/>
    <s v="Por Ejecutar"/>
    <e v="#N/A"/>
    <e v="#N/A"/>
    <n v="0"/>
    <m/>
    <m/>
  </r>
  <r>
    <n v="126"/>
    <s v="OE1;SI;DPU-ACT_24"/>
    <s v="DTTTA;DTTTA-ACT_07;Sep"/>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09-30T00:00:00"/>
    <s v="Sep"/>
    <e v="#N/A"/>
    <e v="#N/A"/>
    <n v="0"/>
    <s v="Por Ejecutar"/>
    <e v="#N/A"/>
    <e v="#N/A"/>
    <n v="0"/>
    <m/>
    <m/>
  </r>
  <r>
    <n v="126"/>
    <s v="OE1;SI;DPU-ACT_24"/>
    <s v="DTTTA;DTTTA-ACT_07;Oct"/>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10-30T00:00:00"/>
    <s v="Oct"/>
    <e v="#N/A"/>
    <e v="#N/A"/>
    <n v="0"/>
    <s v="Por Ejecutar"/>
    <e v="#N/A"/>
    <e v="#N/A"/>
    <n v="0"/>
    <m/>
    <m/>
  </r>
  <r>
    <n v="126"/>
    <s v="OE1;SI;DPU-ACT_24"/>
    <s v="DTTTA;DTTTA-ACT_07;Nov"/>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11-30T00:00:00"/>
    <s v="Nov"/>
    <e v="#N/A"/>
    <n v="0"/>
    <n v="0"/>
    <s v="Por Ejecutar"/>
    <e v="#N/A"/>
    <e v="#N/A"/>
    <n v="0"/>
    <m/>
    <m/>
  </r>
  <r>
    <n v="126"/>
    <s v="OE1;SI;DPU-ACT_24"/>
    <s v="DTTTA;DTTTA-ACT_07;Dic"/>
    <x v="0"/>
    <s v="Fortalecer la Vigilancia."/>
    <s v="SI"/>
    <s v="PEI_02"/>
    <x v="1"/>
    <s v="PEI_11 - Investigaciones"/>
    <s v="DTTTA-E_03"/>
    <s v="3. Resolver Procesos Administrativos - Concepto Consejo de Estado. "/>
    <s v="DTTTA-ACT_07"/>
    <s v="1. ETAPA PROBATORIA"/>
    <s v="DTTTA"/>
    <s v="Despacho_del_Delegado_de_Transito_y_Transporte_Terrestre_Automotor"/>
    <n v="1"/>
    <n v="12"/>
    <n v="2019"/>
    <d v="2019-12-30T00:00:00"/>
    <s v="Dic"/>
    <e v="#N/A"/>
    <n v="0"/>
    <n v="0"/>
    <s v="Por Ejecutar"/>
    <e v="#N/A"/>
    <e v="#N/A"/>
    <n v="0"/>
    <m/>
    <m/>
  </r>
  <r>
    <n v="127"/>
    <s v="OE1;SI;DPU-ACT_25"/>
    <s v="DTTTA;DTTTA-ACT_08;Ene"/>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01-30T00:00:00"/>
    <s v="Ene"/>
    <n v="0"/>
    <n v="0"/>
    <n v="0"/>
    <s v="Por Ejecutar"/>
    <e v="#N/A"/>
    <e v="#N/A"/>
    <n v="0"/>
    <e v="#N/A"/>
    <e v="#N/A"/>
  </r>
  <r>
    <n v="127"/>
    <s v="OE1;SI;DPU-ACT_25"/>
    <s v="DTTTA;DTTTA-ACT_08;Feb"/>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02-28T00:00:00"/>
    <s v="Feb"/>
    <n v="0"/>
    <n v="0"/>
    <n v="0"/>
    <s v="Por Ejecutar"/>
    <e v="#N/A"/>
    <e v="#N/A"/>
    <n v="0"/>
    <m/>
    <m/>
  </r>
  <r>
    <n v="127"/>
    <s v="OE1;SI;DPU-ACT_25"/>
    <s v="DTTTA;DTTTA-ACT_08;Mar"/>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03-30T00:00:00"/>
    <s v="Mar"/>
    <n v="0"/>
    <n v="0"/>
    <n v="0"/>
    <s v="Por Ejecutar"/>
    <e v="#N/A"/>
    <e v="#N/A"/>
    <n v="0"/>
    <m/>
    <m/>
  </r>
  <r>
    <n v="127"/>
    <s v="OE1;SI;DPU-ACT_25"/>
    <s v="DTTTA;DTTTA-ACT_08;Abr"/>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04-30T00:00:00"/>
    <s v="Abr"/>
    <n v="0"/>
    <n v="0"/>
    <e v="#DIV/0!"/>
    <e v="#DIV/0!"/>
    <e v="#N/A"/>
    <e v="#N/A"/>
    <n v="0"/>
    <m/>
    <m/>
  </r>
  <r>
    <n v="127"/>
    <s v="OE1;SI;DPU-ACT_25"/>
    <s v="DTTTA;DTTTA-ACT_08;May"/>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05-30T00:00:00"/>
    <s v="May"/>
    <n v="0"/>
    <n v="0"/>
    <e v="#DIV/0!"/>
    <e v="#DIV/0!"/>
    <e v="#N/A"/>
    <e v="#N/A"/>
    <n v="0"/>
    <m/>
    <m/>
  </r>
  <r>
    <n v="127"/>
    <s v="OE1;SI;DPU-ACT_25"/>
    <s v="DTTTA;DTTTA-ACT_08;Jun"/>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06-30T00:00:00"/>
    <s v="Jun"/>
    <n v="0"/>
    <n v="0"/>
    <e v="#DIV/0!"/>
    <e v="#DIV/0!"/>
    <e v="#N/A"/>
    <e v="#N/A"/>
    <n v="0"/>
    <m/>
    <m/>
  </r>
  <r>
    <n v="127"/>
    <s v="OE1;SI;DPU-ACT_25"/>
    <s v="DTTTA;DTTTA-ACT_08;Jul"/>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07-30T00:00:00"/>
    <s v="Jul"/>
    <n v="0"/>
    <n v="0"/>
    <e v="#DIV/0!"/>
    <e v="#DIV/0!"/>
    <e v="#N/A"/>
    <e v="#N/A"/>
    <n v="0"/>
    <m/>
    <m/>
  </r>
  <r>
    <n v="127"/>
    <s v="OE1;SI;DPU-ACT_25"/>
    <s v="DTTTA;DTTTA-ACT_08;Ago"/>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08-30T00:00:00"/>
    <s v="Ago"/>
    <n v="0"/>
    <n v="0"/>
    <e v="#DIV/0!"/>
    <e v="#DIV/0!"/>
    <e v="#N/A"/>
    <e v="#N/A"/>
    <n v="0"/>
    <m/>
    <m/>
  </r>
  <r>
    <n v="127"/>
    <s v="OE1;SI;DPU-ACT_25"/>
    <s v="DTTTA;DTTTA-ACT_08;Sep"/>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09-30T00:00:00"/>
    <s v="Sep"/>
    <e v="#N/A"/>
    <e v="#N/A"/>
    <e v="#N/A"/>
    <e v="#N/A"/>
    <e v="#N/A"/>
    <e v="#N/A"/>
    <n v="0"/>
    <m/>
    <m/>
  </r>
  <r>
    <n v="127"/>
    <s v="OE1;SI;DPU-ACT_25"/>
    <s v="DTTTA;DTTTA-ACT_08;Oct"/>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10-30T00:00:00"/>
    <s v="Oct"/>
    <e v="#N/A"/>
    <e v="#N/A"/>
    <e v="#N/A"/>
    <e v="#N/A"/>
    <e v="#N/A"/>
    <e v="#N/A"/>
    <n v="0"/>
    <m/>
    <m/>
  </r>
  <r>
    <n v="127"/>
    <s v="OE1;SI;DPU-ACT_25"/>
    <s v="DTTTA;DTTTA-ACT_08;Nov"/>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11-30T00:00:00"/>
    <s v="Nov"/>
    <e v="#N/A"/>
    <n v="0"/>
    <e v="#N/A"/>
    <e v="#N/A"/>
    <e v="#N/A"/>
    <e v="#N/A"/>
    <n v="0"/>
    <m/>
    <m/>
  </r>
  <r>
    <n v="127"/>
    <s v="OE1;SI;DPU-ACT_25"/>
    <s v="DTTTA;DTTTA-ACT_08;Dic"/>
    <x v="0"/>
    <s v="Fortalecer la Vigilancia."/>
    <s v="SI"/>
    <s v="PEI_02"/>
    <x v="1"/>
    <s v="PEI_11 - Investigaciones"/>
    <s v="DTTTA-E_03"/>
    <s v="3. Resolver Procesos Administrativos - Concepto Consejo de Estado. "/>
    <s v="DTTTA-ACT_08"/>
    <s v="2. ALEGATOS"/>
    <s v="DTTTA"/>
    <s v="Despacho_del_Delegado_de_Transito_y_Transporte_Terrestre_Automotor"/>
    <n v="1"/>
    <n v="12"/>
    <n v="2019"/>
    <d v="2019-12-30T00:00:00"/>
    <s v="Dic"/>
    <e v="#N/A"/>
    <n v="0"/>
    <e v="#N/A"/>
    <e v="#N/A"/>
    <e v="#N/A"/>
    <e v="#N/A"/>
    <n v="0"/>
    <m/>
    <m/>
  </r>
  <r>
    <n v="128"/>
    <s v="OE1;SI;DPU-ACT_26"/>
    <s v="DTTTA;DTTTA-ACT_09;Ene"/>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01-30T00:00:00"/>
    <s v="Ene"/>
    <n v="798"/>
    <n v="798"/>
    <n v="1"/>
    <s v="Ejecutada"/>
    <e v="#N/A"/>
    <e v="#N/A"/>
    <n v="0"/>
    <e v="#N/A"/>
    <e v="#N/A"/>
  </r>
  <r>
    <n v="128"/>
    <s v="OE1;SI;DPU-ACT_26"/>
    <s v="DTTTA;DTTTA-ACT_09;Feb"/>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02-28T00:00:00"/>
    <s v="Feb"/>
    <n v="0"/>
    <n v="0"/>
    <e v="#DIV/0!"/>
    <e v="#DIV/0!"/>
    <e v="#N/A"/>
    <e v="#N/A"/>
    <n v="0"/>
    <m/>
    <m/>
  </r>
  <r>
    <n v="128"/>
    <s v="OE1;SI;DPU-ACT_26"/>
    <s v="DTTTA;DTTTA-ACT_09;Mar"/>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03-30T00:00:00"/>
    <s v="Mar"/>
    <n v="0"/>
    <n v="0"/>
    <e v="#DIV/0!"/>
    <e v="#DIV/0!"/>
    <e v="#N/A"/>
    <e v="#N/A"/>
    <n v="0"/>
    <m/>
    <m/>
  </r>
  <r>
    <n v="128"/>
    <s v="OE1;SI;DPU-ACT_26"/>
    <s v="DTTTA;DTTTA-ACT_09;Abr"/>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04-30T00:00:00"/>
    <s v="Abr"/>
    <n v="0"/>
    <n v="0"/>
    <e v="#DIV/0!"/>
    <e v="#DIV/0!"/>
    <e v="#N/A"/>
    <e v="#N/A"/>
    <n v="0"/>
    <m/>
    <m/>
  </r>
  <r>
    <n v="128"/>
    <s v="OE1;SI;DPU-ACT_26"/>
    <s v="DTTTA;DTTTA-ACT_09;May"/>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05-30T00:00:00"/>
    <s v="May"/>
    <n v="0"/>
    <n v="0"/>
    <n v="0"/>
    <s v="Por Ejecutar"/>
    <e v="#N/A"/>
    <e v="#N/A"/>
    <n v="0"/>
    <m/>
    <m/>
  </r>
  <r>
    <n v="128"/>
    <s v="OE1;SI;DPU-ACT_26"/>
    <s v="DTTTA;DTTTA-ACT_09;Jun"/>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06-30T00:00:00"/>
    <s v="Jun"/>
    <n v="0"/>
    <n v="0"/>
    <n v="0"/>
    <s v="Por Ejecutar"/>
    <e v="#N/A"/>
    <e v="#N/A"/>
    <n v="0"/>
    <m/>
    <m/>
  </r>
  <r>
    <n v="128"/>
    <s v="OE1;SI;DPU-ACT_26"/>
    <s v="DTTTA;DTTTA-ACT_09;Jul"/>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07-30T00:00:00"/>
    <s v="Jul"/>
    <n v="0"/>
    <n v="0"/>
    <n v="0"/>
    <s v="Por Ejecutar"/>
    <e v="#N/A"/>
    <e v="#N/A"/>
    <n v="0"/>
    <m/>
    <m/>
  </r>
  <r>
    <n v="128"/>
    <s v="OE1;SI;DPU-ACT_26"/>
    <s v="DTTTA;DTTTA-ACT_09;Ago"/>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08-30T00:00:00"/>
    <s v="Ago"/>
    <n v="0"/>
    <n v="0"/>
    <n v="0"/>
    <s v="Por Ejecutar"/>
    <e v="#N/A"/>
    <e v="#N/A"/>
    <n v="0"/>
    <m/>
    <m/>
  </r>
  <r>
    <n v="128"/>
    <s v="OE1;SI;DPU-ACT_26"/>
    <s v="DTTTA;DTTTA-ACT_09;Sep"/>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09-30T00:00:00"/>
    <s v="Sep"/>
    <e v="#N/A"/>
    <e v="#N/A"/>
    <n v="0"/>
    <s v="Por Ejecutar"/>
    <e v="#N/A"/>
    <e v="#N/A"/>
    <n v="0"/>
    <m/>
    <m/>
  </r>
  <r>
    <n v="128"/>
    <s v="OE1;SI;DPU-ACT_26"/>
    <s v="DTTTA;DTTTA-ACT_09;Oct"/>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10-30T00:00:00"/>
    <s v="Oct"/>
    <e v="#N/A"/>
    <e v="#N/A"/>
    <n v="0"/>
    <s v="Por Ejecutar"/>
    <e v="#N/A"/>
    <e v="#N/A"/>
    <n v="0"/>
    <m/>
    <m/>
  </r>
  <r>
    <n v="128"/>
    <s v="OE1;SI;DPU-ACT_26"/>
    <s v="DTTTA;DTTTA-ACT_09;Nov"/>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11-30T00:00:00"/>
    <s v="Nov"/>
    <e v="#N/A"/>
    <n v="0"/>
    <n v="0"/>
    <s v="Por Ejecutar"/>
    <e v="#N/A"/>
    <e v="#N/A"/>
    <n v="0"/>
    <m/>
    <m/>
  </r>
  <r>
    <n v="128"/>
    <s v="OE1;SI;DPU-ACT_26"/>
    <s v="DTTTA;DTTTA-ACT_09;Dic"/>
    <x v="0"/>
    <s v="Fortalecer la Vigilancia."/>
    <s v="SI"/>
    <s v="PEI_02"/>
    <x v="1"/>
    <s v="PEI_11 - Investigaciones"/>
    <s v="DTTTA-E_03"/>
    <s v="3. Resolver Procesos Administrativos - Concepto Consejo de Estado. "/>
    <s v="DTTTA-ACT_09"/>
    <s v="3. DECISIÓN DE FONDO"/>
    <s v="DTTTA"/>
    <s v="Despacho_del_Delegado_de_Transito_y_Transporte_Terrestre_Automotor"/>
    <n v="1"/>
    <n v="12"/>
    <n v="2019"/>
    <d v="2019-12-30T00:00:00"/>
    <s v="Dic"/>
    <e v="#N/A"/>
    <n v="0"/>
    <n v="0"/>
    <s v="Por Ejecutar"/>
    <e v="#N/A"/>
    <e v="#N/A"/>
    <n v="0"/>
    <m/>
    <m/>
  </r>
  <r>
    <n v="133"/>
    <s v="OE1;SI;DTTTA-ACT_12"/>
    <s v="DTTTA;DTTTA-ACT_14;Ene"/>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01-30T00:00:00"/>
    <s v="Ene"/>
    <n v="0"/>
    <n v="0"/>
    <n v="0"/>
    <s v="Por Ejecutar"/>
    <e v="#N/A"/>
    <e v="#N/A"/>
    <n v="0"/>
    <e v="#N/A"/>
    <e v="#N/A"/>
  </r>
  <r>
    <n v="133"/>
    <s v="OE1;SI;DTTTA-ACT_12"/>
    <s v="DTTTA;DTTTA-ACT_14;Feb"/>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02-28T00:00:00"/>
    <s v="Feb"/>
    <n v="0"/>
    <n v="0"/>
    <n v="0"/>
    <s v="Por Ejecutar"/>
    <e v="#N/A"/>
    <e v="#N/A"/>
    <n v="0"/>
    <m/>
    <m/>
  </r>
  <r>
    <n v="133"/>
    <s v="OE1;SI;DTTTA-ACT_12"/>
    <s v="DTTTA;DTTTA-ACT_14;Mar"/>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03-30T00:00:00"/>
    <s v="Mar"/>
    <n v="0"/>
    <n v="0"/>
    <n v="0"/>
    <s v="Por Ejecutar"/>
    <e v="#N/A"/>
    <e v="#N/A"/>
    <n v="0"/>
    <m/>
    <m/>
  </r>
  <r>
    <n v="133"/>
    <s v="OE1;SI;DTTTA-ACT_12"/>
    <s v="DTTTA;DTTTA-ACT_14;Abr"/>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04-30T00:00:00"/>
    <s v="Abr"/>
    <n v="0"/>
    <n v="0"/>
    <n v="0"/>
    <s v="Por Ejecutar"/>
    <e v="#N/A"/>
    <e v="#N/A"/>
    <n v="0"/>
    <m/>
    <m/>
  </r>
  <r>
    <n v="133"/>
    <s v="OE1;SI;DTTTA-ACT_12"/>
    <s v="DTTTA;DTTTA-ACT_14;May"/>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05-30T00:00:00"/>
    <s v="May"/>
    <n v="0"/>
    <n v="0"/>
    <n v="0"/>
    <s v="Por Ejecutar"/>
    <e v="#N/A"/>
    <e v="#N/A"/>
    <n v="0"/>
    <m/>
    <m/>
  </r>
  <r>
    <n v="133"/>
    <s v="OE1;SI;DTTTA-ACT_12"/>
    <s v="DTTTA;DTTTA-ACT_14;Jun"/>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06-30T00:00:00"/>
    <s v="Jun"/>
    <n v="0"/>
    <n v="0"/>
    <n v="0"/>
    <s v="Por Ejecutar"/>
    <e v="#N/A"/>
    <e v="#N/A"/>
    <n v="0"/>
    <m/>
    <m/>
  </r>
  <r>
    <n v="133"/>
    <s v="OE1;SI;DTTTA-ACT_12"/>
    <s v="DTTTA;DTTTA-ACT_14;Jul"/>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07-30T00:00:00"/>
    <s v="Jul"/>
    <n v="0"/>
    <n v="0"/>
    <n v="0"/>
    <s v="Por Ejecutar"/>
    <e v="#N/A"/>
    <e v="#N/A"/>
    <n v="0"/>
    <m/>
    <m/>
  </r>
  <r>
    <n v="133"/>
    <s v="OE1;SI;DTTTA-ACT_12"/>
    <s v="DTTTA;DTTTA-ACT_14;Ago"/>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08-30T00:00:00"/>
    <s v="Ago"/>
    <n v="0"/>
    <n v="0"/>
    <n v="0"/>
    <s v="Por Ejecutar"/>
    <e v="#N/A"/>
    <e v="#N/A"/>
    <n v="0"/>
    <m/>
    <m/>
  </r>
  <r>
    <n v="133"/>
    <s v="OE1;SI;DTTTA-ACT_12"/>
    <s v="DTTTA;DTTTA-ACT_14;Sep"/>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09-30T00:00:00"/>
    <s v="Sep"/>
    <e v="#N/A"/>
    <e v="#N/A"/>
    <n v="0"/>
    <s v="Por Ejecutar"/>
    <e v="#N/A"/>
    <e v="#N/A"/>
    <n v="0"/>
    <m/>
    <m/>
  </r>
  <r>
    <n v="133"/>
    <s v="OE1;SI;DTTTA-ACT_12"/>
    <s v="DTTTA;DTTTA-ACT_14;Oct"/>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10-30T00:00:00"/>
    <s v="Oct"/>
    <e v="#N/A"/>
    <e v="#N/A"/>
    <n v="0"/>
    <s v="Por Ejecutar"/>
    <e v="#N/A"/>
    <e v="#N/A"/>
    <n v="0"/>
    <m/>
    <m/>
  </r>
  <r>
    <n v="133"/>
    <s v="OE1;SI;DTTTA-ACT_12"/>
    <s v="DTTTA;DTTTA-ACT_14;Nov"/>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11-30T00:00:00"/>
    <s v="Nov"/>
    <e v="#N/A"/>
    <n v="0"/>
    <n v="0"/>
    <s v="Por Ejecutar"/>
    <e v="#N/A"/>
    <e v="#N/A"/>
    <n v="0"/>
    <m/>
    <m/>
  </r>
  <r>
    <n v="133"/>
    <s v="OE1;SI;DTTTA-ACT_12"/>
    <s v="DTTTA;DTTTA-ACT_14;Dic"/>
    <x v="0"/>
    <s v="Fortalecer la Vigilancia."/>
    <s v="SI"/>
    <s v="PAI_10"/>
    <x v="0"/>
    <s v="Investigaciones"/>
    <s v="DTTTA-E_04"/>
    <s v="4. Resolver Actuaciones Administrativas 2da Instancia - Decreto 2409"/>
    <s v="DTTTA-ACT_14"/>
    <s v="C. REVOCATORIA DIRECTA"/>
    <s v="DTTTA"/>
    <s v="Despacho_del_Delegado_de_Transito_y_Transporte_Terrestre_Automotor"/>
    <n v="1"/>
    <n v="12"/>
    <n v="2019"/>
    <d v="2019-12-30T00:00:00"/>
    <s v="Dic"/>
    <e v="#N/A"/>
    <n v="0"/>
    <n v="0"/>
    <s v="Por Ejecutar"/>
    <e v="#N/A"/>
    <e v="#N/A"/>
    <n v="0"/>
    <m/>
    <m/>
  </r>
  <r>
    <n v="135"/>
    <s v="OE1;SI;DTTTA-ACT_15"/>
    <s v="DTTTA;DTTTA-ACT_16;Ene"/>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01-30T00:00:00"/>
    <s v="Ene"/>
    <n v="1"/>
    <n v="0"/>
    <n v="0"/>
    <s v="Por Ejecutar"/>
    <e v="#N/A"/>
    <e v="#N/A"/>
    <n v="0"/>
    <e v="#N/A"/>
    <e v="#N/A"/>
  </r>
  <r>
    <n v="135"/>
    <s v="OE1;SI;DTTTA-ACT_15"/>
    <s v="DTTTA;DTTTA-ACT_16;Feb"/>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02-28T00:00:00"/>
    <s v="Feb"/>
    <n v="0"/>
    <n v="0"/>
    <n v="0"/>
    <s v="Por Ejecutar"/>
    <e v="#N/A"/>
    <e v="#N/A"/>
    <n v="0"/>
    <m/>
    <m/>
  </r>
  <r>
    <n v="135"/>
    <s v="OE1;SI;DTTTA-ACT_15"/>
    <s v="DTTTA;DTTTA-ACT_16;Mar"/>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03-30T00:00:00"/>
    <s v="Mar"/>
    <n v="0"/>
    <n v="0"/>
    <n v="0"/>
    <s v="Por Ejecutar"/>
    <e v="#N/A"/>
    <e v="#N/A"/>
    <n v="0"/>
    <m/>
    <m/>
  </r>
  <r>
    <n v="135"/>
    <s v="OE1;SI;DTTTA-ACT_15"/>
    <s v="DTTTA;DTTTA-ACT_16;Abr"/>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04-30T00:00:00"/>
    <s v="Abr"/>
    <n v="0"/>
    <n v="0"/>
    <n v="0"/>
    <s v="Por Ejecutar"/>
    <e v="#N/A"/>
    <e v="#N/A"/>
    <n v="0"/>
    <m/>
    <m/>
  </r>
  <r>
    <n v="135"/>
    <s v="OE1;SI;DTTTA-ACT_15"/>
    <s v="DTTTA;DTTTA-ACT_16;May"/>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05-30T00:00:00"/>
    <s v="May"/>
    <n v="0"/>
    <n v="0"/>
    <n v="0"/>
    <s v="Por Ejecutar"/>
    <e v="#N/A"/>
    <e v="#N/A"/>
    <n v="0"/>
    <m/>
    <m/>
  </r>
  <r>
    <n v="135"/>
    <s v="OE1;SI;DTTTA-ACT_15"/>
    <s v="DTTTA;DTTTA-ACT_16;Jun"/>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06-30T00:00:00"/>
    <s v="Jun"/>
    <n v="0"/>
    <n v="0"/>
    <n v="0"/>
    <s v="Por Ejecutar"/>
    <e v="#N/A"/>
    <e v="#N/A"/>
    <n v="0"/>
    <m/>
    <m/>
  </r>
  <r>
    <n v="135"/>
    <s v="OE1;SI;DTTTA-ACT_15"/>
    <s v="DTTTA;DTTTA-ACT_16;Jul"/>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07-30T00:00:00"/>
    <s v="Jul"/>
    <n v="0"/>
    <n v="0"/>
    <n v="0"/>
    <s v="Por Ejecutar"/>
    <e v="#N/A"/>
    <e v="#N/A"/>
    <n v="0"/>
    <m/>
    <m/>
  </r>
  <r>
    <n v="135"/>
    <s v="OE1;SI;DTTTA-ACT_15"/>
    <s v="DTTTA;DTTTA-ACT_16;Ago"/>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08-30T00:00:00"/>
    <s v="Ago"/>
    <n v="0"/>
    <n v="0"/>
    <n v="0"/>
    <s v="Por Ejecutar"/>
    <e v="#N/A"/>
    <e v="#N/A"/>
    <n v="0"/>
    <m/>
    <m/>
  </r>
  <r>
    <n v="135"/>
    <s v="OE1;SI;DTTTA-ACT_15"/>
    <s v="DTTTA;DTTTA-ACT_16;Sep"/>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09-30T00:00:00"/>
    <s v="Sep"/>
    <e v="#N/A"/>
    <e v="#N/A"/>
    <n v="0"/>
    <s v="Por Ejecutar"/>
    <e v="#N/A"/>
    <e v="#N/A"/>
    <n v="0"/>
    <m/>
    <m/>
  </r>
  <r>
    <n v="135"/>
    <s v="OE1;SI;DTTTA-ACT_15"/>
    <s v="DTTTA;DTTTA-ACT_16;Oct"/>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10-30T00:00:00"/>
    <s v="Oct"/>
    <e v="#N/A"/>
    <e v="#N/A"/>
    <n v="0"/>
    <s v="Por Ejecutar"/>
    <e v="#N/A"/>
    <e v="#N/A"/>
    <n v="0"/>
    <m/>
    <m/>
  </r>
  <r>
    <n v="135"/>
    <s v="OE1;SI;DTTTA-ACT_15"/>
    <s v="DTTTA;DTTTA-ACT_16;Nov"/>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11-30T00:00:00"/>
    <s v="Nov"/>
    <e v="#N/A"/>
    <n v="0"/>
    <n v="0"/>
    <s v="Por Ejecutar"/>
    <e v="#N/A"/>
    <e v="#N/A"/>
    <n v="0"/>
    <m/>
    <m/>
  </r>
  <r>
    <n v="135"/>
    <s v="OE1;SI;DTTTA-ACT_15"/>
    <s v="DTTTA;DTTTA-ACT_16;Dic"/>
    <x v="3"/>
    <s v="Fortalecimiento Institucional"/>
    <s v="SI"/>
    <s v="PAI_10"/>
    <x v="0"/>
    <s v="PyP_Plan de Prevención"/>
    <s v="DTTTA-E_06"/>
    <s v="6. Compromisos Conpes 2020"/>
    <s v="DTTTA-ACT_16"/>
    <s v="Concertar y Establecer nuevos requisitos para los Pequeños Propietarios de Vehículos de Transporte de Carga (PPVTC) que faciliten su habilitación."/>
    <s v="DTTTA"/>
    <s v="Despacho_del_Delegado_de_Transito_y_Transporte_Terrestre_Automotor"/>
    <n v="2"/>
    <n v="12"/>
    <n v="2019"/>
    <d v="2019-12-30T00:00:00"/>
    <s v="Dic"/>
    <e v="#N/A"/>
    <n v="0"/>
    <n v="0"/>
    <s v="Por Ejecutar"/>
    <e v="#N/A"/>
    <e v="#N/A"/>
    <n v="0"/>
    <m/>
    <m/>
  </r>
  <r>
    <n v="15"/>
    <s v="OE1;SI;DP-ACT_05"/>
    <s v="DCI;DCI-ACT_15;Ene"/>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01-30T00:00:00"/>
    <s v="Ene"/>
    <n v="0"/>
    <n v="0"/>
    <n v="0"/>
    <s v="Por Ejecutar"/>
    <e v="#N/A"/>
    <e v="#N/A"/>
    <n v="0"/>
    <e v="#N/A"/>
    <e v="#N/A"/>
  </r>
  <r>
    <n v="15"/>
    <s v="OE1;SI;DP-ACT_05"/>
    <s v="DCI;DCI-ACT_15;Feb"/>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02-28T00:00:00"/>
    <s v="Feb"/>
    <n v="1"/>
    <n v="0"/>
    <n v="0"/>
    <s v="Por Ejecutar"/>
    <e v="#N/A"/>
    <e v="#N/A"/>
    <n v="0"/>
    <m/>
    <m/>
  </r>
  <r>
    <n v="15"/>
    <s v="OE1;SI;DP-ACT_05"/>
    <s v="DCI;DCI-ACT_15;Mar"/>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03-30T00:00:00"/>
    <s v="Mar"/>
    <n v="0"/>
    <n v="0"/>
    <e v="#DIV/0!"/>
    <e v="#DIV/0!"/>
    <e v="#N/A"/>
    <e v="#N/A"/>
    <n v="0"/>
    <m/>
    <m/>
  </r>
  <r>
    <n v="15"/>
    <s v="OE1;SI;DP-ACT_05"/>
    <s v="DCI;DCI-ACT_15;Abr"/>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04-30T00:00:00"/>
    <s v="Abr"/>
    <n v="0"/>
    <n v="0"/>
    <e v="#DIV/0!"/>
    <e v="#DIV/0!"/>
    <e v="#N/A"/>
    <e v="#N/A"/>
    <n v="0"/>
    <m/>
    <m/>
  </r>
  <r>
    <n v="15"/>
    <s v="OE1;SI;DP-ACT_05"/>
    <s v="DCI;DCI-ACT_15;May"/>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05-30T00:00:00"/>
    <s v="May"/>
    <n v="0"/>
    <n v="0"/>
    <e v="#DIV/0!"/>
    <e v="#DIV/0!"/>
    <e v="#N/A"/>
    <e v="#N/A"/>
    <n v="0"/>
    <m/>
    <m/>
  </r>
  <r>
    <n v="15"/>
    <s v="OE1;SI;DP-ACT_05"/>
    <s v="DCI;DCI-ACT_15;Jun"/>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06-30T00:00:00"/>
    <s v="Jun"/>
    <n v="0"/>
    <n v="0"/>
    <e v="#DIV/0!"/>
    <e v="#DIV/0!"/>
    <e v="#N/A"/>
    <e v="#N/A"/>
    <n v="0"/>
    <m/>
    <m/>
  </r>
  <r>
    <n v="15"/>
    <s v="OE1;SI;DP-ACT_05"/>
    <s v="DCI;DCI-ACT_15;Jul"/>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07-30T00:00:00"/>
    <s v="Jul"/>
    <n v="0"/>
    <n v="0"/>
    <n v="0"/>
    <s v="Por Ejecutar"/>
    <e v="#N/A"/>
    <e v="#N/A"/>
    <n v="0"/>
    <m/>
    <m/>
  </r>
  <r>
    <n v="15"/>
    <s v="OE1;SI;DP-ACT_05"/>
    <s v="DCI;DCI-ACT_15;Ago"/>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08-30T00:00:00"/>
    <s v="Ago"/>
    <n v="0"/>
    <n v="0"/>
    <e v="#DIV/0!"/>
    <e v="#DIV/0!"/>
    <e v="#N/A"/>
    <e v="#N/A"/>
    <n v="0"/>
    <m/>
    <m/>
  </r>
  <r>
    <n v="15"/>
    <s v="OE1;SI;DP-ACT_05"/>
    <s v="DCI;DCI-ACT_15;Sep"/>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09-30T00:00:00"/>
    <s v="Sep"/>
    <e v="#N/A"/>
    <e v="#N/A"/>
    <e v="#N/A"/>
    <e v="#N/A"/>
    <e v="#N/A"/>
    <e v="#N/A"/>
    <n v="0"/>
    <m/>
    <m/>
  </r>
  <r>
    <n v="15"/>
    <s v="OE1;SI;DP-ACT_05"/>
    <s v="DCI;DCI-ACT_15;Oct"/>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10-30T00:00:00"/>
    <s v="Oct"/>
    <e v="#N/A"/>
    <e v="#N/A"/>
    <n v="0"/>
    <s v="Por Ejecutar"/>
    <e v="#N/A"/>
    <e v="#N/A"/>
    <n v="0"/>
    <m/>
    <m/>
  </r>
  <r>
    <n v="15"/>
    <s v="OE1;SI;DP-ACT_05"/>
    <s v="DCI;DCI-ACT_15;Nov"/>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11-30T00:00:00"/>
    <s v="Nov"/>
    <e v="#N/A"/>
    <n v="0"/>
    <n v="0"/>
    <s v="Por Ejecutar"/>
    <e v="#N/A"/>
    <e v="#N/A"/>
    <n v="0"/>
    <m/>
    <m/>
  </r>
  <r>
    <n v="15"/>
    <s v="OE1;SI;DP-ACT_05"/>
    <s v="DCI;DCI-ACT_15;Dic"/>
    <x v="0"/>
    <s v="Fortalecer la Vigilancia."/>
    <s v="SI"/>
    <s v="PEI_02"/>
    <x v="1"/>
    <s v="PEI_02 - Accesibilidad"/>
    <s v="DCI-E_06"/>
    <s v="6. Expedición, Publicación y Divulgación de los criterios de Supervisión de Accesibilidad"/>
    <s v="DCI-ACT_15"/>
    <s v="1. Proyectar circular"/>
    <s v="DCI"/>
    <s v="Despacho_del_Delegado_de_Concesiones_e_Infraestructura"/>
    <n v="2"/>
    <n v="12"/>
    <n v="2019"/>
    <d v="2019-12-30T00:00:00"/>
    <s v="Dic"/>
    <e v="#N/A"/>
    <n v="0"/>
    <n v="0"/>
    <s v="Por Ejecutar"/>
    <e v="#N/A"/>
    <e v="#N/A"/>
    <n v="0"/>
    <m/>
    <m/>
  </r>
  <r>
    <n v="17"/>
    <s v="OE1;SI;DCI-ACT_18"/>
    <s v="DCI;DCI-ACT_17;Ene"/>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01-30T00:00:00"/>
    <s v="Ene"/>
    <n v="76"/>
    <n v="76"/>
    <n v="1"/>
    <s v="Ejecutada"/>
    <e v="#N/A"/>
    <e v="#N/A"/>
    <n v="0"/>
    <e v="#N/A"/>
    <e v="#N/A"/>
  </r>
  <r>
    <n v="17"/>
    <s v="OE1;SI;DCI-ACT_18"/>
    <s v="DCI;DCI-ACT_17;Feb"/>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02-28T00:00:00"/>
    <s v="Feb"/>
    <n v="0"/>
    <n v="0"/>
    <n v="0"/>
    <s v="Por Ejecutar"/>
    <e v="#N/A"/>
    <e v="#N/A"/>
    <n v="0"/>
    <m/>
    <m/>
  </r>
  <r>
    <n v="17"/>
    <s v="OE1;SI;DCI-ACT_18"/>
    <s v="DCI;DCI-ACT_17;Mar"/>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03-30T00:00:00"/>
    <s v="Mar"/>
    <n v="0"/>
    <n v="0"/>
    <n v="0"/>
    <s v="Por Ejecutar"/>
    <e v="#N/A"/>
    <e v="#N/A"/>
    <n v="0"/>
    <m/>
    <m/>
  </r>
  <r>
    <n v="17"/>
    <s v="OE1;SI;DCI-ACT_18"/>
    <s v="DCI;DCI-ACT_17;Abr"/>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04-30T00:00:00"/>
    <s v="Abr"/>
    <n v="0"/>
    <n v="0"/>
    <n v="0"/>
    <s v="Por Ejecutar"/>
    <e v="#N/A"/>
    <e v="#N/A"/>
    <n v="0"/>
    <m/>
    <m/>
  </r>
  <r>
    <n v="17"/>
    <s v="OE1;SI;DCI-ACT_18"/>
    <s v="DCI;DCI-ACT_17;May"/>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05-30T00:00:00"/>
    <s v="May"/>
    <n v="0"/>
    <n v="0"/>
    <n v="0"/>
    <s v="Por Ejecutar"/>
    <e v="#N/A"/>
    <e v="#N/A"/>
    <n v="0"/>
    <m/>
    <m/>
  </r>
  <r>
    <n v="17"/>
    <s v="OE1;SI;DCI-ACT_18"/>
    <s v="DCI;DCI-ACT_17;Jun"/>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06-30T00:00:00"/>
    <s v="Jun"/>
    <n v="0"/>
    <n v="0"/>
    <n v="0"/>
    <s v="Por Ejecutar"/>
    <e v="#N/A"/>
    <e v="#N/A"/>
    <n v="0"/>
    <m/>
    <m/>
  </r>
  <r>
    <n v="17"/>
    <s v="OE1;SI;DCI-ACT_18"/>
    <s v="DCI;DCI-ACT_17;Jul"/>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07-30T00:00:00"/>
    <s v="Jul"/>
    <n v="0"/>
    <n v="0"/>
    <n v="0"/>
    <s v="Por Ejecutar"/>
    <e v="#N/A"/>
    <e v="#N/A"/>
    <n v="0"/>
    <m/>
    <m/>
  </r>
  <r>
    <n v="17"/>
    <s v="OE1;SI;DCI-ACT_18"/>
    <s v="DCI;DCI-ACT_17;Ago"/>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08-30T00:00:00"/>
    <s v="Ago"/>
    <n v="0"/>
    <n v="0"/>
    <n v="0"/>
    <s v="Por Ejecutar"/>
    <e v="#N/A"/>
    <e v="#N/A"/>
    <n v="0"/>
    <m/>
    <m/>
  </r>
  <r>
    <n v="17"/>
    <s v="OE1;SI;DCI-ACT_18"/>
    <s v="DCI;DCI-ACT_17;Sep"/>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09-30T00:00:00"/>
    <s v="Sep"/>
    <e v="#N/A"/>
    <e v="#N/A"/>
    <e v="#N/A"/>
    <e v="#N/A"/>
    <e v="#N/A"/>
    <e v="#N/A"/>
    <n v="0"/>
    <m/>
    <m/>
  </r>
  <r>
    <n v="17"/>
    <s v="OE1;SI;DCI-ACT_18"/>
    <s v="DCI;DCI-ACT_17;Oct"/>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10-30T00:00:00"/>
    <s v="Oct"/>
    <e v="#N/A"/>
    <e v="#N/A"/>
    <n v="0"/>
    <s v="Por Ejecutar"/>
    <e v="#N/A"/>
    <e v="#N/A"/>
    <n v="0"/>
    <m/>
    <m/>
  </r>
  <r>
    <n v="17"/>
    <s v="OE1;SI;DCI-ACT_18"/>
    <s v="DCI;DCI-ACT_17;Nov"/>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11-30T00:00:00"/>
    <s v="Nov"/>
    <e v="#N/A"/>
    <n v="0"/>
    <n v="0"/>
    <s v="Por Ejecutar"/>
    <e v="#N/A"/>
    <e v="#N/A"/>
    <n v="0"/>
    <m/>
    <m/>
  </r>
  <r>
    <n v="17"/>
    <s v="OE1;SI;DCI-ACT_18"/>
    <s v="DCI;DCI-ACT_17;Dic"/>
    <x v="0"/>
    <s v="Fortalecer la Vigilancia."/>
    <s v="SI"/>
    <s v="PAI_10"/>
    <x v="0"/>
    <s v="Gestión_PQRS"/>
    <s v="DCI-E_07"/>
    <s v="A. Peticiones, Quejas, Reclamos y Solicitudes."/>
    <s v="DCI-ACT_17"/>
    <s v="A. Peticiones, Quejas, Reclamos y Solicitudes."/>
    <s v="DCI"/>
    <s v="Dirección_de_Promoción_y_Prevención_Concesiones_e_Infraestructura"/>
    <n v="1"/>
    <n v="9"/>
    <n v="2019"/>
    <d v="2019-12-30T00:00:00"/>
    <s v="Dic"/>
    <e v="#N/A"/>
    <n v="0"/>
    <n v="0"/>
    <s v="Por Ejecutar"/>
    <e v="#N/A"/>
    <e v="#N/A"/>
    <n v="0"/>
    <m/>
    <m/>
  </r>
  <r>
    <n v="102"/>
    <s v="OE1;SI;DPU-ACT_31"/>
    <s v="DPU;DPU-ACT_14;Ene"/>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01-30T00:00:00"/>
    <s v="Ene"/>
    <n v="0"/>
    <n v="0"/>
    <n v="0"/>
    <s v="Por Ejecutar"/>
    <e v="#N/A"/>
    <e v="#N/A"/>
    <n v="0"/>
    <e v="#N/A"/>
    <e v="#N/A"/>
  </r>
  <r>
    <n v="102"/>
    <s v="OE1;SI;DPU-ACT_31"/>
    <s v="DPU;DPU-ACT_14;Feb"/>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02-28T00:00:00"/>
    <s v="Feb"/>
    <n v="0.1"/>
    <n v="0"/>
    <n v="0"/>
    <s v="Por Ejecutar"/>
    <e v="#N/A"/>
    <e v="#N/A"/>
    <n v="0"/>
    <m/>
    <m/>
  </r>
  <r>
    <n v="102"/>
    <s v="OE1;SI;DPU-ACT_31"/>
    <s v="DPU;DPU-ACT_14;Mar"/>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03-30T00:00:00"/>
    <s v="Mar"/>
    <n v="0.2"/>
    <n v="0"/>
    <n v="0"/>
    <s v="Por Ejecutar"/>
    <e v="#N/A"/>
    <e v="#N/A"/>
    <n v="0"/>
    <m/>
    <m/>
  </r>
  <r>
    <n v="102"/>
    <s v="OE1;SI;DPU-ACT_31"/>
    <s v="DPU;DPU-ACT_14;Abr"/>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04-30T00:00:00"/>
    <s v="Abr"/>
    <n v="0.2"/>
    <n v="0"/>
    <n v="0"/>
    <s v="Por Ejecutar"/>
    <e v="#N/A"/>
    <e v="#N/A"/>
    <n v="0"/>
    <m/>
    <m/>
  </r>
  <r>
    <n v="102"/>
    <s v="OE1;SI;DPU-ACT_31"/>
    <s v="DPU;DPU-ACT_14;May"/>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05-30T00:00:00"/>
    <s v="May"/>
    <n v="0.2"/>
    <n v="0"/>
    <n v="0"/>
    <s v="Por Ejecutar"/>
    <e v="#N/A"/>
    <e v="#N/A"/>
    <n v="0"/>
    <m/>
    <m/>
  </r>
  <r>
    <n v="102"/>
    <s v="OE1;SI;DPU-ACT_31"/>
    <s v="DPU;DPU-ACT_14;Jun"/>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06-30T00:00:00"/>
    <s v="Jun"/>
    <n v="0.2"/>
    <n v="0"/>
    <n v="0"/>
    <s v="Por Ejecutar"/>
    <e v="#N/A"/>
    <e v="#N/A"/>
    <n v="0"/>
    <m/>
    <m/>
  </r>
  <r>
    <n v="102"/>
    <s v="OE1;SI;DPU-ACT_31"/>
    <s v="DPU;DPU-ACT_14;Jul"/>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07-30T00:00:00"/>
    <s v="Jul"/>
    <n v="0.1"/>
    <n v="0"/>
    <n v="0"/>
    <s v="Por Ejecutar"/>
    <e v="#N/A"/>
    <e v="#N/A"/>
    <n v="0"/>
    <m/>
    <m/>
  </r>
  <r>
    <n v="102"/>
    <s v="OE1;SI;DPU-ACT_31"/>
    <s v="DPU;DPU-ACT_14;Ago"/>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08-30T00:00:00"/>
    <s v="Ago"/>
    <n v="0"/>
    <n v="0"/>
    <e v="#DIV/0!"/>
    <e v="#DIV/0!"/>
    <e v="#N/A"/>
    <e v="#N/A"/>
    <n v="0"/>
    <m/>
    <m/>
  </r>
  <r>
    <n v="102"/>
    <s v="OE1;SI;DPU-ACT_31"/>
    <s v="DPU;DPU-ACT_14;Sep"/>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09-30T00:00:00"/>
    <s v="Sep"/>
    <e v="#N/A"/>
    <e v="#N/A"/>
    <e v="#N/A"/>
    <e v="#N/A"/>
    <e v="#N/A"/>
    <e v="#N/A"/>
    <n v="0"/>
    <m/>
    <m/>
  </r>
  <r>
    <n v="102"/>
    <s v="OE1;SI;DPU-ACT_31"/>
    <s v="DPU;DPU-ACT_14;Oct"/>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10-30T00:00:00"/>
    <s v="Oct"/>
    <e v="#N/A"/>
    <e v="#N/A"/>
    <e v="#N/A"/>
    <e v="#N/A"/>
    <e v="#N/A"/>
    <e v="#N/A"/>
    <n v="0"/>
    <m/>
    <m/>
  </r>
  <r>
    <n v="102"/>
    <s v="OE1;SI;DPU-ACT_31"/>
    <s v="DPU;DPU-ACT_14;Nov"/>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11-30T00:00:00"/>
    <s v="Nov"/>
    <e v="#N/A"/>
    <n v="0"/>
    <e v="#N/A"/>
    <e v="#N/A"/>
    <e v="#N/A"/>
    <e v="#N/A"/>
    <n v="0"/>
    <m/>
    <m/>
  </r>
  <r>
    <n v="102"/>
    <s v="OE1;SI;DPU-ACT_31"/>
    <s v="DPU;DPU-ACT_14;Dic"/>
    <x v="2"/>
    <s v="Brindar Protección a los Usuarios"/>
    <s v="SI"/>
    <s v="PEI_08"/>
    <x v="1"/>
    <s v="PEI_08 - Promoción y Consolidación de  la Protección de los Derechos de los Usuarios "/>
    <s v="DPU-E_08"/>
    <s v="2. Campañas de Promoción y Capacitación"/>
    <s v="DPU-ACT_14"/>
    <s v="Salida a operación del curso en línea - Transporte Aéreo"/>
    <s v="DPU"/>
    <s v="Grupo_de_Promoción_y_Prevención_de_Protección_al_Usuario"/>
    <n v="8"/>
    <n v="12"/>
    <n v="2019"/>
    <d v="2019-12-30T00:00:00"/>
    <s v="Dic"/>
    <e v="#N/A"/>
    <n v="0"/>
    <e v="#N/A"/>
    <e v="#N/A"/>
    <e v="#N/A"/>
    <e v="#N/A"/>
    <n v="0"/>
    <m/>
    <m/>
  </r>
  <r>
    <n v="103"/>
    <s v="OE1;SI;DTTTA-ACT_01"/>
    <s v="DPU;DPU-ACT_15;Ene"/>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01-30T00:00:00"/>
    <s v="Ene"/>
    <n v="0"/>
    <n v="0"/>
    <n v="0"/>
    <s v="Por Ejecutar"/>
    <e v="#N/A"/>
    <e v="#N/A"/>
    <n v="0"/>
    <e v="#N/A"/>
    <e v="#N/A"/>
  </r>
  <r>
    <n v="103"/>
    <s v="OE1;SI;DTTTA-ACT_01"/>
    <s v="DPU;DPU-ACT_15;Feb"/>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02-28T00:00:00"/>
    <s v="Feb"/>
    <n v="2"/>
    <n v="0"/>
    <n v="0"/>
    <s v="Por Ejecutar"/>
    <e v="#N/A"/>
    <e v="#N/A"/>
    <n v="0"/>
    <m/>
    <m/>
  </r>
  <r>
    <n v="103"/>
    <s v="OE1;SI;DTTTA-ACT_01"/>
    <s v="DPU;DPU-ACT_15;Mar"/>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03-30T00:00:00"/>
    <s v="Mar"/>
    <n v="2"/>
    <n v="0"/>
    <n v="0"/>
    <s v="Por Ejecutar"/>
    <e v="#N/A"/>
    <e v="#N/A"/>
    <n v="0"/>
    <m/>
    <m/>
  </r>
  <r>
    <n v="103"/>
    <s v="OE1;SI;DTTTA-ACT_01"/>
    <s v="DPU;DPU-ACT_15;Abr"/>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04-30T00:00:00"/>
    <s v="Abr"/>
    <n v="2"/>
    <n v="0"/>
    <n v="0"/>
    <s v="Por Ejecutar"/>
    <e v="#N/A"/>
    <e v="#N/A"/>
    <n v="0"/>
    <m/>
    <m/>
  </r>
  <r>
    <n v="103"/>
    <s v="OE1;SI;DTTTA-ACT_01"/>
    <s v="DPU;DPU-ACT_15;May"/>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05-30T00:00:00"/>
    <s v="May"/>
    <n v="2"/>
    <n v="0"/>
    <n v="0"/>
    <s v="Por Ejecutar"/>
    <e v="#N/A"/>
    <e v="#N/A"/>
    <n v="0"/>
    <m/>
    <m/>
  </r>
  <r>
    <n v="103"/>
    <s v="OE1;SI;DTTTA-ACT_01"/>
    <s v="DPU;DPU-ACT_15;Jun"/>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06-30T00:00:00"/>
    <s v="Jun"/>
    <n v="2"/>
    <n v="0"/>
    <n v="0"/>
    <s v="Por Ejecutar"/>
    <e v="#N/A"/>
    <e v="#N/A"/>
    <n v="0"/>
    <m/>
    <m/>
  </r>
  <r>
    <n v="103"/>
    <s v="OE1;SI;DTTTA-ACT_01"/>
    <s v="DPU;DPU-ACT_15;Jul"/>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07-30T00:00:00"/>
    <s v="Jul"/>
    <n v="2"/>
    <n v="0"/>
    <n v="0"/>
    <s v="Por Ejecutar"/>
    <e v="#N/A"/>
    <e v="#N/A"/>
    <n v="0"/>
    <m/>
    <m/>
  </r>
  <r>
    <n v="103"/>
    <s v="OE1;SI;DTTTA-ACT_01"/>
    <s v="DPU;DPU-ACT_15;Ago"/>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08-30T00:00:00"/>
    <s v="Ago"/>
    <n v="2"/>
    <n v="0"/>
    <n v="0"/>
    <s v="Por Ejecutar"/>
    <e v="#N/A"/>
    <e v="#N/A"/>
    <n v="0"/>
    <m/>
    <m/>
  </r>
  <r>
    <n v="103"/>
    <s v="OE1;SI;DTTTA-ACT_01"/>
    <s v="DPU;DPU-ACT_15;Sep"/>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09-30T00:00:00"/>
    <s v="Sep"/>
    <e v="#N/A"/>
    <e v="#N/A"/>
    <e v="#N/A"/>
    <e v="#N/A"/>
    <e v="#N/A"/>
    <e v="#N/A"/>
    <n v="0"/>
    <m/>
    <m/>
  </r>
  <r>
    <n v="103"/>
    <s v="OE1;SI;DTTTA-ACT_01"/>
    <s v="DPU;DPU-ACT_15;Oct"/>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10-30T00:00:00"/>
    <s v="Oct"/>
    <e v="#N/A"/>
    <e v="#N/A"/>
    <e v="#N/A"/>
    <e v="#N/A"/>
    <e v="#N/A"/>
    <e v="#N/A"/>
    <n v="0"/>
    <m/>
    <m/>
  </r>
  <r>
    <n v="103"/>
    <s v="OE1;SI;DTTTA-ACT_01"/>
    <s v="DPU;DPU-ACT_15;Nov"/>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11-30T00:00:00"/>
    <s v="Nov"/>
    <e v="#N/A"/>
    <n v="2"/>
    <e v="#N/A"/>
    <e v="#N/A"/>
    <e v="#N/A"/>
    <e v="#N/A"/>
    <n v="0"/>
    <m/>
    <m/>
  </r>
  <r>
    <n v="103"/>
    <s v="OE1;SI;DTTTA-ACT_01"/>
    <s v="DPU;DPU-ACT_15;Dic"/>
    <x v="2"/>
    <s v="Brindar Protección a los Usuarios"/>
    <s v="SI"/>
    <s v="PAI_10"/>
    <x v="0"/>
    <s v="PyP_Campañas de Promoción y Capacitación"/>
    <s v="DPU-E_08"/>
    <s v="2. Campañas de Promoción y Capacitación"/>
    <s v="DPU-ACT_15"/>
    <s v="Capacitaciones de Protección a Usuarios."/>
    <s v="DPU"/>
    <s v="Grupo_de_Promoción_y_Prevención_de_Protección_al_Usuario"/>
    <n v="9"/>
    <n v="12"/>
    <n v="2019"/>
    <d v="2019-12-30T00:00:00"/>
    <s v="Dic"/>
    <e v="#N/A"/>
    <n v="2"/>
    <e v="#N/A"/>
    <e v="#N/A"/>
    <e v="#N/A"/>
    <e v="#N/A"/>
    <n v="0"/>
    <m/>
    <m/>
  </r>
  <r>
    <n v="104"/>
    <s v="OE1;SI;DTTTA-ACT_02"/>
    <s v="DPU;DPU-ACT_16;Ene"/>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01-30T00:00:00"/>
    <s v="Ene"/>
    <n v="0"/>
    <n v="0"/>
    <n v="0"/>
    <s v="Por Ejecutar"/>
    <e v="#N/A"/>
    <e v="#N/A"/>
    <n v="0"/>
    <e v="#N/A"/>
    <e v="#N/A"/>
  </r>
  <r>
    <n v="104"/>
    <s v="OE1;SI;DTTTA-ACT_02"/>
    <s v="DPU;DPU-ACT_16;Feb"/>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02-28T00:00:00"/>
    <s v="Feb"/>
    <n v="1"/>
    <n v="0"/>
    <n v="0"/>
    <s v="Por Ejecutar"/>
    <e v="#N/A"/>
    <e v="#N/A"/>
    <n v="0"/>
    <m/>
    <m/>
  </r>
  <r>
    <n v="104"/>
    <s v="OE1;SI;DTTTA-ACT_02"/>
    <s v="DPU;DPU-ACT_16;Mar"/>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03-30T00:00:00"/>
    <s v="Mar"/>
    <n v="0"/>
    <n v="0"/>
    <n v="0"/>
    <s v="Por Ejecutar"/>
    <e v="#N/A"/>
    <e v="#N/A"/>
    <n v="0"/>
    <m/>
    <m/>
  </r>
  <r>
    <n v="104"/>
    <s v="OE1;SI;DTTTA-ACT_02"/>
    <s v="DPU;DPU-ACT_16;Abr"/>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04-30T00:00:00"/>
    <s v="Abr"/>
    <n v="0"/>
    <n v="0"/>
    <e v="#DIV/0!"/>
    <e v="#DIV/0!"/>
    <e v="#N/A"/>
    <e v="#N/A"/>
    <n v="0"/>
    <m/>
    <m/>
  </r>
  <r>
    <n v="104"/>
    <s v="OE1;SI;DTTTA-ACT_02"/>
    <s v="DPU;DPU-ACT_16;May"/>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05-30T00:00:00"/>
    <s v="May"/>
    <n v="0"/>
    <n v="0"/>
    <n v="0"/>
    <s v="Por Ejecutar"/>
    <e v="#N/A"/>
    <e v="#N/A"/>
    <n v="0"/>
    <m/>
    <m/>
  </r>
  <r>
    <n v="104"/>
    <s v="OE1;SI;DTTTA-ACT_02"/>
    <s v="DPU;DPU-ACT_16;Jun"/>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06-30T00:00:00"/>
    <s v="Jun"/>
    <n v="0"/>
    <n v="0"/>
    <n v="0"/>
    <s v="Por Ejecutar"/>
    <e v="#N/A"/>
    <e v="#N/A"/>
    <n v="0"/>
    <m/>
    <m/>
  </r>
  <r>
    <n v="104"/>
    <s v="OE1;SI;DTTTA-ACT_02"/>
    <s v="DPU;DPU-ACT_16;Jul"/>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07-30T00:00:00"/>
    <s v="Jul"/>
    <n v="0"/>
    <n v="0"/>
    <n v="0"/>
    <s v="Por Ejecutar"/>
    <e v="#N/A"/>
    <e v="#N/A"/>
    <n v="0"/>
    <m/>
    <m/>
  </r>
  <r>
    <n v="104"/>
    <s v="OE1;SI;DTTTA-ACT_02"/>
    <s v="DPU;DPU-ACT_16;Ago"/>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08-30T00:00:00"/>
    <s v="Ago"/>
    <n v="0"/>
    <n v="0"/>
    <e v="#DIV/0!"/>
    <e v="#DIV/0!"/>
    <e v="#N/A"/>
    <e v="#N/A"/>
    <n v="0"/>
    <m/>
    <m/>
  </r>
  <r>
    <n v="104"/>
    <s v="OE1;SI;DTTTA-ACT_02"/>
    <s v="DPU;DPU-ACT_16;Sep"/>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09-30T00:00:00"/>
    <s v="Sep"/>
    <e v="#N/A"/>
    <e v="#N/A"/>
    <n v="0"/>
    <s v="Por Ejecutar"/>
    <e v="#N/A"/>
    <e v="#N/A"/>
    <n v="0"/>
    <m/>
    <m/>
  </r>
  <r>
    <n v="104"/>
    <s v="OE1;SI;DTTTA-ACT_02"/>
    <s v="DPU;DPU-ACT_16;Oct"/>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10-30T00:00:00"/>
    <s v="Oct"/>
    <e v="#N/A"/>
    <e v="#N/A"/>
    <n v="0"/>
    <s v="Por Ejecutar"/>
    <e v="#N/A"/>
    <e v="#N/A"/>
    <n v="0"/>
    <m/>
    <m/>
  </r>
  <r>
    <n v="104"/>
    <s v="OE1;SI;DTTTA-ACT_02"/>
    <s v="DPU;DPU-ACT_16;Nov"/>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11-30T00:00:00"/>
    <s v="Nov"/>
    <e v="#N/A"/>
    <n v="0"/>
    <n v="0"/>
    <s v="Por Ejecutar"/>
    <e v="#N/A"/>
    <e v="#N/A"/>
    <n v="0"/>
    <m/>
    <m/>
  </r>
  <r>
    <n v="104"/>
    <s v="OE1;SI;DTTTA-ACT_02"/>
    <s v="DPU;DPU-ACT_16;Dic"/>
    <x v="2"/>
    <s v="Brindar Protección a los Usuarios"/>
    <s v="SI"/>
    <s v="PAI_10"/>
    <x v="0"/>
    <s v="PyP_Campañas de Promoción y Capacitación"/>
    <s v="DPU-E_08"/>
    <s v="2. Campañas de Promoción y Capacitación"/>
    <s v="DPU-ACT_16"/>
    <s v="Generar Alcance y Contenidos para la Realización del 1er Congreso del Sector Transporte."/>
    <s v="DPU"/>
    <s v="Grupo_de_Promoción_y_Prevención_de_Protección_al_Usuario"/>
    <n v="8"/>
    <n v="12"/>
    <n v="2019"/>
    <d v="2019-12-30T00:00:00"/>
    <s v="Dic"/>
    <e v="#N/A"/>
    <n v="0"/>
    <e v="#N/A"/>
    <e v="#N/A"/>
    <e v="#N/A"/>
    <e v="#N/A"/>
    <n v="0"/>
    <m/>
    <m/>
  </r>
  <r>
    <n v="105"/>
    <s v="OE1;SI;DTTTA-ACT_03"/>
    <s v="DPU;DPU-ACT_17;Ene"/>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01-30T00:00:00"/>
    <s v="Ene"/>
    <n v="0"/>
    <n v="0"/>
    <n v="0"/>
    <s v="Por Ejecutar"/>
    <e v="#N/A"/>
    <e v="#N/A"/>
    <n v="0"/>
    <e v="#N/A"/>
    <e v="#N/A"/>
  </r>
  <r>
    <n v="105"/>
    <s v="OE1;SI;DTTTA-ACT_03"/>
    <s v="DPU;DPU-ACT_17;Feb"/>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02-28T00:00:00"/>
    <s v="Feb"/>
    <n v="1"/>
    <n v="0"/>
    <n v="0"/>
    <s v="Por Ejecutar"/>
    <e v="#N/A"/>
    <e v="#N/A"/>
    <n v="0"/>
    <m/>
    <m/>
  </r>
  <r>
    <n v="105"/>
    <s v="OE1;SI;DTTTA-ACT_03"/>
    <s v="DPU;DPU-ACT_17;Mar"/>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03-30T00:00:00"/>
    <s v="Mar"/>
    <n v="1"/>
    <n v="0"/>
    <n v="0"/>
    <s v="Por Ejecutar"/>
    <e v="#N/A"/>
    <e v="#N/A"/>
    <n v="0"/>
    <m/>
    <m/>
  </r>
  <r>
    <n v="105"/>
    <s v="OE1;SI;DTTTA-ACT_03"/>
    <s v="DPU;DPU-ACT_17;Abr"/>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04-30T00:00:00"/>
    <s v="Abr"/>
    <n v="1"/>
    <n v="0"/>
    <n v="0"/>
    <s v="Por Ejecutar"/>
    <e v="#N/A"/>
    <e v="#N/A"/>
    <n v="0"/>
    <m/>
    <m/>
  </r>
  <r>
    <n v="105"/>
    <s v="OE1;SI;DTTTA-ACT_03"/>
    <s v="DPU;DPU-ACT_17;May"/>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05-30T00:00:00"/>
    <s v="May"/>
    <n v="1"/>
    <n v="0"/>
    <n v="0"/>
    <s v="Por Ejecutar"/>
    <e v="#N/A"/>
    <e v="#N/A"/>
    <n v="0"/>
    <m/>
    <m/>
  </r>
  <r>
    <n v="105"/>
    <s v="OE1;SI;DTTTA-ACT_03"/>
    <s v="DPU;DPU-ACT_17;Jun"/>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06-30T00:00:00"/>
    <s v="Jun"/>
    <n v="1"/>
    <n v="0"/>
    <n v="0"/>
    <s v="Por Ejecutar"/>
    <e v="#N/A"/>
    <e v="#N/A"/>
    <n v="0"/>
    <m/>
    <m/>
  </r>
  <r>
    <n v="105"/>
    <s v="OE1;SI;DTTTA-ACT_03"/>
    <s v="DPU;DPU-ACT_17;Jul"/>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07-30T00:00:00"/>
    <s v="Jul"/>
    <n v="1"/>
    <n v="0"/>
    <n v="0"/>
    <s v="Por Ejecutar"/>
    <e v="#N/A"/>
    <e v="#N/A"/>
    <n v="0"/>
    <m/>
    <m/>
  </r>
  <r>
    <n v="105"/>
    <s v="OE1;SI;DTTTA-ACT_03"/>
    <s v="DPU;DPU-ACT_17;Ago"/>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08-30T00:00:00"/>
    <s v="Ago"/>
    <n v="1"/>
    <n v="0"/>
    <n v="0"/>
    <s v="Por Ejecutar"/>
    <e v="#N/A"/>
    <e v="#N/A"/>
    <n v="0"/>
    <m/>
    <m/>
  </r>
  <r>
    <n v="105"/>
    <s v="OE1;SI;DTTTA-ACT_03"/>
    <s v="DPU;DPU-ACT_17;Sep"/>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09-30T00:00:00"/>
    <s v="Sep"/>
    <e v="#N/A"/>
    <e v="#N/A"/>
    <n v="0"/>
    <s v="Por Ejecutar"/>
    <e v="#N/A"/>
    <e v="#N/A"/>
    <n v="0"/>
    <m/>
    <m/>
  </r>
  <r>
    <n v="105"/>
    <s v="OE1;SI;DTTTA-ACT_03"/>
    <s v="DPU;DPU-ACT_17;Oct"/>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10-30T00:00:00"/>
    <s v="Oct"/>
    <e v="#N/A"/>
    <e v="#N/A"/>
    <n v="0"/>
    <s v="Por Ejecutar"/>
    <e v="#N/A"/>
    <e v="#N/A"/>
    <n v="0"/>
    <m/>
    <m/>
  </r>
  <r>
    <n v="105"/>
    <s v="OE1;SI;DTTTA-ACT_03"/>
    <s v="DPU;DPU-ACT_17;Nov"/>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11-30T00:00:00"/>
    <s v="Nov"/>
    <e v="#N/A"/>
    <n v="1"/>
    <n v="0"/>
    <s v="Por Ejecutar"/>
    <e v="#N/A"/>
    <e v="#N/A"/>
    <n v="0"/>
    <m/>
    <m/>
  </r>
  <r>
    <n v="105"/>
    <s v="OE1;SI;DTTTA-ACT_03"/>
    <s v="DPU;DPU-ACT_17;Dic"/>
    <x v="2"/>
    <s v="Brindar Protección a los Usuarios"/>
    <s v="SI"/>
    <s v="PAI_10"/>
    <x v="0"/>
    <s v="PyP_Campañas de Promoción y Capacitación"/>
    <s v="DPU-E_08"/>
    <s v="2. Campañas de Promoción y Capacitación"/>
    <s v="DPU-ACT_17"/>
    <s v="Programa de Legitimación en espacios academicos"/>
    <s v="DPU"/>
    <s v="Grupo_de_Promoción_y_Prevención_de_Protección_al_Usuario"/>
    <n v="8"/>
    <n v="12"/>
    <n v="2019"/>
    <d v="2019-12-30T00:00:00"/>
    <s v="Dic"/>
    <e v="#N/A"/>
    <n v="0"/>
    <e v="#N/A"/>
    <e v="#N/A"/>
    <e v="#N/A"/>
    <e v="#N/A"/>
    <n v="0"/>
    <m/>
    <m/>
  </r>
  <r>
    <n v="106"/>
    <s v="OE1;SI;DTTTA-ACT_04"/>
    <s v="DPU;DPU-ACT_18;Ene"/>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01-30T00:00:00"/>
    <s v="Ene"/>
    <n v="0"/>
    <n v="0"/>
    <n v="0"/>
    <s v="Por Ejecutar"/>
    <e v="#N/A"/>
    <e v="#N/A"/>
    <n v="0"/>
    <e v="#N/A"/>
    <e v="#N/A"/>
  </r>
  <r>
    <n v="106"/>
    <s v="OE1;SI;DTTTA-ACT_04"/>
    <s v="DPU;DPU-ACT_18;Feb"/>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02-28T00:00:00"/>
    <s v="Feb"/>
    <n v="0"/>
    <n v="0"/>
    <n v="0"/>
    <s v="Por Ejecutar"/>
    <e v="#N/A"/>
    <e v="#N/A"/>
    <n v="0"/>
    <m/>
    <m/>
  </r>
  <r>
    <n v="106"/>
    <s v="OE1;SI;DTTTA-ACT_04"/>
    <s v="DPU;DPU-ACT_18;Mar"/>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03-30T00:00:00"/>
    <s v="Mar"/>
    <n v="6.25E-2"/>
    <n v="0"/>
    <n v="0"/>
    <s v="Por Ejecutar"/>
    <e v="#N/A"/>
    <e v="#N/A"/>
    <n v="0"/>
    <m/>
    <m/>
  </r>
  <r>
    <n v="106"/>
    <s v="OE1;SI;DTTTA-ACT_04"/>
    <s v="DPU;DPU-ACT_18;Abr"/>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04-30T00:00:00"/>
    <s v="Abr"/>
    <n v="6.25E-2"/>
    <n v="0"/>
    <n v="0"/>
    <s v="Por Ejecutar"/>
    <e v="#N/A"/>
    <e v="#N/A"/>
    <n v="0"/>
    <m/>
    <m/>
  </r>
  <r>
    <n v="106"/>
    <s v="OE1;SI;DTTTA-ACT_04"/>
    <s v="DPU;DPU-ACT_18;May"/>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05-30T00:00:00"/>
    <s v="May"/>
    <n v="0.14579999999999999"/>
    <n v="0"/>
    <n v="0"/>
    <s v="Por Ejecutar"/>
    <e v="#N/A"/>
    <e v="#N/A"/>
    <n v="0"/>
    <m/>
    <m/>
  </r>
  <r>
    <n v="106"/>
    <s v="OE1;SI;DTTTA-ACT_04"/>
    <s v="DPU;DPU-ACT_18;Jun"/>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06-30T00:00:00"/>
    <s v="Jun"/>
    <n v="0.14579999999999999"/>
    <n v="0"/>
    <n v="0"/>
    <s v="Por Ejecutar"/>
    <e v="#N/A"/>
    <e v="#N/A"/>
    <n v="0"/>
    <m/>
    <m/>
  </r>
  <r>
    <n v="106"/>
    <s v="OE1;SI;DTTTA-ACT_04"/>
    <s v="DPU;DPU-ACT_18;Jul"/>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07-30T00:00:00"/>
    <s v="Jul"/>
    <n v="8.3499999999999991E-2"/>
    <n v="0"/>
    <n v="0"/>
    <s v="Por Ejecutar"/>
    <e v="#N/A"/>
    <e v="#N/A"/>
    <n v="0"/>
    <m/>
    <m/>
  </r>
  <r>
    <n v="106"/>
    <s v="OE1;SI;DTTTA-ACT_04"/>
    <s v="DPU;DPU-ACT_18;Ago"/>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08-30T00:00:00"/>
    <s v="Ago"/>
    <n v="0.14579999999999999"/>
    <n v="0"/>
    <n v="0"/>
    <s v="Por Ejecutar"/>
    <e v="#N/A"/>
    <e v="#N/A"/>
    <n v="0"/>
    <m/>
    <m/>
  </r>
  <r>
    <n v="106"/>
    <s v="OE1;SI;DTTTA-ACT_04"/>
    <s v="DPU;DPU-ACT_18;Sep"/>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09-30T00:00:00"/>
    <s v="Sep"/>
    <e v="#N/A"/>
    <e v="#N/A"/>
    <n v="0"/>
    <s v="Por Ejecutar"/>
    <e v="#N/A"/>
    <e v="#N/A"/>
    <n v="0"/>
    <m/>
    <m/>
  </r>
  <r>
    <n v="106"/>
    <s v="OE1;SI;DTTTA-ACT_04"/>
    <s v="DPU;DPU-ACT_18;Oct"/>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10-30T00:00:00"/>
    <s v="Oct"/>
    <e v="#N/A"/>
    <e v="#N/A"/>
    <n v="0"/>
    <s v="Por Ejecutar"/>
    <e v="#N/A"/>
    <e v="#N/A"/>
    <n v="0"/>
    <m/>
    <m/>
  </r>
  <r>
    <n v="106"/>
    <s v="OE1;SI;DTTTA-ACT_04"/>
    <s v="DPU;DPU-ACT_18;Nov"/>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11-30T00:00:00"/>
    <s v="Nov"/>
    <e v="#N/A"/>
    <n v="6.25E-2"/>
    <n v="0"/>
    <s v="Por Ejecutar"/>
    <e v="#N/A"/>
    <e v="#N/A"/>
    <n v="0"/>
    <m/>
    <m/>
  </r>
  <r>
    <n v="106"/>
    <s v="OE1;SI;DTTTA-ACT_04"/>
    <s v="DPU;DPU-ACT_18;Dic"/>
    <x v="2"/>
    <s v="Brindar Protección a los Usuarios"/>
    <s v="SI"/>
    <s v="PEI_08"/>
    <x v="1"/>
    <s v="PEI_08 - Promoción y Consolidación de  la Protección de los Derechos de los Usuarios "/>
    <s v="DPU-E_08"/>
    <s v="2. Campañas de Promoción y Capacitación"/>
    <s v="DPU-ACT_18"/>
    <s v="Estrategias en Redes Sociales para Protección de los Usuarios."/>
    <s v="DPU"/>
    <s v="Grupo_de_Promoción_y_Prevención_de_Protección_al_Usuario"/>
    <n v="8"/>
    <n v="12"/>
    <n v="2019"/>
    <d v="2019-12-30T00:00:00"/>
    <s v="Dic"/>
    <e v="#N/A"/>
    <n v="0"/>
    <e v="#N/A"/>
    <e v="#N/A"/>
    <e v="#N/A"/>
    <e v="#N/A"/>
    <n v="0"/>
    <m/>
    <m/>
  </r>
  <r>
    <n v="107"/>
    <s v="OE1;SI;DTTTA-ACT_05"/>
    <s v="DPU;DPU-ACT_19;Ene"/>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01-30T00:00:00"/>
    <s v="Ene"/>
    <n v="0"/>
    <n v="0"/>
    <n v="0"/>
    <s v="Por Ejecutar"/>
    <e v="#N/A"/>
    <e v="#N/A"/>
    <n v="0"/>
    <e v="#N/A"/>
    <e v="#N/A"/>
  </r>
  <r>
    <n v="107"/>
    <s v="OE1;SI;DTTTA-ACT_05"/>
    <s v="DPU;DPU-ACT_19;Feb"/>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02-28T00:00:00"/>
    <s v="Feb"/>
    <n v="0"/>
    <n v="0"/>
    <n v="0"/>
    <s v="Por Ejecutar"/>
    <e v="#N/A"/>
    <e v="#N/A"/>
    <n v="0"/>
    <m/>
    <m/>
  </r>
  <r>
    <n v="107"/>
    <s v="OE1;SI;DTTTA-ACT_05"/>
    <s v="DPU;DPU-ACT_19;Mar"/>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03-30T00:00:00"/>
    <s v="Mar"/>
    <n v="0"/>
    <n v="0"/>
    <n v="0"/>
    <s v="Por Ejecutar"/>
    <e v="#N/A"/>
    <e v="#N/A"/>
    <n v="0"/>
    <m/>
    <m/>
  </r>
  <r>
    <n v="107"/>
    <s v="OE1;SI;DTTTA-ACT_05"/>
    <s v="DPU;DPU-ACT_19;Abr"/>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04-30T00:00:00"/>
    <s v="Abr"/>
    <n v="0"/>
    <n v="0"/>
    <e v="#DIV/0!"/>
    <e v="#DIV/0!"/>
    <e v="#N/A"/>
    <e v="#N/A"/>
    <n v="0"/>
    <m/>
    <m/>
  </r>
  <r>
    <n v="107"/>
    <s v="OE1;SI;DTTTA-ACT_05"/>
    <s v="DPU;DPU-ACT_19;May"/>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05-30T00:00:00"/>
    <s v="May"/>
    <n v="0"/>
    <n v="0"/>
    <n v="0"/>
    <s v="Por Ejecutar"/>
    <e v="#N/A"/>
    <e v="#N/A"/>
    <n v="0"/>
    <m/>
    <m/>
  </r>
  <r>
    <n v="107"/>
    <s v="OE1;SI;DTTTA-ACT_05"/>
    <s v="DPU;DPU-ACT_19;Jun"/>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06-30T00:00:00"/>
    <s v="Jun"/>
    <n v="0"/>
    <n v="0"/>
    <n v="0"/>
    <s v="Por Ejecutar"/>
    <e v="#N/A"/>
    <e v="#N/A"/>
    <n v="0"/>
    <m/>
    <m/>
  </r>
  <r>
    <n v="107"/>
    <s v="OE1;SI;DTTTA-ACT_05"/>
    <s v="DPU;DPU-ACT_19;Jul"/>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07-30T00:00:00"/>
    <s v="Jul"/>
    <n v="0"/>
    <n v="0"/>
    <n v="0"/>
    <s v="Por Ejecutar"/>
    <e v="#N/A"/>
    <e v="#N/A"/>
    <n v="0"/>
    <m/>
    <m/>
  </r>
  <r>
    <n v="107"/>
    <s v="OE1;SI;DTTTA-ACT_05"/>
    <s v="DPU;DPU-ACT_19;Ago"/>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08-30T00:00:00"/>
    <s v="Ago"/>
    <n v="0"/>
    <n v="0"/>
    <e v="#DIV/0!"/>
    <e v="#DIV/0!"/>
    <e v="#N/A"/>
    <e v="#N/A"/>
    <n v="0"/>
    <m/>
    <m/>
  </r>
  <r>
    <n v="107"/>
    <s v="OE1;SI;DTTTA-ACT_05"/>
    <s v="DPU;DPU-ACT_19;Sep"/>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09-30T00:00:00"/>
    <s v="Sep"/>
    <e v="#N/A"/>
    <e v="#N/A"/>
    <n v="0"/>
    <s v="Por Ejecutar"/>
    <e v="#N/A"/>
    <e v="#N/A"/>
    <n v="0"/>
    <m/>
    <m/>
  </r>
  <r>
    <n v="107"/>
    <s v="OE1;SI;DTTTA-ACT_05"/>
    <s v="DPU;DPU-ACT_19;Oct"/>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10-30T00:00:00"/>
    <s v="Oct"/>
    <e v="#N/A"/>
    <e v="#N/A"/>
    <n v="0"/>
    <s v="Por Ejecutar"/>
    <e v="#N/A"/>
    <e v="#N/A"/>
    <n v="0"/>
    <m/>
    <m/>
  </r>
  <r>
    <n v="107"/>
    <s v="OE1;SI;DTTTA-ACT_05"/>
    <s v="DPU;DPU-ACT_19;Nov"/>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11-30T00:00:00"/>
    <s v="Nov"/>
    <e v="#N/A"/>
    <n v="0"/>
    <n v="0"/>
    <s v="Por Ejecutar"/>
    <e v="#N/A"/>
    <e v="#N/A"/>
    <n v="0"/>
    <m/>
    <m/>
  </r>
  <r>
    <n v="107"/>
    <s v="OE1;SI;DTTTA-ACT_05"/>
    <s v="DPU;DPU-ACT_19;Dic"/>
    <x v="2"/>
    <s v="Brindar Protección a los Usuarios"/>
    <s v="SI"/>
    <s v="PAI_10"/>
    <x v="0"/>
    <s v="PyP_Campañas de Promoción y Capacitación"/>
    <s v="DPU-E_08"/>
    <s v="2. Campañas de Promoción y Capacitación"/>
    <s v="DPU-ACT_19"/>
    <s v="Programa de Participación Ciudadana"/>
    <s v="DPU"/>
    <s v="Grupo_de_Promoción_y_Prevención_de_Protección_al_Usuario"/>
    <n v="8"/>
    <n v="12"/>
    <n v="2019"/>
    <d v="2019-12-30T00:00:00"/>
    <s v="Dic"/>
    <e v="#N/A"/>
    <n v="0"/>
    <e v="#N/A"/>
    <e v="#N/A"/>
    <e v="#N/A"/>
    <e v="#N/A"/>
    <n v="0"/>
    <m/>
    <m/>
  </r>
  <r>
    <n v="108"/>
    <s v="OE1;SI;DTTTA-ACT_06"/>
    <s v="DPU;DPU-ACT_20;Ene"/>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01-30T00:00:00"/>
    <s v="Ene"/>
    <n v="1"/>
    <n v="1"/>
    <n v="1"/>
    <s v="Ejecutada"/>
    <e v="#N/A"/>
    <e v="#N/A"/>
    <n v="0"/>
    <e v="#N/A"/>
    <e v="#N/A"/>
  </r>
  <r>
    <n v="108"/>
    <s v="OE1;SI;DTTTA-ACT_06"/>
    <s v="DPU;DPU-ACT_20;Feb"/>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02-28T00:00:00"/>
    <s v="Feb"/>
    <n v="0"/>
    <n v="0"/>
    <n v="0"/>
    <s v="Por Ejecutar"/>
    <e v="#N/A"/>
    <e v="#N/A"/>
    <n v="0"/>
    <m/>
    <m/>
  </r>
  <r>
    <n v="108"/>
    <s v="OE1;SI;DTTTA-ACT_06"/>
    <s v="DPU;DPU-ACT_20;Mar"/>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03-30T00:00:00"/>
    <s v="Mar"/>
    <n v="0"/>
    <n v="0"/>
    <n v="0"/>
    <s v="Por Ejecutar"/>
    <e v="#N/A"/>
    <e v="#N/A"/>
    <n v="0"/>
    <m/>
    <m/>
  </r>
  <r>
    <n v="108"/>
    <s v="OE1;SI;DTTTA-ACT_06"/>
    <s v="DPU;DPU-ACT_20;Abr"/>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04-30T00:00:00"/>
    <s v="Abr"/>
    <n v="0"/>
    <n v="0"/>
    <e v="#DIV/0!"/>
    <e v="#DIV/0!"/>
    <e v="#N/A"/>
    <e v="#N/A"/>
    <n v="0"/>
    <m/>
    <m/>
  </r>
  <r>
    <n v="108"/>
    <s v="OE1;SI;DTTTA-ACT_06"/>
    <s v="DPU;DPU-ACT_20;May"/>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05-30T00:00:00"/>
    <s v="May"/>
    <n v="0"/>
    <n v="0"/>
    <n v="0"/>
    <s v="Por Ejecutar"/>
    <e v="#N/A"/>
    <e v="#N/A"/>
    <n v="0"/>
    <m/>
    <m/>
  </r>
  <r>
    <n v="108"/>
    <s v="OE1;SI;DTTTA-ACT_06"/>
    <s v="DPU;DPU-ACT_20;Jun"/>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06-30T00:00:00"/>
    <s v="Jun"/>
    <n v="0"/>
    <n v="0"/>
    <n v="0"/>
    <s v="Por Ejecutar"/>
    <e v="#N/A"/>
    <e v="#N/A"/>
    <n v="0"/>
    <m/>
    <m/>
  </r>
  <r>
    <n v="108"/>
    <s v="OE1;SI;DTTTA-ACT_06"/>
    <s v="DPU;DPU-ACT_20;Jul"/>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07-30T00:00:00"/>
    <s v="Jul"/>
    <n v="0"/>
    <n v="0"/>
    <n v="0"/>
    <s v="Por Ejecutar"/>
    <e v="#N/A"/>
    <e v="#N/A"/>
    <n v="0"/>
    <m/>
    <m/>
  </r>
  <r>
    <n v="108"/>
    <s v="OE1;SI;DTTTA-ACT_06"/>
    <s v="DPU;DPU-ACT_20;Ago"/>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08-30T00:00:00"/>
    <s v="Ago"/>
    <n v="0"/>
    <n v="0"/>
    <e v="#DIV/0!"/>
    <e v="#DIV/0!"/>
    <e v="#N/A"/>
    <e v="#N/A"/>
    <n v="0"/>
    <m/>
    <m/>
  </r>
  <r>
    <n v="108"/>
    <s v="OE1;SI;DTTTA-ACT_06"/>
    <s v="DPU;DPU-ACT_20;Sep"/>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09-30T00:00:00"/>
    <s v="Sep"/>
    <e v="#N/A"/>
    <e v="#N/A"/>
    <n v="0"/>
    <s v="Por Ejecutar"/>
    <e v="#N/A"/>
    <e v="#N/A"/>
    <n v="0"/>
    <m/>
    <m/>
  </r>
  <r>
    <n v="108"/>
    <s v="OE1;SI;DTTTA-ACT_06"/>
    <s v="DPU;DPU-ACT_20;Oct"/>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10-30T00:00:00"/>
    <s v="Oct"/>
    <e v="#N/A"/>
    <e v="#N/A"/>
    <n v="0"/>
    <s v="Por Ejecutar"/>
    <e v="#N/A"/>
    <e v="#N/A"/>
    <n v="0"/>
    <m/>
    <m/>
  </r>
  <r>
    <n v="108"/>
    <s v="OE1;SI;DTTTA-ACT_06"/>
    <s v="DPU;DPU-ACT_20;Nov"/>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11-30T00:00:00"/>
    <s v="Nov"/>
    <e v="#N/A"/>
    <n v="0"/>
    <n v="0"/>
    <s v="Por Ejecutar"/>
    <e v="#N/A"/>
    <e v="#N/A"/>
    <n v="0"/>
    <m/>
    <m/>
  </r>
  <r>
    <n v="108"/>
    <s v="OE1;SI;DTTTA-ACT_06"/>
    <s v="DPU;DPU-ACT_20;Dic"/>
    <x v="2"/>
    <s v="Brindar Protección a los Usuarios"/>
    <s v="SI"/>
    <s v="PAI_10"/>
    <x v="0"/>
    <s v="PyP_Campañas de Promoción y Capacitación"/>
    <s v="DPU-E_08"/>
    <s v="2. Campañas de Promoción y Capacitación"/>
    <s v="DPU-ACT_20"/>
    <s v="Generación de Insumos para Campañas de Promoción y Capacitación."/>
    <s v="DPU"/>
    <s v="Grupo_de_Promoción_y_Prevención_de_Protección_al_Usuario"/>
    <n v="8"/>
    <n v="12"/>
    <n v="2019"/>
    <d v="2019-12-30T00:00:00"/>
    <s v="Dic"/>
    <e v="#N/A"/>
    <n v="0"/>
    <e v="#N/A"/>
    <e v="#N/A"/>
    <e v="#N/A"/>
    <e v="#N/A"/>
    <n v="0"/>
    <m/>
    <m/>
  </r>
  <r>
    <n v="109"/>
    <s v="OE1;SI;DTTTA-ACT_07"/>
    <s v="DPU;DPU-ACT_21;Ene"/>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01-30T00:00:00"/>
    <s v="Ene"/>
    <n v="0"/>
    <n v="0"/>
    <n v="0"/>
    <s v="Por Ejecutar"/>
    <e v="#N/A"/>
    <e v="#N/A"/>
    <n v="0"/>
    <e v="#N/A"/>
    <e v="#N/A"/>
  </r>
  <r>
    <n v="109"/>
    <s v="OE1;SI;DTTTA-ACT_07"/>
    <s v="DPU;DPU-ACT_21;Feb"/>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02-28T00:00:00"/>
    <s v="Feb"/>
    <n v="0"/>
    <n v="0"/>
    <n v="0"/>
    <s v="Por Ejecutar"/>
    <e v="#N/A"/>
    <e v="#N/A"/>
    <n v="0"/>
    <m/>
    <m/>
  </r>
  <r>
    <n v="109"/>
    <s v="OE1;SI;DTTTA-ACT_07"/>
    <s v="DPU;DPU-ACT_21;Mar"/>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03-30T00:00:00"/>
    <s v="Mar"/>
    <n v="0"/>
    <n v="0"/>
    <n v="0"/>
    <s v="Por Ejecutar"/>
    <e v="#N/A"/>
    <e v="#N/A"/>
    <n v="0"/>
    <m/>
    <m/>
  </r>
  <r>
    <n v="109"/>
    <s v="OE1;SI;DTTTA-ACT_07"/>
    <s v="DPU;DPU-ACT_21;Abr"/>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04-30T00:00:00"/>
    <s v="Abr"/>
    <n v="0"/>
    <n v="0"/>
    <e v="#DIV/0!"/>
    <e v="#DIV/0!"/>
    <e v="#N/A"/>
    <e v="#N/A"/>
    <n v="0"/>
    <m/>
    <m/>
  </r>
  <r>
    <n v="109"/>
    <s v="OE1;SI;DTTTA-ACT_07"/>
    <s v="DPU;DPU-ACT_21;May"/>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05-30T00:00:00"/>
    <s v="May"/>
    <n v="0"/>
    <n v="0"/>
    <n v="0"/>
    <s v="Por Ejecutar"/>
    <e v="#N/A"/>
    <e v="#N/A"/>
    <n v="0"/>
    <m/>
    <m/>
  </r>
  <r>
    <n v="109"/>
    <s v="OE1;SI;DTTTA-ACT_07"/>
    <s v="DPU;DPU-ACT_21;Jun"/>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06-30T00:00:00"/>
    <s v="Jun"/>
    <n v="0.33339999999999997"/>
    <n v="0"/>
    <n v="0"/>
    <s v="Por Ejecutar"/>
    <e v="#N/A"/>
    <e v="#N/A"/>
    <n v="0"/>
    <m/>
    <m/>
  </r>
  <r>
    <n v="109"/>
    <s v="OE1;SI;DTTTA-ACT_07"/>
    <s v="DPU;DPU-ACT_21;Jul"/>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07-30T00:00:00"/>
    <s v="Jul"/>
    <n v="0"/>
    <n v="0"/>
    <n v="0"/>
    <s v="Por Ejecutar"/>
    <e v="#N/A"/>
    <e v="#N/A"/>
    <n v="0"/>
    <m/>
    <m/>
  </r>
  <r>
    <n v="109"/>
    <s v="OE1;SI;DTTTA-ACT_07"/>
    <s v="DPU;DPU-ACT_21;Ago"/>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08-30T00:00:00"/>
    <s v="Ago"/>
    <n v="0"/>
    <n v="0"/>
    <e v="#DIV/0!"/>
    <e v="#DIV/0!"/>
    <e v="#N/A"/>
    <e v="#N/A"/>
    <n v="0"/>
    <m/>
    <m/>
  </r>
  <r>
    <n v="109"/>
    <s v="OE1;SI;DTTTA-ACT_07"/>
    <s v="DPU;DPU-ACT_21;Sep"/>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09-30T00:00:00"/>
    <s v="Sep"/>
    <e v="#N/A"/>
    <e v="#N/A"/>
    <n v="0"/>
    <s v="Por Ejecutar"/>
    <e v="#N/A"/>
    <e v="#N/A"/>
    <n v="0"/>
    <m/>
    <m/>
  </r>
  <r>
    <n v="109"/>
    <s v="OE1;SI;DTTTA-ACT_07"/>
    <s v="DPU;DPU-ACT_21;Oct"/>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10-30T00:00:00"/>
    <s v="Oct"/>
    <e v="#N/A"/>
    <e v="#N/A"/>
    <n v="0"/>
    <s v="Por Ejecutar"/>
    <e v="#N/A"/>
    <e v="#N/A"/>
    <n v="0"/>
    <m/>
    <m/>
  </r>
  <r>
    <n v="109"/>
    <s v="OE1;SI;DTTTA-ACT_07"/>
    <s v="DPU;DPU-ACT_21;Nov"/>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11-30T00:00:00"/>
    <s v="Nov"/>
    <e v="#N/A"/>
    <n v="0.33329999999999999"/>
    <n v="0"/>
    <s v="Por Ejecutar"/>
    <e v="#N/A"/>
    <e v="#N/A"/>
    <n v="0"/>
    <m/>
    <m/>
  </r>
  <r>
    <n v="109"/>
    <s v="OE1;SI;DTTTA-ACT_07"/>
    <s v="DPU;DPU-ACT_21;Dic"/>
    <x v="2"/>
    <s v="Brindar Protección a los Usuarios"/>
    <s v="SI"/>
    <s v="PAI_10"/>
    <x v="0"/>
    <s v="PyP_Plan de Prevención"/>
    <s v="DPU-E_09"/>
    <s v="3. Planes de Prevención"/>
    <s v="DPU-ACT_21"/>
    <s v="Programa de Evaluacion de Promociones y Ofertas en los 3 modos de Transporte"/>
    <s v="DPU"/>
    <s v="Grupo_de_Promoción_y_Prevención_de_Protección_al_Usuario"/>
    <n v="11"/>
    <n v="12"/>
    <n v="2019"/>
    <d v="2019-12-30T00:00:00"/>
    <s v="Dic"/>
    <e v="#N/A"/>
    <n v="0"/>
    <e v="#N/A"/>
    <e v="#N/A"/>
    <e v="#N/A"/>
    <e v="#N/A"/>
    <n v="0"/>
    <m/>
    <m/>
  </r>
  <r>
    <n v="110"/>
    <s v="OE1;SI;DTTTA-ACT_08"/>
    <s v="DPU;DPU-ACT_22;Ene"/>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01-30T00:00:00"/>
    <s v="Ene"/>
    <n v="0"/>
    <n v="0"/>
    <n v="0"/>
    <s v="Por Ejecutar"/>
    <e v="#N/A"/>
    <e v="#N/A"/>
    <n v="0"/>
    <e v="#N/A"/>
    <e v="#N/A"/>
  </r>
  <r>
    <n v="110"/>
    <s v="OE1;SI;DTTTA-ACT_08"/>
    <s v="DPU;DPU-ACT_22;Feb"/>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02-28T00:00:00"/>
    <s v="Feb"/>
    <n v="0"/>
    <n v="0"/>
    <n v="0"/>
    <s v="Por Ejecutar"/>
    <e v="#N/A"/>
    <e v="#N/A"/>
    <n v="0"/>
    <m/>
    <m/>
  </r>
  <r>
    <n v="110"/>
    <s v="OE1;SI;DTTTA-ACT_08"/>
    <s v="DPU;DPU-ACT_22;Mar"/>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03-30T00:00:00"/>
    <s v="Mar"/>
    <n v="0.1111"/>
    <n v="0"/>
    <n v="0"/>
    <s v="Por Ejecutar"/>
    <e v="#N/A"/>
    <e v="#N/A"/>
    <n v="0"/>
    <m/>
    <m/>
  </r>
  <r>
    <n v="110"/>
    <s v="OE1;SI;DTTTA-ACT_08"/>
    <s v="DPU;DPU-ACT_22;Abr"/>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04-30T00:00:00"/>
    <s v="Abr"/>
    <n v="0.1111"/>
    <n v="0"/>
    <n v="0"/>
    <s v="Por Ejecutar"/>
    <e v="#N/A"/>
    <e v="#N/A"/>
    <n v="0"/>
    <m/>
    <m/>
  </r>
  <r>
    <n v="110"/>
    <s v="OE1;SI;DTTTA-ACT_08"/>
    <s v="DPU;DPU-ACT_22;May"/>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05-30T00:00:00"/>
    <s v="May"/>
    <n v="0.1111"/>
    <n v="0"/>
    <n v="0"/>
    <s v="Por Ejecutar"/>
    <e v="#N/A"/>
    <e v="#N/A"/>
    <n v="0"/>
    <m/>
    <m/>
  </r>
  <r>
    <n v="110"/>
    <s v="OE1;SI;DTTTA-ACT_08"/>
    <s v="DPU;DPU-ACT_22;Jun"/>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06-30T00:00:00"/>
    <s v="Jun"/>
    <n v="0.1111"/>
    <n v="0"/>
    <n v="0"/>
    <s v="Por Ejecutar"/>
    <e v="#N/A"/>
    <e v="#N/A"/>
    <n v="0"/>
    <m/>
    <m/>
  </r>
  <r>
    <n v="110"/>
    <s v="OE1;SI;DTTTA-ACT_08"/>
    <s v="DPU;DPU-ACT_22;Jul"/>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07-30T00:00:00"/>
    <s v="Jul"/>
    <n v="0.1111"/>
    <n v="0"/>
    <n v="0"/>
    <s v="Por Ejecutar"/>
    <e v="#N/A"/>
    <e v="#N/A"/>
    <n v="0"/>
    <m/>
    <m/>
  </r>
  <r>
    <n v="110"/>
    <s v="OE1;SI;DTTTA-ACT_08"/>
    <s v="DPU;DPU-ACT_22;Ago"/>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08-30T00:00:00"/>
    <s v="Ago"/>
    <n v="0.1111"/>
    <n v="0"/>
    <n v="0"/>
    <s v="Por Ejecutar"/>
    <e v="#N/A"/>
    <e v="#N/A"/>
    <n v="0"/>
    <m/>
    <m/>
  </r>
  <r>
    <n v="110"/>
    <s v="OE1;SI;DTTTA-ACT_08"/>
    <s v="DPU;DPU-ACT_22;Sep"/>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09-30T00:00:00"/>
    <s v="Sep"/>
    <e v="#N/A"/>
    <e v="#N/A"/>
    <n v="0"/>
    <s v="Por Ejecutar"/>
    <e v="#N/A"/>
    <e v="#N/A"/>
    <n v="0"/>
    <m/>
    <m/>
  </r>
  <r>
    <n v="110"/>
    <s v="OE1;SI;DTTTA-ACT_08"/>
    <s v="DPU;DPU-ACT_22;Oct"/>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10-30T00:00:00"/>
    <s v="Oct"/>
    <e v="#N/A"/>
    <e v="#N/A"/>
    <n v="0"/>
    <s v="Por Ejecutar"/>
    <e v="#N/A"/>
    <e v="#N/A"/>
    <n v="0"/>
    <m/>
    <m/>
  </r>
  <r>
    <n v="110"/>
    <s v="OE1;SI;DTTTA-ACT_08"/>
    <s v="DPU;DPU-ACT_22;Nov"/>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11-30T00:00:00"/>
    <s v="Nov"/>
    <e v="#N/A"/>
    <n v="0.11119999999999999"/>
    <n v="0"/>
    <s v="Por Ejecutar"/>
    <e v="#N/A"/>
    <e v="#N/A"/>
    <n v="0"/>
    <m/>
    <m/>
  </r>
  <r>
    <n v="110"/>
    <s v="OE1;SI;DTTTA-ACT_08"/>
    <s v="DPU;DPU-ACT_22;Dic"/>
    <x v="2"/>
    <s v="Brindar Protección a los Usuarios"/>
    <s v="SI"/>
    <s v="PAI_10"/>
    <x v="0"/>
    <s v="PyP_Plan de Prevención"/>
    <s v="DPU-E_09"/>
    <s v="3. Planes de Prevención"/>
    <s v="DPU-ACT_22"/>
    <s v="Seguimiento de Información Pública de Precios"/>
    <s v="DPU"/>
    <s v="Grupo_de_Promoción_y_Prevención_de_Protección_al_Usuario"/>
    <n v="7"/>
    <n v="12"/>
    <n v="2019"/>
    <d v="2019-12-30T00:00:00"/>
    <s v="Dic"/>
    <e v="#N/A"/>
    <n v="0"/>
    <e v="#N/A"/>
    <e v="#N/A"/>
    <e v="#N/A"/>
    <e v="#N/A"/>
    <n v="0"/>
    <m/>
    <m/>
  </r>
  <r>
    <n v="111"/>
    <s v="OE1;SI;DTTTA-ACT_09"/>
    <s v="DPU;DPU-ACT_23;Ene"/>
    <x v="2"/>
    <s v="Brindar Protección a los Usuarios"/>
    <s v="SI"/>
    <s v="PAI_10"/>
    <x v="0"/>
    <s v="PyP_Plan de Prevención"/>
    <s v="DPU-E_09"/>
    <s v="3. Planes de Prevención"/>
    <s v="DPU-ACT_23"/>
    <s v="Visitas Multipropositos"/>
    <s v="DPU"/>
    <s v="Grupo_de_Promoción_y_Prevención_de_Protección_al_Usuario"/>
    <n v="8"/>
    <n v="12"/>
    <n v="2019"/>
    <d v="2019-01-30T00:00:00"/>
    <s v="Ene"/>
    <n v="0"/>
    <n v="0"/>
    <n v="0"/>
    <s v="Por Ejecutar"/>
    <e v="#N/A"/>
    <e v="#N/A"/>
    <n v="0"/>
    <e v="#N/A"/>
    <e v="#N/A"/>
  </r>
  <r>
    <n v="111"/>
    <s v="OE1;SI;DTTTA-ACT_09"/>
    <s v="DPU;DPU-ACT_23;Feb"/>
    <x v="2"/>
    <s v="Brindar Protección a los Usuarios"/>
    <s v="SI"/>
    <s v="PAI_10"/>
    <x v="0"/>
    <s v="PyP_Plan de Prevención"/>
    <s v="DPU-E_09"/>
    <s v="3. Planes de Prevención"/>
    <s v="DPU-ACT_23"/>
    <s v="Visitas Multipropositos"/>
    <s v="DPU"/>
    <s v="Grupo_de_Promoción_y_Prevención_de_Protección_al_Usuario"/>
    <n v="8"/>
    <n v="12"/>
    <n v="2019"/>
    <d v="2019-02-28T00:00:00"/>
    <s v="Feb"/>
    <n v="0.125"/>
    <n v="0"/>
    <n v="0"/>
    <s v="Por Ejecutar"/>
    <e v="#N/A"/>
    <e v="#N/A"/>
    <n v="0"/>
    <m/>
    <m/>
  </r>
  <r>
    <n v="111"/>
    <s v="OE1;SI;DTTTA-ACT_09"/>
    <s v="DPU;DPU-ACT_23;Mar"/>
    <x v="2"/>
    <s v="Brindar Protección a los Usuarios"/>
    <s v="SI"/>
    <s v="PAI_10"/>
    <x v="0"/>
    <s v="PyP_Plan de Prevención"/>
    <s v="DPU-E_09"/>
    <s v="3. Planes de Prevención"/>
    <s v="DPU-ACT_23"/>
    <s v="Visitas Multipropositos"/>
    <s v="DPU"/>
    <s v="Grupo_de_Promoción_y_Prevención_de_Protección_al_Usuario"/>
    <n v="8"/>
    <n v="12"/>
    <n v="2019"/>
    <d v="2019-03-30T00:00:00"/>
    <s v="Mar"/>
    <n v="0.125"/>
    <n v="0"/>
    <n v="0"/>
    <s v="Por Ejecutar"/>
    <e v="#N/A"/>
    <e v="#N/A"/>
    <n v="0"/>
    <m/>
    <m/>
  </r>
  <r>
    <n v="111"/>
    <s v="OE1;SI;DTTTA-ACT_09"/>
    <s v="DPU;DPU-ACT_23;Abr"/>
    <x v="2"/>
    <s v="Brindar Protección a los Usuarios"/>
    <s v="SI"/>
    <s v="PAI_10"/>
    <x v="0"/>
    <s v="PyP_Plan de Prevención"/>
    <s v="DPU-E_09"/>
    <s v="3. Planes de Prevención"/>
    <s v="DPU-ACT_23"/>
    <s v="Visitas Multipropositos"/>
    <s v="DPU"/>
    <s v="Grupo_de_Promoción_y_Prevención_de_Protección_al_Usuario"/>
    <n v="8"/>
    <n v="12"/>
    <n v="2019"/>
    <d v="2019-04-30T00:00:00"/>
    <s v="Abr"/>
    <n v="0.125"/>
    <n v="0"/>
    <n v="0"/>
    <s v="Por Ejecutar"/>
    <e v="#N/A"/>
    <e v="#N/A"/>
    <n v="0"/>
    <m/>
    <m/>
  </r>
  <r>
    <n v="111"/>
    <s v="OE1;SI;DTTTA-ACT_09"/>
    <s v="DPU;DPU-ACT_23;May"/>
    <x v="2"/>
    <s v="Brindar Protección a los Usuarios"/>
    <s v="SI"/>
    <s v="PAI_10"/>
    <x v="0"/>
    <s v="PyP_Plan de Prevención"/>
    <s v="DPU-E_09"/>
    <s v="3. Planes de Prevención"/>
    <s v="DPU-ACT_23"/>
    <s v="Visitas Multipropositos"/>
    <s v="DPU"/>
    <s v="Grupo_de_Promoción_y_Prevención_de_Protección_al_Usuario"/>
    <n v="8"/>
    <n v="12"/>
    <n v="2019"/>
    <d v="2019-05-30T00:00:00"/>
    <s v="May"/>
    <n v="0.125"/>
    <n v="0"/>
    <n v="0"/>
    <s v="Por Ejecutar"/>
    <e v="#N/A"/>
    <e v="#N/A"/>
    <n v="0"/>
    <m/>
    <m/>
  </r>
  <r>
    <n v="111"/>
    <s v="OE1;SI;DTTTA-ACT_09"/>
    <s v="DPU;DPU-ACT_23;Jun"/>
    <x v="2"/>
    <s v="Brindar Protección a los Usuarios"/>
    <s v="SI"/>
    <s v="PAI_10"/>
    <x v="0"/>
    <s v="PyP_Plan de Prevención"/>
    <s v="DPU-E_09"/>
    <s v="3. Planes de Prevención"/>
    <s v="DPU-ACT_23"/>
    <s v="Visitas Multipropositos"/>
    <s v="DPU"/>
    <s v="Grupo_de_Promoción_y_Prevención_de_Protección_al_Usuario"/>
    <n v="8"/>
    <n v="12"/>
    <n v="2019"/>
    <d v="2019-06-30T00:00:00"/>
    <s v="Jun"/>
    <n v="0.125"/>
    <n v="0"/>
    <n v="0"/>
    <s v="Por Ejecutar"/>
    <e v="#N/A"/>
    <e v="#N/A"/>
    <n v="0"/>
    <m/>
    <m/>
  </r>
  <r>
    <n v="111"/>
    <s v="OE1;SI;DTTTA-ACT_09"/>
    <s v="DPU;DPU-ACT_23;Jul"/>
    <x v="2"/>
    <s v="Brindar Protección a los Usuarios"/>
    <s v="SI"/>
    <s v="PAI_10"/>
    <x v="0"/>
    <s v="PyP_Plan de Prevención"/>
    <s v="DPU-E_09"/>
    <s v="3. Planes de Prevención"/>
    <s v="DPU-ACT_23"/>
    <s v="Visitas Multipropositos"/>
    <s v="DPU"/>
    <s v="Grupo_de_Promoción_y_Prevención_de_Protección_al_Usuario"/>
    <n v="8"/>
    <n v="12"/>
    <n v="2019"/>
    <d v="2019-07-30T00:00:00"/>
    <s v="Jul"/>
    <n v="0.125"/>
    <n v="0"/>
    <n v="0"/>
    <s v="Por Ejecutar"/>
    <e v="#N/A"/>
    <e v="#N/A"/>
    <n v="0"/>
    <m/>
    <m/>
  </r>
  <r>
    <n v="111"/>
    <s v="OE1;SI;DTTTA-ACT_09"/>
    <s v="DPU;DPU-ACT_23;Ago"/>
    <x v="2"/>
    <s v="Brindar Protección a los Usuarios"/>
    <s v="SI"/>
    <s v="PAI_10"/>
    <x v="0"/>
    <s v="PyP_Plan de Prevención"/>
    <s v="DPU-E_09"/>
    <s v="3. Planes de Prevención"/>
    <s v="DPU-ACT_23"/>
    <s v="Visitas Multipropositos"/>
    <s v="DPU"/>
    <s v="Grupo_de_Promoción_y_Prevención_de_Protección_al_Usuario"/>
    <n v="8"/>
    <n v="12"/>
    <n v="2019"/>
    <d v="2019-08-30T00:00:00"/>
    <s v="Ago"/>
    <n v="0.125"/>
    <n v="0"/>
    <n v="0"/>
    <s v="Por Ejecutar"/>
    <e v="#N/A"/>
    <e v="#N/A"/>
    <n v="0"/>
    <m/>
    <m/>
  </r>
  <r>
    <n v="111"/>
    <s v="OE1;SI;DTTTA-ACT_09"/>
    <s v="DPU;DPU-ACT_23;Sep"/>
    <x v="2"/>
    <s v="Brindar Protección a los Usuarios"/>
    <s v="SI"/>
    <s v="PAI_10"/>
    <x v="0"/>
    <s v="PyP_Plan de Prevención"/>
    <s v="DPU-E_09"/>
    <s v="3. Planes de Prevención"/>
    <s v="DPU-ACT_23"/>
    <s v="Visitas Multipropositos"/>
    <s v="DPU"/>
    <s v="Grupo_de_Promoción_y_Prevención_de_Protección_al_Usuario"/>
    <n v="8"/>
    <n v="12"/>
    <n v="2019"/>
    <d v="2019-09-30T00:00:00"/>
    <s v="Sep"/>
    <e v="#N/A"/>
    <e v="#N/A"/>
    <e v="#N/A"/>
    <e v="#N/A"/>
    <e v="#N/A"/>
    <e v="#N/A"/>
    <n v="0"/>
    <m/>
    <m/>
  </r>
  <r>
    <n v="111"/>
    <s v="OE1;SI;DTTTA-ACT_09"/>
    <s v="DPU;DPU-ACT_23;Oct"/>
    <x v="2"/>
    <s v="Brindar Protección a los Usuarios"/>
    <s v="SI"/>
    <s v="PAI_10"/>
    <x v="0"/>
    <s v="PyP_Plan de Prevención"/>
    <s v="DPU-E_09"/>
    <s v="3. Planes de Prevención"/>
    <s v="DPU-ACT_23"/>
    <s v="Visitas Multipropositos"/>
    <s v="DPU"/>
    <s v="Grupo_de_Promoción_y_Prevención_de_Protección_al_Usuario"/>
    <n v="8"/>
    <n v="12"/>
    <n v="2019"/>
    <d v="2019-10-30T00:00:00"/>
    <s v="Oct"/>
    <e v="#N/A"/>
    <e v="#N/A"/>
    <e v="#N/A"/>
    <e v="#N/A"/>
    <e v="#N/A"/>
    <e v="#N/A"/>
    <n v="0"/>
    <m/>
    <m/>
  </r>
  <r>
    <n v="111"/>
    <s v="OE1;SI;DTTTA-ACT_09"/>
    <s v="DPU;DPU-ACT_23;Nov"/>
    <x v="2"/>
    <s v="Brindar Protección a los Usuarios"/>
    <s v="SI"/>
    <s v="PAI_10"/>
    <x v="0"/>
    <s v="PyP_Plan de Prevención"/>
    <s v="DPU-E_09"/>
    <s v="3. Planes de Prevención"/>
    <s v="DPU-ACT_23"/>
    <s v="Visitas Multipropositos"/>
    <s v="DPU"/>
    <s v="Grupo_de_Promoción_y_Prevención_de_Protección_al_Usuario"/>
    <n v="8"/>
    <n v="12"/>
    <n v="2019"/>
    <d v="2019-11-30T00:00:00"/>
    <s v="Nov"/>
    <e v="#N/A"/>
    <n v="0"/>
    <e v="#N/A"/>
    <e v="#N/A"/>
    <e v="#N/A"/>
    <e v="#N/A"/>
    <n v="0"/>
    <m/>
    <m/>
  </r>
  <r>
    <n v="111"/>
    <s v="OE1;SI;DTTTA-ACT_09"/>
    <s v="DPU;DPU-ACT_23;Dic"/>
    <x v="2"/>
    <s v="Brindar Protección a los Usuarios"/>
    <s v="SI"/>
    <s v="PAI_10"/>
    <x v="0"/>
    <s v="PyP_Plan de Prevención"/>
    <s v="DPU-E_09"/>
    <s v="3. Planes de Prevención"/>
    <s v="DPU-ACT_23"/>
    <s v="Visitas Multipropositos"/>
    <s v="DPU"/>
    <s v="Grupo_de_Promoción_y_Prevención_de_Protección_al_Usuario"/>
    <n v="8"/>
    <n v="12"/>
    <n v="2019"/>
    <d v="2019-12-30T00:00:00"/>
    <s v="Dic"/>
    <e v="#N/A"/>
    <n v="0"/>
    <e v="#N/A"/>
    <e v="#N/A"/>
    <e v="#N/A"/>
    <e v="#N/A"/>
    <n v="0"/>
    <m/>
    <m/>
  </r>
  <r>
    <n v="112"/>
    <s v="OE1;SI;DTTTA-ACT_14"/>
    <s v="DPU;DPU-ACT_24;Ene"/>
    <x v="0"/>
    <s v="Fortalecer la Vigilancia."/>
    <s v="SI"/>
    <s v="PAI_10"/>
    <x v="0"/>
    <s v="Gestión_PQRS"/>
    <s v="DPU-E_10"/>
    <s v="A. Peticiones, Quejas, Reclamos y Solicitudes."/>
    <s v="DPU-ACT_24"/>
    <s v="Peticiones, Quejas, Reclamos y Solicitudes."/>
    <s v="DPU"/>
    <s v="Dirección_de_Investigaciones_de_Protección_al_Usuario"/>
    <n v="1"/>
    <n v="12"/>
    <n v="2019"/>
    <d v="2019-01-30T00:00:00"/>
    <s v="Ene"/>
    <n v="0"/>
    <n v="0"/>
    <n v="0"/>
    <s v="Por Ejecutar"/>
    <e v="#N/A"/>
    <e v="#N/A"/>
    <n v="0"/>
    <e v="#N/A"/>
    <e v="#N/A"/>
  </r>
  <r>
    <n v="112"/>
    <s v="OE1;SI;DTTTA-ACT_14"/>
    <s v="DPU;DPU-ACT_24;Feb"/>
    <x v="0"/>
    <s v="Fortalecer la Vigilancia."/>
    <s v="SI"/>
    <s v="PAI_10"/>
    <x v="0"/>
    <s v="Gestión_PQRS"/>
    <s v="DPU-E_10"/>
    <s v="A. Peticiones, Quejas, Reclamos y Solicitudes."/>
    <s v="DPU-ACT_24"/>
    <s v="Peticiones, Quejas, Reclamos y Solicitudes."/>
    <s v="DPU"/>
    <s v="Dirección_de_Investigaciones_de_Protección_al_Usuario"/>
    <n v="1"/>
    <n v="12"/>
    <n v="2019"/>
    <d v="2019-02-28T00:00:00"/>
    <s v="Feb"/>
    <n v="0"/>
    <n v="0"/>
    <n v="0"/>
    <s v="Por Ejecutar"/>
    <e v="#N/A"/>
    <e v="#N/A"/>
    <n v="0"/>
    <m/>
    <m/>
  </r>
  <r>
    <n v="112"/>
    <s v="OE1;SI;DTTTA-ACT_14"/>
    <s v="DPU;DPU-ACT_24;Mar"/>
    <x v="0"/>
    <s v="Fortalecer la Vigilancia."/>
    <s v="SI"/>
    <s v="PAI_10"/>
    <x v="0"/>
    <s v="Gestión_PQRS"/>
    <s v="DPU-E_10"/>
    <s v="A. Peticiones, Quejas, Reclamos y Solicitudes."/>
    <s v="DPU-ACT_24"/>
    <s v="Peticiones, Quejas, Reclamos y Solicitudes."/>
    <s v="DPU"/>
    <s v="Dirección_de_Investigaciones_de_Protección_al_Usuario"/>
    <n v="1"/>
    <n v="12"/>
    <n v="2019"/>
    <d v="2019-03-30T00:00:00"/>
    <s v="Mar"/>
    <n v="0"/>
    <n v="0"/>
    <e v="#DIV/0!"/>
    <e v="#DIV/0!"/>
    <e v="#N/A"/>
    <e v="#N/A"/>
    <n v="0"/>
    <m/>
    <m/>
  </r>
  <r>
    <n v="112"/>
    <s v="OE1;SI;DTTTA-ACT_14"/>
    <s v="DPU;DPU-ACT_24;Abr"/>
    <x v="0"/>
    <s v="Fortalecer la Vigilancia."/>
    <s v="SI"/>
    <s v="PAI_10"/>
    <x v="0"/>
    <s v="Gestión_PQRS"/>
    <s v="DPU-E_10"/>
    <s v="A. Peticiones, Quejas, Reclamos y Solicitudes."/>
    <s v="DPU-ACT_24"/>
    <s v="Peticiones, Quejas, Reclamos y Solicitudes."/>
    <s v="DPU"/>
    <s v="Dirección_de_Investigaciones_de_Protección_al_Usuario"/>
    <n v="1"/>
    <n v="12"/>
    <n v="2019"/>
    <d v="2019-04-30T00:00:00"/>
    <s v="Abr"/>
    <n v="0"/>
    <n v="0"/>
    <e v="#DIV/0!"/>
    <e v="#DIV/0!"/>
    <e v="#N/A"/>
    <e v="#N/A"/>
    <n v="0"/>
    <m/>
    <m/>
  </r>
  <r>
    <n v="112"/>
    <s v="OE1;SI;DTTTA-ACT_14"/>
    <s v="DPU;DPU-ACT_24;May"/>
    <x v="0"/>
    <s v="Fortalecer la Vigilancia."/>
    <s v="SI"/>
    <s v="PAI_10"/>
    <x v="0"/>
    <s v="Gestión_PQRS"/>
    <s v="DPU-E_10"/>
    <s v="A. Peticiones, Quejas, Reclamos y Solicitudes."/>
    <s v="DPU-ACT_24"/>
    <s v="Peticiones, Quejas, Reclamos y Solicitudes."/>
    <s v="DPU"/>
    <s v="Dirección_de_Investigaciones_de_Protección_al_Usuario"/>
    <n v="1"/>
    <n v="12"/>
    <n v="2019"/>
    <d v="2019-05-30T00:00:00"/>
    <s v="May"/>
    <n v="0"/>
    <n v="0"/>
    <n v="0"/>
    <s v="Por Ejecutar"/>
    <e v="#N/A"/>
    <e v="#N/A"/>
    <n v="0"/>
    <m/>
    <m/>
  </r>
  <r>
    <n v="112"/>
    <s v="OE1;SI;DTTTA-ACT_14"/>
    <s v="DPU;DPU-ACT_24;Jun"/>
    <x v="0"/>
    <s v="Fortalecer la Vigilancia."/>
    <s v="SI"/>
    <s v="PAI_10"/>
    <x v="0"/>
    <s v="Gestión_PQRS"/>
    <s v="DPU-E_10"/>
    <s v="A. Peticiones, Quejas, Reclamos y Solicitudes."/>
    <s v="DPU-ACT_24"/>
    <s v="Peticiones, Quejas, Reclamos y Solicitudes."/>
    <s v="DPU"/>
    <s v="Dirección_de_Investigaciones_de_Protección_al_Usuario"/>
    <n v="1"/>
    <n v="12"/>
    <n v="2019"/>
    <d v="2019-06-30T00:00:00"/>
    <s v="Jun"/>
    <n v="0"/>
    <n v="0"/>
    <e v="#DIV/0!"/>
    <e v="#DIV/0!"/>
    <e v="#N/A"/>
    <e v="#N/A"/>
    <n v="0"/>
    <m/>
    <m/>
  </r>
  <r>
    <n v="112"/>
    <s v="OE1;SI;DTTTA-ACT_14"/>
    <s v="DPU;DPU-ACT_24;Jul"/>
    <x v="0"/>
    <s v="Fortalecer la Vigilancia."/>
    <s v="SI"/>
    <s v="PAI_10"/>
    <x v="0"/>
    <s v="Gestión_PQRS"/>
    <s v="DPU-E_10"/>
    <s v="A. Peticiones, Quejas, Reclamos y Solicitudes."/>
    <s v="DPU-ACT_24"/>
    <s v="Peticiones, Quejas, Reclamos y Solicitudes."/>
    <s v="DPU"/>
    <s v="Dirección_de_Investigaciones_de_Protección_al_Usuario"/>
    <n v="1"/>
    <n v="12"/>
    <n v="2019"/>
    <d v="2019-07-30T00:00:00"/>
    <s v="Jul"/>
    <n v="0"/>
    <n v="0"/>
    <e v="#DIV/0!"/>
    <e v="#DIV/0!"/>
    <e v="#N/A"/>
    <e v="#N/A"/>
    <n v="0"/>
    <m/>
    <m/>
  </r>
  <r>
    <n v="112"/>
    <s v="OE1;SI;DTTTA-ACT_14"/>
    <s v="DPU;DPU-ACT_24;Ago"/>
    <x v="0"/>
    <s v="Fortalecer la Vigilancia."/>
    <s v="SI"/>
    <s v="PAI_10"/>
    <x v="0"/>
    <s v="Gestión_PQRS"/>
    <s v="DPU-E_10"/>
    <s v="A. Peticiones, Quejas, Reclamos y Solicitudes."/>
    <s v="DPU-ACT_24"/>
    <s v="Peticiones, Quejas, Reclamos y Solicitudes."/>
    <s v="DPU"/>
    <s v="Dirección_de_Investigaciones_de_Protección_al_Usuario"/>
    <n v="1"/>
    <n v="12"/>
    <n v="2019"/>
    <d v="2019-08-30T00:00:00"/>
    <s v="Ago"/>
    <n v="0"/>
    <n v="0"/>
    <e v="#DIV/0!"/>
    <e v="#DIV/0!"/>
    <e v="#N/A"/>
    <e v="#N/A"/>
    <n v="0"/>
    <m/>
    <m/>
  </r>
  <r>
    <n v="112"/>
    <s v="OE1;SI;DTTTA-ACT_14"/>
    <s v="DPU;DPU-ACT_24;Sep"/>
    <x v="0"/>
    <s v="Fortalecer la Vigilancia."/>
    <s v="SI"/>
    <s v="PAI_10"/>
    <x v="0"/>
    <s v="Gestión_PQRS"/>
    <s v="DPU-E_10"/>
    <s v="A. Peticiones, Quejas, Reclamos y Solicitudes."/>
    <s v="DPU-ACT_24"/>
    <s v="Peticiones, Quejas, Reclamos y Solicitudes."/>
    <s v="DPU"/>
    <s v="Dirección_de_Investigaciones_de_Protección_al_Usuario"/>
    <n v="1"/>
    <n v="12"/>
    <n v="2019"/>
    <d v="2019-09-30T00:00:00"/>
    <s v="Sep"/>
    <e v="#N/A"/>
    <e v="#N/A"/>
    <e v="#N/A"/>
    <e v="#N/A"/>
    <e v="#N/A"/>
    <e v="#N/A"/>
    <n v="0"/>
    <m/>
    <m/>
  </r>
  <r>
    <n v="112"/>
    <s v="OE1;SI;DTTTA-ACT_14"/>
    <s v="DPU;DPU-ACT_24;Oct"/>
    <x v="0"/>
    <s v="Fortalecer la Vigilancia."/>
    <s v="SI"/>
    <s v="PAI_10"/>
    <x v="0"/>
    <s v="Gestión_PQRS"/>
    <s v="DPU-E_10"/>
    <s v="A. Peticiones, Quejas, Reclamos y Solicitudes."/>
    <s v="DPU-ACT_24"/>
    <s v="Peticiones, Quejas, Reclamos y Solicitudes."/>
    <s v="DPU"/>
    <s v="Dirección_de_Investigaciones_de_Protección_al_Usuario"/>
    <n v="1"/>
    <n v="12"/>
    <n v="2019"/>
    <d v="2019-10-30T00:00:00"/>
    <s v="Oct"/>
    <e v="#N/A"/>
    <e v="#N/A"/>
    <e v="#N/A"/>
    <e v="#N/A"/>
    <e v="#N/A"/>
    <e v="#N/A"/>
    <n v="0"/>
    <m/>
    <m/>
  </r>
  <r>
    <n v="112"/>
    <s v="OE1;SI;DTTTA-ACT_14"/>
    <s v="DPU;DPU-ACT_24;Nov"/>
    <x v="0"/>
    <s v="Fortalecer la Vigilancia."/>
    <s v="SI"/>
    <s v="PAI_10"/>
    <x v="0"/>
    <s v="Gestión_PQRS"/>
    <s v="DPU-E_10"/>
    <s v="A. Peticiones, Quejas, Reclamos y Solicitudes."/>
    <s v="DPU-ACT_24"/>
    <s v="Peticiones, Quejas, Reclamos y Solicitudes."/>
    <s v="DPU"/>
    <s v="Dirección_de_Investigaciones_de_Protección_al_Usuario"/>
    <n v="1"/>
    <n v="12"/>
    <n v="2019"/>
    <d v="2019-11-30T00:00:00"/>
    <s v="Nov"/>
    <e v="#N/A"/>
    <n v="0"/>
    <e v="#N/A"/>
    <e v="#N/A"/>
    <e v="#N/A"/>
    <e v="#N/A"/>
    <n v="0"/>
    <m/>
    <m/>
  </r>
  <r>
    <n v="112"/>
    <s v="OE1;SI;DTTTA-ACT_14"/>
    <s v="DPU;DPU-ACT_24;Dic"/>
    <x v="0"/>
    <s v="Fortalecer la Vigilancia."/>
    <s v="SI"/>
    <s v="PAI_10"/>
    <x v="0"/>
    <s v="Gestión_PQRS"/>
    <s v="DPU-E_10"/>
    <s v="A. Peticiones, Quejas, Reclamos y Solicitudes."/>
    <s v="DPU-ACT_24"/>
    <s v="Peticiones, Quejas, Reclamos y Solicitudes."/>
    <s v="DPU"/>
    <s v="Dirección_de_Investigaciones_de_Protección_al_Usuario"/>
    <n v="1"/>
    <n v="12"/>
    <n v="2019"/>
    <d v="2019-12-30T00:00:00"/>
    <s v="Dic"/>
    <e v="#N/A"/>
    <n v="0"/>
    <e v="#N/A"/>
    <e v="#N/A"/>
    <e v="#N/A"/>
    <e v="#N/A"/>
    <n v="0"/>
    <m/>
    <m/>
  </r>
  <r>
    <n v="113"/>
    <s v="OE5;SI;DTTTA-ACT_16"/>
    <s v="DPU;DPU-ACT_25;Ene"/>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01-30T00:00:00"/>
    <s v="Ene"/>
    <n v="289"/>
    <n v="289"/>
    <n v="1"/>
    <s v="Ejecutada"/>
    <e v="#N/A"/>
    <e v="#N/A"/>
    <n v="0"/>
    <e v="#N/A"/>
    <e v="#N/A"/>
  </r>
  <r>
    <n v="113"/>
    <s v="OE5;SI;DTTTA-ACT_16"/>
    <s v="DPU;DPU-ACT_25;Feb"/>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02-28T00:00:00"/>
    <s v="Feb"/>
    <n v="0"/>
    <n v="0"/>
    <e v="#DIV/0!"/>
    <e v="#DIV/0!"/>
    <e v="#N/A"/>
    <e v="#N/A"/>
    <n v="0"/>
    <m/>
    <m/>
  </r>
  <r>
    <n v="113"/>
    <s v="OE5;SI;DTTTA-ACT_16"/>
    <s v="DPU;DPU-ACT_25;Mar"/>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03-30T00:00:00"/>
    <s v="Mar"/>
    <n v="0"/>
    <n v="0"/>
    <e v="#DIV/0!"/>
    <e v="#DIV/0!"/>
    <e v="#N/A"/>
    <e v="#N/A"/>
    <n v="0"/>
    <m/>
    <m/>
  </r>
  <r>
    <n v="113"/>
    <s v="OE5;SI;DTTTA-ACT_16"/>
    <s v="DPU;DPU-ACT_25;Abr"/>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04-30T00:00:00"/>
    <s v="Abr"/>
    <n v="0"/>
    <n v="0"/>
    <e v="#DIV/0!"/>
    <e v="#DIV/0!"/>
    <e v="#N/A"/>
    <e v="#N/A"/>
    <n v="0"/>
    <m/>
    <m/>
  </r>
  <r>
    <n v="113"/>
    <s v="OE5;SI;DTTTA-ACT_16"/>
    <s v="DPU;DPU-ACT_25;May"/>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05-30T00:00:00"/>
    <s v="May"/>
    <n v="0"/>
    <n v="0"/>
    <e v="#DIV/0!"/>
    <e v="#DIV/0!"/>
    <e v="#N/A"/>
    <e v="#N/A"/>
    <n v="0"/>
    <m/>
    <m/>
  </r>
  <r>
    <n v="113"/>
    <s v="OE5;SI;DTTTA-ACT_16"/>
    <s v="DPU;DPU-ACT_25;Jun"/>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06-30T00:00:00"/>
    <s v="Jun"/>
    <n v="0"/>
    <n v="0"/>
    <e v="#DIV/0!"/>
    <e v="#DIV/0!"/>
    <e v="#N/A"/>
    <e v="#N/A"/>
    <n v="0"/>
    <m/>
    <m/>
  </r>
  <r>
    <n v="113"/>
    <s v="OE5;SI;DTTTA-ACT_16"/>
    <s v="DPU;DPU-ACT_25;Jul"/>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07-30T00:00:00"/>
    <s v="Jul"/>
    <n v="0"/>
    <n v="0"/>
    <e v="#DIV/0!"/>
    <e v="#DIV/0!"/>
    <e v="#N/A"/>
    <e v="#N/A"/>
    <n v="0"/>
    <m/>
    <m/>
  </r>
  <r>
    <n v="113"/>
    <s v="OE5;SI;DTTTA-ACT_16"/>
    <s v="DPU;DPU-ACT_25;Ago"/>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08-30T00:00:00"/>
    <s v="Ago"/>
    <n v="0"/>
    <n v="0"/>
    <e v="#DIV/0!"/>
    <e v="#DIV/0!"/>
    <e v="#N/A"/>
    <e v="#N/A"/>
    <n v="0"/>
    <m/>
    <m/>
  </r>
  <r>
    <n v="113"/>
    <s v="OE5;SI;DTTTA-ACT_16"/>
    <s v="DPU;DPU-ACT_25;Sep"/>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09-30T00:00:00"/>
    <s v="Sep"/>
    <e v="#N/A"/>
    <e v="#N/A"/>
    <n v="0"/>
    <s v="Por Ejecutar"/>
    <e v="#N/A"/>
    <e v="#N/A"/>
    <n v="0"/>
    <m/>
    <m/>
  </r>
  <r>
    <n v="113"/>
    <s v="OE5;SI;DTTTA-ACT_16"/>
    <s v="DPU;DPU-ACT_25;Oct"/>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10-30T00:00:00"/>
    <s v="Oct"/>
    <e v="#N/A"/>
    <e v="#N/A"/>
    <n v="0"/>
    <s v="Por Ejecutar"/>
    <e v="#N/A"/>
    <e v="#N/A"/>
    <n v="0"/>
    <m/>
    <m/>
  </r>
  <r>
    <n v="113"/>
    <s v="OE5;SI;DTTTA-ACT_16"/>
    <s v="DPU;DPU-ACT_25;Nov"/>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11-30T00:00:00"/>
    <s v="Nov"/>
    <e v="#N/A"/>
    <n v="0"/>
    <n v="0"/>
    <s v="Por Ejecutar"/>
    <e v="#N/A"/>
    <e v="#N/A"/>
    <n v="0"/>
    <m/>
    <m/>
  </r>
  <r>
    <n v="113"/>
    <s v="OE5;SI;DTTTA-ACT_16"/>
    <s v="DPU;DPU-ACT_25;Dic"/>
    <x v="0"/>
    <s v="Fortalecer la Vigilancia."/>
    <s v="SI"/>
    <s v="PAI_10"/>
    <x v="0"/>
    <s v="Averiguación_Preliminar"/>
    <s v="DPU-E_11"/>
    <s v="B. Resolver Análisis y/o Estudio de Averiguaciones Preliminares"/>
    <s v="DPU-ACT_25"/>
    <s v="B. Averiguación Preliminar"/>
    <s v="DPU"/>
    <s v="Dirección_de_Investigaciones_de_Protección_al_Usuario"/>
    <n v="1"/>
    <n v="12"/>
    <n v="2019"/>
    <d v="2019-12-30T00:00:00"/>
    <s v="Dic"/>
    <e v="#N/A"/>
    <n v="0"/>
    <n v="0"/>
    <s v="Por Ejecutar"/>
    <e v="#N/A"/>
    <e v="#N/A"/>
    <n v="0"/>
    <m/>
    <m/>
  </r>
  <r>
    <n v="114"/>
    <s v="OE1;SI;DCI-ACT_15"/>
    <s v="DPU;DPU-ACT_26;Ene"/>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01-30T00:00:00"/>
    <s v="Ene"/>
    <n v="3"/>
    <n v="3"/>
    <n v="1"/>
    <s v="Ejecutada"/>
    <e v="#N/A"/>
    <e v="#N/A"/>
    <n v="0"/>
    <e v="#N/A"/>
    <e v="#N/A"/>
  </r>
  <r>
    <n v="114"/>
    <s v="OE1;SI;DCI-ACT_15"/>
    <s v="DPU;DPU-ACT_26;Feb"/>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02-28T00:00:00"/>
    <s v="Feb"/>
    <n v="0"/>
    <n v="0"/>
    <e v="#DIV/0!"/>
    <e v="#DIV/0!"/>
    <e v="#N/A"/>
    <e v="#N/A"/>
    <n v="0"/>
    <m/>
    <m/>
  </r>
  <r>
    <n v="114"/>
    <s v="OE1;SI;DCI-ACT_15"/>
    <s v="DPU;DPU-ACT_26;Mar"/>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03-30T00:00:00"/>
    <s v="Mar"/>
    <n v="0"/>
    <n v="0"/>
    <e v="#DIV/0!"/>
    <e v="#DIV/0!"/>
    <e v="#N/A"/>
    <e v="#N/A"/>
    <n v="0"/>
    <m/>
    <m/>
  </r>
  <r>
    <n v="114"/>
    <s v="OE1;SI;DCI-ACT_15"/>
    <s v="DPU;DPU-ACT_26;Abr"/>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04-30T00:00:00"/>
    <s v="Abr"/>
    <n v="0"/>
    <n v="0"/>
    <e v="#DIV/0!"/>
    <e v="#DIV/0!"/>
    <e v="#N/A"/>
    <e v="#N/A"/>
    <n v="0"/>
    <m/>
    <m/>
  </r>
  <r>
    <n v="114"/>
    <s v="OE1;SI;DCI-ACT_15"/>
    <s v="DPU;DPU-ACT_26;May"/>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05-30T00:00:00"/>
    <s v="May"/>
    <n v="0"/>
    <n v="0"/>
    <e v="#DIV/0!"/>
    <e v="#DIV/0!"/>
    <e v="#N/A"/>
    <e v="#N/A"/>
    <n v="0"/>
    <m/>
    <m/>
  </r>
  <r>
    <n v="114"/>
    <s v="OE1;SI;DCI-ACT_15"/>
    <s v="DPU;DPU-ACT_26;Jun"/>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06-30T00:00:00"/>
    <s v="Jun"/>
    <n v="0"/>
    <n v="0"/>
    <e v="#DIV/0!"/>
    <e v="#DIV/0!"/>
    <e v="#N/A"/>
    <e v="#N/A"/>
    <n v="0"/>
    <m/>
    <m/>
  </r>
  <r>
    <n v="114"/>
    <s v="OE1;SI;DCI-ACT_15"/>
    <s v="DPU;DPU-ACT_26;Jul"/>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07-30T00:00:00"/>
    <s v="Jul"/>
    <n v="0"/>
    <n v="0"/>
    <n v="0"/>
    <s v="Por Ejecutar"/>
    <e v="#N/A"/>
    <e v="#N/A"/>
    <n v="0"/>
    <m/>
    <m/>
  </r>
  <r>
    <n v="114"/>
    <s v="OE1;SI;DCI-ACT_15"/>
    <s v="DPU;DPU-ACT_26;Ago"/>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08-30T00:00:00"/>
    <s v="Ago"/>
    <n v="0"/>
    <n v="0"/>
    <n v="0"/>
    <s v="Por Ejecutar"/>
    <e v="#N/A"/>
    <e v="#N/A"/>
    <n v="0"/>
    <m/>
    <m/>
  </r>
  <r>
    <n v="114"/>
    <s v="OE1;SI;DCI-ACT_15"/>
    <s v="DPU;DPU-ACT_26;Sep"/>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09-30T00:00:00"/>
    <s v="Sep"/>
    <e v="#N/A"/>
    <e v="#N/A"/>
    <n v="0"/>
    <s v="Por Ejecutar"/>
    <e v="#N/A"/>
    <e v="#N/A"/>
    <n v="0"/>
    <m/>
    <m/>
  </r>
  <r>
    <n v="114"/>
    <s v="OE1;SI;DCI-ACT_15"/>
    <s v="DPU;DPU-ACT_26;Oct"/>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10-30T00:00:00"/>
    <s v="Oct"/>
    <e v="#N/A"/>
    <e v="#N/A"/>
    <n v="0"/>
    <s v="Por Ejecutar"/>
    <e v="#N/A"/>
    <e v="#N/A"/>
    <n v="0"/>
    <m/>
    <m/>
  </r>
  <r>
    <n v="114"/>
    <s v="OE1;SI;DCI-ACT_15"/>
    <s v="DPU;DPU-ACT_26;Nov"/>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11-30T00:00:00"/>
    <s v="Nov"/>
    <e v="#N/A"/>
    <n v="0"/>
    <n v="0"/>
    <s v="Por Ejecutar"/>
    <e v="#N/A"/>
    <e v="#N/A"/>
    <n v="0"/>
    <m/>
    <m/>
  </r>
  <r>
    <n v="114"/>
    <s v="OE1;SI;DCI-ACT_15"/>
    <s v="DPU;DPU-ACT_26;Dic"/>
    <x v="0"/>
    <s v="Fortalecer la Vigilancia."/>
    <s v="SI"/>
    <s v="PAI_10"/>
    <x v="0"/>
    <s v="Investigaciones"/>
    <s v="DPU-E_12"/>
    <s v="C. Resolver Actuaciones Administrativas dentro del Término - Decreto 2409"/>
    <s v="DPU-ACT_26"/>
    <s v="1. INVESTIGACIÓN"/>
    <s v="DPU"/>
    <s v="Dirección_de_Investigaciones_de_Protección_al_Usuario"/>
    <n v="1"/>
    <n v="2"/>
    <n v="2019"/>
    <d v="2019-12-30T00:00:00"/>
    <s v="Dic"/>
    <e v="#N/A"/>
    <n v="0"/>
    <n v="0"/>
    <s v="Por Ejecutar"/>
    <e v="#N/A"/>
    <e v="#N/A"/>
    <n v="0"/>
    <m/>
    <m/>
  </r>
  <r>
    <n v="115"/>
    <s v="OE1;SI;DCI-ACT_17"/>
    <s v="DPU;DPU-ACT_27;Ene"/>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01-30T00:00:00"/>
    <s v="Ene"/>
    <n v="3"/>
    <n v="3"/>
    <n v="1"/>
    <s v="Ejecutada"/>
    <e v="#N/A"/>
    <e v="#N/A"/>
    <n v="0"/>
    <e v="#N/A"/>
    <e v="#N/A"/>
  </r>
  <r>
    <n v="115"/>
    <s v="OE1;SI;DCI-ACT_17"/>
    <s v="DPU;DPU-ACT_27;Feb"/>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02-28T00:00:00"/>
    <s v="Feb"/>
    <n v="0"/>
    <n v="0"/>
    <n v="0"/>
    <s v="Por Ejecutar"/>
    <e v="#N/A"/>
    <e v="#N/A"/>
    <n v="0"/>
    <m/>
    <m/>
  </r>
  <r>
    <n v="115"/>
    <s v="OE1;SI;DCI-ACT_17"/>
    <s v="DPU;DPU-ACT_27;Mar"/>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03-30T00:00:00"/>
    <s v="Mar"/>
    <n v="0"/>
    <n v="0"/>
    <n v="0"/>
    <s v="Por Ejecutar"/>
    <e v="#N/A"/>
    <e v="#N/A"/>
    <n v="0"/>
    <m/>
    <m/>
  </r>
  <r>
    <n v="115"/>
    <s v="OE1;SI;DCI-ACT_17"/>
    <s v="DPU;DPU-ACT_27;Abr"/>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04-30T00:00:00"/>
    <s v="Abr"/>
    <n v="0"/>
    <n v="0"/>
    <e v="#DIV/0!"/>
    <e v="#DIV/0!"/>
    <e v="#N/A"/>
    <e v="#N/A"/>
    <n v="0"/>
    <m/>
    <m/>
  </r>
  <r>
    <n v="115"/>
    <s v="OE1;SI;DCI-ACT_17"/>
    <s v="DPU;DPU-ACT_27;May"/>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05-30T00:00:00"/>
    <s v="May"/>
    <n v="0"/>
    <n v="0"/>
    <n v="0"/>
    <s v="Por Ejecutar"/>
    <e v="#N/A"/>
    <e v="#N/A"/>
    <n v="0"/>
    <m/>
    <m/>
  </r>
  <r>
    <n v="115"/>
    <s v="OE1;SI;DCI-ACT_17"/>
    <s v="DPU;DPU-ACT_27;Jun"/>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06-30T00:00:00"/>
    <s v="Jun"/>
    <n v="0"/>
    <n v="0"/>
    <n v="0"/>
    <s v="Por Ejecutar"/>
    <e v="#N/A"/>
    <e v="#N/A"/>
    <n v="0"/>
    <m/>
    <m/>
  </r>
  <r>
    <n v="115"/>
    <s v="OE1;SI;DCI-ACT_17"/>
    <s v="DPU;DPU-ACT_27;Jul"/>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07-30T00:00:00"/>
    <s v="Jul"/>
    <n v="0"/>
    <n v="0"/>
    <n v="0"/>
    <s v="Por Ejecutar"/>
    <e v="#N/A"/>
    <e v="#N/A"/>
    <n v="0"/>
    <m/>
    <m/>
  </r>
  <r>
    <n v="115"/>
    <s v="OE1;SI;DCI-ACT_17"/>
    <s v="DPU;DPU-ACT_27;Ago"/>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08-30T00:00:00"/>
    <s v="Ago"/>
    <n v="0"/>
    <n v="0"/>
    <e v="#DIV/0!"/>
    <e v="#DIV/0!"/>
    <e v="#N/A"/>
    <e v="#N/A"/>
    <n v="0"/>
    <m/>
    <m/>
  </r>
  <r>
    <n v="115"/>
    <s v="OE1;SI;DCI-ACT_17"/>
    <s v="DPU;DPU-ACT_27;Sep"/>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09-30T00:00:00"/>
    <s v="Sep"/>
    <e v="#N/A"/>
    <e v="#N/A"/>
    <n v="0"/>
    <s v="Por Ejecutar"/>
    <e v="#N/A"/>
    <e v="#N/A"/>
    <n v="0"/>
    <m/>
    <m/>
  </r>
  <r>
    <n v="115"/>
    <s v="OE1;SI;DCI-ACT_17"/>
    <s v="DPU;DPU-ACT_27;Oct"/>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10-30T00:00:00"/>
    <s v="Oct"/>
    <e v="#N/A"/>
    <e v="#N/A"/>
    <n v="0"/>
    <s v="Por Ejecutar"/>
    <e v="#N/A"/>
    <e v="#N/A"/>
    <n v="0"/>
    <m/>
    <m/>
  </r>
  <r>
    <n v="115"/>
    <s v="OE1;SI;DCI-ACT_17"/>
    <s v="DPU;DPU-ACT_27;Nov"/>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11-30T00:00:00"/>
    <s v="Nov"/>
    <e v="#N/A"/>
    <n v="0"/>
    <n v="0"/>
    <s v="Por Ejecutar"/>
    <e v="#N/A"/>
    <e v="#N/A"/>
    <n v="0"/>
    <m/>
    <m/>
  </r>
  <r>
    <n v="115"/>
    <s v="OE1;SI;DCI-ACT_17"/>
    <s v="DPU;DPU-ACT_27;Dic"/>
    <x v="0"/>
    <s v="Fortalecer la Vigilancia."/>
    <s v="SI"/>
    <s v="PAI_10"/>
    <x v="0"/>
    <s v="Investigaciones"/>
    <s v="DPU-E_12"/>
    <s v="C. Resolver Actuaciones Administrativas dentro del Término - Decreto 2409"/>
    <s v="DPU-ACT_27"/>
    <s v="2. ETAPA PROBATORIA"/>
    <s v="DPU"/>
    <s v="Dirección_de_Investigaciones_de_Protección_al_Usuario"/>
    <n v="1"/>
    <n v="12"/>
    <n v="2019"/>
    <d v="2019-12-30T00:00:00"/>
    <s v="Dic"/>
    <e v="#N/A"/>
    <n v="0"/>
    <n v="0"/>
    <s v="Por Ejecutar"/>
    <e v="#N/A"/>
    <e v="#N/A"/>
    <n v="0"/>
    <m/>
    <m/>
  </r>
  <r>
    <n v="116"/>
    <s v="OE3;SI;DPU-ACT_14"/>
    <s v="DPU;DPU-ACT_28;Ene"/>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01-30T00:00:00"/>
    <s v="Ene"/>
    <n v="5"/>
    <n v="5"/>
    <n v="1"/>
    <s v="Ejecutada"/>
    <e v="#N/A"/>
    <e v="#N/A"/>
    <n v="0"/>
    <e v="#N/A"/>
    <e v="#N/A"/>
  </r>
  <r>
    <n v="116"/>
    <s v="OE3;SI;DPU-ACT_14"/>
    <s v="DPU;DPU-ACT_28;Feb"/>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02-28T00:00:00"/>
    <s v="Feb"/>
    <n v="0"/>
    <n v="0"/>
    <n v="0"/>
    <s v="Por Ejecutar"/>
    <e v="#N/A"/>
    <e v="#N/A"/>
    <n v="0"/>
    <m/>
    <m/>
  </r>
  <r>
    <n v="116"/>
    <s v="OE3;SI;DPU-ACT_14"/>
    <s v="DPU;DPU-ACT_28;Mar"/>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03-30T00:00:00"/>
    <s v="Mar"/>
    <n v="0"/>
    <n v="0"/>
    <n v="0"/>
    <s v="Por Ejecutar"/>
    <e v="#N/A"/>
    <e v="#N/A"/>
    <n v="0"/>
    <m/>
    <m/>
  </r>
  <r>
    <n v="116"/>
    <s v="OE3;SI;DPU-ACT_14"/>
    <s v="DPU;DPU-ACT_28;Abr"/>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04-30T00:00:00"/>
    <s v="Abr"/>
    <n v="0"/>
    <n v="0"/>
    <e v="#DIV/0!"/>
    <e v="#DIV/0!"/>
    <e v="#N/A"/>
    <e v="#N/A"/>
    <n v="0"/>
    <m/>
    <m/>
  </r>
  <r>
    <n v="116"/>
    <s v="OE3;SI;DPU-ACT_14"/>
    <s v="DPU;DPU-ACT_28;May"/>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05-30T00:00:00"/>
    <s v="May"/>
    <n v="0"/>
    <n v="0"/>
    <e v="#DIV/0!"/>
    <e v="#DIV/0!"/>
    <e v="#N/A"/>
    <e v="#N/A"/>
    <n v="0"/>
    <m/>
    <m/>
  </r>
  <r>
    <n v="116"/>
    <s v="OE3;SI;DPU-ACT_14"/>
    <s v="DPU;DPU-ACT_28;Jun"/>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06-30T00:00:00"/>
    <s v="Jun"/>
    <n v="0"/>
    <n v="0"/>
    <e v="#DIV/0!"/>
    <e v="#DIV/0!"/>
    <e v="#N/A"/>
    <e v="#N/A"/>
    <n v="0"/>
    <m/>
    <m/>
  </r>
  <r>
    <n v="116"/>
    <s v="OE3;SI;DPU-ACT_14"/>
    <s v="DPU;DPU-ACT_28;Jul"/>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07-30T00:00:00"/>
    <s v="Jul"/>
    <n v="0"/>
    <n v="0"/>
    <e v="#DIV/0!"/>
    <e v="#DIV/0!"/>
    <e v="#N/A"/>
    <e v="#N/A"/>
    <n v="0"/>
    <m/>
    <m/>
  </r>
  <r>
    <n v="116"/>
    <s v="OE3;SI;DPU-ACT_14"/>
    <s v="DPU;DPU-ACT_28;Ago"/>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08-30T00:00:00"/>
    <s v="Ago"/>
    <n v="0"/>
    <n v="0"/>
    <e v="#DIV/0!"/>
    <e v="#DIV/0!"/>
    <e v="#N/A"/>
    <e v="#N/A"/>
    <n v="0"/>
    <m/>
    <m/>
  </r>
  <r>
    <n v="116"/>
    <s v="OE3;SI;DPU-ACT_14"/>
    <s v="DPU;DPU-ACT_28;Sep"/>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09-30T00:00:00"/>
    <s v="Sep"/>
    <e v="#N/A"/>
    <e v="#N/A"/>
    <e v="#N/A"/>
    <e v="#N/A"/>
    <e v="#N/A"/>
    <e v="#N/A"/>
    <n v="0"/>
    <m/>
    <m/>
  </r>
  <r>
    <n v="116"/>
    <s v="OE3;SI;DPU-ACT_14"/>
    <s v="DPU;DPU-ACT_28;Oct"/>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10-30T00:00:00"/>
    <s v="Oct"/>
    <e v="#N/A"/>
    <e v="#N/A"/>
    <n v="0"/>
    <s v="Por Ejecutar"/>
    <e v="#N/A"/>
    <e v="#N/A"/>
    <n v="0"/>
    <m/>
    <m/>
  </r>
  <r>
    <n v="116"/>
    <s v="OE3;SI;DPU-ACT_14"/>
    <s v="DPU;DPU-ACT_28;Nov"/>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11-30T00:00:00"/>
    <s v="Nov"/>
    <e v="#N/A"/>
    <n v="0"/>
    <n v="0"/>
    <s v="Por Ejecutar"/>
    <e v="#N/A"/>
    <e v="#N/A"/>
    <n v="0"/>
    <m/>
    <m/>
  </r>
  <r>
    <n v="116"/>
    <s v="OE3;SI;DPU-ACT_14"/>
    <s v="DPU;DPU-ACT_28;Dic"/>
    <x v="0"/>
    <s v="Fortalecer la Vigilancia."/>
    <s v="SI"/>
    <s v="PAI_10"/>
    <x v="0"/>
    <s v="Investigaciones"/>
    <s v="DPU-E_12"/>
    <s v="C. Resolver Actuaciones Administrativas dentro del Término - Decreto 2409"/>
    <s v="DPU-ACT_28"/>
    <s v="3. ALEGATOS"/>
    <s v="DPU"/>
    <s v="Dirección_de_Investigaciones_de_Protección_al_Usuario"/>
    <n v="1"/>
    <n v="12"/>
    <n v="2019"/>
    <d v="2019-12-30T00:00:00"/>
    <s v="Dic"/>
    <e v="#N/A"/>
    <n v="0"/>
    <n v="0"/>
    <s v="Por Ejecutar"/>
    <e v="#N/A"/>
    <e v="#N/A"/>
    <n v="0"/>
    <m/>
    <m/>
  </r>
  <r>
    <n v="129"/>
    <s v="OE1;SI;DPU-ACT_27"/>
    <s v="DTTTA;DTTTA-ACT_10;Ene"/>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01-30T00:00:00"/>
    <s v="Ene"/>
    <n v="0"/>
    <n v="0"/>
    <n v="0"/>
    <s v="Por Ejecutar"/>
    <e v="#N/A"/>
    <e v="#N/A"/>
    <n v="0"/>
    <e v="#N/A"/>
    <e v="#N/A"/>
  </r>
  <r>
    <n v="129"/>
    <s v="OE1;SI;DPU-ACT_27"/>
    <s v="DTTTA;DTTTA-ACT_10;Feb"/>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02-28T00:00:00"/>
    <s v="Feb"/>
    <n v="0"/>
    <n v="0"/>
    <n v="0"/>
    <s v="Por Ejecutar"/>
    <e v="#N/A"/>
    <e v="#N/A"/>
    <n v="0"/>
    <m/>
    <m/>
  </r>
  <r>
    <n v="129"/>
    <s v="OE1;SI;DPU-ACT_27"/>
    <s v="DTTTA;DTTTA-ACT_10;Mar"/>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03-30T00:00:00"/>
    <s v="Mar"/>
    <n v="0"/>
    <n v="0"/>
    <n v="0"/>
    <s v="Por Ejecutar"/>
    <e v="#N/A"/>
    <e v="#N/A"/>
    <n v="0"/>
    <m/>
    <m/>
  </r>
  <r>
    <n v="129"/>
    <s v="OE1;SI;DPU-ACT_27"/>
    <s v="DTTTA;DTTTA-ACT_10;Abr"/>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04-30T00:00:00"/>
    <s v="Abr"/>
    <n v="0"/>
    <n v="0"/>
    <e v="#DIV/0!"/>
    <e v="#DIV/0!"/>
    <e v="#N/A"/>
    <e v="#N/A"/>
    <n v="0"/>
    <m/>
    <m/>
  </r>
  <r>
    <n v="129"/>
    <s v="OE1;SI;DPU-ACT_27"/>
    <s v="DTTTA;DTTTA-ACT_10;May"/>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05-30T00:00:00"/>
    <s v="May"/>
    <n v="0"/>
    <n v="0"/>
    <n v="0"/>
    <s v="Por Ejecutar"/>
    <e v="#N/A"/>
    <e v="#N/A"/>
    <n v="0"/>
    <m/>
    <m/>
  </r>
  <r>
    <n v="129"/>
    <s v="OE1;SI;DPU-ACT_27"/>
    <s v="DTTTA;DTTTA-ACT_10;Jun"/>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06-30T00:00:00"/>
    <s v="Jun"/>
    <n v="0"/>
    <n v="0"/>
    <n v="0"/>
    <s v="Por Ejecutar"/>
    <e v="#N/A"/>
    <e v="#N/A"/>
    <n v="0"/>
    <m/>
    <m/>
  </r>
  <r>
    <n v="129"/>
    <s v="OE1;SI;DPU-ACT_27"/>
    <s v="DTTTA;DTTTA-ACT_10;Jul"/>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07-30T00:00:00"/>
    <s v="Jul"/>
    <n v="0"/>
    <n v="0"/>
    <n v="0"/>
    <s v="Por Ejecutar"/>
    <e v="#N/A"/>
    <e v="#N/A"/>
    <n v="0"/>
    <m/>
    <m/>
  </r>
  <r>
    <n v="129"/>
    <s v="OE1;SI;DPU-ACT_27"/>
    <s v="DTTTA;DTTTA-ACT_10;Ago"/>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08-30T00:00:00"/>
    <s v="Ago"/>
    <n v="0"/>
    <n v="0"/>
    <e v="#DIV/0!"/>
    <e v="#DIV/0!"/>
    <e v="#N/A"/>
    <e v="#N/A"/>
    <n v="0"/>
    <m/>
    <m/>
  </r>
  <r>
    <n v="129"/>
    <s v="OE1;SI;DPU-ACT_27"/>
    <s v="DTTTA;DTTTA-ACT_10;Sep"/>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09-30T00:00:00"/>
    <s v="Sep"/>
    <e v="#N/A"/>
    <e v="#N/A"/>
    <n v="0"/>
    <s v="Por Ejecutar"/>
    <e v="#N/A"/>
    <e v="#N/A"/>
    <n v="0"/>
    <m/>
    <m/>
  </r>
  <r>
    <n v="129"/>
    <s v="OE1;SI;DPU-ACT_27"/>
    <s v="DTTTA;DTTTA-ACT_10;Oct"/>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10-30T00:00:00"/>
    <s v="Oct"/>
    <e v="#N/A"/>
    <e v="#N/A"/>
    <n v="0"/>
    <s v="Por Ejecutar"/>
    <e v="#N/A"/>
    <e v="#N/A"/>
    <n v="0"/>
    <m/>
    <m/>
  </r>
  <r>
    <n v="129"/>
    <s v="OE1;SI;DPU-ACT_27"/>
    <s v="DTTTA;DTTTA-ACT_10;Nov"/>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11-30T00:00:00"/>
    <s v="Nov"/>
    <e v="#N/A"/>
    <n v="0"/>
    <n v="0"/>
    <s v="Por Ejecutar"/>
    <e v="#N/A"/>
    <e v="#N/A"/>
    <n v="0"/>
    <m/>
    <m/>
  </r>
  <r>
    <n v="129"/>
    <s v="OE1;SI;DPU-ACT_27"/>
    <s v="DTTTA;DTTTA-ACT_10;Dic"/>
    <x v="0"/>
    <s v="Fortalecer la Vigilancia."/>
    <s v="SI"/>
    <s v="PEI_02"/>
    <x v="1"/>
    <s v="PEI_11 - Investigaciones"/>
    <s v="DTTTA-E_03"/>
    <s v="3. Resolver Procesos Administrativos - Concepto Consejo de Estado. "/>
    <s v="DTTTA-ACT_10"/>
    <s v="4. RECURSOS DE REPOSICIÓN"/>
    <s v="DTTTA"/>
    <s v="Despacho_del_Delegado_de_Transito_y_Transporte_Terrestre_Automotor"/>
    <n v="1"/>
    <n v="12"/>
    <n v="2019"/>
    <d v="2019-12-30T00:00:00"/>
    <s v="Dic"/>
    <e v="#N/A"/>
    <n v="0"/>
    <e v="#N/A"/>
    <e v="#N/A"/>
    <e v="#N/A"/>
    <e v="#N/A"/>
    <n v="0"/>
    <m/>
    <m/>
  </r>
  <r>
    <n v="130"/>
    <s v="OE1;SI;DPU-ACT_28"/>
    <s v="DTTTA;DTTTA-ACT_11;Ene"/>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01-30T00:00:00"/>
    <s v="Ene"/>
    <n v="0"/>
    <n v="0"/>
    <n v="0"/>
    <s v="Por Ejecutar"/>
    <e v="#N/A"/>
    <e v="#N/A"/>
    <n v="0"/>
    <e v="#N/A"/>
    <e v="#N/A"/>
  </r>
  <r>
    <n v="130"/>
    <s v="OE1;SI;DPU-ACT_28"/>
    <s v="DTTTA;DTTTA-ACT_11;Feb"/>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02-28T00:00:00"/>
    <s v="Feb"/>
    <n v="0"/>
    <n v="0"/>
    <n v="0"/>
    <s v="Por Ejecutar"/>
    <e v="#N/A"/>
    <e v="#N/A"/>
    <n v="0"/>
    <m/>
    <m/>
  </r>
  <r>
    <n v="130"/>
    <s v="OE1;SI;DPU-ACT_28"/>
    <s v="DTTTA;DTTTA-ACT_11;Mar"/>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03-30T00:00:00"/>
    <s v="Mar"/>
    <n v="0"/>
    <n v="0"/>
    <e v="#DIV/0!"/>
    <e v="#DIV/0!"/>
    <e v="#N/A"/>
    <e v="#N/A"/>
    <n v="0"/>
    <m/>
    <m/>
  </r>
  <r>
    <n v="130"/>
    <s v="OE1;SI;DPU-ACT_28"/>
    <s v="DTTTA;DTTTA-ACT_11;Abr"/>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04-30T00:00:00"/>
    <s v="Abr"/>
    <n v="0"/>
    <n v="0"/>
    <e v="#DIV/0!"/>
    <e v="#DIV/0!"/>
    <e v="#N/A"/>
    <e v="#N/A"/>
    <n v="0"/>
    <m/>
    <m/>
  </r>
  <r>
    <n v="130"/>
    <s v="OE1;SI;DPU-ACT_28"/>
    <s v="DTTTA;DTTTA-ACT_11;May"/>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05-30T00:00:00"/>
    <s v="May"/>
    <n v="0"/>
    <n v="0"/>
    <n v="0"/>
    <s v="Por Ejecutar"/>
    <e v="#N/A"/>
    <e v="#N/A"/>
    <n v="0"/>
    <m/>
    <m/>
  </r>
  <r>
    <n v="130"/>
    <s v="OE1;SI;DPU-ACT_28"/>
    <s v="DTTTA;DTTTA-ACT_11;Jun"/>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06-30T00:00:00"/>
    <s v="Jun"/>
    <n v="0"/>
    <n v="0"/>
    <n v="0"/>
    <s v="Por Ejecutar"/>
    <e v="#N/A"/>
    <e v="#N/A"/>
    <n v="0"/>
    <m/>
    <m/>
  </r>
  <r>
    <n v="130"/>
    <s v="OE1;SI;DPU-ACT_28"/>
    <s v="DTTTA;DTTTA-ACT_11;Jul"/>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07-30T00:00:00"/>
    <s v="Jul"/>
    <n v="0"/>
    <n v="0"/>
    <e v="#DIV/0!"/>
    <e v="#DIV/0!"/>
    <e v="#N/A"/>
    <e v="#N/A"/>
    <n v="0"/>
    <m/>
    <m/>
  </r>
  <r>
    <n v="130"/>
    <s v="OE1;SI;DPU-ACT_28"/>
    <s v="DTTTA;DTTTA-ACT_11;Ago"/>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08-30T00:00:00"/>
    <s v="Ago"/>
    <n v="0"/>
    <n v="0"/>
    <n v="0"/>
    <s v="Por Ejecutar"/>
    <e v="#N/A"/>
    <e v="#N/A"/>
    <n v="0"/>
    <m/>
    <m/>
  </r>
  <r>
    <n v="130"/>
    <s v="OE1;SI;DPU-ACT_28"/>
    <s v="DTTTA;DTTTA-ACT_11;Sep"/>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09-30T00:00:00"/>
    <s v="Sep"/>
    <e v="#N/A"/>
    <e v="#N/A"/>
    <n v="0"/>
    <s v="Por Ejecutar"/>
    <e v="#N/A"/>
    <e v="#N/A"/>
    <n v="0"/>
    <m/>
    <m/>
  </r>
  <r>
    <n v="130"/>
    <s v="OE1;SI;DPU-ACT_28"/>
    <s v="DTTTA;DTTTA-ACT_11;Oct"/>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10-30T00:00:00"/>
    <s v="Oct"/>
    <e v="#N/A"/>
    <e v="#N/A"/>
    <e v="#N/A"/>
    <e v="#N/A"/>
    <e v="#N/A"/>
    <e v="#N/A"/>
    <n v="0"/>
    <m/>
    <m/>
  </r>
  <r>
    <n v="130"/>
    <s v="OE1;SI;DPU-ACT_28"/>
    <s v="DTTTA;DTTTA-ACT_11;Nov"/>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11-30T00:00:00"/>
    <s v="Nov"/>
    <e v="#N/A"/>
    <n v="0"/>
    <n v="0"/>
    <s v="Por Ejecutar"/>
    <e v="#N/A"/>
    <e v="#N/A"/>
    <n v="0"/>
    <m/>
    <m/>
  </r>
  <r>
    <n v="130"/>
    <s v="OE1;SI;DPU-ACT_28"/>
    <s v="DTTTA;DTTTA-ACT_11;Dic"/>
    <x v="0"/>
    <s v="Fortalecer la Vigilancia."/>
    <s v="SI"/>
    <s v="PEI_02"/>
    <x v="1"/>
    <s v="PEI_11 - Investigaciones"/>
    <s v="DTTTA-E_03"/>
    <s v="3. Resolver Procesos Administrativos - Concepto Consejo de Estado. "/>
    <s v="DTTTA-ACT_11"/>
    <s v="5. REVOCATORIA DIRECTA"/>
    <s v="DTTTA"/>
    <s v="Despacho_del_Delegado_de_Transito_y_Transporte_Terrestre_Automotor"/>
    <n v="1"/>
    <n v="12"/>
    <n v="2019"/>
    <d v="2019-12-30T00:00:00"/>
    <s v="Dic"/>
    <e v="#N/A"/>
    <n v="0"/>
    <n v="0"/>
    <s v="Por Ejecutar"/>
    <e v="#N/A"/>
    <e v="#N/A"/>
    <n v="0"/>
    <m/>
    <m/>
  </r>
  <r>
    <n v="131"/>
    <s v="OE1;SI;DTTTA-ACT_10"/>
    <s v="DTTTA;DTTTA-ACT_12;Ene"/>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01-30T00:00:00"/>
    <s v="Ene"/>
    <n v="0"/>
    <n v="0"/>
    <n v="0"/>
    <s v="Por Ejecutar"/>
    <e v="#N/A"/>
    <e v="#N/A"/>
    <n v="0"/>
    <e v="#N/A"/>
    <e v="#N/A"/>
  </r>
  <r>
    <n v="131"/>
    <s v="OE1;SI;DTTTA-ACT_10"/>
    <s v="DTTTA;DTTTA-ACT_12;Feb"/>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02-28T00:00:00"/>
    <s v="Feb"/>
    <n v="0"/>
    <n v="0"/>
    <n v="0"/>
    <s v="Por Ejecutar"/>
    <e v="#N/A"/>
    <e v="#N/A"/>
    <n v="0"/>
    <m/>
    <m/>
  </r>
  <r>
    <n v="131"/>
    <s v="OE1;SI;DTTTA-ACT_10"/>
    <s v="DTTTA;DTTTA-ACT_12;Mar"/>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03-30T00:00:00"/>
    <s v="Mar"/>
    <n v="0"/>
    <n v="0"/>
    <n v="0"/>
    <s v="Por Ejecutar"/>
    <e v="#N/A"/>
    <e v="#N/A"/>
    <n v="0"/>
    <m/>
    <m/>
  </r>
  <r>
    <n v="131"/>
    <s v="OE1;SI;DTTTA-ACT_10"/>
    <s v="DTTTA;DTTTA-ACT_12;Abr"/>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04-30T00:00:00"/>
    <s v="Abr"/>
    <n v="0"/>
    <n v="0"/>
    <n v="0"/>
    <s v="Por Ejecutar"/>
    <e v="#N/A"/>
    <e v="#N/A"/>
    <n v="0"/>
    <m/>
    <m/>
  </r>
  <r>
    <n v="131"/>
    <s v="OE1;SI;DTTTA-ACT_10"/>
    <s v="DTTTA;DTTTA-ACT_12;May"/>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05-30T00:00:00"/>
    <s v="May"/>
    <n v="0"/>
    <n v="0"/>
    <n v="0"/>
    <s v="Por Ejecutar"/>
    <e v="#N/A"/>
    <e v="#N/A"/>
    <n v="0"/>
    <m/>
    <m/>
  </r>
  <r>
    <n v="131"/>
    <s v="OE1;SI;DTTTA-ACT_10"/>
    <s v="DTTTA;DTTTA-ACT_12;Jun"/>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06-30T00:00:00"/>
    <s v="Jun"/>
    <n v="0"/>
    <n v="0"/>
    <e v="#DIV/0!"/>
    <e v="#DIV/0!"/>
    <e v="#N/A"/>
    <e v="#N/A"/>
    <n v="0"/>
    <m/>
    <m/>
  </r>
  <r>
    <n v="131"/>
    <s v="OE1;SI;DTTTA-ACT_10"/>
    <s v="DTTTA;DTTTA-ACT_12;Jul"/>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07-30T00:00:00"/>
    <s v="Jul"/>
    <n v="0"/>
    <n v="0"/>
    <n v="0"/>
    <s v="Por Ejecutar"/>
    <e v="#N/A"/>
    <e v="#N/A"/>
    <n v="0"/>
    <m/>
    <m/>
  </r>
  <r>
    <n v="131"/>
    <s v="OE1;SI;DTTTA-ACT_10"/>
    <s v="DTTTA;DTTTA-ACT_12;Ago"/>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08-30T00:00:00"/>
    <s v="Ago"/>
    <n v="0"/>
    <n v="0"/>
    <n v="0"/>
    <s v="Por Ejecutar"/>
    <e v="#N/A"/>
    <e v="#N/A"/>
    <n v="0"/>
    <m/>
    <m/>
  </r>
  <r>
    <n v="131"/>
    <s v="OE1;SI;DTTTA-ACT_10"/>
    <s v="DTTTA;DTTTA-ACT_12;Sep"/>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09-30T00:00:00"/>
    <s v="Sep"/>
    <e v="#N/A"/>
    <e v="#N/A"/>
    <n v="0"/>
    <s v="Por Ejecutar"/>
    <e v="#N/A"/>
    <e v="#N/A"/>
    <n v="0"/>
    <m/>
    <m/>
  </r>
  <r>
    <n v="131"/>
    <s v="OE1;SI;DTTTA-ACT_10"/>
    <s v="DTTTA;DTTTA-ACT_12;Oct"/>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10-30T00:00:00"/>
    <s v="Oct"/>
    <e v="#N/A"/>
    <e v="#N/A"/>
    <n v="0"/>
    <s v="Por Ejecutar"/>
    <e v="#N/A"/>
    <e v="#N/A"/>
    <n v="0"/>
    <m/>
    <m/>
  </r>
  <r>
    <n v="131"/>
    <s v="OE1;SI;DTTTA-ACT_10"/>
    <s v="DTTTA;DTTTA-ACT_12;Nov"/>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11-30T00:00:00"/>
    <s v="Nov"/>
    <e v="#N/A"/>
    <n v="0"/>
    <n v="0"/>
    <s v="Por Ejecutar"/>
    <e v="#N/A"/>
    <e v="#N/A"/>
    <n v="0"/>
    <m/>
    <m/>
  </r>
  <r>
    <n v="131"/>
    <s v="OE1;SI;DTTTA-ACT_10"/>
    <s v="DTTTA;DTTTA-ACT_12;Dic"/>
    <x v="0"/>
    <s v="Fortalecer la Vigilancia."/>
    <s v="SI"/>
    <s v="PAI_10"/>
    <x v="0"/>
    <s v="Investigaciones"/>
    <s v="DTTTA-E_04"/>
    <s v="4. Resolver Actuaciones Administrativas 2da Instancia - Decreto 2409"/>
    <s v="DTTTA-ACT_12"/>
    <s v="A. RECURSOS DE APELACIÓN"/>
    <s v="DTTTA"/>
    <s v="Despacho_del_Delegado_de_Transito_y_Transporte_Terrestre_Automotor"/>
    <n v="1"/>
    <n v="12"/>
    <n v="2019"/>
    <d v="2019-12-30T00:00:00"/>
    <s v="Dic"/>
    <e v="#N/A"/>
    <n v="0"/>
    <n v="0"/>
    <s v="Por Ejecutar"/>
    <e v="#N/A"/>
    <e v="#N/A"/>
    <n v="0"/>
    <m/>
    <m/>
  </r>
  <r>
    <n v="132"/>
    <s v="OE1;SI;DTTTA-ACT_11"/>
    <s v="DTTTA;DTTTA-ACT_13;Ene"/>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01-30T00:00:00"/>
    <s v="Ene"/>
    <n v="0"/>
    <n v="0"/>
    <e v="#DIV/0!"/>
    <e v="#DIV/0!"/>
    <e v="#N/A"/>
    <e v="#N/A"/>
    <n v="0"/>
    <e v="#N/A"/>
    <e v="#N/A"/>
  </r>
  <r>
    <n v="132"/>
    <s v="OE1;SI;DTTTA-ACT_11"/>
    <s v="DTTTA;DTTTA-ACT_13;Feb"/>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02-28T00:00:00"/>
    <s v="Feb"/>
    <n v="0"/>
    <n v="0"/>
    <e v="#DIV/0!"/>
    <e v="#DIV/0!"/>
    <e v="#N/A"/>
    <e v="#N/A"/>
    <n v="0"/>
    <m/>
    <m/>
  </r>
  <r>
    <n v="132"/>
    <s v="OE1;SI;DTTTA-ACT_11"/>
    <s v="DTTTA;DTTTA-ACT_13;Mar"/>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03-30T00:00:00"/>
    <s v="Mar"/>
    <n v="0"/>
    <n v="0"/>
    <e v="#DIV/0!"/>
    <e v="#DIV/0!"/>
    <e v="#N/A"/>
    <e v="#N/A"/>
    <n v="0"/>
    <m/>
    <m/>
  </r>
  <r>
    <n v="132"/>
    <s v="OE1;SI;DTTTA-ACT_11"/>
    <s v="DTTTA;DTTTA-ACT_13;Abr"/>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04-30T00:00:00"/>
    <s v="Abr"/>
    <n v="0"/>
    <n v="0"/>
    <e v="#DIV/0!"/>
    <e v="#DIV/0!"/>
    <e v="#N/A"/>
    <e v="#N/A"/>
    <n v="0"/>
    <m/>
    <m/>
  </r>
  <r>
    <n v="132"/>
    <s v="OE1;SI;DTTTA-ACT_11"/>
    <s v="DTTTA;DTTTA-ACT_13;May"/>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05-30T00:00:00"/>
    <s v="May"/>
    <n v="0"/>
    <n v="0"/>
    <e v="#DIV/0!"/>
    <e v="#DIV/0!"/>
    <e v="#N/A"/>
    <e v="#N/A"/>
    <n v="0"/>
    <m/>
    <m/>
  </r>
  <r>
    <n v="132"/>
    <s v="OE1;SI;DTTTA-ACT_11"/>
    <s v="DTTTA;DTTTA-ACT_13;Jun"/>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06-30T00:00:00"/>
    <s v="Jun"/>
    <n v="0"/>
    <n v="0"/>
    <e v="#DIV/0!"/>
    <e v="#DIV/0!"/>
    <e v="#N/A"/>
    <e v="#N/A"/>
    <n v="0"/>
    <m/>
    <m/>
  </r>
  <r>
    <n v="132"/>
    <s v="OE1;SI;DTTTA-ACT_11"/>
    <s v="DTTTA;DTTTA-ACT_13;Jul"/>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07-30T00:00:00"/>
    <s v="Jul"/>
    <n v="0"/>
    <n v="0"/>
    <e v="#DIV/0!"/>
    <e v="#DIV/0!"/>
    <e v="#N/A"/>
    <e v="#N/A"/>
    <n v="0"/>
    <m/>
    <m/>
  </r>
  <r>
    <n v="132"/>
    <s v="OE1;SI;DTTTA-ACT_11"/>
    <s v="DTTTA;DTTTA-ACT_13;Ago"/>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08-30T00:00:00"/>
    <s v="Ago"/>
    <n v="0"/>
    <n v="0"/>
    <e v="#DIV/0!"/>
    <e v="#DIV/0!"/>
    <e v="#N/A"/>
    <e v="#N/A"/>
    <n v="0"/>
    <m/>
    <m/>
  </r>
  <r>
    <n v="132"/>
    <s v="OE1;SI;DTTTA-ACT_11"/>
    <s v="DTTTA;DTTTA-ACT_13;Sep"/>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09-30T00:00:00"/>
    <s v="Sep"/>
    <e v="#N/A"/>
    <e v="#N/A"/>
    <e v="#N/A"/>
    <e v="#N/A"/>
    <e v="#N/A"/>
    <e v="#N/A"/>
    <n v="0"/>
    <m/>
    <m/>
  </r>
  <r>
    <n v="132"/>
    <s v="OE1;SI;DTTTA-ACT_11"/>
    <s v="DTTTA;DTTTA-ACT_13;Oct"/>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10-30T00:00:00"/>
    <s v="Oct"/>
    <e v="#N/A"/>
    <e v="#N/A"/>
    <e v="#N/A"/>
    <e v="#N/A"/>
    <e v="#N/A"/>
    <e v="#N/A"/>
    <n v="0"/>
    <m/>
    <m/>
  </r>
  <r>
    <n v="132"/>
    <s v="OE1;SI;DTTTA-ACT_11"/>
    <s v="DTTTA;DTTTA-ACT_13;Nov"/>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11-30T00:00:00"/>
    <s v="Nov"/>
    <e v="#N/A"/>
    <n v="0"/>
    <e v="#N/A"/>
    <e v="#N/A"/>
    <e v="#N/A"/>
    <e v="#N/A"/>
    <n v="0"/>
    <m/>
    <m/>
  </r>
  <r>
    <n v="132"/>
    <s v="OE1;SI;DTTTA-ACT_11"/>
    <s v="DTTTA;DTTTA-ACT_13;Dic"/>
    <x v="0"/>
    <s v="Fortalecer la Vigilancia."/>
    <s v="SI"/>
    <s v="PAI_10"/>
    <x v="0"/>
    <s v="Investigaciones"/>
    <s v="DTTTA-E_04"/>
    <s v="4. Resolver Actuaciones Administrativas 2da Instancia - Decreto 2409"/>
    <s v="DTTTA-ACT_13"/>
    <s v="B. RECURSOS DE QUEJA"/>
    <s v="DTTTA"/>
    <s v="Despacho_del_Delegado_de_Transito_y_Transporte_Terrestre_Automotor"/>
    <n v="1"/>
    <n v="12"/>
    <n v="2019"/>
    <d v="2019-12-30T00:00:00"/>
    <s v="Dic"/>
    <e v="#N/A"/>
    <n v="0"/>
    <e v="#N/A"/>
    <e v="#N/A"/>
    <e v="#N/A"/>
    <e v="#N/A"/>
    <n v="0"/>
    <m/>
    <m/>
  </r>
  <r>
    <n v="134"/>
    <s v="OE1;SI;DTTTA-ACT_13"/>
    <s v="DTTTA;DTTTA-ACT_15;Ene"/>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01-30T00:00:00"/>
    <s v="Ene"/>
    <n v="6"/>
    <n v="0"/>
    <n v="0"/>
    <s v="Por Ejecutar"/>
    <e v="#N/A"/>
    <e v="#N/A"/>
    <n v="0"/>
    <e v="#N/A"/>
    <e v="#N/A"/>
  </r>
  <r>
    <n v="134"/>
    <s v="OE1;SI;DTTTA-ACT_13"/>
    <s v="DTTTA;DTTTA-ACT_15;Feb"/>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02-28T00:00:00"/>
    <s v="Feb"/>
    <n v="0"/>
    <n v="0"/>
    <e v="#DIV/0!"/>
    <e v="#DIV/0!"/>
    <e v="#N/A"/>
    <e v="#N/A"/>
    <n v="0"/>
    <m/>
    <m/>
  </r>
  <r>
    <n v="134"/>
    <s v="OE1;SI;DTTTA-ACT_13"/>
    <s v="DTTTA;DTTTA-ACT_15;Mar"/>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03-30T00:00:00"/>
    <s v="Mar"/>
    <n v="0"/>
    <n v="0"/>
    <e v="#DIV/0!"/>
    <e v="#DIV/0!"/>
    <e v="#N/A"/>
    <e v="#N/A"/>
    <n v="0"/>
    <m/>
    <m/>
  </r>
  <r>
    <n v="134"/>
    <s v="OE1;SI;DTTTA-ACT_13"/>
    <s v="DTTTA;DTTTA-ACT_15;Abr"/>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04-30T00:00:00"/>
    <s v="Abr"/>
    <n v="0"/>
    <n v="0"/>
    <e v="#DIV/0!"/>
    <e v="#DIV/0!"/>
    <e v="#N/A"/>
    <e v="#N/A"/>
    <n v="0"/>
    <m/>
    <m/>
  </r>
  <r>
    <n v="134"/>
    <s v="OE1;SI;DTTTA-ACT_13"/>
    <s v="DTTTA;DTTTA-ACT_15;May"/>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05-30T00:00:00"/>
    <s v="May"/>
    <n v="0"/>
    <n v="0"/>
    <e v="#DIV/0!"/>
    <e v="#DIV/0!"/>
    <e v="#N/A"/>
    <e v="#N/A"/>
    <n v="0"/>
    <m/>
    <m/>
  </r>
  <r>
    <n v="134"/>
    <s v="OE1;SI;DTTTA-ACT_13"/>
    <s v="DTTTA;DTTTA-ACT_15;Jun"/>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06-30T00:00:00"/>
    <s v="Jun"/>
    <n v="0"/>
    <n v="0"/>
    <e v="#DIV/0!"/>
    <e v="#DIV/0!"/>
    <e v="#N/A"/>
    <e v="#N/A"/>
    <n v="0"/>
    <m/>
    <m/>
  </r>
  <r>
    <n v="134"/>
    <s v="OE1;SI;DTTTA-ACT_13"/>
    <s v="DTTTA;DTTTA-ACT_15;Jul"/>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07-30T00:00:00"/>
    <s v="Jul"/>
    <n v="0"/>
    <n v="0"/>
    <e v="#DIV/0!"/>
    <e v="#DIV/0!"/>
    <e v="#N/A"/>
    <e v="#N/A"/>
    <n v="0"/>
    <m/>
    <m/>
  </r>
  <r>
    <n v="134"/>
    <s v="OE1;SI;DTTTA-ACT_13"/>
    <s v="DTTTA;DTTTA-ACT_15;Ago"/>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08-30T00:00:00"/>
    <s v="Ago"/>
    <n v="0"/>
    <n v="0"/>
    <e v="#DIV/0!"/>
    <e v="#DIV/0!"/>
    <e v="#N/A"/>
    <e v="#N/A"/>
    <n v="0"/>
    <m/>
    <m/>
  </r>
  <r>
    <n v="134"/>
    <s v="OE1;SI;DTTTA-ACT_13"/>
    <s v="DTTTA;DTTTA-ACT_15;Sep"/>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09-30T00:00:00"/>
    <s v="Sep"/>
    <e v="#N/A"/>
    <e v="#N/A"/>
    <e v="#N/A"/>
    <e v="#N/A"/>
    <e v="#N/A"/>
    <e v="#N/A"/>
    <n v="0"/>
    <m/>
    <m/>
  </r>
  <r>
    <n v="134"/>
    <s v="OE1;SI;DTTTA-ACT_13"/>
    <s v="DTTTA;DTTTA-ACT_15;Oct"/>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10-30T00:00:00"/>
    <s v="Oct"/>
    <e v="#N/A"/>
    <e v="#N/A"/>
    <e v="#N/A"/>
    <e v="#N/A"/>
    <e v="#N/A"/>
    <e v="#N/A"/>
    <n v="0"/>
    <m/>
    <m/>
  </r>
  <r>
    <n v="134"/>
    <s v="OE1;SI;DTTTA-ACT_13"/>
    <s v="DTTTA;DTTTA-ACT_15;Nov"/>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11-30T00:00:00"/>
    <s v="Nov"/>
    <e v="#N/A"/>
    <n v="0"/>
    <e v="#N/A"/>
    <e v="#N/A"/>
    <e v="#N/A"/>
    <e v="#N/A"/>
    <n v="0"/>
    <m/>
    <m/>
  </r>
  <r>
    <n v="134"/>
    <s v="OE1;SI;DTTTA-ACT_13"/>
    <s v="DTTTA;DTTTA-ACT_15;Dic"/>
    <x v="0"/>
    <s v="Fortalecer la Vigilancia."/>
    <s v="SI"/>
    <s v="PEI_02"/>
    <x v="1"/>
    <s v="PEI_13 - Planes de Prevención"/>
    <s v="DTTTA-E_05"/>
    <s v="5. Auditorias Integrales a los Homologados SICOV"/>
    <s v="DTTTA-ACT_15"/>
    <s v="Generar Primera Auditoria Integral a todos los Homologados - SICOV"/>
    <s v="DTTTA"/>
    <s v="Despacho_del_Delegado_de_Transito_y_Transporte_Terrestre_Automotor"/>
    <n v="1"/>
    <n v="12"/>
    <n v="2019"/>
    <d v="2019-12-30T00:00:00"/>
    <s v="Dic"/>
    <e v="#N/A"/>
    <n v="0"/>
    <e v="#N/A"/>
    <e v="#N/A"/>
    <e v="#N/A"/>
    <e v="#N/A"/>
    <n v="0"/>
    <m/>
    <m/>
  </r>
  <r>
    <n v="136"/>
    <s v="OE1;SI;DTTTA-ACT_17"/>
    <s v="DTTTA;DTTTA-ACT_17;Ene"/>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01-30T00:00:00"/>
    <s v="Ene"/>
    <n v="98"/>
    <n v="98"/>
    <n v="1"/>
    <s v="Ejecutada"/>
    <e v="#N/A"/>
    <e v="#N/A"/>
    <n v="0"/>
    <e v="#N/A"/>
    <e v="#N/A"/>
  </r>
  <r>
    <n v="136"/>
    <s v="OE1;SI;DTTTA-ACT_17"/>
    <s v="DTTTA;DTTTA-ACT_17;Feb"/>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02-28T00:00:00"/>
    <s v="Feb"/>
    <n v="0"/>
    <n v="0"/>
    <e v="#DIV/0!"/>
    <e v="#DIV/0!"/>
    <e v="#N/A"/>
    <e v="#N/A"/>
    <n v="0"/>
    <m/>
    <m/>
  </r>
  <r>
    <n v="136"/>
    <s v="OE1;SI;DTTTA-ACT_17"/>
    <s v="DTTTA;DTTTA-ACT_17;Mar"/>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03-30T00:00:00"/>
    <s v="Mar"/>
    <n v="0"/>
    <n v="0"/>
    <e v="#DIV/0!"/>
    <e v="#DIV/0!"/>
    <e v="#N/A"/>
    <e v="#N/A"/>
    <n v="0"/>
    <m/>
    <m/>
  </r>
  <r>
    <n v="136"/>
    <s v="OE1;SI;DTTTA-ACT_17"/>
    <s v="DTTTA;DTTTA-ACT_17;Abr"/>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04-30T00:00:00"/>
    <s v="Abr"/>
    <n v="0"/>
    <n v="0"/>
    <e v="#DIV/0!"/>
    <e v="#DIV/0!"/>
    <e v="#N/A"/>
    <e v="#N/A"/>
    <n v="0"/>
    <m/>
    <m/>
  </r>
  <r>
    <n v="136"/>
    <s v="OE1;SI;DTTTA-ACT_17"/>
    <s v="DTTTA;DTTTA-ACT_17;May"/>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05-30T00:00:00"/>
    <s v="May"/>
    <n v="0"/>
    <n v="0"/>
    <e v="#DIV/0!"/>
    <e v="#DIV/0!"/>
    <e v="#N/A"/>
    <e v="#N/A"/>
    <n v="0"/>
    <m/>
    <m/>
  </r>
  <r>
    <n v="136"/>
    <s v="OE1;SI;DTTTA-ACT_17"/>
    <s v="DTTTA;DTTTA-ACT_17;Jun"/>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06-30T00:00:00"/>
    <s v="Jun"/>
    <n v="0"/>
    <n v="0"/>
    <e v="#DIV/0!"/>
    <e v="#DIV/0!"/>
    <e v="#N/A"/>
    <e v="#N/A"/>
    <n v="0"/>
    <m/>
    <m/>
  </r>
  <r>
    <n v="136"/>
    <s v="OE1;SI;DTTTA-ACT_17"/>
    <s v="DTTTA;DTTTA-ACT_17;Jul"/>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07-30T00:00:00"/>
    <s v="Jul"/>
    <n v="0"/>
    <n v="0"/>
    <e v="#DIV/0!"/>
    <e v="#DIV/0!"/>
    <e v="#N/A"/>
    <e v="#N/A"/>
    <n v="0"/>
    <m/>
    <m/>
  </r>
  <r>
    <n v="136"/>
    <s v="OE1;SI;DTTTA-ACT_17"/>
    <s v="DTTTA;DTTTA-ACT_17;Ago"/>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08-30T00:00:00"/>
    <s v="Ago"/>
    <n v="0"/>
    <n v="0"/>
    <e v="#DIV/0!"/>
    <e v="#DIV/0!"/>
    <e v="#N/A"/>
    <e v="#N/A"/>
    <n v="0"/>
    <m/>
    <m/>
  </r>
  <r>
    <n v="136"/>
    <s v="OE1;SI;DTTTA-ACT_17"/>
    <s v="DTTTA;DTTTA-ACT_17;Sep"/>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09-30T00:00:00"/>
    <s v="Sep"/>
    <e v="#N/A"/>
    <e v="#N/A"/>
    <n v="0"/>
    <s v="Por Ejecutar"/>
    <e v="#N/A"/>
    <e v="#N/A"/>
    <n v="0"/>
    <m/>
    <m/>
  </r>
  <r>
    <n v="136"/>
    <s v="OE1;SI;DTTTA-ACT_17"/>
    <s v="DTTTA;DTTTA-ACT_17;Oct"/>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10-30T00:00:00"/>
    <s v="Oct"/>
    <e v="#N/A"/>
    <e v="#N/A"/>
    <n v="0"/>
    <s v="Por Ejecutar"/>
    <e v="#N/A"/>
    <e v="#N/A"/>
    <n v="0"/>
    <m/>
    <m/>
  </r>
  <r>
    <n v="136"/>
    <s v="OE1;SI;DTTTA-ACT_17"/>
    <s v="DTTTA;DTTTA-ACT_17;Nov"/>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11-30T00:00:00"/>
    <s v="Nov"/>
    <e v="#N/A"/>
    <n v="0"/>
    <n v="0"/>
    <s v="Por Ejecutar"/>
    <e v="#N/A"/>
    <e v="#N/A"/>
    <n v="0"/>
    <m/>
    <m/>
  </r>
  <r>
    <n v="136"/>
    <s v="OE1;SI;DTTTA-ACT_17"/>
    <s v="DTTTA;DTTTA-ACT_17;Dic"/>
    <x v="0"/>
    <s v="Fortalecer la Vigilancia."/>
    <s v="SI"/>
    <s v="PAI_10"/>
    <x v="0"/>
    <s v="Gestión_PQRS"/>
    <s v="DTTTA-E_07"/>
    <s v="A. Peticiones, Quejas, Reclamos y Solicitudes."/>
    <s v="DTTTA-ACT_17"/>
    <s v="A. Peticiones, Quejas, Reclamos y Solicitudes."/>
    <s v="DTTTA"/>
    <s v="Dirección_de_Promoción_y_Prevención_Transito_y_Transporte_Terrestre_Automotor"/>
    <n v="1"/>
    <n v="12"/>
    <n v="2019"/>
    <d v="2019-12-30T00:00:00"/>
    <s v="Dic"/>
    <e v="#N/A"/>
    <n v="0"/>
    <n v="0"/>
    <s v="Por Ejecutar"/>
    <e v="#N/A"/>
    <e v="#N/A"/>
    <n v="0"/>
    <m/>
    <m/>
  </r>
  <r>
    <n v="137"/>
    <s v="OE1;SI;DTTTA-ACT_18"/>
    <s v="DTTTA;DTTTA-ACT_18;Ene"/>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01-30T00:00:00"/>
    <s v="Ene"/>
    <n v="4"/>
    <n v="4"/>
    <n v="1"/>
    <s v="Ejecutada"/>
    <e v="#N/A"/>
    <e v="#N/A"/>
    <n v="0"/>
    <e v="#N/A"/>
    <e v="#N/A"/>
  </r>
  <r>
    <n v="137"/>
    <s v="OE1;SI;DTTTA-ACT_18"/>
    <s v="DTTTA;DTTTA-ACT_18;Feb"/>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02-28T00:00:00"/>
    <s v="Feb"/>
    <n v="0"/>
    <n v="0"/>
    <e v="#DIV/0!"/>
    <e v="#DIV/0!"/>
    <e v="#N/A"/>
    <e v="#N/A"/>
    <n v="0"/>
    <m/>
    <m/>
  </r>
  <r>
    <n v="137"/>
    <s v="OE1;SI;DTTTA-ACT_18"/>
    <s v="DTTTA;DTTTA-ACT_18;Mar"/>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03-30T00:00:00"/>
    <s v="Mar"/>
    <n v="0"/>
    <n v="0"/>
    <e v="#DIV/0!"/>
    <e v="#DIV/0!"/>
    <e v="#N/A"/>
    <e v="#N/A"/>
    <n v="0"/>
    <m/>
    <m/>
  </r>
  <r>
    <n v="137"/>
    <s v="OE1;SI;DTTTA-ACT_18"/>
    <s v="DTTTA;DTTTA-ACT_18;Abr"/>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04-30T00:00:00"/>
    <s v="Abr"/>
    <n v="0"/>
    <n v="0"/>
    <e v="#DIV/0!"/>
    <e v="#DIV/0!"/>
    <e v="#N/A"/>
    <e v="#N/A"/>
    <n v="0"/>
    <m/>
    <m/>
  </r>
  <r>
    <n v="137"/>
    <s v="OE1;SI;DTTTA-ACT_18"/>
    <s v="DTTTA;DTTTA-ACT_18;May"/>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05-30T00:00:00"/>
    <s v="May"/>
    <n v="0"/>
    <n v="0"/>
    <e v="#DIV/0!"/>
    <e v="#DIV/0!"/>
    <e v="#N/A"/>
    <e v="#N/A"/>
    <n v="0"/>
    <m/>
    <m/>
  </r>
  <r>
    <n v="137"/>
    <s v="OE1;SI;DTTTA-ACT_18"/>
    <s v="DTTTA;DTTTA-ACT_18;Jun"/>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06-30T00:00:00"/>
    <s v="Jun"/>
    <n v="0"/>
    <n v="0"/>
    <e v="#DIV/0!"/>
    <e v="#DIV/0!"/>
    <e v="#N/A"/>
    <e v="#N/A"/>
    <n v="0"/>
    <m/>
    <m/>
  </r>
  <r>
    <n v="137"/>
    <s v="OE1;SI;DTTTA-ACT_18"/>
    <s v="DTTTA;DTTTA-ACT_18;Jul"/>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07-30T00:00:00"/>
    <s v="Jul"/>
    <n v="0"/>
    <n v="0"/>
    <e v="#DIV/0!"/>
    <e v="#DIV/0!"/>
    <e v="#N/A"/>
    <e v="#N/A"/>
    <n v="0"/>
    <m/>
    <m/>
  </r>
  <r>
    <n v="137"/>
    <s v="OE1;SI;DTTTA-ACT_18"/>
    <s v="DTTTA;DTTTA-ACT_18;Ago"/>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08-30T00:00:00"/>
    <s v="Ago"/>
    <n v="0"/>
    <n v="0"/>
    <e v="#DIV/0!"/>
    <e v="#DIV/0!"/>
    <e v="#N/A"/>
    <e v="#N/A"/>
    <n v="0"/>
    <m/>
    <m/>
  </r>
  <r>
    <n v="137"/>
    <s v="OE1;SI;DTTTA-ACT_18"/>
    <s v="DTTTA;DTTTA-ACT_18;Sep"/>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09-30T00:00:00"/>
    <s v="Sep"/>
    <e v="#N/A"/>
    <e v="#N/A"/>
    <e v="#N/A"/>
    <e v="#N/A"/>
    <e v="#N/A"/>
    <e v="#N/A"/>
    <n v="0"/>
    <m/>
    <m/>
  </r>
  <r>
    <n v="137"/>
    <s v="OE1;SI;DTTTA-ACT_18"/>
    <s v="DTTTA;DTTTA-ACT_18;Oct"/>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10-30T00:00:00"/>
    <s v="Oct"/>
    <e v="#N/A"/>
    <e v="#N/A"/>
    <e v="#N/A"/>
    <e v="#N/A"/>
    <e v="#N/A"/>
    <e v="#N/A"/>
    <n v="0"/>
    <m/>
    <m/>
  </r>
  <r>
    <n v="137"/>
    <s v="OE1;SI;DTTTA-ACT_18"/>
    <s v="DTTTA;DTTTA-ACT_18;Nov"/>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11-30T00:00:00"/>
    <s v="Nov"/>
    <e v="#N/A"/>
    <n v="0"/>
    <e v="#N/A"/>
    <e v="#N/A"/>
    <e v="#N/A"/>
    <e v="#N/A"/>
    <n v="0"/>
    <m/>
    <m/>
  </r>
  <r>
    <n v="137"/>
    <s v="OE1;SI;DTTTA-ACT_18"/>
    <s v="DTTTA;DTTTA-ACT_18;Dic"/>
    <x v="0"/>
    <s v="Fortalecer la Vigilancia."/>
    <s v="SI"/>
    <s v="PAI_10"/>
    <x v="0"/>
    <s v="PyP_Divulgación"/>
    <s v="DTTTA-E_08"/>
    <s v="1. Divulgación"/>
    <s v="DTTTA-ACT_18"/>
    <s v="Asisitir a sesiones con la ciudadanía, vigilados, organizaciones cívicas y otras entidades"/>
    <s v="DTTTA"/>
    <s v="Dirección_de_Promoción_y_Prevención_Transito_y_Transporte_Terrestre_Automotor"/>
    <n v="1"/>
    <n v="12"/>
    <n v="2019"/>
    <d v="2019-12-30T00:00:00"/>
    <s v="Dic"/>
    <e v="#N/A"/>
    <n v="0"/>
    <e v="#N/A"/>
    <e v="#N/A"/>
    <e v="#N/A"/>
    <e v="#N/A"/>
    <n v="0"/>
    <m/>
    <m/>
  </r>
  <r>
    <n v="138"/>
    <s v="OE1;SI;DTTTA-ACT_19"/>
    <s v="DTTTA;DTTTA-ACT_19;Ene"/>
    <x v="0"/>
    <s v="Fortalecer la Vigilancia."/>
    <s v="SI"/>
    <s v="PAI_10"/>
    <x v="0"/>
    <s v="PyP_Divulgación"/>
    <s v="DTTTA-E_08"/>
    <s v="1. Divulgación"/>
    <s v="DTTTA-ACT_19"/>
    <s v="Asisitir a capacitaciones externas"/>
    <s v="DTTTA"/>
    <s v="Dirección_de_Promoción_y_Prevención_Transito_y_Transporte_Terrestre_Automotor"/>
    <n v="2"/>
    <n v="12"/>
    <n v="2019"/>
    <d v="2019-01-30T00:00:00"/>
    <s v="Ene"/>
    <n v="0"/>
    <n v="0"/>
    <e v="#DIV/0!"/>
    <e v="#DIV/0!"/>
    <e v="#N/A"/>
    <e v="#N/A"/>
    <n v="0"/>
    <e v="#N/A"/>
    <e v="#N/A"/>
  </r>
  <r>
    <n v="138"/>
    <s v="OE1;SI;DTTTA-ACT_19"/>
    <s v="DTTTA;DTTTA-ACT_19;Feb"/>
    <x v="0"/>
    <s v="Fortalecer la Vigilancia."/>
    <s v="SI"/>
    <s v="PAI_10"/>
    <x v="0"/>
    <s v="PyP_Divulgación"/>
    <s v="DTTTA-E_08"/>
    <s v="1. Divulgación"/>
    <s v="DTTTA-ACT_19"/>
    <s v="Asisitir a capacitaciones externas"/>
    <s v="DTTTA"/>
    <s v="Dirección_de_Promoción_y_Prevención_Transito_y_Transporte_Terrestre_Automotor"/>
    <n v="2"/>
    <n v="12"/>
    <n v="2019"/>
    <d v="2019-02-28T00:00:00"/>
    <s v="Feb"/>
    <n v="0"/>
    <n v="0"/>
    <e v="#DIV/0!"/>
    <e v="#DIV/0!"/>
    <e v="#N/A"/>
    <e v="#N/A"/>
    <n v="0"/>
    <m/>
    <m/>
  </r>
  <r>
    <n v="138"/>
    <s v="OE1;SI;DTTTA-ACT_19"/>
    <s v="DTTTA;DTTTA-ACT_19;Mar"/>
    <x v="0"/>
    <s v="Fortalecer la Vigilancia."/>
    <s v="SI"/>
    <s v="PAI_10"/>
    <x v="0"/>
    <s v="PyP_Divulgación"/>
    <s v="DTTTA-E_08"/>
    <s v="1. Divulgación"/>
    <s v="DTTTA-ACT_19"/>
    <s v="Asisitir a capacitaciones externas"/>
    <s v="DTTTA"/>
    <s v="Dirección_de_Promoción_y_Prevención_Transito_y_Transporte_Terrestre_Automotor"/>
    <n v="2"/>
    <n v="12"/>
    <n v="2019"/>
    <d v="2019-03-30T00:00:00"/>
    <s v="Mar"/>
    <n v="0"/>
    <n v="0"/>
    <e v="#DIV/0!"/>
    <e v="#DIV/0!"/>
    <e v="#N/A"/>
    <e v="#N/A"/>
    <n v="0"/>
    <m/>
    <m/>
  </r>
  <r>
    <n v="138"/>
    <s v="OE1;SI;DTTTA-ACT_19"/>
    <s v="DTTTA;DTTTA-ACT_19;Abr"/>
    <x v="0"/>
    <s v="Fortalecer la Vigilancia."/>
    <s v="SI"/>
    <s v="PAI_10"/>
    <x v="0"/>
    <s v="PyP_Divulgación"/>
    <s v="DTTTA-E_08"/>
    <s v="1. Divulgación"/>
    <s v="DTTTA-ACT_19"/>
    <s v="Asisitir a capacitaciones externas"/>
    <s v="DTTTA"/>
    <s v="Dirección_de_Promoción_y_Prevención_Transito_y_Transporte_Terrestre_Automotor"/>
    <n v="2"/>
    <n v="12"/>
    <n v="2019"/>
    <d v="2019-04-30T00:00:00"/>
    <s v="Abr"/>
    <n v="0"/>
    <n v="0"/>
    <e v="#DIV/0!"/>
    <e v="#DIV/0!"/>
    <e v="#N/A"/>
    <e v="#N/A"/>
    <n v="0"/>
    <m/>
    <m/>
  </r>
  <r>
    <n v="138"/>
    <s v="OE1;SI;DTTTA-ACT_19"/>
    <s v="DTTTA;DTTTA-ACT_19;May"/>
    <x v="0"/>
    <s v="Fortalecer la Vigilancia."/>
    <s v="SI"/>
    <s v="PAI_10"/>
    <x v="0"/>
    <s v="PyP_Divulgación"/>
    <s v="DTTTA-E_08"/>
    <s v="1. Divulgación"/>
    <s v="DTTTA-ACT_19"/>
    <s v="Asisitir a capacitaciones externas"/>
    <s v="DTTTA"/>
    <s v="Dirección_de_Promoción_y_Prevención_Transito_y_Transporte_Terrestre_Automotor"/>
    <n v="2"/>
    <n v="12"/>
    <n v="2019"/>
    <d v="2019-05-30T00:00:00"/>
    <s v="May"/>
    <n v="0"/>
    <n v="0"/>
    <e v="#DIV/0!"/>
    <e v="#DIV/0!"/>
    <e v="#N/A"/>
    <e v="#N/A"/>
    <n v="0"/>
    <m/>
    <m/>
  </r>
  <r>
    <n v="138"/>
    <s v="OE1;SI;DTTTA-ACT_19"/>
    <s v="DTTTA;DTTTA-ACT_19;Jun"/>
    <x v="0"/>
    <s v="Fortalecer la Vigilancia."/>
    <s v="SI"/>
    <s v="PAI_10"/>
    <x v="0"/>
    <s v="PyP_Divulgación"/>
    <s v="DTTTA-E_08"/>
    <s v="1. Divulgación"/>
    <s v="DTTTA-ACT_19"/>
    <s v="Asisitir a capacitaciones externas"/>
    <s v="DTTTA"/>
    <s v="Dirección_de_Promoción_y_Prevención_Transito_y_Transporte_Terrestre_Automotor"/>
    <n v="2"/>
    <n v="12"/>
    <n v="2019"/>
    <d v="2019-06-30T00:00:00"/>
    <s v="Jun"/>
    <n v="0"/>
    <n v="0"/>
    <e v="#DIV/0!"/>
    <e v="#DIV/0!"/>
    <e v="#N/A"/>
    <e v="#N/A"/>
    <n v="0"/>
    <m/>
    <m/>
  </r>
  <r>
    <n v="138"/>
    <s v="OE1;SI;DTTTA-ACT_19"/>
    <s v="DTTTA;DTTTA-ACT_19;Jul"/>
    <x v="0"/>
    <s v="Fortalecer la Vigilancia."/>
    <s v="SI"/>
    <s v="PAI_10"/>
    <x v="0"/>
    <s v="PyP_Divulgación"/>
    <s v="DTTTA-E_08"/>
    <s v="1. Divulgación"/>
    <s v="DTTTA-ACT_19"/>
    <s v="Asisitir a capacitaciones externas"/>
    <s v="DTTTA"/>
    <s v="Dirección_de_Promoción_y_Prevención_Transito_y_Transporte_Terrestre_Automotor"/>
    <n v="2"/>
    <n v="12"/>
    <n v="2019"/>
    <d v="2019-07-30T00:00:00"/>
    <s v="Jul"/>
    <n v="0"/>
    <n v="0"/>
    <e v="#DIV/0!"/>
    <e v="#DIV/0!"/>
    <e v="#N/A"/>
    <e v="#N/A"/>
    <n v="0"/>
    <m/>
    <m/>
  </r>
  <r>
    <n v="138"/>
    <s v="OE1;SI;DTTTA-ACT_19"/>
    <s v="DTTTA;DTTTA-ACT_19;Ago"/>
    <x v="0"/>
    <s v="Fortalecer la Vigilancia."/>
    <s v="SI"/>
    <s v="PAI_10"/>
    <x v="0"/>
    <s v="PyP_Divulgación"/>
    <s v="DTTTA-E_08"/>
    <s v="1. Divulgación"/>
    <s v="DTTTA-ACT_19"/>
    <s v="Asisitir a capacitaciones externas"/>
    <s v="DTTTA"/>
    <s v="Dirección_de_Promoción_y_Prevención_Transito_y_Transporte_Terrestre_Automotor"/>
    <n v="2"/>
    <n v="12"/>
    <n v="2019"/>
    <d v="2019-08-30T00:00:00"/>
    <s v="Ago"/>
    <n v="0"/>
    <n v="0"/>
    <e v="#DIV/0!"/>
    <e v="#DIV/0!"/>
    <e v="#N/A"/>
    <e v="#N/A"/>
    <n v="0"/>
    <m/>
    <m/>
  </r>
  <r>
    <n v="138"/>
    <s v="OE1;SI;DTTTA-ACT_19"/>
    <s v="DTTTA;DTTTA-ACT_19;Sep"/>
    <x v="0"/>
    <s v="Fortalecer la Vigilancia."/>
    <s v="SI"/>
    <s v="PAI_10"/>
    <x v="0"/>
    <s v="PyP_Divulgación"/>
    <s v="DTTTA-E_08"/>
    <s v="1. Divulgación"/>
    <s v="DTTTA-ACT_19"/>
    <s v="Asisitir a capacitaciones externas"/>
    <s v="DTTTA"/>
    <s v="Dirección_de_Promoción_y_Prevención_Transito_y_Transporte_Terrestre_Automotor"/>
    <n v="2"/>
    <n v="12"/>
    <n v="2019"/>
    <d v="2019-09-30T00:00:00"/>
    <s v="Sep"/>
    <e v="#N/A"/>
    <e v="#N/A"/>
    <e v="#N/A"/>
    <e v="#N/A"/>
    <e v="#N/A"/>
    <e v="#N/A"/>
    <n v="0"/>
    <m/>
    <m/>
  </r>
  <r>
    <n v="138"/>
    <s v="OE1;SI;DTTTA-ACT_19"/>
    <s v="DTTTA;DTTTA-ACT_19;Oct"/>
    <x v="0"/>
    <s v="Fortalecer la Vigilancia."/>
    <s v="SI"/>
    <s v="PAI_10"/>
    <x v="0"/>
    <s v="PyP_Divulgación"/>
    <s v="DTTTA-E_08"/>
    <s v="1. Divulgación"/>
    <s v="DTTTA-ACT_19"/>
    <s v="Asisitir a capacitaciones externas"/>
    <s v="DTTTA"/>
    <s v="Dirección_de_Promoción_y_Prevención_Transito_y_Transporte_Terrestre_Automotor"/>
    <n v="2"/>
    <n v="12"/>
    <n v="2019"/>
    <d v="2019-10-30T00:00:00"/>
    <s v="Oct"/>
    <e v="#N/A"/>
    <e v="#N/A"/>
    <e v="#N/A"/>
    <e v="#N/A"/>
    <e v="#N/A"/>
    <e v="#N/A"/>
    <n v="0"/>
    <m/>
    <m/>
  </r>
  <r>
    <n v="138"/>
    <s v="OE1;SI;DTTTA-ACT_19"/>
    <s v="DTTTA;DTTTA-ACT_19;Nov"/>
    <x v="0"/>
    <s v="Fortalecer la Vigilancia."/>
    <s v="SI"/>
    <s v="PAI_10"/>
    <x v="0"/>
    <s v="PyP_Divulgación"/>
    <s v="DTTTA-E_08"/>
    <s v="1. Divulgación"/>
    <s v="DTTTA-ACT_19"/>
    <s v="Asisitir a capacitaciones externas"/>
    <s v="DTTTA"/>
    <s v="Dirección_de_Promoción_y_Prevención_Transito_y_Transporte_Terrestre_Automotor"/>
    <n v="2"/>
    <n v="12"/>
    <n v="2019"/>
    <d v="2019-11-30T00:00:00"/>
    <s v="Nov"/>
    <e v="#N/A"/>
    <n v="0"/>
    <e v="#N/A"/>
    <e v="#N/A"/>
    <e v="#N/A"/>
    <e v="#N/A"/>
    <n v="0"/>
    <m/>
    <m/>
  </r>
  <r>
    <n v="138"/>
    <s v="OE1;SI;DTTTA-ACT_19"/>
    <s v="DTTTA;DTTTA-ACT_19;Dic"/>
    <x v="0"/>
    <s v="Fortalecer la Vigilancia."/>
    <s v="SI"/>
    <s v="PAI_10"/>
    <x v="0"/>
    <s v="PyP_Divulgación"/>
    <s v="DTTTA-E_08"/>
    <s v="1. Divulgación"/>
    <s v="DTTTA-ACT_19"/>
    <s v="Asisitir a capacitaciones externas"/>
    <s v="DTTTA"/>
    <s v="Dirección_de_Promoción_y_Prevención_Transito_y_Transporte_Terrestre_Automotor"/>
    <n v="2"/>
    <n v="12"/>
    <n v="2019"/>
    <d v="2019-12-30T00:00:00"/>
    <s v="Dic"/>
    <e v="#N/A"/>
    <n v="0"/>
    <e v="#N/A"/>
    <e v="#N/A"/>
    <e v="#N/A"/>
    <e v="#N/A"/>
    <n v="0"/>
    <m/>
    <m/>
  </r>
  <r>
    <n v="139"/>
    <s v="OE1;SI;DTTTA-ACT_20"/>
    <s v="DTTTA;DTTTA-ACT_20;Ene"/>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01-30T00:00:00"/>
    <s v="Ene"/>
    <n v="2"/>
    <n v="2"/>
    <n v="1"/>
    <s v="Ejecutada"/>
    <e v="#N/A"/>
    <e v="#N/A"/>
    <n v="0"/>
    <e v="#N/A"/>
    <e v="#N/A"/>
  </r>
  <r>
    <n v="139"/>
    <s v="OE1;SI;DTTTA-ACT_20"/>
    <s v="DTTTA;DTTTA-ACT_20;Feb"/>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02-28T00:00:00"/>
    <s v="Feb"/>
    <n v="0"/>
    <n v="0"/>
    <n v="0"/>
    <s v="Por Ejecutar"/>
    <e v="#N/A"/>
    <e v="#N/A"/>
    <n v="0"/>
    <m/>
    <m/>
  </r>
  <r>
    <n v="139"/>
    <s v="OE1;SI;DTTTA-ACT_20"/>
    <s v="DTTTA;DTTTA-ACT_20;Mar"/>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03-30T00:00:00"/>
    <s v="Mar"/>
    <n v="0"/>
    <n v="0"/>
    <n v="0"/>
    <s v="Por Ejecutar"/>
    <e v="#N/A"/>
    <e v="#N/A"/>
    <n v="0"/>
    <m/>
    <m/>
  </r>
  <r>
    <n v="139"/>
    <s v="OE1;SI;DTTTA-ACT_20"/>
    <s v="DTTTA;DTTTA-ACT_20;Abr"/>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04-30T00:00:00"/>
    <s v="Abr"/>
    <n v="0"/>
    <n v="0"/>
    <n v="0"/>
    <s v="Por Ejecutar"/>
    <e v="#N/A"/>
    <e v="#N/A"/>
    <n v="0"/>
    <m/>
    <m/>
  </r>
  <r>
    <n v="139"/>
    <s v="OE1;SI;DTTTA-ACT_20"/>
    <s v="DTTTA;DTTTA-ACT_20;May"/>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05-30T00:00:00"/>
    <s v="May"/>
    <n v="0"/>
    <n v="0"/>
    <n v="0"/>
    <s v="Por Ejecutar"/>
    <e v="#N/A"/>
    <e v="#N/A"/>
    <n v="0"/>
    <m/>
    <m/>
  </r>
  <r>
    <n v="139"/>
    <s v="OE1;SI;DTTTA-ACT_20"/>
    <s v="DTTTA;DTTTA-ACT_20;Jun"/>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06-30T00:00:00"/>
    <s v="Jun"/>
    <n v="0"/>
    <n v="0"/>
    <e v="#DIV/0!"/>
    <e v="#DIV/0!"/>
    <e v="#N/A"/>
    <e v="#N/A"/>
    <n v="0"/>
    <m/>
    <m/>
  </r>
  <r>
    <n v="139"/>
    <s v="OE1;SI;DTTTA-ACT_20"/>
    <s v="DTTTA;DTTTA-ACT_20;Jul"/>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07-30T00:00:00"/>
    <s v="Jul"/>
    <n v="0"/>
    <n v="0"/>
    <n v="0"/>
    <s v="Por Ejecutar"/>
    <e v="#N/A"/>
    <e v="#N/A"/>
    <n v="0"/>
    <m/>
    <m/>
  </r>
  <r>
    <n v="139"/>
    <s v="OE1;SI;DTTTA-ACT_20"/>
    <s v="DTTTA;DTTTA-ACT_20;Ago"/>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08-30T00:00:00"/>
    <s v="Ago"/>
    <n v="0"/>
    <n v="0"/>
    <n v="0"/>
    <s v="Por Ejecutar"/>
    <e v="#N/A"/>
    <e v="#N/A"/>
    <n v="0"/>
    <m/>
    <m/>
  </r>
  <r>
    <n v="139"/>
    <s v="OE1;SI;DTTTA-ACT_20"/>
    <s v="DTTTA;DTTTA-ACT_20;Sep"/>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09-30T00:00:00"/>
    <s v="Sep"/>
    <e v="#N/A"/>
    <e v="#N/A"/>
    <e v="#N/A"/>
    <e v="#N/A"/>
    <e v="#N/A"/>
    <e v="#N/A"/>
    <n v="0"/>
    <m/>
    <m/>
  </r>
  <r>
    <n v="139"/>
    <s v="OE1;SI;DTTTA-ACT_20"/>
    <s v="DTTTA;DTTTA-ACT_20;Oct"/>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10-30T00:00:00"/>
    <s v="Oct"/>
    <e v="#N/A"/>
    <e v="#N/A"/>
    <n v="0"/>
    <s v="Por Ejecutar"/>
    <e v="#N/A"/>
    <e v="#N/A"/>
    <n v="0"/>
    <m/>
    <m/>
  </r>
  <r>
    <n v="139"/>
    <s v="OE1;SI;DTTTA-ACT_20"/>
    <s v="DTTTA;DTTTA-ACT_20;Nov"/>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11-30T00:00:00"/>
    <s v="Nov"/>
    <e v="#N/A"/>
    <n v="0"/>
    <n v="0"/>
    <s v="Por Ejecutar"/>
    <e v="#N/A"/>
    <e v="#N/A"/>
    <n v="0"/>
    <m/>
    <m/>
  </r>
  <r>
    <n v="139"/>
    <s v="OE1;SI;DTTTA-ACT_20"/>
    <s v="DTTTA;DTTTA-ACT_20;Dic"/>
    <x v="0"/>
    <s v="Fortalecer la Vigilancia."/>
    <s v="SI"/>
    <s v="PAI_10"/>
    <x v="0"/>
    <s v="PyP_Campañas de Promoción y Capacitación"/>
    <s v="DTTTA-E_09"/>
    <s v="2. Campañas de Promoción y Capacitación"/>
    <s v="DTTTA-ACT_20"/>
    <s v="Desarrollar acciones de divulgación a los supervisados"/>
    <s v="DTTTA"/>
    <s v="Dirección_de_Promoción_y_Prevención_Transito_y_Transporte_Terrestre_Automotor"/>
    <n v="6"/>
    <n v="12"/>
    <n v="2019"/>
    <d v="2019-12-30T00:00:00"/>
    <s v="Dic"/>
    <e v="#N/A"/>
    <n v="0"/>
    <e v="#N/A"/>
    <e v="#N/A"/>
    <e v="#N/A"/>
    <e v="#N/A"/>
    <n v="0"/>
    <m/>
    <m/>
  </r>
  <r>
    <n v="140"/>
    <s v="OE1;SI;DTTTA-ACT_21"/>
    <s v="DTTTA;DTTTA-ACT_21;Ene"/>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01-30T00:00:00"/>
    <s v="Ene"/>
    <n v="0"/>
    <n v="0"/>
    <n v="0"/>
    <s v="Por Ejecutar"/>
    <e v="#N/A"/>
    <e v="#N/A"/>
    <n v="0"/>
    <e v="#N/A"/>
    <e v="#N/A"/>
  </r>
  <r>
    <n v="140"/>
    <s v="OE1;SI;DTTTA-ACT_21"/>
    <s v="DTTTA;DTTTA-ACT_21;Feb"/>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02-28T00:00:00"/>
    <s v="Feb"/>
    <n v="0"/>
    <n v="0"/>
    <n v="0"/>
    <s v="Por Ejecutar"/>
    <e v="#N/A"/>
    <e v="#N/A"/>
    <n v="0"/>
    <m/>
    <m/>
  </r>
  <r>
    <n v="140"/>
    <s v="OE1;SI;DTTTA-ACT_21"/>
    <s v="DTTTA;DTTTA-ACT_21;Mar"/>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03-30T00:00:00"/>
    <s v="Mar"/>
    <n v="0"/>
    <n v="0"/>
    <n v="0"/>
    <s v="Por Ejecutar"/>
    <e v="#N/A"/>
    <e v="#N/A"/>
    <n v="0"/>
    <m/>
    <m/>
  </r>
  <r>
    <n v="140"/>
    <s v="OE1;SI;DTTTA-ACT_21"/>
    <s v="DTTTA;DTTTA-ACT_21;Abr"/>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04-30T00:00:00"/>
    <s v="Abr"/>
    <n v="0"/>
    <n v="0"/>
    <e v="#DIV/0!"/>
    <e v="#DIV/0!"/>
    <e v="#N/A"/>
    <e v="#N/A"/>
    <n v="0"/>
    <m/>
    <m/>
  </r>
  <r>
    <n v="140"/>
    <s v="OE1;SI;DTTTA-ACT_21"/>
    <s v="DTTTA;DTTTA-ACT_21;May"/>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05-30T00:00:00"/>
    <s v="May"/>
    <n v="0"/>
    <n v="0"/>
    <n v="0"/>
    <s v="Por Ejecutar"/>
    <e v="#N/A"/>
    <e v="#N/A"/>
    <n v="0"/>
    <m/>
    <m/>
  </r>
  <r>
    <n v="140"/>
    <s v="OE1;SI;DTTTA-ACT_21"/>
    <s v="DTTTA;DTTTA-ACT_21;Jun"/>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06-30T00:00:00"/>
    <s v="Jun"/>
    <n v="0"/>
    <n v="0"/>
    <n v="0"/>
    <s v="Por Ejecutar"/>
    <e v="#N/A"/>
    <e v="#N/A"/>
    <n v="0"/>
    <m/>
    <m/>
  </r>
  <r>
    <n v="140"/>
    <s v="OE1;SI;DTTTA-ACT_21"/>
    <s v="DTTTA;DTTTA-ACT_21;Jul"/>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07-30T00:00:00"/>
    <s v="Jul"/>
    <n v="0"/>
    <n v="0"/>
    <n v="0"/>
    <s v="Por Ejecutar"/>
    <e v="#N/A"/>
    <e v="#N/A"/>
    <n v="0"/>
    <m/>
    <m/>
  </r>
  <r>
    <n v="140"/>
    <s v="OE1;SI;DTTTA-ACT_21"/>
    <s v="DTTTA;DTTTA-ACT_21;Ago"/>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08-30T00:00:00"/>
    <s v="Ago"/>
    <n v="0"/>
    <n v="0"/>
    <e v="#DIV/0!"/>
    <e v="#DIV/0!"/>
    <e v="#N/A"/>
    <e v="#N/A"/>
    <n v="0"/>
    <m/>
    <m/>
  </r>
  <r>
    <n v="140"/>
    <s v="OE1;SI;DTTTA-ACT_21"/>
    <s v="DTTTA;DTTTA-ACT_21;Sep"/>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09-30T00:00:00"/>
    <s v="Sep"/>
    <e v="#N/A"/>
    <e v="#N/A"/>
    <e v="#N/A"/>
    <e v="#N/A"/>
    <e v="#N/A"/>
    <e v="#N/A"/>
    <n v="0"/>
    <m/>
    <m/>
  </r>
  <r>
    <n v="140"/>
    <s v="OE1;SI;DTTTA-ACT_21"/>
    <s v="DTTTA;DTTTA-ACT_21;Oct"/>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10-30T00:00:00"/>
    <s v="Oct"/>
    <e v="#N/A"/>
    <e v="#N/A"/>
    <n v="0"/>
    <s v="Por Ejecutar"/>
    <e v="#N/A"/>
    <e v="#N/A"/>
    <n v="0"/>
    <m/>
    <m/>
  </r>
  <r>
    <n v="140"/>
    <s v="OE1;SI;DTTTA-ACT_21"/>
    <s v="DTTTA;DTTTA-ACT_21;Nov"/>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11-30T00:00:00"/>
    <s v="Nov"/>
    <e v="#N/A"/>
    <n v="0"/>
    <e v="#N/A"/>
    <e v="#N/A"/>
    <e v="#N/A"/>
    <e v="#N/A"/>
    <n v="0"/>
    <m/>
    <m/>
  </r>
  <r>
    <n v="140"/>
    <s v="OE1;SI;DTTTA-ACT_21"/>
    <s v="DTTTA;DTTTA-ACT_21;Dic"/>
    <x v="0"/>
    <s v="Fortalecer la Vigilancia."/>
    <s v="SI"/>
    <s v="PAI_10"/>
    <x v="0"/>
    <s v="PyP_Campañas de Promoción y Capacitación"/>
    <s v="DTTTA-E_09"/>
    <s v="2. Campañas de Promoción y Capacitación"/>
    <s v="DTTTA-ACT_21"/>
    <s v="Realizar capacitaciones internas"/>
    <s v="DTTTA"/>
    <s v="Dirección_de_Promoción_y_Prevención_Transito_y_Transporte_Terrestre_Automotor"/>
    <n v="2"/>
    <n v="12"/>
    <n v="2019"/>
    <d v="2019-12-30T00:00:00"/>
    <s v="Dic"/>
    <e v="#N/A"/>
    <n v="0"/>
    <e v="#N/A"/>
    <e v="#N/A"/>
    <e v="#N/A"/>
    <e v="#N/A"/>
    <n v="0"/>
    <m/>
    <m/>
  </r>
  <r>
    <n v="141"/>
    <s v="OE1;SI;DTTTA-ACT_22"/>
    <s v="DTTTA;DTTTA-ACT_22;Ene"/>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01-30T00:00:00"/>
    <s v="Ene"/>
    <n v="0"/>
    <n v="0"/>
    <n v="0"/>
    <s v="Por Ejecutar"/>
    <e v="#N/A"/>
    <e v="#N/A"/>
    <n v="0"/>
    <e v="#N/A"/>
    <e v="#N/A"/>
  </r>
  <r>
    <n v="141"/>
    <s v="OE1;SI;DTTTA-ACT_22"/>
    <s v="DTTTA;DTTTA-ACT_22;Feb"/>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02-28T00:00:00"/>
    <s v="Feb"/>
    <n v="0"/>
    <n v="0"/>
    <e v="#DIV/0!"/>
    <e v="#DIV/0!"/>
    <e v="#N/A"/>
    <e v="#N/A"/>
    <n v="0"/>
    <m/>
    <m/>
  </r>
  <r>
    <n v="141"/>
    <s v="OE1;SI;DTTTA-ACT_22"/>
    <s v="DTTTA;DTTTA-ACT_22;Mar"/>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03-30T00:00:00"/>
    <s v="Mar"/>
    <n v="0"/>
    <n v="0"/>
    <e v="#DIV/0!"/>
    <e v="#DIV/0!"/>
    <e v="#N/A"/>
    <e v="#N/A"/>
    <n v="0"/>
    <m/>
    <m/>
  </r>
  <r>
    <n v="141"/>
    <s v="OE1;SI;DTTTA-ACT_22"/>
    <s v="DTTTA;DTTTA-ACT_22;Abr"/>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04-30T00:00:00"/>
    <s v="Abr"/>
    <n v="0"/>
    <n v="0"/>
    <e v="#DIV/0!"/>
    <e v="#DIV/0!"/>
    <e v="#N/A"/>
    <e v="#N/A"/>
    <n v="0"/>
    <m/>
    <m/>
  </r>
  <r>
    <n v="141"/>
    <s v="OE1;SI;DTTTA-ACT_22"/>
    <s v="DTTTA;DTTTA-ACT_22;May"/>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05-30T00:00:00"/>
    <s v="May"/>
    <n v="0"/>
    <n v="0"/>
    <e v="#DIV/0!"/>
    <e v="#DIV/0!"/>
    <e v="#N/A"/>
    <e v="#N/A"/>
    <n v="0"/>
    <m/>
    <m/>
  </r>
  <r>
    <n v="141"/>
    <s v="OE1;SI;DTTTA-ACT_22"/>
    <s v="DTTTA;DTTTA-ACT_22;Jun"/>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06-30T00:00:00"/>
    <s v="Jun"/>
    <n v="0"/>
    <n v="0"/>
    <e v="#DIV/0!"/>
    <e v="#DIV/0!"/>
    <e v="#N/A"/>
    <e v="#N/A"/>
    <n v="0"/>
    <m/>
    <m/>
  </r>
  <r>
    <n v="141"/>
    <s v="OE1;SI;DTTTA-ACT_22"/>
    <s v="DTTTA;DTTTA-ACT_22;Jul"/>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07-30T00:00:00"/>
    <s v="Jul"/>
    <n v="0"/>
    <n v="0"/>
    <e v="#DIV/0!"/>
    <e v="#DIV/0!"/>
    <e v="#N/A"/>
    <e v="#N/A"/>
    <n v="0"/>
    <m/>
    <m/>
  </r>
  <r>
    <n v="141"/>
    <s v="OE1;SI;DTTTA-ACT_22"/>
    <s v="DTTTA;DTTTA-ACT_22;Ago"/>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08-30T00:00:00"/>
    <s v="Ago"/>
    <n v="0"/>
    <n v="0"/>
    <e v="#DIV/0!"/>
    <e v="#DIV/0!"/>
    <e v="#N/A"/>
    <e v="#N/A"/>
    <n v="0"/>
    <m/>
    <m/>
  </r>
  <r>
    <n v="141"/>
    <s v="OE1;SI;DTTTA-ACT_22"/>
    <s v="DTTTA;DTTTA-ACT_22;Sep"/>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09-30T00:00:00"/>
    <s v="Sep"/>
    <e v="#N/A"/>
    <e v="#N/A"/>
    <e v="#N/A"/>
    <e v="#N/A"/>
    <e v="#N/A"/>
    <e v="#N/A"/>
    <n v="0"/>
    <m/>
    <m/>
  </r>
  <r>
    <n v="141"/>
    <s v="OE1;SI;DTTTA-ACT_22"/>
    <s v="DTTTA;DTTTA-ACT_22;Oct"/>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10-30T00:00:00"/>
    <s v="Oct"/>
    <e v="#N/A"/>
    <e v="#N/A"/>
    <e v="#N/A"/>
    <e v="#N/A"/>
    <e v="#N/A"/>
    <e v="#N/A"/>
    <n v="0"/>
    <m/>
    <m/>
  </r>
  <r>
    <n v="141"/>
    <s v="OE1;SI;DTTTA-ACT_22"/>
    <s v="DTTTA;DTTTA-ACT_22;Nov"/>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11-30T00:00:00"/>
    <s v="Nov"/>
    <e v="#N/A"/>
    <n v="0"/>
    <e v="#N/A"/>
    <e v="#N/A"/>
    <e v="#N/A"/>
    <e v="#N/A"/>
    <n v="0"/>
    <m/>
    <m/>
  </r>
  <r>
    <n v="141"/>
    <s v="OE1;SI;DTTTA-ACT_22"/>
    <s v="DTTTA;DTTTA-ACT_22;Dic"/>
    <x v="0"/>
    <s v="Fortalecer la Vigilancia."/>
    <s v="SI"/>
    <s v="PAI_10"/>
    <x v="0"/>
    <s v="PyP_Campañas de Promoción y Capacitación"/>
    <s v="DTTTA-E_09"/>
    <s v="2. Campañas de Promoción y Capacitación"/>
    <s v="DTTTA-ACT_22"/>
    <s v="Generación de Insumos para Campañas de Promoción y Capacitación."/>
    <s v="DTTTA"/>
    <s v="Dirección_de_Promoción_y_Prevención_Transito_y_Transporte_Terrestre_Automotor"/>
    <n v="2"/>
    <n v="12"/>
    <n v="2019"/>
    <d v="2019-12-30T00:00:00"/>
    <s v="Dic"/>
    <e v="#N/A"/>
    <n v="0"/>
    <e v="#N/A"/>
    <e v="#N/A"/>
    <e v="#N/A"/>
    <e v="#N/A"/>
    <n v="0"/>
    <m/>
    <m/>
  </r>
  <r>
    <n v="142"/>
    <s v="OE1;SI;DTTTA-ACT_23"/>
    <s v="DTTTA;DTTTA-ACT_23;Ene"/>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01-30T00:00:00"/>
    <s v="Ene"/>
    <n v="0"/>
    <n v="0"/>
    <n v="0"/>
    <s v="Por Ejecutar"/>
    <e v="#N/A"/>
    <e v="#N/A"/>
    <n v="0"/>
    <e v="#N/A"/>
    <e v="#N/A"/>
  </r>
  <r>
    <n v="142"/>
    <s v="OE1;SI;DTTTA-ACT_23"/>
    <s v="DTTTA;DTTTA-ACT_23;Feb"/>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02-28T00:00:00"/>
    <s v="Feb"/>
    <n v="0"/>
    <n v="0"/>
    <n v="0"/>
    <s v="Por Ejecutar"/>
    <e v="#N/A"/>
    <e v="#N/A"/>
    <n v="0"/>
    <m/>
    <m/>
  </r>
  <r>
    <n v="142"/>
    <s v="OE1;SI;DTTTA-ACT_23"/>
    <s v="DTTTA;DTTTA-ACT_23;Mar"/>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03-30T00:00:00"/>
    <s v="Mar"/>
    <n v="0"/>
    <n v="0"/>
    <n v="0"/>
    <s v="Por Ejecutar"/>
    <e v="#N/A"/>
    <e v="#N/A"/>
    <n v="0"/>
    <m/>
    <m/>
  </r>
  <r>
    <n v="142"/>
    <s v="OE1;SI;DTTTA-ACT_23"/>
    <s v="DTTTA;DTTTA-ACT_23;Abr"/>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04-30T00:00:00"/>
    <s v="Abr"/>
    <n v="1"/>
    <n v="0"/>
    <n v="0"/>
    <s v="Por Ejecutar"/>
    <e v="#N/A"/>
    <e v="#N/A"/>
    <n v="0"/>
    <m/>
    <m/>
  </r>
  <r>
    <n v="142"/>
    <s v="OE1;SI;DTTTA-ACT_23"/>
    <s v="DTTTA;DTTTA-ACT_23;May"/>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05-30T00:00:00"/>
    <s v="May"/>
    <n v="0"/>
    <n v="0"/>
    <n v="0"/>
    <s v="Por Ejecutar"/>
    <e v="#N/A"/>
    <e v="#N/A"/>
    <n v="0"/>
    <m/>
    <m/>
  </r>
  <r>
    <n v="142"/>
    <s v="OE1;SI;DTTTA-ACT_23"/>
    <s v="DTTTA;DTTTA-ACT_23;Jun"/>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06-30T00:00:00"/>
    <s v="Jun"/>
    <n v="0"/>
    <n v="0"/>
    <e v="#DIV/0!"/>
    <e v="#DIV/0!"/>
    <e v="#N/A"/>
    <e v="#N/A"/>
    <n v="0"/>
    <m/>
    <m/>
  </r>
  <r>
    <n v="142"/>
    <s v="OE1;SI;DTTTA-ACT_23"/>
    <s v="DTTTA;DTTTA-ACT_23;Jul"/>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07-30T00:00:00"/>
    <s v="Jul"/>
    <n v="0"/>
    <n v="0"/>
    <n v="0"/>
    <s v="Por Ejecutar"/>
    <e v="#N/A"/>
    <e v="#N/A"/>
    <n v="0"/>
    <m/>
    <m/>
  </r>
  <r>
    <n v="142"/>
    <s v="OE1;SI;DTTTA-ACT_23"/>
    <s v="DTTTA;DTTTA-ACT_23;Ago"/>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08-30T00:00:00"/>
    <s v="Ago"/>
    <n v="0"/>
    <n v="0"/>
    <n v="0"/>
    <s v="Por Ejecutar"/>
    <e v="#N/A"/>
    <e v="#N/A"/>
    <n v="0"/>
    <m/>
    <m/>
  </r>
  <r>
    <n v="142"/>
    <s v="OE1;SI;DTTTA-ACT_23"/>
    <s v="DTTTA;DTTTA-ACT_23;Sep"/>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09-30T00:00:00"/>
    <s v="Sep"/>
    <e v="#N/A"/>
    <e v="#N/A"/>
    <n v="0"/>
    <s v="Por Ejecutar"/>
    <e v="#N/A"/>
    <e v="#N/A"/>
    <n v="0"/>
    <m/>
    <m/>
  </r>
  <r>
    <n v="142"/>
    <s v="OE1;SI;DTTTA-ACT_23"/>
    <s v="DTTTA;DTTTA-ACT_23;Oct"/>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10-30T00:00:00"/>
    <s v="Oct"/>
    <e v="#N/A"/>
    <e v="#N/A"/>
    <n v="0"/>
    <s v="Por Ejecutar"/>
    <e v="#N/A"/>
    <e v="#N/A"/>
    <n v="0"/>
    <m/>
    <m/>
  </r>
  <r>
    <n v="142"/>
    <s v="OE1;SI;DTTTA-ACT_23"/>
    <s v="DTTTA;DTTTA-ACT_23;Nov"/>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11-30T00:00:00"/>
    <s v="Nov"/>
    <e v="#N/A"/>
    <n v="0"/>
    <n v="0"/>
    <s v="Por Ejecutar"/>
    <e v="#N/A"/>
    <e v="#N/A"/>
    <n v="0"/>
    <m/>
    <m/>
  </r>
  <r>
    <n v="142"/>
    <s v="OE1;SI;DTTTA-ACT_23"/>
    <s v="DTTTA;DTTTA-ACT_23;Dic"/>
    <x v="0"/>
    <s v="Fortalecer la Vigilancia."/>
    <s v="SI"/>
    <s v="PAI_10"/>
    <x v="0"/>
    <s v="PyP_Campañas de Promoción y Capacitación"/>
    <s v="DTTTA-E_09"/>
    <s v="2. Campañas de Promoción y Capacitación"/>
    <s v="DTTTA-ACT_23"/>
    <s v="Generar Alcance y Contenidos para la Realización del 1er Congreso del Sector Transporte."/>
    <s v="DTTTA"/>
    <s v="Dirección_de_Promoción_y_Prevención_Transito_y_Transporte_Terrestre_Automotor"/>
    <n v="2"/>
    <n v="12"/>
    <n v="2019"/>
    <d v="2019-12-30T00:00:00"/>
    <s v="Dic"/>
    <e v="#N/A"/>
    <n v="0"/>
    <n v="0"/>
    <s v="Por Ejecutar"/>
    <e v="#N/A"/>
    <e v="#N/A"/>
    <n v="0"/>
    <m/>
    <m/>
  </r>
  <r>
    <n v="143"/>
    <s v="OE1;SI;DTTTA-ACT_24"/>
    <s v="DTTTA;DTTTA-ACT_24;Ene"/>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01-30T00:00:00"/>
    <s v="Ene"/>
    <n v="7"/>
    <n v="7"/>
    <n v="1"/>
    <s v="Ejecutada"/>
    <e v="#N/A"/>
    <e v="#N/A"/>
    <n v="0"/>
    <e v="#N/A"/>
    <e v="#N/A"/>
  </r>
  <r>
    <n v="143"/>
    <s v="OE1;SI;DTTTA-ACT_24"/>
    <s v="DTTTA;DTTTA-ACT_24;Feb"/>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02-28T00:00:00"/>
    <s v="Feb"/>
    <n v="0"/>
    <n v="0"/>
    <e v="#DIV/0!"/>
    <e v="#DIV/0!"/>
    <e v="#N/A"/>
    <e v="#N/A"/>
    <n v="0"/>
    <m/>
    <m/>
  </r>
  <r>
    <n v="143"/>
    <s v="OE1;SI;DTTTA-ACT_24"/>
    <s v="DTTTA;DTTTA-ACT_24;Mar"/>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03-30T00:00:00"/>
    <s v="Mar"/>
    <n v="0"/>
    <n v="0"/>
    <n v="0"/>
    <s v="Por Ejecutar"/>
    <e v="#N/A"/>
    <e v="#N/A"/>
    <n v="0"/>
    <m/>
    <m/>
  </r>
  <r>
    <n v="143"/>
    <s v="OE1;SI;DTTTA-ACT_24"/>
    <s v="DTTTA;DTTTA-ACT_24;Abr"/>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04-30T00:00:00"/>
    <s v="Abr"/>
    <n v="0"/>
    <n v="0"/>
    <n v="0"/>
    <s v="Por Ejecutar"/>
    <e v="#N/A"/>
    <e v="#N/A"/>
    <n v="0"/>
    <m/>
    <m/>
  </r>
  <r>
    <n v="143"/>
    <s v="OE1;SI;DTTTA-ACT_24"/>
    <s v="DTTTA;DTTTA-ACT_24;May"/>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05-30T00:00:00"/>
    <s v="May"/>
    <n v="0"/>
    <n v="0"/>
    <e v="#DIV/0!"/>
    <e v="#DIV/0!"/>
    <e v="#N/A"/>
    <e v="#N/A"/>
    <n v="0"/>
    <m/>
    <m/>
  </r>
  <r>
    <n v="143"/>
    <s v="OE1;SI;DTTTA-ACT_24"/>
    <s v="DTTTA;DTTTA-ACT_24;Jun"/>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06-30T00:00:00"/>
    <s v="Jun"/>
    <n v="1"/>
    <n v="0"/>
    <n v="0"/>
    <s v="Por Ejecutar"/>
    <e v="#N/A"/>
    <e v="#N/A"/>
    <n v="0"/>
    <m/>
    <m/>
  </r>
  <r>
    <n v="143"/>
    <s v="OE1;SI;DTTTA-ACT_24"/>
    <s v="DTTTA;DTTTA-ACT_24;Jul"/>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07-30T00:00:00"/>
    <s v="Jul"/>
    <n v="0"/>
    <n v="0"/>
    <n v="0"/>
    <s v="Por Ejecutar"/>
    <e v="#N/A"/>
    <e v="#N/A"/>
    <n v="0"/>
    <m/>
    <m/>
  </r>
  <r>
    <n v="143"/>
    <s v="OE1;SI;DTTTA-ACT_24"/>
    <s v="DTTTA;DTTTA-ACT_24;Ago"/>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08-30T00:00:00"/>
    <s v="Ago"/>
    <n v="0"/>
    <n v="0"/>
    <e v="#DIV/0!"/>
    <e v="#DIV/0!"/>
    <e v="#N/A"/>
    <e v="#N/A"/>
    <n v="0"/>
    <m/>
    <m/>
  </r>
  <r>
    <n v="143"/>
    <s v="OE1;SI;DTTTA-ACT_24"/>
    <s v="DTTTA;DTTTA-ACT_24;Sep"/>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09-30T00:00:00"/>
    <s v="Sep"/>
    <e v="#N/A"/>
    <e v="#N/A"/>
    <n v="0"/>
    <s v="Por Ejecutar"/>
    <e v="#N/A"/>
    <e v="#N/A"/>
    <n v="0"/>
    <m/>
    <m/>
  </r>
  <r>
    <n v="143"/>
    <s v="OE1;SI;DTTTA-ACT_24"/>
    <s v="DTTTA;DTTTA-ACT_24;Oct"/>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10-30T00:00:00"/>
    <s v="Oct"/>
    <e v="#N/A"/>
    <e v="#N/A"/>
    <n v="0"/>
    <s v="Por Ejecutar"/>
    <e v="#N/A"/>
    <e v="#N/A"/>
    <n v="0"/>
    <m/>
    <m/>
  </r>
  <r>
    <n v="143"/>
    <s v="OE1;SI;DTTTA-ACT_24"/>
    <s v="DTTTA;DTTTA-ACT_24;Nov"/>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11-30T00:00:00"/>
    <s v="Nov"/>
    <e v="#N/A"/>
    <n v="0"/>
    <e v="#N/A"/>
    <e v="#N/A"/>
    <e v="#N/A"/>
    <e v="#N/A"/>
    <n v="0"/>
    <m/>
    <m/>
  </r>
  <r>
    <n v="143"/>
    <s v="OE1;SI;DTTTA-ACT_24"/>
    <s v="DTTTA;DTTTA-ACT_24;Dic"/>
    <x v="0"/>
    <s v="Fortalecer la Vigilancia."/>
    <s v="SI"/>
    <s v="PAI_10"/>
    <x v="0"/>
    <s v="PyP_Plan de Prevención"/>
    <s v="DTTTA-E_10"/>
    <s v="3. Planes de Prevención"/>
    <s v="DTTTA-ACT_24"/>
    <s v="Realizar auditorías de formalización"/>
    <s v="DTTTA"/>
    <s v="Dirección_de_Promoción_y_Prevención_Transito_y_Transporte_Terrestre_Automotor"/>
    <n v="12"/>
    <n v="12"/>
    <n v="2019"/>
    <d v="2019-12-30T00:00:00"/>
    <s v="Dic"/>
    <e v="#N/A"/>
    <n v="1"/>
    <n v="0"/>
    <s v="Por Ejecutar"/>
    <e v="#N/A"/>
    <e v="#N/A"/>
    <n v="0"/>
    <m/>
    <m/>
  </r>
  <r>
    <n v="144"/>
    <s v="OE1;SI;DTTTA-ACT_25"/>
    <s v="DTTTA;DTTTA-ACT_25;Ene"/>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01-30T00:00:00"/>
    <s v="Ene"/>
    <n v="0"/>
    <n v="0"/>
    <n v="0"/>
    <s v="Por Ejecutar"/>
    <e v="#N/A"/>
    <e v="#N/A"/>
    <n v="0"/>
    <e v="#N/A"/>
    <e v="#N/A"/>
  </r>
  <r>
    <n v="144"/>
    <s v="OE1;SI;DTTTA-ACT_25"/>
    <s v="DTTTA;DTTTA-ACT_25;Feb"/>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02-28T00:00:00"/>
    <s v="Feb"/>
    <n v="0"/>
    <n v="0"/>
    <n v="0"/>
    <s v="Por Ejecutar"/>
    <e v="#N/A"/>
    <e v="#N/A"/>
    <n v="0"/>
    <m/>
    <m/>
  </r>
  <r>
    <n v="144"/>
    <s v="OE1;SI;DTTTA-ACT_25"/>
    <s v="DTTTA;DTTTA-ACT_25;Mar"/>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03-30T00:00:00"/>
    <s v="Mar"/>
    <n v="0"/>
    <n v="0"/>
    <n v="0"/>
    <s v="Por Ejecutar"/>
    <e v="#N/A"/>
    <e v="#N/A"/>
    <n v="0"/>
    <m/>
    <m/>
  </r>
  <r>
    <n v="144"/>
    <s v="OE1;SI;DTTTA-ACT_25"/>
    <s v="DTTTA;DTTTA-ACT_25;Abr"/>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04-30T00:00:00"/>
    <s v="Abr"/>
    <n v="0"/>
    <n v="0"/>
    <n v="0"/>
    <s v="Por Ejecutar"/>
    <e v="#N/A"/>
    <e v="#N/A"/>
    <n v="0"/>
    <m/>
    <m/>
  </r>
  <r>
    <n v="144"/>
    <s v="OE1;SI;DTTTA-ACT_25"/>
    <s v="DTTTA;DTTTA-ACT_25;May"/>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05-30T00:00:00"/>
    <s v="May"/>
    <n v="0"/>
    <n v="0"/>
    <n v="0"/>
    <s v="Por Ejecutar"/>
    <e v="#N/A"/>
    <e v="#N/A"/>
    <n v="0"/>
    <m/>
    <m/>
  </r>
  <r>
    <n v="144"/>
    <s v="OE1;SI;DTTTA-ACT_25"/>
    <s v="DTTTA;DTTTA-ACT_25;Jun"/>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06-30T00:00:00"/>
    <s v="Jun"/>
    <n v="0"/>
    <n v="0"/>
    <n v="0"/>
    <s v="Por Ejecutar"/>
    <e v="#N/A"/>
    <e v="#N/A"/>
    <n v="0"/>
    <m/>
    <m/>
  </r>
  <r>
    <n v="144"/>
    <s v="OE1;SI;DTTTA-ACT_25"/>
    <s v="DTTTA;DTTTA-ACT_25;Jul"/>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07-30T00:00:00"/>
    <s v="Jul"/>
    <n v="0"/>
    <n v="0"/>
    <n v="0"/>
    <s v="Por Ejecutar"/>
    <e v="#N/A"/>
    <e v="#N/A"/>
    <n v="0"/>
    <m/>
    <m/>
  </r>
  <r>
    <n v="144"/>
    <s v="OE1;SI;DTTTA-ACT_25"/>
    <s v="DTTTA;DTTTA-ACT_25;Ago"/>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08-30T00:00:00"/>
    <s v="Ago"/>
    <n v="0"/>
    <n v="0"/>
    <n v="0"/>
    <s v="Por Ejecutar"/>
    <e v="#N/A"/>
    <e v="#N/A"/>
    <n v="0"/>
    <m/>
    <m/>
  </r>
  <r>
    <n v="144"/>
    <s v="OE1;SI;DTTTA-ACT_25"/>
    <s v="DTTTA;DTTTA-ACT_25;Sep"/>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09-30T00:00:00"/>
    <s v="Sep"/>
    <e v="#N/A"/>
    <e v="#N/A"/>
    <e v="#N/A"/>
    <e v="#N/A"/>
    <e v="#N/A"/>
    <e v="#N/A"/>
    <n v="0"/>
    <m/>
    <m/>
  </r>
  <r>
    <n v="144"/>
    <s v="OE1;SI;DTTTA-ACT_25"/>
    <s v="DTTTA;DTTTA-ACT_25;Oct"/>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10-30T00:00:00"/>
    <s v="Oct"/>
    <e v="#N/A"/>
    <e v="#N/A"/>
    <n v="0"/>
    <s v="Por Ejecutar"/>
    <e v="#N/A"/>
    <e v="#N/A"/>
    <n v="0"/>
    <m/>
    <m/>
  </r>
  <r>
    <n v="144"/>
    <s v="OE1;SI;DTTTA-ACT_25"/>
    <s v="DTTTA;DTTTA-ACT_25;Nov"/>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11-30T00:00:00"/>
    <s v="Nov"/>
    <e v="#N/A"/>
    <n v="0"/>
    <n v="0"/>
    <s v="Por Ejecutar"/>
    <e v="#N/A"/>
    <e v="#N/A"/>
    <n v="0"/>
    <m/>
    <m/>
  </r>
  <r>
    <n v="144"/>
    <s v="OE1;SI;DTTTA-ACT_25"/>
    <s v="DTTTA;DTTTA-ACT_25;Dic"/>
    <x v="0"/>
    <s v="Fortalecer la Vigilancia."/>
    <s v="SI"/>
    <s v="PAI_10"/>
    <x v="0"/>
    <s v="PyP_Plan de Prevención"/>
    <s v="DTTTA-E_10"/>
    <s v="3. Planes de Prevención"/>
    <s v="DTTTA-ACT_25"/>
    <s v="Realizar auditorías de Supervisión Extraordinarias"/>
    <s v="DTTTA"/>
    <s v="Dirección_de_Promoción_y_Prevención_Transito_y_Transporte_Terrestre_Automotor"/>
    <n v="1"/>
    <n v="11"/>
    <n v="2019"/>
    <d v="2019-12-30T00:00:00"/>
    <s v="Dic"/>
    <e v="#N/A"/>
    <n v="0"/>
    <n v="0"/>
    <s v="Por Ejecutar"/>
    <e v="#N/A"/>
    <e v="#N/A"/>
    <n v="0"/>
    <m/>
    <m/>
  </r>
  <r>
    <n v="145"/>
    <s v="OE1;SI;DTTTA-ACT_26"/>
    <s v="DTTTA;DTTTA-ACT_26;Ene"/>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01-30T00:00:00"/>
    <s v="Ene"/>
    <n v="0"/>
    <n v="0"/>
    <n v="0"/>
    <s v="Por Ejecutar"/>
    <e v="#N/A"/>
    <e v="#N/A"/>
    <n v="0"/>
    <e v="#N/A"/>
    <e v="#N/A"/>
  </r>
  <r>
    <n v="145"/>
    <s v="OE1;SI;DTTTA-ACT_26"/>
    <s v="DTTTA;DTTTA-ACT_26;Feb"/>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02-28T00:00:00"/>
    <s v="Feb"/>
    <n v="0"/>
    <n v="0"/>
    <e v="#DIV/0!"/>
    <e v="#DIV/0!"/>
    <e v="#N/A"/>
    <e v="#N/A"/>
    <n v="0"/>
    <m/>
    <m/>
  </r>
  <r>
    <n v="145"/>
    <s v="OE1;SI;DTTTA-ACT_26"/>
    <s v="DTTTA;DTTTA-ACT_26;Mar"/>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03-30T00:00:00"/>
    <s v="Mar"/>
    <n v="0"/>
    <n v="0"/>
    <e v="#DIV/0!"/>
    <e v="#DIV/0!"/>
    <e v="#N/A"/>
    <e v="#N/A"/>
    <n v="0"/>
    <m/>
    <m/>
  </r>
  <r>
    <n v="145"/>
    <s v="OE1;SI;DTTTA-ACT_26"/>
    <s v="DTTTA;DTTTA-ACT_26;Abr"/>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04-30T00:00:00"/>
    <s v="Abr"/>
    <n v="0"/>
    <n v="0"/>
    <e v="#DIV/0!"/>
    <e v="#DIV/0!"/>
    <e v="#N/A"/>
    <e v="#N/A"/>
    <n v="0"/>
    <m/>
    <m/>
  </r>
  <r>
    <n v="145"/>
    <s v="OE1;SI;DTTTA-ACT_26"/>
    <s v="DTTTA;DTTTA-ACT_26;May"/>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05-30T00:00:00"/>
    <s v="May"/>
    <n v="0"/>
    <n v="0"/>
    <n v="0"/>
    <s v="Por Ejecutar"/>
    <e v="#N/A"/>
    <e v="#N/A"/>
    <n v="0"/>
    <m/>
    <m/>
  </r>
  <r>
    <n v="145"/>
    <s v="OE1;SI;DTTTA-ACT_26"/>
    <s v="DTTTA;DTTTA-ACT_26;Jun"/>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06-30T00:00:00"/>
    <s v="Jun"/>
    <n v="0"/>
    <n v="0"/>
    <e v="#DIV/0!"/>
    <e v="#DIV/0!"/>
    <e v="#N/A"/>
    <e v="#N/A"/>
    <n v="0"/>
    <m/>
    <m/>
  </r>
  <r>
    <n v="145"/>
    <s v="OE1;SI;DTTTA-ACT_26"/>
    <s v="DTTTA;DTTTA-ACT_26;Jul"/>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07-30T00:00:00"/>
    <s v="Jul"/>
    <n v="0"/>
    <n v="0"/>
    <n v="0"/>
    <s v="Por Ejecutar"/>
    <e v="#N/A"/>
    <e v="#N/A"/>
    <n v="0"/>
    <m/>
    <m/>
  </r>
  <r>
    <n v="145"/>
    <s v="OE1;SI;DTTTA-ACT_26"/>
    <s v="DTTTA;DTTTA-ACT_26;Ago"/>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08-30T00:00:00"/>
    <s v="Ago"/>
    <n v="0"/>
    <n v="0"/>
    <n v="0"/>
    <s v="Por Ejecutar"/>
    <e v="#N/A"/>
    <e v="#N/A"/>
    <n v="0"/>
    <m/>
    <m/>
  </r>
  <r>
    <n v="145"/>
    <s v="OE1;SI;DTTTA-ACT_26"/>
    <s v="DTTTA;DTTTA-ACT_26;Sep"/>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09-30T00:00:00"/>
    <s v="Sep"/>
    <e v="#N/A"/>
    <e v="#N/A"/>
    <n v="0"/>
    <s v="Por Ejecutar"/>
    <e v="#N/A"/>
    <e v="#N/A"/>
    <n v="0"/>
    <m/>
    <m/>
  </r>
  <r>
    <n v="145"/>
    <s v="OE1;SI;DTTTA-ACT_26"/>
    <s v="DTTTA;DTTTA-ACT_26;Oct"/>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10-30T00:00:00"/>
    <s v="Oct"/>
    <e v="#N/A"/>
    <e v="#N/A"/>
    <n v="0"/>
    <s v="Por Ejecutar"/>
    <e v="#N/A"/>
    <e v="#N/A"/>
    <n v="0"/>
    <m/>
    <m/>
  </r>
  <r>
    <n v="145"/>
    <s v="OE1;SI;DTTTA-ACT_26"/>
    <s v="DTTTA;DTTTA-ACT_26;Nov"/>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11-30T00:00:00"/>
    <s v="Nov"/>
    <e v="#N/A"/>
    <n v="0"/>
    <n v="0"/>
    <s v="Por Ejecutar"/>
    <e v="#N/A"/>
    <e v="#N/A"/>
    <n v="0"/>
    <m/>
    <m/>
  </r>
  <r>
    <n v="145"/>
    <s v="OE1;SI;DTTTA-ACT_26"/>
    <s v="DTTTA;DTTTA-ACT_26;Dic"/>
    <x v="0"/>
    <s v="Fortalecer la Vigilancia."/>
    <s v="SI"/>
    <s v="PAI_10"/>
    <x v="0"/>
    <s v="PyP_Plan de Prevención"/>
    <s v="DTTTA-E_10"/>
    <s v="3. Planes de Prevención"/>
    <s v="DTTTA-ACT_26"/>
    <s v="Elaborar Informe Sectorial"/>
    <s v="DTTTA"/>
    <s v="Dirección_de_Promoción_y_Prevención_Transito_y_Transporte_Terrestre_Automotor"/>
    <n v="1"/>
    <n v="11"/>
    <n v="2019"/>
    <d v="2019-12-30T00:00:00"/>
    <s v="Dic"/>
    <e v="#N/A"/>
    <n v="0"/>
    <n v="0"/>
    <s v="Por Ejecutar"/>
    <e v="#N/A"/>
    <e v="#N/A"/>
    <n v="0"/>
    <m/>
    <m/>
  </r>
  <r>
    <n v="146"/>
    <s v="OE1;SI;DTTTA-ACT_27"/>
    <s v="DTTTA;DTTTA-ACT_27;Ene"/>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01-30T00:00:00"/>
    <s v="Ene"/>
    <n v="0"/>
    <n v="0"/>
    <n v="0"/>
    <s v="Por Ejecutar"/>
    <e v="#N/A"/>
    <e v="#N/A"/>
    <n v="0"/>
    <e v="#N/A"/>
    <e v="#N/A"/>
  </r>
  <r>
    <n v="146"/>
    <s v="OE1;SI;DTTTA-ACT_27"/>
    <s v="DTTTA;DTTTA-ACT_27;Feb"/>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02-28T00:00:00"/>
    <s v="Feb"/>
    <n v="1"/>
    <n v="0"/>
    <n v="0"/>
    <s v="Por Ejecutar"/>
    <e v="#N/A"/>
    <e v="#N/A"/>
    <n v="0"/>
    <m/>
    <m/>
  </r>
  <r>
    <n v="146"/>
    <s v="OE1;SI;DTTTA-ACT_27"/>
    <s v="DTTTA;DTTTA-ACT_27;Mar"/>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03-30T00:00:00"/>
    <s v="Mar"/>
    <n v="0"/>
    <n v="0"/>
    <e v="#DIV/0!"/>
    <e v="#DIV/0!"/>
    <e v="#N/A"/>
    <e v="#N/A"/>
    <n v="0"/>
    <m/>
    <m/>
  </r>
  <r>
    <n v="146"/>
    <s v="OE1;SI;DTTTA-ACT_27"/>
    <s v="DTTTA;DTTTA-ACT_27;Abr"/>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04-30T00:00:00"/>
    <s v="Abr"/>
    <n v="1"/>
    <n v="0"/>
    <n v="0"/>
    <s v="Por Ejecutar"/>
    <e v="#N/A"/>
    <e v="#N/A"/>
    <n v="0"/>
    <m/>
    <m/>
  </r>
  <r>
    <n v="146"/>
    <s v="OE1;SI;DTTTA-ACT_27"/>
    <s v="DTTTA;DTTTA-ACT_27;May"/>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05-30T00:00:00"/>
    <s v="May"/>
    <n v="0"/>
    <n v="0"/>
    <n v="0"/>
    <s v="Por Ejecutar"/>
    <e v="#N/A"/>
    <e v="#N/A"/>
    <n v="0"/>
    <m/>
    <m/>
  </r>
  <r>
    <n v="146"/>
    <s v="OE1;SI;DTTTA-ACT_27"/>
    <s v="DTTTA;DTTTA-ACT_27;Jun"/>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06-30T00:00:00"/>
    <s v="Jun"/>
    <n v="1"/>
    <n v="0"/>
    <n v="0"/>
    <s v="Por Ejecutar"/>
    <e v="#N/A"/>
    <e v="#N/A"/>
    <n v="0"/>
    <m/>
    <m/>
  </r>
  <r>
    <n v="146"/>
    <s v="OE1;SI;DTTTA-ACT_27"/>
    <s v="DTTTA;DTTTA-ACT_27;Jul"/>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07-30T00:00:00"/>
    <s v="Jul"/>
    <n v="0"/>
    <n v="0"/>
    <n v="0"/>
    <s v="Por Ejecutar"/>
    <e v="#N/A"/>
    <e v="#N/A"/>
    <n v="0"/>
    <m/>
    <m/>
  </r>
  <r>
    <n v="146"/>
    <s v="OE1;SI;DTTTA-ACT_27"/>
    <s v="DTTTA;DTTTA-ACT_27;Ago"/>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08-30T00:00:00"/>
    <s v="Ago"/>
    <n v="1"/>
    <n v="0"/>
    <n v="0"/>
    <s v="Por Ejecutar"/>
    <e v="#N/A"/>
    <e v="#N/A"/>
    <n v="0"/>
    <m/>
    <m/>
  </r>
  <r>
    <n v="146"/>
    <s v="OE1;SI;DTTTA-ACT_27"/>
    <s v="DTTTA;DTTTA-ACT_27;Sep"/>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09-30T00:00:00"/>
    <s v="Sep"/>
    <e v="#N/A"/>
    <e v="#N/A"/>
    <n v="0"/>
    <s v="Por Ejecutar"/>
    <e v="#N/A"/>
    <e v="#N/A"/>
    <n v="0"/>
    <m/>
    <m/>
  </r>
  <r>
    <n v="146"/>
    <s v="OE1;SI;DTTTA-ACT_27"/>
    <s v="DTTTA;DTTTA-ACT_27;Oct"/>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10-30T00:00:00"/>
    <s v="Oct"/>
    <e v="#N/A"/>
    <e v="#N/A"/>
    <n v="0"/>
    <s v="Por Ejecutar"/>
    <e v="#N/A"/>
    <e v="#N/A"/>
    <n v="0"/>
    <m/>
    <m/>
  </r>
  <r>
    <n v="146"/>
    <s v="OE1;SI;DTTTA-ACT_27"/>
    <s v="DTTTA;DTTTA-ACT_27;Nov"/>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11-30T00:00:00"/>
    <s v="Nov"/>
    <e v="#N/A"/>
    <n v="0"/>
    <n v="0"/>
    <s v="Por Ejecutar"/>
    <e v="#N/A"/>
    <e v="#N/A"/>
    <n v="0"/>
    <m/>
    <m/>
  </r>
  <r>
    <n v="146"/>
    <s v="OE1;SI;DTTTA-ACT_27"/>
    <s v="DTTTA;DTTTA-ACT_27;Dic"/>
    <x v="0"/>
    <s v="Fortalecer la Vigilancia."/>
    <s v="SI"/>
    <s v="PAI_10"/>
    <x v="0"/>
    <s v="PyP_Actualización Registro de vigilados"/>
    <s v="DTTTA-E_11"/>
    <s v="4. Actualización Registro de vigilados"/>
    <s v="DTTTA-ACT_27"/>
    <s v="Reporte de Registros de Vigilados Modificados y/o Actualizados en el sistema VIGIA"/>
    <s v="DTTTA"/>
    <s v="Dirección_de_Promoción_y_Prevención_Transito_y_Transporte_Terrestre_Automotor"/>
    <n v="12"/>
    <n v="12"/>
    <n v="2019"/>
    <d v="2019-12-30T00:00:00"/>
    <s v="Dic"/>
    <e v="#N/A"/>
    <n v="1"/>
    <n v="0"/>
    <s v="Por Ejecutar"/>
    <e v="#N/A"/>
    <e v="#N/A"/>
    <n v="0"/>
    <m/>
    <m/>
  </r>
  <r>
    <n v="147"/>
    <s v="OE1;SI;DTTTA-ACT_28"/>
    <s v="DTTTA;DTTTA-ACT_28;Ene"/>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01-30T00:00:00"/>
    <s v="Ene"/>
    <n v="0"/>
    <n v="0"/>
    <n v="0"/>
    <s v="Por Ejecutar"/>
    <e v="#N/A"/>
    <e v="#N/A"/>
    <n v="0"/>
    <e v="#N/A"/>
    <e v="#N/A"/>
  </r>
  <r>
    <n v="147"/>
    <s v="OE1;SI;DTTTA-ACT_28"/>
    <s v="DTTTA;DTTTA-ACT_28;Feb"/>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02-28T00:00:00"/>
    <s v="Feb"/>
    <n v="1"/>
    <n v="0"/>
    <n v="0"/>
    <s v="Por Ejecutar"/>
    <e v="#N/A"/>
    <e v="#N/A"/>
    <n v="0"/>
    <m/>
    <m/>
  </r>
  <r>
    <n v="147"/>
    <s v="OE1;SI;DTTTA-ACT_28"/>
    <s v="DTTTA;DTTTA-ACT_28;Mar"/>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03-30T00:00:00"/>
    <s v="Mar"/>
    <n v="0"/>
    <n v="0"/>
    <e v="#DIV/0!"/>
    <e v="#DIV/0!"/>
    <e v="#N/A"/>
    <e v="#N/A"/>
    <n v="0"/>
    <m/>
    <m/>
  </r>
  <r>
    <n v="147"/>
    <s v="OE1;SI;DTTTA-ACT_28"/>
    <s v="DTTTA;DTTTA-ACT_28;Abr"/>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04-30T00:00:00"/>
    <s v="Abr"/>
    <n v="1"/>
    <n v="0"/>
    <n v="0"/>
    <s v="Por Ejecutar"/>
    <e v="#N/A"/>
    <e v="#N/A"/>
    <n v="0"/>
    <m/>
    <m/>
  </r>
  <r>
    <n v="147"/>
    <s v="OE1;SI;DTTTA-ACT_28"/>
    <s v="DTTTA;DTTTA-ACT_28;May"/>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05-30T00:00:00"/>
    <s v="May"/>
    <n v="0"/>
    <n v="0"/>
    <e v="#DIV/0!"/>
    <e v="#DIV/0!"/>
    <e v="#N/A"/>
    <e v="#N/A"/>
    <n v="0"/>
    <m/>
    <m/>
  </r>
  <r>
    <n v="147"/>
    <s v="OE1;SI;DTTTA-ACT_28"/>
    <s v="DTTTA;DTTTA-ACT_28;Jun"/>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06-30T00:00:00"/>
    <s v="Jun"/>
    <n v="1"/>
    <n v="0"/>
    <n v="0"/>
    <s v="Por Ejecutar"/>
    <e v="#N/A"/>
    <e v="#N/A"/>
    <n v="0"/>
    <m/>
    <m/>
  </r>
  <r>
    <n v="147"/>
    <s v="OE1;SI;DTTTA-ACT_28"/>
    <s v="DTTTA;DTTTA-ACT_28;Jul"/>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07-30T00:00:00"/>
    <s v="Jul"/>
    <n v="0"/>
    <n v="0"/>
    <n v="0"/>
    <s v="Por Ejecutar"/>
    <e v="#N/A"/>
    <e v="#N/A"/>
    <n v="0"/>
    <m/>
    <m/>
  </r>
  <r>
    <n v="147"/>
    <s v="OE1;SI;DTTTA-ACT_28"/>
    <s v="DTTTA;DTTTA-ACT_28;Ago"/>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08-30T00:00:00"/>
    <s v="Ago"/>
    <n v="1"/>
    <n v="0"/>
    <n v="0"/>
    <s v="Por Ejecutar"/>
    <e v="#N/A"/>
    <e v="#N/A"/>
    <n v="0"/>
    <m/>
    <m/>
  </r>
  <r>
    <n v="147"/>
    <s v="OE1;SI;DTTTA-ACT_28"/>
    <s v="DTTTA;DTTTA-ACT_28;Sep"/>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09-30T00:00:00"/>
    <s v="Sep"/>
    <e v="#N/A"/>
    <e v="#N/A"/>
    <e v="#N/A"/>
    <e v="#N/A"/>
    <e v="#N/A"/>
    <e v="#N/A"/>
    <n v="0"/>
    <m/>
    <m/>
  </r>
  <r>
    <n v="147"/>
    <s v="OE1;SI;DTTTA-ACT_28"/>
    <s v="DTTTA;DTTTA-ACT_28;Oct"/>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10-30T00:00:00"/>
    <s v="Oct"/>
    <e v="#N/A"/>
    <e v="#N/A"/>
    <n v="0"/>
    <s v="Por Ejecutar"/>
    <e v="#N/A"/>
    <e v="#N/A"/>
    <n v="0"/>
    <m/>
    <m/>
  </r>
  <r>
    <n v="147"/>
    <s v="OE1;SI;DTTTA-ACT_28"/>
    <s v="DTTTA;DTTTA-ACT_28;Nov"/>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11-30T00:00:00"/>
    <s v="Nov"/>
    <e v="#N/A"/>
    <n v="0"/>
    <n v="0"/>
    <s v="Por Ejecutar"/>
    <e v="#N/A"/>
    <e v="#N/A"/>
    <n v="0"/>
    <m/>
    <m/>
  </r>
  <r>
    <n v="147"/>
    <s v="OE1;SI;DTTTA-ACT_28"/>
    <s v="DTTTA;DTTTA-ACT_28;Dic"/>
    <x v="0"/>
    <s v="Fortalecer la Vigilancia."/>
    <s v="SI"/>
    <s v="PAI_10"/>
    <x v="0"/>
    <s v="PyP_Actualización Registro de vigilados"/>
    <s v="DTTTA-E_11"/>
    <s v="4. Actualización Registro de vigilados"/>
    <s v="DTTTA-ACT_28"/>
    <s v="Desarrollar registros administrativos obligatorios - Escolares"/>
    <s v="DTTTA"/>
    <s v="Dirección_de_Promoción_y_Prevención_Transito_y_Transporte_Terrestre_Automotor"/>
    <n v="12"/>
    <n v="12"/>
    <n v="2019"/>
    <d v="2019-12-30T00:00:00"/>
    <s v="Dic"/>
    <e v="#N/A"/>
    <n v="1"/>
    <n v="0"/>
    <s v="Por Ejecutar"/>
    <e v="#N/A"/>
    <e v="#N/A"/>
    <n v="0"/>
    <m/>
    <m/>
  </r>
  <r>
    <n v="148"/>
    <s v="OE1;SI;DTTTA-ACT_29"/>
    <s v="DTTTA;DTTTA-ACT_29;Ene"/>
    <x v="0"/>
    <s v="Fortalecer la Vigilancia."/>
    <s v="SI"/>
    <s v="PAI_10"/>
    <x v="0"/>
    <s v="PyP_Vigilancia Subjetiva"/>
    <s v="DTTTA-E_12"/>
    <s v="5. Vigilancia Subjetiva"/>
    <s v="DTTTA-ACT_29"/>
    <s v="Informe Sujetivo"/>
    <s v="DTTTA"/>
    <s v="Dirección_de_Promoción_y_Prevención_Transito_y_Transporte_Terrestre_Automotor"/>
    <n v="1"/>
    <n v="12"/>
    <n v="2019"/>
    <d v="2019-01-30T00:00:00"/>
    <s v="Ene"/>
    <n v="1"/>
    <n v="1"/>
    <n v="1"/>
    <s v="Ejecutada"/>
    <e v="#N/A"/>
    <e v="#N/A"/>
    <n v="0"/>
    <e v="#N/A"/>
    <e v="#N/A"/>
  </r>
  <r>
    <n v="148"/>
    <s v="OE1;SI;DTTTA-ACT_29"/>
    <s v="DTTTA;DTTTA-ACT_29;Feb"/>
    <x v="0"/>
    <s v="Fortalecer la Vigilancia."/>
    <s v="SI"/>
    <s v="PAI_10"/>
    <x v="0"/>
    <s v="PyP_Vigilancia Subjetiva"/>
    <s v="DTTTA-E_12"/>
    <s v="5. Vigilancia Subjetiva"/>
    <s v="DTTTA-ACT_29"/>
    <s v="Informe Sujetivo"/>
    <s v="DTTTA"/>
    <s v="Dirección_de_Promoción_y_Prevención_Transito_y_Transporte_Terrestre_Automotor"/>
    <n v="1"/>
    <n v="12"/>
    <n v="2019"/>
    <d v="2019-02-28T00:00:00"/>
    <s v="Feb"/>
    <n v="1"/>
    <n v="0"/>
    <n v="0"/>
    <s v="Por Ejecutar"/>
    <e v="#N/A"/>
    <e v="#N/A"/>
    <n v="0"/>
    <m/>
    <m/>
  </r>
  <r>
    <n v="148"/>
    <s v="OE1;SI;DTTTA-ACT_29"/>
    <s v="DTTTA;DTTTA-ACT_29;Mar"/>
    <x v="0"/>
    <s v="Fortalecer la Vigilancia."/>
    <s v="SI"/>
    <s v="PAI_10"/>
    <x v="0"/>
    <s v="PyP_Vigilancia Subjetiva"/>
    <s v="DTTTA-E_12"/>
    <s v="5. Vigilancia Subjetiva"/>
    <s v="DTTTA-ACT_29"/>
    <s v="Informe Sujetivo"/>
    <s v="DTTTA"/>
    <s v="Dirección_de_Promoción_y_Prevención_Transito_y_Transporte_Terrestre_Automotor"/>
    <n v="1"/>
    <n v="12"/>
    <n v="2019"/>
    <d v="2019-03-30T00:00:00"/>
    <s v="Mar"/>
    <n v="1"/>
    <n v="0"/>
    <n v="0"/>
    <s v="Por Ejecutar"/>
    <e v="#N/A"/>
    <e v="#N/A"/>
    <n v="0"/>
    <m/>
    <m/>
  </r>
  <r>
    <n v="148"/>
    <s v="OE1;SI;DTTTA-ACT_29"/>
    <s v="DTTTA;DTTTA-ACT_29;Abr"/>
    <x v="0"/>
    <s v="Fortalecer la Vigilancia."/>
    <s v="SI"/>
    <s v="PAI_10"/>
    <x v="0"/>
    <s v="PyP_Vigilancia Subjetiva"/>
    <s v="DTTTA-E_12"/>
    <s v="5. Vigilancia Subjetiva"/>
    <s v="DTTTA-ACT_29"/>
    <s v="Informe Sujetivo"/>
    <s v="DTTTA"/>
    <s v="Dirección_de_Promoción_y_Prevención_Transito_y_Transporte_Terrestre_Automotor"/>
    <n v="1"/>
    <n v="12"/>
    <n v="2019"/>
    <d v="2019-04-30T00:00:00"/>
    <s v="Abr"/>
    <n v="1"/>
    <n v="0"/>
    <n v="0"/>
    <s v="Por Ejecutar"/>
    <e v="#N/A"/>
    <e v="#N/A"/>
    <n v="0"/>
    <m/>
    <m/>
  </r>
  <r>
    <n v="148"/>
    <s v="OE1;SI;DTTTA-ACT_29"/>
    <s v="DTTTA;DTTTA-ACT_29;May"/>
    <x v="0"/>
    <s v="Fortalecer la Vigilancia."/>
    <s v="SI"/>
    <s v="PAI_10"/>
    <x v="0"/>
    <s v="PyP_Vigilancia Subjetiva"/>
    <s v="DTTTA-E_12"/>
    <s v="5. Vigilancia Subjetiva"/>
    <s v="DTTTA-ACT_29"/>
    <s v="Informe Sujetivo"/>
    <s v="DTTTA"/>
    <s v="Dirección_de_Promoción_y_Prevención_Transito_y_Transporte_Terrestre_Automotor"/>
    <n v="1"/>
    <n v="12"/>
    <n v="2019"/>
    <d v="2019-05-30T00:00:00"/>
    <s v="May"/>
    <n v="1"/>
    <n v="0"/>
    <n v="0"/>
    <s v="Por Ejecutar"/>
    <e v="#N/A"/>
    <e v="#N/A"/>
    <n v="0"/>
    <m/>
    <m/>
  </r>
  <r>
    <n v="148"/>
    <s v="OE1;SI;DTTTA-ACT_29"/>
    <s v="DTTTA;DTTTA-ACT_29;Jun"/>
    <x v="0"/>
    <s v="Fortalecer la Vigilancia."/>
    <s v="SI"/>
    <s v="PAI_10"/>
    <x v="0"/>
    <s v="PyP_Vigilancia Subjetiva"/>
    <s v="DTTTA-E_12"/>
    <s v="5. Vigilancia Subjetiva"/>
    <s v="DTTTA-ACT_29"/>
    <s v="Informe Sujetivo"/>
    <s v="DTTTA"/>
    <s v="Dirección_de_Promoción_y_Prevención_Transito_y_Transporte_Terrestre_Automotor"/>
    <n v="1"/>
    <n v="12"/>
    <n v="2019"/>
    <d v="2019-06-30T00:00:00"/>
    <s v="Jun"/>
    <n v="1"/>
    <n v="0"/>
    <n v="0"/>
    <s v="Por Ejecutar"/>
    <e v="#N/A"/>
    <e v="#N/A"/>
    <n v="0"/>
    <m/>
    <m/>
  </r>
  <r>
    <n v="148"/>
    <s v="OE1;SI;DTTTA-ACT_29"/>
    <s v="DTTTA;DTTTA-ACT_29;Jul"/>
    <x v="0"/>
    <s v="Fortalecer la Vigilancia."/>
    <s v="SI"/>
    <s v="PAI_10"/>
    <x v="0"/>
    <s v="PyP_Vigilancia Subjetiva"/>
    <s v="DTTTA-E_12"/>
    <s v="5. Vigilancia Subjetiva"/>
    <s v="DTTTA-ACT_29"/>
    <s v="Informe Sujetivo"/>
    <s v="DTTTA"/>
    <s v="Dirección_de_Promoción_y_Prevención_Transito_y_Transporte_Terrestre_Automotor"/>
    <n v="1"/>
    <n v="12"/>
    <n v="2019"/>
    <d v="2019-07-30T00:00:00"/>
    <s v="Jul"/>
    <n v="1"/>
    <n v="0"/>
    <n v="0"/>
    <s v="Por Ejecutar"/>
    <e v="#N/A"/>
    <e v="#N/A"/>
    <n v="0"/>
    <m/>
    <m/>
  </r>
  <r>
    <n v="148"/>
    <s v="OE1;SI;DTTTA-ACT_29"/>
    <s v="DTTTA;DTTTA-ACT_29;Ago"/>
    <x v="0"/>
    <s v="Fortalecer la Vigilancia."/>
    <s v="SI"/>
    <s v="PAI_10"/>
    <x v="0"/>
    <s v="PyP_Vigilancia Subjetiva"/>
    <s v="DTTTA-E_12"/>
    <s v="5. Vigilancia Subjetiva"/>
    <s v="DTTTA-ACT_29"/>
    <s v="Informe Sujetivo"/>
    <s v="DTTTA"/>
    <s v="Dirección_de_Promoción_y_Prevención_Transito_y_Transporte_Terrestre_Automotor"/>
    <n v="1"/>
    <n v="12"/>
    <n v="2019"/>
    <d v="2019-08-30T00:00:00"/>
    <s v="Ago"/>
    <n v="1"/>
    <n v="0"/>
    <n v="0"/>
    <s v="Por Ejecutar"/>
    <e v="#N/A"/>
    <e v="#N/A"/>
    <n v="0"/>
    <m/>
    <m/>
  </r>
  <r>
    <n v="148"/>
    <s v="OE1;SI;DTTTA-ACT_29"/>
    <s v="DTTTA;DTTTA-ACT_29;Sep"/>
    <x v="0"/>
    <s v="Fortalecer la Vigilancia."/>
    <s v="SI"/>
    <s v="PAI_10"/>
    <x v="0"/>
    <s v="PyP_Vigilancia Subjetiva"/>
    <s v="DTTTA-E_12"/>
    <s v="5. Vigilancia Subjetiva"/>
    <s v="DTTTA-ACT_29"/>
    <s v="Informe Sujetivo"/>
    <s v="DTTTA"/>
    <s v="Dirección_de_Promoción_y_Prevención_Transito_y_Transporte_Terrestre_Automotor"/>
    <n v="1"/>
    <n v="12"/>
    <n v="2019"/>
    <d v="2019-09-30T00:00:00"/>
    <s v="Sep"/>
    <e v="#N/A"/>
    <e v="#N/A"/>
    <n v="0"/>
    <s v="Por Ejecutar"/>
    <e v="#N/A"/>
    <e v="#N/A"/>
    <n v="0"/>
    <m/>
    <m/>
  </r>
  <r>
    <n v="148"/>
    <s v="OE1;SI;DTTTA-ACT_29"/>
    <s v="DTTTA;DTTTA-ACT_29;Oct"/>
    <x v="0"/>
    <s v="Fortalecer la Vigilancia."/>
    <s v="SI"/>
    <s v="PAI_10"/>
    <x v="0"/>
    <s v="PyP_Vigilancia Subjetiva"/>
    <s v="DTTTA-E_12"/>
    <s v="5. Vigilancia Subjetiva"/>
    <s v="DTTTA-ACT_29"/>
    <s v="Informe Sujetivo"/>
    <s v="DTTTA"/>
    <s v="Dirección_de_Promoción_y_Prevención_Transito_y_Transporte_Terrestre_Automotor"/>
    <n v="1"/>
    <n v="12"/>
    <n v="2019"/>
    <d v="2019-10-30T00:00:00"/>
    <s v="Oct"/>
    <e v="#N/A"/>
    <e v="#N/A"/>
    <n v="0"/>
    <s v="Por Ejecutar"/>
    <e v="#N/A"/>
    <e v="#N/A"/>
    <n v="0"/>
    <m/>
    <m/>
  </r>
  <r>
    <n v="148"/>
    <s v="OE1;SI;DTTTA-ACT_29"/>
    <s v="DTTTA;DTTTA-ACT_29;Nov"/>
    <x v="0"/>
    <s v="Fortalecer la Vigilancia."/>
    <s v="SI"/>
    <s v="PAI_10"/>
    <x v="0"/>
    <s v="PyP_Vigilancia Subjetiva"/>
    <s v="DTTTA-E_12"/>
    <s v="5. Vigilancia Subjetiva"/>
    <s v="DTTTA-ACT_29"/>
    <s v="Informe Sujetivo"/>
    <s v="DTTTA"/>
    <s v="Dirección_de_Promoción_y_Prevención_Transito_y_Transporte_Terrestre_Automotor"/>
    <n v="1"/>
    <n v="12"/>
    <n v="2019"/>
    <d v="2019-11-30T00:00:00"/>
    <s v="Nov"/>
    <e v="#N/A"/>
    <n v="1"/>
    <n v="0"/>
    <s v="Por Ejecutar"/>
    <e v="#N/A"/>
    <e v="#N/A"/>
    <n v="0"/>
    <m/>
    <m/>
  </r>
  <r>
    <n v="148"/>
    <s v="OE1;SI;DTTTA-ACT_29"/>
    <s v="DTTTA;DTTTA-ACT_29;Dic"/>
    <x v="0"/>
    <s v="Fortalecer la Vigilancia."/>
    <s v="SI"/>
    <s v="PAI_10"/>
    <x v="0"/>
    <s v="PyP_Vigilancia Subjetiva"/>
    <s v="DTTTA-E_12"/>
    <s v="5. Vigilancia Subjetiva"/>
    <s v="DTTTA-ACT_29"/>
    <s v="Informe Sujetivo"/>
    <s v="DTTTA"/>
    <s v="Dirección_de_Promoción_y_Prevención_Transito_y_Transporte_Terrestre_Automotor"/>
    <n v="1"/>
    <n v="12"/>
    <n v="2019"/>
    <d v="2019-12-30T00:00:00"/>
    <s v="Dic"/>
    <e v="#N/A"/>
    <n v="1"/>
    <n v="0"/>
    <s v="Por Ejecutar"/>
    <e v="#N/A"/>
    <e v="#N/A"/>
    <n v="0"/>
    <m/>
    <m/>
  </r>
  <r>
    <n v="149"/>
    <s v="OE1;SI;DTTTA-ACT_30"/>
    <s v="DTTTA;DTTTA-ACT_30;Ene"/>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01-30T00:00:00"/>
    <s v="Ene"/>
    <n v="0"/>
    <n v="0"/>
    <n v="0"/>
    <s v="Por Ejecutar"/>
    <e v="#N/A"/>
    <e v="#N/A"/>
    <n v="0"/>
    <e v="#N/A"/>
    <e v="#N/A"/>
  </r>
  <r>
    <n v="149"/>
    <s v="OE1;SI;DTTTA-ACT_30"/>
    <s v="DTTTA;DTTTA-ACT_30;Feb"/>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02-28T00:00:00"/>
    <s v="Feb"/>
    <n v="0"/>
    <n v="0"/>
    <n v="0"/>
    <s v="Por Ejecutar"/>
    <e v="#N/A"/>
    <e v="#N/A"/>
    <n v="0"/>
    <m/>
    <m/>
  </r>
  <r>
    <n v="149"/>
    <s v="OE1;SI;DTTTA-ACT_30"/>
    <s v="DTTTA;DTTTA-ACT_30;Mar"/>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03-30T00:00:00"/>
    <s v="Mar"/>
    <n v="0"/>
    <n v="0"/>
    <n v="0"/>
    <s v="Por Ejecutar"/>
    <e v="#N/A"/>
    <e v="#N/A"/>
    <n v="0"/>
    <m/>
    <m/>
  </r>
  <r>
    <n v="149"/>
    <s v="OE1;SI;DTTTA-ACT_30"/>
    <s v="DTTTA;DTTTA-ACT_30;Abr"/>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04-30T00:00:00"/>
    <s v="Abr"/>
    <n v="0"/>
    <n v="0"/>
    <e v="#DIV/0!"/>
    <e v="#DIV/0!"/>
    <e v="#N/A"/>
    <e v="#N/A"/>
    <n v="0"/>
    <m/>
    <m/>
  </r>
  <r>
    <n v="149"/>
    <s v="OE1;SI;DTTTA-ACT_30"/>
    <s v="DTTTA;DTTTA-ACT_30;May"/>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05-30T00:00:00"/>
    <s v="May"/>
    <n v="0"/>
    <n v="0"/>
    <e v="#DIV/0!"/>
    <e v="#DIV/0!"/>
    <e v="#N/A"/>
    <e v="#N/A"/>
    <n v="0"/>
    <m/>
    <m/>
  </r>
  <r>
    <n v="149"/>
    <s v="OE1;SI;DTTTA-ACT_30"/>
    <s v="DTTTA;DTTTA-ACT_30;Jun"/>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06-30T00:00:00"/>
    <s v="Jun"/>
    <n v="0"/>
    <n v="0"/>
    <n v="0"/>
    <s v="Por Ejecutar"/>
    <e v="#N/A"/>
    <e v="#N/A"/>
    <n v="0"/>
    <m/>
    <m/>
  </r>
  <r>
    <n v="149"/>
    <s v="OE1;SI;DTTTA-ACT_30"/>
    <s v="DTTTA;DTTTA-ACT_30;Jul"/>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07-30T00:00:00"/>
    <s v="Jul"/>
    <n v="0"/>
    <n v="0"/>
    <n v="0"/>
    <s v="Por Ejecutar"/>
    <e v="#N/A"/>
    <e v="#N/A"/>
    <n v="0"/>
    <m/>
    <m/>
  </r>
  <r>
    <n v="149"/>
    <s v="OE1;SI;DTTTA-ACT_30"/>
    <s v="DTTTA;DTTTA-ACT_30;Ago"/>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08-30T00:00:00"/>
    <s v="Ago"/>
    <n v="0"/>
    <n v="0"/>
    <n v="0"/>
    <s v="Por Ejecutar"/>
    <e v="#N/A"/>
    <e v="#N/A"/>
    <n v="0"/>
    <m/>
    <m/>
  </r>
  <r>
    <n v="149"/>
    <s v="OE1;SI;DTTTA-ACT_30"/>
    <s v="DTTTA;DTTTA-ACT_30;Sep"/>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09-30T00:00:00"/>
    <s v="Sep"/>
    <e v="#N/A"/>
    <e v="#N/A"/>
    <n v="0"/>
    <s v="Por Ejecutar"/>
    <e v="#N/A"/>
    <e v="#N/A"/>
    <n v="0"/>
    <m/>
    <m/>
  </r>
  <r>
    <n v="149"/>
    <s v="OE1;SI;DTTTA-ACT_30"/>
    <s v="DTTTA;DTTTA-ACT_30;Oct"/>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10-30T00:00:00"/>
    <s v="Oct"/>
    <e v="#N/A"/>
    <e v="#N/A"/>
    <n v="0"/>
    <s v="Por Ejecutar"/>
    <e v="#N/A"/>
    <e v="#N/A"/>
    <n v="0"/>
    <m/>
    <m/>
  </r>
  <r>
    <n v="149"/>
    <s v="OE1;SI;DTTTA-ACT_30"/>
    <s v="DTTTA;DTTTA-ACT_30;Nov"/>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11-30T00:00:00"/>
    <s v="Nov"/>
    <e v="#N/A"/>
    <n v="0"/>
    <n v="0"/>
    <s v="Por Ejecutar"/>
    <e v="#N/A"/>
    <e v="#N/A"/>
    <n v="0"/>
    <m/>
    <m/>
  </r>
  <r>
    <n v="149"/>
    <s v="OE1;SI;DTTTA-ACT_30"/>
    <s v="DTTTA;DTTTA-ACT_30;Dic"/>
    <x v="0"/>
    <s v="Fortalecer la Vigilancia."/>
    <s v="SI"/>
    <s v="PAI_10"/>
    <x v="0"/>
    <s v="PyP_Fusiones, Escisiones y Transformaciones"/>
    <s v="DTTTA-E_13"/>
    <s v="6. Fusiones, Escisiones y Transformaciones"/>
    <s v="DTTTA-ACT_30"/>
    <s v="Pronunciarse de fondo sobre las solicitudes de fusiones, escisiones y transformaciones."/>
    <s v="DTTTA"/>
    <s v="Dirección_de_Promoción_y_Prevención_Transito_y_Transporte_Terrestre_Automotor"/>
    <n v="9"/>
    <n v="12"/>
    <n v="2019"/>
    <d v="2019-12-30T00:00:00"/>
    <s v="Dic"/>
    <e v="#N/A"/>
    <n v="0"/>
    <n v="0"/>
    <s v="Por Ejecutar"/>
    <e v="#N/A"/>
    <e v="#N/A"/>
    <n v="0"/>
    <m/>
    <m/>
  </r>
  <r>
    <n v="150"/>
    <s v="OE1;SI;DTTTA-ACT_31"/>
    <s v="DTTTA;DTTTA-ACT_31;Ene"/>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01-30T00:00:00"/>
    <s v="Ene"/>
    <n v="0"/>
    <n v="0"/>
    <n v="0"/>
    <s v="Por Ejecutar"/>
    <e v="#N/A"/>
    <e v="#N/A"/>
    <n v="0"/>
    <e v="#N/A"/>
    <e v="#N/A"/>
  </r>
  <r>
    <n v="150"/>
    <s v="OE1;SI;DTTTA-ACT_31"/>
    <s v="DTTTA;DTTTA-ACT_31;Feb"/>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02-28T00:00:00"/>
    <s v="Feb"/>
    <n v="0"/>
    <n v="0"/>
    <n v="0"/>
    <s v="Por Ejecutar"/>
    <e v="#N/A"/>
    <e v="#N/A"/>
    <n v="0"/>
    <m/>
    <m/>
  </r>
  <r>
    <n v="150"/>
    <s v="OE1;SI;DTTTA-ACT_31"/>
    <s v="DTTTA;DTTTA-ACT_31;Mar"/>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03-30T00:00:00"/>
    <s v="Mar"/>
    <n v="0"/>
    <n v="0"/>
    <n v="0"/>
    <s v="Por Ejecutar"/>
    <e v="#N/A"/>
    <e v="#N/A"/>
    <n v="0"/>
    <m/>
    <m/>
  </r>
  <r>
    <n v="150"/>
    <s v="OE1;SI;DTTTA-ACT_31"/>
    <s v="DTTTA;DTTTA-ACT_31;Abr"/>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04-30T00:00:00"/>
    <s v="Abr"/>
    <n v="0"/>
    <n v="0"/>
    <n v="0"/>
    <s v="Por Ejecutar"/>
    <e v="#N/A"/>
    <e v="#N/A"/>
    <n v="0"/>
    <m/>
    <m/>
  </r>
  <r>
    <n v="150"/>
    <s v="OE1;SI;DTTTA-ACT_31"/>
    <s v="DTTTA;DTTTA-ACT_31;May"/>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05-30T00:00:00"/>
    <s v="May"/>
    <n v="0"/>
    <n v="0"/>
    <e v="#DIV/0!"/>
    <e v="#DIV/0!"/>
    <e v="#N/A"/>
    <e v="#N/A"/>
    <n v="0"/>
    <m/>
    <m/>
  </r>
  <r>
    <n v="150"/>
    <s v="OE1;SI;DTTTA-ACT_31"/>
    <s v="DTTTA;DTTTA-ACT_31;Jun"/>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06-30T00:00:00"/>
    <s v="Jun"/>
    <n v="0"/>
    <n v="0"/>
    <e v="#DIV/0!"/>
    <e v="#DIV/0!"/>
    <e v="#N/A"/>
    <e v="#N/A"/>
    <n v="0"/>
    <m/>
    <m/>
  </r>
  <r>
    <n v="150"/>
    <s v="OE1;SI;DTTTA-ACT_31"/>
    <s v="DTTTA;DTTTA-ACT_31;Jul"/>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07-30T00:00:00"/>
    <s v="Jul"/>
    <n v="0"/>
    <n v="0"/>
    <n v="0"/>
    <s v="Por Ejecutar"/>
    <e v="#N/A"/>
    <e v="#N/A"/>
    <n v="0"/>
    <m/>
    <m/>
  </r>
  <r>
    <n v="150"/>
    <s v="OE1;SI;DTTTA-ACT_31"/>
    <s v="DTTTA;DTTTA-ACT_31;Ago"/>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08-30T00:00:00"/>
    <s v="Ago"/>
    <n v="0"/>
    <n v="0"/>
    <n v="0"/>
    <s v="Por Ejecutar"/>
    <e v="#N/A"/>
    <e v="#N/A"/>
    <n v="0"/>
    <m/>
    <m/>
  </r>
  <r>
    <n v="150"/>
    <s v="OE1;SI;DTTTA-ACT_31"/>
    <s v="DTTTA;DTTTA-ACT_31;Sep"/>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09-30T00:00:00"/>
    <s v="Sep"/>
    <e v="#N/A"/>
    <e v="#N/A"/>
    <n v="0"/>
    <s v="Por Ejecutar"/>
    <e v="#N/A"/>
    <e v="#N/A"/>
    <n v="0"/>
    <m/>
    <m/>
  </r>
  <r>
    <n v="150"/>
    <s v="OE1;SI;DTTTA-ACT_31"/>
    <s v="DTTTA;DTTTA-ACT_31;Oct"/>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10-30T00:00:00"/>
    <s v="Oct"/>
    <e v="#N/A"/>
    <e v="#N/A"/>
    <n v="0"/>
    <s v="Por Ejecutar"/>
    <e v="#N/A"/>
    <e v="#N/A"/>
    <n v="0"/>
    <m/>
    <m/>
  </r>
  <r>
    <n v="150"/>
    <s v="OE1;SI;DTTTA-ACT_31"/>
    <s v="DTTTA;DTTTA-ACT_31;Nov"/>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11-30T00:00:00"/>
    <s v="Nov"/>
    <e v="#N/A"/>
    <n v="0"/>
    <n v="0"/>
    <s v="Por Ejecutar"/>
    <e v="#N/A"/>
    <e v="#N/A"/>
    <n v="0"/>
    <m/>
    <m/>
  </r>
  <r>
    <n v="150"/>
    <s v="OE1;SI;DTTTA-ACT_31"/>
    <s v="DTTTA;DTTTA-ACT_31;Dic"/>
    <x v="0"/>
    <s v="Fortalecer la Vigilancia."/>
    <s v="SI"/>
    <s v="PAI_10"/>
    <x v="0"/>
    <s v="PyP_Vigilancia Previa"/>
    <s v="DTTTA-E_14"/>
    <s v="7. Vigilancia Previa"/>
    <s v="DTTTA-ACT_31"/>
    <s v="Registro de contratos de temporada alta"/>
    <s v="DTTTA"/>
    <s v="Dirección_de_Promoción_y_Prevención_Transito_y_Transporte_Terrestre_Automotor"/>
    <n v="1"/>
    <n v="12"/>
    <n v="2019"/>
    <d v="2019-12-30T00:00:00"/>
    <s v="Dic"/>
    <e v="#N/A"/>
    <n v="0"/>
    <n v="0"/>
    <s v="Por Ejecutar"/>
    <e v="#N/A"/>
    <e v="#N/A"/>
    <n v="0"/>
    <m/>
    <m/>
  </r>
  <r>
    <n v="151"/>
    <s v="OE1;SI;DTTTA-ACT_32"/>
    <s v="DTTTA;DTTTA-ACT_32;Ene"/>
    <x v="0"/>
    <s v="Fortalecer la Vigilancia."/>
    <s v="SI"/>
    <s v="PAI_10"/>
    <x v="0"/>
    <s v="PyP_Vigilancia Previa"/>
    <s v="DTTTA-E_14"/>
    <s v="7. Vigilancia Previa"/>
    <s v="DTTTA-ACT_32"/>
    <s v="Solicitudes de SIPLAFT"/>
    <s v="DTTTA"/>
    <s v="Dirección_de_Promoción_y_Prevención_Transito_y_Transporte_Terrestre_Automotor"/>
    <n v="1"/>
    <n v="12"/>
    <n v="2019"/>
    <d v="2019-01-30T00:00:00"/>
    <s v="Ene"/>
    <n v="0"/>
    <n v="0"/>
    <n v="0"/>
    <s v="Por Ejecutar"/>
    <e v="#N/A"/>
    <e v="#N/A"/>
    <n v="0"/>
    <e v="#N/A"/>
    <e v="#N/A"/>
  </r>
  <r>
    <n v="151"/>
    <s v="OE1;SI;DTTTA-ACT_32"/>
    <s v="DTTTA;DTTTA-ACT_32;Feb"/>
    <x v="0"/>
    <s v="Fortalecer la Vigilancia."/>
    <s v="SI"/>
    <s v="PAI_10"/>
    <x v="0"/>
    <s v="PyP_Vigilancia Previa"/>
    <s v="DTTTA-E_14"/>
    <s v="7. Vigilancia Previa"/>
    <s v="DTTTA-ACT_32"/>
    <s v="Solicitudes de SIPLAFT"/>
    <s v="DTTTA"/>
    <s v="Dirección_de_Promoción_y_Prevención_Transito_y_Transporte_Terrestre_Automotor"/>
    <n v="1"/>
    <n v="12"/>
    <n v="2019"/>
    <d v="2019-02-28T00:00:00"/>
    <s v="Feb"/>
    <n v="0"/>
    <n v="0"/>
    <n v="0"/>
    <s v="Por Ejecutar"/>
    <e v="#N/A"/>
    <e v="#N/A"/>
    <n v="0"/>
    <m/>
    <m/>
  </r>
  <r>
    <n v="151"/>
    <s v="OE1;SI;DTTTA-ACT_32"/>
    <s v="DTTTA;DTTTA-ACT_32;Mar"/>
    <x v="0"/>
    <s v="Fortalecer la Vigilancia."/>
    <s v="SI"/>
    <s v="PAI_10"/>
    <x v="0"/>
    <s v="PyP_Vigilancia Previa"/>
    <s v="DTTTA-E_14"/>
    <s v="7. Vigilancia Previa"/>
    <s v="DTTTA-ACT_32"/>
    <s v="Solicitudes de SIPLAFT"/>
    <s v="DTTTA"/>
    <s v="Dirección_de_Promoción_y_Prevención_Transito_y_Transporte_Terrestre_Automotor"/>
    <n v="1"/>
    <n v="12"/>
    <n v="2019"/>
    <d v="2019-03-30T00:00:00"/>
    <s v="Mar"/>
    <n v="0"/>
    <n v="0"/>
    <n v="0"/>
    <s v="Por Ejecutar"/>
    <e v="#N/A"/>
    <e v="#N/A"/>
    <n v="0"/>
    <m/>
    <m/>
  </r>
  <r>
    <n v="151"/>
    <s v="OE1;SI;DTTTA-ACT_32"/>
    <s v="DTTTA;DTTTA-ACT_32;Abr"/>
    <x v="0"/>
    <s v="Fortalecer la Vigilancia."/>
    <s v="SI"/>
    <s v="PAI_10"/>
    <x v="0"/>
    <s v="PyP_Vigilancia Previa"/>
    <s v="DTTTA-E_14"/>
    <s v="7. Vigilancia Previa"/>
    <s v="DTTTA-ACT_32"/>
    <s v="Solicitudes de SIPLAFT"/>
    <s v="DTTTA"/>
    <s v="Dirección_de_Promoción_y_Prevención_Transito_y_Transporte_Terrestre_Automotor"/>
    <n v="1"/>
    <n v="12"/>
    <n v="2019"/>
    <d v="2019-04-30T00:00:00"/>
    <s v="Abr"/>
    <n v="0"/>
    <n v="0"/>
    <n v="0"/>
    <s v="Por Ejecutar"/>
    <e v="#N/A"/>
    <e v="#N/A"/>
    <n v="0"/>
    <m/>
    <m/>
  </r>
  <r>
    <n v="151"/>
    <s v="OE1;SI;DTTTA-ACT_32"/>
    <s v="DTTTA;DTTTA-ACT_32;May"/>
    <x v="0"/>
    <s v="Fortalecer la Vigilancia."/>
    <s v="SI"/>
    <s v="PAI_10"/>
    <x v="0"/>
    <s v="PyP_Vigilancia Previa"/>
    <s v="DTTTA-E_14"/>
    <s v="7. Vigilancia Previa"/>
    <s v="DTTTA-ACT_32"/>
    <s v="Solicitudes de SIPLAFT"/>
    <s v="DTTTA"/>
    <s v="Dirección_de_Promoción_y_Prevención_Transito_y_Transporte_Terrestre_Automotor"/>
    <n v="1"/>
    <n v="12"/>
    <n v="2019"/>
    <d v="2019-05-30T00:00:00"/>
    <s v="May"/>
    <n v="0"/>
    <n v="0"/>
    <n v="0"/>
    <s v="Por Ejecutar"/>
    <e v="#N/A"/>
    <e v="#N/A"/>
    <n v="0"/>
    <m/>
    <m/>
  </r>
  <r>
    <n v="151"/>
    <s v="OE1;SI;DTTTA-ACT_32"/>
    <s v="DTTTA;DTTTA-ACT_32;Jun"/>
    <x v="0"/>
    <s v="Fortalecer la Vigilancia."/>
    <s v="SI"/>
    <s v="PAI_10"/>
    <x v="0"/>
    <s v="PyP_Vigilancia Previa"/>
    <s v="DTTTA-E_14"/>
    <s v="7. Vigilancia Previa"/>
    <s v="DTTTA-ACT_32"/>
    <s v="Solicitudes de SIPLAFT"/>
    <s v="DTTTA"/>
    <s v="Dirección_de_Promoción_y_Prevención_Transito_y_Transporte_Terrestre_Automotor"/>
    <n v="1"/>
    <n v="12"/>
    <n v="2019"/>
    <d v="2019-06-30T00:00:00"/>
    <s v="Jun"/>
    <n v="0"/>
    <n v="0"/>
    <e v="#DIV/0!"/>
    <e v="#DIV/0!"/>
    <e v="#N/A"/>
    <e v="#N/A"/>
    <n v="0"/>
    <m/>
    <m/>
  </r>
  <r>
    <n v="151"/>
    <s v="OE1;SI;DTTTA-ACT_32"/>
    <s v="DTTTA;DTTTA-ACT_32;Jul"/>
    <x v="0"/>
    <s v="Fortalecer la Vigilancia."/>
    <s v="SI"/>
    <s v="PAI_10"/>
    <x v="0"/>
    <s v="PyP_Vigilancia Previa"/>
    <s v="DTTTA-E_14"/>
    <s v="7. Vigilancia Previa"/>
    <s v="DTTTA-ACT_32"/>
    <s v="Solicitudes de SIPLAFT"/>
    <s v="DTTTA"/>
    <s v="Dirección_de_Promoción_y_Prevención_Transito_y_Transporte_Terrestre_Automotor"/>
    <n v="1"/>
    <n v="12"/>
    <n v="2019"/>
    <d v="2019-07-30T00:00:00"/>
    <s v="Jul"/>
    <n v="0"/>
    <n v="0"/>
    <e v="#DIV/0!"/>
    <e v="#DIV/0!"/>
    <e v="#N/A"/>
    <e v="#N/A"/>
    <n v="0"/>
    <m/>
    <m/>
  </r>
  <r>
    <n v="151"/>
    <s v="OE1;SI;DTTTA-ACT_32"/>
    <s v="DTTTA;DTTTA-ACT_32;Ago"/>
    <x v="0"/>
    <s v="Fortalecer la Vigilancia."/>
    <s v="SI"/>
    <s v="PAI_10"/>
    <x v="0"/>
    <s v="PyP_Vigilancia Previa"/>
    <s v="DTTTA-E_14"/>
    <s v="7. Vigilancia Previa"/>
    <s v="DTTTA-ACT_32"/>
    <s v="Solicitudes de SIPLAFT"/>
    <s v="DTTTA"/>
    <s v="Dirección_de_Promoción_y_Prevención_Transito_y_Transporte_Terrestre_Automotor"/>
    <n v="1"/>
    <n v="12"/>
    <n v="2019"/>
    <d v="2019-08-30T00:00:00"/>
    <s v="Ago"/>
    <n v="0"/>
    <n v="0"/>
    <e v="#DIV/0!"/>
    <e v="#DIV/0!"/>
    <e v="#N/A"/>
    <e v="#N/A"/>
    <n v="0"/>
    <m/>
    <m/>
  </r>
  <r>
    <n v="151"/>
    <s v="OE1;SI;DTTTA-ACT_32"/>
    <s v="DTTTA;DTTTA-ACT_32;Sep"/>
    <x v="0"/>
    <s v="Fortalecer la Vigilancia."/>
    <s v="SI"/>
    <s v="PAI_10"/>
    <x v="0"/>
    <s v="PyP_Vigilancia Previa"/>
    <s v="DTTTA-E_14"/>
    <s v="7. Vigilancia Previa"/>
    <s v="DTTTA-ACT_32"/>
    <s v="Solicitudes de SIPLAFT"/>
    <s v="DTTTA"/>
    <s v="Dirección_de_Promoción_y_Prevención_Transito_y_Transporte_Terrestre_Automotor"/>
    <n v="1"/>
    <n v="12"/>
    <n v="2019"/>
    <d v="2019-09-30T00:00:00"/>
    <s v="Sep"/>
    <e v="#N/A"/>
    <e v="#N/A"/>
    <e v="#N/A"/>
    <e v="#N/A"/>
    <e v="#N/A"/>
    <e v="#N/A"/>
    <n v="0"/>
    <m/>
    <m/>
  </r>
  <r>
    <n v="151"/>
    <s v="OE1;SI;DTTTA-ACT_32"/>
    <s v="DTTTA;DTTTA-ACT_32;Oct"/>
    <x v="0"/>
    <s v="Fortalecer la Vigilancia."/>
    <s v="SI"/>
    <s v="PAI_10"/>
    <x v="0"/>
    <s v="PyP_Vigilancia Previa"/>
    <s v="DTTTA-E_14"/>
    <s v="7. Vigilancia Previa"/>
    <s v="DTTTA-ACT_32"/>
    <s v="Solicitudes de SIPLAFT"/>
    <s v="DTTTA"/>
    <s v="Dirección_de_Promoción_y_Prevención_Transito_y_Transporte_Terrestre_Automotor"/>
    <n v="1"/>
    <n v="12"/>
    <n v="2019"/>
    <d v="2019-10-30T00:00:00"/>
    <s v="Oct"/>
    <e v="#N/A"/>
    <e v="#N/A"/>
    <e v="#N/A"/>
    <e v="#N/A"/>
    <e v="#N/A"/>
    <e v="#N/A"/>
    <n v="0"/>
    <m/>
    <m/>
  </r>
  <r>
    <n v="151"/>
    <s v="OE1;SI;DTTTA-ACT_32"/>
    <s v="DTTTA;DTTTA-ACT_32;Nov"/>
    <x v="0"/>
    <s v="Fortalecer la Vigilancia."/>
    <s v="SI"/>
    <s v="PAI_10"/>
    <x v="0"/>
    <s v="PyP_Vigilancia Previa"/>
    <s v="DTTTA-E_14"/>
    <s v="7. Vigilancia Previa"/>
    <s v="DTTTA-ACT_32"/>
    <s v="Solicitudes de SIPLAFT"/>
    <s v="DTTTA"/>
    <s v="Dirección_de_Promoción_y_Prevención_Transito_y_Transporte_Terrestre_Automotor"/>
    <n v="1"/>
    <n v="12"/>
    <n v="2019"/>
    <d v="2019-11-30T00:00:00"/>
    <s v="Nov"/>
    <e v="#N/A"/>
    <n v="0"/>
    <n v="0"/>
    <s v="Por Ejecutar"/>
    <e v="#N/A"/>
    <e v="#N/A"/>
    <n v="0"/>
    <m/>
    <m/>
  </r>
  <r>
    <n v="151"/>
    <s v="OE1;SI;DTTTA-ACT_32"/>
    <s v="DTTTA;DTTTA-ACT_32;Dic"/>
    <x v="0"/>
    <s v="Fortalecer la Vigilancia."/>
    <s v="SI"/>
    <s v="PAI_10"/>
    <x v="0"/>
    <s v="PyP_Vigilancia Previa"/>
    <s v="DTTTA-E_14"/>
    <s v="7. Vigilancia Previa"/>
    <s v="DTTTA-ACT_32"/>
    <s v="Solicitudes de SIPLAFT"/>
    <s v="DTTTA"/>
    <s v="Dirección_de_Promoción_y_Prevención_Transito_y_Transporte_Terrestre_Automotor"/>
    <n v="1"/>
    <n v="12"/>
    <n v="2019"/>
    <d v="2019-12-30T00:00:00"/>
    <s v="Dic"/>
    <e v="#N/A"/>
    <n v="0"/>
    <n v="0"/>
    <s v="Por Ejecutar"/>
    <e v="#N/A"/>
    <e v="#N/A"/>
    <n v="0"/>
    <m/>
    <m/>
  </r>
  <r>
    <n v="152"/>
    <s v="OE1;SI;DTTTA-ACT_33"/>
    <s v="DTTTA;DTTTA-ACT_33;Ene"/>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01-30T00:00:00"/>
    <s v="Ene"/>
    <n v="0"/>
    <n v="0"/>
    <n v="0"/>
    <s v="Por Ejecutar"/>
    <e v="#N/A"/>
    <e v="#N/A"/>
    <n v="0"/>
    <e v="#N/A"/>
    <e v="#N/A"/>
  </r>
  <r>
    <n v="152"/>
    <s v="OE1;SI;DTTTA-ACT_33"/>
    <s v="DTTTA;DTTTA-ACT_33;Feb"/>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02-28T00:00:00"/>
    <s v="Feb"/>
    <n v="0"/>
    <n v="0"/>
    <n v="0"/>
    <s v="Por Ejecutar"/>
    <e v="#N/A"/>
    <e v="#N/A"/>
    <n v="0"/>
    <m/>
    <m/>
  </r>
  <r>
    <n v="152"/>
    <s v="OE1;SI;DTTTA-ACT_33"/>
    <s v="DTTTA;DTTTA-ACT_33;Mar"/>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03-30T00:00:00"/>
    <s v="Mar"/>
    <n v="0"/>
    <n v="0"/>
    <n v="0"/>
    <s v="Por Ejecutar"/>
    <e v="#N/A"/>
    <e v="#N/A"/>
    <n v="0"/>
    <m/>
    <m/>
  </r>
  <r>
    <n v="152"/>
    <s v="OE1;SI;DTTTA-ACT_33"/>
    <s v="DTTTA;DTTTA-ACT_33;Abr"/>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04-30T00:00:00"/>
    <s v="Abr"/>
    <n v="0"/>
    <n v="0"/>
    <n v="0"/>
    <s v="Por Ejecutar"/>
    <e v="#N/A"/>
    <e v="#N/A"/>
    <n v="0"/>
    <m/>
    <m/>
  </r>
  <r>
    <n v="152"/>
    <s v="OE1;SI;DTTTA-ACT_33"/>
    <s v="DTTTA;DTTTA-ACT_33;May"/>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05-30T00:00:00"/>
    <s v="May"/>
    <n v="0"/>
    <n v="0"/>
    <n v="0"/>
    <s v="Por Ejecutar"/>
    <e v="#N/A"/>
    <e v="#N/A"/>
    <n v="0"/>
    <m/>
    <m/>
  </r>
  <r>
    <n v="152"/>
    <s v="OE1;SI;DTTTA-ACT_33"/>
    <s v="DTTTA;DTTTA-ACT_33;Jun"/>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06-30T00:00:00"/>
    <s v="Jun"/>
    <n v="0"/>
    <n v="0"/>
    <n v="0"/>
    <s v="Por Ejecutar"/>
    <e v="#N/A"/>
    <e v="#N/A"/>
    <n v="0"/>
    <m/>
    <m/>
  </r>
  <r>
    <n v="152"/>
    <s v="OE1;SI;DTTTA-ACT_33"/>
    <s v="DTTTA;DTTTA-ACT_33;Jul"/>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07-30T00:00:00"/>
    <s v="Jul"/>
    <n v="0"/>
    <n v="0"/>
    <e v="#DIV/0!"/>
    <e v="#DIV/0!"/>
    <e v="#N/A"/>
    <e v="#N/A"/>
    <n v="0"/>
    <m/>
    <m/>
  </r>
  <r>
    <n v="152"/>
    <s v="OE1;SI;DTTTA-ACT_33"/>
    <s v="DTTTA;DTTTA-ACT_33;Ago"/>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08-30T00:00:00"/>
    <s v="Ago"/>
    <n v="0"/>
    <n v="0"/>
    <e v="#DIV/0!"/>
    <e v="#DIV/0!"/>
    <e v="#N/A"/>
    <e v="#N/A"/>
    <n v="0"/>
    <m/>
    <m/>
  </r>
  <r>
    <n v="152"/>
    <s v="OE1;SI;DTTTA-ACT_33"/>
    <s v="DTTTA;DTTTA-ACT_33;Sep"/>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09-30T00:00:00"/>
    <s v="Sep"/>
    <e v="#N/A"/>
    <e v="#N/A"/>
    <e v="#N/A"/>
    <e v="#N/A"/>
    <e v="#N/A"/>
    <e v="#N/A"/>
    <n v="0"/>
    <m/>
    <m/>
  </r>
  <r>
    <n v="152"/>
    <s v="OE1;SI;DTTTA-ACT_33"/>
    <s v="DTTTA;DTTTA-ACT_33;Oct"/>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10-30T00:00:00"/>
    <s v="Oct"/>
    <e v="#N/A"/>
    <e v="#N/A"/>
    <e v="#N/A"/>
    <e v="#N/A"/>
    <e v="#N/A"/>
    <e v="#N/A"/>
    <n v="0"/>
    <m/>
    <m/>
  </r>
  <r>
    <n v="152"/>
    <s v="OE1;SI;DTTTA-ACT_33"/>
    <s v="DTTTA;DTTTA-ACT_33;Nov"/>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11-30T00:00:00"/>
    <s v="Nov"/>
    <e v="#N/A"/>
    <n v="0"/>
    <e v="#N/A"/>
    <e v="#N/A"/>
    <e v="#N/A"/>
    <e v="#N/A"/>
    <n v="0"/>
    <m/>
    <m/>
  </r>
  <r>
    <n v="152"/>
    <s v="OE1;SI;DTTTA-ACT_33"/>
    <s v="DTTTA;DTTTA-ACT_33;Dic"/>
    <x v="0"/>
    <s v="Fortalecer la Vigilancia."/>
    <s v="SI"/>
    <s v="PAI_10"/>
    <x v="0"/>
    <s v="PyP_Vigilancia Previa"/>
    <s v="DTTTA-E_14"/>
    <s v="7. Vigilancia Previa"/>
    <s v="DTTTA-ACT_33"/>
    <s v="Solicitudes de homologación para Sicov"/>
    <s v="DTTTA"/>
    <s v="Dirección_de_Promoción_y_Prevención_Transito_y_Transporte_Terrestre_Automotor"/>
    <n v="1"/>
    <n v="12"/>
    <n v="2019"/>
    <d v="2019-12-30T00:00:00"/>
    <s v="Dic"/>
    <e v="#N/A"/>
    <n v="0"/>
    <n v="0"/>
    <s v="Por Ejecutar"/>
    <e v="#N/A"/>
    <e v="#N/A"/>
    <n v="0"/>
    <m/>
    <m/>
  </r>
  <r>
    <n v="153"/>
    <s v="OE1;SI;DTTTA-ACT_34"/>
    <s v="DTTTA;DTTTA-ACT_34;Ene"/>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01-30T00:00:00"/>
    <s v="Ene"/>
    <n v="5"/>
    <n v="5"/>
    <n v="1"/>
    <s v="Ejecutada"/>
    <e v="#N/A"/>
    <e v="#N/A"/>
    <n v="0"/>
    <e v="#N/A"/>
    <e v="#N/A"/>
  </r>
  <r>
    <n v="153"/>
    <s v="OE1;SI;DTTTA-ACT_34"/>
    <s v="DTTTA;DTTTA-ACT_34;Feb"/>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02-28T00:00:00"/>
    <s v="Feb"/>
    <n v="0"/>
    <n v="0"/>
    <n v="0"/>
    <s v="Por Ejecutar"/>
    <e v="#N/A"/>
    <e v="#N/A"/>
    <n v="0"/>
    <m/>
    <m/>
  </r>
  <r>
    <n v="153"/>
    <s v="OE1;SI;DTTTA-ACT_34"/>
    <s v="DTTTA;DTTTA-ACT_34;Mar"/>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03-30T00:00:00"/>
    <s v="Mar"/>
    <n v="0"/>
    <n v="0"/>
    <n v="0"/>
    <s v="Por Ejecutar"/>
    <e v="#N/A"/>
    <e v="#N/A"/>
    <n v="0"/>
    <m/>
    <m/>
  </r>
  <r>
    <n v="153"/>
    <s v="OE1;SI;DTTTA-ACT_34"/>
    <s v="DTTTA;DTTTA-ACT_34;Abr"/>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04-30T00:00:00"/>
    <s v="Abr"/>
    <n v="0"/>
    <n v="0"/>
    <n v="0"/>
    <s v="Por Ejecutar"/>
    <e v="#N/A"/>
    <e v="#N/A"/>
    <n v="0"/>
    <m/>
    <m/>
  </r>
  <r>
    <n v="153"/>
    <s v="OE1;SI;DTTTA-ACT_34"/>
    <s v="DTTTA;DTTTA-ACT_34;May"/>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05-30T00:00:00"/>
    <s v="May"/>
    <n v="0"/>
    <n v="0"/>
    <n v="0"/>
    <s v="Por Ejecutar"/>
    <e v="#N/A"/>
    <e v="#N/A"/>
    <n v="0"/>
    <m/>
    <m/>
  </r>
  <r>
    <n v="153"/>
    <s v="OE1;SI;DTTTA-ACT_34"/>
    <s v="DTTTA;DTTTA-ACT_34;Jun"/>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06-30T00:00:00"/>
    <s v="Jun"/>
    <n v="0"/>
    <n v="0"/>
    <n v="0"/>
    <s v="Por Ejecutar"/>
    <e v="#N/A"/>
    <e v="#N/A"/>
    <n v="0"/>
    <m/>
    <m/>
  </r>
  <r>
    <n v="153"/>
    <s v="OE1;SI;DTTTA-ACT_34"/>
    <s v="DTTTA;DTTTA-ACT_34;Jul"/>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07-30T00:00:00"/>
    <s v="Jul"/>
    <n v="0"/>
    <n v="0"/>
    <n v="0"/>
    <s v="Por Ejecutar"/>
    <e v="#N/A"/>
    <e v="#N/A"/>
    <n v="0"/>
    <m/>
    <m/>
  </r>
  <r>
    <n v="153"/>
    <s v="OE1;SI;DTTTA-ACT_34"/>
    <s v="DTTTA;DTTTA-ACT_34;Ago"/>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08-30T00:00:00"/>
    <s v="Ago"/>
    <n v="0"/>
    <n v="0"/>
    <n v="0"/>
    <s v="Por Ejecutar"/>
    <e v="#N/A"/>
    <e v="#N/A"/>
    <n v="0"/>
    <m/>
    <m/>
  </r>
  <r>
    <n v="153"/>
    <s v="OE1;SI;DTTTA-ACT_34"/>
    <s v="DTTTA;DTTTA-ACT_34;Sep"/>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09-30T00:00:00"/>
    <s v="Sep"/>
    <e v="#N/A"/>
    <e v="#N/A"/>
    <n v="0"/>
    <s v="Por Ejecutar"/>
    <e v="#N/A"/>
    <e v="#N/A"/>
    <n v="0"/>
    <m/>
    <m/>
  </r>
  <r>
    <n v="153"/>
    <s v="OE1;SI;DTTTA-ACT_34"/>
    <s v="DTTTA;DTTTA-ACT_34;Oct"/>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10-30T00:00:00"/>
    <s v="Oct"/>
    <e v="#N/A"/>
    <e v="#N/A"/>
    <n v="0"/>
    <s v="Por Ejecutar"/>
    <e v="#N/A"/>
    <e v="#N/A"/>
    <n v="0"/>
    <m/>
    <m/>
  </r>
  <r>
    <n v="153"/>
    <s v="OE1;SI;DTTTA-ACT_34"/>
    <s v="DTTTA;DTTTA-ACT_34;Nov"/>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11-30T00:00:00"/>
    <s v="Nov"/>
    <e v="#N/A"/>
    <n v="0"/>
    <n v="0"/>
    <s v="Por Ejecutar"/>
    <e v="#N/A"/>
    <e v="#N/A"/>
    <n v="0"/>
    <m/>
    <m/>
  </r>
  <r>
    <n v="153"/>
    <s v="OE1;SI;DTTTA-ACT_34"/>
    <s v="DTTTA;DTTTA-ACT_34;Dic"/>
    <x v="0"/>
    <s v="Fortalecer la Vigilancia."/>
    <s v="SI"/>
    <s v="PAI_10"/>
    <x v="0"/>
    <s v="PyP_Vigilancia Previa"/>
    <s v="DTTTA-E_14"/>
    <s v="7. Vigilancia Previa"/>
    <s v="DTTTA-ACT_34"/>
    <s v="Solicitudes de Certificación de implementación del Sicov"/>
    <s v="DTTTA"/>
    <s v="Dirección_de_Promoción_y_Prevención_Transito_y_Transporte_Terrestre_Automotor"/>
    <n v="1"/>
    <n v="12"/>
    <n v="2019"/>
    <d v="2019-12-30T00:00:00"/>
    <s v="Dic"/>
    <e v="#N/A"/>
    <n v="0"/>
    <e v="#N/A"/>
    <e v="#N/A"/>
    <e v="#N/A"/>
    <e v="#N/A"/>
    <n v="0"/>
    <m/>
    <m/>
  </r>
  <r>
    <n v="154"/>
    <s v="OE1;SI;DTTTA-ACT_35"/>
    <s v="DTTTA;DTTTA-ACT_35;Ene"/>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01-30T00:00:00"/>
    <s v="Ene"/>
    <n v="15"/>
    <n v="15"/>
    <n v="1"/>
    <s v="Ejecutada"/>
    <e v="#N/A"/>
    <e v="#N/A"/>
    <n v="0"/>
    <e v="#N/A"/>
    <e v="#N/A"/>
  </r>
  <r>
    <n v="154"/>
    <s v="OE1;SI;DTTTA-ACT_35"/>
    <s v="DTTTA;DTTTA-ACT_35;Feb"/>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02-28T00:00:00"/>
    <s v="Feb"/>
    <n v="0"/>
    <n v="0"/>
    <e v="#DIV/0!"/>
    <e v="#DIV/0!"/>
    <e v="#N/A"/>
    <e v="#N/A"/>
    <n v="0"/>
    <m/>
    <m/>
  </r>
  <r>
    <n v="154"/>
    <s v="OE1;SI;DTTTA-ACT_35"/>
    <s v="DTTTA;DTTTA-ACT_35;Mar"/>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03-30T00:00:00"/>
    <s v="Mar"/>
    <n v="0"/>
    <n v="0"/>
    <e v="#DIV/0!"/>
    <e v="#DIV/0!"/>
    <e v="#N/A"/>
    <e v="#N/A"/>
    <n v="0"/>
    <m/>
    <m/>
  </r>
  <r>
    <n v="154"/>
    <s v="OE1;SI;DTTTA-ACT_35"/>
    <s v="DTTTA;DTTTA-ACT_35;Abr"/>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04-30T00:00:00"/>
    <s v="Abr"/>
    <n v="0"/>
    <n v="0"/>
    <e v="#DIV/0!"/>
    <e v="#DIV/0!"/>
    <e v="#N/A"/>
    <e v="#N/A"/>
    <n v="0"/>
    <m/>
    <m/>
  </r>
  <r>
    <n v="154"/>
    <s v="OE1;SI;DTTTA-ACT_35"/>
    <s v="DTTTA;DTTTA-ACT_35;May"/>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05-30T00:00:00"/>
    <s v="May"/>
    <n v="0"/>
    <n v="0"/>
    <e v="#DIV/0!"/>
    <e v="#DIV/0!"/>
    <e v="#N/A"/>
    <e v="#N/A"/>
    <n v="0"/>
    <m/>
    <m/>
  </r>
  <r>
    <n v="154"/>
    <s v="OE1;SI;DTTTA-ACT_35"/>
    <s v="DTTTA;DTTTA-ACT_35;Jun"/>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06-30T00:00:00"/>
    <s v="Jun"/>
    <n v="0"/>
    <n v="0"/>
    <e v="#DIV/0!"/>
    <e v="#DIV/0!"/>
    <e v="#N/A"/>
    <e v="#N/A"/>
    <n v="0"/>
    <m/>
    <m/>
  </r>
  <r>
    <n v="154"/>
    <s v="OE1;SI;DTTTA-ACT_35"/>
    <s v="DTTTA;DTTTA-ACT_35;Jul"/>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07-30T00:00:00"/>
    <s v="Jul"/>
    <n v="0"/>
    <n v="0"/>
    <e v="#DIV/0!"/>
    <e v="#DIV/0!"/>
    <e v="#N/A"/>
    <e v="#N/A"/>
    <n v="0"/>
    <m/>
    <m/>
  </r>
  <r>
    <n v="154"/>
    <s v="OE1;SI;DTTTA-ACT_35"/>
    <s v="DTTTA;DTTTA-ACT_35;Ago"/>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08-30T00:00:00"/>
    <s v="Ago"/>
    <n v="0"/>
    <n v="0"/>
    <e v="#DIV/0!"/>
    <e v="#DIV/0!"/>
    <e v="#N/A"/>
    <e v="#N/A"/>
    <n v="0"/>
    <m/>
    <m/>
  </r>
  <r>
    <n v="154"/>
    <s v="OE1;SI;DTTTA-ACT_35"/>
    <s v="DTTTA;DTTTA-ACT_35;Sep"/>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09-30T00:00:00"/>
    <s v="Sep"/>
    <e v="#N/A"/>
    <e v="#N/A"/>
    <e v="#N/A"/>
    <e v="#N/A"/>
    <e v="#N/A"/>
    <e v="#N/A"/>
    <n v="0"/>
    <m/>
    <m/>
  </r>
  <r>
    <n v="154"/>
    <s v="OE1;SI;DTTTA-ACT_35"/>
    <s v="DTTTA;DTTTA-ACT_35;Oct"/>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10-30T00:00:00"/>
    <s v="Oct"/>
    <e v="#N/A"/>
    <e v="#N/A"/>
    <e v="#N/A"/>
    <e v="#N/A"/>
    <e v="#N/A"/>
    <e v="#N/A"/>
    <n v="0"/>
    <m/>
    <m/>
  </r>
  <r>
    <n v="154"/>
    <s v="OE1;SI;DTTTA-ACT_35"/>
    <s v="DTTTA;DTTTA-ACT_35;Nov"/>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11-30T00:00:00"/>
    <s v="Nov"/>
    <e v="#N/A"/>
    <n v="0"/>
    <e v="#N/A"/>
    <e v="#N/A"/>
    <e v="#N/A"/>
    <e v="#N/A"/>
    <n v="0"/>
    <m/>
    <m/>
  </r>
  <r>
    <n v="154"/>
    <s v="OE1;SI;DTTTA-ACT_35"/>
    <s v="DTTTA;DTTTA-ACT_35;Dic"/>
    <x v="0"/>
    <s v="Fortalecer la Vigilancia."/>
    <s v="SI"/>
    <s v="PAI_10"/>
    <x v="0"/>
    <s v="PyP_Vigilancia Previa"/>
    <s v="DTTTA-E_14"/>
    <s v="7. Vigilancia Previa"/>
    <s v="DTTTA-ACT_35"/>
    <s v="Solicitudes de Concepto de Sustentabilidad Financiera"/>
    <s v="DTTTA"/>
    <s v="Dirección_de_Promoción_y_Prevención_Transito_y_Transporte_Terrestre_Automotor"/>
    <n v="1"/>
    <n v="12"/>
    <n v="2019"/>
    <d v="2019-12-30T00:00:00"/>
    <s v="Dic"/>
    <e v="#N/A"/>
    <n v="0"/>
    <e v="#N/A"/>
    <e v="#N/A"/>
    <e v="#N/A"/>
    <e v="#N/A"/>
    <n v="0"/>
    <m/>
    <m/>
  </r>
  <r>
    <n v="155"/>
    <s v="OE1;SI;DTTTA-ACT_36"/>
    <s v="DTTTA;DTTTA-ACT_36;Ene"/>
    <x v="0"/>
    <s v="Fortalecer la Vigilancia."/>
    <s v="SI"/>
    <s v="PAI_10"/>
    <x v="0"/>
    <s v="PyP_Vigilancia Previa"/>
    <s v="DTTTA-E_14"/>
    <s v="7. Vigilancia Previa"/>
    <s v="DTTTA-ACT_36"/>
    <s v="Cálculos Actuariales"/>
    <s v="DTTTA"/>
    <s v="Dirección_de_Promoción_y_Prevención_Transito_y_Transporte_Terrestre_Automotor"/>
    <n v="1"/>
    <n v="12"/>
    <n v="2019"/>
    <d v="2019-01-30T00:00:00"/>
    <s v="Ene"/>
    <n v="0"/>
    <n v="0"/>
    <n v="0"/>
    <s v="Por Ejecutar"/>
    <e v="#N/A"/>
    <e v="#N/A"/>
    <n v="0"/>
    <e v="#N/A"/>
    <e v="#N/A"/>
  </r>
  <r>
    <n v="155"/>
    <s v="OE1;SI;DTTTA-ACT_36"/>
    <s v="DTTTA;DTTTA-ACT_36;Feb"/>
    <x v="0"/>
    <s v="Fortalecer la Vigilancia."/>
    <s v="SI"/>
    <s v="PAI_10"/>
    <x v="0"/>
    <s v="PyP_Vigilancia Previa"/>
    <s v="DTTTA-E_14"/>
    <s v="7. Vigilancia Previa"/>
    <s v="DTTTA-ACT_36"/>
    <s v="Cálculos Actuariales"/>
    <s v="DTTTA"/>
    <s v="Dirección_de_Promoción_y_Prevención_Transito_y_Transporte_Terrestre_Automotor"/>
    <n v="1"/>
    <n v="12"/>
    <n v="2019"/>
    <d v="2019-02-28T00:00:00"/>
    <s v="Feb"/>
    <n v="0"/>
    <n v="0"/>
    <e v="#DIV/0!"/>
    <e v="#DIV/0!"/>
    <e v="#N/A"/>
    <e v="#N/A"/>
    <n v="0"/>
    <m/>
    <m/>
  </r>
  <r>
    <n v="155"/>
    <s v="OE1;SI;DTTTA-ACT_36"/>
    <s v="DTTTA;DTTTA-ACT_36;Mar"/>
    <x v="0"/>
    <s v="Fortalecer la Vigilancia."/>
    <s v="SI"/>
    <s v="PAI_10"/>
    <x v="0"/>
    <s v="PyP_Vigilancia Previa"/>
    <s v="DTTTA-E_14"/>
    <s v="7. Vigilancia Previa"/>
    <s v="DTTTA-ACT_36"/>
    <s v="Cálculos Actuariales"/>
    <s v="DTTTA"/>
    <s v="Dirección_de_Promoción_y_Prevención_Transito_y_Transporte_Terrestre_Automotor"/>
    <n v="1"/>
    <n v="12"/>
    <n v="2019"/>
    <d v="2019-03-30T00:00:00"/>
    <s v="Mar"/>
    <n v="0"/>
    <n v="0"/>
    <e v="#DIV/0!"/>
    <e v="#DIV/0!"/>
    <e v="#N/A"/>
    <e v="#N/A"/>
    <n v="0"/>
    <m/>
    <m/>
  </r>
  <r>
    <n v="155"/>
    <s v="OE1;SI;DTTTA-ACT_36"/>
    <s v="DTTTA;DTTTA-ACT_36;Abr"/>
    <x v="0"/>
    <s v="Fortalecer la Vigilancia."/>
    <s v="SI"/>
    <s v="PAI_10"/>
    <x v="0"/>
    <s v="PyP_Vigilancia Previa"/>
    <s v="DTTTA-E_14"/>
    <s v="7. Vigilancia Previa"/>
    <s v="DTTTA-ACT_36"/>
    <s v="Cálculos Actuariales"/>
    <s v="DTTTA"/>
    <s v="Dirección_de_Promoción_y_Prevención_Transito_y_Transporte_Terrestre_Automotor"/>
    <n v="1"/>
    <n v="12"/>
    <n v="2019"/>
    <d v="2019-04-30T00:00:00"/>
    <s v="Abr"/>
    <n v="0"/>
    <n v="0"/>
    <e v="#DIV/0!"/>
    <e v="#DIV/0!"/>
    <e v="#N/A"/>
    <e v="#N/A"/>
    <n v="0"/>
    <m/>
    <m/>
  </r>
  <r>
    <n v="155"/>
    <s v="OE1;SI;DTTTA-ACT_36"/>
    <s v="DTTTA;DTTTA-ACT_36;May"/>
    <x v="0"/>
    <s v="Fortalecer la Vigilancia."/>
    <s v="SI"/>
    <s v="PAI_10"/>
    <x v="0"/>
    <s v="PyP_Vigilancia Previa"/>
    <s v="DTTTA-E_14"/>
    <s v="7. Vigilancia Previa"/>
    <s v="DTTTA-ACT_36"/>
    <s v="Cálculos Actuariales"/>
    <s v="DTTTA"/>
    <s v="Dirección_de_Promoción_y_Prevención_Transito_y_Transporte_Terrestre_Automotor"/>
    <n v="1"/>
    <n v="12"/>
    <n v="2019"/>
    <d v="2019-05-30T00:00:00"/>
    <s v="May"/>
    <n v="0"/>
    <n v="0"/>
    <n v="0"/>
    <s v="Por Ejecutar"/>
    <e v="#N/A"/>
    <e v="#N/A"/>
    <n v="0"/>
    <m/>
    <m/>
  </r>
  <r>
    <n v="155"/>
    <s v="OE1;SI;DTTTA-ACT_36"/>
    <s v="DTTTA;DTTTA-ACT_36;Jun"/>
    <x v="0"/>
    <s v="Fortalecer la Vigilancia."/>
    <s v="SI"/>
    <s v="PAI_10"/>
    <x v="0"/>
    <s v="PyP_Vigilancia Previa"/>
    <s v="DTTTA-E_14"/>
    <s v="7. Vigilancia Previa"/>
    <s v="DTTTA-ACT_36"/>
    <s v="Cálculos Actuariales"/>
    <s v="DTTTA"/>
    <s v="Dirección_de_Promoción_y_Prevención_Transito_y_Transporte_Terrestre_Automotor"/>
    <n v="1"/>
    <n v="12"/>
    <n v="2019"/>
    <d v="2019-06-30T00:00:00"/>
    <s v="Jun"/>
    <n v="0"/>
    <n v="0"/>
    <n v="0"/>
    <s v="Por Ejecutar"/>
    <e v="#N/A"/>
    <e v="#N/A"/>
    <n v="0"/>
    <m/>
    <m/>
  </r>
  <r>
    <n v="155"/>
    <s v="OE1;SI;DTTTA-ACT_36"/>
    <s v="DTTTA;DTTTA-ACT_36;Jul"/>
    <x v="0"/>
    <s v="Fortalecer la Vigilancia."/>
    <s v="SI"/>
    <s v="PAI_10"/>
    <x v="0"/>
    <s v="PyP_Vigilancia Previa"/>
    <s v="DTTTA-E_14"/>
    <s v="7. Vigilancia Previa"/>
    <s v="DTTTA-ACT_36"/>
    <s v="Cálculos Actuariales"/>
    <s v="DTTTA"/>
    <s v="Dirección_de_Promoción_y_Prevención_Transito_y_Transporte_Terrestre_Automotor"/>
    <n v="1"/>
    <n v="12"/>
    <n v="2019"/>
    <d v="2019-07-30T00:00:00"/>
    <s v="Jul"/>
    <n v="0"/>
    <n v="0"/>
    <n v="0"/>
    <s v="Por Ejecutar"/>
    <e v="#N/A"/>
    <e v="#N/A"/>
    <n v="0"/>
    <m/>
    <m/>
  </r>
  <r>
    <n v="155"/>
    <s v="OE1;SI;DTTTA-ACT_36"/>
    <s v="DTTTA;DTTTA-ACT_36;Ago"/>
    <x v="0"/>
    <s v="Fortalecer la Vigilancia."/>
    <s v="SI"/>
    <s v="PAI_10"/>
    <x v="0"/>
    <s v="PyP_Vigilancia Previa"/>
    <s v="DTTTA-E_14"/>
    <s v="7. Vigilancia Previa"/>
    <s v="DTTTA-ACT_36"/>
    <s v="Cálculos Actuariales"/>
    <s v="DTTTA"/>
    <s v="Dirección_de_Promoción_y_Prevención_Transito_y_Transporte_Terrestre_Automotor"/>
    <n v="1"/>
    <n v="12"/>
    <n v="2019"/>
    <d v="2019-08-30T00:00:00"/>
    <s v="Ago"/>
    <n v="0"/>
    <n v="0"/>
    <n v="0"/>
    <s v="Por Ejecutar"/>
    <e v="#N/A"/>
    <e v="#N/A"/>
    <n v="0"/>
    <m/>
    <m/>
  </r>
  <r>
    <n v="155"/>
    <s v="OE1;SI;DTTTA-ACT_36"/>
    <s v="DTTTA;DTTTA-ACT_36;Sep"/>
    <x v="0"/>
    <s v="Fortalecer la Vigilancia."/>
    <s v="SI"/>
    <s v="PAI_10"/>
    <x v="0"/>
    <s v="PyP_Vigilancia Previa"/>
    <s v="DTTTA-E_14"/>
    <s v="7. Vigilancia Previa"/>
    <s v="DTTTA-ACT_36"/>
    <s v="Cálculos Actuariales"/>
    <s v="DTTTA"/>
    <s v="Dirección_de_Promoción_y_Prevención_Transito_y_Transporte_Terrestre_Automotor"/>
    <n v="1"/>
    <n v="12"/>
    <n v="2019"/>
    <d v="2019-09-30T00:00:00"/>
    <s v="Sep"/>
    <e v="#N/A"/>
    <e v="#N/A"/>
    <n v="0"/>
    <s v="Por Ejecutar"/>
    <e v="#N/A"/>
    <e v="#N/A"/>
    <n v="0"/>
    <m/>
    <m/>
  </r>
  <r>
    <n v="155"/>
    <s v="OE1;SI;DTTTA-ACT_36"/>
    <s v="DTTTA;DTTTA-ACT_36;Oct"/>
    <x v="0"/>
    <s v="Fortalecer la Vigilancia."/>
    <s v="SI"/>
    <s v="PAI_10"/>
    <x v="0"/>
    <s v="PyP_Vigilancia Previa"/>
    <s v="DTTTA-E_14"/>
    <s v="7. Vigilancia Previa"/>
    <s v="DTTTA-ACT_36"/>
    <s v="Cálculos Actuariales"/>
    <s v="DTTTA"/>
    <s v="Dirección_de_Promoción_y_Prevención_Transito_y_Transporte_Terrestre_Automotor"/>
    <n v="1"/>
    <n v="12"/>
    <n v="2019"/>
    <d v="2019-10-30T00:00:00"/>
    <s v="Oct"/>
    <e v="#N/A"/>
    <e v="#N/A"/>
    <n v="0"/>
    <s v="Por Ejecutar"/>
    <e v="#N/A"/>
    <e v="#N/A"/>
    <n v="0"/>
    <m/>
    <m/>
  </r>
  <r>
    <n v="155"/>
    <s v="OE1;SI;DTTTA-ACT_36"/>
    <s v="DTTTA;DTTTA-ACT_36;Nov"/>
    <x v="0"/>
    <s v="Fortalecer la Vigilancia."/>
    <s v="SI"/>
    <s v="PAI_10"/>
    <x v="0"/>
    <s v="PyP_Vigilancia Previa"/>
    <s v="DTTTA-E_14"/>
    <s v="7. Vigilancia Previa"/>
    <s v="DTTTA-ACT_36"/>
    <s v="Cálculos Actuariales"/>
    <s v="DTTTA"/>
    <s v="Dirección_de_Promoción_y_Prevención_Transito_y_Transporte_Terrestre_Automotor"/>
    <n v="1"/>
    <n v="12"/>
    <n v="2019"/>
    <d v="2019-11-30T00:00:00"/>
    <s v="Nov"/>
    <e v="#N/A"/>
    <n v="0"/>
    <n v="0"/>
    <s v="Por Ejecutar"/>
    <e v="#N/A"/>
    <e v="#N/A"/>
    <n v="0"/>
    <m/>
    <m/>
  </r>
  <r>
    <n v="155"/>
    <s v="OE1;SI;DTTTA-ACT_36"/>
    <s v="DTTTA;DTTTA-ACT_36;Dic"/>
    <x v="0"/>
    <s v="Fortalecer la Vigilancia."/>
    <s v="SI"/>
    <s v="PAI_10"/>
    <x v="0"/>
    <s v="PyP_Vigilancia Previa"/>
    <s v="DTTTA-E_14"/>
    <s v="7. Vigilancia Previa"/>
    <s v="DTTTA-ACT_36"/>
    <s v="Cálculos Actuariales"/>
    <s v="DTTTA"/>
    <s v="Dirección_de_Promoción_y_Prevención_Transito_y_Transporte_Terrestre_Automotor"/>
    <n v="1"/>
    <n v="12"/>
    <n v="2019"/>
    <d v="2019-12-30T00:00:00"/>
    <s v="Dic"/>
    <e v="#N/A"/>
    <n v="0"/>
    <n v="0"/>
    <s v="Por Ejecutar"/>
    <e v="#N/A"/>
    <e v="#N/A"/>
    <n v="0"/>
    <m/>
    <m/>
  </r>
  <r>
    <n v="156"/>
    <s v="OE1;SI;DTTTA-ACT_37"/>
    <s v="DTTTA;DTTTA-ACT_37;Ene"/>
    <x v="0"/>
    <s v="Fortalecer la Vigilancia."/>
    <s v="SI"/>
    <s v="PAI_10"/>
    <x v="0"/>
    <s v="PyP_Vigilancia Previa"/>
    <s v="DTTTA-E_14"/>
    <s v="7. Vigilancia Previa"/>
    <s v="DTTTA-ACT_37"/>
    <s v="Disminuciones de Capital"/>
    <s v="DTTTA"/>
    <s v="Dirección_de_Promoción_y_Prevención_Transito_y_Transporte_Terrestre_Automotor"/>
    <n v="1"/>
    <n v="12"/>
    <n v="2019"/>
    <d v="2019-01-30T00:00:00"/>
    <s v="Ene"/>
    <n v="0"/>
    <n v="0"/>
    <n v="0"/>
    <s v="Por Ejecutar"/>
    <e v="#N/A"/>
    <e v="#N/A"/>
    <n v="0"/>
    <e v="#N/A"/>
    <e v="#N/A"/>
  </r>
  <r>
    <n v="156"/>
    <s v="OE1;SI;DTTTA-ACT_37"/>
    <s v="DTTTA;DTTTA-ACT_37;Feb"/>
    <x v="0"/>
    <s v="Fortalecer la Vigilancia."/>
    <s v="SI"/>
    <s v="PAI_10"/>
    <x v="0"/>
    <s v="PyP_Vigilancia Previa"/>
    <s v="DTTTA-E_14"/>
    <s v="7. Vigilancia Previa"/>
    <s v="DTTTA-ACT_37"/>
    <s v="Disminuciones de Capital"/>
    <s v="DTTTA"/>
    <s v="Dirección_de_Promoción_y_Prevención_Transito_y_Transporte_Terrestre_Automotor"/>
    <n v="1"/>
    <n v="12"/>
    <n v="2019"/>
    <d v="2019-02-28T00:00:00"/>
    <s v="Feb"/>
    <n v="0"/>
    <n v="0"/>
    <n v="0"/>
    <s v="Por Ejecutar"/>
    <e v="#N/A"/>
    <e v="#N/A"/>
    <n v="0"/>
    <m/>
    <m/>
  </r>
  <r>
    <n v="156"/>
    <s v="OE1;SI;DTTTA-ACT_37"/>
    <s v="DTTTA;DTTTA-ACT_37;Mar"/>
    <x v="0"/>
    <s v="Fortalecer la Vigilancia."/>
    <s v="SI"/>
    <s v="PAI_10"/>
    <x v="0"/>
    <s v="PyP_Vigilancia Previa"/>
    <s v="DTTTA-E_14"/>
    <s v="7. Vigilancia Previa"/>
    <s v="DTTTA-ACT_37"/>
    <s v="Disminuciones de Capital"/>
    <s v="DTTTA"/>
    <s v="Dirección_de_Promoción_y_Prevención_Transito_y_Transporte_Terrestre_Automotor"/>
    <n v="1"/>
    <n v="12"/>
    <n v="2019"/>
    <d v="2019-03-30T00:00:00"/>
    <s v="Mar"/>
    <n v="0"/>
    <n v="0"/>
    <n v="0"/>
    <s v="Por Ejecutar"/>
    <e v="#N/A"/>
    <e v="#N/A"/>
    <n v="0"/>
    <m/>
    <m/>
  </r>
  <r>
    <n v="156"/>
    <s v="OE1;SI;DTTTA-ACT_37"/>
    <s v="DTTTA;DTTTA-ACT_37;Abr"/>
    <x v="0"/>
    <s v="Fortalecer la Vigilancia."/>
    <s v="SI"/>
    <s v="PAI_10"/>
    <x v="0"/>
    <s v="PyP_Vigilancia Previa"/>
    <s v="DTTTA-E_14"/>
    <s v="7. Vigilancia Previa"/>
    <s v="DTTTA-ACT_37"/>
    <s v="Disminuciones de Capital"/>
    <s v="DTTTA"/>
    <s v="Dirección_de_Promoción_y_Prevención_Transito_y_Transporte_Terrestre_Automotor"/>
    <n v="1"/>
    <n v="12"/>
    <n v="2019"/>
    <d v="2019-04-30T00:00:00"/>
    <s v="Abr"/>
    <n v="0"/>
    <n v="0"/>
    <e v="#DIV/0!"/>
    <e v="#DIV/0!"/>
    <e v="#N/A"/>
    <e v="#N/A"/>
    <n v="0"/>
    <m/>
    <m/>
  </r>
  <r>
    <n v="156"/>
    <s v="OE1;SI;DTTTA-ACT_37"/>
    <s v="DTTTA;DTTTA-ACT_37;May"/>
    <x v="0"/>
    <s v="Fortalecer la Vigilancia."/>
    <s v="SI"/>
    <s v="PAI_10"/>
    <x v="0"/>
    <s v="PyP_Vigilancia Previa"/>
    <s v="DTTTA-E_14"/>
    <s v="7. Vigilancia Previa"/>
    <s v="DTTTA-ACT_37"/>
    <s v="Disminuciones de Capital"/>
    <s v="DTTTA"/>
    <s v="Dirección_de_Promoción_y_Prevención_Transito_y_Transporte_Terrestre_Automotor"/>
    <n v="1"/>
    <n v="12"/>
    <n v="2019"/>
    <d v="2019-05-30T00:00:00"/>
    <s v="May"/>
    <n v="0"/>
    <n v="0"/>
    <e v="#DIV/0!"/>
    <e v="#DIV/0!"/>
    <e v="#N/A"/>
    <e v="#N/A"/>
    <n v="0"/>
    <m/>
    <m/>
  </r>
  <r>
    <n v="156"/>
    <s v="OE1;SI;DTTTA-ACT_37"/>
    <s v="DTTTA;DTTTA-ACT_37;Jun"/>
    <x v="0"/>
    <s v="Fortalecer la Vigilancia."/>
    <s v="SI"/>
    <s v="PAI_10"/>
    <x v="0"/>
    <s v="PyP_Vigilancia Previa"/>
    <s v="DTTTA-E_14"/>
    <s v="7. Vigilancia Previa"/>
    <s v="DTTTA-ACT_37"/>
    <s v="Disminuciones de Capital"/>
    <s v="DTTTA"/>
    <s v="Dirección_de_Promoción_y_Prevención_Transito_y_Transporte_Terrestre_Automotor"/>
    <n v="1"/>
    <n v="12"/>
    <n v="2019"/>
    <d v="2019-06-30T00:00:00"/>
    <s v="Jun"/>
    <n v="0"/>
    <n v="0"/>
    <n v="0"/>
    <s v="Por Ejecutar"/>
    <e v="#N/A"/>
    <e v="#N/A"/>
    <n v="0"/>
    <m/>
    <m/>
  </r>
  <r>
    <n v="156"/>
    <s v="OE1;SI;DTTTA-ACT_37"/>
    <s v="DTTTA;DTTTA-ACT_37;Jul"/>
    <x v="0"/>
    <s v="Fortalecer la Vigilancia."/>
    <s v="SI"/>
    <s v="PAI_10"/>
    <x v="0"/>
    <s v="PyP_Vigilancia Previa"/>
    <s v="DTTTA-E_14"/>
    <s v="7. Vigilancia Previa"/>
    <s v="DTTTA-ACT_37"/>
    <s v="Disminuciones de Capital"/>
    <s v="DTTTA"/>
    <s v="Dirección_de_Promoción_y_Prevención_Transito_y_Transporte_Terrestre_Automotor"/>
    <n v="1"/>
    <n v="12"/>
    <n v="2019"/>
    <d v="2019-07-30T00:00:00"/>
    <s v="Jul"/>
    <n v="0"/>
    <n v="0"/>
    <n v="0"/>
    <s v="Por Ejecutar"/>
    <e v="#N/A"/>
    <e v="#N/A"/>
    <n v="0"/>
    <m/>
    <m/>
  </r>
  <r>
    <n v="156"/>
    <s v="OE1;SI;DTTTA-ACT_37"/>
    <s v="DTTTA;DTTTA-ACT_37;Ago"/>
    <x v="0"/>
    <s v="Fortalecer la Vigilancia."/>
    <s v="SI"/>
    <s v="PAI_10"/>
    <x v="0"/>
    <s v="PyP_Vigilancia Previa"/>
    <s v="DTTTA-E_14"/>
    <s v="7. Vigilancia Previa"/>
    <s v="DTTTA-ACT_37"/>
    <s v="Disminuciones de Capital"/>
    <s v="DTTTA"/>
    <s v="Dirección_de_Promoción_y_Prevención_Transito_y_Transporte_Terrestre_Automotor"/>
    <n v="1"/>
    <n v="12"/>
    <n v="2019"/>
    <d v="2019-08-30T00:00:00"/>
    <s v="Ago"/>
    <n v="0"/>
    <n v="0"/>
    <n v="0"/>
    <s v="Por Ejecutar"/>
    <e v="#N/A"/>
    <e v="#N/A"/>
    <n v="0"/>
    <m/>
    <m/>
  </r>
  <r>
    <n v="156"/>
    <s v="OE1;SI;DTTTA-ACT_37"/>
    <s v="DTTTA;DTTTA-ACT_37;Sep"/>
    <x v="0"/>
    <s v="Fortalecer la Vigilancia."/>
    <s v="SI"/>
    <s v="PAI_10"/>
    <x v="0"/>
    <s v="PyP_Vigilancia Previa"/>
    <s v="DTTTA-E_14"/>
    <s v="7. Vigilancia Previa"/>
    <s v="DTTTA-ACT_37"/>
    <s v="Disminuciones de Capital"/>
    <s v="DTTTA"/>
    <s v="Dirección_de_Promoción_y_Prevención_Transito_y_Transporte_Terrestre_Automotor"/>
    <n v="1"/>
    <n v="12"/>
    <n v="2019"/>
    <d v="2019-09-30T00:00:00"/>
    <s v="Sep"/>
    <e v="#N/A"/>
    <e v="#N/A"/>
    <n v="0"/>
    <s v="Por Ejecutar"/>
    <e v="#N/A"/>
    <e v="#N/A"/>
    <n v="0"/>
    <m/>
    <m/>
  </r>
  <r>
    <n v="156"/>
    <s v="OE1;SI;DTTTA-ACT_37"/>
    <s v="DTTTA;DTTTA-ACT_37;Oct"/>
    <x v="0"/>
    <s v="Fortalecer la Vigilancia."/>
    <s v="SI"/>
    <s v="PAI_10"/>
    <x v="0"/>
    <s v="PyP_Vigilancia Previa"/>
    <s v="DTTTA-E_14"/>
    <s v="7. Vigilancia Previa"/>
    <s v="DTTTA-ACT_37"/>
    <s v="Disminuciones de Capital"/>
    <s v="DTTTA"/>
    <s v="Dirección_de_Promoción_y_Prevención_Transito_y_Transporte_Terrestre_Automotor"/>
    <n v="1"/>
    <n v="12"/>
    <n v="2019"/>
    <d v="2019-10-30T00:00:00"/>
    <s v="Oct"/>
    <e v="#N/A"/>
    <e v="#N/A"/>
    <n v="0"/>
    <s v="Por Ejecutar"/>
    <e v="#N/A"/>
    <e v="#N/A"/>
    <n v="0"/>
    <m/>
    <m/>
  </r>
  <r>
    <n v="156"/>
    <s v="OE1;SI;DTTTA-ACT_37"/>
    <s v="DTTTA;DTTTA-ACT_37;Nov"/>
    <x v="0"/>
    <s v="Fortalecer la Vigilancia."/>
    <s v="SI"/>
    <s v="PAI_10"/>
    <x v="0"/>
    <s v="PyP_Vigilancia Previa"/>
    <s v="DTTTA-E_14"/>
    <s v="7. Vigilancia Previa"/>
    <s v="DTTTA-ACT_37"/>
    <s v="Disminuciones de Capital"/>
    <s v="DTTTA"/>
    <s v="Dirección_de_Promoción_y_Prevención_Transito_y_Transporte_Terrestre_Automotor"/>
    <n v="1"/>
    <n v="12"/>
    <n v="2019"/>
    <d v="2019-11-30T00:00:00"/>
    <s v="Nov"/>
    <e v="#N/A"/>
    <n v="0"/>
    <n v="0"/>
    <s v="Por Ejecutar"/>
    <e v="#N/A"/>
    <e v="#N/A"/>
    <n v="0"/>
    <m/>
    <m/>
  </r>
  <r>
    <n v="156"/>
    <s v="OE1;SI;DTTTA-ACT_37"/>
    <s v="DTTTA;DTTTA-ACT_37;Dic"/>
    <x v="0"/>
    <s v="Fortalecer la Vigilancia."/>
    <s v="SI"/>
    <s v="PAI_10"/>
    <x v="0"/>
    <s v="PyP_Vigilancia Previa"/>
    <s v="DTTTA-E_14"/>
    <s v="7. Vigilancia Previa"/>
    <s v="DTTTA-ACT_37"/>
    <s v="Disminuciones de Capital"/>
    <s v="DTTTA"/>
    <s v="Dirección_de_Promoción_y_Prevención_Transito_y_Transporte_Terrestre_Automotor"/>
    <n v="1"/>
    <n v="12"/>
    <n v="2019"/>
    <d v="2019-12-30T00:00:00"/>
    <s v="Dic"/>
    <e v="#N/A"/>
    <n v="0"/>
    <n v="0"/>
    <s v="Por Ejecutar"/>
    <e v="#N/A"/>
    <e v="#N/A"/>
    <n v="0"/>
    <m/>
    <m/>
  </r>
  <r>
    <n v="157"/>
    <s v="OE1;SI;DTTTA-ACT_38"/>
    <s v="DTTTA;DTTTA-ACT_38;Ene"/>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01-30T00:00:00"/>
    <s v="Ene"/>
    <n v="0"/>
    <n v="0"/>
    <n v="0"/>
    <s v="Por Ejecutar"/>
    <e v="#N/A"/>
    <e v="#N/A"/>
    <n v="0"/>
    <e v="#N/A"/>
    <e v="#N/A"/>
  </r>
  <r>
    <n v="157"/>
    <s v="OE1;SI;DTTTA-ACT_38"/>
    <s v="DTTTA;DTTTA-ACT_38;Feb"/>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02-28T00:00:00"/>
    <s v="Feb"/>
    <n v="0"/>
    <n v="0"/>
    <n v="0"/>
    <s v="Por Ejecutar"/>
    <e v="#N/A"/>
    <e v="#N/A"/>
    <n v="0"/>
    <m/>
    <m/>
  </r>
  <r>
    <n v="157"/>
    <s v="OE1;SI;DTTTA-ACT_38"/>
    <s v="DTTTA;DTTTA-ACT_38;Mar"/>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03-30T00:00:00"/>
    <s v="Mar"/>
    <n v="0"/>
    <n v="0"/>
    <n v="0"/>
    <s v="Por Ejecutar"/>
    <e v="#N/A"/>
    <e v="#N/A"/>
    <n v="0"/>
    <m/>
    <m/>
  </r>
  <r>
    <n v="157"/>
    <s v="OE1;SI;DTTTA-ACT_38"/>
    <s v="DTTTA;DTTTA-ACT_38;Abr"/>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04-30T00:00:00"/>
    <s v="Abr"/>
    <n v="0"/>
    <n v="0"/>
    <n v="0"/>
    <s v="Por Ejecutar"/>
    <e v="#N/A"/>
    <e v="#N/A"/>
    <n v="0"/>
    <m/>
    <m/>
  </r>
  <r>
    <n v="157"/>
    <s v="OE1;SI;DTTTA-ACT_38"/>
    <s v="DTTTA;DTTTA-ACT_38;May"/>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05-30T00:00:00"/>
    <s v="May"/>
    <n v="0"/>
    <n v="0"/>
    <n v="0"/>
    <s v="Por Ejecutar"/>
    <e v="#N/A"/>
    <e v="#N/A"/>
    <n v="0"/>
    <m/>
    <m/>
  </r>
  <r>
    <n v="157"/>
    <s v="OE1;SI;DTTTA-ACT_38"/>
    <s v="DTTTA;DTTTA-ACT_38;Jun"/>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06-30T00:00:00"/>
    <s v="Jun"/>
    <n v="0"/>
    <n v="0"/>
    <n v="0"/>
    <s v="Por Ejecutar"/>
    <e v="#N/A"/>
    <e v="#N/A"/>
    <n v="0"/>
    <m/>
    <m/>
  </r>
  <r>
    <n v="157"/>
    <s v="OE1;SI;DTTTA-ACT_38"/>
    <s v="DTTTA;DTTTA-ACT_38;Jul"/>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07-30T00:00:00"/>
    <s v="Jul"/>
    <n v="0"/>
    <n v="0"/>
    <e v="#DIV/0!"/>
    <e v="#DIV/0!"/>
    <e v="#N/A"/>
    <e v="#N/A"/>
    <n v="0"/>
    <m/>
    <m/>
  </r>
  <r>
    <n v="157"/>
    <s v="OE1;SI;DTTTA-ACT_38"/>
    <s v="DTTTA;DTTTA-ACT_38;Ago"/>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08-30T00:00:00"/>
    <s v="Ago"/>
    <n v="0"/>
    <n v="0"/>
    <n v="0"/>
    <s v="Por Ejecutar"/>
    <e v="#N/A"/>
    <e v="#N/A"/>
    <n v="0"/>
    <m/>
    <m/>
  </r>
  <r>
    <n v="157"/>
    <s v="OE1;SI;DTTTA-ACT_38"/>
    <s v="DTTTA;DTTTA-ACT_38;Sep"/>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09-30T00:00:00"/>
    <s v="Sep"/>
    <e v="#N/A"/>
    <e v="#N/A"/>
    <n v="0"/>
    <s v="Por Ejecutar"/>
    <e v="#N/A"/>
    <e v="#N/A"/>
    <n v="0"/>
    <m/>
    <m/>
  </r>
  <r>
    <n v="157"/>
    <s v="OE1;SI;DTTTA-ACT_38"/>
    <s v="DTTTA;DTTTA-ACT_38;Oct"/>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10-30T00:00:00"/>
    <s v="Oct"/>
    <e v="#N/A"/>
    <e v="#N/A"/>
    <n v="0"/>
    <s v="Por Ejecutar"/>
    <e v="#N/A"/>
    <e v="#N/A"/>
    <n v="0"/>
    <m/>
    <m/>
  </r>
  <r>
    <n v="157"/>
    <s v="OE1;SI;DTTTA-ACT_38"/>
    <s v="DTTTA;DTTTA-ACT_38;Nov"/>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11-30T00:00:00"/>
    <s v="Nov"/>
    <e v="#N/A"/>
    <n v="0"/>
    <n v="0"/>
    <s v="Por Ejecutar"/>
    <e v="#N/A"/>
    <e v="#N/A"/>
    <n v="0"/>
    <m/>
    <m/>
  </r>
  <r>
    <n v="157"/>
    <s v="OE1;SI;DTTTA-ACT_38"/>
    <s v="DTTTA;DTTTA-ACT_38;Dic"/>
    <x v="0"/>
    <s v="Fortalecer la Vigilancia."/>
    <s v="SI"/>
    <s v="PAI_10"/>
    <x v="0"/>
    <s v="Gestión_PQRS"/>
    <s v="DTTTA-E_15"/>
    <s v="A. Peticiones, Quejas, Reclamos y Solicitudes."/>
    <s v="DTTTA-ACT_38"/>
    <s v="A. Peticiones, Quejas, Reclamos y Solicitudes."/>
    <s v="DTTTA"/>
    <s v="Dirección_de_Investigaciones_Transito_y_Transporte_Terrestre_Automotor"/>
    <n v="1"/>
    <n v="12"/>
    <n v="2019"/>
    <d v="2019-12-30T00:00:00"/>
    <s v="Dic"/>
    <e v="#N/A"/>
    <n v="0"/>
    <n v="0"/>
    <s v="Por Ejecutar"/>
    <e v="#N/A"/>
    <e v="#N/A"/>
    <n v="0"/>
    <m/>
    <m/>
  </r>
  <r>
    <n v="158"/>
    <s v="OE1;SI;DTTTA-ACT_39"/>
    <s v="DTTTA;DTTTA-ACT_39;Ene"/>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01-30T00:00:00"/>
    <s v="Ene"/>
    <n v="718"/>
    <n v="718"/>
    <n v="1"/>
    <s v="Ejecutada"/>
    <e v="#N/A"/>
    <e v="#N/A"/>
    <n v="0"/>
    <e v="#N/A"/>
    <e v="#N/A"/>
  </r>
  <r>
    <n v="158"/>
    <s v="OE1;SI;DTTTA-ACT_39"/>
    <s v="DTTTA;DTTTA-ACT_39;Feb"/>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02-28T00:00:00"/>
    <s v="Feb"/>
    <n v="0"/>
    <n v="0"/>
    <n v="0"/>
    <s v="Por Ejecutar"/>
    <e v="#N/A"/>
    <e v="#N/A"/>
    <n v="0"/>
    <m/>
    <m/>
  </r>
  <r>
    <n v="158"/>
    <s v="OE1;SI;DTTTA-ACT_39"/>
    <s v="DTTTA;DTTTA-ACT_39;Mar"/>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03-30T00:00:00"/>
    <s v="Mar"/>
    <n v="0"/>
    <n v="0"/>
    <n v="0"/>
    <s v="Por Ejecutar"/>
    <e v="#N/A"/>
    <e v="#N/A"/>
    <n v="0"/>
    <m/>
    <m/>
  </r>
  <r>
    <n v="158"/>
    <s v="OE1;SI;DTTTA-ACT_39"/>
    <s v="DTTTA;DTTTA-ACT_39;Abr"/>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04-30T00:00:00"/>
    <s v="Abr"/>
    <n v="0"/>
    <n v="0"/>
    <n v="0"/>
    <s v="Por Ejecutar"/>
    <e v="#N/A"/>
    <e v="#N/A"/>
    <n v="0"/>
    <m/>
    <m/>
  </r>
  <r>
    <n v="158"/>
    <s v="OE1;SI;DTTTA-ACT_39"/>
    <s v="DTTTA;DTTTA-ACT_39;May"/>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05-30T00:00:00"/>
    <s v="May"/>
    <n v="0"/>
    <n v="0"/>
    <e v="#DIV/0!"/>
    <e v="#DIV/0!"/>
    <e v="#N/A"/>
    <e v="#N/A"/>
    <n v="0"/>
    <m/>
    <m/>
  </r>
  <r>
    <n v="158"/>
    <s v="OE1;SI;DTTTA-ACT_39"/>
    <s v="DTTTA;DTTTA-ACT_39;Jun"/>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06-30T00:00:00"/>
    <s v="Jun"/>
    <n v="0"/>
    <n v="0"/>
    <e v="#DIV/0!"/>
    <e v="#DIV/0!"/>
    <e v="#N/A"/>
    <e v="#N/A"/>
    <n v="0"/>
    <m/>
    <m/>
  </r>
  <r>
    <n v="158"/>
    <s v="OE1;SI;DTTTA-ACT_39"/>
    <s v="DTTTA;DTTTA-ACT_39;Jul"/>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07-30T00:00:00"/>
    <s v="Jul"/>
    <n v="0"/>
    <n v="0"/>
    <e v="#DIV/0!"/>
    <e v="#DIV/0!"/>
    <e v="#N/A"/>
    <e v="#N/A"/>
    <n v="0"/>
    <m/>
    <m/>
  </r>
  <r>
    <n v="158"/>
    <s v="OE1;SI;DTTTA-ACT_39"/>
    <s v="DTTTA;DTTTA-ACT_39;Ago"/>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08-30T00:00:00"/>
    <s v="Ago"/>
    <n v="0"/>
    <n v="0"/>
    <e v="#DIV/0!"/>
    <e v="#DIV/0!"/>
    <e v="#N/A"/>
    <e v="#N/A"/>
    <n v="0"/>
    <m/>
    <m/>
  </r>
  <r>
    <n v="158"/>
    <s v="OE1;SI;DTTTA-ACT_39"/>
    <s v="DTTTA;DTTTA-ACT_39;Sep"/>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09-30T00:00:00"/>
    <s v="Sep"/>
    <e v="#N/A"/>
    <e v="#N/A"/>
    <n v="0"/>
    <s v="Por Ejecutar"/>
    <e v="#N/A"/>
    <e v="#N/A"/>
    <n v="0"/>
    <m/>
    <m/>
  </r>
  <r>
    <n v="158"/>
    <s v="OE1;SI;DTTTA-ACT_39"/>
    <s v="DTTTA;DTTTA-ACT_39;Oct"/>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10-30T00:00:00"/>
    <s v="Oct"/>
    <e v="#N/A"/>
    <e v="#N/A"/>
    <n v="0"/>
    <s v="Por Ejecutar"/>
    <e v="#N/A"/>
    <e v="#N/A"/>
    <n v="0"/>
    <m/>
    <m/>
  </r>
  <r>
    <n v="158"/>
    <s v="OE1;SI;DTTTA-ACT_39"/>
    <s v="DTTTA;DTTTA-ACT_39;Nov"/>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11-30T00:00:00"/>
    <s v="Nov"/>
    <e v="#N/A"/>
    <n v="0"/>
    <n v="0"/>
    <s v="Por Ejecutar"/>
    <e v="#N/A"/>
    <e v="#N/A"/>
    <n v="0"/>
    <m/>
    <m/>
  </r>
  <r>
    <n v="158"/>
    <s v="OE1;SI;DTTTA-ACT_39"/>
    <s v="DTTTA;DTTTA-ACT_39;Dic"/>
    <x v="0"/>
    <s v="Fortalecer la Vigilancia."/>
    <s v="SI"/>
    <s v="PAI_10"/>
    <x v="0"/>
    <s v="Inmovilizaciones"/>
    <s v="DTTTA-E_16"/>
    <s v="B. Gestión de Solicitudes de Liberación e Informes Preliminares"/>
    <s v="DTTTA-ACT_39"/>
    <s v="B. Decidir las solicitudes de liberación de vehículos dentro del término legal."/>
    <s v="DTTTA"/>
    <s v="Dirección_de_Investigaciones_Transito_y_Transporte_Terrestre_Automotor"/>
    <n v="1"/>
    <n v="12"/>
    <n v="2019"/>
    <d v="2019-12-30T00:00:00"/>
    <s v="Dic"/>
    <e v="#N/A"/>
    <n v="0"/>
    <n v="0"/>
    <s v="Por Ejecutar"/>
    <e v="#N/A"/>
    <e v="#N/A"/>
    <n v="0"/>
    <m/>
    <m/>
  </r>
  <r>
    <n v="159"/>
    <s v="OE1;SI;DTTTA-ACT_40"/>
    <s v="DTTTA;DTTTA-ACT_40;Ene"/>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01-30T00:00:00"/>
    <s v="Ene"/>
    <n v="27992"/>
    <n v="6791"/>
    <n v="0.24260503000857389"/>
    <s v="En Tramite"/>
    <e v="#N/A"/>
    <e v="#N/A"/>
    <n v="0"/>
    <e v="#N/A"/>
    <e v="#N/A"/>
  </r>
  <r>
    <n v="159"/>
    <s v="OE1;SI;DTTTA-ACT_40"/>
    <s v="DTTTA;DTTTA-ACT_40;Feb"/>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02-28T00:00:00"/>
    <s v="Feb"/>
    <n v="0"/>
    <n v="0"/>
    <n v="0"/>
    <s v="Por Ejecutar"/>
    <e v="#N/A"/>
    <e v="#N/A"/>
    <n v="0"/>
    <m/>
    <m/>
  </r>
  <r>
    <n v="159"/>
    <s v="OE1;SI;DTTTA-ACT_40"/>
    <s v="DTTTA;DTTTA-ACT_40;Mar"/>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03-30T00:00:00"/>
    <s v="Mar"/>
    <n v="0"/>
    <n v="0"/>
    <n v="0"/>
    <s v="Por Ejecutar"/>
    <e v="#N/A"/>
    <e v="#N/A"/>
    <n v="0"/>
    <m/>
    <m/>
  </r>
  <r>
    <n v="159"/>
    <s v="OE1;SI;DTTTA-ACT_40"/>
    <s v="DTTTA;DTTTA-ACT_40;Abr"/>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04-30T00:00:00"/>
    <s v="Abr"/>
    <n v="0"/>
    <n v="0"/>
    <n v="0"/>
    <s v="Por Ejecutar"/>
    <e v="#N/A"/>
    <e v="#N/A"/>
    <n v="0"/>
    <m/>
    <m/>
  </r>
  <r>
    <n v="159"/>
    <s v="OE1;SI;DTTTA-ACT_40"/>
    <s v="DTTTA;DTTTA-ACT_40;May"/>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05-30T00:00:00"/>
    <s v="May"/>
    <n v="0"/>
    <n v="0"/>
    <n v="0"/>
    <s v="Por Ejecutar"/>
    <e v="#N/A"/>
    <e v="#N/A"/>
    <n v="0"/>
    <m/>
    <m/>
  </r>
  <r>
    <n v="159"/>
    <s v="OE1;SI;DTTTA-ACT_40"/>
    <s v="DTTTA;DTTTA-ACT_40;Jun"/>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06-30T00:00:00"/>
    <s v="Jun"/>
    <n v="0"/>
    <n v="0"/>
    <n v="0"/>
    <s v="Por Ejecutar"/>
    <e v="#N/A"/>
    <e v="#N/A"/>
    <n v="0"/>
    <m/>
    <m/>
  </r>
  <r>
    <n v="159"/>
    <s v="OE1;SI;DTTTA-ACT_40"/>
    <s v="DTTTA;DTTTA-ACT_40;Jul"/>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07-30T00:00:00"/>
    <s v="Jul"/>
    <n v="0"/>
    <n v="0"/>
    <n v="0"/>
    <s v="Por Ejecutar"/>
    <e v="#N/A"/>
    <e v="#N/A"/>
    <n v="0"/>
    <m/>
    <m/>
  </r>
  <r>
    <n v="159"/>
    <s v="OE1;SI;DTTTA-ACT_40"/>
    <s v="DTTTA;DTTTA-ACT_40;Ago"/>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08-30T00:00:00"/>
    <s v="Ago"/>
    <n v="0"/>
    <n v="0"/>
    <n v="0"/>
    <s v="Por Ejecutar"/>
    <e v="#N/A"/>
    <e v="#N/A"/>
    <n v="0"/>
    <m/>
    <m/>
  </r>
  <r>
    <n v="159"/>
    <s v="OE1;SI;DTTTA-ACT_40"/>
    <s v="DTTTA;DTTTA-ACT_40;Sep"/>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09-30T00:00:00"/>
    <s v="Sep"/>
    <e v="#N/A"/>
    <e v="#N/A"/>
    <n v="0"/>
    <s v="Por Ejecutar"/>
    <e v="#N/A"/>
    <e v="#N/A"/>
    <n v="0"/>
    <m/>
    <m/>
  </r>
  <r>
    <n v="159"/>
    <s v="OE1;SI;DTTTA-ACT_40"/>
    <s v="DTTTA;DTTTA-ACT_40;Oct"/>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10-30T00:00:00"/>
    <s v="Oct"/>
    <e v="#N/A"/>
    <e v="#N/A"/>
    <e v="#N/A"/>
    <e v="#N/A"/>
    <e v="#N/A"/>
    <e v="#N/A"/>
    <n v="0"/>
    <m/>
    <m/>
  </r>
  <r>
    <n v="159"/>
    <s v="OE1;SI;DTTTA-ACT_40"/>
    <s v="DTTTA;DTTTA-ACT_40;Nov"/>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11-30T00:00:00"/>
    <s v="Nov"/>
    <e v="#N/A"/>
    <n v="0"/>
    <n v="0"/>
    <s v="Por Ejecutar"/>
    <e v="#N/A"/>
    <e v="#N/A"/>
    <n v="0"/>
    <m/>
    <m/>
  </r>
  <r>
    <n v="159"/>
    <s v="OE1;SI;DTTTA-ACT_40"/>
    <s v="DTTTA;DTTTA-ACT_40;Dic"/>
    <x v="0"/>
    <s v="Fortalecer la Vigilancia."/>
    <s v="SI"/>
    <s v="PAI_10"/>
    <x v="0"/>
    <s v="Averiguación_Preliminar"/>
    <s v="DTTTA-E_17"/>
    <s v="C. Resolver Análisis y/o Estudio de Averiguaciones Preliminares"/>
    <s v="DTTTA-ACT_40"/>
    <s v="C. Denuncias, Radicados y/o IUIT "/>
    <s v="DTTTA"/>
    <s v="Dirección_de_Investigaciones_Transito_y_Transporte_Terrestre_Automotor"/>
    <n v="1"/>
    <n v="12"/>
    <n v="2019"/>
    <d v="2019-12-30T00:00:00"/>
    <s v="Dic"/>
    <e v="#N/A"/>
    <n v="0"/>
    <n v="0"/>
    <s v="Por Ejecutar"/>
    <e v="#N/A"/>
    <e v="#N/A"/>
    <n v="0"/>
    <m/>
    <m/>
  </r>
  <r>
    <n v="160"/>
    <s v="OE1;SI;DTTTA-ACT_41"/>
    <s v="DTTTA;DTTTA-ACT_41;Ene"/>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01-30T00:00:00"/>
    <s v="Ene"/>
    <n v="0"/>
    <n v="0"/>
    <e v="#DIV/0!"/>
    <e v="#DIV/0!"/>
    <e v="#N/A"/>
    <e v="#N/A"/>
    <n v="0"/>
    <e v="#N/A"/>
    <e v="#N/A"/>
  </r>
  <r>
    <n v="160"/>
    <s v="OE1;SI;DTTTA-ACT_41"/>
    <s v="DTTTA;DTTTA-ACT_41;Feb"/>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02-28T00:00:00"/>
    <s v="Feb"/>
    <n v="0"/>
    <n v="0"/>
    <e v="#DIV/0!"/>
    <e v="#DIV/0!"/>
    <e v="#N/A"/>
    <e v="#N/A"/>
    <n v="0"/>
    <m/>
    <m/>
  </r>
  <r>
    <n v="160"/>
    <s v="OE1;SI;DTTTA-ACT_41"/>
    <s v="DTTTA;DTTTA-ACT_41;Mar"/>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03-30T00:00:00"/>
    <s v="Mar"/>
    <n v="0"/>
    <n v="0"/>
    <e v="#DIV/0!"/>
    <e v="#DIV/0!"/>
    <e v="#N/A"/>
    <e v="#N/A"/>
    <n v="0"/>
    <m/>
    <m/>
  </r>
  <r>
    <n v="160"/>
    <s v="OE1;SI;DTTTA-ACT_41"/>
    <s v="DTTTA;DTTTA-ACT_41;Abr"/>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04-30T00:00:00"/>
    <s v="Abr"/>
    <n v="0"/>
    <n v="0"/>
    <e v="#DIV/0!"/>
    <e v="#DIV/0!"/>
    <e v="#N/A"/>
    <e v="#N/A"/>
    <n v="0"/>
    <m/>
    <m/>
  </r>
  <r>
    <n v="160"/>
    <s v="OE1;SI;DTTTA-ACT_41"/>
    <s v="DTTTA;DTTTA-ACT_41;May"/>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05-30T00:00:00"/>
    <s v="May"/>
    <n v="0"/>
    <n v="0"/>
    <e v="#DIV/0!"/>
    <e v="#DIV/0!"/>
    <e v="#N/A"/>
    <e v="#N/A"/>
    <n v="0"/>
    <m/>
    <m/>
  </r>
  <r>
    <n v="160"/>
    <s v="OE1;SI;DTTTA-ACT_41"/>
    <s v="DTTTA;DTTTA-ACT_41;Jun"/>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06-30T00:00:00"/>
    <s v="Jun"/>
    <n v="0"/>
    <n v="0"/>
    <e v="#DIV/0!"/>
    <e v="#DIV/0!"/>
    <e v="#N/A"/>
    <e v="#N/A"/>
    <n v="0"/>
    <m/>
    <m/>
  </r>
  <r>
    <n v="160"/>
    <s v="OE1;SI;DTTTA-ACT_41"/>
    <s v="DTTTA;DTTTA-ACT_41;Jul"/>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07-30T00:00:00"/>
    <s v="Jul"/>
    <n v="0"/>
    <n v="0"/>
    <e v="#DIV/0!"/>
    <e v="#DIV/0!"/>
    <e v="#N/A"/>
    <e v="#N/A"/>
    <n v="0"/>
    <m/>
    <m/>
  </r>
  <r>
    <n v="160"/>
    <s v="OE1;SI;DTTTA-ACT_41"/>
    <s v="DTTTA;DTTTA-ACT_41;Ago"/>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08-30T00:00:00"/>
    <s v="Ago"/>
    <n v="0"/>
    <n v="0"/>
    <e v="#DIV/0!"/>
    <e v="#DIV/0!"/>
    <e v="#N/A"/>
    <e v="#N/A"/>
    <n v="0"/>
    <m/>
    <m/>
  </r>
  <r>
    <n v="160"/>
    <s v="OE1;SI;DTTTA-ACT_41"/>
    <s v="DTTTA;DTTTA-ACT_41;Sep"/>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09-30T00:00:00"/>
    <s v="Sep"/>
    <e v="#N/A"/>
    <e v="#N/A"/>
    <e v="#N/A"/>
    <e v="#N/A"/>
    <e v="#N/A"/>
    <e v="#N/A"/>
    <n v="0"/>
    <m/>
    <m/>
  </r>
  <r>
    <n v="160"/>
    <s v="OE1;SI;DTTTA-ACT_41"/>
    <s v="DTTTA;DTTTA-ACT_41;Oct"/>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10-30T00:00:00"/>
    <s v="Oct"/>
    <e v="#N/A"/>
    <e v="#N/A"/>
    <e v="#N/A"/>
    <e v="#N/A"/>
    <e v="#N/A"/>
    <e v="#N/A"/>
    <n v="0"/>
    <m/>
    <m/>
  </r>
  <r>
    <n v="160"/>
    <s v="OE1;SI;DTTTA-ACT_41"/>
    <s v="DTTTA;DTTTA-ACT_41;Nov"/>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11-30T00:00:00"/>
    <s v="Nov"/>
    <e v="#N/A"/>
    <n v="0"/>
    <e v="#N/A"/>
    <e v="#N/A"/>
    <e v="#N/A"/>
    <e v="#N/A"/>
    <n v="0"/>
    <m/>
    <m/>
  </r>
  <r>
    <n v="160"/>
    <s v="OE1;SI;DTTTA-ACT_41"/>
    <s v="DTTTA;DTTTA-ACT_41;Dic"/>
    <x v="0"/>
    <s v="Fortalecer la Vigilancia."/>
    <s v="SI"/>
    <s v="PAI_10"/>
    <x v="0"/>
    <s v="Investigaciones"/>
    <s v="DTTTA-E_18"/>
    <s v="D. Resolver Actuaciones Administrativas dentro del Término - Decreto 2409"/>
    <s v="DTTTA-ACT_41"/>
    <s v="1. INVESTIGACIÓN"/>
    <s v="DTTTA"/>
    <s v="Dirección_de_Investigaciones_Transito_y_Transporte_Terrestre_Automotor"/>
    <n v="1"/>
    <n v="12"/>
    <n v="2019"/>
    <d v="2019-12-30T00:00:00"/>
    <s v="Dic"/>
    <e v="#N/A"/>
    <n v="0"/>
    <e v="#N/A"/>
    <e v="#N/A"/>
    <e v="#N/A"/>
    <e v="#N/A"/>
    <n v="0"/>
    <m/>
    <m/>
  </r>
  <r>
    <n v="161"/>
    <s v="OE1;SI;DTTTA-ACT_42"/>
    <s v="DTTTA;DTTTA-ACT_42;Ene"/>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01-30T00:00:00"/>
    <s v="Ene"/>
    <n v="2"/>
    <n v="2"/>
    <n v="1"/>
    <s v="Ejecutada"/>
    <e v="#N/A"/>
    <e v="#N/A"/>
    <n v="0"/>
    <e v="#N/A"/>
    <e v="#N/A"/>
  </r>
  <r>
    <n v="161"/>
    <s v="OE1;SI;DTTTA-ACT_42"/>
    <s v="DTTTA;DTTTA-ACT_42;Feb"/>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02-28T00:00:00"/>
    <s v="Feb"/>
    <n v="0"/>
    <n v="0"/>
    <n v="0"/>
    <s v="Por Ejecutar"/>
    <e v="#N/A"/>
    <e v="#N/A"/>
    <n v="0"/>
    <m/>
    <m/>
  </r>
  <r>
    <n v="161"/>
    <s v="OE1;SI;DTTTA-ACT_42"/>
    <s v="DTTTA;DTTTA-ACT_42;Mar"/>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03-30T00:00:00"/>
    <s v="Mar"/>
    <n v="0"/>
    <n v="0"/>
    <e v="#DIV/0!"/>
    <e v="#DIV/0!"/>
    <e v="#N/A"/>
    <e v="#N/A"/>
    <n v="0"/>
    <m/>
    <m/>
  </r>
  <r>
    <n v="161"/>
    <s v="OE1;SI;DTTTA-ACT_42"/>
    <s v="DTTTA;DTTTA-ACT_42;Abr"/>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04-30T00:00:00"/>
    <s v="Abr"/>
    <n v="0"/>
    <n v="0"/>
    <e v="#DIV/0!"/>
    <e v="#DIV/0!"/>
    <e v="#N/A"/>
    <e v="#N/A"/>
    <n v="0"/>
    <m/>
    <m/>
  </r>
  <r>
    <n v="161"/>
    <s v="OE1;SI;DTTTA-ACT_42"/>
    <s v="DTTTA;DTTTA-ACT_42;May"/>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05-30T00:00:00"/>
    <s v="May"/>
    <n v="0"/>
    <n v="0"/>
    <e v="#DIV/0!"/>
    <e v="#DIV/0!"/>
    <e v="#N/A"/>
    <e v="#N/A"/>
    <n v="0"/>
    <m/>
    <m/>
  </r>
  <r>
    <n v="161"/>
    <s v="OE1;SI;DTTTA-ACT_42"/>
    <s v="DTTTA;DTTTA-ACT_42;Jun"/>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06-30T00:00:00"/>
    <s v="Jun"/>
    <n v="0"/>
    <n v="0"/>
    <e v="#DIV/0!"/>
    <e v="#DIV/0!"/>
    <e v="#N/A"/>
    <e v="#N/A"/>
    <n v="0"/>
    <m/>
    <m/>
  </r>
  <r>
    <n v="161"/>
    <s v="OE1;SI;DTTTA-ACT_42"/>
    <s v="DTTTA;DTTTA-ACT_42;Jul"/>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07-30T00:00:00"/>
    <s v="Jul"/>
    <n v="0"/>
    <n v="0"/>
    <e v="#DIV/0!"/>
    <e v="#DIV/0!"/>
    <e v="#N/A"/>
    <e v="#N/A"/>
    <n v="0"/>
    <m/>
    <m/>
  </r>
  <r>
    <n v="161"/>
    <s v="OE1;SI;DTTTA-ACT_42"/>
    <s v="DTTTA;DTTTA-ACT_42;Ago"/>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08-30T00:00:00"/>
    <s v="Ago"/>
    <n v="0"/>
    <n v="0"/>
    <e v="#DIV/0!"/>
    <e v="#DIV/0!"/>
    <e v="#N/A"/>
    <e v="#N/A"/>
    <n v="0"/>
    <m/>
    <m/>
  </r>
  <r>
    <n v="161"/>
    <s v="OE1;SI;DTTTA-ACT_42"/>
    <s v="DTTTA;DTTTA-ACT_42;Sep"/>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09-30T00:00:00"/>
    <s v="Sep"/>
    <e v="#N/A"/>
    <e v="#N/A"/>
    <e v="#N/A"/>
    <e v="#N/A"/>
    <e v="#N/A"/>
    <e v="#N/A"/>
    <n v="0"/>
    <m/>
    <m/>
  </r>
  <r>
    <n v="161"/>
    <s v="OE1;SI;DTTTA-ACT_42"/>
    <s v="DTTTA;DTTTA-ACT_42;Oct"/>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10-30T00:00:00"/>
    <s v="Oct"/>
    <e v="#N/A"/>
    <e v="#N/A"/>
    <e v="#N/A"/>
    <e v="#N/A"/>
    <e v="#N/A"/>
    <e v="#N/A"/>
    <n v="0"/>
    <m/>
    <m/>
  </r>
  <r>
    <n v="161"/>
    <s v="OE1;SI;DTTTA-ACT_42"/>
    <s v="DTTTA;DTTTA-ACT_42;Nov"/>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11-30T00:00:00"/>
    <s v="Nov"/>
    <e v="#N/A"/>
    <n v="0"/>
    <e v="#N/A"/>
    <e v="#N/A"/>
    <e v="#N/A"/>
    <e v="#N/A"/>
    <n v="0"/>
    <m/>
    <m/>
  </r>
  <r>
    <n v="161"/>
    <s v="OE1;SI;DTTTA-ACT_42"/>
    <s v="DTTTA;DTTTA-ACT_42;Dic"/>
    <x v="0"/>
    <s v="Fortalecer la Vigilancia."/>
    <s v="SI"/>
    <s v="PAI_10"/>
    <x v="0"/>
    <s v="Investigaciones"/>
    <s v="DTTTA-E_18"/>
    <s v="D. Resolver Actuaciones Administrativas dentro del Término - Decreto 2409"/>
    <s v="DTTTA-ACT_42"/>
    <s v="2. ETAPA PROBATORIA"/>
    <s v="DTTTA"/>
    <s v="Dirección_de_Investigaciones_Transito_y_Transporte_Terrestre_Automotor"/>
    <n v="1"/>
    <n v="12"/>
    <n v="2019"/>
    <d v="2019-12-30T00:00:00"/>
    <s v="Dic"/>
    <e v="#N/A"/>
    <n v="0"/>
    <e v="#N/A"/>
    <e v="#N/A"/>
    <e v="#N/A"/>
    <e v="#N/A"/>
    <n v="0"/>
    <m/>
    <m/>
  </r>
  <r>
    <n v="162"/>
    <s v="OE1;SI;DTTTA-ACT_43"/>
    <s v="DTTTA;DTTTA-ACT_43;Ene"/>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01-30T00:00:00"/>
    <s v="Ene"/>
    <n v="1"/>
    <n v="1"/>
    <n v="1"/>
    <s v="Ejecutada"/>
    <e v="#N/A"/>
    <e v="#N/A"/>
    <n v="0"/>
    <e v="#N/A"/>
    <e v="#N/A"/>
  </r>
  <r>
    <n v="162"/>
    <s v="OE1;SI;DTTTA-ACT_43"/>
    <s v="DTTTA;DTTTA-ACT_43;Feb"/>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02-28T00:00:00"/>
    <s v="Feb"/>
    <n v="0"/>
    <n v="0"/>
    <e v="#DIV/0!"/>
    <e v="#DIV/0!"/>
    <e v="#N/A"/>
    <e v="#N/A"/>
    <n v="0"/>
    <m/>
    <m/>
  </r>
  <r>
    <n v="162"/>
    <s v="OE1;SI;DTTTA-ACT_43"/>
    <s v="DTTTA;DTTTA-ACT_43;Mar"/>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03-30T00:00:00"/>
    <s v="Mar"/>
    <n v="0"/>
    <n v="0"/>
    <e v="#DIV/0!"/>
    <e v="#DIV/0!"/>
    <e v="#N/A"/>
    <e v="#N/A"/>
    <n v="0"/>
    <m/>
    <m/>
  </r>
  <r>
    <n v="162"/>
    <s v="OE1;SI;DTTTA-ACT_43"/>
    <s v="DTTTA;DTTTA-ACT_43;Abr"/>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04-30T00:00:00"/>
    <s v="Abr"/>
    <n v="0"/>
    <n v="0"/>
    <e v="#DIV/0!"/>
    <e v="#DIV/0!"/>
    <e v="#N/A"/>
    <e v="#N/A"/>
    <n v="0"/>
    <m/>
    <m/>
  </r>
  <r>
    <n v="162"/>
    <s v="OE1;SI;DTTTA-ACT_43"/>
    <s v="DTTTA;DTTTA-ACT_43;May"/>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05-30T00:00:00"/>
    <s v="May"/>
    <n v="0"/>
    <n v="0"/>
    <e v="#DIV/0!"/>
    <e v="#DIV/0!"/>
    <e v="#N/A"/>
    <e v="#N/A"/>
    <n v="0"/>
    <m/>
    <m/>
  </r>
  <r>
    <n v="162"/>
    <s v="OE1;SI;DTTTA-ACT_43"/>
    <s v="DTTTA;DTTTA-ACT_43;Jun"/>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06-30T00:00:00"/>
    <s v="Jun"/>
    <n v="0"/>
    <n v="0"/>
    <e v="#DIV/0!"/>
    <e v="#DIV/0!"/>
    <e v="#N/A"/>
    <e v="#N/A"/>
    <n v="0"/>
    <m/>
    <m/>
  </r>
  <r>
    <n v="162"/>
    <s v="OE1;SI;DTTTA-ACT_43"/>
    <s v="DTTTA;DTTTA-ACT_43;Jul"/>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07-30T00:00:00"/>
    <s v="Jul"/>
    <n v="0"/>
    <n v="0"/>
    <e v="#DIV/0!"/>
    <e v="#DIV/0!"/>
    <e v="#N/A"/>
    <e v="#N/A"/>
    <n v="0"/>
    <m/>
    <m/>
  </r>
  <r>
    <n v="162"/>
    <s v="OE1;SI;DTTTA-ACT_43"/>
    <s v="DTTTA;DTTTA-ACT_43;Ago"/>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08-30T00:00:00"/>
    <s v="Ago"/>
    <n v="0"/>
    <n v="0"/>
    <e v="#DIV/0!"/>
    <e v="#DIV/0!"/>
    <e v="#N/A"/>
    <e v="#N/A"/>
    <n v="0"/>
    <m/>
    <m/>
  </r>
  <r>
    <n v="162"/>
    <s v="OE1;SI;DTTTA-ACT_43"/>
    <s v="DTTTA;DTTTA-ACT_43;Sep"/>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09-30T00:00:00"/>
    <s v="Sep"/>
    <e v="#N/A"/>
    <e v="#N/A"/>
    <e v="#N/A"/>
    <e v="#N/A"/>
    <e v="#N/A"/>
    <e v="#N/A"/>
    <n v="0"/>
    <m/>
    <m/>
  </r>
  <r>
    <n v="162"/>
    <s v="OE1;SI;DTTTA-ACT_43"/>
    <s v="DTTTA;DTTTA-ACT_43;Oct"/>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10-30T00:00:00"/>
    <s v="Oct"/>
    <e v="#N/A"/>
    <e v="#N/A"/>
    <e v="#N/A"/>
    <e v="#N/A"/>
    <e v="#N/A"/>
    <e v="#N/A"/>
    <n v="0"/>
    <m/>
    <m/>
  </r>
  <r>
    <n v="162"/>
    <s v="OE1;SI;DTTTA-ACT_43"/>
    <s v="DTTTA;DTTTA-ACT_43;Nov"/>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11-30T00:00:00"/>
    <s v="Nov"/>
    <e v="#N/A"/>
    <n v="0"/>
    <e v="#N/A"/>
    <e v="#N/A"/>
    <e v="#N/A"/>
    <e v="#N/A"/>
    <n v="0"/>
    <m/>
    <m/>
  </r>
  <r>
    <n v="162"/>
    <s v="OE1;SI;DTTTA-ACT_43"/>
    <s v="DTTTA;DTTTA-ACT_43;Dic"/>
    <x v="0"/>
    <s v="Fortalecer la Vigilancia."/>
    <s v="SI"/>
    <s v="PAI_10"/>
    <x v="0"/>
    <s v="Investigaciones"/>
    <s v="DTTTA-E_18"/>
    <s v="D. Resolver Actuaciones Administrativas dentro del Término - Decreto 2409"/>
    <s v="DTTTA-ACT_43"/>
    <s v="3. ALEGATOS"/>
    <s v="DTTTA"/>
    <s v="Dirección_de_Investigaciones_Transito_y_Transporte_Terrestre_Automotor"/>
    <n v="1"/>
    <n v="12"/>
    <n v="2019"/>
    <d v="2019-12-30T00:00:00"/>
    <s v="Dic"/>
    <e v="#N/A"/>
    <n v="0"/>
    <e v="#N/A"/>
    <e v="#N/A"/>
    <e v="#N/A"/>
    <e v="#N/A"/>
    <n v="0"/>
    <m/>
    <m/>
  </r>
  <r>
    <n v="163"/>
    <s v="OE1;SI;DTTTA-ACT_44"/>
    <s v="DTTTA;DTTTA-ACT_44;Ene"/>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01-30T00:00:00"/>
    <s v="Ene"/>
    <n v="2"/>
    <n v="2"/>
    <n v="1"/>
    <s v="Ejecutada"/>
    <e v="#N/A"/>
    <e v="#N/A"/>
    <n v="0"/>
    <e v="#N/A"/>
    <e v="#N/A"/>
  </r>
  <r>
    <n v="163"/>
    <s v="OE1;SI;DTTTA-ACT_44"/>
    <s v="DTTTA;DTTTA-ACT_44;Feb"/>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02-28T00:00:00"/>
    <s v="Feb"/>
    <n v="0"/>
    <n v="0"/>
    <n v="0"/>
    <s v="Por Ejecutar"/>
    <e v="#N/A"/>
    <e v="#N/A"/>
    <n v="0"/>
    <m/>
    <m/>
  </r>
  <r>
    <n v="163"/>
    <s v="OE1;SI;DTTTA-ACT_44"/>
    <s v="DTTTA;DTTTA-ACT_44;Mar"/>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03-30T00:00:00"/>
    <s v="Mar"/>
    <n v="0"/>
    <n v="0"/>
    <e v="#DIV/0!"/>
    <e v="#DIV/0!"/>
    <e v="#N/A"/>
    <e v="#N/A"/>
    <n v="0"/>
    <m/>
    <m/>
  </r>
  <r>
    <n v="163"/>
    <s v="OE1;SI;DTTTA-ACT_44"/>
    <s v="DTTTA;DTTTA-ACT_44;Abr"/>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04-30T00:00:00"/>
    <s v="Abr"/>
    <n v="0"/>
    <n v="0"/>
    <e v="#DIV/0!"/>
    <e v="#DIV/0!"/>
    <e v="#N/A"/>
    <e v="#N/A"/>
    <n v="0"/>
    <m/>
    <m/>
  </r>
  <r>
    <n v="163"/>
    <s v="OE1;SI;DTTTA-ACT_44"/>
    <s v="DTTTA;DTTTA-ACT_44;May"/>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05-30T00:00:00"/>
    <s v="May"/>
    <n v="0"/>
    <n v="0"/>
    <e v="#DIV/0!"/>
    <e v="#DIV/0!"/>
    <e v="#N/A"/>
    <e v="#N/A"/>
    <n v="0"/>
    <m/>
    <m/>
  </r>
  <r>
    <n v="163"/>
    <s v="OE1;SI;DTTTA-ACT_44"/>
    <s v="DTTTA;DTTTA-ACT_44;Jun"/>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06-30T00:00:00"/>
    <s v="Jun"/>
    <n v="0"/>
    <n v="0"/>
    <e v="#DIV/0!"/>
    <e v="#DIV/0!"/>
    <e v="#N/A"/>
    <e v="#N/A"/>
    <n v="0"/>
    <m/>
    <m/>
  </r>
  <r>
    <n v="163"/>
    <s v="OE1;SI;DTTTA-ACT_44"/>
    <s v="DTTTA;DTTTA-ACT_44;Jul"/>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07-30T00:00:00"/>
    <s v="Jul"/>
    <n v="0"/>
    <n v="0"/>
    <e v="#DIV/0!"/>
    <e v="#DIV/0!"/>
    <e v="#N/A"/>
    <e v="#N/A"/>
    <n v="0"/>
    <m/>
    <m/>
  </r>
  <r>
    <n v="163"/>
    <s v="OE1;SI;DTTTA-ACT_44"/>
    <s v="DTTTA;DTTTA-ACT_44;Ago"/>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08-30T00:00:00"/>
    <s v="Ago"/>
    <n v="0"/>
    <n v="0"/>
    <e v="#DIV/0!"/>
    <e v="#DIV/0!"/>
    <e v="#N/A"/>
    <e v="#N/A"/>
    <n v="0"/>
    <m/>
    <m/>
  </r>
  <r>
    <n v="163"/>
    <s v="OE1;SI;DTTTA-ACT_44"/>
    <s v="DTTTA;DTTTA-ACT_44;Sep"/>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09-30T00:00:00"/>
    <s v="Sep"/>
    <e v="#N/A"/>
    <e v="#N/A"/>
    <e v="#N/A"/>
    <e v="#N/A"/>
    <e v="#N/A"/>
    <e v="#N/A"/>
    <n v="0"/>
    <m/>
    <m/>
  </r>
  <r>
    <n v="163"/>
    <s v="OE1;SI;DTTTA-ACT_44"/>
    <s v="DTTTA;DTTTA-ACT_44;Oct"/>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10-30T00:00:00"/>
    <s v="Oct"/>
    <e v="#N/A"/>
    <e v="#N/A"/>
    <e v="#N/A"/>
    <e v="#N/A"/>
    <e v="#N/A"/>
    <e v="#N/A"/>
    <n v="0"/>
    <m/>
    <m/>
  </r>
  <r>
    <n v="163"/>
    <s v="OE1;SI;DTTTA-ACT_44"/>
    <s v="DTTTA;DTTTA-ACT_44;Nov"/>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11-30T00:00:00"/>
    <s v="Nov"/>
    <e v="#N/A"/>
    <n v="0"/>
    <e v="#N/A"/>
    <e v="#N/A"/>
    <e v="#N/A"/>
    <e v="#N/A"/>
    <n v="0"/>
    <m/>
    <m/>
  </r>
  <r>
    <n v="163"/>
    <s v="OE1;SI;DTTTA-ACT_44"/>
    <s v="DTTTA;DTTTA-ACT_44;Dic"/>
    <x v="0"/>
    <s v="Fortalecer la Vigilancia."/>
    <s v="SI"/>
    <s v="PAI_10"/>
    <x v="0"/>
    <s v="Investigaciones"/>
    <s v="DTTTA-E_18"/>
    <s v="D. Resolver Actuaciones Administrativas dentro del Término - Decreto 2409"/>
    <s v="DTTTA-ACT_44"/>
    <s v="4. DECISIÓN DE FONDO"/>
    <s v="DTTTA"/>
    <s v="Dirección_de_Investigaciones_Transito_y_Transporte_Terrestre_Automotor"/>
    <n v="1"/>
    <n v="12"/>
    <n v="2019"/>
    <d v="2019-12-30T00:00:00"/>
    <s v="Dic"/>
    <e v="#N/A"/>
    <n v="0"/>
    <e v="#N/A"/>
    <e v="#N/A"/>
    <e v="#N/A"/>
    <e v="#N/A"/>
    <n v="0"/>
    <m/>
    <m/>
  </r>
  <r>
    <n v="164"/>
    <s v="OE1;SI;DTTTA-ACT_45"/>
    <s v="DTTTA;DTTTA-ACT_45;Ene"/>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01-30T00:00:00"/>
    <s v="Ene"/>
    <n v="0"/>
    <n v="0"/>
    <n v="0"/>
    <s v="Por Ejecutar"/>
    <e v="#N/A"/>
    <e v="#N/A"/>
    <n v="0"/>
    <e v="#N/A"/>
    <e v="#N/A"/>
  </r>
  <r>
    <n v="164"/>
    <s v="OE1;SI;DTTTA-ACT_45"/>
    <s v="DTTTA;DTTTA-ACT_45;Feb"/>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02-28T00:00:00"/>
    <s v="Feb"/>
    <n v="0"/>
    <n v="0"/>
    <n v="0"/>
    <s v="Por Ejecutar"/>
    <e v="#N/A"/>
    <e v="#N/A"/>
    <n v="0"/>
    <m/>
    <m/>
  </r>
  <r>
    <n v="164"/>
    <s v="OE1;SI;DTTTA-ACT_45"/>
    <s v="DTTTA;DTTTA-ACT_45;Mar"/>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03-30T00:00:00"/>
    <s v="Mar"/>
    <n v="0"/>
    <n v="0"/>
    <e v="#DIV/0!"/>
    <e v="#DIV/0!"/>
    <e v="#N/A"/>
    <e v="#N/A"/>
    <n v="0"/>
    <m/>
    <m/>
  </r>
  <r>
    <n v="164"/>
    <s v="OE1;SI;DTTTA-ACT_45"/>
    <s v="DTTTA;DTTTA-ACT_45;Abr"/>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04-30T00:00:00"/>
    <s v="Abr"/>
    <n v="0"/>
    <n v="0"/>
    <e v="#DIV/0!"/>
    <e v="#DIV/0!"/>
    <e v="#N/A"/>
    <e v="#N/A"/>
    <n v="0"/>
    <m/>
    <m/>
  </r>
  <r>
    <n v="164"/>
    <s v="OE1;SI;DTTTA-ACT_45"/>
    <s v="DTTTA;DTTTA-ACT_45;May"/>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05-30T00:00:00"/>
    <s v="May"/>
    <n v="0"/>
    <n v="0"/>
    <e v="#DIV/0!"/>
    <e v="#DIV/0!"/>
    <e v="#N/A"/>
    <e v="#N/A"/>
    <n v="0"/>
    <m/>
    <m/>
  </r>
  <r>
    <n v="164"/>
    <s v="OE1;SI;DTTTA-ACT_45"/>
    <s v="DTTTA;DTTTA-ACT_45;Jun"/>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06-30T00:00:00"/>
    <s v="Jun"/>
    <n v="0"/>
    <n v="0"/>
    <e v="#DIV/0!"/>
    <e v="#DIV/0!"/>
    <e v="#N/A"/>
    <e v="#N/A"/>
    <n v="0"/>
    <m/>
    <m/>
  </r>
  <r>
    <n v="164"/>
    <s v="OE1;SI;DTTTA-ACT_45"/>
    <s v="DTTTA;DTTTA-ACT_45;Jul"/>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07-30T00:00:00"/>
    <s v="Jul"/>
    <n v="0"/>
    <n v="0"/>
    <e v="#DIV/0!"/>
    <e v="#DIV/0!"/>
    <e v="#N/A"/>
    <e v="#N/A"/>
    <n v="0"/>
    <m/>
    <m/>
  </r>
  <r>
    <n v="164"/>
    <s v="OE1;SI;DTTTA-ACT_45"/>
    <s v="DTTTA;DTTTA-ACT_45;Ago"/>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08-30T00:00:00"/>
    <s v="Ago"/>
    <n v="0"/>
    <n v="0"/>
    <e v="#DIV/0!"/>
    <e v="#DIV/0!"/>
    <e v="#N/A"/>
    <e v="#N/A"/>
    <n v="0"/>
    <m/>
    <m/>
  </r>
  <r>
    <n v="164"/>
    <s v="OE1;SI;DTTTA-ACT_45"/>
    <s v="DTTTA;DTTTA-ACT_45;Sep"/>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09-30T00:00:00"/>
    <s v="Sep"/>
    <e v="#N/A"/>
    <e v="#N/A"/>
    <e v="#N/A"/>
    <e v="#N/A"/>
    <e v="#N/A"/>
    <e v="#N/A"/>
    <n v="0"/>
    <m/>
    <m/>
  </r>
  <r>
    <n v="164"/>
    <s v="OE1;SI;DTTTA-ACT_45"/>
    <s v="DTTTA;DTTTA-ACT_45;Oct"/>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10-30T00:00:00"/>
    <s v="Oct"/>
    <e v="#N/A"/>
    <e v="#N/A"/>
    <e v="#N/A"/>
    <e v="#N/A"/>
    <e v="#N/A"/>
    <e v="#N/A"/>
    <n v="0"/>
    <m/>
    <m/>
  </r>
  <r>
    <n v="164"/>
    <s v="OE1;SI;DTTTA-ACT_45"/>
    <s v="DTTTA;DTTTA-ACT_45;Nov"/>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11-30T00:00:00"/>
    <s v="Nov"/>
    <e v="#N/A"/>
    <n v="0"/>
    <e v="#N/A"/>
    <e v="#N/A"/>
    <e v="#N/A"/>
    <e v="#N/A"/>
    <n v="0"/>
    <m/>
    <m/>
  </r>
  <r>
    <n v="164"/>
    <s v="OE1;SI;DTTTA-ACT_45"/>
    <s v="DTTTA;DTTTA-ACT_45;Dic"/>
    <x v="0"/>
    <s v="Fortalecer la Vigilancia."/>
    <s v="SI"/>
    <s v="PAI_10"/>
    <x v="0"/>
    <s v="Investigaciones"/>
    <s v="DTTTA-E_18"/>
    <s v="D. Resolver Actuaciones Administrativas dentro del Término - Decreto 2409"/>
    <s v="DTTTA-ACT_45"/>
    <s v="5. DECISIÓN DE FONDO - FALLOS ORALES"/>
    <s v="DTTTA"/>
    <s v="Dirección_de_Investigaciones_Transito_y_Transporte_Terrestre_Automotor"/>
    <n v="1"/>
    <n v="12"/>
    <n v="2019"/>
    <d v="2019-12-30T00:00:00"/>
    <s v="Dic"/>
    <e v="#N/A"/>
    <n v="0"/>
    <e v="#N/A"/>
    <e v="#N/A"/>
    <e v="#N/A"/>
    <e v="#N/A"/>
    <n v="0"/>
    <m/>
    <m/>
  </r>
  <r>
    <n v="165"/>
    <s v="OE1;SI;DTTTA-ACT_46"/>
    <s v="DTTTA;DTTTA-ACT_46;Ene"/>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01-30T00:00:00"/>
    <s v="Ene"/>
    <n v="0"/>
    <n v="0"/>
    <n v="0"/>
    <s v="Por Ejecutar"/>
    <e v="#N/A"/>
    <e v="#N/A"/>
    <n v="0"/>
    <e v="#N/A"/>
    <e v="#N/A"/>
  </r>
  <r>
    <n v="165"/>
    <s v="OE1;SI;DTTTA-ACT_46"/>
    <s v="DTTTA;DTTTA-ACT_46;Feb"/>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02-28T00:00:00"/>
    <s v="Feb"/>
    <n v="0"/>
    <n v="0"/>
    <n v="0"/>
    <s v="Por Ejecutar"/>
    <e v="#N/A"/>
    <e v="#N/A"/>
    <n v="0"/>
    <m/>
    <m/>
  </r>
  <r>
    <n v="165"/>
    <s v="OE1;SI;DTTTA-ACT_46"/>
    <s v="DTTTA;DTTTA-ACT_46;Mar"/>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03-30T00:00:00"/>
    <s v="Mar"/>
    <n v="0"/>
    <n v="0"/>
    <e v="#DIV/0!"/>
    <e v="#DIV/0!"/>
    <e v="#N/A"/>
    <e v="#N/A"/>
    <n v="0"/>
    <m/>
    <m/>
  </r>
  <r>
    <n v="165"/>
    <s v="OE1;SI;DTTTA-ACT_46"/>
    <s v="DTTTA;DTTTA-ACT_46;Abr"/>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04-30T00:00:00"/>
    <s v="Abr"/>
    <n v="0"/>
    <n v="0"/>
    <e v="#DIV/0!"/>
    <e v="#DIV/0!"/>
    <e v="#N/A"/>
    <e v="#N/A"/>
    <n v="0"/>
    <m/>
    <m/>
  </r>
  <r>
    <n v="165"/>
    <s v="OE1;SI;DTTTA-ACT_46"/>
    <s v="DTTTA;DTTTA-ACT_46;May"/>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05-30T00:00:00"/>
    <s v="May"/>
    <n v="0"/>
    <n v="0"/>
    <e v="#DIV/0!"/>
    <e v="#DIV/0!"/>
    <e v="#N/A"/>
    <e v="#N/A"/>
    <n v="0"/>
    <m/>
    <m/>
  </r>
  <r>
    <n v="165"/>
    <s v="OE1;SI;DTTTA-ACT_46"/>
    <s v="DTTTA;DTTTA-ACT_46;Jun"/>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06-30T00:00:00"/>
    <s v="Jun"/>
    <n v="0"/>
    <n v="0"/>
    <e v="#DIV/0!"/>
    <e v="#DIV/0!"/>
    <e v="#N/A"/>
    <e v="#N/A"/>
    <n v="0"/>
    <m/>
    <m/>
  </r>
  <r>
    <n v="165"/>
    <s v="OE1;SI;DTTTA-ACT_46"/>
    <s v="DTTTA;DTTTA-ACT_46;Jul"/>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07-30T00:00:00"/>
    <s v="Jul"/>
    <n v="0"/>
    <n v="0"/>
    <e v="#DIV/0!"/>
    <e v="#DIV/0!"/>
    <e v="#N/A"/>
    <e v="#N/A"/>
    <n v="0"/>
    <m/>
    <m/>
  </r>
  <r>
    <n v="165"/>
    <s v="OE1;SI;DTTTA-ACT_46"/>
    <s v="DTTTA;DTTTA-ACT_46;Ago"/>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08-30T00:00:00"/>
    <s v="Ago"/>
    <n v="0"/>
    <n v="0"/>
    <e v="#DIV/0!"/>
    <e v="#DIV/0!"/>
    <e v="#N/A"/>
    <e v="#N/A"/>
    <n v="0"/>
    <m/>
    <m/>
  </r>
  <r>
    <n v="165"/>
    <s v="OE1;SI;DTTTA-ACT_46"/>
    <s v="DTTTA;DTTTA-ACT_46;Sep"/>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09-30T00:00:00"/>
    <s v="Sep"/>
    <e v="#N/A"/>
    <e v="#N/A"/>
    <e v="#N/A"/>
    <e v="#N/A"/>
    <e v="#N/A"/>
    <e v="#N/A"/>
    <n v="0"/>
    <m/>
    <m/>
  </r>
  <r>
    <n v="165"/>
    <s v="OE1;SI;DTTTA-ACT_46"/>
    <s v="DTTTA;DTTTA-ACT_46;Oct"/>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10-30T00:00:00"/>
    <s v="Oct"/>
    <e v="#N/A"/>
    <e v="#N/A"/>
    <e v="#N/A"/>
    <e v="#N/A"/>
    <e v="#N/A"/>
    <e v="#N/A"/>
    <n v="0"/>
    <m/>
    <m/>
  </r>
  <r>
    <n v="165"/>
    <s v="OE1;SI;DTTTA-ACT_46"/>
    <s v="DTTTA;DTTTA-ACT_46;Nov"/>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11-30T00:00:00"/>
    <s v="Nov"/>
    <e v="#N/A"/>
    <n v="0"/>
    <e v="#N/A"/>
    <e v="#N/A"/>
    <e v="#N/A"/>
    <e v="#N/A"/>
    <n v="0"/>
    <m/>
    <m/>
  </r>
  <r>
    <n v="165"/>
    <s v="OE1;SI;DTTTA-ACT_46"/>
    <s v="DTTTA;DTTTA-ACT_46;Dic"/>
    <x v="0"/>
    <s v="Fortalecer la Vigilancia."/>
    <s v="SI"/>
    <s v="PAI_10"/>
    <x v="0"/>
    <s v="Investigaciones"/>
    <s v="DTTTA-E_18"/>
    <s v="D. Resolver Actuaciones Administrativas dentro del Término - Decreto 2409"/>
    <s v="DTTTA-ACT_46"/>
    <s v="6. RECURSOS DE REPOSICIÓN"/>
    <s v="DTTTA"/>
    <s v="Dirección_de_Investigaciones_Transito_y_Transporte_Terrestre_Automotor"/>
    <n v="1"/>
    <n v="12"/>
    <n v="2019"/>
    <d v="2019-12-30T00:00:00"/>
    <s v="Dic"/>
    <e v="#N/A"/>
    <n v="0"/>
    <e v="#N/A"/>
    <e v="#N/A"/>
    <e v="#N/A"/>
    <e v="#N/A"/>
    <n v="0"/>
    <m/>
    <m/>
  </r>
  <r>
    <n v="166"/>
    <s v="OE1;SI;DTTTA-ACT_47"/>
    <s v="DTTTA;DTTTA-ACT_47;Ene"/>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01-30T00:00:00"/>
    <s v="Ene"/>
    <n v="0"/>
    <n v="0"/>
    <n v="0"/>
    <s v="Por Ejecutar"/>
    <e v="#N/A"/>
    <e v="#N/A"/>
    <n v="0"/>
    <e v="#N/A"/>
    <e v="#N/A"/>
  </r>
  <r>
    <n v="166"/>
    <s v="OE1;SI;DTTTA-ACT_47"/>
    <s v="DTTTA;DTTTA-ACT_47;Feb"/>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02-28T00:00:00"/>
    <s v="Feb"/>
    <n v="0"/>
    <n v="0"/>
    <e v="#DIV/0!"/>
    <e v="#DIV/0!"/>
    <e v="#N/A"/>
    <e v="#N/A"/>
    <n v="0"/>
    <m/>
    <m/>
  </r>
  <r>
    <n v="166"/>
    <s v="OE1;SI;DTTTA-ACT_47"/>
    <s v="DTTTA;DTTTA-ACT_47;Mar"/>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03-30T00:00:00"/>
    <s v="Mar"/>
    <n v="0"/>
    <n v="0"/>
    <e v="#DIV/0!"/>
    <e v="#DIV/0!"/>
    <e v="#N/A"/>
    <e v="#N/A"/>
    <n v="0"/>
    <m/>
    <m/>
  </r>
  <r>
    <n v="166"/>
    <s v="OE1;SI;DTTTA-ACT_47"/>
    <s v="DTTTA;DTTTA-ACT_47;Abr"/>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04-30T00:00:00"/>
    <s v="Abr"/>
    <n v="0"/>
    <n v="0"/>
    <e v="#DIV/0!"/>
    <e v="#DIV/0!"/>
    <e v="#N/A"/>
    <e v="#N/A"/>
    <n v="0"/>
    <m/>
    <m/>
  </r>
  <r>
    <n v="166"/>
    <s v="OE1;SI;DTTTA-ACT_47"/>
    <s v="DTTTA;DTTTA-ACT_47;May"/>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05-30T00:00:00"/>
    <s v="May"/>
    <n v="0"/>
    <n v="0"/>
    <e v="#DIV/0!"/>
    <e v="#DIV/0!"/>
    <e v="#N/A"/>
    <e v="#N/A"/>
    <n v="0"/>
    <m/>
    <m/>
  </r>
  <r>
    <n v="166"/>
    <s v="OE1;SI;DTTTA-ACT_47"/>
    <s v="DTTTA;DTTTA-ACT_47;Jun"/>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06-30T00:00:00"/>
    <s v="Jun"/>
    <n v="0"/>
    <n v="0"/>
    <e v="#DIV/0!"/>
    <e v="#DIV/0!"/>
    <e v="#N/A"/>
    <e v="#N/A"/>
    <n v="0"/>
    <m/>
    <m/>
  </r>
  <r>
    <n v="166"/>
    <s v="OE1;SI;DTTTA-ACT_47"/>
    <s v="DTTTA;DTTTA-ACT_47;Jul"/>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07-30T00:00:00"/>
    <s v="Jul"/>
    <n v="0"/>
    <n v="0"/>
    <e v="#DIV/0!"/>
    <e v="#DIV/0!"/>
    <e v="#N/A"/>
    <e v="#N/A"/>
    <n v="0"/>
    <m/>
    <m/>
  </r>
  <r>
    <n v="166"/>
    <s v="OE1;SI;DTTTA-ACT_47"/>
    <s v="DTTTA;DTTTA-ACT_47;Ago"/>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08-30T00:00:00"/>
    <s v="Ago"/>
    <n v="0"/>
    <n v="0"/>
    <e v="#DIV/0!"/>
    <e v="#DIV/0!"/>
    <e v="#N/A"/>
    <e v="#N/A"/>
    <n v="0"/>
    <m/>
    <m/>
  </r>
  <r>
    <n v="166"/>
    <s v="OE1;SI;DTTTA-ACT_47"/>
    <s v="DTTTA;DTTTA-ACT_47;Sep"/>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09-30T00:00:00"/>
    <s v="Sep"/>
    <e v="#N/A"/>
    <e v="#N/A"/>
    <e v="#N/A"/>
    <e v="#N/A"/>
    <e v="#N/A"/>
    <e v="#N/A"/>
    <n v="0"/>
    <m/>
    <m/>
  </r>
  <r>
    <n v="166"/>
    <s v="OE1;SI;DTTTA-ACT_47"/>
    <s v="DTTTA;DTTTA-ACT_47;Oct"/>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10-30T00:00:00"/>
    <s v="Oct"/>
    <e v="#N/A"/>
    <e v="#N/A"/>
    <e v="#N/A"/>
    <e v="#N/A"/>
    <e v="#N/A"/>
    <e v="#N/A"/>
    <n v="0"/>
    <m/>
    <m/>
  </r>
  <r>
    <n v="166"/>
    <s v="OE1;SI;DTTTA-ACT_47"/>
    <s v="DTTTA;DTTTA-ACT_47;Nov"/>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11-30T00:00:00"/>
    <s v="Nov"/>
    <e v="#N/A"/>
    <n v="0"/>
    <e v="#N/A"/>
    <e v="#N/A"/>
    <e v="#N/A"/>
    <e v="#N/A"/>
    <n v="0"/>
    <m/>
    <m/>
  </r>
  <r>
    <n v="166"/>
    <s v="OE1;SI;DTTTA-ACT_47"/>
    <s v="DTTTA;DTTTA-ACT_47;Dic"/>
    <x v="0"/>
    <s v="Fortalecer la Vigilancia."/>
    <s v="SI"/>
    <s v="PAI_10"/>
    <x v="0"/>
    <s v="Investigaciones"/>
    <s v="DTTTA-E_18"/>
    <s v="D. Resolver Actuaciones Administrativas dentro del Término - Decreto 2409"/>
    <s v="DTTTA-ACT_47"/>
    <s v="7. REVOCATORIA DIRECTA"/>
    <s v="DTTTA"/>
    <s v="Dirección_de_Investigaciones_Transito_y_Transporte_Terrestre_Automotor"/>
    <n v="1"/>
    <n v="12"/>
    <n v="2019"/>
    <d v="2019-12-30T00:00:00"/>
    <s v="Dic"/>
    <e v="#N/A"/>
    <n v="0"/>
    <e v="#N/A"/>
    <e v="#N/A"/>
    <e v="#N/A"/>
    <e v="#N/A"/>
    <n v="0"/>
    <m/>
    <m/>
  </r>
  <r>
    <n v="167"/>
    <s v="OE5;SI;DSI-ACT_01"/>
    <s v="DSI;DSI-ACT_01;Ene"/>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01-30T00:00:00"/>
    <s v="Ene"/>
    <n v="4"/>
    <n v="4"/>
    <n v="1"/>
    <s v="Ejecutada"/>
    <e v="#N/A"/>
    <e v="#N/A"/>
    <n v="0"/>
    <e v="#N/A"/>
    <e v="#N/A"/>
  </r>
  <r>
    <n v="167"/>
    <s v="OE5;SI;DSI-ACT_01"/>
    <s v="DSI;DSI-ACT_01;Feb"/>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02-28T00:00:00"/>
    <s v="Feb"/>
    <n v="0"/>
    <n v="0"/>
    <n v="0"/>
    <s v="Por Ejecutar"/>
    <e v="#N/A"/>
    <e v="#N/A"/>
    <n v="0"/>
    <m/>
    <m/>
  </r>
  <r>
    <n v="167"/>
    <s v="OE5;SI;DSI-ACT_01"/>
    <s v="DSI;DSI-ACT_01;Mar"/>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03-30T00:00:00"/>
    <s v="Mar"/>
    <n v="0"/>
    <n v="0"/>
    <e v="#DIV/0!"/>
    <e v="#DIV/0!"/>
    <e v="#N/A"/>
    <e v="#N/A"/>
    <n v="0"/>
    <m/>
    <m/>
  </r>
  <r>
    <n v="167"/>
    <s v="OE5;SI;DSI-ACT_01"/>
    <s v="DSI;DSI-ACT_01;Abr"/>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04-30T00:00:00"/>
    <s v="Abr"/>
    <n v="0"/>
    <n v="0"/>
    <e v="#DIV/0!"/>
    <e v="#DIV/0!"/>
    <e v="#N/A"/>
    <e v="#N/A"/>
    <n v="0"/>
    <m/>
    <m/>
  </r>
  <r>
    <n v="167"/>
    <s v="OE5;SI;DSI-ACT_01"/>
    <s v="DSI;DSI-ACT_01;May"/>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05-30T00:00:00"/>
    <s v="May"/>
    <n v="0"/>
    <n v="0"/>
    <e v="#DIV/0!"/>
    <e v="#DIV/0!"/>
    <e v="#N/A"/>
    <e v="#N/A"/>
    <n v="0"/>
    <m/>
    <m/>
  </r>
  <r>
    <n v="167"/>
    <s v="OE5;SI;DSI-ACT_01"/>
    <s v="DSI;DSI-ACT_01;Jun"/>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06-30T00:00:00"/>
    <s v="Jun"/>
    <n v="0"/>
    <n v="0"/>
    <e v="#DIV/0!"/>
    <e v="#DIV/0!"/>
    <e v="#N/A"/>
    <e v="#N/A"/>
    <n v="0"/>
    <m/>
    <m/>
  </r>
  <r>
    <n v="167"/>
    <s v="OE5;SI;DSI-ACT_01"/>
    <s v="DSI;DSI-ACT_01;Jul"/>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07-30T00:00:00"/>
    <s v="Jul"/>
    <n v="0"/>
    <n v="0"/>
    <e v="#DIV/0!"/>
    <e v="#DIV/0!"/>
    <e v="#N/A"/>
    <e v="#N/A"/>
    <n v="0"/>
    <m/>
    <m/>
  </r>
  <r>
    <n v="167"/>
    <s v="OE5;SI;DSI-ACT_01"/>
    <s v="DSI;DSI-ACT_01;Ago"/>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08-30T00:00:00"/>
    <s v="Ago"/>
    <n v="0"/>
    <n v="0"/>
    <e v="#DIV/0!"/>
    <e v="#DIV/0!"/>
    <e v="#N/A"/>
    <e v="#N/A"/>
    <n v="0"/>
    <m/>
    <m/>
  </r>
  <r>
    <n v="167"/>
    <s v="OE5;SI;DSI-ACT_01"/>
    <s v="DSI;DSI-ACT_01;Sep"/>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09-30T00:00:00"/>
    <s v="Sep"/>
    <e v="#N/A"/>
    <e v="#N/A"/>
    <e v="#N/A"/>
    <e v="#N/A"/>
    <e v="#N/A"/>
    <e v="#N/A"/>
    <n v="0"/>
    <m/>
    <m/>
  </r>
  <r>
    <n v="167"/>
    <s v="OE5;SI;DSI-ACT_01"/>
    <s v="DSI;DSI-ACT_01;Oct"/>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10-30T00:00:00"/>
    <s v="Oct"/>
    <e v="#N/A"/>
    <e v="#N/A"/>
    <e v="#N/A"/>
    <e v="#N/A"/>
    <e v="#N/A"/>
    <e v="#N/A"/>
    <n v="0"/>
    <m/>
    <m/>
  </r>
  <r>
    <n v="167"/>
    <s v="OE5;SI;DSI-ACT_01"/>
    <s v="DSI;DSI-ACT_01;Nov"/>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11-30T00:00:00"/>
    <s v="Nov"/>
    <e v="#N/A"/>
    <n v="0"/>
    <e v="#N/A"/>
    <e v="#N/A"/>
    <e v="#N/A"/>
    <e v="#N/A"/>
    <n v="0"/>
    <m/>
    <m/>
  </r>
  <r>
    <n v="167"/>
    <s v="OE5;SI;DSI-ACT_01"/>
    <s v="DSI;DSI-ACT_01;Dic"/>
    <x v="3"/>
    <s v="Fortalecimiento Institucional"/>
    <s v="SI"/>
    <s v="PAI_10"/>
    <x v="0"/>
    <s v="Gestión"/>
    <s v="DSI-E_01"/>
    <s v="Gestión Despacho"/>
    <s v="DSI-ACT_01"/>
    <s v="Análisis y estudios de proyecciones actuariales, generación de certificaciones y atención de requerimientos relacionados, allegados al Despacho."/>
    <s v="DSI"/>
    <s v="Despacho"/>
    <n v="1"/>
    <n v="12"/>
    <n v="2019"/>
    <d v="2019-12-30T00:00:00"/>
    <s v="Dic"/>
    <e v="#N/A"/>
    <n v="0"/>
    <e v="#N/A"/>
    <e v="#N/A"/>
    <e v="#N/A"/>
    <e v="#N/A"/>
    <n v="0"/>
    <m/>
    <m/>
  </r>
  <r>
    <n v="168"/>
    <s v="OE5;SI;DSI-ACT_02"/>
    <s v="DSI;DSI-ACT_02;Ene"/>
    <x v="3"/>
    <s v="Fortalecimiento Institucional"/>
    <s v="SI"/>
    <s v="PAI_10"/>
    <x v="0"/>
    <s v="Gestión"/>
    <s v="DSI-E_02"/>
    <s v="Gestión de Asuntos Internacionales"/>
    <s v="DSI-ACT_02"/>
    <s v="Acciones Realizadas en el marco de la Interacción con Actores Sectoriales Internacionales."/>
    <s v="DSI"/>
    <s v="Despacho"/>
    <n v="1"/>
    <n v="12"/>
    <n v="2019"/>
    <d v="2019-01-30T00:00:00"/>
    <s v="Ene"/>
    <n v="0"/>
    <n v="0"/>
    <n v="0"/>
    <s v="Por Ejecutar"/>
    <e v="#N/A"/>
    <e v="#N/A"/>
    <n v="0"/>
    <e v="#N/A"/>
    <e v="#N/A"/>
  </r>
  <r>
    <n v="168"/>
    <s v="OE5;SI;DSI-ACT_02"/>
    <s v="DSI;DSI-ACT_02;Feb"/>
    <x v="3"/>
    <s v="Fortalecimiento Institucional"/>
    <s v="SI"/>
    <s v="PAI_10"/>
    <x v="0"/>
    <s v="Gestión"/>
    <s v="DSI-E_02"/>
    <s v="Gestión de Asuntos Internacionales"/>
    <s v="DSI-ACT_02"/>
    <s v="Acciones Realizadas en el marco de la Interacción con Actores Sectoriales Internacionales."/>
    <s v="DSI"/>
    <s v="Despacho"/>
    <n v="1"/>
    <n v="12"/>
    <n v="2019"/>
    <d v="2019-02-28T00:00:00"/>
    <s v="Feb"/>
    <n v="0"/>
    <n v="0"/>
    <n v="0"/>
    <s v="Por Ejecutar"/>
    <e v="#N/A"/>
    <e v="#N/A"/>
    <n v="0"/>
    <m/>
    <m/>
  </r>
  <r>
    <n v="168"/>
    <s v="OE5;SI;DSI-ACT_02"/>
    <s v="DSI;DSI-ACT_02;Mar"/>
    <x v="3"/>
    <s v="Fortalecimiento Institucional"/>
    <s v="SI"/>
    <s v="PAI_10"/>
    <x v="0"/>
    <s v="Gestión"/>
    <s v="DSI-E_02"/>
    <s v="Gestión de Asuntos Internacionales"/>
    <s v="DSI-ACT_02"/>
    <s v="Acciones Realizadas en el marco de la Interacción con Actores Sectoriales Internacionales."/>
    <s v="DSI"/>
    <s v="Despacho"/>
    <n v="1"/>
    <n v="12"/>
    <n v="2019"/>
    <d v="2019-03-30T00:00:00"/>
    <s v="Mar"/>
    <n v="0"/>
    <n v="0"/>
    <n v="0"/>
    <s v="Por Ejecutar"/>
    <e v="#N/A"/>
    <e v="#N/A"/>
    <n v="0"/>
    <m/>
    <m/>
  </r>
  <r>
    <n v="168"/>
    <s v="OE5;SI;DSI-ACT_02"/>
    <s v="DSI;DSI-ACT_02;Abr"/>
    <x v="3"/>
    <s v="Fortalecimiento Institucional"/>
    <s v="SI"/>
    <s v="PAI_10"/>
    <x v="0"/>
    <s v="Gestión"/>
    <s v="DSI-E_02"/>
    <s v="Gestión de Asuntos Internacionales"/>
    <s v="DSI-ACT_02"/>
    <s v="Acciones Realizadas en el marco de la Interacción con Actores Sectoriales Internacionales."/>
    <s v="DSI"/>
    <s v="Despacho"/>
    <n v="1"/>
    <n v="12"/>
    <n v="2019"/>
    <d v="2019-04-30T00:00:00"/>
    <s v="Abr"/>
    <n v="0"/>
    <n v="0"/>
    <n v="0"/>
    <s v="Por Ejecutar"/>
    <e v="#N/A"/>
    <e v="#N/A"/>
    <n v="0"/>
    <m/>
    <m/>
  </r>
  <r>
    <n v="168"/>
    <s v="OE5;SI;DSI-ACT_02"/>
    <s v="DSI;DSI-ACT_02;May"/>
    <x v="3"/>
    <s v="Fortalecimiento Institucional"/>
    <s v="SI"/>
    <s v="PAI_10"/>
    <x v="0"/>
    <s v="Gestión"/>
    <s v="DSI-E_02"/>
    <s v="Gestión de Asuntos Internacionales"/>
    <s v="DSI-ACT_02"/>
    <s v="Acciones Realizadas en el marco de la Interacción con Actores Sectoriales Internacionales."/>
    <s v="DSI"/>
    <s v="Despacho"/>
    <n v="1"/>
    <n v="12"/>
    <n v="2019"/>
    <d v="2019-05-30T00:00:00"/>
    <s v="May"/>
    <n v="0"/>
    <n v="0"/>
    <n v="0"/>
    <s v="Por Ejecutar"/>
    <e v="#N/A"/>
    <e v="#N/A"/>
    <n v="0"/>
    <m/>
    <m/>
  </r>
  <r>
    <n v="168"/>
    <s v="OE5;SI;DSI-ACT_02"/>
    <s v="DSI;DSI-ACT_02;Jun"/>
    <x v="3"/>
    <s v="Fortalecimiento Institucional"/>
    <s v="SI"/>
    <s v="PAI_10"/>
    <x v="0"/>
    <s v="Gestión"/>
    <s v="DSI-E_02"/>
    <s v="Gestión de Asuntos Internacionales"/>
    <s v="DSI-ACT_02"/>
    <s v="Acciones Realizadas en el marco de la Interacción con Actores Sectoriales Internacionales."/>
    <s v="DSI"/>
    <s v="Despacho"/>
    <n v="1"/>
    <n v="12"/>
    <n v="2019"/>
    <d v="2019-06-30T00:00:00"/>
    <s v="Jun"/>
    <n v="0"/>
    <n v="0"/>
    <e v="#DIV/0!"/>
    <e v="#DIV/0!"/>
    <e v="#N/A"/>
    <e v="#N/A"/>
    <n v="0"/>
    <m/>
    <m/>
  </r>
  <r>
    <n v="168"/>
    <s v="OE5;SI;DSI-ACT_02"/>
    <s v="DSI;DSI-ACT_02;Jul"/>
    <x v="3"/>
    <s v="Fortalecimiento Institucional"/>
    <s v="SI"/>
    <s v="PAI_10"/>
    <x v="0"/>
    <s v="Gestión"/>
    <s v="DSI-E_02"/>
    <s v="Gestión de Asuntos Internacionales"/>
    <s v="DSI-ACT_02"/>
    <s v="Acciones Realizadas en el marco de la Interacción con Actores Sectoriales Internacionales."/>
    <s v="DSI"/>
    <s v="Despacho"/>
    <n v="1"/>
    <n v="12"/>
    <n v="2019"/>
    <d v="2019-07-30T00:00:00"/>
    <s v="Jul"/>
    <n v="0"/>
    <n v="0"/>
    <e v="#DIV/0!"/>
    <e v="#DIV/0!"/>
    <e v="#N/A"/>
    <e v="#N/A"/>
    <n v="0"/>
    <m/>
    <m/>
  </r>
  <r>
    <n v="168"/>
    <s v="OE5;SI;DSI-ACT_02"/>
    <s v="DSI;DSI-ACT_02;Ago"/>
    <x v="3"/>
    <s v="Fortalecimiento Institucional"/>
    <s v="SI"/>
    <s v="PAI_10"/>
    <x v="0"/>
    <s v="Gestión"/>
    <s v="DSI-E_02"/>
    <s v="Gestión de Asuntos Internacionales"/>
    <s v="DSI-ACT_02"/>
    <s v="Acciones Realizadas en el marco de la Interacción con Actores Sectoriales Internacionales."/>
    <s v="DSI"/>
    <s v="Despacho"/>
    <n v="1"/>
    <n v="12"/>
    <n v="2019"/>
    <d v="2019-08-30T00:00:00"/>
    <s v="Ago"/>
    <n v="0"/>
    <n v="0"/>
    <e v="#DIV/0!"/>
    <e v="#DIV/0!"/>
    <e v="#N/A"/>
    <e v="#N/A"/>
    <n v="0"/>
    <m/>
    <m/>
  </r>
  <r>
    <n v="168"/>
    <s v="OE5;SI;DSI-ACT_02"/>
    <s v="DSI;DSI-ACT_02;Sep"/>
    <x v="3"/>
    <s v="Fortalecimiento Institucional"/>
    <s v="SI"/>
    <s v="PAI_10"/>
    <x v="0"/>
    <s v="Gestión"/>
    <s v="DSI-E_02"/>
    <s v="Gestión de Asuntos Internacionales"/>
    <s v="DSI-ACT_02"/>
    <s v="Acciones Realizadas en el marco de la Interacción con Actores Sectoriales Internacionales."/>
    <s v="DSI"/>
    <s v="Despacho"/>
    <n v="1"/>
    <n v="12"/>
    <n v="2019"/>
    <d v="2019-09-30T00:00:00"/>
    <s v="Sep"/>
    <e v="#N/A"/>
    <e v="#N/A"/>
    <e v="#N/A"/>
    <e v="#N/A"/>
    <e v="#N/A"/>
    <e v="#N/A"/>
    <n v="0"/>
    <m/>
    <m/>
  </r>
  <r>
    <n v="168"/>
    <s v="OE5;SI;DSI-ACT_02"/>
    <s v="DSI;DSI-ACT_02;Oct"/>
    <x v="3"/>
    <s v="Fortalecimiento Institucional"/>
    <s v="SI"/>
    <s v="PAI_10"/>
    <x v="0"/>
    <s v="Gestión"/>
    <s v="DSI-E_02"/>
    <s v="Gestión de Asuntos Internacionales"/>
    <s v="DSI-ACT_02"/>
    <s v="Acciones Realizadas en el marco de la Interacción con Actores Sectoriales Internacionales."/>
    <s v="DSI"/>
    <s v="Despacho"/>
    <n v="1"/>
    <n v="12"/>
    <n v="2019"/>
    <d v="2019-10-30T00:00:00"/>
    <s v="Oct"/>
    <e v="#N/A"/>
    <e v="#N/A"/>
    <n v="0"/>
    <s v="Por Ejecutar"/>
    <e v="#N/A"/>
    <e v="#N/A"/>
    <n v="0"/>
    <m/>
    <m/>
  </r>
  <r>
    <n v="168"/>
    <s v="OE5;SI;DSI-ACT_02"/>
    <s v="DSI;DSI-ACT_02;Nov"/>
    <x v="3"/>
    <s v="Fortalecimiento Institucional"/>
    <s v="SI"/>
    <s v="PAI_10"/>
    <x v="0"/>
    <s v="Gestión"/>
    <s v="DSI-E_02"/>
    <s v="Gestión de Asuntos Internacionales"/>
    <s v="DSI-ACT_02"/>
    <s v="Acciones Realizadas en el marco de la Interacción con Actores Sectoriales Internacionales."/>
    <s v="DSI"/>
    <s v="Despacho"/>
    <n v="1"/>
    <n v="12"/>
    <n v="2019"/>
    <d v="2019-11-30T00:00:00"/>
    <s v="Nov"/>
    <e v="#N/A"/>
    <n v="0"/>
    <n v="0"/>
    <s v="Por Ejecutar"/>
    <e v="#N/A"/>
    <e v="#N/A"/>
    <n v="0"/>
    <m/>
    <m/>
  </r>
  <r>
    <n v="168"/>
    <s v="OE5;SI;DSI-ACT_02"/>
    <s v="DSI;DSI-ACT_02;Dic"/>
    <x v="3"/>
    <s v="Fortalecimiento Institucional"/>
    <s v="SI"/>
    <s v="PAI_10"/>
    <x v="0"/>
    <s v="Gestión"/>
    <s v="DSI-E_02"/>
    <s v="Gestión de Asuntos Internacionales"/>
    <s v="DSI-ACT_02"/>
    <s v="Acciones Realizadas en el marco de la Interacción con Actores Sectoriales Internacionales."/>
    <s v="DSI"/>
    <s v="Despacho"/>
    <n v="1"/>
    <n v="12"/>
    <n v="2019"/>
    <d v="2019-12-30T00:00:00"/>
    <s v="Dic"/>
    <e v="#N/A"/>
    <n v="0"/>
    <n v="0"/>
    <s v="Por Ejecutar"/>
    <e v="#N/A"/>
    <e v="#N/A"/>
    <n v="0"/>
    <m/>
    <m/>
  </r>
  <r>
    <n v="169"/>
    <s v="OE5;SI;DSI-ACT_04"/>
    <s v="DSI;DSI-ACT_04;Ene"/>
    <x v="3"/>
    <s v="Fortalecimiento Institucional"/>
    <s v="SI"/>
    <s v="PAI_10"/>
    <x v="0"/>
    <s v="Gestión"/>
    <s v="DSI-E_03"/>
    <s v="Presencia de la ST en la Redes Sociales"/>
    <s v="DSI-ACT_04"/>
    <s v="Presencia e Interacción de la ST en las Redes Sociales"/>
    <s v="DSI"/>
    <s v="Equipo_de_Comunicaciones"/>
    <n v="1"/>
    <n v="12"/>
    <n v="2019"/>
    <d v="2019-01-30T00:00:00"/>
    <s v="Ene"/>
    <n v="797000"/>
    <n v="797000"/>
    <n v="1"/>
    <s v="Ejecutada"/>
    <e v="#N/A"/>
    <e v="#N/A"/>
    <n v="0"/>
    <e v="#N/A"/>
    <e v="#N/A"/>
  </r>
  <r>
    <n v="169"/>
    <s v="OE5;SI;DSI-ACT_04"/>
    <s v="DSI;DSI-ACT_04;Feb"/>
    <x v="3"/>
    <s v="Fortalecimiento Institucional"/>
    <s v="SI"/>
    <s v="PAI_10"/>
    <x v="0"/>
    <s v="Gestión"/>
    <s v="DSI-E_03"/>
    <s v="Presencia de la ST en la Redes Sociales"/>
    <s v="DSI-ACT_04"/>
    <s v="Presencia e Interacción de la ST en las Redes Sociales"/>
    <s v="DSI"/>
    <s v="Equipo_de_Comunicaciones"/>
    <n v="1"/>
    <n v="12"/>
    <n v="2019"/>
    <d v="2019-02-28T00:00:00"/>
    <s v="Feb"/>
    <n v="0"/>
    <n v="0"/>
    <n v="0"/>
    <s v="Por Ejecutar"/>
    <e v="#N/A"/>
    <e v="#N/A"/>
    <n v="0"/>
    <m/>
    <m/>
  </r>
  <r>
    <n v="169"/>
    <s v="OE5;SI;DSI-ACT_04"/>
    <s v="DSI;DSI-ACT_04;Mar"/>
    <x v="3"/>
    <s v="Fortalecimiento Institucional"/>
    <s v="SI"/>
    <s v="PAI_10"/>
    <x v="0"/>
    <s v="Gestión"/>
    <s v="DSI-E_03"/>
    <s v="Presencia de la ST en la Redes Sociales"/>
    <s v="DSI-ACT_04"/>
    <s v="Presencia e Interacción de la ST en las Redes Sociales"/>
    <s v="DSI"/>
    <s v="Equipo_de_Comunicaciones"/>
    <n v="1"/>
    <n v="12"/>
    <n v="2019"/>
    <d v="2019-03-30T00:00:00"/>
    <s v="Mar"/>
    <n v="0"/>
    <n v="0"/>
    <n v="0"/>
    <s v="Por Ejecutar"/>
    <e v="#N/A"/>
    <e v="#N/A"/>
    <n v="0"/>
    <m/>
    <m/>
  </r>
  <r>
    <n v="169"/>
    <s v="OE5;SI;DSI-ACT_04"/>
    <s v="DSI;DSI-ACT_04;Abr"/>
    <x v="3"/>
    <s v="Fortalecimiento Institucional"/>
    <s v="SI"/>
    <s v="PAI_10"/>
    <x v="0"/>
    <s v="Gestión"/>
    <s v="DSI-E_03"/>
    <s v="Presencia de la ST en la Redes Sociales"/>
    <s v="DSI-ACT_04"/>
    <s v="Presencia e Interacción de la ST en las Redes Sociales"/>
    <s v="DSI"/>
    <s v="Equipo_de_Comunicaciones"/>
    <n v="1"/>
    <n v="12"/>
    <n v="2019"/>
    <d v="2019-04-30T00:00:00"/>
    <s v="Abr"/>
    <n v="0"/>
    <n v="0"/>
    <n v="0"/>
    <s v="Por Ejecutar"/>
    <e v="#N/A"/>
    <e v="#N/A"/>
    <n v="0"/>
    <m/>
    <m/>
  </r>
  <r>
    <n v="169"/>
    <s v="OE5;SI;DSI-ACT_04"/>
    <s v="DSI;DSI-ACT_04;May"/>
    <x v="3"/>
    <s v="Fortalecimiento Institucional"/>
    <s v="SI"/>
    <s v="PAI_10"/>
    <x v="0"/>
    <s v="Gestión"/>
    <s v="DSI-E_03"/>
    <s v="Presencia de la ST en la Redes Sociales"/>
    <s v="DSI-ACT_04"/>
    <s v="Presencia e Interacción de la ST en las Redes Sociales"/>
    <s v="DSI"/>
    <s v="Equipo_de_Comunicaciones"/>
    <n v="1"/>
    <n v="12"/>
    <n v="2019"/>
    <d v="2019-05-30T00:00:00"/>
    <s v="May"/>
    <n v="0"/>
    <n v="0"/>
    <n v="0"/>
    <s v="Por Ejecutar"/>
    <e v="#N/A"/>
    <e v="#N/A"/>
    <n v="0"/>
    <m/>
    <m/>
  </r>
  <r>
    <n v="169"/>
    <s v="OE5;SI;DSI-ACT_04"/>
    <s v="DSI;DSI-ACT_04;Jun"/>
    <x v="3"/>
    <s v="Fortalecimiento Institucional"/>
    <s v="SI"/>
    <s v="PAI_10"/>
    <x v="0"/>
    <s v="Gestión"/>
    <s v="DSI-E_03"/>
    <s v="Presencia de la ST en la Redes Sociales"/>
    <s v="DSI-ACT_04"/>
    <s v="Presencia e Interacción de la ST en las Redes Sociales"/>
    <s v="DSI"/>
    <s v="Equipo_de_Comunicaciones"/>
    <n v="1"/>
    <n v="12"/>
    <n v="2019"/>
    <d v="2019-06-30T00:00:00"/>
    <s v="Jun"/>
    <n v="0"/>
    <n v="0"/>
    <n v="0"/>
    <s v="Por Ejecutar"/>
    <e v="#N/A"/>
    <e v="#N/A"/>
    <n v="0"/>
    <m/>
    <m/>
  </r>
  <r>
    <n v="169"/>
    <s v="OE5;SI;DSI-ACT_04"/>
    <s v="DSI;DSI-ACT_04;Jul"/>
    <x v="3"/>
    <s v="Fortalecimiento Institucional"/>
    <s v="SI"/>
    <s v="PAI_10"/>
    <x v="0"/>
    <s v="Gestión"/>
    <s v="DSI-E_03"/>
    <s v="Presencia de la ST en la Redes Sociales"/>
    <s v="DSI-ACT_04"/>
    <s v="Presencia e Interacción de la ST en las Redes Sociales"/>
    <s v="DSI"/>
    <s v="Equipo_de_Comunicaciones"/>
    <n v="1"/>
    <n v="12"/>
    <n v="2019"/>
    <d v="2019-07-30T00:00:00"/>
    <s v="Jul"/>
    <n v="0"/>
    <n v="0"/>
    <n v="0"/>
    <s v="Por Ejecutar"/>
    <e v="#N/A"/>
    <e v="#N/A"/>
    <n v="0"/>
    <m/>
    <m/>
  </r>
  <r>
    <n v="169"/>
    <s v="OE5;SI;DSI-ACT_04"/>
    <s v="DSI;DSI-ACT_04;Ago"/>
    <x v="3"/>
    <s v="Fortalecimiento Institucional"/>
    <s v="SI"/>
    <s v="PAI_10"/>
    <x v="0"/>
    <s v="Gestión"/>
    <s v="DSI-E_03"/>
    <s v="Presencia de la ST en la Redes Sociales"/>
    <s v="DSI-ACT_04"/>
    <s v="Presencia e Interacción de la ST en las Redes Sociales"/>
    <s v="DSI"/>
    <s v="Equipo_de_Comunicaciones"/>
    <n v="1"/>
    <n v="12"/>
    <n v="2019"/>
    <d v="2019-08-30T00:00:00"/>
    <s v="Ago"/>
    <n v="0"/>
    <n v="0"/>
    <n v="0"/>
    <s v="Por Ejecutar"/>
    <e v="#N/A"/>
    <e v="#N/A"/>
    <n v="0"/>
    <m/>
    <m/>
  </r>
  <r>
    <n v="169"/>
    <s v="OE5;SI;DSI-ACT_04"/>
    <s v="DSI;DSI-ACT_04;Sep"/>
    <x v="3"/>
    <s v="Fortalecimiento Institucional"/>
    <s v="SI"/>
    <s v="PAI_10"/>
    <x v="0"/>
    <s v="Gestión"/>
    <s v="DSI-E_03"/>
    <s v="Presencia de la ST en la Redes Sociales"/>
    <s v="DSI-ACT_04"/>
    <s v="Presencia e Interacción de la ST en las Redes Sociales"/>
    <s v="DSI"/>
    <s v="Equipo_de_Comunicaciones"/>
    <n v="1"/>
    <n v="12"/>
    <n v="2019"/>
    <d v="2019-09-30T00:00:00"/>
    <s v="Sep"/>
    <e v="#N/A"/>
    <e v="#N/A"/>
    <n v="0"/>
    <s v="Por Ejecutar"/>
    <e v="#N/A"/>
    <e v="#N/A"/>
    <n v="0"/>
    <m/>
    <m/>
  </r>
  <r>
    <n v="169"/>
    <s v="OE5;SI;DSI-ACT_04"/>
    <s v="DSI;DSI-ACT_04;Oct"/>
    <x v="3"/>
    <s v="Fortalecimiento Institucional"/>
    <s v="SI"/>
    <s v="PAI_10"/>
    <x v="0"/>
    <s v="Gestión"/>
    <s v="DSI-E_03"/>
    <s v="Presencia de la ST en la Redes Sociales"/>
    <s v="DSI-ACT_04"/>
    <s v="Presencia e Interacción de la ST en las Redes Sociales"/>
    <s v="DSI"/>
    <s v="Equipo_de_Comunicaciones"/>
    <n v="1"/>
    <n v="12"/>
    <n v="2019"/>
    <d v="2019-10-30T00:00:00"/>
    <s v="Oct"/>
    <e v="#N/A"/>
    <e v="#N/A"/>
    <n v="0"/>
    <s v="Por Ejecutar"/>
    <e v="#N/A"/>
    <e v="#N/A"/>
    <n v="0"/>
    <m/>
    <m/>
  </r>
  <r>
    <n v="169"/>
    <s v="OE5;SI;DSI-ACT_04"/>
    <s v="DSI;DSI-ACT_04;Nov"/>
    <x v="3"/>
    <s v="Fortalecimiento Institucional"/>
    <s v="SI"/>
    <s v="PAI_10"/>
    <x v="0"/>
    <s v="Gestión"/>
    <s v="DSI-E_03"/>
    <s v="Presencia de la ST en la Redes Sociales"/>
    <s v="DSI-ACT_04"/>
    <s v="Presencia e Interacción de la ST en las Redes Sociales"/>
    <s v="DSI"/>
    <s v="Equipo_de_Comunicaciones"/>
    <n v="1"/>
    <n v="12"/>
    <n v="2019"/>
    <d v="2019-11-30T00:00:00"/>
    <s v="Nov"/>
    <e v="#N/A"/>
    <n v="0"/>
    <n v="0"/>
    <s v="Por Ejecutar"/>
    <e v="#N/A"/>
    <e v="#N/A"/>
    <n v="0"/>
    <m/>
    <m/>
  </r>
  <r>
    <n v="169"/>
    <s v="OE5;SI;DSI-ACT_04"/>
    <s v="DSI;DSI-ACT_04;Dic"/>
    <x v="3"/>
    <s v="Fortalecimiento Institucional"/>
    <s v="SI"/>
    <s v="PAI_10"/>
    <x v="0"/>
    <s v="Gestión"/>
    <s v="DSI-E_03"/>
    <s v="Presencia de la ST en la Redes Sociales"/>
    <s v="DSI-ACT_04"/>
    <s v="Presencia e Interacción de la ST en las Redes Sociales"/>
    <s v="DSI"/>
    <s v="Equipo_de_Comunicaciones"/>
    <n v="1"/>
    <n v="12"/>
    <n v="2019"/>
    <d v="2019-12-30T00:00:00"/>
    <s v="Dic"/>
    <e v="#N/A"/>
    <n v="0"/>
    <n v="0"/>
    <s v="Por Ejecutar"/>
    <e v="#N/A"/>
    <e v="#N/A"/>
    <n v="0"/>
    <m/>
    <m/>
  </r>
  <r>
    <n v="170"/>
    <s v="OE1;SI;DSI-ACT_05"/>
    <s v="DSI;DSI-ACT_05;Ene"/>
    <x v="0"/>
    <s v="Fortalecer la Vigilancia."/>
    <s v="SI"/>
    <s v="PAI_10"/>
    <x v="0"/>
    <s v="Gestión"/>
    <s v="DSI-E_04"/>
    <s v="Generación de Comunicados de Prensa de la ST"/>
    <s v="DSI-ACT_05"/>
    <s v="Producir y Emitir Comunicados de Prensa de la ST"/>
    <s v="DSI"/>
    <s v="Equipo_de_Comunicaciones"/>
    <n v="1"/>
    <n v="12"/>
    <n v="2019"/>
    <d v="2019-01-30T00:00:00"/>
    <s v="Ene"/>
    <n v="9"/>
    <n v="9"/>
    <n v="1"/>
    <s v="Ejecutada"/>
    <e v="#N/A"/>
    <e v="#N/A"/>
    <n v="0"/>
    <e v="#N/A"/>
    <e v="#N/A"/>
  </r>
  <r>
    <n v="170"/>
    <s v="OE1;SI;DSI-ACT_05"/>
    <s v="DSI;DSI-ACT_05;Feb"/>
    <x v="0"/>
    <s v="Fortalecer la Vigilancia."/>
    <s v="SI"/>
    <s v="PAI_10"/>
    <x v="0"/>
    <s v="Gestión"/>
    <s v="DSI-E_04"/>
    <s v="Generación de Comunicados de Prensa de la ST"/>
    <s v="DSI-ACT_05"/>
    <s v="Producir y Emitir Comunicados de Prensa de la ST"/>
    <s v="DSI"/>
    <s v="Equipo_de_Comunicaciones"/>
    <n v="1"/>
    <n v="12"/>
    <n v="2019"/>
    <d v="2019-02-28T00:00:00"/>
    <s v="Feb"/>
    <n v="0"/>
    <n v="0"/>
    <e v="#DIV/0!"/>
    <e v="#DIV/0!"/>
    <e v="#N/A"/>
    <e v="#N/A"/>
    <n v="0"/>
    <m/>
    <m/>
  </r>
  <r>
    <n v="170"/>
    <s v="OE1;SI;DSI-ACT_05"/>
    <s v="DSI;DSI-ACT_05;Mar"/>
    <x v="0"/>
    <s v="Fortalecer la Vigilancia."/>
    <s v="SI"/>
    <s v="PAI_10"/>
    <x v="0"/>
    <s v="Gestión"/>
    <s v="DSI-E_04"/>
    <s v="Generación de Comunicados de Prensa de la ST"/>
    <s v="DSI-ACT_05"/>
    <s v="Producir y Emitir Comunicados de Prensa de la ST"/>
    <s v="DSI"/>
    <s v="Equipo_de_Comunicaciones"/>
    <n v="1"/>
    <n v="12"/>
    <n v="2019"/>
    <d v="2019-03-30T00:00:00"/>
    <s v="Mar"/>
    <n v="0"/>
    <n v="0"/>
    <e v="#DIV/0!"/>
    <e v="#DIV/0!"/>
    <e v="#N/A"/>
    <e v="#N/A"/>
    <n v="0"/>
    <m/>
    <m/>
  </r>
  <r>
    <n v="170"/>
    <s v="OE1;SI;DSI-ACT_05"/>
    <s v="DSI;DSI-ACT_05;Abr"/>
    <x v="0"/>
    <s v="Fortalecer la Vigilancia."/>
    <s v="SI"/>
    <s v="PAI_10"/>
    <x v="0"/>
    <s v="Gestión"/>
    <s v="DSI-E_04"/>
    <s v="Generación de Comunicados de Prensa de la ST"/>
    <s v="DSI-ACT_05"/>
    <s v="Producir y Emitir Comunicados de Prensa de la ST"/>
    <s v="DSI"/>
    <s v="Equipo_de_Comunicaciones"/>
    <n v="1"/>
    <n v="12"/>
    <n v="2019"/>
    <d v="2019-04-30T00:00:00"/>
    <s v="Abr"/>
    <n v="0"/>
    <n v="0"/>
    <e v="#DIV/0!"/>
    <e v="#DIV/0!"/>
    <e v="#N/A"/>
    <e v="#N/A"/>
    <n v="0"/>
    <m/>
    <m/>
  </r>
  <r>
    <n v="170"/>
    <s v="OE1;SI;DSI-ACT_05"/>
    <s v="DSI;DSI-ACT_05;May"/>
    <x v="0"/>
    <s v="Fortalecer la Vigilancia."/>
    <s v="SI"/>
    <s v="PAI_10"/>
    <x v="0"/>
    <s v="Gestión"/>
    <s v="DSI-E_04"/>
    <s v="Generación de Comunicados de Prensa de la ST"/>
    <s v="DSI-ACT_05"/>
    <s v="Producir y Emitir Comunicados de Prensa de la ST"/>
    <s v="DSI"/>
    <s v="Equipo_de_Comunicaciones"/>
    <n v="1"/>
    <n v="12"/>
    <n v="2019"/>
    <d v="2019-05-30T00:00:00"/>
    <s v="May"/>
    <n v="0"/>
    <n v="0"/>
    <e v="#DIV/0!"/>
    <e v="#DIV/0!"/>
    <e v="#N/A"/>
    <e v="#N/A"/>
    <n v="0"/>
    <m/>
    <m/>
  </r>
  <r>
    <n v="170"/>
    <s v="OE1;SI;DSI-ACT_05"/>
    <s v="DSI;DSI-ACT_05;Jun"/>
    <x v="0"/>
    <s v="Fortalecer la Vigilancia."/>
    <s v="SI"/>
    <s v="PAI_10"/>
    <x v="0"/>
    <s v="Gestión"/>
    <s v="DSI-E_04"/>
    <s v="Generación de Comunicados de Prensa de la ST"/>
    <s v="DSI-ACT_05"/>
    <s v="Producir y Emitir Comunicados de Prensa de la ST"/>
    <s v="DSI"/>
    <s v="Equipo_de_Comunicaciones"/>
    <n v="1"/>
    <n v="12"/>
    <n v="2019"/>
    <d v="2019-06-30T00:00:00"/>
    <s v="Jun"/>
    <n v="0"/>
    <n v="0"/>
    <e v="#DIV/0!"/>
    <e v="#DIV/0!"/>
    <e v="#N/A"/>
    <e v="#N/A"/>
    <n v="0"/>
    <m/>
    <m/>
  </r>
  <r>
    <n v="170"/>
    <s v="OE1;SI;DSI-ACT_05"/>
    <s v="DSI;DSI-ACT_05;Jul"/>
    <x v="0"/>
    <s v="Fortalecer la Vigilancia."/>
    <s v="SI"/>
    <s v="PAI_10"/>
    <x v="0"/>
    <s v="Gestión"/>
    <s v="DSI-E_04"/>
    <s v="Generación de Comunicados de Prensa de la ST"/>
    <s v="DSI-ACT_05"/>
    <s v="Producir y Emitir Comunicados de Prensa de la ST"/>
    <s v="DSI"/>
    <s v="Equipo_de_Comunicaciones"/>
    <n v="1"/>
    <n v="12"/>
    <n v="2019"/>
    <d v="2019-07-30T00:00:00"/>
    <s v="Jul"/>
    <n v="0"/>
    <n v="0"/>
    <e v="#DIV/0!"/>
    <e v="#DIV/0!"/>
    <e v="#N/A"/>
    <e v="#N/A"/>
    <n v="0"/>
    <m/>
    <m/>
  </r>
  <r>
    <n v="170"/>
    <s v="OE1;SI;DSI-ACT_05"/>
    <s v="DSI;DSI-ACT_05;Ago"/>
    <x v="0"/>
    <s v="Fortalecer la Vigilancia."/>
    <s v="SI"/>
    <s v="PAI_10"/>
    <x v="0"/>
    <s v="Gestión"/>
    <s v="DSI-E_04"/>
    <s v="Generación de Comunicados de Prensa de la ST"/>
    <s v="DSI-ACT_05"/>
    <s v="Producir y Emitir Comunicados de Prensa de la ST"/>
    <s v="DSI"/>
    <s v="Equipo_de_Comunicaciones"/>
    <n v="1"/>
    <n v="12"/>
    <n v="2019"/>
    <d v="2019-08-30T00:00:00"/>
    <s v="Ago"/>
    <n v="0"/>
    <n v="0"/>
    <e v="#DIV/0!"/>
    <e v="#DIV/0!"/>
    <e v="#N/A"/>
    <e v="#N/A"/>
    <n v="0"/>
    <m/>
    <m/>
  </r>
  <r>
    <n v="170"/>
    <s v="OE1;SI;DSI-ACT_05"/>
    <s v="DSI;DSI-ACT_05;Sep"/>
    <x v="0"/>
    <s v="Fortalecer la Vigilancia."/>
    <s v="SI"/>
    <s v="PAI_10"/>
    <x v="0"/>
    <s v="Gestión"/>
    <s v="DSI-E_04"/>
    <s v="Generación de Comunicados de Prensa de la ST"/>
    <s v="DSI-ACT_05"/>
    <s v="Producir y Emitir Comunicados de Prensa de la ST"/>
    <s v="DSI"/>
    <s v="Equipo_de_Comunicaciones"/>
    <n v="1"/>
    <n v="12"/>
    <n v="2019"/>
    <d v="2019-09-30T00:00:00"/>
    <s v="Sep"/>
    <e v="#N/A"/>
    <e v="#N/A"/>
    <e v="#N/A"/>
    <e v="#N/A"/>
    <e v="#N/A"/>
    <e v="#N/A"/>
    <n v="0"/>
    <m/>
    <m/>
  </r>
  <r>
    <n v="170"/>
    <s v="OE1;SI;DSI-ACT_05"/>
    <s v="DSI;DSI-ACT_05;Oct"/>
    <x v="0"/>
    <s v="Fortalecer la Vigilancia."/>
    <s v="SI"/>
    <s v="PAI_10"/>
    <x v="0"/>
    <s v="Gestión"/>
    <s v="DSI-E_04"/>
    <s v="Generación de Comunicados de Prensa de la ST"/>
    <s v="DSI-ACT_05"/>
    <s v="Producir y Emitir Comunicados de Prensa de la ST"/>
    <s v="DSI"/>
    <s v="Equipo_de_Comunicaciones"/>
    <n v="1"/>
    <n v="12"/>
    <n v="2019"/>
    <d v="2019-10-30T00:00:00"/>
    <s v="Oct"/>
    <e v="#N/A"/>
    <e v="#N/A"/>
    <n v="0"/>
    <s v="Por Ejecutar"/>
    <e v="#N/A"/>
    <e v="#N/A"/>
    <n v="0"/>
    <m/>
    <m/>
  </r>
  <r>
    <n v="170"/>
    <s v="OE1;SI;DSI-ACT_05"/>
    <s v="DSI;DSI-ACT_05;Nov"/>
    <x v="0"/>
    <s v="Fortalecer la Vigilancia."/>
    <s v="SI"/>
    <s v="PAI_10"/>
    <x v="0"/>
    <s v="Gestión"/>
    <s v="DSI-E_04"/>
    <s v="Generación de Comunicados de Prensa de la ST"/>
    <s v="DSI-ACT_05"/>
    <s v="Producir y Emitir Comunicados de Prensa de la ST"/>
    <s v="DSI"/>
    <s v="Equipo_de_Comunicaciones"/>
    <n v="1"/>
    <n v="12"/>
    <n v="2019"/>
    <d v="2019-11-30T00:00:00"/>
    <s v="Nov"/>
    <e v="#N/A"/>
    <n v="0"/>
    <n v="0"/>
    <s v="Por Ejecutar"/>
    <e v="#N/A"/>
    <e v="#N/A"/>
    <n v="0"/>
    <m/>
    <m/>
  </r>
  <r>
    <n v="170"/>
    <s v="OE1;SI;DSI-ACT_05"/>
    <s v="DSI;DSI-ACT_05;Dic"/>
    <x v="0"/>
    <s v="Fortalecer la Vigilancia."/>
    <s v="SI"/>
    <s v="PAI_10"/>
    <x v="0"/>
    <s v="Gestión"/>
    <s v="DSI-E_04"/>
    <s v="Generación de Comunicados de Prensa de la ST"/>
    <s v="DSI-ACT_05"/>
    <s v="Producir y Emitir Comunicados de Prensa de la ST"/>
    <s v="DSI"/>
    <s v="Equipo_de_Comunicaciones"/>
    <n v="1"/>
    <n v="12"/>
    <n v="2019"/>
    <d v="2019-12-30T00:00:00"/>
    <s v="Dic"/>
    <e v="#N/A"/>
    <n v="0"/>
    <n v="0"/>
    <s v="Por Ejecutar"/>
    <e v="#N/A"/>
    <e v="#N/A"/>
    <n v="0"/>
    <m/>
    <m/>
  </r>
  <r>
    <n v="172"/>
    <s v="OE1;SI;DSI-ACT_07"/>
    <s v="DSI;DSI-ACT_07;Ene"/>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01-30T00:00:00"/>
    <s v="Ene"/>
    <n v="2.8400000000000002E-2"/>
    <n v="2.8400000000000002E-2"/>
    <n v="1"/>
    <s v="Ejecutada"/>
    <e v="#N/A"/>
    <e v="#N/A"/>
    <n v="0"/>
    <e v="#N/A"/>
    <e v="#N/A"/>
  </r>
  <r>
    <n v="172"/>
    <s v="OE1;SI;DSI-ACT_07"/>
    <s v="DSI;DSI-ACT_07;Feb"/>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02-28T00:00:00"/>
    <s v="Feb"/>
    <n v="2.8400000000000002E-2"/>
    <n v="0"/>
    <n v="0"/>
    <s v="Por Ejecutar"/>
    <e v="#N/A"/>
    <e v="#N/A"/>
    <n v="0"/>
    <m/>
    <m/>
  </r>
  <r>
    <n v="172"/>
    <s v="OE1;SI;DSI-ACT_07"/>
    <s v="DSI;DSI-ACT_07;Mar"/>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03-30T00:00:00"/>
    <s v="Mar"/>
    <n v="2.8400000000000002E-2"/>
    <n v="0"/>
    <n v="0"/>
    <s v="Por Ejecutar"/>
    <e v="#N/A"/>
    <e v="#N/A"/>
    <n v="0"/>
    <m/>
    <m/>
  </r>
  <r>
    <n v="172"/>
    <s v="OE1;SI;DSI-ACT_07"/>
    <s v="DSI;DSI-ACT_07;Abr"/>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04-30T00:00:00"/>
    <s v="Abr"/>
    <n v="2.8400000000000002E-2"/>
    <n v="0"/>
    <n v="0"/>
    <s v="Por Ejecutar"/>
    <e v="#N/A"/>
    <e v="#N/A"/>
    <n v="0"/>
    <m/>
    <m/>
  </r>
  <r>
    <n v="172"/>
    <s v="OE1;SI;DSI-ACT_07"/>
    <s v="DSI;DSI-ACT_07;May"/>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05-30T00:00:00"/>
    <s v="May"/>
    <n v="2.8299999999999999E-2"/>
    <n v="0"/>
    <n v="0"/>
    <s v="Por Ejecutar"/>
    <e v="#N/A"/>
    <e v="#N/A"/>
    <n v="0"/>
    <m/>
    <m/>
  </r>
  <r>
    <n v="172"/>
    <s v="OE1;SI;DSI-ACT_07"/>
    <s v="DSI;DSI-ACT_07;Jun"/>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06-30T00:00:00"/>
    <s v="Jun"/>
    <n v="2.8299999999999999E-2"/>
    <n v="0"/>
    <n v="0"/>
    <s v="Por Ejecutar"/>
    <e v="#N/A"/>
    <e v="#N/A"/>
    <n v="0"/>
    <m/>
    <m/>
  </r>
  <r>
    <n v="172"/>
    <s v="OE1;SI;DSI-ACT_07"/>
    <s v="DSI;DSI-ACT_07;Jul"/>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07-30T00:00:00"/>
    <s v="Jul"/>
    <n v="2.8299999999999999E-2"/>
    <n v="0"/>
    <n v="0"/>
    <s v="Por Ejecutar"/>
    <e v="#N/A"/>
    <e v="#N/A"/>
    <n v="0"/>
    <m/>
    <m/>
  </r>
  <r>
    <n v="172"/>
    <s v="OE1;SI;DSI-ACT_07"/>
    <s v="DSI;DSI-ACT_07;Ago"/>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08-30T00:00:00"/>
    <s v="Ago"/>
    <n v="2.8299999999999999E-2"/>
    <n v="0"/>
    <n v="0"/>
    <s v="Por Ejecutar"/>
    <e v="#N/A"/>
    <e v="#N/A"/>
    <n v="0"/>
    <m/>
    <m/>
  </r>
  <r>
    <n v="172"/>
    <s v="OE1;SI;DSI-ACT_07"/>
    <s v="DSI;DSI-ACT_07;Sep"/>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09-30T00:00:00"/>
    <s v="Sep"/>
    <e v="#N/A"/>
    <e v="#N/A"/>
    <e v="#N/A"/>
    <e v="#N/A"/>
    <e v="#N/A"/>
    <e v="#N/A"/>
    <n v="0"/>
    <m/>
    <m/>
  </r>
  <r>
    <n v="172"/>
    <s v="OE1;SI;DSI-ACT_07"/>
    <s v="DSI;DSI-ACT_07;Oct"/>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10-30T00:00:00"/>
    <s v="Oct"/>
    <e v="#N/A"/>
    <e v="#N/A"/>
    <e v="#N/A"/>
    <e v="#N/A"/>
    <e v="#N/A"/>
    <e v="#N/A"/>
    <n v="0"/>
    <m/>
    <m/>
  </r>
  <r>
    <n v="172"/>
    <s v="OE1;SI;DSI-ACT_07"/>
    <s v="DSI;DSI-ACT_07;Nov"/>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11-30T00:00:00"/>
    <s v="Nov"/>
    <e v="#N/A"/>
    <n v="2.8299999999999999E-2"/>
    <e v="#N/A"/>
    <e v="#N/A"/>
    <e v="#N/A"/>
    <e v="#N/A"/>
    <n v="0"/>
    <m/>
    <m/>
  </r>
  <r>
    <n v="172"/>
    <s v="OE1;SI;DSI-ACT_07"/>
    <s v="DSI;DSI-ACT_07;Dic"/>
    <x v="0"/>
    <s v="Fortalecer la Vigilancia."/>
    <s v="SI"/>
    <s v="PEI_03"/>
    <x v="1"/>
    <s v="PEI_03 - Sensibilización en materia de derechos y deberes en el sector transporte"/>
    <s v="DSI-E_05"/>
    <s v="Gestión de Campañas de Comunicación a los Usuarios del Transporte"/>
    <s v="DSI-ACT_07"/>
    <s v="1. Adelantar campaña a Usuarios del Transporte"/>
    <s v="DSI"/>
    <s v="Equipo_de_Comunicaciones"/>
    <n v="1"/>
    <n v="12"/>
    <n v="2019"/>
    <d v="2019-12-30T00:00:00"/>
    <s v="Dic"/>
    <e v="#N/A"/>
    <n v="2.8299999999999999E-2"/>
    <e v="#N/A"/>
    <e v="#N/A"/>
    <e v="#N/A"/>
    <e v="#N/A"/>
    <n v="0"/>
    <m/>
    <m/>
  </r>
  <r>
    <n v="173"/>
    <s v="OE1;SI;DSI-ACT_08"/>
    <s v="DSI;DSI-ACT_08;Ene"/>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01-30T00:00:00"/>
    <s v="Ene"/>
    <n v="0"/>
    <n v="0"/>
    <e v="#DIV/0!"/>
    <e v="#DIV/0!"/>
    <e v="#N/A"/>
    <e v="#N/A"/>
    <n v="0"/>
    <e v="#N/A"/>
    <e v="#N/A"/>
  </r>
  <r>
    <n v="173"/>
    <s v="OE1;SI;DSI-ACT_08"/>
    <s v="DSI;DSI-ACT_08;Feb"/>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02-28T00:00:00"/>
    <s v="Feb"/>
    <n v="0"/>
    <n v="0"/>
    <e v="#DIV/0!"/>
    <e v="#DIV/0!"/>
    <e v="#N/A"/>
    <e v="#N/A"/>
    <n v="0"/>
    <m/>
    <m/>
  </r>
  <r>
    <n v="173"/>
    <s v="OE1;SI;DSI-ACT_08"/>
    <s v="DSI;DSI-ACT_08;Mar"/>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03-30T00:00:00"/>
    <s v="Mar"/>
    <n v="0"/>
    <n v="0"/>
    <e v="#DIV/0!"/>
    <e v="#DIV/0!"/>
    <e v="#N/A"/>
    <e v="#N/A"/>
    <n v="0"/>
    <m/>
    <m/>
  </r>
  <r>
    <n v="173"/>
    <s v="OE1;SI;DSI-ACT_08"/>
    <s v="DSI;DSI-ACT_08;Abr"/>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04-30T00:00:00"/>
    <s v="Abr"/>
    <n v="0"/>
    <n v="0"/>
    <e v="#DIV/0!"/>
    <e v="#DIV/0!"/>
    <e v="#N/A"/>
    <e v="#N/A"/>
    <n v="0"/>
    <m/>
    <m/>
  </r>
  <r>
    <n v="173"/>
    <s v="OE1;SI;DSI-ACT_08"/>
    <s v="DSI;DSI-ACT_08;May"/>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05-30T00:00:00"/>
    <s v="May"/>
    <n v="1"/>
    <n v="0"/>
    <n v="0"/>
    <s v="Por Ejecutar"/>
    <e v="#N/A"/>
    <e v="#N/A"/>
    <n v="0"/>
    <m/>
    <m/>
  </r>
  <r>
    <n v="173"/>
    <s v="OE1;SI;DSI-ACT_08"/>
    <s v="DSI;DSI-ACT_08;Jun"/>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06-30T00:00:00"/>
    <s v="Jun"/>
    <n v="0"/>
    <n v="0"/>
    <e v="#DIV/0!"/>
    <e v="#DIV/0!"/>
    <e v="#N/A"/>
    <e v="#N/A"/>
    <n v="0"/>
    <m/>
    <m/>
  </r>
  <r>
    <n v="173"/>
    <s v="OE1;SI;DSI-ACT_08"/>
    <s v="DSI;DSI-ACT_08;Jul"/>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07-30T00:00:00"/>
    <s v="Jul"/>
    <n v="0"/>
    <n v="0"/>
    <e v="#DIV/0!"/>
    <e v="#DIV/0!"/>
    <e v="#N/A"/>
    <e v="#N/A"/>
    <n v="0"/>
    <m/>
    <m/>
  </r>
  <r>
    <n v="173"/>
    <s v="OE1;SI;DSI-ACT_08"/>
    <s v="DSI;DSI-ACT_08;Ago"/>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08-30T00:00:00"/>
    <s v="Ago"/>
    <n v="0"/>
    <n v="0"/>
    <e v="#DIV/0!"/>
    <e v="#DIV/0!"/>
    <e v="#N/A"/>
    <e v="#N/A"/>
    <n v="0"/>
    <m/>
    <m/>
  </r>
  <r>
    <n v="173"/>
    <s v="OE1;SI;DSI-ACT_08"/>
    <s v="DSI;DSI-ACT_08;Sep"/>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09-30T00:00:00"/>
    <s v="Sep"/>
    <e v="#N/A"/>
    <e v="#N/A"/>
    <e v="#N/A"/>
    <e v="#N/A"/>
    <e v="#N/A"/>
    <e v="#N/A"/>
    <n v="0"/>
    <m/>
    <m/>
  </r>
  <r>
    <n v="173"/>
    <s v="OE1;SI;DSI-ACT_08"/>
    <s v="DSI;DSI-ACT_08;Oct"/>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10-30T00:00:00"/>
    <s v="Oct"/>
    <e v="#N/A"/>
    <e v="#N/A"/>
    <n v="0"/>
    <s v="Por Ejecutar"/>
    <e v="#N/A"/>
    <e v="#N/A"/>
    <n v="0"/>
    <m/>
    <m/>
  </r>
  <r>
    <n v="173"/>
    <s v="OE1;SI;DSI-ACT_08"/>
    <s v="DSI;DSI-ACT_08;Nov"/>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11-30T00:00:00"/>
    <s v="Nov"/>
    <e v="#N/A"/>
    <n v="0"/>
    <n v="0"/>
    <s v="Por Ejecutar"/>
    <e v="#N/A"/>
    <e v="#N/A"/>
    <n v="0"/>
    <m/>
    <m/>
  </r>
  <r>
    <n v="173"/>
    <s v="OE1;SI;DSI-ACT_08"/>
    <s v="DSI;DSI-ACT_08;Dic"/>
    <x v="0"/>
    <s v="Fortalecer la Vigilancia."/>
    <s v="SI"/>
    <s v="PEI_03"/>
    <x v="1"/>
    <s v="PEI_03 - Sensibilización en materia de derechos y deberes en el sector transporte"/>
    <s v="DSI-E_05"/>
    <s v="Gestión de Campañas de Comunicación a los Usuarios del Transporte"/>
    <s v="DSI-ACT_08"/>
    <s v="Diseñar y Publicar la Revista Virtual ST para el Sector Transporte."/>
    <s v="DSI"/>
    <s v="Equipo_de_Comunicaciones"/>
    <n v="1"/>
    <n v="12"/>
    <n v="2019"/>
    <d v="2019-12-30T00:00:00"/>
    <s v="Dic"/>
    <e v="#N/A"/>
    <n v="0"/>
    <n v="0"/>
    <s v="Por Ejecutar"/>
    <e v="#N/A"/>
    <e v="#N/A"/>
    <n v="0"/>
    <m/>
    <m/>
  </r>
  <r>
    <n v="174"/>
    <s v="OE5;SI;OAJ-ACT_01"/>
    <s v="OAJ;OAJ-ACT_01;Ene"/>
    <x v="3"/>
    <s v="Fortalecimiento Institucional"/>
    <s v="SI"/>
    <s v="PAI_10"/>
    <x v="0"/>
    <s v="Gestión_PQRS"/>
    <s v="OAJ-E_01"/>
    <s v="1. Peticiones, Quejas, Reclamos y Solicitudes."/>
    <s v="OAJ-ACT_01"/>
    <s v="1. Peticiones, Quejas, Reclamos y Solicitudes."/>
    <s v="OAJ"/>
    <s v="Oficina_Asesora_Jurídica"/>
    <n v="1"/>
    <n v="12"/>
    <n v="2019"/>
    <d v="2019-01-30T00:00:00"/>
    <s v="Ene"/>
    <n v="114"/>
    <n v="89"/>
    <n v="0.7807017543859649"/>
    <s v="En Seguimiento"/>
    <e v="#N/A"/>
    <e v="#N/A"/>
    <n v="0"/>
    <e v="#N/A"/>
    <e v="#N/A"/>
  </r>
  <r>
    <n v="174"/>
    <s v="OE5;SI;OAJ-ACT_01"/>
    <s v="OAJ;OAJ-ACT_01;Feb"/>
    <x v="3"/>
    <s v="Fortalecimiento Institucional"/>
    <s v="SI"/>
    <s v="PAI_10"/>
    <x v="0"/>
    <s v="Gestión_PQRS"/>
    <s v="OAJ-E_01"/>
    <s v="1. Peticiones, Quejas, Reclamos y Solicitudes."/>
    <s v="OAJ-ACT_01"/>
    <s v="1. Peticiones, Quejas, Reclamos y Solicitudes."/>
    <s v="OAJ"/>
    <s v="Oficina_Asesora_Jurídica"/>
    <n v="1"/>
    <n v="12"/>
    <n v="2019"/>
    <d v="2019-02-28T00:00:00"/>
    <s v="Feb"/>
    <n v="0"/>
    <n v="0"/>
    <e v="#DIV/0!"/>
    <e v="#DIV/0!"/>
    <e v="#N/A"/>
    <e v="#N/A"/>
    <n v="0"/>
    <m/>
    <m/>
  </r>
  <r>
    <n v="174"/>
    <s v="OE5;SI;OAJ-ACT_01"/>
    <s v="OAJ;OAJ-ACT_01;Mar"/>
    <x v="3"/>
    <s v="Fortalecimiento Institucional"/>
    <s v="SI"/>
    <s v="PAI_10"/>
    <x v="0"/>
    <s v="Gestión_PQRS"/>
    <s v="OAJ-E_01"/>
    <s v="1. Peticiones, Quejas, Reclamos y Solicitudes."/>
    <s v="OAJ-ACT_01"/>
    <s v="1. Peticiones, Quejas, Reclamos y Solicitudes."/>
    <s v="OAJ"/>
    <s v="Oficina_Asesora_Jurídica"/>
    <n v="1"/>
    <n v="12"/>
    <n v="2019"/>
    <d v="2019-03-30T00:00:00"/>
    <s v="Mar"/>
    <n v="0"/>
    <n v="0"/>
    <e v="#DIV/0!"/>
    <e v="#DIV/0!"/>
    <e v="#N/A"/>
    <e v="#N/A"/>
    <n v="0"/>
    <m/>
    <m/>
  </r>
  <r>
    <n v="174"/>
    <s v="OE5;SI;OAJ-ACT_01"/>
    <s v="OAJ;OAJ-ACT_01;Abr"/>
    <x v="3"/>
    <s v="Fortalecimiento Institucional"/>
    <s v="SI"/>
    <s v="PAI_10"/>
    <x v="0"/>
    <s v="Gestión_PQRS"/>
    <s v="OAJ-E_01"/>
    <s v="1. Peticiones, Quejas, Reclamos y Solicitudes."/>
    <s v="OAJ-ACT_01"/>
    <s v="1. Peticiones, Quejas, Reclamos y Solicitudes."/>
    <s v="OAJ"/>
    <s v="Oficina_Asesora_Jurídica"/>
    <n v="1"/>
    <n v="12"/>
    <n v="2019"/>
    <d v="2019-04-30T00:00:00"/>
    <s v="Abr"/>
    <n v="0"/>
    <n v="0"/>
    <e v="#DIV/0!"/>
    <e v="#DIV/0!"/>
    <e v="#N/A"/>
    <e v="#N/A"/>
    <n v="0"/>
    <m/>
    <m/>
  </r>
  <r>
    <n v="174"/>
    <s v="OE5;SI;OAJ-ACT_01"/>
    <s v="OAJ;OAJ-ACT_01;May"/>
    <x v="3"/>
    <s v="Fortalecimiento Institucional"/>
    <s v="SI"/>
    <s v="PAI_10"/>
    <x v="0"/>
    <s v="Gestión_PQRS"/>
    <s v="OAJ-E_01"/>
    <s v="1. Peticiones, Quejas, Reclamos y Solicitudes."/>
    <s v="OAJ-ACT_01"/>
    <s v="1. Peticiones, Quejas, Reclamos y Solicitudes."/>
    <s v="OAJ"/>
    <s v="Oficina_Asesora_Jurídica"/>
    <n v="1"/>
    <n v="12"/>
    <n v="2019"/>
    <d v="2019-05-30T00:00:00"/>
    <s v="May"/>
    <n v="0"/>
    <n v="0"/>
    <e v="#DIV/0!"/>
    <e v="#DIV/0!"/>
    <e v="#N/A"/>
    <e v="#N/A"/>
    <n v="0"/>
    <m/>
    <m/>
  </r>
  <r>
    <n v="174"/>
    <s v="OE5;SI;OAJ-ACT_01"/>
    <s v="OAJ;OAJ-ACT_01;Jun"/>
    <x v="3"/>
    <s v="Fortalecimiento Institucional"/>
    <s v="SI"/>
    <s v="PAI_10"/>
    <x v="0"/>
    <s v="Gestión_PQRS"/>
    <s v="OAJ-E_01"/>
    <s v="1. Peticiones, Quejas, Reclamos y Solicitudes."/>
    <s v="OAJ-ACT_01"/>
    <s v="1. Peticiones, Quejas, Reclamos y Solicitudes."/>
    <s v="OAJ"/>
    <s v="Oficina_Asesora_Jurídica"/>
    <n v="1"/>
    <n v="12"/>
    <n v="2019"/>
    <d v="2019-06-30T00:00:00"/>
    <s v="Jun"/>
    <n v="0"/>
    <n v="0"/>
    <e v="#DIV/0!"/>
    <e v="#DIV/0!"/>
    <e v="#N/A"/>
    <e v="#N/A"/>
    <n v="0"/>
    <m/>
    <m/>
  </r>
  <r>
    <n v="174"/>
    <s v="OE5;SI;OAJ-ACT_01"/>
    <s v="OAJ;OAJ-ACT_01;Jul"/>
    <x v="3"/>
    <s v="Fortalecimiento Institucional"/>
    <s v="SI"/>
    <s v="PAI_10"/>
    <x v="0"/>
    <s v="Gestión_PQRS"/>
    <s v="OAJ-E_01"/>
    <s v="1. Peticiones, Quejas, Reclamos y Solicitudes."/>
    <s v="OAJ-ACT_01"/>
    <s v="1. Peticiones, Quejas, Reclamos y Solicitudes."/>
    <s v="OAJ"/>
    <s v="Oficina_Asesora_Jurídica"/>
    <n v="1"/>
    <n v="12"/>
    <n v="2019"/>
    <d v="2019-07-30T00:00:00"/>
    <s v="Jul"/>
    <n v="0"/>
    <n v="0"/>
    <e v="#DIV/0!"/>
    <e v="#DIV/0!"/>
    <e v="#N/A"/>
    <e v="#N/A"/>
    <n v="0"/>
    <m/>
    <m/>
  </r>
  <r>
    <n v="174"/>
    <s v="OE5;SI;OAJ-ACT_01"/>
    <s v="OAJ;OAJ-ACT_01;Ago"/>
    <x v="3"/>
    <s v="Fortalecimiento Institucional"/>
    <s v="SI"/>
    <s v="PAI_10"/>
    <x v="0"/>
    <s v="Gestión_PQRS"/>
    <s v="OAJ-E_01"/>
    <s v="1. Peticiones, Quejas, Reclamos y Solicitudes."/>
    <s v="OAJ-ACT_01"/>
    <s v="1. Peticiones, Quejas, Reclamos y Solicitudes."/>
    <s v="OAJ"/>
    <s v="Oficina_Asesora_Jurídica"/>
    <n v="1"/>
    <n v="12"/>
    <n v="2019"/>
    <d v="2019-08-30T00:00:00"/>
    <s v="Ago"/>
    <n v="0"/>
    <n v="0"/>
    <e v="#DIV/0!"/>
    <e v="#DIV/0!"/>
    <e v="#N/A"/>
    <e v="#N/A"/>
    <n v="0"/>
    <m/>
    <m/>
  </r>
  <r>
    <n v="174"/>
    <s v="OE5;SI;OAJ-ACT_01"/>
    <s v="OAJ;OAJ-ACT_01;Sep"/>
    <x v="3"/>
    <s v="Fortalecimiento Institucional"/>
    <s v="SI"/>
    <s v="PAI_10"/>
    <x v="0"/>
    <s v="Gestión_PQRS"/>
    <s v="OAJ-E_01"/>
    <s v="1. Peticiones, Quejas, Reclamos y Solicitudes."/>
    <s v="OAJ-ACT_01"/>
    <s v="1. Peticiones, Quejas, Reclamos y Solicitudes."/>
    <s v="OAJ"/>
    <s v="Oficina_Asesora_Jurídica"/>
    <n v="1"/>
    <n v="12"/>
    <n v="2019"/>
    <d v="2019-09-30T00:00:00"/>
    <s v="Sep"/>
    <e v="#N/A"/>
    <e v="#N/A"/>
    <e v="#N/A"/>
    <e v="#N/A"/>
    <e v="#N/A"/>
    <e v="#N/A"/>
    <n v="0"/>
    <m/>
    <m/>
  </r>
  <r>
    <n v="174"/>
    <s v="OE5;SI;OAJ-ACT_01"/>
    <s v="OAJ;OAJ-ACT_01;Oct"/>
    <x v="3"/>
    <s v="Fortalecimiento Institucional"/>
    <s v="SI"/>
    <s v="PAI_10"/>
    <x v="0"/>
    <s v="Gestión_PQRS"/>
    <s v="OAJ-E_01"/>
    <s v="1. Peticiones, Quejas, Reclamos y Solicitudes."/>
    <s v="OAJ-ACT_01"/>
    <s v="1. Peticiones, Quejas, Reclamos y Solicitudes."/>
    <s v="OAJ"/>
    <s v="Oficina_Asesora_Jurídica"/>
    <n v="1"/>
    <n v="12"/>
    <n v="2019"/>
    <d v="2019-10-30T00:00:00"/>
    <s v="Oct"/>
    <e v="#N/A"/>
    <e v="#N/A"/>
    <n v="0"/>
    <s v="Por Ejecutar"/>
    <e v="#N/A"/>
    <e v="#N/A"/>
    <n v="0"/>
    <m/>
    <m/>
  </r>
  <r>
    <n v="174"/>
    <s v="OE5;SI;OAJ-ACT_01"/>
    <s v="OAJ;OAJ-ACT_01;Nov"/>
    <x v="3"/>
    <s v="Fortalecimiento Institucional"/>
    <s v="SI"/>
    <s v="PAI_10"/>
    <x v="0"/>
    <s v="Gestión_PQRS"/>
    <s v="OAJ-E_01"/>
    <s v="1. Peticiones, Quejas, Reclamos y Solicitudes."/>
    <s v="OAJ-ACT_01"/>
    <s v="1. Peticiones, Quejas, Reclamos y Solicitudes."/>
    <s v="OAJ"/>
    <s v="Oficina_Asesora_Jurídica"/>
    <n v="1"/>
    <n v="12"/>
    <n v="2019"/>
    <d v="2019-11-30T00:00:00"/>
    <s v="Nov"/>
    <e v="#N/A"/>
    <n v="0"/>
    <n v="0"/>
    <s v="Por Ejecutar"/>
    <e v="#N/A"/>
    <e v="#N/A"/>
    <n v="0"/>
    <m/>
    <m/>
  </r>
  <r>
    <n v="174"/>
    <s v="OE5;SI;OAJ-ACT_01"/>
    <s v="OAJ;OAJ-ACT_01;Dic"/>
    <x v="3"/>
    <s v="Fortalecimiento Institucional"/>
    <s v="SI"/>
    <s v="PAI_10"/>
    <x v="0"/>
    <s v="Gestión_PQRS"/>
    <s v="OAJ-E_01"/>
    <s v="1. Peticiones, Quejas, Reclamos y Solicitudes."/>
    <s v="OAJ-ACT_01"/>
    <s v="1. Peticiones, Quejas, Reclamos y Solicitudes."/>
    <s v="OAJ"/>
    <s v="Oficina_Asesora_Jurídica"/>
    <n v="1"/>
    <n v="12"/>
    <n v="2019"/>
    <d v="2019-12-30T00:00:00"/>
    <s v="Dic"/>
    <e v="#N/A"/>
    <n v="0"/>
    <n v="0"/>
    <s v="Por Ejecutar"/>
    <e v="#N/A"/>
    <e v="#N/A"/>
    <n v="0"/>
    <m/>
    <m/>
  </r>
  <r>
    <n v="175"/>
    <s v="OE1;SI;OAJ-ACT_02"/>
    <s v="OAJ;OAJ-ACT_02;Ene"/>
    <x v="0"/>
    <s v="Fortalecer la Vigilancia."/>
    <s v="SI"/>
    <s v="PAI_10"/>
    <x v="0"/>
    <s v="Investigaciones"/>
    <s v="OAJ-E_02"/>
    <s v="2. Resolver Actuaciones Administrativas en Termino"/>
    <s v="OAJ-ACT_02"/>
    <s v="A. RECURSOS DE REPOSICIÓN"/>
    <s v="OAJ"/>
    <s v="Oficina_Asesora_Jurídica"/>
    <n v="2"/>
    <n v="12"/>
    <n v="2019"/>
    <d v="2019-01-30T00:00:00"/>
    <s v="Ene"/>
    <n v="0"/>
    <n v="0"/>
    <e v="#DIV/0!"/>
    <e v="#DIV/0!"/>
    <e v="#N/A"/>
    <e v="#N/A"/>
    <n v="0"/>
    <e v="#N/A"/>
    <e v="#N/A"/>
  </r>
  <r>
    <n v="175"/>
    <s v="OE1;SI;OAJ-ACT_02"/>
    <s v="OAJ;OAJ-ACT_02;Feb"/>
    <x v="0"/>
    <s v="Fortalecer la Vigilancia."/>
    <s v="SI"/>
    <s v="PAI_10"/>
    <x v="0"/>
    <s v="Investigaciones"/>
    <s v="OAJ-E_02"/>
    <s v="2. Resolver Actuaciones Administrativas en Termino"/>
    <s v="OAJ-ACT_02"/>
    <s v="A. RECURSOS DE REPOSICIÓN"/>
    <s v="OAJ"/>
    <s v="Oficina_Asesora_Jurídica"/>
    <n v="2"/>
    <n v="12"/>
    <n v="2019"/>
    <d v="2019-02-28T00:00:00"/>
    <s v="Feb"/>
    <n v="0"/>
    <n v="0"/>
    <e v="#DIV/0!"/>
    <e v="#DIV/0!"/>
    <e v="#N/A"/>
    <e v="#N/A"/>
    <n v="0"/>
    <m/>
    <m/>
  </r>
  <r>
    <n v="175"/>
    <s v="OE1;SI;OAJ-ACT_02"/>
    <s v="OAJ;OAJ-ACT_02;Mar"/>
    <x v="0"/>
    <s v="Fortalecer la Vigilancia."/>
    <s v="SI"/>
    <s v="PAI_10"/>
    <x v="0"/>
    <s v="Investigaciones"/>
    <s v="OAJ-E_02"/>
    <s v="2. Resolver Actuaciones Administrativas en Termino"/>
    <s v="OAJ-ACT_02"/>
    <s v="A. RECURSOS DE REPOSICIÓN"/>
    <s v="OAJ"/>
    <s v="Oficina_Asesora_Jurídica"/>
    <n v="2"/>
    <n v="12"/>
    <n v="2019"/>
    <d v="2019-03-30T00:00:00"/>
    <s v="Mar"/>
    <n v="0"/>
    <n v="0"/>
    <e v="#DIV/0!"/>
    <e v="#DIV/0!"/>
    <e v="#N/A"/>
    <e v="#N/A"/>
    <n v="0"/>
    <m/>
    <m/>
  </r>
  <r>
    <n v="175"/>
    <s v="OE1;SI;OAJ-ACT_02"/>
    <s v="OAJ;OAJ-ACT_02;Abr"/>
    <x v="0"/>
    <s v="Fortalecer la Vigilancia."/>
    <s v="SI"/>
    <s v="PAI_10"/>
    <x v="0"/>
    <s v="Investigaciones"/>
    <s v="OAJ-E_02"/>
    <s v="2. Resolver Actuaciones Administrativas en Termino"/>
    <s v="OAJ-ACT_02"/>
    <s v="A. RECURSOS DE REPOSICIÓN"/>
    <s v="OAJ"/>
    <s v="Oficina_Asesora_Jurídica"/>
    <n v="2"/>
    <n v="12"/>
    <n v="2019"/>
    <d v="2019-04-30T00:00:00"/>
    <s v="Abr"/>
    <n v="0"/>
    <n v="0"/>
    <e v="#DIV/0!"/>
    <e v="#DIV/0!"/>
    <e v="#N/A"/>
    <e v="#N/A"/>
    <n v="0"/>
    <m/>
    <m/>
  </r>
  <r>
    <n v="175"/>
    <s v="OE1;SI;OAJ-ACT_02"/>
    <s v="OAJ;OAJ-ACT_02;May"/>
    <x v="0"/>
    <s v="Fortalecer la Vigilancia."/>
    <s v="SI"/>
    <s v="PAI_10"/>
    <x v="0"/>
    <s v="Investigaciones"/>
    <s v="OAJ-E_02"/>
    <s v="2. Resolver Actuaciones Administrativas en Termino"/>
    <s v="OAJ-ACT_02"/>
    <s v="A. RECURSOS DE REPOSICIÓN"/>
    <s v="OAJ"/>
    <s v="Oficina_Asesora_Jurídica"/>
    <n v="2"/>
    <n v="12"/>
    <n v="2019"/>
    <d v="2019-05-30T00:00:00"/>
    <s v="May"/>
    <n v="0"/>
    <n v="0"/>
    <e v="#DIV/0!"/>
    <e v="#DIV/0!"/>
    <e v="#N/A"/>
    <e v="#N/A"/>
    <n v="0"/>
    <m/>
    <m/>
  </r>
  <r>
    <n v="175"/>
    <s v="OE1;SI;OAJ-ACT_02"/>
    <s v="OAJ;OAJ-ACT_02;Jun"/>
    <x v="0"/>
    <s v="Fortalecer la Vigilancia."/>
    <s v="SI"/>
    <s v="PAI_10"/>
    <x v="0"/>
    <s v="Investigaciones"/>
    <s v="OAJ-E_02"/>
    <s v="2. Resolver Actuaciones Administrativas en Termino"/>
    <s v="OAJ-ACT_02"/>
    <s v="A. RECURSOS DE REPOSICIÓN"/>
    <s v="OAJ"/>
    <s v="Oficina_Asesora_Jurídica"/>
    <n v="2"/>
    <n v="12"/>
    <n v="2019"/>
    <d v="2019-06-30T00:00:00"/>
    <s v="Jun"/>
    <n v="0"/>
    <n v="0"/>
    <e v="#DIV/0!"/>
    <e v="#DIV/0!"/>
    <e v="#N/A"/>
    <e v="#N/A"/>
    <n v="0"/>
    <m/>
    <m/>
  </r>
  <r>
    <n v="175"/>
    <s v="OE1;SI;OAJ-ACT_02"/>
    <s v="OAJ;OAJ-ACT_02;Jul"/>
    <x v="0"/>
    <s v="Fortalecer la Vigilancia."/>
    <s v="SI"/>
    <s v="PAI_10"/>
    <x v="0"/>
    <s v="Investigaciones"/>
    <s v="OAJ-E_02"/>
    <s v="2. Resolver Actuaciones Administrativas en Termino"/>
    <s v="OAJ-ACT_02"/>
    <s v="A. RECURSOS DE REPOSICIÓN"/>
    <s v="OAJ"/>
    <s v="Oficina_Asesora_Jurídica"/>
    <n v="2"/>
    <n v="12"/>
    <n v="2019"/>
    <d v="2019-07-30T00:00:00"/>
    <s v="Jul"/>
    <n v="0"/>
    <n v="0"/>
    <e v="#DIV/0!"/>
    <e v="#DIV/0!"/>
    <e v="#N/A"/>
    <e v="#N/A"/>
    <n v="0"/>
    <m/>
    <m/>
  </r>
  <r>
    <n v="175"/>
    <s v="OE1;SI;OAJ-ACT_02"/>
    <s v="OAJ;OAJ-ACT_02;Ago"/>
    <x v="0"/>
    <s v="Fortalecer la Vigilancia."/>
    <s v="SI"/>
    <s v="PAI_10"/>
    <x v="0"/>
    <s v="Investigaciones"/>
    <s v="OAJ-E_02"/>
    <s v="2. Resolver Actuaciones Administrativas en Termino"/>
    <s v="OAJ-ACT_02"/>
    <s v="A. RECURSOS DE REPOSICIÓN"/>
    <s v="OAJ"/>
    <s v="Oficina_Asesora_Jurídica"/>
    <n v="2"/>
    <n v="12"/>
    <n v="2019"/>
    <d v="2019-08-30T00:00:00"/>
    <s v="Ago"/>
    <n v="0"/>
    <n v="0"/>
    <e v="#DIV/0!"/>
    <e v="#DIV/0!"/>
    <e v="#N/A"/>
    <e v="#N/A"/>
    <n v="0"/>
    <m/>
    <m/>
  </r>
  <r>
    <n v="175"/>
    <s v="OE1;SI;OAJ-ACT_02"/>
    <s v="OAJ;OAJ-ACT_02;Sep"/>
    <x v="0"/>
    <s v="Fortalecer la Vigilancia."/>
    <s v="SI"/>
    <s v="PAI_10"/>
    <x v="0"/>
    <s v="Investigaciones"/>
    <s v="OAJ-E_02"/>
    <s v="2. Resolver Actuaciones Administrativas en Termino"/>
    <s v="OAJ-ACT_02"/>
    <s v="A. RECURSOS DE REPOSICIÓN"/>
    <s v="OAJ"/>
    <s v="Oficina_Asesora_Jurídica"/>
    <n v="2"/>
    <n v="12"/>
    <n v="2019"/>
    <d v="2019-09-30T00:00:00"/>
    <s v="Sep"/>
    <e v="#N/A"/>
    <e v="#N/A"/>
    <e v="#N/A"/>
    <e v="#N/A"/>
    <e v="#N/A"/>
    <e v="#N/A"/>
    <n v="0"/>
    <m/>
    <m/>
  </r>
  <r>
    <n v="175"/>
    <s v="OE1;SI;OAJ-ACT_02"/>
    <s v="OAJ;OAJ-ACT_02;Oct"/>
    <x v="0"/>
    <s v="Fortalecer la Vigilancia."/>
    <s v="SI"/>
    <s v="PAI_10"/>
    <x v="0"/>
    <s v="Investigaciones"/>
    <s v="OAJ-E_02"/>
    <s v="2. Resolver Actuaciones Administrativas en Termino"/>
    <s v="OAJ-ACT_02"/>
    <s v="A. RECURSOS DE REPOSICIÓN"/>
    <s v="OAJ"/>
    <s v="Oficina_Asesora_Jurídica"/>
    <n v="2"/>
    <n v="12"/>
    <n v="2019"/>
    <d v="2019-10-30T00:00:00"/>
    <s v="Oct"/>
    <e v="#N/A"/>
    <e v="#N/A"/>
    <n v="0"/>
    <s v="Por Ejecutar"/>
    <e v="#N/A"/>
    <e v="#N/A"/>
    <n v="0"/>
    <m/>
    <m/>
  </r>
  <r>
    <n v="175"/>
    <s v="OE1;SI;OAJ-ACT_02"/>
    <s v="OAJ;OAJ-ACT_02;Nov"/>
    <x v="0"/>
    <s v="Fortalecer la Vigilancia."/>
    <s v="SI"/>
    <s v="PAI_10"/>
    <x v="0"/>
    <s v="Investigaciones"/>
    <s v="OAJ-E_02"/>
    <s v="2. Resolver Actuaciones Administrativas en Termino"/>
    <s v="OAJ-ACT_02"/>
    <s v="A. RECURSOS DE REPOSICIÓN"/>
    <s v="OAJ"/>
    <s v="Oficina_Asesora_Jurídica"/>
    <n v="2"/>
    <n v="12"/>
    <n v="2019"/>
    <d v="2019-11-30T00:00:00"/>
    <s v="Nov"/>
    <e v="#N/A"/>
    <n v="0"/>
    <n v="0"/>
    <s v="Por Ejecutar"/>
    <e v="#N/A"/>
    <e v="#N/A"/>
    <n v="0"/>
    <m/>
    <m/>
  </r>
  <r>
    <n v="175"/>
    <s v="OE1;SI;OAJ-ACT_02"/>
    <s v="OAJ;OAJ-ACT_02;Dic"/>
    <x v="0"/>
    <s v="Fortalecer la Vigilancia."/>
    <s v="SI"/>
    <s v="PAI_10"/>
    <x v="0"/>
    <s v="Investigaciones"/>
    <s v="OAJ-E_02"/>
    <s v="2. Resolver Actuaciones Administrativas en Termino"/>
    <s v="OAJ-ACT_02"/>
    <s v="A. RECURSOS DE REPOSICIÓN"/>
    <s v="OAJ"/>
    <s v="Oficina_Asesora_Jurídica"/>
    <n v="2"/>
    <n v="12"/>
    <n v="2019"/>
    <d v="2019-12-30T00:00:00"/>
    <s v="Dic"/>
    <e v="#N/A"/>
    <n v="0"/>
    <n v="0"/>
    <s v="Por Ejecutar"/>
    <e v="#N/A"/>
    <e v="#N/A"/>
    <n v="0"/>
    <m/>
    <m/>
  </r>
  <r>
    <n v="176"/>
    <s v="OE1;SI;OAJ-ACT_03"/>
    <s v="OAJ;OAJ-ACT_03;Ene"/>
    <x v="0"/>
    <s v="Fortalecer la Vigilancia."/>
    <s v="SI"/>
    <s v="PAI_10"/>
    <x v="0"/>
    <s v="Investigaciones"/>
    <s v="OAJ-E_02"/>
    <s v="2. Resolver Actuaciones Administrativas en Termino"/>
    <s v="OAJ-ACT_03"/>
    <s v="B. RECURSOS DE APELACIÓN"/>
    <s v="OAJ"/>
    <s v="Oficina_Asesora_Jurídica"/>
    <n v="2"/>
    <n v="12"/>
    <n v="2019"/>
    <d v="2019-01-30T00:00:00"/>
    <s v="Ene"/>
    <n v="9"/>
    <n v="9"/>
    <n v="1"/>
    <s v="Ejecutada"/>
    <e v="#N/A"/>
    <e v="#N/A"/>
    <n v="0"/>
    <e v="#N/A"/>
    <e v="#N/A"/>
  </r>
  <r>
    <n v="176"/>
    <s v="OE1;SI;OAJ-ACT_03"/>
    <s v="OAJ;OAJ-ACT_03;Feb"/>
    <x v="0"/>
    <s v="Fortalecer la Vigilancia."/>
    <s v="SI"/>
    <s v="PAI_10"/>
    <x v="0"/>
    <s v="Investigaciones"/>
    <s v="OAJ-E_02"/>
    <s v="2. Resolver Actuaciones Administrativas en Termino"/>
    <s v="OAJ-ACT_03"/>
    <s v="B. RECURSOS DE APELACIÓN"/>
    <s v="OAJ"/>
    <s v="Oficina_Asesora_Jurídica"/>
    <n v="2"/>
    <n v="12"/>
    <n v="2019"/>
    <d v="2019-02-28T00:00:00"/>
    <s v="Feb"/>
    <n v="0"/>
    <n v="0"/>
    <e v="#DIV/0!"/>
    <e v="#DIV/0!"/>
    <e v="#N/A"/>
    <e v="#N/A"/>
    <n v="0"/>
    <m/>
    <m/>
  </r>
  <r>
    <n v="176"/>
    <s v="OE1;SI;OAJ-ACT_03"/>
    <s v="OAJ;OAJ-ACT_03;Mar"/>
    <x v="0"/>
    <s v="Fortalecer la Vigilancia."/>
    <s v="SI"/>
    <s v="PAI_10"/>
    <x v="0"/>
    <s v="Investigaciones"/>
    <s v="OAJ-E_02"/>
    <s v="2. Resolver Actuaciones Administrativas en Termino"/>
    <s v="OAJ-ACT_03"/>
    <s v="B. RECURSOS DE APELACIÓN"/>
    <s v="OAJ"/>
    <s v="Oficina_Asesora_Jurídica"/>
    <n v="2"/>
    <n v="12"/>
    <n v="2019"/>
    <d v="2019-03-30T00:00:00"/>
    <s v="Mar"/>
    <n v="0"/>
    <n v="0"/>
    <e v="#DIV/0!"/>
    <e v="#DIV/0!"/>
    <e v="#N/A"/>
    <e v="#N/A"/>
    <n v="0"/>
    <m/>
    <m/>
  </r>
  <r>
    <n v="176"/>
    <s v="OE1;SI;OAJ-ACT_03"/>
    <s v="OAJ;OAJ-ACT_03;Abr"/>
    <x v="0"/>
    <s v="Fortalecer la Vigilancia."/>
    <s v="SI"/>
    <s v="PAI_10"/>
    <x v="0"/>
    <s v="Investigaciones"/>
    <s v="OAJ-E_02"/>
    <s v="2. Resolver Actuaciones Administrativas en Termino"/>
    <s v="OAJ-ACT_03"/>
    <s v="B. RECURSOS DE APELACIÓN"/>
    <s v="OAJ"/>
    <s v="Oficina_Asesora_Jurídica"/>
    <n v="2"/>
    <n v="12"/>
    <n v="2019"/>
    <d v="2019-04-30T00:00:00"/>
    <s v="Abr"/>
    <n v="0"/>
    <n v="0"/>
    <e v="#DIV/0!"/>
    <e v="#DIV/0!"/>
    <e v="#N/A"/>
    <e v="#N/A"/>
    <n v="0"/>
    <m/>
    <m/>
  </r>
  <r>
    <n v="176"/>
    <s v="OE1;SI;OAJ-ACT_03"/>
    <s v="OAJ;OAJ-ACT_03;May"/>
    <x v="0"/>
    <s v="Fortalecer la Vigilancia."/>
    <s v="SI"/>
    <s v="PAI_10"/>
    <x v="0"/>
    <s v="Investigaciones"/>
    <s v="OAJ-E_02"/>
    <s v="2. Resolver Actuaciones Administrativas en Termino"/>
    <s v="OAJ-ACT_03"/>
    <s v="B. RECURSOS DE APELACIÓN"/>
    <s v="OAJ"/>
    <s v="Oficina_Asesora_Jurídica"/>
    <n v="2"/>
    <n v="12"/>
    <n v="2019"/>
    <d v="2019-05-30T00:00:00"/>
    <s v="May"/>
    <n v="0"/>
    <n v="0"/>
    <e v="#DIV/0!"/>
    <e v="#DIV/0!"/>
    <e v="#N/A"/>
    <e v="#N/A"/>
    <n v="0"/>
    <m/>
    <m/>
  </r>
  <r>
    <n v="176"/>
    <s v="OE1;SI;OAJ-ACT_03"/>
    <s v="OAJ;OAJ-ACT_03;Jun"/>
    <x v="0"/>
    <s v="Fortalecer la Vigilancia."/>
    <s v="SI"/>
    <s v="PAI_10"/>
    <x v="0"/>
    <s v="Investigaciones"/>
    <s v="OAJ-E_02"/>
    <s v="2. Resolver Actuaciones Administrativas en Termino"/>
    <s v="OAJ-ACT_03"/>
    <s v="B. RECURSOS DE APELACIÓN"/>
    <s v="OAJ"/>
    <s v="Oficina_Asesora_Jurídica"/>
    <n v="2"/>
    <n v="12"/>
    <n v="2019"/>
    <d v="2019-06-30T00:00:00"/>
    <s v="Jun"/>
    <n v="0"/>
    <n v="0"/>
    <e v="#DIV/0!"/>
    <e v="#DIV/0!"/>
    <e v="#N/A"/>
    <e v="#N/A"/>
    <n v="0"/>
    <m/>
    <m/>
  </r>
  <r>
    <n v="176"/>
    <s v="OE1;SI;OAJ-ACT_03"/>
    <s v="OAJ;OAJ-ACT_03;Jul"/>
    <x v="0"/>
    <s v="Fortalecer la Vigilancia."/>
    <s v="SI"/>
    <s v="PAI_10"/>
    <x v="0"/>
    <s v="Investigaciones"/>
    <s v="OAJ-E_02"/>
    <s v="2. Resolver Actuaciones Administrativas en Termino"/>
    <s v="OAJ-ACT_03"/>
    <s v="B. RECURSOS DE APELACIÓN"/>
    <s v="OAJ"/>
    <s v="Oficina_Asesora_Jurídica"/>
    <n v="2"/>
    <n v="12"/>
    <n v="2019"/>
    <d v="2019-07-30T00:00:00"/>
    <s v="Jul"/>
    <n v="0"/>
    <n v="0"/>
    <e v="#DIV/0!"/>
    <e v="#DIV/0!"/>
    <e v="#N/A"/>
    <e v="#N/A"/>
    <n v="0"/>
    <m/>
    <m/>
  </r>
  <r>
    <n v="176"/>
    <s v="OE1;SI;OAJ-ACT_03"/>
    <s v="OAJ;OAJ-ACT_03;Ago"/>
    <x v="0"/>
    <s v="Fortalecer la Vigilancia."/>
    <s v="SI"/>
    <s v="PAI_10"/>
    <x v="0"/>
    <s v="Investigaciones"/>
    <s v="OAJ-E_02"/>
    <s v="2. Resolver Actuaciones Administrativas en Termino"/>
    <s v="OAJ-ACT_03"/>
    <s v="B. RECURSOS DE APELACIÓN"/>
    <s v="OAJ"/>
    <s v="Oficina_Asesora_Jurídica"/>
    <n v="2"/>
    <n v="12"/>
    <n v="2019"/>
    <d v="2019-08-30T00:00:00"/>
    <s v="Ago"/>
    <n v="0"/>
    <n v="0"/>
    <e v="#DIV/0!"/>
    <e v="#DIV/0!"/>
    <e v="#N/A"/>
    <e v="#N/A"/>
    <n v="0"/>
    <m/>
    <m/>
  </r>
  <r>
    <n v="176"/>
    <s v="OE1;SI;OAJ-ACT_03"/>
    <s v="OAJ;OAJ-ACT_03;Sep"/>
    <x v="0"/>
    <s v="Fortalecer la Vigilancia."/>
    <s v="SI"/>
    <s v="PAI_10"/>
    <x v="0"/>
    <s v="Investigaciones"/>
    <s v="OAJ-E_02"/>
    <s v="2. Resolver Actuaciones Administrativas en Termino"/>
    <s v="OAJ-ACT_03"/>
    <s v="B. RECURSOS DE APELACIÓN"/>
    <s v="OAJ"/>
    <s v="Oficina_Asesora_Jurídica"/>
    <n v="2"/>
    <n v="12"/>
    <n v="2019"/>
    <d v="2019-09-30T00:00:00"/>
    <s v="Sep"/>
    <e v="#N/A"/>
    <e v="#N/A"/>
    <e v="#N/A"/>
    <e v="#N/A"/>
    <e v="#N/A"/>
    <e v="#N/A"/>
    <n v="0"/>
    <m/>
    <m/>
  </r>
  <r>
    <n v="176"/>
    <s v="OE1;SI;OAJ-ACT_03"/>
    <s v="OAJ;OAJ-ACT_03;Oct"/>
    <x v="0"/>
    <s v="Fortalecer la Vigilancia."/>
    <s v="SI"/>
    <s v="PAI_10"/>
    <x v="0"/>
    <s v="Investigaciones"/>
    <s v="OAJ-E_02"/>
    <s v="2. Resolver Actuaciones Administrativas en Termino"/>
    <s v="OAJ-ACT_03"/>
    <s v="B. RECURSOS DE APELACIÓN"/>
    <s v="OAJ"/>
    <s v="Oficina_Asesora_Jurídica"/>
    <n v="2"/>
    <n v="12"/>
    <n v="2019"/>
    <d v="2019-10-30T00:00:00"/>
    <s v="Oct"/>
    <e v="#N/A"/>
    <e v="#N/A"/>
    <n v="0"/>
    <s v="Por Ejecutar"/>
    <e v="#N/A"/>
    <e v="#N/A"/>
    <n v="0"/>
    <m/>
    <m/>
  </r>
  <r>
    <n v="176"/>
    <s v="OE1;SI;OAJ-ACT_03"/>
    <s v="OAJ;OAJ-ACT_03;Nov"/>
    <x v="0"/>
    <s v="Fortalecer la Vigilancia."/>
    <s v="SI"/>
    <s v="PAI_10"/>
    <x v="0"/>
    <s v="Investigaciones"/>
    <s v="OAJ-E_02"/>
    <s v="2. Resolver Actuaciones Administrativas en Termino"/>
    <s v="OAJ-ACT_03"/>
    <s v="B. RECURSOS DE APELACIÓN"/>
    <s v="OAJ"/>
    <s v="Oficina_Asesora_Jurídica"/>
    <n v="2"/>
    <n v="12"/>
    <n v="2019"/>
    <d v="2019-11-30T00:00:00"/>
    <s v="Nov"/>
    <e v="#N/A"/>
    <n v="0"/>
    <n v="0"/>
    <s v="Por Ejecutar"/>
    <e v="#N/A"/>
    <e v="#N/A"/>
    <n v="0"/>
    <m/>
    <m/>
  </r>
  <r>
    <n v="176"/>
    <s v="OE1;SI;OAJ-ACT_03"/>
    <s v="OAJ;OAJ-ACT_03;Dic"/>
    <x v="0"/>
    <s v="Fortalecer la Vigilancia."/>
    <s v="SI"/>
    <s v="PAI_10"/>
    <x v="0"/>
    <s v="Investigaciones"/>
    <s v="OAJ-E_02"/>
    <s v="2. Resolver Actuaciones Administrativas en Termino"/>
    <s v="OAJ-ACT_03"/>
    <s v="B. RECURSOS DE APELACIÓN"/>
    <s v="OAJ"/>
    <s v="Oficina_Asesora_Jurídica"/>
    <n v="2"/>
    <n v="12"/>
    <n v="2019"/>
    <d v="2019-12-30T00:00:00"/>
    <s v="Dic"/>
    <e v="#N/A"/>
    <n v="0"/>
    <n v="0"/>
    <s v="Por Ejecutar"/>
    <e v="#N/A"/>
    <e v="#N/A"/>
    <n v="0"/>
    <m/>
    <m/>
  </r>
  <r>
    <n v="177"/>
    <s v="OE1;SI;OAJ-ACT_04"/>
    <s v="OAJ;OAJ-ACT_04;Ene"/>
    <x v="0"/>
    <s v="Fortalecer la Vigilancia."/>
    <s v="SI"/>
    <s v="PAI_10"/>
    <x v="0"/>
    <s v="Investigaciones"/>
    <s v="OAJ-E_02"/>
    <s v="2. Resolver Actuaciones Administrativas en Termino"/>
    <s v="OAJ-ACT_04"/>
    <s v="C. RECURSOS DE QUEJA"/>
    <s v="OAJ"/>
    <s v="Oficina_Asesora_Jurídica"/>
    <n v="2"/>
    <n v="12"/>
    <n v="2019"/>
    <d v="2019-01-30T00:00:00"/>
    <s v="Ene"/>
    <n v="0"/>
    <n v="0"/>
    <e v="#DIV/0!"/>
    <e v="#DIV/0!"/>
    <e v="#N/A"/>
    <e v="#N/A"/>
    <n v="0"/>
    <e v="#N/A"/>
    <e v="#N/A"/>
  </r>
  <r>
    <n v="177"/>
    <s v="OE1;SI;OAJ-ACT_04"/>
    <s v="OAJ;OAJ-ACT_04;Feb"/>
    <x v="0"/>
    <s v="Fortalecer la Vigilancia."/>
    <s v="SI"/>
    <s v="PAI_10"/>
    <x v="0"/>
    <s v="Investigaciones"/>
    <s v="OAJ-E_02"/>
    <s v="2. Resolver Actuaciones Administrativas en Termino"/>
    <s v="OAJ-ACT_04"/>
    <s v="C. RECURSOS DE QUEJA"/>
    <s v="OAJ"/>
    <s v="Oficina_Asesora_Jurídica"/>
    <n v="2"/>
    <n v="12"/>
    <n v="2019"/>
    <d v="2019-02-28T00:00:00"/>
    <s v="Feb"/>
    <n v="0"/>
    <n v="0"/>
    <e v="#DIV/0!"/>
    <e v="#DIV/0!"/>
    <e v="#N/A"/>
    <e v="#N/A"/>
    <n v="0"/>
    <m/>
    <m/>
  </r>
  <r>
    <n v="177"/>
    <s v="OE1;SI;OAJ-ACT_04"/>
    <s v="OAJ;OAJ-ACT_04;Mar"/>
    <x v="0"/>
    <s v="Fortalecer la Vigilancia."/>
    <s v="SI"/>
    <s v="PAI_10"/>
    <x v="0"/>
    <s v="Investigaciones"/>
    <s v="OAJ-E_02"/>
    <s v="2. Resolver Actuaciones Administrativas en Termino"/>
    <s v="OAJ-ACT_04"/>
    <s v="C. RECURSOS DE QUEJA"/>
    <s v="OAJ"/>
    <s v="Oficina_Asesora_Jurídica"/>
    <n v="2"/>
    <n v="12"/>
    <n v="2019"/>
    <d v="2019-03-30T00:00:00"/>
    <s v="Mar"/>
    <n v="0"/>
    <n v="0"/>
    <e v="#DIV/0!"/>
    <e v="#DIV/0!"/>
    <e v="#N/A"/>
    <e v="#N/A"/>
    <n v="0"/>
    <m/>
    <m/>
  </r>
  <r>
    <n v="177"/>
    <s v="OE1;SI;OAJ-ACT_04"/>
    <s v="OAJ;OAJ-ACT_04;Abr"/>
    <x v="0"/>
    <s v="Fortalecer la Vigilancia."/>
    <s v="SI"/>
    <s v="PAI_10"/>
    <x v="0"/>
    <s v="Investigaciones"/>
    <s v="OAJ-E_02"/>
    <s v="2. Resolver Actuaciones Administrativas en Termino"/>
    <s v="OAJ-ACT_04"/>
    <s v="C. RECURSOS DE QUEJA"/>
    <s v="OAJ"/>
    <s v="Oficina_Asesora_Jurídica"/>
    <n v="2"/>
    <n v="12"/>
    <n v="2019"/>
    <d v="2019-04-30T00:00:00"/>
    <s v="Abr"/>
    <n v="0"/>
    <n v="0"/>
    <e v="#DIV/0!"/>
    <e v="#DIV/0!"/>
    <e v="#N/A"/>
    <e v="#N/A"/>
    <n v="0"/>
    <m/>
    <m/>
  </r>
  <r>
    <n v="177"/>
    <s v="OE1;SI;OAJ-ACT_04"/>
    <s v="OAJ;OAJ-ACT_04;May"/>
    <x v="0"/>
    <s v="Fortalecer la Vigilancia."/>
    <s v="SI"/>
    <s v="PAI_10"/>
    <x v="0"/>
    <s v="Investigaciones"/>
    <s v="OAJ-E_02"/>
    <s v="2. Resolver Actuaciones Administrativas en Termino"/>
    <s v="OAJ-ACT_04"/>
    <s v="C. RECURSOS DE QUEJA"/>
    <s v="OAJ"/>
    <s v="Oficina_Asesora_Jurídica"/>
    <n v="2"/>
    <n v="12"/>
    <n v="2019"/>
    <d v="2019-05-30T00:00:00"/>
    <s v="May"/>
    <n v="0"/>
    <n v="0"/>
    <e v="#DIV/0!"/>
    <e v="#DIV/0!"/>
    <e v="#N/A"/>
    <e v="#N/A"/>
    <n v="0"/>
    <m/>
    <m/>
  </r>
  <r>
    <n v="177"/>
    <s v="OE1;SI;OAJ-ACT_04"/>
    <s v="OAJ;OAJ-ACT_04;Jun"/>
    <x v="0"/>
    <s v="Fortalecer la Vigilancia."/>
    <s v="SI"/>
    <s v="PAI_10"/>
    <x v="0"/>
    <s v="Investigaciones"/>
    <s v="OAJ-E_02"/>
    <s v="2. Resolver Actuaciones Administrativas en Termino"/>
    <s v="OAJ-ACT_04"/>
    <s v="C. RECURSOS DE QUEJA"/>
    <s v="OAJ"/>
    <s v="Oficina_Asesora_Jurídica"/>
    <n v="2"/>
    <n v="12"/>
    <n v="2019"/>
    <d v="2019-06-30T00:00:00"/>
    <s v="Jun"/>
    <n v="0"/>
    <n v="0"/>
    <e v="#DIV/0!"/>
    <e v="#DIV/0!"/>
    <e v="#N/A"/>
    <e v="#N/A"/>
    <n v="0"/>
    <m/>
    <m/>
  </r>
  <r>
    <n v="177"/>
    <s v="OE1;SI;OAJ-ACT_04"/>
    <s v="OAJ;OAJ-ACT_04;Jul"/>
    <x v="0"/>
    <s v="Fortalecer la Vigilancia."/>
    <s v="SI"/>
    <s v="PAI_10"/>
    <x v="0"/>
    <s v="Investigaciones"/>
    <s v="OAJ-E_02"/>
    <s v="2. Resolver Actuaciones Administrativas en Termino"/>
    <s v="OAJ-ACT_04"/>
    <s v="C. RECURSOS DE QUEJA"/>
    <s v="OAJ"/>
    <s v="Oficina_Asesora_Jurídica"/>
    <n v="2"/>
    <n v="12"/>
    <n v="2019"/>
    <d v="2019-07-30T00:00:00"/>
    <s v="Jul"/>
    <n v="0"/>
    <n v="0"/>
    <e v="#DIV/0!"/>
    <e v="#DIV/0!"/>
    <e v="#N/A"/>
    <e v="#N/A"/>
    <n v="0"/>
    <m/>
    <m/>
  </r>
  <r>
    <n v="177"/>
    <s v="OE1;SI;OAJ-ACT_04"/>
    <s v="OAJ;OAJ-ACT_04;Ago"/>
    <x v="0"/>
    <s v="Fortalecer la Vigilancia."/>
    <s v="SI"/>
    <s v="PAI_10"/>
    <x v="0"/>
    <s v="Investigaciones"/>
    <s v="OAJ-E_02"/>
    <s v="2. Resolver Actuaciones Administrativas en Termino"/>
    <s v="OAJ-ACT_04"/>
    <s v="C. RECURSOS DE QUEJA"/>
    <s v="OAJ"/>
    <s v="Oficina_Asesora_Jurídica"/>
    <n v="2"/>
    <n v="12"/>
    <n v="2019"/>
    <d v="2019-08-30T00:00:00"/>
    <s v="Ago"/>
    <n v="0"/>
    <n v="0"/>
    <e v="#DIV/0!"/>
    <e v="#DIV/0!"/>
    <e v="#N/A"/>
    <e v="#N/A"/>
    <n v="0"/>
    <m/>
    <m/>
  </r>
  <r>
    <n v="177"/>
    <s v="OE1;SI;OAJ-ACT_04"/>
    <s v="OAJ;OAJ-ACT_04;Sep"/>
    <x v="0"/>
    <s v="Fortalecer la Vigilancia."/>
    <s v="SI"/>
    <s v="PAI_10"/>
    <x v="0"/>
    <s v="Investigaciones"/>
    <s v="OAJ-E_02"/>
    <s v="2. Resolver Actuaciones Administrativas en Termino"/>
    <s v="OAJ-ACT_04"/>
    <s v="C. RECURSOS DE QUEJA"/>
    <s v="OAJ"/>
    <s v="Oficina_Asesora_Jurídica"/>
    <n v="2"/>
    <n v="12"/>
    <n v="2019"/>
    <d v="2019-09-30T00:00:00"/>
    <s v="Sep"/>
    <e v="#N/A"/>
    <e v="#N/A"/>
    <e v="#N/A"/>
    <e v="#N/A"/>
    <e v="#N/A"/>
    <e v="#N/A"/>
    <n v="0"/>
    <m/>
    <m/>
  </r>
  <r>
    <n v="177"/>
    <s v="OE1;SI;OAJ-ACT_04"/>
    <s v="OAJ;OAJ-ACT_04;Oct"/>
    <x v="0"/>
    <s v="Fortalecer la Vigilancia."/>
    <s v="SI"/>
    <s v="PAI_10"/>
    <x v="0"/>
    <s v="Investigaciones"/>
    <s v="OAJ-E_02"/>
    <s v="2. Resolver Actuaciones Administrativas en Termino"/>
    <s v="OAJ-ACT_04"/>
    <s v="C. RECURSOS DE QUEJA"/>
    <s v="OAJ"/>
    <s v="Oficina_Asesora_Jurídica"/>
    <n v="2"/>
    <n v="12"/>
    <n v="2019"/>
    <d v="2019-10-30T00:00:00"/>
    <s v="Oct"/>
    <e v="#N/A"/>
    <e v="#N/A"/>
    <n v="0"/>
    <s v="Por Ejecutar"/>
    <e v="#N/A"/>
    <e v="#N/A"/>
    <n v="0"/>
    <m/>
    <m/>
  </r>
  <r>
    <n v="177"/>
    <s v="OE1;SI;OAJ-ACT_04"/>
    <s v="OAJ;OAJ-ACT_04;Nov"/>
    <x v="0"/>
    <s v="Fortalecer la Vigilancia."/>
    <s v="SI"/>
    <s v="PAI_10"/>
    <x v="0"/>
    <s v="Investigaciones"/>
    <s v="OAJ-E_02"/>
    <s v="2. Resolver Actuaciones Administrativas en Termino"/>
    <s v="OAJ-ACT_04"/>
    <s v="C. RECURSOS DE QUEJA"/>
    <s v="OAJ"/>
    <s v="Oficina_Asesora_Jurídica"/>
    <n v="2"/>
    <n v="12"/>
    <n v="2019"/>
    <d v="2019-11-30T00:00:00"/>
    <s v="Nov"/>
    <e v="#N/A"/>
    <n v="0"/>
    <n v="0"/>
    <s v="Por Ejecutar"/>
    <e v="#N/A"/>
    <e v="#N/A"/>
    <n v="0"/>
    <m/>
    <m/>
  </r>
  <r>
    <n v="177"/>
    <s v="OE1;SI;OAJ-ACT_04"/>
    <s v="OAJ;OAJ-ACT_04;Dic"/>
    <x v="0"/>
    <s v="Fortalecer la Vigilancia."/>
    <s v="SI"/>
    <s v="PAI_10"/>
    <x v="0"/>
    <s v="Investigaciones"/>
    <s v="OAJ-E_02"/>
    <s v="2. Resolver Actuaciones Administrativas en Termino"/>
    <s v="OAJ-ACT_04"/>
    <s v="C. RECURSOS DE QUEJA"/>
    <s v="OAJ"/>
    <s v="Oficina_Asesora_Jurídica"/>
    <n v="2"/>
    <n v="12"/>
    <n v="2019"/>
    <d v="2019-12-30T00:00:00"/>
    <s v="Dic"/>
    <e v="#N/A"/>
    <n v="0"/>
    <n v="0"/>
    <s v="Por Ejecutar"/>
    <e v="#N/A"/>
    <e v="#N/A"/>
    <n v="0"/>
    <m/>
    <m/>
  </r>
  <r>
    <n v="178"/>
    <s v="OE1;SI;OAJ-ACT_05"/>
    <s v="OAJ;OAJ-ACT_05;Ene"/>
    <x v="0"/>
    <s v="Fortalecer la Vigilancia."/>
    <s v="SI"/>
    <s v="PAI_10"/>
    <x v="0"/>
    <s v="Investigaciones"/>
    <s v="OAJ-E_02"/>
    <s v="2. Resolver Actuaciones Administrativas en Termino"/>
    <s v="OAJ-ACT_05"/>
    <s v="D. REVOCATORIA DIRECTA"/>
    <s v="OAJ"/>
    <s v="Oficina_Asesora_Jurídica"/>
    <n v="2"/>
    <n v="12"/>
    <n v="2019"/>
    <d v="2019-01-30T00:00:00"/>
    <s v="Ene"/>
    <n v="253"/>
    <n v="253"/>
    <n v="1"/>
    <s v="Ejecutada"/>
    <e v="#N/A"/>
    <e v="#N/A"/>
    <n v="0"/>
    <e v="#N/A"/>
    <e v="#N/A"/>
  </r>
  <r>
    <n v="178"/>
    <s v="OE1;SI;OAJ-ACT_05"/>
    <s v="OAJ;OAJ-ACT_05;Feb"/>
    <x v="0"/>
    <s v="Fortalecer la Vigilancia."/>
    <s v="SI"/>
    <s v="PAI_10"/>
    <x v="0"/>
    <s v="Investigaciones"/>
    <s v="OAJ-E_02"/>
    <s v="2. Resolver Actuaciones Administrativas en Termino"/>
    <s v="OAJ-ACT_05"/>
    <s v="D. REVOCATORIA DIRECTA"/>
    <s v="OAJ"/>
    <s v="Oficina_Asesora_Jurídica"/>
    <n v="2"/>
    <n v="12"/>
    <n v="2019"/>
    <d v="2019-02-28T00:00:00"/>
    <s v="Feb"/>
    <n v="0"/>
    <n v="0"/>
    <e v="#DIV/0!"/>
    <e v="#DIV/0!"/>
    <e v="#N/A"/>
    <e v="#N/A"/>
    <n v="0"/>
    <m/>
    <m/>
  </r>
  <r>
    <n v="178"/>
    <s v="OE1;SI;OAJ-ACT_05"/>
    <s v="OAJ;OAJ-ACT_05;Mar"/>
    <x v="0"/>
    <s v="Fortalecer la Vigilancia."/>
    <s v="SI"/>
    <s v="PAI_10"/>
    <x v="0"/>
    <s v="Investigaciones"/>
    <s v="OAJ-E_02"/>
    <s v="2. Resolver Actuaciones Administrativas en Termino"/>
    <s v="OAJ-ACT_05"/>
    <s v="D. REVOCATORIA DIRECTA"/>
    <s v="OAJ"/>
    <s v="Oficina_Asesora_Jurídica"/>
    <n v="2"/>
    <n v="12"/>
    <n v="2019"/>
    <d v="2019-03-30T00:00:00"/>
    <s v="Mar"/>
    <n v="0"/>
    <n v="0"/>
    <e v="#DIV/0!"/>
    <e v="#DIV/0!"/>
    <e v="#N/A"/>
    <e v="#N/A"/>
    <n v="0"/>
    <m/>
    <m/>
  </r>
  <r>
    <n v="178"/>
    <s v="OE1;SI;OAJ-ACT_05"/>
    <s v="OAJ;OAJ-ACT_05;Abr"/>
    <x v="0"/>
    <s v="Fortalecer la Vigilancia."/>
    <s v="SI"/>
    <s v="PAI_10"/>
    <x v="0"/>
    <s v="Investigaciones"/>
    <s v="OAJ-E_02"/>
    <s v="2. Resolver Actuaciones Administrativas en Termino"/>
    <s v="OAJ-ACT_05"/>
    <s v="D. REVOCATORIA DIRECTA"/>
    <s v="OAJ"/>
    <s v="Oficina_Asesora_Jurídica"/>
    <n v="2"/>
    <n v="12"/>
    <n v="2019"/>
    <d v="2019-04-30T00:00:00"/>
    <s v="Abr"/>
    <n v="0"/>
    <n v="0"/>
    <e v="#DIV/0!"/>
    <e v="#DIV/0!"/>
    <e v="#N/A"/>
    <e v="#N/A"/>
    <n v="0"/>
    <m/>
    <m/>
  </r>
  <r>
    <n v="178"/>
    <s v="OE1;SI;OAJ-ACT_05"/>
    <s v="OAJ;OAJ-ACT_05;May"/>
    <x v="0"/>
    <s v="Fortalecer la Vigilancia."/>
    <s v="SI"/>
    <s v="PAI_10"/>
    <x v="0"/>
    <s v="Investigaciones"/>
    <s v="OAJ-E_02"/>
    <s v="2. Resolver Actuaciones Administrativas en Termino"/>
    <s v="OAJ-ACT_05"/>
    <s v="D. REVOCATORIA DIRECTA"/>
    <s v="OAJ"/>
    <s v="Oficina_Asesora_Jurídica"/>
    <n v="2"/>
    <n v="12"/>
    <n v="2019"/>
    <d v="2019-05-30T00:00:00"/>
    <s v="May"/>
    <n v="0"/>
    <n v="0"/>
    <e v="#DIV/0!"/>
    <e v="#DIV/0!"/>
    <e v="#N/A"/>
    <e v="#N/A"/>
    <n v="0"/>
    <m/>
    <m/>
  </r>
  <r>
    <n v="178"/>
    <s v="OE1;SI;OAJ-ACT_05"/>
    <s v="OAJ;OAJ-ACT_05;Jun"/>
    <x v="0"/>
    <s v="Fortalecer la Vigilancia."/>
    <s v="SI"/>
    <s v="PAI_10"/>
    <x v="0"/>
    <s v="Investigaciones"/>
    <s v="OAJ-E_02"/>
    <s v="2. Resolver Actuaciones Administrativas en Termino"/>
    <s v="OAJ-ACT_05"/>
    <s v="D. REVOCATORIA DIRECTA"/>
    <s v="OAJ"/>
    <s v="Oficina_Asesora_Jurídica"/>
    <n v="2"/>
    <n v="12"/>
    <n v="2019"/>
    <d v="2019-06-30T00:00:00"/>
    <s v="Jun"/>
    <n v="0"/>
    <n v="0"/>
    <e v="#DIV/0!"/>
    <e v="#DIV/0!"/>
    <e v="#N/A"/>
    <e v="#N/A"/>
    <n v="0"/>
    <m/>
    <m/>
  </r>
  <r>
    <n v="178"/>
    <s v="OE1;SI;OAJ-ACT_05"/>
    <s v="OAJ;OAJ-ACT_05;Jul"/>
    <x v="0"/>
    <s v="Fortalecer la Vigilancia."/>
    <s v="SI"/>
    <s v="PAI_10"/>
    <x v="0"/>
    <s v="Investigaciones"/>
    <s v="OAJ-E_02"/>
    <s v="2. Resolver Actuaciones Administrativas en Termino"/>
    <s v="OAJ-ACT_05"/>
    <s v="D. REVOCATORIA DIRECTA"/>
    <s v="OAJ"/>
    <s v="Oficina_Asesora_Jurídica"/>
    <n v="2"/>
    <n v="12"/>
    <n v="2019"/>
    <d v="2019-07-30T00:00:00"/>
    <s v="Jul"/>
    <n v="0"/>
    <n v="0"/>
    <e v="#DIV/0!"/>
    <e v="#DIV/0!"/>
    <e v="#N/A"/>
    <e v="#N/A"/>
    <n v="0"/>
    <m/>
    <m/>
  </r>
  <r>
    <n v="178"/>
    <s v="OE1;SI;OAJ-ACT_05"/>
    <s v="OAJ;OAJ-ACT_05;Ago"/>
    <x v="0"/>
    <s v="Fortalecer la Vigilancia."/>
    <s v="SI"/>
    <s v="PAI_10"/>
    <x v="0"/>
    <s v="Investigaciones"/>
    <s v="OAJ-E_02"/>
    <s v="2. Resolver Actuaciones Administrativas en Termino"/>
    <s v="OAJ-ACT_05"/>
    <s v="D. REVOCATORIA DIRECTA"/>
    <s v="OAJ"/>
    <s v="Oficina_Asesora_Jurídica"/>
    <n v="2"/>
    <n v="12"/>
    <n v="2019"/>
    <d v="2019-08-30T00:00:00"/>
    <s v="Ago"/>
    <n v="0"/>
    <n v="0"/>
    <e v="#DIV/0!"/>
    <e v="#DIV/0!"/>
    <e v="#N/A"/>
    <e v="#N/A"/>
    <n v="0"/>
    <m/>
    <m/>
  </r>
  <r>
    <n v="178"/>
    <s v="OE1;SI;OAJ-ACT_05"/>
    <s v="OAJ;OAJ-ACT_05;Sep"/>
    <x v="0"/>
    <s v="Fortalecer la Vigilancia."/>
    <s v="SI"/>
    <s v="PAI_10"/>
    <x v="0"/>
    <s v="Investigaciones"/>
    <s v="OAJ-E_02"/>
    <s v="2. Resolver Actuaciones Administrativas en Termino"/>
    <s v="OAJ-ACT_05"/>
    <s v="D. REVOCATORIA DIRECTA"/>
    <s v="OAJ"/>
    <s v="Oficina_Asesora_Jurídica"/>
    <n v="2"/>
    <n v="12"/>
    <n v="2019"/>
    <d v="2019-09-30T00:00:00"/>
    <s v="Sep"/>
    <e v="#N/A"/>
    <e v="#N/A"/>
    <e v="#N/A"/>
    <e v="#N/A"/>
    <e v="#N/A"/>
    <e v="#N/A"/>
    <n v="0"/>
    <m/>
    <m/>
  </r>
  <r>
    <n v="178"/>
    <s v="OE1;SI;OAJ-ACT_05"/>
    <s v="OAJ;OAJ-ACT_05;Oct"/>
    <x v="0"/>
    <s v="Fortalecer la Vigilancia."/>
    <s v="SI"/>
    <s v="PAI_10"/>
    <x v="0"/>
    <s v="Investigaciones"/>
    <s v="OAJ-E_02"/>
    <s v="2. Resolver Actuaciones Administrativas en Termino"/>
    <s v="OAJ-ACT_05"/>
    <s v="D. REVOCATORIA DIRECTA"/>
    <s v="OAJ"/>
    <s v="Oficina_Asesora_Jurídica"/>
    <n v="2"/>
    <n v="12"/>
    <n v="2019"/>
    <d v="2019-10-30T00:00:00"/>
    <s v="Oct"/>
    <e v="#N/A"/>
    <e v="#N/A"/>
    <n v="0"/>
    <s v="Por Ejecutar"/>
    <e v="#N/A"/>
    <e v="#N/A"/>
    <n v="0"/>
    <m/>
    <m/>
  </r>
  <r>
    <n v="178"/>
    <s v="OE1;SI;OAJ-ACT_05"/>
    <s v="OAJ;OAJ-ACT_05;Nov"/>
    <x v="0"/>
    <s v="Fortalecer la Vigilancia."/>
    <s v="SI"/>
    <s v="PAI_10"/>
    <x v="0"/>
    <s v="Investigaciones"/>
    <s v="OAJ-E_02"/>
    <s v="2. Resolver Actuaciones Administrativas en Termino"/>
    <s v="OAJ-ACT_05"/>
    <s v="D. REVOCATORIA DIRECTA"/>
    <s v="OAJ"/>
    <s v="Oficina_Asesora_Jurídica"/>
    <n v="2"/>
    <n v="12"/>
    <n v="2019"/>
    <d v="2019-11-30T00:00:00"/>
    <s v="Nov"/>
    <e v="#N/A"/>
    <n v="0"/>
    <n v="0"/>
    <s v="Por Ejecutar"/>
    <e v="#N/A"/>
    <e v="#N/A"/>
    <n v="0"/>
    <m/>
    <m/>
  </r>
  <r>
    <n v="178"/>
    <s v="OE1;SI;OAJ-ACT_05"/>
    <s v="OAJ;OAJ-ACT_05;Dic"/>
    <x v="0"/>
    <s v="Fortalecer la Vigilancia."/>
    <s v="SI"/>
    <s v="PAI_10"/>
    <x v="0"/>
    <s v="Investigaciones"/>
    <s v="OAJ-E_02"/>
    <s v="2. Resolver Actuaciones Administrativas en Termino"/>
    <s v="OAJ-ACT_05"/>
    <s v="D. REVOCATORIA DIRECTA"/>
    <s v="OAJ"/>
    <s v="Oficina_Asesora_Jurídica"/>
    <n v="2"/>
    <n v="12"/>
    <n v="2019"/>
    <d v="2019-12-30T00:00:00"/>
    <s v="Dic"/>
    <e v="#N/A"/>
    <n v="0"/>
    <n v="0"/>
    <s v="Por Ejecutar"/>
    <e v="#N/A"/>
    <e v="#N/A"/>
    <n v="0"/>
    <m/>
    <m/>
  </r>
  <r>
    <n v="179"/>
    <e v="#N/A"/>
    <e v="#N/A"/>
    <x v="4"/>
    <e v="#N/A"/>
    <e v="#N/A"/>
    <e v="#N/A"/>
    <x v="2"/>
    <e v="#N/A"/>
    <e v="#N/A"/>
    <e v="#N/A"/>
    <e v="#N/A"/>
    <e v="#N/A"/>
    <e v="#N/A"/>
    <e v="#N/A"/>
    <e v="#N/A"/>
    <e v="#N/A"/>
    <n v="2019"/>
    <d v="2019-01-30T00:00:00"/>
    <s v="Ene"/>
    <e v="#N/A"/>
    <e v="#N/A"/>
    <e v="#N/A"/>
    <e v="#N/A"/>
    <e v="#N/A"/>
    <e v="#N/A"/>
    <n v="0"/>
    <e v="#N/A"/>
    <e v="#N/A"/>
  </r>
  <r>
    <n v="179"/>
    <e v="#N/A"/>
    <e v="#N/A"/>
    <x v="4"/>
    <e v="#N/A"/>
    <e v="#N/A"/>
    <e v="#N/A"/>
    <x v="2"/>
    <e v="#N/A"/>
    <e v="#N/A"/>
    <e v="#N/A"/>
    <e v="#N/A"/>
    <e v="#N/A"/>
    <e v="#N/A"/>
    <e v="#N/A"/>
    <e v="#N/A"/>
    <e v="#N/A"/>
    <n v="2019"/>
    <d v="2019-02-28T00:00:00"/>
    <s v="Feb"/>
    <e v="#N/A"/>
    <e v="#N/A"/>
    <e v="#N/A"/>
    <e v="#N/A"/>
    <e v="#N/A"/>
    <e v="#N/A"/>
    <n v="0"/>
    <m/>
    <m/>
  </r>
  <r>
    <n v="179"/>
    <e v="#N/A"/>
    <e v="#N/A"/>
    <x v="4"/>
    <e v="#N/A"/>
    <e v="#N/A"/>
    <e v="#N/A"/>
    <x v="2"/>
    <e v="#N/A"/>
    <e v="#N/A"/>
    <e v="#N/A"/>
    <e v="#N/A"/>
    <e v="#N/A"/>
    <e v="#N/A"/>
    <e v="#N/A"/>
    <e v="#N/A"/>
    <e v="#N/A"/>
    <n v="2019"/>
    <d v="2019-03-30T00:00:00"/>
    <s v="Mar"/>
    <e v="#N/A"/>
    <e v="#N/A"/>
    <e v="#N/A"/>
    <e v="#N/A"/>
    <e v="#N/A"/>
    <e v="#N/A"/>
    <n v="0"/>
    <m/>
    <m/>
  </r>
  <r>
    <n v="179"/>
    <e v="#N/A"/>
    <e v="#N/A"/>
    <x v="4"/>
    <e v="#N/A"/>
    <e v="#N/A"/>
    <e v="#N/A"/>
    <x v="2"/>
    <e v="#N/A"/>
    <e v="#N/A"/>
    <e v="#N/A"/>
    <e v="#N/A"/>
    <e v="#N/A"/>
    <e v="#N/A"/>
    <e v="#N/A"/>
    <e v="#N/A"/>
    <e v="#N/A"/>
    <n v="2019"/>
    <d v="2019-04-30T00:00:00"/>
    <s v="Abr"/>
    <e v="#N/A"/>
    <e v="#N/A"/>
    <e v="#N/A"/>
    <e v="#N/A"/>
    <e v="#N/A"/>
    <e v="#N/A"/>
    <n v="0"/>
    <m/>
    <m/>
  </r>
  <r>
    <n v="179"/>
    <e v="#N/A"/>
    <e v="#N/A"/>
    <x v="4"/>
    <e v="#N/A"/>
    <e v="#N/A"/>
    <e v="#N/A"/>
    <x v="2"/>
    <e v="#N/A"/>
    <e v="#N/A"/>
    <e v="#N/A"/>
    <e v="#N/A"/>
    <e v="#N/A"/>
    <e v="#N/A"/>
    <e v="#N/A"/>
    <e v="#N/A"/>
    <e v="#N/A"/>
    <n v="2019"/>
    <d v="2019-05-30T00:00:00"/>
    <s v="May"/>
    <e v="#N/A"/>
    <e v="#N/A"/>
    <e v="#N/A"/>
    <e v="#N/A"/>
    <e v="#N/A"/>
    <e v="#N/A"/>
    <n v="0"/>
    <m/>
    <m/>
  </r>
  <r>
    <n v="179"/>
    <e v="#N/A"/>
    <e v="#N/A"/>
    <x v="4"/>
    <e v="#N/A"/>
    <e v="#N/A"/>
    <e v="#N/A"/>
    <x v="2"/>
    <e v="#N/A"/>
    <e v="#N/A"/>
    <e v="#N/A"/>
    <e v="#N/A"/>
    <e v="#N/A"/>
    <e v="#N/A"/>
    <e v="#N/A"/>
    <e v="#N/A"/>
    <e v="#N/A"/>
    <n v="2019"/>
    <d v="2019-06-30T00:00:00"/>
    <s v="Jun"/>
    <e v="#N/A"/>
    <e v="#N/A"/>
    <e v="#N/A"/>
    <e v="#N/A"/>
    <e v="#N/A"/>
    <e v="#N/A"/>
    <n v="0"/>
    <m/>
    <m/>
  </r>
  <r>
    <n v="179"/>
    <e v="#N/A"/>
    <e v="#N/A"/>
    <x v="4"/>
    <e v="#N/A"/>
    <e v="#N/A"/>
    <e v="#N/A"/>
    <x v="2"/>
    <e v="#N/A"/>
    <e v="#N/A"/>
    <e v="#N/A"/>
    <e v="#N/A"/>
    <e v="#N/A"/>
    <e v="#N/A"/>
    <e v="#N/A"/>
    <e v="#N/A"/>
    <e v="#N/A"/>
    <n v="2019"/>
    <d v="2019-07-30T00:00:00"/>
    <s v="Jul"/>
    <e v="#N/A"/>
    <e v="#N/A"/>
    <e v="#N/A"/>
    <e v="#N/A"/>
    <e v="#N/A"/>
    <e v="#N/A"/>
    <n v="0"/>
    <m/>
    <m/>
  </r>
  <r>
    <n v="179"/>
    <e v="#N/A"/>
    <e v="#N/A"/>
    <x v="4"/>
    <e v="#N/A"/>
    <e v="#N/A"/>
    <e v="#N/A"/>
    <x v="2"/>
    <e v="#N/A"/>
    <e v="#N/A"/>
    <e v="#N/A"/>
    <e v="#N/A"/>
    <e v="#N/A"/>
    <e v="#N/A"/>
    <e v="#N/A"/>
    <e v="#N/A"/>
    <e v="#N/A"/>
    <n v="2019"/>
    <d v="2019-08-30T00:00:00"/>
    <s v="Ago"/>
    <e v="#N/A"/>
    <e v="#N/A"/>
    <e v="#N/A"/>
    <e v="#N/A"/>
    <e v="#N/A"/>
    <e v="#N/A"/>
    <n v="0"/>
    <m/>
    <m/>
  </r>
  <r>
    <n v="179"/>
    <e v="#N/A"/>
    <e v="#N/A"/>
    <x v="4"/>
    <e v="#N/A"/>
    <e v="#N/A"/>
    <e v="#N/A"/>
    <x v="2"/>
    <e v="#N/A"/>
    <e v="#N/A"/>
    <e v="#N/A"/>
    <e v="#N/A"/>
    <e v="#N/A"/>
    <e v="#N/A"/>
    <e v="#N/A"/>
    <e v="#N/A"/>
    <e v="#N/A"/>
    <n v="2019"/>
    <d v="2019-09-30T00:00:00"/>
    <s v="Sep"/>
    <e v="#N/A"/>
    <e v="#N/A"/>
    <e v="#N/A"/>
    <e v="#N/A"/>
    <e v="#N/A"/>
    <e v="#N/A"/>
    <n v="0"/>
    <m/>
    <m/>
  </r>
  <r>
    <n v="179"/>
    <e v="#N/A"/>
    <e v="#N/A"/>
    <x v="4"/>
    <e v="#N/A"/>
    <e v="#N/A"/>
    <e v="#N/A"/>
    <x v="2"/>
    <e v="#N/A"/>
    <e v="#N/A"/>
    <e v="#N/A"/>
    <e v="#N/A"/>
    <e v="#N/A"/>
    <e v="#N/A"/>
    <e v="#N/A"/>
    <e v="#N/A"/>
    <e v="#N/A"/>
    <n v="2019"/>
    <d v="2019-10-30T00:00:00"/>
    <s v="Oct"/>
    <e v="#N/A"/>
    <e v="#N/A"/>
    <n v="0"/>
    <s v="Por Ejecutar"/>
    <e v="#N/A"/>
    <e v="#N/A"/>
    <n v="0"/>
    <m/>
    <m/>
  </r>
  <r>
    <n v="179"/>
    <e v="#N/A"/>
    <e v="#N/A"/>
    <x v="4"/>
    <e v="#N/A"/>
    <e v="#N/A"/>
    <e v="#N/A"/>
    <x v="2"/>
    <e v="#N/A"/>
    <e v="#N/A"/>
    <e v="#N/A"/>
    <e v="#N/A"/>
    <e v="#N/A"/>
    <e v="#N/A"/>
    <e v="#N/A"/>
    <e v="#N/A"/>
    <e v="#N/A"/>
    <n v="2019"/>
    <d v="2019-11-30T00:00:00"/>
    <s v="Nov"/>
    <e v="#N/A"/>
    <e v="#N/A"/>
    <n v="0"/>
    <s v="Por Ejecutar"/>
    <e v="#N/A"/>
    <e v="#N/A"/>
    <n v="0"/>
    <m/>
    <m/>
  </r>
  <r>
    <n v="179"/>
    <e v="#N/A"/>
    <e v="#N/A"/>
    <x v="4"/>
    <e v="#N/A"/>
    <e v="#N/A"/>
    <e v="#N/A"/>
    <x v="2"/>
    <e v="#N/A"/>
    <e v="#N/A"/>
    <e v="#N/A"/>
    <e v="#N/A"/>
    <e v="#N/A"/>
    <e v="#N/A"/>
    <e v="#N/A"/>
    <e v="#N/A"/>
    <e v="#N/A"/>
    <n v="2019"/>
    <d v="2019-12-30T00:00:00"/>
    <s v="Dic"/>
    <e v="#N/A"/>
    <e v="#N/A"/>
    <n v="0"/>
    <s v="Por Ejecutar"/>
    <e v="#N/A"/>
    <e v="#N/A"/>
    <n v="0"/>
    <m/>
    <m/>
  </r>
  <r>
    <n v="180"/>
    <s v="OE1;SI;OAJ-ACT_06"/>
    <s v="OAJ;OAJ-ACT_06;Ene"/>
    <x v="0"/>
    <s v="Fortalecer la Vigilancia."/>
    <s v="SI"/>
    <s v="PEI_02"/>
    <x v="1"/>
    <s v="PEI_11 - Investigaciones"/>
    <s v="OAJ-E_03"/>
    <s v="3. Actuaciones Administrativas - Concepto del Consejo de Estado."/>
    <s v="OAJ-ACT_06"/>
    <s v="2. REVOCATORIA DIRECTA"/>
    <s v="OAJ"/>
    <s v="Oficina_Asesora_Jurídica"/>
    <n v="2"/>
    <n v="12"/>
    <n v="2019"/>
    <d v="2019-01-30T00:00:00"/>
    <s v="Ene"/>
    <n v="224"/>
    <n v="220"/>
    <n v="0.9821428571428571"/>
    <s v="Ejecutada"/>
    <e v="#N/A"/>
    <e v="#N/A"/>
    <n v="0"/>
    <e v="#N/A"/>
    <e v="#N/A"/>
  </r>
  <r>
    <n v="180"/>
    <s v="OE1;SI;OAJ-ACT_06"/>
    <s v="OAJ;OAJ-ACT_06;Feb"/>
    <x v="0"/>
    <s v="Fortalecer la Vigilancia."/>
    <s v="SI"/>
    <s v="PEI_02"/>
    <x v="1"/>
    <s v="PEI_11 - Investigaciones"/>
    <s v="OAJ-E_03"/>
    <s v="3. Actuaciones Administrativas - Concepto del Consejo de Estado."/>
    <s v="OAJ-ACT_06"/>
    <s v="2. REVOCATORIA DIRECTA"/>
    <s v="OAJ"/>
    <s v="Oficina_Asesora_Jurídica"/>
    <n v="2"/>
    <n v="12"/>
    <n v="2019"/>
    <d v="2019-02-28T00:00:00"/>
    <s v="Feb"/>
    <n v="0"/>
    <n v="0"/>
    <e v="#DIV/0!"/>
    <e v="#DIV/0!"/>
    <e v="#N/A"/>
    <e v="#N/A"/>
    <n v="0"/>
    <m/>
    <m/>
  </r>
  <r>
    <n v="180"/>
    <s v="OE1;SI;OAJ-ACT_06"/>
    <s v="OAJ;OAJ-ACT_06;Mar"/>
    <x v="0"/>
    <s v="Fortalecer la Vigilancia."/>
    <s v="SI"/>
    <s v="PEI_02"/>
    <x v="1"/>
    <s v="PEI_11 - Investigaciones"/>
    <s v="OAJ-E_03"/>
    <s v="3. Actuaciones Administrativas - Concepto del Consejo de Estado."/>
    <s v="OAJ-ACT_06"/>
    <s v="2. REVOCATORIA DIRECTA"/>
    <s v="OAJ"/>
    <s v="Oficina_Asesora_Jurídica"/>
    <n v="2"/>
    <n v="12"/>
    <n v="2019"/>
    <d v="2019-03-30T00:00:00"/>
    <s v="Mar"/>
    <n v="0"/>
    <n v="0"/>
    <e v="#DIV/0!"/>
    <e v="#DIV/0!"/>
    <e v="#N/A"/>
    <e v="#N/A"/>
    <n v="0"/>
    <m/>
    <m/>
  </r>
  <r>
    <n v="180"/>
    <s v="OE1;SI;OAJ-ACT_06"/>
    <s v="OAJ;OAJ-ACT_06;Abr"/>
    <x v="0"/>
    <s v="Fortalecer la Vigilancia."/>
    <s v="SI"/>
    <s v="PEI_02"/>
    <x v="1"/>
    <s v="PEI_11 - Investigaciones"/>
    <s v="OAJ-E_03"/>
    <s v="3. Actuaciones Administrativas - Concepto del Consejo de Estado."/>
    <s v="OAJ-ACT_06"/>
    <s v="2. REVOCATORIA DIRECTA"/>
    <s v="OAJ"/>
    <s v="Oficina_Asesora_Jurídica"/>
    <n v="2"/>
    <n v="12"/>
    <n v="2019"/>
    <d v="2019-04-30T00:00:00"/>
    <s v="Abr"/>
    <n v="0"/>
    <n v="0"/>
    <e v="#DIV/0!"/>
    <e v="#DIV/0!"/>
    <e v="#N/A"/>
    <e v="#N/A"/>
    <n v="0"/>
    <m/>
    <m/>
  </r>
  <r>
    <n v="180"/>
    <s v="OE1;SI;OAJ-ACT_06"/>
    <s v="OAJ;OAJ-ACT_06;May"/>
    <x v="0"/>
    <s v="Fortalecer la Vigilancia."/>
    <s v="SI"/>
    <s v="PEI_02"/>
    <x v="1"/>
    <s v="PEI_11 - Investigaciones"/>
    <s v="OAJ-E_03"/>
    <s v="3. Actuaciones Administrativas - Concepto del Consejo de Estado."/>
    <s v="OAJ-ACT_06"/>
    <s v="2. REVOCATORIA DIRECTA"/>
    <s v="OAJ"/>
    <s v="Oficina_Asesora_Jurídica"/>
    <n v="2"/>
    <n v="12"/>
    <n v="2019"/>
    <d v="2019-05-30T00:00:00"/>
    <s v="May"/>
    <n v="0"/>
    <n v="0"/>
    <e v="#DIV/0!"/>
    <e v="#DIV/0!"/>
    <e v="#N/A"/>
    <e v="#N/A"/>
    <n v="0"/>
    <m/>
    <m/>
  </r>
  <r>
    <n v="180"/>
    <s v="OE1;SI;OAJ-ACT_06"/>
    <s v="OAJ;OAJ-ACT_06;Jun"/>
    <x v="0"/>
    <s v="Fortalecer la Vigilancia."/>
    <s v="SI"/>
    <s v="PEI_02"/>
    <x v="1"/>
    <s v="PEI_11 - Investigaciones"/>
    <s v="OAJ-E_03"/>
    <s v="3. Actuaciones Administrativas - Concepto del Consejo de Estado."/>
    <s v="OAJ-ACT_06"/>
    <s v="2. REVOCATORIA DIRECTA"/>
    <s v="OAJ"/>
    <s v="Oficina_Asesora_Jurídica"/>
    <n v="2"/>
    <n v="12"/>
    <n v="2019"/>
    <d v="2019-06-30T00:00:00"/>
    <s v="Jun"/>
    <n v="0"/>
    <n v="0"/>
    <e v="#DIV/0!"/>
    <e v="#DIV/0!"/>
    <e v="#N/A"/>
    <e v="#N/A"/>
    <n v="0"/>
    <m/>
    <m/>
  </r>
  <r>
    <n v="180"/>
    <s v="OE1;SI;OAJ-ACT_06"/>
    <s v="OAJ;OAJ-ACT_06;Jul"/>
    <x v="0"/>
    <s v="Fortalecer la Vigilancia."/>
    <s v="SI"/>
    <s v="PEI_02"/>
    <x v="1"/>
    <s v="PEI_11 - Investigaciones"/>
    <s v="OAJ-E_03"/>
    <s v="3. Actuaciones Administrativas - Concepto del Consejo de Estado."/>
    <s v="OAJ-ACT_06"/>
    <s v="2. REVOCATORIA DIRECTA"/>
    <s v="OAJ"/>
    <s v="Oficina_Asesora_Jurídica"/>
    <n v="2"/>
    <n v="12"/>
    <n v="2019"/>
    <d v="2019-07-30T00:00:00"/>
    <s v="Jul"/>
    <n v="0"/>
    <n v="0"/>
    <e v="#DIV/0!"/>
    <e v="#DIV/0!"/>
    <e v="#N/A"/>
    <e v="#N/A"/>
    <n v="0"/>
    <m/>
    <m/>
  </r>
  <r>
    <n v="180"/>
    <s v="OE1;SI;OAJ-ACT_06"/>
    <s v="OAJ;OAJ-ACT_06;Ago"/>
    <x v="0"/>
    <s v="Fortalecer la Vigilancia."/>
    <s v="SI"/>
    <s v="PEI_02"/>
    <x v="1"/>
    <s v="PEI_11 - Investigaciones"/>
    <s v="OAJ-E_03"/>
    <s v="3. Actuaciones Administrativas - Concepto del Consejo de Estado."/>
    <s v="OAJ-ACT_06"/>
    <s v="2. REVOCATORIA DIRECTA"/>
    <s v="OAJ"/>
    <s v="Oficina_Asesora_Jurídica"/>
    <n v="2"/>
    <n v="12"/>
    <n v="2019"/>
    <d v="2019-08-30T00:00:00"/>
    <s v="Ago"/>
    <n v="0"/>
    <n v="0"/>
    <e v="#DIV/0!"/>
    <e v="#DIV/0!"/>
    <e v="#N/A"/>
    <e v="#N/A"/>
    <n v="0"/>
    <m/>
    <m/>
  </r>
  <r>
    <n v="180"/>
    <s v="OE1;SI;OAJ-ACT_06"/>
    <s v="OAJ;OAJ-ACT_06;Sep"/>
    <x v="0"/>
    <s v="Fortalecer la Vigilancia."/>
    <s v="SI"/>
    <s v="PEI_02"/>
    <x v="1"/>
    <s v="PEI_11 - Investigaciones"/>
    <s v="OAJ-E_03"/>
    <s v="3. Actuaciones Administrativas - Concepto del Consejo de Estado."/>
    <s v="OAJ-ACT_06"/>
    <s v="2. REVOCATORIA DIRECTA"/>
    <s v="OAJ"/>
    <s v="Oficina_Asesora_Jurídica"/>
    <n v="2"/>
    <n v="12"/>
    <n v="2019"/>
    <d v="2019-09-30T00:00:00"/>
    <s v="Sep"/>
    <e v="#N/A"/>
    <e v="#N/A"/>
    <e v="#N/A"/>
    <e v="#N/A"/>
    <e v="#N/A"/>
    <e v="#N/A"/>
    <n v="0"/>
    <m/>
    <m/>
  </r>
  <r>
    <n v="180"/>
    <s v="OE1;SI;OAJ-ACT_06"/>
    <s v="OAJ;OAJ-ACT_06;Oct"/>
    <x v="0"/>
    <s v="Fortalecer la Vigilancia."/>
    <s v="SI"/>
    <s v="PEI_02"/>
    <x v="1"/>
    <s v="PEI_11 - Investigaciones"/>
    <s v="OAJ-E_03"/>
    <s v="3. Actuaciones Administrativas - Concepto del Consejo de Estado."/>
    <s v="OAJ-ACT_06"/>
    <s v="2. REVOCATORIA DIRECTA"/>
    <s v="OAJ"/>
    <s v="Oficina_Asesora_Jurídica"/>
    <n v="2"/>
    <n v="12"/>
    <n v="2019"/>
    <d v="2019-10-30T00:00:00"/>
    <s v="Oct"/>
    <e v="#N/A"/>
    <e v="#N/A"/>
    <n v="0"/>
    <s v="Por Ejecutar"/>
    <e v="#N/A"/>
    <e v="#N/A"/>
    <n v="0"/>
    <m/>
    <m/>
  </r>
  <r>
    <n v="180"/>
    <s v="OE1;SI;OAJ-ACT_06"/>
    <s v="OAJ;OAJ-ACT_06;Nov"/>
    <x v="0"/>
    <s v="Fortalecer la Vigilancia."/>
    <s v="SI"/>
    <s v="PEI_02"/>
    <x v="1"/>
    <s v="PEI_11 - Investigaciones"/>
    <s v="OAJ-E_03"/>
    <s v="3. Actuaciones Administrativas - Concepto del Consejo de Estado."/>
    <s v="OAJ-ACT_06"/>
    <s v="2. REVOCATORIA DIRECTA"/>
    <s v="OAJ"/>
    <s v="Oficina_Asesora_Jurídica"/>
    <n v="2"/>
    <n v="12"/>
    <n v="2019"/>
    <d v="2019-11-30T00:00:00"/>
    <s v="Nov"/>
    <e v="#N/A"/>
    <n v="0"/>
    <n v="0"/>
    <s v="Por Ejecutar"/>
    <e v="#N/A"/>
    <e v="#N/A"/>
    <n v="0"/>
    <m/>
    <m/>
  </r>
  <r>
    <n v="180"/>
    <s v="OE1;SI;OAJ-ACT_06"/>
    <s v="OAJ;OAJ-ACT_06;Dic"/>
    <x v="0"/>
    <s v="Fortalecer la Vigilancia."/>
    <s v="SI"/>
    <s v="PEI_02"/>
    <x v="1"/>
    <s v="PEI_11 - Investigaciones"/>
    <s v="OAJ-E_03"/>
    <s v="3. Actuaciones Administrativas - Concepto del Consejo de Estado."/>
    <s v="OAJ-ACT_06"/>
    <s v="2. REVOCATORIA DIRECTA"/>
    <s v="OAJ"/>
    <s v="Oficina_Asesora_Jurídica"/>
    <n v="2"/>
    <n v="12"/>
    <n v="2019"/>
    <d v="2019-12-30T00:00:00"/>
    <s v="Dic"/>
    <e v="#N/A"/>
    <n v="0"/>
    <n v="0"/>
    <s v="Por Ejecutar"/>
    <e v="#N/A"/>
    <e v="#N/A"/>
    <n v="0"/>
    <m/>
    <m/>
  </r>
  <r>
    <n v="181"/>
    <s v="OE1;SI;OAJ-ACT_07"/>
    <s v="OAJ;OAJ-ACT_07;Ene"/>
    <x v="0"/>
    <s v="Fortalecer la Vigilancia."/>
    <s v="SI"/>
    <s v="PAI_10"/>
    <x v="0"/>
    <s v="Operacional"/>
    <s v="OAJ-E_04"/>
    <s v="Actividad Regulatoria"/>
    <s v="OAJ-ACT_07"/>
    <s v="Informes mensuales de Actividad Regulatoria"/>
    <s v="OAJ"/>
    <s v="Oficina_Asesora_Jurídica"/>
    <n v="2"/>
    <n v="12"/>
    <n v="2019"/>
    <d v="2019-01-30T00:00:00"/>
    <s v="Ene"/>
    <n v="1"/>
    <n v="1"/>
    <n v="1"/>
    <s v="Ejecutada"/>
    <e v="#N/A"/>
    <e v="#N/A"/>
    <n v="0"/>
    <e v="#N/A"/>
    <e v="#N/A"/>
  </r>
  <r>
    <n v="181"/>
    <s v="OE1;SI;OAJ-ACT_07"/>
    <s v="OAJ;OAJ-ACT_07;Feb"/>
    <x v="0"/>
    <s v="Fortalecer la Vigilancia."/>
    <s v="SI"/>
    <s v="PAI_10"/>
    <x v="0"/>
    <s v="Operacional"/>
    <s v="OAJ-E_04"/>
    <s v="Actividad Regulatoria"/>
    <s v="OAJ-ACT_07"/>
    <s v="Informes mensuales de Actividad Regulatoria"/>
    <s v="OAJ"/>
    <s v="Oficina_Asesora_Jurídica"/>
    <n v="2"/>
    <n v="12"/>
    <n v="2019"/>
    <d v="2019-02-28T00:00:00"/>
    <s v="Feb"/>
    <n v="1"/>
    <n v="0"/>
    <n v="0"/>
    <s v="Por Ejecutar"/>
    <e v="#N/A"/>
    <e v="#N/A"/>
    <n v="0"/>
    <m/>
    <m/>
  </r>
  <r>
    <n v="181"/>
    <s v="OE1;SI;OAJ-ACT_07"/>
    <s v="OAJ;OAJ-ACT_07;Mar"/>
    <x v="0"/>
    <s v="Fortalecer la Vigilancia."/>
    <s v="SI"/>
    <s v="PAI_10"/>
    <x v="0"/>
    <s v="Operacional"/>
    <s v="OAJ-E_04"/>
    <s v="Actividad Regulatoria"/>
    <s v="OAJ-ACT_07"/>
    <s v="Informes mensuales de Actividad Regulatoria"/>
    <s v="OAJ"/>
    <s v="Oficina_Asesora_Jurídica"/>
    <n v="2"/>
    <n v="12"/>
    <n v="2019"/>
    <d v="2019-03-30T00:00:00"/>
    <s v="Mar"/>
    <n v="1"/>
    <n v="0"/>
    <n v="0"/>
    <s v="Por Ejecutar"/>
    <e v="#N/A"/>
    <e v="#N/A"/>
    <n v="0"/>
    <m/>
    <m/>
  </r>
  <r>
    <n v="181"/>
    <s v="OE1;SI;OAJ-ACT_07"/>
    <s v="OAJ;OAJ-ACT_07;Abr"/>
    <x v="0"/>
    <s v="Fortalecer la Vigilancia."/>
    <s v="SI"/>
    <s v="PAI_10"/>
    <x v="0"/>
    <s v="Operacional"/>
    <s v="OAJ-E_04"/>
    <s v="Actividad Regulatoria"/>
    <s v="OAJ-ACT_07"/>
    <s v="Informes mensuales de Actividad Regulatoria"/>
    <s v="OAJ"/>
    <s v="Oficina_Asesora_Jurídica"/>
    <n v="2"/>
    <n v="12"/>
    <n v="2019"/>
    <d v="2019-04-30T00:00:00"/>
    <s v="Abr"/>
    <n v="1"/>
    <n v="0"/>
    <n v="0"/>
    <s v="Por Ejecutar"/>
    <e v="#N/A"/>
    <e v="#N/A"/>
    <n v="0"/>
    <m/>
    <m/>
  </r>
  <r>
    <n v="181"/>
    <s v="OE1;SI;OAJ-ACT_07"/>
    <s v="OAJ;OAJ-ACT_07;May"/>
    <x v="0"/>
    <s v="Fortalecer la Vigilancia."/>
    <s v="SI"/>
    <s v="PAI_10"/>
    <x v="0"/>
    <s v="Operacional"/>
    <s v="OAJ-E_04"/>
    <s v="Actividad Regulatoria"/>
    <s v="OAJ-ACT_07"/>
    <s v="Informes mensuales de Actividad Regulatoria"/>
    <s v="OAJ"/>
    <s v="Oficina_Asesora_Jurídica"/>
    <n v="2"/>
    <n v="12"/>
    <n v="2019"/>
    <d v="2019-05-30T00:00:00"/>
    <s v="May"/>
    <n v="1"/>
    <n v="0"/>
    <n v="0"/>
    <s v="Por Ejecutar"/>
    <e v="#N/A"/>
    <e v="#N/A"/>
    <n v="0"/>
    <m/>
    <m/>
  </r>
  <r>
    <n v="181"/>
    <s v="OE1;SI;OAJ-ACT_07"/>
    <s v="OAJ;OAJ-ACT_07;Jun"/>
    <x v="0"/>
    <s v="Fortalecer la Vigilancia."/>
    <s v="SI"/>
    <s v="PAI_10"/>
    <x v="0"/>
    <s v="Operacional"/>
    <s v="OAJ-E_04"/>
    <s v="Actividad Regulatoria"/>
    <s v="OAJ-ACT_07"/>
    <s v="Informes mensuales de Actividad Regulatoria"/>
    <s v="OAJ"/>
    <s v="Oficina_Asesora_Jurídica"/>
    <n v="2"/>
    <n v="12"/>
    <n v="2019"/>
    <d v="2019-06-30T00:00:00"/>
    <s v="Jun"/>
    <n v="1"/>
    <n v="0"/>
    <n v="0"/>
    <s v="Por Ejecutar"/>
    <e v="#N/A"/>
    <e v="#N/A"/>
    <n v="0"/>
    <m/>
    <m/>
  </r>
  <r>
    <n v="181"/>
    <s v="OE1;SI;OAJ-ACT_07"/>
    <s v="OAJ;OAJ-ACT_07;Jul"/>
    <x v="0"/>
    <s v="Fortalecer la Vigilancia."/>
    <s v="SI"/>
    <s v="PAI_10"/>
    <x v="0"/>
    <s v="Operacional"/>
    <s v="OAJ-E_04"/>
    <s v="Actividad Regulatoria"/>
    <s v="OAJ-ACT_07"/>
    <s v="Informes mensuales de Actividad Regulatoria"/>
    <s v="OAJ"/>
    <s v="Oficina_Asesora_Jurídica"/>
    <n v="2"/>
    <n v="12"/>
    <n v="2019"/>
    <d v="2019-07-30T00:00:00"/>
    <s v="Jul"/>
    <n v="1"/>
    <n v="0"/>
    <n v="0"/>
    <s v="Por Ejecutar"/>
    <e v="#N/A"/>
    <e v="#N/A"/>
    <n v="0"/>
    <m/>
    <m/>
  </r>
  <r>
    <n v="181"/>
    <s v="OE1;SI;OAJ-ACT_07"/>
    <s v="OAJ;OAJ-ACT_07;Ago"/>
    <x v="0"/>
    <s v="Fortalecer la Vigilancia."/>
    <s v="SI"/>
    <s v="PAI_10"/>
    <x v="0"/>
    <s v="Operacional"/>
    <s v="OAJ-E_04"/>
    <s v="Actividad Regulatoria"/>
    <s v="OAJ-ACT_07"/>
    <s v="Informes mensuales de Actividad Regulatoria"/>
    <s v="OAJ"/>
    <s v="Oficina_Asesora_Jurídica"/>
    <n v="2"/>
    <n v="12"/>
    <n v="2019"/>
    <d v="2019-08-30T00:00:00"/>
    <s v="Ago"/>
    <n v="1"/>
    <n v="0"/>
    <n v="0"/>
    <s v="Por Ejecutar"/>
    <e v="#N/A"/>
    <e v="#N/A"/>
    <n v="0"/>
    <m/>
    <m/>
  </r>
  <r>
    <n v="181"/>
    <s v="OE1;SI;OAJ-ACT_07"/>
    <s v="OAJ;OAJ-ACT_07;Sep"/>
    <x v="0"/>
    <s v="Fortalecer la Vigilancia."/>
    <s v="SI"/>
    <s v="PAI_10"/>
    <x v="0"/>
    <s v="Operacional"/>
    <s v="OAJ-E_04"/>
    <s v="Actividad Regulatoria"/>
    <s v="OAJ-ACT_07"/>
    <s v="Informes mensuales de Actividad Regulatoria"/>
    <s v="OAJ"/>
    <s v="Oficina_Asesora_Jurídica"/>
    <n v="2"/>
    <n v="12"/>
    <n v="2019"/>
    <d v="2019-09-30T00:00:00"/>
    <s v="Sep"/>
    <e v="#N/A"/>
    <e v="#N/A"/>
    <e v="#N/A"/>
    <e v="#N/A"/>
    <e v="#N/A"/>
    <e v="#N/A"/>
    <n v="0"/>
    <m/>
    <m/>
  </r>
  <r>
    <n v="181"/>
    <s v="OE1;SI;OAJ-ACT_07"/>
    <s v="OAJ;OAJ-ACT_07;Oct"/>
    <x v="0"/>
    <s v="Fortalecer la Vigilancia."/>
    <s v="SI"/>
    <s v="PAI_10"/>
    <x v="0"/>
    <s v="Operacional"/>
    <s v="OAJ-E_04"/>
    <s v="Actividad Regulatoria"/>
    <s v="OAJ-ACT_07"/>
    <s v="Informes mensuales de Actividad Regulatoria"/>
    <s v="OAJ"/>
    <s v="Oficina_Asesora_Jurídica"/>
    <n v="2"/>
    <n v="12"/>
    <n v="2019"/>
    <d v="2019-10-30T00:00:00"/>
    <s v="Oct"/>
    <e v="#N/A"/>
    <e v="#N/A"/>
    <n v="0"/>
    <s v="Por Ejecutar"/>
    <e v="#N/A"/>
    <e v="#N/A"/>
    <n v="0"/>
    <m/>
    <m/>
  </r>
  <r>
    <n v="181"/>
    <s v="OE1;SI;OAJ-ACT_07"/>
    <s v="OAJ;OAJ-ACT_07;Nov"/>
    <x v="0"/>
    <s v="Fortalecer la Vigilancia."/>
    <s v="SI"/>
    <s v="PAI_10"/>
    <x v="0"/>
    <s v="Operacional"/>
    <s v="OAJ-E_04"/>
    <s v="Actividad Regulatoria"/>
    <s v="OAJ-ACT_07"/>
    <s v="Informes mensuales de Actividad Regulatoria"/>
    <s v="OAJ"/>
    <s v="Oficina_Asesora_Jurídica"/>
    <n v="2"/>
    <n v="12"/>
    <n v="2019"/>
    <d v="2019-11-30T00:00:00"/>
    <s v="Nov"/>
    <e v="#N/A"/>
    <n v="1"/>
    <n v="0"/>
    <s v="Por Ejecutar"/>
    <e v="#N/A"/>
    <e v="#N/A"/>
    <n v="0"/>
    <m/>
    <m/>
  </r>
  <r>
    <n v="181"/>
    <s v="OE1;SI;OAJ-ACT_07"/>
    <s v="OAJ;OAJ-ACT_07;Dic"/>
    <x v="0"/>
    <s v="Fortalecer la Vigilancia."/>
    <s v="SI"/>
    <s v="PAI_10"/>
    <x v="0"/>
    <s v="Operacional"/>
    <s v="OAJ-E_04"/>
    <s v="Actividad Regulatoria"/>
    <s v="OAJ-ACT_07"/>
    <s v="Informes mensuales de Actividad Regulatoria"/>
    <s v="OAJ"/>
    <s v="Oficina_Asesora_Jurídica"/>
    <n v="2"/>
    <n v="12"/>
    <n v="2019"/>
    <d v="2019-12-30T00:00:00"/>
    <s v="Dic"/>
    <e v="#N/A"/>
    <n v="1"/>
    <n v="0"/>
    <s v="Por Ejecutar"/>
    <e v="#N/A"/>
    <e v="#N/A"/>
    <n v="0"/>
    <m/>
    <m/>
  </r>
  <r>
    <n v="182"/>
    <s v="OE1;SI;OAJ-ACT_08"/>
    <s v="OAJ;OAJ-ACT_08;Ene"/>
    <x v="0"/>
    <s v="Fortalecer la Vigilancia."/>
    <s v="SI"/>
    <s v="PAI_10"/>
    <x v="0"/>
    <s v="Operacional"/>
    <s v="OAJ-E_05"/>
    <s v="Defensa Judicial de la Entidad."/>
    <s v="OAJ-ACT_08"/>
    <s v="Procesos Prejudiciales, judiciales y Acciones de Tutela."/>
    <s v="OAJ"/>
    <s v="Oficina_Asesora_Jurídica"/>
    <n v="1"/>
    <n v="12"/>
    <n v="2019"/>
    <d v="2019-01-30T00:00:00"/>
    <s v="Ene"/>
    <n v="88"/>
    <n v="88"/>
    <n v="1"/>
    <s v="Ejecutada"/>
    <e v="#N/A"/>
    <e v="#N/A"/>
    <n v="0"/>
    <e v="#N/A"/>
    <e v="#N/A"/>
  </r>
  <r>
    <n v="182"/>
    <s v="OE1;SI;OAJ-ACT_08"/>
    <s v="OAJ;OAJ-ACT_08;Feb"/>
    <x v="0"/>
    <s v="Fortalecer la Vigilancia."/>
    <s v="SI"/>
    <s v="PAI_10"/>
    <x v="0"/>
    <s v="Operacional"/>
    <s v="OAJ-E_05"/>
    <s v="Defensa Judicial de la Entidad."/>
    <s v="OAJ-ACT_08"/>
    <s v="Procesos Prejudiciales, judiciales y Acciones de Tutela."/>
    <s v="OAJ"/>
    <s v="Oficina_Asesora_Jurídica"/>
    <n v="1"/>
    <n v="12"/>
    <n v="2019"/>
    <d v="2019-02-28T00:00:00"/>
    <s v="Feb"/>
    <n v="0"/>
    <n v="0"/>
    <n v="0"/>
    <s v="Por Ejecutar"/>
    <e v="#N/A"/>
    <e v="#N/A"/>
    <n v="0"/>
    <m/>
    <m/>
  </r>
  <r>
    <n v="182"/>
    <s v="OE1;SI;OAJ-ACT_08"/>
    <s v="OAJ;OAJ-ACT_08;Mar"/>
    <x v="0"/>
    <s v="Fortalecer la Vigilancia."/>
    <s v="SI"/>
    <s v="PAI_10"/>
    <x v="0"/>
    <s v="Operacional"/>
    <s v="OAJ-E_05"/>
    <s v="Defensa Judicial de la Entidad."/>
    <s v="OAJ-ACT_08"/>
    <s v="Procesos Prejudiciales, judiciales y Acciones de Tutela."/>
    <s v="OAJ"/>
    <s v="Oficina_Asesora_Jurídica"/>
    <n v="1"/>
    <n v="12"/>
    <n v="2019"/>
    <d v="2019-03-30T00:00:00"/>
    <s v="Mar"/>
    <n v="0"/>
    <n v="0"/>
    <n v="0"/>
    <s v="Por Ejecutar"/>
    <e v="#N/A"/>
    <e v="#N/A"/>
    <n v="0"/>
    <m/>
    <m/>
  </r>
  <r>
    <n v="182"/>
    <s v="OE1;SI;OAJ-ACT_08"/>
    <s v="OAJ;OAJ-ACT_08;Abr"/>
    <x v="0"/>
    <s v="Fortalecer la Vigilancia."/>
    <s v="SI"/>
    <s v="PAI_10"/>
    <x v="0"/>
    <s v="Operacional"/>
    <s v="OAJ-E_05"/>
    <s v="Defensa Judicial de la Entidad."/>
    <s v="OAJ-ACT_08"/>
    <s v="Procesos Prejudiciales, judiciales y Acciones de Tutela."/>
    <s v="OAJ"/>
    <s v="Oficina_Asesora_Jurídica"/>
    <n v="1"/>
    <n v="12"/>
    <n v="2019"/>
    <d v="2019-04-30T00:00:00"/>
    <s v="Abr"/>
    <n v="0"/>
    <n v="0"/>
    <n v="0"/>
    <s v="Por Ejecutar"/>
    <e v="#N/A"/>
    <e v="#N/A"/>
    <n v="0"/>
    <m/>
    <m/>
  </r>
  <r>
    <n v="182"/>
    <s v="OE1;SI;OAJ-ACT_08"/>
    <s v="OAJ;OAJ-ACT_08;May"/>
    <x v="0"/>
    <s v="Fortalecer la Vigilancia."/>
    <s v="SI"/>
    <s v="PAI_10"/>
    <x v="0"/>
    <s v="Operacional"/>
    <s v="OAJ-E_05"/>
    <s v="Defensa Judicial de la Entidad."/>
    <s v="OAJ-ACT_08"/>
    <s v="Procesos Prejudiciales, judiciales y Acciones de Tutela."/>
    <s v="OAJ"/>
    <s v="Oficina_Asesora_Jurídica"/>
    <n v="1"/>
    <n v="12"/>
    <n v="2019"/>
    <d v="2019-05-30T00:00:00"/>
    <s v="May"/>
    <n v="0"/>
    <n v="0"/>
    <n v="0"/>
    <s v="Por Ejecutar"/>
    <e v="#N/A"/>
    <e v="#N/A"/>
    <n v="0"/>
    <m/>
    <m/>
  </r>
  <r>
    <n v="182"/>
    <s v="OE1;SI;OAJ-ACT_08"/>
    <s v="OAJ;OAJ-ACT_08;Jun"/>
    <x v="0"/>
    <s v="Fortalecer la Vigilancia."/>
    <s v="SI"/>
    <s v="PAI_10"/>
    <x v="0"/>
    <s v="Operacional"/>
    <s v="OAJ-E_05"/>
    <s v="Defensa Judicial de la Entidad."/>
    <s v="OAJ-ACT_08"/>
    <s v="Procesos Prejudiciales, judiciales y Acciones de Tutela."/>
    <s v="OAJ"/>
    <s v="Oficina_Asesora_Jurídica"/>
    <n v="1"/>
    <n v="12"/>
    <n v="2019"/>
    <d v="2019-06-30T00:00:00"/>
    <s v="Jun"/>
    <n v="0"/>
    <n v="0"/>
    <e v="#DIV/0!"/>
    <e v="#DIV/0!"/>
    <e v="#N/A"/>
    <e v="#N/A"/>
    <n v="0"/>
    <m/>
    <m/>
  </r>
  <r>
    <n v="182"/>
    <s v="OE1;SI;OAJ-ACT_08"/>
    <s v="OAJ;OAJ-ACT_08;Jul"/>
    <x v="0"/>
    <s v="Fortalecer la Vigilancia."/>
    <s v="SI"/>
    <s v="PAI_10"/>
    <x v="0"/>
    <s v="Operacional"/>
    <s v="OAJ-E_05"/>
    <s v="Defensa Judicial de la Entidad."/>
    <s v="OAJ-ACT_08"/>
    <s v="Procesos Prejudiciales, judiciales y Acciones de Tutela."/>
    <s v="OAJ"/>
    <s v="Oficina_Asesora_Jurídica"/>
    <n v="1"/>
    <n v="12"/>
    <n v="2019"/>
    <d v="2019-07-30T00:00:00"/>
    <s v="Jul"/>
    <n v="0"/>
    <n v="0"/>
    <n v="0"/>
    <s v="Por Ejecutar"/>
    <e v="#N/A"/>
    <e v="#N/A"/>
    <n v="0"/>
    <m/>
    <m/>
  </r>
  <r>
    <n v="182"/>
    <s v="OE1;SI;OAJ-ACT_08"/>
    <s v="OAJ;OAJ-ACT_08;Ago"/>
    <x v="0"/>
    <s v="Fortalecer la Vigilancia."/>
    <s v="SI"/>
    <s v="PAI_10"/>
    <x v="0"/>
    <s v="Operacional"/>
    <s v="OAJ-E_05"/>
    <s v="Defensa Judicial de la Entidad."/>
    <s v="OAJ-ACT_08"/>
    <s v="Procesos Prejudiciales, judiciales y Acciones de Tutela."/>
    <s v="OAJ"/>
    <s v="Oficina_Asesora_Jurídica"/>
    <n v="1"/>
    <n v="12"/>
    <n v="2019"/>
    <d v="2019-08-30T00:00:00"/>
    <s v="Ago"/>
    <n v="0"/>
    <n v="0"/>
    <n v="0"/>
    <s v="Por Ejecutar"/>
    <e v="#N/A"/>
    <e v="#N/A"/>
    <n v="0"/>
    <m/>
    <m/>
  </r>
  <r>
    <n v="182"/>
    <s v="OE1;SI;OAJ-ACT_08"/>
    <s v="OAJ;OAJ-ACT_08;Sep"/>
    <x v="0"/>
    <s v="Fortalecer la Vigilancia."/>
    <s v="SI"/>
    <s v="PAI_10"/>
    <x v="0"/>
    <s v="Operacional"/>
    <s v="OAJ-E_05"/>
    <s v="Defensa Judicial de la Entidad."/>
    <s v="OAJ-ACT_08"/>
    <s v="Procesos Prejudiciales, judiciales y Acciones de Tutela."/>
    <s v="OAJ"/>
    <s v="Oficina_Asesora_Jurídica"/>
    <n v="1"/>
    <n v="12"/>
    <n v="2019"/>
    <d v="2019-09-30T00:00:00"/>
    <s v="Sep"/>
    <e v="#N/A"/>
    <e v="#N/A"/>
    <e v="#N/A"/>
    <e v="#N/A"/>
    <e v="#N/A"/>
    <e v="#N/A"/>
    <n v="0"/>
    <m/>
    <m/>
  </r>
  <r>
    <n v="182"/>
    <s v="OE1;SI;OAJ-ACT_08"/>
    <s v="OAJ;OAJ-ACT_08;Oct"/>
    <x v="0"/>
    <s v="Fortalecer la Vigilancia."/>
    <s v="SI"/>
    <s v="PAI_10"/>
    <x v="0"/>
    <s v="Operacional"/>
    <s v="OAJ-E_05"/>
    <s v="Defensa Judicial de la Entidad."/>
    <s v="OAJ-ACT_08"/>
    <s v="Procesos Prejudiciales, judiciales y Acciones de Tutela."/>
    <s v="OAJ"/>
    <s v="Oficina_Asesora_Jurídica"/>
    <n v="1"/>
    <n v="12"/>
    <n v="2019"/>
    <d v="2019-10-30T00:00:00"/>
    <s v="Oct"/>
    <e v="#N/A"/>
    <e v="#N/A"/>
    <n v="0"/>
    <s v="Por Ejecutar"/>
    <e v="#N/A"/>
    <e v="#N/A"/>
    <n v="0"/>
    <m/>
    <m/>
  </r>
  <r>
    <n v="182"/>
    <s v="OE1;SI;OAJ-ACT_08"/>
    <s v="OAJ;OAJ-ACT_08;Nov"/>
    <x v="0"/>
    <s v="Fortalecer la Vigilancia."/>
    <s v="SI"/>
    <s v="PAI_10"/>
    <x v="0"/>
    <s v="Operacional"/>
    <s v="OAJ-E_05"/>
    <s v="Defensa Judicial de la Entidad."/>
    <s v="OAJ-ACT_08"/>
    <s v="Procesos Prejudiciales, judiciales y Acciones de Tutela."/>
    <s v="OAJ"/>
    <s v="Oficina_Asesora_Jurídica"/>
    <n v="1"/>
    <n v="12"/>
    <n v="2019"/>
    <d v="2019-11-30T00:00:00"/>
    <s v="Nov"/>
    <e v="#N/A"/>
    <n v="0"/>
    <n v="0"/>
    <s v="Por Ejecutar"/>
    <e v="#N/A"/>
    <e v="#N/A"/>
    <n v="0"/>
    <m/>
    <m/>
  </r>
  <r>
    <n v="182"/>
    <s v="OE1;SI;OAJ-ACT_08"/>
    <s v="OAJ;OAJ-ACT_08;Dic"/>
    <x v="0"/>
    <s v="Fortalecer la Vigilancia."/>
    <s v="SI"/>
    <s v="PAI_10"/>
    <x v="0"/>
    <s v="Operacional"/>
    <s v="OAJ-E_05"/>
    <s v="Defensa Judicial de la Entidad."/>
    <s v="OAJ-ACT_08"/>
    <s v="Procesos Prejudiciales, judiciales y Acciones de Tutela."/>
    <s v="OAJ"/>
    <s v="Oficina_Asesora_Jurídica"/>
    <n v="1"/>
    <n v="12"/>
    <n v="2019"/>
    <d v="2019-12-30T00:00:00"/>
    <s v="Dic"/>
    <e v="#N/A"/>
    <n v="0"/>
    <e v="#N/A"/>
    <e v="#N/A"/>
    <e v="#N/A"/>
    <e v="#N/A"/>
    <n v="0"/>
    <m/>
    <m/>
  </r>
  <r>
    <n v="183"/>
    <s v="OE1;SI;OAJ-ACT_09"/>
    <s v="OAJ;OAJ-ACT_09;Ene"/>
    <x v="0"/>
    <s v="Fortalecer la Vigilancia."/>
    <s v="SI"/>
    <s v="PAI_10"/>
    <x v="0"/>
    <s v="Operacional"/>
    <s v="OAJ-E_06"/>
    <s v="Sometimiento a Control"/>
    <s v="OAJ-ACT_09"/>
    <s v="Sociedades Sometidas a Control"/>
    <s v="OAJ"/>
    <s v="Oficina_Asesora_Jurídica"/>
    <n v="1"/>
    <n v="12"/>
    <n v="2019"/>
    <d v="2019-01-30T00:00:00"/>
    <s v="Ene"/>
    <n v="18"/>
    <n v="18"/>
    <n v="1"/>
    <s v="Ejecutada"/>
    <e v="#N/A"/>
    <e v="#N/A"/>
    <n v="0"/>
    <e v="#N/A"/>
    <e v="#N/A"/>
  </r>
  <r>
    <n v="183"/>
    <s v="OE1;SI;OAJ-ACT_09"/>
    <s v="OAJ;OAJ-ACT_09;Feb"/>
    <x v="0"/>
    <s v="Fortalecer la Vigilancia."/>
    <s v="SI"/>
    <s v="PAI_10"/>
    <x v="0"/>
    <s v="Operacional"/>
    <s v="OAJ-E_06"/>
    <s v="Sometimiento a Control"/>
    <s v="OAJ-ACT_09"/>
    <s v="Sociedades Sometidas a Control"/>
    <s v="OAJ"/>
    <s v="Oficina_Asesora_Jurídica"/>
    <n v="1"/>
    <n v="12"/>
    <n v="2019"/>
    <d v="2019-02-28T00:00:00"/>
    <s v="Feb"/>
    <n v="0"/>
    <n v="0"/>
    <n v="0"/>
    <s v="Por Ejecutar"/>
    <e v="#N/A"/>
    <e v="#N/A"/>
    <n v="0"/>
    <m/>
    <m/>
  </r>
  <r>
    <n v="183"/>
    <s v="OE1;SI;OAJ-ACT_09"/>
    <s v="OAJ;OAJ-ACT_09;Mar"/>
    <x v="0"/>
    <s v="Fortalecer la Vigilancia."/>
    <s v="SI"/>
    <s v="PAI_10"/>
    <x v="0"/>
    <s v="Operacional"/>
    <s v="OAJ-E_06"/>
    <s v="Sometimiento a Control"/>
    <s v="OAJ-ACT_09"/>
    <s v="Sociedades Sometidas a Control"/>
    <s v="OAJ"/>
    <s v="Oficina_Asesora_Jurídica"/>
    <n v="1"/>
    <n v="12"/>
    <n v="2019"/>
    <d v="2019-03-30T00:00:00"/>
    <s v="Mar"/>
    <n v="0"/>
    <n v="0"/>
    <n v="0"/>
    <s v="Por Ejecutar"/>
    <e v="#N/A"/>
    <e v="#N/A"/>
    <n v="0"/>
    <m/>
    <m/>
  </r>
  <r>
    <n v="183"/>
    <s v="OE1;SI;OAJ-ACT_09"/>
    <s v="OAJ;OAJ-ACT_09;Abr"/>
    <x v="0"/>
    <s v="Fortalecer la Vigilancia."/>
    <s v="SI"/>
    <s v="PAI_10"/>
    <x v="0"/>
    <s v="Operacional"/>
    <s v="OAJ-E_06"/>
    <s v="Sometimiento a Control"/>
    <s v="OAJ-ACT_09"/>
    <s v="Sociedades Sometidas a Control"/>
    <s v="OAJ"/>
    <s v="Oficina_Asesora_Jurídica"/>
    <n v="1"/>
    <n v="12"/>
    <n v="2019"/>
    <d v="2019-04-30T00:00:00"/>
    <s v="Abr"/>
    <n v="0"/>
    <n v="0"/>
    <n v="0"/>
    <s v="Por Ejecutar"/>
    <e v="#N/A"/>
    <e v="#N/A"/>
    <n v="0"/>
    <m/>
    <m/>
  </r>
  <r>
    <n v="183"/>
    <s v="OE1;SI;OAJ-ACT_09"/>
    <s v="OAJ;OAJ-ACT_09;May"/>
    <x v="0"/>
    <s v="Fortalecer la Vigilancia."/>
    <s v="SI"/>
    <s v="PAI_10"/>
    <x v="0"/>
    <s v="Operacional"/>
    <s v="OAJ-E_06"/>
    <s v="Sometimiento a Control"/>
    <s v="OAJ-ACT_09"/>
    <s v="Sociedades Sometidas a Control"/>
    <s v="OAJ"/>
    <s v="Oficina_Asesora_Jurídica"/>
    <n v="1"/>
    <n v="12"/>
    <n v="2019"/>
    <d v="2019-05-30T00:00:00"/>
    <s v="May"/>
    <n v="0"/>
    <n v="0"/>
    <n v="0"/>
    <s v="Por Ejecutar"/>
    <e v="#N/A"/>
    <e v="#N/A"/>
    <n v="0"/>
    <m/>
    <m/>
  </r>
  <r>
    <n v="183"/>
    <s v="OE1;SI;OAJ-ACT_09"/>
    <s v="OAJ;OAJ-ACT_09;Jun"/>
    <x v="0"/>
    <s v="Fortalecer la Vigilancia."/>
    <s v="SI"/>
    <s v="PAI_10"/>
    <x v="0"/>
    <s v="Operacional"/>
    <s v="OAJ-E_06"/>
    <s v="Sometimiento a Control"/>
    <s v="OAJ-ACT_09"/>
    <s v="Sociedades Sometidas a Control"/>
    <s v="OAJ"/>
    <s v="Oficina_Asesora_Jurídica"/>
    <n v="1"/>
    <n v="12"/>
    <n v="2019"/>
    <d v="2019-06-30T00:00:00"/>
    <s v="Jun"/>
    <n v="0"/>
    <n v="0"/>
    <e v="#DIV/0!"/>
    <e v="#DIV/0!"/>
    <e v="#N/A"/>
    <e v="#N/A"/>
    <n v="0"/>
    <m/>
    <m/>
  </r>
  <r>
    <n v="183"/>
    <s v="OE1;SI;OAJ-ACT_09"/>
    <s v="OAJ;OAJ-ACT_09;Jul"/>
    <x v="0"/>
    <s v="Fortalecer la Vigilancia."/>
    <s v="SI"/>
    <s v="PAI_10"/>
    <x v="0"/>
    <s v="Operacional"/>
    <s v="OAJ-E_06"/>
    <s v="Sometimiento a Control"/>
    <s v="OAJ-ACT_09"/>
    <s v="Sociedades Sometidas a Control"/>
    <s v="OAJ"/>
    <s v="Oficina_Asesora_Jurídica"/>
    <n v="1"/>
    <n v="12"/>
    <n v="2019"/>
    <d v="2019-07-30T00:00:00"/>
    <s v="Jul"/>
    <n v="0"/>
    <n v="0"/>
    <e v="#DIV/0!"/>
    <e v="#DIV/0!"/>
    <e v="#N/A"/>
    <e v="#N/A"/>
    <n v="0"/>
    <m/>
    <m/>
  </r>
  <r>
    <n v="183"/>
    <s v="OE1;SI;OAJ-ACT_09"/>
    <s v="OAJ;OAJ-ACT_09;Ago"/>
    <x v="0"/>
    <s v="Fortalecer la Vigilancia."/>
    <s v="SI"/>
    <s v="PAI_10"/>
    <x v="0"/>
    <s v="Operacional"/>
    <s v="OAJ-E_06"/>
    <s v="Sometimiento a Control"/>
    <s v="OAJ-ACT_09"/>
    <s v="Sociedades Sometidas a Control"/>
    <s v="OAJ"/>
    <s v="Oficina_Asesora_Jurídica"/>
    <n v="1"/>
    <n v="12"/>
    <n v="2019"/>
    <d v="2019-08-30T00:00:00"/>
    <s v="Ago"/>
    <n v="0"/>
    <n v="0"/>
    <n v="0"/>
    <s v="Por Ejecutar"/>
    <e v="#N/A"/>
    <e v="#N/A"/>
    <n v="0"/>
    <m/>
    <m/>
  </r>
  <r>
    <n v="183"/>
    <s v="OE1;SI;OAJ-ACT_09"/>
    <s v="OAJ;OAJ-ACT_09;Sep"/>
    <x v="0"/>
    <s v="Fortalecer la Vigilancia."/>
    <s v="SI"/>
    <s v="PAI_10"/>
    <x v="0"/>
    <s v="Operacional"/>
    <s v="OAJ-E_06"/>
    <s v="Sometimiento a Control"/>
    <s v="OAJ-ACT_09"/>
    <s v="Sociedades Sometidas a Control"/>
    <s v="OAJ"/>
    <s v="Oficina_Asesora_Jurídica"/>
    <n v="1"/>
    <n v="12"/>
    <n v="2019"/>
    <d v="2019-09-30T00:00:00"/>
    <s v="Sep"/>
    <e v="#N/A"/>
    <e v="#N/A"/>
    <n v="0"/>
    <s v="Por Ejecutar"/>
    <e v="#N/A"/>
    <e v="#N/A"/>
    <n v="0"/>
    <m/>
    <m/>
  </r>
  <r>
    <n v="183"/>
    <s v="OE1;SI;OAJ-ACT_09"/>
    <s v="OAJ;OAJ-ACT_09;Oct"/>
    <x v="0"/>
    <s v="Fortalecer la Vigilancia."/>
    <s v="SI"/>
    <s v="PAI_10"/>
    <x v="0"/>
    <s v="Operacional"/>
    <s v="OAJ-E_06"/>
    <s v="Sometimiento a Control"/>
    <s v="OAJ-ACT_09"/>
    <s v="Sociedades Sometidas a Control"/>
    <s v="OAJ"/>
    <s v="Oficina_Asesora_Jurídica"/>
    <n v="1"/>
    <n v="12"/>
    <n v="2019"/>
    <d v="2019-10-30T00:00:00"/>
    <s v="Oct"/>
    <e v="#N/A"/>
    <e v="#N/A"/>
    <n v="0"/>
    <s v="Por Ejecutar"/>
    <e v="#N/A"/>
    <e v="#N/A"/>
    <n v="0"/>
    <m/>
    <m/>
  </r>
  <r>
    <n v="183"/>
    <s v="OE1;SI;OAJ-ACT_09"/>
    <s v="OAJ;OAJ-ACT_09;Nov"/>
    <x v="0"/>
    <s v="Fortalecer la Vigilancia."/>
    <s v="SI"/>
    <s v="PAI_10"/>
    <x v="0"/>
    <s v="Operacional"/>
    <s v="OAJ-E_06"/>
    <s v="Sometimiento a Control"/>
    <s v="OAJ-ACT_09"/>
    <s v="Sociedades Sometidas a Control"/>
    <s v="OAJ"/>
    <s v="Oficina_Asesora_Jurídica"/>
    <n v="1"/>
    <n v="12"/>
    <n v="2019"/>
    <d v="2019-11-30T00:00:00"/>
    <s v="Nov"/>
    <e v="#N/A"/>
    <n v="0"/>
    <n v="0"/>
    <s v="Por Ejecutar"/>
    <e v="#N/A"/>
    <e v="#N/A"/>
    <n v="0"/>
    <m/>
    <m/>
  </r>
  <r>
    <n v="183"/>
    <s v="OE1;SI;OAJ-ACT_09"/>
    <s v="OAJ;OAJ-ACT_09;Dic"/>
    <x v="0"/>
    <s v="Fortalecer la Vigilancia."/>
    <s v="SI"/>
    <s v="PAI_10"/>
    <x v="0"/>
    <s v="Operacional"/>
    <s v="OAJ-E_06"/>
    <s v="Sometimiento a Control"/>
    <s v="OAJ-ACT_09"/>
    <s v="Sociedades Sometidas a Control"/>
    <s v="OAJ"/>
    <s v="Oficina_Asesora_Jurídica"/>
    <n v="1"/>
    <n v="12"/>
    <n v="2019"/>
    <d v="2019-12-30T00:00:00"/>
    <s v="Dic"/>
    <e v="#N/A"/>
    <n v="0"/>
    <n v="0"/>
    <s v="Por Ejecutar"/>
    <e v="#N/A"/>
    <e v="#N/A"/>
    <n v="0"/>
    <m/>
    <m/>
  </r>
  <r>
    <n v="184"/>
    <s v="OE1;SI;OAJ-ACT_10"/>
    <s v="OAJ;OAJ-ACT_10;Ene"/>
    <x v="0"/>
    <s v="Fortalecer la Vigilancia."/>
    <s v="SI"/>
    <s v="PAI_10"/>
    <x v="0"/>
    <s v="Operacional"/>
    <s v="OAJ-E_06"/>
    <s v="Sometimiento a Control"/>
    <s v="OAJ-ACT_10"/>
    <s v="Informes Motivados Allegados por la Delegatura"/>
    <s v="OAJ"/>
    <s v="Oficina_Asesora_Jurídica"/>
    <n v="1"/>
    <n v="12"/>
    <n v="2019"/>
    <d v="2019-01-30T00:00:00"/>
    <s v="Ene"/>
    <n v="0"/>
    <n v="0"/>
    <e v="#DIV/0!"/>
    <e v="#DIV/0!"/>
    <e v="#N/A"/>
    <e v="#N/A"/>
    <n v="0"/>
    <e v="#N/A"/>
    <e v="#N/A"/>
  </r>
  <r>
    <n v="184"/>
    <s v="OE1;SI;OAJ-ACT_10"/>
    <s v="OAJ;OAJ-ACT_10;Feb"/>
    <x v="0"/>
    <s v="Fortalecer la Vigilancia."/>
    <s v="SI"/>
    <s v="PAI_10"/>
    <x v="0"/>
    <s v="Operacional"/>
    <s v="OAJ-E_06"/>
    <s v="Sometimiento a Control"/>
    <s v="OAJ-ACT_10"/>
    <s v="Informes Motivados Allegados por la Delegatura"/>
    <s v="OAJ"/>
    <s v="Oficina_Asesora_Jurídica"/>
    <n v="1"/>
    <n v="12"/>
    <n v="2019"/>
    <d v="2019-02-28T00:00:00"/>
    <s v="Feb"/>
    <n v="0"/>
    <n v="0"/>
    <e v="#DIV/0!"/>
    <e v="#DIV/0!"/>
    <e v="#N/A"/>
    <e v="#N/A"/>
    <n v="0"/>
    <m/>
    <m/>
  </r>
  <r>
    <n v="184"/>
    <s v="OE1;SI;OAJ-ACT_10"/>
    <s v="OAJ;OAJ-ACT_10;Mar"/>
    <x v="0"/>
    <s v="Fortalecer la Vigilancia."/>
    <s v="SI"/>
    <s v="PAI_10"/>
    <x v="0"/>
    <s v="Operacional"/>
    <s v="OAJ-E_06"/>
    <s v="Sometimiento a Control"/>
    <s v="OAJ-ACT_10"/>
    <s v="Informes Motivados Allegados por la Delegatura"/>
    <s v="OAJ"/>
    <s v="Oficina_Asesora_Jurídica"/>
    <n v="1"/>
    <n v="12"/>
    <n v="2019"/>
    <d v="2019-03-30T00:00:00"/>
    <s v="Mar"/>
    <n v="0"/>
    <n v="0"/>
    <e v="#DIV/0!"/>
    <e v="#DIV/0!"/>
    <e v="#N/A"/>
    <e v="#N/A"/>
    <n v="0"/>
    <m/>
    <m/>
  </r>
  <r>
    <n v="184"/>
    <s v="OE1;SI;OAJ-ACT_10"/>
    <s v="OAJ;OAJ-ACT_10;Abr"/>
    <x v="0"/>
    <s v="Fortalecer la Vigilancia."/>
    <s v="SI"/>
    <s v="PAI_10"/>
    <x v="0"/>
    <s v="Operacional"/>
    <s v="OAJ-E_06"/>
    <s v="Sometimiento a Control"/>
    <s v="OAJ-ACT_10"/>
    <s v="Informes Motivados Allegados por la Delegatura"/>
    <s v="OAJ"/>
    <s v="Oficina_Asesora_Jurídica"/>
    <n v="1"/>
    <n v="12"/>
    <n v="2019"/>
    <d v="2019-04-30T00:00:00"/>
    <s v="Abr"/>
    <n v="0"/>
    <n v="0"/>
    <e v="#DIV/0!"/>
    <e v="#DIV/0!"/>
    <e v="#N/A"/>
    <e v="#N/A"/>
    <n v="0"/>
    <m/>
    <m/>
  </r>
  <r>
    <n v="184"/>
    <s v="OE1;SI;OAJ-ACT_10"/>
    <s v="OAJ;OAJ-ACT_10;May"/>
    <x v="0"/>
    <s v="Fortalecer la Vigilancia."/>
    <s v="SI"/>
    <s v="PAI_10"/>
    <x v="0"/>
    <s v="Operacional"/>
    <s v="OAJ-E_06"/>
    <s v="Sometimiento a Control"/>
    <s v="OAJ-ACT_10"/>
    <s v="Informes Motivados Allegados por la Delegatura"/>
    <s v="OAJ"/>
    <s v="Oficina_Asesora_Jurídica"/>
    <n v="1"/>
    <n v="12"/>
    <n v="2019"/>
    <d v="2019-05-30T00:00:00"/>
    <s v="May"/>
    <n v="0"/>
    <n v="0"/>
    <e v="#DIV/0!"/>
    <e v="#DIV/0!"/>
    <e v="#N/A"/>
    <e v="#N/A"/>
    <n v="0"/>
    <m/>
    <m/>
  </r>
  <r>
    <n v="184"/>
    <s v="OE1;SI;OAJ-ACT_10"/>
    <s v="OAJ;OAJ-ACT_10;Jun"/>
    <x v="0"/>
    <s v="Fortalecer la Vigilancia."/>
    <s v="SI"/>
    <s v="PAI_10"/>
    <x v="0"/>
    <s v="Operacional"/>
    <s v="OAJ-E_06"/>
    <s v="Sometimiento a Control"/>
    <s v="OAJ-ACT_10"/>
    <s v="Informes Motivados Allegados por la Delegatura"/>
    <s v="OAJ"/>
    <s v="Oficina_Asesora_Jurídica"/>
    <n v="1"/>
    <n v="12"/>
    <n v="2019"/>
    <d v="2019-06-30T00:00:00"/>
    <s v="Jun"/>
    <n v="0"/>
    <n v="0"/>
    <e v="#DIV/0!"/>
    <e v="#DIV/0!"/>
    <e v="#N/A"/>
    <e v="#N/A"/>
    <n v="0"/>
    <m/>
    <m/>
  </r>
  <r>
    <n v="184"/>
    <s v="OE1;SI;OAJ-ACT_10"/>
    <s v="OAJ;OAJ-ACT_10;Jul"/>
    <x v="0"/>
    <s v="Fortalecer la Vigilancia."/>
    <s v="SI"/>
    <s v="PAI_10"/>
    <x v="0"/>
    <s v="Operacional"/>
    <s v="OAJ-E_06"/>
    <s v="Sometimiento a Control"/>
    <s v="OAJ-ACT_10"/>
    <s v="Informes Motivados Allegados por la Delegatura"/>
    <s v="OAJ"/>
    <s v="Oficina_Asesora_Jurídica"/>
    <n v="1"/>
    <n v="12"/>
    <n v="2019"/>
    <d v="2019-07-30T00:00:00"/>
    <s v="Jul"/>
    <n v="0"/>
    <n v="0"/>
    <n v="0"/>
    <s v="Por Ejecutar"/>
    <e v="#N/A"/>
    <e v="#N/A"/>
    <n v="0"/>
    <m/>
    <m/>
  </r>
  <r>
    <n v="184"/>
    <s v="OE1;SI;OAJ-ACT_10"/>
    <s v="OAJ;OAJ-ACT_10;Ago"/>
    <x v="0"/>
    <s v="Fortalecer la Vigilancia."/>
    <s v="SI"/>
    <s v="PAI_10"/>
    <x v="0"/>
    <s v="Operacional"/>
    <s v="OAJ-E_06"/>
    <s v="Sometimiento a Control"/>
    <s v="OAJ-ACT_10"/>
    <s v="Informes Motivados Allegados por la Delegatura"/>
    <s v="OAJ"/>
    <s v="Oficina_Asesora_Jurídica"/>
    <n v="1"/>
    <n v="12"/>
    <n v="2019"/>
    <d v="2019-08-30T00:00:00"/>
    <s v="Ago"/>
    <n v="0"/>
    <n v="0"/>
    <n v="0"/>
    <s v="Por Ejecutar"/>
    <e v="#N/A"/>
    <e v="#N/A"/>
    <n v="0"/>
    <m/>
    <m/>
  </r>
  <r>
    <n v="184"/>
    <s v="OE1;SI;OAJ-ACT_10"/>
    <s v="OAJ;OAJ-ACT_10;Sep"/>
    <x v="0"/>
    <s v="Fortalecer la Vigilancia."/>
    <s v="SI"/>
    <s v="PAI_10"/>
    <x v="0"/>
    <s v="Operacional"/>
    <s v="OAJ-E_06"/>
    <s v="Sometimiento a Control"/>
    <s v="OAJ-ACT_10"/>
    <s v="Informes Motivados Allegados por la Delegatura"/>
    <s v="OAJ"/>
    <s v="Oficina_Asesora_Jurídica"/>
    <n v="1"/>
    <n v="12"/>
    <n v="2019"/>
    <d v="2019-09-30T00:00:00"/>
    <s v="Sep"/>
    <e v="#N/A"/>
    <e v="#N/A"/>
    <n v="0"/>
    <s v="Por Ejecutar"/>
    <e v="#N/A"/>
    <e v="#N/A"/>
    <n v="0"/>
    <m/>
    <m/>
  </r>
  <r>
    <n v="184"/>
    <s v="OE1;SI;OAJ-ACT_10"/>
    <s v="OAJ;OAJ-ACT_10;Oct"/>
    <x v="0"/>
    <s v="Fortalecer la Vigilancia."/>
    <s v="SI"/>
    <s v="PAI_10"/>
    <x v="0"/>
    <s v="Operacional"/>
    <s v="OAJ-E_06"/>
    <s v="Sometimiento a Control"/>
    <s v="OAJ-ACT_10"/>
    <s v="Informes Motivados Allegados por la Delegatura"/>
    <s v="OAJ"/>
    <s v="Oficina_Asesora_Jurídica"/>
    <n v="1"/>
    <n v="12"/>
    <n v="2019"/>
    <d v="2019-10-30T00:00:00"/>
    <s v="Oct"/>
    <e v="#N/A"/>
    <e v="#N/A"/>
    <n v="0"/>
    <s v="Por Ejecutar"/>
    <e v="#N/A"/>
    <e v="#N/A"/>
    <n v="0"/>
    <m/>
    <m/>
  </r>
  <r>
    <n v="184"/>
    <s v="OE1;SI;OAJ-ACT_10"/>
    <s v="OAJ;OAJ-ACT_10;Nov"/>
    <x v="0"/>
    <s v="Fortalecer la Vigilancia."/>
    <s v="SI"/>
    <s v="PAI_10"/>
    <x v="0"/>
    <s v="Operacional"/>
    <s v="OAJ-E_06"/>
    <s v="Sometimiento a Control"/>
    <s v="OAJ-ACT_10"/>
    <s v="Informes Motivados Allegados por la Delegatura"/>
    <s v="OAJ"/>
    <s v="Oficina_Asesora_Jurídica"/>
    <n v="1"/>
    <n v="12"/>
    <n v="2019"/>
    <d v="2019-11-30T00:00:00"/>
    <s v="Nov"/>
    <e v="#N/A"/>
    <n v="0"/>
    <n v="0"/>
    <s v="Por Ejecutar"/>
    <e v="#N/A"/>
    <e v="#N/A"/>
    <n v="0"/>
    <m/>
    <m/>
  </r>
  <r>
    <n v="184"/>
    <s v="OE1;SI;OAJ-ACT_10"/>
    <s v="OAJ;OAJ-ACT_10;Dic"/>
    <x v="0"/>
    <s v="Fortalecer la Vigilancia."/>
    <s v="SI"/>
    <s v="PAI_10"/>
    <x v="0"/>
    <s v="Operacional"/>
    <s v="OAJ-E_06"/>
    <s v="Sometimiento a Control"/>
    <s v="OAJ-ACT_10"/>
    <s v="Informes Motivados Allegados por la Delegatura"/>
    <s v="OAJ"/>
    <s v="Oficina_Asesora_Jurídica"/>
    <n v="1"/>
    <n v="12"/>
    <n v="2019"/>
    <d v="2019-12-30T00:00:00"/>
    <s v="Dic"/>
    <e v="#N/A"/>
    <n v="0"/>
    <n v="0"/>
    <s v="Por Ejecutar"/>
    <e v="#N/A"/>
    <e v="#N/A"/>
    <n v="0"/>
    <m/>
    <m/>
  </r>
  <r>
    <n v="185"/>
    <s v="OE1;SI;OAJ-ACT_11"/>
    <s v="OAJ;OAJ-ACT_11;Ene"/>
    <x v="0"/>
    <s v="Fortalecer la Vigilancia."/>
    <s v="SI"/>
    <s v="PAI_10"/>
    <x v="0"/>
    <s v="Operacional"/>
    <s v="OAJ-E_07"/>
    <s v="Circular Única del Sector Transporte"/>
    <s v="OAJ-ACT_11"/>
    <s v="Elaborar Circular Única del Sector Transporte"/>
    <s v="OAJ"/>
    <s v="Oficina_Asesora_Jurídica"/>
    <n v="6"/>
    <n v="12"/>
    <n v="2019"/>
    <d v="2019-01-30T00:00:00"/>
    <s v="Ene"/>
    <n v="0"/>
    <n v="0"/>
    <e v="#DIV/0!"/>
    <e v="#DIV/0!"/>
    <e v="#N/A"/>
    <e v="#N/A"/>
    <n v="0"/>
    <e v="#N/A"/>
    <e v="#N/A"/>
  </r>
  <r>
    <n v="185"/>
    <s v="OE1;SI;OAJ-ACT_11"/>
    <s v="OAJ;OAJ-ACT_11;Feb"/>
    <x v="0"/>
    <s v="Fortalecer la Vigilancia."/>
    <s v="SI"/>
    <s v="PAI_10"/>
    <x v="0"/>
    <s v="Operacional"/>
    <s v="OAJ-E_07"/>
    <s v="Circular Única del Sector Transporte"/>
    <s v="OAJ-ACT_11"/>
    <s v="Elaborar Circular Única del Sector Transporte"/>
    <s v="OAJ"/>
    <s v="Oficina_Asesora_Jurídica"/>
    <n v="6"/>
    <n v="12"/>
    <n v="2019"/>
    <d v="2019-02-28T00:00:00"/>
    <s v="Feb"/>
    <n v="0"/>
    <n v="0"/>
    <e v="#DIV/0!"/>
    <e v="#DIV/0!"/>
    <e v="#N/A"/>
    <e v="#N/A"/>
    <n v="0"/>
    <m/>
    <m/>
  </r>
  <r>
    <n v="185"/>
    <s v="OE1;SI;OAJ-ACT_11"/>
    <s v="OAJ;OAJ-ACT_11;Mar"/>
    <x v="0"/>
    <s v="Fortalecer la Vigilancia."/>
    <s v="SI"/>
    <s v="PAI_10"/>
    <x v="0"/>
    <s v="Operacional"/>
    <s v="OAJ-E_07"/>
    <s v="Circular Única del Sector Transporte"/>
    <s v="OAJ-ACT_11"/>
    <s v="Elaborar Circular Única del Sector Transporte"/>
    <s v="OAJ"/>
    <s v="Oficina_Asesora_Jurídica"/>
    <n v="6"/>
    <n v="12"/>
    <n v="2019"/>
    <d v="2019-03-30T00:00:00"/>
    <s v="Mar"/>
    <n v="0"/>
    <n v="0"/>
    <e v="#DIV/0!"/>
    <e v="#DIV/0!"/>
    <e v="#N/A"/>
    <e v="#N/A"/>
    <n v="0"/>
    <m/>
    <m/>
  </r>
  <r>
    <n v="185"/>
    <s v="OE1;SI;OAJ-ACT_11"/>
    <s v="OAJ;OAJ-ACT_11;Abr"/>
    <x v="0"/>
    <s v="Fortalecer la Vigilancia."/>
    <s v="SI"/>
    <s v="PAI_10"/>
    <x v="0"/>
    <s v="Operacional"/>
    <s v="OAJ-E_07"/>
    <s v="Circular Única del Sector Transporte"/>
    <s v="OAJ-ACT_11"/>
    <s v="Elaborar Circular Única del Sector Transporte"/>
    <s v="OAJ"/>
    <s v="Oficina_Asesora_Jurídica"/>
    <n v="6"/>
    <n v="12"/>
    <n v="2019"/>
    <d v="2019-04-30T00:00:00"/>
    <s v="Abr"/>
    <n v="0"/>
    <n v="0"/>
    <e v="#DIV/0!"/>
    <e v="#DIV/0!"/>
    <e v="#N/A"/>
    <e v="#N/A"/>
    <n v="0"/>
    <m/>
    <m/>
  </r>
  <r>
    <n v="185"/>
    <s v="OE1;SI;OAJ-ACT_11"/>
    <s v="OAJ;OAJ-ACT_11;May"/>
    <x v="0"/>
    <s v="Fortalecer la Vigilancia."/>
    <s v="SI"/>
    <s v="PAI_10"/>
    <x v="0"/>
    <s v="Operacional"/>
    <s v="OAJ-E_07"/>
    <s v="Circular Única del Sector Transporte"/>
    <s v="OAJ-ACT_11"/>
    <s v="Elaborar Circular Única del Sector Transporte"/>
    <s v="OAJ"/>
    <s v="Oficina_Asesora_Jurídica"/>
    <n v="6"/>
    <n v="12"/>
    <n v="2019"/>
    <d v="2019-05-30T00:00:00"/>
    <s v="May"/>
    <n v="0"/>
    <n v="0"/>
    <e v="#DIV/0!"/>
    <e v="#DIV/0!"/>
    <e v="#N/A"/>
    <e v="#N/A"/>
    <n v="0"/>
    <m/>
    <m/>
  </r>
  <r>
    <n v="185"/>
    <s v="OE1;SI;OAJ-ACT_11"/>
    <s v="OAJ;OAJ-ACT_11;Jun"/>
    <x v="0"/>
    <s v="Fortalecer la Vigilancia."/>
    <s v="SI"/>
    <s v="PAI_10"/>
    <x v="0"/>
    <s v="Operacional"/>
    <s v="OAJ-E_07"/>
    <s v="Circular Única del Sector Transporte"/>
    <s v="OAJ-ACT_11"/>
    <s v="Elaborar Circular Única del Sector Transporte"/>
    <s v="OAJ"/>
    <s v="Oficina_Asesora_Jurídica"/>
    <n v="6"/>
    <n v="12"/>
    <n v="2019"/>
    <d v="2019-06-30T00:00:00"/>
    <s v="Jun"/>
    <n v="0"/>
    <n v="0"/>
    <e v="#DIV/0!"/>
    <e v="#DIV/0!"/>
    <e v="#N/A"/>
    <e v="#N/A"/>
    <n v="0"/>
    <m/>
    <m/>
  </r>
  <r>
    <n v="185"/>
    <s v="OE1;SI;OAJ-ACT_11"/>
    <s v="OAJ;OAJ-ACT_11;Jul"/>
    <x v="0"/>
    <s v="Fortalecer la Vigilancia."/>
    <s v="SI"/>
    <s v="PAI_10"/>
    <x v="0"/>
    <s v="Operacional"/>
    <s v="OAJ-E_07"/>
    <s v="Circular Única del Sector Transporte"/>
    <s v="OAJ-ACT_11"/>
    <s v="Elaborar Circular Única del Sector Transporte"/>
    <s v="OAJ"/>
    <s v="Oficina_Asesora_Jurídica"/>
    <n v="6"/>
    <n v="12"/>
    <n v="2019"/>
    <d v="2019-07-30T00:00:00"/>
    <s v="Jul"/>
    <n v="0"/>
    <n v="0"/>
    <e v="#DIV/0!"/>
    <e v="#DIV/0!"/>
    <e v="#N/A"/>
    <e v="#N/A"/>
    <n v="0"/>
    <m/>
    <m/>
  </r>
  <r>
    <n v="185"/>
    <s v="OE1;SI;OAJ-ACT_11"/>
    <s v="OAJ;OAJ-ACT_11;Ago"/>
    <x v="0"/>
    <s v="Fortalecer la Vigilancia."/>
    <s v="SI"/>
    <s v="PAI_10"/>
    <x v="0"/>
    <s v="Operacional"/>
    <s v="OAJ-E_07"/>
    <s v="Circular Única del Sector Transporte"/>
    <s v="OAJ-ACT_11"/>
    <s v="Elaborar Circular Única del Sector Transporte"/>
    <s v="OAJ"/>
    <s v="Oficina_Asesora_Jurídica"/>
    <n v="6"/>
    <n v="12"/>
    <n v="2019"/>
    <d v="2019-08-30T00:00:00"/>
    <s v="Ago"/>
    <n v="0"/>
    <n v="0"/>
    <e v="#DIV/0!"/>
    <e v="#DIV/0!"/>
    <e v="#N/A"/>
    <e v="#N/A"/>
    <n v="0"/>
    <m/>
    <m/>
  </r>
  <r>
    <n v="185"/>
    <s v="OE1;SI;OAJ-ACT_11"/>
    <s v="OAJ;OAJ-ACT_11;Sep"/>
    <x v="0"/>
    <s v="Fortalecer la Vigilancia."/>
    <s v="SI"/>
    <s v="PAI_10"/>
    <x v="0"/>
    <s v="Operacional"/>
    <s v="OAJ-E_07"/>
    <s v="Circular Única del Sector Transporte"/>
    <s v="OAJ-ACT_11"/>
    <s v="Elaborar Circular Única del Sector Transporte"/>
    <s v="OAJ"/>
    <s v="Oficina_Asesora_Jurídica"/>
    <n v="6"/>
    <n v="12"/>
    <n v="2019"/>
    <d v="2019-09-30T00:00:00"/>
    <s v="Sep"/>
    <e v="#N/A"/>
    <e v="#N/A"/>
    <e v="#N/A"/>
    <e v="#N/A"/>
    <e v="#N/A"/>
    <e v="#N/A"/>
    <n v="0"/>
    <m/>
    <m/>
  </r>
  <r>
    <n v="185"/>
    <s v="OE1;SI;OAJ-ACT_11"/>
    <s v="OAJ;OAJ-ACT_11;Oct"/>
    <x v="0"/>
    <s v="Fortalecer la Vigilancia."/>
    <s v="SI"/>
    <s v="PAI_10"/>
    <x v="0"/>
    <s v="Operacional"/>
    <s v="OAJ-E_07"/>
    <s v="Circular Única del Sector Transporte"/>
    <s v="OAJ-ACT_11"/>
    <s v="Elaborar Circular Única del Sector Transporte"/>
    <s v="OAJ"/>
    <s v="Oficina_Asesora_Jurídica"/>
    <n v="6"/>
    <n v="12"/>
    <n v="2019"/>
    <d v="2019-10-30T00:00:00"/>
    <s v="Oct"/>
    <e v="#N/A"/>
    <e v="#N/A"/>
    <n v="0"/>
    <s v="Por Ejecutar"/>
    <e v="#N/A"/>
    <e v="#N/A"/>
    <n v="0"/>
    <m/>
    <m/>
  </r>
  <r>
    <n v="185"/>
    <s v="OE1;SI;OAJ-ACT_11"/>
    <s v="OAJ;OAJ-ACT_11;Nov"/>
    <x v="0"/>
    <s v="Fortalecer la Vigilancia."/>
    <s v="SI"/>
    <s v="PAI_10"/>
    <x v="0"/>
    <s v="Operacional"/>
    <s v="OAJ-E_07"/>
    <s v="Circular Única del Sector Transporte"/>
    <s v="OAJ-ACT_11"/>
    <s v="Elaborar Circular Única del Sector Transporte"/>
    <s v="OAJ"/>
    <s v="Oficina_Asesora_Jurídica"/>
    <n v="6"/>
    <n v="12"/>
    <n v="2019"/>
    <d v="2019-11-30T00:00:00"/>
    <s v="Nov"/>
    <e v="#N/A"/>
    <n v="0"/>
    <n v="0"/>
    <s v="Por Ejecutar"/>
    <e v="#N/A"/>
    <e v="#N/A"/>
    <n v="0"/>
    <m/>
    <m/>
  </r>
  <r>
    <n v="185"/>
    <s v="OE1;SI;OAJ-ACT_11"/>
    <s v="OAJ;OAJ-ACT_11;Dic"/>
    <x v="0"/>
    <s v="Fortalecer la Vigilancia."/>
    <s v="SI"/>
    <s v="PAI_10"/>
    <x v="0"/>
    <s v="Operacional"/>
    <s v="OAJ-E_07"/>
    <s v="Circular Única del Sector Transporte"/>
    <s v="OAJ-ACT_11"/>
    <s v="Elaborar Circular Única del Sector Transporte"/>
    <s v="OAJ"/>
    <s v="Oficina_Asesora_Jurídica"/>
    <n v="6"/>
    <n v="12"/>
    <n v="2019"/>
    <d v="2019-12-30T00:00:00"/>
    <s v="Dic"/>
    <e v="#N/A"/>
    <n v="0"/>
    <n v="0"/>
    <s v="Por Ejecutar"/>
    <e v="#N/A"/>
    <e v="#N/A"/>
    <n v="0"/>
    <m/>
    <m/>
  </r>
  <r>
    <n v="188"/>
    <s v="OE1;SI;OAJ-ACT_14"/>
    <s v="OAJ;OAJ-ACT_14;Ene"/>
    <x v="0"/>
    <s v="Fortalecer la Vigilancia."/>
    <s v="SI"/>
    <s v="PEI_04"/>
    <x v="1"/>
    <s v="PEI_04 - Biblioteca Jurídica Digital de la ST"/>
    <s v="OAJ-E_09"/>
    <s v="Súper Biblioteca Virtual en funcionamiento"/>
    <s v="OAJ-ACT_14"/>
    <s v="4.3 Actualizar de la Herramienta"/>
    <s v="OAJ"/>
    <s v="Oficina_Asesora_Jurídica"/>
    <n v="1"/>
    <n v="4"/>
    <n v="2019"/>
    <d v="2019-01-30T00:00:00"/>
    <s v="Ene"/>
    <n v="0"/>
    <n v="0"/>
    <n v="0"/>
    <s v="Por Ejecutar"/>
    <e v="#N/A"/>
    <e v="#N/A"/>
    <n v="0"/>
    <e v="#N/A"/>
    <e v="#N/A"/>
  </r>
  <r>
    <n v="188"/>
    <s v="OE1;SI;OAJ-ACT_14"/>
    <s v="OAJ;OAJ-ACT_14;Feb"/>
    <x v="0"/>
    <s v="Fortalecer la Vigilancia."/>
    <s v="SI"/>
    <s v="PEI_04"/>
    <x v="1"/>
    <s v="PEI_04 - Biblioteca Jurídica Digital de la ST"/>
    <s v="OAJ-E_09"/>
    <s v="Súper Biblioteca Virtual en funcionamiento"/>
    <s v="OAJ-ACT_14"/>
    <s v="4.3 Actualizar de la Herramienta"/>
    <s v="OAJ"/>
    <s v="Oficina_Asesora_Jurídica"/>
    <n v="1"/>
    <n v="4"/>
    <n v="2019"/>
    <d v="2019-02-28T00:00:00"/>
    <s v="Feb"/>
    <n v="0"/>
    <n v="0"/>
    <n v="0"/>
    <s v="Por Ejecutar"/>
    <e v="#N/A"/>
    <e v="#N/A"/>
    <n v="0"/>
    <m/>
    <m/>
  </r>
  <r>
    <n v="188"/>
    <s v="OE1;SI;OAJ-ACT_14"/>
    <s v="OAJ;OAJ-ACT_14;Mar"/>
    <x v="0"/>
    <s v="Fortalecer la Vigilancia."/>
    <s v="SI"/>
    <s v="PEI_04"/>
    <x v="1"/>
    <s v="PEI_04 - Biblioteca Jurídica Digital de la ST"/>
    <s v="OAJ-E_09"/>
    <s v="Súper Biblioteca Virtual en funcionamiento"/>
    <s v="OAJ-ACT_14"/>
    <s v="4.3 Actualizar de la Herramienta"/>
    <s v="OAJ"/>
    <s v="Oficina_Asesora_Jurídica"/>
    <n v="1"/>
    <n v="4"/>
    <n v="2019"/>
    <d v="2019-03-30T00:00:00"/>
    <s v="Mar"/>
    <n v="0"/>
    <n v="0"/>
    <e v="#DIV/0!"/>
    <e v="#DIV/0!"/>
    <e v="#N/A"/>
    <e v="#N/A"/>
    <n v="0"/>
    <m/>
    <m/>
  </r>
  <r>
    <n v="188"/>
    <s v="OE1;SI;OAJ-ACT_14"/>
    <s v="OAJ;OAJ-ACT_14;Abr"/>
    <x v="0"/>
    <s v="Fortalecer la Vigilancia."/>
    <s v="SI"/>
    <s v="PEI_04"/>
    <x v="1"/>
    <s v="PEI_04 - Biblioteca Jurídica Digital de la ST"/>
    <s v="OAJ-E_09"/>
    <s v="Súper Biblioteca Virtual en funcionamiento"/>
    <s v="OAJ-ACT_14"/>
    <s v="4.3 Actualizar de la Herramienta"/>
    <s v="OAJ"/>
    <s v="Oficina_Asesora_Jurídica"/>
    <n v="1"/>
    <n v="4"/>
    <n v="2019"/>
    <d v="2019-04-30T00:00:00"/>
    <s v="Abr"/>
    <n v="0"/>
    <n v="0"/>
    <n v="0"/>
    <s v="Por Ejecutar"/>
    <e v="#N/A"/>
    <e v="#N/A"/>
    <n v="0"/>
    <m/>
    <m/>
  </r>
  <r>
    <n v="188"/>
    <s v="OE1;SI;OAJ-ACT_14"/>
    <s v="OAJ;OAJ-ACT_14;May"/>
    <x v="0"/>
    <s v="Fortalecer la Vigilancia."/>
    <s v="SI"/>
    <s v="PEI_04"/>
    <x v="1"/>
    <s v="PEI_04 - Biblioteca Jurídica Digital de la ST"/>
    <s v="OAJ-E_09"/>
    <s v="Súper Biblioteca Virtual en funcionamiento"/>
    <s v="OAJ-ACT_14"/>
    <s v="4.3 Actualizar de la Herramienta"/>
    <s v="OAJ"/>
    <s v="Oficina_Asesora_Jurídica"/>
    <n v="1"/>
    <n v="4"/>
    <n v="2019"/>
    <d v="2019-05-30T00:00:00"/>
    <s v="May"/>
    <n v="0"/>
    <n v="0"/>
    <n v="0"/>
    <s v="Por Ejecutar"/>
    <e v="#N/A"/>
    <e v="#N/A"/>
    <n v="0"/>
    <m/>
    <m/>
  </r>
  <r>
    <n v="188"/>
    <s v="OE1;SI;OAJ-ACT_14"/>
    <s v="OAJ;OAJ-ACT_14;Jun"/>
    <x v="0"/>
    <s v="Fortalecer la Vigilancia."/>
    <s v="SI"/>
    <s v="PEI_04"/>
    <x v="1"/>
    <s v="PEI_04 - Biblioteca Jurídica Digital de la ST"/>
    <s v="OAJ-E_09"/>
    <s v="Súper Biblioteca Virtual en funcionamiento"/>
    <s v="OAJ-ACT_14"/>
    <s v="4.3 Actualizar de la Herramienta"/>
    <s v="OAJ"/>
    <s v="Oficina_Asesora_Jurídica"/>
    <n v="1"/>
    <n v="4"/>
    <n v="2019"/>
    <d v="2019-06-30T00:00:00"/>
    <s v="Jun"/>
    <n v="0"/>
    <n v="0"/>
    <e v="#DIV/0!"/>
    <e v="#DIV/0!"/>
    <e v="#N/A"/>
    <e v="#N/A"/>
    <n v="0"/>
    <m/>
    <m/>
  </r>
  <r>
    <n v="188"/>
    <s v="OE1;SI;OAJ-ACT_14"/>
    <s v="OAJ;OAJ-ACT_14;Jul"/>
    <x v="0"/>
    <s v="Fortalecer la Vigilancia."/>
    <s v="SI"/>
    <s v="PEI_04"/>
    <x v="1"/>
    <s v="PEI_04 - Biblioteca Jurídica Digital de la ST"/>
    <s v="OAJ-E_09"/>
    <s v="Súper Biblioteca Virtual en funcionamiento"/>
    <s v="OAJ-ACT_14"/>
    <s v="4.3 Actualizar de la Herramienta"/>
    <s v="OAJ"/>
    <s v="Oficina_Asesora_Jurídica"/>
    <n v="1"/>
    <n v="4"/>
    <n v="2019"/>
    <d v="2019-07-30T00:00:00"/>
    <s v="Jul"/>
    <n v="0"/>
    <n v="0"/>
    <n v="0"/>
    <s v="Por Ejecutar"/>
    <e v="#N/A"/>
    <e v="#N/A"/>
    <n v="0"/>
    <m/>
    <m/>
  </r>
  <r>
    <n v="188"/>
    <s v="OE1;SI;OAJ-ACT_14"/>
    <s v="OAJ;OAJ-ACT_14;Ago"/>
    <x v="0"/>
    <s v="Fortalecer la Vigilancia."/>
    <s v="SI"/>
    <s v="PEI_04"/>
    <x v="1"/>
    <s v="PEI_04 - Biblioteca Jurídica Digital de la ST"/>
    <s v="OAJ-E_09"/>
    <s v="Súper Biblioteca Virtual en funcionamiento"/>
    <s v="OAJ-ACT_14"/>
    <s v="4.3 Actualizar de la Herramienta"/>
    <s v="OAJ"/>
    <s v="Oficina_Asesora_Jurídica"/>
    <n v="1"/>
    <n v="4"/>
    <n v="2019"/>
    <d v="2019-08-30T00:00:00"/>
    <s v="Ago"/>
    <n v="0"/>
    <n v="0"/>
    <n v="0"/>
    <s v="Por Ejecutar"/>
    <e v="#N/A"/>
    <e v="#N/A"/>
    <n v="0"/>
    <m/>
    <m/>
  </r>
  <r>
    <n v="188"/>
    <s v="OE1;SI;OAJ-ACT_14"/>
    <s v="OAJ;OAJ-ACT_14;Sep"/>
    <x v="0"/>
    <s v="Fortalecer la Vigilancia."/>
    <s v="SI"/>
    <s v="PEI_04"/>
    <x v="1"/>
    <s v="PEI_04 - Biblioteca Jurídica Digital de la ST"/>
    <s v="OAJ-E_09"/>
    <s v="Súper Biblioteca Virtual en funcionamiento"/>
    <s v="OAJ-ACT_14"/>
    <s v="4.3 Actualizar de la Herramienta"/>
    <s v="OAJ"/>
    <s v="Oficina_Asesora_Jurídica"/>
    <n v="1"/>
    <n v="4"/>
    <n v="2019"/>
    <d v="2019-09-30T00:00:00"/>
    <s v="Sep"/>
    <e v="#N/A"/>
    <e v="#N/A"/>
    <e v="#N/A"/>
    <e v="#N/A"/>
    <e v="#N/A"/>
    <e v="#N/A"/>
    <n v="0"/>
    <m/>
    <m/>
  </r>
  <r>
    <n v="188"/>
    <s v="OE1;SI;OAJ-ACT_14"/>
    <s v="OAJ;OAJ-ACT_14;Oct"/>
    <x v="0"/>
    <s v="Fortalecer la Vigilancia."/>
    <s v="SI"/>
    <s v="PEI_04"/>
    <x v="1"/>
    <s v="PEI_04 - Biblioteca Jurídica Digital de la ST"/>
    <s v="OAJ-E_09"/>
    <s v="Súper Biblioteca Virtual en funcionamiento"/>
    <s v="OAJ-ACT_14"/>
    <s v="4.3 Actualizar de la Herramienta"/>
    <s v="OAJ"/>
    <s v="Oficina_Asesora_Jurídica"/>
    <n v="1"/>
    <n v="4"/>
    <n v="2019"/>
    <d v="2019-10-30T00:00:00"/>
    <s v="Oct"/>
    <e v="#N/A"/>
    <e v="#N/A"/>
    <n v="0"/>
    <s v="Por Ejecutar"/>
    <e v="#N/A"/>
    <e v="#N/A"/>
    <n v="0"/>
    <m/>
    <m/>
  </r>
  <r>
    <n v="188"/>
    <s v="OE1;SI;OAJ-ACT_14"/>
    <s v="OAJ;OAJ-ACT_14;Nov"/>
    <x v="0"/>
    <s v="Fortalecer la Vigilancia."/>
    <s v="SI"/>
    <s v="PEI_04"/>
    <x v="1"/>
    <s v="PEI_04 - Biblioteca Jurídica Digital de la ST"/>
    <s v="OAJ-E_09"/>
    <s v="Súper Biblioteca Virtual en funcionamiento"/>
    <s v="OAJ-ACT_14"/>
    <s v="4.3 Actualizar de la Herramienta"/>
    <s v="OAJ"/>
    <s v="Oficina_Asesora_Jurídica"/>
    <n v="1"/>
    <n v="4"/>
    <n v="2019"/>
    <d v="2019-11-30T00:00:00"/>
    <s v="Nov"/>
    <e v="#N/A"/>
    <n v="0"/>
    <n v="0"/>
    <s v="Por Ejecutar"/>
    <e v="#N/A"/>
    <e v="#N/A"/>
    <n v="0"/>
    <m/>
    <m/>
  </r>
  <r>
    <n v="188"/>
    <s v="OE1;SI;OAJ-ACT_14"/>
    <s v="OAJ;OAJ-ACT_14;Dic"/>
    <x v="0"/>
    <s v="Fortalecer la Vigilancia."/>
    <s v="SI"/>
    <s v="PEI_04"/>
    <x v="1"/>
    <s v="PEI_04 - Biblioteca Jurídica Digital de la ST"/>
    <s v="OAJ-E_09"/>
    <s v="Súper Biblioteca Virtual en funcionamiento"/>
    <s v="OAJ-ACT_14"/>
    <s v="4.3 Actualizar de la Herramienta"/>
    <s v="OAJ"/>
    <s v="Oficina_Asesora_Jurídica"/>
    <n v="1"/>
    <n v="4"/>
    <n v="2019"/>
    <d v="2019-12-30T00:00:00"/>
    <s v="Dic"/>
    <e v="#N/A"/>
    <n v="0"/>
    <e v="#N/A"/>
    <e v="#N/A"/>
    <e v="#N/A"/>
    <e v="#N/A"/>
    <n v="0"/>
    <m/>
    <m/>
  </r>
  <r>
    <n v="189"/>
    <s v="OE1;SI;OAJ-ACT_15"/>
    <s v="OAJ;OAJ-ACT_15;Ene"/>
    <x v="0"/>
    <s v="Fortalecer la Vigilancia."/>
    <s v="SI"/>
    <s v="PAI_10"/>
    <x v="0"/>
    <s v="Operacional"/>
    <s v="OAJ-E_10"/>
    <s v="Trámites del Centro de Conciliación"/>
    <s v="OAJ-ACT_15"/>
    <s v="Solicitudes de Conciliación"/>
    <s v="OAJ"/>
    <s v="Grupo_del_Centro_de_Arbitraje_Conciliación_y_Amigable_Composición"/>
    <n v="1"/>
    <n v="12"/>
    <n v="2019"/>
    <d v="2019-01-30T00:00:00"/>
    <s v="Ene"/>
    <n v="20"/>
    <n v="15"/>
    <n v="0.75"/>
    <s v="En Seguimiento"/>
    <e v="#N/A"/>
    <e v="#N/A"/>
    <n v="0"/>
    <e v="#N/A"/>
    <e v="#N/A"/>
  </r>
  <r>
    <n v="189"/>
    <s v="OE1;SI;OAJ-ACT_15"/>
    <s v="OAJ;OAJ-ACT_15;Feb"/>
    <x v="0"/>
    <s v="Fortalecer la Vigilancia."/>
    <s v="SI"/>
    <s v="PAI_10"/>
    <x v="0"/>
    <s v="Operacional"/>
    <s v="OAJ-E_10"/>
    <s v="Trámites del Centro de Conciliación"/>
    <s v="OAJ-ACT_15"/>
    <s v="Solicitudes de Conciliación"/>
    <s v="OAJ"/>
    <s v="Grupo_del_Centro_de_Arbitraje_Conciliación_y_Amigable_Composición"/>
    <n v="1"/>
    <n v="12"/>
    <n v="2019"/>
    <d v="2019-02-28T00:00:00"/>
    <s v="Feb"/>
    <n v="0"/>
    <n v="0"/>
    <e v="#DIV/0!"/>
    <e v="#DIV/0!"/>
    <e v="#N/A"/>
    <e v="#N/A"/>
    <n v="0"/>
    <m/>
    <m/>
  </r>
  <r>
    <n v="189"/>
    <s v="OE1;SI;OAJ-ACT_15"/>
    <s v="OAJ;OAJ-ACT_15;Mar"/>
    <x v="0"/>
    <s v="Fortalecer la Vigilancia."/>
    <s v="SI"/>
    <s v="PAI_10"/>
    <x v="0"/>
    <s v="Operacional"/>
    <s v="OAJ-E_10"/>
    <s v="Trámites del Centro de Conciliación"/>
    <s v="OAJ-ACT_15"/>
    <s v="Solicitudes de Conciliación"/>
    <s v="OAJ"/>
    <s v="Grupo_del_Centro_de_Arbitraje_Conciliación_y_Amigable_Composición"/>
    <n v="1"/>
    <n v="12"/>
    <n v="2019"/>
    <d v="2019-03-30T00:00:00"/>
    <s v="Mar"/>
    <n v="0"/>
    <n v="0"/>
    <e v="#DIV/0!"/>
    <e v="#DIV/0!"/>
    <e v="#N/A"/>
    <e v="#N/A"/>
    <n v="0"/>
    <m/>
    <m/>
  </r>
  <r>
    <n v="189"/>
    <s v="OE1;SI;OAJ-ACT_15"/>
    <s v="OAJ;OAJ-ACT_15;Abr"/>
    <x v="0"/>
    <s v="Fortalecer la Vigilancia."/>
    <s v="SI"/>
    <s v="PAI_10"/>
    <x v="0"/>
    <s v="Operacional"/>
    <s v="OAJ-E_10"/>
    <s v="Trámites del Centro de Conciliación"/>
    <s v="OAJ-ACT_15"/>
    <s v="Solicitudes de Conciliación"/>
    <s v="OAJ"/>
    <s v="Grupo_del_Centro_de_Arbitraje_Conciliación_y_Amigable_Composición"/>
    <n v="1"/>
    <n v="12"/>
    <n v="2019"/>
    <d v="2019-04-30T00:00:00"/>
    <s v="Abr"/>
    <n v="0"/>
    <n v="0"/>
    <e v="#DIV/0!"/>
    <e v="#DIV/0!"/>
    <e v="#N/A"/>
    <e v="#N/A"/>
    <n v="0"/>
    <m/>
    <m/>
  </r>
  <r>
    <n v="189"/>
    <s v="OE1;SI;OAJ-ACT_15"/>
    <s v="OAJ;OAJ-ACT_15;May"/>
    <x v="0"/>
    <s v="Fortalecer la Vigilancia."/>
    <s v="SI"/>
    <s v="PAI_10"/>
    <x v="0"/>
    <s v="Operacional"/>
    <s v="OAJ-E_10"/>
    <s v="Trámites del Centro de Conciliación"/>
    <s v="OAJ-ACT_15"/>
    <s v="Solicitudes de Conciliación"/>
    <s v="OAJ"/>
    <s v="Grupo_del_Centro_de_Arbitraje_Conciliación_y_Amigable_Composición"/>
    <n v="1"/>
    <n v="12"/>
    <n v="2019"/>
    <d v="2019-05-30T00:00:00"/>
    <s v="May"/>
    <n v="0"/>
    <n v="0"/>
    <e v="#DIV/0!"/>
    <e v="#DIV/0!"/>
    <e v="#N/A"/>
    <e v="#N/A"/>
    <n v="0"/>
    <m/>
    <m/>
  </r>
  <r>
    <n v="189"/>
    <s v="OE1;SI;OAJ-ACT_15"/>
    <s v="OAJ;OAJ-ACT_15;Jun"/>
    <x v="0"/>
    <s v="Fortalecer la Vigilancia."/>
    <s v="SI"/>
    <s v="PAI_10"/>
    <x v="0"/>
    <s v="Operacional"/>
    <s v="OAJ-E_10"/>
    <s v="Trámites del Centro de Conciliación"/>
    <s v="OAJ-ACT_15"/>
    <s v="Solicitudes de Conciliación"/>
    <s v="OAJ"/>
    <s v="Grupo_del_Centro_de_Arbitraje_Conciliación_y_Amigable_Composición"/>
    <n v="1"/>
    <n v="12"/>
    <n v="2019"/>
    <d v="2019-06-30T00:00:00"/>
    <s v="Jun"/>
    <n v="0"/>
    <n v="0"/>
    <e v="#DIV/0!"/>
    <e v="#DIV/0!"/>
    <e v="#N/A"/>
    <e v="#N/A"/>
    <n v="0"/>
    <m/>
    <m/>
  </r>
  <r>
    <n v="189"/>
    <s v="OE1;SI;OAJ-ACT_15"/>
    <s v="OAJ;OAJ-ACT_15;Jul"/>
    <x v="0"/>
    <s v="Fortalecer la Vigilancia."/>
    <s v="SI"/>
    <s v="PAI_10"/>
    <x v="0"/>
    <s v="Operacional"/>
    <s v="OAJ-E_10"/>
    <s v="Trámites del Centro de Conciliación"/>
    <s v="OAJ-ACT_15"/>
    <s v="Solicitudes de Conciliación"/>
    <s v="OAJ"/>
    <s v="Grupo_del_Centro_de_Arbitraje_Conciliación_y_Amigable_Composición"/>
    <n v="1"/>
    <n v="12"/>
    <n v="2019"/>
    <d v="2019-07-30T00:00:00"/>
    <s v="Jul"/>
    <n v="0"/>
    <n v="0"/>
    <e v="#DIV/0!"/>
    <e v="#DIV/0!"/>
    <e v="#N/A"/>
    <e v="#N/A"/>
    <n v="0"/>
    <m/>
    <m/>
  </r>
  <r>
    <n v="189"/>
    <s v="OE1;SI;OAJ-ACT_15"/>
    <s v="OAJ;OAJ-ACT_15;Ago"/>
    <x v="0"/>
    <s v="Fortalecer la Vigilancia."/>
    <s v="SI"/>
    <s v="PAI_10"/>
    <x v="0"/>
    <s v="Operacional"/>
    <s v="OAJ-E_10"/>
    <s v="Trámites del Centro de Conciliación"/>
    <s v="OAJ-ACT_15"/>
    <s v="Solicitudes de Conciliación"/>
    <s v="OAJ"/>
    <s v="Grupo_del_Centro_de_Arbitraje_Conciliación_y_Amigable_Composición"/>
    <n v="1"/>
    <n v="12"/>
    <n v="2019"/>
    <d v="2019-08-30T00:00:00"/>
    <s v="Ago"/>
    <n v="0"/>
    <n v="0"/>
    <e v="#DIV/0!"/>
    <e v="#DIV/0!"/>
    <e v="#N/A"/>
    <e v="#N/A"/>
    <n v="0"/>
    <m/>
    <m/>
  </r>
  <r>
    <n v="189"/>
    <s v="OE1;SI;OAJ-ACT_15"/>
    <s v="OAJ;OAJ-ACT_15;Sep"/>
    <x v="0"/>
    <s v="Fortalecer la Vigilancia."/>
    <s v="SI"/>
    <s v="PAI_10"/>
    <x v="0"/>
    <s v="Operacional"/>
    <s v="OAJ-E_10"/>
    <s v="Trámites del Centro de Conciliación"/>
    <s v="OAJ-ACT_15"/>
    <s v="Solicitudes de Conciliación"/>
    <s v="OAJ"/>
    <s v="Grupo_del_Centro_de_Arbitraje_Conciliación_y_Amigable_Composición"/>
    <n v="1"/>
    <n v="12"/>
    <n v="2019"/>
    <d v="2019-09-30T00:00:00"/>
    <s v="Sep"/>
    <e v="#N/A"/>
    <e v="#N/A"/>
    <e v="#N/A"/>
    <e v="#N/A"/>
    <e v="#N/A"/>
    <e v="#N/A"/>
    <n v="0"/>
    <m/>
    <m/>
  </r>
  <r>
    <n v="189"/>
    <s v="OE1;SI;OAJ-ACT_15"/>
    <s v="OAJ;OAJ-ACT_15;Oct"/>
    <x v="0"/>
    <s v="Fortalecer la Vigilancia."/>
    <s v="SI"/>
    <s v="PAI_10"/>
    <x v="0"/>
    <s v="Operacional"/>
    <s v="OAJ-E_10"/>
    <s v="Trámites del Centro de Conciliación"/>
    <s v="OAJ-ACT_15"/>
    <s v="Solicitudes de Conciliación"/>
    <s v="OAJ"/>
    <s v="Grupo_del_Centro_de_Arbitraje_Conciliación_y_Amigable_Composición"/>
    <n v="1"/>
    <n v="12"/>
    <n v="2019"/>
    <d v="2019-10-30T00:00:00"/>
    <s v="Oct"/>
    <e v="#N/A"/>
    <e v="#N/A"/>
    <n v="0"/>
    <s v="Por Ejecutar"/>
    <e v="#N/A"/>
    <e v="#N/A"/>
    <n v="0"/>
    <m/>
    <m/>
  </r>
  <r>
    <n v="189"/>
    <s v="OE1;SI;OAJ-ACT_15"/>
    <s v="OAJ;OAJ-ACT_15;Nov"/>
    <x v="0"/>
    <s v="Fortalecer la Vigilancia."/>
    <s v="SI"/>
    <s v="PAI_10"/>
    <x v="0"/>
    <s v="Operacional"/>
    <s v="OAJ-E_10"/>
    <s v="Trámites del Centro de Conciliación"/>
    <s v="OAJ-ACT_15"/>
    <s v="Solicitudes de Conciliación"/>
    <s v="OAJ"/>
    <s v="Grupo_del_Centro_de_Arbitraje_Conciliación_y_Amigable_Composición"/>
    <n v="1"/>
    <n v="12"/>
    <n v="2019"/>
    <d v="2019-11-30T00:00:00"/>
    <s v="Nov"/>
    <e v="#N/A"/>
    <n v="0"/>
    <n v="0"/>
    <s v="Por Ejecutar"/>
    <e v="#N/A"/>
    <e v="#N/A"/>
    <n v="0"/>
    <m/>
    <m/>
  </r>
  <r>
    <n v="189"/>
    <s v="OE1;SI;OAJ-ACT_15"/>
    <s v="OAJ;OAJ-ACT_15;Dic"/>
    <x v="0"/>
    <s v="Fortalecer la Vigilancia."/>
    <s v="SI"/>
    <s v="PAI_10"/>
    <x v="0"/>
    <s v="Operacional"/>
    <s v="OAJ-E_10"/>
    <s v="Trámites del Centro de Conciliación"/>
    <s v="OAJ-ACT_15"/>
    <s v="Solicitudes de Conciliación"/>
    <s v="OAJ"/>
    <s v="Grupo_del_Centro_de_Arbitraje_Conciliación_y_Amigable_Composición"/>
    <n v="1"/>
    <n v="12"/>
    <n v="2019"/>
    <d v="2019-12-30T00:00:00"/>
    <s v="Dic"/>
    <e v="#N/A"/>
    <n v="0"/>
    <n v="0"/>
    <s v="Por Ejecutar"/>
    <e v="#N/A"/>
    <e v="#N/A"/>
    <n v="0"/>
    <m/>
    <m/>
  </r>
  <r>
    <n v="190"/>
    <s v="OE1;SI;OAJ-ACT_16"/>
    <s v="OAJ;OAJ-ACT_16;Ene"/>
    <x v="0"/>
    <s v="Fortalecer la Vigilancia."/>
    <s v="SI"/>
    <s v="PAI_10"/>
    <x v="0"/>
    <s v="Operacional"/>
    <s v="OAJ-E_11"/>
    <s v="Cobro Coactivo de la entidad."/>
    <s v="OAJ-ACT_16"/>
    <s v="Procesos para Cobro Coactivo"/>
    <s v="OAJ"/>
    <s v="Grupo_de_Cobro_Coactivo"/>
    <n v="1"/>
    <n v="12"/>
    <n v="2019"/>
    <d v="2019-01-30T00:00:00"/>
    <s v="Ene"/>
    <n v="19723"/>
    <n v="61"/>
    <n v="3.0928357754905441E-3"/>
    <s v="Por Ejecutar"/>
    <e v="#N/A"/>
    <e v="#N/A"/>
    <n v="0"/>
    <e v="#N/A"/>
    <e v="#N/A"/>
  </r>
  <r>
    <n v="190"/>
    <s v="OE1;SI;OAJ-ACT_16"/>
    <s v="OAJ;OAJ-ACT_16;Feb"/>
    <x v="0"/>
    <s v="Fortalecer la Vigilancia."/>
    <s v="SI"/>
    <s v="PAI_10"/>
    <x v="0"/>
    <s v="Operacional"/>
    <s v="OAJ-E_11"/>
    <s v="Cobro Coactivo de la entidad."/>
    <s v="OAJ-ACT_16"/>
    <s v="Procesos para Cobro Coactivo"/>
    <s v="OAJ"/>
    <s v="Grupo_de_Cobro_Coactivo"/>
    <n v="1"/>
    <n v="12"/>
    <n v="2019"/>
    <d v="2019-02-28T00:00:00"/>
    <s v="Feb"/>
    <n v="0"/>
    <n v="0"/>
    <n v="0"/>
    <s v="Por Ejecutar"/>
    <e v="#N/A"/>
    <e v="#N/A"/>
    <n v="0"/>
    <m/>
    <m/>
  </r>
  <r>
    <n v="190"/>
    <s v="OE1;SI;OAJ-ACT_16"/>
    <s v="OAJ;OAJ-ACT_16;Mar"/>
    <x v="0"/>
    <s v="Fortalecer la Vigilancia."/>
    <s v="SI"/>
    <s v="PAI_10"/>
    <x v="0"/>
    <s v="Operacional"/>
    <s v="OAJ-E_11"/>
    <s v="Cobro Coactivo de la entidad."/>
    <s v="OAJ-ACT_16"/>
    <s v="Procesos para Cobro Coactivo"/>
    <s v="OAJ"/>
    <s v="Grupo_de_Cobro_Coactivo"/>
    <n v="1"/>
    <n v="12"/>
    <n v="2019"/>
    <d v="2019-03-30T00:00:00"/>
    <s v="Mar"/>
    <n v="0"/>
    <n v="0"/>
    <n v="0"/>
    <s v="Por Ejecutar"/>
    <e v="#N/A"/>
    <e v="#N/A"/>
    <n v="0"/>
    <m/>
    <m/>
  </r>
  <r>
    <n v="190"/>
    <s v="OE1;SI;OAJ-ACT_16"/>
    <s v="OAJ;OAJ-ACT_16;Abr"/>
    <x v="0"/>
    <s v="Fortalecer la Vigilancia."/>
    <s v="SI"/>
    <s v="PAI_10"/>
    <x v="0"/>
    <s v="Operacional"/>
    <s v="OAJ-E_11"/>
    <s v="Cobro Coactivo de la entidad."/>
    <s v="OAJ-ACT_16"/>
    <s v="Procesos para Cobro Coactivo"/>
    <s v="OAJ"/>
    <s v="Grupo_de_Cobro_Coactivo"/>
    <n v="1"/>
    <n v="12"/>
    <n v="2019"/>
    <d v="2019-04-30T00:00:00"/>
    <s v="Abr"/>
    <n v="0"/>
    <n v="0"/>
    <n v="0"/>
    <s v="Por Ejecutar"/>
    <e v="#N/A"/>
    <e v="#N/A"/>
    <n v="0"/>
    <m/>
    <m/>
  </r>
  <r>
    <n v="190"/>
    <s v="OE1;SI;OAJ-ACT_16"/>
    <s v="OAJ;OAJ-ACT_16;May"/>
    <x v="0"/>
    <s v="Fortalecer la Vigilancia."/>
    <s v="SI"/>
    <s v="PAI_10"/>
    <x v="0"/>
    <s v="Operacional"/>
    <s v="OAJ-E_11"/>
    <s v="Cobro Coactivo de la entidad."/>
    <s v="OAJ-ACT_16"/>
    <s v="Procesos para Cobro Coactivo"/>
    <s v="OAJ"/>
    <s v="Grupo_de_Cobro_Coactivo"/>
    <n v="1"/>
    <n v="12"/>
    <n v="2019"/>
    <d v="2019-05-30T00:00:00"/>
    <s v="May"/>
    <n v="0"/>
    <n v="0"/>
    <e v="#DIV/0!"/>
    <e v="#DIV/0!"/>
    <e v="#N/A"/>
    <e v="#N/A"/>
    <n v="0"/>
    <m/>
    <m/>
  </r>
  <r>
    <n v="190"/>
    <s v="OE1;SI;OAJ-ACT_16"/>
    <s v="OAJ;OAJ-ACT_16;Jun"/>
    <x v="0"/>
    <s v="Fortalecer la Vigilancia."/>
    <s v="SI"/>
    <s v="PAI_10"/>
    <x v="0"/>
    <s v="Operacional"/>
    <s v="OAJ-E_11"/>
    <s v="Cobro Coactivo de la entidad."/>
    <s v="OAJ-ACT_16"/>
    <s v="Procesos para Cobro Coactivo"/>
    <s v="OAJ"/>
    <s v="Grupo_de_Cobro_Coactivo"/>
    <n v="1"/>
    <n v="12"/>
    <n v="2019"/>
    <d v="2019-06-30T00:00:00"/>
    <s v="Jun"/>
    <n v="0"/>
    <n v="0"/>
    <e v="#DIV/0!"/>
    <e v="#DIV/0!"/>
    <e v="#N/A"/>
    <e v="#N/A"/>
    <n v="0"/>
    <m/>
    <m/>
  </r>
  <r>
    <n v="190"/>
    <s v="OE1;SI;OAJ-ACT_16"/>
    <s v="OAJ;OAJ-ACT_16;Jul"/>
    <x v="0"/>
    <s v="Fortalecer la Vigilancia."/>
    <s v="SI"/>
    <s v="PAI_10"/>
    <x v="0"/>
    <s v="Operacional"/>
    <s v="OAJ-E_11"/>
    <s v="Cobro Coactivo de la entidad."/>
    <s v="OAJ-ACT_16"/>
    <s v="Procesos para Cobro Coactivo"/>
    <s v="OAJ"/>
    <s v="Grupo_de_Cobro_Coactivo"/>
    <n v="1"/>
    <n v="12"/>
    <n v="2019"/>
    <d v="2019-07-30T00:00:00"/>
    <s v="Jul"/>
    <n v="0"/>
    <n v="0"/>
    <e v="#DIV/0!"/>
    <e v="#DIV/0!"/>
    <e v="#N/A"/>
    <e v="#N/A"/>
    <n v="0"/>
    <m/>
    <m/>
  </r>
  <r>
    <n v="190"/>
    <s v="OE1;SI;OAJ-ACT_16"/>
    <s v="OAJ;OAJ-ACT_16;Ago"/>
    <x v="0"/>
    <s v="Fortalecer la Vigilancia."/>
    <s v="SI"/>
    <s v="PAI_10"/>
    <x v="0"/>
    <s v="Operacional"/>
    <s v="OAJ-E_11"/>
    <s v="Cobro Coactivo de la entidad."/>
    <s v="OAJ-ACT_16"/>
    <s v="Procesos para Cobro Coactivo"/>
    <s v="OAJ"/>
    <s v="Grupo_de_Cobro_Coactivo"/>
    <n v="1"/>
    <n v="12"/>
    <n v="2019"/>
    <d v="2019-08-30T00:00:00"/>
    <s v="Ago"/>
    <n v="0"/>
    <n v="0"/>
    <e v="#DIV/0!"/>
    <e v="#DIV/0!"/>
    <e v="#N/A"/>
    <e v="#N/A"/>
    <n v="0"/>
    <m/>
    <m/>
  </r>
  <r>
    <n v="190"/>
    <s v="OE1;SI;OAJ-ACT_16"/>
    <s v="OAJ;OAJ-ACT_16;Sep"/>
    <x v="0"/>
    <s v="Fortalecer la Vigilancia."/>
    <s v="SI"/>
    <s v="PAI_10"/>
    <x v="0"/>
    <s v="Operacional"/>
    <s v="OAJ-E_11"/>
    <s v="Cobro Coactivo de la entidad."/>
    <s v="OAJ-ACT_16"/>
    <s v="Procesos para Cobro Coactivo"/>
    <s v="OAJ"/>
    <s v="Grupo_de_Cobro_Coactivo"/>
    <n v="1"/>
    <n v="12"/>
    <n v="2019"/>
    <d v="2019-09-30T00:00:00"/>
    <s v="Sep"/>
    <e v="#N/A"/>
    <e v="#N/A"/>
    <e v="#N/A"/>
    <e v="#N/A"/>
    <e v="#N/A"/>
    <e v="#N/A"/>
    <n v="0"/>
    <m/>
    <m/>
  </r>
  <r>
    <n v="190"/>
    <s v="OE1;SI;OAJ-ACT_16"/>
    <s v="OAJ;OAJ-ACT_16;Oct"/>
    <x v="0"/>
    <s v="Fortalecer la Vigilancia."/>
    <s v="SI"/>
    <s v="PAI_10"/>
    <x v="0"/>
    <s v="Operacional"/>
    <s v="OAJ-E_11"/>
    <s v="Cobro Coactivo de la entidad."/>
    <s v="OAJ-ACT_16"/>
    <s v="Procesos para Cobro Coactivo"/>
    <s v="OAJ"/>
    <s v="Grupo_de_Cobro_Coactivo"/>
    <n v="1"/>
    <n v="12"/>
    <n v="2019"/>
    <d v="2019-10-30T00:00:00"/>
    <s v="Oct"/>
    <e v="#N/A"/>
    <e v="#N/A"/>
    <e v="#N/A"/>
    <e v="#N/A"/>
    <e v="#N/A"/>
    <e v="#N/A"/>
    <n v="0"/>
    <m/>
    <m/>
  </r>
  <r>
    <n v="190"/>
    <s v="OE1;SI;OAJ-ACT_16"/>
    <s v="OAJ;OAJ-ACT_16;Nov"/>
    <x v="0"/>
    <s v="Fortalecer la Vigilancia."/>
    <s v="SI"/>
    <s v="PAI_10"/>
    <x v="0"/>
    <s v="Operacional"/>
    <s v="OAJ-E_11"/>
    <s v="Cobro Coactivo de la entidad."/>
    <s v="OAJ-ACT_16"/>
    <s v="Procesos para Cobro Coactivo"/>
    <s v="OAJ"/>
    <s v="Grupo_de_Cobro_Coactivo"/>
    <n v="1"/>
    <n v="12"/>
    <n v="2019"/>
    <d v="2019-11-30T00:00:00"/>
    <s v="Nov"/>
    <e v="#N/A"/>
    <n v="0"/>
    <n v="0"/>
    <s v="Por Ejecutar"/>
    <e v="#N/A"/>
    <e v="#N/A"/>
    <n v="0"/>
    <m/>
    <m/>
  </r>
  <r>
    <n v="190"/>
    <s v="OE1;SI;OAJ-ACT_16"/>
    <s v="OAJ;OAJ-ACT_16;Dic"/>
    <x v="0"/>
    <s v="Fortalecer la Vigilancia."/>
    <s v="SI"/>
    <s v="PAI_10"/>
    <x v="0"/>
    <s v="Operacional"/>
    <s v="OAJ-E_11"/>
    <s v="Cobro Coactivo de la entidad."/>
    <s v="OAJ-ACT_16"/>
    <s v="Procesos para Cobro Coactivo"/>
    <s v="OAJ"/>
    <s v="Grupo_de_Cobro_Coactivo"/>
    <n v="1"/>
    <n v="12"/>
    <n v="2019"/>
    <d v="2019-12-30T00:00:00"/>
    <s v="Dic"/>
    <e v="#N/A"/>
    <n v="0"/>
    <n v="0"/>
    <s v="Por Ejecutar"/>
    <e v="#N/A"/>
    <e v="#N/A"/>
    <n v="0"/>
    <m/>
    <m/>
  </r>
  <r>
    <n v="191"/>
    <s v="OE5;SI;OAP-ACT_01"/>
    <s v="OAP;OAP-ACT_01;Ene"/>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01-30T00:00:00"/>
    <s v="Ene"/>
    <n v="15777000000"/>
    <n v="0"/>
    <n v="0"/>
    <s v="Por Ejecutar"/>
    <e v="#N/A"/>
    <e v="#N/A"/>
    <n v="0"/>
    <e v="#N/A"/>
    <e v="#N/A"/>
  </r>
  <r>
    <n v="191"/>
    <s v="OE5;SI;OAP-ACT_01"/>
    <s v="OAP;OAP-ACT_01;Feb"/>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02-28T00:00:00"/>
    <s v="Feb"/>
    <n v="0"/>
    <n v="0"/>
    <n v="0"/>
    <s v="Por Ejecutar"/>
    <e v="#N/A"/>
    <e v="#N/A"/>
    <n v="0"/>
    <m/>
    <m/>
  </r>
  <r>
    <n v="191"/>
    <s v="OE5;SI;OAP-ACT_01"/>
    <s v="OAP;OAP-ACT_01;Mar"/>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03-30T00:00:00"/>
    <s v="Mar"/>
    <n v="0"/>
    <n v="0"/>
    <n v="0"/>
    <s v="Por Ejecutar"/>
    <e v="#N/A"/>
    <e v="#N/A"/>
    <n v="0"/>
    <m/>
    <m/>
  </r>
  <r>
    <n v="191"/>
    <s v="OE5;SI;OAP-ACT_01"/>
    <s v="OAP;OAP-ACT_01;Abr"/>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04-30T00:00:00"/>
    <s v="Abr"/>
    <n v="0"/>
    <n v="0"/>
    <n v="0"/>
    <s v="Por Ejecutar"/>
    <e v="#N/A"/>
    <e v="#N/A"/>
    <n v="0"/>
    <m/>
    <m/>
  </r>
  <r>
    <n v="191"/>
    <s v="OE5;SI;OAP-ACT_01"/>
    <s v="OAP;OAP-ACT_01;May"/>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05-30T00:00:00"/>
    <s v="May"/>
    <n v="0"/>
    <n v="0"/>
    <n v="0"/>
    <s v="Por Ejecutar"/>
    <e v="#N/A"/>
    <e v="#N/A"/>
    <n v="0"/>
    <m/>
    <m/>
  </r>
  <r>
    <n v="191"/>
    <s v="OE5;SI;OAP-ACT_01"/>
    <s v="OAP;OAP-ACT_01;Jun"/>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06-30T00:00:00"/>
    <s v="Jun"/>
    <n v="0"/>
    <n v="0"/>
    <n v="0"/>
    <s v="Por Ejecutar"/>
    <e v="#N/A"/>
    <e v="#N/A"/>
    <n v="0"/>
    <m/>
    <m/>
  </r>
  <r>
    <n v="191"/>
    <s v="OE5;SI;OAP-ACT_01"/>
    <s v="OAP;OAP-ACT_01;Jul"/>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07-30T00:00:00"/>
    <s v="Jul"/>
    <n v="0"/>
    <n v="0"/>
    <n v="0"/>
    <s v="Por Ejecutar"/>
    <e v="#N/A"/>
    <e v="#N/A"/>
    <n v="0"/>
    <m/>
    <m/>
  </r>
  <r>
    <n v="191"/>
    <s v="OE5;SI;OAP-ACT_01"/>
    <s v="OAP;OAP-ACT_01;Ago"/>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08-30T00:00:00"/>
    <s v="Ago"/>
    <n v="0"/>
    <n v="0"/>
    <e v="#DIV/0!"/>
    <e v="#DIV/0!"/>
    <e v="#N/A"/>
    <e v="#N/A"/>
    <n v="0"/>
    <m/>
    <m/>
  </r>
  <r>
    <n v="191"/>
    <s v="OE5;SI;OAP-ACT_01"/>
    <s v="OAP;OAP-ACT_01;Sep"/>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09-30T00:00:00"/>
    <s v="Sep"/>
    <e v="#N/A"/>
    <e v="#N/A"/>
    <n v="0"/>
    <s v="Por Ejecutar"/>
    <e v="#N/A"/>
    <e v="#N/A"/>
    <n v="0"/>
    <m/>
    <m/>
  </r>
  <r>
    <n v="191"/>
    <s v="OE5;SI;OAP-ACT_01"/>
    <s v="OAP;OAP-ACT_01;Oct"/>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10-30T00:00:00"/>
    <s v="Oct"/>
    <e v="#N/A"/>
    <e v="#N/A"/>
    <n v="0"/>
    <s v="Por Ejecutar"/>
    <e v="#N/A"/>
    <e v="#N/A"/>
    <n v="0"/>
    <m/>
    <m/>
  </r>
  <r>
    <n v="191"/>
    <s v="OE5;SI;OAP-ACT_01"/>
    <s v="OAP;OAP-ACT_01;Nov"/>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11-30T00:00:00"/>
    <s v="Nov"/>
    <e v="#N/A"/>
    <n v="0"/>
    <e v="#N/A"/>
    <e v="#N/A"/>
    <e v="#N/A"/>
    <e v="#N/A"/>
    <n v="0"/>
    <m/>
    <m/>
  </r>
  <r>
    <n v="191"/>
    <s v="OE5;SI;OAP-ACT_01"/>
    <s v="OAP;OAP-ACT_01;Dic"/>
    <x v="3"/>
    <s v="Fortalecimiento Institucional"/>
    <s v="SI"/>
    <s v="PAA_13"/>
    <x v="0"/>
    <s v="1. Adquisiciones"/>
    <s v="OAP-E_01"/>
    <s v="Efectuar seguimiento a proyectos de inversión"/>
    <s v="OAP-ACT_01"/>
    <s v="Monitorear la ejecución del presupuesto de Inversión de la Supertransporte."/>
    <s v="OAP"/>
    <s v="Oficina_Asesora_de_Planeación"/>
    <n v="1"/>
    <n v="12"/>
    <n v="2019"/>
    <d v="2019-12-30T00:00:00"/>
    <s v="Dic"/>
    <e v="#N/A"/>
    <n v="0"/>
    <n v="0"/>
    <s v="Por Ejecutar"/>
    <e v="#N/A"/>
    <e v="#N/A"/>
    <n v="0"/>
    <m/>
    <m/>
  </r>
  <r>
    <n v="192"/>
    <s v="OE5;SI;OAP-ACT_02"/>
    <s v="OAP;OAP-ACT_02;Ene"/>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01-30T00:00:00"/>
    <s v="Ene"/>
    <n v="2885812630"/>
    <n v="3130788101"/>
    <n v="1.0848895969382462"/>
    <s v="Ejecutada"/>
    <e v="#N/A"/>
    <e v="#N/A"/>
    <n v="0"/>
    <e v="#N/A"/>
    <e v="#N/A"/>
  </r>
  <r>
    <n v="192"/>
    <s v="OE5;SI;OAP-ACT_02"/>
    <s v="OAP;OAP-ACT_02;Feb"/>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02-28T00:00:00"/>
    <s v="Feb"/>
    <n v="4314045838"/>
    <n v="0"/>
    <n v="0"/>
    <s v="Por Ejecutar"/>
    <e v="#N/A"/>
    <e v="#N/A"/>
    <n v="0"/>
    <m/>
    <m/>
  </r>
  <r>
    <n v="192"/>
    <s v="OE5;SI;OAP-ACT_02"/>
    <s v="OAP;OAP-ACT_02;Mar"/>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03-30T00:00:00"/>
    <s v="Mar"/>
    <n v="1226791532"/>
    <n v="0"/>
    <n v="0"/>
    <s v="Por Ejecutar"/>
    <e v="#N/A"/>
    <e v="#N/A"/>
    <n v="0"/>
    <m/>
    <m/>
  </r>
  <r>
    <n v="192"/>
    <s v="OE5;SI;OAP-ACT_02"/>
    <s v="OAP;OAP-ACT_02;Abr"/>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04-30T00:00:00"/>
    <s v="Abr"/>
    <n v="2774600000"/>
    <n v="0"/>
    <n v="0"/>
    <s v="Por Ejecutar"/>
    <e v="#N/A"/>
    <e v="#N/A"/>
    <n v="0"/>
    <m/>
    <m/>
  </r>
  <r>
    <n v="192"/>
    <s v="OE5;SI;OAP-ACT_02"/>
    <s v="OAP;OAP-ACT_02;May"/>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05-30T00:00:00"/>
    <s v="May"/>
    <n v="2039800000"/>
    <n v="0"/>
    <n v="0"/>
    <s v="Por Ejecutar"/>
    <e v="#N/A"/>
    <e v="#N/A"/>
    <n v="0"/>
    <m/>
    <m/>
  </r>
  <r>
    <n v="192"/>
    <s v="OE5;SI;OAP-ACT_02"/>
    <s v="OAP;OAP-ACT_02;Jun"/>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06-30T00:00:00"/>
    <s v="Jun"/>
    <n v="1936450000"/>
    <n v="0"/>
    <n v="0"/>
    <s v="Por Ejecutar"/>
    <e v="#N/A"/>
    <e v="#N/A"/>
    <n v="0"/>
    <m/>
    <m/>
  </r>
  <r>
    <n v="192"/>
    <s v="OE5;SI;OAP-ACT_02"/>
    <s v="OAP;OAP-ACT_02;Jul"/>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07-30T00:00:00"/>
    <s v="Jul"/>
    <n v="599500000"/>
    <n v="0"/>
    <n v="0"/>
    <s v="Por Ejecutar"/>
    <e v="#N/A"/>
    <e v="#N/A"/>
    <n v="0"/>
    <m/>
    <m/>
  </r>
  <r>
    <n v="192"/>
    <s v="OE5;SI;OAP-ACT_02"/>
    <s v="OAP;OAP-ACT_02;Ago"/>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08-30T00:00:00"/>
    <s v="Ago"/>
    <n v="0"/>
    <n v="0"/>
    <e v="#DIV/0!"/>
    <e v="#DIV/0!"/>
    <e v="#N/A"/>
    <e v="#N/A"/>
    <n v="0"/>
    <m/>
    <m/>
  </r>
  <r>
    <n v="192"/>
    <s v="OE5;SI;OAP-ACT_02"/>
    <s v="OAP;OAP-ACT_02;Sep"/>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09-30T00:00:00"/>
    <s v="Sep"/>
    <e v="#N/A"/>
    <e v="#N/A"/>
    <e v="#N/A"/>
    <e v="#N/A"/>
    <e v="#N/A"/>
    <e v="#N/A"/>
    <n v="0"/>
    <m/>
    <m/>
  </r>
  <r>
    <n v="192"/>
    <s v="OE5;SI;OAP-ACT_02"/>
    <s v="OAP;OAP-ACT_02;Oct"/>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10-30T00:00:00"/>
    <s v="Oct"/>
    <e v="#N/A"/>
    <e v="#N/A"/>
    <n v="0"/>
    <s v="Por Ejecutar"/>
    <e v="#N/A"/>
    <e v="#N/A"/>
    <n v="0"/>
    <m/>
    <m/>
  </r>
  <r>
    <n v="192"/>
    <s v="OE5;SI;OAP-ACT_02"/>
    <s v="OAP;OAP-ACT_02;Nov"/>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11-30T00:00:00"/>
    <s v="Nov"/>
    <e v="#N/A"/>
    <n v="0"/>
    <n v="0"/>
    <s v="Por Ejecutar"/>
    <e v="#N/A"/>
    <e v="#N/A"/>
    <n v="0"/>
    <m/>
    <m/>
  </r>
  <r>
    <n v="192"/>
    <s v="OE5;SI;OAP-ACT_02"/>
    <s v="OAP;OAP-ACT_02;Dic"/>
    <x v="3"/>
    <s v="Fortalecimiento Institucional"/>
    <s v="SI"/>
    <s v="PAA_13"/>
    <x v="0"/>
    <s v="1. Adquisiciones"/>
    <s v="OAP-E_01"/>
    <s v="Efectuar seguimiento a proyectos de inversión"/>
    <s v="OAP-ACT_02"/>
    <s v="Monitorear la Ejecución del Plan Anual de Adquisiciones de Inversión - PAA 2019"/>
    <s v="OAP"/>
    <s v="Oficina_Asesora_de_Planeación"/>
    <n v="3"/>
    <n v="12"/>
    <n v="2019"/>
    <d v="2019-12-30T00:00:00"/>
    <s v="Dic"/>
    <e v="#N/A"/>
    <n v="0"/>
    <n v="0"/>
    <s v="Por Ejecutar"/>
    <e v="#N/A"/>
    <e v="#N/A"/>
    <n v="0"/>
    <m/>
    <m/>
  </r>
  <r>
    <n v="193"/>
    <s v="OE5;SI;OAP-ACT_03"/>
    <s v="OAP;OAP-ACT_03;Ene"/>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01-30T00:00:00"/>
    <s v="Ene"/>
    <n v="1"/>
    <n v="1"/>
    <n v="1"/>
    <s v="Ejecutada"/>
    <e v="#N/A"/>
    <e v="#N/A"/>
    <n v="0"/>
    <e v="#N/A"/>
    <e v="#N/A"/>
  </r>
  <r>
    <n v="193"/>
    <s v="OE5;SI;OAP-ACT_03"/>
    <s v="OAP;OAP-ACT_03;Feb"/>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02-28T00:00:00"/>
    <s v="Feb"/>
    <n v="0"/>
    <n v="0"/>
    <n v="0"/>
    <s v="Por Ejecutar"/>
    <e v="#N/A"/>
    <e v="#N/A"/>
    <n v="0"/>
    <m/>
    <m/>
  </r>
  <r>
    <n v="193"/>
    <s v="OE5;SI;OAP-ACT_03"/>
    <s v="OAP;OAP-ACT_03;Mar"/>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03-30T00:00:00"/>
    <s v="Mar"/>
    <n v="0"/>
    <n v="0"/>
    <e v="#DIV/0!"/>
    <e v="#DIV/0!"/>
    <e v="#N/A"/>
    <e v="#N/A"/>
    <n v="0"/>
    <m/>
    <m/>
  </r>
  <r>
    <n v="193"/>
    <s v="OE5;SI;OAP-ACT_03"/>
    <s v="OAP;OAP-ACT_03;Abr"/>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04-30T00:00:00"/>
    <s v="Abr"/>
    <n v="0"/>
    <n v="0"/>
    <e v="#DIV/0!"/>
    <e v="#DIV/0!"/>
    <e v="#N/A"/>
    <e v="#N/A"/>
    <n v="0"/>
    <m/>
    <m/>
  </r>
  <r>
    <n v="193"/>
    <s v="OE5;SI;OAP-ACT_03"/>
    <s v="OAP;OAP-ACT_03;May"/>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05-30T00:00:00"/>
    <s v="May"/>
    <n v="0"/>
    <n v="0"/>
    <e v="#DIV/0!"/>
    <e v="#DIV/0!"/>
    <e v="#N/A"/>
    <e v="#N/A"/>
    <n v="0"/>
    <m/>
    <m/>
  </r>
  <r>
    <n v="193"/>
    <s v="OE5;SI;OAP-ACT_03"/>
    <s v="OAP;OAP-ACT_03;Jun"/>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06-30T00:00:00"/>
    <s v="Jun"/>
    <n v="0"/>
    <n v="0"/>
    <e v="#DIV/0!"/>
    <e v="#DIV/0!"/>
    <e v="#N/A"/>
    <e v="#N/A"/>
    <n v="0"/>
    <m/>
    <m/>
  </r>
  <r>
    <n v="193"/>
    <s v="OE5;SI;OAP-ACT_03"/>
    <s v="OAP;OAP-ACT_03;Jul"/>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07-30T00:00:00"/>
    <s v="Jul"/>
    <n v="0"/>
    <n v="0"/>
    <e v="#DIV/0!"/>
    <e v="#DIV/0!"/>
    <e v="#N/A"/>
    <e v="#N/A"/>
    <n v="0"/>
    <m/>
    <m/>
  </r>
  <r>
    <n v="193"/>
    <s v="OE5;SI;OAP-ACT_03"/>
    <s v="OAP;OAP-ACT_03;Ago"/>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08-30T00:00:00"/>
    <s v="Ago"/>
    <n v="0"/>
    <n v="0"/>
    <e v="#DIV/0!"/>
    <e v="#DIV/0!"/>
    <e v="#N/A"/>
    <e v="#N/A"/>
    <n v="0"/>
    <m/>
    <m/>
  </r>
  <r>
    <n v="193"/>
    <s v="OE5;SI;OAP-ACT_03"/>
    <s v="OAP;OAP-ACT_03;Sep"/>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09-30T00:00:00"/>
    <s v="Sep"/>
    <e v="#N/A"/>
    <e v="#N/A"/>
    <e v="#N/A"/>
    <e v="#N/A"/>
    <e v="#N/A"/>
    <e v="#N/A"/>
    <n v="0"/>
    <m/>
    <m/>
  </r>
  <r>
    <n v="193"/>
    <s v="OE5;SI;OAP-ACT_03"/>
    <s v="OAP;OAP-ACT_03;Oct"/>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10-30T00:00:00"/>
    <s v="Oct"/>
    <e v="#N/A"/>
    <e v="#N/A"/>
    <e v="#N/A"/>
    <e v="#N/A"/>
    <e v="#N/A"/>
    <e v="#N/A"/>
    <n v="0"/>
    <m/>
    <m/>
  </r>
  <r>
    <n v="193"/>
    <s v="OE5;SI;OAP-ACT_03"/>
    <s v="OAP;OAP-ACT_03;Nov"/>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11-30T00:00:00"/>
    <s v="Nov"/>
    <e v="#N/A"/>
    <n v="0"/>
    <n v="0"/>
    <s v="Por Ejecutar"/>
    <e v="#N/A"/>
    <e v="#N/A"/>
    <n v="0"/>
    <m/>
    <m/>
  </r>
  <r>
    <n v="193"/>
    <s v="OE5;SI;OAP-ACT_03"/>
    <s v="OAP;OAP-ACT_03;Dic"/>
    <x v="3"/>
    <s v="Fortalecimiento Institucional"/>
    <s v="SI"/>
    <s v="PAA_13"/>
    <x v="0"/>
    <s v="1. Adquisiciones"/>
    <s v="OAP-E_01"/>
    <s v="Efectuar seguimiento a proyectos de inversión"/>
    <s v="OAP-ACT_03"/>
    <s v="Seguimiento a las modificaciones realizadas a los proyectos de Inversión."/>
    <s v="OAP"/>
    <s v="Oficina_Asesora_de_Planeación"/>
    <n v="3"/>
    <n v="12"/>
    <n v="2019"/>
    <d v="2019-12-30T00:00:00"/>
    <s v="Dic"/>
    <e v="#N/A"/>
    <n v="0"/>
    <e v="#N/A"/>
    <e v="#N/A"/>
    <e v="#N/A"/>
    <e v="#N/A"/>
    <n v="0"/>
    <m/>
    <m/>
  </r>
  <r>
    <n v="194"/>
    <s v="OE5;SI;OAP-ACT_04"/>
    <s v="OAP;OAP-ACT_04;Ene"/>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01-30T00:00:00"/>
    <s v="Ene"/>
    <n v="0"/>
    <n v="0"/>
    <n v="0"/>
    <s v="Por Ejecutar"/>
    <e v="#N/A"/>
    <e v="#N/A"/>
    <n v="0"/>
    <e v="#N/A"/>
    <e v="#N/A"/>
  </r>
  <r>
    <n v="194"/>
    <s v="OE5;SI;OAP-ACT_04"/>
    <s v="OAP;OAP-ACT_04;Feb"/>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02-28T00:00:00"/>
    <s v="Feb"/>
    <n v="0"/>
    <n v="0"/>
    <n v="0"/>
    <s v="Por Ejecutar"/>
    <e v="#N/A"/>
    <e v="#N/A"/>
    <n v="0"/>
    <m/>
    <m/>
  </r>
  <r>
    <n v="194"/>
    <s v="OE5;SI;OAP-ACT_04"/>
    <s v="OAP;OAP-ACT_04;Mar"/>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03-30T00:00:00"/>
    <s v="Mar"/>
    <n v="0"/>
    <n v="0"/>
    <n v="0"/>
    <s v="Por Ejecutar"/>
    <e v="#N/A"/>
    <e v="#N/A"/>
    <n v="0"/>
    <m/>
    <m/>
  </r>
  <r>
    <n v="194"/>
    <s v="OE5;SI;OAP-ACT_04"/>
    <s v="OAP;OAP-ACT_04;Abr"/>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04-30T00:00:00"/>
    <s v="Abr"/>
    <n v="0"/>
    <n v="0"/>
    <n v="0"/>
    <s v="Por Ejecutar"/>
    <e v="#N/A"/>
    <e v="#N/A"/>
    <n v="0"/>
    <m/>
    <m/>
  </r>
  <r>
    <n v="194"/>
    <s v="OE5;SI;OAP-ACT_04"/>
    <s v="OAP;OAP-ACT_04;May"/>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05-30T00:00:00"/>
    <s v="May"/>
    <n v="0"/>
    <n v="0"/>
    <e v="#DIV/0!"/>
    <e v="#DIV/0!"/>
    <e v="#N/A"/>
    <e v="#N/A"/>
    <n v="0"/>
    <m/>
    <m/>
  </r>
  <r>
    <n v="194"/>
    <s v="OE5;SI;OAP-ACT_04"/>
    <s v="OAP;OAP-ACT_04;Jun"/>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06-30T00:00:00"/>
    <s v="Jun"/>
    <n v="0"/>
    <n v="0"/>
    <n v="0"/>
    <s v="Por Ejecutar"/>
    <e v="#N/A"/>
    <e v="#N/A"/>
    <n v="0"/>
    <m/>
    <m/>
  </r>
  <r>
    <n v="194"/>
    <s v="OE5;SI;OAP-ACT_04"/>
    <s v="OAP;OAP-ACT_04;Jul"/>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07-30T00:00:00"/>
    <s v="Jul"/>
    <n v="0"/>
    <n v="0"/>
    <n v="0"/>
    <s v="Por Ejecutar"/>
    <e v="#N/A"/>
    <e v="#N/A"/>
    <n v="0"/>
    <m/>
    <m/>
  </r>
  <r>
    <n v="194"/>
    <s v="OE5;SI;OAP-ACT_04"/>
    <s v="OAP;OAP-ACT_04;Ago"/>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08-30T00:00:00"/>
    <s v="Ago"/>
    <n v="0"/>
    <n v="0"/>
    <n v="0"/>
    <s v="Por Ejecutar"/>
    <e v="#N/A"/>
    <e v="#N/A"/>
    <n v="0"/>
    <m/>
    <m/>
  </r>
  <r>
    <n v="194"/>
    <s v="OE5;SI;OAP-ACT_04"/>
    <s v="OAP;OAP-ACT_04;Sep"/>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09-30T00:00:00"/>
    <s v="Sep"/>
    <e v="#N/A"/>
    <e v="#N/A"/>
    <n v="0"/>
    <s v="Por Ejecutar"/>
    <e v="#N/A"/>
    <e v="#N/A"/>
    <n v="0"/>
    <m/>
    <m/>
  </r>
  <r>
    <n v="194"/>
    <s v="OE5;SI;OAP-ACT_04"/>
    <s v="OAP;OAP-ACT_04;Oct"/>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10-30T00:00:00"/>
    <s v="Oct"/>
    <e v="#N/A"/>
    <e v="#N/A"/>
    <n v="0"/>
    <s v="Por Ejecutar"/>
    <e v="#N/A"/>
    <e v="#N/A"/>
    <n v="0"/>
    <m/>
    <m/>
  </r>
  <r>
    <n v="194"/>
    <s v="OE5;SI;OAP-ACT_04"/>
    <s v="OAP;OAP-ACT_04;Nov"/>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11-30T00:00:00"/>
    <s v="Nov"/>
    <e v="#N/A"/>
    <n v="0"/>
    <e v="#N/A"/>
    <e v="#N/A"/>
    <e v="#N/A"/>
    <e v="#N/A"/>
    <n v="0"/>
    <m/>
    <m/>
  </r>
  <r>
    <n v="194"/>
    <s v="OE5;SI;OAP-ACT_04"/>
    <s v="OAP;OAP-ACT_04;Dic"/>
    <x v="3"/>
    <s v="Fortalecimiento Institucional"/>
    <s v="SI"/>
    <s v="PAAC_11"/>
    <x v="0"/>
    <s v="5. Plan Anticorrupción y de Atención al Ciudadano - PAAC"/>
    <s v="OAP-E_02"/>
    <s v="Consolidación del Seguimiento y la Evaluación del Plan Anticorrupción y Atención al Ciudadano 2019"/>
    <s v="OAP-ACT_04"/>
    <s v="1. Gestión del Riesgo de Corrupción - Mapa de Riesgos de Corrupción"/>
    <s v="OAP"/>
    <s v="Oficina_Asesora_de_Planeación"/>
    <n v="4"/>
    <n v="12"/>
    <n v="2019"/>
    <d v="2019-12-30T00:00:00"/>
    <s v="Dic"/>
    <e v="#N/A"/>
    <n v="0"/>
    <e v="#N/A"/>
    <e v="#N/A"/>
    <e v="#N/A"/>
    <e v="#N/A"/>
    <n v="0"/>
    <m/>
    <m/>
  </r>
  <r>
    <n v="195"/>
    <s v="OE5;SI;OAP-ACT_05"/>
    <s v="OAP;OAP-ACT_05;Ene"/>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01-30T00:00:00"/>
    <s v="Ene"/>
    <n v="0"/>
    <n v="0"/>
    <n v="0"/>
    <s v="Por Ejecutar"/>
    <e v="#N/A"/>
    <e v="#N/A"/>
    <n v="0"/>
    <e v="#N/A"/>
    <e v="#N/A"/>
  </r>
  <r>
    <n v="195"/>
    <s v="OE5;SI;OAP-ACT_05"/>
    <s v="OAP;OAP-ACT_05;Feb"/>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02-28T00:00:00"/>
    <s v="Feb"/>
    <n v="0"/>
    <n v="0"/>
    <n v="0"/>
    <s v="Por Ejecutar"/>
    <e v="#N/A"/>
    <e v="#N/A"/>
    <n v="0"/>
    <m/>
    <m/>
  </r>
  <r>
    <n v="195"/>
    <s v="OE5;SI;OAP-ACT_05"/>
    <s v="OAP;OAP-ACT_05;Mar"/>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03-30T00:00:00"/>
    <s v="Mar"/>
    <n v="0"/>
    <n v="0"/>
    <n v="0"/>
    <s v="Por Ejecutar"/>
    <e v="#N/A"/>
    <e v="#N/A"/>
    <n v="0"/>
    <m/>
    <m/>
  </r>
  <r>
    <n v="195"/>
    <s v="OE5;SI;OAP-ACT_05"/>
    <s v="OAP;OAP-ACT_05;Abr"/>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04-30T00:00:00"/>
    <s v="Abr"/>
    <n v="0"/>
    <n v="0"/>
    <n v="0"/>
    <s v="Por Ejecutar"/>
    <e v="#N/A"/>
    <e v="#N/A"/>
    <n v="0"/>
    <m/>
    <m/>
  </r>
  <r>
    <n v="195"/>
    <s v="OE5;SI;OAP-ACT_05"/>
    <s v="OAP;OAP-ACT_05;May"/>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05-30T00:00:00"/>
    <s v="May"/>
    <n v="0"/>
    <n v="0"/>
    <n v="0"/>
    <s v="Por Ejecutar"/>
    <e v="#N/A"/>
    <e v="#N/A"/>
    <n v="0"/>
    <m/>
    <m/>
  </r>
  <r>
    <n v="195"/>
    <s v="OE5;SI;OAP-ACT_05"/>
    <s v="OAP;OAP-ACT_05;Jun"/>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06-30T00:00:00"/>
    <s v="Jun"/>
    <n v="0"/>
    <n v="0"/>
    <e v="#DIV/0!"/>
    <e v="#DIV/0!"/>
    <e v="#N/A"/>
    <e v="#N/A"/>
    <n v="0"/>
    <m/>
    <m/>
  </r>
  <r>
    <n v="195"/>
    <s v="OE5;SI;OAP-ACT_05"/>
    <s v="OAP;OAP-ACT_05;Jul"/>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07-30T00:00:00"/>
    <s v="Jul"/>
    <n v="0"/>
    <n v="0"/>
    <n v="0"/>
    <s v="Por Ejecutar"/>
    <e v="#N/A"/>
    <e v="#N/A"/>
    <n v="0"/>
    <m/>
    <m/>
  </r>
  <r>
    <n v="195"/>
    <s v="OE5;SI;OAP-ACT_05"/>
    <s v="OAP;OAP-ACT_05;Ago"/>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08-30T00:00:00"/>
    <s v="Ago"/>
    <n v="0"/>
    <n v="0"/>
    <n v="0"/>
    <s v="Por Ejecutar"/>
    <e v="#N/A"/>
    <e v="#N/A"/>
    <n v="0"/>
    <m/>
    <m/>
  </r>
  <r>
    <n v="195"/>
    <s v="OE5;SI;OAP-ACT_05"/>
    <s v="OAP;OAP-ACT_05;Sep"/>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09-30T00:00:00"/>
    <s v="Sep"/>
    <e v="#N/A"/>
    <e v="#N/A"/>
    <n v="0"/>
    <s v="Por Ejecutar"/>
    <e v="#N/A"/>
    <e v="#N/A"/>
    <n v="0"/>
    <m/>
    <m/>
  </r>
  <r>
    <n v="195"/>
    <s v="OE5;SI;OAP-ACT_05"/>
    <s v="OAP;OAP-ACT_05;Oct"/>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10-30T00:00:00"/>
    <s v="Oct"/>
    <e v="#N/A"/>
    <e v="#N/A"/>
    <n v="0"/>
    <s v="Por Ejecutar"/>
    <e v="#N/A"/>
    <e v="#N/A"/>
    <n v="0"/>
    <m/>
    <m/>
  </r>
  <r>
    <n v="195"/>
    <s v="OE5;SI;OAP-ACT_05"/>
    <s v="OAP;OAP-ACT_05;Nov"/>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11-30T00:00:00"/>
    <s v="Nov"/>
    <e v="#N/A"/>
    <n v="0"/>
    <n v="0"/>
    <s v="Por Ejecutar"/>
    <e v="#N/A"/>
    <e v="#N/A"/>
    <n v="0"/>
    <m/>
    <m/>
  </r>
  <r>
    <n v="195"/>
    <s v="OE5;SI;OAP-ACT_05"/>
    <s v="OAP;OAP-ACT_05;Dic"/>
    <x v="3"/>
    <s v="Fortalecimiento Institucional"/>
    <s v="SI"/>
    <s v="PAAC_11"/>
    <x v="0"/>
    <s v="5. Plan Anticorrupción y de Atención al Ciudadano - PAAC"/>
    <s v="OAP-E_02"/>
    <s v="Consolidación del Seguimiento y la Evaluación del Plan Anticorrupción y Atención al Ciudadano 2019"/>
    <s v="OAP-ACT_05"/>
    <s v="2. Racionalización de trámites"/>
    <s v="OAP"/>
    <s v="Oficina_Asesora_de_Planeación"/>
    <n v="4"/>
    <n v="12"/>
    <n v="2019"/>
    <d v="2019-12-30T00:00:00"/>
    <s v="Dic"/>
    <e v="#N/A"/>
    <n v="0"/>
    <e v="#N/A"/>
    <e v="#N/A"/>
    <e v="#N/A"/>
    <e v="#N/A"/>
    <n v="0"/>
    <m/>
    <m/>
  </r>
  <r>
    <n v="196"/>
    <s v="OE5;SI;OAP-ACT_06"/>
    <s v="OAP;OAP-ACT_06;Ene"/>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01-30T00:00:00"/>
    <s v="Ene"/>
    <n v="0"/>
    <n v="0"/>
    <n v="0"/>
    <s v="Por Ejecutar"/>
    <e v="#N/A"/>
    <e v="#N/A"/>
    <n v="0"/>
    <e v="#N/A"/>
    <e v="#N/A"/>
  </r>
  <r>
    <n v="196"/>
    <s v="OE5;SI;OAP-ACT_06"/>
    <s v="OAP;OAP-ACT_06;Feb"/>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02-28T00:00:00"/>
    <s v="Feb"/>
    <n v="0"/>
    <n v="0"/>
    <n v="0"/>
    <s v="Por Ejecutar"/>
    <e v="#N/A"/>
    <e v="#N/A"/>
    <n v="0"/>
    <m/>
    <m/>
  </r>
  <r>
    <n v="196"/>
    <s v="OE5;SI;OAP-ACT_06"/>
    <s v="OAP;OAP-ACT_06;Mar"/>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03-30T00:00:00"/>
    <s v="Mar"/>
    <n v="0"/>
    <n v="0"/>
    <n v="0"/>
    <s v="Por Ejecutar"/>
    <e v="#N/A"/>
    <e v="#N/A"/>
    <n v="0"/>
    <m/>
    <m/>
  </r>
  <r>
    <n v="196"/>
    <s v="OE5;SI;OAP-ACT_06"/>
    <s v="OAP;OAP-ACT_06;Abr"/>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04-30T00:00:00"/>
    <s v="Abr"/>
    <n v="0"/>
    <n v="0"/>
    <n v="0"/>
    <s v="Por Ejecutar"/>
    <e v="#N/A"/>
    <e v="#N/A"/>
    <n v="0"/>
    <m/>
    <m/>
  </r>
  <r>
    <n v="196"/>
    <s v="OE5;SI;OAP-ACT_06"/>
    <s v="OAP;OAP-ACT_06;May"/>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05-30T00:00:00"/>
    <s v="May"/>
    <n v="0"/>
    <n v="0"/>
    <e v="#DIV/0!"/>
    <e v="#DIV/0!"/>
    <e v="#N/A"/>
    <e v="#N/A"/>
    <n v="0"/>
    <m/>
    <m/>
  </r>
  <r>
    <n v="196"/>
    <s v="OE5;SI;OAP-ACT_06"/>
    <s v="OAP;OAP-ACT_06;Jun"/>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06-30T00:00:00"/>
    <s v="Jun"/>
    <n v="0"/>
    <n v="0"/>
    <n v="0"/>
    <s v="Por Ejecutar"/>
    <e v="#N/A"/>
    <e v="#N/A"/>
    <n v="0"/>
    <m/>
    <m/>
  </r>
  <r>
    <n v="196"/>
    <s v="OE5;SI;OAP-ACT_06"/>
    <s v="OAP;OAP-ACT_06;Jul"/>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07-30T00:00:00"/>
    <s v="Jul"/>
    <n v="0"/>
    <n v="0"/>
    <n v="0"/>
    <s v="Por Ejecutar"/>
    <e v="#N/A"/>
    <e v="#N/A"/>
    <n v="0"/>
    <m/>
    <m/>
  </r>
  <r>
    <n v="196"/>
    <s v="OE5;SI;OAP-ACT_06"/>
    <s v="OAP;OAP-ACT_06;Ago"/>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08-30T00:00:00"/>
    <s v="Ago"/>
    <n v="0"/>
    <n v="0"/>
    <n v="0"/>
    <s v="Por Ejecutar"/>
    <e v="#N/A"/>
    <e v="#N/A"/>
    <n v="0"/>
    <m/>
    <m/>
  </r>
  <r>
    <n v="196"/>
    <s v="OE5;SI;OAP-ACT_06"/>
    <s v="OAP;OAP-ACT_06;Sep"/>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09-30T00:00:00"/>
    <s v="Sep"/>
    <e v="#N/A"/>
    <e v="#N/A"/>
    <e v="#N/A"/>
    <e v="#N/A"/>
    <e v="#N/A"/>
    <e v="#N/A"/>
    <n v="0"/>
    <m/>
    <m/>
  </r>
  <r>
    <n v="196"/>
    <s v="OE5;SI;OAP-ACT_06"/>
    <s v="OAP;OAP-ACT_06;Oct"/>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10-30T00:00:00"/>
    <s v="Oct"/>
    <e v="#N/A"/>
    <e v="#N/A"/>
    <n v="0"/>
    <s v="Por Ejecutar"/>
    <e v="#N/A"/>
    <e v="#N/A"/>
    <n v="0"/>
    <m/>
    <m/>
  </r>
  <r>
    <n v="196"/>
    <s v="OE5;SI;OAP-ACT_06"/>
    <s v="OAP;OAP-ACT_06;Nov"/>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11-30T00:00:00"/>
    <s v="Nov"/>
    <e v="#N/A"/>
    <n v="0"/>
    <n v="0"/>
    <s v="Por Ejecutar"/>
    <e v="#N/A"/>
    <e v="#N/A"/>
    <n v="0"/>
    <m/>
    <m/>
  </r>
  <r>
    <n v="196"/>
    <s v="OE5;SI;OAP-ACT_06"/>
    <s v="OAP;OAP-ACT_06;Dic"/>
    <x v="3"/>
    <s v="Fortalecimiento Institucional"/>
    <s v="SI"/>
    <s v="PAAC_11"/>
    <x v="0"/>
    <s v="5. Plan Anticorrupción y de Atención al Ciudadano - PAAC"/>
    <s v="OAP-E_02"/>
    <s v="Consolidación del Seguimiento y la Evaluación del Plan Anticorrupción y Atención al Ciudadano 2019"/>
    <s v="OAP-ACT_06"/>
    <s v="3. Rendición de Cuentas"/>
    <s v="OAP"/>
    <s v="Oficina_Asesora_de_Planeación"/>
    <n v="4"/>
    <n v="12"/>
    <n v="2019"/>
    <d v="2019-12-30T00:00:00"/>
    <s v="Dic"/>
    <e v="#N/A"/>
    <n v="0"/>
    <e v="#N/A"/>
    <e v="#N/A"/>
    <e v="#N/A"/>
    <e v="#N/A"/>
    <n v="0"/>
    <m/>
    <m/>
  </r>
  <r>
    <n v="197"/>
    <s v="OE5;SI;OAP-ACT_07"/>
    <s v="OAP;OAP-ACT_07;Ene"/>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01-30T00:00:00"/>
    <s v="Ene"/>
    <n v="0"/>
    <n v="0"/>
    <e v="#DIV/0!"/>
    <e v="#DIV/0!"/>
    <e v="#N/A"/>
    <e v="#N/A"/>
    <n v="0"/>
    <e v="#N/A"/>
    <e v="#N/A"/>
  </r>
  <r>
    <n v="197"/>
    <s v="OE5;SI;OAP-ACT_07"/>
    <s v="OAP;OAP-ACT_07;Feb"/>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02-28T00:00:00"/>
    <s v="Feb"/>
    <n v="0"/>
    <n v="0"/>
    <e v="#DIV/0!"/>
    <e v="#DIV/0!"/>
    <e v="#N/A"/>
    <e v="#N/A"/>
    <n v="0"/>
    <m/>
    <m/>
  </r>
  <r>
    <n v="197"/>
    <s v="OE5;SI;OAP-ACT_07"/>
    <s v="OAP;OAP-ACT_07;Mar"/>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03-30T00:00:00"/>
    <s v="Mar"/>
    <n v="0"/>
    <n v="0"/>
    <e v="#DIV/0!"/>
    <e v="#DIV/0!"/>
    <e v="#N/A"/>
    <e v="#N/A"/>
    <n v="0"/>
    <m/>
    <m/>
  </r>
  <r>
    <n v="197"/>
    <s v="OE5;SI;OAP-ACT_07"/>
    <s v="OAP;OAP-ACT_07;Abr"/>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04-30T00:00:00"/>
    <s v="Abr"/>
    <n v="0"/>
    <n v="0"/>
    <e v="#DIV/0!"/>
    <e v="#DIV/0!"/>
    <e v="#N/A"/>
    <e v="#N/A"/>
    <n v="0"/>
    <m/>
    <m/>
  </r>
  <r>
    <n v="197"/>
    <s v="OE5;SI;OAP-ACT_07"/>
    <s v="OAP;OAP-ACT_07;May"/>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05-30T00:00:00"/>
    <s v="May"/>
    <n v="0"/>
    <n v="0"/>
    <e v="#DIV/0!"/>
    <e v="#DIV/0!"/>
    <e v="#N/A"/>
    <e v="#N/A"/>
    <n v="0"/>
    <m/>
    <m/>
  </r>
  <r>
    <n v="197"/>
    <s v="OE5;SI;OAP-ACT_07"/>
    <s v="OAP;OAP-ACT_07;Jun"/>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06-30T00:00:00"/>
    <s v="Jun"/>
    <n v="0"/>
    <n v="0"/>
    <e v="#DIV/0!"/>
    <e v="#DIV/0!"/>
    <e v="#N/A"/>
    <e v="#N/A"/>
    <n v="0"/>
    <m/>
    <m/>
  </r>
  <r>
    <n v="197"/>
    <s v="OE5;SI;OAP-ACT_07"/>
    <s v="OAP;OAP-ACT_07;Jul"/>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07-30T00:00:00"/>
    <s v="Jul"/>
    <n v="0"/>
    <n v="0"/>
    <e v="#DIV/0!"/>
    <e v="#DIV/0!"/>
    <e v="#N/A"/>
    <e v="#N/A"/>
    <n v="0"/>
    <m/>
    <m/>
  </r>
  <r>
    <n v="197"/>
    <s v="OE5;SI;OAP-ACT_07"/>
    <s v="OAP;OAP-ACT_07;Ago"/>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08-30T00:00:00"/>
    <s v="Ago"/>
    <n v="0"/>
    <n v="0"/>
    <e v="#DIV/0!"/>
    <e v="#DIV/0!"/>
    <e v="#N/A"/>
    <e v="#N/A"/>
    <n v="0"/>
    <m/>
    <m/>
  </r>
  <r>
    <n v="197"/>
    <s v="OE5;SI;OAP-ACT_07"/>
    <s v="OAP;OAP-ACT_07;Sep"/>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09-30T00:00:00"/>
    <s v="Sep"/>
    <e v="#N/A"/>
    <e v="#N/A"/>
    <e v="#N/A"/>
    <e v="#N/A"/>
    <e v="#N/A"/>
    <e v="#N/A"/>
    <n v="0"/>
    <m/>
    <m/>
  </r>
  <r>
    <n v="197"/>
    <s v="OE5;SI;OAP-ACT_07"/>
    <s v="OAP;OAP-ACT_07;Oct"/>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10-30T00:00:00"/>
    <s v="Oct"/>
    <e v="#N/A"/>
    <e v="#N/A"/>
    <e v="#N/A"/>
    <e v="#N/A"/>
    <e v="#N/A"/>
    <e v="#N/A"/>
    <n v="0"/>
    <m/>
    <m/>
  </r>
  <r>
    <n v="197"/>
    <s v="OE5;SI;OAP-ACT_07"/>
    <s v="OAP;OAP-ACT_07;Nov"/>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11-30T00:00:00"/>
    <s v="Nov"/>
    <e v="#N/A"/>
    <n v="0"/>
    <e v="#N/A"/>
    <e v="#N/A"/>
    <e v="#N/A"/>
    <e v="#N/A"/>
    <n v="0"/>
    <m/>
    <m/>
  </r>
  <r>
    <n v="197"/>
    <s v="OE5;SI;OAP-ACT_07"/>
    <s v="OAP;OAP-ACT_07;Dic"/>
    <x v="3"/>
    <s v="Fortalecimiento Institucional"/>
    <s v="SI"/>
    <s v="PAAC_11"/>
    <x v="0"/>
    <s v="5. Plan Anticorrupción y de Atención al Ciudadano - PAAC"/>
    <s v="OAP-E_02"/>
    <s v="Consolidación del Seguimiento y la Evaluación del Plan Anticorrupción y Atención al Ciudadano 2019"/>
    <s v="OAP-ACT_07"/>
    <s v="4. Mecanismos para Mejorar la Atención al Ciudadano"/>
    <s v="OAP"/>
    <s v="Oficina_Asesora_de_Planeación"/>
    <n v="4"/>
    <n v="12"/>
    <n v="2019"/>
    <d v="2019-12-30T00:00:00"/>
    <s v="Dic"/>
    <e v="#N/A"/>
    <n v="0"/>
    <e v="#N/A"/>
    <e v="#N/A"/>
    <e v="#N/A"/>
    <e v="#N/A"/>
    <n v="0"/>
    <m/>
    <m/>
  </r>
  <r>
    <n v="198"/>
    <s v="OE5;SI;OAP-ACT_08"/>
    <s v="OAP;OAP-ACT_08;Ene"/>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01-30T00:00:00"/>
    <s v="Ene"/>
    <n v="0"/>
    <n v="0"/>
    <n v="0"/>
    <s v="Por Ejecutar"/>
    <e v="#N/A"/>
    <e v="#N/A"/>
    <n v="0"/>
    <e v="#N/A"/>
    <e v="#N/A"/>
  </r>
  <r>
    <n v="198"/>
    <s v="OE5;SI;OAP-ACT_08"/>
    <s v="OAP;OAP-ACT_08;Feb"/>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02-28T00:00:00"/>
    <s v="Feb"/>
    <n v="0"/>
    <n v="0"/>
    <e v="#DIV/0!"/>
    <e v="#DIV/0!"/>
    <e v="#N/A"/>
    <e v="#N/A"/>
    <n v="0"/>
    <m/>
    <m/>
  </r>
  <r>
    <n v="198"/>
    <s v="OE5;SI;OAP-ACT_08"/>
    <s v="OAP;OAP-ACT_08;Mar"/>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03-30T00:00:00"/>
    <s v="Mar"/>
    <n v="0"/>
    <n v="0"/>
    <e v="#DIV/0!"/>
    <e v="#DIV/0!"/>
    <e v="#N/A"/>
    <e v="#N/A"/>
    <n v="0"/>
    <m/>
    <m/>
  </r>
  <r>
    <n v="198"/>
    <s v="OE5;SI;OAP-ACT_08"/>
    <s v="OAP;OAP-ACT_08;Abr"/>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04-30T00:00:00"/>
    <s v="Abr"/>
    <n v="0"/>
    <n v="0"/>
    <e v="#DIV/0!"/>
    <e v="#DIV/0!"/>
    <e v="#N/A"/>
    <e v="#N/A"/>
    <n v="0"/>
    <m/>
    <m/>
  </r>
  <r>
    <n v="198"/>
    <s v="OE5;SI;OAP-ACT_08"/>
    <s v="OAP;OAP-ACT_08;May"/>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05-30T00:00:00"/>
    <s v="May"/>
    <n v="0"/>
    <n v="0"/>
    <e v="#DIV/0!"/>
    <e v="#DIV/0!"/>
    <e v="#N/A"/>
    <e v="#N/A"/>
    <n v="0"/>
    <m/>
    <m/>
  </r>
  <r>
    <n v="198"/>
    <s v="OE5;SI;OAP-ACT_08"/>
    <s v="OAP;OAP-ACT_08;Jun"/>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06-30T00:00:00"/>
    <s v="Jun"/>
    <n v="0"/>
    <n v="0"/>
    <e v="#DIV/0!"/>
    <e v="#DIV/0!"/>
    <e v="#N/A"/>
    <e v="#N/A"/>
    <n v="0"/>
    <m/>
    <m/>
  </r>
  <r>
    <n v="198"/>
    <s v="OE5;SI;OAP-ACT_08"/>
    <s v="OAP;OAP-ACT_08;Jul"/>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07-30T00:00:00"/>
    <s v="Jul"/>
    <n v="0"/>
    <n v="0"/>
    <e v="#DIV/0!"/>
    <e v="#DIV/0!"/>
    <e v="#N/A"/>
    <e v="#N/A"/>
    <n v="0"/>
    <m/>
    <m/>
  </r>
  <r>
    <n v="198"/>
    <s v="OE5;SI;OAP-ACT_08"/>
    <s v="OAP;OAP-ACT_08;Ago"/>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08-30T00:00:00"/>
    <s v="Ago"/>
    <n v="0"/>
    <n v="0"/>
    <e v="#DIV/0!"/>
    <e v="#DIV/0!"/>
    <e v="#N/A"/>
    <e v="#N/A"/>
    <n v="0"/>
    <m/>
    <m/>
  </r>
  <r>
    <n v="198"/>
    <s v="OE5;SI;OAP-ACT_08"/>
    <s v="OAP;OAP-ACT_08;Sep"/>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09-30T00:00:00"/>
    <s v="Sep"/>
    <e v="#N/A"/>
    <e v="#N/A"/>
    <e v="#N/A"/>
    <e v="#N/A"/>
    <e v="#N/A"/>
    <e v="#N/A"/>
    <n v="0"/>
    <m/>
    <m/>
  </r>
  <r>
    <n v="198"/>
    <s v="OE5;SI;OAP-ACT_08"/>
    <s v="OAP;OAP-ACT_08;Oct"/>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10-30T00:00:00"/>
    <s v="Oct"/>
    <e v="#N/A"/>
    <e v="#N/A"/>
    <e v="#N/A"/>
    <e v="#N/A"/>
    <e v="#N/A"/>
    <e v="#N/A"/>
    <n v="0"/>
    <m/>
    <m/>
  </r>
  <r>
    <n v="198"/>
    <s v="OE5;SI;OAP-ACT_08"/>
    <s v="OAP;OAP-ACT_08;Nov"/>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11-30T00:00:00"/>
    <s v="Nov"/>
    <e v="#N/A"/>
    <n v="0"/>
    <e v="#N/A"/>
    <e v="#N/A"/>
    <e v="#N/A"/>
    <e v="#N/A"/>
    <n v="0"/>
    <m/>
    <m/>
  </r>
  <r>
    <n v="198"/>
    <s v="OE5;SI;OAP-ACT_08"/>
    <s v="OAP;OAP-ACT_08;Dic"/>
    <x v="3"/>
    <s v="Fortalecimiento Institucional"/>
    <s v="SI"/>
    <s v="PAAC_11"/>
    <x v="0"/>
    <s v="5. Plan Anticorrupción y de Atención al Ciudadano - PAAC"/>
    <s v="OAP-E_02"/>
    <s v="Consolidación del Seguimiento y la Evaluación del Plan Anticorrupción y Atención al Ciudadano 2019"/>
    <s v="OAP-ACT_08"/>
    <s v="5. Mecanismos para la Transparencia y Acceso a la Información"/>
    <s v="OAP"/>
    <s v="Oficina_Asesora_de_Planeación"/>
    <n v="4"/>
    <n v="12"/>
    <n v="2019"/>
    <d v="2019-12-30T00:00:00"/>
    <s v="Dic"/>
    <e v="#N/A"/>
    <n v="0"/>
    <e v="#N/A"/>
    <e v="#N/A"/>
    <e v="#N/A"/>
    <e v="#N/A"/>
    <n v="0"/>
    <m/>
    <m/>
  </r>
  <r>
    <n v="199"/>
    <s v="OE5;SI;OAP-ACT_09"/>
    <s v="OAP;OAP-ACT_09;Ene"/>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01-30T00:00:00"/>
    <s v="Ene"/>
    <n v="0"/>
    <n v="0"/>
    <n v="0"/>
    <s v="Por Ejecutar"/>
    <e v="#N/A"/>
    <e v="#N/A"/>
    <n v="0"/>
    <e v="#N/A"/>
    <e v="#N/A"/>
  </r>
  <r>
    <n v="199"/>
    <s v="OE5;SI;OAP-ACT_09"/>
    <s v="OAP;OAP-ACT_09;Feb"/>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02-28T00:00:00"/>
    <s v="Feb"/>
    <n v="0"/>
    <n v="0"/>
    <n v="0"/>
    <s v="Por Ejecutar"/>
    <e v="#N/A"/>
    <e v="#N/A"/>
    <n v="0"/>
    <m/>
    <m/>
  </r>
  <r>
    <n v="199"/>
    <s v="OE5;SI;OAP-ACT_09"/>
    <s v="OAP;OAP-ACT_09;Mar"/>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03-30T00:00:00"/>
    <s v="Mar"/>
    <n v="0"/>
    <n v="0"/>
    <n v="0"/>
    <s v="Por Ejecutar"/>
    <e v="#N/A"/>
    <e v="#N/A"/>
    <n v="0"/>
    <m/>
    <m/>
  </r>
  <r>
    <n v="199"/>
    <s v="OE5;SI;OAP-ACT_09"/>
    <s v="OAP;OAP-ACT_09;Abr"/>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04-30T00:00:00"/>
    <s v="Abr"/>
    <n v="0"/>
    <n v="0"/>
    <n v="0"/>
    <s v="Por Ejecutar"/>
    <e v="#N/A"/>
    <e v="#N/A"/>
    <n v="0"/>
    <m/>
    <m/>
  </r>
  <r>
    <n v="199"/>
    <s v="OE5;SI;OAP-ACT_09"/>
    <s v="OAP;OAP-ACT_09;May"/>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05-30T00:00:00"/>
    <s v="May"/>
    <n v="0"/>
    <n v="0"/>
    <n v="0"/>
    <s v="Por Ejecutar"/>
    <e v="#N/A"/>
    <e v="#N/A"/>
    <n v="0"/>
    <m/>
    <m/>
  </r>
  <r>
    <n v="199"/>
    <s v="OE5;SI;OAP-ACT_09"/>
    <s v="OAP;OAP-ACT_09;Jun"/>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06-30T00:00:00"/>
    <s v="Jun"/>
    <n v="0"/>
    <n v="0"/>
    <n v="0"/>
    <s v="Por Ejecutar"/>
    <e v="#N/A"/>
    <e v="#N/A"/>
    <n v="0"/>
    <m/>
    <m/>
  </r>
  <r>
    <n v="199"/>
    <s v="OE5;SI;OAP-ACT_09"/>
    <s v="OAP;OAP-ACT_09;Jul"/>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07-30T00:00:00"/>
    <s v="Jul"/>
    <n v="0"/>
    <n v="0"/>
    <n v="0"/>
    <s v="Por Ejecutar"/>
    <e v="#N/A"/>
    <e v="#N/A"/>
    <n v="0"/>
    <m/>
    <m/>
  </r>
  <r>
    <n v="199"/>
    <s v="OE5;SI;OAP-ACT_09"/>
    <s v="OAP;OAP-ACT_09;Ago"/>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08-30T00:00:00"/>
    <s v="Ago"/>
    <n v="0"/>
    <n v="0"/>
    <e v="#DIV/0!"/>
    <e v="#DIV/0!"/>
    <e v="#N/A"/>
    <e v="#N/A"/>
    <n v="0"/>
    <m/>
    <m/>
  </r>
  <r>
    <n v="199"/>
    <s v="OE5;SI;OAP-ACT_09"/>
    <s v="OAP;OAP-ACT_09;Sep"/>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09-30T00:00:00"/>
    <s v="Sep"/>
    <e v="#N/A"/>
    <e v="#N/A"/>
    <n v="0"/>
    <s v="Por Ejecutar"/>
    <e v="#N/A"/>
    <e v="#N/A"/>
    <n v="0"/>
    <m/>
    <m/>
  </r>
  <r>
    <n v="199"/>
    <s v="OE5;SI;OAP-ACT_09"/>
    <s v="OAP;OAP-ACT_09;Oct"/>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10-30T00:00:00"/>
    <s v="Oct"/>
    <e v="#N/A"/>
    <e v="#N/A"/>
    <n v="0"/>
    <s v="Por Ejecutar"/>
    <e v="#N/A"/>
    <e v="#N/A"/>
    <n v="0"/>
    <m/>
    <m/>
  </r>
  <r>
    <n v="199"/>
    <s v="OE5;SI;OAP-ACT_09"/>
    <s v="OAP;OAP-ACT_09;Nov"/>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11-30T00:00:00"/>
    <s v="Nov"/>
    <e v="#N/A"/>
    <n v="0"/>
    <e v="#N/A"/>
    <e v="#N/A"/>
    <e v="#N/A"/>
    <e v="#N/A"/>
    <n v="0"/>
    <m/>
    <m/>
  </r>
  <r>
    <n v="199"/>
    <s v="OE5;SI;OAP-ACT_09"/>
    <s v="OAP;OAP-ACT_09;Dic"/>
    <x v="3"/>
    <s v="Fortalecimiento Institucional"/>
    <s v="SI"/>
    <s v="PPC_12"/>
    <x v="0"/>
    <s v="6. Plan de Participación Ciudadano - PPC"/>
    <s v="OAP-E_03"/>
    <s v="Consolidación del Seguimiento y la Evaluación del Plan de Participación Ciudadana 2019"/>
    <s v="OAP-ACT_09"/>
    <s v="1. Condiciones institucionales idóneas para la promoción de la participación ciudadana"/>
    <s v="OAP"/>
    <s v="Oficina_Asesora_de_Planeación"/>
    <n v="4"/>
    <n v="12"/>
    <n v="2019"/>
    <d v="2019-12-30T00:00:00"/>
    <s v="Dic"/>
    <e v="#N/A"/>
    <n v="0"/>
    <n v="0"/>
    <s v="Por Ejecutar"/>
    <e v="#N/A"/>
    <e v="#N/A"/>
    <n v="0"/>
    <m/>
    <m/>
  </r>
  <r>
    <n v="200"/>
    <s v="OE5;SI;OAP-ACT_10"/>
    <s v="OAP;OAP-ACT_10;Ene"/>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01-30T00:00:00"/>
    <s v="Ene"/>
    <n v="0"/>
    <n v="0"/>
    <e v="#DIV/0!"/>
    <e v="#DIV/0!"/>
    <e v="#N/A"/>
    <e v="#N/A"/>
    <n v="0"/>
    <e v="#N/A"/>
    <e v="#N/A"/>
  </r>
  <r>
    <n v="200"/>
    <s v="OE5;SI;OAP-ACT_10"/>
    <s v="OAP;OAP-ACT_10;Feb"/>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02-28T00:00:00"/>
    <s v="Feb"/>
    <n v="0"/>
    <n v="0"/>
    <e v="#DIV/0!"/>
    <e v="#DIV/0!"/>
    <e v="#N/A"/>
    <e v="#N/A"/>
    <n v="0"/>
    <m/>
    <m/>
  </r>
  <r>
    <n v="200"/>
    <s v="OE5;SI;OAP-ACT_10"/>
    <s v="OAP;OAP-ACT_10;Mar"/>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03-30T00:00:00"/>
    <s v="Mar"/>
    <n v="0"/>
    <n v="0"/>
    <e v="#DIV/0!"/>
    <e v="#DIV/0!"/>
    <e v="#N/A"/>
    <e v="#N/A"/>
    <n v="0"/>
    <m/>
    <m/>
  </r>
  <r>
    <n v="200"/>
    <s v="OE5;SI;OAP-ACT_10"/>
    <s v="OAP;OAP-ACT_10;Abr"/>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04-30T00:00:00"/>
    <s v="Abr"/>
    <n v="0"/>
    <n v="0"/>
    <e v="#DIV/0!"/>
    <e v="#DIV/0!"/>
    <e v="#N/A"/>
    <e v="#N/A"/>
    <n v="0"/>
    <m/>
    <m/>
  </r>
  <r>
    <n v="200"/>
    <s v="OE5;SI;OAP-ACT_10"/>
    <s v="OAP;OAP-ACT_10;May"/>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05-30T00:00:00"/>
    <s v="May"/>
    <n v="0"/>
    <n v="0"/>
    <e v="#DIV/0!"/>
    <e v="#DIV/0!"/>
    <e v="#N/A"/>
    <e v="#N/A"/>
    <n v="0"/>
    <m/>
    <m/>
  </r>
  <r>
    <n v="200"/>
    <s v="OE5;SI;OAP-ACT_10"/>
    <s v="OAP;OAP-ACT_10;Jun"/>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06-30T00:00:00"/>
    <s v="Jun"/>
    <n v="0"/>
    <n v="0"/>
    <e v="#DIV/0!"/>
    <e v="#DIV/0!"/>
    <e v="#N/A"/>
    <e v="#N/A"/>
    <n v="0"/>
    <m/>
    <m/>
  </r>
  <r>
    <n v="200"/>
    <s v="OE5;SI;OAP-ACT_10"/>
    <s v="OAP;OAP-ACT_10;Jul"/>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07-30T00:00:00"/>
    <s v="Jul"/>
    <n v="0"/>
    <n v="0"/>
    <e v="#DIV/0!"/>
    <e v="#DIV/0!"/>
    <e v="#N/A"/>
    <e v="#N/A"/>
    <n v="0"/>
    <m/>
    <m/>
  </r>
  <r>
    <n v="200"/>
    <s v="OE5;SI;OAP-ACT_10"/>
    <s v="OAP;OAP-ACT_10;Ago"/>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08-30T00:00:00"/>
    <s v="Ago"/>
    <n v="0"/>
    <n v="0"/>
    <e v="#DIV/0!"/>
    <e v="#DIV/0!"/>
    <e v="#N/A"/>
    <e v="#N/A"/>
    <n v="0"/>
    <m/>
    <m/>
  </r>
  <r>
    <n v="200"/>
    <s v="OE5;SI;OAP-ACT_10"/>
    <s v="OAP;OAP-ACT_10;Sep"/>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09-30T00:00:00"/>
    <s v="Sep"/>
    <e v="#N/A"/>
    <e v="#N/A"/>
    <e v="#N/A"/>
    <e v="#N/A"/>
    <e v="#N/A"/>
    <e v="#N/A"/>
    <n v="0"/>
    <m/>
    <m/>
  </r>
  <r>
    <n v="200"/>
    <s v="OE5;SI;OAP-ACT_10"/>
    <s v="OAP;OAP-ACT_10;Oct"/>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10-30T00:00:00"/>
    <s v="Oct"/>
    <e v="#N/A"/>
    <e v="#N/A"/>
    <e v="#N/A"/>
    <e v="#N/A"/>
    <e v="#N/A"/>
    <e v="#N/A"/>
    <n v="0"/>
    <m/>
    <m/>
  </r>
  <r>
    <n v="200"/>
    <s v="OE5;SI;OAP-ACT_10"/>
    <s v="OAP;OAP-ACT_10;Nov"/>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11-30T00:00:00"/>
    <s v="Nov"/>
    <e v="#N/A"/>
    <n v="0"/>
    <e v="#N/A"/>
    <e v="#N/A"/>
    <e v="#N/A"/>
    <e v="#N/A"/>
    <n v="0"/>
    <m/>
    <m/>
  </r>
  <r>
    <n v="200"/>
    <s v="OE5;SI;OAP-ACT_10"/>
    <s v="OAP;OAP-ACT_10;Dic"/>
    <x v="3"/>
    <s v="Fortalecimiento Institucional"/>
    <s v="SI"/>
    <s v="PPC_12"/>
    <x v="0"/>
    <s v="6. Plan de Participación Ciudadano - PPC"/>
    <s v="OAP-E_03"/>
    <s v="Consolidación del Seguimiento y la Evaluación del Plan de Participación Ciudadana 2019"/>
    <s v="OAP-ACT_10"/>
    <s v="2. Promoción efectiva de la participación ciudadana"/>
    <s v="OAP"/>
    <s v="Oficina_Asesora_de_Planeación"/>
    <n v="4"/>
    <n v="12"/>
    <n v="2019"/>
    <d v="2019-12-30T00:00:00"/>
    <s v="Dic"/>
    <e v="#N/A"/>
    <n v="0"/>
    <e v="#N/A"/>
    <e v="#N/A"/>
    <e v="#N/A"/>
    <e v="#N/A"/>
    <n v="0"/>
    <m/>
    <m/>
  </r>
  <r>
    <n v="201"/>
    <s v="OE5;SI;OAP-ACT_11"/>
    <s v="OAP;OAP-ACT_11;Ene"/>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01-30T00:00:00"/>
    <s v="Ene"/>
    <n v="0"/>
    <n v="0"/>
    <n v="0"/>
    <s v="Por Ejecutar"/>
    <e v="#N/A"/>
    <e v="#N/A"/>
    <n v="0"/>
    <e v="#N/A"/>
    <e v="#N/A"/>
  </r>
  <r>
    <n v="201"/>
    <s v="OE5;SI;OAP-ACT_11"/>
    <s v="OAP;OAP-ACT_11;Feb"/>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02-28T00:00:00"/>
    <s v="Feb"/>
    <n v="1"/>
    <n v="0"/>
    <n v="0"/>
    <s v="Por Ejecutar"/>
    <e v="#N/A"/>
    <e v="#N/A"/>
    <n v="0"/>
    <m/>
    <m/>
  </r>
  <r>
    <n v="201"/>
    <s v="OE5;SI;OAP-ACT_11"/>
    <s v="OAP;OAP-ACT_11;Mar"/>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03-30T00:00:00"/>
    <s v="Mar"/>
    <n v="1"/>
    <n v="0"/>
    <n v="0"/>
    <s v="Por Ejecutar"/>
    <e v="#N/A"/>
    <e v="#N/A"/>
    <n v="0"/>
    <m/>
    <m/>
  </r>
  <r>
    <n v="201"/>
    <s v="OE5;SI;OAP-ACT_11"/>
    <s v="OAP;OAP-ACT_11;Abr"/>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04-30T00:00:00"/>
    <s v="Abr"/>
    <n v="1"/>
    <n v="0"/>
    <n v="0"/>
    <s v="Por Ejecutar"/>
    <e v="#N/A"/>
    <e v="#N/A"/>
    <n v="0"/>
    <m/>
    <m/>
  </r>
  <r>
    <n v="201"/>
    <s v="OE5;SI;OAP-ACT_11"/>
    <s v="OAP;OAP-ACT_11;May"/>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05-30T00:00:00"/>
    <s v="May"/>
    <n v="1"/>
    <n v="0"/>
    <n v="0"/>
    <s v="Por Ejecutar"/>
    <e v="#N/A"/>
    <e v="#N/A"/>
    <n v="0"/>
    <m/>
    <m/>
  </r>
  <r>
    <n v="201"/>
    <s v="OE5;SI;OAP-ACT_11"/>
    <s v="OAP;OAP-ACT_11;Jun"/>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06-30T00:00:00"/>
    <s v="Jun"/>
    <n v="1"/>
    <n v="0"/>
    <n v="0"/>
    <s v="Por Ejecutar"/>
    <e v="#N/A"/>
    <e v="#N/A"/>
    <n v="0"/>
    <m/>
    <m/>
  </r>
  <r>
    <n v="201"/>
    <s v="OE5;SI;OAP-ACT_11"/>
    <s v="OAP;OAP-ACT_11;Jul"/>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07-30T00:00:00"/>
    <s v="Jul"/>
    <n v="1"/>
    <n v="0"/>
    <n v="0"/>
    <s v="Por Ejecutar"/>
    <e v="#N/A"/>
    <e v="#N/A"/>
    <n v="0"/>
    <m/>
    <m/>
  </r>
  <r>
    <n v="201"/>
    <s v="OE5;SI;OAP-ACT_11"/>
    <s v="OAP;OAP-ACT_11;Ago"/>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08-30T00:00:00"/>
    <s v="Ago"/>
    <n v="1"/>
    <n v="0"/>
    <n v="0"/>
    <s v="Por Ejecutar"/>
    <e v="#N/A"/>
    <e v="#N/A"/>
    <n v="0"/>
    <m/>
    <m/>
  </r>
  <r>
    <n v="201"/>
    <s v="OE5;SI;OAP-ACT_11"/>
    <s v="OAP;OAP-ACT_11;Sep"/>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09-30T00:00:00"/>
    <s v="Sep"/>
    <e v="#N/A"/>
    <e v="#N/A"/>
    <e v="#N/A"/>
    <e v="#N/A"/>
    <e v="#N/A"/>
    <e v="#N/A"/>
    <n v="0"/>
    <m/>
    <m/>
  </r>
  <r>
    <n v="201"/>
    <s v="OE5;SI;OAP-ACT_11"/>
    <s v="OAP;OAP-ACT_11;Oct"/>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10-30T00:00:00"/>
    <s v="Oct"/>
    <e v="#N/A"/>
    <e v="#N/A"/>
    <e v="#N/A"/>
    <e v="#N/A"/>
    <e v="#N/A"/>
    <e v="#N/A"/>
    <n v="0"/>
    <m/>
    <m/>
  </r>
  <r>
    <n v="201"/>
    <s v="OE5;SI;OAP-ACT_11"/>
    <s v="OAP;OAP-ACT_11;Nov"/>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11-30T00:00:00"/>
    <s v="Nov"/>
    <e v="#N/A"/>
    <n v="1"/>
    <e v="#N/A"/>
    <e v="#N/A"/>
    <e v="#N/A"/>
    <e v="#N/A"/>
    <n v="0"/>
    <m/>
    <m/>
  </r>
  <r>
    <n v="201"/>
    <s v="OE5;SI;OAP-ACT_11"/>
    <s v="OAP;OAP-ACT_11;Dic"/>
    <x v="3"/>
    <s v="Fortalecimiento Institucional"/>
    <s v="SI"/>
    <s v="PAI_10"/>
    <x v="0"/>
    <s v="Estratégico"/>
    <s v="OAP-E_04"/>
    <s v="Desarrollar Acciones para el Fortalecimiento Institucional."/>
    <s v="OAP-ACT_11"/>
    <s v="Actualización de la Cadena de Valor (Documentación)"/>
    <s v="OAP"/>
    <s v="Oficina_Asesora_de_Planeación"/>
    <n v="9"/>
    <n v="12"/>
    <n v="2019"/>
    <d v="2019-12-30T00:00:00"/>
    <s v="Dic"/>
    <e v="#N/A"/>
    <n v="1"/>
    <e v="#N/A"/>
    <e v="#N/A"/>
    <e v="#N/A"/>
    <e v="#N/A"/>
    <n v="0"/>
    <m/>
    <m/>
  </r>
  <r>
    <n v="202"/>
    <s v="OE5;SI;OAP-ACT_12"/>
    <s v="OAP;OAP-ACT_12;Ene"/>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01-30T00:00:00"/>
    <s v="Ene"/>
    <n v="1"/>
    <n v="1"/>
    <n v="1"/>
    <s v="Ejecutada"/>
    <e v="#N/A"/>
    <e v="#N/A"/>
    <n v="0"/>
    <e v="#N/A"/>
    <e v="#N/A"/>
  </r>
  <r>
    <n v="202"/>
    <s v="OE5;SI;OAP-ACT_12"/>
    <s v="OAP;OAP-ACT_12;Feb"/>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02-28T00:00:00"/>
    <s v="Feb"/>
    <n v="0"/>
    <n v="0"/>
    <n v="0"/>
    <s v="Por Ejecutar"/>
    <e v="#N/A"/>
    <e v="#N/A"/>
    <n v="0"/>
    <m/>
    <m/>
  </r>
  <r>
    <n v="202"/>
    <s v="OE5;SI;OAP-ACT_12"/>
    <s v="OAP;OAP-ACT_12;Mar"/>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03-30T00:00:00"/>
    <s v="Mar"/>
    <n v="0"/>
    <n v="0"/>
    <e v="#DIV/0!"/>
    <e v="#DIV/0!"/>
    <e v="#N/A"/>
    <e v="#N/A"/>
    <n v="0"/>
    <m/>
    <m/>
  </r>
  <r>
    <n v="202"/>
    <s v="OE5;SI;OAP-ACT_12"/>
    <s v="OAP;OAP-ACT_12;Abr"/>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04-30T00:00:00"/>
    <s v="Abr"/>
    <n v="0"/>
    <n v="0"/>
    <e v="#DIV/0!"/>
    <e v="#DIV/0!"/>
    <e v="#N/A"/>
    <e v="#N/A"/>
    <n v="0"/>
    <m/>
    <m/>
  </r>
  <r>
    <n v="202"/>
    <s v="OE5;SI;OAP-ACT_12"/>
    <s v="OAP;OAP-ACT_12;May"/>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05-30T00:00:00"/>
    <s v="May"/>
    <n v="0"/>
    <n v="0"/>
    <e v="#DIV/0!"/>
    <e v="#DIV/0!"/>
    <e v="#N/A"/>
    <e v="#N/A"/>
    <n v="0"/>
    <m/>
    <m/>
  </r>
  <r>
    <n v="202"/>
    <s v="OE5;SI;OAP-ACT_12"/>
    <s v="OAP;OAP-ACT_12;Jun"/>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06-30T00:00:00"/>
    <s v="Jun"/>
    <n v="0"/>
    <n v="0"/>
    <e v="#DIV/0!"/>
    <e v="#DIV/0!"/>
    <e v="#N/A"/>
    <e v="#N/A"/>
    <n v="0"/>
    <m/>
    <m/>
  </r>
  <r>
    <n v="202"/>
    <s v="OE5;SI;OAP-ACT_12"/>
    <s v="OAP;OAP-ACT_12;Jul"/>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07-30T00:00:00"/>
    <s v="Jul"/>
    <n v="0"/>
    <n v="0"/>
    <e v="#DIV/0!"/>
    <e v="#DIV/0!"/>
    <e v="#N/A"/>
    <e v="#N/A"/>
    <n v="0"/>
    <m/>
    <m/>
  </r>
  <r>
    <n v="202"/>
    <s v="OE5;SI;OAP-ACT_12"/>
    <s v="OAP;OAP-ACT_12;Ago"/>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08-30T00:00:00"/>
    <s v="Ago"/>
    <n v="0"/>
    <n v="0"/>
    <e v="#DIV/0!"/>
    <e v="#DIV/0!"/>
    <e v="#N/A"/>
    <e v="#N/A"/>
    <n v="0"/>
    <m/>
    <m/>
  </r>
  <r>
    <n v="202"/>
    <s v="OE5;SI;OAP-ACT_12"/>
    <s v="OAP;OAP-ACT_12;Sep"/>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09-30T00:00:00"/>
    <s v="Sep"/>
    <e v="#N/A"/>
    <e v="#N/A"/>
    <e v="#N/A"/>
    <e v="#N/A"/>
    <e v="#N/A"/>
    <e v="#N/A"/>
    <n v="0"/>
    <m/>
    <m/>
  </r>
  <r>
    <n v="202"/>
    <s v="OE5;SI;OAP-ACT_12"/>
    <s v="OAP;OAP-ACT_12;Oct"/>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10-30T00:00:00"/>
    <s v="Oct"/>
    <e v="#N/A"/>
    <e v="#N/A"/>
    <e v="#N/A"/>
    <e v="#N/A"/>
    <e v="#N/A"/>
    <e v="#N/A"/>
    <n v="0"/>
    <m/>
    <m/>
  </r>
  <r>
    <n v="202"/>
    <s v="OE5;SI;OAP-ACT_12"/>
    <s v="OAP;OAP-ACT_12;Nov"/>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11-30T00:00:00"/>
    <s v="Nov"/>
    <e v="#N/A"/>
    <n v="0"/>
    <n v="0"/>
    <s v="Por Ejecutar"/>
    <e v="#N/A"/>
    <e v="#N/A"/>
    <n v="0"/>
    <m/>
    <m/>
  </r>
  <r>
    <n v="202"/>
    <s v="OE5;SI;OAP-ACT_12"/>
    <s v="OAP;OAP-ACT_12;Dic"/>
    <x v="3"/>
    <s v="Fortalecimiento Institucional"/>
    <s v="SI"/>
    <s v="PAI_10"/>
    <x v="0"/>
    <s v="Estratégico"/>
    <s v="OAP-E_04"/>
    <s v="Desarrollar Acciones para el Fortalecimiento Institucional."/>
    <s v="OAP-ACT_12"/>
    <s v="Generación de Insumos para Campañas de Comunicaciones"/>
    <s v="OAP"/>
    <s v="Oficina_Asesora_de_Planeación"/>
    <n v="9"/>
    <n v="12"/>
    <n v="2019"/>
    <d v="2019-12-30T00:00:00"/>
    <s v="Dic"/>
    <e v="#N/A"/>
    <n v="0"/>
    <n v="0"/>
    <s v="Por Ejecutar"/>
    <e v="#N/A"/>
    <e v="#N/A"/>
    <n v="0"/>
    <m/>
    <m/>
  </r>
  <r>
    <n v="203"/>
    <s v="OE5;SI;OAP-ACT_13"/>
    <s v="OAP;OAP-ACT_13;Ene"/>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01-30T00:00:00"/>
    <s v="Ene"/>
    <n v="1"/>
    <n v="1"/>
    <n v="1"/>
    <s v="Ejecutada"/>
    <e v="#N/A"/>
    <e v="#N/A"/>
    <n v="0"/>
    <e v="#N/A"/>
    <e v="#N/A"/>
  </r>
  <r>
    <n v="203"/>
    <s v="OE5;SI;OAP-ACT_13"/>
    <s v="OAP;OAP-ACT_13;Feb"/>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02-28T00:00:00"/>
    <s v="Feb"/>
    <n v="1"/>
    <n v="0"/>
    <n v="0"/>
    <s v="Por Ejecutar"/>
    <e v="#N/A"/>
    <e v="#N/A"/>
    <n v="0"/>
    <m/>
    <m/>
  </r>
  <r>
    <n v="203"/>
    <s v="OE5;SI;OAP-ACT_13"/>
    <s v="OAP;OAP-ACT_13;Mar"/>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03-30T00:00:00"/>
    <s v="Mar"/>
    <n v="1"/>
    <n v="0"/>
    <n v="0"/>
    <s v="Por Ejecutar"/>
    <e v="#N/A"/>
    <e v="#N/A"/>
    <n v="0"/>
    <m/>
    <m/>
  </r>
  <r>
    <n v="203"/>
    <s v="OE5;SI;OAP-ACT_13"/>
    <s v="OAP;OAP-ACT_13;Abr"/>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04-30T00:00:00"/>
    <s v="Abr"/>
    <n v="1"/>
    <n v="0"/>
    <n v="0"/>
    <s v="Por Ejecutar"/>
    <e v="#N/A"/>
    <e v="#N/A"/>
    <n v="0"/>
    <m/>
    <m/>
  </r>
  <r>
    <n v="203"/>
    <s v="OE5;SI;OAP-ACT_13"/>
    <s v="OAP;OAP-ACT_13;May"/>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05-30T00:00:00"/>
    <s v="May"/>
    <n v="1"/>
    <n v="0"/>
    <n v="0"/>
    <s v="Por Ejecutar"/>
    <e v="#N/A"/>
    <e v="#N/A"/>
    <n v="0"/>
    <m/>
    <m/>
  </r>
  <r>
    <n v="203"/>
    <s v="OE5;SI;OAP-ACT_13"/>
    <s v="OAP;OAP-ACT_13;Jun"/>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06-30T00:00:00"/>
    <s v="Jun"/>
    <n v="1"/>
    <n v="0"/>
    <n v="0"/>
    <s v="Por Ejecutar"/>
    <e v="#N/A"/>
    <e v="#N/A"/>
    <n v="0"/>
    <m/>
    <m/>
  </r>
  <r>
    <n v="203"/>
    <s v="OE5;SI;OAP-ACT_13"/>
    <s v="OAP;OAP-ACT_13;Jul"/>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07-30T00:00:00"/>
    <s v="Jul"/>
    <n v="1"/>
    <n v="0"/>
    <n v="0"/>
    <s v="Por Ejecutar"/>
    <e v="#N/A"/>
    <e v="#N/A"/>
    <n v="0"/>
    <m/>
    <m/>
  </r>
  <r>
    <n v="203"/>
    <s v="OE5;SI;OAP-ACT_13"/>
    <s v="OAP;OAP-ACT_13;Ago"/>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08-30T00:00:00"/>
    <s v="Ago"/>
    <n v="1"/>
    <n v="0"/>
    <n v="0"/>
    <s v="Por Ejecutar"/>
    <e v="#N/A"/>
    <e v="#N/A"/>
    <n v="0"/>
    <m/>
    <m/>
  </r>
  <r>
    <n v="203"/>
    <s v="OE5;SI;OAP-ACT_13"/>
    <s v="OAP;OAP-ACT_13;Sep"/>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09-30T00:00:00"/>
    <s v="Sep"/>
    <e v="#N/A"/>
    <e v="#N/A"/>
    <n v="0"/>
    <s v="Por Ejecutar"/>
    <e v="#N/A"/>
    <e v="#N/A"/>
    <n v="0"/>
    <m/>
    <m/>
  </r>
  <r>
    <n v="203"/>
    <s v="OE5;SI;OAP-ACT_13"/>
    <s v="OAP;OAP-ACT_13;Oct"/>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10-30T00:00:00"/>
    <s v="Oct"/>
    <e v="#N/A"/>
    <e v="#N/A"/>
    <n v="0"/>
    <s v="Por Ejecutar"/>
    <e v="#N/A"/>
    <e v="#N/A"/>
    <n v="0"/>
    <m/>
    <m/>
  </r>
  <r>
    <n v="203"/>
    <s v="OE5;SI;OAP-ACT_13"/>
    <s v="OAP;OAP-ACT_13;Nov"/>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11-30T00:00:00"/>
    <s v="Nov"/>
    <e v="#N/A"/>
    <n v="1"/>
    <n v="0"/>
    <s v="Por Ejecutar"/>
    <e v="#N/A"/>
    <e v="#N/A"/>
    <n v="0"/>
    <m/>
    <m/>
  </r>
  <r>
    <n v="203"/>
    <s v="OE5;SI;OAP-ACT_13"/>
    <s v="OAP;OAP-ACT_13;Dic"/>
    <x v="3"/>
    <s v="Fortalecimiento Institucional"/>
    <s v="SI"/>
    <s v="PAI_10"/>
    <x v="0"/>
    <s v="Estratégico"/>
    <s v="OAP-E_04"/>
    <s v="Desarrollar Acciones para el Fortalecimiento Institucional."/>
    <s v="OAP-ACT_13"/>
    <s v="Asesorar, Planear y Evaluar la gestión de la Entidad. "/>
    <s v="OAP"/>
    <s v="Oficina_Asesora_de_Planeación"/>
    <n v="1"/>
    <n v="12"/>
    <n v="2019"/>
    <d v="2019-12-30T00:00:00"/>
    <s v="Dic"/>
    <e v="#N/A"/>
    <n v="1"/>
    <n v="0"/>
    <s v="Por Ejecutar"/>
    <e v="#N/A"/>
    <e v="#N/A"/>
    <n v="0"/>
    <m/>
    <m/>
  </r>
  <r>
    <n v="204"/>
    <s v="OE5;SI;OAP-ACT_14"/>
    <s v="OAP;OAP-ACT_14;Ene"/>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01-30T00:00:00"/>
    <s v="Ene"/>
    <n v="0"/>
    <n v="0"/>
    <e v="#DIV/0!"/>
    <e v="#DIV/0!"/>
    <e v="#N/A"/>
    <e v="#N/A"/>
    <n v="0"/>
    <e v="#N/A"/>
    <e v="#N/A"/>
  </r>
  <r>
    <n v="204"/>
    <s v="OE5;SI;OAP-ACT_14"/>
    <s v="OAP;OAP-ACT_14;Feb"/>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02-28T00:00:00"/>
    <s v="Feb"/>
    <n v="0"/>
    <n v="0"/>
    <e v="#DIV/0!"/>
    <e v="#DIV/0!"/>
    <e v="#N/A"/>
    <e v="#N/A"/>
    <n v="0"/>
    <m/>
    <m/>
  </r>
  <r>
    <n v="204"/>
    <s v="OE5;SI;OAP-ACT_14"/>
    <s v="OAP;OAP-ACT_14;Mar"/>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03-30T00:00:00"/>
    <s v="Mar"/>
    <n v="1"/>
    <n v="0"/>
    <n v="0"/>
    <s v="Por Ejecutar"/>
    <e v="#N/A"/>
    <e v="#N/A"/>
    <n v="0"/>
    <m/>
    <m/>
  </r>
  <r>
    <n v="204"/>
    <s v="OE5;SI;OAP-ACT_14"/>
    <s v="OAP;OAP-ACT_14;Abr"/>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04-30T00:00:00"/>
    <s v="Abr"/>
    <n v="0"/>
    <n v="0"/>
    <e v="#DIV/0!"/>
    <e v="#DIV/0!"/>
    <e v="#N/A"/>
    <e v="#N/A"/>
    <n v="0"/>
    <m/>
    <m/>
  </r>
  <r>
    <n v="204"/>
    <s v="OE5;SI;OAP-ACT_14"/>
    <s v="OAP;OAP-ACT_14;May"/>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05-30T00:00:00"/>
    <s v="May"/>
    <n v="0"/>
    <n v="0"/>
    <e v="#DIV/0!"/>
    <e v="#DIV/0!"/>
    <e v="#N/A"/>
    <e v="#N/A"/>
    <n v="0"/>
    <m/>
    <m/>
  </r>
  <r>
    <n v="204"/>
    <s v="OE5;SI;OAP-ACT_14"/>
    <s v="OAP;OAP-ACT_14;Jun"/>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06-30T00:00:00"/>
    <s v="Jun"/>
    <n v="1"/>
    <n v="0"/>
    <n v="0"/>
    <s v="Por Ejecutar"/>
    <e v="#N/A"/>
    <e v="#N/A"/>
    <n v="0"/>
    <m/>
    <m/>
  </r>
  <r>
    <n v="204"/>
    <s v="OE5;SI;OAP-ACT_14"/>
    <s v="OAP;OAP-ACT_14;Jul"/>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07-30T00:00:00"/>
    <s v="Jul"/>
    <n v="0"/>
    <n v="0"/>
    <e v="#DIV/0!"/>
    <e v="#DIV/0!"/>
    <e v="#N/A"/>
    <e v="#N/A"/>
    <n v="0"/>
    <m/>
    <m/>
  </r>
  <r>
    <n v="204"/>
    <s v="OE5;SI;OAP-ACT_14"/>
    <s v="OAP;OAP-ACT_14;Ago"/>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08-30T00:00:00"/>
    <s v="Ago"/>
    <n v="0"/>
    <n v="0"/>
    <e v="#DIV/0!"/>
    <e v="#DIV/0!"/>
    <e v="#N/A"/>
    <e v="#N/A"/>
    <n v="0"/>
    <m/>
    <m/>
  </r>
  <r>
    <n v="204"/>
    <s v="OE5;SI;OAP-ACT_14"/>
    <s v="OAP;OAP-ACT_14;Sep"/>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09-30T00:00:00"/>
    <s v="Sep"/>
    <e v="#N/A"/>
    <e v="#N/A"/>
    <e v="#N/A"/>
    <e v="#N/A"/>
    <e v="#N/A"/>
    <e v="#N/A"/>
    <n v="0"/>
    <m/>
    <m/>
  </r>
  <r>
    <n v="204"/>
    <s v="OE5;SI;OAP-ACT_14"/>
    <s v="OAP;OAP-ACT_14;Oct"/>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10-30T00:00:00"/>
    <s v="Oct"/>
    <e v="#N/A"/>
    <e v="#N/A"/>
    <n v="0"/>
    <s v="Por Ejecutar"/>
    <e v="#N/A"/>
    <e v="#N/A"/>
    <n v="0"/>
    <m/>
    <m/>
  </r>
  <r>
    <n v="204"/>
    <s v="OE5;SI;OAP-ACT_14"/>
    <s v="OAP;OAP-ACT_14;Nov"/>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11-30T00:00:00"/>
    <s v="Nov"/>
    <e v="#N/A"/>
    <n v="0"/>
    <n v="0"/>
    <s v="Por Ejecutar"/>
    <e v="#N/A"/>
    <e v="#N/A"/>
    <n v="0"/>
    <m/>
    <m/>
  </r>
  <r>
    <n v="204"/>
    <s v="OE5;SI;OAP-ACT_14"/>
    <s v="OAP;OAP-ACT_14;Dic"/>
    <x v="3"/>
    <s v="Fortalecimiento Institucional"/>
    <s v="SI"/>
    <s v="PAI_10"/>
    <x v="0"/>
    <s v="Estratégico"/>
    <s v="OAP-E_04"/>
    <s v="Desarrollar Acciones para el Fortalecimiento Institucional."/>
    <s v="OAP-ACT_14"/>
    <s v="Desarrollar Comité Institucional de Gestión y Desempeño."/>
    <s v="OAP"/>
    <s v="Oficina_Asesora_de_Planeación"/>
    <n v="3"/>
    <n v="12"/>
    <n v="2019"/>
    <d v="2019-12-30T00:00:00"/>
    <s v="Dic"/>
    <e v="#N/A"/>
    <n v="1"/>
    <n v="0"/>
    <s v="Por Ejecutar"/>
    <e v="#N/A"/>
    <e v="#N/A"/>
    <n v="0"/>
    <m/>
    <m/>
  </r>
  <r>
    <n v="205"/>
    <s v="OE5;SI;OAP-ACT_15"/>
    <s v="OAP;OAP-ACT_15;Ene"/>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01-30T00:00:00"/>
    <s v="Ene"/>
    <n v="0"/>
    <n v="0"/>
    <e v="#DIV/0!"/>
    <e v="#DIV/0!"/>
    <e v="#N/A"/>
    <e v="#N/A"/>
    <n v="0"/>
    <e v="#N/A"/>
    <e v="#N/A"/>
  </r>
  <r>
    <n v="205"/>
    <s v="OE5;SI;OAP-ACT_15"/>
    <s v="OAP;OAP-ACT_15;Feb"/>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02-28T00:00:00"/>
    <s v="Feb"/>
    <n v="0.5"/>
    <n v="0"/>
    <n v="0"/>
    <s v="Por Ejecutar"/>
    <e v="#N/A"/>
    <e v="#N/A"/>
    <n v="0"/>
    <m/>
    <m/>
  </r>
  <r>
    <n v="205"/>
    <s v="OE5;SI;OAP-ACT_15"/>
    <s v="OAP;OAP-ACT_15;Mar"/>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03-30T00:00:00"/>
    <s v="Mar"/>
    <n v="0.5"/>
    <n v="0"/>
    <n v="0"/>
    <s v="Por Ejecutar"/>
    <e v="#N/A"/>
    <e v="#N/A"/>
    <n v="0"/>
    <m/>
    <m/>
  </r>
  <r>
    <n v="205"/>
    <s v="OE5;SI;OAP-ACT_15"/>
    <s v="OAP;OAP-ACT_15;Abr"/>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04-30T00:00:00"/>
    <s v="Abr"/>
    <n v="0"/>
    <n v="0"/>
    <n v="0"/>
    <s v="Por Ejecutar"/>
    <e v="#N/A"/>
    <e v="#N/A"/>
    <n v="0"/>
    <m/>
    <m/>
  </r>
  <r>
    <n v="205"/>
    <s v="OE5;SI;OAP-ACT_15"/>
    <s v="OAP;OAP-ACT_15;May"/>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05-30T00:00:00"/>
    <s v="May"/>
    <n v="0"/>
    <n v="0"/>
    <e v="#DIV/0!"/>
    <e v="#DIV/0!"/>
    <e v="#N/A"/>
    <e v="#N/A"/>
    <n v="0"/>
    <m/>
    <m/>
  </r>
  <r>
    <n v="205"/>
    <s v="OE5;SI;OAP-ACT_15"/>
    <s v="OAP;OAP-ACT_15;Jun"/>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06-30T00:00:00"/>
    <s v="Jun"/>
    <n v="0"/>
    <n v="0"/>
    <e v="#DIV/0!"/>
    <e v="#DIV/0!"/>
    <e v="#N/A"/>
    <e v="#N/A"/>
    <n v="0"/>
    <m/>
    <m/>
  </r>
  <r>
    <n v="205"/>
    <s v="OE5;SI;OAP-ACT_15"/>
    <s v="OAP;OAP-ACT_15;Jul"/>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07-30T00:00:00"/>
    <s v="Jul"/>
    <n v="0"/>
    <n v="0"/>
    <e v="#DIV/0!"/>
    <e v="#DIV/0!"/>
    <e v="#N/A"/>
    <e v="#N/A"/>
    <n v="0"/>
    <m/>
    <m/>
  </r>
  <r>
    <n v="205"/>
    <s v="OE5;SI;OAP-ACT_15"/>
    <s v="OAP;OAP-ACT_15;Ago"/>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08-30T00:00:00"/>
    <s v="Ago"/>
    <n v="0"/>
    <n v="0"/>
    <e v="#DIV/0!"/>
    <e v="#DIV/0!"/>
    <e v="#N/A"/>
    <e v="#N/A"/>
    <n v="0"/>
    <m/>
    <m/>
  </r>
  <r>
    <n v="205"/>
    <s v="OE5;SI;OAP-ACT_15"/>
    <s v="OAP;OAP-ACT_15;Sep"/>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09-30T00:00:00"/>
    <s v="Sep"/>
    <e v="#N/A"/>
    <e v="#N/A"/>
    <n v="0"/>
    <s v="Por Ejecutar"/>
    <e v="#N/A"/>
    <e v="#N/A"/>
    <n v="0"/>
    <m/>
    <m/>
  </r>
  <r>
    <n v="205"/>
    <s v="OE5;SI;OAP-ACT_15"/>
    <s v="OAP;OAP-ACT_15;Oct"/>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10-30T00:00:00"/>
    <s v="Oct"/>
    <e v="#N/A"/>
    <e v="#N/A"/>
    <n v="0"/>
    <s v="Por Ejecutar"/>
    <e v="#N/A"/>
    <e v="#N/A"/>
    <n v="0"/>
    <m/>
    <m/>
  </r>
  <r>
    <n v="205"/>
    <s v="OE5;SI;OAP-ACT_15"/>
    <s v="OAP;OAP-ACT_15;Nov"/>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11-30T00:00:00"/>
    <s v="Nov"/>
    <e v="#N/A"/>
    <n v="0"/>
    <n v="0"/>
    <s v="Por Ejecutar"/>
    <e v="#N/A"/>
    <e v="#N/A"/>
    <n v="0"/>
    <m/>
    <m/>
  </r>
  <r>
    <n v="205"/>
    <s v="OE5;SI;OAP-ACT_15"/>
    <s v="OAP;OAP-ACT_15;Dic"/>
    <x v="3"/>
    <s v="Fortalecimiento Institucional"/>
    <s v="SI"/>
    <s v="PEI_02"/>
    <x v="1"/>
    <s v="PEI_10 - Fortalecimiento Institucional"/>
    <s v="OAP-E_05"/>
    <s v="Desarrollo de Acciones para Lograr Calificación Intermedia de Evaluación MIPG."/>
    <s v="OAP-ACT_15"/>
    <s v="Aplicar los Autodiagnósticos por Dependencias en cada una de las Dimensiones de MIPG."/>
    <s v="OAP"/>
    <s v="Oficina_Asesora_de_Planeación"/>
    <n v="2"/>
    <n v="12"/>
    <n v="2019"/>
    <d v="2019-12-30T00:00:00"/>
    <s v="Dic"/>
    <e v="#N/A"/>
    <n v="0"/>
    <n v="0"/>
    <s v="Por Ejecutar"/>
    <e v="#N/A"/>
    <e v="#N/A"/>
    <n v="0"/>
    <m/>
    <m/>
  </r>
  <r>
    <n v="206"/>
    <s v="OE5;SI;OAP-ACT_16"/>
    <s v="OAP;OAP-ACT_16;Ene"/>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01-30T00:00:00"/>
    <s v="Ene"/>
    <n v="0"/>
    <n v="0"/>
    <e v="#DIV/0!"/>
    <e v="#DIV/0!"/>
    <e v="#N/A"/>
    <e v="#N/A"/>
    <n v="0"/>
    <e v="#N/A"/>
    <e v="#N/A"/>
  </r>
  <r>
    <n v="206"/>
    <s v="OE5;SI;OAP-ACT_16"/>
    <s v="OAP;OAP-ACT_16;Feb"/>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02-28T00:00:00"/>
    <s v="Feb"/>
    <n v="0"/>
    <n v="0"/>
    <n v="0"/>
    <s v="Por Ejecutar"/>
    <e v="#N/A"/>
    <e v="#N/A"/>
    <n v="0"/>
    <m/>
    <m/>
  </r>
  <r>
    <n v="206"/>
    <s v="OE5;SI;OAP-ACT_16"/>
    <s v="OAP;OAP-ACT_16;Mar"/>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03-30T00:00:00"/>
    <s v="Mar"/>
    <n v="0.1"/>
    <n v="0"/>
    <n v="0"/>
    <s v="Por Ejecutar"/>
    <e v="#N/A"/>
    <e v="#N/A"/>
    <n v="0"/>
    <m/>
    <m/>
  </r>
  <r>
    <n v="206"/>
    <s v="OE5;SI;OAP-ACT_16"/>
    <s v="OAP;OAP-ACT_16;Abr"/>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04-30T00:00:00"/>
    <s v="Abr"/>
    <n v="0.1"/>
    <n v="0"/>
    <n v="0"/>
    <s v="Por Ejecutar"/>
    <e v="#N/A"/>
    <e v="#N/A"/>
    <n v="0"/>
    <m/>
    <m/>
  </r>
  <r>
    <n v="206"/>
    <s v="OE5;SI;OAP-ACT_16"/>
    <s v="OAP;OAP-ACT_16;May"/>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05-30T00:00:00"/>
    <s v="May"/>
    <n v="0.1"/>
    <n v="0"/>
    <n v="0"/>
    <s v="Por Ejecutar"/>
    <e v="#N/A"/>
    <e v="#N/A"/>
    <n v="0"/>
    <m/>
    <m/>
  </r>
  <r>
    <n v="206"/>
    <s v="OE5;SI;OAP-ACT_16"/>
    <s v="OAP;OAP-ACT_16;Jun"/>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06-30T00:00:00"/>
    <s v="Jun"/>
    <n v="0.1"/>
    <n v="0"/>
    <n v="0"/>
    <s v="Por Ejecutar"/>
    <e v="#N/A"/>
    <e v="#N/A"/>
    <n v="0"/>
    <m/>
    <m/>
  </r>
  <r>
    <n v="206"/>
    <s v="OE5;SI;OAP-ACT_16"/>
    <s v="OAP;OAP-ACT_16;Jul"/>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07-30T00:00:00"/>
    <s v="Jul"/>
    <n v="0.1"/>
    <n v="0"/>
    <n v="0"/>
    <s v="Por Ejecutar"/>
    <e v="#N/A"/>
    <e v="#N/A"/>
    <n v="0"/>
    <m/>
    <m/>
  </r>
  <r>
    <n v="206"/>
    <s v="OE5;SI;OAP-ACT_16"/>
    <s v="OAP;OAP-ACT_16;Ago"/>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08-30T00:00:00"/>
    <s v="Ago"/>
    <n v="0.1"/>
    <n v="0"/>
    <n v="0"/>
    <s v="Por Ejecutar"/>
    <e v="#N/A"/>
    <e v="#N/A"/>
    <n v="0"/>
    <m/>
    <m/>
  </r>
  <r>
    <n v="206"/>
    <s v="OE5;SI;OAP-ACT_16"/>
    <s v="OAP;OAP-ACT_16;Sep"/>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09-30T00:00:00"/>
    <s v="Sep"/>
    <e v="#N/A"/>
    <e v="#N/A"/>
    <e v="#N/A"/>
    <e v="#N/A"/>
    <e v="#N/A"/>
    <e v="#N/A"/>
    <n v="0"/>
    <m/>
    <m/>
  </r>
  <r>
    <n v="206"/>
    <s v="OE5;SI;OAP-ACT_16"/>
    <s v="OAP;OAP-ACT_16;Oct"/>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10-30T00:00:00"/>
    <s v="Oct"/>
    <e v="#N/A"/>
    <e v="#N/A"/>
    <n v="0"/>
    <s v="Por Ejecutar"/>
    <e v="#N/A"/>
    <e v="#N/A"/>
    <n v="0"/>
    <m/>
    <m/>
  </r>
  <r>
    <n v="206"/>
    <s v="OE5;SI;OAP-ACT_16"/>
    <s v="OAP;OAP-ACT_16;Nov"/>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11-30T00:00:00"/>
    <s v="Nov"/>
    <e v="#N/A"/>
    <n v="0.1"/>
    <n v="0"/>
    <s v="Por Ejecutar"/>
    <e v="#N/A"/>
    <e v="#N/A"/>
    <n v="0"/>
    <m/>
    <m/>
  </r>
  <r>
    <n v="206"/>
    <s v="OE5;SI;OAP-ACT_16"/>
    <s v="OAP;OAP-ACT_16;Dic"/>
    <x v="3"/>
    <s v="Fortalecimiento Institucional"/>
    <s v="SI"/>
    <s v="PEI_02"/>
    <x v="1"/>
    <s v="PEI_10 - Fortalecimiento Institucional"/>
    <s v="OAP-E_05"/>
    <s v="Desarrollo de Acciones para Lograr Calificación Intermedia de Evaluación MIPG."/>
    <s v="OAP-ACT_16"/>
    <s v="Implementación del Plan de Trabajo por Dimensiones MIPG para las Dependencias."/>
    <s v="OAP"/>
    <s v="Oficina_Asesora_de_Planeación"/>
    <n v="2"/>
    <n v="12"/>
    <n v="2019"/>
    <d v="2019-12-30T00:00:00"/>
    <s v="Dic"/>
    <e v="#N/A"/>
    <n v="0.1"/>
    <n v="0"/>
    <s v="Por Ejecutar"/>
    <e v="#N/A"/>
    <e v="#N/A"/>
    <n v="0"/>
    <m/>
    <m/>
  </r>
  <r>
    <n v="207"/>
    <s v="OE5;SI;OAP-ACT_17"/>
    <s v="OAP;OAP-ACT_17;Ene"/>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01-30T00:00:00"/>
    <s v="Ene"/>
    <n v="1"/>
    <n v="0"/>
    <n v="0"/>
    <s v="Por Ejecutar"/>
    <e v="#N/A"/>
    <e v="#N/A"/>
    <n v="0"/>
    <e v="#N/A"/>
    <e v="#N/A"/>
  </r>
  <r>
    <n v="207"/>
    <s v="OE5;SI;OAP-ACT_17"/>
    <s v="OAP;OAP-ACT_17;Feb"/>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02-28T00:00:00"/>
    <s v="Feb"/>
    <n v="1"/>
    <n v="0"/>
    <n v="0"/>
    <s v="Por Ejecutar"/>
    <e v="#N/A"/>
    <e v="#N/A"/>
    <n v="0"/>
    <m/>
    <m/>
  </r>
  <r>
    <n v="207"/>
    <s v="OE5;SI;OAP-ACT_17"/>
    <s v="OAP;OAP-ACT_17;Mar"/>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03-30T00:00:00"/>
    <s v="Mar"/>
    <n v="1"/>
    <n v="0"/>
    <n v="0"/>
    <s v="Por Ejecutar"/>
    <e v="#N/A"/>
    <e v="#N/A"/>
    <n v="0"/>
    <m/>
    <m/>
  </r>
  <r>
    <n v="207"/>
    <s v="OE5;SI;OAP-ACT_17"/>
    <s v="OAP;OAP-ACT_17;Abr"/>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04-30T00:00:00"/>
    <s v="Abr"/>
    <n v="1"/>
    <n v="0"/>
    <n v="0"/>
    <s v="Por Ejecutar"/>
    <e v="#N/A"/>
    <e v="#N/A"/>
    <n v="0"/>
    <m/>
    <m/>
  </r>
  <r>
    <n v="207"/>
    <s v="OE5;SI;OAP-ACT_17"/>
    <s v="OAP;OAP-ACT_17;May"/>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05-30T00:00:00"/>
    <s v="May"/>
    <n v="1"/>
    <n v="0"/>
    <n v="0"/>
    <s v="Por Ejecutar"/>
    <e v="#N/A"/>
    <e v="#N/A"/>
    <n v="0"/>
    <m/>
    <m/>
  </r>
  <r>
    <n v="207"/>
    <s v="OE5;SI;OAP-ACT_17"/>
    <s v="OAP;OAP-ACT_17;Jun"/>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06-30T00:00:00"/>
    <s v="Jun"/>
    <n v="1"/>
    <n v="0"/>
    <n v="0"/>
    <s v="Por Ejecutar"/>
    <e v="#N/A"/>
    <e v="#N/A"/>
    <n v="0"/>
    <m/>
    <m/>
  </r>
  <r>
    <n v="207"/>
    <s v="OE5;SI;OAP-ACT_17"/>
    <s v="OAP;OAP-ACT_17;Jul"/>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07-30T00:00:00"/>
    <s v="Jul"/>
    <n v="1"/>
    <n v="0"/>
    <n v="0"/>
    <s v="Por Ejecutar"/>
    <e v="#N/A"/>
    <e v="#N/A"/>
    <n v="0"/>
    <m/>
    <m/>
  </r>
  <r>
    <n v="207"/>
    <s v="OE5;SI;OAP-ACT_17"/>
    <s v="OAP;OAP-ACT_17;Ago"/>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08-30T00:00:00"/>
    <s v="Ago"/>
    <n v="1"/>
    <n v="0"/>
    <n v="0"/>
    <s v="Por Ejecutar"/>
    <e v="#N/A"/>
    <e v="#N/A"/>
    <n v="0"/>
    <m/>
    <m/>
  </r>
  <r>
    <n v="207"/>
    <s v="OE5;SI;OAP-ACT_17"/>
    <s v="OAP;OAP-ACT_17;Sep"/>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09-30T00:00:00"/>
    <s v="Sep"/>
    <e v="#N/A"/>
    <e v="#N/A"/>
    <e v="#N/A"/>
    <e v="#N/A"/>
    <e v="#N/A"/>
    <e v="#N/A"/>
    <n v="0"/>
    <m/>
    <m/>
  </r>
  <r>
    <n v="207"/>
    <s v="OE5;SI;OAP-ACT_17"/>
    <s v="OAP;OAP-ACT_17;Oct"/>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10-30T00:00:00"/>
    <s v="Oct"/>
    <e v="#N/A"/>
    <e v="#N/A"/>
    <e v="#N/A"/>
    <e v="#N/A"/>
    <e v="#N/A"/>
    <e v="#N/A"/>
    <n v="0"/>
    <m/>
    <m/>
  </r>
  <r>
    <n v="207"/>
    <s v="OE5;SI;OAP-ACT_17"/>
    <s v="OAP;OAP-ACT_17;Nov"/>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11-30T00:00:00"/>
    <s v="Nov"/>
    <e v="#N/A"/>
    <n v="1"/>
    <e v="#N/A"/>
    <e v="#N/A"/>
    <e v="#N/A"/>
    <e v="#N/A"/>
    <n v="0"/>
    <m/>
    <m/>
  </r>
  <r>
    <n v="207"/>
    <s v="OE5;SI;OAP-ACT_17"/>
    <s v="OAP;OAP-ACT_17;Dic"/>
    <x v="3"/>
    <s v="Fortalecimiento Institucional"/>
    <s v="SI"/>
    <s v="PEI_02"/>
    <x v="1"/>
    <s v="PEI_10 - Fortalecimiento Institucional"/>
    <s v="OAP-E_05"/>
    <s v="Desarrollo de Acciones para Lograr Calificación Intermedia de Evaluación MIPG."/>
    <s v="OAP-ACT_17"/>
    <s v="Seguimiento al Plan de Trabajo por Dimensiones de MIPG"/>
    <s v="OAP"/>
    <s v="Oficina_Asesora_de_Planeación"/>
    <n v="2"/>
    <n v="12"/>
    <n v="2019"/>
    <d v="2019-12-30T00:00:00"/>
    <s v="Dic"/>
    <e v="#N/A"/>
    <n v="1"/>
    <e v="#N/A"/>
    <e v="#N/A"/>
    <e v="#N/A"/>
    <e v="#N/A"/>
    <n v="0"/>
    <m/>
    <m/>
  </r>
  <r>
    <n v="208"/>
    <s v="OE5;SI;OAP-ACT_18"/>
    <s v="OAP;OAP-ACT_18;Ene"/>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01-30T00:00:00"/>
    <s v="Ene"/>
    <n v="17"/>
    <n v="17"/>
    <n v="1"/>
    <s v="Ejecutada"/>
    <e v="#N/A"/>
    <e v="#N/A"/>
    <n v="0"/>
    <e v="#N/A"/>
    <e v="#N/A"/>
  </r>
  <r>
    <n v="208"/>
    <s v="OE5;SI;OAP-ACT_18"/>
    <s v="OAP;OAP-ACT_18;Feb"/>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02-28T00:00:00"/>
    <s v="Feb"/>
    <n v="0"/>
    <n v="0"/>
    <e v="#DIV/0!"/>
    <e v="#DIV/0!"/>
    <e v="#N/A"/>
    <e v="#N/A"/>
    <n v="0"/>
    <m/>
    <m/>
  </r>
  <r>
    <n v="208"/>
    <s v="OE5;SI;OAP-ACT_18"/>
    <s v="OAP;OAP-ACT_18;Mar"/>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03-30T00:00:00"/>
    <s v="Mar"/>
    <n v="0"/>
    <n v="0"/>
    <e v="#DIV/0!"/>
    <e v="#DIV/0!"/>
    <e v="#N/A"/>
    <e v="#N/A"/>
    <n v="0"/>
    <m/>
    <m/>
  </r>
  <r>
    <n v="208"/>
    <s v="OE5;SI;OAP-ACT_18"/>
    <s v="OAP;OAP-ACT_18;Abr"/>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04-30T00:00:00"/>
    <s v="Abr"/>
    <n v="0"/>
    <n v="0"/>
    <n v="0"/>
    <s v="Por Ejecutar"/>
    <e v="#N/A"/>
    <e v="#N/A"/>
    <n v="0"/>
    <m/>
    <m/>
  </r>
  <r>
    <n v="208"/>
    <s v="OE5;SI;OAP-ACT_18"/>
    <s v="OAP;OAP-ACT_18;May"/>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05-30T00:00:00"/>
    <s v="May"/>
    <n v="0"/>
    <n v="0"/>
    <e v="#DIV/0!"/>
    <e v="#DIV/0!"/>
    <e v="#N/A"/>
    <e v="#N/A"/>
    <n v="0"/>
    <m/>
    <m/>
  </r>
  <r>
    <n v="208"/>
    <s v="OE5;SI;OAP-ACT_18"/>
    <s v="OAP;OAP-ACT_18;Jun"/>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06-30T00:00:00"/>
    <s v="Jun"/>
    <n v="0"/>
    <n v="0"/>
    <e v="#DIV/0!"/>
    <e v="#DIV/0!"/>
    <e v="#N/A"/>
    <e v="#N/A"/>
    <n v="0"/>
    <m/>
    <m/>
  </r>
  <r>
    <n v="208"/>
    <s v="OE5;SI;OAP-ACT_18"/>
    <s v="OAP;OAP-ACT_18;Jul"/>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07-30T00:00:00"/>
    <s v="Jul"/>
    <n v="0"/>
    <n v="0"/>
    <e v="#DIV/0!"/>
    <e v="#DIV/0!"/>
    <e v="#N/A"/>
    <e v="#N/A"/>
    <n v="0"/>
    <m/>
    <m/>
  </r>
  <r>
    <n v="208"/>
    <s v="OE5;SI;OAP-ACT_18"/>
    <s v="OAP;OAP-ACT_18;Ago"/>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08-30T00:00:00"/>
    <s v="Ago"/>
    <n v="0"/>
    <n v="0"/>
    <e v="#DIV/0!"/>
    <e v="#DIV/0!"/>
    <e v="#N/A"/>
    <e v="#N/A"/>
    <n v="0"/>
    <m/>
    <m/>
  </r>
  <r>
    <n v="208"/>
    <s v="OE5;SI;OAP-ACT_18"/>
    <s v="OAP;OAP-ACT_18;Sep"/>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09-30T00:00:00"/>
    <s v="Sep"/>
    <e v="#N/A"/>
    <e v="#N/A"/>
    <e v="#N/A"/>
    <e v="#N/A"/>
    <e v="#N/A"/>
    <e v="#N/A"/>
    <n v="0"/>
    <m/>
    <m/>
  </r>
  <r>
    <n v="208"/>
    <s v="OE5;SI;OAP-ACT_18"/>
    <s v="OAP;OAP-ACT_18;Oct"/>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10-30T00:00:00"/>
    <s v="Oct"/>
    <e v="#N/A"/>
    <e v="#N/A"/>
    <n v="0"/>
    <s v="Por Ejecutar"/>
    <e v="#N/A"/>
    <e v="#N/A"/>
    <n v="0"/>
    <m/>
    <m/>
  </r>
  <r>
    <n v="208"/>
    <s v="OE5;SI;OAP-ACT_18"/>
    <s v="OAP;OAP-ACT_18;Nov"/>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11-30T00:00:00"/>
    <s v="Nov"/>
    <e v="#N/A"/>
    <n v="0"/>
    <n v="0"/>
    <s v="Por Ejecutar"/>
    <e v="#N/A"/>
    <e v="#N/A"/>
    <n v="0"/>
    <m/>
    <m/>
  </r>
  <r>
    <n v="208"/>
    <s v="OE5;SI;OAP-ACT_18"/>
    <s v="OAP;OAP-ACT_18;Dic"/>
    <x v="3"/>
    <s v="Fortalecimiento Institucional"/>
    <s v="SI"/>
    <s v="PAI_10"/>
    <x v="0"/>
    <s v="Seguimiento_Solicitudes"/>
    <s v="OAP-E_06"/>
    <s v="Resolver Solicitudes y/o Radicaciones allegadas a la Dependencia"/>
    <s v="OAP-ACT_18"/>
    <s v="Gestión Quejas, Reclamos, Solicitudes y Denuncias."/>
    <s v="OAP"/>
    <s v="Oficina_Asesora_de_Planeación"/>
    <n v="1"/>
    <n v="12"/>
    <n v="2019"/>
    <d v="2019-12-30T00:00:00"/>
    <s v="Dic"/>
    <e v="#N/A"/>
    <n v="0"/>
    <n v="0"/>
    <s v="Por Ejecutar"/>
    <e v="#N/A"/>
    <e v="#N/A"/>
    <n v="0"/>
    <m/>
    <m/>
  </r>
  <r>
    <n v="209"/>
    <s v="OE5;SI;OAP-ACT_19"/>
    <s v="OAP;OAP-ACT_19;Ene"/>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01-30T00:00:00"/>
    <s v="Ene"/>
    <n v="0"/>
    <n v="0"/>
    <e v="#DIV/0!"/>
    <e v="#DIV/0!"/>
    <e v="#N/A"/>
    <e v="#N/A"/>
    <n v="0"/>
    <e v="#N/A"/>
    <e v="#N/A"/>
  </r>
  <r>
    <n v="209"/>
    <s v="OE5;SI;OAP-ACT_19"/>
    <s v="OAP;OAP-ACT_19;Feb"/>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02-28T00:00:00"/>
    <s v="Feb"/>
    <n v="0"/>
    <n v="0"/>
    <e v="#DIV/0!"/>
    <e v="#DIV/0!"/>
    <e v="#N/A"/>
    <e v="#N/A"/>
    <n v="0"/>
    <m/>
    <m/>
  </r>
  <r>
    <n v="209"/>
    <s v="OE5;SI;OAP-ACT_19"/>
    <s v="OAP;OAP-ACT_19;Mar"/>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03-30T00:00:00"/>
    <s v="Mar"/>
    <n v="1"/>
    <n v="0"/>
    <n v="0"/>
    <s v="Por Ejecutar"/>
    <e v="#N/A"/>
    <e v="#N/A"/>
    <n v="0"/>
    <m/>
    <m/>
  </r>
  <r>
    <n v="209"/>
    <s v="OE5;SI;OAP-ACT_19"/>
    <s v="OAP;OAP-ACT_19;Abr"/>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04-30T00:00:00"/>
    <s v="Abr"/>
    <n v="0"/>
    <n v="0"/>
    <e v="#DIV/0!"/>
    <e v="#DIV/0!"/>
    <e v="#N/A"/>
    <e v="#N/A"/>
    <n v="0"/>
    <m/>
    <m/>
  </r>
  <r>
    <n v="209"/>
    <s v="OE5;SI;OAP-ACT_19"/>
    <s v="OAP;OAP-ACT_19;May"/>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05-30T00:00:00"/>
    <s v="May"/>
    <n v="0"/>
    <n v="0"/>
    <e v="#DIV/0!"/>
    <e v="#DIV/0!"/>
    <e v="#N/A"/>
    <e v="#N/A"/>
    <n v="0"/>
    <m/>
    <m/>
  </r>
  <r>
    <n v="209"/>
    <s v="OE5;SI;OAP-ACT_19"/>
    <s v="OAP;OAP-ACT_19;Jun"/>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06-30T00:00:00"/>
    <s v="Jun"/>
    <n v="1"/>
    <n v="0"/>
    <n v="0"/>
    <s v="Por Ejecutar"/>
    <e v="#N/A"/>
    <e v="#N/A"/>
    <n v="0"/>
    <m/>
    <m/>
  </r>
  <r>
    <n v="209"/>
    <s v="OE5;SI;OAP-ACT_19"/>
    <s v="OAP;OAP-ACT_19;Jul"/>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07-30T00:00:00"/>
    <s v="Jul"/>
    <n v="0"/>
    <n v="0"/>
    <e v="#DIV/0!"/>
    <e v="#DIV/0!"/>
    <e v="#N/A"/>
    <e v="#N/A"/>
    <n v="0"/>
    <m/>
    <m/>
  </r>
  <r>
    <n v="209"/>
    <s v="OE5;SI;OAP-ACT_19"/>
    <s v="OAP;OAP-ACT_19;Ago"/>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08-30T00:00:00"/>
    <s v="Ago"/>
    <n v="0"/>
    <n v="0"/>
    <e v="#DIV/0!"/>
    <e v="#DIV/0!"/>
    <e v="#N/A"/>
    <e v="#N/A"/>
    <n v="0"/>
    <m/>
    <m/>
  </r>
  <r>
    <n v="209"/>
    <s v="OE5;SI;OAP-ACT_19"/>
    <s v="OAP;OAP-ACT_19;Sep"/>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09-30T00:00:00"/>
    <s v="Sep"/>
    <e v="#N/A"/>
    <e v="#N/A"/>
    <e v="#N/A"/>
    <e v="#N/A"/>
    <e v="#N/A"/>
    <e v="#N/A"/>
    <n v="0"/>
    <m/>
    <m/>
  </r>
  <r>
    <n v="209"/>
    <s v="OE5;SI;OAP-ACT_19"/>
    <s v="OAP;OAP-ACT_19;Oct"/>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10-30T00:00:00"/>
    <s v="Oct"/>
    <e v="#N/A"/>
    <e v="#N/A"/>
    <n v="0"/>
    <s v="Por Ejecutar"/>
    <e v="#N/A"/>
    <e v="#N/A"/>
    <n v="0"/>
    <m/>
    <m/>
  </r>
  <r>
    <n v="209"/>
    <s v="OE5;SI;OAP-ACT_19"/>
    <s v="OAP;OAP-ACT_19;Nov"/>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11-30T00:00:00"/>
    <s v="Nov"/>
    <e v="#N/A"/>
    <n v="0"/>
    <n v="0"/>
    <s v="Por Ejecutar"/>
    <e v="#N/A"/>
    <e v="#N/A"/>
    <n v="0"/>
    <m/>
    <m/>
  </r>
  <r>
    <n v="209"/>
    <s v="OE5;SI;OAP-ACT_19"/>
    <s v="OAP;OAP-ACT_19;Dic"/>
    <x v="3"/>
    <s v="Fortalecimiento Institucional"/>
    <s v="SI"/>
    <s v="PAI_10"/>
    <x v="0"/>
    <s v="Estratégico"/>
    <s v="OAP-E_07"/>
    <s v="Seguimiento a Políticas en Documentos CONPES"/>
    <s v="OAP-ACT_19"/>
    <s v="Efectuar seguimiento a compromisos consolidados en Documentos CONPES"/>
    <s v="OAP"/>
    <s v="Oficina_Asesora_de_Planeación"/>
    <n v="4"/>
    <n v="8"/>
    <n v="2019"/>
    <d v="2019-12-30T00:00:00"/>
    <s v="Dic"/>
    <e v="#N/A"/>
    <n v="1"/>
    <n v="0"/>
    <s v="Por Ejecutar"/>
    <e v="#N/A"/>
    <e v="#N/A"/>
    <n v="0"/>
    <m/>
    <m/>
  </r>
  <r>
    <n v="210"/>
    <s v="OE5;SI;OAP-ACT_20"/>
    <s v="OAP;OAP-ACT_20;Ene"/>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01-30T00:00:00"/>
    <s v="Ene"/>
    <n v="1"/>
    <n v="1"/>
    <n v="1"/>
    <s v="Ejecutada"/>
    <e v="#N/A"/>
    <e v="#N/A"/>
    <n v="0"/>
    <e v="#N/A"/>
    <e v="#N/A"/>
  </r>
  <r>
    <n v="210"/>
    <s v="OE5;SI;OAP-ACT_20"/>
    <s v="OAP;OAP-ACT_20;Feb"/>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02-28T00:00:00"/>
    <s v="Feb"/>
    <n v="0"/>
    <n v="0"/>
    <n v="0"/>
    <s v="Por Ejecutar"/>
    <e v="#N/A"/>
    <e v="#N/A"/>
    <n v="0"/>
    <m/>
    <m/>
  </r>
  <r>
    <n v="210"/>
    <s v="OE5;SI;OAP-ACT_20"/>
    <s v="OAP;OAP-ACT_20;Mar"/>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03-30T00:00:00"/>
    <s v="Mar"/>
    <n v="0"/>
    <n v="0"/>
    <n v="0"/>
    <s v="Por Ejecutar"/>
    <e v="#N/A"/>
    <e v="#N/A"/>
    <n v="0"/>
    <m/>
    <m/>
  </r>
  <r>
    <n v="210"/>
    <s v="OE5;SI;OAP-ACT_20"/>
    <s v="OAP;OAP-ACT_20;Abr"/>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04-30T00:00:00"/>
    <s v="Abr"/>
    <n v="0"/>
    <n v="0"/>
    <n v="0"/>
    <s v="Por Ejecutar"/>
    <e v="#N/A"/>
    <e v="#N/A"/>
    <n v="0"/>
    <m/>
    <m/>
  </r>
  <r>
    <n v="210"/>
    <s v="OE5;SI;OAP-ACT_20"/>
    <s v="OAP;OAP-ACT_20;May"/>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05-30T00:00:00"/>
    <s v="May"/>
    <n v="0"/>
    <n v="0"/>
    <e v="#DIV/0!"/>
    <e v="#DIV/0!"/>
    <e v="#N/A"/>
    <e v="#N/A"/>
    <n v="0"/>
    <m/>
    <m/>
  </r>
  <r>
    <n v="210"/>
    <s v="OE5;SI;OAP-ACT_20"/>
    <s v="OAP;OAP-ACT_20;Jun"/>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06-30T00:00:00"/>
    <s v="Jun"/>
    <n v="0"/>
    <n v="0"/>
    <e v="#DIV/0!"/>
    <e v="#DIV/0!"/>
    <e v="#N/A"/>
    <e v="#N/A"/>
    <n v="0"/>
    <m/>
    <m/>
  </r>
  <r>
    <n v="210"/>
    <s v="OE5;SI;OAP-ACT_20"/>
    <s v="OAP;OAP-ACT_20;Jul"/>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07-30T00:00:00"/>
    <s v="Jul"/>
    <n v="0"/>
    <n v="0"/>
    <e v="#DIV/0!"/>
    <e v="#DIV/0!"/>
    <e v="#N/A"/>
    <e v="#N/A"/>
    <n v="0"/>
    <m/>
    <m/>
  </r>
  <r>
    <n v="210"/>
    <s v="OE5;SI;OAP-ACT_20"/>
    <s v="OAP;OAP-ACT_20;Ago"/>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08-30T00:00:00"/>
    <s v="Ago"/>
    <n v="0"/>
    <n v="0"/>
    <e v="#DIV/0!"/>
    <e v="#DIV/0!"/>
    <e v="#N/A"/>
    <e v="#N/A"/>
    <n v="0"/>
    <m/>
    <m/>
  </r>
  <r>
    <n v="210"/>
    <s v="OE5;SI;OAP-ACT_20"/>
    <s v="OAP;OAP-ACT_20;Sep"/>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09-30T00:00:00"/>
    <s v="Sep"/>
    <e v="#N/A"/>
    <e v="#N/A"/>
    <e v="#N/A"/>
    <e v="#N/A"/>
    <e v="#N/A"/>
    <e v="#N/A"/>
    <n v="0"/>
    <m/>
    <m/>
  </r>
  <r>
    <n v="210"/>
    <s v="OE5;SI;OAP-ACT_20"/>
    <s v="OAP;OAP-ACT_20;Oct"/>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10-30T00:00:00"/>
    <s v="Oct"/>
    <e v="#N/A"/>
    <e v="#N/A"/>
    <n v="0"/>
    <s v="Por Ejecutar"/>
    <e v="#N/A"/>
    <e v="#N/A"/>
    <n v="0"/>
    <m/>
    <m/>
  </r>
  <r>
    <n v="210"/>
    <s v="OE5;SI;OAP-ACT_20"/>
    <s v="OAP;OAP-ACT_20;Nov"/>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11-30T00:00:00"/>
    <s v="Nov"/>
    <e v="#N/A"/>
    <n v="0"/>
    <n v="0"/>
    <s v="Por Ejecutar"/>
    <e v="#N/A"/>
    <e v="#N/A"/>
    <n v="0"/>
    <m/>
    <m/>
  </r>
  <r>
    <n v="210"/>
    <s v="OE5;SI;OAP-ACT_20"/>
    <s v="OAP;OAP-ACT_20;Dic"/>
    <x v="3"/>
    <s v="Fortalecimiento Institucional"/>
    <s v="SI"/>
    <s v="PAI_10"/>
    <x v="0"/>
    <s v="Estratégico"/>
    <s v="OAP-E_07"/>
    <s v="Seguimiento a Políticas en Documentos CONPES"/>
    <s v="OAP-ACT_20"/>
    <s v="Generación de Alertas a las Dependencias sobre compromisos en Documentos CONPES"/>
    <s v="OAP"/>
    <s v="Oficina_Asesora_de_Planeación"/>
    <n v="4"/>
    <n v="8"/>
    <n v="2019"/>
    <d v="2019-12-30T00:00:00"/>
    <s v="Dic"/>
    <e v="#N/A"/>
    <n v="0"/>
    <n v="0"/>
    <s v="Por Ejecutar"/>
    <e v="#N/A"/>
    <e v="#N/A"/>
    <n v="0"/>
    <m/>
    <m/>
  </r>
  <r>
    <n v="211"/>
    <s v="OE5;SI;OAP-ACT_21"/>
    <s v="OAP;OAP-ACT_21;Ene"/>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01-30T00:00:00"/>
    <s v="Ene"/>
    <n v="0"/>
    <n v="0.15"/>
    <n v="0"/>
    <s v="Por Ejecutar"/>
    <e v="#N/A"/>
    <e v="#N/A"/>
    <n v="0"/>
    <e v="#N/A"/>
    <e v="#N/A"/>
  </r>
  <r>
    <n v="211"/>
    <s v="OE5;SI;OAP-ACT_21"/>
    <s v="OAP;OAP-ACT_21;Feb"/>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02-28T00:00:00"/>
    <s v="Feb"/>
    <n v="0"/>
    <n v="0"/>
    <n v="0"/>
    <s v="Por Ejecutar"/>
    <e v="#N/A"/>
    <e v="#N/A"/>
    <n v="0"/>
    <m/>
    <m/>
  </r>
  <r>
    <n v="211"/>
    <s v="OE5;SI;OAP-ACT_21"/>
    <s v="OAP;OAP-ACT_21;Mar"/>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03-30T00:00:00"/>
    <s v="Mar"/>
    <n v="0.25"/>
    <n v="0"/>
    <n v="0"/>
    <s v="Por Ejecutar"/>
    <e v="#N/A"/>
    <e v="#N/A"/>
    <n v="0"/>
    <m/>
    <m/>
  </r>
  <r>
    <n v="211"/>
    <s v="OE5;SI;OAP-ACT_21"/>
    <s v="OAP;OAP-ACT_21;Abr"/>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04-30T00:00:00"/>
    <s v="Abr"/>
    <n v="0"/>
    <n v="0"/>
    <n v="0"/>
    <s v="Por Ejecutar"/>
    <e v="#N/A"/>
    <e v="#N/A"/>
    <n v="0"/>
    <m/>
    <m/>
  </r>
  <r>
    <n v="211"/>
    <s v="OE5;SI;OAP-ACT_21"/>
    <s v="OAP;OAP-ACT_21;May"/>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05-30T00:00:00"/>
    <s v="May"/>
    <n v="0"/>
    <n v="0"/>
    <e v="#DIV/0!"/>
    <e v="#DIV/0!"/>
    <e v="#N/A"/>
    <e v="#N/A"/>
    <n v="0"/>
    <m/>
    <m/>
  </r>
  <r>
    <n v="211"/>
    <s v="OE5;SI;OAP-ACT_21"/>
    <s v="OAP;OAP-ACT_21;Jun"/>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06-30T00:00:00"/>
    <s v="Jun"/>
    <n v="0.25"/>
    <n v="0"/>
    <n v="0"/>
    <s v="Por Ejecutar"/>
    <e v="#N/A"/>
    <e v="#N/A"/>
    <n v="0"/>
    <m/>
    <m/>
  </r>
  <r>
    <n v="211"/>
    <s v="OE5;SI;OAP-ACT_21"/>
    <s v="OAP;OAP-ACT_21;Jul"/>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07-30T00:00:00"/>
    <s v="Jul"/>
    <n v="0"/>
    <n v="0"/>
    <n v="0"/>
    <s v="Por Ejecutar"/>
    <e v="#N/A"/>
    <e v="#N/A"/>
    <n v="0"/>
    <m/>
    <m/>
  </r>
  <r>
    <n v="211"/>
    <s v="OE5;SI;OAP-ACT_21"/>
    <s v="OAP;OAP-ACT_21;Ago"/>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08-30T00:00:00"/>
    <s v="Ago"/>
    <n v="0"/>
    <n v="0"/>
    <n v="0"/>
    <s v="Por Ejecutar"/>
    <e v="#N/A"/>
    <e v="#N/A"/>
    <n v="0"/>
    <m/>
    <m/>
  </r>
  <r>
    <n v="211"/>
    <s v="OE5;SI;OAP-ACT_21"/>
    <s v="OAP;OAP-ACT_21;Sep"/>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09-30T00:00:00"/>
    <s v="Sep"/>
    <e v="#N/A"/>
    <e v="#N/A"/>
    <e v="#N/A"/>
    <e v="#N/A"/>
    <e v="#N/A"/>
    <e v="#N/A"/>
    <n v="0"/>
    <m/>
    <m/>
  </r>
  <r>
    <n v="211"/>
    <s v="OE5;SI;OAP-ACT_21"/>
    <s v="OAP;OAP-ACT_21;Oct"/>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10-30T00:00:00"/>
    <s v="Oct"/>
    <e v="#N/A"/>
    <e v="#N/A"/>
    <n v="0"/>
    <s v="Por Ejecutar"/>
    <e v="#N/A"/>
    <e v="#N/A"/>
    <n v="0"/>
    <m/>
    <m/>
  </r>
  <r>
    <n v="211"/>
    <s v="OE5;SI;OAP-ACT_21"/>
    <s v="OAP;OAP-ACT_21;Nov"/>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11-30T00:00:00"/>
    <s v="Nov"/>
    <e v="#N/A"/>
    <n v="0"/>
    <n v="0"/>
    <s v="Por Ejecutar"/>
    <e v="#N/A"/>
    <e v="#N/A"/>
    <n v="0"/>
    <m/>
    <m/>
  </r>
  <r>
    <n v="211"/>
    <s v="OE5;SI;OAP-ACT_21"/>
    <s v="OAP;OAP-ACT_21;Dic"/>
    <x v="3"/>
    <s v="Fortalecimiento Institucional"/>
    <s v="SI"/>
    <s v="PAI_10"/>
    <x v="0"/>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s v="Oficina_Asesora_de_Planeación"/>
    <n v="4"/>
    <n v="8"/>
    <n v="2019"/>
    <d v="2019-12-30T00:00:00"/>
    <s v="Dic"/>
    <e v="#N/A"/>
    <n v="0.25"/>
    <n v="0"/>
    <s v="Por Ejecutar"/>
    <e v="#N/A"/>
    <e v="#N/A"/>
    <n v="0"/>
    <m/>
    <m/>
  </r>
  <r>
    <n v="212"/>
    <s v="OE5;SI;OAP-ACT_22"/>
    <s v="OAP;OAP-ACT_22;Ene"/>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01-30T00:00:00"/>
    <s v="Ene"/>
    <n v="0"/>
    <n v="0.05"/>
    <n v="0"/>
    <s v="Por Ejecutar"/>
    <e v="#N/A"/>
    <e v="#N/A"/>
    <n v="0"/>
    <e v="#N/A"/>
    <e v="#N/A"/>
  </r>
  <r>
    <n v="212"/>
    <s v="OE5;SI;OAP-ACT_22"/>
    <s v="OAP;OAP-ACT_22;Feb"/>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02-28T00:00:00"/>
    <s v="Feb"/>
    <n v="0"/>
    <n v="0"/>
    <n v="0"/>
    <s v="Por Ejecutar"/>
    <e v="#N/A"/>
    <e v="#N/A"/>
    <n v="0"/>
    <m/>
    <m/>
  </r>
  <r>
    <n v="212"/>
    <s v="OE5;SI;OAP-ACT_22"/>
    <s v="OAP;OAP-ACT_22;Mar"/>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03-30T00:00:00"/>
    <s v="Mar"/>
    <n v="0"/>
    <n v="0"/>
    <n v="0"/>
    <s v="Por Ejecutar"/>
    <e v="#N/A"/>
    <e v="#N/A"/>
    <n v="0"/>
    <m/>
    <m/>
  </r>
  <r>
    <n v="212"/>
    <s v="OE5;SI;OAP-ACT_22"/>
    <s v="OAP;OAP-ACT_22;Abr"/>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04-30T00:00:00"/>
    <s v="Abr"/>
    <n v="0.33329999999999999"/>
    <n v="0"/>
    <n v="0"/>
    <s v="Por Ejecutar"/>
    <e v="#N/A"/>
    <e v="#N/A"/>
    <n v="0"/>
    <m/>
    <m/>
  </r>
  <r>
    <n v="212"/>
    <s v="OE5;SI;OAP-ACT_22"/>
    <s v="OAP;OAP-ACT_22;May"/>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05-30T00:00:00"/>
    <s v="May"/>
    <n v="0"/>
    <n v="0"/>
    <n v="0"/>
    <s v="Por Ejecutar"/>
    <e v="#N/A"/>
    <e v="#N/A"/>
    <n v="0"/>
    <m/>
    <m/>
  </r>
  <r>
    <n v="212"/>
    <s v="OE5;SI;OAP-ACT_22"/>
    <s v="OAP;OAP-ACT_22;Jun"/>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06-30T00:00:00"/>
    <s v="Jun"/>
    <n v="0"/>
    <n v="0"/>
    <e v="#DIV/0!"/>
    <e v="#DIV/0!"/>
    <e v="#N/A"/>
    <e v="#N/A"/>
    <n v="0"/>
    <m/>
    <m/>
  </r>
  <r>
    <n v="212"/>
    <s v="OE5;SI;OAP-ACT_22"/>
    <s v="OAP;OAP-ACT_22;Jul"/>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07-30T00:00:00"/>
    <s v="Jul"/>
    <n v="0.33329999999999999"/>
    <n v="0"/>
    <n v="0"/>
    <s v="Por Ejecutar"/>
    <e v="#N/A"/>
    <e v="#N/A"/>
    <n v="0"/>
    <m/>
    <m/>
  </r>
  <r>
    <n v="212"/>
    <s v="OE5;SI;OAP-ACT_22"/>
    <s v="OAP;OAP-ACT_22;Ago"/>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08-30T00:00:00"/>
    <s v="Ago"/>
    <n v="0"/>
    <n v="0"/>
    <n v="0"/>
    <s v="Por Ejecutar"/>
    <e v="#N/A"/>
    <e v="#N/A"/>
    <n v="0"/>
    <m/>
    <m/>
  </r>
  <r>
    <n v="212"/>
    <s v="OE5;SI;OAP-ACT_22"/>
    <s v="OAP;OAP-ACT_22;Sep"/>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09-30T00:00:00"/>
    <s v="Sep"/>
    <e v="#N/A"/>
    <e v="#N/A"/>
    <n v="0"/>
    <s v="Por Ejecutar"/>
    <e v="#N/A"/>
    <e v="#N/A"/>
    <n v="0"/>
    <m/>
    <m/>
  </r>
  <r>
    <n v="212"/>
    <s v="OE5;SI;OAP-ACT_22"/>
    <s v="OAP;OAP-ACT_22;Oct"/>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10-30T00:00:00"/>
    <s v="Oct"/>
    <e v="#N/A"/>
    <e v="#N/A"/>
    <n v="0"/>
    <s v="Por Ejecutar"/>
    <e v="#N/A"/>
    <e v="#N/A"/>
    <n v="0"/>
    <m/>
    <m/>
  </r>
  <r>
    <n v="212"/>
    <s v="OE5;SI;OAP-ACT_22"/>
    <s v="OAP;OAP-ACT_22;Nov"/>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11-30T00:00:00"/>
    <s v="Nov"/>
    <e v="#N/A"/>
    <n v="0"/>
    <n v="0"/>
    <s v="Por Ejecutar"/>
    <e v="#N/A"/>
    <e v="#N/A"/>
    <n v="0"/>
    <m/>
    <m/>
  </r>
  <r>
    <n v="212"/>
    <s v="OE5;SI;OAP-ACT_22"/>
    <s v="OAP;OAP-ACT_22;Dic"/>
    <x v="3"/>
    <s v="Fortalecimiento Institucional"/>
    <s v="SI"/>
    <s v="PAI_10"/>
    <x v="0"/>
    <s v="Estratégico"/>
    <s v="OAP-E_08"/>
    <s v="Plan de Mejoramiento de Registro Administrativo de Inversiones"/>
    <s v="OAP-ACT_22"/>
    <s v="Seguimiento a la Certificación de Evaluación de la Calidad de la Operación Estadística de tráfico Portuario en Colombia"/>
    <s v="OAP"/>
    <s v="Oficina_Asesora_de_Planeación"/>
    <n v="4"/>
    <n v="8"/>
    <n v="2019"/>
    <d v="2019-12-30T00:00:00"/>
    <s v="Dic"/>
    <e v="#N/A"/>
    <n v="0"/>
    <e v="#N/A"/>
    <e v="#N/A"/>
    <e v="#N/A"/>
    <e v="#N/A"/>
    <n v="0"/>
    <m/>
    <m/>
  </r>
  <r>
    <n v="213"/>
    <s v="OE5;SI;OCI-ACT_01"/>
    <s v="OCI;OCI-ACT_01;Ene"/>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01-30T00:00:00"/>
    <s v="Ene"/>
    <n v="2"/>
    <n v="2"/>
    <n v="1"/>
    <s v="Ejecutada"/>
    <e v="#N/A"/>
    <e v="#N/A"/>
    <n v="0"/>
    <e v="#N/A"/>
    <e v="#N/A"/>
  </r>
  <r>
    <n v="213"/>
    <s v="OE5;SI;OCI-ACT_01"/>
    <s v="OCI;OCI-ACT_01;Feb"/>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02-28T00:00:00"/>
    <s v="Feb"/>
    <n v="0"/>
    <n v="0"/>
    <e v="#DIV/0!"/>
    <e v="#DIV/0!"/>
    <e v="#N/A"/>
    <e v="#N/A"/>
    <n v="0"/>
    <m/>
    <m/>
  </r>
  <r>
    <n v="213"/>
    <s v="OE5;SI;OCI-ACT_01"/>
    <s v="OCI;OCI-ACT_01;Mar"/>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03-30T00:00:00"/>
    <s v="Mar"/>
    <n v="0"/>
    <n v="0"/>
    <e v="#DIV/0!"/>
    <e v="#DIV/0!"/>
    <e v="#N/A"/>
    <e v="#N/A"/>
    <n v="0"/>
    <m/>
    <m/>
  </r>
  <r>
    <n v="213"/>
    <s v="OE5;SI;OCI-ACT_01"/>
    <s v="OCI;OCI-ACT_01;Abr"/>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04-30T00:00:00"/>
    <s v="Abr"/>
    <n v="0"/>
    <n v="0"/>
    <e v="#DIV/0!"/>
    <e v="#DIV/0!"/>
    <e v="#N/A"/>
    <e v="#N/A"/>
    <n v="0"/>
    <m/>
    <m/>
  </r>
  <r>
    <n v="213"/>
    <s v="OE5;SI;OCI-ACT_01"/>
    <s v="OCI;OCI-ACT_01;May"/>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05-30T00:00:00"/>
    <s v="May"/>
    <n v="0"/>
    <n v="0"/>
    <e v="#DIV/0!"/>
    <e v="#DIV/0!"/>
    <e v="#N/A"/>
    <e v="#N/A"/>
    <n v="0"/>
    <m/>
    <m/>
  </r>
  <r>
    <n v="213"/>
    <s v="OE5;SI;OCI-ACT_01"/>
    <s v="OCI;OCI-ACT_01;Jun"/>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06-30T00:00:00"/>
    <s v="Jun"/>
    <n v="0"/>
    <n v="0"/>
    <n v="0"/>
    <s v="Por Ejecutar"/>
    <e v="#N/A"/>
    <e v="#N/A"/>
    <n v="0"/>
    <m/>
    <m/>
  </r>
  <r>
    <n v="213"/>
    <s v="OE5;SI;OCI-ACT_01"/>
    <s v="OCI;OCI-ACT_01;Jul"/>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07-30T00:00:00"/>
    <s v="Jul"/>
    <n v="0"/>
    <n v="0"/>
    <e v="#DIV/0!"/>
    <e v="#DIV/0!"/>
    <e v="#N/A"/>
    <e v="#N/A"/>
    <n v="0"/>
    <m/>
    <m/>
  </r>
  <r>
    <n v="213"/>
    <s v="OE5;SI;OCI-ACT_01"/>
    <s v="OCI;OCI-ACT_01;Ago"/>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08-30T00:00:00"/>
    <s v="Ago"/>
    <n v="0"/>
    <n v="0"/>
    <e v="#DIV/0!"/>
    <e v="#DIV/0!"/>
    <e v="#N/A"/>
    <e v="#N/A"/>
    <n v="0"/>
    <m/>
    <m/>
  </r>
  <r>
    <n v="213"/>
    <s v="OE5;SI;OCI-ACT_01"/>
    <s v="OCI;OCI-ACT_01;Sep"/>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09-30T00:00:00"/>
    <s v="Sep"/>
    <e v="#N/A"/>
    <e v="#N/A"/>
    <e v="#N/A"/>
    <e v="#N/A"/>
    <e v="#N/A"/>
    <e v="#N/A"/>
    <n v="0"/>
    <m/>
    <m/>
  </r>
  <r>
    <n v="213"/>
    <s v="OE5;SI;OCI-ACT_01"/>
    <s v="OCI;OCI-ACT_01;Oct"/>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10-30T00:00:00"/>
    <s v="Oct"/>
    <e v="#N/A"/>
    <e v="#N/A"/>
    <n v="0"/>
    <s v="Por Ejecutar"/>
    <e v="#N/A"/>
    <e v="#N/A"/>
    <n v="0"/>
    <m/>
    <m/>
  </r>
  <r>
    <n v="213"/>
    <s v="OE5;SI;OCI-ACT_01"/>
    <s v="OCI;OCI-ACT_01;Nov"/>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11-30T00:00:00"/>
    <s v="Nov"/>
    <e v="#N/A"/>
    <n v="0"/>
    <n v="0"/>
    <s v="Por Ejecutar"/>
    <e v="#N/A"/>
    <e v="#N/A"/>
    <n v="0"/>
    <m/>
    <m/>
  </r>
  <r>
    <n v="213"/>
    <s v="OE5;SI;OCI-ACT_01"/>
    <s v="OCI;OCI-ACT_01;Dic"/>
    <x v="3"/>
    <s v="Fortalecimiento Institucional"/>
    <s v="SI"/>
    <s v="PAI_10"/>
    <x v="0"/>
    <s v="Seguimiento_Solicitudes"/>
    <s v="OCI-E_01"/>
    <s v="Resolver Solicitudes y/o Radicaciones allegadas a la Dependencia"/>
    <s v="OCI-ACT_01"/>
    <s v="Gestión Quejas, Reclamos, Solicitudes y Denuncias según compentencia de la Oficina."/>
    <s v="OCI"/>
    <s v="Oficina_de_Control_Interno"/>
    <n v="1"/>
    <n v="12"/>
    <n v="2019"/>
    <d v="2019-12-30T00:00:00"/>
    <s v="Dic"/>
    <e v="#N/A"/>
    <n v="0"/>
    <n v="0"/>
    <s v="Por Ejecutar"/>
    <e v="#N/A"/>
    <e v="#N/A"/>
    <n v="0"/>
    <m/>
    <m/>
  </r>
  <r>
    <n v="215"/>
    <s v="OE5;SI;OTIC-ACT_01"/>
    <s v="OTIC;OTIC-ACT_01;Ene"/>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01-30T00:00:00"/>
    <s v="Ene"/>
    <n v="3"/>
    <n v="3"/>
    <n v="1"/>
    <s v="Ejecutada"/>
    <e v="#N/A"/>
    <e v="#N/A"/>
    <n v="0"/>
    <e v="#N/A"/>
    <e v="#N/A"/>
  </r>
  <r>
    <n v="215"/>
    <s v="OE5;SI;OTIC-ACT_01"/>
    <s v="OTIC;OTIC-ACT_01;Feb"/>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02-28T00:00:00"/>
    <s v="Feb"/>
    <n v="0"/>
    <n v="0"/>
    <n v="0"/>
    <s v="Por Ejecutar"/>
    <e v="#N/A"/>
    <e v="#N/A"/>
    <n v="0"/>
    <m/>
    <m/>
  </r>
  <r>
    <n v="215"/>
    <s v="OE5;SI;OTIC-ACT_01"/>
    <s v="OTIC;OTIC-ACT_01;Mar"/>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03-30T00:00:00"/>
    <s v="Mar"/>
    <n v="0"/>
    <n v="0"/>
    <n v="0"/>
    <s v="Por Ejecutar"/>
    <e v="#N/A"/>
    <e v="#N/A"/>
    <n v="0"/>
    <m/>
    <m/>
  </r>
  <r>
    <n v="215"/>
    <s v="OE5;SI;OTIC-ACT_01"/>
    <s v="OTIC;OTIC-ACT_01;Abr"/>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04-30T00:00:00"/>
    <s v="Abr"/>
    <n v="0"/>
    <n v="0"/>
    <n v="0"/>
    <s v="Por Ejecutar"/>
    <e v="#N/A"/>
    <e v="#N/A"/>
    <n v="0"/>
    <m/>
    <m/>
  </r>
  <r>
    <n v="215"/>
    <s v="OE5;SI;OTIC-ACT_01"/>
    <s v="OTIC;OTIC-ACT_01;May"/>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05-30T00:00:00"/>
    <s v="May"/>
    <n v="0"/>
    <n v="0"/>
    <e v="#DIV/0!"/>
    <e v="#DIV/0!"/>
    <e v="#N/A"/>
    <e v="#N/A"/>
    <n v="0"/>
    <m/>
    <m/>
  </r>
  <r>
    <n v="215"/>
    <s v="OE5;SI;OTIC-ACT_01"/>
    <s v="OTIC;OTIC-ACT_01;Jun"/>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06-30T00:00:00"/>
    <s v="Jun"/>
    <n v="0"/>
    <n v="0"/>
    <e v="#DIV/0!"/>
    <e v="#DIV/0!"/>
    <e v="#N/A"/>
    <e v="#N/A"/>
    <n v="0"/>
    <m/>
    <m/>
  </r>
  <r>
    <n v="215"/>
    <s v="OE5;SI;OTIC-ACT_01"/>
    <s v="OTIC;OTIC-ACT_01;Jul"/>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07-30T00:00:00"/>
    <s v="Jul"/>
    <n v="0"/>
    <n v="0"/>
    <n v="0"/>
    <s v="Por Ejecutar"/>
    <e v="#N/A"/>
    <e v="#N/A"/>
    <n v="0"/>
    <m/>
    <m/>
  </r>
  <r>
    <n v="215"/>
    <s v="OE5;SI;OTIC-ACT_01"/>
    <s v="OTIC;OTIC-ACT_01;Ago"/>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08-30T00:00:00"/>
    <s v="Ago"/>
    <n v="0"/>
    <n v="0"/>
    <n v="0"/>
    <s v="Por Ejecutar"/>
    <e v="#N/A"/>
    <e v="#N/A"/>
    <n v="0"/>
    <m/>
    <m/>
  </r>
  <r>
    <n v="215"/>
    <s v="OE5;SI;OTIC-ACT_01"/>
    <s v="OTIC;OTIC-ACT_01;Sep"/>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09-30T00:00:00"/>
    <s v="Sep"/>
    <e v="#N/A"/>
    <e v="#N/A"/>
    <e v="#N/A"/>
    <e v="#N/A"/>
    <e v="#N/A"/>
    <e v="#N/A"/>
    <n v="0"/>
    <m/>
    <m/>
  </r>
  <r>
    <n v="215"/>
    <s v="OE5;SI;OTIC-ACT_01"/>
    <s v="OTIC;OTIC-ACT_01;Oct"/>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10-30T00:00:00"/>
    <s v="Oct"/>
    <e v="#N/A"/>
    <e v="#N/A"/>
    <n v="0"/>
    <s v="Por Ejecutar"/>
    <e v="#N/A"/>
    <e v="#N/A"/>
    <n v="0"/>
    <m/>
    <m/>
  </r>
  <r>
    <n v="215"/>
    <s v="OE5;SI;OTIC-ACT_01"/>
    <s v="OTIC;OTIC-ACT_01;Nov"/>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11-30T00:00:00"/>
    <s v="Nov"/>
    <e v="#N/A"/>
    <n v="0"/>
    <e v="#N/A"/>
    <e v="#N/A"/>
    <e v="#N/A"/>
    <e v="#N/A"/>
    <n v="0"/>
    <m/>
    <m/>
  </r>
  <r>
    <n v="215"/>
    <s v="OE5;SI;OTIC-ACT_01"/>
    <s v="OTIC;OTIC-ACT_01;Dic"/>
    <x v="3"/>
    <s v="Fortalecimiento Institucional"/>
    <s v="SI"/>
    <s v="PAI_10"/>
    <x v="0"/>
    <s v="Seguimiento_Solicitudes"/>
    <s v="OTIC-E_01"/>
    <s v="Resolver Solicitudes y/o Radicaciones allegadas a la Dependencia"/>
    <s v="OTIC-ACT_01"/>
    <s v="Gestión Quejas, Reclamos, Solicitudes y Denuncias."/>
    <s v="OTIC"/>
    <s v="Oficina_de_Tecnologías_de_la_Información_y_las_Comunicaciones"/>
    <n v="1"/>
    <n v="12"/>
    <n v="2019"/>
    <d v="2019-12-30T00:00:00"/>
    <s v="Dic"/>
    <e v="#N/A"/>
    <n v="0"/>
    <n v="0"/>
    <s v="Por Ejecutar"/>
    <e v="#N/A"/>
    <e v="#N/A"/>
    <n v="0"/>
    <m/>
    <m/>
  </r>
  <r>
    <n v="216"/>
    <e v="#N/A"/>
    <e v="#N/A"/>
    <x v="4"/>
    <e v="#N/A"/>
    <e v="#N/A"/>
    <e v="#N/A"/>
    <x v="2"/>
    <e v="#N/A"/>
    <e v="#N/A"/>
    <e v="#N/A"/>
    <e v="#N/A"/>
    <e v="#N/A"/>
    <e v="#N/A"/>
    <e v="#N/A"/>
    <e v="#N/A"/>
    <e v="#N/A"/>
    <n v="2019"/>
    <d v="2019-01-30T00:00:00"/>
    <s v="Ene"/>
    <e v="#N/A"/>
    <e v="#N/A"/>
    <n v="0"/>
    <s v="Por Ejecutar"/>
    <e v="#N/A"/>
    <e v="#N/A"/>
    <n v="0"/>
    <e v="#N/A"/>
    <e v="#N/A"/>
  </r>
  <r>
    <n v="216"/>
    <e v="#N/A"/>
    <e v="#N/A"/>
    <x v="4"/>
    <e v="#N/A"/>
    <e v="#N/A"/>
    <e v="#N/A"/>
    <x v="2"/>
    <e v="#N/A"/>
    <e v="#N/A"/>
    <e v="#N/A"/>
    <e v="#N/A"/>
    <e v="#N/A"/>
    <e v="#N/A"/>
    <e v="#N/A"/>
    <e v="#N/A"/>
    <e v="#N/A"/>
    <n v="2019"/>
    <d v="2019-02-28T00:00:00"/>
    <s v="Feb"/>
    <e v="#N/A"/>
    <e v="#N/A"/>
    <n v="0"/>
    <s v="Por Ejecutar"/>
    <e v="#N/A"/>
    <e v="#N/A"/>
    <n v="0"/>
    <m/>
    <m/>
  </r>
  <r>
    <n v="216"/>
    <e v="#N/A"/>
    <e v="#N/A"/>
    <x v="4"/>
    <e v="#N/A"/>
    <e v="#N/A"/>
    <e v="#N/A"/>
    <x v="2"/>
    <e v="#N/A"/>
    <e v="#N/A"/>
    <e v="#N/A"/>
    <e v="#N/A"/>
    <e v="#N/A"/>
    <e v="#N/A"/>
    <e v="#N/A"/>
    <e v="#N/A"/>
    <e v="#N/A"/>
    <n v="2019"/>
    <d v="2019-03-30T00:00:00"/>
    <s v="Mar"/>
    <e v="#N/A"/>
    <e v="#N/A"/>
    <n v="0"/>
    <s v="Por Ejecutar"/>
    <e v="#N/A"/>
    <e v="#N/A"/>
    <n v="0"/>
    <m/>
    <m/>
  </r>
  <r>
    <n v="216"/>
    <e v="#N/A"/>
    <e v="#N/A"/>
    <x v="4"/>
    <e v="#N/A"/>
    <e v="#N/A"/>
    <e v="#N/A"/>
    <x v="2"/>
    <e v="#N/A"/>
    <e v="#N/A"/>
    <e v="#N/A"/>
    <e v="#N/A"/>
    <e v="#N/A"/>
    <e v="#N/A"/>
    <e v="#N/A"/>
    <e v="#N/A"/>
    <e v="#N/A"/>
    <n v="2019"/>
    <d v="2019-04-30T00:00:00"/>
    <s v="Abr"/>
    <e v="#N/A"/>
    <e v="#N/A"/>
    <n v="0"/>
    <s v="Por Ejecutar"/>
    <e v="#N/A"/>
    <e v="#N/A"/>
    <n v="0"/>
    <m/>
    <m/>
  </r>
  <r>
    <n v="216"/>
    <e v="#N/A"/>
    <e v="#N/A"/>
    <x v="4"/>
    <e v="#N/A"/>
    <e v="#N/A"/>
    <e v="#N/A"/>
    <x v="2"/>
    <e v="#N/A"/>
    <e v="#N/A"/>
    <e v="#N/A"/>
    <e v="#N/A"/>
    <e v="#N/A"/>
    <e v="#N/A"/>
    <e v="#N/A"/>
    <e v="#N/A"/>
    <e v="#N/A"/>
    <n v="2019"/>
    <d v="2019-05-30T00:00:00"/>
    <s v="May"/>
    <e v="#N/A"/>
    <e v="#N/A"/>
    <n v="0"/>
    <s v="Por Ejecutar"/>
    <e v="#N/A"/>
    <e v="#N/A"/>
    <n v="0"/>
    <m/>
    <m/>
  </r>
  <r>
    <n v="216"/>
    <e v="#N/A"/>
    <e v="#N/A"/>
    <x v="4"/>
    <e v="#N/A"/>
    <e v="#N/A"/>
    <e v="#N/A"/>
    <x v="2"/>
    <e v="#N/A"/>
    <e v="#N/A"/>
    <e v="#N/A"/>
    <e v="#N/A"/>
    <e v="#N/A"/>
    <e v="#N/A"/>
    <e v="#N/A"/>
    <e v="#N/A"/>
    <e v="#N/A"/>
    <n v="2019"/>
    <d v="2019-06-30T00:00:00"/>
    <s v="Jun"/>
    <e v="#N/A"/>
    <e v="#N/A"/>
    <n v="0"/>
    <s v="Por Ejecutar"/>
    <e v="#N/A"/>
    <e v="#N/A"/>
    <n v="0"/>
    <m/>
    <m/>
  </r>
  <r>
    <n v="216"/>
    <e v="#N/A"/>
    <e v="#N/A"/>
    <x v="4"/>
    <e v="#N/A"/>
    <e v="#N/A"/>
    <e v="#N/A"/>
    <x v="2"/>
    <e v="#N/A"/>
    <e v="#N/A"/>
    <e v="#N/A"/>
    <e v="#N/A"/>
    <e v="#N/A"/>
    <e v="#N/A"/>
    <e v="#N/A"/>
    <e v="#N/A"/>
    <e v="#N/A"/>
    <n v="2019"/>
    <d v="2019-07-30T00:00:00"/>
    <s v="Jul"/>
    <e v="#N/A"/>
    <e v="#N/A"/>
    <n v="0"/>
    <s v="Por Ejecutar"/>
    <e v="#N/A"/>
    <e v="#N/A"/>
    <n v="0"/>
    <m/>
    <m/>
  </r>
  <r>
    <n v="216"/>
    <e v="#N/A"/>
    <e v="#N/A"/>
    <x v="4"/>
    <e v="#N/A"/>
    <e v="#N/A"/>
    <e v="#N/A"/>
    <x v="2"/>
    <e v="#N/A"/>
    <e v="#N/A"/>
    <e v="#N/A"/>
    <e v="#N/A"/>
    <e v="#N/A"/>
    <e v="#N/A"/>
    <e v="#N/A"/>
    <e v="#N/A"/>
    <e v="#N/A"/>
    <n v="2019"/>
    <d v="2019-08-30T00:00:00"/>
    <s v="Ago"/>
    <e v="#N/A"/>
    <e v="#N/A"/>
    <e v="#N/A"/>
    <e v="#N/A"/>
    <e v="#N/A"/>
    <e v="#N/A"/>
    <n v="0"/>
    <m/>
    <m/>
  </r>
  <r>
    <n v="216"/>
    <e v="#N/A"/>
    <e v="#N/A"/>
    <x v="4"/>
    <e v="#N/A"/>
    <e v="#N/A"/>
    <e v="#N/A"/>
    <x v="2"/>
    <e v="#N/A"/>
    <e v="#N/A"/>
    <e v="#N/A"/>
    <e v="#N/A"/>
    <e v="#N/A"/>
    <e v="#N/A"/>
    <e v="#N/A"/>
    <e v="#N/A"/>
    <e v="#N/A"/>
    <n v="2019"/>
    <d v="2019-09-30T00:00:00"/>
    <s v="Sep"/>
    <e v="#N/A"/>
    <e v="#N/A"/>
    <e v="#N/A"/>
    <e v="#N/A"/>
    <e v="#N/A"/>
    <e v="#N/A"/>
    <n v="0"/>
    <m/>
    <m/>
  </r>
  <r>
    <n v="216"/>
    <e v="#N/A"/>
    <e v="#N/A"/>
    <x v="4"/>
    <e v="#N/A"/>
    <e v="#N/A"/>
    <e v="#N/A"/>
    <x v="2"/>
    <e v="#N/A"/>
    <e v="#N/A"/>
    <e v="#N/A"/>
    <e v="#N/A"/>
    <e v="#N/A"/>
    <e v="#N/A"/>
    <e v="#N/A"/>
    <e v="#N/A"/>
    <e v="#N/A"/>
    <n v="2019"/>
    <d v="2019-10-30T00:00:00"/>
    <s v="Oct"/>
    <e v="#N/A"/>
    <e v="#N/A"/>
    <n v="0"/>
    <s v="Por Ejecutar"/>
    <e v="#N/A"/>
    <e v="#N/A"/>
    <n v="0"/>
    <m/>
    <m/>
  </r>
  <r>
    <n v="216"/>
    <e v="#N/A"/>
    <e v="#N/A"/>
    <x v="4"/>
    <e v="#N/A"/>
    <e v="#N/A"/>
    <e v="#N/A"/>
    <x v="2"/>
    <e v="#N/A"/>
    <e v="#N/A"/>
    <e v="#N/A"/>
    <e v="#N/A"/>
    <e v="#N/A"/>
    <e v="#N/A"/>
    <e v="#N/A"/>
    <e v="#N/A"/>
    <e v="#N/A"/>
    <n v="2019"/>
    <d v="2019-11-30T00:00:00"/>
    <s v="Nov"/>
    <e v="#N/A"/>
    <e v="#N/A"/>
    <n v="0"/>
    <s v="Por Ejecutar"/>
    <e v="#N/A"/>
    <e v="#N/A"/>
    <n v="0"/>
    <m/>
    <m/>
  </r>
  <r>
    <n v="216"/>
    <e v="#N/A"/>
    <e v="#N/A"/>
    <x v="4"/>
    <e v="#N/A"/>
    <e v="#N/A"/>
    <e v="#N/A"/>
    <x v="2"/>
    <e v="#N/A"/>
    <e v="#N/A"/>
    <e v="#N/A"/>
    <e v="#N/A"/>
    <e v="#N/A"/>
    <e v="#N/A"/>
    <e v="#N/A"/>
    <e v="#N/A"/>
    <e v="#N/A"/>
    <n v="2019"/>
    <d v="2019-12-30T00:00:00"/>
    <s v="Dic"/>
    <e v="#N/A"/>
    <e v="#N/A"/>
    <n v="0"/>
    <s v="Por Ejecutar"/>
    <e v="#N/A"/>
    <e v="#N/A"/>
    <n v="0"/>
    <m/>
    <m/>
  </r>
  <r>
    <n v="217"/>
    <e v="#N/A"/>
    <e v="#N/A"/>
    <x v="4"/>
    <e v="#N/A"/>
    <e v="#N/A"/>
    <e v="#N/A"/>
    <x v="2"/>
    <e v="#N/A"/>
    <e v="#N/A"/>
    <e v="#N/A"/>
    <e v="#N/A"/>
    <e v="#N/A"/>
    <e v="#N/A"/>
    <e v="#N/A"/>
    <e v="#N/A"/>
    <e v="#N/A"/>
    <n v="2019"/>
    <d v="2019-01-30T00:00:00"/>
    <s v="Ene"/>
    <e v="#N/A"/>
    <e v="#N/A"/>
    <e v="#N/A"/>
    <e v="#N/A"/>
    <e v="#N/A"/>
    <e v="#N/A"/>
    <n v="0"/>
    <e v="#N/A"/>
    <e v="#N/A"/>
  </r>
  <r>
    <n v="217"/>
    <e v="#N/A"/>
    <e v="#N/A"/>
    <x v="4"/>
    <e v="#N/A"/>
    <e v="#N/A"/>
    <e v="#N/A"/>
    <x v="2"/>
    <e v="#N/A"/>
    <e v="#N/A"/>
    <e v="#N/A"/>
    <e v="#N/A"/>
    <e v="#N/A"/>
    <e v="#N/A"/>
    <e v="#N/A"/>
    <e v="#N/A"/>
    <e v="#N/A"/>
    <n v="2019"/>
    <d v="2019-02-28T00:00:00"/>
    <s v="Feb"/>
    <e v="#N/A"/>
    <e v="#N/A"/>
    <e v="#N/A"/>
    <e v="#N/A"/>
    <e v="#N/A"/>
    <e v="#N/A"/>
    <n v="0"/>
    <m/>
    <m/>
  </r>
  <r>
    <n v="217"/>
    <e v="#N/A"/>
    <e v="#N/A"/>
    <x v="4"/>
    <e v="#N/A"/>
    <e v="#N/A"/>
    <e v="#N/A"/>
    <x v="2"/>
    <e v="#N/A"/>
    <e v="#N/A"/>
    <e v="#N/A"/>
    <e v="#N/A"/>
    <e v="#N/A"/>
    <e v="#N/A"/>
    <e v="#N/A"/>
    <e v="#N/A"/>
    <e v="#N/A"/>
    <n v="2019"/>
    <d v="2019-03-30T00:00:00"/>
    <s v="Mar"/>
    <e v="#N/A"/>
    <e v="#N/A"/>
    <e v="#N/A"/>
    <e v="#N/A"/>
    <e v="#N/A"/>
    <e v="#N/A"/>
    <n v="0"/>
    <m/>
    <m/>
  </r>
  <r>
    <n v="217"/>
    <e v="#N/A"/>
    <e v="#N/A"/>
    <x v="4"/>
    <e v="#N/A"/>
    <e v="#N/A"/>
    <e v="#N/A"/>
    <x v="2"/>
    <e v="#N/A"/>
    <e v="#N/A"/>
    <e v="#N/A"/>
    <e v="#N/A"/>
    <e v="#N/A"/>
    <e v="#N/A"/>
    <e v="#N/A"/>
    <e v="#N/A"/>
    <e v="#N/A"/>
    <n v="2019"/>
    <d v="2019-04-30T00:00:00"/>
    <s v="Abr"/>
    <e v="#N/A"/>
    <e v="#N/A"/>
    <e v="#N/A"/>
    <e v="#N/A"/>
    <e v="#N/A"/>
    <e v="#N/A"/>
    <n v="0"/>
    <m/>
    <m/>
  </r>
  <r>
    <n v="217"/>
    <e v="#N/A"/>
    <e v="#N/A"/>
    <x v="4"/>
    <e v="#N/A"/>
    <e v="#N/A"/>
    <e v="#N/A"/>
    <x v="2"/>
    <e v="#N/A"/>
    <e v="#N/A"/>
    <e v="#N/A"/>
    <e v="#N/A"/>
    <e v="#N/A"/>
    <e v="#N/A"/>
    <e v="#N/A"/>
    <e v="#N/A"/>
    <e v="#N/A"/>
    <n v="2019"/>
    <d v="2019-05-30T00:00:00"/>
    <s v="May"/>
    <e v="#N/A"/>
    <e v="#N/A"/>
    <e v="#N/A"/>
    <e v="#N/A"/>
    <e v="#N/A"/>
    <e v="#N/A"/>
    <n v="0"/>
    <m/>
    <m/>
  </r>
  <r>
    <n v="217"/>
    <e v="#N/A"/>
    <e v="#N/A"/>
    <x v="4"/>
    <e v="#N/A"/>
    <e v="#N/A"/>
    <e v="#N/A"/>
    <x v="2"/>
    <e v="#N/A"/>
    <e v="#N/A"/>
    <e v="#N/A"/>
    <e v="#N/A"/>
    <e v="#N/A"/>
    <e v="#N/A"/>
    <e v="#N/A"/>
    <e v="#N/A"/>
    <e v="#N/A"/>
    <n v="2019"/>
    <d v="2019-06-30T00:00:00"/>
    <s v="Jun"/>
    <e v="#N/A"/>
    <e v="#N/A"/>
    <e v="#N/A"/>
    <e v="#N/A"/>
    <e v="#N/A"/>
    <e v="#N/A"/>
    <n v="0"/>
    <m/>
    <m/>
  </r>
  <r>
    <n v="217"/>
    <e v="#N/A"/>
    <e v="#N/A"/>
    <x v="4"/>
    <e v="#N/A"/>
    <e v="#N/A"/>
    <e v="#N/A"/>
    <x v="2"/>
    <e v="#N/A"/>
    <e v="#N/A"/>
    <e v="#N/A"/>
    <e v="#N/A"/>
    <e v="#N/A"/>
    <e v="#N/A"/>
    <e v="#N/A"/>
    <e v="#N/A"/>
    <e v="#N/A"/>
    <n v="2019"/>
    <d v="2019-07-30T00:00:00"/>
    <s v="Jul"/>
    <e v="#N/A"/>
    <e v="#N/A"/>
    <e v="#N/A"/>
    <e v="#N/A"/>
    <e v="#N/A"/>
    <e v="#N/A"/>
    <n v="0"/>
    <m/>
    <m/>
  </r>
  <r>
    <n v="217"/>
    <e v="#N/A"/>
    <e v="#N/A"/>
    <x v="4"/>
    <e v="#N/A"/>
    <e v="#N/A"/>
    <e v="#N/A"/>
    <x v="2"/>
    <e v="#N/A"/>
    <e v="#N/A"/>
    <e v="#N/A"/>
    <e v="#N/A"/>
    <e v="#N/A"/>
    <e v="#N/A"/>
    <e v="#N/A"/>
    <e v="#N/A"/>
    <e v="#N/A"/>
    <n v="2019"/>
    <d v="2019-08-30T00:00:00"/>
    <s v="Ago"/>
    <e v="#N/A"/>
    <e v="#N/A"/>
    <e v="#N/A"/>
    <e v="#N/A"/>
    <e v="#N/A"/>
    <e v="#N/A"/>
    <n v="0"/>
    <m/>
    <m/>
  </r>
  <r>
    <n v="217"/>
    <e v="#N/A"/>
    <e v="#N/A"/>
    <x v="4"/>
    <e v="#N/A"/>
    <e v="#N/A"/>
    <e v="#N/A"/>
    <x v="2"/>
    <e v="#N/A"/>
    <e v="#N/A"/>
    <e v="#N/A"/>
    <e v="#N/A"/>
    <e v="#N/A"/>
    <e v="#N/A"/>
    <e v="#N/A"/>
    <e v="#N/A"/>
    <e v="#N/A"/>
    <n v="2019"/>
    <d v="2019-09-30T00:00:00"/>
    <s v="Sep"/>
    <e v="#N/A"/>
    <e v="#N/A"/>
    <e v="#N/A"/>
    <e v="#N/A"/>
    <e v="#N/A"/>
    <e v="#N/A"/>
    <n v="0"/>
    <m/>
    <m/>
  </r>
  <r>
    <n v="217"/>
    <e v="#N/A"/>
    <e v="#N/A"/>
    <x v="4"/>
    <e v="#N/A"/>
    <e v="#N/A"/>
    <e v="#N/A"/>
    <x v="2"/>
    <e v="#N/A"/>
    <e v="#N/A"/>
    <e v="#N/A"/>
    <e v="#N/A"/>
    <e v="#N/A"/>
    <e v="#N/A"/>
    <e v="#N/A"/>
    <e v="#N/A"/>
    <e v="#N/A"/>
    <n v="2019"/>
    <d v="2019-10-30T00:00:00"/>
    <s v="Oct"/>
    <e v="#N/A"/>
    <e v="#N/A"/>
    <n v="0"/>
    <s v="Por Ejecutar"/>
    <e v="#N/A"/>
    <e v="#N/A"/>
    <n v="0"/>
    <m/>
    <m/>
  </r>
  <r>
    <n v="217"/>
    <e v="#N/A"/>
    <e v="#N/A"/>
    <x v="4"/>
    <e v="#N/A"/>
    <e v="#N/A"/>
    <e v="#N/A"/>
    <x v="2"/>
    <e v="#N/A"/>
    <e v="#N/A"/>
    <e v="#N/A"/>
    <e v="#N/A"/>
    <e v="#N/A"/>
    <e v="#N/A"/>
    <e v="#N/A"/>
    <e v="#N/A"/>
    <e v="#N/A"/>
    <n v="2019"/>
    <d v="2019-11-30T00:00:00"/>
    <s v="Nov"/>
    <e v="#N/A"/>
    <e v="#N/A"/>
    <n v="0"/>
    <s v="Por Ejecutar"/>
    <e v="#N/A"/>
    <e v="#N/A"/>
    <n v="0"/>
    <m/>
    <m/>
  </r>
  <r>
    <n v="217"/>
    <e v="#N/A"/>
    <e v="#N/A"/>
    <x v="4"/>
    <e v="#N/A"/>
    <e v="#N/A"/>
    <e v="#N/A"/>
    <x v="2"/>
    <e v="#N/A"/>
    <e v="#N/A"/>
    <e v="#N/A"/>
    <e v="#N/A"/>
    <e v="#N/A"/>
    <e v="#N/A"/>
    <e v="#N/A"/>
    <e v="#N/A"/>
    <e v="#N/A"/>
    <n v="2019"/>
    <d v="2019-12-30T00:00:00"/>
    <s v="Dic"/>
    <e v="#N/A"/>
    <e v="#N/A"/>
    <n v="0"/>
    <s v="Por Ejecutar"/>
    <e v="#N/A"/>
    <e v="#N/A"/>
    <n v="0"/>
    <m/>
    <m/>
  </r>
  <r>
    <n v="218"/>
    <s v="OE2;SI;OTIC-ACT_04"/>
    <s v="OTIC;OTIC-ACT_04;Ene"/>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01-30T00:00:00"/>
    <s v="Ene"/>
    <n v="0"/>
    <n v="0"/>
    <n v="0"/>
    <s v="Por Ejecutar"/>
    <e v="#N/A"/>
    <e v="#N/A"/>
    <n v="0"/>
    <e v="#N/A"/>
    <e v="#N/A"/>
  </r>
  <r>
    <n v="218"/>
    <s v="OE2;SI;OTIC-ACT_04"/>
    <s v="OTIC;OTIC-ACT_04;Feb"/>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02-28T00:00:00"/>
    <s v="Feb"/>
    <n v="5.0000000000000001E-3"/>
    <n v="0"/>
    <n v="0"/>
    <s v="Por Ejecutar"/>
    <e v="#N/A"/>
    <e v="#N/A"/>
    <n v="0"/>
    <m/>
    <m/>
  </r>
  <r>
    <n v="218"/>
    <s v="OE2;SI;OTIC-ACT_04"/>
    <s v="OTIC;OTIC-ACT_04;Mar"/>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03-30T00:00:00"/>
    <s v="Mar"/>
    <n v="5.0000000000000001E-3"/>
    <n v="0"/>
    <n v="0"/>
    <s v="Por Ejecutar"/>
    <e v="#N/A"/>
    <e v="#N/A"/>
    <n v="0"/>
    <m/>
    <m/>
  </r>
  <r>
    <n v="218"/>
    <s v="OE2;SI;OTIC-ACT_04"/>
    <s v="OTIC;OTIC-ACT_04;Abr"/>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04-30T00:00:00"/>
    <s v="Abr"/>
    <n v="0.01"/>
    <n v="0"/>
    <n v="0"/>
    <s v="Por Ejecutar"/>
    <e v="#N/A"/>
    <e v="#N/A"/>
    <n v="0"/>
    <m/>
    <m/>
  </r>
  <r>
    <n v="218"/>
    <s v="OE2;SI;OTIC-ACT_04"/>
    <s v="OTIC;OTIC-ACT_04;May"/>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05-30T00:00:00"/>
    <s v="May"/>
    <n v="0"/>
    <n v="0"/>
    <n v="0"/>
    <s v="Por Ejecutar"/>
    <e v="#N/A"/>
    <e v="#N/A"/>
    <n v="0"/>
    <m/>
    <m/>
  </r>
  <r>
    <n v="218"/>
    <s v="OE2;SI;OTIC-ACT_04"/>
    <s v="OTIC;OTIC-ACT_04;Jun"/>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06-30T00:00:00"/>
    <s v="Jun"/>
    <n v="0"/>
    <n v="0"/>
    <n v="0"/>
    <s v="Por Ejecutar"/>
    <e v="#N/A"/>
    <e v="#N/A"/>
    <n v="0"/>
    <m/>
    <m/>
  </r>
  <r>
    <n v="218"/>
    <s v="OE2;SI;OTIC-ACT_04"/>
    <s v="OTIC;OTIC-ACT_04;Jul"/>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07-30T00:00:00"/>
    <s v="Jul"/>
    <n v="0"/>
    <n v="0"/>
    <e v="#DIV/0!"/>
    <e v="#DIV/0!"/>
    <e v="#N/A"/>
    <e v="#N/A"/>
    <n v="0"/>
    <m/>
    <m/>
  </r>
  <r>
    <n v="218"/>
    <s v="OE2;SI;OTIC-ACT_04"/>
    <s v="OTIC;OTIC-ACT_04;Ago"/>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08-30T00:00:00"/>
    <s v="Ago"/>
    <n v="0"/>
    <n v="0"/>
    <n v="0"/>
    <s v="Por Ejecutar"/>
    <e v="#N/A"/>
    <e v="#N/A"/>
    <n v="0"/>
    <m/>
    <m/>
  </r>
  <r>
    <n v="218"/>
    <s v="OE2;SI;OTIC-ACT_04"/>
    <s v="OTIC;OTIC-ACT_04;Sep"/>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09-30T00:00:00"/>
    <s v="Sep"/>
    <e v="#N/A"/>
    <e v="#N/A"/>
    <n v="0"/>
    <s v="Por Ejecutar"/>
    <e v="#N/A"/>
    <e v="#N/A"/>
    <n v="0"/>
    <m/>
    <m/>
  </r>
  <r>
    <n v="218"/>
    <s v="OE2;SI;OTIC-ACT_04"/>
    <s v="OTIC;OTIC-ACT_04;Oct"/>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10-30T00:00:00"/>
    <s v="Oct"/>
    <e v="#N/A"/>
    <e v="#N/A"/>
    <n v="0"/>
    <s v="Por Ejecutar"/>
    <e v="#N/A"/>
    <e v="#N/A"/>
    <n v="0"/>
    <m/>
    <m/>
  </r>
  <r>
    <n v="218"/>
    <s v="OE2;SI;OTIC-ACT_04"/>
    <s v="OTIC;OTIC-ACT_04;Nov"/>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11-30T00:00:00"/>
    <s v="Nov"/>
    <e v="#N/A"/>
    <n v="0"/>
    <n v="0"/>
    <s v="Por Ejecutar"/>
    <e v="#N/A"/>
    <e v="#N/A"/>
    <n v="0"/>
    <m/>
    <m/>
  </r>
  <r>
    <n v="218"/>
    <s v="OE2;SI;OTIC-ACT_04"/>
    <s v="OTIC;OTIC-ACT_04;Dic"/>
    <x v="5"/>
    <s v="Fortalecer las Tecnologías de la Información y las Telecomunicaciones."/>
    <s v="SI"/>
    <s v="PEI_06"/>
    <x v="1"/>
    <s v="PEI_06 - Implementación Sistema Único de Trámites "/>
    <s v="OTIC-E_02"/>
    <s v="Implementación Sistema Único de Trámites "/>
    <s v="OTIC-ACT_04"/>
    <s v="6.1 Levantar procesos y estructurar el sistema"/>
    <s v="OTIC"/>
    <s v="Oficina_de_Tecnologías_de_la_Información_y_las_Comunicaciones"/>
    <n v="2"/>
    <n v="12"/>
    <n v="2019"/>
    <d v="2019-12-30T00:00:00"/>
    <s v="Dic"/>
    <e v="#N/A"/>
    <n v="0"/>
    <e v="#N/A"/>
    <e v="#N/A"/>
    <e v="#N/A"/>
    <e v="#N/A"/>
    <n v="0"/>
    <m/>
    <m/>
  </r>
  <r>
    <n v="219"/>
    <s v="OE2;SI;OTIC-ACT_05"/>
    <s v="OTIC;OTIC-ACT_05;Ene"/>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01-30T00:00:00"/>
    <s v="Ene"/>
    <n v="0"/>
    <n v="0"/>
    <n v="0"/>
    <s v="Por Ejecutar"/>
    <e v="#N/A"/>
    <e v="#N/A"/>
    <n v="0"/>
    <e v="#N/A"/>
    <e v="#N/A"/>
  </r>
  <r>
    <n v="219"/>
    <s v="OE2;SI;OTIC-ACT_05"/>
    <s v="OTIC;OTIC-ACT_05;Feb"/>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02-28T00:00:00"/>
    <s v="Feb"/>
    <n v="0"/>
    <n v="0"/>
    <n v="0"/>
    <s v="Por Ejecutar"/>
    <e v="#N/A"/>
    <e v="#N/A"/>
    <n v="0"/>
    <m/>
    <m/>
  </r>
  <r>
    <n v="219"/>
    <s v="OE2;SI;OTIC-ACT_05"/>
    <s v="OTIC;OTIC-ACT_05;Mar"/>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03-30T00:00:00"/>
    <s v="Mar"/>
    <n v="0"/>
    <n v="0"/>
    <e v="#DIV/0!"/>
    <e v="#DIV/0!"/>
    <e v="#N/A"/>
    <e v="#N/A"/>
    <n v="0"/>
    <m/>
    <m/>
  </r>
  <r>
    <n v="219"/>
    <s v="OE2;SI;OTIC-ACT_05"/>
    <s v="OTIC;OTIC-ACT_05;Abr"/>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04-30T00:00:00"/>
    <s v="Abr"/>
    <n v="5.0000000000000001E-3"/>
    <n v="0"/>
    <n v="0"/>
    <s v="Por Ejecutar"/>
    <e v="#N/A"/>
    <e v="#N/A"/>
    <n v="0"/>
    <m/>
    <m/>
  </r>
  <r>
    <n v="219"/>
    <s v="OE2;SI;OTIC-ACT_05"/>
    <s v="OTIC;OTIC-ACT_05;May"/>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05-30T00:00:00"/>
    <s v="May"/>
    <n v="1.4999999999999999E-2"/>
    <n v="0"/>
    <n v="0"/>
    <s v="Por Ejecutar"/>
    <e v="#N/A"/>
    <e v="#N/A"/>
    <n v="0"/>
    <m/>
    <m/>
  </r>
  <r>
    <n v="219"/>
    <s v="OE2;SI;OTIC-ACT_05"/>
    <s v="OTIC;OTIC-ACT_05;Jun"/>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06-30T00:00:00"/>
    <s v="Jun"/>
    <n v="0"/>
    <n v="0"/>
    <e v="#DIV/0!"/>
    <e v="#DIV/0!"/>
    <e v="#N/A"/>
    <e v="#N/A"/>
    <n v="0"/>
    <m/>
    <m/>
  </r>
  <r>
    <n v="219"/>
    <s v="OE2;SI;OTIC-ACT_05"/>
    <s v="OTIC;OTIC-ACT_05;Jul"/>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07-30T00:00:00"/>
    <s v="Jul"/>
    <n v="0"/>
    <n v="0"/>
    <e v="#DIV/0!"/>
    <e v="#DIV/0!"/>
    <e v="#N/A"/>
    <e v="#N/A"/>
    <n v="0"/>
    <m/>
    <m/>
  </r>
  <r>
    <n v="219"/>
    <s v="OE2;SI;OTIC-ACT_05"/>
    <s v="OTIC;OTIC-ACT_05;Ago"/>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08-30T00:00:00"/>
    <s v="Ago"/>
    <n v="0"/>
    <n v="0"/>
    <n v="0"/>
    <s v="Por Ejecutar"/>
    <e v="#N/A"/>
    <e v="#N/A"/>
    <n v="0"/>
    <m/>
    <m/>
  </r>
  <r>
    <n v="219"/>
    <s v="OE2;SI;OTIC-ACT_05"/>
    <s v="OTIC;OTIC-ACT_05;Sep"/>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09-30T00:00:00"/>
    <s v="Sep"/>
    <e v="#N/A"/>
    <e v="#N/A"/>
    <e v="#N/A"/>
    <e v="#N/A"/>
    <e v="#N/A"/>
    <e v="#N/A"/>
    <n v="0"/>
    <m/>
    <m/>
  </r>
  <r>
    <n v="219"/>
    <s v="OE2;SI;OTIC-ACT_05"/>
    <s v="OTIC;OTIC-ACT_05;Oct"/>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10-30T00:00:00"/>
    <s v="Oct"/>
    <e v="#N/A"/>
    <e v="#N/A"/>
    <n v="0"/>
    <s v="Por Ejecutar"/>
    <e v="#N/A"/>
    <e v="#N/A"/>
    <n v="0"/>
    <m/>
    <m/>
  </r>
  <r>
    <n v="219"/>
    <s v="OE2;SI;OTIC-ACT_05"/>
    <s v="OTIC;OTIC-ACT_05;Nov"/>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11-30T00:00:00"/>
    <s v="Nov"/>
    <e v="#N/A"/>
    <n v="0"/>
    <e v="#N/A"/>
    <e v="#N/A"/>
    <e v="#N/A"/>
    <e v="#N/A"/>
    <n v="0"/>
    <m/>
    <m/>
  </r>
  <r>
    <n v="219"/>
    <s v="OE2;SI;OTIC-ACT_05"/>
    <s v="OTIC;OTIC-ACT_05;Dic"/>
    <x v="5"/>
    <s v="Fortalecer las Tecnologías de la Información y las Telecomunicaciones."/>
    <s v="SI"/>
    <s v="PEI_06"/>
    <x v="1"/>
    <s v="PEI_06 - Implementación Sistema Único de Trámites "/>
    <s v="OTIC-E_02"/>
    <s v="Implementación Sistema Único de Trámites "/>
    <s v="OTIC-ACT_05"/>
    <s v="6.2 Elaborar términos de referencia"/>
    <s v="OTIC"/>
    <s v="Oficina_de_Tecnologías_de_la_Información_y_las_Comunicaciones"/>
    <n v="2"/>
    <n v="12"/>
    <n v="2019"/>
    <d v="2019-12-30T00:00:00"/>
    <s v="Dic"/>
    <e v="#N/A"/>
    <n v="0"/>
    <n v="0"/>
    <s v="Por Ejecutar"/>
    <e v="#N/A"/>
    <e v="#N/A"/>
    <n v="0"/>
    <m/>
    <m/>
  </r>
  <r>
    <n v="220"/>
    <s v="OE2;SI;OTIC-ACT_06"/>
    <s v="OTIC;OTIC-ACT_06;Ene"/>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01-30T00:00:00"/>
    <s v="Ene"/>
    <n v="0"/>
    <n v="0"/>
    <n v="0"/>
    <s v="Por Ejecutar"/>
    <e v="#N/A"/>
    <e v="#N/A"/>
    <n v="0"/>
    <e v="#N/A"/>
    <e v="#N/A"/>
  </r>
  <r>
    <n v="220"/>
    <s v="OE2;SI;OTIC-ACT_06"/>
    <s v="OTIC;OTIC-ACT_06;Feb"/>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02-28T00:00:00"/>
    <s v="Feb"/>
    <n v="0"/>
    <n v="0"/>
    <n v="0"/>
    <s v="Por Ejecutar"/>
    <e v="#N/A"/>
    <e v="#N/A"/>
    <n v="0"/>
    <m/>
    <m/>
  </r>
  <r>
    <n v="220"/>
    <s v="OE2;SI;OTIC-ACT_06"/>
    <s v="OTIC;OTIC-ACT_06;Mar"/>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03-30T00:00:00"/>
    <s v="Mar"/>
    <n v="0"/>
    <n v="0"/>
    <n v="0"/>
    <s v="Por Ejecutar"/>
    <e v="#N/A"/>
    <e v="#N/A"/>
    <n v="0"/>
    <m/>
    <m/>
  </r>
  <r>
    <n v="220"/>
    <s v="OE2;SI;OTIC-ACT_06"/>
    <s v="OTIC;OTIC-ACT_06;Abr"/>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04-30T00:00:00"/>
    <s v="Abr"/>
    <n v="0"/>
    <n v="0"/>
    <n v="0"/>
    <s v="Por Ejecutar"/>
    <e v="#N/A"/>
    <e v="#N/A"/>
    <n v="0"/>
    <m/>
    <m/>
  </r>
  <r>
    <n v="220"/>
    <s v="OE2;SI;OTIC-ACT_06"/>
    <s v="OTIC;OTIC-ACT_06;May"/>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05-30T00:00:00"/>
    <s v="May"/>
    <n v="0.01"/>
    <n v="0"/>
    <n v="0"/>
    <s v="Por Ejecutar"/>
    <e v="#N/A"/>
    <e v="#N/A"/>
    <n v="0"/>
    <m/>
    <m/>
  </r>
  <r>
    <n v="220"/>
    <s v="OE2;SI;OTIC-ACT_06"/>
    <s v="OTIC;OTIC-ACT_06;Jun"/>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06-30T00:00:00"/>
    <s v="Jun"/>
    <n v="0.01"/>
    <n v="0"/>
    <n v="0"/>
    <s v="Por Ejecutar"/>
    <e v="#N/A"/>
    <e v="#N/A"/>
    <n v="0"/>
    <m/>
    <m/>
  </r>
  <r>
    <n v="220"/>
    <s v="OE2;SI;OTIC-ACT_06"/>
    <s v="OTIC;OTIC-ACT_06;Jul"/>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07-30T00:00:00"/>
    <s v="Jul"/>
    <n v="0"/>
    <n v="0"/>
    <n v="0"/>
    <s v="Por Ejecutar"/>
    <e v="#N/A"/>
    <e v="#N/A"/>
    <n v="0"/>
    <m/>
    <m/>
  </r>
  <r>
    <n v="220"/>
    <s v="OE2;SI;OTIC-ACT_06"/>
    <s v="OTIC;OTIC-ACT_06;Ago"/>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08-30T00:00:00"/>
    <s v="Ago"/>
    <n v="0"/>
    <n v="0"/>
    <n v="0"/>
    <s v="Por Ejecutar"/>
    <e v="#N/A"/>
    <e v="#N/A"/>
    <n v="0"/>
    <m/>
    <m/>
  </r>
  <r>
    <n v="220"/>
    <s v="OE2;SI;OTIC-ACT_06"/>
    <s v="OTIC;OTIC-ACT_06;Sep"/>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09-30T00:00:00"/>
    <s v="Sep"/>
    <e v="#N/A"/>
    <e v="#N/A"/>
    <n v="0"/>
    <s v="Por Ejecutar"/>
    <e v="#N/A"/>
    <e v="#N/A"/>
    <n v="0"/>
    <m/>
    <m/>
  </r>
  <r>
    <n v="220"/>
    <s v="OE2;SI;OTIC-ACT_06"/>
    <s v="OTIC;OTIC-ACT_06;Oct"/>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10-30T00:00:00"/>
    <s v="Oct"/>
    <e v="#N/A"/>
    <e v="#N/A"/>
    <n v="0"/>
    <s v="Por Ejecutar"/>
    <e v="#N/A"/>
    <e v="#N/A"/>
    <n v="0"/>
    <m/>
    <m/>
  </r>
  <r>
    <n v="220"/>
    <s v="OE2;SI;OTIC-ACT_06"/>
    <s v="OTIC;OTIC-ACT_06;Nov"/>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11-30T00:00:00"/>
    <s v="Nov"/>
    <e v="#N/A"/>
    <n v="0"/>
    <n v="0"/>
    <s v="Por Ejecutar"/>
    <e v="#N/A"/>
    <e v="#N/A"/>
    <n v="0"/>
    <m/>
    <m/>
  </r>
  <r>
    <n v="220"/>
    <s v="OE2;SI;OTIC-ACT_06"/>
    <s v="OTIC;OTIC-ACT_06;Dic"/>
    <x v="5"/>
    <s v="Fortalecer las Tecnologías de la Información y las Telecomunicaciones."/>
    <s v="SI"/>
    <s v="PEI_06"/>
    <x v="1"/>
    <s v="PEI_06 - Implementación Sistema Único de Trámites "/>
    <s v="OTIC-E_02"/>
    <s v="Implementación Sistema Único de Trámites "/>
    <s v="OTIC-ACT_06"/>
    <s v="6.3 Seleccionar herramientas de desarrollo"/>
    <s v="OTIC"/>
    <s v="Oficina_de_Tecnologías_de_la_Información_y_las_Comunicaciones"/>
    <n v="2"/>
    <n v="12"/>
    <n v="2019"/>
    <d v="2019-12-30T00:00:00"/>
    <s v="Dic"/>
    <e v="#N/A"/>
    <n v="0"/>
    <e v="#N/A"/>
    <e v="#N/A"/>
    <e v="#N/A"/>
    <e v="#N/A"/>
    <n v="0"/>
    <m/>
    <m/>
  </r>
  <r>
    <n v="221"/>
    <s v="OE2;SI;OTIC-ACT_07"/>
    <s v="OTIC;OTIC-ACT_07;Ene"/>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01-30T00:00:00"/>
    <s v="Ene"/>
    <n v="0"/>
    <n v="0"/>
    <e v="#DIV/0!"/>
    <e v="#DIV/0!"/>
    <e v="#N/A"/>
    <e v="#N/A"/>
    <n v="0"/>
    <e v="#N/A"/>
    <e v="#N/A"/>
  </r>
  <r>
    <n v="221"/>
    <s v="OE2;SI;OTIC-ACT_07"/>
    <s v="OTIC;OTIC-ACT_07;Feb"/>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02-28T00:00:00"/>
    <s v="Feb"/>
    <n v="0"/>
    <n v="0"/>
    <e v="#DIV/0!"/>
    <e v="#DIV/0!"/>
    <e v="#N/A"/>
    <e v="#N/A"/>
    <n v="0"/>
    <m/>
    <m/>
  </r>
  <r>
    <n v="221"/>
    <s v="OE2;SI;OTIC-ACT_07"/>
    <s v="OTIC;OTIC-ACT_07;Mar"/>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03-30T00:00:00"/>
    <s v="Mar"/>
    <n v="0"/>
    <n v="0"/>
    <e v="#DIV/0!"/>
    <e v="#DIV/0!"/>
    <e v="#N/A"/>
    <e v="#N/A"/>
    <n v="0"/>
    <m/>
    <m/>
  </r>
  <r>
    <n v="221"/>
    <s v="OE2;SI;OTIC-ACT_07"/>
    <s v="OTIC;OTIC-ACT_07;Abr"/>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04-30T00:00:00"/>
    <s v="Abr"/>
    <n v="0"/>
    <n v="0"/>
    <e v="#DIV/0!"/>
    <e v="#DIV/0!"/>
    <e v="#N/A"/>
    <e v="#N/A"/>
    <n v="0"/>
    <m/>
    <m/>
  </r>
  <r>
    <n v="221"/>
    <s v="OE2;SI;OTIC-ACT_07"/>
    <s v="OTIC;OTIC-ACT_07;May"/>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05-30T00:00:00"/>
    <s v="May"/>
    <n v="0"/>
    <n v="0"/>
    <e v="#DIV/0!"/>
    <e v="#DIV/0!"/>
    <e v="#N/A"/>
    <e v="#N/A"/>
    <n v="0"/>
    <m/>
    <m/>
  </r>
  <r>
    <n v="221"/>
    <s v="OE2;SI;OTIC-ACT_07"/>
    <s v="OTIC;OTIC-ACT_07;Jun"/>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06-30T00:00:00"/>
    <s v="Jun"/>
    <n v="0.02"/>
    <n v="0"/>
    <n v="0"/>
    <s v="Por Ejecutar"/>
    <e v="#N/A"/>
    <e v="#N/A"/>
    <n v="0"/>
    <m/>
    <m/>
  </r>
  <r>
    <n v="221"/>
    <s v="OE2;SI;OTIC-ACT_07"/>
    <s v="OTIC;OTIC-ACT_07;Jul"/>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07-30T00:00:00"/>
    <s v="Jul"/>
    <n v="0.02"/>
    <n v="0"/>
    <n v="0"/>
    <s v="Por Ejecutar"/>
    <e v="#N/A"/>
    <e v="#N/A"/>
    <n v="0"/>
    <m/>
    <m/>
  </r>
  <r>
    <n v="221"/>
    <s v="OE2;SI;OTIC-ACT_07"/>
    <s v="OTIC;OTIC-ACT_07;Ago"/>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08-30T00:00:00"/>
    <s v="Ago"/>
    <n v="0.02"/>
    <n v="0"/>
    <n v="0"/>
    <s v="Por Ejecutar"/>
    <e v="#N/A"/>
    <e v="#N/A"/>
    <n v="0"/>
    <m/>
    <m/>
  </r>
  <r>
    <n v="221"/>
    <s v="OE2;SI;OTIC-ACT_07"/>
    <s v="OTIC;OTIC-ACT_07;Sep"/>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09-30T00:00:00"/>
    <s v="Sep"/>
    <e v="#N/A"/>
    <e v="#N/A"/>
    <e v="#N/A"/>
    <e v="#N/A"/>
    <e v="#N/A"/>
    <e v="#N/A"/>
    <n v="0"/>
    <m/>
    <m/>
  </r>
  <r>
    <n v="221"/>
    <s v="OE2;SI;OTIC-ACT_07"/>
    <s v="OTIC;OTIC-ACT_07;Oct"/>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10-30T00:00:00"/>
    <s v="Oct"/>
    <e v="#N/A"/>
    <e v="#N/A"/>
    <n v="0"/>
    <s v="Por Ejecutar"/>
    <e v="#N/A"/>
    <e v="#N/A"/>
    <n v="0"/>
    <m/>
    <m/>
  </r>
  <r>
    <n v="221"/>
    <s v="OE2;SI;OTIC-ACT_07"/>
    <s v="OTIC;OTIC-ACT_07;Nov"/>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11-30T00:00:00"/>
    <s v="Nov"/>
    <e v="#N/A"/>
    <n v="0"/>
    <n v="0"/>
    <s v="Por Ejecutar"/>
    <e v="#N/A"/>
    <e v="#N/A"/>
    <n v="0"/>
    <m/>
    <m/>
  </r>
  <r>
    <n v="221"/>
    <s v="OE2;SI;OTIC-ACT_07"/>
    <s v="OTIC;OTIC-ACT_07;Dic"/>
    <x v="5"/>
    <s v="Fortalecer las Tecnologías de la Información y las Telecomunicaciones."/>
    <s v="SI"/>
    <s v="PEI_06"/>
    <x v="1"/>
    <s v="PEI_06 - Implementación Sistema Único de Trámites "/>
    <s v="OTIC-E_02"/>
    <s v="Implementación Sistema Único de Trámites "/>
    <s v="OTIC-ACT_07"/>
    <s v="6.4 Desarrollar e implementar la solución"/>
    <s v="OTIC"/>
    <s v="Oficina_de_Tecnologías_de_la_Información_y_las_Comunicaciones"/>
    <n v="2"/>
    <n v="12"/>
    <n v="2019"/>
    <d v="2019-12-30T00:00:00"/>
    <s v="Dic"/>
    <e v="#N/A"/>
    <n v="0"/>
    <n v="0"/>
    <s v="Por Ejecutar"/>
    <e v="#N/A"/>
    <e v="#N/A"/>
    <n v="0"/>
    <m/>
    <m/>
  </r>
  <r>
    <n v="222"/>
    <s v="OE2;SI;OTIC-ACT_08"/>
    <s v="OTIC;OTIC-ACT_08;Ene"/>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01-30T00:00:00"/>
    <s v="Ene"/>
    <n v="0"/>
    <n v="0"/>
    <n v="0"/>
    <s v="Por Ejecutar"/>
    <e v="#N/A"/>
    <e v="#N/A"/>
    <n v="0"/>
    <e v="#N/A"/>
    <e v="#N/A"/>
  </r>
  <r>
    <n v="222"/>
    <s v="OE2;SI;OTIC-ACT_08"/>
    <s v="OTIC;OTIC-ACT_08;Feb"/>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02-28T00:00:00"/>
    <s v="Feb"/>
    <n v="0"/>
    <n v="0"/>
    <n v="0"/>
    <s v="Por Ejecutar"/>
    <e v="#N/A"/>
    <e v="#N/A"/>
    <n v="0"/>
    <m/>
    <m/>
  </r>
  <r>
    <n v="222"/>
    <s v="OE2;SI;OTIC-ACT_08"/>
    <s v="OTIC;OTIC-ACT_08;Mar"/>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03-30T00:00:00"/>
    <s v="Mar"/>
    <n v="0"/>
    <n v="0"/>
    <e v="#DIV/0!"/>
    <e v="#DIV/0!"/>
    <e v="#N/A"/>
    <e v="#N/A"/>
    <n v="0"/>
    <m/>
    <m/>
  </r>
  <r>
    <n v="222"/>
    <s v="OE2;SI;OTIC-ACT_08"/>
    <s v="OTIC;OTIC-ACT_08;Abr"/>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04-30T00:00:00"/>
    <s v="Abr"/>
    <n v="0"/>
    <n v="0"/>
    <e v="#DIV/0!"/>
    <e v="#DIV/0!"/>
    <e v="#N/A"/>
    <e v="#N/A"/>
    <n v="0"/>
    <m/>
    <m/>
  </r>
  <r>
    <n v="222"/>
    <s v="OE2;SI;OTIC-ACT_08"/>
    <s v="OTIC;OTIC-ACT_08;May"/>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05-30T00:00:00"/>
    <s v="May"/>
    <n v="0"/>
    <n v="0"/>
    <e v="#DIV/0!"/>
    <e v="#DIV/0!"/>
    <e v="#N/A"/>
    <e v="#N/A"/>
    <n v="0"/>
    <m/>
    <m/>
  </r>
  <r>
    <n v="222"/>
    <s v="OE2;SI;OTIC-ACT_08"/>
    <s v="OTIC;OTIC-ACT_08;Jun"/>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06-30T00:00:00"/>
    <s v="Jun"/>
    <n v="0"/>
    <n v="0"/>
    <e v="#DIV/0!"/>
    <e v="#DIV/0!"/>
    <e v="#N/A"/>
    <e v="#N/A"/>
    <n v="0"/>
    <m/>
    <m/>
  </r>
  <r>
    <n v="222"/>
    <s v="OE2;SI;OTIC-ACT_08"/>
    <s v="OTIC;OTIC-ACT_08;Jul"/>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07-30T00:00:00"/>
    <s v="Jul"/>
    <n v="0"/>
    <n v="0"/>
    <e v="#DIV/0!"/>
    <e v="#DIV/0!"/>
    <e v="#N/A"/>
    <e v="#N/A"/>
    <n v="0"/>
    <m/>
    <m/>
  </r>
  <r>
    <n v="222"/>
    <s v="OE2;SI;OTIC-ACT_08"/>
    <s v="OTIC;OTIC-ACT_08;Ago"/>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08-30T00:00:00"/>
    <s v="Ago"/>
    <n v="0"/>
    <n v="0"/>
    <e v="#DIV/0!"/>
    <e v="#DIV/0!"/>
    <e v="#N/A"/>
    <e v="#N/A"/>
    <n v="0"/>
    <m/>
    <m/>
  </r>
  <r>
    <n v="222"/>
    <s v="OE2;SI;OTIC-ACT_08"/>
    <s v="OTIC;OTIC-ACT_08;Sep"/>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09-30T00:00:00"/>
    <s v="Sep"/>
    <e v="#N/A"/>
    <e v="#N/A"/>
    <e v="#N/A"/>
    <e v="#N/A"/>
    <e v="#N/A"/>
    <e v="#N/A"/>
    <n v="0"/>
    <m/>
    <m/>
  </r>
  <r>
    <n v="222"/>
    <s v="OE2;SI;OTIC-ACT_08"/>
    <s v="OTIC;OTIC-ACT_08;Oct"/>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10-30T00:00:00"/>
    <s v="Oct"/>
    <e v="#N/A"/>
    <e v="#N/A"/>
    <n v="0"/>
    <s v="Por Ejecutar"/>
    <e v="#N/A"/>
    <e v="#N/A"/>
    <n v="0"/>
    <m/>
    <m/>
  </r>
  <r>
    <n v="222"/>
    <s v="OE2;SI;OTIC-ACT_08"/>
    <s v="OTIC;OTIC-ACT_08;Nov"/>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11-30T00:00:00"/>
    <s v="Nov"/>
    <e v="#N/A"/>
    <n v="0.02"/>
    <n v="0"/>
    <s v="Por Ejecutar"/>
    <e v="#N/A"/>
    <e v="#N/A"/>
    <n v="0"/>
    <m/>
    <m/>
  </r>
  <r>
    <n v="222"/>
    <s v="OE2;SI;OTIC-ACT_08"/>
    <s v="OTIC;OTIC-ACT_08;Dic"/>
    <x v="5"/>
    <s v="Fortalecer las Tecnologías de la Información y las Telecomunicaciones."/>
    <s v="SI"/>
    <s v="PEI_06"/>
    <x v="1"/>
    <s v="PEI_06 - Implementación Sistema Único de Trámites "/>
    <s v="OTIC-E_02"/>
    <s v="Implementación Sistema Único de Trámites "/>
    <s v="OTIC-ACT_08"/>
    <s v="6.5 Realizar pruebas"/>
    <s v="OTIC"/>
    <s v="Oficina_de_Tecnologías_de_la_Información_y_las_Comunicaciones"/>
    <n v="2"/>
    <n v="12"/>
    <n v="2019"/>
    <d v="2019-12-30T00:00:00"/>
    <s v="Dic"/>
    <e v="#N/A"/>
    <n v="0"/>
    <e v="#N/A"/>
    <e v="#N/A"/>
    <e v="#N/A"/>
    <e v="#N/A"/>
    <n v="0"/>
    <m/>
    <m/>
  </r>
  <r>
    <n v="223"/>
    <s v="OE2;SI;OTIC-ACT_09"/>
    <s v="OTIC;OTIC-ACT_09;Ene"/>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01-30T00:00:00"/>
    <s v="Ene"/>
    <n v="0"/>
    <n v="0"/>
    <n v="0"/>
    <s v="Por Ejecutar"/>
    <e v="#N/A"/>
    <e v="#N/A"/>
    <n v="0"/>
    <e v="#N/A"/>
    <e v="#N/A"/>
  </r>
  <r>
    <n v="223"/>
    <s v="OE2;SI;OTIC-ACT_09"/>
    <s v="OTIC;OTIC-ACT_09;Feb"/>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02-28T00:00:00"/>
    <s v="Feb"/>
    <n v="0"/>
    <n v="0"/>
    <n v="0"/>
    <s v="Por Ejecutar"/>
    <e v="#N/A"/>
    <e v="#N/A"/>
    <n v="0"/>
    <m/>
    <m/>
  </r>
  <r>
    <n v="223"/>
    <s v="OE2;SI;OTIC-ACT_09"/>
    <s v="OTIC;OTIC-ACT_09;Mar"/>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03-30T00:00:00"/>
    <s v="Mar"/>
    <n v="0"/>
    <n v="0"/>
    <n v="0"/>
    <s v="Por Ejecutar"/>
    <e v="#N/A"/>
    <e v="#N/A"/>
    <n v="0"/>
    <m/>
    <m/>
  </r>
  <r>
    <n v="223"/>
    <s v="OE2;SI;OTIC-ACT_09"/>
    <s v="OTIC;OTIC-ACT_09;Abr"/>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04-30T00:00:00"/>
    <s v="Abr"/>
    <n v="0"/>
    <n v="0"/>
    <n v="0"/>
    <s v="Por Ejecutar"/>
    <e v="#N/A"/>
    <e v="#N/A"/>
    <n v="0"/>
    <m/>
    <m/>
  </r>
  <r>
    <n v="223"/>
    <s v="OE2;SI;OTIC-ACT_09"/>
    <s v="OTIC;OTIC-ACT_09;May"/>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05-30T00:00:00"/>
    <s v="May"/>
    <n v="0"/>
    <n v="0"/>
    <n v="0"/>
    <s v="Por Ejecutar"/>
    <e v="#N/A"/>
    <e v="#N/A"/>
    <n v="0"/>
    <m/>
    <m/>
  </r>
  <r>
    <n v="223"/>
    <s v="OE2;SI;OTIC-ACT_09"/>
    <s v="OTIC;OTIC-ACT_09;Jun"/>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06-30T00:00:00"/>
    <s v="Jun"/>
    <n v="0"/>
    <n v="0"/>
    <e v="#DIV/0!"/>
    <e v="#DIV/0!"/>
    <e v="#N/A"/>
    <e v="#N/A"/>
    <n v="0"/>
    <m/>
    <m/>
  </r>
  <r>
    <n v="223"/>
    <s v="OE2;SI;OTIC-ACT_09"/>
    <s v="OTIC;OTIC-ACT_09;Jul"/>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07-30T00:00:00"/>
    <s v="Jul"/>
    <n v="0"/>
    <n v="0"/>
    <n v="0"/>
    <s v="Por Ejecutar"/>
    <e v="#N/A"/>
    <e v="#N/A"/>
    <n v="0"/>
    <m/>
    <m/>
  </r>
  <r>
    <n v="223"/>
    <s v="OE2;SI;OTIC-ACT_09"/>
    <s v="OTIC;OTIC-ACT_09;Ago"/>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08-30T00:00:00"/>
    <s v="Ago"/>
    <n v="0"/>
    <n v="0"/>
    <n v="0"/>
    <s v="Por Ejecutar"/>
    <e v="#N/A"/>
    <e v="#N/A"/>
    <n v="0"/>
    <m/>
    <m/>
  </r>
  <r>
    <n v="223"/>
    <s v="OE2;SI;OTIC-ACT_09"/>
    <s v="OTIC;OTIC-ACT_09;Sep"/>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09-30T00:00:00"/>
    <s v="Sep"/>
    <e v="#N/A"/>
    <e v="#N/A"/>
    <n v="0"/>
    <s v="Por Ejecutar"/>
    <e v="#N/A"/>
    <e v="#N/A"/>
    <n v="0"/>
    <m/>
    <m/>
  </r>
  <r>
    <n v="223"/>
    <s v="OE2;SI;OTIC-ACT_09"/>
    <s v="OTIC;OTIC-ACT_09;Oct"/>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10-30T00:00:00"/>
    <s v="Oct"/>
    <e v="#N/A"/>
    <e v="#N/A"/>
    <n v="0"/>
    <s v="Por Ejecutar"/>
    <e v="#N/A"/>
    <e v="#N/A"/>
    <n v="0"/>
    <m/>
    <m/>
  </r>
  <r>
    <n v="223"/>
    <s v="OE2;SI;OTIC-ACT_09"/>
    <s v="OTIC;OTIC-ACT_09;Nov"/>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11-30T00:00:00"/>
    <s v="Nov"/>
    <e v="#N/A"/>
    <n v="0"/>
    <n v="0"/>
    <s v="Por Ejecutar"/>
    <e v="#N/A"/>
    <e v="#N/A"/>
    <n v="0"/>
    <m/>
    <m/>
  </r>
  <r>
    <n v="223"/>
    <s v="OE2;SI;OTIC-ACT_09"/>
    <s v="OTIC;OTIC-ACT_09;Dic"/>
    <x v="5"/>
    <s v="Fortalecer las Tecnologías de la Información y las Telecomunicaciones."/>
    <s v="SI"/>
    <s v="PEI_06"/>
    <x v="1"/>
    <s v="PEI_06 - Implementación Sistema Único de Trámites "/>
    <s v="OTIC-E_02"/>
    <s v="Implementación Sistema Único de Trámites "/>
    <s v="OTIC-ACT_09"/>
    <s v="6.6 Poner en producción la Fase 2"/>
    <s v="OTIC"/>
    <s v="Oficina_de_Tecnologías_de_la_Información_y_las_Comunicaciones"/>
    <n v="2"/>
    <n v="12"/>
    <n v="2019"/>
    <d v="2019-12-30T00:00:00"/>
    <s v="Dic"/>
    <e v="#N/A"/>
    <n v="7.0000000000000007E-2"/>
    <n v="0"/>
    <s v="Por Ejecutar"/>
    <e v="#N/A"/>
    <e v="#N/A"/>
    <n v="0"/>
    <m/>
    <m/>
  </r>
  <r>
    <n v="224"/>
    <s v="OE2;SI;OTIC-ACT_10"/>
    <s v="OTIC;OTIC-ACT_10;Ene"/>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01-30T00:00:00"/>
    <s v="Ene"/>
    <n v="0"/>
    <n v="0"/>
    <e v="#DIV/0!"/>
    <e v="#DIV/0!"/>
    <e v="#N/A"/>
    <e v="#N/A"/>
    <n v="0"/>
    <e v="#N/A"/>
    <e v="#N/A"/>
  </r>
  <r>
    <n v="224"/>
    <s v="OE2;SI;OTIC-ACT_10"/>
    <s v="OTIC;OTIC-ACT_10;Feb"/>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02-28T00:00:00"/>
    <s v="Feb"/>
    <n v="5.0000000000000001E-3"/>
    <n v="0"/>
    <n v="0"/>
    <s v="Por Ejecutar"/>
    <e v="#N/A"/>
    <e v="#N/A"/>
    <n v="0"/>
    <m/>
    <m/>
  </r>
  <r>
    <n v="224"/>
    <s v="OE2;SI;OTIC-ACT_10"/>
    <s v="OTIC;OTIC-ACT_10;Mar"/>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03-30T00:00:00"/>
    <s v="Mar"/>
    <n v="5.0000000000000001E-3"/>
    <n v="0"/>
    <n v="0"/>
    <s v="Por Ejecutar"/>
    <e v="#N/A"/>
    <e v="#N/A"/>
    <n v="0"/>
    <m/>
    <m/>
  </r>
  <r>
    <n v="224"/>
    <s v="OE2;SI;OTIC-ACT_10"/>
    <s v="OTIC;OTIC-ACT_10;Abr"/>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04-30T00:00:00"/>
    <s v="Abr"/>
    <n v="0.01"/>
    <n v="0"/>
    <n v="0"/>
    <s v="Por Ejecutar"/>
    <e v="#N/A"/>
    <e v="#N/A"/>
    <n v="0"/>
    <m/>
    <m/>
  </r>
  <r>
    <n v="224"/>
    <s v="OE2;SI;OTIC-ACT_10"/>
    <s v="OTIC;OTIC-ACT_10;May"/>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05-30T00:00:00"/>
    <s v="May"/>
    <n v="0"/>
    <n v="0"/>
    <e v="#DIV/0!"/>
    <e v="#DIV/0!"/>
    <e v="#N/A"/>
    <e v="#N/A"/>
    <n v="0"/>
    <m/>
    <m/>
  </r>
  <r>
    <n v="224"/>
    <s v="OE2;SI;OTIC-ACT_10"/>
    <s v="OTIC;OTIC-ACT_10;Jun"/>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06-30T00:00:00"/>
    <s v="Jun"/>
    <n v="0"/>
    <n v="0"/>
    <e v="#DIV/0!"/>
    <e v="#DIV/0!"/>
    <e v="#N/A"/>
    <e v="#N/A"/>
    <n v="0"/>
    <m/>
    <m/>
  </r>
  <r>
    <n v="224"/>
    <s v="OE2;SI;OTIC-ACT_10"/>
    <s v="OTIC;OTIC-ACT_10;Jul"/>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07-30T00:00:00"/>
    <s v="Jul"/>
    <n v="0"/>
    <n v="0"/>
    <e v="#DIV/0!"/>
    <e v="#DIV/0!"/>
    <e v="#N/A"/>
    <e v="#N/A"/>
    <n v="0"/>
    <m/>
    <m/>
  </r>
  <r>
    <n v="224"/>
    <s v="OE2;SI;OTIC-ACT_10"/>
    <s v="OTIC;OTIC-ACT_10;Ago"/>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08-30T00:00:00"/>
    <s v="Ago"/>
    <n v="0"/>
    <n v="0"/>
    <e v="#DIV/0!"/>
    <e v="#DIV/0!"/>
    <e v="#N/A"/>
    <e v="#N/A"/>
    <n v="0"/>
    <m/>
    <m/>
  </r>
  <r>
    <n v="224"/>
    <s v="OE2;SI;OTIC-ACT_10"/>
    <s v="OTIC;OTIC-ACT_10;Sep"/>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09-30T00:00:00"/>
    <s v="Sep"/>
    <e v="#N/A"/>
    <e v="#N/A"/>
    <e v="#N/A"/>
    <e v="#N/A"/>
    <e v="#N/A"/>
    <e v="#N/A"/>
    <n v="0"/>
    <m/>
    <m/>
  </r>
  <r>
    <n v="224"/>
    <s v="OE2;SI;OTIC-ACT_10"/>
    <s v="OTIC;OTIC-ACT_10;Oct"/>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10-30T00:00:00"/>
    <s v="Oct"/>
    <e v="#N/A"/>
    <e v="#N/A"/>
    <n v="0"/>
    <s v="Por Ejecutar"/>
    <e v="#N/A"/>
    <e v="#N/A"/>
    <n v="0"/>
    <m/>
    <m/>
  </r>
  <r>
    <n v="224"/>
    <s v="OE2;SI;OTIC-ACT_10"/>
    <s v="OTIC;OTIC-ACT_10;Nov"/>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11-30T00:00:00"/>
    <s v="Nov"/>
    <e v="#N/A"/>
    <n v="0"/>
    <n v="0"/>
    <s v="Por Ejecutar"/>
    <e v="#N/A"/>
    <e v="#N/A"/>
    <n v="0"/>
    <m/>
    <m/>
  </r>
  <r>
    <n v="224"/>
    <s v="OE2;SI;OTIC-ACT_10"/>
    <s v="OTIC;OTIC-ACT_10;Dic"/>
    <x v="5"/>
    <s v="Fortalecer las Tecnologías de la Información y las Telecomunicaciones."/>
    <s v="SI"/>
    <s v="PEI_07"/>
    <x v="1"/>
    <s v="PEI_07 - Implementación  sistema de gestión documental o actualizar el actual."/>
    <s v="OTIC-E_03"/>
    <s v="Implementación sistema de gestión documental"/>
    <s v="OTIC-ACT_10"/>
    <s v="7.1 Levantar procesos y estructurar el sistema"/>
    <s v="OTIC"/>
    <s v="Oficina_de_Tecnologías_de_la_Información_y_las_Comunicaciones"/>
    <n v="2"/>
    <n v="12"/>
    <n v="2019"/>
    <d v="2019-12-30T00:00:00"/>
    <s v="Dic"/>
    <e v="#N/A"/>
    <n v="0"/>
    <n v="0"/>
    <s v="Por Ejecutar"/>
    <e v="#N/A"/>
    <e v="#N/A"/>
    <n v="0"/>
    <m/>
    <m/>
  </r>
  <r>
    <n v="226"/>
    <s v="OE2;SI;OTIC-ACT_12"/>
    <s v="OTIC;OTIC-ACT_12;Ene"/>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01-30T00:00:00"/>
    <s v="Ene"/>
    <n v="0"/>
    <n v="0"/>
    <e v="#DIV/0!"/>
    <e v="#DIV/0!"/>
    <e v="#N/A"/>
    <e v="#N/A"/>
    <n v="0"/>
    <e v="#N/A"/>
    <e v="#N/A"/>
  </r>
  <r>
    <n v="226"/>
    <s v="OE2;SI;OTIC-ACT_12"/>
    <s v="OTIC;OTIC-ACT_12;Feb"/>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02-28T00:00:00"/>
    <s v="Feb"/>
    <n v="0"/>
    <n v="0"/>
    <e v="#DIV/0!"/>
    <e v="#DIV/0!"/>
    <e v="#N/A"/>
    <e v="#N/A"/>
    <n v="0"/>
    <m/>
    <m/>
  </r>
  <r>
    <n v="226"/>
    <s v="OE2;SI;OTIC-ACT_12"/>
    <s v="OTIC;OTIC-ACT_12;Mar"/>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03-30T00:00:00"/>
    <s v="Mar"/>
    <n v="0"/>
    <n v="0"/>
    <e v="#DIV/0!"/>
    <e v="#DIV/0!"/>
    <e v="#N/A"/>
    <e v="#N/A"/>
    <n v="0"/>
    <m/>
    <m/>
  </r>
  <r>
    <n v="226"/>
    <s v="OE2;SI;OTIC-ACT_12"/>
    <s v="OTIC;OTIC-ACT_12;Abr"/>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04-30T00:00:00"/>
    <s v="Abr"/>
    <n v="0"/>
    <n v="0"/>
    <e v="#DIV/0!"/>
    <e v="#DIV/0!"/>
    <e v="#N/A"/>
    <e v="#N/A"/>
    <n v="0"/>
    <m/>
    <m/>
  </r>
  <r>
    <n v="226"/>
    <s v="OE2;SI;OTIC-ACT_12"/>
    <s v="OTIC;OTIC-ACT_12;May"/>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05-30T00:00:00"/>
    <s v="May"/>
    <n v="0"/>
    <n v="0"/>
    <e v="#DIV/0!"/>
    <e v="#DIV/0!"/>
    <e v="#N/A"/>
    <e v="#N/A"/>
    <n v="0"/>
    <m/>
    <m/>
  </r>
  <r>
    <n v="226"/>
    <s v="OE2;SI;OTIC-ACT_12"/>
    <s v="OTIC;OTIC-ACT_12;Jun"/>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06-30T00:00:00"/>
    <s v="Jun"/>
    <n v="0"/>
    <n v="0"/>
    <e v="#DIV/0!"/>
    <e v="#DIV/0!"/>
    <e v="#N/A"/>
    <e v="#N/A"/>
    <n v="0"/>
    <m/>
    <m/>
  </r>
  <r>
    <n v="226"/>
    <s v="OE2;SI;OTIC-ACT_12"/>
    <s v="OTIC;OTIC-ACT_12;Jul"/>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07-30T00:00:00"/>
    <s v="Jul"/>
    <n v="0.1"/>
    <n v="0"/>
    <n v="0"/>
    <s v="Por Ejecutar"/>
    <e v="#N/A"/>
    <e v="#N/A"/>
    <n v="0"/>
    <m/>
    <m/>
  </r>
  <r>
    <n v="226"/>
    <s v="OE2;SI;OTIC-ACT_12"/>
    <s v="OTIC;OTIC-ACT_12;Ago"/>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08-30T00:00:00"/>
    <s v="Ago"/>
    <n v="0"/>
    <n v="0"/>
    <e v="#DIV/0!"/>
    <e v="#DIV/0!"/>
    <e v="#N/A"/>
    <e v="#N/A"/>
    <n v="0"/>
    <m/>
    <m/>
  </r>
  <r>
    <n v="226"/>
    <s v="OE2;SI;OTIC-ACT_12"/>
    <s v="OTIC;OTIC-ACT_12;Sep"/>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09-30T00:00:00"/>
    <s v="Sep"/>
    <e v="#N/A"/>
    <e v="#N/A"/>
    <e v="#N/A"/>
    <e v="#N/A"/>
    <e v="#N/A"/>
    <e v="#N/A"/>
    <n v="0"/>
    <m/>
    <m/>
  </r>
  <r>
    <n v="226"/>
    <s v="OE2;SI;OTIC-ACT_12"/>
    <s v="OTIC;OTIC-ACT_12;Oct"/>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10-30T00:00:00"/>
    <s v="Oct"/>
    <e v="#N/A"/>
    <e v="#N/A"/>
    <e v="#N/A"/>
    <e v="#N/A"/>
    <e v="#N/A"/>
    <e v="#N/A"/>
    <n v="0"/>
    <m/>
    <m/>
  </r>
  <r>
    <n v="226"/>
    <s v="OE2;SI;OTIC-ACT_12"/>
    <s v="OTIC;OTIC-ACT_12;Nov"/>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11-30T00:00:00"/>
    <s v="Nov"/>
    <e v="#N/A"/>
    <n v="0"/>
    <e v="#N/A"/>
    <e v="#N/A"/>
    <e v="#N/A"/>
    <e v="#N/A"/>
    <n v="0"/>
    <m/>
    <m/>
  </r>
  <r>
    <n v="226"/>
    <s v="OE2;SI;OTIC-ACT_12"/>
    <s v="OTIC;OTIC-ACT_12;Dic"/>
    <x v="5"/>
    <s v="Fortalecer las Tecnologías de la Información y las Telecomunicaciones."/>
    <s v="SI"/>
    <s v="PEI_07"/>
    <x v="1"/>
    <s v="PEI_07 - Implementación  sistema de gestión documental o actualizar el actual."/>
    <s v="OTIC-E_03"/>
    <s v="Implementación sistema de gestión documental"/>
    <s v="OTIC-ACT_12"/>
    <s v="7.3 Tomar decisión de actualizar o implementar un nuevo sistema de Gestión Documental"/>
    <s v="OTIC"/>
    <s v="Oficina_de_Tecnologías_de_la_Información_y_las_Comunicaciones"/>
    <n v="2"/>
    <n v="12"/>
    <n v="2019"/>
    <d v="2019-12-30T00:00:00"/>
    <s v="Dic"/>
    <e v="#N/A"/>
    <n v="0"/>
    <e v="#N/A"/>
    <e v="#N/A"/>
    <e v="#N/A"/>
    <e v="#N/A"/>
    <n v="0"/>
    <m/>
    <m/>
  </r>
  <r>
    <n v="227"/>
    <s v="OE2;SI;OTIC-ACT_13"/>
    <s v="OTIC;OTIC-ACT_13;Ene"/>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01-30T00:00:00"/>
    <s v="Ene"/>
    <n v="0"/>
    <n v="0"/>
    <e v="#DIV/0!"/>
    <e v="#DIV/0!"/>
    <e v="#N/A"/>
    <e v="#N/A"/>
    <n v="0"/>
    <e v="#N/A"/>
    <e v="#N/A"/>
  </r>
  <r>
    <n v="227"/>
    <s v="OE2;SI;OTIC-ACT_13"/>
    <s v="OTIC;OTIC-ACT_13;Feb"/>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02-28T00:00:00"/>
    <s v="Feb"/>
    <n v="0"/>
    <n v="0"/>
    <e v="#DIV/0!"/>
    <e v="#DIV/0!"/>
    <e v="#N/A"/>
    <e v="#N/A"/>
    <n v="0"/>
    <m/>
    <m/>
  </r>
  <r>
    <n v="227"/>
    <s v="OE2;SI;OTIC-ACT_13"/>
    <s v="OTIC;OTIC-ACT_13;Mar"/>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03-30T00:00:00"/>
    <s v="Mar"/>
    <n v="0"/>
    <n v="0"/>
    <e v="#DIV/0!"/>
    <e v="#DIV/0!"/>
    <e v="#N/A"/>
    <e v="#N/A"/>
    <n v="0"/>
    <m/>
    <m/>
  </r>
  <r>
    <n v="227"/>
    <s v="OE2;SI;OTIC-ACT_13"/>
    <s v="OTIC;OTIC-ACT_13;Abr"/>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04-30T00:00:00"/>
    <s v="Abr"/>
    <n v="0"/>
    <n v="0"/>
    <e v="#DIV/0!"/>
    <e v="#DIV/0!"/>
    <e v="#N/A"/>
    <e v="#N/A"/>
    <n v="0"/>
    <m/>
    <m/>
  </r>
  <r>
    <n v="227"/>
    <s v="OE2;SI;OTIC-ACT_13"/>
    <s v="OTIC;OTIC-ACT_13;May"/>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05-30T00:00:00"/>
    <s v="May"/>
    <n v="0.01"/>
    <n v="0"/>
    <n v="0"/>
    <s v="Por Ejecutar"/>
    <e v="#N/A"/>
    <e v="#N/A"/>
    <n v="0"/>
    <m/>
    <m/>
  </r>
  <r>
    <n v="227"/>
    <s v="OE2;SI;OTIC-ACT_13"/>
    <s v="OTIC;OTIC-ACT_13;Jun"/>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06-30T00:00:00"/>
    <s v="Jun"/>
    <n v="0.01"/>
    <n v="0"/>
    <n v="0"/>
    <s v="Por Ejecutar"/>
    <e v="#N/A"/>
    <e v="#N/A"/>
    <n v="0"/>
    <m/>
    <m/>
  </r>
  <r>
    <n v="227"/>
    <s v="OE2;SI;OTIC-ACT_13"/>
    <s v="OTIC;OTIC-ACT_13;Jul"/>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07-30T00:00:00"/>
    <s v="Jul"/>
    <n v="0.01"/>
    <n v="0"/>
    <n v="0"/>
    <s v="Por Ejecutar"/>
    <e v="#N/A"/>
    <e v="#N/A"/>
    <n v="0"/>
    <m/>
    <m/>
  </r>
  <r>
    <n v="227"/>
    <s v="OE2;SI;OTIC-ACT_13"/>
    <s v="OTIC;OTIC-ACT_13;Ago"/>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08-30T00:00:00"/>
    <s v="Ago"/>
    <n v="0.01"/>
    <n v="0"/>
    <n v="0"/>
    <s v="Por Ejecutar"/>
    <e v="#N/A"/>
    <e v="#N/A"/>
    <n v="0"/>
    <m/>
    <m/>
  </r>
  <r>
    <n v="227"/>
    <s v="OE2;SI;OTIC-ACT_13"/>
    <s v="OTIC;OTIC-ACT_13;Sep"/>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09-30T00:00:00"/>
    <s v="Sep"/>
    <e v="#N/A"/>
    <e v="#N/A"/>
    <e v="#N/A"/>
    <e v="#N/A"/>
    <e v="#N/A"/>
    <e v="#N/A"/>
    <n v="0"/>
    <m/>
    <m/>
  </r>
  <r>
    <n v="227"/>
    <s v="OE2;SI;OTIC-ACT_13"/>
    <s v="OTIC;OTIC-ACT_13;Oct"/>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10-30T00:00:00"/>
    <s v="Oct"/>
    <e v="#N/A"/>
    <e v="#N/A"/>
    <e v="#N/A"/>
    <e v="#N/A"/>
    <e v="#N/A"/>
    <e v="#N/A"/>
    <n v="0"/>
    <m/>
    <m/>
  </r>
  <r>
    <n v="227"/>
    <s v="OE2;SI;OTIC-ACT_13"/>
    <s v="OTIC;OTIC-ACT_13;Nov"/>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11-30T00:00:00"/>
    <s v="Nov"/>
    <e v="#N/A"/>
    <n v="0"/>
    <e v="#N/A"/>
    <e v="#N/A"/>
    <e v="#N/A"/>
    <e v="#N/A"/>
    <n v="0"/>
    <m/>
    <m/>
  </r>
  <r>
    <n v="227"/>
    <s v="OE2;SI;OTIC-ACT_13"/>
    <s v="OTIC;OTIC-ACT_13;Dic"/>
    <x v="5"/>
    <s v="Fortalecer las Tecnologías de la Información y las Telecomunicaciones."/>
    <s v="SI"/>
    <s v="PEI_07"/>
    <x v="1"/>
    <s v="PEI_07 - Implementación  sistema de gestión documental o actualizar el actual."/>
    <s v="OTIC-E_03"/>
    <s v="Implementación sistema de gestión documental"/>
    <s v="OTIC-ACT_13"/>
    <s v="7.4 Elaborar y entregar de los Estudios Previos."/>
    <s v="OTIC"/>
    <s v="Oficina_de_Tecnologías_de_la_Información_y_las_Comunicaciones"/>
    <n v="2"/>
    <n v="12"/>
    <n v="2019"/>
    <d v="2019-12-30T00:00:00"/>
    <s v="Dic"/>
    <e v="#N/A"/>
    <n v="0"/>
    <e v="#N/A"/>
    <e v="#N/A"/>
    <e v="#N/A"/>
    <e v="#N/A"/>
    <n v="0"/>
    <m/>
    <m/>
  </r>
  <r>
    <n v="228"/>
    <s v="OE2;SI;OTIC-ACT_14"/>
    <s v="OTIC;OTIC-ACT_14;Ene"/>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01-30T00:00:00"/>
    <s v="Ene"/>
    <n v="0"/>
    <n v="0"/>
    <e v="#DIV/0!"/>
    <e v="#DIV/0!"/>
    <e v="#N/A"/>
    <e v="#N/A"/>
    <n v="0"/>
    <e v="#N/A"/>
    <e v="#N/A"/>
  </r>
  <r>
    <n v="228"/>
    <s v="OE2;SI;OTIC-ACT_14"/>
    <s v="OTIC;OTIC-ACT_14;Feb"/>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02-28T00:00:00"/>
    <s v="Feb"/>
    <n v="0"/>
    <n v="0"/>
    <e v="#DIV/0!"/>
    <e v="#DIV/0!"/>
    <e v="#N/A"/>
    <e v="#N/A"/>
    <n v="0"/>
    <m/>
    <m/>
  </r>
  <r>
    <n v="228"/>
    <s v="OE2;SI;OTIC-ACT_14"/>
    <s v="OTIC;OTIC-ACT_14;Mar"/>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03-30T00:00:00"/>
    <s v="Mar"/>
    <n v="0"/>
    <n v="0"/>
    <e v="#DIV/0!"/>
    <e v="#DIV/0!"/>
    <e v="#N/A"/>
    <e v="#N/A"/>
    <n v="0"/>
    <m/>
    <m/>
  </r>
  <r>
    <n v="228"/>
    <s v="OE2;SI;OTIC-ACT_14"/>
    <s v="OTIC;OTIC-ACT_14;Abr"/>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04-30T00:00:00"/>
    <s v="Abr"/>
    <n v="0"/>
    <n v="0"/>
    <e v="#DIV/0!"/>
    <e v="#DIV/0!"/>
    <e v="#N/A"/>
    <e v="#N/A"/>
    <n v="0"/>
    <m/>
    <m/>
  </r>
  <r>
    <n v="228"/>
    <s v="OE2;SI;OTIC-ACT_14"/>
    <s v="OTIC;OTIC-ACT_14;May"/>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05-30T00:00:00"/>
    <s v="May"/>
    <n v="0"/>
    <n v="0"/>
    <e v="#DIV/0!"/>
    <e v="#DIV/0!"/>
    <e v="#N/A"/>
    <e v="#N/A"/>
    <n v="0"/>
    <m/>
    <m/>
  </r>
  <r>
    <n v="228"/>
    <s v="OE2;SI;OTIC-ACT_14"/>
    <s v="OTIC;OTIC-ACT_14;Jun"/>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06-30T00:00:00"/>
    <s v="Jun"/>
    <n v="0"/>
    <n v="0"/>
    <e v="#DIV/0!"/>
    <e v="#DIV/0!"/>
    <e v="#N/A"/>
    <e v="#N/A"/>
    <n v="0"/>
    <m/>
    <m/>
  </r>
  <r>
    <n v="228"/>
    <s v="OE2;SI;OTIC-ACT_14"/>
    <s v="OTIC;OTIC-ACT_14;Jul"/>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07-30T00:00:00"/>
    <s v="Jul"/>
    <n v="0"/>
    <n v="0"/>
    <e v="#DIV/0!"/>
    <e v="#DIV/0!"/>
    <e v="#N/A"/>
    <e v="#N/A"/>
    <n v="0"/>
    <m/>
    <m/>
  </r>
  <r>
    <n v="228"/>
    <s v="OE2;SI;OTIC-ACT_14"/>
    <s v="OTIC;OTIC-ACT_14;Ago"/>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08-30T00:00:00"/>
    <s v="Ago"/>
    <n v="0"/>
    <n v="0"/>
    <e v="#DIV/0!"/>
    <e v="#DIV/0!"/>
    <e v="#N/A"/>
    <e v="#N/A"/>
    <n v="0"/>
    <m/>
    <m/>
  </r>
  <r>
    <n v="228"/>
    <s v="OE2;SI;OTIC-ACT_14"/>
    <s v="OTIC;OTIC-ACT_14;Sep"/>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09-30T00:00:00"/>
    <s v="Sep"/>
    <e v="#N/A"/>
    <e v="#N/A"/>
    <e v="#N/A"/>
    <e v="#N/A"/>
    <e v="#N/A"/>
    <e v="#N/A"/>
    <n v="0"/>
    <m/>
    <m/>
  </r>
  <r>
    <n v="228"/>
    <s v="OE2;SI;OTIC-ACT_14"/>
    <s v="OTIC;OTIC-ACT_14;Oct"/>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10-30T00:00:00"/>
    <s v="Oct"/>
    <e v="#N/A"/>
    <e v="#N/A"/>
    <n v="0"/>
    <s v="Por Ejecutar"/>
    <e v="#N/A"/>
    <e v="#N/A"/>
    <n v="0"/>
    <m/>
    <m/>
  </r>
  <r>
    <n v="228"/>
    <s v="OE2;SI;OTIC-ACT_14"/>
    <s v="OTIC;OTIC-ACT_14;Nov"/>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11-30T00:00:00"/>
    <s v="Nov"/>
    <e v="#N/A"/>
    <n v="7.0000000000000007E-2"/>
    <n v="0"/>
    <s v="Por Ejecutar"/>
    <e v="#N/A"/>
    <e v="#N/A"/>
    <n v="0"/>
    <m/>
    <m/>
  </r>
  <r>
    <n v="228"/>
    <s v="OE2;SI;OTIC-ACT_14"/>
    <s v="OTIC;OTIC-ACT_14;Dic"/>
    <x v="5"/>
    <s v="Fortalecer las Tecnologías de la Información y las Telecomunicaciones."/>
    <s v="SI"/>
    <s v="PEI_07"/>
    <x v="1"/>
    <s v="PEI_07 - Implementación  sistema de gestión documental o actualizar el actual."/>
    <s v="OTIC-E_03"/>
    <s v="Implementación sistema de gestión documental"/>
    <s v="OTIC-ACT_14"/>
    <s v="7.5 Elaborar Evaluación Técnica de las Ofertas."/>
    <s v="OTIC"/>
    <s v="Oficina_de_Tecnologías_de_la_Información_y_las_Comunicaciones"/>
    <n v="2"/>
    <n v="12"/>
    <n v="2019"/>
    <d v="2019-12-30T00:00:00"/>
    <s v="Dic"/>
    <e v="#N/A"/>
    <n v="0"/>
    <n v="0"/>
    <s v="Por Ejecutar"/>
    <e v="#N/A"/>
    <e v="#N/A"/>
    <n v="0"/>
    <m/>
    <m/>
  </r>
  <r>
    <n v="230"/>
    <s v="OE2;SI;OTIC-ACT_16"/>
    <s v="OTIC;OTIC-ACT_16;Ene"/>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01-30T00:00:00"/>
    <s v="Ene"/>
    <n v="0"/>
    <n v="0"/>
    <e v="#DIV/0!"/>
    <e v="#DIV/0!"/>
    <e v="#N/A"/>
    <e v="#N/A"/>
    <n v="0"/>
    <e v="#N/A"/>
    <e v="#N/A"/>
  </r>
  <r>
    <n v="230"/>
    <s v="OE2;SI;OTIC-ACT_16"/>
    <s v="OTIC;OTIC-ACT_16;Feb"/>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02-28T00:00:00"/>
    <s v="Feb"/>
    <n v="0"/>
    <n v="0"/>
    <e v="#DIV/0!"/>
    <e v="#DIV/0!"/>
    <e v="#N/A"/>
    <e v="#N/A"/>
    <n v="0"/>
    <m/>
    <m/>
  </r>
  <r>
    <n v="230"/>
    <s v="OE2;SI;OTIC-ACT_16"/>
    <s v="OTIC;OTIC-ACT_16;Mar"/>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03-30T00:00:00"/>
    <s v="Mar"/>
    <n v="0"/>
    <n v="0"/>
    <e v="#DIV/0!"/>
    <e v="#DIV/0!"/>
    <e v="#N/A"/>
    <e v="#N/A"/>
    <n v="0"/>
    <m/>
    <m/>
  </r>
  <r>
    <n v="230"/>
    <s v="OE2;SI;OTIC-ACT_16"/>
    <s v="OTIC;OTIC-ACT_16;Abr"/>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04-30T00:00:00"/>
    <s v="Abr"/>
    <n v="0"/>
    <n v="0"/>
    <e v="#DIV/0!"/>
    <e v="#DIV/0!"/>
    <e v="#N/A"/>
    <e v="#N/A"/>
    <n v="0"/>
    <m/>
    <m/>
  </r>
  <r>
    <n v="230"/>
    <s v="OE2;SI;OTIC-ACT_16"/>
    <s v="OTIC;OTIC-ACT_16;May"/>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05-30T00:00:00"/>
    <s v="May"/>
    <n v="0"/>
    <n v="0"/>
    <e v="#DIV/0!"/>
    <e v="#DIV/0!"/>
    <e v="#N/A"/>
    <e v="#N/A"/>
    <n v="0"/>
    <m/>
    <m/>
  </r>
  <r>
    <n v="230"/>
    <s v="OE2;SI;OTIC-ACT_16"/>
    <s v="OTIC;OTIC-ACT_16;Jun"/>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06-30T00:00:00"/>
    <s v="Jun"/>
    <n v="0"/>
    <n v="0"/>
    <e v="#DIV/0!"/>
    <e v="#DIV/0!"/>
    <e v="#N/A"/>
    <e v="#N/A"/>
    <n v="0"/>
    <m/>
    <m/>
  </r>
  <r>
    <n v="230"/>
    <s v="OE2;SI;OTIC-ACT_16"/>
    <s v="OTIC;OTIC-ACT_16;Jul"/>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07-30T00:00:00"/>
    <s v="Jul"/>
    <n v="0"/>
    <n v="0"/>
    <e v="#DIV/0!"/>
    <e v="#DIV/0!"/>
    <e v="#N/A"/>
    <e v="#N/A"/>
    <n v="0"/>
    <m/>
    <m/>
  </r>
  <r>
    <n v="230"/>
    <s v="OE2;SI;OTIC-ACT_16"/>
    <s v="OTIC;OTIC-ACT_16;Ago"/>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08-30T00:00:00"/>
    <s v="Ago"/>
    <n v="0"/>
    <n v="0"/>
    <e v="#DIV/0!"/>
    <e v="#DIV/0!"/>
    <e v="#N/A"/>
    <e v="#N/A"/>
    <n v="0"/>
    <m/>
    <m/>
  </r>
  <r>
    <n v="230"/>
    <s v="OE2;SI;OTIC-ACT_16"/>
    <s v="OTIC;OTIC-ACT_16;Sep"/>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09-30T00:00:00"/>
    <s v="Sep"/>
    <e v="#N/A"/>
    <e v="#N/A"/>
    <e v="#N/A"/>
    <e v="#N/A"/>
    <e v="#N/A"/>
    <e v="#N/A"/>
    <n v="0"/>
    <m/>
    <m/>
  </r>
  <r>
    <n v="230"/>
    <s v="OE2;SI;OTIC-ACT_16"/>
    <s v="OTIC;OTIC-ACT_16;Oct"/>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10-30T00:00:00"/>
    <s v="Oct"/>
    <e v="#N/A"/>
    <e v="#N/A"/>
    <n v="0"/>
    <s v="Por Ejecutar"/>
    <e v="#N/A"/>
    <e v="#N/A"/>
    <n v="0"/>
    <m/>
    <m/>
  </r>
  <r>
    <n v="230"/>
    <s v="OE2;SI;OTIC-ACT_16"/>
    <s v="OTIC;OTIC-ACT_16;Nov"/>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11-30T00:00:00"/>
    <s v="Nov"/>
    <e v="#N/A"/>
    <n v="0"/>
    <n v="0"/>
    <s v="Por Ejecutar"/>
    <e v="#N/A"/>
    <e v="#N/A"/>
    <n v="0"/>
    <m/>
    <m/>
  </r>
  <r>
    <n v="230"/>
    <s v="OE2;SI;OTIC-ACT_16"/>
    <s v="OTIC;OTIC-ACT_16;Dic"/>
    <x v="5"/>
    <s v="Fortalecer las Tecnologías de la Información y las Telecomunicaciones."/>
    <s v="SI"/>
    <s v="PEI_06"/>
    <x v="1"/>
    <s v="PEI_11 - Reestructuración del sistema de ingreso de información de fuentes externas"/>
    <s v="OTIC-E_05"/>
    <s v="DATACENTER Y Centro de Información Logístico"/>
    <s v="OTIC-ACT_16"/>
    <s v="Adquisiciones de DATACENTER Y Centro de Información Logístico"/>
    <s v="OTIC"/>
    <s v="Oficina_de_Tecnologías_de_la_Información_y_las_Comunicaciones"/>
    <n v="1"/>
    <n v="12"/>
    <n v="2019"/>
    <d v="2019-12-30T00:00:00"/>
    <s v="Dic"/>
    <e v="#N/A"/>
    <n v="0"/>
    <n v="0"/>
    <s v="Por Ejecutar"/>
    <e v="#N/A"/>
    <e v="#N/A"/>
    <n v="0"/>
    <m/>
    <m/>
  </r>
  <r>
    <n v="231"/>
    <s v="OE2;SI;OTIC-ACT_17"/>
    <s v="OTIC;OTIC-ACT_17;Ene"/>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01-30T00:00:00"/>
    <s v="Ene"/>
    <n v="0"/>
    <n v="0"/>
    <n v="0"/>
    <s v="Por Ejecutar"/>
    <e v="#N/A"/>
    <e v="#N/A"/>
    <n v="0"/>
    <e v="#N/A"/>
    <e v="#N/A"/>
  </r>
  <r>
    <n v="231"/>
    <s v="OE2;SI;OTIC-ACT_17"/>
    <s v="OTIC;OTIC-ACT_17;Feb"/>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02-28T00:00:00"/>
    <s v="Feb"/>
    <n v="0"/>
    <n v="0"/>
    <e v="#DIV/0!"/>
    <e v="#DIV/0!"/>
    <e v="#N/A"/>
    <e v="#N/A"/>
    <n v="0"/>
    <m/>
    <m/>
  </r>
  <r>
    <n v="231"/>
    <s v="OE2;SI;OTIC-ACT_17"/>
    <s v="OTIC;OTIC-ACT_17;Mar"/>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03-30T00:00:00"/>
    <s v="Mar"/>
    <n v="0"/>
    <n v="0"/>
    <n v="0"/>
    <s v="Por Ejecutar"/>
    <e v="#N/A"/>
    <e v="#N/A"/>
    <n v="0"/>
    <m/>
    <m/>
  </r>
  <r>
    <n v="231"/>
    <s v="OE2;SI;OTIC-ACT_17"/>
    <s v="OTIC;OTIC-ACT_17;Abr"/>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04-30T00:00:00"/>
    <s v="Abr"/>
    <n v="0"/>
    <n v="0"/>
    <e v="#DIV/0!"/>
    <e v="#DIV/0!"/>
    <e v="#N/A"/>
    <e v="#N/A"/>
    <n v="0"/>
    <m/>
    <m/>
  </r>
  <r>
    <n v="231"/>
    <s v="OE2;SI;OTIC-ACT_17"/>
    <s v="OTIC;OTIC-ACT_17;May"/>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05-30T00:00:00"/>
    <s v="May"/>
    <n v="0"/>
    <n v="0"/>
    <e v="#DIV/0!"/>
    <e v="#DIV/0!"/>
    <e v="#N/A"/>
    <e v="#N/A"/>
    <n v="0"/>
    <m/>
    <m/>
  </r>
  <r>
    <n v="231"/>
    <s v="OE2;SI;OTIC-ACT_17"/>
    <s v="OTIC;OTIC-ACT_17;Jun"/>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06-30T00:00:00"/>
    <s v="Jun"/>
    <n v="0"/>
    <n v="0"/>
    <e v="#DIV/0!"/>
    <e v="#DIV/0!"/>
    <e v="#N/A"/>
    <e v="#N/A"/>
    <n v="0"/>
    <m/>
    <m/>
  </r>
  <r>
    <n v="231"/>
    <s v="OE2;SI;OTIC-ACT_17"/>
    <s v="OTIC;OTIC-ACT_17;Jul"/>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07-30T00:00:00"/>
    <s v="Jul"/>
    <n v="0"/>
    <n v="0"/>
    <e v="#DIV/0!"/>
    <e v="#DIV/0!"/>
    <e v="#N/A"/>
    <e v="#N/A"/>
    <n v="0"/>
    <m/>
    <m/>
  </r>
  <r>
    <n v="231"/>
    <s v="OE2;SI;OTIC-ACT_17"/>
    <s v="OTIC;OTIC-ACT_17;Ago"/>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08-30T00:00:00"/>
    <s v="Ago"/>
    <n v="0"/>
    <n v="0"/>
    <e v="#DIV/0!"/>
    <e v="#DIV/0!"/>
    <e v="#N/A"/>
    <e v="#N/A"/>
    <n v="0"/>
    <m/>
    <m/>
  </r>
  <r>
    <n v="231"/>
    <s v="OE2;SI;OTIC-ACT_17"/>
    <s v="OTIC;OTIC-ACT_17;Sep"/>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09-30T00:00:00"/>
    <s v="Sep"/>
    <e v="#N/A"/>
    <e v="#N/A"/>
    <e v="#N/A"/>
    <e v="#N/A"/>
    <e v="#N/A"/>
    <e v="#N/A"/>
    <n v="0"/>
    <m/>
    <m/>
  </r>
  <r>
    <n v="231"/>
    <s v="OE2;SI;OTIC-ACT_17"/>
    <s v="OTIC;OTIC-ACT_17;Oct"/>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10-30T00:00:00"/>
    <s v="Oct"/>
    <e v="#N/A"/>
    <e v="#N/A"/>
    <e v="#N/A"/>
    <e v="#N/A"/>
    <e v="#N/A"/>
    <e v="#N/A"/>
    <n v="0"/>
    <m/>
    <m/>
  </r>
  <r>
    <n v="231"/>
    <s v="OE2;SI;OTIC-ACT_17"/>
    <s v="OTIC;OTIC-ACT_17;Nov"/>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11-30T00:00:00"/>
    <s v="Nov"/>
    <e v="#N/A"/>
    <n v="0"/>
    <e v="#N/A"/>
    <e v="#N/A"/>
    <e v="#N/A"/>
    <e v="#N/A"/>
    <n v="0"/>
    <m/>
    <m/>
  </r>
  <r>
    <n v="231"/>
    <s v="OE2;SI;OTIC-ACT_17"/>
    <s v="OTIC;OTIC-ACT_17;Dic"/>
    <x v="5"/>
    <s v="Fortalecer las Tecnologías de la Información y las Telecomunicaciones."/>
    <s v="SI"/>
    <s v="PEI_06"/>
    <x v="1"/>
    <s v="PEI_11 - Reestructuración del sistema de ingreso de información de fuentes externas"/>
    <s v="OTIC-E_06"/>
    <s v="APP PQRS para gestión y tramites en Línea"/>
    <s v="OTIC-ACT_17"/>
    <s v="Implementación de APP para Recepción, Radicación y Tramite de PQRSD en línea."/>
    <s v="OTIC"/>
    <s v="Oficina_de_Tecnologías_de_la_Información_y_las_Comunicaciones"/>
    <n v="1"/>
    <n v="12"/>
    <n v="2019"/>
    <d v="2019-12-30T00:00:00"/>
    <s v="Dic"/>
    <e v="#N/A"/>
    <n v="0"/>
    <e v="#N/A"/>
    <e v="#N/A"/>
    <e v="#N/A"/>
    <e v="#N/A"/>
    <n v="0"/>
    <m/>
    <m/>
  </r>
  <r>
    <n v="232"/>
    <s v="OE2;SI;OTIC-ACT_18"/>
    <s v="OTIC;OTIC-ACT_18;Ene"/>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01-30T00:00:00"/>
    <s v="Ene"/>
    <n v="0"/>
    <n v="0"/>
    <n v="0"/>
    <s v="Por Ejecutar"/>
    <e v="#N/A"/>
    <e v="#N/A"/>
    <n v="0"/>
    <e v="#N/A"/>
    <e v="#N/A"/>
  </r>
  <r>
    <n v="232"/>
    <s v="OE2;SI;OTIC-ACT_18"/>
    <s v="OTIC;OTIC-ACT_18;Feb"/>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02-28T00:00:00"/>
    <s v="Feb"/>
    <n v="0"/>
    <n v="0"/>
    <n v="0"/>
    <s v="Por Ejecutar"/>
    <e v="#N/A"/>
    <e v="#N/A"/>
    <n v="0"/>
    <m/>
    <m/>
  </r>
  <r>
    <n v="232"/>
    <s v="OE2;SI;OTIC-ACT_18"/>
    <s v="OTIC;OTIC-ACT_18;Mar"/>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03-30T00:00:00"/>
    <s v="Mar"/>
    <n v="0"/>
    <n v="0"/>
    <n v="0"/>
    <s v="Por Ejecutar"/>
    <e v="#N/A"/>
    <e v="#N/A"/>
    <n v="0"/>
    <m/>
    <m/>
  </r>
  <r>
    <n v="232"/>
    <s v="OE2;SI;OTIC-ACT_18"/>
    <s v="OTIC;OTIC-ACT_18;Abr"/>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04-30T00:00:00"/>
    <s v="Abr"/>
    <n v="0"/>
    <n v="0"/>
    <e v="#DIV/0!"/>
    <e v="#DIV/0!"/>
    <e v="#N/A"/>
    <e v="#N/A"/>
    <n v="0"/>
    <m/>
    <m/>
  </r>
  <r>
    <n v="232"/>
    <s v="OE2;SI;OTIC-ACT_18"/>
    <s v="OTIC;OTIC-ACT_18;May"/>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05-30T00:00:00"/>
    <s v="May"/>
    <n v="0"/>
    <n v="0"/>
    <n v="0"/>
    <s v="Por Ejecutar"/>
    <e v="#N/A"/>
    <e v="#N/A"/>
    <n v="0"/>
    <m/>
    <m/>
  </r>
  <r>
    <n v="232"/>
    <s v="OE2;SI;OTIC-ACT_18"/>
    <s v="OTIC;OTIC-ACT_18;Jun"/>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06-30T00:00:00"/>
    <s v="Jun"/>
    <n v="0"/>
    <n v="0"/>
    <n v="0"/>
    <s v="Por Ejecutar"/>
    <e v="#N/A"/>
    <e v="#N/A"/>
    <n v="0"/>
    <m/>
    <m/>
  </r>
  <r>
    <n v="232"/>
    <s v="OE2;SI;OTIC-ACT_18"/>
    <s v="OTIC;OTIC-ACT_18;Jul"/>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07-30T00:00:00"/>
    <s v="Jul"/>
    <n v="0"/>
    <n v="0"/>
    <e v="#DIV/0!"/>
    <e v="#DIV/0!"/>
    <e v="#N/A"/>
    <e v="#N/A"/>
    <n v="0"/>
    <m/>
    <m/>
  </r>
  <r>
    <n v="232"/>
    <s v="OE2;SI;OTIC-ACT_18"/>
    <s v="OTIC;OTIC-ACT_18;Ago"/>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08-30T00:00:00"/>
    <s v="Ago"/>
    <n v="0"/>
    <n v="0"/>
    <n v="0"/>
    <s v="Por Ejecutar"/>
    <e v="#N/A"/>
    <e v="#N/A"/>
    <n v="0"/>
    <m/>
    <m/>
  </r>
  <r>
    <n v="232"/>
    <s v="OE2;SI;OTIC-ACT_18"/>
    <s v="OTIC;OTIC-ACT_18;Sep"/>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09-30T00:00:00"/>
    <s v="Sep"/>
    <e v="#N/A"/>
    <e v="#N/A"/>
    <n v="0"/>
    <s v="Por Ejecutar"/>
    <e v="#N/A"/>
    <e v="#N/A"/>
    <n v="0"/>
    <m/>
    <m/>
  </r>
  <r>
    <n v="232"/>
    <s v="OE2;SI;OTIC-ACT_18"/>
    <s v="OTIC;OTIC-ACT_18;Oct"/>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10-30T00:00:00"/>
    <s v="Oct"/>
    <e v="#N/A"/>
    <e v="#N/A"/>
    <n v="0"/>
    <s v="Por Ejecutar"/>
    <e v="#N/A"/>
    <e v="#N/A"/>
    <n v="0"/>
    <m/>
    <m/>
  </r>
  <r>
    <n v="232"/>
    <s v="OE2;SI;OTIC-ACT_18"/>
    <s v="OTIC;OTIC-ACT_18;Nov"/>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11-30T00:00:00"/>
    <s v="Nov"/>
    <e v="#N/A"/>
    <n v="0"/>
    <e v="#N/A"/>
    <e v="#N/A"/>
    <e v="#N/A"/>
    <e v="#N/A"/>
    <n v="0"/>
    <m/>
    <m/>
  </r>
  <r>
    <n v="232"/>
    <s v="OE2;SI;OTIC-ACT_18"/>
    <s v="OTIC;OTIC-ACT_18;Dic"/>
    <x v="5"/>
    <s v="Fortalecer las Tecnologías de la Información y las Telecomunicaciones."/>
    <s v="SI"/>
    <s v="PEI_06"/>
    <x v="1"/>
    <s v="PEI_06 - Implementación Sistema Único de Trámites "/>
    <s v="OTIC-E_07"/>
    <s v="Implementación de Política de Seguridad de la Información"/>
    <s v="OTIC-ACT_18"/>
    <s v="Implementación de Política de Seguridad de la Información y Protección de Datos Personales"/>
    <s v="OTIC"/>
    <s v="Oficina_de_Tecnologías_de_la_Información_y_las_Comunicaciones"/>
    <n v="1"/>
    <n v="12"/>
    <n v="2019"/>
    <d v="2019-12-30T00:00:00"/>
    <s v="Dic"/>
    <e v="#N/A"/>
    <n v="0"/>
    <n v="0"/>
    <s v="Por Ejecutar"/>
    <e v="#N/A"/>
    <e v="#N/A"/>
    <n v="0"/>
    <m/>
    <m/>
  </r>
  <r>
    <n v="233"/>
    <s v="OE2;SI;OTIC-ACT_19"/>
    <s v="OTIC;OTIC-ACT_19;Ene"/>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01-30T00:00:00"/>
    <s v="Ene"/>
    <n v="0"/>
    <n v="0"/>
    <n v="0"/>
    <s v="Por Ejecutar"/>
    <e v="#N/A"/>
    <e v="#N/A"/>
    <n v="0"/>
    <e v="#N/A"/>
    <e v="#N/A"/>
  </r>
  <r>
    <n v="233"/>
    <s v="OE2;SI;OTIC-ACT_19"/>
    <s v="OTIC;OTIC-ACT_19;Feb"/>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02-28T00:00:00"/>
    <s v="Feb"/>
    <n v="0"/>
    <n v="0"/>
    <n v="0"/>
    <s v="Por Ejecutar"/>
    <e v="#N/A"/>
    <e v="#N/A"/>
    <n v="0"/>
    <m/>
    <m/>
  </r>
  <r>
    <n v="233"/>
    <s v="OE2;SI;OTIC-ACT_19"/>
    <s v="OTIC;OTIC-ACT_19;Mar"/>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03-30T00:00:00"/>
    <s v="Mar"/>
    <n v="0"/>
    <n v="0"/>
    <n v="0"/>
    <s v="Por Ejecutar"/>
    <e v="#N/A"/>
    <e v="#N/A"/>
    <n v="0"/>
    <m/>
    <m/>
  </r>
  <r>
    <n v="233"/>
    <s v="OE2;SI;OTIC-ACT_19"/>
    <s v="OTIC;OTIC-ACT_19;Abr"/>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04-30T00:00:00"/>
    <s v="Abr"/>
    <n v="0"/>
    <n v="0"/>
    <n v="0"/>
    <s v="Por Ejecutar"/>
    <e v="#N/A"/>
    <e v="#N/A"/>
    <n v="0"/>
    <m/>
    <m/>
  </r>
  <r>
    <n v="233"/>
    <s v="OE2;SI;OTIC-ACT_19"/>
    <s v="OTIC;OTIC-ACT_19;May"/>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05-30T00:00:00"/>
    <s v="May"/>
    <n v="0"/>
    <n v="0"/>
    <n v="0"/>
    <s v="Por Ejecutar"/>
    <e v="#N/A"/>
    <e v="#N/A"/>
    <n v="0"/>
    <m/>
    <m/>
  </r>
  <r>
    <n v="233"/>
    <s v="OE2;SI;OTIC-ACT_19"/>
    <s v="OTIC;OTIC-ACT_19;Jun"/>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06-30T00:00:00"/>
    <s v="Jun"/>
    <n v="0"/>
    <n v="0"/>
    <n v="0"/>
    <s v="Por Ejecutar"/>
    <e v="#N/A"/>
    <e v="#N/A"/>
    <n v="0"/>
    <m/>
    <m/>
  </r>
  <r>
    <n v="233"/>
    <s v="OE2;SI;OTIC-ACT_19"/>
    <s v="OTIC;OTIC-ACT_19;Jul"/>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07-30T00:00:00"/>
    <s v="Jul"/>
    <n v="0"/>
    <n v="0"/>
    <n v="0"/>
    <s v="Por Ejecutar"/>
    <e v="#N/A"/>
    <e v="#N/A"/>
    <n v="0"/>
    <m/>
    <m/>
  </r>
  <r>
    <n v="233"/>
    <s v="OE2;SI;OTIC-ACT_19"/>
    <s v="OTIC;OTIC-ACT_19;Ago"/>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08-30T00:00:00"/>
    <s v="Ago"/>
    <n v="0"/>
    <n v="0"/>
    <e v="#DIV/0!"/>
    <e v="#DIV/0!"/>
    <e v="#N/A"/>
    <e v="#N/A"/>
    <n v="0"/>
    <m/>
    <m/>
  </r>
  <r>
    <n v="233"/>
    <s v="OE2;SI;OTIC-ACT_19"/>
    <s v="OTIC;OTIC-ACT_19;Sep"/>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09-30T00:00:00"/>
    <s v="Sep"/>
    <e v="#N/A"/>
    <e v="#N/A"/>
    <n v="0"/>
    <s v="Por Ejecutar"/>
    <e v="#N/A"/>
    <e v="#N/A"/>
    <n v="0"/>
    <m/>
    <m/>
  </r>
  <r>
    <n v="233"/>
    <s v="OE2;SI;OTIC-ACT_19"/>
    <s v="OTIC;OTIC-ACT_19;Oct"/>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10-30T00:00:00"/>
    <s v="Oct"/>
    <e v="#N/A"/>
    <e v="#N/A"/>
    <n v="0"/>
    <s v="Por Ejecutar"/>
    <e v="#N/A"/>
    <e v="#N/A"/>
    <n v="0"/>
    <m/>
    <m/>
  </r>
  <r>
    <n v="233"/>
    <s v="OE2;SI;OTIC-ACT_19"/>
    <s v="OTIC;OTIC-ACT_19;Nov"/>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11-30T00:00:00"/>
    <s v="Nov"/>
    <e v="#N/A"/>
    <n v="0"/>
    <n v="0"/>
    <s v="Por Ejecutar"/>
    <e v="#N/A"/>
    <e v="#N/A"/>
    <n v="0"/>
    <m/>
    <m/>
  </r>
  <r>
    <n v="233"/>
    <s v="OE2;SI;OTIC-ACT_19"/>
    <s v="OTIC;OTIC-ACT_19;Dic"/>
    <x v="5"/>
    <s v="Fortalecer las Tecnologías de la Información y las Telecomunicaciones."/>
    <s v="SI"/>
    <s v="PEI_06"/>
    <x v="1"/>
    <s v="PEI_11 - Reestructuración del sistema de ingreso de información de fuentes externas"/>
    <s v="OTIC-E_08"/>
    <s v="PETI implementado para ST y alineado al Sector."/>
    <s v="OTIC-ACT_19"/>
    <s v="Documento PETIC implementado para ST y alineado al Sector."/>
    <s v="OTIC"/>
    <s v="Oficina_de_Tecnologías_de_la_Información_y_las_Comunicaciones"/>
    <n v="1"/>
    <n v="12"/>
    <n v="2019"/>
    <d v="2019-12-30T00:00:00"/>
    <s v="Dic"/>
    <e v="#N/A"/>
    <n v="0"/>
    <n v="0"/>
    <s v="Por Ejecutar"/>
    <e v="#N/A"/>
    <e v="#N/A"/>
    <n v="0"/>
    <m/>
    <m/>
  </r>
  <r>
    <n v="234"/>
    <s v="OE2;SI;OTIC-ACT_20"/>
    <s v="OTIC;OTIC-ACT_20;Ene"/>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01-30T00:00:00"/>
    <s v="Ene"/>
    <n v="0"/>
    <n v="0"/>
    <n v="0"/>
    <s v="Por Ejecutar"/>
    <e v="#N/A"/>
    <e v="#N/A"/>
    <n v="0"/>
    <e v="#N/A"/>
    <e v="#N/A"/>
  </r>
  <r>
    <n v="234"/>
    <s v="OE2;SI;OTIC-ACT_20"/>
    <s v="OTIC;OTIC-ACT_20;Feb"/>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02-28T00:00:00"/>
    <s v="Feb"/>
    <n v="0"/>
    <n v="0"/>
    <n v="0"/>
    <s v="Por Ejecutar"/>
    <e v="#N/A"/>
    <e v="#N/A"/>
    <n v="0"/>
    <m/>
    <m/>
  </r>
  <r>
    <n v="234"/>
    <s v="OE2;SI;OTIC-ACT_20"/>
    <s v="OTIC;OTIC-ACT_20;Mar"/>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03-30T00:00:00"/>
    <s v="Mar"/>
    <n v="0"/>
    <n v="0"/>
    <n v="0"/>
    <s v="Por Ejecutar"/>
    <e v="#N/A"/>
    <e v="#N/A"/>
    <n v="0"/>
    <m/>
    <m/>
  </r>
  <r>
    <n v="234"/>
    <s v="OE2;SI;OTIC-ACT_20"/>
    <s v="OTIC;OTIC-ACT_20;Abr"/>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04-30T00:00:00"/>
    <s v="Abr"/>
    <n v="0"/>
    <n v="0"/>
    <e v="#DIV/0!"/>
    <e v="#DIV/0!"/>
    <e v="#N/A"/>
    <e v="#N/A"/>
    <n v="0"/>
    <m/>
    <m/>
  </r>
  <r>
    <n v="234"/>
    <s v="OE2;SI;OTIC-ACT_20"/>
    <s v="OTIC;OTIC-ACT_20;May"/>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05-30T00:00:00"/>
    <s v="May"/>
    <n v="0"/>
    <n v="0"/>
    <n v="0"/>
    <s v="Por Ejecutar"/>
    <e v="#N/A"/>
    <e v="#N/A"/>
    <n v="0"/>
    <m/>
    <m/>
  </r>
  <r>
    <n v="234"/>
    <s v="OE2;SI;OTIC-ACT_20"/>
    <s v="OTIC;OTIC-ACT_20;Jun"/>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06-30T00:00:00"/>
    <s v="Jun"/>
    <n v="0"/>
    <n v="0"/>
    <e v="#DIV/0!"/>
    <e v="#DIV/0!"/>
    <e v="#N/A"/>
    <e v="#N/A"/>
    <n v="0"/>
    <m/>
    <m/>
  </r>
  <r>
    <n v="234"/>
    <s v="OE2;SI;OTIC-ACT_20"/>
    <s v="OTIC;OTIC-ACT_20;Jul"/>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07-30T00:00:00"/>
    <s v="Jul"/>
    <n v="0"/>
    <n v="0"/>
    <n v="0"/>
    <s v="Por Ejecutar"/>
    <e v="#N/A"/>
    <e v="#N/A"/>
    <n v="0"/>
    <m/>
    <m/>
  </r>
  <r>
    <n v="234"/>
    <s v="OE2;SI;OTIC-ACT_20"/>
    <s v="OTIC;OTIC-ACT_20;Ago"/>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08-30T00:00:00"/>
    <s v="Ago"/>
    <n v="0"/>
    <n v="0"/>
    <n v="0"/>
    <s v="Por Ejecutar"/>
    <e v="#N/A"/>
    <e v="#N/A"/>
    <n v="0"/>
    <m/>
    <m/>
  </r>
  <r>
    <n v="234"/>
    <s v="OE2;SI;OTIC-ACT_20"/>
    <s v="OTIC;OTIC-ACT_20;Sep"/>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09-30T00:00:00"/>
    <s v="Sep"/>
    <e v="#N/A"/>
    <e v="#N/A"/>
    <n v="0"/>
    <s v="Por Ejecutar"/>
    <e v="#N/A"/>
    <e v="#N/A"/>
    <n v="0"/>
    <m/>
    <m/>
  </r>
  <r>
    <n v="234"/>
    <s v="OE2;SI;OTIC-ACT_20"/>
    <s v="OTIC;OTIC-ACT_20;Oct"/>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10-30T00:00:00"/>
    <s v="Oct"/>
    <e v="#N/A"/>
    <e v="#N/A"/>
    <n v="0"/>
    <s v="Por Ejecutar"/>
    <e v="#N/A"/>
    <e v="#N/A"/>
    <n v="0"/>
    <m/>
    <m/>
  </r>
  <r>
    <n v="234"/>
    <s v="OE2;SI;OTIC-ACT_20"/>
    <s v="OTIC;OTIC-ACT_20;Nov"/>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11-30T00:00:00"/>
    <s v="Nov"/>
    <e v="#N/A"/>
    <n v="0"/>
    <e v="#N/A"/>
    <e v="#N/A"/>
    <e v="#N/A"/>
    <e v="#N/A"/>
    <n v="0"/>
    <m/>
    <m/>
  </r>
  <r>
    <n v="234"/>
    <s v="OE2;SI;OTIC-ACT_20"/>
    <s v="OTIC;OTIC-ACT_20;Dic"/>
    <x v="5"/>
    <s v="Fortalecer las Tecnologías de la Información y las Telecomunicaciones."/>
    <s v="SI"/>
    <s v="PEI_06"/>
    <x v="1"/>
    <s v="PEI_06 - Implementación Sistema Único de Trámites "/>
    <s v="OTIC-E_09"/>
    <s v="Sistema de Seguridad de la Información"/>
    <s v="OTIC-ACT_20"/>
    <s v="Certificación en ISO 27001 para el Sistema de Gestión de la Seguridad de la Información."/>
    <s v="OTIC"/>
    <s v="Oficina_de_Tecnologías_de_la_Información_y_las_Comunicaciones"/>
    <n v="6"/>
    <n v="6"/>
    <n v="2019"/>
    <d v="2019-12-30T00:00:00"/>
    <s v="Dic"/>
    <e v="#N/A"/>
    <n v="0"/>
    <e v="#N/A"/>
    <e v="#N/A"/>
    <e v="#N/A"/>
    <e v="#N/A"/>
    <n v="0"/>
    <m/>
    <m/>
  </r>
  <r>
    <n v="235"/>
    <s v="OE5;SI;OTIC-ACT_21"/>
    <s v="OTIC;OTIC-ACT_21;Ene"/>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01-30T00:00:00"/>
    <s v="Ene"/>
    <n v="8.3299999999999999E-2"/>
    <n v="8.3299999999999999E-2"/>
    <n v="1"/>
    <s v="Ejecutada"/>
    <e v="#N/A"/>
    <e v="#N/A"/>
    <n v="0"/>
    <e v="#N/A"/>
    <e v="#N/A"/>
  </r>
  <r>
    <n v="235"/>
    <s v="OE5;SI;OTIC-ACT_21"/>
    <s v="OTIC;OTIC-ACT_21;Feb"/>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02-28T00:00:00"/>
    <s v="Feb"/>
    <n v="8.3299999999999999E-2"/>
    <n v="0"/>
    <n v="0"/>
    <s v="Por Ejecutar"/>
    <e v="#N/A"/>
    <e v="#N/A"/>
    <n v="0"/>
    <m/>
    <m/>
  </r>
  <r>
    <n v="235"/>
    <s v="OE5;SI;OTIC-ACT_21"/>
    <s v="OTIC;OTIC-ACT_21;Mar"/>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03-30T00:00:00"/>
    <s v="Mar"/>
    <n v="8.3299999999999999E-2"/>
    <n v="0"/>
    <n v="0"/>
    <s v="Por Ejecutar"/>
    <e v="#N/A"/>
    <e v="#N/A"/>
    <n v="0"/>
    <m/>
    <m/>
  </r>
  <r>
    <n v="235"/>
    <s v="OE5;SI;OTIC-ACT_21"/>
    <s v="OTIC;OTIC-ACT_21;Abr"/>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04-30T00:00:00"/>
    <s v="Abr"/>
    <n v="8.3299999999999999E-2"/>
    <n v="0"/>
    <n v="0"/>
    <s v="Por Ejecutar"/>
    <e v="#N/A"/>
    <e v="#N/A"/>
    <n v="0"/>
    <m/>
    <m/>
  </r>
  <r>
    <n v="235"/>
    <s v="OE5;SI;OTIC-ACT_21"/>
    <s v="OTIC;OTIC-ACT_21;May"/>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05-30T00:00:00"/>
    <s v="May"/>
    <n v="8.3299999999999999E-2"/>
    <n v="0"/>
    <n v="0"/>
    <s v="Por Ejecutar"/>
    <e v="#N/A"/>
    <e v="#N/A"/>
    <n v="0"/>
    <m/>
    <m/>
  </r>
  <r>
    <n v="235"/>
    <s v="OE5;SI;OTIC-ACT_21"/>
    <s v="OTIC;OTIC-ACT_21;Jun"/>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06-30T00:00:00"/>
    <s v="Jun"/>
    <n v="8.3299999999999999E-2"/>
    <n v="0"/>
    <n v="0"/>
    <s v="Por Ejecutar"/>
    <e v="#N/A"/>
    <e v="#N/A"/>
    <n v="0"/>
    <m/>
    <m/>
  </r>
  <r>
    <n v="235"/>
    <s v="OE5;SI;OTIC-ACT_21"/>
    <s v="OTIC;OTIC-ACT_21;Jul"/>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07-30T00:00:00"/>
    <s v="Jul"/>
    <n v="8.3299999999999999E-2"/>
    <n v="0"/>
    <n v="0"/>
    <s v="Por Ejecutar"/>
    <e v="#N/A"/>
    <e v="#N/A"/>
    <n v="0"/>
    <m/>
    <m/>
  </r>
  <r>
    <n v="235"/>
    <s v="OE5;SI;OTIC-ACT_21"/>
    <s v="OTIC;OTIC-ACT_21;Ago"/>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08-30T00:00:00"/>
    <s v="Ago"/>
    <n v="8.3299999999999999E-2"/>
    <n v="0"/>
    <n v="0"/>
    <s v="Por Ejecutar"/>
    <e v="#N/A"/>
    <e v="#N/A"/>
    <n v="0"/>
    <m/>
    <m/>
  </r>
  <r>
    <n v="235"/>
    <s v="OE5;SI;OTIC-ACT_21"/>
    <s v="OTIC;OTIC-ACT_21;Sep"/>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09-30T00:00:00"/>
    <s v="Sep"/>
    <e v="#N/A"/>
    <e v="#N/A"/>
    <e v="#N/A"/>
    <e v="#N/A"/>
    <e v="#N/A"/>
    <e v="#N/A"/>
    <n v="0"/>
    <m/>
    <m/>
  </r>
  <r>
    <n v="235"/>
    <s v="OE5;SI;OTIC-ACT_21"/>
    <s v="OTIC;OTIC-ACT_21;Oct"/>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10-30T00:00:00"/>
    <s v="Oct"/>
    <e v="#N/A"/>
    <e v="#N/A"/>
    <e v="#N/A"/>
    <e v="#N/A"/>
    <e v="#N/A"/>
    <e v="#N/A"/>
    <n v="0"/>
    <m/>
    <m/>
  </r>
  <r>
    <n v="235"/>
    <s v="OE5;SI;OTIC-ACT_21"/>
    <s v="OTIC;OTIC-ACT_21;Nov"/>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11-30T00:00:00"/>
    <s v="Nov"/>
    <e v="#N/A"/>
    <n v="8.3299999999999999E-2"/>
    <e v="#N/A"/>
    <e v="#N/A"/>
    <e v="#N/A"/>
    <e v="#N/A"/>
    <n v="0"/>
    <m/>
    <m/>
  </r>
  <r>
    <n v="235"/>
    <s v="OE5;SI;OTIC-ACT_21"/>
    <s v="OTIC;OTIC-ACT_21;Dic"/>
    <x v="3"/>
    <s v="Fortalecimiento Institucional"/>
    <s v="SI"/>
    <s v="TICS_16"/>
    <x v="0"/>
    <s v="4. Tecnologías de la Información y las Comunicaciones"/>
    <s v="OTIC-E_10"/>
    <s v="Política de Gobierno Digital."/>
    <s v="OTIC-ACT_21"/>
    <s v="Implementar IPV6 desde el punto de vista de Activos Fijos"/>
    <s v="OTIC"/>
    <s v="Oficina_de_Tecnologías_de_la_Información_y_las_Comunicaciones"/>
    <n v="1"/>
    <n v="12"/>
    <n v="2019"/>
    <d v="2019-12-30T00:00:00"/>
    <s v="Dic"/>
    <e v="#N/A"/>
    <n v="8.3299999999999999E-2"/>
    <e v="#N/A"/>
    <e v="#N/A"/>
    <e v="#N/A"/>
    <e v="#N/A"/>
    <n v="0"/>
    <m/>
    <m/>
  </r>
  <r>
    <m/>
    <m/>
    <m/>
    <x v="6"/>
    <m/>
    <m/>
    <m/>
    <x v="3"/>
    <m/>
    <m/>
    <m/>
    <m/>
    <m/>
    <m/>
    <m/>
    <m/>
    <m/>
    <m/>
    <m/>
    <m/>
    <m/>
    <m/>
    <m/>
    <m/>
    <m/>
    <m/>
    <m/>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
  <r>
    <x v="0"/>
    <n v="0.2"/>
  </r>
  <r>
    <x v="1"/>
    <m/>
  </r>
  <r>
    <x v="1"/>
    <m/>
  </r>
  <r>
    <x v="1"/>
    <m/>
  </r>
  <r>
    <x v="1"/>
    <m/>
  </r>
  <r>
    <x v="1"/>
    <m/>
  </r>
  <r>
    <x v="1"/>
    <m/>
  </r>
  <r>
    <x v="2"/>
    <n v="0.2"/>
  </r>
  <r>
    <x v="1"/>
    <m/>
  </r>
  <r>
    <x v="3"/>
    <n v="0.2"/>
  </r>
  <r>
    <x v="4"/>
    <n v="0.2"/>
  </r>
  <r>
    <x v="5"/>
    <n v="0.2"/>
  </r>
  <r>
    <x v="0"/>
    <n v="0.4"/>
  </r>
  <r>
    <x v="1"/>
    <n v="0.2"/>
  </r>
  <r>
    <x v="1"/>
    <n v="0.2"/>
  </r>
  <r>
    <x v="2"/>
    <n v="0.1"/>
  </r>
  <r>
    <x v="3"/>
    <n v="0.1"/>
  </r>
  <r>
    <x v="5"/>
    <n v="0.4"/>
  </r>
  <r>
    <x v="1"/>
    <n v="0.1"/>
  </r>
  <r>
    <x v="1"/>
    <n v="0.1"/>
  </r>
  <r>
    <x v="1"/>
    <n v="0.1"/>
  </r>
  <r>
    <x v="1"/>
    <n v="0.1"/>
  </r>
  <r>
    <x v="1"/>
    <n v="0.1"/>
  </r>
  <r>
    <x v="1"/>
    <n v="0.1"/>
  </r>
  <r>
    <x v="1"/>
    <n v="0.1"/>
  </r>
  <r>
    <x v="1"/>
    <n v="0.1"/>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
  <r>
    <n v="1"/>
    <s v="PES_Definir"/>
    <s v="OE1"/>
    <s v="Fortalecer la Vigilancia."/>
    <s v="SI"/>
    <s v="10. Plan de Acción Institucional - PAI"/>
    <s v="PAI"/>
    <s v="PAI_10"/>
    <s v="2. Plan de Acción Institucional - PAI"/>
    <s v="Seguimiento_Solicitudes"/>
    <s v="DCI-E_01"/>
    <s v="1. Resolver Solicitudes y/o Radicaciones allegadas a la Dependencia"/>
    <s v="DCI-ACT_01"/>
    <s v="1. Derechos de Petición Radicados"/>
    <s v="DCI"/>
    <x v="0"/>
    <s v="DCI-G_01"/>
    <s v="Despacho_del_Delegado_de_Concesiones_e_Infraestructura"/>
    <s v="DCI-D_01"/>
    <s v="Superintendente_Delegado_de_Concesiones_e_Infraestructura"/>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x v="0"/>
    <n v="2.8571428571428571E-3"/>
    <s v="Planeado"/>
    <n v="31"/>
    <n v="0"/>
    <n v="0"/>
    <n v="0"/>
    <n v="0"/>
    <n v="0"/>
    <n v="0"/>
    <n v="0"/>
    <n v="0"/>
    <n v="0"/>
    <n v="0"/>
    <n v="0"/>
    <n v="31"/>
    <s v="Ejecutado"/>
    <n v="31"/>
    <m/>
    <m/>
    <m/>
    <m/>
    <m/>
    <m/>
    <m/>
    <m/>
    <m/>
    <m/>
    <m/>
    <n v="31"/>
    <n v="1"/>
    <n v="31"/>
    <n v="1"/>
    <n v="2.8571428571428571E-3"/>
    <n v="2.8571428571428571E-3"/>
    <n v="0"/>
    <n v="0"/>
    <s v="DCI-ACT_01;Delegatura_de_Concesiones_e_Infraestructura;Despacho_del_Delegado_de_Concesiones_e_Infraestructura"/>
    <s v=" |202001: Aplicativos Orfeo y Vigia"/>
    <s v="Aplicativos Orfeo y Vigia"/>
    <s v="-"/>
    <s v="-"/>
    <s v="-"/>
    <s v="-"/>
    <s v="-"/>
    <s v="-"/>
    <s v="-"/>
    <s v="-"/>
    <s v="-"/>
  </r>
  <r>
    <n v="2"/>
    <s v="PES_Definir"/>
    <s v="OE1"/>
    <s v="Fortalecer la Vigilancia."/>
    <s v="SI"/>
    <s v="10. Plan de Acción Institucional - PAI"/>
    <s v="PAI"/>
    <s v="PAI_10"/>
    <s v="2. Plan de Acción Institucional - PAI"/>
    <s v="Averiguación_Preliminar"/>
    <s v="DCI-E_02"/>
    <s v="2. Resolver Análisis y/o Estudio de Averiguaciones Preliminares"/>
    <s v="DCI-ACT_02"/>
    <s v="2. Averiguación Preliminar"/>
    <s v="DCI"/>
    <x v="0"/>
    <s v="DCI-G_01"/>
    <s v="Despacho_del_Delegado_de_Concesiones_e_Infraestructura"/>
    <s v="DCI-D_01"/>
    <s v="Superintendente_Delegado_de_Concesiones_e_Infraestructura"/>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02;Delegatura_de_Concesiones_e_Infraestructura;Despacho_del_Delegado_de_Concesiones_e_Infraestructura"/>
    <s v=" |202001: N/A"/>
    <s v="N/A"/>
    <s v="-"/>
    <s v="-"/>
    <s v="-"/>
    <s v="-"/>
    <s v="-"/>
    <s v="-"/>
    <s v="-"/>
    <s v="-"/>
    <s v="-"/>
  </r>
  <r>
    <n v="3"/>
    <s v="PES_Definir"/>
    <s v="OE1"/>
    <s v="Fortalecer la Vigilancia."/>
    <s v="SI"/>
    <s v="10. Plan de Acción Institucional - PAI"/>
    <s v="PAI"/>
    <s v="PAI_10"/>
    <s v="2. Plan de Acción Institucional - PAI"/>
    <s v="Investigaciones"/>
    <s v="DCI-E_03"/>
    <s v="3. Resolver Actuaciones Administrativas anterior a Decreto 2409"/>
    <s v="DCI-ACT_03"/>
    <s v="1. INVESTIGACIÓN"/>
    <s v="DCI"/>
    <x v="0"/>
    <s v="DCI-G_01"/>
    <s v="Despacho_del_Delegado_de_Concesiones_e_Infraestructura"/>
    <s v="DCI-D_01"/>
    <s v="Superintendente_Delegado_de_Concesiones_e_Infraestructura"/>
    <s v="Misionales"/>
    <s v="Financiera"/>
    <s v="Funcionamiento"/>
    <m/>
    <m/>
    <m/>
    <m/>
    <s v="MIPG-P_00"/>
    <s v="MIPG-D_00"/>
    <n v="0"/>
    <n v="0"/>
    <n v="0"/>
    <n v="0"/>
    <n v="0"/>
    <n v="0"/>
    <n v="1"/>
    <s v="No. de Investigaciones realizadas / No. de aperturas de Investigaciones pendiente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03;Delegatura_de_Concesiones_e_Infraestructura;Despacho_del_Delegado_de_Concesiones_e_Infraestructura"/>
    <s v=" |202001: N/A"/>
    <s v="N/A"/>
    <s v="-"/>
    <s v="-"/>
    <s v="-"/>
    <s v="-"/>
    <s v="-"/>
    <s v="-"/>
    <s v="-"/>
    <s v="-"/>
    <s v="-"/>
  </r>
  <r>
    <n v="4"/>
    <s v="PES_Definir"/>
    <s v="OE1"/>
    <s v="Fortalecer la Vigilancia."/>
    <s v="SI"/>
    <s v="10. Plan de Acción Institucional - PAI"/>
    <s v="PAI"/>
    <s v="PAI_10"/>
    <s v="2. Plan de Acción Institucional - PAI"/>
    <s v="Investigaciones"/>
    <s v="DCI-E_03"/>
    <s v="3. Resolver Actuaciones Administrativas anterior a Decreto 2409"/>
    <s v="DCI-ACT_04"/>
    <s v="2. ETAPA PROBATORIA"/>
    <s v="DCI"/>
    <x v="0"/>
    <s v="DCI-G_01"/>
    <s v="Despacho_del_Delegado_de_Concesiones_e_Infraestructura"/>
    <s v="DCI-D_01"/>
    <s v="Superintendente_Delegado_de_Concesiones_e_Infraestructura"/>
    <s v="Misionales"/>
    <s v="Financiera"/>
    <s v="Funcionamiento"/>
    <m/>
    <m/>
    <m/>
    <m/>
    <s v="MIPG-P_00"/>
    <s v="MIPG-D_00"/>
    <n v="0"/>
    <n v="0"/>
    <n v="0"/>
    <n v="0"/>
    <n v="0"/>
    <n v="0"/>
    <n v="1"/>
    <s v="No. de Solicitudes de Pruebas Iniciada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04;Delegatura_de_Concesiones_e_Infraestructura;Despacho_del_Delegado_de_Concesiones_e_Infraestructura"/>
    <s v=" |202001: N/A"/>
    <s v="N/A"/>
    <s v="-"/>
    <s v="-"/>
    <s v="-"/>
    <s v="-"/>
    <s v="-"/>
    <s v="-"/>
    <s v="-"/>
    <s v="-"/>
    <s v="-"/>
  </r>
  <r>
    <n v="5"/>
    <s v="PES_Definir"/>
    <s v="OE1"/>
    <s v="Fortalecer la Vigilancia."/>
    <s v="SI"/>
    <s v="10. Plan de Acción Institucional - PAI"/>
    <s v="PAI"/>
    <s v="PAI_10"/>
    <s v="2. Plan de Acción Institucional - PAI"/>
    <s v="Investigaciones"/>
    <s v="DCI-E_03"/>
    <s v="3. Resolver Actuaciones Administrativas anterior a Decreto 2409"/>
    <s v="DCI-ACT_05"/>
    <s v="3. ALEGATOS"/>
    <s v="DCI"/>
    <x v="0"/>
    <s v="DCI-G_01"/>
    <s v="Despacho_del_Delegado_de_Concesiones_e_Infraestructura"/>
    <s v="DCI-D_01"/>
    <s v="Superintendente_Delegado_de_Concesiones_e_Infraestructura"/>
    <s v="Misionales"/>
    <s v="Financiera"/>
    <s v="Funcionamiento"/>
    <m/>
    <m/>
    <m/>
    <m/>
    <s v="MIPG-P_00"/>
    <s v="MIPG-D_00"/>
    <n v="0"/>
    <n v="0"/>
    <n v="0"/>
    <n v="0"/>
    <n v="0"/>
    <n v="0"/>
    <n v="1"/>
    <s v="No. de Alegat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05;Delegatura_de_Concesiones_e_Infraestructura;Despacho_del_Delegado_de_Concesiones_e_Infraestructura"/>
    <s v=" |202001: N/A"/>
    <s v="N/A"/>
    <s v="-"/>
    <s v="-"/>
    <s v="-"/>
    <s v="-"/>
    <s v="-"/>
    <s v="-"/>
    <s v="-"/>
    <s v="-"/>
    <s v="-"/>
  </r>
  <r>
    <n v="6"/>
    <s v="PES_Definir"/>
    <s v="OE1"/>
    <s v="Fortalecer la Vigilancia."/>
    <s v="SI"/>
    <s v="10. Plan de Acción Institucional - PAI"/>
    <s v="PAI"/>
    <s v="PAI_10"/>
    <s v="2. Plan de Acción Institucional - PAI"/>
    <s v="Investigaciones"/>
    <s v="DCI-E_03"/>
    <s v="3. Resolver Actuaciones Administrativas anterior a Decreto 2409"/>
    <s v="DCI-ACT_06"/>
    <s v="4. DECISIÓN DE FONDO"/>
    <s v="DCI"/>
    <x v="0"/>
    <s v="DCI-G_01"/>
    <s v="Despacho_del_Delegado_de_Concesiones_e_Infraestructura"/>
    <s v="DCI-D_01"/>
    <s v="Superintendente_Delegado_de_Concesiones_e_Infraestructura"/>
    <s v="Misionales"/>
    <s v="Financiera"/>
    <s v="Funcionamiento"/>
    <m/>
    <m/>
    <m/>
    <m/>
    <s v="MIPG-P_00"/>
    <s v="MIPG-D_00"/>
    <n v="0"/>
    <n v="0"/>
    <n v="0"/>
    <n v="0"/>
    <n v="0"/>
    <n v="0"/>
    <n v="1"/>
    <s v="No. de Fall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06;Delegatura_de_Concesiones_e_Infraestructura;Despacho_del_Delegado_de_Concesiones_e_Infraestructura"/>
    <s v=" |202001: N/A"/>
    <s v="N/A"/>
    <s v="-"/>
    <s v="-"/>
    <s v="-"/>
    <s v="-"/>
    <s v="-"/>
    <s v="-"/>
    <s v="-"/>
    <s v="-"/>
    <s v="-"/>
  </r>
  <r>
    <n v="7"/>
    <s v="PES_Definir"/>
    <s v="OE1"/>
    <s v="Fortalecer la Vigilancia."/>
    <s v="SI"/>
    <s v="10. Plan de Acción Institucional - PAI"/>
    <s v="PAI"/>
    <s v="PAI_10"/>
    <s v="2. Plan de Acción Institucional - PAI"/>
    <s v="Investigaciones"/>
    <s v="DCI-E_03"/>
    <s v="3. Resolver Actuaciones Administrativas anterior a Decreto 2409"/>
    <s v="DCI-ACT_07"/>
    <s v="5. RECURSOS DE REPOSICIÓN"/>
    <s v="DCI"/>
    <x v="0"/>
    <s v="DCI-G_01"/>
    <s v="Despacho_del_Delegado_de_Concesiones_e_Infraestructura"/>
    <s v="DCI-D_01"/>
    <s v="Superintendente_Delegado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07;Delegatura_de_Concesiones_e_Infraestructura;Despacho_del_Delegado_de_Concesiones_e_Infraestructura"/>
    <s v=" |202001: N/A"/>
    <s v="N/A"/>
    <s v="-"/>
    <s v="-"/>
    <s v="-"/>
    <s v="-"/>
    <s v="-"/>
    <s v="-"/>
    <s v="-"/>
    <s v="-"/>
    <s v="-"/>
  </r>
  <r>
    <n v="8"/>
    <s v="PES_Definir"/>
    <s v="OE1"/>
    <s v="Fortalecer la Vigilancia."/>
    <s v="SI"/>
    <s v="10. Plan de Acción Institucional - PAI"/>
    <s v="PAI"/>
    <s v="PAI_10"/>
    <s v="2. Plan de Acción Institucional - PAI"/>
    <s v="Investigaciones"/>
    <s v="DCI-E_03"/>
    <s v="3. Resolver Actuaciones Administrativas anterior a Decreto 2409"/>
    <s v="DCI-ACT_08"/>
    <s v="6. REVOCATORIA DIRECTA"/>
    <s v="DCI"/>
    <x v="0"/>
    <s v="DCI-G_01"/>
    <s v="Despacho_del_Delegado_de_Concesiones_e_Infraestructura"/>
    <s v="DCI-D_01"/>
    <s v="Superintendente_Delegado_de_Concesiones_e_Infraestructura"/>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08;Delegatura_de_Concesiones_e_Infraestructura;Despacho_del_Delegado_de_Concesiones_e_Infraestructura"/>
    <s v=" |202001: N/A"/>
    <s v="N/A"/>
    <s v="-"/>
    <s v="-"/>
    <s v="-"/>
    <s v="-"/>
    <s v="-"/>
    <s v="-"/>
    <s v="-"/>
    <s v="-"/>
    <s v="-"/>
  </r>
  <r>
    <n v="9"/>
    <s v="PES_Definir"/>
    <s v="OE1"/>
    <s v="Fortalecer la Vigilancia."/>
    <s v="SI"/>
    <s v="10. Plan de Acción Institucional - PAI"/>
    <s v="PAI"/>
    <s v="PAI_10"/>
    <s v="2. Plan de Acción Institucional - PAI"/>
    <s v="Investigaciones"/>
    <s v="DCI-E_04"/>
    <s v="4. Resolver Actuaciones Administrativas 2da Instancia - Decreto 2409"/>
    <s v="DCI-ACT_09"/>
    <s v="A. RECURSOS DE APELACIÓN"/>
    <s v="DCI"/>
    <x v="0"/>
    <s v="DCI-G_01"/>
    <s v="Despacho_del_Delegado_de_Concesiones_e_Infraestructura"/>
    <s v="DCI-D_01"/>
    <s v="Superintendente_Delegado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09;Delegatura_de_Concesiones_e_Infraestructura;Despacho_del_Delegado_de_Concesiones_e_Infraestructura"/>
    <s v=" |202001: N/A"/>
    <s v="N/A"/>
    <s v="-"/>
    <s v="-"/>
    <s v="-"/>
    <s v="-"/>
    <s v="-"/>
    <s v="-"/>
    <s v="-"/>
    <s v="-"/>
    <s v="-"/>
  </r>
  <r>
    <n v="10"/>
    <s v="PES_Definir"/>
    <s v="OE1"/>
    <s v="Fortalecer la Vigilancia."/>
    <s v="SI"/>
    <s v="10. Plan de Acción Institucional - PAI"/>
    <s v="PAI"/>
    <s v="PAI_10"/>
    <s v="2. Plan de Acción Institucional - PAI"/>
    <s v="Investigaciones"/>
    <s v="DCI-E_04"/>
    <s v="4. Resolver Actuaciones Administrativas 2da Instancia - Decreto 2409"/>
    <s v="DCI-ACT_10"/>
    <s v="B. RECURSOS DE QUEJA"/>
    <s v="DCI"/>
    <x v="0"/>
    <s v="DCI-G_01"/>
    <s v="Despacho_del_Delegado_de_Concesiones_e_Infraestructura"/>
    <s v="DCI-D_01"/>
    <s v="Superintendente_Delegado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10;Delegatura_de_Concesiones_e_Infraestructura;Despacho_del_Delegado_de_Concesiones_e_Infraestructura"/>
    <s v=" |202001: N/A"/>
    <s v="N/A"/>
    <s v="-"/>
    <s v="-"/>
    <s v="-"/>
    <s v="-"/>
    <s v="-"/>
    <s v="-"/>
    <s v="-"/>
    <s v="-"/>
    <s v="-"/>
  </r>
  <r>
    <n v="11"/>
    <s v="PES_Definir"/>
    <s v="OE1"/>
    <s v="Fortalecer la Vigilancia."/>
    <s v="SI"/>
    <s v="10. Plan de Acción Institucional - PAI"/>
    <s v="PAI"/>
    <s v="PAI_10"/>
    <s v="2. Plan de Acción Institucional - PAI"/>
    <s v="Investigaciones"/>
    <s v="DCI-E_04"/>
    <s v="4. Resolver Actuaciones Administrativas 2da Instancia - Decreto 2409"/>
    <s v="DCI-ACT_11"/>
    <s v="C. REVOCATORIA DIRECTA"/>
    <s v="DCI"/>
    <x v="0"/>
    <s v="DCI-G_01"/>
    <s v="Despacho_del_Delegado_de_Concesiones_e_Infraestructura"/>
    <s v="DCI-D_01"/>
    <s v="Superintendente_Delegado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11;Delegatura_de_Concesiones_e_Infraestructura;Despacho_del_Delegado_de_Concesiones_e_Infraestructura"/>
    <s v=" |202001: N/A"/>
    <s v="N/A"/>
    <s v="-"/>
    <s v="-"/>
    <s v="-"/>
    <s v="-"/>
    <s v="-"/>
    <s v="-"/>
    <s v="-"/>
    <s v="-"/>
    <s v="-"/>
  </r>
  <r>
    <n v="12"/>
    <s v="PES_Definir"/>
    <s v="OE1"/>
    <s v="Fortalecer la Vigilancia."/>
    <s v="SI"/>
    <s v="12. Política Operacional"/>
    <s v="PEI"/>
    <s v="PEI_02"/>
    <s v=" 1. Plan Estratégico Institucional - PEI"/>
    <s v="PEI_13 - Planes de Prevención"/>
    <s v="DCI-E_05"/>
    <s v="5. Piloto de Índices de Servicios para Supervisión Inteligente en Concesiones e Infraestructura"/>
    <s v="DCI-ACT_12"/>
    <s v="1. Estructuración y parametrización del Índice de Servicio y Programas aplicables al Software del modelo de Supervisión Inteligente. "/>
    <s v="DCI"/>
    <x v="0"/>
    <s v="DCI-G_01"/>
    <s v="Despacho_del_Delegado_de_Concesiones_e_Infraestructura"/>
    <s v="DCI-D_01"/>
    <s v="Superintendente_Delegado_de_Concesiones_e_Infraestructura"/>
    <s v="Misionales"/>
    <s v="Financiera"/>
    <s v="Fortalecimiento"/>
    <s v="C-2410-0600-3-0-2410006-02_x000a_C-2410-0600-3-0-2410002-02"/>
    <s v="2410006_01_x000a_2410002_02"/>
    <n v="300000000"/>
    <m/>
    <s v="MIPG-P_00"/>
    <s v="MIPG-D_00"/>
    <n v="0"/>
    <n v="0"/>
    <n v="0"/>
    <n v="0"/>
    <n v="0"/>
    <n v="0"/>
    <n v="1"/>
    <s v="% de Avance en estructuración de Software de Indicadores de Servicio"/>
    <s v="POR_DEFINIR"/>
    <d v="2020-04-01T00:00:00"/>
    <d v="2020-06-30T00:00:00"/>
    <n v="4"/>
    <n v="6"/>
    <n v="3"/>
    <s v="Abril"/>
    <s v="Junio"/>
    <x v="0"/>
    <n v="7.4074074074074068E-3"/>
    <s v="Planeado"/>
    <n v="0"/>
    <n v="0"/>
    <n v="0"/>
    <n v="0"/>
    <n v="0"/>
    <n v="1"/>
    <n v="0"/>
    <n v="0"/>
    <n v="0"/>
    <n v="0"/>
    <n v="0"/>
    <n v="0"/>
    <n v="1"/>
    <s v="Ejecutado"/>
    <n v="0"/>
    <m/>
    <m/>
    <m/>
    <m/>
    <m/>
    <m/>
    <m/>
    <m/>
    <m/>
    <m/>
    <m/>
    <n v="0"/>
    <n v="0"/>
    <n v="0"/>
    <n v="0"/>
    <n v="0"/>
    <n v="0"/>
    <s v="Por Ejecutar"/>
    <s v="Junio"/>
    <s v="DCI-ACT_12;Delegatura_de_Concesiones_e_Infraestructura;Despacho_del_Delegado_de_Concesiones_e_Infraestructura"/>
    <s v=" |202001: N/A"/>
    <s v="N/A"/>
    <s v="-"/>
    <s v="-"/>
    <s v="-"/>
    <s v="-"/>
    <s v="-"/>
    <s v="-"/>
    <s v="-"/>
    <s v="-"/>
    <s v="-"/>
  </r>
  <r>
    <n v="13"/>
    <s v="PES_Definir"/>
    <s v="OE1"/>
    <s v="Fortalecer la Vigilancia."/>
    <s v="SI"/>
    <s v="12. Política Operacional"/>
    <s v="PEI"/>
    <s v="PEI_02"/>
    <s v=" 1. Plan Estratégico Institucional - PEI"/>
    <s v="PEI_13 - Planes de Prevención"/>
    <s v="DCI-E_05"/>
    <s v="5. Piloto de Índices de Servicios para Supervisión Inteligente en Concesiones e Infraestructura"/>
    <s v="DCI-ACT_13"/>
    <s v="2. Contratación del desarrollo del software de Modelo de Supervisión Inteligente."/>
    <s v="DCI"/>
    <x v="0"/>
    <s v="DCI-G_01"/>
    <s v="Despacho_del_Delegado_de_Concesiones_e_Infraestructura"/>
    <s v="DCI-D_01"/>
    <s v="Superintendente_Delegado_de_Concesiones_e_Infraestructura"/>
    <s v="Misionales"/>
    <s v="Financiera"/>
    <s v="Fortalecimiento"/>
    <s v="C-2410-0600-3-0-2410006-02_x000a_C-2410-0600-3-0-2410002-02"/>
    <s v="2410006_01_x000a_2410002_02"/>
    <n v="59500000"/>
    <n v="0"/>
    <s v="MIPG-P_00"/>
    <s v="MIPG-D_00"/>
    <n v="0"/>
    <n v="0"/>
    <n v="0"/>
    <n v="0"/>
    <n v="0"/>
    <n v="0"/>
    <n v="1"/>
    <s v="Ejecución de Contrato de Software de Indicadores de Servicio"/>
    <s v="POR_DEFINIR"/>
    <d v="2020-07-01T00:00:00"/>
    <d v="2020-12-31T00:00:00"/>
    <n v="7"/>
    <n v="12"/>
    <n v="6.1"/>
    <s v="Julio"/>
    <s v="Diciembre"/>
    <x v="0"/>
    <n v="7.4074074074074068E-3"/>
    <s v="Planeado"/>
    <n v="0"/>
    <n v="0"/>
    <n v="0"/>
    <n v="0"/>
    <n v="0"/>
    <n v="0"/>
    <n v="0"/>
    <n v="0"/>
    <n v="0"/>
    <n v="0"/>
    <n v="1"/>
    <n v="0"/>
    <n v="1"/>
    <s v="Ejecutado"/>
    <n v="0"/>
    <m/>
    <m/>
    <m/>
    <m/>
    <m/>
    <m/>
    <m/>
    <m/>
    <m/>
    <m/>
    <m/>
    <n v="0"/>
    <n v="0"/>
    <n v="0"/>
    <n v="0"/>
    <n v="0"/>
    <n v="0"/>
    <s v="Por Ejecutar"/>
    <s v="Diciembre"/>
    <s v="DCI-ACT_13;Delegatura_de_Concesiones_e_Infraestructura;Despacho_del_Delegado_de_Concesiones_e_Infraestructura"/>
    <s v=" |202001: N/A"/>
    <s v="N/A"/>
    <s v="-"/>
    <s v="-"/>
    <s v="-"/>
    <s v="-"/>
    <s v="-"/>
    <s v="-"/>
    <s v="-"/>
    <s v="-"/>
    <s v="-"/>
  </r>
  <r>
    <n v="14"/>
    <s v="PES_Definir"/>
    <s v="OE1"/>
    <s v="Fortalecer la Vigilancia."/>
    <s v="SI"/>
    <s v="12. Política Operacional"/>
    <s v="PEI"/>
    <s v="PEI_02"/>
    <s v=" 1. Plan Estratégico Institucional - PEI"/>
    <s v="PEI_13 - Planes de Prevención"/>
    <s v="DCI-E_05"/>
    <s v="5. Piloto de Índices de Servicios para Supervisión Inteligente en Concesiones e Infraestructura"/>
    <s v="DCI-ACT_14"/>
    <s v="3. Plan Piloto de Aplicación de la Herramienta Metodológica de Índices de Servicio al 10% de los supervisados."/>
    <s v="DCI"/>
    <x v="0"/>
    <s v="DCI-G_01"/>
    <s v="Despacho_del_Delegado_de_Concesiones_e_Infraestructura"/>
    <s v="DCI-D_01"/>
    <s v="Superintendente_Delegado_de_Concesiones_e_Infraestructura"/>
    <s v="Misionales"/>
    <s v="Financiera"/>
    <s v="Fortalecimiento"/>
    <s v="C-2410-0600-3-0-2410006-02_x000a_C-2410-0600-3-0-2410002-02"/>
    <s v="2410006_01_x000a_2410002_02"/>
    <n v="440000000"/>
    <n v="2499000000"/>
    <s v="MIPG-P_00"/>
    <s v="MIPG-D_00"/>
    <n v="0"/>
    <n v="0"/>
    <n v="0"/>
    <n v="0"/>
    <n v="0"/>
    <n v="0"/>
    <n v="14"/>
    <s v="No. Supervisados con Metodológica de Índices de Servicio Aplicada"/>
    <s v="POR_DEFINIR"/>
    <d v="2020-02-01T00:00:00"/>
    <d v="2020-04-30T00:00:00"/>
    <n v="2"/>
    <n v="4"/>
    <n v="2.9666666666666668"/>
    <s v="Febrero"/>
    <s v="Abril"/>
    <x v="0"/>
    <n v="7.4074074074074068E-3"/>
    <s v="Planeado"/>
    <n v="0"/>
    <n v="0"/>
    <n v="0"/>
    <n v="2"/>
    <n v="7"/>
    <n v="5"/>
    <n v="0"/>
    <n v="0"/>
    <n v="0"/>
    <n v="0"/>
    <n v="0"/>
    <n v="0"/>
    <n v="14"/>
    <s v="Ejecutado"/>
    <n v="0"/>
    <m/>
    <m/>
    <m/>
    <m/>
    <m/>
    <m/>
    <m/>
    <m/>
    <m/>
    <m/>
    <m/>
    <n v="0"/>
    <n v="0"/>
    <n v="0"/>
    <n v="0"/>
    <n v="0"/>
    <n v="0"/>
    <s v="Por Ejecutar"/>
    <s v="Abril"/>
    <s v="DCI-ACT_14;Delegatura_de_Concesiones_e_Infraestructura;Despacho_del_Delegado_de_Concesiones_e_Infraestructura"/>
    <s v=" |202001: N/A"/>
    <s v="N/A"/>
    <s v="-"/>
    <s v="-"/>
    <s v="-"/>
    <s v="-"/>
    <s v="-"/>
    <s v="-"/>
    <s v="-"/>
    <s v="-"/>
    <s v="-"/>
  </r>
  <r>
    <n v="15"/>
    <s v="PES_00"/>
    <s v="OE1"/>
    <s v="Fortalecer la Vigilancia."/>
    <s v="SI"/>
    <s v="2. Accesibilidad"/>
    <s v="PEI"/>
    <s v="PEI_02"/>
    <s v=" 1. Plan Estratégico Institucional - PEI"/>
    <s v="PEI_02 - Accesibilidad"/>
    <s v="DCI-E_06"/>
    <s v="6. Expedición, Publicación y Divulgación de los criterios de Supervisión de Accesibilidad"/>
    <s v="DCI-ACT_15"/>
    <s v="1. Proyectar circular"/>
    <s v="DCI"/>
    <x v="0"/>
    <s v="DCI-G_01"/>
    <s v="Despacho_del_Delegado_de_Concesiones_e_Infraestructura"/>
    <s v="DCI-D_01"/>
    <s v="Superintendente_Delegado_de_Concesiones_e_Infraestructura"/>
    <s v="Misionales"/>
    <s v="Financiera"/>
    <s v="Fortalecimiento"/>
    <s v="C-2410-0600-3-0-2410006-02"/>
    <s v="2410006_01"/>
    <n v="0"/>
    <m/>
    <s v="MIPG-P_00"/>
    <s v="MIPG-D_00"/>
    <n v="1"/>
    <n v="0.4"/>
    <n v="0.2"/>
    <n v="0.2"/>
    <n v="0.2"/>
    <n v="1"/>
    <n v="0.33339999999999997"/>
    <s v="Expedición y Aprobación de la Circular"/>
    <s v="POR_DEFINIR"/>
    <d v="2020-02-01T00:00:00"/>
    <d v="2020-02-28T00:00:00"/>
    <n v="2"/>
    <n v="2"/>
    <n v="0.9"/>
    <s v="Febrero"/>
    <s v="Febrero"/>
    <x v="1"/>
    <n v="7.4074074074074068E-3"/>
    <s v="Planeado"/>
    <n v="0"/>
    <n v="1"/>
    <n v="0"/>
    <n v="0"/>
    <n v="0"/>
    <n v="0"/>
    <n v="0"/>
    <n v="0"/>
    <n v="0"/>
    <n v="0"/>
    <n v="0"/>
    <n v="0"/>
    <n v="1"/>
    <s v="Ejecutado"/>
    <n v="0"/>
    <m/>
    <m/>
    <m/>
    <m/>
    <m/>
    <m/>
    <m/>
    <m/>
    <m/>
    <m/>
    <m/>
    <n v="0"/>
    <n v="0"/>
    <n v="0"/>
    <n v="0"/>
    <n v="0"/>
    <n v="0"/>
    <s v="Por Ejecutar"/>
    <s v="Febrero"/>
    <s v="DCI-ACT_15;Delegatura_de_Concesiones_e_Infraestructura;Despacho_del_Delegado_de_Concesiones_e_Infraestructura"/>
    <s v=" |202001: N/A"/>
    <s v="N/A"/>
    <s v="-"/>
    <s v="-"/>
    <s v="-"/>
    <s v="-"/>
    <s v="-"/>
    <s v="-"/>
    <s v="-"/>
    <s v="-"/>
    <s v="-"/>
  </r>
  <r>
    <n v="16"/>
    <s v="PES_00"/>
    <s v="OE1"/>
    <s v="Fortalecer la Vigilancia."/>
    <s v="SI"/>
    <s v="2. Accesibilidad"/>
    <s v="PEI"/>
    <s v="PEI_02"/>
    <s v=" 1. Plan Estratégico Institucional - PEI"/>
    <s v="PEI_02 - Accesibilidad"/>
    <s v="DCI-E_06"/>
    <s v="6. Expedición, Publicación y Divulgación de los criterios de Supervisión de Accesibilidad"/>
    <s v="DCI-ACT_16"/>
    <s v="2. Divulgar circular"/>
    <s v="DCI"/>
    <x v="0"/>
    <s v="DCI-G_01"/>
    <s v="Despacho_del_Delegado_de_Concesiones_e_Infraestructura"/>
    <s v="DCI-D_01"/>
    <s v="Superintendente_Delegado_de_Concesiones_e_Infraestructura"/>
    <s v="Misionales"/>
    <s v="Financiera"/>
    <s v="Fortalecimiento"/>
    <s v="C-2410-0600-3-0-2410006-02"/>
    <s v="2410006_01"/>
    <n v="400000000"/>
    <m/>
    <s v="MIPG-P_00"/>
    <s v="MIPG-D_00"/>
    <n v="1"/>
    <n v="0.4"/>
    <n v="0.2"/>
    <n v="0.2"/>
    <n v="0.2"/>
    <n v="1"/>
    <n v="0.33329999999999999"/>
    <s v="No. de Vigilados con Planes Progresivos Definidos / No. Total, de Vigilados Sensibilizados."/>
    <s v="POR_DEFINIR"/>
    <d v="2020-11-01T00:00:00"/>
    <d v="2020-11-30T00:00:00"/>
    <n v="11"/>
    <n v="11"/>
    <n v="0.96666666666666667"/>
    <s v="Noviembre"/>
    <s v="Noviembre"/>
    <x v="0"/>
    <n v="7.4074074074074068E-3"/>
    <s v="Planeado"/>
    <n v="0"/>
    <n v="0"/>
    <n v="0"/>
    <n v="0"/>
    <n v="0"/>
    <n v="0"/>
    <n v="0"/>
    <n v="0"/>
    <n v="0"/>
    <n v="0"/>
    <n v="0"/>
    <n v="0"/>
    <n v="0"/>
    <s v="Ejecutado"/>
    <n v="0"/>
    <m/>
    <m/>
    <m/>
    <m/>
    <m/>
    <m/>
    <m/>
    <m/>
    <m/>
    <m/>
    <m/>
    <n v="0"/>
    <n v="0"/>
    <n v="0"/>
    <n v="0"/>
    <n v="0"/>
    <n v="0"/>
    <s v="Por Ejecutar"/>
    <s v="Noviembre"/>
    <s v="DCI-ACT_16;Delegatura_de_Concesiones_e_Infraestructura;Despacho_del_Delegado_de_Concesiones_e_Infraestructura"/>
    <s v=" |202001: N/A"/>
    <s v="N/A"/>
    <s v="-"/>
    <s v="-"/>
    <s v="-"/>
    <s v="-"/>
    <s v="-"/>
    <s v="-"/>
    <s v="-"/>
    <s v="-"/>
    <s v="-"/>
  </r>
  <r>
    <n v="17"/>
    <s v="PES_Definir"/>
    <s v="OE1"/>
    <s v="Fortalecer la Vigilancia."/>
    <s v="SI"/>
    <s v="10. Plan de Acción Institucional - PAI"/>
    <s v="PAI"/>
    <s v="PAI_10"/>
    <s v="2. Plan de Acción Institucional - PAI"/>
    <s v="Gestión_PQRS"/>
    <s v="DCI-E_07"/>
    <s v="A. Peticiones, Quejas, Reclamos y Solicitudes."/>
    <s v="DCI-ACT_17"/>
    <s v="A. Peticiones, Quejas, Reclamos y Solicitudes."/>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x v="0"/>
    <n v="2.8571428571428571E-3"/>
    <s v="Planeado"/>
    <n v="76"/>
    <n v="0"/>
    <n v="0"/>
    <n v="0"/>
    <n v="0"/>
    <n v="0"/>
    <n v="0"/>
    <n v="0"/>
    <n v="0"/>
    <n v="0"/>
    <n v="0"/>
    <n v="0"/>
    <n v="76"/>
    <s v="Ejecutado"/>
    <n v="76"/>
    <m/>
    <m/>
    <m/>
    <m/>
    <m/>
    <m/>
    <m/>
    <m/>
    <m/>
    <m/>
    <m/>
    <n v="76"/>
    <n v="1"/>
    <n v="76"/>
    <n v="1"/>
    <n v="2.8571428571428571E-3"/>
    <n v="2.8571428571428571E-3"/>
    <n v="0"/>
    <n v="0"/>
    <s v="DCI-ACT_17;Delegatura_de_Concesiones_e_Infraestructura;Dirección_de_Promoción_y_Prevención_Concesiones_e_Infraestructura"/>
    <s v=" |202001: Aplicativos Orfeo y Vigia"/>
    <s v="Aplicativos Orfeo y Vigia"/>
    <s v="-"/>
    <s v="-"/>
    <s v="-"/>
    <s v="-"/>
    <s v="-"/>
    <s v="-"/>
    <s v="-"/>
    <s v="-"/>
    <s v="-"/>
  </r>
  <r>
    <n v="18"/>
    <s v="PES_Definir"/>
    <s v="OE1"/>
    <s v="Fortalecer la Vigilancia."/>
    <s v="SI"/>
    <s v="10. Plan de Acción Institucional - PAI"/>
    <s v="PAI"/>
    <s v="PAI_10"/>
    <s v="2. Plan de Acción Institucional - PAI"/>
    <s v="PyP_Divulgación"/>
    <s v="DCI-E_08"/>
    <s v="1. Divulgación"/>
    <s v="DCI-ACT_18"/>
    <s v="Asistir sesiones con la ciudadanía, vigilados, organizaciones cívicas y otras entidades"/>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2"/>
    <s v="# de acciones de divulgación realizadas /# de acciones de divulgación programadas"/>
    <s v="POR_DEFINIR"/>
    <d v="2020-03-01T00:00:00"/>
    <d v="2020-09-30T00:00:00"/>
    <n v="3"/>
    <n v="9"/>
    <n v="7.1"/>
    <s v="Marzo"/>
    <s v="Septiembre"/>
    <x v="2"/>
    <n v="2.8571428571428571E-3"/>
    <s v="Planeado"/>
    <n v="0"/>
    <n v="1"/>
    <n v="2"/>
    <n v="3"/>
    <n v="3"/>
    <n v="2"/>
    <n v="2"/>
    <n v="4"/>
    <n v="3"/>
    <n v="3"/>
    <n v="3"/>
    <n v="2"/>
    <n v="28"/>
    <s v="Ejecutado"/>
    <n v="2"/>
    <m/>
    <m/>
    <m/>
    <m/>
    <m/>
    <m/>
    <m/>
    <m/>
    <m/>
    <m/>
    <m/>
    <n v="2"/>
    <n v="7.1428571428571425E-2"/>
    <n v="0"/>
    <n v="0"/>
    <n v="2.040816326530612E-4"/>
    <n v="0"/>
    <n v="0"/>
    <s v="Septiembre"/>
    <s v="DCI-ACT_18;Delegatura_de_Concesiones_e_Infraestructura;Dirección_de_Promoción_y_Prevención_Concesiones_e_Infraestructura"/>
    <s v=" |202001: Actas firmadas por los asistente, cuadro seguimiento mesas de trabajo Delgada de Concesiones e Infraestructura "/>
    <s v="Actas firmadas por los asistente, cuadro seguimiento mesas de trabajo Delgada de Concesiones e Infraestructura "/>
    <s v="-"/>
    <s v="-"/>
    <s v="-"/>
    <s v="-"/>
    <s v="-"/>
    <s v="-"/>
    <s v="-"/>
    <s v="-"/>
    <s v="-"/>
  </r>
  <r>
    <n v="19"/>
    <s v="PES_Definir"/>
    <s v="OE1"/>
    <s v="Fortalecer la Vigilancia."/>
    <s v="SI"/>
    <s v="10. Plan de Acción Institucional - PAI"/>
    <s v="PAI"/>
    <s v="PAI_10"/>
    <s v="2. Plan de Acción Institucional - PAI"/>
    <s v="PyP_Divulgación"/>
    <s v="DCI-E_08"/>
    <s v="1. Divulgación"/>
    <s v="DCI-ACT_19"/>
    <s v="Mesas de Trabajo de socialización de las Normas Técnicas de Accesibilidad"/>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De Mesas de Trabajo de Socialización Realizadas / No. De Mesas de Trabajo de Socialización Programadas"/>
    <s v="POR_DEFINIR"/>
    <d v="2020-01-01T00:00:00"/>
    <d v="2020-12-30T00:00:00"/>
    <n v="1"/>
    <n v="12"/>
    <n v="12.133333333333333"/>
    <s v="Enero"/>
    <s v="Diciembre"/>
    <x v="0"/>
    <n v="2.8571428571428571E-3"/>
    <s v="Planeado"/>
    <n v="0"/>
    <n v="1"/>
    <n v="2"/>
    <n v="3"/>
    <n v="3"/>
    <n v="2"/>
    <n v="2"/>
    <n v="4"/>
    <n v="3"/>
    <n v="3"/>
    <n v="3"/>
    <n v="2"/>
    <n v="28"/>
    <s v="Ejecutado"/>
    <n v="0"/>
    <m/>
    <m/>
    <m/>
    <m/>
    <m/>
    <m/>
    <m/>
    <m/>
    <m/>
    <m/>
    <m/>
    <n v="0"/>
    <n v="0"/>
    <n v="0"/>
    <n v="0"/>
    <n v="0"/>
    <n v="0"/>
    <n v="0"/>
    <s v="Diciembre"/>
    <s v="DCI-ACT_19;Delegatura_de_Concesiones_e_Infraestructura;Dirección_de_Promoción_y_Prevención_Concesiones_e_Infraestructura"/>
    <s v=" |202001: N/A"/>
    <s v="N/A"/>
    <s v="-"/>
    <s v="-"/>
    <s v="-"/>
    <s v="-"/>
    <s v="-"/>
    <s v="-"/>
    <s v="-"/>
    <s v="-"/>
    <s v="-"/>
  </r>
  <r>
    <n v="20"/>
    <s v="PES_Definir"/>
    <s v="OE1"/>
    <s v="Fortalecer la Vigilancia."/>
    <s v="SI"/>
    <s v="10. Plan de Acción Institucional - PAI"/>
    <s v="PAI"/>
    <s v="PAI_10"/>
    <s v="2. Plan de Acción Institucional - PAI"/>
    <s v="PyP_Divulgación"/>
    <s v="DCI-E_08"/>
    <s v="1. Divulgación"/>
    <s v="DCI-ACT_20"/>
    <s v="Asistencia a Eventos  de Promoción"/>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Total de Solicitudes Atendidas/ Total Solicitudes Recibidas"/>
    <s v="POR_DEFINIR"/>
    <d v="2020-01-01T00:00:00"/>
    <d v="2020-03-30T00:00:00"/>
    <n v="1"/>
    <n v="3"/>
    <n v="2.9666666666666668"/>
    <s v="Enero"/>
    <s v="Marzo"/>
    <x v="0"/>
    <n v="2.8571428571428571E-3"/>
    <s v="Planeado"/>
    <n v="0"/>
    <n v="0"/>
    <n v="0"/>
    <n v="0"/>
    <n v="0"/>
    <n v="0"/>
    <n v="0"/>
    <n v="0"/>
    <n v="0"/>
    <n v="0"/>
    <n v="0"/>
    <n v="0"/>
    <n v="0"/>
    <s v="Ejecutado"/>
    <n v="0"/>
    <m/>
    <m/>
    <m/>
    <m/>
    <m/>
    <m/>
    <m/>
    <m/>
    <m/>
    <m/>
    <m/>
    <n v="0"/>
    <n v="0"/>
    <n v="0"/>
    <n v="1"/>
    <n v="0"/>
    <n v="2.8571428571428571E-3"/>
    <n v="0"/>
    <s v="Marzo"/>
    <s v="DCI-ACT_20;Delegatura_de_Concesiones_e_Infraestructura;Dirección_de_Promoción_y_Prevención_Concesiones_e_Infraestructura"/>
    <s v=" |202001: N/A"/>
    <s v="N/A"/>
    <s v="-"/>
    <s v="-"/>
    <s v="-"/>
    <s v="-"/>
    <s v="-"/>
    <s v="-"/>
    <s v="-"/>
    <s v="-"/>
    <s v="-"/>
  </r>
  <r>
    <n v="21"/>
    <s v="PES_Definir"/>
    <s v="OE1"/>
    <s v="Fortalecer la Vigilancia."/>
    <s v="SI"/>
    <s v="10. Plan de Acción Institucional - PAI"/>
    <s v="PAI"/>
    <s v="PAI_10"/>
    <s v="2. Plan de Acción Institucional - PAI"/>
    <s v="PyP_Campañas de Promoción y Capacitación"/>
    <s v="DCI-E_09"/>
    <s v="2. Campañas de Promoción y Capacitación"/>
    <s v="DCI-ACT_21"/>
    <s v="Promover la formalización administración infraestructura aeroportuaria a cargo de entes territoriales."/>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0"/>
    <s v="# de entes territoriales con acciones realizadas / # de Entes Territoriales identificados que no se encuentran formalizados"/>
    <s v="POR_DEFINIR"/>
    <d v="2020-01-01T00:00:00"/>
    <d v="2020-11-30T00:00:00"/>
    <n v="1"/>
    <n v="11"/>
    <n v="11.133333333333333"/>
    <s v="Enero"/>
    <s v="Noviembre"/>
    <x v="0"/>
    <n v="2.8571428571428571E-3"/>
    <s v="Planeado"/>
    <n v="0"/>
    <n v="0"/>
    <n v="5"/>
    <n v="10"/>
    <n v="10"/>
    <n v="5"/>
    <n v="10"/>
    <n v="10"/>
    <n v="10"/>
    <n v="5"/>
    <n v="5"/>
    <n v="0"/>
    <n v="70"/>
    <s v="Ejecutado"/>
    <n v="0"/>
    <m/>
    <m/>
    <m/>
    <m/>
    <m/>
    <m/>
    <m/>
    <m/>
    <m/>
    <m/>
    <m/>
    <n v="0"/>
    <n v="0"/>
    <n v="0"/>
    <n v="0"/>
    <n v="0"/>
    <n v="0"/>
    <n v="0"/>
    <s v="Noviembre"/>
    <s v="DCI-ACT_21;Delegatura_de_Concesiones_e_Infraestructura;Dirección_de_Promoción_y_Prevención_Concesiones_e_Infraestructura"/>
    <s v=" |202001: N/A"/>
    <s v="N/A"/>
    <s v="-"/>
    <s v="-"/>
    <s v="-"/>
    <s v="-"/>
    <s v="-"/>
    <s v="-"/>
    <s v="-"/>
    <s v="-"/>
    <s v="-"/>
  </r>
  <r>
    <n v="22"/>
    <s v="PES_Definir"/>
    <s v="OE1"/>
    <s v="Fortalecer la Vigilancia."/>
    <s v="SI"/>
    <s v="10. Plan de Acción Institucional - PAI"/>
    <s v="PAI"/>
    <s v="PAI_10"/>
    <s v="2. Plan de Acción Institucional - PAI"/>
    <s v="PyP_Campañas de Promoción y Capacitación"/>
    <s v="DCI-E_09"/>
    <s v="2. Campañas de Promoción y Capacitación"/>
    <s v="DCI-ACT_22"/>
    <s v="Promover la formalización de la prestación del servicio de los Terminal de Transporte Terrestre automotor"/>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35"/>
    <s v="# de actividades realizadas para promover la formalización de los TTTA, que no se encuentran habilitadas por el Ministerio de Transporte/ TTTA identificados, que no se encuentran habilitadas por el Ministerio de Transporte"/>
    <s v="POR_DEFINIR"/>
    <d v="2020-03-01T00:00:00"/>
    <d v="2020-11-30T00:00:00"/>
    <n v="3"/>
    <n v="11"/>
    <n v="9.1333333333333329"/>
    <s v="Marzo"/>
    <s v="Noviembre"/>
    <x v="0"/>
    <n v="2.8571428571428571E-3"/>
    <s v="Planeado"/>
    <n v="0"/>
    <n v="0"/>
    <n v="3"/>
    <n v="5"/>
    <n v="6"/>
    <n v="3"/>
    <n v="3"/>
    <n v="6"/>
    <n v="6"/>
    <n v="5"/>
    <n v="0"/>
    <n v="0"/>
    <n v="37"/>
    <s v="Ejecutado"/>
    <n v="0"/>
    <m/>
    <m/>
    <m/>
    <m/>
    <m/>
    <m/>
    <m/>
    <m/>
    <m/>
    <m/>
    <m/>
    <n v="0"/>
    <n v="0"/>
    <n v="0"/>
    <n v="0"/>
    <n v="0"/>
    <n v="0"/>
    <n v="0"/>
    <s v="Noviembre"/>
    <s v="DCI-ACT_22;Delegatura_de_Concesiones_e_Infraestructura;Dirección_de_Promoción_y_Prevención_Concesiones_e_Infraestructura"/>
    <s v=" |202001: N/A"/>
    <s v="N/A"/>
    <s v="-"/>
    <s v="-"/>
    <s v="-"/>
    <s v="-"/>
    <s v="-"/>
    <s v="-"/>
    <s v="-"/>
    <s v="-"/>
    <s v="-"/>
  </r>
  <r>
    <n v="23"/>
    <s v="PES_Definir"/>
    <s v="OE1"/>
    <s v="Fortalecer la Vigilancia."/>
    <s v="SI"/>
    <s v="10. Plan de Acción Institucional - PAI"/>
    <s v="PAI"/>
    <s v="PAI_10"/>
    <s v="2. Plan de Acción Institucional - PAI"/>
    <s v="PyP_Campañas de Promoción y Capacitación"/>
    <s v="DCI-E_09"/>
    <s v="2. Campañas de Promoción y Capacitación"/>
    <s v="DCI-ACT_23"/>
    <s v="Requerir Planes de Acción para promover la mejora de la infraestructura de servicio público en los corredores logísticos de transporte."/>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7"/>
    <s v="# de corredores de transporte con acciones / # de corredores logísticos estratégicos"/>
    <s v="POR_DEFINIR"/>
    <d v="2020-03-01T00:00:00"/>
    <d v="2020-12-30T00:00:00"/>
    <n v="3"/>
    <n v="12"/>
    <n v="10.133333333333333"/>
    <s v="Marzo"/>
    <s v="Diciembre"/>
    <x v="0"/>
    <n v="2.8571428571428571E-3"/>
    <s v="Planeado"/>
    <n v="0"/>
    <n v="0"/>
    <n v="161"/>
    <n v="47"/>
    <n v="0"/>
    <n v="0"/>
    <n v="0"/>
    <n v="0"/>
    <n v="0"/>
    <n v="0"/>
    <n v="0"/>
    <n v="0"/>
    <n v="208"/>
    <s v="Ejecutado"/>
    <n v="0"/>
    <m/>
    <m/>
    <m/>
    <m/>
    <m/>
    <m/>
    <m/>
    <m/>
    <m/>
    <m/>
    <m/>
    <n v="0"/>
    <n v="0"/>
    <n v="0"/>
    <n v="0"/>
    <n v="0"/>
    <n v="0"/>
    <n v="0"/>
    <s v="Diciembre"/>
    <s v="DCI-ACT_23;Delegatura_de_Concesiones_e_Infraestructura;Dirección_de_Promoción_y_Prevención_Concesiones_e_Infraestructura"/>
    <s v=" |202001: N/A"/>
    <s v="N/A"/>
    <s v="-"/>
    <s v="-"/>
    <s v="-"/>
    <s v="-"/>
    <s v="-"/>
    <s v="-"/>
    <s v="-"/>
    <s v="-"/>
    <s v="-"/>
  </r>
  <r>
    <n v="24"/>
    <s v="PES_Definir"/>
    <s v="OE1"/>
    <s v="Fortalecer la Vigilancia."/>
    <s v="SI"/>
    <s v="10. Plan de Acción Institucional - PAI"/>
    <s v="PAI"/>
    <s v="PAI_10"/>
    <s v="2. Plan de Acción Institucional - PAI"/>
    <s v="PyP_Campañas de Promoción y Capacitación"/>
    <s v="DCI-E_09"/>
    <s v="2. Campañas de Promoción y Capacitación"/>
    <s v="DCI-ACT_24"/>
    <s v="Generación de Insumos para Campañas de Promoción y Capacitación."/>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Contenidos Realizados / No. Contenidos Programadas"/>
    <s v="POR_DEFINIR"/>
    <d v="2020-03-01T00:00:00"/>
    <d v="2020-12-30T00:00:00"/>
    <n v="3"/>
    <n v="12"/>
    <n v="10.133333333333333"/>
    <s v="Marzo"/>
    <s v="Diciembre"/>
    <x v="0"/>
    <n v="2.8571428571428571E-3"/>
    <s v="Planeado"/>
    <n v="0"/>
    <n v="0"/>
    <n v="0"/>
    <n v="0"/>
    <n v="0"/>
    <n v="0"/>
    <n v="0"/>
    <n v="0"/>
    <n v="0"/>
    <n v="0"/>
    <n v="0"/>
    <n v="0"/>
    <n v="0"/>
    <s v="Ejecutado"/>
    <n v="0"/>
    <m/>
    <m/>
    <m/>
    <m/>
    <m/>
    <m/>
    <m/>
    <m/>
    <m/>
    <m/>
    <m/>
    <n v="0"/>
    <n v="0"/>
    <n v="0"/>
    <n v="1"/>
    <n v="0"/>
    <n v="2.8571428571428571E-3"/>
    <n v="0"/>
    <s v="Diciembre"/>
    <s v="DCI-ACT_24;Delegatura_de_Concesiones_e_Infraestructura;Dirección_de_Promoción_y_Prevención_Concesiones_e_Infraestructura"/>
    <s v=" |202001: N/A"/>
    <s v="N/A"/>
    <s v="-"/>
    <s v="-"/>
    <s v="-"/>
    <s v="-"/>
    <s v="-"/>
    <s v="-"/>
    <s v="-"/>
    <s v="-"/>
    <s v="-"/>
  </r>
  <r>
    <n v="25"/>
    <s v="PES_Definir"/>
    <s v="OE1"/>
    <s v="Fortalecer la Vigilancia."/>
    <s v="SI"/>
    <s v="10. Plan de Acción Institucional - PAI"/>
    <s v="PAI"/>
    <s v="PAI_10"/>
    <s v="2. Plan de Acción Institucional - PAI"/>
    <s v="PyP_Campañas de Promoción y Capacitación"/>
    <s v="DCI-E_09"/>
    <s v="2. Campañas de Promoción y Capacitación"/>
    <s v="DCI-ACT_25"/>
    <s v="Generar Alcance y Contenidos para la Realización del 1er Congreso del Sector Transporte."/>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 de actividades realizadas / # de actividades programadas"/>
    <s v="POR_DEFINIR"/>
    <d v="2020-03-01T00:00:00"/>
    <d v="2020-12-30T00:00:00"/>
    <n v="3"/>
    <n v="12"/>
    <n v="10.133333333333333"/>
    <s v="Marzo"/>
    <s v="Diciembre"/>
    <x v="0"/>
    <n v="2.8571428571428571E-3"/>
    <s v="Planeado"/>
    <n v="0"/>
    <n v="0"/>
    <n v="0"/>
    <n v="1"/>
    <n v="0"/>
    <n v="0"/>
    <n v="0"/>
    <n v="0"/>
    <n v="0"/>
    <n v="0"/>
    <n v="0"/>
    <n v="0"/>
    <n v="1"/>
    <s v="Ejecutado"/>
    <n v="0"/>
    <m/>
    <m/>
    <m/>
    <m/>
    <m/>
    <m/>
    <m/>
    <m/>
    <m/>
    <m/>
    <m/>
    <n v="0"/>
    <n v="0"/>
    <n v="0"/>
    <n v="0"/>
    <n v="0"/>
    <n v="0"/>
    <n v="0"/>
    <s v="Diciembre"/>
    <s v="DCI-ACT_25;Delegatura_de_Concesiones_e_Infraestructura;Dirección_de_Promoción_y_Prevención_Concesiones_e_Infraestructura"/>
    <s v=" |202001: N/A"/>
    <s v="N/A"/>
    <s v="-"/>
    <s v="-"/>
    <s v="-"/>
    <s v="-"/>
    <s v="-"/>
    <s v="-"/>
    <s v="-"/>
    <s v="-"/>
    <s v="-"/>
  </r>
  <r>
    <n v="26"/>
    <s v="PES_Definir"/>
    <s v="OE1"/>
    <s v="Fortalecer la Vigilancia."/>
    <s v="SI"/>
    <s v="12. Política Operacional"/>
    <s v="PEI"/>
    <s v="PEI_02"/>
    <s v=" 1. Plan Estratégico Institucional - PEI"/>
    <s v="PEI_13 - Planes de Prevención"/>
    <s v="DCI-E_10"/>
    <s v="3. Planes de Prevención"/>
    <s v="DCI-ACT_26"/>
    <s v="Realizar Asesoría y Acompañamiento con expertos para la implementación de la metodología en Sectores Críticos de Accidentabilidad."/>
    <s v="DCI"/>
    <x v="0"/>
    <s v="DCI-G_02"/>
    <s v="Dirección_de_Promoción_y_Prevención_Concesiones_e_Infraestructura"/>
    <s v="DCI-D_02"/>
    <s v="Director_de_Promoción_y_Prevención_de_Concesiones_e_Infraestructura"/>
    <s v="Misionales"/>
    <s v="Financiera"/>
    <s v="Fortalecimiento"/>
    <s v="C-2410-0600-3-0-2410002-02"/>
    <s v="2410006_01_x000a_2410002_02"/>
    <n v="200000000"/>
    <m/>
    <s v="MIPG-P_00"/>
    <s v="MIPG-D_00"/>
    <n v="0"/>
    <n v="0"/>
    <n v="0"/>
    <n v="0"/>
    <n v="0"/>
    <n v="0"/>
    <n v="1"/>
    <s v="No. De Diagnósticos Evaluados / No. Total de Diagnósticos."/>
    <s v="POR_DEFINIR"/>
    <d v="2020-03-01T00:00:00"/>
    <d v="2020-03-31T00:00:00"/>
    <n v="3"/>
    <n v="3"/>
    <n v="1"/>
    <s v="Marzo"/>
    <s v="Marzo"/>
    <x v="0"/>
    <n v="7.4074074074074068E-3"/>
    <s v="Planeado"/>
    <n v="1"/>
    <n v="5"/>
    <n v="2"/>
    <n v="7"/>
    <n v="7"/>
    <n v="5"/>
    <n v="3"/>
    <n v="2"/>
    <n v="2"/>
    <n v="2"/>
    <n v="2"/>
    <n v="1"/>
    <n v="39"/>
    <s v="Ejecutado"/>
    <n v="1"/>
    <m/>
    <m/>
    <m/>
    <m/>
    <m/>
    <m/>
    <m/>
    <m/>
    <m/>
    <m/>
    <m/>
    <n v="1"/>
    <n v="2.564102564102564E-2"/>
    <n v="1"/>
    <n v="1"/>
    <n v="1.8993352326685659E-4"/>
    <n v="7.4074074074074068E-3"/>
    <s v="En Tramite"/>
    <s v="Marzo"/>
    <s v="DCI-ACT_26;Delegatura_de_Concesiones_e_Infraestructura;Dirección_de_Promoción_y_Prevención_Concesiones_e_Infraestructura"/>
    <s v=" |202001: Se realizo una mesa de trabajo para identificar sectores critico, Cuadro de seguimiento mesas de trabajo de la delegada de concesiones e infraestructura"/>
    <s v="Se realizo una mesa de trabajo para identificar sectores critico, Cuadro de seguimiento mesas de trabajo de la delegada de concesiones e infraestructura"/>
    <s v="-"/>
    <s v="-"/>
    <s v="-"/>
    <s v="-"/>
    <s v="-"/>
    <s v="-"/>
    <s v="-"/>
    <s v="-"/>
    <s v="-"/>
  </r>
  <r>
    <n v="27"/>
    <s v="PES_Definir"/>
    <s v="OE1"/>
    <s v="Fortalecer la Vigilancia."/>
    <s v="SI"/>
    <s v="10. Plan de Acción Institucional - PAI"/>
    <s v="PAI"/>
    <s v="PAI_10"/>
    <s v="2. Plan de Acción Institucional - PAI"/>
    <s v="PyP_Plan de Prevención"/>
    <s v="DCI-E_10"/>
    <s v="3. Planes de Prevención"/>
    <s v="DCI-ACT_27"/>
    <s v="Ejecutar Programa SETA (Fase 3 Complementaria SETA - 2019)"/>
    <s v="DCI"/>
    <x v="0"/>
    <s v="DCI-G_02"/>
    <s v="Dirección_de_Promoción_y_Prevención_Concesiones_e_Infraestructura"/>
    <s v="DCI-D_02"/>
    <s v="Director_de_Promoción_y_Prevención_de_Concesiones_e_Infraestructura"/>
    <s v="Misionales"/>
    <s v="Financiera"/>
    <s v="Fortalecimiento"/>
    <s v="C-2410-0600-3-0-2410002-02"/>
    <s v="2410002_04"/>
    <n v="0"/>
    <m/>
    <s v="MIPG-P_00"/>
    <s v="MIPG-D_00"/>
    <n v="0"/>
    <n v="0"/>
    <n v="0"/>
    <n v="0"/>
    <n v="0"/>
    <n v="0"/>
    <n v="1"/>
    <s v="  # de vigilados carreteros con acciones del programa SETA / # total de vigilados carreteros programados en SETA "/>
    <s v="POR_DEFINIR"/>
    <d v="2020-10-01T00:00:00"/>
    <d v="2020-12-30T00:00:00"/>
    <n v="10"/>
    <n v="12"/>
    <n v="3"/>
    <s v="Octubre"/>
    <s v="Diciembre"/>
    <x v="0"/>
    <n v="2.8571428571428571E-3"/>
    <s v="Planeado"/>
    <n v="0"/>
    <n v="5"/>
    <n v="50"/>
    <n v="5"/>
    <n v="0"/>
    <n v="0"/>
    <n v="0"/>
    <n v="0"/>
    <n v="0"/>
    <n v="0"/>
    <n v="0"/>
    <n v="0"/>
    <n v="60"/>
    <s v="Ejecutado"/>
    <n v="0"/>
    <m/>
    <m/>
    <m/>
    <m/>
    <m/>
    <m/>
    <m/>
    <m/>
    <m/>
    <m/>
    <m/>
    <n v="0"/>
    <n v="0"/>
    <n v="0"/>
    <n v="0"/>
    <n v="0"/>
    <n v="0"/>
    <n v="0"/>
    <s v="Diciembre"/>
    <s v="DCI-ACT_27;Delegatura_de_Concesiones_e_Infraestructura;Dirección_de_Promoción_y_Prevención_Concesiones_e_Infraestructura"/>
    <s v=" |202001: N/A"/>
    <s v="N/A"/>
    <s v="-"/>
    <s v="-"/>
    <s v="-"/>
    <s v="-"/>
    <s v="-"/>
    <s v="-"/>
    <s v="-"/>
    <s v="-"/>
    <s v="-"/>
  </r>
  <r>
    <n v="28"/>
    <s v="PES_Definir"/>
    <s v="OE1"/>
    <s v="Fortalecer la Vigilancia."/>
    <s v="SI"/>
    <s v="10. Plan de Acción Institucional - PAI"/>
    <s v="PAI"/>
    <s v="PAI_10"/>
    <s v="2. Plan de Acción Institucional - PAI"/>
    <s v="PyP_Plan de Prevención"/>
    <s v="DCI-E_10"/>
    <s v="3. Planes de Prevención"/>
    <s v="DCI-ACT_28"/>
    <s v="Ejecutar Programa SETA (Fase 1 y 2 - 2020)"/>
    <s v="DCI"/>
    <x v="0"/>
    <s v="DCI-G_02"/>
    <s v="Dirección_de_Promoción_y_Prevención_Concesiones_e_Infraestructura"/>
    <s v="DCI-D_02"/>
    <s v="Director_de_Promoción_y_Prevención_de_Concesiones_e_Infraestructura"/>
    <s v="Misionales"/>
    <s v="Financiera"/>
    <s v="Fortalecimiento"/>
    <s v="C-2410-0600-3-0-2410002-02"/>
    <s v="2410002_04"/>
    <n v="219000000"/>
    <m/>
    <s v="MIPG-P_00"/>
    <s v="MIPG-D_00"/>
    <n v="0"/>
    <n v="0"/>
    <n v="0"/>
    <n v="0"/>
    <n v="0"/>
    <n v="0"/>
    <n v="1"/>
    <s v="  # de vigilados carreteros con acciones del programa SETA / # total de vigilados carreteros programados en SETA "/>
    <s v="POR_DEFINIR"/>
    <d v="2020-10-01T00:00:00"/>
    <d v="2020-12-30T00:00:00"/>
    <n v="10"/>
    <n v="12"/>
    <n v="3"/>
    <s v="Octubre"/>
    <s v="Diciembre"/>
    <x v="0"/>
    <n v="2.8571428571428571E-3"/>
    <s v="Planeado"/>
    <n v="0"/>
    <n v="0"/>
    <n v="0"/>
    <n v="0"/>
    <n v="0"/>
    <n v="0"/>
    <n v="0"/>
    <n v="0"/>
    <n v="38"/>
    <n v="38"/>
    <n v="38"/>
    <n v="0"/>
    <n v="114"/>
    <s v="Ejecutado"/>
    <n v="0"/>
    <m/>
    <m/>
    <m/>
    <m/>
    <m/>
    <m/>
    <m/>
    <m/>
    <m/>
    <m/>
    <m/>
    <n v="0"/>
    <n v="0"/>
    <n v="0"/>
    <n v="0"/>
    <n v="0"/>
    <n v="0"/>
    <n v="0"/>
    <s v="Diciembre"/>
    <s v="DCI-ACT_28;Delegatura_de_Concesiones_e_Infraestructura;Dirección_de_Promoción_y_Prevención_Concesiones_e_Infraestructura"/>
    <s v=" |202001: N/A"/>
    <s v="N/A"/>
    <s v="-"/>
    <s v="-"/>
    <s v="-"/>
    <s v="-"/>
    <s v="-"/>
    <s v="-"/>
    <s v="-"/>
    <s v="-"/>
    <s v="-"/>
  </r>
  <r>
    <n v="29"/>
    <s v="PES_Definir"/>
    <s v="OE1"/>
    <s v="Fortalecer la Vigilancia."/>
    <s v="SI"/>
    <s v="10. Plan de Acción Institucional - PAI"/>
    <s v="PAI"/>
    <s v="PAI_10"/>
    <s v="2. Plan de Acción Institucional - PAI"/>
    <s v="PyP_Plan de Prevención"/>
    <s v="DCI-E_10"/>
    <s v="3. Planes de Prevención"/>
    <s v="DCI-ACT_29"/>
    <s v="Realizar Acciones de Supervisión a 306 vigilados"/>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306"/>
    <s v="No. De Supervisados con acciones de vigilancia, inspección y/o control / No. de supervisados Programados"/>
    <s v="POR_DEFINIR"/>
    <d v="2020-01-01T00:00:00"/>
    <d v="2020-12-30T00:00:00"/>
    <n v="1"/>
    <n v="12"/>
    <n v="12.133333333333333"/>
    <s v="Enero"/>
    <s v="Diciembre"/>
    <x v="0"/>
    <n v="2.8571428571428571E-3"/>
    <s v="Planeado"/>
    <n v="5"/>
    <n v="15"/>
    <n v="23"/>
    <n v="25"/>
    <n v="30"/>
    <n v="25"/>
    <n v="25"/>
    <n v="40"/>
    <n v="40"/>
    <n v="30"/>
    <n v="30"/>
    <n v="18"/>
    <n v="306"/>
    <s v="Ejecutado"/>
    <n v="5"/>
    <m/>
    <m/>
    <m/>
    <m/>
    <m/>
    <m/>
    <m/>
    <m/>
    <m/>
    <m/>
    <m/>
    <n v="5"/>
    <n v="1.6339869281045753E-2"/>
    <n v="5"/>
    <n v="1"/>
    <n v="4.6685340802987865E-5"/>
    <n v="2.8571428571428571E-3"/>
    <n v="0"/>
    <s v="Diciembre"/>
    <s v="DCI-ACT_29;Delegatura_de_Concesiones_e_Infraestructura;Dirección_de_Promoción_y_Prevención_Concesiones_e_Infraestructura"/>
    <s v=" |202001: Cudro seguimiento &quot;PGS - Plan General de Supervision 2020&quot;, Delegada de Concesiones e Infraestuctura "/>
    <s v="Cudro seguimiento &quot;PGS - Plan General de Supervision 2020&quot;, Delegada de Concesiones e Infraestuctura "/>
    <s v="-"/>
    <s v="-"/>
    <s v="-"/>
    <s v="-"/>
    <s v="-"/>
    <s v="-"/>
    <s v="-"/>
    <s v="-"/>
    <s v="-"/>
  </r>
  <r>
    <n v="30"/>
    <s v="PES_Definir"/>
    <s v="OE1"/>
    <s v="Fortalecer la Vigilancia."/>
    <s v="SI"/>
    <s v="10. Plan de Acción Institucional - PAI"/>
    <s v="PAI"/>
    <s v="PAI_10"/>
    <s v="2. Plan de Acción Institucional - PAI"/>
    <s v="PyP_Plan de Prevención"/>
    <s v="DCI-E_10"/>
    <s v="3. Planes de Prevención"/>
    <s v="DCI-ACT_30"/>
    <s v="Realizar Acciones de Supervisión Extraordinarias"/>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De Supervisados con acciones de vigilancia, inspección y/o control"/>
    <s v="POR_DEFINIR"/>
    <d v="2020-01-01T00:00:00"/>
    <d v="2020-12-30T00:00:00"/>
    <n v="1"/>
    <n v="12"/>
    <n v="12.133333333333333"/>
    <s v="Enero"/>
    <s v="Diciembre"/>
    <x v="0"/>
    <n v="2.8571428571428571E-3"/>
    <s v="Planeado"/>
    <n v="0"/>
    <n v="0"/>
    <n v="0"/>
    <n v="0"/>
    <n v="0"/>
    <n v="0"/>
    <n v="0"/>
    <n v="0"/>
    <n v="0"/>
    <n v="0"/>
    <n v="0"/>
    <n v="0"/>
    <n v="0"/>
    <s v="Ejecutado"/>
    <n v="0"/>
    <m/>
    <m/>
    <m/>
    <m/>
    <m/>
    <m/>
    <m/>
    <m/>
    <m/>
    <m/>
    <m/>
    <n v="0"/>
    <n v="0"/>
    <n v="0"/>
    <n v="1"/>
    <n v="0"/>
    <n v="2.8571428571428571E-3"/>
    <n v="0"/>
    <s v="Diciembre"/>
    <s v="DCI-ACT_30;Delegatura_de_Concesiones_e_Infraestructura;Dirección_de_Promoción_y_Prevención_Concesiones_e_Infraestructura"/>
    <s v=" |202001: N/A"/>
    <s v="N/A"/>
    <s v="-"/>
    <s v="-"/>
    <s v="-"/>
    <s v="-"/>
    <s v="-"/>
    <s v="-"/>
    <s v="-"/>
    <s v="-"/>
    <s v="-"/>
  </r>
  <r>
    <n v="31"/>
    <s v="PES_Definir"/>
    <s v="OE1"/>
    <s v="Fortalecer la Vigilancia."/>
    <s v="SI"/>
    <s v="10. Plan de Acción Institucional - PAI"/>
    <s v="PAI"/>
    <s v="PAI_10"/>
    <s v="2. Plan de Acción Institucional - PAI"/>
    <s v="PyP_Actualización Registro de vigilados"/>
    <s v="DCI-E_11"/>
    <s v="4. Actualización Registro de vigilados"/>
    <s v="DCI-ACT_31"/>
    <s v="Reporte de Registros de Vigilados Modificados y/o Actualizados en el sistema VIGIA"/>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2"/>
    <s v="# de acciones para registro / # de acciones programadas"/>
    <s v="POR_DEFINIR"/>
    <d v="2020-01-01T00:00:00"/>
    <d v="2020-10-30T00:00:00"/>
    <n v="1"/>
    <n v="10"/>
    <n v="10.1"/>
    <s v="Enero"/>
    <s v="Octubre"/>
    <x v="0"/>
    <n v="2.8571428571428571E-3"/>
    <s v="Planeado"/>
    <n v="3"/>
    <n v="1"/>
    <n v="0"/>
    <n v="0"/>
    <n v="0"/>
    <n v="1"/>
    <n v="0"/>
    <n v="0"/>
    <n v="0"/>
    <n v="0"/>
    <n v="0"/>
    <n v="0"/>
    <n v="5"/>
    <s v="Ejecutado"/>
    <n v="3"/>
    <m/>
    <m/>
    <m/>
    <m/>
    <m/>
    <m/>
    <m/>
    <m/>
    <m/>
    <m/>
    <m/>
    <n v="3"/>
    <n v="0.6"/>
    <n v="3"/>
    <n v="1"/>
    <n v="1.7142857142857142E-3"/>
    <n v="2.8571428571428571E-3"/>
    <n v="0"/>
    <s v="Octubre"/>
    <s v="DCI-ACT_31;Delegatura_de_Concesiones_e_Infraestructura;Dirección_de_Promoción_y_Prevención_Concesiones_e_Infraestructura"/>
    <s v=" |202001: 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Solicitud de Informacióna : _x000a_1, Rad 20207300003971, Aerocivil: Listado de prestadores de servicio público de transporte aéreo, servicios conexos aeroportuarios, aeropuertos y aeródromos Habilitados, Cancelados y/o Suspendidos. _x000a_2. Rad 20207300004031, Ministerio de Transporte: habilitación, homologación, suspensión y/o cancelación de Terminales de Transporte Terrestre y Operadores Férreos._x000a_3. Rad 20207300004031, ANI, contratos o de obras y sus prorrogas de: concesión, aeropuertos y aeródromos, carreteras, férreos. "/>
    <s v="-"/>
    <s v="-"/>
    <s v="-"/>
    <s v="-"/>
    <s v="-"/>
    <s v="-"/>
    <s v="-"/>
    <s v="-"/>
    <s v="-"/>
  </r>
  <r>
    <n v="32"/>
    <s v="PES_Definir"/>
    <s v="OE1"/>
    <s v="Fortalecer la Vigilancia."/>
    <s v="SI"/>
    <s v="10. Plan de Acción Institucional - PAI"/>
    <s v="PAI"/>
    <s v="PAI_10"/>
    <s v="2. Plan de Acción Institucional - PAI"/>
    <s v="PyP_Vigilancia Subjetiva"/>
    <s v="DCI-E_12"/>
    <s v="5. Vigilancia Subjetiva"/>
    <s v="DCI-ACT_32"/>
    <s v="Elaborar Informe Subjetivo"/>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2"/>
    <s v="Informe Mensual Sujetivo"/>
    <s v="POR_DEFINIR"/>
    <d v="2020-06-01T00:00:00"/>
    <d v="2020-06-30T00:00:00"/>
    <n v="6"/>
    <n v="6"/>
    <n v="0.96666666666666667"/>
    <s v="Junio"/>
    <s v="Junio"/>
    <x v="3"/>
    <n v="2.8571428571428571E-3"/>
    <s v="Planeado"/>
    <n v="1"/>
    <n v="1"/>
    <n v="1"/>
    <n v="1"/>
    <n v="1"/>
    <n v="1"/>
    <n v="1"/>
    <n v="1"/>
    <n v="1"/>
    <n v="1"/>
    <n v="1"/>
    <n v="1"/>
    <n v="12"/>
    <s v="Ejecutado"/>
    <n v="1"/>
    <m/>
    <m/>
    <m/>
    <m/>
    <m/>
    <m/>
    <m/>
    <m/>
    <m/>
    <m/>
    <m/>
    <n v="1"/>
    <n v="8.3333333333333329E-2"/>
    <n v="1"/>
    <n v="1"/>
    <n v="2.380952380952381E-4"/>
    <n v="2.8571428571428571E-3"/>
    <n v="0"/>
    <s v="Junio"/>
    <s v="DCI-ACT_32;Delegatura_de_Concesiones_e_Infraestructura;Dirección_de_Promoción_y_Prevención_Concesiones_e_Infraestructura"/>
    <s v=" |202001: 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El diagnóstico, tomando en cuenta las acciones relativas a la supervisión en aspectos administrativos, societarios y financieros, donde cada uno de ellos brinda información que establece un indicativo referente de la condición que presenta cada supervisado en ejercicio de la vigilancia e inspección de competencia de la Dirección de Promoción y Prevención. Evidencia Informe de Gestion 2019 Delegada de Concesionese Ifraestructura "/>
    <s v="-"/>
    <s v="-"/>
    <s v="-"/>
    <s v="-"/>
    <s v="-"/>
    <s v="-"/>
    <s v="-"/>
    <s v="-"/>
    <s v="-"/>
  </r>
  <r>
    <n v="33"/>
    <s v="PES_Definir"/>
    <s v="OE1"/>
    <s v="Fortalecer la Vigilancia."/>
    <s v="SI"/>
    <s v="10. Plan de Acción Institucional - PAI"/>
    <s v="PAI"/>
    <s v="PAI_10"/>
    <s v="2. Plan de Acción Institucional - PAI"/>
    <s v="PyP_Fusiones, Escisiones y Transformaciones"/>
    <s v="DCI-E_13"/>
    <s v="6. Fusiones, Escisiones y Transformaciones"/>
    <s v="DCI-ACT_33"/>
    <s v="Pronunciarse de fondo sobre las solicitudes de fusiones, escisiones y transformaciones."/>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Total de Solicitudes Atendidas/ Total Solicitudes Recibidas"/>
    <s v="POR_DEFINIR"/>
    <d v="2020-06-01T00:00:00"/>
    <d v="2020-06-30T00:00:00"/>
    <n v="6"/>
    <n v="6"/>
    <n v="0.96666666666666667"/>
    <s v="Junio"/>
    <s v="Junio"/>
    <x v="3"/>
    <n v="2.8571428571428571E-3"/>
    <s v="Planeado"/>
    <n v="0"/>
    <n v="0"/>
    <n v="0"/>
    <n v="0"/>
    <n v="0"/>
    <n v="0"/>
    <n v="0"/>
    <n v="0"/>
    <n v="0"/>
    <n v="0"/>
    <n v="0"/>
    <n v="0"/>
    <n v="0"/>
    <s v="Ejecutado"/>
    <n v="0"/>
    <m/>
    <m/>
    <m/>
    <m/>
    <m/>
    <m/>
    <m/>
    <m/>
    <m/>
    <m/>
    <m/>
    <n v="0"/>
    <n v="0"/>
    <n v="0"/>
    <n v="1"/>
    <n v="0"/>
    <n v="2.8571428571428571E-3"/>
    <n v="0"/>
    <s v="Junio"/>
    <s v="DCI-ACT_33;Delegatura_de_Concesiones_e_Infraestructura;Dirección_de_Promoción_y_Prevención_Concesiones_e_Infraestructura"/>
    <s v=" |202001: N/A"/>
    <s v="N/A"/>
    <s v="-"/>
    <s v="-"/>
    <s v="-"/>
    <s v="-"/>
    <s v="-"/>
    <s v="-"/>
    <s v="-"/>
    <s v="-"/>
    <s v="-"/>
  </r>
  <r>
    <n v="34"/>
    <s v="PES_Definir"/>
    <s v="OE1"/>
    <s v="Fortalecer la Vigilancia."/>
    <s v="SI"/>
    <s v="10. Plan de Acción Institucional - PAI"/>
    <s v="PAI"/>
    <s v="PAI_10"/>
    <s v="2. Plan de Acción Institucional - PAI"/>
    <s v="PyP_Vigilancia Previa"/>
    <s v="DCI-E_14"/>
    <s v="7. Vigilancia Previa"/>
    <s v="DCI-ACT_34"/>
    <s v="Expedir Constancias de Incorporación y Habilitación de Empresas del Transporte Aéreo"/>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Total de Solicitudes Atendidas/ Total Solicitudes Recibidas"/>
    <s v="POR_DEFINIR"/>
    <d v="2020-06-01T00:00:00"/>
    <d v="2020-06-30T00:00:00"/>
    <n v="6"/>
    <n v="6"/>
    <n v="0.96666666666666667"/>
    <s v="Junio"/>
    <s v="Junio"/>
    <x v="3"/>
    <n v="2.8571428571428571E-3"/>
    <s v="Planeado"/>
    <n v="0"/>
    <n v="0"/>
    <n v="0"/>
    <n v="0"/>
    <n v="0"/>
    <n v="0"/>
    <n v="0"/>
    <n v="0"/>
    <n v="0"/>
    <n v="0"/>
    <n v="0"/>
    <n v="0"/>
    <n v="0"/>
    <s v="Ejecutado"/>
    <n v="0"/>
    <m/>
    <m/>
    <m/>
    <m/>
    <m/>
    <m/>
    <m/>
    <m/>
    <m/>
    <m/>
    <m/>
    <n v="0"/>
    <n v="0"/>
    <n v="0"/>
    <n v="1"/>
    <n v="0"/>
    <n v="2.8571428571428571E-3"/>
    <n v="0"/>
    <s v="Junio"/>
    <s v="DCI-ACT_34;Delegatura_de_Concesiones_e_Infraestructura;Dirección_de_Promoción_y_Prevención_Concesiones_e_Infraestructura"/>
    <s v=" |202001: N/A"/>
    <s v="N/A"/>
    <s v="-"/>
    <s v="-"/>
    <s v="-"/>
    <s v="-"/>
    <s v="-"/>
    <s v="-"/>
    <s v="-"/>
    <s v="-"/>
    <s v="-"/>
  </r>
  <r>
    <n v="35"/>
    <s v="PES_Definir"/>
    <s v="OE1"/>
    <s v="Fortalecer la Vigilancia."/>
    <s v="SI"/>
    <s v="10. Plan de Acción Institucional - PAI"/>
    <s v="PAI"/>
    <s v="PAI_10"/>
    <s v="2. Plan de Acción Institucional - PAI"/>
    <s v="PyP_Vigilancia Previa"/>
    <s v="DCI-E_14"/>
    <s v="7. Vigilancia Previa"/>
    <s v="DCI-ACT_35"/>
    <s v="Cálculos Actuariales"/>
    <s v="DCI"/>
    <x v="0"/>
    <s v="DCI-G_02"/>
    <s v="Dirección_de_Promoción_y_Prevención_Concesiones_e_Infraestructura"/>
    <s v="DCI-D_02"/>
    <s v="Director_de_Promoción_y_Prevención_de_Concesiones_e_Infraestructura"/>
    <s v="Misionales"/>
    <s v="Financiera"/>
    <s v="Funcionamiento"/>
    <m/>
    <m/>
    <m/>
    <m/>
    <s v="MIPG-P_00"/>
    <s v="MIPG-D_00"/>
    <n v="0"/>
    <n v="0"/>
    <n v="0"/>
    <n v="0"/>
    <n v="0"/>
    <n v="0"/>
    <n v="1"/>
    <s v="No. Total de Solicitudes Atendidas/ Total Solicitudes Recibidas"/>
    <s v="POR_DEFINIR"/>
    <d v="2020-06-01T00:00:00"/>
    <d v="2020-06-30T00:00:00"/>
    <n v="6"/>
    <n v="6"/>
    <n v="0.96666666666666667"/>
    <s v="Junio"/>
    <s v="Junio"/>
    <x v="3"/>
    <n v="2.8571428571428571E-3"/>
    <s v="Planeado"/>
    <n v="0"/>
    <n v="0"/>
    <n v="0"/>
    <n v="0"/>
    <n v="0"/>
    <n v="0"/>
    <n v="0"/>
    <n v="0"/>
    <n v="0"/>
    <n v="0"/>
    <n v="0"/>
    <n v="0"/>
    <n v="0"/>
    <s v="Ejecutado"/>
    <n v="0"/>
    <m/>
    <m/>
    <m/>
    <m/>
    <m/>
    <m/>
    <m/>
    <m/>
    <m/>
    <m/>
    <m/>
    <n v="0"/>
    <n v="0"/>
    <n v="0"/>
    <n v="1"/>
    <n v="0"/>
    <n v="2.8571428571428571E-3"/>
    <n v="0"/>
    <s v="Junio"/>
    <s v="DCI-ACT_35;Delegatura_de_Concesiones_e_Infraestructura;Dirección_de_Promoción_y_Prevención_Concesiones_e_Infraestructura"/>
    <s v=" |202001: N/A"/>
    <s v="N/A"/>
    <s v="-"/>
    <s v="-"/>
    <s v="-"/>
    <s v="-"/>
    <s v="-"/>
    <s v="-"/>
    <s v="-"/>
    <s v="-"/>
    <s v="-"/>
  </r>
  <r>
    <n v="36"/>
    <s v="PES_Definir"/>
    <s v="OE1"/>
    <s v="Fortalecer la Vigilancia."/>
    <s v="SI"/>
    <s v="10. Plan de Acción Institucional - PAI"/>
    <s v="PAI"/>
    <s v="PAI_10"/>
    <s v="2. Plan de Acción Institucional - PAI"/>
    <s v="Gestión_PQRS"/>
    <s v="DCI-E_15"/>
    <s v="A. Peticiones, Quejas, Reclamos y Solicitudes."/>
    <s v="DCI-ACT_36"/>
    <s v="A. Peticiones, Quejas, Reclamos y Solicitudes."/>
    <s v="DCI"/>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36;Delegatura_de_Concesiones_e_Infraestructura;Dirección_de_Investigaciones_de_Concesiones_e_Infraestructura"/>
    <s v=" |202001: N/A"/>
    <s v="N/A"/>
    <s v="-"/>
    <s v="-"/>
    <s v="-"/>
    <s v="-"/>
    <s v="-"/>
    <s v="-"/>
    <s v="-"/>
    <s v="-"/>
    <s v="-"/>
  </r>
  <r>
    <n v="37"/>
    <s v="PES_Definir"/>
    <s v="OE1"/>
    <s v="Fortalecer la Vigilancia."/>
    <s v="SI"/>
    <s v="10. Plan de Acción Institucional - PAI"/>
    <s v="PAI"/>
    <s v="PAI_10"/>
    <s v="2. Plan de Acción Institucional - PAI"/>
    <s v="Averiguación_Preliminar"/>
    <s v="DCI-E_16"/>
    <s v="B. Resolver Análisis y/o Estudio de Averiguaciones Preliminares"/>
    <s v="DCI-ACT_37"/>
    <s v="B. Averiguación Preliminar"/>
    <s v="DCI"/>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x v="0"/>
    <n v="2.8571428571428571E-3"/>
    <s v="Planeado"/>
    <n v="20"/>
    <n v="0"/>
    <n v="0"/>
    <n v="0"/>
    <n v="0"/>
    <n v="0"/>
    <n v="0"/>
    <n v="0"/>
    <n v="0"/>
    <n v="0"/>
    <n v="0"/>
    <n v="0"/>
    <n v="20"/>
    <s v="Ejecutado"/>
    <n v="20"/>
    <m/>
    <m/>
    <m/>
    <m/>
    <m/>
    <m/>
    <m/>
    <m/>
    <m/>
    <m/>
    <m/>
    <n v="20"/>
    <n v="1"/>
    <n v="20"/>
    <n v="1"/>
    <n v="2.8571428571428571E-3"/>
    <n v="2.8571428571428571E-3"/>
    <n v="0"/>
    <n v="0"/>
    <s v="DCI-ACT_37;Delegatura_de_Concesiones_e_Infraestructura;Dirección_de_Investigaciones_de_Concesiones_e_Infraestructura"/>
    <s v=" |202001: Memorando No. 20197100143903. Informe vigilados que no reportaron informacion financiera"/>
    <s v="Memorando No. 20197100143903. Informe vigilados que no reportaron informacion financiera"/>
    <s v="-"/>
    <s v="-"/>
    <s v="-"/>
    <s v="-"/>
    <s v="-"/>
    <s v="-"/>
    <s v="-"/>
    <s v="-"/>
    <s v="-"/>
  </r>
  <r>
    <n v="38"/>
    <s v="PES_Definir"/>
    <s v="OE1"/>
    <s v="Fortalecer la Vigilancia."/>
    <s v="SI"/>
    <s v="10. Plan de Acción Institucional - PAI"/>
    <s v="PAI"/>
    <s v="PAI_10"/>
    <s v="2. Plan de Acción Institucional - PAI"/>
    <s v="Investigaciones"/>
    <s v="DCI-E_17"/>
    <s v="C. Resolver Actuaciones Administrativas dentro del Término - Decreto 2409"/>
    <s v="DCI-ACT_38"/>
    <s v="1. INVESTIGACIÓN"/>
    <s v="DCI"/>
    <x v="0"/>
    <s v="DCI-G_03"/>
    <s v="Dirección_de_Investigaciones_de_Concesiones_e_Infraestructura"/>
    <s v="DCI-D_03"/>
    <s v="Director_de_Investigaciones_de_Concesiones_e_Infraestructura"/>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x v="0"/>
    <n v="2.8571428571428571E-3"/>
    <s v="Planeado"/>
    <n v="2"/>
    <n v="0"/>
    <n v="0"/>
    <n v="0"/>
    <n v="0"/>
    <n v="0"/>
    <n v="0"/>
    <n v="0"/>
    <n v="0"/>
    <n v="0"/>
    <n v="0"/>
    <n v="0"/>
    <n v="2"/>
    <s v="Ejecutado"/>
    <n v="2"/>
    <m/>
    <m/>
    <m/>
    <m/>
    <m/>
    <m/>
    <m/>
    <m/>
    <m/>
    <m/>
    <m/>
    <n v="2"/>
    <n v="1"/>
    <n v="2"/>
    <n v="1"/>
    <n v="2.8571428571428571E-3"/>
    <n v="2.8571428571428571E-3"/>
    <n v="0"/>
    <n v="0"/>
    <s v="DCI-ACT_38;Delegatura_de_Concesiones_e_Infraestructura;Dirección_de_Investigaciones_de_Concesiones_e_Infraestructura"/>
    <s v=" |202001: Con memorando No. 20207400002223 del 14/01/2020, se remitieron (2) proyectos de resolucion al Grupo de Notifcaciones"/>
    <s v="Con memorando No. 20207400002223 del 14/01/2020, se remitieron (2) proyectos de resolucion al Grupo de Notifcaciones"/>
    <s v="-"/>
    <s v="-"/>
    <s v="-"/>
    <s v="-"/>
    <s v="-"/>
    <s v="-"/>
    <s v="-"/>
    <s v="-"/>
    <s v="-"/>
  </r>
  <r>
    <n v="39"/>
    <s v="PES_Definir"/>
    <s v="OE1"/>
    <s v="Fortalecer la Vigilancia."/>
    <s v="SI"/>
    <s v="10. Plan de Acción Institucional - PAI"/>
    <s v="PAI"/>
    <s v="PAI_10"/>
    <s v="2. Plan de Acción Institucional - PAI"/>
    <s v="Investigaciones"/>
    <s v="DCI-E_17"/>
    <s v="C. Resolver Actuaciones Administrativas dentro del Término - Decreto 2409"/>
    <s v="DCI-ACT_39"/>
    <s v="2. ETAPA PROBATORIA"/>
    <s v="DCI"/>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Solicitudes de Pruebas Iniciada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39;Delegatura_de_Concesiones_e_Infraestructura;Dirección_de_Investigaciones_de_Concesiones_e_Infraestructura"/>
    <s v=" |202001: N/A"/>
    <s v="N/A"/>
    <s v="-"/>
    <s v="-"/>
    <s v="-"/>
    <s v="-"/>
    <s v="-"/>
    <s v="-"/>
    <s v="-"/>
    <s v="-"/>
    <s v="-"/>
  </r>
  <r>
    <n v="40"/>
    <s v="PES_Definir"/>
    <s v="OE1"/>
    <s v="Fortalecer la Vigilancia."/>
    <s v="SI"/>
    <s v="10. Plan de Acción Institucional - PAI"/>
    <s v="PAI"/>
    <s v="PAI_10"/>
    <s v="2. Plan de Acción Institucional - PAI"/>
    <s v="Investigaciones"/>
    <s v="DCI-E_17"/>
    <s v="C. Resolver Actuaciones Administrativas dentro del Término - Decreto 2409"/>
    <s v="DCI-ACT_40"/>
    <s v="3. ALEGATOS"/>
    <s v="DCI"/>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Alegat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40;Delegatura_de_Concesiones_e_Infraestructura;Dirección_de_Investigaciones_de_Concesiones_e_Infraestructura"/>
    <s v=" |202001: N/A"/>
    <s v="N/A"/>
    <s v="-"/>
    <s v="-"/>
    <s v="-"/>
    <s v="-"/>
    <s v="-"/>
    <s v="-"/>
    <s v="-"/>
    <s v="-"/>
    <s v="-"/>
  </r>
  <r>
    <n v="41"/>
    <s v="PES_Definir"/>
    <s v="OE1"/>
    <s v="Fortalecer la Vigilancia."/>
    <s v="SI"/>
    <s v="10. Plan de Acción Institucional - PAI"/>
    <s v="PAI"/>
    <s v="PAI_10"/>
    <s v="2. Plan de Acción Institucional - PAI"/>
    <s v="Investigaciones"/>
    <s v="DCI-E_17"/>
    <s v="C. Resolver Actuaciones Administrativas dentro del Término - Decreto 2409"/>
    <s v="DCI-ACT_41"/>
    <s v="4. DECISIÓN DE FONDO"/>
    <s v="DCI"/>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Fall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41;Delegatura_de_Concesiones_e_Infraestructura;Dirección_de_Investigaciones_de_Concesiones_e_Infraestructura"/>
    <s v=" |202001: N/A"/>
    <s v="N/A"/>
    <s v="-"/>
    <s v="-"/>
    <s v="-"/>
    <s v="-"/>
    <s v="-"/>
    <s v="-"/>
    <s v="-"/>
    <s v="-"/>
    <s v="-"/>
  </r>
  <r>
    <n v="42"/>
    <s v="PES_Definir"/>
    <s v="OE1"/>
    <s v="Fortalecer la Vigilancia."/>
    <s v="SI"/>
    <s v="10. Plan de Acción Institucional - PAI"/>
    <s v="PAI"/>
    <s v="PAI_10"/>
    <s v="2. Plan de Acción Institucional - PAI"/>
    <s v="Investigaciones"/>
    <s v="DCI-E_17"/>
    <s v="C. Resolver Actuaciones Administrativas dentro del Término - Decreto 2409"/>
    <s v="DCI-ACT_42"/>
    <s v="5. REVOCATORIA DIRECTA"/>
    <s v="DCI"/>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42;Delegatura_de_Concesiones_e_Infraestructura;Dirección_de_Investigaciones_de_Concesiones_e_Infraestructura"/>
    <s v=" |202001: N/A"/>
    <s v="N/A"/>
    <s v="-"/>
    <s v="-"/>
    <s v="-"/>
    <s v="-"/>
    <s v="-"/>
    <s v="-"/>
    <s v="-"/>
    <s v="-"/>
    <s v="-"/>
  </r>
  <r>
    <n v="43"/>
    <s v="PES_Definir"/>
    <s v="OE1"/>
    <s v="Fortalecer la Vigilancia."/>
    <s v="SI"/>
    <s v="10. Plan de Acción Institucional - PAI"/>
    <s v="PAI"/>
    <s v="PAI_10"/>
    <s v="2. Plan de Acción Institucional - PAI"/>
    <s v="Investigaciones"/>
    <s v="DCI-E_17"/>
    <s v="C. Resolver Actuaciones Administrativas dentro del Término - Decreto 2409"/>
    <s v="DCI-ACT_43"/>
    <s v="6. RECURSOS DE REPOSICIÓN"/>
    <s v="DCI"/>
    <x v="0"/>
    <s v="DCI-G_03"/>
    <s v="Dirección_de_Investigaciones_de_Concesiones_e_Infraestructura"/>
    <s v="DCI-D_03"/>
    <s v="Director_de_Investigaciones_de_Concesiones_e_Infraestructura"/>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CI-ACT_43;Delegatura_de_Concesiones_e_Infraestructura;Dirección_de_Investigaciones_de_Concesiones_e_Infraestructura"/>
    <s v=" |202001: N/A"/>
    <s v="N/A"/>
    <s v="-"/>
    <s v="-"/>
    <s v="-"/>
    <s v="-"/>
    <s v="-"/>
    <s v="-"/>
    <s v="-"/>
    <s v="-"/>
    <s v="-"/>
  </r>
  <r>
    <n v="44"/>
    <s v="PES_Definir"/>
    <s v="OE1"/>
    <s v="Fortalecer la Vigilancia."/>
    <s v="SI"/>
    <s v="10. Plan de Acción Institucional - PAI"/>
    <s v="PAI"/>
    <s v="PAI_10"/>
    <s v="2. Plan de Acción Institucional - PAI"/>
    <s v="Seguimiento_Solicitudes"/>
    <s v="DP-E_01"/>
    <s v="1. Resolver Solicitudes y/o Radicaciones allegadas a la Dependencia"/>
    <s v="DP-ACT_01"/>
    <s v="1. Derechos de Petición Radicados"/>
    <s v="DP"/>
    <x v="1"/>
    <s v="DP-G_01"/>
    <s v="Despacho_del_Delegado_de_Puertos"/>
    <s v="DP-D_01"/>
    <s v="Superintendente_Delegado_de_Puertos"/>
    <s v="Misionales"/>
    <s v="Financiera"/>
    <s v="Funcionamiento"/>
    <m/>
    <m/>
    <m/>
    <m/>
    <s v="MIPG-P_00"/>
    <s v="MIPG-D_00"/>
    <n v="0"/>
    <n v="0"/>
    <n v="0"/>
    <n v="0"/>
    <n v="0"/>
    <n v="0"/>
    <n v="1"/>
    <s v=" No. de Solicitudes Gestionadas / No. de Solicitudes Ingresadas "/>
    <s v="POR_DEFINIR"/>
    <d v="2020-01-01T00:00:00"/>
    <d v="2020-12-31T00:00:00"/>
    <n v="1"/>
    <n v="12"/>
    <n v="12.166666666666666"/>
    <s v="Enero"/>
    <s v="Diciembre"/>
    <x v="0"/>
    <n v="2.8571428571428571E-3"/>
    <s v="Planeado"/>
    <n v="93"/>
    <n v="0"/>
    <n v="0"/>
    <n v="0"/>
    <n v="0"/>
    <n v="0"/>
    <n v="0"/>
    <n v="0"/>
    <n v="0"/>
    <n v="0"/>
    <n v="0"/>
    <n v="0"/>
    <n v="93"/>
    <s v="Ejecutado"/>
    <n v="93"/>
    <m/>
    <m/>
    <m/>
    <m/>
    <m/>
    <m/>
    <m/>
    <m/>
    <m/>
    <m/>
    <m/>
    <n v="93"/>
    <n v="1"/>
    <n v="93"/>
    <n v="1"/>
    <n v="2.8571428571428571E-3"/>
    <n v="2.8571428571428571E-3"/>
    <n v="0"/>
    <n v="0"/>
    <s v="DP-ACT_01;Delegatura_de_Puertos;Despacho_del_Delegado_de_Puertos"/>
    <s v=" |202001: Se recibieron 93 derechos de petición bajo la modalidad de Reclamos / solicitudes, de las cuales se dio respuesta a un total de 87, asi: 83 tramitadas directamente, 3 se trasladaron internamente y 1 se traslado a la autoridad competente. "/>
    <s v="Se recibieron 93 derechos de petición bajo la modalidad de Reclamos / solicitudes, de las cuales se dio respuesta a un total de 87, asi: 83 tramitadas directamente, 3 se trasladaron internamente y 1 se traslado a la autoridad competente. "/>
    <s v="-"/>
    <s v="-"/>
    <s v="-"/>
    <s v="-"/>
    <s v="-"/>
    <s v="-"/>
    <s v="-"/>
    <s v="-"/>
    <s v="-"/>
  </r>
  <r>
    <n v="45"/>
    <s v="PES_Definir"/>
    <s v="OE1"/>
    <s v="Fortalecer la Vigilancia."/>
    <s v="SI"/>
    <s v="10. Plan de Acción Institucional - PAI"/>
    <s v="PAI"/>
    <s v="PAI_10"/>
    <s v="2. Plan de Acción Institucional - PAI"/>
    <s v="Investigaciones"/>
    <s v="DP-E_02"/>
    <s v="2. Resolver Actuaciones Administrativas anterior a Decreto 2409"/>
    <s v="DP-ACT_02"/>
    <s v="1. INVESTIGACIÓN"/>
    <s v="DP"/>
    <x v="1"/>
    <s v="DP-G_01"/>
    <s v="Despacho_del_Delegado_de_Puertos"/>
    <s v="DP-D_01"/>
    <s v="Superintendente_Delegado_de_Puertos"/>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02;Delegatura_de_Puertos;Despacho_del_Delegado_de_Puertos"/>
    <s v=" |202001: No se iniciaron actuaciones administrativas correspondientes a periodos anteriores a Decreto 2409."/>
    <s v="No se iniciaron actuaciones administrativas correspondientes a periodos anteriores a Decreto 2409."/>
    <s v="-"/>
    <s v="-"/>
    <s v="-"/>
    <s v="-"/>
    <s v="-"/>
    <s v="-"/>
    <s v="-"/>
    <s v="-"/>
    <s v="-"/>
  </r>
  <r>
    <n v="46"/>
    <s v="PES_Definir"/>
    <s v="OE1"/>
    <s v="Fortalecer la Vigilancia."/>
    <s v="SI"/>
    <s v="10. Plan de Acción Institucional - PAI"/>
    <s v="PAI"/>
    <s v="PAI_10"/>
    <s v="2. Plan de Acción Institucional - PAI"/>
    <s v="Investigaciones"/>
    <s v="DP-E_02"/>
    <s v="2. Resolver Actuaciones Administrativas anterior a Decreto 2409"/>
    <s v="DP-ACT_03"/>
    <s v="2. ETAPA PROBATORIA"/>
    <s v="DP"/>
    <x v="1"/>
    <s v="DP-G_01"/>
    <s v="Despacho_del_Delegado_de_Puertos"/>
    <s v="DP-D_01"/>
    <s v="Superintendente_Delegado_de_Puertos"/>
    <s v="Misionales"/>
    <s v="Financiera"/>
    <s v="Funcionamiento"/>
    <m/>
    <m/>
    <m/>
    <m/>
    <s v="MIPG-P_00"/>
    <s v="MIPG-D_00"/>
    <n v="0"/>
    <n v="0"/>
    <n v="0"/>
    <n v="0"/>
    <n v="0"/>
    <n v="0"/>
    <n v="1"/>
    <s v="No. de Solicitudes de Pruebas Iniciadas"/>
    <s v="POR_DEFINIR"/>
    <d v="2020-01-01T00:00:00"/>
    <d v="2020-12-31T00:00:00"/>
    <n v="1"/>
    <n v="12"/>
    <n v="12.166666666666666"/>
    <s v="Enero"/>
    <s v="Diciembre"/>
    <x v="0"/>
    <n v="2.8571428571428571E-3"/>
    <s v="Planeado"/>
    <n v="2"/>
    <n v="0"/>
    <n v="0"/>
    <n v="0"/>
    <n v="0"/>
    <n v="0"/>
    <n v="0"/>
    <n v="0"/>
    <n v="0"/>
    <n v="0"/>
    <n v="0"/>
    <n v="0"/>
    <n v="2"/>
    <s v="Ejecutado"/>
    <n v="2"/>
    <m/>
    <m/>
    <m/>
    <m/>
    <m/>
    <m/>
    <m/>
    <m/>
    <m/>
    <m/>
    <m/>
    <n v="2"/>
    <n v="1"/>
    <n v="2"/>
    <n v="1"/>
    <n v="2.8571428571428571E-3"/>
    <n v="2.8571428571428571E-3"/>
    <n v="0"/>
    <n v="0"/>
    <s v="DP-ACT_03;Delegatura_de_Puertos;Despacho_del_Delegado_de_Puertos"/>
    <s v=" |202001: Se emitieron 2 actos administrativos. "/>
    <s v="Se emitieron 2 actos administrativos. "/>
    <s v="-"/>
    <s v="-"/>
    <s v="-"/>
    <s v="-"/>
    <s v="-"/>
    <s v="-"/>
    <s v="-"/>
    <s v="-"/>
    <s v="-"/>
  </r>
  <r>
    <n v="47"/>
    <s v="PES_Definir"/>
    <s v="OE1"/>
    <s v="Fortalecer la Vigilancia."/>
    <s v="SI"/>
    <s v="10. Plan de Acción Institucional - PAI"/>
    <s v="PAI"/>
    <s v="PAI_10"/>
    <s v="2. Plan de Acción Institucional - PAI"/>
    <s v="Investigaciones"/>
    <s v="DP-E_02"/>
    <s v="2. Resolver Actuaciones Administrativas anterior a Decreto 2409"/>
    <s v="DP-ACT_04"/>
    <s v="3. ALEGATOS"/>
    <s v="DP"/>
    <x v="1"/>
    <s v="DP-G_01"/>
    <s v="Despacho_del_Delegado_de_Puertos"/>
    <s v="DP-D_01"/>
    <s v="Superintendente_Delegado_de_Puertos"/>
    <s v="Misionales"/>
    <s v="Financiera"/>
    <s v="Funcionamiento"/>
    <m/>
    <m/>
    <m/>
    <m/>
    <s v="MIPG-P_00"/>
    <s v="MIPG-D_00"/>
    <n v="0"/>
    <n v="0"/>
    <n v="0"/>
    <n v="0"/>
    <n v="0"/>
    <n v="0"/>
    <n v="1"/>
    <s v="No. de Alegatos Realizados"/>
    <s v="POR_DEFINIR"/>
    <d v="2020-01-01T00:00:00"/>
    <d v="2020-12-31T00:00:00"/>
    <n v="1"/>
    <n v="12"/>
    <n v="12.166666666666666"/>
    <s v="Enero"/>
    <s v="Diciembre"/>
    <x v="0"/>
    <n v="2.8571428571428571E-3"/>
    <s v="Planeado"/>
    <n v="4"/>
    <n v="0"/>
    <n v="0"/>
    <n v="0"/>
    <n v="0"/>
    <n v="0"/>
    <n v="0"/>
    <n v="0"/>
    <n v="0"/>
    <n v="0"/>
    <n v="0"/>
    <n v="0"/>
    <n v="4"/>
    <s v="Ejecutado"/>
    <n v="4"/>
    <m/>
    <m/>
    <m/>
    <m/>
    <m/>
    <m/>
    <m/>
    <m/>
    <m/>
    <m/>
    <m/>
    <n v="4"/>
    <n v="1"/>
    <n v="4"/>
    <n v="1"/>
    <n v="2.8571428571428571E-3"/>
    <n v="2.8571428571428571E-3"/>
    <n v="0"/>
    <n v="0"/>
    <s v="DP-ACT_04;Delegatura_de_Puertos;Despacho_del_Delegado_de_Puertos"/>
    <s v=" |202001: Se encuentran 4 expedientes en Alegatos. "/>
    <s v="Se encuentran 4 expedientes en Alegatos. "/>
    <s v="-"/>
    <s v="-"/>
    <s v="-"/>
    <s v="-"/>
    <s v="-"/>
    <s v="-"/>
    <s v="-"/>
    <s v="-"/>
    <s v="-"/>
  </r>
  <r>
    <n v="48"/>
    <s v="PES_Definir"/>
    <s v="OE1"/>
    <s v="Fortalecer la Vigilancia."/>
    <s v="SI"/>
    <s v="10. Plan de Acción Institucional - PAI"/>
    <s v="PAI"/>
    <s v="PAI_10"/>
    <s v="2. Plan de Acción Institucional - PAI"/>
    <s v="Investigaciones"/>
    <s v="DP-E_02"/>
    <s v="2. Resolver Actuaciones Administrativas anterior a Decreto 2409"/>
    <s v="DP-ACT_05"/>
    <s v="4. DECISIÓN DE FONDO"/>
    <s v="DP"/>
    <x v="1"/>
    <s v="DP-G_01"/>
    <s v="Despacho_del_Delegado_de_Puertos"/>
    <s v="DP-D_01"/>
    <s v="Superintendente_Delegado_de_Puertos"/>
    <s v="Misionales"/>
    <s v="Financiera"/>
    <s v="Funcionamiento"/>
    <m/>
    <m/>
    <m/>
    <m/>
    <s v="MIPG-P_00"/>
    <s v="MIPG-D_00"/>
    <n v="0"/>
    <n v="0"/>
    <n v="0"/>
    <n v="0"/>
    <n v="0"/>
    <n v="0"/>
    <n v="1"/>
    <s v="No. de Fallos Realizados"/>
    <s v="POR_DEFINIR"/>
    <d v="2020-01-01T00:00:00"/>
    <d v="2020-12-31T00:00:00"/>
    <n v="1"/>
    <n v="12"/>
    <n v="12.166666666666666"/>
    <s v="Enero"/>
    <s v="Diciembre"/>
    <x v="0"/>
    <n v="2.8571428571428571E-3"/>
    <s v="Planeado"/>
    <n v="8"/>
    <n v="0"/>
    <n v="0"/>
    <n v="0"/>
    <n v="0"/>
    <n v="0"/>
    <n v="0"/>
    <n v="0"/>
    <n v="0"/>
    <n v="0"/>
    <n v="0"/>
    <n v="0"/>
    <n v="8"/>
    <s v="Ejecutado"/>
    <n v="8"/>
    <m/>
    <m/>
    <m/>
    <m/>
    <m/>
    <m/>
    <m/>
    <m/>
    <m/>
    <m/>
    <m/>
    <n v="8"/>
    <n v="1"/>
    <n v="8"/>
    <n v="1"/>
    <n v="2.8571428571428571E-3"/>
    <n v="2.8571428571428571E-3"/>
    <n v="0"/>
    <n v="0"/>
    <s v="DP-ACT_05;Delegatura_de_Puertos;Despacho_del_Delegado_de_Puertos"/>
    <s v=" |202001: Se emitieron 8 decisiones de fondo. "/>
    <s v="Se emitieron 8 decisiones de fondo. "/>
    <s v="-"/>
    <s v="-"/>
    <s v="-"/>
    <s v="-"/>
    <s v="-"/>
    <s v="-"/>
    <s v="-"/>
    <s v="-"/>
    <s v="-"/>
  </r>
  <r>
    <n v="49"/>
    <s v="PES_Definir"/>
    <s v="OE1"/>
    <s v="Fortalecer la Vigilancia."/>
    <s v="SI"/>
    <s v="10. Plan de Acción Institucional - PAI"/>
    <s v="PAI"/>
    <s v="PAI_10"/>
    <s v="2. Plan de Acción Institucional - PAI"/>
    <s v="Investigaciones"/>
    <s v="DP-E_02"/>
    <s v="2. Resolver Actuaciones Administrativas anterior a Decreto 2409"/>
    <s v="DP-ACT_06"/>
    <s v="5. RECURSOS DE REPOSICIÓN"/>
    <s v="DP"/>
    <x v="1"/>
    <s v="DP-G_01"/>
    <s v="Despacho_del_Delegado_de_Puertos"/>
    <s v="DP-D_01"/>
    <s v="Superintendente_Delegado_de_Puertos"/>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06;Delegatura_de_Puertos;Despacho_del_Delegado_de_Puertos"/>
    <s v=" |202001: No se atendieron recursos de reposición. "/>
    <s v="No se atendieron recursos de reposición. "/>
    <s v="-"/>
    <s v="-"/>
    <s v="-"/>
    <s v="-"/>
    <s v="-"/>
    <s v="-"/>
    <s v="-"/>
    <s v="-"/>
    <s v="-"/>
  </r>
  <r>
    <n v="50"/>
    <s v="PES_Definir"/>
    <s v="OE1"/>
    <s v="Fortalecer la Vigilancia."/>
    <s v="SI"/>
    <s v="10. Plan de Acción Institucional - PAI"/>
    <s v="PAI"/>
    <s v="PAI_10"/>
    <s v="2. Plan de Acción Institucional - PAI"/>
    <s v="Investigaciones"/>
    <s v="DP-E_02"/>
    <s v="2. Resolver Actuaciones Administrativas anterior a Decreto 2409"/>
    <s v="DP-ACT_07"/>
    <s v="6. REVOCATORIA DIRECTA"/>
    <s v="DP"/>
    <x v="1"/>
    <s v="DP-G_01"/>
    <s v="Despacho_del_Delegado_de_Puertos"/>
    <s v="DP-D_01"/>
    <s v="Superintendente_Delegado_de_Puertos"/>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07;Delegatura_de_Puertos;Despacho_del_Delegado_de_Puertos"/>
    <s v=" |202001: No se realizo ningun acto administrativo de revocatoria directa. "/>
    <s v="No se realizo ningun acto administrativo de revocatoria directa. "/>
    <s v="-"/>
    <s v="-"/>
    <s v="-"/>
    <s v="-"/>
    <s v="-"/>
    <s v="-"/>
    <s v="-"/>
    <s v="-"/>
    <s v="-"/>
  </r>
  <r>
    <n v="51"/>
    <s v="PES_Definir"/>
    <s v="OE1"/>
    <s v="Fortalecer la Vigilancia."/>
    <s v="SI"/>
    <s v="10. Plan de Acción Institucional - PAI"/>
    <s v="PAI"/>
    <s v="PAI_10"/>
    <s v="2. Plan de Acción Institucional - PAI"/>
    <s v="Investigaciones"/>
    <s v="DP-E_03"/>
    <s v="3. Resolver Actuaciones Administrativas 2da Instancia - Decreto 2409"/>
    <s v="DP-ACT_08"/>
    <s v="A. RECURSOS DE APELACIÓN"/>
    <s v="DP"/>
    <x v="1"/>
    <s v="DP-G_01"/>
    <s v="Despacho_del_Delegado_de_Puertos"/>
    <s v="DP-D_01"/>
    <s v="Superintendente_Delegado_de_Puertos"/>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08;Delegatura_de_Puertos;Despacho_del_Delegado_de_Puertos"/>
    <s v=" |202001: No se tramitaron actos administrativos de recursos de apelación. "/>
    <s v="No se tramitaron actos administrativos de recursos de apelación. "/>
    <s v="-"/>
    <s v="-"/>
    <s v="-"/>
    <s v="-"/>
    <s v="-"/>
    <s v="-"/>
    <s v="-"/>
    <s v="-"/>
    <s v="-"/>
  </r>
  <r>
    <n v="52"/>
    <s v="PES_Definir"/>
    <s v="OE1"/>
    <s v="Fortalecer la Vigilancia."/>
    <s v="SI"/>
    <s v="10. Plan de Acción Institucional - PAI"/>
    <s v="PAI"/>
    <s v="PAI_10"/>
    <s v="2. Plan de Acción Institucional - PAI"/>
    <s v="Investigaciones"/>
    <s v="DP-E_03"/>
    <s v="3. Resolver Actuaciones Administrativas 2da Instancia - Decreto 2409"/>
    <s v="DP-ACT_09"/>
    <s v="B. RECURSOS DE QUEJA"/>
    <s v="DP"/>
    <x v="1"/>
    <s v="DP-G_01"/>
    <s v="Despacho_del_Delegado_de_Puertos"/>
    <s v="DP-D_01"/>
    <s v="Superintendente_Delegado_de_Puertos"/>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09;Delegatura_de_Puertos;Despacho_del_Delegado_de_Puertos"/>
    <s v=" |202001: No se tramito ningun recurso de queja."/>
    <s v="No se tramito ningun recurso de queja."/>
    <s v="-"/>
    <s v="-"/>
    <s v="-"/>
    <s v="-"/>
    <s v="-"/>
    <s v="-"/>
    <s v="-"/>
    <s v="-"/>
    <s v="-"/>
  </r>
  <r>
    <n v="53"/>
    <s v="PES_Definir"/>
    <s v="OE1"/>
    <s v="Fortalecer la Vigilancia."/>
    <s v="SI"/>
    <s v="10. Plan de Acción Institucional - PAI"/>
    <s v="PAI"/>
    <s v="PAI_10"/>
    <s v="2. Plan de Acción Institucional - PAI"/>
    <s v="Investigaciones"/>
    <s v="DP-E_03"/>
    <s v="3. Resolver Actuaciones Administrativas 2da Instancia - Decreto 2409"/>
    <s v="DP-ACT_10"/>
    <s v="C. REVOCATORIA DIRECTA"/>
    <s v="DP"/>
    <x v="1"/>
    <s v="DP-G_01"/>
    <s v="Despacho_del_Delegado_de_Puertos"/>
    <s v="DP-D_01"/>
    <s v="Superintendente_Delegado_de_Puertos"/>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10;Delegatura_de_Puertos;Despacho_del_Delegado_de_Puertos"/>
    <s v=" |202001: No se tramitaron actos administrativos de revocatoria directa. "/>
    <s v="No se tramitaron actos administrativos de revocatoria directa. "/>
    <s v="-"/>
    <s v="-"/>
    <s v="-"/>
    <s v="-"/>
    <s v="-"/>
    <s v="-"/>
    <s v="-"/>
    <s v="-"/>
    <s v="-"/>
  </r>
  <r>
    <n v="54"/>
    <s v="PES_Definir"/>
    <s v="OE1"/>
    <s v="Fortalecer la Vigilancia."/>
    <s v="SI"/>
    <s v="12. Política Operacional"/>
    <s v="PEI"/>
    <s v="PEI_02"/>
    <s v=" 1. Plan Estratégico Institucional - PEI"/>
    <s v="PEI_13 - Planes de Prevención"/>
    <s v="DP-E_04"/>
    <s v="4. Auditoria Forense a Sociedades Portuarias"/>
    <s v="DP-ACT_11"/>
    <s v="Auditoria forense a las Sociedades portuarias."/>
    <s v="DP"/>
    <x v="1"/>
    <s v="DP-G_01"/>
    <s v="Despacho_del_Delegado_de_Puertos"/>
    <s v="DP-D_01"/>
    <s v="Superintendente_Delegado_de_Puertos"/>
    <s v="Misionales"/>
    <s v="Financiera"/>
    <s v="Fortalecimiento"/>
    <s v="C-2410-0600-3-0-2410002-02"/>
    <s v="2410002_01"/>
    <n v="300000000"/>
    <n v="1700000000"/>
    <s v="MIPG-P_00"/>
    <s v="MIPG-D_00"/>
    <n v="0"/>
    <n v="0"/>
    <n v="0"/>
    <n v="0"/>
    <n v="0"/>
    <n v="0"/>
    <n v="7"/>
    <s v="No. de Requerimientos efectuados a Infraestructuras No Concesionadas / No. de Total de Infraestructuras Plan Piloto"/>
    <s v="POR_DEFINIR"/>
    <d v="2020-02-01T00:00:00"/>
    <d v="2020-12-31T00:00:00"/>
    <n v="2"/>
    <n v="12"/>
    <n v="11.133333333333333"/>
    <s v="Febrero"/>
    <s v="Diciembre"/>
    <x v="3"/>
    <n v="7.4074074074074068E-3"/>
    <s v="Planeado"/>
    <n v="0"/>
    <n v="0"/>
    <n v="0"/>
    <n v="0"/>
    <n v="0"/>
    <n v="0.2"/>
    <n v="0.2"/>
    <n v="0.2"/>
    <n v="0.2"/>
    <n v="0.1"/>
    <n v="0.1"/>
    <n v="0"/>
    <n v="1"/>
    <s v="Ejecutado"/>
    <n v="0"/>
    <m/>
    <m/>
    <m/>
    <m/>
    <m/>
    <m/>
    <m/>
    <m/>
    <m/>
    <m/>
    <m/>
    <n v="0"/>
    <n v="0"/>
    <n v="0"/>
    <n v="0"/>
    <n v="0"/>
    <n v="0"/>
    <s v="Por Ejecutar"/>
    <s v="Diciembre"/>
    <s v="DP-ACT_11;Delegatura_de_Puertos;Despacho_del_Delegado_de_Puertos"/>
    <s v=" |202001: No se realizaron acciones al respecto. "/>
    <s v="No se realizaron acciones al respecto. "/>
    <s v="-"/>
    <s v="-"/>
    <s v="-"/>
    <s v="-"/>
    <s v="-"/>
    <s v="-"/>
    <s v="-"/>
    <s v="-"/>
    <s v="-"/>
  </r>
  <r>
    <n v="55"/>
    <s v="PES_Definir"/>
    <s v="OE1"/>
    <s v="Fortalecer la Vigilancia."/>
    <s v="SI"/>
    <s v="12. Política Operacional"/>
    <s v="PEI"/>
    <s v="PEI_02"/>
    <s v=" 1. Plan Estratégico Institucional - PEI"/>
    <s v="PEI_13 - Planes de Prevención"/>
    <s v="DP-E_05"/>
    <s v="5. Indicadores de Eficiencia Portuaria"/>
    <s v="DP-ACT_12"/>
    <s v="Desarrollo de Indicadores de Eficiencia Portuaria y Aplicativo para la Supervisión Inteligente."/>
    <s v="DP"/>
    <x v="1"/>
    <s v="DP-G_01"/>
    <s v="Despacho_del_Delegado_de_Puertos"/>
    <s v="DP-D_01"/>
    <s v="Superintendente_Delegado_de_Puertos"/>
    <s v="Misionales"/>
    <s v="Financiera"/>
    <s v="Fortalecimiento"/>
    <s v="C-2410-0600-3-0-2410006-02"/>
    <s v="2410006_01"/>
    <n v="159500000"/>
    <m/>
    <s v="MIPG-P_00"/>
    <s v="MIPG-D_00"/>
    <n v="0"/>
    <n v="0"/>
    <n v="0"/>
    <n v="0"/>
    <n v="0"/>
    <n v="0"/>
    <n v="1"/>
    <s v="Un (1) Reporte de Indicadores de Eficiencia Portuaria."/>
    <s v="POR_DEFINIR"/>
    <d v="2020-02-01T00:00:00"/>
    <d v="2020-08-31T00:00:00"/>
    <n v="2"/>
    <n v="8"/>
    <n v="7.0666666666666664"/>
    <s v="Febrero"/>
    <s v="Agosto"/>
    <x v="3"/>
    <n v="7.4074074074074068E-3"/>
    <s v="Planeado"/>
    <n v="0"/>
    <n v="0"/>
    <n v="0.5"/>
    <n v="0"/>
    <n v="0"/>
    <n v="0.5"/>
    <n v="0"/>
    <n v="0"/>
    <n v="0"/>
    <n v="0"/>
    <n v="0"/>
    <n v="0"/>
    <n v="1"/>
    <s v="Ejecutado"/>
    <n v="0"/>
    <m/>
    <m/>
    <m/>
    <m/>
    <m/>
    <m/>
    <m/>
    <m/>
    <m/>
    <m/>
    <m/>
    <n v="0"/>
    <n v="0"/>
    <n v="0"/>
    <n v="0"/>
    <n v="0"/>
    <n v="0"/>
    <s v="Por Ejecutar"/>
    <s v="Agosto"/>
    <s v="DP-ACT_12;Delegatura_de_Puertos;Despacho_del_Delegado_de_Puertos"/>
    <s v=" |202001: No se reporta avance al respecto. "/>
    <s v="No se reporta avance al respecto. "/>
    <s v="-"/>
    <s v="-"/>
    <s v="-"/>
    <s v="-"/>
    <s v="-"/>
    <s v="-"/>
    <s v="-"/>
    <s v="-"/>
    <s v="-"/>
  </r>
  <r>
    <n v="56"/>
    <s v="PES_Definir"/>
    <s v="OE1"/>
    <s v="Fortalecer la Vigilancia."/>
    <s v="SI"/>
    <s v="12. Política Operacional"/>
    <s v="PEI"/>
    <s v="PEI_02"/>
    <s v=" 1. Plan Estratégico Institucional - PEI"/>
    <s v="PEI_13 - Planes de Prevención"/>
    <s v="DP-E_05"/>
    <s v="5. Indicadores de Eficiencia Portuaria"/>
    <s v="DP-ACT_13"/>
    <s v="Públicación de Indicadores de Eficiencia Portuaria y Aplicativo para la Supervisión Inteligente."/>
    <s v="DP"/>
    <x v="1"/>
    <s v="DP-G_01"/>
    <s v="Despacho_del_Delegado_de_Puertos"/>
    <s v="DP-D_01"/>
    <s v="Superintendente_Delegado_de_Puertos"/>
    <s v="Misionales"/>
    <s v="Financiera"/>
    <s v="Fortalecimiento"/>
    <s v="C-2410-0600-3-0-2410006-02"/>
    <s v="2410006_01"/>
    <n v="0"/>
    <m/>
    <s v="MIPG-P_00"/>
    <s v="MIPG-D_00"/>
    <n v="0"/>
    <n v="0"/>
    <n v="0"/>
    <n v="0"/>
    <n v="0"/>
    <n v="0"/>
    <n v="1"/>
    <s v="Publicación de Indicadores de Eficiencia Portuaria."/>
    <s v="POR_DEFINIR"/>
    <d v="2020-02-01T00:00:00"/>
    <d v="2020-08-31T00:00:00"/>
    <n v="2"/>
    <n v="8"/>
    <n v="7.0666666666666664"/>
    <s v="Febrero"/>
    <s v="Agosto"/>
    <x v="3"/>
    <n v="7.4074074074074068E-3"/>
    <s v="Planeado"/>
    <n v="0"/>
    <n v="0"/>
    <n v="0"/>
    <n v="0"/>
    <n v="0"/>
    <n v="0"/>
    <n v="0"/>
    <n v="0"/>
    <n v="0.5"/>
    <n v="0"/>
    <n v="0"/>
    <n v="0.5"/>
    <n v="1"/>
    <s v="Ejecutado"/>
    <n v="0"/>
    <m/>
    <m/>
    <m/>
    <m/>
    <m/>
    <m/>
    <m/>
    <m/>
    <m/>
    <m/>
    <m/>
    <n v="0"/>
    <n v="0"/>
    <n v="0"/>
    <n v="0"/>
    <n v="0"/>
    <n v="0"/>
    <s v="Por Ejecutar"/>
    <s v="Agosto"/>
    <s v="DP-ACT_13;Delegatura_de_Puertos;Despacho_del_Delegado_de_Puertos"/>
    <s v=" |202001: No esta planeada para el mes de enero. "/>
    <s v="No esta planeada para el mes de enero. "/>
    <s v="-"/>
    <s v="-"/>
    <s v="-"/>
    <s v="-"/>
    <s v="-"/>
    <s v="-"/>
    <s v="-"/>
    <s v="-"/>
    <s v="-"/>
  </r>
  <r>
    <n v="57"/>
    <s v="PES_Definir"/>
    <s v="OE1"/>
    <s v="Fortalecer la Vigilancia."/>
    <s v="SI"/>
    <s v="10. Plan de Acción Institucional - PAI"/>
    <s v="PAI"/>
    <s v="PAI_10"/>
    <s v="2. Plan de Acción Institucional - PAI"/>
    <s v="Gestión_PQRS"/>
    <s v="DP-E_06"/>
    <s v="A. Peticiones, Quejas, Reclamos y Solicitudes."/>
    <s v="DP-ACT_14"/>
    <s v="Peticiones, Quejas, Reclamos y Solicitudes."/>
    <s v="DP"/>
    <x v="1"/>
    <s v="DP-G_02"/>
    <s v="Dirección_de_Promoción_y_Prevención_de_Puertos"/>
    <s v="DP-D_02"/>
    <s v="Director_de_Promoción_y_Prevención_de_Puertos"/>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x v="0"/>
    <n v="2.8571428571428571E-3"/>
    <s v="Planeado"/>
    <n v="102"/>
    <n v="0"/>
    <n v="0"/>
    <n v="0"/>
    <n v="0"/>
    <n v="0"/>
    <n v="0"/>
    <n v="0"/>
    <n v="0"/>
    <n v="0"/>
    <n v="0"/>
    <n v="0"/>
    <n v="102"/>
    <s v="Ejecutado"/>
    <n v="102"/>
    <m/>
    <m/>
    <m/>
    <m/>
    <m/>
    <m/>
    <m/>
    <m/>
    <m/>
    <m/>
    <m/>
    <n v="102"/>
    <n v="1"/>
    <n v="102"/>
    <n v="1"/>
    <n v="2.8571428571428571E-3"/>
    <n v="2.8571428571428571E-3"/>
    <n v="0"/>
    <n v="0"/>
    <s v="DP-ACT_14;Delegatura_de_Puertos;Dirección_de_Promoción_y_Prevención_de_Puertos"/>
    <s v=" |202001: Se recibieron 93 PQR por Vigia. Adicionalmente se tramitaron 9 Quejas remitidas vía Whatsaap y Otros medios. _x000a_Las 93 pqr se habian reportado en la actividad 01. "/>
    <s v="Se recibieron 93 PQR por Vigia. Adicionalmente se tramitaron 9 Quejas remitidas vía Whatsaap y Otros medios. _x000a_Las 93 pqr se habian reportado en la actividad 01. "/>
    <s v="-"/>
    <s v="-"/>
    <s v="-"/>
    <s v="-"/>
    <s v="-"/>
    <s v="-"/>
    <s v="-"/>
    <s v="-"/>
    <s v="-"/>
  </r>
  <r>
    <n v="58"/>
    <s v="PES_Definir"/>
    <s v="OE1"/>
    <s v="Fortalecer la Vigilancia."/>
    <s v="SI"/>
    <s v="10. Plan de Acción Institucional - PAI"/>
    <s v="PAI"/>
    <s v="PAI_10"/>
    <s v="2. Plan de Acción Institucional - PAI"/>
    <s v="PyP_Divulgación"/>
    <s v="DP-E_07"/>
    <s v="1. Divulgación"/>
    <s v="DP-ACT_15"/>
    <s v="Asistencia a Eventos de Promoción y Prevención - Operativos de Divulgación"/>
    <s v="DP"/>
    <x v="1"/>
    <s v="DP-G_02"/>
    <s v="Dirección_de_Promoción_y_Prevención_de_Puertos"/>
    <s v="DP-D_02"/>
    <s v="Director_de_Promoción_y_Prevención_de_Puertos"/>
    <s v="Misionales"/>
    <s v="Financiera"/>
    <s v="Funcionamiento"/>
    <m/>
    <m/>
    <m/>
    <m/>
    <s v="MIPG-P_00"/>
    <s v="MIPG-D_00"/>
    <n v="0"/>
    <n v="0"/>
    <n v="0"/>
    <n v="0"/>
    <n v="0"/>
    <n v="0"/>
    <n v="1"/>
    <s v="No. Eventos de Divulgación"/>
    <s v="POR_DEFINIR"/>
    <d v="2020-02-28T00:00:00"/>
    <d v="2020-03-30T00:00:00"/>
    <n v="2"/>
    <n v="3"/>
    <n v="1.0333333333333334"/>
    <s v="Febrero"/>
    <s v="Marzo"/>
    <x v="3"/>
    <n v="2.8571428571428571E-3"/>
    <s v="Planeado"/>
    <n v="2"/>
    <n v="0"/>
    <n v="0"/>
    <n v="0"/>
    <n v="0"/>
    <n v="0"/>
    <n v="0"/>
    <n v="0"/>
    <n v="0"/>
    <n v="0"/>
    <n v="0"/>
    <n v="0"/>
    <n v="2"/>
    <s v="Ejecutado"/>
    <n v="2"/>
    <m/>
    <m/>
    <m/>
    <m/>
    <m/>
    <m/>
    <m/>
    <m/>
    <m/>
    <m/>
    <m/>
    <n v="2"/>
    <n v="1"/>
    <n v="2"/>
    <n v="1"/>
    <n v="2.8571428571428571E-3"/>
    <n v="2.8571428571428571E-3"/>
    <n v="0"/>
    <n v="0"/>
    <s v="DP-ACT_15;Delegatura_de_Puertos;Dirección_de_Promoción_y_Prevención_de_Puertos"/>
    <s v=" |202001: Se asistieron a dos comités, en donde se dio a conocer las actividades adelantadas por parte de la ST. A las mismas asistió el Dr. Álvaro Ceballos. Son: 1. Comité de Movilidad. _x000a_2. Comité Paro cívico Buenaventura. "/>
    <s v="Se asistieron a dos comités, en donde se dio a conocer las actividades adelantadas por parte de la ST. A las mismas asistió el Dr. Álvaro Ceballos. Son: 1. Comité de Movilidad. _x000a_2. Comité Paro cívico Buenaventura. "/>
    <s v="-"/>
    <s v="-"/>
    <s v="-"/>
    <s v="-"/>
    <s v="-"/>
    <s v="-"/>
    <s v="-"/>
    <s v="-"/>
    <s v="-"/>
  </r>
  <r>
    <n v="59"/>
    <s v="PES_Definir"/>
    <s v="OE1"/>
    <s v="Fortalecer la Vigilancia."/>
    <s v="SI"/>
    <s v="10. Plan de Acción Institucional - PAI"/>
    <s v="PAI"/>
    <s v="PAI_10"/>
    <s v="2. Plan de Acción Institucional - PAI"/>
    <s v="PyP_Divulgación"/>
    <s v="DP-E_07"/>
    <s v="1. Divulgación"/>
    <s v="DP-ACT_16"/>
    <s v="Asisitir a sesiones con la ciudadanía, vigilados, organizaciones cívicas y otras entidades"/>
    <s v="DP"/>
    <x v="1"/>
    <s v="DP-G_02"/>
    <s v="Dirección_de_Promoción_y_Prevención_de_Puertos"/>
    <s v="DP-D_02"/>
    <s v="Director_de_Promoción_y_Prevención_de_Puertos"/>
    <s v="Misionales"/>
    <s v="Financiera"/>
    <s v="Funcionamiento"/>
    <m/>
    <m/>
    <m/>
    <m/>
    <s v="MIPG-P_00"/>
    <s v="MIPG-D_00"/>
    <n v="0"/>
    <n v="0"/>
    <n v="0"/>
    <n v="0"/>
    <n v="0"/>
    <n v="0"/>
    <n v="1"/>
    <s v="No. Eventos de Divulgación"/>
    <s v="POR_DEFINIR"/>
    <d v="2020-02-28T00:00:00"/>
    <d v="2020-03-30T00:00:00"/>
    <n v="2"/>
    <n v="3"/>
    <n v="1.0333333333333334"/>
    <s v="Febrero"/>
    <s v="Marzo"/>
    <x v="3"/>
    <n v="2.8571428571428571E-3"/>
    <s v="Planeado"/>
    <n v="2"/>
    <n v="0"/>
    <n v="0"/>
    <n v="0"/>
    <n v="0"/>
    <n v="0"/>
    <n v="0"/>
    <n v="0"/>
    <n v="0"/>
    <n v="0"/>
    <n v="0"/>
    <n v="0"/>
    <n v="2"/>
    <s v="Ejecutado"/>
    <n v="2"/>
    <m/>
    <m/>
    <m/>
    <m/>
    <m/>
    <m/>
    <m/>
    <m/>
    <m/>
    <m/>
    <m/>
    <n v="2"/>
    <n v="1"/>
    <n v="2"/>
    <n v="1"/>
    <n v="2.8571428571428571E-3"/>
    <n v="2.8571428571428571E-3"/>
    <n v="0"/>
    <n v="0"/>
    <s v="DP-ACT_16;Delegatura_de_Puertos;Dirección_de_Promoción_y_Prevención_de_Puertos"/>
    <s v=" |202001: Se asistieron a dos comités, en donde se dio a conocer las actividades adelantadas por parte de la ST. A las mismas asistió el Dr. Álvaro Ceballos. Son: 1.Comité de Movilidad, 2.Comité Paro cívico Buenaventura. "/>
    <s v="Se asistieron a dos comités, en donde se dio a conocer las actividades adelantadas por parte de la ST. A las mismas asistió el Dr. Álvaro Ceballos. Son: 1.Comité de Movilidad, 2.Comité Paro cívico Buenaventura. "/>
    <s v="-"/>
    <s v="-"/>
    <s v="-"/>
    <s v="-"/>
    <s v="-"/>
    <s v="-"/>
    <s v="-"/>
    <s v="-"/>
    <s v="-"/>
  </r>
  <r>
    <n v="60"/>
    <s v="PES_00"/>
    <s v="OE1"/>
    <s v="Fortalecer la Vigilancia."/>
    <s v="SI"/>
    <s v="1. Campañas de Prevención y Promoción para la formalización."/>
    <s v="PEI"/>
    <s v="PEI_01"/>
    <s v=" 1. Plan Estratégico Institucional - PEI"/>
    <s v="PEI_01 - Campañas de Prevención y Promoción para la formalización."/>
    <s v="DP-E_08"/>
    <s v="2. Campañas de Promoción y Capacitación"/>
    <s v="DP-ACT_17"/>
    <s v="Elaborar diagnósticos sobre la composición del sector transporte en los modos marítimo y fluvial, para las zonas geográficas seleccionadas, según corresponda."/>
    <s v="DP"/>
    <x v="1"/>
    <s v="DP-G_02"/>
    <s v="Dirección_de_Promoción_y_Prevención_de_Puertos"/>
    <s v="DP-D_02"/>
    <s v="Director_de_Promoción_y_Prevención_de_Puertos"/>
    <s v="Misionales"/>
    <s v="Financiera"/>
    <s v="Funcionamiento"/>
    <m/>
    <m/>
    <m/>
    <m/>
    <s v="MIPG-P_00"/>
    <s v="MIPG-D_00"/>
    <n v="1"/>
    <n v="0.25"/>
    <n v="0.25"/>
    <n v="0.25"/>
    <n v="0.25"/>
    <n v="1"/>
    <n v="6.25E-2"/>
    <s v="No. de Diagnósticos elaborados / No. de Diagnósticos Programados"/>
    <s v="POR_DEFINIR"/>
    <d v="2020-01-01T00:00:00"/>
    <d v="2020-03-01T00:00:00"/>
    <n v="1"/>
    <n v="3"/>
    <n v="2"/>
    <s v="Enero"/>
    <s v="Marzo"/>
    <x v="1"/>
    <n v="7.4074074074074068E-3"/>
    <s v="Planeado"/>
    <n v="0"/>
    <n v="2"/>
    <n v="0"/>
    <n v="1"/>
    <n v="0"/>
    <n v="0"/>
    <n v="0"/>
    <n v="0"/>
    <n v="0"/>
    <n v="0"/>
    <n v="0"/>
    <n v="0"/>
    <n v="3"/>
    <s v="Ejecutado"/>
    <n v="0"/>
    <m/>
    <m/>
    <m/>
    <m/>
    <m/>
    <m/>
    <m/>
    <m/>
    <m/>
    <m/>
    <m/>
    <n v="0"/>
    <n v="0"/>
    <n v="0"/>
    <n v="0"/>
    <n v="0"/>
    <n v="0"/>
    <s v="Por Ejecutar"/>
    <s v="Marzo"/>
    <s v="DP-ACT_17;Delegatura_de_Puertos;Dirección_de_Promoción_y_Prevención_de_Puertos"/>
    <s v=" |202001: No se realizo documentacion en el mes de enero. "/>
    <s v="No se realizo documentacion en el mes de enero. "/>
    <s v="-"/>
    <s v="-"/>
    <s v="-"/>
    <s v="-"/>
    <s v="-"/>
    <s v="-"/>
    <s v="-"/>
    <s v="-"/>
    <s v="-"/>
  </r>
  <r>
    <n v="61"/>
    <s v="PES_00"/>
    <s v="OE1"/>
    <s v="Fortalecer la Vigilancia."/>
    <s v="SI"/>
    <s v="1. Campañas de Prevención y Promoción para la formalización."/>
    <s v="PEI"/>
    <s v="PEI_01"/>
    <s v=" 1. Plan Estratégico Institucional - PEI"/>
    <s v="PEI_01 - Campañas de Prevención y Promoción para la formalización."/>
    <s v="DP-E_08"/>
    <s v="2. Campañas de Promoción y Capacitación"/>
    <s v="DP-ACT_18"/>
    <s v="Socializar la Campaña de Promoción y Prevención con las entidades involucrados en su implementación "/>
    <s v="DP"/>
    <x v="1"/>
    <s v="DP-G_02"/>
    <s v="Dirección_de_Promoción_y_Prevención_de_Puertos"/>
    <s v="DP-D_02"/>
    <s v="Director_de_Promoción_y_Prevención_de_Puertos"/>
    <s v="Misionales"/>
    <s v="Financiera"/>
    <s v="Funcionamiento"/>
    <m/>
    <m/>
    <m/>
    <m/>
    <s v="MIPG-P_00"/>
    <s v="MIPG-D_00"/>
    <n v="1"/>
    <n v="0.25"/>
    <n v="0.25"/>
    <n v="0.25"/>
    <n v="0.25"/>
    <n v="1"/>
    <n v="6.25E-2"/>
    <s v="No. de Entidades Socializadas / No. de entidades Programadas "/>
    <s v="POR_DEFINIR"/>
    <d v="2020-05-01T00:00:00"/>
    <d v="2020-05-30T00:00:00"/>
    <n v="5"/>
    <n v="5"/>
    <n v="0.96666666666666667"/>
    <s v="Mayo"/>
    <s v="Mayo"/>
    <x v="3"/>
    <n v="7.4074074074074068E-3"/>
    <s v="Planeado"/>
    <n v="1"/>
    <n v="7"/>
    <n v="2"/>
    <n v="0"/>
    <n v="0"/>
    <n v="0"/>
    <n v="0"/>
    <n v="0"/>
    <n v="0"/>
    <n v="0"/>
    <n v="0"/>
    <n v="0"/>
    <n v="10"/>
    <s v="Ejecutado"/>
    <n v="1"/>
    <m/>
    <m/>
    <m/>
    <m/>
    <m/>
    <m/>
    <m/>
    <m/>
    <m/>
    <m/>
    <m/>
    <n v="1"/>
    <n v="0.1"/>
    <n v="1"/>
    <n v="1"/>
    <n v="7.407407407407407E-4"/>
    <n v="7.4074074074074068E-3"/>
    <s v="En Tramite"/>
    <s v="Mayo"/>
    <s v="DP-ACT_18;Delegatura_de_Puertos;Dirección_de_Promoción_y_Prevención_de_Puertos"/>
    <s v=" |202001: Durante el mes de enero se socializó la Campaña PP con la Capitanía de Puerto de San Andrés de Tumaco, a efectos de coordinar la visita a esta Zona Portuaria."/>
    <s v="Durante el mes de enero se socializó la Campaña PP con la Capitanía de Puerto de San Andrés de Tumaco, a efectos de coordinar la visita a esta Zona Portuaria."/>
    <s v="-"/>
    <s v="-"/>
    <s v="-"/>
    <s v="-"/>
    <s v="-"/>
    <s v="-"/>
    <s v="-"/>
    <s v="-"/>
    <s v="-"/>
  </r>
  <r>
    <n v="62"/>
    <s v="PES_00"/>
    <s v="OE1"/>
    <s v="Fortalecer la Vigilancia."/>
    <s v="SI"/>
    <s v="1. Campañas de Prevención y Promoción para la formalización."/>
    <s v="PEI"/>
    <s v="PEI_01"/>
    <s v=" 1. Plan Estratégico Institucional - PEI"/>
    <s v="PEI_01 - Campañas de Prevención y Promoción para la formalización."/>
    <s v="DP-E_08"/>
    <s v="2. Campañas de Promoción y Capacitación"/>
    <s v="DP-ACT_19"/>
    <s v="Realizar Socializaciones. "/>
    <s v="DP"/>
    <x v="1"/>
    <s v="DP-G_02"/>
    <s v="Dirección_de_Promoción_y_Prevención_de_Puertos"/>
    <s v="DP-D_02"/>
    <s v="Director_de_Promoción_y_Prevención_de_Puertos"/>
    <s v="Misionales"/>
    <s v="Financiera"/>
    <s v="Funcionamiento"/>
    <m/>
    <m/>
    <m/>
    <m/>
    <s v="MIPG-P_00"/>
    <s v="MIPG-D_00"/>
    <n v="1"/>
    <n v="0.25"/>
    <n v="0.25"/>
    <n v="0.25"/>
    <n v="0.25"/>
    <n v="1"/>
    <n v="6.25E-2"/>
    <s v=" No. de Campañas y operativos realizados / No. de Campañas y operativos programados"/>
    <s v="POR_DEFINIR"/>
    <d v="2020-07-01T00:00:00"/>
    <d v="2020-09-30T00:00:00"/>
    <n v="7"/>
    <n v="9"/>
    <n v="3.0333333333333332"/>
    <s v="Julio"/>
    <s v="Septiembre"/>
    <x v="2"/>
    <n v="7.4074074074074068E-3"/>
    <s v="Planeado"/>
    <n v="0"/>
    <n v="0"/>
    <n v="0"/>
    <n v="0"/>
    <n v="0"/>
    <n v="0"/>
    <n v="0"/>
    <n v="0"/>
    <n v="1"/>
    <n v="0"/>
    <n v="0"/>
    <n v="0"/>
    <n v="1"/>
    <s v="Ejecutado"/>
    <n v="0"/>
    <m/>
    <m/>
    <m/>
    <m/>
    <m/>
    <m/>
    <m/>
    <m/>
    <m/>
    <m/>
    <m/>
    <n v="0"/>
    <n v="0"/>
    <n v="0"/>
    <n v="0"/>
    <n v="0"/>
    <n v="0"/>
    <s v="Por Ejecutar"/>
    <s v="Septiembre"/>
    <s v="DP-ACT_19;Delegatura_de_Puertos;Dirección_de_Promoción_y_Prevención_de_Puertos"/>
    <s v=" |202001: No se realizaron Socializaciones en el mes de Enero."/>
    <s v="No se realizaron Socializaciones en el mes de Enero."/>
    <s v="-"/>
    <s v="-"/>
    <s v="-"/>
    <s v="-"/>
    <s v="-"/>
    <s v="-"/>
    <s v="-"/>
    <s v="-"/>
    <s v="-"/>
  </r>
  <r>
    <n v="63"/>
    <s v="PES_00"/>
    <s v="OE1"/>
    <s v="Fortalecer la Vigilancia."/>
    <s v="SI"/>
    <s v="1. Campañas de Prevención y Promoción para la formalización."/>
    <s v="PEI"/>
    <s v="PEI_01"/>
    <s v=" 1. Plan Estratégico Institucional - PEI"/>
    <s v="PEI_01 - Campañas de Prevención y Promoción para la formalización."/>
    <s v="DP-E_08"/>
    <s v="2. Campañas de Promoción y Capacitación"/>
    <s v="DP-ACT_20"/>
    <s v="Seguimiento a los procesos de formalización. "/>
    <s v="DP"/>
    <x v="1"/>
    <s v="DP-G_02"/>
    <s v="Dirección_de_Promoción_y_Prevención_de_Puertos"/>
    <s v="DP-D_02"/>
    <s v="Director_de_Promoción_y_Prevención_de_Puertos"/>
    <s v="Misionales"/>
    <s v="Financiera"/>
    <s v="Funcionamiento"/>
    <m/>
    <m/>
    <m/>
    <m/>
    <s v="MIPG-P_00"/>
    <s v="MIPG-D_00"/>
    <n v="1"/>
    <n v="0.25"/>
    <n v="0.25"/>
    <n v="0.25"/>
    <n v="0.25"/>
    <n v="1"/>
    <n v="6.25E-2"/>
    <s v=" No. de Campañas y operativos realizados / No. de Campañas y operativos programados"/>
    <s v="POR_DEFINIR"/>
    <d v="2020-10-01T00:00:00"/>
    <d v="2020-12-30T00:00:00"/>
    <n v="10"/>
    <n v="12"/>
    <n v="3"/>
    <s v="Octubre"/>
    <s v="Diciembre"/>
    <x v="0"/>
    <n v="7.4074074074074068E-3"/>
    <s v="Planeado"/>
    <n v="0"/>
    <n v="0"/>
    <n v="0"/>
    <n v="0"/>
    <n v="0"/>
    <n v="0"/>
    <n v="0"/>
    <n v="1"/>
    <n v="0"/>
    <n v="1"/>
    <n v="0"/>
    <n v="1"/>
    <n v="3"/>
    <s v="Ejecutado"/>
    <n v="0"/>
    <m/>
    <m/>
    <m/>
    <m/>
    <m/>
    <m/>
    <m/>
    <m/>
    <m/>
    <m/>
    <m/>
    <n v="0"/>
    <n v="0"/>
    <n v="0"/>
    <n v="0"/>
    <n v="0"/>
    <n v="0"/>
    <s v="Por Ejecutar"/>
    <s v="Diciembre"/>
    <s v="DP-ACT_20;Delegatura_de_Puertos;Dirección_de_Promoción_y_Prevención_de_Puertos"/>
    <s v=" |202001: En el mes de enero no se realizo esta actividad."/>
    <s v="En el mes de enero no se realizo esta actividad."/>
    <s v="-"/>
    <s v="-"/>
    <s v="-"/>
    <s v="-"/>
    <s v="-"/>
    <s v="-"/>
    <s v="-"/>
    <s v="-"/>
    <s v="-"/>
  </r>
  <r>
    <n v="64"/>
    <s v="PES_Definir"/>
    <s v="OE1"/>
    <s v="Fortalecer la Vigilancia."/>
    <s v="SI"/>
    <s v="1. Campañas de Prevención y Promoción para la formalización."/>
    <s v="PEI"/>
    <s v="PEI_02"/>
    <s v=" 1. Plan Estratégico Institucional - PEI"/>
    <s v="PEI_01 - Campañas de Prevención y Promoción para la formalización."/>
    <s v="DP-E_08"/>
    <s v="2. Campañas de Promoción y Capacitación"/>
    <s v="DP-ACT_21"/>
    <s v="Piloto de Promoción a las infraestructuras no Concesionadas en Muelles y Embarcaderos"/>
    <s v="DP"/>
    <x v="1"/>
    <s v="DP-G_02"/>
    <s v="Dirección_de_Promoción_y_Prevención_de_Puertos"/>
    <s v="DP-D_02"/>
    <s v="Director_de_Promoción_y_Prevención_de_Puertos"/>
    <s v="Misionales"/>
    <s v="Financiera"/>
    <s v="Fortalecimiento"/>
    <s v="C-2410-0600-3-0-2410002-02"/>
    <s v="2410002_01"/>
    <n v="88000000"/>
    <m/>
    <s v="MIPG-P_00"/>
    <s v="MIPG-D_00"/>
    <n v="0"/>
    <n v="0"/>
    <n v="0"/>
    <n v="0"/>
    <n v="0"/>
    <n v="0"/>
    <n v="7"/>
    <s v="No. de Requerimientos efectuados a Infraestructuras No Concesionadas / No. de Total de Infraestructuras Plan Piloto"/>
    <s v="POR_DEFINIR"/>
    <d v="2020-02-01T00:00:00"/>
    <d v="2020-12-31T00:00:00"/>
    <n v="2"/>
    <n v="12"/>
    <n v="11.133333333333333"/>
    <s v="Febrero"/>
    <s v="Diciembre"/>
    <x v="3"/>
    <n v="7.4074074074074068E-3"/>
    <s v="Planeado"/>
    <n v="1"/>
    <n v="5"/>
    <n v="6"/>
    <n v="6"/>
    <n v="7"/>
    <n v="9"/>
    <n v="5"/>
    <n v="5"/>
    <n v="2"/>
    <n v="6"/>
    <n v="3"/>
    <n v="3"/>
    <n v="58"/>
    <s v="Ejecutado"/>
    <n v="0"/>
    <m/>
    <m/>
    <m/>
    <m/>
    <m/>
    <m/>
    <m/>
    <m/>
    <m/>
    <m/>
    <m/>
    <n v="0"/>
    <n v="0"/>
    <n v="1"/>
    <n v="0"/>
    <n v="0"/>
    <n v="0"/>
    <s v="Por Ejecutar"/>
    <s v="Diciembre"/>
    <s v="DP-ACT_21;Delegatura_de_Puertos;Dirección_de_Promoción_y_Prevención_de_Puertos"/>
    <s v=" |202001: Durante el mes de enero no se reporta avance en esta actividad, toda vez que la misma inicia en el mes de febrero. "/>
    <s v="Durante el mes de enero no se reporta avance en esta actividad, toda vez que la misma inicia en el mes de febrero. "/>
    <s v="-"/>
    <s v="-"/>
    <s v="-"/>
    <s v="-"/>
    <s v="-"/>
    <s v="-"/>
    <s v="-"/>
    <s v="-"/>
    <s v="-"/>
  </r>
  <r>
    <n v="65"/>
    <s v="PES_Definir"/>
    <s v="OE1"/>
    <s v="Fortalecer la Vigilancia."/>
    <s v="SI"/>
    <s v="10. Plan de Acción Institucional - PAI"/>
    <s v="PAI"/>
    <s v="PAI_10"/>
    <s v="2. Plan de Acción Institucional - PAI"/>
    <s v="PyP_Campañas de Promoción y Capacitación"/>
    <s v="DP-E_08"/>
    <s v="2. Campañas de Promoción y Capacitación"/>
    <s v="DP-ACT_22"/>
    <s v="Manual de Operador Portuaria"/>
    <s v="DP"/>
    <x v="1"/>
    <s v="DP-G_02"/>
    <s v="Dirección_de_Promoción_y_Prevención_de_Puertos"/>
    <s v="DP-D_02"/>
    <s v="Director_de_Promoción_y_Prevención_de_Puertos"/>
    <s v="Misionales"/>
    <s v="Financiera"/>
    <s v="Fortalecimiento"/>
    <m/>
    <m/>
    <m/>
    <m/>
    <s v="MIPG-P_00"/>
    <s v="MIPG-D_00"/>
    <n v="0"/>
    <n v="0"/>
    <n v="0"/>
    <n v="0"/>
    <n v="0"/>
    <n v="0"/>
    <n v="1"/>
    <s v="% Avance de Elaboración de Manual Portuario"/>
    <s v="POR_DEFINIR"/>
    <d v="2020-02-01T00:00:00"/>
    <d v="2020-12-31T00:00:00"/>
    <n v="2"/>
    <n v="12"/>
    <n v="11.133333333333333"/>
    <s v="Febrero"/>
    <s v="Diciembre"/>
    <x v="3"/>
    <n v="2.8571428571428571E-3"/>
    <s v="Planeado"/>
    <n v="0"/>
    <n v="0"/>
    <n v="0"/>
    <n v="0"/>
    <n v="0"/>
    <n v="0"/>
    <n v="0"/>
    <n v="0"/>
    <n v="0"/>
    <n v="0"/>
    <n v="0"/>
    <n v="0"/>
    <n v="0"/>
    <s v="Ejecutado"/>
    <n v="0"/>
    <m/>
    <m/>
    <m/>
    <m/>
    <m/>
    <m/>
    <m/>
    <m/>
    <m/>
    <m/>
    <m/>
    <n v="0"/>
    <n v="0"/>
    <n v="0"/>
    <n v="0"/>
    <n v="0"/>
    <n v="0"/>
    <n v="0"/>
    <s v="Diciembre"/>
    <s v="DP-ACT_22;Delegatura_de_Puertos;Dirección_de_Promoción_y_Prevención_de_Puertos"/>
    <s v=" |202001: En el mes de Enero no se reporta avance. Este es un lanzamiento que se hará el mes de Marzo con la Dra. Carmen Ligia Valderrama, Superintendente de Transporte. "/>
    <s v="En el mes de Enero no se reporta avance. Este es un lanzamiento que se hará el mes de Marzo con la Dra. Carmen Ligia Valderrama, Superintendente de Transporte. "/>
    <s v="-"/>
    <s v="-"/>
    <s v="-"/>
    <s v="-"/>
    <s v="-"/>
    <s v="-"/>
    <s v="-"/>
    <s v="-"/>
    <s v="-"/>
  </r>
  <r>
    <n v="66"/>
    <s v="PES_Definir"/>
    <s v="OE1"/>
    <s v="Fortalecer la Vigilancia."/>
    <s v="SI"/>
    <s v="10. Plan de Acción Institucional - PAI"/>
    <s v="PAI"/>
    <s v="PAI_10"/>
    <s v="2. Plan de Acción Institucional - PAI"/>
    <s v="PyP_Campañas de Promoción y Capacitación"/>
    <s v="DP-E_08"/>
    <s v="2. Campañas de Promoción y Capacitación"/>
    <s v="DP-ACT_23"/>
    <s v="Cartilla de Operación Fluvial"/>
    <s v="DP"/>
    <x v="1"/>
    <s v="DP-G_02"/>
    <s v="Dirección_de_Promoción_y_Prevención_de_Puertos"/>
    <s v="DP-D_02"/>
    <s v="Director_de_Promoción_y_Prevención_de_Puertos"/>
    <s v="Misionales"/>
    <s v="Financiera"/>
    <s v="Fortalecimiento"/>
    <m/>
    <m/>
    <m/>
    <m/>
    <s v="MIPG-P_00"/>
    <s v="MIPG-D_00"/>
    <n v="0"/>
    <n v="0"/>
    <n v="0"/>
    <n v="0"/>
    <n v="0"/>
    <n v="0"/>
    <n v="1"/>
    <s v="% Avance de Cartilla de Operación Fluvial"/>
    <s v="POR_DEFINIR"/>
    <d v="2020-02-01T00:00:00"/>
    <d v="2020-12-31T00:00:00"/>
    <n v="2"/>
    <n v="12"/>
    <n v="11.133333333333333"/>
    <s v="Febrero"/>
    <s v="Diciembre"/>
    <x v="3"/>
    <n v="2.8571428571428571E-3"/>
    <s v="Planeado"/>
    <n v="0"/>
    <n v="0"/>
    <n v="0"/>
    <n v="0"/>
    <n v="0"/>
    <n v="0"/>
    <n v="0"/>
    <n v="0"/>
    <n v="0"/>
    <n v="0"/>
    <n v="0"/>
    <n v="0"/>
    <n v="0"/>
    <s v="Ejecutado"/>
    <n v="0"/>
    <m/>
    <m/>
    <m/>
    <m/>
    <m/>
    <m/>
    <m/>
    <m/>
    <m/>
    <m/>
    <m/>
    <n v="0"/>
    <n v="0"/>
    <n v="0"/>
    <n v="0"/>
    <n v="0"/>
    <n v="0"/>
    <n v="0"/>
    <s v="Diciembre"/>
    <s v="DP-ACT_23;Delegatura_de_Puertos;Dirección_de_Promoción_y_Prevención_de_Puertos"/>
    <s v=" |202001: No se reporta avance, el lanzamiento de la misma se realizara en el mes de Marzo. "/>
    <s v="No se reporta avance, el lanzamiento de la misma se realizara en el mes de Marzo. "/>
    <s v="-"/>
    <s v="-"/>
    <s v="-"/>
    <s v="-"/>
    <s v="-"/>
    <s v="-"/>
    <s v="-"/>
    <s v="-"/>
    <s v="-"/>
  </r>
  <r>
    <n v="67"/>
    <s v="PES_Definir"/>
    <s v="OE1"/>
    <s v="Fortalecer la Vigilancia."/>
    <s v="SI"/>
    <s v="10. Plan de Acción Institucional - PAI"/>
    <s v="PAI"/>
    <s v="PAI_10"/>
    <s v="2. Plan de Acción Institucional - PAI"/>
    <s v="PyP_Campañas de Promoción y Capacitación"/>
    <s v="DP-E_08"/>
    <s v="2. Campañas de Promoción y Capacitación"/>
    <s v="DP-ACT_24"/>
    <s v="Realizar Operativos de inspección "/>
    <s v="DP"/>
    <x v="1"/>
    <s v="DP-G_02"/>
    <s v="Dirección_de_Promoción_y_Prevención_de_Puertos"/>
    <s v="DP-D_02"/>
    <s v="Director_de_Promoción_y_Prevención_de_Puertos"/>
    <s v="Misionales"/>
    <s v="Financiera"/>
    <s v="Funcionamiento"/>
    <m/>
    <m/>
    <m/>
    <m/>
    <s v="MIPG-P_00"/>
    <s v="MIPG-D_00"/>
    <n v="0"/>
    <n v="0"/>
    <n v="0"/>
    <n v="0"/>
    <n v="0"/>
    <n v="0"/>
    <n v="40"/>
    <s v="No. Operativos de Inspección"/>
    <s v="POR_DEFINIR"/>
    <d v="2020-02-28T00:00:00"/>
    <d v="2020-03-30T00:00:00"/>
    <n v="2"/>
    <n v="3"/>
    <n v="1.0333333333333334"/>
    <s v="Febrero"/>
    <s v="Marzo"/>
    <x v="3"/>
    <n v="2.8571428571428571E-3"/>
    <s v="Planeado"/>
    <n v="1"/>
    <n v="5"/>
    <n v="6"/>
    <n v="6"/>
    <n v="7"/>
    <n v="9"/>
    <n v="5"/>
    <n v="5"/>
    <n v="2"/>
    <n v="6"/>
    <n v="3"/>
    <n v="3"/>
    <n v="58"/>
    <s v="Ejecutado"/>
    <n v="1"/>
    <m/>
    <m/>
    <m/>
    <m/>
    <m/>
    <m/>
    <m/>
    <m/>
    <m/>
    <m/>
    <m/>
    <n v="1"/>
    <n v="1.7241379310344827E-2"/>
    <n v="1"/>
    <n v="1"/>
    <n v="4.9261083743842361E-5"/>
    <n v="2.8571428571428571E-3"/>
    <n v="0"/>
    <s v="Marzo"/>
    <s v="DP-ACT_24;Delegatura_de_Puertos;Dirección_de_Promoción_y_Prevención_de_Puertos"/>
    <s v=" |202001: Se realizó1  Operativo de Inspección a Guatapé los días 05 y 06 de enero de 2020. Corresponde a un 1,72% de cumplimiento. "/>
    <s v="Se realizó1  Operativo de Inspección a Guatapé los días 05 y 06 de enero de 2020. Corresponde a un 1,72% de cumplimiento. "/>
    <s v="-"/>
    <s v="-"/>
    <s v="-"/>
    <s v="-"/>
    <s v="-"/>
    <s v="-"/>
    <s v="-"/>
    <s v="-"/>
    <s v="-"/>
  </r>
  <r>
    <n v="68"/>
    <s v="PES_Definir"/>
    <s v="OE1"/>
    <s v="Fortalecer la Vigilancia."/>
    <s v="SI"/>
    <s v="10. Plan de Acción Institucional - PAI"/>
    <s v="PAI"/>
    <s v="PAI_10"/>
    <s v="2. Plan de Acción Institucional - PAI"/>
    <s v="PyP_Campañas de Promoción y Capacitación"/>
    <s v="DP-E_08"/>
    <s v="2. Campañas de Promoción y Capacitación"/>
    <s v="DP-ACT_25"/>
    <s v="Realizar Reunión y/o Mesa de Trabajo"/>
    <s v="DP"/>
    <x v="1"/>
    <s v="DP-G_02"/>
    <s v="Dirección_de_Promoción_y_Prevención_de_Puertos"/>
    <s v="DP-D_02"/>
    <s v="Director_de_Promoción_y_Prevención_de_Puertos"/>
    <s v="Misionales"/>
    <s v="Financiera"/>
    <s v="Funcionamiento"/>
    <m/>
    <m/>
    <m/>
    <m/>
    <s v="MIPG-P_00"/>
    <s v="MIPG-D_00"/>
    <n v="0"/>
    <n v="0"/>
    <n v="0"/>
    <n v="0"/>
    <n v="0"/>
    <n v="0"/>
    <n v="4"/>
    <s v="No. Reuniones y/o Mesas de Trabajo"/>
    <s v="POR_DEFINIR"/>
    <d v="2020-02-28T00:00:00"/>
    <d v="2020-03-30T00:00:00"/>
    <n v="2"/>
    <n v="3"/>
    <n v="1.0333333333333334"/>
    <s v="Febrero"/>
    <s v="Marzo"/>
    <x v="3"/>
    <n v="2.8571428571428571E-3"/>
    <s v="Planeado"/>
    <n v="1"/>
    <n v="0"/>
    <n v="2"/>
    <n v="1"/>
    <n v="0"/>
    <n v="1"/>
    <n v="1"/>
    <n v="0"/>
    <n v="0"/>
    <n v="0"/>
    <n v="0"/>
    <n v="0"/>
    <n v="6"/>
    <s v="Ejecutado"/>
    <n v="1"/>
    <m/>
    <m/>
    <m/>
    <m/>
    <m/>
    <m/>
    <m/>
    <m/>
    <m/>
    <m/>
    <m/>
    <n v="1"/>
    <n v="0.16666666666666666"/>
    <n v="1"/>
    <n v="1"/>
    <n v="4.7619047619047619E-4"/>
    <n v="2.8571428571428571E-3"/>
    <n v="0"/>
    <s v="Marzo"/>
    <s v="DP-ACT_25;Delegatura_de_Puertos;Dirección_de_Promoción_y_Prevención_de_Puertos"/>
    <s v=" |202001: Se realizó reunión se seguimiento a compromisos de la Mesa de Trabajo Sectorial de Buenaventura el 28 de enero de 2020."/>
    <s v="Se realizó reunión se seguimiento a compromisos de la Mesa de Trabajo Sectorial de Buenaventura el 28 de enero de 2020."/>
    <s v="-"/>
    <s v="-"/>
    <s v="-"/>
    <s v="-"/>
    <s v="-"/>
    <s v="-"/>
    <s v="-"/>
    <s v="-"/>
    <s v="-"/>
  </r>
  <r>
    <n v="69"/>
    <s v="PES_Definir"/>
    <s v="OE1"/>
    <s v="Fortalecer la Vigilancia."/>
    <s v="SI"/>
    <s v="10. Plan de Acción Institucional - PAI"/>
    <s v="PAI"/>
    <s v="PAI_10"/>
    <s v="2. Plan de Acción Institucional - PAI"/>
    <s v="PyP_Campañas de Promoción y Capacitación"/>
    <s v="DP-E_08"/>
    <s v="2. Campañas de Promoción y Capacitación"/>
    <s v="DP-ACT_26"/>
    <s v="Realizar Eventos de Promoción y Prevención"/>
    <s v="DP"/>
    <x v="1"/>
    <s v="DP-G_02"/>
    <s v="Dirección_de_Promoción_y_Prevención_de_Puertos"/>
    <s v="DP-D_02"/>
    <s v="Director_de_Promoción_y_Prevención_de_Puertos"/>
    <s v="Misionales"/>
    <s v="Financiera"/>
    <s v="Funcionamiento"/>
    <m/>
    <m/>
    <m/>
    <m/>
    <s v="MIPG-P_00"/>
    <s v="MIPG-D_00"/>
    <n v="0"/>
    <n v="0"/>
    <n v="0"/>
    <n v="0"/>
    <n v="0"/>
    <n v="0"/>
    <n v="6"/>
    <s v="No. Eventos de Promoción"/>
    <s v="POR_DEFINIR"/>
    <d v="2020-02-28T00:00:00"/>
    <d v="2020-03-30T00:00:00"/>
    <n v="2"/>
    <n v="3"/>
    <n v="1.0333333333333334"/>
    <s v="Febrero"/>
    <s v="Marzo"/>
    <x v="3"/>
    <n v="2.8571428571428571E-3"/>
    <s v="Planeado"/>
    <n v="0"/>
    <n v="0"/>
    <n v="1"/>
    <n v="2"/>
    <n v="1"/>
    <n v="0"/>
    <n v="1"/>
    <n v="1"/>
    <n v="3"/>
    <n v="1"/>
    <n v="0"/>
    <n v="0"/>
    <n v="10"/>
    <s v="Ejecutado"/>
    <n v="0"/>
    <m/>
    <m/>
    <m/>
    <m/>
    <m/>
    <m/>
    <m/>
    <m/>
    <m/>
    <m/>
    <m/>
    <n v="0"/>
    <n v="0"/>
    <n v="0"/>
    <n v="0"/>
    <n v="0"/>
    <n v="0"/>
    <n v="0"/>
    <s v="Marzo"/>
    <s v="DP-ACT_26;Delegatura_de_Puertos;Dirección_de_Promoción_y_Prevención_de_Puertos"/>
    <s v=" |202001: No se realizaron eventos de Promocion y Prevención en enero. "/>
    <s v="No se realizaron eventos de Promocion y Prevención en enero. "/>
    <s v="-"/>
    <s v="-"/>
    <s v="-"/>
    <s v="-"/>
    <s v="-"/>
    <s v="-"/>
    <s v="-"/>
    <s v="-"/>
    <s v="-"/>
  </r>
  <r>
    <n v="70"/>
    <s v="PES_Definir"/>
    <s v="OE1"/>
    <s v="Fortalecer la Vigilancia."/>
    <s v="SI"/>
    <s v="10. Plan de Acción Institucional - PAI"/>
    <s v="PAI"/>
    <s v="PAI_10"/>
    <s v="2. Plan de Acción Institucional - PAI"/>
    <s v="PyP_Campañas de Promoción y Capacitación"/>
    <s v="DP-E_08"/>
    <s v="2. Campañas de Promoción y Capacitación"/>
    <s v="DP-ACT_27"/>
    <s v="Generación de Insumos para Campañas de Promoción y Capacitación."/>
    <s v="DP"/>
    <x v="1"/>
    <s v="DP-G_02"/>
    <s v="Dirección_de_Promoción_y_Prevención_de_Puertos"/>
    <s v="DP-D_02"/>
    <s v="Director_de_Promoción_y_Prevención_de_Puertos"/>
    <s v="Misionales"/>
    <s v="Financiera"/>
    <s v="Funcionamiento"/>
    <m/>
    <m/>
    <m/>
    <m/>
    <s v="MIPG-P_00"/>
    <s v="MIPG-D_00"/>
    <n v="0"/>
    <n v="0"/>
    <n v="0"/>
    <n v="0"/>
    <n v="0"/>
    <n v="0"/>
    <n v="1"/>
    <s v="No. Contenidos Realizados / No. Contenidos Programadas"/>
    <s v="POR_DEFINIR"/>
    <d v="2020-02-28T00:00:00"/>
    <d v="2020-03-30T00:00:00"/>
    <n v="2"/>
    <n v="3"/>
    <n v="1.0333333333333334"/>
    <s v="Febrero"/>
    <s v="Marzo"/>
    <x v="3"/>
    <n v="2.8571428571428571E-3"/>
    <s v="Planeado"/>
    <n v="2"/>
    <n v="2"/>
    <n v="1"/>
    <n v="0"/>
    <n v="0"/>
    <n v="0"/>
    <n v="0"/>
    <n v="0"/>
    <n v="0"/>
    <n v="0"/>
    <n v="0"/>
    <n v="0"/>
    <n v="5"/>
    <s v="Ejecutado"/>
    <n v="2"/>
    <m/>
    <m/>
    <m/>
    <m/>
    <m/>
    <m/>
    <m/>
    <m/>
    <m/>
    <m/>
    <m/>
    <n v="2"/>
    <n v="0.4"/>
    <n v="2"/>
    <n v="1"/>
    <n v="1.1428571428571429E-3"/>
    <n v="2.8571428571428571E-3"/>
    <n v="0"/>
    <s v="Marzo"/>
    <s v="DP-ACT_27;Delegatura_de_Puertos;Dirección_de_Promoción_y_Prevención_de_Puertos"/>
    <s v=" |202001: Se elaboraron 02 materiales de apoyo a las capacitaciones, consistentes en la Guía para Prestar de forma práctica y segura el servicio público de Transporte fluvial, así como el video ilustrativo .  "/>
    <s v="Se elaboraron 02 materiales de apoyo a las capacitaciones, consistentes en la Guía para Prestar de forma práctica y segura el servicio público de Transporte fluvial, así como el video ilustrativo .  "/>
    <s v="-"/>
    <s v="-"/>
    <s v="-"/>
    <s v="-"/>
    <s v="-"/>
    <s v="-"/>
    <s v="-"/>
    <s v="-"/>
    <s v="-"/>
  </r>
  <r>
    <n v="71"/>
    <s v="PES_Definir"/>
    <s v="OE1"/>
    <s v="Fortalecer la Vigilancia."/>
    <s v="SI"/>
    <s v="10. Plan de Acción Institucional - PAI"/>
    <s v="PAI"/>
    <s v="PAI_10"/>
    <s v="2. Plan de Acción Institucional - PAI"/>
    <s v="PyP_Campañas de Promoción y Capacitación"/>
    <s v="DP-E_08"/>
    <s v="2. Campañas de Promoción y Capacitación"/>
    <s v="DP-ACT_28"/>
    <s v="Generar Alcance y Contenidos para la Realización del 1er Congreso del Sector Transporte."/>
    <s v="DP"/>
    <x v="1"/>
    <s v="DP-G_02"/>
    <s v="Dirección_de_Promoción_y_Prevención_de_Puertos"/>
    <s v="DP-D_02"/>
    <s v="Director_de_Promoción_y_Prevención_de_Puertos"/>
    <s v="Misionales"/>
    <s v="Financiera"/>
    <s v="Funcionamiento"/>
    <m/>
    <m/>
    <m/>
    <m/>
    <s v="MIPG-P_00"/>
    <s v="MIPG-D_00"/>
    <n v="0"/>
    <n v="0"/>
    <n v="0"/>
    <n v="0"/>
    <n v="0"/>
    <n v="0"/>
    <n v="1"/>
    <s v="# de actividades realizadas / # de actividades programadas"/>
    <s v="POR_DEFINIR"/>
    <d v="2020-02-28T00:00:00"/>
    <d v="2020-03-30T00:00:00"/>
    <n v="2"/>
    <n v="3"/>
    <n v="1.0333333333333334"/>
    <s v="Febrero"/>
    <s v="Marzo"/>
    <x v="3"/>
    <n v="2.8571428571428571E-3"/>
    <s v="Planeado"/>
    <n v="0"/>
    <n v="0"/>
    <n v="0"/>
    <n v="1"/>
    <n v="0"/>
    <n v="0"/>
    <n v="0"/>
    <n v="0"/>
    <n v="0"/>
    <n v="0"/>
    <n v="0"/>
    <n v="0"/>
    <n v="1"/>
    <s v="Ejecutado"/>
    <n v="0"/>
    <m/>
    <m/>
    <m/>
    <m/>
    <m/>
    <m/>
    <m/>
    <m/>
    <m/>
    <m/>
    <m/>
    <n v="0"/>
    <n v="0"/>
    <n v="0"/>
    <n v="0"/>
    <n v="0"/>
    <n v="0"/>
    <n v="0"/>
    <s v="Marzo"/>
    <s v="DP-ACT_28;Delegatura_de_Puertos;Dirección_de_Promoción_y_Prevención_de_Puertos"/>
    <s v=" |202001: No se realizaron avances en esta actividad. "/>
    <s v="No se realizaron avances en esta actividad. "/>
    <s v="-"/>
    <s v="-"/>
    <s v="-"/>
    <s v="-"/>
    <s v="-"/>
    <s v="-"/>
    <s v="-"/>
    <s v="-"/>
    <s v="-"/>
  </r>
  <r>
    <n v="72"/>
    <s v="PES_Definir"/>
    <s v="OE1"/>
    <s v="Fortalecer la Vigilancia."/>
    <s v="SI"/>
    <s v="10. Plan de Acción Institucional - PAI"/>
    <s v="PAI"/>
    <s v="PAI_10"/>
    <s v="2. Plan de Acción Institucional - PAI"/>
    <s v="PyP_Plan de Prevención"/>
    <s v="DP-E_09"/>
    <s v="3. Planes de Prevención"/>
    <s v="DP-ACT_29"/>
    <s v="Realizar visitas de supervisión"/>
    <s v="DP"/>
    <x v="1"/>
    <s v="DP-G_02"/>
    <s v="Dirección_de_Promoción_y_Prevención_de_Puertos"/>
    <s v="DP-D_02"/>
    <s v="Director_de_Promoción_y_Prevención_de_Puertos"/>
    <s v="Misionales"/>
    <s v="Financiera"/>
    <s v="Funcionamiento"/>
    <m/>
    <m/>
    <m/>
    <m/>
    <s v="MIPG-P_00"/>
    <s v="MIPG-D_00"/>
    <n v="0"/>
    <n v="0"/>
    <n v="0"/>
    <n v="0"/>
    <n v="0"/>
    <n v="0"/>
    <n v="210"/>
    <s v="No. De Supervisados con acciones de vigilancia, inspección y/o control / No. de supervisados Programados"/>
    <s v="POR_DEFINIR"/>
    <d v="2020-02-01T00:00:00"/>
    <d v="2020-12-30T00:00:00"/>
    <n v="2"/>
    <n v="12"/>
    <n v="11.1"/>
    <s v="Febrero"/>
    <s v="Diciembre"/>
    <x v="0"/>
    <n v="2.8571428571428571E-3"/>
    <s v="Planeado"/>
    <n v="2"/>
    <n v="0"/>
    <n v="7"/>
    <n v="3"/>
    <n v="4"/>
    <n v="3"/>
    <n v="3"/>
    <n v="6"/>
    <n v="4"/>
    <n v="7"/>
    <n v="6"/>
    <n v="5"/>
    <n v="50"/>
    <s v="Ejecutado"/>
    <n v="0"/>
    <m/>
    <m/>
    <m/>
    <m/>
    <m/>
    <m/>
    <m/>
    <m/>
    <m/>
    <m/>
    <m/>
    <n v="0"/>
    <n v="0"/>
    <n v="2"/>
    <n v="0"/>
    <n v="0"/>
    <n v="0"/>
    <n v="0"/>
    <s v="Diciembre"/>
    <s v="DP-ACT_29;Delegatura_de_Puertos;Dirección_de_Promoción_y_Prevención_de_Puertos"/>
    <s v=" |202001: En el mes de enero no se realizaron visitas de supervisión. "/>
    <s v="En el mes de enero no se realizaron visitas de supervisión. "/>
    <s v="-"/>
    <s v="-"/>
    <s v="-"/>
    <s v="-"/>
    <s v="-"/>
    <s v="-"/>
    <s v="-"/>
    <s v="-"/>
    <s v="-"/>
  </r>
  <r>
    <n v="73"/>
    <s v="PES_Definir"/>
    <s v="OE1"/>
    <s v="Fortalecer la Vigilancia."/>
    <s v="SI"/>
    <s v="10. Plan de Acción Institucional - PAI"/>
    <s v="PAI"/>
    <s v="PAI_10"/>
    <s v="2. Plan de Acción Institucional - PAI"/>
    <s v="PyP_Plan de Prevención"/>
    <s v="DP-E_09"/>
    <s v="3. Planes de Prevención"/>
    <s v="DP-ACT_30"/>
    <s v="Realizar visitas de supervisión Extraordinaria"/>
    <s v="DP"/>
    <x v="1"/>
    <s v="DP-G_02"/>
    <s v="Dirección_de_Promoción_y_Prevención_de_Puertos"/>
    <s v="DP-D_02"/>
    <s v="Director_de_Promoción_y_Prevención_de_Puertos"/>
    <s v="Misionales"/>
    <s v="Financiera"/>
    <s v="Funcionamiento"/>
    <m/>
    <m/>
    <m/>
    <m/>
    <s v="MIPG-P_00"/>
    <s v="MIPG-D_00"/>
    <n v="0"/>
    <n v="0"/>
    <n v="0"/>
    <n v="0"/>
    <n v="0"/>
    <n v="0"/>
    <n v="1"/>
    <s v="No. De Supervisados con acciones de vigilancia, inspección y/o control"/>
    <s v="POR_DEFINIR"/>
    <d v="2020-02-01T00:00:00"/>
    <d v="2020-12-30T00:00:00"/>
    <n v="2"/>
    <n v="12"/>
    <n v="11.1"/>
    <s v="Febrero"/>
    <s v="Diciembre"/>
    <x v="0"/>
    <n v="2.8571428571428571E-3"/>
    <s v="Planeado"/>
    <n v="3"/>
    <n v="0"/>
    <n v="0"/>
    <n v="0"/>
    <n v="0"/>
    <n v="0"/>
    <n v="0"/>
    <n v="0"/>
    <n v="0"/>
    <n v="0"/>
    <n v="0"/>
    <n v="0"/>
    <n v="3"/>
    <s v="Ejecutado"/>
    <n v="3"/>
    <m/>
    <m/>
    <m/>
    <m/>
    <m/>
    <m/>
    <m/>
    <m/>
    <m/>
    <m/>
    <m/>
    <n v="3"/>
    <n v="1"/>
    <n v="3"/>
    <n v="1"/>
    <n v="2.8571428571428571E-3"/>
    <n v="2.8571428571428571E-3"/>
    <n v="0"/>
    <n v="0"/>
    <s v="DP-ACT_30;Delegatura_de_Puertos;Dirección_de_Promoción_y_Prevención_de_Puertos"/>
    <s v=" |202001: Se realizaron 3 visitas de inspección extraordinarias a  Instalaciones Portuarias. "/>
    <s v="Se realizaron 3 visitas de inspección extraordinarias a  Instalaciones Portuarias. "/>
    <s v="-"/>
    <s v="-"/>
    <s v="-"/>
    <s v="-"/>
    <s v="-"/>
    <s v="-"/>
    <s v="-"/>
    <s v="-"/>
    <s v="-"/>
  </r>
  <r>
    <n v="74"/>
    <s v="PES_Definir"/>
    <s v="OE1"/>
    <s v="Fortalecer la Vigilancia."/>
    <s v="SI"/>
    <s v="10. Plan de Acción Institucional - PAI"/>
    <s v="PAI"/>
    <s v="PAI_10"/>
    <s v="2. Plan de Acción Institucional - PAI"/>
    <s v="PyP_Actualización Registro de vigilados"/>
    <s v="DP-E_10"/>
    <s v="4. Actualización Registro de vigilados"/>
    <s v="DP-ACT_31"/>
    <s v="Reporte de Registros de Vigilados Modificados y/o Actualizados en el sistema VIGIA"/>
    <s v="DP"/>
    <x v="1"/>
    <s v="DP-G_02"/>
    <s v="Dirección_de_Promoción_y_Prevención_de_Puertos"/>
    <s v="DP-D_02"/>
    <s v="Director_de_Promoción_y_Prevención_de_Puertos"/>
    <s v="Misionales"/>
    <s v="Financiera"/>
    <s v="Funcionamiento"/>
    <m/>
    <m/>
    <m/>
    <m/>
    <s v="MIPG-P_00"/>
    <s v="MIPG-D_00"/>
    <n v="0"/>
    <n v="0"/>
    <n v="0"/>
    <n v="0"/>
    <n v="0"/>
    <n v="0"/>
    <n v="6"/>
    <s v="Reporte bimestral de supervisados Actualizados"/>
    <s v="POR_DEFINIR"/>
    <d v="2020-02-28T00:00:00"/>
    <d v="2020-03-30T00:00:00"/>
    <n v="2"/>
    <n v="3"/>
    <n v="1.0333333333333334"/>
    <s v="Febrero"/>
    <s v="Marzo"/>
    <x v="3"/>
    <n v="2.8571428571428571E-3"/>
    <s v="Planeado"/>
    <n v="0"/>
    <n v="1"/>
    <n v="0"/>
    <n v="1"/>
    <n v="0"/>
    <n v="1"/>
    <n v="0"/>
    <n v="1"/>
    <n v="0"/>
    <n v="1"/>
    <n v="0"/>
    <n v="1"/>
    <n v="6"/>
    <s v="Ejecutado"/>
    <n v="0"/>
    <m/>
    <m/>
    <m/>
    <m/>
    <m/>
    <m/>
    <m/>
    <m/>
    <m/>
    <m/>
    <m/>
    <n v="0"/>
    <n v="0"/>
    <n v="0"/>
    <n v="0"/>
    <n v="0"/>
    <n v="0"/>
    <n v="0"/>
    <s v="Marzo"/>
    <s v="DP-ACT_31;Delegatura_de_Puertos;Dirección_de_Promoción_y_Prevención_de_Puertos"/>
    <s v=" |202001: No se registran avances en el mes de Enero, toda vez que el entregable es un informe bimensual, el entregable es para febrero. "/>
    <s v="No se registran avances en el mes de Enero, toda vez que el entregable es un informe bimensual, el entregable es para febrero. "/>
    <s v="-"/>
    <s v="-"/>
    <s v="-"/>
    <s v="-"/>
    <s v="-"/>
    <s v="-"/>
    <s v="-"/>
    <s v="-"/>
    <s v="-"/>
  </r>
  <r>
    <n v="75"/>
    <s v="PES_Definir"/>
    <s v="OE1"/>
    <s v="Fortalecer la Vigilancia."/>
    <s v="SI"/>
    <s v="10. Plan de Acción Institucional - PAI"/>
    <s v="PAI"/>
    <s v="PAI_10"/>
    <s v="2. Plan de Acción Institucional - PAI"/>
    <s v="PyP_Actualización Registro de vigilados"/>
    <s v="DP-E_10"/>
    <s v="4. Actualización Registro de vigilados"/>
    <s v="DP-ACT_32"/>
    <s v="Desarrollar registros administrativos obligatorios - Portuarios"/>
    <s v="DP"/>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x v="3"/>
    <n v="2.8571428571428571E-3"/>
    <s v="Planeado"/>
    <n v="10"/>
    <n v="0"/>
    <n v="0"/>
    <n v="0"/>
    <n v="0"/>
    <n v="0"/>
    <n v="0"/>
    <n v="0"/>
    <n v="0"/>
    <n v="0"/>
    <n v="0"/>
    <n v="0"/>
    <n v="10"/>
    <s v="Ejecutado"/>
    <n v="10"/>
    <m/>
    <m/>
    <m/>
    <m/>
    <m/>
    <m/>
    <m/>
    <m/>
    <m/>
    <m/>
    <m/>
    <n v="10"/>
    <n v="1"/>
    <n v="10"/>
    <n v="1"/>
    <n v="2.8571428571428571E-3"/>
    <n v="2.8571428571428571E-3"/>
    <n v="0"/>
    <n v="0"/>
    <s v="DP-ACT_32;Delegatura_de_Puertos;Dirección_de_Promoción_y_Prevención_de_Puertos"/>
    <s v=" |202001: 10 aprobaciones de registro de Operador Portuario.  (Este reporte es por demanda), se puede evidenciar en el Inteligencia de Negocios. "/>
    <s v="10 aprobaciones de registro de Operador Portuario.  (Este reporte es por demanda), se puede evidenciar en el Inteligencia de Negocios. "/>
    <s v="-"/>
    <s v="-"/>
    <s v="-"/>
    <s v="-"/>
    <s v="-"/>
    <s v="-"/>
    <s v="-"/>
    <s v="-"/>
    <s v="-"/>
  </r>
  <r>
    <n v="76"/>
    <s v="PES_Definir"/>
    <s v="OE1"/>
    <s v="Fortalecer la Vigilancia."/>
    <s v="SI"/>
    <s v="10. Plan de Acción Institucional - PAI"/>
    <s v="PAI"/>
    <s v="PAI_10"/>
    <s v="2. Plan de Acción Institucional - PAI"/>
    <s v="PyP_Vigilancia Subjetiva"/>
    <s v="DP-E_11"/>
    <s v="5. Vigilancia Subjetiva"/>
    <s v="DP-ACT_33"/>
    <s v="Elaborar Informe Subjetivo"/>
    <s v="DP"/>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x v="3"/>
    <n v="2.8571428571428571E-3"/>
    <s v="Planeado"/>
    <n v="1"/>
    <n v="1"/>
    <n v="1"/>
    <n v="1"/>
    <n v="1"/>
    <n v="1"/>
    <n v="1"/>
    <n v="1"/>
    <n v="1"/>
    <n v="1"/>
    <n v="1"/>
    <n v="1"/>
    <n v="12"/>
    <s v="Ejecutado"/>
    <n v="0"/>
    <m/>
    <m/>
    <m/>
    <m/>
    <m/>
    <m/>
    <m/>
    <m/>
    <m/>
    <m/>
    <m/>
    <n v="0"/>
    <n v="0"/>
    <n v="1"/>
    <n v="0"/>
    <n v="0"/>
    <n v="0"/>
    <n v="0"/>
    <s v="Marzo"/>
    <s v="DP-ACT_33;Delegatura_de_Puertos;Dirección_de_Promoción_y_Prevención_de_Puertos"/>
    <s v=" |202001: En el mes de enero no hay avances, el formato para entregar está en revisión por parte de los Delegados. "/>
    <s v="En el mes de enero no hay avances, el formato para entregar está en revisión por parte de los Delegados. "/>
    <s v="-"/>
    <s v="-"/>
    <s v="-"/>
    <s v="-"/>
    <s v="-"/>
    <s v="-"/>
    <s v="-"/>
    <s v="-"/>
    <s v="-"/>
  </r>
  <r>
    <n v="77"/>
    <s v="PES_Definir"/>
    <s v="OE1"/>
    <s v="Fortalecer la Vigilancia."/>
    <s v="SI"/>
    <s v="10. Plan de Acción Institucional - PAI"/>
    <s v="PAI"/>
    <s v="PAI_10"/>
    <s v="2. Plan de Acción Institucional - PAI"/>
    <s v="PyP_Fusiones, Escisiones y Transformaciones"/>
    <s v="DP-E_12"/>
    <s v="6. Fusiones, Escisiones y Transformaciones"/>
    <s v="DP-ACT_34"/>
    <s v="Pronunciarse de fondo sobre las solicitudes de fusiones, escisiones y transformaciones."/>
    <s v="DP"/>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x v="3"/>
    <n v="2.8571428571428571E-3"/>
    <s v="Planeado"/>
    <n v="0"/>
    <n v="0"/>
    <n v="0"/>
    <n v="0"/>
    <n v="0"/>
    <n v="0"/>
    <n v="0"/>
    <n v="0"/>
    <n v="0"/>
    <n v="0"/>
    <n v="0"/>
    <n v="0"/>
    <n v="0"/>
    <s v="Ejecutado"/>
    <n v="0"/>
    <m/>
    <m/>
    <m/>
    <m/>
    <m/>
    <m/>
    <m/>
    <m/>
    <m/>
    <m/>
    <m/>
    <n v="0"/>
    <n v="0"/>
    <n v="0"/>
    <n v="1"/>
    <n v="0"/>
    <n v="2.8571428571428571E-3"/>
    <n v="0"/>
    <s v="Marzo"/>
    <s v="DP-ACT_34;Delegatura_de_Puertos;Dirección_de_Promoción_y_Prevención_de_Puertos"/>
    <s v=" |202001: No se recibieron ni tramitaron solicitudes de fusiones, escisiones y transformaciones. "/>
    <s v="No se recibieron ni tramitaron solicitudes de fusiones, escisiones y transformaciones. "/>
    <s v="-"/>
    <s v="-"/>
    <s v="-"/>
    <s v="-"/>
    <s v="-"/>
    <s v="-"/>
    <s v="-"/>
    <s v="-"/>
    <s v="-"/>
  </r>
  <r>
    <n v="78"/>
    <s v="PES_Definir"/>
    <s v="OE1"/>
    <s v="Fortalecer la Vigilancia."/>
    <s v="SI"/>
    <s v="10. Plan de Acción Institucional - PAI"/>
    <s v="PAI"/>
    <s v="PAI_10"/>
    <s v="2. Plan de Acción Institucional - PAI"/>
    <s v="PyP_Vigilancia Previa"/>
    <s v="DP-E_13"/>
    <s v="7. Vigilancia Previa"/>
    <s v="DP-ACT_35"/>
    <s v="Disminución Capital"/>
    <s v="DP"/>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x v="3"/>
    <n v="2.8571428571428571E-3"/>
    <s v="Planeado"/>
    <n v="0"/>
    <n v="0"/>
    <n v="0"/>
    <n v="0"/>
    <n v="0"/>
    <n v="0"/>
    <n v="0"/>
    <n v="0"/>
    <n v="0"/>
    <n v="0"/>
    <n v="0"/>
    <n v="0"/>
    <n v="0"/>
    <s v="Ejecutado"/>
    <n v="0"/>
    <m/>
    <m/>
    <m/>
    <m/>
    <m/>
    <m/>
    <m/>
    <m/>
    <m/>
    <m/>
    <m/>
    <n v="0"/>
    <n v="0"/>
    <n v="0"/>
    <n v="1"/>
    <n v="0"/>
    <n v="2.8571428571428571E-3"/>
    <n v="0"/>
    <s v="Marzo"/>
    <s v="DP-ACT_35;Delegatura_de_Puertos;Dirección_de_Promoción_y_Prevención_de_Puertos"/>
    <s v=" |202001: En el mes de enero no se recibieron solicitudes de Disminución de Capital. "/>
    <s v="En el mes de enero no se recibieron solicitudes de Disminución de Capital. "/>
    <s v="-"/>
    <s v="-"/>
    <s v="-"/>
    <s v="-"/>
    <s v="-"/>
    <s v="-"/>
    <s v="-"/>
    <s v="-"/>
    <s v="-"/>
  </r>
  <r>
    <n v="79"/>
    <s v="PES_Definir"/>
    <s v="OE1"/>
    <s v="Fortalecer la Vigilancia."/>
    <s v="SI"/>
    <s v="10. Plan de Acción Institucional - PAI"/>
    <s v="PAI"/>
    <s v="PAI_10"/>
    <s v="2. Plan de Acción Institucional - PAI"/>
    <s v="PyP_Vigilancia Previa"/>
    <s v="DP-E_13"/>
    <s v="7. Vigilancia Previa"/>
    <s v="DP-ACT_36"/>
    <s v="Cálculos Actuariales"/>
    <s v="DP"/>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x v="3"/>
    <n v="2.8571428571428571E-3"/>
    <s v="Planeado"/>
    <n v="0"/>
    <n v="0"/>
    <n v="0"/>
    <n v="0"/>
    <n v="0"/>
    <n v="0"/>
    <n v="0"/>
    <n v="0"/>
    <n v="0"/>
    <n v="0"/>
    <n v="0"/>
    <n v="0"/>
    <n v="0"/>
    <s v="Ejecutado"/>
    <n v="0"/>
    <m/>
    <m/>
    <m/>
    <m/>
    <m/>
    <m/>
    <m/>
    <m/>
    <m/>
    <m/>
    <m/>
    <n v="0"/>
    <n v="0"/>
    <n v="0"/>
    <n v="1"/>
    <n v="0"/>
    <n v="2.8571428571428571E-3"/>
    <n v="0"/>
    <s v="Marzo"/>
    <s v="DP-ACT_36;Delegatura_de_Puertos;Dirección_de_Promoción_y_Prevención_de_Puertos"/>
    <s v=" |202001: En el mes de enero no se recibieron documentos solicitando revision de calculos actuariales. "/>
    <s v="En el mes de enero no se recibieron documentos solicitando revision de calculos actuariales. "/>
    <s v="-"/>
    <s v="-"/>
    <s v="-"/>
    <s v="-"/>
    <s v="-"/>
    <s v="-"/>
    <s v="-"/>
    <s v="-"/>
    <s v="-"/>
  </r>
  <r>
    <n v="80"/>
    <s v="PES_Definir"/>
    <s v="OE1"/>
    <s v="Fortalecer la Vigilancia."/>
    <s v="SI"/>
    <s v="10. Plan de Acción Institucional - PAI"/>
    <s v="PAI"/>
    <s v="PAI_10"/>
    <s v="2. Plan de Acción Institucional - PAI"/>
    <s v="PyP_Vigilancia Previa"/>
    <s v="DP-E_13"/>
    <s v="7. Vigilancia Previa"/>
    <s v="DP-ACT_37"/>
    <s v="Reglamentación de Condiciones Técnicas de Operación - RCTO"/>
    <s v="DP"/>
    <x v="1"/>
    <s v="DP-G_02"/>
    <s v="Dirección_de_Promoción_y_Prevención_de_Puertos"/>
    <s v="DP-D_02"/>
    <s v="Director_de_Promoción_y_Prevención_de_Puertos"/>
    <s v="Misionales"/>
    <s v="Financiera"/>
    <s v="Funcionamiento"/>
    <m/>
    <m/>
    <m/>
    <m/>
    <s v="MIPG-P_00"/>
    <s v="MIPG-D_00"/>
    <n v="0"/>
    <n v="0"/>
    <n v="0"/>
    <n v="0"/>
    <n v="0"/>
    <n v="0"/>
    <s v="25%  Estructuración y campañas de socialización y sensibilización"/>
    <s v="#Documentos rectores elaborados / # Documentos planeados"/>
    <s v="POR_DEFINIR"/>
    <d v="2020-02-28T00:00:00"/>
    <d v="2020-03-30T00:00:00"/>
    <n v="2"/>
    <n v="3"/>
    <n v="1.0333333333333334"/>
    <s v="Febrero"/>
    <s v="Marzo"/>
    <x v="3"/>
    <n v="2.8571428571428571E-3"/>
    <s v="Planeado"/>
    <n v="0"/>
    <n v="0"/>
    <n v="0"/>
    <n v="0"/>
    <n v="0"/>
    <n v="0"/>
    <n v="0"/>
    <n v="0"/>
    <n v="0"/>
    <n v="0"/>
    <n v="0"/>
    <n v="0"/>
    <n v="0"/>
    <s v="Ejecutado"/>
    <n v="0"/>
    <m/>
    <m/>
    <m/>
    <m/>
    <m/>
    <m/>
    <m/>
    <m/>
    <m/>
    <m/>
    <m/>
    <n v="0"/>
    <n v="0"/>
    <n v="0"/>
    <n v="1"/>
    <n v="0"/>
    <n v="2.8571428571428571E-3"/>
    <n v="0"/>
    <s v="Marzo"/>
    <s v="DP-ACT_37;Delegatura_de_Puertos;Dirección_de_Promoción_y_Prevención_de_Puertos"/>
    <s v=" |202001: En el mes de enero no se emitieron conceptos favorables sobre Reglamentos de Condiciones Tecnicas de Operación. "/>
    <s v="En el mes de enero no se emitieron conceptos favorables sobre Reglamentos de Condiciones Tecnicas de Operación. "/>
    <s v="-"/>
    <s v="-"/>
    <s v="-"/>
    <s v="-"/>
    <s v="-"/>
    <s v="-"/>
    <s v="-"/>
    <s v="-"/>
    <s v="-"/>
  </r>
  <r>
    <n v="81"/>
    <s v="PES_Definir"/>
    <s v="OE1"/>
    <s v="Fortalecer la Vigilancia."/>
    <s v="SI"/>
    <s v="10. Plan de Acción Institucional - PAI"/>
    <s v="PAI"/>
    <s v="PAI_10"/>
    <s v="2. Plan de Acción Institucional - PAI"/>
    <s v="Gestión_PQRS"/>
    <s v="DP-E_14"/>
    <s v="A. Peticiones, Quejas, Reclamos y Solicitudes."/>
    <s v="DP-ACT_38"/>
    <s v="A. Peticiones, Quejas, Reclamos y Solicitudes."/>
    <s v="DP"/>
    <x v="1"/>
    <s v="DP-G_03"/>
    <s v="Dirección_de_Investigaciones_de_Puertos"/>
    <s v="DP-D_03"/>
    <s v="Director_de_Investigaciones_de_Puertos"/>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38;Delegatura_de_Puertos;Dirección_de_Investigaciones_de_Puertos"/>
    <s v=" |202001: En el mes de enero no se recibieron PQR's para investigación. "/>
    <s v="En el mes de enero no se recibieron PQR's para investigación. "/>
    <s v="-"/>
    <s v="-"/>
    <s v="-"/>
    <s v="-"/>
    <s v="-"/>
    <s v="-"/>
    <s v="-"/>
    <s v="-"/>
    <s v="-"/>
  </r>
  <r>
    <n v="82"/>
    <s v="PES_Definir"/>
    <s v="OE1"/>
    <s v="Fortalecer la Vigilancia."/>
    <s v="SI"/>
    <s v="10. Plan de Acción Institucional - PAI"/>
    <s v="PAI"/>
    <s v="PAI_10"/>
    <s v="2. Plan de Acción Institucional - PAI"/>
    <s v="Averiguación_Preliminar"/>
    <s v="DP-E_15"/>
    <s v="B. Resolver Análisis y/o Estudio de Averiguaciones Preliminares"/>
    <s v="DP-ACT_39"/>
    <s v="B. Averiguación Preliminar"/>
    <s v="DP"/>
    <x v="1"/>
    <s v="DP-G_03"/>
    <s v="Dirección_de_Investigaciones_de_Puertos"/>
    <s v="DP-D_03"/>
    <s v="Director_de_Investigaciones_de_Puertos"/>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39;Delegatura_de_Puertos;Dirección_de_Investigaciones_de_Puertos"/>
    <s v=" |202001: No se efectuaron averiguaciones preliminares. "/>
    <s v="No se efectuaron averiguaciones preliminares. "/>
    <s v="-"/>
    <s v="-"/>
    <s v="-"/>
    <s v="-"/>
    <s v="-"/>
    <s v="-"/>
    <s v="-"/>
    <s v="-"/>
    <s v="-"/>
  </r>
  <r>
    <n v="83"/>
    <s v="PES_Definir"/>
    <s v="OE1"/>
    <s v="Fortalecer la Vigilancia."/>
    <s v="SI"/>
    <s v="10. Plan de Acción Institucional - PAI"/>
    <s v="PAI"/>
    <s v="PAI_10"/>
    <s v="2. Plan de Acción Institucional - PAI"/>
    <s v="Investigaciones"/>
    <s v="DP-E_16"/>
    <s v="C. Resolver Actuaciones Administrativas dentro del Término - Decreto 2409"/>
    <s v="DP-ACT_40"/>
    <s v="1. INVESTIGACIÓN"/>
    <s v="DP"/>
    <x v="1"/>
    <s v="DP-G_03"/>
    <s v="Dirección_de_Investigaciones_de_Puertos"/>
    <s v="DP-D_03"/>
    <s v="Director_de_Investigaciones_de_Puertos"/>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x v="0"/>
    <n v="2.8571428571428571E-3"/>
    <s v="Planeado"/>
    <n v="21"/>
    <n v="0"/>
    <n v="0"/>
    <n v="0"/>
    <n v="0"/>
    <n v="0"/>
    <n v="0"/>
    <n v="0"/>
    <n v="0"/>
    <n v="0"/>
    <n v="0"/>
    <n v="0"/>
    <n v="21"/>
    <s v="Ejecutado"/>
    <n v="21"/>
    <m/>
    <m/>
    <m/>
    <m/>
    <m/>
    <m/>
    <m/>
    <m/>
    <m/>
    <m/>
    <m/>
    <n v="21"/>
    <n v="1"/>
    <n v="21"/>
    <n v="1"/>
    <n v="2.8571428571428571E-3"/>
    <n v="2.8571428571428571E-3"/>
    <n v="0"/>
    <n v="0"/>
    <s v="DP-ACT_40;Delegatura_de_Puertos;Dirección_de_Investigaciones_de_Puertos"/>
    <s v=" |202001: En el mes de enero se emitieron 21 actos administrativos deapertura de Investigación. "/>
    <s v="En el mes de enero se emitieron 21 actos administrativos deapertura de Investigación. "/>
    <s v="-"/>
    <s v="-"/>
    <s v="-"/>
    <s v="-"/>
    <s v="-"/>
    <s v="-"/>
    <s v="-"/>
    <s v="-"/>
    <s v="-"/>
  </r>
  <r>
    <n v="84"/>
    <s v="PES_Definir"/>
    <s v="OE1"/>
    <s v="Fortalecer la Vigilancia."/>
    <s v="SI"/>
    <s v="10. Plan de Acción Institucional - PAI"/>
    <s v="PAI"/>
    <s v="PAI_10"/>
    <s v="2. Plan de Acción Institucional - PAI"/>
    <s v="Investigaciones"/>
    <s v="DP-E_16"/>
    <s v="C. Resolver Actuaciones Administrativas dentro del Término - Decreto 2409"/>
    <s v="DP-ACT_41"/>
    <s v="2. ETAPA PROBATORIA"/>
    <s v="DP"/>
    <x v="1"/>
    <s v="DP-G_03"/>
    <s v="Dirección_de_Investigaciones_de_Puertos"/>
    <s v="DP-D_03"/>
    <s v="Director_de_Investigaciones_de_Puertos"/>
    <s v="Misionales"/>
    <s v="Financiera"/>
    <s v="Funcionamiento"/>
    <m/>
    <m/>
    <m/>
    <m/>
    <s v="MIPG-P_00"/>
    <s v="MIPG-D_00"/>
    <n v="0"/>
    <n v="0"/>
    <n v="0"/>
    <n v="0"/>
    <n v="0"/>
    <n v="0"/>
    <n v="1"/>
    <s v="No. de Solicitudes de Pruebas Iniciada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41;Delegatura_de_Puertos;Dirección_de_Investigaciones_de_Puertos"/>
    <s v=" |202001: No se emitieron actos administrativos pertinentes. "/>
    <s v="No se emitieron actos administrativos pertinentes. "/>
    <s v="-"/>
    <s v="-"/>
    <s v="-"/>
    <s v="-"/>
    <s v="-"/>
    <s v="-"/>
    <s v="-"/>
    <s v="-"/>
    <s v="-"/>
  </r>
  <r>
    <n v="85"/>
    <s v="PES_Definir"/>
    <s v="OE1"/>
    <s v="Fortalecer la Vigilancia."/>
    <s v="SI"/>
    <s v="10. Plan de Acción Institucional - PAI"/>
    <s v="PAI"/>
    <s v="PAI_10"/>
    <s v="2. Plan de Acción Institucional - PAI"/>
    <s v="Investigaciones"/>
    <s v="DP-E_16"/>
    <s v="C. Resolver Actuaciones Administrativas dentro del Término - Decreto 2409"/>
    <s v="DP-ACT_42"/>
    <s v="3. ALEGATOS"/>
    <s v="DP"/>
    <x v="1"/>
    <s v="DP-G_03"/>
    <s v="Dirección_de_Investigaciones_de_Puertos"/>
    <s v="DP-D_03"/>
    <s v="Director_de_Investigaciones_de_Puertos"/>
    <s v="Misionales"/>
    <s v="Financiera"/>
    <s v="Funcionamiento"/>
    <m/>
    <m/>
    <m/>
    <m/>
    <s v="MIPG-P_00"/>
    <s v="MIPG-D_00"/>
    <n v="0"/>
    <n v="0"/>
    <n v="0"/>
    <n v="0"/>
    <n v="0"/>
    <n v="0"/>
    <n v="1"/>
    <s v="No. de Alegat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42;Delegatura_de_Puertos;Dirección_de_Investigaciones_de_Puertos"/>
    <s v=" |202001: No se emitieron actos administrativos en este mes. "/>
    <s v="No se emitieron actos administrativos en este mes. "/>
    <s v="-"/>
    <s v="-"/>
    <s v="-"/>
    <s v="-"/>
    <s v="-"/>
    <s v="-"/>
    <s v="-"/>
    <s v="-"/>
    <s v="-"/>
  </r>
  <r>
    <n v="86"/>
    <s v="PES_Definir"/>
    <s v="OE1"/>
    <s v="Fortalecer la Vigilancia."/>
    <s v="SI"/>
    <s v="10. Plan de Acción Institucional - PAI"/>
    <s v="PAI"/>
    <s v="PAI_10"/>
    <s v="2. Plan de Acción Institucional - PAI"/>
    <s v="Investigaciones"/>
    <s v="DP-E_16"/>
    <s v="C. Resolver Actuaciones Administrativas dentro del Término - Decreto 2409"/>
    <s v="DP-ACT_43"/>
    <s v="4. DECISIÓN DE FONDO"/>
    <s v="DP"/>
    <x v="1"/>
    <s v="DP-G_03"/>
    <s v="Dirección_de_Investigaciones_de_Puertos"/>
    <s v="DP-D_03"/>
    <s v="Director_de_Investigaciones_de_Puertos"/>
    <s v="Misionales"/>
    <s v="Financiera"/>
    <s v="Funcionamiento"/>
    <m/>
    <m/>
    <m/>
    <m/>
    <s v="MIPG-P_00"/>
    <s v="MIPG-D_00"/>
    <n v="0"/>
    <n v="0"/>
    <n v="0"/>
    <n v="0"/>
    <n v="0"/>
    <n v="0"/>
    <n v="1"/>
    <s v="No. de Fall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43;Delegatura_de_Puertos;Dirección_de_Investigaciones_de_Puertos"/>
    <s v=" |202001: No se emitieron actos administrativos en el mes de enero. "/>
    <s v="No se emitieron actos administrativos en el mes de enero. "/>
    <s v="-"/>
    <s v="-"/>
    <s v="-"/>
    <s v="-"/>
    <s v="-"/>
    <s v="-"/>
    <s v="-"/>
    <s v="-"/>
    <s v="-"/>
  </r>
  <r>
    <n v="87"/>
    <s v="PES_Definir"/>
    <s v="OE1"/>
    <s v="Fortalecer la Vigilancia."/>
    <s v="SI"/>
    <s v="10. Plan de Acción Institucional - PAI"/>
    <s v="PAI"/>
    <s v="PAI_10"/>
    <s v="2. Plan de Acción Institucional - PAI"/>
    <s v="Investigaciones"/>
    <s v="DP-E_16"/>
    <s v="C. Resolver Actuaciones Administrativas dentro del Término - Decreto 2409"/>
    <s v="DP-ACT_44"/>
    <s v="5. RECURSOS DE REPOSICIÓN"/>
    <s v="DP"/>
    <x v="1"/>
    <s v="DP-G_03"/>
    <s v="Dirección_de_Investigaciones_de_Puertos"/>
    <s v="DP-D_03"/>
    <s v="Director_de_Investigaciones_de_Puertos"/>
    <s v="Misionales"/>
    <s v="Financiera"/>
    <s v="Funcionamiento"/>
    <m/>
    <m/>
    <m/>
    <m/>
    <s v="MIPG-P_00"/>
    <s v="MIPG-D_00"/>
    <n v="0"/>
    <n v="0"/>
    <n v="0"/>
    <n v="0"/>
    <n v="0"/>
    <n v="0"/>
    <n v="1"/>
    <s v="No. de Recursos Realizados "/>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44;Delegatura_de_Puertos;Dirección_de_Investigaciones_de_Puertos"/>
    <s v=" |202001: No se emitieron actos administrativos al respecto. "/>
    <s v="No se emitieron actos administrativos al respecto. "/>
    <s v="-"/>
    <s v="-"/>
    <s v="-"/>
    <s v="-"/>
    <s v="-"/>
    <s v="-"/>
    <s v="-"/>
    <s v="-"/>
    <s v="-"/>
  </r>
  <r>
    <n v="88"/>
    <s v="PES_Definir"/>
    <s v="OE1"/>
    <s v="Fortalecer la Vigilancia."/>
    <s v="SI"/>
    <s v="10. Plan de Acción Institucional - PAI"/>
    <s v="PAI"/>
    <s v="PAI_10"/>
    <s v="2. Plan de Acción Institucional - PAI"/>
    <s v="Investigaciones"/>
    <s v="DP-E_16"/>
    <s v="C. Resolver Actuaciones Administrativas dentro del Término - Decreto 2409"/>
    <s v="DP-ACT_45"/>
    <s v="6. REVOCATORIA DIRECTA"/>
    <s v="DP"/>
    <x v="1"/>
    <s v="DP-G_03"/>
    <s v="Dirección_de_Investigaciones_de_Puertos"/>
    <s v="DP-D_03"/>
    <s v="Director_de_Investigaciones_de_Puertos"/>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ACT_45;Delegatura_de_Puertos;Dirección_de_Investigaciones_de_Puertos"/>
    <s v=" |202001: No se emitieron actos administrativos. "/>
    <s v="No se emitieron actos administrativos. "/>
    <s v="-"/>
    <s v="-"/>
    <s v="-"/>
    <s v="-"/>
    <s v="-"/>
    <s v="-"/>
    <s v="-"/>
    <s v="-"/>
    <s v="-"/>
  </r>
  <r>
    <n v="89"/>
    <s v="PES_Definir"/>
    <s v="OE1"/>
    <s v="Fortalecer la Vigilancia."/>
    <s v="SI"/>
    <s v="10. Plan de Acción Institucional - PAI"/>
    <s v="PAI"/>
    <s v="PAI_10"/>
    <s v="2. Plan de Acción Institucional - PAI"/>
    <s v="Seguimiento_Solicitudes"/>
    <s v="DPU-E_01"/>
    <s v="1. Resolver Solicitudes y/o Radicaciones allegadas a la Dependencia"/>
    <s v="DPU-ACT_01"/>
    <s v="1. Derechos de Petición Radicados"/>
    <s v="DPU"/>
    <x v="2"/>
    <s v="DPU-G_01"/>
    <s v="Despacho_del_Delegado_de_Protección_al_Usuario"/>
    <s v="DPU-D_01"/>
    <s v="Superintendente_Delegado_de_Protección_al_Usuario"/>
    <s v="Misionales"/>
    <s v="Financiera"/>
    <s v="Funcionamiento"/>
    <m/>
    <m/>
    <m/>
    <m/>
    <s v="MIPG-P_00"/>
    <s v="MIPG-D_00"/>
    <n v="0"/>
    <n v="0"/>
    <n v="0"/>
    <n v="0"/>
    <n v="0"/>
    <n v="0"/>
    <n v="1"/>
    <s v=" No. de Solicitudes Gestionadas / No. de Solicitudes Ingresadas "/>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U-ACT_01;Delegatura_de_Protección_al_Usuario;Despacho_del_Delegado_de_Protección_al_Usuario"/>
    <s v=" |202001: No hay actividad programada para el periodo reportado"/>
    <s v="No hay actividad programada para el periodo reportado"/>
    <s v="-"/>
    <s v="-"/>
    <s v="-"/>
    <s v="-"/>
    <s v="-"/>
    <s v="-"/>
    <s v="-"/>
    <s v="-"/>
    <s v="-"/>
  </r>
  <r>
    <n v="90"/>
    <s v="PES_Definir"/>
    <s v="OE1"/>
    <s v="Fortalecer la Vigilancia."/>
    <s v="SI"/>
    <s v="10. Plan de Acción Institucional - PAI"/>
    <s v="PAI"/>
    <s v="PAI_10"/>
    <s v="2. Plan de Acción Institucional - PAI"/>
    <s v="Investigaciones"/>
    <s v="DPU-E_02"/>
    <s v="2. Resolver Actuaciones Administrativas 2da Instancia - Decreto 2409"/>
    <s v="DPU-ACT_02"/>
    <s v="A. RECURSOS DE APELACIÓN"/>
    <s v="DPU"/>
    <x v="2"/>
    <s v="DPU-G_01"/>
    <s v="Despacho_del_Delegado_de_Protección_al_Usuario"/>
    <s v="DPU-D_01"/>
    <s v="Superintendente_Delegado_de_Protección_al_Usuario"/>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U-ACT_02;Delegatura_de_Protección_al_Usuario;Despacho_del_Delegado_de_Protección_al_Usuario"/>
    <s v=" |202001: No hay actividad programada para el periodo reportado"/>
    <s v="No hay actividad programada para el periodo reportado"/>
    <s v="-"/>
    <s v="-"/>
    <s v="-"/>
    <s v="-"/>
    <s v="-"/>
    <s v="-"/>
    <s v="-"/>
    <s v="-"/>
    <s v="-"/>
  </r>
  <r>
    <n v="91"/>
    <s v="PES_Definir"/>
    <s v="OE1"/>
    <s v="Fortalecer la Vigilancia."/>
    <s v="SI"/>
    <s v="10. Plan de Acción Institucional - PAI"/>
    <s v="PAI"/>
    <s v="PAI_10"/>
    <s v="2. Plan de Acción Institucional - PAI"/>
    <s v="Investigaciones"/>
    <s v="DPU-E_02"/>
    <s v="2. Resolver Actuaciones Administrativas 2da Instancia - Decreto 2409"/>
    <s v="DPU-ACT_03"/>
    <s v="B. RECURSOS DE QUEJA"/>
    <s v="DPU"/>
    <x v="2"/>
    <s v="DPU-G_01"/>
    <s v="Despacho_del_Delegado_de_Protección_al_Usuario"/>
    <s v="DPU-D_01"/>
    <s v="Superintendente_Delegado_de_Protección_al_Usuario"/>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U-ACT_03;Delegatura_de_Protección_al_Usuario;Despacho_del_Delegado_de_Protección_al_Usuario"/>
    <s v=" |202001: No hay actividad programada para el periodo reportado"/>
    <s v="No hay actividad programada para el periodo reportado"/>
    <s v="-"/>
    <s v="-"/>
    <s v="-"/>
    <s v="-"/>
    <s v="-"/>
    <s v="-"/>
    <s v="-"/>
    <s v="-"/>
    <s v="-"/>
  </r>
  <r>
    <n v="92"/>
    <s v="PES_Definir"/>
    <s v="OE1"/>
    <s v="Fortalecer la Vigilancia."/>
    <s v="SI"/>
    <s v="10. Plan de Acción Institucional - PAI"/>
    <s v="PAI"/>
    <s v="PAI_10"/>
    <s v="2. Plan de Acción Institucional - PAI"/>
    <s v="Investigaciones"/>
    <s v="DPU-E_02"/>
    <s v="2. Resolver Actuaciones Administrativas 2da Instancia - Decreto 2409"/>
    <s v="DPU-ACT_04"/>
    <s v="C. REVOCATORIA DIRECTA"/>
    <s v="DPU"/>
    <x v="2"/>
    <s v="DPU-G_01"/>
    <s v="Despacho_del_Delegado_de_Protección_al_Usuario"/>
    <s v="DPU-D_01"/>
    <s v="Superintendente_Delegado_de_Protección_al_Usuario"/>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U-ACT_04;Delegatura_de_Protección_al_Usuario;Despacho_del_Delegado_de_Protección_al_Usuario"/>
    <s v=" |202001: No hay actividad programada para el periodo reportado"/>
    <s v="No hay actividad programada para el periodo reportado"/>
    <s v="-"/>
    <s v="-"/>
    <s v="-"/>
    <s v="-"/>
    <s v="-"/>
    <s v="-"/>
    <s v="-"/>
    <s v="-"/>
    <s v="-"/>
  </r>
  <r>
    <n v="93"/>
    <s v="PES_00"/>
    <s v="OE4"/>
    <s v="Fortalecer la presencia en las regionales."/>
    <s v="SI"/>
    <s v="9. Súper Regiones"/>
    <s v="PEI"/>
    <s v="PEI_09"/>
    <s v=" 1. Plan Estratégico Institucional - PEI"/>
    <s v="PEI_09 - Súper Regiones"/>
    <s v="DPU-E_04"/>
    <s v="3. Efectuar presencia regional"/>
    <s v="DPU-ACT_05"/>
    <s v="1. Efectuar presencia regional"/>
    <s v="DPU"/>
    <x v="2"/>
    <s v="DPU-G_01"/>
    <s v="Despacho_del_Delegado_de_Protección_al_Usuario"/>
    <s v="DPU-D_01"/>
    <s v="Superintendente_Delegado_de_Protección_al_Usuario"/>
    <s v="Misionales"/>
    <s v="Financiera"/>
    <s v="Funcionamiento"/>
    <m/>
    <m/>
    <m/>
    <m/>
    <s v="MIPG-P_00"/>
    <s v="MIPG-D_00"/>
    <n v="1"/>
    <n v="0.88"/>
    <n v="0.04"/>
    <n v="0.04"/>
    <n v="0.04"/>
    <n v="1"/>
    <n v="28"/>
    <s v=" Presencia en 28 Departamentos "/>
    <s v="POR_DEFINIR"/>
    <d v="2020-01-01T00:00:00"/>
    <d v="2020-08-31T00:00:00"/>
    <n v="1"/>
    <n v="8"/>
    <n v="8.1"/>
    <s v="Enero"/>
    <s v="Agosto"/>
    <x v="2"/>
    <n v="0.05"/>
    <s v="Planeado"/>
    <n v="0.42000000000000004"/>
    <n v="0"/>
    <n v="0"/>
    <n v="0"/>
    <n v="0"/>
    <n v="0"/>
    <n v="0"/>
    <n v="0"/>
    <n v="0"/>
    <n v="0.14000000000000001"/>
    <n v="0"/>
    <n v="0"/>
    <n v="0.56000000000000005"/>
    <s v="Ejecutado"/>
    <n v="0.28000000000000003"/>
    <m/>
    <m/>
    <m/>
    <m/>
    <m/>
    <m/>
    <m/>
    <m/>
    <m/>
    <m/>
    <m/>
    <n v="0.28000000000000003"/>
    <n v="0.5"/>
    <n v="0.42000000000000004"/>
    <n v="0.66666666666666663"/>
    <n v="2.5000000000000001E-2"/>
    <n v="3.3333333333333333E-2"/>
    <s v="En Tramite"/>
    <s v="Agosto"/>
    <s v="DPU-ACT_05;Delegatura_de_Protección_al_Usuario;Despacho_del_Delegado_de_Protección_al_Usuario"/>
    <s v=" |202001: Apertura de Regional Caldas y Caqueta."/>
    <s v="Apertura de Regional Caldas y Caqueta."/>
    <s v="-"/>
    <s v="-"/>
    <s v="-"/>
    <s v="-"/>
    <s v="-"/>
    <s v="-"/>
    <s v="-"/>
    <s v="-"/>
    <s v="-"/>
  </r>
  <r>
    <n v="94"/>
    <s v="PES_00"/>
    <s v="OE4"/>
    <s v="Fortalecer la presencia en las regionales."/>
    <s v="SI"/>
    <s v="9. Súper Regiones"/>
    <s v="PEI"/>
    <s v="PEI_09"/>
    <s v=" 1. Plan Estratégico Institucional - PEI"/>
    <s v="PEI_09 - Súper Regiones"/>
    <s v="DPU-E_04"/>
    <s v="3. Efectuar presencia regional"/>
    <s v="DPU-ACT_06"/>
    <s v="2. Consolidar presencia en oficinas de la ST"/>
    <s v="DPU"/>
    <x v="2"/>
    <s v="DPU-G_01"/>
    <s v="Despacho_del_Delegado_de_Protección_al_Usuario"/>
    <s v="DPU-D_01"/>
    <s v="Superintendente_Delegado_de_Protección_al_Usuario"/>
    <s v="Misionales"/>
    <s v="Financiera"/>
    <s v="Funcionamiento"/>
    <m/>
    <m/>
    <m/>
    <m/>
    <s v="MIPG-P_00"/>
    <s v="MIPG-D_00"/>
    <n v="1"/>
    <n v="0.88"/>
    <n v="0.04"/>
    <n v="0.04"/>
    <n v="0.04"/>
    <n v="1"/>
    <n v="21"/>
    <s v="No. De Oficinas Aperturadas ST"/>
    <s v="POR_DEFINIR"/>
    <d v="2020-03-01T00:00:00"/>
    <d v="2020-11-30T00:00:00"/>
    <n v="3"/>
    <n v="11"/>
    <n v="9.1333333333333329"/>
    <s v="Marzo"/>
    <s v="Noviembre"/>
    <x v="0"/>
    <n v="0.05"/>
    <s v="Planeado"/>
    <n v="0"/>
    <n v="1"/>
    <n v="1"/>
    <n v="1"/>
    <n v="1"/>
    <n v="2"/>
    <n v="0"/>
    <n v="0"/>
    <n v="0"/>
    <n v="0"/>
    <n v="0"/>
    <n v="0"/>
    <n v="6"/>
    <s v="Ejecutado"/>
    <n v="0"/>
    <m/>
    <m/>
    <m/>
    <m/>
    <m/>
    <m/>
    <m/>
    <m/>
    <m/>
    <m/>
    <m/>
    <n v="0"/>
    <n v="0"/>
    <n v="0"/>
    <n v="0"/>
    <n v="0"/>
    <n v="0"/>
    <s v="Por Ejecutar"/>
    <s v="Noviembre"/>
    <s v="DPU-ACT_06;Delegatura_de_Protección_al_Usuario;Despacho_del_Delegado_de_Protección_al_Usuario"/>
    <s v=" |202001: No se tenia programación para el periodo."/>
    <s v="No se tenia programación para el periodo."/>
    <s v="-"/>
    <s v="-"/>
    <s v="-"/>
    <s v="-"/>
    <s v="-"/>
    <s v="-"/>
    <s v="-"/>
    <s v="-"/>
    <s v="-"/>
  </r>
  <r>
    <n v="95"/>
    <s v="PES_00"/>
    <s v="OE4"/>
    <s v="Fortalecer la presencia en las regionales."/>
    <s v="SI"/>
    <s v="9. Súper Regiones"/>
    <s v="PEI"/>
    <s v="PEI_09"/>
    <s v=" 1. Plan Estratégico Institucional - PEI"/>
    <s v="PEI_09 - Súper Regiones"/>
    <s v="DPU-E_05"/>
    <s v="4. Fortalecer Regiones y Oficinas Aperturadas por la ST."/>
    <s v="DPU-ACT_07"/>
    <s v="Aumentar de No. De Contratista en ciudades para la Presencia Regional."/>
    <s v="DPU"/>
    <x v="2"/>
    <s v="DPU-G_01"/>
    <s v="Despacho_del_Delegado_de_Protección_al_Usuario"/>
    <s v="DPU-D_01"/>
    <s v="Superintendente_Delegado_de_Protección_al_Usuario"/>
    <s v="Misionales"/>
    <s v="Financiera"/>
    <s v="Fortalecimiento"/>
    <s v="C-2410-0600-3-0-2410002-02"/>
    <s v="2410002_04"/>
    <n v="2414000000"/>
    <m/>
    <s v="MIPG-P_00"/>
    <s v="MIPG-D_00"/>
    <n v="0"/>
    <n v="0"/>
    <n v="0"/>
    <n v="0"/>
    <n v="0"/>
    <n v="0"/>
    <n v="58"/>
    <s v="No. De Regionales Contratados / No. Regionales Proyectados"/>
    <s v="POR_DEFINIR"/>
    <d v="2020-01-15T00:00:00"/>
    <d v="2020-12-31T00:00:00"/>
    <n v="1"/>
    <n v="12"/>
    <n v="11.7"/>
    <s v="Enero"/>
    <s v="Diciembre"/>
    <x v="0"/>
    <n v="0.05"/>
    <s v="Planeado"/>
    <n v="58"/>
    <n v="0"/>
    <n v="0"/>
    <n v="0"/>
    <n v="0"/>
    <n v="0"/>
    <n v="0"/>
    <n v="0"/>
    <n v="0"/>
    <n v="0"/>
    <n v="0"/>
    <n v="0"/>
    <n v="58"/>
    <s v="Ejecutado"/>
    <n v="38"/>
    <m/>
    <m/>
    <m/>
    <m/>
    <m/>
    <m/>
    <m/>
    <m/>
    <m/>
    <m/>
    <m/>
    <n v="38"/>
    <n v="0.65517241379310343"/>
    <n v="58"/>
    <n v="0.65517241379310343"/>
    <n v="3.2758620689655175E-2"/>
    <n v="3.2758620689655175E-2"/>
    <s v="En Tramite"/>
    <s v="Diciembre"/>
    <s v="DPU-ACT_07;Delegatura_de_Protección_al_Usuario;Despacho_del_Delegado_de_Protección_al_Usuario"/>
    <s v=" |202001: Se realizaron 38 nuevos contratos vigencia 2020."/>
    <s v="Se realizaron 38 nuevos contratos vigencia 2020."/>
    <s v="-"/>
    <s v="-"/>
    <s v="-"/>
    <s v="-"/>
    <s v="-"/>
    <s v="-"/>
    <s v="-"/>
    <s v="-"/>
    <s v="-"/>
  </r>
  <r>
    <n v="96"/>
    <s v="PES_00"/>
    <s v="OE4"/>
    <s v="Fortalecer la presencia en las regionales."/>
    <s v="SI"/>
    <s v="9. Súper Regiones"/>
    <s v="PEI"/>
    <s v="PEI_09"/>
    <s v=" 1. Plan Estratégico Institucional - PEI"/>
    <s v="PEI_09 - Súper Regiones"/>
    <s v="DPU-E_05"/>
    <s v="4. Fortalecer Regiones y Oficinas Aperturadas por la ST."/>
    <s v="DPU-ACT_08"/>
    <s v="Foro Regional"/>
    <s v="DPU"/>
    <x v="2"/>
    <s v="DPU-G_01"/>
    <s v="Despacho_del_Delegado_de_Protección_al_Usuario"/>
    <s v="DPU-D_01"/>
    <s v="Superintendente_Delegado_de_Protección_al_Usuario"/>
    <s v="Misionales"/>
    <s v="Financiera"/>
    <s v="Funcionamiento"/>
    <m/>
    <m/>
    <n v="0"/>
    <m/>
    <s v="MIPG-P_00"/>
    <s v="MIPG-D_00"/>
    <n v="0"/>
    <n v="0"/>
    <n v="0"/>
    <n v="0"/>
    <n v="0"/>
    <n v="0"/>
    <n v="1"/>
    <s v="1 Foro Regional Programado "/>
    <s v="POR_DEFINIR"/>
    <d v="2020-01-15T00:00:00"/>
    <d v="2020-12-31T00:00:00"/>
    <n v="1"/>
    <n v="12"/>
    <n v="11.7"/>
    <s v="Enero"/>
    <s v="Diciembre"/>
    <x v="0"/>
    <n v="0.05"/>
    <s v="Planeado"/>
    <n v="0"/>
    <n v="0"/>
    <n v="1"/>
    <n v="0"/>
    <n v="0"/>
    <n v="0"/>
    <n v="0"/>
    <n v="0"/>
    <n v="0"/>
    <n v="0"/>
    <n v="0"/>
    <n v="0"/>
    <n v="1"/>
    <s v="Ejecutado"/>
    <n v="0"/>
    <m/>
    <m/>
    <m/>
    <m/>
    <m/>
    <m/>
    <m/>
    <m/>
    <m/>
    <m/>
    <m/>
    <n v="0"/>
    <n v="0"/>
    <n v="0"/>
    <n v="0"/>
    <n v="0"/>
    <n v="0"/>
    <s v="Por Ejecutar"/>
    <s v="Diciembre"/>
    <s v="DPU-ACT_08;Delegatura_de_Protección_al_Usuario;Despacho_del_Delegado_de_Protección_al_Usuario"/>
    <s v=" |202001: No hay actividad programada para el periodo reportado"/>
    <s v="No hay actividad programada para el periodo reportado"/>
    <s v="-"/>
    <s v="-"/>
    <s v="-"/>
    <s v="-"/>
    <s v="-"/>
    <s v="-"/>
    <s v="-"/>
    <s v="-"/>
    <s v="-"/>
  </r>
  <r>
    <n v="97"/>
    <s v="PES_Definir"/>
    <s v="OE1"/>
    <s v="Fortalecer la Vigilancia."/>
    <s v="SI"/>
    <s v="10. Plan de Acción Institucional - PAI"/>
    <s v="PAI"/>
    <s v="PAI_10"/>
    <s v="2. Plan de Acción Institucional - PAI"/>
    <s v="Gestión_PQRS"/>
    <s v="DPU-E_06"/>
    <s v="A. Peticiones, Quejas, Reclamos y Solicitudes."/>
    <s v="DPU-ACT_09"/>
    <s v="A. Peticiones, Quejas, Reclamos y Solicitudes."/>
    <s v="DPU"/>
    <x v="2"/>
    <s v="DPU-G_02"/>
    <s v="Grupo_de_Promoción_y_Prevención_de_Protección_al_Usuario"/>
    <s v="DPU-D_02"/>
    <s v="Coordinación_de_Promoción_y_Prevención_de_Protección_al_Usuario"/>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x v="0"/>
    <n v="2.8571428571428571E-3"/>
    <s v="Planeado"/>
    <n v="2"/>
    <n v="0"/>
    <n v="0"/>
    <n v="0"/>
    <n v="0"/>
    <n v="0"/>
    <n v="0"/>
    <n v="0"/>
    <n v="0"/>
    <n v="0"/>
    <n v="0"/>
    <n v="0"/>
    <n v="2"/>
    <s v="Ejecutado"/>
    <n v="2"/>
    <m/>
    <m/>
    <m/>
    <m/>
    <m/>
    <m/>
    <m/>
    <m/>
    <m/>
    <m/>
    <m/>
    <n v="2"/>
    <n v="1"/>
    <n v="2"/>
    <n v="1"/>
    <n v="2.8571428571428571E-3"/>
    <n v="2.8571428571428571E-3"/>
    <n v="0"/>
    <n v="0"/>
    <s v="DPU-ACT_09;Delegatura_de_Protección_al_Usuario;Grupo_de_Promoción_y_Prevención_de_Protección_al_Usuario"/>
    <s v=" |202001: 202001: Oficina_Asesora_Planeación_PAI1. Soportes_PAI_2020_x000a_Base PQR P&amp;P"/>
    <s v="202001: Oficina_Asesora_Planeación_PAI1. Soportes_PAI_2020_x000a_Base PQR P&amp;P"/>
    <s v="-"/>
    <s v="-"/>
    <s v="-"/>
    <s v="-"/>
    <s v="-"/>
    <s v="-"/>
    <s v="-"/>
    <s v="-"/>
    <s v="-"/>
  </r>
  <r>
    <n v="98"/>
    <s v="PES_00"/>
    <s v="OE3"/>
    <s v="Brindar Protección a los Usuarios"/>
    <s v="SI"/>
    <s v="10. Plan de Acción Institucional - PAI"/>
    <s v="PAI"/>
    <s v="PAI_10"/>
    <s v="2. Plan de Acción Institucional - PAI"/>
    <s v="PyP_Divulgación"/>
    <s v="DPU-E_07"/>
    <s v="1. Divulgación"/>
    <s v="DPU-ACT_10"/>
    <s v="Asisitir a sesiones con la ciudadanía, vigilados, organizaciones cívicas y otras entidades"/>
    <s v="DPU"/>
    <x v="2"/>
    <s v="DPU-G_02"/>
    <s v="Grupo_de_Promoción_y_Prevención_de_Protección_al_Usuario"/>
    <s v="DPU-D_02"/>
    <s v="Coordinación_de_Promoción_y_Prevención_de_Protección_al_Usuario"/>
    <s v="Misionales"/>
    <s v="Financiera"/>
    <s v="Funcionamiento"/>
    <m/>
    <m/>
    <m/>
    <m/>
    <s v="MIPG-P_00"/>
    <s v="MIPG-D_00"/>
    <m/>
    <m/>
    <m/>
    <m/>
    <m/>
    <n v="0"/>
    <n v="12"/>
    <s v="Reporte bimestral de supervisados Actualizados"/>
    <s v="POR_DEFINIR"/>
    <d v="2020-01-01T00:00:00"/>
    <d v="2020-12-15T00:00:00"/>
    <n v="1"/>
    <n v="12"/>
    <n v="11.633333333333333"/>
    <s v="Enero"/>
    <s v="Diciembre"/>
    <x v="0"/>
    <n v="0.01"/>
    <s v="Planeado"/>
    <n v="0"/>
    <n v="0"/>
    <n v="0"/>
    <n v="0"/>
    <n v="0"/>
    <n v="0"/>
    <n v="0"/>
    <n v="0"/>
    <n v="0"/>
    <n v="0"/>
    <n v="0"/>
    <n v="0"/>
    <n v="0"/>
    <s v="Ejecutado"/>
    <n v="0"/>
    <m/>
    <m/>
    <m/>
    <m/>
    <m/>
    <m/>
    <m/>
    <m/>
    <m/>
    <m/>
    <m/>
    <n v="0"/>
    <n v="0"/>
    <n v="0"/>
    <n v="1"/>
    <n v="0"/>
    <n v="0.01"/>
    <n v="0"/>
    <s v="Diciembre"/>
    <s v="DPU-ACT_10;Delegatura_de_Protección_al_Usuario;Grupo_de_Promoción_y_Prevención_de_Protección_al_Usuario"/>
    <s v=" |202001: No hay actividad programada para el periodo reportado."/>
    <s v="No hay actividad programada para el periodo reportado."/>
    <s v="-"/>
    <s v="-"/>
    <s v="-"/>
    <s v="-"/>
    <s v="-"/>
    <s v="-"/>
    <s v="-"/>
    <s v="-"/>
    <s v="-"/>
  </r>
  <r>
    <n v="99"/>
    <s v="PES_00"/>
    <s v="OE3"/>
    <s v="Brindar Protección a los Usuarios"/>
    <s v="SI"/>
    <s v="10. Plan de Acción Institucional - PAI"/>
    <s v="PAI"/>
    <s v="PAI_10"/>
    <s v="2. Plan de Acción Institucional - PAI"/>
    <s v="PyP_Divulgación"/>
    <s v="DPU-E_07"/>
    <s v="1. Divulgación"/>
    <s v="DPU-ACT_11"/>
    <s v="Asistencia a Eventos de Promoción y Prevención - Operativos de Divulgación"/>
    <s v="DPU"/>
    <x v="2"/>
    <s v="DPU-G_02"/>
    <s v="Grupo_de_Promoción_y_Prevención_de_Protección_al_Usuario"/>
    <s v="DPU-D_02"/>
    <s v="Coordinación_de_Promoción_y_Prevención_de_Protección_al_Usuario"/>
    <s v="Misionales"/>
    <s v="Financiera"/>
    <s v="Funcionamiento"/>
    <m/>
    <m/>
    <m/>
    <m/>
    <s v="MIPG-P_00"/>
    <s v="MIPG-D_00"/>
    <m/>
    <m/>
    <m/>
    <m/>
    <m/>
    <n v="0"/>
    <n v="1"/>
    <s v="# de actividades realizadas / # de actividades programadas"/>
    <s v="POR_DEFINIR"/>
    <d v="2020-01-01T00:00:00"/>
    <d v="2020-12-15T00:00:00"/>
    <n v="1"/>
    <n v="12"/>
    <n v="11.633333333333333"/>
    <s v="Enero"/>
    <s v="Diciembre"/>
    <x v="0"/>
    <n v="0.01"/>
    <s v="Planeado"/>
    <n v="0"/>
    <n v="0"/>
    <n v="0"/>
    <n v="0"/>
    <n v="0"/>
    <n v="0"/>
    <n v="0"/>
    <n v="0"/>
    <n v="0"/>
    <n v="0"/>
    <n v="0"/>
    <n v="0"/>
    <n v="0"/>
    <s v="Ejecutado"/>
    <n v="0"/>
    <m/>
    <m/>
    <m/>
    <m/>
    <m/>
    <m/>
    <m/>
    <m/>
    <m/>
    <m/>
    <m/>
    <n v="0"/>
    <n v="0"/>
    <n v="0"/>
    <n v="1"/>
    <n v="0"/>
    <n v="0.01"/>
    <n v="0"/>
    <s v="Diciembre"/>
    <s v="DPU-ACT_11;Delegatura_de_Protección_al_Usuario;Grupo_de_Promoción_y_Prevención_de_Protección_al_Usuario"/>
    <s v=" |202001: No hay actividad programada para el periodo reportado."/>
    <s v="No hay actividad programada para el periodo reportado."/>
    <s v="-"/>
    <s v="-"/>
    <s v="-"/>
    <s v="-"/>
    <s v="-"/>
    <s v="-"/>
    <s v="-"/>
    <s v="-"/>
    <s v="-"/>
  </r>
  <r>
    <n v="100"/>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s v="DPU-E_08"/>
    <s v="2. Campañas de Promoción y Capacitación"/>
    <s v="DPU-ACT_12"/>
    <s v="Difusión Cartilla - Transporte Terrestre"/>
    <s v="DPU"/>
    <x v="2"/>
    <s v="DPU-G_02"/>
    <s v="Grupo_de_Promoción_y_Prevención_de_Protección_al_Usuario"/>
    <s v="DPU-D_02"/>
    <s v="Coordinación_de_Promoción_y_Prevención_de_Protección_al_Usuario"/>
    <s v="Misionales"/>
    <s v="Financiera"/>
    <s v="Funcionamiento"/>
    <m/>
    <m/>
    <m/>
    <m/>
    <s v="MIPG-P_00"/>
    <s v="MIPG-D_00"/>
    <n v="1"/>
    <n v="0.34"/>
    <n v="0.33"/>
    <n v="0.33"/>
    <n v="0"/>
    <n v="1"/>
    <n v="0.5"/>
    <s v="No. actividades ejecutadas / No. actividades programadas"/>
    <s v="POR_DEFINIR"/>
    <d v="2020-07-30T00:00:00"/>
    <d v="2020-09-06T00:00:00"/>
    <n v="7"/>
    <n v="9"/>
    <n v="1.2666666666666666"/>
    <s v="Julio"/>
    <s v="Septiembre"/>
    <x v="2"/>
    <n v="0.05"/>
    <s v="Planeado"/>
    <n v="0"/>
    <n v="0"/>
    <n v="0.5"/>
    <n v="0"/>
    <n v="0"/>
    <n v="0"/>
    <n v="0"/>
    <n v="0"/>
    <n v="0"/>
    <n v="0"/>
    <n v="0"/>
    <n v="0"/>
    <n v="0.5"/>
    <s v="Ejecutado"/>
    <n v="0"/>
    <m/>
    <m/>
    <m/>
    <m/>
    <m/>
    <m/>
    <m/>
    <m/>
    <m/>
    <m/>
    <m/>
    <n v="0"/>
    <n v="0"/>
    <n v="0"/>
    <n v="0"/>
    <n v="0"/>
    <n v="0"/>
    <s v="Por Ejecutar"/>
    <s v="Septiembre"/>
    <s v="DPU-ACT_12;Delegatura_de_Protección_al_Usuario;Grupo_de_Promoción_y_Prevención_de_Protección_al_Usuario"/>
    <s v=" |202001: No hay actividad programada para el periodo reportado."/>
    <s v="No hay actividad programada para el periodo reportado."/>
    <s v="-"/>
    <s v="-"/>
    <s v="-"/>
    <s v="-"/>
    <s v="-"/>
    <s v="-"/>
    <s v="-"/>
    <s v="-"/>
    <s v="-"/>
  </r>
  <r>
    <n v="101"/>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s v="DPU-E_08"/>
    <s v="2. Campañas de Promoción y Capacitación"/>
    <s v="DPU-ACT_13"/>
    <s v="Difusión Cartilla - Transporte Aéreo"/>
    <s v="DPU"/>
    <x v="2"/>
    <s v="DPU-G_02"/>
    <s v="Grupo_de_Promoción_y_Prevención_de_Protección_al_Usuario"/>
    <s v="DPU-D_02"/>
    <s v="Coordinación_de_Promoción_y_Prevención_de_Protección_al_Usuario"/>
    <s v="Misionales"/>
    <s v="Financiera"/>
    <s v="Funcionamiento"/>
    <m/>
    <m/>
    <m/>
    <m/>
    <s v="MIPG-P_00"/>
    <s v="MIPG-D_00"/>
    <n v="1"/>
    <n v="0.34"/>
    <n v="0.33"/>
    <n v="0.33"/>
    <n v="0"/>
    <n v="1"/>
    <n v="0.5"/>
    <s v="No. actividades ejecutadas / No. actividades programadas"/>
    <s v="POR_DEFINIR"/>
    <d v="2020-07-30T00:00:00"/>
    <d v="2020-09-06T00:00:00"/>
    <n v="7"/>
    <n v="9"/>
    <n v="1.2666666666666666"/>
    <s v="Julio"/>
    <s v="Septiembre"/>
    <x v="2"/>
    <n v="0.05"/>
    <s v="Planeado"/>
    <n v="0"/>
    <n v="0"/>
    <n v="0.5"/>
    <n v="0"/>
    <n v="0"/>
    <n v="0"/>
    <n v="0"/>
    <n v="0"/>
    <n v="0"/>
    <n v="0"/>
    <n v="0"/>
    <n v="0"/>
    <n v="0.5"/>
    <s v="Ejecutado"/>
    <n v="0"/>
    <m/>
    <m/>
    <m/>
    <m/>
    <m/>
    <m/>
    <m/>
    <m/>
    <m/>
    <m/>
    <m/>
    <n v="0"/>
    <n v="0"/>
    <n v="0"/>
    <n v="0"/>
    <n v="0"/>
    <n v="0"/>
    <s v="Por Ejecutar"/>
    <s v="Septiembre"/>
    <s v="DPU-ACT_13;Delegatura_de_Protección_al_Usuario;Grupo_de_Promoción_y_Prevención_de_Protección_al_Usuario"/>
    <s v=" |202001: No hay actividad programada para el periodo reportado."/>
    <s v="No hay actividad programada para el periodo reportado."/>
    <s v="-"/>
    <s v="-"/>
    <s v="-"/>
    <s v="-"/>
    <s v="-"/>
    <s v="-"/>
    <s v="-"/>
    <s v="-"/>
    <s v="-"/>
  </r>
  <r>
    <n v="102"/>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s v="DPU-E_08"/>
    <s v="2. Campañas de Promoción y Capacitación"/>
    <s v="DPU-ACT_14"/>
    <s v="Salida a operación del curso en línea - Transporte Aéreo"/>
    <s v="DPU"/>
    <x v="2"/>
    <s v="DPU-G_02"/>
    <s v="Grupo_de_Promoción_y_Prevención_de_Protección_al_Usuario"/>
    <s v="DPU-D_02"/>
    <s v="Coordinación_de_Promoción_y_Prevención_de_Protección_al_Usuario"/>
    <s v="Misionales"/>
    <s v="Financiera"/>
    <s v="Funcionamiento"/>
    <m/>
    <m/>
    <m/>
    <m/>
    <s v="MIPG-P_00"/>
    <s v="MIPG-D_00"/>
    <n v="1"/>
    <n v="0.34"/>
    <n v="0.33"/>
    <n v="0.33"/>
    <n v="0"/>
    <n v="1"/>
    <n v="1"/>
    <s v="# de actividades realizadas / # de actividades programadas"/>
    <s v="POR_DEFINIR"/>
    <d v="2020-08-02T00:00:00"/>
    <d v="2020-12-15T00:00:00"/>
    <n v="8"/>
    <n v="12"/>
    <n v="4.5"/>
    <s v="Agosto"/>
    <s v="Diciembre"/>
    <x v="0"/>
    <n v="0.05"/>
    <s v="Planeado"/>
    <n v="0"/>
    <n v="0.1"/>
    <n v="0.2"/>
    <n v="0.2"/>
    <n v="0.2"/>
    <n v="0.2"/>
    <n v="0.1"/>
    <n v="0"/>
    <n v="0"/>
    <n v="0"/>
    <n v="0"/>
    <n v="0"/>
    <n v="0.99999999999999989"/>
    <s v="Ejecutado"/>
    <n v="0"/>
    <m/>
    <m/>
    <m/>
    <m/>
    <m/>
    <m/>
    <m/>
    <m/>
    <m/>
    <m/>
    <m/>
    <n v="0"/>
    <n v="0"/>
    <n v="0"/>
    <n v="0"/>
    <n v="0"/>
    <n v="0"/>
    <s v="Por Ejecutar"/>
    <s v="Diciembre"/>
    <s v="DPU-ACT_14;Delegatura_de_Protección_al_Usuario;Grupo_de_Promoción_y_Prevención_de_Protección_al_Usuario"/>
    <s v=" |202001: No hay actividad programada para el periodo reportado."/>
    <s v="No hay actividad programada para el periodo reportado."/>
    <s v="-"/>
    <s v="-"/>
    <s v="-"/>
    <s v="-"/>
    <s v="-"/>
    <s v="-"/>
    <s v="-"/>
    <s v="-"/>
    <s v="-"/>
  </r>
  <r>
    <n v="103"/>
    <s v="PES_Definir"/>
    <s v="OE3"/>
    <s v="Brindar Protección a los Usuarios"/>
    <s v="SI"/>
    <s v="10. Plan de Acción Institucional - PAI"/>
    <s v="PAI"/>
    <s v="PAI_10"/>
    <s v="2. Plan de Acción Institucional - PAI"/>
    <s v="PyP_Campañas de Promoción y Capacitación"/>
    <s v="DPU-E_08"/>
    <s v="2. Campañas de Promoción y Capacitación"/>
    <s v="DPU-ACT_15"/>
    <s v="Capacitaciones de Protección a Usuarios."/>
    <s v="DPU"/>
    <x v="2"/>
    <s v="DPU-G_02"/>
    <s v="Grupo_de_Promoción_y_Prevención_de_Protección_al_Usuario"/>
    <s v="DPU-D_02"/>
    <s v="Coordinación_de_Promoción_y_Prevención_de_Protección_al_Usuario"/>
    <s v="Misionales"/>
    <s v="Financiera"/>
    <s v="Funcionamiento"/>
    <m/>
    <m/>
    <m/>
    <m/>
    <s v="MIPG-P_00"/>
    <s v="MIPG-D_00"/>
    <n v="1"/>
    <n v="0.34"/>
    <n v="0.33"/>
    <n v="0.33"/>
    <n v="0"/>
    <n v="1"/>
    <n v="0.11"/>
    <s v="# Etapas realizadas/#Etapas programadas"/>
    <s v="POR_DEFINIR"/>
    <d v="2020-09-01T00:00:00"/>
    <d v="2020-11-30T00:00:00"/>
    <n v="9"/>
    <n v="11"/>
    <n v="3"/>
    <s v="Septiembre"/>
    <s v="Noviembre"/>
    <x v="0"/>
    <n v="0.01"/>
    <s v="Planeado"/>
    <n v="0"/>
    <n v="2"/>
    <n v="2"/>
    <n v="2"/>
    <n v="2"/>
    <n v="2"/>
    <n v="2"/>
    <n v="2"/>
    <n v="2"/>
    <n v="2"/>
    <n v="2"/>
    <n v="2"/>
    <n v="22"/>
    <s v="Ejecutado"/>
    <n v="0"/>
    <m/>
    <m/>
    <m/>
    <m/>
    <m/>
    <m/>
    <m/>
    <m/>
    <m/>
    <m/>
    <m/>
    <n v="0"/>
    <n v="0"/>
    <n v="0"/>
    <n v="1"/>
    <n v="0"/>
    <n v="0.01"/>
    <n v="0"/>
    <s v="Noviembre"/>
    <s v="DPU-ACT_15;Delegatura_de_Protección_al_Usuario;Grupo_de_Promoción_y_Prevención_de_Protección_al_Usuario"/>
    <s v=" |202001: No hay actividad programada para el periodo reportado."/>
    <s v="No hay actividad programada para el periodo reportado."/>
    <s v="-"/>
    <s v="-"/>
    <s v="-"/>
    <s v="-"/>
    <s v="-"/>
    <s v="-"/>
    <s v="-"/>
    <s v="-"/>
    <s v="-"/>
  </r>
  <r>
    <n v="104"/>
    <s v="PES_00"/>
    <s v="OE3"/>
    <s v="Brindar Protección a los Usuarios"/>
    <s v="SI"/>
    <s v="10. Plan de Acción Institucional - PAI"/>
    <s v="PAI"/>
    <s v="PAI_10"/>
    <s v="2. Plan de Acción Institucional - PAI"/>
    <s v="PyP_Campañas de Promoción y Capacitación"/>
    <s v="DPU-E_08"/>
    <s v="2. Campañas de Promoción y Capacitación"/>
    <s v="DPU-ACT_16"/>
    <s v="Generar Alcance y Contenidos para la Realización del 1er Congreso del Sector Transporte."/>
    <s v="DPU"/>
    <x v="2"/>
    <s v="DPU-G_02"/>
    <s v="Grupo_de_Promoción_y_Prevención_de_Protección_al_Usuario"/>
    <s v="DPU-D_02"/>
    <s v="Coordinación_de_Promoción_y_Prevención_de_Protección_al_Usuario"/>
    <s v="Misionales"/>
    <s v="Financiera"/>
    <s v="Funcionamiento"/>
    <m/>
    <m/>
    <m/>
    <m/>
    <s v="MIPG-P_00"/>
    <s v="MIPG-D_00"/>
    <n v="0"/>
    <n v="0"/>
    <n v="0"/>
    <n v="0"/>
    <n v="0"/>
    <n v="0"/>
    <n v="1"/>
    <s v="# de actividades realizadas / # de actividades programadas"/>
    <s v="POR_DEFINIR"/>
    <d v="2020-08-02T00:00:00"/>
    <d v="2020-12-15T00:00:00"/>
    <n v="8"/>
    <n v="12"/>
    <n v="4.5"/>
    <s v="Agosto"/>
    <s v="Diciembre"/>
    <x v="0"/>
    <n v="0.01"/>
    <s v="Planeado"/>
    <n v="0"/>
    <n v="1"/>
    <n v="0"/>
    <n v="0"/>
    <n v="0"/>
    <n v="0"/>
    <n v="0"/>
    <n v="0"/>
    <n v="0"/>
    <n v="0"/>
    <n v="0"/>
    <n v="0"/>
    <n v="1"/>
    <s v="Ejecutado"/>
    <n v="0"/>
    <m/>
    <m/>
    <m/>
    <m/>
    <m/>
    <m/>
    <m/>
    <m/>
    <m/>
    <m/>
    <m/>
    <n v="0"/>
    <n v="0"/>
    <n v="0"/>
    <n v="1"/>
    <n v="0"/>
    <n v="0.01"/>
    <n v="0"/>
    <s v="Diciembre"/>
    <s v="DPU-ACT_16;Delegatura_de_Protección_al_Usuario;Grupo_de_Promoción_y_Prevención_de_Protección_al_Usuario"/>
    <s v=" |202001: No hay actividad programada para el periodo reportado."/>
    <s v="No hay actividad programada para el periodo reportado."/>
    <s v="-"/>
    <s v="-"/>
    <s v="-"/>
    <s v="-"/>
    <s v="-"/>
    <s v="-"/>
    <s v="-"/>
    <s v="-"/>
    <s v="-"/>
  </r>
  <r>
    <n v="105"/>
    <s v="PES_00"/>
    <s v="OE3"/>
    <s v="Brindar Protección a los Usuarios"/>
    <s v="SI"/>
    <s v="10. Plan de Acción Institucional - PAI"/>
    <s v="PAI"/>
    <s v="PAI_10"/>
    <s v="2. Plan de Acción Institucional - PAI"/>
    <s v="PyP_Campañas de Promoción y Capacitación"/>
    <s v="DPU-E_08"/>
    <s v="2. Campañas de Promoción y Capacitación"/>
    <s v="DPU-ACT_17"/>
    <s v="Programa de Legitimación en espacios academicos"/>
    <s v="DPU"/>
    <x v="2"/>
    <s v="DPU-G_02"/>
    <s v="Grupo_de_Promoción_y_Prevención_de_Protección_al_Usuario"/>
    <s v="DPU-D_02"/>
    <s v="Coordinación_de_Promoción_y_Prevención_de_Protección_al_Usuario"/>
    <s v="Misionales"/>
    <s v="Financiera"/>
    <s v="Funcionamiento"/>
    <m/>
    <m/>
    <m/>
    <m/>
    <s v="MIPG-P_00"/>
    <s v="MIPG-D_00"/>
    <m/>
    <m/>
    <m/>
    <m/>
    <m/>
    <n v="0"/>
    <n v="3"/>
    <s v="# de actividades realizadas / # de actividades programadas"/>
    <s v="POR_DEFINIR"/>
    <d v="2020-08-02T00:00:00"/>
    <d v="2020-12-15T00:00:00"/>
    <n v="8"/>
    <n v="12"/>
    <n v="4.5"/>
    <s v="Agosto"/>
    <s v="Diciembre"/>
    <x v="0"/>
    <n v="0.01"/>
    <s v="Planeado"/>
    <n v="0"/>
    <n v="1"/>
    <n v="1"/>
    <n v="1"/>
    <n v="1"/>
    <n v="1"/>
    <n v="1"/>
    <n v="1"/>
    <n v="1"/>
    <n v="1"/>
    <n v="1"/>
    <n v="0"/>
    <n v="10"/>
    <s v="Ejecutado"/>
    <n v="0"/>
    <m/>
    <m/>
    <m/>
    <m/>
    <m/>
    <m/>
    <m/>
    <m/>
    <m/>
    <m/>
    <m/>
    <n v="0"/>
    <n v="0"/>
    <n v="0"/>
    <n v="1"/>
    <n v="0"/>
    <n v="0.01"/>
    <n v="0"/>
    <s v="Diciembre"/>
    <s v="DPU-ACT_17;Delegatura_de_Protección_al_Usuario;Grupo_de_Promoción_y_Prevención_de_Protección_al_Usuario"/>
    <s v=" |202001: No hay actividad programada para el periodo reportado."/>
    <s v="No hay actividad programada para el periodo reportado."/>
    <s v="-"/>
    <s v="-"/>
    <s v="-"/>
    <s v="-"/>
    <s v="-"/>
    <s v="-"/>
    <s v="-"/>
    <s v="-"/>
    <s v="-"/>
  </r>
  <r>
    <n v="106"/>
    <s v="PES_00"/>
    <s v="OE3"/>
    <s v="Brindar Protección a los Usuarios"/>
    <s v="SI"/>
    <s v="8. Promoción y Consolidación de  la Protección de los Derechos de los Usuarios "/>
    <s v="PEI"/>
    <s v="PEI_08"/>
    <s v=" 1. Plan Estratégico Institucional - PEI"/>
    <s v="PEI_08 - Promoción y Consolidación de  la Protección de los Derechos de los Usuarios "/>
    <s v="DPU-E_08"/>
    <s v="2. Campañas de Promoción y Capacitación"/>
    <s v="DPU-ACT_18"/>
    <s v="Estrategias en Redes Sociales para Protección de los Usuarios."/>
    <s v="DPU"/>
    <x v="2"/>
    <s v="DPU-G_02"/>
    <s v="Grupo_de_Promoción_y_Prevención_de_Protección_al_Usuario"/>
    <s v="DPU-D_02"/>
    <s v="Coordinación_de_Promoción_y_Prevención_de_Protección_al_Usuario"/>
    <s v="Misionales"/>
    <s v="Financiera"/>
    <s v="Fortalecimiento"/>
    <s v="C-2410-0600-3-0-2410006-02"/>
    <s v="2410006_04"/>
    <n v="60000000"/>
    <m/>
    <s v="MIPG-P_00"/>
    <s v="MIPG-D_00"/>
    <n v="1"/>
    <n v="0.34"/>
    <n v="0.33"/>
    <n v="0.33"/>
    <n v="0"/>
    <n v="1"/>
    <n v="2"/>
    <s v="No. Campañas Realizadas / No. Campañas Programadas"/>
    <s v="POR_DEFINIR"/>
    <d v="2020-08-02T00:00:00"/>
    <d v="2020-12-15T00:00:00"/>
    <n v="8"/>
    <n v="12"/>
    <n v="4.5"/>
    <s v="Agosto"/>
    <s v="Diciembre"/>
    <x v="0"/>
    <n v="0.05"/>
    <s v="Planeado"/>
    <n v="0"/>
    <n v="0"/>
    <n v="6.25E-2"/>
    <n v="6.25E-2"/>
    <n v="0.14579999999999999"/>
    <n v="0.14579999999999999"/>
    <n v="8.3499999999999991E-2"/>
    <n v="0.14579999999999999"/>
    <n v="0.14579999999999999"/>
    <n v="0.14579999999999999"/>
    <n v="6.25E-2"/>
    <n v="0"/>
    <n v="0.99999999999999978"/>
    <s v="Ejecutado"/>
    <n v="0"/>
    <m/>
    <m/>
    <m/>
    <m/>
    <m/>
    <m/>
    <m/>
    <m/>
    <m/>
    <m/>
    <m/>
    <n v="0"/>
    <n v="0"/>
    <n v="0"/>
    <n v="0"/>
    <n v="0"/>
    <n v="0"/>
    <s v="Por Ejecutar"/>
    <s v="Diciembre"/>
    <s v="DPU-ACT_18;Delegatura_de_Protección_al_Usuario;Grupo_de_Promoción_y_Prevención_de_Protección_al_Usuario"/>
    <s v=" |202001: No hay actividad programada para el periodo reportado."/>
    <s v="No hay actividad programada para el periodo reportado."/>
    <s v="-"/>
    <s v="-"/>
    <s v="-"/>
    <s v="-"/>
    <s v="-"/>
    <s v="-"/>
    <s v="-"/>
    <s v="-"/>
    <s v="-"/>
  </r>
  <r>
    <n v="107"/>
    <s v="PES_00"/>
    <s v="OE3"/>
    <s v="Brindar Protección a los Usuarios"/>
    <s v="SI"/>
    <s v="10. Plan de Acción Institucional - PAI"/>
    <s v="PAI"/>
    <s v="PAI_10"/>
    <s v="2. Plan de Acción Institucional - PAI"/>
    <s v="PyP_Campañas de Promoción y Capacitación"/>
    <s v="DPU-E_08"/>
    <s v="2. Campañas de Promoción y Capacitación"/>
    <s v="DPU-ACT_19"/>
    <s v="Programa de Participación Ciudadana"/>
    <s v="DPU"/>
    <x v="2"/>
    <s v="DPU-G_02"/>
    <s v="Grupo_de_Promoción_y_Prevención_de_Protección_al_Usuario"/>
    <s v="DPU-D_02"/>
    <s v="Coordinación_de_Promoción_y_Prevención_de_Protección_al_Usuario"/>
    <s v="Misionales"/>
    <s v="Financiera"/>
    <s v="Funcionamiento"/>
    <m/>
    <m/>
    <n v="20000000"/>
    <m/>
    <s v="MIPG-P_00"/>
    <s v="MIPG-D_00"/>
    <m/>
    <m/>
    <m/>
    <m/>
    <m/>
    <n v="0"/>
    <n v="1"/>
    <s v="# de actividades realizadas / # de actividades programadas"/>
    <s v="POR_DEFINIR"/>
    <d v="2020-08-02T00:00:00"/>
    <d v="2020-12-15T00:00:00"/>
    <n v="8"/>
    <n v="12"/>
    <n v="4.5"/>
    <s v="Agosto"/>
    <s v="Diciembre"/>
    <x v="0"/>
    <n v="0.01"/>
    <s v="Planeado"/>
    <n v="0"/>
    <n v="0"/>
    <n v="0"/>
    <n v="0"/>
    <n v="0"/>
    <n v="0"/>
    <n v="0"/>
    <n v="0"/>
    <n v="0"/>
    <n v="1"/>
    <n v="0"/>
    <n v="0"/>
    <n v="1"/>
    <s v="Ejecutado"/>
    <n v="0"/>
    <m/>
    <m/>
    <m/>
    <m/>
    <m/>
    <m/>
    <m/>
    <m/>
    <m/>
    <m/>
    <m/>
    <n v="0"/>
    <n v="0"/>
    <n v="0"/>
    <n v="1"/>
    <n v="0"/>
    <n v="0.01"/>
    <n v="0"/>
    <s v="Diciembre"/>
    <s v="DPU-ACT_19;Delegatura_de_Protección_al_Usuario;Grupo_de_Promoción_y_Prevención_de_Protección_al_Usuario"/>
    <s v=" |202001: No hay actividad programada para el periodo reportado."/>
    <s v="No hay actividad programada para el periodo reportado."/>
    <s v="-"/>
    <s v="-"/>
    <s v="-"/>
    <s v="-"/>
    <s v="-"/>
    <s v="-"/>
    <s v="-"/>
    <s v="-"/>
    <s v="-"/>
  </r>
  <r>
    <n v="108"/>
    <s v="PES_00"/>
    <s v="OE3"/>
    <s v="Brindar Protección a los Usuarios"/>
    <s v="SI"/>
    <s v="10. Plan de Acción Institucional - PAI"/>
    <s v="PAI"/>
    <s v="PAI_10"/>
    <s v="2. Plan de Acción Institucional - PAI"/>
    <s v="PyP_Campañas de Promoción y Capacitación"/>
    <s v="DPU-E_08"/>
    <s v="2. Campañas de Promoción y Capacitación"/>
    <s v="DPU-ACT_20"/>
    <s v="Generación de Insumos para Campañas de Promoción y Capacitación."/>
    <s v="DPU"/>
    <x v="2"/>
    <s v="DPU-G_02"/>
    <s v="Grupo_de_Promoción_y_Prevención_de_Protección_al_Usuario"/>
    <s v="DPU-D_02"/>
    <s v="Coordinación_de_Promoción_y_Prevención_de_Protección_al_Usuario"/>
    <s v="Misionales"/>
    <s v="Financiera"/>
    <s v="Funcionamiento"/>
    <m/>
    <m/>
    <m/>
    <m/>
    <s v="MIPG-P_00"/>
    <s v="MIPG-D_00"/>
    <m/>
    <m/>
    <m/>
    <m/>
    <m/>
    <n v="0"/>
    <n v="1"/>
    <s v="No. Contenidos Realizados / No. Contenidos Programadas"/>
    <s v="POR_DEFINIR"/>
    <d v="2020-08-02T00:00:00"/>
    <d v="2020-12-15T00:00:00"/>
    <n v="8"/>
    <n v="12"/>
    <n v="4.5"/>
    <s v="Agosto"/>
    <s v="Diciembre"/>
    <x v="0"/>
    <n v="0.01"/>
    <s v="Planeado"/>
    <n v="1"/>
    <n v="0"/>
    <n v="0"/>
    <n v="0"/>
    <n v="0"/>
    <n v="0"/>
    <n v="0"/>
    <n v="0"/>
    <n v="0"/>
    <n v="0"/>
    <n v="0"/>
    <n v="0"/>
    <n v="1"/>
    <s v="Ejecutado"/>
    <n v="1"/>
    <m/>
    <m/>
    <m/>
    <m/>
    <m/>
    <m/>
    <m/>
    <m/>
    <m/>
    <m/>
    <m/>
    <n v="1"/>
    <n v="1"/>
    <n v="1"/>
    <n v="1"/>
    <n v="0.01"/>
    <n v="0.01"/>
    <n v="0"/>
    <n v="0"/>
    <s v="DPU-ACT_20;Delegatura_de_Protección_al_Usuario;Grupo_de_Promoción_y_Prevención_de_Protección_al_Usuario"/>
    <s v=" |202001: Oficina_Asesora_Planeación_PAI_x000a_1. Soportes_PAI_2020_x000a_Contenidos Calarcá - Cajamarca"/>
    <s v="Oficina_Asesora_Planeación_PAI_x000a_1. Soportes_PAI_2020_x000a_Contenidos Calarcá - Cajamarca"/>
    <s v="-"/>
    <s v="-"/>
    <s v="-"/>
    <s v="-"/>
    <s v="-"/>
    <s v="-"/>
    <s v="-"/>
    <s v="-"/>
    <s v="-"/>
  </r>
  <r>
    <n v="109"/>
    <s v="PES_Definir"/>
    <s v="OE3"/>
    <s v="Brindar Protección a los Usuarios"/>
    <s v="SI"/>
    <s v="10. Plan de Acción Institucional - PAI"/>
    <s v="PAI"/>
    <s v="PAI_10"/>
    <s v="2. Plan de Acción Institucional - PAI"/>
    <s v="PyP_Plan de Prevención"/>
    <s v="DPU-E_09"/>
    <s v="3. Planes de Prevención"/>
    <s v="DPU-ACT_21"/>
    <s v="Programa de Evaluacion de Promociones y Ofertas en los 3 modos de Transporte"/>
    <s v="DPU"/>
    <x v="2"/>
    <s v="DPU-G_02"/>
    <s v="Grupo_de_Promoción_y_Prevención_de_Protección_al_Usuario"/>
    <s v="DPU-D_02"/>
    <s v="Coordinación_de_Promoción_y_Prevención_de_Protección_al_Usuario"/>
    <s v="Misionales"/>
    <s v="Financiera"/>
    <s v="Funcionamiento"/>
    <m/>
    <m/>
    <m/>
    <m/>
    <s v="MIPG-P_00"/>
    <s v="MIPG-D_00"/>
    <n v="1"/>
    <n v="0.34"/>
    <n v="0.33"/>
    <n v="0.33"/>
    <n v="0"/>
    <n v="1"/>
    <n v="1"/>
    <s v="Generación de Guía Interactiva"/>
    <s v="POR_DEFINIR"/>
    <d v="2020-11-01T00:00:00"/>
    <d v="2020-11-30T00:00:00"/>
    <n v="11"/>
    <n v="11"/>
    <n v="0.96666666666666667"/>
    <s v="Noviembre"/>
    <s v="Noviembre"/>
    <x v="0"/>
    <n v="0.01"/>
    <s v="Planeado"/>
    <n v="0"/>
    <n v="0"/>
    <n v="0"/>
    <n v="0"/>
    <n v="0"/>
    <n v="0.33339999999999997"/>
    <n v="0"/>
    <n v="0"/>
    <n v="0.33329999999999999"/>
    <n v="0"/>
    <n v="0.33329999999999999"/>
    <n v="0"/>
    <n v="1"/>
    <s v="Ejecutado"/>
    <n v="0"/>
    <m/>
    <m/>
    <m/>
    <m/>
    <m/>
    <m/>
    <m/>
    <m/>
    <m/>
    <m/>
    <m/>
    <n v="0"/>
    <n v="0"/>
    <n v="0"/>
    <n v="1"/>
    <n v="0"/>
    <n v="0.01"/>
    <n v="0"/>
    <s v="Noviembre"/>
    <s v="DPU-ACT_21;Delegatura_de_Protección_al_Usuario;Grupo_de_Promoción_y_Prevención_de_Protección_al_Usuario"/>
    <s v=" |202001: No hay actividad programada para el periodo reportado"/>
    <s v="No hay actividad programada para el periodo reportado"/>
    <s v="-"/>
    <s v="-"/>
    <s v="-"/>
    <s v="-"/>
    <s v="-"/>
    <s v="-"/>
    <s v="-"/>
    <s v="-"/>
    <s v="-"/>
  </r>
  <r>
    <n v="110"/>
    <s v="PES_00"/>
    <s v="OE3"/>
    <s v="Brindar Protección a los Usuarios"/>
    <s v="SI"/>
    <s v="10. Plan de Acción Institucional - PAI"/>
    <s v="PAI"/>
    <s v="PAI_10"/>
    <s v="2. Plan de Acción Institucional - PAI"/>
    <s v="PyP_Plan de Prevención"/>
    <s v="DPU-E_09"/>
    <s v="3. Planes de Prevención"/>
    <s v="DPU-ACT_22"/>
    <s v="Seguimiento de Información Pública de Precios"/>
    <s v="DPU"/>
    <x v="2"/>
    <s v="DPU-G_02"/>
    <s v="Grupo_de_Promoción_y_Prevención_de_Protección_al_Usuario"/>
    <s v="DPU-D_02"/>
    <s v="Coordinación_de_Promoción_y_Prevención_de_Protección_al_Usuario"/>
    <s v="Misionales"/>
    <s v="Financiera"/>
    <s v="Funcionamiento"/>
    <m/>
    <m/>
    <m/>
    <m/>
    <s v="MIPG-P_00"/>
    <s v="MIPG-D_00"/>
    <m/>
    <m/>
    <m/>
    <m/>
    <m/>
    <n v="0"/>
    <n v="1"/>
    <s v="# de actividades realizadas / # de actividades programadas"/>
    <s v="POR_DEFINIR"/>
    <d v="2020-07-03T00:00:00"/>
    <d v="2020-09-21T00:00:00"/>
    <n v="7"/>
    <n v="9"/>
    <n v="2.6666666666666665"/>
    <s v="Julio"/>
    <s v="Septiembre"/>
    <x v="2"/>
    <n v="0.01"/>
    <s v="Planeado"/>
    <n v="0"/>
    <n v="0"/>
    <n v="0.1111"/>
    <n v="0.1111"/>
    <n v="0.1111"/>
    <n v="0.1111"/>
    <n v="0.1111"/>
    <n v="0.1111"/>
    <n v="0.1111"/>
    <n v="0.1111"/>
    <n v="0.11119999999999999"/>
    <n v="0"/>
    <n v="0.99999999999999989"/>
    <s v="Ejecutado"/>
    <n v="0"/>
    <m/>
    <m/>
    <m/>
    <m/>
    <m/>
    <m/>
    <m/>
    <m/>
    <m/>
    <m/>
    <m/>
    <n v="0"/>
    <n v="0"/>
    <n v="0"/>
    <n v="1"/>
    <n v="0"/>
    <n v="0.01"/>
    <n v="0"/>
    <s v="Septiembre"/>
    <s v="DPU-ACT_22;Delegatura_de_Protección_al_Usuario;Grupo_de_Promoción_y_Prevención_de_Protección_al_Usuario"/>
    <s v=" |202001: No hay actividad programada para el periodo reportado"/>
    <s v="No hay actividad programada para el periodo reportado"/>
    <s v="-"/>
    <s v="-"/>
    <s v="-"/>
    <s v="-"/>
    <s v="-"/>
    <s v="-"/>
    <s v="-"/>
    <s v="-"/>
    <s v="-"/>
  </r>
  <r>
    <n v="111"/>
    <s v="PES_00"/>
    <s v="OE3"/>
    <s v="Brindar Protección a los Usuarios"/>
    <s v="SI"/>
    <s v="10. Plan de Acción Institucional - PAI"/>
    <s v="PAI"/>
    <s v="PAI_10"/>
    <s v="2. Plan de Acción Institucional - PAI"/>
    <s v="PyP_Plan de Prevención"/>
    <s v="DPU-E_09"/>
    <s v="3. Planes de Prevención"/>
    <s v="DPU-ACT_23"/>
    <s v="Visitas Multipropositos"/>
    <s v="DPU"/>
    <x v="2"/>
    <s v="DPU-G_02"/>
    <s v="Grupo_de_Promoción_y_Prevención_de_Protección_al_Usuario"/>
    <s v="DPU-D_02"/>
    <s v="Coordinación_de_Promoción_y_Prevención_de_Protección_al_Usuario"/>
    <s v="Misionales"/>
    <s v="Financiera"/>
    <s v="Funcionamiento"/>
    <m/>
    <m/>
    <m/>
    <m/>
    <s v="MIPG-P_00"/>
    <s v="MIPG-D_00"/>
    <m/>
    <m/>
    <m/>
    <m/>
    <m/>
    <n v="0"/>
    <n v="1"/>
    <s v="# de actividades realizadas / # de actividades programadas"/>
    <s v="POR_DEFINIR"/>
    <d v="2020-08-02T00:00:00"/>
    <d v="2020-12-15T00:00:00"/>
    <n v="8"/>
    <n v="12"/>
    <n v="4.5"/>
    <s v="Agosto"/>
    <s v="Diciembre"/>
    <x v="0"/>
    <n v="0.01"/>
    <s v="Planeado"/>
    <n v="0"/>
    <n v="0.125"/>
    <n v="0.125"/>
    <n v="0.125"/>
    <n v="0.125"/>
    <n v="0.125"/>
    <n v="0.125"/>
    <n v="0.125"/>
    <n v="0.125"/>
    <n v="0"/>
    <n v="0"/>
    <n v="0"/>
    <n v="1"/>
    <s v="Ejecutado"/>
    <n v="0"/>
    <m/>
    <m/>
    <m/>
    <m/>
    <m/>
    <m/>
    <m/>
    <m/>
    <m/>
    <m/>
    <m/>
    <n v="0"/>
    <n v="0"/>
    <n v="0"/>
    <n v="0"/>
    <n v="0"/>
    <n v="0"/>
    <n v="0"/>
    <s v="Diciembre"/>
    <s v="DPU-ACT_23;Delegatura_de_Protección_al_Usuario;Grupo_de_Promoción_y_Prevención_de_Protección_al_Usuario"/>
    <s v=" |202001: No hay actividad programada para el periodo reportado"/>
    <s v="No hay actividad programada para el periodo reportado"/>
    <s v="-"/>
    <s v="-"/>
    <s v="-"/>
    <s v="-"/>
    <s v="-"/>
    <s v="-"/>
    <s v="-"/>
    <s v="-"/>
    <s v="-"/>
  </r>
  <r>
    <n v="112"/>
    <s v="PES_Definir"/>
    <s v="OE1"/>
    <s v="Fortalecer la Vigilancia."/>
    <s v="SI"/>
    <s v="10. Plan de Acción Institucional - PAI"/>
    <s v="PAI"/>
    <s v="PAI_10"/>
    <s v="2. Plan de Acción Institucional - PAI"/>
    <s v="Gestión_PQRS"/>
    <s v="DPU-E_10"/>
    <s v="A. Peticiones, Quejas, Reclamos y Solicitudes."/>
    <s v="DPU-ACT_24"/>
    <s v="Peticiones, Quejas, Reclamos y Solicitudes."/>
    <s v="DPU"/>
    <x v="2"/>
    <s v="DPU-G_03"/>
    <s v="Dirección_de_Investigaciones_de_Protección_al_Usuario"/>
    <s v="DPU-D_03"/>
    <s v="Director_de_Investigaciones_Protección_al_Usuario"/>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U-ACT_24;Delegatura_de_Protección_al_Usuario;Dirección_de_Investigaciones_de_Protección_al_Usuario"/>
    <s v=" |202001: Sin derechos de petición recibidos"/>
    <s v="Sin derechos de petición recibidos"/>
    <s v="-"/>
    <s v="-"/>
    <s v="-"/>
    <s v="-"/>
    <s v="-"/>
    <s v="-"/>
    <s v="-"/>
    <s v="-"/>
    <s v="-"/>
  </r>
  <r>
    <n v="113"/>
    <s v="PES_Definir"/>
    <s v="OE1"/>
    <s v="Fortalecer la Vigilancia."/>
    <s v="SI"/>
    <s v="10. Plan de Acción Institucional - PAI"/>
    <s v="PAI"/>
    <s v="PAI_10"/>
    <s v="2. Plan de Acción Institucional - PAI"/>
    <s v="Averiguación_Preliminar"/>
    <s v="DPU-E_11"/>
    <s v="B. Resolver Análisis y/o Estudio de Averiguaciones Preliminares"/>
    <s v="DPU-ACT_25"/>
    <s v="B. Averiguación Preliminar"/>
    <s v="DPU"/>
    <x v="2"/>
    <s v="DPU-G_03"/>
    <s v="Dirección_de_Investigaciones_de_Protección_al_Usuario"/>
    <s v="DPU-D_03"/>
    <s v="Director_de_Investigaciones_Protección_al_Usuario"/>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x v="0"/>
    <n v="2.8571428571428571E-3"/>
    <s v="Planeado"/>
    <n v="289"/>
    <n v="0"/>
    <n v="0"/>
    <n v="0"/>
    <n v="0"/>
    <n v="0"/>
    <n v="0"/>
    <n v="0"/>
    <n v="0"/>
    <n v="0"/>
    <n v="0"/>
    <n v="0"/>
    <n v="289"/>
    <s v="Ejecutado"/>
    <n v="289"/>
    <m/>
    <m/>
    <m/>
    <m/>
    <m/>
    <m/>
    <m/>
    <m/>
    <m/>
    <m/>
    <m/>
    <n v="289"/>
    <n v="1"/>
    <n v="289"/>
    <n v="1"/>
    <n v="2.8571428571428571E-3"/>
    <n v="2.8571428571428571E-3"/>
    <n v="0"/>
    <n v="0"/>
    <s v="DPU-ACT_25;Delegatura_de_Protección_al_Usuario;Dirección_de_Investigaciones_de_Protección_al_Usuario"/>
    <s v=" |202001: Oficina_Asesora_Planeación_PAI1. Soportes_PAI_2020_x000a_Base PQR"/>
    <s v="Oficina_Asesora_Planeación_PAI1. Soportes_PAI_2020_x000a_Base PQR"/>
    <s v="-"/>
    <s v="-"/>
    <s v="-"/>
    <s v="-"/>
    <s v="-"/>
    <s v="-"/>
    <s v="-"/>
    <s v="-"/>
    <s v="-"/>
  </r>
  <r>
    <n v="114"/>
    <s v="PES_Definir"/>
    <s v="OE1"/>
    <s v="Fortalecer la Vigilancia."/>
    <s v="SI"/>
    <s v="10. Plan de Acción Institucional - PAI"/>
    <s v="PAI"/>
    <s v="PAI_10"/>
    <s v="2. Plan de Acción Institucional - PAI"/>
    <s v="Investigaciones"/>
    <s v="DPU-E_12"/>
    <s v="C. Resolver Actuaciones Administrativas dentro del Término - Decreto 2409"/>
    <s v="DPU-ACT_26"/>
    <s v="1. INVESTIGACIÓN"/>
    <s v="DPU"/>
    <x v="2"/>
    <s v="DPU-G_03"/>
    <s v="Dirección_de_Investigaciones_de_Protección_al_Usuario"/>
    <s v="DPU-D_03"/>
    <s v="Director_de_Investigaciones_Protección_al_Usuario"/>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x v="0"/>
    <n v="2.8571428571428571E-3"/>
    <s v="Planeado"/>
    <n v="3"/>
    <n v="0"/>
    <n v="0"/>
    <n v="0"/>
    <n v="0"/>
    <n v="0"/>
    <n v="0"/>
    <n v="0"/>
    <n v="0"/>
    <n v="0"/>
    <n v="0"/>
    <n v="0"/>
    <n v="3"/>
    <s v="Ejecutado"/>
    <n v="3"/>
    <m/>
    <m/>
    <m/>
    <m/>
    <m/>
    <m/>
    <m/>
    <m/>
    <m/>
    <m/>
    <m/>
    <n v="3"/>
    <n v="1"/>
    <n v="3"/>
    <n v="1"/>
    <n v="2.8571428571428571E-3"/>
    <n v="2.8571428571428571E-3"/>
    <n v="0"/>
    <n v="0"/>
    <s v="DPU-ACT_26;Delegatura_de_Protección_al_Usuario;Dirección_de_Investigaciones_de_Protección_al_Usuario"/>
    <s v=" |202001: Cuadro de informe de gestión Enero 2020"/>
    <s v="Cuadro de informe de gestión Enero 2020"/>
    <s v="-"/>
    <s v="-"/>
    <s v="-"/>
    <s v="-"/>
    <s v="-"/>
    <s v="-"/>
    <s v="-"/>
    <s v="-"/>
    <s v="-"/>
  </r>
  <r>
    <n v="115"/>
    <s v="PES_Definir"/>
    <s v="OE1"/>
    <s v="Fortalecer la Vigilancia."/>
    <s v="SI"/>
    <s v="10. Plan de Acción Institucional - PAI"/>
    <s v="PAI"/>
    <s v="PAI_10"/>
    <s v="2. Plan de Acción Institucional - PAI"/>
    <s v="Investigaciones"/>
    <s v="DPU-E_12"/>
    <s v="C. Resolver Actuaciones Administrativas dentro del Término - Decreto 2409"/>
    <s v="DPU-ACT_27"/>
    <s v="2. ETAPA PROBATORIA"/>
    <s v="DPU"/>
    <x v="2"/>
    <s v="DPU-G_03"/>
    <s v="Dirección_de_Investigaciones_de_Protección_al_Usuario"/>
    <s v="DPU-D_03"/>
    <s v="Director_de_Investigaciones_Protección_al_Usuario"/>
    <s v="Misionales"/>
    <s v="Financiera"/>
    <s v="Funcionamiento"/>
    <m/>
    <m/>
    <m/>
    <m/>
    <s v="MIPG-P_00"/>
    <s v="MIPG-D_00"/>
    <n v="0"/>
    <n v="0"/>
    <n v="0"/>
    <n v="0"/>
    <n v="0"/>
    <n v="0"/>
    <n v="1"/>
    <s v="No. de Solicitudes de Pruebas Iniciadas"/>
    <s v="POR_DEFINIR"/>
    <d v="2020-01-01T00:00:00"/>
    <d v="2020-12-31T00:00:00"/>
    <n v="1"/>
    <n v="12"/>
    <n v="12.166666666666666"/>
    <s v="Enero"/>
    <s v="Diciembre"/>
    <x v="0"/>
    <n v="2.8571428571428571E-3"/>
    <s v="Planeado"/>
    <n v="3"/>
    <n v="0"/>
    <n v="0"/>
    <n v="0"/>
    <n v="0"/>
    <n v="0"/>
    <n v="0"/>
    <n v="0"/>
    <n v="0"/>
    <n v="0"/>
    <n v="0"/>
    <n v="0"/>
    <n v="3"/>
    <s v="Ejecutado"/>
    <n v="3"/>
    <m/>
    <m/>
    <m/>
    <m/>
    <m/>
    <m/>
    <m/>
    <m/>
    <m/>
    <m/>
    <m/>
    <n v="3"/>
    <n v="1"/>
    <n v="3"/>
    <n v="1"/>
    <n v="2.8571428571428571E-3"/>
    <n v="2.8571428571428571E-3"/>
    <n v="0"/>
    <n v="0"/>
    <s v="DPU-ACT_27;Delegatura_de_Protección_al_Usuario;Dirección_de_Investigaciones_de_Protección_al_Usuario"/>
    <s v=" |202001: Cuadro de informe de gestión Enero 2020"/>
    <s v="Cuadro de informe de gestión Enero 2020"/>
    <s v="-"/>
    <s v="-"/>
    <s v="-"/>
    <s v="-"/>
    <s v="-"/>
    <s v="-"/>
    <s v="-"/>
    <s v="-"/>
    <s v="-"/>
  </r>
  <r>
    <n v="116"/>
    <s v="PES_Definir"/>
    <s v="OE1"/>
    <s v="Fortalecer la Vigilancia."/>
    <s v="SI"/>
    <s v="10. Plan de Acción Institucional - PAI"/>
    <s v="PAI"/>
    <s v="PAI_10"/>
    <s v="2. Plan de Acción Institucional - PAI"/>
    <s v="Investigaciones"/>
    <s v="DPU-E_12"/>
    <s v="C. Resolver Actuaciones Administrativas dentro del Término - Decreto 2409"/>
    <s v="DPU-ACT_28"/>
    <s v="3. ALEGATOS"/>
    <s v="DPU"/>
    <x v="2"/>
    <s v="DPU-G_03"/>
    <s v="Dirección_de_Investigaciones_de_Protección_al_Usuario"/>
    <s v="DPU-D_03"/>
    <s v="Director_de_Investigaciones_Protección_al_Usuario"/>
    <s v="Misionales"/>
    <s v="Financiera"/>
    <s v="Funcionamiento"/>
    <m/>
    <m/>
    <m/>
    <m/>
    <s v="MIPG-P_00"/>
    <s v="MIPG-D_00"/>
    <n v="0"/>
    <n v="0"/>
    <n v="0"/>
    <n v="0"/>
    <n v="0"/>
    <n v="0"/>
    <n v="1"/>
    <s v="No. de Alegatos Realizados"/>
    <s v="POR_DEFINIR"/>
    <d v="2020-01-01T00:00:00"/>
    <d v="2020-12-31T00:00:00"/>
    <n v="1"/>
    <n v="12"/>
    <n v="12.166666666666666"/>
    <s v="Enero"/>
    <s v="Diciembre"/>
    <x v="0"/>
    <n v="2.8571428571428571E-3"/>
    <s v="Planeado"/>
    <n v="5"/>
    <n v="0"/>
    <n v="0"/>
    <n v="0"/>
    <n v="0"/>
    <n v="0"/>
    <n v="0"/>
    <n v="0"/>
    <n v="0"/>
    <n v="0"/>
    <n v="0"/>
    <n v="0"/>
    <n v="5"/>
    <s v="Ejecutado"/>
    <n v="5"/>
    <m/>
    <m/>
    <m/>
    <m/>
    <m/>
    <m/>
    <m/>
    <m/>
    <m/>
    <m/>
    <m/>
    <n v="5"/>
    <n v="1"/>
    <n v="5"/>
    <n v="1"/>
    <n v="2.8571428571428571E-3"/>
    <n v="2.8571428571428571E-3"/>
    <n v="0"/>
    <n v="0"/>
    <s v="DPU-ACT_28;Delegatura_de_Protección_al_Usuario;Dirección_de_Investigaciones_de_Protección_al_Usuario"/>
    <s v=" |202001: Cuadro de informe de gestión Enero 2020"/>
    <s v="Cuadro de informe de gestión Enero 2020"/>
    <s v="-"/>
    <s v="-"/>
    <s v="-"/>
    <s v="-"/>
    <s v="-"/>
    <s v="-"/>
    <s v="-"/>
    <s v="-"/>
    <s v="-"/>
  </r>
  <r>
    <n v="117"/>
    <s v="PES_Definir"/>
    <s v="OE1"/>
    <s v="Fortalecer la Vigilancia."/>
    <s v="SI"/>
    <s v="10. Plan de Acción Institucional - PAI"/>
    <s v="PAI"/>
    <s v="PAI_10"/>
    <s v="2. Plan de Acción Institucional - PAI"/>
    <s v="Investigaciones"/>
    <s v="DPU-E_12"/>
    <s v="C. Resolver Actuaciones Administrativas dentro del Término - Decreto 2409"/>
    <s v="DPU-ACT_29"/>
    <s v="4. DECISIÓN DE FONDO"/>
    <s v="DPU"/>
    <x v="2"/>
    <s v="DPU-G_03"/>
    <s v="Dirección_de_Investigaciones_de_Protección_al_Usuario"/>
    <s v="DPU-D_03"/>
    <s v="Director_de_Investigaciones_Protección_al_Usuario"/>
    <s v="Misionales"/>
    <s v="Financiera"/>
    <s v="Funcionamiento"/>
    <m/>
    <m/>
    <m/>
    <m/>
    <s v="MIPG-P_00"/>
    <s v="MIPG-D_00"/>
    <n v="0"/>
    <n v="0"/>
    <n v="0"/>
    <n v="0"/>
    <n v="0"/>
    <n v="0"/>
    <n v="1"/>
    <s v="No. de Fall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U-ACT_29;Delegatura_de_Protección_al_Usuario;Dirección_de_Investigaciones_de_Protección_al_Usuario"/>
    <s v=" |202001: No hay actividad programada para el periodo reportado"/>
    <s v="No hay actividad programada para el periodo reportado"/>
    <s v="-"/>
    <s v="-"/>
    <s v="-"/>
    <s v="-"/>
    <s v="-"/>
    <s v="-"/>
    <s v="-"/>
    <s v="-"/>
    <s v="-"/>
  </r>
  <r>
    <n v="118"/>
    <s v="PES_Definir"/>
    <s v="OE1"/>
    <s v="Fortalecer la Vigilancia."/>
    <s v="SI"/>
    <s v="10. Plan de Acción Institucional - PAI"/>
    <s v="PAI"/>
    <s v="PAI_10"/>
    <s v="2. Plan de Acción Institucional - PAI"/>
    <s v="Investigaciones"/>
    <s v="DPU-E_12"/>
    <s v="C. Resolver Actuaciones Administrativas dentro del Término - Decreto 2409"/>
    <s v="DPU-ACT_30"/>
    <s v="5. RECURSOS DE REPOSICIÓN"/>
    <s v="DPU"/>
    <x v="2"/>
    <s v="DPU-G_03"/>
    <s v="Dirección_de_Investigaciones_de_Protección_al_Usuario"/>
    <s v="DPU-D_03"/>
    <s v="Director_de_Investigaciones_Protección_al_Usuario"/>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U-ACT_30;Delegatura_de_Protección_al_Usuario;Dirección_de_Investigaciones_de_Protección_al_Usuario"/>
    <s v=" |202001: No hay actividad programada para el periodo reportado"/>
    <s v="No hay actividad programada para el periodo reportado"/>
    <s v="-"/>
    <s v="-"/>
    <s v="-"/>
    <s v="-"/>
    <s v="-"/>
    <s v="-"/>
    <s v="-"/>
    <s v="-"/>
    <s v="-"/>
  </r>
  <r>
    <n v="119"/>
    <s v="PES_Definir"/>
    <s v="OE1"/>
    <s v="Fortalecer la Vigilancia."/>
    <s v="SI"/>
    <s v="10. Plan de Acción Institucional - PAI"/>
    <s v="PAI"/>
    <s v="PAI_10"/>
    <s v="2. Plan de Acción Institucional - PAI"/>
    <s v="Investigaciones"/>
    <s v="DPU-E_12"/>
    <s v="C. Resolver Actuaciones Administrativas dentro del Término - Decreto 2409"/>
    <s v="DPU-ACT_31"/>
    <s v="6. REVOCATORIA DIRECTA"/>
    <s v="DPU"/>
    <x v="2"/>
    <s v="DPU-G_03"/>
    <s v="Dirección_de_Investigaciones_de_Protección_al_Usuario"/>
    <s v="DPU-D_03"/>
    <s v="Director_de_Investigaciones_Protección_al_Usuario"/>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PU-ACT_31;Delegatura_de_Protección_al_Usuario;Dirección_de_Investigaciones_de_Protección_al_Usuario"/>
    <s v=" |202001: No hay actividad programada para el periodo reportado"/>
    <s v="No hay actividad programada para el periodo reportado"/>
    <s v="-"/>
    <s v="-"/>
    <s v="-"/>
    <s v="-"/>
    <s v="-"/>
    <s v="-"/>
    <s v="-"/>
    <s v="-"/>
    <s v="-"/>
  </r>
  <r>
    <n v="120"/>
    <s v="PES_Definir"/>
    <s v="OE1"/>
    <s v="Fortalecer la Vigilancia."/>
    <s v="SI"/>
    <s v="10. Plan de Acción Institucional - PAI"/>
    <s v="PAI"/>
    <s v="PAI_10"/>
    <s v="2. Plan de Acción Institucional - PAI"/>
    <s v="Seguimiento_Solicitudes"/>
    <s v="DTTTA-E_01"/>
    <s v="1. Resolver Solicitudes y/o Radicaciones allegadas a la Dependencia"/>
    <s v="DTTTA-ACT_01"/>
    <s v="1. Derechos de Petición Radicados"/>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 No. de Solicitudes Gestionadas / No. de Solicitudes Ingresadas "/>
    <s v="POR_DEFINIR"/>
    <d v="2020-01-01T00:00:00"/>
    <d v="2020-12-31T00:00:00"/>
    <n v="1"/>
    <n v="12"/>
    <n v="12.166666666666666"/>
    <s v="Enero"/>
    <s v="Diciembre"/>
    <x v="0"/>
    <n v="2.8571428571428571E-3"/>
    <s v="Planeado"/>
    <n v="10"/>
    <n v="0"/>
    <n v="0"/>
    <n v="0"/>
    <n v="0"/>
    <n v="0"/>
    <n v="0"/>
    <n v="0"/>
    <n v="0"/>
    <n v="0"/>
    <n v="0"/>
    <n v="0"/>
    <n v="10"/>
    <s v="Ejecutado"/>
    <n v="10"/>
    <m/>
    <m/>
    <m/>
    <m/>
    <m/>
    <m/>
    <m/>
    <m/>
    <m/>
    <m/>
    <m/>
    <n v="10"/>
    <n v="1"/>
    <n v="10"/>
    <n v="1"/>
    <n v="2.8571428571428571E-3"/>
    <n v="2.8571428571428571E-3"/>
    <n v="0"/>
    <n v="0"/>
    <s v="DTTTA-ACT_01;Delegatura_de_Transito_y_Transporte_Terrestre_Automotor;Despacho_del_Delegado_de_Transito_y_Transporte_Terrestre_Automotor"/>
    <s v=" |202001: En el mes de enero se dio trámite a 10 derechos de petición_x000a_EVIDENCIA: DERECHOS DE PETICIÓN DESPACHO TRÁNSITO"/>
    <s v="En el mes de enero se dio trámite a 10 derechos de petición_x000a_EVIDENCIA: DERECHOS DE PETICIÓN DESPACHO TRÁNSITO"/>
    <s v="-"/>
    <s v="-"/>
    <s v="-"/>
    <s v="-"/>
    <s v="-"/>
    <s v="-"/>
    <s v="-"/>
    <s v="-"/>
    <s v="-"/>
  </r>
  <r>
    <n v="121"/>
    <s v="PES_Definir"/>
    <s v="OE1"/>
    <s v="Fortalecer la Vigilancia."/>
    <s v="SI"/>
    <s v="10. Plan de Acción Institucional - PAI"/>
    <s v="PAI"/>
    <s v="PAI_10"/>
    <s v="2. Plan de Acción Institucional - PAI"/>
    <s v="Investigaciones"/>
    <s v="DTTTA-E_02"/>
    <s v="2. Resolver Procesos Administrativos - Anterior a Decreto 2409"/>
    <s v="DTTTA-ACT_02"/>
    <s v="1. ETAPA PROBATORIA"/>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Solicitudes de Pruebas Iniciadas"/>
    <s v="POR_DEFINIR"/>
    <d v="2020-01-01T00:00:00"/>
    <d v="2020-12-31T00:00:00"/>
    <n v="1"/>
    <n v="12"/>
    <n v="12.166666666666666"/>
    <s v="Enero"/>
    <s v="Diciembre"/>
    <x v="0"/>
    <n v="2.8571428571428571E-3"/>
    <s v="Planeado"/>
    <n v="6"/>
    <n v="0"/>
    <n v="0"/>
    <n v="0"/>
    <n v="0"/>
    <n v="0"/>
    <n v="0"/>
    <n v="0"/>
    <n v="0"/>
    <n v="0"/>
    <n v="0"/>
    <n v="0"/>
    <n v="6"/>
    <s v="Ejecutado"/>
    <n v="6"/>
    <m/>
    <m/>
    <m/>
    <m/>
    <m/>
    <m/>
    <m/>
    <m/>
    <m/>
    <m/>
    <m/>
    <n v="6"/>
    <n v="1"/>
    <n v="6"/>
    <n v="1"/>
    <n v="2.8571428571428571E-3"/>
    <n v="2.8571428571428571E-3"/>
    <n v="0"/>
    <n v="0"/>
    <s v="DTTTA-ACT_02;Delegatura_de_Transito_y_Transporte_Terrestre_Automotor;Despacho_del_Delegado_de_Transito_y_Transporte_Terrestre_Automotor"/>
    <s v=" |202001: En el mes de enero se decretaron pruebas a 6 investigaciones de las 309 que se encontraban pendientes aclarando que no se han vencido los términos de la etapa procesal_x000a_EVIDENCIA: BASE GRUPO INVESTIGACIONES Y CONTROL"/>
    <s v="En el mes de enero se decretaron pruebas a 6 investigaciones de las 309 que se encontraban pendientes aclarando que no se han vencido los términos de la etapa procesal_x000a_EVIDENCIA: BASE GRUPO INVESTIGACIONES Y CONTROL"/>
    <s v="-"/>
    <s v="-"/>
    <s v="-"/>
    <s v="-"/>
    <s v="-"/>
    <s v="-"/>
    <s v="-"/>
    <s v="-"/>
    <s v="-"/>
  </r>
  <r>
    <n v="122"/>
    <s v="PES_Definir"/>
    <s v="OE1"/>
    <s v="Fortalecer la Vigilancia."/>
    <s v="SI"/>
    <s v="10. Plan de Acción Institucional - PAI"/>
    <s v="PAI"/>
    <s v="PAI_10"/>
    <s v="2. Plan de Acción Institucional - PAI"/>
    <s v="Investigaciones"/>
    <s v="DTTTA-E_02"/>
    <s v="2. Resolver Procesos Administrativos - Anterior a Decreto 2409"/>
    <s v="DTTTA-ACT_03"/>
    <s v="2. ALEGATOS"/>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Alegatos Realizados"/>
    <s v="POR_DEFINIR"/>
    <d v="2020-01-01T00:00:00"/>
    <d v="2020-12-31T00:00:00"/>
    <n v="1"/>
    <n v="12"/>
    <n v="12.166666666666666"/>
    <s v="Enero"/>
    <s v="Diciembre"/>
    <x v="0"/>
    <n v="2.8571428571428571E-3"/>
    <s v="Planeado"/>
    <n v="6"/>
    <n v="0"/>
    <n v="0"/>
    <n v="0"/>
    <n v="0"/>
    <n v="0"/>
    <n v="0"/>
    <n v="0"/>
    <n v="0"/>
    <n v="0"/>
    <n v="0"/>
    <n v="0"/>
    <n v="6"/>
    <s v="Ejecutado"/>
    <n v="6"/>
    <m/>
    <m/>
    <m/>
    <m/>
    <m/>
    <m/>
    <m/>
    <m/>
    <m/>
    <m/>
    <m/>
    <n v="6"/>
    <n v="1"/>
    <n v="6"/>
    <n v="1"/>
    <n v="2.8571428571428571E-3"/>
    <n v="2.8571428571428571E-3"/>
    <n v="0"/>
    <n v="0"/>
    <s v="DTTTA-ACT_03;Delegatura_de_Transito_y_Transporte_Terrestre_Automotor;Despacho_del_Delegado_de_Transito_y_Transporte_Terrestre_Automotor"/>
    <s v=" |202001: En el mes de enero se trasladaron para alegatos de conclusión 6 procesos con cierre probatorio_x000a_EVIDENCIA: BASE GRUPO INVESTIGACIONES Y CONTROL"/>
    <s v="En el mes de enero se trasladaron para alegatos de conclusión 6 procesos con cierre probatorio_x000a_EVIDENCIA: BASE GRUPO INVESTIGACIONES Y CONTROL"/>
    <s v="-"/>
    <s v="-"/>
    <s v="-"/>
    <s v="-"/>
    <s v="-"/>
    <s v="-"/>
    <s v="-"/>
    <s v="-"/>
    <s v="-"/>
  </r>
  <r>
    <n v="123"/>
    <s v="PES_Definir"/>
    <s v="OE1"/>
    <s v="Fortalecer la Vigilancia."/>
    <s v="SI"/>
    <s v="10. Plan de Acción Institucional - PAI"/>
    <s v="PAI"/>
    <s v="PAI_10"/>
    <s v="2. Plan de Acción Institucional - PAI"/>
    <s v="Investigaciones"/>
    <s v="DTTTA-E_02"/>
    <s v="2. Resolver Procesos Administrativos - Anterior a Decreto 2409"/>
    <s v="DTTTA-ACT_04"/>
    <s v="3. DECISIÓN DE FONDO"/>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Fallos Realizados"/>
    <s v="POR_DEFINIR"/>
    <d v="2020-01-01T00:00:00"/>
    <d v="2020-12-31T00:00:00"/>
    <n v="1"/>
    <n v="12"/>
    <n v="12.166666666666666"/>
    <s v="Enero"/>
    <s v="Diciembre"/>
    <x v="0"/>
    <n v="2.8571428571428571E-3"/>
    <s v="Planeado"/>
    <n v="25"/>
    <n v="0"/>
    <n v="0"/>
    <n v="0"/>
    <n v="0"/>
    <n v="0"/>
    <n v="0"/>
    <n v="0"/>
    <n v="0"/>
    <n v="0"/>
    <n v="0"/>
    <n v="0"/>
    <n v="25"/>
    <s v="Ejecutado"/>
    <n v="25"/>
    <m/>
    <m/>
    <m/>
    <m/>
    <m/>
    <m/>
    <m/>
    <m/>
    <m/>
    <m/>
    <m/>
    <n v="25"/>
    <n v="1"/>
    <n v="25"/>
    <n v="1"/>
    <n v="2.8571428571428571E-3"/>
    <n v="2.8571428571428571E-3"/>
    <n v="0"/>
    <n v="0"/>
    <s v="DTTTA-ACT_04;Delegatura_de_Transito_y_Transporte_Terrestre_Automotor;Despacho_del_Delegado_de_Transito_y_Transporte_Terrestre_Automotor"/>
    <s v=" |202001: En el mes de enero se fallaron 25 procesos con vencimiento de alegatos, se aclara que el restante no ha superado el término de la etapa procesal_x000a_EVIDENCIA: BASE GRUPO INVESTIGACIONES Y CONTROL"/>
    <s v="En el mes de enero se fallaron 25 procesos con vencimiento de alegatos, se aclara que el restante no ha superado el término de la etapa procesal_x000a_EVIDENCIA: BASE GRUPO INVESTIGACIONES Y CONTROL"/>
    <s v="-"/>
    <s v="-"/>
    <s v="-"/>
    <s v="-"/>
    <s v="-"/>
    <s v="-"/>
    <s v="-"/>
    <s v="-"/>
    <s v="-"/>
  </r>
  <r>
    <n v="124"/>
    <s v="PES_Definir"/>
    <s v="OE1"/>
    <s v="Fortalecer la Vigilancia."/>
    <s v="SI"/>
    <s v="10. Plan de Acción Institucional - PAI"/>
    <s v="PAI"/>
    <s v="PAI_10"/>
    <s v="2. Plan de Acción Institucional - PAI"/>
    <s v="Investigaciones"/>
    <s v="DTTTA-E_02"/>
    <s v="2. Resolver Procesos Administrativos - Anterior a Decreto 2409"/>
    <s v="DTTTA-ACT_05"/>
    <s v="4. RECURSOS DE REPOSICIÓN"/>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15"/>
    <n v="0"/>
    <n v="0"/>
    <n v="0"/>
    <n v="0"/>
    <n v="0"/>
    <n v="0"/>
    <n v="0"/>
    <n v="0"/>
    <n v="0"/>
    <n v="0"/>
    <n v="0"/>
    <n v="15"/>
    <s v="Ejecutado"/>
    <n v="15"/>
    <m/>
    <m/>
    <m/>
    <m/>
    <m/>
    <m/>
    <m/>
    <m/>
    <m/>
    <m/>
    <m/>
    <n v="15"/>
    <n v="1"/>
    <n v="15"/>
    <n v="1"/>
    <n v="2.8571428571428571E-3"/>
    <n v="2.8571428571428571E-3"/>
    <n v="0"/>
    <n v="0"/>
    <s v="DTTTA-ACT_05;Delegatura_de_Transito_y_Transporte_Terrestre_Automotor;Despacho_del_Delegado_de_Transito_y_Transporte_Terrestre_Automotor"/>
    <s v=" |202001: En el mes de enero se resolvieron 15 recursos de reposición, se aclara que el restante no ha superado el término de la etapa procesal_x000a_EVIDENCIA: BASE GRUPO INVESTIGACIONES Y CONTROL"/>
    <s v="En el mes de enero se resolvieron 15 recursos de reposición, se aclara que el restante no ha superado el término de la etapa procesal_x000a_EVIDENCIA: BASE GRUPO INVESTIGACIONES Y CONTROL"/>
    <s v="-"/>
    <s v="-"/>
    <s v="-"/>
    <s v="-"/>
    <s v="-"/>
    <s v="-"/>
    <s v="-"/>
    <s v="-"/>
    <s v="-"/>
  </r>
  <r>
    <n v="125"/>
    <s v="PES_Definir"/>
    <s v="OE1"/>
    <s v="Fortalecer la Vigilancia."/>
    <s v="SI"/>
    <s v="10. Plan de Acción Institucional - PAI"/>
    <s v="PAI"/>
    <s v="PAI_10"/>
    <s v="2. Plan de Acción Institucional - PAI"/>
    <s v="Investigaciones"/>
    <s v="DTTTA-E_02"/>
    <s v="2. Resolver Procesos Administrativos - Anterior a Decreto 2409"/>
    <s v="DTTTA-ACT_06"/>
    <s v="5. REVOCATORIA DIRECTA"/>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4"/>
    <n v="0"/>
    <n v="0"/>
    <n v="0"/>
    <n v="0"/>
    <n v="0"/>
    <n v="0"/>
    <n v="0"/>
    <n v="0"/>
    <n v="0"/>
    <n v="0"/>
    <n v="0"/>
    <n v="4"/>
    <s v="Ejecutado"/>
    <n v="4"/>
    <m/>
    <m/>
    <m/>
    <m/>
    <m/>
    <m/>
    <m/>
    <m/>
    <m/>
    <m/>
    <m/>
    <n v="4"/>
    <n v="1"/>
    <n v="4"/>
    <n v="1"/>
    <n v="2.8571428571428571E-3"/>
    <n v="2.8571428571428571E-3"/>
    <n v="0"/>
    <n v="0"/>
    <s v="DTTTA-ACT_06;Delegatura_de_Transito_y_Transporte_Terrestre_Automotor;Despacho_del_Delegado_de_Transito_y_Transporte_Terrestre_Automotor"/>
    <s v=" |202001: En el mes de enero se resolvieron 4 revocatorias directas_x000a_EVIDENCIA: BASE GRUPO INVESTIGACIONES Y CONTROL"/>
    <s v="En el mes de enero se resolvieron 4 revocatorias directas_x000a_EVIDENCIA: BASE GRUPO INVESTIGACIONES Y CONTROL"/>
    <s v="-"/>
    <s v="-"/>
    <s v="-"/>
    <s v="-"/>
    <s v="-"/>
    <s v="-"/>
    <s v="-"/>
    <s v="-"/>
    <s v="-"/>
  </r>
  <r>
    <n v="126"/>
    <s v="PES_Definir"/>
    <s v="OE1"/>
    <s v="Fortalecer la Vigilancia."/>
    <s v="SI"/>
    <s v="11. Investigaciones"/>
    <s v="PEI"/>
    <s v="PEI_02"/>
    <s v=" 1. Plan Estratégico Institucional - PEI"/>
    <s v="PEI_11 - Investigaciones"/>
    <s v="DTTTA-E_03"/>
    <s v="3. Resolver Procesos Administrativos - Concepto Consejo de Estado. "/>
    <s v="DTTTA-ACT_07"/>
    <s v="1. ETAPA PROBATORIA"/>
    <s v="DTTTA"/>
    <x v="3"/>
    <s v="DTTTA-G_01"/>
    <s v="Despacho_del_Delegado_de_Transito_y_Transporte_Terrestre_Automotor"/>
    <s v="DTTTA-D_01"/>
    <s v="Superintendente_Delegado_de_Transito_y_Transporte_Terrestre_Automotor"/>
    <s v="Misionales"/>
    <s v="Financiera"/>
    <s v="Fortalecimiento"/>
    <s v="C-2410-0600-3-0-2410002-02"/>
    <s v="2410002_03"/>
    <n v="898275121"/>
    <m/>
    <s v="MIPG-P_00"/>
    <s v="MIPG-D_00"/>
    <n v="0"/>
    <n v="0"/>
    <n v="0"/>
    <n v="0"/>
    <n v="0"/>
    <n v="0"/>
    <n v="1"/>
    <s v="No. de Solicitudes de Pruebas Iniciadas"/>
    <s v="POR_DEFINIR"/>
    <d v="2020-01-01T00:00:00"/>
    <d v="2020-12-31T00:00:00"/>
    <n v="1"/>
    <n v="12"/>
    <n v="12.166666666666666"/>
    <s v="Enero"/>
    <s v="Diciembre"/>
    <x v="0"/>
    <n v="7.4074074074074068E-3"/>
    <s v="Planeado"/>
    <n v="0"/>
    <n v="0"/>
    <n v="0"/>
    <n v="0"/>
    <n v="0"/>
    <n v="0"/>
    <n v="0"/>
    <n v="0"/>
    <n v="0"/>
    <n v="0"/>
    <n v="0"/>
    <n v="0"/>
    <n v="0"/>
    <s v="Ejecutado"/>
    <n v="0"/>
    <m/>
    <m/>
    <m/>
    <m/>
    <m/>
    <m/>
    <m/>
    <m/>
    <m/>
    <m/>
    <m/>
    <n v="0"/>
    <n v="0"/>
    <n v="0"/>
    <n v="1"/>
    <n v="0"/>
    <n v="7.4074074074074068E-3"/>
    <s v="Por Ejecutar"/>
    <s v="Diciembre"/>
    <s v="DTTTA-ACT_07;Delegatura_de_Transito_y_Transporte_Terrestre_Automotor;Despacho_del_Delegado_de_Transito_y_Transporte_Terrestre_Automotor"/>
    <s v=" |202001: No aplica para Concepto Consejo de Estado_x000a_"/>
    <s v="No aplica para Concepto Consejo de Estado_x000a_"/>
    <s v="-"/>
    <s v="-"/>
    <s v="-"/>
    <s v="-"/>
    <s v="-"/>
    <s v="-"/>
    <s v="-"/>
    <s v="-"/>
    <s v="-"/>
  </r>
  <r>
    <n v="127"/>
    <s v="PES_Definir"/>
    <s v="OE1"/>
    <s v="Fortalecer la Vigilancia."/>
    <s v="SI"/>
    <s v="11. Investigaciones"/>
    <s v="PEI"/>
    <s v="PEI_02"/>
    <s v=" 1. Plan Estratégico Institucional - PEI"/>
    <s v="PEI_11 - Investigaciones"/>
    <s v="DTTTA-E_03"/>
    <s v="3. Resolver Procesos Administrativos - Concepto Consejo de Estado. "/>
    <s v="DTTTA-ACT_08"/>
    <s v="2. ALEGATOS"/>
    <s v="DTTTA"/>
    <x v="3"/>
    <s v="DTTTA-G_01"/>
    <s v="Despacho_del_Delegado_de_Transito_y_Transporte_Terrestre_Automotor"/>
    <s v="DTTTA-D_01"/>
    <s v="Superintendente_Delegado_de_Transito_y_Transporte_Terrestre_Automotor"/>
    <s v="Misionales"/>
    <s v="Financiera"/>
    <s v="Fortalecimiento"/>
    <s v="C-2410-0600-3-0-2410002-02"/>
    <s v="2410002_03"/>
    <n v="0"/>
    <m/>
    <s v="MIPG-P_00"/>
    <s v="MIPG-D_00"/>
    <n v="0"/>
    <n v="0"/>
    <n v="0"/>
    <n v="0"/>
    <n v="0"/>
    <n v="0"/>
    <n v="1"/>
    <s v="No. de Alegatos Realizados"/>
    <s v="POR_DEFINIR"/>
    <d v="2020-01-01T00:00:00"/>
    <d v="2020-12-31T00:00:00"/>
    <n v="1"/>
    <n v="12"/>
    <n v="12.166666666666666"/>
    <s v="Enero"/>
    <s v="Diciembre"/>
    <x v="0"/>
    <n v="7.4074074074074068E-3"/>
    <s v="Planeado"/>
    <n v="0"/>
    <n v="0"/>
    <n v="0"/>
    <n v="0"/>
    <n v="0"/>
    <n v="0"/>
    <n v="0"/>
    <n v="0"/>
    <n v="0"/>
    <n v="0"/>
    <n v="0"/>
    <n v="0"/>
    <n v="0"/>
    <s v="Ejecutado"/>
    <n v="0"/>
    <m/>
    <m/>
    <m/>
    <m/>
    <m/>
    <m/>
    <m/>
    <m/>
    <m/>
    <m/>
    <m/>
    <n v="0"/>
    <n v="0"/>
    <n v="0"/>
    <n v="1"/>
    <n v="0"/>
    <n v="7.4074074074074068E-3"/>
    <s v="Por Ejecutar"/>
    <s v="Diciembre"/>
    <s v="DTTTA-ACT_08;Delegatura_de_Transito_y_Transporte_Terrestre_Automotor;Despacho_del_Delegado_de_Transito_y_Transporte_Terrestre_Automotor"/>
    <s v=" |202001: No aplica para Concepto Consejo de Estado_x000a_"/>
    <s v="No aplica para Concepto Consejo de Estado_x000a_"/>
    <s v="-"/>
    <s v="-"/>
    <s v="-"/>
    <s v="-"/>
    <s v="-"/>
    <s v="-"/>
    <s v="-"/>
    <s v="-"/>
    <s v="-"/>
  </r>
  <r>
    <n v="128"/>
    <s v="PES_Definir"/>
    <s v="OE1"/>
    <s v="Fortalecer la Vigilancia."/>
    <s v="SI"/>
    <s v="11. Investigaciones"/>
    <s v="PEI"/>
    <s v="PEI_02"/>
    <s v=" 1. Plan Estratégico Institucional - PEI"/>
    <s v="PEI_11 - Investigaciones"/>
    <s v="DTTTA-E_03"/>
    <s v="3. Resolver Procesos Administrativos - Concepto Consejo de Estado. "/>
    <s v="DTTTA-ACT_09"/>
    <s v="3. DECISIÓN DE FONDO"/>
    <s v="DTTTA"/>
    <x v="3"/>
    <s v="DTTTA-G_01"/>
    <s v="Despacho_del_Delegado_de_Transito_y_Transporte_Terrestre_Automotor"/>
    <s v="DTTTA-D_01"/>
    <s v="Superintendente_Delegado_de_Transito_y_Transporte_Terrestre_Automotor"/>
    <s v="Misionales"/>
    <s v="Financiera"/>
    <s v="Fortalecimiento"/>
    <s v="C-2410-0600-3-0-2410002-02"/>
    <s v="2410002_03"/>
    <n v="0"/>
    <m/>
    <s v="MIPG-P_00"/>
    <s v="MIPG-D_00"/>
    <n v="0"/>
    <n v="0"/>
    <n v="0"/>
    <n v="0"/>
    <n v="0"/>
    <n v="0"/>
    <n v="1"/>
    <s v="No. de Fallos Realizados"/>
    <s v="POR_DEFINIR"/>
    <d v="2020-01-01T00:00:00"/>
    <d v="2020-12-31T00:00:00"/>
    <n v="1"/>
    <n v="12"/>
    <n v="12.166666666666666"/>
    <s v="Enero"/>
    <s v="Diciembre"/>
    <x v="0"/>
    <n v="7.4074074074074068E-3"/>
    <s v="Planeado"/>
    <n v="798"/>
    <n v="0"/>
    <n v="0"/>
    <n v="0"/>
    <n v="0"/>
    <n v="0"/>
    <n v="0"/>
    <n v="0"/>
    <n v="0"/>
    <n v="0"/>
    <n v="0"/>
    <n v="0"/>
    <n v="798"/>
    <s v="Ejecutado"/>
    <n v="798"/>
    <m/>
    <m/>
    <m/>
    <m/>
    <m/>
    <m/>
    <m/>
    <m/>
    <m/>
    <m/>
    <m/>
    <n v="798"/>
    <n v="1"/>
    <n v="798"/>
    <n v="1"/>
    <n v="7.4074074074074068E-3"/>
    <n v="7.4074074074074068E-3"/>
    <s v="Ejecutada"/>
    <s v="Ejecutada"/>
    <s v="DTTTA-ACT_09;Delegatura_de_Transito_y_Transporte_Terrestre_Automotor;Despacho_del_Delegado_de_Transito_y_Transporte_Terrestre_Automotor"/>
    <s v=" |202001: En el mes de enero se fallaron 798 procesos correspondientes al Concepto de Consejo de Estado_x000a_EVIDENCIA: BASE IUIT CONSEJO DE ESTADO"/>
    <s v="En el mes de enero se fallaron 798 procesos correspondientes al Concepto de Consejo de Estado_x000a_EVIDENCIA: BASE IUIT CONSEJO DE ESTADO"/>
    <s v="-"/>
    <s v="-"/>
    <s v="-"/>
    <s v="-"/>
    <s v="-"/>
    <s v="-"/>
    <s v="-"/>
    <s v="-"/>
    <s v="-"/>
  </r>
  <r>
    <n v="129"/>
    <s v="PES_Definir"/>
    <s v="OE1"/>
    <s v="Fortalecer la Vigilancia."/>
    <s v="SI"/>
    <s v="11. Investigaciones"/>
    <s v="PEI"/>
    <s v="PEI_02"/>
    <s v=" 1. Plan Estratégico Institucional - PEI"/>
    <s v="PEI_11 - Investigaciones"/>
    <s v="DTTTA-E_03"/>
    <s v="3. Resolver Procesos Administrativos - Concepto Consejo de Estado. "/>
    <s v="DTTTA-ACT_10"/>
    <s v="4. RECURSOS DE REPOSICIÓN"/>
    <s v="DTTTA"/>
    <x v="3"/>
    <s v="DTTTA-G_01"/>
    <s v="Despacho_del_Delegado_de_Transito_y_Transporte_Terrestre_Automotor"/>
    <s v="DTTTA-D_01"/>
    <s v="Superintendente_Delegado_de_Transito_y_Transporte_Terrestre_Automotor"/>
    <s v="Misionales"/>
    <s v="Financiera"/>
    <s v="Fortalecimiento"/>
    <s v="C-2499-0600-2-0-2499060-02_x000a_"/>
    <s v="2499060_03"/>
    <n v="282524879"/>
    <m/>
    <s v="MIPG-P_00"/>
    <s v="MIPG-D_00"/>
    <n v="0"/>
    <n v="0"/>
    <n v="0"/>
    <n v="0"/>
    <n v="0"/>
    <n v="0"/>
    <n v="1"/>
    <s v="No. de Recursos Realizados"/>
    <s v="POR_DEFINIR"/>
    <d v="2020-01-01T00:00:00"/>
    <d v="2020-12-31T00:00:00"/>
    <n v="1"/>
    <n v="12"/>
    <n v="12.166666666666666"/>
    <s v="Enero"/>
    <s v="Diciembre"/>
    <x v="0"/>
    <n v="7.4074074074074068E-3"/>
    <s v="Planeado"/>
    <n v="0"/>
    <n v="0"/>
    <n v="0"/>
    <n v="0"/>
    <n v="0"/>
    <n v="0"/>
    <n v="0"/>
    <n v="0"/>
    <n v="0"/>
    <n v="0"/>
    <n v="0"/>
    <n v="0"/>
    <n v="0"/>
    <s v="Ejecutado"/>
    <n v="0"/>
    <m/>
    <m/>
    <m/>
    <m/>
    <m/>
    <m/>
    <m/>
    <m/>
    <m/>
    <m/>
    <m/>
    <n v="0"/>
    <n v="0"/>
    <n v="0"/>
    <n v="1"/>
    <n v="0"/>
    <n v="7.4074074074074068E-3"/>
    <s v="Por Ejecutar"/>
    <s v="Diciembre"/>
    <s v="DTTTA-ACT_10;Delegatura_de_Transito_y_Transporte_Terrestre_Automotor;Despacho_del_Delegado_de_Transito_y_Transporte_Terrestre_Automotor"/>
    <s v=" |202001: No se recibieron recursos de reposición"/>
    <s v="No se recibieron recursos de reposición"/>
    <s v="-"/>
    <s v="-"/>
    <s v="-"/>
    <s v="-"/>
    <s v="-"/>
    <s v="-"/>
    <s v="-"/>
    <s v="-"/>
    <s v="-"/>
  </r>
  <r>
    <n v="130"/>
    <s v="PES_Definir"/>
    <s v="OE1"/>
    <s v="Fortalecer la Vigilancia."/>
    <s v="SI"/>
    <s v="11. Investigaciones"/>
    <s v="PEI"/>
    <s v="PEI_02"/>
    <s v=" 1. Plan Estratégico Institucional - PEI"/>
    <s v="PEI_11 - Investigaciones"/>
    <s v="DTTTA-E_03"/>
    <s v="3. Resolver Procesos Administrativos - Concepto Consejo de Estado. "/>
    <s v="DTTTA-ACT_11"/>
    <s v="5. REVOCATORIA DIRECTA"/>
    <s v="DTTTA"/>
    <x v="3"/>
    <s v="DTTTA-G_01"/>
    <s v="Despacho_del_Delegado_de_Transito_y_Transporte_Terrestre_Automotor"/>
    <s v="DTTTA-D_01"/>
    <s v="Superintendente_Delegado_de_Transito_y_Transporte_Terrestre_Automotor"/>
    <s v="Misionales"/>
    <s v="Financiera"/>
    <s v="Fortalecimiento"/>
    <s v="C-2410-0600-3-0-2410002-02"/>
    <s v="2410002_03"/>
    <n v="0"/>
    <m/>
    <s v="MIPG-P_00"/>
    <s v="MIPG-D_00"/>
    <n v="0"/>
    <n v="0"/>
    <n v="0"/>
    <n v="0"/>
    <n v="0"/>
    <n v="0"/>
    <n v="1"/>
    <s v="No. de Revocatorias de Fallos Emitidos"/>
    <s v="POR_DEFINIR"/>
    <d v="2020-01-01T00:00:00"/>
    <d v="2020-12-31T00:00:00"/>
    <n v="1"/>
    <n v="12"/>
    <n v="12.166666666666666"/>
    <s v="Enero"/>
    <s v="Diciembre"/>
    <x v="0"/>
    <n v="7.4074074074074068E-3"/>
    <s v="Planeado"/>
    <n v="0"/>
    <n v="0"/>
    <n v="0"/>
    <n v="0"/>
    <n v="0"/>
    <n v="0"/>
    <n v="0"/>
    <n v="0"/>
    <n v="0"/>
    <n v="0"/>
    <n v="0"/>
    <n v="0"/>
    <n v="0"/>
    <s v="Ejecutado"/>
    <n v="0"/>
    <m/>
    <m/>
    <m/>
    <m/>
    <m/>
    <m/>
    <m/>
    <m/>
    <m/>
    <m/>
    <m/>
    <n v="0"/>
    <n v="0"/>
    <n v="0"/>
    <n v="1"/>
    <n v="0"/>
    <n v="7.4074074074074068E-3"/>
    <s v="Por Ejecutar"/>
    <s v="Diciembre"/>
    <s v="DTTTA-ACT_11;Delegatura_de_Transito_y_Transporte_Terrestre_Automotor;Despacho_del_Delegado_de_Transito_y_Transporte_Terrestre_Automotor"/>
    <s v=" |202001: Se encuentra en análisis de los procesos de las investigaciones administrativas, para determinar la acción a tomar con las 3207 solicitudes de revocatoria directa presentadas _x000a_EVIDENCIA: REVOCATORIAS IUIT CONSEJO DE ESTADO"/>
    <s v="Se encuentra en análisis de los procesos de las investigaciones administrativas, para determinar la acción a tomar con las 3207 solicitudes de revocatoria directa presentadas _x000a_EVIDENCIA: REVOCATORIAS IUIT CONSEJO DE ESTADO"/>
    <s v="-"/>
    <s v="-"/>
    <s v="-"/>
    <s v="-"/>
    <s v="-"/>
    <s v="-"/>
    <s v="-"/>
    <s v="-"/>
    <s v="-"/>
  </r>
  <r>
    <n v="131"/>
    <s v="PES_Definir"/>
    <s v="OE1"/>
    <s v="Fortalecer la Vigilancia."/>
    <s v="SI"/>
    <s v="10. Plan de Acción Institucional - PAI"/>
    <s v="PAI"/>
    <s v="PAI_10"/>
    <s v="2. Plan de Acción Institucional - PAI"/>
    <s v="Investigaciones"/>
    <s v="DTTTA-E_04"/>
    <s v="4. Resolver Actuaciones Administrativas 2da Instancia - Decreto 2409"/>
    <s v="DTTTA-ACT_12"/>
    <s v="A. RECURSOS DE APELACIÓN"/>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TTTA-ACT_12;Delegatura_de_Transito_y_Transporte_Terrestre_Automotor;Despacho_del_Delegado_de_Transito_y_Transporte_Terrestre_Automotor"/>
    <s v=" |202001: Se encuentra en análisis para dar respuesta_x000a_"/>
    <s v="Se encuentra en análisis para dar respuesta_x000a_"/>
    <s v="-"/>
    <s v="-"/>
    <s v="-"/>
    <s v="-"/>
    <s v="-"/>
    <s v="-"/>
    <s v="-"/>
    <s v="-"/>
    <s v="-"/>
  </r>
  <r>
    <n v="132"/>
    <s v="PES_Definir"/>
    <s v="OE1"/>
    <s v="Fortalecer la Vigilancia."/>
    <s v="SI"/>
    <s v="10. Plan de Acción Institucional - PAI"/>
    <s v="PAI"/>
    <s v="PAI_10"/>
    <s v="2. Plan de Acción Institucional - PAI"/>
    <s v="Investigaciones"/>
    <s v="DTTTA-E_04"/>
    <s v="4. Resolver Actuaciones Administrativas 2da Instancia - Decreto 2409"/>
    <s v="DTTTA-ACT_13"/>
    <s v="B. RECURSOS DE QUEJA"/>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cursos Realiza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TTTA-ACT_13;Delegatura_de_Transito_y_Transporte_Terrestre_Automotor;Despacho_del_Delegado_de_Transito_y_Transporte_Terrestre_Automotor"/>
    <s v=" |202001: No se recibieron recursos de queja_x000a_"/>
    <s v="No se recibieron recursos de queja_x000a_"/>
    <s v="-"/>
    <s v="-"/>
    <s v="-"/>
    <s v="-"/>
    <s v="-"/>
    <s v="-"/>
    <s v="-"/>
    <s v="-"/>
    <s v="-"/>
  </r>
  <r>
    <n v="133"/>
    <s v="PES_Definir"/>
    <s v="OE1"/>
    <s v="Fortalecer la Vigilancia."/>
    <s v="SI"/>
    <s v="10. Plan de Acción Institucional - PAI"/>
    <s v="PAI"/>
    <s v="PAI_10"/>
    <s v="2. Plan de Acción Institucional - PAI"/>
    <s v="Investigaciones"/>
    <s v="DTTTA-E_04"/>
    <s v="4. Resolver Actuaciones Administrativas 2da Instancia - Decreto 2409"/>
    <s v="DTTTA-ACT_14"/>
    <s v="C. REVOCATORIA DIRECTA"/>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TTTA-ACT_14;Delegatura_de_Transito_y_Transporte_Terrestre_Automotor;Despacho_del_Delegado_de_Transito_y_Transporte_Terrestre_Automotor"/>
    <s v=" |202001: No se recibieron solicitudes de revocatoria directa_x000a_"/>
    <s v="No se recibieron solicitudes de revocatoria directa_x000a_"/>
    <s v="-"/>
    <s v="-"/>
    <s v="-"/>
    <s v="-"/>
    <s v="-"/>
    <s v="-"/>
    <s v="-"/>
    <s v="-"/>
    <s v="-"/>
  </r>
  <r>
    <n v="134"/>
    <s v="PES_Definir"/>
    <s v="OE1"/>
    <s v="Fortalecer la Vigilancia."/>
    <s v="SI"/>
    <s v="12. Política Operacional"/>
    <s v="PEI"/>
    <s v="PEI_02"/>
    <s v=" 1. Plan Estratégico Institucional - PEI"/>
    <s v="PEI_13 - Planes de Prevención"/>
    <s v="DTTTA-E_05"/>
    <s v="5. Auditorias Integrales a los Homologados SICOV"/>
    <s v="DTTTA-ACT_15"/>
    <s v="Generar Primera Auditoria Integral a todos los Homologados - SICOV"/>
    <s v="DTTTA"/>
    <x v="3"/>
    <s v="DTTTA-G_01"/>
    <s v="Despacho_del_Delegado_de_Transito_y_Transporte_Terrestre_Automotor"/>
    <s v="DTTTA-D_01"/>
    <s v="Superintendente_Delegado_de_Transito_y_Transporte_Terrestre_Automotor"/>
    <s v="Misionales"/>
    <s v="Financiera"/>
    <s v="Fortalecimiento"/>
    <s v="C-2410-0600-3-0-2410002-02"/>
    <s v="2410002_01"/>
    <n v="200000000"/>
    <m/>
    <s v="MIPG-P_00"/>
    <s v="MIPG-D_00"/>
    <n v="0"/>
    <n v="0"/>
    <n v="0"/>
    <n v="0"/>
    <n v="0"/>
    <n v="0"/>
    <n v="1"/>
    <s v="No. De Auditorias Evaluadas / No. Total de Auditorias programadas"/>
    <s v="POR_DEFINIR"/>
    <d v="2020-01-01T00:00:00"/>
    <d v="2020-12-30T00:00:00"/>
    <n v="1"/>
    <n v="12"/>
    <n v="12.133333333333333"/>
    <s v="Enero"/>
    <s v="Diciembre"/>
    <x v="0"/>
    <n v="7.4074074074074068E-3"/>
    <s v="Planeado"/>
    <n v="6"/>
    <n v="0"/>
    <n v="0"/>
    <n v="0"/>
    <n v="0"/>
    <n v="0"/>
    <n v="0"/>
    <n v="0"/>
    <n v="0"/>
    <n v="0"/>
    <n v="0"/>
    <n v="0"/>
    <n v="6"/>
    <s v="Ejecutado"/>
    <n v="0"/>
    <m/>
    <m/>
    <m/>
    <m/>
    <m/>
    <m/>
    <m/>
    <m/>
    <m/>
    <m/>
    <m/>
    <n v="0"/>
    <n v="0"/>
    <n v="6"/>
    <n v="0"/>
    <n v="0"/>
    <n v="0"/>
    <s v="Por Ejecutar"/>
    <s v="Diciembre"/>
    <s v="DTTTA-ACT_15;Delegatura_de_Transito_y_Transporte_Terrestre_Automotor;Despacho_del_Delegado_de_Transito_y_Transporte_Terrestre_Automotor"/>
    <s v=" |202001: Esta actividad será desarrollada en el transcurso de la vigencia 2020"/>
    <s v="Esta actividad será desarrollada en el transcurso de la vigencia 2020"/>
    <s v="-"/>
    <s v="-"/>
    <s v="-"/>
    <s v="-"/>
    <s v="-"/>
    <s v="-"/>
    <s v="-"/>
    <s v="-"/>
    <s v="-"/>
  </r>
  <r>
    <n v="135"/>
    <s v="PES_Definir"/>
    <s v="OE5"/>
    <s v="Fortalecimiento Institucional"/>
    <s v="SI"/>
    <s v="10. Plan de Acción Institucional - PAI"/>
    <s v="PAI"/>
    <s v="PAI_10"/>
    <s v="2. Plan de Acción Institucional - PAI"/>
    <s v="PyP_Plan de Prevención"/>
    <s v="DTTTA-E_06"/>
    <s v="6. Compromisos Conpes 2020"/>
    <s v="DTTTA-ACT_16"/>
    <s v="Concertar y Establecer nuevos requisitos para los Pequeños Propietarios de Vehículos de Transporte de Carga (PPVTC) que faciliten su habilitación."/>
    <s v="DTTTA"/>
    <x v="3"/>
    <s v="DTTTA-G_01"/>
    <s v="Despacho_del_Delegado_de_Transito_y_Transporte_Terrestre_Automotor"/>
    <s v="DTTTA-D_01"/>
    <s v="Superintendente_Delegado_de_Transito_y_Transporte_Terrestre_Automotor"/>
    <s v="Misionales"/>
    <s v="Financiera"/>
    <s v="Funcionamiento"/>
    <m/>
    <m/>
    <m/>
    <m/>
    <s v="MIPG-P_00"/>
    <s v="MIPG-D_00"/>
    <n v="0"/>
    <n v="0"/>
    <n v="0"/>
    <n v="0"/>
    <n v="0"/>
    <n v="0"/>
    <n v="1"/>
    <s v="% Avance en Plan de Acción establecido"/>
    <s v="POR_DEFINIR"/>
    <d v="2020-02-01T00:00:00"/>
    <d v="2020-12-31T00:00:00"/>
    <n v="2"/>
    <n v="12"/>
    <n v="11.133333333333333"/>
    <s v="Febrero"/>
    <s v="Diciembre"/>
    <x v="0"/>
    <n v="5.1948051948051939E-3"/>
    <s v="Planeado"/>
    <n v="1"/>
    <n v="0"/>
    <n v="0"/>
    <n v="0"/>
    <n v="0"/>
    <n v="0"/>
    <n v="0"/>
    <n v="0"/>
    <n v="0"/>
    <n v="0"/>
    <n v="0"/>
    <n v="0"/>
    <n v="1"/>
    <s v="Ejecutado"/>
    <n v="0"/>
    <m/>
    <m/>
    <m/>
    <m/>
    <m/>
    <m/>
    <m/>
    <m/>
    <m/>
    <m/>
    <m/>
    <n v="0"/>
    <n v="0"/>
    <n v="1"/>
    <n v="0"/>
    <n v="0"/>
    <n v="0"/>
    <n v="0"/>
    <s v="Diciembre"/>
    <s v="DTTTA-ACT_16;Delegatura_de_Transito_y_Transporte_Terrestre_Automotor;Despacho_del_Delegado_de_Transito_y_Transporte_Terrestre_Automotor"/>
    <s v=" |202001: Esta actividad será desarrollada en el transcurso de la vigencia 2020"/>
    <s v="Esta actividad será desarrollada en el transcurso de la vigencia 2020"/>
    <s v="-"/>
    <s v="-"/>
    <s v="-"/>
    <s v="-"/>
    <s v="-"/>
    <s v="-"/>
    <s v="-"/>
    <s v="-"/>
    <s v="-"/>
  </r>
  <r>
    <n v="136"/>
    <s v="PES_Definir"/>
    <s v="OE1"/>
    <s v="Fortalecer la Vigilancia."/>
    <s v="SI"/>
    <s v="10. Plan de Acción Institucional - PAI"/>
    <s v="PAI"/>
    <s v="PAI_10"/>
    <s v="2. Plan de Acción Institucional - PAI"/>
    <s v="Gestión_PQRS"/>
    <s v="DTTTA-E_07"/>
    <s v="A. Peticiones, Quejas, Reclamos y Solicitudes."/>
    <s v="DTTTA-ACT_17"/>
    <s v="A. Peticiones, Quejas, Reclamos y Solicitudes."/>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No. de Solicitudes Gestionadas / No. de Solicitudes Ingresadas "/>
    <s v="POR_DEFINIR"/>
    <d v="2020-01-01T00:00:00"/>
    <d v="2020-12-31T00:00:00"/>
    <n v="1"/>
    <n v="12"/>
    <n v="12.166666666666666"/>
    <s v="Enero"/>
    <s v="Diciembre"/>
    <x v="0"/>
    <n v="2.8571428571428571E-3"/>
    <s v="Planeado"/>
    <n v="98"/>
    <n v="0"/>
    <n v="0"/>
    <n v="0"/>
    <n v="0"/>
    <n v="0"/>
    <n v="0"/>
    <n v="0"/>
    <n v="0"/>
    <n v="0"/>
    <n v="0"/>
    <n v="0"/>
    <n v="98"/>
    <s v="Ejecutado"/>
    <n v="98"/>
    <m/>
    <m/>
    <m/>
    <m/>
    <m/>
    <m/>
    <m/>
    <m/>
    <m/>
    <m/>
    <m/>
    <n v="98"/>
    <n v="1"/>
    <n v="98"/>
    <n v="1"/>
    <n v="2.8571428571428571E-3"/>
    <n v="2.8571428571428571E-3"/>
    <n v="0"/>
    <n v="0"/>
    <s v="DTTTA-ACT_17;Delegatura_de_Transito_y_Transporte_Terrestre_Automotor;Dirección_de_Promoción_y_Prevención_Transito_y_Transporte_Terrestre_Automotor"/>
    <s v=" |202001: 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En el mes de enero se resolvieron 98 PQR'S, es importante tener en cuenta que las restantes corresponden en su mayoria a solicitudes, las cuales conllevan un trámite de verificación de información que involucra varias areas de la Entidad para la respectiva respuesta._x000a_EVIDENCIA: REPORTE PQR PYP"/>
    <s v="-"/>
    <s v="-"/>
    <s v="-"/>
    <s v="-"/>
    <s v="-"/>
    <s v="-"/>
    <s v="-"/>
    <s v="-"/>
    <s v="-"/>
  </r>
  <r>
    <n v="137"/>
    <s v="PES_Definir"/>
    <s v="OE1"/>
    <s v="Fortalecer la Vigilancia."/>
    <s v="SI"/>
    <s v="10. Plan de Acción Institucional - PAI"/>
    <s v="PAI"/>
    <s v="PAI_10"/>
    <s v="2. Plan de Acción Institucional - PAI"/>
    <s v="PyP_Divulgación"/>
    <s v="DTTTA-E_08"/>
    <s v="1. Divulgación"/>
    <s v="DTTTA-ACT_18"/>
    <s v="Asisitir a sesiones con la ciudadanía, vigilados, organizaciones cívicas y otras entidades"/>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No. de actividades ejecutadas / No.  de actividades demandadas"/>
    <s v="POR_DEFINIR"/>
    <d v="2020-01-01T00:00:00"/>
    <d v="2020-12-30T00:00:00"/>
    <n v="1"/>
    <n v="12"/>
    <n v="12.133333333333333"/>
    <s v="Enero"/>
    <s v="Diciembre"/>
    <x v="0"/>
    <n v="2.8571428571428571E-3"/>
    <s v="Planeado"/>
    <n v="4"/>
    <n v="0"/>
    <n v="0"/>
    <n v="0"/>
    <n v="0"/>
    <n v="0"/>
    <n v="0"/>
    <n v="0"/>
    <n v="0"/>
    <n v="0"/>
    <n v="0"/>
    <n v="0"/>
    <n v="4"/>
    <s v="Ejecutado"/>
    <n v="4"/>
    <m/>
    <m/>
    <m/>
    <m/>
    <m/>
    <m/>
    <m/>
    <m/>
    <m/>
    <m/>
    <m/>
    <n v="4"/>
    <n v="1"/>
    <n v="4"/>
    <n v="1"/>
    <n v="2.8571428571428571E-3"/>
    <n v="2.8571428571428571E-3"/>
    <n v="0"/>
    <n v="0"/>
    <s v="DTTTA-ACT_18;Delegatura_de_Transito_y_Transporte_Terrestre_Automotor;Dirección_de_Promoción_y_Prevención_Transito_y_Transporte_Terrestre_Automotor"/>
    <s v=" |202001: En el mes de enero se realizaron 4 sesiones con la ciudadania, vigilados, oganizaciones cívicas y otras entidades_x000a_EVIDENCIA: SESIONES ENERO 2020"/>
    <s v="En el mes de enero se realizaron 4 sesiones con la ciudadania, vigilados, oganizaciones cívicas y otras entidades_x000a_EVIDENCIA: SESIONES ENERO 2020"/>
    <s v="-"/>
    <s v="-"/>
    <s v="-"/>
    <s v="-"/>
    <s v="-"/>
    <s v="-"/>
    <s v="-"/>
    <s v="-"/>
    <s v="-"/>
  </r>
  <r>
    <n v="138"/>
    <s v="PES_Definir"/>
    <s v="OE1"/>
    <s v="Fortalecer la Vigilancia."/>
    <s v="SI"/>
    <s v="10. Plan de Acción Institucional - PAI"/>
    <s v="PAI"/>
    <s v="PAI_10"/>
    <s v="2. Plan de Acción Institucional - PAI"/>
    <s v="PyP_Divulgación"/>
    <s v="DTTTA-E_08"/>
    <s v="1. Divulgación"/>
    <s v="DTTTA-ACT_19"/>
    <s v="Asisitir a capacitaciones externas"/>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capacitaciones realizadas / # capacitaciones programadas"/>
    <s v="POR_DEFINIR"/>
    <d v="2020-02-01T00:00:00"/>
    <d v="2020-12-30T00:00:00"/>
    <n v="2"/>
    <n v="12"/>
    <n v="11.1"/>
    <s v="Febrero"/>
    <s v="Diciembre"/>
    <x v="0"/>
    <n v="2.8571428571428571E-3"/>
    <s v="Planeado"/>
    <n v="0"/>
    <n v="0"/>
    <n v="0"/>
    <n v="0"/>
    <n v="0"/>
    <n v="0"/>
    <n v="0"/>
    <n v="0"/>
    <n v="0"/>
    <n v="0"/>
    <n v="0"/>
    <n v="0"/>
    <n v="0"/>
    <s v="Ejecutado"/>
    <n v="0"/>
    <m/>
    <m/>
    <m/>
    <m/>
    <m/>
    <m/>
    <m/>
    <m/>
    <m/>
    <m/>
    <m/>
    <n v="0"/>
    <n v="0"/>
    <n v="0"/>
    <n v="1"/>
    <n v="0"/>
    <n v="2.8571428571428571E-3"/>
    <n v="0"/>
    <s v="Diciembre"/>
    <s v="DTTTA-ACT_19;Delegatura_de_Transito_y_Transporte_Terrestre_Automotor;Dirección_de_Promoción_y_Prevención_Transito_y_Transporte_Terrestre_Automotor"/>
    <s v=" |202001: En el mes de enero no se asistió a capacitaciones externas"/>
    <s v="En el mes de enero no se asistió a capacitaciones externas"/>
    <s v="-"/>
    <s v="-"/>
    <s v="-"/>
    <s v="-"/>
    <s v="-"/>
    <s v="-"/>
    <s v="-"/>
    <s v="-"/>
    <s v="-"/>
  </r>
  <r>
    <n v="139"/>
    <s v="PES_Definir"/>
    <s v="OE1"/>
    <s v="Fortalecer la Vigilancia."/>
    <s v="SI"/>
    <s v="10. Plan de Acción Institucional - PAI"/>
    <s v="PAI"/>
    <s v="PAI_10"/>
    <s v="2. Plan de Acción Institucional - PAI"/>
    <s v="PyP_Campañas de Promoción y Capacitación"/>
    <s v="DTTTA-E_09"/>
    <s v="2. Campañas de Promoción y Capacitación"/>
    <s v="DTTTA-ACT_20"/>
    <s v="Desarrollar acciones de divulgación a los supervisados"/>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 de actividades de divulgación realizadas /# de actividades de divulgación planeadas"/>
    <s v="POR_DEFINIR"/>
    <d v="2020-06-01T00:00:00"/>
    <d v="2020-12-30T00:00:00"/>
    <n v="6"/>
    <n v="12"/>
    <n v="7.0666666666666664"/>
    <s v="Junio"/>
    <s v="Diciembre"/>
    <x v="0"/>
    <n v="2.8571428571428571E-3"/>
    <s v="Planeado"/>
    <n v="2"/>
    <n v="0"/>
    <n v="0"/>
    <n v="0"/>
    <n v="0"/>
    <n v="0"/>
    <n v="0"/>
    <n v="0"/>
    <n v="0"/>
    <n v="0"/>
    <n v="0"/>
    <n v="0"/>
    <n v="2"/>
    <s v="Ejecutado"/>
    <n v="2"/>
    <m/>
    <m/>
    <m/>
    <m/>
    <m/>
    <m/>
    <m/>
    <m/>
    <m/>
    <m/>
    <m/>
    <n v="2"/>
    <n v="1"/>
    <n v="2"/>
    <n v="1"/>
    <n v="2.8571428571428571E-3"/>
    <n v="2.8571428571428571E-3"/>
    <n v="0"/>
    <n v="0"/>
    <s v="DTTTA-ACT_20;Delegatura_de_Transito_y_Transporte_Terrestre_Automotor;Dirección_de_Promoción_y_Prevención_Transito_y_Transporte_Terrestre_Automotor"/>
    <s v=" |202001: En el mes de enero se desarrollaron 2 guias dirigidas a los supervisados relacionadas con los siguientes temas: SISETAC y mal matriculados_x000a_EVIDENCIA: ACCIONES DE DIVULGACIÓN A SUPERVISADOS"/>
    <s v="En el mes de enero se desarrollaron 2 guias dirigidas a los supervisados relacionadas con los siguientes temas: SISETAC y mal matriculados_x000a_EVIDENCIA: ACCIONES DE DIVULGACIÓN A SUPERVISADOS"/>
    <s v="-"/>
    <s v="-"/>
    <s v="-"/>
    <s v="-"/>
    <s v="-"/>
    <s v="-"/>
    <s v="-"/>
    <s v="-"/>
    <s v="-"/>
  </r>
  <r>
    <n v="140"/>
    <s v="PES_Definir"/>
    <s v="OE1"/>
    <s v="Fortalecer la Vigilancia."/>
    <s v="SI"/>
    <s v="10. Plan de Acción Institucional - PAI"/>
    <s v="PAI"/>
    <s v="PAI_10"/>
    <s v="2. Plan de Acción Institucional - PAI"/>
    <s v="PyP_Campañas de Promoción y Capacitación"/>
    <s v="DTTTA-E_09"/>
    <s v="2. Campañas de Promoción y Capacitación"/>
    <s v="DTTTA-ACT_21"/>
    <s v="Realizar capacitaciones internas"/>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capacitaciones realizadas / # capacitaciones programadas"/>
    <s v="POR_DEFINIR"/>
    <d v="2020-02-01T00:00:00"/>
    <d v="2020-12-30T00:00:00"/>
    <n v="2"/>
    <n v="12"/>
    <n v="11.1"/>
    <s v="Febrero"/>
    <s v="Diciembre"/>
    <x v="0"/>
    <n v="2.8571428571428571E-3"/>
    <s v="Planeado"/>
    <n v="0"/>
    <n v="0"/>
    <n v="0"/>
    <n v="0"/>
    <n v="0"/>
    <n v="0"/>
    <n v="0"/>
    <n v="0"/>
    <n v="0"/>
    <n v="0"/>
    <n v="0"/>
    <n v="0"/>
    <n v="0"/>
    <s v="Ejecutado"/>
    <n v="0"/>
    <m/>
    <m/>
    <m/>
    <m/>
    <m/>
    <m/>
    <m/>
    <m/>
    <m/>
    <m/>
    <m/>
    <n v="0"/>
    <n v="0"/>
    <n v="0"/>
    <n v="1"/>
    <n v="0"/>
    <n v="2.8571428571428571E-3"/>
    <n v="0"/>
    <s v="Diciembre"/>
    <s v="DTTTA-ACT_21;Delegatura_de_Transito_y_Transporte_Terrestre_Automotor;Dirección_de_Promoción_y_Prevención_Transito_y_Transporte_Terrestre_Automotor"/>
    <s v=" |202001: En el mes de enero no se realizaron capacitaciones internas"/>
    <s v="En el mes de enero no se realizaron capacitaciones internas"/>
    <s v="-"/>
    <s v="-"/>
    <s v="-"/>
    <s v="-"/>
    <s v="-"/>
    <s v="-"/>
    <s v="-"/>
    <s v="-"/>
    <s v="-"/>
  </r>
  <r>
    <n v="141"/>
    <s v="PES_Definir"/>
    <s v="OE1"/>
    <s v="Fortalecer la Vigilancia."/>
    <s v="SI"/>
    <s v="10. Plan de Acción Institucional - PAI"/>
    <s v="PAI"/>
    <s v="PAI_10"/>
    <s v="2. Plan de Acción Institucional - PAI"/>
    <s v="PyP_Campañas de Promoción y Capacitación"/>
    <s v="DTTTA-E_09"/>
    <s v="2. Campañas de Promoción y Capacitación"/>
    <s v="DTTTA-ACT_22"/>
    <s v="Generación de Insumos para Campañas de Promoción y Capacitación."/>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No. Contenidos Realizados / No. Contenidos Programadas"/>
    <s v="POR_DEFINIR"/>
    <d v="2020-02-01T00:00:00"/>
    <d v="2020-12-30T00:00:00"/>
    <n v="2"/>
    <n v="12"/>
    <n v="11.1"/>
    <s v="Febrero"/>
    <s v="Diciembre"/>
    <x v="0"/>
    <n v="2.8571428571428571E-3"/>
    <s v="Planeado"/>
    <n v="0"/>
    <n v="0"/>
    <n v="0"/>
    <n v="0"/>
    <n v="0"/>
    <n v="0"/>
    <n v="0"/>
    <n v="0"/>
    <n v="0"/>
    <n v="0"/>
    <n v="0"/>
    <n v="0"/>
    <n v="0"/>
    <s v="Ejecutado"/>
    <n v="0"/>
    <m/>
    <m/>
    <m/>
    <m/>
    <m/>
    <m/>
    <m/>
    <m/>
    <m/>
    <m/>
    <m/>
    <n v="0"/>
    <n v="0"/>
    <n v="0"/>
    <n v="1"/>
    <n v="0"/>
    <n v="2.8571428571428571E-3"/>
    <n v="0"/>
    <s v="Diciembre"/>
    <s v="DTTTA-ACT_22;Delegatura_de_Transito_y_Transporte_Terrestre_Automotor;Dirección_de_Promoción_y_Prevención_Transito_y_Transporte_Terrestre_Automotor"/>
    <s v=" |202001: En el mes de enero no se generó contenido para comunicaciones"/>
    <s v="En el mes de enero no se generó contenido para comunicaciones"/>
    <s v="-"/>
    <s v="-"/>
    <s v="-"/>
    <s v="-"/>
    <s v="-"/>
    <s v="-"/>
    <s v="-"/>
    <s v="-"/>
    <s v="-"/>
  </r>
  <r>
    <n v="142"/>
    <s v="PES_Definir"/>
    <s v="OE1"/>
    <s v="Fortalecer la Vigilancia."/>
    <s v="SI"/>
    <s v="10. Plan de Acción Institucional - PAI"/>
    <s v="PAI"/>
    <s v="PAI_10"/>
    <s v="2. Plan de Acción Institucional - PAI"/>
    <s v="PyP_Campañas de Promoción y Capacitación"/>
    <s v="DTTTA-E_09"/>
    <s v="2. Campañas de Promoción y Capacitación"/>
    <s v="DTTTA-ACT_23"/>
    <s v="Generar Alcance y Contenidos para la Realización del 1er Congreso del Sector Transporte."/>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 Avance en la Realización del 1er Congreso"/>
    <s v="POR_DEFINIR"/>
    <d v="2020-02-01T00:00:00"/>
    <d v="2020-12-30T00:00:00"/>
    <n v="2"/>
    <n v="12"/>
    <n v="11.1"/>
    <s v="Febrero"/>
    <s v="Diciembre"/>
    <x v="0"/>
    <n v="2.8571428571428571E-3"/>
    <s v="Planeado"/>
    <n v="0"/>
    <n v="0"/>
    <n v="0"/>
    <n v="1"/>
    <n v="0"/>
    <n v="0"/>
    <n v="0"/>
    <n v="0"/>
    <n v="0"/>
    <n v="0"/>
    <n v="0"/>
    <n v="0"/>
    <n v="1"/>
    <s v="Ejecutado"/>
    <n v="0"/>
    <m/>
    <m/>
    <m/>
    <m/>
    <m/>
    <m/>
    <m/>
    <m/>
    <m/>
    <m/>
    <m/>
    <n v="0"/>
    <n v="0"/>
    <n v="0"/>
    <n v="0"/>
    <n v="0"/>
    <n v="0"/>
    <n v="0"/>
    <s v="Diciembre"/>
    <s v="DTTTA-ACT_23;Delegatura_de_Transito_y_Transporte_Terrestre_Automotor;Dirección_de_Promoción_y_Prevención_Transito_y_Transporte_Terrestre_Automotor"/>
    <s v=" |202001: Esta actividad se encuentra en proceso"/>
    <s v="Esta actividad se encuentra en proceso"/>
    <s v="-"/>
    <s v="-"/>
    <s v="-"/>
    <s v="-"/>
    <s v="-"/>
    <s v="-"/>
    <s v="-"/>
    <s v="-"/>
    <s v="-"/>
  </r>
  <r>
    <n v="143"/>
    <s v="PES_Definir"/>
    <s v="OE1"/>
    <s v="Fortalecer la Vigilancia."/>
    <s v="SI"/>
    <s v="10. Plan de Acción Institucional - PAI"/>
    <s v="PAI"/>
    <s v="PAI_10"/>
    <s v="2. Plan de Acción Institucional - PAI"/>
    <s v="PyP_Plan de Prevención"/>
    <s v="DTTTA-E_10"/>
    <s v="3. Planes de Prevención"/>
    <s v="DTTTA-ACT_24"/>
    <s v="Realizar auditorías de formalización"/>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80"/>
    <s v="# de evaluaciones subjetivas realizadas a empresas del sector / # de evaluaciones subjetivas programadas a empresas del sector "/>
    <s v="POR_DEFINIR"/>
    <d v="2020-12-01T00:00:00"/>
    <d v="2020-12-30T00:00:00"/>
    <n v="12"/>
    <n v="12"/>
    <n v="0.96666666666666667"/>
    <s v="Diciembre"/>
    <s v="Diciembre"/>
    <x v="0"/>
    <n v="2.8571428571428571E-3"/>
    <s v="Planeado"/>
    <n v="7"/>
    <n v="0"/>
    <n v="0"/>
    <n v="0"/>
    <n v="0"/>
    <n v="1"/>
    <n v="0"/>
    <n v="0"/>
    <n v="0"/>
    <n v="0"/>
    <n v="0"/>
    <n v="1"/>
    <n v="9"/>
    <s v="Ejecutado"/>
    <n v="7"/>
    <m/>
    <m/>
    <m/>
    <m/>
    <m/>
    <m/>
    <m/>
    <m/>
    <m/>
    <m/>
    <m/>
    <n v="7"/>
    <n v="0.77777777777777779"/>
    <n v="7"/>
    <n v="1"/>
    <n v="2.2222222222222222E-3"/>
    <n v="2.8571428571428571E-3"/>
    <n v="0"/>
    <s v="Diciembre"/>
    <s v="DTTTA-ACT_24;Delegatura_de_Transito_y_Transporte_Terrestre_Automotor;Dirección_de_Promoción_y_Prevención_Transito_y_Transporte_Terrestre_Automotor"/>
    <s v=" |202001: En el mes de enero se realizaron 7 auditorías de formalización_x000a_EVIDENCIA: AUDITORIAS DE FORMALIZACIÓN ENERO"/>
    <s v="En el mes de enero se realizaron 7 auditorías de formalización_x000a_EVIDENCIA: AUDITORIAS DE FORMALIZACIÓN ENERO"/>
    <s v="-"/>
    <s v="-"/>
    <s v="-"/>
    <s v="-"/>
    <s v="-"/>
    <s v="-"/>
    <s v="-"/>
    <s v="-"/>
    <s v="-"/>
  </r>
  <r>
    <n v="144"/>
    <s v="PES_Definir"/>
    <s v="OE1"/>
    <s v="Fortalecer la Vigilancia."/>
    <s v="SI"/>
    <s v="10. Plan de Acción Institucional - PAI"/>
    <s v="PAI"/>
    <s v="PAI_10"/>
    <s v="2. Plan de Acción Institucional - PAI"/>
    <s v="PyP_Plan de Prevención"/>
    <s v="DTTTA-E_10"/>
    <s v="3. Planes de Prevención"/>
    <s v="DTTTA-ACT_25"/>
    <s v="Realizar auditorías de Supervisión Extraordinarias"/>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No. De Supervisados con acciones de vigilancia, inspección y/o control"/>
    <s v="POR_DEFINIR"/>
    <d v="2020-01-01T00:00:00"/>
    <d v="2020-11-30T00:00:00"/>
    <n v="1"/>
    <n v="11"/>
    <n v="11.133333333333333"/>
    <s v="Enero"/>
    <s v="Noviembre"/>
    <x v="0"/>
    <n v="2.8571428571428571E-3"/>
    <s v="Planeado"/>
    <n v="0"/>
    <n v="0"/>
    <n v="0"/>
    <n v="0"/>
    <n v="0"/>
    <n v="0"/>
    <n v="0"/>
    <n v="0"/>
    <n v="0"/>
    <n v="0"/>
    <n v="0"/>
    <n v="0"/>
    <n v="0"/>
    <s v="Ejecutado"/>
    <n v="0"/>
    <m/>
    <m/>
    <m/>
    <m/>
    <m/>
    <m/>
    <m/>
    <m/>
    <m/>
    <m/>
    <m/>
    <n v="0"/>
    <n v="0"/>
    <n v="0"/>
    <n v="0"/>
    <n v="0"/>
    <n v="0"/>
    <n v="0"/>
    <s v="Noviembre"/>
    <s v="DTTTA-ACT_25;Delegatura_de_Transito_y_Transporte_Terrestre_Automotor;Dirección_de_Promoción_y_Prevención_Transito_y_Transporte_Terrestre_Automotor"/>
    <s v=" |202001: En el mes de enero no se realizaron auditorias de supervisión extrordinarias"/>
    <s v="En el mes de enero no se realizaron auditorias de supervisión extrordinarias"/>
    <s v="-"/>
    <s v="-"/>
    <s v="-"/>
    <s v="-"/>
    <s v="-"/>
    <s v="-"/>
    <s v="-"/>
    <s v="-"/>
    <s v="-"/>
  </r>
  <r>
    <n v="145"/>
    <s v="PES_Definir"/>
    <s v="OE1"/>
    <s v="Fortalecer la Vigilancia."/>
    <s v="SI"/>
    <s v="10. Plan de Acción Institucional - PAI"/>
    <s v="PAI"/>
    <s v="PAI_10"/>
    <s v="2. Plan de Acción Institucional - PAI"/>
    <s v="PyP_Plan de Prevención"/>
    <s v="DTTTA-E_10"/>
    <s v="3. Planes de Prevención"/>
    <s v="DTTTA-ACT_26"/>
    <s v="Elaborar Informe Sectorial"/>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2"/>
    <s v="# informes elaborados / # informes programados"/>
    <s v="POR_DEFINIR"/>
    <d v="2020-01-01T00:00:00"/>
    <d v="2020-11-30T00:00:00"/>
    <n v="1"/>
    <n v="11"/>
    <n v="11.133333333333333"/>
    <s v="Enero"/>
    <s v="Noviembre"/>
    <x v="0"/>
    <n v="2.8571428571428571E-3"/>
    <s v="Planeado"/>
    <n v="0"/>
    <n v="0"/>
    <n v="0"/>
    <n v="0"/>
    <n v="0"/>
    <n v="0"/>
    <n v="0"/>
    <n v="0"/>
    <n v="0"/>
    <n v="0"/>
    <n v="0"/>
    <n v="0"/>
    <n v="0"/>
    <s v="Ejecutado"/>
    <n v="0"/>
    <m/>
    <m/>
    <m/>
    <m/>
    <m/>
    <m/>
    <m/>
    <m/>
    <m/>
    <m/>
    <m/>
    <n v="0"/>
    <n v="0"/>
    <n v="0"/>
    <n v="1"/>
    <n v="0"/>
    <n v="2.8571428571428571E-3"/>
    <n v="0"/>
    <s v="Noviembre"/>
    <s v="DTTTA-ACT_26;Delegatura_de_Transito_y_Transporte_Terrestre_Automotor;Dirección_de_Promoción_y_Prevención_Transito_y_Transporte_Terrestre_Automotor"/>
    <s v=" |202001: Esta actividad será desarrollada en el transcurso de la vigencia 2020"/>
    <s v="Esta actividad será desarrollada en el transcurso de la vigencia 2020"/>
    <s v="-"/>
    <s v="-"/>
    <s v="-"/>
    <s v="-"/>
    <s v="-"/>
    <s v="-"/>
    <s v="-"/>
    <s v="-"/>
    <s v="-"/>
  </r>
  <r>
    <n v="146"/>
    <s v="PES_Definir"/>
    <s v="OE1"/>
    <s v="Fortalecer la Vigilancia."/>
    <s v="SI"/>
    <s v="10. Plan de Acción Institucional - PAI"/>
    <s v="PAI"/>
    <s v="PAI_10"/>
    <s v="2. Plan de Acción Institucional - PAI"/>
    <s v="PyP_Actualización Registro de vigilados"/>
    <s v="DTTTA-E_11"/>
    <s v="4. Actualización Registro de vigilados"/>
    <s v="DTTTA-ACT_27"/>
    <s v="Reporte de Registros de Vigilados Modificados y/o Actualizados en el sistema VIGIA"/>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6"/>
    <s v="Reporte bimestral de supervisados Actualizados"/>
    <s v="POR_DEFINIR"/>
    <d v="2020-12-01T00:00:00"/>
    <d v="2020-12-30T00:00:00"/>
    <n v="12"/>
    <n v="12"/>
    <n v="0.96666666666666667"/>
    <s v="Diciembre"/>
    <s v="Diciembre"/>
    <x v="0"/>
    <n v="2.8571428571428571E-3"/>
    <s v="Planeado"/>
    <n v="0"/>
    <n v="1"/>
    <n v="0"/>
    <n v="1"/>
    <n v="0"/>
    <n v="1"/>
    <n v="0"/>
    <n v="1"/>
    <n v="0"/>
    <n v="1"/>
    <n v="0"/>
    <n v="1"/>
    <n v="6"/>
    <s v="Ejecutado"/>
    <n v="0"/>
    <m/>
    <m/>
    <m/>
    <m/>
    <m/>
    <m/>
    <m/>
    <m/>
    <m/>
    <m/>
    <m/>
    <n v="0"/>
    <n v="0"/>
    <n v="0"/>
    <n v="0"/>
    <n v="0"/>
    <n v="0"/>
    <n v="0"/>
    <s v="Diciembre"/>
    <s v="DTTTA-ACT_27;Delegatura_de_Transito_y_Transporte_Terrestre_Automotor;Dirección_de_Promoción_y_Prevención_Transito_y_Transporte_Terrestre_Automotor"/>
    <s v=" |202001: Este reporte será enviado cada dos meses_x000a_"/>
    <s v="Este reporte será enviado cada dos meses_x000a_"/>
    <s v="-"/>
    <s v="-"/>
    <s v="-"/>
    <s v="-"/>
    <s v="-"/>
    <s v="-"/>
    <s v="-"/>
    <s v="-"/>
    <s v="-"/>
  </r>
  <r>
    <n v="147"/>
    <s v="PES_Definir"/>
    <s v="OE1"/>
    <s v="Fortalecer la Vigilancia."/>
    <s v="SI"/>
    <s v="10. Plan de Acción Institucional - PAI"/>
    <s v="PAI"/>
    <s v="PAI_10"/>
    <s v="2. Plan de Acción Institucional - PAI"/>
    <s v="PyP_Actualización Registro de vigilados"/>
    <s v="DTTTA-E_11"/>
    <s v="4. Actualización Registro de vigilados"/>
    <s v="DTTTA-ACT_28"/>
    <s v="Desarrollar registros administrativos obligatorios - Escolares"/>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6"/>
    <s v="# registros desarrollados / # registros solicitados"/>
    <s v="POR_DEFINIR"/>
    <d v="2020-12-01T00:00:00"/>
    <d v="2020-12-30T00:00:00"/>
    <n v="12"/>
    <n v="12"/>
    <n v="0.96666666666666667"/>
    <s v="Diciembre"/>
    <s v="Diciembre"/>
    <x v="0"/>
    <n v="2.8571428571428571E-3"/>
    <s v="Planeado"/>
    <n v="0"/>
    <n v="1"/>
    <n v="0"/>
    <n v="1"/>
    <n v="0"/>
    <n v="1"/>
    <n v="0"/>
    <n v="1"/>
    <n v="0"/>
    <n v="1"/>
    <n v="0"/>
    <n v="1"/>
    <n v="6"/>
    <s v="Ejecutado"/>
    <n v="0"/>
    <m/>
    <m/>
    <m/>
    <m/>
    <m/>
    <m/>
    <m/>
    <m/>
    <m/>
    <m/>
    <m/>
    <n v="0"/>
    <n v="0"/>
    <n v="0"/>
    <n v="0"/>
    <n v="0"/>
    <n v="0"/>
    <n v="0"/>
    <s v="Diciembre"/>
    <s v="DTTTA-ACT_28;Delegatura_de_Transito_y_Transporte_Terrestre_Automotor;Dirección_de_Promoción_y_Prevención_Transito_y_Transporte_Terrestre_Automotor"/>
    <s v=" |202001: Este reporte será desarrollado en el transcurso de la vigencia 2020_x000a_"/>
    <s v="Este reporte será desarrollado en el transcurso de la vigencia 2020_x000a_"/>
    <s v="-"/>
    <s v="-"/>
    <s v="-"/>
    <s v="-"/>
    <s v="-"/>
    <s v="-"/>
    <s v="-"/>
    <s v="-"/>
    <s v="-"/>
  </r>
  <r>
    <n v="148"/>
    <s v="PES_Definir"/>
    <s v="OE1"/>
    <s v="Fortalecer la Vigilancia."/>
    <s v="SI"/>
    <s v="10. Plan de Acción Institucional - PAI"/>
    <s v="PAI"/>
    <s v="PAI_10"/>
    <s v="2. Plan de Acción Institucional - PAI"/>
    <s v="PyP_Vigilancia Subjetiva"/>
    <s v="DTTTA-E_12"/>
    <s v="5. Vigilancia Subjetiva"/>
    <s v="DTTTA-ACT_29"/>
    <s v="Informe Sujetivo"/>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Propuestas de modificación a normas reglamentarias presentadas / Propuestas de modificación a normas reglamentarias planeadas por presentar"/>
    <s v="POR_DEFINIR"/>
    <d v="2020-01-01T00:00:00"/>
    <d v="2020-12-30T00:00:00"/>
    <n v="1"/>
    <n v="12"/>
    <n v="12.133333333333333"/>
    <s v="Enero"/>
    <s v="Diciembre"/>
    <x v="0"/>
    <n v="2.8571428571428571E-3"/>
    <s v="Planeado"/>
    <n v="1"/>
    <n v="1"/>
    <n v="1"/>
    <n v="1"/>
    <n v="1"/>
    <n v="1"/>
    <n v="1"/>
    <n v="1"/>
    <n v="1"/>
    <n v="1"/>
    <n v="1"/>
    <n v="1"/>
    <n v="12"/>
    <s v="Ejecutado"/>
    <n v="1"/>
    <m/>
    <m/>
    <m/>
    <m/>
    <m/>
    <m/>
    <m/>
    <m/>
    <m/>
    <m/>
    <m/>
    <n v="1"/>
    <n v="8.3333333333333329E-2"/>
    <n v="1"/>
    <n v="1"/>
    <n v="2.380952380952381E-4"/>
    <n v="2.8571428571428571E-3"/>
    <n v="0"/>
    <s v="Diciembre"/>
    <s v="DTTTA-ACT_29;Delegatura_de_Transito_y_Transporte_Terrestre_Automotor;Dirección_de_Promoción_y_Prevención_Transito_y_Transporte_Terrestre_Automotor"/>
    <s v=" |202001: Se remitió informe subjetivo del mes enero_x000a_"/>
    <s v="Se remitió informe subjetivo del mes enero_x000a_"/>
    <s v="-"/>
    <s v="-"/>
    <s v="-"/>
    <s v="-"/>
    <s v="-"/>
    <s v="-"/>
    <s v="-"/>
    <s v="-"/>
    <s v="-"/>
  </r>
  <r>
    <n v="149"/>
    <s v="PES_Definir"/>
    <s v="OE1"/>
    <s v="Fortalecer la Vigilancia."/>
    <s v="SI"/>
    <s v="10. Plan de Acción Institucional - PAI"/>
    <s v="PAI"/>
    <s v="PAI_10"/>
    <s v="2. Plan de Acción Institucional - PAI"/>
    <s v="PyP_Fusiones, Escisiones y Transformaciones"/>
    <s v="DTTTA-E_13"/>
    <s v="6. Fusiones, Escisiones y Transformaciones"/>
    <s v="DTTTA-ACT_30"/>
    <s v="Pronunciarse de fondo sobre las solicitudes de fusiones, escisiones y transformaciones."/>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1"/>
    <s v="(#Solicitudes atendidas / # solicitudes recibidas) *100%      "/>
    <s v="POR_DEFINIR"/>
    <d v="2020-09-01T00:00:00"/>
    <d v="2020-12-30T00:00:00"/>
    <n v="9"/>
    <n v="12"/>
    <n v="4"/>
    <s v="Septiembre"/>
    <s v="Diciembre"/>
    <x v="0"/>
    <n v="2.8571428571428571E-3"/>
    <s v="Planeado"/>
    <n v="0"/>
    <n v="0"/>
    <n v="0"/>
    <n v="0"/>
    <n v="0"/>
    <n v="0"/>
    <n v="0"/>
    <n v="0"/>
    <n v="0"/>
    <n v="0"/>
    <n v="0"/>
    <n v="0"/>
    <n v="0"/>
    <s v="Ejecutado"/>
    <n v="0"/>
    <m/>
    <m/>
    <m/>
    <m/>
    <m/>
    <m/>
    <m/>
    <m/>
    <m/>
    <m/>
    <m/>
    <n v="0"/>
    <n v="0"/>
    <n v="0"/>
    <n v="0"/>
    <n v="0"/>
    <n v="0"/>
    <n v="0"/>
    <s v="Diciembre"/>
    <s v="DTTTA-ACT_30;Delegatura_de_Transito_y_Transporte_Terrestre_Automotor;Dirección_de_Promoción_y_Prevención_Transito_y_Transporte_Terrestre_Automotor"/>
    <s v=" |202001: En el mes de enero no se recibió ninguna solicitud"/>
    <s v="En el mes de enero no se recibió ninguna solicitud"/>
    <s v="-"/>
    <s v="-"/>
    <s v="-"/>
    <s v="-"/>
    <s v="-"/>
    <s v="-"/>
    <s v="-"/>
    <s v="-"/>
    <s v="-"/>
  </r>
  <r>
    <n v="150"/>
    <s v="PES_Definir"/>
    <s v="OE1"/>
    <s v="Fortalecer la Vigilancia."/>
    <s v="SI"/>
    <s v="10. Plan de Acción Institucional - PAI"/>
    <s v="PAI"/>
    <s v="PAI_10"/>
    <s v="2. Plan de Acción Institucional - PAI"/>
    <s v="PyP_Vigilancia Previa"/>
    <s v="DTTTA-E_14"/>
    <s v="7. Vigilancia Previa"/>
    <s v="DTTTA-ACT_31"/>
    <s v="Registro de contratos de temporada alta"/>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x v="0"/>
    <n v="2.8571428571428571E-3"/>
    <s v="Planeado"/>
    <n v="0"/>
    <n v="0"/>
    <n v="0"/>
    <n v="0"/>
    <n v="0"/>
    <n v="0"/>
    <n v="0"/>
    <n v="0"/>
    <n v="0"/>
    <n v="0"/>
    <n v="0"/>
    <n v="0"/>
    <n v="0"/>
    <s v="Ejecutado"/>
    <n v="0"/>
    <m/>
    <m/>
    <m/>
    <m/>
    <m/>
    <m/>
    <m/>
    <m/>
    <m/>
    <m/>
    <m/>
    <n v="0"/>
    <n v="0"/>
    <n v="0"/>
    <n v="0"/>
    <n v="0"/>
    <n v="0"/>
    <n v="0"/>
    <s v="Diciembre"/>
    <s v="DTTTA-ACT_31;Delegatura_de_Transito_y_Transporte_Terrestre_Automotor;Dirección_de_Promoción_y_Prevención_Transito_y_Transporte_Terrestre_Automotor"/>
    <s v=" |202001: El registro de contratos para la temporada alta de fin de año de 2019 y principios de 2020 fue realizada en noviembre del 2019."/>
    <s v="El registro de contratos para la temporada alta de fin de año de 2019 y principios de 2020 fue realizada en noviembre del 2019."/>
    <s v="-"/>
    <s v="-"/>
    <s v="-"/>
    <s v="-"/>
    <s v="-"/>
    <s v="-"/>
    <s v="-"/>
    <s v="-"/>
    <s v="-"/>
  </r>
  <r>
    <n v="151"/>
    <s v="PES_Definir"/>
    <s v="OE1"/>
    <s v="Fortalecer la Vigilancia."/>
    <s v="SI"/>
    <s v="10. Plan de Acción Institucional - PAI"/>
    <s v="PAI"/>
    <s v="PAI_10"/>
    <s v="2. Plan de Acción Institucional - PAI"/>
    <s v="PyP_Vigilancia Previa"/>
    <s v="DTTTA-E_14"/>
    <s v="7. Vigilancia Previa"/>
    <s v="DTTTA-ACT_32"/>
    <s v="Solicitudes de SIPLAFT"/>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x v="0"/>
    <n v="2.8571428571428571E-3"/>
    <s v="Planeado"/>
    <n v="0"/>
    <n v="0"/>
    <n v="0"/>
    <n v="0"/>
    <n v="0"/>
    <n v="0"/>
    <n v="0"/>
    <n v="0"/>
    <n v="0"/>
    <n v="0"/>
    <n v="0"/>
    <n v="0"/>
    <n v="0"/>
    <s v="Ejecutado"/>
    <n v="0"/>
    <m/>
    <m/>
    <m/>
    <m/>
    <m/>
    <m/>
    <m/>
    <m/>
    <m/>
    <m/>
    <m/>
    <n v="0"/>
    <n v="0"/>
    <n v="0"/>
    <n v="0"/>
    <n v="0"/>
    <n v="0"/>
    <n v="0"/>
    <s v="Diciembre"/>
    <s v="DTTTA-ACT_32;Delegatura_de_Transito_y_Transporte_Terrestre_Automotor;Dirección_de_Promoción_y_Prevención_Transito_y_Transporte_Terrestre_Automotor"/>
    <s v=" |202001: No se recibieron solicitudes"/>
    <s v="No se recibieron solicitudes"/>
    <s v="-"/>
    <s v="-"/>
    <s v="-"/>
    <s v="-"/>
    <s v="-"/>
    <s v="-"/>
    <s v="-"/>
    <s v="-"/>
    <s v="-"/>
  </r>
  <r>
    <n v="152"/>
    <s v="PES_Definir"/>
    <s v="OE1"/>
    <s v="Fortalecer la Vigilancia."/>
    <s v="SI"/>
    <s v="10. Plan de Acción Institucional - PAI"/>
    <s v="PAI"/>
    <s v="PAI_10"/>
    <s v="2. Plan de Acción Institucional - PAI"/>
    <s v="PyP_Vigilancia Previa"/>
    <s v="DTTTA-E_14"/>
    <s v="7. Vigilancia Previa"/>
    <s v="DTTTA-ACT_33"/>
    <s v="Solicitudes de homologación para Sicov"/>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x v="0"/>
    <n v="2.8571428571428571E-3"/>
    <s v="Planeado"/>
    <n v="0"/>
    <n v="0"/>
    <n v="0"/>
    <n v="0"/>
    <n v="0"/>
    <n v="0"/>
    <n v="0"/>
    <n v="0"/>
    <n v="0"/>
    <n v="0"/>
    <n v="0"/>
    <n v="0"/>
    <n v="0"/>
    <s v="Ejecutado"/>
    <n v="0"/>
    <m/>
    <m/>
    <m/>
    <m/>
    <m/>
    <m/>
    <m/>
    <m/>
    <m/>
    <m/>
    <m/>
    <n v="0"/>
    <n v="0"/>
    <n v="0"/>
    <n v="0"/>
    <n v="0"/>
    <n v="0"/>
    <n v="0"/>
    <s v="Diciembre"/>
    <s v="DTTTA-ACT_33;Delegatura_de_Transito_y_Transporte_Terrestre_Automotor;Dirección_de_Promoción_y_Prevención_Transito_y_Transporte_Terrestre_Automotor"/>
    <s v=" |202001: No se recibieron solicitudes"/>
    <s v="No se recibieron solicitudes"/>
    <s v="-"/>
    <s v="-"/>
    <s v="-"/>
    <s v="-"/>
    <s v="-"/>
    <s v="-"/>
    <s v="-"/>
    <s v="-"/>
    <s v="-"/>
  </r>
  <r>
    <n v="153"/>
    <s v="PES_Definir"/>
    <s v="OE1"/>
    <s v="Fortalecer la Vigilancia."/>
    <s v="SI"/>
    <s v="10. Plan de Acción Institucional - PAI"/>
    <s v="PAI"/>
    <s v="PAI_10"/>
    <s v="2. Plan de Acción Institucional - PAI"/>
    <s v="PyP_Vigilancia Previa"/>
    <s v="DTTTA-E_14"/>
    <s v="7. Vigilancia Previa"/>
    <s v="DTTTA-ACT_34"/>
    <s v="Solicitudes de Certificación de implementación del Sicov"/>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x v="0"/>
    <n v="2.8571428571428571E-3"/>
    <s v="Planeado"/>
    <n v="5"/>
    <n v="0"/>
    <n v="0"/>
    <n v="0"/>
    <n v="0"/>
    <n v="0"/>
    <n v="0"/>
    <n v="0"/>
    <n v="0"/>
    <n v="0"/>
    <n v="0"/>
    <n v="0"/>
    <n v="5"/>
    <s v="Ejecutado"/>
    <n v="5"/>
    <m/>
    <m/>
    <m/>
    <m/>
    <m/>
    <m/>
    <m/>
    <m/>
    <m/>
    <m/>
    <m/>
    <n v="5"/>
    <n v="1"/>
    <n v="5"/>
    <n v="1"/>
    <n v="2.8571428571428571E-3"/>
    <n v="2.8571428571428571E-3"/>
    <n v="0"/>
    <n v="0"/>
    <s v="DTTTA-ACT_34;Delegatura_de_Transito_y_Transporte_Terrestre_Automotor;Dirección_de_Promoción_y_Prevención_Transito_y_Transporte_Terrestre_Automotor"/>
    <s v=" |202001: 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En el mes de enero se atendieron 5 solicitudes de certificación de implementación del SICOV, el restante se encuentra en trámite debido a que se debe realizar una verificación de información con el SICOV para dar la respectiva respuesta_x000a_EVIDENCIA: CERTIFICACIONES DE IMPLEMENTACIÓN SICOV PARA CDA"/>
    <s v="-"/>
    <s v="-"/>
    <s v="-"/>
    <s v="-"/>
    <s v="-"/>
    <s v="-"/>
    <s v="-"/>
    <s v="-"/>
    <s v="-"/>
  </r>
  <r>
    <n v="154"/>
    <s v="PES_Definir"/>
    <s v="OE1"/>
    <s v="Fortalecer la Vigilancia."/>
    <s v="SI"/>
    <s v="10. Plan de Acción Institucional - PAI"/>
    <s v="PAI"/>
    <s v="PAI_10"/>
    <s v="2. Plan de Acción Institucional - PAI"/>
    <s v="PyP_Vigilancia Previa"/>
    <s v="DTTTA-E_14"/>
    <s v="7. Vigilancia Previa"/>
    <s v="DTTTA-ACT_35"/>
    <s v="Solicitudes de Concepto de Sustentabilidad Financiera"/>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x v="0"/>
    <n v="2.8571428571428571E-3"/>
    <s v="Planeado"/>
    <n v="15"/>
    <n v="0"/>
    <n v="0"/>
    <n v="0"/>
    <n v="0"/>
    <n v="0"/>
    <n v="0"/>
    <n v="0"/>
    <n v="0"/>
    <n v="0"/>
    <n v="0"/>
    <n v="0"/>
    <n v="15"/>
    <s v="Ejecutado"/>
    <n v="15"/>
    <m/>
    <m/>
    <m/>
    <m/>
    <m/>
    <m/>
    <m/>
    <m/>
    <m/>
    <m/>
    <m/>
    <n v="15"/>
    <n v="1"/>
    <n v="15"/>
    <n v="1"/>
    <n v="2.8571428571428571E-3"/>
    <n v="2.8571428571428571E-3"/>
    <n v="0"/>
    <n v="0"/>
    <s v="DTTTA-ACT_35;Delegatura_de_Transito_y_Transporte_Terrestre_Automotor;Dirección_de_Promoción_y_Prevención_Transito_y_Transporte_Terrestre_Automotor"/>
    <s v=" |202001: En el mes de enero se atendieron 15 solicitudes de concepto de sustentabilidad financiera, el restante se encuentra en trámite._x000a_EVIDENCIA: CONCEPTOS SUSTENTABILIDAD FINANCIERA"/>
    <s v="En el mes de enero se atendieron 15 solicitudes de concepto de sustentabilidad financiera, el restante se encuentra en trámite._x000a_EVIDENCIA: CONCEPTOS SUSTENTABILIDAD FINANCIERA"/>
    <s v="-"/>
    <s v="-"/>
    <s v="-"/>
    <s v="-"/>
    <s v="-"/>
    <s v="-"/>
    <s v="-"/>
    <s v="-"/>
    <s v="-"/>
  </r>
  <r>
    <n v="155"/>
    <s v="PES_Definir"/>
    <s v="OE1"/>
    <s v="Fortalecer la Vigilancia."/>
    <s v="SI"/>
    <s v="10. Plan de Acción Institucional - PAI"/>
    <s v="PAI"/>
    <s v="PAI_10"/>
    <s v="2. Plan de Acción Institucional - PAI"/>
    <s v="PyP_Vigilancia Previa"/>
    <s v="DTTTA-E_14"/>
    <s v="7. Vigilancia Previa"/>
    <s v="DTTTA-ACT_36"/>
    <s v="Cálculos Actuariales"/>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x v="0"/>
    <n v="2.8571428571428571E-3"/>
    <s v="Planeado"/>
    <n v="0"/>
    <n v="0"/>
    <n v="0"/>
    <n v="0"/>
    <n v="0"/>
    <n v="0"/>
    <n v="0"/>
    <n v="0"/>
    <n v="0"/>
    <n v="0"/>
    <n v="0"/>
    <n v="0"/>
    <n v="0"/>
    <s v="Ejecutado"/>
    <n v="0"/>
    <m/>
    <m/>
    <m/>
    <m/>
    <m/>
    <m/>
    <m/>
    <m/>
    <m/>
    <m/>
    <m/>
    <n v="0"/>
    <n v="0"/>
    <n v="0"/>
    <n v="0"/>
    <n v="0"/>
    <n v="0"/>
    <n v="0"/>
    <s v="Diciembre"/>
    <s v="DTTTA-ACT_36;Delegatura_de_Transito_y_Transporte_Terrestre_Automotor;Dirección_de_Promoción_y_Prevención_Transito_y_Transporte_Terrestre_Automotor"/>
    <s v=" |202001: N/A"/>
    <s v="N/A"/>
    <s v="-"/>
    <s v="-"/>
    <s v="-"/>
    <s v="-"/>
    <s v="-"/>
    <s v="-"/>
    <s v="-"/>
    <s v="-"/>
    <s v="-"/>
  </r>
  <r>
    <n v="156"/>
    <s v="PES_Definir"/>
    <s v="OE1"/>
    <s v="Fortalecer la Vigilancia."/>
    <s v="SI"/>
    <s v="10. Plan de Acción Institucional - PAI"/>
    <s v="PAI"/>
    <s v="PAI_10"/>
    <s v="2. Plan de Acción Institucional - PAI"/>
    <s v="PyP_Vigilancia Previa"/>
    <s v="DTTTA-E_14"/>
    <s v="7. Vigilancia Previa"/>
    <s v="DTTTA-ACT_37"/>
    <s v="Disminuciones de Capital"/>
    <s v="DTTTA"/>
    <x v="3"/>
    <s v="DTTTA-G_02"/>
    <s v="Dirección_de_Promoción_y_Prevención_Transito_y_Transporte_Terrestre_Automotor"/>
    <s v="DTTTA-D_02"/>
    <s v="Director_de_Promoción_y_Prevención_de_Transito_y_Transporte_Terrestre_Automotor"/>
    <s v="Misionales"/>
    <s v="Financiera"/>
    <s v="Funcionamiento"/>
    <m/>
    <m/>
    <m/>
    <m/>
    <s v="MIPG-P_00"/>
    <s v="MIPG-D_00"/>
    <n v="0"/>
    <n v="0"/>
    <n v="0"/>
    <n v="0"/>
    <n v="0"/>
    <n v="0"/>
    <n v="0"/>
    <s v="# temporadas altas registradas"/>
    <s v="POR_DEFINIR"/>
    <d v="2020-01-01T00:00:00"/>
    <d v="2020-12-30T00:00:00"/>
    <n v="1"/>
    <n v="12"/>
    <n v="12.133333333333333"/>
    <s v="Enero"/>
    <s v="Diciembre"/>
    <x v="0"/>
    <n v="2.8571428571428571E-3"/>
    <s v="Planeado"/>
    <n v="0"/>
    <n v="0"/>
    <n v="0"/>
    <n v="0"/>
    <n v="0"/>
    <n v="0"/>
    <n v="0"/>
    <n v="0"/>
    <n v="0"/>
    <n v="0"/>
    <n v="0"/>
    <n v="0"/>
    <n v="0"/>
    <s v="Ejecutado"/>
    <n v="0"/>
    <m/>
    <m/>
    <m/>
    <m/>
    <m/>
    <m/>
    <m/>
    <m/>
    <m/>
    <m/>
    <m/>
    <n v="0"/>
    <n v="0"/>
    <n v="0"/>
    <n v="0"/>
    <n v="0"/>
    <n v="0"/>
    <n v="0"/>
    <s v="Diciembre"/>
    <s v="DTTTA-ACT_37;Delegatura_de_Transito_y_Transporte_Terrestre_Automotor;Dirección_de_Promoción_y_Prevención_Transito_y_Transporte_Terrestre_Automotor"/>
    <s v=" |202001: N/A"/>
    <s v="N/A"/>
    <s v="-"/>
    <s v="-"/>
    <s v="-"/>
    <s v="-"/>
    <s v="-"/>
    <s v="-"/>
    <s v="-"/>
    <s v="-"/>
    <s v="-"/>
  </r>
  <r>
    <n v="157"/>
    <s v="PES_Definir"/>
    <s v="OE1"/>
    <s v="Fortalecer la Vigilancia."/>
    <s v="SI"/>
    <s v="10. Plan de Acción Institucional - PAI"/>
    <s v="PAI"/>
    <s v="PAI_10"/>
    <s v="2. Plan de Acción Institucional - PAI"/>
    <s v="Gestión_PQRS"/>
    <s v="DTTTA-E_15"/>
    <s v="A. Peticiones, Quejas, Reclamos y Solicitudes."/>
    <s v="DTTTA-ACT_38"/>
    <s v="A. Peticiones, Quejas, Reclamos y Solicitudes."/>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0"/>
    <s v="No. de Solicitudes Gestionadas / No. de Solicitudes Ingresadas "/>
    <s v="POR_DEFINIR"/>
    <d v="2020-01-01T00:00:00"/>
    <d v="2020-12-30T00:00:00"/>
    <n v="1"/>
    <n v="12"/>
    <n v="12.133333333333333"/>
    <s v="Enero"/>
    <s v="Diciembre"/>
    <x v="0"/>
    <n v="2.8571428571428571E-3"/>
    <s v="Planeado"/>
    <n v="0"/>
    <n v="0"/>
    <n v="0"/>
    <n v="0"/>
    <n v="0"/>
    <n v="0"/>
    <n v="0"/>
    <n v="0"/>
    <n v="0"/>
    <n v="0"/>
    <n v="0"/>
    <n v="0"/>
    <n v="0"/>
    <s v="Ejecutado"/>
    <n v="0"/>
    <m/>
    <m/>
    <m/>
    <m/>
    <m/>
    <m/>
    <m/>
    <m/>
    <m/>
    <m/>
    <m/>
    <n v="0"/>
    <n v="0"/>
    <n v="0"/>
    <n v="1"/>
    <n v="0"/>
    <n v="2.8571428571428571E-3"/>
    <n v="0"/>
    <s v="Diciembre"/>
    <s v="DTTTA-ACT_38;Delegatura_de_Transito_y_Transporte_Terrestre_Automotor;Dirección_de_Investigaciones_Transito_y_Transporte_Terrestre_Automotor"/>
    <s v=" |202001: N/A_x000a_"/>
    <s v="N/A_x000a_"/>
    <s v="-"/>
    <s v="-"/>
    <s v="-"/>
    <s v="-"/>
    <s v="-"/>
    <s v="-"/>
    <s v="-"/>
    <s v="-"/>
    <s v="-"/>
  </r>
  <r>
    <n v="158"/>
    <s v="PES_Definir"/>
    <s v="OE1"/>
    <s v="Fortalecer la Vigilancia."/>
    <s v="SI"/>
    <s v="10. Plan de Acción Institucional - PAI"/>
    <s v="PAI"/>
    <s v="PAI_10"/>
    <s v="2. Plan de Acción Institucional - PAI"/>
    <s v="Inmovilizaciones"/>
    <s v="DTTTA-E_16"/>
    <s v="B. Gestión de Solicitudes de Liberación e Informes Preliminares"/>
    <s v="DTTTA-ACT_39"/>
    <s v="B. Decidir las solicitudes de liberación de vehículos dentro del término legal."/>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0"/>
    <s v="# solicitudes atendidas / # solicitudes recibidas"/>
    <s v="POR_DEFINIR"/>
    <d v="2020-01-01T00:00:00"/>
    <d v="2020-12-30T00:00:00"/>
    <n v="1"/>
    <n v="12"/>
    <n v="12.133333333333333"/>
    <s v="Enero"/>
    <s v="Diciembre"/>
    <x v="0"/>
    <n v="2.8571428571428571E-3"/>
    <s v="Planeado"/>
    <n v="718"/>
    <n v="0"/>
    <n v="0"/>
    <n v="0"/>
    <n v="0"/>
    <n v="0"/>
    <n v="0"/>
    <n v="0"/>
    <n v="0"/>
    <n v="0"/>
    <n v="0"/>
    <n v="0"/>
    <n v="718"/>
    <s v="Ejecutado"/>
    <n v="718"/>
    <m/>
    <m/>
    <m/>
    <m/>
    <m/>
    <m/>
    <m/>
    <m/>
    <m/>
    <m/>
    <m/>
    <n v="718"/>
    <n v="1"/>
    <n v="718"/>
    <n v="1"/>
    <n v="2.8571428571428571E-3"/>
    <n v="2.8571428571428571E-3"/>
    <n v="0"/>
    <n v="0"/>
    <s v="DTTTA-ACT_39;Delegatura_de_Transito_y_Transporte_Terrestre_Automotor;Dirección_de_Investigaciones_Transito_y_Transporte_Terrestre_Automotor"/>
    <s v=" |202001: En el mes de enero se decidieron 718 solicitudes de liberación de vehiculos dentro del término legal _x000a_EVIDENCIA: BASE INMOVILIZACIONES_x000a_"/>
    <s v="En el mes de enero se decidieron 718 solicitudes de liberación de vehiculos dentro del término legal _x000a_EVIDENCIA: BASE INMOVILIZACIONES_x000a_"/>
    <s v="-"/>
    <s v="-"/>
    <s v="-"/>
    <s v="-"/>
    <s v="-"/>
    <s v="-"/>
    <s v="-"/>
    <s v="-"/>
    <s v="-"/>
  </r>
  <r>
    <n v="159"/>
    <s v="PES_Definir"/>
    <s v="OE1"/>
    <s v="Fortalecer la Vigilancia."/>
    <s v="SI"/>
    <s v="10. Plan de Acción Institucional - PAI"/>
    <s v="PAI"/>
    <s v="PAI_10"/>
    <s v="2. Plan de Acción Institucional - PAI"/>
    <s v="Averiguación_Preliminar"/>
    <s v="DTTTA-E_17"/>
    <s v="C. Resolver Análisis y/o Estudio de Averiguaciones Preliminares"/>
    <s v="DTTTA-ACT_40"/>
    <s v="C. Denuncias, Radicados y/o IUIT "/>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Solicitudes Gestionadas / No. de Solicitudes Ingresadas"/>
    <s v="POR_DEFINIR"/>
    <d v="2020-01-01T00:00:00"/>
    <d v="2020-12-31T00:00:00"/>
    <n v="1"/>
    <n v="12"/>
    <n v="12.166666666666666"/>
    <s v="Enero"/>
    <s v="Diciembre"/>
    <x v="0"/>
    <n v="2.8571428571428571E-3"/>
    <s v="Planeado"/>
    <n v="27992"/>
    <n v="0"/>
    <n v="0"/>
    <n v="0"/>
    <n v="0"/>
    <n v="0"/>
    <n v="0"/>
    <n v="0"/>
    <n v="0"/>
    <n v="0"/>
    <n v="0"/>
    <n v="0"/>
    <n v="27992"/>
    <s v="Ejecutado"/>
    <n v="6791"/>
    <m/>
    <m/>
    <m/>
    <m/>
    <m/>
    <m/>
    <m/>
    <m/>
    <m/>
    <m/>
    <m/>
    <n v="6791"/>
    <n v="0.24260503000857389"/>
    <n v="27992"/>
    <n v="0.24260503000857389"/>
    <n v="6.9315722859592541E-4"/>
    <n v="6.9315722859592541E-4"/>
    <n v="0"/>
    <s v="Diciembre"/>
    <s v="DTTTA-ACT_40;Delegatura_de_Transito_y_Transporte_Terrestre_Automotor;Dirección_de_Investigaciones_Transito_y_Transporte_Terrestre_Automotor"/>
    <s v=" |202001: En el mes de enero se tramitaron 6791 radicados entre denuncias u IUIT'S_x000a_EVIDENCIA: IUIT DIRECCIÓN DE INVESTIGACIONES_x000a_PQR DIRECCIÓN DE INVESTIGACIONES"/>
    <s v="En el mes de enero se tramitaron 6791 radicados entre denuncias u IUIT'S_x000a_EVIDENCIA: IUIT DIRECCIÓN DE INVESTIGACIONES_x000a_PQR DIRECCIÓN DE INVESTIGACIONES"/>
    <s v="-"/>
    <s v="-"/>
    <s v="-"/>
    <s v="-"/>
    <s v="-"/>
    <s v="-"/>
    <s v="-"/>
    <s v="-"/>
    <s v="-"/>
  </r>
  <r>
    <n v="160"/>
    <s v="PES_Definir"/>
    <s v="OE1"/>
    <s v="Fortalecer la Vigilancia."/>
    <s v="SI"/>
    <s v="10. Plan de Acción Institucional - PAI"/>
    <s v="PAI"/>
    <s v="PAI_10"/>
    <s v="2. Plan de Acción Institucional - PAI"/>
    <s v="Investigaciones"/>
    <s v="DTTTA-E_18"/>
    <s v="D. Resolver Actuaciones Administrativas dentro del Término - Decreto 2409"/>
    <s v="DTTTA-ACT_41"/>
    <s v="1. INVESTIGACIÓN"/>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 No. de Investigaciones realizadas / No. de aperturas de Investigaciones pendiente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TTTA-ACT_41;Delegatura_de_Transito_y_Transporte_Terrestre_Automotor;Dirección_de_Investigaciones_Transito_y_Transporte_Terrestre_Automotor"/>
    <s v=" |202001: Se aclara que en este item solo se esta colocando el total de entradas para investigaciones, en los siguientes indicadores se desagrega lo tramitado por etapas_x000a_EVIDENCIA: MATRIZ DIRECCIÓN DE INVESTIGACIONES_x000a_"/>
    <s v="Se aclara que en este item solo se esta colocando el total de entradas para investigaciones, en los siguientes indicadores se desagrega lo tramitado por etapas_x000a_EVIDENCIA: MATRIZ DIRECCIÓN DE INVESTIGACIONES_x000a_"/>
    <s v="-"/>
    <s v="-"/>
    <s v="-"/>
    <s v="-"/>
    <s v="-"/>
    <s v="-"/>
    <s v="-"/>
    <s v="-"/>
    <s v="-"/>
  </r>
  <r>
    <n v="161"/>
    <s v="PES_Definir"/>
    <s v="OE1"/>
    <s v="Fortalecer la Vigilancia."/>
    <s v="SI"/>
    <s v="10. Plan de Acción Institucional - PAI"/>
    <s v="PAI"/>
    <s v="PAI_10"/>
    <s v="2. Plan de Acción Institucional - PAI"/>
    <s v="Investigaciones"/>
    <s v="DTTTA-E_18"/>
    <s v="D. Resolver Actuaciones Administrativas dentro del Término - Decreto 2409"/>
    <s v="DTTTA-ACT_42"/>
    <s v="2. ETAPA PROBATORIA"/>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Solicitudes de Pruebas Iniciadas"/>
    <s v="POR_DEFINIR"/>
    <d v="2020-01-01T00:00:00"/>
    <d v="2020-12-31T00:00:00"/>
    <n v="1"/>
    <n v="12"/>
    <n v="12.166666666666666"/>
    <s v="Enero"/>
    <s v="Diciembre"/>
    <x v="0"/>
    <n v="2.8571428571428571E-3"/>
    <s v="Planeado"/>
    <n v="2"/>
    <n v="0"/>
    <n v="0"/>
    <n v="0"/>
    <n v="0"/>
    <n v="0"/>
    <n v="0"/>
    <n v="0"/>
    <n v="0"/>
    <n v="0"/>
    <n v="0"/>
    <n v="0"/>
    <n v="2"/>
    <s v="Ejecutado"/>
    <n v="2"/>
    <m/>
    <m/>
    <m/>
    <m/>
    <m/>
    <m/>
    <m/>
    <m/>
    <m/>
    <m/>
    <m/>
    <n v="2"/>
    <n v="1"/>
    <n v="2"/>
    <n v="1"/>
    <n v="2.8571428571428571E-3"/>
    <n v="2.8571428571428571E-3"/>
    <n v="0"/>
    <n v="0"/>
    <s v="DTTTA-ACT_42;Delegatura_de_Transito_y_Transporte_Terrestre_Automotor;Dirección_de_Investigaciones_Transito_y_Transporte_Terrestre_Automotor"/>
    <s v=" |202001: En el mes de enero se decretaron pruebas a 2 investigaciones de las 38 que se encontraban pendientes aclarando que no se han vencido los términos de la etapa procesal_x000a_EVIDENCIA: MATRIZ DIRECCION DE INVESTIGACIONES"/>
    <s v="En el mes de enero se decretaron pruebas a 2 investigaciones de las 38 que se encontraban pendientes aclarando que no se han vencido los términos de la etapa procesal_x000a_EVIDENCIA: MATRIZ DIRECCION DE INVESTIGACIONES"/>
    <s v="-"/>
    <s v="-"/>
    <s v="-"/>
    <s v="-"/>
    <s v="-"/>
    <s v="-"/>
    <s v="-"/>
    <s v="-"/>
    <s v="-"/>
  </r>
  <r>
    <n v="162"/>
    <s v="PES_Definir"/>
    <s v="OE1"/>
    <s v="Fortalecer la Vigilancia."/>
    <s v="SI"/>
    <s v="10. Plan de Acción Institucional - PAI"/>
    <s v="PAI"/>
    <s v="PAI_10"/>
    <s v="2. Plan de Acción Institucional - PAI"/>
    <s v="Investigaciones"/>
    <s v="DTTTA-E_18"/>
    <s v="D. Resolver Actuaciones Administrativas dentro del Término - Decreto 2409"/>
    <s v="DTTTA-ACT_43"/>
    <s v="3. ALEGATOS"/>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Alegatos Realizados"/>
    <s v="POR_DEFINIR"/>
    <d v="2020-01-01T00:00:00"/>
    <d v="2020-12-31T00:00:00"/>
    <n v="1"/>
    <n v="12"/>
    <n v="12.166666666666666"/>
    <s v="Enero"/>
    <s v="Diciembre"/>
    <x v="0"/>
    <n v="2.8571428571428571E-3"/>
    <s v="Planeado"/>
    <n v="1"/>
    <n v="0"/>
    <n v="0"/>
    <n v="0"/>
    <n v="0"/>
    <n v="0"/>
    <n v="0"/>
    <n v="0"/>
    <n v="0"/>
    <n v="0"/>
    <n v="0"/>
    <n v="0"/>
    <n v="1"/>
    <s v="Ejecutado"/>
    <n v="1"/>
    <m/>
    <m/>
    <m/>
    <m/>
    <m/>
    <m/>
    <m/>
    <m/>
    <m/>
    <m/>
    <m/>
    <n v="1"/>
    <n v="1"/>
    <n v="1"/>
    <n v="1"/>
    <n v="2.8571428571428571E-3"/>
    <n v="2.8571428571428571E-3"/>
    <n v="0"/>
    <n v="0"/>
    <s v="DTTTA-ACT_43;Delegatura_de_Transito_y_Transporte_Terrestre_Automotor;Dirección_de_Investigaciones_Transito_y_Transporte_Terrestre_Automotor"/>
    <s v=" |202001: En el mes de enero se trasladó para alegatos de conclusión un proceso con cierre probatorio_x000a_EVIDENCIA: MATRIZ DIRECCION DE INVESTIGACIONES"/>
    <s v="En el mes de enero se trasladó para alegatos de conclusión un proceso con cierre probatorio_x000a_EVIDENCIA: MATRIZ DIRECCION DE INVESTIGACIONES"/>
    <s v="-"/>
    <s v="-"/>
    <s v="-"/>
    <s v="-"/>
    <s v="-"/>
    <s v="-"/>
    <s v="-"/>
    <s v="-"/>
    <s v="-"/>
  </r>
  <r>
    <n v="163"/>
    <s v="PES_Definir"/>
    <s v="OE1"/>
    <s v="Fortalecer la Vigilancia."/>
    <s v="SI"/>
    <s v="10. Plan de Acción Institucional - PAI"/>
    <s v="PAI"/>
    <s v="PAI_10"/>
    <s v="2. Plan de Acción Institucional - PAI"/>
    <s v="Investigaciones"/>
    <s v="DTTTA-E_18"/>
    <s v="D. Resolver Actuaciones Administrativas dentro del Término - Decreto 2409"/>
    <s v="DTTTA-ACT_44"/>
    <s v="4. DECISIÓN DE FONDO"/>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Fallos Realizados"/>
    <s v="POR_DEFINIR"/>
    <d v="2020-01-01T00:00:00"/>
    <d v="2020-12-31T00:00:00"/>
    <n v="1"/>
    <n v="12"/>
    <n v="12.166666666666666"/>
    <s v="Enero"/>
    <s v="Diciembre"/>
    <x v="0"/>
    <n v="2.8571428571428571E-3"/>
    <s v="Planeado"/>
    <n v="2"/>
    <n v="0"/>
    <n v="0"/>
    <n v="0"/>
    <n v="0"/>
    <n v="0"/>
    <n v="0"/>
    <n v="0"/>
    <n v="0"/>
    <n v="0"/>
    <n v="0"/>
    <n v="0"/>
    <n v="2"/>
    <s v="Ejecutado"/>
    <n v="2"/>
    <m/>
    <m/>
    <m/>
    <m/>
    <m/>
    <m/>
    <m/>
    <m/>
    <m/>
    <m/>
    <m/>
    <n v="2"/>
    <n v="1"/>
    <n v="2"/>
    <n v="1"/>
    <n v="2.8571428571428571E-3"/>
    <n v="2.8571428571428571E-3"/>
    <n v="0"/>
    <n v="0"/>
    <s v="DTTTA-ACT_44;Delegatura_de_Transito_y_Transporte_Terrestre_Automotor;Dirección_de_Investigaciones_Transito_y_Transporte_Terrestre_Automotor"/>
    <s v=" |202001: En el mes de enero se fallaron 2 procesos con vencimiento de alegatos, se aclara que el restante no ha superado el término de la etapa procesal_x000a_EVIDENCIA: MATRIZ DIRECCION DE INVESTIGACIONES"/>
    <s v="En el mes de enero se fallaron 2 procesos con vencimiento de alegatos, se aclara que el restante no ha superado el término de la etapa procesal_x000a_EVIDENCIA: MATRIZ DIRECCION DE INVESTIGACIONES"/>
    <s v="-"/>
    <s v="-"/>
    <s v="-"/>
    <s v="-"/>
    <s v="-"/>
    <s v="-"/>
    <s v="-"/>
    <s v="-"/>
    <s v="-"/>
  </r>
  <r>
    <n v="164"/>
    <s v="PES_Definir"/>
    <s v="OE1"/>
    <s v="Fortalecer la Vigilancia."/>
    <s v="SI"/>
    <s v="10. Plan de Acción Institucional - PAI"/>
    <s v="PAI"/>
    <s v="PAI_10"/>
    <s v="2. Plan de Acción Institucional - PAI"/>
    <s v="Investigaciones"/>
    <s v="DTTTA-E_18"/>
    <s v="D. Resolver Actuaciones Administrativas dentro del Término - Decreto 2409"/>
    <s v="DTTTA-ACT_45"/>
    <s v="5. DECISIÓN DE FONDO - FALLOS ORALES"/>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Fallos Orales Profer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TTTA-ACT_45;Delegatura_de_Transito_y_Transporte_Terrestre_Automotor;Dirección_de_Investigaciones_Transito_y_Transporte_Terrestre_Automotor"/>
    <s v=" |202001: En el mes de enero no se presentaron fallos orales_x000a_"/>
    <s v="En el mes de enero no se presentaron fallos orales_x000a_"/>
    <s v="-"/>
    <s v="-"/>
    <s v="-"/>
    <s v="-"/>
    <s v="-"/>
    <s v="-"/>
    <s v="-"/>
    <s v="-"/>
    <s v="-"/>
  </r>
  <r>
    <n v="165"/>
    <s v="PES_Definir"/>
    <s v="OE1"/>
    <s v="Fortalecer la Vigilancia."/>
    <s v="SI"/>
    <s v="10. Plan de Acción Institucional - PAI"/>
    <s v="PAI"/>
    <s v="PAI_10"/>
    <s v="2. Plan de Acción Institucional - PAI"/>
    <s v="Investigaciones"/>
    <s v="DTTTA-E_18"/>
    <s v="D. Resolver Actuaciones Administrativas dentro del Término - Decreto 2409"/>
    <s v="DTTTA-ACT_46"/>
    <s v="6. RECURSOS DE REPOSICIÓN"/>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Recursos Realizados "/>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TTTA-ACT_46;Delegatura_de_Transito_y_Transporte_Terrestre_Automotor;Dirección_de_Investigaciones_Transito_y_Transporte_Terrestre_Automotor"/>
    <s v=" |202001: Se encuentra en trámite_x000a_EVIDENCIA: MATRIZ DIRECCION DE INVESTIGACIONES"/>
    <s v="Se encuentra en trámite_x000a_EVIDENCIA: MATRIZ DIRECCION DE INVESTIGACIONES"/>
    <s v="-"/>
    <s v="-"/>
    <s v="-"/>
    <s v="-"/>
    <s v="-"/>
    <s v="-"/>
    <s v="-"/>
    <s v="-"/>
    <s v="-"/>
  </r>
  <r>
    <n v="166"/>
    <s v="PES_Definir"/>
    <s v="OE1"/>
    <s v="Fortalecer la Vigilancia."/>
    <s v="SI"/>
    <s v="10. Plan de Acción Institucional - PAI"/>
    <s v="PAI"/>
    <s v="PAI_10"/>
    <s v="2. Plan de Acción Institucional - PAI"/>
    <s v="Investigaciones"/>
    <s v="DTTTA-E_18"/>
    <s v="D. Resolver Actuaciones Administrativas dentro del Término - Decreto 2409"/>
    <s v="DTTTA-ACT_47"/>
    <s v="7. REVOCATORIA DIRECTA"/>
    <s v="DTTTA"/>
    <x v="3"/>
    <s v="DTTTA-G_03"/>
    <s v="Dirección_de_Investigaciones_Transito_y_Transporte_Terrestre_Automotor"/>
    <s v="DTTTA-D_03"/>
    <s v="Director_de_Investigaciones_de_Transito_y_Transporte_Terrestre_Automotor"/>
    <s v="Misionales"/>
    <s v="Financiera"/>
    <s v="Funcionamiento"/>
    <m/>
    <m/>
    <m/>
    <m/>
    <s v="MIPG-P_00"/>
    <s v="MIPG-D_00"/>
    <n v="0"/>
    <n v="0"/>
    <n v="0"/>
    <n v="0"/>
    <n v="0"/>
    <n v="0"/>
    <n v="1"/>
    <s v="No. de Revocatorias de Fallos Emitidos"/>
    <s v="POR_DEFINIR"/>
    <d v="2020-01-01T00:00:00"/>
    <d v="2020-12-31T00:00:00"/>
    <n v="1"/>
    <n v="12"/>
    <n v="12.166666666666666"/>
    <s v="Enero"/>
    <s v="Diciembre"/>
    <x v="0"/>
    <n v="2.8571428571428571E-3"/>
    <s v="Planeado"/>
    <n v="0"/>
    <n v="0"/>
    <n v="0"/>
    <n v="0"/>
    <n v="0"/>
    <n v="0"/>
    <n v="0"/>
    <n v="0"/>
    <n v="0"/>
    <n v="0"/>
    <n v="0"/>
    <n v="0"/>
    <n v="0"/>
    <s v="Ejecutado"/>
    <n v="0"/>
    <m/>
    <m/>
    <m/>
    <m/>
    <m/>
    <m/>
    <m/>
    <m/>
    <m/>
    <m/>
    <m/>
    <n v="0"/>
    <n v="0"/>
    <n v="0"/>
    <n v="1"/>
    <n v="0"/>
    <n v="2.8571428571428571E-3"/>
    <n v="0"/>
    <s v="Diciembre"/>
    <s v="DTTTA-ACT_47;Delegatura_de_Transito_y_Transporte_Terrestre_Automotor;Dirección_de_Investigaciones_Transito_y_Transporte_Terrestre_Automotor"/>
    <s v=" |202001: No se presentaron solicitudes de revocatoria directa_x000a_"/>
    <s v="No se presentaron solicitudes de revocatoria directa_x000a_"/>
    <s v="-"/>
    <s v="-"/>
    <s v="-"/>
    <s v="-"/>
    <s v="-"/>
    <s v="-"/>
    <s v="-"/>
    <s v="-"/>
    <s v="-"/>
  </r>
  <r>
    <n v="167"/>
    <s v="PES_Definir"/>
    <s v="OE5"/>
    <s v="Fortalecimiento Institucional"/>
    <s v="SI"/>
    <s v="10. Plan de Acción Institucional - PAI"/>
    <s v="PAI"/>
    <s v="PAI_10"/>
    <s v="2. Plan de Acción Institucional - PAI"/>
    <s v="Gestión"/>
    <s v="DSI-E_01"/>
    <s v="Gestión Despacho"/>
    <s v="DSI-ACT_01"/>
    <s v="Análisis y estudios de proyecciones actuariales, generación de certificaciones y atención de requerimientos relacionados, allegados al Despacho."/>
    <s v="DSI"/>
    <x v="4"/>
    <s v="DSI-G_01"/>
    <s v="Despacho"/>
    <s v="DSI-D_01"/>
    <s v="Actuaria"/>
    <s v="Apoyo"/>
    <s v="Administrativa"/>
    <s v="Funcionamiento"/>
    <m/>
    <m/>
    <m/>
    <m/>
    <s v="MIPG-P_00"/>
    <s v="MIPG-D_00"/>
    <n v="0"/>
    <n v="0"/>
    <n v="0"/>
    <n v="0"/>
    <n v="0"/>
    <n v="0"/>
    <n v="1"/>
    <s v=" # Solicitudes Atendidas / # Solicitudes Recibidas "/>
    <s v="POR_DEFINIR"/>
    <d v="2020-01-01T00:00:00"/>
    <d v="2020-12-30T00:00:00"/>
    <n v="1"/>
    <n v="12"/>
    <n v="12.133333333333333"/>
    <s v="Enero"/>
    <s v="Diciembre"/>
    <x v="0"/>
    <n v="5.1948051948051939E-3"/>
    <s v="Planeado"/>
    <n v="4"/>
    <n v="0"/>
    <n v="0"/>
    <n v="0"/>
    <n v="0"/>
    <n v="0"/>
    <n v="0"/>
    <n v="0"/>
    <n v="0"/>
    <n v="0"/>
    <n v="0"/>
    <n v="0"/>
    <n v="4"/>
    <s v="Ejecutado"/>
    <n v="4"/>
    <m/>
    <m/>
    <m/>
    <m/>
    <m/>
    <m/>
    <m/>
    <m/>
    <m/>
    <m/>
    <m/>
    <n v="4"/>
    <n v="1"/>
    <n v="4"/>
    <n v="1"/>
    <n v="5.1948051948051939E-3"/>
    <n v="5.1948051948051939E-3"/>
    <n v="0"/>
    <n v="0"/>
    <s v="DSI-ACT_01;Despacho_Superintendencia;Despacho"/>
    <s v=" |202001: 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15011209, 30011542, 21411._x000a_Documentos sobre alcance sentencia cálculos actuariales aviadores civiles trabajadores de empresas que no son de transporte aéreo, atención consultas sobre conmutación pensional, participación servicios como aviadores civiles en bonos pensionales tipo A modalidades 1y 2, información a delegadas sobre mantenimiento archivo físico de expedientes actuariales."/>
    <s v="-"/>
    <s v="-"/>
    <s v="-"/>
    <s v="-"/>
    <s v="-"/>
    <s v="-"/>
    <s v="-"/>
    <s v="-"/>
    <s v="-"/>
  </r>
  <r>
    <n v="168"/>
    <s v="PES_00"/>
    <s v="OE5"/>
    <s v="Fortalecimiento Institucional"/>
    <s v="SI"/>
    <s v="10. Plan de Acción Institucional - PAI"/>
    <s v="PAI"/>
    <s v="PAI_10"/>
    <s v="2. Plan de Acción Institucional - PAI"/>
    <s v="Gestión"/>
    <s v="DSI-E_02"/>
    <s v="Gestión de Asuntos Internacionales"/>
    <s v="DSI-ACT_02"/>
    <s v="Acciones Realizadas en el marco de la Interacción con Actores Sectoriales Internacionales."/>
    <s v="DSI"/>
    <x v="4"/>
    <s v="DSI-G_02"/>
    <s v="Despacho"/>
    <s v="DSI-D_03"/>
    <s v="Despacho"/>
    <s v="Apoyo"/>
    <s v="Administrativa"/>
    <s v="Funcionamiento"/>
    <m/>
    <m/>
    <m/>
    <m/>
    <s v="MIPG-P_00"/>
    <s v="MIPG-D_00"/>
    <n v="0"/>
    <n v="0"/>
    <n v="0"/>
    <n v="0"/>
    <n v="0"/>
    <n v="0"/>
    <n v="4"/>
    <s v=" Informe Trimestral de Gestión "/>
    <s v="POR_DEFINIR"/>
    <d v="2020-01-01T00:00:00"/>
    <d v="2020-12-30T00:00:00"/>
    <n v="1"/>
    <n v="12"/>
    <n v="12.133333333333333"/>
    <s v="Enero"/>
    <s v="Diciembre"/>
    <x v="0"/>
    <n v="5.1948051948051939E-3"/>
    <s v="Planeado"/>
    <n v="0"/>
    <n v="0"/>
    <n v="0"/>
    <n v="0"/>
    <n v="0"/>
    <n v="0"/>
    <n v="0"/>
    <n v="0"/>
    <n v="0"/>
    <n v="0"/>
    <n v="0"/>
    <n v="0"/>
    <n v="0"/>
    <s v="Ejecutado"/>
    <n v="0"/>
    <m/>
    <m/>
    <m/>
    <m/>
    <m/>
    <m/>
    <m/>
    <m/>
    <m/>
    <m/>
    <m/>
    <n v="0"/>
    <n v="0"/>
    <n v="0"/>
    <n v="0"/>
    <n v="0"/>
    <n v="0"/>
    <n v="0"/>
    <s v="Diciembre"/>
    <s v="DSI-ACT_02;Despacho_Superintendencia;Despacho"/>
    <s v=" |202001: No tiene proyectado para el periodo."/>
    <s v="No tiene proyectado para el periodo."/>
    <s v="-"/>
    <s v="-"/>
    <s v="-"/>
    <s v="-"/>
    <s v="-"/>
    <s v="-"/>
    <s v="-"/>
    <s v="-"/>
    <s v="-"/>
  </r>
  <r>
    <n v="169"/>
    <s v="PES_Definir"/>
    <s v="OE5"/>
    <s v="Fortalecimiento Institucional"/>
    <s v="SI"/>
    <s v="10. Plan de Acción Institucional - PAI"/>
    <s v="PAI"/>
    <s v="PAI_10"/>
    <s v="2. Plan de Acción Institucional - PAI"/>
    <s v="Gestión"/>
    <s v="DSI-E_03"/>
    <s v="Presencia de la ST en la Redes Sociales"/>
    <s v="DSI-ACT_04"/>
    <s v="Presencia e Interacción de la ST en las Redes Sociales"/>
    <s v="DSI"/>
    <x v="4"/>
    <s v="DSI-G_02"/>
    <s v="Equipo_de_Comunicaciones"/>
    <s v="DSI-D_02"/>
    <s v="Comunicaciones"/>
    <s v="Apoyo"/>
    <s v="Administrativa"/>
    <s v="Funcionamiento"/>
    <m/>
    <m/>
    <m/>
    <m/>
    <s v="MIPG-P_00"/>
    <s v="MIPG-D_00"/>
    <n v="0"/>
    <n v="0"/>
    <n v="0"/>
    <n v="0"/>
    <n v="0"/>
    <n v="0"/>
    <s v="# Seguidores en Redes Sociales"/>
    <s v="# Seguidores en Redes Sociales"/>
    <s v="POR_DEFINIR"/>
    <d v="2020-01-01T00:00:00"/>
    <d v="2020-12-30T00:00:00"/>
    <n v="1"/>
    <n v="12"/>
    <n v="12.133333333333333"/>
    <s v="Enero"/>
    <s v="Diciembre"/>
    <x v="0"/>
    <n v="5.1948051948051939E-3"/>
    <s v="Planeado"/>
    <n v="797000"/>
    <n v="0"/>
    <n v="0"/>
    <n v="0"/>
    <n v="0"/>
    <n v="0"/>
    <n v="0"/>
    <n v="0"/>
    <n v="0"/>
    <n v="0"/>
    <n v="0"/>
    <n v="0"/>
    <n v="797000"/>
    <s v="Ejecutado"/>
    <n v="797000"/>
    <m/>
    <m/>
    <m/>
    <m/>
    <m/>
    <m/>
    <m/>
    <m/>
    <m/>
    <m/>
    <m/>
    <n v="797000"/>
    <n v="1"/>
    <n v="797000"/>
    <n v="1"/>
    <n v="5.1948051948051939E-3"/>
    <n v="5.1948051948051939E-3"/>
    <n v="0"/>
    <n v="0"/>
    <s v="DSI-ACT_04;Despacho_Superintendencia;Equipo_de_Comunicaciones"/>
    <s v=" |202001: Presencia en Redes Sociales: Impresiones Totales 797,000._x000a_ Twitter: 1088_x000a_ Facebook: 65_x000a_Instagram : 100_x000a_"/>
    <s v="Presencia en Redes Sociales: Impresiones Totales 797,000._x000a_ Twitter: 1088_x000a_ Facebook: 65_x000a_Instagram : 100_x000a_"/>
    <s v="-"/>
    <s v="-"/>
    <s v="-"/>
    <s v="-"/>
    <s v="-"/>
    <s v="-"/>
    <s v="-"/>
    <s v="-"/>
    <s v="-"/>
  </r>
  <r>
    <n v="170"/>
    <s v="PES_Definir"/>
    <s v="OE1"/>
    <s v="Fortalecer la Vigilancia."/>
    <s v="SI"/>
    <s v="10. Plan de Acción Institucional - PAI"/>
    <s v="PAI"/>
    <s v="PAI_10"/>
    <s v="2. Plan de Acción Institucional - PAI"/>
    <s v="Gestión"/>
    <s v="DSI-E_04"/>
    <s v="Generación de Comunicados de Prensa de la ST"/>
    <s v="DSI-ACT_05"/>
    <s v="Producir y Emitir Comunicados de Prensa de la ST"/>
    <s v="DSI"/>
    <x v="4"/>
    <s v="DSI-G_02"/>
    <s v="Equipo_de_Comunicaciones"/>
    <s v="DSI-D_02"/>
    <s v="Comunicaciones"/>
    <s v="Apoyo"/>
    <s v="Administrativa"/>
    <s v="Funcionamiento"/>
    <m/>
    <m/>
    <m/>
    <m/>
    <s v="MIPG-P_00"/>
    <s v="MIPG-D_00"/>
    <n v="0"/>
    <n v="0"/>
    <n v="0"/>
    <n v="0"/>
    <n v="0"/>
    <n v="0"/>
    <n v="1"/>
    <s v="No. De Comunicados de Prensa Emitidos"/>
    <s v="POR_DEFINIR"/>
    <d v="2020-01-01T00:00:00"/>
    <d v="2020-12-30T00:00:00"/>
    <n v="1"/>
    <n v="12"/>
    <n v="12.133333333333333"/>
    <s v="Enero"/>
    <s v="Diciembre"/>
    <x v="0"/>
    <n v="2.8571428571428571E-3"/>
    <s v="Planeado"/>
    <n v="9"/>
    <n v="0"/>
    <n v="0"/>
    <n v="0"/>
    <n v="0"/>
    <n v="0"/>
    <n v="0"/>
    <n v="0"/>
    <n v="0"/>
    <n v="0"/>
    <n v="0"/>
    <n v="0"/>
    <n v="9"/>
    <s v="Ejecutado"/>
    <n v="9"/>
    <m/>
    <m/>
    <m/>
    <m/>
    <m/>
    <m/>
    <m/>
    <m/>
    <m/>
    <m/>
    <m/>
    <n v="9"/>
    <n v="1"/>
    <n v="9"/>
    <n v="1"/>
    <n v="2.8571428571428571E-3"/>
    <n v="2.8571428571428571E-3"/>
    <n v="0"/>
    <n v="0"/>
    <s v="DSI-ACT_05;Despacho_Superintendencia;Equipo_de_Comunicaciones"/>
    <s v=" |202001: 9 Comunicados de Prensa para el corte Enero."/>
    <s v="9 Comunicados de Prensa para el corte Enero."/>
    <s v="-"/>
    <s v="-"/>
    <s v="-"/>
    <s v="-"/>
    <s v="-"/>
    <s v="-"/>
    <s v="-"/>
    <s v="-"/>
    <s v="-"/>
  </r>
  <r>
    <n v="171"/>
    <s v="PES_Definir"/>
    <s v="OE1"/>
    <s v="Fortalecer la Vigilancia."/>
    <s v="SI"/>
    <s v="3. Sensibilización en materia de derechos y deberes en el sector transporte"/>
    <s v="PEI"/>
    <s v="PEI_03"/>
    <s v=" 1. Plan Estratégico Institucional - PEI"/>
    <s v="PEI_03 - Sensibilización en materia de derechos y deberes en el sector transporte"/>
    <s v="DSI-E_05"/>
    <s v="Gestión de Campañas de Comunicación a los Usuarios del Transporte"/>
    <s v="DSI-ACT_06"/>
    <s v="Realizar campañas de comunicación al usuario de transporte sobre sus derechos."/>
    <s v="DSI"/>
    <x v="4"/>
    <s v="DSI-G_02"/>
    <s v="Equipo_de_Comunicaciones"/>
    <s v="DSI-D_02"/>
    <s v="Comunicaciones"/>
    <s v="Apoyo"/>
    <s v="Administrativa"/>
    <s v="Funcionamiento"/>
    <m/>
    <m/>
    <m/>
    <m/>
    <s v="MIPG-P_00"/>
    <s v="MIPG-D_00"/>
    <s v=" 30.000personas"/>
    <n v="0.34"/>
    <n v="0.34"/>
    <n v="0.32"/>
    <n v="0"/>
    <n v="1"/>
    <n v="1"/>
    <s v="No. de personas sensibilizadas"/>
    <s v="POR_DEFINIR"/>
    <d v="2020-01-01T00:00:00"/>
    <d v="2020-12-30T00:00:00"/>
    <n v="1"/>
    <n v="12"/>
    <n v="12.133333333333333"/>
    <s v="Enero"/>
    <s v="Diciembre"/>
    <x v="0"/>
    <n v="7.4074074074074068E-3"/>
    <s v="Planeado"/>
    <n v="5"/>
    <n v="0"/>
    <n v="0"/>
    <n v="0"/>
    <n v="0"/>
    <n v="0"/>
    <n v="0"/>
    <n v="0"/>
    <n v="0"/>
    <n v="0"/>
    <n v="0"/>
    <n v="0"/>
    <n v="5"/>
    <s v="Ejecutado"/>
    <n v="5"/>
    <m/>
    <m/>
    <m/>
    <m/>
    <m/>
    <m/>
    <m/>
    <m/>
    <m/>
    <m/>
    <m/>
    <n v="5"/>
    <n v="1"/>
    <n v="5"/>
    <n v="1"/>
    <n v="7.4074074074074068E-3"/>
    <n v="7.4074074074074068E-3"/>
    <s v="Ejecutada"/>
    <s v="Ejecutada"/>
    <s v="DSI-ACT_06;Despacho_Superintendencia;Equipo_de_Comunicaciones"/>
    <s v=" |202001: Se generaron 5 Campañas:_x000a_#ConoceTusPuertos_x000a_#UsalaTerminal_x000a_#VuelaInformado_x000a_#LaSuperTeEscucha"/>
    <s v="Se generaron 5 Campañas:_x000a_#ConoceTusPuertos_x000a_#UsalaTerminal_x000a_#VuelaInformado_x000a_#LaSuperTeEscucha"/>
    <s v="-"/>
    <s v="-"/>
    <s v="-"/>
    <s v="-"/>
    <s v="-"/>
    <s v="-"/>
    <s v="-"/>
    <s v="-"/>
    <s v="-"/>
  </r>
  <r>
    <n v="172"/>
    <s v="PES_00"/>
    <s v="OE1"/>
    <s v="Fortalecer la Vigilancia."/>
    <s v="SI"/>
    <s v="3. Sensibilización en materia de derechos y deberes en el sector transporte"/>
    <s v="PEI"/>
    <s v="PEI_03"/>
    <s v=" 1. Plan Estratégico Institucional - PEI"/>
    <s v="PEI_03 - Sensibilización en materia de derechos y deberes en el sector transporte"/>
    <s v="DSI-E_05"/>
    <s v="Gestión de Campañas de Comunicación a los Usuarios del Transporte"/>
    <s v="DSI-ACT_07"/>
    <s v="1. Adelantar campaña a Usuarios del Transporte"/>
    <s v="DSI"/>
    <x v="4"/>
    <s v="DSI-G_02"/>
    <s v="Equipo_de_Comunicaciones"/>
    <s v="DSI-D_02"/>
    <s v="Comunicaciones"/>
    <s v="Apoyo"/>
    <s v="Administrativa"/>
    <s v="Funcionamiento"/>
    <m/>
    <m/>
    <m/>
    <m/>
    <s v="MIPG-P_00"/>
    <s v="MIPG-D_00"/>
    <s v=" 30.000personas"/>
    <n v="0.34"/>
    <n v="0.34"/>
    <n v="0.32"/>
    <n v="0"/>
    <n v="1"/>
    <n v="1"/>
    <s v="No. de Personas Participantes por Campaña / No. De Campañas Generadas"/>
    <s v="POR_DEFINIR"/>
    <d v="2020-01-01T00:00:00"/>
    <d v="2020-12-30T00:00:00"/>
    <n v="1"/>
    <n v="12"/>
    <n v="12.133333333333333"/>
    <s v="Enero"/>
    <s v="Diciembre"/>
    <x v="0"/>
    <n v="7.4074074074074068E-3"/>
    <s v="Planeado"/>
    <n v="2.8400000000000002E-2"/>
    <n v="2.8400000000000002E-2"/>
    <n v="2.8400000000000002E-2"/>
    <n v="2.8400000000000002E-2"/>
    <n v="2.8299999999999999E-2"/>
    <n v="2.8299999999999999E-2"/>
    <n v="2.8299999999999999E-2"/>
    <n v="2.8299999999999999E-2"/>
    <n v="2.8299999999999999E-2"/>
    <n v="2.8299999999999999E-2"/>
    <n v="2.8299999999999999E-2"/>
    <n v="2.8299999999999999E-2"/>
    <n v="0.33999999999999997"/>
    <s v="Ejecutado"/>
    <n v="2.8400000000000002E-2"/>
    <m/>
    <m/>
    <m/>
    <m/>
    <m/>
    <m/>
    <m/>
    <m/>
    <m/>
    <m/>
    <m/>
    <n v="2.8400000000000002E-2"/>
    <n v="8.3529411764705894E-2"/>
    <n v="2.8400000000000002E-2"/>
    <n v="1"/>
    <n v="6.1873638344226583E-4"/>
    <n v="7.4074074074074068E-3"/>
    <s v="En Tramite"/>
    <s v="Diciembre"/>
    <s v="DSI-ACT_07;Despacho_Superintendencia;Equipo_de_Comunicaciones"/>
    <s v=" |202001: Se generaron 5 Campañas:_x000a_#ConoceTusPuertos_x000a_#UsalaTerminal_x000a_#VuelaInformado_x000a_#LaSuperTeEscucha"/>
    <s v="Se generaron 5 Campañas:_x000a_#ConoceTusPuertos_x000a_#UsalaTerminal_x000a_#VuelaInformado_x000a_#LaSuperTeEscucha"/>
    <s v="-"/>
    <s v="-"/>
    <s v="-"/>
    <s v="-"/>
    <s v="-"/>
    <s v="-"/>
    <s v="-"/>
    <s v="-"/>
    <s v="-"/>
  </r>
  <r>
    <n v="173"/>
    <s v="PES_00"/>
    <s v="OE1"/>
    <s v="Fortalecer la Vigilancia."/>
    <s v="SI"/>
    <s v="3. Sensibilización en materia de derechos y deberes en el sector transporte"/>
    <s v="PEI"/>
    <s v="PEI_03"/>
    <s v=" 1. Plan Estratégico Institucional - PEI"/>
    <s v="PEI_03 - Sensibilización en materia de derechos y deberes en el sector transporte"/>
    <s v="DSI-E_05"/>
    <s v="Gestión de Campañas de Comunicación a los Usuarios del Transporte"/>
    <s v="DSI-ACT_08"/>
    <s v="Diseñar y Publicar la Revista Virtual ST para el Sector Transporte."/>
    <s v="DSI"/>
    <x v="4"/>
    <s v="DSI-G_02"/>
    <s v="Equipo_de_Comunicaciones"/>
    <s v="DSI-D_02"/>
    <s v="Comunicaciones"/>
    <s v="Apoyo"/>
    <s v="Administrativa"/>
    <s v="Funcionamiento"/>
    <m/>
    <m/>
    <n v="15000000"/>
    <m/>
    <s v="MIPG-P_00"/>
    <s v="MIPG-D_00"/>
    <n v="0"/>
    <n v="0"/>
    <n v="0"/>
    <n v="0"/>
    <n v="0"/>
    <n v="0"/>
    <n v="2"/>
    <s v=" Publicación Semestral de la Revista. "/>
    <s v="POR_DEFINIR"/>
    <d v="2020-01-01T00:00:00"/>
    <d v="2020-12-30T00:00:00"/>
    <n v="1"/>
    <n v="12"/>
    <n v="12.133333333333333"/>
    <s v="Enero"/>
    <s v="Diciembre"/>
    <x v="0"/>
    <n v="7.4074074074074068E-3"/>
    <s v="Planeado"/>
    <n v="0"/>
    <n v="0"/>
    <n v="0"/>
    <n v="0"/>
    <n v="1"/>
    <n v="0"/>
    <n v="0"/>
    <n v="0"/>
    <n v="1"/>
    <n v="0"/>
    <n v="0"/>
    <n v="0"/>
    <n v="2"/>
    <s v="Ejecutado"/>
    <n v="0"/>
    <m/>
    <m/>
    <m/>
    <m/>
    <m/>
    <m/>
    <m/>
    <m/>
    <m/>
    <m/>
    <m/>
    <n v="0"/>
    <n v="0"/>
    <n v="0"/>
    <n v="0"/>
    <n v="0"/>
    <n v="0"/>
    <s v="Por Ejecutar"/>
    <s v="Diciembre"/>
    <s v="DSI-ACT_08;Despacho_Superintendencia;Equipo_de_Comunicaciones"/>
    <s v=" |202001: N/D"/>
    <s v="N/D"/>
    <s v="-"/>
    <s v="-"/>
    <s v="-"/>
    <s v="-"/>
    <s v="-"/>
    <s v="-"/>
    <s v="-"/>
    <s v="-"/>
    <s v="-"/>
  </r>
  <r>
    <n v="174"/>
    <s v="PES_Definir"/>
    <s v="OE5"/>
    <s v="Fortalecimiento Institucional"/>
    <s v="SI"/>
    <s v="10. Plan de Acción Institucional - PAI"/>
    <s v="PAI"/>
    <s v="PAI_10"/>
    <s v="2. Plan de Acción Institucional - PAI"/>
    <s v="Gestión_PQRS"/>
    <s v="OAJ-E_01"/>
    <s v="1. Peticiones, Quejas, Reclamos y Solicitudes."/>
    <s v="OAJ-ACT_01"/>
    <s v="1. Peticiones, Quejas, Reclamos y Solicitudes."/>
    <s v="OAJ"/>
    <x v="5"/>
    <s v="OAJ-G_01"/>
    <s v="Oficina_Asesora_Jurídica"/>
    <s v="OAJ-D_01"/>
    <s v="Jefe_Oficina_Jurídica"/>
    <s v="Apoyo"/>
    <s v="Administrativa"/>
    <s v="Funcionamiento"/>
    <m/>
    <m/>
    <m/>
    <m/>
    <s v="MIPG-P_03"/>
    <s v="MIPG-D_03-04"/>
    <n v="0"/>
    <n v="0"/>
    <n v="0"/>
    <n v="0"/>
    <n v="0"/>
    <n v="0"/>
    <n v="1"/>
    <s v=" No. de Solicitudes Gestionadas / No. de Solicitudes Ingresadas "/>
    <s v="POR_DEFINIR"/>
    <d v="2020-01-01T00:00:00"/>
    <d v="2020-12-31T00:00:00"/>
    <n v="1"/>
    <n v="12"/>
    <n v="12.166666666666666"/>
    <s v="Enero"/>
    <s v="Diciembre"/>
    <x v="0"/>
    <n v="5.1948051948051939E-3"/>
    <s v="Planeado"/>
    <n v="114"/>
    <n v="0"/>
    <n v="0"/>
    <n v="0"/>
    <n v="0"/>
    <n v="0"/>
    <n v="0"/>
    <n v="0"/>
    <n v="0"/>
    <n v="0"/>
    <n v="0"/>
    <n v="0"/>
    <n v="114"/>
    <s v="Ejecutado"/>
    <n v="89"/>
    <m/>
    <m/>
    <m/>
    <m/>
    <m/>
    <m/>
    <m/>
    <m/>
    <m/>
    <m/>
    <m/>
    <n v="89"/>
    <n v="0.7807017543859649"/>
    <n v="114"/>
    <n v="0.7807017543859649"/>
    <n v="4.0555935292777394E-3"/>
    <n v="4.0555935292777394E-3"/>
    <n v="0"/>
    <s v="Diciembre"/>
    <s v="OAJ-ACT_01;Oficina_Asesora_Jurídica;Oficina_Asesora_Jurídica"/>
    <s v=" |202001: Archivo de la Oficina Asesora Juridica, plataformas de gestion Documental Vigia y Orfeo"/>
    <s v="Archivo de la Oficina Asesora Juridica, plataformas de gestion Documental Vigia y Orfeo"/>
    <s v="-"/>
    <s v="-"/>
    <s v="-"/>
    <s v="-"/>
    <s v="-"/>
    <s v="-"/>
    <s v="-"/>
    <s v="-"/>
    <s v="-"/>
  </r>
  <r>
    <n v="175"/>
    <s v="PES_00"/>
    <s v="OE1"/>
    <s v="Fortalecer la Vigilancia."/>
    <s v="SI"/>
    <s v="11. Investigaciones"/>
    <s v="PAI"/>
    <s v="PAI_10"/>
    <s v="2. Plan de Acción Institucional - PAI"/>
    <s v="Investigaciones"/>
    <s v="OAJ-E_02"/>
    <s v="2. Resolver Actuaciones Administrativas en Termino"/>
    <s v="OAJ-ACT_02"/>
    <s v="A. RECURSOS DE REPOSICIÓN"/>
    <s v="OAJ"/>
    <x v="5"/>
    <s v="OAJ-G_01"/>
    <s v="Oficina_Asesora_Jurídica"/>
    <s v="OAJ-D_01"/>
    <s v="Jefe_Oficina_Jurídica"/>
    <s v="Apoyo"/>
    <s v="Administrativa"/>
    <s v="Funcionamiento"/>
    <m/>
    <m/>
    <m/>
    <m/>
    <s v="MIPG-P_00"/>
    <s v="MIPG-D_00"/>
    <n v="0"/>
    <n v="0"/>
    <n v="0"/>
    <n v="0"/>
    <n v="0"/>
    <n v="0"/>
    <n v="1"/>
    <s v="No. de Recursos Realizados"/>
    <s v="POR_DEFINIR"/>
    <d v="2020-02-01T00:00:00"/>
    <d v="2020-12-31T00:00:00"/>
    <n v="2"/>
    <n v="12"/>
    <n v="11.133333333333333"/>
    <s v="Febrero"/>
    <s v="Diciembre"/>
    <x v="3"/>
    <n v="2.8571428571428571E-3"/>
    <s v="Planeado"/>
    <n v="0"/>
    <n v="0"/>
    <n v="0"/>
    <n v="0"/>
    <n v="0"/>
    <n v="0"/>
    <n v="0"/>
    <n v="0"/>
    <n v="0"/>
    <n v="0"/>
    <n v="0"/>
    <n v="0"/>
    <n v="0"/>
    <s v="Ejecutado"/>
    <n v="0"/>
    <m/>
    <m/>
    <m/>
    <m/>
    <m/>
    <m/>
    <m/>
    <m/>
    <m/>
    <m/>
    <m/>
    <n v="0"/>
    <n v="0"/>
    <n v="0"/>
    <n v="1"/>
    <n v="0"/>
    <n v="2.8571428571428571E-3"/>
    <n v="0"/>
    <s v="Diciembre"/>
    <s v="OAJ-ACT_02;Oficina_Asesora_Jurídica;Oficina_Asesora_Jurídica"/>
    <s v=" |202001: N/D"/>
    <s v="N/D"/>
    <s v="-"/>
    <s v="-"/>
    <s v="-"/>
    <s v="-"/>
    <s v="-"/>
    <s v="-"/>
    <s v="-"/>
    <s v="-"/>
    <s v="-"/>
  </r>
  <r>
    <n v="176"/>
    <s v="PES_00"/>
    <s v="OE1"/>
    <s v="Fortalecer la Vigilancia."/>
    <s v="SI"/>
    <s v="11. Investigaciones"/>
    <s v="PAI"/>
    <s v="PAI_10"/>
    <s v="2. Plan de Acción Institucional - PAI"/>
    <s v="Investigaciones"/>
    <s v="OAJ-E_02"/>
    <s v="2. Resolver Actuaciones Administrativas en Termino"/>
    <s v="OAJ-ACT_03"/>
    <s v="B. RECURSOS DE APELACIÓN"/>
    <s v="OAJ"/>
    <x v="5"/>
    <s v="OAJ-G_01"/>
    <s v="Oficina_Asesora_Jurídica"/>
    <s v="OAJ-D_01"/>
    <s v="Jefe_Oficina_Jurídica"/>
    <s v="Apoyo"/>
    <s v="Administrativa"/>
    <s v="Funcionamiento"/>
    <m/>
    <m/>
    <m/>
    <m/>
    <s v="MIPG-P_00"/>
    <s v="MIPG-D_00"/>
    <n v="0"/>
    <n v="0"/>
    <n v="0"/>
    <n v="0"/>
    <n v="0"/>
    <n v="0"/>
    <n v="1"/>
    <s v="No. de Recursos Realizados"/>
    <s v="POR_DEFINIR"/>
    <d v="2020-02-01T00:00:00"/>
    <d v="2020-12-31T00:00:00"/>
    <n v="2"/>
    <n v="12"/>
    <n v="11.133333333333333"/>
    <s v="Febrero"/>
    <s v="Diciembre"/>
    <x v="3"/>
    <n v="2.8571428571428571E-3"/>
    <s v="Planeado"/>
    <n v="9"/>
    <n v="0"/>
    <n v="0"/>
    <n v="0"/>
    <n v="0"/>
    <n v="0"/>
    <n v="0"/>
    <n v="0"/>
    <n v="0"/>
    <n v="0"/>
    <n v="0"/>
    <n v="0"/>
    <n v="9"/>
    <s v="Ejecutado"/>
    <n v="9"/>
    <m/>
    <m/>
    <m/>
    <m/>
    <m/>
    <m/>
    <m/>
    <m/>
    <m/>
    <m/>
    <m/>
    <n v="9"/>
    <n v="1"/>
    <n v="9"/>
    <n v="1"/>
    <n v="2.8571428571428571E-3"/>
    <n v="2.8571428571428571E-3"/>
    <n v="0"/>
    <n v="0"/>
    <s v="OAJ-ACT_03;Oficina_Asesora_Jurídica;Oficina_Asesora_Jurídica"/>
    <s v=" |202001: Matriz de procesos de la Oficina Asesora Juridica "/>
    <s v="Matriz de procesos de la Oficina Asesora Juridica "/>
    <s v="-"/>
    <s v="-"/>
    <s v="-"/>
    <s v="-"/>
    <s v="-"/>
    <s v="-"/>
    <s v="-"/>
    <s v="-"/>
    <s v="-"/>
  </r>
  <r>
    <n v="177"/>
    <s v="PES_00"/>
    <s v="OE1"/>
    <s v="Fortalecer la Vigilancia."/>
    <s v="SI"/>
    <s v="11. Investigaciones"/>
    <s v="PAI"/>
    <s v="PAI_10"/>
    <s v="2. Plan de Acción Institucional - PAI"/>
    <s v="Investigaciones"/>
    <s v="OAJ-E_02"/>
    <s v="2. Resolver Actuaciones Administrativas en Termino"/>
    <s v="OAJ-ACT_04"/>
    <s v="C. RECURSOS DE QUEJA"/>
    <s v="OAJ"/>
    <x v="5"/>
    <s v="OAJ-G_01"/>
    <s v="Oficina_Asesora_Jurídica"/>
    <s v="OAJ-D_01"/>
    <s v="Jefe_Oficina_Jurídica"/>
    <s v="Apoyo"/>
    <s v="Administrativa"/>
    <s v="Funcionamiento"/>
    <m/>
    <m/>
    <m/>
    <m/>
    <s v="MIPG-P_00"/>
    <s v="MIPG-D_00"/>
    <n v="0"/>
    <n v="0"/>
    <n v="0"/>
    <n v="0"/>
    <n v="0"/>
    <n v="0"/>
    <n v="1"/>
    <s v="No. de Recursos Realizados"/>
    <s v="POR_DEFINIR"/>
    <d v="2020-02-01T00:00:00"/>
    <d v="2020-12-31T00:00:00"/>
    <n v="2"/>
    <n v="12"/>
    <n v="11.133333333333333"/>
    <s v="Febrero"/>
    <s v="Diciembre"/>
    <x v="3"/>
    <n v="2.8571428571428571E-3"/>
    <s v="Planeado"/>
    <n v="0"/>
    <n v="0"/>
    <n v="0"/>
    <n v="0"/>
    <n v="0"/>
    <n v="0"/>
    <n v="0"/>
    <n v="0"/>
    <n v="0"/>
    <n v="0"/>
    <n v="0"/>
    <n v="0"/>
    <n v="0"/>
    <s v="Ejecutado"/>
    <n v="0"/>
    <m/>
    <m/>
    <m/>
    <m/>
    <m/>
    <m/>
    <m/>
    <m/>
    <m/>
    <m/>
    <m/>
    <n v="0"/>
    <n v="0"/>
    <n v="0"/>
    <n v="1"/>
    <n v="0"/>
    <n v="2.8571428571428571E-3"/>
    <n v="0"/>
    <s v="Diciembre"/>
    <s v="OAJ-ACT_04;Oficina_Asesora_Jurídica;Oficina_Asesora_Jurídica"/>
    <s v=" |202001: N/D"/>
    <s v="N/D"/>
    <s v="-"/>
    <s v="-"/>
    <s v="-"/>
    <s v="-"/>
    <s v="-"/>
    <s v="-"/>
    <s v="-"/>
    <s v="-"/>
    <s v="-"/>
  </r>
  <r>
    <n v="178"/>
    <s v="PES_00"/>
    <s v="OE1"/>
    <s v="Fortalecer la Vigilancia."/>
    <s v="SI"/>
    <s v="11. Investigaciones"/>
    <s v="PAI"/>
    <s v="PAI_10"/>
    <s v="2. Plan de Acción Institucional - PAI"/>
    <s v="Investigaciones"/>
    <s v="OAJ-E_02"/>
    <s v="2. Resolver Actuaciones Administrativas en Termino"/>
    <s v="OAJ-ACT_05"/>
    <s v="D. REVOCATORIA DIRECTA"/>
    <s v="OAJ"/>
    <x v="5"/>
    <s v="OAJ-G_01"/>
    <s v="Oficina_Asesora_Jurídica"/>
    <s v="OAJ-D_01"/>
    <s v="Jefe_Oficina_Jurídica"/>
    <s v="Apoyo"/>
    <s v="Administrativa"/>
    <s v="Funcionamiento"/>
    <m/>
    <m/>
    <m/>
    <m/>
    <s v="MIPG-P_00"/>
    <s v="MIPG-D_00"/>
    <n v="0"/>
    <n v="0"/>
    <n v="0"/>
    <n v="0"/>
    <n v="0"/>
    <n v="0"/>
    <n v="1"/>
    <s v="No. de Revocatorias de Fallos Emitidos"/>
    <s v="POR_DEFINIR"/>
    <d v="2020-02-01T00:00:00"/>
    <d v="2020-12-31T00:00:00"/>
    <n v="2"/>
    <n v="12"/>
    <n v="11.133333333333333"/>
    <s v="Febrero"/>
    <s v="Diciembre"/>
    <x v="3"/>
    <n v="2.8571428571428571E-3"/>
    <s v="Planeado"/>
    <n v="253"/>
    <n v="0"/>
    <n v="0"/>
    <n v="0"/>
    <n v="0"/>
    <n v="0"/>
    <n v="0"/>
    <n v="0"/>
    <n v="0"/>
    <n v="0"/>
    <n v="0"/>
    <n v="0"/>
    <n v="253"/>
    <s v="Ejecutado"/>
    <n v="253"/>
    <m/>
    <m/>
    <m/>
    <m/>
    <m/>
    <m/>
    <m/>
    <m/>
    <m/>
    <m/>
    <m/>
    <n v="253"/>
    <n v="1"/>
    <n v="253"/>
    <n v="1"/>
    <n v="2.8571428571428571E-3"/>
    <n v="2.8571428571428571E-3"/>
    <n v="0"/>
    <n v="0"/>
    <s v="OAJ-ACT_05;Oficina_Asesora_Jurídica;Oficina_Asesora_Jurídica"/>
    <s v=" |202001: Archivo Oficina Jurídica"/>
    <s v="Archivo Oficina Jurídica"/>
    <s v="-"/>
    <s v="-"/>
    <s v="-"/>
    <s v="-"/>
    <s v="-"/>
    <s v="-"/>
    <s v="-"/>
    <s v="-"/>
    <s v="-"/>
  </r>
  <r>
    <n v="180"/>
    <s v="PES_00"/>
    <s v="OE1"/>
    <s v="Fortalecer la Vigilancia."/>
    <s v="SI"/>
    <s v="11. Investigaciones"/>
    <s v="PEI"/>
    <s v="PEI_02"/>
    <s v=" 1. Plan Estratégico Institucional - PEI"/>
    <s v="PEI_11 - Investigaciones"/>
    <s v="OAJ-E_03"/>
    <s v="3. Actuaciones Administrativas - Concepto del Consejo de Estado."/>
    <s v="OAJ-ACT_06"/>
    <s v="2. REVOCATORIA DIRECTA"/>
    <s v="OAJ"/>
    <x v="5"/>
    <s v="OAJ-G_01"/>
    <s v="Oficina_Asesora_Jurídica"/>
    <s v="OAJ-D_01"/>
    <s v="Jefe_Oficina_Jurídica"/>
    <s v="Apoyo"/>
    <s v="Administrativa"/>
    <s v="Fortalecimiento"/>
    <s v="C-2410-0600-3-0-2410002-02"/>
    <s v="2410002_03"/>
    <n v="108800000"/>
    <m/>
    <s v="MIPG-P_00"/>
    <s v="MIPG-D_00"/>
    <n v="0"/>
    <n v="0"/>
    <n v="0"/>
    <n v="0"/>
    <n v="0"/>
    <n v="0"/>
    <n v="1"/>
    <s v="No. de Revocatorias de Fallos Emitidos"/>
    <s v="POR_DEFINIR"/>
    <d v="2020-02-01T00:00:00"/>
    <d v="2020-12-31T00:00:00"/>
    <n v="2"/>
    <n v="12"/>
    <n v="11.133333333333333"/>
    <s v="Febrero"/>
    <s v="Diciembre"/>
    <x v="3"/>
    <n v="7.4074074074074068E-3"/>
    <s v="Planeado"/>
    <n v="224"/>
    <n v="0"/>
    <n v="0"/>
    <n v="0"/>
    <n v="0"/>
    <n v="0"/>
    <n v="0"/>
    <n v="0"/>
    <n v="0"/>
    <n v="0"/>
    <n v="0"/>
    <n v="0"/>
    <n v="224"/>
    <s v="Ejecutado"/>
    <n v="220"/>
    <m/>
    <m/>
    <m/>
    <m/>
    <m/>
    <m/>
    <m/>
    <m/>
    <m/>
    <m/>
    <m/>
    <n v="220"/>
    <n v="0.9821428571428571"/>
    <n v="224"/>
    <n v="0.9821428571428571"/>
    <n v="7.2751322751322739E-3"/>
    <n v="7.2751322751322739E-3"/>
    <s v="Ejecutada"/>
    <s v="Diciembre"/>
    <s v="OAJ-ACT_06;Oficina_Asesora_Jurídica;Oficina_Asesora_Jurídica"/>
    <s v=" |202001: N/D"/>
    <s v="N/D"/>
    <s v="-"/>
    <s v="-"/>
    <s v="-"/>
    <s v="-"/>
    <s v="-"/>
    <s v="-"/>
    <s v="-"/>
    <s v="-"/>
    <s v="-"/>
  </r>
  <r>
    <n v="181"/>
    <s v="PES_00"/>
    <s v="OE1"/>
    <s v="Fortalecer la Vigilancia."/>
    <s v="SI"/>
    <s v="10. Plan de Acción Institucional - PAI"/>
    <s v="PAI"/>
    <s v="PAI_10"/>
    <s v="2. Plan de Acción Institucional - PAI"/>
    <s v="Operacional"/>
    <s v="OAJ-E_04"/>
    <s v="Actividad Regulatoria"/>
    <s v="OAJ-ACT_07"/>
    <s v="Informes mensuales de Actividad Regulatoria"/>
    <s v="OAJ"/>
    <x v="5"/>
    <s v="OAJ-G_01"/>
    <s v="Oficina_Asesora_Jurídica"/>
    <s v="OAJ-D_01"/>
    <s v="Jefe_Oficina_Jurídica"/>
    <s v="Apoyo"/>
    <s v="Administrativa"/>
    <s v="Funcionamiento"/>
    <m/>
    <m/>
    <m/>
    <m/>
    <s v="MIPG-P_00"/>
    <s v="MIPG-D_00"/>
    <n v="0"/>
    <n v="0"/>
    <n v="0"/>
    <n v="0"/>
    <n v="0"/>
    <n v="0"/>
    <n v="1"/>
    <s v="# acciones de defensa judicial ejecutadas / # acciones de defensa judicial programadas"/>
    <s v="POR_DEFINIR"/>
    <d v="2020-02-01T00:00:00"/>
    <d v="2020-12-31T00:00:00"/>
    <n v="2"/>
    <n v="12"/>
    <n v="11.133333333333333"/>
    <s v="Febrero"/>
    <s v="Diciembre"/>
    <x v="3"/>
    <n v="2.8571428571428571E-3"/>
    <s v="Planeado"/>
    <n v="1"/>
    <n v="1"/>
    <n v="1"/>
    <n v="1"/>
    <n v="1"/>
    <n v="1"/>
    <n v="1"/>
    <n v="1"/>
    <n v="1"/>
    <n v="1"/>
    <n v="1"/>
    <n v="1"/>
    <n v="12"/>
    <s v="Ejecutado"/>
    <n v="1"/>
    <m/>
    <m/>
    <m/>
    <m/>
    <m/>
    <m/>
    <m/>
    <m/>
    <m/>
    <m/>
    <m/>
    <n v="1"/>
    <n v="8.3333333333333329E-2"/>
    <n v="1"/>
    <n v="1"/>
    <n v="2.380952380952381E-4"/>
    <n v="2.8571428571428571E-3"/>
    <n v="0"/>
    <s v="Diciembre"/>
    <s v="OAJ-ACT_07;Oficina_Asesora_Jurídica;Oficina_Asesora_Jurídica"/>
    <s v=" |202001: Archivo Oficina Jurídica"/>
    <s v="Archivo Oficina Jurídica"/>
    <s v="-"/>
    <s v="-"/>
    <s v="-"/>
    <s v="-"/>
    <s v="-"/>
    <s v="-"/>
    <s v="-"/>
    <s v="-"/>
    <s v="-"/>
  </r>
  <r>
    <n v="182"/>
    <s v="PES_Definir"/>
    <s v="OE1"/>
    <s v="Fortalecer la Vigilancia."/>
    <s v="SI"/>
    <s v="10. Plan de Acción Institucional - PAI"/>
    <s v="PAI"/>
    <s v="PAI_10"/>
    <s v="2. Plan de Acción Institucional - PAI"/>
    <s v="Operacional"/>
    <s v="OAJ-E_05"/>
    <s v="Defensa Judicial de la Entidad."/>
    <s v="OAJ-ACT_08"/>
    <s v="Procesos Prejudiciales, judiciales y Acciones de Tutela."/>
    <s v="OAJ"/>
    <x v="5"/>
    <s v="OAJ-G_01"/>
    <s v="Oficina_Asesora_Jurídica"/>
    <s v="OAJ-D_01"/>
    <s v="Jefe_Oficina_Jurídica"/>
    <s v="Apoyo"/>
    <s v="Administrativa"/>
    <s v="Funcionamiento"/>
    <m/>
    <m/>
    <m/>
    <m/>
    <s v="MIPG-P_03"/>
    <s v="MIPG-D_03-04"/>
    <n v="0"/>
    <n v="0"/>
    <n v="0"/>
    <n v="0"/>
    <n v="0"/>
    <n v="0"/>
    <n v="1"/>
    <s v="# acciones de defensa judicial ejecutadas / # acciones de defensa judicial programadas"/>
    <s v="POR_DEFINIR"/>
    <d v="2020-01-01T00:00:00"/>
    <d v="2020-12-30T00:00:00"/>
    <n v="1"/>
    <n v="12"/>
    <n v="12.133333333333333"/>
    <s v="Enero"/>
    <s v="Diciembre"/>
    <x v="0"/>
    <n v="2.8571428571428571E-3"/>
    <s v="Planeado"/>
    <n v="88"/>
    <n v="0"/>
    <n v="0"/>
    <n v="0"/>
    <n v="0"/>
    <n v="0"/>
    <n v="0"/>
    <n v="0"/>
    <n v="0"/>
    <n v="0"/>
    <n v="0"/>
    <n v="0"/>
    <n v="88"/>
    <s v="Ejecutado"/>
    <n v="88"/>
    <m/>
    <m/>
    <m/>
    <m/>
    <m/>
    <m/>
    <m/>
    <m/>
    <m/>
    <m/>
    <m/>
    <n v="88"/>
    <n v="1"/>
    <n v="88"/>
    <n v="1"/>
    <n v="2.8571428571428571E-3"/>
    <n v="2.8571428571428571E-3"/>
    <n v="0"/>
    <n v="0"/>
    <s v="OAJ-ACT_08;Oficina_Asesora_Jurídica;Oficina_Asesora_Jurídica"/>
    <s v=" |202001: Correo de la Jefe de la Oficina Juridica Dra Maria del Rosario Oviedo"/>
    <s v="Correo de la Jefe de la Oficina Juridica Dra Maria del Rosario Oviedo"/>
    <s v="-"/>
    <s v="-"/>
    <s v="-"/>
    <s v="-"/>
    <s v="-"/>
    <s v="-"/>
    <s v="-"/>
    <s v="-"/>
    <s v="-"/>
  </r>
  <r>
    <n v="183"/>
    <s v="PES_Definir"/>
    <s v="OE1"/>
    <s v="Fortalecer la Vigilancia."/>
    <s v="SI"/>
    <s v="10. Plan de Acción Institucional - PAI"/>
    <s v="PAI"/>
    <s v="PAI_10"/>
    <s v="2. Plan de Acción Institucional - PAI"/>
    <s v="Operacional"/>
    <s v="OAJ-E_06"/>
    <s v="Sometimiento a Control"/>
    <s v="OAJ-ACT_09"/>
    <s v="Sociedades Sometidas a Control"/>
    <s v="OAJ"/>
    <x v="5"/>
    <s v="OAJ-G_01"/>
    <s v="Oficina_Asesora_Jurídica"/>
    <s v="OAJ-D_01"/>
    <s v="Jefe_Oficina_Jurídica"/>
    <s v="Apoyo"/>
    <s v="Administrativa"/>
    <s v="Funcionamiento"/>
    <m/>
    <m/>
    <m/>
    <m/>
    <s v="MIPG-P_03"/>
    <s v="MIPG-D_03-04"/>
    <n v="0"/>
    <n v="0"/>
    <n v="0"/>
    <n v="0"/>
    <n v="0"/>
    <n v="0"/>
    <n v="1"/>
    <s v="# acciones de sometimiento a control ejecutadas / # acciones de sometimiento a control programadas"/>
    <s v="POR_DEFINIR"/>
    <d v="2020-01-01T00:00:00"/>
    <d v="2020-12-30T00:00:00"/>
    <n v="1"/>
    <n v="12"/>
    <n v="12.133333333333333"/>
    <s v="Enero"/>
    <s v="Diciembre"/>
    <x v="0"/>
    <n v="2.8571428571428571E-3"/>
    <s v="Planeado"/>
    <n v="18"/>
    <n v="0"/>
    <n v="0"/>
    <n v="0"/>
    <n v="0"/>
    <n v="0"/>
    <n v="0"/>
    <n v="0"/>
    <n v="0"/>
    <n v="0"/>
    <n v="0"/>
    <n v="0"/>
    <n v="18"/>
    <s v="Ejecutado"/>
    <n v="18"/>
    <m/>
    <m/>
    <m/>
    <m/>
    <m/>
    <m/>
    <m/>
    <m/>
    <m/>
    <m/>
    <m/>
    <n v="18"/>
    <n v="1"/>
    <n v="18"/>
    <n v="1"/>
    <n v="2.8571428571428571E-3"/>
    <n v="2.8571428571428571E-3"/>
    <n v="0"/>
    <n v="0"/>
    <s v="OAJ-ACT_09;Oficina_Asesora_Jurídica;Oficina_Asesora_Jurídica"/>
    <s v=" |202001: Archivo grupo Tutelas Oficina Asesora Juridica excel de procesos tutela "/>
    <s v="Archivo grupo Tutelas Oficina Asesora Juridica excel de procesos tutela "/>
    <s v="-"/>
    <s v="-"/>
    <s v="-"/>
    <s v="-"/>
    <s v="-"/>
    <s v="-"/>
    <s v="-"/>
    <s v="-"/>
    <s v="-"/>
  </r>
  <r>
    <n v="184"/>
    <s v="PES_Definir"/>
    <s v="OE1"/>
    <s v="Fortalecer la Vigilancia."/>
    <s v="SI"/>
    <s v="10. Plan de Acción Institucional - PAI"/>
    <s v="PAI"/>
    <s v="PAI_10"/>
    <s v="2. Plan de Acción Institucional - PAI"/>
    <s v="Operacional"/>
    <s v="OAJ-E_06"/>
    <s v="Sometimiento a Control"/>
    <s v="OAJ-ACT_10"/>
    <s v="Informes Motivados Allegados por la Delegatura"/>
    <s v="OAJ"/>
    <x v="5"/>
    <s v="OAJ-G_01"/>
    <s v="Oficina_Asesora_Jurídica"/>
    <s v="OAJ-D_01"/>
    <s v="Jefe_Oficina_Jurídica"/>
    <s v="Apoyo"/>
    <s v="Administrativa"/>
    <s v="Funcionamiento"/>
    <m/>
    <m/>
    <m/>
    <m/>
    <s v="MIPG-P_03"/>
    <s v="MIPG-D_03-04"/>
    <n v="0"/>
    <n v="0"/>
    <n v="0"/>
    <n v="0"/>
    <n v="0"/>
    <n v="0"/>
    <n v="1"/>
    <s v="# acciones de sometimiento a control ejecutadas / # acciones de sometimiento a control programadas"/>
    <s v="POR_DEFINIR"/>
    <d v="2020-01-01T00:00:00"/>
    <d v="2020-12-30T00:00:00"/>
    <n v="1"/>
    <n v="12"/>
    <n v="12.133333333333333"/>
    <s v="Enero"/>
    <s v="Diciembre"/>
    <x v="0"/>
    <n v="2.8571428571428571E-3"/>
    <s v="Planeado"/>
    <n v="0"/>
    <n v="0"/>
    <n v="0"/>
    <n v="0"/>
    <n v="0"/>
    <n v="0"/>
    <n v="0"/>
    <n v="0"/>
    <n v="0"/>
    <n v="0"/>
    <n v="0"/>
    <n v="0"/>
    <n v="0"/>
    <s v="Ejecutado"/>
    <n v="0"/>
    <m/>
    <m/>
    <m/>
    <m/>
    <m/>
    <m/>
    <m/>
    <m/>
    <m/>
    <m/>
    <m/>
    <n v="0"/>
    <n v="0"/>
    <n v="0"/>
    <n v="1"/>
    <n v="0"/>
    <n v="2.8571428571428571E-3"/>
    <n v="0"/>
    <s v="Diciembre"/>
    <s v="OAJ-ACT_10;Oficina_Asesora_Jurídica;Oficina_Asesora_Jurídica"/>
    <s v=" |202001: Excel de informes Sometimniento a Control, Archivo Fisico Sometimiento a control "/>
    <s v="Excel de informes Sometimniento a Control, Archivo Fisico Sometimiento a control "/>
    <s v="-"/>
    <s v="-"/>
    <s v="-"/>
    <s v="-"/>
    <s v="-"/>
    <s v="-"/>
    <s v="-"/>
    <s v="-"/>
    <s v="-"/>
  </r>
  <r>
    <n v="185"/>
    <s v="PES_Definir"/>
    <s v="OE1"/>
    <s v="Fortalecer la Vigilancia."/>
    <s v="SI"/>
    <s v="10. Plan de Acción Institucional - PAI"/>
    <s v="PAI"/>
    <s v="PAI_10"/>
    <s v="2. Plan de Acción Institucional - PAI"/>
    <s v="Operacional"/>
    <s v="OAJ-E_07"/>
    <s v="Circular Única del Sector Transporte"/>
    <s v="OAJ-ACT_11"/>
    <s v="Elaborar Circular Única del Sector Transporte"/>
    <s v="OAJ"/>
    <x v="5"/>
    <s v="OAJ-G_01"/>
    <s v="Oficina_Asesora_Jurídica"/>
    <s v="OAJ-D_01"/>
    <s v="Jefe_Oficina_Jurídica"/>
    <s v="Apoyo"/>
    <s v="Administrativa"/>
    <s v="Funcionamiento"/>
    <m/>
    <m/>
    <n v="60000000"/>
    <m/>
    <s v="MIPG-P_03"/>
    <s v="MIPG-D_03-04"/>
    <n v="0"/>
    <n v="0"/>
    <n v="0"/>
    <n v="0"/>
    <n v="0"/>
    <n v="0"/>
    <n v="1"/>
    <s v="% Avance en la Elaboración de la Circular"/>
    <s v="POR_DEFINIR"/>
    <d v="2020-06-01T00:00:00"/>
    <d v="2020-12-30T00:00:00"/>
    <n v="6"/>
    <n v="12"/>
    <n v="7.0666666666666664"/>
    <s v="Junio"/>
    <s v="Diciembre"/>
    <x v="0"/>
    <n v="2.8571428571428571E-3"/>
    <s v="Planeado"/>
    <n v="0"/>
    <n v="0"/>
    <n v="0"/>
    <n v="0"/>
    <n v="0"/>
    <n v="0"/>
    <n v="0"/>
    <n v="0"/>
    <n v="0"/>
    <n v="0"/>
    <n v="0"/>
    <n v="0"/>
    <n v="0"/>
    <s v="Ejecutado"/>
    <n v="0"/>
    <m/>
    <m/>
    <m/>
    <m/>
    <m/>
    <m/>
    <m/>
    <m/>
    <m/>
    <m/>
    <m/>
    <n v="0"/>
    <n v="0"/>
    <n v="0"/>
    <n v="0"/>
    <n v="0"/>
    <n v="0"/>
    <n v="0"/>
    <s v="Diciembre"/>
    <s v="OAJ-ACT_11;Oficina_Asesora_Jurídica;Oficina_Asesora_Jurídica"/>
    <s v=" |202001: N/D"/>
    <s v="N/D"/>
    <s v="-"/>
    <s v="-"/>
    <s v="-"/>
    <s v="-"/>
    <s v="-"/>
    <s v="-"/>
    <s v="-"/>
    <s v="-"/>
    <s v="-"/>
  </r>
  <r>
    <n v="186"/>
    <s v="PES_Definir"/>
    <s v="OE1"/>
    <s v="Fortalecer la Vigilancia."/>
    <s v="SI"/>
    <s v="10. Plan de Acción Institucional - PAI"/>
    <s v="PAI"/>
    <s v="PAI_10"/>
    <s v="2. Plan de Acción Institucional - PAI"/>
    <s v="Boletín jurídico del Sector Transporte"/>
    <s v="OAJ-E_08"/>
    <s v="Boletín jurídico del Sector Transporte"/>
    <s v="OAJ-ACT_12"/>
    <s v="Actualizar y Divulgar el boletín jurídico del Sector Transporte"/>
    <s v="OAJ"/>
    <x v="5"/>
    <s v="OAJ-G_01"/>
    <s v="Oficina_Asesora_Jurídica"/>
    <s v="OAJ-D_01"/>
    <s v="Jefe_Oficina_Jurídica"/>
    <s v="Apoyo"/>
    <s v="Administrativa"/>
    <s v="Funcionamiento"/>
    <m/>
    <m/>
    <n v="0"/>
    <m/>
    <s v="MIPG-P_03"/>
    <s v="MIPG-D_03-04"/>
    <n v="0"/>
    <n v="0"/>
    <n v="0"/>
    <n v="0"/>
    <n v="0"/>
    <n v="0"/>
    <n v="4"/>
    <s v="No. De Boletines Publicados / No. De Boletines Programados"/>
    <s v="POR_DEFINIR"/>
    <d v="2020-06-01T00:00:00"/>
    <d v="2020-12-30T00:00:00"/>
    <n v="6"/>
    <n v="12"/>
    <n v="7.0666666666666664"/>
    <s v="Junio"/>
    <s v="Diciembre"/>
    <x v="0"/>
    <n v="2.8571428571428571E-3"/>
    <s v="Planeado"/>
    <n v="0"/>
    <n v="0"/>
    <n v="0"/>
    <n v="0"/>
    <n v="0"/>
    <n v="0"/>
    <n v="0"/>
    <n v="0"/>
    <n v="0"/>
    <n v="0"/>
    <n v="0"/>
    <n v="0"/>
    <n v="0"/>
    <s v="Ejecutado"/>
    <n v="0"/>
    <m/>
    <m/>
    <m/>
    <m/>
    <m/>
    <m/>
    <m/>
    <m/>
    <m/>
    <m/>
    <m/>
    <n v="0"/>
    <n v="0"/>
    <n v="0"/>
    <n v="0"/>
    <n v="0"/>
    <n v="0"/>
    <n v="0"/>
    <s v="Diciembre"/>
    <s v="OAJ-ACT_12;Oficina_Asesora_Jurídica;Oficina_Asesora_Jurídica"/>
    <s v=" |202001: N/D"/>
    <s v="N/D"/>
    <s v="-"/>
    <s v="-"/>
    <s v="-"/>
    <s v="-"/>
    <s v="-"/>
    <s v="-"/>
    <s v="-"/>
    <s v="-"/>
    <s v="-"/>
  </r>
  <r>
    <n v="187"/>
    <s v="PES_00"/>
    <s v="OE1"/>
    <s v="Fortalecer la Vigilancia."/>
    <s v="SI"/>
    <s v="4. Biblioteca Jurídica Digital de la ST - Compilación de normas, jurisprudencia y doctrina de asuntos jurídicos relacionados con las funciones de la Superintendencia de Transporte"/>
    <s v="PEI"/>
    <s v="PEI_04"/>
    <s v=" 1. Plan Estratégico Institucional - PEI"/>
    <s v="PEI_04 - Biblioteca Jurídica Digital de la ST"/>
    <s v="OAJ-E_09"/>
    <s v="Súper Biblioteca Virtual en funcionamiento"/>
    <s v="OAJ-ACT_13"/>
    <s v="4.2. Divulgar Herramienta"/>
    <s v="OAJ"/>
    <x v="5"/>
    <s v="OAJ-G_01"/>
    <s v="Oficina_Asesora_Jurídica"/>
    <s v="OAJ-D_01"/>
    <s v="Jefe_Oficina_Jurídica"/>
    <s v="Apoyo"/>
    <s v="Administrativa"/>
    <s v="Funcionamiento"/>
    <m/>
    <m/>
    <m/>
    <m/>
    <s v="MIPG-P_00"/>
    <s v="MIPG-D_00"/>
    <n v="1"/>
    <n v="0.7"/>
    <n v="0.1"/>
    <n v="0.1"/>
    <n v="0.1"/>
    <n v="0.99999999999999989"/>
    <n v="0.23300000000000001"/>
    <s v="No. de Compilaciones realizadas / No. de Compilaciones programadas"/>
    <s v="POR_DEFINIR"/>
    <d v="2020-04-01T00:00:00"/>
    <d v="2020-12-30T00:00:00"/>
    <n v="4"/>
    <n v="12"/>
    <n v="9.1"/>
    <s v="Abril"/>
    <s v="Diciembre"/>
    <x v="0"/>
    <n v="7.4074074074074068E-3"/>
    <s v="Planeado"/>
    <n v="0"/>
    <n v="0"/>
    <n v="0"/>
    <n v="0"/>
    <n v="0"/>
    <n v="0"/>
    <n v="0"/>
    <n v="0"/>
    <n v="0"/>
    <n v="0"/>
    <n v="0"/>
    <n v="0"/>
    <n v="0"/>
    <s v="Ejecutado"/>
    <n v="0"/>
    <m/>
    <m/>
    <m/>
    <m/>
    <m/>
    <m/>
    <m/>
    <m/>
    <m/>
    <m/>
    <m/>
    <n v="0"/>
    <n v="0"/>
    <n v="0"/>
    <n v="0"/>
    <n v="0"/>
    <n v="0"/>
    <s v="Por Ejecutar"/>
    <s v="Diciembre"/>
    <s v="OAJ-ACT_13;Oficina_Asesora_Jurídica;Oficina_Asesora_Jurídica"/>
    <s v=" |202001: N/D"/>
    <s v="N/D"/>
    <s v="-"/>
    <s v="-"/>
    <s v="-"/>
    <s v="-"/>
    <s v="-"/>
    <s v="-"/>
    <s v="-"/>
    <s v="-"/>
    <s v="-"/>
  </r>
  <r>
    <n v="188"/>
    <s v="PES_00"/>
    <s v="OE1"/>
    <s v="Fortalecer la Vigilancia."/>
    <s v="SI"/>
    <s v="4. Biblioteca Jurídica Digital de la ST - Compilación de normas, jurisprudencia y doctrina de asuntos jurídicos relacionados con las funciones de la Superintendencia de Transporte"/>
    <s v="PEI"/>
    <s v="PEI_04"/>
    <s v=" 1. Plan Estratégico Institucional - PEI"/>
    <s v="PEI_04 - Biblioteca Jurídica Digital de la ST"/>
    <s v="OAJ-E_09"/>
    <s v="Súper Biblioteca Virtual en funcionamiento"/>
    <s v="OAJ-ACT_14"/>
    <s v="4.3 Actualizar de la Herramienta"/>
    <s v="OAJ"/>
    <x v="5"/>
    <s v="OAJ-G_01"/>
    <s v="Oficina_Asesora_Jurídica"/>
    <s v="OAJ-D_01"/>
    <s v="Jefe_Oficina_Jurídica"/>
    <s v="Apoyo"/>
    <s v="Administrativa"/>
    <s v="Funcionamiento"/>
    <m/>
    <m/>
    <m/>
    <m/>
    <s v="MIPG-P_00"/>
    <s v="MIPG-D_00"/>
    <n v="1"/>
    <n v="0.7"/>
    <n v="0.1"/>
    <n v="0.1"/>
    <n v="0.1"/>
    <n v="0.99999999999999989"/>
    <n v="0.23300000000000001"/>
    <s v="No. de Compilaciones realizadas / No. de Compilaciones programadas"/>
    <s v="POR_DEFINIR"/>
    <d v="2020-01-01T00:00:00"/>
    <d v="2020-04-01T00:00:00"/>
    <n v="1"/>
    <n v="4"/>
    <n v="3.0333333333333332"/>
    <s v="Enero"/>
    <s v="Abril"/>
    <x v="3"/>
    <n v="7.4074074074074068E-3"/>
    <s v="Planeado"/>
    <n v="0"/>
    <n v="0"/>
    <n v="0"/>
    <n v="0"/>
    <n v="0"/>
    <n v="0"/>
    <n v="0"/>
    <n v="0"/>
    <n v="0"/>
    <n v="0"/>
    <n v="0"/>
    <n v="0"/>
    <n v="0"/>
    <s v="Ejecutado"/>
    <n v="0"/>
    <m/>
    <m/>
    <m/>
    <m/>
    <m/>
    <m/>
    <m/>
    <m/>
    <m/>
    <m/>
    <m/>
    <n v="0"/>
    <n v="0"/>
    <n v="0"/>
    <n v="0"/>
    <n v="0"/>
    <n v="0"/>
    <s v="Por Ejecutar"/>
    <s v="Abril"/>
    <s v="OAJ-ACT_14;Oficina_Asesora_Jurídica;Oficina_Asesora_Jurídica"/>
    <s v=" |202001: N/D"/>
    <s v="N/D"/>
    <s v="-"/>
    <s v="-"/>
    <s v="-"/>
    <s v="-"/>
    <s v="-"/>
    <s v="-"/>
    <s v="-"/>
    <s v="-"/>
    <s v="-"/>
  </r>
  <r>
    <n v="189"/>
    <s v="PES_Definir"/>
    <s v="OE1"/>
    <s v="Fortalecer la Vigilancia."/>
    <s v="SI"/>
    <s v="10. Plan de Acción Institucional - PAI"/>
    <s v="PAI"/>
    <s v="PAI_10"/>
    <s v="2. Plan de Acción Institucional - PAI"/>
    <s v="Operacional"/>
    <s v="OAJ-E_10"/>
    <s v="Trámites del Centro de Conciliación"/>
    <s v="OAJ-ACT_15"/>
    <s v="Solicitudes de Conciliación"/>
    <s v="OAJ"/>
    <x v="5"/>
    <s v="OAJ-G_02"/>
    <s v="Grupo_del_Centro_de_Arbitraje_Conciliación_y_Amigable_Composición"/>
    <s v="OAJ-D_02"/>
    <s v="Coordinación_de_Centro_de_Arbitraje_Conciliación_y_Amigable_Composición"/>
    <s v="Apoyo"/>
    <s v="Administrativa"/>
    <s v="Funcionamiento"/>
    <m/>
    <m/>
    <m/>
    <m/>
    <s v="MIPG-P_03"/>
    <s v="MIPG-D_03-04"/>
    <n v="0"/>
    <n v="0"/>
    <n v="0"/>
    <n v="0"/>
    <n v="0"/>
    <n v="0"/>
    <n v="1"/>
    <s v="# Audiencias realizadas / # Audiencias solicitadas"/>
    <s v="POR_DEFINIR"/>
    <d v="2020-01-01T00:00:00"/>
    <d v="2020-12-30T00:00:00"/>
    <n v="1"/>
    <n v="12"/>
    <n v="12.133333333333333"/>
    <s v="Enero"/>
    <s v="Diciembre"/>
    <x v="0"/>
    <n v="2.8571428571428571E-3"/>
    <s v="Planeado"/>
    <n v="20"/>
    <n v="0"/>
    <n v="0"/>
    <n v="0"/>
    <n v="0"/>
    <n v="0"/>
    <n v="0"/>
    <n v="0"/>
    <n v="0"/>
    <n v="0"/>
    <n v="0"/>
    <n v="0"/>
    <n v="20"/>
    <s v="Ejecutado"/>
    <n v="15"/>
    <m/>
    <m/>
    <m/>
    <m/>
    <m/>
    <m/>
    <m/>
    <m/>
    <m/>
    <m/>
    <m/>
    <n v="15"/>
    <n v="0.75"/>
    <n v="20"/>
    <n v="0.75"/>
    <n v="2.142857142857143E-3"/>
    <n v="2.142857142857143E-3"/>
    <n v="0"/>
    <s v="Diciembre"/>
    <s v="OAJ-ACT_15;Oficina_Asesora_Jurídica;Grupo_del_Centro_de_Arbitraje_Conciliación_y_Amigable_Composición"/>
    <s v=" |202001: N/D"/>
    <s v="N/D"/>
    <s v="-"/>
    <s v="-"/>
    <s v="-"/>
    <s v="-"/>
    <s v="-"/>
    <s v="-"/>
    <s v="-"/>
    <s v="-"/>
    <s v="-"/>
  </r>
  <r>
    <n v="190"/>
    <s v="PES_Definir"/>
    <s v="OE1"/>
    <s v="Fortalecer la Vigilancia."/>
    <s v="SI"/>
    <s v="10. Plan de Acción Institucional - PAI"/>
    <s v="PAI"/>
    <s v="PAI_10"/>
    <s v="2. Plan de Acción Institucional - PAI"/>
    <s v="Operacional"/>
    <s v="OAJ-E_11"/>
    <s v="Cobro Coactivo de la entidad."/>
    <s v="OAJ-ACT_16"/>
    <s v="Procesos para Cobro Coactivo"/>
    <s v="OAJ"/>
    <x v="5"/>
    <s v="OAJ-G_03"/>
    <s v="Grupo_de_Cobro_Coactivo"/>
    <s v="OAJ-D_03"/>
    <s v="Coordinación_Cobro_Coactivo"/>
    <s v="Apoyo"/>
    <s v="Administrativa"/>
    <s v="Funcionamiento"/>
    <m/>
    <m/>
    <m/>
    <m/>
    <s v="MIPG-P_03"/>
    <s v="MIPG-D_03-04"/>
    <n v="0"/>
    <n v="0"/>
    <n v="0"/>
    <n v="0"/>
    <n v="0"/>
    <n v="0"/>
    <n v="1"/>
    <s v="# acciones de cobro coactivo ejecutadas / # acciones de cobro coactivo programadas"/>
    <s v="POR_DEFINIR"/>
    <d v="2020-01-01T00:00:00"/>
    <d v="2020-12-30T00:00:00"/>
    <n v="1"/>
    <n v="12"/>
    <n v="12.133333333333333"/>
    <s v="Enero"/>
    <s v="Diciembre"/>
    <x v="0"/>
    <n v="2.8571428571428571E-3"/>
    <s v="Planeado"/>
    <n v="19723"/>
    <n v="0"/>
    <n v="0"/>
    <n v="0"/>
    <n v="0"/>
    <n v="0"/>
    <n v="0"/>
    <n v="0"/>
    <n v="0"/>
    <n v="0"/>
    <n v="0"/>
    <n v="0"/>
    <n v="19723"/>
    <s v="Ejecutado"/>
    <n v="61"/>
    <m/>
    <m/>
    <m/>
    <m/>
    <m/>
    <m/>
    <m/>
    <m/>
    <m/>
    <m/>
    <m/>
    <n v="61"/>
    <n v="3.0928357754905441E-3"/>
    <n v="19723"/>
    <n v="3.0928357754905441E-3"/>
    <n v="8.8366736442586967E-6"/>
    <n v="8.8366736442586967E-6"/>
    <n v="0"/>
    <s v="Diciembre"/>
    <s v="OAJ-ACT_16;Oficina_Asesora_Jurídica;Grupo_de_Cobro_Coactivo"/>
    <s v=" |202001: N/D"/>
    <s v="N/D"/>
    <s v="-"/>
    <s v="-"/>
    <s v="-"/>
    <s v="-"/>
    <s v="-"/>
    <s v="-"/>
    <s v="-"/>
    <s v="-"/>
    <s v="-"/>
  </r>
  <r>
    <n v="191"/>
    <s v="PES_Definir"/>
    <s v="OE5"/>
    <s v="Fortalecimiento Institucional"/>
    <s v="SI"/>
    <s v="10. Plan de Acción Institucional - PAI"/>
    <s v="PAI"/>
    <s v="PAA_13"/>
    <s v="4. Plan Anual de Adquisiciones  - PAA (Planeación)"/>
    <s v="1. Adquisiciones"/>
    <s v="OAP-E_01"/>
    <s v="Efectuar seguimiento a proyectos de inversión"/>
    <s v="OAP-ACT_01"/>
    <s v="Monitorear la ejecución del presupuesto de Inversión de la Supertransporte."/>
    <s v="OAP"/>
    <x v="6"/>
    <s v="OAP-G_01"/>
    <s v="Oficina_Asesora_de_Planeación"/>
    <s v="OAP-D_01"/>
    <s v="Jefe_Oficina_Asesora_Planeación"/>
    <s v="Apoyo"/>
    <s v="Financiera"/>
    <s v="Funcionamiento"/>
    <m/>
    <m/>
    <m/>
    <m/>
    <s v="MIPG-P_03"/>
    <s v="MIPG-D_00"/>
    <n v="0"/>
    <n v="0"/>
    <n v="0"/>
    <n v="0"/>
    <n v="0"/>
    <n v="0"/>
    <n v="0.9"/>
    <s v="Valor presupuesto obligado/ Valor presupuesto apropiado "/>
    <s v="POR_DEFINIR"/>
    <d v="2020-01-01T00:00:00"/>
    <d v="2020-12-30T00:00:00"/>
    <n v="1"/>
    <n v="12"/>
    <n v="12.133333333333333"/>
    <s v="Enero"/>
    <s v="Diciembre"/>
    <x v="0"/>
    <n v="5.1948051948051939E-3"/>
    <s v="Planeado"/>
    <n v="15777000000"/>
    <n v="0"/>
    <n v="0"/>
    <n v="0"/>
    <n v="0"/>
    <n v="0"/>
    <n v="0"/>
    <n v="0"/>
    <n v="0"/>
    <n v="0"/>
    <n v="0"/>
    <n v="0"/>
    <n v="15777000000"/>
    <s v="Ejecutado"/>
    <n v="0"/>
    <m/>
    <m/>
    <m/>
    <m/>
    <m/>
    <m/>
    <m/>
    <m/>
    <m/>
    <m/>
    <m/>
    <n v="0"/>
    <n v="0"/>
    <n v="15777000000"/>
    <n v="0"/>
    <n v="0"/>
    <n v="0"/>
    <n v="0"/>
    <s v="Diciembre"/>
    <s v="OAP-ACT_01;Oficina_Asesora_de_Planeación;Oficina_Asesora_de_Planeación"/>
    <s v=" |202001: Durante el mes de enero no se presenta ejecución de los proyectos de inversión en términos de obligaciones. Se realizó el seguimiento en el aplicativo SPI. Se anexa los reportes respectivos."/>
    <s v="Durante el mes de enero no se presenta ejecución de los proyectos de inversión en términos de obligaciones. Se realizó el seguimiento en el aplicativo SPI. Se anexa los reportes respectivos."/>
    <s v="-"/>
    <s v="-"/>
    <s v="-"/>
    <s v="-"/>
    <s v="-"/>
    <s v="-"/>
    <s v="-"/>
    <s v="-"/>
    <s v="-"/>
  </r>
  <r>
    <n v="192"/>
    <s v="PES_Definir"/>
    <s v="OE5"/>
    <s v="Fortalecimiento Institucional"/>
    <s v="SI"/>
    <s v="10. Plan de Acción Institucional - PAI"/>
    <s v="PAI"/>
    <s v="PAA_13"/>
    <s v="4. Plan Anual de Adquisiciones  - PAA (Planeación)"/>
    <s v="1. Adquisiciones"/>
    <s v="OAP-E_01"/>
    <s v="Efectuar seguimiento a proyectos de inversión"/>
    <s v="OAP-ACT_02"/>
    <s v="Monitorear la Ejecución del Plan Anual de Adquisiciones de Inversión - PAA 2019"/>
    <s v="OAP"/>
    <x v="6"/>
    <s v="OAP-G_01"/>
    <s v="Oficina_Asesora_de_Planeación"/>
    <s v="OAP-D_01"/>
    <s v="Jefe_Oficina_Asesora_Planeación"/>
    <s v="Apoyo"/>
    <s v="Financiera"/>
    <s v="Funcionamiento"/>
    <m/>
    <m/>
    <m/>
    <m/>
    <s v="MIPG-P_03"/>
    <s v="MIPG-D_03-08"/>
    <n v="0"/>
    <n v="0"/>
    <n v="0"/>
    <n v="0"/>
    <n v="0"/>
    <n v="0"/>
    <n v="1"/>
    <s v="Actividades de Contratación Ejecutadas / Actividades de Contratación Programadas"/>
    <s v="POR_DEFINIR"/>
    <d v="2020-03-01T00:00:00"/>
    <d v="2020-12-30T00:00:00"/>
    <n v="3"/>
    <n v="12"/>
    <n v="10.133333333333333"/>
    <s v="Marzo"/>
    <s v="Diciembre"/>
    <x v="0"/>
    <n v="5.1948051948051939E-3"/>
    <s v="Planeado"/>
    <n v="2885812630"/>
    <n v="4314045838"/>
    <n v="1226791532"/>
    <n v="2774600000"/>
    <n v="2039800000"/>
    <n v="1936450000"/>
    <n v="599500000"/>
    <n v="0"/>
    <n v="0"/>
    <n v="0"/>
    <n v="0"/>
    <n v="0"/>
    <n v="15777000000"/>
    <s v="Ejecutado"/>
    <n v="3130788101"/>
    <m/>
    <m/>
    <m/>
    <m/>
    <m/>
    <m/>
    <m/>
    <m/>
    <m/>
    <m/>
    <m/>
    <n v="3130788101"/>
    <n v="0.19844001400773278"/>
    <n v="2885812630"/>
    <n v="1.0848895969382462"/>
    <n v="1.0308572156245857E-3"/>
    <n v="5.1948051948051939E-3"/>
    <n v="0"/>
    <s v="Diciembre"/>
    <s v="OAP-ACT_02;Oficina_Asesora_de_Planeación;Oficina_Asesora_de_Planeación"/>
    <s v=" |202001: En Seguimiento al PAA se reportan valores suscritos para proyectos de Inversión de $3130 Millones."/>
    <s v="En Seguimiento al PAA se reportan valores suscritos para proyectos de Inversión de $3130 Millones."/>
    <s v="-"/>
    <s v="-"/>
    <s v="-"/>
    <s v="-"/>
    <s v="-"/>
    <s v="-"/>
    <s v="-"/>
    <s v="-"/>
    <s v="-"/>
  </r>
  <r>
    <n v="193"/>
    <s v="PES_Definir"/>
    <s v="OE5"/>
    <s v="Fortalecimiento Institucional"/>
    <s v="SI"/>
    <s v="10. Plan de Acción Institucional - PAI"/>
    <s v="PAI"/>
    <s v="PAA_13"/>
    <s v="4. Plan Anual de Adquisiciones  - PAA (Planeación)"/>
    <s v="1. Adquisiciones"/>
    <s v="OAP-E_01"/>
    <s v="Efectuar seguimiento a proyectos de inversión"/>
    <s v="OAP-ACT_03"/>
    <s v="Seguimiento a las modificaciones realizadas a los proyectos de Inversión."/>
    <s v="OAP"/>
    <x v="6"/>
    <s v="OAP-G_01"/>
    <s v="Oficina_Asesora_de_Planeación"/>
    <s v="OAP-D_01"/>
    <s v="Jefe_Oficina_Asesora_Planeación"/>
    <s v="Apoyo"/>
    <s v="Financiera"/>
    <s v="Funcionamiento"/>
    <m/>
    <m/>
    <m/>
    <m/>
    <s v="MIPG-P_03"/>
    <s v="MIPG-D_03-08"/>
    <n v="0"/>
    <n v="0"/>
    <n v="0"/>
    <n v="0"/>
    <n v="0"/>
    <n v="0"/>
    <n v="1"/>
    <s v="No. De Modificaciones al presupuesto de Inversión realizadas"/>
    <s v="POR_DEFINIR"/>
    <d v="2020-03-01T00:00:00"/>
    <d v="2020-12-30T00:00:00"/>
    <n v="3"/>
    <n v="12"/>
    <n v="10.133333333333333"/>
    <s v="Marzo"/>
    <s v="Diciembre"/>
    <x v="0"/>
    <n v="5.1948051948051939E-3"/>
    <s v="Planeado"/>
    <n v="1"/>
    <n v="0"/>
    <n v="0"/>
    <n v="0"/>
    <n v="0"/>
    <n v="0"/>
    <n v="0"/>
    <n v="0"/>
    <n v="0"/>
    <n v="0"/>
    <n v="0"/>
    <n v="0"/>
    <n v="1"/>
    <s v="Ejecutado"/>
    <n v="1"/>
    <m/>
    <m/>
    <m/>
    <m/>
    <m/>
    <m/>
    <m/>
    <m/>
    <m/>
    <m/>
    <m/>
    <n v="1"/>
    <n v="1"/>
    <n v="1"/>
    <n v="1"/>
    <n v="5.1948051948051939E-3"/>
    <n v="5.1948051948051939E-3"/>
    <n v="0"/>
    <n v="0"/>
    <s v="OAP-ACT_03;Oficina_Asesora_de_Planeación;Oficina_Asesora_de_Planeación"/>
    <s v=" |202001: Se realizó modificación a los proyectos de inversión de acuerdo con el Decreto de liquidación de presupuesto. Una vez aprobado se generaron nuevas fichas ebi."/>
    <s v="Se realizó modificación a los proyectos de inversión de acuerdo con el Decreto de liquidación de presupuesto. Una vez aprobado se generaron nuevas fichas ebi."/>
    <s v="-"/>
    <s v="-"/>
    <s v="-"/>
    <s v="-"/>
    <s v="-"/>
    <s v="-"/>
    <s v="-"/>
    <s v="-"/>
    <s v="-"/>
  </r>
  <r>
    <n v="194"/>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4"/>
    <s v="1. Gestión del Riesgo de Corrupción - Mapa de Riesgos de Corrupción"/>
    <s v="OAP"/>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x v="0"/>
    <n v="5.1948051948051939E-3"/>
    <s v="Planeado"/>
    <n v="0"/>
    <n v="0"/>
    <n v="0"/>
    <n v="0"/>
    <n v="0"/>
    <n v="0"/>
    <n v="0"/>
    <n v="0"/>
    <n v="0"/>
    <n v="0"/>
    <n v="0"/>
    <n v="0"/>
    <n v="0"/>
    <s v="Ejecutado"/>
    <n v="0"/>
    <m/>
    <m/>
    <m/>
    <m/>
    <m/>
    <m/>
    <m/>
    <m/>
    <m/>
    <m/>
    <m/>
    <n v="0"/>
    <n v="0"/>
    <n v="0"/>
    <n v="0"/>
    <n v="0"/>
    <n v="0"/>
    <n v="0"/>
    <s v="Diciembre"/>
    <s v="OAP-ACT_04;Oficina_Asesora_de_Planeación;Oficina_Asesora_de_Planeación"/>
    <s v=" |202001: Actividad con Reporte Trimestral, no se gestiona en el periodo."/>
    <s v="Actividad con Reporte Trimestral, no se gestiona en el periodo."/>
    <s v="-"/>
    <s v="-"/>
    <s v="-"/>
    <s v="-"/>
    <s v="-"/>
    <s v="-"/>
    <s v="-"/>
    <s v="-"/>
    <s v="-"/>
  </r>
  <r>
    <n v="195"/>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5"/>
    <s v="2. Racionalización de trámites"/>
    <s v="OAP"/>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x v="0"/>
    <n v="5.1948051948051939E-3"/>
    <s v="Planeado"/>
    <n v="0"/>
    <n v="0"/>
    <n v="0"/>
    <n v="0"/>
    <n v="0"/>
    <n v="0"/>
    <n v="0"/>
    <n v="0"/>
    <n v="0"/>
    <n v="0"/>
    <n v="0"/>
    <n v="0"/>
    <n v="0"/>
    <s v="Ejecutado"/>
    <n v="0"/>
    <m/>
    <m/>
    <m/>
    <m/>
    <m/>
    <m/>
    <m/>
    <m/>
    <m/>
    <m/>
    <m/>
    <n v="0"/>
    <n v="0"/>
    <n v="0"/>
    <n v="0"/>
    <n v="0"/>
    <n v="0"/>
    <n v="0"/>
    <s v="Diciembre"/>
    <s v="OAP-ACT_05;Oficina_Asesora_de_Planeación;Oficina_Asesora_de_Planeación"/>
    <s v=" |202001: Actividad con Reporte Trimestral, no se gestiona en el periodo."/>
    <s v="Actividad con Reporte Trimestral, no se gestiona en el periodo."/>
    <s v="-"/>
    <s v="-"/>
    <s v="-"/>
    <s v="-"/>
    <s v="-"/>
    <s v="-"/>
    <s v="-"/>
    <s v="-"/>
    <s v="-"/>
  </r>
  <r>
    <n v="196"/>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6"/>
    <s v="3. Rendición de Cuentas"/>
    <s v="OAP"/>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x v="0"/>
    <n v="5.1948051948051939E-3"/>
    <s v="Planeado"/>
    <n v="0"/>
    <n v="0"/>
    <n v="0"/>
    <n v="0"/>
    <n v="0"/>
    <n v="0"/>
    <n v="0"/>
    <n v="0"/>
    <n v="0"/>
    <n v="0"/>
    <n v="0"/>
    <n v="0"/>
    <n v="0"/>
    <s v="Ejecutado"/>
    <n v="0"/>
    <m/>
    <m/>
    <m/>
    <m/>
    <m/>
    <m/>
    <m/>
    <m/>
    <m/>
    <m/>
    <m/>
    <n v="0"/>
    <n v="0"/>
    <n v="0"/>
    <n v="0"/>
    <n v="0"/>
    <n v="0"/>
    <n v="0"/>
    <s v="Diciembre"/>
    <s v="OAP-ACT_06;Oficina_Asesora_de_Planeación;Oficina_Asesora_de_Planeación"/>
    <s v=" |202001: Actividad con Reporte Trimestral, no se gestiona en el periodo."/>
    <s v="Actividad con Reporte Trimestral, no se gestiona en el periodo."/>
    <s v="-"/>
    <s v="-"/>
    <s v="-"/>
    <s v="-"/>
    <s v="-"/>
    <s v="-"/>
    <s v="-"/>
    <s v="-"/>
    <s v="-"/>
  </r>
  <r>
    <n v="197"/>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7"/>
    <s v="4. Mecanismos para Mejorar la Atención al Ciudadano"/>
    <s v="OAP"/>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x v="0"/>
    <n v="5.1948051948051939E-3"/>
    <s v="Planeado"/>
    <n v="0"/>
    <n v="0"/>
    <n v="0"/>
    <n v="0"/>
    <n v="0"/>
    <n v="0"/>
    <n v="0"/>
    <n v="0"/>
    <n v="0"/>
    <n v="0"/>
    <n v="0"/>
    <n v="0"/>
    <n v="0"/>
    <s v="Ejecutado"/>
    <n v="0"/>
    <m/>
    <m/>
    <m/>
    <m/>
    <m/>
    <m/>
    <m/>
    <m/>
    <m/>
    <m/>
    <m/>
    <n v="0"/>
    <n v="0"/>
    <n v="0"/>
    <n v="0"/>
    <n v="0"/>
    <n v="0"/>
    <n v="0"/>
    <s v="Diciembre"/>
    <s v="OAP-ACT_07;Oficina_Asesora_de_Planeación;Oficina_Asesora_de_Planeación"/>
    <s v=" |202001: Actividad con Reporte Trimestral, no se gestiona en el periodo."/>
    <s v="Actividad con Reporte Trimestral, no se gestiona en el periodo."/>
    <s v="-"/>
    <s v="-"/>
    <s v="-"/>
    <s v="-"/>
    <s v="-"/>
    <s v="-"/>
    <s v="-"/>
    <s v="-"/>
    <s v="-"/>
  </r>
  <r>
    <n v="198"/>
    <s v="PES_Definir"/>
    <s v="OE5"/>
    <s v="Fortalecimiento Institucional"/>
    <s v="SI"/>
    <s v="10. Plan de Acción Institucional - PAI"/>
    <s v="PAI"/>
    <s v="PAAC_11"/>
    <s v="11. Plan Anticorrupción y de Atención al Ciudadano  (Planeación) - PAAC"/>
    <s v="5. Plan Anticorrupción y de Atención al Ciudadano - PAAC"/>
    <s v="OAP-E_02"/>
    <s v="Consolidación del Seguimiento y la Evaluación del Plan Anticorrupción y Atención al Ciudadano 2019"/>
    <s v="OAP-ACT_08"/>
    <s v="5. Mecanismos para la Transparencia y Acceso a la Información"/>
    <s v="OAP"/>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x v="0"/>
    <n v="5.1948051948051939E-3"/>
    <s v="Planeado"/>
    <n v="0"/>
    <n v="0"/>
    <n v="0"/>
    <n v="0"/>
    <n v="0"/>
    <n v="0"/>
    <n v="0"/>
    <n v="0"/>
    <n v="0"/>
    <n v="0"/>
    <n v="0"/>
    <n v="0"/>
    <n v="0"/>
    <s v="Ejecutado"/>
    <n v="0"/>
    <m/>
    <m/>
    <m/>
    <m/>
    <m/>
    <m/>
    <m/>
    <m/>
    <m/>
    <m/>
    <m/>
    <n v="0"/>
    <n v="0"/>
    <n v="0"/>
    <n v="0"/>
    <n v="0"/>
    <n v="0"/>
    <n v="0"/>
    <s v="Diciembre"/>
    <s v="OAP-ACT_08;Oficina_Asesora_de_Planeación;Oficina_Asesora_de_Planeación"/>
    <s v=" |202001: Actividad con Reporte Trimestral, no se gestiona en el periodo."/>
    <s v="Actividad con Reporte Trimestral, no se gestiona en el periodo."/>
    <s v="-"/>
    <s v="-"/>
    <s v="-"/>
    <s v="-"/>
    <s v="-"/>
    <s v="-"/>
    <s v="-"/>
    <s v="-"/>
    <s v="-"/>
  </r>
  <r>
    <n v="199"/>
    <s v="PES_Definir"/>
    <s v="OE5"/>
    <s v="Fortalecimiento Institucional"/>
    <s v="SI"/>
    <s v="10. Plan de Acción Institucional - PAI"/>
    <s v="PAI"/>
    <s v="PPC_12"/>
    <s v="15. Plan de Participación Ciudadano"/>
    <s v="6. Plan de Participación Ciudadano - PPC"/>
    <s v="OAP-E_03"/>
    <s v="Consolidación del Seguimiento y la Evaluación del Plan de Participación Ciudadana 2019"/>
    <s v="OAP-ACT_09"/>
    <s v="1. Condiciones institucionales idóneas para la promoción de la participación ciudadana"/>
    <s v="OAP"/>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x v="0"/>
    <n v="5.1948051948051939E-3"/>
    <s v="Planeado"/>
    <n v="0"/>
    <n v="0"/>
    <n v="0"/>
    <n v="0"/>
    <n v="0"/>
    <n v="0"/>
    <n v="0"/>
    <n v="0"/>
    <n v="0"/>
    <n v="0"/>
    <n v="0"/>
    <n v="0"/>
    <n v="0"/>
    <s v="Ejecutado"/>
    <n v="0"/>
    <m/>
    <m/>
    <m/>
    <m/>
    <m/>
    <m/>
    <m/>
    <m/>
    <m/>
    <m/>
    <m/>
    <n v="0"/>
    <n v="0"/>
    <n v="0"/>
    <n v="0"/>
    <n v="0"/>
    <n v="0"/>
    <n v="0"/>
    <s v="Diciembre"/>
    <s v="OAP-ACT_09;Oficina_Asesora_de_Planeación;Oficina_Asesora_de_Planeación"/>
    <s v=" |202001: Actividad con Reporte Trimestral, no se gestiona en el periodo."/>
    <s v="Actividad con Reporte Trimestral, no se gestiona en el periodo."/>
    <s v="-"/>
    <s v="-"/>
    <s v="-"/>
    <s v="-"/>
    <s v="-"/>
    <s v="-"/>
    <s v="-"/>
    <s v="-"/>
    <s v="-"/>
  </r>
  <r>
    <n v="200"/>
    <s v="PES_Definir"/>
    <s v="OE5"/>
    <s v="Fortalecimiento Institucional"/>
    <s v="SI"/>
    <s v="10. Plan de Acción Institucional - PAI"/>
    <s v="PAI"/>
    <s v="PPC_12"/>
    <s v="15. Plan de Participación Ciudadano"/>
    <s v="6. Plan de Participación Ciudadano - PPC"/>
    <s v="OAP-E_03"/>
    <s v="Consolidación del Seguimiento y la Evaluación del Plan de Participación Ciudadana 2019"/>
    <s v="OAP-ACT_10"/>
    <s v="2. Promoción efectiva de la participación ciudadana"/>
    <s v="OAP"/>
    <x v="6"/>
    <s v="OAP-G_01"/>
    <s v="Oficina_Asesora_de_Planeación"/>
    <s v="OAP-D_01"/>
    <s v="Jefe_Oficina_Asesora_Planeación"/>
    <s v="Apoyo"/>
    <s v="Financiera"/>
    <s v="Funcionamiento"/>
    <m/>
    <m/>
    <m/>
    <m/>
    <s v="MIPG-P_03"/>
    <s v="MIPG-D_03-08"/>
    <n v="0"/>
    <n v="0"/>
    <n v="0"/>
    <n v="0"/>
    <n v="0"/>
    <n v="0"/>
    <n v="1"/>
    <s v="Actividades realizadas /Actividades programadas"/>
    <s v="POR_DEFINIR"/>
    <d v="2020-04-01T00:00:00"/>
    <d v="2020-12-30T00:00:00"/>
    <n v="4"/>
    <n v="12"/>
    <n v="9.1"/>
    <s v="Abril"/>
    <s v="Diciembre"/>
    <x v="0"/>
    <n v="5.1948051948051939E-3"/>
    <s v="Planeado"/>
    <n v="0"/>
    <n v="0"/>
    <n v="0"/>
    <n v="0"/>
    <n v="0"/>
    <n v="0"/>
    <n v="0"/>
    <n v="0"/>
    <n v="0"/>
    <n v="0"/>
    <n v="0"/>
    <n v="0"/>
    <n v="0"/>
    <s v="Ejecutado"/>
    <n v="0"/>
    <m/>
    <m/>
    <m/>
    <m/>
    <m/>
    <m/>
    <m/>
    <m/>
    <m/>
    <m/>
    <m/>
    <n v="0"/>
    <n v="0"/>
    <n v="0"/>
    <n v="0"/>
    <n v="0"/>
    <n v="0"/>
    <n v="0"/>
    <s v="Diciembre"/>
    <s v="OAP-ACT_10;Oficina_Asesora_de_Planeación;Oficina_Asesora_de_Planeación"/>
    <s v=" |202001: Actividad con Reporte Trimestral, no se gestiona en el periodo."/>
    <s v="Actividad con Reporte Trimestral, no se gestiona en el periodo."/>
    <s v="-"/>
    <s v="-"/>
    <s v="-"/>
    <s v="-"/>
    <s v="-"/>
    <s v="-"/>
    <s v="-"/>
    <s v="-"/>
    <s v="-"/>
  </r>
  <r>
    <n v="201"/>
    <s v="PES_Definir"/>
    <s v="OE5"/>
    <s v="Fortalecimiento Institucional"/>
    <s v="SI"/>
    <s v="10. Plan de Acción Institucional - PAI"/>
    <s v="PAI"/>
    <s v="PAI_10"/>
    <s v="2. Plan de Acción Institucional - PAI"/>
    <s v="Estratégico"/>
    <s v="OAP-E_04"/>
    <s v="Desarrollar Acciones para el Fortalecimiento Institucional."/>
    <s v="OAP-ACT_11"/>
    <s v="Actualización de la Cadena de Valor (Documentación)"/>
    <s v="OAP"/>
    <x v="6"/>
    <s v="OAP-G_01"/>
    <s v="Oficina_Asesora_de_Planeación"/>
    <s v="OAP-D_01"/>
    <s v="Jefe_Oficina_Asesora_Planeación"/>
    <s v="Apoyo"/>
    <s v="Financiera"/>
    <s v="Funcionamiento"/>
    <m/>
    <m/>
    <m/>
    <m/>
    <s v="MIPG-P_03"/>
    <s v="MIPG-D_03-04"/>
    <n v="0"/>
    <n v="0"/>
    <n v="0"/>
    <n v="0"/>
    <n v="0"/>
    <n v="0"/>
    <n v="4"/>
    <s v="Total Documentos Aprobados / Total de Documentos Pendientes"/>
    <s v="POR_DEFINIR"/>
    <d v="2020-09-01T00:00:00"/>
    <d v="2020-12-30T00:00:00"/>
    <n v="9"/>
    <n v="12"/>
    <n v="4"/>
    <s v="Septiembre"/>
    <s v="Diciembre"/>
    <x v="0"/>
    <n v="5.1948051948051939E-3"/>
    <s v="Planeado"/>
    <n v="0"/>
    <n v="1"/>
    <n v="1"/>
    <n v="1"/>
    <n v="1"/>
    <n v="1"/>
    <n v="1"/>
    <n v="1"/>
    <n v="1"/>
    <n v="1"/>
    <n v="1"/>
    <n v="1"/>
    <n v="11"/>
    <s v="Ejecutado"/>
    <n v="0"/>
    <m/>
    <m/>
    <m/>
    <m/>
    <m/>
    <m/>
    <m/>
    <m/>
    <m/>
    <m/>
    <m/>
    <n v="0"/>
    <n v="0"/>
    <n v="0"/>
    <n v="0"/>
    <n v="0"/>
    <n v="0"/>
    <n v="0"/>
    <s v="Diciembre"/>
    <s v="OAP-ACT_11;Oficina_Asesora_de_Planeación;Oficina_Asesora_de_Planeación"/>
    <s v=" |202001: Se realiza seguimeinto al cierre de los procesos en cadena de valor y se continúa con el cargue de información aprobada en la nueva cadena de valor, pendiente su finalización."/>
    <s v="Se realiza seguimeinto al cierre de los procesos en cadena de valor y se continúa con el cargue de información aprobada en la nueva cadena de valor, pendiente su finalización."/>
    <s v="-"/>
    <s v="-"/>
    <s v="-"/>
    <s v="-"/>
    <s v="-"/>
    <s v="-"/>
    <s v="-"/>
    <s v="-"/>
    <s v="-"/>
  </r>
  <r>
    <n v="202"/>
    <s v="PES_Definir"/>
    <s v="OE5"/>
    <s v="Fortalecimiento Institucional"/>
    <s v="SI"/>
    <s v="10. Plan de Acción Institucional - PAI"/>
    <s v="PAI"/>
    <s v="PAI_10"/>
    <s v="2. Plan de Acción Institucional - PAI"/>
    <s v="Estratégico"/>
    <s v="OAP-E_04"/>
    <s v="Desarrollar Acciones para el Fortalecimiento Institucional."/>
    <s v="OAP-ACT_12"/>
    <s v="Generación de Insumos para Campañas de Comunicaciones"/>
    <s v="OAP"/>
    <x v="6"/>
    <s v="OAP-G_01"/>
    <s v="Oficina_Asesora_de_Planeación"/>
    <s v="OAP-D_01"/>
    <s v="Jefe_Oficina_Asesora_Planeación"/>
    <s v="Apoyo"/>
    <s v="Financiera"/>
    <s v="Funcionamiento"/>
    <m/>
    <m/>
    <m/>
    <m/>
    <s v="MIPG-P_03"/>
    <s v="MIPG-D_03-04"/>
    <n v="0"/>
    <n v="0"/>
    <n v="0"/>
    <n v="0"/>
    <n v="0"/>
    <n v="0"/>
    <n v="1"/>
    <s v="No. De Contenidos Generados para Camapañas a Comunicaciones"/>
    <s v="POR_DEFINIR"/>
    <d v="2020-09-01T00:00:00"/>
    <d v="2020-12-30T00:00:00"/>
    <n v="9"/>
    <n v="12"/>
    <n v="4"/>
    <s v="Septiembre"/>
    <s v="Diciembre"/>
    <x v="0"/>
    <n v="5.1948051948051939E-3"/>
    <s v="Planeado"/>
    <n v="1"/>
    <n v="0"/>
    <n v="0"/>
    <n v="0"/>
    <n v="0"/>
    <n v="0"/>
    <n v="0"/>
    <n v="0"/>
    <n v="0"/>
    <n v="0"/>
    <n v="0"/>
    <n v="0"/>
    <n v="1"/>
    <s v="Ejecutado"/>
    <n v="1"/>
    <m/>
    <m/>
    <m/>
    <m/>
    <m/>
    <m/>
    <m/>
    <m/>
    <m/>
    <m/>
    <m/>
    <n v="1"/>
    <n v="1"/>
    <n v="1"/>
    <n v="1"/>
    <n v="5.1948051948051939E-3"/>
    <n v="5.1948051948051939E-3"/>
    <n v="0"/>
    <n v="0"/>
    <s v="OAP-ACT_12;Oficina_Asesora_de_Planeación;Oficina_Asesora_de_Planeación"/>
    <s v=" |202001: Se realizó la campaña &quot;Divulgación de Plan Anticorrucpción y Atención al Ciudadano&quot;"/>
    <s v="Se realizó la campaña &quot;Divulgación de Plan Anticorrucpción y Atención al Ciudadano&quot;"/>
    <s v="-"/>
    <s v="-"/>
    <s v="-"/>
    <s v="-"/>
    <s v="-"/>
    <s v="-"/>
    <s v="-"/>
    <s v="-"/>
    <s v="-"/>
  </r>
  <r>
    <n v="203"/>
    <s v="PES_Definir"/>
    <s v="OE5"/>
    <s v="Fortalecimiento Institucional"/>
    <s v="SI"/>
    <s v="10. Plan de Acción Institucional - PAI"/>
    <s v="PAI"/>
    <s v="PAI_10"/>
    <s v="2. Plan de Acción Institucional - PAI"/>
    <s v="Estratégico"/>
    <s v="OAP-E_04"/>
    <s v="Desarrollar Acciones para el Fortalecimiento Institucional."/>
    <s v="OAP-ACT_13"/>
    <s v="Asesorar, Planear y Evaluar la gestión de la Entidad. "/>
    <s v="OAP"/>
    <x v="6"/>
    <s v="OAP-G_01"/>
    <s v="Oficina_Asesora_de_Planeación"/>
    <s v="OAP-D_01"/>
    <s v="Jefe_Oficina_Asesora_Planeación"/>
    <s v="Apoyo"/>
    <s v="Financiera"/>
    <s v="Funcionamiento"/>
    <m/>
    <m/>
    <m/>
    <m/>
    <s v="MIPG-P_03"/>
    <s v="MIPG-D_03-04"/>
    <n v="0"/>
    <n v="0"/>
    <n v="0"/>
    <n v="0"/>
    <n v="0"/>
    <n v="0"/>
    <n v="1"/>
    <s v="No. De Alertas Emitidas / No. Acciones Solicitadas"/>
    <s v="POR_DEFINIR"/>
    <d v="2020-01-01T00:00:00"/>
    <d v="2020-12-30T00:00:00"/>
    <n v="1"/>
    <n v="12"/>
    <n v="12.133333333333333"/>
    <s v="Enero"/>
    <s v="Diciembre"/>
    <x v="0"/>
    <n v="5.1948051948051939E-3"/>
    <s v="Planeado"/>
    <n v="1"/>
    <n v="1"/>
    <n v="1"/>
    <n v="1"/>
    <n v="1"/>
    <n v="1"/>
    <n v="1"/>
    <n v="1"/>
    <n v="1"/>
    <n v="1"/>
    <n v="1"/>
    <n v="1"/>
    <n v="12"/>
    <s v="Ejecutado"/>
    <n v="1"/>
    <m/>
    <m/>
    <m/>
    <m/>
    <m/>
    <m/>
    <m/>
    <m/>
    <m/>
    <m/>
    <m/>
    <n v="1"/>
    <n v="8.3333333333333329E-2"/>
    <n v="1"/>
    <n v="1"/>
    <n v="4.3290043290043279E-4"/>
    <n v="5.1948051948051939E-3"/>
    <n v="0"/>
    <s v="Diciembre"/>
    <s v="OAP-ACT_13;Oficina_Asesora_de_Planeación;Oficina_Asesora_de_Planeación"/>
    <s v=" |202001: Se Realiza procesos de acompañamiento a las Dependencias para formaulación y aprobación de Metas 2020. Desarrollo de Herramienta de Seguimiento PAI e Investigaciones."/>
    <s v="Se Realiza procesos de acompañamiento a las Dependencias para formaulación y aprobación de Metas 2020. Desarrollo de Herramienta de Seguimiento PAI e Investigaciones."/>
    <s v="-"/>
    <s v="-"/>
    <s v="-"/>
    <s v="-"/>
    <s v="-"/>
    <s v="-"/>
    <s v="-"/>
    <s v="-"/>
    <s v="-"/>
  </r>
  <r>
    <n v="204"/>
    <s v="PES_Definir"/>
    <s v="OE5"/>
    <s v="Fortalecimiento Institucional"/>
    <s v="SI"/>
    <s v="10. Plan de Acción Institucional - PAI"/>
    <s v="PAI"/>
    <s v="PAI_10"/>
    <s v="2. Plan de Acción Institucional - PAI"/>
    <s v="Estratégico"/>
    <s v="OAP-E_04"/>
    <s v="Desarrollar Acciones para el Fortalecimiento Institucional."/>
    <s v="OAP-ACT_14"/>
    <s v="Desarrollar Comité Institucional de Gestión y Desempeño."/>
    <s v="OAP"/>
    <x v="6"/>
    <s v="OAP-G_01"/>
    <s v="Oficina_Asesora_de_Planeación"/>
    <s v="OAP-D_01"/>
    <s v="Jefe_Oficina_Asesora_Planeación"/>
    <s v="Apoyo"/>
    <s v="Financiera"/>
    <s v="Funcionamiento"/>
    <m/>
    <m/>
    <m/>
    <m/>
    <s v="MIPG-P_03"/>
    <s v="MIPG-D_03-04"/>
    <n v="0"/>
    <n v="0"/>
    <n v="0"/>
    <n v="0"/>
    <n v="0"/>
    <n v="0"/>
    <n v="1"/>
    <s v="No. Comités Efectivos / No. Citaciones Realizadas"/>
    <s v="POR_DEFINIR"/>
    <d v="2020-03-01T00:00:00"/>
    <d v="2020-12-30T00:00:00"/>
    <n v="3"/>
    <n v="12"/>
    <n v="10.133333333333333"/>
    <s v="Marzo"/>
    <s v="Diciembre"/>
    <x v="0"/>
    <n v="5.1948051948051939E-3"/>
    <s v="Planeado"/>
    <n v="0"/>
    <n v="0"/>
    <n v="1"/>
    <n v="0"/>
    <n v="0"/>
    <n v="1"/>
    <n v="0"/>
    <n v="0"/>
    <n v="1"/>
    <n v="0"/>
    <n v="0"/>
    <n v="1"/>
    <n v="4"/>
    <s v="Ejecutado"/>
    <n v="0"/>
    <m/>
    <m/>
    <m/>
    <m/>
    <m/>
    <m/>
    <m/>
    <m/>
    <m/>
    <m/>
    <m/>
    <n v="0"/>
    <n v="0"/>
    <n v="0"/>
    <n v="0"/>
    <n v="0"/>
    <n v="0"/>
    <n v="0"/>
    <s v="Diciembre"/>
    <s v="OAP-ACT_14;Oficina_Asesora_de_Planeación;Oficina_Asesora_de_Planeación"/>
    <s v=" |202001: No se tienen Programadas Actividades para el Periodo."/>
    <s v="No se tienen Programadas Actividades para el Periodo."/>
    <s v="-"/>
    <s v="-"/>
    <s v="-"/>
    <s v="-"/>
    <s v="-"/>
    <s v="-"/>
    <s v="-"/>
    <s v="-"/>
    <s v="-"/>
  </r>
  <r>
    <n v="205"/>
    <s v="PES_03"/>
    <s v="OE5"/>
    <s v="Fortalecimiento Institucional"/>
    <s v="SI"/>
    <s v="10. Fortalecimiento Intitucional"/>
    <s v="PEI"/>
    <s v="PEI_02"/>
    <s v=" 1. Plan Estratégico Institucional - PEI"/>
    <s v="PEI_10 - Fortalecimiento Institucional"/>
    <s v="OAP-E_05"/>
    <s v="Desarrollo de Acciones para Lograr Calificación Intermedia de Evaluación MIPG."/>
    <s v="OAP-ACT_15"/>
    <s v="Aplicar los Autodiagnósticos por Dependencias en cada una de las Dimensiones de MIPG."/>
    <s v="OAP"/>
    <x v="6"/>
    <s v="OAP-G_01"/>
    <s v="Oficina_Asesora_de_Planeación"/>
    <s v="OAP-D_01"/>
    <s v="Jefe_Oficina_Asesora_Planeación"/>
    <s v="Apoyo"/>
    <s v="Financiera"/>
    <s v="Mejoramiento"/>
    <s v="C-2499-0600-2-0-2499061-02"/>
    <s v="2499060_03"/>
    <n v="240000000"/>
    <m/>
    <s v="MIPG-P_03"/>
    <s v="MIPG-D_03-04"/>
    <n v="0"/>
    <n v="0"/>
    <n v="0"/>
    <n v="0"/>
    <n v="0"/>
    <n v="0"/>
    <n v="1"/>
    <s v="% de Avance de los Autodiagnósticos por Dimensión"/>
    <s v="POR_DEFINIR"/>
    <d v="2020-02-01T00:00:00"/>
    <d v="2020-12-31T00:00:00"/>
    <n v="2"/>
    <n v="12"/>
    <n v="11.133333333333333"/>
    <s v="Febrero"/>
    <s v="Diciembre"/>
    <x v="0"/>
    <n v="0.02"/>
    <s v="Planeado"/>
    <n v="0"/>
    <n v="0.5"/>
    <n v="0.5"/>
    <n v="0"/>
    <n v="0"/>
    <n v="0"/>
    <n v="0"/>
    <n v="0"/>
    <n v="0"/>
    <n v="0"/>
    <n v="0"/>
    <n v="0"/>
    <n v="1"/>
    <s v="Ejecutado"/>
    <n v="0"/>
    <m/>
    <m/>
    <m/>
    <m/>
    <m/>
    <m/>
    <m/>
    <m/>
    <m/>
    <m/>
    <m/>
    <n v="0"/>
    <n v="0"/>
    <n v="0"/>
    <n v="0"/>
    <n v="0"/>
    <n v="0"/>
    <s v="Por Ejecutar"/>
    <s v="Diciembre"/>
    <s v="OAP-ACT_15;Oficina_Asesora_de_Planeación;Oficina_Asesora_de_Planeación"/>
    <s v=" |202001: No se tienen Programadas Actividades para el Periodo."/>
    <s v="No se tienen Programadas Actividades para el Periodo."/>
    <s v="-"/>
    <s v="-"/>
    <s v="-"/>
    <s v="-"/>
    <s v="-"/>
    <s v="-"/>
    <s v="-"/>
    <s v="-"/>
    <s v="-"/>
  </r>
  <r>
    <n v="206"/>
    <s v="PES_03"/>
    <s v="OE5"/>
    <s v="Fortalecimiento Institucional"/>
    <s v="SI"/>
    <s v="10. Fortalecimiento Intitucional"/>
    <s v="PEI"/>
    <s v="PEI_02"/>
    <s v=" 1. Plan Estratégico Institucional - PEI"/>
    <s v="PEI_10 - Fortalecimiento Institucional"/>
    <s v="OAP-E_05"/>
    <s v="Desarrollo de Acciones para Lograr Calificación Intermedia de Evaluación MIPG."/>
    <s v="OAP-ACT_16"/>
    <s v="Implementación del Plan de Trabajo por Dimensiones MIPG para las Dependencias."/>
    <s v="OAP"/>
    <x v="6"/>
    <s v="OAP-G_01"/>
    <s v="Oficina_Asesora_de_Planeación"/>
    <s v="OAP-D_01"/>
    <s v="Jefe_Oficina_Asesora_Planeación"/>
    <s v="Apoyo"/>
    <s v="Financiera"/>
    <s v="Mejoramiento"/>
    <s v="C-2499-0600-2-0-2499061-02"/>
    <s v="2499060_03"/>
    <n v="0"/>
    <m/>
    <s v="MIPG-P_03"/>
    <s v="MIPG-D_03-04"/>
    <n v="0"/>
    <n v="0"/>
    <n v="0"/>
    <n v="0"/>
    <n v="0"/>
    <n v="0"/>
    <n v="1"/>
    <s v="No. Productos por Dimensión Implementadas / No. Total de Productos por Dimensión"/>
    <s v="POR_DEFINIR"/>
    <d v="2020-02-01T00:00:00"/>
    <d v="2020-12-31T00:00:00"/>
    <n v="2"/>
    <n v="12"/>
    <n v="11.133333333333333"/>
    <s v="Febrero"/>
    <s v="Diciembre"/>
    <x v="0"/>
    <n v="0.02"/>
    <s v="Planeado"/>
    <n v="0"/>
    <n v="0"/>
    <n v="0.1"/>
    <n v="0.1"/>
    <n v="0.1"/>
    <n v="0.1"/>
    <n v="0.1"/>
    <n v="0.1"/>
    <n v="0.1"/>
    <n v="0.1"/>
    <n v="0.1"/>
    <n v="0.1"/>
    <n v="0.99999999999999989"/>
    <s v="Ejecutado"/>
    <n v="0"/>
    <m/>
    <m/>
    <m/>
    <m/>
    <m/>
    <m/>
    <m/>
    <m/>
    <m/>
    <m/>
    <m/>
    <n v="0"/>
    <n v="0"/>
    <n v="0"/>
    <n v="0"/>
    <n v="0"/>
    <n v="0"/>
    <s v="Por Ejecutar"/>
    <s v="Diciembre"/>
    <s v="OAP-ACT_16;Oficina_Asesora_de_Planeación;Oficina_Asesora_de_Planeación"/>
    <s v=" |202001: No se tienen Programadas Actividades para el Periodo."/>
    <s v="No se tienen Programadas Actividades para el Periodo."/>
    <s v="-"/>
    <s v="-"/>
    <s v="-"/>
    <s v="-"/>
    <s v="-"/>
    <s v="-"/>
    <s v="-"/>
    <s v="-"/>
    <s v="-"/>
  </r>
  <r>
    <n v="207"/>
    <s v="PES_03"/>
    <s v="OE5"/>
    <s v="Fortalecimiento Institucional"/>
    <s v="SI"/>
    <s v="10. Fortalecimiento Intitucional"/>
    <s v="PEI"/>
    <s v="PEI_02"/>
    <s v=" 1. Plan Estratégico Institucional - PEI"/>
    <s v="PEI_10 - Fortalecimiento Institucional"/>
    <s v="OAP-E_05"/>
    <s v="Desarrollo de Acciones para Lograr Calificación Intermedia de Evaluación MIPG."/>
    <s v="OAP-ACT_17"/>
    <s v="Seguimiento al Plan de Trabajo por Dimensiones de MIPG"/>
    <s v="OAP"/>
    <x v="6"/>
    <s v="OAP-G_01"/>
    <s v="Oficina_Asesora_de_Planeación"/>
    <s v="OAP-D_01"/>
    <s v="Jefe_Oficina_Asesora_Planeación"/>
    <s v="Apoyo"/>
    <s v="Financiera"/>
    <s v="Mejoramiento"/>
    <s v="C-2499-0600-2-0-2499061-02"/>
    <s v="2499060_03"/>
    <n v="0"/>
    <m/>
    <s v="MIPG-P_03"/>
    <s v="MIPG-D_03-04"/>
    <n v="0"/>
    <n v="0"/>
    <n v="0"/>
    <n v="0"/>
    <n v="0"/>
    <n v="0"/>
    <n v="1"/>
    <s v="% Implementación de Planes de Acción para MIPG"/>
    <s v="POR_DEFINIR"/>
    <d v="2020-02-01T00:00:00"/>
    <d v="2020-12-31T00:00:00"/>
    <n v="2"/>
    <n v="12"/>
    <n v="11.133333333333333"/>
    <s v="Febrero"/>
    <s v="Diciembre"/>
    <x v="0"/>
    <n v="0.02"/>
    <s v="Planeado"/>
    <n v="1"/>
    <n v="1"/>
    <n v="1"/>
    <n v="1"/>
    <n v="1"/>
    <n v="1"/>
    <n v="1"/>
    <n v="1"/>
    <n v="1"/>
    <n v="1"/>
    <n v="1"/>
    <n v="1"/>
    <n v="12"/>
    <s v="Ejecutado"/>
    <n v="0"/>
    <m/>
    <m/>
    <m/>
    <m/>
    <m/>
    <m/>
    <m/>
    <m/>
    <m/>
    <m/>
    <m/>
    <n v="0"/>
    <n v="0"/>
    <n v="1"/>
    <n v="0"/>
    <n v="0"/>
    <n v="0"/>
    <s v="Por Ejecutar"/>
    <s v="Diciembre"/>
    <s v="OAP-ACT_17;Oficina_Asesora_de_Planeación;Oficina_Asesora_de_Planeación"/>
    <s v=" |202001: No se tienen Programadas Actividades para el Periodo."/>
    <s v="No se tienen Programadas Actividades para el Periodo."/>
    <s v="-"/>
    <s v="-"/>
    <s v="-"/>
    <s v="-"/>
    <s v="-"/>
    <s v="-"/>
    <s v="-"/>
    <s v="-"/>
    <s v="-"/>
  </r>
  <r>
    <n v="208"/>
    <s v="PES_Definir"/>
    <s v="OE5"/>
    <s v="Fortalecimiento Institucional"/>
    <s v="SI"/>
    <s v="10. Plan de Acción Institucional - PAI"/>
    <s v="PAI"/>
    <s v="PAI_10"/>
    <s v="2. Plan de Acción Institucional - PAI"/>
    <s v="Seguimiento_Solicitudes"/>
    <s v="OAP-E_06"/>
    <s v="Resolver Solicitudes y/o Radicaciones allegadas a la Dependencia"/>
    <s v="OAP-ACT_18"/>
    <s v="Gestión Quejas, Reclamos, Solicitudes y Denuncias."/>
    <s v="OAP"/>
    <x v="6"/>
    <s v="OAP-G_01"/>
    <s v="Oficina_Asesora_de_Planeación"/>
    <s v="OAP-D_01"/>
    <s v="Jefe_Oficina_Asesora_Planeación"/>
    <s v="Apoyo"/>
    <s v="Financiera"/>
    <s v="Funcionamiento"/>
    <m/>
    <m/>
    <m/>
    <m/>
    <s v="MIPG-P_03"/>
    <s v="MIPG-D_03-04"/>
    <n v="0"/>
    <n v="0"/>
    <n v="0"/>
    <n v="0"/>
    <n v="0"/>
    <n v="0"/>
    <n v="1"/>
    <s v=" No. de Solicitudes Gestionadas / No. de Solicitudes Ingresadas "/>
    <s v="POR_DEFINIR"/>
    <d v="2020-01-01T00:00:00"/>
    <d v="2020-12-31T00:00:00"/>
    <n v="1"/>
    <n v="12"/>
    <n v="12.166666666666666"/>
    <s v="Enero"/>
    <s v="Diciembre"/>
    <x v="0"/>
    <n v="5.1948051948051939E-3"/>
    <s v="Planeado"/>
    <n v="17"/>
    <n v="0"/>
    <n v="0"/>
    <n v="0"/>
    <n v="0"/>
    <n v="0"/>
    <n v="0"/>
    <n v="0"/>
    <n v="0"/>
    <n v="0"/>
    <n v="0"/>
    <n v="0"/>
    <n v="17"/>
    <s v="Ejecutado"/>
    <n v="17"/>
    <m/>
    <m/>
    <m/>
    <m/>
    <m/>
    <m/>
    <m/>
    <m/>
    <m/>
    <m/>
    <m/>
    <n v="17"/>
    <n v="1"/>
    <n v="17"/>
    <n v="1"/>
    <n v="5.1948051948051939E-3"/>
    <n v="5.1948051948051939E-3"/>
    <n v="0"/>
    <n v="0"/>
    <s v="OAP-ACT_18;Oficina_Asesora_de_Planeación;Oficina_Asesora_de_Planeación"/>
    <s v=" |202001: En cuadro de seguimiento SEG_Investigaciones_2020, se refleja gestión PQRS."/>
    <s v="En cuadro de seguimiento SEG_Investigaciones_2020, se refleja gestión PQRS."/>
    <s v="-"/>
    <s v="-"/>
    <s v="-"/>
    <s v="-"/>
    <s v="-"/>
    <s v="-"/>
    <s v="-"/>
    <s v="-"/>
    <s v="-"/>
  </r>
  <r>
    <n v="209"/>
    <s v="PES_Definir"/>
    <s v="OE5"/>
    <s v="Fortalecimiento Institucional"/>
    <s v="SI"/>
    <s v="10. Plan de Acción Institucional - PAI"/>
    <s v="PAI"/>
    <s v="PAI_10"/>
    <s v="2. Plan de Acción Institucional - PAI"/>
    <s v="Estratégico"/>
    <s v="OAP-E_07"/>
    <s v="Seguimiento a Políticas en Documentos CONPES"/>
    <s v="OAP-ACT_19"/>
    <s v="Efectuar seguimiento a compromisos consolidados en Documentos CONPES"/>
    <s v="OAP"/>
    <x v="6"/>
    <s v="OAP-G_01"/>
    <s v="Oficina_Asesora_de_Planeación"/>
    <s v="OAP-D_01"/>
    <s v="Jefe_Oficina_Asesora_Planeación"/>
    <s v="Apoyo"/>
    <s v="Financiera"/>
    <s v="Funcionamiento"/>
    <m/>
    <m/>
    <m/>
    <m/>
    <s v="MIPG-P_03"/>
    <s v="MIPG-D_03-04"/>
    <n v="0"/>
    <n v="0"/>
    <n v="0"/>
    <n v="0"/>
    <n v="0"/>
    <n v="0"/>
    <n v="4"/>
    <s v="# de Acompañamiento trimestral realizado / # Seguimientos Compromisos Programados"/>
    <s v="POR_DEFINIR"/>
    <d v="2020-04-01T00:00:00"/>
    <d v="2020-08-30T00:00:00"/>
    <n v="4"/>
    <n v="8"/>
    <n v="5.0333333333333332"/>
    <s v="Abril"/>
    <s v="Agosto"/>
    <x v="2"/>
    <n v="5.1948051948051939E-3"/>
    <s v="Planeado"/>
    <n v="0"/>
    <n v="0"/>
    <n v="1"/>
    <n v="0"/>
    <n v="0"/>
    <n v="1"/>
    <n v="0"/>
    <n v="0"/>
    <n v="1"/>
    <n v="0"/>
    <n v="0"/>
    <n v="1"/>
    <n v="4"/>
    <s v="Ejecutado"/>
    <n v="0"/>
    <m/>
    <m/>
    <m/>
    <m/>
    <m/>
    <m/>
    <m/>
    <m/>
    <m/>
    <m/>
    <m/>
    <n v="0"/>
    <n v="0"/>
    <n v="0"/>
    <n v="0"/>
    <n v="0"/>
    <n v="0"/>
    <n v="0"/>
    <s v="Agosto"/>
    <s v="OAP-ACT_19;Oficina_Asesora_de_Planeación;Oficina_Asesora_de_Planeación"/>
    <s v=" |202001: No se programaron reportes para el mes de Enero, el Sisconpes en correo nos informa que en el mes de marzo de 2020 se habilitará el corte de seguimiento 2019-II para reportar los avances de los compromisos adquiridos en documento CONPES3744"/>
    <s v="No se programaron reportes para el mes de Enero, el Sisconpes en correo nos informa que en el mes de marzo de 2020 se habilitará el corte de seguimiento 2019-II para reportar los avances de los compromisos adquiridos en documento CONPES3744"/>
    <s v="-"/>
    <s v="-"/>
    <s v="-"/>
    <s v="-"/>
    <s v="-"/>
    <s v="-"/>
    <s v="-"/>
    <s v="-"/>
    <s v="-"/>
  </r>
  <r>
    <n v="210"/>
    <s v="PES_Definir"/>
    <s v="OE5"/>
    <s v="Fortalecimiento Institucional"/>
    <s v="SI"/>
    <s v="10. Plan de Acción Institucional - PAI"/>
    <s v="PAI"/>
    <s v="PAI_10"/>
    <s v="2. Plan de Acción Institucional - PAI"/>
    <s v="Estratégico"/>
    <s v="OAP-E_07"/>
    <s v="Seguimiento a Políticas en Documentos CONPES"/>
    <s v="OAP-ACT_20"/>
    <s v="Generación de Alertas a las Dependencias sobre compromisos en Documentos CONPES"/>
    <s v="OAP"/>
    <x v="6"/>
    <s v="OAP-G_01"/>
    <s v="Oficina_Asesora_de_Planeación"/>
    <s v="OAP-D_01"/>
    <s v="Jefe_Oficina_Asesora_Planeación"/>
    <s v="Apoyo"/>
    <s v="Financiera"/>
    <s v="Funcionamiento"/>
    <m/>
    <m/>
    <m/>
    <m/>
    <s v="MIPG-P_03"/>
    <s v="MIPG-D_03-04"/>
    <n v="0"/>
    <n v="0"/>
    <n v="0"/>
    <n v="0"/>
    <n v="0"/>
    <n v="0"/>
    <n v="1"/>
    <s v="No. Acciones Implementadas / No. Alertas Emitidas "/>
    <s v="POR_DEFINIR"/>
    <d v="2020-04-01T00:00:00"/>
    <d v="2020-08-30T00:00:00"/>
    <n v="4"/>
    <n v="8"/>
    <n v="5.0333333333333332"/>
    <s v="Abril"/>
    <s v="Agosto"/>
    <x v="2"/>
    <n v="5.1948051948051939E-3"/>
    <s v="Planeado"/>
    <n v="1"/>
    <n v="0"/>
    <n v="0"/>
    <n v="0"/>
    <n v="0"/>
    <n v="0"/>
    <n v="0"/>
    <n v="0"/>
    <n v="0"/>
    <n v="0"/>
    <n v="0"/>
    <n v="0"/>
    <n v="1"/>
    <s v="Ejecutado"/>
    <n v="1"/>
    <m/>
    <m/>
    <m/>
    <m/>
    <m/>
    <m/>
    <m/>
    <m/>
    <m/>
    <m/>
    <m/>
    <n v="1"/>
    <n v="1"/>
    <n v="1"/>
    <n v="1"/>
    <n v="5.1948051948051939E-3"/>
    <n v="5.1948051948051939E-3"/>
    <n v="0"/>
    <n v="0"/>
    <s v="OAP-ACT_20;Oficina_Asesora_de_Planeación;Oficina_Asesora_de_Planeación"/>
    <s v=" |202001: 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Comunicaciones a la Delegatura de Transito y Transporte Terrestre sobre compromisos Documento Conpes 3963 envío  documento Nueva Visión de la Política Nacional Logística de la Misión de Logística y Comercio Exterior, de apoyo para la gestión para el logro de las acciones enunciadas, gestion documento de autorización para el tratamiento de datos personal y consecución en Talento Humano del Acta de posesión con el fin de realizar el registro de usuario en el Sisconpes. "/>
    <s v="-"/>
    <s v="-"/>
    <s v="-"/>
    <s v="-"/>
    <s v="-"/>
    <s v="-"/>
    <s v="-"/>
    <s v="-"/>
    <s v="-"/>
  </r>
  <r>
    <n v="211"/>
    <s v="PES_Definir"/>
    <s v="OE5"/>
    <s v="Fortalecimiento Institucional"/>
    <s v="SI"/>
    <s v="10. Plan de Acción Institucional - PAI"/>
    <s v="PAI"/>
    <s v="PAI_10"/>
    <s v="2. Plan de Acción Institucional - PAI"/>
    <s v="Estratégico"/>
    <s v="OAP-E_08"/>
    <s v="Plan de Mejoramiento de Registro Administrativo de Inversiones"/>
    <s v="OAP-ACT_21"/>
    <s v="Seguimiento a Implementación de Plan de Fortalecimiento Registros Administrativos Inversiones en Obras y Equipos Portuarios y Sectores Críticos de Accidentalidad"/>
    <s v="OAP"/>
    <x v="6"/>
    <s v="OAP-G_01"/>
    <s v="Oficina_Asesora_de_Planeación"/>
    <s v="OAP-D_01"/>
    <s v="Jefe_Oficina_Asesora_Planeación"/>
    <s v="Apoyo"/>
    <s v="Financiera"/>
    <s v="Funcionamiento"/>
    <m/>
    <m/>
    <m/>
    <m/>
    <s v="MIPG-P_03"/>
    <s v="MIPG-D_03-04"/>
    <n v="0"/>
    <n v="0"/>
    <n v="0"/>
    <n v="0"/>
    <n v="0"/>
    <n v="0"/>
    <n v="1"/>
    <s v="No. Acciones Implementadas / No. Alertas Emitidas "/>
    <s v="POR_DEFINIR"/>
    <d v="2020-04-01T00:00:00"/>
    <d v="2020-08-30T00:00:00"/>
    <n v="4"/>
    <n v="8"/>
    <n v="5.0333333333333332"/>
    <s v="Abril"/>
    <s v="Agosto"/>
    <x v="2"/>
    <n v="5.1948051948051939E-3"/>
    <s v="Planeado"/>
    <n v="0"/>
    <n v="0"/>
    <n v="0.25"/>
    <n v="0"/>
    <n v="0"/>
    <n v="0.25"/>
    <n v="0"/>
    <n v="0"/>
    <n v="0.25"/>
    <n v="0"/>
    <n v="0"/>
    <n v="0.25"/>
    <n v="1"/>
    <s v="Ejecutado"/>
    <n v="0.15"/>
    <m/>
    <m/>
    <m/>
    <m/>
    <m/>
    <m/>
    <m/>
    <m/>
    <m/>
    <m/>
    <m/>
    <n v="0.15"/>
    <n v="0.15"/>
    <n v="0"/>
    <n v="0"/>
    <n v="7.7922077922077911E-4"/>
    <n v="0"/>
    <n v="0"/>
    <s v="Agosto"/>
    <s v="OAP-ACT_21;Oficina_Asesora_de_Planeación;Oficina_Asesora_de_Planeación"/>
    <s v=" |202001: 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No se tienen Programadas Actividades para el Periodo, sin embargo, se hizo propuesta del Plan de Fortalecimiento del Registro Administrativo inversiones en obras y equipos portuarios a través del memorando 20204000000793 del 3 de enero de 2020, se realizó la socialización a las Delegaturas de Protección a usuarios y la Delegatura de Concesiones e Infraestructura sobre el Diagnóstico de Sectores Criticos de Accidentalidad y el Plan de Mejoramiento"/>
    <s v="-"/>
    <s v="-"/>
    <s v="-"/>
    <s v="-"/>
    <s v="-"/>
    <s v="-"/>
    <s v="-"/>
    <s v="-"/>
    <s v="-"/>
  </r>
  <r>
    <n v="212"/>
    <s v="PES_Definir"/>
    <s v="OE5"/>
    <s v="Fortalecimiento Institucional"/>
    <s v="SI"/>
    <s v="10. Plan de Acción Institucional - PAI"/>
    <s v="PAI"/>
    <s v="PAI_10"/>
    <s v="2. Plan de Acción Institucional - PAI"/>
    <s v="Estratégico"/>
    <s v="OAP-E_08"/>
    <s v="Plan de Mejoramiento de Registro Administrativo de Inversiones"/>
    <s v="OAP-ACT_22"/>
    <s v="Seguimiento a la Certificación de Evaluación de la Calidad de la Operación Estadística de tráfico Portuario en Colombia"/>
    <s v="OAP"/>
    <x v="6"/>
    <s v="OAP-G_01"/>
    <s v="Oficina_Asesora_de_Planeación"/>
    <s v="OAP-D_01"/>
    <s v="Jefe_Oficina_Asesora_Planeación"/>
    <s v="Apoyo"/>
    <s v="Financiera"/>
    <s v="Funcionamiento"/>
    <m/>
    <m/>
    <m/>
    <m/>
    <s v="MIPG-P_03"/>
    <s v="MIPG-D_03-04"/>
    <n v="0"/>
    <n v="0"/>
    <n v="0"/>
    <n v="0"/>
    <n v="0"/>
    <n v="0"/>
    <n v="1"/>
    <s v="No. Acciones Implementadas / No. Alertas Emitidas "/>
    <s v="POR_DEFINIR"/>
    <d v="2020-04-01T00:00:00"/>
    <d v="2020-08-30T00:00:00"/>
    <n v="4"/>
    <n v="8"/>
    <n v="5.0333333333333332"/>
    <s v="Abril"/>
    <s v="Agosto"/>
    <x v="2"/>
    <n v="5.1948051948051939E-3"/>
    <s v="Planeado"/>
    <n v="0"/>
    <n v="0"/>
    <n v="0"/>
    <n v="0.33329999999999999"/>
    <n v="0"/>
    <n v="0"/>
    <n v="0.33329999999999999"/>
    <n v="0"/>
    <n v="0"/>
    <n v="0.33339999999999997"/>
    <n v="0"/>
    <n v="0"/>
    <n v="1"/>
    <s v="Ejecutado"/>
    <n v="0.05"/>
    <m/>
    <m/>
    <m/>
    <m/>
    <m/>
    <m/>
    <m/>
    <m/>
    <m/>
    <m/>
    <m/>
    <n v="0.05"/>
    <n v="0.05"/>
    <n v="0"/>
    <n v="0"/>
    <n v="2.5974025974025969E-4"/>
    <n v="0"/>
    <n v="0"/>
    <s v="Agosto"/>
    <s v="OAP-ACT_22;Oficina_Asesora_de_Planeación;Oficina_Asesora_de_Planeación"/>
    <s v=" |202001: Se hizo oficio para el Director del Dane comuicandole la disposición de realizar la evaluación de la operación estadistica de Trafico portuario en colombia, en el último cuatrimestre del presente año , el cual se envió en enero de la presente anualidad"/>
    <s v="Se hizo oficio para el Director del Dane comuicandole la disposición de realizar la evaluación de la operación estadistica de Trafico portuario en colombia, en el último cuatrimestre del presente año , el cual se envió en enero de la presente anualidad"/>
    <s v="-"/>
    <s v="-"/>
    <s v="-"/>
    <s v="-"/>
    <s v="-"/>
    <s v="-"/>
    <s v="-"/>
    <s v="-"/>
    <s v="-"/>
  </r>
  <r>
    <n v="213"/>
    <s v="PES_Definir"/>
    <s v="OE5"/>
    <s v="Fortalecimiento Institucional"/>
    <s v="SI"/>
    <s v="10. Plan de Acción Institucional - PAI"/>
    <s v="PAI"/>
    <s v="PAI_10"/>
    <s v="2. Plan de Acción Institucional - PAI"/>
    <s v="Seguimiento_Solicitudes"/>
    <s v="OCI-E_01"/>
    <s v="Resolver Solicitudes y/o Radicaciones allegadas a la Dependencia"/>
    <s v="OCI-ACT_01"/>
    <s v="Gestión Quejas, Reclamos, Solicitudes y Denuncias según compentencia de la Oficina."/>
    <s v="OCI"/>
    <x v="7"/>
    <s v="OCI-G_01"/>
    <s v="Oficina_de_Control_Interno"/>
    <s v="OCI-D_01"/>
    <s v="Oficina_de_Control_Interno"/>
    <s v="Apoyo"/>
    <s v="Administrativa"/>
    <s v="Funcionamiento"/>
    <m/>
    <m/>
    <m/>
    <m/>
    <s v="MIPG-P_07"/>
    <s v="MIPG-D_07-01"/>
    <n v="0"/>
    <n v="0"/>
    <n v="0"/>
    <n v="0"/>
    <n v="0"/>
    <n v="0"/>
    <n v="1"/>
    <s v=" No. de Solicitudes Gestionadas / No. de Solicitudes Ingresadas "/>
    <s v="POR_DEFINIR"/>
    <d v="2020-01-01T00:00:00"/>
    <d v="2020-12-31T00:00:00"/>
    <n v="1"/>
    <n v="12"/>
    <n v="12.166666666666666"/>
    <s v="Enero"/>
    <s v="Diciembre"/>
    <x v="0"/>
    <n v="5.1948051948051939E-3"/>
    <s v="Planeado"/>
    <n v="2"/>
    <n v="0"/>
    <n v="0"/>
    <n v="0"/>
    <n v="0"/>
    <n v="0"/>
    <n v="0"/>
    <n v="0"/>
    <n v="0"/>
    <n v="0"/>
    <n v="0"/>
    <n v="0"/>
    <n v="2"/>
    <s v="Ejecutado"/>
    <n v="2"/>
    <m/>
    <m/>
    <m/>
    <m/>
    <m/>
    <m/>
    <m/>
    <m/>
    <m/>
    <m/>
    <m/>
    <n v="2"/>
    <n v="1"/>
    <n v="2"/>
    <n v="1"/>
    <n v="5.1948051948051939E-3"/>
    <n v="5.1948051948051939E-3"/>
    <n v="0"/>
    <n v="0"/>
    <s v="OCI-ACT_01;Oficina_de_Control_Interno;Oficina_de_Control_Interno"/>
    <s v=" |202001: 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1. Radicado No. 20202000005503, Comunicación traslado a la Secretaría de Transparencia y al Departamento Administrativo de la Presidencia de la República, presunto acto de corrupción Servidor público y presunta irregularidad administrativa._x000a_2. Radicado No. 20202000041031, Traslado presunto acto de corrupción y presuntas irregularidades administrativa, Servidor Público de la Superintendencia de Transporte."/>
    <s v="-"/>
    <s v="-"/>
    <s v="-"/>
    <s v="-"/>
    <s v="-"/>
    <s v="-"/>
    <s v="-"/>
    <s v="-"/>
    <s v="-"/>
  </r>
  <r>
    <n v="214"/>
    <s v="PES_Definir"/>
    <s v="OE5"/>
    <s v="Fortalecimiento Institucional"/>
    <s v="SI"/>
    <s v="10. Plan de Acción Institucional - PAI"/>
    <s v="PAI"/>
    <s v="PAI_10"/>
    <s v="2. Plan de Acción Institucional - PAI"/>
    <s v="Operacional"/>
    <s v="OCI-E_02"/>
    <s v="Ejecución Plan Anual de Auditoria para la Superintendencia de Transporte"/>
    <s v="OCI-ACT_02"/>
    <s v="Ejecutar las auditorías internas, seguimientos y evaluaciones del Sistema de Control Interno según selectivo, con enfoque en riesgos, que genere valor para la toma de decisiones y cumplimiento de la misión y objetivos institucionales."/>
    <s v="OCI"/>
    <x v="7"/>
    <s v="OCI-G_01"/>
    <s v="Oficina_de_Control_Interno"/>
    <s v="OCI-D_01"/>
    <s v="Oficina_de_Control_Interno"/>
    <s v="Apoyo"/>
    <s v="Administrativa"/>
    <s v="Funcionamiento"/>
    <m/>
    <m/>
    <m/>
    <m/>
    <s v="MIPG-P_07"/>
    <s v="MIPG-D_07-01"/>
    <n v="0"/>
    <n v="0"/>
    <n v="0"/>
    <n v="0"/>
    <n v="0"/>
    <n v="0"/>
    <n v="1"/>
    <s v="(# de auditorías, seguimientos y evaluaciones realizadas /"/>
    <s v="POR_DEFINIR"/>
    <d v="2020-01-01T00:00:00"/>
    <d v="2020-12-30T00:00:00"/>
    <n v="1"/>
    <n v="12"/>
    <n v="12.133333333333333"/>
    <s v="Enero"/>
    <s v="Diciembre"/>
    <x v="0"/>
    <n v="5.1948051948051939E-3"/>
    <s v="Planeado"/>
    <n v="26"/>
    <n v="0"/>
    <n v="0"/>
    <n v="0"/>
    <n v="0"/>
    <n v="0"/>
    <n v="0"/>
    <n v="0"/>
    <n v="0"/>
    <n v="0"/>
    <n v="0"/>
    <n v="0"/>
    <n v="26"/>
    <s v="Ejecutado"/>
    <n v="26"/>
    <m/>
    <m/>
    <m/>
    <m/>
    <m/>
    <m/>
    <m/>
    <m/>
    <m/>
    <m/>
    <m/>
    <n v="26"/>
    <n v="1"/>
    <n v="26"/>
    <n v="1"/>
    <n v="5.1948051948051939E-3"/>
    <n v="5.1948051948051939E-3"/>
    <n v="0"/>
    <n v="0"/>
    <s v="OCI-ACT_02;Oficina_de_Control_Interno;Oficina_de_Control_Interno"/>
    <s v=" |202001: 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1. Radicado No. 20202000006933, Comunicación informe de seguimientto cumplimiento acciones del Plan de Mejoramiento, Suscrito con la Contraloría General de la Rpública - CGR con corte a 31 de diciembre 2019 _x000a_2. Radicado No. 20202000003023, Comunicación Informe de seguimiento Plan Anticorrupción y de Atención al Ciudadano - PACC y Mapa de Riesgos de Corrupción, del tercer cuatrimestre de 2019 (1 septiembre a 31 diciembre de 2019)._x000a_3. Radicado No. 20202000006723, Informe Pormenorizado del Estado del Sistema de Control Interno._x000a_4. Radicado No. 20202000006423, Comunicación de Evaluación a la Gestión por Dependencias vigencia 2019. Despacho Superintendente._x000a_5. Radicado No. 20202000006433, Comunicación de Evaluación a la Gestión por Dependencias vigencia 2019. _x000a_Consolidación de Todas las Dependencias de la Entidad._x000a_6. Radicado No. 20202000006453, Comunicación de Evaluación a la Gestión por Dependencias vigencia 2019. _x000a_Oficina Asesora de Planeación._x000a_7. Radicado No. 20202000006463, Comunicación de Evaluación a la Gestión por Dependencias vigencia 2019. _x000a_Oficina Tecnologias de la información._x000a_8. Radicado No. 20202000006473, Comunicación de Evaluación a la Gestión por Dependencias vigencia 2019. _x000a_Delegda de Puertos._x000a_9. Radicado No. 20202000006483, Comunicación de Evaluación a la Gestión por Dependencias vigencia 2019. _x000a_Delegada de Concesiones e Infraestructura._x000a_10. Radicado No. 20202000006493, Comunicación de Evaluación a la Gestión por Dependencias vigencia 2019. _x000a_Delegada de Transito y Transporte._x000a_11. Radicado No. 20202000006503, Comunicación de Evaluación a la Gestión por Dependencias vigencia 2019. _x000a_Delegada para la Protección de usuarios del sector Transporte._x000a_12. Radicado No. 20202000006513, Comunicación de Evaluación a la Gestión por Dependencias vigencia 2019. _x000a_Dirección de Investigaciones de  Puertos._x000a_13. Radicado No. 20202000006523, Comunicación de Evaluación a la Gestión por Dependencias vigencia 2019. _x000a_Dirección de Promoción y Prevención puertos._x000a_14. Radicado No. 20202000006533, Comunicación de Evaluación a la Gestión por Dependencias vigencia 2019. &quot;_x000a_Dirección de Promoción y Prevención en Concesiones._x000a_15. Radicado No. 20202000006543, Comunicación de Evaluación a la Gestión por Dependencias vigencia 2019. _x000a_Dirección de Investigaciones de Concesiones._x000a_16. Radicado No. 20202000006553, Comunicación de Evaluación a la Gestión por Dependencias vigencia 2019. _x000a_Dirección Financiera._x000a_17. Radicado No. 20202000006563, Comunicación de Evaluación a la Gestión por Dependencias vigencia 2019. _x000a_Dirección de Promoción y  Prevención Tránsito y transporte._x000a_18. Radicado No. 20202000006573, Comunicación de Evaluación a la Gestión por Dependencias vigencia 2019. _x000a_Dirección de Investigaciones de tránsito._x000a_19. Radicado No. 20202000006583, Comunicación de Evaluación a la Gestión por Dependencias vigencia 2019. _x000a_Dirección de Investigaciones para la  Proteccion al usuarios._x000a_20. Radicado No. 20202000006593, Comunicación de Evaluación a la Gestión por Dependencias vigencia 2019. _x000a_Dirección Administrativa._x000a_21. Radicado No. 20202000006603, Comunicación de Evaluación a la Gestión por Dependencias vigencia 2019. _x000a_Coordinación Grupo de Atención al ciudadano._x000a_22. Radicado No. 20202000006613, Comunicación de Evaluación a la Gestión por Dependencias vigencia 2019. _x000a_Coordinación Grupo de Talento humano._x000a_23. Radicado No. 20202000006623, Comunicación de Evaluación a la Gestión por Dependencias vigencia 2019. _x000a_Grupo Control Interno Disciplinario._x000a_24. Radicado No. 20202000006643, Comunicación de Evaluación a la Gestión por Dependencias vigencia 2019. _x000a_Grupo de Apoyo a la Gestión Administrativa._x000a_25. Raicado No. 20202000007213, Informe de seguimiento a publicaciones en la página Web de la Superintendencia de Transporte._x000a_26. Certificado Transmisión cuenta anual _356_20191231_1DICIEMBRE.pdf_x000a_27. Certificado Plan de Mejoramiento  35662019-12-31. PM -CGR"/>
    <s v="-"/>
    <s v="-"/>
    <s v="-"/>
    <s v="-"/>
    <s v="-"/>
    <s v="-"/>
    <s v="-"/>
    <s v="-"/>
    <s v="-"/>
  </r>
  <r>
    <n v="215"/>
    <s v="PES_Definir"/>
    <s v="OE5"/>
    <s v="Fortalecimiento Institucional"/>
    <s v="SI"/>
    <s v="10. Plan de Acción Institucional - PAI"/>
    <s v="PAI"/>
    <s v="PAI_10"/>
    <s v="2. Plan de Acción Institucional - PAI"/>
    <s v="Seguimiento_Solicitudes"/>
    <s v="OTIC-E_01"/>
    <s v="Resolver Solicitudes y/o Radicaciones allegadas a la Dependencia"/>
    <s v="OTIC-ACT_01"/>
    <s v="Gestión Quejas, Reclamos, Solicitudes y Denuncias."/>
    <s v="OTIC"/>
    <x v="8"/>
    <s v="OTIC-G_01"/>
    <s v="Oficina_de_Tecnologías_de_la_Información_y_las_Comunicaciones"/>
    <s v="OTIC-D_01"/>
    <s v="Jefe_Oficina_de_Tecnologias_de_la_Información_y_las_Comunicaciones"/>
    <s v="Apoyo"/>
    <s v="Financiera"/>
    <s v="Funcionamiento"/>
    <m/>
    <m/>
    <m/>
    <m/>
    <s v="MIPG-P_05"/>
    <s v="MIPG-D_05-02"/>
    <n v="0"/>
    <n v="0"/>
    <n v="0"/>
    <n v="0"/>
    <n v="0"/>
    <n v="0"/>
    <n v="1"/>
    <s v="# de auditorías, seguimientos y evaluaciones programadas, en el período) *100%."/>
    <s v="POR_DEFINIR"/>
    <d v="2020-01-01T00:00:00"/>
    <d v="2020-12-31T00:00:00"/>
    <n v="1"/>
    <n v="12"/>
    <n v="12.166666666666666"/>
    <s v="Enero"/>
    <s v="Diciembre"/>
    <x v="0"/>
    <n v="5.1948051948051939E-3"/>
    <s v="Planeado"/>
    <n v="3"/>
    <n v="0"/>
    <n v="0"/>
    <n v="0"/>
    <n v="0"/>
    <n v="0"/>
    <n v="0"/>
    <n v="0"/>
    <n v="0"/>
    <n v="0"/>
    <n v="0"/>
    <n v="0"/>
    <n v="3"/>
    <s v="Ejecutado"/>
    <n v="3"/>
    <m/>
    <m/>
    <m/>
    <m/>
    <m/>
    <m/>
    <m/>
    <m/>
    <m/>
    <m/>
    <m/>
    <n v="3"/>
    <n v="1"/>
    <n v="3"/>
    <n v="1"/>
    <n v="5.1948051948051939E-3"/>
    <n v="5.1948051948051939E-3"/>
    <n v="0"/>
    <n v="0"/>
    <s v="OTIC-ACT_01;Oficina_de_Tecnologías_de_la_Información_y_las_Comunicaciones;Oficina_de_Tecnologías_de_la_Información_y_las_Comunicaciones"/>
    <s v=" |202001: Se realiza el trámite de solicitudes recibidad en el área. Ubicación Carpeta T:\1. ENERO_2020\Oficina de Tecnologia de la Información y las Comunicaciones\1. Soportes_PAI_2020\ACT_01_ solicitudes_ene.xlsx"/>
    <s v="Se realiza el trámite de solicitudes recibidad en el área. Ubicación Carpeta T:\1. ENERO_2020\Oficina de Tecnologia de la Información y las Comunicaciones\1. Soportes_PAI_2020\ACT_01_ solicitudes_ene.xlsx"/>
    <s v="-"/>
    <s v="-"/>
    <s v="-"/>
    <s v="-"/>
    <s v="-"/>
    <s v="-"/>
    <s v="-"/>
    <s v="-"/>
    <s v="-"/>
  </r>
  <r>
    <n v="218"/>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4"/>
    <s v="6.1 Levantar procesos y estructurar el sistema"/>
    <s v="OTIC"/>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 No. de Solicitudes Gestionadas / No. de Solicitudes Ingresadas "/>
    <s v="POR_DEFINIR"/>
    <d v="2020-02-01T00:00:00"/>
    <d v="2020-12-31T00:00:00"/>
    <n v="2"/>
    <n v="12"/>
    <n v="11.133333333333333"/>
    <s v="Febrero"/>
    <s v="Diciembre"/>
    <x v="3"/>
    <n v="1.1764705882352943E-2"/>
    <s v="Planeado"/>
    <n v="0"/>
    <n v="5.0000000000000001E-3"/>
    <n v="5.0000000000000001E-3"/>
    <n v="0.01"/>
    <n v="0"/>
    <n v="0"/>
    <n v="0"/>
    <n v="0"/>
    <n v="0"/>
    <n v="0"/>
    <n v="0"/>
    <n v="0"/>
    <n v="0.02"/>
    <s v="Ejecutado"/>
    <n v="0"/>
    <m/>
    <m/>
    <m/>
    <m/>
    <m/>
    <m/>
    <m/>
    <m/>
    <m/>
    <m/>
    <m/>
    <n v="0"/>
    <n v="0"/>
    <n v="0"/>
    <n v="0"/>
    <n v="0"/>
    <n v="0"/>
    <s v="Por Ejecutar"/>
    <s v="Diciembre"/>
    <s v="OTIC-ACT_04;Oficina_de_Tecnologías_de_la_Información_y_las_Comunicaciones;Oficina_de_Tecnologías_de_la_Información_y_las_Comunicaciones"/>
    <s v=" |202001: N/A"/>
    <s v="N/A"/>
    <s v="-"/>
    <s v="-"/>
    <s v="-"/>
    <s v="-"/>
    <s v="-"/>
    <s v="-"/>
    <s v="-"/>
    <s v="-"/>
    <s v="-"/>
  </r>
  <r>
    <n v="219"/>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5"/>
    <s v="6.2 Elaborar términos de referencia"/>
    <s v="OTIC"/>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x v="3"/>
    <n v="1.1764705882352943E-2"/>
    <s v="Planeado"/>
    <n v="0"/>
    <n v="0"/>
    <n v="0"/>
    <n v="5.0000000000000001E-3"/>
    <n v="1.4999999999999999E-2"/>
    <n v="0"/>
    <n v="0"/>
    <n v="0"/>
    <n v="0"/>
    <n v="0"/>
    <n v="0"/>
    <n v="0"/>
    <n v="0.02"/>
    <s v="Ejecutado"/>
    <n v="0"/>
    <m/>
    <m/>
    <m/>
    <m/>
    <m/>
    <m/>
    <m/>
    <m/>
    <m/>
    <m/>
    <m/>
    <n v="0"/>
    <n v="0"/>
    <n v="0"/>
    <n v="0"/>
    <n v="0"/>
    <n v="0"/>
    <s v="Por Ejecutar"/>
    <s v="Diciembre"/>
    <s v="OTIC-ACT_05;Oficina_de_Tecnologías_de_la_Información_y_las_Comunicaciones;Oficina_de_Tecnologías_de_la_Información_y_las_Comunicaciones"/>
    <s v=" |202001: N/A"/>
    <s v="N/A"/>
    <s v="-"/>
    <s v="-"/>
    <s v="-"/>
    <s v="-"/>
    <s v="-"/>
    <s v="-"/>
    <s v="-"/>
    <s v="-"/>
    <s v="-"/>
  </r>
  <r>
    <n v="220"/>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6"/>
    <s v="6.3 Seleccionar herramientas de desarrollo"/>
    <s v="OTIC"/>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x v="3"/>
    <n v="1.1764705882352943E-2"/>
    <s v="Planeado"/>
    <n v="0"/>
    <n v="0"/>
    <n v="0"/>
    <n v="0"/>
    <n v="0.01"/>
    <n v="0.01"/>
    <n v="0"/>
    <n v="0"/>
    <n v="0"/>
    <n v="0"/>
    <n v="0"/>
    <n v="0"/>
    <n v="0.02"/>
    <s v="Ejecutado"/>
    <n v="0"/>
    <m/>
    <m/>
    <m/>
    <m/>
    <m/>
    <m/>
    <m/>
    <m/>
    <m/>
    <m/>
    <m/>
    <n v="0"/>
    <n v="0"/>
    <n v="0"/>
    <n v="0"/>
    <n v="0"/>
    <n v="0"/>
    <s v="Por Ejecutar"/>
    <s v="Diciembre"/>
    <s v="OTIC-ACT_06;Oficina_de_Tecnologías_de_la_Información_y_las_Comunicaciones;Oficina_de_Tecnologías_de_la_Información_y_las_Comunicaciones"/>
    <s v=" |202001: N/A"/>
    <s v="N/A"/>
    <s v="-"/>
    <s v="-"/>
    <s v="-"/>
    <s v="-"/>
    <s v="-"/>
    <s v="-"/>
    <s v="-"/>
    <s v="-"/>
    <s v="-"/>
  </r>
  <r>
    <n v="221"/>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7"/>
    <s v="6.4 Desarrollar e implementar la solución"/>
    <s v="OTIC"/>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1"/>
    <s v="No. de actividades realizadas / No. de actividades programadas"/>
    <s v="POR_DEFINIR"/>
    <d v="2020-02-01T00:00:00"/>
    <d v="2020-12-31T00:00:00"/>
    <n v="2"/>
    <n v="12"/>
    <n v="11.133333333333333"/>
    <s v="Febrero"/>
    <s v="Diciembre"/>
    <x v="0"/>
    <n v="1.1764705882352943E-2"/>
    <s v="Planeado"/>
    <n v="0"/>
    <n v="0"/>
    <n v="0"/>
    <n v="0"/>
    <n v="0"/>
    <n v="0.02"/>
    <n v="0.02"/>
    <n v="0.02"/>
    <n v="0.02"/>
    <n v="0.02"/>
    <n v="0"/>
    <n v="0"/>
    <n v="0.1"/>
    <s v="Ejecutado"/>
    <n v="0"/>
    <m/>
    <m/>
    <m/>
    <m/>
    <m/>
    <m/>
    <m/>
    <m/>
    <m/>
    <m/>
    <m/>
    <n v="0"/>
    <n v="0"/>
    <n v="0"/>
    <n v="0"/>
    <n v="0"/>
    <n v="0"/>
    <s v="Por Ejecutar"/>
    <s v="Diciembre"/>
    <s v="OTIC-ACT_07;Oficina_de_Tecnologías_de_la_Información_y_las_Comunicaciones;Oficina_de_Tecnologías_de_la_Información_y_las_Comunicaciones"/>
    <s v=" |202001: N/A"/>
    <s v="N/A"/>
    <s v="-"/>
    <s v="-"/>
    <s v="-"/>
    <s v="-"/>
    <s v="-"/>
    <s v="-"/>
    <s v="-"/>
    <s v="-"/>
    <s v="-"/>
  </r>
  <r>
    <n v="222"/>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8"/>
    <s v="6.5 Realizar pruebas"/>
    <s v="OTIC"/>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x v="0"/>
    <n v="1.1764705882352943E-2"/>
    <s v="Planeado"/>
    <n v="0"/>
    <n v="0"/>
    <n v="0"/>
    <n v="0"/>
    <n v="0"/>
    <n v="0"/>
    <n v="0"/>
    <n v="0"/>
    <n v="0"/>
    <n v="0"/>
    <n v="0.02"/>
    <n v="0"/>
    <n v="0.02"/>
    <s v="Ejecutado"/>
    <n v="0"/>
    <m/>
    <m/>
    <m/>
    <m/>
    <m/>
    <m/>
    <m/>
    <m/>
    <m/>
    <m/>
    <m/>
    <n v="0"/>
    <n v="0"/>
    <n v="0"/>
    <n v="0"/>
    <n v="0"/>
    <n v="0"/>
    <s v="Por Ejecutar"/>
    <s v="Diciembre"/>
    <s v="OTIC-ACT_08;Oficina_de_Tecnologías_de_la_Información_y_las_Comunicaciones;Oficina_de_Tecnologías_de_la_Información_y_las_Comunicaciones"/>
    <s v=" |202001: N/A"/>
    <s v="N/A"/>
    <s v="-"/>
    <s v="-"/>
    <s v="-"/>
    <s v="-"/>
    <s v="-"/>
    <s v="-"/>
    <s v="-"/>
    <s v="-"/>
    <s v="-"/>
  </r>
  <r>
    <n v="223"/>
    <s v="PES_00"/>
    <s v="OE2"/>
    <s v="Fortalecer las Tecnologías de la Información y las Telecomunicaciones."/>
    <s v="SI"/>
    <s v="6. Implementación Sistema Único de Trámites "/>
    <s v="PEI"/>
    <s v="PEI_06"/>
    <s v=" 1. Plan Estratégico Institucional - PEI"/>
    <s v="PEI_06 - Implementación Sistema Único de Trámites "/>
    <s v="OTIC-E_02"/>
    <s v="Implementación Sistema Único de Trámites "/>
    <s v="OTIC-ACT_09"/>
    <s v="6.6 Poner en producción la Fase 2"/>
    <s v="OTIC"/>
    <x v="8"/>
    <s v="OTIC-G_01"/>
    <s v="Oficina_de_Tecnologías_de_la_Información_y_las_Comunicaciones"/>
    <s v="OTIC-D_01"/>
    <s v="Jefe_Oficina_de_Tecnologias_de_la_Información_y_las_Comunicaciones"/>
    <s v="Apoyo"/>
    <s v="Administrativa"/>
    <s v="Mejoramiento"/>
    <s v="C-2499-0600-2-0-2499062-02"/>
    <s v="2499062_01"/>
    <n v="1200000000"/>
    <m/>
    <s v="MIPG-P_00"/>
    <s v="MIPG-D_00"/>
    <n v="1"/>
    <n v="0.25"/>
    <n v="0.25"/>
    <n v="0.25"/>
    <n v="0.25"/>
    <n v="1"/>
    <n v="7.0000000000000007E-2"/>
    <s v="No. de actividades realizadas / No. de actividades programadas"/>
    <s v="POR_DEFINIR"/>
    <d v="2020-02-01T00:00:00"/>
    <d v="2020-12-31T00:00:00"/>
    <n v="2"/>
    <n v="12"/>
    <n v="11.133333333333333"/>
    <s v="Febrero"/>
    <s v="Diciembre"/>
    <x v="0"/>
    <n v="1.1764705882352943E-2"/>
    <s v="Planeado"/>
    <n v="0"/>
    <n v="0"/>
    <n v="0"/>
    <n v="0"/>
    <n v="0"/>
    <n v="0"/>
    <n v="0"/>
    <n v="0"/>
    <n v="0"/>
    <n v="0"/>
    <n v="0"/>
    <n v="7.0000000000000007E-2"/>
    <n v="7.0000000000000007E-2"/>
    <s v="Ejecutado"/>
    <n v="0"/>
    <m/>
    <m/>
    <m/>
    <m/>
    <m/>
    <m/>
    <m/>
    <m/>
    <m/>
    <m/>
    <m/>
    <n v="0"/>
    <n v="0"/>
    <n v="0"/>
    <n v="0"/>
    <n v="0"/>
    <n v="0"/>
    <s v="Por Ejecutar"/>
    <s v="Diciembre"/>
    <s v="OTIC-ACT_09;Oficina_de_Tecnologías_de_la_Información_y_las_Comunicaciones;Oficina_de_Tecnologías_de_la_Información_y_las_Comunicaciones"/>
    <s v=" |202001: N/A"/>
    <s v="N/A"/>
    <s v="-"/>
    <s v="-"/>
    <s v="-"/>
    <s v="-"/>
    <s v="-"/>
    <s v="-"/>
    <s v="-"/>
    <s v="-"/>
    <s v="-"/>
  </r>
  <r>
    <n v="224"/>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0"/>
    <s v="7.1 Levantar procesos y estructurar el sistema"/>
    <s v="OTIC"/>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x v="3"/>
    <n v="1.1764705882352943E-2"/>
    <s v="Planeado"/>
    <n v="0"/>
    <n v="5.0000000000000001E-3"/>
    <n v="5.0000000000000001E-3"/>
    <n v="0.01"/>
    <n v="0"/>
    <n v="0"/>
    <n v="0"/>
    <n v="0"/>
    <n v="0"/>
    <n v="0"/>
    <n v="0"/>
    <n v="0"/>
    <n v="0.02"/>
    <s v="Ejecutado"/>
    <n v="0"/>
    <m/>
    <m/>
    <m/>
    <m/>
    <m/>
    <m/>
    <m/>
    <m/>
    <m/>
    <m/>
    <m/>
    <n v="0"/>
    <n v="0"/>
    <n v="0"/>
    <n v="0"/>
    <n v="0"/>
    <n v="0"/>
    <s v="Por Ejecutar"/>
    <s v="Diciembre"/>
    <s v="OTIC-ACT_10;Oficina_de_Tecnologías_de_la_Información_y_las_Comunicaciones;Oficina_de_Tecnologías_de_la_Información_y_las_Comunicaciones"/>
    <s v=" |202001: N/A"/>
    <s v="N/A"/>
    <s v="-"/>
    <s v="-"/>
    <s v="-"/>
    <s v="-"/>
    <s v="-"/>
    <s v="-"/>
    <s v="-"/>
    <s v="-"/>
    <s v="-"/>
  </r>
  <r>
    <n v="225"/>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1"/>
    <s v="7.2 Elaborar términos de referencia"/>
    <s v="OTIC"/>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02"/>
    <s v="No. de actividades realizadas / No. de actividades programadas"/>
    <s v="POR_DEFINIR"/>
    <d v="2020-02-01T00:00:00"/>
    <d v="2020-12-31T00:00:00"/>
    <n v="2"/>
    <n v="12"/>
    <n v="11.133333333333333"/>
    <s v="Febrero"/>
    <s v="Diciembre"/>
    <x v="3"/>
    <n v="1.1764705882352943E-2"/>
    <s v="Planeado"/>
    <n v="0"/>
    <n v="0"/>
    <n v="0"/>
    <n v="5.0000000000000001E-3"/>
    <n v="1.4999999999999999E-2"/>
    <n v="0"/>
    <n v="0"/>
    <n v="0"/>
    <n v="0"/>
    <n v="0"/>
    <n v="0"/>
    <n v="0"/>
    <n v="0.02"/>
    <s v="Ejecutado"/>
    <n v="0"/>
    <m/>
    <m/>
    <m/>
    <m/>
    <m/>
    <m/>
    <m/>
    <m/>
    <m/>
    <m/>
    <m/>
    <n v="0"/>
    <n v="0"/>
    <n v="0"/>
    <n v="0"/>
    <n v="0"/>
    <n v="0"/>
    <s v="Por Ejecutar"/>
    <s v="Diciembre"/>
    <s v="OTIC-ACT_11;Oficina_de_Tecnologías_de_la_Información_y_las_Comunicaciones;Oficina_de_Tecnologías_de_la_Información_y_las_Comunicaciones"/>
    <s v=" |202001: N/A"/>
    <s v="N/A"/>
    <s v="-"/>
    <s v="-"/>
    <s v="-"/>
    <s v="-"/>
    <s v="-"/>
    <s v="-"/>
    <s v="-"/>
    <s v="-"/>
    <s v="-"/>
  </r>
  <r>
    <n v="226"/>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2"/>
    <s v="7.3 Tomar decisión de actualizar o implementar un nuevo sistema de Gestión Documental"/>
    <s v="OTIC"/>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1"/>
    <s v="No. de actividades realizadas / No. de actividades programadas"/>
    <s v="POR_DEFINIR"/>
    <d v="2020-02-01T00:00:00"/>
    <d v="2020-12-31T00:00:00"/>
    <n v="2"/>
    <n v="12"/>
    <n v="11.133333333333333"/>
    <s v="Febrero"/>
    <s v="Diciembre"/>
    <x v="2"/>
    <n v="1.1764705882352943E-2"/>
    <s v="Planeado"/>
    <n v="0"/>
    <n v="0"/>
    <n v="0"/>
    <n v="0"/>
    <n v="0"/>
    <n v="0"/>
    <n v="0.1"/>
    <n v="0"/>
    <n v="0"/>
    <n v="0"/>
    <n v="0"/>
    <n v="0"/>
    <n v="0.1"/>
    <s v="Ejecutado"/>
    <n v="0"/>
    <m/>
    <m/>
    <m/>
    <m/>
    <m/>
    <m/>
    <m/>
    <m/>
    <m/>
    <m/>
    <m/>
    <n v="0"/>
    <n v="0"/>
    <n v="0"/>
    <n v="0"/>
    <n v="0"/>
    <n v="0"/>
    <s v="Por Ejecutar"/>
    <s v="Diciembre"/>
    <s v="OTIC-ACT_12;Oficina_de_Tecnologías_de_la_Información_y_las_Comunicaciones;Oficina_de_Tecnologías_de_la_Información_y_las_Comunicaciones"/>
    <s v=" |202001: N/A"/>
    <s v="N/A"/>
    <s v="-"/>
    <s v="-"/>
    <s v="-"/>
    <s v="-"/>
    <s v="-"/>
    <s v="-"/>
    <s v="-"/>
    <s v="-"/>
    <s v="-"/>
  </r>
  <r>
    <n v="227"/>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3"/>
    <s v="7.4 Elaborar y entregar de los Estudios Previos."/>
    <s v="OTIC"/>
    <x v="8"/>
    <s v="OTIC-G_01"/>
    <s v="Oficina_de_Tecnologías_de_la_Información_y_las_Comunicaciones"/>
    <s v="OTIC-D_01"/>
    <s v="Jefe_Oficina_de_Tecnologias_de_la_Información_y_las_Comunicaciones"/>
    <s v="Apoyo"/>
    <s v="Administrativa"/>
    <s v="Mejoramiento"/>
    <s v="C-2499-0600-2-0-2499062-02"/>
    <s v="2499062_01"/>
    <n v="0"/>
    <m/>
    <s v="MIPG-P_00"/>
    <s v="MIPG-D_00"/>
    <n v="1"/>
    <n v="0.25"/>
    <n v="0.25"/>
    <n v="0.25"/>
    <n v="0.25"/>
    <n v="1"/>
    <n v="0.13"/>
    <s v="No. de actividades realizadas / No. de actividades programadas"/>
    <s v="POR_DEFINIR"/>
    <d v="2020-02-01T00:00:00"/>
    <d v="2020-12-31T00:00:00"/>
    <n v="2"/>
    <n v="12"/>
    <n v="11.133333333333333"/>
    <s v="Febrero"/>
    <s v="Diciembre"/>
    <x v="2"/>
    <n v="1.1764705882352943E-2"/>
    <s v="Planeado"/>
    <n v="0"/>
    <n v="0"/>
    <n v="0"/>
    <n v="0"/>
    <n v="0.01"/>
    <n v="0.01"/>
    <n v="0.01"/>
    <n v="0.01"/>
    <n v="0"/>
    <n v="0"/>
    <n v="0"/>
    <n v="0"/>
    <n v="0.04"/>
    <s v="Ejecutado"/>
    <n v="0"/>
    <m/>
    <m/>
    <m/>
    <m/>
    <m/>
    <m/>
    <m/>
    <m/>
    <m/>
    <m/>
    <m/>
    <n v="0"/>
    <n v="0"/>
    <n v="0"/>
    <n v="0"/>
    <n v="0"/>
    <n v="0"/>
    <s v="Por Ejecutar"/>
    <s v="Diciembre"/>
    <s v="OTIC-ACT_13;Oficina_de_Tecnologías_de_la_Información_y_las_Comunicaciones;Oficina_de_Tecnologías_de_la_Información_y_las_Comunicaciones"/>
    <s v=" |202001: N/A"/>
    <s v="N/A"/>
    <s v="-"/>
    <s v="-"/>
    <s v="-"/>
    <s v="-"/>
    <s v="-"/>
    <s v="-"/>
    <s v="-"/>
    <s v="-"/>
    <s v="-"/>
  </r>
  <r>
    <n v="228"/>
    <s v="PES_00"/>
    <s v="OE2"/>
    <s v="Fortalecer las Tecnologías de la Información y las Telecomunicaciones."/>
    <s v="SI"/>
    <s v="7. Implementación  sistema de gestión documental o actualizar el actual."/>
    <s v="PEI"/>
    <s v="PEI_07"/>
    <s v=" 1. Plan Estratégico Institucional - PEI"/>
    <s v="PEI_07 - Implementación  sistema de gestión documental o actualizar el actual."/>
    <s v="OTIC-E_03"/>
    <s v="Implementación sistema de gestión documental"/>
    <s v="OTIC-ACT_14"/>
    <s v="7.5 Elaborar Evaluación Técnica de las Ofertas."/>
    <s v="OTIC"/>
    <x v="8"/>
    <s v="OTIC-G_01"/>
    <s v="Oficina_de_Tecnologías_de_la_Información_y_las_Comunicaciones"/>
    <s v="OTIC-D_01"/>
    <s v="Jefe_Oficina_de_Tecnologias_de_la_Información_y_las_Comunicaciones"/>
    <s v="Apoyo"/>
    <s v="Administrativa"/>
    <s v="Mejoramiento"/>
    <s v="C-2499-0600-2-0-2499062-02"/>
    <s v="2499062_01"/>
    <n v="1500000000"/>
    <m/>
    <s v="MIPG-P_00"/>
    <s v="MIPG-D_00"/>
    <n v="1"/>
    <n v="0.25"/>
    <n v="0.25"/>
    <n v="0.25"/>
    <n v="0.25"/>
    <n v="1"/>
    <n v="0.23"/>
    <s v="No. de actividades realizadas / No. de actividades programadas"/>
    <s v="POR_DEFINIR"/>
    <d v="2020-02-01T00:00:00"/>
    <d v="2020-12-31T00:00:00"/>
    <n v="2"/>
    <n v="12"/>
    <n v="11.133333333333333"/>
    <s v="Febrero"/>
    <s v="Diciembre"/>
    <x v="0"/>
    <n v="1.1764705882352943E-2"/>
    <s v="Planeado"/>
    <n v="0"/>
    <n v="0"/>
    <n v="0"/>
    <n v="0"/>
    <n v="0"/>
    <n v="0"/>
    <n v="0"/>
    <n v="0"/>
    <n v="0"/>
    <n v="0"/>
    <n v="7.0000000000000007E-2"/>
    <n v="0"/>
    <n v="7.0000000000000007E-2"/>
    <s v="Ejecutado"/>
    <n v="0"/>
    <m/>
    <m/>
    <m/>
    <m/>
    <m/>
    <m/>
    <m/>
    <m/>
    <m/>
    <m/>
    <m/>
    <n v="0"/>
    <n v="0"/>
    <n v="0"/>
    <n v="0"/>
    <n v="0"/>
    <n v="0"/>
    <s v="Por Ejecutar"/>
    <s v="Diciembre"/>
    <s v="OTIC-ACT_14;Oficina_de_Tecnologías_de_la_Información_y_las_Comunicaciones;Oficina_de_Tecnologías_de_la_Información_y_las_Comunicaciones"/>
    <s v=" |202001: N/A"/>
    <s v="N/A"/>
    <s v="-"/>
    <s v="-"/>
    <s v="-"/>
    <s v="-"/>
    <s v="-"/>
    <s v="-"/>
    <s v="-"/>
    <s v="-"/>
    <s v="-"/>
  </r>
  <r>
    <n v="229"/>
    <s v="PES_Definir"/>
    <s v="OE2"/>
    <s v="Fortalecer las Tecnologías de la Información y las Telecomunicaciones."/>
    <s v="SI"/>
    <s v="6. Implementación Sistema Único de Trámites "/>
    <s v="PEI"/>
    <s v="PEI_06"/>
    <s v=" 1. Plan Estratégico Institucional - PEI"/>
    <s v="PEI_11 - Reestructuración del sistema de ingreso de información de fuentes externas"/>
    <s v="OTIC-E_04"/>
    <s v="Fase 2: Centro de Interoperabilidad"/>
    <s v="OTIC-ACT_15"/>
    <s v="Sistema de Información de Fuentes Externas &quot;Interoperabilidad&quot; Entregar 10 Tableros de Control"/>
    <s v="OTIC"/>
    <x v="8"/>
    <s v="OTIC-G_01"/>
    <s v="Oficina_de_Tecnologías_de_la_Información_y_las_Comunicaciones"/>
    <s v="OTIC-D_01"/>
    <s v="Jefe_Oficina_de_Tecnologias_de_la_Información_y_las_Comunicaciones"/>
    <s v="Apoyo"/>
    <s v="Financiera"/>
    <s v="Fortalecimiento"/>
    <s v="C-2410-0600-3-0-2410003-02"/>
    <s v="2410003_02"/>
    <n v="760000000"/>
    <m/>
    <s v="MIPG-P_05"/>
    <s v="MIPG-D_05-02"/>
    <n v="0"/>
    <n v="0"/>
    <n v="0"/>
    <n v="0"/>
    <n v="0"/>
    <n v="0"/>
    <n v="10"/>
    <s v="No. de actividades realizadas / No. de actividades programadas"/>
    <s v="POR_DEFINIR"/>
    <d v="2020-02-01T00:00:00"/>
    <d v="2020-12-31T00:00:00"/>
    <n v="2"/>
    <n v="12"/>
    <n v="11.133333333333333"/>
    <s v="Febrero"/>
    <s v="Diciembre"/>
    <x v="0"/>
    <n v="1.1764705882352943E-2"/>
    <s v="Planeado"/>
    <n v="0"/>
    <n v="0"/>
    <n v="0"/>
    <n v="0"/>
    <n v="0"/>
    <n v="0"/>
    <n v="0"/>
    <n v="0"/>
    <n v="0"/>
    <n v="0"/>
    <n v="0"/>
    <n v="0"/>
    <n v="0"/>
    <s v="Ejecutado"/>
    <n v="0"/>
    <m/>
    <m/>
    <m/>
    <m/>
    <m/>
    <m/>
    <m/>
    <m/>
    <m/>
    <m/>
    <m/>
    <n v="0"/>
    <n v="0"/>
    <n v="0"/>
    <n v="0"/>
    <n v="0"/>
    <n v="0"/>
    <s v="Por Ejecutar"/>
    <s v="Diciembre"/>
    <s v="OTIC-ACT_15;Oficina_de_Tecnologías_de_la_Información_y_las_Comunicaciones;Oficina_de_Tecnologías_de_la_Información_y_las_Comunicaciones"/>
    <s v=" |202001: N/A"/>
    <s v="N/A"/>
    <s v="-"/>
    <s v="-"/>
    <s v="-"/>
    <s v="-"/>
    <s v="-"/>
    <s v="-"/>
    <s v="-"/>
    <s v="-"/>
    <s v="-"/>
  </r>
  <r>
    <n v="230"/>
    <s v="PES_Definir"/>
    <s v="OE2"/>
    <s v="Fortalecer las Tecnologías de la Información y las Telecomunicaciones."/>
    <s v="SI"/>
    <s v="6. Implementación Sistema Único de Trámites "/>
    <s v="PEI"/>
    <s v="PEI_06"/>
    <s v=" 1. Plan Estratégico Institucional - PEI"/>
    <s v="PEI_11 - Reestructuración del sistema de ingreso de información de fuentes externas"/>
    <s v="OTIC-E_05"/>
    <s v="DATACENTER Y Centro de Información Logístico"/>
    <s v="OTIC-ACT_16"/>
    <s v="Adquisiciones de DATACENTER Y Centro de Información Logístico"/>
    <s v="OTIC"/>
    <x v="8"/>
    <s v="OTIC-G_01"/>
    <s v="Oficina_de_Tecnologías_de_la_Información_y_las_Comunicaciones"/>
    <s v="OTIC-D_01"/>
    <s v="Jefe_Oficina_de_Tecnologias_de_la_Información_y_las_Comunicaciones"/>
    <s v="Apoyo"/>
    <s v="Financiera"/>
    <s v="Mejoramiento"/>
    <s v="C-2499-0600-2-0-2499067-02"/>
    <s v="2499067_02"/>
    <n v="1000000000"/>
    <m/>
    <s v="MIPG-P_05"/>
    <s v="MIPG-D_05-02"/>
    <n v="0"/>
    <n v="0"/>
    <n v="0"/>
    <n v="0"/>
    <n v="0"/>
    <n v="0"/>
    <s v="100%   Datacenter Optimizado"/>
    <s v="No. de Tableros Entregados / No. de Tableros Programados."/>
    <s v="POR_DEFINIR"/>
    <d v="2020-01-01T00:00:00"/>
    <d v="2020-12-30T00:00:00"/>
    <n v="1"/>
    <n v="12"/>
    <n v="12.133333333333333"/>
    <s v="Enero"/>
    <s v="Diciembre"/>
    <x v="0"/>
    <n v="1.1764705882352943E-2"/>
    <s v="Planeado"/>
    <n v="0"/>
    <n v="0"/>
    <n v="0"/>
    <n v="0"/>
    <n v="0"/>
    <n v="0"/>
    <n v="0"/>
    <n v="0"/>
    <n v="0"/>
    <n v="0"/>
    <n v="0"/>
    <n v="0"/>
    <n v="0"/>
    <s v="Ejecutado"/>
    <n v="0"/>
    <m/>
    <m/>
    <m/>
    <m/>
    <m/>
    <m/>
    <m/>
    <m/>
    <m/>
    <m/>
    <m/>
    <n v="0"/>
    <n v="0"/>
    <n v="0"/>
    <n v="0"/>
    <n v="0"/>
    <n v="0"/>
    <s v="Por Ejecutar"/>
    <s v="Diciembre"/>
    <s v="OTIC-ACT_16;Oficina_de_Tecnologías_de_la_Información_y_las_Comunicaciones;Oficina_de_Tecnologías_de_la_Información_y_las_Comunicaciones"/>
    <s v=" |202001: N/A"/>
    <s v="N/A"/>
    <s v="-"/>
    <s v="-"/>
    <s v="-"/>
    <s v="-"/>
    <s v="-"/>
    <s v="-"/>
    <s v="-"/>
    <s v="-"/>
    <s v="-"/>
  </r>
  <r>
    <n v="231"/>
    <s v="PES_Definir"/>
    <s v="OE2"/>
    <s v="Fortalecer las Tecnologías de la Información y las Telecomunicaciones."/>
    <s v="SI"/>
    <s v="6. Implementación Sistema Único de Trámites "/>
    <s v="PEI"/>
    <s v="PEI_06"/>
    <s v=" 1. Plan Estratégico Institucional - PEI"/>
    <s v="PEI_11 - Reestructuración del sistema de ingreso de información de fuentes externas"/>
    <s v="OTIC-E_06"/>
    <s v="APP PQRS para gestión y tramites en Línea"/>
    <s v="OTIC-ACT_17"/>
    <s v="Implementación de APP para Recepción, Radicación y Tramite de PQRSD en línea."/>
    <s v="OTIC"/>
    <x v="8"/>
    <s v="OTIC-G_01"/>
    <s v="Oficina_de_Tecnologías_de_la_Información_y_las_Comunicaciones"/>
    <s v="OTIC-D_01"/>
    <s v="Jefe_Oficina_de_Tecnologias_de_la_Información_y_las_Comunicaciones"/>
    <s v="Apoyo"/>
    <s v="Financiera"/>
    <s v="Mejoramiento"/>
    <s v="C-2499-0600-2-0-2499062-02"/>
    <s v="2499062_04"/>
    <n v="108000000"/>
    <m/>
    <s v="MIPG-P_05"/>
    <s v="MIPG-D_05-02"/>
    <n v="0"/>
    <n v="0"/>
    <n v="0"/>
    <n v="0"/>
    <n v="0"/>
    <n v="0"/>
    <s v="100% de Implementación de APP para Recepción, Radicación y Tramite de PQRSD en linea."/>
    <s v="% Avance en el Mejoramiento del Datacenter."/>
    <s v="POR_DEFINIR"/>
    <d v="2020-01-01T00:00:00"/>
    <d v="2020-12-30T00:00:00"/>
    <n v="1"/>
    <n v="12"/>
    <n v="12.133333333333333"/>
    <s v="Enero"/>
    <s v="Diciembre"/>
    <x v="0"/>
    <n v="1.1764705882352943E-2"/>
    <s v="Planeado"/>
    <n v="0"/>
    <n v="0"/>
    <n v="0"/>
    <n v="0"/>
    <n v="0"/>
    <n v="0"/>
    <n v="0"/>
    <n v="0"/>
    <n v="0"/>
    <n v="0"/>
    <n v="0"/>
    <n v="0"/>
    <n v="0"/>
    <s v="Ejecutado"/>
    <n v="0"/>
    <m/>
    <m/>
    <m/>
    <m/>
    <m/>
    <m/>
    <m/>
    <m/>
    <m/>
    <m/>
    <m/>
    <n v="0"/>
    <n v="0"/>
    <n v="0"/>
    <n v="0"/>
    <n v="0"/>
    <n v="0"/>
    <s v="Por Ejecutar"/>
    <s v="Diciembre"/>
    <s v="OTIC-ACT_17;Oficina_de_Tecnologías_de_la_Información_y_las_Comunicaciones;Oficina_de_Tecnologías_de_la_Información_y_las_Comunicaciones"/>
    <s v=" |202001: N/A"/>
    <s v="N/A"/>
    <s v="-"/>
    <s v="-"/>
    <s v="-"/>
    <s v="-"/>
    <s v="-"/>
    <s v="-"/>
    <s v="-"/>
    <s v="-"/>
    <s v="-"/>
  </r>
  <r>
    <n v="232"/>
    <s v="PES_Definir"/>
    <s v="OE2"/>
    <s v="Fortalecer las Tecnologías de la Información y las Telecomunicaciones."/>
    <s v="SI"/>
    <s v="6. Implementación Sistema Único de Trámites "/>
    <s v="PEI"/>
    <s v="PEI_06"/>
    <s v="14. Plan de Seguridad y Privacidad de la Información (Informatica)"/>
    <s v="PEI_06 - Implementación Sistema Único de Trámites "/>
    <s v="OTIC-E_07"/>
    <s v="Implementación de Política de Seguridad de la Información"/>
    <s v="OTIC-ACT_18"/>
    <s v="Implementación de Política de Seguridad de la Información y Protección de Datos Personales"/>
    <s v="OTIC"/>
    <x v="8"/>
    <s v="OTIC-G_01"/>
    <s v="Oficina_de_Tecnologías_de_la_Información_y_las_Comunicaciones"/>
    <s v="OTIC-D_01"/>
    <s v="Jefe_Oficina_de_Tecnologias_de_la_Información_y_las_Comunicaciones"/>
    <s v="Apoyo"/>
    <s v="Financiera"/>
    <s v="Mejoramiento"/>
    <s v="C-2499-0600-2-0-2499067-02"/>
    <s v="2499067_04"/>
    <n v="105000000"/>
    <m/>
    <s v="MIPG-P_05"/>
    <s v="MIPG-D_05-02"/>
    <n v="0"/>
    <n v="0"/>
    <n v="0"/>
    <n v="0"/>
    <n v="0"/>
    <n v="0"/>
    <n v="4"/>
    <s v="% Implementación de APP PQRS de la ST"/>
    <s v="POR_DEFINIR"/>
    <d v="2020-01-01T00:00:00"/>
    <d v="2020-12-30T00:00:00"/>
    <n v="1"/>
    <n v="12"/>
    <n v="12.133333333333333"/>
    <s v="Enero"/>
    <s v="Diciembre"/>
    <x v="0"/>
    <n v="1.1764705882352943E-2"/>
    <s v="Planeado"/>
    <n v="0"/>
    <n v="0"/>
    <n v="0"/>
    <n v="0"/>
    <n v="0"/>
    <n v="0"/>
    <n v="0"/>
    <n v="0"/>
    <n v="0"/>
    <n v="0"/>
    <n v="0"/>
    <n v="0"/>
    <n v="0"/>
    <s v="Ejecutado"/>
    <n v="0"/>
    <m/>
    <m/>
    <m/>
    <m/>
    <m/>
    <m/>
    <m/>
    <m/>
    <m/>
    <m/>
    <m/>
    <n v="0"/>
    <n v="0"/>
    <n v="0"/>
    <n v="0"/>
    <n v="0"/>
    <n v="0"/>
    <s v="Por Ejecutar"/>
    <s v="Diciembre"/>
    <s v="OTIC-ACT_18;Oficina_de_Tecnologías_de_la_Información_y_las_Comunicaciones;Oficina_de_Tecnologías_de_la_Información_y_las_Comunicaciones"/>
    <s v=" |202001: N/A"/>
    <s v="N/A"/>
    <s v="-"/>
    <s v="-"/>
    <s v="-"/>
    <s v="-"/>
    <s v="-"/>
    <s v="-"/>
    <s v="-"/>
    <s v="-"/>
    <s v="-"/>
  </r>
  <r>
    <n v="233"/>
    <s v="PES_Definir"/>
    <s v="OE2"/>
    <s v="Fortalecer las Tecnologías de la Información y las Telecomunicaciones."/>
    <s v="SI"/>
    <s v="6. Implementación Sistema Único de Trámites "/>
    <s v="PEI"/>
    <s v="PEI_06"/>
    <s v="12. Plan Estratégico de Tecnologías de la Información y las Comunicaciones - PETIC (Informatica)"/>
    <s v="PEI_11 - Reestructuración del sistema de ingreso de información de fuentes externas"/>
    <s v="OTIC-E_08"/>
    <s v="PETI implementado para ST y alineado al Sector."/>
    <s v="OTIC-ACT_19"/>
    <s v="Documento PETIC implementado para ST y alineado al Sector."/>
    <s v="OTIC"/>
    <x v="8"/>
    <s v="OTIC-G_01"/>
    <s v="Oficina_de_Tecnologías_de_la_Información_y_las_Comunicaciones"/>
    <s v="OTIC-D_01"/>
    <s v="Jefe_Oficina_de_Tecnologias_de_la_Información_y_las_Comunicaciones"/>
    <s v="Apoyo"/>
    <s v="Financiera"/>
    <s v="Mejoramiento"/>
    <s v="C-2499-0600-2-0-2499062-02"/>
    <s v="2499062_04"/>
    <n v="72000000"/>
    <m/>
    <s v="MIPG-P_05"/>
    <s v="MIPG-D_05-02"/>
    <n v="0"/>
    <n v="0"/>
    <n v="0"/>
    <n v="0"/>
    <n v="0"/>
    <n v="0"/>
    <s v="%_ de Implementación de PETIC para la Gestión."/>
    <s v="No. De Acciones de seguridad implementadas / No. de acciones de seguridad definidas"/>
    <s v="POR_DEFINIR"/>
    <d v="2020-01-01T00:00:00"/>
    <d v="2020-12-30T00:00:00"/>
    <n v="1"/>
    <n v="12"/>
    <n v="12.133333333333333"/>
    <s v="Enero"/>
    <s v="Diciembre"/>
    <x v="0"/>
    <n v="1.1764705882352943E-2"/>
    <s v="Planeado"/>
    <n v="0"/>
    <n v="0"/>
    <n v="0"/>
    <n v="0"/>
    <n v="0"/>
    <n v="0"/>
    <n v="0"/>
    <n v="0"/>
    <n v="0"/>
    <n v="0"/>
    <n v="0"/>
    <n v="0"/>
    <n v="0"/>
    <s v="Ejecutado"/>
    <n v="0"/>
    <m/>
    <m/>
    <m/>
    <m/>
    <m/>
    <m/>
    <m/>
    <m/>
    <m/>
    <m/>
    <m/>
    <n v="0"/>
    <n v="0"/>
    <n v="0"/>
    <n v="0"/>
    <n v="0"/>
    <n v="0"/>
    <s v="Por Ejecutar"/>
    <s v="Diciembre"/>
    <s v="OTIC-ACT_19;Oficina_de_Tecnologías_de_la_Información_y_las_Comunicaciones;Oficina_de_Tecnologías_de_la_Información_y_las_Comunicaciones"/>
    <s v=" |202001: N/A"/>
    <s v="N/A"/>
    <s v="-"/>
    <s v="-"/>
    <s v="-"/>
    <s v="-"/>
    <s v="-"/>
    <s v="-"/>
    <s v="-"/>
    <s v="-"/>
    <s v="-"/>
  </r>
  <r>
    <n v="234"/>
    <s v="PES_Definir"/>
    <s v="OE2"/>
    <s v="Fortalecer las Tecnologías de la Información y las Telecomunicaciones."/>
    <s v="SI"/>
    <s v="6. Implementación Sistema Único de Trámites "/>
    <s v="PEI"/>
    <s v="PEI_06"/>
    <s v=" 1. Plan Estratégico Institucional - PEI"/>
    <s v="PEI_06 - Implementación Sistema Único de Trámites "/>
    <s v="OTIC-E_09"/>
    <s v="Sistema de Seguridad de la Información"/>
    <s v="OTIC-ACT_20"/>
    <s v="Certificación en ISO 27001 para el Sistema de Gestión de la Seguridad de la Información."/>
    <s v="OTIC"/>
    <x v="8"/>
    <s v="OTIC-G_01"/>
    <s v="Oficina_de_Tecnologías_de_la_Información_y_las_Comunicaciones"/>
    <s v="OTIC-D_01"/>
    <s v="Jefe_Oficina_de_Tecnologias_de_la_Información_y_las_Comunicaciones"/>
    <s v="Apoyo"/>
    <s v="Financiera"/>
    <s v="Mejoramiento"/>
    <s v="C-2499-0600-2-0-2499062-02"/>
    <s v="2499062_04"/>
    <n v="180000000"/>
    <m/>
    <s v="MIPG-P_03"/>
    <s v="MIPG-D_03-03"/>
    <n v="0"/>
    <n v="0"/>
    <n v="0"/>
    <n v="0"/>
    <n v="0"/>
    <n v="0"/>
    <s v="Un (1) Proceso Certificado en ISO 27001."/>
    <s v="% implementación de PETIC"/>
    <s v="POR_DEFINIR"/>
    <d v="2020-06-01T00:00:00"/>
    <d v="2020-06-30T00:00:00"/>
    <n v="6"/>
    <n v="6"/>
    <n v="0.96666666666666667"/>
    <s v="Junio"/>
    <s v="Junio"/>
    <x v="3"/>
    <n v="1.1764705882352943E-2"/>
    <s v="Planeado"/>
    <n v="0"/>
    <n v="0"/>
    <n v="0"/>
    <n v="0"/>
    <n v="0"/>
    <n v="0"/>
    <n v="0"/>
    <n v="0"/>
    <n v="0"/>
    <n v="0"/>
    <n v="0"/>
    <n v="0"/>
    <n v="0"/>
    <s v="Ejecutado"/>
    <n v="0"/>
    <m/>
    <m/>
    <m/>
    <m/>
    <m/>
    <m/>
    <m/>
    <m/>
    <m/>
    <m/>
    <m/>
    <n v="0"/>
    <n v="0"/>
    <n v="0"/>
    <n v="0"/>
    <n v="0"/>
    <n v="0"/>
    <s v="Por Ejecutar"/>
    <s v="Junio"/>
    <s v="OTIC-ACT_20;Oficina_de_Tecnologías_de_la_Información_y_las_Comunicaciones;Oficina_de_Tecnologías_de_la_Información_y_las_Comunicaciones"/>
    <s v=" |202001: N/A"/>
    <s v="N/A"/>
    <s v="-"/>
    <s v="-"/>
    <s v="-"/>
    <s v="-"/>
    <s v="-"/>
    <s v="-"/>
    <s v="-"/>
    <s v="-"/>
    <s v="-"/>
  </r>
  <r>
    <n v="235"/>
    <s v="PES_Definir"/>
    <s v="OE5"/>
    <s v="Fortalecimiento Institucional"/>
    <s v="SI"/>
    <s v="10. Plan de Acción Institucional - PAI"/>
    <s v="PAI"/>
    <s v="TICS_16"/>
    <s v="12. Plan Estratégico de Tecnologías de la Información y las Comunicaciones - PETIC (Informatica)"/>
    <s v="4. Tecnologías de la Información y las Comunicaciones"/>
    <s v="OTIC-E_10"/>
    <s v="Política de Gobierno Digital."/>
    <s v="OTIC-ACT_21"/>
    <s v="Implementar IPV6 desde el punto de vista de Activos Fijos"/>
    <s v="OTIC"/>
    <x v="8"/>
    <s v="OTIC-G_01"/>
    <s v="Oficina_de_Tecnologías_de_la_Información_y_las_Comunicaciones"/>
    <s v="OTIC-D_01"/>
    <s v="Jefe_Oficina_de_Tecnologias_de_la_Información_y_las_Comunicaciones"/>
    <s v="Apoyo"/>
    <s v="Financiera"/>
    <s v="Funcionamiento"/>
    <m/>
    <m/>
    <m/>
    <m/>
    <s v="MIPG-P_03"/>
    <s v="MIPG-D_03-03"/>
    <n v="0"/>
    <n v="0"/>
    <n v="0"/>
    <n v="0"/>
    <n v="0"/>
    <n v="0"/>
    <n v="1"/>
    <s v="% de Implementación de ISO 27001 para el Sistema de gestión de Seguridad de la Información."/>
    <s v="POR_DEFINIR"/>
    <d v="2020-01-01T00:00:00"/>
    <d v="2020-12-30T00:00:00"/>
    <n v="1"/>
    <n v="12"/>
    <n v="12.133333333333333"/>
    <s v="Enero"/>
    <s v="Diciembre"/>
    <x v="0"/>
    <n v="5.1948051948051939E-3"/>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m/>
    <m/>
    <m/>
    <m/>
    <m/>
    <m/>
    <m/>
    <m/>
    <m/>
    <m/>
    <m/>
    <n v="8.3299999999999999E-2"/>
    <n v="8.3333333333333315E-2"/>
    <n v="8.3299999999999999E-2"/>
    <n v="1"/>
    <n v="4.3290043290043274E-4"/>
    <n v="5.1948051948051939E-3"/>
    <n v="0"/>
    <s v="Diciembre"/>
    <s v="OTIC-ACT_21;Oficina_de_Tecnologías_de_la_Información_y_las_Comunicaciones;Oficina_de_Tecnologías_de_la_Información_y_las_Comunicaciones"/>
    <s v=" |202001: Trámites con el proveedor de internet para solicitar el direccionamiento IPv6 externo."/>
    <s v="Trámites con el proveedor de internet para solicitar el direccionamiento IPv6 externo."/>
    <s v="-"/>
    <s v="-"/>
    <s v="-"/>
    <s v="-"/>
    <s v="-"/>
    <s v="-"/>
    <s v="-"/>
    <s v="-"/>
    <s v="-"/>
  </r>
  <r>
    <n v="236"/>
    <s v="PES_Definir"/>
    <s v="OE5"/>
    <s v="Fortalecimiento Institucional"/>
    <s v="SI"/>
    <s v="10. Plan de Acción Institucional - PAI"/>
    <s v="PAI"/>
    <s v="TICS_16"/>
    <s v="12. Plan Estratégico de Tecnologías de la Información y las Comunicaciones - PETIC (Informatica)"/>
    <s v="4. Tecnologías de la Información y las Comunicaciones"/>
    <s v="OTIC-E_10"/>
    <s v="Política de Gobierno Digital."/>
    <s v="OTIC-ACT_22"/>
    <s v="Implementar avances en el modelo de Seguridad y Privacidad de la información - MSPI"/>
    <s v="OTIC"/>
    <x v="8"/>
    <s v="OTIC-G_01"/>
    <s v="Oficina_de_Tecnologías_de_la_Información_y_las_Comunicaciones"/>
    <s v="OTIC-D_01"/>
    <s v="Jefe_Oficina_de_Tecnologias_de_la_Información_y_las_Comunicaciones"/>
    <s v="Apoyo"/>
    <s v="Financiera"/>
    <s v="Funcionamiento"/>
    <m/>
    <m/>
    <m/>
    <m/>
    <s v="MIPG-P_03"/>
    <s v="MIPG-D_03-03"/>
    <n v="0"/>
    <n v="0"/>
    <n v="0"/>
    <n v="0"/>
    <n v="0"/>
    <n v="0"/>
    <n v="1"/>
    <s v="# IP migradas / # IP totales"/>
    <s v="POR_DEFINIR"/>
    <d v="2020-01-01T00:00:00"/>
    <d v="2020-12-30T00:00:00"/>
    <n v="1"/>
    <n v="12"/>
    <n v="12.133333333333333"/>
    <s v="Enero"/>
    <s v="Diciembre"/>
    <x v="0"/>
    <n v="5.1948051948051939E-3"/>
    <s v="Planeado"/>
    <n v="0.05"/>
    <n v="0.05"/>
    <n v="0.1"/>
    <n v="0.05"/>
    <n v="0.1"/>
    <n v="0.1"/>
    <n v="0.1"/>
    <n v="0.1"/>
    <n v="0.1"/>
    <n v="0.1"/>
    <n v="0.1"/>
    <n v="0.05"/>
    <n v="0.99999999999999989"/>
    <s v="Ejecutado"/>
    <n v="0.05"/>
    <m/>
    <m/>
    <m/>
    <m/>
    <m/>
    <m/>
    <m/>
    <m/>
    <m/>
    <m/>
    <m/>
    <n v="0.05"/>
    <n v="5.000000000000001E-2"/>
    <n v="0.05"/>
    <n v="1"/>
    <n v="2.5974025974025974E-4"/>
    <n v="5.1948051948051939E-3"/>
    <n v="0"/>
    <s v="Diciembre"/>
    <s v="OTIC-ACT_22;Oficina_de_Tecnologías_de_la_Información_y_las_Comunicaciones;Oficina_de_Tecnologías_de_la_Información_y_las_Comunicaciones"/>
    <s v=" |202001: Registro de avance en el MSPI con corte a 31 de enero de 2020. Ubicación Carpeta T:\1. ENERO_2020\Oficina de Tecnologia de la Información y las Comunicaciones\1. Soportes_PAI_2020\articles-5482_Instrumento_Evaluacion_MSPI a 31012020.xlsx"/>
    <s v="Registro de avance en el MSPI con corte a 31 de enero de 2020. Ubicación Carpeta T:\1. ENERO_2020\Oficina de Tecnologia de la Información y las Comunicaciones\1. Soportes_PAI_2020\articles-5482_Instrumento_Evaluacion_MSPI a 31012020.xlsx"/>
    <s v="-"/>
    <s v="-"/>
    <s v="-"/>
    <s v="-"/>
    <s v="-"/>
    <s v="-"/>
    <s v="-"/>
    <s v="-"/>
    <s v="-"/>
  </r>
  <r>
    <n v="237"/>
    <s v="PES_Definir"/>
    <s v="OE5"/>
    <s v="Fortalecimiento Institucional"/>
    <s v="SI"/>
    <s v="10. Plan de Acción Institucional - PAI"/>
    <s v="PAI"/>
    <s v="TICS_16"/>
    <s v="12. Plan Estratégico de Tecnologías de la Información y las Comunicaciones - PETIC (Informatica)"/>
    <s v="4. Tecnologías de la Información y las Comunicaciones"/>
    <s v="OTIC-E_10"/>
    <s v="Política de Gobierno Digital."/>
    <s v="OTIC-ACT_23"/>
    <s v="Implementar ruta de excelencia GEL - Plan de Gestión documental, desde el punto de vista personas"/>
    <s v="OTIC"/>
    <x v="8"/>
    <s v="OTIC-G_01"/>
    <s v="Oficina_de_Tecnologías_de_la_Información_y_las_Comunicaciones"/>
    <s v="OTIC-D_01"/>
    <s v="Jefe_Oficina_de_Tecnologias_de_la_Información_y_las_Comunicaciones"/>
    <s v="Apoyo"/>
    <s v="Financiera"/>
    <s v="Funcionamiento"/>
    <m/>
    <m/>
    <m/>
    <m/>
    <s v="MIPG-P_03"/>
    <s v="MIPG-D_03-03"/>
    <n v="0"/>
    <n v="0"/>
    <n v="0"/>
    <n v="0"/>
    <n v="0"/>
    <n v="0"/>
    <n v="3"/>
    <s v="# de actividades realizadas/# de actividades programadas"/>
    <s v="POR_DEFINIR"/>
    <d v="2020-06-01T00:00:00"/>
    <d v="2020-12-30T00:00:00"/>
    <n v="6"/>
    <n v="12"/>
    <n v="7.0666666666666664"/>
    <s v="Junio"/>
    <s v="Diciembre"/>
    <x v="0"/>
    <n v="5.1948051948051939E-3"/>
    <s v="Planeado"/>
    <n v="0"/>
    <n v="0"/>
    <n v="0"/>
    <n v="0"/>
    <n v="0"/>
    <n v="1"/>
    <n v="0"/>
    <n v="0"/>
    <n v="1"/>
    <n v="0"/>
    <n v="1"/>
    <n v="0"/>
    <n v="3"/>
    <s v="Ejecutado"/>
    <n v="0"/>
    <m/>
    <m/>
    <m/>
    <m/>
    <m/>
    <m/>
    <m/>
    <m/>
    <m/>
    <m/>
    <m/>
    <n v="0"/>
    <n v="0"/>
    <n v="0"/>
    <n v="0"/>
    <n v="0"/>
    <n v="0"/>
    <n v="0"/>
    <s v="Diciembre"/>
    <s v="OTIC-ACT_23;Oficina_de_Tecnologías_de_la_Información_y_las_Comunicaciones;Oficina_de_Tecnologías_de_la_Información_y_las_Comunicaciones"/>
    <s v=" |202001: N/A"/>
    <s v="N/A"/>
    <s v="-"/>
    <s v="-"/>
    <s v="-"/>
    <s v="-"/>
    <s v="-"/>
    <s v="-"/>
    <s v="-"/>
    <s v="-"/>
    <s v="-"/>
  </r>
  <r>
    <n v="238"/>
    <s v="PES_Definir"/>
    <s v="OE5"/>
    <s v="Fortalecimiento Institucional"/>
    <s v="SI"/>
    <s v="10. Plan de Acción Institucional - PAI"/>
    <s v="PAI"/>
    <s v="TICS_16"/>
    <s v="13. Plan de Tratamiento de Riesgos de Seguridad y Privacidad de la Información (Informatica)"/>
    <s v="4. Tecnologías de la Información y las Comunicaciones"/>
    <s v="OTIC-E_10"/>
    <s v="Política de Gobierno Digital."/>
    <s v="OTIC-ACT_24"/>
    <s v="Mitigar y evitar los riesgos de Seguridad identificados en la matriz de riesgos de Seguridad, de acuerdo con los lineamientos para el tratamiento de riesgos definidos en la ST."/>
    <s v="OTIC"/>
    <x v="8"/>
    <s v="OTIC-G_01"/>
    <s v="Oficina_de_Tecnologías_de_la_Información_y_las_Comunicaciones"/>
    <s v="OTIC-D_01"/>
    <s v="Jefe_Oficina_de_Tecnologias_de_la_Información_y_las_Comunicaciones"/>
    <s v="Apoyo"/>
    <s v="Financiera"/>
    <s v="Funcionamiento"/>
    <m/>
    <m/>
    <m/>
    <m/>
    <s v="MIPG-P_03"/>
    <s v="MIPG-D_03-03"/>
    <n v="0"/>
    <n v="0"/>
    <n v="0"/>
    <n v="0"/>
    <n v="0"/>
    <n v="0"/>
    <n v="5"/>
    <s v="# Datos abiertos Certificados en la ruta de excelencia"/>
    <s v="POR_DEFINIR"/>
    <d v="2020-04-01T00:00:00"/>
    <d v="2020-12-30T00:00:00"/>
    <n v="4"/>
    <n v="12"/>
    <n v="9.1"/>
    <s v="Abril"/>
    <s v="Diciembre"/>
    <x v="0"/>
    <n v="5.1948051948051939E-3"/>
    <s v="Planeado"/>
    <n v="0"/>
    <n v="0"/>
    <n v="0"/>
    <n v="1"/>
    <n v="0"/>
    <n v="0"/>
    <n v="0"/>
    <n v="1"/>
    <n v="1"/>
    <n v="3"/>
    <n v="1"/>
    <n v="1"/>
    <n v="8"/>
    <s v="Ejecutado"/>
    <n v="0"/>
    <m/>
    <m/>
    <m/>
    <m/>
    <m/>
    <m/>
    <m/>
    <m/>
    <m/>
    <m/>
    <m/>
    <n v="0"/>
    <n v="0"/>
    <n v="0"/>
    <n v="0"/>
    <n v="0"/>
    <n v="0"/>
    <n v="0"/>
    <s v="Diciembre"/>
    <s v="OTIC-ACT_24;Oficina_de_Tecnologías_de_la_Información_y_las_Comunicaciones;Oficina_de_Tecnologías_de_la_Información_y_las_Comunicaciones"/>
    <s v=" |202001: N/D"/>
    <s v="N/D"/>
    <s v="-"/>
    <s v="-"/>
    <s v="-"/>
    <s v="-"/>
    <s v="-"/>
    <s v="-"/>
    <s v="-"/>
    <s v="-"/>
    <s v="-"/>
  </r>
  <r>
    <n v="239"/>
    <s v="PES_Definir"/>
    <s v="OE5"/>
    <s v="Fortalecimiento Institucional"/>
    <s v="SI"/>
    <s v="10. Plan de Acción Institucional - PAI"/>
    <s v="PAI"/>
    <s v="TICS_16"/>
    <s v="14. Plan de Seguridad y Privacidad de la Información (Informatica)"/>
    <s v="4. Tecnologías de la Información y las Comunicaciones"/>
    <s v="OTIC-E_10"/>
    <s v="Política de Gobierno Digital."/>
    <s v="OTIC-ACT_25"/>
    <s v="Implementar el plan de tratamiento de riesgos de seguridad y privacidad de la información"/>
    <s v="OTIC"/>
    <x v="8"/>
    <s v="OTIC-G_01"/>
    <s v="Oficina_de_Tecnologías_de_la_Información_y_las_Comunicaciones"/>
    <s v="OTIC-D_01"/>
    <s v="Jefe_Oficina_de_Tecnologias_de_la_Información_y_las_Comunicaciones"/>
    <s v="Apoyo"/>
    <s v="Financiera"/>
    <s v="Funcionamiento"/>
    <m/>
    <m/>
    <m/>
    <m/>
    <s v="MIPG-P_03"/>
    <s v="MIPG-D_03-03"/>
    <n v="0"/>
    <n v="0"/>
    <n v="0"/>
    <n v="0"/>
    <n v="0"/>
    <n v="0"/>
    <n v="1"/>
    <s v="# de actividades realizadas/# de actividades programadas"/>
    <s v="POR_DEFINIR"/>
    <d v="2020-02-01T00:00:00"/>
    <d v="2020-12-30T00:00:00"/>
    <n v="2"/>
    <n v="12"/>
    <n v="11.1"/>
    <s v="Febrero"/>
    <s v="Diciembre"/>
    <x v="0"/>
    <n v="5.1948051948051939E-3"/>
    <s v="Planeado"/>
    <n v="0"/>
    <n v="0.1"/>
    <n v="0.15"/>
    <n v="0.05"/>
    <n v="0.1"/>
    <n v="0.1"/>
    <n v="0.05"/>
    <n v="0.1"/>
    <n v="0.1"/>
    <n v="0.05"/>
    <n v="0.2"/>
    <n v="0"/>
    <n v="1"/>
    <s v="Ejecutado"/>
    <n v="0"/>
    <m/>
    <m/>
    <m/>
    <m/>
    <m/>
    <m/>
    <m/>
    <m/>
    <m/>
    <m/>
    <m/>
    <n v="0"/>
    <n v="0"/>
    <n v="0"/>
    <n v="0"/>
    <n v="0"/>
    <n v="0"/>
    <n v="0"/>
    <s v="Diciembre"/>
    <s v="OTIC-ACT_25;Oficina_de_Tecnologías_de_la_Información_y_las_Comunicaciones;Oficina_de_Tecnologías_de_la_Información_y_las_Comunicaciones"/>
    <s v=" |202001: N/A"/>
    <s v="N/A"/>
    <s v="-"/>
    <s v="-"/>
    <s v="-"/>
    <s v="-"/>
    <s v="-"/>
    <s v="-"/>
    <s v="-"/>
    <s v="-"/>
    <s v="-"/>
  </r>
  <r>
    <n v="240"/>
    <s v="PES_Definir"/>
    <s v="OE5"/>
    <s v="Fortalecimiento Institucional"/>
    <s v="SI"/>
    <s v="10. Plan de Acción Institucional - PAI"/>
    <s v="PAI"/>
    <s v="TICS_16"/>
    <s v="14. Plan de Seguridad y Privacidad de la Información (Informatica)"/>
    <s v="4. Tecnologías de la Información y las Comunicaciones"/>
    <s v="OTIC-E_10"/>
    <s v="Política de Gobierno Digital."/>
    <s v="OTIC-ACT_26"/>
    <s v="Actualizar la Política de Seguridad de la Información de la Entidad."/>
    <s v="OTIC"/>
    <x v="8"/>
    <s v="OTIC-G_01"/>
    <s v="Oficina_de_Tecnologías_de_la_Información_y_las_Comunicaciones"/>
    <s v="OTIC-D_01"/>
    <s v="Jefe_Oficina_de_Tecnologias_de_la_Información_y_las_Comunicaciones"/>
    <s v="Apoyo"/>
    <s v="Financiera"/>
    <s v="Funcionamiento"/>
    <m/>
    <m/>
    <m/>
    <m/>
    <s v="MIPG-P_03"/>
    <s v="MIPG-D_03-03"/>
    <n v="0"/>
    <n v="0"/>
    <n v="0"/>
    <n v="0"/>
    <n v="0"/>
    <n v="0"/>
    <n v="1"/>
    <s v="# de actividades realizadas/# de actividades programadas"/>
    <s v="POR_DEFINIR"/>
    <d v="2020-06-01T00:00:00"/>
    <d v="2020-06-30T00:00:00"/>
    <n v="6"/>
    <n v="6"/>
    <n v="0.96666666666666667"/>
    <s v="Junio"/>
    <s v="Junio"/>
    <x v="3"/>
    <n v="5.1948051948051939E-3"/>
    <s v="Planeado"/>
    <n v="0"/>
    <n v="0"/>
    <n v="0"/>
    <n v="0"/>
    <n v="0"/>
    <n v="1"/>
    <n v="0"/>
    <n v="0"/>
    <n v="0"/>
    <n v="0"/>
    <n v="0"/>
    <n v="0"/>
    <n v="1"/>
    <s v="Ejecutado"/>
    <n v="0"/>
    <m/>
    <m/>
    <m/>
    <m/>
    <m/>
    <m/>
    <m/>
    <m/>
    <m/>
    <m/>
    <m/>
    <n v="0"/>
    <n v="0"/>
    <n v="0"/>
    <n v="0"/>
    <n v="0"/>
    <n v="0"/>
    <n v="0"/>
    <s v="Junio"/>
    <s v="OTIC-ACT_26;Oficina_de_Tecnologías_de_la_Información_y_las_Comunicaciones;Oficina_de_Tecnologías_de_la_Información_y_las_Comunicaciones"/>
    <s v=" |202001: N/A"/>
    <s v="N/A"/>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_Indicadores" cacheId="0" applyNumberFormats="0" applyBorderFormats="0" applyFontFormats="0" applyPatternFormats="0" applyAlignmentFormats="0" applyWidthHeightFormats="1" dataCaption="Valores" updatedVersion="6" minRefreshableVersion="3" itemPrintTitles="1" createdVersion="6" indent="0" compact="0" compactData="0" multipleFieldFilters="0" chartFormat="3">
  <location ref="B31:D42" firstHeaderRow="1" firstDataRow="1" firstDataCol="2"/>
  <pivotFields count="99">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11">
        <item x="0"/>
        <item x="1"/>
        <item x="2"/>
        <item x="4"/>
        <item x="3"/>
        <item x="5"/>
        <item x="6"/>
        <item x="7"/>
        <item x="8"/>
        <item x="9"/>
        <item m="1" x="10"/>
      </items>
    </pivotField>
    <pivotField axis="axisRow" compact="0" outline="0" showAll="0">
      <items count="12">
        <item x="0"/>
        <item x="2"/>
        <item x="1"/>
        <item x="3"/>
        <item x="4"/>
        <item x="6"/>
        <item x="5"/>
        <item x="7"/>
        <item x="8"/>
        <item x="9"/>
        <item m="1" x="1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numFmtId="17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dataField="1" compact="0" outline="0" showAll="0"/>
    <pivotField compact="0" numFmtId="171" outline="0" showAll="0"/>
    <pivotField compact="0" numFmtId="171"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s>
  <rowFields count="2">
    <field x="15"/>
    <field x="16"/>
  </rowFields>
  <rowItems count="11">
    <i>
      <x/>
      <x/>
    </i>
    <i>
      <x v="1"/>
      <x v="2"/>
    </i>
    <i>
      <x v="2"/>
      <x v="1"/>
    </i>
    <i>
      <x v="3"/>
      <x v="4"/>
    </i>
    <i>
      <x v="4"/>
      <x v="3"/>
    </i>
    <i>
      <x v="5"/>
      <x v="6"/>
    </i>
    <i>
      <x v="6"/>
      <x v="5"/>
    </i>
    <i>
      <x v="7"/>
      <x v="7"/>
    </i>
    <i>
      <x v="8"/>
      <x v="8"/>
    </i>
    <i>
      <x v="9"/>
      <x v="9"/>
    </i>
    <i t="grand">
      <x/>
    </i>
  </rowItems>
  <colItems count="1">
    <i/>
  </colItems>
  <dataFields count="1">
    <dataField name="Promedio de %_CUMPLIMIENTO_Corte" fld="78" subtotal="average" baseField="16" baseItem="2" numFmtId="10"/>
  </dataFields>
  <formats count="113">
    <format dxfId="2388">
      <pivotArea field="16" type="button" dataOnly="0" labelOnly="1" outline="0" axis="axisRow" fieldPosition="1"/>
    </format>
    <format dxfId="2387">
      <pivotArea dataOnly="0" labelOnly="1" grandRow="1" outline="0" fieldPosition="0"/>
    </format>
    <format dxfId="2386">
      <pivotArea dataOnly="0" labelOnly="1" outline="0" fieldPosition="0">
        <references count="2">
          <reference field="15" count="1" selected="0">
            <x v="0"/>
          </reference>
          <reference field="16" count="1">
            <x v="0"/>
          </reference>
        </references>
      </pivotArea>
    </format>
    <format dxfId="2385">
      <pivotArea dataOnly="0" labelOnly="1" outline="0" fieldPosition="0">
        <references count="2">
          <reference field="15" count="1" selected="0">
            <x v="1"/>
          </reference>
          <reference field="16" count="1">
            <x v="2"/>
          </reference>
        </references>
      </pivotArea>
    </format>
    <format dxfId="2384">
      <pivotArea dataOnly="0" labelOnly="1" outline="0" fieldPosition="0">
        <references count="2">
          <reference field="15" count="1" selected="0">
            <x v="2"/>
          </reference>
          <reference field="16" count="1">
            <x v="1"/>
          </reference>
        </references>
      </pivotArea>
    </format>
    <format dxfId="2383">
      <pivotArea dataOnly="0" labelOnly="1" outline="0" fieldPosition="0">
        <references count="2">
          <reference field="15" count="1" selected="0">
            <x v="3"/>
          </reference>
          <reference field="16" count="1">
            <x v="4"/>
          </reference>
        </references>
      </pivotArea>
    </format>
    <format dxfId="2382">
      <pivotArea dataOnly="0" labelOnly="1" outline="0" fieldPosition="0">
        <references count="2">
          <reference field="15" count="1" selected="0">
            <x v="4"/>
          </reference>
          <reference field="16" count="1">
            <x v="3"/>
          </reference>
        </references>
      </pivotArea>
    </format>
    <format dxfId="2381">
      <pivotArea dataOnly="0" labelOnly="1" outline="0" fieldPosition="0">
        <references count="2">
          <reference field="15" count="1" selected="0">
            <x v="5"/>
          </reference>
          <reference field="16" count="1">
            <x v="6"/>
          </reference>
        </references>
      </pivotArea>
    </format>
    <format dxfId="2380">
      <pivotArea dataOnly="0" labelOnly="1" outline="0" fieldPosition="0">
        <references count="2">
          <reference field="15" count="1" selected="0">
            <x v="6"/>
          </reference>
          <reference field="16" count="1">
            <x v="5"/>
          </reference>
        </references>
      </pivotArea>
    </format>
    <format dxfId="2379">
      <pivotArea dataOnly="0" labelOnly="1" outline="0" fieldPosition="0">
        <references count="2">
          <reference field="15" count="1" selected="0">
            <x v="7"/>
          </reference>
          <reference field="16" count="1">
            <x v="7"/>
          </reference>
        </references>
      </pivotArea>
    </format>
    <format dxfId="2378">
      <pivotArea dataOnly="0" labelOnly="1" outline="0" fieldPosition="0">
        <references count="2">
          <reference field="15" count="1" selected="0">
            <x v="8"/>
          </reference>
          <reference field="16" count="1">
            <x v="8"/>
          </reference>
        </references>
      </pivotArea>
    </format>
    <format dxfId="2377">
      <pivotArea dataOnly="0" labelOnly="1" outline="0" fieldPosition="0">
        <references count="2">
          <reference field="15" count="1" selected="0">
            <x v="9"/>
          </reference>
          <reference field="16" count="1">
            <x v="9"/>
          </reference>
        </references>
      </pivotArea>
    </format>
    <format dxfId="2376">
      <pivotArea field="16" type="button" dataOnly="0" labelOnly="1" outline="0" axis="axisRow" fieldPosition="1"/>
    </format>
    <format dxfId="2375">
      <pivotArea dataOnly="0" labelOnly="1" grandRow="1" outline="0" fieldPosition="0"/>
    </format>
    <format dxfId="2374">
      <pivotArea dataOnly="0" labelOnly="1" outline="0" fieldPosition="0">
        <references count="2">
          <reference field="15" count="1" selected="0">
            <x v="0"/>
          </reference>
          <reference field="16" count="1">
            <x v="0"/>
          </reference>
        </references>
      </pivotArea>
    </format>
    <format dxfId="2373">
      <pivotArea dataOnly="0" labelOnly="1" outline="0" fieldPosition="0">
        <references count="2">
          <reference field="15" count="1" selected="0">
            <x v="1"/>
          </reference>
          <reference field="16" count="1">
            <x v="2"/>
          </reference>
        </references>
      </pivotArea>
    </format>
    <format dxfId="2372">
      <pivotArea dataOnly="0" labelOnly="1" outline="0" fieldPosition="0">
        <references count="2">
          <reference field="15" count="1" selected="0">
            <x v="2"/>
          </reference>
          <reference field="16" count="1">
            <x v="1"/>
          </reference>
        </references>
      </pivotArea>
    </format>
    <format dxfId="2371">
      <pivotArea dataOnly="0" labelOnly="1" outline="0" fieldPosition="0">
        <references count="2">
          <reference field="15" count="1" selected="0">
            <x v="3"/>
          </reference>
          <reference field="16" count="1">
            <x v="4"/>
          </reference>
        </references>
      </pivotArea>
    </format>
    <format dxfId="2370">
      <pivotArea dataOnly="0" labelOnly="1" outline="0" fieldPosition="0">
        <references count="2">
          <reference field="15" count="1" selected="0">
            <x v="4"/>
          </reference>
          <reference field="16" count="1">
            <x v="3"/>
          </reference>
        </references>
      </pivotArea>
    </format>
    <format dxfId="2369">
      <pivotArea dataOnly="0" labelOnly="1" outline="0" fieldPosition="0">
        <references count="2">
          <reference field="15" count="1" selected="0">
            <x v="5"/>
          </reference>
          <reference field="16" count="1">
            <x v="6"/>
          </reference>
        </references>
      </pivotArea>
    </format>
    <format dxfId="2368">
      <pivotArea dataOnly="0" labelOnly="1" outline="0" fieldPosition="0">
        <references count="2">
          <reference field="15" count="1" selected="0">
            <x v="6"/>
          </reference>
          <reference field="16" count="1">
            <x v="5"/>
          </reference>
        </references>
      </pivotArea>
    </format>
    <format dxfId="2367">
      <pivotArea dataOnly="0" labelOnly="1" outline="0" fieldPosition="0">
        <references count="2">
          <reference field="15" count="1" selected="0">
            <x v="7"/>
          </reference>
          <reference field="16" count="1">
            <x v="7"/>
          </reference>
        </references>
      </pivotArea>
    </format>
    <format dxfId="2366">
      <pivotArea dataOnly="0" labelOnly="1" outline="0" fieldPosition="0">
        <references count="2">
          <reference field="15" count="1" selected="0">
            <x v="8"/>
          </reference>
          <reference field="16" count="1">
            <x v="8"/>
          </reference>
        </references>
      </pivotArea>
    </format>
    <format dxfId="2365">
      <pivotArea dataOnly="0" labelOnly="1" outline="0" fieldPosition="0">
        <references count="2">
          <reference field="15" count="1" selected="0">
            <x v="9"/>
          </reference>
          <reference field="16" count="1">
            <x v="9"/>
          </reference>
        </references>
      </pivotArea>
    </format>
    <format dxfId="2364">
      <pivotArea outline="0" collapsedLevelsAreSubtotals="1" fieldPosition="0">
        <references count="2">
          <reference field="15" count="1" selected="0">
            <x v="0"/>
          </reference>
          <reference field="16" count="0" selected="0"/>
        </references>
      </pivotArea>
    </format>
    <format dxfId="2363">
      <pivotArea dataOnly="0" labelOnly="1" outline="0" fieldPosition="0">
        <references count="1">
          <reference field="15" count="1">
            <x v="0"/>
          </reference>
        </references>
      </pivotArea>
    </format>
    <format dxfId="2362">
      <pivotArea dataOnly="0" labelOnly="1" outline="0" fieldPosition="0">
        <references count="2">
          <reference field="15" count="1" selected="0">
            <x v="0"/>
          </reference>
          <reference field="16" count="0"/>
        </references>
      </pivotArea>
    </format>
    <format dxfId="2361">
      <pivotArea outline="0" collapsedLevelsAreSubtotals="1" fieldPosition="0">
        <references count="2">
          <reference field="15" count="1" selected="0">
            <x v="0"/>
          </reference>
          <reference field="16" count="0" selected="0"/>
        </references>
      </pivotArea>
    </format>
    <format dxfId="2360">
      <pivotArea dataOnly="0" labelOnly="1" outline="0" fieldPosition="0">
        <references count="1">
          <reference field="15" count="1">
            <x v="0"/>
          </reference>
        </references>
      </pivotArea>
    </format>
    <format dxfId="2359">
      <pivotArea dataOnly="0" labelOnly="1" outline="0" fieldPosition="0">
        <references count="2">
          <reference field="15" count="1" selected="0">
            <x v="0"/>
          </reference>
          <reference field="16" count="0"/>
        </references>
      </pivotArea>
    </format>
    <format dxfId="2358">
      <pivotArea outline="0" collapsedLevelsAreSubtotals="1" fieldPosition="0">
        <references count="2">
          <reference field="15" count="1" selected="0">
            <x v="0"/>
          </reference>
          <reference field="16" count="0" selected="0"/>
        </references>
      </pivotArea>
    </format>
    <format dxfId="2357">
      <pivotArea dataOnly="0" labelOnly="1" outline="0" fieldPosition="0">
        <references count="1">
          <reference field="15" count="1">
            <x v="0"/>
          </reference>
        </references>
      </pivotArea>
    </format>
    <format dxfId="2356">
      <pivotArea dataOnly="0" labelOnly="1" outline="0" fieldPosition="0">
        <references count="2">
          <reference field="15" count="1" selected="0">
            <x v="0"/>
          </reference>
          <reference field="16" count="0"/>
        </references>
      </pivotArea>
    </format>
    <format dxfId="2355">
      <pivotArea outline="0" collapsedLevelsAreSubtotals="1" fieldPosition="0">
        <references count="2">
          <reference field="15" count="1" selected="0">
            <x v="2"/>
          </reference>
          <reference field="16" count="0" selected="0"/>
        </references>
      </pivotArea>
    </format>
    <format dxfId="2354">
      <pivotArea dataOnly="0" labelOnly="1" outline="0" fieldPosition="0">
        <references count="1">
          <reference field="15" count="1">
            <x v="2"/>
          </reference>
        </references>
      </pivotArea>
    </format>
    <format dxfId="2353">
      <pivotArea dataOnly="0" labelOnly="1" outline="0" fieldPosition="0">
        <references count="2">
          <reference field="15" count="1" selected="0">
            <x v="2"/>
          </reference>
          <reference field="16" count="0"/>
        </references>
      </pivotArea>
    </format>
    <format dxfId="2352">
      <pivotArea outline="0" collapsedLevelsAreSubtotals="1" fieldPosition="0">
        <references count="2">
          <reference field="15" count="1" selected="0">
            <x v="2"/>
          </reference>
          <reference field="16" count="0" selected="0"/>
        </references>
      </pivotArea>
    </format>
    <format dxfId="2351">
      <pivotArea dataOnly="0" labelOnly="1" outline="0" fieldPosition="0">
        <references count="1">
          <reference field="15" count="1">
            <x v="2"/>
          </reference>
        </references>
      </pivotArea>
    </format>
    <format dxfId="2350">
      <pivotArea dataOnly="0" labelOnly="1" outline="0" fieldPosition="0">
        <references count="2">
          <reference field="15" count="1" selected="0">
            <x v="2"/>
          </reference>
          <reference field="16" count="0"/>
        </references>
      </pivotArea>
    </format>
    <format dxfId="2349">
      <pivotArea outline="0" collapsedLevelsAreSubtotals="1" fieldPosition="0">
        <references count="2">
          <reference field="15" count="1" selected="0">
            <x v="2"/>
          </reference>
          <reference field="16" count="0" selected="0"/>
        </references>
      </pivotArea>
    </format>
    <format dxfId="2348">
      <pivotArea dataOnly="0" labelOnly="1" outline="0" fieldPosition="0">
        <references count="1">
          <reference field="15" count="1">
            <x v="2"/>
          </reference>
        </references>
      </pivotArea>
    </format>
    <format dxfId="2347">
      <pivotArea dataOnly="0" labelOnly="1" outline="0" fieldPosition="0">
        <references count="2">
          <reference field="15" count="1" selected="0">
            <x v="2"/>
          </reference>
          <reference field="16" count="0"/>
        </references>
      </pivotArea>
    </format>
    <format dxfId="2346">
      <pivotArea outline="0" collapsedLevelsAreSubtotals="1" fieldPosition="0">
        <references count="2">
          <reference field="15" count="1" selected="0">
            <x v="1"/>
          </reference>
          <reference field="16" count="0" selected="0"/>
        </references>
      </pivotArea>
    </format>
    <format dxfId="2345">
      <pivotArea dataOnly="0" labelOnly="1" outline="0" fieldPosition="0">
        <references count="1">
          <reference field="15" count="1">
            <x v="1"/>
          </reference>
        </references>
      </pivotArea>
    </format>
    <format dxfId="2344">
      <pivotArea dataOnly="0" labelOnly="1" outline="0" fieldPosition="0">
        <references count="2">
          <reference field="15" count="1" selected="0">
            <x v="1"/>
          </reference>
          <reference field="16" count="0"/>
        </references>
      </pivotArea>
    </format>
    <format dxfId="2343">
      <pivotArea outline="0" collapsedLevelsAreSubtotals="1" fieldPosition="0">
        <references count="2">
          <reference field="15" count="1" selected="0">
            <x v="1"/>
          </reference>
          <reference field="16" count="0" selected="0"/>
        </references>
      </pivotArea>
    </format>
    <format dxfId="2342">
      <pivotArea dataOnly="0" labelOnly="1" outline="0" fieldPosition="0">
        <references count="1">
          <reference field="15" count="1">
            <x v="1"/>
          </reference>
        </references>
      </pivotArea>
    </format>
    <format dxfId="2341">
      <pivotArea dataOnly="0" labelOnly="1" outline="0" fieldPosition="0">
        <references count="2">
          <reference field="15" count="1" selected="0">
            <x v="1"/>
          </reference>
          <reference field="16" count="0"/>
        </references>
      </pivotArea>
    </format>
    <format dxfId="2340">
      <pivotArea outline="0" collapsedLevelsAreSubtotals="1" fieldPosition="0">
        <references count="2">
          <reference field="15" count="1" selected="0">
            <x v="1"/>
          </reference>
          <reference field="16" count="0" selected="0"/>
        </references>
      </pivotArea>
    </format>
    <format dxfId="2339">
      <pivotArea dataOnly="0" labelOnly="1" outline="0" fieldPosition="0">
        <references count="1">
          <reference field="15" count="1">
            <x v="1"/>
          </reference>
        </references>
      </pivotArea>
    </format>
    <format dxfId="2338">
      <pivotArea dataOnly="0" labelOnly="1" outline="0" fieldPosition="0">
        <references count="2">
          <reference field="15" count="1" selected="0">
            <x v="1"/>
          </reference>
          <reference field="16" count="0"/>
        </references>
      </pivotArea>
    </format>
    <format dxfId="2337">
      <pivotArea outline="0" collapsedLevelsAreSubtotals="1" fieldPosition="0">
        <references count="2">
          <reference field="15" count="1" selected="0">
            <x v="2"/>
          </reference>
          <reference field="16" count="0" selected="0"/>
        </references>
      </pivotArea>
    </format>
    <format dxfId="2336">
      <pivotArea dataOnly="0" labelOnly="1" outline="0" fieldPosition="0">
        <references count="1">
          <reference field="15" count="1">
            <x v="2"/>
          </reference>
        </references>
      </pivotArea>
    </format>
    <format dxfId="2335">
      <pivotArea dataOnly="0" labelOnly="1" outline="0" fieldPosition="0">
        <references count="2">
          <reference field="15" count="1" selected="0">
            <x v="2"/>
          </reference>
          <reference field="16" count="0"/>
        </references>
      </pivotArea>
    </format>
    <format dxfId="2334">
      <pivotArea outline="0" collapsedLevelsAreSubtotals="1" fieldPosition="0">
        <references count="2">
          <reference field="15" count="1" selected="0">
            <x v="4"/>
          </reference>
          <reference field="16" count="0" selected="0"/>
        </references>
      </pivotArea>
    </format>
    <format dxfId="2333">
      <pivotArea dataOnly="0" labelOnly="1" outline="0" fieldPosition="0">
        <references count="1">
          <reference field="15" count="1">
            <x v="4"/>
          </reference>
        </references>
      </pivotArea>
    </format>
    <format dxfId="2332">
      <pivotArea dataOnly="0" labelOnly="1" outline="0" fieldPosition="0">
        <references count="2">
          <reference field="15" count="1" selected="0">
            <x v="4"/>
          </reference>
          <reference field="16" count="0"/>
        </references>
      </pivotArea>
    </format>
    <format dxfId="2331">
      <pivotArea outline="0" collapsedLevelsAreSubtotals="1" fieldPosition="0">
        <references count="2">
          <reference field="15" count="1" selected="0">
            <x v="3"/>
          </reference>
          <reference field="16" count="0" selected="0"/>
        </references>
      </pivotArea>
    </format>
    <format dxfId="2330">
      <pivotArea dataOnly="0" labelOnly="1" outline="0" fieldPosition="0">
        <references count="1">
          <reference field="15" count="1">
            <x v="3"/>
          </reference>
        </references>
      </pivotArea>
    </format>
    <format dxfId="2329">
      <pivotArea dataOnly="0" labelOnly="1" outline="0" fieldPosition="0">
        <references count="2">
          <reference field="15" count="1" selected="0">
            <x v="3"/>
          </reference>
          <reference field="16" count="0"/>
        </references>
      </pivotArea>
    </format>
    <format dxfId="2328">
      <pivotArea outline="0" collapsedLevelsAreSubtotals="1" fieldPosition="0">
        <references count="2">
          <reference field="15" count="1" selected="0">
            <x v="6"/>
          </reference>
          <reference field="16" count="0" selected="0"/>
        </references>
      </pivotArea>
    </format>
    <format dxfId="2327">
      <pivotArea dataOnly="0" labelOnly="1" outline="0" fieldPosition="0">
        <references count="1">
          <reference field="15" count="1">
            <x v="6"/>
          </reference>
        </references>
      </pivotArea>
    </format>
    <format dxfId="2326">
      <pivotArea dataOnly="0" labelOnly="1" outline="0" fieldPosition="0">
        <references count="2">
          <reference field="15" count="1" selected="0">
            <x v="6"/>
          </reference>
          <reference field="16" count="0"/>
        </references>
      </pivotArea>
    </format>
    <format dxfId="2325">
      <pivotArea outline="0" collapsedLevelsAreSubtotals="1" fieldPosition="0">
        <references count="2">
          <reference field="15" count="1" selected="0">
            <x v="5"/>
          </reference>
          <reference field="16" count="0" selected="0"/>
        </references>
      </pivotArea>
    </format>
    <format dxfId="2324">
      <pivotArea dataOnly="0" labelOnly="1" outline="0" fieldPosition="0">
        <references count="1">
          <reference field="15" count="1">
            <x v="5"/>
          </reference>
        </references>
      </pivotArea>
    </format>
    <format dxfId="2323">
      <pivotArea dataOnly="0" labelOnly="1" outline="0" fieldPosition="0">
        <references count="2">
          <reference field="15" count="1" selected="0">
            <x v="5"/>
          </reference>
          <reference field="16" count="0"/>
        </references>
      </pivotArea>
    </format>
    <format dxfId="2322">
      <pivotArea outline="0" collapsedLevelsAreSubtotals="1" fieldPosition="0">
        <references count="2">
          <reference field="15" count="1" selected="0">
            <x v="7"/>
          </reference>
          <reference field="16" count="0" selected="0"/>
        </references>
      </pivotArea>
    </format>
    <format dxfId="2321">
      <pivotArea dataOnly="0" labelOnly="1" outline="0" fieldPosition="0">
        <references count="1">
          <reference field="15" count="1">
            <x v="7"/>
          </reference>
        </references>
      </pivotArea>
    </format>
    <format dxfId="2320">
      <pivotArea dataOnly="0" labelOnly="1" outline="0" fieldPosition="0">
        <references count="2">
          <reference field="15" count="1" selected="0">
            <x v="7"/>
          </reference>
          <reference field="16" count="0"/>
        </references>
      </pivotArea>
    </format>
    <format dxfId="2319">
      <pivotArea outline="0" collapsedLevelsAreSubtotals="1" fieldPosition="0">
        <references count="2">
          <reference field="15" count="1" selected="0">
            <x v="8"/>
          </reference>
          <reference field="16" count="0" selected="0"/>
        </references>
      </pivotArea>
    </format>
    <format dxfId="2318">
      <pivotArea dataOnly="0" labelOnly="1" outline="0" fieldPosition="0">
        <references count="1">
          <reference field="15" count="1">
            <x v="8"/>
          </reference>
        </references>
      </pivotArea>
    </format>
    <format dxfId="2317">
      <pivotArea dataOnly="0" labelOnly="1" outline="0" fieldPosition="0">
        <references count="2">
          <reference field="15" count="1" selected="0">
            <x v="8"/>
          </reference>
          <reference field="16" count="0"/>
        </references>
      </pivotArea>
    </format>
    <format dxfId="2316">
      <pivotArea outline="0" collapsedLevelsAreSubtotals="1" fieldPosition="0">
        <references count="2">
          <reference field="15" count="1" selected="0">
            <x v="9"/>
          </reference>
          <reference field="16" count="0" selected="0"/>
        </references>
      </pivotArea>
    </format>
    <format dxfId="2315">
      <pivotArea dataOnly="0" labelOnly="1" outline="0" fieldPosition="0">
        <references count="1">
          <reference field="15" count="1">
            <x v="9"/>
          </reference>
        </references>
      </pivotArea>
    </format>
    <format dxfId="2314">
      <pivotArea dataOnly="0" labelOnly="1" outline="0" fieldPosition="0">
        <references count="2">
          <reference field="15" count="1" selected="0">
            <x v="9"/>
          </reference>
          <reference field="16" count="0"/>
        </references>
      </pivotArea>
    </format>
    <format dxfId="2313">
      <pivotArea grandRow="1" outline="0" collapsedLevelsAreSubtotals="1" fieldPosition="0"/>
    </format>
    <format dxfId="2312">
      <pivotArea dataOnly="0" labelOnly="1" grandRow="1" outline="0" fieldPosition="0"/>
    </format>
    <format dxfId="2311">
      <pivotArea grandRow="1" outline="0" collapsedLevelsAreSubtotals="1" fieldPosition="0"/>
    </format>
    <format dxfId="2310">
      <pivotArea dataOnly="0" labelOnly="1" grandRow="1" outline="0" fieldPosition="0"/>
    </format>
    <format dxfId="2309">
      <pivotArea grandRow="1" outline="0" collapsedLevelsAreSubtotals="1" fieldPosition="0"/>
    </format>
    <format dxfId="2308">
      <pivotArea dataOnly="0" labelOnly="1" grandRow="1" outline="0" fieldPosition="0"/>
    </format>
    <format dxfId="2307">
      <pivotArea field="16" type="button" dataOnly="0" labelOnly="1" outline="0" axis="axisRow" fieldPosition="1"/>
    </format>
    <format dxfId="2306">
      <pivotArea dataOnly="0" labelOnly="1" grandRow="1" outline="0" fieldPosition="0"/>
    </format>
    <format dxfId="2305">
      <pivotArea dataOnly="0" labelOnly="1" outline="0" fieldPosition="0">
        <references count="2">
          <reference field="15" count="1" selected="0">
            <x v="0"/>
          </reference>
          <reference field="16" count="1">
            <x v="0"/>
          </reference>
        </references>
      </pivotArea>
    </format>
    <format dxfId="2304">
      <pivotArea dataOnly="0" labelOnly="1" outline="0" fieldPosition="0">
        <references count="2">
          <reference field="15" count="1" selected="0">
            <x v="1"/>
          </reference>
          <reference field="16" count="1">
            <x v="2"/>
          </reference>
        </references>
      </pivotArea>
    </format>
    <format dxfId="2303">
      <pivotArea dataOnly="0" labelOnly="1" outline="0" fieldPosition="0">
        <references count="2">
          <reference field="15" count="1" selected="0">
            <x v="2"/>
          </reference>
          <reference field="16" count="1">
            <x v="1"/>
          </reference>
        </references>
      </pivotArea>
    </format>
    <format dxfId="2302">
      <pivotArea dataOnly="0" labelOnly="1" outline="0" fieldPosition="0">
        <references count="2">
          <reference field="15" count="1" selected="0">
            <x v="3"/>
          </reference>
          <reference field="16" count="1">
            <x v="4"/>
          </reference>
        </references>
      </pivotArea>
    </format>
    <format dxfId="2301">
      <pivotArea dataOnly="0" labelOnly="1" outline="0" fieldPosition="0">
        <references count="2">
          <reference field="15" count="1" selected="0">
            <x v="4"/>
          </reference>
          <reference field="16" count="1">
            <x v="3"/>
          </reference>
        </references>
      </pivotArea>
    </format>
    <format dxfId="2300">
      <pivotArea dataOnly="0" labelOnly="1" outline="0" fieldPosition="0">
        <references count="2">
          <reference field="15" count="1" selected="0">
            <x v="5"/>
          </reference>
          <reference field="16" count="1">
            <x v="6"/>
          </reference>
        </references>
      </pivotArea>
    </format>
    <format dxfId="2299">
      <pivotArea dataOnly="0" labelOnly="1" outline="0" fieldPosition="0">
        <references count="2">
          <reference field="15" count="1" selected="0">
            <x v="6"/>
          </reference>
          <reference field="16" count="1">
            <x v="5"/>
          </reference>
        </references>
      </pivotArea>
    </format>
    <format dxfId="2298">
      <pivotArea dataOnly="0" labelOnly="1" outline="0" fieldPosition="0">
        <references count="2">
          <reference field="15" count="1" selected="0">
            <x v="7"/>
          </reference>
          <reference field="16" count="1">
            <x v="7"/>
          </reference>
        </references>
      </pivotArea>
    </format>
    <format dxfId="2297">
      <pivotArea dataOnly="0" labelOnly="1" outline="0" fieldPosition="0">
        <references count="2">
          <reference field="15" count="1" selected="0">
            <x v="8"/>
          </reference>
          <reference field="16" count="1">
            <x v="8"/>
          </reference>
        </references>
      </pivotArea>
    </format>
    <format dxfId="2296">
      <pivotArea dataOnly="0" labelOnly="1" outline="0" fieldPosition="0">
        <references count="2">
          <reference field="15" count="1" selected="0">
            <x v="9"/>
          </reference>
          <reference field="16" count="1">
            <x v="9"/>
          </reference>
        </references>
      </pivotArea>
    </format>
    <format dxfId="2295">
      <pivotArea field="15" type="button" dataOnly="0" labelOnly="1" outline="0" axis="axisRow" fieldPosition="0"/>
    </format>
    <format dxfId="2294">
      <pivotArea dataOnly="0" labelOnly="1" outline="0" axis="axisValues" fieldPosition="0"/>
    </format>
    <format dxfId="2293">
      <pivotArea field="15" type="button" dataOnly="0" labelOnly="1" outline="0" axis="axisRow" fieldPosition="0"/>
    </format>
    <format dxfId="2292">
      <pivotArea field="16" type="button" dataOnly="0" labelOnly="1" outline="0" axis="axisRow" fieldPosition="1"/>
    </format>
    <format dxfId="2291">
      <pivotArea dataOnly="0" labelOnly="1" outline="0" axis="axisValues" fieldPosition="0"/>
    </format>
    <format dxfId="2290">
      <pivotArea field="15" type="button" dataOnly="0" labelOnly="1" outline="0" axis="axisRow" fieldPosition="0"/>
    </format>
    <format dxfId="2289">
      <pivotArea field="16" type="button" dataOnly="0" labelOnly="1" outline="0" axis="axisRow" fieldPosition="1"/>
    </format>
    <format dxfId="2288">
      <pivotArea dataOnly="0" labelOnly="1" outline="0" axis="axisValues" fieldPosition="0"/>
    </format>
    <format dxfId="2287">
      <pivotArea field="16" type="button" dataOnly="0" labelOnly="1" outline="0" axis="axisRow" fieldPosition="1"/>
    </format>
    <format dxfId="2286">
      <pivotArea dataOnly="0" labelOnly="1" outline="0" fieldPosition="0">
        <references count="2">
          <reference field="15" count="1" selected="0">
            <x v="0"/>
          </reference>
          <reference field="16" count="1">
            <x v="0"/>
          </reference>
        </references>
      </pivotArea>
    </format>
    <format dxfId="2285">
      <pivotArea dataOnly="0" labelOnly="1" outline="0" fieldPosition="0">
        <references count="2">
          <reference field="15" count="1" selected="0">
            <x v="1"/>
          </reference>
          <reference field="16" count="1">
            <x v="2"/>
          </reference>
        </references>
      </pivotArea>
    </format>
    <format dxfId="2284">
      <pivotArea dataOnly="0" labelOnly="1" outline="0" fieldPosition="0">
        <references count="2">
          <reference field="15" count="1" selected="0">
            <x v="2"/>
          </reference>
          <reference field="16" count="1">
            <x v="1"/>
          </reference>
        </references>
      </pivotArea>
    </format>
    <format dxfId="2283">
      <pivotArea dataOnly="0" labelOnly="1" outline="0" fieldPosition="0">
        <references count="2">
          <reference field="15" count="1" selected="0">
            <x v="3"/>
          </reference>
          <reference field="16" count="1">
            <x v="4"/>
          </reference>
        </references>
      </pivotArea>
    </format>
    <format dxfId="2282">
      <pivotArea dataOnly="0" labelOnly="1" outline="0" fieldPosition="0">
        <references count="2">
          <reference field="15" count="1" selected="0">
            <x v="4"/>
          </reference>
          <reference field="16" count="1">
            <x v="3"/>
          </reference>
        </references>
      </pivotArea>
    </format>
    <format dxfId="2281">
      <pivotArea dataOnly="0" labelOnly="1" outline="0" fieldPosition="0">
        <references count="2">
          <reference field="15" count="1" selected="0">
            <x v="5"/>
          </reference>
          <reference field="16" count="1">
            <x v="6"/>
          </reference>
        </references>
      </pivotArea>
    </format>
    <format dxfId="2280">
      <pivotArea dataOnly="0" labelOnly="1" outline="0" fieldPosition="0">
        <references count="2">
          <reference field="15" count="1" selected="0">
            <x v="6"/>
          </reference>
          <reference field="16" count="1">
            <x v="5"/>
          </reference>
        </references>
      </pivotArea>
    </format>
    <format dxfId="2279">
      <pivotArea dataOnly="0" labelOnly="1" outline="0" fieldPosition="0">
        <references count="2">
          <reference field="15" count="1" selected="0">
            <x v="7"/>
          </reference>
          <reference field="16" count="1">
            <x v="7"/>
          </reference>
        </references>
      </pivotArea>
    </format>
    <format dxfId="2278">
      <pivotArea dataOnly="0" labelOnly="1" outline="0" fieldPosition="0">
        <references count="2">
          <reference field="15" count="1" selected="0">
            <x v="8"/>
          </reference>
          <reference field="16" count="1">
            <x v="8"/>
          </reference>
        </references>
      </pivotArea>
    </format>
    <format dxfId="2277">
      <pivotArea dataOnly="0" labelOnly="1" outline="0" fieldPosition="0">
        <references count="2">
          <reference field="15" count="1" selected="0">
            <x v="9"/>
          </reference>
          <reference field="16" count="1">
            <x v="9"/>
          </reference>
        </references>
      </pivotArea>
    </format>
    <format dxfId="2276">
      <pivotArea dataOnly="0" labelOnly="1" grandRow="1" outline="0" fieldPosition="0"/>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600-000006000000}" name="TablaDinámica2" cacheId="8" applyNumberFormats="0" applyBorderFormats="0" applyFontFormats="0" applyPatternFormats="0" applyAlignmentFormats="0" applyWidthHeightFormats="1" dataCaption="Valores" updatedVersion="6" minRefreshableVersion="3" itemPrintTitles="1" createdVersion="6" indent="0" compact="0" compactData="0" gridDropZones="1" multipleFieldFilters="0">
  <location ref="A58:C60" firstHeaderRow="1" firstDataRow="2" firstDataCol="1" rowPageCount="1" colPageCount="1"/>
  <pivotFields count="95">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axis="axisPage" compact="0" outline="0" multipleItemSelectionAllowed="1" showAll="0">
      <items count="22">
        <item h="1" m="1" x="18"/>
        <item m="1" x="16"/>
        <item h="1" m="1" x="11"/>
        <item h="1" m="1" x="17"/>
        <item h="1" m="1" x="13"/>
        <item h="1" m="1" x="12"/>
        <item h="1" m="1" x="15"/>
        <item h="1" m="1" x="14"/>
        <item h="1" m="1" x="19"/>
        <item h="1" m="1" x="20"/>
        <item h="1" x="0"/>
        <item h="1" x="1"/>
        <item h="1" x="2"/>
        <item h="1" x="4"/>
        <item h="1" x="3"/>
        <item h="1" x="5"/>
        <item h="1" x="6"/>
        <item h="1" x="7"/>
        <item h="1" x="8"/>
        <item h="1" m="1" x="10"/>
        <item h="1" m="1" x="9"/>
        <item t="default"/>
      </items>
    </pivotField>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axis="axisRow" dataField="1" compact="0" outline="0" showAll="0" defaultSubtotal="0">
      <items count="5">
        <item x="1"/>
        <item x="3"/>
        <item x="2"/>
        <item x="0"/>
        <item m="1" x="4"/>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0" outline="0" showAll="0"/>
    <pivotField compact="0" outline="0" showAll="0"/>
    <pivotField compact="0" numFmtId="1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s>
  <rowFields count="1">
    <field x="45"/>
  </rowFields>
  <rowItems count="1">
    <i t="grand">
      <x/>
    </i>
  </rowItems>
  <colFields count="1">
    <field x="-2"/>
  </colFields>
  <colItems count="2">
    <i>
      <x/>
    </i>
    <i i="1">
      <x v="1"/>
    </i>
  </colItems>
  <pageFields count="1">
    <pageField fld="15" hier="-1"/>
  </pageFields>
  <dataFields count="2">
    <dataField name="Cuenta de Cierre_Actividad" fld="45" subtotal="count" baseField="0" baseItem="0"/>
    <dataField name="Cuenta de Cierre_Actividad2" fld="45" subtotal="count" showDataAs="percentOfTotal" baseField="0" baseItem="0" numFmtId="10"/>
  </dataFields>
  <formats count="8">
    <format dxfId="278">
      <pivotArea type="all" dataOnly="0" outline="0" fieldPosition="0"/>
    </format>
    <format dxfId="277">
      <pivotArea outline="0" collapsedLevelsAreSubtotals="1" fieldPosition="0"/>
    </format>
    <format dxfId="276">
      <pivotArea type="origin" dataOnly="0" labelOnly="1" outline="0" fieldPosition="0"/>
    </format>
    <format dxfId="275">
      <pivotArea field="-2" type="button" dataOnly="0" labelOnly="1" outline="0" axis="axisCol" fieldPosition="0"/>
    </format>
    <format dxfId="274">
      <pivotArea type="topRight" dataOnly="0" labelOnly="1" outline="0" fieldPosition="0"/>
    </format>
    <format dxfId="273">
      <pivotArea field="45" type="button" dataOnly="0" labelOnly="1" outline="0" axis="axisRow" fieldPosition="0"/>
    </format>
    <format dxfId="272">
      <pivotArea dataOnly="0" labelOnly="1" grandRow="1" outline="0" fieldPosition="0"/>
    </format>
    <format dxfId="27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Tabla dinámica2" cacheId="7"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26">
  <location ref="A48:B54" firstHeaderRow="1" firstDataRow="1" firstDataCol="1"/>
  <pivotFields count="2">
    <pivotField axis="axisRow" showAll="0">
      <items count="7">
        <item x="0"/>
        <item x="2"/>
        <item x="3"/>
        <item x="4"/>
        <item h="1" x="1"/>
        <item x="5"/>
        <item t="default"/>
      </items>
    </pivotField>
    <pivotField dataField="1" showAll="0"/>
  </pivotFields>
  <rowFields count="1">
    <field x="0"/>
  </rowFields>
  <rowItems count="6">
    <i>
      <x/>
    </i>
    <i>
      <x v="1"/>
    </i>
    <i>
      <x v="2"/>
    </i>
    <i>
      <x v="3"/>
    </i>
    <i>
      <x v="5"/>
    </i>
    <i t="grand">
      <x/>
    </i>
  </rowItems>
  <colItems count="1">
    <i/>
  </colItems>
  <dataFields count="1">
    <dataField name="Suma de %" fld="1" baseField="0" baseItem="0" numFmtId="9"/>
  </dataFields>
  <formats count="8">
    <format dxfId="286">
      <pivotArea outline="0" collapsedLevelsAreSubtotals="1" fieldPosition="0"/>
    </format>
    <format dxfId="285">
      <pivotArea dataOnly="0" labelOnly="1" outline="0" axis="axisValues" fieldPosition="0"/>
    </format>
    <format dxfId="284">
      <pivotArea type="all" dataOnly="0" outline="0" fieldPosition="0"/>
    </format>
    <format dxfId="283">
      <pivotArea outline="0" collapsedLevelsAreSubtotals="1" fieldPosition="0"/>
    </format>
    <format dxfId="282">
      <pivotArea field="0" type="button" dataOnly="0" labelOnly="1" outline="0" axis="axisRow" fieldPosition="0"/>
    </format>
    <format dxfId="281">
      <pivotArea dataOnly="0" labelOnly="1" fieldPosition="0">
        <references count="1">
          <reference field="0" count="0"/>
        </references>
      </pivotArea>
    </format>
    <format dxfId="280">
      <pivotArea dataOnly="0" labelOnly="1" grandRow="1" outline="0" fieldPosition="0"/>
    </format>
    <format dxfId="279">
      <pivotArea dataOnly="0" labelOnly="1" outline="0" axis="axisValues" fieldPosition="0"/>
    </format>
  </formats>
  <chartFormats count="2">
    <chartFormat chart="24" format="1" series="1">
      <pivotArea type="data" outline="0" fieldPosition="0">
        <references count="1">
          <reference field="4294967294" count="1" selected="0">
            <x v="0"/>
          </reference>
        </references>
      </pivotArea>
    </chartFormat>
    <chartFormat chart="2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600-00000A000000}" name="TablaDinámica6" cacheId="5" applyNumberFormats="0" applyBorderFormats="0" applyFontFormats="0" applyPatternFormats="0" applyAlignmentFormats="0" applyWidthHeightFormats="1" dataCaption="Valores" updatedVersion="6" minRefreshableVersion="3" itemPrintTitles="1" createdVersion="6" indent="0" compact="0" compactData="0" gridDropZones="1" multipleFieldFilters="0">
  <location ref="AH3:AJ21" firstHeaderRow="2" firstDataRow="2" firstDataCol="2"/>
  <pivotFields count="35">
    <pivotField compact="0" outline="0" showAll="0"/>
    <pivotField compact="0" outline="0" showAll="0"/>
    <pivotField compact="0" outline="0" showAll="0" defaultSubtotal="0"/>
    <pivotField axis="axisRow" compact="0" outline="0" showAll="0" defaultSubtotal="0">
      <items count="6">
        <item x="0"/>
        <item x="5"/>
        <item x="2"/>
        <item x="1"/>
        <item x="3"/>
        <item x="4"/>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2">
        <item x="0"/>
        <item x="1"/>
        <item x="2"/>
        <item x="4"/>
        <item x="3"/>
        <item x="5"/>
        <item x="7"/>
        <item x="8"/>
        <item x="9"/>
        <item m="1" x="10"/>
        <item x="6"/>
        <item t="default"/>
      </items>
    </pivotField>
    <pivotField compact="0" outline="0" showAll="0" defaultSubtotal="0"/>
    <pivotField compact="0" outline="0" showAll="0"/>
    <pivotField compact="0" numFmtId="171" outline="0" showAll="0"/>
    <pivotField compact="0" outline="0" showAll="0" defaultSubtotal="0"/>
    <pivotField compact="0" numFmtId="173"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dragToRow="0" dragToCol="0" dragToPage="0" showAll="0" defaultSubtotal="0"/>
    <pivotField compact="0" outline="0" dragToRow="0" dragToCol="0" dragToPage="0" showAll="0" defaultSubtotal="0"/>
  </pivotFields>
  <rowFields count="2">
    <field x="3"/>
    <field x="13"/>
  </rowFields>
  <rowItems count="17">
    <i>
      <x/>
      <x/>
    </i>
    <i r="1">
      <x v="1"/>
    </i>
    <i r="1">
      <x v="2"/>
    </i>
    <i r="1">
      <x v="3"/>
    </i>
    <i r="1">
      <x v="4"/>
    </i>
    <i r="1">
      <x v="5"/>
    </i>
    <i>
      <x v="1"/>
      <x v="8"/>
    </i>
    <i>
      <x v="2"/>
      <x v="2"/>
    </i>
    <i>
      <x v="3"/>
      <x v="2"/>
    </i>
    <i>
      <x v="4"/>
      <x v="3"/>
    </i>
    <i r="1">
      <x v="4"/>
    </i>
    <i r="1">
      <x v="5"/>
    </i>
    <i r="1">
      <x v="6"/>
    </i>
    <i r="1">
      <x v="7"/>
    </i>
    <i r="1">
      <x v="8"/>
    </i>
    <i>
      <x v="5"/>
      <x v="10"/>
    </i>
    <i t="grand">
      <x/>
    </i>
  </rowItems>
  <colItems count="1">
    <i/>
  </colItems>
  <dataFields count="1">
    <dataField name="Suma de %_RATIO" fld="32" baseField="0" baseItem="0" numFmtId="10"/>
  </dataFields>
  <formats count="16">
    <format dxfId="302">
      <pivotArea outline="0" fieldPosition="0">
        <references count="3">
          <reference field="4294967294" count="1" selected="0">
            <x v="0"/>
          </reference>
          <reference field="3" count="1" selected="0">
            <x v="0"/>
          </reference>
          <reference field="13" count="3" selected="0">
            <x v="2"/>
            <x v="3"/>
            <x v="4"/>
          </reference>
        </references>
      </pivotArea>
    </format>
    <format dxfId="301">
      <pivotArea outline="0" fieldPosition="0">
        <references count="1">
          <reference field="4294967294" count="1" selected="0">
            <x v="0"/>
          </reference>
        </references>
      </pivotArea>
    </format>
    <format dxfId="300">
      <pivotArea type="all" dataOnly="0" outline="0" fieldPosition="0"/>
    </format>
    <format dxfId="299">
      <pivotArea outline="0" collapsedLevelsAreSubtotals="1" fieldPosition="0"/>
    </format>
    <format dxfId="298">
      <pivotArea type="origin" dataOnly="0" labelOnly="1" outline="0" fieldPosition="0"/>
    </format>
    <format dxfId="297">
      <pivotArea field="3" type="button" dataOnly="0" labelOnly="1" outline="0" axis="axisRow" fieldPosition="0"/>
    </format>
    <format dxfId="296">
      <pivotArea field="13" type="button" dataOnly="0" labelOnly="1" outline="0" axis="axisRow" fieldPosition="1"/>
    </format>
    <format dxfId="295">
      <pivotArea dataOnly="0" labelOnly="1" outline="0" fieldPosition="0">
        <references count="1">
          <reference field="3" count="0"/>
        </references>
      </pivotArea>
    </format>
    <format dxfId="294">
      <pivotArea dataOnly="0" labelOnly="1" grandRow="1" outline="0" fieldPosition="0"/>
    </format>
    <format dxfId="293">
      <pivotArea dataOnly="0" labelOnly="1" outline="0" fieldPosition="0">
        <references count="2">
          <reference field="3" count="1" selected="0">
            <x v="0"/>
          </reference>
          <reference field="13" count="7">
            <x v="0"/>
            <x v="1"/>
            <x v="2"/>
            <x v="3"/>
            <x v="4"/>
            <x v="5"/>
            <x v="9"/>
          </reference>
        </references>
      </pivotArea>
    </format>
    <format dxfId="292">
      <pivotArea dataOnly="0" labelOnly="1" outline="0" fieldPosition="0">
        <references count="2">
          <reference field="3" count="1" selected="0">
            <x v="1"/>
          </reference>
          <reference field="13" count="1">
            <x v="8"/>
          </reference>
        </references>
      </pivotArea>
    </format>
    <format dxfId="291">
      <pivotArea dataOnly="0" labelOnly="1" outline="0" fieldPosition="0">
        <references count="2">
          <reference field="3" count="1" selected="0">
            <x v="2"/>
          </reference>
          <reference field="13" count="1">
            <x v="2"/>
          </reference>
        </references>
      </pivotArea>
    </format>
    <format dxfId="290">
      <pivotArea dataOnly="0" labelOnly="1" outline="0" fieldPosition="0">
        <references count="2">
          <reference field="3" count="1" selected="0">
            <x v="3"/>
          </reference>
          <reference field="13" count="1">
            <x v="3"/>
          </reference>
        </references>
      </pivotArea>
    </format>
    <format dxfId="289">
      <pivotArea dataOnly="0" labelOnly="1" outline="0" fieldPosition="0">
        <references count="2">
          <reference field="3" count="1" selected="0">
            <x v="4"/>
          </reference>
          <reference field="13" count="6">
            <x v="3"/>
            <x v="5"/>
            <x v="6"/>
            <x v="7"/>
            <x v="8"/>
            <x v="9"/>
          </reference>
        </references>
      </pivotArea>
    </format>
    <format dxfId="288">
      <pivotArea dataOnly="0" labelOnly="1" outline="0" fieldPosition="0">
        <references count="2">
          <reference field="3" count="1" selected="0">
            <x v="5"/>
          </reference>
          <reference field="13" count="1">
            <x v="10"/>
          </reference>
        </references>
      </pivotArea>
    </format>
    <format dxfId="287">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5984AD4-D717-42FD-87C2-005F9CC9EDC4}" name="TablaDinámica1" cacheId="11" applyNumberFormats="0" applyBorderFormats="0" applyFontFormats="0" applyPatternFormats="0" applyAlignmentFormats="0" applyWidthHeightFormats="1" dataCaption="Valores" updatedVersion="6" minRefreshableVersion="3" itemPrintTitles="1" createdVersion="6" indent="0" compact="0" compactData="0" multipleFieldFilters="0" chartFormat="3">
  <location ref="R22:W29" firstHeaderRow="1" firstDataRow="2" firstDataCol="2"/>
  <pivotFields count="99">
    <pivotField compact="0" outline="0" showAll="0"/>
    <pivotField compact="0" outline="0" showAll="0"/>
    <pivotField compact="0" outline="0" showAll="0"/>
    <pivotField axis="axisRow" compact="0" outline="0" showAll="0" sortType="descending" defaultSubtotal="0">
      <items count="5">
        <item x="3"/>
        <item x="1"/>
        <item x="2"/>
        <item x="4"/>
        <item x="0"/>
      </items>
    </pivotField>
    <pivotField axis="axisRow" compact="0" outline="0" showAll="0" sortType="descending">
      <items count="6">
        <item x="3"/>
        <item x="4"/>
        <item x="0"/>
        <item x="1"/>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1"/>
        <item x="0"/>
        <item x="2"/>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numFmtId="1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numFmtId="178"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0" outline="0" showAll="0"/>
    <pivotField compact="0" outline="0" showAll="0"/>
    <pivotField compact="0" numFmtId="10" outline="0" showAll="0"/>
    <pivotField compact="0" numFmtId="171" outline="0" showAll="0"/>
    <pivotField compact="0" numFmtId="171" outline="0" showAll="0"/>
    <pivotField compact="0" numFmtId="1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2">
    <field x="3"/>
    <field x="4"/>
  </rowFields>
  <rowItems count="6">
    <i>
      <x/>
      <x/>
    </i>
    <i>
      <x v="1"/>
      <x v="3"/>
    </i>
    <i>
      <x v="2"/>
      <x v="4"/>
    </i>
    <i>
      <x v="3"/>
      <x v="1"/>
    </i>
    <i>
      <x v="4"/>
      <x v="2"/>
    </i>
    <i t="grand">
      <x/>
    </i>
  </rowItems>
  <colFields count="1">
    <field x="23"/>
  </colFields>
  <colItems count="4">
    <i>
      <x/>
    </i>
    <i>
      <x v="1"/>
    </i>
    <i>
      <x v="2"/>
    </i>
    <i t="grand">
      <x/>
    </i>
  </colItems>
  <dataFields count="1">
    <dataField name="Suma de APROPIACION_VIGENTE_DEP.GSTO_2020" fld="26" baseField="4" baseItem="4" numFmtId="180"/>
  </dataFields>
  <formats count="8">
    <format dxfId="310">
      <pivotArea field="3" type="button" dataOnly="0" labelOnly="1" outline="0" axis="axisRow" fieldPosition="0"/>
    </format>
    <format dxfId="309">
      <pivotArea field="4" type="button" dataOnly="0" labelOnly="1" outline="0" axis="axisRow" fieldPosition="1"/>
    </format>
    <format dxfId="308">
      <pivotArea dataOnly="0" labelOnly="1" outline="0" fieldPosition="0">
        <references count="1">
          <reference field="23" count="0"/>
        </references>
      </pivotArea>
    </format>
    <format dxfId="307">
      <pivotArea dataOnly="0" labelOnly="1" grandCol="1" outline="0" fieldPosition="0"/>
    </format>
    <format dxfId="306">
      <pivotArea field="3" type="button" dataOnly="0" labelOnly="1" outline="0" axis="axisRow" fieldPosition="0"/>
    </format>
    <format dxfId="305">
      <pivotArea field="4" type="button" dataOnly="0" labelOnly="1" outline="0" axis="axisRow" fieldPosition="1"/>
    </format>
    <format dxfId="304">
      <pivotArea dataOnly="0" labelOnly="1" outline="0" fieldPosition="0">
        <references count="1">
          <reference field="23" count="0"/>
        </references>
      </pivotArea>
    </format>
    <format dxfId="303">
      <pivotArea dataOnly="0" labelOnly="1" grandCol="1" outline="0" fieldPosition="0"/>
    </format>
  </formats>
  <chartFormats count="11">
    <chartFormat chart="2" format="21" series="1">
      <pivotArea type="data" outline="0" fieldPosition="0">
        <references count="2">
          <reference field="4294967294" count="1" selected="0">
            <x v="0"/>
          </reference>
          <reference field="23" count="1" selected="0">
            <x v="0"/>
          </reference>
        </references>
      </pivotArea>
    </chartFormat>
    <chartFormat chart="2" format="22" series="1">
      <pivotArea type="data" outline="0" fieldPosition="0">
        <references count="2">
          <reference field="4294967294" count="1" selected="0">
            <x v="0"/>
          </reference>
          <reference field="23" count="1" selected="0">
            <x v="1"/>
          </reference>
        </references>
      </pivotArea>
    </chartFormat>
    <chartFormat chart="2" format="23">
      <pivotArea type="data" outline="0" fieldPosition="0">
        <references count="4">
          <reference field="4294967294" count="1" selected="0">
            <x v="0"/>
          </reference>
          <reference field="3" count="1" selected="0">
            <x v="4"/>
          </reference>
          <reference field="4" count="1" selected="0">
            <x v="2"/>
          </reference>
          <reference field="23" count="1" selected="0">
            <x v="1"/>
          </reference>
        </references>
      </pivotArea>
    </chartFormat>
    <chartFormat chart="2" format="24">
      <pivotArea type="data" outline="0" fieldPosition="0">
        <references count="4">
          <reference field="4294967294" count="1" selected="0">
            <x v="0"/>
          </reference>
          <reference field="3" count="1" selected="0">
            <x v="0"/>
          </reference>
          <reference field="4" count="1" selected="0">
            <x v="0"/>
          </reference>
          <reference field="23" count="1" selected="0">
            <x v="1"/>
          </reference>
        </references>
      </pivotArea>
    </chartFormat>
    <chartFormat chart="2" format="25" series="1">
      <pivotArea type="data" outline="0" fieldPosition="0">
        <references count="2">
          <reference field="4294967294" count="1" selected="0">
            <x v="0"/>
          </reference>
          <reference field="23" count="1" selected="0">
            <x v="2"/>
          </reference>
        </references>
      </pivotArea>
    </chartFormat>
    <chartFormat chart="2" format="26">
      <pivotArea type="data" outline="0" fieldPosition="0">
        <references count="4">
          <reference field="4294967294" count="1" selected="0">
            <x v="0"/>
          </reference>
          <reference field="3" count="1" selected="0">
            <x v="0"/>
          </reference>
          <reference field="4" count="1" selected="0">
            <x v="0"/>
          </reference>
          <reference field="23" count="1" selected="0">
            <x v="2"/>
          </reference>
        </references>
      </pivotArea>
    </chartFormat>
    <chartFormat chart="2" format="27" series="1">
      <pivotArea type="data" outline="0" fieldPosition="0">
        <references count="3">
          <reference field="4294967294" count="1" selected="0">
            <x v="0"/>
          </reference>
          <reference field="3" count="1" selected="0">
            <x v="3"/>
          </reference>
          <reference field="4" count="1" selected="0">
            <x v="1"/>
          </reference>
        </references>
      </pivotArea>
    </chartFormat>
    <chartFormat chart="2" format="28" series="1">
      <pivotArea type="data" outline="0" fieldPosition="0">
        <references count="3">
          <reference field="4294967294" count="1" selected="0">
            <x v="0"/>
          </reference>
          <reference field="3" count="1" selected="0">
            <x v="4"/>
          </reference>
          <reference field="4" count="1" selected="0">
            <x v="2"/>
          </reference>
        </references>
      </pivotArea>
    </chartFormat>
    <chartFormat chart="2" format="29" series="1">
      <pivotArea type="data" outline="0" fieldPosition="0">
        <references count="3">
          <reference field="4294967294" count="1" selected="0">
            <x v="0"/>
          </reference>
          <reference field="3" count="1" selected="0">
            <x v="0"/>
          </reference>
          <reference field="4" count="1" selected="0">
            <x v="0"/>
          </reference>
        </references>
      </pivotArea>
    </chartFormat>
    <chartFormat chart="2" format="30" series="1">
      <pivotArea type="data" outline="0" fieldPosition="0">
        <references count="3">
          <reference field="4294967294" count="1" selected="0">
            <x v="0"/>
          </reference>
          <reference field="3" count="1" selected="0">
            <x v="1"/>
          </reference>
          <reference field="4" count="1" selected="0">
            <x v="3"/>
          </reference>
        </references>
      </pivotArea>
    </chartFormat>
    <chartFormat chart="2" format="3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600-00000B000000}" name="TablaDinámica8"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chartFormat="4" rowHeaderCaption="DEPENDENCIA">
  <location ref="R2:T13" firstHeaderRow="0" firstDataRow="1" firstDataCol="1"/>
  <pivotFields count="99">
    <pivotField showAll="0"/>
    <pivotField showAll="0"/>
    <pivotField showAll="0"/>
    <pivotField showAll="0"/>
    <pivotField showAll="0"/>
    <pivotField showAll="0" defaultSubtotal="0"/>
    <pivotField showAll="0"/>
    <pivotField showAll="0"/>
    <pivotField showAll="0"/>
    <pivotField showAll="0"/>
    <pivotField showAll="0" defaultSubtotal="0"/>
    <pivotField showAll="0"/>
    <pivotField showAll="0"/>
    <pivotField showAll="0"/>
    <pivotField showAll="0"/>
    <pivotField axis="axisRow" showAll="0">
      <items count="12">
        <item x="0"/>
        <item x="1"/>
        <item x="2"/>
        <item x="4"/>
        <item x="3"/>
        <item x="5"/>
        <item x="6"/>
        <item x="7"/>
        <item x="8"/>
        <item x="9"/>
        <item m="1" x="10"/>
        <item t="default"/>
      </items>
    </pivotField>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pivotField showAll="0"/>
    <pivotField showAll="0"/>
    <pivotField showAll="0" defaultSubtotal="0"/>
    <pivotField showAll="0"/>
    <pivotField showAll="0"/>
    <pivotField numFmtId="14" showAll="0"/>
    <pivotField numFmtId="14" showAll="0"/>
    <pivotField showAll="0"/>
    <pivotField numFmtId="164" showAll="0"/>
    <pivotField showAll="0"/>
    <pivotField showAll="0"/>
    <pivotField showAll="0"/>
    <pivotField showAll="0"/>
    <pivotField numFmtId="17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numFmtId="10" showAll="0"/>
    <pivotField showAll="0"/>
    <pivotField dataField="1" showAll="0"/>
    <pivotField numFmtId="171" showAll="0"/>
    <pivotField numFmtId="171"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5"/>
  </rowFields>
  <rowItems count="11">
    <i>
      <x/>
    </i>
    <i>
      <x v="1"/>
    </i>
    <i>
      <x v="2"/>
    </i>
    <i>
      <x v="3"/>
    </i>
    <i>
      <x v="4"/>
    </i>
    <i>
      <x v="5"/>
    </i>
    <i>
      <x v="6"/>
    </i>
    <i>
      <x v="7"/>
    </i>
    <i>
      <x v="8"/>
    </i>
    <i>
      <x v="9"/>
    </i>
    <i t="grand">
      <x/>
    </i>
  </rowItems>
  <colFields count="1">
    <field x="-2"/>
  </colFields>
  <colItems count="2">
    <i>
      <x/>
    </i>
    <i i="1">
      <x v="1"/>
    </i>
  </colItems>
  <dataFields count="2">
    <dataField name="CUMPLIMIENTO_AÑO" fld="76" subtotal="average" baseField="15" baseItem="0" numFmtId="10"/>
    <dataField name="CUMPLIMIENTO_Corte" fld="78" subtotal="average" baseField="15" baseItem="0" numFmtId="10"/>
  </dataFields>
  <formats count="8">
    <format dxfId="318">
      <pivotArea outline="0" collapsedLevelsAreSubtotals="1" fieldPosition="0"/>
    </format>
    <format dxfId="317">
      <pivotArea outline="0" collapsedLevelsAreSubtotals="1" fieldPosition="0"/>
    </format>
    <format dxfId="316">
      <pivotArea type="all" dataOnly="0" outline="0" fieldPosition="0"/>
    </format>
    <format dxfId="315">
      <pivotArea outline="0" collapsedLevelsAreSubtotals="1" fieldPosition="0"/>
    </format>
    <format dxfId="314">
      <pivotArea field="15" type="button" dataOnly="0" labelOnly="1" outline="0" axis="axisRow" fieldPosition="0"/>
    </format>
    <format dxfId="313">
      <pivotArea dataOnly="0" labelOnly="1" fieldPosition="0">
        <references count="1">
          <reference field="15" count="0"/>
        </references>
      </pivotArea>
    </format>
    <format dxfId="312">
      <pivotArea dataOnly="0" labelOnly="1" grandRow="1" outline="0" fieldPosition="0"/>
    </format>
    <format dxfId="311">
      <pivotArea dataOnly="0" labelOnly="1" outline="0" fieldPosition="0">
        <references count="1">
          <reference field="4294967294" count="2">
            <x v="0"/>
            <x v="1"/>
          </reference>
        </references>
      </pivotArea>
    </format>
  </formats>
  <chartFormats count="2">
    <chartFormat chart="3" format="16" series="1">
      <pivotArea type="data" outline="0" fieldPosition="0">
        <references count="1">
          <reference field="4294967294" count="1" selected="0">
            <x v="0"/>
          </reference>
        </references>
      </pivotArea>
    </chartFormat>
    <chartFormat chart="3" format="1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TablaDinámica_v10" cacheId="1" applyNumberFormats="0" applyBorderFormats="0" applyFontFormats="0" applyPatternFormats="0" applyAlignmentFormats="0" applyWidthHeightFormats="1" dataCaption="Valores" errorCaption="100%" showError="1" updatedVersion="6" minRefreshableVersion="3" itemPrintTitles="1" createdVersion="6" indent="0" outline="1" outlineData="1" multipleFieldFilters="0" chartFormat="3" rowHeaderCaption="Meta/Producto Investigaciones">
  <location ref="AJ33:AL62" firstHeaderRow="0" firstDataRow="1" firstDataCol="1" rowPageCount="2" colPageCount="1"/>
  <pivotFields count="99">
    <pivotField showAll="0"/>
    <pivotField showAll="0"/>
    <pivotField showAll="0"/>
    <pivotField showAll="0"/>
    <pivotField showAll="0"/>
    <pivotField showAll="0" defaultSubtotal="0"/>
    <pivotField showAll="0"/>
    <pivotField showAll="0"/>
    <pivotField showAll="0"/>
    <pivotField showAll="0"/>
    <pivotField showAll="0" defaultSubtotal="0"/>
    <pivotField axis="axisPage" multipleItemSelectionAllowed="1" showAll="0" defaultSubtotal="0">
      <items count="155">
        <item h="1" x="1"/>
        <item h="1" x="2"/>
        <item h="1" x="3"/>
        <item h="1" x="4"/>
        <item h="1" x="5"/>
        <item h="1" x="6"/>
        <item h="1" x="18"/>
        <item h="1" x="21"/>
        <item h="1" x="22"/>
        <item h="1" x="23"/>
        <item h="1" x="33"/>
        <item h="1" x="34"/>
        <item h="1" m="1" x="128"/>
        <item h="1" x="36"/>
        <item h="1" x="38"/>
        <item h="1" x="39"/>
        <item h="1" x="40"/>
        <item h="1" x="62"/>
        <item h="1" x="63"/>
        <item h="1" x="44"/>
        <item h="1" x="45"/>
        <item h="1" x="46"/>
        <item x="47"/>
        <item h="1" x="48"/>
        <item h="1" x="49"/>
        <item h="1" x="50"/>
        <item h="1" x="51"/>
        <item h="1" x="52"/>
        <item h="1" x="53"/>
        <item h="1" x="54"/>
        <item h="1" x="55"/>
        <item h="1" x="56"/>
        <item h="1" x="57"/>
        <item x="67"/>
        <item x="69"/>
        <item h="1" x="70"/>
        <item h="1" x="71"/>
        <item h="1" x="72"/>
        <item h="1" x="73"/>
        <item h="1" x="74"/>
        <item h="1" x="75"/>
        <item h="1" x="79"/>
        <item h="1" x="80"/>
        <item h="1" x="81"/>
        <item h="1" x="82"/>
        <item h="1" x="83"/>
        <item h="1" x="84"/>
        <item h="1" x="85"/>
        <item h="1" x="87"/>
        <item h="1" m="1" x="154"/>
        <item h="1" x="88"/>
        <item h="1" x="89"/>
        <item h="1" x="90"/>
        <item h="1" x="91"/>
        <item h="1" x="92"/>
        <item h="1" x="110"/>
        <item h="1" x="111"/>
        <item h="1" m="1" x="127"/>
        <item h="1" x="112"/>
        <item h="1" x="113"/>
        <item h="1" x="99"/>
        <item h="1" x="101"/>
        <item h="1" x="102"/>
        <item h="1" x="103"/>
        <item x="118"/>
        <item x="119"/>
        <item h="1" x="120"/>
        <item h="1" x="121"/>
        <item h="1" x="122"/>
        <item h="1" x="107"/>
        <item h="1" x="108"/>
        <item h="1" m="1" x="126"/>
        <item h="1" m="1" x="141"/>
        <item h="1" x="104"/>
        <item h="1" x="105"/>
        <item h="1" x="106"/>
        <item h="1" x="114"/>
        <item h="1" x="115"/>
        <item h="1" x="116"/>
        <item h="1" x="117"/>
        <item h="1" m="1" x="135"/>
        <item h="1" m="1" x="147"/>
        <item h="1" m="1" x="137"/>
        <item h="1" x="7"/>
        <item h="1" x="8"/>
        <item h="1" x="0"/>
        <item h="1" x="14"/>
        <item h="1" x="10"/>
        <item h="1" x="11"/>
        <item h="1" x="12"/>
        <item h="1" x="13"/>
        <item h="1" x="9"/>
        <item h="1" x="17"/>
        <item h="1" x="19"/>
        <item x="20"/>
        <item h="1" x="24"/>
        <item h="1" x="25"/>
        <item h="1" x="26"/>
        <item h="1" x="27"/>
        <item h="1" x="29"/>
        <item h="1" x="28"/>
        <item h="1" x="30"/>
        <item h="1" x="31"/>
        <item h="1" x="32"/>
        <item h="1" m="1" x="131"/>
        <item h="1" m="1" x="132"/>
        <item h="1" m="1" x="134"/>
        <item x="35"/>
        <item h="1" x="37"/>
        <item h="1" x="41"/>
        <item h="1" m="1" x="130"/>
        <item h="1" x="42"/>
        <item h="1" x="43"/>
        <item h="1" m="1" x="129"/>
        <item h="1" m="1" x="143"/>
        <item h="1" m="1" x="151"/>
        <item h="1" x="58"/>
        <item h="1" x="60"/>
        <item h="1" x="59"/>
        <item h="1" x="61"/>
        <item h="1" m="1" x="142"/>
        <item h="1" m="1" x="152"/>
        <item h="1" x="68"/>
        <item x="76"/>
        <item h="1" x="78"/>
        <item h="1" x="86"/>
        <item h="1" x="94"/>
        <item h="1" x="95"/>
        <item h="1" x="93"/>
        <item h="1" x="100"/>
        <item h="1" m="1" x="153"/>
        <item h="1" x="109"/>
        <item h="1" m="1" x="148"/>
        <item m="1" x="140"/>
        <item m="1" x="125"/>
        <item h="1" x="64"/>
        <item h="1" x="65"/>
        <item h="1" x="66"/>
        <item h="1" m="1" x="149"/>
        <item h="1" x="16"/>
        <item h="1" x="15"/>
        <item h="1" m="1" x="136"/>
        <item h="1" x="96"/>
        <item h="1" x="97"/>
        <item h="1" x="98"/>
        <item h="1" m="1" x="139"/>
        <item h="1" m="1" x="138"/>
        <item h="1" m="1" x="144"/>
        <item h="1" m="1" x="123"/>
        <item h="1" m="1" x="146"/>
        <item h="1" m="1" x="150"/>
        <item h="1" m="1" x="124"/>
        <item h="1" x="77"/>
        <item h="1" m="1" x="133"/>
        <item h="1" m="1" x="145"/>
      </items>
    </pivotField>
    <pivotField axis="axisRow" showAll="0">
      <items count="225">
        <item m="1" x="119"/>
        <item m="1" x="94"/>
        <item m="1" x="210"/>
        <item m="1" x="148"/>
        <item m="1" x="158"/>
        <item m="1" x="170"/>
        <item m="1" x="192"/>
        <item m="1" x="168"/>
        <item x="41"/>
        <item m="1" x="122"/>
        <item x="47"/>
        <item x="48"/>
        <item m="1" x="217"/>
        <item m="1" x="178"/>
        <item m="1" x="154"/>
        <item m="1" x="108"/>
        <item x="49"/>
        <item m="1" x="218"/>
        <item m="1" x="191"/>
        <item m="1" x="141"/>
        <item x="46"/>
        <item m="1" x="139"/>
        <item m="1" x="169"/>
        <item m="1" x="193"/>
        <item x="72"/>
        <item m="1" x="160"/>
        <item m="1" x="124"/>
        <item x="69"/>
        <item x="70"/>
        <item x="86"/>
        <item x="84"/>
        <item m="1" x="207"/>
        <item m="1" x="100"/>
        <item x="85"/>
        <item m="1" x="197"/>
        <item m="1" x="136"/>
        <item x="79"/>
        <item m="1" x="133"/>
        <item m="1" x="92"/>
        <item x="30"/>
        <item x="55"/>
        <item m="1" x="118"/>
        <item m="1" x="182"/>
        <item x="80"/>
        <item m="1" x="198"/>
        <item m="1" x="215"/>
        <item m="1" x="179"/>
        <item m="1" x="103"/>
        <item m="1" x="189"/>
        <item m="1" x="104"/>
        <item m="1" x="180"/>
        <item m="1" x="147"/>
        <item m="1" x="163"/>
        <item x="82"/>
        <item m="1" x="188"/>
        <item m="1" x="150"/>
        <item x="43"/>
        <item x="64"/>
        <item m="1" x="157"/>
        <item m="1" x="213"/>
        <item m="1" x="184"/>
        <item m="1" x="190"/>
        <item m="1" x="220"/>
        <item m="1" x="195"/>
        <item m="1" x="134"/>
        <item m="1" x="212"/>
        <item x="53"/>
        <item m="1" x="145"/>
        <item m="1" x="196"/>
        <item m="1" x="137"/>
        <item m="1" x="146"/>
        <item m="1" x="142"/>
        <item m="1" x="91"/>
        <item m="1" x="93"/>
        <item m="1" x="110"/>
        <item m="1" x="173"/>
        <item m="1" x="199"/>
        <item m="1" x="205"/>
        <item m="1" x="88"/>
        <item m="1" x="214"/>
        <item m="1" x="143"/>
        <item x="32"/>
        <item x="33"/>
        <item x="34"/>
        <item x="31"/>
        <item x="51"/>
        <item m="1" x="194"/>
        <item x="62"/>
        <item m="1" x="131"/>
        <item m="1" x="201"/>
        <item m="1" x="107"/>
        <item m="1" x="216"/>
        <item m="1" x="149"/>
        <item x="57"/>
        <item m="1" x="155"/>
        <item x="65"/>
        <item x="83"/>
        <item m="1" x="105"/>
        <item x="74"/>
        <item m="1" x="101"/>
        <item m="1" x="111"/>
        <item m="1" x="98"/>
        <item m="1" x="211"/>
        <item m="1" x="153"/>
        <item m="1" x="132"/>
        <item m="1" x="109"/>
        <item m="1" x="96"/>
        <item m="1" x="222"/>
        <item m="1" x="156"/>
        <item m="1" x="209"/>
        <item m="1" x="208"/>
        <item m="1" x="202"/>
        <item m="1" x="99"/>
        <item m="1" x="176"/>
        <item m="1" x="135"/>
        <item m="1" x="152"/>
        <item m="1" x="114"/>
        <item m="1" x="164"/>
        <item m="1" x="128"/>
        <item m="1" x="162"/>
        <item m="1" x="186"/>
        <item m="1" x="200"/>
        <item x="50"/>
        <item m="1" x="120"/>
        <item x="61"/>
        <item m="1" x="116"/>
        <item x="76"/>
        <item x="77"/>
        <item m="1" x="117"/>
        <item x="71"/>
        <item m="1" x="171"/>
        <item m="1" x="129"/>
        <item m="1" x="161"/>
        <item m="1" x="203"/>
        <item m="1" x="187"/>
        <item m="1" x="175"/>
        <item m="1" x="127"/>
        <item m="1" x="151"/>
        <item m="1" x="90"/>
        <item m="1" x="165"/>
        <item m="1" x="126"/>
        <item m="1" x="159"/>
        <item m="1" x="166"/>
        <item m="1" x="177"/>
        <item m="1" x="144"/>
        <item m="1" x="167"/>
        <item m="1" x="87"/>
        <item m="1" x="125"/>
        <item x="67"/>
        <item m="1" x="102"/>
        <item m="1" x="97"/>
        <item m="1" x="113"/>
        <item m="1" x="106"/>
        <item m="1" x="223"/>
        <item m="1" x="204"/>
        <item m="1" x="183"/>
        <item m="1" x="181"/>
        <item m="1" x="221"/>
        <item x="52"/>
        <item x="56"/>
        <item x="58"/>
        <item x="59"/>
        <item x="60"/>
        <item x="63"/>
        <item x="73"/>
        <item m="1" x="89"/>
        <item m="1" x="172"/>
        <item m="1" x="130"/>
        <item m="1" x="219"/>
        <item m="1" x="112"/>
        <item m="1" x="138"/>
        <item x="66"/>
        <item x="75"/>
        <item m="1" x="121"/>
        <item x="7"/>
        <item m="1" x="185"/>
        <item x="9"/>
        <item x="10"/>
        <item x="11"/>
        <item x="12"/>
        <item x="13"/>
        <item m="1" x="140"/>
        <item m="1" x="115"/>
        <item m="1" x="174"/>
        <item m="1" x="123"/>
        <item x="38"/>
        <item x="39"/>
        <item x="40"/>
        <item m="1" x="206"/>
        <item x="42"/>
        <item x="44"/>
        <item x="45"/>
        <item x="68"/>
        <item m="1" x="95"/>
        <item x="0"/>
        <item x="1"/>
        <item x="2"/>
        <item x="3"/>
        <item x="4"/>
        <item x="5"/>
        <item x="6"/>
        <item x="8"/>
        <item x="14"/>
        <item x="15"/>
        <item x="16"/>
        <item x="17"/>
        <item x="18"/>
        <item x="19"/>
        <item x="20"/>
        <item x="21"/>
        <item x="22"/>
        <item x="23"/>
        <item x="24"/>
        <item x="25"/>
        <item x="26"/>
        <item x="27"/>
        <item x="28"/>
        <item x="29"/>
        <item x="35"/>
        <item x="36"/>
        <item x="37"/>
        <item x="54"/>
        <item x="78"/>
        <item x="81"/>
        <item t="default"/>
      </items>
    </pivotField>
    <pivotField showAll="0"/>
    <pivotField axis="axisRow" showAll="0">
      <items count="491">
        <item m="1" x="296"/>
        <item x="128"/>
        <item m="1" x="422"/>
        <item x="129"/>
        <item x="124"/>
        <item m="1" x="320"/>
        <item m="1" x="376"/>
        <item x="125"/>
        <item x="126"/>
        <item m="1" x="383"/>
        <item x="116"/>
        <item x="117"/>
        <item x="127"/>
        <item x="144"/>
        <item x="145"/>
        <item x="146"/>
        <item x="147"/>
        <item x="148"/>
        <item x="150"/>
        <item x="151"/>
        <item m="1" x="456"/>
        <item m="1" x="387"/>
        <item x="153"/>
        <item m="1" x="321"/>
        <item m="1" x="237"/>
        <item x="130"/>
        <item x="166"/>
        <item x="185"/>
        <item x="132"/>
        <item m="1" x="438"/>
        <item m="1" x="299"/>
        <item m="1" x="435"/>
        <item m="1" x="265"/>
        <item m="1" x="319"/>
        <item m="1" x="384"/>
        <item m="1" x="306"/>
        <item m="1" x="338"/>
        <item m="1" x="449"/>
        <item m="1" x="475"/>
        <item x="175"/>
        <item x="80"/>
        <item x="133"/>
        <item m="1" x="232"/>
        <item m="1" x="466"/>
        <item m="1" x="325"/>
        <item m="1" x="272"/>
        <item m="1" x="439"/>
        <item m="1" x="233"/>
        <item m="1" x="345"/>
        <item x="138"/>
        <item m="1" x="245"/>
        <item m="1" x="333"/>
        <item m="1" x="390"/>
        <item m="1" x="309"/>
        <item m="1" x="433"/>
        <item m="1" x="370"/>
        <item m="1" x="418"/>
        <item m="1" x="489"/>
        <item m="1" x="253"/>
        <item m="1" x="386"/>
        <item m="1" x="323"/>
        <item m="1" x="289"/>
        <item m="1" x="295"/>
        <item m="1" x="457"/>
        <item m="1" x="459"/>
        <item m="1" x="380"/>
        <item m="1" x="239"/>
        <item m="1" x="441"/>
        <item x="217"/>
        <item m="1" x="270"/>
        <item m="1" x="255"/>
        <item x="162"/>
        <item x="165"/>
        <item x="174"/>
        <item m="1" x="351"/>
        <item x="170"/>
        <item m="1" x="341"/>
        <item x="176"/>
        <item x="161"/>
        <item x="177"/>
        <item x="167"/>
        <item m="1" x="288"/>
        <item m="1" x="331"/>
        <item x="163"/>
        <item x="172"/>
        <item m="1" x="425"/>
        <item m="1" x="304"/>
        <item m="1" x="261"/>
        <item m="1" x="258"/>
        <item x="168"/>
        <item m="1" x="235"/>
        <item m="1" x="240"/>
        <item m="1" x="277"/>
        <item m="1" x="238"/>
        <item m="1" x="307"/>
        <item m="1" x="291"/>
        <item x="21"/>
        <item m="1" x="314"/>
        <item m="1" x="366"/>
        <item x="82"/>
        <item m="1" x="243"/>
        <item m="1" x="403"/>
        <item m="1" x="316"/>
        <item x="210"/>
        <item x="211"/>
        <item m="1" x="362"/>
        <item m="1" x="458"/>
        <item m="1" x="259"/>
        <item m="1" x="479"/>
        <item m="1" x="343"/>
        <item m="1" x="248"/>
        <item x="218"/>
        <item x="87"/>
        <item m="1" x="273"/>
        <item m="1" x="361"/>
        <item m="1" x="391"/>
        <item x="65"/>
        <item m="1" x="393"/>
        <item m="1" x="385"/>
        <item m="1" x="225"/>
        <item x="187"/>
        <item x="186"/>
        <item m="1" x="263"/>
        <item x="192"/>
        <item x="190"/>
        <item x="191"/>
        <item m="1" x="379"/>
        <item m="1" x="373"/>
        <item m="1" x="355"/>
        <item m="1" x="311"/>
        <item m="1" x="371"/>
        <item m="1" x="465"/>
        <item m="1" x="276"/>
        <item m="1" x="269"/>
        <item m="1" x="279"/>
        <item m="1" x="375"/>
        <item m="1" x="431"/>
        <item m="1" x="317"/>
        <item m="1" x="401"/>
        <item m="1" x="474"/>
        <item m="1" x="450"/>
        <item m="1" x="436"/>
        <item m="1" x="266"/>
        <item m="1" x="462"/>
        <item m="1" x="451"/>
        <item m="1" x="424"/>
        <item m="1" x="234"/>
        <item m="1" x="221"/>
        <item m="1" x="378"/>
        <item m="1" x="254"/>
        <item m="1" x="485"/>
        <item x="39"/>
        <item m="1" x="367"/>
        <item m="1" x="410"/>
        <item m="1" x="249"/>
        <item m="1" x="446"/>
        <item m="1" x="400"/>
        <item m="1" x="326"/>
        <item m="1" x="308"/>
        <item m="1" x="402"/>
        <item m="1" x="226"/>
        <item m="1" x="284"/>
        <item m="1" x="275"/>
        <item x="99"/>
        <item m="1" x="336"/>
        <item x="101"/>
        <item m="1" x="303"/>
        <item m="1" x="382"/>
        <item m="1" x="398"/>
        <item m="1" x="416"/>
        <item x="160"/>
        <item x="149"/>
        <item m="1" x="340"/>
        <item m="1" x="421"/>
        <item m="1" x="354"/>
        <item m="1" x="301"/>
        <item x="155"/>
        <item m="1" x="392"/>
        <item x="195"/>
        <item m="1" x="271"/>
        <item x="216"/>
        <item x="212"/>
        <item x="214"/>
        <item m="1" x="230"/>
        <item m="1" x="468"/>
        <item m="1" x="297"/>
        <item m="1" x="337"/>
        <item m="1" x="349"/>
        <item m="1" x="228"/>
        <item m="1" x="287"/>
        <item m="1" x="251"/>
        <item x="7"/>
        <item x="36"/>
        <item m="1" x="256"/>
        <item m="1" x="244"/>
        <item m="1" x="250"/>
        <item m="1" x="429"/>
        <item m="1" x="292"/>
        <item m="1" x="327"/>
        <item m="1" x="315"/>
        <item x="18"/>
        <item x="24"/>
        <item m="1" x="469"/>
        <item x="26"/>
        <item x="27"/>
        <item m="1" x="334"/>
        <item m="1" x="430"/>
        <item m="1" x="427"/>
        <item x="31"/>
        <item x="45"/>
        <item x="46"/>
        <item x="47"/>
        <item m="1" x="472"/>
        <item m="1" x="445"/>
        <item x="53"/>
        <item m="1" x="395"/>
        <item x="51"/>
        <item x="52"/>
        <item m="1" x="330"/>
        <item m="1" x="381"/>
        <item x="84"/>
        <item m="1" x="290"/>
        <item m="1" x="454"/>
        <item m="1" x="262"/>
        <item x="96"/>
        <item m="1" x="328"/>
        <item m="1" x="350"/>
        <item m="1" x="404"/>
        <item x="81"/>
        <item m="1" x="352"/>
        <item x="85"/>
        <item x="77"/>
        <item m="1" x="332"/>
        <item m="1" x="282"/>
        <item m="1" x="302"/>
        <item m="1" x="444"/>
        <item x="114"/>
        <item m="1" x="360"/>
        <item m="1" x="407"/>
        <item x="120"/>
        <item m="1" x="467"/>
        <item x="122"/>
        <item m="1" x="305"/>
        <item m="1" x="224"/>
        <item x="136"/>
        <item x="139"/>
        <item x="169"/>
        <item m="1" x="264"/>
        <item m="1" x="293"/>
        <item m="1" x="223"/>
        <item m="1" x="484"/>
        <item m="1" x="399"/>
        <item m="1" x="405"/>
        <item x="200"/>
        <item m="1" x="283"/>
        <item x="180"/>
        <item x="181"/>
        <item x="183"/>
        <item x="213"/>
        <item x="215"/>
        <item x="219"/>
        <item m="1" x="329"/>
        <item m="1" x="464"/>
        <item m="1" x="358"/>
        <item x="189"/>
        <item m="1" x="447"/>
        <item m="1" x="460"/>
        <item m="1" x="408"/>
        <item m="1" x="428"/>
        <item m="1" x="432"/>
        <item m="1" x="313"/>
        <item m="1" x="434"/>
        <item m="1" x="363"/>
        <item m="1" x="488"/>
        <item m="1" x="372"/>
        <item m="1" x="483"/>
        <item m="1" x="242"/>
        <item m="1" x="353"/>
        <item m="1" x="278"/>
        <item x="28"/>
        <item m="1" x="396"/>
        <item m="1" x="247"/>
        <item m="1" x="339"/>
        <item m="1" x="318"/>
        <item m="1" x="487"/>
        <item m="1" x="365"/>
        <item m="1" x="411"/>
        <item m="1" x="231"/>
        <item m="1" x="389"/>
        <item m="1" x="368"/>
        <item m="1" x="294"/>
        <item m="1" x="417"/>
        <item m="1" x="426"/>
        <item m="1" x="415"/>
        <item m="1" x="229"/>
        <item m="1" x="419"/>
        <item m="1" x="482"/>
        <item m="1" x="346"/>
        <item m="1" x="347"/>
        <item x="137"/>
        <item m="1" x="374"/>
        <item m="1" x="286"/>
        <item x="38"/>
        <item m="1" x="267"/>
        <item m="1" x="298"/>
        <item m="1" x="236"/>
        <item m="1" x="443"/>
        <item m="1" x="413"/>
        <item m="1" x="476"/>
        <item x="154"/>
        <item m="1" x="257"/>
        <item m="1" x="335"/>
        <item x="159"/>
        <item m="1" x="397"/>
        <item m="1" x="481"/>
        <item x="20"/>
        <item x="22"/>
        <item x="25"/>
        <item x="44"/>
        <item m="1" x="312"/>
        <item m="1" x="394"/>
        <item x="54"/>
        <item m="1" x="310"/>
        <item m="1" x="280"/>
        <item m="1" x="455"/>
        <item x="78"/>
        <item m="1" x="453"/>
        <item m="1" x="448"/>
        <item x="103"/>
        <item x="98"/>
        <item x="121"/>
        <item x="123"/>
        <item x="134"/>
        <item x="135"/>
        <item x="140"/>
        <item x="141"/>
        <item x="152"/>
        <item x="156"/>
        <item x="157"/>
        <item x="158"/>
        <item x="164"/>
        <item x="171"/>
        <item x="173"/>
        <item x="178"/>
        <item x="179"/>
        <item x="188"/>
        <item x="193"/>
        <item x="194"/>
        <item x="196"/>
        <item x="0"/>
        <item m="1" x="423"/>
        <item m="1" x="356"/>
        <item m="1" x="477"/>
        <item m="1" x="388"/>
        <item m="1" x="480"/>
        <item x="8"/>
        <item x="9"/>
        <item x="10"/>
        <item m="1" x="348"/>
        <item m="1" x="406"/>
        <item m="1" x="437"/>
        <item x="33"/>
        <item m="1" x="409"/>
        <item m="1" x="252"/>
        <item m="1" x="344"/>
        <item m="1" x="486"/>
        <item m="1" x="274"/>
        <item m="1" x="322"/>
        <item m="1" x="300"/>
        <item m="1" x="246"/>
        <item m="1" x="364"/>
        <item m="1" x="442"/>
        <item x="2"/>
        <item m="1" x="412"/>
        <item x="3"/>
        <item m="1" x="285"/>
        <item x="75"/>
        <item m="1" x="377"/>
        <item x="6"/>
        <item x="56"/>
        <item m="1" x="414"/>
        <item m="1" x="420"/>
        <item m="1" x="281"/>
        <item m="1" x="268"/>
        <item x="182"/>
        <item x="197"/>
        <item x="198"/>
        <item m="1" x="461"/>
        <item m="1" x="227"/>
        <item x="220"/>
        <item x="41"/>
        <item m="1" x="471"/>
        <item x="23"/>
        <item x="32"/>
        <item m="1" x="463"/>
        <item m="1" x="342"/>
        <item x="48"/>
        <item m="1" x="473"/>
        <item x="61"/>
        <item x="62"/>
        <item m="1" x="260"/>
        <item x="63"/>
        <item x="64"/>
        <item x="66"/>
        <item x="67"/>
        <item x="68"/>
        <item x="69"/>
        <item x="70"/>
        <item x="71"/>
        <item x="72"/>
        <item m="1" x="452"/>
        <item m="1" x="324"/>
        <item x="37"/>
        <item x="97"/>
        <item x="100"/>
        <item m="1" x="369"/>
        <item x="105"/>
        <item x="106"/>
        <item m="1" x="470"/>
        <item m="1" x="241"/>
        <item x="110"/>
        <item x="111"/>
        <item m="1" x="478"/>
        <item x="115"/>
        <item x="118"/>
        <item x="119"/>
        <item x="184"/>
        <item m="1" x="357"/>
        <item m="1" x="440"/>
        <item m="1" x="222"/>
        <item m="1" x="359"/>
        <item x="1"/>
        <item x="4"/>
        <item x="5"/>
        <item x="11"/>
        <item x="12"/>
        <item x="13"/>
        <item x="14"/>
        <item x="15"/>
        <item x="16"/>
        <item x="17"/>
        <item x="19"/>
        <item x="29"/>
        <item x="30"/>
        <item x="34"/>
        <item x="35"/>
        <item x="40"/>
        <item x="42"/>
        <item x="43"/>
        <item x="49"/>
        <item x="50"/>
        <item x="55"/>
        <item x="57"/>
        <item x="58"/>
        <item x="59"/>
        <item x="60"/>
        <item x="73"/>
        <item x="74"/>
        <item x="76"/>
        <item x="79"/>
        <item x="83"/>
        <item x="86"/>
        <item x="88"/>
        <item x="89"/>
        <item x="90"/>
        <item x="91"/>
        <item x="92"/>
        <item x="93"/>
        <item x="94"/>
        <item x="95"/>
        <item x="102"/>
        <item x="104"/>
        <item x="107"/>
        <item x="108"/>
        <item x="109"/>
        <item x="112"/>
        <item x="113"/>
        <item x="131"/>
        <item x="142"/>
        <item x="143"/>
        <item x="199"/>
        <item x="201"/>
        <item x="202"/>
        <item x="203"/>
        <item x="204"/>
        <item x="205"/>
        <item x="206"/>
        <item x="207"/>
        <item x="208"/>
        <item x="209"/>
        <item t="default"/>
      </items>
    </pivotField>
    <pivotField showAll="0" defaultSubtotal="0"/>
    <pivotField axis="axisRow" multipleItemSelectionAllowed="1" showAll="0" defaultSubtotal="0">
      <items count="11">
        <item x="0"/>
        <item x="2"/>
        <item x="1"/>
        <item x="3"/>
        <item x="4"/>
        <item x="6"/>
        <item x="5"/>
        <item x="7"/>
        <item x="8"/>
        <item x="9"/>
        <item m="1" x="10"/>
      </items>
    </pivotField>
    <pivotField showAll="0"/>
    <pivotField showAll="0"/>
    <pivotField showAll="0"/>
    <pivotField axis="axisPage" multipleItemSelectionAllowed="1" showAll="0">
      <items count="37">
        <item m="1" x="34"/>
        <item m="1" x="31"/>
        <item m="1" x="32"/>
        <item m="1" x="30"/>
        <item m="1" x="33"/>
        <item x="21"/>
        <item x="2"/>
        <item x="5"/>
        <item x="11"/>
        <item x="8"/>
        <item x="1"/>
        <item x="4"/>
        <item x="10"/>
        <item x="27"/>
        <item x="18"/>
        <item x="20"/>
        <item x="15"/>
        <item x="23"/>
        <item x="22"/>
        <item x="19"/>
        <item x="0"/>
        <item x="6"/>
        <item x="3"/>
        <item x="9"/>
        <item x="12"/>
        <item x="14"/>
        <item x="13"/>
        <item m="1" x="29"/>
        <item m="1" x="35"/>
        <item x="7"/>
        <item x="17"/>
        <item x="16"/>
        <item x="24"/>
        <item x="25"/>
        <item x="26"/>
        <item m="1" x="28"/>
        <item t="default"/>
      </items>
    </pivotField>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numFmtId="17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dataField="1" showAll="0"/>
    <pivotField dataField="1" showAll="0"/>
    <pivotField numFmtId="171" showAll="0"/>
    <pivotField numFmtId="171"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3">
    <field x="16"/>
    <field x="12"/>
    <field x="14"/>
  </rowFields>
  <rowItems count="29">
    <i>
      <x v="1"/>
    </i>
    <i r="1">
      <x v="209"/>
    </i>
    <i r="2">
      <x v="454"/>
    </i>
    <i r="2">
      <x v="455"/>
    </i>
    <i>
      <x v="2"/>
    </i>
    <i r="1">
      <x v="206"/>
    </i>
    <i r="2">
      <x v="302"/>
    </i>
    <i>
      <x v="3"/>
    </i>
    <i r="1">
      <x v="197"/>
    </i>
    <i r="2">
      <x v="355"/>
    </i>
    <i r="2">
      <x v="356"/>
    </i>
    <i r="2">
      <x v="357"/>
    </i>
    <i>
      <x v="6"/>
    </i>
    <i r="1">
      <x v="190"/>
    </i>
    <i r="2">
      <x v="424"/>
    </i>
    <i r="1">
      <x v="218"/>
    </i>
    <i r="2">
      <x v="471"/>
    </i>
    <i r="1">
      <x v="220"/>
    </i>
    <i r="2">
      <x v="474"/>
    </i>
    <i>
      <x v="9"/>
    </i>
    <i r="1">
      <x v="53"/>
    </i>
    <i r="2">
      <x v="103"/>
    </i>
    <i r="2">
      <x v="104"/>
    </i>
    <i r="1">
      <x v="96"/>
    </i>
    <i r="2">
      <x v="181"/>
    </i>
    <i r="2">
      <x v="182"/>
    </i>
    <i r="2">
      <x v="258"/>
    </i>
    <i r="2">
      <x v="259"/>
    </i>
    <i t="grand">
      <x/>
    </i>
  </rowItems>
  <colFields count="1">
    <field x="-2"/>
  </colFields>
  <colItems count="2">
    <i>
      <x/>
    </i>
    <i i="1">
      <x v="1"/>
    </i>
  </colItems>
  <pageFields count="2">
    <pageField fld="20" hier="-1"/>
    <pageField fld="11" hier="-1"/>
  </pageFields>
  <dataFields count="2">
    <dataField name="Promedio de %_CUMPLIMIENTO_Corte" fld="78" subtotal="average" baseField="16" baseItem="2" numFmtId="10"/>
    <dataField name="Suma de PROYECTADO_CORTE" fld="77" baseField="0" baseItem="0" numFmtId="4"/>
  </dataFields>
  <formats count="1862">
    <format dxfId="2180">
      <pivotArea field="16" type="button" dataOnly="0" labelOnly="1" outline="0" axis="axisRow" fieldPosition="0"/>
    </format>
    <format dxfId="2179">
      <pivotArea dataOnly="0" labelOnly="1" grandRow="1" outline="0" fieldPosition="0"/>
    </format>
    <format dxfId="2178">
      <pivotArea field="16" type="button" dataOnly="0" labelOnly="1" outline="0" axis="axisRow" fieldPosition="0"/>
    </format>
    <format dxfId="2177">
      <pivotArea dataOnly="0" labelOnly="1" grandRow="1" outline="0" fieldPosition="0"/>
    </format>
    <format dxfId="2176">
      <pivotArea dataOnly="0" labelOnly="1" outline="0" fieldPosition="0">
        <references count="1">
          <reference field="4294967294" count="1">
            <x v="1"/>
          </reference>
        </references>
      </pivotArea>
    </format>
    <format dxfId="2175">
      <pivotArea field="16" type="button" dataOnly="0" labelOnly="1" outline="0" axis="axisRow" fieldPosition="0"/>
    </format>
    <format dxfId="2174">
      <pivotArea dataOnly="0" labelOnly="1" outline="0" fieldPosition="0">
        <references count="1">
          <reference field="4294967294" count="1">
            <x v="1"/>
          </reference>
        </references>
      </pivotArea>
    </format>
    <format dxfId="2173">
      <pivotArea dataOnly="0" labelOnly="1" outline="0" fieldPosition="0">
        <references count="1">
          <reference field="4294967294" count="1">
            <x v="1"/>
          </reference>
        </references>
      </pivotArea>
    </format>
    <format dxfId="2172">
      <pivotArea grandRow="1" outline="0" collapsedLevelsAreSubtotals="1" fieldPosition="0"/>
    </format>
    <format dxfId="2171">
      <pivotArea dataOnly="0" labelOnly="1" grandRow="1" outline="0" fieldPosition="0"/>
    </format>
    <format dxfId="2170">
      <pivotArea grandRow="1" outline="0" collapsedLevelsAreSubtotals="1" fieldPosition="0"/>
    </format>
    <format dxfId="2169">
      <pivotArea dataOnly="0" labelOnly="1" grandRow="1" outline="0" fieldPosition="0"/>
    </format>
    <format dxfId="2168">
      <pivotArea outline="0" fieldPosition="0">
        <references count="1">
          <reference field="4294967294" count="1">
            <x v="1"/>
          </reference>
        </references>
      </pivotArea>
    </format>
    <format dxfId="2167">
      <pivotArea dataOnly="0" labelOnly="1" fieldPosition="0">
        <references count="2">
          <reference field="12" count="1">
            <x v="10"/>
          </reference>
          <reference field="16" count="0" selected="0"/>
        </references>
      </pivotArea>
    </format>
    <format dxfId="2166">
      <pivotArea dataOnly="0" labelOnly="1" fieldPosition="0">
        <references count="2">
          <reference field="12" count="1">
            <x v="11"/>
          </reference>
          <reference field="16" count="0" selected="0"/>
        </references>
      </pivotArea>
    </format>
    <format dxfId="2165">
      <pivotArea dataOnly="0" labelOnly="1" fieldPosition="0">
        <references count="2">
          <reference field="12" count="1">
            <x v="20"/>
          </reference>
          <reference field="16" count="0" selected="0"/>
        </references>
      </pivotArea>
    </format>
    <format dxfId="2164">
      <pivotArea field="16" type="button" dataOnly="0" labelOnly="1" outline="0" axis="axisRow" fieldPosition="0"/>
    </format>
    <format dxfId="2163">
      <pivotArea dataOnly="0" labelOnly="1" fieldPosition="0">
        <references count="1">
          <reference field="16" count="6">
            <x v="0"/>
            <x v="1"/>
            <x v="2"/>
            <x v="3"/>
            <x v="5"/>
            <x v="9"/>
          </reference>
        </references>
      </pivotArea>
    </format>
    <format dxfId="2162">
      <pivotArea dataOnly="0" labelOnly="1" grandRow="1" outline="0" fieldPosition="0"/>
    </format>
    <format dxfId="2161">
      <pivotArea dataOnly="0" labelOnly="1" fieldPosition="0">
        <references count="2">
          <reference field="12" count="1">
            <x v="51"/>
          </reference>
          <reference field="16" count="1" selected="0">
            <x v="0"/>
          </reference>
        </references>
      </pivotArea>
    </format>
    <format dxfId="2160">
      <pivotArea dataOnly="0" labelOnly="1" fieldPosition="0">
        <references count="2">
          <reference field="12" count="1">
            <x v="51"/>
          </reference>
          <reference field="16" count="1" selected="0">
            <x v="1"/>
          </reference>
        </references>
      </pivotArea>
    </format>
    <format dxfId="2159">
      <pivotArea dataOnly="0" labelOnly="1" fieldPosition="0">
        <references count="2">
          <reference field="12" count="1">
            <x v="49"/>
          </reference>
          <reference field="16" count="1" selected="0">
            <x v="2"/>
          </reference>
        </references>
      </pivotArea>
    </format>
    <format dxfId="2158">
      <pivotArea dataOnly="0" labelOnly="1" fieldPosition="0">
        <references count="2">
          <reference field="12" count="1">
            <x v="50"/>
          </reference>
          <reference field="16" count="1" selected="0">
            <x v="3"/>
          </reference>
        </references>
      </pivotArea>
    </format>
    <format dxfId="2157">
      <pivotArea dataOnly="0" labelOnly="1" fieldPosition="0">
        <references count="2">
          <reference field="12" count="3">
            <x v="10"/>
            <x v="11"/>
            <x v="20"/>
          </reference>
          <reference field="16" count="1" selected="0">
            <x v="5"/>
          </reference>
        </references>
      </pivotArea>
    </format>
    <format dxfId="2156">
      <pivotArea dataOnly="0" labelOnly="1" fieldPosition="0">
        <references count="2">
          <reference field="12" count="4">
            <x v="27"/>
            <x v="29"/>
            <x v="33"/>
            <x v="53"/>
          </reference>
          <reference field="16" count="1" selected="0">
            <x v="9"/>
          </reference>
        </references>
      </pivotArea>
    </format>
    <format dxfId="2155">
      <pivotArea dataOnly="0" labelOnly="1" fieldPosition="0">
        <references count="3">
          <reference field="12" count="1" selected="0">
            <x v="51"/>
          </reference>
          <reference field="14" count="1">
            <x v="0"/>
          </reference>
          <reference field="16" count="1" selected="0">
            <x v="0"/>
          </reference>
        </references>
      </pivotArea>
    </format>
    <format dxfId="2154">
      <pivotArea dataOnly="0" labelOnly="1" fieldPosition="0">
        <references count="3">
          <reference field="12" count="1" selected="0">
            <x v="51"/>
          </reference>
          <reference field="14" count="1">
            <x v="0"/>
          </reference>
          <reference field="16" count="1" selected="0">
            <x v="1"/>
          </reference>
        </references>
      </pivotArea>
    </format>
    <format dxfId="2153">
      <pivotArea dataOnly="0" labelOnly="1" fieldPosition="0">
        <references count="3">
          <reference field="12" count="1" selected="0">
            <x v="49"/>
          </reference>
          <reference field="14" count="1">
            <x v="0"/>
          </reference>
          <reference field="16" count="1" selected="0">
            <x v="2"/>
          </reference>
        </references>
      </pivotArea>
    </format>
    <format dxfId="2152">
      <pivotArea dataOnly="0" labelOnly="1" fieldPosition="0">
        <references count="3">
          <reference field="12" count="1" selected="0">
            <x v="50"/>
          </reference>
          <reference field="14" count="1">
            <x v="0"/>
          </reference>
          <reference field="16" count="1" selected="0">
            <x v="3"/>
          </reference>
        </references>
      </pivotArea>
    </format>
    <format dxfId="2151">
      <pivotArea dataOnly="0" labelOnly="1" fieldPosition="0">
        <references count="3">
          <reference field="12" count="1" selected="0">
            <x v="10"/>
          </reference>
          <reference field="14" count="5">
            <x v="2"/>
            <x v="4"/>
            <x v="7"/>
            <x v="8"/>
            <x v="12"/>
          </reference>
          <reference field="16" count="1" selected="0">
            <x v="5"/>
          </reference>
        </references>
      </pivotArea>
    </format>
    <format dxfId="2150">
      <pivotArea dataOnly="0" labelOnly="1" fieldPosition="0">
        <references count="3">
          <reference field="12" count="1" selected="0">
            <x v="11"/>
          </reference>
          <reference field="14" count="2">
            <x v="1"/>
            <x v="3"/>
          </reference>
          <reference field="16" count="1" selected="0">
            <x v="5"/>
          </reference>
        </references>
      </pivotArea>
    </format>
    <format dxfId="2149">
      <pivotArea dataOnly="0" labelOnly="1" fieldPosition="0">
        <references count="3">
          <reference field="12" count="1" selected="0">
            <x v="20"/>
          </reference>
          <reference field="14" count="3">
            <x v="90"/>
            <x v="91"/>
            <x v="92"/>
          </reference>
          <reference field="16" count="1" selected="0">
            <x v="5"/>
          </reference>
        </references>
      </pivotArea>
    </format>
    <format dxfId="2148">
      <pivotArea dataOnly="0" labelOnly="1" fieldPosition="0">
        <references count="3">
          <reference field="12" count="1" selected="0">
            <x v="27"/>
          </reference>
          <reference field="14" count="1">
            <x v="27"/>
          </reference>
          <reference field="16" count="1" selected="0">
            <x v="9"/>
          </reference>
        </references>
      </pivotArea>
    </format>
    <format dxfId="2147">
      <pivotArea dataOnly="0" labelOnly="1" fieldPosition="0">
        <references count="3">
          <reference field="12" count="1" selected="0">
            <x v="29"/>
          </reference>
          <reference field="14" count="3">
            <x v="102"/>
            <x v="110"/>
            <x v="111"/>
          </reference>
          <reference field="16" count="1" selected="0">
            <x v="9"/>
          </reference>
        </references>
      </pivotArea>
    </format>
    <format dxfId="2146">
      <pivotArea dataOnly="0" labelOnly="1" fieldPosition="0">
        <references count="3">
          <reference field="12" count="1" selected="0">
            <x v="33"/>
          </reference>
          <reference field="14" count="1">
            <x v="68"/>
          </reference>
          <reference field="16" count="1" selected="0">
            <x v="9"/>
          </reference>
        </references>
      </pivotArea>
    </format>
    <format dxfId="2145">
      <pivotArea dataOnly="0" labelOnly="1" fieldPosition="0">
        <references count="3">
          <reference field="12" count="1" selected="0">
            <x v="53"/>
          </reference>
          <reference field="14" count="2">
            <x v="103"/>
            <x v="104"/>
          </reference>
          <reference field="16" count="1" selected="0">
            <x v="9"/>
          </reference>
        </references>
      </pivotArea>
    </format>
    <format dxfId="2144">
      <pivotArea dataOnly="0" labelOnly="1" fieldPosition="0">
        <references count="2">
          <reference field="12" count="2">
            <x v="33"/>
            <x v="53"/>
          </reference>
          <reference field="16" count="0" selected="0"/>
        </references>
      </pivotArea>
    </format>
    <format dxfId="2143">
      <pivotArea dataOnly="0" labelOnly="1" fieldPosition="0">
        <references count="3">
          <reference field="12" count="1" selected="0">
            <x v="29"/>
          </reference>
          <reference field="14" count="3">
            <x v="102"/>
            <x v="110"/>
            <x v="111"/>
          </reference>
          <reference field="16" count="0" selected="0"/>
        </references>
      </pivotArea>
    </format>
    <format dxfId="2142">
      <pivotArea dataOnly="0" labelOnly="1" fieldPosition="0">
        <references count="3">
          <reference field="12" count="1" selected="0">
            <x v="33"/>
          </reference>
          <reference field="14" count="1">
            <x v="68"/>
          </reference>
          <reference field="16" count="0" selected="0"/>
        </references>
      </pivotArea>
    </format>
    <format dxfId="2141">
      <pivotArea dataOnly="0" labelOnly="1" fieldPosition="0">
        <references count="3">
          <reference field="12" count="1" selected="0">
            <x v="53"/>
          </reference>
          <reference field="14" count="2">
            <x v="103"/>
            <x v="104"/>
          </reference>
          <reference field="16" count="0" selected="0"/>
        </references>
      </pivotArea>
    </format>
    <format dxfId="2140">
      <pivotArea dataOnly="0" labelOnly="1" fieldPosition="0">
        <references count="2">
          <reference field="12" count="2">
            <x v="33"/>
            <x v="53"/>
          </reference>
          <reference field="16" count="0" selected="0"/>
        </references>
      </pivotArea>
    </format>
    <format dxfId="2139">
      <pivotArea dataOnly="0" labelOnly="1" fieldPosition="0">
        <references count="3">
          <reference field="12" count="1" selected="0">
            <x v="29"/>
          </reference>
          <reference field="14" count="3">
            <x v="102"/>
            <x v="110"/>
            <x v="111"/>
          </reference>
          <reference field="16" count="0" selected="0"/>
        </references>
      </pivotArea>
    </format>
    <format dxfId="2138">
      <pivotArea dataOnly="0" labelOnly="1" fieldPosition="0">
        <references count="3">
          <reference field="12" count="1" selected="0">
            <x v="33"/>
          </reference>
          <reference field="14" count="1">
            <x v="68"/>
          </reference>
          <reference field="16" count="0" selected="0"/>
        </references>
      </pivotArea>
    </format>
    <format dxfId="2137">
      <pivotArea dataOnly="0" labelOnly="1" fieldPosition="0">
        <references count="3">
          <reference field="12" count="1" selected="0">
            <x v="53"/>
          </reference>
          <reference field="14" count="2">
            <x v="103"/>
            <x v="104"/>
          </reference>
          <reference field="16" count="0" selected="0"/>
        </references>
      </pivotArea>
    </format>
    <format dxfId="2136">
      <pivotArea field="16" type="button" dataOnly="0" labelOnly="1" outline="0" axis="axisRow" fieldPosition="0"/>
    </format>
    <format dxfId="2135">
      <pivotArea dataOnly="0" labelOnly="1" fieldPosition="0">
        <references count="1">
          <reference field="16" count="6">
            <x v="0"/>
            <x v="1"/>
            <x v="2"/>
            <x v="3"/>
            <x v="5"/>
            <x v="9"/>
          </reference>
        </references>
      </pivotArea>
    </format>
    <format dxfId="2134">
      <pivotArea dataOnly="0" labelOnly="1" grandRow="1" outline="0" fieldPosition="0"/>
    </format>
    <format dxfId="2133">
      <pivotArea dataOnly="0" labelOnly="1" fieldPosition="0">
        <references count="2">
          <reference field="12" count="1">
            <x v="51"/>
          </reference>
          <reference field="16" count="1" selected="0">
            <x v="0"/>
          </reference>
        </references>
      </pivotArea>
    </format>
    <format dxfId="2132">
      <pivotArea dataOnly="0" labelOnly="1" fieldPosition="0">
        <references count="2">
          <reference field="12" count="1">
            <x v="51"/>
          </reference>
          <reference field="16" count="1" selected="0">
            <x v="1"/>
          </reference>
        </references>
      </pivotArea>
    </format>
    <format dxfId="2131">
      <pivotArea dataOnly="0" labelOnly="1" fieldPosition="0">
        <references count="2">
          <reference field="12" count="1">
            <x v="49"/>
          </reference>
          <reference field="16" count="1" selected="0">
            <x v="2"/>
          </reference>
        </references>
      </pivotArea>
    </format>
    <format dxfId="2130">
      <pivotArea dataOnly="0" labelOnly="1" fieldPosition="0">
        <references count="2">
          <reference field="12" count="1">
            <x v="50"/>
          </reference>
          <reference field="16" count="1" selected="0">
            <x v="3"/>
          </reference>
        </references>
      </pivotArea>
    </format>
    <format dxfId="2129">
      <pivotArea dataOnly="0" labelOnly="1" fieldPosition="0">
        <references count="2">
          <reference field="12" count="3">
            <x v="10"/>
            <x v="11"/>
            <x v="20"/>
          </reference>
          <reference field="16" count="1" selected="0">
            <x v="5"/>
          </reference>
        </references>
      </pivotArea>
    </format>
    <format dxfId="2128">
      <pivotArea dataOnly="0" labelOnly="1" fieldPosition="0">
        <references count="2">
          <reference field="12" count="4">
            <x v="27"/>
            <x v="29"/>
            <x v="33"/>
            <x v="53"/>
          </reference>
          <reference field="16" count="1" selected="0">
            <x v="9"/>
          </reference>
        </references>
      </pivotArea>
    </format>
    <format dxfId="2127">
      <pivotArea dataOnly="0" labelOnly="1" fieldPosition="0">
        <references count="3">
          <reference field="12" count="1" selected="0">
            <x v="51"/>
          </reference>
          <reference field="14" count="1">
            <x v="0"/>
          </reference>
          <reference field="16" count="1" selected="0">
            <x v="0"/>
          </reference>
        </references>
      </pivotArea>
    </format>
    <format dxfId="2126">
      <pivotArea dataOnly="0" labelOnly="1" fieldPosition="0">
        <references count="3">
          <reference field="12" count="1" selected="0">
            <x v="51"/>
          </reference>
          <reference field="14" count="1">
            <x v="0"/>
          </reference>
          <reference field="16" count="1" selected="0">
            <x v="1"/>
          </reference>
        </references>
      </pivotArea>
    </format>
    <format dxfId="2125">
      <pivotArea dataOnly="0" labelOnly="1" fieldPosition="0">
        <references count="3">
          <reference field="12" count="1" selected="0">
            <x v="49"/>
          </reference>
          <reference field="14" count="1">
            <x v="0"/>
          </reference>
          <reference field="16" count="1" selected="0">
            <x v="2"/>
          </reference>
        </references>
      </pivotArea>
    </format>
    <format dxfId="2124">
      <pivotArea dataOnly="0" labelOnly="1" fieldPosition="0">
        <references count="3">
          <reference field="12" count="1" selected="0">
            <x v="50"/>
          </reference>
          <reference field="14" count="1">
            <x v="0"/>
          </reference>
          <reference field="16" count="1" selected="0">
            <x v="3"/>
          </reference>
        </references>
      </pivotArea>
    </format>
    <format dxfId="2123">
      <pivotArea dataOnly="0" labelOnly="1" fieldPosition="0">
        <references count="3">
          <reference field="12" count="1" selected="0">
            <x v="10"/>
          </reference>
          <reference field="14" count="5">
            <x v="2"/>
            <x v="4"/>
            <x v="7"/>
            <x v="8"/>
            <x v="12"/>
          </reference>
          <reference field="16" count="1" selected="0">
            <x v="5"/>
          </reference>
        </references>
      </pivotArea>
    </format>
    <format dxfId="2122">
      <pivotArea dataOnly="0" labelOnly="1" fieldPosition="0">
        <references count="3">
          <reference field="12" count="1" selected="0">
            <x v="11"/>
          </reference>
          <reference field="14" count="2">
            <x v="1"/>
            <x v="3"/>
          </reference>
          <reference field="16" count="1" selected="0">
            <x v="5"/>
          </reference>
        </references>
      </pivotArea>
    </format>
    <format dxfId="2121">
      <pivotArea dataOnly="0" labelOnly="1" fieldPosition="0">
        <references count="3">
          <reference field="12" count="1" selected="0">
            <x v="20"/>
          </reference>
          <reference field="14" count="3">
            <x v="90"/>
            <x v="91"/>
            <x v="92"/>
          </reference>
          <reference field="16" count="1" selected="0">
            <x v="5"/>
          </reference>
        </references>
      </pivotArea>
    </format>
    <format dxfId="2120">
      <pivotArea dataOnly="0" labelOnly="1" fieldPosition="0">
        <references count="3">
          <reference field="12" count="1" selected="0">
            <x v="27"/>
          </reference>
          <reference field="14" count="1">
            <x v="27"/>
          </reference>
          <reference field="16" count="1" selected="0">
            <x v="9"/>
          </reference>
        </references>
      </pivotArea>
    </format>
    <format dxfId="2119">
      <pivotArea dataOnly="0" labelOnly="1" fieldPosition="0">
        <references count="3">
          <reference field="12" count="1" selected="0">
            <x v="29"/>
          </reference>
          <reference field="14" count="3">
            <x v="102"/>
            <x v="110"/>
            <x v="111"/>
          </reference>
          <reference field="16" count="1" selected="0">
            <x v="9"/>
          </reference>
        </references>
      </pivotArea>
    </format>
    <format dxfId="2118">
      <pivotArea dataOnly="0" labelOnly="1" fieldPosition="0">
        <references count="3">
          <reference field="12" count="1" selected="0">
            <x v="33"/>
          </reference>
          <reference field="14" count="1">
            <x v="68"/>
          </reference>
          <reference field="16" count="1" selected="0">
            <x v="9"/>
          </reference>
        </references>
      </pivotArea>
    </format>
    <format dxfId="2117">
      <pivotArea dataOnly="0" labelOnly="1" fieldPosition="0">
        <references count="3">
          <reference field="12" count="1" selected="0">
            <x v="53"/>
          </reference>
          <reference field="14" count="2">
            <x v="103"/>
            <x v="104"/>
          </reference>
          <reference field="16" count="1" selected="0">
            <x v="9"/>
          </reference>
        </references>
      </pivotArea>
    </format>
    <format dxfId="2116">
      <pivotArea field="16" type="button" dataOnly="0" labelOnly="1" outline="0" axis="axisRow" fieldPosition="0"/>
    </format>
    <format dxfId="2115">
      <pivotArea dataOnly="0" labelOnly="1" fieldPosition="0">
        <references count="1">
          <reference field="16" count="6">
            <x v="0"/>
            <x v="1"/>
            <x v="2"/>
            <x v="3"/>
            <x v="5"/>
            <x v="9"/>
          </reference>
        </references>
      </pivotArea>
    </format>
    <format dxfId="2114">
      <pivotArea dataOnly="0" labelOnly="1" grandRow="1" outline="0" fieldPosition="0"/>
    </format>
    <format dxfId="2113">
      <pivotArea dataOnly="0" labelOnly="1" fieldPosition="0">
        <references count="2">
          <reference field="12" count="1">
            <x v="51"/>
          </reference>
          <reference field="16" count="1" selected="0">
            <x v="0"/>
          </reference>
        </references>
      </pivotArea>
    </format>
    <format dxfId="2112">
      <pivotArea dataOnly="0" labelOnly="1" fieldPosition="0">
        <references count="2">
          <reference field="12" count="1">
            <x v="51"/>
          </reference>
          <reference field="16" count="1" selected="0">
            <x v="1"/>
          </reference>
        </references>
      </pivotArea>
    </format>
    <format dxfId="2111">
      <pivotArea dataOnly="0" labelOnly="1" fieldPosition="0">
        <references count="2">
          <reference field="12" count="1">
            <x v="49"/>
          </reference>
          <reference field="16" count="1" selected="0">
            <x v="2"/>
          </reference>
        </references>
      </pivotArea>
    </format>
    <format dxfId="2110">
      <pivotArea dataOnly="0" labelOnly="1" fieldPosition="0">
        <references count="2">
          <reference field="12" count="1">
            <x v="50"/>
          </reference>
          <reference field="16" count="1" selected="0">
            <x v="3"/>
          </reference>
        </references>
      </pivotArea>
    </format>
    <format dxfId="2109">
      <pivotArea dataOnly="0" labelOnly="1" fieldPosition="0">
        <references count="2">
          <reference field="12" count="3">
            <x v="10"/>
            <x v="11"/>
            <x v="20"/>
          </reference>
          <reference field="16" count="1" selected="0">
            <x v="5"/>
          </reference>
        </references>
      </pivotArea>
    </format>
    <format dxfId="2108">
      <pivotArea dataOnly="0" labelOnly="1" fieldPosition="0">
        <references count="2">
          <reference field="12" count="4">
            <x v="27"/>
            <x v="29"/>
            <x v="33"/>
            <x v="53"/>
          </reference>
          <reference field="16" count="1" selected="0">
            <x v="9"/>
          </reference>
        </references>
      </pivotArea>
    </format>
    <format dxfId="2107">
      <pivotArea dataOnly="0" labelOnly="1" fieldPosition="0">
        <references count="3">
          <reference field="12" count="1" selected="0">
            <x v="51"/>
          </reference>
          <reference field="14" count="1">
            <x v="0"/>
          </reference>
          <reference field="16" count="1" selected="0">
            <x v="0"/>
          </reference>
        </references>
      </pivotArea>
    </format>
    <format dxfId="2106">
      <pivotArea dataOnly="0" labelOnly="1" fieldPosition="0">
        <references count="3">
          <reference field="12" count="1" selected="0">
            <x v="51"/>
          </reference>
          <reference field="14" count="1">
            <x v="0"/>
          </reference>
          <reference field="16" count="1" selected="0">
            <x v="1"/>
          </reference>
        </references>
      </pivotArea>
    </format>
    <format dxfId="2105">
      <pivotArea dataOnly="0" labelOnly="1" fieldPosition="0">
        <references count="3">
          <reference field="12" count="1" selected="0">
            <x v="49"/>
          </reference>
          <reference field="14" count="1">
            <x v="0"/>
          </reference>
          <reference field="16" count="1" selected="0">
            <x v="2"/>
          </reference>
        </references>
      </pivotArea>
    </format>
    <format dxfId="2104">
      <pivotArea dataOnly="0" labelOnly="1" fieldPosition="0">
        <references count="3">
          <reference field="12" count="1" selected="0">
            <x v="50"/>
          </reference>
          <reference field="14" count="1">
            <x v="0"/>
          </reference>
          <reference field="16" count="1" selected="0">
            <x v="3"/>
          </reference>
        </references>
      </pivotArea>
    </format>
    <format dxfId="2103">
      <pivotArea dataOnly="0" labelOnly="1" fieldPosition="0">
        <references count="3">
          <reference field="12" count="1" selected="0">
            <x v="10"/>
          </reference>
          <reference field="14" count="5">
            <x v="2"/>
            <x v="4"/>
            <x v="7"/>
            <x v="8"/>
            <x v="12"/>
          </reference>
          <reference field="16" count="1" selected="0">
            <x v="5"/>
          </reference>
        </references>
      </pivotArea>
    </format>
    <format dxfId="2102">
      <pivotArea dataOnly="0" labelOnly="1" fieldPosition="0">
        <references count="3">
          <reference field="12" count="1" selected="0">
            <x v="11"/>
          </reference>
          <reference field="14" count="2">
            <x v="1"/>
            <x v="3"/>
          </reference>
          <reference field="16" count="1" selected="0">
            <x v="5"/>
          </reference>
        </references>
      </pivotArea>
    </format>
    <format dxfId="2101">
      <pivotArea dataOnly="0" labelOnly="1" fieldPosition="0">
        <references count="3">
          <reference field="12" count="1" selected="0">
            <x v="20"/>
          </reference>
          <reference field="14" count="3">
            <x v="90"/>
            <x v="91"/>
            <x v="92"/>
          </reference>
          <reference field="16" count="1" selected="0">
            <x v="5"/>
          </reference>
        </references>
      </pivotArea>
    </format>
    <format dxfId="2100">
      <pivotArea dataOnly="0" labelOnly="1" fieldPosition="0">
        <references count="3">
          <reference field="12" count="1" selected="0">
            <x v="27"/>
          </reference>
          <reference field="14" count="1">
            <x v="27"/>
          </reference>
          <reference field="16" count="1" selected="0">
            <x v="9"/>
          </reference>
        </references>
      </pivotArea>
    </format>
    <format dxfId="2099">
      <pivotArea dataOnly="0" labelOnly="1" fieldPosition="0">
        <references count="3">
          <reference field="12" count="1" selected="0">
            <x v="29"/>
          </reference>
          <reference field="14" count="3">
            <x v="102"/>
            <x v="110"/>
            <x v="111"/>
          </reference>
          <reference field="16" count="1" selected="0">
            <x v="9"/>
          </reference>
        </references>
      </pivotArea>
    </format>
    <format dxfId="2098">
      <pivotArea dataOnly="0" labelOnly="1" fieldPosition="0">
        <references count="3">
          <reference field="12" count="1" selected="0">
            <x v="33"/>
          </reference>
          <reference field="14" count="1">
            <x v="68"/>
          </reference>
          <reference field="16" count="1" selected="0">
            <x v="9"/>
          </reference>
        </references>
      </pivotArea>
    </format>
    <format dxfId="2097">
      <pivotArea dataOnly="0" labelOnly="1" fieldPosition="0">
        <references count="3">
          <reference field="12" count="1" selected="0">
            <x v="53"/>
          </reference>
          <reference field="14" count="2">
            <x v="103"/>
            <x v="104"/>
          </reference>
          <reference field="16" count="1" selected="0">
            <x v="9"/>
          </reference>
        </references>
      </pivotArea>
    </format>
    <format dxfId="2096">
      <pivotArea field="16" type="button" dataOnly="0" labelOnly="1" outline="0" axis="axisRow" fieldPosition="0"/>
    </format>
    <format dxfId="2095">
      <pivotArea dataOnly="0" labelOnly="1" fieldPosition="0">
        <references count="1">
          <reference field="16" count="0"/>
        </references>
      </pivotArea>
    </format>
    <format dxfId="2094">
      <pivotArea dataOnly="0" labelOnly="1" grandRow="1" outline="0" fieldPosition="0"/>
    </format>
    <format dxfId="2093">
      <pivotArea dataOnly="0" labelOnly="1" fieldPosition="0">
        <references count="2">
          <reference field="12" count="3">
            <x v="51"/>
            <x v="62"/>
            <x v="63"/>
          </reference>
          <reference field="16" count="0" selected="0"/>
        </references>
      </pivotArea>
    </format>
    <format dxfId="2092">
      <pivotArea dataOnly="0" labelOnly="1" fieldPosition="0">
        <references count="3">
          <reference field="12" count="1" selected="0">
            <x v="51"/>
          </reference>
          <reference field="14" count="5">
            <x v="0"/>
            <x v="134"/>
            <x v="135"/>
            <x v="136"/>
            <x v="137"/>
          </reference>
          <reference field="16" count="0" selected="0"/>
        </references>
      </pivotArea>
    </format>
    <format dxfId="2091">
      <pivotArea dataOnly="0" labelOnly="1" fieldPosition="0">
        <references count="3">
          <reference field="12" count="1" selected="0">
            <x v="62"/>
          </reference>
          <reference field="14" count="5">
            <x v="129"/>
            <x v="130"/>
            <x v="131"/>
            <x v="132"/>
            <x v="133"/>
          </reference>
          <reference field="16" count="0" selected="0"/>
        </references>
      </pivotArea>
    </format>
    <format dxfId="2090">
      <pivotArea dataOnly="0" labelOnly="1" fieldPosition="0">
        <references count="3">
          <reference field="12" count="1" selected="0">
            <x v="63"/>
          </reference>
          <reference field="14" count="4">
            <x v="138"/>
            <x v="139"/>
            <x v="140"/>
            <x v="141"/>
          </reference>
          <reference field="16" count="0" selected="0"/>
        </references>
      </pivotArea>
    </format>
    <format dxfId="2089">
      <pivotArea field="16" type="button" dataOnly="0" labelOnly="1" outline="0" axis="axisRow" fieldPosition="0"/>
    </format>
    <format dxfId="2088">
      <pivotArea dataOnly="0" labelOnly="1" fieldPosition="0">
        <references count="1">
          <reference field="16" count="0"/>
        </references>
      </pivotArea>
    </format>
    <format dxfId="2087">
      <pivotArea dataOnly="0" labelOnly="1" grandRow="1" outline="0" fieldPosition="0"/>
    </format>
    <format dxfId="2086">
      <pivotArea dataOnly="0" labelOnly="1" fieldPosition="0">
        <references count="2">
          <reference field="12" count="3">
            <x v="51"/>
            <x v="62"/>
            <x v="63"/>
          </reference>
          <reference field="16" count="0" selected="0"/>
        </references>
      </pivotArea>
    </format>
    <format dxfId="2085">
      <pivotArea dataOnly="0" labelOnly="1" fieldPosition="0">
        <references count="3">
          <reference field="12" count="1" selected="0">
            <x v="51"/>
          </reference>
          <reference field="14" count="5">
            <x v="0"/>
            <x v="134"/>
            <x v="135"/>
            <x v="136"/>
            <x v="137"/>
          </reference>
          <reference field="16" count="0" selected="0"/>
        </references>
      </pivotArea>
    </format>
    <format dxfId="2084">
      <pivotArea dataOnly="0" labelOnly="1" fieldPosition="0">
        <references count="3">
          <reference field="12" count="1" selected="0">
            <x v="62"/>
          </reference>
          <reference field="14" count="5">
            <x v="129"/>
            <x v="130"/>
            <x v="131"/>
            <x v="132"/>
            <x v="133"/>
          </reference>
          <reference field="16" count="0" selected="0"/>
        </references>
      </pivotArea>
    </format>
    <format dxfId="2083">
      <pivotArea dataOnly="0" labelOnly="1" fieldPosition="0">
        <references count="3">
          <reference field="12" count="1" selected="0">
            <x v="63"/>
          </reference>
          <reference field="14" count="4">
            <x v="138"/>
            <x v="139"/>
            <x v="140"/>
            <x v="141"/>
          </reference>
          <reference field="16" count="0" selected="0"/>
        </references>
      </pivotArea>
    </format>
    <format dxfId="2082">
      <pivotArea field="16" type="button" dataOnly="0" labelOnly="1" outline="0" axis="axisRow" fieldPosition="0"/>
    </format>
    <format dxfId="2081">
      <pivotArea dataOnly="0" labelOnly="1" fieldPosition="0">
        <references count="1">
          <reference field="16" count="6">
            <x v="0"/>
            <x v="1"/>
            <x v="2"/>
            <x v="3"/>
            <x v="5"/>
            <x v="9"/>
          </reference>
        </references>
      </pivotArea>
    </format>
    <format dxfId="2080">
      <pivotArea dataOnly="0" labelOnly="1" grandRow="1" outline="0" fieldPosition="0"/>
    </format>
    <format dxfId="2079">
      <pivotArea dataOnly="0" labelOnly="1" fieldPosition="0">
        <references count="2">
          <reference field="12" count="3">
            <x v="51"/>
            <x v="62"/>
            <x v="63"/>
          </reference>
          <reference field="16" count="1" selected="0">
            <x v="0"/>
          </reference>
        </references>
      </pivotArea>
    </format>
    <format dxfId="2078">
      <pivotArea dataOnly="0" labelOnly="1" fieldPosition="0">
        <references count="2">
          <reference field="12" count="4">
            <x v="51"/>
            <x v="61"/>
            <x v="62"/>
            <x v="63"/>
          </reference>
          <reference field="16" count="1" selected="0">
            <x v="1"/>
          </reference>
        </references>
      </pivotArea>
    </format>
    <format dxfId="2077">
      <pivotArea dataOnly="0" labelOnly="1" fieldPosition="0">
        <references count="2">
          <reference field="12" count="3">
            <x v="49"/>
            <x v="62"/>
            <x v="63"/>
          </reference>
          <reference field="16" count="1" selected="0">
            <x v="2"/>
          </reference>
        </references>
      </pivotArea>
    </format>
    <format dxfId="2076">
      <pivotArea dataOnly="0" labelOnly="1" fieldPosition="0">
        <references count="2">
          <reference field="12" count="8">
            <x v="14"/>
            <x v="22"/>
            <x v="50"/>
            <x v="52"/>
            <x v="61"/>
            <x v="63"/>
            <x v="64"/>
            <x v="78"/>
          </reference>
          <reference field="16" count="1" selected="0">
            <x v="3"/>
          </reference>
        </references>
      </pivotArea>
    </format>
    <format dxfId="2075">
      <pivotArea dataOnly="0" labelOnly="1" fieldPosition="0">
        <references count="2">
          <reference field="12" count="3">
            <x v="10"/>
            <x v="11"/>
            <x v="20"/>
          </reference>
          <reference field="16" count="1" selected="0">
            <x v="5"/>
          </reference>
        </references>
      </pivotArea>
    </format>
    <format dxfId="2074">
      <pivotArea dataOnly="0" labelOnly="1" fieldPosition="0">
        <references count="2">
          <reference field="12" count="4">
            <x v="27"/>
            <x v="29"/>
            <x v="33"/>
            <x v="53"/>
          </reference>
          <reference field="16" count="1" selected="0">
            <x v="9"/>
          </reference>
        </references>
      </pivotArea>
    </format>
    <format dxfId="2073">
      <pivotArea dataOnly="0" labelOnly="1" fieldPosition="0">
        <references count="3">
          <reference field="12" count="1" selected="0">
            <x v="51"/>
          </reference>
          <reference field="14" count="5">
            <x v="0"/>
            <x v="134"/>
            <x v="135"/>
            <x v="136"/>
            <x v="137"/>
          </reference>
          <reference field="16" count="1" selected="0">
            <x v="0"/>
          </reference>
        </references>
      </pivotArea>
    </format>
    <format dxfId="2072">
      <pivotArea dataOnly="0" labelOnly="1" fieldPosition="0">
        <references count="3">
          <reference field="12" count="1" selected="0">
            <x v="62"/>
          </reference>
          <reference field="14" count="5">
            <x v="129"/>
            <x v="130"/>
            <x v="131"/>
            <x v="132"/>
            <x v="133"/>
          </reference>
          <reference field="16" count="1" selected="0">
            <x v="0"/>
          </reference>
        </references>
      </pivotArea>
    </format>
    <format dxfId="2071">
      <pivotArea dataOnly="0" labelOnly="1" fieldPosition="0">
        <references count="3">
          <reference field="12" count="1" selected="0">
            <x v="63"/>
          </reference>
          <reference field="14" count="4">
            <x v="138"/>
            <x v="139"/>
            <x v="140"/>
            <x v="141"/>
          </reference>
          <reference field="16" count="1" selected="0">
            <x v="0"/>
          </reference>
        </references>
      </pivotArea>
    </format>
    <format dxfId="2070">
      <pivotArea dataOnly="0" labelOnly="1" fieldPosition="0">
        <references count="3">
          <reference field="12" count="1" selected="0">
            <x v="51"/>
          </reference>
          <reference field="14" count="5">
            <x v="0"/>
            <x v="134"/>
            <x v="135"/>
            <x v="136"/>
            <x v="137"/>
          </reference>
          <reference field="16" count="1" selected="0">
            <x v="1"/>
          </reference>
        </references>
      </pivotArea>
    </format>
    <format dxfId="2069">
      <pivotArea dataOnly="0" labelOnly="1" fieldPosition="0">
        <references count="3">
          <reference field="12" count="1" selected="0">
            <x v="61"/>
          </reference>
          <reference field="14" count="2">
            <x v="126"/>
            <x v="128"/>
          </reference>
          <reference field="16" count="1" selected="0">
            <x v="1"/>
          </reference>
        </references>
      </pivotArea>
    </format>
    <format dxfId="2068">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2067">
      <pivotArea dataOnly="0" labelOnly="1" fieldPosition="0">
        <references count="3">
          <reference field="12" count="1" selected="0">
            <x v="63"/>
          </reference>
          <reference field="14" count="4">
            <x v="138"/>
            <x v="139"/>
            <x v="140"/>
            <x v="141"/>
          </reference>
          <reference field="16" count="1" selected="0">
            <x v="1"/>
          </reference>
        </references>
      </pivotArea>
    </format>
    <format dxfId="2066">
      <pivotArea dataOnly="0" labelOnly="1" fieldPosition="0">
        <references count="3">
          <reference field="12" count="1" selected="0">
            <x v="49"/>
          </reference>
          <reference field="14" count="5">
            <x v="0"/>
            <x v="134"/>
            <x v="135"/>
            <x v="136"/>
            <x v="137"/>
          </reference>
          <reference field="16" count="1" selected="0">
            <x v="2"/>
          </reference>
        </references>
      </pivotArea>
    </format>
    <format dxfId="2065">
      <pivotArea dataOnly="0" labelOnly="1" fieldPosition="0">
        <references count="3">
          <reference field="12" count="1" selected="0">
            <x v="62"/>
          </reference>
          <reference field="14" count="5">
            <x v="129"/>
            <x v="130"/>
            <x v="131"/>
            <x v="132"/>
            <x v="133"/>
          </reference>
          <reference field="16" count="1" selected="0">
            <x v="2"/>
          </reference>
        </references>
      </pivotArea>
    </format>
    <format dxfId="2064">
      <pivotArea dataOnly="0" labelOnly="1" fieldPosition="0">
        <references count="3">
          <reference field="12" count="1" selected="0">
            <x v="63"/>
          </reference>
          <reference field="14" count="4">
            <x v="138"/>
            <x v="139"/>
            <x v="140"/>
            <x v="141"/>
          </reference>
          <reference field="16" count="1" selected="0">
            <x v="2"/>
          </reference>
        </references>
      </pivotArea>
    </format>
    <format dxfId="2063">
      <pivotArea dataOnly="0" labelOnly="1" fieldPosition="0">
        <references count="3">
          <reference field="12" count="1" selected="0">
            <x v="14"/>
          </reference>
          <reference field="14" count="1">
            <x v="38"/>
          </reference>
          <reference field="16" count="1" selected="0">
            <x v="3"/>
          </reference>
        </references>
      </pivotArea>
    </format>
    <format dxfId="2062">
      <pivotArea dataOnly="0" labelOnly="1" fieldPosition="0">
        <references count="3">
          <reference field="12" count="1" selected="0">
            <x v="22"/>
          </reference>
          <reference field="14" count="1">
            <x v="57"/>
          </reference>
          <reference field="16" count="1" selected="0">
            <x v="3"/>
          </reference>
        </references>
      </pivotArea>
    </format>
    <format dxfId="2061">
      <pivotArea dataOnly="0" labelOnly="1" fieldPosition="0">
        <references count="3">
          <reference field="12" count="1" selected="0">
            <x v="50"/>
          </reference>
          <reference field="14" count="6">
            <x v="0"/>
            <x v="134"/>
            <x v="135"/>
            <x v="136"/>
            <x v="137"/>
            <x v="157"/>
          </reference>
          <reference field="16" count="1" selected="0">
            <x v="3"/>
          </reference>
        </references>
      </pivotArea>
    </format>
    <format dxfId="2060">
      <pivotArea dataOnly="0" labelOnly="1" fieldPosition="0">
        <references count="3">
          <reference field="12" count="1" selected="0">
            <x v="52"/>
          </reference>
          <reference field="14" count="1">
            <x v="114"/>
          </reference>
          <reference field="16" count="1" selected="0">
            <x v="3"/>
          </reference>
        </references>
      </pivotArea>
    </format>
    <format dxfId="2059">
      <pivotArea dataOnly="0" labelOnly="1" fieldPosition="0">
        <references count="3">
          <reference field="12" count="1" selected="0">
            <x v="61"/>
          </reference>
          <reference field="14" count="9">
            <x v="126"/>
            <x v="127"/>
            <x v="128"/>
            <x v="129"/>
            <x v="130"/>
            <x v="131"/>
            <x v="132"/>
            <x v="133"/>
            <x v="156"/>
          </reference>
          <reference field="16" count="1" selected="0">
            <x v="3"/>
          </reference>
        </references>
      </pivotArea>
    </format>
    <format dxfId="2058">
      <pivotArea dataOnly="0" labelOnly="1" fieldPosition="0">
        <references count="3">
          <reference field="12" count="1" selected="0">
            <x v="63"/>
          </reference>
          <reference field="14" count="4">
            <x v="138"/>
            <x v="139"/>
            <x v="140"/>
            <x v="141"/>
          </reference>
          <reference field="16" count="1" selected="0">
            <x v="3"/>
          </reference>
        </references>
      </pivotArea>
    </format>
    <format dxfId="2057">
      <pivotArea dataOnly="0" labelOnly="1" fieldPosition="0">
        <references count="3">
          <reference field="12" count="1" selected="0">
            <x v="64"/>
          </reference>
          <reference field="14" count="4">
            <x v="138"/>
            <x v="139"/>
            <x v="140"/>
            <x v="141"/>
          </reference>
          <reference field="16" count="1" selected="0">
            <x v="3"/>
          </reference>
        </references>
      </pivotArea>
    </format>
    <format dxfId="2056">
      <pivotArea dataOnly="0" labelOnly="1" fieldPosition="0">
        <references count="3">
          <reference field="12" count="1" selected="0">
            <x v="78"/>
          </reference>
          <reference field="14" count="1">
            <x v="158"/>
          </reference>
          <reference field="16" count="1" selected="0">
            <x v="3"/>
          </reference>
        </references>
      </pivotArea>
    </format>
    <format dxfId="2055">
      <pivotArea dataOnly="0" labelOnly="1" fieldPosition="0">
        <references count="3">
          <reference field="12" count="1" selected="0">
            <x v="10"/>
          </reference>
          <reference field="14" count="5">
            <x v="2"/>
            <x v="4"/>
            <x v="7"/>
            <x v="8"/>
            <x v="12"/>
          </reference>
          <reference field="16" count="1" selected="0">
            <x v="5"/>
          </reference>
        </references>
      </pivotArea>
    </format>
    <format dxfId="2054">
      <pivotArea dataOnly="0" labelOnly="1" fieldPosition="0">
        <references count="3">
          <reference field="12" count="1" selected="0">
            <x v="11"/>
          </reference>
          <reference field="14" count="2">
            <x v="1"/>
            <x v="3"/>
          </reference>
          <reference field="16" count="1" selected="0">
            <x v="5"/>
          </reference>
        </references>
      </pivotArea>
    </format>
    <format dxfId="2053">
      <pivotArea dataOnly="0" labelOnly="1" fieldPosition="0">
        <references count="3">
          <reference field="12" count="1" selected="0">
            <x v="20"/>
          </reference>
          <reference field="14" count="3">
            <x v="90"/>
            <x v="91"/>
            <x v="92"/>
          </reference>
          <reference field="16" count="1" selected="0">
            <x v="5"/>
          </reference>
        </references>
      </pivotArea>
    </format>
    <format dxfId="2052">
      <pivotArea dataOnly="0" labelOnly="1" fieldPosition="0">
        <references count="3">
          <reference field="12" count="1" selected="0">
            <x v="27"/>
          </reference>
          <reference field="14" count="1">
            <x v="27"/>
          </reference>
          <reference field="16" count="1" selected="0">
            <x v="9"/>
          </reference>
        </references>
      </pivotArea>
    </format>
    <format dxfId="2051">
      <pivotArea dataOnly="0" labelOnly="1" fieldPosition="0">
        <references count="3">
          <reference field="12" count="1" selected="0">
            <x v="29"/>
          </reference>
          <reference field="14" count="3">
            <x v="102"/>
            <x v="110"/>
            <x v="111"/>
          </reference>
          <reference field="16" count="1" selected="0">
            <x v="9"/>
          </reference>
        </references>
      </pivotArea>
    </format>
    <format dxfId="2050">
      <pivotArea dataOnly="0" labelOnly="1" fieldPosition="0">
        <references count="3">
          <reference field="12" count="1" selected="0">
            <x v="33"/>
          </reference>
          <reference field="14" count="1">
            <x v="68"/>
          </reference>
          <reference field="16" count="1" selected="0">
            <x v="9"/>
          </reference>
        </references>
      </pivotArea>
    </format>
    <format dxfId="2049">
      <pivotArea dataOnly="0" labelOnly="1" fieldPosition="0">
        <references count="3">
          <reference field="12" count="1" selected="0">
            <x v="53"/>
          </reference>
          <reference field="14" count="2">
            <x v="103"/>
            <x v="104"/>
          </reference>
          <reference field="16" count="1" selected="0">
            <x v="9"/>
          </reference>
        </references>
      </pivotArea>
    </format>
    <format dxfId="2048">
      <pivotArea field="16" type="button" dataOnly="0" labelOnly="1" outline="0" axis="axisRow" fieldPosition="0"/>
    </format>
    <format dxfId="2047">
      <pivotArea dataOnly="0" labelOnly="1" fieldPosition="0">
        <references count="1">
          <reference field="16" count="6">
            <x v="0"/>
            <x v="1"/>
            <x v="2"/>
            <x v="3"/>
            <x v="5"/>
            <x v="9"/>
          </reference>
        </references>
      </pivotArea>
    </format>
    <format dxfId="2046">
      <pivotArea dataOnly="0" labelOnly="1" grandRow="1" outline="0" fieldPosition="0"/>
    </format>
    <format dxfId="2045">
      <pivotArea dataOnly="0" labelOnly="1" fieldPosition="0">
        <references count="2">
          <reference field="12" count="3">
            <x v="51"/>
            <x v="62"/>
            <x v="63"/>
          </reference>
          <reference field="16" count="1" selected="0">
            <x v="0"/>
          </reference>
        </references>
      </pivotArea>
    </format>
    <format dxfId="2044">
      <pivotArea dataOnly="0" labelOnly="1" fieldPosition="0">
        <references count="2">
          <reference field="12" count="4">
            <x v="51"/>
            <x v="61"/>
            <x v="62"/>
            <x v="63"/>
          </reference>
          <reference field="16" count="1" selected="0">
            <x v="1"/>
          </reference>
        </references>
      </pivotArea>
    </format>
    <format dxfId="2043">
      <pivotArea dataOnly="0" labelOnly="1" fieldPosition="0">
        <references count="2">
          <reference field="12" count="3">
            <x v="49"/>
            <x v="62"/>
            <x v="63"/>
          </reference>
          <reference field="16" count="1" selected="0">
            <x v="2"/>
          </reference>
        </references>
      </pivotArea>
    </format>
    <format dxfId="2042">
      <pivotArea dataOnly="0" labelOnly="1" fieldPosition="0">
        <references count="2">
          <reference field="12" count="8">
            <x v="14"/>
            <x v="22"/>
            <x v="50"/>
            <x v="52"/>
            <x v="61"/>
            <x v="63"/>
            <x v="64"/>
            <x v="78"/>
          </reference>
          <reference field="16" count="1" selected="0">
            <x v="3"/>
          </reference>
        </references>
      </pivotArea>
    </format>
    <format dxfId="2041">
      <pivotArea dataOnly="0" labelOnly="1" fieldPosition="0">
        <references count="2">
          <reference field="12" count="3">
            <x v="10"/>
            <x v="11"/>
            <x v="20"/>
          </reference>
          <reference field="16" count="1" selected="0">
            <x v="5"/>
          </reference>
        </references>
      </pivotArea>
    </format>
    <format dxfId="2040">
      <pivotArea dataOnly="0" labelOnly="1" fieldPosition="0">
        <references count="2">
          <reference field="12" count="4">
            <x v="27"/>
            <x v="29"/>
            <x v="33"/>
            <x v="53"/>
          </reference>
          <reference field="16" count="1" selected="0">
            <x v="9"/>
          </reference>
        </references>
      </pivotArea>
    </format>
    <format dxfId="2039">
      <pivotArea dataOnly="0" labelOnly="1" fieldPosition="0">
        <references count="3">
          <reference field="12" count="1" selected="0">
            <x v="51"/>
          </reference>
          <reference field="14" count="5">
            <x v="0"/>
            <x v="134"/>
            <x v="135"/>
            <x v="136"/>
            <x v="137"/>
          </reference>
          <reference field="16" count="1" selected="0">
            <x v="0"/>
          </reference>
        </references>
      </pivotArea>
    </format>
    <format dxfId="2038">
      <pivotArea dataOnly="0" labelOnly="1" fieldPosition="0">
        <references count="3">
          <reference field="12" count="1" selected="0">
            <x v="62"/>
          </reference>
          <reference field="14" count="5">
            <x v="129"/>
            <x v="130"/>
            <x v="131"/>
            <x v="132"/>
            <x v="133"/>
          </reference>
          <reference field="16" count="1" selected="0">
            <x v="0"/>
          </reference>
        </references>
      </pivotArea>
    </format>
    <format dxfId="2037">
      <pivotArea dataOnly="0" labelOnly="1" fieldPosition="0">
        <references count="3">
          <reference field="12" count="1" selected="0">
            <x v="63"/>
          </reference>
          <reference field="14" count="4">
            <x v="138"/>
            <x v="139"/>
            <x v="140"/>
            <x v="141"/>
          </reference>
          <reference field="16" count="1" selected="0">
            <x v="0"/>
          </reference>
        </references>
      </pivotArea>
    </format>
    <format dxfId="2036">
      <pivotArea dataOnly="0" labelOnly="1" fieldPosition="0">
        <references count="3">
          <reference field="12" count="1" selected="0">
            <x v="51"/>
          </reference>
          <reference field="14" count="5">
            <x v="0"/>
            <x v="134"/>
            <x v="135"/>
            <x v="136"/>
            <x v="137"/>
          </reference>
          <reference field="16" count="1" selected="0">
            <x v="1"/>
          </reference>
        </references>
      </pivotArea>
    </format>
    <format dxfId="2035">
      <pivotArea dataOnly="0" labelOnly="1" fieldPosition="0">
        <references count="3">
          <reference field="12" count="1" selected="0">
            <x v="61"/>
          </reference>
          <reference field="14" count="2">
            <x v="126"/>
            <x v="128"/>
          </reference>
          <reference field="16" count="1" selected="0">
            <x v="1"/>
          </reference>
        </references>
      </pivotArea>
    </format>
    <format dxfId="2034">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2033">
      <pivotArea dataOnly="0" labelOnly="1" fieldPosition="0">
        <references count="3">
          <reference field="12" count="1" selected="0">
            <x v="63"/>
          </reference>
          <reference field="14" count="4">
            <x v="138"/>
            <x v="139"/>
            <x v="140"/>
            <x v="141"/>
          </reference>
          <reference field="16" count="1" selected="0">
            <x v="1"/>
          </reference>
        </references>
      </pivotArea>
    </format>
    <format dxfId="2032">
      <pivotArea dataOnly="0" labelOnly="1" fieldPosition="0">
        <references count="3">
          <reference field="12" count="1" selected="0">
            <x v="49"/>
          </reference>
          <reference field="14" count="5">
            <x v="0"/>
            <x v="134"/>
            <x v="135"/>
            <x v="136"/>
            <x v="137"/>
          </reference>
          <reference field="16" count="1" selected="0">
            <x v="2"/>
          </reference>
        </references>
      </pivotArea>
    </format>
    <format dxfId="2031">
      <pivotArea dataOnly="0" labelOnly="1" fieldPosition="0">
        <references count="3">
          <reference field="12" count="1" selected="0">
            <x v="62"/>
          </reference>
          <reference field="14" count="5">
            <x v="129"/>
            <x v="130"/>
            <x v="131"/>
            <x v="132"/>
            <x v="133"/>
          </reference>
          <reference field="16" count="1" selected="0">
            <x v="2"/>
          </reference>
        </references>
      </pivotArea>
    </format>
    <format dxfId="2030">
      <pivotArea dataOnly="0" labelOnly="1" fieldPosition="0">
        <references count="3">
          <reference field="12" count="1" selected="0">
            <x v="63"/>
          </reference>
          <reference field="14" count="4">
            <x v="138"/>
            <x v="139"/>
            <x v="140"/>
            <x v="141"/>
          </reference>
          <reference field="16" count="1" selected="0">
            <x v="2"/>
          </reference>
        </references>
      </pivotArea>
    </format>
    <format dxfId="2029">
      <pivotArea dataOnly="0" labelOnly="1" fieldPosition="0">
        <references count="3">
          <reference field="12" count="1" selected="0">
            <x v="14"/>
          </reference>
          <reference field="14" count="1">
            <x v="38"/>
          </reference>
          <reference field="16" count="1" selected="0">
            <x v="3"/>
          </reference>
        </references>
      </pivotArea>
    </format>
    <format dxfId="2028">
      <pivotArea dataOnly="0" labelOnly="1" fieldPosition="0">
        <references count="3">
          <reference field="12" count="1" selected="0">
            <x v="22"/>
          </reference>
          <reference field="14" count="1">
            <x v="57"/>
          </reference>
          <reference field="16" count="1" selected="0">
            <x v="3"/>
          </reference>
        </references>
      </pivotArea>
    </format>
    <format dxfId="2027">
      <pivotArea dataOnly="0" labelOnly="1" fieldPosition="0">
        <references count="3">
          <reference field="12" count="1" selected="0">
            <x v="50"/>
          </reference>
          <reference field="14" count="6">
            <x v="0"/>
            <x v="134"/>
            <x v="135"/>
            <x v="136"/>
            <x v="137"/>
            <x v="157"/>
          </reference>
          <reference field="16" count="1" selected="0">
            <x v="3"/>
          </reference>
        </references>
      </pivotArea>
    </format>
    <format dxfId="2026">
      <pivotArea dataOnly="0" labelOnly="1" fieldPosition="0">
        <references count="3">
          <reference field="12" count="1" selected="0">
            <x v="52"/>
          </reference>
          <reference field="14" count="1">
            <x v="114"/>
          </reference>
          <reference field="16" count="1" selected="0">
            <x v="3"/>
          </reference>
        </references>
      </pivotArea>
    </format>
    <format dxfId="2025">
      <pivotArea dataOnly="0" labelOnly="1" fieldPosition="0">
        <references count="3">
          <reference field="12" count="1" selected="0">
            <x v="61"/>
          </reference>
          <reference field="14" count="9">
            <x v="126"/>
            <x v="127"/>
            <x v="128"/>
            <x v="129"/>
            <x v="130"/>
            <x v="131"/>
            <x v="132"/>
            <x v="133"/>
            <x v="156"/>
          </reference>
          <reference field="16" count="1" selected="0">
            <x v="3"/>
          </reference>
        </references>
      </pivotArea>
    </format>
    <format dxfId="2024">
      <pivotArea dataOnly="0" labelOnly="1" fieldPosition="0">
        <references count="3">
          <reference field="12" count="1" selected="0">
            <x v="63"/>
          </reference>
          <reference field="14" count="4">
            <x v="138"/>
            <x v="139"/>
            <x v="140"/>
            <x v="141"/>
          </reference>
          <reference field="16" count="1" selected="0">
            <x v="3"/>
          </reference>
        </references>
      </pivotArea>
    </format>
    <format dxfId="2023">
      <pivotArea dataOnly="0" labelOnly="1" fieldPosition="0">
        <references count="3">
          <reference field="12" count="1" selected="0">
            <x v="64"/>
          </reference>
          <reference field="14" count="4">
            <x v="138"/>
            <x v="139"/>
            <x v="140"/>
            <x v="141"/>
          </reference>
          <reference field="16" count="1" selected="0">
            <x v="3"/>
          </reference>
        </references>
      </pivotArea>
    </format>
    <format dxfId="2022">
      <pivotArea dataOnly="0" labelOnly="1" fieldPosition="0">
        <references count="3">
          <reference field="12" count="1" selected="0">
            <x v="78"/>
          </reference>
          <reference field="14" count="1">
            <x v="158"/>
          </reference>
          <reference field="16" count="1" selected="0">
            <x v="3"/>
          </reference>
        </references>
      </pivotArea>
    </format>
    <format dxfId="2021">
      <pivotArea dataOnly="0" labelOnly="1" fieldPosition="0">
        <references count="3">
          <reference field="12" count="1" selected="0">
            <x v="10"/>
          </reference>
          <reference field="14" count="5">
            <x v="2"/>
            <x v="4"/>
            <x v="7"/>
            <x v="8"/>
            <x v="12"/>
          </reference>
          <reference field="16" count="1" selected="0">
            <x v="5"/>
          </reference>
        </references>
      </pivotArea>
    </format>
    <format dxfId="2020">
      <pivotArea dataOnly="0" labelOnly="1" fieldPosition="0">
        <references count="3">
          <reference field="12" count="1" selected="0">
            <x v="11"/>
          </reference>
          <reference field="14" count="2">
            <x v="1"/>
            <x v="3"/>
          </reference>
          <reference field="16" count="1" selected="0">
            <x v="5"/>
          </reference>
        </references>
      </pivotArea>
    </format>
    <format dxfId="2019">
      <pivotArea dataOnly="0" labelOnly="1" fieldPosition="0">
        <references count="3">
          <reference field="12" count="1" selected="0">
            <x v="20"/>
          </reference>
          <reference field="14" count="3">
            <x v="90"/>
            <x v="91"/>
            <x v="92"/>
          </reference>
          <reference field="16" count="1" selected="0">
            <x v="5"/>
          </reference>
        </references>
      </pivotArea>
    </format>
    <format dxfId="2018">
      <pivotArea dataOnly="0" labelOnly="1" fieldPosition="0">
        <references count="3">
          <reference field="12" count="1" selected="0">
            <x v="27"/>
          </reference>
          <reference field="14" count="1">
            <x v="27"/>
          </reference>
          <reference field="16" count="1" selected="0">
            <x v="9"/>
          </reference>
        </references>
      </pivotArea>
    </format>
    <format dxfId="2017">
      <pivotArea dataOnly="0" labelOnly="1" fieldPosition="0">
        <references count="3">
          <reference field="12" count="1" selected="0">
            <x v="29"/>
          </reference>
          <reference field="14" count="3">
            <x v="102"/>
            <x v="110"/>
            <x v="111"/>
          </reference>
          <reference field="16" count="1" selected="0">
            <x v="9"/>
          </reference>
        </references>
      </pivotArea>
    </format>
    <format dxfId="2016">
      <pivotArea dataOnly="0" labelOnly="1" fieldPosition="0">
        <references count="3">
          <reference field="12" count="1" selected="0">
            <x v="33"/>
          </reference>
          <reference field="14" count="1">
            <x v="68"/>
          </reference>
          <reference field="16" count="1" selected="0">
            <x v="9"/>
          </reference>
        </references>
      </pivotArea>
    </format>
    <format dxfId="2015">
      <pivotArea dataOnly="0" labelOnly="1" fieldPosition="0">
        <references count="3">
          <reference field="12" count="1" selected="0">
            <x v="53"/>
          </reference>
          <reference field="14" count="2">
            <x v="103"/>
            <x v="104"/>
          </reference>
          <reference field="16" count="1" selected="0">
            <x v="9"/>
          </reference>
        </references>
      </pivotArea>
    </format>
    <format dxfId="2014">
      <pivotArea field="16" type="button" dataOnly="0" labelOnly="1" outline="0" axis="axisRow" fieldPosition="0"/>
    </format>
    <format dxfId="2013">
      <pivotArea dataOnly="0" labelOnly="1" fieldPosition="0">
        <references count="1">
          <reference field="16" count="6">
            <x v="0"/>
            <x v="1"/>
            <x v="2"/>
            <x v="3"/>
            <x v="5"/>
            <x v="9"/>
          </reference>
        </references>
      </pivotArea>
    </format>
    <format dxfId="2012">
      <pivotArea dataOnly="0" labelOnly="1" grandRow="1" outline="0" fieldPosition="0"/>
    </format>
    <format dxfId="2011">
      <pivotArea dataOnly="0" labelOnly="1" fieldPosition="0">
        <references count="2">
          <reference field="12" count="3">
            <x v="51"/>
            <x v="62"/>
            <x v="63"/>
          </reference>
          <reference field="16" count="1" selected="0">
            <x v="0"/>
          </reference>
        </references>
      </pivotArea>
    </format>
    <format dxfId="2010">
      <pivotArea dataOnly="0" labelOnly="1" fieldPosition="0">
        <references count="2">
          <reference field="12" count="4">
            <x v="51"/>
            <x v="61"/>
            <x v="62"/>
            <x v="63"/>
          </reference>
          <reference field="16" count="1" selected="0">
            <x v="1"/>
          </reference>
        </references>
      </pivotArea>
    </format>
    <format dxfId="2009">
      <pivotArea dataOnly="0" labelOnly="1" fieldPosition="0">
        <references count="2">
          <reference field="12" count="3">
            <x v="49"/>
            <x v="62"/>
            <x v="63"/>
          </reference>
          <reference field="16" count="1" selected="0">
            <x v="2"/>
          </reference>
        </references>
      </pivotArea>
    </format>
    <format dxfId="2008">
      <pivotArea dataOnly="0" labelOnly="1" fieldPosition="0">
        <references count="2">
          <reference field="12" count="5">
            <x v="50"/>
            <x v="61"/>
            <x v="63"/>
            <x v="64"/>
            <x v="78"/>
          </reference>
          <reference field="16" count="1" selected="0">
            <x v="3"/>
          </reference>
        </references>
      </pivotArea>
    </format>
    <format dxfId="2007">
      <pivotArea dataOnly="0" labelOnly="1" fieldPosition="0">
        <references count="2">
          <reference field="12" count="3">
            <x v="10"/>
            <x v="11"/>
            <x v="20"/>
          </reference>
          <reference field="16" count="1" selected="0">
            <x v="5"/>
          </reference>
        </references>
      </pivotArea>
    </format>
    <format dxfId="2006">
      <pivotArea dataOnly="0" labelOnly="1" fieldPosition="0">
        <references count="2">
          <reference field="12" count="8">
            <x v="27"/>
            <x v="28"/>
            <x v="29"/>
            <x v="30"/>
            <x v="33"/>
            <x v="53"/>
            <x v="61"/>
            <x v="96"/>
          </reference>
          <reference field="16" count="1" selected="0">
            <x v="9"/>
          </reference>
        </references>
      </pivotArea>
    </format>
    <format dxfId="2005">
      <pivotArea dataOnly="0" labelOnly="1" fieldPosition="0">
        <references count="3">
          <reference field="12" count="1" selected="0">
            <x v="51"/>
          </reference>
          <reference field="14" count="5">
            <x v="0"/>
            <x v="134"/>
            <x v="135"/>
            <x v="136"/>
            <x v="137"/>
          </reference>
          <reference field="16" count="1" selected="0">
            <x v="0"/>
          </reference>
        </references>
      </pivotArea>
    </format>
    <format dxfId="2004">
      <pivotArea dataOnly="0" labelOnly="1" fieldPosition="0">
        <references count="3">
          <reference field="12" count="1" selected="0">
            <x v="62"/>
          </reference>
          <reference field="14" count="5">
            <x v="129"/>
            <x v="130"/>
            <x v="131"/>
            <x v="132"/>
            <x v="133"/>
          </reference>
          <reference field="16" count="1" selected="0">
            <x v="0"/>
          </reference>
        </references>
      </pivotArea>
    </format>
    <format dxfId="2003">
      <pivotArea dataOnly="0" labelOnly="1" fieldPosition="0">
        <references count="3">
          <reference field="12" count="1" selected="0">
            <x v="63"/>
          </reference>
          <reference field="14" count="4">
            <x v="138"/>
            <x v="139"/>
            <x v="140"/>
            <x v="141"/>
          </reference>
          <reference field="16" count="1" selected="0">
            <x v="0"/>
          </reference>
        </references>
      </pivotArea>
    </format>
    <format dxfId="2002">
      <pivotArea dataOnly="0" labelOnly="1" fieldPosition="0">
        <references count="3">
          <reference field="12" count="1" selected="0">
            <x v="51"/>
          </reference>
          <reference field="14" count="5">
            <x v="0"/>
            <x v="134"/>
            <x v="135"/>
            <x v="136"/>
            <x v="137"/>
          </reference>
          <reference field="16" count="1" selected="0">
            <x v="1"/>
          </reference>
        </references>
      </pivotArea>
    </format>
    <format dxfId="2001">
      <pivotArea dataOnly="0" labelOnly="1" fieldPosition="0">
        <references count="3">
          <reference field="12" count="1" selected="0">
            <x v="61"/>
          </reference>
          <reference field="14" count="2">
            <x v="126"/>
            <x v="128"/>
          </reference>
          <reference field="16" count="1" selected="0">
            <x v="1"/>
          </reference>
        </references>
      </pivotArea>
    </format>
    <format dxfId="2000">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999">
      <pivotArea dataOnly="0" labelOnly="1" fieldPosition="0">
        <references count="3">
          <reference field="12" count="1" selected="0">
            <x v="63"/>
          </reference>
          <reference field="14" count="4">
            <x v="138"/>
            <x v="139"/>
            <x v="140"/>
            <x v="141"/>
          </reference>
          <reference field="16" count="1" selected="0">
            <x v="1"/>
          </reference>
        </references>
      </pivotArea>
    </format>
    <format dxfId="1998">
      <pivotArea dataOnly="0" labelOnly="1" fieldPosition="0">
        <references count="3">
          <reference field="12" count="1" selected="0">
            <x v="49"/>
          </reference>
          <reference field="14" count="5">
            <x v="0"/>
            <x v="134"/>
            <x v="135"/>
            <x v="136"/>
            <x v="137"/>
          </reference>
          <reference field="16" count="1" selected="0">
            <x v="2"/>
          </reference>
        </references>
      </pivotArea>
    </format>
    <format dxfId="1997">
      <pivotArea dataOnly="0" labelOnly="1" fieldPosition="0">
        <references count="3">
          <reference field="12" count="1" selected="0">
            <x v="62"/>
          </reference>
          <reference field="14" count="5">
            <x v="129"/>
            <x v="130"/>
            <x v="131"/>
            <x v="132"/>
            <x v="133"/>
          </reference>
          <reference field="16" count="1" selected="0">
            <x v="2"/>
          </reference>
        </references>
      </pivotArea>
    </format>
    <format dxfId="1996">
      <pivotArea dataOnly="0" labelOnly="1" fieldPosition="0">
        <references count="3">
          <reference field="12" count="1" selected="0">
            <x v="63"/>
          </reference>
          <reference field="14" count="4">
            <x v="138"/>
            <x v="139"/>
            <x v="140"/>
            <x v="141"/>
          </reference>
          <reference field="16" count="1" selected="0">
            <x v="2"/>
          </reference>
        </references>
      </pivotArea>
    </format>
    <format dxfId="1995">
      <pivotArea dataOnly="0" labelOnly="1" fieldPosition="0">
        <references count="3">
          <reference field="12" count="1" selected="0">
            <x v="50"/>
          </reference>
          <reference field="14" count="6">
            <x v="0"/>
            <x v="134"/>
            <x v="135"/>
            <x v="136"/>
            <x v="137"/>
            <x v="157"/>
          </reference>
          <reference field="16" count="1" selected="0">
            <x v="3"/>
          </reference>
        </references>
      </pivotArea>
    </format>
    <format dxfId="1994">
      <pivotArea dataOnly="0" labelOnly="1" fieldPosition="0">
        <references count="3">
          <reference field="12" count="1" selected="0">
            <x v="61"/>
          </reference>
          <reference field="14" count="9">
            <x v="126"/>
            <x v="127"/>
            <x v="128"/>
            <x v="129"/>
            <x v="130"/>
            <x v="131"/>
            <x v="132"/>
            <x v="133"/>
            <x v="156"/>
          </reference>
          <reference field="16" count="1" selected="0">
            <x v="3"/>
          </reference>
        </references>
      </pivotArea>
    </format>
    <format dxfId="1993">
      <pivotArea dataOnly="0" labelOnly="1" fieldPosition="0">
        <references count="3">
          <reference field="12" count="1" selected="0">
            <x v="63"/>
          </reference>
          <reference field="14" count="4">
            <x v="138"/>
            <x v="139"/>
            <x v="140"/>
            <x v="141"/>
          </reference>
          <reference field="16" count="1" selected="0">
            <x v="3"/>
          </reference>
        </references>
      </pivotArea>
    </format>
    <format dxfId="1992">
      <pivotArea dataOnly="0" labelOnly="1" fieldPosition="0">
        <references count="3">
          <reference field="12" count="1" selected="0">
            <x v="64"/>
          </reference>
          <reference field="14" count="4">
            <x v="138"/>
            <x v="139"/>
            <x v="140"/>
            <x v="141"/>
          </reference>
          <reference field="16" count="1" selected="0">
            <x v="3"/>
          </reference>
        </references>
      </pivotArea>
    </format>
    <format dxfId="1991">
      <pivotArea dataOnly="0" labelOnly="1" fieldPosition="0">
        <references count="3">
          <reference field="12" count="1" selected="0">
            <x v="78"/>
          </reference>
          <reference field="14" count="1">
            <x v="158"/>
          </reference>
          <reference field="16" count="1" selected="0">
            <x v="3"/>
          </reference>
        </references>
      </pivotArea>
    </format>
    <format dxfId="1990">
      <pivotArea dataOnly="0" labelOnly="1" fieldPosition="0">
        <references count="3">
          <reference field="12" count="1" selected="0">
            <x v="10"/>
          </reference>
          <reference field="14" count="5">
            <x v="2"/>
            <x v="4"/>
            <x v="7"/>
            <x v="8"/>
            <x v="12"/>
          </reference>
          <reference field="16" count="1" selected="0">
            <x v="5"/>
          </reference>
        </references>
      </pivotArea>
    </format>
    <format dxfId="1989">
      <pivotArea dataOnly="0" labelOnly="1" fieldPosition="0">
        <references count="3">
          <reference field="12" count="1" selected="0">
            <x v="11"/>
          </reference>
          <reference field="14" count="2">
            <x v="1"/>
            <x v="3"/>
          </reference>
          <reference field="16" count="1" selected="0">
            <x v="5"/>
          </reference>
        </references>
      </pivotArea>
    </format>
    <format dxfId="1988">
      <pivotArea dataOnly="0" labelOnly="1" fieldPosition="0">
        <references count="3">
          <reference field="12" count="1" selected="0">
            <x v="20"/>
          </reference>
          <reference field="14" count="3">
            <x v="90"/>
            <x v="91"/>
            <x v="92"/>
          </reference>
          <reference field="16" count="1" selected="0">
            <x v="5"/>
          </reference>
        </references>
      </pivotArea>
    </format>
    <format dxfId="1987">
      <pivotArea dataOnly="0" labelOnly="1" fieldPosition="0">
        <references count="3">
          <reference field="12" count="1" selected="0">
            <x v="27"/>
          </reference>
          <reference field="14" count="1">
            <x v="27"/>
          </reference>
          <reference field="16" count="1" selected="0">
            <x v="9"/>
          </reference>
        </references>
      </pivotArea>
    </format>
    <format dxfId="1986">
      <pivotArea dataOnly="0" labelOnly="1" fieldPosition="0">
        <references count="3">
          <reference field="12" count="1" selected="0">
            <x v="28"/>
          </reference>
          <reference field="14" count="3">
            <x v="120"/>
            <x v="121"/>
            <x v="122"/>
          </reference>
          <reference field="16" count="1" selected="0">
            <x v="9"/>
          </reference>
        </references>
      </pivotArea>
    </format>
    <format dxfId="1985">
      <pivotArea dataOnly="0" labelOnly="1" fieldPosition="0">
        <references count="3">
          <reference field="12" count="1" selected="0">
            <x v="29"/>
          </reference>
          <reference field="14" count="3">
            <x v="102"/>
            <x v="110"/>
            <x v="111"/>
          </reference>
          <reference field="16" count="1" selected="0">
            <x v="9"/>
          </reference>
        </references>
      </pivotArea>
    </format>
    <format dxfId="1984">
      <pivotArea dataOnly="0" labelOnly="1" fieldPosition="0">
        <references count="3">
          <reference field="12" count="1" selected="0">
            <x v="30"/>
          </reference>
          <reference field="14" count="1">
            <x v="180"/>
          </reference>
          <reference field="16" count="1" selected="0">
            <x v="9"/>
          </reference>
        </references>
      </pivotArea>
    </format>
    <format dxfId="1983">
      <pivotArea dataOnly="0" labelOnly="1" fieldPosition="0">
        <references count="3">
          <reference field="12" count="1" selected="0">
            <x v="33"/>
          </reference>
          <reference field="14" count="1">
            <x v="68"/>
          </reference>
          <reference field="16" count="1" selected="0">
            <x v="9"/>
          </reference>
        </references>
      </pivotArea>
    </format>
    <format dxfId="1982">
      <pivotArea dataOnly="0" labelOnly="1" fieldPosition="0">
        <references count="3">
          <reference field="12" count="1" selected="0">
            <x v="53"/>
          </reference>
          <reference field="14" count="2">
            <x v="103"/>
            <x v="104"/>
          </reference>
          <reference field="16" count="1" selected="0">
            <x v="9"/>
          </reference>
        </references>
      </pivotArea>
    </format>
    <format dxfId="1981">
      <pivotArea dataOnly="0" labelOnly="1" fieldPosition="0">
        <references count="3">
          <reference field="12" count="1" selected="0">
            <x v="61"/>
          </reference>
          <reference field="14" count="3">
            <x v="126"/>
            <x v="127"/>
            <x v="128"/>
          </reference>
          <reference field="16" count="1" selected="0">
            <x v="9"/>
          </reference>
        </references>
      </pivotArea>
    </format>
    <format dxfId="1980">
      <pivotArea dataOnly="0" labelOnly="1" fieldPosition="0">
        <references count="3">
          <reference field="12" count="1" selected="0">
            <x v="96"/>
          </reference>
          <reference field="14" count="2">
            <x v="181"/>
            <x v="182"/>
          </reference>
          <reference field="16" count="1" selected="0">
            <x v="9"/>
          </reference>
        </references>
      </pivotArea>
    </format>
    <format dxfId="1979">
      <pivotArea field="16" type="button" dataOnly="0" labelOnly="1" outline="0" axis="axisRow" fieldPosition="0"/>
    </format>
    <format dxfId="1978">
      <pivotArea dataOnly="0" labelOnly="1" fieldPosition="0">
        <references count="1">
          <reference field="16" count="6">
            <x v="0"/>
            <x v="1"/>
            <x v="2"/>
            <x v="3"/>
            <x v="5"/>
            <x v="9"/>
          </reference>
        </references>
      </pivotArea>
    </format>
    <format dxfId="1977">
      <pivotArea dataOnly="0" labelOnly="1" grandRow="1" outline="0" fieldPosition="0"/>
    </format>
    <format dxfId="1976">
      <pivotArea dataOnly="0" labelOnly="1" fieldPosition="0">
        <references count="2">
          <reference field="12" count="3">
            <x v="51"/>
            <x v="62"/>
            <x v="63"/>
          </reference>
          <reference field="16" count="1" selected="0">
            <x v="0"/>
          </reference>
        </references>
      </pivotArea>
    </format>
    <format dxfId="1975">
      <pivotArea dataOnly="0" labelOnly="1" fieldPosition="0">
        <references count="2">
          <reference field="12" count="4">
            <x v="51"/>
            <x v="61"/>
            <x v="62"/>
            <x v="63"/>
          </reference>
          <reference field="16" count="1" selected="0">
            <x v="1"/>
          </reference>
        </references>
      </pivotArea>
    </format>
    <format dxfId="1974">
      <pivotArea dataOnly="0" labelOnly="1" fieldPosition="0">
        <references count="2">
          <reference field="12" count="3">
            <x v="49"/>
            <x v="62"/>
            <x v="63"/>
          </reference>
          <reference field="16" count="1" selected="0">
            <x v="2"/>
          </reference>
        </references>
      </pivotArea>
    </format>
    <format dxfId="1973">
      <pivotArea dataOnly="0" labelOnly="1" fieldPosition="0">
        <references count="2">
          <reference field="12" count="5">
            <x v="50"/>
            <x v="61"/>
            <x v="63"/>
            <x v="64"/>
            <x v="78"/>
          </reference>
          <reference field="16" count="1" selected="0">
            <x v="3"/>
          </reference>
        </references>
      </pivotArea>
    </format>
    <format dxfId="1972">
      <pivotArea dataOnly="0" labelOnly="1" fieldPosition="0">
        <references count="2">
          <reference field="12" count="3">
            <x v="10"/>
            <x v="11"/>
            <x v="20"/>
          </reference>
          <reference field="16" count="1" selected="0">
            <x v="5"/>
          </reference>
        </references>
      </pivotArea>
    </format>
    <format dxfId="1971">
      <pivotArea dataOnly="0" labelOnly="1" fieldPosition="0">
        <references count="2">
          <reference field="12" count="8">
            <x v="27"/>
            <x v="28"/>
            <x v="29"/>
            <x v="30"/>
            <x v="33"/>
            <x v="53"/>
            <x v="61"/>
            <x v="96"/>
          </reference>
          <reference field="16" count="1" selected="0">
            <x v="9"/>
          </reference>
        </references>
      </pivotArea>
    </format>
    <format dxfId="1970">
      <pivotArea dataOnly="0" labelOnly="1" fieldPosition="0">
        <references count="3">
          <reference field="12" count="1" selected="0">
            <x v="51"/>
          </reference>
          <reference field="14" count="5">
            <x v="0"/>
            <x v="134"/>
            <x v="135"/>
            <x v="136"/>
            <x v="137"/>
          </reference>
          <reference field="16" count="1" selected="0">
            <x v="0"/>
          </reference>
        </references>
      </pivotArea>
    </format>
    <format dxfId="1969">
      <pivotArea dataOnly="0" labelOnly="1" fieldPosition="0">
        <references count="3">
          <reference field="12" count="1" selected="0">
            <x v="62"/>
          </reference>
          <reference field="14" count="5">
            <x v="129"/>
            <x v="130"/>
            <x v="131"/>
            <x v="132"/>
            <x v="133"/>
          </reference>
          <reference field="16" count="1" selected="0">
            <x v="0"/>
          </reference>
        </references>
      </pivotArea>
    </format>
    <format dxfId="1968">
      <pivotArea dataOnly="0" labelOnly="1" fieldPosition="0">
        <references count="3">
          <reference field="12" count="1" selected="0">
            <x v="63"/>
          </reference>
          <reference field="14" count="4">
            <x v="138"/>
            <x v="139"/>
            <x v="140"/>
            <x v="141"/>
          </reference>
          <reference field="16" count="1" selected="0">
            <x v="0"/>
          </reference>
        </references>
      </pivotArea>
    </format>
    <format dxfId="1967">
      <pivotArea dataOnly="0" labelOnly="1" fieldPosition="0">
        <references count="3">
          <reference field="12" count="1" selected="0">
            <x v="51"/>
          </reference>
          <reference field="14" count="5">
            <x v="0"/>
            <x v="134"/>
            <x v="135"/>
            <x v="136"/>
            <x v="137"/>
          </reference>
          <reference field="16" count="1" selected="0">
            <x v="1"/>
          </reference>
        </references>
      </pivotArea>
    </format>
    <format dxfId="1966">
      <pivotArea dataOnly="0" labelOnly="1" fieldPosition="0">
        <references count="3">
          <reference field="12" count="1" selected="0">
            <x v="61"/>
          </reference>
          <reference field="14" count="2">
            <x v="126"/>
            <x v="128"/>
          </reference>
          <reference field="16" count="1" selected="0">
            <x v="1"/>
          </reference>
        </references>
      </pivotArea>
    </format>
    <format dxfId="1965">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964">
      <pivotArea dataOnly="0" labelOnly="1" fieldPosition="0">
        <references count="3">
          <reference field="12" count="1" selected="0">
            <x v="63"/>
          </reference>
          <reference field="14" count="4">
            <x v="138"/>
            <x v="139"/>
            <x v="140"/>
            <x v="141"/>
          </reference>
          <reference field="16" count="1" selected="0">
            <x v="1"/>
          </reference>
        </references>
      </pivotArea>
    </format>
    <format dxfId="1963">
      <pivotArea dataOnly="0" labelOnly="1" fieldPosition="0">
        <references count="3">
          <reference field="12" count="1" selected="0">
            <x v="49"/>
          </reference>
          <reference field="14" count="5">
            <x v="0"/>
            <x v="134"/>
            <x v="135"/>
            <x v="136"/>
            <x v="137"/>
          </reference>
          <reference field="16" count="1" selected="0">
            <x v="2"/>
          </reference>
        </references>
      </pivotArea>
    </format>
    <format dxfId="1962">
      <pivotArea dataOnly="0" labelOnly="1" fieldPosition="0">
        <references count="3">
          <reference field="12" count="1" selected="0">
            <x v="62"/>
          </reference>
          <reference field="14" count="5">
            <x v="129"/>
            <x v="130"/>
            <x v="131"/>
            <x v="132"/>
            <x v="133"/>
          </reference>
          <reference field="16" count="1" selected="0">
            <x v="2"/>
          </reference>
        </references>
      </pivotArea>
    </format>
    <format dxfId="1961">
      <pivotArea dataOnly="0" labelOnly="1" fieldPosition="0">
        <references count="3">
          <reference field="12" count="1" selected="0">
            <x v="63"/>
          </reference>
          <reference field="14" count="4">
            <x v="138"/>
            <x v="139"/>
            <x v="140"/>
            <x v="141"/>
          </reference>
          <reference field="16" count="1" selected="0">
            <x v="2"/>
          </reference>
        </references>
      </pivotArea>
    </format>
    <format dxfId="1960">
      <pivotArea dataOnly="0" labelOnly="1" fieldPosition="0">
        <references count="3">
          <reference field="12" count="1" selected="0">
            <x v="50"/>
          </reference>
          <reference field="14" count="6">
            <x v="0"/>
            <x v="134"/>
            <x v="135"/>
            <x v="136"/>
            <x v="137"/>
            <x v="157"/>
          </reference>
          <reference field="16" count="1" selected="0">
            <x v="3"/>
          </reference>
        </references>
      </pivotArea>
    </format>
    <format dxfId="1959">
      <pivotArea dataOnly="0" labelOnly="1" fieldPosition="0">
        <references count="3">
          <reference field="12" count="1" selected="0">
            <x v="61"/>
          </reference>
          <reference field="14" count="9">
            <x v="126"/>
            <x v="127"/>
            <x v="128"/>
            <x v="129"/>
            <x v="130"/>
            <x v="131"/>
            <x v="132"/>
            <x v="133"/>
            <x v="156"/>
          </reference>
          <reference field="16" count="1" selected="0">
            <x v="3"/>
          </reference>
        </references>
      </pivotArea>
    </format>
    <format dxfId="1958">
      <pivotArea dataOnly="0" labelOnly="1" fieldPosition="0">
        <references count="3">
          <reference field="12" count="1" selected="0">
            <x v="63"/>
          </reference>
          <reference field="14" count="4">
            <x v="138"/>
            <x v="139"/>
            <x v="140"/>
            <x v="141"/>
          </reference>
          <reference field="16" count="1" selected="0">
            <x v="3"/>
          </reference>
        </references>
      </pivotArea>
    </format>
    <format dxfId="1957">
      <pivotArea dataOnly="0" labelOnly="1" fieldPosition="0">
        <references count="3">
          <reference field="12" count="1" selected="0">
            <x v="64"/>
          </reference>
          <reference field="14" count="4">
            <x v="138"/>
            <x v="139"/>
            <x v="140"/>
            <x v="141"/>
          </reference>
          <reference field="16" count="1" selected="0">
            <x v="3"/>
          </reference>
        </references>
      </pivotArea>
    </format>
    <format dxfId="1956">
      <pivotArea dataOnly="0" labelOnly="1" fieldPosition="0">
        <references count="3">
          <reference field="12" count="1" selected="0">
            <x v="78"/>
          </reference>
          <reference field="14" count="1">
            <x v="158"/>
          </reference>
          <reference field="16" count="1" selected="0">
            <x v="3"/>
          </reference>
        </references>
      </pivotArea>
    </format>
    <format dxfId="1955">
      <pivotArea dataOnly="0" labelOnly="1" fieldPosition="0">
        <references count="3">
          <reference field="12" count="1" selected="0">
            <x v="10"/>
          </reference>
          <reference field="14" count="5">
            <x v="2"/>
            <x v="4"/>
            <x v="7"/>
            <x v="8"/>
            <x v="12"/>
          </reference>
          <reference field="16" count="1" selected="0">
            <x v="5"/>
          </reference>
        </references>
      </pivotArea>
    </format>
    <format dxfId="1954">
      <pivotArea dataOnly="0" labelOnly="1" fieldPosition="0">
        <references count="3">
          <reference field="12" count="1" selected="0">
            <x v="11"/>
          </reference>
          <reference field="14" count="2">
            <x v="1"/>
            <x v="3"/>
          </reference>
          <reference field="16" count="1" selected="0">
            <x v="5"/>
          </reference>
        </references>
      </pivotArea>
    </format>
    <format dxfId="1953">
      <pivotArea dataOnly="0" labelOnly="1" fieldPosition="0">
        <references count="3">
          <reference field="12" count="1" selected="0">
            <x v="20"/>
          </reference>
          <reference field="14" count="3">
            <x v="90"/>
            <x v="91"/>
            <x v="92"/>
          </reference>
          <reference field="16" count="1" selected="0">
            <x v="5"/>
          </reference>
        </references>
      </pivotArea>
    </format>
    <format dxfId="1952">
      <pivotArea dataOnly="0" labelOnly="1" fieldPosition="0">
        <references count="3">
          <reference field="12" count="1" selected="0">
            <x v="27"/>
          </reference>
          <reference field="14" count="1">
            <x v="27"/>
          </reference>
          <reference field="16" count="1" selected="0">
            <x v="9"/>
          </reference>
        </references>
      </pivotArea>
    </format>
    <format dxfId="1951">
      <pivotArea dataOnly="0" labelOnly="1" fieldPosition="0">
        <references count="3">
          <reference field="12" count="1" selected="0">
            <x v="28"/>
          </reference>
          <reference field="14" count="3">
            <x v="120"/>
            <x v="121"/>
            <x v="122"/>
          </reference>
          <reference field="16" count="1" selected="0">
            <x v="9"/>
          </reference>
        </references>
      </pivotArea>
    </format>
    <format dxfId="1950">
      <pivotArea dataOnly="0" labelOnly="1" fieldPosition="0">
        <references count="3">
          <reference field="12" count="1" selected="0">
            <x v="29"/>
          </reference>
          <reference field="14" count="3">
            <x v="102"/>
            <x v="110"/>
            <x v="111"/>
          </reference>
          <reference field="16" count="1" selected="0">
            <x v="9"/>
          </reference>
        </references>
      </pivotArea>
    </format>
    <format dxfId="1949">
      <pivotArea dataOnly="0" labelOnly="1" fieldPosition="0">
        <references count="3">
          <reference field="12" count="1" selected="0">
            <x v="30"/>
          </reference>
          <reference field="14" count="1">
            <x v="180"/>
          </reference>
          <reference field="16" count="1" selected="0">
            <x v="9"/>
          </reference>
        </references>
      </pivotArea>
    </format>
    <format dxfId="1948">
      <pivotArea dataOnly="0" labelOnly="1" fieldPosition="0">
        <references count="3">
          <reference field="12" count="1" selected="0">
            <x v="33"/>
          </reference>
          <reference field="14" count="1">
            <x v="68"/>
          </reference>
          <reference field="16" count="1" selected="0">
            <x v="9"/>
          </reference>
        </references>
      </pivotArea>
    </format>
    <format dxfId="1947">
      <pivotArea dataOnly="0" labelOnly="1" fieldPosition="0">
        <references count="3">
          <reference field="12" count="1" selected="0">
            <x v="53"/>
          </reference>
          <reference field="14" count="2">
            <x v="103"/>
            <x v="104"/>
          </reference>
          <reference field="16" count="1" selected="0">
            <x v="9"/>
          </reference>
        </references>
      </pivotArea>
    </format>
    <format dxfId="1946">
      <pivotArea dataOnly="0" labelOnly="1" fieldPosition="0">
        <references count="3">
          <reference field="12" count="1" selected="0">
            <x v="61"/>
          </reference>
          <reference field="14" count="3">
            <x v="126"/>
            <x v="127"/>
            <x v="128"/>
          </reference>
          <reference field="16" count="1" selected="0">
            <x v="9"/>
          </reference>
        </references>
      </pivotArea>
    </format>
    <format dxfId="1945">
      <pivotArea dataOnly="0" labelOnly="1" fieldPosition="0">
        <references count="3">
          <reference field="12" count="1" selected="0">
            <x v="96"/>
          </reference>
          <reference field="14" count="2">
            <x v="181"/>
            <x v="182"/>
          </reference>
          <reference field="16" count="1" selected="0">
            <x v="9"/>
          </reference>
        </references>
      </pivotArea>
    </format>
    <format dxfId="1944">
      <pivotArea dataOnly="0" labelOnly="1" fieldPosition="0">
        <references count="2">
          <reference field="12" count="4">
            <x v="81"/>
            <x v="82"/>
            <x v="83"/>
            <x v="85"/>
          </reference>
          <reference field="16" count="0" selected="0"/>
        </references>
      </pivotArea>
    </format>
    <format dxfId="1943">
      <pivotArea dataOnly="0" labelOnly="1" fieldPosition="0">
        <references count="3">
          <reference field="12" count="1" selected="0">
            <x v="81"/>
          </reference>
          <reference field="14" count="1">
            <x v="163"/>
          </reference>
          <reference field="16" count="0" selected="0"/>
        </references>
      </pivotArea>
    </format>
    <format dxfId="1942">
      <pivotArea dataOnly="0" labelOnly="1" fieldPosition="0">
        <references count="3">
          <reference field="12" count="1" selected="0">
            <x v="82"/>
          </reference>
          <reference field="14" count="1">
            <x v="164"/>
          </reference>
          <reference field="16" count="0" selected="0"/>
        </references>
      </pivotArea>
    </format>
    <format dxfId="1941">
      <pivotArea dataOnly="0" labelOnly="1" fieldPosition="0">
        <references count="3">
          <reference field="12" count="1" selected="0">
            <x v="83"/>
          </reference>
          <reference field="14" count="2">
            <x v="165"/>
            <x v="166"/>
          </reference>
          <reference field="16" count="0" selected="0"/>
        </references>
      </pivotArea>
    </format>
    <format dxfId="1940">
      <pivotArea dataOnly="0" labelOnly="1" fieldPosition="0">
        <references count="3">
          <reference field="12" count="1" selected="0">
            <x v="85"/>
          </reference>
          <reference field="14" count="1">
            <x v="128"/>
          </reference>
          <reference field="16" count="0" selected="0"/>
        </references>
      </pivotArea>
    </format>
    <format dxfId="1939">
      <pivotArea dataOnly="0" labelOnly="1" fieldPosition="0">
        <references count="2">
          <reference field="12" count="2">
            <x v="21"/>
            <x v="35"/>
          </reference>
          <reference field="16" count="0" selected="0"/>
        </references>
      </pivotArea>
    </format>
    <format dxfId="1938">
      <pivotArea dataOnly="0" labelOnly="1" fieldPosition="0">
        <references count="3">
          <reference field="12" count="1" selected="0">
            <x v="21"/>
          </reference>
          <reference field="14" count="1">
            <x v="54"/>
          </reference>
          <reference field="16" count="0" selected="0"/>
        </references>
      </pivotArea>
    </format>
    <format dxfId="1937">
      <pivotArea dataOnly="0" labelOnly="1" fieldPosition="0">
        <references count="3">
          <reference field="12" count="1" selected="0">
            <x v="35"/>
          </reference>
          <reference field="14" count="1">
            <x v="88"/>
          </reference>
          <reference field="16" count="0" selected="0"/>
        </references>
      </pivotArea>
    </format>
    <format dxfId="1936">
      <pivotArea dataOnly="0" labelOnly="1" fieldPosition="0">
        <references count="2">
          <reference field="12" count="1">
            <x v="79"/>
          </reference>
          <reference field="16" count="0" selected="0"/>
        </references>
      </pivotArea>
    </format>
    <format dxfId="1935">
      <pivotArea dataOnly="0" labelOnly="1" fieldPosition="0">
        <references count="3">
          <reference field="12" count="1" selected="0">
            <x v="79"/>
          </reference>
          <reference field="14" count="1">
            <x v="159"/>
          </reference>
          <reference field="16" count="0" selected="0"/>
        </references>
      </pivotArea>
    </format>
    <format dxfId="1934">
      <pivotArea dataOnly="0" labelOnly="1" fieldPosition="0">
        <references count="2">
          <reference field="12" count="1">
            <x v="61"/>
          </reference>
          <reference field="16" count="0" selected="0"/>
        </references>
      </pivotArea>
    </format>
    <format dxfId="1933">
      <pivotArea dataOnly="0" labelOnly="1" fieldPosition="0">
        <references count="3">
          <reference field="12" count="1" selected="0">
            <x v="61"/>
          </reference>
          <reference field="14" count="3">
            <x v="126"/>
            <x v="127"/>
            <x v="128"/>
          </reference>
          <reference field="16" count="0" selected="0"/>
        </references>
      </pivotArea>
    </format>
    <format dxfId="1932">
      <pivotArea field="16" type="button" dataOnly="0" labelOnly="1" outline="0" axis="axisRow" fieldPosition="0"/>
    </format>
    <format dxfId="1931">
      <pivotArea dataOnly="0" labelOnly="1" fieldPosition="0">
        <references count="1">
          <reference field="16" count="0"/>
        </references>
      </pivotArea>
    </format>
    <format dxfId="1930">
      <pivotArea dataOnly="0" labelOnly="1" grandRow="1" outline="0" fieldPosition="0"/>
    </format>
    <format dxfId="1929">
      <pivotArea dataOnly="0" labelOnly="1" fieldPosition="0">
        <references count="2">
          <reference field="12" count="5">
            <x v="51"/>
            <x v="61"/>
            <x v="62"/>
            <x v="63"/>
            <x v="64"/>
          </reference>
          <reference field="16" count="1" selected="0">
            <x v="0"/>
          </reference>
        </references>
      </pivotArea>
    </format>
    <format dxfId="1928">
      <pivotArea dataOnly="0" labelOnly="1" fieldPosition="0">
        <references count="2">
          <reference field="12" count="5">
            <x v="51"/>
            <x v="61"/>
            <x v="62"/>
            <x v="63"/>
            <x v="64"/>
          </reference>
          <reference field="16" count="1" selected="0">
            <x v="1"/>
          </reference>
        </references>
      </pivotArea>
    </format>
    <format dxfId="1927">
      <pivotArea dataOnly="0" labelOnly="1" fieldPosition="0">
        <references count="2">
          <reference field="12" count="6">
            <x v="5"/>
            <x v="49"/>
            <x v="61"/>
            <x v="62"/>
            <x v="63"/>
            <x v="64"/>
          </reference>
          <reference field="16" count="1" selected="0">
            <x v="2"/>
          </reference>
        </references>
      </pivotArea>
    </format>
    <format dxfId="1926">
      <pivotArea dataOnly="0" labelOnly="1" fieldPosition="0">
        <references count="2">
          <reference field="12" count="5">
            <x v="50"/>
            <x v="61"/>
            <x v="63"/>
            <x v="64"/>
            <x v="78"/>
          </reference>
          <reference field="16" count="1" selected="0">
            <x v="3"/>
          </reference>
        </references>
      </pivotArea>
    </format>
    <format dxfId="1925">
      <pivotArea dataOnly="0" labelOnly="1" fieldPosition="0">
        <references count="2">
          <reference field="12" count="4">
            <x v="81"/>
            <x v="82"/>
            <x v="83"/>
            <x v="85"/>
          </reference>
          <reference field="16" count="1" selected="0">
            <x v="4"/>
          </reference>
        </references>
      </pivotArea>
    </format>
    <format dxfId="1924">
      <pivotArea dataOnly="0" labelOnly="1" fieldPosition="0">
        <references count="2">
          <reference field="12" count="3">
            <x v="10"/>
            <x v="11"/>
            <x v="20"/>
          </reference>
          <reference field="16" count="1" selected="0">
            <x v="5"/>
          </reference>
        </references>
      </pivotArea>
    </format>
    <format dxfId="1923">
      <pivotArea dataOnly="0" labelOnly="1" fieldPosition="0">
        <references count="2">
          <reference field="12" count="5">
            <x v="21"/>
            <x v="35"/>
            <x v="61"/>
            <x v="63"/>
            <x v="79"/>
          </reference>
          <reference field="16" count="1" selected="0">
            <x v="6"/>
          </reference>
        </references>
      </pivotArea>
    </format>
    <format dxfId="1922">
      <pivotArea dataOnly="0" labelOnly="1" fieldPosition="0">
        <references count="2">
          <reference field="12" count="1">
            <x v="61"/>
          </reference>
          <reference field="16" count="1" selected="0">
            <x v="7"/>
          </reference>
        </references>
      </pivotArea>
    </format>
    <format dxfId="1921">
      <pivotArea dataOnly="0" labelOnly="1" fieldPosition="0">
        <references count="2">
          <reference field="12" count="9">
            <x v="40"/>
            <x v="61"/>
            <x v="87"/>
            <x v="88"/>
            <x v="89"/>
            <x v="90"/>
            <x v="91"/>
            <x v="92"/>
            <x v="93"/>
          </reference>
          <reference field="16" count="1" selected="0">
            <x v="8"/>
          </reference>
        </references>
      </pivotArea>
    </format>
    <format dxfId="1920">
      <pivotArea dataOnly="0" labelOnly="1" fieldPosition="0">
        <references count="2">
          <reference field="12" count="13">
            <x v="24"/>
            <x v="27"/>
            <x v="28"/>
            <x v="29"/>
            <x v="33"/>
            <x v="37"/>
            <x v="53"/>
            <x v="61"/>
            <x v="95"/>
            <x v="96"/>
            <x v="97"/>
            <x v="98"/>
            <x v="99"/>
          </reference>
          <reference field="16" count="1" selected="0">
            <x v="9"/>
          </reference>
        </references>
      </pivotArea>
    </format>
    <format dxfId="1919">
      <pivotArea dataOnly="0" labelOnly="1" fieldPosition="0">
        <references count="3">
          <reference field="12" count="1" selected="0">
            <x v="51"/>
          </reference>
          <reference field="14" count="5">
            <x v="0"/>
            <x v="134"/>
            <x v="135"/>
            <x v="136"/>
            <x v="137"/>
          </reference>
          <reference field="16" count="1" selected="0">
            <x v="0"/>
          </reference>
        </references>
      </pivotArea>
    </format>
    <format dxfId="1918">
      <pivotArea dataOnly="0" labelOnly="1" fieldPosition="0">
        <references count="3">
          <reference field="12" count="1" selected="0">
            <x v="61"/>
          </reference>
          <reference field="14" count="3">
            <x v="126"/>
            <x v="127"/>
            <x v="128"/>
          </reference>
          <reference field="16" count="1" selected="0">
            <x v="0"/>
          </reference>
        </references>
      </pivotArea>
    </format>
    <format dxfId="1917">
      <pivotArea dataOnly="0" labelOnly="1" fieldPosition="0">
        <references count="3">
          <reference field="12" count="1" selected="0">
            <x v="62"/>
          </reference>
          <reference field="14" count="5">
            <x v="129"/>
            <x v="130"/>
            <x v="131"/>
            <x v="132"/>
            <x v="133"/>
          </reference>
          <reference field="16" count="1" selected="0">
            <x v="0"/>
          </reference>
        </references>
      </pivotArea>
    </format>
    <format dxfId="1916">
      <pivotArea dataOnly="0" labelOnly="1" fieldPosition="0">
        <references count="3">
          <reference field="12" count="1" selected="0">
            <x v="63"/>
          </reference>
          <reference field="14" count="4">
            <x v="138"/>
            <x v="139"/>
            <x v="140"/>
            <x v="141"/>
          </reference>
          <reference field="16" count="1" selected="0">
            <x v="0"/>
          </reference>
        </references>
      </pivotArea>
    </format>
    <format dxfId="1915">
      <pivotArea dataOnly="0" labelOnly="1" fieldPosition="0">
        <references count="3">
          <reference field="12" count="1" selected="0">
            <x v="64"/>
          </reference>
          <reference field="14" count="4">
            <x v="138"/>
            <x v="139"/>
            <x v="140"/>
            <x v="141"/>
          </reference>
          <reference field="16" count="1" selected="0">
            <x v="0"/>
          </reference>
        </references>
      </pivotArea>
    </format>
    <format dxfId="1914">
      <pivotArea dataOnly="0" labelOnly="1" fieldPosition="0">
        <references count="3">
          <reference field="12" count="1" selected="0">
            <x v="51"/>
          </reference>
          <reference field="14" count="5">
            <x v="0"/>
            <x v="134"/>
            <x v="135"/>
            <x v="136"/>
            <x v="137"/>
          </reference>
          <reference field="16" count="1" selected="0">
            <x v="1"/>
          </reference>
        </references>
      </pivotArea>
    </format>
    <format dxfId="1913">
      <pivotArea dataOnly="0" labelOnly="1" fieldPosition="0">
        <references count="3">
          <reference field="12" count="1" selected="0">
            <x v="61"/>
          </reference>
          <reference field="14" count="3">
            <x v="126"/>
            <x v="127"/>
            <x v="128"/>
          </reference>
          <reference field="16" count="1" selected="0">
            <x v="1"/>
          </reference>
        </references>
      </pivotArea>
    </format>
    <format dxfId="1912">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911">
      <pivotArea dataOnly="0" labelOnly="1" fieldPosition="0">
        <references count="3">
          <reference field="12" count="1" selected="0">
            <x v="63"/>
          </reference>
          <reference field="14" count="4">
            <x v="138"/>
            <x v="139"/>
            <x v="140"/>
            <x v="141"/>
          </reference>
          <reference field="16" count="1" selected="0">
            <x v="1"/>
          </reference>
        </references>
      </pivotArea>
    </format>
    <format dxfId="1910">
      <pivotArea dataOnly="0" labelOnly="1" fieldPosition="0">
        <references count="3">
          <reference field="12" count="1" selected="0">
            <x v="64"/>
          </reference>
          <reference field="14" count="4">
            <x v="138"/>
            <x v="139"/>
            <x v="140"/>
            <x v="141"/>
          </reference>
          <reference field="16" count="1" selected="0">
            <x v="1"/>
          </reference>
        </references>
      </pivotArea>
    </format>
    <format dxfId="1909">
      <pivotArea dataOnly="0" labelOnly="1" fieldPosition="0">
        <references count="3">
          <reference field="12" count="1" selected="0">
            <x v="5"/>
          </reference>
          <reference field="14" count="6">
            <x v="43"/>
            <x v="55"/>
            <x v="59"/>
            <x v="100"/>
            <x v="117"/>
            <x v="118"/>
          </reference>
          <reference field="16" count="1" selected="0">
            <x v="2"/>
          </reference>
        </references>
      </pivotArea>
    </format>
    <format dxfId="1908">
      <pivotArea dataOnly="0" labelOnly="1" fieldPosition="0">
        <references count="3">
          <reference field="12" count="1" selected="0">
            <x v="49"/>
          </reference>
          <reference field="14" count="5">
            <x v="0"/>
            <x v="134"/>
            <x v="135"/>
            <x v="136"/>
            <x v="137"/>
          </reference>
          <reference field="16" count="1" selected="0">
            <x v="2"/>
          </reference>
        </references>
      </pivotArea>
    </format>
    <format dxfId="1907">
      <pivotArea dataOnly="0" labelOnly="1" fieldPosition="0">
        <references count="3">
          <reference field="12" count="1" selected="0">
            <x v="61"/>
          </reference>
          <reference field="14" count="3">
            <x v="126"/>
            <x v="127"/>
            <x v="128"/>
          </reference>
          <reference field="16" count="1" selected="0">
            <x v="2"/>
          </reference>
        </references>
      </pivotArea>
    </format>
    <format dxfId="1906">
      <pivotArea dataOnly="0" labelOnly="1" fieldPosition="0">
        <references count="3">
          <reference field="12" count="1" selected="0">
            <x v="62"/>
          </reference>
          <reference field="14" count="5">
            <x v="129"/>
            <x v="130"/>
            <x v="131"/>
            <x v="132"/>
            <x v="133"/>
          </reference>
          <reference field="16" count="1" selected="0">
            <x v="2"/>
          </reference>
        </references>
      </pivotArea>
    </format>
    <format dxfId="1905">
      <pivotArea dataOnly="0" labelOnly="1" fieldPosition="0">
        <references count="3">
          <reference field="12" count="1" selected="0">
            <x v="63"/>
          </reference>
          <reference field="14" count="4">
            <x v="138"/>
            <x v="139"/>
            <x v="140"/>
            <x v="141"/>
          </reference>
          <reference field="16" count="1" selected="0">
            <x v="2"/>
          </reference>
        </references>
      </pivotArea>
    </format>
    <format dxfId="1904">
      <pivotArea dataOnly="0" labelOnly="1" fieldPosition="0">
        <references count="3">
          <reference field="12" count="1" selected="0">
            <x v="64"/>
          </reference>
          <reference field="14" count="4">
            <x v="138"/>
            <x v="139"/>
            <x v="140"/>
            <x v="141"/>
          </reference>
          <reference field="16" count="1" selected="0">
            <x v="2"/>
          </reference>
        </references>
      </pivotArea>
    </format>
    <format dxfId="1903">
      <pivotArea dataOnly="0" labelOnly="1" fieldPosition="0">
        <references count="3">
          <reference field="12" count="1" selected="0">
            <x v="50"/>
          </reference>
          <reference field="14" count="6">
            <x v="0"/>
            <x v="134"/>
            <x v="135"/>
            <x v="136"/>
            <x v="137"/>
            <x v="157"/>
          </reference>
          <reference field="16" count="1" selected="0">
            <x v="3"/>
          </reference>
        </references>
      </pivotArea>
    </format>
    <format dxfId="1902">
      <pivotArea dataOnly="0" labelOnly="1" fieldPosition="0">
        <references count="3">
          <reference field="12" count="1" selected="0">
            <x v="61"/>
          </reference>
          <reference field="14" count="9">
            <x v="126"/>
            <x v="127"/>
            <x v="128"/>
            <x v="129"/>
            <x v="130"/>
            <x v="131"/>
            <x v="132"/>
            <x v="133"/>
            <x v="156"/>
          </reference>
          <reference field="16" count="1" selected="0">
            <x v="3"/>
          </reference>
        </references>
      </pivotArea>
    </format>
    <format dxfId="1901">
      <pivotArea dataOnly="0" labelOnly="1" fieldPosition="0">
        <references count="3">
          <reference field="12" count="1" selected="0">
            <x v="63"/>
          </reference>
          <reference field="14" count="4">
            <x v="138"/>
            <x v="139"/>
            <x v="140"/>
            <x v="141"/>
          </reference>
          <reference field="16" count="1" selected="0">
            <x v="3"/>
          </reference>
        </references>
      </pivotArea>
    </format>
    <format dxfId="1900">
      <pivotArea dataOnly="0" labelOnly="1" fieldPosition="0">
        <references count="3">
          <reference field="12" count="1" selected="0">
            <x v="64"/>
          </reference>
          <reference field="14" count="4">
            <x v="138"/>
            <x v="139"/>
            <x v="140"/>
            <x v="141"/>
          </reference>
          <reference field="16" count="1" selected="0">
            <x v="3"/>
          </reference>
        </references>
      </pivotArea>
    </format>
    <format dxfId="1899">
      <pivotArea dataOnly="0" labelOnly="1" fieldPosition="0">
        <references count="3">
          <reference field="12" count="1" selected="0">
            <x v="78"/>
          </reference>
          <reference field="14" count="1">
            <x v="158"/>
          </reference>
          <reference field="16" count="1" selected="0">
            <x v="3"/>
          </reference>
        </references>
      </pivotArea>
    </format>
    <format dxfId="1898">
      <pivotArea dataOnly="0" labelOnly="1" fieldPosition="0">
        <references count="3">
          <reference field="12" count="1" selected="0">
            <x v="81"/>
          </reference>
          <reference field="14" count="1">
            <x v="163"/>
          </reference>
          <reference field="16" count="1" selected="0">
            <x v="4"/>
          </reference>
        </references>
      </pivotArea>
    </format>
    <format dxfId="1897">
      <pivotArea dataOnly="0" labelOnly="1" fieldPosition="0">
        <references count="3">
          <reference field="12" count="1" selected="0">
            <x v="82"/>
          </reference>
          <reference field="14" count="1">
            <x v="164"/>
          </reference>
          <reference field="16" count="1" selected="0">
            <x v="4"/>
          </reference>
        </references>
      </pivotArea>
    </format>
    <format dxfId="1896">
      <pivotArea dataOnly="0" labelOnly="1" fieldPosition="0">
        <references count="3">
          <reference field="12" count="1" selected="0">
            <x v="83"/>
          </reference>
          <reference field="14" count="2">
            <x v="165"/>
            <x v="166"/>
          </reference>
          <reference field="16" count="1" selected="0">
            <x v="4"/>
          </reference>
        </references>
      </pivotArea>
    </format>
    <format dxfId="1895">
      <pivotArea dataOnly="0" labelOnly="1" fieldPosition="0">
        <references count="3">
          <reference field="12" count="1" selected="0">
            <x v="85"/>
          </reference>
          <reference field="14" count="1">
            <x v="128"/>
          </reference>
          <reference field="16" count="1" selected="0">
            <x v="4"/>
          </reference>
        </references>
      </pivotArea>
    </format>
    <format dxfId="1894">
      <pivotArea dataOnly="0" labelOnly="1" fieldPosition="0">
        <references count="3">
          <reference field="12" count="1" selected="0">
            <x v="10"/>
          </reference>
          <reference field="14" count="5">
            <x v="2"/>
            <x v="4"/>
            <x v="7"/>
            <x v="8"/>
            <x v="12"/>
          </reference>
          <reference field="16" count="1" selected="0">
            <x v="5"/>
          </reference>
        </references>
      </pivotArea>
    </format>
    <format dxfId="1893">
      <pivotArea dataOnly="0" labelOnly="1" fieldPosition="0">
        <references count="3">
          <reference field="12" count="1" selected="0">
            <x v="11"/>
          </reference>
          <reference field="14" count="2">
            <x v="1"/>
            <x v="3"/>
          </reference>
          <reference field="16" count="1" selected="0">
            <x v="5"/>
          </reference>
        </references>
      </pivotArea>
    </format>
    <format dxfId="1892">
      <pivotArea dataOnly="0" labelOnly="1" fieldPosition="0">
        <references count="3">
          <reference field="12" count="1" selected="0">
            <x v="20"/>
          </reference>
          <reference field="14" count="3">
            <x v="90"/>
            <x v="91"/>
            <x v="92"/>
          </reference>
          <reference field="16" count="1" selected="0">
            <x v="5"/>
          </reference>
        </references>
      </pivotArea>
    </format>
    <format dxfId="1891">
      <pivotArea dataOnly="0" labelOnly="1" fieldPosition="0">
        <references count="3">
          <reference field="12" count="1" selected="0">
            <x v="21"/>
          </reference>
          <reference field="14" count="1">
            <x v="54"/>
          </reference>
          <reference field="16" count="1" selected="0">
            <x v="6"/>
          </reference>
        </references>
      </pivotArea>
    </format>
    <format dxfId="1890">
      <pivotArea dataOnly="0" labelOnly="1" fieldPosition="0">
        <references count="3">
          <reference field="12" count="1" selected="0">
            <x v="35"/>
          </reference>
          <reference field="14" count="1">
            <x v="88"/>
          </reference>
          <reference field="16" count="1" selected="0">
            <x v="6"/>
          </reference>
        </references>
      </pivotArea>
    </format>
    <format dxfId="1889">
      <pivotArea dataOnly="0" labelOnly="1" fieldPosition="0">
        <references count="3">
          <reference field="12" count="1" selected="0">
            <x v="61"/>
          </reference>
          <reference field="14" count="3">
            <x v="126"/>
            <x v="127"/>
            <x v="128"/>
          </reference>
          <reference field="16" count="1" selected="0">
            <x v="6"/>
          </reference>
        </references>
      </pivotArea>
    </format>
    <format dxfId="1888">
      <pivotArea dataOnly="0" labelOnly="1" fieldPosition="0">
        <references count="3">
          <reference field="12" count="1" selected="0">
            <x v="63"/>
          </reference>
          <reference field="14" count="4">
            <x v="138"/>
            <x v="139"/>
            <x v="140"/>
            <x v="141"/>
          </reference>
          <reference field="16" count="1" selected="0">
            <x v="6"/>
          </reference>
        </references>
      </pivotArea>
    </format>
    <format dxfId="1887">
      <pivotArea dataOnly="0" labelOnly="1" fieldPosition="0">
        <references count="3">
          <reference field="12" count="1" selected="0">
            <x v="79"/>
          </reference>
          <reference field="14" count="1">
            <x v="159"/>
          </reference>
          <reference field="16" count="1" selected="0">
            <x v="6"/>
          </reference>
        </references>
      </pivotArea>
    </format>
    <format dxfId="1886">
      <pivotArea dataOnly="0" labelOnly="1" fieldPosition="0">
        <references count="3">
          <reference field="12" count="1" selected="0">
            <x v="61"/>
          </reference>
          <reference field="14" count="3">
            <x v="126"/>
            <x v="127"/>
            <x v="128"/>
          </reference>
          <reference field="16" count="1" selected="0">
            <x v="7"/>
          </reference>
        </references>
      </pivotArea>
    </format>
    <format dxfId="1885">
      <pivotArea dataOnly="0" labelOnly="1" fieldPosition="0">
        <references count="3">
          <reference field="12" count="1" selected="0">
            <x v="40"/>
          </reference>
          <reference field="14" count="6">
            <x v="13"/>
            <x v="14"/>
            <x v="15"/>
            <x v="16"/>
            <x v="17"/>
            <x v="171"/>
          </reference>
          <reference field="16" count="1" selected="0">
            <x v="8"/>
          </reference>
        </references>
      </pivotArea>
    </format>
    <format dxfId="1884">
      <pivotArea dataOnly="0" labelOnly="1" fieldPosition="0">
        <references count="3">
          <reference field="12" count="1" selected="0">
            <x v="61"/>
          </reference>
          <reference field="14" count="3">
            <x v="126"/>
            <x v="127"/>
            <x v="128"/>
          </reference>
          <reference field="16" count="1" selected="0">
            <x v="8"/>
          </reference>
        </references>
      </pivotArea>
    </format>
    <format dxfId="1883">
      <pivotArea dataOnly="0" labelOnly="1" fieldPosition="0">
        <references count="3">
          <reference field="12" count="1" selected="0">
            <x v="87"/>
          </reference>
          <reference field="14" count="1">
            <x v="170"/>
          </reference>
          <reference field="16" count="1" selected="0">
            <x v="8"/>
          </reference>
        </references>
      </pivotArea>
    </format>
    <format dxfId="1882">
      <pivotArea dataOnly="0" labelOnly="1" fieldPosition="0">
        <references count="3">
          <reference field="12" count="1" selected="0">
            <x v="88"/>
          </reference>
          <reference field="14" count="1">
            <x v="172"/>
          </reference>
          <reference field="16" count="1" selected="0">
            <x v="8"/>
          </reference>
        </references>
      </pivotArea>
    </format>
    <format dxfId="1881">
      <pivotArea dataOnly="0" labelOnly="1" fieldPosition="0">
        <references count="3">
          <reference field="12" count="1" selected="0">
            <x v="89"/>
          </reference>
          <reference field="14" count="1">
            <x v="173"/>
          </reference>
          <reference field="16" count="1" selected="0">
            <x v="8"/>
          </reference>
        </references>
      </pivotArea>
    </format>
    <format dxfId="1880">
      <pivotArea dataOnly="0" labelOnly="1" fieldPosition="0">
        <references count="3">
          <reference field="12" count="1" selected="0">
            <x v="90"/>
          </reference>
          <reference field="14" count="1">
            <x v="174"/>
          </reference>
          <reference field="16" count="1" selected="0">
            <x v="8"/>
          </reference>
        </references>
      </pivotArea>
    </format>
    <format dxfId="1879">
      <pivotArea dataOnly="0" labelOnly="1" fieldPosition="0">
        <references count="3">
          <reference field="12" count="1" selected="0">
            <x v="91"/>
          </reference>
          <reference field="14" count="1">
            <x v="175"/>
          </reference>
          <reference field="16" count="1" selected="0">
            <x v="8"/>
          </reference>
        </references>
      </pivotArea>
    </format>
    <format dxfId="1878">
      <pivotArea dataOnly="0" labelOnly="1" fieldPosition="0">
        <references count="3">
          <reference field="12" count="1" selected="0">
            <x v="92"/>
          </reference>
          <reference field="14" count="5">
            <x v="18"/>
            <x v="19"/>
            <x v="20"/>
            <x v="21"/>
            <x v="22"/>
          </reference>
          <reference field="16" count="1" selected="0">
            <x v="8"/>
          </reference>
        </references>
      </pivotArea>
    </format>
    <format dxfId="1877">
      <pivotArea dataOnly="0" labelOnly="1" fieldPosition="0">
        <references count="3">
          <reference field="12" count="1" selected="0">
            <x v="93"/>
          </reference>
          <reference field="14" count="1">
            <x v="176"/>
          </reference>
          <reference field="16" count="1" selected="0">
            <x v="8"/>
          </reference>
        </references>
      </pivotArea>
    </format>
    <format dxfId="1876">
      <pivotArea dataOnly="0" labelOnly="1" fieldPosition="0">
        <references count="3">
          <reference field="12" count="1" selected="0">
            <x v="24"/>
          </reference>
          <reference field="14" count="3">
            <x v="123"/>
            <x v="124"/>
            <x v="125"/>
          </reference>
          <reference field="16" count="1" selected="0">
            <x v="9"/>
          </reference>
        </references>
      </pivotArea>
    </format>
    <format dxfId="1875">
      <pivotArea dataOnly="0" labelOnly="1" fieldPosition="0">
        <references count="3">
          <reference field="12" count="1" selected="0">
            <x v="27"/>
          </reference>
          <reference field="14" count="1">
            <x v="27"/>
          </reference>
          <reference field="16" count="1" selected="0">
            <x v="9"/>
          </reference>
        </references>
      </pivotArea>
    </format>
    <format dxfId="1874">
      <pivotArea dataOnly="0" labelOnly="1" fieldPosition="0">
        <references count="3">
          <reference field="12" count="1" selected="0">
            <x v="28"/>
          </reference>
          <reference field="14" count="3">
            <x v="120"/>
            <x v="121"/>
            <x v="122"/>
          </reference>
          <reference field="16" count="1" selected="0">
            <x v="9"/>
          </reference>
        </references>
      </pivotArea>
    </format>
    <format dxfId="1873">
      <pivotArea dataOnly="0" labelOnly="1" fieldPosition="0">
        <references count="3">
          <reference field="12" count="1" selected="0">
            <x v="29"/>
          </reference>
          <reference field="14" count="3">
            <x v="102"/>
            <x v="110"/>
            <x v="111"/>
          </reference>
          <reference field="16" count="1" selected="0">
            <x v="9"/>
          </reference>
        </references>
      </pivotArea>
    </format>
    <format dxfId="1872">
      <pivotArea dataOnly="0" labelOnly="1" fieldPosition="0">
        <references count="3">
          <reference field="12" count="1" selected="0">
            <x v="33"/>
          </reference>
          <reference field="14" count="1">
            <x v="68"/>
          </reference>
          <reference field="16" count="1" selected="0">
            <x v="9"/>
          </reference>
        </references>
      </pivotArea>
    </format>
    <format dxfId="1871">
      <pivotArea dataOnly="0" labelOnly="1" fieldPosition="0">
        <references count="3">
          <reference field="12" count="1" selected="0">
            <x v="37"/>
          </reference>
          <reference field="14" count="1">
            <x v="65"/>
          </reference>
          <reference field="16" count="1" selected="0">
            <x v="9"/>
          </reference>
        </references>
      </pivotArea>
    </format>
    <format dxfId="1870">
      <pivotArea dataOnly="0" labelOnly="1" fieldPosition="0">
        <references count="3">
          <reference field="12" count="1" selected="0">
            <x v="53"/>
          </reference>
          <reference field="14" count="2">
            <x v="103"/>
            <x v="104"/>
          </reference>
          <reference field="16" count="1" selected="0">
            <x v="9"/>
          </reference>
        </references>
      </pivotArea>
    </format>
    <format dxfId="1869">
      <pivotArea dataOnly="0" labelOnly="1" fieldPosition="0">
        <references count="3">
          <reference field="12" count="1" selected="0">
            <x v="61"/>
          </reference>
          <reference field="14" count="4">
            <x v="126"/>
            <x v="127"/>
            <x v="128"/>
            <x v="132"/>
          </reference>
          <reference field="16" count="1" selected="0">
            <x v="9"/>
          </reference>
        </references>
      </pivotArea>
    </format>
    <format dxfId="1868">
      <pivotArea dataOnly="0" labelOnly="1" fieldPosition="0">
        <references count="3">
          <reference field="12" count="1" selected="0">
            <x v="95"/>
          </reference>
          <reference field="14" count="1">
            <x v="179"/>
          </reference>
          <reference field="16" count="1" selected="0">
            <x v="9"/>
          </reference>
        </references>
      </pivotArea>
    </format>
    <format dxfId="1867">
      <pivotArea dataOnly="0" labelOnly="1" fieldPosition="0">
        <references count="3">
          <reference field="12" count="1" selected="0">
            <x v="96"/>
          </reference>
          <reference field="14" count="2">
            <x v="181"/>
            <x v="182"/>
          </reference>
          <reference field="16" count="1" selected="0">
            <x v="9"/>
          </reference>
        </references>
      </pivotArea>
    </format>
    <format dxfId="1866">
      <pivotArea dataOnly="0" labelOnly="1" fieldPosition="0">
        <references count="3">
          <reference field="12" count="1" selected="0">
            <x v="97"/>
          </reference>
          <reference field="14" count="1">
            <x v="183"/>
          </reference>
          <reference field="16" count="1" selected="0">
            <x v="9"/>
          </reference>
        </references>
      </pivotArea>
    </format>
    <format dxfId="1865">
      <pivotArea dataOnly="0" labelOnly="1" fieldPosition="0">
        <references count="3">
          <reference field="12" count="1" selected="0">
            <x v="98"/>
          </reference>
          <reference field="14" count="1">
            <x v="184"/>
          </reference>
          <reference field="16" count="1" selected="0">
            <x v="9"/>
          </reference>
        </references>
      </pivotArea>
    </format>
    <format dxfId="1864">
      <pivotArea dataOnly="0" labelOnly="1" fieldPosition="0">
        <references count="3">
          <reference field="12" count="1" selected="0">
            <x v="99"/>
          </reference>
          <reference field="14" count="1">
            <x v="185"/>
          </reference>
          <reference field="16" count="1" selected="0">
            <x v="9"/>
          </reference>
        </references>
      </pivotArea>
    </format>
    <format dxfId="1863">
      <pivotArea field="16" type="button" dataOnly="0" labelOnly="1" outline="0" axis="axisRow" fieldPosition="0"/>
    </format>
    <format dxfId="1862">
      <pivotArea dataOnly="0" labelOnly="1" fieldPosition="0">
        <references count="1">
          <reference field="16" count="0"/>
        </references>
      </pivotArea>
    </format>
    <format dxfId="1861">
      <pivotArea dataOnly="0" labelOnly="1" grandRow="1" outline="0" fieldPosition="0"/>
    </format>
    <format dxfId="1860">
      <pivotArea dataOnly="0" labelOnly="1" fieldPosition="0">
        <references count="2">
          <reference field="12" count="5">
            <x v="51"/>
            <x v="61"/>
            <x v="62"/>
            <x v="63"/>
            <x v="64"/>
          </reference>
          <reference field="16" count="1" selected="0">
            <x v="0"/>
          </reference>
        </references>
      </pivotArea>
    </format>
    <format dxfId="1859">
      <pivotArea dataOnly="0" labelOnly="1" fieldPosition="0">
        <references count="2">
          <reference field="12" count="5">
            <x v="51"/>
            <x v="61"/>
            <x v="62"/>
            <x v="63"/>
            <x v="64"/>
          </reference>
          <reference field="16" count="1" selected="0">
            <x v="1"/>
          </reference>
        </references>
      </pivotArea>
    </format>
    <format dxfId="1858">
      <pivotArea dataOnly="0" labelOnly="1" fieldPosition="0">
        <references count="2">
          <reference field="12" count="6">
            <x v="5"/>
            <x v="49"/>
            <x v="61"/>
            <x v="62"/>
            <x v="63"/>
            <x v="64"/>
          </reference>
          <reference field="16" count="1" selected="0">
            <x v="2"/>
          </reference>
        </references>
      </pivotArea>
    </format>
    <format dxfId="1857">
      <pivotArea dataOnly="0" labelOnly="1" fieldPosition="0">
        <references count="2">
          <reference field="12" count="5">
            <x v="50"/>
            <x v="61"/>
            <x v="63"/>
            <x v="64"/>
            <x v="78"/>
          </reference>
          <reference field="16" count="1" selected="0">
            <x v="3"/>
          </reference>
        </references>
      </pivotArea>
    </format>
    <format dxfId="1856">
      <pivotArea dataOnly="0" labelOnly="1" fieldPosition="0">
        <references count="2">
          <reference field="12" count="4">
            <x v="81"/>
            <x v="82"/>
            <x v="83"/>
            <x v="85"/>
          </reference>
          <reference field="16" count="1" selected="0">
            <x v="4"/>
          </reference>
        </references>
      </pivotArea>
    </format>
    <format dxfId="1855">
      <pivotArea dataOnly="0" labelOnly="1" fieldPosition="0">
        <references count="2">
          <reference field="12" count="3">
            <x v="10"/>
            <x v="11"/>
            <x v="20"/>
          </reference>
          <reference field="16" count="1" selected="0">
            <x v="5"/>
          </reference>
        </references>
      </pivotArea>
    </format>
    <format dxfId="1854">
      <pivotArea dataOnly="0" labelOnly="1" fieldPosition="0">
        <references count="2">
          <reference field="12" count="5">
            <x v="21"/>
            <x v="35"/>
            <x v="61"/>
            <x v="63"/>
            <x v="79"/>
          </reference>
          <reference field="16" count="1" selected="0">
            <x v="6"/>
          </reference>
        </references>
      </pivotArea>
    </format>
    <format dxfId="1853">
      <pivotArea dataOnly="0" labelOnly="1" fieldPosition="0">
        <references count="2">
          <reference field="12" count="1">
            <x v="61"/>
          </reference>
          <reference field="16" count="1" selected="0">
            <x v="7"/>
          </reference>
        </references>
      </pivotArea>
    </format>
    <format dxfId="1852">
      <pivotArea dataOnly="0" labelOnly="1" fieldPosition="0">
        <references count="2">
          <reference field="12" count="9">
            <x v="40"/>
            <x v="61"/>
            <x v="87"/>
            <x v="88"/>
            <x v="89"/>
            <x v="90"/>
            <x v="91"/>
            <x v="92"/>
            <x v="93"/>
          </reference>
          <reference field="16" count="1" selected="0">
            <x v="8"/>
          </reference>
        </references>
      </pivotArea>
    </format>
    <format dxfId="1851">
      <pivotArea dataOnly="0" labelOnly="1" fieldPosition="0">
        <references count="2">
          <reference field="12" count="13">
            <x v="24"/>
            <x v="27"/>
            <x v="28"/>
            <x v="29"/>
            <x v="33"/>
            <x v="37"/>
            <x v="53"/>
            <x v="61"/>
            <x v="95"/>
            <x v="96"/>
            <x v="97"/>
            <x v="98"/>
            <x v="99"/>
          </reference>
          <reference field="16" count="1" selected="0">
            <x v="9"/>
          </reference>
        </references>
      </pivotArea>
    </format>
    <format dxfId="1850">
      <pivotArea dataOnly="0" labelOnly="1" fieldPosition="0">
        <references count="3">
          <reference field="12" count="1" selected="0">
            <x v="51"/>
          </reference>
          <reference field="14" count="5">
            <x v="0"/>
            <x v="134"/>
            <x v="135"/>
            <x v="136"/>
            <x v="137"/>
          </reference>
          <reference field="16" count="1" selected="0">
            <x v="0"/>
          </reference>
        </references>
      </pivotArea>
    </format>
    <format dxfId="1849">
      <pivotArea dataOnly="0" labelOnly="1" fieldPosition="0">
        <references count="3">
          <reference field="12" count="1" selected="0">
            <x v="61"/>
          </reference>
          <reference field="14" count="3">
            <x v="126"/>
            <x v="127"/>
            <x v="128"/>
          </reference>
          <reference field="16" count="1" selected="0">
            <x v="0"/>
          </reference>
        </references>
      </pivotArea>
    </format>
    <format dxfId="1848">
      <pivotArea dataOnly="0" labelOnly="1" fieldPosition="0">
        <references count="3">
          <reference field="12" count="1" selected="0">
            <x v="62"/>
          </reference>
          <reference field="14" count="5">
            <x v="129"/>
            <x v="130"/>
            <x v="131"/>
            <x v="132"/>
            <x v="133"/>
          </reference>
          <reference field="16" count="1" selected="0">
            <x v="0"/>
          </reference>
        </references>
      </pivotArea>
    </format>
    <format dxfId="1847">
      <pivotArea dataOnly="0" labelOnly="1" fieldPosition="0">
        <references count="3">
          <reference field="12" count="1" selected="0">
            <x v="63"/>
          </reference>
          <reference field="14" count="4">
            <x v="138"/>
            <x v="139"/>
            <x v="140"/>
            <x v="141"/>
          </reference>
          <reference field="16" count="1" selected="0">
            <x v="0"/>
          </reference>
        </references>
      </pivotArea>
    </format>
    <format dxfId="1846">
      <pivotArea dataOnly="0" labelOnly="1" fieldPosition="0">
        <references count="3">
          <reference field="12" count="1" selected="0">
            <x v="64"/>
          </reference>
          <reference field="14" count="4">
            <x v="138"/>
            <x v="139"/>
            <x v="140"/>
            <x v="141"/>
          </reference>
          <reference field="16" count="1" selected="0">
            <x v="0"/>
          </reference>
        </references>
      </pivotArea>
    </format>
    <format dxfId="1845">
      <pivotArea dataOnly="0" labelOnly="1" fieldPosition="0">
        <references count="3">
          <reference field="12" count="1" selected="0">
            <x v="51"/>
          </reference>
          <reference field="14" count="5">
            <x v="0"/>
            <x v="134"/>
            <x v="135"/>
            <x v="136"/>
            <x v="137"/>
          </reference>
          <reference field="16" count="1" selected="0">
            <x v="1"/>
          </reference>
        </references>
      </pivotArea>
    </format>
    <format dxfId="1844">
      <pivotArea dataOnly="0" labelOnly="1" fieldPosition="0">
        <references count="3">
          <reference field="12" count="1" selected="0">
            <x v="61"/>
          </reference>
          <reference field="14" count="3">
            <x v="126"/>
            <x v="127"/>
            <x v="128"/>
          </reference>
          <reference field="16" count="1" selected="0">
            <x v="1"/>
          </reference>
        </references>
      </pivotArea>
    </format>
    <format dxfId="1843">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842">
      <pivotArea dataOnly="0" labelOnly="1" fieldPosition="0">
        <references count="3">
          <reference field="12" count="1" selected="0">
            <x v="63"/>
          </reference>
          <reference field="14" count="4">
            <x v="138"/>
            <x v="139"/>
            <x v="140"/>
            <x v="141"/>
          </reference>
          <reference field="16" count="1" selected="0">
            <x v="1"/>
          </reference>
        </references>
      </pivotArea>
    </format>
    <format dxfId="1841">
      <pivotArea dataOnly="0" labelOnly="1" fieldPosition="0">
        <references count="3">
          <reference field="12" count="1" selected="0">
            <x v="64"/>
          </reference>
          <reference field="14" count="4">
            <x v="138"/>
            <x v="139"/>
            <x v="140"/>
            <x v="141"/>
          </reference>
          <reference field="16" count="1" selected="0">
            <x v="1"/>
          </reference>
        </references>
      </pivotArea>
    </format>
    <format dxfId="1840">
      <pivotArea dataOnly="0" labelOnly="1" fieldPosition="0">
        <references count="3">
          <reference field="12" count="1" selected="0">
            <x v="5"/>
          </reference>
          <reference field="14" count="6">
            <x v="43"/>
            <x v="55"/>
            <x v="59"/>
            <x v="100"/>
            <x v="117"/>
            <x v="118"/>
          </reference>
          <reference field="16" count="1" selected="0">
            <x v="2"/>
          </reference>
        </references>
      </pivotArea>
    </format>
    <format dxfId="1839">
      <pivotArea dataOnly="0" labelOnly="1" fieldPosition="0">
        <references count="3">
          <reference field="12" count="1" selected="0">
            <x v="49"/>
          </reference>
          <reference field="14" count="5">
            <x v="0"/>
            <x v="134"/>
            <x v="135"/>
            <x v="136"/>
            <x v="137"/>
          </reference>
          <reference field="16" count="1" selected="0">
            <x v="2"/>
          </reference>
        </references>
      </pivotArea>
    </format>
    <format dxfId="1838">
      <pivotArea dataOnly="0" labelOnly="1" fieldPosition="0">
        <references count="3">
          <reference field="12" count="1" selected="0">
            <x v="61"/>
          </reference>
          <reference field="14" count="3">
            <x v="126"/>
            <x v="127"/>
            <x v="128"/>
          </reference>
          <reference field="16" count="1" selected="0">
            <x v="2"/>
          </reference>
        </references>
      </pivotArea>
    </format>
    <format dxfId="1837">
      <pivotArea dataOnly="0" labelOnly="1" fieldPosition="0">
        <references count="3">
          <reference field="12" count="1" selected="0">
            <x v="62"/>
          </reference>
          <reference field="14" count="5">
            <x v="129"/>
            <x v="130"/>
            <x v="131"/>
            <x v="132"/>
            <x v="133"/>
          </reference>
          <reference field="16" count="1" selected="0">
            <x v="2"/>
          </reference>
        </references>
      </pivotArea>
    </format>
    <format dxfId="1836">
      <pivotArea dataOnly="0" labelOnly="1" fieldPosition="0">
        <references count="3">
          <reference field="12" count="1" selected="0">
            <x v="63"/>
          </reference>
          <reference field="14" count="4">
            <x v="138"/>
            <x v="139"/>
            <x v="140"/>
            <x v="141"/>
          </reference>
          <reference field="16" count="1" selected="0">
            <x v="2"/>
          </reference>
        </references>
      </pivotArea>
    </format>
    <format dxfId="1835">
      <pivotArea dataOnly="0" labelOnly="1" fieldPosition="0">
        <references count="3">
          <reference field="12" count="1" selected="0">
            <x v="64"/>
          </reference>
          <reference field="14" count="4">
            <x v="138"/>
            <x v="139"/>
            <x v="140"/>
            <x v="141"/>
          </reference>
          <reference field="16" count="1" selected="0">
            <x v="2"/>
          </reference>
        </references>
      </pivotArea>
    </format>
    <format dxfId="1834">
      <pivotArea dataOnly="0" labelOnly="1" fieldPosition="0">
        <references count="3">
          <reference field="12" count="1" selected="0">
            <x v="50"/>
          </reference>
          <reference field="14" count="6">
            <x v="0"/>
            <x v="134"/>
            <x v="135"/>
            <x v="136"/>
            <x v="137"/>
            <x v="157"/>
          </reference>
          <reference field="16" count="1" selected="0">
            <x v="3"/>
          </reference>
        </references>
      </pivotArea>
    </format>
    <format dxfId="1833">
      <pivotArea dataOnly="0" labelOnly="1" fieldPosition="0">
        <references count="3">
          <reference field="12" count="1" selected="0">
            <x v="61"/>
          </reference>
          <reference field="14" count="9">
            <x v="126"/>
            <x v="127"/>
            <x v="128"/>
            <x v="129"/>
            <x v="130"/>
            <x v="131"/>
            <x v="132"/>
            <x v="133"/>
            <x v="156"/>
          </reference>
          <reference field="16" count="1" selected="0">
            <x v="3"/>
          </reference>
        </references>
      </pivotArea>
    </format>
    <format dxfId="1832">
      <pivotArea dataOnly="0" labelOnly="1" fieldPosition="0">
        <references count="3">
          <reference field="12" count="1" selected="0">
            <x v="63"/>
          </reference>
          <reference field="14" count="4">
            <x v="138"/>
            <x v="139"/>
            <x v="140"/>
            <x v="141"/>
          </reference>
          <reference field="16" count="1" selected="0">
            <x v="3"/>
          </reference>
        </references>
      </pivotArea>
    </format>
    <format dxfId="1831">
      <pivotArea dataOnly="0" labelOnly="1" fieldPosition="0">
        <references count="3">
          <reference field="12" count="1" selected="0">
            <x v="64"/>
          </reference>
          <reference field="14" count="4">
            <x v="138"/>
            <x v="139"/>
            <x v="140"/>
            <x v="141"/>
          </reference>
          <reference field="16" count="1" selected="0">
            <x v="3"/>
          </reference>
        </references>
      </pivotArea>
    </format>
    <format dxfId="1830">
      <pivotArea dataOnly="0" labelOnly="1" fieldPosition="0">
        <references count="3">
          <reference field="12" count="1" selected="0">
            <x v="78"/>
          </reference>
          <reference field="14" count="1">
            <x v="158"/>
          </reference>
          <reference field="16" count="1" selected="0">
            <x v="3"/>
          </reference>
        </references>
      </pivotArea>
    </format>
    <format dxfId="1829">
      <pivotArea dataOnly="0" labelOnly="1" fieldPosition="0">
        <references count="3">
          <reference field="12" count="1" selected="0">
            <x v="81"/>
          </reference>
          <reference field="14" count="1">
            <x v="163"/>
          </reference>
          <reference field="16" count="1" selected="0">
            <x v="4"/>
          </reference>
        </references>
      </pivotArea>
    </format>
    <format dxfId="1828">
      <pivotArea dataOnly="0" labelOnly="1" fieldPosition="0">
        <references count="3">
          <reference field="12" count="1" selected="0">
            <x v="82"/>
          </reference>
          <reference field="14" count="1">
            <x v="164"/>
          </reference>
          <reference field="16" count="1" selected="0">
            <x v="4"/>
          </reference>
        </references>
      </pivotArea>
    </format>
    <format dxfId="1827">
      <pivotArea dataOnly="0" labelOnly="1" fieldPosition="0">
        <references count="3">
          <reference field="12" count="1" selected="0">
            <x v="83"/>
          </reference>
          <reference field="14" count="2">
            <x v="165"/>
            <x v="166"/>
          </reference>
          <reference field="16" count="1" selected="0">
            <x v="4"/>
          </reference>
        </references>
      </pivotArea>
    </format>
    <format dxfId="1826">
      <pivotArea dataOnly="0" labelOnly="1" fieldPosition="0">
        <references count="3">
          <reference field="12" count="1" selected="0">
            <x v="85"/>
          </reference>
          <reference field="14" count="1">
            <x v="128"/>
          </reference>
          <reference field="16" count="1" selected="0">
            <x v="4"/>
          </reference>
        </references>
      </pivotArea>
    </format>
    <format dxfId="1825">
      <pivotArea dataOnly="0" labelOnly="1" fieldPosition="0">
        <references count="3">
          <reference field="12" count="1" selected="0">
            <x v="10"/>
          </reference>
          <reference field="14" count="5">
            <x v="2"/>
            <x v="4"/>
            <x v="7"/>
            <x v="8"/>
            <x v="12"/>
          </reference>
          <reference field="16" count="1" selected="0">
            <x v="5"/>
          </reference>
        </references>
      </pivotArea>
    </format>
    <format dxfId="1824">
      <pivotArea dataOnly="0" labelOnly="1" fieldPosition="0">
        <references count="3">
          <reference field="12" count="1" selected="0">
            <x v="11"/>
          </reference>
          <reference field="14" count="2">
            <x v="1"/>
            <x v="3"/>
          </reference>
          <reference field="16" count="1" selected="0">
            <x v="5"/>
          </reference>
        </references>
      </pivotArea>
    </format>
    <format dxfId="1823">
      <pivotArea dataOnly="0" labelOnly="1" fieldPosition="0">
        <references count="3">
          <reference field="12" count="1" selected="0">
            <x v="20"/>
          </reference>
          <reference field="14" count="3">
            <x v="90"/>
            <x v="91"/>
            <x v="92"/>
          </reference>
          <reference field="16" count="1" selected="0">
            <x v="5"/>
          </reference>
        </references>
      </pivotArea>
    </format>
    <format dxfId="1822">
      <pivotArea dataOnly="0" labelOnly="1" fieldPosition="0">
        <references count="3">
          <reference field="12" count="1" selected="0">
            <x v="21"/>
          </reference>
          <reference field="14" count="1">
            <x v="54"/>
          </reference>
          <reference field="16" count="1" selected="0">
            <x v="6"/>
          </reference>
        </references>
      </pivotArea>
    </format>
    <format dxfId="1821">
      <pivotArea dataOnly="0" labelOnly="1" fieldPosition="0">
        <references count="3">
          <reference field="12" count="1" selected="0">
            <x v="35"/>
          </reference>
          <reference field="14" count="1">
            <x v="88"/>
          </reference>
          <reference field="16" count="1" selected="0">
            <x v="6"/>
          </reference>
        </references>
      </pivotArea>
    </format>
    <format dxfId="1820">
      <pivotArea dataOnly="0" labelOnly="1" fieldPosition="0">
        <references count="3">
          <reference field="12" count="1" selected="0">
            <x v="61"/>
          </reference>
          <reference field="14" count="3">
            <x v="126"/>
            <x v="127"/>
            <x v="128"/>
          </reference>
          <reference field="16" count="1" selected="0">
            <x v="6"/>
          </reference>
        </references>
      </pivotArea>
    </format>
    <format dxfId="1819">
      <pivotArea dataOnly="0" labelOnly="1" fieldPosition="0">
        <references count="3">
          <reference field="12" count="1" selected="0">
            <x v="63"/>
          </reference>
          <reference field="14" count="4">
            <x v="138"/>
            <x v="139"/>
            <x v="140"/>
            <x v="141"/>
          </reference>
          <reference field="16" count="1" selected="0">
            <x v="6"/>
          </reference>
        </references>
      </pivotArea>
    </format>
    <format dxfId="1818">
      <pivotArea dataOnly="0" labelOnly="1" fieldPosition="0">
        <references count="3">
          <reference field="12" count="1" selected="0">
            <x v="79"/>
          </reference>
          <reference field="14" count="1">
            <x v="159"/>
          </reference>
          <reference field="16" count="1" selected="0">
            <x v="6"/>
          </reference>
        </references>
      </pivotArea>
    </format>
    <format dxfId="1817">
      <pivotArea dataOnly="0" labelOnly="1" fieldPosition="0">
        <references count="3">
          <reference field="12" count="1" selected="0">
            <x v="61"/>
          </reference>
          <reference field="14" count="3">
            <x v="126"/>
            <x v="127"/>
            <x v="128"/>
          </reference>
          <reference field="16" count="1" selected="0">
            <x v="7"/>
          </reference>
        </references>
      </pivotArea>
    </format>
    <format dxfId="1816">
      <pivotArea dataOnly="0" labelOnly="1" fieldPosition="0">
        <references count="3">
          <reference field="12" count="1" selected="0">
            <x v="40"/>
          </reference>
          <reference field="14" count="6">
            <x v="13"/>
            <x v="14"/>
            <x v="15"/>
            <x v="16"/>
            <x v="17"/>
            <x v="171"/>
          </reference>
          <reference field="16" count="1" selected="0">
            <x v="8"/>
          </reference>
        </references>
      </pivotArea>
    </format>
    <format dxfId="1815">
      <pivotArea dataOnly="0" labelOnly="1" fieldPosition="0">
        <references count="3">
          <reference field="12" count="1" selected="0">
            <x v="61"/>
          </reference>
          <reference field="14" count="3">
            <x v="126"/>
            <x v="127"/>
            <x v="128"/>
          </reference>
          <reference field="16" count="1" selected="0">
            <x v="8"/>
          </reference>
        </references>
      </pivotArea>
    </format>
    <format dxfId="1814">
      <pivotArea dataOnly="0" labelOnly="1" fieldPosition="0">
        <references count="3">
          <reference field="12" count="1" selected="0">
            <x v="87"/>
          </reference>
          <reference field="14" count="1">
            <x v="170"/>
          </reference>
          <reference field="16" count="1" selected="0">
            <x v="8"/>
          </reference>
        </references>
      </pivotArea>
    </format>
    <format dxfId="1813">
      <pivotArea dataOnly="0" labelOnly="1" fieldPosition="0">
        <references count="3">
          <reference field="12" count="1" selected="0">
            <x v="88"/>
          </reference>
          <reference field="14" count="1">
            <x v="172"/>
          </reference>
          <reference field="16" count="1" selected="0">
            <x v="8"/>
          </reference>
        </references>
      </pivotArea>
    </format>
    <format dxfId="1812">
      <pivotArea dataOnly="0" labelOnly="1" fieldPosition="0">
        <references count="3">
          <reference field="12" count="1" selected="0">
            <x v="89"/>
          </reference>
          <reference field="14" count="1">
            <x v="173"/>
          </reference>
          <reference field="16" count="1" selected="0">
            <x v="8"/>
          </reference>
        </references>
      </pivotArea>
    </format>
    <format dxfId="1811">
      <pivotArea dataOnly="0" labelOnly="1" fieldPosition="0">
        <references count="3">
          <reference field="12" count="1" selected="0">
            <x v="90"/>
          </reference>
          <reference field="14" count="1">
            <x v="174"/>
          </reference>
          <reference field="16" count="1" selected="0">
            <x v="8"/>
          </reference>
        </references>
      </pivotArea>
    </format>
    <format dxfId="1810">
      <pivotArea dataOnly="0" labelOnly="1" fieldPosition="0">
        <references count="3">
          <reference field="12" count="1" selected="0">
            <x v="91"/>
          </reference>
          <reference field="14" count="1">
            <x v="175"/>
          </reference>
          <reference field="16" count="1" selected="0">
            <x v="8"/>
          </reference>
        </references>
      </pivotArea>
    </format>
    <format dxfId="1809">
      <pivotArea dataOnly="0" labelOnly="1" fieldPosition="0">
        <references count="3">
          <reference field="12" count="1" selected="0">
            <x v="92"/>
          </reference>
          <reference field="14" count="5">
            <x v="18"/>
            <x v="19"/>
            <x v="20"/>
            <x v="21"/>
            <x v="22"/>
          </reference>
          <reference field="16" count="1" selected="0">
            <x v="8"/>
          </reference>
        </references>
      </pivotArea>
    </format>
    <format dxfId="1808">
      <pivotArea dataOnly="0" labelOnly="1" fieldPosition="0">
        <references count="3">
          <reference field="12" count="1" selected="0">
            <x v="93"/>
          </reference>
          <reference field="14" count="1">
            <x v="176"/>
          </reference>
          <reference field="16" count="1" selected="0">
            <x v="8"/>
          </reference>
        </references>
      </pivotArea>
    </format>
    <format dxfId="1807">
      <pivotArea dataOnly="0" labelOnly="1" fieldPosition="0">
        <references count="3">
          <reference field="12" count="1" selected="0">
            <x v="24"/>
          </reference>
          <reference field="14" count="3">
            <x v="123"/>
            <x v="124"/>
            <x v="125"/>
          </reference>
          <reference field="16" count="1" selected="0">
            <x v="9"/>
          </reference>
        </references>
      </pivotArea>
    </format>
    <format dxfId="1806">
      <pivotArea dataOnly="0" labelOnly="1" fieldPosition="0">
        <references count="3">
          <reference field="12" count="1" selected="0">
            <x v="27"/>
          </reference>
          <reference field="14" count="1">
            <x v="27"/>
          </reference>
          <reference field="16" count="1" selected="0">
            <x v="9"/>
          </reference>
        </references>
      </pivotArea>
    </format>
    <format dxfId="1805">
      <pivotArea dataOnly="0" labelOnly="1" fieldPosition="0">
        <references count="3">
          <reference field="12" count="1" selected="0">
            <x v="28"/>
          </reference>
          <reference field="14" count="3">
            <x v="120"/>
            <x v="121"/>
            <x v="122"/>
          </reference>
          <reference field="16" count="1" selected="0">
            <x v="9"/>
          </reference>
        </references>
      </pivotArea>
    </format>
    <format dxfId="1804">
      <pivotArea dataOnly="0" labelOnly="1" fieldPosition="0">
        <references count="3">
          <reference field="12" count="1" selected="0">
            <x v="29"/>
          </reference>
          <reference field="14" count="3">
            <x v="102"/>
            <x v="110"/>
            <x v="111"/>
          </reference>
          <reference field="16" count="1" selected="0">
            <x v="9"/>
          </reference>
        </references>
      </pivotArea>
    </format>
    <format dxfId="1803">
      <pivotArea dataOnly="0" labelOnly="1" fieldPosition="0">
        <references count="3">
          <reference field="12" count="1" selected="0">
            <x v="33"/>
          </reference>
          <reference field="14" count="1">
            <x v="68"/>
          </reference>
          <reference field="16" count="1" selected="0">
            <x v="9"/>
          </reference>
        </references>
      </pivotArea>
    </format>
    <format dxfId="1802">
      <pivotArea dataOnly="0" labelOnly="1" fieldPosition="0">
        <references count="3">
          <reference field="12" count="1" selected="0">
            <x v="37"/>
          </reference>
          <reference field="14" count="1">
            <x v="65"/>
          </reference>
          <reference field="16" count="1" selected="0">
            <x v="9"/>
          </reference>
        </references>
      </pivotArea>
    </format>
    <format dxfId="1801">
      <pivotArea dataOnly="0" labelOnly="1" fieldPosition="0">
        <references count="3">
          <reference field="12" count="1" selected="0">
            <x v="53"/>
          </reference>
          <reference field="14" count="2">
            <x v="103"/>
            <x v="104"/>
          </reference>
          <reference field="16" count="1" selected="0">
            <x v="9"/>
          </reference>
        </references>
      </pivotArea>
    </format>
    <format dxfId="1800">
      <pivotArea dataOnly="0" labelOnly="1" fieldPosition="0">
        <references count="3">
          <reference field="12" count="1" selected="0">
            <x v="61"/>
          </reference>
          <reference field="14" count="4">
            <x v="126"/>
            <x v="127"/>
            <x v="128"/>
            <x v="132"/>
          </reference>
          <reference field="16" count="1" selected="0">
            <x v="9"/>
          </reference>
        </references>
      </pivotArea>
    </format>
    <format dxfId="1799">
      <pivotArea dataOnly="0" labelOnly="1" fieldPosition="0">
        <references count="3">
          <reference field="12" count="1" selected="0">
            <x v="95"/>
          </reference>
          <reference field="14" count="1">
            <x v="179"/>
          </reference>
          <reference field="16" count="1" selected="0">
            <x v="9"/>
          </reference>
        </references>
      </pivotArea>
    </format>
    <format dxfId="1798">
      <pivotArea dataOnly="0" labelOnly="1" fieldPosition="0">
        <references count="3">
          <reference field="12" count="1" selected="0">
            <x v="96"/>
          </reference>
          <reference field="14" count="2">
            <x v="181"/>
            <x v="182"/>
          </reference>
          <reference field="16" count="1" selected="0">
            <x v="9"/>
          </reference>
        </references>
      </pivotArea>
    </format>
    <format dxfId="1797">
      <pivotArea dataOnly="0" labelOnly="1" fieldPosition="0">
        <references count="3">
          <reference field="12" count="1" selected="0">
            <x v="97"/>
          </reference>
          <reference field="14" count="1">
            <x v="183"/>
          </reference>
          <reference field="16" count="1" selected="0">
            <x v="9"/>
          </reference>
        </references>
      </pivotArea>
    </format>
    <format dxfId="1796">
      <pivotArea dataOnly="0" labelOnly="1" fieldPosition="0">
        <references count="3">
          <reference field="12" count="1" selected="0">
            <x v="98"/>
          </reference>
          <reference field="14" count="1">
            <x v="184"/>
          </reference>
          <reference field="16" count="1" selected="0">
            <x v="9"/>
          </reference>
        </references>
      </pivotArea>
    </format>
    <format dxfId="1795">
      <pivotArea dataOnly="0" labelOnly="1" fieldPosition="0">
        <references count="3">
          <reference field="12" count="1" selected="0">
            <x v="99"/>
          </reference>
          <reference field="14" count="1">
            <x v="185"/>
          </reference>
          <reference field="16" count="1" selected="0">
            <x v="9"/>
          </reference>
        </references>
      </pivotArea>
    </format>
    <format dxfId="1794">
      <pivotArea dataOnly="0" labelOnly="1" fieldPosition="0">
        <references count="3">
          <reference field="12" count="1" selected="0">
            <x v="92"/>
          </reference>
          <reference field="14" count="5">
            <x v="18"/>
            <x v="19"/>
            <x v="20"/>
            <x v="21"/>
            <x v="22"/>
          </reference>
          <reference field="16" count="0" selected="0"/>
        </references>
      </pivotArea>
    </format>
    <format dxfId="1793">
      <pivotArea dataOnly="0" labelOnly="1" fieldPosition="0">
        <references count="3">
          <reference field="12" count="1" selected="0">
            <x v="92"/>
          </reference>
          <reference field="14" count="5">
            <x v="18"/>
            <x v="19"/>
            <x v="20"/>
            <x v="21"/>
            <x v="22"/>
          </reference>
          <reference field="16" count="0" selected="0"/>
        </references>
      </pivotArea>
    </format>
    <format dxfId="1792">
      <pivotArea dataOnly="0" labelOnly="1" fieldPosition="0">
        <references count="3">
          <reference field="12" count="1" selected="0">
            <x v="92"/>
          </reference>
          <reference field="14" count="5">
            <x v="18"/>
            <x v="19"/>
            <x v="20"/>
            <x v="21"/>
            <x v="22"/>
          </reference>
          <reference field="16" count="0" selected="0"/>
        </references>
      </pivotArea>
    </format>
    <format dxfId="1791">
      <pivotArea dataOnly="0" labelOnly="1" fieldPosition="0">
        <references count="3">
          <reference field="12" count="1" selected="0">
            <x v="92"/>
          </reference>
          <reference field="14" count="5">
            <x v="18"/>
            <x v="19"/>
            <x v="20"/>
            <x v="21"/>
            <x v="22"/>
          </reference>
          <reference field="16" count="0" selected="0"/>
        </references>
      </pivotArea>
    </format>
    <format dxfId="1790">
      <pivotArea dataOnly="0" labelOnly="1" fieldPosition="0">
        <references count="3">
          <reference field="12" count="1" selected="0">
            <x v="92"/>
          </reference>
          <reference field="14" count="5">
            <x v="18"/>
            <x v="19"/>
            <x v="20"/>
            <x v="21"/>
            <x v="22"/>
          </reference>
          <reference field="16" count="0" selected="0"/>
        </references>
      </pivotArea>
    </format>
    <format dxfId="1789">
      <pivotArea field="16" type="button" dataOnly="0" labelOnly="1" outline="0" axis="axisRow" fieldPosition="0"/>
    </format>
    <format dxfId="1788">
      <pivotArea dataOnly="0" labelOnly="1" fieldPosition="0">
        <references count="1">
          <reference field="16" count="0"/>
        </references>
      </pivotArea>
    </format>
    <format dxfId="1787">
      <pivotArea dataOnly="0" labelOnly="1" grandRow="1" outline="0" fieldPosition="0"/>
    </format>
    <format dxfId="1786">
      <pivotArea dataOnly="0" labelOnly="1" fieldPosition="0">
        <references count="2">
          <reference field="12" count="7">
            <x v="17"/>
            <x v="58"/>
            <x v="59"/>
            <x v="111"/>
            <x v="117"/>
            <x v="118"/>
            <x v="119"/>
          </reference>
          <reference field="16" count="0" selected="0"/>
        </references>
      </pivotArea>
    </format>
    <format dxfId="1785">
      <pivotArea dataOnly="0" labelOnly="1" fieldPosition="0">
        <references count="3">
          <reference field="12" count="1" selected="0">
            <x v="17"/>
          </reference>
          <reference field="14" count="1">
            <x v="230"/>
          </reference>
          <reference field="16" count="0" selected="0"/>
        </references>
      </pivotArea>
    </format>
    <format dxfId="1784">
      <pivotArea dataOnly="0" labelOnly="1" fieldPosition="0">
        <references count="3">
          <reference field="12" count="1" selected="0">
            <x v="58"/>
          </reference>
          <reference field="14" count="1">
            <x v="98"/>
          </reference>
          <reference field="16" count="0" selected="0"/>
        </references>
      </pivotArea>
    </format>
    <format dxfId="1783">
      <pivotArea dataOnly="0" labelOnly="1" fieldPosition="0">
        <references count="3">
          <reference field="12" count="1" selected="0">
            <x v="59"/>
          </reference>
          <reference field="14" count="1">
            <x v="97"/>
          </reference>
          <reference field="16" count="0" selected="0"/>
        </references>
      </pivotArea>
    </format>
    <format dxfId="1782">
      <pivotArea dataOnly="0" labelOnly="1" fieldPosition="0">
        <references count="3">
          <reference field="12" count="1" selected="0">
            <x v="111"/>
          </reference>
          <reference field="14" count="1">
            <x v="220"/>
          </reference>
          <reference field="16" count="0" selected="0"/>
        </references>
      </pivotArea>
    </format>
    <format dxfId="1781">
      <pivotArea dataOnly="0" labelOnly="1" fieldPosition="0">
        <references count="3">
          <reference field="12" count="1" selected="0">
            <x v="117"/>
          </reference>
          <reference field="14" count="1">
            <x v="226"/>
          </reference>
          <reference field="16" count="0" selected="0"/>
        </references>
      </pivotArea>
    </format>
    <format dxfId="1780">
      <pivotArea dataOnly="0" labelOnly="1" fieldPosition="0">
        <references count="3">
          <reference field="12" count="1" selected="0">
            <x v="118"/>
          </reference>
          <reference field="14" count="1">
            <x v="228"/>
          </reference>
          <reference field="16" count="0" selected="0"/>
        </references>
      </pivotArea>
    </format>
    <format dxfId="1779">
      <pivotArea dataOnly="0" labelOnly="1" fieldPosition="0">
        <references count="3">
          <reference field="12" count="1" selected="0">
            <x v="119"/>
          </reference>
          <reference field="14" count="1">
            <x v="229"/>
          </reference>
          <reference field="16" count="0" selected="0"/>
        </references>
      </pivotArea>
    </format>
    <format dxfId="1778">
      <pivotArea field="16" type="button" dataOnly="0" labelOnly="1" outline="0" axis="axisRow" fieldPosition="0"/>
    </format>
    <format dxfId="1777">
      <pivotArea dataOnly="0" labelOnly="1" fieldPosition="0">
        <references count="1">
          <reference field="16" count="0"/>
        </references>
      </pivotArea>
    </format>
    <format dxfId="1776">
      <pivotArea dataOnly="0" labelOnly="1" grandRow="1" outline="0" fieldPosition="0"/>
    </format>
    <format dxfId="1775">
      <pivotArea dataOnly="0" labelOnly="1" fieldPosition="0">
        <references count="2">
          <reference field="12" count="7">
            <x v="17"/>
            <x v="58"/>
            <x v="59"/>
            <x v="111"/>
            <x v="117"/>
            <x v="118"/>
            <x v="119"/>
          </reference>
          <reference field="16" count="0" selected="0"/>
        </references>
      </pivotArea>
    </format>
    <format dxfId="1774">
      <pivotArea dataOnly="0" labelOnly="1" fieldPosition="0">
        <references count="3">
          <reference field="12" count="1" selected="0">
            <x v="17"/>
          </reference>
          <reference field="14" count="1">
            <x v="230"/>
          </reference>
          <reference field="16" count="0" selected="0"/>
        </references>
      </pivotArea>
    </format>
    <format dxfId="1773">
      <pivotArea dataOnly="0" labelOnly="1" fieldPosition="0">
        <references count="3">
          <reference field="12" count="1" selected="0">
            <x v="58"/>
          </reference>
          <reference field="14" count="1">
            <x v="98"/>
          </reference>
          <reference field="16" count="0" selected="0"/>
        </references>
      </pivotArea>
    </format>
    <format dxfId="1772">
      <pivotArea dataOnly="0" labelOnly="1" fieldPosition="0">
        <references count="3">
          <reference field="12" count="1" selected="0">
            <x v="59"/>
          </reference>
          <reference field="14" count="1">
            <x v="97"/>
          </reference>
          <reference field="16" count="0" selected="0"/>
        </references>
      </pivotArea>
    </format>
    <format dxfId="1771">
      <pivotArea dataOnly="0" labelOnly="1" fieldPosition="0">
        <references count="3">
          <reference field="12" count="1" selected="0">
            <x v="111"/>
          </reference>
          <reference field="14" count="1">
            <x v="220"/>
          </reference>
          <reference field="16" count="0" selected="0"/>
        </references>
      </pivotArea>
    </format>
    <format dxfId="1770">
      <pivotArea dataOnly="0" labelOnly="1" fieldPosition="0">
        <references count="3">
          <reference field="12" count="1" selected="0">
            <x v="117"/>
          </reference>
          <reference field="14" count="1">
            <x v="226"/>
          </reference>
          <reference field="16" count="0" selected="0"/>
        </references>
      </pivotArea>
    </format>
    <format dxfId="1769">
      <pivotArea dataOnly="0" labelOnly="1" fieldPosition="0">
        <references count="3">
          <reference field="12" count="1" selected="0">
            <x v="118"/>
          </reference>
          <reference field="14" count="1">
            <x v="228"/>
          </reference>
          <reference field="16" count="0" selected="0"/>
        </references>
      </pivotArea>
    </format>
    <format dxfId="1768">
      <pivotArea dataOnly="0" labelOnly="1" fieldPosition="0">
        <references count="3">
          <reference field="12" count="1" selected="0">
            <x v="119"/>
          </reference>
          <reference field="14" count="1">
            <x v="229"/>
          </reference>
          <reference field="16" count="0" selected="0"/>
        </references>
      </pivotArea>
    </format>
    <format dxfId="1767">
      <pivotArea field="16" type="button" dataOnly="0" labelOnly="1" outline="0" axis="axisRow" fieldPosition="0"/>
    </format>
    <format dxfId="1766">
      <pivotArea dataOnly="0" labelOnly="1" fieldPosition="0">
        <references count="1">
          <reference field="16" count="0"/>
        </references>
      </pivotArea>
    </format>
    <format dxfId="1765">
      <pivotArea dataOnly="0" labelOnly="1" grandRow="1" outline="0" fieldPosition="0"/>
    </format>
    <format dxfId="1764">
      <pivotArea dataOnly="0" labelOnly="1" fieldPosition="0">
        <references count="2">
          <reference field="12" count="17">
            <x v="0"/>
            <x v="1"/>
            <x v="2"/>
            <x v="25"/>
            <x v="61"/>
            <x v="62"/>
            <x v="63"/>
            <x v="64"/>
            <x v="66"/>
            <x v="100"/>
            <x v="101"/>
            <x v="102"/>
            <x v="103"/>
            <x v="104"/>
            <x v="105"/>
            <x v="106"/>
            <x v="107"/>
          </reference>
          <reference field="16" count="1" selected="0">
            <x v="0"/>
          </reference>
        </references>
      </pivotArea>
    </format>
    <format dxfId="1763">
      <pivotArea dataOnly="0" labelOnly="1" fieldPosition="0">
        <references count="2">
          <reference field="12" count="17">
            <x v="6"/>
            <x v="7"/>
            <x v="9"/>
            <x v="13"/>
            <x v="19"/>
            <x v="48"/>
            <x v="61"/>
            <x v="62"/>
            <x v="63"/>
            <x v="64"/>
            <x v="75"/>
            <x v="77"/>
            <x v="101"/>
            <x v="103"/>
            <x v="111"/>
            <x v="112"/>
            <x v="113"/>
          </reference>
          <reference field="16" count="1" selected="0">
            <x v="1"/>
          </reference>
        </references>
      </pivotArea>
    </format>
    <format dxfId="1762">
      <pivotArea dataOnly="0" labelOnly="1" fieldPosition="0">
        <references count="2">
          <reference field="12" count="17">
            <x v="5"/>
            <x v="26"/>
            <x v="48"/>
            <x v="61"/>
            <x v="62"/>
            <x v="63"/>
            <x v="64"/>
            <x v="66"/>
            <x v="70"/>
            <x v="72"/>
            <x v="75"/>
            <x v="101"/>
            <x v="103"/>
            <x v="108"/>
            <x v="109"/>
            <x v="110"/>
            <x v="111"/>
          </reference>
          <reference field="16" count="1" selected="0">
            <x v="2"/>
          </reference>
        </references>
      </pivotArea>
    </format>
    <format dxfId="1761">
      <pivotArea dataOnly="0" labelOnly="1" fieldPosition="0">
        <references count="2">
          <reference field="12" count="22">
            <x v="15"/>
            <x v="17"/>
            <x v="46"/>
            <x v="48"/>
            <x v="58"/>
            <x v="59"/>
            <x v="60"/>
            <x v="61"/>
            <x v="62"/>
            <x v="63"/>
            <x v="64"/>
            <x v="80"/>
            <x v="101"/>
            <x v="103"/>
            <x v="111"/>
            <x v="114"/>
            <x v="115"/>
            <x v="116"/>
            <x v="117"/>
            <x v="118"/>
            <x v="119"/>
            <x v="120"/>
          </reference>
          <reference field="16" count="1" selected="0">
            <x v="3"/>
          </reference>
        </references>
      </pivotArea>
    </format>
    <format dxfId="1760">
      <pivotArea dataOnly="0" labelOnly="1" fieldPosition="0">
        <references count="2">
          <reference field="12" count="6">
            <x v="39"/>
            <x v="81"/>
            <x v="82"/>
            <x v="83"/>
            <x v="84"/>
            <x v="85"/>
          </reference>
          <reference field="16" count="1" selected="0">
            <x v="4"/>
          </reference>
        </references>
      </pivotArea>
    </format>
    <format dxfId="1759">
      <pivotArea dataOnly="0" labelOnly="1" fieldPosition="0">
        <references count="2">
          <reference field="12" count="7">
            <x v="10"/>
            <x v="11"/>
            <x v="16"/>
            <x v="20"/>
            <x v="54"/>
            <x v="85"/>
            <x v="122"/>
          </reference>
          <reference field="16" count="1" selected="0">
            <x v="5"/>
          </reference>
        </references>
      </pivotArea>
    </format>
    <format dxfId="1758">
      <pivotArea dataOnly="0" labelOnly="1" fieldPosition="0">
        <references count="2">
          <reference field="12" count="9">
            <x v="8"/>
            <x v="21"/>
            <x v="32"/>
            <x v="34"/>
            <x v="35"/>
            <x v="44"/>
            <x v="56"/>
            <x v="85"/>
            <x v="121"/>
          </reference>
          <reference field="16" count="1" selected="0">
            <x v="6"/>
          </reference>
        </references>
      </pivotArea>
    </format>
    <format dxfId="1757">
      <pivotArea dataOnly="0" labelOnly="1" fieldPosition="0">
        <references count="2">
          <reference field="12" count="2">
            <x v="42"/>
            <x v="85"/>
          </reference>
          <reference field="16" count="1" selected="0">
            <x v="7"/>
          </reference>
        </references>
      </pivotArea>
    </format>
    <format dxfId="1756">
      <pivotArea dataOnly="0" labelOnly="1" fieldPosition="0">
        <references count="2">
          <reference field="12" count="13">
            <x v="40"/>
            <x v="45"/>
            <x v="57"/>
            <x v="85"/>
            <x v="87"/>
            <x v="88"/>
            <x v="90"/>
            <x v="92"/>
            <x v="93"/>
            <x v="95"/>
            <x v="123"/>
            <x v="124"/>
            <x v="125"/>
          </reference>
          <reference field="16" count="1" selected="0">
            <x v="8"/>
          </reference>
        </references>
      </pivotArea>
    </format>
    <format dxfId="1755">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1754">
      <pivotArea dataOnly="0" labelOnly="1" fieldPosition="0">
        <references count="3">
          <reference field="12" count="1" selected="0">
            <x v="0"/>
          </reference>
          <reference field="14" count="3">
            <x v="199"/>
            <x v="203"/>
            <x v="204"/>
          </reference>
          <reference field="16" count="1" selected="0">
            <x v="0"/>
          </reference>
        </references>
      </pivotArea>
    </format>
    <format dxfId="1753">
      <pivotArea dataOnly="0" labelOnly="1" fieldPosition="0">
        <references count="3">
          <reference field="12" count="1" selected="0">
            <x v="1"/>
          </reference>
          <reference field="14" count="3">
            <x v="95"/>
            <x v="96"/>
            <x v="197"/>
          </reference>
          <reference field="16" count="1" selected="0">
            <x v="0"/>
          </reference>
        </references>
      </pivotArea>
    </format>
    <format dxfId="1752">
      <pivotArea dataOnly="0" labelOnly="1" fieldPosition="0">
        <references count="3">
          <reference field="12" count="1" selected="0">
            <x v="2"/>
          </reference>
          <reference field="14" count="1">
            <x v="198"/>
          </reference>
          <reference field="16" count="1" selected="0">
            <x v="0"/>
          </reference>
        </references>
      </pivotArea>
    </format>
    <format dxfId="1751">
      <pivotArea dataOnly="0" labelOnly="1" fieldPosition="0">
        <references count="3">
          <reference field="12" count="1" selected="0">
            <x v="25"/>
          </reference>
          <reference field="14" count="3">
            <x v="5"/>
            <x v="6"/>
            <x v="148"/>
          </reference>
          <reference field="16" count="1" selected="0">
            <x v="0"/>
          </reference>
        </references>
      </pivotArea>
    </format>
    <format dxfId="1750">
      <pivotArea dataOnly="0" labelOnly="1" fieldPosition="0">
        <references count="3">
          <reference field="12" count="1" selected="0">
            <x v="61"/>
          </reference>
          <reference field="14" count="3">
            <x v="127"/>
            <x v="128"/>
            <x v="190"/>
          </reference>
          <reference field="16" count="1" selected="0">
            <x v="0"/>
          </reference>
        </references>
      </pivotArea>
    </format>
    <format dxfId="1749">
      <pivotArea dataOnly="0" labelOnly="1" fieldPosition="0">
        <references count="3">
          <reference field="12" count="1" selected="0">
            <x v="62"/>
          </reference>
          <reference field="14" count="5">
            <x v="129"/>
            <x v="130"/>
            <x v="131"/>
            <x v="132"/>
            <x v="133"/>
          </reference>
          <reference field="16" count="1" selected="0">
            <x v="0"/>
          </reference>
        </references>
      </pivotArea>
    </format>
    <format dxfId="1748">
      <pivotArea dataOnly="0" labelOnly="1" fieldPosition="0">
        <references count="3">
          <reference field="12" count="1" selected="0">
            <x v="63"/>
          </reference>
          <reference field="14" count="6">
            <x v="138"/>
            <x v="139"/>
            <x v="140"/>
            <x v="141"/>
            <x v="192"/>
            <x v="193"/>
          </reference>
          <reference field="16" count="1" selected="0">
            <x v="0"/>
          </reference>
        </references>
      </pivotArea>
    </format>
    <format dxfId="1747">
      <pivotArea dataOnly="0" labelOnly="1" fieldPosition="0">
        <references count="3">
          <reference field="12" count="1" selected="0">
            <x v="64"/>
          </reference>
          <reference field="14" count="3">
            <x v="194"/>
            <x v="195"/>
            <x v="196"/>
          </reference>
          <reference field="16" count="1" selected="0">
            <x v="0"/>
          </reference>
        </references>
      </pivotArea>
    </format>
    <format dxfId="1746">
      <pivotArea dataOnly="0" labelOnly="1" fieldPosition="0">
        <references count="3">
          <reference field="12" count="1" selected="0">
            <x v="66"/>
          </reference>
          <reference field="14" count="1">
            <x v="146"/>
          </reference>
          <reference field="16" count="1" selected="0">
            <x v="0"/>
          </reference>
        </references>
      </pivotArea>
    </format>
    <format dxfId="1745">
      <pivotArea dataOnly="0" labelOnly="1" fieldPosition="0">
        <references count="3">
          <reference field="12" count="1" selected="0">
            <x v="100"/>
          </reference>
          <reference field="14" count="1">
            <x v="108"/>
          </reference>
          <reference field="16" count="1" selected="0">
            <x v="0"/>
          </reference>
        </references>
      </pivotArea>
    </format>
    <format dxfId="1744">
      <pivotArea dataOnly="0" labelOnly="1" fieldPosition="0">
        <references count="3">
          <reference field="12" count="1" selected="0">
            <x v="101"/>
          </reference>
          <reference field="14" count="6">
            <x v="0"/>
            <x v="134"/>
            <x v="135"/>
            <x v="136"/>
            <x v="137"/>
            <x v="191"/>
          </reference>
          <reference field="16" count="1" selected="0">
            <x v="0"/>
          </reference>
        </references>
      </pivotArea>
    </format>
    <format dxfId="1743">
      <pivotArea dataOnly="0" labelOnly="1" fieldPosition="0">
        <references count="3">
          <reference field="12" count="1" selected="0">
            <x v="102"/>
          </reference>
          <reference field="14" count="1">
            <x v="200"/>
          </reference>
          <reference field="16" count="1" selected="0">
            <x v="0"/>
          </reference>
        </references>
      </pivotArea>
    </format>
    <format dxfId="1742">
      <pivotArea dataOnly="0" labelOnly="1" fieldPosition="0">
        <references count="3">
          <reference field="12" count="1" selected="0">
            <x v="103"/>
          </reference>
          <reference field="14" count="1">
            <x v="201"/>
          </reference>
          <reference field="16" count="1" selected="0">
            <x v="0"/>
          </reference>
        </references>
      </pivotArea>
    </format>
    <format dxfId="1741">
      <pivotArea dataOnly="0" labelOnly="1" fieldPosition="0">
        <references count="3">
          <reference field="12" count="1" selected="0">
            <x v="104"/>
          </reference>
          <reference field="14" count="1">
            <x v="202"/>
          </reference>
          <reference field="16" count="1" selected="0">
            <x v="0"/>
          </reference>
        </references>
      </pivotArea>
    </format>
    <format dxfId="1740">
      <pivotArea dataOnly="0" labelOnly="1" fieldPosition="0">
        <references count="3">
          <reference field="12" count="1" selected="0">
            <x v="105"/>
          </reference>
          <reference field="14" count="3">
            <x v="205"/>
            <x v="206"/>
            <x v="207"/>
          </reference>
          <reference field="16" count="1" selected="0">
            <x v="0"/>
          </reference>
        </references>
      </pivotArea>
    </format>
    <format dxfId="1739">
      <pivotArea dataOnly="0" labelOnly="1" fieldPosition="0">
        <references count="3">
          <reference field="12" count="1" selected="0">
            <x v="106"/>
          </reference>
          <reference field="14" count="1">
            <x v="97"/>
          </reference>
          <reference field="16" count="1" selected="0">
            <x v="0"/>
          </reference>
        </references>
      </pivotArea>
    </format>
    <format dxfId="1738">
      <pivotArea dataOnly="0" labelOnly="1" fieldPosition="0">
        <references count="3">
          <reference field="12" count="1" selected="0">
            <x v="107"/>
          </reference>
          <reference field="14" count="1">
            <x v="208"/>
          </reference>
          <reference field="16" count="1" selected="0">
            <x v="0"/>
          </reference>
        </references>
      </pivotArea>
    </format>
    <format dxfId="1737">
      <pivotArea dataOnly="0" labelOnly="1" fieldPosition="0">
        <references count="3">
          <reference field="12" count="1" selected="0">
            <x v="6"/>
          </reference>
          <reference field="14" count="3">
            <x v="30"/>
            <x v="31"/>
            <x v="32"/>
          </reference>
          <reference field="16" count="1" selected="0">
            <x v="1"/>
          </reference>
        </references>
      </pivotArea>
    </format>
    <format dxfId="1736">
      <pivotArea dataOnly="0" labelOnly="1" fieldPosition="0">
        <references count="3">
          <reference field="12" count="1" selected="0">
            <x v="7"/>
          </reference>
          <reference field="14" count="2">
            <x v="33"/>
            <x v="34"/>
          </reference>
          <reference field="16" count="1" selected="0">
            <x v="1"/>
          </reference>
        </references>
      </pivotArea>
    </format>
    <format dxfId="1735">
      <pivotArea dataOnly="0" labelOnly="1" fieldPosition="0">
        <references count="3">
          <reference field="12" count="1" selected="0">
            <x v="9"/>
          </reference>
          <reference field="14" count="1">
            <x v="36"/>
          </reference>
          <reference field="16" count="1" selected="0">
            <x v="1"/>
          </reference>
        </references>
      </pivotArea>
    </format>
    <format dxfId="1734">
      <pivotArea dataOnly="0" labelOnly="1" fieldPosition="0">
        <references count="3">
          <reference field="12" count="1" selected="0">
            <x v="13"/>
          </reference>
          <reference field="14" count="1">
            <x v="116"/>
          </reference>
          <reference field="16" count="1" selected="0">
            <x v="1"/>
          </reference>
        </references>
      </pivotArea>
    </format>
    <format dxfId="1733">
      <pivotArea dataOnly="0" labelOnly="1" fieldPosition="0">
        <references count="3">
          <reference field="12" count="1" selected="0">
            <x v="19"/>
          </reference>
          <reference field="14" count="2">
            <x v="23"/>
            <x v="24"/>
          </reference>
          <reference field="16" count="1" selected="0">
            <x v="1"/>
          </reference>
        </references>
      </pivotArea>
    </format>
    <format dxfId="1732">
      <pivotArea dataOnly="0" labelOnly="1" fieldPosition="0">
        <references count="3">
          <reference field="12" count="1" selected="0">
            <x v="48"/>
          </reference>
          <reference field="14" count="1">
            <x v="108"/>
          </reference>
          <reference field="16" count="1" selected="0">
            <x v="1"/>
          </reference>
        </references>
      </pivotArea>
    </format>
    <format dxfId="1731">
      <pivotArea dataOnly="0" labelOnly="1" fieldPosition="0">
        <references count="3">
          <reference field="12" count="1" selected="0">
            <x v="61"/>
          </reference>
          <reference field="14" count="3">
            <x v="127"/>
            <x v="128"/>
            <x v="190"/>
          </reference>
          <reference field="16" count="1" selected="0">
            <x v="1"/>
          </reference>
        </references>
      </pivotArea>
    </format>
    <format dxfId="1730">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729">
      <pivotArea dataOnly="0" labelOnly="1" fieldPosition="0">
        <references count="3">
          <reference field="12" count="1" selected="0">
            <x v="63"/>
          </reference>
          <reference field="14" count="1">
            <x v="193"/>
          </reference>
          <reference field="16" count="1" selected="0">
            <x v="1"/>
          </reference>
        </references>
      </pivotArea>
    </format>
    <format dxfId="1728">
      <pivotArea dataOnly="0" labelOnly="1" fieldPosition="0">
        <references count="3">
          <reference field="12" count="1" selected="0">
            <x v="64"/>
          </reference>
          <reference field="14" count="3">
            <x v="194"/>
            <x v="195"/>
            <x v="196"/>
          </reference>
          <reference field="16" count="1" selected="0">
            <x v="1"/>
          </reference>
        </references>
      </pivotArea>
    </format>
    <format dxfId="1727">
      <pivotArea dataOnly="0" labelOnly="1" fieldPosition="0">
        <references count="3">
          <reference field="12" count="1" selected="0">
            <x v="75"/>
          </reference>
          <reference field="14" count="1">
            <x v="86"/>
          </reference>
          <reference field="16" count="1" selected="0">
            <x v="1"/>
          </reference>
        </references>
      </pivotArea>
    </format>
    <format dxfId="1726">
      <pivotArea dataOnly="0" labelOnly="1" fieldPosition="0">
        <references count="3">
          <reference field="12" count="1" selected="0">
            <x v="77"/>
          </reference>
          <reference field="14" count="1">
            <x v="223"/>
          </reference>
          <reference field="16" count="1" selected="0">
            <x v="1"/>
          </reference>
        </references>
      </pivotArea>
    </format>
    <format dxfId="1725">
      <pivotArea dataOnly="0" labelOnly="1" fieldPosition="0">
        <references count="3">
          <reference field="12" count="1" selected="0">
            <x v="101"/>
          </reference>
          <reference field="14" count="6">
            <x v="0"/>
            <x v="134"/>
            <x v="135"/>
            <x v="136"/>
            <x v="137"/>
            <x v="191"/>
          </reference>
          <reference field="16" count="1" selected="0">
            <x v="1"/>
          </reference>
        </references>
      </pivotArea>
    </format>
    <format dxfId="1724">
      <pivotArea dataOnly="0" labelOnly="1" fieldPosition="0">
        <references count="3">
          <reference field="12" count="1" selected="0">
            <x v="103"/>
          </reference>
          <reference field="14" count="1">
            <x v="201"/>
          </reference>
          <reference field="16" count="1" selected="0">
            <x v="1"/>
          </reference>
        </references>
      </pivotArea>
    </format>
    <format dxfId="1723">
      <pivotArea dataOnly="0" labelOnly="1" fieldPosition="0">
        <references count="3">
          <reference field="12" count="1" selected="0">
            <x v="111"/>
          </reference>
          <reference field="14" count="1">
            <x v="220"/>
          </reference>
          <reference field="16" count="1" selected="0">
            <x v="1"/>
          </reference>
        </references>
      </pivotArea>
    </format>
    <format dxfId="1722">
      <pivotArea dataOnly="0" labelOnly="1" fieldPosition="0">
        <references count="3">
          <reference field="12" count="1" selected="0">
            <x v="112"/>
          </reference>
          <reference field="14" count="1">
            <x v="221"/>
          </reference>
          <reference field="16" count="1" selected="0">
            <x v="1"/>
          </reference>
        </references>
      </pivotArea>
    </format>
    <format dxfId="1721">
      <pivotArea dataOnly="0" labelOnly="1" fieldPosition="0">
        <references count="3">
          <reference field="12" count="1" selected="0">
            <x v="113"/>
          </reference>
          <reference field="14" count="1">
            <x v="222"/>
          </reference>
          <reference field="16" count="1" selected="0">
            <x v="1"/>
          </reference>
        </references>
      </pivotArea>
    </format>
    <format dxfId="1720">
      <pivotArea dataOnly="0" labelOnly="1" fieldPosition="0">
        <references count="3">
          <reference field="12" count="1" selected="0">
            <x v="5"/>
          </reference>
          <reference field="14" count="5">
            <x v="43"/>
            <x v="55"/>
            <x v="209"/>
            <x v="210"/>
            <x v="211"/>
          </reference>
          <reference field="16" count="1" selected="0">
            <x v="2"/>
          </reference>
        </references>
      </pivotArea>
    </format>
    <format dxfId="1719">
      <pivotArea dataOnly="0" labelOnly="1" fieldPosition="0">
        <references count="3">
          <reference field="12" count="1" selected="0">
            <x v="26"/>
          </reference>
          <reference field="14" count="1">
            <x v="109"/>
          </reference>
          <reference field="16" count="1" selected="0">
            <x v="2"/>
          </reference>
        </references>
      </pivotArea>
    </format>
    <format dxfId="1718">
      <pivotArea dataOnly="0" labelOnly="1" fieldPosition="0">
        <references count="3">
          <reference field="12" count="1" selected="0">
            <x v="48"/>
          </reference>
          <reference field="14" count="1">
            <x v="108"/>
          </reference>
          <reference field="16" count="1" selected="0">
            <x v="2"/>
          </reference>
        </references>
      </pivotArea>
    </format>
    <format dxfId="1717">
      <pivotArea dataOnly="0" labelOnly="1" fieldPosition="0">
        <references count="3">
          <reference field="12" count="1" selected="0">
            <x v="61"/>
          </reference>
          <reference field="14" count="3">
            <x v="127"/>
            <x v="128"/>
            <x v="190"/>
          </reference>
          <reference field="16" count="1" selected="0">
            <x v="2"/>
          </reference>
        </references>
      </pivotArea>
    </format>
    <format dxfId="1716">
      <pivotArea dataOnly="0" labelOnly="1" fieldPosition="0">
        <references count="3">
          <reference field="12" count="1" selected="0">
            <x v="62"/>
          </reference>
          <reference field="14" count="5">
            <x v="129"/>
            <x v="130"/>
            <x v="131"/>
            <x v="132"/>
            <x v="133"/>
          </reference>
          <reference field="16" count="1" selected="0">
            <x v="2"/>
          </reference>
        </references>
      </pivotArea>
    </format>
    <format dxfId="1715">
      <pivotArea dataOnly="0" labelOnly="1" fieldPosition="0">
        <references count="3">
          <reference field="12" count="1" selected="0">
            <x v="63"/>
          </reference>
          <reference field="14" count="1">
            <x v="193"/>
          </reference>
          <reference field="16" count="1" selected="0">
            <x v="2"/>
          </reference>
        </references>
      </pivotArea>
    </format>
    <format dxfId="1714">
      <pivotArea dataOnly="0" labelOnly="1" fieldPosition="0">
        <references count="3">
          <reference field="12" count="1" selected="0">
            <x v="64"/>
          </reference>
          <reference field="14" count="3">
            <x v="194"/>
            <x v="195"/>
            <x v="196"/>
          </reference>
          <reference field="16" count="1" selected="0">
            <x v="2"/>
          </reference>
        </references>
      </pivotArea>
    </format>
    <format dxfId="1713">
      <pivotArea dataOnly="0" labelOnly="1" fieldPosition="0">
        <references count="3">
          <reference field="12" count="1" selected="0">
            <x v="66"/>
          </reference>
          <reference field="14" count="2">
            <x v="152"/>
            <x v="153"/>
          </reference>
          <reference field="16" count="1" selected="0">
            <x v="2"/>
          </reference>
        </references>
      </pivotArea>
    </format>
    <format dxfId="1712">
      <pivotArea dataOnly="0" labelOnly="1" fieldPosition="0">
        <references count="3">
          <reference field="12" count="1" selected="0">
            <x v="70"/>
          </reference>
          <reference field="14" count="1">
            <x v="212"/>
          </reference>
          <reference field="16" count="1" selected="0">
            <x v="2"/>
          </reference>
        </references>
      </pivotArea>
    </format>
    <format dxfId="1711">
      <pivotArea dataOnly="0" labelOnly="1" fieldPosition="0">
        <references count="3">
          <reference field="12" count="1" selected="0">
            <x v="72"/>
          </reference>
          <reference field="14" count="1">
            <x v="151"/>
          </reference>
          <reference field="16" count="1" selected="0">
            <x v="2"/>
          </reference>
        </references>
      </pivotArea>
    </format>
    <format dxfId="1710">
      <pivotArea dataOnly="0" labelOnly="1" fieldPosition="0">
        <references count="3">
          <reference field="12" count="1" selected="0">
            <x v="75"/>
          </reference>
          <reference field="14" count="1">
            <x v="218"/>
          </reference>
          <reference field="16" count="1" selected="0">
            <x v="2"/>
          </reference>
        </references>
      </pivotArea>
    </format>
    <format dxfId="1709">
      <pivotArea dataOnly="0" labelOnly="1" fieldPosition="0">
        <references count="3">
          <reference field="12" count="1" selected="0">
            <x v="101"/>
          </reference>
          <reference field="14" count="6">
            <x v="0"/>
            <x v="134"/>
            <x v="135"/>
            <x v="136"/>
            <x v="137"/>
            <x v="191"/>
          </reference>
          <reference field="16" count="1" selected="0">
            <x v="2"/>
          </reference>
        </references>
      </pivotArea>
    </format>
    <format dxfId="1708">
      <pivotArea dataOnly="0" labelOnly="1" fieldPosition="0">
        <references count="3">
          <reference field="12" count="1" selected="0">
            <x v="103"/>
          </reference>
          <reference field="14" count="1">
            <x v="201"/>
          </reference>
          <reference field="16" count="1" selected="0">
            <x v="2"/>
          </reference>
        </references>
      </pivotArea>
    </format>
    <format dxfId="1707">
      <pivotArea dataOnly="0" labelOnly="1" fieldPosition="0">
        <references count="3">
          <reference field="12" count="1" selected="0">
            <x v="108"/>
          </reference>
          <reference field="14" count="1">
            <x v="213"/>
          </reference>
          <reference field="16" count="1" selected="0">
            <x v="2"/>
          </reference>
        </references>
      </pivotArea>
    </format>
    <format dxfId="1706">
      <pivotArea dataOnly="0" labelOnly="1" fieldPosition="0">
        <references count="3">
          <reference field="12" count="1" selected="0">
            <x v="109"/>
          </reference>
          <reference field="14" count="4">
            <x v="214"/>
            <x v="215"/>
            <x v="216"/>
            <x v="217"/>
          </reference>
          <reference field="16" count="1" selected="0">
            <x v="2"/>
          </reference>
        </references>
      </pivotArea>
    </format>
    <format dxfId="1705">
      <pivotArea dataOnly="0" labelOnly="1" fieldPosition="0">
        <references count="3">
          <reference field="12" count="1" selected="0">
            <x v="110"/>
          </reference>
          <reference field="14" count="1">
            <x v="219"/>
          </reference>
          <reference field="16" count="1" selected="0">
            <x v="2"/>
          </reference>
        </references>
      </pivotArea>
    </format>
    <format dxfId="1704">
      <pivotArea dataOnly="0" labelOnly="1" fieldPosition="0">
        <references count="3">
          <reference field="12" count="1" selected="0">
            <x v="111"/>
          </reference>
          <reference field="14" count="1">
            <x v="220"/>
          </reference>
          <reference field="16" count="1" selected="0">
            <x v="2"/>
          </reference>
        </references>
      </pivotArea>
    </format>
    <format dxfId="1703">
      <pivotArea dataOnly="0" labelOnly="1" fieldPosition="0">
        <references count="3">
          <reference field="12" count="1" selected="0">
            <x v="15"/>
          </reference>
          <reference field="14" count="1">
            <x v="40"/>
          </reference>
          <reference field="16" count="1" selected="0">
            <x v="3"/>
          </reference>
        </references>
      </pivotArea>
    </format>
    <format dxfId="1702">
      <pivotArea dataOnly="0" labelOnly="1" fieldPosition="0">
        <references count="3">
          <reference field="12" count="1" selected="0">
            <x v="17"/>
          </reference>
          <reference field="14" count="1">
            <x v="230"/>
          </reference>
          <reference field="16" count="1" selected="0">
            <x v="3"/>
          </reference>
        </references>
      </pivotArea>
    </format>
    <format dxfId="1701">
      <pivotArea dataOnly="0" labelOnly="1" fieldPosition="0">
        <references count="3">
          <reference field="12" count="1" selected="0">
            <x v="46"/>
          </reference>
          <reference field="14" count="1">
            <x v="99"/>
          </reference>
          <reference field="16" count="1" selected="0">
            <x v="3"/>
          </reference>
        </references>
      </pivotArea>
    </format>
    <format dxfId="1700">
      <pivotArea dataOnly="0" labelOnly="1" fieldPosition="0">
        <references count="3">
          <reference field="12" count="1" selected="0">
            <x v="48"/>
          </reference>
          <reference field="14" count="1">
            <x v="108"/>
          </reference>
          <reference field="16" count="1" selected="0">
            <x v="3"/>
          </reference>
        </references>
      </pivotArea>
    </format>
    <format dxfId="1699">
      <pivotArea dataOnly="0" labelOnly="1" fieldPosition="0">
        <references count="3">
          <reference field="12" count="1" selected="0">
            <x v="58"/>
          </reference>
          <reference field="14" count="1">
            <x v="98"/>
          </reference>
          <reference field="16" count="1" selected="0">
            <x v="3"/>
          </reference>
        </references>
      </pivotArea>
    </format>
    <format dxfId="1698">
      <pivotArea dataOnly="0" labelOnly="1" fieldPosition="0">
        <references count="3">
          <reference field="12" count="1" selected="0">
            <x v="59"/>
          </reference>
          <reference field="14" count="1">
            <x v="97"/>
          </reference>
          <reference field="16" count="1" selected="0">
            <x v="3"/>
          </reference>
        </references>
      </pivotArea>
    </format>
    <format dxfId="1697">
      <pivotArea dataOnly="0" labelOnly="1" fieldPosition="0">
        <references count="3">
          <reference field="12" count="1" selected="0">
            <x v="60"/>
          </reference>
          <reference field="14" count="1">
            <x v="112"/>
          </reference>
          <reference field="16" count="1" selected="0">
            <x v="3"/>
          </reference>
        </references>
      </pivotArea>
    </format>
    <format dxfId="1696">
      <pivotArea dataOnly="0" labelOnly="1" fieldPosition="0">
        <references count="3">
          <reference field="12" count="1" selected="0">
            <x v="61"/>
          </reference>
          <reference field="14" count="3">
            <x v="127"/>
            <x v="128"/>
            <x v="190"/>
          </reference>
          <reference field="16" count="1" selected="0">
            <x v="3"/>
          </reference>
        </references>
      </pivotArea>
    </format>
    <format dxfId="1695">
      <pivotArea dataOnly="0" labelOnly="1" fieldPosition="0">
        <references count="3">
          <reference field="12" count="1" selected="0">
            <x v="62"/>
          </reference>
          <reference field="14" count="6">
            <x v="129"/>
            <x v="130"/>
            <x v="131"/>
            <x v="132"/>
            <x v="133"/>
            <x v="156"/>
          </reference>
          <reference field="16" count="1" selected="0">
            <x v="3"/>
          </reference>
        </references>
      </pivotArea>
    </format>
    <format dxfId="1694">
      <pivotArea dataOnly="0" labelOnly="1" fieldPosition="0">
        <references count="3">
          <reference field="12" count="1" selected="0">
            <x v="63"/>
          </reference>
          <reference field="14" count="1">
            <x v="193"/>
          </reference>
          <reference field="16" count="1" selected="0">
            <x v="3"/>
          </reference>
        </references>
      </pivotArea>
    </format>
    <format dxfId="1693">
      <pivotArea dataOnly="0" labelOnly="1" fieldPosition="0">
        <references count="3">
          <reference field="12" count="1" selected="0">
            <x v="64"/>
          </reference>
          <reference field="14" count="3">
            <x v="194"/>
            <x v="195"/>
            <x v="196"/>
          </reference>
          <reference field="16" count="1" selected="0">
            <x v="3"/>
          </reference>
        </references>
      </pivotArea>
    </format>
    <format dxfId="1692">
      <pivotArea dataOnly="0" labelOnly="1" fieldPosition="0">
        <references count="3">
          <reference field="12" count="1" selected="0">
            <x v="80"/>
          </reference>
          <reference field="14" count="2">
            <x v="160"/>
            <x v="227"/>
          </reference>
          <reference field="16" count="1" selected="0">
            <x v="3"/>
          </reference>
        </references>
      </pivotArea>
    </format>
    <format dxfId="1691">
      <pivotArea dataOnly="0" labelOnly="1" fieldPosition="0">
        <references count="3">
          <reference field="12" count="1" selected="0">
            <x v="101"/>
          </reference>
          <reference field="14" count="7">
            <x v="0"/>
            <x v="134"/>
            <x v="135"/>
            <x v="136"/>
            <x v="137"/>
            <x v="157"/>
            <x v="224"/>
          </reference>
          <reference field="16" count="1" selected="0">
            <x v="3"/>
          </reference>
        </references>
      </pivotArea>
    </format>
    <format dxfId="1690">
      <pivotArea dataOnly="0" labelOnly="1" fieldPosition="0">
        <references count="3">
          <reference field="12" count="1" selected="0">
            <x v="103"/>
          </reference>
          <reference field="14" count="1">
            <x v="201"/>
          </reference>
          <reference field="16" count="1" selected="0">
            <x v="3"/>
          </reference>
        </references>
      </pivotArea>
    </format>
    <format dxfId="1689">
      <pivotArea dataOnly="0" labelOnly="1" fieldPosition="0">
        <references count="3">
          <reference field="12" count="1" selected="0">
            <x v="111"/>
          </reference>
          <reference field="14" count="1">
            <x v="220"/>
          </reference>
          <reference field="16" count="1" selected="0">
            <x v="3"/>
          </reference>
        </references>
      </pivotArea>
    </format>
    <format dxfId="1688">
      <pivotArea dataOnly="0" labelOnly="1" fieldPosition="0">
        <references count="3">
          <reference field="12" count="1" selected="0">
            <x v="114"/>
          </reference>
          <reference field="14" count="3">
            <x v="193"/>
            <x v="196"/>
            <x v="225"/>
          </reference>
          <reference field="16" count="1" selected="0">
            <x v="3"/>
          </reference>
        </references>
      </pivotArea>
    </format>
    <format dxfId="1687">
      <pivotArea dataOnly="0" labelOnly="1" fieldPosition="0">
        <references count="3">
          <reference field="12" count="1" selected="0">
            <x v="115"/>
          </reference>
          <reference field="14" count="1">
            <x v="38"/>
          </reference>
          <reference field="16" count="1" selected="0">
            <x v="3"/>
          </reference>
        </references>
      </pivotArea>
    </format>
    <format dxfId="1686">
      <pivotArea dataOnly="0" labelOnly="1" fieldPosition="0">
        <references count="3">
          <reference field="12" count="1" selected="0">
            <x v="116"/>
          </reference>
          <reference field="14" count="1">
            <x v="57"/>
          </reference>
          <reference field="16" count="1" selected="0">
            <x v="3"/>
          </reference>
        </references>
      </pivotArea>
    </format>
    <format dxfId="1685">
      <pivotArea dataOnly="0" labelOnly="1" fieldPosition="0">
        <references count="3">
          <reference field="12" count="1" selected="0">
            <x v="117"/>
          </reference>
          <reference field="14" count="1">
            <x v="226"/>
          </reference>
          <reference field="16" count="1" selected="0">
            <x v="3"/>
          </reference>
        </references>
      </pivotArea>
    </format>
    <format dxfId="1684">
      <pivotArea dataOnly="0" labelOnly="1" fieldPosition="0">
        <references count="3">
          <reference field="12" count="1" selected="0">
            <x v="118"/>
          </reference>
          <reference field="14" count="1">
            <x v="228"/>
          </reference>
          <reference field="16" count="1" selected="0">
            <x v="3"/>
          </reference>
        </references>
      </pivotArea>
    </format>
    <format dxfId="1683">
      <pivotArea dataOnly="0" labelOnly="1" fieldPosition="0">
        <references count="3">
          <reference field="12" count="1" selected="0">
            <x v="119"/>
          </reference>
          <reference field="14" count="1">
            <x v="229"/>
          </reference>
          <reference field="16" count="1" selected="0">
            <x v="3"/>
          </reference>
        </references>
      </pivotArea>
    </format>
    <format dxfId="1682">
      <pivotArea dataOnly="0" labelOnly="1" fieldPosition="0">
        <references count="3">
          <reference field="12" count="1" selected="0">
            <x v="120"/>
          </reference>
          <reference field="14" count="1">
            <x v="231"/>
          </reference>
          <reference field="16" count="1" selected="0">
            <x v="3"/>
          </reference>
        </references>
      </pivotArea>
    </format>
    <format dxfId="1681">
      <pivotArea dataOnly="0" labelOnly="1" fieldPosition="0">
        <references count="3">
          <reference field="12" count="1" selected="0">
            <x v="39"/>
          </reference>
          <reference field="14" count="1">
            <x v="162"/>
          </reference>
          <reference field="16" count="1" selected="0">
            <x v="4"/>
          </reference>
        </references>
      </pivotArea>
    </format>
    <format dxfId="1680">
      <pivotArea dataOnly="0" labelOnly="1" fieldPosition="0">
        <references count="3">
          <reference field="12" count="1" selected="0">
            <x v="81"/>
          </reference>
          <reference field="14" count="1">
            <x v="163"/>
          </reference>
          <reference field="16" count="1" selected="0">
            <x v="4"/>
          </reference>
        </references>
      </pivotArea>
    </format>
    <format dxfId="1679">
      <pivotArea dataOnly="0" labelOnly="1" fieldPosition="0">
        <references count="3">
          <reference field="12" count="1" selected="0">
            <x v="82"/>
          </reference>
          <reference field="14" count="1">
            <x v="164"/>
          </reference>
          <reference field="16" count="1" selected="0">
            <x v="4"/>
          </reference>
        </references>
      </pivotArea>
    </format>
    <format dxfId="1678">
      <pivotArea dataOnly="0" labelOnly="1" fieldPosition="0">
        <references count="3">
          <reference field="12" count="1" selected="0">
            <x v="83"/>
          </reference>
          <reference field="14" count="3">
            <x v="165"/>
            <x v="166"/>
            <x v="232"/>
          </reference>
          <reference field="16" count="1" selected="0">
            <x v="4"/>
          </reference>
        </references>
      </pivotArea>
    </format>
    <format dxfId="1677">
      <pivotArea dataOnly="0" labelOnly="1" fieldPosition="0">
        <references count="3">
          <reference field="12" count="1" selected="0">
            <x v="84"/>
          </reference>
          <reference field="14" count="1">
            <x v="167"/>
          </reference>
          <reference field="16" count="1" selected="0">
            <x v="4"/>
          </reference>
        </references>
      </pivotArea>
    </format>
    <format dxfId="1676">
      <pivotArea dataOnly="0" labelOnly="1" fieldPosition="0">
        <references count="3">
          <reference field="12" count="1" selected="0">
            <x v="85"/>
          </reference>
          <reference field="14" count="1">
            <x v="128"/>
          </reference>
          <reference field="16" count="1" selected="0">
            <x v="4"/>
          </reference>
        </references>
      </pivotArea>
    </format>
    <format dxfId="1675">
      <pivotArea dataOnly="0" labelOnly="1" fieldPosition="0">
        <references count="3">
          <reference field="12" count="1" selected="0">
            <x v="10"/>
          </reference>
          <reference field="14" count="5">
            <x v="2"/>
            <x v="4"/>
            <x v="7"/>
            <x v="8"/>
            <x v="12"/>
          </reference>
          <reference field="16" count="1" selected="0">
            <x v="5"/>
          </reference>
        </references>
      </pivotArea>
    </format>
    <format dxfId="1674">
      <pivotArea dataOnly="0" labelOnly="1" fieldPosition="0">
        <references count="3">
          <reference field="12" count="1" selected="0">
            <x v="11"/>
          </reference>
          <reference field="14" count="2">
            <x v="1"/>
            <x v="3"/>
          </reference>
          <reference field="16" count="1" selected="0">
            <x v="5"/>
          </reference>
        </references>
      </pivotArea>
    </format>
    <format dxfId="1673">
      <pivotArea dataOnly="0" labelOnly="1" fieldPosition="0">
        <references count="3">
          <reference field="12" count="1" selected="0">
            <x v="16"/>
          </reference>
          <reference field="14" count="3">
            <x v="25"/>
            <x v="28"/>
            <x v="41"/>
          </reference>
          <reference field="16" count="1" selected="0">
            <x v="5"/>
          </reference>
        </references>
      </pivotArea>
    </format>
    <format dxfId="1672">
      <pivotArea dataOnly="0" labelOnly="1" fieldPosition="0">
        <references count="3">
          <reference field="12" count="1" selected="0">
            <x v="20"/>
          </reference>
          <reference field="14" count="3">
            <x v="239"/>
            <x v="240"/>
            <x v="241"/>
          </reference>
          <reference field="16" count="1" selected="0">
            <x v="5"/>
          </reference>
        </references>
      </pivotArea>
    </format>
    <format dxfId="1671">
      <pivotArea dataOnly="0" labelOnly="1" fieldPosition="0">
        <references count="3">
          <reference field="12" count="1" selected="0">
            <x v="54"/>
          </reference>
          <reference field="14" count="2">
            <x v="49"/>
            <x v="245"/>
          </reference>
          <reference field="16" count="1" selected="0">
            <x v="5"/>
          </reference>
        </references>
      </pivotArea>
    </format>
    <format dxfId="1670">
      <pivotArea dataOnly="0" labelOnly="1" fieldPosition="0">
        <references count="3">
          <reference field="12" count="1" selected="0">
            <x v="85"/>
          </reference>
          <reference field="14" count="3">
            <x v="127"/>
            <x v="128"/>
            <x v="190"/>
          </reference>
          <reference field="16" count="1" selected="0">
            <x v="5"/>
          </reference>
        </references>
      </pivotArea>
    </format>
    <format dxfId="1669">
      <pivotArea dataOnly="0" labelOnly="1" fieldPosition="0">
        <references count="3">
          <reference field="12" count="1" selected="0">
            <x v="122"/>
          </reference>
          <reference field="14" count="3">
            <x v="242"/>
            <x v="243"/>
            <x v="244"/>
          </reference>
          <reference field="16" count="1" selected="0">
            <x v="5"/>
          </reference>
        </references>
      </pivotArea>
    </format>
    <format dxfId="1668">
      <pivotArea dataOnly="0" labelOnly="1" fieldPosition="0">
        <references count="3">
          <reference field="12" count="1" selected="0">
            <x v="8"/>
          </reference>
          <reference field="14" count="1">
            <x v="236"/>
          </reference>
          <reference field="16" count="1" selected="0">
            <x v="6"/>
          </reference>
        </references>
      </pivotArea>
    </format>
    <format dxfId="1667">
      <pivotArea dataOnly="0" labelOnly="1" fieldPosition="0">
        <references count="3">
          <reference field="12" count="1" selected="0">
            <x v="21"/>
          </reference>
          <reference field="14" count="2">
            <x v="237"/>
            <x v="238"/>
          </reference>
          <reference field="16" count="1" selected="0">
            <x v="6"/>
          </reference>
        </references>
      </pivotArea>
    </format>
    <format dxfId="1666">
      <pivotArea dataOnly="0" labelOnly="1" fieldPosition="0">
        <references count="3">
          <reference field="12" count="1" selected="0">
            <x v="32"/>
          </reference>
          <reference field="14" count="1">
            <x v="235"/>
          </reference>
          <reference field="16" count="1" selected="0">
            <x v="6"/>
          </reference>
        </references>
      </pivotArea>
    </format>
    <format dxfId="1665">
      <pivotArea dataOnly="0" labelOnly="1" fieldPosition="0">
        <references count="3">
          <reference field="12" count="1" selected="0">
            <x v="34"/>
          </reference>
          <reference field="14" count="1">
            <x v="234"/>
          </reference>
          <reference field="16" count="1" selected="0">
            <x v="6"/>
          </reference>
        </references>
      </pivotArea>
    </format>
    <format dxfId="1664">
      <pivotArea dataOnly="0" labelOnly="1" fieldPosition="0">
        <references count="3">
          <reference field="12" count="1" selected="0">
            <x v="35"/>
          </reference>
          <reference field="14" count="1">
            <x v="233"/>
          </reference>
          <reference field="16" count="1" selected="0">
            <x v="6"/>
          </reference>
        </references>
      </pivotArea>
    </format>
    <format dxfId="1663">
      <pivotArea dataOnly="0" labelOnly="1" fieldPosition="0">
        <references count="3">
          <reference field="12" count="1" selected="0">
            <x v="44"/>
          </reference>
          <reference field="14" count="1">
            <x v="105"/>
          </reference>
          <reference field="16" count="1" selected="0">
            <x v="6"/>
          </reference>
        </references>
      </pivotArea>
    </format>
    <format dxfId="1662">
      <pivotArea dataOnly="0" labelOnly="1" fieldPosition="0">
        <references count="3">
          <reference field="12" count="1" selected="0">
            <x v="56"/>
          </reference>
          <reference field="14" count="2">
            <x v="10"/>
            <x v="11"/>
          </reference>
          <reference field="16" count="1" selected="0">
            <x v="6"/>
          </reference>
        </references>
      </pivotArea>
    </format>
    <format dxfId="1661">
      <pivotArea dataOnly="0" labelOnly="1" fieldPosition="0">
        <references count="3">
          <reference field="12" count="1" selected="0">
            <x v="85"/>
          </reference>
          <reference field="14" count="3">
            <x v="127"/>
            <x v="128"/>
            <x v="190"/>
          </reference>
          <reference field="16" count="1" selected="0">
            <x v="6"/>
          </reference>
        </references>
      </pivotArea>
    </format>
    <format dxfId="1660">
      <pivotArea dataOnly="0" labelOnly="1" fieldPosition="0">
        <references count="3">
          <reference field="12" count="1" selected="0">
            <x v="121"/>
          </reference>
          <reference field="14" count="3">
            <x v="194"/>
            <x v="195"/>
            <x v="196"/>
          </reference>
          <reference field="16" count="1" selected="0">
            <x v="6"/>
          </reference>
        </references>
      </pivotArea>
    </format>
    <format dxfId="1659">
      <pivotArea dataOnly="0" labelOnly="1" fieldPosition="0">
        <references count="3">
          <reference field="12" count="1" selected="0">
            <x v="42"/>
          </reference>
          <reference field="14" count="1">
            <x v="51"/>
          </reference>
          <reference field="16" count="1" selected="0">
            <x v="7"/>
          </reference>
        </references>
      </pivotArea>
    </format>
    <format dxfId="1658">
      <pivotArea dataOnly="0" labelOnly="1" fieldPosition="0">
        <references count="3">
          <reference field="12" count="1" selected="0">
            <x v="85"/>
          </reference>
          <reference field="14" count="3">
            <x v="127"/>
            <x v="128"/>
            <x v="190"/>
          </reference>
          <reference field="16" count="1" selected="0">
            <x v="7"/>
          </reference>
        </references>
      </pivotArea>
    </format>
    <format dxfId="1657">
      <pivotArea dataOnly="0" labelOnly="1" fieldPosition="0">
        <references count="3">
          <reference field="12" count="1" selected="0">
            <x v="40"/>
          </reference>
          <reference field="14" count="6">
            <x v="13"/>
            <x v="14"/>
            <x v="15"/>
            <x v="16"/>
            <x v="17"/>
            <x v="171"/>
          </reference>
          <reference field="16" count="1" selected="0">
            <x v="8"/>
          </reference>
        </references>
      </pivotArea>
    </format>
    <format dxfId="1656">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1655">
      <pivotArea dataOnly="0" labelOnly="1" fieldPosition="0">
        <references count="3">
          <reference field="12" count="1" selected="0">
            <x v="57"/>
          </reference>
          <reference field="14" count="5">
            <x v="39"/>
            <x v="74"/>
            <x v="77"/>
            <x v="79"/>
            <x v="177"/>
          </reference>
          <reference field="16" count="1" selected="0">
            <x v="8"/>
          </reference>
        </references>
      </pivotArea>
    </format>
    <format dxfId="1654">
      <pivotArea dataOnly="0" labelOnly="1" fieldPosition="0">
        <references count="3">
          <reference field="12" count="1" selected="0">
            <x v="85"/>
          </reference>
          <reference field="14" count="3">
            <x v="127"/>
            <x v="128"/>
            <x v="190"/>
          </reference>
          <reference field="16" count="1" selected="0">
            <x v="8"/>
          </reference>
        </references>
      </pivotArea>
    </format>
    <format dxfId="1653">
      <pivotArea dataOnly="0" labelOnly="1" fieldPosition="0">
        <references count="3">
          <reference field="12" count="1" selected="0">
            <x v="87"/>
          </reference>
          <reference field="14" count="1">
            <x v="170"/>
          </reference>
          <reference field="16" count="1" selected="0">
            <x v="8"/>
          </reference>
        </references>
      </pivotArea>
    </format>
    <format dxfId="1652">
      <pivotArea dataOnly="0" labelOnly="1" fieldPosition="0">
        <references count="3">
          <reference field="12" count="1" selected="0">
            <x v="88"/>
          </reference>
          <reference field="14" count="1">
            <x v="172"/>
          </reference>
          <reference field="16" count="1" selected="0">
            <x v="8"/>
          </reference>
        </references>
      </pivotArea>
    </format>
    <format dxfId="1651">
      <pivotArea dataOnly="0" labelOnly="1" fieldPosition="0">
        <references count="3">
          <reference field="12" count="1" selected="0">
            <x v="90"/>
          </reference>
          <reference field="14" count="1">
            <x v="174"/>
          </reference>
          <reference field="16" count="1" selected="0">
            <x v="8"/>
          </reference>
        </references>
      </pivotArea>
    </format>
    <format dxfId="1650">
      <pivotArea dataOnly="0" labelOnly="1" fieldPosition="0">
        <references count="3">
          <reference field="12" count="1" selected="0">
            <x v="92"/>
          </reference>
          <reference field="14" count="5">
            <x v="18"/>
            <x v="19"/>
            <x v="20"/>
            <x v="21"/>
            <x v="22"/>
          </reference>
          <reference field="16" count="1" selected="0">
            <x v="8"/>
          </reference>
        </references>
      </pivotArea>
    </format>
    <format dxfId="1649">
      <pivotArea dataOnly="0" labelOnly="1" fieldPosition="0">
        <references count="3">
          <reference field="12" count="1" selected="0">
            <x v="93"/>
          </reference>
          <reference field="14" count="1">
            <x v="176"/>
          </reference>
          <reference field="16" count="1" selected="0">
            <x v="8"/>
          </reference>
        </references>
      </pivotArea>
    </format>
    <format dxfId="1648">
      <pivotArea dataOnly="0" labelOnly="1" fieldPosition="0">
        <references count="3">
          <reference field="12" count="1" selected="0">
            <x v="95"/>
          </reference>
          <reference field="14" count="1">
            <x v="249"/>
          </reference>
          <reference field="16" count="1" selected="0">
            <x v="8"/>
          </reference>
        </references>
      </pivotArea>
    </format>
    <format dxfId="1647">
      <pivotArea dataOnly="0" labelOnly="1" fieldPosition="0">
        <references count="3">
          <reference field="12" count="1" selected="0">
            <x v="123"/>
          </reference>
          <reference field="14" count="1">
            <x v="247"/>
          </reference>
          <reference field="16" count="1" selected="0">
            <x v="8"/>
          </reference>
        </references>
      </pivotArea>
    </format>
    <format dxfId="1646">
      <pivotArea dataOnly="0" labelOnly="1" fieldPosition="0">
        <references count="3">
          <reference field="12" count="1" selected="0">
            <x v="124"/>
          </reference>
          <reference field="14" count="1">
            <x v="248"/>
          </reference>
          <reference field="16" count="1" selected="0">
            <x v="8"/>
          </reference>
        </references>
      </pivotArea>
    </format>
    <format dxfId="1645">
      <pivotArea dataOnly="0" labelOnly="1" fieldPosition="0">
        <references count="3">
          <reference field="12" count="1" selected="0">
            <x v="125"/>
          </reference>
          <reference field="14" count="2">
            <x v="250"/>
            <x v="251"/>
          </reference>
          <reference field="16" count="1" selected="0">
            <x v="8"/>
          </reference>
        </references>
      </pivotArea>
    </format>
    <format dxfId="1644">
      <pivotArea dataOnly="0" labelOnly="1" fieldPosition="0">
        <references count="3">
          <reference field="12" count="1" selected="0">
            <x v="24"/>
          </reference>
          <reference field="14" count="3">
            <x v="123"/>
            <x v="124"/>
            <x v="125"/>
          </reference>
          <reference field="16" count="1" selected="0">
            <x v="9"/>
          </reference>
        </references>
      </pivotArea>
    </format>
    <format dxfId="1643">
      <pivotArea dataOnly="0" labelOnly="1" fieldPosition="0">
        <references count="3">
          <reference field="12" count="1" selected="0">
            <x v="27"/>
          </reference>
          <reference field="14" count="1">
            <x v="27"/>
          </reference>
          <reference field="16" count="1" selected="0">
            <x v="9"/>
          </reference>
        </references>
      </pivotArea>
    </format>
    <format dxfId="1642">
      <pivotArea dataOnly="0" labelOnly="1" fieldPosition="0">
        <references count="3">
          <reference field="12" count="1" selected="0">
            <x v="28"/>
          </reference>
          <reference field="14" count="3">
            <x v="120"/>
            <x v="121"/>
            <x v="122"/>
          </reference>
          <reference field="16" count="1" selected="0">
            <x v="9"/>
          </reference>
        </references>
      </pivotArea>
    </format>
    <format dxfId="1641">
      <pivotArea dataOnly="0" labelOnly="1" fieldPosition="0">
        <references count="3">
          <reference field="12" count="1" selected="0">
            <x v="29"/>
          </reference>
          <reference field="14" count="3">
            <x v="110"/>
            <x v="111"/>
            <x v="260"/>
          </reference>
          <reference field="16" count="1" selected="0">
            <x v="9"/>
          </reference>
        </references>
      </pivotArea>
    </format>
    <format dxfId="1640">
      <pivotArea dataOnly="0" labelOnly="1" fieldPosition="0">
        <references count="3">
          <reference field="12" count="1" selected="0">
            <x v="30"/>
          </reference>
          <reference field="14" count="1">
            <x v="180"/>
          </reference>
          <reference field="16" count="1" selected="0">
            <x v="9"/>
          </reference>
        </references>
      </pivotArea>
    </format>
    <format dxfId="1639">
      <pivotArea dataOnly="0" labelOnly="1" fieldPosition="0">
        <references count="3">
          <reference field="12" count="1" selected="0">
            <x v="33"/>
          </reference>
          <reference field="14" count="1">
            <x v="68"/>
          </reference>
          <reference field="16" count="1" selected="0">
            <x v="9"/>
          </reference>
        </references>
      </pivotArea>
    </format>
    <format dxfId="1638">
      <pivotArea dataOnly="0" labelOnly="1" fieldPosition="0">
        <references count="3">
          <reference field="12" count="1" selected="0">
            <x v="36"/>
          </reference>
          <reference field="14" count="1">
            <x v="269"/>
          </reference>
          <reference field="16" count="1" selected="0">
            <x v="9"/>
          </reference>
        </references>
      </pivotArea>
    </format>
    <format dxfId="1637">
      <pivotArea dataOnly="0" labelOnly="1" fieldPosition="0">
        <references count="3">
          <reference field="12" count="1" selected="0">
            <x v="43"/>
          </reference>
          <reference field="14" count="1">
            <x v="278"/>
          </reference>
          <reference field="16" count="1" selected="0">
            <x v="9"/>
          </reference>
        </references>
      </pivotArea>
    </format>
    <format dxfId="1636">
      <pivotArea dataOnly="0" labelOnly="1" fieldPosition="0">
        <references count="3">
          <reference field="12" count="1" selected="0">
            <x v="53"/>
          </reference>
          <reference field="14" count="3">
            <x v="103"/>
            <x v="104"/>
            <x v="256"/>
          </reference>
          <reference field="16" count="1" selected="0">
            <x v="9"/>
          </reference>
        </references>
      </pivotArea>
    </format>
    <format dxfId="1635">
      <pivotArea dataOnly="0" labelOnly="1" fieldPosition="0">
        <references count="3">
          <reference field="12" count="1" selected="0">
            <x v="55"/>
          </reference>
          <reference field="14" count="1">
            <x v="257"/>
          </reference>
          <reference field="16" count="1" selected="0">
            <x v="9"/>
          </reference>
        </references>
      </pivotArea>
    </format>
    <format dxfId="1634">
      <pivotArea dataOnly="0" labelOnly="1" fieldPosition="0">
        <references count="3">
          <reference field="12" count="1" selected="0">
            <x v="85"/>
          </reference>
          <reference field="14" count="3">
            <x v="127"/>
            <x v="128"/>
            <x v="190"/>
          </reference>
          <reference field="16" count="1" selected="0">
            <x v="9"/>
          </reference>
        </references>
      </pivotArea>
    </format>
    <format dxfId="1633">
      <pivotArea dataOnly="0" labelOnly="1" fieldPosition="0">
        <references count="3">
          <reference field="12" count="1" selected="0">
            <x v="95"/>
          </reference>
          <reference field="14" count="1">
            <x v="255"/>
          </reference>
          <reference field="16" count="1" selected="0">
            <x v="9"/>
          </reference>
        </references>
      </pivotArea>
    </format>
    <format dxfId="1632">
      <pivotArea dataOnly="0" labelOnly="1" fieldPosition="0">
        <references count="3">
          <reference field="12" count="1" selected="0">
            <x v="96"/>
          </reference>
          <reference field="14" count="4">
            <x v="181"/>
            <x v="182"/>
            <x v="258"/>
            <x v="259"/>
          </reference>
          <reference field="16" count="1" selected="0">
            <x v="9"/>
          </reference>
        </references>
      </pivotArea>
    </format>
    <format dxfId="1631">
      <pivotArea dataOnly="0" labelOnly="1" fieldPosition="0">
        <references count="3">
          <reference field="12" count="1" selected="0">
            <x v="98"/>
          </reference>
          <reference field="14" count="1">
            <x v="262"/>
          </reference>
          <reference field="16" count="1" selected="0">
            <x v="9"/>
          </reference>
        </references>
      </pivotArea>
    </format>
    <format dxfId="1630">
      <pivotArea dataOnly="0" labelOnly="1" fieldPosition="0">
        <references count="3">
          <reference field="12" count="1" selected="0">
            <x v="99"/>
          </reference>
          <reference field="14" count="1">
            <x v="263"/>
          </reference>
          <reference field="16" count="1" selected="0">
            <x v="9"/>
          </reference>
        </references>
      </pivotArea>
    </format>
    <format dxfId="1629">
      <pivotArea dataOnly="0" labelOnly="1" fieldPosition="0">
        <references count="3">
          <reference field="12" count="1" selected="0">
            <x v="126"/>
          </reference>
          <reference field="14" count="2">
            <x v="178"/>
            <x v="252"/>
          </reference>
          <reference field="16" count="1" selected="0">
            <x v="9"/>
          </reference>
        </references>
      </pivotArea>
    </format>
    <format dxfId="1628">
      <pivotArea dataOnly="0" labelOnly="1" fieldPosition="0">
        <references count="3">
          <reference field="12" count="1" selected="0">
            <x v="127"/>
          </reference>
          <reference field="14" count="2">
            <x v="253"/>
            <x v="254"/>
          </reference>
          <reference field="16" count="1" selected="0">
            <x v="9"/>
          </reference>
        </references>
      </pivotArea>
    </format>
    <format dxfId="1627">
      <pivotArea dataOnly="0" labelOnly="1" fieldPosition="0">
        <references count="3">
          <reference field="12" count="1" selected="0">
            <x v="128"/>
          </reference>
          <reference field="14" count="1">
            <x v="261"/>
          </reference>
          <reference field="16" count="1" selected="0">
            <x v="9"/>
          </reference>
        </references>
      </pivotArea>
    </format>
    <format dxfId="1626">
      <pivotArea dataOnly="0" labelOnly="1" fieldPosition="0">
        <references count="3">
          <reference field="12" count="1" selected="0">
            <x v="129"/>
          </reference>
          <reference field="14" count="1">
            <x v="264"/>
          </reference>
          <reference field="16" count="1" selected="0">
            <x v="9"/>
          </reference>
        </references>
      </pivotArea>
    </format>
    <format dxfId="1625">
      <pivotArea dataOnly="0" labelOnly="1" fieldPosition="0">
        <references count="3">
          <reference field="12" count="1" selected="0">
            <x v="130"/>
          </reference>
          <reference field="14" count="4">
            <x v="265"/>
            <x v="266"/>
            <x v="267"/>
            <x v="268"/>
          </reference>
          <reference field="16" count="1" selected="0">
            <x v="9"/>
          </reference>
        </references>
      </pivotArea>
    </format>
    <format dxfId="1624">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1623">
      <pivotArea dataOnly="0" labelOnly="1" fieldPosition="0">
        <references count="3">
          <reference field="12" count="1" selected="0">
            <x v="132"/>
          </reference>
          <reference field="14" count="1">
            <x v="276"/>
          </reference>
          <reference field="16" count="1" selected="0">
            <x v="9"/>
          </reference>
        </references>
      </pivotArea>
    </format>
    <format dxfId="1622">
      <pivotArea field="16" type="button" dataOnly="0" labelOnly="1" outline="0" axis="axisRow" fieldPosition="0"/>
    </format>
    <format dxfId="1621">
      <pivotArea dataOnly="0" labelOnly="1" fieldPosition="0">
        <references count="1">
          <reference field="16" count="0"/>
        </references>
      </pivotArea>
    </format>
    <format dxfId="1620">
      <pivotArea dataOnly="0" labelOnly="1" grandRow="1" outline="0" fieldPosition="0"/>
    </format>
    <format dxfId="1619">
      <pivotArea dataOnly="0" labelOnly="1" fieldPosition="0">
        <references count="2">
          <reference field="12" count="17">
            <x v="0"/>
            <x v="1"/>
            <x v="2"/>
            <x v="25"/>
            <x v="61"/>
            <x v="62"/>
            <x v="63"/>
            <x v="64"/>
            <x v="66"/>
            <x v="100"/>
            <x v="101"/>
            <x v="102"/>
            <x v="103"/>
            <x v="104"/>
            <x v="105"/>
            <x v="106"/>
            <x v="107"/>
          </reference>
          <reference field="16" count="1" selected="0">
            <x v="0"/>
          </reference>
        </references>
      </pivotArea>
    </format>
    <format dxfId="1618">
      <pivotArea dataOnly="0" labelOnly="1" fieldPosition="0">
        <references count="2">
          <reference field="12" count="17">
            <x v="6"/>
            <x v="7"/>
            <x v="9"/>
            <x v="13"/>
            <x v="19"/>
            <x v="48"/>
            <x v="61"/>
            <x v="62"/>
            <x v="63"/>
            <x v="64"/>
            <x v="75"/>
            <x v="77"/>
            <x v="101"/>
            <x v="103"/>
            <x v="111"/>
            <x v="112"/>
            <x v="113"/>
          </reference>
          <reference field="16" count="1" selected="0">
            <x v="1"/>
          </reference>
        </references>
      </pivotArea>
    </format>
    <format dxfId="1617">
      <pivotArea dataOnly="0" labelOnly="1" fieldPosition="0">
        <references count="2">
          <reference field="12" count="17">
            <x v="5"/>
            <x v="26"/>
            <x v="48"/>
            <x v="61"/>
            <x v="62"/>
            <x v="63"/>
            <x v="64"/>
            <x v="66"/>
            <x v="70"/>
            <x v="72"/>
            <x v="75"/>
            <x v="101"/>
            <x v="103"/>
            <x v="108"/>
            <x v="109"/>
            <x v="110"/>
            <x v="111"/>
          </reference>
          <reference field="16" count="1" selected="0">
            <x v="2"/>
          </reference>
        </references>
      </pivotArea>
    </format>
    <format dxfId="1616">
      <pivotArea dataOnly="0" labelOnly="1" fieldPosition="0">
        <references count="2">
          <reference field="12" count="22">
            <x v="15"/>
            <x v="17"/>
            <x v="46"/>
            <x v="48"/>
            <x v="58"/>
            <x v="59"/>
            <x v="60"/>
            <x v="61"/>
            <x v="62"/>
            <x v="63"/>
            <x v="64"/>
            <x v="80"/>
            <x v="101"/>
            <x v="103"/>
            <x v="111"/>
            <x v="114"/>
            <x v="115"/>
            <x v="116"/>
            <x v="117"/>
            <x v="118"/>
            <x v="119"/>
            <x v="120"/>
          </reference>
          <reference field="16" count="1" selected="0">
            <x v="3"/>
          </reference>
        </references>
      </pivotArea>
    </format>
    <format dxfId="1615">
      <pivotArea dataOnly="0" labelOnly="1" fieldPosition="0">
        <references count="2">
          <reference field="12" count="6">
            <x v="39"/>
            <x v="81"/>
            <x v="82"/>
            <x v="83"/>
            <x v="84"/>
            <x v="85"/>
          </reference>
          <reference field="16" count="1" selected="0">
            <x v="4"/>
          </reference>
        </references>
      </pivotArea>
    </format>
    <format dxfId="1614">
      <pivotArea dataOnly="0" labelOnly="1" fieldPosition="0">
        <references count="2">
          <reference field="12" count="7">
            <x v="10"/>
            <x v="11"/>
            <x v="16"/>
            <x v="20"/>
            <x v="54"/>
            <x v="85"/>
            <x v="122"/>
          </reference>
          <reference field="16" count="1" selected="0">
            <x v="5"/>
          </reference>
        </references>
      </pivotArea>
    </format>
    <format dxfId="1613">
      <pivotArea dataOnly="0" labelOnly="1" fieldPosition="0">
        <references count="2">
          <reference field="12" count="9">
            <x v="8"/>
            <x v="21"/>
            <x v="32"/>
            <x v="34"/>
            <x v="35"/>
            <x v="44"/>
            <x v="56"/>
            <x v="85"/>
            <x v="121"/>
          </reference>
          <reference field="16" count="1" selected="0">
            <x v="6"/>
          </reference>
        </references>
      </pivotArea>
    </format>
    <format dxfId="1612">
      <pivotArea dataOnly="0" labelOnly="1" fieldPosition="0">
        <references count="2">
          <reference field="12" count="2">
            <x v="42"/>
            <x v="85"/>
          </reference>
          <reference field="16" count="1" selected="0">
            <x v="7"/>
          </reference>
        </references>
      </pivotArea>
    </format>
    <format dxfId="1611">
      <pivotArea dataOnly="0" labelOnly="1" fieldPosition="0">
        <references count="2">
          <reference field="12" count="13">
            <x v="40"/>
            <x v="45"/>
            <x v="57"/>
            <x v="85"/>
            <x v="87"/>
            <x v="88"/>
            <x v="90"/>
            <x v="92"/>
            <x v="93"/>
            <x v="95"/>
            <x v="123"/>
            <x v="124"/>
            <x v="125"/>
          </reference>
          <reference field="16" count="1" selected="0">
            <x v="8"/>
          </reference>
        </references>
      </pivotArea>
    </format>
    <format dxfId="1610">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1609">
      <pivotArea dataOnly="0" labelOnly="1" fieldPosition="0">
        <references count="3">
          <reference field="12" count="1" selected="0">
            <x v="0"/>
          </reference>
          <reference field="14" count="3">
            <x v="199"/>
            <x v="203"/>
            <x v="204"/>
          </reference>
          <reference field="16" count="1" selected="0">
            <x v="0"/>
          </reference>
        </references>
      </pivotArea>
    </format>
    <format dxfId="1608">
      <pivotArea dataOnly="0" labelOnly="1" fieldPosition="0">
        <references count="3">
          <reference field="12" count="1" selected="0">
            <x v="1"/>
          </reference>
          <reference field="14" count="3">
            <x v="95"/>
            <x v="96"/>
            <x v="197"/>
          </reference>
          <reference field="16" count="1" selected="0">
            <x v="0"/>
          </reference>
        </references>
      </pivotArea>
    </format>
    <format dxfId="1607">
      <pivotArea dataOnly="0" labelOnly="1" fieldPosition="0">
        <references count="3">
          <reference field="12" count="1" selected="0">
            <x v="2"/>
          </reference>
          <reference field="14" count="1">
            <x v="198"/>
          </reference>
          <reference field="16" count="1" selected="0">
            <x v="0"/>
          </reference>
        </references>
      </pivotArea>
    </format>
    <format dxfId="1606">
      <pivotArea dataOnly="0" labelOnly="1" fieldPosition="0">
        <references count="3">
          <reference field="12" count="1" selected="0">
            <x v="25"/>
          </reference>
          <reference field="14" count="3">
            <x v="5"/>
            <x v="6"/>
            <x v="148"/>
          </reference>
          <reference field="16" count="1" selected="0">
            <x v="0"/>
          </reference>
        </references>
      </pivotArea>
    </format>
    <format dxfId="1605">
      <pivotArea dataOnly="0" labelOnly="1" fieldPosition="0">
        <references count="3">
          <reference field="12" count="1" selected="0">
            <x v="61"/>
          </reference>
          <reference field="14" count="3">
            <x v="127"/>
            <x v="128"/>
            <x v="190"/>
          </reference>
          <reference field="16" count="1" selected="0">
            <x v="0"/>
          </reference>
        </references>
      </pivotArea>
    </format>
    <format dxfId="1604">
      <pivotArea dataOnly="0" labelOnly="1" fieldPosition="0">
        <references count="3">
          <reference field="12" count="1" selected="0">
            <x v="62"/>
          </reference>
          <reference field="14" count="5">
            <x v="129"/>
            <x v="130"/>
            <x v="131"/>
            <x v="132"/>
            <x v="133"/>
          </reference>
          <reference field="16" count="1" selected="0">
            <x v="0"/>
          </reference>
        </references>
      </pivotArea>
    </format>
    <format dxfId="1603">
      <pivotArea dataOnly="0" labelOnly="1" fieldPosition="0">
        <references count="3">
          <reference field="12" count="1" selected="0">
            <x v="63"/>
          </reference>
          <reference field="14" count="6">
            <x v="138"/>
            <x v="139"/>
            <x v="140"/>
            <x v="141"/>
            <x v="192"/>
            <x v="193"/>
          </reference>
          <reference field="16" count="1" selected="0">
            <x v="0"/>
          </reference>
        </references>
      </pivotArea>
    </format>
    <format dxfId="1602">
      <pivotArea dataOnly="0" labelOnly="1" fieldPosition="0">
        <references count="3">
          <reference field="12" count="1" selected="0">
            <x v="64"/>
          </reference>
          <reference field="14" count="3">
            <x v="194"/>
            <x v="195"/>
            <x v="196"/>
          </reference>
          <reference field="16" count="1" selected="0">
            <x v="0"/>
          </reference>
        </references>
      </pivotArea>
    </format>
    <format dxfId="1601">
      <pivotArea dataOnly="0" labelOnly="1" fieldPosition="0">
        <references count="3">
          <reference field="12" count="1" selected="0">
            <x v="66"/>
          </reference>
          <reference field="14" count="1">
            <x v="146"/>
          </reference>
          <reference field="16" count="1" selected="0">
            <x v="0"/>
          </reference>
        </references>
      </pivotArea>
    </format>
    <format dxfId="1600">
      <pivotArea dataOnly="0" labelOnly="1" fieldPosition="0">
        <references count="3">
          <reference field="12" count="1" selected="0">
            <x v="100"/>
          </reference>
          <reference field="14" count="1">
            <x v="108"/>
          </reference>
          <reference field="16" count="1" selected="0">
            <x v="0"/>
          </reference>
        </references>
      </pivotArea>
    </format>
    <format dxfId="1599">
      <pivotArea dataOnly="0" labelOnly="1" fieldPosition="0">
        <references count="3">
          <reference field="12" count="1" selected="0">
            <x v="101"/>
          </reference>
          <reference field="14" count="6">
            <x v="0"/>
            <x v="134"/>
            <x v="135"/>
            <x v="136"/>
            <x v="137"/>
            <x v="191"/>
          </reference>
          <reference field="16" count="1" selected="0">
            <x v="0"/>
          </reference>
        </references>
      </pivotArea>
    </format>
    <format dxfId="1598">
      <pivotArea dataOnly="0" labelOnly="1" fieldPosition="0">
        <references count="3">
          <reference field="12" count="1" selected="0">
            <x v="102"/>
          </reference>
          <reference field="14" count="1">
            <x v="200"/>
          </reference>
          <reference field="16" count="1" selected="0">
            <x v="0"/>
          </reference>
        </references>
      </pivotArea>
    </format>
    <format dxfId="1597">
      <pivotArea dataOnly="0" labelOnly="1" fieldPosition="0">
        <references count="3">
          <reference field="12" count="1" selected="0">
            <x v="103"/>
          </reference>
          <reference field="14" count="1">
            <x v="201"/>
          </reference>
          <reference field="16" count="1" selected="0">
            <x v="0"/>
          </reference>
        </references>
      </pivotArea>
    </format>
    <format dxfId="1596">
      <pivotArea dataOnly="0" labelOnly="1" fieldPosition="0">
        <references count="3">
          <reference field="12" count="1" selected="0">
            <x v="104"/>
          </reference>
          <reference field="14" count="1">
            <x v="202"/>
          </reference>
          <reference field="16" count="1" selected="0">
            <x v="0"/>
          </reference>
        </references>
      </pivotArea>
    </format>
    <format dxfId="1595">
      <pivotArea dataOnly="0" labelOnly="1" fieldPosition="0">
        <references count="3">
          <reference field="12" count="1" selected="0">
            <x v="105"/>
          </reference>
          <reference field="14" count="3">
            <x v="205"/>
            <x v="206"/>
            <x v="207"/>
          </reference>
          <reference field="16" count="1" selected="0">
            <x v="0"/>
          </reference>
        </references>
      </pivotArea>
    </format>
    <format dxfId="1594">
      <pivotArea dataOnly="0" labelOnly="1" fieldPosition="0">
        <references count="3">
          <reference field="12" count="1" selected="0">
            <x v="106"/>
          </reference>
          <reference field="14" count="1">
            <x v="97"/>
          </reference>
          <reference field="16" count="1" selected="0">
            <x v="0"/>
          </reference>
        </references>
      </pivotArea>
    </format>
    <format dxfId="1593">
      <pivotArea dataOnly="0" labelOnly="1" fieldPosition="0">
        <references count="3">
          <reference field="12" count="1" selected="0">
            <x v="107"/>
          </reference>
          <reference field="14" count="1">
            <x v="208"/>
          </reference>
          <reference field="16" count="1" selected="0">
            <x v="0"/>
          </reference>
        </references>
      </pivotArea>
    </format>
    <format dxfId="1592">
      <pivotArea dataOnly="0" labelOnly="1" fieldPosition="0">
        <references count="3">
          <reference field="12" count="1" selected="0">
            <x v="6"/>
          </reference>
          <reference field="14" count="3">
            <x v="30"/>
            <x v="31"/>
            <x v="32"/>
          </reference>
          <reference field="16" count="1" selected="0">
            <x v="1"/>
          </reference>
        </references>
      </pivotArea>
    </format>
    <format dxfId="1591">
      <pivotArea dataOnly="0" labelOnly="1" fieldPosition="0">
        <references count="3">
          <reference field="12" count="1" selected="0">
            <x v="7"/>
          </reference>
          <reference field="14" count="2">
            <x v="33"/>
            <x v="34"/>
          </reference>
          <reference field="16" count="1" selected="0">
            <x v="1"/>
          </reference>
        </references>
      </pivotArea>
    </format>
    <format dxfId="1590">
      <pivotArea dataOnly="0" labelOnly="1" fieldPosition="0">
        <references count="3">
          <reference field="12" count="1" selected="0">
            <x v="9"/>
          </reference>
          <reference field="14" count="1">
            <x v="36"/>
          </reference>
          <reference field="16" count="1" selected="0">
            <x v="1"/>
          </reference>
        </references>
      </pivotArea>
    </format>
    <format dxfId="1589">
      <pivotArea dataOnly="0" labelOnly="1" fieldPosition="0">
        <references count="3">
          <reference field="12" count="1" selected="0">
            <x v="13"/>
          </reference>
          <reference field="14" count="1">
            <x v="116"/>
          </reference>
          <reference field="16" count="1" selected="0">
            <x v="1"/>
          </reference>
        </references>
      </pivotArea>
    </format>
    <format dxfId="1588">
      <pivotArea dataOnly="0" labelOnly="1" fieldPosition="0">
        <references count="3">
          <reference field="12" count="1" selected="0">
            <x v="19"/>
          </reference>
          <reference field="14" count="2">
            <x v="23"/>
            <x v="24"/>
          </reference>
          <reference field="16" count="1" selected="0">
            <x v="1"/>
          </reference>
        </references>
      </pivotArea>
    </format>
    <format dxfId="1587">
      <pivotArea dataOnly="0" labelOnly="1" fieldPosition="0">
        <references count="3">
          <reference field="12" count="1" selected="0">
            <x v="48"/>
          </reference>
          <reference field="14" count="1">
            <x v="108"/>
          </reference>
          <reference field="16" count="1" selected="0">
            <x v="1"/>
          </reference>
        </references>
      </pivotArea>
    </format>
    <format dxfId="1586">
      <pivotArea dataOnly="0" labelOnly="1" fieldPosition="0">
        <references count="3">
          <reference field="12" count="1" selected="0">
            <x v="61"/>
          </reference>
          <reference field="14" count="3">
            <x v="127"/>
            <x v="128"/>
            <x v="190"/>
          </reference>
          <reference field="16" count="1" selected="0">
            <x v="1"/>
          </reference>
        </references>
      </pivotArea>
    </format>
    <format dxfId="1585">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584">
      <pivotArea dataOnly="0" labelOnly="1" fieldPosition="0">
        <references count="3">
          <reference field="12" count="1" selected="0">
            <x v="63"/>
          </reference>
          <reference field="14" count="1">
            <x v="193"/>
          </reference>
          <reference field="16" count="1" selected="0">
            <x v="1"/>
          </reference>
        </references>
      </pivotArea>
    </format>
    <format dxfId="1583">
      <pivotArea dataOnly="0" labelOnly="1" fieldPosition="0">
        <references count="3">
          <reference field="12" count="1" selected="0">
            <x v="64"/>
          </reference>
          <reference field="14" count="3">
            <x v="194"/>
            <x v="195"/>
            <x v="196"/>
          </reference>
          <reference field="16" count="1" selected="0">
            <x v="1"/>
          </reference>
        </references>
      </pivotArea>
    </format>
    <format dxfId="1582">
      <pivotArea dataOnly="0" labelOnly="1" fieldPosition="0">
        <references count="3">
          <reference field="12" count="1" selected="0">
            <x v="75"/>
          </reference>
          <reference field="14" count="1">
            <x v="86"/>
          </reference>
          <reference field="16" count="1" selected="0">
            <x v="1"/>
          </reference>
        </references>
      </pivotArea>
    </format>
    <format dxfId="1581">
      <pivotArea dataOnly="0" labelOnly="1" fieldPosition="0">
        <references count="3">
          <reference field="12" count="1" selected="0">
            <x v="77"/>
          </reference>
          <reference field="14" count="1">
            <x v="223"/>
          </reference>
          <reference field="16" count="1" selected="0">
            <x v="1"/>
          </reference>
        </references>
      </pivotArea>
    </format>
    <format dxfId="1580">
      <pivotArea dataOnly="0" labelOnly="1" fieldPosition="0">
        <references count="3">
          <reference field="12" count="1" selected="0">
            <x v="101"/>
          </reference>
          <reference field="14" count="6">
            <x v="0"/>
            <x v="134"/>
            <x v="135"/>
            <x v="136"/>
            <x v="137"/>
            <x v="191"/>
          </reference>
          <reference field="16" count="1" selected="0">
            <x v="1"/>
          </reference>
        </references>
      </pivotArea>
    </format>
    <format dxfId="1579">
      <pivotArea dataOnly="0" labelOnly="1" fieldPosition="0">
        <references count="3">
          <reference field="12" count="1" selected="0">
            <x v="103"/>
          </reference>
          <reference field="14" count="1">
            <x v="201"/>
          </reference>
          <reference field="16" count="1" selected="0">
            <x v="1"/>
          </reference>
        </references>
      </pivotArea>
    </format>
    <format dxfId="1578">
      <pivotArea dataOnly="0" labelOnly="1" fieldPosition="0">
        <references count="3">
          <reference field="12" count="1" selected="0">
            <x v="111"/>
          </reference>
          <reference field="14" count="1">
            <x v="220"/>
          </reference>
          <reference field="16" count="1" selected="0">
            <x v="1"/>
          </reference>
        </references>
      </pivotArea>
    </format>
    <format dxfId="1577">
      <pivotArea dataOnly="0" labelOnly="1" fieldPosition="0">
        <references count="3">
          <reference field="12" count="1" selected="0">
            <x v="112"/>
          </reference>
          <reference field="14" count="1">
            <x v="221"/>
          </reference>
          <reference field="16" count="1" selected="0">
            <x v="1"/>
          </reference>
        </references>
      </pivotArea>
    </format>
    <format dxfId="1576">
      <pivotArea dataOnly="0" labelOnly="1" fieldPosition="0">
        <references count="3">
          <reference field="12" count="1" selected="0">
            <x v="113"/>
          </reference>
          <reference field="14" count="1">
            <x v="222"/>
          </reference>
          <reference field="16" count="1" selected="0">
            <x v="1"/>
          </reference>
        </references>
      </pivotArea>
    </format>
    <format dxfId="1575">
      <pivotArea dataOnly="0" labelOnly="1" fieldPosition="0">
        <references count="3">
          <reference field="12" count="1" selected="0">
            <x v="5"/>
          </reference>
          <reference field="14" count="5">
            <x v="43"/>
            <x v="55"/>
            <x v="209"/>
            <x v="210"/>
            <x v="211"/>
          </reference>
          <reference field="16" count="1" selected="0">
            <x v="2"/>
          </reference>
        </references>
      </pivotArea>
    </format>
    <format dxfId="1574">
      <pivotArea dataOnly="0" labelOnly="1" fieldPosition="0">
        <references count="3">
          <reference field="12" count="1" selected="0">
            <x v="26"/>
          </reference>
          <reference field="14" count="1">
            <x v="109"/>
          </reference>
          <reference field="16" count="1" selected="0">
            <x v="2"/>
          </reference>
        </references>
      </pivotArea>
    </format>
    <format dxfId="1573">
      <pivotArea dataOnly="0" labelOnly="1" fieldPosition="0">
        <references count="3">
          <reference field="12" count="1" selected="0">
            <x v="48"/>
          </reference>
          <reference field="14" count="1">
            <x v="108"/>
          </reference>
          <reference field="16" count="1" selected="0">
            <x v="2"/>
          </reference>
        </references>
      </pivotArea>
    </format>
    <format dxfId="1572">
      <pivotArea dataOnly="0" labelOnly="1" fieldPosition="0">
        <references count="3">
          <reference field="12" count="1" selected="0">
            <x v="61"/>
          </reference>
          <reference field="14" count="3">
            <x v="127"/>
            <x v="128"/>
            <x v="190"/>
          </reference>
          <reference field="16" count="1" selected="0">
            <x v="2"/>
          </reference>
        </references>
      </pivotArea>
    </format>
    <format dxfId="1571">
      <pivotArea dataOnly="0" labelOnly="1" fieldPosition="0">
        <references count="3">
          <reference field="12" count="1" selected="0">
            <x v="62"/>
          </reference>
          <reference field="14" count="5">
            <x v="129"/>
            <x v="130"/>
            <x v="131"/>
            <x v="132"/>
            <x v="133"/>
          </reference>
          <reference field="16" count="1" selected="0">
            <x v="2"/>
          </reference>
        </references>
      </pivotArea>
    </format>
    <format dxfId="1570">
      <pivotArea dataOnly="0" labelOnly="1" fieldPosition="0">
        <references count="3">
          <reference field="12" count="1" selected="0">
            <x v="63"/>
          </reference>
          <reference field="14" count="1">
            <x v="193"/>
          </reference>
          <reference field="16" count="1" selected="0">
            <x v="2"/>
          </reference>
        </references>
      </pivotArea>
    </format>
    <format dxfId="1569">
      <pivotArea dataOnly="0" labelOnly="1" fieldPosition="0">
        <references count="3">
          <reference field="12" count="1" selected="0">
            <x v="64"/>
          </reference>
          <reference field="14" count="3">
            <x v="194"/>
            <x v="195"/>
            <x v="196"/>
          </reference>
          <reference field="16" count="1" selected="0">
            <x v="2"/>
          </reference>
        </references>
      </pivotArea>
    </format>
    <format dxfId="1568">
      <pivotArea dataOnly="0" labelOnly="1" fieldPosition="0">
        <references count="3">
          <reference field="12" count="1" selected="0">
            <x v="66"/>
          </reference>
          <reference field="14" count="2">
            <x v="152"/>
            <x v="153"/>
          </reference>
          <reference field="16" count="1" selected="0">
            <x v="2"/>
          </reference>
        </references>
      </pivotArea>
    </format>
    <format dxfId="1567">
      <pivotArea dataOnly="0" labelOnly="1" fieldPosition="0">
        <references count="3">
          <reference field="12" count="1" selected="0">
            <x v="70"/>
          </reference>
          <reference field="14" count="1">
            <x v="212"/>
          </reference>
          <reference field="16" count="1" selected="0">
            <x v="2"/>
          </reference>
        </references>
      </pivotArea>
    </format>
    <format dxfId="1566">
      <pivotArea dataOnly="0" labelOnly="1" fieldPosition="0">
        <references count="3">
          <reference field="12" count="1" selected="0">
            <x v="72"/>
          </reference>
          <reference field="14" count="1">
            <x v="151"/>
          </reference>
          <reference field="16" count="1" selected="0">
            <x v="2"/>
          </reference>
        </references>
      </pivotArea>
    </format>
    <format dxfId="1565">
      <pivotArea dataOnly="0" labelOnly="1" fieldPosition="0">
        <references count="3">
          <reference field="12" count="1" selected="0">
            <x v="75"/>
          </reference>
          <reference field="14" count="1">
            <x v="218"/>
          </reference>
          <reference field="16" count="1" selected="0">
            <x v="2"/>
          </reference>
        </references>
      </pivotArea>
    </format>
    <format dxfId="1564">
      <pivotArea dataOnly="0" labelOnly="1" fieldPosition="0">
        <references count="3">
          <reference field="12" count="1" selected="0">
            <x v="101"/>
          </reference>
          <reference field="14" count="6">
            <x v="0"/>
            <x v="134"/>
            <x v="135"/>
            <x v="136"/>
            <x v="137"/>
            <x v="191"/>
          </reference>
          <reference field="16" count="1" selected="0">
            <x v="2"/>
          </reference>
        </references>
      </pivotArea>
    </format>
    <format dxfId="1563">
      <pivotArea dataOnly="0" labelOnly="1" fieldPosition="0">
        <references count="3">
          <reference field="12" count="1" selected="0">
            <x v="103"/>
          </reference>
          <reference field="14" count="1">
            <x v="201"/>
          </reference>
          <reference field="16" count="1" selected="0">
            <x v="2"/>
          </reference>
        </references>
      </pivotArea>
    </format>
    <format dxfId="1562">
      <pivotArea dataOnly="0" labelOnly="1" fieldPosition="0">
        <references count="3">
          <reference field="12" count="1" selected="0">
            <x v="108"/>
          </reference>
          <reference field="14" count="1">
            <x v="213"/>
          </reference>
          <reference field="16" count="1" selected="0">
            <x v="2"/>
          </reference>
        </references>
      </pivotArea>
    </format>
    <format dxfId="1561">
      <pivotArea dataOnly="0" labelOnly="1" fieldPosition="0">
        <references count="3">
          <reference field="12" count="1" selected="0">
            <x v="109"/>
          </reference>
          <reference field="14" count="4">
            <x v="214"/>
            <x v="215"/>
            <x v="216"/>
            <x v="217"/>
          </reference>
          <reference field="16" count="1" selected="0">
            <x v="2"/>
          </reference>
        </references>
      </pivotArea>
    </format>
    <format dxfId="1560">
      <pivotArea dataOnly="0" labelOnly="1" fieldPosition="0">
        <references count="3">
          <reference field="12" count="1" selected="0">
            <x v="110"/>
          </reference>
          <reference field="14" count="1">
            <x v="219"/>
          </reference>
          <reference field="16" count="1" selected="0">
            <x v="2"/>
          </reference>
        </references>
      </pivotArea>
    </format>
    <format dxfId="1559">
      <pivotArea dataOnly="0" labelOnly="1" fieldPosition="0">
        <references count="3">
          <reference field="12" count="1" selected="0">
            <x v="111"/>
          </reference>
          <reference field="14" count="1">
            <x v="220"/>
          </reference>
          <reference field="16" count="1" selected="0">
            <x v="2"/>
          </reference>
        </references>
      </pivotArea>
    </format>
    <format dxfId="1558">
      <pivotArea dataOnly="0" labelOnly="1" fieldPosition="0">
        <references count="3">
          <reference field="12" count="1" selected="0">
            <x v="15"/>
          </reference>
          <reference field="14" count="1">
            <x v="40"/>
          </reference>
          <reference field="16" count="1" selected="0">
            <x v="3"/>
          </reference>
        </references>
      </pivotArea>
    </format>
    <format dxfId="1557">
      <pivotArea dataOnly="0" labelOnly="1" fieldPosition="0">
        <references count="3">
          <reference field="12" count="1" selected="0">
            <x v="17"/>
          </reference>
          <reference field="14" count="1">
            <x v="230"/>
          </reference>
          <reference field="16" count="1" selected="0">
            <x v="3"/>
          </reference>
        </references>
      </pivotArea>
    </format>
    <format dxfId="1556">
      <pivotArea dataOnly="0" labelOnly="1" fieldPosition="0">
        <references count="3">
          <reference field="12" count="1" selected="0">
            <x v="46"/>
          </reference>
          <reference field="14" count="1">
            <x v="99"/>
          </reference>
          <reference field="16" count="1" selected="0">
            <x v="3"/>
          </reference>
        </references>
      </pivotArea>
    </format>
    <format dxfId="1555">
      <pivotArea dataOnly="0" labelOnly="1" fieldPosition="0">
        <references count="3">
          <reference field="12" count="1" selected="0">
            <x v="48"/>
          </reference>
          <reference field="14" count="1">
            <x v="108"/>
          </reference>
          <reference field="16" count="1" selected="0">
            <x v="3"/>
          </reference>
        </references>
      </pivotArea>
    </format>
    <format dxfId="1554">
      <pivotArea dataOnly="0" labelOnly="1" fieldPosition="0">
        <references count="3">
          <reference field="12" count="1" selected="0">
            <x v="58"/>
          </reference>
          <reference field="14" count="1">
            <x v="98"/>
          </reference>
          <reference field="16" count="1" selected="0">
            <x v="3"/>
          </reference>
        </references>
      </pivotArea>
    </format>
    <format dxfId="1553">
      <pivotArea dataOnly="0" labelOnly="1" fieldPosition="0">
        <references count="3">
          <reference field="12" count="1" selected="0">
            <x v="59"/>
          </reference>
          <reference field="14" count="1">
            <x v="97"/>
          </reference>
          <reference field="16" count="1" selected="0">
            <x v="3"/>
          </reference>
        </references>
      </pivotArea>
    </format>
    <format dxfId="1552">
      <pivotArea dataOnly="0" labelOnly="1" fieldPosition="0">
        <references count="3">
          <reference field="12" count="1" selected="0">
            <x v="60"/>
          </reference>
          <reference field="14" count="1">
            <x v="112"/>
          </reference>
          <reference field="16" count="1" selected="0">
            <x v="3"/>
          </reference>
        </references>
      </pivotArea>
    </format>
    <format dxfId="1551">
      <pivotArea dataOnly="0" labelOnly="1" fieldPosition="0">
        <references count="3">
          <reference field="12" count="1" selected="0">
            <x v="61"/>
          </reference>
          <reference field="14" count="3">
            <x v="127"/>
            <x v="128"/>
            <x v="190"/>
          </reference>
          <reference field="16" count="1" selected="0">
            <x v="3"/>
          </reference>
        </references>
      </pivotArea>
    </format>
    <format dxfId="1550">
      <pivotArea dataOnly="0" labelOnly="1" fieldPosition="0">
        <references count="3">
          <reference field="12" count="1" selected="0">
            <x v="62"/>
          </reference>
          <reference field="14" count="6">
            <x v="129"/>
            <x v="130"/>
            <x v="131"/>
            <x v="132"/>
            <x v="133"/>
            <x v="156"/>
          </reference>
          <reference field="16" count="1" selected="0">
            <x v="3"/>
          </reference>
        </references>
      </pivotArea>
    </format>
    <format dxfId="1549">
      <pivotArea dataOnly="0" labelOnly="1" fieldPosition="0">
        <references count="3">
          <reference field="12" count="1" selected="0">
            <x v="63"/>
          </reference>
          <reference field="14" count="1">
            <x v="193"/>
          </reference>
          <reference field="16" count="1" selected="0">
            <x v="3"/>
          </reference>
        </references>
      </pivotArea>
    </format>
    <format dxfId="1548">
      <pivotArea dataOnly="0" labelOnly="1" fieldPosition="0">
        <references count="3">
          <reference field="12" count="1" selected="0">
            <x v="64"/>
          </reference>
          <reference field="14" count="3">
            <x v="194"/>
            <x v="195"/>
            <x v="196"/>
          </reference>
          <reference field="16" count="1" selected="0">
            <x v="3"/>
          </reference>
        </references>
      </pivotArea>
    </format>
    <format dxfId="1547">
      <pivotArea dataOnly="0" labelOnly="1" fieldPosition="0">
        <references count="3">
          <reference field="12" count="1" selected="0">
            <x v="80"/>
          </reference>
          <reference field="14" count="2">
            <x v="160"/>
            <x v="227"/>
          </reference>
          <reference field="16" count="1" selected="0">
            <x v="3"/>
          </reference>
        </references>
      </pivotArea>
    </format>
    <format dxfId="1546">
      <pivotArea dataOnly="0" labelOnly="1" fieldPosition="0">
        <references count="3">
          <reference field="12" count="1" selected="0">
            <x v="101"/>
          </reference>
          <reference field="14" count="7">
            <x v="0"/>
            <x v="134"/>
            <x v="135"/>
            <x v="136"/>
            <x v="137"/>
            <x v="157"/>
            <x v="224"/>
          </reference>
          <reference field="16" count="1" selected="0">
            <x v="3"/>
          </reference>
        </references>
      </pivotArea>
    </format>
    <format dxfId="1545">
      <pivotArea dataOnly="0" labelOnly="1" fieldPosition="0">
        <references count="3">
          <reference field="12" count="1" selected="0">
            <x v="103"/>
          </reference>
          <reference field="14" count="1">
            <x v="201"/>
          </reference>
          <reference field="16" count="1" selected="0">
            <x v="3"/>
          </reference>
        </references>
      </pivotArea>
    </format>
    <format dxfId="1544">
      <pivotArea dataOnly="0" labelOnly="1" fieldPosition="0">
        <references count="3">
          <reference field="12" count="1" selected="0">
            <x v="111"/>
          </reference>
          <reference field="14" count="1">
            <x v="220"/>
          </reference>
          <reference field="16" count="1" selected="0">
            <x v="3"/>
          </reference>
        </references>
      </pivotArea>
    </format>
    <format dxfId="1543">
      <pivotArea dataOnly="0" labelOnly="1" fieldPosition="0">
        <references count="3">
          <reference field="12" count="1" selected="0">
            <x v="114"/>
          </reference>
          <reference field="14" count="3">
            <x v="193"/>
            <x v="196"/>
            <x v="225"/>
          </reference>
          <reference field="16" count="1" selected="0">
            <x v="3"/>
          </reference>
        </references>
      </pivotArea>
    </format>
    <format dxfId="1542">
      <pivotArea dataOnly="0" labelOnly="1" fieldPosition="0">
        <references count="3">
          <reference field="12" count="1" selected="0">
            <x v="115"/>
          </reference>
          <reference field="14" count="1">
            <x v="38"/>
          </reference>
          <reference field="16" count="1" selected="0">
            <x v="3"/>
          </reference>
        </references>
      </pivotArea>
    </format>
    <format dxfId="1541">
      <pivotArea dataOnly="0" labelOnly="1" fieldPosition="0">
        <references count="3">
          <reference field="12" count="1" selected="0">
            <x v="116"/>
          </reference>
          <reference field="14" count="1">
            <x v="57"/>
          </reference>
          <reference field="16" count="1" selected="0">
            <x v="3"/>
          </reference>
        </references>
      </pivotArea>
    </format>
    <format dxfId="1540">
      <pivotArea dataOnly="0" labelOnly="1" fieldPosition="0">
        <references count="3">
          <reference field="12" count="1" selected="0">
            <x v="117"/>
          </reference>
          <reference field="14" count="1">
            <x v="226"/>
          </reference>
          <reference field="16" count="1" selected="0">
            <x v="3"/>
          </reference>
        </references>
      </pivotArea>
    </format>
    <format dxfId="1539">
      <pivotArea dataOnly="0" labelOnly="1" fieldPosition="0">
        <references count="3">
          <reference field="12" count="1" selected="0">
            <x v="118"/>
          </reference>
          <reference field="14" count="1">
            <x v="228"/>
          </reference>
          <reference field="16" count="1" selected="0">
            <x v="3"/>
          </reference>
        </references>
      </pivotArea>
    </format>
    <format dxfId="1538">
      <pivotArea dataOnly="0" labelOnly="1" fieldPosition="0">
        <references count="3">
          <reference field="12" count="1" selected="0">
            <x v="119"/>
          </reference>
          <reference field="14" count="1">
            <x v="229"/>
          </reference>
          <reference field="16" count="1" selected="0">
            <x v="3"/>
          </reference>
        </references>
      </pivotArea>
    </format>
    <format dxfId="1537">
      <pivotArea dataOnly="0" labelOnly="1" fieldPosition="0">
        <references count="3">
          <reference field="12" count="1" selected="0">
            <x v="120"/>
          </reference>
          <reference field="14" count="1">
            <x v="231"/>
          </reference>
          <reference field="16" count="1" selected="0">
            <x v="3"/>
          </reference>
        </references>
      </pivotArea>
    </format>
    <format dxfId="1536">
      <pivotArea dataOnly="0" labelOnly="1" fieldPosition="0">
        <references count="3">
          <reference field="12" count="1" selected="0">
            <x v="39"/>
          </reference>
          <reference field="14" count="1">
            <x v="162"/>
          </reference>
          <reference field="16" count="1" selected="0">
            <x v="4"/>
          </reference>
        </references>
      </pivotArea>
    </format>
    <format dxfId="1535">
      <pivotArea dataOnly="0" labelOnly="1" fieldPosition="0">
        <references count="3">
          <reference field="12" count="1" selected="0">
            <x v="81"/>
          </reference>
          <reference field="14" count="1">
            <x v="163"/>
          </reference>
          <reference field="16" count="1" selected="0">
            <x v="4"/>
          </reference>
        </references>
      </pivotArea>
    </format>
    <format dxfId="1534">
      <pivotArea dataOnly="0" labelOnly="1" fieldPosition="0">
        <references count="3">
          <reference field="12" count="1" selected="0">
            <x v="82"/>
          </reference>
          <reference field="14" count="1">
            <x v="164"/>
          </reference>
          <reference field="16" count="1" selected="0">
            <x v="4"/>
          </reference>
        </references>
      </pivotArea>
    </format>
    <format dxfId="1533">
      <pivotArea dataOnly="0" labelOnly="1" fieldPosition="0">
        <references count="3">
          <reference field="12" count="1" selected="0">
            <x v="83"/>
          </reference>
          <reference field="14" count="3">
            <x v="165"/>
            <x v="166"/>
            <x v="232"/>
          </reference>
          <reference field="16" count="1" selected="0">
            <x v="4"/>
          </reference>
        </references>
      </pivotArea>
    </format>
    <format dxfId="1532">
      <pivotArea dataOnly="0" labelOnly="1" fieldPosition="0">
        <references count="3">
          <reference field="12" count="1" selected="0">
            <x v="84"/>
          </reference>
          <reference field="14" count="1">
            <x v="167"/>
          </reference>
          <reference field="16" count="1" selected="0">
            <x v="4"/>
          </reference>
        </references>
      </pivotArea>
    </format>
    <format dxfId="1531">
      <pivotArea dataOnly="0" labelOnly="1" fieldPosition="0">
        <references count="3">
          <reference field="12" count="1" selected="0">
            <x v="85"/>
          </reference>
          <reference field="14" count="1">
            <x v="128"/>
          </reference>
          <reference field="16" count="1" selected="0">
            <x v="4"/>
          </reference>
        </references>
      </pivotArea>
    </format>
    <format dxfId="1530">
      <pivotArea dataOnly="0" labelOnly="1" fieldPosition="0">
        <references count="3">
          <reference field="12" count="1" selected="0">
            <x v="10"/>
          </reference>
          <reference field="14" count="5">
            <x v="2"/>
            <x v="4"/>
            <x v="7"/>
            <x v="8"/>
            <x v="12"/>
          </reference>
          <reference field="16" count="1" selected="0">
            <x v="5"/>
          </reference>
        </references>
      </pivotArea>
    </format>
    <format dxfId="1529">
      <pivotArea dataOnly="0" labelOnly="1" fieldPosition="0">
        <references count="3">
          <reference field="12" count="1" selected="0">
            <x v="11"/>
          </reference>
          <reference field="14" count="2">
            <x v="1"/>
            <x v="3"/>
          </reference>
          <reference field="16" count="1" selected="0">
            <x v="5"/>
          </reference>
        </references>
      </pivotArea>
    </format>
    <format dxfId="1528">
      <pivotArea dataOnly="0" labelOnly="1" fieldPosition="0">
        <references count="3">
          <reference field="12" count="1" selected="0">
            <x v="16"/>
          </reference>
          <reference field="14" count="3">
            <x v="25"/>
            <x v="28"/>
            <x v="41"/>
          </reference>
          <reference field="16" count="1" selected="0">
            <x v="5"/>
          </reference>
        </references>
      </pivotArea>
    </format>
    <format dxfId="1527">
      <pivotArea dataOnly="0" labelOnly="1" fieldPosition="0">
        <references count="3">
          <reference field="12" count="1" selected="0">
            <x v="20"/>
          </reference>
          <reference field="14" count="3">
            <x v="239"/>
            <x v="240"/>
            <x v="241"/>
          </reference>
          <reference field="16" count="1" selected="0">
            <x v="5"/>
          </reference>
        </references>
      </pivotArea>
    </format>
    <format dxfId="1526">
      <pivotArea dataOnly="0" labelOnly="1" fieldPosition="0">
        <references count="3">
          <reference field="12" count="1" selected="0">
            <x v="54"/>
          </reference>
          <reference field="14" count="2">
            <x v="49"/>
            <x v="245"/>
          </reference>
          <reference field="16" count="1" selected="0">
            <x v="5"/>
          </reference>
        </references>
      </pivotArea>
    </format>
    <format dxfId="1525">
      <pivotArea dataOnly="0" labelOnly="1" fieldPosition="0">
        <references count="3">
          <reference field="12" count="1" selected="0">
            <x v="85"/>
          </reference>
          <reference field="14" count="3">
            <x v="127"/>
            <x v="128"/>
            <x v="190"/>
          </reference>
          <reference field="16" count="1" selected="0">
            <x v="5"/>
          </reference>
        </references>
      </pivotArea>
    </format>
    <format dxfId="1524">
      <pivotArea dataOnly="0" labelOnly="1" fieldPosition="0">
        <references count="3">
          <reference field="12" count="1" selected="0">
            <x v="122"/>
          </reference>
          <reference field="14" count="3">
            <x v="242"/>
            <x v="243"/>
            <x v="244"/>
          </reference>
          <reference field="16" count="1" selected="0">
            <x v="5"/>
          </reference>
        </references>
      </pivotArea>
    </format>
    <format dxfId="1523">
      <pivotArea dataOnly="0" labelOnly="1" fieldPosition="0">
        <references count="3">
          <reference field="12" count="1" selected="0">
            <x v="8"/>
          </reference>
          <reference field="14" count="1">
            <x v="236"/>
          </reference>
          <reference field="16" count="1" selected="0">
            <x v="6"/>
          </reference>
        </references>
      </pivotArea>
    </format>
    <format dxfId="1522">
      <pivotArea dataOnly="0" labelOnly="1" fieldPosition="0">
        <references count="3">
          <reference field="12" count="1" selected="0">
            <x v="21"/>
          </reference>
          <reference field="14" count="2">
            <x v="237"/>
            <x v="238"/>
          </reference>
          <reference field="16" count="1" selected="0">
            <x v="6"/>
          </reference>
        </references>
      </pivotArea>
    </format>
    <format dxfId="1521">
      <pivotArea dataOnly="0" labelOnly="1" fieldPosition="0">
        <references count="3">
          <reference field="12" count="1" selected="0">
            <x v="32"/>
          </reference>
          <reference field="14" count="1">
            <x v="235"/>
          </reference>
          <reference field="16" count="1" selected="0">
            <x v="6"/>
          </reference>
        </references>
      </pivotArea>
    </format>
    <format dxfId="1520">
      <pivotArea dataOnly="0" labelOnly="1" fieldPosition="0">
        <references count="3">
          <reference field="12" count="1" selected="0">
            <x v="34"/>
          </reference>
          <reference field="14" count="1">
            <x v="234"/>
          </reference>
          <reference field="16" count="1" selected="0">
            <x v="6"/>
          </reference>
        </references>
      </pivotArea>
    </format>
    <format dxfId="1519">
      <pivotArea dataOnly="0" labelOnly="1" fieldPosition="0">
        <references count="3">
          <reference field="12" count="1" selected="0">
            <x v="35"/>
          </reference>
          <reference field="14" count="1">
            <x v="233"/>
          </reference>
          <reference field="16" count="1" selected="0">
            <x v="6"/>
          </reference>
        </references>
      </pivotArea>
    </format>
    <format dxfId="1518">
      <pivotArea dataOnly="0" labelOnly="1" fieldPosition="0">
        <references count="3">
          <reference field="12" count="1" selected="0">
            <x v="44"/>
          </reference>
          <reference field="14" count="1">
            <x v="105"/>
          </reference>
          <reference field="16" count="1" selected="0">
            <x v="6"/>
          </reference>
        </references>
      </pivotArea>
    </format>
    <format dxfId="1517">
      <pivotArea dataOnly="0" labelOnly="1" fieldPosition="0">
        <references count="3">
          <reference field="12" count="1" selected="0">
            <x v="56"/>
          </reference>
          <reference field="14" count="2">
            <x v="10"/>
            <x v="11"/>
          </reference>
          <reference field="16" count="1" selected="0">
            <x v="6"/>
          </reference>
        </references>
      </pivotArea>
    </format>
    <format dxfId="1516">
      <pivotArea dataOnly="0" labelOnly="1" fieldPosition="0">
        <references count="3">
          <reference field="12" count="1" selected="0">
            <x v="85"/>
          </reference>
          <reference field="14" count="3">
            <x v="127"/>
            <x v="128"/>
            <x v="190"/>
          </reference>
          <reference field="16" count="1" selected="0">
            <x v="6"/>
          </reference>
        </references>
      </pivotArea>
    </format>
    <format dxfId="1515">
      <pivotArea dataOnly="0" labelOnly="1" fieldPosition="0">
        <references count="3">
          <reference field="12" count="1" selected="0">
            <x v="121"/>
          </reference>
          <reference field="14" count="3">
            <x v="194"/>
            <x v="195"/>
            <x v="196"/>
          </reference>
          <reference field="16" count="1" selected="0">
            <x v="6"/>
          </reference>
        </references>
      </pivotArea>
    </format>
    <format dxfId="1514">
      <pivotArea dataOnly="0" labelOnly="1" fieldPosition="0">
        <references count="3">
          <reference field="12" count="1" selected="0">
            <x v="42"/>
          </reference>
          <reference field="14" count="1">
            <x v="51"/>
          </reference>
          <reference field="16" count="1" selected="0">
            <x v="7"/>
          </reference>
        </references>
      </pivotArea>
    </format>
    <format dxfId="1513">
      <pivotArea dataOnly="0" labelOnly="1" fieldPosition="0">
        <references count="3">
          <reference field="12" count="1" selected="0">
            <x v="85"/>
          </reference>
          <reference field="14" count="3">
            <x v="127"/>
            <x v="128"/>
            <x v="190"/>
          </reference>
          <reference field="16" count="1" selected="0">
            <x v="7"/>
          </reference>
        </references>
      </pivotArea>
    </format>
    <format dxfId="1512">
      <pivotArea dataOnly="0" labelOnly="1" fieldPosition="0">
        <references count="3">
          <reference field="12" count="1" selected="0">
            <x v="40"/>
          </reference>
          <reference field="14" count="6">
            <x v="13"/>
            <x v="14"/>
            <x v="15"/>
            <x v="16"/>
            <x v="17"/>
            <x v="171"/>
          </reference>
          <reference field="16" count="1" selected="0">
            <x v="8"/>
          </reference>
        </references>
      </pivotArea>
    </format>
    <format dxfId="1511">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1510">
      <pivotArea dataOnly="0" labelOnly="1" fieldPosition="0">
        <references count="3">
          <reference field="12" count="1" selected="0">
            <x v="57"/>
          </reference>
          <reference field="14" count="5">
            <x v="39"/>
            <x v="74"/>
            <x v="77"/>
            <x v="79"/>
            <x v="177"/>
          </reference>
          <reference field="16" count="1" selected="0">
            <x v="8"/>
          </reference>
        </references>
      </pivotArea>
    </format>
    <format dxfId="1509">
      <pivotArea dataOnly="0" labelOnly="1" fieldPosition="0">
        <references count="3">
          <reference field="12" count="1" selected="0">
            <x v="85"/>
          </reference>
          <reference field="14" count="3">
            <x v="127"/>
            <x v="128"/>
            <x v="190"/>
          </reference>
          <reference field="16" count="1" selected="0">
            <x v="8"/>
          </reference>
        </references>
      </pivotArea>
    </format>
    <format dxfId="1508">
      <pivotArea dataOnly="0" labelOnly="1" fieldPosition="0">
        <references count="3">
          <reference field="12" count="1" selected="0">
            <x v="87"/>
          </reference>
          <reference field="14" count="1">
            <x v="170"/>
          </reference>
          <reference field="16" count="1" selected="0">
            <x v="8"/>
          </reference>
        </references>
      </pivotArea>
    </format>
    <format dxfId="1507">
      <pivotArea dataOnly="0" labelOnly="1" fieldPosition="0">
        <references count="3">
          <reference field="12" count="1" selected="0">
            <x v="88"/>
          </reference>
          <reference field="14" count="1">
            <x v="172"/>
          </reference>
          <reference field="16" count="1" selected="0">
            <x v="8"/>
          </reference>
        </references>
      </pivotArea>
    </format>
    <format dxfId="1506">
      <pivotArea dataOnly="0" labelOnly="1" fieldPosition="0">
        <references count="3">
          <reference field="12" count="1" selected="0">
            <x v="90"/>
          </reference>
          <reference field="14" count="1">
            <x v="174"/>
          </reference>
          <reference field="16" count="1" selected="0">
            <x v="8"/>
          </reference>
        </references>
      </pivotArea>
    </format>
    <format dxfId="1505">
      <pivotArea dataOnly="0" labelOnly="1" fieldPosition="0">
        <references count="3">
          <reference field="12" count="1" selected="0">
            <x v="92"/>
          </reference>
          <reference field="14" count="5">
            <x v="18"/>
            <x v="19"/>
            <x v="20"/>
            <x v="21"/>
            <x v="22"/>
          </reference>
          <reference field="16" count="1" selected="0">
            <x v="8"/>
          </reference>
        </references>
      </pivotArea>
    </format>
    <format dxfId="1504">
      <pivotArea dataOnly="0" labelOnly="1" fieldPosition="0">
        <references count="3">
          <reference field="12" count="1" selected="0">
            <x v="93"/>
          </reference>
          <reference field="14" count="1">
            <x v="176"/>
          </reference>
          <reference field="16" count="1" selected="0">
            <x v="8"/>
          </reference>
        </references>
      </pivotArea>
    </format>
    <format dxfId="1503">
      <pivotArea dataOnly="0" labelOnly="1" fieldPosition="0">
        <references count="3">
          <reference field="12" count="1" selected="0">
            <x v="95"/>
          </reference>
          <reference field="14" count="1">
            <x v="249"/>
          </reference>
          <reference field="16" count="1" selected="0">
            <x v="8"/>
          </reference>
        </references>
      </pivotArea>
    </format>
    <format dxfId="1502">
      <pivotArea dataOnly="0" labelOnly="1" fieldPosition="0">
        <references count="3">
          <reference field="12" count="1" selected="0">
            <x v="123"/>
          </reference>
          <reference field="14" count="1">
            <x v="247"/>
          </reference>
          <reference field="16" count="1" selected="0">
            <x v="8"/>
          </reference>
        </references>
      </pivotArea>
    </format>
    <format dxfId="1501">
      <pivotArea dataOnly="0" labelOnly="1" fieldPosition="0">
        <references count="3">
          <reference field="12" count="1" selected="0">
            <x v="124"/>
          </reference>
          <reference field="14" count="1">
            <x v="248"/>
          </reference>
          <reference field="16" count="1" selected="0">
            <x v="8"/>
          </reference>
        </references>
      </pivotArea>
    </format>
    <format dxfId="1500">
      <pivotArea dataOnly="0" labelOnly="1" fieldPosition="0">
        <references count="3">
          <reference field="12" count="1" selected="0">
            <x v="125"/>
          </reference>
          <reference field="14" count="2">
            <x v="250"/>
            <x v="251"/>
          </reference>
          <reference field="16" count="1" selected="0">
            <x v="8"/>
          </reference>
        </references>
      </pivotArea>
    </format>
    <format dxfId="1499">
      <pivotArea dataOnly="0" labelOnly="1" fieldPosition="0">
        <references count="3">
          <reference field="12" count="1" selected="0">
            <x v="24"/>
          </reference>
          <reference field="14" count="3">
            <x v="123"/>
            <x v="124"/>
            <x v="125"/>
          </reference>
          <reference field="16" count="1" selected="0">
            <x v="9"/>
          </reference>
        </references>
      </pivotArea>
    </format>
    <format dxfId="1498">
      <pivotArea dataOnly="0" labelOnly="1" fieldPosition="0">
        <references count="3">
          <reference field="12" count="1" selected="0">
            <x v="27"/>
          </reference>
          <reference field="14" count="1">
            <x v="27"/>
          </reference>
          <reference field="16" count="1" selected="0">
            <x v="9"/>
          </reference>
        </references>
      </pivotArea>
    </format>
    <format dxfId="1497">
      <pivotArea dataOnly="0" labelOnly="1" fieldPosition="0">
        <references count="3">
          <reference field="12" count="1" selected="0">
            <x v="28"/>
          </reference>
          <reference field="14" count="3">
            <x v="120"/>
            <x v="121"/>
            <x v="122"/>
          </reference>
          <reference field="16" count="1" selected="0">
            <x v="9"/>
          </reference>
        </references>
      </pivotArea>
    </format>
    <format dxfId="1496">
      <pivotArea dataOnly="0" labelOnly="1" fieldPosition="0">
        <references count="3">
          <reference field="12" count="1" selected="0">
            <x v="29"/>
          </reference>
          <reference field="14" count="3">
            <x v="110"/>
            <x v="111"/>
            <x v="260"/>
          </reference>
          <reference field="16" count="1" selected="0">
            <x v="9"/>
          </reference>
        </references>
      </pivotArea>
    </format>
    <format dxfId="1495">
      <pivotArea dataOnly="0" labelOnly="1" fieldPosition="0">
        <references count="3">
          <reference field="12" count="1" selected="0">
            <x v="30"/>
          </reference>
          <reference field="14" count="1">
            <x v="180"/>
          </reference>
          <reference field="16" count="1" selected="0">
            <x v="9"/>
          </reference>
        </references>
      </pivotArea>
    </format>
    <format dxfId="1494">
      <pivotArea dataOnly="0" labelOnly="1" fieldPosition="0">
        <references count="3">
          <reference field="12" count="1" selected="0">
            <x v="33"/>
          </reference>
          <reference field="14" count="1">
            <x v="68"/>
          </reference>
          <reference field="16" count="1" selected="0">
            <x v="9"/>
          </reference>
        </references>
      </pivotArea>
    </format>
    <format dxfId="1493">
      <pivotArea dataOnly="0" labelOnly="1" fieldPosition="0">
        <references count="3">
          <reference field="12" count="1" selected="0">
            <x v="36"/>
          </reference>
          <reference field="14" count="1">
            <x v="269"/>
          </reference>
          <reference field="16" count="1" selected="0">
            <x v="9"/>
          </reference>
        </references>
      </pivotArea>
    </format>
    <format dxfId="1492">
      <pivotArea dataOnly="0" labelOnly="1" fieldPosition="0">
        <references count="3">
          <reference field="12" count="1" selected="0">
            <x v="43"/>
          </reference>
          <reference field="14" count="1">
            <x v="278"/>
          </reference>
          <reference field="16" count="1" selected="0">
            <x v="9"/>
          </reference>
        </references>
      </pivotArea>
    </format>
    <format dxfId="1491">
      <pivotArea dataOnly="0" labelOnly="1" fieldPosition="0">
        <references count="3">
          <reference field="12" count="1" selected="0">
            <x v="53"/>
          </reference>
          <reference field="14" count="3">
            <x v="103"/>
            <x v="104"/>
            <x v="256"/>
          </reference>
          <reference field="16" count="1" selected="0">
            <x v="9"/>
          </reference>
        </references>
      </pivotArea>
    </format>
    <format dxfId="1490">
      <pivotArea dataOnly="0" labelOnly="1" fieldPosition="0">
        <references count="3">
          <reference field="12" count="1" selected="0">
            <x v="55"/>
          </reference>
          <reference field="14" count="1">
            <x v="257"/>
          </reference>
          <reference field="16" count="1" selected="0">
            <x v="9"/>
          </reference>
        </references>
      </pivotArea>
    </format>
    <format dxfId="1489">
      <pivotArea dataOnly="0" labelOnly="1" fieldPosition="0">
        <references count="3">
          <reference field="12" count="1" selected="0">
            <x v="85"/>
          </reference>
          <reference field="14" count="3">
            <x v="127"/>
            <x v="128"/>
            <x v="190"/>
          </reference>
          <reference field="16" count="1" selected="0">
            <x v="9"/>
          </reference>
        </references>
      </pivotArea>
    </format>
    <format dxfId="1488">
      <pivotArea dataOnly="0" labelOnly="1" fieldPosition="0">
        <references count="3">
          <reference field="12" count="1" selected="0">
            <x v="95"/>
          </reference>
          <reference field="14" count="1">
            <x v="255"/>
          </reference>
          <reference field="16" count="1" selected="0">
            <x v="9"/>
          </reference>
        </references>
      </pivotArea>
    </format>
    <format dxfId="1487">
      <pivotArea dataOnly="0" labelOnly="1" fieldPosition="0">
        <references count="3">
          <reference field="12" count="1" selected="0">
            <x v="96"/>
          </reference>
          <reference field="14" count="4">
            <x v="181"/>
            <x v="182"/>
            <x v="258"/>
            <x v="259"/>
          </reference>
          <reference field="16" count="1" selected="0">
            <x v="9"/>
          </reference>
        </references>
      </pivotArea>
    </format>
    <format dxfId="1486">
      <pivotArea dataOnly="0" labelOnly="1" fieldPosition="0">
        <references count="3">
          <reference field="12" count="1" selected="0">
            <x v="98"/>
          </reference>
          <reference field="14" count="1">
            <x v="262"/>
          </reference>
          <reference field="16" count="1" selected="0">
            <x v="9"/>
          </reference>
        </references>
      </pivotArea>
    </format>
    <format dxfId="1485">
      <pivotArea dataOnly="0" labelOnly="1" fieldPosition="0">
        <references count="3">
          <reference field="12" count="1" selected="0">
            <x v="99"/>
          </reference>
          <reference field="14" count="1">
            <x v="263"/>
          </reference>
          <reference field="16" count="1" selected="0">
            <x v="9"/>
          </reference>
        </references>
      </pivotArea>
    </format>
    <format dxfId="1484">
      <pivotArea dataOnly="0" labelOnly="1" fieldPosition="0">
        <references count="3">
          <reference field="12" count="1" selected="0">
            <x v="126"/>
          </reference>
          <reference field="14" count="2">
            <x v="178"/>
            <x v="252"/>
          </reference>
          <reference field="16" count="1" selected="0">
            <x v="9"/>
          </reference>
        </references>
      </pivotArea>
    </format>
    <format dxfId="1483">
      <pivotArea dataOnly="0" labelOnly="1" fieldPosition="0">
        <references count="3">
          <reference field="12" count="1" selected="0">
            <x v="127"/>
          </reference>
          <reference field="14" count="2">
            <x v="253"/>
            <x v="254"/>
          </reference>
          <reference field="16" count="1" selected="0">
            <x v="9"/>
          </reference>
        </references>
      </pivotArea>
    </format>
    <format dxfId="1482">
      <pivotArea dataOnly="0" labelOnly="1" fieldPosition="0">
        <references count="3">
          <reference field="12" count="1" selected="0">
            <x v="128"/>
          </reference>
          <reference field="14" count="1">
            <x v="261"/>
          </reference>
          <reference field="16" count="1" selected="0">
            <x v="9"/>
          </reference>
        </references>
      </pivotArea>
    </format>
    <format dxfId="1481">
      <pivotArea dataOnly="0" labelOnly="1" fieldPosition="0">
        <references count="3">
          <reference field="12" count="1" selected="0">
            <x v="129"/>
          </reference>
          <reference field="14" count="1">
            <x v="264"/>
          </reference>
          <reference field="16" count="1" selected="0">
            <x v="9"/>
          </reference>
        </references>
      </pivotArea>
    </format>
    <format dxfId="1480">
      <pivotArea dataOnly="0" labelOnly="1" fieldPosition="0">
        <references count="3">
          <reference field="12" count="1" selected="0">
            <x v="130"/>
          </reference>
          <reference field="14" count="4">
            <x v="265"/>
            <x v="266"/>
            <x v="267"/>
            <x v="268"/>
          </reference>
          <reference field="16" count="1" selected="0">
            <x v="9"/>
          </reference>
        </references>
      </pivotArea>
    </format>
    <format dxfId="1479">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1478">
      <pivotArea dataOnly="0" labelOnly="1" fieldPosition="0">
        <references count="3">
          <reference field="12" count="1" selected="0">
            <x v="132"/>
          </reference>
          <reference field="14" count="1">
            <x v="276"/>
          </reference>
          <reference field="16" count="1" selected="0">
            <x v="9"/>
          </reference>
        </references>
      </pivotArea>
    </format>
    <format dxfId="1477">
      <pivotArea field="16" type="button" dataOnly="0" labelOnly="1" outline="0" axis="axisRow" fieldPosition="0"/>
    </format>
    <format dxfId="1476">
      <pivotArea dataOnly="0" labelOnly="1" fieldPosition="0">
        <references count="1">
          <reference field="16" count="0"/>
        </references>
      </pivotArea>
    </format>
    <format dxfId="1475">
      <pivotArea dataOnly="0" labelOnly="1" grandRow="1" outline="0" fieldPosition="0"/>
    </format>
    <format dxfId="1474">
      <pivotArea dataOnly="0" labelOnly="1" fieldPosition="0">
        <references count="2">
          <reference field="12" count="17">
            <x v="0"/>
            <x v="1"/>
            <x v="2"/>
            <x v="25"/>
            <x v="61"/>
            <x v="62"/>
            <x v="63"/>
            <x v="64"/>
            <x v="66"/>
            <x v="100"/>
            <x v="101"/>
            <x v="102"/>
            <x v="103"/>
            <x v="104"/>
            <x v="105"/>
            <x v="106"/>
            <x v="107"/>
          </reference>
          <reference field="16" count="1" selected="0">
            <x v="0"/>
          </reference>
        </references>
      </pivotArea>
    </format>
    <format dxfId="1473">
      <pivotArea dataOnly="0" labelOnly="1" fieldPosition="0">
        <references count="2">
          <reference field="12" count="17">
            <x v="6"/>
            <x v="7"/>
            <x v="9"/>
            <x v="13"/>
            <x v="19"/>
            <x v="48"/>
            <x v="61"/>
            <x v="62"/>
            <x v="63"/>
            <x v="64"/>
            <x v="75"/>
            <x v="77"/>
            <x v="101"/>
            <x v="103"/>
            <x v="111"/>
            <x v="112"/>
            <x v="113"/>
          </reference>
          <reference field="16" count="1" selected="0">
            <x v="1"/>
          </reference>
        </references>
      </pivotArea>
    </format>
    <format dxfId="1472">
      <pivotArea dataOnly="0" labelOnly="1" fieldPosition="0">
        <references count="2">
          <reference field="12" count="17">
            <x v="5"/>
            <x v="26"/>
            <x v="48"/>
            <x v="61"/>
            <x v="62"/>
            <x v="63"/>
            <x v="64"/>
            <x v="66"/>
            <x v="70"/>
            <x v="72"/>
            <x v="75"/>
            <x v="101"/>
            <x v="103"/>
            <x v="108"/>
            <x v="109"/>
            <x v="110"/>
            <x v="111"/>
          </reference>
          <reference field="16" count="1" selected="0">
            <x v="2"/>
          </reference>
        </references>
      </pivotArea>
    </format>
    <format dxfId="1471">
      <pivotArea dataOnly="0" labelOnly="1" fieldPosition="0">
        <references count="2">
          <reference field="12" count="22">
            <x v="15"/>
            <x v="17"/>
            <x v="46"/>
            <x v="48"/>
            <x v="58"/>
            <x v="59"/>
            <x v="60"/>
            <x v="61"/>
            <x v="62"/>
            <x v="63"/>
            <x v="64"/>
            <x v="80"/>
            <x v="101"/>
            <x v="103"/>
            <x v="111"/>
            <x v="114"/>
            <x v="115"/>
            <x v="116"/>
            <x v="117"/>
            <x v="118"/>
            <x v="119"/>
            <x v="120"/>
          </reference>
          <reference field="16" count="1" selected="0">
            <x v="3"/>
          </reference>
        </references>
      </pivotArea>
    </format>
    <format dxfId="1470">
      <pivotArea dataOnly="0" labelOnly="1" fieldPosition="0">
        <references count="2">
          <reference field="12" count="6">
            <x v="39"/>
            <x v="81"/>
            <x v="82"/>
            <x v="83"/>
            <x v="84"/>
            <x v="85"/>
          </reference>
          <reference field="16" count="1" selected="0">
            <x v="4"/>
          </reference>
        </references>
      </pivotArea>
    </format>
    <format dxfId="1469">
      <pivotArea dataOnly="0" labelOnly="1" fieldPosition="0">
        <references count="2">
          <reference field="12" count="7">
            <x v="10"/>
            <x v="11"/>
            <x v="16"/>
            <x v="20"/>
            <x v="54"/>
            <x v="85"/>
            <x v="122"/>
          </reference>
          <reference field="16" count="1" selected="0">
            <x v="5"/>
          </reference>
        </references>
      </pivotArea>
    </format>
    <format dxfId="1468">
      <pivotArea dataOnly="0" labelOnly="1" fieldPosition="0">
        <references count="2">
          <reference field="12" count="9">
            <x v="8"/>
            <x v="21"/>
            <x v="32"/>
            <x v="34"/>
            <x v="35"/>
            <x v="44"/>
            <x v="56"/>
            <x v="85"/>
            <x v="121"/>
          </reference>
          <reference field="16" count="1" selected="0">
            <x v="6"/>
          </reference>
        </references>
      </pivotArea>
    </format>
    <format dxfId="1467">
      <pivotArea dataOnly="0" labelOnly="1" fieldPosition="0">
        <references count="2">
          <reference field="12" count="2">
            <x v="42"/>
            <x v="85"/>
          </reference>
          <reference field="16" count="1" selected="0">
            <x v="7"/>
          </reference>
        </references>
      </pivotArea>
    </format>
    <format dxfId="1466">
      <pivotArea dataOnly="0" labelOnly="1" fieldPosition="0">
        <references count="2">
          <reference field="12" count="13">
            <x v="40"/>
            <x v="45"/>
            <x v="57"/>
            <x v="85"/>
            <x v="87"/>
            <x v="88"/>
            <x v="90"/>
            <x v="92"/>
            <x v="93"/>
            <x v="95"/>
            <x v="123"/>
            <x v="124"/>
            <x v="125"/>
          </reference>
          <reference field="16" count="1" selected="0">
            <x v="8"/>
          </reference>
        </references>
      </pivotArea>
    </format>
    <format dxfId="1465">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1464">
      <pivotArea dataOnly="0" labelOnly="1" fieldPosition="0">
        <references count="3">
          <reference field="12" count="1" selected="0">
            <x v="0"/>
          </reference>
          <reference field="14" count="3">
            <x v="199"/>
            <x v="203"/>
            <x v="204"/>
          </reference>
          <reference field="16" count="1" selected="0">
            <x v="0"/>
          </reference>
        </references>
      </pivotArea>
    </format>
    <format dxfId="1463">
      <pivotArea dataOnly="0" labelOnly="1" fieldPosition="0">
        <references count="3">
          <reference field="12" count="1" selected="0">
            <x v="1"/>
          </reference>
          <reference field="14" count="3">
            <x v="95"/>
            <x v="96"/>
            <x v="197"/>
          </reference>
          <reference field="16" count="1" selected="0">
            <x v="0"/>
          </reference>
        </references>
      </pivotArea>
    </format>
    <format dxfId="1462">
      <pivotArea dataOnly="0" labelOnly="1" fieldPosition="0">
        <references count="3">
          <reference field="12" count="1" selected="0">
            <x v="2"/>
          </reference>
          <reference field="14" count="1">
            <x v="198"/>
          </reference>
          <reference field="16" count="1" selected="0">
            <x v="0"/>
          </reference>
        </references>
      </pivotArea>
    </format>
    <format dxfId="1461">
      <pivotArea dataOnly="0" labelOnly="1" fieldPosition="0">
        <references count="3">
          <reference field="12" count="1" selected="0">
            <x v="25"/>
          </reference>
          <reference field="14" count="3">
            <x v="5"/>
            <x v="6"/>
            <x v="148"/>
          </reference>
          <reference field="16" count="1" selected="0">
            <x v="0"/>
          </reference>
        </references>
      </pivotArea>
    </format>
    <format dxfId="1460">
      <pivotArea dataOnly="0" labelOnly="1" fieldPosition="0">
        <references count="3">
          <reference field="12" count="1" selected="0">
            <x v="61"/>
          </reference>
          <reference field="14" count="3">
            <x v="127"/>
            <x v="128"/>
            <x v="190"/>
          </reference>
          <reference field="16" count="1" selected="0">
            <x v="0"/>
          </reference>
        </references>
      </pivotArea>
    </format>
    <format dxfId="1459">
      <pivotArea dataOnly="0" labelOnly="1" fieldPosition="0">
        <references count="3">
          <reference field="12" count="1" selected="0">
            <x v="62"/>
          </reference>
          <reference field="14" count="5">
            <x v="129"/>
            <x v="130"/>
            <x v="131"/>
            <x v="132"/>
            <x v="133"/>
          </reference>
          <reference field="16" count="1" selected="0">
            <x v="0"/>
          </reference>
        </references>
      </pivotArea>
    </format>
    <format dxfId="1458">
      <pivotArea dataOnly="0" labelOnly="1" fieldPosition="0">
        <references count="3">
          <reference field="12" count="1" selected="0">
            <x v="63"/>
          </reference>
          <reference field="14" count="6">
            <x v="138"/>
            <x v="139"/>
            <x v="140"/>
            <x v="141"/>
            <x v="192"/>
            <x v="193"/>
          </reference>
          <reference field="16" count="1" selected="0">
            <x v="0"/>
          </reference>
        </references>
      </pivotArea>
    </format>
    <format dxfId="1457">
      <pivotArea dataOnly="0" labelOnly="1" fieldPosition="0">
        <references count="3">
          <reference field="12" count="1" selected="0">
            <x v="64"/>
          </reference>
          <reference field="14" count="3">
            <x v="194"/>
            <x v="195"/>
            <x v="196"/>
          </reference>
          <reference field="16" count="1" selected="0">
            <x v="0"/>
          </reference>
        </references>
      </pivotArea>
    </format>
    <format dxfId="1456">
      <pivotArea dataOnly="0" labelOnly="1" fieldPosition="0">
        <references count="3">
          <reference field="12" count="1" selected="0">
            <x v="66"/>
          </reference>
          <reference field="14" count="1">
            <x v="146"/>
          </reference>
          <reference field="16" count="1" selected="0">
            <x v="0"/>
          </reference>
        </references>
      </pivotArea>
    </format>
    <format dxfId="1455">
      <pivotArea dataOnly="0" labelOnly="1" fieldPosition="0">
        <references count="3">
          <reference field="12" count="1" selected="0">
            <x v="100"/>
          </reference>
          <reference field="14" count="1">
            <x v="108"/>
          </reference>
          <reference field="16" count="1" selected="0">
            <x v="0"/>
          </reference>
        </references>
      </pivotArea>
    </format>
    <format dxfId="1454">
      <pivotArea dataOnly="0" labelOnly="1" fieldPosition="0">
        <references count="3">
          <reference field="12" count="1" selected="0">
            <x v="101"/>
          </reference>
          <reference field="14" count="6">
            <x v="0"/>
            <x v="134"/>
            <x v="135"/>
            <x v="136"/>
            <x v="137"/>
            <x v="191"/>
          </reference>
          <reference field="16" count="1" selected="0">
            <x v="0"/>
          </reference>
        </references>
      </pivotArea>
    </format>
    <format dxfId="1453">
      <pivotArea dataOnly="0" labelOnly="1" fieldPosition="0">
        <references count="3">
          <reference field="12" count="1" selected="0">
            <x v="102"/>
          </reference>
          <reference field="14" count="1">
            <x v="200"/>
          </reference>
          <reference field="16" count="1" selected="0">
            <x v="0"/>
          </reference>
        </references>
      </pivotArea>
    </format>
    <format dxfId="1452">
      <pivotArea dataOnly="0" labelOnly="1" fieldPosition="0">
        <references count="3">
          <reference field="12" count="1" selected="0">
            <x v="103"/>
          </reference>
          <reference field="14" count="1">
            <x v="201"/>
          </reference>
          <reference field="16" count="1" selected="0">
            <x v="0"/>
          </reference>
        </references>
      </pivotArea>
    </format>
    <format dxfId="1451">
      <pivotArea dataOnly="0" labelOnly="1" fieldPosition="0">
        <references count="3">
          <reference field="12" count="1" selected="0">
            <x v="104"/>
          </reference>
          <reference field="14" count="1">
            <x v="202"/>
          </reference>
          <reference field="16" count="1" selected="0">
            <x v="0"/>
          </reference>
        </references>
      </pivotArea>
    </format>
    <format dxfId="1450">
      <pivotArea dataOnly="0" labelOnly="1" fieldPosition="0">
        <references count="3">
          <reference field="12" count="1" selected="0">
            <x v="105"/>
          </reference>
          <reference field="14" count="3">
            <x v="205"/>
            <x v="206"/>
            <x v="207"/>
          </reference>
          <reference field="16" count="1" selected="0">
            <x v="0"/>
          </reference>
        </references>
      </pivotArea>
    </format>
    <format dxfId="1449">
      <pivotArea dataOnly="0" labelOnly="1" fieldPosition="0">
        <references count="3">
          <reference field="12" count="1" selected="0">
            <x v="106"/>
          </reference>
          <reference field="14" count="1">
            <x v="97"/>
          </reference>
          <reference field="16" count="1" selected="0">
            <x v="0"/>
          </reference>
        </references>
      </pivotArea>
    </format>
    <format dxfId="1448">
      <pivotArea dataOnly="0" labelOnly="1" fieldPosition="0">
        <references count="3">
          <reference field="12" count="1" selected="0">
            <x v="107"/>
          </reference>
          <reference field="14" count="1">
            <x v="208"/>
          </reference>
          <reference field="16" count="1" selected="0">
            <x v="0"/>
          </reference>
        </references>
      </pivotArea>
    </format>
    <format dxfId="1447">
      <pivotArea dataOnly="0" labelOnly="1" fieldPosition="0">
        <references count="3">
          <reference field="12" count="1" selected="0">
            <x v="6"/>
          </reference>
          <reference field="14" count="3">
            <x v="30"/>
            <x v="31"/>
            <x v="32"/>
          </reference>
          <reference field="16" count="1" selected="0">
            <x v="1"/>
          </reference>
        </references>
      </pivotArea>
    </format>
    <format dxfId="1446">
      <pivotArea dataOnly="0" labelOnly="1" fieldPosition="0">
        <references count="3">
          <reference field="12" count="1" selected="0">
            <x v="7"/>
          </reference>
          <reference field="14" count="2">
            <x v="33"/>
            <x v="34"/>
          </reference>
          <reference field="16" count="1" selected="0">
            <x v="1"/>
          </reference>
        </references>
      </pivotArea>
    </format>
    <format dxfId="1445">
      <pivotArea dataOnly="0" labelOnly="1" fieldPosition="0">
        <references count="3">
          <reference field="12" count="1" selected="0">
            <x v="9"/>
          </reference>
          <reference field="14" count="1">
            <x v="36"/>
          </reference>
          <reference field="16" count="1" selected="0">
            <x v="1"/>
          </reference>
        </references>
      </pivotArea>
    </format>
    <format dxfId="1444">
      <pivotArea dataOnly="0" labelOnly="1" fieldPosition="0">
        <references count="3">
          <reference field="12" count="1" selected="0">
            <x v="13"/>
          </reference>
          <reference field="14" count="1">
            <x v="116"/>
          </reference>
          <reference field="16" count="1" selected="0">
            <x v="1"/>
          </reference>
        </references>
      </pivotArea>
    </format>
    <format dxfId="1443">
      <pivotArea dataOnly="0" labelOnly="1" fieldPosition="0">
        <references count="3">
          <reference field="12" count="1" selected="0">
            <x v="19"/>
          </reference>
          <reference field="14" count="2">
            <x v="23"/>
            <x v="24"/>
          </reference>
          <reference field="16" count="1" selected="0">
            <x v="1"/>
          </reference>
        </references>
      </pivotArea>
    </format>
    <format dxfId="1442">
      <pivotArea dataOnly="0" labelOnly="1" fieldPosition="0">
        <references count="3">
          <reference field="12" count="1" selected="0">
            <x v="48"/>
          </reference>
          <reference field="14" count="1">
            <x v="108"/>
          </reference>
          <reference field="16" count="1" selected="0">
            <x v="1"/>
          </reference>
        </references>
      </pivotArea>
    </format>
    <format dxfId="1441">
      <pivotArea dataOnly="0" labelOnly="1" fieldPosition="0">
        <references count="3">
          <reference field="12" count="1" selected="0">
            <x v="61"/>
          </reference>
          <reference field="14" count="3">
            <x v="127"/>
            <x v="128"/>
            <x v="190"/>
          </reference>
          <reference field="16" count="1" selected="0">
            <x v="1"/>
          </reference>
        </references>
      </pivotArea>
    </format>
    <format dxfId="1440">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439">
      <pivotArea dataOnly="0" labelOnly="1" fieldPosition="0">
        <references count="3">
          <reference field="12" count="1" selected="0">
            <x v="63"/>
          </reference>
          <reference field="14" count="1">
            <x v="193"/>
          </reference>
          <reference field="16" count="1" selected="0">
            <x v="1"/>
          </reference>
        </references>
      </pivotArea>
    </format>
    <format dxfId="1438">
      <pivotArea dataOnly="0" labelOnly="1" fieldPosition="0">
        <references count="3">
          <reference field="12" count="1" selected="0">
            <x v="64"/>
          </reference>
          <reference field="14" count="3">
            <x v="194"/>
            <x v="195"/>
            <x v="196"/>
          </reference>
          <reference field="16" count="1" selected="0">
            <x v="1"/>
          </reference>
        </references>
      </pivotArea>
    </format>
    <format dxfId="1437">
      <pivotArea dataOnly="0" labelOnly="1" fieldPosition="0">
        <references count="3">
          <reference field="12" count="1" selected="0">
            <x v="75"/>
          </reference>
          <reference field="14" count="1">
            <x v="86"/>
          </reference>
          <reference field="16" count="1" selected="0">
            <x v="1"/>
          </reference>
        </references>
      </pivotArea>
    </format>
    <format dxfId="1436">
      <pivotArea dataOnly="0" labelOnly="1" fieldPosition="0">
        <references count="3">
          <reference field="12" count="1" selected="0">
            <x v="77"/>
          </reference>
          <reference field="14" count="1">
            <x v="223"/>
          </reference>
          <reference field="16" count="1" selected="0">
            <x v="1"/>
          </reference>
        </references>
      </pivotArea>
    </format>
    <format dxfId="1435">
      <pivotArea dataOnly="0" labelOnly="1" fieldPosition="0">
        <references count="3">
          <reference field="12" count="1" selected="0">
            <x v="101"/>
          </reference>
          <reference field="14" count="6">
            <x v="0"/>
            <x v="134"/>
            <x v="135"/>
            <x v="136"/>
            <x v="137"/>
            <x v="191"/>
          </reference>
          <reference field="16" count="1" selected="0">
            <x v="1"/>
          </reference>
        </references>
      </pivotArea>
    </format>
    <format dxfId="1434">
      <pivotArea dataOnly="0" labelOnly="1" fieldPosition="0">
        <references count="3">
          <reference field="12" count="1" selected="0">
            <x v="103"/>
          </reference>
          <reference field="14" count="1">
            <x v="201"/>
          </reference>
          <reference field="16" count="1" selected="0">
            <x v="1"/>
          </reference>
        </references>
      </pivotArea>
    </format>
    <format dxfId="1433">
      <pivotArea dataOnly="0" labelOnly="1" fieldPosition="0">
        <references count="3">
          <reference field="12" count="1" selected="0">
            <x v="111"/>
          </reference>
          <reference field="14" count="1">
            <x v="220"/>
          </reference>
          <reference field="16" count="1" selected="0">
            <x v="1"/>
          </reference>
        </references>
      </pivotArea>
    </format>
    <format dxfId="1432">
      <pivotArea dataOnly="0" labelOnly="1" fieldPosition="0">
        <references count="3">
          <reference field="12" count="1" selected="0">
            <x v="112"/>
          </reference>
          <reference field="14" count="1">
            <x v="221"/>
          </reference>
          <reference field="16" count="1" selected="0">
            <x v="1"/>
          </reference>
        </references>
      </pivotArea>
    </format>
    <format dxfId="1431">
      <pivotArea dataOnly="0" labelOnly="1" fieldPosition="0">
        <references count="3">
          <reference field="12" count="1" selected="0">
            <x v="113"/>
          </reference>
          <reference field="14" count="1">
            <x v="222"/>
          </reference>
          <reference field="16" count="1" selected="0">
            <x v="1"/>
          </reference>
        </references>
      </pivotArea>
    </format>
    <format dxfId="1430">
      <pivotArea dataOnly="0" labelOnly="1" fieldPosition="0">
        <references count="3">
          <reference field="12" count="1" selected="0">
            <x v="5"/>
          </reference>
          <reference field="14" count="5">
            <x v="43"/>
            <x v="55"/>
            <x v="209"/>
            <x v="210"/>
            <x v="211"/>
          </reference>
          <reference field="16" count="1" selected="0">
            <x v="2"/>
          </reference>
        </references>
      </pivotArea>
    </format>
    <format dxfId="1429">
      <pivotArea dataOnly="0" labelOnly="1" fieldPosition="0">
        <references count="3">
          <reference field="12" count="1" selected="0">
            <x v="26"/>
          </reference>
          <reference field="14" count="1">
            <x v="109"/>
          </reference>
          <reference field="16" count="1" selected="0">
            <x v="2"/>
          </reference>
        </references>
      </pivotArea>
    </format>
    <format dxfId="1428">
      <pivotArea dataOnly="0" labelOnly="1" fieldPosition="0">
        <references count="3">
          <reference field="12" count="1" selected="0">
            <x v="48"/>
          </reference>
          <reference field="14" count="1">
            <x v="108"/>
          </reference>
          <reference field="16" count="1" selected="0">
            <x v="2"/>
          </reference>
        </references>
      </pivotArea>
    </format>
    <format dxfId="1427">
      <pivotArea dataOnly="0" labelOnly="1" fieldPosition="0">
        <references count="3">
          <reference field="12" count="1" selected="0">
            <x v="61"/>
          </reference>
          <reference field="14" count="3">
            <x v="127"/>
            <x v="128"/>
            <x v="190"/>
          </reference>
          <reference field="16" count="1" selected="0">
            <x v="2"/>
          </reference>
        </references>
      </pivotArea>
    </format>
    <format dxfId="1426">
      <pivotArea dataOnly="0" labelOnly="1" fieldPosition="0">
        <references count="3">
          <reference field="12" count="1" selected="0">
            <x v="62"/>
          </reference>
          <reference field="14" count="5">
            <x v="129"/>
            <x v="130"/>
            <x v="131"/>
            <x v="132"/>
            <x v="133"/>
          </reference>
          <reference field="16" count="1" selected="0">
            <x v="2"/>
          </reference>
        </references>
      </pivotArea>
    </format>
    <format dxfId="1425">
      <pivotArea dataOnly="0" labelOnly="1" fieldPosition="0">
        <references count="3">
          <reference field="12" count="1" selected="0">
            <x v="63"/>
          </reference>
          <reference field="14" count="1">
            <x v="193"/>
          </reference>
          <reference field="16" count="1" selected="0">
            <x v="2"/>
          </reference>
        </references>
      </pivotArea>
    </format>
    <format dxfId="1424">
      <pivotArea dataOnly="0" labelOnly="1" fieldPosition="0">
        <references count="3">
          <reference field="12" count="1" selected="0">
            <x v="64"/>
          </reference>
          <reference field="14" count="3">
            <x v="194"/>
            <x v="195"/>
            <x v="196"/>
          </reference>
          <reference field="16" count="1" selected="0">
            <x v="2"/>
          </reference>
        </references>
      </pivotArea>
    </format>
    <format dxfId="1423">
      <pivotArea dataOnly="0" labelOnly="1" fieldPosition="0">
        <references count="3">
          <reference field="12" count="1" selected="0">
            <x v="66"/>
          </reference>
          <reference field="14" count="2">
            <x v="152"/>
            <x v="153"/>
          </reference>
          <reference field="16" count="1" selected="0">
            <x v="2"/>
          </reference>
        </references>
      </pivotArea>
    </format>
    <format dxfId="1422">
      <pivotArea dataOnly="0" labelOnly="1" fieldPosition="0">
        <references count="3">
          <reference field="12" count="1" selected="0">
            <x v="70"/>
          </reference>
          <reference field="14" count="1">
            <x v="212"/>
          </reference>
          <reference field="16" count="1" selected="0">
            <x v="2"/>
          </reference>
        </references>
      </pivotArea>
    </format>
    <format dxfId="1421">
      <pivotArea dataOnly="0" labelOnly="1" fieldPosition="0">
        <references count="3">
          <reference field="12" count="1" selected="0">
            <x v="72"/>
          </reference>
          <reference field="14" count="1">
            <x v="151"/>
          </reference>
          <reference field="16" count="1" selected="0">
            <x v="2"/>
          </reference>
        </references>
      </pivotArea>
    </format>
    <format dxfId="1420">
      <pivotArea dataOnly="0" labelOnly="1" fieldPosition="0">
        <references count="3">
          <reference field="12" count="1" selected="0">
            <x v="75"/>
          </reference>
          <reference field="14" count="1">
            <x v="218"/>
          </reference>
          <reference field="16" count="1" selected="0">
            <x v="2"/>
          </reference>
        </references>
      </pivotArea>
    </format>
    <format dxfId="1419">
      <pivotArea dataOnly="0" labelOnly="1" fieldPosition="0">
        <references count="3">
          <reference field="12" count="1" selected="0">
            <x v="101"/>
          </reference>
          <reference field="14" count="6">
            <x v="0"/>
            <x v="134"/>
            <x v="135"/>
            <x v="136"/>
            <x v="137"/>
            <x v="191"/>
          </reference>
          <reference field="16" count="1" selected="0">
            <x v="2"/>
          </reference>
        </references>
      </pivotArea>
    </format>
    <format dxfId="1418">
      <pivotArea dataOnly="0" labelOnly="1" fieldPosition="0">
        <references count="3">
          <reference field="12" count="1" selected="0">
            <x v="103"/>
          </reference>
          <reference field="14" count="1">
            <x v="201"/>
          </reference>
          <reference field="16" count="1" selected="0">
            <x v="2"/>
          </reference>
        </references>
      </pivotArea>
    </format>
    <format dxfId="1417">
      <pivotArea dataOnly="0" labelOnly="1" fieldPosition="0">
        <references count="3">
          <reference field="12" count="1" selected="0">
            <x v="108"/>
          </reference>
          <reference field="14" count="1">
            <x v="213"/>
          </reference>
          <reference field="16" count="1" selected="0">
            <x v="2"/>
          </reference>
        </references>
      </pivotArea>
    </format>
    <format dxfId="1416">
      <pivotArea dataOnly="0" labelOnly="1" fieldPosition="0">
        <references count="3">
          <reference field="12" count="1" selected="0">
            <x v="109"/>
          </reference>
          <reference field="14" count="4">
            <x v="214"/>
            <x v="215"/>
            <x v="216"/>
            <x v="217"/>
          </reference>
          <reference field="16" count="1" selected="0">
            <x v="2"/>
          </reference>
        </references>
      </pivotArea>
    </format>
    <format dxfId="1415">
      <pivotArea dataOnly="0" labelOnly="1" fieldPosition="0">
        <references count="3">
          <reference field="12" count="1" selected="0">
            <x v="110"/>
          </reference>
          <reference field="14" count="1">
            <x v="219"/>
          </reference>
          <reference field="16" count="1" selected="0">
            <x v="2"/>
          </reference>
        </references>
      </pivotArea>
    </format>
    <format dxfId="1414">
      <pivotArea dataOnly="0" labelOnly="1" fieldPosition="0">
        <references count="3">
          <reference field="12" count="1" selected="0">
            <x v="111"/>
          </reference>
          <reference field="14" count="1">
            <x v="220"/>
          </reference>
          <reference field="16" count="1" selected="0">
            <x v="2"/>
          </reference>
        </references>
      </pivotArea>
    </format>
    <format dxfId="1413">
      <pivotArea dataOnly="0" labelOnly="1" fieldPosition="0">
        <references count="3">
          <reference field="12" count="1" selected="0">
            <x v="15"/>
          </reference>
          <reference field="14" count="1">
            <x v="40"/>
          </reference>
          <reference field="16" count="1" selected="0">
            <x v="3"/>
          </reference>
        </references>
      </pivotArea>
    </format>
    <format dxfId="1412">
      <pivotArea dataOnly="0" labelOnly="1" fieldPosition="0">
        <references count="3">
          <reference field="12" count="1" selected="0">
            <x v="17"/>
          </reference>
          <reference field="14" count="1">
            <x v="230"/>
          </reference>
          <reference field="16" count="1" selected="0">
            <x v="3"/>
          </reference>
        </references>
      </pivotArea>
    </format>
    <format dxfId="1411">
      <pivotArea dataOnly="0" labelOnly="1" fieldPosition="0">
        <references count="3">
          <reference field="12" count="1" selected="0">
            <x v="46"/>
          </reference>
          <reference field="14" count="1">
            <x v="99"/>
          </reference>
          <reference field="16" count="1" selected="0">
            <x v="3"/>
          </reference>
        </references>
      </pivotArea>
    </format>
    <format dxfId="1410">
      <pivotArea dataOnly="0" labelOnly="1" fieldPosition="0">
        <references count="3">
          <reference field="12" count="1" selected="0">
            <x v="48"/>
          </reference>
          <reference field="14" count="1">
            <x v="108"/>
          </reference>
          <reference field="16" count="1" selected="0">
            <x v="3"/>
          </reference>
        </references>
      </pivotArea>
    </format>
    <format dxfId="1409">
      <pivotArea dataOnly="0" labelOnly="1" fieldPosition="0">
        <references count="3">
          <reference field="12" count="1" selected="0">
            <x v="58"/>
          </reference>
          <reference field="14" count="1">
            <x v="98"/>
          </reference>
          <reference field="16" count="1" selected="0">
            <x v="3"/>
          </reference>
        </references>
      </pivotArea>
    </format>
    <format dxfId="1408">
      <pivotArea dataOnly="0" labelOnly="1" fieldPosition="0">
        <references count="3">
          <reference field="12" count="1" selected="0">
            <x v="59"/>
          </reference>
          <reference field="14" count="1">
            <x v="97"/>
          </reference>
          <reference field="16" count="1" selected="0">
            <x v="3"/>
          </reference>
        </references>
      </pivotArea>
    </format>
    <format dxfId="1407">
      <pivotArea dataOnly="0" labelOnly="1" fieldPosition="0">
        <references count="3">
          <reference field="12" count="1" selected="0">
            <x v="60"/>
          </reference>
          <reference field="14" count="1">
            <x v="112"/>
          </reference>
          <reference field="16" count="1" selected="0">
            <x v="3"/>
          </reference>
        </references>
      </pivotArea>
    </format>
    <format dxfId="1406">
      <pivotArea dataOnly="0" labelOnly="1" fieldPosition="0">
        <references count="3">
          <reference field="12" count="1" selected="0">
            <x v="61"/>
          </reference>
          <reference field="14" count="3">
            <x v="127"/>
            <x v="128"/>
            <x v="190"/>
          </reference>
          <reference field="16" count="1" selected="0">
            <x v="3"/>
          </reference>
        </references>
      </pivotArea>
    </format>
    <format dxfId="1405">
      <pivotArea dataOnly="0" labelOnly="1" fieldPosition="0">
        <references count="3">
          <reference field="12" count="1" selected="0">
            <x v="62"/>
          </reference>
          <reference field="14" count="6">
            <x v="129"/>
            <x v="130"/>
            <x v="131"/>
            <x v="132"/>
            <x v="133"/>
            <x v="156"/>
          </reference>
          <reference field="16" count="1" selected="0">
            <x v="3"/>
          </reference>
        </references>
      </pivotArea>
    </format>
    <format dxfId="1404">
      <pivotArea dataOnly="0" labelOnly="1" fieldPosition="0">
        <references count="3">
          <reference field="12" count="1" selected="0">
            <x v="63"/>
          </reference>
          <reference field="14" count="1">
            <x v="193"/>
          </reference>
          <reference field="16" count="1" selected="0">
            <x v="3"/>
          </reference>
        </references>
      </pivotArea>
    </format>
    <format dxfId="1403">
      <pivotArea dataOnly="0" labelOnly="1" fieldPosition="0">
        <references count="3">
          <reference field="12" count="1" selected="0">
            <x v="64"/>
          </reference>
          <reference field="14" count="3">
            <x v="194"/>
            <x v="195"/>
            <x v="196"/>
          </reference>
          <reference field="16" count="1" selected="0">
            <x v="3"/>
          </reference>
        </references>
      </pivotArea>
    </format>
    <format dxfId="1402">
      <pivotArea dataOnly="0" labelOnly="1" fieldPosition="0">
        <references count="3">
          <reference field="12" count="1" selected="0">
            <x v="80"/>
          </reference>
          <reference field="14" count="2">
            <x v="160"/>
            <x v="227"/>
          </reference>
          <reference field="16" count="1" selected="0">
            <x v="3"/>
          </reference>
        </references>
      </pivotArea>
    </format>
    <format dxfId="1401">
      <pivotArea dataOnly="0" labelOnly="1" fieldPosition="0">
        <references count="3">
          <reference field="12" count="1" selected="0">
            <x v="101"/>
          </reference>
          <reference field="14" count="7">
            <x v="0"/>
            <x v="134"/>
            <x v="135"/>
            <x v="136"/>
            <x v="137"/>
            <x v="157"/>
            <x v="224"/>
          </reference>
          <reference field="16" count="1" selected="0">
            <x v="3"/>
          </reference>
        </references>
      </pivotArea>
    </format>
    <format dxfId="1400">
      <pivotArea dataOnly="0" labelOnly="1" fieldPosition="0">
        <references count="3">
          <reference field="12" count="1" selected="0">
            <x v="103"/>
          </reference>
          <reference field="14" count="1">
            <x v="201"/>
          </reference>
          <reference field="16" count="1" selected="0">
            <x v="3"/>
          </reference>
        </references>
      </pivotArea>
    </format>
    <format dxfId="1399">
      <pivotArea dataOnly="0" labelOnly="1" fieldPosition="0">
        <references count="3">
          <reference field="12" count="1" selected="0">
            <x v="111"/>
          </reference>
          <reference field="14" count="1">
            <x v="220"/>
          </reference>
          <reference field="16" count="1" selected="0">
            <x v="3"/>
          </reference>
        </references>
      </pivotArea>
    </format>
    <format dxfId="1398">
      <pivotArea dataOnly="0" labelOnly="1" fieldPosition="0">
        <references count="3">
          <reference field="12" count="1" selected="0">
            <x v="114"/>
          </reference>
          <reference field="14" count="3">
            <x v="193"/>
            <x v="196"/>
            <x v="225"/>
          </reference>
          <reference field="16" count="1" selected="0">
            <x v="3"/>
          </reference>
        </references>
      </pivotArea>
    </format>
    <format dxfId="1397">
      <pivotArea dataOnly="0" labelOnly="1" fieldPosition="0">
        <references count="3">
          <reference field="12" count="1" selected="0">
            <x v="115"/>
          </reference>
          <reference field="14" count="1">
            <x v="38"/>
          </reference>
          <reference field="16" count="1" selected="0">
            <x v="3"/>
          </reference>
        </references>
      </pivotArea>
    </format>
    <format dxfId="1396">
      <pivotArea dataOnly="0" labelOnly="1" fieldPosition="0">
        <references count="3">
          <reference field="12" count="1" selected="0">
            <x v="116"/>
          </reference>
          <reference field="14" count="1">
            <x v="57"/>
          </reference>
          <reference field="16" count="1" selected="0">
            <x v="3"/>
          </reference>
        </references>
      </pivotArea>
    </format>
    <format dxfId="1395">
      <pivotArea dataOnly="0" labelOnly="1" fieldPosition="0">
        <references count="3">
          <reference field="12" count="1" selected="0">
            <x v="117"/>
          </reference>
          <reference field="14" count="1">
            <x v="226"/>
          </reference>
          <reference field="16" count="1" selected="0">
            <x v="3"/>
          </reference>
        </references>
      </pivotArea>
    </format>
    <format dxfId="1394">
      <pivotArea dataOnly="0" labelOnly="1" fieldPosition="0">
        <references count="3">
          <reference field="12" count="1" selected="0">
            <x v="118"/>
          </reference>
          <reference field="14" count="1">
            <x v="228"/>
          </reference>
          <reference field="16" count="1" selected="0">
            <x v="3"/>
          </reference>
        </references>
      </pivotArea>
    </format>
    <format dxfId="1393">
      <pivotArea dataOnly="0" labelOnly="1" fieldPosition="0">
        <references count="3">
          <reference field="12" count="1" selected="0">
            <x v="119"/>
          </reference>
          <reference field="14" count="1">
            <x v="229"/>
          </reference>
          <reference field="16" count="1" selected="0">
            <x v="3"/>
          </reference>
        </references>
      </pivotArea>
    </format>
    <format dxfId="1392">
      <pivotArea dataOnly="0" labelOnly="1" fieldPosition="0">
        <references count="3">
          <reference field="12" count="1" selected="0">
            <x v="120"/>
          </reference>
          <reference field="14" count="1">
            <x v="231"/>
          </reference>
          <reference field="16" count="1" selected="0">
            <x v="3"/>
          </reference>
        </references>
      </pivotArea>
    </format>
    <format dxfId="1391">
      <pivotArea dataOnly="0" labelOnly="1" fieldPosition="0">
        <references count="3">
          <reference field="12" count="1" selected="0">
            <x v="39"/>
          </reference>
          <reference field="14" count="1">
            <x v="162"/>
          </reference>
          <reference field="16" count="1" selected="0">
            <x v="4"/>
          </reference>
        </references>
      </pivotArea>
    </format>
    <format dxfId="1390">
      <pivotArea dataOnly="0" labelOnly="1" fieldPosition="0">
        <references count="3">
          <reference field="12" count="1" selected="0">
            <x v="81"/>
          </reference>
          <reference field="14" count="1">
            <x v="163"/>
          </reference>
          <reference field="16" count="1" selected="0">
            <x v="4"/>
          </reference>
        </references>
      </pivotArea>
    </format>
    <format dxfId="1389">
      <pivotArea dataOnly="0" labelOnly="1" fieldPosition="0">
        <references count="3">
          <reference field="12" count="1" selected="0">
            <x v="82"/>
          </reference>
          <reference field="14" count="1">
            <x v="164"/>
          </reference>
          <reference field="16" count="1" selected="0">
            <x v="4"/>
          </reference>
        </references>
      </pivotArea>
    </format>
    <format dxfId="1388">
      <pivotArea dataOnly="0" labelOnly="1" fieldPosition="0">
        <references count="3">
          <reference field="12" count="1" selected="0">
            <x v="83"/>
          </reference>
          <reference field="14" count="3">
            <x v="165"/>
            <x v="166"/>
            <x v="232"/>
          </reference>
          <reference field="16" count="1" selected="0">
            <x v="4"/>
          </reference>
        </references>
      </pivotArea>
    </format>
    <format dxfId="1387">
      <pivotArea dataOnly="0" labelOnly="1" fieldPosition="0">
        <references count="3">
          <reference field="12" count="1" selected="0">
            <x v="84"/>
          </reference>
          <reference field="14" count="1">
            <x v="167"/>
          </reference>
          <reference field="16" count="1" selected="0">
            <x v="4"/>
          </reference>
        </references>
      </pivotArea>
    </format>
    <format dxfId="1386">
      <pivotArea dataOnly="0" labelOnly="1" fieldPosition="0">
        <references count="3">
          <reference field="12" count="1" selected="0">
            <x v="85"/>
          </reference>
          <reference field="14" count="1">
            <x v="128"/>
          </reference>
          <reference field="16" count="1" selected="0">
            <x v="4"/>
          </reference>
        </references>
      </pivotArea>
    </format>
    <format dxfId="1385">
      <pivotArea dataOnly="0" labelOnly="1" fieldPosition="0">
        <references count="3">
          <reference field="12" count="1" selected="0">
            <x v="10"/>
          </reference>
          <reference field="14" count="5">
            <x v="2"/>
            <x v="4"/>
            <x v="7"/>
            <x v="8"/>
            <x v="12"/>
          </reference>
          <reference field="16" count="1" selected="0">
            <x v="5"/>
          </reference>
        </references>
      </pivotArea>
    </format>
    <format dxfId="1384">
      <pivotArea dataOnly="0" labelOnly="1" fieldPosition="0">
        <references count="3">
          <reference field="12" count="1" selected="0">
            <x v="11"/>
          </reference>
          <reference field="14" count="2">
            <x v="1"/>
            <x v="3"/>
          </reference>
          <reference field="16" count="1" selected="0">
            <x v="5"/>
          </reference>
        </references>
      </pivotArea>
    </format>
    <format dxfId="1383">
      <pivotArea dataOnly="0" labelOnly="1" fieldPosition="0">
        <references count="3">
          <reference field="12" count="1" selected="0">
            <x v="16"/>
          </reference>
          <reference field="14" count="3">
            <x v="25"/>
            <x v="28"/>
            <x v="41"/>
          </reference>
          <reference field="16" count="1" selected="0">
            <x v="5"/>
          </reference>
        </references>
      </pivotArea>
    </format>
    <format dxfId="1382">
      <pivotArea dataOnly="0" labelOnly="1" fieldPosition="0">
        <references count="3">
          <reference field="12" count="1" selected="0">
            <x v="20"/>
          </reference>
          <reference field="14" count="3">
            <x v="239"/>
            <x v="240"/>
            <x v="241"/>
          </reference>
          <reference field="16" count="1" selected="0">
            <x v="5"/>
          </reference>
        </references>
      </pivotArea>
    </format>
    <format dxfId="1381">
      <pivotArea dataOnly="0" labelOnly="1" fieldPosition="0">
        <references count="3">
          <reference field="12" count="1" selected="0">
            <x v="54"/>
          </reference>
          <reference field="14" count="2">
            <x v="49"/>
            <x v="245"/>
          </reference>
          <reference field="16" count="1" selected="0">
            <x v="5"/>
          </reference>
        </references>
      </pivotArea>
    </format>
    <format dxfId="1380">
      <pivotArea dataOnly="0" labelOnly="1" fieldPosition="0">
        <references count="3">
          <reference field="12" count="1" selected="0">
            <x v="85"/>
          </reference>
          <reference field="14" count="3">
            <x v="127"/>
            <x v="128"/>
            <x v="190"/>
          </reference>
          <reference field="16" count="1" selected="0">
            <x v="5"/>
          </reference>
        </references>
      </pivotArea>
    </format>
    <format dxfId="1379">
      <pivotArea dataOnly="0" labelOnly="1" fieldPosition="0">
        <references count="3">
          <reference field="12" count="1" selected="0">
            <x v="122"/>
          </reference>
          <reference field="14" count="3">
            <x v="242"/>
            <x v="243"/>
            <x v="244"/>
          </reference>
          <reference field="16" count="1" selected="0">
            <x v="5"/>
          </reference>
        </references>
      </pivotArea>
    </format>
    <format dxfId="1378">
      <pivotArea dataOnly="0" labelOnly="1" fieldPosition="0">
        <references count="3">
          <reference field="12" count="1" selected="0">
            <x v="8"/>
          </reference>
          <reference field="14" count="1">
            <x v="236"/>
          </reference>
          <reference field="16" count="1" selected="0">
            <x v="6"/>
          </reference>
        </references>
      </pivotArea>
    </format>
    <format dxfId="1377">
      <pivotArea dataOnly="0" labelOnly="1" fieldPosition="0">
        <references count="3">
          <reference field="12" count="1" selected="0">
            <x v="21"/>
          </reference>
          <reference field="14" count="2">
            <x v="237"/>
            <x v="238"/>
          </reference>
          <reference field="16" count="1" selected="0">
            <x v="6"/>
          </reference>
        </references>
      </pivotArea>
    </format>
    <format dxfId="1376">
      <pivotArea dataOnly="0" labelOnly="1" fieldPosition="0">
        <references count="3">
          <reference field="12" count="1" selected="0">
            <x v="32"/>
          </reference>
          <reference field="14" count="1">
            <x v="235"/>
          </reference>
          <reference field="16" count="1" selected="0">
            <x v="6"/>
          </reference>
        </references>
      </pivotArea>
    </format>
    <format dxfId="1375">
      <pivotArea dataOnly="0" labelOnly="1" fieldPosition="0">
        <references count="3">
          <reference field="12" count="1" selected="0">
            <x v="34"/>
          </reference>
          <reference field="14" count="1">
            <x v="234"/>
          </reference>
          <reference field="16" count="1" selected="0">
            <x v="6"/>
          </reference>
        </references>
      </pivotArea>
    </format>
    <format dxfId="1374">
      <pivotArea dataOnly="0" labelOnly="1" fieldPosition="0">
        <references count="3">
          <reference field="12" count="1" selected="0">
            <x v="35"/>
          </reference>
          <reference field="14" count="1">
            <x v="233"/>
          </reference>
          <reference field="16" count="1" selected="0">
            <x v="6"/>
          </reference>
        </references>
      </pivotArea>
    </format>
    <format dxfId="1373">
      <pivotArea dataOnly="0" labelOnly="1" fieldPosition="0">
        <references count="3">
          <reference field="12" count="1" selected="0">
            <x v="44"/>
          </reference>
          <reference field="14" count="1">
            <x v="105"/>
          </reference>
          <reference field="16" count="1" selected="0">
            <x v="6"/>
          </reference>
        </references>
      </pivotArea>
    </format>
    <format dxfId="1372">
      <pivotArea dataOnly="0" labelOnly="1" fieldPosition="0">
        <references count="3">
          <reference field="12" count="1" selected="0">
            <x v="56"/>
          </reference>
          <reference field="14" count="2">
            <x v="10"/>
            <x v="11"/>
          </reference>
          <reference field="16" count="1" selected="0">
            <x v="6"/>
          </reference>
        </references>
      </pivotArea>
    </format>
    <format dxfId="1371">
      <pivotArea dataOnly="0" labelOnly="1" fieldPosition="0">
        <references count="3">
          <reference field="12" count="1" selected="0">
            <x v="85"/>
          </reference>
          <reference field="14" count="3">
            <x v="127"/>
            <x v="128"/>
            <x v="190"/>
          </reference>
          <reference field="16" count="1" selected="0">
            <x v="6"/>
          </reference>
        </references>
      </pivotArea>
    </format>
    <format dxfId="1370">
      <pivotArea dataOnly="0" labelOnly="1" fieldPosition="0">
        <references count="3">
          <reference field="12" count="1" selected="0">
            <x v="121"/>
          </reference>
          <reference field="14" count="3">
            <x v="194"/>
            <x v="195"/>
            <x v="196"/>
          </reference>
          <reference field="16" count="1" selected="0">
            <x v="6"/>
          </reference>
        </references>
      </pivotArea>
    </format>
    <format dxfId="1369">
      <pivotArea dataOnly="0" labelOnly="1" fieldPosition="0">
        <references count="3">
          <reference field="12" count="1" selected="0">
            <x v="42"/>
          </reference>
          <reference field="14" count="1">
            <x v="51"/>
          </reference>
          <reference field="16" count="1" selected="0">
            <x v="7"/>
          </reference>
        </references>
      </pivotArea>
    </format>
    <format dxfId="1368">
      <pivotArea dataOnly="0" labelOnly="1" fieldPosition="0">
        <references count="3">
          <reference field="12" count="1" selected="0">
            <x v="85"/>
          </reference>
          <reference field="14" count="3">
            <x v="127"/>
            <x v="128"/>
            <x v="190"/>
          </reference>
          <reference field="16" count="1" selected="0">
            <x v="7"/>
          </reference>
        </references>
      </pivotArea>
    </format>
    <format dxfId="1367">
      <pivotArea dataOnly="0" labelOnly="1" fieldPosition="0">
        <references count="3">
          <reference field="12" count="1" selected="0">
            <x v="40"/>
          </reference>
          <reference field="14" count="6">
            <x v="13"/>
            <x v="14"/>
            <x v="15"/>
            <x v="16"/>
            <x v="17"/>
            <x v="171"/>
          </reference>
          <reference field="16" count="1" selected="0">
            <x v="8"/>
          </reference>
        </references>
      </pivotArea>
    </format>
    <format dxfId="1366">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1365">
      <pivotArea dataOnly="0" labelOnly="1" fieldPosition="0">
        <references count="3">
          <reference field="12" count="1" selected="0">
            <x v="57"/>
          </reference>
          <reference field="14" count="5">
            <x v="39"/>
            <x v="74"/>
            <x v="77"/>
            <x v="79"/>
            <x v="177"/>
          </reference>
          <reference field="16" count="1" selected="0">
            <x v="8"/>
          </reference>
        </references>
      </pivotArea>
    </format>
    <format dxfId="1364">
      <pivotArea dataOnly="0" labelOnly="1" fieldPosition="0">
        <references count="3">
          <reference field="12" count="1" selected="0">
            <x v="85"/>
          </reference>
          <reference field="14" count="3">
            <x v="127"/>
            <x v="128"/>
            <x v="190"/>
          </reference>
          <reference field="16" count="1" selected="0">
            <x v="8"/>
          </reference>
        </references>
      </pivotArea>
    </format>
    <format dxfId="1363">
      <pivotArea dataOnly="0" labelOnly="1" fieldPosition="0">
        <references count="3">
          <reference field="12" count="1" selected="0">
            <x v="87"/>
          </reference>
          <reference field="14" count="1">
            <x v="170"/>
          </reference>
          <reference field="16" count="1" selected="0">
            <x v="8"/>
          </reference>
        </references>
      </pivotArea>
    </format>
    <format dxfId="1362">
      <pivotArea dataOnly="0" labelOnly="1" fieldPosition="0">
        <references count="3">
          <reference field="12" count="1" selected="0">
            <x v="88"/>
          </reference>
          <reference field="14" count="1">
            <x v="172"/>
          </reference>
          <reference field="16" count="1" selected="0">
            <x v="8"/>
          </reference>
        </references>
      </pivotArea>
    </format>
    <format dxfId="1361">
      <pivotArea dataOnly="0" labelOnly="1" fieldPosition="0">
        <references count="3">
          <reference field="12" count="1" selected="0">
            <x v="90"/>
          </reference>
          <reference field="14" count="1">
            <x v="174"/>
          </reference>
          <reference field="16" count="1" selected="0">
            <x v="8"/>
          </reference>
        </references>
      </pivotArea>
    </format>
    <format dxfId="1360">
      <pivotArea dataOnly="0" labelOnly="1" fieldPosition="0">
        <references count="3">
          <reference field="12" count="1" selected="0">
            <x v="92"/>
          </reference>
          <reference field="14" count="5">
            <x v="18"/>
            <x v="19"/>
            <x v="20"/>
            <x v="21"/>
            <x v="22"/>
          </reference>
          <reference field="16" count="1" selected="0">
            <x v="8"/>
          </reference>
        </references>
      </pivotArea>
    </format>
    <format dxfId="1359">
      <pivotArea dataOnly="0" labelOnly="1" fieldPosition="0">
        <references count="3">
          <reference field="12" count="1" selected="0">
            <x v="93"/>
          </reference>
          <reference field="14" count="1">
            <x v="176"/>
          </reference>
          <reference field="16" count="1" selected="0">
            <x v="8"/>
          </reference>
        </references>
      </pivotArea>
    </format>
    <format dxfId="1358">
      <pivotArea dataOnly="0" labelOnly="1" fieldPosition="0">
        <references count="3">
          <reference field="12" count="1" selected="0">
            <x v="95"/>
          </reference>
          <reference field="14" count="1">
            <x v="249"/>
          </reference>
          <reference field="16" count="1" selected="0">
            <x v="8"/>
          </reference>
        </references>
      </pivotArea>
    </format>
    <format dxfId="1357">
      <pivotArea dataOnly="0" labelOnly="1" fieldPosition="0">
        <references count="3">
          <reference field="12" count="1" selected="0">
            <x v="123"/>
          </reference>
          <reference field="14" count="1">
            <x v="247"/>
          </reference>
          <reference field="16" count="1" selected="0">
            <x v="8"/>
          </reference>
        </references>
      </pivotArea>
    </format>
    <format dxfId="1356">
      <pivotArea dataOnly="0" labelOnly="1" fieldPosition="0">
        <references count="3">
          <reference field="12" count="1" selected="0">
            <x v="124"/>
          </reference>
          <reference field="14" count="1">
            <x v="248"/>
          </reference>
          <reference field="16" count="1" selected="0">
            <x v="8"/>
          </reference>
        </references>
      </pivotArea>
    </format>
    <format dxfId="1355">
      <pivotArea dataOnly="0" labelOnly="1" fieldPosition="0">
        <references count="3">
          <reference field="12" count="1" selected="0">
            <x v="125"/>
          </reference>
          <reference field="14" count="2">
            <x v="250"/>
            <x v="251"/>
          </reference>
          <reference field="16" count="1" selected="0">
            <x v="8"/>
          </reference>
        </references>
      </pivotArea>
    </format>
    <format dxfId="1354">
      <pivotArea dataOnly="0" labelOnly="1" fieldPosition="0">
        <references count="3">
          <reference field="12" count="1" selected="0">
            <x v="24"/>
          </reference>
          <reference field="14" count="3">
            <x v="123"/>
            <x v="124"/>
            <x v="125"/>
          </reference>
          <reference field="16" count="1" selected="0">
            <x v="9"/>
          </reference>
        </references>
      </pivotArea>
    </format>
    <format dxfId="1353">
      <pivotArea dataOnly="0" labelOnly="1" fieldPosition="0">
        <references count="3">
          <reference field="12" count="1" selected="0">
            <x v="27"/>
          </reference>
          <reference field="14" count="1">
            <x v="27"/>
          </reference>
          <reference field="16" count="1" selected="0">
            <x v="9"/>
          </reference>
        </references>
      </pivotArea>
    </format>
    <format dxfId="1352">
      <pivotArea dataOnly="0" labelOnly="1" fieldPosition="0">
        <references count="3">
          <reference field="12" count="1" selected="0">
            <x v="28"/>
          </reference>
          <reference field="14" count="3">
            <x v="120"/>
            <x v="121"/>
            <x v="122"/>
          </reference>
          <reference field="16" count="1" selected="0">
            <x v="9"/>
          </reference>
        </references>
      </pivotArea>
    </format>
    <format dxfId="1351">
      <pivotArea dataOnly="0" labelOnly="1" fieldPosition="0">
        <references count="3">
          <reference field="12" count="1" selected="0">
            <x v="29"/>
          </reference>
          <reference field="14" count="3">
            <x v="110"/>
            <x v="111"/>
            <x v="260"/>
          </reference>
          <reference field="16" count="1" selected="0">
            <x v="9"/>
          </reference>
        </references>
      </pivotArea>
    </format>
    <format dxfId="1350">
      <pivotArea dataOnly="0" labelOnly="1" fieldPosition="0">
        <references count="3">
          <reference field="12" count="1" selected="0">
            <x v="30"/>
          </reference>
          <reference field="14" count="1">
            <x v="180"/>
          </reference>
          <reference field="16" count="1" selected="0">
            <x v="9"/>
          </reference>
        </references>
      </pivotArea>
    </format>
    <format dxfId="1349">
      <pivotArea dataOnly="0" labelOnly="1" fieldPosition="0">
        <references count="3">
          <reference field="12" count="1" selected="0">
            <x v="33"/>
          </reference>
          <reference field="14" count="1">
            <x v="68"/>
          </reference>
          <reference field="16" count="1" selected="0">
            <x v="9"/>
          </reference>
        </references>
      </pivotArea>
    </format>
    <format dxfId="1348">
      <pivotArea dataOnly="0" labelOnly="1" fieldPosition="0">
        <references count="3">
          <reference field="12" count="1" selected="0">
            <x v="36"/>
          </reference>
          <reference field="14" count="1">
            <x v="269"/>
          </reference>
          <reference field="16" count="1" selected="0">
            <x v="9"/>
          </reference>
        </references>
      </pivotArea>
    </format>
    <format dxfId="1347">
      <pivotArea dataOnly="0" labelOnly="1" fieldPosition="0">
        <references count="3">
          <reference field="12" count="1" selected="0">
            <x v="43"/>
          </reference>
          <reference field="14" count="1">
            <x v="278"/>
          </reference>
          <reference field="16" count="1" selected="0">
            <x v="9"/>
          </reference>
        </references>
      </pivotArea>
    </format>
    <format dxfId="1346">
      <pivotArea dataOnly="0" labelOnly="1" fieldPosition="0">
        <references count="3">
          <reference field="12" count="1" selected="0">
            <x v="53"/>
          </reference>
          <reference field="14" count="3">
            <x v="103"/>
            <x v="104"/>
            <x v="256"/>
          </reference>
          <reference field="16" count="1" selected="0">
            <x v="9"/>
          </reference>
        </references>
      </pivotArea>
    </format>
    <format dxfId="1345">
      <pivotArea dataOnly="0" labelOnly="1" fieldPosition="0">
        <references count="3">
          <reference field="12" count="1" selected="0">
            <x v="55"/>
          </reference>
          <reference field="14" count="1">
            <x v="257"/>
          </reference>
          <reference field="16" count="1" selected="0">
            <x v="9"/>
          </reference>
        </references>
      </pivotArea>
    </format>
    <format dxfId="1344">
      <pivotArea dataOnly="0" labelOnly="1" fieldPosition="0">
        <references count="3">
          <reference field="12" count="1" selected="0">
            <x v="85"/>
          </reference>
          <reference field="14" count="3">
            <x v="127"/>
            <x v="128"/>
            <x v="190"/>
          </reference>
          <reference field="16" count="1" selected="0">
            <x v="9"/>
          </reference>
        </references>
      </pivotArea>
    </format>
    <format dxfId="1343">
      <pivotArea dataOnly="0" labelOnly="1" fieldPosition="0">
        <references count="3">
          <reference field="12" count="1" selected="0">
            <x v="95"/>
          </reference>
          <reference field="14" count="1">
            <x v="255"/>
          </reference>
          <reference field="16" count="1" selected="0">
            <x v="9"/>
          </reference>
        </references>
      </pivotArea>
    </format>
    <format dxfId="1342">
      <pivotArea dataOnly="0" labelOnly="1" fieldPosition="0">
        <references count="3">
          <reference field="12" count="1" selected="0">
            <x v="96"/>
          </reference>
          <reference field="14" count="4">
            <x v="181"/>
            <x v="182"/>
            <x v="258"/>
            <x v="259"/>
          </reference>
          <reference field="16" count="1" selected="0">
            <x v="9"/>
          </reference>
        </references>
      </pivotArea>
    </format>
    <format dxfId="1341">
      <pivotArea dataOnly="0" labelOnly="1" fieldPosition="0">
        <references count="3">
          <reference field="12" count="1" selected="0">
            <x v="98"/>
          </reference>
          <reference field="14" count="1">
            <x v="262"/>
          </reference>
          <reference field="16" count="1" selected="0">
            <x v="9"/>
          </reference>
        </references>
      </pivotArea>
    </format>
    <format dxfId="1340">
      <pivotArea dataOnly="0" labelOnly="1" fieldPosition="0">
        <references count="3">
          <reference field="12" count="1" selected="0">
            <x v="99"/>
          </reference>
          <reference field="14" count="1">
            <x v="263"/>
          </reference>
          <reference field="16" count="1" selected="0">
            <x v="9"/>
          </reference>
        </references>
      </pivotArea>
    </format>
    <format dxfId="1339">
      <pivotArea dataOnly="0" labelOnly="1" fieldPosition="0">
        <references count="3">
          <reference field="12" count="1" selected="0">
            <x v="126"/>
          </reference>
          <reference field="14" count="2">
            <x v="178"/>
            <x v="252"/>
          </reference>
          <reference field="16" count="1" selected="0">
            <x v="9"/>
          </reference>
        </references>
      </pivotArea>
    </format>
    <format dxfId="1338">
      <pivotArea dataOnly="0" labelOnly="1" fieldPosition="0">
        <references count="3">
          <reference field="12" count="1" selected="0">
            <x v="127"/>
          </reference>
          <reference field="14" count="2">
            <x v="253"/>
            <x v="254"/>
          </reference>
          <reference field="16" count="1" selected="0">
            <x v="9"/>
          </reference>
        </references>
      </pivotArea>
    </format>
    <format dxfId="1337">
      <pivotArea dataOnly="0" labelOnly="1" fieldPosition="0">
        <references count="3">
          <reference field="12" count="1" selected="0">
            <x v="128"/>
          </reference>
          <reference field="14" count="1">
            <x v="261"/>
          </reference>
          <reference field="16" count="1" selected="0">
            <x v="9"/>
          </reference>
        </references>
      </pivotArea>
    </format>
    <format dxfId="1336">
      <pivotArea dataOnly="0" labelOnly="1" fieldPosition="0">
        <references count="3">
          <reference field="12" count="1" selected="0">
            <x v="129"/>
          </reference>
          <reference field="14" count="1">
            <x v="264"/>
          </reference>
          <reference field="16" count="1" selected="0">
            <x v="9"/>
          </reference>
        </references>
      </pivotArea>
    </format>
    <format dxfId="1335">
      <pivotArea dataOnly="0" labelOnly="1" fieldPosition="0">
        <references count="3">
          <reference field="12" count="1" selected="0">
            <x v="130"/>
          </reference>
          <reference field="14" count="4">
            <x v="265"/>
            <x v="266"/>
            <x v="267"/>
            <x v="268"/>
          </reference>
          <reference field="16" count="1" selected="0">
            <x v="9"/>
          </reference>
        </references>
      </pivotArea>
    </format>
    <format dxfId="1334">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1333">
      <pivotArea dataOnly="0" labelOnly="1" fieldPosition="0">
        <references count="3">
          <reference field="12" count="1" selected="0">
            <x v="132"/>
          </reference>
          <reference field="14" count="1">
            <x v="276"/>
          </reference>
          <reference field="16" count="1" selected="0">
            <x v="9"/>
          </reference>
        </references>
      </pivotArea>
    </format>
    <format dxfId="1332">
      <pivotArea field="16" type="button" dataOnly="0" labelOnly="1" outline="0" axis="axisRow" fieldPosition="0"/>
    </format>
    <format dxfId="1331">
      <pivotArea dataOnly="0" labelOnly="1" fieldPosition="0">
        <references count="1">
          <reference field="16" count="0"/>
        </references>
      </pivotArea>
    </format>
    <format dxfId="1330">
      <pivotArea dataOnly="0" labelOnly="1" grandRow="1" outline="0" fieldPosition="0"/>
    </format>
    <format dxfId="1329">
      <pivotArea dataOnly="0" labelOnly="1" fieldPosition="0">
        <references count="2">
          <reference field="12" count="17">
            <x v="0"/>
            <x v="1"/>
            <x v="2"/>
            <x v="25"/>
            <x v="61"/>
            <x v="62"/>
            <x v="63"/>
            <x v="64"/>
            <x v="66"/>
            <x v="100"/>
            <x v="101"/>
            <x v="102"/>
            <x v="103"/>
            <x v="104"/>
            <x v="105"/>
            <x v="106"/>
            <x v="107"/>
          </reference>
          <reference field="16" count="1" selected="0">
            <x v="0"/>
          </reference>
        </references>
      </pivotArea>
    </format>
    <format dxfId="1328">
      <pivotArea dataOnly="0" labelOnly="1" fieldPosition="0">
        <references count="2">
          <reference field="12" count="17">
            <x v="6"/>
            <x v="7"/>
            <x v="9"/>
            <x v="13"/>
            <x v="19"/>
            <x v="48"/>
            <x v="61"/>
            <x v="62"/>
            <x v="63"/>
            <x v="64"/>
            <x v="75"/>
            <x v="77"/>
            <x v="101"/>
            <x v="103"/>
            <x v="111"/>
            <x v="112"/>
            <x v="113"/>
          </reference>
          <reference field="16" count="1" selected="0">
            <x v="1"/>
          </reference>
        </references>
      </pivotArea>
    </format>
    <format dxfId="1327">
      <pivotArea dataOnly="0" labelOnly="1" fieldPosition="0">
        <references count="2">
          <reference field="12" count="17">
            <x v="5"/>
            <x v="26"/>
            <x v="48"/>
            <x v="61"/>
            <x v="62"/>
            <x v="63"/>
            <x v="64"/>
            <x v="66"/>
            <x v="70"/>
            <x v="72"/>
            <x v="75"/>
            <x v="101"/>
            <x v="103"/>
            <x v="108"/>
            <x v="109"/>
            <x v="110"/>
            <x v="111"/>
          </reference>
          <reference field="16" count="1" selected="0">
            <x v="2"/>
          </reference>
        </references>
      </pivotArea>
    </format>
    <format dxfId="1326">
      <pivotArea dataOnly="0" labelOnly="1" fieldPosition="0">
        <references count="2">
          <reference field="12" count="22">
            <x v="15"/>
            <x v="17"/>
            <x v="46"/>
            <x v="48"/>
            <x v="58"/>
            <x v="59"/>
            <x v="60"/>
            <x v="61"/>
            <x v="62"/>
            <x v="63"/>
            <x v="64"/>
            <x v="80"/>
            <x v="101"/>
            <x v="103"/>
            <x v="111"/>
            <x v="114"/>
            <x v="115"/>
            <x v="116"/>
            <x v="117"/>
            <x v="118"/>
            <x v="119"/>
            <x v="120"/>
          </reference>
          <reference field="16" count="1" selected="0">
            <x v="3"/>
          </reference>
        </references>
      </pivotArea>
    </format>
    <format dxfId="1325">
      <pivotArea dataOnly="0" labelOnly="1" fieldPosition="0">
        <references count="2">
          <reference field="12" count="6">
            <x v="39"/>
            <x v="81"/>
            <x v="82"/>
            <x v="83"/>
            <x v="84"/>
            <x v="85"/>
          </reference>
          <reference field="16" count="1" selected="0">
            <x v="4"/>
          </reference>
        </references>
      </pivotArea>
    </format>
    <format dxfId="1324">
      <pivotArea dataOnly="0" labelOnly="1" fieldPosition="0">
        <references count="2">
          <reference field="12" count="7">
            <x v="10"/>
            <x v="11"/>
            <x v="16"/>
            <x v="20"/>
            <x v="54"/>
            <x v="85"/>
            <x v="122"/>
          </reference>
          <reference field="16" count="1" selected="0">
            <x v="5"/>
          </reference>
        </references>
      </pivotArea>
    </format>
    <format dxfId="1323">
      <pivotArea dataOnly="0" labelOnly="1" fieldPosition="0">
        <references count="2">
          <reference field="12" count="9">
            <x v="8"/>
            <x v="21"/>
            <x v="32"/>
            <x v="34"/>
            <x v="35"/>
            <x v="44"/>
            <x v="56"/>
            <x v="85"/>
            <x v="121"/>
          </reference>
          <reference field="16" count="1" selected="0">
            <x v="6"/>
          </reference>
        </references>
      </pivotArea>
    </format>
    <format dxfId="1322">
      <pivotArea dataOnly="0" labelOnly="1" fieldPosition="0">
        <references count="2">
          <reference field="12" count="2">
            <x v="42"/>
            <x v="85"/>
          </reference>
          <reference field="16" count="1" selected="0">
            <x v="7"/>
          </reference>
        </references>
      </pivotArea>
    </format>
    <format dxfId="1321">
      <pivotArea dataOnly="0" labelOnly="1" fieldPosition="0">
        <references count="2">
          <reference field="12" count="13">
            <x v="40"/>
            <x v="45"/>
            <x v="57"/>
            <x v="85"/>
            <x v="87"/>
            <x v="88"/>
            <x v="90"/>
            <x v="92"/>
            <x v="93"/>
            <x v="95"/>
            <x v="123"/>
            <x v="124"/>
            <x v="125"/>
          </reference>
          <reference field="16" count="1" selected="0">
            <x v="8"/>
          </reference>
        </references>
      </pivotArea>
    </format>
    <format dxfId="1320">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1319">
      <pivotArea dataOnly="0" labelOnly="1" fieldPosition="0">
        <references count="3">
          <reference field="12" count="1" selected="0">
            <x v="0"/>
          </reference>
          <reference field="14" count="3">
            <x v="199"/>
            <x v="203"/>
            <x v="204"/>
          </reference>
          <reference field="16" count="1" selected="0">
            <x v="0"/>
          </reference>
        </references>
      </pivotArea>
    </format>
    <format dxfId="1318">
      <pivotArea dataOnly="0" labelOnly="1" fieldPosition="0">
        <references count="3">
          <reference field="12" count="1" selected="0">
            <x v="1"/>
          </reference>
          <reference field="14" count="3">
            <x v="95"/>
            <x v="96"/>
            <x v="197"/>
          </reference>
          <reference field="16" count="1" selected="0">
            <x v="0"/>
          </reference>
        </references>
      </pivotArea>
    </format>
    <format dxfId="1317">
      <pivotArea dataOnly="0" labelOnly="1" fieldPosition="0">
        <references count="3">
          <reference field="12" count="1" selected="0">
            <x v="2"/>
          </reference>
          <reference field="14" count="1">
            <x v="198"/>
          </reference>
          <reference field="16" count="1" selected="0">
            <x v="0"/>
          </reference>
        </references>
      </pivotArea>
    </format>
    <format dxfId="1316">
      <pivotArea dataOnly="0" labelOnly="1" fieldPosition="0">
        <references count="3">
          <reference field="12" count="1" selected="0">
            <x v="25"/>
          </reference>
          <reference field="14" count="3">
            <x v="5"/>
            <x v="6"/>
            <x v="148"/>
          </reference>
          <reference field="16" count="1" selected="0">
            <x v="0"/>
          </reference>
        </references>
      </pivotArea>
    </format>
    <format dxfId="1315">
      <pivotArea dataOnly="0" labelOnly="1" fieldPosition="0">
        <references count="3">
          <reference field="12" count="1" selected="0">
            <x v="61"/>
          </reference>
          <reference field="14" count="3">
            <x v="127"/>
            <x v="128"/>
            <x v="190"/>
          </reference>
          <reference field="16" count="1" selected="0">
            <x v="0"/>
          </reference>
        </references>
      </pivotArea>
    </format>
    <format dxfId="1314">
      <pivotArea dataOnly="0" labelOnly="1" fieldPosition="0">
        <references count="3">
          <reference field="12" count="1" selected="0">
            <x v="62"/>
          </reference>
          <reference field="14" count="5">
            <x v="129"/>
            <x v="130"/>
            <x v="131"/>
            <x v="132"/>
            <x v="133"/>
          </reference>
          <reference field="16" count="1" selected="0">
            <x v="0"/>
          </reference>
        </references>
      </pivotArea>
    </format>
    <format dxfId="1313">
      <pivotArea dataOnly="0" labelOnly="1" fieldPosition="0">
        <references count="3">
          <reference field="12" count="1" selected="0">
            <x v="63"/>
          </reference>
          <reference field="14" count="6">
            <x v="138"/>
            <x v="139"/>
            <x v="140"/>
            <x v="141"/>
            <x v="192"/>
            <x v="193"/>
          </reference>
          <reference field="16" count="1" selected="0">
            <x v="0"/>
          </reference>
        </references>
      </pivotArea>
    </format>
    <format dxfId="1312">
      <pivotArea dataOnly="0" labelOnly="1" fieldPosition="0">
        <references count="3">
          <reference field="12" count="1" selected="0">
            <x v="64"/>
          </reference>
          <reference field="14" count="3">
            <x v="194"/>
            <x v="195"/>
            <x v="196"/>
          </reference>
          <reference field="16" count="1" selected="0">
            <x v="0"/>
          </reference>
        </references>
      </pivotArea>
    </format>
    <format dxfId="1311">
      <pivotArea dataOnly="0" labelOnly="1" fieldPosition="0">
        <references count="3">
          <reference field="12" count="1" selected="0">
            <x v="66"/>
          </reference>
          <reference field="14" count="1">
            <x v="146"/>
          </reference>
          <reference field="16" count="1" selected="0">
            <x v="0"/>
          </reference>
        </references>
      </pivotArea>
    </format>
    <format dxfId="1310">
      <pivotArea dataOnly="0" labelOnly="1" fieldPosition="0">
        <references count="3">
          <reference field="12" count="1" selected="0">
            <x v="100"/>
          </reference>
          <reference field="14" count="1">
            <x v="108"/>
          </reference>
          <reference field="16" count="1" selected="0">
            <x v="0"/>
          </reference>
        </references>
      </pivotArea>
    </format>
    <format dxfId="1309">
      <pivotArea dataOnly="0" labelOnly="1" fieldPosition="0">
        <references count="3">
          <reference field="12" count="1" selected="0">
            <x v="101"/>
          </reference>
          <reference field="14" count="6">
            <x v="0"/>
            <x v="134"/>
            <x v="135"/>
            <x v="136"/>
            <x v="137"/>
            <x v="191"/>
          </reference>
          <reference field="16" count="1" selected="0">
            <x v="0"/>
          </reference>
        </references>
      </pivotArea>
    </format>
    <format dxfId="1308">
      <pivotArea dataOnly="0" labelOnly="1" fieldPosition="0">
        <references count="3">
          <reference field="12" count="1" selected="0">
            <x v="102"/>
          </reference>
          <reference field="14" count="1">
            <x v="200"/>
          </reference>
          <reference field="16" count="1" selected="0">
            <x v="0"/>
          </reference>
        </references>
      </pivotArea>
    </format>
    <format dxfId="1307">
      <pivotArea dataOnly="0" labelOnly="1" fieldPosition="0">
        <references count="3">
          <reference field="12" count="1" selected="0">
            <x v="103"/>
          </reference>
          <reference field="14" count="1">
            <x v="201"/>
          </reference>
          <reference field="16" count="1" selected="0">
            <x v="0"/>
          </reference>
        </references>
      </pivotArea>
    </format>
    <format dxfId="1306">
      <pivotArea dataOnly="0" labelOnly="1" fieldPosition="0">
        <references count="3">
          <reference field="12" count="1" selected="0">
            <x v="104"/>
          </reference>
          <reference field="14" count="1">
            <x v="202"/>
          </reference>
          <reference field="16" count="1" selected="0">
            <x v="0"/>
          </reference>
        </references>
      </pivotArea>
    </format>
    <format dxfId="1305">
      <pivotArea dataOnly="0" labelOnly="1" fieldPosition="0">
        <references count="3">
          <reference field="12" count="1" selected="0">
            <x v="105"/>
          </reference>
          <reference field="14" count="3">
            <x v="205"/>
            <x v="206"/>
            <x v="207"/>
          </reference>
          <reference field="16" count="1" selected="0">
            <x v="0"/>
          </reference>
        </references>
      </pivotArea>
    </format>
    <format dxfId="1304">
      <pivotArea dataOnly="0" labelOnly="1" fieldPosition="0">
        <references count="3">
          <reference field="12" count="1" selected="0">
            <x v="106"/>
          </reference>
          <reference field="14" count="1">
            <x v="97"/>
          </reference>
          <reference field="16" count="1" selected="0">
            <x v="0"/>
          </reference>
        </references>
      </pivotArea>
    </format>
    <format dxfId="1303">
      <pivotArea dataOnly="0" labelOnly="1" fieldPosition="0">
        <references count="3">
          <reference field="12" count="1" selected="0">
            <x v="107"/>
          </reference>
          <reference field="14" count="1">
            <x v="208"/>
          </reference>
          <reference field="16" count="1" selected="0">
            <x v="0"/>
          </reference>
        </references>
      </pivotArea>
    </format>
    <format dxfId="1302">
      <pivotArea dataOnly="0" labelOnly="1" fieldPosition="0">
        <references count="3">
          <reference field="12" count="1" selected="0">
            <x v="6"/>
          </reference>
          <reference field="14" count="3">
            <x v="30"/>
            <x v="31"/>
            <x v="32"/>
          </reference>
          <reference field="16" count="1" selected="0">
            <x v="1"/>
          </reference>
        </references>
      </pivotArea>
    </format>
    <format dxfId="1301">
      <pivotArea dataOnly="0" labelOnly="1" fieldPosition="0">
        <references count="3">
          <reference field="12" count="1" selected="0">
            <x v="7"/>
          </reference>
          <reference field="14" count="2">
            <x v="33"/>
            <x v="34"/>
          </reference>
          <reference field="16" count="1" selected="0">
            <x v="1"/>
          </reference>
        </references>
      </pivotArea>
    </format>
    <format dxfId="1300">
      <pivotArea dataOnly="0" labelOnly="1" fieldPosition="0">
        <references count="3">
          <reference field="12" count="1" selected="0">
            <x v="9"/>
          </reference>
          <reference field="14" count="1">
            <x v="36"/>
          </reference>
          <reference field="16" count="1" selected="0">
            <x v="1"/>
          </reference>
        </references>
      </pivotArea>
    </format>
    <format dxfId="1299">
      <pivotArea dataOnly="0" labelOnly="1" fieldPosition="0">
        <references count="3">
          <reference field="12" count="1" selected="0">
            <x v="13"/>
          </reference>
          <reference field="14" count="1">
            <x v="116"/>
          </reference>
          <reference field="16" count="1" selected="0">
            <x v="1"/>
          </reference>
        </references>
      </pivotArea>
    </format>
    <format dxfId="1298">
      <pivotArea dataOnly="0" labelOnly="1" fieldPosition="0">
        <references count="3">
          <reference field="12" count="1" selected="0">
            <x v="19"/>
          </reference>
          <reference field="14" count="2">
            <x v="23"/>
            <x v="24"/>
          </reference>
          <reference field="16" count="1" selected="0">
            <x v="1"/>
          </reference>
        </references>
      </pivotArea>
    </format>
    <format dxfId="1297">
      <pivotArea dataOnly="0" labelOnly="1" fieldPosition="0">
        <references count="3">
          <reference field="12" count="1" selected="0">
            <x v="48"/>
          </reference>
          <reference field="14" count="1">
            <x v="108"/>
          </reference>
          <reference field="16" count="1" selected="0">
            <x v="1"/>
          </reference>
        </references>
      </pivotArea>
    </format>
    <format dxfId="1296">
      <pivotArea dataOnly="0" labelOnly="1" fieldPosition="0">
        <references count="3">
          <reference field="12" count="1" selected="0">
            <x v="61"/>
          </reference>
          <reference field="14" count="3">
            <x v="127"/>
            <x v="128"/>
            <x v="190"/>
          </reference>
          <reference field="16" count="1" selected="0">
            <x v="1"/>
          </reference>
        </references>
      </pivotArea>
    </format>
    <format dxfId="1295">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294">
      <pivotArea dataOnly="0" labelOnly="1" fieldPosition="0">
        <references count="3">
          <reference field="12" count="1" selected="0">
            <x v="63"/>
          </reference>
          <reference field="14" count="1">
            <x v="193"/>
          </reference>
          <reference field="16" count="1" selected="0">
            <x v="1"/>
          </reference>
        </references>
      </pivotArea>
    </format>
    <format dxfId="1293">
      <pivotArea dataOnly="0" labelOnly="1" fieldPosition="0">
        <references count="3">
          <reference field="12" count="1" selected="0">
            <x v="64"/>
          </reference>
          <reference field="14" count="3">
            <x v="194"/>
            <x v="195"/>
            <x v="196"/>
          </reference>
          <reference field="16" count="1" selected="0">
            <x v="1"/>
          </reference>
        </references>
      </pivotArea>
    </format>
    <format dxfId="1292">
      <pivotArea dataOnly="0" labelOnly="1" fieldPosition="0">
        <references count="3">
          <reference field="12" count="1" selected="0">
            <x v="75"/>
          </reference>
          <reference field="14" count="1">
            <x v="86"/>
          </reference>
          <reference field="16" count="1" selected="0">
            <x v="1"/>
          </reference>
        </references>
      </pivotArea>
    </format>
    <format dxfId="1291">
      <pivotArea dataOnly="0" labelOnly="1" fieldPosition="0">
        <references count="3">
          <reference field="12" count="1" selected="0">
            <x v="77"/>
          </reference>
          <reference field="14" count="1">
            <x v="223"/>
          </reference>
          <reference field="16" count="1" selected="0">
            <x v="1"/>
          </reference>
        </references>
      </pivotArea>
    </format>
    <format dxfId="1290">
      <pivotArea dataOnly="0" labelOnly="1" fieldPosition="0">
        <references count="3">
          <reference field="12" count="1" selected="0">
            <x v="101"/>
          </reference>
          <reference field="14" count="6">
            <x v="0"/>
            <x v="134"/>
            <x v="135"/>
            <x v="136"/>
            <x v="137"/>
            <x v="191"/>
          </reference>
          <reference field="16" count="1" selected="0">
            <x v="1"/>
          </reference>
        </references>
      </pivotArea>
    </format>
    <format dxfId="1289">
      <pivotArea dataOnly="0" labelOnly="1" fieldPosition="0">
        <references count="3">
          <reference field="12" count="1" selected="0">
            <x v="103"/>
          </reference>
          <reference field="14" count="1">
            <x v="201"/>
          </reference>
          <reference field="16" count="1" selected="0">
            <x v="1"/>
          </reference>
        </references>
      </pivotArea>
    </format>
    <format dxfId="1288">
      <pivotArea dataOnly="0" labelOnly="1" fieldPosition="0">
        <references count="3">
          <reference field="12" count="1" selected="0">
            <x v="111"/>
          </reference>
          <reference field="14" count="1">
            <x v="220"/>
          </reference>
          <reference field="16" count="1" selected="0">
            <x v="1"/>
          </reference>
        </references>
      </pivotArea>
    </format>
    <format dxfId="1287">
      <pivotArea dataOnly="0" labelOnly="1" fieldPosition="0">
        <references count="3">
          <reference field="12" count="1" selected="0">
            <x v="112"/>
          </reference>
          <reference field="14" count="1">
            <x v="221"/>
          </reference>
          <reference field="16" count="1" selected="0">
            <x v="1"/>
          </reference>
        </references>
      </pivotArea>
    </format>
    <format dxfId="1286">
      <pivotArea dataOnly="0" labelOnly="1" fieldPosition="0">
        <references count="3">
          <reference field="12" count="1" selected="0">
            <x v="113"/>
          </reference>
          <reference field="14" count="1">
            <x v="222"/>
          </reference>
          <reference field="16" count="1" selected="0">
            <x v="1"/>
          </reference>
        </references>
      </pivotArea>
    </format>
    <format dxfId="1285">
      <pivotArea dataOnly="0" labelOnly="1" fieldPosition="0">
        <references count="3">
          <reference field="12" count="1" selected="0">
            <x v="5"/>
          </reference>
          <reference field="14" count="5">
            <x v="43"/>
            <x v="55"/>
            <x v="209"/>
            <x v="210"/>
            <x v="211"/>
          </reference>
          <reference field="16" count="1" selected="0">
            <x v="2"/>
          </reference>
        </references>
      </pivotArea>
    </format>
    <format dxfId="1284">
      <pivotArea dataOnly="0" labelOnly="1" fieldPosition="0">
        <references count="3">
          <reference field="12" count="1" selected="0">
            <x v="26"/>
          </reference>
          <reference field="14" count="1">
            <x v="109"/>
          </reference>
          <reference field="16" count="1" selected="0">
            <x v="2"/>
          </reference>
        </references>
      </pivotArea>
    </format>
    <format dxfId="1283">
      <pivotArea dataOnly="0" labelOnly="1" fieldPosition="0">
        <references count="3">
          <reference field="12" count="1" selected="0">
            <x v="48"/>
          </reference>
          <reference field="14" count="1">
            <x v="108"/>
          </reference>
          <reference field="16" count="1" selected="0">
            <x v="2"/>
          </reference>
        </references>
      </pivotArea>
    </format>
    <format dxfId="1282">
      <pivotArea dataOnly="0" labelOnly="1" fieldPosition="0">
        <references count="3">
          <reference field="12" count="1" selected="0">
            <x v="61"/>
          </reference>
          <reference field="14" count="3">
            <x v="127"/>
            <x v="128"/>
            <x v="190"/>
          </reference>
          <reference field="16" count="1" selected="0">
            <x v="2"/>
          </reference>
        </references>
      </pivotArea>
    </format>
    <format dxfId="1281">
      <pivotArea dataOnly="0" labelOnly="1" fieldPosition="0">
        <references count="3">
          <reference field="12" count="1" selected="0">
            <x v="62"/>
          </reference>
          <reference field="14" count="5">
            <x v="129"/>
            <x v="130"/>
            <x v="131"/>
            <x v="132"/>
            <x v="133"/>
          </reference>
          <reference field="16" count="1" selected="0">
            <x v="2"/>
          </reference>
        </references>
      </pivotArea>
    </format>
    <format dxfId="1280">
      <pivotArea dataOnly="0" labelOnly="1" fieldPosition="0">
        <references count="3">
          <reference field="12" count="1" selected="0">
            <x v="63"/>
          </reference>
          <reference field="14" count="1">
            <x v="193"/>
          </reference>
          <reference field="16" count="1" selected="0">
            <x v="2"/>
          </reference>
        </references>
      </pivotArea>
    </format>
    <format dxfId="1279">
      <pivotArea dataOnly="0" labelOnly="1" fieldPosition="0">
        <references count="3">
          <reference field="12" count="1" selected="0">
            <x v="64"/>
          </reference>
          <reference field="14" count="3">
            <x v="194"/>
            <x v="195"/>
            <x v="196"/>
          </reference>
          <reference field="16" count="1" selected="0">
            <x v="2"/>
          </reference>
        </references>
      </pivotArea>
    </format>
    <format dxfId="1278">
      <pivotArea dataOnly="0" labelOnly="1" fieldPosition="0">
        <references count="3">
          <reference field="12" count="1" selected="0">
            <x v="66"/>
          </reference>
          <reference field="14" count="2">
            <x v="152"/>
            <x v="153"/>
          </reference>
          <reference field="16" count="1" selected="0">
            <x v="2"/>
          </reference>
        </references>
      </pivotArea>
    </format>
    <format dxfId="1277">
      <pivotArea dataOnly="0" labelOnly="1" fieldPosition="0">
        <references count="3">
          <reference field="12" count="1" selected="0">
            <x v="70"/>
          </reference>
          <reference field="14" count="1">
            <x v="212"/>
          </reference>
          <reference field="16" count="1" selected="0">
            <x v="2"/>
          </reference>
        </references>
      </pivotArea>
    </format>
    <format dxfId="1276">
      <pivotArea dataOnly="0" labelOnly="1" fieldPosition="0">
        <references count="3">
          <reference field="12" count="1" selected="0">
            <x v="72"/>
          </reference>
          <reference field="14" count="1">
            <x v="151"/>
          </reference>
          <reference field="16" count="1" selected="0">
            <x v="2"/>
          </reference>
        </references>
      </pivotArea>
    </format>
    <format dxfId="1275">
      <pivotArea dataOnly="0" labelOnly="1" fieldPosition="0">
        <references count="3">
          <reference field="12" count="1" selected="0">
            <x v="75"/>
          </reference>
          <reference field="14" count="1">
            <x v="218"/>
          </reference>
          <reference field="16" count="1" selected="0">
            <x v="2"/>
          </reference>
        </references>
      </pivotArea>
    </format>
    <format dxfId="1274">
      <pivotArea dataOnly="0" labelOnly="1" fieldPosition="0">
        <references count="3">
          <reference field="12" count="1" selected="0">
            <x v="101"/>
          </reference>
          <reference field="14" count="6">
            <x v="0"/>
            <x v="134"/>
            <x v="135"/>
            <x v="136"/>
            <x v="137"/>
            <x v="191"/>
          </reference>
          <reference field="16" count="1" selected="0">
            <x v="2"/>
          </reference>
        </references>
      </pivotArea>
    </format>
    <format dxfId="1273">
      <pivotArea dataOnly="0" labelOnly="1" fieldPosition="0">
        <references count="3">
          <reference field="12" count="1" selected="0">
            <x v="103"/>
          </reference>
          <reference field="14" count="1">
            <x v="201"/>
          </reference>
          <reference field="16" count="1" selected="0">
            <x v="2"/>
          </reference>
        </references>
      </pivotArea>
    </format>
    <format dxfId="1272">
      <pivotArea dataOnly="0" labelOnly="1" fieldPosition="0">
        <references count="3">
          <reference field="12" count="1" selected="0">
            <x v="108"/>
          </reference>
          <reference field="14" count="1">
            <x v="213"/>
          </reference>
          <reference field="16" count="1" selected="0">
            <x v="2"/>
          </reference>
        </references>
      </pivotArea>
    </format>
    <format dxfId="1271">
      <pivotArea dataOnly="0" labelOnly="1" fieldPosition="0">
        <references count="3">
          <reference field="12" count="1" selected="0">
            <x v="109"/>
          </reference>
          <reference field="14" count="4">
            <x v="214"/>
            <x v="215"/>
            <x v="216"/>
            <x v="217"/>
          </reference>
          <reference field="16" count="1" selected="0">
            <x v="2"/>
          </reference>
        </references>
      </pivotArea>
    </format>
    <format dxfId="1270">
      <pivotArea dataOnly="0" labelOnly="1" fieldPosition="0">
        <references count="3">
          <reference field="12" count="1" selected="0">
            <x v="110"/>
          </reference>
          <reference field="14" count="1">
            <x v="219"/>
          </reference>
          <reference field="16" count="1" selected="0">
            <x v="2"/>
          </reference>
        </references>
      </pivotArea>
    </format>
    <format dxfId="1269">
      <pivotArea dataOnly="0" labelOnly="1" fieldPosition="0">
        <references count="3">
          <reference field="12" count="1" selected="0">
            <x v="111"/>
          </reference>
          <reference field="14" count="1">
            <x v="220"/>
          </reference>
          <reference field="16" count="1" selected="0">
            <x v="2"/>
          </reference>
        </references>
      </pivotArea>
    </format>
    <format dxfId="1268">
      <pivotArea dataOnly="0" labelOnly="1" fieldPosition="0">
        <references count="3">
          <reference field="12" count="1" selected="0">
            <x v="15"/>
          </reference>
          <reference field="14" count="1">
            <x v="40"/>
          </reference>
          <reference field="16" count="1" selected="0">
            <x v="3"/>
          </reference>
        </references>
      </pivotArea>
    </format>
    <format dxfId="1267">
      <pivotArea dataOnly="0" labelOnly="1" fieldPosition="0">
        <references count="3">
          <reference field="12" count="1" selected="0">
            <x v="17"/>
          </reference>
          <reference field="14" count="1">
            <x v="230"/>
          </reference>
          <reference field="16" count="1" selected="0">
            <x v="3"/>
          </reference>
        </references>
      </pivotArea>
    </format>
    <format dxfId="1266">
      <pivotArea dataOnly="0" labelOnly="1" fieldPosition="0">
        <references count="3">
          <reference field="12" count="1" selected="0">
            <x v="46"/>
          </reference>
          <reference field="14" count="1">
            <x v="99"/>
          </reference>
          <reference field="16" count="1" selected="0">
            <x v="3"/>
          </reference>
        </references>
      </pivotArea>
    </format>
    <format dxfId="1265">
      <pivotArea dataOnly="0" labelOnly="1" fieldPosition="0">
        <references count="3">
          <reference field="12" count="1" selected="0">
            <x v="48"/>
          </reference>
          <reference field="14" count="1">
            <x v="108"/>
          </reference>
          <reference field="16" count="1" selected="0">
            <x v="3"/>
          </reference>
        </references>
      </pivotArea>
    </format>
    <format dxfId="1264">
      <pivotArea dataOnly="0" labelOnly="1" fieldPosition="0">
        <references count="3">
          <reference field="12" count="1" selected="0">
            <x v="58"/>
          </reference>
          <reference field="14" count="1">
            <x v="98"/>
          </reference>
          <reference field="16" count="1" selected="0">
            <x v="3"/>
          </reference>
        </references>
      </pivotArea>
    </format>
    <format dxfId="1263">
      <pivotArea dataOnly="0" labelOnly="1" fieldPosition="0">
        <references count="3">
          <reference field="12" count="1" selected="0">
            <x v="59"/>
          </reference>
          <reference field="14" count="1">
            <x v="97"/>
          </reference>
          <reference field="16" count="1" selected="0">
            <x v="3"/>
          </reference>
        </references>
      </pivotArea>
    </format>
    <format dxfId="1262">
      <pivotArea dataOnly="0" labelOnly="1" fieldPosition="0">
        <references count="3">
          <reference field="12" count="1" selected="0">
            <x v="60"/>
          </reference>
          <reference field="14" count="1">
            <x v="112"/>
          </reference>
          <reference field="16" count="1" selected="0">
            <x v="3"/>
          </reference>
        </references>
      </pivotArea>
    </format>
    <format dxfId="1261">
      <pivotArea dataOnly="0" labelOnly="1" fieldPosition="0">
        <references count="3">
          <reference field="12" count="1" selected="0">
            <x v="61"/>
          </reference>
          <reference field="14" count="3">
            <x v="127"/>
            <x v="128"/>
            <x v="190"/>
          </reference>
          <reference field="16" count="1" selected="0">
            <x v="3"/>
          </reference>
        </references>
      </pivotArea>
    </format>
    <format dxfId="1260">
      <pivotArea dataOnly="0" labelOnly="1" fieldPosition="0">
        <references count="3">
          <reference field="12" count="1" selected="0">
            <x v="62"/>
          </reference>
          <reference field="14" count="6">
            <x v="129"/>
            <x v="130"/>
            <x v="131"/>
            <x v="132"/>
            <x v="133"/>
            <x v="156"/>
          </reference>
          <reference field="16" count="1" selected="0">
            <x v="3"/>
          </reference>
        </references>
      </pivotArea>
    </format>
    <format dxfId="1259">
      <pivotArea dataOnly="0" labelOnly="1" fieldPosition="0">
        <references count="3">
          <reference field="12" count="1" selected="0">
            <x v="63"/>
          </reference>
          <reference field="14" count="1">
            <x v="193"/>
          </reference>
          <reference field="16" count="1" selected="0">
            <x v="3"/>
          </reference>
        </references>
      </pivotArea>
    </format>
    <format dxfId="1258">
      <pivotArea dataOnly="0" labelOnly="1" fieldPosition="0">
        <references count="3">
          <reference field="12" count="1" selected="0">
            <x v="64"/>
          </reference>
          <reference field="14" count="3">
            <x v="194"/>
            <x v="195"/>
            <x v="196"/>
          </reference>
          <reference field="16" count="1" selected="0">
            <x v="3"/>
          </reference>
        </references>
      </pivotArea>
    </format>
    <format dxfId="1257">
      <pivotArea dataOnly="0" labelOnly="1" fieldPosition="0">
        <references count="3">
          <reference field="12" count="1" selected="0">
            <x v="80"/>
          </reference>
          <reference field="14" count="2">
            <x v="160"/>
            <x v="227"/>
          </reference>
          <reference field="16" count="1" selected="0">
            <x v="3"/>
          </reference>
        </references>
      </pivotArea>
    </format>
    <format dxfId="1256">
      <pivotArea dataOnly="0" labelOnly="1" fieldPosition="0">
        <references count="3">
          <reference field="12" count="1" selected="0">
            <x v="101"/>
          </reference>
          <reference field="14" count="7">
            <x v="0"/>
            <x v="134"/>
            <x v="135"/>
            <x v="136"/>
            <x v="137"/>
            <x v="157"/>
            <x v="224"/>
          </reference>
          <reference field="16" count="1" selected="0">
            <x v="3"/>
          </reference>
        </references>
      </pivotArea>
    </format>
    <format dxfId="1255">
      <pivotArea dataOnly="0" labelOnly="1" fieldPosition="0">
        <references count="3">
          <reference field="12" count="1" selected="0">
            <x v="103"/>
          </reference>
          <reference field="14" count="1">
            <x v="201"/>
          </reference>
          <reference field="16" count="1" selected="0">
            <x v="3"/>
          </reference>
        </references>
      </pivotArea>
    </format>
    <format dxfId="1254">
      <pivotArea dataOnly="0" labelOnly="1" fieldPosition="0">
        <references count="3">
          <reference field="12" count="1" selected="0">
            <x v="111"/>
          </reference>
          <reference field="14" count="1">
            <x v="220"/>
          </reference>
          <reference field="16" count="1" selected="0">
            <x v="3"/>
          </reference>
        </references>
      </pivotArea>
    </format>
    <format dxfId="1253">
      <pivotArea dataOnly="0" labelOnly="1" fieldPosition="0">
        <references count="3">
          <reference field="12" count="1" selected="0">
            <x v="114"/>
          </reference>
          <reference field="14" count="3">
            <x v="193"/>
            <x v="196"/>
            <x v="225"/>
          </reference>
          <reference field="16" count="1" selected="0">
            <x v="3"/>
          </reference>
        </references>
      </pivotArea>
    </format>
    <format dxfId="1252">
      <pivotArea dataOnly="0" labelOnly="1" fieldPosition="0">
        <references count="3">
          <reference field="12" count="1" selected="0">
            <x v="115"/>
          </reference>
          <reference field="14" count="1">
            <x v="38"/>
          </reference>
          <reference field="16" count="1" selected="0">
            <x v="3"/>
          </reference>
        </references>
      </pivotArea>
    </format>
    <format dxfId="1251">
      <pivotArea dataOnly="0" labelOnly="1" fieldPosition="0">
        <references count="3">
          <reference field="12" count="1" selected="0">
            <x v="116"/>
          </reference>
          <reference field="14" count="1">
            <x v="57"/>
          </reference>
          <reference field="16" count="1" selected="0">
            <x v="3"/>
          </reference>
        </references>
      </pivotArea>
    </format>
    <format dxfId="1250">
      <pivotArea dataOnly="0" labelOnly="1" fieldPosition="0">
        <references count="3">
          <reference field="12" count="1" selected="0">
            <x v="117"/>
          </reference>
          <reference field="14" count="1">
            <x v="226"/>
          </reference>
          <reference field="16" count="1" selected="0">
            <x v="3"/>
          </reference>
        </references>
      </pivotArea>
    </format>
    <format dxfId="1249">
      <pivotArea dataOnly="0" labelOnly="1" fieldPosition="0">
        <references count="3">
          <reference field="12" count="1" selected="0">
            <x v="118"/>
          </reference>
          <reference field="14" count="1">
            <x v="228"/>
          </reference>
          <reference field="16" count="1" selected="0">
            <x v="3"/>
          </reference>
        </references>
      </pivotArea>
    </format>
    <format dxfId="1248">
      <pivotArea dataOnly="0" labelOnly="1" fieldPosition="0">
        <references count="3">
          <reference field="12" count="1" selected="0">
            <x v="119"/>
          </reference>
          <reference field="14" count="1">
            <x v="229"/>
          </reference>
          <reference field="16" count="1" selected="0">
            <x v="3"/>
          </reference>
        </references>
      </pivotArea>
    </format>
    <format dxfId="1247">
      <pivotArea dataOnly="0" labelOnly="1" fieldPosition="0">
        <references count="3">
          <reference field="12" count="1" selected="0">
            <x v="120"/>
          </reference>
          <reference field="14" count="1">
            <x v="231"/>
          </reference>
          <reference field="16" count="1" selected="0">
            <x v="3"/>
          </reference>
        </references>
      </pivotArea>
    </format>
    <format dxfId="1246">
      <pivotArea dataOnly="0" labelOnly="1" fieldPosition="0">
        <references count="3">
          <reference field="12" count="1" selected="0">
            <x v="39"/>
          </reference>
          <reference field="14" count="1">
            <x v="162"/>
          </reference>
          <reference field="16" count="1" selected="0">
            <x v="4"/>
          </reference>
        </references>
      </pivotArea>
    </format>
    <format dxfId="1245">
      <pivotArea dataOnly="0" labelOnly="1" fieldPosition="0">
        <references count="3">
          <reference field="12" count="1" selected="0">
            <x v="81"/>
          </reference>
          <reference field="14" count="1">
            <x v="163"/>
          </reference>
          <reference field="16" count="1" selected="0">
            <x v="4"/>
          </reference>
        </references>
      </pivotArea>
    </format>
    <format dxfId="1244">
      <pivotArea dataOnly="0" labelOnly="1" fieldPosition="0">
        <references count="3">
          <reference field="12" count="1" selected="0">
            <x v="82"/>
          </reference>
          <reference field="14" count="1">
            <x v="164"/>
          </reference>
          <reference field="16" count="1" selected="0">
            <x v="4"/>
          </reference>
        </references>
      </pivotArea>
    </format>
    <format dxfId="1243">
      <pivotArea dataOnly="0" labelOnly="1" fieldPosition="0">
        <references count="3">
          <reference field="12" count="1" selected="0">
            <x v="83"/>
          </reference>
          <reference field="14" count="3">
            <x v="165"/>
            <x v="166"/>
            <x v="232"/>
          </reference>
          <reference field="16" count="1" selected="0">
            <x v="4"/>
          </reference>
        </references>
      </pivotArea>
    </format>
    <format dxfId="1242">
      <pivotArea dataOnly="0" labelOnly="1" fieldPosition="0">
        <references count="3">
          <reference field="12" count="1" selected="0">
            <x v="84"/>
          </reference>
          <reference field="14" count="1">
            <x v="167"/>
          </reference>
          <reference field="16" count="1" selected="0">
            <x v="4"/>
          </reference>
        </references>
      </pivotArea>
    </format>
    <format dxfId="1241">
      <pivotArea dataOnly="0" labelOnly="1" fieldPosition="0">
        <references count="3">
          <reference field="12" count="1" selected="0">
            <x v="85"/>
          </reference>
          <reference field="14" count="1">
            <x v="128"/>
          </reference>
          <reference field="16" count="1" selected="0">
            <x v="4"/>
          </reference>
        </references>
      </pivotArea>
    </format>
    <format dxfId="1240">
      <pivotArea dataOnly="0" labelOnly="1" fieldPosition="0">
        <references count="3">
          <reference field="12" count="1" selected="0">
            <x v="10"/>
          </reference>
          <reference field="14" count="5">
            <x v="2"/>
            <x v="4"/>
            <x v="7"/>
            <x v="8"/>
            <x v="12"/>
          </reference>
          <reference field="16" count="1" selected="0">
            <x v="5"/>
          </reference>
        </references>
      </pivotArea>
    </format>
    <format dxfId="1239">
      <pivotArea dataOnly="0" labelOnly="1" fieldPosition="0">
        <references count="3">
          <reference field="12" count="1" selected="0">
            <x v="11"/>
          </reference>
          <reference field="14" count="2">
            <x v="1"/>
            <x v="3"/>
          </reference>
          <reference field="16" count="1" selected="0">
            <x v="5"/>
          </reference>
        </references>
      </pivotArea>
    </format>
    <format dxfId="1238">
      <pivotArea dataOnly="0" labelOnly="1" fieldPosition="0">
        <references count="3">
          <reference field="12" count="1" selected="0">
            <x v="16"/>
          </reference>
          <reference field="14" count="3">
            <x v="25"/>
            <x v="28"/>
            <x v="41"/>
          </reference>
          <reference field="16" count="1" selected="0">
            <x v="5"/>
          </reference>
        </references>
      </pivotArea>
    </format>
    <format dxfId="1237">
      <pivotArea dataOnly="0" labelOnly="1" fieldPosition="0">
        <references count="3">
          <reference field="12" count="1" selected="0">
            <x v="20"/>
          </reference>
          <reference field="14" count="3">
            <x v="239"/>
            <x v="240"/>
            <x v="241"/>
          </reference>
          <reference field="16" count="1" selected="0">
            <x v="5"/>
          </reference>
        </references>
      </pivotArea>
    </format>
    <format dxfId="1236">
      <pivotArea dataOnly="0" labelOnly="1" fieldPosition="0">
        <references count="3">
          <reference field="12" count="1" selected="0">
            <x v="54"/>
          </reference>
          <reference field="14" count="2">
            <x v="49"/>
            <x v="245"/>
          </reference>
          <reference field="16" count="1" selected="0">
            <x v="5"/>
          </reference>
        </references>
      </pivotArea>
    </format>
    <format dxfId="1235">
      <pivotArea dataOnly="0" labelOnly="1" fieldPosition="0">
        <references count="3">
          <reference field="12" count="1" selected="0">
            <x v="85"/>
          </reference>
          <reference field="14" count="3">
            <x v="127"/>
            <x v="128"/>
            <x v="190"/>
          </reference>
          <reference field="16" count="1" selected="0">
            <x v="5"/>
          </reference>
        </references>
      </pivotArea>
    </format>
    <format dxfId="1234">
      <pivotArea dataOnly="0" labelOnly="1" fieldPosition="0">
        <references count="3">
          <reference field="12" count="1" selected="0">
            <x v="122"/>
          </reference>
          <reference field="14" count="3">
            <x v="242"/>
            <x v="243"/>
            <x v="244"/>
          </reference>
          <reference field="16" count="1" selected="0">
            <x v="5"/>
          </reference>
        </references>
      </pivotArea>
    </format>
    <format dxfId="1233">
      <pivotArea dataOnly="0" labelOnly="1" fieldPosition="0">
        <references count="3">
          <reference field="12" count="1" selected="0">
            <x v="8"/>
          </reference>
          <reference field="14" count="1">
            <x v="236"/>
          </reference>
          <reference field="16" count="1" selected="0">
            <x v="6"/>
          </reference>
        </references>
      </pivotArea>
    </format>
    <format dxfId="1232">
      <pivotArea dataOnly="0" labelOnly="1" fieldPosition="0">
        <references count="3">
          <reference field="12" count="1" selected="0">
            <x v="21"/>
          </reference>
          <reference field="14" count="2">
            <x v="237"/>
            <x v="238"/>
          </reference>
          <reference field="16" count="1" selected="0">
            <x v="6"/>
          </reference>
        </references>
      </pivotArea>
    </format>
    <format dxfId="1231">
      <pivotArea dataOnly="0" labelOnly="1" fieldPosition="0">
        <references count="3">
          <reference field="12" count="1" selected="0">
            <x v="32"/>
          </reference>
          <reference field="14" count="1">
            <x v="235"/>
          </reference>
          <reference field="16" count="1" selected="0">
            <x v="6"/>
          </reference>
        </references>
      </pivotArea>
    </format>
    <format dxfId="1230">
      <pivotArea dataOnly="0" labelOnly="1" fieldPosition="0">
        <references count="3">
          <reference field="12" count="1" selected="0">
            <x v="34"/>
          </reference>
          <reference field="14" count="1">
            <x v="234"/>
          </reference>
          <reference field="16" count="1" selected="0">
            <x v="6"/>
          </reference>
        </references>
      </pivotArea>
    </format>
    <format dxfId="1229">
      <pivotArea dataOnly="0" labelOnly="1" fieldPosition="0">
        <references count="3">
          <reference field="12" count="1" selected="0">
            <x v="35"/>
          </reference>
          <reference field="14" count="1">
            <x v="233"/>
          </reference>
          <reference field="16" count="1" selected="0">
            <x v="6"/>
          </reference>
        </references>
      </pivotArea>
    </format>
    <format dxfId="1228">
      <pivotArea dataOnly="0" labelOnly="1" fieldPosition="0">
        <references count="3">
          <reference field="12" count="1" selected="0">
            <x v="44"/>
          </reference>
          <reference field="14" count="1">
            <x v="105"/>
          </reference>
          <reference field="16" count="1" selected="0">
            <x v="6"/>
          </reference>
        </references>
      </pivotArea>
    </format>
    <format dxfId="1227">
      <pivotArea dataOnly="0" labelOnly="1" fieldPosition="0">
        <references count="3">
          <reference field="12" count="1" selected="0">
            <x v="56"/>
          </reference>
          <reference field="14" count="2">
            <x v="10"/>
            <x v="11"/>
          </reference>
          <reference field="16" count="1" selected="0">
            <x v="6"/>
          </reference>
        </references>
      </pivotArea>
    </format>
    <format dxfId="1226">
      <pivotArea dataOnly="0" labelOnly="1" fieldPosition="0">
        <references count="3">
          <reference field="12" count="1" selected="0">
            <x v="85"/>
          </reference>
          <reference field="14" count="3">
            <x v="127"/>
            <x v="128"/>
            <x v="190"/>
          </reference>
          <reference field="16" count="1" selected="0">
            <x v="6"/>
          </reference>
        </references>
      </pivotArea>
    </format>
    <format dxfId="1225">
      <pivotArea dataOnly="0" labelOnly="1" fieldPosition="0">
        <references count="3">
          <reference field="12" count="1" selected="0">
            <x v="121"/>
          </reference>
          <reference field="14" count="3">
            <x v="194"/>
            <x v="195"/>
            <x v="196"/>
          </reference>
          <reference field="16" count="1" selected="0">
            <x v="6"/>
          </reference>
        </references>
      </pivotArea>
    </format>
    <format dxfId="1224">
      <pivotArea dataOnly="0" labelOnly="1" fieldPosition="0">
        <references count="3">
          <reference field="12" count="1" selected="0">
            <x v="42"/>
          </reference>
          <reference field="14" count="1">
            <x v="51"/>
          </reference>
          <reference field="16" count="1" selected="0">
            <x v="7"/>
          </reference>
        </references>
      </pivotArea>
    </format>
    <format dxfId="1223">
      <pivotArea dataOnly="0" labelOnly="1" fieldPosition="0">
        <references count="3">
          <reference field="12" count="1" selected="0">
            <x v="85"/>
          </reference>
          <reference field="14" count="3">
            <x v="127"/>
            <x v="128"/>
            <x v="190"/>
          </reference>
          <reference field="16" count="1" selected="0">
            <x v="7"/>
          </reference>
        </references>
      </pivotArea>
    </format>
    <format dxfId="1222">
      <pivotArea dataOnly="0" labelOnly="1" fieldPosition="0">
        <references count="3">
          <reference field="12" count="1" selected="0">
            <x v="40"/>
          </reference>
          <reference field="14" count="6">
            <x v="13"/>
            <x v="14"/>
            <x v="15"/>
            <x v="16"/>
            <x v="17"/>
            <x v="171"/>
          </reference>
          <reference field="16" count="1" selected="0">
            <x v="8"/>
          </reference>
        </references>
      </pivotArea>
    </format>
    <format dxfId="1221">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1220">
      <pivotArea dataOnly="0" labelOnly="1" fieldPosition="0">
        <references count="3">
          <reference field="12" count="1" selected="0">
            <x v="57"/>
          </reference>
          <reference field="14" count="5">
            <x v="39"/>
            <x v="74"/>
            <x v="77"/>
            <x v="79"/>
            <x v="177"/>
          </reference>
          <reference field="16" count="1" selected="0">
            <x v="8"/>
          </reference>
        </references>
      </pivotArea>
    </format>
    <format dxfId="1219">
      <pivotArea dataOnly="0" labelOnly="1" fieldPosition="0">
        <references count="3">
          <reference field="12" count="1" selected="0">
            <x v="85"/>
          </reference>
          <reference field="14" count="3">
            <x v="127"/>
            <x v="128"/>
            <x v="190"/>
          </reference>
          <reference field="16" count="1" selected="0">
            <x v="8"/>
          </reference>
        </references>
      </pivotArea>
    </format>
    <format dxfId="1218">
      <pivotArea dataOnly="0" labelOnly="1" fieldPosition="0">
        <references count="3">
          <reference field="12" count="1" selected="0">
            <x v="87"/>
          </reference>
          <reference field="14" count="1">
            <x v="170"/>
          </reference>
          <reference field="16" count="1" selected="0">
            <x v="8"/>
          </reference>
        </references>
      </pivotArea>
    </format>
    <format dxfId="1217">
      <pivotArea dataOnly="0" labelOnly="1" fieldPosition="0">
        <references count="3">
          <reference field="12" count="1" selected="0">
            <x v="88"/>
          </reference>
          <reference field="14" count="1">
            <x v="172"/>
          </reference>
          <reference field="16" count="1" selected="0">
            <x v="8"/>
          </reference>
        </references>
      </pivotArea>
    </format>
    <format dxfId="1216">
      <pivotArea dataOnly="0" labelOnly="1" fieldPosition="0">
        <references count="3">
          <reference field="12" count="1" selected="0">
            <x v="90"/>
          </reference>
          <reference field="14" count="1">
            <x v="174"/>
          </reference>
          <reference field="16" count="1" selected="0">
            <x v="8"/>
          </reference>
        </references>
      </pivotArea>
    </format>
    <format dxfId="1215">
      <pivotArea dataOnly="0" labelOnly="1" fieldPosition="0">
        <references count="3">
          <reference field="12" count="1" selected="0">
            <x v="92"/>
          </reference>
          <reference field="14" count="5">
            <x v="18"/>
            <x v="19"/>
            <x v="20"/>
            <x v="21"/>
            <x v="22"/>
          </reference>
          <reference field="16" count="1" selected="0">
            <x v="8"/>
          </reference>
        </references>
      </pivotArea>
    </format>
    <format dxfId="1214">
      <pivotArea dataOnly="0" labelOnly="1" fieldPosition="0">
        <references count="3">
          <reference field="12" count="1" selected="0">
            <x v="93"/>
          </reference>
          <reference field="14" count="1">
            <x v="176"/>
          </reference>
          <reference field="16" count="1" selected="0">
            <x v="8"/>
          </reference>
        </references>
      </pivotArea>
    </format>
    <format dxfId="1213">
      <pivotArea dataOnly="0" labelOnly="1" fieldPosition="0">
        <references count="3">
          <reference field="12" count="1" selected="0">
            <x v="95"/>
          </reference>
          <reference field="14" count="1">
            <x v="249"/>
          </reference>
          <reference field="16" count="1" selected="0">
            <x v="8"/>
          </reference>
        </references>
      </pivotArea>
    </format>
    <format dxfId="1212">
      <pivotArea dataOnly="0" labelOnly="1" fieldPosition="0">
        <references count="3">
          <reference field="12" count="1" selected="0">
            <x v="123"/>
          </reference>
          <reference field="14" count="1">
            <x v="247"/>
          </reference>
          <reference field="16" count="1" selected="0">
            <x v="8"/>
          </reference>
        </references>
      </pivotArea>
    </format>
    <format dxfId="1211">
      <pivotArea dataOnly="0" labelOnly="1" fieldPosition="0">
        <references count="3">
          <reference field="12" count="1" selected="0">
            <x v="124"/>
          </reference>
          <reference field="14" count="1">
            <x v="248"/>
          </reference>
          <reference field="16" count="1" selected="0">
            <x v="8"/>
          </reference>
        </references>
      </pivotArea>
    </format>
    <format dxfId="1210">
      <pivotArea dataOnly="0" labelOnly="1" fieldPosition="0">
        <references count="3">
          <reference field="12" count="1" selected="0">
            <x v="125"/>
          </reference>
          <reference field="14" count="2">
            <x v="250"/>
            <x v="251"/>
          </reference>
          <reference field="16" count="1" selected="0">
            <x v="8"/>
          </reference>
        </references>
      </pivotArea>
    </format>
    <format dxfId="1209">
      <pivotArea dataOnly="0" labelOnly="1" fieldPosition="0">
        <references count="3">
          <reference field="12" count="1" selected="0">
            <x v="24"/>
          </reference>
          <reference field="14" count="3">
            <x v="123"/>
            <x v="124"/>
            <x v="125"/>
          </reference>
          <reference field="16" count="1" selected="0">
            <x v="9"/>
          </reference>
        </references>
      </pivotArea>
    </format>
    <format dxfId="1208">
      <pivotArea dataOnly="0" labelOnly="1" fieldPosition="0">
        <references count="3">
          <reference field="12" count="1" selected="0">
            <x v="27"/>
          </reference>
          <reference field="14" count="1">
            <x v="27"/>
          </reference>
          <reference field="16" count="1" selected="0">
            <x v="9"/>
          </reference>
        </references>
      </pivotArea>
    </format>
    <format dxfId="1207">
      <pivotArea dataOnly="0" labelOnly="1" fieldPosition="0">
        <references count="3">
          <reference field="12" count="1" selected="0">
            <x v="28"/>
          </reference>
          <reference field="14" count="3">
            <x v="120"/>
            <x v="121"/>
            <x v="122"/>
          </reference>
          <reference field="16" count="1" selected="0">
            <x v="9"/>
          </reference>
        </references>
      </pivotArea>
    </format>
    <format dxfId="1206">
      <pivotArea dataOnly="0" labelOnly="1" fieldPosition="0">
        <references count="3">
          <reference field="12" count="1" selected="0">
            <x v="29"/>
          </reference>
          <reference field="14" count="3">
            <x v="110"/>
            <x v="111"/>
            <x v="260"/>
          </reference>
          <reference field="16" count="1" selected="0">
            <x v="9"/>
          </reference>
        </references>
      </pivotArea>
    </format>
    <format dxfId="1205">
      <pivotArea dataOnly="0" labelOnly="1" fieldPosition="0">
        <references count="3">
          <reference field="12" count="1" selected="0">
            <x v="30"/>
          </reference>
          <reference field="14" count="1">
            <x v="180"/>
          </reference>
          <reference field="16" count="1" selected="0">
            <x v="9"/>
          </reference>
        </references>
      </pivotArea>
    </format>
    <format dxfId="1204">
      <pivotArea dataOnly="0" labelOnly="1" fieldPosition="0">
        <references count="3">
          <reference field="12" count="1" selected="0">
            <x v="33"/>
          </reference>
          <reference field="14" count="1">
            <x v="68"/>
          </reference>
          <reference field="16" count="1" selected="0">
            <x v="9"/>
          </reference>
        </references>
      </pivotArea>
    </format>
    <format dxfId="1203">
      <pivotArea dataOnly="0" labelOnly="1" fieldPosition="0">
        <references count="3">
          <reference field="12" count="1" selected="0">
            <x v="36"/>
          </reference>
          <reference field="14" count="1">
            <x v="269"/>
          </reference>
          <reference field="16" count="1" selected="0">
            <x v="9"/>
          </reference>
        </references>
      </pivotArea>
    </format>
    <format dxfId="1202">
      <pivotArea dataOnly="0" labelOnly="1" fieldPosition="0">
        <references count="3">
          <reference field="12" count="1" selected="0">
            <x v="43"/>
          </reference>
          <reference field="14" count="1">
            <x v="278"/>
          </reference>
          <reference field="16" count="1" selected="0">
            <x v="9"/>
          </reference>
        </references>
      </pivotArea>
    </format>
    <format dxfId="1201">
      <pivotArea dataOnly="0" labelOnly="1" fieldPosition="0">
        <references count="3">
          <reference field="12" count="1" selected="0">
            <x v="53"/>
          </reference>
          <reference field="14" count="3">
            <x v="103"/>
            <x v="104"/>
            <x v="256"/>
          </reference>
          <reference field="16" count="1" selected="0">
            <x v="9"/>
          </reference>
        </references>
      </pivotArea>
    </format>
    <format dxfId="1200">
      <pivotArea dataOnly="0" labelOnly="1" fieldPosition="0">
        <references count="3">
          <reference field="12" count="1" selected="0">
            <x v="55"/>
          </reference>
          <reference field="14" count="1">
            <x v="257"/>
          </reference>
          <reference field="16" count="1" selected="0">
            <x v="9"/>
          </reference>
        </references>
      </pivotArea>
    </format>
    <format dxfId="1199">
      <pivotArea dataOnly="0" labelOnly="1" fieldPosition="0">
        <references count="3">
          <reference field="12" count="1" selected="0">
            <x v="85"/>
          </reference>
          <reference field="14" count="3">
            <x v="127"/>
            <x v="128"/>
            <x v="190"/>
          </reference>
          <reference field="16" count="1" selected="0">
            <x v="9"/>
          </reference>
        </references>
      </pivotArea>
    </format>
    <format dxfId="1198">
      <pivotArea dataOnly="0" labelOnly="1" fieldPosition="0">
        <references count="3">
          <reference field="12" count="1" selected="0">
            <x v="95"/>
          </reference>
          <reference field="14" count="1">
            <x v="255"/>
          </reference>
          <reference field="16" count="1" selected="0">
            <x v="9"/>
          </reference>
        </references>
      </pivotArea>
    </format>
    <format dxfId="1197">
      <pivotArea dataOnly="0" labelOnly="1" fieldPosition="0">
        <references count="3">
          <reference field="12" count="1" selected="0">
            <x v="96"/>
          </reference>
          <reference field="14" count="4">
            <x v="181"/>
            <x v="182"/>
            <x v="258"/>
            <x v="259"/>
          </reference>
          <reference field="16" count="1" selected="0">
            <x v="9"/>
          </reference>
        </references>
      </pivotArea>
    </format>
    <format dxfId="1196">
      <pivotArea dataOnly="0" labelOnly="1" fieldPosition="0">
        <references count="3">
          <reference field="12" count="1" selected="0">
            <x v="98"/>
          </reference>
          <reference field="14" count="1">
            <x v="262"/>
          </reference>
          <reference field="16" count="1" selected="0">
            <x v="9"/>
          </reference>
        </references>
      </pivotArea>
    </format>
    <format dxfId="1195">
      <pivotArea dataOnly="0" labelOnly="1" fieldPosition="0">
        <references count="3">
          <reference field="12" count="1" selected="0">
            <x v="99"/>
          </reference>
          <reference field="14" count="1">
            <x v="263"/>
          </reference>
          <reference field="16" count="1" selected="0">
            <x v="9"/>
          </reference>
        </references>
      </pivotArea>
    </format>
    <format dxfId="1194">
      <pivotArea dataOnly="0" labelOnly="1" fieldPosition="0">
        <references count="3">
          <reference field="12" count="1" selected="0">
            <x v="126"/>
          </reference>
          <reference field="14" count="2">
            <x v="178"/>
            <x v="252"/>
          </reference>
          <reference field="16" count="1" selected="0">
            <x v="9"/>
          </reference>
        </references>
      </pivotArea>
    </format>
    <format dxfId="1193">
      <pivotArea dataOnly="0" labelOnly="1" fieldPosition="0">
        <references count="3">
          <reference field="12" count="1" selected="0">
            <x v="127"/>
          </reference>
          <reference field="14" count="2">
            <x v="253"/>
            <x v="254"/>
          </reference>
          <reference field="16" count="1" selected="0">
            <x v="9"/>
          </reference>
        </references>
      </pivotArea>
    </format>
    <format dxfId="1192">
      <pivotArea dataOnly="0" labelOnly="1" fieldPosition="0">
        <references count="3">
          <reference field="12" count="1" selected="0">
            <x v="128"/>
          </reference>
          <reference field="14" count="1">
            <x v="261"/>
          </reference>
          <reference field="16" count="1" selected="0">
            <x v="9"/>
          </reference>
        </references>
      </pivotArea>
    </format>
    <format dxfId="1191">
      <pivotArea dataOnly="0" labelOnly="1" fieldPosition="0">
        <references count="3">
          <reference field="12" count="1" selected="0">
            <x v="129"/>
          </reference>
          <reference field="14" count="1">
            <x v="264"/>
          </reference>
          <reference field="16" count="1" selected="0">
            <x v="9"/>
          </reference>
        </references>
      </pivotArea>
    </format>
    <format dxfId="1190">
      <pivotArea dataOnly="0" labelOnly="1" fieldPosition="0">
        <references count="3">
          <reference field="12" count="1" selected="0">
            <x v="130"/>
          </reference>
          <reference field="14" count="4">
            <x v="265"/>
            <x v="266"/>
            <x v="267"/>
            <x v="268"/>
          </reference>
          <reference field="16" count="1" selected="0">
            <x v="9"/>
          </reference>
        </references>
      </pivotArea>
    </format>
    <format dxfId="1189">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1188">
      <pivotArea dataOnly="0" labelOnly="1" fieldPosition="0">
        <references count="3">
          <reference field="12" count="1" selected="0">
            <x v="132"/>
          </reference>
          <reference field="14" count="1">
            <x v="276"/>
          </reference>
          <reference field="16" count="1" selected="0">
            <x v="9"/>
          </reference>
        </references>
      </pivotArea>
    </format>
    <format dxfId="1187">
      <pivotArea field="16" type="button" dataOnly="0" labelOnly="1" outline="0" axis="axisRow" fieldPosition="0"/>
    </format>
    <format dxfId="1186">
      <pivotArea dataOnly="0" labelOnly="1" fieldPosition="0">
        <references count="1">
          <reference field="16" count="0"/>
        </references>
      </pivotArea>
    </format>
    <format dxfId="1185">
      <pivotArea dataOnly="0" labelOnly="1" grandRow="1" outline="0" fieldPosition="0"/>
    </format>
    <format dxfId="1184">
      <pivotArea dataOnly="0" labelOnly="1" fieldPosition="0">
        <references count="2">
          <reference field="12" count="17">
            <x v="0"/>
            <x v="1"/>
            <x v="2"/>
            <x v="25"/>
            <x v="61"/>
            <x v="62"/>
            <x v="63"/>
            <x v="64"/>
            <x v="66"/>
            <x v="100"/>
            <x v="101"/>
            <x v="102"/>
            <x v="103"/>
            <x v="104"/>
            <x v="105"/>
            <x v="106"/>
            <x v="107"/>
          </reference>
          <reference field="16" count="1" selected="0">
            <x v="0"/>
          </reference>
        </references>
      </pivotArea>
    </format>
    <format dxfId="1183">
      <pivotArea dataOnly="0" labelOnly="1" fieldPosition="0">
        <references count="2">
          <reference field="12" count="17">
            <x v="6"/>
            <x v="7"/>
            <x v="9"/>
            <x v="13"/>
            <x v="19"/>
            <x v="48"/>
            <x v="61"/>
            <x v="62"/>
            <x v="63"/>
            <x v="64"/>
            <x v="75"/>
            <x v="77"/>
            <x v="101"/>
            <x v="103"/>
            <x v="111"/>
            <x v="112"/>
            <x v="113"/>
          </reference>
          <reference field="16" count="1" selected="0">
            <x v="1"/>
          </reference>
        </references>
      </pivotArea>
    </format>
    <format dxfId="1182">
      <pivotArea dataOnly="0" labelOnly="1" fieldPosition="0">
        <references count="2">
          <reference field="12" count="17">
            <x v="5"/>
            <x v="26"/>
            <x v="48"/>
            <x v="61"/>
            <x v="62"/>
            <x v="63"/>
            <x v="64"/>
            <x v="66"/>
            <x v="70"/>
            <x v="72"/>
            <x v="75"/>
            <x v="101"/>
            <x v="103"/>
            <x v="108"/>
            <x v="109"/>
            <x v="110"/>
            <x v="111"/>
          </reference>
          <reference field="16" count="1" selected="0">
            <x v="2"/>
          </reference>
        </references>
      </pivotArea>
    </format>
    <format dxfId="1181">
      <pivotArea dataOnly="0" labelOnly="1" fieldPosition="0">
        <references count="2">
          <reference field="12" count="22">
            <x v="15"/>
            <x v="17"/>
            <x v="46"/>
            <x v="48"/>
            <x v="58"/>
            <x v="59"/>
            <x v="60"/>
            <x v="61"/>
            <x v="62"/>
            <x v="63"/>
            <x v="64"/>
            <x v="80"/>
            <x v="101"/>
            <x v="103"/>
            <x v="111"/>
            <x v="114"/>
            <x v="115"/>
            <x v="116"/>
            <x v="117"/>
            <x v="118"/>
            <x v="119"/>
            <x v="120"/>
          </reference>
          <reference field="16" count="1" selected="0">
            <x v="3"/>
          </reference>
        </references>
      </pivotArea>
    </format>
    <format dxfId="1180">
      <pivotArea dataOnly="0" labelOnly="1" fieldPosition="0">
        <references count="2">
          <reference field="12" count="6">
            <x v="39"/>
            <x v="81"/>
            <x v="82"/>
            <x v="83"/>
            <x v="84"/>
            <x v="85"/>
          </reference>
          <reference field="16" count="1" selected="0">
            <x v="4"/>
          </reference>
        </references>
      </pivotArea>
    </format>
    <format dxfId="1179">
      <pivotArea dataOnly="0" labelOnly="1" fieldPosition="0">
        <references count="2">
          <reference field="12" count="7">
            <x v="10"/>
            <x v="11"/>
            <x v="16"/>
            <x v="20"/>
            <x v="54"/>
            <x v="85"/>
            <x v="122"/>
          </reference>
          <reference field="16" count="1" selected="0">
            <x v="5"/>
          </reference>
        </references>
      </pivotArea>
    </format>
    <format dxfId="1178">
      <pivotArea dataOnly="0" labelOnly="1" fieldPosition="0">
        <references count="2">
          <reference field="12" count="9">
            <x v="8"/>
            <x v="21"/>
            <x v="32"/>
            <x v="34"/>
            <x v="35"/>
            <x v="44"/>
            <x v="56"/>
            <x v="85"/>
            <x v="121"/>
          </reference>
          <reference field="16" count="1" selected="0">
            <x v="6"/>
          </reference>
        </references>
      </pivotArea>
    </format>
    <format dxfId="1177">
      <pivotArea dataOnly="0" labelOnly="1" fieldPosition="0">
        <references count="2">
          <reference field="12" count="2">
            <x v="42"/>
            <x v="85"/>
          </reference>
          <reference field="16" count="1" selected="0">
            <x v="7"/>
          </reference>
        </references>
      </pivotArea>
    </format>
    <format dxfId="1176">
      <pivotArea dataOnly="0" labelOnly="1" fieldPosition="0">
        <references count="2">
          <reference field="12" count="13">
            <x v="40"/>
            <x v="45"/>
            <x v="57"/>
            <x v="85"/>
            <x v="87"/>
            <x v="88"/>
            <x v="90"/>
            <x v="92"/>
            <x v="93"/>
            <x v="95"/>
            <x v="123"/>
            <x v="124"/>
            <x v="125"/>
          </reference>
          <reference field="16" count="1" selected="0">
            <x v="8"/>
          </reference>
        </references>
      </pivotArea>
    </format>
    <format dxfId="1175">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1174">
      <pivotArea dataOnly="0" labelOnly="1" fieldPosition="0">
        <references count="3">
          <reference field="12" count="1" selected="0">
            <x v="0"/>
          </reference>
          <reference field="14" count="3">
            <x v="199"/>
            <x v="203"/>
            <x v="204"/>
          </reference>
          <reference field="16" count="1" selected="0">
            <x v="0"/>
          </reference>
        </references>
      </pivotArea>
    </format>
    <format dxfId="1173">
      <pivotArea dataOnly="0" labelOnly="1" fieldPosition="0">
        <references count="3">
          <reference field="12" count="1" selected="0">
            <x v="1"/>
          </reference>
          <reference field="14" count="3">
            <x v="95"/>
            <x v="96"/>
            <x v="197"/>
          </reference>
          <reference field="16" count="1" selected="0">
            <x v="0"/>
          </reference>
        </references>
      </pivotArea>
    </format>
    <format dxfId="1172">
      <pivotArea dataOnly="0" labelOnly="1" fieldPosition="0">
        <references count="3">
          <reference field="12" count="1" selected="0">
            <x v="2"/>
          </reference>
          <reference field="14" count="1">
            <x v="198"/>
          </reference>
          <reference field="16" count="1" selected="0">
            <x v="0"/>
          </reference>
        </references>
      </pivotArea>
    </format>
    <format dxfId="1171">
      <pivotArea dataOnly="0" labelOnly="1" fieldPosition="0">
        <references count="3">
          <reference field="12" count="1" selected="0">
            <x v="25"/>
          </reference>
          <reference field="14" count="3">
            <x v="5"/>
            <x v="6"/>
            <x v="148"/>
          </reference>
          <reference field="16" count="1" selected="0">
            <x v="0"/>
          </reference>
        </references>
      </pivotArea>
    </format>
    <format dxfId="1170">
      <pivotArea dataOnly="0" labelOnly="1" fieldPosition="0">
        <references count="3">
          <reference field="12" count="1" selected="0">
            <x v="61"/>
          </reference>
          <reference field="14" count="3">
            <x v="127"/>
            <x v="128"/>
            <x v="190"/>
          </reference>
          <reference field="16" count="1" selected="0">
            <x v="0"/>
          </reference>
        </references>
      </pivotArea>
    </format>
    <format dxfId="1169">
      <pivotArea dataOnly="0" labelOnly="1" fieldPosition="0">
        <references count="3">
          <reference field="12" count="1" selected="0">
            <x v="62"/>
          </reference>
          <reference field="14" count="5">
            <x v="129"/>
            <x v="130"/>
            <x v="131"/>
            <x v="132"/>
            <x v="133"/>
          </reference>
          <reference field="16" count="1" selected="0">
            <x v="0"/>
          </reference>
        </references>
      </pivotArea>
    </format>
    <format dxfId="1168">
      <pivotArea dataOnly="0" labelOnly="1" fieldPosition="0">
        <references count="3">
          <reference field="12" count="1" selected="0">
            <x v="63"/>
          </reference>
          <reference field="14" count="6">
            <x v="138"/>
            <x v="139"/>
            <x v="140"/>
            <x v="141"/>
            <x v="192"/>
            <x v="193"/>
          </reference>
          <reference field="16" count="1" selected="0">
            <x v="0"/>
          </reference>
        </references>
      </pivotArea>
    </format>
    <format dxfId="1167">
      <pivotArea dataOnly="0" labelOnly="1" fieldPosition="0">
        <references count="3">
          <reference field="12" count="1" selected="0">
            <x v="64"/>
          </reference>
          <reference field="14" count="3">
            <x v="194"/>
            <x v="195"/>
            <x v="196"/>
          </reference>
          <reference field="16" count="1" selected="0">
            <x v="0"/>
          </reference>
        </references>
      </pivotArea>
    </format>
    <format dxfId="1166">
      <pivotArea dataOnly="0" labelOnly="1" fieldPosition="0">
        <references count="3">
          <reference field="12" count="1" selected="0">
            <x v="66"/>
          </reference>
          <reference field="14" count="1">
            <x v="146"/>
          </reference>
          <reference field="16" count="1" selected="0">
            <x v="0"/>
          </reference>
        </references>
      </pivotArea>
    </format>
    <format dxfId="1165">
      <pivotArea dataOnly="0" labelOnly="1" fieldPosition="0">
        <references count="3">
          <reference field="12" count="1" selected="0">
            <x v="100"/>
          </reference>
          <reference field="14" count="1">
            <x v="108"/>
          </reference>
          <reference field="16" count="1" selected="0">
            <x v="0"/>
          </reference>
        </references>
      </pivotArea>
    </format>
    <format dxfId="1164">
      <pivotArea dataOnly="0" labelOnly="1" fieldPosition="0">
        <references count="3">
          <reference field="12" count="1" selected="0">
            <x v="101"/>
          </reference>
          <reference field="14" count="6">
            <x v="0"/>
            <x v="134"/>
            <x v="135"/>
            <x v="136"/>
            <x v="137"/>
            <x v="191"/>
          </reference>
          <reference field="16" count="1" selected="0">
            <x v="0"/>
          </reference>
        </references>
      </pivotArea>
    </format>
    <format dxfId="1163">
      <pivotArea dataOnly="0" labelOnly="1" fieldPosition="0">
        <references count="3">
          <reference field="12" count="1" selected="0">
            <x v="102"/>
          </reference>
          <reference field="14" count="1">
            <x v="200"/>
          </reference>
          <reference field="16" count="1" selected="0">
            <x v="0"/>
          </reference>
        </references>
      </pivotArea>
    </format>
    <format dxfId="1162">
      <pivotArea dataOnly="0" labelOnly="1" fieldPosition="0">
        <references count="3">
          <reference field="12" count="1" selected="0">
            <x v="103"/>
          </reference>
          <reference field="14" count="1">
            <x v="201"/>
          </reference>
          <reference field="16" count="1" selected="0">
            <x v="0"/>
          </reference>
        </references>
      </pivotArea>
    </format>
    <format dxfId="1161">
      <pivotArea dataOnly="0" labelOnly="1" fieldPosition="0">
        <references count="3">
          <reference field="12" count="1" selected="0">
            <x v="104"/>
          </reference>
          <reference field="14" count="1">
            <x v="202"/>
          </reference>
          <reference field="16" count="1" selected="0">
            <x v="0"/>
          </reference>
        </references>
      </pivotArea>
    </format>
    <format dxfId="1160">
      <pivotArea dataOnly="0" labelOnly="1" fieldPosition="0">
        <references count="3">
          <reference field="12" count="1" selected="0">
            <x v="105"/>
          </reference>
          <reference field="14" count="3">
            <x v="205"/>
            <x v="206"/>
            <x v="207"/>
          </reference>
          <reference field="16" count="1" selected="0">
            <x v="0"/>
          </reference>
        </references>
      </pivotArea>
    </format>
    <format dxfId="1159">
      <pivotArea dataOnly="0" labelOnly="1" fieldPosition="0">
        <references count="3">
          <reference field="12" count="1" selected="0">
            <x v="106"/>
          </reference>
          <reference field="14" count="1">
            <x v="97"/>
          </reference>
          <reference field="16" count="1" selected="0">
            <x v="0"/>
          </reference>
        </references>
      </pivotArea>
    </format>
    <format dxfId="1158">
      <pivotArea dataOnly="0" labelOnly="1" fieldPosition="0">
        <references count="3">
          <reference field="12" count="1" selected="0">
            <x v="107"/>
          </reference>
          <reference field="14" count="1">
            <x v="208"/>
          </reference>
          <reference field="16" count="1" selected="0">
            <x v="0"/>
          </reference>
        </references>
      </pivotArea>
    </format>
    <format dxfId="1157">
      <pivotArea dataOnly="0" labelOnly="1" fieldPosition="0">
        <references count="3">
          <reference field="12" count="1" selected="0">
            <x v="6"/>
          </reference>
          <reference field="14" count="3">
            <x v="30"/>
            <x v="31"/>
            <x v="32"/>
          </reference>
          <reference field="16" count="1" selected="0">
            <x v="1"/>
          </reference>
        </references>
      </pivotArea>
    </format>
    <format dxfId="1156">
      <pivotArea dataOnly="0" labelOnly="1" fieldPosition="0">
        <references count="3">
          <reference field="12" count="1" selected="0">
            <x v="7"/>
          </reference>
          <reference field="14" count="2">
            <x v="33"/>
            <x v="34"/>
          </reference>
          <reference field="16" count="1" selected="0">
            <x v="1"/>
          </reference>
        </references>
      </pivotArea>
    </format>
    <format dxfId="1155">
      <pivotArea dataOnly="0" labelOnly="1" fieldPosition="0">
        <references count="3">
          <reference field="12" count="1" selected="0">
            <x v="9"/>
          </reference>
          <reference field="14" count="1">
            <x v="36"/>
          </reference>
          <reference field="16" count="1" selected="0">
            <x v="1"/>
          </reference>
        </references>
      </pivotArea>
    </format>
    <format dxfId="1154">
      <pivotArea dataOnly="0" labelOnly="1" fieldPosition="0">
        <references count="3">
          <reference field="12" count="1" selected="0">
            <x v="13"/>
          </reference>
          <reference field="14" count="1">
            <x v="116"/>
          </reference>
          <reference field="16" count="1" selected="0">
            <x v="1"/>
          </reference>
        </references>
      </pivotArea>
    </format>
    <format dxfId="1153">
      <pivotArea dataOnly="0" labelOnly="1" fieldPosition="0">
        <references count="3">
          <reference field="12" count="1" selected="0">
            <x v="19"/>
          </reference>
          <reference field="14" count="2">
            <x v="23"/>
            <x v="24"/>
          </reference>
          <reference field="16" count="1" selected="0">
            <x v="1"/>
          </reference>
        </references>
      </pivotArea>
    </format>
    <format dxfId="1152">
      <pivotArea dataOnly="0" labelOnly="1" fieldPosition="0">
        <references count="3">
          <reference field="12" count="1" selected="0">
            <x v="48"/>
          </reference>
          <reference field="14" count="1">
            <x v="108"/>
          </reference>
          <reference field="16" count="1" selected="0">
            <x v="1"/>
          </reference>
        </references>
      </pivotArea>
    </format>
    <format dxfId="1151">
      <pivotArea dataOnly="0" labelOnly="1" fieldPosition="0">
        <references count="3">
          <reference field="12" count="1" selected="0">
            <x v="61"/>
          </reference>
          <reference field="14" count="3">
            <x v="127"/>
            <x v="128"/>
            <x v="190"/>
          </reference>
          <reference field="16" count="1" selected="0">
            <x v="1"/>
          </reference>
        </references>
      </pivotArea>
    </format>
    <format dxfId="1150">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149">
      <pivotArea dataOnly="0" labelOnly="1" fieldPosition="0">
        <references count="3">
          <reference field="12" count="1" selected="0">
            <x v="63"/>
          </reference>
          <reference field="14" count="1">
            <x v="193"/>
          </reference>
          <reference field="16" count="1" selected="0">
            <x v="1"/>
          </reference>
        </references>
      </pivotArea>
    </format>
    <format dxfId="1148">
      <pivotArea dataOnly="0" labelOnly="1" fieldPosition="0">
        <references count="3">
          <reference field="12" count="1" selected="0">
            <x v="64"/>
          </reference>
          <reference field="14" count="3">
            <x v="194"/>
            <x v="195"/>
            <x v="196"/>
          </reference>
          <reference field="16" count="1" selected="0">
            <x v="1"/>
          </reference>
        </references>
      </pivotArea>
    </format>
    <format dxfId="1147">
      <pivotArea dataOnly="0" labelOnly="1" fieldPosition="0">
        <references count="3">
          <reference field="12" count="1" selected="0">
            <x v="75"/>
          </reference>
          <reference field="14" count="1">
            <x v="86"/>
          </reference>
          <reference field="16" count="1" selected="0">
            <x v="1"/>
          </reference>
        </references>
      </pivotArea>
    </format>
    <format dxfId="1146">
      <pivotArea dataOnly="0" labelOnly="1" fieldPosition="0">
        <references count="3">
          <reference field="12" count="1" selected="0">
            <x v="77"/>
          </reference>
          <reference field="14" count="1">
            <x v="223"/>
          </reference>
          <reference field="16" count="1" selected="0">
            <x v="1"/>
          </reference>
        </references>
      </pivotArea>
    </format>
    <format dxfId="1145">
      <pivotArea dataOnly="0" labelOnly="1" fieldPosition="0">
        <references count="3">
          <reference field="12" count="1" selected="0">
            <x v="101"/>
          </reference>
          <reference field="14" count="6">
            <x v="0"/>
            <x v="134"/>
            <x v="135"/>
            <x v="136"/>
            <x v="137"/>
            <x v="191"/>
          </reference>
          <reference field="16" count="1" selected="0">
            <x v="1"/>
          </reference>
        </references>
      </pivotArea>
    </format>
    <format dxfId="1144">
      <pivotArea dataOnly="0" labelOnly="1" fieldPosition="0">
        <references count="3">
          <reference field="12" count="1" selected="0">
            <x v="103"/>
          </reference>
          <reference field="14" count="1">
            <x v="201"/>
          </reference>
          <reference field="16" count="1" selected="0">
            <x v="1"/>
          </reference>
        </references>
      </pivotArea>
    </format>
    <format dxfId="1143">
      <pivotArea dataOnly="0" labelOnly="1" fieldPosition="0">
        <references count="3">
          <reference field="12" count="1" selected="0">
            <x v="111"/>
          </reference>
          <reference field="14" count="1">
            <x v="220"/>
          </reference>
          <reference field="16" count="1" selected="0">
            <x v="1"/>
          </reference>
        </references>
      </pivotArea>
    </format>
    <format dxfId="1142">
      <pivotArea dataOnly="0" labelOnly="1" fieldPosition="0">
        <references count="3">
          <reference field="12" count="1" selected="0">
            <x v="112"/>
          </reference>
          <reference field="14" count="1">
            <x v="221"/>
          </reference>
          <reference field="16" count="1" selected="0">
            <x v="1"/>
          </reference>
        </references>
      </pivotArea>
    </format>
    <format dxfId="1141">
      <pivotArea dataOnly="0" labelOnly="1" fieldPosition="0">
        <references count="3">
          <reference field="12" count="1" selected="0">
            <x v="113"/>
          </reference>
          <reference field="14" count="1">
            <x v="222"/>
          </reference>
          <reference field="16" count="1" selected="0">
            <x v="1"/>
          </reference>
        </references>
      </pivotArea>
    </format>
    <format dxfId="1140">
      <pivotArea dataOnly="0" labelOnly="1" fieldPosition="0">
        <references count="3">
          <reference field="12" count="1" selected="0">
            <x v="5"/>
          </reference>
          <reference field="14" count="5">
            <x v="43"/>
            <x v="55"/>
            <x v="209"/>
            <x v="210"/>
            <x v="211"/>
          </reference>
          <reference field="16" count="1" selected="0">
            <x v="2"/>
          </reference>
        </references>
      </pivotArea>
    </format>
    <format dxfId="1139">
      <pivotArea dataOnly="0" labelOnly="1" fieldPosition="0">
        <references count="3">
          <reference field="12" count="1" selected="0">
            <x v="26"/>
          </reference>
          <reference field="14" count="1">
            <x v="109"/>
          </reference>
          <reference field="16" count="1" selected="0">
            <x v="2"/>
          </reference>
        </references>
      </pivotArea>
    </format>
    <format dxfId="1138">
      <pivotArea dataOnly="0" labelOnly="1" fieldPosition="0">
        <references count="3">
          <reference field="12" count="1" selected="0">
            <x v="48"/>
          </reference>
          <reference field="14" count="1">
            <x v="108"/>
          </reference>
          <reference field="16" count="1" selected="0">
            <x v="2"/>
          </reference>
        </references>
      </pivotArea>
    </format>
    <format dxfId="1137">
      <pivotArea dataOnly="0" labelOnly="1" fieldPosition="0">
        <references count="3">
          <reference field="12" count="1" selected="0">
            <x v="61"/>
          </reference>
          <reference field="14" count="3">
            <x v="127"/>
            <x v="128"/>
            <x v="190"/>
          </reference>
          <reference field="16" count="1" selected="0">
            <x v="2"/>
          </reference>
        </references>
      </pivotArea>
    </format>
    <format dxfId="1136">
      <pivotArea dataOnly="0" labelOnly="1" fieldPosition="0">
        <references count="3">
          <reference field="12" count="1" selected="0">
            <x v="62"/>
          </reference>
          <reference field="14" count="5">
            <x v="129"/>
            <x v="130"/>
            <x v="131"/>
            <x v="132"/>
            <x v="133"/>
          </reference>
          <reference field="16" count="1" selected="0">
            <x v="2"/>
          </reference>
        </references>
      </pivotArea>
    </format>
    <format dxfId="1135">
      <pivotArea dataOnly="0" labelOnly="1" fieldPosition="0">
        <references count="3">
          <reference field="12" count="1" selected="0">
            <x v="63"/>
          </reference>
          <reference field="14" count="1">
            <x v="193"/>
          </reference>
          <reference field="16" count="1" selected="0">
            <x v="2"/>
          </reference>
        </references>
      </pivotArea>
    </format>
    <format dxfId="1134">
      <pivotArea dataOnly="0" labelOnly="1" fieldPosition="0">
        <references count="3">
          <reference field="12" count="1" selected="0">
            <x v="64"/>
          </reference>
          <reference field="14" count="3">
            <x v="194"/>
            <x v="195"/>
            <x v="196"/>
          </reference>
          <reference field="16" count="1" selected="0">
            <x v="2"/>
          </reference>
        </references>
      </pivotArea>
    </format>
    <format dxfId="1133">
      <pivotArea dataOnly="0" labelOnly="1" fieldPosition="0">
        <references count="3">
          <reference field="12" count="1" selected="0">
            <x v="66"/>
          </reference>
          <reference field="14" count="2">
            <x v="152"/>
            <x v="153"/>
          </reference>
          <reference field="16" count="1" selected="0">
            <x v="2"/>
          </reference>
        </references>
      </pivotArea>
    </format>
    <format dxfId="1132">
      <pivotArea dataOnly="0" labelOnly="1" fieldPosition="0">
        <references count="3">
          <reference field="12" count="1" selected="0">
            <x v="70"/>
          </reference>
          <reference field="14" count="1">
            <x v="212"/>
          </reference>
          <reference field="16" count="1" selected="0">
            <x v="2"/>
          </reference>
        </references>
      </pivotArea>
    </format>
    <format dxfId="1131">
      <pivotArea dataOnly="0" labelOnly="1" fieldPosition="0">
        <references count="3">
          <reference field="12" count="1" selected="0">
            <x v="72"/>
          </reference>
          <reference field="14" count="1">
            <x v="151"/>
          </reference>
          <reference field="16" count="1" selected="0">
            <x v="2"/>
          </reference>
        </references>
      </pivotArea>
    </format>
    <format dxfId="1130">
      <pivotArea dataOnly="0" labelOnly="1" fieldPosition="0">
        <references count="3">
          <reference field="12" count="1" selected="0">
            <x v="75"/>
          </reference>
          <reference field="14" count="1">
            <x v="218"/>
          </reference>
          <reference field="16" count="1" selected="0">
            <x v="2"/>
          </reference>
        </references>
      </pivotArea>
    </format>
    <format dxfId="1129">
      <pivotArea dataOnly="0" labelOnly="1" fieldPosition="0">
        <references count="3">
          <reference field="12" count="1" selected="0">
            <x v="101"/>
          </reference>
          <reference field="14" count="6">
            <x v="0"/>
            <x v="134"/>
            <x v="135"/>
            <x v="136"/>
            <x v="137"/>
            <x v="191"/>
          </reference>
          <reference field="16" count="1" selected="0">
            <x v="2"/>
          </reference>
        </references>
      </pivotArea>
    </format>
    <format dxfId="1128">
      <pivotArea dataOnly="0" labelOnly="1" fieldPosition="0">
        <references count="3">
          <reference field="12" count="1" selected="0">
            <x v="103"/>
          </reference>
          <reference field="14" count="1">
            <x v="201"/>
          </reference>
          <reference field="16" count="1" selected="0">
            <x v="2"/>
          </reference>
        </references>
      </pivotArea>
    </format>
    <format dxfId="1127">
      <pivotArea dataOnly="0" labelOnly="1" fieldPosition="0">
        <references count="3">
          <reference field="12" count="1" selected="0">
            <x v="108"/>
          </reference>
          <reference field="14" count="1">
            <x v="213"/>
          </reference>
          <reference field="16" count="1" selected="0">
            <x v="2"/>
          </reference>
        </references>
      </pivotArea>
    </format>
    <format dxfId="1126">
      <pivotArea dataOnly="0" labelOnly="1" fieldPosition="0">
        <references count="3">
          <reference field="12" count="1" selected="0">
            <x v="109"/>
          </reference>
          <reference field="14" count="4">
            <x v="214"/>
            <x v="215"/>
            <x v="216"/>
            <x v="217"/>
          </reference>
          <reference field="16" count="1" selected="0">
            <x v="2"/>
          </reference>
        </references>
      </pivotArea>
    </format>
    <format dxfId="1125">
      <pivotArea dataOnly="0" labelOnly="1" fieldPosition="0">
        <references count="3">
          <reference field="12" count="1" selected="0">
            <x v="110"/>
          </reference>
          <reference field="14" count="1">
            <x v="219"/>
          </reference>
          <reference field="16" count="1" selected="0">
            <x v="2"/>
          </reference>
        </references>
      </pivotArea>
    </format>
    <format dxfId="1124">
      <pivotArea dataOnly="0" labelOnly="1" fieldPosition="0">
        <references count="3">
          <reference field="12" count="1" selected="0">
            <x v="111"/>
          </reference>
          <reference field="14" count="1">
            <x v="220"/>
          </reference>
          <reference field="16" count="1" selected="0">
            <x v="2"/>
          </reference>
        </references>
      </pivotArea>
    </format>
    <format dxfId="1123">
      <pivotArea dataOnly="0" labelOnly="1" fieldPosition="0">
        <references count="3">
          <reference field="12" count="1" selected="0">
            <x v="15"/>
          </reference>
          <reference field="14" count="1">
            <x v="40"/>
          </reference>
          <reference field="16" count="1" selected="0">
            <x v="3"/>
          </reference>
        </references>
      </pivotArea>
    </format>
    <format dxfId="1122">
      <pivotArea dataOnly="0" labelOnly="1" fieldPosition="0">
        <references count="3">
          <reference field="12" count="1" selected="0">
            <x v="17"/>
          </reference>
          <reference field="14" count="1">
            <x v="230"/>
          </reference>
          <reference field="16" count="1" selected="0">
            <x v="3"/>
          </reference>
        </references>
      </pivotArea>
    </format>
    <format dxfId="1121">
      <pivotArea dataOnly="0" labelOnly="1" fieldPosition="0">
        <references count="3">
          <reference field="12" count="1" selected="0">
            <x v="46"/>
          </reference>
          <reference field="14" count="1">
            <x v="99"/>
          </reference>
          <reference field="16" count="1" selected="0">
            <x v="3"/>
          </reference>
        </references>
      </pivotArea>
    </format>
    <format dxfId="1120">
      <pivotArea dataOnly="0" labelOnly="1" fieldPosition="0">
        <references count="3">
          <reference field="12" count="1" selected="0">
            <x v="48"/>
          </reference>
          <reference field="14" count="1">
            <x v="108"/>
          </reference>
          <reference field="16" count="1" selected="0">
            <x v="3"/>
          </reference>
        </references>
      </pivotArea>
    </format>
    <format dxfId="1119">
      <pivotArea dataOnly="0" labelOnly="1" fieldPosition="0">
        <references count="3">
          <reference field="12" count="1" selected="0">
            <x v="58"/>
          </reference>
          <reference field="14" count="1">
            <x v="98"/>
          </reference>
          <reference field="16" count="1" selected="0">
            <x v="3"/>
          </reference>
        </references>
      </pivotArea>
    </format>
    <format dxfId="1118">
      <pivotArea dataOnly="0" labelOnly="1" fieldPosition="0">
        <references count="3">
          <reference field="12" count="1" selected="0">
            <x v="59"/>
          </reference>
          <reference field="14" count="1">
            <x v="97"/>
          </reference>
          <reference field="16" count="1" selected="0">
            <x v="3"/>
          </reference>
        </references>
      </pivotArea>
    </format>
    <format dxfId="1117">
      <pivotArea dataOnly="0" labelOnly="1" fieldPosition="0">
        <references count="3">
          <reference field="12" count="1" selected="0">
            <x v="60"/>
          </reference>
          <reference field="14" count="1">
            <x v="112"/>
          </reference>
          <reference field="16" count="1" selected="0">
            <x v="3"/>
          </reference>
        </references>
      </pivotArea>
    </format>
    <format dxfId="1116">
      <pivotArea dataOnly="0" labelOnly="1" fieldPosition="0">
        <references count="3">
          <reference field="12" count="1" selected="0">
            <x v="61"/>
          </reference>
          <reference field="14" count="3">
            <x v="127"/>
            <x v="128"/>
            <x v="190"/>
          </reference>
          <reference field="16" count="1" selected="0">
            <x v="3"/>
          </reference>
        </references>
      </pivotArea>
    </format>
    <format dxfId="1115">
      <pivotArea dataOnly="0" labelOnly="1" fieldPosition="0">
        <references count="3">
          <reference field="12" count="1" selected="0">
            <x v="62"/>
          </reference>
          <reference field="14" count="6">
            <x v="129"/>
            <x v="130"/>
            <x v="131"/>
            <x v="132"/>
            <x v="133"/>
            <x v="156"/>
          </reference>
          <reference field="16" count="1" selected="0">
            <x v="3"/>
          </reference>
        </references>
      </pivotArea>
    </format>
    <format dxfId="1114">
      <pivotArea dataOnly="0" labelOnly="1" fieldPosition="0">
        <references count="3">
          <reference field="12" count="1" selected="0">
            <x v="63"/>
          </reference>
          <reference field="14" count="1">
            <x v="193"/>
          </reference>
          <reference field="16" count="1" selected="0">
            <x v="3"/>
          </reference>
        </references>
      </pivotArea>
    </format>
    <format dxfId="1113">
      <pivotArea dataOnly="0" labelOnly="1" fieldPosition="0">
        <references count="3">
          <reference field="12" count="1" selected="0">
            <x v="64"/>
          </reference>
          <reference field="14" count="3">
            <x v="194"/>
            <x v="195"/>
            <x v="196"/>
          </reference>
          <reference field="16" count="1" selected="0">
            <x v="3"/>
          </reference>
        </references>
      </pivotArea>
    </format>
    <format dxfId="1112">
      <pivotArea dataOnly="0" labelOnly="1" fieldPosition="0">
        <references count="3">
          <reference field="12" count="1" selected="0">
            <x v="80"/>
          </reference>
          <reference field="14" count="2">
            <x v="160"/>
            <x v="227"/>
          </reference>
          <reference field="16" count="1" selected="0">
            <x v="3"/>
          </reference>
        </references>
      </pivotArea>
    </format>
    <format dxfId="1111">
      <pivotArea dataOnly="0" labelOnly="1" fieldPosition="0">
        <references count="3">
          <reference field="12" count="1" selected="0">
            <x v="101"/>
          </reference>
          <reference field="14" count="7">
            <x v="0"/>
            <x v="134"/>
            <x v="135"/>
            <x v="136"/>
            <x v="137"/>
            <x v="157"/>
            <x v="224"/>
          </reference>
          <reference field="16" count="1" selected="0">
            <x v="3"/>
          </reference>
        </references>
      </pivotArea>
    </format>
    <format dxfId="1110">
      <pivotArea dataOnly="0" labelOnly="1" fieldPosition="0">
        <references count="3">
          <reference field="12" count="1" selected="0">
            <x v="103"/>
          </reference>
          <reference field="14" count="1">
            <x v="201"/>
          </reference>
          <reference field="16" count="1" selected="0">
            <x v="3"/>
          </reference>
        </references>
      </pivotArea>
    </format>
    <format dxfId="1109">
      <pivotArea dataOnly="0" labelOnly="1" fieldPosition="0">
        <references count="3">
          <reference field="12" count="1" selected="0">
            <x v="111"/>
          </reference>
          <reference field="14" count="1">
            <x v="220"/>
          </reference>
          <reference field="16" count="1" selected="0">
            <x v="3"/>
          </reference>
        </references>
      </pivotArea>
    </format>
    <format dxfId="1108">
      <pivotArea dataOnly="0" labelOnly="1" fieldPosition="0">
        <references count="3">
          <reference field="12" count="1" selected="0">
            <x v="114"/>
          </reference>
          <reference field="14" count="3">
            <x v="193"/>
            <x v="196"/>
            <x v="225"/>
          </reference>
          <reference field="16" count="1" selected="0">
            <x v="3"/>
          </reference>
        </references>
      </pivotArea>
    </format>
    <format dxfId="1107">
      <pivotArea dataOnly="0" labelOnly="1" fieldPosition="0">
        <references count="3">
          <reference field="12" count="1" selected="0">
            <x v="115"/>
          </reference>
          <reference field="14" count="1">
            <x v="38"/>
          </reference>
          <reference field="16" count="1" selected="0">
            <x v="3"/>
          </reference>
        </references>
      </pivotArea>
    </format>
    <format dxfId="1106">
      <pivotArea dataOnly="0" labelOnly="1" fieldPosition="0">
        <references count="3">
          <reference field="12" count="1" selected="0">
            <x v="116"/>
          </reference>
          <reference field="14" count="1">
            <x v="57"/>
          </reference>
          <reference field="16" count="1" selected="0">
            <x v="3"/>
          </reference>
        </references>
      </pivotArea>
    </format>
    <format dxfId="1105">
      <pivotArea dataOnly="0" labelOnly="1" fieldPosition="0">
        <references count="3">
          <reference field="12" count="1" selected="0">
            <x v="117"/>
          </reference>
          <reference field="14" count="1">
            <x v="226"/>
          </reference>
          <reference field="16" count="1" selected="0">
            <x v="3"/>
          </reference>
        </references>
      </pivotArea>
    </format>
    <format dxfId="1104">
      <pivotArea dataOnly="0" labelOnly="1" fieldPosition="0">
        <references count="3">
          <reference field="12" count="1" selected="0">
            <x v="118"/>
          </reference>
          <reference field="14" count="1">
            <x v="228"/>
          </reference>
          <reference field="16" count="1" selected="0">
            <x v="3"/>
          </reference>
        </references>
      </pivotArea>
    </format>
    <format dxfId="1103">
      <pivotArea dataOnly="0" labelOnly="1" fieldPosition="0">
        <references count="3">
          <reference field="12" count="1" selected="0">
            <x v="119"/>
          </reference>
          <reference field="14" count="1">
            <x v="229"/>
          </reference>
          <reference field="16" count="1" selected="0">
            <x v="3"/>
          </reference>
        </references>
      </pivotArea>
    </format>
    <format dxfId="1102">
      <pivotArea dataOnly="0" labelOnly="1" fieldPosition="0">
        <references count="3">
          <reference field="12" count="1" selected="0">
            <x v="120"/>
          </reference>
          <reference field="14" count="1">
            <x v="231"/>
          </reference>
          <reference field="16" count="1" selected="0">
            <x v="3"/>
          </reference>
        </references>
      </pivotArea>
    </format>
    <format dxfId="1101">
      <pivotArea dataOnly="0" labelOnly="1" fieldPosition="0">
        <references count="3">
          <reference field="12" count="1" selected="0">
            <x v="39"/>
          </reference>
          <reference field="14" count="1">
            <x v="162"/>
          </reference>
          <reference field="16" count="1" selected="0">
            <x v="4"/>
          </reference>
        </references>
      </pivotArea>
    </format>
    <format dxfId="1100">
      <pivotArea dataOnly="0" labelOnly="1" fieldPosition="0">
        <references count="3">
          <reference field="12" count="1" selected="0">
            <x v="81"/>
          </reference>
          <reference field="14" count="1">
            <x v="163"/>
          </reference>
          <reference field="16" count="1" selected="0">
            <x v="4"/>
          </reference>
        </references>
      </pivotArea>
    </format>
    <format dxfId="1099">
      <pivotArea dataOnly="0" labelOnly="1" fieldPosition="0">
        <references count="3">
          <reference field="12" count="1" selected="0">
            <x v="82"/>
          </reference>
          <reference field="14" count="1">
            <x v="164"/>
          </reference>
          <reference field="16" count="1" selected="0">
            <x v="4"/>
          </reference>
        </references>
      </pivotArea>
    </format>
    <format dxfId="1098">
      <pivotArea dataOnly="0" labelOnly="1" fieldPosition="0">
        <references count="3">
          <reference field="12" count="1" selected="0">
            <x v="83"/>
          </reference>
          <reference field="14" count="3">
            <x v="165"/>
            <x v="166"/>
            <x v="232"/>
          </reference>
          <reference field="16" count="1" selected="0">
            <x v="4"/>
          </reference>
        </references>
      </pivotArea>
    </format>
    <format dxfId="1097">
      <pivotArea dataOnly="0" labelOnly="1" fieldPosition="0">
        <references count="3">
          <reference field="12" count="1" selected="0">
            <x v="84"/>
          </reference>
          <reference field="14" count="1">
            <x v="167"/>
          </reference>
          <reference field="16" count="1" selected="0">
            <x v="4"/>
          </reference>
        </references>
      </pivotArea>
    </format>
    <format dxfId="1096">
      <pivotArea dataOnly="0" labelOnly="1" fieldPosition="0">
        <references count="3">
          <reference field="12" count="1" selected="0">
            <x v="85"/>
          </reference>
          <reference field="14" count="1">
            <x v="128"/>
          </reference>
          <reference field="16" count="1" selected="0">
            <x v="4"/>
          </reference>
        </references>
      </pivotArea>
    </format>
    <format dxfId="1095">
      <pivotArea dataOnly="0" labelOnly="1" fieldPosition="0">
        <references count="3">
          <reference field="12" count="1" selected="0">
            <x v="10"/>
          </reference>
          <reference field="14" count="5">
            <x v="2"/>
            <x v="4"/>
            <x v="7"/>
            <x v="8"/>
            <x v="12"/>
          </reference>
          <reference field="16" count="1" selected="0">
            <x v="5"/>
          </reference>
        </references>
      </pivotArea>
    </format>
    <format dxfId="1094">
      <pivotArea dataOnly="0" labelOnly="1" fieldPosition="0">
        <references count="3">
          <reference field="12" count="1" selected="0">
            <x v="11"/>
          </reference>
          <reference field="14" count="2">
            <x v="1"/>
            <x v="3"/>
          </reference>
          <reference field="16" count="1" selected="0">
            <x v="5"/>
          </reference>
        </references>
      </pivotArea>
    </format>
    <format dxfId="1093">
      <pivotArea dataOnly="0" labelOnly="1" fieldPosition="0">
        <references count="3">
          <reference field="12" count="1" selected="0">
            <x v="16"/>
          </reference>
          <reference field="14" count="3">
            <x v="25"/>
            <x v="28"/>
            <x v="41"/>
          </reference>
          <reference field="16" count="1" selected="0">
            <x v="5"/>
          </reference>
        </references>
      </pivotArea>
    </format>
    <format dxfId="1092">
      <pivotArea dataOnly="0" labelOnly="1" fieldPosition="0">
        <references count="3">
          <reference field="12" count="1" selected="0">
            <x v="20"/>
          </reference>
          <reference field="14" count="3">
            <x v="239"/>
            <x v="240"/>
            <x v="241"/>
          </reference>
          <reference field="16" count="1" selected="0">
            <x v="5"/>
          </reference>
        </references>
      </pivotArea>
    </format>
    <format dxfId="1091">
      <pivotArea dataOnly="0" labelOnly="1" fieldPosition="0">
        <references count="3">
          <reference field="12" count="1" selected="0">
            <x v="54"/>
          </reference>
          <reference field="14" count="2">
            <x v="49"/>
            <x v="245"/>
          </reference>
          <reference field="16" count="1" selected="0">
            <x v="5"/>
          </reference>
        </references>
      </pivotArea>
    </format>
    <format dxfId="1090">
      <pivotArea dataOnly="0" labelOnly="1" fieldPosition="0">
        <references count="3">
          <reference field="12" count="1" selected="0">
            <x v="85"/>
          </reference>
          <reference field="14" count="3">
            <x v="127"/>
            <x v="128"/>
            <x v="190"/>
          </reference>
          <reference field="16" count="1" selected="0">
            <x v="5"/>
          </reference>
        </references>
      </pivotArea>
    </format>
    <format dxfId="1089">
      <pivotArea dataOnly="0" labelOnly="1" fieldPosition="0">
        <references count="3">
          <reference field="12" count="1" selected="0">
            <x v="122"/>
          </reference>
          <reference field="14" count="3">
            <x v="242"/>
            <x v="243"/>
            <x v="244"/>
          </reference>
          <reference field="16" count="1" selected="0">
            <x v="5"/>
          </reference>
        </references>
      </pivotArea>
    </format>
    <format dxfId="1088">
      <pivotArea dataOnly="0" labelOnly="1" fieldPosition="0">
        <references count="3">
          <reference field="12" count="1" selected="0">
            <x v="8"/>
          </reference>
          <reference field="14" count="1">
            <x v="236"/>
          </reference>
          <reference field="16" count="1" selected="0">
            <x v="6"/>
          </reference>
        </references>
      </pivotArea>
    </format>
    <format dxfId="1087">
      <pivotArea dataOnly="0" labelOnly="1" fieldPosition="0">
        <references count="3">
          <reference field="12" count="1" selected="0">
            <x v="21"/>
          </reference>
          <reference field="14" count="2">
            <x v="237"/>
            <x v="238"/>
          </reference>
          <reference field="16" count="1" selected="0">
            <x v="6"/>
          </reference>
        </references>
      </pivotArea>
    </format>
    <format dxfId="1086">
      <pivotArea dataOnly="0" labelOnly="1" fieldPosition="0">
        <references count="3">
          <reference field="12" count="1" selected="0">
            <x v="32"/>
          </reference>
          <reference field="14" count="1">
            <x v="235"/>
          </reference>
          <reference field="16" count="1" selected="0">
            <x v="6"/>
          </reference>
        </references>
      </pivotArea>
    </format>
    <format dxfId="1085">
      <pivotArea dataOnly="0" labelOnly="1" fieldPosition="0">
        <references count="3">
          <reference field="12" count="1" selected="0">
            <x v="34"/>
          </reference>
          <reference field="14" count="1">
            <x v="234"/>
          </reference>
          <reference field="16" count="1" selected="0">
            <x v="6"/>
          </reference>
        </references>
      </pivotArea>
    </format>
    <format dxfId="1084">
      <pivotArea dataOnly="0" labelOnly="1" fieldPosition="0">
        <references count="3">
          <reference field="12" count="1" selected="0">
            <x v="35"/>
          </reference>
          <reference field="14" count="1">
            <x v="233"/>
          </reference>
          <reference field="16" count="1" selected="0">
            <x v="6"/>
          </reference>
        </references>
      </pivotArea>
    </format>
    <format dxfId="1083">
      <pivotArea dataOnly="0" labelOnly="1" fieldPosition="0">
        <references count="3">
          <reference field="12" count="1" selected="0">
            <x v="44"/>
          </reference>
          <reference field="14" count="1">
            <x v="105"/>
          </reference>
          <reference field="16" count="1" selected="0">
            <x v="6"/>
          </reference>
        </references>
      </pivotArea>
    </format>
    <format dxfId="1082">
      <pivotArea dataOnly="0" labelOnly="1" fieldPosition="0">
        <references count="3">
          <reference field="12" count="1" selected="0">
            <x v="56"/>
          </reference>
          <reference field="14" count="2">
            <x v="10"/>
            <x v="11"/>
          </reference>
          <reference field="16" count="1" selected="0">
            <x v="6"/>
          </reference>
        </references>
      </pivotArea>
    </format>
    <format dxfId="1081">
      <pivotArea dataOnly="0" labelOnly="1" fieldPosition="0">
        <references count="3">
          <reference field="12" count="1" selected="0">
            <x v="85"/>
          </reference>
          <reference field="14" count="3">
            <x v="127"/>
            <x v="128"/>
            <x v="190"/>
          </reference>
          <reference field="16" count="1" selected="0">
            <x v="6"/>
          </reference>
        </references>
      </pivotArea>
    </format>
    <format dxfId="1080">
      <pivotArea dataOnly="0" labelOnly="1" fieldPosition="0">
        <references count="3">
          <reference field="12" count="1" selected="0">
            <x v="121"/>
          </reference>
          <reference field="14" count="3">
            <x v="194"/>
            <x v="195"/>
            <x v="196"/>
          </reference>
          <reference field="16" count="1" selected="0">
            <x v="6"/>
          </reference>
        </references>
      </pivotArea>
    </format>
    <format dxfId="1079">
      <pivotArea dataOnly="0" labelOnly="1" fieldPosition="0">
        <references count="3">
          <reference field="12" count="1" selected="0">
            <x v="42"/>
          </reference>
          <reference field="14" count="1">
            <x v="51"/>
          </reference>
          <reference field="16" count="1" selected="0">
            <x v="7"/>
          </reference>
        </references>
      </pivotArea>
    </format>
    <format dxfId="1078">
      <pivotArea dataOnly="0" labelOnly="1" fieldPosition="0">
        <references count="3">
          <reference field="12" count="1" selected="0">
            <x v="85"/>
          </reference>
          <reference field="14" count="3">
            <x v="127"/>
            <x v="128"/>
            <x v="190"/>
          </reference>
          <reference field="16" count="1" selected="0">
            <x v="7"/>
          </reference>
        </references>
      </pivotArea>
    </format>
    <format dxfId="1077">
      <pivotArea dataOnly="0" labelOnly="1" fieldPosition="0">
        <references count="3">
          <reference field="12" count="1" selected="0">
            <x v="40"/>
          </reference>
          <reference field="14" count="6">
            <x v="13"/>
            <x v="14"/>
            <x v="15"/>
            <x v="16"/>
            <x v="17"/>
            <x v="171"/>
          </reference>
          <reference field="16" count="1" selected="0">
            <x v="8"/>
          </reference>
        </references>
      </pivotArea>
    </format>
    <format dxfId="1076">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1075">
      <pivotArea dataOnly="0" labelOnly="1" fieldPosition="0">
        <references count="3">
          <reference field="12" count="1" selected="0">
            <x v="57"/>
          </reference>
          <reference field="14" count="5">
            <x v="39"/>
            <x v="74"/>
            <x v="77"/>
            <x v="79"/>
            <x v="177"/>
          </reference>
          <reference field="16" count="1" selected="0">
            <x v="8"/>
          </reference>
        </references>
      </pivotArea>
    </format>
    <format dxfId="1074">
      <pivotArea dataOnly="0" labelOnly="1" fieldPosition="0">
        <references count="3">
          <reference field="12" count="1" selected="0">
            <x v="85"/>
          </reference>
          <reference field="14" count="3">
            <x v="127"/>
            <x v="128"/>
            <x v="190"/>
          </reference>
          <reference field="16" count="1" selected="0">
            <x v="8"/>
          </reference>
        </references>
      </pivotArea>
    </format>
    <format dxfId="1073">
      <pivotArea dataOnly="0" labelOnly="1" fieldPosition="0">
        <references count="3">
          <reference field="12" count="1" selected="0">
            <x v="87"/>
          </reference>
          <reference field="14" count="1">
            <x v="170"/>
          </reference>
          <reference field="16" count="1" selected="0">
            <x v="8"/>
          </reference>
        </references>
      </pivotArea>
    </format>
    <format dxfId="1072">
      <pivotArea dataOnly="0" labelOnly="1" fieldPosition="0">
        <references count="3">
          <reference field="12" count="1" selected="0">
            <x v="88"/>
          </reference>
          <reference field="14" count="1">
            <x v="172"/>
          </reference>
          <reference field="16" count="1" selected="0">
            <x v="8"/>
          </reference>
        </references>
      </pivotArea>
    </format>
    <format dxfId="1071">
      <pivotArea dataOnly="0" labelOnly="1" fieldPosition="0">
        <references count="3">
          <reference field="12" count="1" selected="0">
            <x v="90"/>
          </reference>
          <reference field="14" count="1">
            <x v="174"/>
          </reference>
          <reference field="16" count="1" selected="0">
            <x v="8"/>
          </reference>
        </references>
      </pivotArea>
    </format>
    <format dxfId="1070">
      <pivotArea dataOnly="0" labelOnly="1" fieldPosition="0">
        <references count="3">
          <reference field="12" count="1" selected="0">
            <x v="92"/>
          </reference>
          <reference field="14" count="5">
            <x v="18"/>
            <x v="19"/>
            <x v="20"/>
            <x v="21"/>
            <x v="22"/>
          </reference>
          <reference field="16" count="1" selected="0">
            <x v="8"/>
          </reference>
        </references>
      </pivotArea>
    </format>
    <format dxfId="1069">
      <pivotArea dataOnly="0" labelOnly="1" fieldPosition="0">
        <references count="3">
          <reference field="12" count="1" selected="0">
            <x v="93"/>
          </reference>
          <reference field="14" count="1">
            <x v="176"/>
          </reference>
          <reference field="16" count="1" selected="0">
            <x v="8"/>
          </reference>
        </references>
      </pivotArea>
    </format>
    <format dxfId="1068">
      <pivotArea dataOnly="0" labelOnly="1" fieldPosition="0">
        <references count="3">
          <reference field="12" count="1" selected="0">
            <x v="95"/>
          </reference>
          <reference field="14" count="1">
            <x v="249"/>
          </reference>
          <reference field="16" count="1" selected="0">
            <x v="8"/>
          </reference>
        </references>
      </pivotArea>
    </format>
    <format dxfId="1067">
      <pivotArea dataOnly="0" labelOnly="1" fieldPosition="0">
        <references count="3">
          <reference field="12" count="1" selected="0">
            <x v="123"/>
          </reference>
          <reference field="14" count="1">
            <x v="247"/>
          </reference>
          <reference field="16" count="1" selected="0">
            <x v="8"/>
          </reference>
        </references>
      </pivotArea>
    </format>
    <format dxfId="1066">
      <pivotArea dataOnly="0" labelOnly="1" fieldPosition="0">
        <references count="3">
          <reference field="12" count="1" selected="0">
            <x v="124"/>
          </reference>
          <reference field="14" count="1">
            <x v="248"/>
          </reference>
          <reference field="16" count="1" selected="0">
            <x v="8"/>
          </reference>
        </references>
      </pivotArea>
    </format>
    <format dxfId="1065">
      <pivotArea dataOnly="0" labelOnly="1" fieldPosition="0">
        <references count="3">
          <reference field="12" count="1" selected="0">
            <x v="125"/>
          </reference>
          <reference field="14" count="2">
            <x v="250"/>
            <x v="251"/>
          </reference>
          <reference field="16" count="1" selected="0">
            <x v="8"/>
          </reference>
        </references>
      </pivotArea>
    </format>
    <format dxfId="1064">
      <pivotArea dataOnly="0" labelOnly="1" fieldPosition="0">
        <references count="3">
          <reference field="12" count="1" selected="0">
            <x v="24"/>
          </reference>
          <reference field="14" count="3">
            <x v="123"/>
            <x v="124"/>
            <x v="125"/>
          </reference>
          <reference field="16" count="1" selected="0">
            <x v="9"/>
          </reference>
        </references>
      </pivotArea>
    </format>
    <format dxfId="1063">
      <pivotArea dataOnly="0" labelOnly="1" fieldPosition="0">
        <references count="3">
          <reference field="12" count="1" selected="0">
            <x v="27"/>
          </reference>
          <reference field="14" count="1">
            <x v="27"/>
          </reference>
          <reference field="16" count="1" selected="0">
            <x v="9"/>
          </reference>
        </references>
      </pivotArea>
    </format>
    <format dxfId="1062">
      <pivotArea dataOnly="0" labelOnly="1" fieldPosition="0">
        <references count="3">
          <reference field="12" count="1" selected="0">
            <x v="28"/>
          </reference>
          <reference field="14" count="3">
            <x v="120"/>
            <x v="121"/>
            <x v="122"/>
          </reference>
          <reference field="16" count="1" selected="0">
            <x v="9"/>
          </reference>
        </references>
      </pivotArea>
    </format>
    <format dxfId="1061">
      <pivotArea dataOnly="0" labelOnly="1" fieldPosition="0">
        <references count="3">
          <reference field="12" count="1" selected="0">
            <x v="29"/>
          </reference>
          <reference field="14" count="3">
            <x v="110"/>
            <x v="111"/>
            <x v="260"/>
          </reference>
          <reference field="16" count="1" selected="0">
            <x v="9"/>
          </reference>
        </references>
      </pivotArea>
    </format>
    <format dxfId="1060">
      <pivotArea dataOnly="0" labelOnly="1" fieldPosition="0">
        <references count="3">
          <reference field="12" count="1" selected="0">
            <x v="30"/>
          </reference>
          <reference field="14" count="1">
            <x v="180"/>
          </reference>
          <reference field="16" count="1" selected="0">
            <x v="9"/>
          </reference>
        </references>
      </pivotArea>
    </format>
    <format dxfId="1059">
      <pivotArea dataOnly="0" labelOnly="1" fieldPosition="0">
        <references count="3">
          <reference field="12" count="1" selected="0">
            <x v="33"/>
          </reference>
          <reference field="14" count="1">
            <x v="68"/>
          </reference>
          <reference field="16" count="1" selected="0">
            <x v="9"/>
          </reference>
        </references>
      </pivotArea>
    </format>
    <format dxfId="1058">
      <pivotArea dataOnly="0" labelOnly="1" fieldPosition="0">
        <references count="3">
          <reference field="12" count="1" selected="0">
            <x v="36"/>
          </reference>
          <reference field="14" count="1">
            <x v="269"/>
          </reference>
          <reference field="16" count="1" selected="0">
            <x v="9"/>
          </reference>
        </references>
      </pivotArea>
    </format>
    <format dxfId="1057">
      <pivotArea dataOnly="0" labelOnly="1" fieldPosition="0">
        <references count="3">
          <reference field="12" count="1" selected="0">
            <x v="43"/>
          </reference>
          <reference field="14" count="1">
            <x v="278"/>
          </reference>
          <reference field="16" count="1" selected="0">
            <x v="9"/>
          </reference>
        </references>
      </pivotArea>
    </format>
    <format dxfId="1056">
      <pivotArea dataOnly="0" labelOnly="1" fieldPosition="0">
        <references count="3">
          <reference field="12" count="1" selected="0">
            <x v="53"/>
          </reference>
          <reference field="14" count="3">
            <x v="103"/>
            <x v="104"/>
            <x v="256"/>
          </reference>
          <reference field="16" count="1" selected="0">
            <x v="9"/>
          </reference>
        </references>
      </pivotArea>
    </format>
    <format dxfId="1055">
      <pivotArea dataOnly="0" labelOnly="1" fieldPosition="0">
        <references count="3">
          <reference field="12" count="1" selected="0">
            <x v="55"/>
          </reference>
          <reference field="14" count="1">
            <x v="257"/>
          </reference>
          <reference field="16" count="1" selected="0">
            <x v="9"/>
          </reference>
        </references>
      </pivotArea>
    </format>
    <format dxfId="1054">
      <pivotArea dataOnly="0" labelOnly="1" fieldPosition="0">
        <references count="3">
          <reference field="12" count="1" selected="0">
            <x v="85"/>
          </reference>
          <reference field="14" count="3">
            <x v="127"/>
            <x v="128"/>
            <x v="190"/>
          </reference>
          <reference field="16" count="1" selected="0">
            <x v="9"/>
          </reference>
        </references>
      </pivotArea>
    </format>
    <format dxfId="1053">
      <pivotArea dataOnly="0" labelOnly="1" fieldPosition="0">
        <references count="3">
          <reference field="12" count="1" selected="0">
            <x v="95"/>
          </reference>
          <reference field="14" count="1">
            <x v="255"/>
          </reference>
          <reference field="16" count="1" selected="0">
            <x v="9"/>
          </reference>
        </references>
      </pivotArea>
    </format>
    <format dxfId="1052">
      <pivotArea dataOnly="0" labelOnly="1" fieldPosition="0">
        <references count="3">
          <reference field="12" count="1" selected="0">
            <x v="96"/>
          </reference>
          <reference field="14" count="4">
            <x v="181"/>
            <x v="182"/>
            <x v="258"/>
            <x v="259"/>
          </reference>
          <reference field="16" count="1" selected="0">
            <x v="9"/>
          </reference>
        </references>
      </pivotArea>
    </format>
    <format dxfId="1051">
      <pivotArea dataOnly="0" labelOnly="1" fieldPosition="0">
        <references count="3">
          <reference field="12" count="1" selected="0">
            <x v="98"/>
          </reference>
          <reference field="14" count="1">
            <x v="262"/>
          </reference>
          <reference field="16" count="1" selected="0">
            <x v="9"/>
          </reference>
        </references>
      </pivotArea>
    </format>
    <format dxfId="1050">
      <pivotArea dataOnly="0" labelOnly="1" fieldPosition="0">
        <references count="3">
          <reference field="12" count="1" selected="0">
            <x v="99"/>
          </reference>
          <reference field="14" count="1">
            <x v="263"/>
          </reference>
          <reference field="16" count="1" selected="0">
            <x v="9"/>
          </reference>
        </references>
      </pivotArea>
    </format>
    <format dxfId="1049">
      <pivotArea dataOnly="0" labelOnly="1" fieldPosition="0">
        <references count="3">
          <reference field="12" count="1" selected="0">
            <x v="126"/>
          </reference>
          <reference field="14" count="2">
            <x v="178"/>
            <x v="252"/>
          </reference>
          <reference field="16" count="1" selected="0">
            <x v="9"/>
          </reference>
        </references>
      </pivotArea>
    </format>
    <format dxfId="1048">
      <pivotArea dataOnly="0" labelOnly="1" fieldPosition="0">
        <references count="3">
          <reference field="12" count="1" selected="0">
            <x v="127"/>
          </reference>
          <reference field="14" count="2">
            <x v="253"/>
            <x v="254"/>
          </reference>
          <reference field="16" count="1" selected="0">
            <x v="9"/>
          </reference>
        </references>
      </pivotArea>
    </format>
    <format dxfId="1047">
      <pivotArea dataOnly="0" labelOnly="1" fieldPosition="0">
        <references count="3">
          <reference field="12" count="1" selected="0">
            <x v="128"/>
          </reference>
          <reference field="14" count="1">
            <x v="261"/>
          </reference>
          <reference field="16" count="1" selected="0">
            <x v="9"/>
          </reference>
        </references>
      </pivotArea>
    </format>
    <format dxfId="1046">
      <pivotArea dataOnly="0" labelOnly="1" fieldPosition="0">
        <references count="3">
          <reference field="12" count="1" selected="0">
            <x v="129"/>
          </reference>
          <reference field="14" count="1">
            <x v="264"/>
          </reference>
          <reference field="16" count="1" selected="0">
            <x v="9"/>
          </reference>
        </references>
      </pivotArea>
    </format>
    <format dxfId="1045">
      <pivotArea dataOnly="0" labelOnly="1" fieldPosition="0">
        <references count="3">
          <reference field="12" count="1" selected="0">
            <x v="130"/>
          </reference>
          <reference field="14" count="4">
            <x v="265"/>
            <x v="266"/>
            <x v="267"/>
            <x v="268"/>
          </reference>
          <reference field="16" count="1" selected="0">
            <x v="9"/>
          </reference>
        </references>
      </pivotArea>
    </format>
    <format dxfId="1044">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1043">
      <pivotArea dataOnly="0" labelOnly="1" fieldPosition="0">
        <references count="3">
          <reference field="12" count="1" selected="0">
            <x v="132"/>
          </reference>
          <reference field="14" count="1">
            <x v="276"/>
          </reference>
          <reference field="16" count="1" selected="0">
            <x v="9"/>
          </reference>
        </references>
      </pivotArea>
    </format>
    <format dxfId="1042">
      <pivotArea field="16" type="button" dataOnly="0" labelOnly="1" outline="0" axis="axisRow" fieldPosition="0"/>
    </format>
    <format dxfId="1041">
      <pivotArea dataOnly="0" labelOnly="1" fieldPosition="0">
        <references count="1">
          <reference field="16" count="0"/>
        </references>
      </pivotArea>
    </format>
    <format dxfId="1040">
      <pivotArea dataOnly="0" labelOnly="1" grandRow="1" outline="0" fieldPosition="0"/>
    </format>
    <format dxfId="1039">
      <pivotArea dataOnly="0" labelOnly="1" fieldPosition="0">
        <references count="2">
          <reference field="12" count="17">
            <x v="0"/>
            <x v="1"/>
            <x v="2"/>
            <x v="25"/>
            <x v="61"/>
            <x v="62"/>
            <x v="63"/>
            <x v="64"/>
            <x v="66"/>
            <x v="100"/>
            <x v="101"/>
            <x v="102"/>
            <x v="103"/>
            <x v="104"/>
            <x v="105"/>
            <x v="106"/>
            <x v="107"/>
          </reference>
          <reference field="16" count="1" selected="0">
            <x v="0"/>
          </reference>
        </references>
      </pivotArea>
    </format>
    <format dxfId="1038">
      <pivotArea dataOnly="0" labelOnly="1" fieldPosition="0">
        <references count="2">
          <reference field="12" count="17">
            <x v="6"/>
            <x v="7"/>
            <x v="9"/>
            <x v="13"/>
            <x v="19"/>
            <x v="48"/>
            <x v="61"/>
            <x v="62"/>
            <x v="63"/>
            <x v="64"/>
            <x v="75"/>
            <x v="77"/>
            <x v="101"/>
            <x v="103"/>
            <x v="111"/>
            <x v="112"/>
            <x v="113"/>
          </reference>
          <reference field="16" count="1" selected="0">
            <x v="1"/>
          </reference>
        </references>
      </pivotArea>
    </format>
    <format dxfId="1037">
      <pivotArea dataOnly="0" labelOnly="1" fieldPosition="0">
        <references count="2">
          <reference field="12" count="17">
            <x v="5"/>
            <x v="26"/>
            <x v="48"/>
            <x v="61"/>
            <x v="62"/>
            <x v="63"/>
            <x v="64"/>
            <x v="66"/>
            <x v="70"/>
            <x v="72"/>
            <x v="75"/>
            <x v="101"/>
            <x v="103"/>
            <x v="108"/>
            <x v="109"/>
            <x v="110"/>
            <x v="111"/>
          </reference>
          <reference field="16" count="1" selected="0">
            <x v="2"/>
          </reference>
        </references>
      </pivotArea>
    </format>
    <format dxfId="1036">
      <pivotArea dataOnly="0" labelOnly="1" fieldPosition="0">
        <references count="2">
          <reference field="12" count="22">
            <x v="15"/>
            <x v="17"/>
            <x v="46"/>
            <x v="48"/>
            <x v="58"/>
            <x v="59"/>
            <x v="60"/>
            <x v="61"/>
            <x v="62"/>
            <x v="63"/>
            <x v="64"/>
            <x v="80"/>
            <x v="101"/>
            <x v="103"/>
            <x v="111"/>
            <x v="114"/>
            <x v="115"/>
            <x v="116"/>
            <x v="117"/>
            <x v="118"/>
            <x v="119"/>
            <x v="120"/>
          </reference>
          <reference field="16" count="1" selected="0">
            <x v="3"/>
          </reference>
        </references>
      </pivotArea>
    </format>
    <format dxfId="1035">
      <pivotArea dataOnly="0" labelOnly="1" fieldPosition="0">
        <references count="2">
          <reference field="12" count="6">
            <x v="39"/>
            <x v="81"/>
            <x v="82"/>
            <x v="83"/>
            <x v="84"/>
            <x v="85"/>
          </reference>
          <reference field="16" count="1" selected="0">
            <x v="4"/>
          </reference>
        </references>
      </pivotArea>
    </format>
    <format dxfId="1034">
      <pivotArea dataOnly="0" labelOnly="1" fieldPosition="0">
        <references count="2">
          <reference field="12" count="7">
            <x v="10"/>
            <x v="11"/>
            <x v="16"/>
            <x v="20"/>
            <x v="54"/>
            <x v="85"/>
            <x v="122"/>
          </reference>
          <reference field="16" count="1" selected="0">
            <x v="5"/>
          </reference>
        </references>
      </pivotArea>
    </format>
    <format dxfId="1033">
      <pivotArea dataOnly="0" labelOnly="1" fieldPosition="0">
        <references count="2">
          <reference field="12" count="9">
            <x v="8"/>
            <x v="21"/>
            <x v="32"/>
            <x v="34"/>
            <x v="35"/>
            <x v="44"/>
            <x v="56"/>
            <x v="85"/>
            <x v="121"/>
          </reference>
          <reference field="16" count="1" selected="0">
            <x v="6"/>
          </reference>
        </references>
      </pivotArea>
    </format>
    <format dxfId="1032">
      <pivotArea dataOnly="0" labelOnly="1" fieldPosition="0">
        <references count="2">
          <reference field="12" count="2">
            <x v="42"/>
            <x v="85"/>
          </reference>
          <reference field="16" count="1" selected="0">
            <x v="7"/>
          </reference>
        </references>
      </pivotArea>
    </format>
    <format dxfId="1031">
      <pivotArea dataOnly="0" labelOnly="1" fieldPosition="0">
        <references count="2">
          <reference field="12" count="13">
            <x v="40"/>
            <x v="45"/>
            <x v="57"/>
            <x v="85"/>
            <x v="87"/>
            <x v="88"/>
            <x v="90"/>
            <x v="92"/>
            <x v="93"/>
            <x v="95"/>
            <x v="123"/>
            <x v="124"/>
            <x v="125"/>
          </reference>
          <reference field="16" count="1" selected="0">
            <x v="8"/>
          </reference>
        </references>
      </pivotArea>
    </format>
    <format dxfId="1030">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1029">
      <pivotArea dataOnly="0" labelOnly="1" fieldPosition="0">
        <references count="3">
          <reference field="12" count="1" selected="0">
            <x v="0"/>
          </reference>
          <reference field="14" count="3">
            <x v="199"/>
            <x v="203"/>
            <x v="204"/>
          </reference>
          <reference field="16" count="1" selected="0">
            <x v="0"/>
          </reference>
        </references>
      </pivotArea>
    </format>
    <format dxfId="1028">
      <pivotArea dataOnly="0" labelOnly="1" fieldPosition="0">
        <references count="3">
          <reference field="12" count="1" selected="0">
            <x v="1"/>
          </reference>
          <reference field="14" count="3">
            <x v="95"/>
            <x v="96"/>
            <x v="197"/>
          </reference>
          <reference field="16" count="1" selected="0">
            <x v="0"/>
          </reference>
        </references>
      </pivotArea>
    </format>
    <format dxfId="1027">
      <pivotArea dataOnly="0" labelOnly="1" fieldPosition="0">
        <references count="3">
          <reference field="12" count="1" selected="0">
            <x v="2"/>
          </reference>
          <reference field="14" count="1">
            <x v="198"/>
          </reference>
          <reference field="16" count="1" selected="0">
            <x v="0"/>
          </reference>
        </references>
      </pivotArea>
    </format>
    <format dxfId="1026">
      <pivotArea dataOnly="0" labelOnly="1" fieldPosition="0">
        <references count="3">
          <reference field="12" count="1" selected="0">
            <x v="25"/>
          </reference>
          <reference field="14" count="3">
            <x v="5"/>
            <x v="6"/>
            <x v="148"/>
          </reference>
          <reference field="16" count="1" selected="0">
            <x v="0"/>
          </reference>
        </references>
      </pivotArea>
    </format>
    <format dxfId="1025">
      <pivotArea dataOnly="0" labelOnly="1" fieldPosition="0">
        <references count="3">
          <reference field="12" count="1" selected="0">
            <x v="61"/>
          </reference>
          <reference field="14" count="3">
            <x v="127"/>
            <x v="128"/>
            <x v="190"/>
          </reference>
          <reference field="16" count="1" selected="0">
            <x v="0"/>
          </reference>
        </references>
      </pivotArea>
    </format>
    <format dxfId="1024">
      <pivotArea dataOnly="0" labelOnly="1" fieldPosition="0">
        <references count="3">
          <reference field="12" count="1" selected="0">
            <x v="62"/>
          </reference>
          <reference field="14" count="5">
            <x v="129"/>
            <x v="130"/>
            <x v="131"/>
            <x v="132"/>
            <x v="133"/>
          </reference>
          <reference field="16" count="1" selected="0">
            <x v="0"/>
          </reference>
        </references>
      </pivotArea>
    </format>
    <format dxfId="1023">
      <pivotArea dataOnly="0" labelOnly="1" fieldPosition="0">
        <references count="3">
          <reference field="12" count="1" selected="0">
            <x v="63"/>
          </reference>
          <reference field="14" count="6">
            <x v="138"/>
            <x v="139"/>
            <x v="140"/>
            <x v="141"/>
            <x v="192"/>
            <x v="193"/>
          </reference>
          <reference field="16" count="1" selected="0">
            <x v="0"/>
          </reference>
        </references>
      </pivotArea>
    </format>
    <format dxfId="1022">
      <pivotArea dataOnly="0" labelOnly="1" fieldPosition="0">
        <references count="3">
          <reference field="12" count="1" selected="0">
            <x v="64"/>
          </reference>
          <reference field="14" count="3">
            <x v="194"/>
            <x v="195"/>
            <x v="196"/>
          </reference>
          <reference field="16" count="1" selected="0">
            <x v="0"/>
          </reference>
        </references>
      </pivotArea>
    </format>
    <format dxfId="1021">
      <pivotArea dataOnly="0" labelOnly="1" fieldPosition="0">
        <references count="3">
          <reference field="12" count="1" selected="0">
            <x v="66"/>
          </reference>
          <reference field="14" count="1">
            <x v="146"/>
          </reference>
          <reference field="16" count="1" selected="0">
            <x v="0"/>
          </reference>
        </references>
      </pivotArea>
    </format>
    <format dxfId="1020">
      <pivotArea dataOnly="0" labelOnly="1" fieldPosition="0">
        <references count="3">
          <reference field="12" count="1" selected="0">
            <x v="100"/>
          </reference>
          <reference field="14" count="1">
            <x v="108"/>
          </reference>
          <reference field="16" count="1" selected="0">
            <x v="0"/>
          </reference>
        </references>
      </pivotArea>
    </format>
    <format dxfId="1019">
      <pivotArea dataOnly="0" labelOnly="1" fieldPosition="0">
        <references count="3">
          <reference field="12" count="1" selected="0">
            <x v="101"/>
          </reference>
          <reference field="14" count="6">
            <x v="0"/>
            <x v="134"/>
            <x v="135"/>
            <x v="136"/>
            <x v="137"/>
            <x v="191"/>
          </reference>
          <reference field="16" count="1" selected="0">
            <x v="0"/>
          </reference>
        </references>
      </pivotArea>
    </format>
    <format dxfId="1018">
      <pivotArea dataOnly="0" labelOnly="1" fieldPosition="0">
        <references count="3">
          <reference field="12" count="1" selected="0">
            <x v="102"/>
          </reference>
          <reference field="14" count="1">
            <x v="200"/>
          </reference>
          <reference field="16" count="1" selected="0">
            <x v="0"/>
          </reference>
        </references>
      </pivotArea>
    </format>
    <format dxfId="1017">
      <pivotArea dataOnly="0" labelOnly="1" fieldPosition="0">
        <references count="3">
          <reference field="12" count="1" selected="0">
            <x v="103"/>
          </reference>
          <reference field="14" count="1">
            <x v="201"/>
          </reference>
          <reference field="16" count="1" selected="0">
            <x v="0"/>
          </reference>
        </references>
      </pivotArea>
    </format>
    <format dxfId="1016">
      <pivotArea dataOnly="0" labelOnly="1" fieldPosition="0">
        <references count="3">
          <reference field="12" count="1" selected="0">
            <x v="104"/>
          </reference>
          <reference field="14" count="1">
            <x v="202"/>
          </reference>
          <reference field="16" count="1" selected="0">
            <x v="0"/>
          </reference>
        </references>
      </pivotArea>
    </format>
    <format dxfId="1015">
      <pivotArea dataOnly="0" labelOnly="1" fieldPosition="0">
        <references count="3">
          <reference field="12" count="1" selected="0">
            <x v="105"/>
          </reference>
          <reference field="14" count="3">
            <x v="205"/>
            <x v="206"/>
            <x v="207"/>
          </reference>
          <reference field="16" count="1" selected="0">
            <x v="0"/>
          </reference>
        </references>
      </pivotArea>
    </format>
    <format dxfId="1014">
      <pivotArea dataOnly="0" labelOnly="1" fieldPosition="0">
        <references count="3">
          <reference field="12" count="1" selected="0">
            <x v="106"/>
          </reference>
          <reference field="14" count="1">
            <x v="97"/>
          </reference>
          <reference field="16" count="1" selected="0">
            <x v="0"/>
          </reference>
        </references>
      </pivotArea>
    </format>
    <format dxfId="1013">
      <pivotArea dataOnly="0" labelOnly="1" fieldPosition="0">
        <references count="3">
          <reference field="12" count="1" selected="0">
            <x v="107"/>
          </reference>
          <reference field="14" count="1">
            <x v="208"/>
          </reference>
          <reference field="16" count="1" selected="0">
            <x v="0"/>
          </reference>
        </references>
      </pivotArea>
    </format>
    <format dxfId="1012">
      <pivotArea dataOnly="0" labelOnly="1" fieldPosition="0">
        <references count="3">
          <reference field="12" count="1" selected="0">
            <x v="6"/>
          </reference>
          <reference field="14" count="3">
            <x v="30"/>
            <x v="31"/>
            <x v="32"/>
          </reference>
          <reference field="16" count="1" selected="0">
            <x v="1"/>
          </reference>
        </references>
      </pivotArea>
    </format>
    <format dxfId="1011">
      <pivotArea dataOnly="0" labelOnly="1" fieldPosition="0">
        <references count="3">
          <reference field="12" count="1" selected="0">
            <x v="7"/>
          </reference>
          <reference field="14" count="2">
            <x v="33"/>
            <x v="34"/>
          </reference>
          <reference field="16" count="1" selected="0">
            <x v="1"/>
          </reference>
        </references>
      </pivotArea>
    </format>
    <format dxfId="1010">
      <pivotArea dataOnly="0" labelOnly="1" fieldPosition="0">
        <references count="3">
          <reference field="12" count="1" selected="0">
            <x v="9"/>
          </reference>
          <reference field="14" count="1">
            <x v="36"/>
          </reference>
          <reference field="16" count="1" selected="0">
            <x v="1"/>
          </reference>
        </references>
      </pivotArea>
    </format>
    <format dxfId="1009">
      <pivotArea dataOnly="0" labelOnly="1" fieldPosition="0">
        <references count="3">
          <reference field="12" count="1" selected="0">
            <x v="13"/>
          </reference>
          <reference field="14" count="1">
            <x v="116"/>
          </reference>
          <reference field="16" count="1" selected="0">
            <x v="1"/>
          </reference>
        </references>
      </pivotArea>
    </format>
    <format dxfId="1008">
      <pivotArea dataOnly="0" labelOnly="1" fieldPosition="0">
        <references count="3">
          <reference field="12" count="1" selected="0">
            <x v="19"/>
          </reference>
          <reference field="14" count="2">
            <x v="23"/>
            <x v="24"/>
          </reference>
          <reference field="16" count="1" selected="0">
            <x v="1"/>
          </reference>
        </references>
      </pivotArea>
    </format>
    <format dxfId="1007">
      <pivotArea dataOnly="0" labelOnly="1" fieldPosition="0">
        <references count="3">
          <reference field="12" count="1" selected="0">
            <x v="48"/>
          </reference>
          <reference field="14" count="1">
            <x v="108"/>
          </reference>
          <reference field="16" count="1" selected="0">
            <x v="1"/>
          </reference>
        </references>
      </pivotArea>
    </format>
    <format dxfId="1006">
      <pivotArea dataOnly="0" labelOnly="1" fieldPosition="0">
        <references count="3">
          <reference field="12" count="1" selected="0">
            <x v="61"/>
          </reference>
          <reference field="14" count="3">
            <x v="127"/>
            <x v="128"/>
            <x v="190"/>
          </reference>
          <reference field="16" count="1" selected="0">
            <x v="1"/>
          </reference>
        </references>
      </pivotArea>
    </format>
    <format dxfId="1005">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1004">
      <pivotArea dataOnly="0" labelOnly="1" fieldPosition="0">
        <references count="3">
          <reference field="12" count="1" selected="0">
            <x v="63"/>
          </reference>
          <reference field="14" count="1">
            <x v="193"/>
          </reference>
          <reference field="16" count="1" selected="0">
            <x v="1"/>
          </reference>
        </references>
      </pivotArea>
    </format>
    <format dxfId="1003">
      <pivotArea dataOnly="0" labelOnly="1" fieldPosition="0">
        <references count="3">
          <reference field="12" count="1" selected="0">
            <x v="64"/>
          </reference>
          <reference field="14" count="3">
            <x v="194"/>
            <x v="195"/>
            <x v="196"/>
          </reference>
          <reference field="16" count="1" selected="0">
            <x v="1"/>
          </reference>
        </references>
      </pivotArea>
    </format>
    <format dxfId="1002">
      <pivotArea dataOnly="0" labelOnly="1" fieldPosition="0">
        <references count="3">
          <reference field="12" count="1" selected="0">
            <x v="75"/>
          </reference>
          <reference field="14" count="1">
            <x v="86"/>
          </reference>
          <reference field="16" count="1" selected="0">
            <x v="1"/>
          </reference>
        </references>
      </pivotArea>
    </format>
    <format dxfId="1001">
      <pivotArea dataOnly="0" labelOnly="1" fieldPosition="0">
        <references count="3">
          <reference field="12" count="1" selected="0">
            <x v="77"/>
          </reference>
          <reference field="14" count="1">
            <x v="223"/>
          </reference>
          <reference field="16" count="1" selected="0">
            <x v="1"/>
          </reference>
        </references>
      </pivotArea>
    </format>
    <format dxfId="1000">
      <pivotArea dataOnly="0" labelOnly="1" fieldPosition="0">
        <references count="3">
          <reference field="12" count="1" selected="0">
            <x v="101"/>
          </reference>
          <reference field="14" count="6">
            <x v="0"/>
            <x v="134"/>
            <x v="135"/>
            <x v="136"/>
            <x v="137"/>
            <x v="191"/>
          </reference>
          <reference field="16" count="1" selected="0">
            <x v="1"/>
          </reference>
        </references>
      </pivotArea>
    </format>
    <format dxfId="999">
      <pivotArea dataOnly="0" labelOnly="1" fieldPosition="0">
        <references count="3">
          <reference field="12" count="1" selected="0">
            <x v="103"/>
          </reference>
          <reference field="14" count="1">
            <x v="201"/>
          </reference>
          <reference field="16" count="1" selected="0">
            <x v="1"/>
          </reference>
        </references>
      </pivotArea>
    </format>
    <format dxfId="998">
      <pivotArea dataOnly="0" labelOnly="1" fieldPosition="0">
        <references count="3">
          <reference field="12" count="1" selected="0">
            <x v="111"/>
          </reference>
          <reference field="14" count="1">
            <x v="220"/>
          </reference>
          <reference field="16" count="1" selected="0">
            <x v="1"/>
          </reference>
        </references>
      </pivotArea>
    </format>
    <format dxfId="997">
      <pivotArea dataOnly="0" labelOnly="1" fieldPosition="0">
        <references count="3">
          <reference field="12" count="1" selected="0">
            <x v="112"/>
          </reference>
          <reference field="14" count="1">
            <x v="221"/>
          </reference>
          <reference field="16" count="1" selected="0">
            <x v="1"/>
          </reference>
        </references>
      </pivotArea>
    </format>
    <format dxfId="996">
      <pivotArea dataOnly="0" labelOnly="1" fieldPosition="0">
        <references count="3">
          <reference field="12" count="1" selected="0">
            <x v="113"/>
          </reference>
          <reference field="14" count="1">
            <x v="222"/>
          </reference>
          <reference field="16" count="1" selected="0">
            <x v="1"/>
          </reference>
        </references>
      </pivotArea>
    </format>
    <format dxfId="995">
      <pivotArea dataOnly="0" labelOnly="1" fieldPosition="0">
        <references count="3">
          <reference field="12" count="1" selected="0">
            <x v="5"/>
          </reference>
          <reference field="14" count="5">
            <x v="43"/>
            <x v="55"/>
            <x v="209"/>
            <x v="210"/>
            <x v="211"/>
          </reference>
          <reference field="16" count="1" selected="0">
            <x v="2"/>
          </reference>
        </references>
      </pivotArea>
    </format>
    <format dxfId="994">
      <pivotArea dataOnly="0" labelOnly="1" fieldPosition="0">
        <references count="3">
          <reference field="12" count="1" selected="0">
            <x v="26"/>
          </reference>
          <reference field="14" count="1">
            <x v="109"/>
          </reference>
          <reference field="16" count="1" selected="0">
            <x v="2"/>
          </reference>
        </references>
      </pivotArea>
    </format>
    <format dxfId="993">
      <pivotArea dataOnly="0" labelOnly="1" fieldPosition="0">
        <references count="3">
          <reference field="12" count="1" selected="0">
            <x v="48"/>
          </reference>
          <reference field="14" count="1">
            <x v="108"/>
          </reference>
          <reference field="16" count="1" selected="0">
            <x v="2"/>
          </reference>
        </references>
      </pivotArea>
    </format>
    <format dxfId="992">
      <pivotArea dataOnly="0" labelOnly="1" fieldPosition="0">
        <references count="3">
          <reference field="12" count="1" selected="0">
            <x v="61"/>
          </reference>
          <reference field="14" count="3">
            <x v="127"/>
            <x v="128"/>
            <x v="190"/>
          </reference>
          <reference field="16" count="1" selected="0">
            <x v="2"/>
          </reference>
        </references>
      </pivotArea>
    </format>
    <format dxfId="991">
      <pivotArea dataOnly="0" labelOnly="1" fieldPosition="0">
        <references count="3">
          <reference field="12" count="1" selected="0">
            <x v="62"/>
          </reference>
          <reference field="14" count="5">
            <x v="129"/>
            <x v="130"/>
            <x v="131"/>
            <x v="132"/>
            <x v="133"/>
          </reference>
          <reference field="16" count="1" selected="0">
            <x v="2"/>
          </reference>
        </references>
      </pivotArea>
    </format>
    <format dxfId="990">
      <pivotArea dataOnly="0" labelOnly="1" fieldPosition="0">
        <references count="3">
          <reference field="12" count="1" selected="0">
            <x v="63"/>
          </reference>
          <reference field="14" count="1">
            <x v="193"/>
          </reference>
          <reference field="16" count="1" selected="0">
            <x v="2"/>
          </reference>
        </references>
      </pivotArea>
    </format>
    <format dxfId="989">
      <pivotArea dataOnly="0" labelOnly="1" fieldPosition="0">
        <references count="3">
          <reference field="12" count="1" selected="0">
            <x v="64"/>
          </reference>
          <reference field="14" count="3">
            <x v="194"/>
            <x v="195"/>
            <x v="196"/>
          </reference>
          <reference field="16" count="1" selected="0">
            <x v="2"/>
          </reference>
        </references>
      </pivotArea>
    </format>
    <format dxfId="988">
      <pivotArea dataOnly="0" labelOnly="1" fieldPosition="0">
        <references count="3">
          <reference field="12" count="1" selected="0">
            <x v="66"/>
          </reference>
          <reference field="14" count="2">
            <x v="152"/>
            <x v="153"/>
          </reference>
          <reference field="16" count="1" selected="0">
            <x v="2"/>
          </reference>
        </references>
      </pivotArea>
    </format>
    <format dxfId="987">
      <pivotArea dataOnly="0" labelOnly="1" fieldPosition="0">
        <references count="3">
          <reference field="12" count="1" selected="0">
            <x v="70"/>
          </reference>
          <reference field="14" count="1">
            <x v="212"/>
          </reference>
          <reference field="16" count="1" selected="0">
            <x v="2"/>
          </reference>
        </references>
      </pivotArea>
    </format>
    <format dxfId="986">
      <pivotArea dataOnly="0" labelOnly="1" fieldPosition="0">
        <references count="3">
          <reference field="12" count="1" selected="0">
            <x v="72"/>
          </reference>
          <reference field="14" count="1">
            <x v="151"/>
          </reference>
          <reference field="16" count="1" selected="0">
            <x v="2"/>
          </reference>
        </references>
      </pivotArea>
    </format>
    <format dxfId="985">
      <pivotArea dataOnly="0" labelOnly="1" fieldPosition="0">
        <references count="3">
          <reference field="12" count="1" selected="0">
            <x v="75"/>
          </reference>
          <reference field="14" count="1">
            <x v="218"/>
          </reference>
          <reference field="16" count="1" selected="0">
            <x v="2"/>
          </reference>
        </references>
      </pivotArea>
    </format>
    <format dxfId="984">
      <pivotArea dataOnly="0" labelOnly="1" fieldPosition="0">
        <references count="3">
          <reference field="12" count="1" selected="0">
            <x v="101"/>
          </reference>
          <reference field="14" count="6">
            <x v="0"/>
            <x v="134"/>
            <x v="135"/>
            <x v="136"/>
            <x v="137"/>
            <x v="191"/>
          </reference>
          <reference field="16" count="1" selected="0">
            <x v="2"/>
          </reference>
        </references>
      </pivotArea>
    </format>
    <format dxfId="983">
      <pivotArea dataOnly="0" labelOnly="1" fieldPosition="0">
        <references count="3">
          <reference field="12" count="1" selected="0">
            <x v="103"/>
          </reference>
          <reference field="14" count="1">
            <x v="201"/>
          </reference>
          <reference field="16" count="1" selected="0">
            <x v="2"/>
          </reference>
        </references>
      </pivotArea>
    </format>
    <format dxfId="982">
      <pivotArea dataOnly="0" labelOnly="1" fieldPosition="0">
        <references count="3">
          <reference field="12" count="1" selected="0">
            <x v="108"/>
          </reference>
          <reference field="14" count="1">
            <x v="213"/>
          </reference>
          <reference field="16" count="1" selected="0">
            <x v="2"/>
          </reference>
        </references>
      </pivotArea>
    </format>
    <format dxfId="981">
      <pivotArea dataOnly="0" labelOnly="1" fieldPosition="0">
        <references count="3">
          <reference field="12" count="1" selected="0">
            <x v="109"/>
          </reference>
          <reference field="14" count="4">
            <x v="214"/>
            <x v="215"/>
            <x v="216"/>
            <x v="217"/>
          </reference>
          <reference field="16" count="1" selected="0">
            <x v="2"/>
          </reference>
        </references>
      </pivotArea>
    </format>
    <format dxfId="980">
      <pivotArea dataOnly="0" labelOnly="1" fieldPosition="0">
        <references count="3">
          <reference field="12" count="1" selected="0">
            <x v="110"/>
          </reference>
          <reference field="14" count="1">
            <x v="219"/>
          </reference>
          <reference field="16" count="1" selected="0">
            <x v="2"/>
          </reference>
        </references>
      </pivotArea>
    </format>
    <format dxfId="979">
      <pivotArea dataOnly="0" labelOnly="1" fieldPosition="0">
        <references count="3">
          <reference field="12" count="1" selected="0">
            <x v="111"/>
          </reference>
          <reference field="14" count="1">
            <x v="220"/>
          </reference>
          <reference field="16" count="1" selected="0">
            <x v="2"/>
          </reference>
        </references>
      </pivotArea>
    </format>
    <format dxfId="978">
      <pivotArea dataOnly="0" labelOnly="1" fieldPosition="0">
        <references count="3">
          <reference field="12" count="1" selected="0">
            <x v="15"/>
          </reference>
          <reference field="14" count="1">
            <x v="40"/>
          </reference>
          <reference field="16" count="1" selected="0">
            <x v="3"/>
          </reference>
        </references>
      </pivotArea>
    </format>
    <format dxfId="977">
      <pivotArea dataOnly="0" labelOnly="1" fieldPosition="0">
        <references count="3">
          <reference field="12" count="1" selected="0">
            <x v="17"/>
          </reference>
          <reference field="14" count="1">
            <x v="230"/>
          </reference>
          <reference field="16" count="1" selected="0">
            <x v="3"/>
          </reference>
        </references>
      </pivotArea>
    </format>
    <format dxfId="976">
      <pivotArea dataOnly="0" labelOnly="1" fieldPosition="0">
        <references count="3">
          <reference field="12" count="1" selected="0">
            <x v="46"/>
          </reference>
          <reference field="14" count="1">
            <x v="99"/>
          </reference>
          <reference field="16" count="1" selected="0">
            <x v="3"/>
          </reference>
        </references>
      </pivotArea>
    </format>
    <format dxfId="975">
      <pivotArea dataOnly="0" labelOnly="1" fieldPosition="0">
        <references count="3">
          <reference field="12" count="1" selected="0">
            <x v="48"/>
          </reference>
          <reference field="14" count="1">
            <x v="108"/>
          </reference>
          <reference field="16" count="1" selected="0">
            <x v="3"/>
          </reference>
        </references>
      </pivotArea>
    </format>
    <format dxfId="974">
      <pivotArea dataOnly="0" labelOnly="1" fieldPosition="0">
        <references count="3">
          <reference field="12" count="1" selected="0">
            <x v="58"/>
          </reference>
          <reference field="14" count="1">
            <x v="98"/>
          </reference>
          <reference field="16" count="1" selected="0">
            <x v="3"/>
          </reference>
        </references>
      </pivotArea>
    </format>
    <format dxfId="973">
      <pivotArea dataOnly="0" labelOnly="1" fieldPosition="0">
        <references count="3">
          <reference field="12" count="1" selected="0">
            <x v="59"/>
          </reference>
          <reference field="14" count="1">
            <x v="97"/>
          </reference>
          <reference field="16" count="1" selected="0">
            <x v="3"/>
          </reference>
        </references>
      </pivotArea>
    </format>
    <format dxfId="972">
      <pivotArea dataOnly="0" labelOnly="1" fieldPosition="0">
        <references count="3">
          <reference field="12" count="1" selected="0">
            <x v="60"/>
          </reference>
          <reference field="14" count="1">
            <x v="112"/>
          </reference>
          <reference field="16" count="1" selected="0">
            <x v="3"/>
          </reference>
        </references>
      </pivotArea>
    </format>
    <format dxfId="971">
      <pivotArea dataOnly="0" labelOnly="1" fieldPosition="0">
        <references count="3">
          <reference field="12" count="1" selected="0">
            <x v="61"/>
          </reference>
          <reference field="14" count="3">
            <x v="127"/>
            <x v="128"/>
            <x v="190"/>
          </reference>
          <reference field="16" count="1" selected="0">
            <x v="3"/>
          </reference>
        </references>
      </pivotArea>
    </format>
    <format dxfId="970">
      <pivotArea dataOnly="0" labelOnly="1" fieldPosition="0">
        <references count="3">
          <reference field="12" count="1" selected="0">
            <x v="62"/>
          </reference>
          <reference field="14" count="6">
            <x v="129"/>
            <x v="130"/>
            <x v="131"/>
            <x v="132"/>
            <x v="133"/>
            <x v="156"/>
          </reference>
          <reference field="16" count="1" selected="0">
            <x v="3"/>
          </reference>
        </references>
      </pivotArea>
    </format>
    <format dxfId="969">
      <pivotArea dataOnly="0" labelOnly="1" fieldPosition="0">
        <references count="3">
          <reference field="12" count="1" selected="0">
            <x v="63"/>
          </reference>
          <reference field="14" count="1">
            <x v="193"/>
          </reference>
          <reference field="16" count="1" selected="0">
            <x v="3"/>
          </reference>
        </references>
      </pivotArea>
    </format>
    <format dxfId="968">
      <pivotArea dataOnly="0" labelOnly="1" fieldPosition="0">
        <references count="3">
          <reference field="12" count="1" selected="0">
            <x v="64"/>
          </reference>
          <reference field="14" count="3">
            <x v="194"/>
            <x v="195"/>
            <x v="196"/>
          </reference>
          <reference field="16" count="1" selected="0">
            <x v="3"/>
          </reference>
        </references>
      </pivotArea>
    </format>
    <format dxfId="967">
      <pivotArea dataOnly="0" labelOnly="1" fieldPosition="0">
        <references count="3">
          <reference field="12" count="1" selected="0">
            <x v="80"/>
          </reference>
          <reference field="14" count="2">
            <x v="160"/>
            <x v="227"/>
          </reference>
          <reference field="16" count="1" selected="0">
            <x v="3"/>
          </reference>
        </references>
      </pivotArea>
    </format>
    <format dxfId="966">
      <pivotArea dataOnly="0" labelOnly="1" fieldPosition="0">
        <references count="3">
          <reference field="12" count="1" selected="0">
            <x v="101"/>
          </reference>
          <reference field="14" count="7">
            <x v="0"/>
            <x v="134"/>
            <x v="135"/>
            <x v="136"/>
            <x v="137"/>
            <x v="157"/>
            <x v="224"/>
          </reference>
          <reference field="16" count="1" selected="0">
            <x v="3"/>
          </reference>
        </references>
      </pivotArea>
    </format>
    <format dxfId="965">
      <pivotArea dataOnly="0" labelOnly="1" fieldPosition="0">
        <references count="3">
          <reference field="12" count="1" selected="0">
            <x v="103"/>
          </reference>
          <reference field="14" count="1">
            <x v="201"/>
          </reference>
          <reference field="16" count="1" selected="0">
            <x v="3"/>
          </reference>
        </references>
      </pivotArea>
    </format>
    <format dxfId="964">
      <pivotArea dataOnly="0" labelOnly="1" fieldPosition="0">
        <references count="3">
          <reference field="12" count="1" selected="0">
            <x v="111"/>
          </reference>
          <reference field="14" count="1">
            <x v="220"/>
          </reference>
          <reference field="16" count="1" selected="0">
            <x v="3"/>
          </reference>
        </references>
      </pivotArea>
    </format>
    <format dxfId="963">
      <pivotArea dataOnly="0" labelOnly="1" fieldPosition="0">
        <references count="3">
          <reference field="12" count="1" selected="0">
            <x v="114"/>
          </reference>
          <reference field="14" count="3">
            <x v="193"/>
            <x v="196"/>
            <x v="225"/>
          </reference>
          <reference field="16" count="1" selected="0">
            <x v="3"/>
          </reference>
        </references>
      </pivotArea>
    </format>
    <format dxfId="962">
      <pivotArea dataOnly="0" labelOnly="1" fieldPosition="0">
        <references count="3">
          <reference field="12" count="1" selected="0">
            <x v="115"/>
          </reference>
          <reference field="14" count="1">
            <x v="38"/>
          </reference>
          <reference field="16" count="1" selected="0">
            <x v="3"/>
          </reference>
        </references>
      </pivotArea>
    </format>
    <format dxfId="961">
      <pivotArea dataOnly="0" labelOnly="1" fieldPosition="0">
        <references count="3">
          <reference field="12" count="1" selected="0">
            <x v="116"/>
          </reference>
          <reference field="14" count="1">
            <x v="57"/>
          </reference>
          <reference field="16" count="1" selected="0">
            <x v="3"/>
          </reference>
        </references>
      </pivotArea>
    </format>
    <format dxfId="960">
      <pivotArea dataOnly="0" labelOnly="1" fieldPosition="0">
        <references count="3">
          <reference field="12" count="1" selected="0">
            <x v="117"/>
          </reference>
          <reference field="14" count="1">
            <x v="226"/>
          </reference>
          <reference field="16" count="1" selected="0">
            <x v="3"/>
          </reference>
        </references>
      </pivotArea>
    </format>
    <format dxfId="959">
      <pivotArea dataOnly="0" labelOnly="1" fieldPosition="0">
        <references count="3">
          <reference field="12" count="1" selected="0">
            <x v="118"/>
          </reference>
          <reference field="14" count="1">
            <x v="228"/>
          </reference>
          <reference field="16" count="1" selected="0">
            <x v="3"/>
          </reference>
        </references>
      </pivotArea>
    </format>
    <format dxfId="958">
      <pivotArea dataOnly="0" labelOnly="1" fieldPosition="0">
        <references count="3">
          <reference field="12" count="1" selected="0">
            <x v="119"/>
          </reference>
          <reference field="14" count="1">
            <x v="229"/>
          </reference>
          <reference field="16" count="1" selected="0">
            <x v="3"/>
          </reference>
        </references>
      </pivotArea>
    </format>
    <format dxfId="957">
      <pivotArea dataOnly="0" labelOnly="1" fieldPosition="0">
        <references count="3">
          <reference field="12" count="1" selected="0">
            <x v="120"/>
          </reference>
          <reference field="14" count="1">
            <x v="231"/>
          </reference>
          <reference field="16" count="1" selected="0">
            <x v="3"/>
          </reference>
        </references>
      </pivotArea>
    </format>
    <format dxfId="956">
      <pivotArea dataOnly="0" labelOnly="1" fieldPosition="0">
        <references count="3">
          <reference field="12" count="1" selected="0">
            <x v="39"/>
          </reference>
          <reference field="14" count="1">
            <x v="162"/>
          </reference>
          <reference field="16" count="1" selected="0">
            <x v="4"/>
          </reference>
        </references>
      </pivotArea>
    </format>
    <format dxfId="955">
      <pivotArea dataOnly="0" labelOnly="1" fieldPosition="0">
        <references count="3">
          <reference field="12" count="1" selected="0">
            <x v="81"/>
          </reference>
          <reference field="14" count="1">
            <x v="163"/>
          </reference>
          <reference field="16" count="1" selected="0">
            <x v="4"/>
          </reference>
        </references>
      </pivotArea>
    </format>
    <format dxfId="954">
      <pivotArea dataOnly="0" labelOnly="1" fieldPosition="0">
        <references count="3">
          <reference field="12" count="1" selected="0">
            <x v="82"/>
          </reference>
          <reference field="14" count="1">
            <x v="164"/>
          </reference>
          <reference field="16" count="1" selected="0">
            <x v="4"/>
          </reference>
        </references>
      </pivotArea>
    </format>
    <format dxfId="953">
      <pivotArea dataOnly="0" labelOnly="1" fieldPosition="0">
        <references count="3">
          <reference field="12" count="1" selected="0">
            <x v="83"/>
          </reference>
          <reference field="14" count="3">
            <x v="165"/>
            <x v="166"/>
            <x v="232"/>
          </reference>
          <reference field="16" count="1" selected="0">
            <x v="4"/>
          </reference>
        </references>
      </pivotArea>
    </format>
    <format dxfId="952">
      <pivotArea dataOnly="0" labelOnly="1" fieldPosition="0">
        <references count="3">
          <reference field="12" count="1" selected="0">
            <x v="84"/>
          </reference>
          <reference field="14" count="1">
            <x v="167"/>
          </reference>
          <reference field="16" count="1" selected="0">
            <x v="4"/>
          </reference>
        </references>
      </pivotArea>
    </format>
    <format dxfId="951">
      <pivotArea dataOnly="0" labelOnly="1" fieldPosition="0">
        <references count="3">
          <reference field="12" count="1" selected="0">
            <x v="85"/>
          </reference>
          <reference field="14" count="1">
            <x v="128"/>
          </reference>
          <reference field="16" count="1" selected="0">
            <x v="4"/>
          </reference>
        </references>
      </pivotArea>
    </format>
    <format dxfId="950">
      <pivotArea dataOnly="0" labelOnly="1" fieldPosition="0">
        <references count="3">
          <reference field="12" count="1" selected="0">
            <x v="10"/>
          </reference>
          <reference field="14" count="5">
            <x v="2"/>
            <x v="4"/>
            <x v="7"/>
            <x v="8"/>
            <x v="12"/>
          </reference>
          <reference field="16" count="1" selected="0">
            <x v="5"/>
          </reference>
        </references>
      </pivotArea>
    </format>
    <format dxfId="949">
      <pivotArea dataOnly="0" labelOnly="1" fieldPosition="0">
        <references count="3">
          <reference field="12" count="1" selected="0">
            <x v="11"/>
          </reference>
          <reference field="14" count="2">
            <x v="1"/>
            <x v="3"/>
          </reference>
          <reference field="16" count="1" selected="0">
            <x v="5"/>
          </reference>
        </references>
      </pivotArea>
    </format>
    <format dxfId="948">
      <pivotArea dataOnly="0" labelOnly="1" fieldPosition="0">
        <references count="3">
          <reference field="12" count="1" selected="0">
            <x v="16"/>
          </reference>
          <reference field="14" count="3">
            <x v="25"/>
            <x v="28"/>
            <x v="41"/>
          </reference>
          <reference field="16" count="1" selected="0">
            <x v="5"/>
          </reference>
        </references>
      </pivotArea>
    </format>
    <format dxfId="947">
      <pivotArea dataOnly="0" labelOnly="1" fieldPosition="0">
        <references count="3">
          <reference field="12" count="1" selected="0">
            <x v="20"/>
          </reference>
          <reference field="14" count="3">
            <x v="239"/>
            <x v="240"/>
            <x v="241"/>
          </reference>
          <reference field="16" count="1" selected="0">
            <x v="5"/>
          </reference>
        </references>
      </pivotArea>
    </format>
    <format dxfId="946">
      <pivotArea dataOnly="0" labelOnly="1" fieldPosition="0">
        <references count="3">
          <reference field="12" count="1" selected="0">
            <x v="54"/>
          </reference>
          <reference field="14" count="2">
            <x v="49"/>
            <x v="245"/>
          </reference>
          <reference field="16" count="1" selected="0">
            <x v="5"/>
          </reference>
        </references>
      </pivotArea>
    </format>
    <format dxfId="945">
      <pivotArea dataOnly="0" labelOnly="1" fieldPosition="0">
        <references count="3">
          <reference field="12" count="1" selected="0">
            <x v="85"/>
          </reference>
          <reference field="14" count="3">
            <x v="127"/>
            <x v="128"/>
            <x v="190"/>
          </reference>
          <reference field="16" count="1" selected="0">
            <x v="5"/>
          </reference>
        </references>
      </pivotArea>
    </format>
    <format dxfId="944">
      <pivotArea dataOnly="0" labelOnly="1" fieldPosition="0">
        <references count="3">
          <reference field="12" count="1" selected="0">
            <x v="122"/>
          </reference>
          <reference field="14" count="3">
            <x v="242"/>
            <x v="243"/>
            <x v="244"/>
          </reference>
          <reference field="16" count="1" selected="0">
            <x v="5"/>
          </reference>
        </references>
      </pivotArea>
    </format>
    <format dxfId="943">
      <pivotArea dataOnly="0" labelOnly="1" fieldPosition="0">
        <references count="3">
          <reference field="12" count="1" selected="0">
            <x v="8"/>
          </reference>
          <reference field="14" count="1">
            <x v="236"/>
          </reference>
          <reference field="16" count="1" selected="0">
            <x v="6"/>
          </reference>
        </references>
      </pivotArea>
    </format>
    <format dxfId="942">
      <pivotArea dataOnly="0" labelOnly="1" fieldPosition="0">
        <references count="3">
          <reference field="12" count="1" selected="0">
            <x v="21"/>
          </reference>
          <reference field="14" count="2">
            <x v="237"/>
            <x v="238"/>
          </reference>
          <reference field="16" count="1" selected="0">
            <x v="6"/>
          </reference>
        </references>
      </pivotArea>
    </format>
    <format dxfId="941">
      <pivotArea dataOnly="0" labelOnly="1" fieldPosition="0">
        <references count="3">
          <reference field="12" count="1" selected="0">
            <x v="32"/>
          </reference>
          <reference field="14" count="1">
            <x v="235"/>
          </reference>
          <reference field="16" count="1" selected="0">
            <x v="6"/>
          </reference>
        </references>
      </pivotArea>
    </format>
    <format dxfId="940">
      <pivotArea dataOnly="0" labelOnly="1" fieldPosition="0">
        <references count="3">
          <reference field="12" count="1" selected="0">
            <x v="34"/>
          </reference>
          <reference field="14" count="1">
            <x v="234"/>
          </reference>
          <reference field="16" count="1" selected="0">
            <x v="6"/>
          </reference>
        </references>
      </pivotArea>
    </format>
    <format dxfId="939">
      <pivotArea dataOnly="0" labelOnly="1" fieldPosition="0">
        <references count="3">
          <reference field="12" count="1" selected="0">
            <x v="35"/>
          </reference>
          <reference field="14" count="1">
            <x v="233"/>
          </reference>
          <reference field="16" count="1" selected="0">
            <x v="6"/>
          </reference>
        </references>
      </pivotArea>
    </format>
    <format dxfId="938">
      <pivotArea dataOnly="0" labelOnly="1" fieldPosition="0">
        <references count="3">
          <reference field="12" count="1" selected="0">
            <x v="44"/>
          </reference>
          <reference field="14" count="1">
            <x v="105"/>
          </reference>
          <reference field="16" count="1" selected="0">
            <x v="6"/>
          </reference>
        </references>
      </pivotArea>
    </format>
    <format dxfId="937">
      <pivotArea dataOnly="0" labelOnly="1" fieldPosition="0">
        <references count="3">
          <reference field="12" count="1" selected="0">
            <x v="56"/>
          </reference>
          <reference field="14" count="2">
            <x v="10"/>
            <x v="11"/>
          </reference>
          <reference field="16" count="1" selected="0">
            <x v="6"/>
          </reference>
        </references>
      </pivotArea>
    </format>
    <format dxfId="936">
      <pivotArea dataOnly="0" labelOnly="1" fieldPosition="0">
        <references count="3">
          <reference field="12" count="1" selected="0">
            <x v="85"/>
          </reference>
          <reference field="14" count="3">
            <x v="127"/>
            <x v="128"/>
            <x v="190"/>
          </reference>
          <reference field="16" count="1" selected="0">
            <x v="6"/>
          </reference>
        </references>
      </pivotArea>
    </format>
    <format dxfId="935">
      <pivotArea dataOnly="0" labelOnly="1" fieldPosition="0">
        <references count="3">
          <reference field="12" count="1" selected="0">
            <x v="121"/>
          </reference>
          <reference field="14" count="3">
            <x v="194"/>
            <x v="195"/>
            <x v="196"/>
          </reference>
          <reference field="16" count="1" selected="0">
            <x v="6"/>
          </reference>
        </references>
      </pivotArea>
    </format>
    <format dxfId="934">
      <pivotArea dataOnly="0" labelOnly="1" fieldPosition="0">
        <references count="3">
          <reference field="12" count="1" selected="0">
            <x v="42"/>
          </reference>
          <reference field="14" count="1">
            <x v="51"/>
          </reference>
          <reference field="16" count="1" selected="0">
            <x v="7"/>
          </reference>
        </references>
      </pivotArea>
    </format>
    <format dxfId="933">
      <pivotArea dataOnly="0" labelOnly="1" fieldPosition="0">
        <references count="3">
          <reference field="12" count="1" selected="0">
            <x v="85"/>
          </reference>
          <reference field="14" count="3">
            <x v="127"/>
            <x v="128"/>
            <x v="190"/>
          </reference>
          <reference field="16" count="1" selected="0">
            <x v="7"/>
          </reference>
        </references>
      </pivotArea>
    </format>
    <format dxfId="932">
      <pivotArea dataOnly="0" labelOnly="1" fieldPosition="0">
        <references count="3">
          <reference field="12" count="1" selected="0">
            <x v="40"/>
          </reference>
          <reference field="14" count="6">
            <x v="13"/>
            <x v="14"/>
            <x v="15"/>
            <x v="16"/>
            <x v="17"/>
            <x v="171"/>
          </reference>
          <reference field="16" count="1" selected="0">
            <x v="8"/>
          </reference>
        </references>
      </pivotArea>
    </format>
    <format dxfId="931">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930">
      <pivotArea dataOnly="0" labelOnly="1" fieldPosition="0">
        <references count="3">
          <reference field="12" count="1" selected="0">
            <x v="57"/>
          </reference>
          <reference field="14" count="5">
            <x v="39"/>
            <x v="74"/>
            <x v="77"/>
            <x v="79"/>
            <x v="177"/>
          </reference>
          <reference field="16" count="1" selected="0">
            <x v="8"/>
          </reference>
        </references>
      </pivotArea>
    </format>
    <format dxfId="929">
      <pivotArea dataOnly="0" labelOnly="1" fieldPosition="0">
        <references count="3">
          <reference field="12" count="1" selected="0">
            <x v="85"/>
          </reference>
          <reference field="14" count="3">
            <x v="127"/>
            <x v="128"/>
            <x v="190"/>
          </reference>
          <reference field="16" count="1" selected="0">
            <x v="8"/>
          </reference>
        </references>
      </pivotArea>
    </format>
    <format dxfId="928">
      <pivotArea dataOnly="0" labelOnly="1" fieldPosition="0">
        <references count="3">
          <reference field="12" count="1" selected="0">
            <x v="87"/>
          </reference>
          <reference field="14" count="1">
            <x v="170"/>
          </reference>
          <reference field="16" count="1" selected="0">
            <x v="8"/>
          </reference>
        </references>
      </pivotArea>
    </format>
    <format dxfId="927">
      <pivotArea dataOnly="0" labelOnly="1" fieldPosition="0">
        <references count="3">
          <reference field="12" count="1" selected="0">
            <x v="88"/>
          </reference>
          <reference field="14" count="1">
            <x v="172"/>
          </reference>
          <reference field="16" count="1" selected="0">
            <x v="8"/>
          </reference>
        </references>
      </pivotArea>
    </format>
    <format dxfId="926">
      <pivotArea dataOnly="0" labelOnly="1" fieldPosition="0">
        <references count="3">
          <reference field="12" count="1" selected="0">
            <x v="90"/>
          </reference>
          <reference field="14" count="1">
            <x v="174"/>
          </reference>
          <reference field="16" count="1" selected="0">
            <x v="8"/>
          </reference>
        </references>
      </pivotArea>
    </format>
    <format dxfId="925">
      <pivotArea dataOnly="0" labelOnly="1" fieldPosition="0">
        <references count="3">
          <reference field="12" count="1" selected="0">
            <x v="92"/>
          </reference>
          <reference field="14" count="5">
            <x v="18"/>
            <x v="19"/>
            <x v="20"/>
            <x v="21"/>
            <x v="22"/>
          </reference>
          <reference field="16" count="1" selected="0">
            <x v="8"/>
          </reference>
        </references>
      </pivotArea>
    </format>
    <format dxfId="924">
      <pivotArea dataOnly="0" labelOnly="1" fieldPosition="0">
        <references count="3">
          <reference field="12" count="1" selected="0">
            <x v="93"/>
          </reference>
          <reference field="14" count="1">
            <x v="176"/>
          </reference>
          <reference field="16" count="1" selected="0">
            <x v="8"/>
          </reference>
        </references>
      </pivotArea>
    </format>
    <format dxfId="923">
      <pivotArea dataOnly="0" labelOnly="1" fieldPosition="0">
        <references count="3">
          <reference field="12" count="1" selected="0">
            <x v="95"/>
          </reference>
          <reference field="14" count="1">
            <x v="249"/>
          </reference>
          <reference field="16" count="1" selected="0">
            <x v="8"/>
          </reference>
        </references>
      </pivotArea>
    </format>
    <format dxfId="922">
      <pivotArea dataOnly="0" labelOnly="1" fieldPosition="0">
        <references count="3">
          <reference field="12" count="1" selected="0">
            <x v="123"/>
          </reference>
          <reference field="14" count="1">
            <x v="247"/>
          </reference>
          <reference field="16" count="1" selected="0">
            <x v="8"/>
          </reference>
        </references>
      </pivotArea>
    </format>
    <format dxfId="921">
      <pivotArea dataOnly="0" labelOnly="1" fieldPosition="0">
        <references count="3">
          <reference field="12" count="1" selected="0">
            <x v="124"/>
          </reference>
          <reference field="14" count="1">
            <x v="248"/>
          </reference>
          <reference field="16" count="1" selected="0">
            <x v="8"/>
          </reference>
        </references>
      </pivotArea>
    </format>
    <format dxfId="920">
      <pivotArea dataOnly="0" labelOnly="1" fieldPosition="0">
        <references count="3">
          <reference field="12" count="1" selected="0">
            <x v="125"/>
          </reference>
          <reference field="14" count="2">
            <x v="250"/>
            <x v="251"/>
          </reference>
          <reference field="16" count="1" selected="0">
            <x v="8"/>
          </reference>
        </references>
      </pivotArea>
    </format>
    <format dxfId="919">
      <pivotArea dataOnly="0" labelOnly="1" fieldPosition="0">
        <references count="3">
          <reference field="12" count="1" selected="0">
            <x v="24"/>
          </reference>
          <reference field="14" count="3">
            <x v="123"/>
            <x v="124"/>
            <x v="125"/>
          </reference>
          <reference field="16" count="1" selected="0">
            <x v="9"/>
          </reference>
        </references>
      </pivotArea>
    </format>
    <format dxfId="918">
      <pivotArea dataOnly="0" labelOnly="1" fieldPosition="0">
        <references count="3">
          <reference field="12" count="1" selected="0">
            <x v="27"/>
          </reference>
          <reference field="14" count="1">
            <x v="27"/>
          </reference>
          <reference field="16" count="1" selected="0">
            <x v="9"/>
          </reference>
        </references>
      </pivotArea>
    </format>
    <format dxfId="917">
      <pivotArea dataOnly="0" labelOnly="1" fieldPosition="0">
        <references count="3">
          <reference field="12" count="1" selected="0">
            <x v="28"/>
          </reference>
          <reference field="14" count="3">
            <x v="120"/>
            <x v="121"/>
            <x v="122"/>
          </reference>
          <reference field="16" count="1" selected="0">
            <x v="9"/>
          </reference>
        </references>
      </pivotArea>
    </format>
    <format dxfId="916">
      <pivotArea dataOnly="0" labelOnly="1" fieldPosition="0">
        <references count="3">
          <reference field="12" count="1" selected="0">
            <x v="29"/>
          </reference>
          <reference field="14" count="3">
            <x v="110"/>
            <x v="111"/>
            <x v="260"/>
          </reference>
          <reference field="16" count="1" selected="0">
            <x v="9"/>
          </reference>
        </references>
      </pivotArea>
    </format>
    <format dxfId="915">
      <pivotArea dataOnly="0" labelOnly="1" fieldPosition="0">
        <references count="3">
          <reference field="12" count="1" selected="0">
            <x v="30"/>
          </reference>
          <reference field="14" count="1">
            <x v="180"/>
          </reference>
          <reference field="16" count="1" selected="0">
            <x v="9"/>
          </reference>
        </references>
      </pivotArea>
    </format>
    <format dxfId="914">
      <pivotArea dataOnly="0" labelOnly="1" fieldPosition="0">
        <references count="3">
          <reference field="12" count="1" selected="0">
            <x v="33"/>
          </reference>
          <reference field="14" count="1">
            <x v="68"/>
          </reference>
          <reference field="16" count="1" selected="0">
            <x v="9"/>
          </reference>
        </references>
      </pivotArea>
    </format>
    <format dxfId="913">
      <pivotArea dataOnly="0" labelOnly="1" fieldPosition="0">
        <references count="3">
          <reference field="12" count="1" selected="0">
            <x v="36"/>
          </reference>
          <reference field="14" count="1">
            <x v="269"/>
          </reference>
          <reference field="16" count="1" selected="0">
            <x v="9"/>
          </reference>
        </references>
      </pivotArea>
    </format>
    <format dxfId="912">
      <pivotArea dataOnly="0" labelOnly="1" fieldPosition="0">
        <references count="3">
          <reference field="12" count="1" selected="0">
            <x v="43"/>
          </reference>
          <reference field="14" count="1">
            <x v="278"/>
          </reference>
          <reference field="16" count="1" selected="0">
            <x v="9"/>
          </reference>
        </references>
      </pivotArea>
    </format>
    <format dxfId="911">
      <pivotArea dataOnly="0" labelOnly="1" fieldPosition="0">
        <references count="3">
          <reference field="12" count="1" selected="0">
            <x v="53"/>
          </reference>
          <reference field="14" count="3">
            <x v="103"/>
            <x v="104"/>
            <x v="256"/>
          </reference>
          <reference field="16" count="1" selected="0">
            <x v="9"/>
          </reference>
        </references>
      </pivotArea>
    </format>
    <format dxfId="910">
      <pivotArea dataOnly="0" labelOnly="1" fieldPosition="0">
        <references count="3">
          <reference field="12" count="1" selected="0">
            <x v="55"/>
          </reference>
          <reference field="14" count="1">
            <x v="257"/>
          </reference>
          <reference field="16" count="1" selected="0">
            <x v="9"/>
          </reference>
        </references>
      </pivotArea>
    </format>
    <format dxfId="909">
      <pivotArea dataOnly="0" labelOnly="1" fieldPosition="0">
        <references count="3">
          <reference field="12" count="1" selected="0">
            <x v="85"/>
          </reference>
          <reference field="14" count="3">
            <x v="127"/>
            <x v="128"/>
            <x v="190"/>
          </reference>
          <reference field="16" count="1" selected="0">
            <x v="9"/>
          </reference>
        </references>
      </pivotArea>
    </format>
    <format dxfId="908">
      <pivotArea dataOnly="0" labelOnly="1" fieldPosition="0">
        <references count="3">
          <reference field="12" count="1" selected="0">
            <x v="95"/>
          </reference>
          <reference field="14" count="1">
            <x v="255"/>
          </reference>
          <reference field="16" count="1" selected="0">
            <x v="9"/>
          </reference>
        </references>
      </pivotArea>
    </format>
    <format dxfId="907">
      <pivotArea dataOnly="0" labelOnly="1" fieldPosition="0">
        <references count="3">
          <reference field="12" count="1" selected="0">
            <x v="96"/>
          </reference>
          <reference field="14" count="4">
            <x v="181"/>
            <x v="182"/>
            <x v="258"/>
            <x v="259"/>
          </reference>
          <reference field="16" count="1" selected="0">
            <x v="9"/>
          </reference>
        </references>
      </pivotArea>
    </format>
    <format dxfId="906">
      <pivotArea dataOnly="0" labelOnly="1" fieldPosition="0">
        <references count="3">
          <reference field="12" count="1" selected="0">
            <x v="98"/>
          </reference>
          <reference field="14" count="1">
            <x v="262"/>
          </reference>
          <reference field="16" count="1" selected="0">
            <x v="9"/>
          </reference>
        </references>
      </pivotArea>
    </format>
    <format dxfId="905">
      <pivotArea dataOnly="0" labelOnly="1" fieldPosition="0">
        <references count="3">
          <reference field="12" count="1" selected="0">
            <x v="99"/>
          </reference>
          <reference field="14" count="1">
            <x v="263"/>
          </reference>
          <reference field="16" count="1" selected="0">
            <x v="9"/>
          </reference>
        </references>
      </pivotArea>
    </format>
    <format dxfId="904">
      <pivotArea dataOnly="0" labelOnly="1" fieldPosition="0">
        <references count="3">
          <reference field="12" count="1" selected="0">
            <x v="126"/>
          </reference>
          <reference field="14" count="2">
            <x v="178"/>
            <x v="252"/>
          </reference>
          <reference field="16" count="1" selected="0">
            <x v="9"/>
          </reference>
        </references>
      </pivotArea>
    </format>
    <format dxfId="903">
      <pivotArea dataOnly="0" labelOnly="1" fieldPosition="0">
        <references count="3">
          <reference field="12" count="1" selected="0">
            <x v="127"/>
          </reference>
          <reference field="14" count="2">
            <x v="253"/>
            <x v="254"/>
          </reference>
          <reference field="16" count="1" selected="0">
            <x v="9"/>
          </reference>
        </references>
      </pivotArea>
    </format>
    <format dxfId="902">
      <pivotArea dataOnly="0" labelOnly="1" fieldPosition="0">
        <references count="3">
          <reference field="12" count="1" selected="0">
            <x v="128"/>
          </reference>
          <reference field="14" count="1">
            <x v="261"/>
          </reference>
          <reference field="16" count="1" selected="0">
            <x v="9"/>
          </reference>
        </references>
      </pivotArea>
    </format>
    <format dxfId="901">
      <pivotArea dataOnly="0" labelOnly="1" fieldPosition="0">
        <references count="3">
          <reference field="12" count="1" selected="0">
            <x v="129"/>
          </reference>
          <reference field="14" count="1">
            <x v="264"/>
          </reference>
          <reference field="16" count="1" selected="0">
            <x v="9"/>
          </reference>
        </references>
      </pivotArea>
    </format>
    <format dxfId="900">
      <pivotArea dataOnly="0" labelOnly="1" fieldPosition="0">
        <references count="3">
          <reference field="12" count="1" selected="0">
            <x v="130"/>
          </reference>
          <reference field="14" count="4">
            <x v="265"/>
            <x v="266"/>
            <x v="267"/>
            <x v="268"/>
          </reference>
          <reference field="16" count="1" selected="0">
            <x v="9"/>
          </reference>
        </references>
      </pivotArea>
    </format>
    <format dxfId="899">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898">
      <pivotArea dataOnly="0" labelOnly="1" fieldPosition="0">
        <references count="3">
          <reference field="12" count="1" selected="0">
            <x v="132"/>
          </reference>
          <reference field="14" count="1">
            <x v="276"/>
          </reference>
          <reference field="16" count="1" selected="0">
            <x v="9"/>
          </reference>
        </references>
      </pivotArea>
    </format>
    <format dxfId="897">
      <pivotArea field="16" type="button" dataOnly="0" labelOnly="1" outline="0" axis="axisRow" fieldPosition="0"/>
    </format>
    <format dxfId="896">
      <pivotArea dataOnly="0" labelOnly="1" fieldPosition="0">
        <references count="1">
          <reference field="16" count="0"/>
        </references>
      </pivotArea>
    </format>
    <format dxfId="895">
      <pivotArea dataOnly="0" labelOnly="1" grandRow="1" outline="0" fieldPosition="0"/>
    </format>
    <format dxfId="894">
      <pivotArea dataOnly="0" labelOnly="1" fieldPosition="0">
        <references count="2">
          <reference field="12" count="17">
            <x v="0"/>
            <x v="1"/>
            <x v="2"/>
            <x v="25"/>
            <x v="61"/>
            <x v="62"/>
            <x v="63"/>
            <x v="64"/>
            <x v="66"/>
            <x v="100"/>
            <x v="101"/>
            <x v="102"/>
            <x v="103"/>
            <x v="104"/>
            <x v="105"/>
            <x v="106"/>
            <x v="107"/>
          </reference>
          <reference field="16" count="1" selected="0">
            <x v="0"/>
          </reference>
        </references>
      </pivotArea>
    </format>
    <format dxfId="893">
      <pivotArea dataOnly="0" labelOnly="1" fieldPosition="0">
        <references count="2">
          <reference field="12" count="17">
            <x v="6"/>
            <x v="7"/>
            <x v="9"/>
            <x v="13"/>
            <x v="19"/>
            <x v="48"/>
            <x v="61"/>
            <x v="62"/>
            <x v="63"/>
            <x v="64"/>
            <x v="75"/>
            <x v="77"/>
            <x v="101"/>
            <x v="103"/>
            <x v="111"/>
            <x v="112"/>
            <x v="113"/>
          </reference>
          <reference field="16" count="1" selected="0">
            <x v="1"/>
          </reference>
        </references>
      </pivotArea>
    </format>
    <format dxfId="892">
      <pivotArea dataOnly="0" labelOnly="1" fieldPosition="0">
        <references count="2">
          <reference field="12" count="17">
            <x v="5"/>
            <x v="26"/>
            <x v="48"/>
            <x v="61"/>
            <x v="62"/>
            <x v="63"/>
            <x v="64"/>
            <x v="66"/>
            <x v="70"/>
            <x v="72"/>
            <x v="75"/>
            <x v="101"/>
            <x v="103"/>
            <x v="108"/>
            <x v="109"/>
            <x v="110"/>
            <x v="111"/>
          </reference>
          <reference field="16" count="1" selected="0">
            <x v="2"/>
          </reference>
        </references>
      </pivotArea>
    </format>
    <format dxfId="891">
      <pivotArea dataOnly="0" labelOnly="1" fieldPosition="0">
        <references count="2">
          <reference field="12" count="22">
            <x v="15"/>
            <x v="17"/>
            <x v="46"/>
            <x v="48"/>
            <x v="58"/>
            <x v="59"/>
            <x v="60"/>
            <x v="61"/>
            <x v="62"/>
            <x v="63"/>
            <x v="64"/>
            <x v="80"/>
            <x v="101"/>
            <x v="103"/>
            <x v="111"/>
            <x v="114"/>
            <x v="115"/>
            <x v="116"/>
            <x v="117"/>
            <x v="118"/>
            <x v="119"/>
            <x v="120"/>
          </reference>
          <reference field="16" count="1" selected="0">
            <x v="3"/>
          </reference>
        </references>
      </pivotArea>
    </format>
    <format dxfId="890">
      <pivotArea dataOnly="0" labelOnly="1" fieldPosition="0">
        <references count="2">
          <reference field="12" count="6">
            <x v="39"/>
            <x v="81"/>
            <x v="82"/>
            <x v="83"/>
            <x v="84"/>
            <x v="85"/>
          </reference>
          <reference field="16" count="1" selected="0">
            <x v="4"/>
          </reference>
        </references>
      </pivotArea>
    </format>
    <format dxfId="889">
      <pivotArea dataOnly="0" labelOnly="1" fieldPosition="0">
        <references count="2">
          <reference field="12" count="7">
            <x v="10"/>
            <x v="11"/>
            <x v="16"/>
            <x v="20"/>
            <x v="54"/>
            <x v="85"/>
            <x v="122"/>
          </reference>
          <reference field="16" count="1" selected="0">
            <x v="5"/>
          </reference>
        </references>
      </pivotArea>
    </format>
    <format dxfId="888">
      <pivotArea dataOnly="0" labelOnly="1" fieldPosition="0">
        <references count="2">
          <reference field="12" count="9">
            <x v="8"/>
            <x v="21"/>
            <x v="32"/>
            <x v="34"/>
            <x v="35"/>
            <x v="44"/>
            <x v="56"/>
            <x v="85"/>
            <x v="121"/>
          </reference>
          <reference field="16" count="1" selected="0">
            <x v="6"/>
          </reference>
        </references>
      </pivotArea>
    </format>
    <format dxfId="887">
      <pivotArea dataOnly="0" labelOnly="1" fieldPosition="0">
        <references count="2">
          <reference field="12" count="2">
            <x v="42"/>
            <x v="85"/>
          </reference>
          <reference field="16" count="1" selected="0">
            <x v="7"/>
          </reference>
        </references>
      </pivotArea>
    </format>
    <format dxfId="886">
      <pivotArea dataOnly="0" labelOnly="1" fieldPosition="0">
        <references count="2">
          <reference field="12" count="13">
            <x v="40"/>
            <x v="45"/>
            <x v="57"/>
            <x v="85"/>
            <x v="87"/>
            <x v="88"/>
            <x v="90"/>
            <x v="92"/>
            <x v="93"/>
            <x v="95"/>
            <x v="123"/>
            <x v="124"/>
            <x v="125"/>
          </reference>
          <reference field="16" count="1" selected="0">
            <x v="8"/>
          </reference>
        </references>
      </pivotArea>
    </format>
    <format dxfId="885">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884">
      <pivotArea dataOnly="0" labelOnly="1" fieldPosition="0">
        <references count="3">
          <reference field="12" count="1" selected="0">
            <x v="0"/>
          </reference>
          <reference field="14" count="3">
            <x v="199"/>
            <x v="203"/>
            <x v="204"/>
          </reference>
          <reference field="16" count="1" selected="0">
            <x v="0"/>
          </reference>
        </references>
      </pivotArea>
    </format>
    <format dxfId="883">
      <pivotArea dataOnly="0" labelOnly="1" fieldPosition="0">
        <references count="3">
          <reference field="12" count="1" selected="0">
            <x v="1"/>
          </reference>
          <reference field="14" count="3">
            <x v="95"/>
            <x v="96"/>
            <x v="197"/>
          </reference>
          <reference field="16" count="1" selected="0">
            <x v="0"/>
          </reference>
        </references>
      </pivotArea>
    </format>
    <format dxfId="882">
      <pivotArea dataOnly="0" labelOnly="1" fieldPosition="0">
        <references count="3">
          <reference field="12" count="1" selected="0">
            <x v="2"/>
          </reference>
          <reference field="14" count="1">
            <x v="198"/>
          </reference>
          <reference field="16" count="1" selected="0">
            <x v="0"/>
          </reference>
        </references>
      </pivotArea>
    </format>
    <format dxfId="881">
      <pivotArea dataOnly="0" labelOnly="1" fieldPosition="0">
        <references count="3">
          <reference field="12" count="1" selected="0">
            <x v="25"/>
          </reference>
          <reference field="14" count="3">
            <x v="5"/>
            <x v="6"/>
            <x v="148"/>
          </reference>
          <reference field="16" count="1" selected="0">
            <x v="0"/>
          </reference>
        </references>
      </pivotArea>
    </format>
    <format dxfId="880">
      <pivotArea dataOnly="0" labelOnly="1" fieldPosition="0">
        <references count="3">
          <reference field="12" count="1" selected="0">
            <x v="61"/>
          </reference>
          <reference field="14" count="3">
            <x v="127"/>
            <x v="128"/>
            <x v="190"/>
          </reference>
          <reference field="16" count="1" selected="0">
            <x v="0"/>
          </reference>
        </references>
      </pivotArea>
    </format>
    <format dxfId="879">
      <pivotArea dataOnly="0" labelOnly="1" fieldPosition="0">
        <references count="3">
          <reference field="12" count="1" selected="0">
            <x v="62"/>
          </reference>
          <reference field="14" count="5">
            <x v="129"/>
            <x v="130"/>
            <x v="131"/>
            <x v="132"/>
            <x v="133"/>
          </reference>
          <reference field="16" count="1" selected="0">
            <x v="0"/>
          </reference>
        </references>
      </pivotArea>
    </format>
    <format dxfId="878">
      <pivotArea dataOnly="0" labelOnly="1" fieldPosition="0">
        <references count="3">
          <reference field="12" count="1" selected="0">
            <x v="63"/>
          </reference>
          <reference field="14" count="6">
            <x v="138"/>
            <x v="139"/>
            <x v="140"/>
            <x v="141"/>
            <x v="192"/>
            <x v="193"/>
          </reference>
          <reference field="16" count="1" selected="0">
            <x v="0"/>
          </reference>
        </references>
      </pivotArea>
    </format>
    <format dxfId="877">
      <pivotArea dataOnly="0" labelOnly="1" fieldPosition="0">
        <references count="3">
          <reference field="12" count="1" selected="0">
            <x v="64"/>
          </reference>
          <reference field="14" count="3">
            <x v="194"/>
            <x v="195"/>
            <x v="196"/>
          </reference>
          <reference field="16" count="1" selected="0">
            <x v="0"/>
          </reference>
        </references>
      </pivotArea>
    </format>
    <format dxfId="876">
      <pivotArea dataOnly="0" labelOnly="1" fieldPosition="0">
        <references count="3">
          <reference field="12" count="1" selected="0">
            <x v="66"/>
          </reference>
          <reference field="14" count="1">
            <x v="146"/>
          </reference>
          <reference field="16" count="1" selected="0">
            <x v="0"/>
          </reference>
        </references>
      </pivotArea>
    </format>
    <format dxfId="875">
      <pivotArea dataOnly="0" labelOnly="1" fieldPosition="0">
        <references count="3">
          <reference field="12" count="1" selected="0">
            <x v="100"/>
          </reference>
          <reference field="14" count="1">
            <x v="108"/>
          </reference>
          <reference field="16" count="1" selected="0">
            <x v="0"/>
          </reference>
        </references>
      </pivotArea>
    </format>
    <format dxfId="874">
      <pivotArea dataOnly="0" labelOnly="1" fieldPosition="0">
        <references count="3">
          <reference field="12" count="1" selected="0">
            <x v="101"/>
          </reference>
          <reference field="14" count="6">
            <x v="0"/>
            <x v="134"/>
            <x v="135"/>
            <x v="136"/>
            <x v="137"/>
            <x v="191"/>
          </reference>
          <reference field="16" count="1" selected="0">
            <x v="0"/>
          </reference>
        </references>
      </pivotArea>
    </format>
    <format dxfId="873">
      <pivotArea dataOnly="0" labelOnly="1" fieldPosition="0">
        <references count="3">
          <reference field="12" count="1" selected="0">
            <x v="102"/>
          </reference>
          <reference field="14" count="1">
            <x v="200"/>
          </reference>
          <reference field="16" count="1" selected="0">
            <x v="0"/>
          </reference>
        </references>
      </pivotArea>
    </format>
    <format dxfId="872">
      <pivotArea dataOnly="0" labelOnly="1" fieldPosition="0">
        <references count="3">
          <reference field="12" count="1" selected="0">
            <x v="103"/>
          </reference>
          <reference field="14" count="1">
            <x v="201"/>
          </reference>
          <reference field="16" count="1" selected="0">
            <x v="0"/>
          </reference>
        </references>
      </pivotArea>
    </format>
    <format dxfId="871">
      <pivotArea dataOnly="0" labelOnly="1" fieldPosition="0">
        <references count="3">
          <reference field="12" count="1" selected="0">
            <x v="104"/>
          </reference>
          <reference field="14" count="1">
            <x v="202"/>
          </reference>
          <reference field="16" count="1" selected="0">
            <x v="0"/>
          </reference>
        </references>
      </pivotArea>
    </format>
    <format dxfId="870">
      <pivotArea dataOnly="0" labelOnly="1" fieldPosition="0">
        <references count="3">
          <reference field="12" count="1" selected="0">
            <x v="105"/>
          </reference>
          <reference field="14" count="3">
            <x v="205"/>
            <x v="206"/>
            <x v="207"/>
          </reference>
          <reference field="16" count="1" selected="0">
            <x v="0"/>
          </reference>
        </references>
      </pivotArea>
    </format>
    <format dxfId="869">
      <pivotArea dataOnly="0" labelOnly="1" fieldPosition="0">
        <references count="3">
          <reference field="12" count="1" selected="0">
            <x v="106"/>
          </reference>
          <reference field="14" count="1">
            <x v="97"/>
          </reference>
          <reference field="16" count="1" selected="0">
            <x v="0"/>
          </reference>
        </references>
      </pivotArea>
    </format>
    <format dxfId="868">
      <pivotArea dataOnly="0" labelOnly="1" fieldPosition="0">
        <references count="3">
          <reference field="12" count="1" selected="0">
            <x v="107"/>
          </reference>
          <reference field="14" count="1">
            <x v="208"/>
          </reference>
          <reference field="16" count="1" selected="0">
            <x v="0"/>
          </reference>
        </references>
      </pivotArea>
    </format>
    <format dxfId="867">
      <pivotArea dataOnly="0" labelOnly="1" fieldPosition="0">
        <references count="3">
          <reference field="12" count="1" selected="0">
            <x v="6"/>
          </reference>
          <reference field="14" count="3">
            <x v="30"/>
            <x v="31"/>
            <x v="32"/>
          </reference>
          <reference field="16" count="1" selected="0">
            <x v="1"/>
          </reference>
        </references>
      </pivotArea>
    </format>
    <format dxfId="866">
      <pivotArea dataOnly="0" labelOnly="1" fieldPosition="0">
        <references count="3">
          <reference field="12" count="1" selected="0">
            <x v="7"/>
          </reference>
          <reference field="14" count="2">
            <x v="33"/>
            <x v="34"/>
          </reference>
          <reference field="16" count="1" selected="0">
            <x v="1"/>
          </reference>
        </references>
      </pivotArea>
    </format>
    <format dxfId="865">
      <pivotArea dataOnly="0" labelOnly="1" fieldPosition="0">
        <references count="3">
          <reference field="12" count="1" selected="0">
            <x v="9"/>
          </reference>
          <reference field="14" count="1">
            <x v="36"/>
          </reference>
          <reference field="16" count="1" selected="0">
            <x v="1"/>
          </reference>
        </references>
      </pivotArea>
    </format>
    <format dxfId="864">
      <pivotArea dataOnly="0" labelOnly="1" fieldPosition="0">
        <references count="3">
          <reference field="12" count="1" selected="0">
            <x v="13"/>
          </reference>
          <reference field="14" count="1">
            <x v="116"/>
          </reference>
          <reference field="16" count="1" selected="0">
            <x v="1"/>
          </reference>
        </references>
      </pivotArea>
    </format>
    <format dxfId="863">
      <pivotArea dataOnly="0" labelOnly="1" fieldPosition="0">
        <references count="3">
          <reference field="12" count="1" selected="0">
            <x v="19"/>
          </reference>
          <reference field="14" count="2">
            <x v="23"/>
            <x v="24"/>
          </reference>
          <reference field="16" count="1" selected="0">
            <x v="1"/>
          </reference>
        </references>
      </pivotArea>
    </format>
    <format dxfId="862">
      <pivotArea dataOnly="0" labelOnly="1" fieldPosition="0">
        <references count="3">
          <reference field="12" count="1" selected="0">
            <x v="48"/>
          </reference>
          <reference field="14" count="1">
            <x v="108"/>
          </reference>
          <reference field="16" count="1" selected="0">
            <x v="1"/>
          </reference>
        </references>
      </pivotArea>
    </format>
    <format dxfId="861">
      <pivotArea dataOnly="0" labelOnly="1" fieldPosition="0">
        <references count="3">
          <reference field="12" count="1" selected="0">
            <x v="61"/>
          </reference>
          <reference field="14" count="3">
            <x v="127"/>
            <x v="128"/>
            <x v="190"/>
          </reference>
          <reference field="16" count="1" selected="0">
            <x v="1"/>
          </reference>
        </references>
      </pivotArea>
    </format>
    <format dxfId="860">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859">
      <pivotArea dataOnly="0" labelOnly="1" fieldPosition="0">
        <references count="3">
          <reference field="12" count="1" selected="0">
            <x v="63"/>
          </reference>
          <reference field="14" count="1">
            <x v="193"/>
          </reference>
          <reference field="16" count="1" selected="0">
            <x v="1"/>
          </reference>
        </references>
      </pivotArea>
    </format>
    <format dxfId="858">
      <pivotArea dataOnly="0" labelOnly="1" fieldPosition="0">
        <references count="3">
          <reference field="12" count="1" selected="0">
            <x v="64"/>
          </reference>
          <reference field="14" count="3">
            <x v="194"/>
            <x v="195"/>
            <x v="196"/>
          </reference>
          <reference field="16" count="1" selected="0">
            <x v="1"/>
          </reference>
        </references>
      </pivotArea>
    </format>
    <format dxfId="857">
      <pivotArea dataOnly="0" labelOnly="1" fieldPosition="0">
        <references count="3">
          <reference field="12" count="1" selected="0">
            <x v="75"/>
          </reference>
          <reference field="14" count="1">
            <x v="86"/>
          </reference>
          <reference field="16" count="1" selected="0">
            <x v="1"/>
          </reference>
        </references>
      </pivotArea>
    </format>
    <format dxfId="856">
      <pivotArea dataOnly="0" labelOnly="1" fieldPosition="0">
        <references count="3">
          <reference field="12" count="1" selected="0">
            <x v="77"/>
          </reference>
          <reference field="14" count="1">
            <x v="223"/>
          </reference>
          <reference field="16" count="1" selected="0">
            <x v="1"/>
          </reference>
        </references>
      </pivotArea>
    </format>
    <format dxfId="855">
      <pivotArea dataOnly="0" labelOnly="1" fieldPosition="0">
        <references count="3">
          <reference field="12" count="1" selected="0">
            <x v="101"/>
          </reference>
          <reference field="14" count="6">
            <x v="0"/>
            <x v="134"/>
            <x v="135"/>
            <x v="136"/>
            <x v="137"/>
            <x v="191"/>
          </reference>
          <reference field="16" count="1" selected="0">
            <x v="1"/>
          </reference>
        </references>
      </pivotArea>
    </format>
    <format dxfId="854">
      <pivotArea dataOnly="0" labelOnly="1" fieldPosition="0">
        <references count="3">
          <reference field="12" count="1" selected="0">
            <x v="103"/>
          </reference>
          <reference field="14" count="1">
            <x v="201"/>
          </reference>
          <reference field="16" count="1" selected="0">
            <x v="1"/>
          </reference>
        </references>
      </pivotArea>
    </format>
    <format dxfId="853">
      <pivotArea dataOnly="0" labelOnly="1" fieldPosition="0">
        <references count="3">
          <reference field="12" count="1" selected="0">
            <x v="111"/>
          </reference>
          <reference field="14" count="1">
            <x v="220"/>
          </reference>
          <reference field="16" count="1" selected="0">
            <x v="1"/>
          </reference>
        </references>
      </pivotArea>
    </format>
    <format dxfId="852">
      <pivotArea dataOnly="0" labelOnly="1" fieldPosition="0">
        <references count="3">
          <reference field="12" count="1" selected="0">
            <x v="112"/>
          </reference>
          <reference field="14" count="1">
            <x v="221"/>
          </reference>
          <reference field="16" count="1" selected="0">
            <x v="1"/>
          </reference>
        </references>
      </pivotArea>
    </format>
    <format dxfId="851">
      <pivotArea dataOnly="0" labelOnly="1" fieldPosition="0">
        <references count="3">
          <reference field="12" count="1" selected="0">
            <x v="113"/>
          </reference>
          <reference field="14" count="1">
            <x v="222"/>
          </reference>
          <reference field="16" count="1" selected="0">
            <x v="1"/>
          </reference>
        </references>
      </pivotArea>
    </format>
    <format dxfId="850">
      <pivotArea dataOnly="0" labelOnly="1" fieldPosition="0">
        <references count="3">
          <reference field="12" count="1" selected="0">
            <x v="5"/>
          </reference>
          <reference field="14" count="5">
            <x v="43"/>
            <x v="55"/>
            <x v="209"/>
            <x v="210"/>
            <x v="211"/>
          </reference>
          <reference field="16" count="1" selected="0">
            <x v="2"/>
          </reference>
        </references>
      </pivotArea>
    </format>
    <format dxfId="849">
      <pivotArea dataOnly="0" labelOnly="1" fieldPosition="0">
        <references count="3">
          <reference field="12" count="1" selected="0">
            <x v="26"/>
          </reference>
          <reference field="14" count="1">
            <x v="109"/>
          </reference>
          <reference field="16" count="1" selected="0">
            <x v="2"/>
          </reference>
        </references>
      </pivotArea>
    </format>
    <format dxfId="848">
      <pivotArea dataOnly="0" labelOnly="1" fieldPosition="0">
        <references count="3">
          <reference field="12" count="1" selected="0">
            <x v="48"/>
          </reference>
          <reference field="14" count="1">
            <x v="108"/>
          </reference>
          <reference field="16" count="1" selected="0">
            <x v="2"/>
          </reference>
        </references>
      </pivotArea>
    </format>
    <format dxfId="847">
      <pivotArea dataOnly="0" labelOnly="1" fieldPosition="0">
        <references count="3">
          <reference field="12" count="1" selected="0">
            <x v="61"/>
          </reference>
          <reference field="14" count="3">
            <x v="127"/>
            <x v="128"/>
            <x v="190"/>
          </reference>
          <reference field="16" count="1" selected="0">
            <x v="2"/>
          </reference>
        </references>
      </pivotArea>
    </format>
    <format dxfId="846">
      <pivotArea dataOnly="0" labelOnly="1" fieldPosition="0">
        <references count="3">
          <reference field="12" count="1" selected="0">
            <x v="62"/>
          </reference>
          <reference field="14" count="5">
            <x v="129"/>
            <x v="130"/>
            <x v="131"/>
            <x v="132"/>
            <x v="133"/>
          </reference>
          <reference field="16" count="1" selected="0">
            <x v="2"/>
          </reference>
        </references>
      </pivotArea>
    </format>
    <format dxfId="845">
      <pivotArea dataOnly="0" labelOnly="1" fieldPosition="0">
        <references count="3">
          <reference field="12" count="1" selected="0">
            <x v="63"/>
          </reference>
          <reference field="14" count="1">
            <x v="193"/>
          </reference>
          <reference field="16" count="1" selected="0">
            <x v="2"/>
          </reference>
        </references>
      </pivotArea>
    </format>
    <format dxfId="844">
      <pivotArea dataOnly="0" labelOnly="1" fieldPosition="0">
        <references count="3">
          <reference field="12" count="1" selected="0">
            <x v="64"/>
          </reference>
          <reference field="14" count="3">
            <x v="194"/>
            <x v="195"/>
            <x v="196"/>
          </reference>
          <reference field="16" count="1" selected="0">
            <x v="2"/>
          </reference>
        </references>
      </pivotArea>
    </format>
    <format dxfId="843">
      <pivotArea dataOnly="0" labelOnly="1" fieldPosition="0">
        <references count="3">
          <reference field="12" count="1" selected="0">
            <x v="66"/>
          </reference>
          <reference field="14" count="2">
            <x v="152"/>
            <x v="153"/>
          </reference>
          <reference field="16" count="1" selected="0">
            <x v="2"/>
          </reference>
        </references>
      </pivotArea>
    </format>
    <format dxfId="842">
      <pivotArea dataOnly="0" labelOnly="1" fieldPosition="0">
        <references count="3">
          <reference field="12" count="1" selected="0">
            <x v="70"/>
          </reference>
          <reference field="14" count="1">
            <x v="212"/>
          </reference>
          <reference field="16" count="1" selected="0">
            <x v="2"/>
          </reference>
        </references>
      </pivotArea>
    </format>
    <format dxfId="841">
      <pivotArea dataOnly="0" labelOnly="1" fieldPosition="0">
        <references count="3">
          <reference field="12" count="1" selected="0">
            <x v="72"/>
          </reference>
          <reference field="14" count="1">
            <x v="151"/>
          </reference>
          <reference field="16" count="1" selected="0">
            <x v="2"/>
          </reference>
        </references>
      </pivotArea>
    </format>
    <format dxfId="840">
      <pivotArea dataOnly="0" labelOnly="1" fieldPosition="0">
        <references count="3">
          <reference field="12" count="1" selected="0">
            <x v="75"/>
          </reference>
          <reference field="14" count="1">
            <x v="218"/>
          </reference>
          <reference field="16" count="1" selected="0">
            <x v="2"/>
          </reference>
        </references>
      </pivotArea>
    </format>
    <format dxfId="839">
      <pivotArea dataOnly="0" labelOnly="1" fieldPosition="0">
        <references count="3">
          <reference field="12" count="1" selected="0">
            <x v="101"/>
          </reference>
          <reference field="14" count="6">
            <x v="0"/>
            <x v="134"/>
            <x v="135"/>
            <x v="136"/>
            <x v="137"/>
            <x v="191"/>
          </reference>
          <reference field="16" count="1" selected="0">
            <x v="2"/>
          </reference>
        </references>
      </pivotArea>
    </format>
    <format dxfId="838">
      <pivotArea dataOnly="0" labelOnly="1" fieldPosition="0">
        <references count="3">
          <reference field="12" count="1" selected="0">
            <x v="103"/>
          </reference>
          <reference field="14" count="1">
            <x v="201"/>
          </reference>
          <reference field="16" count="1" selected="0">
            <x v="2"/>
          </reference>
        </references>
      </pivotArea>
    </format>
    <format dxfId="837">
      <pivotArea dataOnly="0" labelOnly="1" fieldPosition="0">
        <references count="3">
          <reference field="12" count="1" selected="0">
            <x v="108"/>
          </reference>
          <reference field="14" count="1">
            <x v="213"/>
          </reference>
          <reference field="16" count="1" selected="0">
            <x v="2"/>
          </reference>
        </references>
      </pivotArea>
    </format>
    <format dxfId="836">
      <pivotArea dataOnly="0" labelOnly="1" fieldPosition="0">
        <references count="3">
          <reference field="12" count="1" selected="0">
            <x v="109"/>
          </reference>
          <reference field="14" count="4">
            <x v="214"/>
            <x v="215"/>
            <x v="216"/>
            <x v="217"/>
          </reference>
          <reference field="16" count="1" selected="0">
            <x v="2"/>
          </reference>
        </references>
      </pivotArea>
    </format>
    <format dxfId="835">
      <pivotArea dataOnly="0" labelOnly="1" fieldPosition="0">
        <references count="3">
          <reference field="12" count="1" selected="0">
            <x v="110"/>
          </reference>
          <reference field="14" count="1">
            <x v="219"/>
          </reference>
          <reference field="16" count="1" selected="0">
            <x v="2"/>
          </reference>
        </references>
      </pivotArea>
    </format>
    <format dxfId="834">
      <pivotArea dataOnly="0" labelOnly="1" fieldPosition="0">
        <references count="3">
          <reference field="12" count="1" selected="0">
            <x v="111"/>
          </reference>
          <reference field="14" count="1">
            <x v="220"/>
          </reference>
          <reference field="16" count="1" selected="0">
            <x v="2"/>
          </reference>
        </references>
      </pivotArea>
    </format>
    <format dxfId="833">
      <pivotArea dataOnly="0" labelOnly="1" fieldPosition="0">
        <references count="3">
          <reference field="12" count="1" selected="0">
            <x v="15"/>
          </reference>
          <reference field="14" count="1">
            <x v="40"/>
          </reference>
          <reference field="16" count="1" selected="0">
            <x v="3"/>
          </reference>
        </references>
      </pivotArea>
    </format>
    <format dxfId="832">
      <pivotArea dataOnly="0" labelOnly="1" fieldPosition="0">
        <references count="3">
          <reference field="12" count="1" selected="0">
            <x v="17"/>
          </reference>
          <reference field="14" count="1">
            <x v="230"/>
          </reference>
          <reference field="16" count="1" selected="0">
            <x v="3"/>
          </reference>
        </references>
      </pivotArea>
    </format>
    <format dxfId="831">
      <pivotArea dataOnly="0" labelOnly="1" fieldPosition="0">
        <references count="3">
          <reference field="12" count="1" selected="0">
            <x v="46"/>
          </reference>
          <reference field="14" count="1">
            <x v="99"/>
          </reference>
          <reference field="16" count="1" selected="0">
            <x v="3"/>
          </reference>
        </references>
      </pivotArea>
    </format>
    <format dxfId="830">
      <pivotArea dataOnly="0" labelOnly="1" fieldPosition="0">
        <references count="3">
          <reference field="12" count="1" selected="0">
            <x v="48"/>
          </reference>
          <reference field="14" count="1">
            <x v="108"/>
          </reference>
          <reference field="16" count="1" selected="0">
            <x v="3"/>
          </reference>
        </references>
      </pivotArea>
    </format>
    <format dxfId="829">
      <pivotArea dataOnly="0" labelOnly="1" fieldPosition="0">
        <references count="3">
          <reference field="12" count="1" selected="0">
            <x v="58"/>
          </reference>
          <reference field="14" count="1">
            <x v="98"/>
          </reference>
          <reference field="16" count="1" selected="0">
            <x v="3"/>
          </reference>
        </references>
      </pivotArea>
    </format>
    <format dxfId="828">
      <pivotArea dataOnly="0" labelOnly="1" fieldPosition="0">
        <references count="3">
          <reference field="12" count="1" selected="0">
            <x v="59"/>
          </reference>
          <reference field="14" count="1">
            <x v="97"/>
          </reference>
          <reference field="16" count="1" selected="0">
            <x v="3"/>
          </reference>
        </references>
      </pivotArea>
    </format>
    <format dxfId="827">
      <pivotArea dataOnly="0" labelOnly="1" fieldPosition="0">
        <references count="3">
          <reference field="12" count="1" selected="0">
            <x v="60"/>
          </reference>
          <reference field="14" count="1">
            <x v="112"/>
          </reference>
          <reference field="16" count="1" selected="0">
            <x v="3"/>
          </reference>
        </references>
      </pivotArea>
    </format>
    <format dxfId="826">
      <pivotArea dataOnly="0" labelOnly="1" fieldPosition="0">
        <references count="3">
          <reference field="12" count="1" selected="0">
            <x v="61"/>
          </reference>
          <reference field="14" count="3">
            <x v="127"/>
            <x v="128"/>
            <x v="190"/>
          </reference>
          <reference field="16" count="1" selected="0">
            <x v="3"/>
          </reference>
        </references>
      </pivotArea>
    </format>
    <format dxfId="825">
      <pivotArea dataOnly="0" labelOnly="1" fieldPosition="0">
        <references count="3">
          <reference field="12" count="1" selected="0">
            <x v="62"/>
          </reference>
          <reference field="14" count="6">
            <x v="129"/>
            <x v="130"/>
            <x v="131"/>
            <x v="132"/>
            <x v="133"/>
            <x v="156"/>
          </reference>
          <reference field="16" count="1" selected="0">
            <x v="3"/>
          </reference>
        </references>
      </pivotArea>
    </format>
    <format dxfId="824">
      <pivotArea dataOnly="0" labelOnly="1" fieldPosition="0">
        <references count="3">
          <reference field="12" count="1" selected="0">
            <x v="63"/>
          </reference>
          <reference field="14" count="1">
            <x v="193"/>
          </reference>
          <reference field="16" count="1" selected="0">
            <x v="3"/>
          </reference>
        </references>
      </pivotArea>
    </format>
    <format dxfId="823">
      <pivotArea dataOnly="0" labelOnly="1" fieldPosition="0">
        <references count="3">
          <reference field="12" count="1" selected="0">
            <x v="64"/>
          </reference>
          <reference field="14" count="3">
            <x v="194"/>
            <x v="195"/>
            <x v="196"/>
          </reference>
          <reference field="16" count="1" selected="0">
            <x v="3"/>
          </reference>
        </references>
      </pivotArea>
    </format>
    <format dxfId="822">
      <pivotArea dataOnly="0" labelOnly="1" fieldPosition="0">
        <references count="3">
          <reference field="12" count="1" selected="0">
            <x v="80"/>
          </reference>
          <reference field="14" count="2">
            <x v="160"/>
            <x v="227"/>
          </reference>
          <reference field="16" count="1" selected="0">
            <x v="3"/>
          </reference>
        </references>
      </pivotArea>
    </format>
    <format dxfId="821">
      <pivotArea dataOnly="0" labelOnly="1" fieldPosition="0">
        <references count="3">
          <reference field="12" count="1" selected="0">
            <x v="101"/>
          </reference>
          <reference field="14" count="7">
            <x v="0"/>
            <x v="134"/>
            <x v="135"/>
            <x v="136"/>
            <x v="137"/>
            <x v="157"/>
            <x v="224"/>
          </reference>
          <reference field="16" count="1" selected="0">
            <x v="3"/>
          </reference>
        </references>
      </pivotArea>
    </format>
    <format dxfId="820">
      <pivotArea dataOnly="0" labelOnly="1" fieldPosition="0">
        <references count="3">
          <reference field="12" count="1" selected="0">
            <x v="103"/>
          </reference>
          <reference field="14" count="1">
            <x v="201"/>
          </reference>
          <reference field="16" count="1" selected="0">
            <x v="3"/>
          </reference>
        </references>
      </pivotArea>
    </format>
    <format dxfId="819">
      <pivotArea dataOnly="0" labelOnly="1" fieldPosition="0">
        <references count="3">
          <reference field="12" count="1" selected="0">
            <x v="111"/>
          </reference>
          <reference field="14" count="1">
            <x v="220"/>
          </reference>
          <reference field="16" count="1" selected="0">
            <x v="3"/>
          </reference>
        </references>
      </pivotArea>
    </format>
    <format dxfId="818">
      <pivotArea dataOnly="0" labelOnly="1" fieldPosition="0">
        <references count="3">
          <reference field="12" count="1" selected="0">
            <x v="114"/>
          </reference>
          <reference field="14" count="3">
            <x v="193"/>
            <x v="196"/>
            <x v="225"/>
          </reference>
          <reference field="16" count="1" selected="0">
            <x v="3"/>
          </reference>
        </references>
      </pivotArea>
    </format>
    <format dxfId="817">
      <pivotArea dataOnly="0" labelOnly="1" fieldPosition="0">
        <references count="3">
          <reference field="12" count="1" selected="0">
            <x v="115"/>
          </reference>
          <reference field="14" count="1">
            <x v="38"/>
          </reference>
          <reference field="16" count="1" selected="0">
            <x v="3"/>
          </reference>
        </references>
      </pivotArea>
    </format>
    <format dxfId="816">
      <pivotArea dataOnly="0" labelOnly="1" fieldPosition="0">
        <references count="3">
          <reference field="12" count="1" selected="0">
            <x v="116"/>
          </reference>
          <reference field="14" count="1">
            <x v="57"/>
          </reference>
          <reference field="16" count="1" selected="0">
            <x v="3"/>
          </reference>
        </references>
      </pivotArea>
    </format>
    <format dxfId="815">
      <pivotArea dataOnly="0" labelOnly="1" fieldPosition="0">
        <references count="3">
          <reference field="12" count="1" selected="0">
            <x v="117"/>
          </reference>
          <reference field="14" count="1">
            <x v="226"/>
          </reference>
          <reference field="16" count="1" selected="0">
            <x v="3"/>
          </reference>
        </references>
      </pivotArea>
    </format>
    <format dxfId="814">
      <pivotArea dataOnly="0" labelOnly="1" fieldPosition="0">
        <references count="3">
          <reference field="12" count="1" selected="0">
            <x v="118"/>
          </reference>
          <reference field="14" count="1">
            <x v="228"/>
          </reference>
          <reference field="16" count="1" selected="0">
            <x v="3"/>
          </reference>
        </references>
      </pivotArea>
    </format>
    <format dxfId="813">
      <pivotArea dataOnly="0" labelOnly="1" fieldPosition="0">
        <references count="3">
          <reference field="12" count="1" selected="0">
            <x v="119"/>
          </reference>
          <reference field="14" count="1">
            <x v="229"/>
          </reference>
          <reference field="16" count="1" selected="0">
            <x v="3"/>
          </reference>
        </references>
      </pivotArea>
    </format>
    <format dxfId="812">
      <pivotArea dataOnly="0" labelOnly="1" fieldPosition="0">
        <references count="3">
          <reference field="12" count="1" selected="0">
            <x v="120"/>
          </reference>
          <reference field="14" count="1">
            <x v="231"/>
          </reference>
          <reference field="16" count="1" selected="0">
            <x v="3"/>
          </reference>
        </references>
      </pivotArea>
    </format>
    <format dxfId="811">
      <pivotArea dataOnly="0" labelOnly="1" fieldPosition="0">
        <references count="3">
          <reference field="12" count="1" selected="0">
            <x v="39"/>
          </reference>
          <reference field="14" count="1">
            <x v="162"/>
          </reference>
          <reference field="16" count="1" selected="0">
            <x v="4"/>
          </reference>
        </references>
      </pivotArea>
    </format>
    <format dxfId="810">
      <pivotArea dataOnly="0" labelOnly="1" fieldPosition="0">
        <references count="3">
          <reference field="12" count="1" selected="0">
            <x v="81"/>
          </reference>
          <reference field="14" count="1">
            <x v="163"/>
          </reference>
          <reference field="16" count="1" selected="0">
            <x v="4"/>
          </reference>
        </references>
      </pivotArea>
    </format>
    <format dxfId="809">
      <pivotArea dataOnly="0" labelOnly="1" fieldPosition="0">
        <references count="3">
          <reference field="12" count="1" selected="0">
            <x v="82"/>
          </reference>
          <reference field="14" count="1">
            <x v="164"/>
          </reference>
          <reference field="16" count="1" selected="0">
            <x v="4"/>
          </reference>
        </references>
      </pivotArea>
    </format>
    <format dxfId="808">
      <pivotArea dataOnly="0" labelOnly="1" fieldPosition="0">
        <references count="3">
          <reference field="12" count="1" selected="0">
            <x v="83"/>
          </reference>
          <reference field="14" count="3">
            <x v="165"/>
            <x v="166"/>
            <x v="232"/>
          </reference>
          <reference field="16" count="1" selected="0">
            <x v="4"/>
          </reference>
        </references>
      </pivotArea>
    </format>
    <format dxfId="807">
      <pivotArea dataOnly="0" labelOnly="1" fieldPosition="0">
        <references count="3">
          <reference field="12" count="1" selected="0">
            <x v="84"/>
          </reference>
          <reference field="14" count="1">
            <x v="167"/>
          </reference>
          <reference field="16" count="1" selected="0">
            <x v="4"/>
          </reference>
        </references>
      </pivotArea>
    </format>
    <format dxfId="806">
      <pivotArea dataOnly="0" labelOnly="1" fieldPosition="0">
        <references count="3">
          <reference field="12" count="1" selected="0">
            <x v="85"/>
          </reference>
          <reference field="14" count="1">
            <x v="128"/>
          </reference>
          <reference field="16" count="1" selected="0">
            <x v="4"/>
          </reference>
        </references>
      </pivotArea>
    </format>
    <format dxfId="805">
      <pivotArea dataOnly="0" labelOnly="1" fieldPosition="0">
        <references count="3">
          <reference field="12" count="1" selected="0">
            <x v="10"/>
          </reference>
          <reference field="14" count="5">
            <x v="2"/>
            <x v="4"/>
            <x v="7"/>
            <x v="8"/>
            <x v="12"/>
          </reference>
          <reference field="16" count="1" selected="0">
            <x v="5"/>
          </reference>
        </references>
      </pivotArea>
    </format>
    <format dxfId="804">
      <pivotArea dataOnly="0" labelOnly="1" fieldPosition="0">
        <references count="3">
          <reference field="12" count="1" selected="0">
            <x v="11"/>
          </reference>
          <reference field="14" count="2">
            <x v="1"/>
            <x v="3"/>
          </reference>
          <reference field="16" count="1" selected="0">
            <x v="5"/>
          </reference>
        </references>
      </pivotArea>
    </format>
    <format dxfId="803">
      <pivotArea dataOnly="0" labelOnly="1" fieldPosition="0">
        <references count="3">
          <reference field="12" count="1" selected="0">
            <x v="16"/>
          </reference>
          <reference field="14" count="3">
            <x v="25"/>
            <x v="28"/>
            <x v="41"/>
          </reference>
          <reference field="16" count="1" selected="0">
            <x v="5"/>
          </reference>
        </references>
      </pivotArea>
    </format>
    <format dxfId="802">
      <pivotArea dataOnly="0" labelOnly="1" fieldPosition="0">
        <references count="3">
          <reference field="12" count="1" selected="0">
            <x v="20"/>
          </reference>
          <reference field="14" count="3">
            <x v="239"/>
            <x v="240"/>
            <x v="241"/>
          </reference>
          <reference field="16" count="1" selected="0">
            <x v="5"/>
          </reference>
        </references>
      </pivotArea>
    </format>
    <format dxfId="801">
      <pivotArea dataOnly="0" labelOnly="1" fieldPosition="0">
        <references count="3">
          <reference field="12" count="1" selected="0">
            <x v="54"/>
          </reference>
          <reference field="14" count="2">
            <x v="49"/>
            <x v="245"/>
          </reference>
          <reference field="16" count="1" selected="0">
            <x v="5"/>
          </reference>
        </references>
      </pivotArea>
    </format>
    <format dxfId="800">
      <pivotArea dataOnly="0" labelOnly="1" fieldPosition="0">
        <references count="3">
          <reference field="12" count="1" selected="0">
            <x v="85"/>
          </reference>
          <reference field="14" count="3">
            <x v="127"/>
            <x v="128"/>
            <x v="190"/>
          </reference>
          <reference field="16" count="1" selected="0">
            <x v="5"/>
          </reference>
        </references>
      </pivotArea>
    </format>
    <format dxfId="799">
      <pivotArea dataOnly="0" labelOnly="1" fieldPosition="0">
        <references count="3">
          <reference field="12" count="1" selected="0">
            <x v="122"/>
          </reference>
          <reference field="14" count="3">
            <x v="242"/>
            <x v="243"/>
            <x v="244"/>
          </reference>
          <reference field="16" count="1" selected="0">
            <x v="5"/>
          </reference>
        </references>
      </pivotArea>
    </format>
    <format dxfId="798">
      <pivotArea dataOnly="0" labelOnly="1" fieldPosition="0">
        <references count="3">
          <reference field="12" count="1" selected="0">
            <x v="8"/>
          </reference>
          <reference field="14" count="1">
            <x v="236"/>
          </reference>
          <reference field="16" count="1" selected="0">
            <x v="6"/>
          </reference>
        </references>
      </pivotArea>
    </format>
    <format dxfId="797">
      <pivotArea dataOnly="0" labelOnly="1" fieldPosition="0">
        <references count="3">
          <reference field="12" count="1" selected="0">
            <x v="21"/>
          </reference>
          <reference field="14" count="2">
            <x v="237"/>
            <x v="238"/>
          </reference>
          <reference field="16" count="1" selected="0">
            <x v="6"/>
          </reference>
        </references>
      </pivotArea>
    </format>
    <format dxfId="796">
      <pivotArea dataOnly="0" labelOnly="1" fieldPosition="0">
        <references count="3">
          <reference field="12" count="1" selected="0">
            <x v="32"/>
          </reference>
          <reference field="14" count="1">
            <x v="235"/>
          </reference>
          <reference field="16" count="1" selected="0">
            <x v="6"/>
          </reference>
        </references>
      </pivotArea>
    </format>
    <format dxfId="795">
      <pivotArea dataOnly="0" labelOnly="1" fieldPosition="0">
        <references count="3">
          <reference field="12" count="1" selected="0">
            <x v="34"/>
          </reference>
          <reference field="14" count="1">
            <x v="234"/>
          </reference>
          <reference field="16" count="1" selected="0">
            <x v="6"/>
          </reference>
        </references>
      </pivotArea>
    </format>
    <format dxfId="794">
      <pivotArea dataOnly="0" labelOnly="1" fieldPosition="0">
        <references count="3">
          <reference field="12" count="1" selected="0">
            <x v="35"/>
          </reference>
          <reference field="14" count="1">
            <x v="233"/>
          </reference>
          <reference field="16" count="1" selected="0">
            <x v="6"/>
          </reference>
        </references>
      </pivotArea>
    </format>
    <format dxfId="793">
      <pivotArea dataOnly="0" labelOnly="1" fieldPosition="0">
        <references count="3">
          <reference field="12" count="1" selected="0">
            <x v="44"/>
          </reference>
          <reference field="14" count="1">
            <x v="105"/>
          </reference>
          <reference field="16" count="1" selected="0">
            <x v="6"/>
          </reference>
        </references>
      </pivotArea>
    </format>
    <format dxfId="792">
      <pivotArea dataOnly="0" labelOnly="1" fieldPosition="0">
        <references count="3">
          <reference field="12" count="1" selected="0">
            <x v="56"/>
          </reference>
          <reference field="14" count="2">
            <x v="10"/>
            <x v="11"/>
          </reference>
          <reference field="16" count="1" selected="0">
            <x v="6"/>
          </reference>
        </references>
      </pivotArea>
    </format>
    <format dxfId="791">
      <pivotArea dataOnly="0" labelOnly="1" fieldPosition="0">
        <references count="3">
          <reference field="12" count="1" selected="0">
            <x v="85"/>
          </reference>
          <reference field="14" count="3">
            <x v="127"/>
            <x v="128"/>
            <x v="190"/>
          </reference>
          <reference field="16" count="1" selected="0">
            <x v="6"/>
          </reference>
        </references>
      </pivotArea>
    </format>
    <format dxfId="790">
      <pivotArea dataOnly="0" labelOnly="1" fieldPosition="0">
        <references count="3">
          <reference field="12" count="1" selected="0">
            <x v="121"/>
          </reference>
          <reference field="14" count="3">
            <x v="194"/>
            <x v="195"/>
            <x v="196"/>
          </reference>
          <reference field="16" count="1" selected="0">
            <x v="6"/>
          </reference>
        </references>
      </pivotArea>
    </format>
    <format dxfId="789">
      <pivotArea dataOnly="0" labelOnly="1" fieldPosition="0">
        <references count="3">
          <reference field="12" count="1" selected="0">
            <x v="42"/>
          </reference>
          <reference field="14" count="1">
            <x v="51"/>
          </reference>
          <reference field="16" count="1" selected="0">
            <x v="7"/>
          </reference>
        </references>
      </pivotArea>
    </format>
    <format dxfId="788">
      <pivotArea dataOnly="0" labelOnly="1" fieldPosition="0">
        <references count="3">
          <reference field="12" count="1" selected="0">
            <x v="85"/>
          </reference>
          <reference field="14" count="3">
            <x v="127"/>
            <x v="128"/>
            <x v="190"/>
          </reference>
          <reference field="16" count="1" selected="0">
            <x v="7"/>
          </reference>
        </references>
      </pivotArea>
    </format>
    <format dxfId="787">
      <pivotArea dataOnly="0" labelOnly="1" fieldPosition="0">
        <references count="3">
          <reference field="12" count="1" selected="0">
            <x v="40"/>
          </reference>
          <reference field="14" count="6">
            <x v="13"/>
            <x v="14"/>
            <x v="15"/>
            <x v="16"/>
            <x v="17"/>
            <x v="171"/>
          </reference>
          <reference field="16" count="1" selected="0">
            <x v="8"/>
          </reference>
        </references>
      </pivotArea>
    </format>
    <format dxfId="786">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785">
      <pivotArea dataOnly="0" labelOnly="1" fieldPosition="0">
        <references count="3">
          <reference field="12" count="1" selected="0">
            <x v="57"/>
          </reference>
          <reference field="14" count="5">
            <x v="39"/>
            <x v="74"/>
            <x v="77"/>
            <x v="79"/>
            <x v="177"/>
          </reference>
          <reference field="16" count="1" selected="0">
            <x v="8"/>
          </reference>
        </references>
      </pivotArea>
    </format>
    <format dxfId="784">
      <pivotArea dataOnly="0" labelOnly="1" fieldPosition="0">
        <references count="3">
          <reference field="12" count="1" selected="0">
            <x v="85"/>
          </reference>
          <reference field="14" count="3">
            <x v="127"/>
            <x v="128"/>
            <x v="190"/>
          </reference>
          <reference field="16" count="1" selected="0">
            <x v="8"/>
          </reference>
        </references>
      </pivotArea>
    </format>
    <format dxfId="783">
      <pivotArea dataOnly="0" labelOnly="1" fieldPosition="0">
        <references count="3">
          <reference field="12" count="1" selected="0">
            <x v="87"/>
          </reference>
          <reference field="14" count="1">
            <x v="170"/>
          </reference>
          <reference field="16" count="1" selected="0">
            <x v="8"/>
          </reference>
        </references>
      </pivotArea>
    </format>
    <format dxfId="782">
      <pivotArea dataOnly="0" labelOnly="1" fieldPosition="0">
        <references count="3">
          <reference field="12" count="1" selected="0">
            <x v="88"/>
          </reference>
          <reference field="14" count="1">
            <x v="172"/>
          </reference>
          <reference field="16" count="1" selected="0">
            <x v="8"/>
          </reference>
        </references>
      </pivotArea>
    </format>
    <format dxfId="781">
      <pivotArea dataOnly="0" labelOnly="1" fieldPosition="0">
        <references count="3">
          <reference field="12" count="1" selected="0">
            <x v="90"/>
          </reference>
          <reference field="14" count="1">
            <x v="174"/>
          </reference>
          <reference field="16" count="1" selected="0">
            <x v="8"/>
          </reference>
        </references>
      </pivotArea>
    </format>
    <format dxfId="780">
      <pivotArea dataOnly="0" labelOnly="1" fieldPosition="0">
        <references count="3">
          <reference field="12" count="1" selected="0">
            <x v="92"/>
          </reference>
          <reference field="14" count="5">
            <x v="18"/>
            <x v="19"/>
            <x v="20"/>
            <x v="21"/>
            <x v="22"/>
          </reference>
          <reference field="16" count="1" selected="0">
            <x v="8"/>
          </reference>
        </references>
      </pivotArea>
    </format>
    <format dxfId="779">
      <pivotArea dataOnly="0" labelOnly="1" fieldPosition="0">
        <references count="3">
          <reference field="12" count="1" selected="0">
            <x v="93"/>
          </reference>
          <reference field="14" count="1">
            <x v="176"/>
          </reference>
          <reference field="16" count="1" selected="0">
            <x v="8"/>
          </reference>
        </references>
      </pivotArea>
    </format>
    <format dxfId="778">
      <pivotArea dataOnly="0" labelOnly="1" fieldPosition="0">
        <references count="3">
          <reference field="12" count="1" selected="0">
            <x v="95"/>
          </reference>
          <reference field="14" count="1">
            <x v="249"/>
          </reference>
          <reference field="16" count="1" selected="0">
            <x v="8"/>
          </reference>
        </references>
      </pivotArea>
    </format>
    <format dxfId="777">
      <pivotArea dataOnly="0" labelOnly="1" fieldPosition="0">
        <references count="3">
          <reference field="12" count="1" selected="0">
            <x v="123"/>
          </reference>
          <reference field="14" count="1">
            <x v="247"/>
          </reference>
          <reference field="16" count="1" selected="0">
            <x v="8"/>
          </reference>
        </references>
      </pivotArea>
    </format>
    <format dxfId="776">
      <pivotArea dataOnly="0" labelOnly="1" fieldPosition="0">
        <references count="3">
          <reference field="12" count="1" selected="0">
            <x v="124"/>
          </reference>
          <reference field="14" count="1">
            <x v="248"/>
          </reference>
          <reference field="16" count="1" selected="0">
            <x v="8"/>
          </reference>
        </references>
      </pivotArea>
    </format>
    <format dxfId="775">
      <pivotArea dataOnly="0" labelOnly="1" fieldPosition="0">
        <references count="3">
          <reference field="12" count="1" selected="0">
            <x v="125"/>
          </reference>
          <reference field="14" count="2">
            <x v="250"/>
            <x v="251"/>
          </reference>
          <reference field="16" count="1" selected="0">
            <x v="8"/>
          </reference>
        </references>
      </pivotArea>
    </format>
    <format dxfId="774">
      <pivotArea dataOnly="0" labelOnly="1" fieldPosition="0">
        <references count="3">
          <reference field="12" count="1" selected="0">
            <x v="24"/>
          </reference>
          <reference field="14" count="3">
            <x v="123"/>
            <x v="124"/>
            <x v="125"/>
          </reference>
          <reference field="16" count="1" selected="0">
            <x v="9"/>
          </reference>
        </references>
      </pivotArea>
    </format>
    <format dxfId="773">
      <pivotArea dataOnly="0" labelOnly="1" fieldPosition="0">
        <references count="3">
          <reference field="12" count="1" selected="0">
            <x v="27"/>
          </reference>
          <reference field="14" count="1">
            <x v="27"/>
          </reference>
          <reference field="16" count="1" selected="0">
            <x v="9"/>
          </reference>
        </references>
      </pivotArea>
    </format>
    <format dxfId="772">
      <pivotArea dataOnly="0" labelOnly="1" fieldPosition="0">
        <references count="3">
          <reference field="12" count="1" selected="0">
            <x v="28"/>
          </reference>
          <reference field="14" count="3">
            <x v="120"/>
            <x v="121"/>
            <x v="122"/>
          </reference>
          <reference field="16" count="1" selected="0">
            <x v="9"/>
          </reference>
        </references>
      </pivotArea>
    </format>
    <format dxfId="771">
      <pivotArea dataOnly="0" labelOnly="1" fieldPosition="0">
        <references count="3">
          <reference field="12" count="1" selected="0">
            <x v="29"/>
          </reference>
          <reference field="14" count="3">
            <x v="110"/>
            <x v="111"/>
            <x v="260"/>
          </reference>
          <reference field="16" count="1" selected="0">
            <x v="9"/>
          </reference>
        </references>
      </pivotArea>
    </format>
    <format dxfId="770">
      <pivotArea dataOnly="0" labelOnly="1" fieldPosition="0">
        <references count="3">
          <reference field="12" count="1" selected="0">
            <x v="30"/>
          </reference>
          <reference field="14" count="1">
            <x v="180"/>
          </reference>
          <reference field="16" count="1" selected="0">
            <x v="9"/>
          </reference>
        </references>
      </pivotArea>
    </format>
    <format dxfId="769">
      <pivotArea dataOnly="0" labelOnly="1" fieldPosition="0">
        <references count="3">
          <reference field="12" count="1" selected="0">
            <x v="33"/>
          </reference>
          <reference field="14" count="1">
            <x v="68"/>
          </reference>
          <reference field="16" count="1" selected="0">
            <x v="9"/>
          </reference>
        </references>
      </pivotArea>
    </format>
    <format dxfId="768">
      <pivotArea dataOnly="0" labelOnly="1" fieldPosition="0">
        <references count="3">
          <reference field="12" count="1" selected="0">
            <x v="36"/>
          </reference>
          <reference field="14" count="1">
            <x v="269"/>
          </reference>
          <reference field="16" count="1" selected="0">
            <x v="9"/>
          </reference>
        </references>
      </pivotArea>
    </format>
    <format dxfId="767">
      <pivotArea dataOnly="0" labelOnly="1" fieldPosition="0">
        <references count="3">
          <reference field="12" count="1" selected="0">
            <x v="43"/>
          </reference>
          <reference field="14" count="1">
            <x v="278"/>
          </reference>
          <reference field="16" count="1" selected="0">
            <x v="9"/>
          </reference>
        </references>
      </pivotArea>
    </format>
    <format dxfId="766">
      <pivotArea dataOnly="0" labelOnly="1" fieldPosition="0">
        <references count="3">
          <reference field="12" count="1" selected="0">
            <x v="53"/>
          </reference>
          <reference field="14" count="3">
            <x v="103"/>
            <x v="104"/>
            <x v="256"/>
          </reference>
          <reference field="16" count="1" selected="0">
            <x v="9"/>
          </reference>
        </references>
      </pivotArea>
    </format>
    <format dxfId="765">
      <pivotArea dataOnly="0" labelOnly="1" fieldPosition="0">
        <references count="3">
          <reference field="12" count="1" selected="0">
            <x v="55"/>
          </reference>
          <reference field="14" count="1">
            <x v="257"/>
          </reference>
          <reference field="16" count="1" selected="0">
            <x v="9"/>
          </reference>
        </references>
      </pivotArea>
    </format>
    <format dxfId="764">
      <pivotArea dataOnly="0" labelOnly="1" fieldPosition="0">
        <references count="3">
          <reference field="12" count="1" selected="0">
            <x v="85"/>
          </reference>
          <reference field="14" count="3">
            <x v="127"/>
            <x v="128"/>
            <x v="190"/>
          </reference>
          <reference field="16" count="1" selected="0">
            <x v="9"/>
          </reference>
        </references>
      </pivotArea>
    </format>
    <format dxfId="763">
      <pivotArea dataOnly="0" labelOnly="1" fieldPosition="0">
        <references count="3">
          <reference field="12" count="1" selected="0">
            <x v="95"/>
          </reference>
          <reference field="14" count="1">
            <x v="255"/>
          </reference>
          <reference field="16" count="1" selected="0">
            <x v="9"/>
          </reference>
        </references>
      </pivotArea>
    </format>
    <format dxfId="762">
      <pivotArea dataOnly="0" labelOnly="1" fieldPosition="0">
        <references count="3">
          <reference field="12" count="1" selected="0">
            <x v="96"/>
          </reference>
          <reference field="14" count="4">
            <x v="181"/>
            <x v="182"/>
            <x v="258"/>
            <x v="259"/>
          </reference>
          <reference field="16" count="1" selected="0">
            <x v="9"/>
          </reference>
        </references>
      </pivotArea>
    </format>
    <format dxfId="761">
      <pivotArea dataOnly="0" labelOnly="1" fieldPosition="0">
        <references count="3">
          <reference field="12" count="1" selected="0">
            <x v="98"/>
          </reference>
          <reference field="14" count="1">
            <x v="262"/>
          </reference>
          <reference field="16" count="1" selected="0">
            <x v="9"/>
          </reference>
        </references>
      </pivotArea>
    </format>
    <format dxfId="760">
      <pivotArea dataOnly="0" labelOnly="1" fieldPosition="0">
        <references count="3">
          <reference field="12" count="1" selected="0">
            <x v="99"/>
          </reference>
          <reference field="14" count="1">
            <x v="263"/>
          </reference>
          <reference field="16" count="1" selected="0">
            <x v="9"/>
          </reference>
        </references>
      </pivotArea>
    </format>
    <format dxfId="759">
      <pivotArea dataOnly="0" labelOnly="1" fieldPosition="0">
        <references count="3">
          <reference field="12" count="1" selected="0">
            <x v="126"/>
          </reference>
          <reference field="14" count="2">
            <x v="178"/>
            <x v="252"/>
          </reference>
          <reference field="16" count="1" selected="0">
            <x v="9"/>
          </reference>
        </references>
      </pivotArea>
    </format>
    <format dxfId="758">
      <pivotArea dataOnly="0" labelOnly="1" fieldPosition="0">
        <references count="3">
          <reference field="12" count="1" selected="0">
            <x v="127"/>
          </reference>
          <reference field="14" count="2">
            <x v="253"/>
            <x v="254"/>
          </reference>
          <reference field="16" count="1" selected="0">
            <x v="9"/>
          </reference>
        </references>
      </pivotArea>
    </format>
    <format dxfId="757">
      <pivotArea dataOnly="0" labelOnly="1" fieldPosition="0">
        <references count="3">
          <reference field="12" count="1" selected="0">
            <x v="128"/>
          </reference>
          <reference field="14" count="1">
            <x v="261"/>
          </reference>
          <reference field="16" count="1" selected="0">
            <x v="9"/>
          </reference>
        </references>
      </pivotArea>
    </format>
    <format dxfId="756">
      <pivotArea dataOnly="0" labelOnly="1" fieldPosition="0">
        <references count="3">
          <reference field="12" count="1" selected="0">
            <x v="129"/>
          </reference>
          <reference field="14" count="1">
            <x v="264"/>
          </reference>
          <reference field="16" count="1" selected="0">
            <x v="9"/>
          </reference>
        </references>
      </pivotArea>
    </format>
    <format dxfId="755">
      <pivotArea dataOnly="0" labelOnly="1" fieldPosition="0">
        <references count="3">
          <reference field="12" count="1" selected="0">
            <x v="130"/>
          </reference>
          <reference field="14" count="4">
            <x v="265"/>
            <x v="266"/>
            <x v="267"/>
            <x v="268"/>
          </reference>
          <reference field="16" count="1" selected="0">
            <x v="9"/>
          </reference>
        </references>
      </pivotArea>
    </format>
    <format dxfId="754">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753">
      <pivotArea dataOnly="0" labelOnly="1" fieldPosition="0">
        <references count="3">
          <reference field="12" count="1" selected="0">
            <x v="132"/>
          </reference>
          <reference field="14" count="1">
            <x v="276"/>
          </reference>
          <reference field="16" count="1" selected="0">
            <x v="9"/>
          </reference>
        </references>
      </pivotArea>
    </format>
    <format dxfId="752">
      <pivotArea field="16" type="button" dataOnly="0" labelOnly="1" outline="0" axis="axisRow" fieldPosition="0"/>
    </format>
    <format dxfId="751">
      <pivotArea dataOnly="0" labelOnly="1" fieldPosition="0">
        <references count="1">
          <reference field="16" count="0"/>
        </references>
      </pivotArea>
    </format>
    <format dxfId="750">
      <pivotArea dataOnly="0" labelOnly="1" grandRow="1" outline="0" fieldPosition="0"/>
    </format>
    <format dxfId="749">
      <pivotArea dataOnly="0" labelOnly="1" fieldPosition="0">
        <references count="2">
          <reference field="12" count="17">
            <x v="0"/>
            <x v="1"/>
            <x v="2"/>
            <x v="25"/>
            <x v="61"/>
            <x v="62"/>
            <x v="63"/>
            <x v="64"/>
            <x v="66"/>
            <x v="100"/>
            <x v="101"/>
            <x v="102"/>
            <x v="103"/>
            <x v="104"/>
            <x v="105"/>
            <x v="106"/>
            <x v="107"/>
          </reference>
          <reference field="16" count="1" selected="0">
            <x v="0"/>
          </reference>
        </references>
      </pivotArea>
    </format>
    <format dxfId="748">
      <pivotArea dataOnly="0" labelOnly="1" fieldPosition="0">
        <references count="2">
          <reference field="12" count="17">
            <x v="6"/>
            <x v="7"/>
            <x v="9"/>
            <x v="13"/>
            <x v="19"/>
            <x v="48"/>
            <x v="61"/>
            <x v="62"/>
            <x v="63"/>
            <x v="64"/>
            <x v="75"/>
            <x v="77"/>
            <x v="101"/>
            <x v="103"/>
            <x v="111"/>
            <x v="112"/>
            <x v="113"/>
          </reference>
          <reference field="16" count="1" selected="0">
            <x v="1"/>
          </reference>
        </references>
      </pivotArea>
    </format>
    <format dxfId="747">
      <pivotArea dataOnly="0" labelOnly="1" fieldPosition="0">
        <references count="2">
          <reference field="12" count="17">
            <x v="5"/>
            <x v="26"/>
            <x v="48"/>
            <x v="61"/>
            <x v="62"/>
            <x v="63"/>
            <x v="64"/>
            <x v="66"/>
            <x v="70"/>
            <x v="72"/>
            <x v="75"/>
            <x v="101"/>
            <x v="103"/>
            <x v="108"/>
            <x v="109"/>
            <x v="110"/>
            <x v="111"/>
          </reference>
          <reference field="16" count="1" selected="0">
            <x v="2"/>
          </reference>
        </references>
      </pivotArea>
    </format>
    <format dxfId="746">
      <pivotArea dataOnly="0" labelOnly="1" fieldPosition="0">
        <references count="2">
          <reference field="12" count="22">
            <x v="15"/>
            <x v="17"/>
            <x v="46"/>
            <x v="48"/>
            <x v="58"/>
            <x v="59"/>
            <x v="60"/>
            <x v="61"/>
            <x v="62"/>
            <x v="63"/>
            <x v="64"/>
            <x v="80"/>
            <x v="101"/>
            <x v="103"/>
            <x v="111"/>
            <x v="114"/>
            <x v="115"/>
            <x v="116"/>
            <x v="117"/>
            <x v="118"/>
            <x v="119"/>
            <x v="120"/>
          </reference>
          <reference field="16" count="1" selected="0">
            <x v="3"/>
          </reference>
        </references>
      </pivotArea>
    </format>
    <format dxfId="745">
      <pivotArea dataOnly="0" labelOnly="1" fieldPosition="0">
        <references count="2">
          <reference field="12" count="6">
            <x v="39"/>
            <x v="81"/>
            <x v="82"/>
            <x v="83"/>
            <x v="84"/>
            <x v="85"/>
          </reference>
          <reference field="16" count="1" selected="0">
            <x v="4"/>
          </reference>
        </references>
      </pivotArea>
    </format>
    <format dxfId="744">
      <pivotArea dataOnly="0" labelOnly="1" fieldPosition="0">
        <references count="2">
          <reference field="12" count="7">
            <x v="10"/>
            <x v="11"/>
            <x v="16"/>
            <x v="20"/>
            <x v="54"/>
            <x v="85"/>
            <x v="122"/>
          </reference>
          <reference field="16" count="1" selected="0">
            <x v="5"/>
          </reference>
        </references>
      </pivotArea>
    </format>
    <format dxfId="743">
      <pivotArea dataOnly="0" labelOnly="1" fieldPosition="0">
        <references count="2">
          <reference field="12" count="9">
            <x v="8"/>
            <x v="21"/>
            <x v="32"/>
            <x v="34"/>
            <x v="35"/>
            <x v="44"/>
            <x v="56"/>
            <x v="85"/>
            <x v="121"/>
          </reference>
          <reference field="16" count="1" selected="0">
            <x v="6"/>
          </reference>
        </references>
      </pivotArea>
    </format>
    <format dxfId="742">
      <pivotArea dataOnly="0" labelOnly="1" fieldPosition="0">
        <references count="2">
          <reference field="12" count="2">
            <x v="42"/>
            <x v="85"/>
          </reference>
          <reference field="16" count="1" selected="0">
            <x v="7"/>
          </reference>
        </references>
      </pivotArea>
    </format>
    <format dxfId="741">
      <pivotArea dataOnly="0" labelOnly="1" fieldPosition="0">
        <references count="2">
          <reference field="12" count="13">
            <x v="40"/>
            <x v="45"/>
            <x v="57"/>
            <x v="85"/>
            <x v="87"/>
            <x v="88"/>
            <x v="90"/>
            <x v="92"/>
            <x v="93"/>
            <x v="95"/>
            <x v="123"/>
            <x v="124"/>
            <x v="125"/>
          </reference>
          <reference field="16" count="1" selected="0">
            <x v="8"/>
          </reference>
        </references>
      </pivotArea>
    </format>
    <format dxfId="740">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739">
      <pivotArea dataOnly="0" labelOnly="1" fieldPosition="0">
        <references count="3">
          <reference field="12" count="1" selected="0">
            <x v="0"/>
          </reference>
          <reference field="14" count="3">
            <x v="199"/>
            <x v="203"/>
            <x v="204"/>
          </reference>
          <reference field="16" count="1" selected="0">
            <x v="0"/>
          </reference>
        </references>
      </pivotArea>
    </format>
    <format dxfId="738">
      <pivotArea dataOnly="0" labelOnly="1" fieldPosition="0">
        <references count="3">
          <reference field="12" count="1" selected="0">
            <x v="1"/>
          </reference>
          <reference field="14" count="3">
            <x v="95"/>
            <x v="96"/>
            <x v="197"/>
          </reference>
          <reference field="16" count="1" selected="0">
            <x v="0"/>
          </reference>
        </references>
      </pivotArea>
    </format>
    <format dxfId="737">
      <pivotArea dataOnly="0" labelOnly="1" fieldPosition="0">
        <references count="3">
          <reference field="12" count="1" selected="0">
            <x v="2"/>
          </reference>
          <reference field="14" count="1">
            <x v="198"/>
          </reference>
          <reference field="16" count="1" selected="0">
            <x v="0"/>
          </reference>
        </references>
      </pivotArea>
    </format>
    <format dxfId="736">
      <pivotArea dataOnly="0" labelOnly="1" fieldPosition="0">
        <references count="3">
          <reference field="12" count="1" selected="0">
            <x v="25"/>
          </reference>
          <reference field="14" count="3">
            <x v="5"/>
            <x v="6"/>
            <x v="148"/>
          </reference>
          <reference field="16" count="1" selected="0">
            <x v="0"/>
          </reference>
        </references>
      </pivotArea>
    </format>
    <format dxfId="735">
      <pivotArea dataOnly="0" labelOnly="1" fieldPosition="0">
        <references count="3">
          <reference field="12" count="1" selected="0">
            <x v="61"/>
          </reference>
          <reference field="14" count="3">
            <x v="127"/>
            <x v="128"/>
            <x v="190"/>
          </reference>
          <reference field="16" count="1" selected="0">
            <x v="0"/>
          </reference>
        </references>
      </pivotArea>
    </format>
    <format dxfId="734">
      <pivotArea dataOnly="0" labelOnly="1" fieldPosition="0">
        <references count="3">
          <reference field="12" count="1" selected="0">
            <x v="62"/>
          </reference>
          <reference field="14" count="5">
            <x v="129"/>
            <x v="130"/>
            <x v="131"/>
            <x v="132"/>
            <x v="133"/>
          </reference>
          <reference field="16" count="1" selected="0">
            <x v="0"/>
          </reference>
        </references>
      </pivotArea>
    </format>
    <format dxfId="733">
      <pivotArea dataOnly="0" labelOnly="1" fieldPosition="0">
        <references count="3">
          <reference field="12" count="1" selected="0">
            <x v="63"/>
          </reference>
          <reference field="14" count="6">
            <x v="138"/>
            <x v="139"/>
            <x v="140"/>
            <x v="141"/>
            <x v="192"/>
            <x v="193"/>
          </reference>
          <reference field="16" count="1" selected="0">
            <x v="0"/>
          </reference>
        </references>
      </pivotArea>
    </format>
    <format dxfId="732">
      <pivotArea dataOnly="0" labelOnly="1" fieldPosition="0">
        <references count="3">
          <reference field="12" count="1" selected="0">
            <x v="64"/>
          </reference>
          <reference field="14" count="3">
            <x v="194"/>
            <x v="195"/>
            <x v="196"/>
          </reference>
          <reference field="16" count="1" selected="0">
            <x v="0"/>
          </reference>
        </references>
      </pivotArea>
    </format>
    <format dxfId="731">
      <pivotArea dataOnly="0" labelOnly="1" fieldPosition="0">
        <references count="3">
          <reference field="12" count="1" selected="0">
            <x v="66"/>
          </reference>
          <reference field="14" count="1">
            <x v="146"/>
          </reference>
          <reference field="16" count="1" selected="0">
            <x v="0"/>
          </reference>
        </references>
      </pivotArea>
    </format>
    <format dxfId="730">
      <pivotArea dataOnly="0" labelOnly="1" fieldPosition="0">
        <references count="3">
          <reference field="12" count="1" selected="0">
            <x v="100"/>
          </reference>
          <reference field="14" count="1">
            <x v="108"/>
          </reference>
          <reference field="16" count="1" selected="0">
            <x v="0"/>
          </reference>
        </references>
      </pivotArea>
    </format>
    <format dxfId="729">
      <pivotArea dataOnly="0" labelOnly="1" fieldPosition="0">
        <references count="3">
          <reference field="12" count="1" selected="0">
            <x v="101"/>
          </reference>
          <reference field="14" count="6">
            <x v="0"/>
            <x v="134"/>
            <x v="135"/>
            <x v="136"/>
            <x v="137"/>
            <x v="191"/>
          </reference>
          <reference field="16" count="1" selected="0">
            <x v="0"/>
          </reference>
        </references>
      </pivotArea>
    </format>
    <format dxfId="728">
      <pivotArea dataOnly="0" labelOnly="1" fieldPosition="0">
        <references count="3">
          <reference field="12" count="1" selected="0">
            <x v="102"/>
          </reference>
          <reference field="14" count="1">
            <x v="200"/>
          </reference>
          <reference field="16" count="1" selected="0">
            <x v="0"/>
          </reference>
        </references>
      </pivotArea>
    </format>
    <format dxfId="727">
      <pivotArea dataOnly="0" labelOnly="1" fieldPosition="0">
        <references count="3">
          <reference field="12" count="1" selected="0">
            <x v="103"/>
          </reference>
          <reference field="14" count="1">
            <x v="201"/>
          </reference>
          <reference field="16" count="1" selected="0">
            <x v="0"/>
          </reference>
        </references>
      </pivotArea>
    </format>
    <format dxfId="726">
      <pivotArea dataOnly="0" labelOnly="1" fieldPosition="0">
        <references count="3">
          <reference field="12" count="1" selected="0">
            <x v="104"/>
          </reference>
          <reference field="14" count="1">
            <x v="202"/>
          </reference>
          <reference field="16" count="1" selected="0">
            <x v="0"/>
          </reference>
        </references>
      </pivotArea>
    </format>
    <format dxfId="725">
      <pivotArea dataOnly="0" labelOnly="1" fieldPosition="0">
        <references count="3">
          <reference field="12" count="1" selected="0">
            <x v="105"/>
          </reference>
          <reference field="14" count="3">
            <x v="205"/>
            <x v="206"/>
            <x v="207"/>
          </reference>
          <reference field="16" count="1" selected="0">
            <x v="0"/>
          </reference>
        </references>
      </pivotArea>
    </format>
    <format dxfId="724">
      <pivotArea dataOnly="0" labelOnly="1" fieldPosition="0">
        <references count="3">
          <reference field="12" count="1" selected="0">
            <x v="106"/>
          </reference>
          <reference field="14" count="1">
            <x v="97"/>
          </reference>
          <reference field="16" count="1" selected="0">
            <x v="0"/>
          </reference>
        </references>
      </pivotArea>
    </format>
    <format dxfId="723">
      <pivotArea dataOnly="0" labelOnly="1" fieldPosition="0">
        <references count="3">
          <reference field="12" count="1" selected="0">
            <x v="107"/>
          </reference>
          <reference field="14" count="1">
            <x v="208"/>
          </reference>
          <reference field="16" count="1" selected="0">
            <x v="0"/>
          </reference>
        </references>
      </pivotArea>
    </format>
    <format dxfId="722">
      <pivotArea dataOnly="0" labelOnly="1" fieldPosition="0">
        <references count="3">
          <reference field="12" count="1" selected="0">
            <x v="6"/>
          </reference>
          <reference field="14" count="3">
            <x v="30"/>
            <x v="31"/>
            <x v="32"/>
          </reference>
          <reference field="16" count="1" selected="0">
            <x v="1"/>
          </reference>
        </references>
      </pivotArea>
    </format>
    <format dxfId="721">
      <pivotArea dataOnly="0" labelOnly="1" fieldPosition="0">
        <references count="3">
          <reference field="12" count="1" selected="0">
            <x v="7"/>
          </reference>
          <reference field="14" count="2">
            <x v="33"/>
            <x v="34"/>
          </reference>
          <reference field="16" count="1" selected="0">
            <x v="1"/>
          </reference>
        </references>
      </pivotArea>
    </format>
    <format dxfId="720">
      <pivotArea dataOnly="0" labelOnly="1" fieldPosition="0">
        <references count="3">
          <reference field="12" count="1" selected="0">
            <x v="9"/>
          </reference>
          <reference field="14" count="1">
            <x v="36"/>
          </reference>
          <reference field="16" count="1" selected="0">
            <x v="1"/>
          </reference>
        </references>
      </pivotArea>
    </format>
    <format dxfId="719">
      <pivotArea dataOnly="0" labelOnly="1" fieldPosition="0">
        <references count="3">
          <reference field="12" count="1" selected="0">
            <x v="13"/>
          </reference>
          <reference field="14" count="1">
            <x v="116"/>
          </reference>
          <reference field="16" count="1" selected="0">
            <x v="1"/>
          </reference>
        </references>
      </pivotArea>
    </format>
    <format dxfId="718">
      <pivotArea dataOnly="0" labelOnly="1" fieldPosition="0">
        <references count="3">
          <reference field="12" count="1" selected="0">
            <x v="19"/>
          </reference>
          <reference field="14" count="2">
            <x v="23"/>
            <x v="24"/>
          </reference>
          <reference field="16" count="1" selected="0">
            <x v="1"/>
          </reference>
        </references>
      </pivotArea>
    </format>
    <format dxfId="717">
      <pivotArea dataOnly="0" labelOnly="1" fieldPosition="0">
        <references count="3">
          <reference field="12" count="1" selected="0">
            <x v="48"/>
          </reference>
          <reference field="14" count="1">
            <x v="108"/>
          </reference>
          <reference field="16" count="1" selected="0">
            <x v="1"/>
          </reference>
        </references>
      </pivotArea>
    </format>
    <format dxfId="716">
      <pivotArea dataOnly="0" labelOnly="1" fieldPosition="0">
        <references count="3">
          <reference field="12" count="1" selected="0">
            <x v="61"/>
          </reference>
          <reference field="14" count="3">
            <x v="127"/>
            <x v="128"/>
            <x v="190"/>
          </reference>
          <reference field="16" count="1" selected="0">
            <x v="1"/>
          </reference>
        </references>
      </pivotArea>
    </format>
    <format dxfId="715">
      <pivotArea dataOnly="0" labelOnly="1" fieldPosition="0">
        <references count="3">
          <reference field="12" count="1" selected="0">
            <x v="62"/>
          </reference>
          <reference field="14" count="6">
            <x v="129"/>
            <x v="130"/>
            <x v="131"/>
            <x v="132"/>
            <x v="133"/>
            <x v="154"/>
          </reference>
          <reference field="16" count="1" selected="0">
            <x v="1"/>
          </reference>
        </references>
      </pivotArea>
    </format>
    <format dxfId="714">
      <pivotArea dataOnly="0" labelOnly="1" fieldPosition="0">
        <references count="3">
          <reference field="12" count="1" selected="0">
            <x v="63"/>
          </reference>
          <reference field="14" count="1">
            <x v="193"/>
          </reference>
          <reference field="16" count="1" selected="0">
            <x v="1"/>
          </reference>
        </references>
      </pivotArea>
    </format>
    <format dxfId="713">
      <pivotArea dataOnly="0" labelOnly="1" fieldPosition="0">
        <references count="3">
          <reference field="12" count="1" selected="0">
            <x v="64"/>
          </reference>
          <reference field="14" count="3">
            <x v="194"/>
            <x v="195"/>
            <x v="196"/>
          </reference>
          <reference field="16" count="1" selected="0">
            <x v="1"/>
          </reference>
        </references>
      </pivotArea>
    </format>
    <format dxfId="712">
      <pivotArea dataOnly="0" labelOnly="1" fieldPosition="0">
        <references count="3">
          <reference field="12" count="1" selected="0">
            <x v="75"/>
          </reference>
          <reference field="14" count="1">
            <x v="86"/>
          </reference>
          <reference field="16" count="1" selected="0">
            <x v="1"/>
          </reference>
        </references>
      </pivotArea>
    </format>
    <format dxfId="711">
      <pivotArea dataOnly="0" labelOnly="1" fieldPosition="0">
        <references count="3">
          <reference field="12" count="1" selected="0">
            <x v="77"/>
          </reference>
          <reference field="14" count="1">
            <x v="223"/>
          </reference>
          <reference field="16" count="1" selected="0">
            <x v="1"/>
          </reference>
        </references>
      </pivotArea>
    </format>
    <format dxfId="710">
      <pivotArea dataOnly="0" labelOnly="1" fieldPosition="0">
        <references count="3">
          <reference field="12" count="1" selected="0">
            <x v="101"/>
          </reference>
          <reference field="14" count="6">
            <x v="0"/>
            <x v="134"/>
            <x v="135"/>
            <x v="136"/>
            <x v="137"/>
            <x v="191"/>
          </reference>
          <reference field="16" count="1" selected="0">
            <x v="1"/>
          </reference>
        </references>
      </pivotArea>
    </format>
    <format dxfId="709">
      <pivotArea dataOnly="0" labelOnly="1" fieldPosition="0">
        <references count="3">
          <reference field="12" count="1" selected="0">
            <x v="103"/>
          </reference>
          <reference field="14" count="1">
            <x v="201"/>
          </reference>
          <reference field="16" count="1" selected="0">
            <x v="1"/>
          </reference>
        </references>
      </pivotArea>
    </format>
    <format dxfId="708">
      <pivotArea dataOnly="0" labelOnly="1" fieldPosition="0">
        <references count="3">
          <reference field="12" count="1" selected="0">
            <x v="111"/>
          </reference>
          <reference field="14" count="1">
            <x v="220"/>
          </reference>
          <reference field="16" count="1" selected="0">
            <x v="1"/>
          </reference>
        </references>
      </pivotArea>
    </format>
    <format dxfId="707">
      <pivotArea dataOnly="0" labelOnly="1" fieldPosition="0">
        <references count="3">
          <reference field="12" count="1" selected="0">
            <x v="112"/>
          </reference>
          <reference field="14" count="1">
            <x v="221"/>
          </reference>
          <reference field="16" count="1" selected="0">
            <x v="1"/>
          </reference>
        </references>
      </pivotArea>
    </format>
    <format dxfId="706">
      <pivotArea dataOnly="0" labelOnly="1" fieldPosition="0">
        <references count="3">
          <reference field="12" count="1" selected="0">
            <x v="113"/>
          </reference>
          <reference field="14" count="1">
            <x v="222"/>
          </reference>
          <reference field="16" count="1" selected="0">
            <x v="1"/>
          </reference>
        </references>
      </pivotArea>
    </format>
    <format dxfId="705">
      <pivotArea dataOnly="0" labelOnly="1" fieldPosition="0">
        <references count="3">
          <reference field="12" count="1" selected="0">
            <x v="5"/>
          </reference>
          <reference field="14" count="5">
            <x v="43"/>
            <x v="55"/>
            <x v="209"/>
            <x v="210"/>
            <x v="211"/>
          </reference>
          <reference field="16" count="1" selected="0">
            <x v="2"/>
          </reference>
        </references>
      </pivotArea>
    </format>
    <format dxfId="704">
      <pivotArea dataOnly="0" labelOnly="1" fieldPosition="0">
        <references count="3">
          <reference field="12" count="1" selected="0">
            <x v="26"/>
          </reference>
          <reference field="14" count="1">
            <x v="109"/>
          </reference>
          <reference field="16" count="1" selected="0">
            <x v="2"/>
          </reference>
        </references>
      </pivotArea>
    </format>
    <format dxfId="703">
      <pivotArea dataOnly="0" labelOnly="1" fieldPosition="0">
        <references count="3">
          <reference field="12" count="1" selected="0">
            <x v="48"/>
          </reference>
          <reference field="14" count="1">
            <x v="108"/>
          </reference>
          <reference field="16" count="1" selected="0">
            <x v="2"/>
          </reference>
        </references>
      </pivotArea>
    </format>
    <format dxfId="702">
      <pivotArea dataOnly="0" labelOnly="1" fieldPosition="0">
        <references count="3">
          <reference field="12" count="1" selected="0">
            <x v="61"/>
          </reference>
          <reference field="14" count="3">
            <x v="127"/>
            <x v="128"/>
            <x v="190"/>
          </reference>
          <reference field="16" count="1" selected="0">
            <x v="2"/>
          </reference>
        </references>
      </pivotArea>
    </format>
    <format dxfId="701">
      <pivotArea dataOnly="0" labelOnly="1" fieldPosition="0">
        <references count="3">
          <reference field="12" count="1" selected="0">
            <x v="62"/>
          </reference>
          <reference field="14" count="5">
            <x v="129"/>
            <x v="130"/>
            <x v="131"/>
            <x v="132"/>
            <x v="133"/>
          </reference>
          <reference field="16" count="1" selected="0">
            <x v="2"/>
          </reference>
        </references>
      </pivotArea>
    </format>
    <format dxfId="700">
      <pivotArea dataOnly="0" labelOnly="1" fieldPosition="0">
        <references count="3">
          <reference field="12" count="1" selected="0">
            <x v="63"/>
          </reference>
          <reference field="14" count="1">
            <x v="193"/>
          </reference>
          <reference field="16" count="1" selected="0">
            <x v="2"/>
          </reference>
        </references>
      </pivotArea>
    </format>
    <format dxfId="699">
      <pivotArea dataOnly="0" labelOnly="1" fieldPosition="0">
        <references count="3">
          <reference field="12" count="1" selected="0">
            <x v="64"/>
          </reference>
          <reference field="14" count="3">
            <x v="194"/>
            <x v="195"/>
            <x v="196"/>
          </reference>
          <reference field="16" count="1" selected="0">
            <x v="2"/>
          </reference>
        </references>
      </pivotArea>
    </format>
    <format dxfId="698">
      <pivotArea dataOnly="0" labelOnly="1" fieldPosition="0">
        <references count="3">
          <reference field="12" count="1" selected="0">
            <x v="66"/>
          </reference>
          <reference field="14" count="2">
            <x v="152"/>
            <x v="153"/>
          </reference>
          <reference field="16" count="1" selected="0">
            <x v="2"/>
          </reference>
        </references>
      </pivotArea>
    </format>
    <format dxfId="697">
      <pivotArea dataOnly="0" labelOnly="1" fieldPosition="0">
        <references count="3">
          <reference field="12" count="1" selected="0">
            <x v="70"/>
          </reference>
          <reference field="14" count="1">
            <x v="212"/>
          </reference>
          <reference field="16" count="1" selected="0">
            <x v="2"/>
          </reference>
        </references>
      </pivotArea>
    </format>
    <format dxfId="696">
      <pivotArea dataOnly="0" labelOnly="1" fieldPosition="0">
        <references count="3">
          <reference field="12" count="1" selected="0">
            <x v="72"/>
          </reference>
          <reference field="14" count="1">
            <x v="151"/>
          </reference>
          <reference field="16" count="1" selected="0">
            <x v="2"/>
          </reference>
        </references>
      </pivotArea>
    </format>
    <format dxfId="695">
      <pivotArea dataOnly="0" labelOnly="1" fieldPosition="0">
        <references count="3">
          <reference field="12" count="1" selected="0">
            <x v="75"/>
          </reference>
          <reference field="14" count="1">
            <x v="218"/>
          </reference>
          <reference field="16" count="1" selected="0">
            <x v="2"/>
          </reference>
        </references>
      </pivotArea>
    </format>
    <format dxfId="694">
      <pivotArea dataOnly="0" labelOnly="1" fieldPosition="0">
        <references count="3">
          <reference field="12" count="1" selected="0">
            <x v="101"/>
          </reference>
          <reference field="14" count="6">
            <x v="0"/>
            <x v="134"/>
            <x v="135"/>
            <x v="136"/>
            <x v="137"/>
            <x v="191"/>
          </reference>
          <reference field="16" count="1" selected="0">
            <x v="2"/>
          </reference>
        </references>
      </pivotArea>
    </format>
    <format dxfId="693">
      <pivotArea dataOnly="0" labelOnly="1" fieldPosition="0">
        <references count="3">
          <reference field="12" count="1" selected="0">
            <x v="103"/>
          </reference>
          <reference field="14" count="1">
            <x v="201"/>
          </reference>
          <reference field="16" count="1" selected="0">
            <x v="2"/>
          </reference>
        </references>
      </pivotArea>
    </format>
    <format dxfId="692">
      <pivotArea dataOnly="0" labelOnly="1" fieldPosition="0">
        <references count="3">
          <reference field="12" count="1" selected="0">
            <x v="108"/>
          </reference>
          <reference field="14" count="1">
            <x v="213"/>
          </reference>
          <reference field="16" count="1" selected="0">
            <x v="2"/>
          </reference>
        </references>
      </pivotArea>
    </format>
    <format dxfId="691">
      <pivotArea dataOnly="0" labelOnly="1" fieldPosition="0">
        <references count="3">
          <reference field="12" count="1" selected="0">
            <x v="109"/>
          </reference>
          <reference field="14" count="4">
            <x v="214"/>
            <x v="215"/>
            <x v="216"/>
            <x v="217"/>
          </reference>
          <reference field="16" count="1" selected="0">
            <x v="2"/>
          </reference>
        </references>
      </pivotArea>
    </format>
    <format dxfId="690">
      <pivotArea dataOnly="0" labelOnly="1" fieldPosition="0">
        <references count="3">
          <reference field="12" count="1" selected="0">
            <x v="110"/>
          </reference>
          <reference field="14" count="1">
            <x v="219"/>
          </reference>
          <reference field="16" count="1" selected="0">
            <x v="2"/>
          </reference>
        </references>
      </pivotArea>
    </format>
    <format dxfId="689">
      <pivotArea dataOnly="0" labelOnly="1" fieldPosition="0">
        <references count="3">
          <reference field="12" count="1" selected="0">
            <x v="111"/>
          </reference>
          <reference field="14" count="1">
            <x v="220"/>
          </reference>
          <reference field="16" count="1" selected="0">
            <x v="2"/>
          </reference>
        </references>
      </pivotArea>
    </format>
    <format dxfId="688">
      <pivotArea dataOnly="0" labelOnly="1" fieldPosition="0">
        <references count="3">
          <reference field="12" count="1" selected="0">
            <x v="15"/>
          </reference>
          <reference field="14" count="1">
            <x v="40"/>
          </reference>
          <reference field="16" count="1" selected="0">
            <x v="3"/>
          </reference>
        </references>
      </pivotArea>
    </format>
    <format dxfId="687">
      <pivotArea dataOnly="0" labelOnly="1" fieldPosition="0">
        <references count="3">
          <reference field="12" count="1" selected="0">
            <x v="17"/>
          </reference>
          <reference field="14" count="1">
            <x v="230"/>
          </reference>
          <reference field="16" count="1" selected="0">
            <x v="3"/>
          </reference>
        </references>
      </pivotArea>
    </format>
    <format dxfId="686">
      <pivotArea dataOnly="0" labelOnly="1" fieldPosition="0">
        <references count="3">
          <reference field="12" count="1" selected="0">
            <x v="46"/>
          </reference>
          <reference field="14" count="1">
            <x v="99"/>
          </reference>
          <reference field="16" count="1" selected="0">
            <x v="3"/>
          </reference>
        </references>
      </pivotArea>
    </format>
    <format dxfId="685">
      <pivotArea dataOnly="0" labelOnly="1" fieldPosition="0">
        <references count="3">
          <reference field="12" count="1" selected="0">
            <x v="48"/>
          </reference>
          <reference field="14" count="1">
            <x v="108"/>
          </reference>
          <reference field="16" count="1" selected="0">
            <x v="3"/>
          </reference>
        </references>
      </pivotArea>
    </format>
    <format dxfId="684">
      <pivotArea dataOnly="0" labelOnly="1" fieldPosition="0">
        <references count="3">
          <reference field="12" count="1" selected="0">
            <x v="58"/>
          </reference>
          <reference field="14" count="1">
            <x v="98"/>
          </reference>
          <reference field="16" count="1" selected="0">
            <x v="3"/>
          </reference>
        </references>
      </pivotArea>
    </format>
    <format dxfId="683">
      <pivotArea dataOnly="0" labelOnly="1" fieldPosition="0">
        <references count="3">
          <reference field="12" count="1" selected="0">
            <x v="59"/>
          </reference>
          <reference field="14" count="1">
            <x v="97"/>
          </reference>
          <reference field="16" count="1" selected="0">
            <x v="3"/>
          </reference>
        </references>
      </pivotArea>
    </format>
    <format dxfId="682">
      <pivotArea dataOnly="0" labelOnly="1" fieldPosition="0">
        <references count="3">
          <reference field="12" count="1" selected="0">
            <x v="60"/>
          </reference>
          <reference field="14" count="1">
            <x v="112"/>
          </reference>
          <reference field="16" count="1" selected="0">
            <x v="3"/>
          </reference>
        </references>
      </pivotArea>
    </format>
    <format dxfId="681">
      <pivotArea dataOnly="0" labelOnly="1" fieldPosition="0">
        <references count="3">
          <reference field="12" count="1" selected="0">
            <x v="61"/>
          </reference>
          <reference field="14" count="3">
            <x v="127"/>
            <x v="128"/>
            <x v="190"/>
          </reference>
          <reference field="16" count="1" selected="0">
            <x v="3"/>
          </reference>
        </references>
      </pivotArea>
    </format>
    <format dxfId="680">
      <pivotArea dataOnly="0" labelOnly="1" fieldPosition="0">
        <references count="3">
          <reference field="12" count="1" selected="0">
            <x v="62"/>
          </reference>
          <reference field="14" count="6">
            <x v="129"/>
            <x v="130"/>
            <x v="131"/>
            <x v="132"/>
            <x v="133"/>
            <x v="156"/>
          </reference>
          <reference field="16" count="1" selected="0">
            <x v="3"/>
          </reference>
        </references>
      </pivotArea>
    </format>
    <format dxfId="679">
      <pivotArea dataOnly="0" labelOnly="1" fieldPosition="0">
        <references count="3">
          <reference field="12" count="1" selected="0">
            <x v="63"/>
          </reference>
          <reference field="14" count="1">
            <x v="193"/>
          </reference>
          <reference field="16" count="1" selected="0">
            <x v="3"/>
          </reference>
        </references>
      </pivotArea>
    </format>
    <format dxfId="678">
      <pivotArea dataOnly="0" labelOnly="1" fieldPosition="0">
        <references count="3">
          <reference field="12" count="1" selected="0">
            <x v="64"/>
          </reference>
          <reference field="14" count="3">
            <x v="194"/>
            <x v="195"/>
            <x v="196"/>
          </reference>
          <reference field="16" count="1" selected="0">
            <x v="3"/>
          </reference>
        </references>
      </pivotArea>
    </format>
    <format dxfId="677">
      <pivotArea dataOnly="0" labelOnly="1" fieldPosition="0">
        <references count="3">
          <reference field="12" count="1" selected="0">
            <x v="80"/>
          </reference>
          <reference field="14" count="2">
            <x v="160"/>
            <x v="227"/>
          </reference>
          <reference field="16" count="1" selected="0">
            <x v="3"/>
          </reference>
        </references>
      </pivotArea>
    </format>
    <format dxfId="676">
      <pivotArea dataOnly="0" labelOnly="1" fieldPosition="0">
        <references count="3">
          <reference field="12" count="1" selected="0">
            <x v="101"/>
          </reference>
          <reference field="14" count="7">
            <x v="0"/>
            <x v="134"/>
            <x v="135"/>
            <x v="136"/>
            <x v="137"/>
            <x v="157"/>
            <x v="224"/>
          </reference>
          <reference field="16" count="1" selected="0">
            <x v="3"/>
          </reference>
        </references>
      </pivotArea>
    </format>
    <format dxfId="675">
      <pivotArea dataOnly="0" labelOnly="1" fieldPosition="0">
        <references count="3">
          <reference field="12" count="1" selected="0">
            <x v="103"/>
          </reference>
          <reference field="14" count="1">
            <x v="201"/>
          </reference>
          <reference field="16" count="1" selected="0">
            <x v="3"/>
          </reference>
        </references>
      </pivotArea>
    </format>
    <format dxfId="674">
      <pivotArea dataOnly="0" labelOnly="1" fieldPosition="0">
        <references count="3">
          <reference field="12" count="1" selected="0">
            <x v="111"/>
          </reference>
          <reference field="14" count="1">
            <x v="220"/>
          </reference>
          <reference field="16" count="1" selected="0">
            <x v="3"/>
          </reference>
        </references>
      </pivotArea>
    </format>
    <format dxfId="673">
      <pivotArea dataOnly="0" labelOnly="1" fieldPosition="0">
        <references count="3">
          <reference field="12" count="1" selected="0">
            <x v="114"/>
          </reference>
          <reference field="14" count="3">
            <x v="193"/>
            <x v="196"/>
            <x v="225"/>
          </reference>
          <reference field="16" count="1" selected="0">
            <x v="3"/>
          </reference>
        </references>
      </pivotArea>
    </format>
    <format dxfId="672">
      <pivotArea dataOnly="0" labelOnly="1" fieldPosition="0">
        <references count="3">
          <reference field="12" count="1" selected="0">
            <x v="115"/>
          </reference>
          <reference field="14" count="1">
            <x v="38"/>
          </reference>
          <reference field="16" count="1" selected="0">
            <x v="3"/>
          </reference>
        </references>
      </pivotArea>
    </format>
    <format dxfId="671">
      <pivotArea dataOnly="0" labelOnly="1" fieldPosition="0">
        <references count="3">
          <reference field="12" count="1" selected="0">
            <x v="116"/>
          </reference>
          <reference field="14" count="1">
            <x v="57"/>
          </reference>
          <reference field="16" count="1" selected="0">
            <x v="3"/>
          </reference>
        </references>
      </pivotArea>
    </format>
    <format dxfId="670">
      <pivotArea dataOnly="0" labelOnly="1" fieldPosition="0">
        <references count="3">
          <reference field="12" count="1" selected="0">
            <x v="117"/>
          </reference>
          <reference field="14" count="1">
            <x v="226"/>
          </reference>
          <reference field="16" count="1" selected="0">
            <x v="3"/>
          </reference>
        </references>
      </pivotArea>
    </format>
    <format dxfId="669">
      <pivotArea dataOnly="0" labelOnly="1" fieldPosition="0">
        <references count="3">
          <reference field="12" count="1" selected="0">
            <x v="118"/>
          </reference>
          <reference field="14" count="1">
            <x v="228"/>
          </reference>
          <reference field="16" count="1" selected="0">
            <x v="3"/>
          </reference>
        </references>
      </pivotArea>
    </format>
    <format dxfId="668">
      <pivotArea dataOnly="0" labelOnly="1" fieldPosition="0">
        <references count="3">
          <reference field="12" count="1" selected="0">
            <x v="119"/>
          </reference>
          <reference field="14" count="1">
            <x v="229"/>
          </reference>
          <reference field="16" count="1" selected="0">
            <x v="3"/>
          </reference>
        </references>
      </pivotArea>
    </format>
    <format dxfId="667">
      <pivotArea dataOnly="0" labelOnly="1" fieldPosition="0">
        <references count="3">
          <reference field="12" count="1" selected="0">
            <x v="120"/>
          </reference>
          <reference field="14" count="1">
            <x v="231"/>
          </reference>
          <reference field="16" count="1" selected="0">
            <x v="3"/>
          </reference>
        </references>
      </pivotArea>
    </format>
    <format dxfId="666">
      <pivotArea dataOnly="0" labelOnly="1" fieldPosition="0">
        <references count="3">
          <reference field="12" count="1" selected="0">
            <x v="39"/>
          </reference>
          <reference field="14" count="1">
            <x v="162"/>
          </reference>
          <reference field="16" count="1" selected="0">
            <x v="4"/>
          </reference>
        </references>
      </pivotArea>
    </format>
    <format dxfId="665">
      <pivotArea dataOnly="0" labelOnly="1" fieldPosition="0">
        <references count="3">
          <reference field="12" count="1" selected="0">
            <x v="81"/>
          </reference>
          <reference field="14" count="1">
            <x v="163"/>
          </reference>
          <reference field="16" count="1" selected="0">
            <x v="4"/>
          </reference>
        </references>
      </pivotArea>
    </format>
    <format dxfId="664">
      <pivotArea dataOnly="0" labelOnly="1" fieldPosition="0">
        <references count="3">
          <reference field="12" count="1" selected="0">
            <x v="82"/>
          </reference>
          <reference field="14" count="1">
            <x v="164"/>
          </reference>
          <reference field="16" count="1" selected="0">
            <x v="4"/>
          </reference>
        </references>
      </pivotArea>
    </format>
    <format dxfId="663">
      <pivotArea dataOnly="0" labelOnly="1" fieldPosition="0">
        <references count="3">
          <reference field="12" count="1" selected="0">
            <x v="83"/>
          </reference>
          <reference field="14" count="3">
            <x v="165"/>
            <x v="166"/>
            <x v="232"/>
          </reference>
          <reference field="16" count="1" selected="0">
            <x v="4"/>
          </reference>
        </references>
      </pivotArea>
    </format>
    <format dxfId="662">
      <pivotArea dataOnly="0" labelOnly="1" fieldPosition="0">
        <references count="3">
          <reference field="12" count="1" selected="0">
            <x v="84"/>
          </reference>
          <reference field="14" count="1">
            <x v="167"/>
          </reference>
          <reference field="16" count="1" selected="0">
            <x v="4"/>
          </reference>
        </references>
      </pivotArea>
    </format>
    <format dxfId="661">
      <pivotArea dataOnly="0" labelOnly="1" fieldPosition="0">
        <references count="3">
          <reference field="12" count="1" selected="0">
            <x v="85"/>
          </reference>
          <reference field="14" count="1">
            <x v="128"/>
          </reference>
          <reference field="16" count="1" selected="0">
            <x v="4"/>
          </reference>
        </references>
      </pivotArea>
    </format>
    <format dxfId="660">
      <pivotArea dataOnly="0" labelOnly="1" fieldPosition="0">
        <references count="3">
          <reference field="12" count="1" selected="0">
            <x v="10"/>
          </reference>
          <reference field="14" count="5">
            <x v="2"/>
            <x v="4"/>
            <x v="7"/>
            <x v="8"/>
            <x v="12"/>
          </reference>
          <reference field="16" count="1" selected="0">
            <x v="5"/>
          </reference>
        </references>
      </pivotArea>
    </format>
    <format dxfId="659">
      <pivotArea dataOnly="0" labelOnly="1" fieldPosition="0">
        <references count="3">
          <reference field="12" count="1" selected="0">
            <x v="11"/>
          </reference>
          <reference field="14" count="2">
            <x v="1"/>
            <x v="3"/>
          </reference>
          <reference field="16" count="1" selected="0">
            <x v="5"/>
          </reference>
        </references>
      </pivotArea>
    </format>
    <format dxfId="658">
      <pivotArea dataOnly="0" labelOnly="1" fieldPosition="0">
        <references count="3">
          <reference field="12" count="1" selected="0">
            <x v="16"/>
          </reference>
          <reference field="14" count="3">
            <x v="25"/>
            <x v="28"/>
            <x v="41"/>
          </reference>
          <reference field="16" count="1" selected="0">
            <x v="5"/>
          </reference>
        </references>
      </pivotArea>
    </format>
    <format dxfId="657">
      <pivotArea dataOnly="0" labelOnly="1" fieldPosition="0">
        <references count="3">
          <reference field="12" count="1" selected="0">
            <x v="20"/>
          </reference>
          <reference field="14" count="3">
            <x v="239"/>
            <x v="240"/>
            <x v="241"/>
          </reference>
          <reference field="16" count="1" selected="0">
            <x v="5"/>
          </reference>
        </references>
      </pivotArea>
    </format>
    <format dxfId="656">
      <pivotArea dataOnly="0" labelOnly="1" fieldPosition="0">
        <references count="3">
          <reference field="12" count="1" selected="0">
            <x v="54"/>
          </reference>
          <reference field="14" count="2">
            <x v="49"/>
            <x v="245"/>
          </reference>
          <reference field="16" count="1" selected="0">
            <x v="5"/>
          </reference>
        </references>
      </pivotArea>
    </format>
    <format dxfId="655">
      <pivotArea dataOnly="0" labelOnly="1" fieldPosition="0">
        <references count="3">
          <reference field="12" count="1" selected="0">
            <x v="85"/>
          </reference>
          <reference field="14" count="3">
            <x v="127"/>
            <x v="128"/>
            <x v="190"/>
          </reference>
          <reference field="16" count="1" selected="0">
            <x v="5"/>
          </reference>
        </references>
      </pivotArea>
    </format>
    <format dxfId="654">
      <pivotArea dataOnly="0" labelOnly="1" fieldPosition="0">
        <references count="3">
          <reference field="12" count="1" selected="0">
            <x v="122"/>
          </reference>
          <reference field="14" count="3">
            <x v="242"/>
            <x v="243"/>
            <x v="244"/>
          </reference>
          <reference field="16" count="1" selected="0">
            <x v="5"/>
          </reference>
        </references>
      </pivotArea>
    </format>
    <format dxfId="653">
      <pivotArea dataOnly="0" labelOnly="1" fieldPosition="0">
        <references count="3">
          <reference field="12" count="1" selected="0">
            <x v="8"/>
          </reference>
          <reference field="14" count="1">
            <x v="236"/>
          </reference>
          <reference field="16" count="1" selected="0">
            <x v="6"/>
          </reference>
        </references>
      </pivotArea>
    </format>
    <format dxfId="652">
      <pivotArea dataOnly="0" labelOnly="1" fieldPosition="0">
        <references count="3">
          <reference field="12" count="1" selected="0">
            <x v="21"/>
          </reference>
          <reference field="14" count="2">
            <x v="237"/>
            <x v="238"/>
          </reference>
          <reference field="16" count="1" selected="0">
            <x v="6"/>
          </reference>
        </references>
      </pivotArea>
    </format>
    <format dxfId="651">
      <pivotArea dataOnly="0" labelOnly="1" fieldPosition="0">
        <references count="3">
          <reference field="12" count="1" selected="0">
            <x v="32"/>
          </reference>
          <reference field="14" count="1">
            <x v="235"/>
          </reference>
          <reference field="16" count="1" selected="0">
            <x v="6"/>
          </reference>
        </references>
      </pivotArea>
    </format>
    <format dxfId="650">
      <pivotArea dataOnly="0" labelOnly="1" fieldPosition="0">
        <references count="3">
          <reference field="12" count="1" selected="0">
            <x v="34"/>
          </reference>
          <reference field="14" count="1">
            <x v="234"/>
          </reference>
          <reference field="16" count="1" selected="0">
            <x v="6"/>
          </reference>
        </references>
      </pivotArea>
    </format>
    <format dxfId="649">
      <pivotArea dataOnly="0" labelOnly="1" fieldPosition="0">
        <references count="3">
          <reference field="12" count="1" selected="0">
            <x v="35"/>
          </reference>
          <reference field="14" count="1">
            <x v="233"/>
          </reference>
          <reference field="16" count="1" selected="0">
            <x v="6"/>
          </reference>
        </references>
      </pivotArea>
    </format>
    <format dxfId="648">
      <pivotArea dataOnly="0" labelOnly="1" fieldPosition="0">
        <references count="3">
          <reference field="12" count="1" selected="0">
            <x v="44"/>
          </reference>
          <reference field="14" count="1">
            <x v="105"/>
          </reference>
          <reference field="16" count="1" selected="0">
            <x v="6"/>
          </reference>
        </references>
      </pivotArea>
    </format>
    <format dxfId="647">
      <pivotArea dataOnly="0" labelOnly="1" fieldPosition="0">
        <references count="3">
          <reference field="12" count="1" selected="0">
            <x v="56"/>
          </reference>
          <reference field="14" count="2">
            <x v="10"/>
            <x v="11"/>
          </reference>
          <reference field="16" count="1" selected="0">
            <x v="6"/>
          </reference>
        </references>
      </pivotArea>
    </format>
    <format dxfId="646">
      <pivotArea dataOnly="0" labelOnly="1" fieldPosition="0">
        <references count="3">
          <reference field="12" count="1" selected="0">
            <x v="85"/>
          </reference>
          <reference field="14" count="3">
            <x v="127"/>
            <x v="128"/>
            <x v="190"/>
          </reference>
          <reference field="16" count="1" selected="0">
            <x v="6"/>
          </reference>
        </references>
      </pivotArea>
    </format>
    <format dxfId="645">
      <pivotArea dataOnly="0" labelOnly="1" fieldPosition="0">
        <references count="3">
          <reference field="12" count="1" selected="0">
            <x v="121"/>
          </reference>
          <reference field="14" count="3">
            <x v="194"/>
            <x v="195"/>
            <x v="196"/>
          </reference>
          <reference field="16" count="1" selected="0">
            <x v="6"/>
          </reference>
        </references>
      </pivotArea>
    </format>
    <format dxfId="644">
      <pivotArea dataOnly="0" labelOnly="1" fieldPosition="0">
        <references count="3">
          <reference field="12" count="1" selected="0">
            <x v="42"/>
          </reference>
          <reference field="14" count="1">
            <x v="51"/>
          </reference>
          <reference field="16" count="1" selected="0">
            <x v="7"/>
          </reference>
        </references>
      </pivotArea>
    </format>
    <format dxfId="643">
      <pivotArea dataOnly="0" labelOnly="1" fieldPosition="0">
        <references count="3">
          <reference field="12" count="1" selected="0">
            <x v="85"/>
          </reference>
          <reference field="14" count="3">
            <x v="127"/>
            <x v="128"/>
            <x v="190"/>
          </reference>
          <reference field="16" count="1" selected="0">
            <x v="7"/>
          </reference>
        </references>
      </pivotArea>
    </format>
    <format dxfId="642">
      <pivotArea dataOnly="0" labelOnly="1" fieldPosition="0">
        <references count="3">
          <reference field="12" count="1" selected="0">
            <x v="40"/>
          </reference>
          <reference field="14" count="6">
            <x v="13"/>
            <x v="14"/>
            <x v="15"/>
            <x v="16"/>
            <x v="17"/>
            <x v="171"/>
          </reference>
          <reference field="16" count="1" selected="0">
            <x v="8"/>
          </reference>
        </references>
      </pivotArea>
    </format>
    <format dxfId="641">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640">
      <pivotArea dataOnly="0" labelOnly="1" fieldPosition="0">
        <references count="3">
          <reference field="12" count="1" selected="0">
            <x v="57"/>
          </reference>
          <reference field="14" count="5">
            <x v="39"/>
            <x v="74"/>
            <x v="77"/>
            <x v="79"/>
            <x v="177"/>
          </reference>
          <reference field="16" count="1" selected="0">
            <x v="8"/>
          </reference>
        </references>
      </pivotArea>
    </format>
    <format dxfId="639">
      <pivotArea dataOnly="0" labelOnly="1" fieldPosition="0">
        <references count="3">
          <reference field="12" count="1" selected="0">
            <x v="85"/>
          </reference>
          <reference field="14" count="3">
            <x v="127"/>
            <x v="128"/>
            <x v="190"/>
          </reference>
          <reference field="16" count="1" selected="0">
            <x v="8"/>
          </reference>
        </references>
      </pivotArea>
    </format>
    <format dxfId="638">
      <pivotArea dataOnly="0" labelOnly="1" fieldPosition="0">
        <references count="3">
          <reference field="12" count="1" selected="0">
            <x v="87"/>
          </reference>
          <reference field="14" count="1">
            <x v="170"/>
          </reference>
          <reference field="16" count="1" selected="0">
            <x v="8"/>
          </reference>
        </references>
      </pivotArea>
    </format>
    <format dxfId="637">
      <pivotArea dataOnly="0" labelOnly="1" fieldPosition="0">
        <references count="3">
          <reference field="12" count="1" selected="0">
            <x v="88"/>
          </reference>
          <reference field="14" count="1">
            <x v="172"/>
          </reference>
          <reference field="16" count="1" selected="0">
            <x v="8"/>
          </reference>
        </references>
      </pivotArea>
    </format>
    <format dxfId="636">
      <pivotArea dataOnly="0" labelOnly="1" fieldPosition="0">
        <references count="3">
          <reference field="12" count="1" selected="0">
            <x v="90"/>
          </reference>
          <reference field="14" count="1">
            <x v="174"/>
          </reference>
          <reference field="16" count="1" selected="0">
            <x v="8"/>
          </reference>
        </references>
      </pivotArea>
    </format>
    <format dxfId="635">
      <pivotArea dataOnly="0" labelOnly="1" fieldPosition="0">
        <references count="3">
          <reference field="12" count="1" selected="0">
            <x v="92"/>
          </reference>
          <reference field="14" count="5">
            <x v="18"/>
            <x v="19"/>
            <x v="20"/>
            <x v="21"/>
            <x v="22"/>
          </reference>
          <reference field="16" count="1" selected="0">
            <x v="8"/>
          </reference>
        </references>
      </pivotArea>
    </format>
    <format dxfId="634">
      <pivotArea dataOnly="0" labelOnly="1" fieldPosition="0">
        <references count="3">
          <reference field="12" count="1" selected="0">
            <x v="93"/>
          </reference>
          <reference field="14" count="1">
            <x v="176"/>
          </reference>
          <reference field="16" count="1" selected="0">
            <x v="8"/>
          </reference>
        </references>
      </pivotArea>
    </format>
    <format dxfId="633">
      <pivotArea dataOnly="0" labelOnly="1" fieldPosition="0">
        <references count="3">
          <reference field="12" count="1" selected="0">
            <x v="95"/>
          </reference>
          <reference field="14" count="1">
            <x v="249"/>
          </reference>
          <reference field="16" count="1" selected="0">
            <x v="8"/>
          </reference>
        </references>
      </pivotArea>
    </format>
    <format dxfId="632">
      <pivotArea dataOnly="0" labelOnly="1" fieldPosition="0">
        <references count="3">
          <reference field="12" count="1" selected="0">
            <x v="123"/>
          </reference>
          <reference field="14" count="1">
            <x v="247"/>
          </reference>
          <reference field="16" count="1" selected="0">
            <x v="8"/>
          </reference>
        </references>
      </pivotArea>
    </format>
    <format dxfId="631">
      <pivotArea dataOnly="0" labelOnly="1" fieldPosition="0">
        <references count="3">
          <reference field="12" count="1" selected="0">
            <x v="124"/>
          </reference>
          <reference field="14" count="1">
            <x v="248"/>
          </reference>
          <reference field="16" count="1" selected="0">
            <x v="8"/>
          </reference>
        </references>
      </pivotArea>
    </format>
    <format dxfId="630">
      <pivotArea dataOnly="0" labelOnly="1" fieldPosition="0">
        <references count="3">
          <reference field="12" count="1" selected="0">
            <x v="125"/>
          </reference>
          <reference field="14" count="2">
            <x v="250"/>
            <x v="251"/>
          </reference>
          <reference field="16" count="1" selected="0">
            <x v="8"/>
          </reference>
        </references>
      </pivotArea>
    </format>
    <format dxfId="629">
      <pivotArea dataOnly="0" labelOnly="1" fieldPosition="0">
        <references count="3">
          <reference field="12" count="1" selected="0">
            <x v="24"/>
          </reference>
          <reference field="14" count="3">
            <x v="123"/>
            <x v="124"/>
            <x v="125"/>
          </reference>
          <reference field="16" count="1" selected="0">
            <x v="9"/>
          </reference>
        </references>
      </pivotArea>
    </format>
    <format dxfId="628">
      <pivotArea dataOnly="0" labelOnly="1" fieldPosition="0">
        <references count="3">
          <reference field="12" count="1" selected="0">
            <x v="27"/>
          </reference>
          <reference field="14" count="1">
            <x v="27"/>
          </reference>
          <reference field="16" count="1" selected="0">
            <x v="9"/>
          </reference>
        </references>
      </pivotArea>
    </format>
    <format dxfId="627">
      <pivotArea dataOnly="0" labelOnly="1" fieldPosition="0">
        <references count="3">
          <reference field="12" count="1" selected="0">
            <x v="28"/>
          </reference>
          <reference field="14" count="3">
            <x v="120"/>
            <x v="121"/>
            <x v="122"/>
          </reference>
          <reference field="16" count="1" selected="0">
            <x v="9"/>
          </reference>
        </references>
      </pivotArea>
    </format>
    <format dxfId="626">
      <pivotArea dataOnly="0" labelOnly="1" fieldPosition="0">
        <references count="3">
          <reference field="12" count="1" selected="0">
            <x v="29"/>
          </reference>
          <reference field="14" count="3">
            <x v="110"/>
            <x v="111"/>
            <x v="260"/>
          </reference>
          <reference field="16" count="1" selected="0">
            <x v="9"/>
          </reference>
        </references>
      </pivotArea>
    </format>
    <format dxfId="625">
      <pivotArea dataOnly="0" labelOnly="1" fieldPosition="0">
        <references count="3">
          <reference field="12" count="1" selected="0">
            <x v="30"/>
          </reference>
          <reference field="14" count="1">
            <x v="180"/>
          </reference>
          <reference field="16" count="1" selected="0">
            <x v="9"/>
          </reference>
        </references>
      </pivotArea>
    </format>
    <format dxfId="624">
      <pivotArea dataOnly="0" labelOnly="1" fieldPosition="0">
        <references count="3">
          <reference field="12" count="1" selected="0">
            <x v="33"/>
          </reference>
          <reference field="14" count="1">
            <x v="68"/>
          </reference>
          <reference field="16" count="1" selected="0">
            <x v="9"/>
          </reference>
        </references>
      </pivotArea>
    </format>
    <format dxfId="623">
      <pivotArea dataOnly="0" labelOnly="1" fieldPosition="0">
        <references count="3">
          <reference field="12" count="1" selected="0">
            <x v="36"/>
          </reference>
          <reference field="14" count="1">
            <x v="269"/>
          </reference>
          <reference field="16" count="1" selected="0">
            <x v="9"/>
          </reference>
        </references>
      </pivotArea>
    </format>
    <format dxfId="622">
      <pivotArea dataOnly="0" labelOnly="1" fieldPosition="0">
        <references count="3">
          <reference field="12" count="1" selected="0">
            <x v="43"/>
          </reference>
          <reference field="14" count="1">
            <x v="278"/>
          </reference>
          <reference field="16" count="1" selected="0">
            <x v="9"/>
          </reference>
        </references>
      </pivotArea>
    </format>
    <format dxfId="621">
      <pivotArea dataOnly="0" labelOnly="1" fieldPosition="0">
        <references count="3">
          <reference field="12" count="1" selected="0">
            <x v="53"/>
          </reference>
          <reference field="14" count="3">
            <x v="103"/>
            <x v="104"/>
            <x v="256"/>
          </reference>
          <reference field="16" count="1" selected="0">
            <x v="9"/>
          </reference>
        </references>
      </pivotArea>
    </format>
    <format dxfId="620">
      <pivotArea dataOnly="0" labelOnly="1" fieldPosition="0">
        <references count="3">
          <reference field="12" count="1" selected="0">
            <x v="55"/>
          </reference>
          <reference field="14" count="1">
            <x v="257"/>
          </reference>
          <reference field="16" count="1" selected="0">
            <x v="9"/>
          </reference>
        </references>
      </pivotArea>
    </format>
    <format dxfId="619">
      <pivotArea dataOnly="0" labelOnly="1" fieldPosition="0">
        <references count="3">
          <reference field="12" count="1" selected="0">
            <x v="85"/>
          </reference>
          <reference field="14" count="3">
            <x v="127"/>
            <x v="128"/>
            <x v="190"/>
          </reference>
          <reference field="16" count="1" selected="0">
            <x v="9"/>
          </reference>
        </references>
      </pivotArea>
    </format>
    <format dxfId="618">
      <pivotArea dataOnly="0" labelOnly="1" fieldPosition="0">
        <references count="3">
          <reference field="12" count="1" selected="0">
            <x v="95"/>
          </reference>
          <reference field="14" count="1">
            <x v="255"/>
          </reference>
          <reference field="16" count="1" selected="0">
            <x v="9"/>
          </reference>
        </references>
      </pivotArea>
    </format>
    <format dxfId="617">
      <pivotArea dataOnly="0" labelOnly="1" fieldPosition="0">
        <references count="3">
          <reference field="12" count="1" selected="0">
            <x v="96"/>
          </reference>
          <reference field="14" count="4">
            <x v="181"/>
            <x v="182"/>
            <x v="258"/>
            <x v="259"/>
          </reference>
          <reference field="16" count="1" selected="0">
            <x v="9"/>
          </reference>
        </references>
      </pivotArea>
    </format>
    <format dxfId="616">
      <pivotArea dataOnly="0" labelOnly="1" fieldPosition="0">
        <references count="3">
          <reference field="12" count="1" selected="0">
            <x v="98"/>
          </reference>
          <reference field="14" count="1">
            <x v="262"/>
          </reference>
          <reference field="16" count="1" selected="0">
            <x v="9"/>
          </reference>
        </references>
      </pivotArea>
    </format>
    <format dxfId="615">
      <pivotArea dataOnly="0" labelOnly="1" fieldPosition="0">
        <references count="3">
          <reference field="12" count="1" selected="0">
            <x v="99"/>
          </reference>
          <reference field="14" count="1">
            <x v="263"/>
          </reference>
          <reference field="16" count="1" selected="0">
            <x v="9"/>
          </reference>
        </references>
      </pivotArea>
    </format>
    <format dxfId="614">
      <pivotArea dataOnly="0" labelOnly="1" fieldPosition="0">
        <references count="3">
          <reference field="12" count="1" selected="0">
            <x v="126"/>
          </reference>
          <reference field="14" count="2">
            <x v="178"/>
            <x v="252"/>
          </reference>
          <reference field="16" count="1" selected="0">
            <x v="9"/>
          </reference>
        </references>
      </pivotArea>
    </format>
    <format dxfId="613">
      <pivotArea dataOnly="0" labelOnly="1" fieldPosition="0">
        <references count="3">
          <reference field="12" count="1" selected="0">
            <x v="127"/>
          </reference>
          <reference field="14" count="2">
            <x v="253"/>
            <x v="254"/>
          </reference>
          <reference field="16" count="1" selected="0">
            <x v="9"/>
          </reference>
        </references>
      </pivotArea>
    </format>
    <format dxfId="612">
      <pivotArea dataOnly="0" labelOnly="1" fieldPosition="0">
        <references count="3">
          <reference field="12" count="1" selected="0">
            <x v="128"/>
          </reference>
          <reference field="14" count="1">
            <x v="261"/>
          </reference>
          <reference field="16" count="1" selected="0">
            <x v="9"/>
          </reference>
        </references>
      </pivotArea>
    </format>
    <format dxfId="611">
      <pivotArea dataOnly="0" labelOnly="1" fieldPosition="0">
        <references count="3">
          <reference field="12" count="1" selected="0">
            <x v="129"/>
          </reference>
          <reference field="14" count="1">
            <x v="264"/>
          </reference>
          <reference field="16" count="1" selected="0">
            <x v="9"/>
          </reference>
        </references>
      </pivotArea>
    </format>
    <format dxfId="610">
      <pivotArea dataOnly="0" labelOnly="1" fieldPosition="0">
        <references count="3">
          <reference field="12" count="1" selected="0">
            <x v="130"/>
          </reference>
          <reference field="14" count="4">
            <x v="265"/>
            <x v="266"/>
            <x v="267"/>
            <x v="268"/>
          </reference>
          <reference field="16" count="1" selected="0">
            <x v="9"/>
          </reference>
        </references>
      </pivotArea>
    </format>
    <format dxfId="609">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608">
      <pivotArea dataOnly="0" labelOnly="1" fieldPosition="0">
        <references count="3">
          <reference field="12" count="1" selected="0">
            <x v="132"/>
          </reference>
          <reference field="14" count="1">
            <x v="276"/>
          </reference>
          <reference field="16" count="1" selected="0">
            <x v="9"/>
          </reference>
        </references>
      </pivotArea>
    </format>
    <format dxfId="607">
      <pivotArea field="16" type="button" dataOnly="0" labelOnly="1" outline="0" axis="axisRow" fieldPosition="0"/>
    </format>
    <format dxfId="606">
      <pivotArea dataOnly="0" labelOnly="1" fieldPosition="0">
        <references count="1">
          <reference field="16" count="0"/>
        </references>
      </pivotArea>
    </format>
    <format dxfId="605">
      <pivotArea dataOnly="0" labelOnly="1" grandRow="1" outline="0" fieldPosition="0"/>
    </format>
    <format dxfId="604">
      <pivotArea dataOnly="0" labelOnly="1" fieldPosition="0">
        <references count="2">
          <reference field="12" count="17">
            <x v="0"/>
            <x v="1"/>
            <x v="2"/>
            <x v="62"/>
            <x v="85"/>
            <x v="100"/>
            <x v="102"/>
            <x v="103"/>
            <x v="104"/>
            <x v="106"/>
            <x v="107"/>
            <x v="133"/>
            <x v="134"/>
            <x v="135"/>
            <x v="136"/>
            <x v="138"/>
            <x v="139"/>
          </reference>
          <reference field="16" count="1" selected="0">
            <x v="0"/>
          </reference>
        </references>
      </pivotArea>
    </format>
    <format dxfId="603">
      <pivotArea dataOnly="0" labelOnly="1" fieldPosition="0">
        <references count="2">
          <reference field="12" count="16">
            <x v="6"/>
            <x v="7"/>
            <x v="9"/>
            <x v="13"/>
            <x v="19"/>
            <x v="48"/>
            <x v="62"/>
            <x v="75"/>
            <x v="77"/>
            <x v="85"/>
            <x v="103"/>
            <x v="111"/>
            <x v="112"/>
            <x v="113"/>
            <x v="134"/>
            <x v="135"/>
          </reference>
          <reference field="16" count="1" selected="0">
            <x v="1"/>
          </reference>
        </references>
      </pivotArea>
    </format>
    <format dxfId="602">
      <pivotArea dataOnly="0" labelOnly="1" fieldPosition="0">
        <references count="2">
          <reference field="12" count="17">
            <x v="5"/>
            <x v="26"/>
            <x v="48"/>
            <x v="62"/>
            <x v="66"/>
            <x v="70"/>
            <x v="72"/>
            <x v="75"/>
            <x v="85"/>
            <x v="103"/>
            <x v="108"/>
            <x v="109"/>
            <x v="110"/>
            <x v="111"/>
            <x v="134"/>
            <x v="135"/>
            <x v="136"/>
          </reference>
          <reference field="16" count="1" selected="0">
            <x v="2"/>
          </reference>
        </references>
      </pivotArea>
    </format>
    <format dxfId="601">
      <pivotArea dataOnly="0" labelOnly="1" fieldPosition="0">
        <references count="2">
          <reference field="12" count="21">
            <x v="15"/>
            <x v="17"/>
            <x v="46"/>
            <x v="48"/>
            <x v="58"/>
            <x v="59"/>
            <x v="60"/>
            <x v="62"/>
            <x v="80"/>
            <x v="85"/>
            <x v="103"/>
            <x v="111"/>
            <x v="115"/>
            <x v="116"/>
            <x v="117"/>
            <x v="118"/>
            <x v="119"/>
            <x v="120"/>
            <x v="134"/>
            <x v="135"/>
            <x v="137"/>
          </reference>
          <reference field="16" count="1" selected="0">
            <x v="3"/>
          </reference>
        </references>
      </pivotArea>
    </format>
    <format dxfId="600">
      <pivotArea dataOnly="0" labelOnly="1" fieldPosition="0">
        <references count="2">
          <reference field="12" count="6">
            <x v="39"/>
            <x v="81"/>
            <x v="82"/>
            <x v="83"/>
            <x v="84"/>
            <x v="85"/>
          </reference>
          <reference field="16" count="1" selected="0">
            <x v="4"/>
          </reference>
        </references>
      </pivotArea>
    </format>
    <format dxfId="599">
      <pivotArea dataOnly="0" labelOnly="1" fieldPosition="0">
        <references count="2">
          <reference field="12" count="7">
            <x v="10"/>
            <x v="11"/>
            <x v="16"/>
            <x v="20"/>
            <x v="54"/>
            <x v="85"/>
            <x v="122"/>
          </reference>
          <reference field="16" count="1" selected="0">
            <x v="5"/>
          </reference>
        </references>
      </pivotArea>
    </format>
    <format dxfId="598">
      <pivotArea dataOnly="0" labelOnly="1" fieldPosition="0">
        <references count="2">
          <reference field="12" count="9">
            <x v="8"/>
            <x v="21"/>
            <x v="32"/>
            <x v="34"/>
            <x v="35"/>
            <x v="44"/>
            <x v="56"/>
            <x v="85"/>
            <x v="121"/>
          </reference>
          <reference field="16" count="1" selected="0">
            <x v="6"/>
          </reference>
        </references>
      </pivotArea>
    </format>
    <format dxfId="597">
      <pivotArea dataOnly="0" labelOnly="1" fieldPosition="0">
        <references count="2">
          <reference field="12" count="2">
            <x v="42"/>
            <x v="85"/>
          </reference>
          <reference field="16" count="1" selected="0">
            <x v="7"/>
          </reference>
        </references>
      </pivotArea>
    </format>
    <format dxfId="596">
      <pivotArea dataOnly="0" labelOnly="1" fieldPosition="0">
        <references count="2">
          <reference field="12" count="13">
            <x v="40"/>
            <x v="45"/>
            <x v="57"/>
            <x v="85"/>
            <x v="87"/>
            <x v="88"/>
            <x v="90"/>
            <x v="92"/>
            <x v="93"/>
            <x v="95"/>
            <x v="123"/>
            <x v="124"/>
            <x v="125"/>
          </reference>
          <reference field="16" count="1" selected="0">
            <x v="8"/>
          </reference>
        </references>
      </pivotArea>
    </format>
    <format dxfId="595">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594">
      <pivotArea dataOnly="0" labelOnly="1" fieldPosition="0">
        <references count="3">
          <reference field="12" count="1" selected="0">
            <x v="0"/>
          </reference>
          <reference field="14" count="3">
            <x v="203"/>
            <x v="204"/>
            <x v="279"/>
          </reference>
          <reference field="16" count="1" selected="0">
            <x v="0"/>
          </reference>
        </references>
      </pivotArea>
    </format>
    <format dxfId="593">
      <pivotArea dataOnly="0" labelOnly="1" fieldPosition="0">
        <references count="3">
          <reference field="12" count="1" selected="0">
            <x v="1"/>
          </reference>
          <reference field="14" count="3">
            <x v="95"/>
            <x v="96"/>
            <x v="197"/>
          </reference>
          <reference field="16" count="1" selected="0">
            <x v="0"/>
          </reference>
        </references>
      </pivotArea>
    </format>
    <format dxfId="592">
      <pivotArea dataOnly="0" labelOnly="1" fieldPosition="0">
        <references count="3">
          <reference field="12" count="1" selected="0">
            <x v="2"/>
          </reference>
          <reference field="14" count="1">
            <x v="198"/>
          </reference>
          <reference field="16" count="1" selected="0">
            <x v="0"/>
          </reference>
        </references>
      </pivotArea>
    </format>
    <format dxfId="591">
      <pivotArea dataOnly="0" labelOnly="1" fieldPosition="0">
        <references count="3">
          <reference field="12" count="1" selected="0">
            <x v="62"/>
          </reference>
          <reference field="14" count="6">
            <x v="286"/>
            <x v="287"/>
            <x v="288"/>
            <x v="289"/>
            <x v="290"/>
            <x v="291"/>
          </reference>
          <reference field="16" count="1" selected="0">
            <x v="0"/>
          </reference>
        </references>
      </pivotArea>
    </format>
    <format dxfId="590">
      <pivotArea dataOnly="0" labelOnly="1" fieldPosition="0">
        <references count="3">
          <reference field="12" count="1" selected="0">
            <x v="85"/>
          </reference>
          <reference field="14" count="4">
            <x v="282"/>
            <x v="283"/>
            <x v="284"/>
            <x v="285"/>
          </reference>
          <reference field="16" count="1" selected="0">
            <x v="0"/>
          </reference>
        </references>
      </pivotArea>
    </format>
    <format dxfId="589">
      <pivotArea dataOnly="0" labelOnly="1" fieldPosition="0">
        <references count="3">
          <reference field="12" count="1" selected="0">
            <x v="100"/>
          </reference>
          <reference field="14" count="1">
            <x v="108"/>
          </reference>
          <reference field="16" count="1" selected="0">
            <x v="0"/>
          </reference>
        </references>
      </pivotArea>
    </format>
    <format dxfId="588">
      <pivotArea dataOnly="0" labelOnly="1" fieldPosition="0">
        <references count="3">
          <reference field="12" count="1" selected="0">
            <x v="102"/>
          </reference>
          <reference field="14" count="1">
            <x v="200"/>
          </reference>
          <reference field="16" count="1" selected="0">
            <x v="0"/>
          </reference>
        </references>
      </pivotArea>
    </format>
    <format dxfId="587">
      <pivotArea dataOnly="0" labelOnly="1" fieldPosition="0">
        <references count="3">
          <reference field="12" count="1" selected="0">
            <x v="103"/>
          </reference>
          <reference field="14" count="1">
            <x v="201"/>
          </reference>
          <reference field="16" count="1" selected="0">
            <x v="0"/>
          </reference>
        </references>
      </pivotArea>
    </format>
    <format dxfId="586">
      <pivotArea dataOnly="0" labelOnly="1" fieldPosition="0">
        <references count="3">
          <reference field="12" count="1" selected="0">
            <x v="104"/>
          </reference>
          <reference field="14" count="1">
            <x v="202"/>
          </reference>
          <reference field="16" count="1" selected="0">
            <x v="0"/>
          </reference>
        </references>
      </pivotArea>
    </format>
    <format dxfId="585">
      <pivotArea dataOnly="0" labelOnly="1" fieldPosition="0">
        <references count="3">
          <reference field="12" count="1" selected="0">
            <x v="106"/>
          </reference>
          <reference field="14" count="1">
            <x v="97"/>
          </reference>
          <reference field="16" count="1" selected="0">
            <x v="0"/>
          </reference>
        </references>
      </pivotArea>
    </format>
    <format dxfId="584">
      <pivotArea dataOnly="0" labelOnly="1" fieldPosition="0">
        <references count="3">
          <reference field="12" count="1" selected="0">
            <x v="107"/>
          </reference>
          <reference field="14" count="1">
            <x v="208"/>
          </reference>
          <reference field="16" count="1" selected="0">
            <x v="0"/>
          </reference>
        </references>
      </pivotArea>
    </format>
    <format dxfId="583">
      <pivotArea dataOnly="0" labelOnly="1" fieldPosition="0">
        <references count="3">
          <reference field="12" count="1" selected="0">
            <x v="133"/>
          </reference>
          <reference field="14" count="3">
            <x v="205"/>
            <x v="207"/>
            <x v="280"/>
          </reference>
          <reference field="16" count="1" selected="0">
            <x v="0"/>
          </reference>
        </references>
      </pivotArea>
    </format>
    <format dxfId="582">
      <pivotArea dataOnly="0" labelOnly="1" fieldPosition="0">
        <references count="3">
          <reference field="12" count="1" selected="0">
            <x v="134"/>
          </reference>
          <reference field="14" count="7">
            <x v="193"/>
            <x v="196"/>
            <x v="225"/>
            <x v="292"/>
            <x v="293"/>
            <x v="294"/>
            <x v="295"/>
          </reference>
          <reference field="16" count="1" selected="0">
            <x v="0"/>
          </reference>
        </references>
      </pivotArea>
    </format>
    <format dxfId="581">
      <pivotArea dataOnly="0" labelOnly="1" fieldPosition="0">
        <references count="3">
          <reference field="12" count="1" selected="0">
            <x v="135"/>
          </reference>
          <reference field="14" count="3">
            <x v="194"/>
            <x v="195"/>
            <x v="196"/>
          </reference>
          <reference field="16" count="1" selected="0">
            <x v="0"/>
          </reference>
        </references>
      </pivotArea>
    </format>
    <format dxfId="580">
      <pivotArea dataOnly="0" labelOnly="1" fieldPosition="0">
        <references count="3">
          <reference field="12" count="1" selected="0">
            <x v="136"/>
          </reference>
          <reference field="14" count="3">
            <x v="193"/>
            <x v="196"/>
            <x v="225"/>
          </reference>
          <reference field="16" count="1" selected="0">
            <x v="0"/>
          </reference>
        </references>
      </pivotArea>
    </format>
    <format dxfId="579">
      <pivotArea dataOnly="0" labelOnly="1" fieldPosition="0">
        <references count="3">
          <reference field="12" count="1" selected="0">
            <x v="138"/>
          </reference>
          <reference field="14" count="3">
            <x v="5"/>
            <x v="6"/>
            <x v="148"/>
          </reference>
          <reference field="16" count="1" selected="0">
            <x v="0"/>
          </reference>
        </references>
      </pivotArea>
    </format>
    <format dxfId="578">
      <pivotArea dataOnly="0" labelOnly="1" fieldPosition="0">
        <references count="3">
          <reference field="12" count="1" selected="0">
            <x v="139"/>
          </reference>
          <reference field="14" count="1">
            <x v="281"/>
          </reference>
          <reference field="16" count="1" selected="0">
            <x v="0"/>
          </reference>
        </references>
      </pivotArea>
    </format>
    <format dxfId="577">
      <pivotArea dataOnly="0" labelOnly="1" fieldPosition="0">
        <references count="3">
          <reference field="12" count="1" selected="0">
            <x v="6"/>
          </reference>
          <reference field="14" count="3">
            <x v="30"/>
            <x v="31"/>
            <x v="32"/>
          </reference>
          <reference field="16" count="1" selected="0">
            <x v="1"/>
          </reference>
        </references>
      </pivotArea>
    </format>
    <format dxfId="576">
      <pivotArea dataOnly="0" labelOnly="1" fieldPosition="0">
        <references count="3">
          <reference field="12" count="1" selected="0">
            <x v="7"/>
          </reference>
          <reference field="14" count="2">
            <x v="33"/>
            <x v="34"/>
          </reference>
          <reference field="16" count="1" selected="0">
            <x v="1"/>
          </reference>
        </references>
      </pivotArea>
    </format>
    <format dxfId="575">
      <pivotArea dataOnly="0" labelOnly="1" fieldPosition="0">
        <references count="3">
          <reference field="12" count="1" selected="0">
            <x v="9"/>
          </reference>
          <reference field="14" count="1">
            <x v="36"/>
          </reference>
          <reference field="16" count="1" selected="0">
            <x v="1"/>
          </reference>
        </references>
      </pivotArea>
    </format>
    <format dxfId="574">
      <pivotArea dataOnly="0" labelOnly="1" fieldPosition="0">
        <references count="3">
          <reference field="12" count="1" selected="0">
            <x v="13"/>
          </reference>
          <reference field="14" count="1">
            <x v="116"/>
          </reference>
          <reference field="16" count="1" selected="0">
            <x v="1"/>
          </reference>
        </references>
      </pivotArea>
    </format>
    <format dxfId="573">
      <pivotArea dataOnly="0" labelOnly="1" fieldPosition="0">
        <references count="3">
          <reference field="12" count="1" selected="0">
            <x v="19"/>
          </reference>
          <reference field="14" count="2">
            <x v="23"/>
            <x v="24"/>
          </reference>
          <reference field="16" count="1" selected="0">
            <x v="1"/>
          </reference>
        </references>
      </pivotArea>
    </format>
    <format dxfId="572">
      <pivotArea dataOnly="0" labelOnly="1" fieldPosition="0">
        <references count="3">
          <reference field="12" count="1" selected="0">
            <x v="48"/>
          </reference>
          <reference field="14" count="1">
            <x v="108"/>
          </reference>
          <reference field="16" count="1" selected="0">
            <x v="1"/>
          </reference>
        </references>
      </pivotArea>
    </format>
    <format dxfId="571">
      <pivotArea dataOnly="0" labelOnly="1" fieldPosition="0">
        <references count="3">
          <reference field="12" count="1" selected="0">
            <x v="62"/>
          </reference>
          <reference field="14" count="7">
            <x v="286"/>
            <x v="287"/>
            <x v="288"/>
            <x v="289"/>
            <x v="290"/>
            <x v="291"/>
            <x v="296"/>
          </reference>
          <reference field="16" count="1" selected="0">
            <x v="1"/>
          </reference>
        </references>
      </pivotArea>
    </format>
    <format dxfId="570">
      <pivotArea dataOnly="0" labelOnly="1" fieldPosition="0">
        <references count="3">
          <reference field="12" count="1" selected="0">
            <x v="75"/>
          </reference>
          <reference field="14" count="1">
            <x v="86"/>
          </reference>
          <reference field="16" count="1" selected="0">
            <x v="1"/>
          </reference>
        </references>
      </pivotArea>
    </format>
    <format dxfId="569">
      <pivotArea dataOnly="0" labelOnly="1" fieldPosition="0">
        <references count="3">
          <reference field="12" count="1" selected="0">
            <x v="77"/>
          </reference>
          <reference field="14" count="1">
            <x v="223"/>
          </reference>
          <reference field="16" count="1" selected="0">
            <x v="1"/>
          </reference>
        </references>
      </pivotArea>
    </format>
    <format dxfId="568">
      <pivotArea dataOnly="0" labelOnly="1" fieldPosition="0">
        <references count="3">
          <reference field="12" count="1" selected="0">
            <x v="85"/>
          </reference>
          <reference field="14" count="5">
            <x v="281"/>
            <x v="282"/>
            <x v="283"/>
            <x v="284"/>
            <x v="285"/>
          </reference>
          <reference field="16" count="1" selected="0">
            <x v="1"/>
          </reference>
        </references>
      </pivotArea>
    </format>
    <format dxfId="567">
      <pivotArea dataOnly="0" labelOnly="1" fieldPosition="0">
        <references count="3">
          <reference field="12" count="1" selected="0">
            <x v="103"/>
          </reference>
          <reference field="14" count="1">
            <x v="201"/>
          </reference>
          <reference field="16" count="1" selected="0">
            <x v="1"/>
          </reference>
        </references>
      </pivotArea>
    </format>
    <format dxfId="566">
      <pivotArea dataOnly="0" labelOnly="1" fieldPosition="0">
        <references count="3">
          <reference field="12" count="1" selected="0">
            <x v="111"/>
          </reference>
          <reference field="14" count="1">
            <x v="220"/>
          </reference>
          <reference field="16" count="1" selected="0">
            <x v="1"/>
          </reference>
        </references>
      </pivotArea>
    </format>
    <format dxfId="565">
      <pivotArea dataOnly="0" labelOnly="1" fieldPosition="0">
        <references count="3">
          <reference field="12" count="1" selected="0">
            <x v="112"/>
          </reference>
          <reference field="14" count="1">
            <x v="221"/>
          </reference>
          <reference field="16" count="1" selected="0">
            <x v="1"/>
          </reference>
        </references>
      </pivotArea>
    </format>
    <format dxfId="564">
      <pivotArea dataOnly="0" labelOnly="1" fieldPosition="0">
        <references count="3">
          <reference field="12" count="1" selected="0">
            <x v="113"/>
          </reference>
          <reference field="14" count="1">
            <x v="222"/>
          </reference>
          <reference field="16" count="1" selected="0">
            <x v="1"/>
          </reference>
        </references>
      </pivotArea>
    </format>
    <format dxfId="563">
      <pivotArea dataOnly="0" labelOnly="1" fieldPosition="0">
        <references count="3">
          <reference field="12" count="1" selected="0">
            <x v="134"/>
          </reference>
          <reference field="14" count="7">
            <x v="193"/>
            <x v="196"/>
            <x v="225"/>
            <x v="292"/>
            <x v="293"/>
            <x v="294"/>
            <x v="295"/>
          </reference>
          <reference field="16" count="1" selected="0">
            <x v="1"/>
          </reference>
        </references>
      </pivotArea>
    </format>
    <format dxfId="562">
      <pivotArea dataOnly="0" labelOnly="1" fieldPosition="0">
        <references count="3">
          <reference field="12" count="1" selected="0">
            <x v="135"/>
          </reference>
          <reference field="14" count="3">
            <x v="194"/>
            <x v="195"/>
            <x v="196"/>
          </reference>
          <reference field="16" count="1" selected="0">
            <x v="1"/>
          </reference>
        </references>
      </pivotArea>
    </format>
    <format dxfId="561">
      <pivotArea dataOnly="0" labelOnly="1" fieldPosition="0">
        <references count="3">
          <reference field="12" count="1" selected="0">
            <x v="5"/>
          </reference>
          <reference field="14" count="5">
            <x v="43"/>
            <x v="55"/>
            <x v="209"/>
            <x v="210"/>
            <x v="211"/>
          </reference>
          <reference field="16" count="1" selected="0">
            <x v="2"/>
          </reference>
        </references>
      </pivotArea>
    </format>
    <format dxfId="560">
      <pivotArea dataOnly="0" labelOnly="1" fieldPosition="0">
        <references count="3">
          <reference field="12" count="1" selected="0">
            <x v="26"/>
          </reference>
          <reference field="14" count="1">
            <x v="109"/>
          </reference>
          <reference field="16" count="1" selected="0">
            <x v="2"/>
          </reference>
        </references>
      </pivotArea>
    </format>
    <format dxfId="559">
      <pivotArea dataOnly="0" labelOnly="1" fieldPosition="0">
        <references count="3">
          <reference field="12" count="1" selected="0">
            <x v="48"/>
          </reference>
          <reference field="14" count="1">
            <x v="108"/>
          </reference>
          <reference field="16" count="1" selected="0">
            <x v="2"/>
          </reference>
        </references>
      </pivotArea>
    </format>
    <format dxfId="558">
      <pivotArea dataOnly="0" labelOnly="1" fieldPosition="0">
        <references count="3">
          <reference field="12" count="1" selected="0">
            <x v="62"/>
          </reference>
          <reference field="14" count="6">
            <x v="286"/>
            <x v="287"/>
            <x v="288"/>
            <x v="289"/>
            <x v="290"/>
            <x v="291"/>
          </reference>
          <reference field="16" count="1" selected="0">
            <x v="2"/>
          </reference>
        </references>
      </pivotArea>
    </format>
    <format dxfId="557">
      <pivotArea dataOnly="0" labelOnly="1" fieldPosition="0">
        <references count="3">
          <reference field="12" count="1" selected="0">
            <x v="66"/>
          </reference>
          <reference field="14" count="2">
            <x v="152"/>
            <x v="153"/>
          </reference>
          <reference field="16" count="1" selected="0">
            <x v="2"/>
          </reference>
        </references>
      </pivotArea>
    </format>
    <format dxfId="556">
      <pivotArea dataOnly="0" labelOnly="1" fieldPosition="0">
        <references count="3">
          <reference field="12" count="1" selected="0">
            <x v="70"/>
          </reference>
          <reference field="14" count="1">
            <x v="212"/>
          </reference>
          <reference field="16" count="1" selected="0">
            <x v="2"/>
          </reference>
        </references>
      </pivotArea>
    </format>
    <format dxfId="555">
      <pivotArea dataOnly="0" labelOnly="1" fieldPosition="0">
        <references count="3">
          <reference field="12" count="1" selected="0">
            <x v="72"/>
          </reference>
          <reference field="14" count="1">
            <x v="151"/>
          </reference>
          <reference field="16" count="1" selected="0">
            <x v="2"/>
          </reference>
        </references>
      </pivotArea>
    </format>
    <format dxfId="554">
      <pivotArea dataOnly="0" labelOnly="1" fieldPosition="0">
        <references count="3">
          <reference field="12" count="1" selected="0">
            <x v="75"/>
          </reference>
          <reference field="14" count="1">
            <x v="218"/>
          </reference>
          <reference field="16" count="1" selected="0">
            <x v="2"/>
          </reference>
        </references>
      </pivotArea>
    </format>
    <format dxfId="553">
      <pivotArea dataOnly="0" labelOnly="1" fieldPosition="0">
        <references count="3">
          <reference field="12" count="1" selected="0">
            <x v="85"/>
          </reference>
          <reference field="14" count="5">
            <x v="281"/>
            <x v="282"/>
            <x v="283"/>
            <x v="284"/>
            <x v="285"/>
          </reference>
          <reference field="16" count="1" selected="0">
            <x v="2"/>
          </reference>
        </references>
      </pivotArea>
    </format>
    <format dxfId="552">
      <pivotArea dataOnly="0" labelOnly="1" fieldPosition="0">
        <references count="3">
          <reference field="12" count="1" selected="0">
            <x v="103"/>
          </reference>
          <reference field="14" count="1">
            <x v="201"/>
          </reference>
          <reference field="16" count="1" selected="0">
            <x v="2"/>
          </reference>
        </references>
      </pivotArea>
    </format>
    <format dxfId="551">
      <pivotArea dataOnly="0" labelOnly="1" fieldPosition="0">
        <references count="3">
          <reference field="12" count="1" selected="0">
            <x v="108"/>
          </reference>
          <reference field="14" count="1">
            <x v="213"/>
          </reference>
          <reference field="16" count="1" selected="0">
            <x v="2"/>
          </reference>
        </references>
      </pivotArea>
    </format>
    <format dxfId="550">
      <pivotArea dataOnly="0" labelOnly="1" fieldPosition="0">
        <references count="3">
          <reference field="12" count="1" selected="0">
            <x v="109"/>
          </reference>
          <reference field="14" count="4">
            <x v="214"/>
            <x v="215"/>
            <x v="216"/>
            <x v="217"/>
          </reference>
          <reference field="16" count="1" selected="0">
            <x v="2"/>
          </reference>
        </references>
      </pivotArea>
    </format>
    <format dxfId="549">
      <pivotArea dataOnly="0" labelOnly="1" fieldPosition="0">
        <references count="3">
          <reference field="12" count="1" selected="0">
            <x v="110"/>
          </reference>
          <reference field="14" count="1">
            <x v="219"/>
          </reference>
          <reference field="16" count="1" selected="0">
            <x v="2"/>
          </reference>
        </references>
      </pivotArea>
    </format>
    <format dxfId="548">
      <pivotArea dataOnly="0" labelOnly="1" fieldPosition="0">
        <references count="3">
          <reference field="12" count="1" selected="0">
            <x v="111"/>
          </reference>
          <reference field="14" count="1">
            <x v="220"/>
          </reference>
          <reference field="16" count="1" selected="0">
            <x v="2"/>
          </reference>
        </references>
      </pivotArea>
    </format>
    <format dxfId="547">
      <pivotArea dataOnly="0" labelOnly="1" fieldPosition="0">
        <references count="3">
          <reference field="12" count="1" selected="0">
            <x v="134"/>
          </reference>
          <reference field="14" count="7">
            <x v="193"/>
            <x v="196"/>
            <x v="225"/>
            <x v="292"/>
            <x v="293"/>
            <x v="294"/>
            <x v="295"/>
          </reference>
          <reference field="16" count="1" selected="0">
            <x v="2"/>
          </reference>
        </references>
      </pivotArea>
    </format>
    <format dxfId="546">
      <pivotArea dataOnly="0" labelOnly="1" fieldPosition="0">
        <references count="3">
          <reference field="12" count="1" selected="0">
            <x v="135"/>
          </reference>
          <reference field="14" count="3">
            <x v="194"/>
            <x v="195"/>
            <x v="196"/>
          </reference>
          <reference field="16" count="1" selected="0">
            <x v="2"/>
          </reference>
        </references>
      </pivotArea>
    </format>
    <format dxfId="545">
      <pivotArea dataOnly="0" labelOnly="1" fieldPosition="0">
        <references count="3">
          <reference field="12" count="1" selected="0">
            <x v="136"/>
          </reference>
          <reference field="14" count="3">
            <x v="193"/>
            <x v="196"/>
            <x v="225"/>
          </reference>
          <reference field="16" count="1" selected="0">
            <x v="2"/>
          </reference>
        </references>
      </pivotArea>
    </format>
    <format dxfId="544">
      <pivotArea dataOnly="0" labelOnly="1" fieldPosition="0">
        <references count="3">
          <reference field="12" count="1" selected="0">
            <x v="15"/>
          </reference>
          <reference field="14" count="1">
            <x v="40"/>
          </reference>
          <reference field="16" count="1" selected="0">
            <x v="3"/>
          </reference>
        </references>
      </pivotArea>
    </format>
    <format dxfId="543">
      <pivotArea dataOnly="0" labelOnly="1" fieldPosition="0">
        <references count="3">
          <reference field="12" count="1" selected="0">
            <x v="17"/>
          </reference>
          <reference field="14" count="1">
            <x v="230"/>
          </reference>
          <reference field="16" count="1" selected="0">
            <x v="3"/>
          </reference>
        </references>
      </pivotArea>
    </format>
    <format dxfId="542">
      <pivotArea dataOnly="0" labelOnly="1" fieldPosition="0">
        <references count="3">
          <reference field="12" count="1" selected="0">
            <x v="46"/>
          </reference>
          <reference field="14" count="1">
            <x v="99"/>
          </reference>
          <reference field="16" count="1" selected="0">
            <x v="3"/>
          </reference>
        </references>
      </pivotArea>
    </format>
    <format dxfId="541">
      <pivotArea dataOnly="0" labelOnly="1" fieldPosition="0">
        <references count="3">
          <reference field="12" count="1" selected="0">
            <x v="48"/>
          </reference>
          <reference field="14" count="1">
            <x v="108"/>
          </reference>
          <reference field="16" count="1" selected="0">
            <x v="3"/>
          </reference>
        </references>
      </pivotArea>
    </format>
    <format dxfId="540">
      <pivotArea dataOnly="0" labelOnly="1" fieldPosition="0">
        <references count="3">
          <reference field="12" count="1" selected="0">
            <x v="58"/>
          </reference>
          <reference field="14" count="1">
            <x v="98"/>
          </reference>
          <reference field="16" count="1" selected="0">
            <x v="3"/>
          </reference>
        </references>
      </pivotArea>
    </format>
    <format dxfId="539">
      <pivotArea dataOnly="0" labelOnly="1" fieldPosition="0">
        <references count="3">
          <reference field="12" count="1" selected="0">
            <x v="59"/>
          </reference>
          <reference field="14" count="1">
            <x v="97"/>
          </reference>
          <reference field="16" count="1" selected="0">
            <x v="3"/>
          </reference>
        </references>
      </pivotArea>
    </format>
    <format dxfId="538">
      <pivotArea dataOnly="0" labelOnly="1" fieldPosition="0">
        <references count="3">
          <reference field="12" count="1" selected="0">
            <x v="60"/>
          </reference>
          <reference field="14" count="1">
            <x v="112"/>
          </reference>
          <reference field="16" count="1" selected="0">
            <x v="3"/>
          </reference>
        </references>
      </pivotArea>
    </format>
    <format dxfId="537">
      <pivotArea dataOnly="0" labelOnly="1" fieldPosition="0">
        <references count="3">
          <reference field="12" count="1" selected="0">
            <x v="62"/>
          </reference>
          <reference field="14" count="7">
            <x v="286"/>
            <x v="287"/>
            <x v="288"/>
            <x v="289"/>
            <x v="290"/>
            <x v="291"/>
            <x v="297"/>
          </reference>
          <reference field="16" count="1" selected="0">
            <x v="3"/>
          </reference>
        </references>
      </pivotArea>
    </format>
    <format dxfId="536">
      <pivotArea dataOnly="0" labelOnly="1" fieldPosition="0">
        <references count="3">
          <reference field="12" count="1" selected="0">
            <x v="80"/>
          </reference>
          <reference field="14" count="2">
            <x v="160"/>
            <x v="227"/>
          </reference>
          <reference field="16" count="1" selected="0">
            <x v="3"/>
          </reference>
        </references>
      </pivotArea>
    </format>
    <format dxfId="535">
      <pivotArea dataOnly="0" labelOnly="1" fieldPosition="0">
        <references count="3">
          <reference field="12" count="1" selected="0">
            <x v="85"/>
          </reference>
          <reference field="14" count="5">
            <x v="281"/>
            <x v="282"/>
            <x v="283"/>
            <x v="284"/>
            <x v="285"/>
          </reference>
          <reference field="16" count="1" selected="0">
            <x v="3"/>
          </reference>
        </references>
      </pivotArea>
    </format>
    <format dxfId="534">
      <pivotArea dataOnly="0" labelOnly="1" fieldPosition="0">
        <references count="3">
          <reference field="12" count="1" selected="0">
            <x v="103"/>
          </reference>
          <reference field="14" count="1">
            <x v="201"/>
          </reference>
          <reference field="16" count="1" selected="0">
            <x v="3"/>
          </reference>
        </references>
      </pivotArea>
    </format>
    <format dxfId="533">
      <pivotArea dataOnly="0" labelOnly="1" fieldPosition="0">
        <references count="3">
          <reference field="12" count="1" selected="0">
            <x v="111"/>
          </reference>
          <reference field="14" count="1">
            <x v="220"/>
          </reference>
          <reference field="16" count="1" selected="0">
            <x v="3"/>
          </reference>
        </references>
      </pivotArea>
    </format>
    <format dxfId="532">
      <pivotArea dataOnly="0" labelOnly="1" fieldPosition="0">
        <references count="3">
          <reference field="12" count="1" selected="0">
            <x v="115"/>
          </reference>
          <reference field="14" count="1">
            <x v="38"/>
          </reference>
          <reference field="16" count="1" selected="0">
            <x v="3"/>
          </reference>
        </references>
      </pivotArea>
    </format>
    <format dxfId="531">
      <pivotArea dataOnly="0" labelOnly="1" fieldPosition="0">
        <references count="3">
          <reference field="12" count="1" selected="0">
            <x v="116"/>
          </reference>
          <reference field="14" count="1">
            <x v="57"/>
          </reference>
          <reference field="16" count="1" selected="0">
            <x v="3"/>
          </reference>
        </references>
      </pivotArea>
    </format>
    <format dxfId="530">
      <pivotArea dataOnly="0" labelOnly="1" fieldPosition="0">
        <references count="3">
          <reference field="12" count="1" selected="0">
            <x v="117"/>
          </reference>
          <reference field="14" count="1">
            <x v="226"/>
          </reference>
          <reference field="16" count="1" selected="0">
            <x v="3"/>
          </reference>
        </references>
      </pivotArea>
    </format>
    <format dxfId="529">
      <pivotArea dataOnly="0" labelOnly="1" fieldPosition="0">
        <references count="3">
          <reference field="12" count="1" selected="0">
            <x v="118"/>
          </reference>
          <reference field="14" count="1">
            <x v="228"/>
          </reference>
          <reference field="16" count="1" selected="0">
            <x v="3"/>
          </reference>
        </references>
      </pivotArea>
    </format>
    <format dxfId="528">
      <pivotArea dataOnly="0" labelOnly="1" fieldPosition="0">
        <references count="3">
          <reference field="12" count="1" selected="0">
            <x v="119"/>
          </reference>
          <reference field="14" count="1">
            <x v="229"/>
          </reference>
          <reference field="16" count="1" selected="0">
            <x v="3"/>
          </reference>
        </references>
      </pivotArea>
    </format>
    <format dxfId="527">
      <pivotArea dataOnly="0" labelOnly="1" fieldPosition="0">
        <references count="3">
          <reference field="12" count="1" selected="0">
            <x v="120"/>
          </reference>
          <reference field="14" count="1">
            <x v="231"/>
          </reference>
          <reference field="16" count="1" selected="0">
            <x v="3"/>
          </reference>
        </references>
      </pivotArea>
    </format>
    <format dxfId="526">
      <pivotArea dataOnly="0" labelOnly="1" fieldPosition="0">
        <references count="3">
          <reference field="12" count="1" selected="0">
            <x v="134"/>
          </reference>
          <reference field="14" count="8">
            <x v="193"/>
            <x v="196"/>
            <x v="225"/>
            <x v="292"/>
            <x v="293"/>
            <x v="294"/>
            <x v="295"/>
            <x v="298"/>
          </reference>
          <reference field="16" count="1" selected="0">
            <x v="3"/>
          </reference>
        </references>
      </pivotArea>
    </format>
    <format dxfId="525">
      <pivotArea dataOnly="0" labelOnly="1" fieldPosition="0">
        <references count="3">
          <reference field="12" count="1" selected="0">
            <x v="135"/>
          </reference>
          <reference field="14" count="3">
            <x v="194"/>
            <x v="195"/>
            <x v="196"/>
          </reference>
          <reference field="16" count="1" selected="0">
            <x v="3"/>
          </reference>
        </references>
      </pivotArea>
    </format>
    <format dxfId="524">
      <pivotArea dataOnly="0" labelOnly="1" fieldPosition="0">
        <references count="3">
          <reference field="12" count="1" selected="0">
            <x v="137"/>
          </reference>
          <reference field="14" count="3">
            <x v="193"/>
            <x v="196"/>
            <x v="225"/>
          </reference>
          <reference field="16" count="1" selected="0">
            <x v="3"/>
          </reference>
        </references>
      </pivotArea>
    </format>
    <format dxfId="523">
      <pivotArea dataOnly="0" labelOnly="1" fieldPosition="0">
        <references count="3">
          <reference field="12" count="1" selected="0">
            <x v="39"/>
          </reference>
          <reference field="14" count="1">
            <x v="162"/>
          </reference>
          <reference field="16" count="1" selected="0">
            <x v="4"/>
          </reference>
        </references>
      </pivotArea>
    </format>
    <format dxfId="522">
      <pivotArea dataOnly="0" labelOnly="1" fieldPosition="0">
        <references count="3">
          <reference field="12" count="1" selected="0">
            <x v="81"/>
          </reference>
          <reference field="14" count="1">
            <x v="163"/>
          </reference>
          <reference field="16" count="1" selected="0">
            <x v="4"/>
          </reference>
        </references>
      </pivotArea>
    </format>
    <format dxfId="521">
      <pivotArea dataOnly="0" labelOnly="1" fieldPosition="0">
        <references count="3">
          <reference field="12" count="1" selected="0">
            <x v="82"/>
          </reference>
          <reference field="14" count="1">
            <x v="164"/>
          </reference>
          <reference field="16" count="1" selected="0">
            <x v="4"/>
          </reference>
        </references>
      </pivotArea>
    </format>
    <format dxfId="520">
      <pivotArea dataOnly="0" labelOnly="1" fieldPosition="0">
        <references count="3">
          <reference field="12" count="1" selected="0">
            <x v="83"/>
          </reference>
          <reference field="14" count="3">
            <x v="165"/>
            <x v="166"/>
            <x v="232"/>
          </reference>
          <reference field="16" count="1" selected="0">
            <x v="4"/>
          </reference>
        </references>
      </pivotArea>
    </format>
    <format dxfId="519">
      <pivotArea dataOnly="0" labelOnly="1" fieldPosition="0">
        <references count="3">
          <reference field="12" count="1" selected="0">
            <x v="84"/>
          </reference>
          <reference field="14" count="1">
            <x v="167"/>
          </reference>
          <reference field="16" count="1" selected="0">
            <x v="4"/>
          </reference>
        </references>
      </pivotArea>
    </format>
    <format dxfId="518">
      <pivotArea dataOnly="0" labelOnly="1" fieldPosition="0">
        <references count="3">
          <reference field="12" count="1" selected="0">
            <x v="85"/>
          </reference>
          <reference field="14" count="1">
            <x v="285"/>
          </reference>
          <reference field="16" count="1" selected="0">
            <x v="4"/>
          </reference>
        </references>
      </pivotArea>
    </format>
    <format dxfId="517">
      <pivotArea dataOnly="0" labelOnly="1" fieldPosition="0">
        <references count="3">
          <reference field="12" count="1" selected="0">
            <x v="10"/>
          </reference>
          <reference field="14" count="5">
            <x v="2"/>
            <x v="4"/>
            <x v="7"/>
            <x v="8"/>
            <x v="12"/>
          </reference>
          <reference field="16" count="1" selected="0">
            <x v="5"/>
          </reference>
        </references>
      </pivotArea>
    </format>
    <format dxfId="516">
      <pivotArea dataOnly="0" labelOnly="1" fieldPosition="0">
        <references count="3">
          <reference field="12" count="1" selected="0">
            <x v="11"/>
          </reference>
          <reference field="14" count="2">
            <x v="1"/>
            <x v="3"/>
          </reference>
          <reference field="16" count="1" selected="0">
            <x v="5"/>
          </reference>
        </references>
      </pivotArea>
    </format>
    <format dxfId="515">
      <pivotArea dataOnly="0" labelOnly="1" fieldPosition="0">
        <references count="3">
          <reference field="12" count="1" selected="0">
            <x v="16"/>
          </reference>
          <reference field="14" count="3">
            <x v="25"/>
            <x v="28"/>
            <x v="41"/>
          </reference>
          <reference field="16" count="1" selected="0">
            <x v="5"/>
          </reference>
        </references>
      </pivotArea>
    </format>
    <format dxfId="514">
      <pivotArea dataOnly="0" labelOnly="1" fieldPosition="0">
        <references count="3">
          <reference field="12" count="1" selected="0">
            <x v="20"/>
          </reference>
          <reference field="14" count="3">
            <x v="239"/>
            <x v="240"/>
            <x v="241"/>
          </reference>
          <reference field="16" count="1" selected="0">
            <x v="5"/>
          </reference>
        </references>
      </pivotArea>
    </format>
    <format dxfId="513">
      <pivotArea dataOnly="0" labelOnly="1" fieldPosition="0">
        <references count="3">
          <reference field="12" count="1" selected="0">
            <x v="54"/>
          </reference>
          <reference field="14" count="2">
            <x v="49"/>
            <x v="245"/>
          </reference>
          <reference field="16" count="1" selected="0">
            <x v="5"/>
          </reference>
        </references>
      </pivotArea>
    </format>
    <format dxfId="512">
      <pivotArea dataOnly="0" labelOnly="1" fieldPosition="0">
        <references count="3">
          <reference field="12" count="1" selected="0">
            <x v="85"/>
          </reference>
          <reference field="14" count="3">
            <x v="282"/>
            <x v="285"/>
            <x v="299"/>
          </reference>
          <reference field="16" count="1" selected="0">
            <x v="5"/>
          </reference>
        </references>
      </pivotArea>
    </format>
    <format dxfId="511">
      <pivotArea dataOnly="0" labelOnly="1" fieldPosition="0">
        <references count="3">
          <reference field="12" count="1" selected="0">
            <x v="122"/>
          </reference>
          <reference field="14" count="3">
            <x v="242"/>
            <x v="243"/>
            <x v="244"/>
          </reference>
          <reference field="16" count="1" selected="0">
            <x v="5"/>
          </reference>
        </references>
      </pivotArea>
    </format>
    <format dxfId="510">
      <pivotArea dataOnly="0" labelOnly="1" fieldPosition="0">
        <references count="3">
          <reference field="12" count="1" selected="0">
            <x v="8"/>
          </reference>
          <reference field="14" count="1">
            <x v="236"/>
          </reference>
          <reference field="16" count="1" selected="0">
            <x v="6"/>
          </reference>
        </references>
      </pivotArea>
    </format>
    <format dxfId="509">
      <pivotArea dataOnly="0" labelOnly="1" fieldPosition="0">
        <references count="3">
          <reference field="12" count="1" selected="0">
            <x v="21"/>
          </reference>
          <reference field="14" count="2">
            <x v="237"/>
            <x v="238"/>
          </reference>
          <reference field="16" count="1" selected="0">
            <x v="6"/>
          </reference>
        </references>
      </pivotArea>
    </format>
    <format dxfId="508">
      <pivotArea dataOnly="0" labelOnly="1" fieldPosition="0">
        <references count="3">
          <reference field="12" count="1" selected="0">
            <x v="32"/>
          </reference>
          <reference field="14" count="1">
            <x v="235"/>
          </reference>
          <reference field="16" count="1" selected="0">
            <x v="6"/>
          </reference>
        </references>
      </pivotArea>
    </format>
    <format dxfId="507">
      <pivotArea dataOnly="0" labelOnly="1" fieldPosition="0">
        <references count="3">
          <reference field="12" count="1" selected="0">
            <x v="34"/>
          </reference>
          <reference field="14" count="1">
            <x v="234"/>
          </reference>
          <reference field="16" count="1" selected="0">
            <x v="6"/>
          </reference>
        </references>
      </pivotArea>
    </format>
    <format dxfId="506">
      <pivotArea dataOnly="0" labelOnly="1" fieldPosition="0">
        <references count="3">
          <reference field="12" count="1" selected="0">
            <x v="35"/>
          </reference>
          <reference field="14" count="1">
            <x v="233"/>
          </reference>
          <reference field="16" count="1" selected="0">
            <x v="6"/>
          </reference>
        </references>
      </pivotArea>
    </format>
    <format dxfId="505">
      <pivotArea dataOnly="0" labelOnly="1" fieldPosition="0">
        <references count="3">
          <reference field="12" count="1" selected="0">
            <x v="44"/>
          </reference>
          <reference field="14" count="1">
            <x v="105"/>
          </reference>
          <reference field="16" count="1" selected="0">
            <x v="6"/>
          </reference>
        </references>
      </pivotArea>
    </format>
    <format dxfId="504">
      <pivotArea dataOnly="0" labelOnly="1" fieldPosition="0">
        <references count="3">
          <reference field="12" count="1" selected="0">
            <x v="56"/>
          </reference>
          <reference field="14" count="2">
            <x v="10"/>
            <x v="11"/>
          </reference>
          <reference field="16" count="1" selected="0">
            <x v="6"/>
          </reference>
        </references>
      </pivotArea>
    </format>
    <format dxfId="503">
      <pivotArea dataOnly="0" labelOnly="1" fieldPosition="0">
        <references count="3">
          <reference field="12" count="1" selected="0">
            <x v="85"/>
          </reference>
          <reference field="14" count="3">
            <x v="282"/>
            <x v="285"/>
            <x v="299"/>
          </reference>
          <reference field="16" count="1" selected="0">
            <x v="6"/>
          </reference>
        </references>
      </pivotArea>
    </format>
    <format dxfId="502">
      <pivotArea dataOnly="0" labelOnly="1" fieldPosition="0">
        <references count="3">
          <reference field="12" count="1" selected="0">
            <x v="121"/>
          </reference>
          <reference field="14" count="3">
            <x v="194"/>
            <x v="195"/>
            <x v="196"/>
          </reference>
          <reference field="16" count="1" selected="0">
            <x v="6"/>
          </reference>
        </references>
      </pivotArea>
    </format>
    <format dxfId="501">
      <pivotArea dataOnly="0" labelOnly="1" fieldPosition="0">
        <references count="3">
          <reference field="12" count="1" selected="0">
            <x v="42"/>
          </reference>
          <reference field="14" count="1">
            <x v="51"/>
          </reference>
          <reference field="16" count="1" selected="0">
            <x v="7"/>
          </reference>
        </references>
      </pivotArea>
    </format>
    <format dxfId="500">
      <pivotArea dataOnly="0" labelOnly="1" fieldPosition="0">
        <references count="3">
          <reference field="12" count="1" selected="0">
            <x v="85"/>
          </reference>
          <reference field="14" count="3">
            <x v="282"/>
            <x v="285"/>
            <x v="299"/>
          </reference>
          <reference field="16" count="1" selected="0">
            <x v="7"/>
          </reference>
        </references>
      </pivotArea>
    </format>
    <format dxfId="499">
      <pivotArea dataOnly="0" labelOnly="1" fieldPosition="0">
        <references count="3">
          <reference field="12" count="1" selected="0">
            <x v="40"/>
          </reference>
          <reference field="14" count="6">
            <x v="13"/>
            <x v="14"/>
            <x v="15"/>
            <x v="16"/>
            <x v="17"/>
            <x v="171"/>
          </reference>
          <reference field="16" count="1" selected="0">
            <x v="8"/>
          </reference>
        </references>
      </pivotArea>
    </format>
    <format dxfId="498">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497">
      <pivotArea dataOnly="0" labelOnly="1" fieldPosition="0">
        <references count="3">
          <reference field="12" count="1" selected="0">
            <x v="57"/>
          </reference>
          <reference field="14" count="5">
            <x v="39"/>
            <x v="74"/>
            <x v="77"/>
            <x v="79"/>
            <x v="177"/>
          </reference>
          <reference field="16" count="1" selected="0">
            <x v="8"/>
          </reference>
        </references>
      </pivotArea>
    </format>
    <format dxfId="496">
      <pivotArea dataOnly="0" labelOnly="1" fieldPosition="0">
        <references count="3">
          <reference field="12" count="1" selected="0">
            <x v="85"/>
          </reference>
          <reference field="14" count="3">
            <x v="282"/>
            <x v="285"/>
            <x v="299"/>
          </reference>
          <reference field="16" count="1" selected="0">
            <x v="8"/>
          </reference>
        </references>
      </pivotArea>
    </format>
    <format dxfId="495">
      <pivotArea dataOnly="0" labelOnly="1" fieldPosition="0">
        <references count="3">
          <reference field="12" count="1" selected="0">
            <x v="87"/>
          </reference>
          <reference field="14" count="1">
            <x v="170"/>
          </reference>
          <reference field="16" count="1" selected="0">
            <x v="8"/>
          </reference>
        </references>
      </pivotArea>
    </format>
    <format dxfId="494">
      <pivotArea dataOnly="0" labelOnly="1" fieldPosition="0">
        <references count="3">
          <reference field="12" count="1" selected="0">
            <x v="88"/>
          </reference>
          <reference field="14" count="1">
            <x v="172"/>
          </reference>
          <reference field="16" count="1" selected="0">
            <x v="8"/>
          </reference>
        </references>
      </pivotArea>
    </format>
    <format dxfId="493">
      <pivotArea dataOnly="0" labelOnly="1" fieldPosition="0">
        <references count="3">
          <reference field="12" count="1" selected="0">
            <x v="90"/>
          </reference>
          <reference field="14" count="1">
            <x v="174"/>
          </reference>
          <reference field="16" count="1" selected="0">
            <x v="8"/>
          </reference>
        </references>
      </pivotArea>
    </format>
    <format dxfId="492">
      <pivotArea dataOnly="0" labelOnly="1" fieldPosition="0">
        <references count="3">
          <reference field="12" count="1" selected="0">
            <x v="92"/>
          </reference>
          <reference field="14" count="5">
            <x v="18"/>
            <x v="19"/>
            <x v="20"/>
            <x v="21"/>
            <x v="22"/>
          </reference>
          <reference field="16" count="1" selected="0">
            <x v="8"/>
          </reference>
        </references>
      </pivotArea>
    </format>
    <format dxfId="491">
      <pivotArea dataOnly="0" labelOnly="1" fieldPosition="0">
        <references count="3">
          <reference field="12" count="1" selected="0">
            <x v="93"/>
          </reference>
          <reference field="14" count="1">
            <x v="176"/>
          </reference>
          <reference field="16" count="1" selected="0">
            <x v="8"/>
          </reference>
        </references>
      </pivotArea>
    </format>
    <format dxfId="490">
      <pivotArea dataOnly="0" labelOnly="1" fieldPosition="0">
        <references count="3">
          <reference field="12" count="1" selected="0">
            <x v="95"/>
          </reference>
          <reference field="14" count="1">
            <x v="249"/>
          </reference>
          <reference field="16" count="1" selected="0">
            <x v="8"/>
          </reference>
        </references>
      </pivotArea>
    </format>
    <format dxfId="489">
      <pivotArea dataOnly="0" labelOnly="1" fieldPosition="0">
        <references count="3">
          <reference field="12" count="1" selected="0">
            <x v="123"/>
          </reference>
          <reference field="14" count="1">
            <x v="247"/>
          </reference>
          <reference field="16" count="1" selected="0">
            <x v="8"/>
          </reference>
        </references>
      </pivotArea>
    </format>
    <format dxfId="488">
      <pivotArea dataOnly="0" labelOnly="1" fieldPosition="0">
        <references count="3">
          <reference field="12" count="1" selected="0">
            <x v="124"/>
          </reference>
          <reference field="14" count="1">
            <x v="248"/>
          </reference>
          <reference field="16" count="1" selected="0">
            <x v="8"/>
          </reference>
        </references>
      </pivotArea>
    </format>
    <format dxfId="487">
      <pivotArea dataOnly="0" labelOnly="1" fieldPosition="0">
        <references count="3">
          <reference field="12" count="1" selected="0">
            <x v="125"/>
          </reference>
          <reference field="14" count="2">
            <x v="250"/>
            <x v="251"/>
          </reference>
          <reference field="16" count="1" selected="0">
            <x v="8"/>
          </reference>
        </references>
      </pivotArea>
    </format>
    <format dxfId="486">
      <pivotArea dataOnly="0" labelOnly="1" fieldPosition="0">
        <references count="3">
          <reference field="12" count="1" selected="0">
            <x v="24"/>
          </reference>
          <reference field="14" count="3">
            <x v="123"/>
            <x v="124"/>
            <x v="125"/>
          </reference>
          <reference field="16" count="1" selected="0">
            <x v="9"/>
          </reference>
        </references>
      </pivotArea>
    </format>
    <format dxfId="485">
      <pivotArea dataOnly="0" labelOnly="1" fieldPosition="0">
        <references count="3">
          <reference field="12" count="1" selected="0">
            <x v="27"/>
          </reference>
          <reference field="14" count="1">
            <x v="27"/>
          </reference>
          <reference field="16" count="1" selected="0">
            <x v="9"/>
          </reference>
        </references>
      </pivotArea>
    </format>
    <format dxfId="484">
      <pivotArea dataOnly="0" labelOnly="1" fieldPosition="0">
        <references count="3">
          <reference field="12" count="1" selected="0">
            <x v="28"/>
          </reference>
          <reference field="14" count="3">
            <x v="120"/>
            <x v="121"/>
            <x v="300"/>
          </reference>
          <reference field="16" count="1" selected="0">
            <x v="9"/>
          </reference>
        </references>
      </pivotArea>
    </format>
    <format dxfId="483">
      <pivotArea dataOnly="0" labelOnly="1" fieldPosition="0">
        <references count="3">
          <reference field="12" count="1" selected="0">
            <x v="29"/>
          </reference>
          <reference field="14" count="3">
            <x v="110"/>
            <x v="111"/>
            <x v="260"/>
          </reference>
          <reference field="16" count="1" selected="0">
            <x v="9"/>
          </reference>
        </references>
      </pivotArea>
    </format>
    <format dxfId="482">
      <pivotArea dataOnly="0" labelOnly="1" fieldPosition="0">
        <references count="3">
          <reference field="12" count="1" selected="0">
            <x v="30"/>
          </reference>
          <reference field="14" count="1">
            <x v="180"/>
          </reference>
          <reference field="16" count="1" selected="0">
            <x v="9"/>
          </reference>
        </references>
      </pivotArea>
    </format>
    <format dxfId="481">
      <pivotArea dataOnly="0" labelOnly="1" fieldPosition="0">
        <references count="3">
          <reference field="12" count="1" selected="0">
            <x v="33"/>
          </reference>
          <reference field="14" count="1">
            <x v="68"/>
          </reference>
          <reference field="16" count="1" selected="0">
            <x v="9"/>
          </reference>
        </references>
      </pivotArea>
    </format>
    <format dxfId="480">
      <pivotArea dataOnly="0" labelOnly="1" fieldPosition="0">
        <references count="3">
          <reference field="12" count="1" selected="0">
            <x v="36"/>
          </reference>
          <reference field="14" count="1">
            <x v="269"/>
          </reference>
          <reference field="16" count="1" selected="0">
            <x v="9"/>
          </reference>
        </references>
      </pivotArea>
    </format>
    <format dxfId="479">
      <pivotArea dataOnly="0" labelOnly="1" fieldPosition="0">
        <references count="3">
          <reference field="12" count="1" selected="0">
            <x v="43"/>
          </reference>
          <reference field="14" count="1">
            <x v="278"/>
          </reference>
          <reference field="16" count="1" selected="0">
            <x v="9"/>
          </reference>
        </references>
      </pivotArea>
    </format>
    <format dxfId="478">
      <pivotArea dataOnly="0" labelOnly="1" fieldPosition="0">
        <references count="3">
          <reference field="12" count="1" selected="0">
            <x v="53"/>
          </reference>
          <reference field="14" count="3">
            <x v="103"/>
            <x v="104"/>
            <x v="256"/>
          </reference>
          <reference field="16" count="1" selected="0">
            <x v="9"/>
          </reference>
        </references>
      </pivotArea>
    </format>
    <format dxfId="477">
      <pivotArea dataOnly="0" labelOnly="1" fieldPosition="0">
        <references count="3">
          <reference field="12" count="1" selected="0">
            <x v="55"/>
          </reference>
          <reference field="14" count="1">
            <x v="257"/>
          </reference>
          <reference field="16" count="1" selected="0">
            <x v="9"/>
          </reference>
        </references>
      </pivotArea>
    </format>
    <format dxfId="476">
      <pivotArea dataOnly="0" labelOnly="1" fieldPosition="0">
        <references count="3">
          <reference field="12" count="1" selected="0">
            <x v="85"/>
          </reference>
          <reference field="14" count="3">
            <x v="282"/>
            <x v="285"/>
            <x v="299"/>
          </reference>
          <reference field="16" count="1" selected="0">
            <x v="9"/>
          </reference>
        </references>
      </pivotArea>
    </format>
    <format dxfId="475">
      <pivotArea dataOnly="0" labelOnly="1" fieldPosition="0">
        <references count="3">
          <reference field="12" count="1" selected="0">
            <x v="95"/>
          </reference>
          <reference field="14" count="1">
            <x v="255"/>
          </reference>
          <reference field="16" count="1" selected="0">
            <x v="9"/>
          </reference>
        </references>
      </pivotArea>
    </format>
    <format dxfId="474">
      <pivotArea dataOnly="0" labelOnly="1" fieldPosition="0">
        <references count="3">
          <reference field="12" count="1" selected="0">
            <x v="96"/>
          </reference>
          <reference field="14" count="4">
            <x v="181"/>
            <x v="182"/>
            <x v="258"/>
            <x v="259"/>
          </reference>
          <reference field="16" count="1" selected="0">
            <x v="9"/>
          </reference>
        </references>
      </pivotArea>
    </format>
    <format dxfId="473">
      <pivotArea dataOnly="0" labelOnly="1" fieldPosition="0">
        <references count="3">
          <reference field="12" count="1" selected="0">
            <x v="98"/>
          </reference>
          <reference field="14" count="1">
            <x v="262"/>
          </reference>
          <reference field="16" count="1" selected="0">
            <x v="9"/>
          </reference>
        </references>
      </pivotArea>
    </format>
    <format dxfId="472">
      <pivotArea dataOnly="0" labelOnly="1" fieldPosition="0">
        <references count="3">
          <reference field="12" count="1" selected="0">
            <x v="99"/>
          </reference>
          <reference field="14" count="1">
            <x v="263"/>
          </reference>
          <reference field="16" count="1" selected="0">
            <x v="9"/>
          </reference>
        </references>
      </pivotArea>
    </format>
    <format dxfId="471">
      <pivotArea dataOnly="0" labelOnly="1" fieldPosition="0">
        <references count="3">
          <reference field="12" count="1" selected="0">
            <x v="126"/>
          </reference>
          <reference field="14" count="2">
            <x v="178"/>
            <x v="252"/>
          </reference>
          <reference field="16" count="1" selected="0">
            <x v="9"/>
          </reference>
        </references>
      </pivotArea>
    </format>
    <format dxfId="470">
      <pivotArea dataOnly="0" labelOnly="1" fieldPosition="0">
        <references count="3">
          <reference field="12" count="1" selected="0">
            <x v="127"/>
          </reference>
          <reference field="14" count="2">
            <x v="253"/>
            <x v="254"/>
          </reference>
          <reference field="16" count="1" selected="0">
            <x v="9"/>
          </reference>
        </references>
      </pivotArea>
    </format>
    <format dxfId="469">
      <pivotArea dataOnly="0" labelOnly="1" fieldPosition="0">
        <references count="3">
          <reference field="12" count="1" selected="0">
            <x v="128"/>
          </reference>
          <reference field="14" count="1">
            <x v="261"/>
          </reference>
          <reference field="16" count="1" selected="0">
            <x v="9"/>
          </reference>
        </references>
      </pivotArea>
    </format>
    <format dxfId="468">
      <pivotArea dataOnly="0" labelOnly="1" fieldPosition="0">
        <references count="3">
          <reference field="12" count="1" selected="0">
            <x v="129"/>
          </reference>
          <reference field="14" count="1">
            <x v="264"/>
          </reference>
          <reference field="16" count="1" selected="0">
            <x v="9"/>
          </reference>
        </references>
      </pivotArea>
    </format>
    <format dxfId="467">
      <pivotArea dataOnly="0" labelOnly="1" fieldPosition="0">
        <references count="3">
          <reference field="12" count="1" selected="0">
            <x v="130"/>
          </reference>
          <reference field="14" count="4">
            <x v="265"/>
            <x v="266"/>
            <x v="267"/>
            <x v="268"/>
          </reference>
          <reference field="16" count="1" selected="0">
            <x v="9"/>
          </reference>
        </references>
      </pivotArea>
    </format>
    <format dxfId="466">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465">
      <pivotArea dataOnly="0" labelOnly="1" fieldPosition="0">
        <references count="3">
          <reference field="12" count="1" selected="0">
            <x v="132"/>
          </reference>
          <reference field="14" count="1">
            <x v="276"/>
          </reference>
          <reference field="16" count="1" selected="0">
            <x v="9"/>
          </reference>
        </references>
      </pivotArea>
    </format>
    <format dxfId="464">
      <pivotArea dataOnly="0" labelOnly="1" fieldPosition="0">
        <references count="1">
          <reference field="16" count="0"/>
        </references>
      </pivotArea>
    </format>
    <format dxfId="463">
      <pivotArea dataOnly="0" labelOnly="1" fieldPosition="0">
        <references count="2">
          <reference field="12" count="17">
            <x v="0"/>
            <x v="1"/>
            <x v="2"/>
            <x v="62"/>
            <x v="85"/>
            <x v="100"/>
            <x v="102"/>
            <x v="103"/>
            <x v="104"/>
            <x v="106"/>
            <x v="107"/>
            <x v="133"/>
            <x v="134"/>
            <x v="135"/>
            <x v="136"/>
            <x v="138"/>
            <x v="139"/>
          </reference>
          <reference field="16" count="1" selected="0">
            <x v="0"/>
          </reference>
        </references>
      </pivotArea>
    </format>
    <format dxfId="462">
      <pivotArea dataOnly="0" labelOnly="1" fieldPosition="0">
        <references count="2">
          <reference field="12" count="16">
            <x v="6"/>
            <x v="7"/>
            <x v="9"/>
            <x v="13"/>
            <x v="19"/>
            <x v="48"/>
            <x v="62"/>
            <x v="75"/>
            <x v="77"/>
            <x v="85"/>
            <x v="103"/>
            <x v="111"/>
            <x v="112"/>
            <x v="113"/>
            <x v="134"/>
            <x v="135"/>
          </reference>
          <reference field="16" count="1" selected="0">
            <x v="1"/>
          </reference>
        </references>
      </pivotArea>
    </format>
    <format dxfId="461">
      <pivotArea dataOnly="0" labelOnly="1" fieldPosition="0">
        <references count="2">
          <reference field="12" count="17">
            <x v="5"/>
            <x v="26"/>
            <x v="48"/>
            <x v="62"/>
            <x v="66"/>
            <x v="70"/>
            <x v="72"/>
            <x v="75"/>
            <x v="85"/>
            <x v="103"/>
            <x v="108"/>
            <x v="109"/>
            <x v="110"/>
            <x v="111"/>
            <x v="134"/>
            <x v="135"/>
            <x v="136"/>
          </reference>
          <reference field="16" count="1" selected="0">
            <x v="2"/>
          </reference>
        </references>
      </pivotArea>
    </format>
    <format dxfId="460">
      <pivotArea dataOnly="0" labelOnly="1" fieldPosition="0">
        <references count="2">
          <reference field="12" count="21">
            <x v="15"/>
            <x v="17"/>
            <x v="46"/>
            <x v="48"/>
            <x v="58"/>
            <x v="59"/>
            <x v="60"/>
            <x v="62"/>
            <x v="80"/>
            <x v="85"/>
            <x v="103"/>
            <x v="111"/>
            <x v="115"/>
            <x v="116"/>
            <x v="117"/>
            <x v="118"/>
            <x v="119"/>
            <x v="120"/>
            <x v="134"/>
            <x v="135"/>
            <x v="137"/>
          </reference>
          <reference field="16" count="1" selected="0">
            <x v="3"/>
          </reference>
        </references>
      </pivotArea>
    </format>
    <format dxfId="459">
      <pivotArea dataOnly="0" labelOnly="1" fieldPosition="0">
        <references count="2">
          <reference field="12" count="6">
            <x v="39"/>
            <x v="81"/>
            <x v="82"/>
            <x v="83"/>
            <x v="84"/>
            <x v="85"/>
          </reference>
          <reference field="16" count="1" selected="0">
            <x v="4"/>
          </reference>
        </references>
      </pivotArea>
    </format>
    <format dxfId="458">
      <pivotArea dataOnly="0" labelOnly="1" fieldPosition="0">
        <references count="2">
          <reference field="12" count="7">
            <x v="10"/>
            <x v="11"/>
            <x v="16"/>
            <x v="20"/>
            <x v="54"/>
            <x v="85"/>
            <x v="122"/>
          </reference>
          <reference field="16" count="1" selected="0">
            <x v="5"/>
          </reference>
        </references>
      </pivotArea>
    </format>
    <format dxfId="457">
      <pivotArea dataOnly="0" labelOnly="1" fieldPosition="0">
        <references count="2">
          <reference field="12" count="9">
            <x v="8"/>
            <x v="21"/>
            <x v="32"/>
            <x v="34"/>
            <x v="35"/>
            <x v="44"/>
            <x v="56"/>
            <x v="85"/>
            <x v="121"/>
          </reference>
          <reference field="16" count="1" selected="0">
            <x v="6"/>
          </reference>
        </references>
      </pivotArea>
    </format>
    <format dxfId="456">
      <pivotArea dataOnly="0" labelOnly="1" fieldPosition="0">
        <references count="2">
          <reference field="12" count="2">
            <x v="42"/>
            <x v="85"/>
          </reference>
          <reference field="16" count="1" selected="0">
            <x v="7"/>
          </reference>
        </references>
      </pivotArea>
    </format>
    <format dxfId="455">
      <pivotArea dataOnly="0" labelOnly="1" fieldPosition="0">
        <references count="2">
          <reference field="12" count="13">
            <x v="40"/>
            <x v="45"/>
            <x v="57"/>
            <x v="85"/>
            <x v="87"/>
            <x v="88"/>
            <x v="90"/>
            <x v="92"/>
            <x v="93"/>
            <x v="95"/>
            <x v="123"/>
            <x v="124"/>
            <x v="125"/>
          </reference>
          <reference field="16" count="1" selected="0">
            <x v="8"/>
          </reference>
        </references>
      </pivotArea>
    </format>
    <format dxfId="454">
      <pivotArea dataOnly="0" labelOnly="1" fieldPosition="0">
        <references count="2">
          <reference field="12" count="22">
            <x v="24"/>
            <x v="27"/>
            <x v="28"/>
            <x v="29"/>
            <x v="30"/>
            <x v="33"/>
            <x v="36"/>
            <x v="43"/>
            <x v="53"/>
            <x v="55"/>
            <x v="85"/>
            <x v="95"/>
            <x v="96"/>
            <x v="98"/>
            <x v="99"/>
            <x v="126"/>
            <x v="127"/>
            <x v="128"/>
            <x v="129"/>
            <x v="130"/>
            <x v="131"/>
            <x v="132"/>
          </reference>
          <reference field="16" count="1" selected="0">
            <x v="9"/>
          </reference>
        </references>
      </pivotArea>
    </format>
    <format dxfId="453">
      <pivotArea dataOnly="0" labelOnly="1" fieldPosition="0">
        <references count="3">
          <reference field="12" count="1" selected="0">
            <x v="0"/>
          </reference>
          <reference field="14" count="3">
            <x v="203"/>
            <x v="204"/>
            <x v="279"/>
          </reference>
          <reference field="16" count="1" selected="0">
            <x v="0"/>
          </reference>
        </references>
      </pivotArea>
    </format>
    <format dxfId="452">
      <pivotArea dataOnly="0" labelOnly="1" fieldPosition="0">
        <references count="3">
          <reference field="12" count="1" selected="0">
            <x v="1"/>
          </reference>
          <reference field="14" count="3">
            <x v="95"/>
            <x v="96"/>
            <x v="197"/>
          </reference>
          <reference field="16" count="1" selected="0">
            <x v="0"/>
          </reference>
        </references>
      </pivotArea>
    </format>
    <format dxfId="451">
      <pivotArea dataOnly="0" labelOnly="1" fieldPosition="0">
        <references count="3">
          <reference field="12" count="1" selected="0">
            <x v="2"/>
          </reference>
          <reference field="14" count="1">
            <x v="198"/>
          </reference>
          <reference field="16" count="1" selected="0">
            <x v="0"/>
          </reference>
        </references>
      </pivotArea>
    </format>
    <format dxfId="450">
      <pivotArea dataOnly="0" labelOnly="1" fieldPosition="0">
        <references count="3">
          <reference field="12" count="1" selected="0">
            <x v="62"/>
          </reference>
          <reference field="14" count="6">
            <x v="286"/>
            <x v="287"/>
            <x v="288"/>
            <x v="289"/>
            <x v="290"/>
            <x v="291"/>
          </reference>
          <reference field="16" count="1" selected="0">
            <x v="0"/>
          </reference>
        </references>
      </pivotArea>
    </format>
    <format dxfId="449">
      <pivotArea dataOnly="0" labelOnly="1" fieldPosition="0">
        <references count="3">
          <reference field="12" count="1" selected="0">
            <x v="85"/>
          </reference>
          <reference field="14" count="4">
            <x v="282"/>
            <x v="283"/>
            <x v="284"/>
            <x v="285"/>
          </reference>
          <reference field="16" count="1" selected="0">
            <x v="0"/>
          </reference>
        </references>
      </pivotArea>
    </format>
    <format dxfId="448">
      <pivotArea dataOnly="0" labelOnly="1" fieldPosition="0">
        <references count="3">
          <reference field="12" count="1" selected="0">
            <x v="100"/>
          </reference>
          <reference field="14" count="1">
            <x v="108"/>
          </reference>
          <reference field="16" count="1" selected="0">
            <x v="0"/>
          </reference>
        </references>
      </pivotArea>
    </format>
    <format dxfId="447">
      <pivotArea dataOnly="0" labelOnly="1" fieldPosition="0">
        <references count="3">
          <reference field="12" count="1" selected="0">
            <x v="102"/>
          </reference>
          <reference field="14" count="1">
            <x v="200"/>
          </reference>
          <reference field="16" count="1" selected="0">
            <x v="0"/>
          </reference>
        </references>
      </pivotArea>
    </format>
    <format dxfId="446">
      <pivotArea dataOnly="0" labelOnly="1" fieldPosition="0">
        <references count="3">
          <reference field="12" count="1" selected="0">
            <x v="103"/>
          </reference>
          <reference field="14" count="1">
            <x v="201"/>
          </reference>
          <reference field="16" count="1" selected="0">
            <x v="0"/>
          </reference>
        </references>
      </pivotArea>
    </format>
    <format dxfId="445">
      <pivotArea dataOnly="0" labelOnly="1" fieldPosition="0">
        <references count="3">
          <reference field="12" count="1" selected="0">
            <x v="104"/>
          </reference>
          <reference field="14" count="1">
            <x v="202"/>
          </reference>
          <reference field="16" count="1" selected="0">
            <x v="0"/>
          </reference>
        </references>
      </pivotArea>
    </format>
    <format dxfId="444">
      <pivotArea dataOnly="0" labelOnly="1" fieldPosition="0">
        <references count="3">
          <reference field="12" count="1" selected="0">
            <x v="106"/>
          </reference>
          <reference field="14" count="1">
            <x v="97"/>
          </reference>
          <reference field="16" count="1" selected="0">
            <x v="0"/>
          </reference>
        </references>
      </pivotArea>
    </format>
    <format dxfId="443">
      <pivotArea dataOnly="0" labelOnly="1" fieldPosition="0">
        <references count="3">
          <reference field="12" count="1" selected="0">
            <x v="107"/>
          </reference>
          <reference field="14" count="1">
            <x v="208"/>
          </reference>
          <reference field="16" count="1" selected="0">
            <x v="0"/>
          </reference>
        </references>
      </pivotArea>
    </format>
    <format dxfId="442">
      <pivotArea dataOnly="0" labelOnly="1" fieldPosition="0">
        <references count="3">
          <reference field="12" count="1" selected="0">
            <x v="133"/>
          </reference>
          <reference field="14" count="3">
            <x v="205"/>
            <x v="207"/>
            <x v="280"/>
          </reference>
          <reference field="16" count="1" selected="0">
            <x v="0"/>
          </reference>
        </references>
      </pivotArea>
    </format>
    <format dxfId="441">
      <pivotArea dataOnly="0" labelOnly="1" fieldPosition="0">
        <references count="3">
          <reference field="12" count="1" selected="0">
            <x v="134"/>
          </reference>
          <reference field="14" count="7">
            <x v="193"/>
            <x v="196"/>
            <x v="225"/>
            <x v="292"/>
            <x v="293"/>
            <x v="294"/>
            <x v="295"/>
          </reference>
          <reference field="16" count="1" selected="0">
            <x v="0"/>
          </reference>
        </references>
      </pivotArea>
    </format>
    <format dxfId="440">
      <pivotArea dataOnly="0" labelOnly="1" fieldPosition="0">
        <references count="3">
          <reference field="12" count="1" selected="0">
            <x v="135"/>
          </reference>
          <reference field="14" count="3">
            <x v="194"/>
            <x v="195"/>
            <x v="196"/>
          </reference>
          <reference field="16" count="1" selected="0">
            <x v="0"/>
          </reference>
        </references>
      </pivotArea>
    </format>
    <format dxfId="439">
      <pivotArea dataOnly="0" labelOnly="1" fieldPosition="0">
        <references count="3">
          <reference field="12" count="1" selected="0">
            <x v="136"/>
          </reference>
          <reference field="14" count="3">
            <x v="193"/>
            <x v="196"/>
            <x v="225"/>
          </reference>
          <reference field="16" count="1" selected="0">
            <x v="0"/>
          </reference>
        </references>
      </pivotArea>
    </format>
    <format dxfId="438">
      <pivotArea dataOnly="0" labelOnly="1" fieldPosition="0">
        <references count="3">
          <reference field="12" count="1" selected="0">
            <x v="138"/>
          </reference>
          <reference field="14" count="3">
            <x v="5"/>
            <x v="6"/>
            <x v="148"/>
          </reference>
          <reference field="16" count="1" selected="0">
            <x v="0"/>
          </reference>
        </references>
      </pivotArea>
    </format>
    <format dxfId="437">
      <pivotArea dataOnly="0" labelOnly="1" fieldPosition="0">
        <references count="3">
          <reference field="12" count="1" selected="0">
            <x v="139"/>
          </reference>
          <reference field="14" count="1">
            <x v="281"/>
          </reference>
          <reference field="16" count="1" selected="0">
            <x v="0"/>
          </reference>
        </references>
      </pivotArea>
    </format>
    <format dxfId="436">
      <pivotArea dataOnly="0" labelOnly="1" fieldPosition="0">
        <references count="3">
          <reference field="12" count="1" selected="0">
            <x v="6"/>
          </reference>
          <reference field="14" count="3">
            <x v="30"/>
            <x v="31"/>
            <x v="32"/>
          </reference>
          <reference field="16" count="1" selected="0">
            <x v="1"/>
          </reference>
        </references>
      </pivotArea>
    </format>
    <format dxfId="435">
      <pivotArea dataOnly="0" labelOnly="1" fieldPosition="0">
        <references count="3">
          <reference field="12" count="1" selected="0">
            <x v="7"/>
          </reference>
          <reference field="14" count="2">
            <x v="33"/>
            <x v="34"/>
          </reference>
          <reference field="16" count="1" selected="0">
            <x v="1"/>
          </reference>
        </references>
      </pivotArea>
    </format>
    <format dxfId="434">
      <pivotArea dataOnly="0" labelOnly="1" fieldPosition="0">
        <references count="3">
          <reference field="12" count="1" selected="0">
            <x v="9"/>
          </reference>
          <reference field="14" count="1">
            <x v="36"/>
          </reference>
          <reference field="16" count="1" selected="0">
            <x v="1"/>
          </reference>
        </references>
      </pivotArea>
    </format>
    <format dxfId="433">
      <pivotArea dataOnly="0" labelOnly="1" fieldPosition="0">
        <references count="3">
          <reference field="12" count="1" selected="0">
            <x v="13"/>
          </reference>
          <reference field="14" count="1">
            <x v="116"/>
          </reference>
          <reference field="16" count="1" selected="0">
            <x v="1"/>
          </reference>
        </references>
      </pivotArea>
    </format>
    <format dxfId="432">
      <pivotArea dataOnly="0" labelOnly="1" fieldPosition="0">
        <references count="3">
          <reference field="12" count="1" selected="0">
            <x v="19"/>
          </reference>
          <reference field="14" count="2">
            <x v="23"/>
            <x v="24"/>
          </reference>
          <reference field="16" count="1" selected="0">
            <x v="1"/>
          </reference>
        </references>
      </pivotArea>
    </format>
    <format dxfId="431">
      <pivotArea dataOnly="0" labelOnly="1" fieldPosition="0">
        <references count="3">
          <reference field="12" count="1" selected="0">
            <x v="48"/>
          </reference>
          <reference field="14" count="1">
            <x v="108"/>
          </reference>
          <reference field="16" count="1" selected="0">
            <x v="1"/>
          </reference>
        </references>
      </pivotArea>
    </format>
    <format dxfId="430">
      <pivotArea dataOnly="0" labelOnly="1" fieldPosition="0">
        <references count="3">
          <reference field="12" count="1" selected="0">
            <x v="62"/>
          </reference>
          <reference field="14" count="7">
            <x v="286"/>
            <x v="287"/>
            <x v="288"/>
            <x v="289"/>
            <x v="290"/>
            <x v="291"/>
            <x v="296"/>
          </reference>
          <reference field="16" count="1" selected="0">
            <x v="1"/>
          </reference>
        </references>
      </pivotArea>
    </format>
    <format dxfId="429">
      <pivotArea dataOnly="0" labelOnly="1" fieldPosition="0">
        <references count="3">
          <reference field="12" count="1" selected="0">
            <x v="75"/>
          </reference>
          <reference field="14" count="1">
            <x v="86"/>
          </reference>
          <reference field="16" count="1" selected="0">
            <x v="1"/>
          </reference>
        </references>
      </pivotArea>
    </format>
    <format dxfId="428">
      <pivotArea dataOnly="0" labelOnly="1" fieldPosition="0">
        <references count="3">
          <reference field="12" count="1" selected="0">
            <x v="77"/>
          </reference>
          <reference field="14" count="1">
            <x v="223"/>
          </reference>
          <reference field="16" count="1" selected="0">
            <x v="1"/>
          </reference>
        </references>
      </pivotArea>
    </format>
    <format dxfId="427">
      <pivotArea dataOnly="0" labelOnly="1" fieldPosition="0">
        <references count="3">
          <reference field="12" count="1" selected="0">
            <x v="85"/>
          </reference>
          <reference field="14" count="5">
            <x v="281"/>
            <x v="282"/>
            <x v="283"/>
            <x v="284"/>
            <x v="285"/>
          </reference>
          <reference field="16" count="1" selected="0">
            <x v="1"/>
          </reference>
        </references>
      </pivotArea>
    </format>
    <format dxfId="426">
      <pivotArea dataOnly="0" labelOnly="1" fieldPosition="0">
        <references count="3">
          <reference field="12" count="1" selected="0">
            <x v="103"/>
          </reference>
          <reference field="14" count="1">
            <x v="201"/>
          </reference>
          <reference field="16" count="1" selected="0">
            <x v="1"/>
          </reference>
        </references>
      </pivotArea>
    </format>
    <format dxfId="425">
      <pivotArea dataOnly="0" labelOnly="1" fieldPosition="0">
        <references count="3">
          <reference field="12" count="1" selected="0">
            <x v="111"/>
          </reference>
          <reference field="14" count="1">
            <x v="220"/>
          </reference>
          <reference field="16" count="1" selected="0">
            <x v="1"/>
          </reference>
        </references>
      </pivotArea>
    </format>
    <format dxfId="424">
      <pivotArea dataOnly="0" labelOnly="1" fieldPosition="0">
        <references count="3">
          <reference field="12" count="1" selected="0">
            <x v="112"/>
          </reference>
          <reference field="14" count="1">
            <x v="221"/>
          </reference>
          <reference field="16" count="1" selected="0">
            <x v="1"/>
          </reference>
        </references>
      </pivotArea>
    </format>
    <format dxfId="423">
      <pivotArea dataOnly="0" labelOnly="1" fieldPosition="0">
        <references count="3">
          <reference field="12" count="1" selected="0">
            <x v="113"/>
          </reference>
          <reference field="14" count="1">
            <x v="222"/>
          </reference>
          <reference field="16" count="1" selected="0">
            <x v="1"/>
          </reference>
        </references>
      </pivotArea>
    </format>
    <format dxfId="422">
      <pivotArea dataOnly="0" labelOnly="1" fieldPosition="0">
        <references count="3">
          <reference field="12" count="1" selected="0">
            <x v="134"/>
          </reference>
          <reference field="14" count="7">
            <x v="193"/>
            <x v="196"/>
            <x v="225"/>
            <x v="292"/>
            <x v="293"/>
            <x v="294"/>
            <x v="295"/>
          </reference>
          <reference field="16" count="1" selected="0">
            <x v="1"/>
          </reference>
        </references>
      </pivotArea>
    </format>
    <format dxfId="421">
      <pivotArea dataOnly="0" labelOnly="1" fieldPosition="0">
        <references count="3">
          <reference field="12" count="1" selected="0">
            <x v="135"/>
          </reference>
          <reference field="14" count="3">
            <x v="194"/>
            <x v="195"/>
            <x v="196"/>
          </reference>
          <reference field="16" count="1" selected="0">
            <x v="1"/>
          </reference>
        </references>
      </pivotArea>
    </format>
    <format dxfId="420">
      <pivotArea dataOnly="0" labelOnly="1" fieldPosition="0">
        <references count="3">
          <reference field="12" count="1" selected="0">
            <x v="5"/>
          </reference>
          <reference field="14" count="5">
            <x v="43"/>
            <x v="55"/>
            <x v="209"/>
            <x v="210"/>
            <x v="211"/>
          </reference>
          <reference field="16" count="1" selected="0">
            <x v="2"/>
          </reference>
        </references>
      </pivotArea>
    </format>
    <format dxfId="419">
      <pivotArea dataOnly="0" labelOnly="1" fieldPosition="0">
        <references count="3">
          <reference field="12" count="1" selected="0">
            <x v="26"/>
          </reference>
          <reference field="14" count="1">
            <x v="109"/>
          </reference>
          <reference field="16" count="1" selected="0">
            <x v="2"/>
          </reference>
        </references>
      </pivotArea>
    </format>
    <format dxfId="418">
      <pivotArea dataOnly="0" labelOnly="1" fieldPosition="0">
        <references count="3">
          <reference field="12" count="1" selected="0">
            <x v="48"/>
          </reference>
          <reference field="14" count="1">
            <x v="108"/>
          </reference>
          <reference field="16" count="1" selected="0">
            <x v="2"/>
          </reference>
        </references>
      </pivotArea>
    </format>
    <format dxfId="417">
      <pivotArea dataOnly="0" labelOnly="1" fieldPosition="0">
        <references count="3">
          <reference field="12" count="1" selected="0">
            <x v="62"/>
          </reference>
          <reference field="14" count="6">
            <x v="286"/>
            <x v="287"/>
            <x v="288"/>
            <x v="289"/>
            <x v="290"/>
            <x v="291"/>
          </reference>
          <reference field="16" count="1" selected="0">
            <x v="2"/>
          </reference>
        </references>
      </pivotArea>
    </format>
    <format dxfId="416">
      <pivotArea dataOnly="0" labelOnly="1" fieldPosition="0">
        <references count="3">
          <reference field="12" count="1" selected="0">
            <x v="66"/>
          </reference>
          <reference field="14" count="2">
            <x v="152"/>
            <x v="153"/>
          </reference>
          <reference field="16" count="1" selected="0">
            <x v="2"/>
          </reference>
        </references>
      </pivotArea>
    </format>
    <format dxfId="415">
      <pivotArea dataOnly="0" labelOnly="1" fieldPosition="0">
        <references count="3">
          <reference field="12" count="1" selected="0">
            <x v="70"/>
          </reference>
          <reference field="14" count="1">
            <x v="212"/>
          </reference>
          <reference field="16" count="1" selected="0">
            <x v="2"/>
          </reference>
        </references>
      </pivotArea>
    </format>
    <format dxfId="414">
      <pivotArea dataOnly="0" labelOnly="1" fieldPosition="0">
        <references count="3">
          <reference field="12" count="1" selected="0">
            <x v="72"/>
          </reference>
          <reference field="14" count="1">
            <x v="151"/>
          </reference>
          <reference field="16" count="1" selected="0">
            <x v="2"/>
          </reference>
        </references>
      </pivotArea>
    </format>
    <format dxfId="413">
      <pivotArea dataOnly="0" labelOnly="1" fieldPosition="0">
        <references count="3">
          <reference field="12" count="1" selected="0">
            <x v="75"/>
          </reference>
          <reference field="14" count="1">
            <x v="218"/>
          </reference>
          <reference field="16" count="1" selected="0">
            <x v="2"/>
          </reference>
        </references>
      </pivotArea>
    </format>
    <format dxfId="412">
      <pivotArea dataOnly="0" labelOnly="1" fieldPosition="0">
        <references count="3">
          <reference field="12" count="1" selected="0">
            <x v="85"/>
          </reference>
          <reference field="14" count="5">
            <x v="281"/>
            <x v="282"/>
            <x v="283"/>
            <x v="284"/>
            <x v="285"/>
          </reference>
          <reference field="16" count="1" selected="0">
            <x v="2"/>
          </reference>
        </references>
      </pivotArea>
    </format>
    <format dxfId="411">
      <pivotArea dataOnly="0" labelOnly="1" fieldPosition="0">
        <references count="3">
          <reference field="12" count="1" selected="0">
            <x v="103"/>
          </reference>
          <reference field="14" count="1">
            <x v="201"/>
          </reference>
          <reference field="16" count="1" selected="0">
            <x v="2"/>
          </reference>
        </references>
      </pivotArea>
    </format>
    <format dxfId="410">
      <pivotArea dataOnly="0" labelOnly="1" fieldPosition="0">
        <references count="3">
          <reference field="12" count="1" selected="0">
            <x v="108"/>
          </reference>
          <reference field="14" count="1">
            <x v="213"/>
          </reference>
          <reference field="16" count="1" selected="0">
            <x v="2"/>
          </reference>
        </references>
      </pivotArea>
    </format>
    <format dxfId="409">
      <pivotArea dataOnly="0" labelOnly="1" fieldPosition="0">
        <references count="3">
          <reference field="12" count="1" selected="0">
            <x v="109"/>
          </reference>
          <reference field="14" count="4">
            <x v="214"/>
            <x v="215"/>
            <x v="216"/>
            <x v="217"/>
          </reference>
          <reference field="16" count="1" selected="0">
            <x v="2"/>
          </reference>
        </references>
      </pivotArea>
    </format>
    <format dxfId="408">
      <pivotArea dataOnly="0" labelOnly="1" fieldPosition="0">
        <references count="3">
          <reference field="12" count="1" selected="0">
            <x v="110"/>
          </reference>
          <reference field="14" count="1">
            <x v="219"/>
          </reference>
          <reference field="16" count="1" selected="0">
            <x v="2"/>
          </reference>
        </references>
      </pivotArea>
    </format>
    <format dxfId="407">
      <pivotArea dataOnly="0" labelOnly="1" fieldPosition="0">
        <references count="3">
          <reference field="12" count="1" selected="0">
            <x v="111"/>
          </reference>
          <reference field="14" count="1">
            <x v="220"/>
          </reference>
          <reference field="16" count="1" selected="0">
            <x v="2"/>
          </reference>
        </references>
      </pivotArea>
    </format>
    <format dxfId="406">
      <pivotArea dataOnly="0" labelOnly="1" fieldPosition="0">
        <references count="3">
          <reference field="12" count="1" selected="0">
            <x v="134"/>
          </reference>
          <reference field="14" count="7">
            <x v="193"/>
            <x v="196"/>
            <x v="225"/>
            <x v="292"/>
            <x v="293"/>
            <x v="294"/>
            <x v="295"/>
          </reference>
          <reference field="16" count="1" selected="0">
            <x v="2"/>
          </reference>
        </references>
      </pivotArea>
    </format>
    <format dxfId="405">
      <pivotArea dataOnly="0" labelOnly="1" fieldPosition="0">
        <references count="3">
          <reference field="12" count="1" selected="0">
            <x v="135"/>
          </reference>
          <reference field="14" count="3">
            <x v="194"/>
            <x v="195"/>
            <x v="196"/>
          </reference>
          <reference field="16" count="1" selected="0">
            <x v="2"/>
          </reference>
        </references>
      </pivotArea>
    </format>
    <format dxfId="404">
      <pivotArea dataOnly="0" labelOnly="1" fieldPosition="0">
        <references count="3">
          <reference field="12" count="1" selected="0">
            <x v="136"/>
          </reference>
          <reference field="14" count="3">
            <x v="193"/>
            <x v="196"/>
            <x v="225"/>
          </reference>
          <reference field="16" count="1" selected="0">
            <x v="2"/>
          </reference>
        </references>
      </pivotArea>
    </format>
    <format dxfId="403">
      <pivotArea dataOnly="0" labelOnly="1" fieldPosition="0">
        <references count="3">
          <reference field="12" count="1" selected="0">
            <x v="15"/>
          </reference>
          <reference field="14" count="1">
            <x v="40"/>
          </reference>
          <reference field="16" count="1" selected="0">
            <x v="3"/>
          </reference>
        </references>
      </pivotArea>
    </format>
    <format dxfId="402">
      <pivotArea dataOnly="0" labelOnly="1" fieldPosition="0">
        <references count="3">
          <reference field="12" count="1" selected="0">
            <x v="17"/>
          </reference>
          <reference field="14" count="1">
            <x v="230"/>
          </reference>
          <reference field="16" count="1" selected="0">
            <x v="3"/>
          </reference>
        </references>
      </pivotArea>
    </format>
    <format dxfId="401">
      <pivotArea dataOnly="0" labelOnly="1" fieldPosition="0">
        <references count="3">
          <reference field="12" count="1" selected="0">
            <x v="46"/>
          </reference>
          <reference field="14" count="1">
            <x v="99"/>
          </reference>
          <reference field="16" count="1" selected="0">
            <x v="3"/>
          </reference>
        </references>
      </pivotArea>
    </format>
    <format dxfId="400">
      <pivotArea dataOnly="0" labelOnly="1" fieldPosition="0">
        <references count="3">
          <reference field="12" count="1" selected="0">
            <x v="48"/>
          </reference>
          <reference field="14" count="1">
            <x v="108"/>
          </reference>
          <reference field="16" count="1" selected="0">
            <x v="3"/>
          </reference>
        </references>
      </pivotArea>
    </format>
    <format dxfId="399">
      <pivotArea dataOnly="0" labelOnly="1" fieldPosition="0">
        <references count="3">
          <reference field="12" count="1" selected="0">
            <x v="58"/>
          </reference>
          <reference field="14" count="1">
            <x v="98"/>
          </reference>
          <reference field="16" count="1" selected="0">
            <x v="3"/>
          </reference>
        </references>
      </pivotArea>
    </format>
    <format dxfId="398">
      <pivotArea dataOnly="0" labelOnly="1" fieldPosition="0">
        <references count="3">
          <reference field="12" count="1" selected="0">
            <x v="59"/>
          </reference>
          <reference field="14" count="1">
            <x v="97"/>
          </reference>
          <reference field="16" count="1" selected="0">
            <x v="3"/>
          </reference>
        </references>
      </pivotArea>
    </format>
    <format dxfId="397">
      <pivotArea dataOnly="0" labelOnly="1" fieldPosition="0">
        <references count="3">
          <reference field="12" count="1" selected="0">
            <x v="60"/>
          </reference>
          <reference field="14" count="1">
            <x v="112"/>
          </reference>
          <reference field="16" count="1" selected="0">
            <x v="3"/>
          </reference>
        </references>
      </pivotArea>
    </format>
    <format dxfId="396">
      <pivotArea dataOnly="0" labelOnly="1" fieldPosition="0">
        <references count="3">
          <reference field="12" count="1" selected="0">
            <x v="62"/>
          </reference>
          <reference field="14" count="7">
            <x v="286"/>
            <x v="287"/>
            <x v="288"/>
            <x v="289"/>
            <x v="290"/>
            <x v="291"/>
            <x v="297"/>
          </reference>
          <reference field="16" count="1" selected="0">
            <x v="3"/>
          </reference>
        </references>
      </pivotArea>
    </format>
    <format dxfId="395">
      <pivotArea dataOnly="0" labelOnly="1" fieldPosition="0">
        <references count="3">
          <reference field="12" count="1" selected="0">
            <x v="80"/>
          </reference>
          <reference field="14" count="2">
            <x v="160"/>
            <x v="227"/>
          </reference>
          <reference field="16" count="1" selected="0">
            <x v="3"/>
          </reference>
        </references>
      </pivotArea>
    </format>
    <format dxfId="394">
      <pivotArea dataOnly="0" labelOnly="1" fieldPosition="0">
        <references count="3">
          <reference field="12" count="1" selected="0">
            <x v="85"/>
          </reference>
          <reference field="14" count="5">
            <x v="281"/>
            <x v="282"/>
            <x v="283"/>
            <x v="284"/>
            <x v="285"/>
          </reference>
          <reference field="16" count="1" selected="0">
            <x v="3"/>
          </reference>
        </references>
      </pivotArea>
    </format>
    <format dxfId="393">
      <pivotArea dataOnly="0" labelOnly="1" fieldPosition="0">
        <references count="3">
          <reference field="12" count="1" selected="0">
            <x v="103"/>
          </reference>
          <reference field="14" count="1">
            <x v="201"/>
          </reference>
          <reference field="16" count="1" selected="0">
            <x v="3"/>
          </reference>
        </references>
      </pivotArea>
    </format>
    <format dxfId="392">
      <pivotArea dataOnly="0" labelOnly="1" fieldPosition="0">
        <references count="3">
          <reference field="12" count="1" selected="0">
            <x v="111"/>
          </reference>
          <reference field="14" count="1">
            <x v="220"/>
          </reference>
          <reference field="16" count="1" selected="0">
            <x v="3"/>
          </reference>
        </references>
      </pivotArea>
    </format>
    <format dxfId="391">
      <pivotArea dataOnly="0" labelOnly="1" fieldPosition="0">
        <references count="3">
          <reference field="12" count="1" selected="0">
            <x v="115"/>
          </reference>
          <reference field="14" count="1">
            <x v="38"/>
          </reference>
          <reference field="16" count="1" selected="0">
            <x v="3"/>
          </reference>
        </references>
      </pivotArea>
    </format>
    <format dxfId="390">
      <pivotArea dataOnly="0" labelOnly="1" fieldPosition="0">
        <references count="3">
          <reference field="12" count="1" selected="0">
            <x v="116"/>
          </reference>
          <reference field="14" count="1">
            <x v="57"/>
          </reference>
          <reference field="16" count="1" selected="0">
            <x v="3"/>
          </reference>
        </references>
      </pivotArea>
    </format>
    <format dxfId="389">
      <pivotArea dataOnly="0" labelOnly="1" fieldPosition="0">
        <references count="3">
          <reference field="12" count="1" selected="0">
            <x v="117"/>
          </reference>
          <reference field="14" count="1">
            <x v="226"/>
          </reference>
          <reference field="16" count="1" selected="0">
            <x v="3"/>
          </reference>
        </references>
      </pivotArea>
    </format>
    <format dxfId="388">
      <pivotArea dataOnly="0" labelOnly="1" fieldPosition="0">
        <references count="3">
          <reference field="12" count="1" selected="0">
            <x v="118"/>
          </reference>
          <reference field="14" count="1">
            <x v="228"/>
          </reference>
          <reference field="16" count="1" selected="0">
            <x v="3"/>
          </reference>
        </references>
      </pivotArea>
    </format>
    <format dxfId="387">
      <pivotArea dataOnly="0" labelOnly="1" fieldPosition="0">
        <references count="3">
          <reference field="12" count="1" selected="0">
            <x v="119"/>
          </reference>
          <reference field="14" count="1">
            <x v="229"/>
          </reference>
          <reference field="16" count="1" selected="0">
            <x v="3"/>
          </reference>
        </references>
      </pivotArea>
    </format>
    <format dxfId="386">
      <pivotArea dataOnly="0" labelOnly="1" fieldPosition="0">
        <references count="3">
          <reference field="12" count="1" selected="0">
            <x v="120"/>
          </reference>
          <reference field="14" count="1">
            <x v="231"/>
          </reference>
          <reference field="16" count="1" selected="0">
            <x v="3"/>
          </reference>
        </references>
      </pivotArea>
    </format>
    <format dxfId="385">
      <pivotArea dataOnly="0" labelOnly="1" fieldPosition="0">
        <references count="3">
          <reference field="12" count="1" selected="0">
            <x v="134"/>
          </reference>
          <reference field="14" count="8">
            <x v="193"/>
            <x v="196"/>
            <x v="225"/>
            <x v="292"/>
            <x v="293"/>
            <x v="294"/>
            <x v="295"/>
            <x v="298"/>
          </reference>
          <reference field="16" count="1" selected="0">
            <x v="3"/>
          </reference>
        </references>
      </pivotArea>
    </format>
    <format dxfId="384">
      <pivotArea dataOnly="0" labelOnly="1" fieldPosition="0">
        <references count="3">
          <reference field="12" count="1" selected="0">
            <x v="135"/>
          </reference>
          <reference field="14" count="3">
            <x v="194"/>
            <x v="195"/>
            <x v="196"/>
          </reference>
          <reference field="16" count="1" selected="0">
            <x v="3"/>
          </reference>
        </references>
      </pivotArea>
    </format>
    <format dxfId="383">
      <pivotArea dataOnly="0" labelOnly="1" fieldPosition="0">
        <references count="3">
          <reference field="12" count="1" selected="0">
            <x v="137"/>
          </reference>
          <reference field="14" count="3">
            <x v="193"/>
            <x v="196"/>
            <x v="225"/>
          </reference>
          <reference field="16" count="1" selected="0">
            <x v="3"/>
          </reference>
        </references>
      </pivotArea>
    </format>
    <format dxfId="382">
      <pivotArea dataOnly="0" labelOnly="1" fieldPosition="0">
        <references count="3">
          <reference field="12" count="1" selected="0">
            <x v="39"/>
          </reference>
          <reference field="14" count="1">
            <x v="162"/>
          </reference>
          <reference field="16" count="1" selected="0">
            <x v="4"/>
          </reference>
        </references>
      </pivotArea>
    </format>
    <format dxfId="381">
      <pivotArea dataOnly="0" labelOnly="1" fieldPosition="0">
        <references count="3">
          <reference field="12" count="1" selected="0">
            <x v="81"/>
          </reference>
          <reference field="14" count="1">
            <x v="163"/>
          </reference>
          <reference field="16" count="1" selected="0">
            <x v="4"/>
          </reference>
        </references>
      </pivotArea>
    </format>
    <format dxfId="380">
      <pivotArea dataOnly="0" labelOnly="1" fieldPosition="0">
        <references count="3">
          <reference field="12" count="1" selected="0">
            <x v="82"/>
          </reference>
          <reference field="14" count="1">
            <x v="164"/>
          </reference>
          <reference field="16" count="1" selected="0">
            <x v="4"/>
          </reference>
        </references>
      </pivotArea>
    </format>
    <format dxfId="379">
      <pivotArea dataOnly="0" labelOnly="1" fieldPosition="0">
        <references count="3">
          <reference field="12" count="1" selected="0">
            <x v="83"/>
          </reference>
          <reference field="14" count="3">
            <x v="165"/>
            <x v="166"/>
            <x v="232"/>
          </reference>
          <reference field="16" count="1" selected="0">
            <x v="4"/>
          </reference>
        </references>
      </pivotArea>
    </format>
    <format dxfId="378">
      <pivotArea dataOnly="0" labelOnly="1" fieldPosition="0">
        <references count="3">
          <reference field="12" count="1" selected="0">
            <x v="84"/>
          </reference>
          <reference field="14" count="1">
            <x v="167"/>
          </reference>
          <reference field="16" count="1" selected="0">
            <x v="4"/>
          </reference>
        </references>
      </pivotArea>
    </format>
    <format dxfId="377">
      <pivotArea dataOnly="0" labelOnly="1" fieldPosition="0">
        <references count="3">
          <reference field="12" count="1" selected="0">
            <x v="85"/>
          </reference>
          <reference field="14" count="1">
            <x v="285"/>
          </reference>
          <reference field="16" count="1" selected="0">
            <x v="4"/>
          </reference>
        </references>
      </pivotArea>
    </format>
    <format dxfId="376">
      <pivotArea dataOnly="0" labelOnly="1" fieldPosition="0">
        <references count="3">
          <reference field="12" count="1" selected="0">
            <x v="10"/>
          </reference>
          <reference field="14" count="5">
            <x v="2"/>
            <x v="4"/>
            <x v="7"/>
            <x v="8"/>
            <x v="12"/>
          </reference>
          <reference field="16" count="1" selected="0">
            <x v="5"/>
          </reference>
        </references>
      </pivotArea>
    </format>
    <format dxfId="375">
      <pivotArea dataOnly="0" labelOnly="1" fieldPosition="0">
        <references count="3">
          <reference field="12" count="1" selected="0">
            <x v="11"/>
          </reference>
          <reference field="14" count="2">
            <x v="1"/>
            <x v="3"/>
          </reference>
          <reference field="16" count="1" selected="0">
            <x v="5"/>
          </reference>
        </references>
      </pivotArea>
    </format>
    <format dxfId="374">
      <pivotArea dataOnly="0" labelOnly="1" fieldPosition="0">
        <references count="3">
          <reference field="12" count="1" selected="0">
            <x v="16"/>
          </reference>
          <reference field="14" count="3">
            <x v="25"/>
            <x v="28"/>
            <x v="41"/>
          </reference>
          <reference field="16" count="1" selected="0">
            <x v="5"/>
          </reference>
        </references>
      </pivotArea>
    </format>
    <format dxfId="373">
      <pivotArea dataOnly="0" labelOnly="1" fieldPosition="0">
        <references count="3">
          <reference field="12" count="1" selected="0">
            <x v="20"/>
          </reference>
          <reference field="14" count="3">
            <x v="239"/>
            <x v="240"/>
            <x v="241"/>
          </reference>
          <reference field="16" count="1" selected="0">
            <x v="5"/>
          </reference>
        </references>
      </pivotArea>
    </format>
    <format dxfId="372">
      <pivotArea dataOnly="0" labelOnly="1" fieldPosition="0">
        <references count="3">
          <reference field="12" count="1" selected="0">
            <x v="54"/>
          </reference>
          <reference field="14" count="2">
            <x v="49"/>
            <x v="245"/>
          </reference>
          <reference field="16" count="1" selected="0">
            <x v="5"/>
          </reference>
        </references>
      </pivotArea>
    </format>
    <format dxfId="371">
      <pivotArea dataOnly="0" labelOnly="1" fieldPosition="0">
        <references count="3">
          <reference field="12" count="1" selected="0">
            <x v="85"/>
          </reference>
          <reference field="14" count="3">
            <x v="282"/>
            <x v="285"/>
            <x v="299"/>
          </reference>
          <reference field="16" count="1" selected="0">
            <x v="5"/>
          </reference>
        </references>
      </pivotArea>
    </format>
    <format dxfId="370">
      <pivotArea dataOnly="0" labelOnly="1" fieldPosition="0">
        <references count="3">
          <reference field="12" count="1" selected="0">
            <x v="122"/>
          </reference>
          <reference field="14" count="3">
            <x v="242"/>
            <x v="243"/>
            <x v="244"/>
          </reference>
          <reference field="16" count="1" selected="0">
            <x v="5"/>
          </reference>
        </references>
      </pivotArea>
    </format>
    <format dxfId="369">
      <pivotArea dataOnly="0" labelOnly="1" fieldPosition="0">
        <references count="3">
          <reference field="12" count="1" selected="0">
            <x v="8"/>
          </reference>
          <reference field="14" count="1">
            <x v="236"/>
          </reference>
          <reference field="16" count="1" selected="0">
            <x v="6"/>
          </reference>
        </references>
      </pivotArea>
    </format>
    <format dxfId="368">
      <pivotArea dataOnly="0" labelOnly="1" fieldPosition="0">
        <references count="3">
          <reference field="12" count="1" selected="0">
            <x v="21"/>
          </reference>
          <reference field="14" count="2">
            <x v="237"/>
            <x v="238"/>
          </reference>
          <reference field="16" count="1" selected="0">
            <x v="6"/>
          </reference>
        </references>
      </pivotArea>
    </format>
    <format dxfId="367">
      <pivotArea dataOnly="0" labelOnly="1" fieldPosition="0">
        <references count="3">
          <reference field="12" count="1" selected="0">
            <x v="34"/>
          </reference>
          <reference field="14" count="1">
            <x v="234"/>
          </reference>
          <reference field="16" count="1" selected="0">
            <x v="6"/>
          </reference>
        </references>
      </pivotArea>
    </format>
    <format dxfId="366">
      <pivotArea dataOnly="0" labelOnly="1" fieldPosition="0">
        <references count="3">
          <reference field="12" count="1" selected="0">
            <x v="35"/>
          </reference>
          <reference field="14" count="1">
            <x v="233"/>
          </reference>
          <reference field="16" count="1" selected="0">
            <x v="6"/>
          </reference>
        </references>
      </pivotArea>
    </format>
    <format dxfId="365">
      <pivotArea dataOnly="0" labelOnly="1" fieldPosition="0">
        <references count="3">
          <reference field="12" count="1" selected="0">
            <x v="44"/>
          </reference>
          <reference field="14" count="1">
            <x v="105"/>
          </reference>
          <reference field="16" count="1" selected="0">
            <x v="6"/>
          </reference>
        </references>
      </pivotArea>
    </format>
    <format dxfId="364">
      <pivotArea dataOnly="0" labelOnly="1" fieldPosition="0">
        <references count="3">
          <reference field="12" count="1" selected="0">
            <x v="56"/>
          </reference>
          <reference field="14" count="2">
            <x v="10"/>
            <x v="11"/>
          </reference>
          <reference field="16" count="1" selected="0">
            <x v="6"/>
          </reference>
        </references>
      </pivotArea>
    </format>
    <format dxfId="363">
      <pivotArea dataOnly="0" labelOnly="1" fieldPosition="0">
        <references count="3">
          <reference field="12" count="1" selected="0">
            <x v="121"/>
          </reference>
          <reference field="14" count="3">
            <x v="194"/>
            <x v="195"/>
            <x v="196"/>
          </reference>
          <reference field="16" count="1" selected="0">
            <x v="6"/>
          </reference>
        </references>
      </pivotArea>
    </format>
    <format dxfId="362">
      <pivotArea dataOnly="0" labelOnly="1" fieldPosition="0">
        <references count="3">
          <reference field="12" count="1" selected="0">
            <x v="42"/>
          </reference>
          <reference field="14" count="1">
            <x v="51"/>
          </reference>
          <reference field="16" count="1" selected="0">
            <x v="7"/>
          </reference>
        </references>
      </pivotArea>
    </format>
    <format dxfId="361">
      <pivotArea dataOnly="0" labelOnly="1" fieldPosition="0">
        <references count="3">
          <reference field="12" count="1" selected="0">
            <x v="85"/>
          </reference>
          <reference field="14" count="3">
            <x v="282"/>
            <x v="285"/>
            <x v="299"/>
          </reference>
          <reference field="16" count="1" selected="0">
            <x v="7"/>
          </reference>
        </references>
      </pivotArea>
    </format>
    <format dxfId="360">
      <pivotArea dataOnly="0" labelOnly="1" fieldPosition="0">
        <references count="3">
          <reference field="12" count="1" selected="0">
            <x v="40"/>
          </reference>
          <reference field="14" count="6">
            <x v="13"/>
            <x v="14"/>
            <x v="15"/>
            <x v="16"/>
            <x v="17"/>
            <x v="171"/>
          </reference>
          <reference field="16" count="1" selected="0">
            <x v="8"/>
          </reference>
        </references>
      </pivotArea>
    </format>
    <format dxfId="359">
      <pivotArea dataOnly="0" labelOnly="1" fieldPosition="0">
        <references count="3">
          <reference field="12" count="1" selected="0">
            <x v="45"/>
          </reference>
          <reference field="14" count="14">
            <x v="26"/>
            <x v="47"/>
            <x v="71"/>
            <x v="72"/>
            <x v="73"/>
            <x v="75"/>
            <x v="76"/>
            <x v="78"/>
            <x v="80"/>
            <x v="83"/>
            <x v="84"/>
            <x v="89"/>
            <x v="169"/>
            <x v="246"/>
          </reference>
          <reference field="16" count="1" selected="0">
            <x v="8"/>
          </reference>
        </references>
      </pivotArea>
    </format>
    <format dxfId="358">
      <pivotArea dataOnly="0" labelOnly="1" fieldPosition="0">
        <references count="3">
          <reference field="12" count="1" selected="0">
            <x v="57"/>
          </reference>
          <reference field="14" count="5">
            <x v="39"/>
            <x v="74"/>
            <x v="77"/>
            <x v="79"/>
            <x v="177"/>
          </reference>
          <reference field="16" count="1" selected="0">
            <x v="8"/>
          </reference>
        </references>
      </pivotArea>
    </format>
    <format dxfId="357">
      <pivotArea dataOnly="0" labelOnly="1" fieldPosition="0">
        <references count="3">
          <reference field="12" count="1" selected="0">
            <x v="85"/>
          </reference>
          <reference field="14" count="3">
            <x v="282"/>
            <x v="285"/>
            <x v="299"/>
          </reference>
          <reference field="16" count="1" selected="0">
            <x v="8"/>
          </reference>
        </references>
      </pivotArea>
    </format>
    <format dxfId="356">
      <pivotArea dataOnly="0" labelOnly="1" fieldPosition="0">
        <references count="3">
          <reference field="12" count="1" selected="0">
            <x v="87"/>
          </reference>
          <reference field="14" count="1">
            <x v="170"/>
          </reference>
          <reference field="16" count="1" selected="0">
            <x v="8"/>
          </reference>
        </references>
      </pivotArea>
    </format>
    <format dxfId="355">
      <pivotArea dataOnly="0" labelOnly="1" fieldPosition="0">
        <references count="3">
          <reference field="12" count="1" selected="0">
            <x v="88"/>
          </reference>
          <reference field="14" count="1">
            <x v="172"/>
          </reference>
          <reference field="16" count="1" selected="0">
            <x v="8"/>
          </reference>
        </references>
      </pivotArea>
    </format>
    <format dxfId="354">
      <pivotArea dataOnly="0" labelOnly="1" fieldPosition="0">
        <references count="3">
          <reference field="12" count="1" selected="0">
            <x v="90"/>
          </reference>
          <reference field="14" count="1">
            <x v="174"/>
          </reference>
          <reference field="16" count="1" selected="0">
            <x v="8"/>
          </reference>
        </references>
      </pivotArea>
    </format>
    <format dxfId="353">
      <pivotArea dataOnly="0" labelOnly="1" fieldPosition="0">
        <references count="3">
          <reference field="12" count="1" selected="0">
            <x v="92"/>
          </reference>
          <reference field="14" count="5">
            <x v="18"/>
            <x v="19"/>
            <x v="20"/>
            <x v="21"/>
            <x v="22"/>
          </reference>
          <reference field="16" count="1" selected="0">
            <x v="8"/>
          </reference>
        </references>
      </pivotArea>
    </format>
    <format dxfId="352">
      <pivotArea dataOnly="0" labelOnly="1" fieldPosition="0">
        <references count="3">
          <reference field="12" count="1" selected="0">
            <x v="93"/>
          </reference>
          <reference field="14" count="1">
            <x v="176"/>
          </reference>
          <reference field="16" count="1" selected="0">
            <x v="8"/>
          </reference>
        </references>
      </pivotArea>
    </format>
    <format dxfId="351">
      <pivotArea dataOnly="0" labelOnly="1" fieldPosition="0">
        <references count="3">
          <reference field="12" count="1" selected="0">
            <x v="95"/>
          </reference>
          <reference field="14" count="1">
            <x v="249"/>
          </reference>
          <reference field="16" count="1" selected="0">
            <x v="8"/>
          </reference>
        </references>
      </pivotArea>
    </format>
    <format dxfId="350">
      <pivotArea dataOnly="0" labelOnly="1" fieldPosition="0">
        <references count="3">
          <reference field="12" count="1" selected="0">
            <x v="123"/>
          </reference>
          <reference field="14" count="1">
            <x v="247"/>
          </reference>
          <reference field="16" count="1" selected="0">
            <x v="8"/>
          </reference>
        </references>
      </pivotArea>
    </format>
    <format dxfId="349">
      <pivotArea dataOnly="0" labelOnly="1" fieldPosition="0">
        <references count="3">
          <reference field="12" count="1" selected="0">
            <x v="124"/>
          </reference>
          <reference field="14" count="1">
            <x v="248"/>
          </reference>
          <reference field="16" count="1" selected="0">
            <x v="8"/>
          </reference>
        </references>
      </pivotArea>
    </format>
    <format dxfId="348">
      <pivotArea dataOnly="0" labelOnly="1" fieldPosition="0">
        <references count="3">
          <reference field="12" count="1" selected="0">
            <x v="125"/>
          </reference>
          <reference field="14" count="2">
            <x v="250"/>
            <x v="251"/>
          </reference>
          <reference field="16" count="1" selected="0">
            <x v="8"/>
          </reference>
        </references>
      </pivotArea>
    </format>
    <format dxfId="347">
      <pivotArea dataOnly="0" labelOnly="1" fieldPosition="0">
        <references count="3">
          <reference field="12" count="1" selected="0">
            <x v="24"/>
          </reference>
          <reference field="14" count="3">
            <x v="123"/>
            <x v="124"/>
            <x v="125"/>
          </reference>
          <reference field="16" count="1" selected="0">
            <x v="9"/>
          </reference>
        </references>
      </pivotArea>
    </format>
    <format dxfId="346">
      <pivotArea dataOnly="0" labelOnly="1" fieldPosition="0">
        <references count="3">
          <reference field="12" count="1" selected="0">
            <x v="27"/>
          </reference>
          <reference field="14" count="1">
            <x v="27"/>
          </reference>
          <reference field="16" count="1" selected="0">
            <x v="9"/>
          </reference>
        </references>
      </pivotArea>
    </format>
    <format dxfId="345">
      <pivotArea dataOnly="0" labelOnly="1" fieldPosition="0">
        <references count="3">
          <reference field="12" count="1" selected="0">
            <x v="28"/>
          </reference>
          <reference field="14" count="3">
            <x v="120"/>
            <x v="121"/>
            <x v="300"/>
          </reference>
          <reference field="16" count="1" selected="0">
            <x v="9"/>
          </reference>
        </references>
      </pivotArea>
    </format>
    <format dxfId="344">
      <pivotArea dataOnly="0" labelOnly="1" fieldPosition="0">
        <references count="3">
          <reference field="12" count="1" selected="0">
            <x v="30"/>
          </reference>
          <reference field="14" count="1">
            <x v="180"/>
          </reference>
          <reference field="16" count="1" selected="0">
            <x v="9"/>
          </reference>
        </references>
      </pivotArea>
    </format>
    <format dxfId="343">
      <pivotArea dataOnly="0" labelOnly="1" fieldPosition="0">
        <references count="3">
          <reference field="12" count="1" selected="0">
            <x v="36"/>
          </reference>
          <reference field="14" count="1">
            <x v="269"/>
          </reference>
          <reference field="16" count="1" selected="0">
            <x v="9"/>
          </reference>
        </references>
      </pivotArea>
    </format>
    <format dxfId="342">
      <pivotArea dataOnly="0" labelOnly="1" fieldPosition="0">
        <references count="3">
          <reference field="12" count="1" selected="0">
            <x v="43"/>
          </reference>
          <reference field="14" count="1">
            <x v="278"/>
          </reference>
          <reference field="16" count="1" selected="0">
            <x v="9"/>
          </reference>
        </references>
      </pivotArea>
    </format>
    <format dxfId="341">
      <pivotArea dataOnly="0" labelOnly="1" fieldPosition="0">
        <references count="3">
          <reference field="12" count="1" selected="0">
            <x v="53"/>
          </reference>
          <reference field="14" count="3">
            <x v="103"/>
            <x v="104"/>
            <x v="256"/>
          </reference>
          <reference field="16" count="1" selected="0">
            <x v="9"/>
          </reference>
        </references>
      </pivotArea>
    </format>
    <format dxfId="340">
      <pivotArea dataOnly="0" labelOnly="1" fieldPosition="0">
        <references count="3">
          <reference field="12" count="1" selected="0">
            <x v="55"/>
          </reference>
          <reference field="14" count="1">
            <x v="257"/>
          </reference>
          <reference field="16" count="1" selected="0">
            <x v="9"/>
          </reference>
        </references>
      </pivotArea>
    </format>
    <format dxfId="339">
      <pivotArea dataOnly="0" labelOnly="1" fieldPosition="0">
        <references count="3">
          <reference field="12" count="1" selected="0">
            <x v="85"/>
          </reference>
          <reference field="14" count="3">
            <x v="282"/>
            <x v="285"/>
            <x v="299"/>
          </reference>
          <reference field="16" count="1" selected="0">
            <x v="9"/>
          </reference>
        </references>
      </pivotArea>
    </format>
    <format dxfId="338">
      <pivotArea dataOnly="0" labelOnly="1" fieldPosition="0">
        <references count="3">
          <reference field="12" count="1" selected="0">
            <x v="95"/>
          </reference>
          <reference field="14" count="1">
            <x v="255"/>
          </reference>
          <reference field="16" count="1" selected="0">
            <x v="9"/>
          </reference>
        </references>
      </pivotArea>
    </format>
    <format dxfId="337">
      <pivotArea dataOnly="0" labelOnly="1" fieldPosition="0">
        <references count="3">
          <reference field="12" count="1" selected="0">
            <x v="96"/>
          </reference>
          <reference field="14" count="4">
            <x v="181"/>
            <x v="182"/>
            <x v="258"/>
            <x v="259"/>
          </reference>
          <reference field="16" count="1" selected="0">
            <x v="9"/>
          </reference>
        </references>
      </pivotArea>
    </format>
    <format dxfId="336">
      <pivotArea dataOnly="0" labelOnly="1" fieldPosition="0">
        <references count="3">
          <reference field="12" count="1" selected="0">
            <x v="98"/>
          </reference>
          <reference field="14" count="1">
            <x v="262"/>
          </reference>
          <reference field="16" count="1" selected="0">
            <x v="9"/>
          </reference>
        </references>
      </pivotArea>
    </format>
    <format dxfId="335">
      <pivotArea dataOnly="0" labelOnly="1" fieldPosition="0">
        <references count="3">
          <reference field="12" count="1" selected="0">
            <x v="99"/>
          </reference>
          <reference field="14" count="1">
            <x v="263"/>
          </reference>
          <reference field="16" count="1" selected="0">
            <x v="9"/>
          </reference>
        </references>
      </pivotArea>
    </format>
    <format dxfId="334">
      <pivotArea dataOnly="0" labelOnly="1" fieldPosition="0">
        <references count="3">
          <reference field="12" count="1" selected="0">
            <x v="126"/>
          </reference>
          <reference field="14" count="2">
            <x v="178"/>
            <x v="252"/>
          </reference>
          <reference field="16" count="1" selected="0">
            <x v="9"/>
          </reference>
        </references>
      </pivotArea>
    </format>
    <format dxfId="333">
      <pivotArea dataOnly="0" labelOnly="1" fieldPosition="0">
        <references count="3">
          <reference field="12" count="1" selected="0">
            <x v="127"/>
          </reference>
          <reference field="14" count="2">
            <x v="253"/>
            <x v="254"/>
          </reference>
          <reference field="16" count="1" selected="0">
            <x v="9"/>
          </reference>
        </references>
      </pivotArea>
    </format>
    <format dxfId="332">
      <pivotArea dataOnly="0" labelOnly="1" fieldPosition="0">
        <references count="3">
          <reference field="12" count="1" selected="0">
            <x v="128"/>
          </reference>
          <reference field="14" count="1">
            <x v="261"/>
          </reference>
          <reference field="16" count="1" selected="0">
            <x v="9"/>
          </reference>
        </references>
      </pivotArea>
    </format>
    <format dxfId="331">
      <pivotArea dataOnly="0" labelOnly="1" fieldPosition="0">
        <references count="3">
          <reference field="12" count="1" selected="0">
            <x v="129"/>
          </reference>
          <reference field="14" count="1">
            <x v="264"/>
          </reference>
          <reference field="16" count="1" selected="0">
            <x v="9"/>
          </reference>
        </references>
      </pivotArea>
    </format>
    <format dxfId="330">
      <pivotArea dataOnly="0" labelOnly="1" fieldPosition="0">
        <references count="3">
          <reference field="12" count="1" selected="0">
            <x v="130"/>
          </reference>
          <reference field="14" count="4">
            <x v="265"/>
            <x v="266"/>
            <x v="267"/>
            <x v="268"/>
          </reference>
          <reference field="16" count="1" selected="0">
            <x v="9"/>
          </reference>
        </references>
      </pivotArea>
    </format>
    <format dxfId="329">
      <pivotArea dataOnly="0" labelOnly="1" fieldPosition="0">
        <references count="3">
          <reference field="12" count="1" selected="0">
            <x v="131"/>
          </reference>
          <reference field="14" count="7">
            <x v="270"/>
            <x v="271"/>
            <x v="272"/>
            <x v="273"/>
            <x v="274"/>
            <x v="275"/>
            <x v="277"/>
          </reference>
          <reference field="16" count="1" selected="0">
            <x v="9"/>
          </reference>
        </references>
      </pivotArea>
    </format>
    <format dxfId="328">
      <pivotArea dataOnly="0" labelOnly="1" fieldPosition="0">
        <references count="3">
          <reference field="12" count="1" selected="0">
            <x v="132"/>
          </reference>
          <reference field="14" count="1">
            <x v="276"/>
          </reference>
          <reference field="16" count="1" selected="0">
            <x v="9"/>
          </reference>
        </references>
      </pivotArea>
    </format>
    <format dxfId="327">
      <pivotArea field="16" type="button" dataOnly="0" labelOnly="1" outline="0" axis="axisRow" fieldPosition="0"/>
    </format>
    <format dxfId="326">
      <pivotArea dataOnly="0" labelOnly="1" fieldPosition="0">
        <references count="1">
          <reference field="16" count="2">
            <x v="6"/>
            <x v="9"/>
          </reference>
        </references>
      </pivotArea>
    </format>
    <format dxfId="325">
      <pivotArea dataOnly="0" labelOnly="1" grandRow="1" outline="0" fieldPosition="0"/>
    </format>
    <format dxfId="324">
      <pivotArea dataOnly="0" labelOnly="1" fieldPosition="0">
        <references count="2">
          <reference field="12" count="2">
            <x v="32"/>
            <x v="85"/>
          </reference>
          <reference field="16" count="1" selected="0">
            <x v="6"/>
          </reference>
        </references>
      </pivotArea>
    </format>
    <format dxfId="323">
      <pivotArea dataOnly="0" labelOnly="1" fieldPosition="0">
        <references count="2">
          <reference field="12" count="2">
            <x v="29"/>
            <x v="33"/>
          </reference>
          <reference field="16" count="1" selected="0">
            <x v="9"/>
          </reference>
        </references>
      </pivotArea>
    </format>
    <format dxfId="322">
      <pivotArea dataOnly="0" labelOnly="1" fieldPosition="0">
        <references count="3">
          <reference field="12" count="1" selected="0">
            <x v="32"/>
          </reference>
          <reference field="14" count="1">
            <x v="235"/>
          </reference>
          <reference field="16" count="1" selected="0">
            <x v="6"/>
          </reference>
        </references>
      </pivotArea>
    </format>
    <format dxfId="321">
      <pivotArea dataOnly="0" labelOnly="1" fieldPosition="0">
        <references count="3">
          <reference field="12" count="1" selected="0">
            <x v="85"/>
          </reference>
          <reference field="14" count="3">
            <x v="282"/>
            <x v="285"/>
            <x v="299"/>
          </reference>
          <reference field="16" count="1" selected="0">
            <x v="6"/>
          </reference>
        </references>
      </pivotArea>
    </format>
    <format dxfId="320">
      <pivotArea dataOnly="0" labelOnly="1" fieldPosition="0">
        <references count="3">
          <reference field="12" count="1" selected="0">
            <x v="29"/>
          </reference>
          <reference field="14" count="3">
            <x v="110"/>
            <x v="111"/>
            <x v="260"/>
          </reference>
          <reference field="16" count="1" selected="0">
            <x v="9"/>
          </reference>
        </references>
      </pivotArea>
    </format>
    <format dxfId="319">
      <pivotArea dataOnly="0" labelOnly="1" fieldPosition="0">
        <references count="3">
          <reference field="12" count="1" selected="0">
            <x v="33"/>
          </reference>
          <reference field="14" count="1">
            <x v="68"/>
          </reference>
          <reference field="16" count="1" selected="0">
            <x v="9"/>
          </reference>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3132577-E108-4659-A6D4-94E4ABFC602F}" name="TablaDinámica4"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3:C29" firstHeaderRow="0" firstDataRow="1" firstDataCol="1" rowPageCount="1" colPageCount="1"/>
  <pivotFields count="98">
    <pivotField showAll="0"/>
    <pivotField showAll="0"/>
    <pivotField showAll="0"/>
    <pivotField axis="axisRow" dataField="1" showAll="0">
      <items count="6">
        <item x="1"/>
        <item x="0"/>
        <item x="4"/>
        <item x="3"/>
        <item x="2"/>
        <item t="default"/>
      </items>
    </pivotField>
    <pivotField showAll="0" defaultSubtotal="0"/>
    <pivotField showAll="0"/>
    <pivotField axis="axisPage" multipleItemSelectionAllowed="1" showAll="0">
      <items count="3">
        <item h="1" x="0"/>
        <item x="1"/>
        <item t="default"/>
      </items>
    </pivotField>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dataField="1" numFmtId="17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0" showAll="0"/>
    <pivotField showAll="0"/>
    <pivotField numFmtId="10"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dragToRow="0" dragToCol="0" dragToPage="0" showAll="0" defaultSubtotal="0"/>
  </pivotFields>
  <rowFields count="1">
    <field x="3"/>
  </rowFields>
  <rowItems count="6">
    <i>
      <x/>
    </i>
    <i>
      <x v="1"/>
    </i>
    <i>
      <x v="2"/>
    </i>
    <i>
      <x v="3"/>
    </i>
    <i>
      <x v="4"/>
    </i>
    <i t="grand">
      <x/>
    </i>
  </rowItems>
  <colFields count="1">
    <field x="-2"/>
  </colFields>
  <colItems count="2">
    <i>
      <x/>
    </i>
    <i i="1">
      <x v="1"/>
    </i>
  </colItems>
  <pageFields count="1">
    <pageField fld="6" hier="-1"/>
  </pageFields>
  <dataFields count="2">
    <dataField name="Cuenta de OBJETIVOS_ESTRATEGICOS_PEI" fld="3" subtotal="count" baseField="0" baseItem="0"/>
    <dataField name="Suma de RATIO_ACT" fld="47" baseField="0" baseItem="0" numFmtId="9"/>
  </dataFields>
  <formats count="11">
    <format dxfId="2191">
      <pivotArea outline="0" collapsedLevelsAreSubtotals="1" fieldPosition="0">
        <references count="1">
          <reference field="4294967294" count="1" selected="0">
            <x v="1"/>
          </reference>
        </references>
      </pivotArea>
    </format>
    <format dxfId="2190">
      <pivotArea type="all" dataOnly="0" outline="0" fieldPosition="0"/>
    </format>
    <format dxfId="2189">
      <pivotArea outline="0" collapsedLevelsAreSubtotals="1" fieldPosition="0"/>
    </format>
    <format dxfId="2188">
      <pivotArea field="3" type="button" dataOnly="0" labelOnly="1" outline="0" axis="axisRow" fieldPosition="0"/>
    </format>
    <format dxfId="2187">
      <pivotArea dataOnly="0" labelOnly="1" fieldPosition="0">
        <references count="1">
          <reference field="3" count="0"/>
        </references>
      </pivotArea>
    </format>
    <format dxfId="2186">
      <pivotArea dataOnly="0" labelOnly="1" grandRow="1" outline="0" fieldPosition="0"/>
    </format>
    <format dxfId="2185">
      <pivotArea dataOnly="0" labelOnly="1" outline="0" fieldPosition="0">
        <references count="1">
          <reference field="4294967294" count="2">
            <x v="0"/>
            <x v="1"/>
          </reference>
        </references>
      </pivotArea>
    </format>
    <format dxfId="2184">
      <pivotArea field="3" type="button" dataOnly="0" labelOnly="1" outline="0" axis="axisRow" fieldPosition="0"/>
    </format>
    <format dxfId="2183">
      <pivotArea dataOnly="0" labelOnly="1" outline="0" fieldPosition="0">
        <references count="1">
          <reference field="4294967294" count="2">
            <x v="0"/>
            <x v="1"/>
          </reference>
        </references>
      </pivotArea>
    </format>
    <format dxfId="2182">
      <pivotArea field="3" type="button" dataOnly="0" labelOnly="1" outline="0" axis="axisRow" fieldPosition="0"/>
    </format>
    <format dxfId="218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L1:M12" firstHeaderRow="1" firstDataRow="1" firstDataCol="1"/>
  <pivotFields count="8">
    <pivotField showAll="0"/>
    <pivotField showAll="0"/>
    <pivotField dataField="1" showAll="0"/>
    <pivotField showAll="0"/>
    <pivotField axis="axisRow" showAll="0">
      <items count="11">
        <item x="0"/>
        <item x="2"/>
        <item x="1"/>
        <item x="4"/>
        <item x="3"/>
        <item x="6"/>
        <item x="5"/>
        <item x="7"/>
        <item x="8"/>
        <item x="9"/>
        <item t="default"/>
      </items>
    </pivotField>
    <pivotField showAll="0"/>
    <pivotField showAll="0"/>
    <pivotField showAll="0"/>
  </pivotFields>
  <rowFields count="1">
    <field x="4"/>
  </rowFields>
  <rowItems count="11">
    <i>
      <x/>
    </i>
    <i>
      <x v="1"/>
    </i>
    <i>
      <x v="2"/>
    </i>
    <i>
      <x v="3"/>
    </i>
    <i>
      <x v="4"/>
    </i>
    <i>
      <x v="5"/>
    </i>
    <i>
      <x v="6"/>
    </i>
    <i>
      <x v="7"/>
    </i>
    <i>
      <x v="8"/>
    </i>
    <i>
      <x v="9"/>
    </i>
    <i t="grand">
      <x/>
    </i>
  </rowItems>
  <colItems count="1">
    <i/>
  </colItems>
  <dataFields count="1">
    <dataField name="Cuenta de COD_ACTIVIDADE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900-000001000000}" name="TablaDinámica2" cacheId="2"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E5:AH26" firstHeaderRow="0" firstDataRow="1" firstDataCol="1" rowPageCount="2" colPageCount="1"/>
  <pivotFields count="14">
    <pivotField showAll="0"/>
    <pivotField axis="axisRow" showAll="0">
      <items count="6">
        <item x="0"/>
        <item x="1"/>
        <item x="2"/>
        <item x="3"/>
        <item x="4"/>
        <item t="default"/>
      </items>
    </pivotField>
    <pivotField showAll="0"/>
    <pivotField showAll="0"/>
    <pivotField showAll="0"/>
    <pivotField showAll="0"/>
    <pivotField showAll="0"/>
    <pivotField showAll="0"/>
    <pivotField axis="axisRow" numFmtId="14" showAll="0">
      <items count="10">
        <item x="0"/>
        <item x="5"/>
        <item x="7"/>
        <item x="1"/>
        <item x="6"/>
        <item x="3"/>
        <item x="8"/>
        <item x="4"/>
        <item x="2"/>
        <item t="default"/>
      </items>
    </pivotField>
    <pivotField showAll="0"/>
    <pivotField axis="axisPage" numFmtId="14" showAll="0">
      <items count="369">
        <item x="0"/>
        <item x="10"/>
        <item x="11"/>
        <item x="12"/>
        <item x="13"/>
        <item x="14"/>
        <item x="15"/>
        <item x="16"/>
        <item x="17"/>
        <item x="18"/>
        <item x="19"/>
        <item x="20"/>
        <item x="21"/>
        <item x="22"/>
        <item x="23"/>
        <item x="24"/>
        <item x="25"/>
        <item x="26"/>
        <item x="27"/>
        <item x="28"/>
        <item x="29"/>
        <item x="30"/>
        <item x="31"/>
        <item x="41"/>
        <item x="42"/>
        <item x="43"/>
        <item x="44"/>
        <item x="45"/>
        <item x="46"/>
        <item x="47"/>
        <item x="48"/>
        <item x="49"/>
        <item x="50"/>
        <item x="51"/>
        <item x="52"/>
        <item x="53"/>
        <item x="54"/>
        <item x="55"/>
        <item x="56"/>
        <item x="57"/>
        <item x="58"/>
        <item x="59"/>
        <item x="60"/>
        <item x="70"/>
        <item x="71"/>
        <item x="72"/>
        <item x="73"/>
        <item x="74"/>
        <item x="75"/>
        <item x="76"/>
        <item x="77"/>
        <item x="78"/>
        <item x="79"/>
        <item x="80"/>
        <item x="81"/>
        <item x="82"/>
        <item x="83"/>
        <item x="84"/>
        <item x="85"/>
        <item x="86"/>
        <item x="87"/>
        <item x="88"/>
        <item x="89"/>
        <item x="90"/>
        <item x="91"/>
        <item x="101"/>
        <item x="102"/>
        <item x="103"/>
        <item x="104"/>
        <item x="105"/>
        <item x="106"/>
        <item x="107"/>
        <item x="108"/>
        <item x="109"/>
        <item x="110"/>
        <item x="111"/>
        <item x="112"/>
        <item x="113"/>
        <item x="114"/>
        <item x="115"/>
        <item x="116"/>
        <item x="117"/>
        <item x="118"/>
        <item x="119"/>
        <item x="120"/>
        <item x="121"/>
        <item x="131"/>
        <item x="132"/>
        <item x="133"/>
        <item x="134"/>
        <item x="135"/>
        <item x="136"/>
        <item x="137"/>
        <item x="138"/>
        <item x="139"/>
        <item x="140"/>
        <item x="141"/>
        <item x="142"/>
        <item x="143"/>
        <item x="144"/>
        <item x="145"/>
        <item x="146"/>
        <item x="147"/>
        <item x="148"/>
        <item x="149"/>
        <item x="150"/>
        <item x="151"/>
        <item x="152"/>
        <item x="162"/>
        <item x="163"/>
        <item x="164"/>
        <item x="165"/>
        <item x="166"/>
        <item x="167"/>
        <item x="168"/>
        <item x="169"/>
        <item x="170"/>
        <item x="171"/>
        <item x="172"/>
        <item x="173"/>
        <item x="174"/>
        <item x="175"/>
        <item x="176"/>
        <item x="177"/>
        <item x="178"/>
        <item x="179"/>
        <item x="180"/>
        <item x="181"/>
        <item x="182"/>
        <item x="192"/>
        <item x="193"/>
        <item x="194"/>
        <item x="195"/>
        <item x="196"/>
        <item x="197"/>
        <item x="198"/>
        <item x="199"/>
        <item x="200"/>
        <item x="201"/>
        <item x="202"/>
        <item x="203"/>
        <item x="204"/>
        <item x="205"/>
        <item x="206"/>
        <item x="207"/>
        <item x="208"/>
        <item x="209"/>
        <item x="210"/>
        <item x="211"/>
        <item x="212"/>
        <item x="213"/>
        <item x="223"/>
        <item x="224"/>
        <item x="225"/>
        <item x="226"/>
        <item x="227"/>
        <item x="228"/>
        <item x="229"/>
        <item x="230"/>
        <item x="231"/>
        <item x="232"/>
        <item x="233"/>
        <item x="234"/>
        <item x="235"/>
        <item x="236"/>
        <item x="237"/>
        <item x="238"/>
        <item x="239"/>
        <item x="240"/>
        <item x="241"/>
        <item x="242"/>
        <item x="243"/>
        <item x="244"/>
        <item x="254"/>
        <item x="255"/>
        <item x="256"/>
        <item x="257"/>
        <item x="258"/>
        <item x="259"/>
        <item x="260"/>
        <item x="261"/>
        <item x="262"/>
        <item x="263"/>
        <item x="264"/>
        <item x="265"/>
        <item x="266"/>
        <item x="267"/>
        <item x="268"/>
        <item x="269"/>
        <item x="270"/>
        <item x="271"/>
        <item x="272"/>
        <item x="273"/>
        <item x="274"/>
        <item x="284"/>
        <item x="285"/>
        <item x="286"/>
        <item x="287"/>
        <item x="288"/>
        <item x="289"/>
        <item x="290"/>
        <item x="291"/>
        <item x="292"/>
        <item x="293"/>
        <item x="294"/>
        <item x="295"/>
        <item x="296"/>
        <item x="297"/>
        <item x="298"/>
        <item x="299"/>
        <item x="300"/>
        <item x="301"/>
        <item x="302"/>
        <item x="303"/>
        <item x="304"/>
        <item x="305"/>
        <item x="315"/>
        <item x="316"/>
        <item x="317"/>
        <item x="318"/>
        <item x="319"/>
        <item x="320"/>
        <item x="321"/>
        <item x="322"/>
        <item x="323"/>
        <item x="324"/>
        <item x="325"/>
        <item x="326"/>
        <item x="327"/>
        <item x="328"/>
        <item x="329"/>
        <item x="330"/>
        <item x="331"/>
        <item x="332"/>
        <item x="333"/>
        <item x="334"/>
        <item x="335"/>
        <item x="345"/>
        <item x="346"/>
        <item x="347"/>
        <item x="348"/>
        <item x="349"/>
        <item x="350"/>
        <item x="351"/>
        <item x="352"/>
        <item x="353"/>
        <item x="354"/>
        <item x="355"/>
        <item x="356"/>
        <item x="357"/>
        <item x="358"/>
        <item x="359"/>
        <item x="360"/>
        <item x="361"/>
        <item x="362"/>
        <item x="363"/>
        <item x="364"/>
        <item x="365"/>
        <item x="366"/>
        <item x="1"/>
        <item x="2"/>
        <item x="3"/>
        <item x="4"/>
        <item x="5"/>
        <item x="6"/>
        <item x="7"/>
        <item x="8"/>
        <item x="9"/>
        <item x="32"/>
        <item x="33"/>
        <item x="34"/>
        <item x="35"/>
        <item x="36"/>
        <item x="37"/>
        <item x="38"/>
        <item x="39"/>
        <item x="40"/>
        <item x="61"/>
        <item x="62"/>
        <item x="63"/>
        <item x="64"/>
        <item x="65"/>
        <item x="66"/>
        <item x="67"/>
        <item x="68"/>
        <item x="69"/>
        <item x="92"/>
        <item x="93"/>
        <item x="94"/>
        <item x="95"/>
        <item x="96"/>
        <item x="97"/>
        <item x="98"/>
        <item x="99"/>
        <item x="100"/>
        <item x="122"/>
        <item x="123"/>
        <item x="124"/>
        <item x="125"/>
        <item x="126"/>
        <item x="127"/>
        <item x="128"/>
        <item x="129"/>
        <item x="130"/>
        <item x="153"/>
        <item x="154"/>
        <item x="155"/>
        <item x="156"/>
        <item x="157"/>
        <item x="158"/>
        <item x="159"/>
        <item x="160"/>
        <item x="161"/>
        <item x="183"/>
        <item x="184"/>
        <item x="185"/>
        <item x="186"/>
        <item x="187"/>
        <item x="188"/>
        <item x="189"/>
        <item x="190"/>
        <item x="191"/>
        <item x="214"/>
        <item x="215"/>
        <item x="216"/>
        <item x="217"/>
        <item x="218"/>
        <item x="219"/>
        <item x="220"/>
        <item x="221"/>
        <item x="222"/>
        <item x="245"/>
        <item x="246"/>
        <item x="247"/>
        <item x="248"/>
        <item x="249"/>
        <item x="250"/>
        <item x="251"/>
        <item x="252"/>
        <item x="253"/>
        <item x="275"/>
        <item x="276"/>
        <item x="277"/>
        <item x="278"/>
        <item x="279"/>
        <item x="280"/>
        <item x="281"/>
        <item x="282"/>
        <item x="283"/>
        <item x="306"/>
        <item x="307"/>
        <item x="308"/>
        <item x="309"/>
        <item x="310"/>
        <item x="311"/>
        <item x="312"/>
        <item x="313"/>
        <item x="314"/>
        <item x="336"/>
        <item x="337"/>
        <item x="338"/>
        <item x="339"/>
        <item x="340"/>
        <item x="341"/>
        <item x="342"/>
        <item x="343"/>
        <item x="344"/>
        <item x="367"/>
        <item t="default"/>
      </items>
    </pivotField>
    <pivotField dataField="1" numFmtId="10" showAll="0"/>
    <pivotField dataField="1" numFmtId="10" showAll="0" defaultSubtotal="0"/>
    <pivotField axis="axisPage" multipleItemSelectionAllowed="1" showAll="0" defaultSubtotal="0">
      <items count="14">
        <item sd="0" x="0"/>
        <item sd="0" x="1"/>
        <item sd="0" x="2"/>
        <item sd="0" x="3"/>
        <item sd="0" x="4"/>
        <item sd="0" x="5"/>
        <item sd="0" x="6"/>
        <item sd="0" x="7"/>
        <item sd="0" x="8"/>
        <item sd="0" x="9"/>
        <item sd="0" x="10"/>
        <item sd="0" x="11"/>
        <item sd="0" x="12"/>
        <item sd="0" x="13"/>
      </items>
    </pivotField>
  </pivotFields>
  <rowFields count="2">
    <field x="1"/>
    <field x="8"/>
  </rowFields>
  <rowItems count="21">
    <i>
      <x/>
    </i>
    <i r="1">
      <x/>
    </i>
    <i r="1">
      <x v="3"/>
    </i>
    <i r="1">
      <x v="8"/>
    </i>
    <i>
      <x v="1"/>
    </i>
    <i r="1">
      <x v="8"/>
    </i>
    <i>
      <x v="2"/>
    </i>
    <i r="1">
      <x/>
    </i>
    <i r="1">
      <x v="1"/>
    </i>
    <i r="1">
      <x v="2"/>
    </i>
    <i r="1">
      <x v="4"/>
    </i>
    <i r="1">
      <x v="5"/>
    </i>
    <i r="1">
      <x v="6"/>
    </i>
    <i r="1">
      <x v="7"/>
    </i>
    <i r="1">
      <x v="8"/>
    </i>
    <i>
      <x v="3"/>
    </i>
    <i r="1">
      <x/>
    </i>
    <i r="1">
      <x v="8"/>
    </i>
    <i>
      <x v="4"/>
    </i>
    <i r="1">
      <x v="8"/>
    </i>
    <i t="grand">
      <x/>
    </i>
  </rowItems>
  <colFields count="1">
    <field x="-2"/>
  </colFields>
  <colItems count="3">
    <i>
      <x/>
    </i>
    <i i="1">
      <x v="1"/>
    </i>
    <i i="2">
      <x v="2"/>
    </i>
  </colItems>
  <pageFields count="2">
    <pageField fld="10" hier="-1"/>
    <pageField fld="13" hier="-1"/>
  </pageFields>
  <dataFields count="3">
    <dataField name="Cuenta de % OCI _Corte" fld="11" subtotal="count" baseField="1" baseItem="1" numFmtId="10">
      <extLst>
        <ext xmlns:x14="http://schemas.microsoft.com/office/spreadsheetml/2009/9/main" uri="{E15A36E0-9728-4e99-A89B-3F7291B0FE68}">
          <x14:dataField pivotShowAs="percentOfParentRow"/>
        </ext>
      </extLst>
    </dataField>
    <dataField name="Promedio de % OCI _Corte2" fld="11" subtotal="average" baseField="2" baseItem="16"/>
    <dataField name="Promedio de % OCI _Corte_Acumulado" fld="12" subtotal="average" baseField="2" baseItem="8"/>
  </dataFields>
  <formats count="22">
    <format dxfId="33">
      <pivotArea type="origin" dataOnly="0" labelOnly="1" outline="0" fieldPosition="0"/>
    </format>
    <format dxfId="32">
      <pivotArea outline="0" collapsedLevelsAreSubtotals="1" fieldPosition="0"/>
    </format>
    <format dxfId="31">
      <pivotArea field="13" type="button" dataOnly="0" labelOnly="1" outline="0" axis="axisPage" fieldPosition="1"/>
    </format>
    <format dxfId="30">
      <pivotArea field="10" type="button" dataOnly="0" labelOnly="1" outline="0" axis="axisPage" fieldPosition="0"/>
    </format>
    <format dxfId="29">
      <pivotArea type="topRight" dataOnly="0" labelOnly="1" outline="0" fieldPosition="0"/>
    </format>
    <format dxfId="28">
      <pivotArea dataOnly="0" labelOnly="1" fieldPosition="0">
        <references count="1">
          <reference field="13" count="2">
            <x v="4"/>
            <x v="8"/>
          </reference>
        </references>
      </pivotArea>
    </format>
    <format dxfId="27">
      <pivotArea dataOnly="0" labelOnly="1" grandCol="1" outline="0" fieldPosition="0"/>
    </format>
    <format dxfId="26">
      <pivotArea outline="0" collapsedLevelsAreSubtotals="1" fieldPosition="0"/>
    </format>
    <format dxfId="25">
      <pivotArea field="13" type="button" dataOnly="0" labelOnly="1" outline="0" axis="axisPage" fieldPosition="1"/>
    </format>
    <format dxfId="24">
      <pivotArea field="10" type="button" dataOnly="0" labelOnly="1" outline="0" axis="axisPage" fieldPosition="0"/>
    </format>
    <format dxfId="23">
      <pivotArea type="topRight" dataOnly="0" labelOnly="1" outline="0" fieldPosition="0"/>
    </format>
    <format dxfId="22">
      <pivotArea dataOnly="0" labelOnly="1" fieldPosition="0">
        <references count="1">
          <reference field="13" count="2">
            <x v="4"/>
            <x v="8"/>
          </reference>
        </references>
      </pivotArea>
    </format>
    <format dxfId="21">
      <pivotArea dataOnly="0" labelOnly="1" grandCol="1" outline="0" fieldPosition="0"/>
    </format>
    <format dxfId="20">
      <pivotArea outline="0" collapsedLevelsAreSubtotals="1" fieldPosition="0"/>
    </format>
    <format dxfId="19">
      <pivotArea dataOnly="0" labelOnly="1" outline="0" axis="axisValues" fieldPosition="0"/>
    </format>
    <format dxfId="18">
      <pivotArea dataOnly="0" labelOnly="1" outline="0" axis="axisValues" fieldPosition="0"/>
    </format>
    <format dxfId="17">
      <pivotArea outline="0" collapsedLevelsAreSubtotals="1" fieldPosition="0"/>
    </format>
    <format dxfId="16">
      <pivotArea dataOnly="0" labelOnly="1" outline="0" axis="axisValues" fieldPosition="0"/>
    </format>
    <format dxfId="15">
      <pivotArea outline="0" fieldPosition="0">
        <references count="1">
          <reference field="4294967294" count="1">
            <x v="0"/>
          </reference>
        </references>
      </pivotArea>
    </format>
    <format dxfId="14">
      <pivotArea field="1" type="button" dataOnly="0" labelOnly="1" outline="0" axis="axisRow" fieldPosition="0"/>
    </format>
    <format dxfId="13">
      <pivotArea dataOnly="0" labelOnly="1" outline="0" fieldPosition="0">
        <references count="1">
          <reference field="4294967294" count="3">
            <x v="0"/>
            <x v="1"/>
            <x v="2"/>
          </reference>
        </references>
      </pivotArea>
    </format>
    <format dxfId="1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TablaDinámica1" cacheId="2"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Plan Anticorrupción y Atención al Ciudadano _ 2019 - SIT">
  <location ref="W5:Z11" firstHeaderRow="0" firstDataRow="1" firstDataCol="1" rowPageCount="3" colPageCount="1"/>
  <pivotFields count="14">
    <pivotField showAll="0"/>
    <pivotField axis="axisRow" showAll="0">
      <items count="6">
        <item sd="0" x="0"/>
        <item sd="0" x="1"/>
        <item sd="0" x="2"/>
        <item sd="0" x="3"/>
        <item sd="0" x="4"/>
        <item t="default"/>
      </items>
    </pivotField>
    <pivotField axis="axisRow" showAll="0">
      <items count="23">
        <item x="12"/>
        <item x="8"/>
        <item x="5"/>
        <item x="0"/>
        <item x="1"/>
        <item x="9"/>
        <item x="6"/>
        <item x="2"/>
        <item x="7"/>
        <item x="10"/>
        <item x="11"/>
        <item x="3"/>
        <item x="4"/>
        <item x="13"/>
        <item x="14"/>
        <item x="15"/>
        <item x="16"/>
        <item x="17"/>
        <item x="18"/>
        <item x="19"/>
        <item x="20"/>
        <item x="21"/>
        <item t="default"/>
      </items>
    </pivotField>
    <pivotField showAll="0"/>
    <pivotField showAll="0"/>
    <pivotField showAll="0"/>
    <pivotField showAll="0"/>
    <pivotField showAll="0"/>
    <pivotField axis="axisPage" numFmtId="14" showAll="0">
      <items count="10">
        <item x="0"/>
        <item x="5"/>
        <item x="7"/>
        <item x="1"/>
        <item x="6"/>
        <item x="3"/>
        <item x="8"/>
        <item x="4"/>
        <item x="2"/>
        <item t="default"/>
      </items>
    </pivotField>
    <pivotField showAll="0"/>
    <pivotField axis="axisPage" numFmtId="14" showAll="0">
      <items count="369">
        <item x="0"/>
        <item x="10"/>
        <item x="11"/>
        <item x="12"/>
        <item x="13"/>
        <item x="14"/>
        <item x="15"/>
        <item x="16"/>
        <item x="17"/>
        <item x="18"/>
        <item x="19"/>
        <item x="20"/>
        <item x="21"/>
        <item x="22"/>
        <item x="23"/>
        <item x="24"/>
        <item x="25"/>
        <item x="26"/>
        <item x="27"/>
        <item x="28"/>
        <item x="29"/>
        <item x="30"/>
        <item x="31"/>
        <item x="41"/>
        <item x="42"/>
        <item x="43"/>
        <item x="44"/>
        <item x="45"/>
        <item x="46"/>
        <item x="47"/>
        <item x="48"/>
        <item x="49"/>
        <item x="50"/>
        <item x="51"/>
        <item x="52"/>
        <item x="53"/>
        <item x="54"/>
        <item x="55"/>
        <item x="56"/>
        <item x="57"/>
        <item x="58"/>
        <item x="59"/>
        <item x="60"/>
        <item x="70"/>
        <item x="71"/>
        <item x="72"/>
        <item x="73"/>
        <item x="74"/>
        <item x="75"/>
        <item x="76"/>
        <item x="77"/>
        <item x="78"/>
        <item x="79"/>
        <item x="80"/>
        <item x="81"/>
        <item x="82"/>
        <item x="83"/>
        <item x="84"/>
        <item x="85"/>
        <item x="86"/>
        <item x="87"/>
        <item x="88"/>
        <item x="89"/>
        <item x="90"/>
        <item x="91"/>
        <item x="101"/>
        <item x="102"/>
        <item x="103"/>
        <item x="104"/>
        <item x="105"/>
        <item x="106"/>
        <item x="107"/>
        <item x="108"/>
        <item x="109"/>
        <item x="110"/>
        <item x="111"/>
        <item x="112"/>
        <item x="113"/>
        <item x="114"/>
        <item x="115"/>
        <item x="116"/>
        <item x="117"/>
        <item x="118"/>
        <item x="119"/>
        <item x="120"/>
        <item x="121"/>
        <item x="131"/>
        <item x="132"/>
        <item x="133"/>
        <item x="134"/>
        <item x="135"/>
        <item x="136"/>
        <item x="137"/>
        <item x="138"/>
        <item x="139"/>
        <item x="140"/>
        <item x="141"/>
        <item x="142"/>
        <item x="143"/>
        <item x="144"/>
        <item x="145"/>
        <item x="146"/>
        <item x="147"/>
        <item x="148"/>
        <item x="149"/>
        <item x="150"/>
        <item x="151"/>
        <item x="152"/>
        <item x="162"/>
        <item x="163"/>
        <item x="164"/>
        <item x="165"/>
        <item x="166"/>
        <item x="167"/>
        <item x="168"/>
        <item x="169"/>
        <item x="170"/>
        <item x="171"/>
        <item x="172"/>
        <item x="173"/>
        <item x="174"/>
        <item x="175"/>
        <item x="176"/>
        <item x="177"/>
        <item x="178"/>
        <item x="179"/>
        <item x="180"/>
        <item x="181"/>
        <item x="182"/>
        <item x="192"/>
        <item x="193"/>
        <item x="194"/>
        <item x="195"/>
        <item x="196"/>
        <item x="197"/>
        <item x="198"/>
        <item x="199"/>
        <item x="200"/>
        <item x="201"/>
        <item x="202"/>
        <item x="203"/>
        <item x="204"/>
        <item x="205"/>
        <item x="206"/>
        <item x="207"/>
        <item x="208"/>
        <item x="209"/>
        <item x="210"/>
        <item x="211"/>
        <item x="212"/>
        <item x="213"/>
        <item x="223"/>
        <item x="224"/>
        <item x="225"/>
        <item x="226"/>
        <item x="227"/>
        <item x="228"/>
        <item x="229"/>
        <item x="230"/>
        <item x="231"/>
        <item x="232"/>
        <item x="233"/>
        <item x="234"/>
        <item x="235"/>
        <item x="236"/>
        <item x="237"/>
        <item x="238"/>
        <item x="239"/>
        <item x="240"/>
        <item x="241"/>
        <item x="242"/>
        <item x="243"/>
        <item x="244"/>
        <item x="254"/>
        <item x="255"/>
        <item x="256"/>
        <item x="257"/>
        <item x="258"/>
        <item x="259"/>
        <item x="260"/>
        <item x="261"/>
        <item x="262"/>
        <item x="263"/>
        <item x="264"/>
        <item x="265"/>
        <item x="266"/>
        <item x="267"/>
        <item x="268"/>
        <item x="269"/>
        <item x="270"/>
        <item x="271"/>
        <item x="272"/>
        <item x="273"/>
        <item x="274"/>
        <item x="284"/>
        <item x="285"/>
        <item x="286"/>
        <item x="287"/>
        <item x="288"/>
        <item x="289"/>
        <item x="290"/>
        <item x="291"/>
        <item x="292"/>
        <item x="293"/>
        <item x="294"/>
        <item x="295"/>
        <item x="296"/>
        <item x="297"/>
        <item x="298"/>
        <item x="299"/>
        <item x="300"/>
        <item x="301"/>
        <item x="302"/>
        <item x="303"/>
        <item x="304"/>
        <item x="305"/>
        <item x="315"/>
        <item x="316"/>
        <item x="317"/>
        <item x="318"/>
        <item x="319"/>
        <item x="320"/>
        <item x="321"/>
        <item x="322"/>
        <item x="323"/>
        <item x="324"/>
        <item x="325"/>
        <item x="326"/>
        <item x="327"/>
        <item x="328"/>
        <item x="329"/>
        <item x="330"/>
        <item x="331"/>
        <item x="332"/>
        <item x="333"/>
        <item x="334"/>
        <item x="335"/>
        <item x="345"/>
        <item x="346"/>
        <item x="347"/>
        <item x="348"/>
        <item x="349"/>
        <item x="350"/>
        <item x="351"/>
        <item x="352"/>
        <item x="353"/>
        <item x="354"/>
        <item x="355"/>
        <item x="356"/>
        <item x="357"/>
        <item x="358"/>
        <item x="359"/>
        <item x="360"/>
        <item x="361"/>
        <item x="362"/>
        <item x="363"/>
        <item x="364"/>
        <item x="365"/>
        <item x="366"/>
        <item x="1"/>
        <item x="2"/>
        <item x="3"/>
        <item x="4"/>
        <item x="5"/>
        <item x="6"/>
        <item x="7"/>
        <item x="8"/>
        <item x="9"/>
        <item x="32"/>
        <item x="33"/>
        <item x="34"/>
        <item x="35"/>
        <item x="36"/>
        <item x="37"/>
        <item x="38"/>
        <item x="39"/>
        <item x="40"/>
        <item x="61"/>
        <item x="62"/>
        <item x="63"/>
        <item x="64"/>
        <item x="65"/>
        <item x="66"/>
        <item x="67"/>
        <item x="68"/>
        <item x="69"/>
        <item x="92"/>
        <item x="93"/>
        <item x="94"/>
        <item x="95"/>
        <item x="96"/>
        <item x="97"/>
        <item x="98"/>
        <item x="99"/>
        <item x="100"/>
        <item x="122"/>
        <item x="123"/>
        <item x="124"/>
        <item x="125"/>
        <item x="126"/>
        <item x="127"/>
        <item x="128"/>
        <item x="129"/>
        <item x="130"/>
        <item x="153"/>
        <item x="154"/>
        <item x="155"/>
        <item x="156"/>
        <item x="157"/>
        <item x="158"/>
        <item x="159"/>
        <item x="160"/>
        <item x="161"/>
        <item x="183"/>
        <item x="184"/>
        <item x="185"/>
        <item x="186"/>
        <item x="187"/>
        <item x="188"/>
        <item x="189"/>
        <item x="190"/>
        <item x="191"/>
        <item x="214"/>
        <item x="215"/>
        <item x="216"/>
        <item x="217"/>
        <item x="218"/>
        <item x="219"/>
        <item x="220"/>
        <item x="221"/>
        <item x="222"/>
        <item x="245"/>
        <item x="246"/>
        <item x="247"/>
        <item x="248"/>
        <item x="249"/>
        <item x="250"/>
        <item x="251"/>
        <item x="252"/>
        <item x="253"/>
        <item x="275"/>
        <item x="276"/>
        <item x="277"/>
        <item x="278"/>
        <item x="279"/>
        <item x="280"/>
        <item x="281"/>
        <item x="282"/>
        <item x="283"/>
        <item x="306"/>
        <item x="307"/>
        <item x="308"/>
        <item x="309"/>
        <item x="310"/>
        <item x="311"/>
        <item x="312"/>
        <item x="313"/>
        <item x="314"/>
        <item x="336"/>
        <item x="337"/>
        <item x="338"/>
        <item x="339"/>
        <item x="340"/>
        <item x="341"/>
        <item x="342"/>
        <item x="343"/>
        <item x="344"/>
        <item x="367"/>
        <item t="default"/>
      </items>
    </pivotField>
    <pivotField dataField="1" numFmtId="10" showAll="0"/>
    <pivotField dataField="1" numFmtId="10" showAll="0" defaultSubtotal="0"/>
    <pivotField axis="axisPage" multipleItemSelectionAllowed="1" showAll="0" defaultSubtotal="0">
      <items count="14">
        <item h="1" sd="0" x="0"/>
        <item h="1" sd="0" x="1"/>
        <item h="1" sd="0" x="2"/>
        <item h="1" sd="0" x="3"/>
        <item h="1" sd="0" x="4"/>
        <item h="1" sd="0" x="5"/>
        <item h="1" sd="0" x="6"/>
        <item h="1" sd="0" x="7"/>
        <item h="1" sd="0" x="8"/>
        <item h="1" sd="0" x="9"/>
        <item h="1" sd="0" x="10"/>
        <item h="1" sd="0" x="11"/>
        <item sd="0" x="12"/>
        <item h="1" sd="0" x="13"/>
      </items>
    </pivotField>
  </pivotFields>
  <rowFields count="2">
    <field x="1"/>
    <field x="2"/>
  </rowFields>
  <rowItems count="6">
    <i>
      <x/>
    </i>
    <i>
      <x v="1"/>
    </i>
    <i>
      <x v="2"/>
    </i>
    <i>
      <x v="3"/>
    </i>
    <i>
      <x v="4"/>
    </i>
    <i t="grand">
      <x/>
    </i>
  </rowItems>
  <colFields count="1">
    <field x="-2"/>
  </colFields>
  <colItems count="3">
    <i>
      <x/>
    </i>
    <i i="1">
      <x v="1"/>
    </i>
    <i i="2">
      <x v="2"/>
    </i>
  </colItems>
  <pageFields count="3">
    <pageField fld="10" hier="-1"/>
    <pageField fld="13" hier="-1"/>
    <pageField fld="8" hier="-1"/>
  </pageFields>
  <dataFields count="3">
    <dataField name="No. De Actividades" fld="11" subtotal="count" baseField="1" baseItem="1" numFmtId="1"/>
    <dataField name="Reporte_% Avance_PAAC _Corte 31 de Agosto" fld="11" subtotal="average" baseField="1" baseItem="0"/>
    <dataField name="Reporte_ % Avance PAAC_Corte Acumulado 2019" fld="12" subtotal="average" baseField="2" baseItem="8"/>
  </dataFields>
  <formats count="28">
    <format dxfId="61">
      <pivotArea type="origin" dataOnly="0" labelOnly="1" outline="0" fieldPosition="0"/>
    </format>
    <format dxfId="60">
      <pivotArea outline="0" collapsedLevelsAreSubtotals="1" fieldPosition="0"/>
    </format>
    <format dxfId="59">
      <pivotArea field="13" type="button" dataOnly="0" labelOnly="1" outline="0" axis="axisPage" fieldPosition="1"/>
    </format>
    <format dxfId="58">
      <pivotArea field="10" type="button" dataOnly="0" labelOnly="1" outline="0" axis="axisPage" fieldPosition="0"/>
    </format>
    <format dxfId="57">
      <pivotArea type="topRight" dataOnly="0" labelOnly="1" outline="0" fieldPosition="0"/>
    </format>
    <format dxfId="56">
      <pivotArea dataOnly="0" labelOnly="1" fieldPosition="0">
        <references count="1">
          <reference field="13" count="2">
            <x v="4"/>
            <x v="8"/>
          </reference>
        </references>
      </pivotArea>
    </format>
    <format dxfId="55">
      <pivotArea dataOnly="0" labelOnly="1" grandCol="1" outline="0" fieldPosition="0"/>
    </format>
    <format dxfId="54">
      <pivotArea outline="0" collapsedLevelsAreSubtotals="1" fieldPosition="0"/>
    </format>
    <format dxfId="53">
      <pivotArea field="13" type="button" dataOnly="0" labelOnly="1" outline="0" axis="axisPage" fieldPosition="1"/>
    </format>
    <format dxfId="52">
      <pivotArea field="10" type="button" dataOnly="0" labelOnly="1" outline="0" axis="axisPage" fieldPosition="0"/>
    </format>
    <format dxfId="51">
      <pivotArea type="topRight" dataOnly="0" labelOnly="1" outline="0" fieldPosition="0"/>
    </format>
    <format dxfId="50">
      <pivotArea dataOnly="0" labelOnly="1" fieldPosition="0">
        <references count="1">
          <reference field="13" count="2">
            <x v="4"/>
            <x v="8"/>
          </reference>
        </references>
      </pivotArea>
    </format>
    <format dxfId="49">
      <pivotArea dataOnly="0" labelOnly="1" grandCol="1" outline="0" fieldPosition="0"/>
    </format>
    <format dxfId="48">
      <pivotArea outline="0" collapsedLevelsAreSubtotals="1" fieldPosition="0"/>
    </format>
    <format dxfId="47">
      <pivotArea dataOnly="0" labelOnly="1" outline="0" axis="axisValues" fieldPosition="0"/>
    </format>
    <format dxfId="46">
      <pivotArea dataOnly="0" labelOnly="1" outline="0" axis="axisValues" fieldPosition="0"/>
    </format>
    <format dxfId="45">
      <pivotArea outline="0" collapsedLevelsAreSubtotals="1" fieldPosition="0"/>
    </format>
    <format dxfId="44">
      <pivotArea dataOnly="0" labelOnly="1" outline="0" axis="axisValues" fieldPosition="0"/>
    </format>
    <format dxfId="43">
      <pivotArea outline="0" fieldPosition="0">
        <references count="1">
          <reference field="4294967294" count="1">
            <x v="0"/>
          </reference>
        </references>
      </pivotArea>
    </format>
    <format dxfId="42">
      <pivotArea field="1" type="button" dataOnly="0" labelOnly="1" outline="0" axis="axisRow" fieldPosition="0"/>
    </format>
    <format dxfId="41">
      <pivotArea dataOnly="0" labelOnly="1" outline="0" fieldPosition="0">
        <references count="1">
          <reference field="4294967294" count="3">
            <x v="0"/>
            <x v="1"/>
            <x v="2"/>
          </reference>
        </references>
      </pivotArea>
    </format>
    <format dxfId="40">
      <pivotArea dataOnly="0" labelOnly="1" outline="0" fieldPosition="0">
        <references count="1">
          <reference field="4294967294" count="1">
            <x v="0"/>
          </reference>
        </references>
      </pivotArea>
    </format>
    <format dxfId="39">
      <pivotArea dataOnly="0" labelOnly="1" outline="0" fieldPosition="0">
        <references count="1">
          <reference field="4294967294" count="2">
            <x v="1"/>
            <x v="2"/>
          </reference>
        </references>
      </pivotArea>
    </format>
    <format dxfId="38">
      <pivotArea dataOnly="0" labelOnly="1" outline="0" fieldPosition="0">
        <references count="1">
          <reference field="4294967294" count="2">
            <x v="1"/>
            <x v="2"/>
          </reference>
        </references>
      </pivotArea>
    </format>
    <format dxfId="37">
      <pivotArea dataOnly="0" labelOnly="1" outline="0" fieldPosition="0">
        <references count="1">
          <reference field="4294967294" count="1">
            <x v="2"/>
          </reference>
        </references>
      </pivotArea>
    </format>
    <format dxfId="36">
      <pivotArea dataOnly="0" labelOnly="1" outline="0" fieldPosition="0">
        <references count="1">
          <reference field="4294967294" count="1">
            <x v="1"/>
          </reference>
        </references>
      </pivotArea>
    </format>
    <format dxfId="35">
      <pivotArea dataOnly="0" labelOnly="1" outline="0" fieldPosition="0">
        <references count="1">
          <reference field="4294967294" count="1">
            <x v="2"/>
          </reference>
        </references>
      </pivotArea>
    </format>
    <format dxfId="34">
      <pivotArea dataOnly="0" labelOnly="1" outline="0" fieldPosition="0">
        <references count="1">
          <reference field="4294967294" count="1">
            <x v="1"/>
          </reference>
        </references>
      </pivotArea>
    </format>
  </formats>
  <pivotTableStyleInfo name="PivotStyleLight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11BAD10-FF94-4D28-9194-E5569C41E280}" name="Tabla dinámica1" cacheId="10" applyNumberFormats="0" applyBorderFormats="0" applyFontFormats="0" applyPatternFormats="0" applyAlignmentFormats="0" applyWidthHeightFormats="1" dataCaption="Valores" updatedVersion="6" minRefreshableVersion="3" itemPrintTitles="1" createdVersion="5" indent="0" compact="0" compactData="0" gridDropZones="1" multipleFieldFilters="0">
  <location ref="A41:G102" firstHeaderRow="2" firstDataRow="2" firstDataCol="6"/>
  <pivotFields count="98">
    <pivotField compact="0" outline="0" showAll="0"/>
    <pivotField compact="0" outline="0" showAll="0" defaultSubtotal="0"/>
    <pivotField axis="axisRow" compact="0" outline="0" showAll="0" defaultSubtotal="0">
      <items count="5">
        <item x="0"/>
        <item x="4"/>
        <item x="2"/>
        <item x="1"/>
        <item x="3"/>
      </items>
    </pivotField>
    <pivotField axis="axisRow" compact="0" outline="0" showAll="0" defaultSubtotal="0">
      <items count="5">
        <item x="1"/>
        <item x="0"/>
        <item x="4"/>
        <item x="3"/>
        <item x="2"/>
      </items>
    </pivotField>
    <pivotField compact="0" outline="0" showAll="0" defaultSubtotal="0"/>
    <pivotField axis="axisRow" compact="0" outline="0" showAll="0" defaultSubtotal="0">
      <items count="13">
        <item x="3"/>
        <item x="0"/>
        <item x="2"/>
        <item x="7"/>
        <item x="8"/>
        <item x="12"/>
        <item x="10"/>
        <item x="11"/>
        <item x="4"/>
        <item x="6"/>
        <item x="9"/>
        <item x="5"/>
        <item x="1"/>
      </items>
    </pivotField>
    <pivotField axis="axisRow" compact="0" outline="0" showAll="0" sortType="descending" defaultSubtotal="0">
      <items count="2">
        <item x="1"/>
        <item x="0"/>
      </items>
    </pivotField>
    <pivotField compact="0" outline="0" showAll="0" defaultSubtotal="0"/>
    <pivotField axis="axisRow" compact="0" outline="0" showAll="0" defaultSubtotal="0">
      <items count="18">
        <item x="0"/>
        <item x="1"/>
        <item x="3"/>
        <item x="4"/>
        <item x="2"/>
        <item x="7"/>
        <item x="5"/>
        <item x="11"/>
        <item x="12"/>
        <item x="13"/>
        <item x="15"/>
        <item x="16"/>
        <item x="17"/>
        <item x="6"/>
        <item x="8"/>
        <item x="10"/>
        <item x="14"/>
        <item x="9"/>
      </items>
    </pivotField>
    <pivotField axis="axisRow" compact="0" outline="0" showAll="0" defaultSubtotal="0">
      <items count="37">
        <item x="23"/>
        <item x="33"/>
        <item x="35"/>
        <item x="31"/>
        <item x="24"/>
        <item x="25"/>
        <item x="32"/>
        <item x="12"/>
        <item x="21"/>
        <item x="26"/>
        <item x="18"/>
        <item x="4"/>
        <item x="17"/>
        <item x="1"/>
        <item m="1" x="36"/>
        <item x="20"/>
        <item x="13"/>
        <item x="3"/>
        <item x="19"/>
        <item x="22"/>
        <item x="34"/>
        <item x="28"/>
        <item x="29"/>
        <item x="14"/>
        <item x="27"/>
        <item x="16"/>
        <item x="30"/>
        <item x="2"/>
        <item x="8"/>
        <item x="6"/>
        <item x="5"/>
        <item x="10"/>
        <item x="7"/>
        <item x="11"/>
        <item x="9"/>
        <item x="0"/>
        <item x="15"/>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0" outline="0" showAll="0" defaultSubtotal="0"/>
    <pivotField compact="0" outline="0" showAll="0"/>
    <pivotField compact="0" numFmtId="1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dragToRow="0" dragToCol="0" dragToPage="0" showAll="0" defaultSubtotal="0"/>
  </pivotFields>
  <rowFields count="6">
    <field x="6"/>
    <field x="2"/>
    <field x="3"/>
    <field x="5"/>
    <field x="9"/>
    <field x="8"/>
  </rowFields>
  <rowItems count="60">
    <i>
      <x/>
      <x/>
      <x v="1"/>
      <x/>
      <x v="16"/>
      <x v="1"/>
    </i>
    <i r="3">
      <x v="2"/>
      <x v="17"/>
      <x v="1"/>
    </i>
    <i r="3">
      <x v="3"/>
      <x v="18"/>
      <x v="1"/>
    </i>
    <i r="3">
      <x v="4"/>
      <x v="19"/>
      <x v="1"/>
    </i>
    <i r="3">
      <x v="5"/>
      <x v="20"/>
      <x v="1"/>
    </i>
    <i r="3">
      <x v="9"/>
      <x v="25"/>
      <x v="1"/>
    </i>
    <i r="3">
      <x v="12"/>
      <x v="27"/>
      <x v="1"/>
    </i>
    <i r="1">
      <x v="1"/>
      <x v="2"/>
      <x v="6"/>
      <x v="21"/>
      <x v="1"/>
    </i>
    <i r="5">
      <x v="6"/>
    </i>
    <i r="4">
      <x v="26"/>
      <x v="1"/>
    </i>
    <i r="5">
      <x v="13"/>
    </i>
    <i r="3">
      <x v="7"/>
      <x v="22"/>
      <x v="1"/>
    </i>
    <i r="1">
      <x v="2"/>
      <x v="4"/>
      <x v="11"/>
      <x v="36"/>
      <x v="1"/>
    </i>
    <i r="1">
      <x v="3"/>
      <x/>
      <x v="8"/>
      <x v="23"/>
      <x v="1"/>
    </i>
    <i r="1">
      <x v="4"/>
      <x v="3"/>
      <x v="10"/>
      <x v="24"/>
      <x v="1"/>
    </i>
    <i>
      <x v="1"/>
      <x/>
      <x v="1"/>
      <x v="1"/>
      <x v="7"/>
      <x/>
    </i>
    <i r="4">
      <x v="8"/>
      <x/>
    </i>
    <i r="4">
      <x v="10"/>
      <x/>
    </i>
    <i r="4">
      <x v="11"/>
      <x/>
    </i>
    <i r="4">
      <x v="12"/>
      <x/>
    </i>
    <i r="4">
      <x v="13"/>
      <x/>
    </i>
    <i r="4">
      <x v="15"/>
      <x/>
    </i>
    <i r="4">
      <x v="28"/>
      <x/>
    </i>
    <i r="4">
      <x v="29"/>
      <x/>
    </i>
    <i r="4">
      <x v="30"/>
      <x/>
    </i>
    <i r="4">
      <x v="31"/>
      <x/>
    </i>
    <i r="4">
      <x v="32"/>
      <x/>
    </i>
    <i r="4">
      <x v="33"/>
      <x/>
    </i>
    <i r="4">
      <x v="34"/>
      <x/>
    </i>
    <i r="4">
      <x v="35"/>
      <x/>
    </i>
    <i r="3">
      <x v="9"/>
      <x v="13"/>
      <x/>
    </i>
    <i r="1">
      <x v="1"/>
      <x v="2"/>
      <x v="1"/>
      <x v="15"/>
      <x/>
    </i>
    <i r="5">
      <x v="14"/>
    </i>
    <i r="1">
      <x v="2"/>
      <x v="4"/>
      <x v="1"/>
      <x v="29"/>
      <x/>
    </i>
    <i r="4">
      <x v="30"/>
      <x/>
    </i>
    <i r="4">
      <x v="32"/>
      <x/>
    </i>
    <i r="1">
      <x v="4"/>
      <x v="3"/>
      <x v="1"/>
      <x/>
      <x v="4"/>
    </i>
    <i r="4">
      <x v="1"/>
      <x v="7"/>
    </i>
    <i r="5">
      <x v="15"/>
    </i>
    <i r="4">
      <x v="2"/>
      <x v="8"/>
    </i>
    <i r="5">
      <x v="9"/>
    </i>
    <i r="5">
      <x v="10"/>
    </i>
    <i r="5">
      <x v="11"/>
    </i>
    <i r="5">
      <x v="12"/>
    </i>
    <i r="5">
      <x v="16"/>
    </i>
    <i r="4">
      <x v="3"/>
      <x v="5"/>
    </i>
    <i r="5">
      <x v="6"/>
    </i>
    <i r="5">
      <x v="13"/>
    </i>
    <i r="4">
      <x v="4"/>
      <x v="2"/>
    </i>
    <i r="4">
      <x v="5"/>
      <x v="3"/>
    </i>
    <i r="4">
      <x v="6"/>
      <x/>
    </i>
    <i r="4">
      <x v="9"/>
      <x/>
    </i>
    <i r="4">
      <x v="10"/>
      <x/>
    </i>
    <i r="5">
      <x v="17"/>
    </i>
    <i r="4">
      <x v="11"/>
      <x/>
    </i>
    <i r="4">
      <x v="13"/>
      <x/>
    </i>
    <i r="4">
      <x v="15"/>
      <x/>
    </i>
    <i r="4">
      <x v="32"/>
      <x/>
    </i>
    <i r="4">
      <x v="35"/>
      <x/>
    </i>
    <i t="grand">
      <x/>
    </i>
  </rowItems>
  <colItems count="1">
    <i/>
  </colItems>
  <dataFields count="1">
    <dataField name="Cuenta de COD_ACTIVIDADES" fld="12" subtotal="count" baseField="0" baseItem="0"/>
  </dataFields>
  <formats count="26">
    <format dxfId="2269">
      <pivotArea dataOnly="0" labelOnly="1" grandRow="1" outline="0" fieldPosition="0"/>
    </format>
    <format dxfId="2268">
      <pivotArea outline="0" collapsedLevelsAreSubtotals="1" fieldPosition="0">
        <references count="5">
          <reference field="2" count="1" selected="0">
            <x v="4"/>
          </reference>
          <reference field="3" count="1" selected="0">
            <x v="3"/>
          </reference>
          <reference field="5" count="1" selected="0">
            <x v="1"/>
          </reference>
          <reference field="6" count="1" selected="0">
            <x v="1"/>
          </reference>
          <reference field="8" count="4" selected="0">
            <x v="0"/>
            <x v="2"/>
            <x v="3"/>
            <x v="4"/>
          </reference>
        </references>
      </pivotArea>
    </format>
    <format dxfId="2267">
      <pivotArea outline="0" collapsedLevelsAreSubtotals="1" fieldPosition="0">
        <references count="5">
          <reference field="2" count="1" selected="0">
            <x v="4"/>
          </reference>
          <reference field="3" count="1" selected="0">
            <x v="3"/>
          </reference>
          <reference field="5" count="1" selected="0">
            <x v="1"/>
          </reference>
          <reference field="6" count="1" selected="0">
            <x v="1"/>
          </reference>
          <reference field="8" count="2" selected="0">
            <x v="5"/>
            <x v="6"/>
          </reference>
        </references>
      </pivotArea>
    </format>
    <format dxfId="2266">
      <pivotArea dataOnly="0" labelOnly="1" outline="0" fieldPosition="0">
        <references count="5">
          <reference field="2" count="1" selected="0">
            <x v="4"/>
          </reference>
          <reference field="3" count="1" selected="0">
            <x v="3"/>
          </reference>
          <reference field="5" count="1" selected="0">
            <x v="1"/>
          </reference>
          <reference field="6" count="1" selected="0">
            <x v="1"/>
          </reference>
          <reference field="8" count="2">
            <x v="5"/>
            <x v="6"/>
          </reference>
        </references>
      </pivotArea>
    </format>
    <format dxfId="2265">
      <pivotArea outline="0" collapsedLevelsAreSubtotals="1" fieldPosition="0">
        <references count="5">
          <reference field="2" count="1" selected="0">
            <x v="4"/>
          </reference>
          <reference field="3" count="1" selected="0">
            <x v="3"/>
          </reference>
          <reference field="5" count="1" selected="0">
            <x v="1"/>
          </reference>
          <reference field="6" count="1" selected="0">
            <x v="1"/>
          </reference>
          <reference field="8" count="5" selected="0">
            <x v="8"/>
            <x v="9"/>
            <x v="10"/>
            <x v="11"/>
            <x v="12"/>
          </reference>
        </references>
      </pivotArea>
    </format>
    <format dxfId="2264">
      <pivotArea dataOnly="0" labelOnly="1" outline="0" fieldPosition="0">
        <references count="5">
          <reference field="2" count="1" selected="0">
            <x v="4"/>
          </reference>
          <reference field="3" count="1" selected="0">
            <x v="3"/>
          </reference>
          <reference field="5" count="1" selected="0">
            <x v="1"/>
          </reference>
          <reference field="6" count="1" selected="0">
            <x v="1"/>
          </reference>
          <reference field="8" count="5">
            <x v="8"/>
            <x v="9"/>
            <x v="10"/>
            <x v="11"/>
            <x v="12"/>
          </reference>
        </references>
      </pivotArea>
    </format>
    <format dxfId="2263">
      <pivotArea outline="0" collapsedLevelsAreSubtotals="1" fieldPosition="0">
        <references count="5">
          <reference field="2" count="1" selected="0">
            <x v="4"/>
          </reference>
          <reference field="3" count="1" selected="0">
            <x v="3"/>
          </reference>
          <reference field="5" count="1" selected="0">
            <x v="1"/>
          </reference>
          <reference field="6" count="1" selected="0">
            <x v="1"/>
          </reference>
          <reference field="8" count="1" selected="0">
            <x v="7"/>
          </reference>
        </references>
      </pivotArea>
    </format>
    <format dxfId="2262">
      <pivotArea dataOnly="0" labelOnly="1" outline="0" fieldPosition="0">
        <references count="5">
          <reference field="2" count="1" selected="0">
            <x v="4"/>
          </reference>
          <reference field="3" count="1" selected="0">
            <x v="3"/>
          </reference>
          <reference field="5" count="1" selected="0">
            <x v="1"/>
          </reference>
          <reference field="6" count="1" selected="0">
            <x v="1"/>
          </reference>
          <reference field="8" count="1">
            <x v="7"/>
          </reference>
        </references>
      </pivotArea>
    </format>
    <format dxfId="2261">
      <pivotArea outline="0" fieldPosition="0">
        <references count="6">
          <reference field="2" count="1" selected="0">
            <x v="0"/>
          </reference>
          <reference field="3" count="1" selected="0">
            <x v="1"/>
          </reference>
          <reference field="5" count="1" selected="0">
            <x v="1"/>
          </reference>
          <reference field="6" count="1" selected="0">
            <x v="1"/>
          </reference>
          <reference field="8" count="1" selected="0">
            <x v="0"/>
          </reference>
          <reference field="9" count="7" selected="0">
            <x v="28"/>
            <x v="29"/>
            <x v="30"/>
            <x v="31"/>
            <x v="32"/>
            <x v="33"/>
            <x v="34"/>
          </reference>
        </references>
      </pivotArea>
    </format>
    <format dxfId="2260">
      <pivotArea outline="0" fieldPosition="0">
        <references count="6">
          <reference field="2" count="1" selected="0">
            <x v="0"/>
          </reference>
          <reference field="3" count="1" selected="0">
            <x v="1"/>
          </reference>
          <reference field="5" count="1" selected="0">
            <x v="1"/>
          </reference>
          <reference field="6" count="1" selected="0">
            <x v="1"/>
          </reference>
          <reference field="8" count="1" selected="0">
            <x v="0"/>
          </reference>
          <reference field="9" count="1" selected="0">
            <x v="7"/>
          </reference>
        </references>
      </pivotArea>
    </format>
    <format dxfId="2259">
      <pivotArea outline="0" fieldPosition="0">
        <references count="6">
          <reference field="2" count="1" selected="0">
            <x v="0"/>
          </reference>
          <reference field="3" count="1" selected="0">
            <x v="1"/>
          </reference>
          <reference field="5" count="1" selected="0">
            <x v="1"/>
          </reference>
          <reference field="6" count="1" selected="0">
            <x v="1"/>
          </reference>
          <reference field="8" count="1" selected="0">
            <x v="0"/>
          </reference>
          <reference field="9" count="3" selected="0">
            <x v="11"/>
            <x v="12"/>
            <x v="13"/>
          </reference>
        </references>
      </pivotArea>
    </format>
    <format dxfId="2258">
      <pivotArea outline="0" fieldPosition="0">
        <references count="6">
          <reference field="2" count="1" selected="0">
            <x v="0"/>
          </reference>
          <reference field="3" count="1" selected="0">
            <x v="1"/>
          </reference>
          <reference field="5" count="1" selected="0">
            <x v="1"/>
          </reference>
          <reference field="6" count="1" selected="0">
            <x v="1"/>
          </reference>
          <reference field="8" count="1" selected="0">
            <x v="0"/>
          </reference>
          <reference field="9" count="1" selected="0">
            <x v="35"/>
          </reference>
        </references>
      </pivotArea>
    </format>
    <format dxfId="2257">
      <pivotArea outline="0" fieldPosition="0">
        <references count="6">
          <reference field="2" count="1" selected="0">
            <x v="0"/>
          </reference>
          <reference field="3" count="1" selected="0">
            <x v="1"/>
          </reference>
          <reference field="5" count="1" selected="0">
            <x v="9"/>
          </reference>
          <reference field="6" count="1" selected="0">
            <x v="1"/>
          </reference>
          <reference field="8" count="1" selected="0">
            <x v="0"/>
          </reference>
          <reference field="9" count="1" selected="0">
            <x v="13"/>
          </reference>
        </references>
      </pivotArea>
    </format>
    <format dxfId="2256">
      <pivotArea outline="0" fieldPosition="0">
        <references count="6">
          <reference field="2" count="1" selected="0">
            <x v="0"/>
          </reference>
          <reference field="3" count="1" selected="0">
            <x v="1"/>
          </reference>
          <reference field="5" count="1" selected="0">
            <x v="1"/>
          </reference>
          <reference field="6" count="1" selected="0">
            <x v="1"/>
          </reference>
          <reference field="8" count="1" selected="0">
            <x v="0"/>
          </reference>
          <reference field="9" count="3" selected="0">
            <x v="11"/>
            <x v="12"/>
            <x v="13"/>
          </reference>
        </references>
      </pivotArea>
    </format>
    <format dxfId="2255">
      <pivotArea outline="0" fieldPosition="0">
        <references count="6">
          <reference field="2" count="1" selected="0">
            <x v="0"/>
          </reference>
          <reference field="3" count="1" selected="0">
            <x v="1"/>
          </reference>
          <reference field="5" count="1" selected="0">
            <x v="1"/>
          </reference>
          <reference field="6" count="1" selected="0">
            <x v="1"/>
          </reference>
          <reference field="8" count="1" selected="0">
            <x v="0"/>
          </reference>
          <reference field="9" count="1" selected="0">
            <x v="35"/>
          </reference>
        </references>
      </pivotArea>
    </format>
    <format dxfId="2254">
      <pivotArea outline="0" fieldPosition="0">
        <references count="6">
          <reference field="2" count="1" selected="0">
            <x v="0"/>
          </reference>
          <reference field="3" count="1" selected="0">
            <x v="1"/>
          </reference>
          <reference field="5" count="1" selected="0">
            <x v="9"/>
          </reference>
          <reference field="6" count="1" selected="0">
            <x v="1"/>
          </reference>
          <reference field="8" count="1" selected="0">
            <x v="0"/>
          </reference>
          <reference field="9" count="1" selected="0">
            <x v="13"/>
          </reference>
        </references>
      </pivotArea>
    </format>
    <format dxfId="2253">
      <pivotArea outline="0" fieldPosition="0">
        <references count="6">
          <reference field="2" count="1" selected="0">
            <x v="0"/>
          </reference>
          <reference field="3" count="1" selected="0">
            <x v="1"/>
          </reference>
          <reference field="5" count="1" selected="0">
            <x v="1"/>
          </reference>
          <reference field="6" count="1" selected="0">
            <x v="1"/>
          </reference>
          <reference field="8" count="1" selected="0">
            <x v="0"/>
          </reference>
          <reference field="9" count="2" selected="0">
            <x v="8"/>
            <x v="10"/>
          </reference>
        </references>
      </pivotArea>
    </format>
    <format dxfId="2252">
      <pivotArea outline="0" fieldPosition="0">
        <references count="6">
          <reference field="2" count="1" selected="0">
            <x v="0"/>
          </reference>
          <reference field="3" count="1" selected="0">
            <x v="1"/>
          </reference>
          <reference field="5" count="1" selected="0">
            <x v="1"/>
          </reference>
          <reference field="6" count="1" selected="0">
            <x v="1"/>
          </reference>
          <reference field="8" count="1" selected="0">
            <x v="0"/>
          </reference>
          <reference field="9" count="1" selected="0">
            <x v="15"/>
          </reference>
        </references>
      </pivotArea>
    </format>
    <format dxfId="2251">
      <pivotArea outline="0" fieldPosition="0">
        <references count="6">
          <reference field="2" count="1" selected="0">
            <x v="4"/>
          </reference>
          <reference field="3" count="1" selected="0">
            <x v="3"/>
          </reference>
          <reference field="5" count="1" selected="0">
            <x v="1"/>
          </reference>
          <reference field="6" count="1" selected="0">
            <x v="1"/>
          </reference>
          <reference field="8" count="1" selected="0">
            <x v="0"/>
          </reference>
          <reference field="9" count="1" selected="0">
            <x v="11"/>
          </reference>
        </references>
      </pivotArea>
    </format>
    <format dxfId="2250">
      <pivotArea outline="0" fieldPosition="0">
        <references count="6">
          <reference field="2" count="1" selected="0">
            <x v="4"/>
          </reference>
          <reference field="3" count="1" selected="0">
            <x v="3"/>
          </reference>
          <reference field="5" count="1" selected="0">
            <x v="1"/>
          </reference>
          <reference field="6" count="1" selected="0">
            <x v="1"/>
          </reference>
          <reference field="8" count="1" selected="0">
            <x v="0"/>
          </reference>
          <reference field="9" count="1" selected="0">
            <x v="32"/>
          </reference>
        </references>
      </pivotArea>
    </format>
    <format dxfId="2249">
      <pivotArea outline="0" fieldPosition="0">
        <references count="6">
          <reference field="2" count="1" selected="0">
            <x v="4"/>
          </reference>
          <reference field="3" count="1" selected="0">
            <x v="3"/>
          </reference>
          <reference field="5" count="1" selected="0">
            <x v="1"/>
          </reference>
          <reference field="6" count="1" selected="0">
            <x v="1"/>
          </reference>
          <reference field="8" count="1" selected="0">
            <x v="0"/>
          </reference>
          <reference field="9" count="1" selected="0">
            <x v="35"/>
          </reference>
        </references>
      </pivotArea>
    </format>
    <format dxfId="2248">
      <pivotArea outline="0" fieldPosition="0">
        <references count="6">
          <reference field="2" count="1" selected="0">
            <x v="4"/>
          </reference>
          <reference field="3" count="1" selected="0">
            <x v="3"/>
          </reference>
          <reference field="5" count="1" selected="0">
            <x v="1"/>
          </reference>
          <reference field="6" count="1" selected="0">
            <x v="1"/>
          </reference>
          <reference field="8" count="1" selected="0">
            <x v="0"/>
          </reference>
          <reference field="9" count="1" selected="0">
            <x v="11"/>
          </reference>
        </references>
      </pivotArea>
    </format>
    <format dxfId="2247">
      <pivotArea outline="0" fieldPosition="0">
        <references count="6">
          <reference field="2" count="1" selected="0">
            <x v="4"/>
          </reference>
          <reference field="3" count="1" selected="0">
            <x v="3"/>
          </reference>
          <reference field="5" count="1" selected="0">
            <x v="1"/>
          </reference>
          <reference field="6" count="1" selected="0">
            <x v="1"/>
          </reference>
          <reference field="8" count="1" selected="0">
            <x v="0"/>
          </reference>
          <reference field="9" count="1" selected="0">
            <x v="32"/>
          </reference>
        </references>
      </pivotArea>
    </format>
    <format dxfId="2246">
      <pivotArea outline="0" fieldPosition="0">
        <references count="6">
          <reference field="2" count="1" selected="0">
            <x v="4"/>
          </reference>
          <reference field="3" count="1" selected="0">
            <x v="3"/>
          </reference>
          <reference field="5" count="1" selected="0">
            <x v="1"/>
          </reference>
          <reference field="6" count="1" selected="0">
            <x v="1"/>
          </reference>
          <reference field="8" count="1" selected="0">
            <x v="0"/>
          </reference>
          <reference field="9" count="1" selected="0">
            <x v="35"/>
          </reference>
        </references>
      </pivotArea>
    </format>
    <format dxfId="2245">
      <pivotArea outline="0" fieldPosition="0">
        <references count="6">
          <reference field="2" count="1" selected="0">
            <x v="4"/>
          </reference>
          <reference field="3" count="1" selected="0">
            <x v="3"/>
          </reference>
          <reference field="5" count="1" selected="0">
            <x v="1"/>
          </reference>
          <reference field="6" count="1" selected="0">
            <x v="1"/>
          </reference>
          <reference field="8" count="1" selected="0">
            <x v="0"/>
          </reference>
          <reference field="9" count="1" selected="0">
            <x v="13"/>
          </reference>
        </references>
      </pivotArea>
    </format>
    <format dxfId="2244">
      <pivotArea outline="0" fieldPosition="0">
        <references count="6">
          <reference field="2" count="1" selected="0">
            <x v="4"/>
          </reference>
          <reference field="3" count="1" selected="0">
            <x v="3"/>
          </reference>
          <reference field="5" count="1" selected="0">
            <x v="1"/>
          </reference>
          <reference field="6" count="1" selected="0">
            <x v="1"/>
          </reference>
          <reference field="8" count="1" selected="0">
            <x v="0"/>
          </reference>
          <reference field="9" count="1" selected="0">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A00-000001000000}" name="TablaDinámica2"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G4:AK17" firstHeaderRow="0" firstDataRow="1" firstDataCol="1" rowPageCount="2" colPageCount="1"/>
  <pivotFields count="17">
    <pivotField axis="axisPage" multipleItemSelectionAllowed="1" showAll="0">
      <items count="11">
        <item x="0"/>
        <item x="1"/>
        <item x="2"/>
        <item x="3"/>
        <item x="4"/>
        <item x="5"/>
        <item x="6"/>
        <item x="7"/>
        <item x="8"/>
        <item x="9"/>
        <item t="default"/>
      </items>
    </pivotField>
    <pivotField axis="axisRow" showAll="0">
      <items count="3">
        <item x="0"/>
        <item x="1"/>
        <item t="default"/>
      </items>
    </pivotField>
    <pivotField axis="axisRow" showAll="0">
      <items count="11">
        <item x="8"/>
        <item x="0"/>
        <item x="1"/>
        <item x="5"/>
        <item x="3"/>
        <item x="6"/>
        <item x="4"/>
        <item x="7"/>
        <item x="9"/>
        <item x="2"/>
        <item t="default"/>
      </items>
    </pivotField>
    <pivotField showAll="0"/>
    <pivotField showAll="0"/>
    <pivotField showAll="0"/>
    <pivotField showAll="0"/>
    <pivotField dataField="1" showAll="0"/>
    <pivotField dataField="1" showAll="0"/>
    <pivotField dataField="1" showAll="0"/>
    <pivotField numFmtId="14" showAll="0"/>
    <pivotField numFmtId="14" showAll="0"/>
    <pivotField showAll="0"/>
    <pivotField axis="axisPage" numFmtId="14" multipleItemSelectionAllowed="1" showAll="0">
      <items count="4">
        <item x="0"/>
        <item x="1"/>
        <item x="2"/>
        <item t="default"/>
      </items>
    </pivotField>
    <pivotField showAll="0"/>
    <pivotField dataField="1" showAll="0"/>
    <pivotField numFmtId="10" showAll="0" defaultSubtotal="0"/>
  </pivotFields>
  <rowFields count="2">
    <field x="1"/>
    <field x="2"/>
  </rowFields>
  <rowItems count="13">
    <i>
      <x/>
    </i>
    <i r="1">
      <x v="1"/>
    </i>
    <i r="1">
      <x v="2"/>
    </i>
    <i r="1">
      <x v="4"/>
    </i>
    <i r="1">
      <x v="9"/>
    </i>
    <i>
      <x v="1"/>
    </i>
    <i r="1">
      <x/>
    </i>
    <i r="1">
      <x v="3"/>
    </i>
    <i r="1">
      <x v="5"/>
    </i>
    <i r="1">
      <x v="6"/>
    </i>
    <i r="1">
      <x v="7"/>
    </i>
    <i r="1">
      <x v="8"/>
    </i>
    <i t="grand">
      <x/>
    </i>
  </rowItems>
  <colFields count="1">
    <field x="-2"/>
  </colFields>
  <colItems count="4">
    <i>
      <x/>
    </i>
    <i i="1">
      <x v="1"/>
    </i>
    <i i="2">
      <x v="2"/>
    </i>
    <i i="3">
      <x v="3"/>
    </i>
  </colItems>
  <pageFields count="2">
    <pageField fld="13" hier="-1"/>
    <pageField fld="0" hier="-1"/>
  </pageFields>
  <dataFields count="4">
    <dataField name="Cuenta de %_Avance_Actividad" fld="15" subtotal="count" baseField="2" baseItem="9"/>
    <dataField name="Promedio de Proyectado_I_Cuatrimestre" fld="7" subtotal="average" baseField="1" baseItem="0" numFmtId="10"/>
    <dataField name="Promedio de Proyectado_II_Cuatrimestre" fld="8" subtotal="average" baseField="1" baseItem="0" numFmtId="10"/>
    <dataField name="Promedio de Proyectado_III_Cuatrimestre" fld="9" subtotal="average"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TablaDinámica1" cacheId="3"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Plan de Participación Ciudadana_2019 - SIT">
  <location ref="X4:AA7" firstHeaderRow="0" firstDataRow="1" firstDataCol="1" rowPageCount="1" colPageCount="1"/>
  <pivotFields count="17">
    <pivotField showAll="0"/>
    <pivotField axis="axisRow" showAll="0">
      <items count="3">
        <item sd="0" x="0"/>
        <item sd="0" x="1"/>
        <item t="default"/>
      </items>
    </pivotField>
    <pivotField axis="axisRow" showAll="0">
      <items count="11">
        <item x="8"/>
        <item x="0"/>
        <item x="1"/>
        <item x="5"/>
        <item x="3"/>
        <item x="6"/>
        <item x="4"/>
        <item x="7"/>
        <item x="9"/>
        <item x="2"/>
        <item t="default"/>
      </items>
    </pivotField>
    <pivotField showAll="0"/>
    <pivotField showAll="0"/>
    <pivotField showAll="0"/>
    <pivotField showAll="0"/>
    <pivotField showAll="0"/>
    <pivotField showAll="0"/>
    <pivotField showAll="0"/>
    <pivotField numFmtId="14" showAll="0"/>
    <pivotField numFmtId="14" showAll="0"/>
    <pivotField showAll="0"/>
    <pivotField axis="axisPage" numFmtId="14" multipleItemSelectionAllowed="1" showAll="0">
      <items count="4">
        <item h="1" x="0"/>
        <item h="1" x="1"/>
        <item x="2"/>
        <item t="default"/>
      </items>
    </pivotField>
    <pivotField showAll="0"/>
    <pivotField dataField="1" showAll="0"/>
    <pivotField dataField="1" numFmtId="10" showAll="0" defaultSubtotal="0"/>
  </pivotFields>
  <rowFields count="2">
    <field x="1"/>
    <field x="2"/>
  </rowFields>
  <rowItems count="3">
    <i>
      <x/>
    </i>
    <i>
      <x v="1"/>
    </i>
    <i t="grand">
      <x/>
    </i>
  </rowItems>
  <colFields count="1">
    <field x="-2"/>
  </colFields>
  <colItems count="3">
    <i>
      <x/>
    </i>
    <i i="1">
      <x v="1"/>
    </i>
    <i i="2">
      <x v="2"/>
    </i>
  </colItems>
  <pageFields count="1">
    <pageField fld="13" hier="-1"/>
  </pageFields>
  <dataFields count="3">
    <dataField name="No._Actividad" fld="15" subtotal="count" baseField="2" baseItem="9"/>
    <dataField name="Promedio de %_Avance_Actividad" fld="15" subtotal="average" baseField="2" baseItem="8" numFmtId="10"/>
    <dataField name="Reporte_ % Avance_PPC_ Corte Acumulado 2019" fld="16" subtotal="average" baseField="2" baseItem="6" numFmtId="10"/>
  </dataFields>
  <formats count="3">
    <format dxfId="11">
      <pivotArea field="1" type="button" dataOnly="0" labelOnly="1" outline="0" axis="axisRow" fieldPosition="0"/>
    </format>
    <format dxfId="10">
      <pivotArea dataOnly="0" labelOnly="1" outline="0" fieldPosition="0">
        <references count="1">
          <reference field="4294967294" count="3">
            <x v="0"/>
            <x v="1"/>
            <x v="2"/>
          </reference>
        </references>
      </pivotArea>
    </format>
    <format dxfId="9">
      <pivotArea dataOnly="0" labelOnly="1" fieldPosition="0">
        <references count="1">
          <reference field="1" count="0"/>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80166A-929C-4173-BC1C-97C5F4A883BB}" name="TablaDinámica1"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Q1:R17" firstHeaderRow="1" firstDataRow="1" firstDataCol="1"/>
  <pivotFields count="10">
    <pivotField numFmtId="182" showAll="0"/>
    <pivotField axis="axisRow" showAll="0">
      <items count="9">
        <item sd="0" x="0"/>
        <item sd="0" x="1"/>
        <item sd="0" x="2"/>
        <item sd="0" x="3"/>
        <item sd="0" x="4"/>
        <item sd="0" x="5"/>
        <item sd="0" x="6"/>
        <item x="7"/>
        <item t="default" sd="0"/>
      </items>
    </pivotField>
    <pivotField axis="axisRow" showAll="0">
      <items count="24">
        <item x="22"/>
        <item x="0"/>
        <item x="3"/>
        <item x="6"/>
        <item x="10"/>
        <item x="16"/>
        <item x="2"/>
        <item x="5"/>
        <item x="8"/>
        <item x="1"/>
        <item x="7"/>
        <item x="9"/>
        <item x="17"/>
        <item x="19"/>
        <item x="18"/>
        <item x="13"/>
        <item x="4"/>
        <item x="12"/>
        <item x="20"/>
        <item x="11"/>
        <item x="14"/>
        <item x="15"/>
        <item x="21"/>
        <item t="default"/>
      </items>
    </pivotField>
    <pivotField dataField="1" showAll="0"/>
    <pivotField showAll="0"/>
    <pivotField showAll="0"/>
    <pivotField showAll="0"/>
    <pivotField showAll="0"/>
    <pivotField showAll="0"/>
    <pivotField showAll="0"/>
  </pivotFields>
  <rowFields count="2">
    <field x="1"/>
    <field x="2"/>
  </rowFields>
  <rowItems count="16">
    <i>
      <x/>
    </i>
    <i>
      <x v="1"/>
    </i>
    <i>
      <x v="2"/>
    </i>
    <i>
      <x v="3"/>
    </i>
    <i>
      <x v="4"/>
    </i>
    <i>
      <x v="5"/>
    </i>
    <i>
      <x v="6"/>
    </i>
    <i>
      <x v="7"/>
    </i>
    <i r="1">
      <x/>
    </i>
    <i r="1">
      <x v="5"/>
    </i>
    <i r="1">
      <x v="12"/>
    </i>
    <i r="1">
      <x v="13"/>
    </i>
    <i r="1">
      <x v="14"/>
    </i>
    <i r="1">
      <x v="18"/>
    </i>
    <i r="1">
      <x v="22"/>
    </i>
    <i t="grand">
      <x/>
    </i>
  </rowItems>
  <colItems count="1">
    <i/>
  </colItems>
  <dataFields count="1">
    <dataField name="Cuenta de Cod_Actividad" fld="3" subtotal="count" baseField="0" baseItem="0"/>
  </dataFields>
  <formats count="14">
    <format dxfId="2242">
      <pivotArea type="all" dataOnly="0" outline="0" fieldPosition="0"/>
    </format>
    <format dxfId="2241">
      <pivotArea outline="0" collapsedLevelsAreSubtotals="1" fieldPosition="0"/>
    </format>
    <format dxfId="2240">
      <pivotArea field="1" type="button" dataOnly="0" labelOnly="1" outline="0" axis="axisRow" fieldPosition="0"/>
    </format>
    <format dxfId="2239">
      <pivotArea dataOnly="0" labelOnly="1" fieldPosition="0">
        <references count="1">
          <reference field="1" count="0"/>
        </references>
      </pivotArea>
    </format>
    <format dxfId="2238">
      <pivotArea dataOnly="0" labelOnly="1" grandRow="1" outline="0" fieldPosition="0"/>
    </format>
    <format dxfId="2237">
      <pivotArea dataOnly="0" labelOnly="1" fieldPosition="0">
        <references count="2">
          <reference field="1" count="1" selected="0">
            <x v="7"/>
          </reference>
          <reference field="2" count="7">
            <x v="0"/>
            <x v="5"/>
            <x v="12"/>
            <x v="13"/>
            <x v="14"/>
            <x v="18"/>
            <x v="22"/>
          </reference>
        </references>
      </pivotArea>
    </format>
    <format dxfId="2236">
      <pivotArea dataOnly="0" labelOnly="1" outline="0" axis="axisValues" fieldPosition="0"/>
    </format>
    <format dxfId="2235">
      <pivotArea type="all" dataOnly="0" outline="0" fieldPosition="0"/>
    </format>
    <format dxfId="2234">
      <pivotArea outline="0" collapsedLevelsAreSubtotals="1" fieldPosition="0"/>
    </format>
    <format dxfId="2233">
      <pivotArea dataOnly="0" labelOnly="1" fieldPosition="0">
        <references count="1">
          <reference field="1" count="0"/>
        </references>
      </pivotArea>
    </format>
    <format dxfId="2232">
      <pivotArea dataOnly="0" labelOnly="1" grandRow="1" outline="0" fieldPosition="0"/>
    </format>
    <format dxfId="2231">
      <pivotArea dataOnly="0" labelOnly="1" fieldPosition="0">
        <references count="2">
          <reference field="1" count="1" selected="0">
            <x v="7"/>
          </reference>
          <reference field="2" count="7">
            <x v="0"/>
            <x v="5"/>
            <x v="12"/>
            <x v="13"/>
            <x v="14"/>
            <x v="18"/>
            <x v="22"/>
          </reference>
        </references>
      </pivotArea>
    </format>
    <format dxfId="2230">
      <pivotArea field="1" type="button" dataOnly="0" labelOnly="1" outline="0" axis="axisRow" fieldPosition="0"/>
    </format>
    <format dxfId="22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6B3B750-6B8A-4D14-9243-19BC9E3D4115}" name="TablaDinámica1"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P1:Q17" firstHeaderRow="1" firstDataRow="1" firstDataCol="1"/>
  <pivotFields count="10">
    <pivotField numFmtId="182" showAll="0"/>
    <pivotField axis="axisRow" showAll="0">
      <items count="9">
        <item sd="0" x="0"/>
        <item sd="0" x="1"/>
        <item sd="0" x="2"/>
        <item sd="0" x="3"/>
        <item sd="0" x="4"/>
        <item sd="0" x="5"/>
        <item sd="0" x="6"/>
        <item x="7"/>
        <item t="default" sd="0"/>
      </items>
    </pivotField>
    <pivotField axis="axisRow" showAll="0">
      <items count="24">
        <item x="22"/>
        <item x="0"/>
        <item x="3"/>
        <item x="6"/>
        <item x="10"/>
        <item x="16"/>
        <item x="2"/>
        <item x="5"/>
        <item x="8"/>
        <item x="1"/>
        <item x="7"/>
        <item x="9"/>
        <item x="17"/>
        <item x="19"/>
        <item x="18"/>
        <item x="13"/>
        <item x="4"/>
        <item x="12"/>
        <item x="20"/>
        <item x="11"/>
        <item x="14"/>
        <item x="15"/>
        <item x="21"/>
        <item t="default"/>
      </items>
    </pivotField>
    <pivotField dataField="1" showAll="0"/>
    <pivotField showAll="0"/>
    <pivotField showAll="0"/>
    <pivotField showAll="0"/>
    <pivotField showAll="0"/>
    <pivotField showAll="0"/>
    <pivotField showAll="0"/>
  </pivotFields>
  <rowFields count="2">
    <field x="1"/>
    <field x="2"/>
  </rowFields>
  <rowItems count="16">
    <i>
      <x/>
    </i>
    <i>
      <x v="1"/>
    </i>
    <i>
      <x v="2"/>
    </i>
    <i>
      <x v="3"/>
    </i>
    <i>
      <x v="4"/>
    </i>
    <i>
      <x v="5"/>
    </i>
    <i>
      <x v="6"/>
    </i>
    <i>
      <x v="7"/>
    </i>
    <i r="1">
      <x/>
    </i>
    <i r="1">
      <x v="5"/>
    </i>
    <i r="1">
      <x v="12"/>
    </i>
    <i r="1">
      <x v="13"/>
    </i>
    <i r="1">
      <x v="14"/>
    </i>
    <i r="1">
      <x v="18"/>
    </i>
    <i r="1">
      <x v="22"/>
    </i>
    <i t="grand">
      <x/>
    </i>
  </rowItems>
  <colItems count="1">
    <i/>
  </colItems>
  <dataFields count="1">
    <dataField name="Cuenta de Cod_Actividad"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 dinámica1" cacheId="6"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45">
  <location ref="A32:A43" firstHeaderRow="1" firstDataRow="1" firstDataCol="1"/>
  <pivotFields count="29">
    <pivotField showAll="0"/>
    <pivotField showAll="0"/>
    <pivotField showAll="0" defaultSubtotal="0"/>
    <pivotField axis="axisRow" showAll="0">
      <items count="8">
        <item x="0"/>
        <item x="5"/>
        <item x="2"/>
        <item x="1"/>
        <item x="6"/>
        <item x="3"/>
        <item x="4"/>
        <item t="default"/>
      </items>
    </pivotField>
    <pivotField showAll="0"/>
    <pivotField showAll="0"/>
    <pivotField showAll="0"/>
    <pivotField axis="axisRow" showAll="0" sortType="descending">
      <items count="5">
        <item h="1" x="3"/>
        <item h="1" x="2"/>
        <item x="1"/>
        <item x="0"/>
        <item t="default"/>
      </items>
    </pivotField>
    <pivotField showAll="0"/>
    <pivotField showAll="0"/>
    <pivotField showAll="0"/>
    <pivotField showAll="0"/>
    <pivotField showAll="0"/>
    <pivotField showAll="0"/>
    <pivotField showAll="0" defaultSubtota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s>
  <rowFields count="2">
    <field x="7"/>
    <field x="3"/>
  </rowFields>
  <rowItems count="11">
    <i>
      <x v="2"/>
    </i>
    <i r="1">
      <x/>
    </i>
    <i r="1">
      <x v="1"/>
    </i>
    <i r="1">
      <x v="2"/>
    </i>
    <i r="1">
      <x v="3"/>
    </i>
    <i r="1">
      <x v="5"/>
    </i>
    <i>
      <x v="3"/>
    </i>
    <i r="1">
      <x/>
    </i>
    <i r="1">
      <x v="2"/>
    </i>
    <i r="1">
      <x v="5"/>
    </i>
    <i t="grand">
      <x/>
    </i>
  </rowItems>
  <colItems count="1">
    <i/>
  </colItems>
  <formats count="7">
    <format dxfId="148">
      <pivotArea outline="0" collapsedLevelsAreSubtotals="1" fieldPosition="0"/>
    </format>
    <format dxfId="147">
      <pivotArea type="all" dataOnly="0" outline="0" fieldPosition="0"/>
    </format>
    <format dxfId="146">
      <pivotArea field="7" type="button" dataOnly="0" labelOnly="1" outline="0" axis="axisRow" fieldPosition="0"/>
    </format>
    <format dxfId="145">
      <pivotArea dataOnly="0" labelOnly="1" fieldPosition="0">
        <references count="1">
          <reference field="7" count="0"/>
        </references>
      </pivotArea>
    </format>
    <format dxfId="144">
      <pivotArea dataOnly="0" labelOnly="1" grandRow="1" outline="0" fieldPosition="0"/>
    </format>
    <format dxfId="143">
      <pivotArea dataOnly="0" labelOnly="1" fieldPosition="0">
        <references count="2">
          <reference field="3" count="4">
            <x v="0"/>
            <x v="1"/>
            <x v="2"/>
            <x v="3"/>
          </reference>
          <reference field="7" count="1" selected="0">
            <x v="2"/>
          </reference>
        </references>
      </pivotArea>
    </format>
    <format dxfId="142">
      <pivotArea dataOnly="0" labelOnly="1" fieldPosition="0">
        <references count="2">
          <reference field="3" count="4">
            <x v="0"/>
            <x v="1"/>
            <x v="2"/>
            <x v="5"/>
          </reference>
          <reference field="7"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B39C936-53C9-4303-B40D-ADE6A7FA3F45}" name="TablaDinámica3" cacheId="11" applyNumberFormats="0" applyBorderFormats="0" applyFontFormats="0" applyPatternFormats="0" applyAlignmentFormats="0" applyWidthHeightFormats="1" dataCaption="Valores" updatedVersion="6" minRefreshableVersion="3" itemPrintTitles="1" createdVersion="6" indent="0" compact="0" compactData="0" multipleFieldFilters="0" chartFormat="3">
  <location ref="S33:U161" firstHeaderRow="1" firstDataRow="1" firstDataCol="2"/>
  <pivotFields count="99">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items count="3">
        <item x="0"/>
        <item x="1"/>
        <item t="default"/>
      </items>
    </pivotField>
    <pivotField compact="0" outline="0" showAll="0"/>
    <pivotField compact="0" outline="0" showAll="0"/>
    <pivotField compact="0" outline="0" showAll="0" defaultSubtotal="0"/>
    <pivotField axis="axisRow" compact="0" outline="0" showAll="0" defaultSubtotal="0">
      <items count="139">
        <item x="1"/>
        <item x="2"/>
        <item x="3"/>
        <item x="4"/>
        <item x="5"/>
        <item x="6"/>
        <item x="17"/>
        <item x="20"/>
        <item x="21"/>
        <item x="22"/>
        <item x="32"/>
        <item x="33"/>
        <item m="1" x="129"/>
        <item x="37"/>
        <item x="38"/>
        <item x="39"/>
        <item x="61"/>
        <item x="62"/>
        <item x="43"/>
        <item x="44"/>
        <item x="45"/>
        <item x="46"/>
        <item x="47"/>
        <item x="48"/>
        <item x="49"/>
        <item x="50"/>
        <item x="51"/>
        <item x="52"/>
        <item x="53"/>
        <item x="54"/>
        <item x="55"/>
        <item x="56"/>
        <item x="66"/>
        <item x="68"/>
        <item x="69"/>
        <item x="70"/>
        <item x="71"/>
        <item x="72"/>
        <item x="73"/>
        <item x="74"/>
        <item x="78"/>
        <item x="79"/>
        <item x="80"/>
        <item x="81"/>
        <item x="82"/>
        <item x="83"/>
        <item x="86"/>
        <item x="87"/>
        <item x="88"/>
        <item x="89"/>
        <item x="90"/>
        <item x="91"/>
        <item x="109"/>
        <item x="111"/>
        <item x="98"/>
        <item x="100"/>
        <item x="101"/>
        <item x="117"/>
        <item x="118"/>
        <item x="119"/>
        <item x="120"/>
        <item x="121"/>
        <item x="106"/>
        <item x="107"/>
        <item x="103"/>
        <item x="104"/>
        <item x="105"/>
        <item x="114"/>
        <item x="115"/>
        <item x="116"/>
        <item m="1" x="131"/>
        <item m="1" x="135"/>
        <item x="7"/>
        <item x="8"/>
        <item x="0"/>
        <item x="14"/>
        <item x="10"/>
        <item x="11"/>
        <item x="12"/>
        <item x="13"/>
        <item x="9"/>
        <item x="16"/>
        <item x="18"/>
        <item x="19"/>
        <item x="23"/>
        <item x="24"/>
        <item x="25"/>
        <item x="26"/>
        <item x="28"/>
        <item x="27"/>
        <item x="34"/>
        <item x="36"/>
        <item x="41"/>
        <item x="42"/>
        <item x="57"/>
        <item x="58"/>
        <item x="67"/>
        <item x="77"/>
        <item x="85"/>
        <item x="93"/>
        <item x="94"/>
        <item x="92"/>
        <item x="99"/>
        <item x="122"/>
        <item x="108"/>
        <item m="1" x="136"/>
        <item m="1" x="128"/>
        <item x="63"/>
        <item x="64"/>
        <item x="65"/>
        <item m="1" x="137"/>
        <item m="1" x="132"/>
        <item x="15"/>
        <item x="95"/>
        <item x="96"/>
        <item x="97"/>
        <item m="1" x="134"/>
        <item x="123"/>
        <item x="124"/>
        <item x="75"/>
        <item x="102"/>
        <item x="112"/>
        <item m="1" x="127"/>
        <item x="29"/>
        <item x="35"/>
        <item x="40"/>
        <item x="59"/>
        <item x="60"/>
        <item x="76"/>
        <item m="1" x="130"/>
        <item m="1" x="133"/>
        <item x="110"/>
        <item m="1" x="138"/>
        <item x="125"/>
        <item x="126"/>
        <item x="30"/>
        <item x="31"/>
        <item x="84"/>
        <item x="113"/>
      </items>
    </pivotField>
    <pivotField axis="axisRow" compact="0" outline="0" showAll="0">
      <items count="116">
        <item x="40"/>
        <item x="46"/>
        <item x="47"/>
        <item x="48"/>
        <item m="1" x="98"/>
        <item x="45"/>
        <item x="71"/>
        <item x="68"/>
        <item x="69"/>
        <item x="85"/>
        <item x="83"/>
        <item x="84"/>
        <item x="78"/>
        <item x="29"/>
        <item x="54"/>
        <item m="1" x="105"/>
        <item x="79"/>
        <item x="81"/>
        <item x="42"/>
        <item x="63"/>
        <item x="52"/>
        <item x="31"/>
        <item x="32"/>
        <item x="33"/>
        <item x="30"/>
        <item x="50"/>
        <item x="61"/>
        <item x="56"/>
        <item x="64"/>
        <item x="82"/>
        <item x="73"/>
        <item m="1" x="101"/>
        <item m="1" x="107"/>
        <item x="49"/>
        <item x="60"/>
        <item x="75"/>
        <item x="76"/>
        <item x="70"/>
        <item m="1" x="100"/>
        <item m="1" x="108"/>
        <item m="1" x="104"/>
        <item m="1" x="99"/>
        <item m="1" x="91"/>
        <item m="1" x="102"/>
        <item x="66"/>
        <item m="1" x="114"/>
        <item m="1" x="109"/>
        <item m="1" x="113"/>
        <item x="51"/>
        <item x="55"/>
        <item x="57"/>
        <item x="58"/>
        <item x="59"/>
        <item x="62"/>
        <item x="72"/>
        <item m="1" x="90"/>
        <item x="88"/>
        <item m="1" x="96"/>
        <item x="65"/>
        <item x="74"/>
        <item x="87"/>
        <item x="67"/>
        <item m="1" x="92"/>
        <item m="1" x="94"/>
        <item x="6"/>
        <item m="1" x="106"/>
        <item x="8"/>
        <item x="9"/>
        <item x="10"/>
        <item x="11"/>
        <item x="12"/>
        <item m="1" x="97"/>
        <item m="1" x="93"/>
        <item m="1" x="103"/>
        <item m="1" x="95"/>
        <item x="37"/>
        <item x="38"/>
        <item x="39"/>
        <item m="1" x="110"/>
        <item x="41"/>
        <item x="43"/>
        <item x="44"/>
        <item m="1" x="111"/>
        <item x="0"/>
        <item m="1" x="112"/>
        <item x="1"/>
        <item x="2"/>
        <item x="3"/>
        <item x="4"/>
        <item x="5"/>
        <item x="13"/>
        <item x="14"/>
        <item x="15"/>
        <item x="16"/>
        <item x="17"/>
        <item x="18"/>
        <item x="19"/>
        <item x="20"/>
        <item x="21"/>
        <item x="22"/>
        <item x="23"/>
        <item x="24"/>
        <item x="25"/>
        <item x="26"/>
        <item x="27"/>
        <item x="28"/>
        <item x="34"/>
        <item x="35"/>
        <item x="36"/>
        <item x="53"/>
        <item x="77"/>
        <item x="80"/>
        <item x="86"/>
        <item x="89"/>
        <item x="7"/>
        <item t="default"/>
      </items>
    </pivotField>
    <pivotField compact="0" outline="0" showAll="0"/>
    <pivotField compact="0" outline="0" showAll="0"/>
    <pivotField compact="0" outline="0" showAll="0" defaultSubtotal="0"/>
    <pivotField compact="0" outline="0" showAll="0">
      <items count="11">
        <item h="1" x="0"/>
        <item h="1" x="2"/>
        <item h="1" x="1"/>
        <item h="1" x="3"/>
        <item h="1" x="4"/>
        <item h="1" x="6"/>
        <item h="1" x="5"/>
        <item x="7"/>
        <item h="1" x="8"/>
        <item h="1" x="9"/>
        <item t="default"/>
      </items>
    </pivotField>
    <pivotField compact="0" outline="0" showAll="0"/>
    <pivotField compact="0" outline="0" showAll="0">
      <items count="29">
        <item x="21"/>
        <item x="12"/>
        <item x="0"/>
        <item x="6"/>
        <item x="3"/>
        <item x="9"/>
        <item x="20"/>
        <item x="2"/>
        <item x="8"/>
        <item x="5"/>
        <item x="11"/>
        <item x="7"/>
        <item x="1"/>
        <item x="4"/>
        <item x="10"/>
        <item x="25"/>
        <item x="13"/>
        <item x="23"/>
        <item x="22"/>
        <item x="16"/>
        <item m="1" x="27"/>
        <item x="15"/>
        <item x="24"/>
        <item x="17"/>
        <item x="14"/>
        <item x="18"/>
        <item x="19"/>
        <item x="26"/>
        <item t="default"/>
      </items>
    </pivotField>
    <pivotField compact="0" outline="0" showAll="0" defaultSubtotal="0"/>
    <pivotField compact="0" outline="0" showAll="0"/>
    <pivotField compact="0" outline="0" showAll="0">
      <items count="3">
        <item x="1"/>
        <item x="0"/>
        <item t="default"/>
      </items>
    </pivotField>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numFmtId="17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dataField="1" compact="0" outline="0" showAll="0"/>
    <pivotField compact="0" numFmtId="171" outline="0" showAll="0"/>
    <pivotField compact="0" numFmtId="171"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s>
  <rowFields count="2">
    <field x="11"/>
    <field x="12"/>
  </rowFields>
  <rowItems count="128">
    <i>
      <x/>
      <x v="85"/>
    </i>
    <i>
      <x v="1"/>
      <x v="86"/>
    </i>
    <i>
      <x v="2"/>
      <x v="87"/>
    </i>
    <i>
      <x v="3"/>
      <x v="88"/>
    </i>
    <i>
      <x v="4"/>
      <x v="89"/>
    </i>
    <i>
      <x v="5"/>
      <x v="64"/>
    </i>
    <i>
      <x v="6"/>
      <x v="92"/>
    </i>
    <i>
      <x v="7"/>
      <x v="95"/>
    </i>
    <i>
      <x v="8"/>
      <x v="89"/>
    </i>
    <i>
      <x v="9"/>
      <x v="64"/>
    </i>
    <i>
      <x v="10"/>
      <x v="83"/>
    </i>
    <i>
      <x v="11"/>
      <x v="96"/>
    </i>
    <i>
      <x v="13"/>
      <x v="64"/>
    </i>
    <i>
      <x v="14"/>
      <x v="114"/>
    </i>
    <i>
      <x v="15"/>
      <x v="66"/>
    </i>
    <i>
      <x v="16"/>
      <x v="13"/>
    </i>
    <i>
      <x v="17"/>
      <x v="24"/>
    </i>
    <i>
      <x v="18"/>
      <x v="83"/>
    </i>
    <i>
      <x v="19"/>
      <x v="99"/>
    </i>
    <i>
      <x v="20"/>
      <x v="100"/>
    </i>
    <i>
      <x v="21"/>
      <x v="86"/>
    </i>
    <i>
      <x v="22"/>
      <x v="101"/>
    </i>
    <i>
      <x v="23"/>
      <x v="102"/>
    </i>
    <i>
      <x v="24"/>
      <x v="89"/>
    </i>
    <i>
      <x v="25"/>
      <x v="64"/>
    </i>
    <i>
      <x v="26"/>
      <x v="114"/>
    </i>
    <i>
      <x v="27"/>
      <x v="66"/>
    </i>
    <i>
      <x v="28"/>
      <x v="67"/>
    </i>
    <i>
      <x v="29"/>
      <x v="68"/>
    </i>
    <i>
      <x v="30"/>
      <x v="69"/>
    </i>
    <i>
      <x v="31"/>
      <x v="70"/>
    </i>
    <i>
      <x v="32"/>
      <x v="106"/>
    </i>
    <i>
      <x v="33"/>
      <x v="108"/>
    </i>
    <i>
      <x v="34"/>
      <x v="75"/>
    </i>
    <i>
      <x v="35"/>
      <x v="76"/>
    </i>
    <i>
      <x v="36"/>
      <x v="77"/>
    </i>
    <i>
      <x v="37"/>
      <x/>
    </i>
    <i>
      <x v="38"/>
      <x v="79"/>
    </i>
    <i>
      <x v="39"/>
      <x v="18"/>
    </i>
    <i>
      <x v="40"/>
      <x v="1"/>
    </i>
    <i>
      <x v="41"/>
      <x v="2"/>
    </i>
    <i>
      <x v="42"/>
      <x v="3"/>
    </i>
    <i>
      <x v="43"/>
      <x v="33"/>
    </i>
    <i>
      <x v="44"/>
      <x v="25"/>
    </i>
    <i>
      <x v="45"/>
      <x v="48"/>
    </i>
    <i>
      <x v="46"/>
      <x v="109"/>
    </i>
    <i>
      <x v="47"/>
      <x v="25"/>
    </i>
    <i>
      <x v="48"/>
      <x v="14"/>
    </i>
    <i>
      <x v="49"/>
      <x v="49"/>
    </i>
    <i>
      <x v="50"/>
      <x v="27"/>
    </i>
    <i>
      <x v="51"/>
      <x v="50"/>
    </i>
    <i>
      <x v="52"/>
      <x v="59"/>
    </i>
    <i>
      <x v="53"/>
      <x v="36"/>
    </i>
    <i>
      <x v="54"/>
      <x v="28"/>
    </i>
    <i>
      <x v="55"/>
      <x v="44"/>
    </i>
    <i>
      <x v="56"/>
      <x v="61"/>
    </i>
    <i>
      <x v="57"/>
      <x v="17"/>
    </i>
    <i>
      <x v="58"/>
      <x v="29"/>
    </i>
    <i>
      <x v="59"/>
      <x v="10"/>
    </i>
    <i>
      <x v="60"/>
      <x v="11"/>
    </i>
    <i>
      <x v="61"/>
      <x v="9"/>
    </i>
    <i>
      <x v="62"/>
      <x v="6"/>
    </i>
    <i>
      <x v="63"/>
      <x v="54"/>
    </i>
    <i>
      <x v="64"/>
      <x v="7"/>
    </i>
    <i>
      <x v="65"/>
      <x v="8"/>
    </i>
    <i>
      <x v="66"/>
      <x v="37"/>
    </i>
    <i>
      <x v="67"/>
      <x v="16"/>
    </i>
    <i>
      <x v="68"/>
      <x v="111"/>
    </i>
    <i>
      <x v="69"/>
      <x v="25"/>
    </i>
    <i>
      <x v="72"/>
      <x v="114"/>
    </i>
    <i>
      <x v="73"/>
      <x v="66"/>
    </i>
    <i>
      <x v="74"/>
      <x v="83"/>
    </i>
    <i>
      <x v="75"/>
      <x v="90"/>
    </i>
    <i>
      <x v="76"/>
      <x v="68"/>
    </i>
    <i>
      <x v="77"/>
      <x v="69"/>
    </i>
    <i>
      <x v="78"/>
      <x v="70"/>
    </i>
    <i>
      <x v="79"/>
      <x v="89"/>
    </i>
    <i>
      <x v="80"/>
      <x v="67"/>
    </i>
    <i>
      <x v="81"/>
      <x v="83"/>
    </i>
    <i>
      <x v="82"/>
      <x v="93"/>
    </i>
    <i>
      <x v="83"/>
      <x v="94"/>
    </i>
    <i>
      <x v="84"/>
      <x v="114"/>
    </i>
    <i>
      <x v="85"/>
      <x v="66"/>
    </i>
    <i>
      <x v="86"/>
      <x v="67"/>
    </i>
    <i>
      <x v="87"/>
      <x v="68"/>
    </i>
    <i>
      <x v="88"/>
      <x v="70"/>
    </i>
    <i>
      <x v="89"/>
      <x v="69"/>
    </i>
    <i>
      <x v="90"/>
      <x v="97"/>
    </i>
    <i>
      <x v="91"/>
      <x v="89"/>
    </i>
    <i>
      <x v="92"/>
      <x v="90"/>
    </i>
    <i>
      <x v="93"/>
      <x v="91"/>
    </i>
    <i>
      <x v="94"/>
      <x v="89"/>
    </i>
    <i>
      <x v="95"/>
      <x v="103"/>
    </i>
    <i>
      <x v="96"/>
      <x v="107"/>
    </i>
    <i>
      <x v="97"/>
      <x v="5"/>
    </i>
    <i>
      <x v="98"/>
      <x v="25"/>
    </i>
    <i>
      <x v="99"/>
      <x v="52"/>
    </i>
    <i>
      <x v="100"/>
      <x v="34"/>
    </i>
    <i>
      <x v="101"/>
      <x v="51"/>
    </i>
    <i>
      <x v="102"/>
      <x v="58"/>
    </i>
    <i>
      <x v="103"/>
      <x v="25"/>
    </i>
    <i>
      <x v="104"/>
      <x v="30"/>
    </i>
    <i>
      <x v="107"/>
      <x v="21"/>
    </i>
    <i>
      <x v="108"/>
      <x v="22"/>
    </i>
    <i>
      <x v="109"/>
      <x v="23"/>
    </i>
    <i>
      <x v="112"/>
      <x v="91"/>
    </i>
    <i>
      <x v="113"/>
      <x v="26"/>
    </i>
    <i>
      <x v="114"/>
      <x v="53"/>
    </i>
    <i>
      <x v="115"/>
      <x v="19"/>
    </i>
    <i>
      <x v="117"/>
      <x v="112"/>
    </i>
    <i>
      <x v="118"/>
      <x v="60"/>
    </i>
    <i>
      <x v="119"/>
      <x v="80"/>
    </i>
    <i>
      <x v="120"/>
      <x v="25"/>
    </i>
    <i>
      <x v="121"/>
      <x v="110"/>
    </i>
    <i>
      <x v="123"/>
      <x v="89"/>
    </i>
    <i>
      <x v="124"/>
      <x v="98"/>
    </i>
    <i>
      <x v="125"/>
      <x v="89"/>
    </i>
    <i>
      <x v="126"/>
      <x v="104"/>
    </i>
    <i>
      <x v="127"/>
      <x v="105"/>
    </i>
    <i>
      <x v="128"/>
      <x v="81"/>
    </i>
    <i>
      <x v="131"/>
      <x v="35"/>
    </i>
    <i>
      <x v="133"/>
      <x v="56"/>
    </i>
    <i>
      <x v="134"/>
      <x v="113"/>
    </i>
    <i>
      <x v="135"/>
      <x v="90"/>
    </i>
    <i>
      <x v="136"/>
      <x v="91"/>
    </i>
    <i>
      <x v="137"/>
      <x v="20"/>
    </i>
    <i>
      <x v="138"/>
      <x v="12"/>
    </i>
    <i t="grand">
      <x/>
    </i>
  </rowItems>
  <colItems count="1">
    <i/>
  </colItems>
  <dataFields count="1">
    <dataField name="Promedio de %_CUMPLIMIENTO_Corte" fld="79" subtotal="average" baseField="16" baseItem="2" numFmtId="10"/>
  </dataFields>
  <formats count="40">
    <format dxfId="188">
      <pivotArea field="12" type="button" dataOnly="0" labelOnly="1" outline="0" axis="axisRow" fieldPosition="1"/>
    </format>
    <format dxfId="187">
      <pivotArea dataOnly="0" labelOnly="1" grandRow="1" outline="0" fieldPosition="0"/>
    </format>
    <format dxfId="186">
      <pivotArea field="12" type="button" dataOnly="0" labelOnly="1" outline="0" axis="axisRow" fieldPosition="1"/>
    </format>
    <format dxfId="185">
      <pivotArea dataOnly="0" labelOnly="1" grandRow="1" outline="0" fieldPosition="0"/>
    </format>
    <format dxfId="184">
      <pivotArea field="12" type="button" dataOnly="0" labelOnly="1" outline="0" axis="axisRow" fieldPosition="1"/>
    </format>
    <format dxfId="183">
      <pivotArea dataOnly="0" labelOnly="1" outline="0" axis="axisValues" fieldPosition="0"/>
    </format>
    <format dxfId="182">
      <pivotArea dataOnly="0" labelOnly="1" outline="0" axis="axisValues" fieldPosition="0"/>
    </format>
    <format dxfId="181">
      <pivotArea field="12" type="button" dataOnly="0" labelOnly="1" outline="0" axis="axisRow" fieldPosition="1"/>
    </format>
    <format dxfId="180">
      <pivotArea dataOnly="0" labelOnly="1" outline="0" axis="axisValues" fieldPosition="0"/>
    </format>
    <format dxfId="179">
      <pivotArea dataOnly="0" labelOnly="1" outline="0" axis="axisValues" fieldPosition="0"/>
    </format>
    <format dxfId="178">
      <pivotArea field="12" type="button" dataOnly="0" labelOnly="1" outline="0" axis="axisRow" fieldPosition="1"/>
    </format>
    <format dxfId="177">
      <pivotArea dataOnly="0" labelOnly="1" outline="0" axis="axisValues" fieldPosition="0"/>
    </format>
    <format dxfId="176">
      <pivotArea dataOnly="0" labelOnly="1" outline="0" axis="axisValues" fieldPosition="0"/>
    </format>
    <format dxfId="175">
      <pivotArea dataOnly="0" labelOnly="1" outline="0" axis="axisValues" fieldPosition="0"/>
    </format>
    <format dxfId="174">
      <pivotArea dataOnly="0" labelOnly="1" outline="0" axis="axisValues" fieldPosition="0"/>
    </format>
    <format dxfId="173">
      <pivotArea dataOnly="0" labelOnly="1" outline="0" axis="axisValues" fieldPosition="0"/>
    </format>
    <format dxfId="172">
      <pivotArea dataOnly="0" labelOnly="1" outline="0" axis="axisValues" fieldPosition="0"/>
    </format>
    <format dxfId="171">
      <pivotArea dataOnly="0" labelOnly="1" outline="0" axis="axisValues" fieldPosition="0"/>
    </format>
    <format dxfId="170">
      <pivotArea dataOnly="0" labelOnly="1" outline="0" axis="axisValues" fieldPosition="0"/>
    </format>
    <format dxfId="169">
      <pivotArea dataOnly="0" labelOnly="1" outline="0" axis="axisValues" fieldPosition="0"/>
    </format>
    <format dxfId="168">
      <pivotArea dataOnly="0" labelOnly="1" outline="0" axis="axisValues" fieldPosition="0"/>
    </format>
    <format dxfId="167">
      <pivotArea dataOnly="0" labelOnly="1" outline="0" axis="axisValues" fieldPosition="0"/>
    </format>
    <format dxfId="166">
      <pivotArea dataOnly="0" labelOnly="1" outline="0" axis="axisValues" fieldPosition="0"/>
    </format>
    <format dxfId="165">
      <pivotArea dataOnly="0" labelOnly="1" outline="0" axis="axisValues" fieldPosition="0"/>
    </format>
    <format dxfId="164">
      <pivotArea dataOnly="0" labelOnly="1" outline="0" axis="axisValues" fieldPosition="0"/>
    </format>
    <format dxfId="163">
      <pivotArea dataOnly="0" labelOnly="1" outline="0" axis="axisValues" fieldPosition="0"/>
    </format>
    <format dxfId="162">
      <pivotArea dataOnly="0" labelOnly="1" outline="0" axis="axisValues" fieldPosition="0"/>
    </format>
    <format dxfId="161">
      <pivotArea dataOnly="0" labelOnly="1" outline="0" axis="axisValues" fieldPosition="0"/>
    </format>
    <format dxfId="160">
      <pivotArea dataOnly="0" labelOnly="1" outline="0" axis="axisValues" fieldPosition="0"/>
    </format>
    <format dxfId="159">
      <pivotArea dataOnly="0" labelOnly="1" outline="0" axis="axisValues" fieldPosition="0"/>
    </format>
    <format dxfId="158">
      <pivotArea dataOnly="0" labelOnly="1" outline="0" axis="axisValues" fieldPosition="0"/>
    </format>
    <format dxfId="157">
      <pivotArea field="11" type="button" dataOnly="0" labelOnly="1" outline="0" axis="axisRow" fieldPosition="0"/>
    </format>
    <format dxfId="156">
      <pivotArea field="12" type="button" dataOnly="0" labelOnly="1" outline="0" axis="axisRow" fieldPosition="1"/>
    </format>
    <format dxfId="155">
      <pivotArea dataOnly="0" labelOnly="1" outline="0" axis="axisValues" fieldPosition="0"/>
    </format>
    <format dxfId="154">
      <pivotArea field="11" type="button" dataOnly="0" labelOnly="1" outline="0" axis="axisRow" fieldPosition="0"/>
    </format>
    <format dxfId="153">
      <pivotArea field="12" type="button" dataOnly="0" labelOnly="1" outline="0" axis="axisRow" fieldPosition="1"/>
    </format>
    <format dxfId="152">
      <pivotArea dataOnly="0" labelOnly="1" outline="0" axis="axisValues" fieldPosition="0"/>
    </format>
    <format dxfId="151">
      <pivotArea field="11" type="button" dataOnly="0" labelOnly="1" outline="0" axis="axisRow" fieldPosition="0"/>
    </format>
    <format dxfId="150">
      <pivotArea field="12" type="button" dataOnly="0" labelOnly="1" outline="0" axis="axisRow" fieldPosition="1"/>
    </format>
    <format dxfId="149">
      <pivotArea dataOnly="0" labelOnly="1" outline="0" axis="axisValues" fieldPosition="0"/>
    </format>
  </formats>
  <conditionalFormats count="1">
    <conditionalFormat priority="2">
      <pivotAreas count="1">
        <pivotArea type="data" outline="0" collapsedLevelsAreSubtotals="1" fieldPosition="0">
          <references count="3">
            <reference field="4294967294" count="1" selected="0">
              <x v="0"/>
            </reference>
            <reference field="11" count="72"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reference>
            <reference field="12" count="20" selected="0">
              <x v="0"/>
              <x v="1"/>
              <x v="2"/>
              <x v="3"/>
              <x v="4"/>
              <x v="5"/>
              <x v="6"/>
              <x v="7"/>
              <x v="8"/>
              <x v="9"/>
              <x v="10"/>
              <x v="11"/>
              <x v="12"/>
              <x v="13"/>
              <x v="14"/>
              <x v="15"/>
              <x v="16"/>
              <x v="17"/>
              <x v="18"/>
              <x v="1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3000000}" name="TablaDinámica_v7" cacheId="1" applyNumberFormats="0" applyBorderFormats="0" applyFontFormats="0" applyPatternFormats="0" applyAlignmentFormats="0" applyWidthHeightFormats="1" dataCaption="Valores" updatedVersion="6" minRefreshableVersion="3" itemPrintTitles="1" createdVersion="6" indent="0" compact="0" compactData="0" multipleFieldFilters="0" chartFormat="4">
  <location ref="AA33:AC157" firstHeaderRow="1" firstDataRow="1" firstDataCol="2"/>
  <pivotFields count="99">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axis="axisRow" compact="0" outline="0" showAll="0" defaultSubtotal="0">
      <items count="155">
        <item x="1"/>
        <item x="2"/>
        <item x="3"/>
        <item x="4"/>
        <item x="5"/>
        <item x="6"/>
        <item x="18"/>
        <item x="21"/>
        <item x="22"/>
        <item x="23"/>
        <item x="33"/>
        <item x="34"/>
        <item m="1" x="128"/>
        <item x="36"/>
        <item x="38"/>
        <item x="39"/>
        <item x="40"/>
        <item x="62"/>
        <item x="63"/>
        <item x="44"/>
        <item x="45"/>
        <item x="46"/>
        <item x="47"/>
        <item x="48"/>
        <item x="49"/>
        <item x="50"/>
        <item x="51"/>
        <item x="52"/>
        <item x="53"/>
        <item x="54"/>
        <item x="55"/>
        <item x="56"/>
        <item x="57"/>
        <item x="67"/>
        <item x="69"/>
        <item x="70"/>
        <item x="71"/>
        <item x="72"/>
        <item x="73"/>
        <item x="74"/>
        <item x="75"/>
        <item x="79"/>
        <item x="80"/>
        <item x="81"/>
        <item x="82"/>
        <item x="83"/>
        <item x="84"/>
        <item x="85"/>
        <item x="87"/>
        <item m="1" x="154"/>
        <item x="88"/>
        <item x="89"/>
        <item x="90"/>
        <item x="91"/>
        <item x="92"/>
        <item x="110"/>
        <item x="111"/>
        <item m="1" x="127"/>
        <item x="112"/>
        <item x="113"/>
        <item x="99"/>
        <item x="101"/>
        <item x="102"/>
        <item x="103"/>
        <item x="118"/>
        <item x="119"/>
        <item x="120"/>
        <item x="121"/>
        <item x="122"/>
        <item x="107"/>
        <item x="108"/>
        <item m="1" x="126"/>
        <item m="1" x="141"/>
        <item x="104"/>
        <item x="105"/>
        <item x="106"/>
        <item x="114"/>
        <item x="115"/>
        <item x="116"/>
        <item x="117"/>
        <item m="1" x="135"/>
        <item m="1" x="147"/>
        <item m="1" x="137"/>
        <item x="7"/>
        <item x="8"/>
        <item x="0"/>
        <item x="14"/>
        <item x="10"/>
        <item x="11"/>
        <item x="12"/>
        <item x="13"/>
        <item x="9"/>
        <item x="17"/>
        <item x="19"/>
        <item x="20"/>
        <item x="24"/>
        <item x="25"/>
        <item x="26"/>
        <item x="27"/>
        <item x="29"/>
        <item x="28"/>
        <item x="30"/>
        <item x="31"/>
        <item x="32"/>
        <item m="1" x="131"/>
        <item m="1" x="132"/>
        <item m="1" x="134"/>
        <item x="35"/>
        <item x="37"/>
        <item x="41"/>
        <item m="1" x="130"/>
        <item x="42"/>
        <item x="43"/>
        <item m="1" x="129"/>
        <item m="1" x="143"/>
        <item m="1" x="151"/>
        <item x="58"/>
        <item x="60"/>
        <item x="59"/>
        <item x="61"/>
        <item m="1" x="142"/>
        <item m="1" x="152"/>
        <item x="68"/>
        <item x="76"/>
        <item x="78"/>
        <item x="86"/>
        <item x="94"/>
        <item x="95"/>
        <item x="93"/>
        <item x="100"/>
        <item m="1" x="153"/>
        <item x="109"/>
        <item m="1" x="148"/>
        <item m="1" x="140"/>
        <item m="1" x="125"/>
        <item x="64"/>
        <item x="65"/>
        <item x="66"/>
        <item m="1" x="149"/>
        <item x="16"/>
        <item x="15"/>
        <item m="1" x="136"/>
        <item x="96"/>
        <item x="97"/>
        <item x="98"/>
        <item m="1" x="139"/>
        <item m="1" x="138"/>
        <item m="1" x="144"/>
        <item m="1" x="123"/>
        <item m="1" x="146"/>
        <item m="1" x="150"/>
        <item m="1" x="124"/>
        <item x="77"/>
        <item m="1" x="133"/>
        <item m="1" x="145"/>
      </items>
    </pivotField>
    <pivotField axis="axisRow" compact="0" outline="0" showAll="0">
      <items count="225">
        <item m="1" x="119"/>
        <item m="1" x="94"/>
        <item m="1" x="210"/>
        <item m="1" x="148"/>
        <item m="1" x="158"/>
        <item m="1" x="170"/>
        <item m="1" x="192"/>
        <item m="1" x="168"/>
        <item x="41"/>
        <item m="1" x="122"/>
        <item x="47"/>
        <item x="48"/>
        <item m="1" x="217"/>
        <item m="1" x="178"/>
        <item m="1" x="154"/>
        <item m="1" x="108"/>
        <item x="49"/>
        <item m="1" x="218"/>
        <item m="1" x="191"/>
        <item m="1" x="141"/>
        <item x="46"/>
        <item m="1" x="139"/>
        <item m="1" x="169"/>
        <item m="1" x="193"/>
        <item x="72"/>
        <item m="1" x="160"/>
        <item m="1" x="124"/>
        <item x="69"/>
        <item x="70"/>
        <item x="86"/>
        <item x="84"/>
        <item m="1" x="207"/>
        <item m="1" x="100"/>
        <item x="85"/>
        <item m="1" x="197"/>
        <item m="1" x="136"/>
        <item x="79"/>
        <item m="1" x="133"/>
        <item m="1" x="92"/>
        <item x="30"/>
        <item x="55"/>
        <item m="1" x="118"/>
        <item m="1" x="182"/>
        <item x="80"/>
        <item m="1" x="198"/>
        <item m="1" x="215"/>
        <item m="1" x="179"/>
        <item m="1" x="103"/>
        <item m="1" x="189"/>
        <item m="1" x="104"/>
        <item m="1" x="180"/>
        <item m="1" x="147"/>
        <item m="1" x="163"/>
        <item x="82"/>
        <item m="1" x="188"/>
        <item m="1" x="150"/>
        <item x="43"/>
        <item x="64"/>
        <item m="1" x="157"/>
        <item m="1" x="213"/>
        <item m="1" x="184"/>
        <item m="1" x="190"/>
        <item m="1" x="220"/>
        <item m="1" x="195"/>
        <item m="1" x="134"/>
        <item m="1" x="212"/>
        <item x="53"/>
        <item m="1" x="145"/>
        <item m="1" x="196"/>
        <item m="1" x="137"/>
        <item m="1" x="146"/>
        <item m="1" x="142"/>
        <item m="1" x="91"/>
        <item m="1" x="93"/>
        <item m="1" x="110"/>
        <item m="1" x="173"/>
        <item m="1" x="199"/>
        <item m="1" x="205"/>
        <item m="1" x="88"/>
        <item m="1" x="214"/>
        <item m="1" x="143"/>
        <item x="32"/>
        <item x="33"/>
        <item x="34"/>
        <item x="31"/>
        <item x="51"/>
        <item m="1" x="194"/>
        <item x="62"/>
        <item m="1" x="131"/>
        <item m="1" x="201"/>
        <item m="1" x="107"/>
        <item m="1" x="216"/>
        <item m="1" x="149"/>
        <item x="57"/>
        <item m="1" x="155"/>
        <item x="65"/>
        <item x="83"/>
        <item m="1" x="105"/>
        <item x="74"/>
        <item m="1" x="101"/>
        <item m="1" x="111"/>
        <item m="1" x="98"/>
        <item m="1" x="211"/>
        <item m="1" x="153"/>
        <item m="1" x="132"/>
        <item m="1" x="109"/>
        <item m="1" x="96"/>
        <item m="1" x="222"/>
        <item m="1" x="156"/>
        <item m="1" x="209"/>
        <item m="1" x="208"/>
        <item m="1" x="202"/>
        <item m="1" x="99"/>
        <item m="1" x="176"/>
        <item m="1" x="135"/>
        <item m="1" x="152"/>
        <item m="1" x="114"/>
        <item m="1" x="164"/>
        <item m="1" x="128"/>
        <item m="1" x="162"/>
        <item m="1" x="186"/>
        <item m="1" x="200"/>
        <item x="50"/>
        <item m="1" x="120"/>
        <item x="61"/>
        <item m="1" x="116"/>
        <item x="76"/>
        <item x="77"/>
        <item m="1" x="117"/>
        <item x="71"/>
        <item m="1" x="171"/>
        <item m="1" x="129"/>
        <item m="1" x="161"/>
        <item m="1" x="203"/>
        <item m="1" x="187"/>
        <item m="1" x="175"/>
        <item m="1" x="127"/>
        <item m="1" x="151"/>
        <item m="1" x="90"/>
        <item m="1" x="165"/>
        <item m="1" x="126"/>
        <item m="1" x="159"/>
        <item m="1" x="166"/>
        <item m="1" x="177"/>
        <item m="1" x="144"/>
        <item m="1" x="167"/>
        <item m="1" x="87"/>
        <item m="1" x="125"/>
        <item x="67"/>
        <item m="1" x="102"/>
        <item m="1" x="97"/>
        <item m="1" x="113"/>
        <item m="1" x="106"/>
        <item m="1" x="223"/>
        <item m="1" x="204"/>
        <item m="1" x="183"/>
        <item m="1" x="181"/>
        <item m="1" x="221"/>
        <item x="52"/>
        <item x="56"/>
        <item x="58"/>
        <item x="59"/>
        <item x="60"/>
        <item x="63"/>
        <item x="73"/>
        <item m="1" x="89"/>
        <item m="1" x="172"/>
        <item m="1" x="130"/>
        <item m="1" x="219"/>
        <item m="1" x="112"/>
        <item m="1" x="138"/>
        <item x="66"/>
        <item x="75"/>
        <item m="1" x="121"/>
        <item x="7"/>
        <item m="1" x="185"/>
        <item x="9"/>
        <item x="10"/>
        <item x="11"/>
        <item x="12"/>
        <item x="13"/>
        <item m="1" x="140"/>
        <item m="1" x="115"/>
        <item m="1" x="174"/>
        <item m="1" x="123"/>
        <item x="38"/>
        <item x="39"/>
        <item x="40"/>
        <item m="1" x="206"/>
        <item x="42"/>
        <item x="44"/>
        <item x="45"/>
        <item x="68"/>
        <item m="1" x="95"/>
        <item x="0"/>
        <item x="1"/>
        <item x="2"/>
        <item x="3"/>
        <item x="4"/>
        <item x="5"/>
        <item x="6"/>
        <item x="8"/>
        <item x="14"/>
        <item x="15"/>
        <item x="16"/>
        <item x="17"/>
        <item x="18"/>
        <item x="19"/>
        <item x="20"/>
        <item x="21"/>
        <item x="22"/>
        <item x="23"/>
        <item x="24"/>
        <item x="25"/>
        <item x="26"/>
        <item x="27"/>
        <item x="28"/>
        <item x="29"/>
        <item x="35"/>
        <item x="36"/>
        <item x="37"/>
        <item x="54"/>
        <item x="78"/>
        <item x="81"/>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numFmtId="17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dataField="1" compact="0" outline="0" showAll="0"/>
    <pivotField compact="0" numFmtId="171" outline="0" showAll="0"/>
    <pivotField compact="0" numFmtId="171"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s>
  <rowFields count="2">
    <field x="11"/>
    <field x="12"/>
  </rowFields>
  <rowItems count="124">
    <i>
      <x/>
      <x v="195"/>
    </i>
    <i>
      <x v="1"/>
      <x v="196"/>
    </i>
    <i>
      <x v="2"/>
      <x v="197"/>
    </i>
    <i>
      <x v="3"/>
      <x v="198"/>
    </i>
    <i>
      <x v="4"/>
      <x v="199"/>
    </i>
    <i>
      <x v="5"/>
      <x v="200"/>
    </i>
    <i>
      <x v="6"/>
      <x v="204"/>
    </i>
    <i>
      <x v="7"/>
      <x v="207"/>
    </i>
    <i>
      <x v="8"/>
      <x v="200"/>
    </i>
    <i>
      <x v="9"/>
      <x v="174"/>
    </i>
    <i>
      <x v="10"/>
      <x v="194"/>
    </i>
    <i>
      <x v="11"/>
      <x v="208"/>
    </i>
    <i>
      <x v="13"/>
      <x v="210"/>
    </i>
    <i>
      <x v="14"/>
      <x v="174"/>
    </i>
    <i>
      <x v="15"/>
      <x v="201"/>
    </i>
    <i>
      <x v="16"/>
      <x v="176"/>
    </i>
    <i>
      <x v="17"/>
      <x v="39"/>
    </i>
    <i>
      <x v="18"/>
      <x v="84"/>
    </i>
    <i>
      <x v="19"/>
      <x v="194"/>
    </i>
    <i>
      <x v="20"/>
      <x v="211"/>
    </i>
    <i>
      <x v="21"/>
      <x v="212"/>
    </i>
    <i>
      <x v="22"/>
      <x v="197"/>
    </i>
    <i>
      <x v="23"/>
      <x v="213"/>
    </i>
    <i>
      <x v="24"/>
      <x v="214"/>
    </i>
    <i>
      <x v="25"/>
      <x v="200"/>
    </i>
    <i>
      <x v="26"/>
      <x v="174"/>
    </i>
    <i>
      <x v="27"/>
      <x v="201"/>
    </i>
    <i>
      <x v="28"/>
      <x v="176"/>
    </i>
    <i>
      <x v="29"/>
      <x v="177"/>
    </i>
    <i>
      <x v="30"/>
      <x v="178"/>
    </i>
    <i>
      <x v="31"/>
      <x v="179"/>
    </i>
    <i>
      <x v="32"/>
      <x v="180"/>
    </i>
    <i>
      <x v="33"/>
      <x v="218"/>
    </i>
    <i>
      <x v="34"/>
      <x v="220"/>
    </i>
    <i>
      <x v="35"/>
      <x v="185"/>
    </i>
    <i>
      <x v="36"/>
      <x v="186"/>
    </i>
    <i>
      <x v="37"/>
      <x v="187"/>
    </i>
    <i>
      <x v="38"/>
      <x v="8"/>
    </i>
    <i>
      <x v="39"/>
      <x v="189"/>
    </i>
    <i>
      <x v="40"/>
      <x v="56"/>
    </i>
    <i>
      <x v="41"/>
      <x v="10"/>
    </i>
    <i>
      <x v="42"/>
      <x v="11"/>
    </i>
    <i>
      <x v="43"/>
      <x v="16"/>
    </i>
    <i>
      <x v="44"/>
      <x v="122"/>
    </i>
    <i>
      <x v="45"/>
      <x v="85"/>
    </i>
    <i>
      <x v="46"/>
      <x v="158"/>
    </i>
    <i>
      <x v="47"/>
      <x v="66"/>
    </i>
    <i>
      <x v="48"/>
      <x v="221"/>
    </i>
    <i>
      <x v="50"/>
      <x v="85"/>
    </i>
    <i>
      <x v="51"/>
      <x v="40"/>
    </i>
    <i>
      <x v="52"/>
      <x v="159"/>
    </i>
    <i>
      <x v="53"/>
      <x v="93"/>
    </i>
    <i>
      <x v="54"/>
      <x v="160"/>
    </i>
    <i>
      <x v="55"/>
      <x v="172"/>
    </i>
    <i>
      <x v="56"/>
      <x v="126"/>
    </i>
    <i>
      <x v="58"/>
      <x v="127"/>
    </i>
    <i>
      <x v="59"/>
      <x v="222"/>
    </i>
    <i>
      <x v="60"/>
      <x v="95"/>
    </i>
    <i>
      <x v="61"/>
      <x v="148"/>
    </i>
    <i>
      <x v="62"/>
      <x v="192"/>
    </i>
    <i>
      <x v="63"/>
      <x v="85"/>
    </i>
    <i>
      <x v="64"/>
      <x v="53"/>
    </i>
    <i>
      <x v="65"/>
      <x v="96"/>
    </i>
    <i>
      <x v="66"/>
      <x v="30"/>
    </i>
    <i>
      <x v="67"/>
      <x v="33"/>
    </i>
    <i>
      <x v="68"/>
      <x v="29"/>
    </i>
    <i>
      <x v="69"/>
      <x v="24"/>
    </i>
    <i>
      <x v="70"/>
      <x v="164"/>
    </i>
    <i>
      <x v="73"/>
      <x v="27"/>
    </i>
    <i>
      <x v="74"/>
      <x v="28"/>
    </i>
    <i>
      <x v="75"/>
      <x v="129"/>
    </i>
    <i>
      <x v="76"/>
      <x v="36"/>
    </i>
    <i>
      <x v="77"/>
      <x v="43"/>
    </i>
    <i>
      <x v="78"/>
      <x v="223"/>
    </i>
    <i>
      <x v="79"/>
      <x v="85"/>
    </i>
    <i>
      <x v="83"/>
      <x v="174"/>
    </i>
    <i>
      <x v="84"/>
      <x v="201"/>
    </i>
    <i>
      <x v="85"/>
      <x v="194"/>
    </i>
    <i>
      <x v="86"/>
      <x v="200"/>
    </i>
    <i>
      <x v="87"/>
      <x v="177"/>
    </i>
    <i>
      <x v="88"/>
      <x v="178"/>
    </i>
    <i>
      <x v="89"/>
      <x v="179"/>
    </i>
    <i>
      <x v="90"/>
      <x v="180"/>
    </i>
    <i>
      <x v="91"/>
      <x v="176"/>
    </i>
    <i>
      <x v="92"/>
      <x v="194"/>
    </i>
    <i>
      <x v="93"/>
      <x v="205"/>
    </i>
    <i>
      <x v="94"/>
      <x v="206"/>
    </i>
    <i>
      <x v="95"/>
      <x v="201"/>
    </i>
    <i>
      <x v="96"/>
      <x v="176"/>
    </i>
    <i>
      <x v="97"/>
      <x v="177"/>
    </i>
    <i>
      <x v="98"/>
      <x v="178"/>
    </i>
    <i>
      <x v="99"/>
      <x v="180"/>
    </i>
    <i>
      <x v="100"/>
      <x v="179"/>
    </i>
    <i>
      <x v="101"/>
      <x v="200"/>
    </i>
    <i>
      <x v="102"/>
      <x v="202"/>
    </i>
    <i>
      <x v="103"/>
      <x v="203"/>
    </i>
    <i>
      <x v="107"/>
      <x v="209"/>
    </i>
    <i>
      <x v="108"/>
      <x v="200"/>
    </i>
    <i>
      <x v="109"/>
      <x v="200"/>
    </i>
    <i>
      <x v="111"/>
      <x v="202"/>
    </i>
    <i>
      <x v="112"/>
      <x v="203"/>
    </i>
    <i>
      <x v="116"/>
      <x v="200"/>
    </i>
    <i>
      <x v="117"/>
      <x v="216"/>
    </i>
    <i>
      <x v="118"/>
      <x v="215"/>
    </i>
    <i>
      <x v="119"/>
      <x v="217"/>
    </i>
    <i>
      <x v="122"/>
      <x v="219"/>
    </i>
    <i>
      <x v="123"/>
      <x v="190"/>
    </i>
    <i>
      <x v="124"/>
      <x v="20"/>
    </i>
    <i>
      <x v="125"/>
      <x v="85"/>
    </i>
    <i>
      <x v="126"/>
      <x v="162"/>
    </i>
    <i>
      <x v="127"/>
      <x v="124"/>
    </i>
    <i>
      <x v="128"/>
      <x v="161"/>
    </i>
    <i>
      <x v="129"/>
      <x v="171"/>
    </i>
    <i>
      <x v="131"/>
      <x v="98"/>
    </i>
    <i>
      <x v="135"/>
      <x v="81"/>
    </i>
    <i>
      <x v="136"/>
      <x v="82"/>
    </i>
    <i>
      <x v="137"/>
      <x v="83"/>
    </i>
    <i>
      <x v="139"/>
      <x v="203"/>
    </i>
    <i>
      <x v="140"/>
      <x v="202"/>
    </i>
    <i>
      <x v="142"/>
      <x v="87"/>
    </i>
    <i>
      <x v="143"/>
      <x v="163"/>
    </i>
    <i>
      <x v="144"/>
      <x v="57"/>
    </i>
    <i>
      <x v="152"/>
      <x v="191"/>
    </i>
    <i t="grand">
      <x/>
    </i>
  </rowItems>
  <colItems count="1">
    <i/>
  </colItems>
  <dataFields count="1">
    <dataField name="Promedio de %_CUMPLIMIENTO_Corte" fld="78" subtotal="average" baseField="16" baseItem="2" numFmtId="10"/>
  </dataFields>
  <formats count="31">
    <format dxfId="219">
      <pivotArea field="12" type="button" dataOnly="0" labelOnly="1" outline="0" axis="axisRow" fieldPosition="1"/>
    </format>
    <format dxfId="218">
      <pivotArea dataOnly="0" labelOnly="1" grandRow="1" outline="0" fieldPosition="0"/>
    </format>
    <format dxfId="217">
      <pivotArea field="12" type="button" dataOnly="0" labelOnly="1" outline="0" axis="axisRow" fieldPosition="1"/>
    </format>
    <format dxfId="216">
      <pivotArea dataOnly="0" labelOnly="1" grandRow="1" outline="0" fieldPosition="0"/>
    </format>
    <format dxfId="215">
      <pivotArea field="12" type="button" dataOnly="0" labelOnly="1" outline="0" axis="axisRow" fieldPosition="1"/>
    </format>
    <format dxfId="214">
      <pivotArea dataOnly="0" labelOnly="1" outline="0" axis="axisValues" fieldPosition="0"/>
    </format>
    <format dxfId="213">
      <pivotArea dataOnly="0" labelOnly="1" outline="0" axis="axisValues" fieldPosition="0"/>
    </format>
    <format dxfId="212">
      <pivotArea field="12" type="button" dataOnly="0" labelOnly="1" outline="0" axis="axisRow" fieldPosition="1"/>
    </format>
    <format dxfId="211">
      <pivotArea dataOnly="0" labelOnly="1" outline="0" axis="axisValues" fieldPosition="0"/>
    </format>
    <format dxfId="210">
      <pivotArea dataOnly="0" labelOnly="1" outline="0" axis="axisValues" fieldPosition="0"/>
    </format>
    <format dxfId="209">
      <pivotArea field="12" type="button" dataOnly="0" labelOnly="1" outline="0" axis="axisRow" fieldPosition="1"/>
    </format>
    <format dxfId="208">
      <pivotArea dataOnly="0" labelOnly="1" outline="0" axis="axisValues" fieldPosition="0"/>
    </format>
    <format dxfId="207">
      <pivotArea dataOnly="0" labelOnly="1" outline="0" axis="axisValues" fieldPosition="0"/>
    </format>
    <format dxfId="206">
      <pivotArea dataOnly="0" labelOnly="1" outline="0" axis="axisValues" fieldPosition="0"/>
    </format>
    <format dxfId="205">
      <pivotArea dataOnly="0" labelOnly="1" outline="0" axis="axisValues" fieldPosition="0"/>
    </format>
    <format dxfId="204">
      <pivotArea dataOnly="0" labelOnly="1" outline="0" axis="axisValues" fieldPosition="0"/>
    </format>
    <format dxfId="203">
      <pivotArea dataOnly="0" labelOnly="1" outline="0" axis="axisValues" fieldPosition="0"/>
    </format>
    <format dxfId="202">
      <pivotArea dataOnly="0" labelOnly="1" outline="0" axis="axisValues" fieldPosition="0"/>
    </format>
    <format dxfId="201">
      <pivotArea dataOnly="0" labelOnly="1" outline="0" axis="axisValues" fieldPosition="0"/>
    </format>
    <format dxfId="200">
      <pivotArea dataOnly="0" labelOnly="1" outline="0" axis="axisValues" fieldPosition="0"/>
    </format>
    <format dxfId="199">
      <pivotArea dataOnly="0" labelOnly="1" outline="0" axis="axisValues" fieldPosition="0"/>
    </format>
    <format dxfId="198">
      <pivotArea dataOnly="0" labelOnly="1" outline="0" axis="axisValues" fieldPosition="0"/>
    </format>
    <format dxfId="197">
      <pivotArea dataOnly="0" labelOnly="1" outline="0" axis="axisValues" fieldPosition="0"/>
    </format>
    <format dxfId="196">
      <pivotArea dataOnly="0" labelOnly="1" outline="0" axis="axisValues" fieldPosition="0"/>
    </format>
    <format dxfId="195">
      <pivotArea dataOnly="0" labelOnly="1" outline="0" axis="axisValues" fieldPosition="0"/>
    </format>
    <format dxfId="194">
      <pivotArea dataOnly="0" labelOnly="1" outline="0" axis="axisValues" fieldPosition="0"/>
    </format>
    <format dxfId="193">
      <pivotArea dataOnly="0" labelOnly="1" outline="0" axis="axisValues" fieldPosition="0"/>
    </format>
    <format dxfId="192">
      <pivotArea dataOnly="0" labelOnly="1" outline="0" axis="axisValues" fieldPosition="0"/>
    </format>
    <format dxfId="191">
      <pivotArea dataOnly="0" labelOnly="1" outline="0" axis="axisValues" fieldPosition="0"/>
    </format>
    <format dxfId="190">
      <pivotArea dataOnly="0" labelOnly="1" outline="0" axis="axisValues" fieldPosition="0"/>
    </format>
    <format dxfId="189">
      <pivotArea dataOnly="0" labelOnly="1" outline="0" axis="axisValues" fieldPosition="0"/>
    </format>
  </formats>
  <conditionalFormats count="1">
    <conditionalFormat priority="1">
      <pivotAreas count="1">
        <pivotArea type="data" outline="0" collapsedLevelsAreSubtotals="1" fieldPosition="0">
          <references count="3">
            <reference field="4294967294" count="1" selected="0">
              <x v="0"/>
            </reference>
            <reference field="11" count="82"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reference>
            <reference field="12" count="61"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reference>
          </references>
        </pivotArea>
      </pivotAreas>
    </conditionalFormat>
  </conditionalFormats>
  <chartFormats count="1">
    <chartFormat chart="0"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3B29E19-E6B8-4193-B389-4B3B17482CDE}" name="TablaDinámica5" cacheId="10" applyNumberFormats="0" applyBorderFormats="0" applyFontFormats="0" applyPatternFormats="0" applyAlignmentFormats="0" applyWidthHeightFormats="1" dataCaption="Valores" updatedVersion="6" minRefreshableVersion="3" itemPrintTitles="1" createdVersion="6" indent="0" compact="0" compactData="0" gridDropZones="1" multipleFieldFilters="0" chartFormat="4">
  <location ref="A4:E11" firstHeaderRow="1" firstDataRow="2" firstDataCol="2" rowPageCount="2" colPageCount="1"/>
  <pivotFields count="98">
    <pivotField compact="0" outline="0" showAll="0"/>
    <pivotField compact="0" outline="0" showAll="0"/>
    <pivotField axis="axisRow" compact="0" outline="0" showAll="0" defaultSubtotal="0">
      <items count="5">
        <item x="0"/>
        <item x="4"/>
        <item x="2"/>
        <item x="1"/>
        <item x="3"/>
      </items>
    </pivotField>
    <pivotField axis="axisRow" compact="0" outline="0" showAll="0">
      <items count="6">
        <item x="1"/>
        <item x="0"/>
        <item x="4"/>
        <item x="3"/>
        <item x="2"/>
        <item t="default"/>
      </items>
    </pivotField>
    <pivotField compact="0" outline="0" showAll="0" defaultSubtotal="0"/>
    <pivotField compact="0" outline="0" showAll="0"/>
    <pivotField axis="axisPage" compact="0" outline="0" multipleItemSelectionAllowed="1" showAll="0">
      <items count="3">
        <item h="1" x="0"/>
        <item x="1"/>
        <item t="default"/>
      </items>
    </pivotField>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axis="axisPage" compact="0" outline="0" showAll="0" defaultSubtotal="0">
      <items count="13">
        <item m="1" x="10"/>
        <item x="0"/>
        <item x="1"/>
        <item x="5"/>
        <item m="1" x="11"/>
        <item x="2"/>
        <item x="6"/>
        <item x="3"/>
        <item x="4"/>
        <item x="9"/>
        <item m="1" x="12"/>
        <item x="7"/>
        <item x="8"/>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numFmtId="10" outline="0" showAll="0" defaultSubtotal="0"/>
    <pivotField dataField="1"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dragToRow="0" dragToCol="0" dragToPage="0" showAll="0" defaultSubtotal="0"/>
  </pivotFields>
  <rowFields count="2">
    <field x="2"/>
    <field x="3"/>
  </rowFields>
  <rowItems count="6">
    <i>
      <x/>
      <x v="1"/>
    </i>
    <i>
      <x v="1"/>
      <x v="2"/>
    </i>
    <i>
      <x v="2"/>
      <x v="4"/>
    </i>
    <i>
      <x v="3"/>
      <x/>
    </i>
    <i>
      <x v="4"/>
      <x v="3"/>
    </i>
    <i t="grand">
      <x/>
    </i>
  </rowItems>
  <colFields count="1">
    <field x="-2"/>
  </colFields>
  <colItems count="3">
    <i>
      <x/>
    </i>
    <i i="1">
      <x v="1"/>
    </i>
    <i i="2">
      <x v="2"/>
    </i>
  </colItems>
  <pageFields count="2">
    <pageField fld="45" hier="-1"/>
    <pageField fld="6" hier="-1"/>
  </pageFields>
  <dataFields count="3">
    <dataField name="Meta Objetivos PEI 2020" fld="47" baseField="0" baseItem="0" numFmtId="10"/>
    <dataField name="Avance Objetivos 2020" fld="79" baseField="0" baseItem="0" numFmtId="10"/>
    <dataField name="Cumplimiento por Objetivos" fld="97" baseField="0" baseItem="0" numFmtId="10"/>
  </dataFields>
  <formats count="13">
    <format dxfId="232">
      <pivotArea type="all" dataOnly="0" outline="0" fieldPosition="0"/>
    </format>
    <format dxfId="231">
      <pivotArea type="origin" dataOnly="0" labelOnly="1" outline="0" fieldPosition="0"/>
    </format>
    <format dxfId="230">
      <pivotArea outline="0" fieldPosition="0">
        <references count="1">
          <reference field="4294967294" count="1">
            <x v="0"/>
          </reference>
        </references>
      </pivotArea>
    </format>
    <format dxfId="229">
      <pivotArea outline="0" fieldPosition="0">
        <references count="1">
          <reference field="4294967294" count="1">
            <x v="1"/>
          </reference>
        </references>
      </pivotArea>
    </format>
    <format dxfId="228">
      <pivotArea field="2" type="button" dataOnly="0" labelOnly="1" outline="0" axis="axisRow" fieldPosition="0"/>
    </format>
    <format dxfId="227">
      <pivotArea field="3" type="button" dataOnly="0" labelOnly="1" outline="0" axis="axisRow" fieldPosition="1"/>
    </format>
    <format dxfId="226">
      <pivotArea dataOnly="0" labelOnly="1" outline="0" fieldPosition="0">
        <references count="1">
          <reference field="4294967294" count="3">
            <x v="0"/>
            <x v="1"/>
            <x v="2"/>
          </reference>
        </references>
      </pivotArea>
    </format>
    <format dxfId="225">
      <pivotArea field="2" type="button" dataOnly="0" labelOnly="1" outline="0" axis="axisRow" fieldPosition="0"/>
    </format>
    <format dxfId="224">
      <pivotArea field="3" type="button" dataOnly="0" labelOnly="1" outline="0" axis="axisRow" fieldPosition="1"/>
    </format>
    <format dxfId="223">
      <pivotArea dataOnly="0" labelOnly="1" outline="0" fieldPosition="0">
        <references count="1">
          <reference field="4294967294" count="3">
            <x v="0"/>
            <x v="1"/>
            <x v="2"/>
          </reference>
        </references>
      </pivotArea>
    </format>
    <format dxfId="222">
      <pivotArea field="2" type="button" dataOnly="0" labelOnly="1" outline="0" axis="axisRow" fieldPosition="0"/>
    </format>
    <format dxfId="221">
      <pivotArea field="3" type="button" dataOnly="0" labelOnly="1" outline="0" axis="axisRow" fieldPosition="1"/>
    </format>
    <format dxfId="22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600-000004000000}" name="TablaDinámica_v9" cacheId="1" applyNumberFormats="0" applyBorderFormats="0" applyFontFormats="0" applyPatternFormats="0" applyAlignmentFormats="0" applyWidthHeightFormats="1" dataCaption="Valores" updatedVersion="6" minRefreshableVersion="3" itemPrintTitles="1" createdVersion="6" indent="0" compact="0" compactData="0" multipleFieldFilters="0">
  <location ref="AF33:AH46" firstHeaderRow="1" firstDataRow="1" firstDataCol="2"/>
  <pivotFields count="99">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11">
        <item x="0"/>
        <item x="1"/>
        <item x="2"/>
        <item h="1" x="4"/>
        <item x="3"/>
        <item h="1" x="5"/>
        <item h="1" x="6"/>
        <item h="1" x="7"/>
        <item h="1" x="8"/>
        <item h="1" x="9"/>
        <item h="1" m="1" x="10"/>
      </items>
    </pivotField>
    <pivotField compact="0" outline="0" showAll="0"/>
    <pivotField compact="0" outline="0" showAll="0"/>
    <pivotField axis="axisRow" compact="0" outline="0" showAll="0">
      <items count="53">
        <item m="1" x="28"/>
        <item x="12"/>
        <item m="1" x="41"/>
        <item m="1" x="35"/>
        <item m="1" x="31"/>
        <item m="1" x="48"/>
        <item m="1" x="29"/>
        <item m="1" x="33"/>
        <item m="1" x="40"/>
        <item m="1" x="32"/>
        <item m="1" x="42"/>
        <item m="1" x="36"/>
        <item m="1" x="38"/>
        <item m="1" x="27"/>
        <item m="1" x="43"/>
        <item m="1" x="50"/>
        <item m="1" x="39"/>
        <item m="1" x="44"/>
        <item m="1" x="46"/>
        <item m="1" x="30"/>
        <item m="1" x="37"/>
        <item m="1" x="45"/>
        <item m="1" x="51"/>
        <item m="1" x="34"/>
        <item m="1" x="49"/>
        <item m="1" x="47"/>
        <item m="1" x="26"/>
        <item x="0"/>
        <item x="1"/>
        <item x="2"/>
        <item x="3"/>
        <item x="4"/>
        <item x="5"/>
        <item x="6"/>
        <item x="7"/>
        <item x="8"/>
        <item x="9"/>
        <item x="10"/>
        <item x="11"/>
        <item x="13"/>
        <item x="14"/>
        <item x="15"/>
        <item x="16"/>
        <item x="17"/>
        <item x="18"/>
        <item x="19"/>
        <item x="20"/>
        <item x="21"/>
        <item x="22"/>
        <item x="23"/>
        <item x="24"/>
        <item x="25"/>
        <item t="default"/>
      </items>
    </pivotField>
    <pivotField compact="0" outline="0" showAll="0" defaultSubtotal="0"/>
    <pivotField compact="0" outline="0" showAll="0" sortType="ascending">
      <items count="37">
        <item x="12"/>
        <item x="14"/>
        <item x="24"/>
        <item x="17"/>
        <item x="16"/>
        <item x="7"/>
        <item x="25"/>
        <item x="26"/>
        <item m="1" x="34"/>
        <item m="1" x="31"/>
        <item m="1" x="35"/>
        <item m="1" x="29"/>
        <item m="1" x="32"/>
        <item m="1" x="30"/>
        <item m="1" x="33"/>
        <item x="13"/>
        <item x="21"/>
        <item x="2"/>
        <item x="5"/>
        <item x="11"/>
        <item x="8"/>
        <item x="1"/>
        <item x="4"/>
        <item x="10"/>
        <item x="27"/>
        <item x="18"/>
        <item x="20"/>
        <item x="15"/>
        <item x="23"/>
        <item x="22"/>
        <item x="19"/>
        <item x="0"/>
        <item x="6"/>
        <item x="3"/>
        <item x="9"/>
        <item m="1" x="28"/>
        <item t="default"/>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numFmtId="17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dataField="1" compact="0" outline="0" showAll="0"/>
    <pivotField compact="0" numFmtId="171" outline="0" showAll="0"/>
    <pivotField compact="0" numFmtId="171"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s>
  <rowFields count="2">
    <field x="15"/>
    <field x="18"/>
  </rowFields>
  <rowItems count="13">
    <i>
      <x/>
      <x v="27"/>
    </i>
    <i r="1">
      <x v="28"/>
    </i>
    <i r="1">
      <x v="29"/>
    </i>
    <i>
      <x v="1"/>
      <x v="30"/>
    </i>
    <i r="1">
      <x v="31"/>
    </i>
    <i r="1">
      <x v="32"/>
    </i>
    <i>
      <x v="2"/>
      <x v="33"/>
    </i>
    <i r="1">
      <x v="34"/>
    </i>
    <i r="1">
      <x v="35"/>
    </i>
    <i>
      <x v="4"/>
      <x v="36"/>
    </i>
    <i r="1">
      <x v="37"/>
    </i>
    <i r="1">
      <x v="38"/>
    </i>
    <i t="grand">
      <x/>
    </i>
  </rowItems>
  <colItems count="1">
    <i/>
  </colItems>
  <dataFields count="1">
    <dataField name="Promedio de %_CUMPLIMIENTO_Corte" fld="78" subtotal="average" baseField="16" baseItem="2" numFmtId="10"/>
  </dataFields>
  <formats count="38">
    <format dxfId="270">
      <pivotArea field="20" type="button" dataOnly="0" labelOnly="1" outline="0"/>
    </format>
    <format dxfId="269">
      <pivotArea dataOnly="0" labelOnly="1" grandRow="1" outline="0" fieldPosition="0"/>
    </format>
    <format dxfId="268">
      <pivotArea field="20" type="button" dataOnly="0" labelOnly="1" outline="0"/>
    </format>
    <format dxfId="267">
      <pivotArea dataOnly="0" labelOnly="1" grandRow="1" outline="0" fieldPosition="0"/>
    </format>
    <format dxfId="266">
      <pivotArea grandRow="1" outline="0" collapsedLevelsAreSubtotals="1" fieldPosition="0"/>
    </format>
    <format dxfId="265">
      <pivotArea dataOnly="0" labelOnly="1" grandRow="1" outline="0" fieldPosition="0"/>
    </format>
    <format dxfId="264">
      <pivotArea grandRow="1" outline="0" collapsedLevelsAreSubtotals="1" fieldPosition="0"/>
    </format>
    <format dxfId="263">
      <pivotArea dataOnly="0" labelOnly="1" grandRow="1" outline="0" fieldPosition="0"/>
    </format>
    <format dxfId="262">
      <pivotArea grandRow="1" outline="0" collapsedLevelsAreSubtotals="1" fieldPosition="0"/>
    </format>
    <format dxfId="261">
      <pivotArea dataOnly="0" labelOnly="1" grandRow="1" outline="0" fieldPosition="0"/>
    </format>
    <format dxfId="260">
      <pivotArea dataOnly="0" labelOnly="1" grandRow="1" outline="0" fieldPosition="0"/>
    </format>
    <format dxfId="259">
      <pivotArea dataOnly="0" labelOnly="1" outline="0" fieldPosition="0">
        <references count="2">
          <reference field="15" count="1" selected="0">
            <x v="0"/>
          </reference>
          <reference field="18" count="3">
            <x v="2"/>
            <x v="7"/>
            <x v="11"/>
          </reference>
        </references>
      </pivotArea>
    </format>
    <format dxfId="258">
      <pivotArea dataOnly="0" labelOnly="1" outline="0" fieldPosition="0">
        <references count="2">
          <reference field="15" count="1" selected="0">
            <x v="1"/>
          </reference>
          <reference field="18" count="3">
            <x v="4"/>
            <x v="9"/>
            <x v="12"/>
          </reference>
        </references>
      </pivotArea>
    </format>
    <format dxfId="257">
      <pivotArea dataOnly="0" labelOnly="1" outline="0" fieldPosition="0">
        <references count="2">
          <reference field="15" count="1" selected="0">
            <x v="2"/>
          </reference>
          <reference field="18" count="3">
            <x v="3"/>
            <x v="8"/>
            <x v="19"/>
          </reference>
        </references>
      </pivotArea>
    </format>
    <format dxfId="256">
      <pivotArea dataOnly="0" labelOnly="1" outline="0" fieldPosition="0">
        <references count="2">
          <reference field="15" count="1" selected="0">
            <x v="4"/>
          </reference>
          <reference field="18" count="3">
            <x v="5"/>
            <x v="10"/>
            <x v="13"/>
          </reference>
        </references>
      </pivotArea>
    </format>
    <format dxfId="255">
      <pivotArea dataOnly="0" labelOnly="1" outline="0" fieldPosition="0">
        <references count="2">
          <reference field="15" count="1" selected="0">
            <x v="0"/>
          </reference>
          <reference field="18" count="3">
            <x v="2"/>
            <x v="7"/>
            <x v="11"/>
          </reference>
        </references>
      </pivotArea>
    </format>
    <format dxfId="254">
      <pivotArea dataOnly="0" labelOnly="1" outline="0" fieldPosition="0">
        <references count="2">
          <reference field="15" count="1" selected="0">
            <x v="1"/>
          </reference>
          <reference field="18" count="3">
            <x v="4"/>
            <x v="9"/>
            <x v="12"/>
          </reference>
        </references>
      </pivotArea>
    </format>
    <format dxfId="253">
      <pivotArea dataOnly="0" labelOnly="1" outline="0" fieldPosition="0">
        <references count="2">
          <reference field="15" count="1" selected="0">
            <x v="2"/>
          </reference>
          <reference field="18" count="3">
            <x v="3"/>
            <x v="8"/>
            <x v="19"/>
          </reference>
        </references>
      </pivotArea>
    </format>
    <format dxfId="252">
      <pivotArea dataOnly="0" labelOnly="1" outline="0" fieldPosition="0">
        <references count="2">
          <reference field="15" count="1" selected="0">
            <x v="4"/>
          </reference>
          <reference field="18" count="3">
            <x v="5"/>
            <x v="10"/>
            <x v="13"/>
          </reference>
        </references>
      </pivotArea>
    </format>
    <format dxfId="251">
      <pivotArea dataOnly="0" labelOnly="1" outline="0" fieldPosition="0">
        <references count="2">
          <reference field="15" count="1" selected="0">
            <x v="0"/>
          </reference>
          <reference field="18" count="3">
            <x v="2"/>
            <x v="7"/>
            <x v="11"/>
          </reference>
        </references>
      </pivotArea>
    </format>
    <format dxfId="250">
      <pivotArea dataOnly="0" labelOnly="1" outline="0" fieldPosition="0">
        <references count="2">
          <reference field="15" count="1" selected="0">
            <x v="1"/>
          </reference>
          <reference field="18" count="3">
            <x v="4"/>
            <x v="9"/>
            <x v="12"/>
          </reference>
        </references>
      </pivotArea>
    </format>
    <format dxfId="249">
      <pivotArea dataOnly="0" labelOnly="1" outline="0" fieldPosition="0">
        <references count="2">
          <reference field="15" count="1" selected="0">
            <x v="2"/>
          </reference>
          <reference field="18" count="3">
            <x v="3"/>
            <x v="8"/>
            <x v="19"/>
          </reference>
        </references>
      </pivotArea>
    </format>
    <format dxfId="248">
      <pivotArea dataOnly="0" labelOnly="1" outline="0" fieldPosition="0">
        <references count="2">
          <reference field="15" count="1" selected="0">
            <x v="4"/>
          </reference>
          <reference field="18" count="3">
            <x v="5"/>
            <x v="10"/>
            <x v="13"/>
          </reference>
        </references>
      </pivotArea>
    </format>
    <format dxfId="247">
      <pivotArea outline="0" collapsedLevelsAreSubtotals="1" fieldPosition="0">
        <references count="2">
          <reference field="15" count="0" selected="0"/>
          <reference field="18" count="12" selected="0">
            <x v="2"/>
            <x v="3"/>
            <x v="4"/>
            <x v="5"/>
            <x v="7"/>
            <x v="8"/>
            <x v="9"/>
            <x v="10"/>
            <x v="11"/>
            <x v="12"/>
            <x v="13"/>
            <x v="19"/>
          </reference>
        </references>
      </pivotArea>
    </format>
    <format dxfId="246">
      <pivotArea dataOnly="0" labelOnly="1" outline="0" fieldPosition="0">
        <references count="2">
          <reference field="15" count="1" selected="0">
            <x v="0"/>
          </reference>
          <reference field="18" count="3">
            <x v="2"/>
            <x v="7"/>
            <x v="11"/>
          </reference>
        </references>
      </pivotArea>
    </format>
    <format dxfId="245">
      <pivotArea dataOnly="0" labelOnly="1" outline="0" fieldPosition="0">
        <references count="2">
          <reference field="15" count="1" selected="0">
            <x v="1"/>
          </reference>
          <reference field="18" count="3">
            <x v="4"/>
            <x v="9"/>
            <x v="12"/>
          </reference>
        </references>
      </pivotArea>
    </format>
    <format dxfId="244">
      <pivotArea dataOnly="0" labelOnly="1" outline="0" fieldPosition="0">
        <references count="2">
          <reference field="15" count="1" selected="0">
            <x v="2"/>
          </reference>
          <reference field="18" count="3">
            <x v="3"/>
            <x v="8"/>
            <x v="19"/>
          </reference>
        </references>
      </pivotArea>
    </format>
    <format dxfId="243">
      <pivotArea dataOnly="0" labelOnly="1" outline="0" fieldPosition="0">
        <references count="2">
          <reference field="15" count="1" selected="0">
            <x v="4"/>
          </reference>
          <reference field="18" count="3">
            <x v="5"/>
            <x v="10"/>
            <x v="13"/>
          </reference>
        </references>
      </pivotArea>
    </format>
    <format dxfId="242">
      <pivotArea outline="0" collapsedLevelsAreSubtotals="1" fieldPosition="0">
        <references count="2">
          <reference field="15" count="0" selected="0"/>
          <reference field="18" count="12" selected="0">
            <x v="2"/>
            <x v="3"/>
            <x v="4"/>
            <x v="5"/>
            <x v="7"/>
            <x v="8"/>
            <x v="9"/>
            <x v="10"/>
            <x v="11"/>
            <x v="12"/>
            <x v="13"/>
            <x v="19"/>
          </reference>
        </references>
      </pivotArea>
    </format>
    <format dxfId="241">
      <pivotArea dataOnly="0" labelOnly="1" outline="0" fieldPosition="0">
        <references count="2">
          <reference field="15" count="1" selected="0">
            <x v="0"/>
          </reference>
          <reference field="18" count="3">
            <x v="2"/>
            <x v="7"/>
            <x v="11"/>
          </reference>
        </references>
      </pivotArea>
    </format>
    <format dxfId="240">
      <pivotArea dataOnly="0" labelOnly="1" outline="0" fieldPosition="0">
        <references count="2">
          <reference field="15" count="1" selected="0">
            <x v="1"/>
          </reference>
          <reference field="18" count="3">
            <x v="4"/>
            <x v="9"/>
            <x v="12"/>
          </reference>
        </references>
      </pivotArea>
    </format>
    <format dxfId="239">
      <pivotArea dataOnly="0" labelOnly="1" outline="0" fieldPosition="0">
        <references count="2">
          <reference field="15" count="1" selected="0">
            <x v="2"/>
          </reference>
          <reference field="18" count="3">
            <x v="3"/>
            <x v="8"/>
            <x v="19"/>
          </reference>
        </references>
      </pivotArea>
    </format>
    <format dxfId="238">
      <pivotArea dataOnly="0" labelOnly="1" outline="0" fieldPosition="0">
        <references count="2">
          <reference field="15" count="1" selected="0">
            <x v="4"/>
          </reference>
          <reference field="18" count="3">
            <x v="5"/>
            <x v="10"/>
            <x v="13"/>
          </reference>
        </references>
      </pivotArea>
    </format>
    <format dxfId="237">
      <pivotArea outline="0" collapsedLevelsAreSubtotals="1" fieldPosition="0">
        <references count="2">
          <reference field="15" count="0" selected="0"/>
          <reference field="18" count="12" selected="0">
            <x v="2"/>
            <x v="3"/>
            <x v="4"/>
            <x v="5"/>
            <x v="7"/>
            <x v="8"/>
            <x v="9"/>
            <x v="10"/>
            <x v="11"/>
            <x v="12"/>
            <x v="13"/>
            <x v="19"/>
          </reference>
        </references>
      </pivotArea>
    </format>
    <format dxfId="236">
      <pivotArea dataOnly="0" labelOnly="1" outline="0" fieldPosition="0">
        <references count="2">
          <reference field="15" count="1" selected="0">
            <x v="0"/>
          </reference>
          <reference field="18" count="3">
            <x v="2"/>
            <x v="7"/>
            <x v="11"/>
          </reference>
        </references>
      </pivotArea>
    </format>
    <format dxfId="235">
      <pivotArea dataOnly="0" labelOnly="1" outline="0" fieldPosition="0">
        <references count="2">
          <reference field="15" count="1" selected="0">
            <x v="1"/>
          </reference>
          <reference field="18" count="3">
            <x v="4"/>
            <x v="9"/>
            <x v="12"/>
          </reference>
        </references>
      </pivotArea>
    </format>
    <format dxfId="234">
      <pivotArea dataOnly="0" labelOnly="1" outline="0" fieldPosition="0">
        <references count="2">
          <reference field="15" count="1" selected="0">
            <x v="2"/>
          </reference>
          <reference field="18" count="3">
            <x v="3"/>
            <x v="8"/>
            <x v="19"/>
          </reference>
        </references>
      </pivotArea>
    </format>
    <format dxfId="233">
      <pivotArea dataOnly="0" labelOnly="1" outline="0" fieldPosition="0">
        <references count="2">
          <reference field="15" count="1" selected="0">
            <x v="4"/>
          </reference>
          <reference field="18" count="3">
            <x v="5"/>
            <x v="10"/>
            <x v="13"/>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0000000}" name="Tabla_PEI_2019_Proyectos" displayName="Tabla_PEI_2019_Proyectos" ref="A1:E11" totalsRowShown="0" tableBorderDxfId="141">
  <autoFilter ref="A1:E11" xr:uid="{00000000-0009-0000-0100-00000A000000}"/>
  <tableColumns count="5">
    <tableColumn id="1" xr3:uid="{00000000-0010-0000-0000-000001000000}" name="COD_PEI_Pr" dataDxfId="140"/>
    <tableColumn id="2" xr3:uid="{00000000-0010-0000-0000-000002000000}" name="COD_OE_PEI" dataDxfId="139"/>
    <tableColumn id="3" xr3:uid="{00000000-0010-0000-0000-000003000000}" name="OBJETIVOS_ESTRATEGICOS_PEI" dataDxfId="138"/>
    <tableColumn id="4" xr3:uid="{00000000-0010-0000-0000-000004000000}" name="COD_PEI_PROYECTO" dataDxfId="137"/>
    <tableColumn id="5" xr3:uid="{00000000-0010-0000-0000-000005000000}" name="PEI_PROYECTO" dataDxfId="13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9000000}" name="Tabla_Periodo_Año" displayName="Tabla_Periodo_Año" ref="A1:B13" totalsRowShown="0">
  <autoFilter ref="A1:B13" xr:uid="{00000000-0009-0000-0100-000002000000}"/>
  <tableColumns count="2">
    <tableColumn id="1" xr3:uid="{00000000-0010-0000-0900-000001000000}" name="Columna1"/>
    <tableColumn id="2" xr3:uid="{00000000-0010-0000-0900-000002000000}" name="Columna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A000000}" name="Tabla1" displayName="Tabla1" ref="A6:J18" totalsRowShown="0">
  <autoFilter ref="A6:J18" xr:uid="{00000000-0009-0000-0100-000008000000}"/>
  <tableColumns count="10">
    <tableColumn id="1" xr3:uid="{00000000-0010-0000-0A00-000001000000}" name="Etiquetas de fila"/>
    <tableColumn id="2" xr3:uid="{00000000-0010-0000-0A00-000002000000}" name="Suma de Valor total estimado" dataDxfId="8" dataCellStyle="Moneda [0]"/>
    <tableColumn id="3" xr3:uid="{00000000-0010-0000-0A00-000003000000}" name="Suma de Valor estimado en la vigencia actual" dataDxfId="7" dataCellStyle="Moneda [0]"/>
    <tableColumn id="4" xr3:uid="{00000000-0010-0000-0A00-000004000000}" name="Suma de Valor total estimado2" dataDxfId="6" dataCellStyle="Moneda [0]"/>
    <tableColumn id="5" xr3:uid="{00000000-0010-0000-0A00-000005000000}" name="Suma de Valor estimado en la vigencia actual3" dataDxfId="5" dataCellStyle="Moneda [0]"/>
    <tableColumn id="6" xr3:uid="{00000000-0010-0000-0A00-000006000000}" name="Vr_Estimado (Mill.)" dataDxfId="4" dataCellStyle="Moneda [0]">
      <calculatedColumnFormula>+D7/1000000</calculatedColumnFormula>
    </tableColumn>
    <tableColumn id="7" xr3:uid="{00000000-0010-0000-0A00-000007000000}" name="Vr_Estimado_Vigencia (Mill.)" dataDxfId="3" dataCellStyle="Moneda [0]">
      <calculatedColumnFormula>+E7/1000000</calculatedColumnFormula>
    </tableColumn>
    <tableColumn id="8" xr3:uid="{00000000-0010-0000-0A00-000008000000}" name="%_Cumplimiento_Ejecución" dataDxfId="2">
      <calculatedColumnFormula>+G7/F7</calculatedColumnFormula>
    </tableColumn>
    <tableColumn id="9" xr3:uid="{00000000-0010-0000-0A00-000009000000}" name="Val_Variación_Periodo_v1" dataDxfId="1">
      <calculatedColumnFormula>+B7-D7</calculatedColumnFormula>
    </tableColumn>
    <tableColumn id="10" xr3:uid="{00000000-0010-0000-0A00-00000A000000}" name="Val_Variación_Periodo_v2" dataDxfId="0">
      <calculatedColumnFormula>+C7-E7</calculatedColumnFormula>
    </tableColumn>
  </tableColumns>
  <tableStyleInfo name="TableStyleMedium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Lider_Dependencias" displayName="Lider_Dependencias" ref="I1:J30" totalsRowShown="0" headerRowDxfId="132" dataDxfId="131" tableBorderDxfId="130">
  <tableColumns count="2">
    <tableColumn id="1" xr3:uid="{00000000-0010-0000-0400-000001000000}" name="LIDER_DEPENDENCIA" dataDxfId="129"/>
    <tableColumn id="2" xr3:uid="{00000000-0010-0000-0400-000002000000}" name="DEPENDENCIA"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_DEP_OAP_2019" displayName="Tabla_DEP_OAP_2019" ref="A1:F30" totalsRowShown="0" headerRowDxfId="97" dataDxfId="96" tableBorderDxfId="95">
  <autoFilter ref="A1:F30" xr:uid="{00000000-0009-0000-0100-000003000000}"/>
  <tableColumns count="6">
    <tableColumn id="1" xr3:uid="{00000000-0010-0000-0100-000001000000}" name="COD_DEPENDENCIA" dataDxfId="94"/>
    <tableColumn id="2" xr3:uid="{00000000-0010-0000-0100-000002000000}" name="DEPENDENCIA" dataDxfId="93"/>
    <tableColumn id="6" xr3:uid="{E64E2F0C-A656-4963-8162-B08108D94DFA}" name="COD_GRUPO_DEPENDENCIA" dataDxfId="92"/>
    <tableColumn id="3" xr3:uid="{00000000-0010-0000-0100-000003000000}" name="GRUPO_DEPENDENCIA" dataDxfId="91"/>
    <tableColumn id="4" xr3:uid="{00000000-0010-0000-0100-000004000000}" name="COD_LIDER_DEPENDENCIA" dataDxfId="90"/>
    <tableColumn id="5" xr3:uid="{00000000-0010-0000-0100-000005000000}" name="LIDER_DEPENDENCIA" dataDxfId="8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PES_2019_SIT" displayName="PES_2019_SIT" ref="A12:Q16" totalsRowShown="0" headerRowDxfId="85">
  <autoFilter ref="A12:Q16" xr:uid="{00000000-0009-0000-0100-000005000000}"/>
  <tableColumns count="17">
    <tableColumn id="1" xr3:uid="{00000000-0010-0000-0200-000001000000}" name="COD_PND" dataDxfId="84"/>
    <tableColumn id="2" xr3:uid="{00000000-0010-0000-0200-000002000000}" name="PACTO PLAN NACIONAL DE DESARROLLO"/>
    <tableColumn id="3" xr3:uid="{00000000-0010-0000-0200-000003000000}" name="LÍNEA "/>
    <tableColumn id="4" xr3:uid="{00000000-0010-0000-0200-000004000000}" name="ESTRATEGIA"/>
    <tableColumn id="5" xr3:uid="{00000000-0010-0000-0200-000005000000}" name="METAS/ PRODUCTOS"/>
    <tableColumn id="6" xr3:uid="{00000000-0010-0000-0200-000006000000}" name="ENTIDAD RESPONSABLE" dataDxfId="83"/>
    <tableColumn id="7" xr3:uid="{00000000-0010-0000-0200-000007000000}" name="UNIDAD" dataDxfId="82"/>
    <tableColumn id="8" xr3:uid="{00000000-0010-0000-0200-000008000000}" name="LB"/>
    <tableColumn id="9" xr3:uid="{00000000-0010-0000-0200-000009000000}" name="AÑO 1"/>
    <tableColumn id="10" xr3:uid="{00000000-0010-0000-0200-00000A000000}" name="AÑO 2"/>
    <tableColumn id="11" xr3:uid="{00000000-0010-0000-0200-00000B000000}" name="AÑO 3"/>
    <tableColumn id="12" xr3:uid="{00000000-0010-0000-0200-00000C000000}" name="AÑO 4"/>
    <tableColumn id="13" xr3:uid="{00000000-0010-0000-0200-00000D000000}" name="CUATRIENIO"/>
    <tableColumn id="14" xr3:uid="{00000000-0010-0000-0200-00000E000000}" name="COD_ODS" dataDxfId="81"/>
    <tableColumn id="15" xr3:uid="{00000000-0010-0000-0200-00000F000000}" name="ODS"/>
    <tableColumn id="16" xr3:uid="{00000000-0010-0000-0200-000010000000}" name="DIMENSIÓN MODELO INTEGRADO DE PLANEACIÓN Y GESTIÓN"/>
    <tableColumn id="17" xr3:uid="{00000000-0010-0000-0200-000011000000}" name="POLITICA_x000a_MODELO INTEGRADO DE PLANEACIÓN Y GESTIÓ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Tabla_Planes_2019" displayName="Tabla_Planes_2019" ref="A1:E29" totalsRowShown="0" tableBorderDxfId="74">
  <autoFilter ref="A1:E29" xr:uid="{00000000-0009-0000-0100-00000E000000}"/>
  <tableColumns count="5">
    <tableColumn id="1" xr3:uid="{00000000-0010-0000-0300-000001000000}" name="COD_PLAN_OAP" dataDxfId="73"/>
    <tableColumn id="2" xr3:uid="{00000000-0010-0000-0300-000002000000}" name="PEI_PROYECTO" dataDxfId="72"/>
    <tableColumn id="3" xr3:uid="{00000000-0010-0000-0300-000003000000}" name="PAI_PLANES_INSTITUCIONALES" dataDxfId="71"/>
    <tableColumn id="4" xr3:uid="{00000000-0010-0000-0300-000004000000}" name="COMPONENTES" dataDxfId="70"/>
    <tableColumn id="5" xr3:uid="{00000000-0010-0000-0300-000005000000}" name="Columna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la_Estado_Meta_OAP_2019" displayName="Tabla_Estado_Meta_OAP_2019" ref="A1:C6" totalsRowShown="0">
  <autoFilter ref="A1:C6" xr:uid="{00000000-0009-0000-0100-000001000000}"/>
  <tableColumns count="3">
    <tableColumn id="1" xr3:uid="{00000000-0010-0000-0500-000001000000}" name="%_INDICADOR_INICIAL" dataCellStyle="Porcentaje"/>
    <tableColumn id="2" xr3:uid="{00000000-0010-0000-0500-000002000000}" name="%_INDICADOR_FINAL" dataCellStyle="Porcentaje"/>
    <tableColumn id="3" xr3:uid="{00000000-0010-0000-0500-000003000000}" name="ESTADO_Met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_PEI_2019_OE" displayName="Tabla_PEI_2019_OE" ref="A1:B6" totalsRowShown="0">
  <autoFilter ref="A1:B6" xr:uid="{00000000-0009-0000-0100-000007000000}"/>
  <tableColumns count="2">
    <tableColumn id="1" xr3:uid="{00000000-0010-0000-0600-000001000000}" name="COD_OBJETIVOS_ESTRATEGICOS_PEI" dataDxfId="69"/>
    <tableColumn id="2" xr3:uid="{00000000-0010-0000-0600-000002000000}" name="OBJETIVOS_ESTRATEGICOS_PEI" dataDxfId="6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7000000}" name="Tabla_MIPG_2019_Dim" displayName="Tabla_MIPG_2019_Dim" ref="A1:C17" totalsRowShown="0" headerRowDxfId="67" dataDxfId="66" headerRowCellStyle="Porcentaje">
  <autoFilter ref="A1:C17" xr:uid="{00000000-0009-0000-0100-00000F000000}"/>
  <tableColumns count="3">
    <tableColumn id="1" xr3:uid="{00000000-0010-0000-0700-000001000000}" name="COD_MIPG" dataDxfId="65"/>
    <tableColumn id="2" xr3:uid="{00000000-0010-0000-0700-000002000000}" name="DIMENSION_MIPG" dataDxfId="64"/>
    <tableColumn id="3" xr3:uid="{00000000-0010-0000-0700-000003000000}" name="POLITICA_DIMENSION_MIPG" dataDxfId="6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a_TipoDEP_2019" displayName="Tabla_TipoDEP_2019" ref="A1:B3" totalsRowShown="0">
  <autoFilter ref="A1:B3" xr:uid="{00000000-0009-0000-0100-000011000000}"/>
  <tableColumns count="2">
    <tableColumn id="1" xr3:uid="{00000000-0010-0000-0800-000001000000}" name="Cod_Tdep"/>
    <tableColumn id="2" xr3:uid="{00000000-0010-0000-0800-000002000000}" name="TIPO_DEPENDENCIA" dataDxfId="6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9.xml"/><Relationship Id="rId1" Type="http://schemas.openxmlformats.org/officeDocument/2006/relationships/pivotTable" Target="../pivotTables/pivotTable18.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21.xml"/><Relationship Id="rId1" Type="http://schemas.openxmlformats.org/officeDocument/2006/relationships/pivotTable" Target="../pivotTables/pivotTable20.xml"/><Relationship Id="rId4"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hyperlink" Target="mailto:margaretfurnieles@supertransporte.gov.co" TargetMode="External"/><Relationship Id="rId13" Type="http://schemas.openxmlformats.org/officeDocument/2006/relationships/hyperlink" Target="mailto:margaretfurnieles@supertransporte.gov.co" TargetMode="External"/><Relationship Id="rId18" Type="http://schemas.openxmlformats.org/officeDocument/2006/relationships/hyperlink" Target="mailto:deisyortiz@supertransporte.gov.co" TargetMode="External"/><Relationship Id="rId3" Type="http://schemas.openxmlformats.org/officeDocument/2006/relationships/hyperlink" Target="mailto:margaretfurnieles@supertransporte.gov.co" TargetMode="External"/><Relationship Id="rId7" Type="http://schemas.openxmlformats.org/officeDocument/2006/relationships/hyperlink" Target="mailto:margaretfurnieles@supertransporte.gov.co" TargetMode="External"/><Relationship Id="rId12" Type="http://schemas.openxmlformats.org/officeDocument/2006/relationships/hyperlink" Target="mailto:margaretfurnieles@supertransporte.gov.co" TargetMode="External"/><Relationship Id="rId17" Type="http://schemas.openxmlformats.org/officeDocument/2006/relationships/hyperlink" Target="mailto:margaretfurnieles@supertransporte.gov.co" TargetMode="External"/><Relationship Id="rId2" Type="http://schemas.openxmlformats.org/officeDocument/2006/relationships/hyperlink" Target="mailto:margaretfurnieles@supertransporte.gov.co" TargetMode="External"/><Relationship Id="rId16" Type="http://schemas.openxmlformats.org/officeDocument/2006/relationships/hyperlink" Target="mailto:margaretfurnieles@supertransporte.gov.co" TargetMode="External"/><Relationship Id="rId20" Type="http://schemas.openxmlformats.org/officeDocument/2006/relationships/printerSettings" Target="../printerSettings/printerSettings3.bin"/><Relationship Id="rId1" Type="http://schemas.openxmlformats.org/officeDocument/2006/relationships/pivotTable" Target="../pivotTables/pivotTable3.xml"/><Relationship Id="rId6" Type="http://schemas.openxmlformats.org/officeDocument/2006/relationships/hyperlink" Target="https://www.supertransporte.gov.co/index.php/delegada-para-la-proteccion-de-usuarios/" TargetMode="External"/><Relationship Id="rId11" Type="http://schemas.openxmlformats.org/officeDocument/2006/relationships/hyperlink" Target="mailto:margaretfurnieles@supertransporte.gov.co" TargetMode="External"/><Relationship Id="rId5" Type="http://schemas.openxmlformats.org/officeDocument/2006/relationships/hyperlink" Target="mailto:margaretfurnieles@supertransporte.gov.co" TargetMode="External"/><Relationship Id="rId15" Type="http://schemas.openxmlformats.org/officeDocument/2006/relationships/hyperlink" Target="mailto:margaretfurnieles@supertransporte.gov.co" TargetMode="External"/><Relationship Id="rId10" Type="http://schemas.openxmlformats.org/officeDocument/2006/relationships/hyperlink" Target="mailto:margaretfurnieles@supertransporte.gov.co" TargetMode="External"/><Relationship Id="rId19" Type="http://schemas.openxmlformats.org/officeDocument/2006/relationships/hyperlink" Target="mailto:deisyortiz@supertransporte.gov.co" TargetMode="External"/><Relationship Id="rId4" Type="http://schemas.openxmlformats.org/officeDocument/2006/relationships/hyperlink" Target="mailto:margaretfurnieles@supertransporte.gov.co" TargetMode="External"/><Relationship Id="rId9" Type="http://schemas.openxmlformats.org/officeDocument/2006/relationships/hyperlink" Target="mailto:margaretfurnieles@supertransporte.gov.co" TargetMode="External"/><Relationship Id="rId14" Type="http://schemas.openxmlformats.org/officeDocument/2006/relationships/hyperlink" Target="mailto:margaretfurnieles@supertransporte.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rinterSettings" Target="../printerSettings/printerSettings6.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4">
    <tabColor rgb="FF356D48"/>
  </sheetPr>
  <dimension ref="A1:U541"/>
  <sheetViews>
    <sheetView showGridLines="0" showRowColHeaders="0" showRuler="0" showWhiteSpace="0" view="pageLayout" zoomScale="70" zoomScaleNormal="55" zoomScaleSheetLayoutView="55" zoomScalePageLayoutView="70" workbookViewId="0">
      <selection activeCell="H28" sqref="H28"/>
    </sheetView>
  </sheetViews>
  <sheetFormatPr baseColWidth="10" defaultColWidth="0.85546875" defaultRowHeight="15" x14ac:dyDescent="0.25"/>
  <cols>
    <col min="1" max="1" width="8" style="545" customWidth="1"/>
    <col min="2" max="2" width="12.5703125" style="545" customWidth="1"/>
    <col min="3" max="3" width="57.7109375" style="546" customWidth="1"/>
    <col min="4" max="4" width="38.5703125" style="545" customWidth="1"/>
    <col min="5" max="5" width="64" style="547" customWidth="1"/>
    <col min="6" max="6" width="9.42578125" style="545" customWidth="1"/>
    <col min="7" max="7" width="14" style="545" customWidth="1"/>
    <col min="8" max="8" width="45.42578125" style="570" customWidth="1"/>
    <col min="9" max="9" width="32.85546875" style="545" customWidth="1"/>
    <col min="10" max="10" width="8.42578125" style="545" customWidth="1"/>
    <col min="11" max="11" width="15" style="545" customWidth="1"/>
    <col min="12" max="12" width="2.7109375" style="545" customWidth="1"/>
    <col min="13" max="13" width="15.7109375" style="545" customWidth="1"/>
    <col min="14" max="14" width="34.7109375" style="547" customWidth="1"/>
    <col min="15" max="15" width="46.140625" style="545" customWidth="1"/>
    <col min="16" max="16" width="58.42578125" style="545" customWidth="1"/>
    <col min="17" max="17" width="13.5703125" style="545" customWidth="1"/>
    <col min="18" max="18" width="73.5703125" style="580" customWidth="1"/>
    <col min="19" max="19" width="15.7109375" style="545" customWidth="1"/>
    <col min="20" max="20" width="19.28515625" style="545" customWidth="1"/>
    <col min="21" max="21" width="14.42578125" style="545" customWidth="1"/>
    <col min="22" max="16384" width="0.85546875" style="545"/>
  </cols>
  <sheetData>
    <row r="1" spans="1:13" x14ac:dyDescent="0.25">
      <c r="A1" s="527" t="e">
        <f>SUM(#REF!)</f>
        <v>#REF!</v>
      </c>
      <c r="E1" s="545"/>
      <c r="G1" s="546"/>
      <c r="I1" s="546"/>
      <c r="J1" s="546"/>
      <c r="K1" s="546"/>
      <c r="L1" s="546"/>
      <c r="M1" s="546"/>
    </row>
    <row r="2" spans="1:13" x14ac:dyDescent="0.25">
      <c r="A2" s="539" t="e">
        <f>AVERAGE(#REF!)</f>
        <v>#REF!</v>
      </c>
      <c r="E2" s="545"/>
      <c r="G2" s="546"/>
      <c r="I2" s="546"/>
      <c r="J2" s="546"/>
      <c r="K2" s="546"/>
      <c r="L2" s="546"/>
      <c r="M2" s="546"/>
    </row>
    <row r="3" spans="1:13" x14ac:dyDescent="0.25">
      <c r="A3" s="527" t="e">
        <f>SUM(#REF!)</f>
        <v>#REF!</v>
      </c>
      <c r="E3" s="545"/>
      <c r="G3" s="546"/>
      <c r="I3" s="546"/>
      <c r="J3" s="546"/>
      <c r="K3" s="546"/>
      <c r="L3" s="546"/>
      <c r="M3" s="546"/>
    </row>
    <row r="4" spans="1:13" hidden="1" x14ac:dyDescent="0.25"/>
    <row r="6" spans="1:13" ht="36" x14ac:dyDescent="0.25">
      <c r="A6" s="525"/>
    </row>
    <row r="7" spans="1:13" ht="36" x14ac:dyDescent="0.25">
      <c r="A7" s="525"/>
      <c r="H7" s="546"/>
    </row>
    <row r="8" spans="1:13" ht="36" x14ac:dyDescent="0.25">
      <c r="A8" s="525"/>
      <c r="H8" s="546"/>
    </row>
    <row r="9" spans="1:13" ht="19.5" customHeight="1" x14ac:dyDescent="0.25">
      <c r="A9" s="525"/>
      <c r="H9" s="546"/>
    </row>
    <row r="10" spans="1:13" ht="11.25" customHeight="1" x14ac:dyDescent="0.25">
      <c r="A10" s="525"/>
      <c r="H10" s="546"/>
    </row>
    <row r="11" spans="1:13" ht="11.25" customHeight="1" x14ac:dyDescent="0.25">
      <c r="A11" s="525"/>
      <c r="H11" s="546"/>
    </row>
    <row r="12" spans="1:13" x14ac:dyDescent="0.25">
      <c r="A12" s="547"/>
      <c r="B12" s="547"/>
      <c r="H12" s="546"/>
    </row>
    <row r="13" spans="1:13" x14ac:dyDescent="0.25">
      <c r="D13"/>
      <c r="E13"/>
      <c r="F13"/>
      <c r="H13" s="545"/>
    </row>
    <row r="14" spans="1:13" x14ac:dyDescent="0.25">
      <c r="D14"/>
      <c r="E14"/>
      <c r="F14"/>
    </row>
    <row r="15" spans="1:13" x14ac:dyDescent="0.25">
      <c r="D15"/>
      <c r="E15"/>
      <c r="F15"/>
      <c r="H15" s="545"/>
    </row>
    <row r="16" spans="1:13" x14ac:dyDescent="0.25">
      <c r="D16"/>
      <c r="E16"/>
      <c r="F16"/>
      <c r="H16" s="545"/>
    </row>
    <row r="17" spans="2:21" x14ac:dyDescent="0.25">
      <c r="D17"/>
      <c r="E17"/>
      <c r="F17"/>
      <c r="H17" s="545"/>
    </row>
    <row r="18" spans="2:21" x14ac:dyDescent="0.25">
      <c r="D18"/>
      <c r="E18"/>
      <c r="F18"/>
      <c r="H18" s="545"/>
    </row>
    <row r="19" spans="2:21" x14ac:dyDescent="0.25">
      <c r="D19"/>
      <c r="E19"/>
      <c r="F19"/>
      <c r="H19" s="545"/>
    </row>
    <row r="20" spans="2:21" x14ac:dyDescent="0.25">
      <c r="D20"/>
      <c r="E20"/>
      <c r="F20"/>
      <c r="H20" s="545"/>
    </row>
    <row r="21" spans="2:21" x14ac:dyDescent="0.25">
      <c r="D21"/>
      <c r="E21"/>
      <c r="F21"/>
      <c r="H21" s="545"/>
    </row>
    <row r="22" spans="2:21" x14ac:dyDescent="0.25">
      <c r="H22" s="545"/>
    </row>
    <row r="23" spans="2:21" x14ac:dyDescent="0.25">
      <c r="H23" s="545"/>
    </row>
    <row r="24" spans="2:21" x14ac:dyDescent="0.25">
      <c r="H24" s="545"/>
    </row>
    <row r="25" spans="2:21" x14ac:dyDescent="0.25">
      <c r="H25" s="545"/>
    </row>
    <row r="26" spans="2:21" x14ac:dyDescent="0.25">
      <c r="H26" s="545"/>
    </row>
    <row r="28" spans="2:21" ht="43.5" customHeight="1" x14ac:dyDescent="0.25">
      <c r="N28" s="545"/>
    </row>
    <row r="29" spans="2:21" s="547" customFormat="1" x14ac:dyDescent="0.25">
      <c r="B29" s="827" t="s">
        <v>2009</v>
      </c>
      <c r="C29" s="827"/>
      <c r="D29" s="827"/>
      <c r="H29" s="546"/>
      <c r="K29" s="545"/>
      <c r="M29" s="545"/>
      <c r="N29" s="545"/>
      <c r="O29" s="545"/>
      <c r="P29" s="545"/>
      <c r="Q29" s="545"/>
      <c r="U29" s="545"/>
    </row>
    <row r="30" spans="2:21" x14ac:dyDescent="0.25">
      <c r="E30" s="545"/>
      <c r="N30" s="545"/>
    </row>
    <row r="31" spans="2:21" ht="30" x14ac:dyDescent="0.25">
      <c r="B31" s="579" t="s">
        <v>1</v>
      </c>
      <c r="C31" s="579" t="s">
        <v>61</v>
      </c>
      <c r="D31" s="85" t="s">
        <v>1873</v>
      </c>
      <c r="E31" s="545"/>
      <c r="R31" s="546"/>
    </row>
    <row r="32" spans="2:21" ht="42" x14ac:dyDescent="0.35">
      <c r="B32" s="534" t="s">
        <v>30</v>
      </c>
      <c r="C32" s="576" t="s">
        <v>704</v>
      </c>
      <c r="D32" s="536">
        <v>0.69767441860465118</v>
      </c>
      <c r="E32" s="545"/>
      <c r="R32" s="546"/>
    </row>
    <row r="33" spans="1:18" ht="21" x14ac:dyDescent="0.35">
      <c r="B33" s="534" t="s">
        <v>34</v>
      </c>
      <c r="C33" s="576" t="s">
        <v>706</v>
      </c>
      <c r="D33" s="536">
        <v>0.68888888888888888</v>
      </c>
      <c r="E33" s="545"/>
      <c r="H33" s="545"/>
      <c r="R33" s="546"/>
    </row>
    <row r="34" spans="1:18" ht="21" x14ac:dyDescent="0.35">
      <c r="B34" s="534" t="s">
        <v>37</v>
      </c>
      <c r="C34" s="576" t="s">
        <v>707</v>
      </c>
      <c r="D34" s="536">
        <v>0.7523173896922507</v>
      </c>
      <c r="R34" s="546"/>
    </row>
    <row r="35" spans="1:18" ht="21" x14ac:dyDescent="0.35">
      <c r="B35" s="534" t="s">
        <v>40</v>
      </c>
      <c r="C35" s="576" t="s">
        <v>702</v>
      </c>
      <c r="D35" s="536">
        <v>0.7142857142857143</v>
      </c>
      <c r="H35" s="545"/>
      <c r="R35" s="546"/>
    </row>
    <row r="36" spans="1:18" ht="42" x14ac:dyDescent="0.35">
      <c r="B36" s="534" t="s">
        <v>41</v>
      </c>
      <c r="C36" s="576" t="s">
        <v>708</v>
      </c>
      <c r="D36" s="536">
        <v>0.72856606446826755</v>
      </c>
      <c r="H36" s="545"/>
      <c r="R36" s="546"/>
    </row>
    <row r="37" spans="1:18" ht="21" x14ac:dyDescent="0.35">
      <c r="B37" s="534" t="s">
        <v>42</v>
      </c>
      <c r="C37" s="576" t="s">
        <v>711</v>
      </c>
      <c r="D37" s="536">
        <v>0.65724609045651949</v>
      </c>
      <c r="R37" s="546"/>
    </row>
    <row r="38" spans="1:18" ht="21" x14ac:dyDescent="0.35">
      <c r="B38" s="534" t="s">
        <v>43</v>
      </c>
      <c r="C38" s="576" t="s">
        <v>709</v>
      </c>
      <c r="D38" s="536">
        <v>0.2765858907699203</v>
      </c>
      <c r="E38" s="545"/>
      <c r="H38" s="545"/>
      <c r="R38" s="546"/>
    </row>
    <row r="39" spans="1:18" ht="21" x14ac:dyDescent="0.35">
      <c r="B39" s="534" t="s">
        <v>44</v>
      </c>
      <c r="C39" s="576" t="s">
        <v>633</v>
      </c>
      <c r="D39" s="536">
        <v>1</v>
      </c>
      <c r="H39" s="545"/>
      <c r="R39" s="546"/>
    </row>
    <row r="40" spans="1:18" ht="42" x14ac:dyDescent="0.35">
      <c r="B40" s="534" t="s">
        <v>46</v>
      </c>
      <c r="C40" s="576" t="s">
        <v>710</v>
      </c>
      <c r="D40" s="536">
        <v>0.10810810810810811</v>
      </c>
      <c r="E40" s="545"/>
      <c r="G40"/>
      <c r="H40" s="545"/>
      <c r="R40" s="546"/>
    </row>
    <row r="41" spans="1:18" ht="21" x14ac:dyDescent="0.35">
      <c r="B41" s="534" t="s">
        <v>5</v>
      </c>
      <c r="C41" s="576" t="s">
        <v>634</v>
      </c>
      <c r="D41" s="536">
        <v>0.58728769753390886</v>
      </c>
      <c r="E41" s="545"/>
      <c r="G41"/>
      <c r="H41" s="545"/>
      <c r="R41" s="546"/>
    </row>
    <row r="42" spans="1:18" ht="21" x14ac:dyDescent="0.35">
      <c r="B42" s="535" t="s">
        <v>24</v>
      </c>
      <c r="C42" s="535"/>
      <c r="D42" s="536">
        <v>0.58505418315035007</v>
      </c>
      <c r="E42" s="545"/>
      <c r="G42"/>
      <c r="H42" s="545"/>
      <c r="R42" s="546"/>
    </row>
    <row r="43" spans="1:18" x14ac:dyDescent="0.25">
      <c r="B43"/>
      <c r="C43"/>
      <c r="D43"/>
      <c r="E43"/>
      <c r="F43"/>
      <c r="G43"/>
      <c r="H43" s="545"/>
      <c r="R43" s="546"/>
    </row>
    <row r="44" spans="1:18" x14ac:dyDescent="0.25">
      <c r="D44"/>
      <c r="E44"/>
      <c r="F44"/>
      <c r="G44"/>
      <c r="H44" s="545"/>
      <c r="R44" s="546"/>
    </row>
    <row r="45" spans="1:18" x14ac:dyDescent="0.25">
      <c r="D45"/>
      <c r="E45"/>
      <c r="F45"/>
      <c r="G45"/>
      <c r="H45" s="545"/>
      <c r="N45" s="545"/>
      <c r="R45" s="546"/>
    </row>
    <row r="46" spans="1:18" x14ac:dyDescent="0.25">
      <c r="D46"/>
      <c r="E46"/>
      <c r="F46"/>
      <c r="G46"/>
      <c r="H46" s="545"/>
      <c r="N46" s="545"/>
      <c r="R46" s="546"/>
    </row>
    <row r="47" spans="1:18" ht="26.25" x14ac:dyDescent="0.25">
      <c r="A47" s="581" t="s">
        <v>2264</v>
      </c>
      <c r="B47" s="526" t="e">
        <f>SUM(#REF!)</f>
        <v>#REF!</v>
      </c>
      <c r="C47" s="526" t="e">
        <f>100%-B47</f>
        <v>#REF!</v>
      </c>
      <c r="F47"/>
      <c r="G47"/>
      <c r="H47" s="545"/>
      <c r="N47" s="545"/>
      <c r="R47" s="546"/>
    </row>
    <row r="48" spans="1:18" x14ac:dyDescent="0.25">
      <c r="D48"/>
      <c r="E48"/>
      <c r="F48"/>
      <c r="G48"/>
      <c r="H48" s="545"/>
      <c r="N48" s="545"/>
      <c r="R48" s="546"/>
    </row>
    <row r="49" spans="4:18" x14ac:dyDescent="0.25">
      <c r="D49"/>
      <c r="E49"/>
      <c r="F49"/>
      <c r="G49"/>
      <c r="H49" s="545"/>
      <c r="N49" s="545"/>
      <c r="R49" s="546"/>
    </row>
    <row r="50" spans="4:18" x14ac:dyDescent="0.25">
      <c r="D50"/>
      <c r="E50"/>
      <c r="F50"/>
      <c r="G50"/>
      <c r="H50" s="545"/>
      <c r="N50" s="545"/>
      <c r="R50" s="546"/>
    </row>
    <row r="51" spans="4:18" x14ac:dyDescent="0.25">
      <c r="D51"/>
      <c r="E51"/>
      <c r="F51"/>
      <c r="G51"/>
      <c r="H51" s="545"/>
      <c r="N51" s="545"/>
      <c r="R51" s="546"/>
    </row>
    <row r="52" spans="4:18" x14ac:dyDescent="0.25">
      <c r="D52"/>
      <c r="E52"/>
      <c r="F52"/>
      <c r="G52"/>
      <c r="H52" s="545"/>
      <c r="N52" s="545"/>
      <c r="R52" s="546"/>
    </row>
    <row r="53" spans="4:18" x14ac:dyDescent="0.25">
      <c r="D53"/>
      <c r="E53"/>
      <c r="F53"/>
      <c r="G53"/>
      <c r="H53" s="545"/>
      <c r="N53" s="545"/>
      <c r="R53" s="546"/>
    </row>
    <row r="54" spans="4:18" x14ac:dyDescent="0.25">
      <c r="D54"/>
      <c r="E54"/>
      <c r="F54"/>
      <c r="G54"/>
      <c r="H54"/>
      <c r="I54"/>
      <c r="J54"/>
      <c r="N54" s="545"/>
      <c r="R54" s="546"/>
    </row>
    <row r="55" spans="4:18" x14ac:dyDescent="0.25">
      <c r="D55"/>
      <c r="E55"/>
      <c r="F55"/>
      <c r="G55"/>
      <c r="H55"/>
      <c r="I55"/>
      <c r="J55"/>
      <c r="N55" s="545"/>
      <c r="R55" s="546"/>
    </row>
    <row r="56" spans="4:18" x14ac:dyDescent="0.25">
      <c r="D56"/>
      <c r="E56"/>
      <c r="F56"/>
      <c r="G56"/>
      <c r="H56"/>
      <c r="I56"/>
      <c r="J56"/>
      <c r="N56" s="545"/>
      <c r="R56" s="546"/>
    </row>
    <row r="57" spans="4:18" x14ac:dyDescent="0.25">
      <c r="D57"/>
      <c r="E57"/>
      <c r="F57"/>
      <c r="G57"/>
      <c r="H57"/>
      <c r="I57"/>
      <c r="J57"/>
      <c r="N57" s="545"/>
      <c r="R57" s="546"/>
    </row>
    <row r="58" spans="4:18" x14ac:dyDescent="0.25">
      <c r="D58"/>
      <c r="E58"/>
      <c r="F58"/>
      <c r="G58"/>
      <c r="H58"/>
      <c r="I58"/>
      <c r="J58"/>
      <c r="N58" s="545"/>
      <c r="R58" s="546"/>
    </row>
    <row r="59" spans="4:18" x14ac:dyDescent="0.25">
      <c r="D59"/>
      <c r="E59"/>
      <c r="F59"/>
      <c r="G59"/>
      <c r="H59"/>
      <c r="I59"/>
      <c r="J59"/>
      <c r="N59" s="545"/>
      <c r="R59" s="546"/>
    </row>
    <row r="60" spans="4:18" x14ac:dyDescent="0.25">
      <c r="D60"/>
      <c r="E60"/>
      <c r="F60"/>
      <c r="G60"/>
      <c r="H60"/>
      <c r="I60"/>
      <c r="J60"/>
      <c r="N60" s="545"/>
      <c r="R60" s="546"/>
    </row>
    <row r="61" spans="4:18" x14ac:dyDescent="0.25">
      <c r="D61"/>
      <c r="E61"/>
      <c r="F61"/>
      <c r="G61"/>
      <c r="H61"/>
      <c r="I61"/>
      <c r="J61"/>
      <c r="N61" s="545"/>
      <c r="R61" s="546"/>
    </row>
    <row r="62" spans="4:18" x14ac:dyDescent="0.25">
      <c r="D62"/>
      <c r="E62"/>
      <c r="F62"/>
      <c r="G62"/>
      <c r="H62"/>
      <c r="I62"/>
      <c r="J62"/>
      <c r="N62" s="545"/>
      <c r="R62" s="546"/>
    </row>
    <row r="63" spans="4:18" x14ac:dyDescent="0.25">
      <c r="D63"/>
      <c r="E63"/>
      <c r="F63"/>
      <c r="G63"/>
      <c r="H63"/>
      <c r="I63"/>
      <c r="J63"/>
      <c r="N63" s="545"/>
      <c r="R63" s="546"/>
    </row>
    <row r="64" spans="4:18" x14ac:dyDescent="0.25">
      <c r="D64"/>
      <c r="E64"/>
      <c r="F64"/>
      <c r="G64"/>
      <c r="H64"/>
      <c r="I64"/>
      <c r="J64"/>
      <c r="N64" s="545"/>
      <c r="R64" s="546"/>
    </row>
    <row r="65" spans="1:18" x14ac:dyDescent="0.25">
      <c r="A65"/>
      <c r="B65"/>
      <c r="D65"/>
      <c r="E65"/>
      <c r="F65"/>
      <c r="G65"/>
      <c r="H65"/>
      <c r="I65"/>
      <c r="J65"/>
      <c r="N65" s="545"/>
      <c r="R65" s="546"/>
    </row>
    <row r="66" spans="1:18" x14ac:dyDescent="0.25">
      <c r="A66"/>
      <c r="B66"/>
      <c r="D66"/>
      <c r="E66"/>
      <c r="F66"/>
      <c r="G66"/>
      <c r="H66"/>
      <c r="I66"/>
      <c r="J66"/>
      <c r="N66" s="545"/>
      <c r="R66" s="546"/>
    </row>
    <row r="67" spans="1:18" x14ac:dyDescent="0.25">
      <c r="A67"/>
      <c r="B67"/>
      <c r="D67"/>
      <c r="E67"/>
      <c r="F67"/>
      <c r="G67"/>
      <c r="H67"/>
      <c r="I67"/>
      <c r="J67"/>
      <c r="N67" s="545"/>
      <c r="R67" s="546"/>
    </row>
    <row r="68" spans="1:18" x14ac:dyDescent="0.25">
      <c r="D68"/>
      <c r="E68"/>
      <c r="F68"/>
      <c r="G68"/>
      <c r="H68"/>
      <c r="I68"/>
      <c r="J68"/>
      <c r="N68" s="545"/>
      <c r="R68" s="546"/>
    </row>
    <row r="69" spans="1:18" x14ac:dyDescent="0.25">
      <c r="D69"/>
      <c r="E69"/>
      <c r="F69"/>
      <c r="G69"/>
      <c r="H69"/>
      <c r="I69"/>
      <c r="J69"/>
      <c r="N69" s="545"/>
      <c r="R69" s="546"/>
    </row>
    <row r="70" spans="1:18" x14ac:dyDescent="0.25">
      <c r="D70"/>
      <c r="E70"/>
      <c r="F70"/>
      <c r="G70"/>
      <c r="H70"/>
      <c r="I70"/>
      <c r="J70"/>
      <c r="N70" s="545"/>
      <c r="R70" s="546"/>
    </row>
    <row r="71" spans="1:18" x14ac:dyDescent="0.25">
      <c r="D71"/>
      <c r="E71"/>
      <c r="F71"/>
      <c r="G71"/>
      <c r="H71"/>
      <c r="I71"/>
      <c r="J71"/>
      <c r="N71" s="545"/>
      <c r="R71" s="546"/>
    </row>
    <row r="72" spans="1:18" x14ac:dyDescent="0.25">
      <c r="D72"/>
      <c r="E72"/>
      <c r="F72"/>
      <c r="G72"/>
      <c r="H72"/>
      <c r="I72"/>
      <c r="J72"/>
      <c r="N72" s="545"/>
      <c r="R72" s="546"/>
    </row>
    <row r="73" spans="1:18" x14ac:dyDescent="0.25">
      <c r="D73"/>
      <c r="E73"/>
      <c r="F73"/>
      <c r="G73"/>
      <c r="H73"/>
      <c r="I73"/>
      <c r="J73"/>
      <c r="N73" s="545"/>
      <c r="R73" s="546"/>
    </row>
    <row r="74" spans="1:18" x14ac:dyDescent="0.25">
      <c r="D74"/>
      <c r="E74"/>
      <c r="F74"/>
      <c r="G74"/>
      <c r="H74"/>
      <c r="I74"/>
      <c r="J74"/>
      <c r="N74" s="545"/>
      <c r="R74" s="546"/>
    </row>
    <row r="75" spans="1:18" x14ac:dyDescent="0.25">
      <c r="D75"/>
      <c r="E75"/>
      <c r="F75"/>
      <c r="G75"/>
      <c r="H75"/>
      <c r="I75"/>
      <c r="J75"/>
      <c r="N75" s="545"/>
      <c r="R75" s="546"/>
    </row>
    <row r="76" spans="1:18" x14ac:dyDescent="0.25">
      <c r="D76"/>
      <c r="E76"/>
      <c r="F76"/>
      <c r="G76"/>
      <c r="H76"/>
      <c r="I76"/>
      <c r="J76"/>
      <c r="N76" s="545"/>
      <c r="R76" s="546"/>
    </row>
    <row r="77" spans="1:18" x14ac:dyDescent="0.25">
      <c r="D77"/>
      <c r="E77"/>
      <c r="F77"/>
      <c r="G77"/>
      <c r="H77"/>
      <c r="I77"/>
      <c r="J77"/>
      <c r="N77" s="545"/>
      <c r="R77" s="546"/>
    </row>
    <row r="78" spans="1:18" x14ac:dyDescent="0.25">
      <c r="D78"/>
      <c r="E78"/>
      <c r="F78"/>
      <c r="G78"/>
      <c r="H78"/>
      <c r="I78"/>
      <c r="J78"/>
      <c r="N78" s="545"/>
      <c r="R78" s="546"/>
    </row>
    <row r="79" spans="1:18" x14ac:dyDescent="0.25">
      <c r="D79"/>
      <c r="E79"/>
      <c r="F79"/>
      <c r="G79"/>
      <c r="H79"/>
      <c r="I79"/>
      <c r="J79"/>
      <c r="N79" s="545"/>
      <c r="R79" s="546"/>
    </row>
    <row r="80" spans="1:18" x14ac:dyDescent="0.25">
      <c r="D80"/>
      <c r="E80"/>
      <c r="F80"/>
      <c r="G80"/>
      <c r="H80"/>
      <c r="I80"/>
      <c r="J80"/>
      <c r="N80" s="545"/>
      <c r="R80" s="546"/>
    </row>
    <row r="81" spans="4:18" x14ac:dyDescent="0.25">
      <c r="D81"/>
      <c r="E81"/>
      <c r="F81"/>
      <c r="G81"/>
      <c r="H81"/>
      <c r="I81"/>
      <c r="J81"/>
      <c r="N81" s="545"/>
      <c r="R81" s="546"/>
    </row>
    <row r="82" spans="4:18" x14ac:dyDescent="0.25">
      <c r="D82"/>
      <c r="E82"/>
      <c r="F82"/>
      <c r="G82"/>
      <c r="H82"/>
      <c r="I82"/>
      <c r="J82"/>
      <c r="N82" s="545"/>
      <c r="R82" s="546"/>
    </row>
    <row r="83" spans="4:18" x14ac:dyDescent="0.25">
      <c r="D83"/>
      <c r="E83"/>
      <c r="F83"/>
      <c r="G83"/>
      <c r="H83"/>
      <c r="I83"/>
      <c r="J83"/>
      <c r="N83" s="545"/>
      <c r="R83" s="546"/>
    </row>
    <row r="84" spans="4:18" x14ac:dyDescent="0.25">
      <c r="D84"/>
      <c r="E84"/>
      <c r="F84"/>
      <c r="G84"/>
      <c r="H84"/>
      <c r="I84"/>
      <c r="J84"/>
      <c r="N84" s="545"/>
      <c r="R84" s="546"/>
    </row>
    <row r="85" spans="4:18" x14ac:dyDescent="0.25">
      <c r="D85"/>
      <c r="E85"/>
      <c r="F85"/>
      <c r="G85"/>
      <c r="H85"/>
      <c r="I85"/>
      <c r="J85"/>
      <c r="N85" s="545"/>
      <c r="R85" s="546"/>
    </row>
    <row r="86" spans="4:18" x14ac:dyDescent="0.25">
      <c r="D86"/>
      <c r="E86"/>
      <c r="F86"/>
      <c r="G86"/>
      <c r="H86"/>
      <c r="I86"/>
      <c r="J86"/>
      <c r="N86" s="545"/>
      <c r="R86" s="546"/>
    </row>
    <row r="87" spans="4:18" x14ac:dyDescent="0.25">
      <c r="D87"/>
      <c r="E87"/>
      <c r="F87"/>
      <c r="G87"/>
      <c r="H87"/>
      <c r="I87"/>
      <c r="J87"/>
      <c r="N87" s="545"/>
      <c r="R87" s="546"/>
    </row>
    <row r="88" spans="4:18" x14ac:dyDescent="0.25">
      <c r="D88"/>
      <c r="E88"/>
      <c r="F88"/>
      <c r="G88"/>
      <c r="H88"/>
      <c r="I88"/>
      <c r="J88"/>
      <c r="N88" s="545"/>
      <c r="R88" s="546"/>
    </row>
    <row r="89" spans="4:18" x14ac:dyDescent="0.25">
      <c r="D89"/>
      <c r="E89"/>
      <c r="F89"/>
      <c r="G89"/>
      <c r="H89"/>
      <c r="I89"/>
      <c r="J89"/>
      <c r="N89" s="545"/>
      <c r="R89" s="546"/>
    </row>
    <row r="90" spans="4:18" x14ac:dyDescent="0.25">
      <c r="D90"/>
      <c r="E90"/>
      <c r="F90"/>
      <c r="G90"/>
      <c r="H90"/>
      <c r="I90"/>
      <c r="J90"/>
      <c r="N90" s="545"/>
      <c r="R90" s="546"/>
    </row>
    <row r="91" spans="4:18" x14ac:dyDescent="0.25">
      <c r="D91"/>
      <c r="E91"/>
      <c r="F91"/>
      <c r="G91"/>
      <c r="H91"/>
      <c r="I91"/>
      <c r="J91"/>
      <c r="N91" s="545"/>
      <c r="R91" s="546"/>
    </row>
    <row r="92" spans="4:18" x14ac:dyDescent="0.25">
      <c r="D92"/>
      <c r="E92"/>
      <c r="F92"/>
      <c r="G92"/>
      <c r="H92"/>
      <c r="I92"/>
      <c r="J92"/>
      <c r="N92" s="545"/>
      <c r="R92" s="546"/>
    </row>
    <row r="93" spans="4:18" x14ac:dyDescent="0.25">
      <c r="D93"/>
      <c r="E93"/>
      <c r="F93"/>
      <c r="G93"/>
      <c r="H93"/>
      <c r="I93"/>
      <c r="J93"/>
      <c r="N93" s="545"/>
      <c r="R93" s="546"/>
    </row>
    <row r="94" spans="4:18" x14ac:dyDescent="0.25">
      <c r="D94"/>
      <c r="E94"/>
      <c r="F94"/>
      <c r="G94"/>
      <c r="H94"/>
      <c r="I94"/>
      <c r="J94"/>
      <c r="N94" s="545"/>
      <c r="R94" s="546"/>
    </row>
    <row r="95" spans="4:18" x14ac:dyDescent="0.25">
      <c r="D95"/>
      <c r="E95"/>
      <c r="F95"/>
      <c r="G95"/>
      <c r="H95"/>
      <c r="I95"/>
      <c r="J95"/>
      <c r="N95" s="545"/>
      <c r="R95" s="546"/>
    </row>
    <row r="96" spans="4:18" x14ac:dyDescent="0.25">
      <c r="D96"/>
      <c r="E96"/>
      <c r="F96"/>
      <c r="G96"/>
      <c r="H96"/>
      <c r="I96"/>
      <c r="J96"/>
      <c r="N96" s="545"/>
      <c r="R96" s="546"/>
    </row>
    <row r="97" spans="4:18" x14ac:dyDescent="0.25">
      <c r="D97"/>
      <c r="E97"/>
      <c r="F97"/>
      <c r="G97"/>
      <c r="H97"/>
      <c r="I97"/>
      <c r="J97"/>
      <c r="N97" s="545"/>
      <c r="R97" s="546"/>
    </row>
    <row r="98" spans="4:18" x14ac:dyDescent="0.25">
      <c r="D98"/>
      <c r="E98"/>
      <c r="F98"/>
      <c r="G98"/>
      <c r="H98"/>
      <c r="I98"/>
      <c r="J98"/>
      <c r="N98" s="545"/>
      <c r="R98" s="546"/>
    </row>
    <row r="99" spans="4:18" x14ac:dyDescent="0.25">
      <c r="D99"/>
      <c r="E99"/>
      <c r="F99"/>
      <c r="G99"/>
      <c r="H99"/>
      <c r="I99"/>
      <c r="J99"/>
      <c r="N99" s="545"/>
      <c r="R99" s="546"/>
    </row>
    <row r="100" spans="4:18" x14ac:dyDescent="0.25">
      <c r="D100"/>
      <c r="E100"/>
      <c r="F100"/>
      <c r="G100"/>
      <c r="H100"/>
      <c r="I100"/>
      <c r="J100"/>
      <c r="N100" s="545"/>
      <c r="R100" s="546"/>
    </row>
    <row r="101" spans="4:18" x14ac:dyDescent="0.25">
      <c r="D101"/>
      <c r="E101"/>
      <c r="F101"/>
      <c r="G101"/>
      <c r="H101"/>
      <c r="I101"/>
      <c r="J101"/>
      <c r="N101" s="545"/>
      <c r="R101" s="546"/>
    </row>
    <row r="102" spans="4:18" x14ac:dyDescent="0.25">
      <c r="E102" s="545"/>
      <c r="H102"/>
      <c r="I102"/>
      <c r="J102"/>
      <c r="N102" s="545"/>
      <c r="R102" s="546"/>
    </row>
    <row r="103" spans="4:18" x14ac:dyDescent="0.25">
      <c r="E103" s="545"/>
      <c r="H103"/>
      <c r="I103"/>
      <c r="J103"/>
      <c r="N103" s="545"/>
      <c r="R103" s="546"/>
    </row>
    <row r="104" spans="4:18" x14ac:dyDescent="0.25">
      <c r="E104" s="545"/>
      <c r="H104"/>
      <c r="I104"/>
      <c r="J104"/>
      <c r="N104" s="545"/>
      <c r="R104" s="546"/>
    </row>
    <row r="105" spans="4:18" x14ac:dyDescent="0.25">
      <c r="E105" s="545"/>
      <c r="H105"/>
      <c r="I105"/>
      <c r="J105"/>
      <c r="N105" s="545"/>
      <c r="R105" s="546"/>
    </row>
    <row r="106" spans="4:18" x14ac:dyDescent="0.25">
      <c r="E106" s="545"/>
      <c r="H106"/>
      <c r="I106"/>
      <c r="J106"/>
      <c r="N106" s="545"/>
      <c r="R106" s="546"/>
    </row>
    <row r="107" spans="4:18" x14ac:dyDescent="0.25">
      <c r="E107" s="545"/>
      <c r="H107"/>
      <c r="I107"/>
      <c r="J107"/>
      <c r="N107" s="545"/>
      <c r="R107" s="546"/>
    </row>
    <row r="108" spans="4:18" x14ac:dyDescent="0.25">
      <c r="E108" s="545"/>
      <c r="H108"/>
      <c r="I108"/>
      <c r="J108"/>
      <c r="N108" s="545"/>
      <c r="R108" s="546"/>
    </row>
    <row r="109" spans="4:18" x14ac:dyDescent="0.25">
      <c r="E109" s="545"/>
      <c r="H109"/>
      <c r="I109"/>
      <c r="J109"/>
      <c r="N109" s="545"/>
      <c r="R109" s="546"/>
    </row>
    <row r="110" spans="4:18" x14ac:dyDescent="0.25">
      <c r="E110" s="545"/>
      <c r="H110"/>
      <c r="I110"/>
      <c r="J110"/>
      <c r="N110" s="545"/>
      <c r="R110" s="546"/>
    </row>
    <row r="111" spans="4:18" x14ac:dyDescent="0.25">
      <c r="E111" s="545"/>
      <c r="H111"/>
      <c r="I111"/>
      <c r="J111"/>
      <c r="N111" s="545"/>
      <c r="R111" s="546"/>
    </row>
    <row r="112" spans="4:18" x14ac:dyDescent="0.25">
      <c r="E112" s="545"/>
      <c r="H112"/>
      <c r="I112"/>
      <c r="J112"/>
      <c r="N112" s="545"/>
      <c r="R112" s="546"/>
    </row>
    <row r="113" spans="5:18" x14ac:dyDescent="0.25">
      <c r="E113" s="545"/>
      <c r="H113"/>
      <c r="I113"/>
      <c r="J113"/>
      <c r="N113" s="545"/>
      <c r="R113" s="546"/>
    </row>
    <row r="114" spans="5:18" x14ac:dyDescent="0.25">
      <c r="E114" s="545"/>
      <c r="H114"/>
      <c r="I114"/>
      <c r="J114"/>
      <c r="N114" s="545"/>
      <c r="R114" s="546"/>
    </row>
    <row r="115" spans="5:18" x14ac:dyDescent="0.25">
      <c r="E115" s="545"/>
      <c r="H115"/>
      <c r="I115"/>
      <c r="J115"/>
      <c r="N115" s="545"/>
      <c r="R115" s="546"/>
    </row>
    <row r="116" spans="5:18" x14ac:dyDescent="0.25">
      <c r="E116" s="545"/>
      <c r="H116"/>
      <c r="I116"/>
      <c r="J116"/>
      <c r="N116" s="545"/>
      <c r="R116" s="546"/>
    </row>
    <row r="117" spans="5:18" x14ac:dyDescent="0.25">
      <c r="E117" s="545"/>
      <c r="H117"/>
      <c r="I117"/>
      <c r="J117"/>
      <c r="N117" s="545"/>
      <c r="R117" s="546"/>
    </row>
    <row r="118" spans="5:18" x14ac:dyDescent="0.25">
      <c r="E118" s="545"/>
      <c r="H118"/>
      <c r="I118"/>
      <c r="J118"/>
      <c r="N118" s="545"/>
      <c r="R118" s="546"/>
    </row>
    <row r="119" spans="5:18" x14ac:dyDescent="0.25">
      <c r="E119" s="545"/>
      <c r="H119"/>
      <c r="I119"/>
      <c r="J119"/>
      <c r="N119" s="545"/>
      <c r="R119" s="546"/>
    </row>
    <row r="120" spans="5:18" x14ac:dyDescent="0.25">
      <c r="E120" s="545"/>
      <c r="H120"/>
      <c r="I120"/>
      <c r="J120"/>
      <c r="N120" s="545"/>
      <c r="R120" s="546"/>
    </row>
    <row r="121" spans="5:18" x14ac:dyDescent="0.25">
      <c r="E121" s="545"/>
      <c r="H121"/>
      <c r="I121"/>
      <c r="J121"/>
      <c r="N121" s="545"/>
      <c r="R121" s="546"/>
    </row>
    <row r="122" spans="5:18" x14ac:dyDescent="0.25">
      <c r="E122" s="545"/>
      <c r="H122"/>
      <c r="I122"/>
      <c r="J122"/>
      <c r="N122" s="545"/>
      <c r="R122" s="546"/>
    </row>
    <row r="123" spans="5:18" x14ac:dyDescent="0.25">
      <c r="E123" s="545"/>
      <c r="H123"/>
      <c r="I123"/>
      <c r="J123"/>
      <c r="N123" s="545"/>
      <c r="R123" s="546"/>
    </row>
    <row r="124" spans="5:18" x14ac:dyDescent="0.25">
      <c r="E124" s="545"/>
      <c r="H124"/>
      <c r="I124"/>
      <c r="J124"/>
      <c r="N124" s="545"/>
      <c r="R124" s="546"/>
    </row>
    <row r="125" spans="5:18" x14ac:dyDescent="0.25">
      <c r="E125" s="545"/>
      <c r="H125"/>
      <c r="I125"/>
      <c r="J125"/>
      <c r="N125" s="545"/>
      <c r="R125" s="546"/>
    </row>
    <row r="126" spans="5:18" x14ac:dyDescent="0.25">
      <c r="E126" s="545"/>
      <c r="H126"/>
      <c r="I126"/>
      <c r="J126"/>
      <c r="N126" s="545"/>
      <c r="R126" s="546"/>
    </row>
    <row r="127" spans="5:18" x14ac:dyDescent="0.25">
      <c r="E127" s="545"/>
      <c r="H127"/>
      <c r="I127"/>
      <c r="J127"/>
      <c r="N127" s="545"/>
      <c r="R127" s="546"/>
    </row>
    <row r="128" spans="5:18" x14ac:dyDescent="0.25">
      <c r="E128" s="545"/>
      <c r="H128"/>
      <c r="I128"/>
      <c r="J128"/>
      <c r="N128" s="545"/>
      <c r="R128" s="546"/>
    </row>
    <row r="129" spans="5:18" x14ac:dyDescent="0.25">
      <c r="E129" s="545"/>
      <c r="H129"/>
      <c r="I129"/>
      <c r="J129"/>
      <c r="N129" s="545"/>
      <c r="R129" s="546"/>
    </row>
    <row r="130" spans="5:18" x14ac:dyDescent="0.25">
      <c r="E130" s="545"/>
      <c r="H130"/>
      <c r="I130"/>
      <c r="J130"/>
      <c r="N130" s="545"/>
      <c r="R130" s="546"/>
    </row>
    <row r="131" spans="5:18" x14ac:dyDescent="0.25">
      <c r="E131" s="545"/>
      <c r="H131"/>
      <c r="I131"/>
      <c r="J131"/>
      <c r="N131" s="545"/>
      <c r="R131" s="546"/>
    </row>
    <row r="132" spans="5:18" x14ac:dyDescent="0.25">
      <c r="E132" s="545"/>
      <c r="H132"/>
      <c r="I132"/>
      <c r="J132"/>
      <c r="N132" s="545"/>
      <c r="R132" s="546"/>
    </row>
    <row r="133" spans="5:18" x14ac:dyDescent="0.25">
      <c r="E133" s="545"/>
      <c r="H133"/>
      <c r="I133"/>
      <c r="J133"/>
      <c r="N133" s="545"/>
      <c r="R133" s="546"/>
    </row>
    <row r="134" spans="5:18" x14ac:dyDescent="0.25">
      <c r="E134" s="545"/>
      <c r="H134"/>
      <c r="I134"/>
      <c r="J134"/>
      <c r="N134" s="545"/>
      <c r="R134" s="546"/>
    </row>
    <row r="135" spans="5:18" x14ac:dyDescent="0.25">
      <c r="E135" s="545"/>
      <c r="H135"/>
      <c r="I135"/>
      <c r="J135"/>
      <c r="N135" s="545"/>
      <c r="R135" s="546"/>
    </row>
    <row r="136" spans="5:18" x14ac:dyDescent="0.25">
      <c r="E136" s="545"/>
      <c r="H136"/>
      <c r="I136"/>
      <c r="J136"/>
      <c r="N136" s="545"/>
      <c r="R136" s="546"/>
    </row>
    <row r="137" spans="5:18" x14ac:dyDescent="0.25">
      <c r="E137" s="545"/>
      <c r="H137"/>
      <c r="I137"/>
      <c r="J137"/>
      <c r="N137" s="545"/>
      <c r="R137" s="546"/>
    </row>
    <row r="138" spans="5:18" x14ac:dyDescent="0.25">
      <c r="E138" s="545"/>
      <c r="H138"/>
      <c r="I138"/>
      <c r="J138"/>
      <c r="N138" s="545"/>
      <c r="R138" s="546"/>
    </row>
    <row r="139" spans="5:18" x14ac:dyDescent="0.25">
      <c r="E139" s="545"/>
      <c r="H139"/>
      <c r="I139"/>
      <c r="J139"/>
      <c r="N139" s="545"/>
      <c r="R139" s="546"/>
    </row>
    <row r="140" spans="5:18" x14ac:dyDescent="0.25">
      <c r="E140" s="545"/>
      <c r="H140"/>
      <c r="I140"/>
      <c r="J140"/>
      <c r="N140" s="545"/>
      <c r="R140" s="546"/>
    </row>
    <row r="141" spans="5:18" x14ac:dyDescent="0.25">
      <c r="E141" s="545"/>
      <c r="H141"/>
      <c r="I141"/>
      <c r="J141"/>
      <c r="N141" s="545"/>
      <c r="R141" s="546"/>
    </row>
    <row r="142" spans="5:18" x14ac:dyDescent="0.25">
      <c r="E142" s="545"/>
      <c r="H142"/>
      <c r="I142"/>
      <c r="J142"/>
      <c r="N142" s="545"/>
      <c r="R142" s="546"/>
    </row>
    <row r="143" spans="5:18" x14ac:dyDescent="0.25">
      <c r="E143" s="545"/>
      <c r="H143"/>
      <c r="I143"/>
      <c r="J143"/>
      <c r="N143" s="545"/>
      <c r="R143" s="546"/>
    </row>
    <row r="144" spans="5:18" x14ac:dyDescent="0.25">
      <c r="E144" s="545"/>
      <c r="H144"/>
      <c r="I144"/>
      <c r="J144"/>
      <c r="N144" s="545"/>
      <c r="R144" s="546"/>
    </row>
    <row r="145" spans="5:18" x14ac:dyDescent="0.25">
      <c r="E145" s="545"/>
      <c r="H145"/>
      <c r="I145"/>
      <c r="J145"/>
      <c r="N145" s="545"/>
      <c r="R145" s="546"/>
    </row>
    <row r="146" spans="5:18" x14ac:dyDescent="0.25">
      <c r="E146" s="545"/>
      <c r="H146"/>
      <c r="I146"/>
      <c r="J146"/>
      <c r="N146" s="545"/>
      <c r="R146" s="546"/>
    </row>
    <row r="147" spans="5:18" x14ac:dyDescent="0.25">
      <c r="E147" s="545"/>
      <c r="H147"/>
      <c r="I147"/>
      <c r="J147"/>
      <c r="N147" s="545"/>
      <c r="R147" s="546"/>
    </row>
    <row r="148" spans="5:18" x14ac:dyDescent="0.25">
      <c r="E148" s="545"/>
      <c r="H148"/>
      <c r="I148"/>
      <c r="J148"/>
      <c r="N148" s="545"/>
      <c r="R148" s="546"/>
    </row>
    <row r="149" spans="5:18" x14ac:dyDescent="0.25">
      <c r="E149" s="545"/>
      <c r="H149"/>
      <c r="I149"/>
      <c r="J149"/>
      <c r="N149" s="545"/>
      <c r="R149" s="546"/>
    </row>
    <row r="150" spans="5:18" x14ac:dyDescent="0.25">
      <c r="E150" s="545"/>
      <c r="H150"/>
      <c r="I150"/>
      <c r="J150"/>
      <c r="N150" s="545"/>
      <c r="R150" s="546"/>
    </row>
    <row r="151" spans="5:18" x14ac:dyDescent="0.25">
      <c r="E151" s="545"/>
      <c r="H151"/>
      <c r="I151"/>
      <c r="J151"/>
      <c r="N151" s="545"/>
      <c r="R151" s="546"/>
    </row>
    <row r="152" spans="5:18" x14ac:dyDescent="0.25">
      <c r="E152" s="545"/>
      <c r="H152"/>
      <c r="I152"/>
      <c r="J152"/>
      <c r="N152" s="545"/>
      <c r="R152" s="546"/>
    </row>
    <row r="153" spans="5:18" x14ac:dyDescent="0.25">
      <c r="E153" s="545"/>
      <c r="H153"/>
      <c r="I153"/>
      <c r="J153"/>
      <c r="N153" s="545"/>
      <c r="R153" s="546"/>
    </row>
    <row r="154" spans="5:18" x14ac:dyDescent="0.25">
      <c r="E154" s="545"/>
      <c r="H154"/>
      <c r="I154"/>
      <c r="J154"/>
      <c r="N154" s="545"/>
      <c r="R154" s="546"/>
    </row>
    <row r="155" spans="5:18" x14ac:dyDescent="0.25">
      <c r="E155" s="545"/>
      <c r="H155"/>
      <c r="I155"/>
      <c r="J155"/>
      <c r="N155" s="545"/>
      <c r="R155" s="546"/>
    </row>
    <row r="156" spans="5:18" x14ac:dyDescent="0.25">
      <c r="E156" s="545"/>
      <c r="H156"/>
      <c r="I156"/>
      <c r="J156"/>
      <c r="N156" s="545"/>
      <c r="R156" s="546"/>
    </row>
    <row r="157" spans="5:18" x14ac:dyDescent="0.25">
      <c r="E157" s="545"/>
      <c r="H157"/>
      <c r="I157"/>
      <c r="J157"/>
      <c r="N157" s="545"/>
      <c r="R157" s="546"/>
    </row>
    <row r="158" spans="5:18" x14ac:dyDescent="0.25">
      <c r="E158" s="545"/>
      <c r="H158"/>
      <c r="I158"/>
      <c r="J158"/>
      <c r="N158" s="545"/>
      <c r="R158" s="546"/>
    </row>
    <row r="159" spans="5:18" x14ac:dyDescent="0.25">
      <c r="E159" s="545"/>
      <c r="H159"/>
      <c r="I159"/>
      <c r="J159"/>
      <c r="N159" s="545"/>
      <c r="R159" s="546"/>
    </row>
    <row r="160" spans="5:18" x14ac:dyDescent="0.25">
      <c r="E160" s="545"/>
      <c r="H160"/>
      <c r="I160"/>
      <c r="J160"/>
      <c r="N160" s="545"/>
      <c r="R160" s="546"/>
    </row>
    <row r="161" spans="5:18" x14ac:dyDescent="0.25">
      <c r="E161" s="545"/>
      <c r="H161"/>
      <c r="I161"/>
      <c r="J161"/>
      <c r="N161" s="545"/>
      <c r="R161" s="546"/>
    </row>
    <row r="162" spans="5:18" x14ac:dyDescent="0.25">
      <c r="E162" s="545"/>
      <c r="H162"/>
      <c r="I162"/>
      <c r="J162"/>
      <c r="N162" s="545"/>
      <c r="R162" s="546"/>
    </row>
    <row r="163" spans="5:18" x14ac:dyDescent="0.25">
      <c r="E163" s="545"/>
      <c r="H163"/>
      <c r="I163"/>
      <c r="J163"/>
      <c r="N163" s="545"/>
      <c r="R163" s="546"/>
    </row>
    <row r="164" spans="5:18" x14ac:dyDescent="0.25">
      <c r="E164" s="545"/>
      <c r="H164"/>
      <c r="I164"/>
      <c r="J164"/>
      <c r="N164" s="545"/>
      <c r="R164" s="546"/>
    </row>
    <row r="165" spans="5:18" x14ac:dyDescent="0.25">
      <c r="E165" s="545"/>
      <c r="H165"/>
      <c r="I165"/>
      <c r="J165"/>
      <c r="N165" s="545"/>
      <c r="R165" s="546"/>
    </row>
    <row r="166" spans="5:18" x14ac:dyDescent="0.25">
      <c r="E166" s="545"/>
      <c r="H166"/>
      <c r="I166"/>
      <c r="J166"/>
      <c r="N166" s="545"/>
      <c r="R166" s="546"/>
    </row>
    <row r="167" spans="5:18" x14ac:dyDescent="0.25">
      <c r="E167" s="545"/>
      <c r="H167"/>
      <c r="I167"/>
      <c r="J167"/>
      <c r="N167" s="545"/>
      <c r="R167" s="546"/>
    </row>
    <row r="168" spans="5:18" x14ac:dyDescent="0.25">
      <c r="E168" s="545"/>
      <c r="H168"/>
      <c r="I168"/>
      <c r="J168"/>
      <c r="N168" s="545"/>
      <c r="R168" s="546"/>
    </row>
    <row r="169" spans="5:18" x14ac:dyDescent="0.25">
      <c r="E169" s="545"/>
      <c r="H169"/>
      <c r="I169"/>
      <c r="J169"/>
      <c r="N169" s="545"/>
      <c r="R169" s="546"/>
    </row>
    <row r="170" spans="5:18" x14ac:dyDescent="0.25">
      <c r="H170"/>
      <c r="I170"/>
      <c r="J170"/>
      <c r="N170" s="545"/>
      <c r="R170" s="546"/>
    </row>
    <row r="171" spans="5:18" x14ac:dyDescent="0.25">
      <c r="H171"/>
      <c r="I171"/>
      <c r="J171"/>
      <c r="N171" s="545"/>
      <c r="R171" s="546"/>
    </row>
    <row r="172" spans="5:18" x14ac:dyDescent="0.25">
      <c r="H172"/>
      <c r="I172"/>
      <c r="J172"/>
      <c r="N172" s="545"/>
      <c r="R172" s="546"/>
    </row>
    <row r="173" spans="5:18" x14ac:dyDescent="0.25">
      <c r="H173"/>
      <c r="I173"/>
      <c r="J173"/>
      <c r="N173" s="545"/>
      <c r="R173" s="546"/>
    </row>
    <row r="174" spans="5:18" x14ac:dyDescent="0.25">
      <c r="H174"/>
      <c r="I174"/>
      <c r="J174"/>
      <c r="N174" s="545"/>
      <c r="R174" s="546"/>
    </row>
    <row r="175" spans="5:18" x14ac:dyDescent="0.25">
      <c r="H175"/>
      <c r="I175"/>
      <c r="J175"/>
      <c r="N175" s="545"/>
      <c r="R175" s="546"/>
    </row>
    <row r="176" spans="5:18" x14ac:dyDescent="0.25">
      <c r="H176"/>
      <c r="I176"/>
      <c r="J176"/>
      <c r="N176" s="545"/>
      <c r="R176" s="546"/>
    </row>
    <row r="177" spans="8:18" x14ac:dyDescent="0.25">
      <c r="H177"/>
      <c r="I177"/>
      <c r="J177"/>
      <c r="N177" s="545"/>
      <c r="R177" s="546"/>
    </row>
    <row r="178" spans="8:18" x14ac:dyDescent="0.25">
      <c r="H178"/>
      <c r="I178"/>
      <c r="J178"/>
      <c r="N178" s="545"/>
      <c r="R178" s="546"/>
    </row>
    <row r="179" spans="8:18" x14ac:dyDescent="0.25">
      <c r="H179"/>
      <c r="I179"/>
      <c r="J179"/>
      <c r="N179" s="545"/>
      <c r="R179" s="546"/>
    </row>
    <row r="180" spans="8:18" x14ac:dyDescent="0.25">
      <c r="H180"/>
      <c r="I180"/>
      <c r="J180"/>
      <c r="N180" s="545"/>
      <c r="R180" s="546"/>
    </row>
    <row r="181" spans="8:18" x14ac:dyDescent="0.25">
      <c r="H181"/>
      <c r="I181"/>
      <c r="J181"/>
      <c r="N181" s="545"/>
      <c r="R181" s="546"/>
    </row>
    <row r="182" spans="8:18" x14ac:dyDescent="0.25">
      <c r="H182"/>
      <c r="I182"/>
      <c r="J182"/>
      <c r="N182" s="545"/>
      <c r="R182" s="546"/>
    </row>
    <row r="183" spans="8:18" x14ac:dyDescent="0.25">
      <c r="H183"/>
      <c r="I183"/>
      <c r="J183"/>
      <c r="N183" s="545"/>
      <c r="R183" s="546"/>
    </row>
    <row r="184" spans="8:18" x14ac:dyDescent="0.25">
      <c r="H184"/>
      <c r="I184"/>
      <c r="J184"/>
      <c r="N184" s="545"/>
      <c r="R184" s="546"/>
    </row>
    <row r="185" spans="8:18" x14ac:dyDescent="0.25">
      <c r="H185"/>
      <c r="I185"/>
      <c r="J185"/>
      <c r="N185" s="545"/>
      <c r="R185" s="546"/>
    </row>
    <row r="186" spans="8:18" x14ac:dyDescent="0.25">
      <c r="H186"/>
      <c r="I186"/>
      <c r="J186"/>
      <c r="N186" s="545"/>
      <c r="R186" s="546"/>
    </row>
    <row r="187" spans="8:18" x14ac:dyDescent="0.25">
      <c r="H187"/>
      <c r="I187"/>
      <c r="J187"/>
      <c r="N187" s="545"/>
      <c r="R187" s="546"/>
    </row>
    <row r="188" spans="8:18" x14ac:dyDescent="0.25">
      <c r="H188"/>
      <c r="I188"/>
      <c r="J188"/>
      <c r="N188" s="545"/>
      <c r="R188" s="546"/>
    </row>
    <row r="189" spans="8:18" x14ac:dyDescent="0.25">
      <c r="H189"/>
      <c r="I189"/>
      <c r="J189"/>
      <c r="N189" s="545"/>
      <c r="R189" s="546"/>
    </row>
    <row r="190" spans="8:18" x14ac:dyDescent="0.25">
      <c r="H190"/>
      <c r="I190"/>
      <c r="J190"/>
      <c r="N190" s="545"/>
      <c r="R190" s="546"/>
    </row>
    <row r="191" spans="8:18" x14ac:dyDescent="0.25">
      <c r="H191"/>
      <c r="I191"/>
      <c r="J191"/>
      <c r="N191" s="545"/>
      <c r="R191" s="546"/>
    </row>
    <row r="192" spans="8:18" x14ac:dyDescent="0.25">
      <c r="H192"/>
      <c r="I192"/>
      <c r="J192"/>
      <c r="N192" s="545"/>
      <c r="R192" s="546"/>
    </row>
    <row r="193" spans="1:18" x14ac:dyDescent="0.25">
      <c r="H193"/>
      <c r="I193"/>
      <c r="J193"/>
      <c r="N193" s="545"/>
      <c r="R193" s="546"/>
    </row>
    <row r="194" spans="1:18" x14ac:dyDescent="0.25">
      <c r="H194"/>
      <c r="I194"/>
      <c r="J194"/>
      <c r="N194" s="545"/>
      <c r="R194" s="546"/>
    </row>
    <row r="195" spans="1:18" x14ac:dyDescent="0.25">
      <c r="H195"/>
      <c r="I195"/>
      <c r="J195"/>
      <c r="N195" s="545"/>
      <c r="R195" s="546"/>
    </row>
    <row r="196" spans="1:18" x14ac:dyDescent="0.25">
      <c r="H196"/>
      <c r="I196"/>
      <c r="J196"/>
      <c r="N196" s="545"/>
      <c r="R196" s="546"/>
    </row>
    <row r="197" spans="1:18" x14ac:dyDescent="0.25">
      <c r="H197"/>
      <c r="I197"/>
      <c r="J197"/>
      <c r="N197" s="545"/>
      <c r="R197" s="546"/>
    </row>
    <row r="198" spans="1:18" x14ac:dyDescent="0.25">
      <c r="H198"/>
      <c r="I198"/>
      <c r="J198"/>
      <c r="N198" s="545"/>
      <c r="R198" s="546"/>
    </row>
    <row r="199" spans="1:18" x14ac:dyDescent="0.25">
      <c r="H199"/>
      <c r="I199"/>
      <c r="J199"/>
      <c r="N199" s="545"/>
      <c r="R199" s="546"/>
    </row>
    <row r="200" spans="1:18" x14ac:dyDescent="0.25">
      <c r="H200"/>
      <c r="I200"/>
      <c r="J200"/>
      <c r="N200" s="545"/>
      <c r="R200" s="546"/>
    </row>
    <row r="201" spans="1:18" x14ac:dyDescent="0.25">
      <c r="H201"/>
      <c r="I201"/>
      <c r="J201"/>
      <c r="N201" s="545"/>
      <c r="R201" s="546"/>
    </row>
    <row r="202" spans="1:18" x14ac:dyDescent="0.25">
      <c r="H202"/>
      <c r="I202"/>
      <c r="J202"/>
      <c r="N202" s="545"/>
      <c r="R202" s="546"/>
    </row>
    <row r="203" spans="1:18" x14ac:dyDescent="0.25">
      <c r="A203"/>
      <c r="B203"/>
      <c r="H203"/>
      <c r="I203"/>
      <c r="J203"/>
      <c r="N203" s="545"/>
      <c r="R203" s="546"/>
    </row>
    <row r="204" spans="1:18" x14ac:dyDescent="0.25">
      <c r="A204"/>
      <c r="B204"/>
      <c r="H204"/>
      <c r="I204"/>
      <c r="J204"/>
      <c r="N204" s="545"/>
      <c r="R204" s="546"/>
    </row>
    <row r="205" spans="1:18" x14ac:dyDescent="0.25">
      <c r="A205"/>
      <c r="B205"/>
      <c r="H205"/>
      <c r="I205"/>
      <c r="J205"/>
      <c r="N205" s="545"/>
      <c r="R205" s="546"/>
    </row>
    <row r="206" spans="1:18" x14ac:dyDescent="0.25">
      <c r="A206"/>
      <c r="B206"/>
      <c r="H206"/>
      <c r="I206"/>
      <c r="J206"/>
      <c r="N206" s="545"/>
      <c r="R206" s="546"/>
    </row>
    <row r="207" spans="1:18" x14ac:dyDescent="0.25">
      <c r="H207"/>
      <c r="I207"/>
      <c r="J207"/>
      <c r="N207" s="545"/>
      <c r="R207" s="546"/>
    </row>
    <row r="208" spans="1:18" x14ac:dyDescent="0.25">
      <c r="H208"/>
      <c r="I208"/>
      <c r="J208"/>
      <c r="N208" s="545"/>
      <c r="R208" s="546"/>
    </row>
    <row r="209" spans="8:18" x14ac:dyDescent="0.25">
      <c r="H209"/>
      <c r="I209"/>
      <c r="J209"/>
      <c r="N209" s="545"/>
      <c r="R209" s="546"/>
    </row>
    <row r="210" spans="8:18" x14ac:dyDescent="0.25">
      <c r="H210"/>
      <c r="I210"/>
      <c r="J210"/>
      <c r="N210" s="545"/>
      <c r="R210" s="546"/>
    </row>
    <row r="211" spans="8:18" x14ac:dyDescent="0.25">
      <c r="H211"/>
      <c r="I211"/>
      <c r="J211"/>
      <c r="N211" s="545"/>
      <c r="R211" s="546"/>
    </row>
    <row r="212" spans="8:18" x14ac:dyDescent="0.25">
      <c r="H212"/>
      <c r="I212"/>
      <c r="J212"/>
      <c r="N212" s="545"/>
      <c r="R212" s="546"/>
    </row>
    <row r="213" spans="8:18" x14ac:dyDescent="0.25">
      <c r="H213"/>
      <c r="I213"/>
      <c r="J213"/>
      <c r="N213" s="545"/>
      <c r="R213" s="546"/>
    </row>
    <row r="214" spans="8:18" x14ac:dyDescent="0.25">
      <c r="H214"/>
      <c r="I214"/>
      <c r="J214"/>
      <c r="N214" s="545"/>
      <c r="R214" s="546"/>
    </row>
    <row r="215" spans="8:18" x14ac:dyDescent="0.25">
      <c r="H215"/>
      <c r="I215"/>
      <c r="J215"/>
      <c r="N215" s="545"/>
      <c r="R215" s="546"/>
    </row>
    <row r="216" spans="8:18" x14ac:dyDescent="0.25">
      <c r="H216"/>
      <c r="I216"/>
      <c r="J216"/>
      <c r="N216" s="545"/>
      <c r="R216" s="546"/>
    </row>
    <row r="217" spans="8:18" x14ac:dyDescent="0.25">
      <c r="H217"/>
      <c r="I217"/>
      <c r="J217"/>
      <c r="N217" s="545"/>
      <c r="R217" s="546"/>
    </row>
    <row r="218" spans="8:18" x14ac:dyDescent="0.25">
      <c r="H218"/>
      <c r="I218"/>
      <c r="J218"/>
      <c r="N218" s="545"/>
      <c r="R218" s="546"/>
    </row>
    <row r="219" spans="8:18" x14ac:dyDescent="0.25">
      <c r="H219"/>
      <c r="I219"/>
      <c r="J219"/>
      <c r="N219" s="545"/>
      <c r="R219" s="546"/>
    </row>
    <row r="220" spans="8:18" x14ac:dyDescent="0.25">
      <c r="H220"/>
      <c r="I220"/>
      <c r="J220"/>
      <c r="N220" s="545"/>
      <c r="R220" s="546"/>
    </row>
    <row r="221" spans="8:18" x14ac:dyDescent="0.25">
      <c r="H221"/>
      <c r="I221"/>
      <c r="J221"/>
      <c r="N221" s="545"/>
      <c r="R221" s="546"/>
    </row>
    <row r="222" spans="8:18" x14ac:dyDescent="0.25">
      <c r="H222"/>
      <c r="I222"/>
      <c r="J222"/>
      <c r="N222" s="545"/>
      <c r="R222" s="546"/>
    </row>
    <row r="223" spans="8:18" x14ac:dyDescent="0.25">
      <c r="H223"/>
      <c r="I223"/>
      <c r="J223"/>
      <c r="N223" s="545"/>
      <c r="R223" s="546"/>
    </row>
    <row r="224" spans="8:18" x14ac:dyDescent="0.25">
      <c r="H224"/>
      <c r="I224"/>
      <c r="J224"/>
      <c r="N224" s="545"/>
      <c r="R224" s="546"/>
    </row>
    <row r="225" spans="8:18" x14ac:dyDescent="0.25">
      <c r="H225"/>
      <c r="I225"/>
      <c r="J225"/>
      <c r="N225" s="545"/>
      <c r="R225" s="546"/>
    </row>
    <row r="226" spans="8:18" x14ac:dyDescent="0.25">
      <c r="H226"/>
      <c r="I226"/>
      <c r="J226"/>
      <c r="N226" s="545"/>
      <c r="R226" s="546"/>
    </row>
    <row r="227" spans="8:18" x14ac:dyDescent="0.25">
      <c r="H227"/>
      <c r="I227"/>
      <c r="J227"/>
      <c r="N227" s="545"/>
      <c r="R227" s="546"/>
    </row>
    <row r="228" spans="8:18" x14ac:dyDescent="0.25">
      <c r="H228"/>
      <c r="I228"/>
      <c r="J228"/>
      <c r="N228" s="545"/>
      <c r="R228" s="546"/>
    </row>
    <row r="229" spans="8:18" x14ac:dyDescent="0.25">
      <c r="H229"/>
      <c r="I229"/>
      <c r="J229"/>
      <c r="N229" s="545"/>
      <c r="R229" s="546"/>
    </row>
    <row r="230" spans="8:18" x14ac:dyDescent="0.25">
      <c r="H230"/>
      <c r="I230"/>
      <c r="J230"/>
      <c r="N230" s="545"/>
      <c r="R230" s="546"/>
    </row>
    <row r="231" spans="8:18" x14ac:dyDescent="0.25">
      <c r="H231"/>
      <c r="I231"/>
      <c r="J231"/>
      <c r="N231" s="545"/>
      <c r="R231" s="546"/>
    </row>
    <row r="232" spans="8:18" x14ac:dyDescent="0.25">
      <c r="H232"/>
      <c r="I232"/>
      <c r="J232"/>
      <c r="N232" s="545"/>
      <c r="R232" s="546"/>
    </row>
    <row r="233" spans="8:18" x14ac:dyDescent="0.25">
      <c r="H233"/>
      <c r="I233"/>
      <c r="J233"/>
      <c r="N233" s="545"/>
      <c r="R233" s="546"/>
    </row>
    <row r="234" spans="8:18" x14ac:dyDescent="0.25">
      <c r="H234"/>
      <c r="I234"/>
      <c r="J234"/>
      <c r="N234" s="545"/>
      <c r="R234" s="546"/>
    </row>
    <row r="235" spans="8:18" x14ac:dyDescent="0.25">
      <c r="H235"/>
      <c r="I235"/>
      <c r="J235"/>
      <c r="N235" s="545"/>
      <c r="R235" s="546"/>
    </row>
    <row r="236" spans="8:18" x14ac:dyDescent="0.25">
      <c r="H236"/>
      <c r="I236"/>
      <c r="J236"/>
      <c r="N236" s="545"/>
      <c r="R236" s="546"/>
    </row>
    <row r="237" spans="8:18" x14ac:dyDescent="0.25">
      <c r="H237"/>
      <c r="I237"/>
      <c r="J237"/>
      <c r="N237" s="545"/>
      <c r="R237" s="546"/>
    </row>
    <row r="238" spans="8:18" x14ac:dyDescent="0.25">
      <c r="H238"/>
      <c r="I238"/>
      <c r="J238"/>
      <c r="N238" s="545"/>
      <c r="R238" s="546"/>
    </row>
    <row r="239" spans="8:18" x14ac:dyDescent="0.25">
      <c r="H239"/>
      <c r="I239"/>
      <c r="J239"/>
      <c r="N239" s="545"/>
      <c r="R239" s="546"/>
    </row>
    <row r="240" spans="8:18" x14ac:dyDescent="0.25">
      <c r="H240"/>
      <c r="I240"/>
      <c r="J240"/>
      <c r="N240" s="545"/>
      <c r="R240" s="546"/>
    </row>
    <row r="241" spans="8:18" x14ac:dyDescent="0.25">
      <c r="H241"/>
      <c r="I241"/>
      <c r="J241"/>
      <c r="N241" s="545"/>
      <c r="R241" s="546"/>
    </row>
    <row r="242" spans="8:18" x14ac:dyDescent="0.25">
      <c r="H242"/>
      <c r="I242"/>
      <c r="J242"/>
      <c r="N242" s="545"/>
      <c r="R242" s="546"/>
    </row>
    <row r="243" spans="8:18" x14ac:dyDescent="0.25">
      <c r="H243"/>
      <c r="I243"/>
      <c r="J243"/>
      <c r="N243" s="545"/>
      <c r="R243" s="546"/>
    </row>
    <row r="244" spans="8:18" x14ac:dyDescent="0.25">
      <c r="H244"/>
      <c r="I244"/>
      <c r="J244"/>
      <c r="N244" s="545"/>
      <c r="R244" s="546"/>
    </row>
    <row r="245" spans="8:18" x14ac:dyDescent="0.25">
      <c r="H245"/>
      <c r="I245"/>
      <c r="J245"/>
      <c r="N245" s="545"/>
      <c r="R245" s="546"/>
    </row>
    <row r="246" spans="8:18" x14ac:dyDescent="0.25">
      <c r="H246"/>
      <c r="I246"/>
      <c r="J246"/>
      <c r="N246" s="545"/>
      <c r="R246" s="546"/>
    </row>
    <row r="247" spans="8:18" x14ac:dyDescent="0.25">
      <c r="H247"/>
      <c r="I247"/>
      <c r="J247"/>
      <c r="N247" s="545"/>
      <c r="R247" s="546"/>
    </row>
    <row r="248" spans="8:18" x14ac:dyDescent="0.25">
      <c r="H248"/>
      <c r="I248"/>
      <c r="J248"/>
      <c r="N248" s="545"/>
      <c r="R248" s="546"/>
    </row>
    <row r="249" spans="8:18" x14ac:dyDescent="0.25">
      <c r="H249"/>
      <c r="I249"/>
      <c r="J249"/>
      <c r="N249" s="545"/>
      <c r="R249" s="546"/>
    </row>
    <row r="250" spans="8:18" x14ac:dyDescent="0.25">
      <c r="H250"/>
      <c r="I250"/>
      <c r="J250"/>
      <c r="N250" s="545"/>
      <c r="R250" s="546"/>
    </row>
    <row r="251" spans="8:18" x14ac:dyDescent="0.25">
      <c r="H251"/>
      <c r="I251"/>
      <c r="J251"/>
      <c r="N251" s="545"/>
      <c r="R251" s="546"/>
    </row>
    <row r="252" spans="8:18" x14ac:dyDescent="0.25">
      <c r="H252"/>
      <c r="I252"/>
      <c r="J252"/>
      <c r="N252" s="545"/>
      <c r="R252" s="546"/>
    </row>
    <row r="253" spans="8:18" x14ac:dyDescent="0.25">
      <c r="H253"/>
      <c r="I253"/>
      <c r="J253"/>
      <c r="N253" s="545"/>
      <c r="R253" s="546"/>
    </row>
    <row r="254" spans="8:18" x14ac:dyDescent="0.25">
      <c r="H254"/>
      <c r="I254"/>
      <c r="J254"/>
      <c r="N254" s="545"/>
      <c r="R254" s="546"/>
    </row>
    <row r="255" spans="8:18" x14ac:dyDescent="0.25">
      <c r="H255"/>
      <c r="I255"/>
      <c r="J255"/>
      <c r="N255" s="545"/>
      <c r="R255" s="546"/>
    </row>
    <row r="256" spans="8:18" x14ac:dyDescent="0.25">
      <c r="H256"/>
      <c r="I256"/>
      <c r="J256"/>
      <c r="N256" s="545"/>
      <c r="R256" s="546"/>
    </row>
    <row r="257" spans="8:18" x14ac:dyDescent="0.25">
      <c r="H257"/>
      <c r="I257"/>
      <c r="J257"/>
      <c r="N257" s="545"/>
      <c r="R257" s="546"/>
    </row>
    <row r="258" spans="8:18" x14ac:dyDescent="0.25">
      <c r="H258"/>
      <c r="I258"/>
      <c r="J258"/>
      <c r="N258" s="545"/>
      <c r="R258" s="546"/>
    </row>
    <row r="259" spans="8:18" x14ac:dyDescent="0.25">
      <c r="H259"/>
      <c r="I259"/>
      <c r="J259"/>
      <c r="N259" s="545"/>
      <c r="R259" s="546"/>
    </row>
    <row r="260" spans="8:18" x14ac:dyDescent="0.25">
      <c r="H260"/>
      <c r="I260"/>
      <c r="J260"/>
      <c r="N260" s="545"/>
      <c r="R260" s="546"/>
    </row>
    <row r="261" spans="8:18" x14ac:dyDescent="0.25">
      <c r="H261"/>
      <c r="I261"/>
      <c r="J261"/>
      <c r="N261" s="545"/>
      <c r="R261" s="546"/>
    </row>
    <row r="262" spans="8:18" x14ac:dyDescent="0.25">
      <c r="H262"/>
      <c r="I262"/>
      <c r="J262"/>
      <c r="N262" s="545"/>
      <c r="R262" s="546"/>
    </row>
    <row r="263" spans="8:18" x14ac:dyDescent="0.25">
      <c r="H263"/>
      <c r="I263"/>
      <c r="J263"/>
      <c r="N263" s="545"/>
      <c r="R263" s="546"/>
    </row>
    <row r="264" spans="8:18" x14ac:dyDescent="0.25">
      <c r="H264"/>
      <c r="I264"/>
      <c r="J264"/>
      <c r="N264" s="545"/>
      <c r="R264" s="546"/>
    </row>
    <row r="265" spans="8:18" x14ac:dyDescent="0.25">
      <c r="H265"/>
      <c r="I265"/>
      <c r="J265"/>
      <c r="N265" s="545"/>
      <c r="R265" s="546"/>
    </row>
    <row r="266" spans="8:18" x14ac:dyDescent="0.25">
      <c r="H266"/>
      <c r="I266"/>
      <c r="J266"/>
      <c r="N266" s="545"/>
      <c r="R266" s="546"/>
    </row>
    <row r="267" spans="8:18" x14ac:dyDescent="0.25">
      <c r="H267"/>
      <c r="I267"/>
      <c r="J267"/>
      <c r="N267" s="545"/>
      <c r="R267" s="546"/>
    </row>
    <row r="268" spans="8:18" x14ac:dyDescent="0.25">
      <c r="H268"/>
      <c r="I268"/>
      <c r="J268"/>
      <c r="N268" s="545"/>
      <c r="R268" s="546"/>
    </row>
    <row r="269" spans="8:18" x14ac:dyDescent="0.25">
      <c r="H269"/>
      <c r="I269"/>
      <c r="J269"/>
      <c r="N269" s="545"/>
      <c r="R269" s="546"/>
    </row>
    <row r="270" spans="8:18" x14ac:dyDescent="0.25">
      <c r="H270"/>
      <c r="I270"/>
      <c r="J270"/>
      <c r="N270" s="545"/>
      <c r="R270" s="546"/>
    </row>
    <row r="271" spans="8:18" x14ac:dyDescent="0.25">
      <c r="H271"/>
      <c r="I271"/>
      <c r="J271"/>
      <c r="N271" s="545"/>
      <c r="R271" s="546"/>
    </row>
    <row r="272" spans="8:18" x14ac:dyDescent="0.25">
      <c r="H272"/>
      <c r="I272"/>
      <c r="J272"/>
      <c r="N272" s="545"/>
      <c r="R272" s="546"/>
    </row>
    <row r="273" spans="8:18" x14ac:dyDescent="0.25">
      <c r="H273"/>
      <c r="I273"/>
      <c r="J273"/>
      <c r="N273" s="545"/>
      <c r="R273" s="546"/>
    </row>
    <row r="274" spans="8:18" x14ac:dyDescent="0.25">
      <c r="H274"/>
      <c r="I274"/>
      <c r="J274"/>
      <c r="N274" s="545"/>
      <c r="R274" s="546"/>
    </row>
    <row r="275" spans="8:18" x14ac:dyDescent="0.25">
      <c r="H275"/>
      <c r="I275"/>
      <c r="J275"/>
      <c r="N275" s="545"/>
      <c r="R275" s="546"/>
    </row>
    <row r="276" spans="8:18" x14ac:dyDescent="0.25">
      <c r="H276"/>
      <c r="I276"/>
      <c r="J276"/>
      <c r="N276" s="545"/>
      <c r="R276" s="546"/>
    </row>
    <row r="277" spans="8:18" x14ac:dyDescent="0.25">
      <c r="H277"/>
      <c r="I277"/>
      <c r="J277"/>
      <c r="N277" s="545"/>
      <c r="R277" s="546"/>
    </row>
    <row r="278" spans="8:18" x14ac:dyDescent="0.25">
      <c r="H278"/>
      <c r="I278"/>
      <c r="J278"/>
      <c r="N278" s="545"/>
      <c r="R278" s="546"/>
    </row>
    <row r="279" spans="8:18" x14ac:dyDescent="0.25">
      <c r="H279"/>
      <c r="I279"/>
      <c r="J279"/>
      <c r="N279" s="545"/>
      <c r="R279" s="546"/>
    </row>
    <row r="280" spans="8:18" x14ac:dyDescent="0.25">
      <c r="H280"/>
      <c r="I280"/>
      <c r="J280"/>
      <c r="N280" s="545"/>
      <c r="R280" s="546"/>
    </row>
    <row r="281" spans="8:18" x14ac:dyDescent="0.25">
      <c r="H281"/>
      <c r="I281"/>
      <c r="J281"/>
      <c r="N281" s="545"/>
      <c r="R281" s="546"/>
    </row>
    <row r="282" spans="8:18" x14ac:dyDescent="0.25">
      <c r="H282"/>
      <c r="I282"/>
      <c r="J282"/>
      <c r="N282" s="545"/>
      <c r="R282" s="546"/>
    </row>
    <row r="283" spans="8:18" x14ac:dyDescent="0.25">
      <c r="H283"/>
      <c r="I283"/>
      <c r="J283"/>
      <c r="N283" s="545"/>
      <c r="R283" s="546"/>
    </row>
    <row r="284" spans="8:18" x14ac:dyDescent="0.25">
      <c r="H284"/>
      <c r="I284"/>
      <c r="J284"/>
      <c r="N284" s="545"/>
      <c r="R284" s="546"/>
    </row>
    <row r="285" spans="8:18" x14ac:dyDescent="0.25">
      <c r="H285"/>
      <c r="I285"/>
      <c r="J285"/>
      <c r="N285" s="545"/>
      <c r="R285" s="546"/>
    </row>
    <row r="286" spans="8:18" x14ac:dyDescent="0.25">
      <c r="H286"/>
      <c r="I286"/>
      <c r="J286"/>
      <c r="N286" s="545"/>
      <c r="R286" s="546"/>
    </row>
    <row r="287" spans="8:18" x14ac:dyDescent="0.25">
      <c r="H287"/>
      <c r="I287"/>
      <c r="J287"/>
      <c r="N287" s="545"/>
      <c r="R287" s="546"/>
    </row>
    <row r="288" spans="8:18" x14ac:dyDescent="0.25">
      <c r="H288"/>
      <c r="I288"/>
      <c r="J288"/>
      <c r="N288" s="545"/>
      <c r="R288" s="546"/>
    </row>
    <row r="289" spans="8:18" x14ac:dyDescent="0.25">
      <c r="H289"/>
      <c r="I289"/>
      <c r="J289"/>
      <c r="N289" s="545"/>
      <c r="R289" s="546"/>
    </row>
    <row r="290" spans="8:18" x14ac:dyDescent="0.25">
      <c r="H290"/>
      <c r="I290"/>
      <c r="J290"/>
      <c r="N290" s="545"/>
      <c r="R290" s="546"/>
    </row>
    <row r="291" spans="8:18" x14ac:dyDescent="0.25">
      <c r="H291"/>
      <c r="I291"/>
      <c r="J291"/>
      <c r="N291" s="545"/>
      <c r="R291" s="546"/>
    </row>
    <row r="292" spans="8:18" x14ac:dyDescent="0.25">
      <c r="H292"/>
      <c r="I292"/>
      <c r="J292"/>
      <c r="N292" s="545"/>
      <c r="R292" s="546"/>
    </row>
    <row r="293" spans="8:18" x14ac:dyDescent="0.25">
      <c r="H293"/>
      <c r="I293"/>
      <c r="J293"/>
      <c r="N293" s="545"/>
      <c r="R293" s="546"/>
    </row>
    <row r="294" spans="8:18" x14ac:dyDescent="0.25">
      <c r="H294"/>
      <c r="I294"/>
      <c r="J294"/>
      <c r="N294" s="545"/>
      <c r="R294" s="546"/>
    </row>
    <row r="295" spans="8:18" x14ac:dyDescent="0.25">
      <c r="H295"/>
      <c r="I295"/>
      <c r="J295"/>
      <c r="N295" s="545"/>
      <c r="R295" s="546"/>
    </row>
    <row r="296" spans="8:18" x14ac:dyDescent="0.25">
      <c r="H296"/>
      <c r="I296"/>
      <c r="J296"/>
      <c r="N296" s="545"/>
      <c r="R296" s="546"/>
    </row>
    <row r="297" spans="8:18" x14ac:dyDescent="0.25">
      <c r="H297"/>
      <c r="I297"/>
      <c r="J297"/>
      <c r="N297" s="545"/>
      <c r="R297" s="546"/>
    </row>
    <row r="298" spans="8:18" x14ac:dyDescent="0.25">
      <c r="H298"/>
      <c r="I298"/>
      <c r="J298"/>
      <c r="N298" s="545"/>
      <c r="R298" s="546"/>
    </row>
    <row r="299" spans="8:18" x14ac:dyDescent="0.25">
      <c r="H299"/>
      <c r="I299"/>
      <c r="J299"/>
      <c r="N299" s="545"/>
      <c r="R299" s="546"/>
    </row>
    <row r="300" spans="8:18" x14ac:dyDescent="0.25">
      <c r="H300"/>
      <c r="I300"/>
      <c r="J300"/>
      <c r="N300" s="545"/>
      <c r="R300" s="546"/>
    </row>
    <row r="301" spans="8:18" x14ac:dyDescent="0.25">
      <c r="H301"/>
      <c r="I301"/>
      <c r="J301"/>
      <c r="N301" s="545"/>
      <c r="R301" s="546"/>
    </row>
    <row r="302" spans="8:18" x14ac:dyDescent="0.25">
      <c r="H302"/>
      <c r="I302"/>
      <c r="J302"/>
      <c r="N302" s="545"/>
      <c r="R302" s="546"/>
    </row>
    <row r="303" spans="8:18" x14ac:dyDescent="0.25">
      <c r="H303"/>
      <c r="I303"/>
      <c r="J303"/>
      <c r="N303" s="545"/>
      <c r="R303" s="546"/>
    </row>
    <row r="304" spans="8:18" x14ac:dyDescent="0.25">
      <c r="H304"/>
      <c r="I304"/>
      <c r="J304"/>
      <c r="N304" s="545"/>
      <c r="R304" s="546"/>
    </row>
    <row r="305" spans="8:18" x14ac:dyDescent="0.25">
      <c r="H305"/>
      <c r="I305"/>
      <c r="J305"/>
      <c r="N305" s="545"/>
      <c r="R305" s="546"/>
    </row>
    <row r="306" spans="8:18" x14ac:dyDescent="0.25">
      <c r="H306"/>
      <c r="I306"/>
      <c r="J306"/>
      <c r="N306" s="545"/>
      <c r="R306" s="546"/>
    </row>
    <row r="307" spans="8:18" x14ac:dyDescent="0.25">
      <c r="H307"/>
      <c r="I307"/>
      <c r="J307"/>
      <c r="N307" s="545"/>
      <c r="R307" s="546"/>
    </row>
    <row r="308" spans="8:18" x14ac:dyDescent="0.25">
      <c r="H308"/>
      <c r="I308"/>
      <c r="J308"/>
      <c r="N308" s="545"/>
      <c r="R308" s="546"/>
    </row>
    <row r="309" spans="8:18" x14ac:dyDescent="0.25">
      <c r="H309"/>
      <c r="I309"/>
      <c r="J309"/>
      <c r="N309" s="545"/>
      <c r="R309" s="546"/>
    </row>
    <row r="310" spans="8:18" x14ac:dyDescent="0.25">
      <c r="H310"/>
      <c r="I310"/>
      <c r="J310"/>
      <c r="N310" s="545"/>
      <c r="R310" s="546"/>
    </row>
    <row r="311" spans="8:18" x14ac:dyDescent="0.25">
      <c r="H311"/>
      <c r="I311"/>
      <c r="J311"/>
      <c r="N311" s="545"/>
      <c r="R311" s="546"/>
    </row>
    <row r="312" spans="8:18" x14ac:dyDescent="0.25">
      <c r="H312"/>
      <c r="I312"/>
      <c r="J312"/>
      <c r="N312" s="545"/>
      <c r="R312" s="546"/>
    </row>
    <row r="313" spans="8:18" x14ac:dyDescent="0.25">
      <c r="H313"/>
      <c r="I313"/>
      <c r="J313"/>
      <c r="N313" s="545"/>
      <c r="R313" s="546"/>
    </row>
    <row r="314" spans="8:18" x14ac:dyDescent="0.25">
      <c r="H314"/>
      <c r="I314"/>
      <c r="J314"/>
      <c r="N314" s="545"/>
      <c r="R314" s="546"/>
    </row>
    <row r="315" spans="8:18" x14ac:dyDescent="0.25">
      <c r="H315"/>
      <c r="I315"/>
      <c r="J315"/>
      <c r="N315" s="545"/>
      <c r="R315" s="546"/>
    </row>
    <row r="316" spans="8:18" x14ac:dyDescent="0.25">
      <c r="H316"/>
      <c r="I316"/>
      <c r="J316"/>
      <c r="N316" s="545"/>
      <c r="R316" s="546"/>
    </row>
    <row r="317" spans="8:18" x14ac:dyDescent="0.25">
      <c r="H317"/>
      <c r="I317"/>
      <c r="J317"/>
      <c r="N317" s="545"/>
      <c r="R317" s="546"/>
    </row>
    <row r="318" spans="8:18" x14ac:dyDescent="0.25">
      <c r="H318"/>
      <c r="I318"/>
      <c r="J318"/>
      <c r="N318" s="545"/>
      <c r="R318" s="546"/>
    </row>
    <row r="319" spans="8:18" x14ac:dyDescent="0.25">
      <c r="H319"/>
      <c r="I319"/>
      <c r="J319"/>
      <c r="N319" s="545"/>
      <c r="R319" s="546"/>
    </row>
    <row r="320" spans="8:18" x14ac:dyDescent="0.25">
      <c r="H320"/>
      <c r="I320"/>
      <c r="J320"/>
      <c r="N320" s="545"/>
      <c r="R320" s="546"/>
    </row>
    <row r="321" spans="8:18" x14ac:dyDescent="0.25">
      <c r="H321"/>
      <c r="I321"/>
      <c r="J321"/>
      <c r="N321" s="545"/>
      <c r="R321" s="546"/>
    </row>
    <row r="322" spans="8:18" x14ac:dyDescent="0.25">
      <c r="H322"/>
      <c r="I322"/>
      <c r="J322"/>
      <c r="N322" s="545"/>
      <c r="R322" s="546"/>
    </row>
    <row r="323" spans="8:18" x14ac:dyDescent="0.25">
      <c r="H323"/>
      <c r="I323"/>
      <c r="J323"/>
      <c r="N323" s="545"/>
      <c r="R323" s="546"/>
    </row>
    <row r="324" spans="8:18" x14ac:dyDescent="0.25">
      <c r="H324"/>
      <c r="I324"/>
      <c r="J324"/>
      <c r="N324" s="545"/>
      <c r="R324" s="546"/>
    </row>
    <row r="325" spans="8:18" x14ac:dyDescent="0.25">
      <c r="H325"/>
      <c r="I325"/>
      <c r="J325"/>
      <c r="N325" s="545"/>
      <c r="R325" s="546"/>
    </row>
    <row r="326" spans="8:18" x14ac:dyDescent="0.25">
      <c r="H326"/>
      <c r="I326"/>
      <c r="J326"/>
      <c r="N326" s="545"/>
      <c r="R326" s="546"/>
    </row>
    <row r="327" spans="8:18" x14ac:dyDescent="0.25">
      <c r="H327"/>
      <c r="I327"/>
      <c r="J327"/>
      <c r="N327" s="545"/>
      <c r="R327" s="546"/>
    </row>
    <row r="328" spans="8:18" x14ac:dyDescent="0.25">
      <c r="H328"/>
      <c r="I328"/>
      <c r="J328"/>
      <c r="N328" s="545"/>
      <c r="R328" s="546"/>
    </row>
    <row r="329" spans="8:18" x14ac:dyDescent="0.25">
      <c r="H329"/>
      <c r="I329"/>
      <c r="J329"/>
      <c r="N329" s="545"/>
      <c r="R329" s="546"/>
    </row>
    <row r="330" spans="8:18" x14ac:dyDescent="0.25">
      <c r="H330"/>
      <c r="I330"/>
      <c r="J330"/>
      <c r="N330" s="545"/>
      <c r="R330" s="546"/>
    </row>
    <row r="331" spans="8:18" x14ac:dyDescent="0.25">
      <c r="H331"/>
      <c r="I331"/>
      <c r="J331"/>
      <c r="N331" s="545"/>
      <c r="R331" s="546"/>
    </row>
    <row r="332" spans="8:18" x14ac:dyDescent="0.25">
      <c r="H332"/>
      <c r="I332"/>
      <c r="J332"/>
      <c r="R332" s="546"/>
    </row>
    <row r="333" spans="8:18" x14ac:dyDescent="0.25">
      <c r="H333"/>
      <c r="I333"/>
      <c r="J333"/>
      <c r="R333" s="546"/>
    </row>
    <row r="334" spans="8:18" x14ac:dyDescent="0.25">
      <c r="H334"/>
      <c r="I334"/>
      <c r="J334"/>
      <c r="R334" s="546"/>
    </row>
    <row r="335" spans="8:18" x14ac:dyDescent="0.25">
      <c r="H335"/>
      <c r="I335"/>
      <c r="J335"/>
      <c r="R335" s="546"/>
    </row>
    <row r="336" spans="8:18" x14ac:dyDescent="0.25">
      <c r="H336"/>
      <c r="I336"/>
      <c r="J336"/>
      <c r="R336" s="546"/>
    </row>
    <row r="337" spans="8:18" x14ac:dyDescent="0.25">
      <c r="H337"/>
      <c r="I337"/>
      <c r="J337"/>
      <c r="R337" s="546"/>
    </row>
    <row r="338" spans="8:18" x14ac:dyDescent="0.25">
      <c r="H338"/>
      <c r="I338"/>
      <c r="J338"/>
      <c r="R338" s="546"/>
    </row>
    <row r="339" spans="8:18" x14ac:dyDescent="0.25">
      <c r="H339"/>
      <c r="I339"/>
      <c r="J339"/>
      <c r="R339" s="546"/>
    </row>
    <row r="340" spans="8:18" x14ac:dyDescent="0.25">
      <c r="H340"/>
      <c r="I340"/>
      <c r="J340"/>
      <c r="R340" s="546"/>
    </row>
    <row r="341" spans="8:18" x14ac:dyDescent="0.25">
      <c r="H341"/>
      <c r="I341"/>
      <c r="J341"/>
      <c r="R341" s="546"/>
    </row>
    <row r="342" spans="8:18" x14ac:dyDescent="0.25">
      <c r="H342"/>
      <c r="I342"/>
      <c r="J342"/>
      <c r="R342" s="546"/>
    </row>
    <row r="343" spans="8:18" x14ac:dyDescent="0.25">
      <c r="H343"/>
      <c r="I343"/>
      <c r="J343"/>
      <c r="R343" s="546"/>
    </row>
    <row r="344" spans="8:18" x14ac:dyDescent="0.25">
      <c r="H344"/>
      <c r="I344"/>
      <c r="J344"/>
      <c r="R344" s="546"/>
    </row>
    <row r="345" spans="8:18" x14ac:dyDescent="0.25">
      <c r="H345"/>
      <c r="I345"/>
      <c r="J345"/>
      <c r="R345" s="546"/>
    </row>
    <row r="346" spans="8:18" x14ac:dyDescent="0.25">
      <c r="H346"/>
      <c r="I346"/>
      <c r="J346"/>
      <c r="R346" s="546"/>
    </row>
    <row r="347" spans="8:18" x14ac:dyDescent="0.25">
      <c r="H347"/>
      <c r="I347"/>
      <c r="J347"/>
      <c r="R347" s="546"/>
    </row>
    <row r="348" spans="8:18" x14ac:dyDescent="0.25">
      <c r="H348"/>
      <c r="I348"/>
      <c r="J348"/>
      <c r="R348" s="546"/>
    </row>
    <row r="349" spans="8:18" x14ac:dyDescent="0.25">
      <c r="H349"/>
      <c r="I349"/>
      <c r="J349"/>
      <c r="R349" s="546"/>
    </row>
    <row r="350" spans="8:18" x14ac:dyDescent="0.25">
      <c r="H350"/>
      <c r="I350"/>
      <c r="J350"/>
      <c r="R350" s="546"/>
    </row>
    <row r="351" spans="8:18" x14ac:dyDescent="0.25">
      <c r="H351"/>
      <c r="I351"/>
      <c r="J351"/>
      <c r="R351" s="546"/>
    </row>
    <row r="352" spans="8:18" x14ac:dyDescent="0.25">
      <c r="H352"/>
      <c r="I352"/>
      <c r="J352"/>
      <c r="R352" s="546"/>
    </row>
    <row r="353" spans="8:18" x14ac:dyDescent="0.25">
      <c r="H353"/>
      <c r="I353"/>
      <c r="J353"/>
      <c r="R353" s="546"/>
    </row>
    <row r="354" spans="8:18" x14ac:dyDescent="0.25">
      <c r="H354"/>
      <c r="I354"/>
      <c r="J354"/>
      <c r="R354" s="546"/>
    </row>
    <row r="355" spans="8:18" x14ac:dyDescent="0.25">
      <c r="H355"/>
      <c r="I355"/>
      <c r="J355"/>
      <c r="R355" s="546"/>
    </row>
    <row r="356" spans="8:18" x14ac:dyDescent="0.25">
      <c r="H356"/>
      <c r="I356"/>
      <c r="J356"/>
      <c r="R356" s="546"/>
    </row>
    <row r="357" spans="8:18" x14ac:dyDescent="0.25">
      <c r="H357"/>
      <c r="I357"/>
      <c r="J357"/>
      <c r="R357" s="546"/>
    </row>
    <row r="358" spans="8:18" x14ac:dyDescent="0.25">
      <c r="H358"/>
      <c r="I358"/>
      <c r="J358"/>
      <c r="R358" s="546"/>
    </row>
    <row r="359" spans="8:18" x14ac:dyDescent="0.25">
      <c r="H359"/>
      <c r="I359"/>
      <c r="J359"/>
      <c r="R359" s="546"/>
    </row>
    <row r="360" spans="8:18" x14ac:dyDescent="0.25">
      <c r="H360"/>
      <c r="I360"/>
      <c r="J360"/>
      <c r="R360" s="546"/>
    </row>
    <row r="361" spans="8:18" x14ac:dyDescent="0.25">
      <c r="H361"/>
      <c r="I361"/>
      <c r="J361"/>
      <c r="R361" s="546"/>
    </row>
    <row r="362" spans="8:18" x14ac:dyDescent="0.25">
      <c r="H362"/>
      <c r="I362"/>
      <c r="J362"/>
      <c r="R362" s="546"/>
    </row>
    <row r="363" spans="8:18" x14ac:dyDescent="0.25">
      <c r="H363"/>
      <c r="I363"/>
      <c r="J363"/>
      <c r="R363" s="546"/>
    </row>
    <row r="364" spans="8:18" x14ac:dyDescent="0.25">
      <c r="H364"/>
      <c r="I364"/>
      <c r="J364"/>
      <c r="R364" s="546"/>
    </row>
    <row r="365" spans="8:18" x14ac:dyDescent="0.25">
      <c r="H365"/>
      <c r="I365"/>
      <c r="J365"/>
      <c r="R365" s="546"/>
    </row>
    <row r="366" spans="8:18" x14ac:dyDescent="0.25">
      <c r="H366"/>
      <c r="I366"/>
      <c r="J366"/>
      <c r="R366" s="546"/>
    </row>
    <row r="367" spans="8:18" x14ac:dyDescent="0.25">
      <c r="H367"/>
      <c r="I367"/>
      <c r="J367"/>
      <c r="R367" s="546"/>
    </row>
    <row r="368" spans="8:18" x14ac:dyDescent="0.25">
      <c r="H368"/>
      <c r="I368"/>
      <c r="J368"/>
      <c r="R368" s="546"/>
    </row>
    <row r="369" spans="8:18" x14ac:dyDescent="0.25">
      <c r="H369"/>
      <c r="I369"/>
      <c r="J369"/>
      <c r="R369" s="546"/>
    </row>
    <row r="370" spans="8:18" x14ac:dyDescent="0.25">
      <c r="H370"/>
      <c r="I370"/>
      <c r="J370"/>
      <c r="R370" s="546"/>
    </row>
    <row r="371" spans="8:18" x14ac:dyDescent="0.25">
      <c r="H371"/>
      <c r="I371"/>
      <c r="J371"/>
      <c r="R371" s="546"/>
    </row>
    <row r="372" spans="8:18" x14ac:dyDescent="0.25">
      <c r="H372"/>
      <c r="I372"/>
      <c r="J372"/>
      <c r="R372" s="546"/>
    </row>
    <row r="373" spans="8:18" x14ac:dyDescent="0.25">
      <c r="H373"/>
      <c r="I373"/>
      <c r="J373"/>
      <c r="R373" s="546"/>
    </row>
    <row r="374" spans="8:18" x14ac:dyDescent="0.25">
      <c r="H374"/>
      <c r="I374"/>
      <c r="J374"/>
      <c r="R374" s="546"/>
    </row>
    <row r="375" spans="8:18" x14ac:dyDescent="0.25">
      <c r="H375"/>
      <c r="I375"/>
      <c r="J375"/>
      <c r="R375" s="546"/>
    </row>
    <row r="376" spans="8:18" x14ac:dyDescent="0.25">
      <c r="H376"/>
      <c r="I376"/>
      <c r="J376"/>
      <c r="R376" s="546"/>
    </row>
    <row r="377" spans="8:18" x14ac:dyDescent="0.25">
      <c r="H377"/>
      <c r="I377"/>
      <c r="J377"/>
      <c r="R377" s="546"/>
    </row>
    <row r="378" spans="8:18" x14ac:dyDescent="0.25">
      <c r="H378"/>
      <c r="I378"/>
      <c r="J378"/>
      <c r="R378" s="546"/>
    </row>
    <row r="379" spans="8:18" x14ac:dyDescent="0.25">
      <c r="H379"/>
      <c r="I379"/>
      <c r="J379"/>
      <c r="R379" s="546"/>
    </row>
    <row r="380" spans="8:18" x14ac:dyDescent="0.25">
      <c r="H380"/>
      <c r="I380"/>
      <c r="J380"/>
      <c r="R380" s="546"/>
    </row>
    <row r="381" spans="8:18" x14ac:dyDescent="0.25">
      <c r="H381"/>
      <c r="I381"/>
      <c r="J381"/>
      <c r="R381" s="546"/>
    </row>
    <row r="382" spans="8:18" x14ac:dyDescent="0.25">
      <c r="H382"/>
      <c r="I382"/>
      <c r="J382"/>
      <c r="R382" s="546"/>
    </row>
    <row r="383" spans="8:18" x14ac:dyDescent="0.25">
      <c r="H383"/>
      <c r="I383"/>
      <c r="J383"/>
      <c r="R383" s="546"/>
    </row>
    <row r="384" spans="8:18" x14ac:dyDescent="0.25">
      <c r="H384"/>
      <c r="I384"/>
      <c r="J384"/>
      <c r="R384" s="546"/>
    </row>
    <row r="385" spans="8:18" x14ac:dyDescent="0.25">
      <c r="H385"/>
      <c r="I385"/>
      <c r="J385"/>
      <c r="R385" s="546"/>
    </row>
    <row r="386" spans="8:18" x14ac:dyDescent="0.25">
      <c r="H386"/>
      <c r="I386"/>
      <c r="J386"/>
      <c r="R386" s="546"/>
    </row>
    <row r="387" spans="8:18" x14ac:dyDescent="0.25">
      <c r="H387"/>
      <c r="I387"/>
      <c r="J387"/>
      <c r="R387" s="546"/>
    </row>
    <row r="388" spans="8:18" x14ac:dyDescent="0.25">
      <c r="H388"/>
      <c r="I388"/>
      <c r="J388"/>
      <c r="R388" s="546"/>
    </row>
    <row r="389" spans="8:18" x14ac:dyDescent="0.25">
      <c r="H389"/>
      <c r="I389"/>
      <c r="J389"/>
      <c r="R389" s="546"/>
    </row>
    <row r="390" spans="8:18" x14ac:dyDescent="0.25">
      <c r="H390"/>
      <c r="I390"/>
      <c r="J390"/>
      <c r="R390" s="546"/>
    </row>
    <row r="391" spans="8:18" x14ac:dyDescent="0.25">
      <c r="H391"/>
      <c r="I391"/>
      <c r="J391"/>
      <c r="R391" s="546"/>
    </row>
    <row r="392" spans="8:18" x14ac:dyDescent="0.25">
      <c r="H392"/>
      <c r="I392"/>
      <c r="J392"/>
      <c r="R392" s="546"/>
    </row>
    <row r="393" spans="8:18" x14ac:dyDescent="0.25">
      <c r="H393"/>
      <c r="I393"/>
      <c r="J393"/>
      <c r="R393" s="546"/>
    </row>
    <row r="394" spans="8:18" x14ac:dyDescent="0.25">
      <c r="H394"/>
      <c r="I394"/>
      <c r="J394"/>
      <c r="R394" s="546"/>
    </row>
    <row r="395" spans="8:18" x14ac:dyDescent="0.25">
      <c r="H395"/>
      <c r="I395"/>
      <c r="J395"/>
      <c r="R395" s="546"/>
    </row>
    <row r="396" spans="8:18" x14ac:dyDescent="0.25">
      <c r="H396"/>
      <c r="I396"/>
      <c r="J396"/>
      <c r="R396" s="546"/>
    </row>
    <row r="397" spans="8:18" x14ac:dyDescent="0.25">
      <c r="H397"/>
      <c r="I397"/>
      <c r="J397"/>
      <c r="R397" s="546"/>
    </row>
    <row r="398" spans="8:18" x14ac:dyDescent="0.25">
      <c r="H398"/>
      <c r="I398"/>
      <c r="J398"/>
      <c r="R398" s="546"/>
    </row>
    <row r="399" spans="8:18" x14ac:dyDescent="0.25">
      <c r="H399"/>
      <c r="I399"/>
      <c r="J399"/>
      <c r="R399" s="546"/>
    </row>
    <row r="400" spans="8:18" x14ac:dyDescent="0.25">
      <c r="H400"/>
      <c r="I400"/>
      <c r="J400"/>
      <c r="R400" s="546"/>
    </row>
    <row r="401" spans="8:18" x14ac:dyDescent="0.25">
      <c r="H401"/>
      <c r="I401"/>
      <c r="J401"/>
      <c r="R401" s="546"/>
    </row>
    <row r="402" spans="8:18" x14ac:dyDescent="0.25">
      <c r="H402"/>
      <c r="I402"/>
      <c r="J402"/>
      <c r="R402" s="546"/>
    </row>
    <row r="403" spans="8:18" x14ac:dyDescent="0.25">
      <c r="H403"/>
      <c r="I403"/>
      <c r="J403"/>
      <c r="R403" s="546"/>
    </row>
    <row r="404" spans="8:18" x14ac:dyDescent="0.25">
      <c r="H404"/>
      <c r="I404"/>
      <c r="J404"/>
      <c r="R404" s="546"/>
    </row>
    <row r="405" spans="8:18" x14ac:dyDescent="0.25">
      <c r="H405"/>
      <c r="I405"/>
      <c r="J405"/>
      <c r="R405" s="546"/>
    </row>
    <row r="406" spans="8:18" x14ac:dyDescent="0.25">
      <c r="H406"/>
      <c r="I406"/>
      <c r="J406"/>
      <c r="R406" s="546"/>
    </row>
    <row r="407" spans="8:18" x14ac:dyDescent="0.25">
      <c r="H407"/>
      <c r="I407"/>
      <c r="J407"/>
      <c r="R407" s="546"/>
    </row>
    <row r="408" spans="8:18" x14ac:dyDescent="0.25">
      <c r="H408"/>
      <c r="I408"/>
      <c r="J408"/>
      <c r="R408" s="546"/>
    </row>
    <row r="409" spans="8:18" x14ac:dyDescent="0.25">
      <c r="H409"/>
      <c r="I409"/>
      <c r="J409"/>
      <c r="R409" s="546"/>
    </row>
    <row r="410" spans="8:18" x14ac:dyDescent="0.25">
      <c r="H410"/>
      <c r="I410"/>
      <c r="J410"/>
      <c r="R410" s="546"/>
    </row>
    <row r="411" spans="8:18" x14ac:dyDescent="0.25">
      <c r="H411"/>
      <c r="I411"/>
      <c r="J411"/>
      <c r="R411" s="546"/>
    </row>
    <row r="412" spans="8:18" x14ac:dyDescent="0.25">
      <c r="H412"/>
      <c r="I412"/>
      <c r="J412"/>
      <c r="R412" s="546"/>
    </row>
    <row r="413" spans="8:18" x14ac:dyDescent="0.25">
      <c r="H413"/>
      <c r="I413"/>
      <c r="J413"/>
      <c r="R413" s="546"/>
    </row>
    <row r="414" spans="8:18" x14ac:dyDescent="0.25">
      <c r="H414"/>
      <c r="I414"/>
      <c r="J414"/>
      <c r="R414" s="546"/>
    </row>
    <row r="415" spans="8:18" x14ac:dyDescent="0.25">
      <c r="H415"/>
      <c r="I415"/>
      <c r="J415"/>
      <c r="R415" s="546"/>
    </row>
    <row r="416" spans="8:18" x14ac:dyDescent="0.25">
      <c r="H416"/>
      <c r="I416"/>
      <c r="J416"/>
      <c r="R416" s="546"/>
    </row>
    <row r="417" spans="8:18" x14ac:dyDescent="0.25">
      <c r="H417"/>
      <c r="I417"/>
      <c r="J417"/>
      <c r="R417" s="546"/>
    </row>
    <row r="418" spans="8:18" x14ac:dyDescent="0.25">
      <c r="H418"/>
      <c r="I418"/>
      <c r="J418"/>
      <c r="R418" s="546"/>
    </row>
    <row r="419" spans="8:18" x14ac:dyDescent="0.25">
      <c r="H419"/>
      <c r="I419"/>
      <c r="J419"/>
      <c r="R419" s="546"/>
    </row>
    <row r="420" spans="8:18" x14ac:dyDescent="0.25">
      <c r="H420"/>
      <c r="I420"/>
      <c r="J420"/>
      <c r="R420" s="546"/>
    </row>
    <row r="421" spans="8:18" x14ac:dyDescent="0.25">
      <c r="H421"/>
      <c r="I421"/>
      <c r="J421"/>
      <c r="R421" s="546"/>
    </row>
    <row r="422" spans="8:18" x14ac:dyDescent="0.25">
      <c r="H422"/>
      <c r="I422"/>
      <c r="J422"/>
      <c r="R422" s="546"/>
    </row>
    <row r="423" spans="8:18" x14ac:dyDescent="0.25">
      <c r="H423"/>
      <c r="I423"/>
      <c r="J423"/>
      <c r="R423" s="546"/>
    </row>
    <row r="424" spans="8:18" x14ac:dyDescent="0.25">
      <c r="H424"/>
      <c r="I424"/>
      <c r="J424"/>
      <c r="R424" s="546"/>
    </row>
    <row r="425" spans="8:18" x14ac:dyDescent="0.25">
      <c r="H425"/>
      <c r="I425"/>
      <c r="J425"/>
      <c r="R425" s="546"/>
    </row>
    <row r="426" spans="8:18" x14ac:dyDescent="0.25">
      <c r="H426"/>
      <c r="I426"/>
      <c r="J426"/>
      <c r="R426" s="546"/>
    </row>
    <row r="427" spans="8:18" x14ac:dyDescent="0.25">
      <c r="H427"/>
      <c r="I427"/>
      <c r="J427"/>
      <c r="R427" s="546"/>
    </row>
    <row r="428" spans="8:18" x14ac:dyDescent="0.25">
      <c r="H428"/>
      <c r="I428"/>
      <c r="J428"/>
      <c r="R428" s="546"/>
    </row>
    <row r="429" spans="8:18" x14ac:dyDescent="0.25">
      <c r="H429"/>
      <c r="I429"/>
      <c r="J429"/>
      <c r="R429" s="546"/>
    </row>
    <row r="430" spans="8:18" x14ac:dyDescent="0.25">
      <c r="H430"/>
      <c r="I430"/>
      <c r="J430"/>
      <c r="R430" s="546"/>
    </row>
    <row r="431" spans="8:18" x14ac:dyDescent="0.25">
      <c r="H431"/>
      <c r="I431"/>
      <c r="J431"/>
      <c r="R431" s="546"/>
    </row>
    <row r="432" spans="8:18" x14ac:dyDescent="0.25">
      <c r="H432"/>
      <c r="I432"/>
      <c r="J432"/>
      <c r="R432" s="546"/>
    </row>
    <row r="433" spans="8:18" x14ac:dyDescent="0.25">
      <c r="H433"/>
      <c r="I433"/>
      <c r="J433"/>
      <c r="R433" s="546"/>
    </row>
    <row r="434" spans="8:18" x14ac:dyDescent="0.25">
      <c r="H434"/>
      <c r="I434"/>
      <c r="J434"/>
      <c r="R434" s="546"/>
    </row>
    <row r="435" spans="8:18" x14ac:dyDescent="0.25">
      <c r="H435"/>
      <c r="I435"/>
      <c r="J435"/>
      <c r="R435" s="546"/>
    </row>
    <row r="436" spans="8:18" x14ac:dyDescent="0.25">
      <c r="H436"/>
      <c r="I436"/>
      <c r="J436"/>
      <c r="R436" s="546"/>
    </row>
    <row r="437" spans="8:18" x14ac:dyDescent="0.25">
      <c r="H437"/>
      <c r="I437"/>
      <c r="J437"/>
      <c r="R437" s="546"/>
    </row>
    <row r="438" spans="8:18" x14ac:dyDescent="0.25">
      <c r="H438"/>
      <c r="I438"/>
      <c r="J438"/>
      <c r="R438" s="546"/>
    </row>
    <row r="439" spans="8:18" x14ac:dyDescent="0.25">
      <c r="H439"/>
      <c r="I439"/>
      <c r="J439"/>
      <c r="R439" s="546"/>
    </row>
    <row r="440" spans="8:18" x14ac:dyDescent="0.25">
      <c r="H440"/>
      <c r="I440"/>
      <c r="J440"/>
      <c r="R440" s="546"/>
    </row>
    <row r="441" spans="8:18" x14ac:dyDescent="0.25">
      <c r="H441"/>
      <c r="I441"/>
      <c r="J441"/>
      <c r="R441" s="546"/>
    </row>
    <row r="442" spans="8:18" x14ac:dyDescent="0.25">
      <c r="H442"/>
      <c r="I442"/>
      <c r="J442"/>
      <c r="R442" s="546"/>
    </row>
    <row r="443" spans="8:18" x14ac:dyDescent="0.25">
      <c r="H443"/>
      <c r="I443"/>
      <c r="J443"/>
      <c r="R443" s="546"/>
    </row>
    <row r="444" spans="8:18" x14ac:dyDescent="0.25">
      <c r="H444"/>
      <c r="I444"/>
      <c r="J444"/>
      <c r="R444" s="546"/>
    </row>
    <row r="445" spans="8:18" x14ac:dyDescent="0.25">
      <c r="H445"/>
      <c r="I445"/>
      <c r="J445"/>
      <c r="R445" s="546"/>
    </row>
    <row r="446" spans="8:18" x14ac:dyDescent="0.25">
      <c r="H446"/>
      <c r="I446"/>
      <c r="J446"/>
      <c r="R446" s="546"/>
    </row>
    <row r="447" spans="8:18" x14ac:dyDescent="0.25">
      <c r="H447"/>
      <c r="I447"/>
      <c r="J447"/>
      <c r="R447" s="546"/>
    </row>
    <row r="448" spans="8:18" x14ac:dyDescent="0.25">
      <c r="H448"/>
      <c r="I448"/>
      <c r="J448"/>
      <c r="R448" s="546"/>
    </row>
    <row r="449" spans="8:18" x14ac:dyDescent="0.25">
      <c r="H449"/>
      <c r="I449"/>
      <c r="J449"/>
      <c r="R449" s="546"/>
    </row>
    <row r="450" spans="8:18" x14ac:dyDescent="0.25">
      <c r="H450"/>
      <c r="I450"/>
      <c r="J450"/>
      <c r="R450" s="546"/>
    </row>
    <row r="451" spans="8:18" x14ac:dyDescent="0.25">
      <c r="H451"/>
      <c r="I451"/>
      <c r="J451"/>
      <c r="R451" s="546"/>
    </row>
    <row r="452" spans="8:18" x14ac:dyDescent="0.25">
      <c r="H452"/>
      <c r="I452"/>
      <c r="J452"/>
      <c r="R452" s="546"/>
    </row>
    <row r="453" spans="8:18" x14ac:dyDescent="0.25">
      <c r="H453"/>
      <c r="I453"/>
      <c r="J453"/>
      <c r="R453" s="546"/>
    </row>
    <row r="454" spans="8:18" x14ac:dyDescent="0.25">
      <c r="H454"/>
      <c r="I454"/>
      <c r="J454"/>
      <c r="R454" s="546"/>
    </row>
    <row r="455" spans="8:18" x14ac:dyDescent="0.25">
      <c r="H455"/>
      <c r="I455"/>
      <c r="J455"/>
      <c r="R455" s="546"/>
    </row>
    <row r="456" spans="8:18" x14ac:dyDescent="0.25">
      <c r="H456"/>
      <c r="I456"/>
      <c r="J456"/>
      <c r="R456" s="546"/>
    </row>
    <row r="457" spans="8:18" x14ac:dyDescent="0.25">
      <c r="H457"/>
      <c r="I457"/>
      <c r="J457"/>
      <c r="R457" s="546"/>
    </row>
    <row r="458" spans="8:18" x14ac:dyDescent="0.25">
      <c r="H458"/>
      <c r="I458"/>
      <c r="J458"/>
      <c r="R458" s="546"/>
    </row>
    <row r="459" spans="8:18" x14ac:dyDescent="0.25">
      <c r="H459"/>
      <c r="I459"/>
      <c r="J459"/>
      <c r="R459" s="546"/>
    </row>
    <row r="460" spans="8:18" x14ac:dyDescent="0.25">
      <c r="H460"/>
      <c r="I460"/>
      <c r="J460"/>
      <c r="R460" s="546"/>
    </row>
    <row r="461" spans="8:18" x14ac:dyDescent="0.25">
      <c r="H461"/>
      <c r="I461"/>
      <c r="J461"/>
      <c r="R461" s="546"/>
    </row>
    <row r="462" spans="8:18" x14ac:dyDescent="0.25">
      <c r="H462"/>
      <c r="I462"/>
      <c r="J462"/>
      <c r="R462" s="546"/>
    </row>
    <row r="463" spans="8:18" x14ac:dyDescent="0.25">
      <c r="H463"/>
      <c r="I463"/>
      <c r="J463"/>
      <c r="R463" s="546"/>
    </row>
    <row r="464" spans="8:18" x14ac:dyDescent="0.25">
      <c r="H464"/>
      <c r="I464"/>
      <c r="J464"/>
      <c r="R464" s="546"/>
    </row>
    <row r="465" spans="8:18" x14ac:dyDescent="0.25">
      <c r="H465"/>
      <c r="I465"/>
      <c r="J465"/>
      <c r="R465" s="546"/>
    </row>
    <row r="466" spans="8:18" x14ac:dyDescent="0.25">
      <c r="H466"/>
      <c r="I466"/>
      <c r="J466"/>
      <c r="R466" s="546"/>
    </row>
    <row r="467" spans="8:18" x14ac:dyDescent="0.25">
      <c r="H467"/>
      <c r="I467"/>
      <c r="J467"/>
      <c r="R467" s="546"/>
    </row>
    <row r="468" spans="8:18" x14ac:dyDescent="0.25">
      <c r="H468"/>
      <c r="I468"/>
      <c r="J468"/>
      <c r="R468" s="546"/>
    </row>
    <row r="469" spans="8:18" x14ac:dyDescent="0.25">
      <c r="H469"/>
      <c r="I469"/>
      <c r="J469"/>
      <c r="R469" s="546"/>
    </row>
    <row r="470" spans="8:18" x14ac:dyDescent="0.25">
      <c r="H470"/>
      <c r="I470"/>
      <c r="J470"/>
      <c r="R470" s="546"/>
    </row>
    <row r="471" spans="8:18" x14ac:dyDescent="0.25">
      <c r="H471"/>
      <c r="I471"/>
      <c r="J471"/>
      <c r="R471" s="546"/>
    </row>
    <row r="472" spans="8:18" x14ac:dyDescent="0.25">
      <c r="H472"/>
      <c r="I472"/>
      <c r="J472"/>
      <c r="R472" s="546"/>
    </row>
    <row r="473" spans="8:18" x14ac:dyDescent="0.25">
      <c r="H473"/>
      <c r="I473"/>
      <c r="J473"/>
      <c r="R473" s="546"/>
    </row>
    <row r="474" spans="8:18" x14ac:dyDescent="0.25">
      <c r="H474"/>
      <c r="I474"/>
      <c r="J474"/>
      <c r="R474" s="546"/>
    </row>
    <row r="475" spans="8:18" x14ac:dyDescent="0.25">
      <c r="H475"/>
      <c r="I475"/>
      <c r="J475"/>
      <c r="R475" s="546"/>
    </row>
    <row r="476" spans="8:18" x14ac:dyDescent="0.25">
      <c r="H476"/>
      <c r="I476"/>
      <c r="J476"/>
      <c r="R476" s="546"/>
    </row>
    <row r="477" spans="8:18" x14ac:dyDescent="0.25">
      <c r="H477"/>
      <c r="I477"/>
      <c r="J477"/>
      <c r="R477" s="546"/>
    </row>
    <row r="478" spans="8:18" x14ac:dyDescent="0.25">
      <c r="H478"/>
      <c r="I478"/>
      <c r="J478"/>
      <c r="R478" s="546"/>
    </row>
    <row r="479" spans="8:18" x14ac:dyDescent="0.25">
      <c r="H479"/>
      <c r="I479"/>
      <c r="J479"/>
      <c r="R479" s="546"/>
    </row>
    <row r="480" spans="8:18" x14ac:dyDescent="0.25">
      <c r="H480"/>
      <c r="I480"/>
      <c r="J480"/>
      <c r="R480" s="546"/>
    </row>
    <row r="481" spans="8:18" x14ac:dyDescent="0.25">
      <c r="H481"/>
      <c r="I481"/>
      <c r="J481"/>
      <c r="R481" s="546"/>
    </row>
    <row r="482" spans="8:18" x14ac:dyDescent="0.25">
      <c r="H482"/>
      <c r="I482"/>
      <c r="J482"/>
      <c r="R482" s="546"/>
    </row>
    <row r="483" spans="8:18" x14ac:dyDescent="0.25">
      <c r="H483"/>
      <c r="I483"/>
      <c r="J483"/>
      <c r="R483" s="546"/>
    </row>
    <row r="484" spans="8:18" x14ac:dyDescent="0.25">
      <c r="R484" s="546"/>
    </row>
    <row r="485" spans="8:18" x14ac:dyDescent="0.25">
      <c r="R485" s="546"/>
    </row>
    <row r="486" spans="8:18" x14ac:dyDescent="0.25">
      <c r="R486" s="546"/>
    </row>
    <row r="487" spans="8:18" x14ac:dyDescent="0.25">
      <c r="R487" s="546"/>
    </row>
    <row r="488" spans="8:18" x14ac:dyDescent="0.25">
      <c r="R488" s="546"/>
    </row>
    <row r="489" spans="8:18" x14ac:dyDescent="0.25">
      <c r="R489" s="546"/>
    </row>
    <row r="490" spans="8:18" x14ac:dyDescent="0.25">
      <c r="R490" s="546"/>
    </row>
    <row r="491" spans="8:18" x14ac:dyDescent="0.25">
      <c r="R491" s="546"/>
    </row>
    <row r="492" spans="8:18" x14ac:dyDescent="0.25">
      <c r="R492" s="546"/>
    </row>
    <row r="493" spans="8:18" x14ac:dyDescent="0.25">
      <c r="R493" s="546"/>
    </row>
    <row r="494" spans="8:18" x14ac:dyDescent="0.25">
      <c r="R494" s="546"/>
    </row>
    <row r="495" spans="8:18" x14ac:dyDescent="0.25">
      <c r="R495" s="546"/>
    </row>
    <row r="496" spans="8:18" x14ac:dyDescent="0.25">
      <c r="R496" s="546"/>
    </row>
    <row r="497" spans="18:18" x14ac:dyDescent="0.25">
      <c r="R497" s="546"/>
    </row>
    <row r="498" spans="18:18" x14ac:dyDescent="0.25">
      <c r="R498" s="546"/>
    </row>
    <row r="499" spans="18:18" x14ac:dyDescent="0.25">
      <c r="R499" s="546"/>
    </row>
    <row r="500" spans="18:18" x14ac:dyDescent="0.25">
      <c r="R500" s="546"/>
    </row>
    <row r="501" spans="18:18" x14ac:dyDescent="0.25">
      <c r="R501" s="546"/>
    </row>
    <row r="502" spans="18:18" x14ac:dyDescent="0.25">
      <c r="R502" s="546"/>
    </row>
    <row r="503" spans="18:18" x14ac:dyDescent="0.25">
      <c r="R503" s="546"/>
    </row>
    <row r="504" spans="18:18" x14ac:dyDescent="0.25">
      <c r="R504" s="546"/>
    </row>
    <row r="505" spans="18:18" x14ac:dyDescent="0.25">
      <c r="R505" s="546"/>
    </row>
    <row r="506" spans="18:18" x14ac:dyDescent="0.25">
      <c r="R506" s="546"/>
    </row>
    <row r="507" spans="18:18" x14ac:dyDescent="0.25">
      <c r="R507" s="546"/>
    </row>
    <row r="508" spans="18:18" x14ac:dyDescent="0.25">
      <c r="R508" s="546"/>
    </row>
    <row r="509" spans="18:18" x14ac:dyDescent="0.25">
      <c r="R509" s="546"/>
    </row>
    <row r="510" spans="18:18" x14ac:dyDescent="0.25">
      <c r="R510" s="546"/>
    </row>
    <row r="511" spans="18:18" x14ac:dyDescent="0.25">
      <c r="R511" s="546"/>
    </row>
    <row r="512" spans="18:18" x14ac:dyDescent="0.25">
      <c r="R512" s="546"/>
    </row>
    <row r="513" spans="18:18" x14ac:dyDescent="0.25">
      <c r="R513" s="546"/>
    </row>
    <row r="514" spans="18:18" x14ac:dyDescent="0.25">
      <c r="R514" s="546"/>
    </row>
    <row r="515" spans="18:18" x14ac:dyDescent="0.25">
      <c r="R515" s="546"/>
    </row>
    <row r="516" spans="18:18" x14ac:dyDescent="0.25">
      <c r="R516" s="546"/>
    </row>
    <row r="517" spans="18:18" x14ac:dyDescent="0.25">
      <c r="R517" s="546"/>
    </row>
    <row r="518" spans="18:18" x14ac:dyDescent="0.25">
      <c r="R518" s="546"/>
    </row>
    <row r="519" spans="18:18" x14ac:dyDescent="0.25">
      <c r="R519" s="546"/>
    </row>
    <row r="520" spans="18:18" x14ac:dyDescent="0.25">
      <c r="R520" s="546"/>
    </row>
    <row r="521" spans="18:18" x14ac:dyDescent="0.25">
      <c r="R521" s="546"/>
    </row>
    <row r="522" spans="18:18" x14ac:dyDescent="0.25">
      <c r="R522" s="546"/>
    </row>
    <row r="523" spans="18:18" x14ac:dyDescent="0.25">
      <c r="R523" s="546"/>
    </row>
    <row r="524" spans="18:18" x14ac:dyDescent="0.25">
      <c r="R524" s="546"/>
    </row>
    <row r="525" spans="18:18" x14ac:dyDescent="0.25">
      <c r="R525" s="546"/>
    </row>
    <row r="526" spans="18:18" x14ac:dyDescent="0.25">
      <c r="R526" s="546"/>
    </row>
    <row r="527" spans="18:18" x14ac:dyDescent="0.25">
      <c r="R527" s="546"/>
    </row>
    <row r="528" spans="18:18" x14ac:dyDescent="0.25">
      <c r="R528" s="546"/>
    </row>
    <row r="529" spans="18:18" x14ac:dyDescent="0.25">
      <c r="R529" s="546"/>
    </row>
    <row r="530" spans="18:18" x14ac:dyDescent="0.25">
      <c r="R530" s="546"/>
    </row>
    <row r="531" spans="18:18" x14ac:dyDescent="0.25">
      <c r="R531" s="546"/>
    </row>
    <row r="532" spans="18:18" x14ac:dyDescent="0.25">
      <c r="R532" s="546"/>
    </row>
    <row r="533" spans="18:18" x14ac:dyDescent="0.25">
      <c r="R533" s="546"/>
    </row>
    <row r="534" spans="18:18" x14ac:dyDescent="0.25">
      <c r="R534" s="546"/>
    </row>
    <row r="535" spans="18:18" x14ac:dyDescent="0.25">
      <c r="R535" s="546"/>
    </row>
    <row r="536" spans="18:18" x14ac:dyDescent="0.25">
      <c r="R536" s="546"/>
    </row>
    <row r="537" spans="18:18" x14ac:dyDescent="0.25">
      <c r="R537" s="546"/>
    </row>
    <row r="538" spans="18:18" x14ac:dyDescent="0.25">
      <c r="R538" s="546"/>
    </row>
    <row r="539" spans="18:18" x14ac:dyDescent="0.25">
      <c r="R539" s="546"/>
    </row>
    <row r="540" spans="18:18" x14ac:dyDescent="0.25">
      <c r="R540" s="546"/>
    </row>
    <row r="541" spans="18:18" x14ac:dyDescent="0.25">
      <c r="R541" s="546"/>
    </row>
  </sheetData>
  <mergeCells count="1">
    <mergeCell ref="B29:D29"/>
  </mergeCells>
  <printOptions verticalCentered="1"/>
  <pageMargins left="0.31496062992125984" right="0.51181102362204722" top="0.35433070866141736" bottom="0.15748031496062992" header="0" footer="0"/>
  <pageSetup paperSize="9" scale="4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rgb="FF00B0F0"/>
  </sheetPr>
  <dimension ref="A1:AP2725"/>
  <sheetViews>
    <sheetView showGridLines="0" topLeftCell="I1" zoomScaleNormal="100" workbookViewId="0">
      <pane ySplit="1" topLeftCell="A74" activePane="bottomLeft" state="frozen"/>
      <selection activeCell="S15" sqref="S15"/>
      <selection pane="bottomLeft" activeCell="S15" sqref="S15"/>
    </sheetView>
  </sheetViews>
  <sheetFormatPr baseColWidth="10" defaultColWidth="11.42578125" defaultRowHeight="15" x14ac:dyDescent="0.25"/>
  <cols>
    <col min="1" max="1" width="5.5703125" customWidth="1"/>
    <col min="2" max="3" width="6.7109375" customWidth="1"/>
    <col min="4" max="4" width="9.28515625" style="61" customWidth="1"/>
    <col min="5" max="8" width="5.5703125" style="1" customWidth="1"/>
    <col min="9" max="10" width="5.5703125" customWidth="1"/>
    <col min="11" max="11" width="17.7109375" style="467" customWidth="1"/>
    <col min="12" max="12" width="10.5703125" customWidth="1"/>
    <col min="13" max="13" width="1.140625" customWidth="1"/>
    <col min="14" max="15" width="4" customWidth="1"/>
    <col min="16" max="16" width="7.28515625" customWidth="1"/>
    <col min="17" max="17" width="9.140625" style="86" customWidth="1"/>
    <col min="18" max="19" width="3.42578125" style="86" customWidth="1"/>
    <col min="20" max="20" width="4" customWidth="1"/>
    <col min="21" max="21" width="10.140625" customWidth="1"/>
    <col min="22" max="22" width="9.7109375" customWidth="1"/>
    <col min="23" max="23" width="12.7109375" style="4" customWidth="1"/>
    <col min="24" max="24" width="12.140625" style="87" customWidth="1"/>
    <col min="25" max="25" width="15.7109375" style="82" customWidth="1"/>
    <col min="26" max="26" width="10.28515625" customWidth="1"/>
    <col min="27" max="27" width="10.140625" customWidth="1"/>
    <col min="31" max="31" width="10.85546875" customWidth="1"/>
    <col min="32" max="32" width="9.42578125" customWidth="1"/>
    <col min="34" max="34" width="15.7109375" style="82" customWidth="1"/>
    <col min="35" max="35" width="10.28515625" style="467" customWidth="1"/>
    <col min="36" max="36" width="10.140625" style="467" customWidth="1"/>
    <col min="37" max="42" width="11.42578125" style="467"/>
  </cols>
  <sheetData>
    <row r="1" spans="1:42" s="1" customFormat="1" ht="56.25" customHeight="1" thickBot="1" x14ac:dyDescent="0.3">
      <c r="A1" s="370" t="s">
        <v>56</v>
      </c>
      <c r="B1" s="110" t="s">
        <v>528</v>
      </c>
      <c r="C1" s="110" t="s">
        <v>700</v>
      </c>
      <c r="D1" s="371" t="s">
        <v>2</v>
      </c>
      <c r="E1" s="372" t="s">
        <v>27</v>
      </c>
      <c r="F1" s="110" t="s">
        <v>3</v>
      </c>
      <c r="G1" s="373" t="s">
        <v>59</v>
      </c>
      <c r="H1" s="110" t="s">
        <v>58</v>
      </c>
      <c r="I1" s="110" t="s">
        <v>4</v>
      </c>
      <c r="J1" s="110" t="s">
        <v>1965</v>
      </c>
      <c r="K1" s="110" t="s">
        <v>550</v>
      </c>
      <c r="L1" s="110" t="s">
        <v>14</v>
      </c>
      <c r="M1" s="110" t="s">
        <v>529</v>
      </c>
      <c r="N1" s="374" t="s">
        <v>1</v>
      </c>
      <c r="O1" s="374" t="s">
        <v>1234</v>
      </c>
      <c r="P1" s="374" t="s">
        <v>644</v>
      </c>
      <c r="Q1" s="110" t="s">
        <v>530</v>
      </c>
      <c r="R1" s="374" t="s">
        <v>689</v>
      </c>
      <c r="S1" s="374" t="s">
        <v>619</v>
      </c>
      <c r="T1" s="374" t="s">
        <v>531</v>
      </c>
      <c r="U1" s="374" t="s">
        <v>532</v>
      </c>
      <c r="V1" s="374" t="s">
        <v>533</v>
      </c>
      <c r="W1" s="375" t="s">
        <v>534</v>
      </c>
      <c r="X1" s="375" t="s">
        <v>16</v>
      </c>
      <c r="Y1" s="375" t="s">
        <v>535</v>
      </c>
      <c r="Z1" s="375" t="s">
        <v>536</v>
      </c>
      <c r="AA1" s="375" t="s">
        <v>537</v>
      </c>
      <c r="AB1" s="112" t="s">
        <v>538</v>
      </c>
      <c r="AC1" s="112" t="s">
        <v>539</v>
      </c>
      <c r="AD1" s="108" t="s">
        <v>81</v>
      </c>
      <c r="AE1" s="108" t="s">
        <v>540</v>
      </c>
      <c r="AF1" s="112" t="s">
        <v>45</v>
      </c>
      <c r="AG1" s="113" t="s">
        <v>541</v>
      </c>
      <c r="AH1" s="375" t="s">
        <v>535</v>
      </c>
      <c r="AI1" s="375" t="s">
        <v>536</v>
      </c>
      <c r="AJ1" s="375" t="s">
        <v>537</v>
      </c>
      <c r="AK1" s="112" t="s">
        <v>538</v>
      </c>
      <c r="AL1" s="112" t="s">
        <v>539</v>
      </c>
      <c r="AM1" s="108" t="s">
        <v>81</v>
      </c>
      <c r="AN1" s="108" t="s">
        <v>540</v>
      </c>
      <c r="AO1" s="112" t="s">
        <v>45</v>
      </c>
      <c r="AP1" s="113" t="s">
        <v>541</v>
      </c>
    </row>
    <row r="2" spans="1:42" x14ac:dyDescent="0.25">
      <c r="A2" s="92">
        <v>1</v>
      </c>
      <c r="B2" s="435" t="e">
        <f>CONCATENATE(Revisión_Avance_Periodo!$D2,";",Revisión_Avance_Periodo!$F2,";",Revisión_Avance_Periodo!$L2)</f>
        <v>#REF!</v>
      </c>
      <c r="C2" s="435" t="e">
        <f t="shared" ref="C2:C65" si="0">CONCATENATE($N2,";",$L2,";",$T2)</f>
        <v>#REF!</v>
      </c>
      <c r="D2" s="114" t="e">
        <f>VLOOKUP($A2,#REF!,3,FALSE)</f>
        <v>#REF!</v>
      </c>
      <c r="E2" s="436" t="e">
        <f>VLOOKUP($A2,#REF!,4,FALSE)</f>
        <v>#REF!</v>
      </c>
      <c r="F2" s="114" t="e">
        <f>VLOOKUP($A2,#REF!,5,FALSE)</f>
        <v>#REF!</v>
      </c>
      <c r="G2" s="114" t="e">
        <f>VLOOKUP($A2,#REF!,8,FALSE)</f>
        <v>#REF!</v>
      </c>
      <c r="H2" s="114" t="e">
        <f>VLOOKUP($A2,#REF!,7,FALSE)</f>
        <v>#REF!</v>
      </c>
      <c r="I2" s="436" t="e">
        <f>VLOOKUP($A2,#REF!,10,FALSE)</f>
        <v>#REF!</v>
      </c>
      <c r="J2" s="114" t="e">
        <f>VLOOKUP($A2,#REF!,11,FALSE)</f>
        <v>#REF!</v>
      </c>
      <c r="K2" s="114" t="e">
        <f>VLOOKUP($A2,#REF!,12,FALSE)</f>
        <v>#REF!</v>
      </c>
      <c r="L2" s="114" t="e">
        <f>VLOOKUP($A2,#REF!,13,FALSE)</f>
        <v>#REF!</v>
      </c>
      <c r="M2" s="438" t="e">
        <f>VLOOKUP($A2,#REF!,14,FALSE)</f>
        <v>#REF!</v>
      </c>
      <c r="N2" s="114" t="e">
        <f>VLOOKUP($A2,#REF!,15,FALSE)</f>
        <v>#REF!</v>
      </c>
      <c r="O2" s="114" t="e">
        <f>VLOOKUP($A2,#REF!,18,FALSE)</f>
        <v>#REF!</v>
      </c>
      <c r="P2" s="114" t="e">
        <f>VLOOKUP($A2,#REF!,41,FALSE)</f>
        <v>#REF!</v>
      </c>
      <c r="Q2" s="115" t="e">
        <f>VLOOKUP(Revisión_Avance_Periodo!$L2,#REF!,30,FALSE)</f>
        <v>#REF!</v>
      </c>
      <c r="R2" s="116">
        <v>2019</v>
      </c>
      <c r="S2" s="196">
        <v>43495</v>
      </c>
      <c r="T2" s="116" t="s">
        <v>68</v>
      </c>
      <c r="U2" s="440" t="e">
        <f>INDEX(#REF!,MATCH(Revisión_Avance_Periodo!$L2,#REF!,0),MATCH(Revisión_Avance_Periodo!$T2,#REF!,0))</f>
        <v>#REF!</v>
      </c>
      <c r="V2" s="440" t="e">
        <f>INDEX(#REF!,MATCH(Revisión_Avance_Periodo!$L2,#REF!,0),MATCH(Revisión_Avance_Periodo!$T2,#REF!,0))</f>
        <v>#REF!</v>
      </c>
      <c r="W2" s="131" t="e">
        <f>V2/U2</f>
        <v>#REF!</v>
      </c>
      <c r="X2" s="116" t="e">
        <f>VLOOKUP(W2,Tabla_Estado_Meta_OAP_2019[#All],3,TRUE)</f>
        <v>#REF!</v>
      </c>
      <c r="Y2" s="163" t="e">
        <f>SUBTOTAL(9,$U$2:$U2)</f>
        <v>#REF!</v>
      </c>
      <c r="Z2" s="161" t="e">
        <f>SUBTOTAL(9,$V$2:$V2)</f>
        <v>#REF!</v>
      </c>
      <c r="AA2" s="149">
        <f>IFERROR(+Revisión_Avance_Periodo!$Z2/Revisión_Avance_Periodo!$Y2,0)</f>
        <v>0</v>
      </c>
      <c r="AB2" s="445" t="e">
        <f>SUBTOTAL(9,U2:U13)</f>
        <v>#REF!</v>
      </c>
      <c r="AC2" s="446" t="e">
        <f>SUBTOTAL(9,V2:V13)</f>
        <v>#REF!</v>
      </c>
      <c r="AD2" s="119" t="e">
        <f>+AC2/AB2</f>
        <v>#REF!</v>
      </c>
      <c r="AE2" s="119" t="e">
        <f>100%-Revisión_Avance_Periodo!$AD2</f>
        <v>#REF!</v>
      </c>
      <c r="AF2" s="121" t="e">
        <f>VLOOKUP(AD2,Tabla_Estado_Meta_OAP_2019[],3,TRUE)</f>
        <v>#REF!</v>
      </c>
      <c r="AG2" s="122" t="e">
        <f>Revisión_Avance_Periodo!$AD2*Revisión_Avance_Periodo!$Q2</f>
        <v>#REF!</v>
      </c>
      <c r="AH2" s="163" t="e">
        <f>SUBTOTAL(9,$U$2:$U2)</f>
        <v>#REF!</v>
      </c>
      <c r="AI2" s="161" t="e">
        <f>SUBTOTAL(9,$V$2:$V2)</f>
        <v>#REF!</v>
      </c>
      <c r="AJ2" s="149">
        <f>IFERROR(+Revisión_Avance_Periodo!$Z2/Revisión_Avance_Periodo!$Y2,0)</f>
        <v>0</v>
      </c>
      <c r="AK2" s="445" t="e">
        <f>SUBTOTAL(9,AD2:AD13)</f>
        <v>#REF!</v>
      </c>
      <c r="AL2" s="446" t="e">
        <f>SUBTOTAL(9,AE2:AE13)</f>
        <v>#REF!</v>
      </c>
      <c r="AM2" s="119" t="e">
        <f>+AL2/AK2</f>
        <v>#REF!</v>
      </c>
      <c r="AN2" s="119" t="e">
        <f>100%-Revisión_Avance_Periodo!$AD2</f>
        <v>#REF!</v>
      </c>
      <c r="AO2" s="121" t="e">
        <f>VLOOKUP(AM2,Tabla_Estado_Meta_OAP_2019[],3,TRUE)</f>
        <v>#REF!</v>
      </c>
      <c r="AP2" s="122" t="e">
        <f>Revisión_Avance_Periodo!$AD2*Revisión_Avance_Periodo!$Q2</f>
        <v>#REF!</v>
      </c>
    </row>
    <row r="3" spans="1:42" x14ac:dyDescent="0.25">
      <c r="A3" s="97">
        <v>1</v>
      </c>
      <c r="B3" s="435" t="e">
        <f>CONCATENATE(Revisión_Avance_Periodo!$D3,";",Revisión_Avance_Periodo!$F3,";",Revisión_Avance_Periodo!$L3)</f>
        <v>#REF!</v>
      </c>
      <c r="C3" s="435" t="e">
        <f t="shared" si="0"/>
        <v>#REF!</v>
      </c>
      <c r="D3" s="123" t="e">
        <f>VLOOKUP($A3,#REF!,3,FALSE)</f>
        <v>#REF!</v>
      </c>
      <c r="E3" s="436" t="e">
        <f>VLOOKUP($A3,#REF!,4,FALSE)</f>
        <v>#REF!</v>
      </c>
      <c r="F3" s="103" t="e">
        <f>VLOOKUP($A3,#REF!,5,FALSE)</f>
        <v>#REF!</v>
      </c>
      <c r="G3" s="98" t="e">
        <f>VLOOKUP($A3,#REF!,8,FALSE)</f>
        <v>#REF!</v>
      </c>
      <c r="H3" s="93" t="e">
        <f>VLOOKUP($A3,#REF!,7,FALSE)</f>
        <v>#REF!</v>
      </c>
      <c r="I3" s="438" t="e">
        <f>VLOOKUP($A3,#REF!,10,FALSE)</f>
        <v>#REF!</v>
      </c>
      <c r="J3" s="98" t="e">
        <f>VLOOKUP($A3,#REF!,11,FALSE)</f>
        <v>#REF!</v>
      </c>
      <c r="K3" s="114" t="e">
        <f>VLOOKUP($A3,#REF!,12,FALSE)</f>
        <v>#REF!</v>
      </c>
      <c r="L3" s="98" t="e">
        <f>VLOOKUP($A3,#REF!,13,FALSE)</f>
        <v>#REF!</v>
      </c>
      <c r="M3" s="438" t="e">
        <f>VLOOKUP($A3,#REF!,14,FALSE)</f>
        <v>#REF!</v>
      </c>
      <c r="N3" s="103" t="e">
        <f>VLOOKUP($A3,#REF!,15,FALSE)</f>
        <v>#REF!</v>
      </c>
      <c r="O3" s="103" t="e">
        <f>VLOOKUP($A3,#REF!,18,FALSE)</f>
        <v>#REF!</v>
      </c>
      <c r="P3" s="93" t="e">
        <f>VLOOKUP($A3,#REF!,41,FALSE)</f>
        <v>#REF!</v>
      </c>
      <c r="Q3" s="115" t="e">
        <f>VLOOKUP(Revisión_Avance_Periodo!$L3,#REF!,30,FALSE)</f>
        <v>#REF!</v>
      </c>
      <c r="R3" s="116">
        <v>2019</v>
      </c>
      <c r="S3" s="196">
        <v>43524</v>
      </c>
      <c r="T3" s="124" t="s">
        <v>69</v>
      </c>
      <c r="U3" s="440" t="e">
        <f>INDEX(#REF!,MATCH(Revisión_Avance_Periodo!$L3,#REF!,0),MATCH(Revisión_Avance_Periodo!$T3,#REF!,0))</f>
        <v>#REF!</v>
      </c>
      <c r="V3" s="440" t="e">
        <f>INDEX(#REF!,MATCH(Revisión_Avance_Periodo!$L3,#REF!,0),MATCH(Revisión_Avance_Periodo!$T3,#REF!,0))</f>
        <v>#REF!</v>
      </c>
      <c r="W3" s="131" t="e">
        <f>V3/U3</f>
        <v>#REF!</v>
      </c>
      <c r="X3" s="124" t="e">
        <f>VLOOKUP(W3,Tabla_Estado_Meta_OAP_2019[#All],3,TRUE)</f>
        <v>#REF!</v>
      </c>
      <c r="Y3" s="164" t="e">
        <f>SUBTOTAL(9,$U$2:$U3)</f>
        <v>#REF!</v>
      </c>
      <c r="Z3" s="158" t="e">
        <f>SUBTOTAL(9,$V$2:$V3)</f>
        <v>#REF!</v>
      </c>
      <c r="AA3" s="151">
        <f>IFERROR(+Revisión_Avance_Periodo!$Z3/Revisión_Avance_Periodo!$Y3,0)</f>
        <v>0</v>
      </c>
      <c r="AB3" s="126"/>
      <c r="AC3" s="127"/>
      <c r="AD3" s="125"/>
      <c r="AE3" s="125"/>
      <c r="AF3" s="128"/>
      <c r="AG3" s="129"/>
      <c r="AH3" s="164" t="e">
        <f>SUBTOTAL(9,$U$2:$U3)</f>
        <v>#REF!</v>
      </c>
      <c r="AI3" s="158" t="e">
        <f>SUBTOTAL(9,$V$2:$V3)</f>
        <v>#REF!</v>
      </c>
      <c r="AJ3" s="151">
        <f>IFERROR(+Revisión_Avance_Periodo!$Z3/Revisión_Avance_Periodo!$Y3,0)</f>
        <v>0</v>
      </c>
      <c r="AK3" s="126"/>
      <c r="AL3" s="127"/>
      <c r="AM3" s="125"/>
      <c r="AN3" s="125"/>
      <c r="AO3" s="128"/>
      <c r="AP3" s="129"/>
    </row>
    <row r="4" spans="1:42" x14ac:dyDescent="0.25">
      <c r="A4" s="92">
        <v>1</v>
      </c>
      <c r="B4" s="435" t="e">
        <f>CONCATENATE(Revisión_Avance_Periodo!$D4,";",Revisión_Avance_Periodo!$F4,";",Revisión_Avance_Periodo!$L4)</f>
        <v>#REF!</v>
      </c>
      <c r="C4" s="435" t="e">
        <f t="shared" si="0"/>
        <v>#REF!</v>
      </c>
      <c r="D4" s="114" t="e">
        <f>VLOOKUP($A4,#REF!,3,FALSE)</f>
        <v>#REF!</v>
      </c>
      <c r="E4" s="436" t="e">
        <f>VLOOKUP($A4,#REF!,4,FALSE)</f>
        <v>#REF!</v>
      </c>
      <c r="F4" s="102" t="e">
        <f>VLOOKUP($A4,#REF!,5,FALSE)</f>
        <v>#REF!</v>
      </c>
      <c r="G4" s="93" t="e">
        <f>VLOOKUP($A4,#REF!,8,FALSE)</f>
        <v>#REF!</v>
      </c>
      <c r="H4" s="93" t="e">
        <f>VLOOKUP($A4,#REF!,7,FALSE)</f>
        <v>#REF!</v>
      </c>
      <c r="I4" s="438" t="e">
        <f>VLOOKUP($A4,#REF!,10,FALSE)</f>
        <v>#REF!</v>
      </c>
      <c r="J4" s="93" t="e">
        <f>VLOOKUP($A4,#REF!,11,FALSE)</f>
        <v>#REF!</v>
      </c>
      <c r="K4" s="114" t="e">
        <f>VLOOKUP($A4,#REF!,12,FALSE)</f>
        <v>#REF!</v>
      </c>
      <c r="L4" s="93" t="e">
        <f>VLOOKUP($A4,#REF!,13,FALSE)</f>
        <v>#REF!</v>
      </c>
      <c r="M4" s="438" t="e">
        <f>VLOOKUP($A4,#REF!,14,FALSE)</f>
        <v>#REF!</v>
      </c>
      <c r="N4" s="102" t="e">
        <f>VLOOKUP($A4,#REF!,15,FALSE)</f>
        <v>#REF!</v>
      </c>
      <c r="O4" s="102" t="e">
        <f>VLOOKUP($A4,#REF!,18,FALSE)</f>
        <v>#REF!</v>
      </c>
      <c r="P4" s="93" t="e">
        <f>VLOOKUP($A4,#REF!,41,FALSE)</f>
        <v>#REF!</v>
      </c>
      <c r="Q4" s="115" t="e">
        <f>VLOOKUP(Revisión_Avance_Periodo!$L4,#REF!,30,FALSE)</f>
        <v>#REF!</v>
      </c>
      <c r="R4" s="116">
        <v>2019</v>
      </c>
      <c r="S4" s="196">
        <v>43554</v>
      </c>
      <c r="T4" s="116" t="s">
        <v>70</v>
      </c>
      <c r="U4" s="440" t="e">
        <f>INDEX(#REF!,MATCH(Revisión_Avance_Periodo!$L4,#REF!,0),MATCH(Revisión_Avance_Periodo!$T4,#REF!,0))</f>
        <v>#REF!</v>
      </c>
      <c r="V4" s="440" t="e">
        <f>INDEX(#REF!,MATCH(Revisión_Avance_Periodo!$L4,#REF!,0),MATCH(Revisión_Avance_Periodo!$T4,#REF!,0))</f>
        <v>#REF!</v>
      </c>
      <c r="W4" s="131" t="e">
        <f>V4/U4</f>
        <v>#REF!</v>
      </c>
      <c r="X4" s="116" t="e">
        <f>VLOOKUP(W4,Tabla_Estado_Meta_OAP_2019[#All],3,TRUE)</f>
        <v>#REF!</v>
      </c>
      <c r="Y4" s="164" t="e">
        <f>SUBTOTAL(9,$U$2:$U4)</f>
        <v>#REF!</v>
      </c>
      <c r="Z4" s="158" t="e">
        <f>SUBTOTAL(9,$V$2:$V4)</f>
        <v>#REF!</v>
      </c>
      <c r="AA4" s="151">
        <f>IFERROR(+Revisión_Avance_Periodo!$Z4/Revisión_Avance_Periodo!$Y4,0)</f>
        <v>0</v>
      </c>
      <c r="AB4" s="126"/>
      <c r="AC4" s="127"/>
      <c r="AD4" s="125"/>
      <c r="AE4" s="125"/>
      <c r="AF4" s="128"/>
      <c r="AG4" s="129"/>
      <c r="AH4" s="164" t="e">
        <f>SUBTOTAL(9,$U$2:$U4)</f>
        <v>#REF!</v>
      </c>
      <c r="AI4" s="158" t="e">
        <f>SUBTOTAL(9,$V$2:$V4)</f>
        <v>#REF!</v>
      </c>
      <c r="AJ4" s="151">
        <f>IFERROR(+Revisión_Avance_Periodo!$Z4/Revisión_Avance_Periodo!$Y4,0)</f>
        <v>0</v>
      </c>
      <c r="AK4" s="126"/>
      <c r="AL4" s="127"/>
      <c r="AM4" s="125"/>
      <c r="AN4" s="125"/>
      <c r="AO4" s="128"/>
      <c r="AP4" s="129"/>
    </row>
    <row r="5" spans="1:42" x14ac:dyDescent="0.25">
      <c r="A5" s="97">
        <v>1</v>
      </c>
      <c r="B5" s="435" t="e">
        <f>CONCATENATE(Revisión_Avance_Periodo!$D5,";",Revisión_Avance_Periodo!$F5,";",Revisión_Avance_Periodo!$L5)</f>
        <v>#REF!</v>
      </c>
      <c r="C5" s="435" t="e">
        <f t="shared" si="0"/>
        <v>#REF!</v>
      </c>
      <c r="D5" s="123" t="e">
        <f>VLOOKUP($A5,#REF!,3,FALSE)</f>
        <v>#REF!</v>
      </c>
      <c r="E5" s="436" t="e">
        <f>VLOOKUP($A5,#REF!,4,FALSE)</f>
        <v>#REF!</v>
      </c>
      <c r="F5" s="103" t="e">
        <f>VLOOKUP($A5,#REF!,5,FALSE)</f>
        <v>#REF!</v>
      </c>
      <c r="G5" s="98" t="e">
        <f>VLOOKUP($A5,#REF!,8,FALSE)</f>
        <v>#REF!</v>
      </c>
      <c r="H5" s="93" t="e">
        <f>VLOOKUP($A5,#REF!,7,FALSE)</f>
        <v>#REF!</v>
      </c>
      <c r="I5" s="438" t="e">
        <f>VLOOKUP($A5,#REF!,10,FALSE)</f>
        <v>#REF!</v>
      </c>
      <c r="J5" s="98" t="e">
        <f>VLOOKUP($A5,#REF!,11,FALSE)</f>
        <v>#REF!</v>
      </c>
      <c r="K5" s="114" t="e">
        <f>VLOOKUP($A5,#REF!,12,FALSE)</f>
        <v>#REF!</v>
      </c>
      <c r="L5" s="98" t="e">
        <f>VLOOKUP($A5,#REF!,13,FALSE)</f>
        <v>#REF!</v>
      </c>
      <c r="M5" s="438" t="e">
        <f>VLOOKUP($A5,#REF!,14,FALSE)</f>
        <v>#REF!</v>
      </c>
      <c r="N5" s="103" t="e">
        <f>VLOOKUP($A5,#REF!,15,FALSE)</f>
        <v>#REF!</v>
      </c>
      <c r="O5" s="103" t="e">
        <f>VLOOKUP($A5,#REF!,18,FALSE)</f>
        <v>#REF!</v>
      </c>
      <c r="P5" s="93" t="e">
        <f>VLOOKUP($A5,#REF!,41,FALSE)</f>
        <v>#REF!</v>
      </c>
      <c r="Q5" s="115" t="e">
        <f>VLOOKUP(Revisión_Avance_Periodo!$L5,#REF!,30,FALSE)</f>
        <v>#REF!</v>
      </c>
      <c r="R5" s="116">
        <v>2019</v>
      </c>
      <c r="S5" s="196">
        <v>43585</v>
      </c>
      <c r="T5" s="124" t="s">
        <v>71</v>
      </c>
      <c r="U5" s="440" t="e">
        <f>INDEX(#REF!,MATCH(Revisión_Avance_Periodo!$L5,#REF!,0),MATCH(Revisión_Avance_Periodo!$T5,#REF!,0))</f>
        <v>#REF!</v>
      </c>
      <c r="V5" s="440" t="e">
        <f>INDEX(#REF!,MATCH(Revisión_Avance_Periodo!$L5,#REF!,0),MATCH(Revisión_Avance_Periodo!$T5,#REF!,0))</f>
        <v>#REF!</v>
      </c>
      <c r="W5" s="118">
        <f>IFERROR((V5/U5),0)</f>
        <v>0</v>
      </c>
      <c r="X5" s="124" t="str">
        <f>VLOOKUP(W5,Tabla_Estado_Meta_OAP_2019[#All],3,TRUE)</f>
        <v>Por Ejecutar</v>
      </c>
      <c r="Y5" s="164" t="e">
        <f>SUBTOTAL(9,$U$2:$U5)</f>
        <v>#REF!</v>
      </c>
      <c r="Z5" s="158" t="e">
        <f>SUBTOTAL(9,$V$2:$V5)</f>
        <v>#REF!</v>
      </c>
      <c r="AA5" s="151">
        <f>IFERROR(+Revisión_Avance_Periodo!$Z5/Revisión_Avance_Periodo!$Y5,0)</f>
        <v>0</v>
      </c>
      <c r="AB5" s="126"/>
      <c r="AC5" s="127"/>
      <c r="AD5" s="125"/>
      <c r="AE5" s="125"/>
      <c r="AF5" s="128"/>
      <c r="AG5" s="129"/>
      <c r="AH5" s="164" t="e">
        <f>SUBTOTAL(9,$U$2:$U5)</f>
        <v>#REF!</v>
      </c>
      <c r="AI5" s="158" t="e">
        <f>SUBTOTAL(9,$V$2:$V5)</f>
        <v>#REF!</v>
      </c>
      <c r="AJ5" s="151">
        <f>IFERROR(+Revisión_Avance_Periodo!$Z5/Revisión_Avance_Periodo!$Y5,0)</f>
        <v>0</v>
      </c>
      <c r="AK5" s="126"/>
      <c r="AL5" s="127"/>
      <c r="AM5" s="125"/>
      <c r="AN5" s="125"/>
      <c r="AO5" s="128"/>
      <c r="AP5" s="129"/>
    </row>
    <row r="6" spans="1:42" x14ac:dyDescent="0.25">
      <c r="A6" s="92">
        <v>1</v>
      </c>
      <c r="B6" s="435" t="e">
        <f>CONCATENATE(Revisión_Avance_Periodo!$D6,";",Revisión_Avance_Periodo!$F6,";",Revisión_Avance_Periodo!$L6)</f>
        <v>#REF!</v>
      </c>
      <c r="C6" s="435" t="e">
        <f t="shared" si="0"/>
        <v>#REF!</v>
      </c>
      <c r="D6" s="114" t="e">
        <f>VLOOKUP($A6,#REF!,3,FALSE)</f>
        <v>#REF!</v>
      </c>
      <c r="E6" s="436" t="e">
        <f>VLOOKUP($A6,#REF!,4,FALSE)</f>
        <v>#REF!</v>
      </c>
      <c r="F6" s="102" t="e">
        <f>VLOOKUP($A6,#REF!,5,FALSE)</f>
        <v>#REF!</v>
      </c>
      <c r="G6" s="93" t="e">
        <f>VLOOKUP($A6,#REF!,8,FALSE)</f>
        <v>#REF!</v>
      </c>
      <c r="H6" s="93" t="e">
        <f>VLOOKUP($A6,#REF!,7,FALSE)</f>
        <v>#REF!</v>
      </c>
      <c r="I6" s="438" t="e">
        <f>VLOOKUP($A6,#REF!,10,FALSE)</f>
        <v>#REF!</v>
      </c>
      <c r="J6" s="93" t="e">
        <f>VLOOKUP($A6,#REF!,11,FALSE)</f>
        <v>#REF!</v>
      </c>
      <c r="K6" s="114" t="e">
        <f>VLOOKUP($A6,#REF!,12,FALSE)</f>
        <v>#REF!</v>
      </c>
      <c r="L6" s="93" t="e">
        <f>VLOOKUP($A6,#REF!,13,FALSE)</f>
        <v>#REF!</v>
      </c>
      <c r="M6" s="438" t="e">
        <f>VLOOKUP($A6,#REF!,14,FALSE)</f>
        <v>#REF!</v>
      </c>
      <c r="N6" s="102" t="e">
        <f>VLOOKUP($A6,#REF!,15,FALSE)</f>
        <v>#REF!</v>
      </c>
      <c r="O6" s="102" t="e">
        <f>VLOOKUP($A6,#REF!,18,FALSE)</f>
        <v>#REF!</v>
      </c>
      <c r="P6" s="93" t="e">
        <f>VLOOKUP($A6,#REF!,41,FALSE)</f>
        <v>#REF!</v>
      </c>
      <c r="Q6" s="115" t="e">
        <f>VLOOKUP(Revisión_Avance_Periodo!$L6,#REF!,30,FALSE)</f>
        <v>#REF!</v>
      </c>
      <c r="R6" s="116">
        <v>2019</v>
      </c>
      <c r="S6" s="196">
        <v>43615</v>
      </c>
      <c r="T6" s="116" t="s">
        <v>72</v>
      </c>
      <c r="U6" s="440" t="e">
        <f>INDEX(#REF!,MATCH(Revisión_Avance_Periodo!$L6,#REF!,0),MATCH(Revisión_Avance_Periodo!$T6,#REF!,0))</f>
        <v>#REF!</v>
      </c>
      <c r="V6" s="440" t="e">
        <f>INDEX(#REF!,MATCH(Revisión_Avance_Periodo!$L6,#REF!,0),MATCH(Revisión_Avance_Periodo!$T6,#REF!,0))</f>
        <v>#REF!</v>
      </c>
      <c r="W6" s="131" t="e">
        <f>V6/U6</f>
        <v>#REF!</v>
      </c>
      <c r="X6" s="116" t="e">
        <f>VLOOKUP(W6,Tabla_Estado_Meta_OAP_2019[#All],3,TRUE)</f>
        <v>#REF!</v>
      </c>
      <c r="Y6" s="164" t="e">
        <f>SUBTOTAL(9,$U$2:$U6)</f>
        <v>#REF!</v>
      </c>
      <c r="Z6" s="158" t="e">
        <f>SUBTOTAL(9,$V$2:$V6)</f>
        <v>#REF!</v>
      </c>
      <c r="AA6" s="151">
        <f>IFERROR(+Revisión_Avance_Periodo!$Z6/Revisión_Avance_Periodo!$Y6,0)</f>
        <v>0</v>
      </c>
      <c r="AB6" s="126"/>
      <c r="AC6" s="127"/>
      <c r="AD6" s="125"/>
      <c r="AE6" s="125"/>
      <c r="AF6" s="128"/>
      <c r="AG6" s="129"/>
      <c r="AH6" s="164" t="e">
        <f>SUBTOTAL(9,$U$2:$U6)</f>
        <v>#REF!</v>
      </c>
      <c r="AI6" s="158" t="e">
        <f>SUBTOTAL(9,$V$2:$V6)</f>
        <v>#REF!</v>
      </c>
      <c r="AJ6" s="151">
        <f>IFERROR(+Revisión_Avance_Periodo!$Z6/Revisión_Avance_Periodo!$Y6,0)</f>
        <v>0</v>
      </c>
      <c r="AK6" s="126"/>
      <c r="AL6" s="127"/>
      <c r="AM6" s="125"/>
      <c r="AN6" s="125"/>
      <c r="AO6" s="128"/>
      <c r="AP6" s="129"/>
    </row>
    <row r="7" spans="1:42" x14ac:dyDescent="0.25">
      <c r="A7" s="97">
        <v>1</v>
      </c>
      <c r="B7" s="435" t="e">
        <f>CONCATENATE(Revisión_Avance_Periodo!$D7,";",Revisión_Avance_Periodo!$F7,";",Revisión_Avance_Periodo!$L7)</f>
        <v>#REF!</v>
      </c>
      <c r="C7" s="435" t="e">
        <f t="shared" si="0"/>
        <v>#REF!</v>
      </c>
      <c r="D7" s="123" t="e">
        <f>VLOOKUP($A7,#REF!,3,FALSE)</f>
        <v>#REF!</v>
      </c>
      <c r="E7" s="436" t="e">
        <f>VLOOKUP($A7,#REF!,4,FALSE)</f>
        <v>#REF!</v>
      </c>
      <c r="F7" s="103" t="e">
        <f>VLOOKUP($A7,#REF!,5,FALSE)</f>
        <v>#REF!</v>
      </c>
      <c r="G7" s="98" t="e">
        <f>VLOOKUP($A7,#REF!,8,FALSE)</f>
        <v>#REF!</v>
      </c>
      <c r="H7" s="93" t="e">
        <f>VLOOKUP($A7,#REF!,7,FALSE)</f>
        <v>#REF!</v>
      </c>
      <c r="I7" s="438" t="e">
        <f>VLOOKUP($A7,#REF!,10,FALSE)</f>
        <v>#REF!</v>
      </c>
      <c r="J7" s="98" t="e">
        <f>VLOOKUP($A7,#REF!,11,FALSE)</f>
        <v>#REF!</v>
      </c>
      <c r="K7" s="114" t="e">
        <f>VLOOKUP($A7,#REF!,12,FALSE)</f>
        <v>#REF!</v>
      </c>
      <c r="L7" s="98" t="e">
        <f>VLOOKUP($A7,#REF!,13,FALSE)</f>
        <v>#REF!</v>
      </c>
      <c r="M7" s="438" t="e">
        <f>VLOOKUP($A7,#REF!,14,FALSE)</f>
        <v>#REF!</v>
      </c>
      <c r="N7" s="103" t="e">
        <f>VLOOKUP($A7,#REF!,15,FALSE)</f>
        <v>#REF!</v>
      </c>
      <c r="O7" s="103" t="e">
        <f>VLOOKUP($A7,#REF!,18,FALSE)</f>
        <v>#REF!</v>
      </c>
      <c r="P7" s="93" t="e">
        <f>VLOOKUP($A7,#REF!,41,FALSE)</f>
        <v>#REF!</v>
      </c>
      <c r="Q7" s="115" t="e">
        <f>VLOOKUP(Revisión_Avance_Periodo!$L7,#REF!,30,FALSE)</f>
        <v>#REF!</v>
      </c>
      <c r="R7" s="116">
        <v>2019</v>
      </c>
      <c r="S7" s="196">
        <v>43646</v>
      </c>
      <c r="T7" s="124" t="s">
        <v>73</v>
      </c>
      <c r="U7" s="440" t="e">
        <f>INDEX(#REF!,MATCH(Revisión_Avance_Periodo!$L7,#REF!,0),MATCH(Revisión_Avance_Periodo!$T7,#REF!,0))</f>
        <v>#REF!</v>
      </c>
      <c r="V7" s="440" t="e">
        <f>INDEX(#REF!,MATCH(Revisión_Avance_Periodo!$L7,#REF!,0),MATCH(Revisión_Avance_Periodo!$T7,#REF!,0))</f>
        <v>#REF!</v>
      </c>
      <c r="W7" s="130" t="e">
        <f>V7/U7</f>
        <v>#REF!</v>
      </c>
      <c r="X7" s="124" t="e">
        <f>VLOOKUP(W7,Tabla_Estado_Meta_OAP_2019[#All],3,TRUE)</f>
        <v>#REF!</v>
      </c>
      <c r="Y7" s="164" t="e">
        <f>SUBTOTAL(9,$U$2:$U7)</f>
        <v>#REF!</v>
      </c>
      <c r="Z7" s="158" t="e">
        <f>SUBTOTAL(9,$V$2:$V7)</f>
        <v>#REF!</v>
      </c>
      <c r="AA7" s="151">
        <f>IFERROR(+Revisión_Avance_Periodo!$Z7/Revisión_Avance_Periodo!$Y7,0)</f>
        <v>0</v>
      </c>
      <c r="AB7" s="126"/>
      <c r="AC7" s="127"/>
      <c r="AD7" s="125"/>
      <c r="AE7" s="125"/>
      <c r="AF7" s="128"/>
      <c r="AG7" s="129"/>
      <c r="AH7" s="164" t="e">
        <f>SUBTOTAL(9,$U$2:$U7)</f>
        <v>#REF!</v>
      </c>
      <c r="AI7" s="158" t="e">
        <f>SUBTOTAL(9,$V$2:$V7)</f>
        <v>#REF!</v>
      </c>
      <c r="AJ7" s="151">
        <f>IFERROR(+Revisión_Avance_Periodo!$Z7/Revisión_Avance_Periodo!$Y7,0)</f>
        <v>0</v>
      </c>
      <c r="AK7" s="126"/>
      <c r="AL7" s="127"/>
      <c r="AM7" s="125"/>
      <c r="AN7" s="125"/>
      <c r="AO7" s="128"/>
      <c r="AP7" s="129"/>
    </row>
    <row r="8" spans="1:42" x14ac:dyDescent="0.25">
      <c r="A8" s="92">
        <v>1</v>
      </c>
      <c r="B8" s="435" t="e">
        <f>CONCATENATE(Revisión_Avance_Periodo!$D8,";",Revisión_Avance_Periodo!$F8,";",Revisión_Avance_Periodo!$L8)</f>
        <v>#REF!</v>
      </c>
      <c r="C8" s="435" t="e">
        <f t="shared" si="0"/>
        <v>#REF!</v>
      </c>
      <c r="D8" s="114" t="e">
        <f>VLOOKUP($A8,#REF!,3,FALSE)</f>
        <v>#REF!</v>
      </c>
      <c r="E8" s="436" t="e">
        <f>VLOOKUP($A8,#REF!,4,FALSE)</f>
        <v>#REF!</v>
      </c>
      <c r="F8" s="102" t="e">
        <f>VLOOKUP($A8,#REF!,5,FALSE)</f>
        <v>#REF!</v>
      </c>
      <c r="G8" s="93" t="e">
        <f>VLOOKUP($A8,#REF!,8,FALSE)</f>
        <v>#REF!</v>
      </c>
      <c r="H8" s="93" t="e">
        <f>VLOOKUP($A8,#REF!,7,FALSE)</f>
        <v>#REF!</v>
      </c>
      <c r="I8" s="438" t="e">
        <f>VLOOKUP($A8,#REF!,10,FALSE)</f>
        <v>#REF!</v>
      </c>
      <c r="J8" s="93" t="e">
        <f>VLOOKUP($A8,#REF!,11,FALSE)</f>
        <v>#REF!</v>
      </c>
      <c r="K8" s="114" t="e">
        <f>VLOOKUP($A8,#REF!,12,FALSE)</f>
        <v>#REF!</v>
      </c>
      <c r="L8" s="93" t="e">
        <f>VLOOKUP($A8,#REF!,13,FALSE)</f>
        <v>#REF!</v>
      </c>
      <c r="M8" s="438" t="e">
        <f>VLOOKUP($A8,#REF!,14,FALSE)</f>
        <v>#REF!</v>
      </c>
      <c r="N8" s="102" t="e">
        <f>VLOOKUP($A8,#REF!,15,FALSE)</f>
        <v>#REF!</v>
      </c>
      <c r="O8" s="102" t="e">
        <f>VLOOKUP($A8,#REF!,18,FALSE)</f>
        <v>#REF!</v>
      </c>
      <c r="P8" s="93" t="e">
        <f>VLOOKUP($A8,#REF!,41,FALSE)</f>
        <v>#REF!</v>
      </c>
      <c r="Q8" s="115" t="e">
        <f>VLOOKUP(Revisión_Avance_Periodo!$L8,#REF!,30,FALSE)</f>
        <v>#REF!</v>
      </c>
      <c r="R8" s="116">
        <v>2019</v>
      </c>
      <c r="S8" s="196">
        <v>43676</v>
      </c>
      <c r="T8" s="116" t="s">
        <v>74</v>
      </c>
      <c r="U8" s="440" t="e">
        <f>INDEX(#REF!,MATCH(Revisión_Avance_Periodo!$L8,#REF!,0),MATCH(Revisión_Avance_Periodo!$T8,#REF!,0))</f>
        <v>#REF!</v>
      </c>
      <c r="V8" s="440" t="e">
        <f>INDEX(#REF!,MATCH(Revisión_Avance_Periodo!$L8,#REF!,0),MATCH(Revisión_Avance_Periodo!$T8,#REF!,0))</f>
        <v>#REF!</v>
      </c>
      <c r="W8" s="131" t="e">
        <f>V8/U8</f>
        <v>#REF!</v>
      </c>
      <c r="X8" s="116" t="e">
        <f>VLOOKUP(W8,Tabla_Estado_Meta_OAP_2019[#All],3,TRUE)</f>
        <v>#REF!</v>
      </c>
      <c r="Y8" s="164" t="e">
        <f>SUBTOTAL(9,$U$2:$U8)</f>
        <v>#REF!</v>
      </c>
      <c r="Z8" s="158" t="e">
        <f>SUBTOTAL(9,$V$2:$V8)</f>
        <v>#REF!</v>
      </c>
      <c r="AA8" s="151">
        <f>IFERROR(+Revisión_Avance_Periodo!$Z8/Revisión_Avance_Periodo!$Y8,0)</f>
        <v>0</v>
      </c>
      <c r="AB8" s="126"/>
      <c r="AC8" s="127"/>
      <c r="AD8" s="125"/>
      <c r="AE8" s="125"/>
      <c r="AF8" s="128"/>
      <c r="AG8" s="129"/>
      <c r="AH8" s="164" t="e">
        <f>SUBTOTAL(9,$U$2:$U8)</f>
        <v>#REF!</v>
      </c>
      <c r="AI8" s="158" t="e">
        <f>SUBTOTAL(9,$V$2:$V8)</f>
        <v>#REF!</v>
      </c>
      <c r="AJ8" s="151">
        <f>IFERROR(+Revisión_Avance_Periodo!$Z8/Revisión_Avance_Periodo!$Y8,0)</f>
        <v>0</v>
      </c>
      <c r="AK8" s="126"/>
      <c r="AL8" s="127"/>
      <c r="AM8" s="125"/>
      <c r="AN8" s="125"/>
      <c r="AO8" s="128"/>
      <c r="AP8" s="129"/>
    </row>
    <row r="9" spans="1:42" x14ac:dyDescent="0.25">
      <c r="A9" s="97">
        <v>1</v>
      </c>
      <c r="B9" s="435" t="e">
        <f>CONCATENATE(Revisión_Avance_Periodo!$D9,";",Revisión_Avance_Periodo!$F9,";",Revisión_Avance_Periodo!$L9)</f>
        <v>#REF!</v>
      </c>
      <c r="C9" s="435" t="e">
        <f t="shared" si="0"/>
        <v>#REF!</v>
      </c>
      <c r="D9" s="123" t="e">
        <f>VLOOKUP($A9,#REF!,3,FALSE)</f>
        <v>#REF!</v>
      </c>
      <c r="E9" s="436" t="e">
        <f>VLOOKUP($A9,#REF!,4,FALSE)</f>
        <v>#REF!</v>
      </c>
      <c r="F9" s="103" t="e">
        <f>VLOOKUP($A9,#REF!,5,FALSE)</f>
        <v>#REF!</v>
      </c>
      <c r="G9" s="98" t="e">
        <f>VLOOKUP($A9,#REF!,8,FALSE)</f>
        <v>#REF!</v>
      </c>
      <c r="H9" s="93" t="e">
        <f>VLOOKUP($A9,#REF!,7,FALSE)</f>
        <v>#REF!</v>
      </c>
      <c r="I9" s="438" t="e">
        <f>VLOOKUP($A9,#REF!,10,FALSE)</f>
        <v>#REF!</v>
      </c>
      <c r="J9" s="98" t="e">
        <f>VLOOKUP($A9,#REF!,11,FALSE)</f>
        <v>#REF!</v>
      </c>
      <c r="K9" s="114" t="e">
        <f>VLOOKUP($A9,#REF!,12,FALSE)</f>
        <v>#REF!</v>
      </c>
      <c r="L9" s="98" t="e">
        <f>VLOOKUP($A9,#REF!,13,FALSE)</f>
        <v>#REF!</v>
      </c>
      <c r="M9" s="438" t="e">
        <f>VLOOKUP($A9,#REF!,14,FALSE)</f>
        <v>#REF!</v>
      </c>
      <c r="N9" s="103" t="e">
        <f>VLOOKUP($A9,#REF!,15,FALSE)</f>
        <v>#REF!</v>
      </c>
      <c r="O9" s="103" t="e">
        <f>VLOOKUP($A9,#REF!,18,FALSE)</f>
        <v>#REF!</v>
      </c>
      <c r="P9" s="93" t="e">
        <f>VLOOKUP($A9,#REF!,41,FALSE)</f>
        <v>#REF!</v>
      </c>
      <c r="Q9" s="115" t="e">
        <f>VLOOKUP(Revisión_Avance_Periodo!$L9,#REF!,30,FALSE)</f>
        <v>#REF!</v>
      </c>
      <c r="R9" s="116">
        <v>2019</v>
      </c>
      <c r="S9" s="196">
        <v>43707</v>
      </c>
      <c r="T9" s="124" t="s">
        <v>75</v>
      </c>
      <c r="U9" s="440" t="e">
        <f>INDEX(#REF!,MATCH(Revisión_Avance_Periodo!$L9,#REF!,0),MATCH(Revisión_Avance_Periodo!$T9,#REF!,0))</f>
        <v>#REF!</v>
      </c>
      <c r="V9" s="440" t="e">
        <f>INDEX(#REF!,MATCH(Revisión_Avance_Periodo!$L9,#REF!,0),MATCH(Revisión_Avance_Periodo!$T9,#REF!,0))</f>
        <v>#REF!</v>
      </c>
      <c r="W9" s="130" t="e">
        <f>V9/U9</f>
        <v>#REF!</v>
      </c>
      <c r="X9" s="124" t="e">
        <f>VLOOKUP(W9,Tabla_Estado_Meta_OAP_2019[#All],3,TRUE)</f>
        <v>#REF!</v>
      </c>
      <c r="Y9" s="164" t="e">
        <f>SUBTOTAL(9,$U$2:$U9)</f>
        <v>#REF!</v>
      </c>
      <c r="Z9" s="158" t="e">
        <f>SUBTOTAL(9,$V$2:$V9)</f>
        <v>#REF!</v>
      </c>
      <c r="AA9" s="151">
        <f>IFERROR(+Revisión_Avance_Periodo!$Z9/Revisión_Avance_Periodo!$Y9,0)</f>
        <v>0</v>
      </c>
      <c r="AB9" s="126"/>
      <c r="AC9" s="127"/>
      <c r="AD9" s="125"/>
      <c r="AE9" s="125"/>
      <c r="AF9" s="128"/>
      <c r="AG9" s="129"/>
      <c r="AH9" s="164" t="e">
        <f>SUBTOTAL(9,$U$2:$U9)</f>
        <v>#REF!</v>
      </c>
      <c r="AI9" s="158" t="e">
        <f>SUBTOTAL(9,$V$2:$V9)</f>
        <v>#REF!</v>
      </c>
      <c r="AJ9" s="151">
        <f>IFERROR(+Revisión_Avance_Periodo!$Z9/Revisión_Avance_Periodo!$Y9,0)</f>
        <v>0</v>
      </c>
      <c r="AK9" s="126"/>
      <c r="AL9" s="127"/>
      <c r="AM9" s="125"/>
      <c r="AN9" s="125"/>
      <c r="AO9" s="128"/>
      <c r="AP9" s="129"/>
    </row>
    <row r="10" spans="1:42" x14ac:dyDescent="0.25">
      <c r="A10" s="92">
        <v>1</v>
      </c>
      <c r="B10" s="435" t="e">
        <f>CONCATENATE(Revisión_Avance_Periodo!$D10,";",Revisión_Avance_Periodo!$F10,";",Revisión_Avance_Periodo!$L10)</f>
        <v>#REF!</v>
      </c>
      <c r="C10" s="435" t="e">
        <f t="shared" si="0"/>
        <v>#REF!</v>
      </c>
      <c r="D10" s="114" t="e">
        <f>VLOOKUP($A10,#REF!,3,FALSE)</f>
        <v>#REF!</v>
      </c>
      <c r="E10" s="436" t="e">
        <f>VLOOKUP($A10,#REF!,4,FALSE)</f>
        <v>#REF!</v>
      </c>
      <c r="F10" s="102" t="e">
        <f>VLOOKUP($A10,#REF!,5,FALSE)</f>
        <v>#REF!</v>
      </c>
      <c r="G10" s="93" t="e">
        <f>VLOOKUP($A10,#REF!,8,FALSE)</f>
        <v>#REF!</v>
      </c>
      <c r="H10" s="93" t="e">
        <f>VLOOKUP($A10,#REF!,7,FALSE)</f>
        <v>#REF!</v>
      </c>
      <c r="I10" s="438" t="e">
        <f>VLOOKUP($A10,#REF!,10,FALSE)</f>
        <v>#REF!</v>
      </c>
      <c r="J10" s="93" t="e">
        <f>VLOOKUP($A10,#REF!,11,FALSE)</f>
        <v>#REF!</v>
      </c>
      <c r="K10" s="114" t="e">
        <f>VLOOKUP($A10,#REF!,12,FALSE)</f>
        <v>#REF!</v>
      </c>
      <c r="L10" s="93" t="e">
        <f>VLOOKUP($A10,#REF!,13,FALSE)</f>
        <v>#REF!</v>
      </c>
      <c r="M10" s="438" t="e">
        <f>VLOOKUP($A10,#REF!,14,FALSE)</f>
        <v>#REF!</v>
      </c>
      <c r="N10" s="102" t="e">
        <f>VLOOKUP($A10,#REF!,15,FALSE)</f>
        <v>#REF!</v>
      </c>
      <c r="O10" s="102" t="e">
        <f>VLOOKUP($A10,#REF!,18,FALSE)</f>
        <v>#REF!</v>
      </c>
      <c r="P10" s="93" t="e">
        <f>VLOOKUP($A10,#REF!,41,FALSE)</f>
        <v>#REF!</v>
      </c>
      <c r="Q10" s="115" t="e">
        <f>VLOOKUP(Revisión_Avance_Periodo!$L10,#REF!,30,FALSE)</f>
        <v>#REF!</v>
      </c>
      <c r="R10" s="116">
        <v>2019</v>
      </c>
      <c r="S10" s="196">
        <v>43738</v>
      </c>
      <c r="T10" s="116" t="s">
        <v>76</v>
      </c>
      <c r="U10" s="440" t="e">
        <f>INDEX(#REF!,MATCH(Revisión_Avance_Periodo!$L10,#REF!,0),MATCH(Revisión_Avance_Periodo!$T10,#REF!,0))</f>
        <v>#REF!</v>
      </c>
      <c r="V10" s="440" t="e">
        <f>INDEX(#REF!,MATCH(Revisión_Avance_Periodo!$L10,#REF!,0),MATCH(Revisión_Avance_Periodo!$T10,#REF!,0))</f>
        <v>#REF!</v>
      </c>
      <c r="W10" s="131" t="e">
        <f>V10/U10</f>
        <v>#REF!</v>
      </c>
      <c r="X10" s="116" t="e">
        <f>VLOOKUP(W10,Tabla_Estado_Meta_OAP_2019[#All],3,TRUE)</f>
        <v>#REF!</v>
      </c>
      <c r="Y10" s="164" t="e">
        <f>SUBTOTAL(9,$U$2:$U10)</f>
        <v>#REF!</v>
      </c>
      <c r="Z10" s="158" t="e">
        <f>SUBTOTAL(9,$V$2:$V10)</f>
        <v>#REF!</v>
      </c>
      <c r="AA10" s="151">
        <f>IFERROR(+Revisión_Avance_Periodo!$Z10/Revisión_Avance_Periodo!$Y10,0)</f>
        <v>0</v>
      </c>
      <c r="AB10" s="126"/>
      <c r="AC10" s="127"/>
      <c r="AD10" s="125"/>
      <c r="AE10" s="125"/>
      <c r="AF10" s="128"/>
      <c r="AG10" s="129"/>
      <c r="AH10" s="164" t="e">
        <f>SUBTOTAL(9,$U$2:$U10)</f>
        <v>#REF!</v>
      </c>
      <c r="AI10" s="158" t="e">
        <f>SUBTOTAL(9,$V$2:$V10)</f>
        <v>#REF!</v>
      </c>
      <c r="AJ10" s="151">
        <f>IFERROR(+Revisión_Avance_Periodo!$Z10/Revisión_Avance_Periodo!$Y10,0)</f>
        <v>0</v>
      </c>
      <c r="AK10" s="126"/>
      <c r="AL10" s="127"/>
      <c r="AM10" s="125"/>
      <c r="AN10" s="125"/>
      <c r="AO10" s="128"/>
      <c r="AP10" s="129"/>
    </row>
    <row r="11" spans="1:42" x14ac:dyDescent="0.25">
      <c r="A11" s="97">
        <v>1</v>
      </c>
      <c r="B11" s="435" t="e">
        <f>CONCATENATE(Revisión_Avance_Periodo!$D11,";",Revisión_Avance_Periodo!$F11,";",Revisión_Avance_Periodo!$L11)</f>
        <v>#REF!</v>
      </c>
      <c r="C11" s="435" t="e">
        <f t="shared" si="0"/>
        <v>#REF!</v>
      </c>
      <c r="D11" s="123" t="e">
        <f>VLOOKUP($A11,#REF!,3,FALSE)</f>
        <v>#REF!</v>
      </c>
      <c r="E11" s="436" t="e">
        <f>VLOOKUP($A11,#REF!,4,FALSE)</f>
        <v>#REF!</v>
      </c>
      <c r="F11" s="103" t="e">
        <f>VLOOKUP($A11,#REF!,5,FALSE)</f>
        <v>#REF!</v>
      </c>
      <c r="G11" s="98" t="e">
        <f>VLOOKUP($A11,#REF!,8,FALSE)</f>
        <v>#REF!</v>
      </c>
      <c r="H11" s="93" t="e">
        <f>VLOOKUP($A11,#REF!,7,FALSE)</f>
        <v>#REF!</v>
      </c>
      <c r="I11" s="438" t="e">
        <f>VLOOKUP($A11,#REF!,10,FALSE)</f>
        <v>#REF!</v>
      </c>
      <c r="J11" s="98" t="e">
        <f>VLOOKUP($A11,#REF!,11,FALSE)</f>
        <v>#REF!</v>
      </c>
      <c r="K11" s="114" t="e">
        <f>VLOOKUP($A11,#REF!,12,FALSE)</f>
        <v>#REF!</v>
      </c>
      <c r="L11" s="98" t="e">
        <f>VLOOKUP($A11,#REF!,13,FALSE)</f>
        <v>#REF!</v>
      </c>
      <c r="M11" s="438" t="e">
        <f>VLOOKUP($A11,#REF!,14,FALSE)</f>
        <v>#REF!</v>
      </c>
      <c r="N11" s="103" t="e">
        <f>VLOOKUP($A11,#REF!,15,FALSE)</f>
        <v>#REF!</v>
      </c>
      <c r="O11" s="103" t="e">
        <f>VLOOKUP($A11,#REF!,18,FALSE)</f>
        <v>#REF!</v>
      </c>
      <c r="P11" s="93" t="e">
        <f>VLOOKUP($A11,#REF!,41,FALSE)</f>
        <v>#REF!</v>
      </c>
      <c r="Q11" s="115" t="e">
        <f>VLOOKUP(Revisión_Avance_Periodo!$L11,#REF!,30,FALSE)</f>
        <v>#REF!</v>
      </c>
      <c r="R11" s="116">
        <v>2019</v>
      </c>
      <c r="S11" s="196">
        <v>43768</v>
      </c>
      <c r="T11" s="124" t="s">
        <v>77</v>
      </c>
      <c r="U11" s="440" t="e">
        <f>INDEX(#REF!,MATCH(Revisión_Avance_Periodo!$L11,#REF!,0),MATCH(Revisión_Avance_Periodo!$T11,#REF!,0))</f>
        <v>#REF!</v>
      </c>
      <c r="V11" s="440" t="e">
        <f>INDEX(#REF!,MATCH(Revisión_Avance_Periodo!$L11,#REF!,0),MATCH(Revisión_Avance_Periodo!$T11,#REF!,0))</f>
        <v>#REF!</v>
      </c>
      <c r="W11" s="118">
        <f>IFERROR((V11/U11),0)</f>
        <v>0</v>
      </c>
      <c r="X11" s="124" t="str">
        <f>VLOOKUP(W11,Tabla_Estado_Meta_OAP_2019[#All],3,TRUE)</f>
        <v>Por Ejecutar</v>
      </c>
      <c r="Y11" s="164" t="e">
        <f>SUBTOTAL(9,$U$2:$U11)</f>
        <v>#REF!</v>
      </c>
      <c r="Z11" s="158" t="e">
        <f>SUBTOTAL(9,$V$2:$V11)</f>
        <v>#REF!</v>
      </c>
      <c r="AA11" s="151">
        <f>IFERROR(+Revisión_Avance_Periodo!$Z11/Revisión_Avance_Periodo!$Y11,0)</f>
        <v>0</v>
      </c>
      <c r="AB11" s="126"/>
      <c r="AC11" s="127"/>
      <c r="AD11" s="125"/>
      <c r="AE11" s="125"/>
      <c r="AF11" s="128"/>
      <c r="AG11" s="129"/>
      <c r="AH11" s="164" t="e">
        <f>SUBTOTAL(9,$U$2:$U11)</f>
        <v>#REF!</v>
      </c>
      <c r="AI11" s="158" t="e">
        <f>SUBTOTAL(9,$V$2:$V11)</f>
        <v>#REF!</v>
      </c>
      <c r="AJ11" s="151">
        <f>IFERROR(+Revisión_Avance_Periodo!$Z11/Revisión_Avance_Periodo!$Y11,0)</f>
        <v>0</v>
      </c>
      <c r="AK11" s="126"/>
      <c r="AL11" s="127"/>
      <c r="AM11" s="125"/>
      <c r="AN11" s="125"/>
      <c r="AO11" s="128"/>
      <c r="AP11" s="129"/>
    </row>
    <row r="12" spans="1:42" x14ac:dyDescent="0.25">
      <c r="A12" s="92">
        <v>1</v>
      </c>
      <c r="B12" s="435" t="e">
        <f>CONCATENATE(Revisión_Avance_Periodo!$D12,";",Revisión_Avance_Periodo!$F12,";",Revisión_Avance_Periodo!$L12)</f>
        <v>#REF!</v>
      </c>
      <c r="C12" s="435" t="e">
        <f t="shared" si="0"/>
        <v>#REF!</v>
      </c>
      <c r="D12" s="114" t="e">
        <f>VLOOKUP($A12,#REF!,3,FALSE)</f>
        <v>#REF!</v>
      </c>
      <c r="E12" s="436" t="e">
        <f>VLOOKUP($A12,#REF!,4,FALSE)</f>
        <v>#REF!</v>
      </c>
      <c r="F12" s="102" t="e">
        <f>VLOOKUP($A12,#REF!,5,FALSE)</f>
        <v>#REF!</v>
      </c>
      <c r="G12" s="93" t="e">
        <f>VLOOKUP($A12,#REF!,8,FALSE)</f>
        <v>#REF!</v>
      </c>
      <c r="H12" s="93" t="e">
        <f>VLOOKUP($A12,#REF!,7,FALSE)</f>
        <v>#REF!</v>
      </c>
      <c r="I12" s="438" t="e">
        <f>VLOOKUP($A12,#REF!,10,FALSE)</f>
        <v>#REF!</v>
      </c>
      <c r="J12" s="93" t="e">
        <f>VLOOKUP($A12,#REF!,11,FALSE)</f>
        <v>#REF!</v>
      </c>
      <c r="K12" s="114" t="e">
        <f>VLOOKUP($A12,#REF!,12,FALSE)</f>
        <v>#REF!</v>
      </c>
      <c r="L12" s="93" t="e">
        <f>VLOOKUP($A12,#REF!,13,FALSE)</f>
        <v>#REF!</v>
      </c>
      <c r="M12" s="438" t="e">
        <f>VLOOKUP($A12,#REF!,14,FALSE)</f>
        <v>#REF!</v>
      </c>
      <c r="N12" s="102" t="e">
        <f>VLOOKUP($A12,#REF!,15,FALSE)</f>
        <v>#REF!</v>
      </c>
      <c r="O12" s="102" t="e">
        <f>VLOOKUP($A12,#REF!,18,FALSE)</f>
        <v>#REF!</v>
      </c>
      <c r="P12" s="93" t="e">
        <f>VLOOKUP($A12,#REF!,41,FALSE)</f>
        <v>#REF!</v>
      </c>
      <c r="Q12" s="115" t="e">
        <f>VLOOKUP(Revisión_Avance_Periodo!$L12,#REF!,30,FALSE)</f>
        <v>#REF!</v>
      </c>
      <c r="R12" s="116">
        <v>2019</v>
      </c>
      <c r="S12" s="196">
        <v>43799</v>
      </c>
      <c r="T12" s="116" t="s">
        <v>78</v>
      </c>
      <c r="U12" s="440" t="e">
        <f>INDEX(#REF!,MATCH(Revisión_Avance_Periodo!$L12,#REF!,0),MATCH(Revisión_Avance_Periodo!$T12,#REF!,0))</f>
        <v>#REF!</v>
      </c>
      <c r="V12" s="440" t="e">
        <f>INDEX(#REF!,MATCH(Revisión_Avance_Periodo!$L12,#REF!,0),MATCH(Revisión_Avance_Periodo!$T12,#REF!,0))</f>
        <v>#REF!</v>
      </c>
      <c r="W12" s="118">
        <f>IFERROR((V12/U12),0)</f>
        <v>0</v>
      </c>
      <c r="X12" s="116" t="str">
        <f>VLOOKUP(W12,Tabla_Estado_Meta_OAP_2019[#All],3,TRUE)</f>
        <v>Por Ejecutar</v>
      </c>
      <c r="Y12" s="164" t="e">
        <f>SUBTOTAL(9,$U$2:$U12)</f>
        <v>#REF!</v>
      </c>
      <c r="Z12" s="158" t="e">
        <f>SUBTOTAL(9,$V$2:$V12)</f>
        <v>#REF!</v>
      </c>
      <c r="AA12" s="151">
        <f>IFERROR(+Revisión_Avance_Periodo!$Z12/Revisión_Avance_Periodo!$Y12,0)</f>
        <v>0</v>
      </c>
      <c r="AB12" s="126"/>
      <c r="AC12" s="127"/>
      <c r="AD12" s="125"/>
      <c r="AE12" s="125"/>
      <c r="AF12" s="128"/>
      <c r="AG12" s="129"/>
      <c r="AH12" s="164" t="e">
        <f>SUBTOTAL(9,$U$2:$U12)</f>
        <v>#REF!</v>
      </c>
      <c r="AI12" s="158" t="e">
        <f>SUBTOTAL(9,$V$2:$V12)</f>
        <v>#REF!</v>
      </c>
      <c r="AJ12" s="151">
        <f>IFERROR(+Revisión_Avance_Periodo!$Z12/Revisión_Avance_Periodo!$Y12,0)</f>
        <v>0</v>
      </c>
      <c r="AK12" s="126"/>
      <c r="AL12" s="127"/>
      <c r="AM12" s="125"/>
      <c r="AN12" s="125"/>
      <c r="AO12" s="128"/>
      <c r="AP12" s="129"/>
    </row>
    <row r="13" spans="1:42" ht="15.75" thickBot="1" x14ac:dyDescent="0.3">
      <c r="A13" s="97">
        <v>1</v>
      </c>
      <c r="B13" s="435" t="e">
        <f>CONCATENATE(Revisión_Avance_Periodo!$D13,";",Revisión_Avance_Periodo!$F13,";",Revisión_Avance_Periodo!$L13)</f>
        <v>#REF!</v>
      </c>
      <c r="C13" s="435" t="e">
        <f t="shared" si="0"/>
        <v>#REF!</v>
      </c>
      <c r="D13" s="123" t="e">
        <f>VLOOKUP($A13,#REF!,3,FALSE)</f>
        <v>#REF!</v>
      </c>
      <c r="E13" s="436" t="e">
        <f>VLOOKUP($A13,#REF!,4,FALSE)</f>
        <v>#REF!</v>
      </c>
      <c r="F13" s="103" t="e">
        <f>VLOOKUP($A13,#REF!,5,FALSE)</f>
        <v>#REF!</v>
      </c>
      <c r="G13" s="98" t="e">
        <f>VLOOKUP($A13,#REF!,8,FALSE)</f>
        <v>#REF!</v>
      </c>
      <c r="H13" s="93" t="e">
        <f>VLOOKUP($A13,#REF!,7,FALSE)</f>
        <v>#REF!</v>
      </c>
      <c r="I13" s="438" t="e">
        <f>VLOOKUP($A13,#REF!,10,FALSE)</f>
        <v>#REF!</v>
      </c>
      <c r="J13" s="98" t="e">
        <f>VLOOKUP($A13,#REF!,11,FALSE)</f>
        <v>#REF!</v>
      </c>
      <c r="K13" s="114" t="e">
        <f>VLOOKUP($A13,#REF!,12,FALSE)</f>
        <v>#REF!</v>
      </c>
      <c r="L13" s="98" t="e">
        <f>VLOOKUP($A13,#REF!,13,FALSE)</f>
        <v>#REF!</v>
      </c>
      <c r="M13" s="438" t="e">
        <f>VLOOKUP($A13,#REF!,14,FALSE)</f>
        <v>#REF!</v>
      </c>
      <c r="N13" s="103" t="e">
        <f>VLOOKUP($A13,#REF!,15,FALSE)</f>
        <v>#REF!</v>
      </c>
      <c r="O13" s="103" t="e">
        <f>VLOOKUP($A13,#REF!,18,FALSE)</f>
        <v>#REF!</v>
      </c>
      <c r="P13" s="93" t="e">
        <f>VLOOKUP($A13,#REF!,41,FALSE)</f>
        <v>#REF!</v>
      </c>
      <c r="Q13" s="115" t="e">
        <f>VLOOKUP(Revisión_Avance_Periodo!$L13,#REF!,30,FALSE)</f>
        <v>#REF!</v>
      </c>
      <c r="R13" s="116">
        <v>2019</v>
      </c>
      <c r="S13" s="196">
        <v>43829</v>
      </c>
      <c r="T13" s="124" t="s">
        <v>79</v>
      </c>
      <c r="U13" s="440" t="e">
        <f>INDEX(#REF!,MATCH(Revisión_Avance_Periodo!$L13,#REF!,0),MATCH(Revisión_Avance_Periodo!$T13,#REF!,0))</f>
        <v>#REF!</v>
      </c>
      <c r="V13" s="440" t="e">
        <f>INDEX(#REF!,MATCH(Revisión_Avance_Periodo!$L13,#REF!,0),MATCH(Revisión_Avance_Periodo!$T13,#REF!,0))</f>
        <v>#REF!</v>
      </c>
      <c r="W13" s="118">
        <f>IFERROR((V13/U13),0)</f>
        <v>0</v>
      </c>
      <c r="X13" s="124" t="str">
        <f>VLOOKUP(W13,Tabla_Estado_Meta_OAP_2019[#All],3,TRUE)</f>
        <v>Por Ejecutar</v>
      </c>
      <c r="Y13" s="164" t="e">
        <f>SUBTOTAL(9,$U$2:$U13)</f>
        <v>#REF!</v>
      </c>
      <c r="Z13" s="158" t="e">
        <f>SUBTOTAL(9,$V$2:$V13)</f>
        <v>#REF!</v>
      </c>
      <c r="AA13" s="151">
        <f>IFERROR(+Revisión_Avance_Periodo!$Z13/Revisión_Avance_Periodo!$Y13,0)</f>
        <v>0</v>
      </c>
      <c r="AB13" s="126"/>
      <c r="AC13" s="127"/>
      <c r="AD13" s="125"/>
      <c r="AE13" s="125"/>
      <c r="AF13" s="128"/>
      <c r="AG13" s="129"/>
      <c r="AH13" s="164" t="e">
        <f>SUBTOTAL(9,$U$2:$U13)</f>
        <v>#REF!</v>
      </c>
      <c r="AI13" s="158" t="e">
        <f>SUBTOTAL(9,$V$2:$V13)</f>
        <v>#REF!</v>
      </c>
      <c r="AJ13" s="151">
        <f>IFERROR(+Revisión_Avance_Periodo!$Z13/Revisión_Avance_Periodo!$Y13,0)</f>
        <v>0</v>
      </c>
      <c r="AK13" s="126"/>
      <c r="AL13" s="127"/>
      <c r="AM13" s="125"/>
      <c r="AN13" s="125"/>
      <c r="AO13" s="128"/>
      <c r="AP13" s="129"/>
    </row>
    <row r="14" spans="1:42" x14ac:dyDescent="0.25">
      <c r="A14" s="92">
        <v>2</v>
      </c>
      <c r="B14" s="435" t="e">
        <f>CONCATENATE(Revisión_Avance_Periodo!$D14,";",Revisión_Avance_Periodo!$F14,";",Revisión_Avance_Periodo!$L14)</f>
        <v>#REF!</v>
      </c>
      <c r="C14" s="435" t="e">
        <f t="shared" si="0"/>
        <v>#REF!</v>
      </c>
      <c r="D14" s="114" t="e">
        <f>VLOOKUP($A14,#REF!,3,FALSE)</f>
        <v>#REF!</v>
      </c>
      <c r="E14" s="436" t="e">
        <f>VLOOKUP($A14,#REF!,4,FALSE)</f>
        <v>#REF!</v>
      </c>
      <c r="F14" s="102" t="e">
        <f>VLOOKUP($A14,#REF!,5,FALSE)</f>
        <v>#REF!</v>
      </c>
      <c r="G14" s="93" t="e">
        <f>VLOOKUP($A14,#REF!,8,FALSE)</f>
        <v>#REF!</v>
      </c>
      <c r="H14" s="93" t="e">
        <f>VLOOKUP($A14,#REF!,7,FALSE)</f>
        <v>#REF!</v>
      </c>
      <c r="I14" s="438" t="e">
        <f>VLOOKUP($A14,#REF!,10,FALSE)</f>
        <v>#REF!</v>
      </c>
      <c r="J14" s="93" t="e">
        <f>VLOOKUP($A14,#REF!,11,FALSE)</f>
        <v>#REF!</v>
      </c>
      <c r="K14" s="114" t="e">
        <f>VLOOKUP($A14,#REF!,12,FALSE)</f>
        <v>#REF!</v>
      </c>
      <c r="L14" s="93" t="e">
        <f>VLOOKUP($A14,#REF!,13,FALSE)</f>
        <v>#REF!</v>
      </c>
      <c r="M14" s="438" t="e">
        <f>VLOOKUP($A14,#REF!,14,FALSE)</f>
        <v>#REF!</v>
      </c>
      <c r="N14" s="102" t="e">
        <f>VLOOKUP($A14,#REF!,15,FALSE)</f>
        <v>#REF!</v>
      </c>
      <c r="O14" s="102" t="e">
        <f>VLOOKUP($A14,#REF!,18,FALSE)</f>
        <v>#REF!</v>
      </c>
      <c r="P14" s="93" t="e">
        <f>VLOOKUP($A14,#REF!,41,FALSE)</f>
        <v>#REF!</v>
      </c>
      <c r="Q14" s="115" t="e">
        <f>VLOOKUP(Revisión_Avance_Periodo!$L14,#REF!,30,FALSE)</f>
        <v>#REF!</v>
      </c>
      <c r="R14" s="116">
        <v>2019</v>
      </c>
      <c r="S14" s="196">
        <v>43495</v>
      </c>
      <c r="T14" s="116" t="s">
        <v>68</v>
      </c>
      <c r="U14" s="440" t="e">
        <f>INDEX(#REF!,MATCH(Revisión_Avance_Periodo!$L14,#REF!,0),MATCH(Revisión_Avance_Periodo!$T14,#REF!,0))</f>
        <v>#REF!</v>
      </c>
      <c r="V14" s="440" t="e">
        <f>INDEX(#REF!,MATCH(Revisión_Avance_Periodo!$L14,#REF!,0),MATCH(Revisión_Avance_Periodo!$T14,#REF!,0))</f>
        <v>#REF!</v>
      </c>
      <c r="W14" s="118">
        <f>IFERROR((V14/U14),0)</f>
        <v>0</v>
      </c>
      <c r="X14" s="116" t="str">
        <f>VLOOKUP(W14,Tabla_Estado_Meta_OAP_2019[#All],3,TRUE)</f>
        <v>Por Ejecutar</v>
      </c>
      <c r="Y14" s="163" t="e">
        <f>SUBTOTAL(9,$U$14:$U14)</f>
        <v>#REF!</v>
      </c>
      <c r="Z14" s="161" t="e">
        <f>SUBTOTAL(9,$V$14:$V14)</f>
        <v>#REF!</v>
      </c>
      <c r="AA14" s="152">
        <f>IFERROR(+Revisión_Avance_Periodo!$Z14/Revisión_Avance_Periodo!$Y14,0)</f>
        <v>0</v>
      </c>
      <c r="AB14" s="134" t="e">
        <f>SUBTOTAL(9,U14:U25)</f>
        <v>#REF!</v>
      </c>
      <c r="AC14" s="134" t="e">
        <f>SUBTOTAL(9,V14:V25)</f>
        <v>#REF!</v>
      </c>
      <c r="AD14" s="119" t="e">
        <f>+AC14/AB14</f>
        <v>#REF!</v>
      </c>
      <c r="AE14" s="119" t="e">
        <f>100%-Revisión_Avance_Periodo!$AD14</f>
        <v>#REF!</v>
      </c>
      <c r="AF14" s="121" t="e">
        <f>VLOOKUP(AD14,Tabla_Estado_Meta_OAP_2019[],3,TRUE)</f>
        <v>#REF!</v>
      </c>
      <c r="AG14" s="122" t="e">
        <f>Revisión_Avance_Periodo!$AD14*Revisión_Avance_Periodo!$Q14</f>
        <v>#REF!</v>
      </c>
      <c r="AH14" s="163" t="e">
        <f>SUBTOTAL(9,$U$14:$U14)</f>
        <v>#REF!</v>
      </c>
      <c r="AI14" s="161" t="e">
        <f>SUBTOTAL(9,$V$14:$V14)</f>
        <v>#REF!</v>
      </c>
      <c r="AJ14" s="152">
        <f>IFERROR(+Revisión_Avance_Periodo!$Z14/Revisión_Avance_Periodo!$Y14,0)</f>
        <v>0</v>
      </c>
      <c r="AK14" s="134" t="e">
        <f>SUBTOTAL(9,AD14:AD25)</f>
        <v>#REF!</v>
      </c>
      <c r="AL14" s="134" t="e">
        <f>SUBTOTAL(9,AE14:AE25)</f>
        <v>#REF!</v>
      </c>
      <c r="AM14" s="119" t="e">
        <f>+AL14/AK14</f>
        <v>#REF!</v>
      </c>
      <c r="AN14" s="119" t="e">
        <f>100%-Revisión_Avance_Periodo!$AD14</f>
        <v>#REF!</v>
      </c>
      <c r="AO14" s="121" t="e">
        <f>VLOOKUP(AM14,Tabla_Estado_Meta_OAP_2019[],3,TRUE)</f>
        <v>#REF!</v>
      </c>
      <c r="AP14" s="122" t="e">
        <f>Revisión_Avance_Periodo!$AD14*Revisión_Avance_Periodo!$Q14</f>
        <v>#REF!</v>
      </c>
    </row>
    <row r="15" spans="1:42" x14ac:dyDescent="0.25">
      <c r="A15" s="97">
        <v>2</v>
      </c>
      <c r="B15" s="435" t="e">
        <f>CONCATENATE(Revisión_Avance_Periodo!$D15,";",Revisión_Avance_Periodo!$F15,";",Revisión_Avance_Periodo!$L15)</f>
        <v>#REF!</v>
      </c>
      <c r="C15" s="435" t="e">
        <f t="shared" si="0"/>
        <v>#REF!</v>
      </c>
      <c r="D15" s="123" t="e">
        <f>VLOOKUP($A15,#REF!,3,FALSE)</f>
        <v>#REF!</v>
      </c>
      <c r="E15" s="436" t="e">
        <f>VLOOKUP($A15,#REF!,4,FALSE)</f>
        <v>#REF!</v>
      </c>
      <c r="F15" s="103" t="e">
        <f>VLOOKUP($A15,#REF!,5,FALSE)</f>
        <v>#REF!</v>
      </c>
      <c r="G15" s="98" t="e">
        <f>VLOOKUP($A15,#REF!,8,FALSE)</f>
        <v>#REF!</v>
      </c>
      <c r="H15" s="93" t="e">
        <f>VLOOKUP($A15,#REF!,7,FALSE)</f>
        <v>#REF!</v>
      </c>
      <c r="I15" s="438" t="e">
        <f>VLOOKUP($A15,#REF!,10,FALSE)</f>
        <v>#REF!</v>
      </c>
      <c r="J15" s="98" t="e">
        <f>VLOOKUP($A15,#REF!,11,FALSE)</f>
        <v>#REF!</v>
      </c>
      <c r="K15" s="114" t="e">
        <f>VLOOKUP($A15,#REF!,12,FALSE)</f>
        <v>#REF!</v>
      </c>
      <c r="L15" s="98" t="e">
        <f>VLOOKUP($A15,#REF!,13,FALSE)</f>
        <v>#REF!</v>
      </c>
      <c r="M15" s="438" t="e">
        <f>VLOOKUP($A15,#REF!,14,FALSE)</f>
        <v>#REF!</v>
      </c>
      <c r="N15" s="103" t="e">
        <f>VLOOKUP($A15,#REF!,15,FALSE)</f>
        <v>#REF!</v>
      </c>
      <c r="O15" s="103" t="e">
        <f>VLOOKUP($A15,#REF!,18,FALSE)</f>
        <v>#REF!</v>
      </c>
      <c r="P15" s="93" t="e">
        <f>VLOOKUP($A15,#REF!,41,FALSE)</f>
        <v>#REF!</v>
      </c>
      <c r="Q15" s="115" t="e">
        <f>VLOOKUP(Revisión_Avance_Periodo!$L15,#REF!,30,FALSE)</f>
        <v>#REF!</v>
      </c>
      <c r="R15" s="116">
        <v>2019</v>
      </c>
      <c r="S15" s="196">
        <v>43524</v>
      </c>
      <c r="T15" s="124" t="s">
        <v>69</v>
      </c>
      <c r="U15" s="440" t="e">
        <f>INDEX(#REF!,MATCH(Revisión_Avance_Periodo!$L15,#REF!,0),MATCH(Revisión_Avance_Periodo!$T15,#REF!,0))</f>
        <v>#REF!</v>
      </c>
      <c r="V15" s="440" t="e">
        <f>INDEX(#REF!,MATCH(Revisión_Avance_Periodo!$L15,#REF!,0),MATCH(Revisión_Avance_Periodo!$T15,#REF!,0))</f>
        <v>#REF!</v>
      </c>
      <c r="W15" s="131" t="e">
        <f>V15/U15</f>
        <v>#REF!</v>
      </c>
      <c r="X15" s="124" t="e">
        <f>VLOOKUP(W15,Tabla_Estado_Meta_OAP_2019[#All],3,TRUE)</f>
        <v>#REF!</v>
      </c>
      <c r="Y15" s="442" t="e">
        <f>SUBTOTAL(9,$U$14:$U15)</f>
        <v>#REF!</v>
      </c>
      <c r="Z15" s="155" t="e">
        <f>SUBTOTAL(9,$V$14:$V15)</f>
        <v>#REF!</v>
      </c>
      <c r="AA15" s="153">
        <f>IFERROR(+Revisión_Avance_Periodo!$Z15/Revisión_Avance_Periodo!$Y15,0)</f>
        <v>0</v>
      </c>
      <c r="AB15" s="127"/>
      <c r="AC15" s="127"/>
      <c r="AD15" s="125"/>
      <c r="AE15" s="125"/>
      <c r="AF15" s="128"/>
      <c r="AG15" s="129"/>
      <c r="AH15" s="442" t="e">
        <f>SUBTOTAL(9,$U$14:$U15)</f>
        <v>#REF!</v>
      </c>
      <c r="AI15" s="155" t="e">
        <f>SUBTOTAL(9,$V$14:$V15)</f>
        <v>#REF!</v>
      </c>
      <c r="AJ15" s="153">
        <f>IFERROR(+Revisión_Avance_Periodo!$Z15/Revisión_Avance_Periodo!$Y15,0)</f>
        <v>0</v>
      </c>
      <c r="AK15" s="127"/>
      <c r="AL15" s="127"/>
      <c r="AM15" s="125"/>
      <c r="AN15" s="125"/>
      <c r="AO15" s="128"/>
      <c r="AP15" s="129"/>
    </row>
    <row r="16" spans="1:42" x14ac:dyDescent="0.25">
      <c r="A16" s="92">
        <v>2</v>
      </c>
      <c r="B16" s="435" t="e">
        <f>CONCATENATE(Revisión_Avance_Periodo!$D16,";",Revisión_Avance_Periodo!$F16,";",Revisión_Avance_Periodo!$L16)</f>
        <v>#REF!</v>
      </c>
      <c r="C16" s="435" t="e">
        <f t="shared" si="0"/>
        <v>#REF!</v>
      </c>
      <c r="D16" s="114" t="e">
        <f>VLOOKUP($A16,#REF!,3,FALSE)</f>
        <v>#REF!</v>
      </c>
      <c r="E16" s="436" t="e">
        <f>VLOOKUP($A16,#REF!,4,FALSE)</f>
        <v>#REF!</v>
      </c>
      <c r="F16" s="102" t="e">
        <f>VLOOKUP($A16,#REF!,5,FALSE)</f>
        <v>#REF!</v>
      </c>
      <c r="G16" s="93" t="e">
        <f>VLOOKUP($A16,#REF!,8,FALSE)</f>
        <v>#REF!</v>
      </c>
      <c r="H16" s="93" t="e">
        <f>VLOOKUP($A16,#REF!,7,FALSE)</f>
        <v>#REF!</v>
      </c>
      <c r="I16" s="438" t="e">
        <f>VLOOKUP($A16,#REF!,10,FALSE)</f>
        <v>#REF!</v>
      </c>
      <c r="J16" s="93" t="e">
        <f>VLOOKUP($A16,#REF!,11,FALSE)</f>
        <v>#REF!</v>
      </c>
      <c r="K16" s="114" t="e">
        <f>VLOOKUP($A16,#REF!,12,FALSE)</f>
        <v>#REF!</v>
      </c>
      <c r="L16" s="93" t="e">
        <f>VLOOKUP($A16,#REF!,13,FALSE)</f>
        <v>#REF!</v>
      </c>
      <c r="M16" s="438" t="e">
        <f>VLOOKUP($A16,#REF!,14,FALSE)</f>
        <v>#REF!</v>
      </c>
      <c r="N16" s="102" t="e">
        <f>VLOOKUP($A16,#REF!,15,FALSE)</f>
        <v>#REF!</v>
      </c>
      <c r="O16" s="102" t="e">
        <f>VLOOKUP($A16,#REF!,18,FALSE)</f>
        <v>#REF!</v>
      </c>
      <c r="P16" s="93" t="e">
        <f>VLOOKUP($A16,#REF!,41,FALSE)</f>
        <v>#REF!</v>
      </c>
      <c r="Q16" s="115" t="e">
        <f>VLOOKUP(Revisión_Avance_Periodo!$L16,#REF!,30,FALSE)</f>
        <v>#REF!</v>
      </c>
      <c r="R16" s="116">
        <v>2019</v>
      </c>
      <c r="S16" s="196">
        <v>43554</v>
      </c>
      <c r="T16" s="116" t="s">
        <v>70</v>
      </c>
      <c r="U16" s="440" t="e">
        <f>INDEX(#REF!,MATCH(Revisión_Avance_Periodo!$L16,#REF!,0),MATCH(Revisión_Avance_Periodo!$T16,#REF!,0))</f>
        <v>#REF!</v>
      </c>
      <c r="V16" s="440" t="e">
        <f>INDEX(#REF!,MATCH(Revisión_Avance_Periodo!$L16,#REF!,0),MATCH(Revisión_Avance_Periodo!$T16,#REF!,0))</f>
        <v>#REF!</v>
      </c>
      <c r="W16" s="118">
        <f>IFERROR((V16/U16),0)</f>
        <v>0</v>
      </c>
      <c r="X16" s="116" t="str">
        <f>VLOOKUP(W16,Tabla_Estado_Meta_OAP_2019[#All],3,TRUE)</f>
        <v>Por Ejecutar</v>
      </c>
      <c r="Y16" s="442" t="e">
        <f>SUBTOTAL(9,$U$14:$U16)</f>
        <v>#REF!</v>
      </c>
      <c r="Z16" s="155" t="e">
        <f>SUBTOTAL(9,$V$14:$V16)</f>
        <v>#REF!</v>
      </c>
      <c r="AA16" s="153">
        <f>IFERROR(+Revisión_Avance_Periodo!$Z16/Revisión_Avance_Periodo!$Y16,0)</f>
        <v>0</v>
      </c>
      <c r="AB16" s="127"/>
      <c r="AC16" s="127"/>
      <c r="AD16" s="125"/>
      <c r="AE16" s="125"/>
      <c r="AF16" s="128"/>
      <c r="AG16" s="129"/>
      <c r="AH16" s="442" t="e">
        <f>SUBTOTAL(9,$U$14:$U16)</f>
        <v>#REF!</v>
      </c>
      <c r="AI16" s="155" t="e">
        <f>SUBTOTAL(9,$V$14:$V16)</f>
        <v>#REF!</v>
      </c>
      <c r="AJ16" s="153">
        <f>IFERROR(+Revisión_Avance_Periodo!$Z16/Revisión_Avance_Periodo!$Y16,0)</f>
        <v>0</v>
      </c>
      <c r="AK16" s="127"/>
      <c r="AL16" s="127"/>
      <c r="AM16" s="125"/>
      <c r="AN16" s="125"/>
      <c r="AO16" s="128"/>
      <c r="AP16" s="129"/>
    </row>
    <row r="17" spans="1:42" x14ac:dyDescent="0.25">
      <c r="A17" s="97">
        <v>2</v>
      </c>
      <c r="B17" s="435" t="e">
        <f>CONCATENATE(Revisión_Avance_Periodo!$D17,";",Revisión_Avance_Periodo!$F17,";",Revisión_Avance_Periodo!$L17)</f>
        <v>#REF!</v>
      </c>
      <c r="C17" s="435" t="e">
        <f t="shared" si="0"/>
        <v>#REF!</v>
      </c>
      <c r="D17" s="123" t="e">
        <f>VLOOKUP($A17,#REF!,3,FALSE)</f>
        <v>#REF!</v>
      </c>
      <c r="E17" s="436" t="e">
        <f>VLOOKUP($A17,#REF!,4,FALSE)</f>
        <v>#REF!</v>
      </c>
      <c r="F17" s="103" t="e">
        <f>VLOOKUP($A17,#REF!,5,FALSE)</f>
        <v>#REF!</v>
      </c>
      <c r="G17" s="98" t="e">
        <f>VLOOKUP($A17,#REF!,8,FALSE)</f>
        <v>#REF!</v>
      </c>
      <c r="H17" s="93" t="e">
        <f>VLOOKUP($A17,#REF!,7,FALSE)</f>
        <v>#REF!</v>
      </c>
      <c r="I17" s="438" t="e">
        <f>VLOOKUP($A17,#REF!,10,FALSE)</f>
        <v>#REF!</v>
      </c>
      <c r="J17" s="98" t="e">
        <f>VLOOKUP($A17,#REF!,11,FALSE)</f>
        <v>#REF!</v>
      </c>
      <c r="K17" s="114" t="e">
        <f>VLOOKUP($A17,#REF!,12,FALSE)</f>
        <v>#REF!</v>
      </c>
      <c r="L17" s="98" t="e">
        <f>VLOOKUP($A17,#REF!,13,FALSE)</f>
        <v>#REF!</v>
      </c>
      <c r="M17" s="438" t="e">
        <f>VLOOKUP($A17,#REF!,14,FALSE)</f>
        <v>#REF!</v>
      </c>
      <c r="N17" s="103" t="e">
        <f>VLOOKUP($A17,#REF!,15,FALSE)</f>
        <v>#REF!</v>
      </c>
      <c r="O17" s="103" t="e">
        <f>VLOOKUP($A17,#REF!,18,FALSE)</f>
        <v>#REF!</v>
      </c>
      <c r="P17" s="93" t="e">
        <f>VLOOKUP($A17,#REF!,41,FALSE)</f>
        <v>#REF!</v>
      </c>
      <c r="Q17" s="115" t="e">
        <f>VLOOKUP(Revisión_Avance_Periodo!$L17,#REF!,30,FALSE)</f>
        <v>#REF!</v>
      </c>
      <c r="R17" s="116">
        <v>2019</v>
      </c>
      <c r="S17" s="196">
        <v>43585</v>
      </c>
      <c r="T17" s="124" t="s">
        <v>71</v>
      </c>
      <c r="U17" s="440" t="e">
        <f>INDEX(#REF!,MATCH(Revisión_Avance_Periodo!$L17,#REF!,0),MATCH(Revisión_Avance_Periodo!$T17,#REF!,0))</f>
        <v>#REF!</v>
      </c>
      <c r="V17" s="440" t="e">
        <f>INDEX(#REF!,MATCH(Revisión_Avance_Periodo!$L17,#REF!,0),MATCH(Revisión_Avance_Periodo!$T17,#REF!,0))</f>
        <v>#REF!</v>
      </c>
      <c r="W17" s="118">
        <f>IFERROR((V17/U17),0)</f>
        <v>0</v>
      </c>
      <c r="X17" s="124" t="str">
        <f>VLOOKUP(W17,Tabla_Estado_Meta_OAP_2019[#All],3,TRUE)</f>
        <v>Por Ejecutar</v>
      </c>
      <c r="Y17" s="442" t="e">
        <f>SUBTOTAL(9,$U$14:$U17)</f>
        <v>#REF!</v>
      </c>
      <c r="Z17" s="155" t="e">
        <f>SUBTOTAL(9,$V$14:$V17)</f>
        <v>#REF!</v>
      </c>
      <c r="AA17" s="153">
        <f>IFERROR(+Revisión_Avance_Periodo!$Z17/Revisión_Avance_Periodo!$Y17,0)</f>
        <v>0</v>
      </c>
      <c r="AB17" s="127"/>
      <c r="AC17" s="127"/>
      <c r="AD17" s="125"/>
      <c r="AE17" s="125"/>
      <c r="AF17" s="128"/>
      <c r="AG17" s="129"/>
      <c r="AH17" s="442" t="e">
        <f>SUBTOTAL(9,$U$14:$U17)</f>
        <v>#REF!</v>
      </c>
      <c r="AI17" s="155" t="e">
        <f>SUBTOTAL(9,$V$14:$V17)</f>
        <v>#REF!</v>
      </c>
      <c r="AJ17" s="153">
        <f>IFERROR(+Revisión_Avance_Periodo!$Z17/Revisión_Avance_Periodo!$Y17,0)</f>
        <v>0</v>
      </c>
      <c r="AK17" s="127"/>
      <c r="AL17" s="127"/>
      <c r="AM17" s="125"/>
      <c r="AN17" s="125"/>
      <c r="AO17" s="128"/>
      <c r="AP17" s="129"/>
    </row>
    <row r="18" spans="1:42" x14ac:dyDescent="0.25">
      <c r="A18" s="92">
        <v>2</v>
      </c>
      <c r="B18" s="435" t="e">
        <f>CONCATENATE(Revisión_Avance_Periodo!$D18,";",Revisión_Avance_Periodo!$F18,";",Revisión_Avance_Periodo!$L18)</f>
        <v>#REF!</v>
      </c>
      <c r="C18" s="435" t="e">
        <f t="shared" si="0"/>
        <v>#REF!</v>
      </c>
      <c r="D18" s="114" t="e">
        <f>VLOOKUP($A18,#REF!,3,FALSE)</f>
        <v>#REF!</v>
      </c>
      <c r="E18" s="436" t="e">
        <f>VLOOKUP($A18,#REF!,4,FALSE)</f>
        <v>#REF!</v>
      </c>
      <c r="F18" s="102" t="e">
        <f>VLOOKUP($A18,#REF!,5,FALSE)</f>
        <v>#REF!</v>
      </c>
      <c r="G18" s="93" t="e">
        <f>VLOOKUP($A18,#REF!,8,FALSE)</f>
        <v>#REF!</v>
      </c>
      <c r="H18" s="93" t="e">
        <f>VLOOKUP($A18,#REF!,7,FALSE)</f>
        <v>#REF!</v>
      </c>
      <c r="I18" s="438" t="e">
        <f>VLOOKUP($A18,#REF!,10,FALSE)</f>
        <v>#REF!</v>
      </c>
      <c r="J18" s="93" t="e">
        <f>VLOOKUP($A18,#REF!,11,FALSE)</f>
        <v>#REF!</v>
      </c>
      <c r="K18" s="114" t="e">
        <f>VLOOKUP($A18,#REF!,12,FALSE)</f>
        <v>#REF!</v>
      </c>
      <c r="L18" s="93" t="e">
        <f>VLOOKUP($A18,#REF!,13,FALSE)</f>
        <v>#REF!</v>
      </c>
      <c r="M18" s="438" t="e">
        <f>VLOOKUP($A18,#REF!,14,FALSE)</f>
        <v>#REF!</v>
      </c>
      <c r="N18" s="102" t="e">
        <f>VLOOKUP($A18,#REF!,15,FALSE)</f>
        <v>#REF!</v>
      </c>
      <c r="O18" s="102" t="e">
        <f>VLOOKUP($A18,#REF!,18,FALSE)</f>
        <v>#REF!</v>
      </c>
      <c r="P18" s="93" t="e">
        <f>VLOOKUP($A18,#REF!,41,FALSE)</f>
        <v>#REF!</v>
      </c>
      <c r="Q18" s="115" t="e">
        <f>VLOOKUP(Revisión_Avance_Periodo!$L18,#REF!,30,FALSE)</f>
        <v>#REF!</v>
      </c>
      <c r="R18" s="116">
        <v>2019</v>
      </c>
      <c r="S18" s="196">
        <v>43615</v>
      </c>
      <c r="T18" s="116" t="s">
        <v>72</v>
      </c>
      <c r="U18" s="440" t="e">
        <f>INDEX(#REF!,MATCH(Revisión_Avance_Periodo!$L18,#REF!,0),MATCH(Revisión_Avance_Periodo!$T18,#REF!,0))</f>
        <v>#REF!</v>
      </c>
      <c r="V18" s="440" t="e">
        <f>INDEX(#REF!,MATCH(Revisión_Avance_Periodo!$L18,#REF!,0),MATCH(Revisión_Avance_Periodo!$T18,#REF!,0))</f>
        <v>#REF!</v>
      </c>
      <c r="W18" s="131" t="e">
        <f>V18/U18</f>
        <v>#REF!</v>
      </c>
      <c r="X18" s="116" t="e">
        <f>VLOOKUP(W18,Tabla_Estado_Meta_OAP_2019[#All],3,TRUE)</f>
        <v>#REF!</v>
      </c>
      <c r="Y18" s="442" t="e">
        <f>SUBTOTAL(9,$U$14:$U18)</f>
        <v>#REF!</v>
      </c>
      <c r="Z18" s="155" t="e">
        <f>SUBTOTAL(9,$V$14:$V18)</f>
        <v>#REF!</v>
      </c>
      <c r="AA18" s="153">
        <f>IFERROR(+Revisión_Avance_Periodo!$Z18/Revisión_Avance_Periodo!$Y18,0)</f>
        <v>0</v>
      </c>
      <c r="AB18" s="127"/>
      <c r="AC18" s="127"/>
      <c r="AD18" s="125"/>
      <c r="AE18" s="125"/>
      <c r="AF18" s="128"/>
      <c r="AG18" s="129"/>
      <c r="AH18" s="442" t="e">
        <f>SUBTOTAL(9,$U$14:$U18)</f>
        <v>#REF!</v>
      </c>
      <c r="AI18" s="155" t="e">
        <f>SUBTOTAL(9,$V$14:$V18)</f>
        <v>#REF!</v>
      </c>
      <c r="AJ18" s="153">
        <f>IFERROR(+Revisión_Avance_Periodo!$Z18/Revisión_Avance_Periodo!$Y18,0)</f>
        <v>0</v>
      </c>
      <c r="AK18" s="127"/>
      <c r="AL18" s="127"/>
      <c r="AM18" s="125"/>
      <c r="AN18" s="125"/>
      <c r="AO18" s="128"/>
      <c r="AP18" s="129"/>
    </row>
    <row r="19" spans="1:42" x14ac:dyDescent="0.25">
      <c r="A19" s="97">
        <v>2</v>
      </c>
      <c r="B19" s="435" t="e">
        <f>CONCATENATE(Revisión_Avance_Periodo!$D19,";",Revisión_Avance_Periodo!$F19,";",Revisión_Avance_Periodo!$L19)</f>
        <v>#REF!</v>
      </c>
      <c r="C19" s="435" t="e">
        <f t="shared" si="0"/>
        <v>#REF!</v>
      </c>
      <c r="D19" s="123" t="e">
        <f>VLOOKUP($A19,#REF!,3,FALSE)</f>
        <v>#REF!</v>
      </c>
      <c r="E19" s="436" t="e">
        <f>VLOOKUP($A19,#REF!,4,FALSE)</f>
        <v>#REF!</v>
      </c>
      <c r="F19" s="103" t="e">
        <f>VLOOKUP($A19,#REF!,5,FALSE)</f>
        <v>#REF!</v>
      </c>
      <c r="G19" s="98" t="e">
        <f>VLOOKUP($A19,#REF!,8,FALSE)</f>
        <v>#REF!</v>
      </c>
      <c r="H19" s="93" t="e">
        <f>VLOOKUP($A19,#REF!,7,FALSE)</f>
        <v>#REF!</v>
      </c>
      <c r="I19" s="438" t="e">
        <f>VLOOKUP($A19,#REF!,10,FALSE)</f>
        <v>#REF!</v>
      </c>
      <c r="J19" s="98" t="e">
        <f>VLOOKUP($A19,#REF!,11,FALSE)</f>
        <v>#REF!</v>
      </c>
      <c r="K19" s="114" t="e">
        <f>VLOOKUP($A19,#REF!,12,FALSE)</f>
        <v>#REF!</v>
      </c>
      <c r="L19" s="98" t="e">
        <f>VLOOKUP($A19,#REF!,13,FALSE)</f>
        <v>#REF!</v>
      </c>
      <c r="M19" s="438" t="e">
        <f>VLOOKUP($A19,#REF!,14,FALSE)</f>
        <v>#REF!</v>
      </c>
      <c r="N19" s="103" t="e">
        <f>VLOOKUP($A19,#REF!,15,FALSE)</f>
        <v>#REF!</v>
      </c>
      <c r="O19" s="103" t="e">
        <f>VLOOKUP($A19,#REF!,18,FALSE)</f>
        <v>#REF!</v>
      </c>
      <c r="P19" s="93" t="e">
        <f>VLOOKUP($A19,#REF!,41,FALSE)</f>
        <v>#REF!</v>
      </c>
      <c r="Q19" s="115" t="e">
        <f>VLOOKUP(Revisión_Avance_Periodo!$L19,#REF!,30,FALSE)</f>
        <v>#REF!</v>
      </c>
      <c r="R19" s="116">
        <v>2019</v>
      </c>
      <c r="S19" s="196">
        <v>43646</v>
      </c>
      <c r="T19" s="124" t="s">
        <v>73</v>
      </c>
      <c r="U19" s="440" t="e">
        <f>INDEX(#REF!,MATCH(Revisión_Avance_Periodo!$L19,#REF!,0),MATCH(Revisión_Avance_Periodo!$T19,#REF!,0))</f>
        <v>#REF!</v>
      </c>
      <c r="V19" s="440" t="e">
        <f>INDEX(#REF!,MATCH(Revisión_Avance_Periodo!$L19,#REF!,0),MATCH(Revisión_Avance_Periodo!$T19,#REF!,0))</f>
        <v>#REF!</v>
      </c>
      <c r="W19" s="131" t="e">
        <f>V19/U19</f>
        <v>#REF!</v>
      </c>
      <c r="X19" s="124" t="e">
        <f>VLOOKUP(W19,Tabla_Estado_Meta_OAP_2019[#All],3,TRUE)</f>
        <v>#REF!</v>
      </c>
      <c r="Y19" s="442" t="e">
        <f>SUBTOTAL(9,$U$14:$U19)</f>
        <v>#REF!</v>
      </c>
      <c r="Z19" s="155" t="e">
        <f>SUBTOTAL(9,$V$14:$V19)</f>
        <v>#REF!</v>
      </c>
      <c r="AA19" s="153">
        <f>IFERROR(+Revisión_Avance_Periodo!$Z19/Revisión_Avance_Periodo!$Y19,0)</f>
        <v>0</v>
      </c>
      <c r="AB19" s="127"/>
      <c r="AC19" s="127"/>
      <c r="AD19" s="125"/>
      <c r="AE19" s="125"/>
      <c r="AF19" s="128"/>
      <c r="AG19" s="129"/>
      <c r="AH19" s="442" t="e">
        <f>SUBTOTAL(9,$U$14:$U19)</f>
        <v>#REF!</v>
      </c>
      <c r="AI19" s="155" t="e">
        <f>SUBTOTAL(9,$V$14:$V19)</f>
        <v>#REF!</v>
      </c>
      <c r="AJ19" s="153">
        <f>IFERROR(+Revisión_Avance_Periodo!$Z19/Revisión_Avance_Periodo!$Y19,0)</f>
        <v>0</v>
      </c>
      <c r="AK19" s="127"/>
      <c r="AL19" s="127"/>
      <c r="AM19" s="125"/>
      <c r="AN19" s="125"/>
      <c r="AO19" s="128"/>
      <c r="AP19" s="129"/>
    </row>
    <row r="20" spans="1:42" x14ac:dyDescent="0.25">
      <c r="A20" s="92">
        <v>2</v>
      </c>
      <c r="B20" s="435" t="e">
        <f>CONCATENATE(Revisión_Avance_Periodo!$D20,";",Revisión_Avance_Periodo!$F20,";",Revisión_Avance_Periodo!$L20)</f>
        <v>#REF!</v>
      </c>
      <c r="C20" s="435" t="e">
        <f t="shared" si="0"/>
        <v>#REF!</v>
      </c>
      <c r="D20" s="114" t="e">
        <f>VLOOKUP($A20,#REF!,3,FALSE)</f>
        <v>#REF!</v>
      </c>
      <c r="E20" s="436" t="e">
        <f>VLOOKUP($A20,#REF!,4,FALSE)</f>
        <v>#REF!</v>
      </c>
      <c r="F20" s="102" t="e">
        <f>VLOOKUP($A20,#REF!,5,FALSE)</f>
        <v>#REF!</v>
      </c>
      <c r="G20" s="93" t="e">
        <f>VLOOKUP($A20,#REF!,8,FALSE)</f>
        <v>#REF!</v>
      </c>
      <c r="H20" s="93" t="e">
        <f>VLOOKUP($A20,#REF!,7,FALSE)</f>
        <v>#REF!</v>
      </c>
      <c r="I20" s="438" t="e">
        <f>VLOOKUP($A20,#REF!,10,FALSE)</f>
        <v>#REF!</v>
      </c>
      <c r="J20" s="93" t="e">
        <f>VLOOKUP($A20,#REF!,11,FALSE)</f>
        <v>#REF!</v>
      </c>
      <c r="K20" s="114" t="e">
        <f>VLOOKUP($A20,#REF!,12,FALSE)</f>
        <v>#REF!</v>
      </c>
      <c r="L20" s="93" t="e">
        <f>VLOOKUP($A20,#REF!,13,FALSE)</f>
        <v>#REF!</v>
      </c>
      <c r="M20" s="438" t="e">
        <f>VLOOKUP($A20,#REF!,14,FALSE)</f>
        <v>#REF!</v>
      </c>
      <c r="N20" s="102" t="e">
        <f>VLOOKUP($A20,#REF!,15,FALSE)</f>
        <v>#REF!</v>
      </c>
      <c r="O20" s="102" t="e">
        <f>VLOOKUP($A20,#REF!,18,FALSE)</f>
        <v>#REF!</v>
      </c>
      <c r="P20" s="93" t="e">
        <f>VLOOKUP($A20,#REF!,41,FALSE)</f>
        <v>#REF!</v>
      </c>
      <c r="Q20" s="115" t="e">
        <f>VLOOKUP(Revisión_Avance_Periodo!$L20,#REF!,30,FALSE)</f>
        <v>#REF!</v>
      </c>
      <c r="R20" s="116">
        <v>2019</v>
      </c>
      <c r="S20" s="196">
        <v>43676</v>
      </c>
      <c r="T20" s="116" t="s">
        <v>74</v>
      </c>
      <c r="U20" s="440" t="e">
        <f>INDEX(#REF!,MATCH(Revisión_Avance_Periodo!$L20,#REF!,0),MATCH(Revisión_Avance_Periodo!$T20,#REF!,0))</f>
        <v>#REF!</v>
      </c>
      <c r="V20" s="440" t="e">
        <f>INDEX(#REF!,MATCH(Revisión_Avance_Periodo!$L20,#REF!,0),MATCH(Revisión_Avance_Periodo!$T20,#REF!,0))</f>
        <v>#REF!</v>
      </c>
      <c r="W20" s="131" t="e">
        <f>V20/U20</f>
        <v>#REF!</v>
      </c>
      <c r="X20" s="116" t="e">
        <f>VLOOKUP(W20,Tabla_Estado_Meta_OAP_2019[#All],3,TRUE)</f>
        <v>#REF!</v>
      </c>
      <c r="Y20" s="442" t="e">
        <f>SUBTOTAL(9,$U$14:$U20)</f>
        <v>#REF!</v>
      </c>
      <c r="Z20" s="155" t="e">
        <f>SUBTOTAL(9,$V$14:$V20)</f>
        <v>#REF!</v>
      </c>
      <c r="AA20" s="153">
        <f>IFERROR(+Revisión_Avance_Periodo!$Z20/Revisión_Avance_Periodo!$Y20,0)</f>
        <v>0</v>
      </c>
      <c r="AB20" s="127"/>
      <c r="AC20" s="127"/>
      <c r="AD20" s="125"/>
      <c r="AE20" s="125"/>
      <c r="AF20" s="128"/>
      <c r="AG20" s="129"/>
      <c r="AH20" s="442" t="e">
        <f>SUBTOTAL(9,$U$14:$U20)</f>
        <v>#REF!</v>
      </c>
      <c r="AI20" s="155" t="e">
        <f>SUBTOTAL(9,$V$14:$V20)</f>
        <v>#REF!</v>
      </c>
      <c r="AJ20" s="153">
        <f>IFERROR(+Revisión_Avance_Periodo!$Z20/Revisión_Avance_Periodo!$Y20,0)</f>
        <v>0</v>
      </c>
      <c r="AK20" s="127"/>
      <c r="AL20" s="127"/>
      <c r="AM20" s="125"/>
      <c r="AN20" s="125"/>
      <c r="AO20" s="128"/>
      <c r="AP20" s="129"/>
    </row>
    <row r="21" spans="1:42" x14ac:dyDescent="0.25">
      <c r="A21" s="97">
        <v>2</v>
      </c>
      <c r="B21" s="435" t="e">
        <f>CONCATENATE(Revisión_Avance_Periodo!$D21,";",Revisión_Avance_Periodo!$F21,";",Revisión_Avance_Periodo!$L21)</f>
        <v>#REF!</v>
      </c>
      <c r="C21" s="435" t="e">
        <f t="shared" si="0"/>
        <v>#REF!</v>
      </c>
      <c r="D21" s="123" t="e">
        <f>VLOOKUP($A21,#REF!,3,FALSE)</f>
        <v>#REF!</v>
      </c>
      <c r="E21" s="436" t="e">
        <f>VLOOKUP($A21,#REF!,4,FALSE)</f>
        <v>#REF!</v>
      </c>
      <c r="F21" s="103" t="e">
        <f>VLOOKUP($A21,#REF!,5,FALSE)</f>
        <v>#REF!</v>
      </c>
      <c r="G21" s="98" t="e">
        <f>VLOOKUP($A21,#REF!,8,FALSE)</f>
        <v>#REF!</v>
      </c>
      <c r="H21" s="93" t="e">
        <f>VLOOKUP($A21,#REF!,7,FALSE)</f>
        <v>#REF!</v>
      </c>
      <c r="I21" s="438" t="e">
        <f>VLOOKUP($A21,#REF!,10,FALSE)</f>
        <v>#REF!</v>
      </c>
      <c r="J21" s="98" t="e">
        <f>VLOOKUP($A21,#REF!,11,FALSE)</f>
        <v>#REF!</v>
      </c>
      <c r="K21" s="114" t="e">
        <f>VLOOKUP($A21,#REF!,12,FALSE)</f>
        <v>#REF!</v>
      </c>
      <c r="L21" s="98" t="e">
        <f>VLOOKUP($A21,#REF!,13,FALSE)</f>
        <v>#REF!</v>
      </c>
      <c r="M21" s="438" t="e">
        <f>VLOOKUP($A21,#REF!,14,FALSE)</f>
        <v>#REF!</v>
      </c>
      <c r="N21" s="103" t="e">
        <f>VLOOKUP($A21,#REF!,15,FALSE)</f>
        <v>#REF!</v>
      </c>
      <c r="O21" s="103" t="e">
        <f>VLOOKUP($A21,#REF!,18,FALSE)</f>
        <v>#REF!</v>
      </c>
      <c r="P21" s="93" t="e">
        <f>VLOOKUP($A21,#REF!,41,FALSE)</f>
        <v>#REF!</v>
      </c>
      <c r="Q21" s="115" t="e">
        <f>VLOOKUP(Revisión_Avance_Periodo!$L21,#REF!,30,FALSE)</f>
        <v>#REF!</v>
      </c>
      <c r="R21" s="116">
        <v>2019</v>
      </c>
      <c r="S21" s="196">
        <v>43707</v>
      </c>
      <c r="T21" s="124" t="s">
        <v>75</v>
      </c>
      <c r="U21" s="440" t="e">
        <f>INDEX(#REF!,MATCH(Revisión_Avance_Periodo!$L21,#REF!,0),MATCH(Revisión_Avance_Periodo!$T21,#REF!,0))</f>
        <v>#REF!</v>
      </c>
      <c r="V21" s="440" t="e">
        <f>INDEX(#REF!,MATCH(Revisión_Avance_Periodo!$L21,#REF!,0),MATCH(Revisión_Avance_Periodo!$T21,#REF!,0))</f>
        <v>#REF!</v>
      </c>
      <c r="W21" s="131" t="e">
        <f>V21/U21</f>
        <v>#REF!</v>
      </c>
      <c r="X21" s="124" t="e">
        <f>VLOOKUP(W21,Tabla_Estado_Meta_OAP_2019[#All],3,TRUE)</f>
        <v>#REF!</v>
      </c>
      <c r="Y21" s="442" t="e">
        <f>SUBTOTAL(9,$U$14:$U21)</f>
        <v>#REF!</v>
      </c>
      <c r="Z21" s="155" t="e">
        <f>SUBTOTAL(9,$V$14:$V21)</f>
        <v>#REF!</v>
      </c>
      <c r="AA21" s="153">
        <f>IFERROR(+Revisión_Avance_Periodo!$Z21/Revisión_Avance_Periodo!$Y21,0)</f>
        <v>0</v>
      </c>
      <c r="AB21" s="127"/>
      <c r="AC21" s="127"/>
      <c r="AD21" s="125"/>
      <c r="AE21" s="125"/>
      <c r="AF21" s="128"/>
      <c r="AG21" s="129"/>
      <c r="AH21" s="442" t="e">
        <f>SUBTOTAL(9,$U$14:$U21)</f>
        <v>#REF!</v>
      </c>
      <c r="AI21" s="155" t="e">
        <f>SUBTOTAL(9,$V$14:$V21)</f>
        <v>#REF!</v>
      </c>
      <c r="AJ21" s="153">
        <f>IFERROR(+Revisión_Avance_Periodo!$Z21/Revisión_Avance_Periodo!$Y21,0)</f>
        <v>0</v>
      </c>
      <c r="AK21" s="127"/>
      <c r="AL21" s="127"/>
      <c r="AM21" s="125"/>
      <c r="AN21" s="125"/>
      <c r="AO21" s="128"/>
      <c r="AP21" s="129"/>
    </row>
    <row r="22" spans="1:42" x14ac:dyDescent="0.25">
      <c r="A22" s="92">
        <v>2</v>
      </c>
      <c r="B22" s="435" t="e">
        <f>CONCATENATE(Revisión_Avance_Periodo!$D22,";",Revisión_Avance_Periodo!$F22,";",Revisión_Avance_Periodo!$L22)</f>
        <v>#REF!</v>
      </c>
      <c r="C22" s="435" t="e">
        <f t="shared" si="0"/>
        <v>#REF!</v>
      </c>
      <c r="D22" s="114" t="e">
        <f>VLOOKUP($A22,#REF!,3,FALSE)</f>
        <v>#REF!</v>
      </c>
      <c r="E22" s="436" t="e">
        <f>VLOOKUP($A22,#REF!,4,FALSE)</f>
        <v>#REF!</v>
      </c>
      <c r="F22" s="102" t="e">
        <f>VLOOKUP($A22,#REF!,5,FALSE)</f>
        <v>#REF!</v>
      </c>
      <c r="G22" s="93" t="e">
        <f>VLOOKUP($A22,#REF!,8,FALSE)</f>
        <v>#REF!</v>
      </c>
      <c r="H22" s="93" t="e">
        <f>VLOOKUP($A22,#REF!,7,FALSE)</f>
        <v>#REF!</v>
      </c>
      <c r="I22" s="438" t="e">
        <f>VLOOKUP($A22,#REF!,10,FALSE)</f>
        <v>#REF!</v>
      </c>
      <c r="J22" s="93" t="e">
        <f>VLOOKUP($A22,#REF!,11,FALSE)</f>
        <v>#REF!</v>
      </c>
      <c r="K22" s="114" t="e">
        <f>VLOOKUP($A22,#REF!,12,FALSE)</f>
        <v>#REF!</v>
      </c>
      <c r="L22" s="93" t="e">
        <f>VLOOKUP($A22,#REF!,13,FALSE)</f>
        <v>#REF!</v>
      </c>
      <c r="M22" s="438" t="e">
        <f>VLOOKUP($A22,#REF!,14,FALSE)</f>
        <v>#REF!</v>
      </c>
      <c r="N22" s="102" t="e">
        <f>VLOOKUP($A22,#REF!,15,FALSE)</f>
        <v>#REF!</v>
      </c>
      <c r="O22" s="102" t="e">
        <f>VLOOKUP($A22,#REF!,18,FALSE)</f>
        <v>#REF!</v>
      </c>
      <c r="P22" s="93" t="e">
        <f>VLOOKUP($A22,#REF!,41,FALSE)</f>
        <v>#REF!</v>
      </c>
      <c r="Q22" s="115" t="e">
        <f>VLOOKUP(Revisión_Avance_Periodo!$L22,#REF!,30,FALSE)</f>
        <v>#REF!</v>
      </c>
      <c r="R22" s="116">
        <v>2019</v>
      </c>
      <c r="S22" s="196">
        <v>43738</v>
      </c>
      <c r="T22" s="116" t="s">
        <v>76</v>
      </c>
      <c r="U22" s="440" t="e">
        <f>INDEX(#REF!,MATCH(Revisión_Avance_Periodo!$L22,#REF!,0),MATCH(Revisión_Avance_Periodo!$T22,#REF!,0))</f>
        <v>#REF!</v>
      </c>
      <c r="V22" s="440" t="e">
        <f>INDEX(#REF!,MATCH(Revisión_Avance_Periodo!$L22,#REF!,0),MATCH(Revisión_Avance_Periodo!$T22,#REF!,0))</f>
        <v>#REF!</v>
      </c>
      <c r="W22" s="131" t="e">
        <f>V22/U22</f>
        <v>#REF!</v>
      </c>
      <c r="X22" s="116" t="e">
        <f>VLOOKUP(W22,Tabla_Estado_Meta_OAP_2019[#All],3,TRUE)</f>
        <v>#REF!</v>
      </c>
      <c r="Y22" s="442" t="e">
        <f>SUBTOTAL(9,$U$14:$U22)</f>
        <v>#REF!</v>
      </c>
      <c r="Z22" s="155" t="e">
        <f>SUBTOTAL(9,$V$14:$V22)</f>
        <v>#REF!</v>
      </c>
      <c r="AA22" s="153">
        <f>IFERROR(+Revisión_Avance_Periodo!$Z22/Revisión_Avance_Periodo!$Y22,0)</f>
        <v>0</v>
      </c>
      <c r="AB22" s="127"/>
      <c r="AC22" s="127"/>
      <c r="AD22" s="125"/>
      <c r="AE22" s="125"/>
      <c r="AF22" s="128"/>
      <c r="AG22" s="129"/>
      <c r="AH22" s="442" t="e">
        <f>SUBTOTAL(9,$U$14:$U22)</f>
        <v>#REF!</v>
      </c>
      <c r="AI22" s="155" t="e">
        <f>SUBTOTAL(9,$V$14:$V22)</f>
        <v>#REF!</v>
      </c>
      <c r="AJ22" s="153">
        <f>IFERROR(+Revisión_Avance_Periodo!$Z22/Revisión_Avance_Periodo!$Y22,0)</f>
        <v>0</v>
      </c>
      <c r="AK22" s="127"/>
      <c r="AL22" s="127"/>
      <c r="AM22" s="125"/>
      <c r="AN22" s="125"/>
      <c r="AO22" s="128"/>
      <c r="AP22" s="129"/>
    </row>
    <row r="23" spans="1:42" x14ac:dyDescent="0.25">
      <c r="A23" s="97">
        <v>2</v>
      </c>
      <c r="B23" s="435" t="e">
        <f>CONCATENATE(Revisión_Avance_Periodo!$D23,";",Revisión_Avance_Periodo!$F23,";",Revisión_Avance_Periodo!$L23)</f>
        <v>#REF!</v>
      </c>
      <c r="C23" s="435" t="e">
        <f t="shared" si="0"/>
        <v>#REF!</v>
      </c>
      <c r="D23" s="123" t="e">
        <f>VLOOKUP($A23,#REF!,3,FALSE)</f>
        <v>#REF!</v>
      </c>
      <c r="E23" s="436" t="e">
        <f>VLOOKUP($A23,#REF!,4,FALSE)</f>
        <v>#REF!</v>
      </c>
      <c r="F23" s="103" t="e">
        <f>VLOOKUP($A23,#REF!,5,FALSE)</f>
        <v>#REF!</v>
      </c>
      <c r="G23" s="98" t="e">
        <f>VLOOKUP($A23,#REF!,8,FALSE)</f>
        <v>#REF!</v>
      </c>
      <c r="H23" s="93" t="e">
        <f>VLOOKUP($A23,#REF!,7,FALSE)</f>
        <v>#REF!</v>
      </c>
      <c r="I23" s="438" t="e">
        <f>VLOOKUP($A23,#REF!,10,FALSE)</f>
        <v>#REF!</v>
      </c>
      <c r="J23" s="98" t="e">
        <f>VLOOKUP($A23,#REF!,11,FALSE)</f>
        <v>#REF!</v>
      </c>
      <c r="K23" s="114" t="e">
        <f>VLOOKUP($A23,#REF!,12,FALSE)</f>
        <v>#REF!</v>
      </c>
      <c r="L23" s="98" t="e">
        <f>VLOOKUP($A23,#REF!,13,FALSE)</f>
        <v>#REF!</v>
      </c>
      <c r="M23" s="438" t="e">
        <f>VLOOKUP($A23,#REF!,14,FALSE)</f>
        <v>#REF!</v>
      </c>
      <c r="N23" s="103" t="e">
        <f>VLOOKUP($A23,#REF!,15,FALSE)</f>
        <v>#REF!</v>
      </c>
      <c r="O23" s="103" t="e">
        <f>VLOOKUP($A23,#REF!,18,FALSE)</f>
        <v>#REF!</v>
      </c>
      <c r="P23" s="93" t="e">
        <f>VLOOKUP($A23,#REF!,41,FALSE)</f>
        <v>#REF!</v>
      </c>
      <c r="Q23" s="115" t="e">
        <f>VLOOKUP(Revisión_Avance_Periodo!$L23,#REF!,30,FALSE)</f>
        <v>#REF!</v>
      </c>
      <c r="R23" s="116">
        <v>2019</v>
      </c>
      <c r="S23" s="196">
        <v>43768</v>
      </c>
      <c r="T23" s="124" t="s">
        <v>77</v>
      </c>
      <c r="U23" s="440" t="e">
        <f>INDEX(#REF!,MATCH(Revisión_Avance_Periodo!$L23,#REF!,0),MATCH(Revisión_Avance_Periodo!$T23,#REF!,0))</f>
        <v>#REF!</v>
      </c>
      <c r="V23" s="440" t="e">
        <f>INDEX(#REF!,MATCH(Revisión_Avance_Periodo!$L23,#REF!,0),MATCH(Revisión_Avance_Periodo!$T23,#REF!,0))</f>
        <v>#REF!</v>
      </c>
      <c r="W23" s="118">
        <f>IFERROR((V23/U23),0)</f>
        <v>0</v>
      </c>
      <c r="X23" s="124" t="str">
        <f>VLOOKUP(W23,Tabla_Estado_Meta_OAP_2019[#All],3,TRUE)</f>
        <v>Por Ejecutar</v>
      </c>
      <c r="Y23" s="442" t="e">
        <f>SUBTOTAL(9,$U$14:$U23)</f>
        <v>#REF!</v>
      </c>
      <c r="Z23" s="155" t="e">
        <f>SUBTOTAL(9,$V$14:$V23)</f>
        <v>#REF!</v>
      </c>
      <c r="AA23" s="153">
        <f>IFERROR(+Revisión_Avance_Periodo!$Z23/Revisión_Avance_Periodo!$Y23,0)</f>
        <v>0</v>
      </c>
      <c r="AB23" s="127"/>
      <c r="AC23" s="127"/>
      <c r="AD23" s="125"/>
      <c r="AE23" s="125"/>
      <c r="AF23" s="128"/>
      <c r="AG23" s="129"/>
      <c r="AH23" s="442" t="e">
        <f>SUBTOTAL(9,$U$14:$U23)</f>
        <v>#REF!</v>
      </c>
      <c r="AI23" s="155" t="e">
        <f>SUBTOTAL(9,$V$14:$V23)</f>
        <v>#REF!</v>
      </c>
      <c r="AJ23" s="153">
        <f>IFERROR(+Revisión_Avance_Periodo!$Z23/Revisión_Avance_Periodo!$Y23,0)</f>
        <v>0</v>
      </c>
      <c r="AK23" s="127"/>
      <c r="AL23" s="127"/>
      <c r="AM23" s="125"/>
      <c r="AN23" s="125"/>
      <c r="AO23" s="128"/>
      <c r="AP23" s="129"/>
    </row>
    <row r="24" spans="1:42" x14ac:dyDescent="0.25">
      <c r="A24" s="92">
        <v>2</v>
      </c>
      <c r="B24" s="435" t="e">
        <f>CONCATENATE(Revisión_Avance_Periodo!$D24,";",Revisión_Avance_Periodo!$F24,";",Revisión_Avance_Periodo!$L24)</f>
        <v>#REF!</v>
      </c>
      <c r="C24" s="435" t="e">
        <f t="shared" si="0"/>
        <v>#REF!</v>
      </c>
      <c r="D24" s="114" t="e">
        <f>VLOOKUP($A24,#REF!,3,FALSE)</f>
        <v>#REF!</v>
      </c>
      <c r="E24" s="436" t="e">
        <f>VLOOKUP($A24,#REF!,4,FALSE)</f>
        <v>#REF!</v>
      </c>
      <c r="F24" s="102" t="e">
        <f>VLOOKUP($A24,#REF!,5,FALSE)</f>
        <v>#REF!</v>
      </c>
      <c r="G24" s="93" t="e">
        <f>VLOOKUP($A24,#REF!,8,FALSE)</f>
        <v>#REF!</v>
      </c>
      <c r="H24" s="93" t="e">
        <f>VLOOKUP($A24,#REF!,7,FALSE)</f>
        <v>#REF!</v>
      </c>
      <c r="I24" s="438" t="e">
        <f>VLOOKUP($A24,#REF!,10,FALSE)</f>
        <v>#REF!</v>
      </c>
      <c r="J24" s="93" t="e">
        <f>VLOOKUP($A24,#REF!,11,FALSE)</f>
        <v>#REF!</v>
      </c>
      <c r="K24" s="114" t="e">
        <f>VLOOKUP($A24,#REF!,12,FALSE)</f>
        <v>#REF!</v>
      </c>
      <c r="L24" s="93" t="e">
        <f>VLOOKUP($A24,#REF!,13,FALSE)</f>
        <v>#REF!</v>
      </c>
      <c r="M24" s="438" t="e">
        <f>VLOOKUP($A24,#REF!,14,FALSE)</f>
        <v>#REF!</v>
      </c>
      <c r="N24" s="102" t="e">
        <f>VLOOKUP($A24,#REF!,15,FALSE)</f>
        <v>#REF!</v>
      </c>
      <c r="O24" s="102" t="e">
        <f>VLOOKUP($A24,#REF!,18,FALSE)</f>
        <v>#REF!</v>
      </c>
      <c r="P24" s="93" t="e">
        <f>VLOOKUP($A24,#REF!,41,FALSE)</f>
        <v>#REF!</v>
      </c>
      <c r="Q24" s="115" t="e">
        <f>VLOOKUP(Revisión_Avance_Periodo!$L24,#REF!,30,FALSE)</f>
        <v>#REF!</v>
      </c>
      <c r="R24" s="116">
        <v>2019</v>
      </c>
      <c r="S24" s="196">
        <v>43799</v>
      </c>
      <c r="T24" s="116" t="s">
        <v>78</v>
      </c>
      <c r="U24" s="440" t="e">
        <f>INDEX(#REF!,MATCH(Revisión_Avance_Periodo!$L24,#REF!,0),MATCH(Revisión_Avance_Periodo!$T24,#REF!,0))</f>
        <v>#REF!</v>
      </c>
      <c r="V24" s="440" t="e">
        <f>INDEX(#REF!,MATCH(Revisión_Avance_Periodo!$L24,#REF!,0),MATCH(Revisión_Avance_Periodo!$T24,#REF!,0))</f>
        <v>#REF!</v>
      </c>
      <c r="W24" s="118">
        <f>IFERROR((V24/U24),0)</f>
        <v>0</v>
      </c>
      <c r="X24" s="116" t="str">
        <f>VLOOKUP(W24,Tabla_Estado_Meta_OAP_2019[#All],3,TRUE)</f>
        <v>Por Ejecutar</v>
      </c>
      <c r="Y24" s="442" t="e">
        <f>SUBTOTAL(9,$U$14:$U24)</f>
        <v>#REF!</v>
      </c>
      <c r="Z24" s="155" t="e">
        <f>SUBTOTAL(9,$V$14:$V24)</f>
        <v>#REF!</v>
      </c>
      <c r="AA24" s="153">
        <f>IFERROR(+Revisión_Avance_Periodo!$Z24/Revisión_Avance_Periodo!$Y24,0)</f>
        <v>0</v>
      </c>
      <c r="AB24" s="127"/>
      <c r="AC24" s="127"/>
      <c r="AD24" s="125"/>
      <c r="AE24" s="125"/>
      <c r="AF24" s="128"/>
      <c r="AG24" s="129"/>
      <c r="AH24" s="442" t="e">
        <f>SUBTOTAL(9,$U$14:$U24)</f>
        <v>#REF!</v>
      </c>
      <c r="AI24" s="155" t="e">
        <f>SUBTOTAL(9,$V$14:$V24)</f>
        <v>#REF!</v>
      </c>
      <c r="AJ24" s="153">
        <f>IFERROR(+Revisión_Avance_Periodo!$Z24/Revisión_Avance_Periodo!$Y24,0)</f>
        <v>0</v>
      </c>
      <c r="AK24" s="127"/>
      <c r="AL24" s="127"/>
      <c r="AM24" s="125"/>
      <c r="AN24" s="125"/>
      <c r="AO24" s="128"/>
      <c r="AP24" s="129"/>
    </row>
    <row r="25" spans="1:42" ht="15.75" thickBot="1" x14ac:dyDescent="0.3">
      <c r="A25" s="97">
        <v>2</v>
      </c>
      <c r="B25" s="435" t="e">
        <f>CONCATENATE(Revisión_Avance_Periodo!$D25,";",Revisión_Avance_Periodo!$F25,";",Revisión_Avance_Periodo!$L25)</f>
        <v>#REF!</v>
      </c>
      <c r="C25" s="435" t="e">
        <f t="shared" si="0"/>
        <v>#REF!</v>
      </c>
      <c r="D25" s="123" t="e">
        <f>VLOOKUP($A25,#REF!,3,FALSE)</f>
        <v>#REF!</v>
      </c>
      <c r="E25" s="436" t="e">
        <f>VLOOKUP($A25,#REF!,4,FALSE)</f>
        <v>#REF!</v>
      </c>
      <c r="F25" s="103" t="e">
        <f>VLOOKUP($A25,#REF!,5,FALSE)</f>
        <v>#REF!</v>
      </c>
      <c r="G25" s="98" t="e">
        <f>VLOOKUP($A25,#REF!,8,FALSE)</f>
        <v>#REF!</v>
      </c>
      <c r="H25" s="93" t="e">
        <f>VLOOKUP($A25,#REF!,7,FALSE)</f>
        <v>#REF!</v>
      </c>
      <c r="I25" s="438" t="e">
        <f>VLOOKUP($A25,#REF!,10,FALSE)</f>
        <v>#REF!</v>
      </c>
      <c r="J25" s="98" t="e">
        <f>VLOOKUP($A25,#REF!,11,FALSE)</f>
        <v>#REF!</v>
      </c>
      <c r="K25" s="114" t="e">
        <f>VLOOKUP($A25,#REF!,12,FALSE)</f>
        <v>#REF!</v>
      </c>
      <c r="L25" s="98" t="e">
        <f>VLOOKUP($A25,#REF!,13,FALSE)</f>
        <v>#REF!</v>
      </c>
      <c r="M25" s="438" t="e">
        <f>VLOOKUP($A25,#REF!,14,FALSE)</f>
        <v>#REF!</v>
      </c>
      <c r="N25" s="103" t="e">
        <f>VLOOKUP($A25,#REF!,15,FALSE)</f>
        <v>#REF!</v>
      </c>
      <c r="O25" s="103" t="e">
        <f>VLOOKUP($A25,#REF!,18,FALSE)</f>
        <v>#REF!</v>
      </c>
      <c r="P25" s="93" t="e">
        <f>VLOOKUP($A25,#REF!,41,FALSE)</f>
        <v>#REF!</v>
      </c>
      <c r="Q25" s="115" t="e">
        <f>VLOOKUP(Revisión_Avance_Periodo!$L25,#REF!,30,FALSE)</f>
        <v>#REF!</v>
      </c>
      <c r="R25" s="116">
        <v>2019</v>
      </c>
      <c r="S25" s="196">
        <v>43829</v>
      </c>
      <c r="T25" s="124" t="s">
        <v>79</v>
      </c>
      <c r="U25" s="440" t="e">
        <f>INDEX(#REF!,MATCH(Revisión_Avance_Periodo!$L25,#REF!,0),MATCH(Revisión_Avance_Periodo!$T25,#REF!,0))</f>
        <v>#REF!</v>
      </c>
      <c r="V25" s="440" t="e">
        <f>INDEX(#REF!,MATCH(Revisión_Avance_Periodo!$L25,#REF!,0),MATCH(Revisión_Avance_Periodo!$T25,#REF!,0))</f>
        <v>#REF!</v>
      </c>
      <c r="W25" s="118">
        <f>IFERROR((V25/U25),0)</f>
        <v>0</v>
      </c>
      <c r="X25" s="124" t="str">
        <f>VLOOKUP(W25,Tabla_Estado_Meta_OAP_2019[#All],3,TRUE)</f>
        <v>Por Ejecutar</v>
      </c>
      <c r="Y25" s="443" t="e">
        <f>SUBTOTAL(9,$U$14:$U25)</f>
        <v>#REF!</v>
      </c>
      <c r="Z25" s="444" t="e">
        <f>SUBTOTAL(9,$V$14:$V25)</f>
        <v>#REF!</v>
      </c>
      <c r="AA25" s="154">
        <f>IFERROR(+Revisión_Avance_Periodo!$Z25/Revisión_Avance_Periodo!$Y25,0)</f>
        <v>0</v>
      </c>
      <c r="AB25" s="127"/>
      <c r="AC25" s="127"/>
      <c r="AD25" s="125"/>
      <c r="AE25" s="125"/>
      <c r="AF25" s="128"/>
      <c r="AG25" s="129"/>
      <c r="AH25" s="443" t="e">
        <f>SUBTOTAL(9,$U$14:$U25)</f>
        <v>#REF!</v>
      </c>
      <c r="AI25" s="444" t="e">
        <f>SUBTOTAL(9,$V$14:$V25)</f>
        <v>#REF!</v>
      </c>
      <c r="AJ25" s="154">
        <f>IFERROR(+Revisión_Avance_Periodo!$Z25/Revisión_Avance_Periodo!$Y25,0)</f>
        <v>0</v>
      </c>
      <c r="AK25" s="127"/>
      <c r="AL25" s="127"/>
      <c r="AM25" s="125"/>
      <c r="AN25" s="125"/>
      <c r="AO25" s="128"/>
      <c r="AP25" s="129"/>
    </row>
    <row r="26" spans="1:42" x14ac:dyDescent="0.25">
      <c r="A26" s="92">
        <v>3</v>
      </c>
      <c r="B26" s="435" t="e">
        <f>CONCATENATE(Revisión_Avance_Periodo!$D26,";",Revisión_Avance_Periodo!$F26,";",Revisión_Avance_Periodo!$L26)</f>
        <v>#REF!</v>
      </c>
      <c r="C26" s="435" t="e">
        <f t="shared" si="0"/>
        <v>#REF!</v>
      </c>
      <c r="D26" s="114" t="e">
        <f>VLOOKUP($A26,#REF!,3,FALSE)</f>
        <v>#REF!</v>
      </c>
      <c r="E26" s="436" t="e">
        <f>VLOOKUP($A26,#REF!,4,FALSE)</f>
        <v>#REF!</v>
      </c>
      <c r="F26" s="102" t="e">
        <f>VLOOKUP($A26,#REF!,5,FALSE)</f>
        <v>#REF!</v>
      </c>
      <c r="G26" s="93" t="e">
        <f>VLOOKUP($A26,#REF!,8,FALSE)</f>
        <v>#REF!</v>
      </c>
      <c r="H26" s="93" t="e">
        <f>VLOOKUP($A26,#REF!,7,FALSE)</f>
        <v>#REF!</v>
      </c>
      <c r="I26" s="438" t="e">
        <f>VLOOKUP($A26,#REF!,10,FALSE)</f>
        <v>#REF!</v>
      </c>
      <c r="J26" s="93" t="e">
        <f>VLOOKUP($A26,#REF!,11,FALSE)</f>
        <v>#REF!</v>
      </c>
      <c r="K26" s="114" t="e">
        <f>VLOOKUP($A26,#REF!,12,FALSE)</f>
        <v>#REF!</v>
      </c>
      <c r="L26" s="93" t="e">
        <f>VLOOKUP($A26,#REF!,13,FALSE)</f>
        <v>#REF!</v>
      </c>
      <c r="M26" s="438" t="e">
        <f>VLOOKUP($A26,#REF!,14,FALSE)</f>
        <v>#REF!</v>
      </c>
      <c r="N26" s="102" t="e">
        <f>VLOOKUP($A26,#REF!,15,FALSE)</f>
        <v>#REF!</v>
      </c>
      <c r="O26" s="102" t="e">
        <f>VLOOKUP($A26,#REF!,18,FALSE)</f>
        <v>#REF!</v>
      </c>
      <c r="P26" s="93" t="e">
        <f>VLOOKUP($A26,#REF!,41,FALSE)</f>
        <v>#REF!</v>
      </c>
      <c r="Q26" s="115" t="e">
        <f>VLOOKUP(Revisión_Avance_Periodo!$L26,#REF!,30,FALSE)</f>
        <v>#REF!</v>
      </c>
      <c r="R26" s="116">
        <v>2019</v>
      </c>
      <c r="S26" s="196">
        <v>43495</v>
      </c>
      <c r="T26" s="116" t="s">
        <v>68</v>
      </c>
      <c r="U26" s="440" t="e">
        <f>INDEX(#REF!,MATCH(Revisión_Avance_Periodo!$L26,#REF!,0),MATCH(Revisión_Avance_Periodo!$T26,#REF!,0))</f>
        <v>#REF!</v>
      </c>
      <c r="V26" s="440" t="e">
        <f>INDEX(#REF!,MATCH(Revisión_Avance_Periodo!$L26,#REF!,0),MATCH(Revisión_Avance_Periodo!$T26,#REF!,0))</f>
        <v>#REF!</v>
      </c>
      <c r="W26" s="118">
        <f>IFERROR((V26/U26),0)</f>
        <v>0</v>
      </c>
      <c r="X26" s="116" t="str">
        <f>VLOOKUP(W26,Tabla_Estado_Meta_OAP_2019[#All],3,TRUE)</f>
        <v>Por Ejecutar</v>
      </c>
      <c r="Y26" s="442" t="e">
        <f>SUBTOTAL(9,$U$26:$U26)</f>
        <v>#REF!</v>
      </c>
      <c r="Z26" s="155" t="e">
        <f>SUBTOTAL(9,$V$26:$V26)</f>
        <v>#REF!</v>
      </c>
      <c r="AA26" s="156">
        <f>IFERROR(+Revisión_Avance_Periodo!$Z26/Revisión_Avance_Periodo!$Y26,0)</f>
        <v>0</v>
      </c>
      <c r="AB26" s="133" t="e">
        <f>SUBTOTAL(9,U26:U37)</f>
        <v>#REF!</v>
      </c>
      <c r="AC26" s="134" t="e">
        <f>SUBTOTAL(9,V26:V37)</f>
        <v>#REF!</v>
      </c>
      <c r="AD26" s="119" t="e">
        <f>+AC26/AB26</f>
        <v>#REF!</v>
      </c>
      <c r="AE26" s="119" t="e">
        <f>100%-Revisión_Avance_Periodo!$AD26</f>
        <v>#REF!</v>
      </c>
      <c r="AF26" s="121" t="e">
        <f>VLOOKUP(AD26,Tabla_Estado_Meta_OAP_2019[],3,TRUE)</f>
        <v>#REF!</v>
      </c>
      <c r="AG26" s="122" t="e">
        <f>Revisión_Avance_Periodo!$AD26*Revisión_Avance_Periodo!$Q26</f>
        <v>#REF!</v>
      </c>
      <c r="AH26" s="442" t="e">
        <f>SUBTOTAL(9,$U$26:$U26)</f>
        <v>#REF!</v>
      </c>
      <c r="AI26" s="155" t="e">
        <f>SUBTOTAL(9,$V$26:$V26)</f>
        <v>#REF!</v>
      </c>
      <c r="AJ26" s="156">
        <f>IFERROR(+Revisión_Avance_Periodo!$Z26/Revisión_Avance_Periodo!$Y26,0)</f>
        <v>0</v>
      </c>
      <c r="AK26" s="133" t="e">
        <f>SUBTOTAL(9,AD26:AD37)</f>
        <v>#REF!</v>
      </c>
      <c r="AL26" s="134" t="e">
        <f>SUBTOTAL(9,AE26:AE37)</f>
        <v>#REF!</v>
      </c>
      <c r="AM26" s="119" t="e">
        <f>+AL26/AK26</f>
        <v>#REF!</v>
      </c>
      <c r="AN26" s="119" t="e">
        <f>100%-Revisión_Avance_Periodo!$AD26</f>
        <v>#REF!</v>
      </c>
      <c r="AO26" s="121" t="e">
        <f>VLOOKUP(AM26,Tabla_Estado_Meta_OAP_2019[],3,TRUE)</f>
        <v>#REF!</v>
      </c>
      <c r="AP26" s="122" t="e">
        <f>Revisión_Avance_Periodo!$AD26*Revisión_Avance_Periodo!$Q26</f>
        <v>#REF!</v>
      </c>
    </row>
    <row r="27" spans="1:42" x14ac:dyDescent="0.25">
      <c r="A27" s="97">
        <v>3</v>
      </c>
      <c r="B27" s="435" t="e">
        <f>CONCATENATE(Revisión_Avance_Periodo!$D27,";",Revisión_Avance_Periodo!$F27,";",Revisión_Avance_Periodo!$L27)</f>
        <v>#REF!</v>
      </c>
      <c r="C27" s="435" t="e">
        <f t="shared" si="0"/>
        <v>#REF!</v>
      </c>
      <c r="D27" s="123" t="e">
        <f>VLOOKUP($A27,#REF!,3,FALSE)</f>
        <v>#REF!</v>
      </c>
      <c r="E27" s="436" t="e">
        <f>VLOOKUP($A27,#REF!,4,FALSE)</f>
        <v>#REF!</v>
      </c>
      <c r="F27" s="103" t="e">
        <f>VLOOKUP($A27,#REF!,5,FALSE)</f>
        <v>#REF!</v>
      </c>
      <c r="G27" s="98" t="e">
        <f>VLOOKUP($A27,#REF!,8,FALSE)</f>
        <v>#REF!</v>
      </c>
      <c r="H27" s="93" t="e">
        <f>VLOOKUP($A27,#REF!,7,FALSE)</f>
        <v>#REF!</v>
      </c>
      <c r="I27" s="438" t="e">
        <f>VLOOKUP($A27,#REF!,10,FALSE)</f>
        <v>#REF!</v>
      </c>
      <c r="J27" s="98" t="e">
        <f>VLOOKUP($A27,#REF!,11,FALSE)</f>
        <v>#REF!</v>
      </c>
      <c r="K27" s="114" t="e">
        <f>VLOOKUP($A27,#REF!,12,FALSE)</f>
        <v>#REF!</v>
      </c>
      <c r="L27" s="98" t="e">
        <f>VLOOKUP($A27,#REF!,13,FALSE)</f>
        <v>#REF!</v>
      </c>
      <c r="M27" s="438" t="e">
        <f>VLOOKUP($A27,#REF!,14,FALSE)</f>
        <v>#REF!</v>
      </c>
      <c r="N27" s="103" t="e">
        <f>VLOOKUP($A27,#REF!,15,FALSE)</f>
        <v>#REF!</v>
      </c>
      <c r="O27" s="103" t="e">
        <f>VLOOKUP($A27,#REF!,18,FALSE)</f>
        <v>#REF!</v>
      </c>
      <c r="P27" s="93" t="e">
        <f>VLOOKUP($A27,#REF!,41,FALSE)</f>
        <v>#REF!</v>
      </c>
      <c r="Q27" s="115" t="e">
        <f>VLOOKUP(Revisión_Avance_Periodo!$L27,#REF!,30,FALSE)</f>
        <v>#REF!</v>
      </c>
      <c r="R27" s="116">
        <v>2019</v>
      </c>
      <c r="S27" s="196">
        <v>43524</v>
      </c>
      <c r="T27" s="124" t="s">
        <v>69</v>
      </c>
      <c r="U27" s="440" t="e">
        <f>INDEX(#REF!,MATCH(Revisión_Avance_Periodo!$L27,#REF!,0),MATCH(Revisión_Avance_Periodo!$T27,#REF!,0))</f>
        <v>#REF!</v>
      </c>
      <c r="V27" s="440" t="e">
        <f>INDEX(#REF!,MATCH(Revisión_Avance_Periodo!$L27,#REF!,0),MATCH(Revisión_Avance_Periodo!$T27,#REF!,0))</f>
        <v>#REF!</v>
      </c>
      <c r="W27" s="118">
        <f>IFERROR((V27/U27),0)</f>
        <v>0</v>
      </c>
      <c r="X27" s="124" t="str">
        <f>VLOOKUP(W27,Tabla_Estado_Meta_OAP_2019[#All],3,TRUE)</f>
        <v>Por Ejecutar</v>
      </c>
      <c r="Y27" s="164" t="e">
        <f>SUBTOTAL(9,$U$26:$U27)</f>
        <v>#REF!</v>
      </c>
      <c r="Z27" s="158" t="e">
        <f>SUBTOTAL(9,$V$26:$V27)</f>
        <v>#REF!</v>
      </c>
      <c r="AA27" s="159">
        <f>IFERROR(+Revisión_Avance_Periodo!$Z27/Revisión_Avance_Periodo!$Y27,0)</f>
        <v>0</v>
      </c>
      <c r="AB27" s="126"/>
      <c r="AC27" s="127"/>
      <c r="AD27" s="125"/>
      <c r="AE27" s="125"/>
      <c r="AF27" s="128"/>
      <c r="AG27" s="129"/>
      <c r="AH27" s="164" t="e">
        <f>SUBTOTAL(9,$U$26:$U27)</f>
        <v>#REF!</v>
      </c>
      <c r="AI27" s="158" t="e">
        <f>SUBTOTAL(9,$V$26:$V27)</f>
        <v>#REF!</v>
      </c>
      <c r="AJ27" s="159">
        <f>IFERROR(+Revisión_Avance_Periodo!$Z27/Revisión_Avance_Periodo!$Y27,0)</f>
        <v>0</v>
      </c>
      <c r="AK27" s="126"/>
      <c r="AL27" s="127"/>
      <c r="AM27" s="125"/>
      <c r="AN27" s="125"/>
      <c r="AO27" s="128"/>
      <c r="AP27" s="129"/>
    </row>
    <row r="28" spans="1:42" x14ac:dyDescent="0.25">
      <c r="A28" s="92">
        <v>3</v>
      </c>
      <c r="B28" s="435" t="e">
        <f>CONCATENATE(Revisión_Avance_Periodo!$D28,";",Revisión_Avance_Periodo!$F28,";",Revisión_Avance_Periodo!$L28)</f>
        <v>#REF!</v>
      </c>
      <c r="C28" s="435" t="e">
        <f t="shared" si="0"/>
        <v>#REF!</v>
      </c>
      <c r="D28" s="114" t="e">
        <f>VLOOKUP($A28,#REF!,3,FALSE)</f>
        <v>#REF!</v>
      </c>
      <c r="E28" s="436" t="e">
        <f>VLOOKUP($A28,#REF!,4,FALSE)</f>
        <v>#REF!</v>
      </c>
      <c r="F28" s="102" t="e">
        <f>VLOOKUP($A28,#REF!,5,FALSE)</f>
        <v>#REF!</v>
      </c>
      <c r="G28" s="93" t="e">
        <f>VLOOKUP($A28,#REF!,8,FALSE)</f>
        <v>#REF!</v>
      </c>
      <c r="H28" s="93" t="e">
        <f>VLOOKUP($A28,#REF!,7,FALSE)</f>
        <v>#REF!</v>
      </c>
      <c r="I28" s="438" t="e">
        <f>VLOOKUP($A28,#REF!,10,FALSE)</f>
        <v>#REF!</v>
      </c>
      <c r="J28" s="93" t="e">
        <f>VLOOKUP($A28,#REF!,11,FALSE)</f>
        <v>#REF!</v>
      </c>
      <c r="K28" s="114" t="e">
        <f>VLOOKUP($A28,#REF!,12,FALSE)</f>
        <v>#REF!</v>
      </c>
      <c r="L28" s="93" t="e">
        <f>VLOOKUP($A28,#REF!,13,FALSE)</f>
        <v>#REF!</v>
      </c>
      <c r="M28" s="438" t="e">
        <f>VLOOKUP($A28,#REF!,14,FALSE)</f>
        <v>#REF!</v>
      </c>
      <c r="N28" s="102" t="e">
        <f>VLOOKUP($A28,#REF!,15,FALSE)</f>
        <v>#REF!</v>
      </c>
      <c r="O28" s="102" t="e">
        <f>VLOOKUP($A28,#REF!,18,FALSE)</f>
        <v>#REF!</v>
      </c>
      <c r="P28" s="93" t="e">
        <f>VLOOKUP($A28,#REF!,41,FALSE)</f>
        <v>#REF!</v>
      </c>
      <c r="Q28" s="115" t="e">
        <f>VLOOKUP(Revisión_Avance_Periodo!$L28,#REF!,30,FALSE)</f>
        <v>#REF!</v>
      </c>
      <c r="R28" s="116">
        <v>2019</v>
      </c>
      <c r="S28" s="196">
        <v>43554</v>
      </c>
      <c r="T28" s="116" t="s">
        <v>70</v>
      </c>
      <c r="U28" s="440" t="e">
        <f>INDEX(#REF!,MATCH(Revisión_Avance_Periodo!$L28,#REF!,0),MATCH(Revisión_Avance_Periodo!$T28,#REF!,0))</f>
        <v>#REF!</v>
      </c>
      <c r="V28" s="440" t="e">
        <f>INDEX(#REF!,MATCH(Revisión_Avance_Periodo!$L28,#REF!,0),MATCH(Revisión_Avance_Periodo!$T28,#REF!,0))</f>
        <v>#REF!</v>
      </c>
      <c r="W28" s="131" t="e">
        <f>V28/U28</f>
        <v>#REF!</v>
      </c>
      <c r="X28" s="116" t="e">
        <f>VLOOKUP(W28,Tabla_Estado_Meta_OAP_2019[#All],3,TRUE)</f>
        <v>#REF!</v>
      </c>
      <c r="Y28" s="164" t="e">
        <f>SUBTOTAL(9,$U$26:$U28)</f>
        <v>#REF!</v>
      </c>
      <c r="Z28" s="158" t="e">
        <f>SUBTOTAL(9,$V$26:$V28)</f>
        <v>#REF!</v>
      </c>
      <c r="AA28" s="159">
        <f>IFERROR(+Revisión_Avance_Periodo!$Z28/Revisión_Avance_Periodo!$Y28,0)</f>
        <v>0</v>
      </c>
      <c r="AB28" s="126"/>
      <c r="AC28" s="127"/>
      <c r="AD28" s="125"/>
      <c r="AE28" s="125"/>
      <c r="AF28" s="128"/>
      <c r="AG28" s="129"/>
      <c r="AH28" s="164" t="e">
        <f>SUBTOTAL(9,$U$26:$U28)</f>
        <v>#REF!</v>
      </c>
      <c r="AI28" s="158" t="e">
        <f>SUBTOTAL(9,$V$26:$V28)</f>
        <v>#REF!</v>
      </c>
      <c r="AJ28" s="159">
        <f>IFERROR(+Revisión_Avance_Periodo!$Z28/Revisión_Avance_Periodo!$Y28,0)</f>
        <v>0</v>
      </c>
      <c r="AK28" s="126"/>
      <c r="AL28" s="127"/>
      <c r="AM28" s="125"/>
      <c r="AN28" s="125"/>
      <c r="AO28" s="128"/>
      <c r="AP28" s="129"/>
    </row>
    <row r="29" spans="1:42" x14ac:dyDescent="0.25">
      <c r="A29" s="97">
        <v>3</v>
      </c>
      <c r="B29" s="435" t="e">
        <f>CONCATENATE(Revisión_Avance_Periodo!$D29,";",Revisión_Avance_Periodo!$F29,";",Revisión_Avance_Periodo!$L29)</f>
        <v>#REF!</v>
      </c>
      <c r="C29" s="435" t="e">
        <f t="shared" si="0"/>
        <v>#REF!</v>
      </c>
      <c r="D29" s="123" t="e">
        <f>VLOOKUP($A29,#REF!,3,FALSE)</f>
        <v>#REF!</v>
      </c>
      <c r="E29" s="436" t="e">
        <f>VLOOKUP($A29,#REF!,4,FALSE)</f>
        <v>#REF!</v>
      </c>
      <c r="F29" s="103" t="e">
        <f>VLOOKUP($A29,#REF!,5,FALSE)</f>
        <v>#REF!</v>
      </c>
      <c r="G29" s="98" t="e">
        <f>VLOOKUP($A29,#REF!,8,FALSE)</f>
        <v>#REF!</v>
      </c>
      <c r="H29" s="93" t="e">
        <f>VLOOKUP($A29,#REF!,7,FALSE)</f>
        <v>#REF!</v>
      </c>
      <c r="I29" s="438" t="e">
        <f>VLOOKUP($A29,#REF!,10,FALSE)</f>
        <v>#REF!</v>
      </c>
      <c r="J29" s="98" t="e">
        <f>VLOOKUP($A29,#REF!,11,FALSE)</f>
        <v>#REF!</v>
      </c>
      <c r="K29" s="114" t="e">
        <f>VLOOKUP($A29,#REF!,12,FALSE)</f>
        <v>#REF!</v>
      </c>
      <c r="L29" s="98" t="e">
        <f>VLOOKUP($A29,#REF!,13,FALSE)</f>
        <v>#REF!</v>
      </c>
      <c r="M29" s="438" t="e">
        <f>VLOOKUP($A29,#REF!,14,FALSE)</f>
        <v>#REF!</v>
      </c>
      <c r="N29" s="103" t="e">
        <f>VLOOKUP($A29,#REF!,15,FALSE)</f>
        <v>#REF!</v>
      </c>
      <c r="O29" s="103" t="e">
        <f>VLOOKUP($A29,#REF!,18,FALSE)</f>
        <v>#REF!</v>
      </c>
      <c r="P29" s="93" t="e">
        <f>VLOOKUP($A29,#REF!,41,FALSE)</f>
        <v>#REF!</v>
      </c>
      <c r="Q29" s="115" t="e">
        <f>VLOOKUP(Revisión_Avance_Periodo!$L29,#REF!,30,FALSE)</f>
        <v>#REF!</v>
      </c>
      <c r="R29" s="116">
        <v>2019</v>
      </c>
      <c r="S29" s="196">
        <v>43585</v>
      </c>
      <c r="T29" s="124" t="s">
        <v>71</v>
      </c>
      <c r="U29" s="440" t="e">
        <f>INDEX(#REF!,MATCH(Revisión_Avance_Periodo!$L29,#REF!,0),MATCH(Revisión_Avance_Periodo!$T29,#REF!,0))</f>
        <v>#REF!</v>
      </c>
      <c r="V29" s="440" t="e">
        <f>INDEX(#REF!,MATCH(Revisión_Avance_Periodo!$L29,#REF!,0),MATCH(Revisión_Avance_Periodo!$T29,#REF!,0))</f>
        <v>#REF!</v>
      </c>
      <c r="W29" s="118">
        <f t="shared" ref="W29:W39" si="1">IFERROR((V29/U29),0)</f>
        <v>0</v>
      </c>
      <c r="X29" s="124" t="str">
        <f>VLOOKUP(W29,Tabla_Estado_Meta_OAP_2019[#All],3,TRUE)</f>
        <v>Por Ejecutar</v>
      </c>
      <c r="Y29" s="164" t="e">
        <f>SUBTOTAL(9,$U$26:$U29)</f>
        <v>#REF!</v>
      </c>
      <c r="Z29" s="158" t="e">
        <f>SUBTOTAL(9,$V$26:$V29)</f>
        <v>#REF!</v>
      </c>
      <c r="AA29" s="159">
        <f>IFERROR(+Revisión_Avance_Periodo!$Z29/Revisión_Avance_Periodo!$Y29,0)</f>
        <v>0</v>
      </c>
      <c r="AB29" s="126"/>
      <c r="AC29" s="127"/>
      <c r="AD29" s="125"/>
      <c r="AE29" s="125"/>
      <c r="AF29" s="128"/>
      <c r="AG29" s="129"/>
      <c r="AH29" s="164" t="e">
        <f>SUBTOTAL(9,$U$26:$U29)</f>
        <v>#REF!</v>
      </c>
      <c r="AI29" s="158" t="e">
        <f>SUBTOTAL(9,$V$26:$V29)</f>
        <v>#REF!</v>
      </c>
      <c r="AJ29" s="159">
        <f>IFERROR(+Revisión_Avance_Periodo!$Z29/Revisión_Avance_Periodo!$Y29,0)</f>
        <v>0</v>
      </c>
      <c r="AK29" s="126"/>
      <c r="AL29" s="127"/>
      <c r="AM29" s="125"/>
      <c r="AN29" s="125"/>
      <c r="AO29" s="128"/>
      <c r="AP29" s="129"/>
    </row>
    <row r="30" spans="1:42" x14ac:dyDescent="0.25">
      <c r="A30" s="92">
        <v>3</v>
      </c>
      <c r="B30" s="435" t="e">
        <f>CONCATENATE(Revisión_Avance_Periodo!$D30,";",Revisión_Avance_Periodo!$F30,";",Revisión_Avance_Periodo!$L30)</f>
        <v>#REF!</v>
      </c>
      <c r="C30" s="435" t="e">
        <f t="shared" si="0"/>
        <v>#REF!</v>
      </c>
      <c r="D30" s="114" t="e">
        <f>VLOOKUP($A30,#REF!,3,FALSE)</f>
        <v>#REF!</v>
      </c>
      <c r="E30" s="436" t="e">
        <f>VLOOKUP($A30,#REF!,4,FALSE)</f>
        <v>#REF!</v>
      </c>
      <c r="F30" s="102" t="e">
        <f>VLOOKUP($A30,#REF!,5,FALSE)</f>
        <v>#REF!</v>
      </c>
      <c r="G30" s="93" t="e">
        <f>VLOOKUP($A30,#REF!,8,FALSE)</f>
        <v>#REF!</v>
      </c>
      <c r="H30" s="93" t="e">
        <f>VLOOKUP($A30,#REF!,7,FALSE)</f>
        <v>#REF!</v>
      </c>
      <c r="I30" s="438" t="e">
        <f>VLOOKUP($A30,#REF!,10,FALSE)</f>
        <v>#REF!</v>
      </c>
      <c r="J30" s="93" t="e">
        <f>VLOOKUP($A30,#REF!,11,FALSE)</f>
        <v>#REF!</v>
      </c>
      <c r="K30" s="114" t="e">
        <f>VLOOKUP($A30,#REF!,12,FALSE)</f>
        <v>#REF!</v>
      </c>
      <c r="L30" s="93" t="e">
        <f>VLOOKUP($A30,#REF!,13,FALSE)</f>
        <v>#REF!</v>
      </c>
      <c r="M30" s="438" t="e">
        <f>VLOOKUP($A30,#REF!,14,FALSE)</f>
        <v>#REF!</v>
      </c>
      <c r="N30" s="102" t="e">
        <f>VLOOKUP($A30,#REF!,15,FALSE)</f>
        <v>#REF!</v>
      </c>
      <c r="O30" s="102" t="e">
        <f>VLOOKUP($A30,#REF!,18,FALSE)</f>
        <v>#REF!</v>
      </c>
      <c r="P30" s="93" t="e">
        <f>VLOOKUP($A30,#REF!,41,FALSE)</f>
        <v>#REF!</v>
      </c>
      <c r="Q30" s="115" t="e">
        <f>VLOOKUP(Revisión_Avance_Periodo!$L30,#REF!,30,FALSE)</f>
        <v>#REF!</v>
      </c>
      <c r="R30" s="116">
        <v>2019</v>
      </c>
      <c r="S30" s="196">
        <v>43615</v>
      </c>
      <c r="T30" s="116" t="s">
        <v>72</v>
      </c>
      <c r="U30" s="440" t="e">
        <f>INDEX(#REF!,MATCH(Revisión_Avance_Periodo!$L30,#REF!,0),MATCH(Revisión_Avance_Periodo!$T30,#REF!,0))</f>
        <v>#REF!</v>
      </c>
      <c r="V30" s="440" t="e">
        <f>INDEX(#REF!,MATCH(Revisión_Avance_Periodo!$L30,#REF!,0),MATCH(Revisión_Avance_Periodo!$T30,#REF!,0))</f>
        <v>#REF!</v>
      </c>
      <c r="W30" s="118">
        <f t="shared" si="1"/>
        <v>0</v>
      </c>
      <c r="X30" s="116" t="str">
        <f>VLOOKUP(W30,Tabla_Estado_Meta_OAP_2019[#All],3,TRUE)</f>
        <v>Por Ejecutar</v>
      </c>
      <c r="Y30" s="164" t="e">
        <f>SUBTOTAL(9,$U$26:$U30)</f>
        <v>#REF!</v>
      </c>
      <c r="Z30" s="158" t="e">
        <f>SUBTOTAL(9,$V$26:$V30)</f>
        <v>#REF!</v>
      </c>
      <c r="AA30" s="159">
        <f>IFERROR(+Revisión_Avance_Periodo!$Z30/Revisión_Avance_Periodo!$Y30,0)</f>
        <v>0</v>
      </c>
      <c r="AB30" s="126"/>
      <c r="AC30" s="127"/>
      <c r="AD30" s="125"/>
      <c r="AE30" s="125"/>
      <c r="AF30" s="128"/>
      <c r="AG30" s="129"/>
      <c r="AH30" s="164" t="e">
        <f>SUBTOTAL(9,$U$26:$U30)</f>
        <v>#REF!</v>
      </c>
      <c r="AI30" s="158" t="e">
        <f>SUBTOTAL(9,$V$26:$V30)</f>
        <v>#REF!</v>
      </c>
      <c r="AJ30" s="159">
        <f>IFERROR(+Revisión_Avance_Periodo!$Z30/Revisión_Avance_Periodo!$Y30,0)</f>
        <v>0</v>
      </c>
      <c r="AK30" s="126"/>
      <c r="AL30" s="127"/>
      <c r="AM30" s="125"/>
      <c r="AN30" s="125"/>
      <c r="AO30" s="128"/>
      <c r="AP30" s="129"/>
    </row>
    <row r="31" spans="1:42" x14ac:dyDescent="0.25">
      <c r="A31" s="97">
        <v>3</v>
      </c>
      <c r="B31" s="435" t="e">
        <f>CONCATENATE(Revisión_Avance_Periodo!$D31,";",Revisión_Avance_Periodo!$F31,";",Revisión_Avance_Periodo!$L31)</f>
        <v>#REF!</v>
      </c>
      <c r="C31" s="435" t="e">
        <f t="shared" si="0"/>
        <v>#REF!</v>
      </c>
      <c r="D31" s="123" t="e">
        <f>VLOOKUP($A31,#REF!,3,FALSE)</f>
        <v>#REF!</v>
      </c>
      <c r="E31" s="436" t="e">
        <f>VLOOKUP($A31,#REF!,4,FALSE)</f>
        <v>#REF!</v>
      </c>
      <c r="F31" s="103" t="e">
        <f>VLOOKUP($A31,#REF!,5,FALSE)</f>
        <v>#REF!</v>
      </c>
      <c r="G31" s="98" t="e">
        <f>VLOOKUP($A31,#REF!,8,FALSE)</f>
        <v>#REF!</v>
      </c>
      <c r="H31" s="93" t="e">
        <f>VLOOKUP($A31,#REF!,7,FALSE)</f>
        <v>#REF!</v>
      </c>
      <c r="I31" s="438" t="e">
        <f>VLOOKUP($A31,#REF!,10,FALSE)</f>
        <v>#REF!</v>
      </c>
      <c r="J31" s="98" t="e">
        <f>VLOOKUP($A31,#REF!,11,FALSE)</f>
        <v>#REF!</v>
      </c>
      <c r="K31" s="114" t="e">
        <f>VLOOKUP($A31,#REF!,12,FALSE)</f>
        <v>#REF!</v>
      </c>
      <c r="L31" s="98" t="e">
        <f>VLOOKUP($A31,#REF!,13,FALSE)</f>
        <v>#REF!</v>
      </c>
      <c r="M31" s="438" t="e">
        <f>VLOOKUP($A31,#REF!,14,FALSE)</f>
        <v>#REF!</v>
      </c>
      <c r="N31" s="103" t="e">
        <f>VLOOKUP($A31,#REF!,15,FALSE)</f>
        <v>#REF!</v>
      </c>
      <c r="O31" s="103" t="e">
        <f>VLOOKUP($A31,#REF!,18,FALSE)</f>
        <v>#REF!</v>
      </c>
      <c r="P31" s="93" t="e">
        <f>VLOOKUP($A31,#REF!,41,FALSE)</f>
        <v>#REF!</v>
      </c>
      <c r="Q31" s="115" t="e">
        <f>VLOOKUP(Revisión_Avance_Periodo!$L31,#REF!,30,FALSE)</f>
        <v>#REF!</v>
      </c>
      <c r="R31" s="116">
        <v>2019</v>
      </c>
      <c r="S31" s="196">
        <v>43646</v>
      </c>
      <c r="T31" s="124" t="s">
        <v>73</v>
      </c>
      <c r="U31" s="440" t="e">
        <f>INDEX(#REF!,MATCH(Revisión_Avance_Periodo!$L31,#REF!,0),MATCH(Revisión_Avance_Periodo!$T31,#REF!,0))</f>
        <v>#REF!</v>
      </c>
      <c r="V31" s="440" t="e">
        <f>INDEX(#REF!,MATCH(Revisión_Avance_Periodo!$L31,#REF!,0),MATCH(Revisión_Avance_Periodo!$T31,#REF!,0))</f>
        <v>#REF!</v>
      </c>
      <c r="W31" s="118">
        <f t="shared" si="1"/>
        <v>0</v>
      </c>
      <c r="X31" s="124" t="str">
        <f>VLOOKUP(W31,Tabla_Estado_Meta_OAP_2019[#All],3,TRUE)</f>
        <v>Por Ejecutar</v>
      </c>
      <c r="Y31" s="164" t="e">
        <f>SUBTOTAL(9,$U$26:$U31)</f>
        <v>#REF!</v>
      </c>
      <c r="Z31" s="158" t="e">
        <f>SUBTOTAL(9,$V$26:$V31)</f>
        <v>#REF!</v>
      </c>
      <c r="AA31" s="159">
        <f>IFERROR(+Revisión_Avance_Periodo!$Z31/Revisión_Avance_Periodo!$Y31,0)</f>
        <v>0</v>
      </c>
      <c r="AB31" s="126"/>
      <c r="AC31" s="127"/>
      <c r="AD31" s="125"/>
      <c r="AE31" s="125"/>
      <c r="AF31" s="128"/>
      <c r="AG31" s="129"/>
      <c r="AH31" s="164" t="e">
        <f>SUBTOTAL(9,$U$26:$U31)</f>
        <v>#REF!</v>
      </c>
      <c r="AI31" s="158" t="e">
        <f>SUBTOTAL(9,$V$26:$V31)</f>
        <v>#REF!</v>
      </c>
      <c r="AJ31" s="159">
        <f>IFERROR(+Revisión_Avance_Periodo!$Z31/Revisión_Avance_Periodo!$Y31,0)</f>
        <v>0</v>
      </c>
      <c r="AK31" s="126"/>
      <c r="AL31" s="127"/>
      <c r="AM31" s="125"/>
      <c r="AN31" s="125"/>
      <c r="AO31" s="128"/>
      <c r="AP31" s="129"/>
    </row>
    <row r="32" spans="1:42" x14ac:dyDescent="0.25">
      <c r="A32" s="92">
        <v>3</v>
      </c>
      <c r="B32" s="435" t="e">
        <f>CONCATENATE(Revisión_Avance_Periodo!$D32,";",Revisión_Avance_Periodo!$F32,";",Revisión_Avance_Periodo!$L32)</f>
        <v>#REF!</v>
      </c>
      <c r="C32" s="435" t="e">
        <f t="shared" si="0"/>
        <v>#REF!</v>
      </c>
      <c r="D32" s="114" t="e">
        <f>VLOOKUP($A32,#REF!,3,FALSE)</f>
        <v>#REF!</v>
      </c>
      <c r="E32" s="436" t="e">
        <f>VLOOKUP($A32,#REF!,4,FALSE)</f>
        <v>#REF!</v>
      </c>
      <c r="F32" s="102" t="e">
        <f>VLOOKUP($A32,#REF!,5,FALSE)</f>
        <v>#REF!</v>
      </c>
      <c r="G32" s="93" t="e">
        <f>VLOOKUP($A32,#REF!,8,FALSE)</f>
        <v>#REF!</v>
      </c>
      <c r="H32" s="93" t="e">
        <f>VLOOKUP($A32,#REF!,7,FALSE)</f>
        <v>#REF!</v>
      </c>
      <c r="I32" s="438" t="e">
        <f>VLOOKUP($A32,#REF!,10,FALSE)</f>
        <v>#REF!</v>
      </c>
      <c r="J32" s="93" t="e">
        <f>VLOOKUP($A32,#REF!,11,FALSE)</f>
        <v>#REF!</v>
      </c>
      <c r="K32" s="114" t="e">
        <f>VLOOKUP($A32,#REF!,12,FALSE)</f>
        <v>#REF!</v>
      </c>
      <c r="L32" s="93" t="e">
        <f>VLOOKUP($A32,#REF!,13,FALSE)</f>
        <v>#REF!</v>
      </c>
      <c r="M32" s="438" t="e">
        <f>VLOOKUP($A32,#REF!,14,FALSE)</f>
        <v>#REF!</v>
      </c>
      <c r="N32" s="102" t="e">
        <f>VLOOKUP($A32,#REF!,15,FALSE)</f>
        <v>#REF!</v>
      </c>
      <c r="O32" s="102" t="e">
        <f>VLOOKUP($A32,#REF!,18,FALSE)</f>
        <v>#REF!</v>
      </c>
      <c r="P32" s="93" t="e">
        <f>VLOOKUP($A32,#REF!,41,FALSE)</f>
        <v>#REF!</v>
      </c>
      <c r="Q32" s="115" t="e">
        <f>VLOOKUP(Revisión_Avance_Periodo!$L32,#REF!,30,FALSE)</f>
        <v>#REF!</v>
      </c>
      <c r="R32" s="116">
        <v>2019</v>
      </c>
      <c r="S32" s="196">
        <v>43676</v>
      </c>
      <c r="T32" s="116" t="s">
        <v>74</v>
      </c>
      <c r="U32" s="440" t="e">
        <f>INDEX(#REF!,MATCH(Revisión_Avance_Periodo!$L32,#REF!,0),MATCH(Revisión_Avance_Periodo!$T32,#REF!,0))</f>
        <v>#REF!</v>
      </c>
      <c r="V32" s="440" t="e">
        <f>INDEX(#REF!,MATCH(Revisión_Avance_Periodo!$L32,#REF!,0),MATCH(Revisión_Avance_Periodo!$T32,#REF!,0))</f>
        <v>#REF!</v>
      </c>
      <c r="W32" s="118">
        <f t="shared" si="1"/>
        <v>0</v>
      </c>
      <c r="X32" s="116" t="str">
        <f>VLOOKUP(W32,Tabla_Estado_Meta_OAP_2019[#All],3,TRUE)</f>
        <v>Por Ejecutar</v>
      </c>
      <c r="Y32" s="164" t="e">
        <f>SUBTOTAL(9,$U$26:$U32)</f>
        <v>#REF!</v>
      </c>
      <c r="Z32" s="158" t="e">
        <f>SUBTOTAL(9,$V$26:$V32)</f>
        <v>#REF!</v>
      </c>
      <c r="AA32" s="159">
        <f>IFERROR(+Revisión_Avance_Periodo!$Z32/Revisión_Avance_Periodo!$Y32,0)</f>
        <v>0</v>
      </c>
      <c r="AB32" s="126"/>
      <c r="AC32" s="127"/>
      <c r="AD32" s="125"/>
      <c r="AE32" s="125"/>
      <c r="AF32" s="128"/>
      <c r="AG32" s="129"/>
      <c r="AH32" s="164" t="e">
        <f>SUBTOTAL(9,$U$26:$U32)</f>
        <v>#REF!</v>
      </c>
      <c r="AI32" s="158" t="e">
        <f>SUBTOTAL(9,$V$26:$V32)</f>
        <v>#REF!</v>
      </c>
      <c r="AJ32" s="159">
        <f>IFERROR(+Revisión_Avance_Periodo!$Z32/Revisión_Avance_Periodo!$Y32,0)</f>
        <v>0</v>
      </c>
      <c r="AK32" s="126"/>
      <c r="AL32" s="127"/>
      <c r="AM32" s="125"/>
      <c r="AN32" s="125"/>
      <c r="AO32" s="128"/>
      <c r="AP32" s="129"/>
    </row>
    <row r="33" spans="1:42" x14ac:dyDescent="0.25">
      <c r="A33" s="97">
        <v>3</v>
      </c>
      <c r="B33" s="435" t="e">
        <f>CONCATENATE(Revisión_Avance_Periodo!$D33,";",Revisión_Avance_Periodo!$F33,";",Revisión_Avance_Periodo!$L33)</f>
        <v>#REF!</v>
      </c>
      <c r="C33" s="435" t="e">
        <f t="shared" si="0"/>
        <v>#REF!</v>
      </c>
      <c r="D33" s="123" t="e">
        <f>VLOOKUP($A33,#REF!,3,FALSE)</f>
        <v>#REF!</v>
      </c>
      <c r="E33" s="436" t="e">
        <f>VLOOKUP($A33,#REF!,4,FALSE)</f>
        <v>#REF!</v>
      </c>
      <c r="F33" s="103" t="e">
        <f>VLOOKUP($A33,#REF!,5,FALSE)</f>
        <v>#REF!</v>
      </c>
      <c r="G33" s="98" t="e">
        <f>VLOOKUP($A33,#REF!,8,FALSE)</f>
        <v>#REF!</v>
      </c>
      <c r="H33" s="93" t="e">
        <f>VLOOKUP($A33,#REF!,7,FALSE)</f>
        <v>#REF!</v>
      </c>
      <c r="I33" s="438" t="e">
        <f>VLOOKUP($A33,#REF!,10,FALSE)</f>
        <v>#REF!</v>
      </c>
      <c r="J33" s="98" t="e">
        <f>VLOOKUP($A33,#REF!,11,FALSE)</f>
        <v>#REF!</v>
      </c>
      <c r="K33" s="114" t="e">
        <f>VLOOKUP($A33,#REF!,12,FALSE)</f>
        <v>#REF!</v>
      </c>
      <c r="L33" s="98" t="e">
        <f>VLOOKUP($A33,#REF!,13,FALSE)</f>
        <v>#REF!</v>
      </c>
      <c r="M33" s="438" t="e">
        <f>VLOOKUP($A33,#REF!,14,FALSE)</f>
        <v>#REF!</v>
      </c>
      <c r="N33" s="103" t="e">
        <f>VLOOKUP($A33,#REF!,15,FALSE)</f>
        <v>#REF!</v>
      </c>
      <c r="O33" s="103" t="e">
        <f>VLOOKUP($A33,#REF!,18,FALSE)</f>
        <v>#REF!</v>
      </c>
      <c r="P33" s="93" t="e">
        <f>VLOOKUP($A33,#REF!,41,FALSE)</f>
        <v>#REF!</v>
      </c>
      <c r="Q33" s="115" t="e">
        <f>VLOOKUP(Revisión_Avance_Periodo!$L33,#REF!,30,FALSE)</f>
        <v>#REF!</v>
      </c>
      <c r="R33" s="116">
        <v>2019</v>
      </c>
      <c r="S33" s="196">
        <v>43707</v>
      </c>
      <c r="T33" s="124" t="s">
        <v>75</v>
      </c>
      <c r="U33" s="440" t="e">
        <f>INDEX(#REF!,MATCH(Revisión_Avance_Periodo!$L33,#REF!,0),MATCH(Revisión_Avance_Periodo!$T33,#REF!,0))</f>
        <v>#REF!</v>
      </c>
      <c r="V33" s="440" t="e">
        <f>INDEX(#REF!,MATCH(Revisión_Avance_Periodo!$L33,#REF!,0),MATCH(Revisión_Avance_Periodo!$T33,#REF!,0))</f>
        <v>#REF!</v>
      </c>
      <c r="W33" s="118">
        <f t="shared" si="1"/>
        <v>0</v>
      </c>
      <c r="X33" s="124" t="str">
        <f>VLOOKUP(W33,Tabla_Estado_Meta_OAP_2019[#All],3,TRUE)</f>
        <v>Por Ejecutar</v>
      </c>
      <c r="Y33" s="164" t="e">
        <f>SUBTOTAL(9,$U$26:$U33)</f>
        <v>#REF!</v>
      </c>
      <c r="Z33" s="158" t="e">
        <f>SUBTOTAL(9,$V$26:$V33)</f>
        <v>#REF!</v>
      </c>
      <c r="AA33" s="159">
        <f>IFERROR(+Revisión_Avance_Periodo!$Z33/Revisión_Avance_Periodo!$Y33,0)</f>
        <v>0</v>
      </c>
      <c r="AB33" s="126"/>
      <c r="AC33" s="127"/>
      <c r="AD33" s="125"/>
      <c r="AE33" s="125"/>
      <c r="AF33" s="128"/>
      <c r="AG33" s="129"/>
      <c r="AH33" s="164" t="e">
        <f>SUBTOTAL(9,$U$26:$U33)</f>
        <v>#REF!</v>
      </c>
      <c r="AI33" s="158" t="e">
        <f>SUBTOTAL(9,$V$26:$V33)</f>
        <v>#REF!</v>
      </c>
      <c r="AJ33" s="159">
        <f>IFERROR(+Revisión_Avance_Periodo!$Z33/Revisión_Avance_Periodo!$Y33,0)</f>
        <v>0</v>
      </c>
      <c r="AK33" s="126"/>
      <c r="AL33" s="127"/>
      <c r="AM33" s="125"/>
      <c r="AN33" s="125"/>
      <c r="AO33" s="128"/>
      <c r="AP33" s="129"/>
    </row>
    <row r="34" spans="1:42" x14ac:dyDescent="0.25">
      <c r="A34" s="92">
        <v>3</v>
      </c>
      <c r="B34" s="435" t="e">
        <f>CONCATENATE(Revisión_Avance_Periodo!$D34,";",Revisión_Avance_Periodo!$F34,";",Revisión_Avance_Periodo!$L34)</f>
        <v>#REF!</v>
      </c>
      <c r="C34" s="435" t="e">
        <f t="shared" si="0"/>
        <v>#REF!</v>
      </c>
      <c r="D34" s="114" t="e">
        <f>VLOOKUP($A34,#REF!,3,FALSE)</f>
        <v>#REF!</v>
      </c>
      <c r="E34" s="436" t="e">
        <f>VLOOKUP($A34,#REF!,4,FALSE)</f>
        <v>#REF!</v>
      </c>
      <c r="F34" s="102" t="e">
        <f>VLOOKUP($A34,#REF!,5,FALSE)</f>
        <v>#REF!</v>
      </c>
      <c r="G34" s="93" t="e">
        <f>VLOOKUP($A34,#REF!,8,FALSE)</f>
        <v>#REF!</v>
      </c>
      <c r="H34" s="93" t="e">
        <f>VLOOKUP($A34,#REF!,7,FALSE)</f>
        <v>#REF!</v>
      </c>
      <c r="I34" s="438" t="e">
        <f>VLOOKUP($A34,#REF!,10,FALSE)</f>
        <v>#REF!</v>
      </c>
      <c r="J34" s="93" t="e">
        <f>VLOOKUP($A34,#REF!,11,FALSE)</f>
        <v>#REF!</v>
      </c>
      <c r="K34" s="114" t="e">
        <f>VLOOKUP($A34,#REF!,12,FALSE)</f>
        <v>#REF!</v>
      </c>
      <c r="L34" s="93" t="e">
        <f>VLOOKUP($A34,#REF!,13,FALSE)</f>
        <v>#REF!</v>
      </c>
      <c r="M34" s="438" t="e">
        <f>VLOOKUP($A34,#REF!,14,FALSE)</f>
        <v>#REF!</v>
      </c>
      <c r="N34" s="102" t="e">
        <f>VLOOKUP($A34,#REF!,15,FALSE)</f>
        <v>#REF!</v>
      </c>
      <c r="O34" s="102" t="e">
        <f>VLOOKUP($A34,#REF!,18,FALSE)</f>
        <v>#REF!</v>
      </c>
      <c r="P34" s="93" t="e">
        <f>VLOOKUP($A34,#REF!,41,FALSE)</f>
        <v>#REF!</v>
      </c>
      <c r="Q34" s="115" t="e">
        <f>VLOOKUP(Revisión_Avance_Periodo!$L34,#REF!,30,FALSE)</f>
        <v>#REF!</v>
      </c>
      <c r="R34" s="116">
        <v>2019</v>
      </c>
      <c r="S34" s="196">
        <v>43738</v>
      </c>
      <c r="T34" s="116" t="s">
        <v>76</v>
      </c>
      <c r="U34" s="440" t="e">
        <f>INDEX(#REF!,MATCH(Revisión_Avance_Periodo!$L34,#REF!,0),MATCH(Revisión_Avance_Periodo!$T34,#REF!,0))</f>
        <v>#REF!</v>
      </c>
      <c r="V34" s="440" t="e">
        <f>INDEX(#REF!,MATCH(Revisión_Avance_Periodo!$L34,#REF!,0),MATCH(Revisión_Avance_Periodo!$T34,#REF!,0))</f>
        <v>#REF!</v>
      </c>
      <c r="W34" s="118">
        <f t="shared" si="1"/>
        <v>0</v>
      </c>
      <c r="X34" s="116" t="str">
        <f>VLOOKUP(W34,Tabla_Estado_Meta_OAP_2019[#All],3,TRUE)</f>
        <v>Por Ejecutar</v>
      </c>
      <c r="Y34" s="164" t="e">
        <f>SUBTOTAL(9,$U$26:$U34)</f>
        <v>#REF!</v>
      </c>
      <c r="Z34" s="158" t="e">
        <f>SUBTOTAL(9,$V$26:$V34)</f>
        <v>#REF!</v>
      </c>
      <c r="AA34" s="159">
        <f>IFERROR(+Revisión_Avance_Periodo!$Z34/Revisión_Avance_Periodo!$Y34,0)</f>
        <v>0</v>
      </c>
      <c r="AB34" s="126"/>
      <c r="AC34" s="127"/>
      <c r="AD34" s="125"/>
      <c r="AE34" s="125"/>
      <c r="AF34" s="128"/>
      <c r="AG34" s="129"/>
      <c r="AH34" s="164" t="e">
        <f>SUBTOTAL(9,$U$26:$U34)</f>
        <v>#REF!</v>
      </c>
      <c r="AI34" s="158" t="e">
        <f>SUBTOTAL(9,$V$26:$V34)</f>
        <v>#REF!</v>
      </c>
      <c r="AJ34" s="159">
        <f>IFERROR(+Revisión_Avance_Periodo!$Z34/Revisión_Avance_Periodo!$Y34,0)</f>
        <v>0</v>
      </c>
      <c r="AK34" s="126"/>
      <c r="AL34" s="127"/>
      <c r="AM34" s="125"/>
      <c r="AN34" s="125"/>
      <c r="AO34" s="128"/>
      <c r="AP34" s="129"/>
    </row>
    <row r="35" spans="1:42" x14ac:dyDescent="0.25">
      <c r="A35" s="97">
        <v>3</v>
      </c>
      <c r="B35" s="435" t="e">
        <f>CONCATENATE(Revisión_Avance_Periodo!$D35,";",Revisión_Avance_Periodo!$F35,";",Revisión_Avance_Periodo!$L35)</f>
        <v>#REF!</v>
      </c>
      <c r="C35" s="435" t="e">
        <f t="shared" si="0"/>
        <v>#REF!</v>
      </c>
      <c r="D35" s="123" t="e">
        <f>VLOOKUP($A35,#REF!,3,FALSE)</f>
        <v>#REF!</v>
      </c>
      <c r="E35" s="436" t="e">
        <f>VLOOKUP($A35,#REF!,4,FALSE)</f>
        <v>#REF!</v>
      </c>
      <c r="F35" s="103" t="e">
        <f>VLOOKUP($A35,#REF!,5,FALSE)</f>
        <v>#REF!</v>
      </c>
      <c r="G35" s="98" t="e">
        <f>VLOOKUP($A35,#REF!,8,FALSE)</f>
        <v>#REF!</v>
      </c>
      <c r="H35" s="93" t="e">
        <f>VLOOKUP($A35,#REF!,7,FALSE)</f>
        <v>#REF!</v>
      </c>
      <c r="I35" s="438" t="e">
        <f>VLOOKUP($A35,#REF!,10,FALSE)</f>
        <v>#REF!</v>
      </c>
      <c r="J35" s="98" t="e">
        <f>VLOOKUP($A35,#REF!,11,FALSE)</f>
        <v>#REF!</v>
      </c>
      <c r="K35" s="114" t="e">
        <f>VLOOKUP($A35,#REF!,12,FALSE)</f>
        <v>#REF!</v>
      </c>
      <c r="L35" s="98" t="e">
        <f>VLOOKUP($A35,#REF!,13,FALSE)</f>
        <v>#REF!</v>
      </c>
      <c r="M35" s="438" t="e">
        <f>VLOOKUP($A35,#REF!,14,FALSE)</f>
        <v>#REF!</v>
      </c>
      <c r="N35" s="103" t="e">
        <f>VLOOKUP($A35,#REF!,15,FALSE)</f>
        <v>#REF!</v>
      </c>
      <c r="O35" s="103" t="e">
        <f>VLOOKUP($A35,#REF!,18,FALSE)</f>
        <v>#REF!</v>
      </c>
      <c r="P35" s="93" t="e">
        <f>VLOOKUP($A35,#REF!,41,FALSE)</f>
        <v>#REF!</v>
      </c>
      <c r="Q35" s="115" t="e">
        <f>VLOOKUP(Revisión_Avance_Periodo!$L35,#REF!,30,FALSE)</f>
        <v>#REF!</v>
      </c>
      <c r="R35" s="116">
        <v>2019</v>
      </c>
      <c r="S35" s="196">
        <v>43768</v>
      </c>
      <c r="T35" s="124" t="s">
        <v>77</v>
      </c>
      <c r="U35" s="440" t="e">
        <f>INDEX(#REF!,MATCH(Revisión_Avance_Periodo!$L35,#REF!,0),MATCH(Revisión_Avance_Periodo!$T35,#REF!,0))</f>
        <v>#REF!</v>
      </c>
      <c r="V35" s="440" t="e">
        <f>INDEX(#REF!,MATCH(Revisión_Avance_Periodo!$L35,#REF!,0),MATCH(Revisión_Avance_Periodo!$T35,#REF!,0))</f>
        <v>#REF!</v>
      </c>
      <c r="W35" s="118">
        <f t="shared" si="1"/>
        <v>0</v>
      </c>
      <c r="X35" s="124" t="str">
        <f>VLOOKUP(W35,Tabla_Estado_Meta_OAP_2019[#All],3,TRUE)</f>
        <v>Por Ejecutar</v>
      </c>
      <c r="Y35" s="164" t="e">
        <f>SUBTOTAL(9,$U$26:$U35)</f>
        <v>#REF!</v>
      </c>
      <c r="Z35" s="158" t="e">
        <f>SUBTOTAL(9,$V$26:$V35)</f>
        <v>#REF!</v>
      </c>
      <c r="AA35" s="159">
        <f>IFERROR(+Revisión_Avance_Periodo!$Z35/Revisión_Avance_Periodo!$Y35,0)</f>
        <v>0</v>
      </c>
      <c r="AB35" s="126"/>
      <c r="AC35" s="127"/>
      <c r="AD35" s="125"/>
      <c r="AE35" s="125"/>
      <c r="AF35" s="128"/>
      <c r="AG35" s="129"/>
      <c r="AH35" s="164" t="e">
        <f>SUBTOTAL(9,$U$26:$U35)</f>
        <v>#REF!</v>
      </c>
      <c r="AI35" s="158" t="e">
        <f>SUBTOTAL(9,$V$26:$V35)</f>
        <v>#REF!</v>
      </c>
      <c r="AJ35" s="159">
        <f>IFERROR(+Revisión_Avance_Periodo!$Z35/Revisión_Avance_Periodo!$Y35,0)</f>
        <v>0</v>
      </c>
      <c r="AK35" s="126"/>
      <c r="AL35" s="127"/>
      <c r="AM35" s="125"/>
      <c r="AN35" s="125"/>
      <c r="AO35" s="128"/>
      <c r="AP35" s="129"/>
    </row>
    <row r="36" spans="1:42" x14ac:dyDescent="0.25">
      <c r="A36" s="92">
        <v>3</v>
      </c>
      <c r="B36" s="435" t="e">
        <f>CONCATENATE(Revisión_Avance_Periodo!$D36,";",Revisión_Avance_Periodo!$F36,";",Revisión_Avance_Periodo!$L36)</f>
        <v>#REF!</v>
      </c>
      <c r="C36" s="435" t="e">
        <f t="shared" si="0"/>
        <v>#REF!</v>
      </c>
      <c r="D36" s="114" t="e">
        <f>VLOOKUP($A36,#REF!,3,FALSE)</f>
        <v>#REF!</v>
      </c>
      <c r="E36" s="436" t="e">
        <f>VLOOKUP($A36,#REF!,4,FALSE)</f>
        <v>#REF!</v>
      </c>
      <c r="F36" s="102" t="e">
        <f>VLOOKUP($A36,#REF!,5,FALSE)</f>
        <v>#REF!</v>
      </c>
      <c r="G36" s="93" t="e">
        <f>VLOOKUP($A36,#REF!,8,FALSE)</f>
        <v>#REF!</v>
      </c>
      <c r="H36" s="93" t="e">
        <f>VLOOKUP($A36,#REF!,7,FALSE)</f>
        <v>#REF!</v>
      </c>
      <c r="I36" s="438" t="e">
        <f>VLOOKUP($A36,#REF!,10,FALSE)</f>
        <v>#REF!</v>
      </c>
      <c r="J36" s="93" t="e">
        <f>VLOOKUP($A36,#REF!,11,FALSE)</f>
        <v>#REF!</v>
      </c>
      <c r="K36" s="114" t="e">
        <f>VLOOKUP($A36,#REF!,12,FALSE)</f>
        <v>#REF!</v>
      </c>
      <c r="L36" s="93" t="e">
        <f>VLOOKUP($A36,#REF!,13,FALSE)</f>
        <v>#REF!</v>
      </c>
      <c r="M36" s="438" t="e">
        <f>VLOOKUP($A36,#REF!,14,FALSE)</f>
        <v>#REF!</v>
      </c>
      <c r="N36" s="102" t="e">
        <f>VLOOKUP($A36,#REF!,15,FALSE)</f>
        <v>#REF!</v>
      </c>
      <c r="O36" s="102" t="e">
        <f>VLOOKUP($A36,#REF!,18,FALSE)</f>
        <v>#REF!</v>
      </c>
      <c r="P36" s="93" t="e">
        <f>VLOOKUP($A36,#REF!,41,FALSE)</f>
        <v>#REF!</v>
      </c>
      <c r="Q36" s="115" t="e">
        <f>VLOOKUP(Revisión_Avance_Periodo!$L36,#REF!,30,FALSE)</f>
        <v>#REF!</v>
      </c>
      <c r="R36" s="116">
        <v>2019</v>
      </c>
      <c r="S36" s="196">
        <v>43799</v>
      </c>
      <c r="T36" s="116" t="s">
        <v>78</v>
      </c>
      <c r="U36" s="440" t="e">
        <f>INDEX(#REF!,MATCH(Revisión_Avance_Periodo!$L36,#REF!,0),MATCH(Revisión_Avance_Periodo!$T36,#REF!,0))</f>
        <v>#REF!</v>
      </c>
      <c r="V36" s="440" t="e">
        <f>INDEX(#REF!,MATCH(Revisión_Avance_Periodo!$L36,#REF!,0),MATCH(Revisión_Avance_Periodo!$T36,#REF!,0))</f>
        <v>#REF!</v>
      </c>
      <c r="W36" s="118">
        <f t="shared" si="1"/>
        <v>0</v>
      </c>
      <c r="X36" s="116" t="str">
        <f>VLOOKUP(W36,Tabla_Estado_Meta_OAP_2019[#All],3,TRUE)</f>
        <v>Por Ejecutar</v>
      </c>
      <c r="Y36" s="164" t="e">
        <f>SUBTOTAL(9,$U$26:$U36)</f>
        <v>#REF!</v>
      </c>
      <c r="Z36" s="158" t="e">
        <f>SUBTOTAL(9,$V$26:$V36)</f>
        <v>#REF!</v>
      </c>
      <c r="AA36" s="159">
        <f>IFERROR(+Revisión_Avance_Periodo!$Z36/Revisión_Avance_Periodo!$Y36,0)</f>
        <v>0</v>
      </c>
      <c r="AB36" s="126"/>
      <c r="AC36" s="127"/>
      <c r="AD36" s="125"/>
      <c r="AE36" s="125"/>
      <c r="AF36" s="128"/>
      <c r="AG36" s="129"/>
      <c r="AH36" s="164" t="e">
        <f>SUBTOTAL(9,$U$26:$U36)</f>
        <v>#REF!</v>
      </c>
      <c r="AI36" s="158" t="e">
        <f>SUBTOTAL(9,$V$26:$V36)</f>
        <v>#REF!</v>
      </c>
      <c r="AJ36" s="159">
        <f>IFERROR(+Revisión_Avance_Periodo!$Z36/Revisión_Avance_Periodo!$Y36,0)</f>
        <v>0</v>
      </c>
      <c r="AK36" s="126"/>
      <c r="AL36" s="127"/>
      <c r="AM36" s="125"/>
      <c r="AN36" s="125"/>
      <c r="AO36" s="128"/>
      <c r="AP36" s="129"/>
    </row>
    <row r="37" spans="1:42" ht="15.75" thickBot="1" x14ac:dyDescent="0.3">
      <c r="A37" s="97">
        <v>3</v>
      </c>
      <c r="B37" s="435" t="e">
        <f>CONCATENATE(Revisión_Avance_Periodo!$D37,";",Revisión_Avance_Periodo!$F37,";",Revisión_Avance_Periodo!$L37)</f>
        <v>#REF!</v>
      </c>
      <c r="C37" s="435" t="e">
        <f t="shared" si="0"/>
        <v>#REF!</v>
      </c>
      <c r="D37" s="123" t="e">
        <f>VLOOKUP($A37,#REF!,3,FALSE)</f>
        <v>#REF!</v>
      </c>
      <c r="E37" s="436" t="e">
        <f>VLOOKUP($A37,#REF!,4,FALSE)</f>
        <v>#REF!</v>
      </c>
      <c r="F37" s="103" t="e">
        <f>VLOOKUP($A37,#REF!,5,FALSE)</f>
        <v>#REF!</v>
      </c>
      <c r="G37" s="98" t="e">
        <f>VLOOKUP($A37,#REF!,8,FALSE)</f>
        <v>#REF!</v>
      </c>
      <c r="H37" s="93" t="e">
        <f>VLOOKUP($A37,#REF!,7,FALSE)</f>
        <v>#REF!</v>
      </c>
      <c r="I37" s="438" t="e">
        <f>VLOOKUP($A37,#REF!,10,FALSE)</f>
        <v>#REF!</v>
      </c>
      <c r="J37" s="98" t="e">
        <f>VLOOKUP($A37,#REF!,11,FALSE)</f>
        <v>#REF!</v>
      </c>
      <c r="K37" s="114" t="e">
        <f>VLOOKUP($A37,#REF!,12,FALSE)</f>
        <v>#REF!</v>
      </c>
      <c r="L37" s="98" t="e">
        <f>VLOOKUP($A37,#REF!,13,FALSE)</f>
        <v>#REF!</v>
      </c>
      <c r="M37" s="438" t="e">
        <f>VLOOKUP($A37,#REF!,14,FALSE)</f>
        <v>#REF!</v>
      </c>
      <c r="N37" s="103" t="e">
        <f>VLOOKUP($A37,#REF!,15,FALSE)</f>
        <v>#REF!</v>
      </c>
      <c r="O37" s="103" t="e">
        <f>VLOOKUP($A37,#REF!,18,FALSE)</f>
        <v>#REF!</v>
      </c>
      <c r="P37" s="93" t="e">
        <f>VLOOKUP($A37,#REF!,41,FALSE)</f>
        <v>#REF!</v>
      </c>
      <c r="Q37" s="115" t="e">
        <f>VLOOKUP(Revisión_Avance_Periodo!$L37,#REF!,30,FALSE)</f>
        <v>#REF!</v>
      </c>
      <c r="R37" s="116">
        <v>2019</v>
      </c>
      <c r="S37" s="196">
        <v>43829</v>
      </c>
      <c r="T37" s="124" t="s">
        <v>79</v>
      </c>
      <c r="U37" s="440" t="e">
        <f>INDEX(#REF!,MATCH(Revisión_Avance_Periodo!$L37,#REF!,0),MATCH(Revisión_Avance_Periodo!$T37,#REF!,0))</f>
        <v>#REF!</v>
      </c>
      <c r="V37" s="440" t="e">
        <f>INDEX(#REF!,MATCH(Revisión_Avance_Periodo!$L37,#REF!,0),MATCH(Revisión_Avance_Periodo!$T37,#REF!,0))</f>
        <v>#REF!</v>
      </c>
      <c r="W37" s="118">
        <f t="shared" si="1"/>
        <v>0</v>
      </c>
      <c r="X37" s="124" t="str">
        <f>VLOOKUP(W37,Tabla_Estado_Meta_OAP_2019[#All],3,TRUE)</f>
        <v>Por Ejecutar</v>
      </c>
      <c r="Y37" s="164" t="e">
        <f>SUBTOTAL(9,$U$26:$U37)</f>
        <v>#REF!</v>
      </c>
      <c r="Z37" s="158" t="e">
        <f>SUBTOTAL(9,$V$26:$V37)</f>
        <v>#REF!</v>
      </c>
      <c r="AA37" s="159">
        <f>IFERROR(+Revisión_Avance_Periodo!$Z37/Revisión_Avance_Periodo!$Y37,0)</f>
        <v>0</v>
      </c>
      <c r="AB37" s="126"/>
      <c r="AC37" s="127"/>
      <c r="AD37" s="125"/>
      <c r="AE37" s="125"/>
      <c r="AF37" s="128"/>
      <c r="AG37" s="129"/>
      <c r="AH37" s="164" t="e">
        <f>SUBTOTAL(9,$U$26:$U37)</f>
        <v>#REF!</v>
      </c>
      <c r="AI37" s="158" t="e">
        <f>SUBTOTAL(9,$V$26:$V37)</f>
        <v>#REF!</v>
      </c>
      <c r="AJ37" s="159">
        <f>IFERROR(+Revisión_Avance_Periodo!$Z37/Revisión_Avance_Periodo!$Y37,0)</f>
        <v>0</v>
      </c>
      <c r="AK37" s="126"/>
      <c r="AL37" s="127"/>
      <c r="AM37" s="125"/>
      <c r="AN37" s="125"/>
      <c r="AO37" s="128"/>
      <c r="AP37" s="129"/>
    </row>
    <row r="38" spans="1:42" x14ac:dyDescent="0.25">
      <c r="A38" s="92">
        <v>4</v>
      </c>
      <c r="B38" s="435" t="e">
        <f>CONCATENATE(Revisión_Avance_Periodo!$D38,";",Revisión_Avance_Periodo!$F38,";",Revisión_Avance_Periodo!$L38)</f>
        <v>#REF!</v>
      </c>
      <c r="C38" s="435" t="e">
        <f t="shared" si="0"/>
        <v>#REF!</v>
      </c>
      <c r="D38" s="114" t="e">
        <f>VLOOKUP($A38,#REF!,3,FALSE)</f>
        <v>#REF!</v>
      </c>
      <c r="E38" s="436" t="e">
        <f>VLOOKUP($A38,#REF!,4,FALSE)</f>
        <v>#REF!</v>
      </c>
      <c r="F38" s="102" t="e">
        <f>VLOOKUP($A38,#REF!,5,FALSE)</f>
        <v>#REF!</v>
      </c>
      <c r="G38" s="93" t="e">
        <f>VLOOKUP($A38,#REF!,8,FALSE)</f>
        <v>#REF!</v>
      </c>
      <c r="H38" s="93" t="e">
        <f>VLOOKUP($A38,#REF!,7,FALSE)</f>
        <v>#REF!</v>
      </c>
      <c r="I38" s="438" t="e">
        <f>VLOOKUP($A38,#REF!,10,FALSE)</f>
        <v>#REF!</v>
      </c>
      <c r="J38" s="93" t="e">
        <f>VLOOKUP($A38,#REF!,11,FALSE)</f>
        <v>#REF!</v>
      </c>
      <c r="K38" s="114" t="e">
        <f>VLOOKUP($A38,#REF!,12,FALSE)</f>
        <v>#REF!</v>
      </c>
      <c r="L38" s="93" t="e">
        <f>VLOOKUP($A38,#REF!,13,FALSE)</f>
        <v>#REF!</v>
      </c>
      <c r="M38" s="438" t="e">
        <f>VLOOKUP($A38,#REF!,14,FALSE)</f>
        <v>#REF!</v>
      </c>
      <c r="N38" s="102" t="e">
        <f>VLOOKUP($A38,#REF!,15,FALSE)</f>
        <v>#REF!</v>
      </c>
      <c r="O38" s="102" t="e">
        <f>VLOOKUP($A38,#REF!,18,FALSE)</f>
        <v>#REF!</v>
      </c>
      <c r="P38" s="93" t="e">
        <f>VLOOKUP($A38,#REF!,41,FALSE)</f>
        <v>#REF!</v>
      </c>
      <c r="Q38" s="115" t="e">
        <f>VLOOKUP(Revisión_Avance_Periodo!$L38,#REF!,30,FALSE)</f>
        <v>#REF!</v>
      </c>
      <c r="R38" s="116">
        <v>2019</v>
      </c>
      <c r="S38" s="196">
        <v>43495</v>
      </c>
      <c r="T38" s="116" t="s">
        <v>68</v>
      </c>
      <c r="U38" s="440" t="e">
        <f>INDEX(#REF!,MATCH(Revisión_Avance_Periodo!$L38,#REF!,0),MATCH(Revisión_Avance_Periodo!$T38,#REF!,0))</f>
        <v>#REF!</v>
      </c>
      <c r="V38" s="440" t="e">
        <f>INDEX(#REF!,MATCH(Revisión_Avance_Periodo!$L38,#REF!,0),MATCH(Revisión_Avance_Periodo!$T38,#REF!,0))</f>
        <v>#REF!</v>
      </c>
      <c r="W38" s="118">
        <f t="shared" si="1"/>
        <v>0</v>
      </c>
      <c r="X38" s="116" t="str">
        <f>VLOOKUP(W38,Tabla_Estado_Meta_OAP_2019[#All],3,TRUE)</f>
        <v>Por Ejecutar</v>
      </c>
      <c r="Y38" s="163" t="e">
        <f>SUBTOTAL(9,$U$38:$U38)</f>
        <v>#REF!</v>
      </c>
      <c r="Z38" s="161" t="e">
        <f>SUBTOTAL(9,$V$38:$V38)</f>
        <v>#REF!</v>
      </c>
      <c r="AA38" s="162">
        <f>IFERROR(+Revisión_Avance_Periodo!$Z38/Revisión_Avance_Periodo!$Y38,0)</f>
        <v>0</v>
      </c>
      <c r="AB38" s="133" t="e">
        <f>SUBTOTAL(9,U38:U49)</f>
        <v>#REF!</v>
      </c>
      <c r="AC38" s="134" t="e">
        <f>SUBTOTAL(9,V38:V49)</f>
        <v>#REF!</v>
      </c>
      <c r="AD38" s="119" t="e">
        <f>+AC38/AB38</f>
        <v>#REF!</v>
      </c>
      <c r="AE38" s="119" t="e">
        <f>100%-Revisión_Avance_Periodo!$AD38</f>
        <v>#REF!</v>
      </c>
      <c r="AF38" s="121" t="e">
        <f>VLOOKUP(AD38,Tabla_Estado_Meta_OAP_2019[],3,TRUE)</f>
        <v>#REF!</v>
      </c>
      <c r="AG38" s="122" t="e">
        <f>Revisión_Avance_Periodo!$AD38*Revisión_Avance_Periodo!$Q38</f>
        <v>#REF!</v>
      </c>
      <c r="AH38" s="163" t="e">
        <f>SUBTOTAL(9,$U$38:$U38)</f>
        <v>#REF!</v>
      </c>
      <c r="AI38" s="161" t="e">
        <f>SUBTOTAL(9,$V$38:$V38)</f>
        <v>#REF!</v>
      </c>
      <c r="AJ38" s="162">
        <f>IFERROR(+Revisión_Avance_Periodo!$Z38/Revisión_Avance_Periodo!$Y38,0)</f>
        <v>0</v>
      </c>
      <c r="AK38" s="133" t="e">
        <f>SUBTOTAL(9,AD38:AD49)</f>
        <v>#REF!</v>
      </c>
      <c r="AL38" s="134" t="e">
        <f>SUBTOTAL(9,AE38:AE49)</f>
        <v>#REF!</v>
      </c>
      <c r="AM38" s="119" t="e">
        <f>+AL38/AK38</f>
        <v>#REF!</v>
      </c>
      <c r="AN38" s="119" t="e">
        <f>100%-Revisión_Avance_Periodo!$AD38</f>
        <v>#REF!</v>
      </c>
      <c r="AO38" s="121" t="e">
        <f>VLOOKUP(AM38,Tabla_Estado_Meta_OAP_2019[],3,TRUE)</f>
        <v>#REF!</v>
      </c>
      <c r="AP38" s="122" t="e">
        <f>Revisión_Avance_Periodo!$AD38*Revisión_Avance_Periodo!$Q38</f>
        <v>#REF!</v>
      </c>
    </row>
    <row r="39" spans="1:42" x14ac:dyDescent="0.25">
      <c r="A39" s="97">
        <v>4</v>
      </c>
      <c r="B39" s="435" t="e">
        <f>CONCATENATE(Revisión_Avance_Periodo!$D39,";",Revisión_Avance_Periodo!$F39,";",Revisión_Avance_Periodo!$L39)</f>
        <v>#REF!</v>
      </c>
      <c r="C39" s="435" t="e">
        <f t="shared" si="0"/>
        <v>#REF!</v>
      </c>
      <c r="D39" s="123" t="e">
        <f>VLOOKUP($A39,#REF!,3,FALSE)</f>
        <v>#REF!</v>
      </c>
      <c r="E39" s="436" t="e">
        <f>VLOOKUP($A39,#REF!,4,FALSE)</f>
        <v>#REF!</v>
      </c>
      <c r="F39" s="103" t="e">
        <f>VLOOKUP($A39,#REF!,5,FALSE)</f>
        <v>#REF!</v>
      </c>
      <c r="G39" s="98" t="e">
        <f>VLOOKUP($A39,#REF!,8,FALSE)</f>
        <v>#REF!</v>
      </c>
      <c r="H39" s="93" t="e">
        <f>VLOOKUP($A39,#REF!,7,FALSE)</f>
        <v>#REF!</v>
      </c>
      <c r="I39" s="438" t="e">
        <f>VLOOKUP($A39,#REF!,10,FALSE)</f>
        <v>#REF!</v>
      </c>
      <c r="J39" s="98" t="e">
        <f>VLOOKUP($A39,#REF!,11,FALSE)</f>
        <v>#REF!</v>
      </c>
      <c r="K39" s="114" t="e">
        <f>VLOOKUP($A39,#REF!,12,FALSE)</f>
        <v>#REF!</v>
      </c>
      <c r="L39" s="98" t="e">
        <f>VLOOKUP($A39,#REF!,13,FALSE)</f>
        <v>#REF!</v>
      </c>
      <c r="M39" s="438" t="e">
        <f>VLOOKUP($A39,#REF!,14,FALSE)</f>
        <v>#REF!</v>
      </c>
      <c r="N39" s="103" t="e">
        <f>VLOOKUP($A39,#REF!,15,FALSE)</f>
        <v>#REF!</v>
      </c>
      <c r="O39" s="103" t="e">
        <f>VLOOKUP($A39,#REF!,18,FALSE)</f>
        <v>#REF!</v>
      </c>
      <c r="P39" s="93" t="e">
        <f>VLOOKUP($A39,#REF!,41,FALSE)</f>
        <v>#REF!</v>
      </c>
      <c r="Q39" s="115" t="e">
        <f>VLOOKUP(Revisión_Avance_Periodo!$L39,#REF!,30,FALSE)</f>
        <v>#REF!</v>
      </c>
      <c r="R39" s="116">
        <v>2019</v>
      </c>
      <c r="S39" s="196">
        <v>43524</v>
      </c>
      <c r="T39" s="124" t="s">
        <v>69</v>
      </c>
      <c r="U39" s="440" t="e">
        <f>INDEX(#REF!,MATCH(Revisión_Avance_Periodo!$L39,#REF!,0),MATCH(Revisión_Avance_Periodo!$T39,#REF!,0))</f>
        <v>#REF!</v>
      </c>
      <c r="V39" s="440" t="e">
        <f>INDEX(#REF!,MATCH(Revisión_Avance_Periodo!$L39,#REF!,0),MATCH(Revisión_Avance_Periodo!$T39,#REF!,0))</f>
        <v>#REF!</v>
      </c>
      <c r="W39" s="118">
        <f t="shared" si="1"/>
        <v>0</v>
      </c>
      <c r="X39" s="124" t="str">
        <f>VLOOKUP(W39,Tabla_Estado_Meta_OAP_2019[#All],3,TRUE)</f>
        <v>Por Ejecutar</v>
      </c>
      <c r="Y39" s="164" t="e">
        <f>SUBTOTAL(9,$U$38:$U39)</f>
        <v>#REF!</v>
      </c>
      <c r="Z39" s="158" t="e">
        <f>SUBTOTAL(9,$V$38:$V39)</f>
        <v>#REF!</v>
      </c>
      <c r="AA39" s="159">
        <f>IFERROR(+Revisión_Avance_Periodo!$Z39/Revisión_Avance_Periodo!$Y39,0)</f>
        <v>0</v>
      </c>
      <c r="AB39" s="126"/>
      <c r="AC39" s="127"/>
      <c r="AD39" s="125"/>
      <c r="AE39" s="125"/>
      <c r="AF39" s="128"/>
      <c r="AG39" s="129"/>
      <c r="AH39" s="164" t="e">
        <f>SUBTOTAL(9,$U$38:$U39)</f>
        <v>#REF!</v>
      </c>
      <c r="AI39" s="158" t="e">
        <f>SUBTOTAL(9,$V$38:$V39)</f>
        <v>#REF!</v>
      </c>
      <c r="AJ39" s="159">
        <f>IFERROR(+Revisión_Avance_Periodo!$Z39/Revisión_Avance_Periodo!$Y39,0)</f>
        <v>0</v>
      </c>
      <c r="AK39" s="126"/>
      <c r="AL39" s="127"/>
      <c r="AM39" s="125"/>
      <c r="AN39" s="125"/>
      <c r="AO39" s="128"/>
      <c r="AP39" s="129"/>
    </row>
    <row r="40" spans="1:42" x14ac:dyDescent="0.25">
      <c r="A40" s="92">
        <v>4</v>
      </c>
      <c r="B40" s="435" t="e">
        <f>CONCATENATE(Revisión_Avance_Periodo!$D40,";",Revisión_Avance_Periodo!$F40,";",Revisión_Avance_Periodo!$L40)</f>
        <v>#REF!</v>
      </c>
      <c r="C40" s="435" t="e">
        <f t="shared" si="0"/>
        <v>#REF!</v>
      </c>
      <c r="D40" s="114" t="e">
        <f>VLOOKUP($A40,#REF!,3,FALSE)</f>
        <v>#REF!</v>
      </c>
      <c r="E40" s="436" t="e">
        <f>VLOOKUP($A40,#REF!,4,FALSE)</f>
        <v>#REF!</v>
      </c>
      <c r="F40" s="102" t="e">
        <f>VLOOKUP($A40,#REF!,5,FALSE)</f>
        <v>#REF!</v>
      </c>
      <c r="G40" s="93" t="e">
        <f>VLOOKUP($A40,#REF!,8,FALSE)</f>
        <v>#REF!</v>
      </c>
      <c r="H40" s="93" t="e">
        <f>VLOOKUP($A40,#REF!,7,FALSE)</f>
        <v>#REF!</v>
      </c>
      <c r="I40" s="438" t="e">
        <f>VLOOKUP($A40,#REF!,10,FALSE)</f>
        <v>#REF!</v>
      </c>
      <c r="J40" s="93" t="e">
        <f>VLOOKUP($A40,#REF!,11,FALSE)</f>
        <v>#REF!</v>
      </c>
      <c r="K40" s="114" t="e">
        <f>VLOOKUP($A40,#REF!,12,FALSE)</f>
        <v>#REF!</v>
      </c>
      <c r="L40" s="93" t="e">
        <f>VLOOKUP($A40,#REF!,13,FALSE)</f>
        <v>#REF!</v>
      </c>
      <c r="M40" s="438" t="e">
        <f>VLOOKUP($A40,#REF!,14,FALSE)</f>
        <v>#REF!</v>
      </c>
      <c r="N40" s="102" t="e">
        <f>VLOOKUP($A40,#REF!,15,FALSE)</f>
        <v>#REF!</v>
      </c>
      <c r="O40" s="102" t="e">
        <f>VLOOKUP($A40,#REF!,18,FALSE)</f>
        <v>#REF!</v>
      </c>
      <c r="P40" s="93" t="e">
        <f>VLOOKUP($A40,#REF!,41,FALSE)</f>
        <v>#REF!</v>
      </c>
      <c r="Q40" s="115" t="e">
        <f>VLOOKUP(Revisión_Avance_Periodo!$L40,#REF!,30,FALSE)</f>
        <v>#REF!</v>
      </c>
      <c r="R40" s="116">
        <v>2019</v>
      </c>
      <c r="S40" s="196">
        <v>43554</v>
      </c>
      <c r="T40" s="116" t="s">
        <v>70</v>
      </c>
      <c r="U40" s="440" t="e">
        <f>INDEX(#REF!,MATCH(Revisión_Avance_Periodo!$L40,#REF!,0),MATCH(Revisión_Avance_Periodo!$T40,#REF!,0))</f>
        <v>#REF!</v>
      </c>
      <c r="V40" s="440" t="e">
        <f>INDEX(#REF!,MATCH(Revisión_Avance_Periodo!$L40,#REF!,0),MATCH(Revisión_Avance_Periodo!$T40,#REF!,0))</f>
        <v>#REF!</v>
      </c>
      <c r="W40" s="131" t="e">
        <f>V40/U40</f>
        <v>#REF!</v>
      </c>
      <c r="X40" s="116" t="e">
        <f>VLOOKUP(W40,Tabla_Estado_Meta_OAP_2019[#All],3,TRUE)</f>
        <v>#REF!</v>
      </c>
      <c r="Y40" s="164" t="e">
        <f>SUBTOTAL(9,$U$38:$U40)</f>
        <v>#REF!</v>
      </c>
      <c r="Z40" s="158" t="e">
        <f>SUBTOTAL(9,$V$38:$V40)</f>
        <v>#REF!</v>
      </c>
      <c r="AA40" s="159">
        <f>IFERROR(+Revisión_Avance_Periodo!$Z40/Revisión_Avance_Periodo!$Y40,0)</f>
        <v>0</v>
      </c>
      <c r="AB40" s="126"/>
      <c r="AC40" s="127"/>
      <c r="AD40" s="125"/>
      <c r="AE40" s="125"/>
      <c r="AF40" s="128"/>
      <c r="AG40" s="129"/>
      <c r="AH40" s="164" t="e">
        <f>SUBTOTAL(9,$U$38:$U40)</f>
        <v>#REF!</v>
      </c>
      <c r="AI40" s="158" t="e">
        <f>SUBTOTAL(9,$V$38:$V40)</f>
        <v>#REF!</v>
      </c>
      <c r="AJ40" s="159">
        <f>IFERROR(+Revisión_Avance_Periodo!$Z40/Revisión_Avance_Periodo!$Y40,0)</f>
        <v>0</v>
      </c>
      <c r="AK40" s="126"/>
      <c r="AL40" s="127"/>
      <c r="AM40" s="125"/>
      <c r="AN40" s="125"/>
      <c r="AO40" s="128"/>
      <c r="AP40" s="129"/>
    </row>
    <row r="41" spans="1:42" x14ac:dyDescent="0.25">
      <c r="A41" s="97">
        <v>4</v>
      </c>
      <c r="B41" s="435" t="e">
        <f>CONCATENATE(Revisión_Avance_Periodo!$D41,";",Revisión_Avance_Periodo!$F41,";",Revisión_Avance_Periodo!$L41)</f>
        <v>#REF!</v>
      </c>
      <c r="C41" s="435" t="e">
        <f t="shared" si="0"/>
        <v>#REF!</v>
      </c>
      <c r="D41" s="123" t="e">
        <f>VLOOKUP($A41,#REF!,3,FALSE)</f>
        <v>#REF!</v>
      </c>
      <c r="E41" s="436" t="e">
        <f>VLOOKUP($A41,#REF!,4,FALSE)</f>
        <v>#REF!</v>
      </c>
      <c r="F41" s="103" t="e">
        <f>VLOOKUP($A41,#REF!,5,FALSE)</f>
        <v>#REF!</v>
      </c>
      <c r="G41" s="98" t="e">
        <f>VLOOKUP($A41,#REF!,8,FALSE)</f>
        <v>#REF!</v>
      </c>
      <c r="H41" s="93" t="e">
        <f>VLOOKUP($A41,#REF!,7,FALSE)</f>
        <v>#REF!</v>
      </c>
      <c r="I41" s="438" t="e">
        <f>VLOOKUP($A41,#REF!,10,FALSE)</f>
        <v>#REF!</v>
      </c>
      <c r="J41" s="98" t="e">
        <f>VLOOKUP($A41,#REF!,11,FALSE)</f>
        <v>#REF!</v>
      </c>
      <c r="K41" s="114" t="e">
        <f>VLOOKUP($A41,#REF!,12,FALSE)</f>
        <v>#REF!</v>
      </c>
      <c r="L41" s="98" t="e">
        <f>VLOOKUP($A41,#REF!,13,FALSE)</f>
        <v>#REF!</v>
      </c>
      <c r="M41" s="438" t="e">
        <f>VLOOKUP($A41,#REF!,14,FALSE)</f>
        <v>#REF!</v>
      </c>
      <c r="N41" s="103" t="e">
        <f>VLOOKUP($A41,#REF!,15,FALSE)</f>
        <v>#REF!</v>
      </c>
      <c r="O41" s="103" t="e">
        <f>VLOOKUP($A41,#REF!,18,FALSE)</f>
        <v>#REF!</v>
      </c>
      <c r="P41" s="93" t="e">
        <f>VLOOKUP($A41,#REF!,41,FALSE)</f>
        <v>#REF!</v>
      </c>
      <c r="Q41" s="115" t="e">
        <f>VLOOKUP(Revisión_Avance_Periodo!$L41,#REF!,30,FALSE)</f>
        <v>#REF!</v>
      </c>
      <c r="R41" s="116">
        <v>2019</v>
      </c>
      <c r="S41" s="196">
        <v>43585</v>
      </c>
      <c r="T41" s="124" t="s">
        <v>71</v>
      </c>
      <c r="U41" s="440" t="e">
        <f>INDEX(#REF!,MATCH(Revisión_Avance_Periodo!$L41,#REF!,0),MATCH(Revisión_Avance_Periodo!$T41,#REF!,0))</f>
        <v>#REF!</v>
      </c>
      <c r="V41" s="440" t="e">
        <f>INDEX(#REF!,MATCH(Revisión_Avance_Periodo!$L41,#REF!,0),MATCH(Revisión_Avance_Periodo!$T41,#REF!,0))</f>
        <v>#REF!</v>
      </c>
      <c r="W41" s="118">
        <f>IFERROR((V41/U41),0)</f>
        <v>0</v>
      </c>
      <c r="X41" s="124" t="str">
        <f>VLOOKUP(W41,Tabla_Estado_Meta_OAP_2019[#All],3,TRUE)</f>
        <v>Por Ejecutar</v>
      </c>
      <c r="Y41" s="164" t="e">
        <f>SUBTOTAL(9,$U$38:$U41)</f>
        <v>#REF!</v>
      </c>
      <c r="Z41" s="158" t="e">
        <f>SUBTOTAL(9,$V$38:$V41)</f>
        <v>#REF!</v>
      </c>
      <c r="AA41" s="159">
        <f>IFERROR(+Revisión_Avance_Periodo!$Z41/Revisión_Avance_Periodo!$Y41,0)</f>
        <v>0</v>
      </c>
      <c r="AB41" s="126"/>
      <c r="AC41" s="127"/>
      <c r="AD41" s="125"/>
      <c r="AE41" s="125"/>
      <c r="AF41" s="128"/>
      <c r="AG41" s="129"/>
      <c r="AH41" s="164" t="e">
        <f>SUBTOTAL(9,$U$38:$U41)</f>
        <v>#REF!</v>
      </c>
      <c r="AI41" s="158" t="e">
        <f>SUBTOTAL(9,$V$38:$V41)</f>
        <v>#REF!</v>
      </c>
      <c r="AJ41" s="159">
        <f>IFERROR(+Revisión_Avance_Periodo!$Z41/Revisión_Avance_Periodo!$Y41,0)</f>
        <v>0</v>
      </c>
      <c r="AK41" s="126"/>
      <c r="AL41" s="127"/>
      <c r="AM41" s="125"/>
      <c r="AN41" s="125"/>
      <c r="AO41" s="128"/>
      <c r="AP41" s="129"/>
    </row>
    <row r="42" spans="1:42" x14ac:dyDescent="0.25">
      <c r="A42" s="92">
        <v>4</v>
      </c>
      <c r="B42" s="435" t="e">
        <f>CONCATENATE(Revisión_Avance_Periodo!$D42,";",Revisión_Avance_Periodo!$F42,";",Revisión_Avance_Periodo!$L42)</f>
        <v>#REF!</v>
      </c>
      <c r="C42" s="435" t="e">
        <f t="shared" si="0"/>
        <v>#REF!</v>
      </c>
      <c r="D42" s="114" t="e">
        <f>VLOOKUP($A42,#REF!,3,FALSE)</f>
        <v>#REF!</v>
      </c>
      <c r="E42" s="436" t="e">
        <f>VLOOKUP($A42,#REF!,4,FALSE)</f>
        <v>#REF!</v>
      </c>
      <c r="F42" s="102" t="e">
        <f>VLOOKUP($A42,#REF!,5,FALSE)</f>
        <v>#REF!</v>
      </c>
      <c r="G42" s="93" t="e">
        <f>VLOOKUP($A42,#REF!,8,FALSE)</f>
        <v>#REF!</v>
      </c>
      <c r="H42" s="93" t="e">
        <f>VLOOKUP($A42,#REF!,7,FALSE)</f>
        <v>#REF!</v>
      </c>
      <c r="I42" s="438" t="e">
        <f>VLOOKUP($A42,#REF!,10,FALSE)</f>
        <v>#REF!</v>
      </c>
      <c r="J42" s="93" t="e">
        <f>VLOOKUP($A42,#REF!,11,FALSE)</f>
        <v>#REF!</v>
      </c>
      <c r="K42" s="114" t="e">
        <f>VLOOKUP($A42,#REF!,12,FALSE)</f>
        <v>#REF!</v>
      </c>
      <c r="L42" s="93" t="e">
        <f>VLOOKUP($A42,#REF!,13,FALSE)</f>
        <v>#REF!</v>
      </c>
      <c r="M42" s="438" t="e">
        <f>VLOOKUP($A42,#REF!,14,FALSE)</f>
        <v>#REF!</v>
      </c>
      <c r="N42" s="102" t="e">
        <f>VLOOKUP($A42,#REF!,15,FALSE)</f>
        <v>#REF!</v>
      </c>
      <c r="O42" s="102" t="e">
        <f>VLOOKUP($A42,#REF!,18,FALSE)</f>
        <v>#REF!</v>
      </c>
      <c r="P42" s="93" t="e">
        <f>VLOOKUP($A42,#REF!,41,FALSE)</f>
        <v>#REF!</v>
      </c>
      <c r="Q42" s="115" t="e">
        <f>VLOOKUP(Revisión_Avance_Periodo!$L42,#REF!,30,FALSE)</f>
        <v>#REF!</v>
      </c>
      <c r="R42" s="116">
        <v>2019</v>
      </c>
      <c r="S42" s="196">
        <v>43615</v>
      </c>
      <c r="T42" s="116" t="s">
        <v>72</v>
      </c>
      <c r="U42" s="440" t="e">
        <f>INDEX(#REF!,MATCH(Revisión_Avance_Periodo!$L42,#REF!,0),MATCH(Revisión_Avance_Periodo!$T42,#REF!,0))</f>
        <v>#REF!</v>
      </c>
      <c r="V42" s="440" t="e">
        <f>INDEX(#REF!,MATCH(Revisión_Avance_Periodo!$L42,#REF!,0),MATCH(Revisión_Avance_Periodo!$T42,#REF!,0))</f>
        <v>#REF!</v>
      </c>
      <c r="W42" s="131" t="e">
        <f>V42/U42</f>
        <v>#REF!</v>
      </c>
      <c r="X42" s="116" t="e">
        <f>VLOOKUP(W42,Tabla_Estado_Meta_OAP_2019[#All],3,TRUE)</f>
        <v>#REF!</v>
      </c>
      <c r="Y42" s="164" t="e">
        <f>SUBTOTAL(9,$U$38:$U42)</f>
        <v>#REF!</v>
      </c>
      <c r="Z42" s="158" t="e">
        <f>SUBTOTAL(9,$V$38:$V42)</f>
        <v>#REF!</v>
      </c>
      <c r="AA42" s="159">
        <f>IFERROR(+Revisión_Avance_Periodo!$Z42/Revisión_Avance_Periodo!$Y42,0)</f>
        <v>0</v>
      </c>
      <c r="AB42" s="126"/>
      <c r="AC42" s="127"/>
      <c r="AD42" s="125"/>
      <c r="AE42" s="125"/>
      <c r="AF42" s="128"/>
      <c r="AG42" s="129"/>
      <c r="AH42" s="164" t="e">
        <f>SUBTOTAL(9,$U$38:$U42)</f>
        <v>#REF!</v>
      </c>
      <c r="AI42" s="158" t="e">
        <f>SUBTOTAL(9,$V$38:$V42)</f>
        <v>#REF!</v>
      </c>
      <c r="AJ42" s="159">
        <f>IFERROR(+Revisión_Avance_Periodo!$Z42/Revisión_Avance_Periodo!$Y42,0)</f>
        <v>0</v>
      </c>
      <c r="AK42" s="126"/>
      <c r="AL42" s="127"/>
      <c r="AM42" s="125"/>
      <c r="AN42" s="125"/>
      <c r="AO42" s="128"/>
      <c r="AP42" s="129"/>
    </row>
    <row r="43" spans="1:42" x14ac:dyDescent="0.25">
      <c r="A43" s="97">
        <v>4</v>
      </c>
      <c r="B43" s="435" t="e">
        <f>CONCATENATE(Revisión_Avance_Periodo!$D43,";",Revisión_Avance_Periodo!$F43,";",Revisión_Avance_Periodo!$L43)</f>
        <v>#REF!</v>
      </c>
      <c r="C43" s="435" t="e">
        <f t="shared" si="0"/>
        <v>#REF!</v>
      </c>
      <c r="D43" s="123" t="e">
        <f>VLOOKUP($A43,#REF!,3,FALSE)</f>
        <v>#REF!</v>
      </c>
      <c r="E43" s="436" t="e">
        <f>VLOOKUP($A43,#REF!,4,FALSE)</f>
        <v>#REF!</v>
      </c>
      <c r="F43" s="103" t="e">
        <f>VLOOKUP($A43,#REF!,5,FALSE)</f>
        <v>#REF!</v>
      </c>
      <c r="G43" s="98" t="e">
        <f>VLOOKUP($A43,#REF!,8,FALSE)</f>
        <v>#REF!</v>
      </c>
      <c r="H43" s="93" t="e">
        <f>VLOOKUP($A43,#REF!,7,FALSE)</f>
        <v>#REF!</v>
      </c>
      <c r="I43" s="438" t="e">
        <f>VLOOKUP($A43,#REF!,10,FALSE)</f>
        <v>#REF!</v>
      </c>
      <c r="J43" s="98" t="e">
        <f>VLOOKUP($A43,#REF!,11,FALSE)</f>
        <v>#REF!</v>
      </c>
      <c r="K43" s="114" t="e">
        <f>VLOOKUP($A43,#REF!,12,FALSE)</f>
        <v>#REF!</v>
      </c>
      <c r="L43" s="98" t="e">
        <f>VLOOKUP($A43,#REF!,13,FALSE)</f>
        <v>#REF!</v>
      </c>
      <c r="M43" s="438" t="e">
        <f>VLOOKUP($A43,#REF!,14,FALSE)</f>
        <v>#REF!</v>
      </c>
      <c r="N43" s="103" t="e">
        <f>VLOOKUP($A43,#REF!,15,FALSE)</f>
        <v>#REF!</v>
      </c>
      <c r="O43" s="103" t="e">
        <f>VLOOKUP($A43,#REF!,18,FALSE)</f>
        <v>#REF!</v>
      </c>
      <c r="P43" s="93" t="e">
        <f>VLOOKUP($A43,#REF!,41,FALSE)</f>
        <v>#REF!</v>
      </c>
      <c r="Q43" s="115" t="e">
        <f>VLOOKUP(Revisión_Avance_Periodo!$L43,#REF!,30,FALSE)</f>
        <v>#REF!</v>
      </c>
      <c r="R43" s="116">
        <v>2019</v>
      </c>
      <c r="S43" s="196">
        <v>43646</v>
      </c>
      <c r="T43" s="124" t="s">
        <v>73</v>
      </c>
      <c r="U43" s="440" t="e">
        <f>INDEX(#REF!,MATCH(Revisión_Avance_Periodo!$L43,#REF!,0),MATCH(Revisión_Avance_Periodo!$T43,#REF!,0))</f>
        <v>#REF!</v>
      </c>
      <c r="V43" s="440" t="e">
        <f>INDEX(#REF!,MATCH(Revisión_Avance_Periodo!$L43,#REF!,0),MATCH(Revisión_Avance_Periodo!$T43,#REF!,0))</f>
        <v>#REF!</v>
      </c>
      <c r="W43" s="118">
        <f>IFERROR((V43/U43),0)</f>
        <v>0</v>
      </c>
      <c r="X43" s="124" t="str">
        <f>VLOOKUP(W43,Tabla_Estado_Meta_OAP_2019[#All],3,TRUE)</f>
        <v>Por Ejecutar</v>
      </c>
      <c r="Y43" s="164" t="e">
        <f>SUBTOTAL(9,$U$38:$U43)</f>
        <v>#REF!</v>
      </c>
      <c r="Z43" s="158" t="e">
        <f>SUBTOTAL(9,$V$38:$V43)</f>
        <v>#REF!</v>
      </c>
      <c r="AA43" s="159">
        <f>IFERROR(+Revisión_Avance_Periodo!$Z43/Revisión_Avance_Periodo!$Y43,0)</f>
        <v>0</v>
      </c>
      <c r="AB43" s="126"/>
      <c r="AC43" s="127"/>
      <c r="AD43" s="125"/>
      <c r="AE43" s="125"/>
      <c r="AF43" s="128"/>
      <c r="AG43" s="129"/>
      <c r="AH43" s="164" t="e">
        <f>SUBTOTAL(9,$U$38:$U43)</f>
        <v>#REF!</v>
      </c>
      <c r="AI43" s="158" t="e">
        <f>SUBTOTAL(9,$V$38:$V43)</f>
        <v>#REF!</v>
      </c>
      <c r="AJ43" s="159">
        <f>IFERROR(+Revisión_Avance_Periodo!$Z43/Revisión_Avance_Periodo!$Y43,0)</f>
        <v>0</v>
      </c>
      <c r="AK43" s="126"/>
      <c r="AL43" s="127"/>
      <c r="AM43" s="125"/>
      <c r="AN43" s="125"/>
      <c r="AO43" s="128"/>
      <c r="AP43" s="129"/>
    </row>
    <row r="44" spans="1:42" x14ac:dyDescent="0.25">
      <c r="A44" s="92">
        <v>4</v>
      </c>
      <c r="B44" s="435" t="e">
        <f>CONCATENATE(Revisión_Avance_Periodo!$D44,";",Revisión_Avance_Periodo!$F44,";",Revisión_Avance_Periodo!$L44)</f>
        <v>#REF!</v>
      </c>
      <c r="C44" s="435" t="e">
        <f t="shared" si="0"/>
        <v>#REF!</v>
      </c>
      <c r="D44" s="114" t="e">
        <f>VLOOKUP($A44,#REF!,3,FALSE)</f>
        <v>#REF!</v>
      </c>
      <c r="E44" s="436" t="e">
        <f>VLOOKUP($A44,#REF!,4,FALSE)</f>
        <v>#REF!</v>
      </c>
      <c r="F44" s="102" t="e">
        <f>VLOOKUP($A44,#REF!,5,FALSE)</f>
        <v>#REF!</v>
      </c>
      <c r="G44" s="93" t="e">
        <f>VLOOKUP($A44,#REF!,8,FALSE)</f>
        <v>#REF!</v>
      </c>
      <c r="H44" s="93" t="e">
        <f>VLOOKUP($A44,#REF!,7,FALSE)</f>
        <v>#REF!</v>
      </c>
      <c r="I44" s="438" t="e">
        <f>VLOOKUP($A44,#REF!,10,FALSE)</f>
        <v>#REF!</v>
      </c>
      <c r="J44" s="93" t="e">
        <f>VLOOKUP($A44,#REF!,11,FALSE)</f>
        <v>#REF!</v>
      </c>
      <c r="K44" s="114" t="e">
        <f>VLOOKUP($A44,#REF!,12,FALSE)</f>
        <v>#REF!</v>
      </c>
      <c r="L44" s="93" t="e">
        <f>VLOOKUP($A44,#REF!,13,FALSE)</f>
        <v>#REF!</v>
      </c>
      <c r="M44" s="438" t="e">
        <f>VLOOKUP($A44,#REF!,14,FALSE)</f>
        <v>#REF!</v>
      </c>
      <c r="N44" s="102" t="e">
        <f>VLOOKUP($A44,#REF!,15,FALSE)</f>
        <v>#REF!</v>
      </c>
      <c r="O44" s="102" t="e">
        <f>VLOOKUP($A44,#REF!,18,FALSE)</f>
        <v>#REF!</v>
      </c>
      <c r="P44" s="93" t="e">
        <f>VLOOKUP($A44,#REF!,41,FALSE)</f>
        <v>#REF!</v>
      </c>
      <c r="Q44" s="115" t="e">
        <f>VLOOKUP(Revisión_Avance_Periodo!$L44,#REF!,30,FALSE)</f>
        <v>#REF!</v>
      </c>
      <c r="R44" s="116">
        <v>2019</v>
      </c>
      <c r="S44" s="196">
        <v>43676</v>
      </c>
      <c r="T44" s="116" t="s">
        <v>74</v>
      </c>
      <c r="U44" s="440" t="e">
        <f>INDEX(#REF!,MATCH(Revisión_Avance_Periodo!$L44,#REF!,0),MATCH(Revisión_Avance_Periodo!$T44,#REF!,0))</f>
        <v>#REF!</v>
      </c>
      <c r="V44" s="440" t="e">
        <f>INDEX(#REF!,MATCH(Revisión_Avance_Periodo!$L44,#REF!,0),MATCH(Revisión_Avance_Periodo!$T44,#REF!,0))</f>
        <v>#REF!</v>
      </c>
      <c r="W44" s="118">
        <f>IFERROR((V44/U44),0)</f>
        <v>0</v>
      </c>
      <c r="X44" s="116" t="str">
        <f>VLOOKUP(W44,Tabla_Estado_Meta_OAP_2019[#All],3,TRUE)</f>
        <v>Por Ejecutar</v>
      </c>
      <c r="Y44" s="164" t="e">
        <f>SUBTOTAL(9,$U$38:$U44)</f>
        <v>#REF!</v>
      </c>
      <c r="Z44" s="158" t="e">
        <f>SUBTOTAL(9,$V$38:$V44)</f>
        <v>#REF!</v>
      </c>
      <c r="AA44" s="159">
        <f>IFERROR(+Revisión_Avance_Periodo!$Z44/Revisión_Avance_Periodo!$Y44,0)</f>
        <v>0</v>
      </c>
      <c r="AB44" s="126"/>
      <c r="AC44" s="127"/>
      <c r="AD44" s="125"/>
      <c r="AE44" s="125"/>
      <c r="AF44" s="128"/>
      <c r="AG44" s="129"/>
      <c r="AH44" s="164" t="e">
        <f>SUBTOTAL(9,$U$38:$U44)</f>
        <v>#REF!</v>
      </c>
      <c r="AI44" s="158" t="e">
        <f>SUBTOTAL(9,$V$38:$V44)</f>
        <v>#REF!</v>
      </c>
      <c r="AJ44" s="159">
        <f>IFERROR(+Revisión_Avance_Periodo!$Z44/Revisión_Avance_Periodo!$Y44,0)</f>
        <v>0</v>
      </c>
      <c r="AK44" s="126"/>
      <c r="AL44" s="127"/>
      <c r="AM44" s="125"/>
      <c r="AN44" s="125"/>
      <c r="AO44" s="128"/>
      <c r="AP44" s="129"/>
    </row>
    <row r="45" spans="1:42" x14ac:dyDescent="0.25">
      <c r="A45" s="97">
        <v>4</v>
      </c>
      <c r="B45" s="435" t="e">
        <f>CONCATENATE(Revisión_Avance_Periodo!$D45,";",Revisión_Avance_Periodo!$F45,";",Revisión_Avance_Periodo!$L45)</f>
        <v>#REF!</v>
      </c>
      <c r="C45" s="435" t="e">
        <f t="shared" si="0"/>
        <v>#REF!</v>
      </c>
      <c r="D45" s="123" t="e">
        <f>VLOOKUP($A45,#REF!,3,FALSE)</f>
        <v>#REF!</v>
      </c>
      <c r="E45" s="436" t="e">
        <f>VLOOKUP($A45,#REF!,4,FALSE)</f>
        <v>#REF!</v>
      </c>
      <c r="F45" s="103" t="e">
        <f>VLOOKUP($A45,#REF!,5,FALSE)</f>
        <v>#REF!</v>
      </c>
      <c r="G45" s="98" t="e">
        <f>VLOOKUP($A45,#REF!,8,FALSE)</f>
        <v>#REF!</v>
      </c>
      <c r="H45" s="93" t="e">
        <f>VLOOKUP($A45,#REF!,7,FALSE)</f>
        <v>#REF!</v>
      </c>
      <c r="I45" s="438" t="e">
        <f>VLOOKUP($A45,#REF!,10,FALSE)</f>
        <v>#REF!</v>
      </c>
      <c r="J45" s="98" t="e">
        <f>VLOOKUP($A45,#REF!,11,FALSE)</f>
        <v>#REF!</v>
      </c>
      <c r="K45" s="114" t="e">
        <f>VLOOKUP($A45,#REF!,12,FALSE)</f>
        <v>#REF!</v>
      </c>
      <c r="L45" s="98" t="e">
        <f>VLOOKUP($A45,#REF!,13,FALSE)</f>
        <v>#REF!</v>
      </c>
      <c r="M45" s="438" t="e">
        <f>VLOOKUP($A45,#REF!,14,FALSE)</f>
        <v>#REF!</v>
      </c>
      <c r="N45" s="103" t="e">
        <f>VLOOKUP($A45,#REF!,15,FALSE)</f>
        <v>#REF!</v>
      </c>
      <c r="O45" s="103" t="e">
        <f>VLOOKUP($A45,#REF!,18,FALSE)</f>
        <v>#REF!</v>
      </c>
      <c r="P45" s="93" t="e">
        <f>VLOOKUP($A45,#REF!,41,FALSE)</f>
        <v>#REF!</v>
      </c>
      <c r="Q45" s="115" t="e">
        <f>VLOOKUP(Revisión_Avance_Periodo!$L45,#REF!,30,FALSE)</f>
        <v>#REF!</v>
      </c>
      <c r="R45" s="116">
        <v>2019</v>
      </c>
      <c r="S45" s="196">
        <v>43707</v>
      </c>
      <c r="T45" s="124" t="s">
        <v>75</v>
      </c>
      <c r="U45" s="440" t="e">
        <f>INDEX(#REF!,MATCH(Revisión_Avance_Periodo!$L45,#REF!,0),MATCH(Revisión_Avance_Periodo!$T45,#REF!,0))</f>
        <v>#REF!</v>
      </c>
      <c r="V45" s="440" t="e">
        <f>INDEX(#REF!,MATCH(Revisión_Avance_Periodo!$L45,#REF!,0),MATCH(Revisión_Avance_Periodo!$T45,#REF!,0))</f>
        <v>#REF!</v>
      </c>
      <c r="W45" s="131" t="e">
        <f>V45/U45</f>
        <v>#REF!</v>
      </c>
      <c r="X45" s="124" t="e">
        <f>VLOOKUP(W45,Tabla_Estado_Meta_OAP_2019[#All],3,TRUE)</f>
        <v>#REF!</v>
      </c>
      <c r="Y45" s="164" t="e">
        <f>SUBTOTAL(9,$U$38:$U45)</f>
        <v>#REF!</v>
      </c>
      <c r="Z45" s="158" t="e">
        <f>SUBTOTAL(9,$V$38:$V45)</f>
        <v>#REF!</v>
      </c>
      <c r="AA45" s="159">
        <f>IFERROR(+Revisión_Avance_Periodo!$Z45/Revisión_Avance_Periodo!$Y45,0)</f>
        <v>0</v>
      </c>
      <c r="AB45" s="126"/>
      <c r="AC45" s="127"/>
      <c r="AD45" s="125"/>
      <c r="AE45" s="125"/>
      <c r="AF45" s="128"/>
      <c r="AG45" s="129"/>
      <c r="AH45" s="164" t="e">
        <f>SUBTOTAL(9,$U$38:$U45)</f>
        <v>#REF!</v>
      </c>
      <c r="AI45" s="158" t="e">
        <f>SUBTOTAL(9,$V$38:$V45)</f>
        <v>#REF!</v>
      </c>
      <c r="AJ45" s="159">
        <f>IFERROR(+Revisión_Avance_Periodo!$Z45/Revisión_Avance_Periodo!$Y45,0)</f>
        <v>0</v>
      </c>
      <c r="AK45" s="126"/>
      <c r="AL45" s="127"/>
      <c r="AM45" s="125"/>
      <c r="AN45" s="125"/>
      <c r="AO45" s="128"/>
      <c r="AP45" s="129"/>
    </row>
    <row r="46" spans="1:42" x14ac:dyDescent="0.25">
      <c r="A46" s="92">
        <v>4</v>
      </c>
      <c r="B46" s="435" t="e">
        <f>CONCATENATE(Revisión_Avance_Periodo!$D46,";",Revisión_Avance_Periodo!$F46,";",Revisión_Avance_Periodo!$L46)</f>
        <v>#REF!</v>
      </c>
      <c r="C46" s="435" t="e">
        <f t="shared" si="0"/>
        <v>#REF!</v>
      </c>
      <c r="D46" s="114" t="e">
        <f>VLOOKUP($A46,#REF!,3,FALSE)</f>
        <v>#REF!</v>
      </c>
      <c r="E46" s="436" t="e">
        <f>VLOOKUP($A46,#REF!,4,FALSE)</f>
        <v>#REF!</v>
      </c>
      <c r="F46" s="102" t="e">
        <f>VLOOKUP($A46,#REF!,5,FALSE)</f>
        <v>#REF!</v>
      </c>
      <c r="G46" s="93" t="e">
        <f>VLOOKUP($A46,#REF!,8,FALSE)</f>
        <v>#REF!</v>
      </c>
      <c r="H46" s="93" t="e">
        <f>VLOOKUP($A46,#REF!,7,FALSE)</f>
        <v>#REF!</v>
      </c>
      <c r="I46" s="438" t="e">
        <f>VLOOKUP($A46,#REF!,10,FALSE)</f>
        <v>#REF!</v>
      </c>
      <c r="J46" s="93" t="e">
        <f>VLOOKUP($A46,#REF!,11,FALSE)</f>
        <v>#REF!</v>
      </c>
      <c r="K46" s="114" t="e">
        <f>VLOOKUP($A46,#REF!,12,FALSE)</f>
        <v>#REF!</v>
      </c>
      <c r="L46" s="93" t="e">
        <f>VLOOKUP($A46,#REF!,13,FALSE)</f>
        <v>#REF!</v>
      </c>
      <c r="M46" s="438" t="e">
        <f>VLOOKUP($A46,#REF!,14,FALSE)</f>
        <v>#REF!</v>
      </c>
      <c r="N46" s="102" t="e">
        <f>VLOOKUP($A46,#REF!,15,FALSE)</f>
        <v>#REF!</v>
      </c>
      <c r="O46" s="102" t="e">
        <f>VLOOKUP($A46,#REF!,18,FALSE)</f>
        <v>#REF!</v>
      </c>
      <c r="P46" s="93" t="e">
        <f>VLOOKUP($A46,#REF!,41,FALSE)</f>
        <v>#REF!</v>
      </c>
      <c r="Q46" s="115" t="e">
        <f>VLOOKUP(Revisión_Avance_Periodo!$L46,#REF!,30,FALSE)</f>
        <v>#REF!</v>
      </c>
      <c r="R46" s="116">
        <v>2019</v>
      </c>
      <c r="S46" s="196">
        <v>43738</v>
      </c>
      <c r="T46" s="116" t="s">
        <v>76</v>
      </c>
      <c r="U46" s="440" t="e">
        <f>INDEX(#REF!,MATCH(Revisión_Avance_Periodo!$L46,#REF!,0),MATCH(Revisión_Avance_Periodo!$T46,#REF!,0))</f>
        <v>#REF!</v>
      </c>
      <c r="V46" s="440" t="e">
        <f>INDEX(#REF!,MATCH(Revisión_Avance_Periodo!$L46,#REF!,0),MATCH(Revisión_Avance_Periodo!$T46,#REF!,0))</f>
        <v>#REF!</v>
      </c>
      <c r="W46" s="131" t="e">
        <f>V46/U46</f>
        <v>#REF!</v>
      </c>
      <c r="X46" s="116" t="e">
        <f>VLOOKUP(W46,Tabla_Estado_Meta_OAP_2019[#All],3,TRUE)</f>
        <v>#REF!</v>
      </c>
      <c r="Y46" s="164" t="e">
        <f>SUBTOTAL(9,$U$38:$U46)</f>
        <v>#REF!</v>
      </c>
      <c r="Z46" s="158" t="e">
        <f>SUBTOTAL(9,$V$38:$V46)</f>
        <v>#REF!</v>
      </c>
      <c r="AA46" s="159">
        <f>IFERROR(+Revisión_Avance_Periodo!$Z46/Revisión_Avance_Periodo!$Y46,0)</f>
        <v>0</v>
      </c>
      <c r="AB46" s="126"/>
      <c r="AC46" s="127"/>
      <c r="AD46" s="125"/>
      <c r="AE46" s="125"/>
      <c r="AF46" s="128"/>
      <c r="AG46" s="129"/>
      <c r="AH46" s="164" t="e">
        <f>SUBTOTAL(9,$U$38:$U46)</f>
        <v>#REF!</v>
      </c>
      <c r="AI46" s="158" t="e">
        <f>SUBTOTAL(9,$V$38:$V46)</f>
        <v>#REF!</v>
      </c>
      <c r="AJ46" s="159">
        <f>IFERROR(+Revisión_Avance_Periodo!$Z46/Revisión_Avance_Periodo!$Y46,0)</f>
        <v>0</v>
      </c>
      <c r="AK46" s="126"/>
      <c r="AL46" s="127"/>
      <c r="AM46" s="125"/>
      <c r="AN46" s="125"/>
      <c r="AO46" s="128"/>
      <c r="AP46" s="129"/>
    </row>
    <row r="47" spans="1:42" x14ac:dyDescent="0.25">
      <c r="A47" s="97">
        <v>4</v>
      </c>
      <c r="B47" s="435" t="e">
        <f>CONCATENATE(Revisión_Avance_Periodo!$D47,";",Revisión_Avance_Periodo!$F47,";",Revisión_Avance_Periodo!$L47)</f>
        <v>#REF!</v>
      </c>
      <c r="C47" s="435" t="e">
        <f t="shared" si="0"/>
        <v>#REF!</v>
      </c>
      <c r="D47" s="123" t="e">
        <f>VLOOKUP($A47,#REF!,3,FALSE)</f>
        <v>#REF!</v>
      </c>
      <c r="E47" s="436" t="e">
        <f>VLOOKUP($A47,#REF!,4,FALSE)</f>
        <v>#REF!</v>
      </c>
      <c r="F47" s="103" t="e">
        <f>VLOOKUP($A47,#REF!,5,FALSE)</f>
        <v>#REF!</v>
      </c>
      <c r="G47" s="98" t="e">
        <f>VLOOKUP($A47,#REF!,8,FALSE)</f>
        <v>#REF!</v>
      </c>
      <c r="H47" s="93" t="e">
        <f>VLOOKUP($A47,#REF!,7,FALSE)</f>
        <v>#REF!</v>
      </c>
      <c r="I47" s="438" t="e">
        <f>VLOOKUP($A47,#REF!,10,FALSE)</f>
        <v>#REF!</v>
      </c>
      <c r="J47" s="98" t="e">
        <f>VLOOKUP($A47,#REF!,11,FALSE)</f>
        <v>#REF!</v>
      </c>
      <c r="K47" s="114" t="e">
        <f>VLOOKUP($A47,#REF!,12,FALSE)</f>
        <v>#REF!</v>
      </c>
      <c r="L47" s="98" t="e">
        <f>VLOOKUP($A47,#REF!,13,FALSE)</f>
        <v>#REF!</v>
      </c>
      <c r="M47" s="438" t="e">
        <f>VLOOKUP($A47,#REF!,14,FALSE)</f>
        <v>#REF!</v>
      </c>
      <c r="N47" s="103" t="e">
        <f>VLOOKUP($A47,#REF!,15,FALSE)</f>
        <v>#REF!</v>
      </c>
      <c r="O47" s="103" t="e">
        <f>VLOOKUP($A47,#REF!,18,FALSE)</f>
        <v>#REF!</v>
      </c>
      <c r="P47" s="93" t="e">
        <f>VLOOKUP($A47,#REF!,41,FALSE)</f>
        <v>#REF!</v>
      </c>
      <c r="Q47" s="115" t="e">
        <f>VLOOKUP(Revisión_Avance_Periodo!$L47,#REF!,30,FALSE)</f>
        <v>#REF!</v>
      </c>
      <c r="R47" s="116">
        <v>2019</v>
      </c>
      <c r="S47" s="196">
        <v>43768</v>
      </c>
      <c r="T47" s="124" t="s">
        <v>77</v>
      </c>
      <c r="U47" s="440" t="e">
        <f>INDEX(#REF!,MATCH(Revisión_Avance_Periodo!$L47,#REF!,0),MATCH(Revisión_Avance_Periodo!$T47,#REF!,0))</f>
        <v>#REF!</v>
      </c>
      <c r="V47" s="440" t="e">
        <f>INDEX(#REF!,MATCH(Revisión_Avance_Periodo!$L47,#REF!,0),MATCH(Revisión_Avance_Periodo!$T47,#REF!,0))</f>
        <v>#REF!</v>
      </c>
      <c r="W47" s="118">
        <f>IFERROR((V47/U47),0)</f>
        <v>0</v>
      </c>
      <c r="X47" s="124" t="str">
        <f>VLOOKUP(W47,Tabla_Estado_Meta_OAP_2019[#All],3,TRUE)</f>
        <v>Por Ejecutar</v>
      </c>
      <c r="Y47" s="164" t="e">
        <f>SUBTOTAL(9,$U$38:$U47)</f>
        <v>#REF!</v>
      </c>
      <c r="Z47" s="158" t="e">
        <f>SUBTOTAL(9,$V$38:$V47)</f>
        <v>#REF!</v>
      </c>
      <c r="AA47" s="159">
        <f>IFERROR(+Revisión_Avance_Periodo!$Z47/Revisión_Avance_Periodo!$Y47,0)</f>
        <v>0</v>
      </c>
      <c r="AB47" s="126"/>
      <c r="AC47" s="127"/>
      <c r="AD47" s="125"/>
      <c r="AE47" s="125"/>
      <c r="AF47" s="128"/>
      <c r="AG47" s="129"/>
      <c r="AH47" s="164" t="e">
        <f>SUBTOTAL(9,$U$38:$U47)</f>
        <v>#REF!</v>
      </c>
      <c r="AI47" s="158" t="e">
        <f>SUBTOTAL(9,$V$38:$V47)</f>
        <v>#REF!</v>
      </c>
      <c r="AJ47" s="159">
        <f>IFERROR(+Revisión_Avance_Periodo!$Z47/Revisión_Avance_Periodo!$Y47,0)</f>
        <v>0</v>
      </c>
      <c r="AK47" s="126"/>
      <c r="AL47" s="127"/>
      <c r="AM47" s="125"/>
      <c r="AN47" s="125"/>
      <c r="AO47" s="128"/>
      <c r="AP47" s="129"/>
    </row>
    <row r="48" spans="1:42" x14ac:dyDescent="0.25">
      <c r="A48" s="92">
        <v>4</v>
      </c>
      <c r="B48" s="435" t="e">
        <f>CONCATENATE(Revisión_Avance_Periodo!$D48,";",Revisión_Avance_Periodo!$F48,";",Revisión_Avance_Periodo!$L48)</f>
        <v>#REF!</v>
      </c>
      <c r="C48" s="435" t="e">
        <f t="shared" si="0"/>
        <v>#REF!</v>
      </c>
      <c r="D48" s="114" t="e">
        <f>VLOOKUP($A48,#REF!,3,FALSE)</f>
        <v>#REF!</v>
      </c>
      <c r="E48" s="436" t="e">
        <f>VLOOKUP($A48,#REF!,4,FALSE)</f>
        <v>#REF!</v>
      </c>
      <c r="F48" s="102" t="e">
        <f>VLOOKUP($A48,#REF!,5,FALSE)</f>
        <v>#REF!</v>
      </c>
      <c r="G48" s="93" t="e">
        <f>VLOOKUP($A48,#REF!,8,FALSE)</f>
        <v>#REF!</v>
      </c>
      <c r="H48" s="93" t="e">
        <f>VLOOKUP($A48,#REF!,7,FALSE)</f>
        <v>#REF!</v>
      </c>
      <c r="I48" s="438" t="e">
        <f>VLOOKUP($A48,#REF!,10,FALSE)</f>
        <v>#REF!</v>
      </c>
      <c r="J48" s="93" t="e">
        <f>VLOOKUP($A48,#REF!,11,FALSE)</f>
        <v>#REF!</v>
      </c>
      <c r="K48" s="114" t="e">
        <f>VLOOKUP($A48,#REF!,12,FALSE)</f>
        <v>#REF!</v>
      </c>
      <c r="L48" s="93" t="e">
        <f>VLOOKUP($A48,#REF!,13,FALSE)</f>
        <v>#REF!</v>
      </c>
      <c r="M48" s="438" t="e">
        <f>VLOOKUP($A48,#REF!,14,FALSE)</f>
        <v>#REF!</v>
      </c>
      <c r="N48" s="102" t="e">
        <f>VLOOKUP($A48,#REF!,15,FALSE)</f>
        <v>#REF!</v>
      </c>
      <c r="O48" s="102" t="e">
        <f>VLOOKUP($A48,#REF!,18,FALSE)</f>
        <v>#REF!</v>
      </c>
      <c r="P48" s="93" t="e">
        <f>VLOOKUP($A48,#REF!,41,FALSE)</f>
        <v>#REF!</v>
      </c>
      <c r="Q48" s="115" t="e">
        <f>VLOOKUP(Revisión_Avance_Periodo!$L48,#REF!,30,FALSE)</f>
        <v>#REF!</v>
      </c>
      <c r="R48" s="116">
        <v>2019</v>
      </c>
      <c r="S48" s="196">
        <v>43799</v>
      </c>
      <c r="T48" s="116" t="s">
        <v>78</v>
      </c>
      <c r="U48" s="440" t="e">
        <f>INDEX(#REF!,MATCH(Revisión_Avance_Periodo!$L48,#REF!,0),MATCH(Revisión_Avance_Periodo!$T48,#REF!,0))</f>
        <v>#REF!</v>
      </c>
      <c r="V48" s="440" t="e">
        <f>INDEX(#REF!,MATCH(Revisión_Avance_Periodo!$L48,#REF!,0),MATCH(Revisión_Avance_Periodo!$T48,#REF!,0))</f>
        <v>#REF!</v>
      </c>
      <c r="W48" s="118">
        <f>IFERROR((V48/U48),0)</f>
        <v>0</v>
      </c>
      <c r="X48" s="116" t="str">
        <f>VLOOKUP(W48,Tabla_Estado_Meta_OAP_2019[#All],3,TRUE)</f>
        <v>Por Ejecutar</v>
      </c>
      <c r="Y48" s="164" t="e">
        <f>SUBTOTAL(9,$U$38:$U48)</f>
        <v>#REF!</v>
      </c>
      <c r="Z48" s="158" t="e">
        <f>SUBTOTAL(9,$V$38:$V48)</f>
        <v>#REF!</v>
      </c>
      <c r="AA48" s="159">
        <f>IFERROR(+Revisión_Avance_Periodo!$Z48/Revisión_Avance_Periodo!$Y48,0)</f>
        <v>0</v>
      </c>
      <c r="AB48" s="126"/>
      <c r="AC48" s="127"/>
      <c r="AD48" s="125"/>
      <c r="AE48" s="125"/>
      <c r="AF48" s="128"/>
      <c r="AG48" s="129"/>
      <c r="AH48" s="164" t="e">
        <f>SUBTOTAL(9,$U$38:$U48)</f>
        <v>#REF!</v>
      </c>
      <c r="AI48" s="158" t="e">
        <f>SUBTOTAL(9,$V$38:$V48)</f>
        <v>#REF!</v>
      </c>
      <c r="AJ48" s="159">
        <f>IFERROR(+Revisión_Avance_Periodo!$Z48/Revisión_Avance_Periodo!$Y48,0)</f>
        <v>0</v>
      </c>
      <c r="AK48" s="126"/>
      <c r="AL48" s="127"/>
      <c r="AM48" s="125"/>
      <c r="AN48" s="125"/>
      <c r="AO48" s="128"/>
      <c r="AP48" s="129"/>
    </row>
    <row r="49" spans="1:42" ht="15.75" thickBot="1" x14ac:dyDescent="0.3">
      <c r="A49" s="97">
        <v>4</v>
      </c>
      <c r="B49" s="435" t="e">
        <f>CONCATENATE(Revisión_Avance_Periodo!$D49,";",Revisión_Avance_Periodo!$F49,";",Revisión_Avance_Periodo!$L49)</f>
        <v>#REF!</v>
      </c>
      <c r="C49" s="435" t="e">
        <f t="shared" si="0"/>
        <v>#REF!</v>
      </c>
      <c r="D49" s="123" t="e">
        <f>VLOOKUP($A49,#REF!,3,FALSE)</f>
        <v>#REF!</v>
      </c>
      <c r="E49" s="436" t="e">
        <f>VLOOKUP($A49,#REF!,4,FALSE)</f>
        <v>#REF!</v>
      </c>
      <c r="F49" s="103" t="e">
        <f>VLOOKUP($A49,#REF!,5,FALSE)</f>
        <v>#REF!</v>
      </c>
      <c r="G49" s="98" t="e">
        <f>VLOOKUP($A49,#REF!,8,FALSE)</f>
        <v>#REF!</v>
      </c>
      <c r="H49" s="93" t="e">
        <f>VLOOKUP($A49,#REF!,7,FALSE)</f>
        <v>#REF!</v>
      </c>
      <c r="I49" s="438" t="e">
        <f>VLOOKUP($A49,#REF!,10,FALSE)</f>
        <v>#REF!</v>
      </c>
      <c r="J49" s="98" t="e">
        <f>VLOOKUP($A49,#REF!,11,FALSE)</f>
        <v>#REF!</v>
      </c>
      <c r="K49" s="114" t="e">
        <f>VLOOKUP($A49,#REF!,12,FALSE)</f>
        <v>#REF!</v>
      </c>
      <c r="L49" s="98" t="e">
        <f>VLOOKUP($A49,#REF!,13,FALSE)</f>
        <v>#REF!</v>
      </c>
      <c r="M49" s="438" t="e">
        <f>VLOOKUP($A49,#REF!,14,FALSE)</f>
        <v>#REF!</v>
      </c>
      <c r="N49" s="103" t="e">
        <f>VLOOKUP($A49,#REF!,15,FALSE)</f>
        <v>#REF!</v>
      </c>
      <c r="O49" s="103" t="e">
        <f>VLOOKUP($A49,#REF!,18,FALSE)</f>
        <v>#REF!</v>
      </c>
      <c r="P49" s="93" t="e">
        <f>VLOOKUP($A49,#REF!,41,FALSE)</f>
        <v>#REF!</v>
      </c>
      <c r="Q49" s="115" t="e">
        <f>VLOOKUP(Revisión_Avance_Periodo!$L49,#REF!,30,FALSE)</f>
        <v>#REF!</v>
      </c>
      <c r="R49" s="116">
        <v>2019</v>
      </c>
      <c r="S49" s="196">
        <v>43829</v>
      </c>
      <c r="T49" s="124" t="s">
        <v>79</v>
      </c>
      <c r="U49" s="440" t="e">
        <f>INDEX(#REF!,MATCH(Revisión_Avance_Periodo!$L49,#REF!,0),MATCH(Revisión_Avance_Periodo!$T49,#REF!,0))</f>
        <v>#REF!</v>
      </c>
      <c r="V49" s="440" t="e">
        <f>INDEX(#REF!,MATCH(Revisión_Avance_Periodo!$L49,#REF!,0),MATCH(Revisión_Avance_Periodo!$T49,#REF!,0))</f>
        <v>#REF!</v>
      </c>
      <c r="W49" s="118">
        <f>IFERROR((V49/U49),0)</f>
        <v>0</v>
      </c>
      <c r="X49" s="124" t="str">
        <f>VLOOKUP(W49,Tabla_Estado_Meta_OAP_2019[#All],3,TRUE)</f>
        <v>Por Ejecutar</v>
      </c>
      <c r="Y49" s="164" t="e">
        <f>SUBTOTAL(9,$U$38:$U49)</f>
        <v>#REF!</v>
      </c>
      <c r="Z49" s="158" t="e">
        <f>SUBTOTAL(9,$V$38:$V49)</f>
        <v>#REF!</v>
      </c>
      <c r="AA49" s="159">
        <f>IFERROR(+Revisión_Avance_Periodo!$Z49/Revisión_Avance_Periodo!$Y49,0)</f>
        <v>0</v>
      </c>
      <c r="AB49" s="126"/>
      <c r="AC49" s="127"/>
      <c r="AD49" s="125"/>
      <c r="AE49" s="125"/>
      <c r="AF49" s="128"/>
      <c r="AG49" s="129"/>
      <c r="AH49" s="164" t="e">
        <f>SUBTOTAL(9,$U$38:$U49)</f>
        <v>#REF!</v>
      </c>
      <c r="AI49" s="158" t="e">
        <f>SUBTOTAL(9,$V$38:$V49)</f>
        <v>#REF!</v>
      </c>
      <c r="AJ49" s="159">
        <f>IFERROR(+Revisión_Avance_Periodo!$Z49/Revisión_Avance_Periodo!$Y49,0)</f>
        <v>0</v>
      </c>
      <c r="AK49" s="126"/>
      <c r="AL49" s="127"/>
      <c r="AM49" s="125"/>
      <c r="AN49" s="125"/>
      <c r="AO49" s="128"/>
      <c r="AP49" s="129"/>
    </row>
    <row r="50" spans="1:42" x14ac:dyDescent="0.25">
      <c r="A50" s="92">
        <v>5</v>
      </c>
      <c r="B50" s="435" t="e">
        <f>CONCATENATE(Revisión_Avance_Periodo!$D50,";",Revisión_Avance_Periodo!$F50,";",Revisión_Avance_Periodo!$L50)</f>
        <v>#REF!</v>
      </c>
      <c r="C50" s="435" t="e">
        <f t="shared" si="0"/>
        <v>#REF!</v>
      </c>
      <c r="D50" s="114" t="e">
        <f>VLOOKUP($A50,#REF!,3,FALSE)</f>
        <v>#REF!</v>
      </c>
      <c r="E50" s="436" t="e">
        <f>VLOOKUP($A50,#REF!,4,FALSE)</f>
        <v>#REF!</v>
      </c>
      <c r="F50" s="102" t="e">
        <f>VLOOKUP($A50,#REF!,5,FALSE)</f>
        <v>#REF!</v>
      </c>
      <c r="G50" s="93" t="e">
        <f>VLOOKUP($A50,#REF!,8,FALSE)</f>
        <v>#REF!</v>
      </c>
      <c r="H50" s="93" t="e">
        <f>VLOOKUP($A50,#REF!,7,FALSE)</f>
        <v>#REF!</v>
      </c>
      <c r="I50" s="438" t="e">
        <f>VLOOKUP($A50,#REF!,10,FALSE)</f>
        <v>#REF!</v>
      </c>
      <c r="J50" s="93" t="e">
        <f>VLOOKUP($A50,#REF!,11,FALSE)</f>
        <v>#REF!</v>
      </c>
      <c r="K50" s="114" t="e">
        <f>VLOOKUP($A50,#REF!,12,FALSE)</f>
        <v>#REF!</v>
      </c>
      <c r="L50" s="93" t="e">
        <f>VLOOKUP($A50,#REF!,13,FALSE)</f>
        <v>#REF!</v>
      </c>
      <c r="M50" s="438" t="e">
        <f>VLOOKUP($A50,#REF!,14,FALSE)</f>
        <v>#REF!</v>
      </c>
      <c r="N50" s="102" t="e">
        <f>VLOOKUP($A50,#REF!,15,FALSE)</f>
        <v>#REF!</v>
      </c>
      <c r="O50" s="102" t="e">
        <f>VLOOKUP($A50,#REF!,18,FALSE)</f>
        <v>#REF!</v>
      </c>
      <c r="P50" s="93" t="e">
        <f>VLOOKUP($A50,#REF!,41,FALSE)</f>
        <v>#REF!</v>
      </c>
      <c r="Q50" s="115" t="e">
        <f>VLOOKUP(Revisión_Avance_Periodo!$L50,#REF!,30,FALSE)</f>
        <v>#REF!</v>
      </c>
      <c r="R50" s="116">
        <v>2019</v>
      </c>
      <c r="S50" s="196">
        <v>43495</v>
      </c>
      <c r="T50" s="116" t="s">
        <v>68</v>
      </c>
      <c r="U50" s="440" t="e">
        <f>INDEX(#REF!,MATCH(Revisión_Avance_Periodo!$L50,#REF!,0),MATCH(Revisión_Avance_Periodo!$T50,#REF!,0))</f>
        <v>#REF!</v>
      </c>
      <c r="V50" s="440" t="e">
        <f>INDEX(#REF!,MATCH(Revisión_Avance_Periodo!$L50,#REF!,0),MATCH(Revisión_Avance_Periodo!$T50,#REF!,0))</f>
        <v>#REF!</v>
      </c>
      <c r="W50" s="131" t="e">
        <f>V50/U50</f>
        <v>#REF!</v>
      </c>
      <c r="X50" s="116" t="e">
        <f>VLOOKUP(W50,Tabla_Estado_Meta_OAP_2019[#All],3,TRUE)</f>
        <v>#REF!</v>
      </c>
      <c r="Y50" s="163" t="e">
        <f>SUBTOTAL(9,$U$50:$U50)</f>
        <v>#REF!</v>
      </c>
      <c r="Z50" s="161" t="e">
        <f>SUBTOTAL(9,$V$50:$V50)</f>
        <v>#REF!</v>
      </c>
      <c r="AA50" s="162">
        <f>IFERROR(+Revisión_Avance_Periodo!$Z50/Revisión_Avance_Periodo!$Y50,0)</f>
        <v>0</v>
      </c>
      <c r="AB50" s="133" t="e">
        <f>SUBTOTAL(9,U50:U61)</f>
        <v>#REF!</v>
      </c>
      <c r="AC50" s="134" t="e">
        <f>SUBTOTAL(9,V50:V61)</f>
        <v>#REF!</v>
      </c>
      <c r="AD50" s="119" t="e">
        <f>+AC50/AB50</f>
        <v>#REF!</v>
      </c>
      <c r="AE50" s="119" t="e">
        <f>100%-Revisión_Avance_Periodo!$AD50</f>
        <v>#REF!</v>
      </c>
      <c r="AF50" s="121" t="e">
        <f>VLOOKUP(AD50,Tabla_Estado_Meta_OAP_2019[],3,TRUE)</f>
        <v>#REF!</v>
      </c>
      <c r="AG50" s="122" t="e">
        <f>Revisión_Avance_Periodo!$AD50*Revisión_Avance_Periodo!$Q50</f>
        <v>#REF!</v>
      </c>
      <c r="AH50" s="163" t="e">
        <f>SUBTOTAL(9,$U$50:$U50)</f>
        <v>#REF!</v>
      </c>
      <c r="AI50" s="161" t="e">
        <f>SUBTOTAL(9,$V$50:$V50)</f>
        <v>#REF!</v>
      </c>
      <c r="AJ50" s="162">
        <f>IFERROR(+Revisión_Avance_Periodo!$Z50/Revisión_Avance_Periodo!$Y50,0)</f>
        <v>0</v>
      </c>
      <c r="AK50" s="133" t="e">
        <f>SUBTOTAL(9,AD50:AD61)</f>
        <v>#REF!</v>
      </c>
      <c r="AL50" s="134" t="e">
        <f>SUBTOTAL(9,AE50:AE61)</f>
        <v>#REF!</v>
      </c>
      <c r="AM50" s="119" t="e">
        <f>+AL50/AK50</f>
        <v>#REF!</v>
      </c>
      <c r="AN50" s="119" t="e">
        <f>100%-Revisión_Avance_Periodo!$AD50</f>
        <v>#REF!</v>
      </c>
      <c r="AO50" s="121" t="e">
        <f>VLOOKUP(AM50,Tabla_Estado_Meta_OAP_2019[],3,TRUE)</f>
        <v>#REF!</v>
      </c>
      <c r="AP50" s="122" t="e">
        <f>Revisión_Avance_Periodo!$AD50*Revisión_Avance_Periodo!$Q50</f>
        <v>#REF!</v>
      </c>
    </row>
    <row r="51" spans="1:42" x14ac:dyDescent="0.25">
      <c r="A51" s="97">
        <v>5</v>
      </c>
      <c r="B51" s="435" t="e">
        <f>CONCATENATE(Revisión_Avance_Periodo!$D51,";",Revisión_Avance_Periodo!$F51,";",Revisión_Avance_Periodo!$L51)</f>
        <v>#REF!</v>
      </c>
      <c r="C51" s="435" t="e">
        <f t="shared" si="0"/>
        <v>#REF!</v>
      </c>
      <c r="D51" s="123" t="e">
        <f>VLOOKUP($A51,#REF!,3,FALSE)</f>
        <v>#REF!</v>
      </c>
      <c r="E51" s="436" t="e">
        <f>VLOOKUP($A51,#REF!,4,FALSE)</f>
        <v>#REF!</v>
      </c>
      <c r="F51" s="103" t="e">
        <f>VLOOKUP($A51,#REF!,5,FALSE)</f>
        <v>#REF!</v>
      </c>
      <c r="G51" s="98" t="e">
        <f>VLOOKUP($A51,#REF!,8,FALSE)</f>
        <v>#REF!</v>
      </c>
      <c r="H51" s="93" t="e">
        <f>VLOOKUP($A51,#REF!,7,FALSE)</f>
        <v>#REF!</v>
      </c>
      <c r="I51" s="438" t="e">
        <f>VLOOKUP($A51,#REF!,10,FALSE)</f>
        <v>#REF!</v>
      </c>
      <c r="J51" s="98" t="e">
        <f>VLOOKUP($A51,#REF!,11,FALSE)</f>
        <v>#REF!</v>
      </c>
      <c r="K51" s="114" t="e">
        <f>VLOOKUP($A51,#REF!,12,FALSE)</f>
        <v>#REF!</v>
      </c>
      <c r="L51" s="98" t="e">
        <f>VLOOKUP($A51,#REF!,13,FALSE)</f>
        <v>#REF!</v>
      </c>
      <c r="M51" s="438" t="e">
        <f>VLOOKUP($A51,#REF!,14,FALSE)</f>
        <v>#REF!</v>
      </c>
      <c r="N51" s="103" t="e">
        <f>VLOOKUP($A51,#REF!,15,FALSE)</f>
        <v>#REF!</v>
      </c>
      <c r="O51" s="103" t="e">
        <f>VLOOKUP($A51,#REF!,18,FALSE)</f>
        <v>#REF!</v>
      </c>
      <c r="P51" s="93" t="e">
        <f>VLOOKUP($A51,#REF!,41,FALSE)</f>
        <v>#REF!</v>
      </c>
      <c r="Q51" s="115" t="e">
        <f>VLOOKUP(Revisión_Avance_Periodo!$L51,#REF!,30,FALSE)</f>
        <v>#REF!</v>
      </c>
      <c r="R51" s="116">
        <v>2019</v>
      </c>
      <c r="S51" s="196">
        <v>43524</v>
      </c>
      <c r="T51" s="124" t="s">
        <v>69</v>
      </c>
      <c r="U51" s="440" t="e">
        <f>INDEX(#REF!,MATCH(Revisión_Avance_Periodo!$L51,#REF!,0),MATCH(Revisión_Avance_Periodo!$T51,#REF!,0))</f>
        <v>#REF!</v>
      </c>
      <c r="V51" s="440" t="e">
        <f>INDEX(#REF!,MATCH(Revisión_Avance_Periodo!$L51,#REF!,0),MATCH(Revisión_Avance_Periodo!$T51,#REF!,0))</f>
        <v>#REF!</v>
      </c>
      <c r="W51" s="130" t="e">
        <f>V51/U51</f>
        <v>#REF!</v>
      </c>
      <c r="X51" s="124" t="e">
        <f>VLOOKUP(W51,Tabla_Estado_Meta_OAP_2019[#All],3,TRUE)</f>
        <v>#REF!</v>
      </c>
      <c r="Y51" s="164" t="e">
        <f>SUBTOTAL(9,$U$50:$U51)</f>
        <v>#REF!</v>
      </c>
      <c r="Z51" s="158" t="e">
        <f>SUBTOTAL(9,$V$50:$V51)</f>
        <v>#REF!</v>
      </c>
      <c r="AA51" s="159">
        <f>IFERROR(+Revisión_Avance_Periodo!$Z51/Revisión_Avance_Periodo!$Y51,0)</f>
        <v>0</v>
      </c>
      <c r="AB51" s="126"/>
      <c r="AC51" s="127"/>
      <c r="AD51" s="125"/>
      <c r="AE51" s="125"/>
      <c r="AF51" s="128"/>
      <c r="AG51" s="129"/>
      <c r="AH51" s="164" t="e">
        <f>SUBTOTAL(9,$U$50:$U51)</f>
        <v>#REF!</v>
      </c>
      <c r="AI51" s="158" t="e">
        <f>SUBTOTAL(9,$V$50:$V51)</f>
        <v>#REF!</v>
      </c>
      <c r="AJ51" s="159">
        <f>IFERROR(+Revisión_Avance_Periodo!$Z51/Revisión_Avance_Periodo!$Y51,0)</f>
        <v>0</v>
      </c>
      <c r="AK51" s="126"/>
      <c r="AL51" s="127"/>
      <c r="AM51" s="125"/>
      <c r="AN51" s="125"/>
      <c r="AO51" s="128"/>
      <c r="AP51" s="129"/>
    </row>
    <row r="52" spans="1:42" x14ac:dyDescent="0.25">
      <c r="A52" s="92">
        <v>5</v>
      </c>
      <c r="B52" s="435" t="e">
        <f>CONCATENATE(Revisión_Avance_Periodo!$D52,";",Revisión_Avance_Periodo!$F52,";",Revisión_Avance_Periodo!$L52)</f>
        <v>#REF!</v>
      </c>
      <c r="C52" s="435" t="e">
        <f t="shared" si="0"/>
        <v>#REF!</v>
      </c>
      <c r="D52" s="114" t="e">
        <f>VLOOKUP($A52,#REF!,3,FALSE)</f>
        <v>#REF!</v>
      </c>
      <c r="E52" s="436" t="e">
        <f>VLOOKUP($A52,#REF!,4,FALSE)</f>
        <v>#REF!</v>
      </c>
      <c r="F52" s="102" t="e">
        <f>VLOOKUP($A52,#REF!,5,FALSE)</f>
        <v>#REF!</v>
      </c>
      <c r="G52" s="93" t="e">
        <f>VLOOKUP($A52,#REF!,8,FALSE)</f>
        <v>#REF!</v>
      </c>
      <c r="H52" s="93" t="e">
        <f>VLOOKUP($A52,#REF!,7,FALSE)</f>
        <v>#REF!</v>
      </c>
      <c r="I52" s="438" t="e">
        <f>VLOOKUP($A52,#REF!,10,FALSE)</f>
        <v>#REF!</v>
      </c>
      <c r="J52" s="93" t="e">
        <f>VLOOKUP($A52,#REF!,11,FALSE)</f>
        <v>#REF!</v>
      </c>
      <c r="K52" s="114" t="e">
        <f>VLOOKUP($A52,#REF!,12,FALSE)</f>
        <v>#REF!</v>
      </c>
      <c r="L52" s="93" t="e">
        <f>VLOOKUP($A52,#REF!,13,FALSE)</f>
        <v>#REF!</v>
      </c>
      <c r="M52" s="438" t="e">
        <f>VLOOKUP($A52,#REF!,14,FALSE)</f>
        <v>#REF!</v>
      </c>
      <c r="N52" s="102" t="e">
        <f>VLOOKUP($A52,#REF!,15,FALSE)</f>
        <v>#REF!</v>
      </c>
      <c r="O52" s="102" t="e">
        <f>VLOOKUP($A52,#REF!,18,FALSE)</f>
        <v>#REF!</v>
      </c>
      <c r="P52" s="93" t="e">
        <f>VLOOKUP($A52,#REF!,41,FALSE)</f>
        <v>#REF!</v>
      </c>
      <c r="Q52" s="115" t="e">
        <f>VLOOKUP(Revisión_Avance_Periodo!$L52,#REF!,30,FALSE)</f>
        <v>#REF!</v>
      </c>
      <c r="R52" s="116">
        <v>2019</v>
      </c>
      <c r="S52" s="196">
        <v>43554</v>
      </c>
      <c r="T52" s="116" t="s">
        <v>70</v>
      </c>
      <c r="U52" s="440" t="e">
        <f>INDEX(#REF!,MATCH(Revisión_Avance_Periodo!$L52,#REF!,0),MATCH(Revisión_Avance_Periodo!$T52,#REF!,0))</f>
        <v>#REF!</v>
      </c>
      <c r="V52" s="440" t="e">
        <f>INDEX(#REF!,MATCH(Revisión_Avance_Periodo!$L52,#REF!,0),MATCH(Revisión_Avance_Periodo!$T52,#REF!,0))</f>
        <v>#REF!</v>
      </c>
      <c r="W52" s="118">
        <f>IFERROR((V52/U52),0)</f>
        <v>0</v>
      </c>
      <c r="X52" s="116" t="str">
        <f>VLOOKUP(W52,Tabla_Estado_Meta_OAP_2019[#All],3,TRUE)</f>
        <v>Por Ejecutar</v>
      </c>
      <c r="Y52" s="164" t="e">
        <f>SUBTOTAL(9,$U$50:$U52)</f>
        <v>#REF!</v>
      </c>
      <c r="Z52" s="158" t="e">
        <f>SUBTOTAL(9,$V$50:$V52)</f>
        <v>#REF!</v>
      </c>
      <c r="AA52" s="159">
        <f>IFERROR(+Revisión_Avance_Periodo!$Z52/Revisión_Avance_Periodo!$Y52,0)</f>
        <v>0</v>
      </c>
      <c r="AB52" s="126"/>
      <c r="AC52" s="127"/>
      <c r="AD52" s="125"/>
      <c r="AE52" s="125"/>
      <c r="AF52" s="128"/>
      <c r="AG52" s="129"/>
      <c r="AH52" s="164" t="e">
        <f>SUBTOTAL(9,$U$50:$U52)</f>
        <v>#REF!</v>
      </c>
      <c r="AI52" s="158" t="e">
        <f>SUBTOTAL(9,$V$50:$V52)</f>
        <v>#REF!</v>
      </c>
      <c r="AJ52" s="159">
        <f>IFERROR(+Revisión_Avance_Periodo!$Z52/Revisión_Avance_Periodo!$Y52,0)</f>
        <v>0</v>
      </c>
      <c r="AK52" s="126"/>
      <c r="AL52" s="127"/>
      <c r="AM52" s="125"/>
      <c r="AN52" s="125"/>
      <c r="AO52" s="128"/>
      <c r="AP52" s="129"/>
    </row>
    <row r="53" spans="1:42" x14ac:dyDescent="0.25">
      <c r="A53" s="97">
        <v>5</v>
      </c>
      <c r="B53" s="435" t="e">
        <f>CONCATENATE(Revisión_Avance_Periodo!$D53,";",Revisión_Avance_Periodo!$F53,";",Revisión_Avance_Periodo!$L53)</f>
        <v>#REF!</v>
      </c>
      <c r="C53" s="435" t="e">
        <f t="shared" si="0"/>
        <v>#REF!</v>
      </c>
      <c r="D53" s="123" t="e">
        <f>VLOOKUP($A53,#REF!,3,FALSE)</f>
        <v>#REF!</v>
      </c>
      <c r="E53" s="436" t="e">
        <f>VLOOKUP($A53,#REF!,4,FALSE)</f>
        <v>#REF!</v>
      </c>
      <c r="F53" s="103" t="e">
        <f>VLOOKUP($A53,#REF!,5,FALSE)</f>
        <v>#REF!</v>
      </c>
      <c r="G53" s="98" t="e">
        <f>VLOOKUP($A53,#REF!,8,FALSE)</f>
        <v>#REF!</v>
      </c>
      <c r="H53" s="93" t="e">
        <f>VLOOKUP($A53,#REF!,7,FALSE)</f>
        <v>#REF!</v>
      </c>
      <c r="I53" s="438" t="e">
        <f>VLOOKUP($A53,#REF!,10,FALSE)</f>
        <v>#REF!</v>
      </c>
      <c r="J53" s="98" t="e">
        <f>VLOOKUP($A53,#REF!,11,FALSE)</f>
        <v>#REF!</v>
      </c>
      <c r="K53" s="114" t="e">
        <f>VLOOKUP($A53,#REF!,12,FALSE)</f>
        <v>#REF!</v>
      </c>
      <c r="L53" s="98" t="e">
        <f>VLOOKUP($A53,#REF!,13,FALSE)</f>
        <v>#REF!</v>
      </c>
      <c r="M53" s="438" t="e">
        <f>VLOOKUP($A53,#REF!,14,FALSE)</f>
        <v>#REF!</v>
      </c>
      <c r="N53" s="103" t="e">
        <f>VLOOKUP($A53,#REF!,15,FALSE)</f>
        <v>#REF!</v>
      </c>
      <c r="O53" s="103" t="e">
        <f>VLOOKUP($A53,#REF!,18,FALSE)</f>
        <v>#REF!</v>
      </c>
      <c r="P53" s="93" t="e">
        <f>VLOOKUP($A53,#REF!,41,FALSE)</f>
        <v>#REF!</v>
      </c>
      <c r="Q53" s="115" t="e">
        <f>VLOOKUP(Revisión_Avance_Periodo!$L53,#REF!,30,FALSE)</f>
        <v>#REF!</v>
      </c>
      <c r="R53" s="116">
        <v>2019</v>
      </c>
      <c r="S53" s="196">
        <v>43585</v>
      </c>
      <c r="T53" s="124" t="s">
        <v>71</v>
      </c>
      <c r="U53" s="440" t="e">
        <f>INDEX(#REF!,MATCH(Revisión_Avance_Periodo!$L53,#REF!,0),MATCH(Revisión_Avance_Periodo!$T53,#REF!,0))</f>
        <v>#REF!</v>
      </c>
      <c r="V53" s="440" t="e">
        <f>INDEX(#REF!,MATCH(Revisión_Avance_Periodo!$L53,#REF!,0),MATCH(Revisión_Avance_Periodo!$T53,#REF!,0))</f>
        <v>#REF!</v>
      </c>
      <c r="W53" s="130" t="e">
        <f t="shared" ref="W53:W60" si="2">V53/U53</f>
        <v>#REF!</v>
      </c>
      <c r="X53" s="124" t="e">
        <f>VLOOKUP(W53,Tabla_Estado_Meta_OAP_2019[#All],3,TRUE)</f>
        <v>#REF!</v>
      </c>
      <c r="Y53" s="164" t="e">
        <f>SUBTOTAL(9,$U$50:$U53)</f>
        <v>#REF!</v>
      </c>
      <c r="Z53" s="158" t="e">
        <f>SUBTOTAL(9,$V$50:$V53)</f>
        <v>#REF!</v>
      </c>
      <c r="AA53" s="159">
        <f>IFERROR(+Revisión_Avance_Periodo!$Z53/Revisión_Avance_Periodo!$Y53,0)</f>
        <v>0</v>
      </c>
      <c r="AB53" s="126"/>
      <c r="AC53" s="127"/>
      <c r="AD53" s="125"/>
      <c r="AE53" s="125"/>
      <c r="AF53" s="128"/>
      <c r="AG53" s="129"/>
      <c r="AH53" s="164" t="e">
        <f>SUBTOTAL(9,$U$50:$U53)</f>
        <v>#REF!</v>
      </c>
      <c r="AI53" s="158" t="e">
        <f>SUBTOTAL(9,$V$50:$V53)</f>
        <v>#REF!</v>
      </c>
      <c r="AJ53" s="159">
        <f>IFERROR(+Revisión_Avance_Periodo!$Z53/Revisión_Avance_Periodo!$Y53,0)</f>
        <v>0</v>
      </c>
      <c r="AK53" s="126"/>
      <c r="AL53" s="127"/>
      <c r="AM53" s="125"/>
      <c r="AN53" s="125"/>
      <c r="AO53" s="128"/>
      <c r="AP53" s="129"/>
    </row>
    <row r="54" spans="1:42" x14ac:dyDescent="0.25">
      <c r="A54" s="92">
        <v>5</v>
      </c>
      <c r="B54" s="435" t="e">
        <f>CONCATENATE(Revisión_Avance_Periodo!$D54,";",Revisión_Avance_Periodo!$F54,";",Revisión_Avance_Periodo!$L54)</f>
        <v>#REF!</v>
      </c>
      <c r="C54" s="435" t="e">
        <f t="shared" si="0"/>
        <v>#REF!</v>
      </c>
      <c r="D54" s="114" t="e">
        <f>VLOOKUP($A54,#REF!,3,FALSE)</f>
        <v>#REF!</v>
      </c>
      <c r="E54" s="436" t="e">
        <f>VLOOKUP($A54,#REF!,4,FALSE)</f>
        <v>#REF!</v>
      </c>
      <c r="F54" s="102" t="e">
        <f>VLOOKUP($A54,#REF!,5,FALSE)</f>
        <v>#REF!</v>
      </c>
      <c r="G54" s="93" t="e">
        <f>VLOOKUP($A54,#REF!,8,FALSE)</f>
        <v>#REF!</v>
      </c>
      <c r="H54" s="93" t="e">
        <f>VLOOKUP($A54,#REF!,7,FALSE)</f>
        <v>#REF!</v>
      </c>
      <c r="I54" s="438" t="e">
        <f>VLOOKUP($A54,#REF!,10,FALSE)</f>
        <v>#REF!</v>
      </c>
      <c r="J54" s="93" t="e">
        <f>VLOOKUP($A54,#REF!,11,FALSE)</f>
        <v>#REF!</v>
      </c>
      <c r="K54" s="114" t="e">
        <f>VLOOKUP($A54,#REF!,12,FALSE)</f>
        <v>#REF!</v>
      </c>
      <c r="L54" s="93" t="e">
        <f>VLOOKUP($A54,#REF!,13,FALSE)</f>
        <v>#REF!</v>
      </c>
      <c r="M54" s="438" t="e">
        <f>VLOOKUP($A54,#REF!,14,FALSE)</f>
        <v>#REF!</v>
      </c>
      <c r="N54" s="102" t="e">
        <f>VLOOKUP($A54,#REF!,15,FALSE)</f>
        <v>#REF!</v>
      </c>
      <c r="O54" s="102" t="e">
        <f>VLOOKUP($A54,#REF!,18,FALSE)</f>
        <v>#REF!</v>
      </c>
      <c r="P54" s="93" t="e">
        <f>VLOOKUP($A54,#REF!,41,FALSE)</f>
        <v>#REF!</v>
      </c>
      <c r="Q54" s="115" t="e">
        <f>VLOOKUP(Revisión_Avance_Periodo!$L54,#REF!,30,FALSE)</f>
        <v>#REF!</v>
      </c>
      <c r="R54" s="116">
        <v>2019</v>
      </c>
      <c r="S54" s="196">
        <v>43615</v>
      </c>
      <c r="T54" s="116" t="s">
        <v>72</v>
      </c>
      <c r="U54" s="440" t="e">
        <f>INDEX(#REF!,MATCH(Revisión_Avance_Periodo!$L54,#REF!,0),MATCH(Revisión_Avance_Periodo!$T54,#REF!,0))</f>
        <v>#REF!</v>
      </c>
      <c r="V54" s="440" t="e">
        <f>INDEX(#REF!,MATCH(Revisión_Avance_Periodo!$L54,#REF!,0),MATCH(Revisión_Avance_Periodo!$T54,#REF!,0))</f>
        <v>#REF!</v>
      </c>
      <c r="W54" s="131" t="e">
        <f t="shared" si="2"/>
        <v>#REF!</v>
      </c>
      <c r="X54" s="116" t="e">
        <f>VLOOKUP(W54,Tabla_Estado_Meta_OAP_2019[#All],3,TRUE)</f>
        <v>#REF!</v>
      </c>
      <c r="Y54" s="164" t="e">
        <f>SUBTOTAL(9,$U$50:$U54)</f>
        <v>#REF!</v>
      </c>
      <c r="Z54" s="158" t="e">
        <f>SUBTOTAL(9,$V$50:$V54)</f>
        <v>#REF!</v>
      </c>
      <c r="AA54" s="159">
        <f>IFERROR(+Revisión_Avance_Periodo!$Z54/Revisión_Avance_Periodo!$Y54,0)</f>
        <v>0</v>
      </c>
      <c r="AB54" s="126"/>
      <c r="AC54" s="127"/>
      <c r="AD54" s="125"/>
      <c r="AE54" s="125"/>
      <c r="AF54" s="128"/>
      <c r="AG54" s="129"/>
      <c r="AH54" s="164" t="e">
        <f>SUBTOTAL(9,$U$50:$U54)</f>
        <v>#REF!</v>
      </c>
      <c r="AI54" s="158" t="e">
        <f>SUBTOTAL(9,$V$50:$V54)</f>
        <v>#REF!</v>
      </c>
      <c r="AJ54" s="159">
        <f>IFERROR(+Revisión_Avance_Periodo!$Z54/Revisión_Avance_Periodo!$Y54,0)</f>
        <v>0</v>
      </c>
      <c r="AK54" s="126"/>
      <c r="AL54" s="127"/>
      <c r="AM54" s="125"/>
      <c r="AN54" s="125"/>
      <c r="AO54" s="128"/>
      <c r="AP54" s="129"/>
    </row>
    <row r="55" spans="1:42" x14ac:dyDescent="0.25">
      <c r="A55" s="97">
        <v>5</v>
      </c>
      <c r="B55" s="435" t="e">
        <f>CONCATENATE(Revisión_Avance_Periodo!$D55,";",Revisión_Avance_Periodo!$F55,";",Revisión_Avance_Periodo!$L55)</f>
        <v>#REF!</v>
      </c>
      <c r="C55" s="435" t="e">
        <f t="shared" si="0"/>
        <v>#REF!</v>
      </c>
      <c r="D55" s="123" t="e">
        <f>VLOOKUP($A55,#REF!,3,FALSE)</f>
        <v>#REF!</v>
      </c>
      <c r="E55" s="436" t="e">
        <f>VLOOKUP($A55,#REF!,4,FALSE)</f>
        <v>#REF!</v>
      </c>
      <c r="F55" s="103" t="e">
        <f>VLOOKUP($A55,#REF!,5,FALSE)</f>
        <v>#REF!</v>
      </c>
      <c r="G55" s="98" t="e">
        <f>VLOOKUP($A55,#REF!,8,FALSE)</f>
        <v>#REF!</v>
      </c>
      <c r="H55" s="93" t="e">
        <f>VLOOKUP($A55,#REF!,7,FALSE)</f>
        <v>#REF!</v>
      </c>
      <c r="I55" s="438" t="e">
        <f>VLOOKUP($A55,#REF!,10,FALSE)</f>
        <v>#REF!</v>
      </c>
      <c r="J55" s="98" t="e">
        <f>VLOOKUP($A55,#REF!,11,FALSE)</f>
        <v>#REF!</v>
      </c>
      <c r="K55" s="114" t="e">
        <f>VLOOKUP($A55,#REF!,12,FALSE)</f>
        <v>#REF!</v>
      </c>
      <c r="L55" s="98" t="e">
        <f>VLOOKUP($A55,#REF!,13,FALSE)</f>
        <v>#REF!</v>
      </c>
      <c r="M55" s="438" t="e">
        <f>VLOOKUP($A55,#REF!,14,FALSE)</f>
        <v>#REF!</v>
      </c>
      <c r="N55" s="103" t="e">
        <f>VLOOKUP($A55,#REF!,15,FALSE)</f>
        <v>#REF!</v>
      </c>
      <c r="O55" s="103" t="e">
        <f>VLOOKUP($A55,#REF!,18,FALSE)</f>
        <v>#REF!</v>
      </c>
      <c r="P55" s="93" t="e">
        <f>VLOOKUP($A55,#REF!,41,FALSE)</f>
        <v>#REF!</v>
      </c>
      <c r="Q55" s="115" t="e">
        <f>VLOOKUP(Revisión_Avance_Periodo!$L55,#REF!,30,FALSE)</f>
        <v>#REF!</v>
      </c>
      <c r="R55" s="116">
        <v>2019</v>
      </c>
      <c r="S55" s="196">
        <v>43646</v>
      </c>
      <c r="T55" s="124" t="s">
        <v>73</v>
      </c>
      <c r="U55" s="440" t="e">
        <f>INDEX(#REF!,MATCH(Revisión_Avance_Periodo!$L55,#REF!,0),MATCH(Revisión_Avance_Periodo!$T55,#REF!,0))</f>
        <v>#REF!</v>
      </c>
      <c r="V55" s="440" t="e">
        <f>INDEX(#REF!,MATCH(Revisión_Avance_Periodo!$L55,#REF!,0),MATCH(Revisión_Avance_Periodo!$T55,#REF!,0))</f>
        <v>#REF!</v>
      </c>
      <c r="W55" s="130" t="e">
        <f t="shared" si="2"/>
        <v>#REF!</v>
      </c>
      <c r="X55" s="124" t="e">
        <f>VLOOKUP(W55,Tabla_Estado_Meta_OAP_2019[#All],3,TRUE)</f>
        <v>#REF!</v>
      </c>
      <c r="Y55" s="164" t="e">
        <f>SUBTOTAL(9,$U$50:$U55)</f>
        <v>#REF!</v>
      </c>
      <c r="Z55" s="158" t="e">
        <f>SUBTOTAL(9,$V$50:$V55)</f>
        <v>#REF!</v>
      </c>
      <c r="AA55" s="159">
        <f>IFERROR(+Revisión_Avance_Periodo!$Z55/Revisión_Avance_Periodo!$Y55,0)</f>
        <v>0</v>
      </c>
      <c r="AB55" s="126"/>
      <c r="AC55" s="127"/>
      <c r="AD55" s="125"/>
      <c r="AE55" s="125"/>
      <c r="AF55" s="128"/>
      <c r="AG55" s="129"/>
      <c r="AH55" s="164" t="e">
        <f>SUBTOTAL(9,$U$50:$U55)</f>
        <v>#REF!</v>
      </c>
      <c r="AI55" s="158" t="e">
        <f>SUBTOTAL(9,$V$50:$V55)</f>
        <v>#REF!</v>
      </c>
      <c r="AJ55" s="159">
        <f>IFERROR(+Revisión_Avance_Periodo!$Z55/Revisión_Avance_Periodo!$Y55,0)</f>
        <v>0</v>
      </c>
      <c r="AK55" s="126"/>
      <c r="AL55" s="127"/>
      <c r="AM55" s="125"/>
      <c r="AN55" s="125"/>
      <c r="AO55" s="128"/>
      <c r="AP55" s="129"/>
    </row>
    <row r="56" spans="1:42" x14ac:dyDescent="0.25">
      <c r="A56" s="92">
        <v>5</v>
      </c>
      <c r="B56" s="435" t="e">
        <f>CONCATENATE(Revisión_Avance_Periodo!$D56,";",Revisión_Avance_Periodo!$F56,";",Revisión_Avance_Periodo!$L56)</f>
        <v>#REF!</v>
      </c>
      <c r="C56" s="435" t="e">
        <f t="shared" si="0"/>
        <v>#REF!</v>
      </c>
      <c r="D56" s="114" t="e">
        <f>VLOOKUP($A56,#REF!,3,FALSE)</f>
        <v>#REF!</v>
      </c>
      <c r="E56" s="436" t="e">
        <f>VLOOKUP($A56,#REF!,4,FALSE)</f>
        <v>#REF!</v>
      </c>
      <c r="F56" s="102" t="e">
        <f>VLOOKUP($A56,#REF!,5,FALSE)</f>
        <v>#REF!</v>
      </c>
      <c r="G56" s="93" t="e">
        <f>VLOOKUP($A56,#REF!,8,FALSE)</f>
        <v>#REF!</v>
      </c>
      <c r="H56" s="93" t="e">
        <f>VLOOKUP($A56,#REF!,7,FALSE)</f>
        <v>#REF!</v>
      </c>
      <c r="I56" s="438" t="e">
        <f>VLOOKUP($A56,#REF!,10,FALSE)</f>
        <v>#REF!</v>
      </c>
      <c r="J56" s="93" t="e">
        <f>VLOOKUP($A56,#REF!,11,FALSE)</f>
        <v>#REF!</v>
      </c>
      <c r="K56" s="114" t="e">
        <f>VLOOKUP($A56,#REF!,12,FALSE)</f>
        <v>#REF!</v>
      </c>
      <c r="L56" s="93" t="e">
        <f>VLOOKUP($A56,#REF!,13,FALSE)</f>
        <v>#REF!</v>
      </c>
      <c r="M56" s="438" t="e">
        <f>VLOOKUP($A56,#REF!,14,FALSE)</f>
        <v>#REF!</v>
      </c>
      <c r="N56" s="102" t="e">
        <f>VLOOKUP($A56,#REF!,15,FALSE)</f>
        <v>#REF!</v>
      </c>
      <c r="O56" s="102" t="e">
        <f>VLOOKUP($A56,#REF!,18,FALSE)</f>
        <v>#REF!</v>
      </c>
      <c r="P56" s="93" t="e">
        <f>VLOOKUP($A56,#REF!,41,FALSE)</f>
        <v>#REF!</v>
      </c>
      <c r="Q56" s="115" t="e">
        <f>VLOOKUP(Revisión_Avance_Periodo!$L56,#REF!,30,FALSE)</f>
        <v>#REF!</v>
      </c>
      <c r="R56" s="116">
        <v>2019</v>
      </c>
      <c r="S56" s="196">
        <v>43676</v>
      </c>
      <c r="T56" s="116" t="s">
        <v>74</v>
      </c>
      <c r="U56" s="440" t="e">
        <f>INDEX(#REF!,MATCH(Revisión_Avance_Periodo!$L56,#REF!,0),MATCH(Revisión_Avance_Periodo!$T56,#REF!,0))</f>
        <v>#REF!</v>
      </c>
      <c r="V56" s="440" t="e">
        <f>INDEX(#REF!,MATCH(Revisión_Avance_Periodo!$L56,#REF!,0),MATCH(Revisión_Avance_Periodo!$T56,#REF!,0))</f>
        <v>#REF!</v>
      </c>
      <c r="W56" s="131" t="e">
        <f t="shared" si="2"/>
        <v>#REF!</v>
      </c>
      <c r="X56" s="116" t="e">
        <f>VLOOKUP(W56,Tabla_Estado_Meta_OAP_2019[#All],3,TRUE)</f>
        <v>#REF!</v>
      </c>
      <c r="Y56" s="164" t="e">
        <f>SUBTOTAL(9,$U$50:$U56)</f>
        <v>#REF!</v>
      </c>
      <c r="Z56" s="158" t="e">
        <f>SUBTOTAL(9,$V$50:$V56)</f>
        <v>#REF!</v>
      </c>
      <c r="AA56" s="159">
        <f>IFERROR(+Revisión_Avance_Periodo!$Z56/Revisión_Avance_Periodo!$Y56,0)</f>
        <v>0</v>
      </c>
      <c r="AB56" s="126"/>
      <c r="AC56" s="127"/>
      <c r="AD56" s="125"/>
      <c r="AE56" s="125"/>
      <c r="AF56" s="128"/>
      <c r="AG56" s="129"/>
      <c r="AH56" s="164" t="e">
        <f>SUBTOTAL(9,$U$50:$U56)</f>
        <v>#REF!</v>
      </c>
      <c r="AI56" s="158" t="e">
        <f>SUBTOTAL(9,$V$50:$V56)</f>
        <v>#REF!</v>
      </c>
      <c r="AJ56" s="159">
        <f>IFERROR(+Revisión_Avance_Periodo!$Z56/Revisión_Avance_Periodo!$Y56,0)</f>
        <v>0</v>
      </c>
      <c r="AK56" s="126"/>
      <c r="AL56" s="127"/>
      <c r="AM56" s="125"/>
      <c r="AN56" s="125"/>
      <c r="AO56" s="128"/>
      <c r="AP56" s="129"/>
    </row>
    <row r="57" spans="1:42" x14ac:dyDescent="0.25">
      <c r="A57" s="97">
        <v>5</v>
      </c>
      <c r="B57" s="435" t="e">
        <f>CONCATENATE(Revisión_Avance_Periodo!$D57,";",Revisión_Avance_Periodo!$F57,";",Revisión_Avance_Periodo!$L57)</f>
        <v>#REF!</v>
      </c>
      <c r="C57" s="435" t="e">
        <f t="shared" si="0"/>
        <v>#REF!</v>
      </c>
      <c r="D57" s="123" t="e">
        <f>VLOOKUP($A57,#REF!,3,FALSE)</f>
        <v>#REF!</v>
      </c>
      <c r="E57" s="436" t="e">
        <f>VLOOKUP($A57,#REF!,4,FALSE)</f>
        <v>#REF!</v>
      </c>
      <c r="F57" s="103" t="e">
        <f>VLOOKUP($A57,#REF!,5,FALSE)</f>
        <v>#REF!</v>
      </c>
      <c r="G57" s="98" t="e">
        <f>VLOOKUP($A57,#REF!,8,FALSE)</f>
        <v>#REF!</v>
      </c>
      <c r="H57" s="93" t="e">
        <f>VLOOKUP($A57,#REF!,7,FALSE)</f>
        <v>#REF!</v>
      </c>
      <c r="I57" s="438" t="e">
        <f>VLOOKUP($A57,#REF!,10,FALSE)</f>
        <v>#REF!</v>
      </c>
      <c r="J57" s="98" t="e">
        <f>VLOOKUP($A57,#REF!,11,FALSE)</f>
        <v>#REF!</v>
      </c>
      <c r="K57" s="114" t="e">
        <f>VLOOKUP($A57,#REF!,12,FALSE)</f>
        <v>#REF!</v>
      </c>
      <c r="L57" s="98" t="e">
        <f>VLOOKUP($A57,#REF!,13,FALSE)</f>
        <v>#REF!</v>
      </c>
      <c r="M57" s="438" t="e">
        <f>VLOOKUP($A57,#REF!,14,FALSE)</f>
        <v>#REF!</v>
      </c>
      <c r="N57" s="103" t="e">
        <f>VLOOKUP($A57,#REF!,15,FALSE)</f>
        <v>#REF!</v>
      </c>
      <c r="O57" s="103" t="e">
        <f>VLOOKUP($A57,#REF!,18,FALSE)</f>
        <v>#REF!</v>
      </c>
      <c r="P57" s="93" t="e">
        <f>VLOOKUP($A57,#REF!,41,FALSE)</f>
        <v>#REF!</v>
      </c>
      <c r="Q57" s="115" t="e">
        <f>VLOOKUP(Revisión_Avance_Periodo!$L57,#REF!,30,FALSE)</f>
        <v>#REF!</v>
      </c>
      <c r="R57" s="116">
        <v>2019</v>
      </c>
      <c r="S57" s="196">
        <v>43707</v>
      </c>
      <c r="T57" s="124" t="s">
        <v>75</v>
      </c>
      <c r="U57" s="440" t="e">
        <f>INDEX(#REF!,MATCH(Revisión_Avance_Periodo!$L57,#REF!,0),MATCH(Revisión_Avance_Periodo!$T57,#REF!,0))</f>
        <v>#REF!</v>
      </c>
      <c r="V57" s="440" t="e">
        <f>INDEX(#REF!,MATCH(Revisión_Avance_Periodo!$L57,#REF!,0),MATCH(Revisión_Avance_Periodo!$T57,#REF!,0))</f>
        <v>#REF!</v>
      </c>
      <c r="W57" s="131" t="e">
        <f t="shared" si="2"/>
        <v>#REF!</v>
      </c>
      <c r="X57" s="124" t="e">
        <f>VLOOKUP(W57,Tabla_Estado_Meta_OAP_2019[#All],3,TRUE)</f>
        <v>#REF!</v>
      </c>
      <c r="Y57" s="164" t="e">
        <f>SUBTOTAL(9,$U$50:$U57)</f>
        <v>#REF!</v>
      </c>
      <c r="Z57" s="158" t="e">
        <f>SUBTOTAL(9,$V$50:$V57)</f>
        <v>#REF!</v>
      </c>
      <c r="AA57" s="159">
        <f>IFERROR(+Revisión_Avance_Periodo!$Z57/Revisión_Avance_Periodo!$Y57,0)</f>
        <v>0</v>
      </c>
      <c r="AB57" s="126"/>
      <c r="AC57" s="127"/>
      <c r="AD57" s="125"/>
      <c r="AE57" s="125"/>
      <c r="AF57" s="128"/>
      <c r="AG57" s="129"/>
      <c r="AH57" s="164" t="e">
        <f>SUBTOTAL(9,$U$50:$U57)</f>
        <v>#REF!</v>
      </c>
      <c r="AI57" s="158" t="e">
        <f>SUBTOTAL(9,$V$50:$V57)</f>
        <v>#REF!</v>
      </c>
      <c r="AJ57" s="159">
        <f>IFERROR(+Revisión_Avance_Periodo!$Z57/Revisión_Avance_Periodo!$Y57,0)</f>
        <v>0</v>
      </c>
      <c r="AK57" s="126"/>
      <c r="AL57" s="127"/>
      <c r="AM57" s="125"/>
      <c r="AN57" s="125"/>
      <c r="AO57" s="128"/>
      <c r="AP57" s="129"/>
    </row>
    <row r="58" spans="1:42" x14ac:dyDescent="0.25">
      <c r="A58" s="92">
        <v>5</v>
      </c>
      <c r="B58" s="435" t="e">
        <f>CONCATENATE(Revisión_Avance_Periodo!$D58,";",Revisión_Avance_Periodo!$F58,";",Revisión_Avance_Periodo!$L58)</f>
        <v>#REF!</v>
      </c>
      <c r="C58" s="435" t="e">
        <f t="shared" si="0"/>
        <v>#REF!</v>
      </c>
      <c r="D58" s="114" t="e">
        <f>VLOOKUP($A58,#REF!,3,FALSE)</f>
        <v>#REF!</v>
      </c>
      <c r="E58" s="436" t="e">
        <f>VLOOKUP($A58,#REF!,4,FALSE)</f>
        <v>#REF!</v>
      </c>
      <c r="F58" s="102" t="e">
        <f>VLOOKUP($A58,#REF!,5,FALSE)</f>
        <v>#REF!</v>
      </c>
      <c r="G58" s="93" t="e">
        <f>VLOOKUP($A58,#REF!,8,FALSE)</f>
        <v>#REF!</v>
      </c>
      <c r="H58" s="93" t="e">
        <f>VLOOKUP($A58,#REF!,7,FALSE)</f>
        <v>#REF!</v>
      </c>
      <c r="I58" s="438" t="e">
        <f>VLOOKUP($A58,#REF!,10,FALSE)</f>
        <v>#REF!</v>
      </c>
      <c r="J58" s="93" t="e">
        <f>VLOOKUP($A58,#REF!,11,FALSE)</f>
        <v>#REF!</v>
      </c>
      <c r="K58" s="114" t="e">
        <f>VLOOKUP($A58,#REF!,12,FALSE)</f>
        <v>#REF!</v>
      </c>
      <c r="L58" s="93" t="e">
        <f>VLOOKUP($A58,#REF!,13,FALSE)</f>
        <v>#REF!</v>
      </c>
      <c r="M58" s="438" t="e">
        <f>VLOOKUP($A58,#REF!,14,FALSE)</f>
        <v>#REF!</v>
      </c>
      <c r="N58" s="102" t="e">
        <f>VLOOKUP($A58,#REF!,15,FALSE)</f>
        <v>#REF!</v>
      </c>
      <c r="O58" s="102" t="e">
        <f>VLOOKUP($A58,#REF!,18,FALSE)</f>
        <v>#REF!</v>
      </c>
      <c r="P58" s="93" t="e">
        <f>VLOOKUP($A58,#REF!,41,FALSE)</f>
        <v>#REF!</v>
      </c>
      <c r="Q58" s="115" t="e">
        <f>VLOOKUP(Revisión_Avance_Periodo!$L58,#REF!,30,FALSE)</f>
        <v>#REF!</v>
      </c>
      <c r="R58" s="116">
        <v>2019</v>
      </c>
      <c r="S58" s="196">
        <v>43738</v>
      </c>
      <c r="T58" s="116" t="s">
        <v>76</v>
      </c>
      <c r="U58" s="440" t="e">
        <f>INDEX(#REF!,MATCH(Revisión_Avance_Periodo!$L58,#REF!,0),MATCH(Revisión_Avance_Periodo!$T58,#REF!,0))</f>
        <v>#REF!</v>
      </c>
      <c r="V58" s="440" t="e">
        <f>INDEX(#REF!,MATCH(Revisión_Avance_Periodo!$L58,#REF!,0),MATCH(Revisión_Avance_Periodo!$T58,#REF!,0))</f>
        <v>#REF!</v>
      </c>
      <c r="W58" s="131" t="e">
        <f t="shared" si="2"/>
        <v>#REF!</v>
      </c>
      <c r="X58" s="116" t="e">
        <f>VLOOKUP(W58,Tabla_Estado_Meta_OAP_2019[#All],3,TRUE)</f>
        <v>#REF!</v>
      </c>
      <c r="Y58" s="164" t="e">
        <f>SUBTOTAL(9,$U$50:$U58)</f>
        <v>#REF!</v>
      </c>
      <c r="Z58" s="158" t="e">
        <f>SUBTOTAL(9,$V$50:$V58)</f>
        <v>#REF!</v>
      </c>
      <c r="AA58" s="159">
        <f>IFERROR(+Revisión_Avance_Periodo!$Z58/Revisión_Avance_Periodo!$Y58,0)</f>
        <v>0</v>
      </c>
      <c r="AB58" s="126"/>
      <c r="AC58" s="127"/>
      <c r="AD58" s="125"/>
      <c r="AE58" s="125"/>
      <c r="AF58" s="128"/>
      <c r="AG58" s="129"/>
      <c r="AH58" s="164" t="e">
        <f>SUBTOTAL(9,$U$50:$U58)</f>
        <v>#REF!</v>
      </c>
      <c r="AI58" s="158" t="e">
        <f>SUBTOTAL(9,$V$50:$V58)</f>
        <v>#REF!</v>
      </c>
      <c r="AJ58" s="159">
        <f>IFERROR(+Revisión_Avance_Periodo!$Z58/Revisión_Avance_Periodo!$Y58,0)</f>
        <v>0</v>
      </c>
      <c r="AK58" s="126"/>
      <c r="AL58" s="127"/>
      <c r="AM58" s="125"/>
      <c r="AN58" s="125"/>
      <c r="AO58" s="128"/>
      <c r="AP58" s="129"/>
    </row>
    <row r="59" spans="1:42" x14ac:dyDescent="0.25">
      <c r="A59" s="97">
        <v>5</v>
      </c>
      <c r="B59" s="435" t="e">
        <f>CONCATENATE(Revisión_Avance_Periodo!$D59,";",Revisión_Avance_Periodo!$F59,";",Revisión_Avance_Periodo!$L59)</f>
        <v>#REF!</v>
      </c>
      <c r="C59" s="435" t="e">
        <f t="shared" si="0"/>
        <v>#REF!</v>
      </c>
      <c r="D59" s="123" t="e">
        <f>VLOOKUP($A59,#REF!,3,FALSE)</f>
        <v>#REF!</v>
      </c>
      <c r="E59" s="436" t="e">
        <f>VLOOKUP($A59,#REF!,4,FALSE)</f>
        <v>#REF!</v>
      </c>
      <c r="F59" s="103" t="e">
        <f>VLOOKUP($A59,#REF!,5,FALSE)</f>
        <v>#REF!</v>
      </c>
      <c r="G59" s="98" t="e">
        <f>VLOOKUP($A59,#REF!,8,FALSE)</f>
        <v>#REF!</v>
      </c>
      <c r="H59" s="93" t="e">
        <f>VLOOKUP($A59,#REF!,7,FALSE)</f>
        <v>#REF!</v>
      </c>
      <c r="I59" s="438" t="e">
        <f>VLOOKUP($A59,#REF!,10,FALSE)</f>
        <v>#REF!</v>
      </c>
      <c r="J59" s="98" t="e">
        <f>VLOOKUP($A59,#REF!,11,FALSE)</f>
        <v>#REF!</v>
      </c>
      <c r="K59" s="114" t="e">
        <f>VLOOKUP($A59,#REF!,12,FALSE)</f>
        <v>#REF!</v>
      </c>
      <c r="L59" s="98" t="e">
        <f>VLOOKUP($A59,#REF!,13,FALSE)</f>
        <v>#REF!</v>
      </c>
      <c r="M59" s="438" t="e">
        <f>VLOOKUP($A59,#REF!,14,FALSE)</f>
        <v>#REF!</v>
      </c>
      <c r="N59" s="103" t="e">
        <f>VLOOKUP($A59,#REF!,15,FALSE)</f>
        <v>#REF!</v>
      </c>
      <c r="O59" s="103" t="e">
        <f>VLOOKUP($A59,#REF!,18,FALSE)</f>
        <v>#REF!</v>
      </c>
      <c r="P59" s="93" t="e">
        <f>VLOOKUP($A59,#REF!,41,FALSE)</f>
        <v>#REF!</v>
      </c>
      <c r="Q59" s="115" t="e">
        <f>VLOOKUP(Revisión_Avance_Periodo!$L59,#REF!,30,FALSE)</f>
        <v>#REF!</v>
      </c>
      <c r="R59" s="116">
        <v>2019</v>
      </c>
      <c r="S59" s="196">
        <v>43768</v>
      </c>
      <c r="T59" s="124" t="s">
        <v>77</v>
      </c>
      <c r="U59" s="440" t="e">
        <f>INDEX(#REF!,MATCH(Revisión_Avance_Periodo!$L59,#REF!,0),MATCH(Revisión_Avance_Periodo!$T59,#REF!,0))</f>
        <v>#REF!</v>
      </c>
      <c r="V59" s="440" t="e">
        <f>INDEX(#REF!,MATCH(Revisión_Avance_Periodo!$L59,#REF!,0),MATCH(Revisión_Avance_Periodo!$T59,#REF!,0))</f>
        <v>#REF!</v>
      </c>
      <c r="W59" s="131" t="e">
        <f t="shared" si="2"/>
        <v>#REF!</v>
      </c>
      <c r="X59" s="124" t="e">
        <f>VLOOKUP(W59,Tabla_Estado_Meta_OAP_2019[#All],3,TRUE)</f>
        <v>#REF!</v>
      </c>
      <c r="Y59" s="164" t="e">
        <f>SUBTOTAL(9,$U$50:$U59)</f>
        <v>#REF!</v>
      </c>
      <c r="Z59" s="158" t="e">
        <f>SUBTOTAL(9,$V$50:$V59)</f>
        <v>#REF!</v>
      </c>
      <c r="AA59" s="159">
        <f>IFERROR(+Revisión_Avance_Periodo!$Z59/Revisión_Avance_Periodo!$Y59,0)</f>
        <v>0</v>
      </c>
      <c r="AB59" s="126"/>
      <c r="AC59" s="127"/>
      <c r="AD59" s="125"/>
      <c r="AE59" s="125"/>
      <c r="AF59" s="128"/>
      <c r="AG59" s="129"/>
      <c r="AH59" s="164" t="e">
        <f>SUBTOTAL(9,$U$50:$U59)</f>
        <v>#REF!</v>
      </c>
      <c r="AI59" s="158" t="e">
        <f>SUBTOTAL(9,$V$50:$V59)</f>
        <v>#REF!</v>
      </c>
      <c r="AJ59" s="159">
        <f>IFERROR(+Revisión_Avance_Periodo!$Z59/Revisión_Avance_Periodo!$Y59,0)</f>
        <v>0</v>
      </c>
      <c r="AK59" s="126"/>
      <c r="AL59" s="127"/>
      <c r="AM59" s="125"/>
      <c r="AN59" s="125"/>
      <c r="AO59" s="128"/>
      <c r="AP59" s="129"/>
    </row>
    <row r="60" spans="1:42" x14ac:dyDescent="0.25">
      <c r="A60" s="92">
        <v>5</v>
      </c>
      <c r="B60" s="435" t="e">
        <f>CONCATENATE(Revisión_Avance_Periodo!$D60,";",Revisión_Avance_Periodo!$F60,";",Revisión_Avance_Periodo!$L60)</f>
        <v>#REF!</v>
      </c>
      <c r="C60" s="435" t="e">
        <f t="shared" si="0"/>
        <v>#REF!</v>
      </c>
      <c r="D60" s="114" t="e">
        <f>VLOOKUP($A60,#REF!,3,FALSE)</f>
        <v>#REF!</v>
      </c>
      <c r="E60" s="436" t="e">
        <f>VLOOKUP($A60,#REF!,4,FALSE)</f>
        <v>#REF!</v>
      </c>
      <c r="F60" s="102" t="e">
        <f>VLOOKUP($A60,#REF!,5,FALSE)</f>
        <v>#REF!</v>
      </c>
      <c r="G60" s="93" t="e">
        <f>VLOOKUP($A60,#REF!,8,FALSE)</f>
        <v>#REF!</v>
      </c>
      <c r="H60" s="93" t="e">
        <f>VLOOKUP($A60,#REF!,7,FALSE)</f>
        <v>#REF!</v>
      </c>
      <c r="I60" s="438" t="e">
        <f>VLOOKUP($A60,#REF!,10,FALSE)</f>
        <v>#REF!</v>
      </c>
      <c r="J60" s="93" t="e">
        <f>VLOOKUP($A60,#REF!,11,FALSE)</f>
        <v>#REF!</v>
      </c>
      <c r="K60" s="114" t="e">
        <f>VLOOKUP($A60,#REF!,12,FALSE)</f>
        <v>#REF!</v>
      </c>
      <c r="L60" s="93" t="e">
        <f>VLOOKUP($A60,#REF!,13,FALSE)</f>
        <v>#REF!</v>
      </c>
      <c r="M60" s="438" t="e">
        <f>VLOOKUP($A60,#REF!,14,FALSE)</f>
        <v>#REF!</v>
      </c>
      <c r="N60" s="102" t="e">
        <f>VLOOKUP($A60,#REF!,15,FALSE)</f>
        <v>#REF!</v>
      </c>
      <c r="O60" s="102" t="e">
        <f>VLOOKUP($A60,#REF!,18,FALSE)</f>
        <v>#REF!</v>
      </c>
      <c r="P60" s="93" t="e">
        <f>VLOOKUP($A60,#REF!,41,FALSE)</f>
        <v>#REF!</v>
      </c>
      <c r="Q60" s="115" t="e">
        <f>VLOOKUP(Revisión_Avance_Periodo!$L60,#REF!,30,FALSE)</f>
        <v>#REF!</v>
      </c>
      <c r="R60" s="116">
        <v>2019</v>
      </c>
      <c r="S60" s="196">
        <v>43799</v>
      </c>
      <c r="T60" s="116" t="s">
        <v>78</v>
      </c>
      <c r="U60" s="440" t="e">
        <f>INDEX(#REF!,MATCH(Revisión_Avance_Periodo!$L60,#REF!,0),MATCH(Revisión_Avance_Periodo!$T60,#REF!,0))</f>
        <v>#REF!</v>
      </c>
      <c r="V60" s="440" t="e">
        <f>INDEX(#REF!,MATCH(Revisión_Avance_Periodo!$L60,#REF!,0),MATCH(Revisión_Avance_Periodo!$T60,#REF!,0))</f>
        <v>#REF!</v>
      </c>
      <c r="W60" s="131" t="e">
        <f t="shared" si="2"/>
        <v>#REF!</v>
      </c>
      <c r="X60" s="116" t="e">
        <f>VLOOKUP(W60,Tabla_Estado_Meta_OAP_2019[#All],3,TRUE)</f>
        <v>#REF!</v>
      </c>
      <c r="Y60" s="164" t="e">
        <f>SUBTOTAL(9,$U$50:$U60)</f>
        <v>#REF!</v>
      </c>
      <c r="Z60" s="158" t="e">
        <f>SUBTOTAL(9,$V$50:$V60)</f>
        <v>#REF!</v>
      </c>
      <c r="AA60" s="159">
        <f>IFERROR(+Revisión_Avance_Periodo!$Z60/Revisión_Avance_Periodo!$Y60,0)</f>
        <v>0</v>
      </c>
      <c r="AB60" s="126"/>
      <c r="AC60" s="127"/>
      <c r="AD60" s="125"/>
      <c r="AE60" s="125"/>
      <c r="AF60" s="128"/>
      <c r="AG60" s="129"/>
      <c r="AH60" s="164" t="e">
        <f>SUBTOTAL(9,$U$50:$U60)</f>
        <v>#REF!</v>
      </c>
      <c r="AI60" s="158" t="e">
        <f>SUBTOTAL(9,$V$50:$V60)</f>
        <v>#REF!</v>
      </c>
      <c r="AJ60" s="159">
        <f>IFERROR(+Revisión_Avance_Periodo!$Z60/Revisión_Avance_Periodo!$Y60,0)</f>
        <v>0</v>
      </c>
      <c r="AK60" s="126"/>
      <c r="AL60" s="127"/>
      <c r="AM60" s="125"/>
      <c r="AN60" s="125"/>
      <c r="AO60" s="128"/>
      <c r="AP60" s="129"/>
    </row>
    <row r="61" spans="1:42" ht="15.75" thickBot="1" x14ac:dyDescent="0.3">
      <c r="A61" s="97">
        <v>5</v>
      </c>
      <c r="B61" s="435" t="e">
        <f>CONCATENATE(Revisión_Avance_Periodo!$D61,";",Revisión_Avance_Periodo!$F61,";",Revisión_Avance_Periodo!$L61)</f>
        <v>#REF!</v>
      </c>
      <c r="C61" s="435" t="e">
        <f t="shared" si="0"/>
        <v>#REF!</v>
      </c>
      <c r="D61" s="123" t="e">
        <f>VLOOKUP($A61,#REF!,3,FALSE)</f>
        <v>#REF!</v>
      </c>
      <c r="E61" s="436" t="e">
        <f>VLOOKUP($A61,#REF!,4,FALSE)</f>
        <v>#REF!</v>
      </c>
      <c r="F61" s="103" t="e">
        <f>VLOOKUP($A61,#REF!,5,FALSE)</f>
        <v>#REF!</v>
      </c>
      <c r="G61" s="98" t="e">
        <f>VLOOKUP($A61,#REF!,8,FALSE)</f>
        <v>#REF!</v>
      </c>
      <c r="H61" s="93" t="e">
        <f>VLOOKUP($A61,#REF!,7,FALSE)</f>
        <v>#REF!</v>
      </c>
      <c r="I61" s="438" t="e">
        <f>VLOOKUP($A61,#REF!,10,FALSE)</f>
        <v>#REF!</v>
      </c>
      <c r="J61" s="98" t="e">
        <f>VLOOKUP($A61,#REF!,11,FALSE)</f>
        <v>#REF!</v>
      </c>
      <c r="K61" s="114" t="e">
        <f>VLOOKUP($A61,#REF!,12,FALSE)</f>
        <v>#REF!</v>
      </c>
      <c r="L61" s="98" t="e">
        <f>VLOOKUP($A61,#REF!,13,FALSE)</f>
        <v>#REF!</v>
      </c>
      <c r="M61" s="438" t="e">
        <f>VLOOKUP($A61,#REF!,14,FALSE)</f>
        <v>#REF!</v>
      </c>
      <c r="N61" s="103" t="e">
        <f>VLOOKUP($A61,#REF!,15,FALSE)</f>
        <v>#REF!</v>
      </c>
      <c r="O61" s="103" t="e">
        <f>VLOOKUP($A61,#REF!,18,FALSE)</f>
        <v>#REF!</v>
      </c>
      <c r="P61" s="93" t="e">
        <f>VLOOKUP($A61,#REF!,41,FALSE)</f>
        <v>#REF!</v>
      </c>
      <c r="Q61" s="115" t="e">
        <f>VLOOKUP(Revisión_Avance_Periodo!$L61,#REF!,30,FALSE)</f>
        <v>#REF!</v>
      </c>
      <c r="R61" s="116">
        <v>2019</v>
      </c>
      <c r="S61" s="196">
        <v>43829</v>
      </c>
      <c r="T61" s="124" t="s">
        <v>79</v>
      </c>
      <c r="U61" s="440" t="e">
        <f>INDEX(#REF!,MATCH(Revisión_Avance_Periodo!$L61,#REF!,0),MATCH(Revisión_Avance_Periodo!$T61,#REF!,0))</f>
        <v>#REF!</v>
      </c>
      <c r="V61" s="440" t="e">
        <f>INDEX(#REF!,MATCH(Revisión_Avance_Periodo!$L61,#REF!,0),MATCH(Revisión_Avance_Periodo!$T61,#REF!,0))</f>
        <v>#REF!</v>
      </c>
      <c r="W61" s="118">
        <f>IFERROR((V61/U61),0)</f>
        <v>0</v>
      </c>
      <c r="X61" s="124" t="str">
        <f>VLOOKUP(W61,Tabla_Estado_Meta_OAP_2019[#All],3,TRUE)</f>
        <v>Por Ejecutar</v>
      </c>
      <c r="Y61" s="164" t="e">
        <f>SUBTOTAL(9,$U$50:$U61)</f>
        <v>#REF!</v>
      </c>
      <c r="Z61" s="158" t="e">
        <f>SUBTOTAL(9,$V$50:$V61)</f>
        <v>#REF!</v>
      </c>
      <c r="AA61" s="159">
        <f>IFERROR(+Revisión_Avance_Periodo!$Z61/Revisión_Avance_Periodo!$Y61,0)</f>
        <v>0</v>
      </c>
      <c r="AB61" s="126"/>
      <c r="AC61" s="127"/>
      <c r="AD61" s="125"/>
      <c r="AE61" s="125"/>
      <c r="AF61" s="128"/>
      <c r="AG61" s="129"/>
      <c r="AH61" s="164" t="e">
        <f>SUBTOTAL(9,$U$50:$U61)</f>
        <v>#REF!</v>
      </c>
      <c r="AI61" s="158" t="e">
        <f>SUBTOTAL(9,$V$50:$V61)</f>
        <v>#REF!</v>
      </c>
      <c r="AJ61" s="159">
        <f>IFERROR(+Revisión_Avance_Periodo!$Z61/Revisión_Avance_Periodo!$Y61,0)</f>
        <v>0</v>
      </c>
      <c r="AK61" s="126"/>
      <c r="AL61" s="127"/>
      <c r="AM61" s="125"/>
      <c r="AN61" s="125"/>
      <c r="AO61" s="128"/>
      <c r="AP61" s="129"/>
    </row>
    <row r="62" spans="1:42" x14ac:dyDescent="0.25">
      <c r="A62" s="92">
        <v>6</v>
      </c>
      <c r="B62" s="435" t="e">
        <f>CONCATENATE(Revisión_Avance_Periodo!$D62,";",Revisión_Avance_Periodo!$F62,";",Revisión_Avance_Periodo!$L62)</f>
        <v>#REF!</v>
      </c>
      <c r="C62" s="435" t="e">
        <f t="shared" si="0"/>
        <v>#REF!</v>
      </c>
      <c r="D62" s="114" t="e">
        <f>VLOOKUP($A62,#REF!,3,FALSE)</f>
        <v>#REF!</v>
      </c>
      <c r="E62" s="436" t="e">
        <f>VLOOKUP($A62,#REF!,4,FALSE)</f>
        <v>#REF!</v>
      </c>
      <c r="F62" s="102" t="e">
        <f>VLOOKUP($A62,#REF!,5,FALSE)</f>
        <v>#REF!</v>
      </c>
      <c r="G62" s="93" t="e">
        <f>VLOOKUP($A62,#REF!,8,FALSE)</f>
        <v>#REF!</v>
      </c>
      <c r="H62" s="93" t="e">
        <f>VLOOKUP($A62,#REF!,7,FALSE)</f>
        <v>#REF!</v>
      </c>
      <c r="I62" s="438" t="e">
        <f>VLOOKUP($A62,#REF!,10,FALSE)</f>
        <v>#REF!</v>
      </c>
      <c r="J62" s="93" t="e">
        <f>VLOOKUP($A62,#REF!,11,FALSE)</f>
        <v>#REF!</v>
      </c>
      <c r="K62" s="114" t="e">
        <f>VLOOKUP($A62,#REF!,12,FALSE)</f>
        <v>#REF!</v>
      </c>
      <c r="L62" s="93" t="e">
        <f>VLOOKUP($A62,#REF!,13,FALSE)</f>
        <v>#REF!</v>
      </c>
      <c r="M62" s="438" t="e">
        <f>VLOOKUP($A62,#REF!,14,FALSE)</f>
        <v>#REF!</v>
      </c>
      <c r="N62" s="102" t="e">
        <f>VLOOKUP($A62,#REF!,15,FALSE)</f>
        <v>#REF!</v>
      </c>
      <c r="O62" s="102" t="e">
        <f>VLOOKUP($A62,#REF!,18,FALSE)</f>
        <v>#REF!</v>
      </c>
      <c r="P62" s="93" t="e">
        <f>VLOOKUP($A62,#REF!,41,FALSE)</f>
        <v>#REF!</v>
      </c>
      <c r="Q62" s="115" t="e">
        <f>VLOOKUP(Revisión_Avance_Periodo!$L62,#REF!,30,FALSE)</f>
        <v>#REF!</v>
      </c>
      <c r="R62" s="116">
        <v>2019</v>
      </c>
      <c r="S62" s="196">
        <v>43495</v>
      </c>
      <c r="T62" s="116" t="s">
        <v>68</v>
      </c>
      <c r="U62" s="440" t="e">
        <f>INDEX(#REF!,MATCH(Revisión_Avance_Periodo!$L62,#REF!,0),MATCH(Revisión_Avance_Periodo!$T62,#REF!,0))</f>
        <v>#REF!</v>
      </c>
      <c r="V62" s="440" t="e">
        <f>INDEX(#REF!,MATCH(Revisión_Avance_Periodo!$L62,#REF!,0),MATCH(Revisión_Avance_Periodo!$T62,#REF!,0))</f>
        <v>#REF!</v>
      </c>
      <c r="W62" s="131" t="e">
        <f>V62/U62</f>
        <v>#REF!</v>
      </c>
      <c r="X62" s="116" t="e">
        <f>VLOOKUP(W62,Tabla_Estado_Meta_OAP_2019[#All],3,TRUE)</f>
        <v>#REF!</v>
      </c>
      <c r="Y62" s="163" t="e">
        <f>SUBTOTAL(9,$U$62:$U62)</f>
        <v>#REF!</v>
      </c>
      <c r="Z62" s="161" t="e">
        <f>SUBTOTAL(9,$V$62:$V62)</f>
        <v>#REF!</v>
      </c>
      <c r="AA62" s="162">
        <f>IFERROR(+Revisión_Avance_Periodo!$Z62/Revisión_Avance_Periodo!$Y62,0)</f>
        <v>0</v>
      </c>
      <c r="AB62" s="445" t="e">
        <f>SUBTOTAL(9,U62:U73)</f>
        <v>#REF!</v>
      </c>
      <c r="AC62" s="446" t="e">
        <f>SUBTOTAL(9,V62:V73)</f>
        <v>#REF!</v>
      </c>
      <c r="AD62" s="119" t="e">
        <f>+AC62/AB62</f>
        <v>#REF!</v>
      </c>
      <c r="AE62" s="119" t="e">
        <f>100%-Revisión_Avance_Periodo!$AD62</f>
        <v>#REF!</v>
      </c>
      <c r="AF62" s="121" t="e">
        <f>VLOOKUP(AD62,Tabla_Estado_Meta_OAP_2019[],3,TRUE)</f>
        <v>#REF!</v>
      </c>
      <c r="AG62" s="122" t="e">
        <f>Revisión_Avance_Periodo!$AD62*Revisión_Avance_Periodo!$Q62</f>
        <v>#REF!</v>
      </c>
      <c r="AH62" s="163" t="e">
        <f>SUBTOTAL(9,$U$62:$U62)</f>
        <v>#REF!</v>
      </c>
      <c r="AI62" s="161" t="e">
        <f>SUBTOTAL(9,$V$62:$V62)</f>
        <v>#REF!</v>
      </c>
      <c r="AJ62" s="162">
        <f>IFERROR(+Revisión_Avance_Periodo!$Z62/Revisión_Avance_Periodo!$Y62,0)</f>
        <v>0</v>
      </c>
      <c r="AK62" s="445" t="e">
        <f>SUBTOTAL(9,AD62:AD73)</f>
        <v>#REF!</v>
      </c>
      <c r="AL62" s="446" t="e">
        <f>SUBTOTAL(9,AE62:AE73)</f>
        <v>#REF!</v>
      </c>
      <c r="AM62" s="119" t="e">
        <f>+AL62/AK62</f>
        <v>#REF!</v>
      </c>
      <c r="AN62" s="119" t="e">
        <f>100%-Revisión_Avance_Periodo!$AD62</f>
        <v>#REF!</v>
      </c>
      <c r="AO62" s="121" t="e">
        <f>VLOOKUP(AM62,Tabla_Estado_Meta_OAP_2019[],3,TRUE)</f>
        <v>#REF!</v>
      </c>
      <c r="AP62" s="122" t="e">
        <f>Revisión_Avance_Periodo!$AD62*Revisión_Avance_Periodo!$Q62</f>
        <v>#REF!</v>
      </c>
    </row>
    <row r="63" spans="1:42" x14ac:dyDescent="0.25">
      <c r="A63" s="97">
        <v>6</v>
      </c>
      <c r="B63" s="435" t="e">
        <f>CONCATENATE(Revisión_Avance_Periodo!$D63,";",Revisión_Avance_Periodo!$F63,";",Revisión_Avance_Periodo!$L63)</f>
        <v>#REF!</v>
      </c>
      <c r="C63" s="435" t="e">
        <f t="shared" si="0"/>
        <v>#REF!</v>
      </c>
      <c r="D63" s="123" t="e">
        <f>VLOOKUP($A63,#REF!,3,FALSE)</f>
        <v>#REF!</v>
      </c>
      <c r="E63" s="436" t="e">
        <f>VLOOKUP($A63,#REF!,4,FALSE)</f>
        <v>#REF!</v>
      </c>
      <c r="F63" s="103" t="e">
        <f>VLOOKUP($A63,#REF!,5,FALSE)</f>
        <v>#REF!</v>
      </c>
      <c r="G63" s="98" t="e">
        <f>VLOOKUP($A63,#REF!,8,FALSE)</f>
        <v>#REF!</v>
      </c>
      <c r="H63" s="93" t="e">
        <f>VLOOKUP($A63,#REF!,7,FALSE)</f>
        <v>#REF!</v>
      </c>
      <c r="I63" s="438" t="e">
        <f>VLOOKUP($A63,#REF!,10,FALSE)</f>
        <v>#REF!</v>
      </c>
      <c r="J63" s="98" t="e">
        <f>VLOOKUP($A63,#REF!,11,FALSE)</f>
        <v>#REF!</v>
      </c>
      <c r="K63" s="114" t="e">
        <f>VLOOKUP($A63,#REF!,12,FALSE)</f>
        <v>#REF!</v>
      </c>
      <c r="L63" s="98" t="e">
        <f>VLOOKUP($A63,#REF!,13,FALSE)</f>
        <v>#REF!</v>
      </c>
      <c r="M63" s="438" t="e">
        <f>VLOOKUP($A63,#REF!,14,FALSE)</f>
        <v>#REF!</v>
      </c>
      <c r="N63" s="103" t="e">
        <f>VLOOKUP($A63,#REF!,15,FALSE)</f>
        <v>#REF!</v>
      </c>
      <c r="O63" s="103" t="e">
        <f>VLOOKUP($A63,#REF!,18,FALSE)</f>
        <v>#REF!</v>
      </c>
      <c r="P63" s="93" t="e">
        <f>VLOOKUP($A63,#REF!,41,FALSE)</f>
        <v>#REF!</v>
      </c>
      <c r="Q63" s="115" t="e">
        <f>VLOOKUP(Revisión_Avance_Periodo!$L63,#REF!,30,FALSE)</f>
        <v>#REF!</v>
      </c>
      <c r="R63" s="116">
        <v>2019</v>
      </c>
      <c r="S63" s="196">
        <v>43524</v>
      </c>
      <c r="T63" s="124" t="s">
        <v>69</v>
      </c>
      <c r="U63" s="440" t="e">
        <f>INDEX(#REF!,MATCH(Revisión_Avance_Periodo!$L63,#REF!,0),MATCH(Revisión_Avance_Periodo!$T63,#REF!,0))</f>
        <v>#REF!</v>
      </c>
      <c r="V63" s="440" t="e">
        <f>INDEX(#REF!,MATCH(Revisión_Avance_Periodo!$L63,#REF!,0),MATCH(Revisión_Avance_Periodo!$T63,#REF!,0))</f>
        <v>#REF!</v>
      </c>
      <c r="W63" s="118">
        <f>IFERROR((V63/U63),0)</f>
        <v>0</v>
      </c>
      <c r="X63" s="124" t="str">
        <f>VLOOKUP(W63,Tabla_Estado_Meta_OAP_2019[#All],3,TRUE)</f>
        <v>Por Ejecutar</v>
      </c>
      <c r="Y63" s="164" t="e">
        <f>SUBTOTAL(9,$U$62:$U63)</f>
        <v>#REF!</v>
      </c>
      <c r="Z63" s="158" t="e">
        <f>SUBTOTAL(9,$V$62:$V63)</f>
        <v>#REF!</v>
      </c>
      <c r="AA63" s="159">
        <f>IFERROR(+Revisión_Avance_Periodo!$Z63/Revisión_Avance_Periodo!$Y63,0)</f>
        <v>0</v>
      </c>
      <c r="AB63" s="126"/>
      <c r="AC63" s="127"/>
      <c r="AD63" s="125"/>
      <c r="AE63" s="125"/>
      <c r="AF63" s="128"/>
      <c r="AG63" s="129"/>
      <c r="AH63" s="164" t="e">
        <f>SUBTOTAL(9,$U$62:$U63)</f>
        <v>#REF!</v>
      </c>
      <c r="AI63" s="158" t="e">
        <f>SUBTOTAL(9,$V$62:$V63)</f>
        <v>#REF!</v>
      </c>
      <c r="AJ63" s="159">
        <f>IFERROR(+Revisión_Avance_Periodo!$Z63/Revisión_Avance_Periodo!$Y63,0)</f>
        <v>0</v>
      </c>
      <c r="AK63" s="126"/>
      <c r="AL63" s="127"/>
      <c r="AM63" s="125"/>
      <c r="AN63" s="125"/>
      <c r="AO63" s="128"/>
      <c r="AP63" s="129"/>
    </row>
    <row r="64" spans="1:42" x14ac:dyDescent="0.25">
      <c r="A64" s="92">
        <v>6</v>
      </c>
      <c r="B64" s="435" t="e">
        <f>CONCATENATE(Revisión_Avance_Periodo!$D64,";",Revisión_Avance_Periodo!$F64,";",Revisión_Avance_Periodo!$L64)</f>
        <v>#REF!</v>
      </c>
      <c r="C64" s="435" t="e">
        <f t="shared" si="0"/>
        <v>#REF!</v>
      </c>
      <c r="D64" s="114" t="e">
        <f>VLOOKUP($A64,#REF!,3,FALSE)</f>
        <v>#REF!</v>
      </c>
      <c r="E64" s="436" t="e">
        <f>VLOOKUP($A64,#REF!,4,FALSE)</f>
        <v>#REF!</v>
      </c>
      <c r="F64" s="102" t="e">
        <f>VLOOKUP($A64,#REF!,5,FALSE)</f>
        <v>#REF!</v>
      </c>
      <c r="G64" s="93" t="e">
        <f>VLOOKUP($A64,#REF!,8,FALSE)</f>
        <v>#REF!</v>
      </c>
      <c r="H64" s="93" t="e">
        <f>VLOOKUP($A64,#REF!,7,FALSE)</f>
        <v>#REF!</v>
      </c>
      <c r="I64" s="438" t="e">
        <f>VLOOKUP($A64,#REF!,10,FALSE)</f>
        <v>#REF!</v>
      </c>
      <c r="J64" s="93" t="e">
        <f>VLOOKUP($A64,#REF!,11,FALSE)</f>
        <v>#REF!</v>
      </c>
      <c r="K64" s="114" t="e">
        <f>VLOOKUP($A64,#REF!,12,FALSE)</f>
        <v>#REF!</v>
      </c>
      <c r="L64" s="93" t="e">
        <f>VLOOKUP($A64,#REF!,13,FALSE)</f>
        <v>#REF!</v>
      </c>
      <c r="M64" s="438" t="e">
        <f>VLOOKUP($A64,#REF!,14,FALSE)</f>
        <v>#REF!</v>
      </c>
      <c r="N64" s="102" t="e">
        <f>VLOOKUP($A64,#REF!,15,FALSE)</f>
        <v>#REF!</v>
      </c>
      <c r="O64" s="102" t="e">
        <f>VLOOKUP($A64,#REF!,18,FALSE)</f>
        <v>#REF!</v>
      </c>
      <c r="P64" s="93" t="e">
        <f>VLOOKUP($A64,#REF!,41,FALSE)</f>
        <v>#REF!</v>
      </c>
      <c r="Q64" s="115" t="e">
        <f>VLOOKUP(Revisión_Avance_Periodo!$L64,#REF!,30,FALSE)</f>
        <v>#REF!</v>
      </c>
      <c r="R64" s="116">
        <v>2019</v>
      </c>
      <c r="S64" s="196">
        <v>43554</v>
      </c>
      <c r="T64" s="116" t="s">
        <v>70</v>
      </c>
      <c r="U64" s="440" t="e">
        <f>INDEX(#REF!,MATCH(Revisión_Avance_Periodo!$L64,#REF!,0),MATCH(Revisión_Avance_Periodo!$T64,#REF!,0))</f>
        <v>#REF!</v>
      </c>
      <c r="V64" s="440" t="e">
        <f>INDEX(#REF!,MATCH(Revisión_Avance_Periodo!$L64,#REF!,0),MATCH(Revisión_Avance_Periodo!$T64,#REF!,0))</f>
        <v>#REF!</v>
      </c>
      <c r="W64" s="118">
        <f>IFERROR((V64/U64),0)</f>
        <v>0</v>
      </c>
      <c r="X64" s="116" t="str">
        <f>VLOOKUP(W64,Tabla_Estado_Meta_OAP_2019[#All],3,TRUE)</f>
        <v>Por Ejecutar</v>
      </c>
      <c r="Y64" s="164" t="e">
        <f>SUBTOTAL(9,$U$62:$U64)</f>
        <v>#REF!</v>
      </c>
      <c r="Z64" s="158" t="e">
        <f>SUBTOTAL(9,$V$62:$V64)</f>
        <v>#REF!</v>
      </c>
      <c r="AA64" s="159">
        <f>IFERROR(+Revisión_Avance_Periodo!$Z64/Revisión_Avance_Periodo!$Y64,0)</f>
        <v>0</v>
      </c>
      <c r="AB64" s="126"/>
      <c r="AC64" s="127"/>
      <c r="AD64" s="125"/>
      <c r="AE64" s="125"/>
      <c r="AF64" s="128"/>
      <c r="AG64" s="129"/>
      <c r="AH64" s="164" t="e">
        <f>SUBTOTAL(9,$U$62:$U64)</f>
        <v>#REF!</v>
      </c>
      <c r="AI64" s="158" t="e">
        <f>SUBTOTAL(9,$V$62:$V64)</f>
        <v>#REF!</v>
      </c>
      <c r="AJ64" s="159">
        <f>IFERROR(+Revisión_Avance_Periodo!$Z64/Revisión_Avance_Periodo!$Y64,0)</f>
        <v>0</v>
      </c>
      <c r="AK64" s="126"/>
      <c r="AL64" s="127"/>
      <c r="AM64" s="125"/>
      <c r="AN64" s="125"/>
      <c r="AO64" s="128"/>
      <c r="AP64" s="129"/>
    </row>
    <row r="65" spans="1:42" x14ac:dyDescent="0.25">
      <c r="A65" s="97">
        <v>6</v>
      </c>
      <c r="B65" s="435" t="e">
        <f>CONCATENATE(Revisión_Avance_Periodo!$D65,";",Revisión_Avance_Periodo!$F65,";",Revisión_Avance_Periodo!$L65)</f>
        <v>#REF!</v>
      </c>
      <c r="C65" s="435" t="e">
        <f t="shared" si="0"/>
        <v>#REF!</v>
      </c>
      <c r="D65" s="123" t="e">
        <f>VLOOKUP($A65,#REF!,3,FALSE)</f>
        <v>#REF!</v>
      </c>
      <c r="E65" s="436" t="e">
        <f>VLOOKUP($A65,#REF!,4,FALSE)</f>
        <v>#REF!</v>
      </c>
      <c r="F65" s="103" t="e">
        <f>VLOOKUP($A65,#REF!,5,FALSE)</f>
        <v>#REF!</v>
      </c>
      <c r="G65" s="98" t="e">
        <f>VLOOKUP($A65,#REF!,8,FALSE)</f>
        <v>#REF!</v>
      </c>
      <c r="H65" s="93" t="e">
        <f>VLOOKUP($A65,#REF!,7,FALSE)</f>
        <v>#REF!</v>
      </c>
      <c r="I65" s="438" t="e">
        <f>VLOOKUP($A65,#REF!,10,FALSE)</f>
        <v>#REF!</v>
      </c>
      <c r="J65" s="98" t="e">
        <f>VLOOKUP($A65,#REF!,11,FALSE)</f>
        <v>#REF!</v>
      </c>
      <c r="K65" s="114" t="e">
        <f>VLOOKUP($A65,#REF!,12,FALSE)</f>
        <v>#REF!</v>
      </c>
      <c r="L65" s="98" t="e">
        <f>VLOOKUP($A65,#REF!,13,FALSE)</f>
        <v>#REF!</v>
      </c>
      <c r="M65" s="438" t="e">
        <f>VLOOKUP($A65,#REF!,14,FALSE)</f>
        <v>#REF!</v>
      </c>
      <c r="N65" s="103" t="e">
        <f>VLOOKUP($A65,#REF!,15,FALSE)</f>
        <v>#REF!</v>
      </c>
      <c r="O65" s="103" t="e">
        <f>VLOOKUP($A65,#REF!,18,FALSE)</f>
        <v>#REF!</v>
      </c>
      <c r="P65" s="93" t="e">
        <f>VLOOKUP($A65,#REF!,41,FALSE)</f>
        <v>#REF!</v>
      </c>
      <c r="Q65" s="115" t="e">
        <f>VLOOKUP(Revisión_Avance_Periodo!$L65,#REF!,30,FALSE)</f>
        <v>#REF!</v>
      </c>
      <c r="R65" s="116">
        <v>2019</v>
      </c>
      <c r="S65" s="196">
        <v>43585</v>
      </c>
      <c r="T65" s="124" t="s">
        <v>71</v>
      </c>
      <c r="U65" s="440" t="e">
        <f>INDEX(#REF!,MATCH(Revisión_Avance_Periodo!$L65,#REF!,0),MATCH(Revisión_Avance_Periodo!$T65,#REF!,0))</f>
        <v>#REF!</v>
      </c>
      <c r="V65" s="440" t="e">
        <f>INDEX(#REF!,MATCH(Revisión_Avance_Periodo!$L65,#REF!,0),MATCH(Revisión_Avance_Periodo!$T65,#REF!,0))</f>
        <v>#REF!</v>
      </c>
      <c r="W65" s="118">
        <f>IFERROR((V65/U65),0)</f>
        <v>0</v>
      </c>
      <c r="X65" s="124" t="str">
        <f>VLOOKUP(W65,Tabla_Estado_Meta_OAP_2019[#All],3,TRUE)</f>
        <v>Por Ejecutar</v>
      </c>
      <c r="Y65" s="164" t="e">
        <f>SUBTOTAL(9,$U$62:$U65)</f>
        <v>#REF!</v>
      </c>
      <c r="Z65" s="158" t="e">
        <f>SUBTOTAL(9,$V$62:$V65)</f>
        <v>#REF!</v>
      </c>
      <c r="AA65" s="159">
        <f>IFERROR(+Revisión_Avance_Periodo!$Z65/Revisión_Avance_Periodo!$Y65,0)</f>
        <v>0</v>
      </c>
      <c r="AB65" s="126"/>
      <c r="AC65" s="127"/>
      <c r="AD65" s="125"/>
      <c r="AE65" s="125"/>
      <c r="AF65" s="128"/>
      <c r="AG65" s="129"/>
      <c r="AH65" s="164" t="e">
        <f>SUBTOTAL(9,$U$62:$U65)</f>
        <v>#REF!</v>
      </c>
      <c r="AI65" s="158" t="e">
        <f>SUBTOTAL(9,$V$62:$V65)</f>
        <v>#REF!</v>
      </c>
      <c r="AJ65" s="159">
        <f>IFERROR(+Revisión_Avance_Periodo!$Z65/Revisión_Avance_Periodo!$Y65,0)</f>
        <v>0</v>
      </c>
      <c r="AK65" s="126"/>
      <c r="AL65" s="127"/>
      <c r="AM65" s="125"/>
      <c r="AN65" s="125"/>
      <c r="AO65" s="128"/>
      <c r="AP65" s="129"/>
    </row>
    <row r="66" spans="1:42" x14ac:dyDescent="0.25">
      <c r="A66" s="92">
        <v>6</v>
      </c>
      <c r="B66" s="435" t="e">
        <f>CONCATENATE(Revisión_Avance_Periodo!$D66,";",Revisión_Avance_Periodo!$F66,";",Revisión_Avance_Periodo!$L66)</f>
        <v>#REF!</v>
      </c>
      <c r="C66" s="435" t="e">
        <f t="shared" ref="C66:C129" si="3">CONCATENATE($N66,";",$L66,";",$T66)</f>
        <v>#REF!</v>
      </c>
      <c r="D66" s="114" t="e">
        <f>VLOOKUP($A66,#REF!,3,FALSE)</f>
        <v>#REF!</v>
      </c>
      <c r="E66" s="436" t="e">
        <f>VLOOKUP($A66,#REF!,4,FALSE)</f>
        <v>#REF!</v>
      </c>
      <c r="F66" s="102" t="e">
        <f>VLOOKUP($A66,#REF!,5,FALSE)</f>
        <v>#REF!</v>
      </c>
      <c r="G66" s="93" t="e">
        <f>VLOOKUP($A66,#REF!,8,FALSE)</f>
        <v>#REF!</v>
      </c>
      <c r="H66" s="93" t="e">
        <f>VLOOKUP($A66,#REF!,7,FALSE)</f>
        <v>#REF!</v>
      </c>
      <c r="I66" s="438" t="e">
        <f>VLOOKUP($A66,#REF!,10,FALSE)</f>
        <v>#REF!</v>
      </c>
      <c r="J66" s="93" t="e">
        <f>VLOOKUP($A66,#REF!,11,FALSE)</f>
        <v>#REF!</v>
      </c>
      <c r="K66" s="114" t="e">
        <f>VLOOKUP($A66,#REF!,12,FALSE)</f>
        <v>#REF!</v>
      </c>
      <c r="L66" s="93" t="e">
        <f>VLOOKUP($A66,#REF!,13,FALSE)</f>
        <v>#REF!</v>
      </c>
      <c r="M66" s="438" t="e">
        <f>VLOOKUP($A66,#REF!,14,FALSE)</f>
        <v>#REF!</v>
      </c>
      <c r="N66" s="102" t="e">
        <f>VLOOKUP($A66,#REF!,15,FALSE)</f>
        <v>#REF!</v>
      </c>
      <c r="O66" s="102" t="e">
        <f>VLOOKUP($A66,#REF!,18,FALSE)</f>
        <v>#REF!</v>
      </c>
      <c r="P66" s="93" t="e">
        <f>VLOOKUP($A66,#REF!,41,FALSE)</f>
        <v>#REF!</v>
      </c>
      <c r="Q66" s="115" t="e">
        <f>VLOOKUP(Revisión_Avance_Periodo!$L66,#REF!,30,FALSE)</f>
        <v>#REF!</v>
      </c>
      <c r="R66" s="116">
        <v>2019</v>
      </c>
      <c r="S66" s="196">
        <v>43615</v>
      </c>
      <c r="T66" s="116" t="s">
        <v>72</v>
      </c>
      <c r="U66" s="440" t="e">
        <f>INDEX(#REF!,MATCH(Revisión_Avance_Periodo!$L66,#REF!,0),MATCH(Revisión_Avance_Periodo!$T66,#REF!,0))</f>
        <v>#REF!</v>
      </c>
      <c r="V66" s="440" t="e">
        <f>INDEX(#REF!,MATCH(Revisión_Avance_Periodo!$L66,#REF!,0),MATCH(Revisión_Avance_Periodo!$T66,#REF!,0))</f>
        <v>#REF!</v>
      </c>
      <c r="W66" s="118">
        <f>IFERROR((V66/U66),0)</f>
        <v>0</v>
      </c>
      <c r="X66" s="116" t="str">
        <f>VLOOKUP(W66,Tabla_Estado_Meta_OAP_2019[#All],3,TRUE)</f>
        <v>Por Ejecutar</v>
      </c>
      <c r="Y66" s="164" t="e">
        <f>SUBTOTAL(9,$U$62:$U66)</f>
        <v>#REF!</v>
      </c>
      <c r="Z66" s="158" t="e">
        <f>SUBTOTAL(9,$V$62:$V66)</f>
        <v>#REF!</v>
      </c>
      <c r="AA66" s="159">
        <f>IFERROR(+Revisión_Avance_Periodo!$Z66/Revisión_Avance_Periodo!$Y66,0)</f>
        <v>0</v>
      </c>
      <c r="AB66" s="126"/>
      <c r="AC66" s="127"/>
      <c r="AD66" s="125"/>
      <c r="AE66" s="125"/>
      <c r="AF66" s="128"/>
      <c r="AG66" s="129"/>
      <c r="AH66" s="164" t="e">
        <f>SUBTOTAL(9,$U$62:$U66)</f>
        <v>#REF!</v>
      </c>
      <c r="AI66" s="158" t="e">
        <f>SUBTOTAL(9,$V$62:$V66)</f>
        <v>#REF!</v>
      </c>
      <c r="AJ66" s="159">
        <f>IFERROR(+Revisión_Avance_Periodo!$Z66/Revisión_Avance_Periodo!$Y66,0)</f>
        <v>0</v>
      </c>
      <c r="AK66" s="126"/>
      <c r="AL66" s="127"/>
      <c r="AM66" s="125"/>
      <c r="AN66" s="125"/>
      <c r="AO66" s="128"/>
      <c r="AP66" s="129"/>
    </row>
    <row r="67" spans="1:42" x14ac:dyDescent="0.25">
      <c r="A67" s="97">
        <v>6</v>
      </c>
      <c r="B67" s="435" t="e">
        <f>CONCATENATE(Revisión_Avance_Periodo!$D67,";",Revisión_Avance_Periodo!$F67,";",Revisión_Avance_Periodo!$L67)</f>
        <v>#REF!</v>
      </c>
      <c r="C67" s="435" t="e">
        <f t="shared" si="3"/>
        <v>#REF!</v>
      </c>
      <c r="D67" s="123" t="e">
        <f>VLOOKUP($A67,#REF!,3,FALSE)</f>
        <v>#REF!</v>
      </c>
      <c r="E67" s="436" t="e">
        <f>VLOOKUP($A67,#REF!,4,FALSE)</f>
        <v>#REF!</v>
      </c>
      <c r="F67" s="103" t="e">
        <f>VLOOKUP($A67,#REF!,5,FALSE)</f>
        <v>#REF!</v>
      </c>
      <c r="G67" s="98" t="e">
        <f>VLOOKUP($A67,#REF!,8,FALSE)</f>
        <v>#REF!</v>
      </c>
      <c r="H67" s="93" t="e">
        <f>VLOOKUP($A67,#REF!,7,FALSE)</f>
        <v>#REF!</v>
      </c>
      <c r="I67" s="438" t="e">
        <f>VLOOKUP($A67,#REF!,10,FALSE)</f>
        <v>#REF!</v>
      </c>
      <c r="J67" s="98" t="e">
        <f>VLOOKUP($A67,#REF!,11,FALSE)</f>
        <v>#REF!</v>
      </c>
      <c r="K67" s="114" t="e">
        <f>VLOOKUP($A67,#REF!,12,FALSE)</f>
        <v>#REF!</v>
      </c>
      <c r="L67" s="98" t="e">
        <f>VLOOKUP($A67,#REF!,13,FALSE)</f>
        <v>#REF!</v>
      </c>
      <c r="M67" s="438" t="e">
        <f>VLOOKUP($A67,#REF!,14,FALSE)</f>
        <v>#REF!</v>
      </c>
      <c r="N67" s="103" t="e">
        <f>VLOOKUP($A67,#REF!,15,FALSE)</f>
        <v>#REF!</v>
      </c>
      <c r="O67" s="103" t="e">
        <f>VLOOKUP($A67,#REF!,18,FALSE)</f>
        <v>#REF!</v>
      </c>
      <c r="P67" s="93" t="e">
        <f>VLOOKUP($A67,#REF!,41,FALSE)</f>
        <v>#REF!</v>
      </c>
      <c r="Q67" s="115" t="e">
        <f>VLOOKUP(Revisión_Avance_Periodo!$L67,#REF!,30,FALSE)</f>
        <v>#REF!</v>
      </c>
      <c r="R67" s="116">
        <v>2019</v>
      </c>
      <c r="S67" s="196">
        <v>43646</v>
      </c>
      <c r="T67" s="124" t="s">
        <v>73</v>
      </c>
      <c r="U67" s="440" t="e">
        <f>INDEX(#REF!,MATCH(Revisión_Avance_Periodo!$L67,#REF!,0),MATCH(Revisión_Avance_Periodo!$T67,#REF!,0))</f>
        <v>#REF!</v>
      </c>
      <c r="V67" s="440" t="e">
        <f>INDEX(#REF!,MATCH(Revisión_Avance_Periodo!$L67,#REF!,0),MATCH(Revisión_Avance_Periodo!$T67,#REF!,0))</f>
        <v>#REF!</v>
      </c>
      <c r="W67" s="118">
        <f>IFERROR((V67/U67),0)</f>
        <v>0</v>
      </c>
      <c r="X67" s="124" t="str">
        <f>VLOOKUP(W67,Tabla_Estado_Meta_OAP_2019[#All],3,TRUE)</f>
        <v>Por Ejecutar</v>
      </c>
      <c r="Y67" s="164" t="e">
        <f>SUBTOTAL(9,$U$62:$U67)</f>
        <v>#REF!</v>
      </c>
      <c r="Z67" s="158" t="e">
        <f>SUBTOTAL(9,$V$62:$V67)</f>
        <v>#REF!</v>
      </c>
      <c r="AA67" s="159">
        <f>IFERROR(+Revisión_Avance_Periodo!$Z67/Revisión_Avance_Periodo!$Y67,0)</f>
        <v>0</v>
      </c>
      <c r="AB67" s="126"/>
      <c r="AC67" s="127"/>
      <c r="AD67" s="125"/>
      <c r="AE67" s="125"/>
      <c r="AF67" s="128"/>
      <c r="AG67" s="129"/>
      <c r="AH67" s="164" t="e">
        <f>SUBTOTAL(9,$U$62:$U67)</f>
        <v>#REF!</v>
      </c>
      <c r="AI67" s="158" t="e">
        <f>SUBTOTAL(9,$V$62:$V67)</f>
        <v>#REF!</v>
      </c>
      <c r="AJ67" s="159">
        <f>IFERROR(+Revisión_Avance_Periodo!$Z67/Revisión_Avance_Periodo!$Y67,0)</f>
        <v>0</v>
      </c>
      <c r="AK67" s="126"/>
      <c r="AL67" s="127"/>
      <c r="AM67" s="125"/>
      <c r="AN67" s="125"/>
      <c r="AO67" s="128"/>
      <c r="AP67" s="129"/>
    </row>
    <row r="68" spans="1:42" x14ac:dyDescent="0.25">
      <c r="A68" s="92">
        <v>6</v>
      </c>
      <c r="B68" s="435" t="e">
        <f>CONCATENATE(Revisión_Avance_Periodo!$D68,";",Revisión_Avance_Periodo!$F68,";",Revisión_Avance_Periodo!$L68)</f>
        <v>#REF!</v>
      </c>
      <c r="C68" s="435" t="e">
        <f t="shared" si="3"/>
        <v>#REF!</v>
      </c>
      <c r="D68" s="114" t="e">
        <f>VLOOKUP($A68,#REF!,3,FALSE)</f>
        <v>#REF!</v>
      </c>
      <c r="E68" s="436" t="e">
        <f>VLOOKUP($A68,#REF!,4,FALSE)</f>
        <v>#REF!</v>
      </c>
      <c r="F68" s="102" t="e">
        <f>VLOOKUP($A68,#REF!,5,FALSE)</f>
        <v>#REF!</v>
      </c>
      <c r="G68" s="93" t="e">
        <f>VLOOKUP($A68,#REF!,8,FALSE)</f>
        <v>#REF!</v>
      </c>
      <c r="H68" s="93" t="e">
        <f>VLOOKUP($A68,#REF!,7,FALSE)</f>
        <v>#REF!</v>
      </c>
      <c r="I68" s="438" t="e">
        <f>VLOOKUP($A68,#REF!,10,FALSE)</f>
        <v>#REF!</v>
      </c>
      <c r="J68" s="93" t="e">
        <f>VLOOKUP($A68,#REF!,11,FALSE)</f>
        <v>#REF!</v>
      </c>
      <c r="K68" s="114" t="e">
        <f>VLOOKUP($A68,#REF!,12,FALSE)</f>
        <v>#REF!</v>
      </c>
      <c r="L68" s="93" t="e">
        <f>VLOOKUP($A68,#REF!,13,FALSE)</f>
        <v>#REF!</v>
      </c>
      <c r="M68" s="438" t="e">
        <f>VLOOKUP($A68,#REF!,14,FALSE)</f>
        <v>#REF!</v>
      </c>
      <c r="N68" s="102" t="e">
        <f>VLOOKUP($A68,#REF!,15,FALSE)</f>
        <v>#REF!</v>
      </c>
      <c r="O68" s="102" t="e">
        <f>VLOOKUP($A68,#REF!,18,FALSE)</f>
        <v>#REF!</v>
      </c>
      <c r="P68" s="93" t="e">
        <f>VLOOKUP($A68,#REF!,41,FALSE)</f>
        <v>#REF!</v>
      </c>
      <c r="Q68" s="115" t="e">
        <f>VLOOKUP(Revisión_Avance_Periodo!$L68,#REF!,30,FALSE)</f>
        <v>#REF!</v>
      </c>
      <c r="R68" s="116">
        <v>2019</v>
      </c>
      <c r="S68" s="196">
        <v>43676</v>
      </c>
      <c r="T68" s="116" t="s">
        <v>74</v>
      </c>
      <c r="U68" s="440" t="e">
        <f>INDEX(#REF!,MATCH(Revisión_Avance_Periodo!$L68,#REF!,0),MATCH(Revisión_Avance_Periodo!$T68,#REF!,0))</f>
        <v>#REF!</v>
      </c>
      <c r="V68" s="440" t="e">
        <f>INDEX(#REF!,MATCH(Revisión_Avance_Periodo!$L68,#REF!,0),MATCH(Revisión_Avance_Periodo!$T68,#REF!,0))</f>
        <v>#REF!</v>
      </c>
      <c r="W68" s="131" t="e">
        <f>V68/U68</f>
        <v>#REF!</v>
      </c>
      <c r="X68" s="116" t="e">
        <f>VLOOKUP(W68,Tabla_Estado_Meta_OAP_2019[#All],3,TRUE)</f>
        <v>#REF!</v>
      </c>
      <c r="Y68" s="164" t="e">
        <f>SUBTOTAL(9,$U$62:$U68)</f>
        <v>#REF!</v>
      </c>
      <c r="Z68" s="158" t="e">
        <f>SUBTOTAL(9,$V$62:$V68)</f>
        <v>#REF!</v>
      </c>
      <c r="AA68" s="159">
        <f>IFERROR(+Revisión_Avance_Periodo!$Z68/Revisión_Avance_Periodo!$Y68,0)</f>
        <v>0</v>
      </c>
      <c r="AB68" s="126"/>
      <c r="AC68" s="127"/>
      <c r="AD68" s="125"/>
      <c r="AE68" s="125"/>
      <c r="AF68" s="128"/>
      <c r="AG68" s="129"/>
      <c r="AH68" s="164" t="e">
        <f>SUBTOTAL(9,$U$62:$U68)</f>
        <v>#REF!</v>
      </c>
      <c r="AI68" s="158" t="e">
        <f>SUBTOTAL(9,$V$62:$V68)</f>
        <v>#REF!</v>
      </c>
      <c r="AJ68" s="159">
        <f>IFERROR(+Revisión_Avance_Periodo!$Z68/Revisión_Avance_Periodo!$Y68,0)</f>
        <v>0</v>
      </c>
      <c r="AK68" s="126"/>
      <c r="AL68" s="127"/>
      <c r="AM68" s="125"/>
      <c r="AN68" s="125"/>
      <c r="AO68" s="128"/>
      <c r="AP68" s="129"/>
    </row>
    <row r="69" spans="1:42" x14ac:dyDescent="0.25">
      <c r="A69" s="97">
        <v>6</v>
      </c>
      <c r="B69" s="435" t="e">
        <f>CONCATENATE(Revisión_Avance_Periodo!$D69,";",Revisión_Avance_Periodo!$F69,";",Revisión_Avance_Periodo!$L69)</f>
        <v>#REF!</v>
      </c>
      <c r="C69" s="435" t="e">
        <f t="shared" si="3"/>
        <v>#REF!</v>
      </c>
      <c r="D69" s="123" t="e">
        <f>VLOOKUP($A69,#REF!,3,FALSE)</f>
        <v>#REF!</v>
      </c>
      <c r="E69" s="436" t="e">
        <f>VLOOKUP($A69,#REF!,4,FALSE)</f>
        <v>#REF!</v>
      </c>
      <c r="F69" s="103" t="e">
        <f>VLOOKUP($A69,#REF!,5,FALSE)</f>
        <v>#REF!</v>
      </c>
      <c r="G69" s="98" t="e">
        <f>VLOOKUP($A69,#REF!,8,FALSE)</f>
        <v>#REF!</v>
      </c>
      <c r="H69" s="93" t="e">
        <f>VLOOKUP($A69,#REF!,7,FALSE)</f>
        <v>#REF!</v>
      </c>
      <c r="I69" s="438" t="e">
        <f>VLOOKUP($A69,#REF!,10,FALSE)</f>
        <v>#REF!</v>
      </c>
      <c r="J69" s="98" t="e">
        <f>VLOOKUP($A69,#REF!,11,FALSE)</f>
        <v>#REF!</v>
      </c>
      <c r="K69" s="114" t="e">
        <f>VLOOKUP($A69,#REF!,12,FALSE)</f>
        <v>#REF!</v>
      </c>
      <c r="L69" s="98" t="e">
        <f>VLOOKUP($A69,#REF!,13,FALSE)</f>
        <v>#REF!</v>
      </c>
      <c r="M69" s="438" t="e">
        <f>VLOOKUP($A69,#REF!,14,FALSE)</f>
        <v>#REF!</v>
      </c>
      <c r="N69" s="103" t="e">
        <f>VLOOKUP($A69,#REF!,15,FALSE)</f>
        <v>#REF!</v>
      </c>
      <c r="O69" s="103" t="e">
        <f>VLOOKUP($A69,#REF!,18,FALSE)</f>
        <v>#REF!</v>
      </c>
      <c r="P69" s="93" t="e">
        <f>VLOOKUP($A69,#REF!,41,FALSE)</f>
        <v>#REF!</v>
      </c>
      <c r="Q69" s="115" t="e">
        <f>VLOOKUP(Revisión_Avance_Periodo!$L69,#REF!,30,FALSE)</f>
        <v>#REF!</v>
      </c>
      <c r="R69" s="116">
        <v>2019</v>
      </c>
      <c r="S69" s="196">
        <v>43707</v>
      </c>
      <c r="T69" s="124" t="s">
        <v>75</v>
      </c>
      <c r="U69" s="440" t="e">
        <f>INDEX(#REF!,MATCH(Revisión_Avance_Periodo!$L69,#REF!,0),MATCH(Revisión_Avance_Periodo!$T69,#REF!,0))</f>
        <v>#REF!</v>
      </c>
      <c r="V69" s="440" t="e">
        <f>INDEX(#REF!,MATCH(Revisión_Avance_Periodo!$L69,#REF!,0),MATCH(Revisión_Avance_Periodo!$T69,#REF!,0))</f>
        <v>#REF!</v>
      </c>
      <c r="W69" s="118">
        <f>IFERROR((V69/U69),0)</f>
        <v>0</v>
      </c>
      <c r="X69" s="124" t="str">
        <f>VLOOKUP(W69,Tabla_Estado_Meta_OAP_2019[#All],3,TRUE)</f>
        <v>Por Ejecutar</v>
      </c>
      <c r="Y69" s="164" t="e">
        <f>SUBTOTAL(9,$U$62:$U69)</f>
        <v>#REF!</v>
      </c>
      <c r="Z69" s="158" t="e">
        <f>SUBTOTAL(9,$V$62:$V69)</f>
        <v>#REF!</v>
      </c>
      <c r="AA69" s="159">
        <f>IFERROR(+Revisión_Avance_Periodo!$Z69/Revisión_Avance_Periodo!$Y69,0)</f>
        <v>0</v>
      </c>
      <c r="AB69" s="126"/>
      <c r="AC69" s="127"/>
      <c r="AD69" s="125"/>
      <c r="AE69" s="125"/>
      <c r="AF69" s="128"/>
      <c r="AG69" s="129"/>
      <c r="AH69" s="164" t="e">
        <f>SUBTOTAL(9,$U$62:$U69)</f>
        <v>#REF!</v>
      </c>
      <c r="AI69" s="158" t="e">
        <f>SUBTOTAL(9,$V$62:$V69)</f>
        <v>#REF!</v>
      </c>
      <c r="AJ69" s="159">
        <f>IFERROR(+Revisión_Avance_Periodo!$Z69/Revisión_Avance_Periodo!$Y69,0)</f>
        <v>0</v>
      </c>
      <c r="AK69" s="126"/>
      <c r="AL69" s="127"/>
      <c r="AM69" s="125"/>
      <c r="AN69" s="125"/>
      <c r="AO69" s="128"/>
      <c r="AP69" s="129"/>
    </row>
    <row r="70" spans="1:42" x14ac:dyDescent="0.25">
      <c r="A70" s="92">
        <v>6</v>
      </c>
      <c r="B70" s="435" t="e">
        <f>CONCATENATE(Revisión_Avance_Periodo!$D70,";",Revisión_Avance_Periodo!$F70,";",Revisión_Avance_Periodo!$L70)</f>
        <v>#REF!</v>
      </c>
      <c r="C70" s="435" t="e">
        <f t="shared" si="3"/>
        <v>#REF!</v>
      </c>
      <c r="D70" s="114" t="e">
        <f>VLOOKUP($A70,#REF!,3,FALSE)</f>
        <v>#REF!</v>
      </c>
      <c r="E70" s="436" t="e">
        <f>VLOOKUP($A70,#REF!,4,FALSE)</f>
        <v>#REF!</v>
      </c>
      <c r="F70" s="102" t="e">
        <f>VLOOKUP($A70,#REF!,5,FALSE)</f>
        <v>#REF!</v>
      </c>
      <c r="G70" s="93" t="e">
        <f>VLOOKUP($A70,#REF!,8,FALSE)</f>
        <v>#REF!</v>
      </c>
      <c r="H70" s="93" t="e">
        <f>VLOOKUP($A70,#REF!,7,FALSE)</f>
        <v>#REF!</v>
      </c>
      <c r="I70" s="438" t="e">
        <f>VLOOKUP($A70,#REF!,10,FALSE)</f>
        <v>#REF!</v>
      </c>
      <c r="J70" s="93" t="e">
        <f>VLOOKUP($A70,#REF!,11,FALSE)</f>
        <v>#REF!</v>
      </c>
      <c r="K70" s="114" t="e">
        <f>VLOOKUP($A70,#REF!,12,FALSE)</f>
        <v>#REF!</v>
      </c>
      <c r="L70" s="93" t="e">
        <f>VLOOKUP($A70,#REF!,13,FALSE)</f>
        <v>#REF!</v>
      </c>
      <c r="M70" s="438" t="e">
        <f>VLOOKUP($A70,#REF!,14,FALSE)</f>
        <v>#REF!</v>
      </c>
      <c r="N70" s="102" t="e">
        <f>VLOOKUP($A70,#REF!,15,FALSE)</f>
        <v>#REF!</v>
      </c>
      <c r="O70" s="102" t="e">
        <f>VLOOKUP($A70,#REF!,18,FALSE)</f>
        <v>#REF!</v>
      </c>
      <c r="P70" s="93" t="e">
        <f>VLOOKUP($A70,#REF!,41,FALSE)</f>
        <v>#REF!</v>
      </c>
      <c r="Q70" s="115" t="e">
        <f>VLOOKUP(Revisión_Avance_Periodo!$L70,#REF!,30,FALSE)</f>
        <v>#REF!</v>
      </c>
      <c r="R70" s="116">
        <v>2019</v>
      </c>
      <c r="S70" s="196">
        <v>43738</v>
      </c>
      <c r="T70" s="116" t="s">
        <v>76</v>
      </c>
      <c r="U70" s="440" t="e">
        <f>INDEX(#REF!,MATCH(Revisión_Avance_Periodo!$L70,#REF!,0),MATCH(Revisión_Avance_Periodo!$T70,#REF!,0))</f>
        <v>#REF!</v>
      </c>
      <c r="V70" s="440" t="e">
        <f>INDEX(#REF!,MATCH(Revisión_Avance_Periodo!$L70,#REF!,0),MATCH(Revisión_Avance_Periodo!$T70,#REF!,0))</f>
        <v>#REF!</v>
      </c>
      <c r="W70" s="118">
        <f>IFERROR((V70/U70),0)</f>
        <v>0</v>
      </c>
      <c r="X70" s="116" t="str">
        <f>VLOOKUP(W70,Tabla_Estado_Meta_OAP_2019[#All],3,TRUE)</f>
        <v>Por Ejecutar</v>
      </c>
      <c r="Y70" s="164" t="e">
        <f>SUBTOTAL(9,$U$62:$U70)</f>
        <v>#REF!</v>
      </c>
      <c r="Z70" s="158" t="e">
        <f>SUBTOTAL(9,$V$62:$V70)</f>
        <v>#REF!</v>
      </c>
      <c r="AA70" s="159">
        <f>IFERROR(+Revisión_Avance_Periodo!$Z70/Revisión_Avance_Periodo!$Y70,0)</f>
        <v>0</v>
      </c>
      <c r="AB70" s="126"/>
      <c r="AC70" s="127"/>
      <c r="AD70" s="125"/>
      <c r="AE70" s="125"/>
      <c r="AF70" s="128"/>
      <c r="AG70" s="129"/>
      <c r="AH70" s="164" t="e">
        <f>SUBTOTAL(9,$U$62:$U70)</f>
        <v>#REF!</v>
      </c>
      <c r="AI70" s="158" t="e">
        <f>SUBTOTAL(9,$V$62:$V70)</f>
        <v>#REF!</v>
      </c>
      <c r="AJ70" s="159">
        <f>IFERROR(+Revisión_Avance_Periodo!$Z70/Revisión_Avance_Periodo!$Y70,0)</f>
        <v>0</v>
      </c>
      <c r="AK70" s="126"/>
      <c r="AL70" s="127"/>
      <c r="AM70" s="125"/>
      <c r="AN70" s="125"/>
      <c r="AO70" s="128"/>
      <c r="AP70" s="129"/>
    </row>
    <row r="71" spans="1:42" x14ac:dyDescent="0.25">
      <c r="A71" s="97">
        <v>6</v>
      </c>
      <c r="B71" s="435" t="e">
        <f>CONCATENATE(Revisión_Avance_Periodo!$D71,";",Revisión_Avance_Periodo!$F71,";",Revisión_Avance_Periodo!$L71)</f>
        <v>#REF!</v>
      </c>
      <c r="C71" s="435" t="e">
        <f t="shared" si="3"/>
        <v>#REF!</v>
      </c>
      <c r="D71" s="123" t="e">
        <f>VLOOKUP($A71,#REF!,3,FALSE)</f>
        <v>#REF!</v>
      </c>
      <c r="E71" s="436" t="e">
        <f>VLOOKUP($A71,#REF!,4,FALSE)</f>
        <v>#REF!</v>
      </c>
      <c r="F71" s="103" t="e">
        <f>VLOOKUP($A71,#REF!,5,FALSE)</f>
        <v>#REF!</v>
      </c>
      <c r="G71" s="98" t="e">
        <f>VLOOKUP($A71,#REF!,8,FALSE)</f>
        <v>#REF!</v>
      </c>
      <c r="H71" s="93" t="e">
        <f>VLOOKUP($A71,#REF!,7,FALSE)</f>
        <v>#REF!</v>
      </c>
      <c r="I71" s="438" t="e">
        <f>VLOOKUP($A71,#REF!,10,FALSE)</f>
        <v>#REF!</v>
      </c>
      <c r="J71" s="98" t="e">
        <f>VLOOKUP($A71,#REF!,11,FALSE)</f>
        <v>#REF!</v>
      </c>
      <c r="K71" s="114" t="e">
        <f>VLOOKUP($A71,#REF!,12,FALSE)</f>
        <v>#REF!</v>
      </c>
      <c r="L71" s="98" t="e">
        <f>VLOOKUP($A71,#REF!,13,FALSE)</f>
        <v>#REF!</v>
      </c>
      <c r="M71" s="438" t="e">
        <f>VLOOKUP($A71,#REF!,14,FALSE)</f>
        <v>#REF!</v>
      </c>
      <c r="N71" s="103" t="e">
        <f>VLOOKUP($A71,#REF!,15,FALSE)</f>
        <v>#REF!</v>
      </c>
      <c r="O71" s="103" t="e">
        <f>VLOOKUP($A71,#REF!,18,FALSE)</f>
        <v>#REF!</v>
      </c>
      <c r="P71" s="93" t="e">
        <f>VLOOKUP($A71,#REF!,41,FALSE)</f>
        <v>#REF!</v>
      </c>
      <c r="Q71" s="115" t="e">
        <f>VLOOKUP(Revisión_Avance_Periodo!$L71,#REF!,30,FALSE)</f>
        <v>#REF!</v>
      </c>
      <c r="R71" s="116">
        <v>2019</v>
      </c>
      <c r="S71" s="196">
        <v>43768</v>
      </c>
      <c r="T71" s="124" t="s">
        <v>77</v>
      </c>
      <c r="U71" s="440" t="e">
        <f>INDEX(#REF!,MATCH(Revisión_Avance_Periodo!$L71,#REF!,0),MATCH(Revisión_Avance_Periodo!$T71,#REF!,0))</f>
        <v>#REF!</v>
      </c>
      <c r="V71" s="440" t="e">
        <f>INDEX(#REF!,MATCH(Revisión_Avance_Periodo!$L71,#REF!,0),MATCH(Revisión_Avance_Periodo!$T71,#REF!,0))</f>
        <v>#REF!</v>
      </c>
      <c r="W71" s="130" t="e">
        <f>V71/U71</f>
        <v>#REF!</v>
      </c>
      <c r="X71" s="124" t="e">
        <f>VLOOKUP(W71,Tabla_Estado_Meta_OAP_2019[#All],3,TRUE)</f>
        <v>#REF!</v>
      </c>
      <c r="Y71" s="164" t="e">
        <f>SUBTOTAL(9,$U$62:$U71)</f>
        <v>#REF!</v>
      </c>
      <c r="Z71" s="158" t="e">
        <f>SUBTOTAL(9,$V$62:$V71)</f>
        <v>#REF!</v>
      </c>
      <c r="AA71" s="159">
        <f>IFERROR(+Revisión_Avance_Periodo!$Z71/Revisión_Avance_Periodo!$Y71,0)</f>
        <v>0</v>
      </c>
      <c r="AB71" s="126"/>
      <c r="AC71" s="127"/>
      <c r="AD71" s="125"/>
      <c r="AE71" s="125"/>
      <c r="AF71" s="128"/>
      <c r="AG71" s="129"/>
      <c r="AH71" s="164" t="e">
        <f>SUBTOTAL(9,$U$62:$U71)</f>
        <v>#REF!</v>
      </c>
      <c r="AI71" s="158" t="e">
        <f>SUBTOTAL(9,$V$62:$V71)</f>
        <v>#REF!</v>
      </c>
      <c r="AJ71" s="159">
        <f>IFERROR(+Revisión_Avance_Periodo!$Z71/Revisión_Avance_Periodo!$Y71,0)</f>
        <v>0</v>
      </c>
      <c r="AK71" s="126"/>
      <c r="AL71" s="127"/>
      <c r="AM71" s="125"/>
      <c r="AN71" s="125"/>
      <c r="AO71" s="128"/>
      <c r="AP71" s="129"/>
    </row>
    <row r="72" spans="1:42" x14ac:dyDescent="0.25">
      <c r="A72" s="92">
        <v>6</v>
      </c>
      <c r="B72" s="435" t="e">
        <f>CONCATENATE(Revisión_Avance_Periodo!$D72,";",Revisión_Avance_Periodo!$F72,";",Revisión_Avance_Periodo!$L72)</f>
        <v>#REF!</v>
      </c>
      <c r="C72" s="435" t="e">
        <f t="shared" si="3"/>
        <v>#REF!</v>
      </c>
      <c r="D72" s="114" t="e">
        <f>VLOOKUP($A72,#REF!,3,FALSE)</f>
        <v>#REF!</v>
      </c>
      <c r="E72" s="436" t="e">
        <f>VLOOKUP($A72,#REF!,4,FALSE)</f>
        <v>#REF!</v>
      </c>
      <c r="F72" s="102" t="e">
        <f>VLOOKUP($A72,#REF!,5,FALSE)</f>
        <v>#REF!</v>
      </c>
      <c r="G72" s="93" t="e">
        <f>VLOOKUP($A72,#REF!,8,FALSE)</f>
        <v>#REF!</v>
      </c>
      <c r="H72" s="93" t="e">
        <f>VLOOKUP($A72,#REF!,7,FALSE)</f>
        <v>#REF!</v>
      </c>
      <c r="I72" s="438" t="e">
        <f>VLOOKUP($A72,#REF!,10,FALSE)</f>
        <v>#REF!</v>
      </c>
      <c r="J72" s="93" t="e">
        <f>VLOOKUP($A72,#REF!,11,FALSE)</f>
        <v>#REF!</v>
      </c>
      <c r="K72" s="114" t="e">
        <f>VLOOKUP($A72,#REF!,12,FALSE)</f>
        <v>#REF!</v>
      </c>
      <c r="L72" s="93" t="e">
        <f>VLOOKUP($A72,#REF!,13,FALSE)</f>
        <v>#REF!</v>
      </c>
      <c r="M72" s="438" t="e">
        <f>VLOOKUP($A72,#REF!,14,FALSE)</f>
        <v>#REF!</v>
      </c>
      <c r="N72" s="102" t="e">
        <f>VLOOKUP($A72,#REF!,15,FALSE)</f>
        <v>#REF!</v>
      </c>
      <c r="O72" s="102" t="e">
        <f>VLOOKUP($A72,#REF!,18,FALSE)</f>
        <v>#REF!</v>
      </c>
      <c r="P72" s="93" t="e">
        <f>VLOOKUP($A72,#REF!,41,FALSE)</f>
        <v>#REF!</v>
      </c>
      <c r="Q72" s="115" t="e">
        <f>VLOOKUP(Revisión_Avance_Periodo!$L72,#REF!,30,FALSE)</f>
        <v>#REF!</v>
      </c>
      <c r="R72" s="116">
        <v>2019</v>
      </c>
      <c r="S72" s="196">
        <v>43799</v>
      </c>
      <c r="T72" s="116" t="s">
        <v>78</v>
      </c>
      <c r="U72" s="440" t="e">
        <f>INDEX(#REF!,MATCH(Revisión_Avance_Periodo!$L72,#REF!,0),MATCH(Revisión_Avance_Periodo!$T72,#REF!,0))</f>
        <v>#REF!</v>
      </c>
      <c r="V72" s="440" t="e">
        <f>INDEX(#REF!,MATCH(Revisión_Avance_Periodo!$L72,#REF!,0),MATCH(Revisión_Avance_Periodo!$T72,#REF!,0))</f>
        <v>#REF!</v>
      </c>
      <c r="W72" s="118">
        <f>IFERROR((V72/U72),0)</f>
        <v>0</v>
      </c>
      <c r="X72" s="116" t="str">
        <f>VLOOKUP(W72,Tabla_Estado_Meta_OAP_2019[#All],3,TRUE)</f>
        <v>Por Ejecutar</v>
      </c>
      <c r="Y72" s="164" t="e">
        <f>SUBTOTAL(9,$U$62:$U72)</f>
        <v>#REF!</v>
      </c>
      <c r="Z72" s="158" t="e">
        <f>SUBTOTAL(9,$V$62:$V72)</f>
        <v>#REF!</v>
      </c>
      <c r="AA72" s="159">
        <f>IFERROR(+Revisión_Avance_Periodo!$Z72/Revisión_Avance_Periodo!$Y72,0)</f>
        <v>0</v>
      </c>
      <c r="AB72" s="126"/>
      <c r="AC72" s="127"/>
      <c r="AD72" s="125"/>
      <c r="AE72" s="125"/>
      <c r="AF72" s="128"/>
      <c r="AG72" s="129"/>
      <c r="AH72" s="164" t="e">
        <f>SUBTOTAL(9,$U$62:$U72)</f>
        <v>#REF!</v>
      </c>
      <c r="AI72" s="158" t="e">
        <f>SUBTOTAL(9,$V$62:$V72)</f>
        <v>#REF!</v>
      </c>
      <c r="AJ72" s="159">
        <f>IFERROR(+Revisión_Avance_Periodo!$Z72/Revisión_Avance_Periodo!$Y72,0)</f>
        <v>0</v>
      </c>
      <c r="AK72" s="126"/>
      <c r="AL72" s="127"/>
      <c r="AM72" s="125"/>
      <c r="AN72" s="125"/>
      <c r="AO72" s="128"/>
      <c r="AP72" s="129"/>
    </row>
    <row r="73" spans="1:42" ht="15.75" thickBot="1" x14ac:dyDescent="0.3">
      <c r="A73" s="97">
        <v>6</v>
      </c>
      <c r="B73" s="435" t="e">
        <f>CONCATENATE(Revisión_Avance_Periodo!$D73,";",Revisión_Avance_Periodo!$F73,";",Revisión_Avance_Periodo!$L73)</f>
        <v>#REF!</v>
      </c>
      <c r="C73" s="435" t="e">
        <f t="shared" si="3"/>
        <v>#REF!</v>
      </c>
      <c r="D73" s="123" t="e">
        <f>VLOOKUP($A73,#REF!,3,FALSE)</f>
        <v>#REF!</v>
      </c>
      <c r="E73" s="436" t="e">
        <f>VLOOKUP($A73,#REF!,4,FALSE)</f>
        <v>#REF!</v>
      </c>
      <c r="F73" s="103" t="e">
        <f>VLOOKUP($A73,#REF!,5,FALSE)</f>
        <v>#REF!</v>
      </c>
      <c r="G73" s="98" t="e">
        <f>VLOOKUP($A73,#REF!,8,FALSE)</f>
        <v>#REF!</v>
      </c>
      <c r="H73" s="93" t="e">
        <f>VLOOKUP($A73,#REF!,7,FALSE)</f>
        <v>#REF!</v>
      </c>
      <c r="I73" s="438" t="e">
        <f>VLOOKUP($A73,#REF!,10,FALSE)</f>
        <v>#REF!</v>
      </c>
      <c r="J73" s="98" t="e">
        <f>VLOOKUP($A73,#REF!,11,FALSE)</f>
        <v>#REF!</v>
      </c>
      <c r="K73" s="114" t="e">
        <f>VLOOKUP($A73,#REF!,12,FALSE)</f>
        <v>#REF!</v>
      </c>
      <c r="L73" s="98" t="e">
        <f>VLOOKUP($A73,#REF!,13,FALSE)</f>
        <v>#REF!</v>
      </c>
      <c r="M73" s="438" t="e">
        <f>VLOOKUP($A73,#REF!,14,FALSE)</f>
        <v>#REF!</v>
      </c>
      <c r="N73" s="103" t="e">
        <f>VLOOKUP($A73,#REF!,15,FALSE)</f>
        <v>#REF!</v>
      </c>
      <c r="O73" s="103" t="e">
        <f>VLOOKUP($A73,#REF!,18,FALSE)</f>
        <v>#REF!</v>
      </c>
      <c r="P73" s="93" t="e">
        <f>VLOOKUP($A73,#REF!,41,FALSE)</f>
        <v>#REF!</v>
      </c>
      <c r="Q73" s="115" t="e">
        <f>VLOOKUP(Revisión_Avance_Periodo!$L73,#REF!,30,FALSE)</f>
        <v>#REF!</v>
      </c>
      <c r="R73" s="116">
        <v>2019</v>
      </c>
      <c r="S73" s="196">
        <v>43829</v>
      </c>
      <c r="T73" s="124" t="s">
        <v>79</v>
      </c>
      <c r="U73" s="440" t="e">
        <f>INDEX(#REF!,MATCH(Revisión_Avance_Periodo!$L73,#REF!,0),MATCH(Revisión_Avance_Periodo!$T73,#REF!,0))</f>
        <v>#REF!</v>
      </c>
      <c r="V73" s="440" t="e">
        <f>INDEX(#REF!,MATCH(Revisión_Avance_Periodo!$L73,#REF!,0),MATCH(Revisión_Avance_Periodo!$T73,#REF!,0))</f>
        <v>#REF!</v>
      </c>
      <c r="W73" s="118">
        <f>IFERROR((V73/U73),0)</f>
        <v>0</v>
      </c>
      <c r="X73" s="124" t="str">
        <f>VLOOKUP(W73,Tabla_Estado_Meta_OAP_2019[#All],3,TRUE)</f>
        <v>Por Ejecutar</v>
      </c>
      <c r="Y73" s="164" t="e">
        <f>SUBTOTAL(9,$U$62:$U73)</f>
        <v>#REF!</v>
      </c>
      <c r="Z73" s="158" t="e">
        <f>SUBTOTAL(9,$V$62:$V73)</f>
        <v>#REF!</v>
      </c>
      <c r="AA73" s="159">
        <f>IFERROR(+Revisión_Avance_Periodo!$Z73/Revisión_Avance_Periodo!$Y73,0)</f>
        <v>0</v>
      </c>
      <c r="AB73" s="126"/>
      <c r="AC73" s="127"/>
      <c r="AD73" s="125"/>
      <c r="AE73" s="125"/>
      <c r="AF73" s="128"/>
      <c r="AG73" s="129"/>
      <c r="AH73" s="164" t="e">
        <f>SUBTOTAL(9,$U$62:$U73)</f>
        <v>#REF!</v>
      </c>
      <c r="AI73" s="158" t="e">
        <f>SUBTOTAL(9,$V$62:$V73)</f>
        <v>#REF!</v>
      </c>
      <c r="AJ73" s="159">
        <f>IFERROR(+Revisión_Avance_Periodo!$Z73/Revisión_Avance_Periodo!$Y73,0)</f>
        <v>0</v>
      </c>
      <c r="AK73" s="126"/>
      <c r="AL73" s="127"/>
      <c r="AM73" s="125"/>
      <c r="AN73" s="125"/>
      <c r="AO73" s="128"/>
      <c r="AP73" s="129"/>
    </row>
    <row r="74" spans="1:42" x14ac:dyDescent="0.25">
      <c r="A74" s="92">
        <v>7</v>
      </c>
      <c r="B74" s="435" t="e">
        <f>CONCATENATE(Revisión_Avance_Periodo!$D74,";",Revisión_Avance_Periodo!$F74,";",Revisión_Avance_Periodo!$L74)</f>
        <v>#REF!</v>
      </c>
      <c r="C74" s="435" t="e">
        <f t="shared" si="3"/>
        <v>#REF!</v>
      </c>
      <c r="D74" s="114" t="e">
        <f>VLOOKUP($A74,#REF!,3,FALSE)</f>
        <v>#REF!</v>
      </c>
      <c r="E74" s="436" t="e">
        <f>VLOOKUP($A74,#REF!,4,FALSE)</f>
        <v>#REF!</v>
      </c>
      <c r="F74" s="102" t="e">
        <f>VLOOKUP($A74,#REF!,5,FALSE)</f>
        <v>#REF!</v>
      </c>
      <c r="G74" s="93" t="e">
        <f>VLOOKUP($A74,#REF!,8,FALSE)</f>
        <v>#REF!</v>
      </c>
      <c r="H74" s="93" t="e">
        <f>VLOOKUP($A74,#REF!,7,FALSE)</f>
        <v>#REF!</v>
      </c>
      <c r="I74" s="438" t="e">
        <f>VLOOKUP($A74,#REF!,10,FALSE)</f>
        <v>#REF!</v>
      </c>
      <c r="J74" s="93" t="e">
        <f>VLOOKUP($A74,#REF!,11,FALSE)</f>
        <v>#REF!</v>
      </c>
      <c r="K74" s="114" t="e">
        <f>VLOOKUP($A74,#REF!,12,FALSE)</f>
        <v>#REF!</v>
      </c>
      <c r="L74" s="93" t="e">
        <f>VLOOKUP($A74,#REF!,13,FALSE)</f>
        <v>#REF!</v>
      </c>
      <c r="M74" s="438" t="e">
        <f>VLOOKUP($A74,#REF!,14,FALSE)</f>
        <v>#REF!</v>
      </c>
      <c r="N74" s="102" t="e">
        <f>VLOOKUP($A74,#REF!,15,FALSE)</f>
        <v>#REF!</v>
      </c>
      <c r="O74" s="102" t="e">
        <f>VLOOKUP($A74,#REF!,18,FALSE)</f>
        <v>#REF!</v>
      </c>
      <c r="P74" s="93" t="e">
        <f>VLOOKUP($A74,#REF!,41,FALSE)</f>
        <v>#REF!</v>
      </c>
      <c r="Q74" s="115" t="e">
        <f>VLOOKUP(Revisión_Avance_Periodo!$L74,#REF!,30,FALSE)</f>
        <v>#REF!</v>
      </c>
      <c r="R74" s="116">
        <v>2019</v>
      </c>
      <c r="S74" s="196">
        <v>43495</v>
      </c>
      <c r="T74" s="116" t="s">
        <v>68</v>
      </c>
      <c r="U74" s="440" t="e">
        <f>INDEX(#REF!,MATCH(Revisión_Avance_Periodo!$L74,#REF!,0),MATCH(Revisión_Avance_Periodo!$T74,#REF!,0))</f>
        <v>#REF!</v>
      </c>
      <c r="V74" s="440" t="e">
        <f>INDEX(#REF!,MATCH(Revisión_Avance_Periodo!$L74,#REF!,0),MATCH(Revisión_Avance_Periodo!$T74,#REF!,0))</f>
        <v>#REF!</v>
      </c>
      <c r="W74" s="118">
        <f>IFERROR((V74/U74),0)</f>
        <v>0</v>
      </c>
      <c r="X74" s="116" t="str">
        <f>VLOOKUP(W74,Tabla_Estado_Meta_OAP_2019[#All],3,TRUE)</f>
        <v>Por Ejecutar</v>
      </c>
      <c r="Y74" s="163" t="e">
        <f>SUBTOTAL(9,$U$74:$U74)</f>
        <v>#REF!</v>
      </c>
      <c r="Z74" s="161" t="e">
        <f>SUBTOTAL(9,$V$74:$V74)</f>
        <v>#REF!</v>
      </c>
      <c r="AA74" s="162">
        <f>IFERROR(+Revisión_Avance_Periodo!$Z74/Revisión_Avance_Periodo!$Y74,0)</f>
        <v>0</v>
      </c>
      <c r="AB74" s="133" t="e">
        <f>SUBTOTAL(9,U74:U85)</f>
        <v>#REF!</v>
      </c>
      <c r="AC74" s="134" t="e">
        <f>SUBTOTAL(9,V74:V85)</f>
        <v>#REF!</v>
      </c>
      <c r="AD74" s="119" t="e">
        <f>+AC74/AB74</f>
        <v>#REF!</v>
      </c>
      <c r="AE74" s="119" t="e">
        <f>100%-Revisión_Avance_Periodo!$AD74</f>
        <v>#REF!</v>
      </c>
      <c r="AF74" s="121" t="e">
        <f>VLOOKUP(AD74,Tabla_Estado_Meta_OAP_2019[],3,TRUE)</f>
        <v>#REF!</v>
      </c>
      <c r="AG74" s="122" t="e">
        <f>Revisión_Avance_Periodo!$AD74*Revisión_Avance_Periodo!$Q74</f>
        <v>#REF!</v>
      </c>
      <c r="AH74" s="163" t="e">
        <f>SUBTOTAL(9,$U$74:$U74)</f>
        <v>#REF!</v>
      </c>
      <c r="AI74" s="161" t="e">
        <f>SUBTOTAL(9,$V$74:$V74)</f>
        <v>#REF!</v>
      </c>
      <c r="AJ74" s="162">
        <f>IFERROR(+Revisión_Avance_Periodo!$Z74/Revisión_Avance_Periodo!$Y74,0)</f>
        <v>0</v>
      </c>
      <c r="AK74" s="133" t="e">
        <f>SUBTOTAL(9,AD74:AD85)</f>
        <v>#REF!</v>
      </c>
      <c r="AL74" s="134" t="e">
        <f>SUBTOTAL(9,AE74:AE85)</f>
        <v>#REF!</v>
      </c>
      <c r="AM74" s="119" t="e">
        <f>+AL74/AK74</f>
        <v>#REF!</v>
      </c>
      <c r="AN74" s="119" t="e">
        <f>100%-Revisión_Avance_Periodo!$AD74</f>
        <v>#REF!</v>
      </c>
      <c r="AO74" s="121" t="e">
        <f>VLOOKUP(AM74,Tabla_Estado_Meta_OAP_2019[],3,TRUE)</f>
        <v>#REF!</v>
      </c>
      <c r="AP74" s="122" t="e">
        <f>Revisión_Avance_Periodo!$AD74*Revisión_Avance_Periodo!$Q74</f>
        <v>#REF!</v>
      </c>
    </row>
    <row r="75" spans="1:42" x14ac:dyDescent="0.25">
      <c r="A75" s="97">
        <v>7</v>
      </c>
      <c r="B75" s="435" t="e">
        <f>CONCATENATE(Revisión_Avance_Periodo!$D75,";",Revisión_Avance_Periodo!$F75,";",Revisión_Avance_Periodo!$L75)</f>
        <v>#REF!</v>
      </c>
      <c r="C75" s="435" t="e">
        <f t="shared" si="3"/>
        <v>#REF!</v>
      </c>
      <c r="D75" s="123" t="e">
        <f>VLOOKUP($A75,#REF!,3,FALSE)</f>
        <v>#REF!</v>
      </c>
      <c r="E75" s="436" t="e">
        <f>VLOOKUP($A75,#REF!,4,FALSE)</f>
        <v>#REF!</v>
      </c>
      <c r="F75" s="103" t="e">
        <f>VLOOKUP($A75,#REF!,5,FALSE)</f>
        <v>#REF!</v>
      </c>
      <c r="G75" s="98" t="e">
        <f>VLOOKUP($A75,#REF!,8,FALSE)</f>
        <v>#REF!</v>
      </c>
      <c r="H75" s="93" t="e">
        <f>VLOOKUP($A75,#REF!,7,FALSE)</f>
        <v>#REF!</v>
      </c>
      <c r="I75" s="438" t="e">
        <f>VLOOKUP($A75,#REF!,10,FALSE)</f>
        <v>#REF!</v>
      </c>
      <c r="J75" s="98" t="e">
        <f>VLOOKUP($A75,#REF!,11,FALSE)</f>
        <v>#REF!</v>
      </c>
      <c r="K75" s="114" t="e">
        <f>VLOOKUP($A75,#REF!,12,FALSE)</f>
        <v>#REF!</v>
      </c>
      <c r="L75" s="98" t="e">
        <f>VLOOKUP($A75,#REF!,13,FALSE)</f>
        <v>#REF!</v>
      </c>
      <c r="M75" s="438" t="e">
        <f>VLOOKUP($A75,#REF!,14,FALSE)</f>
        <v>#REF!</v>
      </c>
      <c r="N75" s="103" t="e">
        <f>VLOOKUP($A75,#REF!,15,FALSE)</f>
        <v>#REF!</v>
      </c>
      <c r="O75" s="103" t="e">
        <f>VLOOKUP($A75,#REF!,18,FALSE)</f>
        <v>#REF!</v>
      </c>
      <c r="P75" s="93" t="e">
        <f>VLOOKUP($A75,#REF!,41,FALSE)</f>
        <v>#REF!</v>
      </c>
      <c r="Q75" s="115" t="e">
        <f>VLOOKUP(Revisión_Avance_Periodo!$L75,#REF!,30,FALSE)</f>
        <v>#REF!</v>
      </c>
      <c r="R75" s="116">
        <v>2019</v>
      </c>
      <c r="S75" s="196">
        <v>43524</v>
      </c>
      <c r="T75" s="124" t="s">
        <v>69</v>
      </c>
      <c r="U75" s="440" t="e">
        <f>INDEX(#REF!,MATCH(Revisión_Avance_Periodo!$L75,#REF!,0),MATCH(Revisión_Avance_Periodo!$T75,#REF!,0))</f>
        <v>#REF!</v>
      </c>
      <c r="V75" s="440" t="e">
        <f>INDEX(#REF!,MATCH(Revisión_Avance_Periodo!$L75,#REF!,0),MATCH(Revisión_Avance_Periodo!$T75,#REF!,0))</f>
        <v>#REF!</v>
      </c>
      <c r="W75" s="118">
        <f>IFERROR((V75/U75),0)</f>
        <v>0</v>
      </c>
      <c r="X75" s="124" t="str">
        <f>VLOOKUP(W75,Tabla_Estado_Meta_OAP_2019[#All],3,TRUE)</f>
        <v>Por Ejecutar</v>
      </c>
      <c r="Y75" s="164" t="e">
        <f>SUBTOTAL(9,$U$74:$U75)</f>
        <v>#REF!</v>
      </c>
      <c r="Z75" s="158" t="e">
        <f>SUBTOTAL(9,$V$74:$V75)</f>
        <v>#REF!</v>
      </c>
      <c r="AA75" s="159">
        <f>IFERROR(+Revisión_Avance_Periodo!$Z75/Revisión_Avance_Periodo!$Y75,0)</f>
        <v>0</v>
      </c>
      <c r="AB75" s="126"/>
      <c r="AC75" s="127"/>
      <c r="AD75" s="125"/>
      <c r="AE75" s="125"/>
      <c r="AF75" s="128"/>
      <c r="AG75" s="129"/>
      <c r="AH75" s="164" t="e">
        <f>SUBTOTAL(9,$U$74:$U75)</f>
        <v>#REF!</v>
      </c>
      <c r="AI75" s="158" t="e">
        <f>SUBTOTAL(9,$V$74:$V75)</f>
        <v>#REF!</v>
      </c>
      <c r="AJ75" s="159">
        <f>IFERROR(+Revisión_Avance_Periodo!$Z75/Revisión_Avance_Periodo!$Y75,0)</f>
        <v>0</v>
      </c>
      <c r="AK75" s="126"/>
      <c r="AL75" s="127"/>
      <c r="AM75" s="125"/>
      <c r="AN75" s="125"/>
      <c r="AO75" s="128"/>
      <c r="AP75" s="129"/>
    </row>
    <row r="76" spans="1:42" x14ac:dyDescent="0.25">
      <c r="A76" s="92">
        <v>7</v>
      </c>
      <c r="B76" s="435" t="e">
        <f>CONCATENATE(Revisión_Avance_Periodo!$D76,";",Revisión_Avance_Periodo!$F76,";",Revisión_Avance_Periodo!$L76)</f>
        <v>#REF!</v>
      </c>
      <c r="C76" s="435" t="e">
        <f t="shared" si="3"/>
        <v>#REF!</v>
      </c>
      <c r="D76" s="114" t="e">
        <f>VLOOKUP($A76,#REF!,3,FALSE)</f>
        <v>#REF!</v>
      </c>
      <c r="E76" s="436" t="e">
        <f>VLOOKUP($A76,#REF!,4,FALSE)</f>
        <v>#REF!</v>
      </c>
      <c r="F76" s="102" t="e">
        <f>VLOOKUP($A76,#REF!,5,FALSE)</f>
        <v>#REF!</v>
      </c>
      <c r="G76" s="93" t="e">
        <f>VLOOKUP($A76,#REF!,8,FALSE)</f>
        <v>#REF!</v>
      </c>
      <c r="H76" s="93" t="e">
        <f>VLOOKUP($A76,#REF!,7,FALSE)</f>
        <v>#REF!</v>
      </c>
      <c r="I76" s="438" t="e">
        <f>VLOOKUP($A76,#REF!,10,FALSE)</f>
        <v>#REF!</v>
      </c>
      <c r="J76" s="93" t="e">
        <f>VLOOKUP($A76,#REF!,11,FALSE)</f>
        <v>#REF!</v>
      </c>
      <c r="K76" s="114" t="e">
        <f>VLOOKUP($A76,#REF!,12,FALSE)</f>
        <v>#REF!</v>
      </c>
      <c r="L76" s="93" t="e">
        <f>VLOOKUP($A76,#REF!,13,FALSE)</f>
        <v>#REF!</v>
      </c>
      <c r="M76" s="438" t="e">
        <f>VLOOKUP($A76,#REF!,14,FALSE)</f>
        <v>#REF!</v>
      </c>
      <c r="N76" s="102" t="e">
        <f>VLOOKUP($A76,#REF!,15,FALSE)</f>
        <v>#REF!</v>
      </c>
      <c r="O76" s="102" t="e">
        <f>VLOOKUP($A76,#REF!,18,FALSE)</f>
        <v>#REF!</v>
      </c>
      <c r="P76" s="93" t="e">
        <f>VLOOKUP($A76,#REF!,41,FALSE)</f>
        <v>#REF!</v>
      </c>
      <c r="Q76" s="115" t="e">
        <f>VLOOKUP(Revisión_Avance_Periodo!$L76,#REF!,30,FALSE)</f>
        <v>#REF!</v>
      </c>
      <c r="R76" s="116">
        <v>2019</v>
      </c>
      <c r="S76" s="196">
        <v>43554</v>
      </c>
      <c r="T76" s="116" t="s">
        <v>70</v>
      </c>
      <c r="U76" s="440" t="e">
        <f>INDEX(#REF!,MATCH(Revisión_Avance_Periodo!$L76,#REF!,0),MATCH(Revisión_Avance_Periodo!$T76,#REF!,0))</f>
        <v>#REF!</v>
      </c>
      <c r="V76" s="440" t="e">
        <f>INDEX(#REF!,MATCH(Revisión_Avance_Periodo!$L76,#REF!,0),MATCH(Revisión_Avance_Periodo!$T76,#REF!,0))</f>
        <v>#REF!</v>
      </c>
      <c r="W76" s="131" t="e">
        <f t="shared" ref="W76:W84" si="4">V76/U76</f>
        <v>#REF!</v>
      </c>
      <c r="X76" s="116" t="e">
        <f>VLOOKUP(W76,Tabla_Estado_Meta_OAP_2019[#All],3,TRUE)</f>
        <v>#REF!</v>
      </c>
      <c r="Y76" s="164" t="e">
        <f>SUBTOTAL(9,$U$74:$U76)</f>
        <v>#REF!</v>
      </c>
      <c r="Z76" s="158" t="e">
        <f>SUBTOTAL(9,$V$74:$V76)</f>
        <v>#REF!</v>
      </c>
      <c r="AA76" s="159">
        <f>IFERROR(+Revisión_Avance_Periodo!$Z76/Revisión_Avance_Periodo!$Y76,0)</f>
        <v>0</v>
      </c>
      <c r="AB76" s="126"/>
      <c r="AC76" s="127"/>
      <c r="AD76" s="125"/>
      <c r="AE76" s="125"/>
      <c r="AF76" s="128"/>
      <c r="AG76" s="129"/>
      <c r="AH76" s="164" t="e">
        <f>SUBTOTAL(9,$U$74:$U76)</f>
        <v>#REF!</v>
      </c>
      <c r="AI76" s="158" t="e">
        <f>SUBTOTAL(9,$V$74:$V76)</f>
        <v>#REF!</v>
      </c>
      <c r="AJ76" s="159">
        <f>IFERROR(+Revisión_Avance_Periodo!$Z76/Revisión_Avance_Periodo!$Y76,0)</f>
        <v>0</v>
      </c>
      <c r="AK76" s="126"/>
      <c r="AL76" s="127"/>
      <c r="AM76" s="125"/>
      <c r="AN76" s="125"/>
      <c r="AO76" s="128"/>
      <c r="AP76" s="129"/>
    </row>
    <row r="77" spans="1:42" x14ac:dyDescent="0.25">
      <c r="A77" s="97">
        <v>7</v>
      </c>
      <c r="B77" s="435" t="e">
        <f>CONCATENATE(Revisión_Avance_Periodo!$D77,";",Revisión_Avance_Periodo!$F77,";",Revisión_Avance_Periodo!$L77)</f>
        <v>#REF!</v>
      </c>
      <c r="C77" s="435" t="e">
        <f t="shared" si="3"/>
        <v>#REF!</v>
      </c>
      <c r="D77" s="123" t="e">
        <f>VLOOKUP($A77,#REF!,3,FALSE)</f>
        <v>#REF!</v>
      </c>
      <c r="E77" s="436" t="e">
        <f>VLOOKUP($A77,#REF!,4,FALSE)</f>
        <v>#REF!</v>
      </c>
      <c r="F77" s="103" t="e">
        <f>VLOOKUP($A77,#REF!,5,FALSE)</f>
        <v>#REF!</v>
      </c>
      <c r="G77" s="98" t="e">
        <f>VLOOKUP($A77,#REF!,8,FALSE)</f>
        <v>#REF!</v>
      </c>
      <c r="H77" s="93" t="e">
        <f>VLOOKUP($A77,#REF!,7,FALSE)</f>
        <v>#REF!</v>
      </c>
      <c r="I77" s="438" t="e">
        <f>VLOOKUP($A77,#REF!,10,FALSE)</f>
        <v>#REF!</v>
      </c>
      <c r="J77" s="98" t="e">
        <f>VLOOKUP($A77,#REF!,11,FALSE)</f>
        <v>#REF!</v>
      </c>
      <c r="K77" s="114" t="e">
        <f>VLOOKUP($A77,#REF!,12,FALSE)</f>
        <v>#REF!</v>
      </c>
      <c r="L77" s="98" t="e">
        <f>VLOOKUP($A77,#REF!,13,FALSE)</f>
        <v>#REF!</v>
      </c>
      <c r="M77" s="438" t="e">
        <f>VLOOKUP($A77,#REF!,14,FALSE)</f>
        <v>#REF!</v>
      </c>
      <c r="N77" s="103" t="e">
        <f>VLOOKUP($A77,#REF!,15,FALSE)</f>
        <v>#REF!</v>
      </c>
      <c r="O77" s="103" t="e">
        <f>VLOOKUP($A77,#REF!,18,FALSE)</f>
        <v>#REF!</v>
      </c>
      <c r="P77" s="93" t="e">
        <f>VLOOKUP($A77,#REF!,41,FALSE)</f>
        <v>#REF!</v>
      </c>
      <c r="Q77" s="115" t="e">
        <f>VLOOKUP(Revisión_Avance_Periodo!$L77,#REF!,30,FALSE)</f>
        <v>#REF!</v>
      </c>
      <c r="R77" s="116">
        <v>2019</v>
      </c>
      <c r="S77" s="196">
        <v>43585</v>
      </c>
      <c r="T77" s="124" t="s">
        <v>71</v>
      </c>
      <c r="U77" s="440" t="e">
        <f>INDEX(#REF!,MATCH(Revisión_Avance_Periodo!$L77,#REF!,0),MATCH(Revisión_Avance_Periodo!$T77,#REF!,0))</f>
        <v>#REF!</v>
      </c>
      <c r="V77" s="440" t="e">
        <f>INDEX(#REF!,MATCH(Revisión_Avance_Periodo!$L77,#REF!,0),MATCH(Revisión_Avance_Periodo!$T77,#REF!,0))</f>
        <v>#REF!</v>
      </c>
      <c r="W77" s="130" t="e">
        <f t="shared" si="4"/>
        <v>#REF!</v>
      </c>
      <c r="X77" s="124" t="e">
        <f>VLOOKUP(W77,Tabla_Estado_Meta_OAP_2019[#All],3,TRUE)</f>
        <v>#REF!</v>
      </c>
      <c r="Y77" s="164" t="e">
        <f>SUBTOTAL(9,$U$74:$U77)</f>
        <v>#REF!</v>
      </c>
      <c r="Z77" s="158" t="e">
        <f>SUBTOTAL(9,$V$74:$V77)</f>
        <v>#REF!</v>
      </c>
      <c r="AA77" s="159">
        <f>IFERROR(+Revisión_Avance_Periodo!$Z77/Revisión_Avance_Periodo!$Y77,0)</f>
        <v>0</v>
      </c>
      <c r="AB77" s="126"/>
      <c r="AC77" s="127"/>
      <c r="AD77" s="125"/>
      <c r="AE77" s="125"/>
      <c r="AF77" s="128"/>
      <c r="AG77" s="129"/>
      <c r="AH77" s="164" t="e">
        <f>SUBTOTAL(9,$U$74:$U77)</f>
        <v>#REF!</v>
      </c>
      <c r="AI77" s="158" t="e">
        <f>SUBTOTAL(9,$V$74:$V77)</f>
        <v>#REF!</v>
      </c>
      <c r="AJ77" s="159">
        <f>IFERROR(+Revisión_Avance_Periodo!$Z77/Revisión_Avance_Periodo!$Y77,0)</f>
        <v>0</v>
      </c>
      <c r="AK77" s="126"/>
      <c r="AL77" s="127"/>
      <c r="AM77" s="125"/>
      <c r="AN77" s="125"/>
      <c r="AO77" s="128"/>
      <c r="AP77" s="129"/>
    </row>
    <row r="78" spans="1:42" x14ac:dyDescent="0.25">
      <c r="A78" s="92">
        <v>7</v>
      </c>
      <c r="B78" s="435" t="e">
        <f>CONCATENATE(Revisión_Avance_Periodo!$D78,";",Revisión_Avance_Periodo!$F78,";",Revisión_Avance_Periodo!$L78)</f>
        <v>#REF!</v>
      </c>
      <c r="C78" s="435" t="e">
        <f t="shared" si="3"/>
        <v>#REF!</v>
      </c>
      <c r="D78" s="114" t="e">
        <f>VLOOKUP($A78,#REF!,3,FALSE)</f>
        <v>#REF!</v>
      </c>
      <c r="E78" s="436" t="e">
        <f>VLOOKUP($A78,#REF!,4,FALSE)</f>
        <v>#REF!</v>
      </c>
      <c r="F78" s="102" t="e">
        <f>VLOOKUP($A78,#REF!,5,FALSE)</f>
        <v>#REF!</v>
      </c>
      <c r="G78" s="93" t="e">
        <f>VLOOKUP($A78,#REF!,8,FALSE)</f>
        <v>#REF!</v>
      </c>
      <c r="H78" s="93" t="e">
        <f>VLOOKUP($A78,#REF!,7,FALSE)</f>
        <v>#REF!</v>
      </c>
      <c r="I78" s="438" t="e">
        <f>VLOOKUP($A78,#REF!,10,FALSE)</f>
        <v>#REF!</v>
      </c>
      <c r="J78" s="93" t="e">
        <f>VLOOKUP($A78,#REF!,11,FALSE)</f>
        <v>#REF!</v>
      </c>
      <c r="K78" s="114" t="e">
        <f>VLOOKUP($A78,#REF!,12,FALSE)</f>
        <v>#REF!</v>
      </c>
      <c r="L78" s="93" t="e">
        <f>VLOOKUP($A78,#REF!,13,FALSE)</f>
        <v>#REF!</v>
      </c>
      <c r="M78" s="438" t="e">
        <f>VLOOKUP($A78,#REF!,14,FALSE)</f>
        <v>#REF!</v>
      </c>
      <c r="N78" s="102" t="e">
        <f>VLOOKUP($A78,#REF!,15,FALSE)</f>
        <v>#REF!</v>
      </c>
      <c r="O78" s="102" t="e">
        <f>VLOOKUP($A78,#REF!,18,FALSE)</f>
        <v>#REF!</v>
      </c>
      <c r="P78" s="93" t="e">
        <f>VLOOKUP($A78,#REF!,41,FALSE)</f>
        <v>#REF!</v>
      </c>
      <c r="Q78" s="115" t="e">
        <f>VLOOKUP(Revisión_Avance_Periodo!$L78,#REF!,30,FALSE)</f>
        <v>#REF!</v>
      </c>
      <c r="R78" s="116">
        <v>2019</v>
      </c>
      <c r="S78" s="196">
        <v>43615</v>
      </c>
      <c r="T78" s="116" t="s">
        <v>72</v>
      </c>
      <c r="U78" s="441" t="e">
        <f>INDEX(#REF!,MATCH(Revisión_Avance_Periodo!$L78,#REF!,0),MATCH(Revisión_Avance_Periodo!$T78,#REF!,0))</f>
        <v>#REF!</v>
      </c>
      <c r="V78" s="441" t="e">
        <f>INDEX(#REF!,MATCH(Revisión_Avance_Periodo!$L78,#REF!,0),MATCH(Revisión_Avance_Periodo!$T78,#REF!,0))</f>
        <v>#REF!</v>
      </c>
      <c r="W78" s="131" t="e">
        <f t="shared" si="4"/>
        <v>#REF!</v>
      </c>
      <c r="X78" s="116" t="e">
        <f>VLOOKUP(W78,Tabla_Estado_Meta_OAP_2019[#All],3,TRUE)</f>
        <v>#REF!</v>
      </c>
      <c r="Y78" s="164" t="e">
        <f>SUBTOTAL(9,$U$74:$U78)</f>
        <v>#REF!</v>
      </c>
      <c r="Z78" s="158" t="e">
        <f>SUBTOTAL(9,$V$74:$V78)</f>
        <v>#REF!</v>
      </c>
      <c r="AA78" s="159">
        <f>IFERROR(+Revisión_Avance_Periodo!$Z78/Revisión_Avance_Periodo!$Y78,0)</f>
        <v>0</v>
      </c>
      <c r="AB78" s="126"/>
      <c r="AC78" s="127"/>
      <c r="AD78" s="125"/>
      <c r="AE78" s="125"/>
      <c r="AF78" s="128"/>
      <c r="AG78" s="129"/>
      <c r="AH78" s="164" t="e">
        <f>SUBTOTAL(9,$U$74:$U78)</f>
        <v>#REF!</v>
      </c>
      <c r="AI78" s="158" t="e">
        <f>SUBTOTAL(9,$V$74:$V78)</f>
        <v>#REF!</v>
      </c>
      <c r="AJ78" s="159">
        <f>IFERROR(+Revisión_Avance_Periodo!$Z78/Revisión_Avance_Periodo!$Y78,0)</f>
        <v>0</v>
      </c>
      <c r="AK78" s="126"/>
      <c r="AL78" s="127"/>
      <c r="AM78" s="125"/>
      <c r="AN78" s="125"/>
      <c r="AO78" s="128"/>
      <c r="AP78" s="129"/>
    </row>
    <row r="79" spans="1:42" x14ac:dyDescent="0.25">
      <c r="A79" s="97">
        <v>7</v>
      </c>
      <c r="B79" s="435" t="e">
        <f>CONCATENATE(Revisión_Avance_Periodo!$D79,";",Revisión_Avance_Periodo!$F79,";",Revisión_Avance_Periodo!$L79)</f>
        <v>#REF!</v>
      </c>
      <c r="C79" s="435" t="e">
        <f t="shared" si="3"/>
        <v>#REF!</v>
      </c>
      <c r="D79" s="123" t="e">
        <f>VLOOKUP($A79,#REF!,3,FALSE)</f>
        <v>#REF!</v>
      </c>
      <c r="E79" s="436" t="e">
        <f>VLOOKUP($A79,#REF!,4,FALSE)</f>
        <v>#REF!</v>
      </c>
      <c r="F79" s="103" t="e">
        <f>VLOOKUP($A79,#REF!,5,FALSE)</f>
        <v>#REF!</v>
      </c>
      <c r="G79" s="98" t="e">
        <f>VLOOKUP($A79,#REF!,8,FALSE)</f>
        <v>#REF!</v>
      </c>
      <c r="H79" s="93" t="e">
        <f>VLOOKUP($A79,#REF!,7,FALSE)</f>
        <v>#REF!</v>
      </c>
      <c r="I79" s="438" t="e">
        <f>VLOOKUP($A79,#REF!,10,FALSE)</f>
        <v>#REF!</v>
      </c>
      <c r="J79" s="98" t="e">
        <f>VLOOKUP($A79,#REF!,11,FALSE)</f>
        <v>#REF!</v>
      </c>
      <c r="K79" s="114" t="e">
        <f>VLOOKUP($A79,#REF!,12,FALSE)</f>
        <v>#REF!</v>
      </c>
      <c r="L79" s="98" t="e">
        <f>VLOOKUP($A79,#REF!,13,FALSE)</f>
        <v>#REF!</v>
      </c>
      <c r="M79" s="438" t="e">
        <f>VLOOKUP($A79,#REF!,14,FALSE)</f>
        <v>#REF!</v>
      </c>
      <c r="N79" s="103" t="e">
        <f>VLOOKUP($A79,#REF!,15,FALSE)</f>
        <v>#REF!</v>
      </c>
      <c r="O79" s="103" t="e">
        <f>VLOOKUP($A79,#REF!,18,FALSE)</f>
        <v>#REF!</v>
      </c>
      <c r="P79" s="93" t="e">
        <f>VLOOKUP($A79,#REF!,41,FALSE)</f>
        <v>#REF!</v>
      </c>
      <c r="Q79" s="115" t="e">
        <f>VLOOKUP(Revisión_Avance_Periodo!$L79,#REF!,30,FALSE)</f>
        <v>#REF!</v>
      </c>
      <c r="R79" s="116">
        <v>2019</v>
      </c>
      <c r="S79" s="196">
        <v>43646</v>
      </c>
      <c r="T79" s="124" t="s">
        <v>73</v>
      </c>
      <c r="U79" s="440" t="e">
        <f>INDEX(#REF!,MATCH(Revisión_Avance_Periodo!$L79,#REF!,0),MATCH(Revisión_Avance_Periodo!$T79,#REF!,0))</f>
        <v>#REF!</v>
      </c>
      <c r="V79" s="440" t="e">
        <f>INDEX(#REF!,MATCH(Revisión_Avance_Periodo!$L79,#REF!,0),MATCH(Revisión_Avance_Periodo!$T79,#REF!,0))</f>
        <v>#REF!</v>
      </c>
      <c r="W79" s="130" t="e">
        <f t="shared" si="4"/>
        <v>#REF!</v>
      </c>
      <c r="X79" s="124" t="e">
        <f>VLOOKUP(W79,Tabla_Estado_Meta_OAP_2019[#All],3,TRUE)</f>
        <v>#REF!</v>
      </c>
      <c r="Y79" s="164" t="e">
        <f>SUBTOTAL(9,$U$74:$U79)</f>
        <v>#REF!</v>
      </c>
      <c r="Z79" s="158" t="e">
        <f>SUBTOTAL(9,$V$74:$V79)</f>
        <v>#REF!</v>
      </c>
      <c r="AA79" s="159">
        <f>IFERROR(+Revisión_Avance_Periodo!$Z79/Revisión_Avance_Periodo!$Y79,0)</f>
        <v>0</v>
      </c>
      <c r="AB79" s="126"/>
      <c r="AC79" s="127"/>
      <c r="AD79" s="125"/>
      <c r="AE79" s="125"/>
      <c r="AF79" s="128"/>
      <c r="AG79" s="129"/>
      <c r="AH79" s="164" t="e">
        <f>SUBTOTAL(9,$U$74:$U79)</f>
        <v>#REF!</v>
      </c>
      <c r="AI79" s="158" t="e">
        <f>SUBTOTAL(9,$V$74:$V79)</f>
        <v>#REF!</v>
      </c>
      <c r="AJ79" s="159">
        <f>IFERROR(+Revisión_Avance_Periodo!$Z79/Revisión_Avance_Periodo!$Y79,0)</f>
        <v>0</v>
      </c>
      <c r="AK79" s="126"/>
      <c r="AL79" s="127"/>
      <c r="AM79" s="125"/>
      <c r="AN79" s="125"/>
      <c r="AO79" s="128"/>
      <c r="AP79" s="129"/>
    </row>
    <row r="80" spans="1:42" x14ac:dyDescent="0.25">
      <c r="A80" s="92">
        <v>7</v>
      </c>
      <c r="B80" s="435" t="e">
        <f>CONCATENATE(Revisión_Avance_Periodo!$D80,";",Revisión_Avance_Periodo!$F80,";",Revisión_Avance_Periodo!$L80)</f>
        <v>#REF!</v>
      </c>
      <c r="C80" s="435" t="e">
        <f t="shared" si="3"/>
        <v>#REF!</v>
      </c>
      <c r="D80" s="114" t="e">
        <f>VLOOKUP($A80,#REF!,3,FALSE)</f>
        <v>#REF!</v>
      </c>
      <c r="E80" s="436" t="e">
        <f>VLOOKUP($A80,#REF!,4,FALSE)</f>
        <v>#REF!</v>
      </c>
      <c r="F80" s="102" t="e">
        <f>VLOOKUP($A80,#REF!,5,FALSE)</f>
        <v>#REF!</v>
      </c>
      <c r="G80" s="93" t="e">
        <f>VLOOKUP($A80,#REF!,8,FALSE)</f>
        <v>#REF!</v>
      </c>
      <c r="H80" s="93" t="e">
        <f>VLOOKUP($A80,#REF!,7,FALSE)</f>
        <v>#REF!</v>
      </c>
      <c r="I80" s="438" t="e">
        <f>VLOOKUP($A80,#REF!,10,FALSE)</f>
        <v>#REF!</v>
      </c>
      <c r="J80" s="93" t="e">
        <f>VLOOKUP($A80,#REF!,11,FALSE)</f>
        <v>#REF!</v>
      </c>
      <c r="K80" s="114" t="e">
        <f>VLOOKUP($A80,#REF!,12,FALSE)</f>
        <v>#REF!</v>
      </c>
      <c r="L80" s="93" t="e">
        <f>VLOOKUP($A80,#REF!,13,FALSE)</f>
        <v>#REF!</v>
      </c>
      <c r="M80" s="438" t="e">
        <f>VLOOKUP($A80,#REF!,14,FALSE)</f>
        <v>#REF!</v>
      </c>
      <c r="N80" s="102" t="e">
        <f>VLOOKUP($A80,#REF!,15,FALSE)</f>
        <v>#REF!</v>
      </c>
      <c r="O80" s="102" t="e">
        <f>VLOOKUP($A80,#REF!,18,FALSE)</f>
        <v>#REF!</v>
      </c>
      <c r="P80" s="93" t="e">
        <f>VLOOKUP($A80,#REF!,41,FALSE)</f>
        <v>#REF!</v>
      </c>
      <c r="Q80" s="115" t="e">
        <f>VLOOKUP(Revisión_Avance_Periodo!$L80,#REF!,30,FALSE)</f>
        <v>#REF!</v>
      </c>
      <c r="R80" s="116">
        <v>2019</v>
      </c>
      <c r="S80" s="196">
        <v>43676</v>
      </c>
      <c r="T80" s="116" t="s">
        <v>74</v>
      </c>
      <c r="U80" s="440" t="e">
        <f>INDEX(#REF!,MATCH(Revisión_Avance_Periodo!$L80,#REF!,0),MATCH(Revisión_Avance_Periodo!$T80,#REF!,0))</f>
        <v>#REF!</v>
      </c>
      <c r="V80" s="440" t="e">
        <f>INDEX(#REF!,MATCH(Revisión_Avance_Periodo!$L80,#REF!,0),MATCH(Revisión_Avance_Periodo!$T80,#REF!,0))</f>
        <v>#REF!</v>
      </c>
      <c r="W80" s="131" t="e">
        <f t="shared" si="4"/>
        <v>#REF!</v>
      </c>
      <c r="X80" s="116" t="e">
        <f>VLOOKUP(W80,Tabla_Estado_Meta_OAP_2019[#All],3,TRUE)</f>
        <v>#REF!</v>
      </c>
      <c r="Y80" s="164" t="e">
        <f>SUBTOTAL(9,$U$74:$U80)</f>
        <v>#REF!</v>
      </c>
      <c r="Z80" s="158" t="e">
        <f>SUBTOTAL(9,$V$74:$V80)</f>
        <v>#REF!</v>
      </c>
      <c r="AA80" s="159">
        <f>IFERROR(+Revisión_Avance_Periodo!$Z80/Revisión_Avance_Periodo!$Y80,0)</f>
        <v>0</v>
      </c>
      <c r="AB80" s="126"/>
      <c r="AC80" s="127"/>
      <c r="AD80" s="125"/>
      <c r="AE80" s="125"/>
      <c r="AF80" s="128"/>
      <c r="AG80" s="129"/>
      <c r="AH80" s="164" t="e">
        <f>SUBTOTAL(9,$U$74:$U80)</f>
        <v>#REF!</v>
      </c>
      <c r="AI80" s="158" t="e">
        <f>SUBTOTAL(9,$V$74:$V80)</f>
        <v>#REF!</v>
      </c>
      <c r="AJ80" s="159">
        <f>IFERROR(+Revisión_Avance_Periodo!$Z80/Revisión_Avance_Periodo!$Y80,0)</f>
        <v>0</v>
      </c>
      <c r="AK80" s="126"/>
      <c r="AL80" s="127"/>
      <c r="AM80" s="125"/>
      <c r="AN80" s="125"/>
      <c r="AO80" s="128"/>
      <c r="AP80" s="129"/>
    </row>
    <row r="81" spans="1:42" x14ac:dyDescent="0.25">
      <c r="A81" s="97">
        <v>7</v>
      </c>
      <c r="B81" s="435" t="e">
        <f>CONCATENATE(Revisión_Avance_Periodo!$D81,";",Revisión_Avance_Periodo!$F81,";",Revisión_Avance_Periodo!$L81)</f>
        <v>#REF!</v>
      </c>
      <c r="C81" s="435" t="e">
        <f t="shared" si="3"/>
        <v>#REF!</v>
      </c>
      <c r="D81" s="123" t="e">
        <f>VLOOKUP($A81,#REF!,3,FALSE)</f>
        <v>#REF!</v>
      </c>
      <c r="E81" s="436" t="e">
        <f>VLOOKUP($A81,#REF!,4,FALSE)</f>
        <v>#REF!</v>
      </c>
      <c r="F81" s="103" t="e">
        <f>VLOOKUP($A81,#REF!,5,FALSE)</f>
        <v>#REF!</v>
      </c>
      <c r="G81" s="98" t="e">
        <f>VLOOKUP($A81,#REF!,8,FALSE)</f>
        <v>#REF!</v>
      </c>
      <c r="H81" s="93" t="e">
        <f>VLOOKUP($A81,#REF!,7,FALSE)</f>
        <v>#REF!</v>
      </c>
      <c r="I81" s="438" t="e">
        <f>VLOOKUP($A81,#REF!,10,FALSE)</f>
        <v>#REF!</v>
      </c>
      <c r="J81" s="98" t="e">
        <f>VLOOKUP($A81,#REF!,11,FALSE)</f>
        <v>#REF!</v>
      </c>
      <c r="K81" s="114" t="e">
        <f>VLOOKUP($A81,#REF!,12,FALSE)</f>
        <v>#REF!</v>
      </c>
      <c r="L81" s="98" t="e">
        <f>VLOOKUP($A81,#REF!,13,FALSE)</f>
        <v>#REF!</v>
      </c>
      <c r="M81" s="438" t="e">
        <f>VLOOKUP($A81,#REF!,14,FALSE)</f>
        <v>#REF!</v>
      </c>
      <c r="N81" s="103" t="e">
        <f>VLOOKUP($A81,#REF!,15,FALSE)</f>
        <v>#REF!</v>
      </c>
      <c r="O81" s="103" t="e">
        <f>VLOOKUP($A81,#REF!,18,FALSE)</f>
        <v>#REF!</v>
      </c>
      <c r="P81" s="93" t="e">
        <f>VLOOKUP($A81,#REF!,41,FALSE)</f>
        <v>#REF!</v>
      </c>
      <c r="Q81" s="115" t="e">
        <f>VLOOKUP(Revisión_Avance_Periodo!$L81,#REF!,30,FALSE)</f>
        <v>#REF!</v>
      </c>
      <c r="R81" s="116">
        <v>2019</v>
      </c>
      <c r="S81" s="196">
        <v>43707</v>
      </c>
      <c r="T81" s="124" t="s">
        <v>75</v>
      </c>
      <c r="U81" s="440" t="e">
        <f>INDEX(#REF!,MATCH(Revisión_Avance_Periodo!$L81,#REF!,0),MATCH(Revisión_Avance_Periodo!$T81,#REF!,0))</f>
        <v>#REF!</v>
      </c>
      <c r="V81" s="440" t="e">
        <f>INDEX(#REF!,MATCH(Revisión_Avance_Periodo!$L81,#REF!,0),MATCH(Revisión_Avance_Periodo!$T81,#REF!,0))</f>
        <v>#REF!</v>
      </c>
      <c r="W81" s="130" t="e">
        <f t="shared" si="4"/>
        <v>#REF!</v>
      </c>
      <c r="X81" s="124" t="e">
        <f>VLOOKUP(W81,Tabla_Estado_Meta_OAP_2019[#All],3,TRUE)</f>
        <v>#REF!</v>
      </c>
      <c r="Y81" s="164" t="e">
        <f>SUBTOTAL(9,$U$74:$U81)</f>
        <v>#REF!</v>
      </c>
      <c r="Z81" s="158" t="e">
        <f>SUBTOTAL(9,$V$74:$V81)</f>
        <v>#REF!</v>
      </c>
      <c r="AA81" s="159">
        <f>IFERROR(+Revisión_Avance_Periodo!$Z81/Revisión_Avance_Periodo!$Y81,0)</f>
        <v>0</v>
      </c>
      <c r="AB81" s="126"/>
      <c r="AC81" s="127"/>
      <c r="AD81" s="125"/>
      <c r="AE81" s="125"/>
      <c r="AF81" s="128"/>
      <c r="AG81" s="129"/>
      <c r="AH81" s="164" t="e">
        <f>SUBTOTAL(9,$U$74:$U81)</f>
        <v>#REF!</v>
      </c>
      <c r="AI81" s="158" t="e">
        <f>SUBTOTAL(9,$V$74:$V81)</f>
        <v>#REF!</v>
      </c>
      <c r="AJ81" s="159">
        <f>IFERROR(+Revisión_Avance_Periodo!$Z81/Revisión_Avance_Periodo!$Y81,0)</f>
        <v>0</v>
      </c>
      <c r="AK81" s="126"/>
      <c r="AL81" s="127"/>
      <c r="AM81" s="125"/>
      <c r="AN81" s="125"/>
      <c r="AO81" s="128"/>
      <c r="AP81" s="129"/>
    </row>
    <row r="82" spans="1:42" x14ac:dyDescent="0.25">
      <c r="A82" s="92">
        <v>7</v>
      </c>
      <c r="B82" s="435" t="e">
        <f>CONCATENATE(Revisión_Avance_Periodo!$D82,";",Revisión_Avance_Periodo!$F82,";",Revisión_Avance_Periodo!$L82)</f>
        <v>#REF!</v>
      </c>
      <c r="C82" s="435" t="e">
        <f t="shared" si="3"/>
        <v>#REF!</v>
      </c>
      <c r="D82" s="114" t="e">
        <f>VLOOKUP($A82,#REF!,3,FALSE)</f>
        <v>#REF!</v>
      </c>
      <c r="E82" s="436" t="e">
        <f>VLOOKUP($A82,#REF!,4,FALSE)</f>
        <v>#REF!</v>
      </c>
      <c r="F82" s="102" t="e">
        <f>VLOOKUP($A82,#REF!,5,FALSE)</f>
        <v>#REF!</v>
      </c>
      <c r="G82" s="93" t="e">
        <f>VLOOKUP($A82,#REF!,8,FALSE)</f>
        <v>#REF!</v>
      </c>
      <c r="H82" s="93" t="e">
        <f>VLOOKUP($A82,#REF!,7,FALSE)</f>
        <v>#REF!</v>
      </c>
      <c r="I82" s="438" t="e">
        <f>VLOOKUP($A82,#REF!,10,FALSE)</f>
        <v>#REF!</v>
      </c>
      <c r="J82" s="93" t="e">
        <f>VLOOKUP($A82,#REF!,11,FALSE)</f>
        <v>#REF!</v>
      </c>
      <c r="K82" s="114" t="e">
        <f>VLOOKUP($A82,#REF!,12,FALSE)</f>
        <v>#REF!</v>
      </c>
      <c r="L82" s="93" t="e">
        <f>VLOOKUP($A82,#REF!,13,FALSE)</f>
        <v>#REF!</v>
      </c>
      <c r="M82" s="438" t="e">
        <f>VLOOKUP($A82,#REF!,14,FALSE)</f>
        <v>#REF!</v>
      </c>
      <c r="N82" s="102" t="e">
        <f>VLOOKUP($A82,#REF!,15,FALSE)</f>
        <v>#REF!</v>
      </c>
      <c r="O82" s="102" t="e">
        <f>VLOOKUP($A82,#REF!,18,FALSE)</f>
        <v>#REF!</v>
      </c>
      <c r="P82" s="93" t="e">
        <f>VLOOKUP($A82,#REF!,41,FALSE)</f>
        <v>#REF!</v>
      </c>
      <c r="Q82" s="115" t="e">
        <f>VLOOKUP(Revisión_Avance_Periodo!$L82,#REF!,30,FALSE)</f>
        <v>#REF!</v>
      </c>
      <c r="R82" s="116">
        <v>2019</v>
      </c>
      <c r="S82" s="196">
        <v>43738</v>
      </c>
      <c r="T82" s="116" t="s">
        <v>76</v>
      </c>
      <c r="U82" s="440" t="e">
        <f>INDEX(#REF!,MATCH(Revisión_Avance_Periodo!$L82,#REF!,0),MATCH(Revisión_Avance_Periodo!$T82,#REF!,0))</f>
        <v>#REF!</v>
      </c>
      <c r="V82" s="440" t="e">
        <f>INDEX(#REF!,MATCH(Revisión_Avance_Periodo!$L82,#REF!,0),MATCH(Revisión_Avance_Periodo!$T82,#REF!,0))</f>
        <v>#REF!</v>
      </c>
      <c r="W82" s="131" t="e">
        <f t="shared" si="4"/>
        <v>#REF!</v>
      </c>
      <c r="X82" s="116" t="e">
        <f>VLOOKUP(W82,Tabla_Estado_Meta_OAP_2019[#All],3,TRUE)</f>
        <v>#REF!</v>
      </c>
      <c r="Y82" s="164" t="e">
        <f>SUBTOTAL(9,$U$74:$U82)</f>
        <v>#REF!</v>
      </c>
      <c r="Z82" s="158" t="e">
        <f>SUBTOTAL(9,$V$74:$V82)</f>
        <v>#REF!</v>
      </c>
      <c r="AA82" s="159">
        <f>IFERROR(+Revisión_Avance_Periodo!$Z82/Revisión_Avance_Periodo!$Y82,0)</f>
        <v>0</v>
      </c>
      <c r="AB82" s="126"/>
      <c r="AC82" s="127"/>
      <c r="AD82" s="125"/>
      <c r="AE82" s="125"/>
      <c r="AF82" s="128"/>
      <c r="AG82" s="129"/>
      <c r="AH82" s="164" t="e">
        <f>SUBTOTAL(9,$U$74:$U82)</f>
        <v>#REF!</v>
      </c>
      <c r="AI82" s="158" t="e">
        <f>SUBTOTAL(9,$V$74:$V82)</f>
        <v>#REF!</v>
      </c>
      <c r="AJ82" s="159">
        <f>IFERROR(+Revisión_Avance_Periodo!$Z82/Revisión_Avance_Periodo!$Y82,0)</f>
        <v>0</v>
      </c>
      <c r="AK82" s="126"/>
      <c r="AL82" s="127"/>
      <c r="AM82" s="125"/>
      <c r="AN82" s="125"/>
      <c r="AO82" s="128"/>
      <c r="AP82" s="129"/>
    </row>
    <row r="83" spans="1:42" x14ac:dyDescent="0.25">
      <c r="A83" s="97">
        <v>7</v>
      </c>
      <c r="B83" s="435" t="e">
        <f>CONCATENATE(Revisión_Avance_Periodo!$D83,";",Revisión_Avance_Periodo!$F83,";",Revisión_Avance_Periodo!$L83)</f>
        <v>#REF!</v>
      </c>
      <c r="C83" s="435" t="e">
        <f t="shared" si="3"/>
        <v>#REF!</v>
      </c>
      <c r="D83" s="123" t="e">
        <f>VLOOKUP($A83,#REF!,3,FALSE)</f>
        <v>#REF!</v>
      </c>
      <c r="E83" s="436" t="e">
        <f>VLOOKUP($A83,#REF!,4,FALSE)</f>
        <v>#REF!</v>
      </c>
      <c r="F83" s="103" t="e">
        <f>VLOOKUP($A83,#REF!,5,FALSE)</f>
        <v>#REF!</v>
      </c>
      <c r="G83" s="98" t="e">
        <f>VLOOKUP($A83,#REF!,8,FALSE)</f>
        <v>#REF!</v>
      </c>
      <c r="H83" s="93" t="e">
        <f>VLOOKUP($A83,#REF!,7,FALSE)</f>
        <v>#REF!</v>
      </c>
      <c r="I83" s="438" t="e">
        <f>VLOOKUP($A83,#REF!,10,FALSE)</f>
        <v>#REF!</v>
      </c>
      <c r="J83" s="98" t="e">
        <f>VLOOKUP($A83,#REF!,11,FALSE)</f>
        <v>#REF!</v>
      </c>
      <c r="K83" s="114" t="e">
        <f>VLOOKUP($A83,#REF!,12,FALSE)</f>
        <v>#REF!</v>
      </c>
      <c r="L83" s="98" t="e">
        <f>VLOOKUP($A83,#REF!,13,FALSE)</f>
        <v>#REF!</v>
      </c>
      <c r="M83" s="438" t="e">
        <f>VLOOKUP($A83,#REF!,14,FALSE)</f>
        <v>#REF!</v>
      </c>
      <c r="N83" s="103" t="e">
        <f>VLOOKUP($A83,#REF!,15,FALSE)</f>
        <v>#REF!</v>
      </c>
      <c r="O83" s="103" t="e">
        <f>VLOOKUP($A83,#REF!,18,FALSE)</f>
        <v>#REF!</v>
      </c>
      <c r="P83" s="93" t="e">
        <f>VLOOKUP($A83,#REF!,41,FALSE)</f>
        <v>#REF!</v>
      </c>
      <c r="Q83" s="115" t="e">
        <f>VLOOKUP(Revisión_Avance_Periodo!$L83,#REF!,30,FALSE)</f>
        <v>#REF!</v>
      </c>
      <c r="R83" s="116">
        <v>2019</v>
      </c>
      <c r="S83" s="196">
        <v>43768</v>
      </c>
      <c r="T83" s="124" t="s">
        <v>77</v>
      </c>
      <c r="U83" s="440" t="e">
        <f>INDEX(#REF!,MATCH(Revisión_Avance_Periodo!$L83,#REF!,0),MATCH(Revisión_Avance_Periodo!$T83,#REF!,0))</f>
        <v>#REF!</v>
      </c>
      <c r="V83" s="440" t="e">
        <f>INDEX(#REF!,MATCH(Revisión_Avance_Periodo!$L83,#REF!,0),MATCH(Revisión_Avance_Periodo!$T83,#REF!,0))</f>
        <v>#REF!</v>
      </c>
      <c r="W83" s="130" t="e">
        <f t="shared" si="4"/>
        <v>#REF!</v>
      </c>
      <c r="X83" s="124" t="e">
        <f>VLOOKUP(W83,Tabla_Estado_Meta_OAP_2019[#All],3,TRUE)</f>
        <v>#REF!</v>
      </c>
      <c r="Y83" s="164" t="e">
        <f>SUBTOTAL(9,$U$74:$U83)</f>
        <v>#REF!</v>
      </c>
      <c r="Z83" s="158" t="e">
        <f>SUBTOTAL(9,$V$74:$V83)</f>
        <v>#REF!</v>
      </c>
      <c r="AA83" s="159">
        <f>IFERROR(+Revisión_Avance_Periodo!$Z83/Revisión_Avance_Periodo!$Y83,0)</f>
        <v>0</v>
      </c>
      <c r="AB83" s="126"/>
      <c r="AC83" s="127"/>
      <c r="AD83" s="125"/>
      <c r="AE83" s="125"/>
      <c r="AF83" s="128"/>
      <c r="AG83" s="129"/>
      <c r="AH83" s="164" t="e">
        <f>SUBTOTAL(9,$U$74:$U83)</f>
        <v>#REF!</v>
      </c>
      <c r="AI83" s="158" t="e">
        <f>SUBTOTAL(9,$V$74:$V83)</f>
        <v>#REF!</v>
      </c>
      <c r="AJ83" s="159">
        <f>IFERROR(+Revisión_Avance_Periodo!$Z83/Revisión_Avance_Periodo!$Y83,0)</f>
        <v>0</v>
      </c>
      <c r="AK83" s="126"/>
      <c r="AL83" s="127"/>
      <c r="AM83" s="125"/>
      <c r="AN83" s="125"/>
      <c r="AO83" s="128"/>
      <c r="AP83" s="129"/>
    </row>
    <row r="84" spans="1:42" x14ac:dyDescent="0.25">
      <c r="A84" s="92">
        <v>7</v>
      </c>
      <c r="B84" s="435" t="e">
        <f>CONCATENATE(Revisión_Avance_Periodo!$D84,";",Revisión_Avance_Periodo!$F84,";",Revisión_Avance_Periodo!$L84)</f>
        <v>#REF!</v>
      </c>
      <c r="C84" s="435" t="e">
        <f t="shared" si="3"/>
        <v>#REF!</v>
      </c>
      <c r="D84" s="114" t="e">
        <f>VLOOKUP($A84,#REF!,3,FALSE)</f>
        <v>#REF!</v>
      </c>
      <c r="E84" s="436" t="e">
        <f>VLOOKUP($A84,#REF!,4,FALSE)</f>
        <v>#REF!</v>
      </c>
      <c r="F84" s="102" t="e">
        <f>VLOOKUP($A84,#REF!,5,FALSE)</f>
        <v>#REF!</v>
      </c>
      <c r="G84" s="93" t="e">
        <f>VLOOKUP($A84,#REF!,8,FALSE)</f>
        <v>#REF!</v>
      </c>
      <c r="H84" s="93" t="e">
        <f>VLOOKUP($A84,#REF!,7,FALSE)</f>
        <v>#REF!</v>
      </c>
      <c r="I84" s="438" t="e">
        <f>VLOOKUP($A84,#REF!,10,FALSE)</f>
        <v>#REF!</v>
      </c>
      <c r="J84" s="93" t="e">
        <f>VLOOKUP($A84,#REF!,11,FALSE)</f>
        <v>#REF!</v>
      </c>
      <c r="K84" s="114" t="e">
        <f>VLOOKUP($A84,#REF!,12,FALSE)</f>
        <v>#REF!</v>
      </c>
      <c r="L84" s="93" t="e">
        <f>VLOOKUP($A84,#REF!,13,FALSE)</f>
        <v>#REF!</v>
      </c>
      <c r="M84" s="438" t="e">
        <f>VLOOKUP($A84,#REF!,14,FALSE)</f>
        <v>#REF!</v>
      </c>
      <c r="N84" s="102" t="e">
        <f>VLOOKUP($A84,#REF!,15,FALSE)</f>
        <v>#REF!</v>
      </c>
      <c r="O84" s="102" t="e">
        <f>VLOOKUP($A84,#REF!,18,FALSE)</f>
        <v>#REF!</v>
      </c>
      <c r="P84" s="93" t="e">
        <f>VLOOKUP($A84,#REF!,41,FALSE)</f>
        <v>#REF!</v>
      </c>
      <c r="Q84" s="115" t="e">
        <f>VLOOKUP(Revisión_Avance_Periodo!$L84,#REF!,30,FALSE)</f>
        <v>#REF!</v>
      </c>
      <c r="R84" s="116">
        <v>2019</v>
      </c>
      <c r="S84" s="196">
        <v>43799</v>
      </c>
      <c r="T84" s="116" t="s">
        <v>78</v>
      </c>
      <c r="U84" s="440" t="e">
        <f>INDEX(#REF!,MATCH(Revisión_Avance_Periodo!$L84,#REF!,0),MATCH(Revisión_Avance_Periodo!$T84,#REF!,0))</f>
        <v>#REF!</v>
      </c>
      <c r="V84" s="440" t="e">
        <f>INDEX(#REF!,MATCH(Revisión_Avance_Periodo!$L84,#REF!,0),MATCH(Revisión_Avance_Periodo!$T84,#REF!,0))</f>
        <v>#REF!</v>
      </c>
      <c r="W84" s="131" t="e">
        <f t="shared" si="4"/>
        <v>#REF!</v>
      </c>
      <c r="X84" s="116" t="e">
        <f>VLOOKUP(W84,Tabla_Estado_Meta_OAP_2019[#All],3,TRUE)</f>
        <v>#REF!</v>
      </c>
      <c r="Y84" s="164" t="e">
        <f>SUBTOTAL(9,$U$74:$U84)</f>
        <v>#REF!</v>
      </c>
      <c r="Z84" s="158" t="e">
        <f>SUBTOTAL(9,$V$74:$V84)</f>
        <v>#REF!</v>
      </c>
      <c r="AA84" s="159">
        <f>IFERROR(+Revisión_Avance_Periodo!$Z84/Revisión_Avance_Periodo!$Y84,0)</f>
        <v>0</v>
      </c>
      <c r="AB84" s="126"/>
      <c r="AC84" s="127"/>
      <c r="AD84" s="125"/>
      <c r="AE84" s="125"/>
      <c r="AF84" s="128"/>
      <c r="AG84" s="129"/>
      <c r="AH84" s="164" t="e">
        <f>SUBTOTAL(9,$U$74:$U84)</f>
        <v>#REF!</v>
      </c>
      <c r="AI84" s="158" t="e">
        <f>SUBTOTAL(9,$V$74:$V84)</f>
        <v>#REF!</v>
      </c>
      <c r="AJ84" s="159">
        <f>IFERROR(+Revisión_Avance_Periodo!$Z84/Revisión_Avance_Periodo!$Y84,0)</f>
        <v>0</v>
      </c>
      <c r="AK84" s="126"/>
      <c r="AL84" s="127"/>
      <c r="AM84" s="125"/>
      <c r="AN84" s="125"/>
      <c r="AO84" s="128"/>
      <c r="AP84" s="129"/>
    </row>
    <row r="85" spans="1:42" ht="15.75" thickBot="1" x14ac:dyDescent="0.3">
      <c r="A85" s="97">
        <v>7</v>
      </c>
      <c r="B85" s="435" t="e">
        <f>CONCATENATE(Revisión_Avance_Periodo!$D85,";",Revisión_Avance_Periodo!$F85,";",Revisión_Avance_Periodo!$L85)</f>
        <v>#REF!</v>
      </c>
      <c r="C85" s="435" t="e">
        <f t="shared" si="3"/>
        <v>#REF!</v>
      </c>
      <c r="D85" s="123" t="e">
        <f>VLOOKUP($A85,#REF!,3,FALSE)</f>
        <v>#REF!</v>
      </c>
      <c r="E85" s="436" t="e">
        <f>VLOOKUP($A85,#REF!,4,FALSE)</f>
        <v>#REF!</v>
      </c>
      <c r="F85" s="103" t="e">
        <f>VLOOKUP($A85,#REF!,5,FALSE)</f>
        <v>#REF!</v>
      </c>
      <c r="G85" s="98" t="e">
        <f>VLOOKUP($A85,#REF!,8,FALSE)</f>
        <v>#REF!</v>
      </c>
      <c r="H85" s="93" t="e">
        <f>VLOOKUP($A85,#REF!,7,FALSE)</f>
        <v>#REF!</v>
      </c>
      <c r="I85" s="438" t="e">
        <f>VLOOKUP($A85,#REF!,10,FALSE)</f>
        <v>#REF!</v>
      </c>
      <c r="J85" s="98" t="e">
        <f>VLOOKUP($A85,#REF!,11,FALSE)</f>
        <v>#REF!</v>
      </c>
      <c r="K85" s="114" t="e">
        <f>VLOOKUP($A85,#REF!,12,FALSE)</f>
        <v>#REF!</v>
      </c>
      <c r="L85" s="98" t="e">
        <f>VLOOKUP($A85,#REF!,13,FALSE)</f>
        <v>#REF!</v>
      </c>
      <c r="M85" s="438" t="e">
        <f>VLOOKUP($A85,#REF!,14,FALSE)</f>
        <v>#REF!</v>
      </c>
      <c r="N85" s="103" t="e">
        <f>VLOOKUP($A85,#REF!,15,FALSE)</f>
        <v>#REF!</v>
      </c>
      <c r="O85" s="103" t="e">
        <f>VLOOKUP($A85,#REF!,18,FALSE)</f>
        <v>#REF!</v>
      </c>
      <c r="P85" s="93" t="e">
        <f>VLOOKUP($A85,#REF!,41,FALSE)</f>
        <v>#REF!</v>
      </c>
      <c r="Q85" s="115" t="e">
        <f>VLOOKUP(Revisión_Avance_Periodo!$L85,#REF!,30,FALSE)</f>
        <v>#REF!</v>
      </c>
      <c r="R85" s="116">
        <v>2019</v>
      </c>
      <c r="S85" s="196">
        <v>43829</v>
      </c>
      <c r="T85" s="124" t="s">
        <v>79</v>
      </c>
      <c r="U85" s="440" t="e">
        <f>INDEX(#REF!,MATCH(Revisión_Avance_Periodo!$L85,#REF!,0),MATCH(Revisión_Avance_Periodo!$T85,#REF!,0))</f>
        <v>#REF!</v>
      </c>
      <c r="V85" s="440" t="e">
        <f>INDEX(#REF!,MATCH(Revisión_Avance_Periodo!$L85,#REF!,0),MATCH(Revisión_Avance_Periodo!$T85,#REF!,0))</f>
        <v>#REF!</v>
      </c>
      <c r="W85" s="118">
        <f>IFERROR((V85/U85),0)</f>
        <v>0</v>
      </c>
      <c r="X85" s="124" t="str">
        <f>VLOOKUP(W85,Tabla_Estado_Meta_OAP_2019[#All],3,TRUE)</f>
        <v>Por Ejecutar</v>
      </c>
      <c r="Y85" s="164" t="e">
        <f>SUBTOTAL(9,$U$74:$U85)</f>
        <v>#REF!</v>
      </c>
      <c r="Z85" s="158" t="e">
        <f>SUBTOTAL(9,$V$74:$V85)</f>
        <v>#REF!</v>
      </c>
      <c r="AA85" s="159">
        <f>IFERROR(+Revisión_Avance_Periodo!$Z85/Revisión_Avance_Periodo!$Y85,0)</f>
        <v>0</v>
      </c>
      <c r="AB85" s="126"/>
      <c r="AC85" s="127"/>
      <c r="AD85" s="125"/>
      <c r="AE85" s="125"/>
      <c r="AF85" s="128"/>
      <c r="AG85" s="129"/>
      <c r="AH85" s="164" t="e">
        <f>SUBTOTAL(9,$U$74:$U85)</f>
        <v>#REF!</v>
      </c>
      <c r="AI85" s="158" t="e">
        <f>SUBTOTAL(9,$V$74:$V85)</f>
        <v>#REF!</v>
      </c>
      <c r="AJ85" s="159">
        <f>IFERROR(+Revisión_Avance_Periodo!$Z85/Revisión_Avance_Periodo!$Y85,0)</f>
        <v>0</v>
      </c>
      <c r="AK85" s="126"/>
      <c r="AL85" s="127"/>
      <c r="AM85" s="125"/>
      <c r="AN85" s="125"/>
      <c r="AO85" s="128"/>
      <c r="AP85" s="129"/>
    </row>
    <row r="86" spans="1:42" x14ac:dyDescent="0.25">
      <c r="A86" s="92">
        <v>8</v>
      </c>
      <c r="B86" s="435" t="e">
        <f>CONCATENATE(Revisión_Avance_Periodo!$D86,";",Revisión_Avance_Periodo!$F86,";",Revisión_Avance_Periodo!$L86)</f>
        <v>#REF!</v>
      </c>
      <c r="C86" s="435" t="e">
        <f t="shared" si="3"/>
        <v>#REF!</v>
      </c>
      <c r="D86" s="114" t="e">
        <f>VLOOKUP($A86,#REF!,3,FALSE)</f>
        <v>#REF!</v>
      </c>
      <c r="E86" s="436" t="e">
        <f>VLOOKUP($A86,#REF!,4,FALSE)</f>
        <v>#REF!</v>
      </c>
      <c r="F86" s="102" t="e">
        <f>VLOOKUP($A86,#REF!,5,FALSE)</f>
        <v>#REF!</v>
      </c>
      <c r="G86" s="93" t="e">
        <f>VLOOKUP($A86,#REF!,8,FALSE)</f>
        <v>#REF!</v>
      </c>
      <c r="H86" s="93" t="e">
        <f>VLOOKUP($A86,#REF!,7,FALSE)</f>
        <v>#REF!</v>
      </c>
      <c r="I86" s="438" t="e">
        <f>VLOOKUP($A86,#REF!,10,FALSE)</f>
        <v>#REF!</v>
      </c>
      <c r="J86" s="93" t="e">
        <f>VLOOKUP($A86,#REF!,11,FALSE)</f>
        <v>#REF!</v>
      </c>
      <c r="K86" s="114" t="e">
        <f>VLOOKUP($A86,#REF!,12,FALSE)</f>
        <v>#REF!</v>
      </c>
      <c r="L86" s="93" t="e">
        <f>VLOOKUP($A86,#REF!,13,FALSE)</f>
        <v>#REF!</v>
      </c>
      <c r="M86" s="438" t="e">
        <f>VLOOKUP($A86,#REF!,14,FALSE)</f>
        <v>#REF!</v>
      </c>
      <c r="N86" s="102" t="e">
        <f>VLOOKUP($A86,#REF!,15,FALSE)</f>
        <v>#REF!</v>
      </c>
      <c r="O86" s="102" t="e">
        <f>VLOOKUP($A86,#REF!,18,FALSE)</f>
        <v>#REF!</v>
      </c>
      <c r="P86" s="93" t="e">
        <f>VLOOKUP($A86,#REF!,41,FALSE)</f>
        <v>#REF!</v>
      </c>
      <c r="Q86" s="115" t="e">
        <f>VLOOKUP(Revisión_Avance_Periodo!$L86,#REF!,30,FALSE)</f>
        <v>#REF!</v>
      </c>
      <c r="R86" s="116">
        <v>2019</v>
      </c>
      <c r="S86" s="196">
        <v>43495</v>
      </c>
      <c r="T86" s="116" t="s">
        <v>68</v>
      </c>
      <c r="U86" s="440" t="e">
        <f>INDEX(#REF!,MATCH(Revisión_Avance_Periodo!$L86,#REF!,0),MATCH(Revisión_Avance_Periodo!$T86,#REF!,0))</f>
        <v>#REF!</v>
      </c>
      <c r="V86" s="440" t="e">
        <f>INDEX(#REF!,MATCH(Revisión_Avance_Periodo!$L86,#REF!,0),MATCH(Revisión_Avance_Periodo!$T86,#REF!,0))</f>
        <v>#REF!</v>
      </c>
      <c r="W86" s="118">
        <f>IFERROR((V86/U86),0)</f>
        <v>0</v>
      </c>
      <c r="X86" s="116" t="str">
        <f>VLOOKUP(W86,Tabla_Estado_Meta_OAP_2019[#All],3,TRUE)</f>
        <v>Por Ejecutar</v>
      </c>
      <c r="Y86" s="163" t="e">
        <f>SUBTOTAL(9,$U$86:$U86)</f>
        <v>#REF!</v>
      </c>
      <c r="Z86" s="161" t="e">
        <f>SUBTOTAL(9,$V$86:$V86)</f>
        <v>#REF!</v>
      </c>
      <c r="AA86" s="162">
        <f>IFERROR(+Revisión_Avance_Periodo!$Z86/Revisión_Avance_Periodo!$Y86,0)</f>
        <v>0</v>
      </c>
      <c r="AB86" s="445" t="e">
        <f>SUBTOTAL(9,U86:U97)</f>
        <v>#REF!</v>
      </c>
      <c r="AC86" s="446" t="e">
        <f>SUBTOTAL(9,V86:V97)</f>
        <v>#REF!</v>
      </c>
      <c r="AD86" s="119" t="e">
        <f>+AC86/AB86</f>
        <v>#REF!</v>
      </c>
      <c r="AE86" s="119" t="e">
        <f>100%-Revisión_Avance_Periodo!$AD86</f>
        <v>#REF!</v>
      </c>
      <c r="AF86" s="121" t="e">
        <f>VLOOKUP(AD86,Tabla_Estado_Meta_OAP_2019[],3,TRUE)</f>
        <v>#REF!</v>
      </c>
      <c r="AG86" s="122" t="e">
        <f>Revisión_Avance_Periodo!$AD86*Revisión_Avance_Periodo!$Q86</f>
        <v>#REF!</v>
      </c>
      <c r="AH86" s="163" t="e">
        <f>SUBTOTAL(9,$U$86:$U86)</f>
        <v>#REF!</v>
      </c>
      <c r="AI86" s="161" t="e">
        <f>SUBTOTAL(9,$V$86:$V86)</f>
        <v>#REF!</v>
      </c>
      <c r="AJ86" s="162">
        <f>IFERROR(+Revisión_Avance_Periodo!$Z86/Revisión_Avance_Periodo!$Y86,0)</f>
        <v>0</v>
      </c>
      <c r="AK86" s="445" t="e">
        <f>SUBTOTAL(9,AD86:AD97)</f>
        <v>#REF!</v>
      </c>
      <c r="AL86" s="446" t="e">
        <f>SUBTOTAL(9,AE86:AE97)</f>
        <v>#REF!</v>
      </c>
      <c r="AM86" s="119" t="e">
        <f>+AL86/AK86</f>
        <v>#REF!</v>
      </c>
      <c r="AN86" s="119" t="e">
        <f>100%-Revisión_Avance_Periodo!$AD86</f>
        <v>#REF!</v>
      </c>
      <c r="AO86" s="121" t="e">
        <f>VLOOKUP(AM86,Tabla_Estado_Meta_OAP_2019[],3,TRUE)</f>
        <v>#REF!</v>
      </c>
      <c r="AP86" s="122" t="e">
        <f>Revisión_Avance_Periodo!$AD86*Revisión_Avance_Periodo!$Q86</f>
        <v>#REF!</v>
      </c>
    </row>
    <row r="87" spans="1:42" x14ac:dyDescent="0.25">
      <c r="A87" s="97">
        <v>8</v>
      </c>
      <c r="B87" s="435" t="e">
        <f>CONCATENATE(Revisión_Avance_Periodo!$D87,";",Revisión_Avance_Periodo!$F87,";",Revisión_Avance_Periodo!$L87)</f>
        <v>#REF!</v>
      </c>
      <c r="C87" s="435" t="e">
        <f t="shared" si="3"/>
        <v>#REF!</v>
      </c>
      <c r="D87" s="123" t="e">
        <f>VLOOKUP($A87,#REF!,3,FALSE)</f>
        <v>#REF!</v>
      </c>
      <c r="E87" s="436" t="e">
        <f>VLOOKUP($A87,#REF!,4,FALSE)</f>
        <v>#REF!</v>
      </c>
      <c r="F87" s="103" t="e">
        <f>VLOOKUP($A87,#REF!,5,FALSE)</f>
        <v>#REF!</v>
      </c>
      <c r="G87" s="98" t="e">
        <f>VLOOKUP($A87,#REF!,8,FALSE)</f>
        <v>#REF!</v>
      </c>
      <c r="H87" s="93" t="e">
        <f>VLOOKUP($A87,#REF!,7,FALSE)</f>
        <v>#REF!</v>
      </c>
      <c r="I87" s="438" t="e">
        <f>VLOOKUP($A87,#REF!,10,FALSE)</f>
        <v>#REF!</v>
      </c>
      <c r="J87" s="98" t="e">
        <f>VLOOKUP($A87,#REF!,11,FALSE)</f>
        <v>#REF!</v>
      </c>
      <c r="K87" s="114" t="e">
        <f>VLOOKUP($A87,#REF!,12,FALSE)</f>
        <v>#REF!</v>
      </c>
      <c r="L87" s="98" t="e">
        <f>VLOOKUP($A87,#REF!,13,FALSE)</f>
        <v>#REF!</v>
      </c>
      <c r="M87" s="438" t="e">
        <f>VLOOKUP($A87,#REF!,14,FALSE)</f>
        <v>#REF!</v>
      </c>
      <c r="N87" s="103" t="e">
        <f>VLOOKUP($A87,#REF!,15,FALSE)</f>
        <v>#REF!</v>
      </c>
      <c r="O87" s="103" t="e">
        <f>VLOOKUP($A87,#REF!,18,FALSE)</f>
        <v>#REF!</v>
      </c>
      <c r="P87" s="93" t="e">
        <f>VLOOKUP($A87,#REF!,41,FALSE)</f>
        <v>#REF!</v>
      </c>
      <c r="Q87" s="115" t="e">
        <f>VLOOKUP(Revisión_Avance_Periodo!$L87,#REF!,30,FALSE)</f>
        <v>#REF!</v>
      </c>
      <c r="R87" s="116">
        <v>2019</v>
      </c>
      <c r="S87" s="196">
        <v>43524</v>
      </c>
      <c r="T87" s="124" t="s">
        <v>69</v>
      </c>
      <c r="U87" s="440" t="e">
        <f>INDEX(#REF!,MATCH(Revisión_Avance_Periodo!$L87,#REF!,0),MATCH(Revisión_Avance_Periodo!$T87,#REF!,0))</f>
        <v>#REF!</v>
      </c>
      <c r="V87" s="440" t="e">
        <f>INDEX(#REF!,MATCH(Revisión_Avance_Periodo!$L87,#REF!,0),MATCH(Revisión_Avance_Periodo!$T87,#REF!,0))</f>
        <v>#REF!</v>
      </c>
      <c r="W87" s="118">
        <f>IFERROR((V87/U87),0)</f>
        <v>0</v>
      </c>
      <c r="X87" s="124" t="str">
        <f>VLOOKUP(W87,Tabla_Estado_Meta_OAP_2019[#All],3,TRUE)</f>
        <v>Por Ejecutar</v>
      </c>
      <c r="Y87" s="164" t="e">
        <f>SUBTOTAL(9,$U$86:$U87)</f>
        <v>#REF!</v>
      </c>
      <c r="Z87" s="158" t="e">
        <f>SUBTOTAL(9,$V$86:$V87)</f>
        <v>#REF!</v>
      </c>
      <c r="AA87" s="159">
        <f>IFERROR(+Revisión_Avance_Periodo!$Z87/Revisión_Avance_Periodo!$Y87,0)</f>
        <v>0</v>
      </c>
      <c r="AB87" s="126"/>
      <c r="AC87" s="127"/>
      <c r="AD87" s="125"/>
      <c r="AE87" s="125"/>
      <c r="AF87" s="128"/>
      <c r="AG87" s="129"/>
      <c r="AH87" s="164" t="e">
        <f>SUBTOTAL(9,$U$86:$U87)</f>
        <v>#REF!</v>
      </c>
      <c r="AI87" s="158" t="e">
        <f>SUBTOTAL(9,$V$86:$V87)</f>
        <v>#REF!</v>
      </c>
      <c r="AJ87" s="159">
        <f>IFERROR(+Revisión_Avance_Periodo!$Z87/Revisión_Avance_Periodo!$Y87,0)</f>
        <v>0</v>
      </c>
      <c r="AK87" s="126"/>
      <c r="AL87" s="127"/>
      <c r="AM87" s="125"/>
      <c r="AN87" s="125"/>
      <c r="AO87" s="128"/>
      <c r="AP87" s="129"/>
    </row>
    <row r="88" spans="1:42" x14ac:dyDescent="0.25">
      <c r="A88" s="92">
        <v>8</v>
      </c>
      <c r="B88" s="435" t="e">
        <f>CONCATENATE(Revisión_Avance_Periodo!$D88,";",Revisión_Avance_Periodo!$F88,";",Revisión_Avance_Periodo!$L88)</f>
        <v>#REF!</v>
      </c>
      <c r="C88" s="435" t="e">
        <f t="shared" si="3"/>
        <v>#REF!</v>
      </c>
      <c r="D88" s="114" t="e">
        <f>VLOOKUP($A88,#REF!,3,FALSE)</f>
        <v>#REF!</v>
      </c>
      <c r="E88" s="436" t="e">
        <f>VLOOKUP($A88,#REF!,4,FALSE)</f>
        <v>#REF!</v>
      </c>
      <c r="F88" s="102" t="e">
        <f>VLOOKUP($A88,#REF!,5,FALSE)</f>
        <v>#REF!</v>
      </c>
      <c r="G88" s="93" t="e">
        <f>VLOOKUP($A88,#REF!,8,FALSE)</f>
        <v>#REF!</v>
      </c>
      <c r="H88" s="93" t="e">
        <f>VLOOKUP($A88,#REF!,7,FALSE)</f>
        <v>#REF!</v>
      </c>
      <c r="I88" s="438" t="e">
        <f>VLOOKUP($A88,#REF!,10,FALSE)</f>
        <v>#REF!</v>
      </c>
      <c r="J88" s="93" t="e">
        <f>VLOOKUP($A88,#REF!,11,FALSE)</f>
        <v>#REF!</v>
      </c>
      <c r="K88" s="114" t="e">
        <f>VLOOKUP($A88,#REF!,12,FALSE)</f>
        <v>#REF!</v>
      </c>
      <c r="L88" s="93" t="e">
        <f>VLOOKUP($A88,#REF!,13,FALSE)</f>
        <v>#REF!</v>
      </c>
      <c r="M88" s="438" t="e">
        <f>VLOOKUP($A88,#REF!,14,FALSE)</f>
        <v>#REF!</v>
      </c>
      <c r="N88" s="102" t="e">
        <f>VLOOKUP($A88,#REF!,15,FALSE)</f>
        <v>#REF!</v>
      </c>
      <c r="O88" s="102" t="e">
        <f>VLOOKUP($A88,#REF!,18,FALSE)</f>
        <v>#REF!</v>
      </c>
      <c r="P88" s="93" t="e">
        <f>VLOOKUP($A88,#REF!,41,FALSE)</f>
        <v>#REF!</v>
      </c>
      <c r="Q88" s="115" t="e">
        <f>VLOOKUP(Revisión_Avance_Periodo!$L88,#REF!,30,FALSE)</f>
        <v>#REF!</v>
      </c>
      <c r="R88" s="116">
        <v>2019</v>
      </c>
      <c r="S88" s="196">
        <v>43554</v>
      </c>
      <c r="T88" s="116" t="s">
        <v>70</v>
      </c>
      <c r="U88" s="440" t="e">
        <f>INDEX(#REF!,MATCH(Revisión_Avance_Periodo!$L88,#REF!,0),MATCH(Revisión_Avance_Periodo!$T88,#REF!,0))</f>
        <v>#REF!</v>
      </c>
      <c r="V88" s="440" t="e">
        <f>INDEX(#REF!,MATCH(Revisión_Avance_Periodo!$L88,#REF!,0),MATCH(Revisión_Avance_Periodo!$T88,#REF!,0))</f>
        <v>#REF!</v>
      </c>
      <c r="W88" s="130" t="e">
        <f t="shared" ref="W88:W93" si="5">V88/U88</f>
        <v>#REF!</v>
      </c>
      <c r="X88" s="116" t="e">
        <f>VLOOKUP(W88,Tabla_Estado_Meta_OAP_2019[#All],3,TRUE)</f>
        <v>#REF!</v>
      </c>
      <c r="Y88" s="164" t="e">
        <f>SUBTOTAL(9,$U$86:$U88)</f>
        <v>#REF!</v>
      </c>
      <c r="Z88" s="158" t="e">
        <f>SUBTOTAL(9,$V$86:$V88)</f>
        <v>#REF!</v>
      </c>
      <c r="AA88" s="159">
        <f>IFERROR(+Revisión_Avance_Periodo!$Z88/Revisión_Avance_Periodo!$Y88,0)</f>
        <v>0</v>
      </c>
      <c r="AB88" s="126"/>
      <c r="AC88" s="127"/>
      <c r="AD88" s="125"/>
      <c r="AE88" s="125"/>
      <c r="AF88" s="128"/>
      <c r="AG88" s="129"/>
      <c r="AH88" s="164" t="e">
        <f>SUBTOTAL(9,$U$86:$U88)</f>
        <v>#REF!</v>
      </c>
      <c r="AI88" s="158" t="e">
        <f>SUBTOTAL(9,$V$86:$V88)</f>
        <v>#REF!</v>
      </c>
      <c r="AJ88" s="159">
        <f>IFERROR(+Revisión_Avance_Periodo!$Z88/Revisión_Avance_Periodo!$Y88,0)</f>
        <v>0</v>
      </c>
      <c r="AK88" s="126"/>
      <c r="AL88" s="127"/>
      <c r="AM88" s="125"/>
      <c r="AN88" s="125"/>
      <c r="AO88" s="128"/>
      <c r="AP88" s="129"/>
    </row>
    <row r="89" spans="1:42" x14ac:dyDescent="0.25">
      <c r="A89" s="97">
        <v>8</v>
      </c>
      <c r="B89" s="435" t="e">
        <f>CONCATENATE(Revisión_Avance_Periodo!$D89,";",Revisión_Avance_Periodo!$F89,";",Revisión_Avance_Periodo!$L89)</f>
        <v>#REF!</v>
      </c>
      <c r="C89" s="435" t="e">
        <f t="shared" si="3"/>
        <v>#REF!</v>
      </c>
      <c r="D89" s="123" t="e">
        <f>VLOOKUP($A89,#REF!,3,FALSE)</f>
        <v>#REF!</v>
      </c>
      <c r="E89" s="436" t="e">
        <f>VLOOKUP($A89,#REF!,4,FALSE)</f>
        <v>#REF!</v>
      </c>
      <c r="F89" s="103" t="e">
        <f>VLOOKUP($A89,#REF!,5,FALSE)</f>
        <v>#REF!</v>
      </c>
      <c r="G89" s="98" t="e">
        <f>VLOOKUP($A89,#REF!,8,FALSE)</f>
        <v>#REF!</v>
      </c>
      <c r="H89" s="93" t="e">
        <f>VLOOKUP($A89,#REF!,7,FALSE)</f>
        <v>#REF!</v>
      </c>
      <c r="I89" s="438" t="e">
        <f>VLOOKUP($A89,#REF!,10,FALSE)</f>
        <v>#REF!</v>
      </c>
      <c r="J89" s="98" t="e">
        <f>VLOOKUP($A89,#REF!,11,FALSE)</f>
        <v>#REF!</v>
      </c>
      <c r="K89" s="114" t="e">
        <f>VLOOKUP($A89,#REF!,12,FALSE)</f>
        <v>#REF!</v>
      </c>
      <c r="L89" s="98" t="e">
        <f>VLOOKUP($A89,#REF!,13,FALSE)</f>
        <v>#REF!</v>
      </c>
      <c r="M89" s="438" t="e">
        <f>VLOOKUP($A89,#REF!,14,FALSE)</f>
        <v>#REF!</v>
      </c>
      <c r="N89" s="103" t="e">
        <f>VLOOKUP($A89,#REF!,15,FALSE)</f>
        <v>#REF!</v>
      </c>
      <c r="O89" s="103" t="e">
        <f>VLOOKUP($A89,#REF!,18,FALSE)</f>
        <v>#REF!</v>
      </c>
      <c r="P89" s="93" t="e">
        <f>VLOOKUP($A89,#REF!,41,FALSE)</f>
        <v>#REF!</v>
      </c>
      <c r="Q89" s="115" t="e">
        <f>VLOOKUP(Revisión_Avance_Periodo!$L89,#REF!,30,FALSE)</f>
        <v>#REF!</v>
      </c>
      <c r="R89" s="116">
        <v>2019</v>
      </c>
      <c r="S89" s="196">
        <v>43585</v>
      </c>
      <c r="T89" s="124" t="s">
        <v>71</v>
      </c>
      <c r="U89" s="440" t="e">
        <f>INDEX(#REF!,MATCH(Revisión_Avance_Periodo!$L89,#REF!,0),MATCH(Revisión_Avance_Periodo!$T89,#REF!,0))</f>
        <v>#REF!</v>
      </c>
      <c r="V89" s="440" t="e">
        <f>INDEX(#REF!,MATCH(Revisión_Avance_Periodo!$L89,#REF!,0),MATCH(Revisión_Avance_Periodo!$T89,#REF!,0))</f>
        <v>#REF!</v>
      </c>
      <c r="W89" s="130" t="e">
        <f t="shared" si="5"/>
        <v>#REF!</v>
      </c>
      <c r="X89" s="124" t="e">
        <f>VLOOKUP(W89,Tabla_Estado_Meta_OAP_2019[#All],3,TRUE)</f>
        <v>#REF!</v>
      </c>
      <c r="Y89" s="164" t="e">
        <f>SUBTOTAL(9,$U$86:$U89)</f>
        <v>#REF!</v>
      </c>
      <c r="Z89" s="158" t="e">
        <f>SUBTOTAL(9,$V$86:$V89)</f>
        <v>#REF!</v>
      </c>
      <c r="AA89" s="159">
        <f>IFERROR(+Revisión_Avance_Periodo!$Z89/Revisión_Avance_Periodo!$Y89,0)</f>
        <v>0</v>
      </c>
      <c r="AB89" s="126"/>
      <c r="AC89" s="127"/>
      <c r="AD89" s="125"/>
      <c r="AE89" s="125"/>
      <c r="AF89" s="128"/>
      <c r="AG89" s="129"/>
      <c r="AH89" s="164" t="e">
        <f>SUBTOTAL(9,$U$86:$U89)</f>
        <v>#REF!</v>
      </c>
      <c r="AI89" s="158" t="e">
        <f>SUBTOTAL(9,$V$86:$V89)</f>
        <v>#REF!</v>
      </c>
      <c r="AJ89" s="159">
        <f>IFERROR(+Revisión_Avance_Periodo!$Z89/Revisión_Avance_Periodo!$Y89,0)</f>
        <v>0</v>
      </c>
      <c r="AK89" s="126"/>
      <c r="AL89" s="127"/>
      <c r="AM89" s="125"/>
      <c r="AN89" s="125"/>
      <c r="AO89" s="128"/>
      <c r="AP89" s="129"/>
    </row>
    <row r="90" spans="1:42" x14ac:dyDescent="0.25">
      <c r="A90" s="92">
        <v>8</v>
      </c>
      <c r="B90" s="435" t="e">
        <f>CONCATENATE(Revisión_Avance_Periodo!$D90,";",Revisión_Avance_Periodo!$F90,";",Revisión_Avance_Periodo!$L90)</f>
        <v>#REF!</v>
      </c>
      <c r="C90" s="435" t="e">
        <f t="shared" si="3"/>
        <v>#REF!</v>
      </c>
      <c r="D90" s="114" t="e">
        <f>VLOOKUP($A90,#REF!,3,FALSE)</f>
        <v>#REF!</v>
      </c>
      <c r="E90" s="436" t="e">
        <f>VLOOKUP($A90,#REF!,4,FALSE)</f>
        <v>#REF!</v>
      </c>
      <c r="F90" s="102" t="e">
        <f>VLOOKUP($A90,#REF!,5,FALSE)</f>
        <v>#REF!</v>
      </c>
      <c r="G90" s="93" t="e">
        <f>VLOOKUP($A90,#REF!,8,FALSE)</f>
        <v>#REF!</v>
      </c>
      <c r="H90" s="93" t="e">
        <f>VLOOKUP($A90,#REF!,7,FALSE)</f>
        <v>#REF!</v>
      </c>
      <c r="I90" s="438" t="e">
        <f>VLOOKUP($A90,#REF!,10,FALSE)</f>
        <v>#REF!</v>
      </c>
      <c r="J90" s="93" t="e">
        <f>VLOOKUP($A90,#REF!,11,FALSE)</f>
        <v>#REF!</v>
      </c>
      <c r="K90" s="114" t="e">
        <f>VLOOKUP($A90,#REF!,12,FALSE)</f>
        <v>#REF!</v>
      </c>
      <c r="L90" s="93" t="e">
        <f>VLOOKUP($A90,#REF!,13,FALSE)</f>
        <v>#REF!</v>
      </c>
      <c r="M90" s="438" t="e">
        <f>VLOOKUP($A90,#REF!,14,FALSE)</f>
        <v>#REF!</v>
      </c>
      <c r="N90" s="102" t="e">
        <f>VLOOKUP($A90,#REF!,15,FALSE)</f>
        <v>#REF!</v>
      </c>
      <c r="O90" s="102" t="e">
        <f>VLOOKUP($A90,#REF!,18,FALSE)</f>
        <v>#REF!</v>
      </c>
      <c r="P90" s="93" t="e">
        <f>VLOOKUP($A90,#REF!,41,FALSE)</f>
        <v>#REF!</v>
      </c>
      <c r="Q90" s="115" t="e">
        <f>VLOOKUP(Revisión_Avance_Periodo!$L90,#REF!,30,FALSE)</f>
        <v>#REF!</v>
      </c>
      <c r="R90" s="116">
        <v>2019</v>
      </c>
      <c r="S90" s="196">
        <v>43615</v>
      </c>
      <c r="T90" s="116" t="s">
        <v>72</v>
      </c>
      <c r="U90" s="440" t="e">
        <f>INDEX(#REF!,MATCH(Revisión_Avance_Periodo!$L90,#REF!,0),MATCH(Revisión_Avance_Periodo!$T90,#REF!,0))</f>
        <v>#REF!</v>
      </c>
      <c r="V90" s="440" t="e">
        <f>INDEX(#REF!,MATCH(Revisión_Avance_Periodo!$L90,#REF!,0),MATCH(Revisión_Avance_Periodo!$T90,#REF!,0))</f>
        <v>#REF!</v>
      </c>
      <c r="W90" s="131" t="e">
        <f t="shared" si="5"/>
        <v>#REF!</v>
      </c>
      <c r="X90" s="116" t="e">
        <f>VLOOKUP(W90,Tabla_Estado_Meta_OAP_2019[#All],3,TRUE)</f>
        <v>#REF!</v>
      </c>
      <c r="Y90" s="164" t="e">
        <f>SUBTOTAL(9,$U$86:$U90)</f>
        <v>#REF!</v>
      </c>
      <c r="Z90" s="158" t="e">
        <f>SUBTOTAL(9,$V$86:$V90)</f>
        <v>#REF!</v>
      </c>
      <c r="AA90" s="159">
        <f>IFERROR(+Revisión_Avance_Periodo!$Z90/Revisión_Avance_Periodo!$Y90,0)</f>
        <v>0</v>
      </c>
      <c r="AB90" s="126"/>
      <c r="AC90" s="127"/>
      <c r="AD90" s="125"/>
      <c r="AE90" s="125"/>
      <c r="AF90" s="128"/>
      <c r="AG90" s="129"/>
      <c r="AH90" s="164" t="e">
        <f>SUBTOTAL(9,$U$86:$U90)</f>
        <v>#REF!</v>
      </c>
      <c r="AI90" s="158" t="e">
        <f>SUBTOTAL(9,$V$86:$V90)</f>
        <v>#REF!</v>
      </c>
      <c r="AJ90" s="159">
        <f>IFERROR(+Revisión_Avance_Periodo!$Z90/Revisión_Avance_Periodo!$Y90,0)</f>
        <v>0</v>
      </c>
      <c r="AK90" s="126"/>
      <c r="AL90" s="127"/>
      <c r="AM90" s="125"/>
      <c r="AN90" s="125"/>
      <c r="AO90" s="128"/>
      <c r="AP90" s="129"/>
    </row>
    <row r="91" spans="1:42" x14ac:dyDescent="0.25">
      <c r="A91" s="97">
        <v>8</v>
      </c>
      <c r="B91" s="435" t="e">
        <f>CONCATENATE(Revisión_Avance_Periodo!$D91,";",Revisión_Avance_Periodo!$F91,";",Revisión_Avance_Periodo!$L91)</f>
        <v>#REF!</v>
      </c>
      <c r="C91" s="435" t="e">
        <f t="shared" si="3"/>
        <v>#REF!</v>
      </c>
      <c r="D91" s="123" t="e">
        <f>VLOOKUP($A91,#REF!,3,FALSE)</f>
        <v>#REF!</v>
      </c>
      <c r="E91" s="436" t="e">
        <f>VLOOKUP($A91,#REF!,4,FALSE)</f>
        <v>#REF!</v>
      </c>
      <c r="F91" s="103" t="e">
        <f>VLOOKUP($A91,#REF!,5,FALSE)</f>
        <v>#REF!</v>
      </c>
      <c r="G91" s="98" t="e">
        <f>VLOOKUP($A91,#REF!,8,FALSE)</f>
        <v>#REF!</v>
      </c>
      <c r="H91" s="93" t="e">
        <f>VLOOKUP($A91,#REF!,7,FALSE)</f>
        <v>#REF!</v>
      </c>
      <c r="I91" s="438" t="e">
        <f>VLOOKUP($A91,#REF!,10,FALSE)</f>
        <v>#REF!</v>
      </c>
      <c r="J91" s="98" t="e">
        <f>VLOOKUP($A91,#REF!,11,FALSE)</f>
        <v>#REF!</v>
      </c>
      <c r="K91" s="114" t="e">
        <f>VLOOKUP($A91,#REF!,12,FALSE)</f>
        <v>#REF!</v>
      </c>
      <c r="L91" s="98" t="e">
        <f>VLOOKUP($A91,#REF!,13,FALSE)</f>
        <v>#REF!</v>
      </c>
      <c r="M91" s="438" t="e">
        <f>VLOOKUP($A91,#REF!,14,FALSE)</f>
        <v>#REF!</v>
      </c>
      <c r="N91" s="103" t="e">
        <f>VLOOKUP($A91,#REF!,15,FALSE)</f>
        <v>#REF!</v>
      </c>
      <c r="O91" s="103" t="e">
        <f>VLOOKUP($A91,#REF!,18,FALSE)</f>
        <v>#REF!</v>
      </c>
      <c r="P91" s="93" t="e">
        <f>VLOOKUP($A91,#REF!,41,FALSE)</f>
        <v>#REF!</v>
      </c>
      <c r="Q91" s="115" t="e">
        <f>VLOOKUP(Revisión_Avance_Periodo!$L91,#REF!,30,FALSE)</f>
        <v>#REF!</v>
      </c>
      <c r="R91" s="116">
        <v>2019</v>
      </c>
      <c r="S91" s="196">
        <v>43646</v>
      </c>
      <c r="T91" s="124" t="s">
        <v>73</v>
      </c>
      <c r="U91" s="440" t="e">
        <f>INDEX(#REF!,MATCH(Revisión_Avance_Periodo!$L91,#REF!,0),MATCH(Revisión_Avance_Periodo!$T91,#REF!,0))</f>
        <v>#REF!</v>
      </c>
      <c r="V91" s="440" t="e">
        <f>INDEX(#REF!,MATCH(Revisión_Avance_Periodo!$L91,#REF!,0),MATCH(Revisión_Avance_Periodo!$T91,#REF!,0))</f>
        <v>#REF!</v>
      </c>
      <c r="W91" s="130" t="e">
        <f t="shared" si="5"/>
        <v>#REF!</v>
      </c>
      <c r="X91" s="124" t="e">
        <f>VLOOKUP(W91,Tabla_Estado_Meta_OAP_2019[#All],3,TRUE)</f>
        <v>#REF!</v>
      </c>
      <c r="Y91" s="164" t="e">
        <f>SUBTOTAL(9,$U$86:$U91)</f>
        <v>#REF!</v>
      </c>
      <c r="Z91" s="158" t="e">
        <f>SUBTOTAL(9,$V$86:$V91)</f>
        <v>#REF!</v>
      </c>
      <c r="AA91" s="159">
        <f>IFERROR(+Revisión_Avance_Periodo!$Z91/Revisión_Avance_Periodo!$Y91,0)</f>
        <v>0</v>
      </c>
      <c r="AB91" s="126"/>
      <c r="AC91" s="127"/>
      <c r="AD91" s="125"/>
      <c r="AE91" s="125"/>
      <c r="AF91" s="128"/>
      <c r="AG91" s="129"/>
      <c r="AH91" s="164" t="e">
        <f>SUBTOTAL(9,$U$86:$U91)</f>
        <v>#REF!</v>
      </c>
      <c r="AI91" s="158" t="e">
        <f>SUBTOTAL(9,$V$86:$V91)</f>
        <v>#REF!</v>
      </c>
      <c r="AJ91" s="159">
        <f>IFERROR(+Revisión_Avance_Periodo!$Z91/Revisión_Avance_Periodo!$Y91,0)</f>
        <v>0</v>
      </c>
      <c r="AK91" s="126"/>
      <c r="AL91" s="127"/>
      <c r="AM91" s="125"/>
      <c r="AN91" s="125"/>
      <c r="AO91" s="128"/>
      <c r="AP91" s="129"/>
    </row>
    <row r="92" spans="1:42" x14ac:dyDescent="0.25">
      <c r="A92" s="92">
        <v>8</v>
      </c>
      <c r="B92" s="435" t="e">
        <f>CONCATENATE(Revisión_Avance_Periodo!$D92,";",Revisión_Avance_Periodo!$F92,";",Revisión_Avance_Periodo!$L92)</f>
        <v>#REF!</v>
      </c>
      <c r="C92" s="435" t="e">
        <f t="shared" si="3"/>
        <v>#REF!</v>
      </c>
      <c r="D92" s="114" t="e">
        <f>VLOOKUP($A92,#REF!,3,FALSE)</f>
        <v>#REF!</v>
      </c>
      <c r="E92" s="436" t="e">
        <f>VLOOKUP($A92,#REF!,4,FALSE)</f>
        <v>#REF!</v>
      </c>
      <c r="F92" s="102" t="e">
        <f>VLOOKUP($A92,#REF!,5,FALSE)</f>
        <v>#REF!</v>
      </c>
      <c r="G92" s="93" t="e">
        <f>VLOOKUP($A92,#REF!,8,FALSE)</f>
        <v>#REF!</v>
      </c>
      <c r="H92" s="93" t="e">
        <f>VLOOKUP($A92,#REF!,7,FALSE)</f>
        <v>#REF!</v>
      </c>
      <c r="I92" s="438" t="e">
        <f>VLOOKUP($A92,#REF!,10,FALSE)</f>
        <v>#REF!</v>
      </c>
      <c r="J92" s="93" t="e">
        <f>VLOOKUP($A92,#REF!,11,FALSE)</f>
        <v>#REF!</v>
      </c>
      <c r="K92" s="114" t="e">
        <f>VLOOKUP($A92,#REF!,12,FALSE)</f>
        <v>#REF!</v>
      </c>
      <c r="L92" s="93" t="e">
        <f>VLOOKUP($A92,#REF!,13,FALSE)</f>
        <v>#REF!</v>
      </c>
      <c r="M92" s="438" t="e">
        <f>VLOOKUP($A92,#REF!,14,FALSE)</f>
        <v>#REF!</v>
      </c>
      <c r="N92" s="102" t="e">
        <f>VLOOKUP($A92,#REF!,15,FALSE)</f>
        <v>#REF!</v>
      </c>
      <c r="O92" s="102" t="e">
        <f>VLOOKUP($A92,#REF!,18,FALSE)</f>
        <v>#REF!</v>
      </c>
      <c r="P92" s="93" t="e">
        <f>VLOOKUP($A92,#REF!,41,FALSE)</f>
        <v>#REF!</v>
      </c>
      <c r="Q92" s="115" t="e">
        <f>VLOOKUP(Revisión_Avance_Periodo!$L92,#REF!,30,FALSE)</f>
        <v>#REF!</v>
      </c>
      <c r="R92" s="116">
        <v>2019</v>
      </c>
      <c r="S92" s="196">
        <v>43676</v>
      </c>
      <c r="T92" s="116" t="s">
        <v>74</v>
      </c>
      <c r="U92" s="440" t="e">
        <f>INDEX(#REF!,MATCH(Revisión_Avance_Periodo!$L92,#REF!,0),MATCH(Revisión_Avance_Periodo!$T92,#REF!,0))</f>
        <v>#REF!</v>
      </c>
      <c r="V92" s="440" t="e">
        <f>INDEX(#REF!,MATCH(Revisión_Avance_Periodo!$L92,#REF!,0),MATCH(Revisión_Avance_Periodo!$T92,#REF!,0))</f>
        <v>#REF!</v>
      </c>
      <c r="W92" s="131" t="e">
        <f t="shared" si="5"/>
        <v>#REF!</v>
      </c>
      <c r="X92" s="116" t="e">
        <f>VLOOKUP(W92,Tabla_Estado_Meta_OAP_2019[#All],3,TRUE)</f>
        <v>#REF!</v>
      </c>
      <c r="Y92" s="164" t="e">
        <f>SUBTOTAL(9,$U$86:$U92)</f>
        <v>#REF!</v>
      </c>
      <c r="Z92" s="158" t="e">
        <f>SUBTOTAL(9,$V$86:$V92)</f>
        <v>#REF!</v>
      </c>
      <c r="AA92" s="159">
        <f>IFERROR(+Revisión_Avance_Periodo!$Z92/Revisión_Avance_Periodo!$Y92,0)</f>
        <v>0</v>
      </c>
      <c r="AB92" s="126"/>
      <c r="AC92" s="127"/>
      <c r="AD92" s="125"/>
      <c r="AE92" s="125"/>
      <c r="AF92" s="128"/>
      <c r="AG92" s="129"/>
      <c r="AH92" s="164" t="e">
        <f>SUBTOTAL(9,$U$86:$U92)</f>
        <v>#REF!</v>
      </c>
      <c r="AI92" s="158" t="e">
        <f>SUBTOTAL(9,$V$86:$V92)</f>
        <v>#REF!</v>
      </c>
      <c r="AJ92" s="159">
        <f>IFERROR(+Revisión_Avance_Periodo!$Z92/Revisión_Avance_Periodo!$Y92,0)</f>
        <v>0</v>
      </c>
      <c r="AK92" s="126"/>
      <c r="AL92" s="127"/>
      <c r="AM92" s="125"/>
      <c r="AN92" s="125"/>
      <c r="AO92" s="128"/>
      <c r="AP92" s="129"/>
    </row>
    <row r="93" spans="1:42" x14ac:dyDescent="0.25">
      <c r="A93" s="97">
        <v>8</v>
      </c>
      <c r="B93" s="435" t="e">
        <f>CONCATENATE(Revisión_Avance_Periodo!$D93,";",Revisión_Avance_Periodo!$F93,";",Revisión_Avance_Periodo!$L93)</f>
        <v>#REF!</v>
      </c>
      <c r="C93" s="435" t="e">
        <f t="shared" si="3"/>
        <v>#REF!</v>
      </c>
      <c r="D93" s="123" t="e">
        <f>VLOOKUP($A93,#REF!,3,FALSE)</f>
        <v>#REF!</v>
      </c>
      <c r="E93" s="436" t="e">
        <f>VLOOKUP($A93,#REF!,4,FALSE)</f>
        <v>#REF!</v>
      </c>
      <c r="F93" s="103" t="e">
        <f>VLOOKUP($A93,#REF!,5,FALSE)</f>
        <v>#REF!</v>
      </c>
      <c r="G93" s="98" t="e">
        <f>VLOOKUP($A93,#REF!,8,FALSE)</f>
        <v>#REF!</v>
      </c>
      <c r="H93" s="93" t="e">
        <f>VLOOKUP($A93,#REF!,7,FALSE)</f>
        <v>#REF!</v>
      </c>
      <c r="I93" s="438" t="e">
        <f>VLOOKUP($A93,#REF!,10,FALSE)</f>
        <v>#REF!</v>
      </c>
      <c r="J93" s="98" t="e">
        <f>VLOOKUP($A93,#REF!,11,FALSE)</f>
        <v>#REF!</v>
      </c>
      <c r="K93" s="114" t="e">
        <f>VLOOKUP($A93,#REF!,12,FALSE)</f>
        <v>#REF!</v>
      </c>
      <c r="L93" s="98" t="e">
        <f>VLOOKUP($A93,#REF!,13,FALSE)</f>
        <v>#REF!</v>
      </c>
      <c r="M93" s="438" t="e">
        <f>VLOOKUP($A93,#REF!,14,FALSE)</f>
        <v>#REF!</v>
      </c>
      <c r="N93" s="103" t="e">
        <f>VLOOKUP($A93,#REF!,15,FALSE)</f>
        <v>#REF!</v>
      </c>
      <c r="O93" s="103" t="e">
        <f>VLOOKUP($A93,#REF!,18,FALSE)</f>
        <v>#REF!</v>
      </c>
      <c r="P93" s="93" t="e">
        <f>VLOOKUP($A93,#REF!,41,FALSE)</f>
        <v>#REF!</v>
      </c>
      <c r="Q93" s="115" t="e">
        <f>VLOOKUP(Revisión_Avance_Periodo!$L93,#REF!,30,FALSE)</f>
        <v>#REF!</v>
      </c>
      <c r="R93" s="116">
        <v>2019</v>
      </c>
      <c r="S93" s="196">
        <v>43707</v>
      </c>
      <c r="T93" s="124" t="s">
        <v>75</v>
      </c>
      <c r="U93" s="440" t="e">
        <f>INDEX(#REF!,MATCH(Revisión_Avance_Periodo!$L93,#REF!,0),MATCH(Revisión_Avance_Periodo!$T93,#REF!,0))</f>
        <v>#REF!</v>
      </c>
      <c r="V93" s="440" t="e">
        <f>INDEX(#REF!,MATCH(Revisión_Avance_Periodo!$L93,#REF!,0),MATCH(Revisión_Avance_Periodo!$T93,#REF!,0))</f>
        <v>#REF!</v>
      </c>
      <c r="W93" s="130" t="e">
        <f t="shared" si="5"/>
        <v>#REF!</v>
      </c>
      <c r="X93" s="124" t="e">
        <f>VLOOKUP(W93,Tabla_Estado_Meta_OAP_2019[#All],3,TRUE)</f>
        <v>#REF!</v>
      </c>
      <c r="Y93" s="164" t="e">
        <f>SUBTOTAL(9,$U$86:$U93)</f>
        <v>#REF!</v>
      </c>
      <c r="Z93" s="158" t="e">
        <f>SUBTOTAL(9,$V$86:$V93)</f>
        <v>#REF!</v>
      </c>
      <c r="AA93" s="159">
        <f>IFERROR(+Revisión_Avance_Periodo!$Z93/Revisión_Avance_Periodo!$Y93,0)</f>
        <v>0</v>
      </c>
      <c r="AB93" s="126"/>
      <c r="AC93" s="127"/>
      <c r="AD93" s="125"/>
      <c r="AE93" s="125"/>
      <c r="AF93" s="128"/>
      <c r="AG93" s="129"/>
      <c r="AH93" s="164" t="e">
        <f>SUBTOTAL(9,$U$86:$U93)</f>
        <v>#REF!</v>
      </c>
      <c r="AI93" s="158" t="e">
        <f>SUBTOTAL(9,$V$86:$V93)</f>
        <v>#REF!</v>
      </c>
      <c r="AJ93" s="159">
        <f>IFERROR(+Revisión_Avance_Periodo!$Z93/Revisión_Avance_Periodo!$Y93,0)</f>
        <v>0</v>
      </c>
      <c r="AK93" s="126"/>
      <c r="AL93" s="127"/>
      <c r="AM93" s="125"/>
      <c r="AN93" s="125"/>
      <c r="AO93" s="128"/>
      <c r="AP93" s="129"/>
    </row>
    <row r="94" spans="1:42" x14ac:dyDescent="0.25">
      <c r="A94" s="92">
        <v>8</v>
      </c>
      <c r="B94" s="435" t="e">
        <f>CONCATENATE(Revisión_Avance_Periodo!$D94,";",Revisión_Avance_Periodo!$F94,";",Revisión_Avance_Periodo!$L94)</f>
        <v>#REF!</v>
      </c>
      <c r="C94" s="435" t="e">
        <f t="shared" si="3"/>
        <v>#REF!</v>
      </c>
      <c r="D94" s="114" t="e">
        <f>VLOOKUP($A94,#REF!,3,FALSE)</f>
        <v>#REF!</v>
      </c>
      <c r="E94" s="436" t="e">
        <f>VLOOKUP($A94,#REF!,4,FALSE)</f>
        <v>#REF!</v>
      </c>
      <c r="F94" s="102" t="e">
        <f>VLOOKUP($A94,#REF!,5,FALSE)</f>
        <v>#REF!</v>
      </c>
      <c r="G94" s="93" t="e">
        <f>VLOOKUP($A94,#REF!,8,FALSE)</f>
        <v>#REF!</v>
      </c>
      <c r="H94" s="93" t="e">
        <f>VLOOKUP($A94,#REF!,7,FALSE)</f>
        <v>#REF!</v>
      </c>
      <c r="I94" s="438" t="e">
        <f>VLOOKUP($A94,#REF!,10,FALSE)</f>
        <v>#REF!</v>
      </c>
      <c r="J94" s="93" t="e">
        <f>VLOOKUP($A94,#REF!,11,FALSE)</f>
        <v>#REF!</v>
      </c>
      <c r="K94" s="114" t="e">
        <f>VLOOKUP($A94,#REF!,12,FALSE)</f>
        <v>#REF!</v>
      </c>
      <c r="L94" s="93" t="e">
        <f>VLOOKUP($A94,#REF!,13,FALSE)</f>
        <v>#REF!</v>
      </c>
      <c r="M94" s="438" t="e">
        <f>VLOOKUP($A94,#REF!,14,FALSE)</f>
        <v>#REF!</v>
      </c>
      <c r="N94" s="102" t="e">
        <f>VLOOKUP($A94,#REF!,15,FALSE)</f>
        <v>#REF!</v>
      </c>
      <c r="O94" s="102" t="e">
        <f>VLOOKUP($A94,#REF!,18,FALSE)</f>
        <v>#REF!</v>
      </c>
      <c r="P94" s="93" t="e">
        <f>VLOOKUP($A94,#REF!,41,FALSE)</f>
        <v>#REF!</v>
      </c>
      <c r="Q94" s="115" t="e">
        <f>VLOOKUP(Revisión_Avance_Periodo!$L94,#REF!,30,FALSE)</f>
        <v>#REF!</v>
      </c>
      <c r="R94" s="116">
        <v>2019</v>
      </c>
      <c r="S94" s="196">
        <v>43738</v>
      </c>
      <c r="T94" s="116" t="s">
        <v>76</v>
      </c>
      <c r="U94" s="440" t="e">
        <f>INDEX(#REF!,MATCH(Revisión_Avance_Periodo!$L94,#REF!,0),MATCH(Revisión_Avance_Periodo!$T94,#REF!,0))</f>
        <v>#REF!</v>
      </c>
      <c r="V94" s="440" t="e">
        <f>INDEX(#REF!,MATCH(Revisión_Avance_Periodo!$L94,#REF!,0),MATCH(Revisión_Avance_Periodo!$T94,#REF!,0))</f>
        <v>#REF!</v>
      </c>
      <c r="W94" s="118">
        <f>IFERROR((V94/U94),0)</f>
        <v>0</v>
      </c>
      <c r="X94" s="116" t="str">
        <f>VLOOKUP(W94,Tabla_Estado_Meta_OAP_2019[#All],3,TRUE)</f>
        <v>Por Ejecutar</v>
      </c>
      <c r="Y94" s="164" t="e">
        <f>SUBTOTAL(9,$U$86:$U94)</f>
        <v>#REF!</v>
      </c>
      <c r="Z94" s="158" t="e">
        <f>SUBTOTAL(9,$V$86:$V94)</f>
        <v>#REF!</v>
      </c>
      <c r="AA94" s="159">
        <f>IFERROR(+Revisión_Avance_Periodo!$Z94/Revisión_Avance_Periodo!$Y94,0)</f>
        <v>0</v>
      </c>
      <c r="AB94" s="126"/>
      <c r="AC94" s="127"/>
      <c r="AD94" s="125"/>
      <c r="AE94" s="125"/>
      <c r="AF94" s="128"/>
      <c r="AG94" s="129"/>
      <c r="AH94" s="164" t="e">
        <f>SUBTOTAL(9,$U$86:$U94)</f>
        <v>#REF!</v>
      </c>
      <c r="AI94" s="158" t="e">
        <f>SUBTOTAL(9,$V$86:$V94)</f>
        <v>#REF!</v>
      </c>
      <c r="AJ94" s="159">
        <f>IFERROR(+Revisión_Avance_Periodo!$Z94/Revisión_Avance_Periodo!$Y94,0)</f>
        <v>0</v>
      </c>
      <c r="AK94" s="126"/>
      <c r="AL94" s="127"/>
      <c r="AM94" s="125"/>
      <c r="AN94" s="125"/>
      <c r="AO94" s="128"/>
      <c r="AP94" s="129"/>
    </row>
    <row r="95" spans="1:42" x14ac:dyDescent="0.25">
      <c r="A95" s="97">
        <v>8</v>
      </c>
      <c r="B95" s="435" t="e">
        <f>CONCATENATE(Revisión_Avance_Periodo!$D95,";",Revisión_Avance_Periodo!$F95,";",Revisión_Avance_Periodo!$L95)</f>
        <v>#REF!</v>
      </c>
      <c r="C95" s="435" t="e">
        <f t="shared" si="3"/>
        <v>#REF!</v>
      </c>
      <c r="D95" s="123" t="e">
        <f>VLOOKUP($A95,#REF!,3,FALSE)</f>
        <v>#REF!</v>
      </c>
      <c r="E95" s="436" t="e">
        <f>VLOOKUP($A95,#REF!,4,FALSE)</f>
        <v>#REF!</v>
      </c>
      <c r="F95" s="103" t="e">
        <f>VLOOKUP($A95,#REF!,5,FALSE)</f>
        <v>#REF!</v>
      </c>
      <c r="G95" s="98" t="e">
        <f>VLOOKUP($A95,#REF!,8,FALSE)</f>
        <v>#REF!</v>
      </c>
      <c r="H95" s="93" t="e">
        <f>VLOOKUP($A95,#REF!,7,FALSE)</f>
        <v>#REF!</v>
      </c>
      <c r="I95" s="438" t="e">
        <f>VLOOKUP($A95,#REF!,10,FALSE)</f>
        <v>#REF!</v>
      </c>
      <c r="J95" s="98" t="e">
        <f>VLOOKUP($A95,#REF!,11,FALSE)</f>
        <v>#REF!</v>
      </c>
      <c r="K95" s="114" t="e">
        <f>VLOOKUP($A95,#REF!,12,FALSE)</f>
        <v>#REF!</v>
      </c>
      <c r="L95" s="98" t="e">
        <f>VLOOKUP($A95,#REF!,13,FALSE)</f>
        <v>#REF!</v>
      </c>
      <c r="M95" s="438" t="e">
        <f>VLOOKUP($A95,#REF!,14,FALSE)</f>
        <v>#REF!</v>
      </c>
      <c r="N95" s="103" t="e">
        <f>VLOOKUP($A95,#REF!,15,FALSE)</f>
        <v>#REF!</v>
      </c>
      <c r="O95" s="103" t="e">
        <f>VLOOKUP($A95,#REF!,18,FALSE)</f>
        <v>#REF!</v>
      </c>
      <c r="P95" s="93" t="e">
        <f>VLOOKUP($A95,#REF!,41,FALSE)</f>
        <v>#REF!</v>
      </c>
      <c r="Q95" s="115" t="e">
        <f>VLOOKUP(Revisión_Avance_Periodo!$L95,#REF!,30,FALSE)</f>
        <v>#REF!</v>
      </c>
      <c r="R95" s="116">
        <v>2019</v>
      </c>
      <c r="S95" s="196">
        <v>43768</v>
      </c>
      <c r="T95" s="124" t="s">
        <v>77</v>
      </c>
      <c r="U95" s="440" t="e">
        <f>INDEX(#REF!,MATCH(Revisión_Avance_Periodo!$L95,#REF!,0),MATCH(Revisión_Avance_Periodo!$T95,#REF!,0))</f>
        <v>#REF!</v>
      </c>
      <c r="V95" s="440" t="e">
        <f>INDEX(#REF!,MATCH(Revisión_Avance_Periodo!$L95,#REF!,0),MATCH(Revisión_Avance_Periodo!$T95,#REF!,0))</f>
        <v>#REF!</v>
      </c>
      <c r="W95" s="118">
        <f>IFERROR((V95/U95),0)</f>
        <v>0</v>
      </c>
      <c r="X95" s="124" t="str">
        <f>VLOOKUP(W95,Tabla_Estado_Meta_OAP_2019[#All],3,TRUE)</f>
        <v>Por Ejecutar</v>
      </c>
      <c r="Y95" s="164" t="e">
        <f>SUBTOTAL(9,$U$86:$U95)</f>
        <v>#REF!</v>
      </c>
      <c r="Z95" s="158" t="e">
        <f>SUBTOTAL(9,$V$86:$V95)</f>
        <v>#REF!</v>
      </c>
      <c r="AA95" s="159">
        <f>IFERROR(+Revisión_Avance_Periodo!$Z95/Revisión_Avance_Periodo!$Y95,0)</f>
        <v>0</v>
      </c>
      <c r="AB95" s="126"/>
      <c r="AC95" s="127"/>
      <c r="AD95" s="125"/>
      <c r="AE95" s="125"/>
      <c r="AF95" s="128"/>
      <c r="AG95" s="129"/>
      <c r="AH95" s="164" t="e">
        <f>SUBTOTAL(9,$U$86:$U95)</f>
        <v>#REF!</v>
      </c>
      <c r="AI95" s="158" t="e">
        <f>SUBTOTAL(9,$V$86:$V95)</f>
        <v>#REF!</v>
      </c>
      <c r="AJ95" s="159">
        <f>IFERROR(+Revisión_Avance_Periodo!$Z95/Revisión_Avance_Periodo!$Y95,0)</f>
        <v>0</v>
      </c>
      <c r="AK95" s="126"/>
      <c r="AL95" s="127"/>
      <c r="AM95" s="125"/>
      <c r="AN95" s="125"/>
      <c r="AO95" s="128"/>
      <c r="AP95" s="129"/>
    </row>
    <row r="96" spans="1:42" x14ac:dyDescent="0.25">
      <c r="A96" s="92">
        <v>8</v>
      </c>
      <c r="B96" s="435" t="e">
        <f>CONCATENATE(Revisión_Avance_Periodo!$D96,";",Revisión_Avance_Periodo!$F96,";",Revisión_Avance_Periodo!$L96)</f>
        <v>#REF!</v>
      </c>
      <c r="C96" s="435" t="e">
        <f t="shared" si="3"/>
        <v>#REF!</v>
      </c>
      <c r="D96" s="114" t="e">
        <f>VLOOKUP($A96,#REF!,3,FALSE)</f>
        <v>#REF!</v>
      </c>
      <c r="E96" s="436" t="e">
        <f>VLOOKUP($A96,#REF!,4,FALSE)</f>
        <v>#REF!</v>
      </c>
      <c r="F96" s="102" t="e">
        <f>VLOOKUP($A96,#REF!,5,FALSE)</f>
        <v>#REF!</v>
      </c>
      <c r="G96" s="93" t="e">
        <f>VLOOKUP($A96,#REF!,8,FALSE)</f>
        <v>#REF!</v>
      </c>
      <c r="H96" s="93" t="e">
        <f>VLOOKUP($A96,#REF!,7,FALSE)</f>
        <v>#REF!</v>
      </c>
      <c r="I96" s="438" t="e">
        <f>VLOOKUP($A96,#REF!,10,FALSE)</f>
        <v>#REF!</v>
      </c>
      <c r="J96" s="93" t="e">
        <f>VLOOKUP($A96,#REF!,11,FALSE)</f>
        <v>#REF!</v>
      </c>
      <c r="K96" s="114" t="e">
        <f>VLOOKUP($A96,#REF!,12,FALSE)</f>
        <v>#REF!</v>
      </c>
      <c r="L96" s="93" t="e">
        <f>VLOOKUP($A96,#REF!,13,FALSE)</f>
        <v>#REF!</v>
      </c>
      <c r="M96" s="438" t="e">
        <f>VLOOKUP($A96,#REF!,14,FALSE)</f>
        <v>#REF!</v>
      </c>
      <c r="N96" s="102" t="e">
        <f>VLOOKUP($A96,#REF!,15,FALSE)</f>
        <v>#REF!</v>
      </c>
      <c r="O96" s="102" t="e">
        <f>VLOOKUP($A96,#REF!,18,FALSE)</f>
        <v>#REF!</v>
      </c>
      <c r="P96" s="93" t="e">
        <f>VLOOKUP($A96,#REF!,41,FALSE)</f>
        <v>#REF!</v>
      </c>
      <c r="Q96" s="115" t="e">
        <f>VLOOKUP(Revisión_Avance_Periodo!$L96,#REF!,30,FALSE)</f>
        <v>#REF!</v>
      </c>
      <c r="R96" s="116">
        <v>2019</v>
      </c>
      <c r="S96" s="196">
        <v>43799</v>
      </c>
      <c r="T96" s="116" t="s">
        <v>78</v>
      </c>
      <c r="U96" s="440" t="e">
        <f>INDEX(#REF!,MATCH(Revisión_Avance_Periodo!$L96,#REF!,0),MATCH(Revisión_Avance_Periodo!$T96,#REF!,0))</f>
        <v>#REF!</v>
      </c>
      <c r="V96" s="440" t="e">
        <f>INDEX(#REF!,MATCH(Revisión_Avance_Periodo!$L96,#REF!,0),MATCH(Revisión_Avance_Periodo!$T96,#REF!,0))</f>
        <v>#REF!</v>
      </c>
      <c r="W96" s="118">
        <f>IFERROR((V96/U96),0)</f>
        <v>0</v>
      </c>
      <c r="X96" s="116" t="str">
        <f>VLOOKUP(W96,Tabla_Estado_Meta_OAP_2019[#All],3,TRUE)</f>
        <v>Por Ejecutar</v>
      </c>
      <c r="Y96" s="164" t="e">
        <f>SUBTOTAL(9,$U$86:$U96)</f>
        <v>#REF!</v>
      </c>
      <c r="Z96" s="158" t="e">
        <f>SUBTOTAL(9,$V$86:$V96)</f>
        <v>#REF!</v>
      </c>
      <c r="AA96" s="159">
        <f>IFERROR(+Revisión_Avance_Periodo!$Z96/Revisión_Avance_Periodo!$Y96,0)</f>
        <v>0</v>
      </c>
      <c r="AB96" s="126"/>
      <c r="AC96" s="127"/>
      <c r="AD96" s="125"/>
      <c r="AE96" s="125"/>
      <c r="AF96" s="128"/>
      <c r="AG96" s="129"/>
      <c r="AH96" s="164" t="e">
        <f>SUBTOTAL(9,$U$86:$U96)</f>
        <v>#REF!</v>
      </c>
      <c r="AI96" s="158" t="e">
        <f>SUBTOTAL(9,$V$86:$V96)</f>
        <v>#REF!</v>
      </c>
      <c r="AJ96" s="159">
        <f>IFERROR(+Revisión_Avance_Periodo!$Z96/Revisión_Avance_Periodo!$Y96,0)</f>
        <v>0</v>
      </c>
      <c r="AK96" s="126"/>
      <c r="AL96" s="127"/>
      <c r="AM96" s="125"/>
      <c r="AN96" s="125"/>
      <c r="AO96" s="128"/>
      <c r="AP96" s="129"/>
    </row>
    <row r="97" spans="1:42" ht="15.75" thickBot="1" x14ac:dyDescent="0.3">
      <c r="A97" s="97">
        <v>8</v>
      </c>
      <c r="B97" s="435" t="e">
        <f>CONCATENATE(Revisión_Avance_Periodo!$D97,";",Revisión_Avance_Periodo!$F97,";",Revisión_Avance_Periodo!$L97)</f>
        <v>#REF!</v>
      </c>
      <c r="C97" s="435" t="e">
        <f t="shared" si="3"/>
        <v>#REF!</v>
      </c>
      <c r="D97" s="123" t="e">
        <f>VLOOKUP($A97,#REF!,3,FALSE)</f>
        <v>#REF!</v>
      </c>
      <c r="E97" s="436" t="e">
        <f>VLOOKUP($A97,#REF!,4,FALSE)</f>
        <v>#REF!</v>
      </c>
      <c r="F97" s="103" t="e">
        <f>VLOOKUP($A97,#REF!,5,FALSE)</f>
        <v>#REF!</v>
      </c>
      <c r="G97" s="98" t="e">
        <f>VLOOKUP($A97,#REF!,8,FALSE)</f>
        <v>#REF!</v>
      </c>
      <c r="H97" s="93" t="e">
        <f>VLOOKUP($A97,#REF!,7,FALSE)</f>
        <v>#REF!</v>
      </c>
      <c r="I97" s="438" t="e">
        <f>VLOOKUP($A97,#REF!,10,FALSE)</f>
        <v>#REF!</v>
      </c>
      <c r="J97" s="98" t="e">
        <f>VLOOKUP($A97,#REF!,11,FALSE)</f>
        <v>#REF!</v>
      </c>
      <c r="K97" s="114" t="e">
        <f>VLOOKUP($A97,#REF!,12,FALSE)</f>
        <v>#REF!</v>
      </c>
      <c r="L97" s="98" t="e">
        <f>VLOOKUP($A97,#REF!,13,FALSE)</f>
        <v>#REF!</v>
      </c>
      <c r="M97" s="438" t="e">
        <f>VLOOKUP($A97,#REF!,14,FALSE)</f>
        <v>#REF!</v>
      </c>
      <c r="N97" s="103" t="e">
        <f>VLOOKUP($A97,#REF!,15,FALSE)</f>
        <v>#REF!</v>
      </c>
      <c r="O97" s="103" t="e">
        <f>VLOOKUP($A97,#REF!,18,FALSE)</f>
        <v>#REF!</v>
      </c>
      <c r="P97" s="93" t="e">
        <f>VLOOKUP($A97,#REF!,41,FALSE)</f>
        <v>#REF!</v>
      </c>
      <c r="Q97" s="115" t="e">
        <f>VLOOKUP(Revisión_Avance_Periodo!$L97,#REF!,30,FALSE)</f>
        <v>#REF!</v>
      </c>
      <c r="R97" s="116">
        <v>2019</v>
      </c>
      <c r="S97" s="196">
        <v>43829</v>
      </c>
      <c r="T97" s="124" t="s">
        <v>79</v>
      </c>
      <c r="U97" s="440" t="e">
        <f>INDEX(#REF!,MATCH(Revisión_Avance_Periodo!$L97,#REF!,0),MATCH(Revisión_Avance_Periodo!$T97,#REF!,0))</f>
        <v>#REF!</v>
      </c>
      <c r="V97" s="440" t="e">
        <f>INDEX(#REF!,MATCH(Revisión_Avance_Periodo!$L97,#REF!,0),MATCH(Revisión_Avance_Periodo!$T97,#REF!,0))</f>
        <v>#REF!</v>
      </c>
      <c r="W97" s="118">
        <f>IFERROR((V97/U97),0)</f>
        <v>0</v>
      </c>
      <c r="X97" s="124" t="str">
        <f>VLOOKUP(W97,Tabla_Estado_Meta_OAP_2019[#All],3,TRUE)</f>
        <v>Por Ejecutar</v>
      </c>
      <c r="Y97" s="164" t="e">
        <f>SUBTOTAL(9,$U$86:$U97)</f>
        <v>#REF!</v>
      </c>
      <c r="Z97" s="158" t="e">
        <f>SUBTOTAL(9,$V$86:$V97)</f>
        <v>#REF!</v>
      </c>
      <c r="AA97" s="159">
        <f>IFERROR(+Revisión_Avance_Periodo!$Z97/Revisión_Avance_Periodo!$Y97,0)</f>
        <v>0</v>
      </c>
      <c r="AB97" s="126"/>
      <c r="AC97" s="127"/>
      <c r="AD97" s="125"/>
      <c r="AE97" s="125"/>
      <c r="AF97" s="128"/>
      <c r="AG97" s="129"/>
      <c r="AH97" s="164" t="e">
        <f>SUBTOTAL(9,$U$86:$U97)</f>
        <v>#REF!</v>
      </c>
      <c r="AI97" s="158" t="e">
        <f>SUBTOTAL(9,$V$86:$V97)</f>
        <v>#REF!</v>
      </c>
      <c r="AJ97" s="159">
        <f>IFERROR(+Revisión_Avance_Periodo!$Z97/Revisión_Avance_Periodo!$Y97,0)</f>
        <v>0</v>
      </c>
      <c r="AK97" s="126"/>
      <c r="AL97" s="127"/>
      <c r="AM97" s="125"/>
      <c r="AN97" s="125"/>
      <c r="AO97" s="128"/>
      <c r="AP97" s="129"/>
    </row>
    <row r="98" spans="1:42" x14ac:dyDescent="0.25">
      <c r="A98" s="92">
        <v>9</v>
      </c>
      <c r="B98" s="435" t="e">
        <f>CONCATENATE(Revisión_Avance_Periodo!$D98,";",Revisión_Avance_Periodo!$F98,";",Revisión_Avance_Periodo!$L98)</f>
        <v>#REF!</v>
      </c>
      <c r="C98" s="435" t="e">
        <f t="shared" si="3"/>
        <v>#REF!</v>
      </c>
      <c r="D98" s="114" t="e">
        <f>VLOOKUP($A98,#REF!,3,FALSE)</f>
        <v>#REF!</v>
      </c>
      <c r="E98" s="436" t="e">
        <f>VLOOKUP($A98,#REF!,4,FALSE)</f>
        <v>#REF!</v>
      </c>
      <c r="F98" s="102" t="e">
        <f>VLOOKUP($A98,#REF!,5,FALSE)</f>
        <v>#REF!</v>
      </c>
      <c r="G98" s="93" t="e">
        <f>VLOOKUP($A98,#REF!,8,FALSE)</f>
        <v>#REF!</v>
      </c>
      <c r="H98" s="93" t="e">
        <f>VLOOKUP($A98,#REF!,7,FALSE)</f>
        <v>#REF!</v>
      </c>
      <c r="I98" s="438" t="e">
        <f>VLOOKUP($A98,#REF!,10,FALSE)</f>
        <v>#REF!</v>
      </c>
      <c r="J98" s="93" t="e">
        <f>VLOOKUP($A98,#REF!,11,FALSE)</f>
        <v>#REF!</v>
      </c>
      <c r="K98" s="114" t="e">
        <f>VLOOKUP($A98,#REF!,12,FALSE)</f>
        <v>#REF!</v>
      </c>
      <c r="L98" s="93" t="e">
        <f>VLOOKUP($A98,#REF!,13,FALSE)</f>
        <v>#REF!</v>
      </c>
      <c r="M98" s="438" t="e">
        <f>VLOOKUP($A98,#REF!,14,FALSE)</f>
        <v>#REF!</v>
      </c>
      <c r="N98" s="102" t="e">
        <f>VLOOKUP($A98,#REF!,15,FALSE)</f>
        <v>#REF!</v>
      </c>
      <c r="O98" s="102" t="e">
        <f>VLOOKUP($A98,#REF!,18,FALSE)</f>
        <v>#REF!</v>
      </c>
      <c r="P98" s="93" t="e">
        <f>VLOOKUP($A98,#REF!,41,FALSE)</f>
        <v>#REF!</v>
      </c>
      <c r="Q98" s="115" t="e">
        <f>VLOOKUP(Revisión_Avance_Periodo!$L98,#REF!,30,FALSE)</f>
        <v>#REF!</v>
      </c>
      <c r="R98" s="116">
        <v>2019</v>
      </c>
      <c r="S98" s="196">
        <v>43495</v>
      </c>
      <c r="T98" s="116" t="s">
        <v>68</v>
      </c>
      <c r="U98" s="440" t="e">
        <f>INDEX(#REF!,MATCH(Revisión_Avance_Periodo!$L98,#REF!,0),MATCH(Revisión_Avance_Periodo!$T98,#REF!,0))</f>
        <v>#REF!</v>
      </c>
      <c r="V98" s="440" t="e">
        <f>INDEX(#REF!,MATCH(Revisión_Avance_Periodo!$L98,#REF!,0),MATCH(Revisión_Avance_Periodo!$T98,#REF!,0))</f>
        <v>#REF!</v>
      </c>
      <c r="W98" s="131" t="e">
        <f t="shared" ref="W98:W109" si="6">V98/U98</f>
        <v>#REF!</v>
      </c>
      <c r="X98" s="116" t="e">
        <f>VLOOKUP(W98,Tabla_Estado_Meta_OAP_2019[#All],3,TRUE)</f>
        <v>#REF!</v>
      </c>
      <c r="Y98" s="163" t="e">
        <f>SUBTOTAL(9,$U$98:$U98)</f>
        <v>#REF!</v>
      </c>
      <c r="Z98" s="161" t="e">
        <f>SUBTOTAL(9,$V$98:$V98)</f>
        <v>#REF!</v>
      </c>
      <c r="AA98" s="162">
        <f>IFERROR(+Revisión_Avance_Periodo!$Z98/Revisión_Avance_Periodo!$Y98,0)</f>
        <v>0</v>
      </c>
      <c r="AB98" s="445" t="e">
        <f>SUBTOTAL(9,U98:U109)</f>
        <v>#REF!</v>
      </c>
      <c r="AC98" s="446" t="e">
        <f>SUBTOTAL(9,V98:V109)</f>
        <v>#REF!</v>
      </c>
      <c r="AD98" s="119" t="e">
        <f>+AC98/AB98</f>
        <v>#REF!</v>
      </c>
      <c r="AE98" s="119" t="e">
        <f>100%-Revisión_Avance_Periodo!$AD98</f>
        <v>#REF!</v>
      </c>
      <c r="AF98" s="121" t="e">
        <f>VLOOKUP(AD98,Tabla_Estado_Meta_OAP_2019[],3,TRUE)</f>
        <v>#REF!</v>
      </c>
      <c r="AG98" s="122" t="e">
        <f>Revisión_Avance_Periodo!$AD98*Revisión_Avance_Periodo!$Q98</f>
        <v>#REF!</v>
      </c>
      <c r="AH98" s="163" t="e">
        <f>SUBTOTAL(9,$U$98:$U98)</f>
        <v>#REF!</v>
      </c>
      <c r="AI98" s="161" t="e">
        <f>SUBTOTAL(9,$V$98:$V98)</f>
        <v>#REF!</v>
      </c>
      <c r="AJ98" s="162">
        <f>IFERROR(+Revisión_Avance_Periodo!$Z98/Revisión_Avance_Periodo!$Y98,0)</f>
        <v>0</v>
      </c>
      <c r="AK98" s="445" t="e">
        <f>SUBTOTAL(9,AD98:AD109)</f>
        <v>#REF!</v>
      </c>
      <c r="AL98" s="446" t="e">
        <f>SUBTOTAL(9,AE98:AE109)</f>
        <v>#REF!</v>
      </c>
      <c r="AM98" s="119" t="e">
        <f>+AL98/AK98</f>
        <v>#REF!</v>
      </c>
      <c r="AN98" s="119" t="e">
        <f>100%-Revisión_Avance_Periodo!$AD98</f>
        <v>#REF!</v>
      </c>
      <c r="AO98" s="121" t="e">
        <f>VLOOKUP(AM98,Tabla_Estado_Meta_OAP_2019[],3,TRUE)</f>
        <v>#REF!</v>
      </c>
      <c r="AP98" s="122" t="e">
        <f>Revisión_Avance_Periodo!$AD98*Revisión_Avance_Periodo!$Q98</f>
        <v>#REF!</v>
      </c>
    </row>
    <row r="99" spans="1:42" x14ac:dyDescent="0.25">
      <c r="A99" s="97">
        <v>9</v>
      </c>
      <c r="B99" s="435" t="e">
        <f>CONCATENATE(Revisión_Avance_Periodo!$D99,";",Revisión_Avance_Periodo!$F99,";",Revisión_Avance_Periodo!$L99)</f>
        <v>#REF!</v>
      </c>
      <c r="C99" s="435" t="e">
        <f t="shared" si="3"/>
        <v>#REF!</v>
      </c>
      <c r="D99" s="123" t="e">
        <f>VLOOKUP($A99,#REF!,3,FALSE)</f>
        <v>#REF!</v>
      </c>
      <c r="E99" s="436" t="e">
        <f>VLOOKUP($A99,#REF!,4,FALSE)</f>
        <v>#REF!</v>
      </c>
      <c r="F99" s="103" t="e">
        <f>VLOOKUP($A99,#REF!,5,FALSE)</f>
        <v>#REF!</v>
      </c>
      <c r="G99" s="98" t="e">
        <f>VLOOKUP($A99,#REF!,8,FALSE)</f>
        <v>#REF!</v>
      </c>
      <c r="H99" s="93" t="e">
        <f>VLOOKUP($A99,#REF!,7,FALSE)</f>
        <v>#REF!</v>
      </c>
      <c r="I99" s="438" t="e">
        <f>VLOOKUP($A99,#REF!,10,FALSE)</f>
        <v>#REF!</v>
      </c>
      <c r="J99" s="98" t="e">
        <f>VLOOKUP($A99,#REF!,11,FALSE)</f>
        <v>#REF!</v>
      </c>
      <c r="K99" s="114" t="e">
        <f>VLOOKUP($A99,#REF!,12,FALSE)</f>
        <v>#REF!</v>
      </c>
      <c r="L99" s="98" t="e">
        <f>VLOOKUP($A99,#REF!,13,FALSE)</f>
        <v>#REF!</v>
      </c>
      <c r="M99" s="438" t="e">
        <f>VLOOKUP($A99,#REF!,14,FALSE)</f>
        <v>#REF!</v>
      </c>
      <c r="N99" s="103" t="e">
        <f>VLOOKUP($A99,#REF!,15,FALSE)</f>
        <v>#REF!</v>
      </c>
      <c r="O99" s="103" t="e">
        <f>VLOOKUP($A99,#REF!,18,FALSE)</f>
        <v>#REF!</v>
      </c>
      <c r="P99" s="93" t="e">
        <f>VLOOKUP($A99,#REF!,41,FALSE)</f>
        <v>#REF!</v>
      </c>
      <c r="Q99" s="115" t="e">
        <f>VLOOKUP(Revisión_Avance_Periodo!$L99,#REF!,30,FALSE)</f>
        <v>#REF!</v>
      </c>
      <c r="R99" s="116">
        <v>2019</v>
      </c>
      <c r="S99" s="196">
        <v>43524</v>
      </c>
      <c r="T99" s="124" t="s">
        <v>69</v>
      </c>
      <c r="U99" s="440" t="e">
        <f>INDEX(#REF!,MATCH(Revisión_Avance_Periodo!$L99,#REF!,0),MATCH(Revisión_Avance_Periodo!$T99,#REF!,0))</f>
        <v>#REF!</v>
      </c>
      <c r="V99" s="440" t="e">
        <f>INDEX(#REF!,MATCH(Revisión_Avance_Periodo!$L99,#REF!,0),MATCH(Revisión_Avance_Periodo!$T99,#REF!,0))</f>
        <v>#REF!</v>
      </c>
      <c r="W99" s="131" t="e">
        <f t="shared" si="6"/>
        <v>#REF!</v>
      </c>
      <c r="X99" s="124" t="e">
        <f>VLOOKUP(W99,Tabla_Estado_Meta_OAP_2019[#All],3,TRUE)</f>
        <v>#REF!</v>
      </c>
      <c r="Y99" s="164" t="e">
        <f>SUBTOTAL(9,$U$98:$U99)</f>
        <v>#REF!</v>
      </c>
      <c r="Z99" s="158" t="e">
        <f>SUBTOTAL(9,$V$98:$V99)</f>
        <v>#REF!</v>
      </c>
      <c r="AA99" s="159">
        <f>IFERROR(+Revisión_Avance_Periodo!$Z99/Revisión_Avance_Periodo!$Y99,0)</f>
        <v>0</v>
      </c>
      <c r="AB99" s="126"/>
      <c r="AC99" s="127"/>
      <c r="AD99" s="125"/>
      <c r="AE99" s="125"/>
      <c r="AF99" s="128"/>
      <c r="AG99" s="129"/>
      <c r="AH99" s="164" t="e">
        <f>SUBTOTAL(9,$U$98:$U99)</f>
        <v>#REF!</v>
      </c>
      <c r="AI99" s="158" t="e">
        <f>SUBTOTAL(9,$V$98:$V99)</f>
        <v>#REF!</v>
      </c>
      <c r="AJ99" s="159">
        <f>IFERROR(+Revisión_Avance_Periodo!$Z99/Revisión_Avance_Periodo!$Y99,0)</f>
        <v>0</v>
      </c>
      <c r="AK99" s="126"/>
      <c r="AL99" s="127"/>
      <c r="AM99" s="125"/>
      <c r="AN99" s="125"/>
      <c r="AO99" s="128"/>
      <c r="AP99" s="129"/>
    </row>
    <row r="100" spans="1:42" x14ac:dyDescent="0.25">
      <c r="A100" s="92">
        <v>9</v>
      </c>
      <c r="B100" s="435" t="e">
        <f>CONCATENATE(Revisión_Avance_Periodo!$D100,";",Revisión_Avance_Periodo!$F100,";",Revisión_Avance_Periodo!$L100)</f>
        <v>#REF!</v>
      </c>
      <c r="C100" s="435" t="e">
        <f t="shared" si="3"/>
        <v>#REF!</v>
      </c>
      <c r="D100" s="114" t="e">
        <f>VLOOKUP($A100,#REF!,3,FALSE)</f>
        <v>#REF!</v>
      </c>
      <c r="E100" s="436" t="e">
        <f>VLOOKUP($A100,#REF!,4,FALSE)</f>
        <v>#REF!</v>
      </c>
      <c r="F100" s="102" t="e">
        <f>VLOOKUP($A100,#REF!,5,FALSE)</f>
        <v>#REF!</v>
      </c>
      <c r="G100" s="93" t="e">
        <f>VLOOKUP($A100,#REF!,8,FALSE)</f>
        <v>#REF!</v>
      </c>
      <c r="H100" s="93" t="e">
        <f>VLOOKUP($A100,#REF!,7,FALSE)</f>
        <v>#REF!</v>
      </c>
      <c r="I100" s="438" t="e">
        <f>VLOOKUP($A100,#REF!,10,FALSE)</f>
        <v>#REF!</v>
      </c>
      <c r="J100" s="93" t="e">
        <f>VLOOKUP($A100,#REF!,11,FALSE)</f>
        <v>#REF!</v>
      </c>
      <c r="K100" s="114" t="e">
        <f>VLOOKUP($A100,#REF!,12,FALSE)</f>
        <v>#REF!</v>
      </c>
      <c r="L100" s="93" t="e">
        <f>VLOOKUP($A100,#REF!,13,FALSE)</f>
        <v>#REF!</v>
      </c>
      <c r="M100" s="438" t="e">
        <f>VLOOKUP($A100,#REF!,14,FALSE)</f>
        <v>#REF!</v>
      </c>
      <c r="N100" s="102" t="e">
        <f>VLOOKUP($A100,#REF!,15,FALSE)</f>
        <v>#REF!</v>
      </c>
      <c r="O100" s="102" t="e">
        <f>VLOOKUP($A100,#REF!,18,FALSE)</f>
        <v>#REF!</v>
      </c>
      <c r="P100" s="93" t="e">
        <f>VLOOKUP($A100,#REF!,41,FALSE)</f>
        <v>#REF!</v>
      </c>
      <c r="Q100" s="115" t="e">
        <f>VLOOKUP(Revisión_Avance_Periodo!$L100,#REF!,30,FALSE)</f>
        <v>#REF!</v>
      </c>
      <c r="R100" s="116">
        <v>2019</v>
      </c>
      <c r="S100" s="196">
        <v>43554</v>
      </c>
      <c r="T100" s="116" t="s">
        <v>70</v>
      </c>
      <c r="U100" s="440" t="e">
        <f>INDEX(#REF!,MATCH(Revisión_Avance_Periodo!$L100,#REF!,0),MATCH(Revisión_Avance_Periodo!$T100,#REF!,0))</f>
        <v>#REF!</v>
      </c>
      <c r="V100" s="440" t="e">
        <f>INDEX(#REF!,MATCH(Revisión_Avance_Periodo!$L100,#REF!,0),MATCH(Revisión_Avance_Periodo!$T100,#REF!,0))</f>
        <v>#REF!</v>
      </c>
      <c r="W100" s="131" t="e">
        <f t="shared" si="6"/>
        <v>#REF!</v>
      </c>
      <c r="X100" s="116" t="e">
        <f>VLOOKUP(W100,Tabla_Estado_Meta_OAP_2019[#All],3,TRUE)</f>
        <v>#REF!</v>
      </c>
      <c r="Y100" s="164" t="e">
        <f>SUBTOTAL(9,$U$98:$U100)</f>
        <v>#REF!</v>
      </c>
      <c r="Z100" s="158" t="e">
        <f>SUBTOTAL(9,$V$98:$V100)</f>
        <v>#REF!</v>
      </c>
      <c r="AA100" s="159">
        <f>IFERROR(+Revisión_Avance_Periodo!$Z100/Revisión_Avance_Periodo!$Y100,0)</f>
        <v>0</v>
      </c>
      <c r="AB100" s="126"/>
      <c r="AC100" s="127"/>
      <c r="AD100" s="125"/>
      <c r="AE100" s="125"/>
      <c r="AF100" s="128"/>
      <c r="AG100" s="129"/>
      <c r="AH100" s="164" t="e">
        <f>SUBTOTAL(9,$U$98:$U100)</f>
        <v>#REF!</v>
      </c>
      <c r="AI100" s="158" t="e">
        <f>SUBTOTAL(9,$V$98:$V100)</f>
        <v>#REF!</v>
      </c>
      <c r="AJ100" s="159">
        <f>IFERROR(+Revisión_Avance_Periodo!$Z100/Revisión_Avance_Periodo!$Y100,0)</f>
        <v>0</v>
      </c>
      <c r="AK100" s="126"/>
      <c r="AL100" s="127"/>
      <c r="AM100" s="125"/>
      <c r="AN100" s="125"/>
      <c r="AO100" s="128"/>
      <c r="AP100" s="129"/>
    </row>
    <row r="101" spans="1:42" x14ac:dyDescent="0.25">
      <c r="A101" s="97">
        <v>9</v>
      </c>
      <c r="B101" s="435" t="e">
        <f>CONCATENATE(Revisión_Avance_Periodo!$D101,";",Revisión_Avance_Periodo!$F101,";",Revisión_Avance_Periodo!$L101)</f>
        <v>#REF!</v>
      </c>
      <c r="C101" s="435" t="e">
        <f t="shared" si="3"/>
        <v>#REF!</v>
      </c>
      <c r="D101" s="123" t="e">
        <f>VLOOKUP($A101,#REF!,3,FALSE)</f>
        <v>#REF!</v>
      </c>
      <c r="E101" s="436" t="e">
        <f>VLOOKUP($A101,#REF!,4,FALSE)</f>
        <v>#REF!</v>
      </c>
      <c r="F101" s="103" t="e">
        <f>VLOOKUP($A101,#REF!,5,FALSE)</f>
        <v>#REF!</v>
      </c>
      <c r="G101" s="98" t="e">
        <f>VLOOKUP($A101,#REF!,8,FALSE)</f>
        <v>#REF!</v>
      </c>
      <c r="H101" s="93" t="e">
        <f>VLOOKUP($A101,#REF!,7,FALSE)</f>
        <v>#REF!</v>
      </c>
      <c r="I101" s="438" t="e">
        <f>VLOOKUP($A101,#REF!,10,FALSE)</f>
        <v>#REF!</v>
      </c>
      <c r="J101" s="98" t="e">
        <f>VLOOKUP($A101,#REF!,11,FALSE)</f>
        <v>#REF!</v>
      </c>
      <c r="K101" s="114" t="e">
        <f>VLOOKUP($A101,#REF!,12,FALSE)</f>
        <v>#REF!</v>
      </c>
      <c r="L101" s="98" t="e">
        <f>VLOOKUP($A101,#REF!,13,FALSE)</f>
        <v>#REF!</v>
      </c>
      <c r="M101" s="438" t="e">
        <f>VLOOKUP($A101,#REF!,14,FALSE)</f>
        <v>#REF!</v>
      </c>
      <c r="N101" s="103" t="e">
        <f>VLOOKUP($A101,#REF!,15,FALSE)</f>
        <v>#REF!</v>
      </c>
      <c r="O101" s="103" t="e">
        <f>VLOOKUP($A101,#REF!,18,FALSE)</f>
        <v>#REF!</v>
      </c>
      <c r="P101" s="93" t="e">
        <f>VLOOKUP($A101,#REF!,41,FALSE)</f>
        <v>#REF!</v>
      </c>
      <c r="Q101" s="115" t="e">
        <f>VLOOKUP(Revisión_Avance_Periodo!$L101,#REF!,30,FALSE)</f>
        <v>#REF!</v>
      </c>
      <c r="R101" s="116">
        <v>2019</v>
      </c>
      <c r="S101" s="196">
        <v>43585</v>
      </c>
      <c r="T101" s="124" t="s">
        <v>71</v>
      </c>
      <c r="U101" s="440" t="e">
        <f>INDEX(#REF!,MATCH(Revisión_Avance_Periodo!$L101,#REF!,0),MATCH(Revisión_Avance_Periodo!$T101,#REF!,0))</f>
        <v>#REF!</v>
      </c>
      <c r="V101" s="440" t="e">
        <f>INDEX(#REF!,MATCH(Revisión_Avance_Periodo!$L101,#REF!,0),MATCH(Revisión_Avance_Periodo!$T101,#REF!,0))</f>
        <v>#REF!</v>
      </c>
      <c r="W101" s="131" t="e">
        <f t="shared" si="6"/>
        <v>#REF!</v>
      </c>
      <c r="X101" s="124" t="e">
        <f>VLOOKUP(W101,Tabla_Estado_Meta_OAP_2019[#All],3,TRUE)</f>
        <v>#REF!</v>
      </c>
      <c r="Y101" s="164" t="e">
        <f>SUBTOTAL(9,$U$98:$U101)</f>
        <v>#REF!</v>
      </c>
      <c r="Z101" s="158" t="e">
        <f>SUBTOTAL(9,$V$98:$V101)</f>
        <v>#REF!</v>
      </c>
      <c r="AA101" s="159">
        <f>IFERROR(+Revisión_Avance_Periodo!$Z101/Revisión_Avance_Periodo!$Y101,0)</f>
        <v>0</v>
      </c>
      <c r="AB101" s="126"/>
      <c r="AC101" s="127"/>
      <c r="AD101" s="125"/>
      <c r="AE101" s="125"/>
      <c r="AF101" s="128"/>
      <c r="AG101" s="129"/>
      <c r="AH101" s="164" t="e">
        <f>SUBTOTAL(9,$U$98:$U101)</f>
        <v>#REF!</v>
      </c>
      <c r="AI101" s="158" t="e">
        <f>SUBTOTAL(9,$V$98:$V101)</f>
        <v>#REF!</v>
      </c>
      <c r="AJ101" s="159">
        <f>IFERROR(+Revisión_Avance_Periodo!$Z101/Revisión_Avance_Periodo!$Y101,0)</f>
        <v>0</v>
      </c>
      <c r="AK101" s="126"/>
      <c r="AL101" s="127"/>
      <c r="AM101" s="125"/>
      <c r="AN101" s="125"/>
      <c r="AO101" s="128"/>
      <c r="AP101" s="129"/>
    </row>
    <row r="102" spans="1:42" x14ac:dyDescent="0.25">
      <c r="A102" s="92">
        <v>9</v>
      </c>
      <c r="B102" s="435" t="e">
        <f>CONCATENATE(Revisión_Avance_Periodo!$D102,";",Revisión_Avance_Periodo!$F102,";",Revisión_Avance_Periodo!$L102)</f>
        <v>#REF!</v>
      </c>
      <c r="C102" s="435" t="e">
        <f t="shared" si="3"/>
        <v>#REF!</v>
      </c>
      <c r="D102" s="114" t="e">
        <f>VLOOKUP($A102,#REF!,3,FALSE)</f>
        <v>#REF!</v>
      </c>
      <c r="E102" s="436" t="e">
        <f>VLOOKUP($A102,#REF!,4,FALSE)</f>
        <v>#REF!</v>
      </c>
      <c r="F102" s="102" t="e">
        <f>VLOOKUP($A102,#REF!,5,FALSE)</f>
        <v>#REF!</v>
      </c>
      <c r="G102" s="93" t="e">
        <f>VLOOKUP($A102,#REF!,8,FALSE)</f>
        <v>#REF!</v>
      </c>
      <c r="H102" s="93" t="e">
        <f>VLOOKUP($A102,#REF!,7,FALSE)</f>
        <v>#REF!</v>
      </c>
      <c r="I102" s="438" t="e">
        <f>VLOOKUP($A102,#REF!,10,FALSE)</f>
        <v>#REF!</v>
      </c>
      <c r="J102" s="93" t="e">
        <f>VLOOKUP($A102,#REF!,11,FALSE)</f>
        <v>#REF!</v>
      </c>
      <c r="K102" s="114" t="e">
        <f>VLOOKUP($A102,#REF!,12,FALSE)</f>
        <v>#REF!</v>
      </c>
      <c r="L102" s="93" t="e">
        <f>VLOOKUP($A102,#REF!,13,FALSE)</f>
        <v>#REF!</v>
      </c>
      <c r="M102" s="438" t="e">
        <f>VLOOKUP($A102,#REF!,14,FALSE)</f>
        <v>#REF!</v>
      </c>
      <c r="N102" s="102" t="e">
        <f>VLOOKUP($A102,#REF!,15,FALSE)</f>
        <v>#REF!</v>
      </c>
      <c r="O102" s="102" t="e">
        <f>VLOOKUP($A102,#REF!,18,FALSE)</f>
        <v>#REF!</v>
      </c>
      <c r="P102" s="93" t="e">
        <f>VLOOKUP($A102,#REF!,41,FALSE)</f>
        <v>#REF!</v>
      </c>
      <c r="Q102" s="115" t="e">
        <f>VLOOKUP(Revisión_Avance_Periodo!$L102,#REF!,30,FALSE)</f>
        <v>#REF!</v>
      </c>
      <c r="R102" s="116">
        <v>2019</v>
      </c>
      <c r="S102" s="196">
        <v>43615</v>
      </c>
      <c r="T102" s="116" t="s">
        <v>72</v>
      </c>
      <c r="U102" s="440" t="e">
        <f>INDEX(#REF!,MATCH(Revisión_Avance_Periodo!$L102,#REF!,0),MATCH(Revisión_Avance_Periodo!$T102,#REF!,0))</f>
        <v>#REF!</v>
      </c>
      <c r="V102" s="440" t="e">
        <f>INDEX(#REF!,MATCH(Revisión_Avance_Periodo!$L102,#REF!,0),MATCH(Revisión_Avance_Periodo!$T102,#REF!,0))</f>
        <v>#REF!</v>
      </c>
      <c r="W102" s="131" t="e">
        <f t="shared" si="6"/>
        <v>#REF!</v>
      </c>
      <c r="X102" s="116" t="e">
        <f>VLOOKUP(W102,Tabla_Estado_Meta_OAP_2019[#All],3,TRUE)</f>
        <v>#REF!</v>
      </c>
      <c r="Y102" s="164" t="e">
        <f>SUBTOTAL(9,$U$98:$U102)</f>
        <v>#REF!</v>
      </c>
      <c r="Z102" s="158" t="e">
        <f>SUBTOTAL(9,$V$98:$V102)</f>
        <v>#REF!</v>
      </c>
      <c r="AA102" s="159">
        <f>IFERROR(+Revisión_Avance_Periodo!$Z102/Revisión_Avance_Periodo!$Y102,0)</f>
        <v>0</v>
      </c>
      <c r="AB102" s="126"/>
      <c r="AC102" s="127"/>
      <c r="AD102" s="125"/>
      <c r="AE102" s="125"/>
      <c r="AF102" s="128"/>
      <c r="AG102" s="129"/>
      <c r="AH102" s="164" t="e">
        <f>SUBTOTAL(9,$U$98:$U102)</f>
        <v>#REF!</v>
      </c>
      <c r="AI102" s="158" t="e">
        <f>SUBTOTAL(9,$V$98:$V102)</f>
        <v>#REF!</v>
      </c>
      <c r="AJ102" s="159">
        <f>IFERROR(+Revisión_Avance_Periodo!$Z102/Revisión_Avance_Periodo!$Y102,0)</f>
        <v>0</v>
      </c>
      <c r="AK102" s="126"/>
      <c r="AL102" s="127"/>
      <c r="AM102" s="125"/>
      <c r="AN102" s="125"/>
      <c r="AO102" s="128"/>
      <c r="AP102" s="129"/>
    </row>
    <row r="103" spans="1:42" x14ac:dyDescent="0.25">
      <c r="A103" s="97">
        <v>9</v>
      </c>
      <c r="B103" s="435" t="e">
        <f>CONCATENATE(Revisión_Avance_Periodo!$D103,";",Revisión_Avance_Periodo!$F103,";",Revisión_Avance_Periodo!$L103)</f>
        <v>#REF!</v>
      </c>
      <c r="C103" s="435" t="e">
        <f t="shared" si="3"/>
        <v>#REF!</v>
      </c>
      <c r="D103" s="123" t="e">
        <f>VLOOKUP($A103,#REF!,3,FALSE)</f>
        <v>#REF!</v>
      </c>
      <c r="E103" s="436" t="e">
        <f>VLOOKUP($A103,#REF!,4,FALSE)</f>
        <v>#REF!</v>
      </c>
      <c r="F103" s="103" t="e">
        <f>VLOOKUP($A103,#REF!,5,FALSE)</f>
        <v>#REF!</v>
      </c>
      <c r="G103" s="98" t="e">
        <f>VLOOKUP($A103,#REF!,8,FALSE)</f>
        <v>#REF!</v>
      </c>
      <c r="H103" s="93" t="e">
        <f>VLOOKUP($A103,#REF!,7,FALSE)</f>
        <v>#REF!</v>
      </c>
      <c r="I103" s="438" t="e">
        <f>VLOOKUP($A103,#REF!,10,FALSE)</f>
        <v>#REF!</v>
      </c>
      <c r="J103" s="98" t="e">
        <f>VLOOKUP($A103,#REF!,11,FALSE)</f>
        <v>#REF!</v>
      </c>
      <c r="K103" s="114" t="e">
        <f>VLOOKUP($A103,#REF!,12,FALSE)</f>
        <v>#REF!</v>
      </c>
      <c r="L103" s="98" t="e">
        <f>VLOOKUP($A103,#REF!,13,FALSE)</f>
        <v>#REF!</v>
      </c>
      <c r="M103" s="438" t="e">
        <f>VLOOKUP($A103,#REF!,14,FALSE)</f>
        <v>#REF!</v>
      </c>
      <c r="N103" s="103" t="e">
        <f>VLOOKUP($A103,#REF!,15,FALSE)</f>
        <v>#REF!</v>
      </c>
      <c r="O103" s="103" t="e">
        <f>VLOOKUP($A103,#REF!,18,FALSE)</f>
        <v>#REF!</v>
      </c>
      <c r="P103" s="93" t="e">
        <f>VLOOKUP($A103,#REF!,41,FALSE)</f>
        <v>#REF!</v>
      </c>
      <c r="Q103" s="115" t="e">
        <f>VLOOKUP(Revisión_Avance_Periodo!$L103,#REF!,30,FALSE)</f>
        <v>#REF!</v>
      </c>
      <c r="R103" s="116">
        <v>2019</v>
      </c>
      <c r="S103" s="196">
        <v>43646</v>
      </c>
      <c r="T103" s="124" t="s">
        <v>73</v>
      </c>
      <c r="U103" s="440" t="e">
        <f>INDEX(#REF!,MATCH(Revisión_Avance_Periodo!$L103,#REF!,0),MATCH(Revisión_Avance_Periodo!$T103,#REF!,0))</f>
        <v>#REF!</v>
      </c>
      <c r="V103" s="440" t="e">
        <f>INDEX(#REF!,MATCH(Revisión_Avance_Periodo!$L103,#REF!,0),MATCH(Revisión_Avance_Periodo!$T103,#REF!,0))</f>
        <v>#REF!</v>
      </c>
      <c r="W103" s="131" t="e">
        <f t="shared" si="6"/>
        <v>#REF!</v>
      </c>
      <c r="X103" s="124" t="e">
        <f>VLOOKUP(W103,Tabla_Estado_Meta_OAP_2019[#All],3,TRUE)</f>
        <v>#REF!</v>
      </c>
      <c r="Y103" s="164" t="e">
        <f>SUBTOTAL(9,$U$98:$U103)</f>
        <v>#REF!</v>
      </c>
      <c r="Z103" s="158" t="e">
        <f>SUBTOTAL(9,$V$98:$V103)</f>
        <v>#REF!</v>
      </c>
      <c r="AA103" s="159">
        <f>IFERROR(+Revisión_Avance_Periodo!$Z103/Revisión_Avance_Periodo!$Y103,0)</f>
        <v>0</v>
      </c>
      <c r="AB103" s="126"/>
      <c r="AC103" s="127"/>
      <c r="AD103" s="125"/>
      <c r="AE103" s="125"/>
      <c r="AF103" s="128"/>
      <c r="AG103" s="129"/>
      <c r="AH103" s="164" t="e">
        <f>SUBTOTAL(9,$U$98:$U103)</f>
        <v>#REF!</v>
      </c>
      <c r="AI103" s="158" t="e">
        <f>SUBTOTAL(9,$V$98:$V103)</f>
        <v>#REF!</v>
      </c>
      <c r="AJ103" s="159">
        <f>IFERROR(+Revisión_Avance_Periodo!$Z103/Revisión_Avance_Periodo!$Y103,0)</f>
        <v>0</v>
      </c>
      <c r="AK103" s="126"/>
      <c r="AL103" s="127"/>
      <c r="AM103" s="125"/>
      <c r="AN103" s="125"/>
      <c r="AO103" s="128"/>
      <c r="AP103" s="129"/>
    </row>
    <row r="104" spans="1:42" x14ac:dyDescent="0.25">
      <c r="A104" s="92">
        <v>9</v>
      </c>
      <c r="B104" s="435" t="e">
        <f>CONCATENATE(Revisión_Avance_Periodo!$D104,";",Revisión_Avance_Periodo!$F104,";",Revisión_Avance_Periodo!$L104)</f>
        <v>#REF!</v>
      </c>
      <c r="C104" s="435" t="e">
        <f t="shared" si="3"/>
        <v>#REF!</v>
      </c>
      <c r="D104" s="114" t="e">
        <f>VLOOKUP($A104,#REF!,3,FALSE)</f>
        <v>#REF!</v>
      </c>
      <c r="E104" s="436" t="e">
        <f>VLOOKUP($A104,#REF!,4,FALSE)</f>
        <v>#REF!</v>
      </c>
      <c r="F104" s="102" t="e">
        <f>VLOOKUP($A104,#REF!,5,FALSE)</f>
        <v>#REF!</v>
      </c>
      <c r="G104" s="93" t="e">
        <f>VLOOKUP($A104,#REF!,8,FALSE)</f>
        <v>#REF!</v>
      </c>
      <c r="H104" s="93" t="e">
        <f>VLOOKUP($A104,#REF!,7,FALSE)</f>
        <v>#REF!</v>
      </c>
      <c r="I104" s="438" t="e">
        <f>VLOOKUP($A104,#REF!,10,FALSE)</f>
        <v>#REF!</v>
      </c>
      <c r="J104" s="93" t="e">
        <f>VLOOKUP($A104,#REF!,11,FALSE)</f>
        <v>#REF!</v>
      </c>
      <c r="K104" s="114" t="e">
        <f>VLOOKUP($A104,#REF!,12,FALSE)</f>
        <v>#REF!</v>
      </c>
      <c r="L104" s="93" t="e">
        <f>VLOOKUP($A104,#REF!,13,FALSE)</f>
        <v>#REF!</v>
      </c>
      <c r="M104" s="438" t="e">
        <f>VLOOKUP($A104,#REF!,14,FALSE)</f>
        <v>#REF!</v>
      </c>
      <c r="N104" s="102" t="e">
        <f>VLOOKUP($A104,#REF!,15,FALSE)</f>
        <v>#REF!</v>
      </c>
      <c r="O104" s="102" t="e">
        <f>VLOOKUP($A104,#REF!,18,FALSE)</f>
        <v>#REF!</v>
      </c>
      <c r="P104" s="93" t="e">
        <f>VLOOKUP($A104,#REF!,41,FALSE)</f>
        <v>#REF!</v>
      </c>
      <c r="Q104" s="115" t="e">
        <f>VLOOKUP(Revisión_Avance_Periodo!$L104,#REF!,30,FALSE)</f>
        <v>#REF!</v>
      </c>
      <c r="R104" s="116">
        <v>2019</v>
      </c>
      <c r="S104" s="196">
        <v>43676</v>
      </c>
      <c r="T104" s="116" t="s">
        <v>74</v>
      </c>
      <c r="U104" s="440" t="e">
        <f>INDEX(#REF!,MATCH(Revisión_Avance_Periodo!$L104,#REF!,0),MATCH(Revisión_Avance_Periodo!$T104,#REF!,0))</f>
        <v>#REF!</v>
      </c>
      <c r="V104" s="440" t="e">
        <f>INDEX(#REF!,MATCH(Revisión_Avance_Periodo!$L104,#REF!,0),MATCH(Revisión_Avance_Periodo!$T104,#REF!,0))</f>
        <v>#REF!</v>
      </c>
      <c r="W104" s="131" t="e">
        <f t="shared" si="6"/>
        <v>#REF!</v>
      </c>
      <c r="X104" s="116" t="e">
        <f>VLOOKUP(W104,Tabla_Estado_Meta_OAP_2019[#All],3,TRUE)</f>
        <v>#REF!</v>
      </c>
      <c r="Y104" s="164" t="e">
        <f>SUBTOTAL(9,$U$98:$U104)</f>
        <v>#REF!</v>
      </c>
      <c r="Z104" s="158" t="e">
        <f>SUBTOTAL(9,$V$98:$V104)</f>
        <v>#REF!</v>
      </c>
      <c r="AA104" s="159">
        <f>IFERROR(+Revisión_Avance_Periodo!$Z104/Revisión_Avance_Periodo!$Y104,0)</f>
        <v>0</v>
      </c>
      <c r="AB104" s="126"/>
      <c r="AC104" s="127"/>
      <c r="AD104" s="125"/>
      <c r="AE104" s="125"/>
      <c r="AF104" s="128"/>
      <c r="AG104" s="129"/>
      <c r="AH104" s="164" t="e">
        <f>SUBTOTAL(9,$U$98:$U104)</f>
        <v>#REF!</v>
      </c>
      <c r="AI104" s="158" t="e">
        <f>SUBTOTAL(9,$V$98:$V104)</f>
        <v>#REF!</v>
      </c>
      <c r="AJ104" s="159">
        <f>IFERROR(+Revisión_Avance_Periodo!$Z104/Revisión_Avance_Periodo!$Y104,0)</f>
        <v>0</v>
      </c>
      <c r="AK104" s="126"/>
      <c r="AL104" s="127"/>
      <c r="AM104" s="125"/>
      <c r="AN104" s="125"/>
      <c r="AO104" s="128"/>
      <c r="AP104" s="129"/>
    </row>
    <row r="105" spans="1:42" x14ac:dyDescent="0.25">
      <c r="A105" s="97">
        <v>9</v>
      </c>
      <c r="B105" s="435" t="e">
        <f>CONCATENATE(Revisión_Avance_Periodo!$D105,";",Revisión_Avance_Periodo!$F105,";",Revisión_Avance_Periodo!$L105)</f>
        <v>#REF!</v>
      </c>
      <c r="C105" s="435" t="e">
        <f t="shared" si="3"/>
        <v>#REF!</v>
      </c>
      <c r="D105" s="123" t="e">
        <f>VLOOKUP($A105,#REF!,3,FALSE)</f>
        <v>#REF!</v>
      </c>
      <c r="E105" s="436" t="e">
        <f>VLOOKUP($A105,#REF!,4,FALSE)</f>
        <v>#REF!</v>
      </c>
      <c r="F105" s="103" t="e">
        <f>VLOOKUP($A105,#REF!,5,FALSE)</f>
        <v>#REF!</v>
      </c>
      <c r="G105" s="98" t="e">
        <f>VLOOKUP($A105,#REF!,8,FALSE)</f>
        <v>#REF!</v>
      </c>
      <c r="H105" s="93" t="e">
        <f>VLOOKUP($A105,#REF!,7,FALSE)</f>
        <v>#REF!</v>
      </c>
      <c r="I105" s="438" t="e">
        <f>VLOOKUP($A105,#REF!,10,FALSE)</f>
        <v>#REF!</v>
      </c>
      <c r="J105" s="98" t="e">
        <f>VLOOKUP($A105,#REF!,11,FALSE)</f>
        <v>#REF!</v>
      </c>
      <c r="K105" s="114" t="e">
        <f>VLOOKUP($A105,#REF!,12,FALSE)</f>
        <v>#REF!</v>
      </c>
      <c r="L105" s="98" t="e">
        <f>VLOOKUP($A105,#REF!,13,FALSE)</f>
        <v>#REF!</v>
      </c>
      <c r="M105" s="438" t="e">
        <f>VLOOKUP($A105,#REF!,14,FALSE)</f>
        <v>#REF!</v>
      </c>
      <c r="N105" s="103" t="e">
        <f>VLOOKUP($A105,#REF!,15,FALSE)</f>
        <v>#REF!</v>
      </c>
      <c r="O105" s="103" t="e">
        <f>VLOOKUP($A105,#REF!,18,FALSE)</f>
        <v>#REF!</v>
      </c>
      <c r="P105" s="93" t="e">
        <f>VLOOKUP($A105,#REF!,41,FALSE)</f>
        <v>#REF!</v>
      </c>
      <c r="Q105" s="115" t="e">
        <f>VLOOKUP(Revisión_Avance_Periodo!$L105,#REF!,30,FALSE)</f>
        <v>#REF!</v>
      </c>
      <c r="R105" s="116">
        <v>2019</v>
      </c>
      <c r="S105" s="196">
        <v>43707</v>
      </c>
      <c r="T105" s="124" t="s">
        <v>75</v>
      </c>
      <c r="U105" s="440" t="e">
        <f>INDEX(#REF!,MATCH(Revisión_Avance_Periodo!$L105,#REF!,0),MATCH(Revisión_Avance_Periodo!$T105,#REF!,0))</f>
        <v>#REF!</v>
      </c>
      <c r="V105" s="440" t="e">
        <f>INDEX(#REF!,MATCH(Revisión_Avance_Periodo!$L105,#REF!,0),MATCH(Revisión_Avance_Periodo!$T105,#REF!,0))</f>
        <v>#REF!</v>
      </c>
      <c r="W105" s="131" t="e">
        <f t="shared" si="6"/>
        <v>#REF!</v>
      </c>
      <c r="X105" s="124" t="e">
        <f>VLOOKUP(W105,Tabla_Estado_Meta_OAP_2019[#All],3,TRUE)</f>
        <v>#REF!</v>
      </c>
      <c r="Y105" s="164" t="e">
        <f>SUBTOTAL(9,$U$98:$U105)</f>
        <v>#REF!</v>
      </c>
      <c r="Z105" s="158" t="e">
        <f>SUBTOTAL(9,$V$98:$V105)</f>
        <v>#REF!</v>
      </c>
      <c r="AA105" s="159">
        <f>IFERROR(+Revisión_Avance_Periodo!$Z105/Revisión_Avance_Periodo!$Y105,0)</f>
        <v>0</v>
      </c>
      <c r="AB105" s="126"/>
      <c r="AC105" s="127"/>
      <c r="AD105" s="125"/>
      <c r="AE105" s="125"/>
      <c r="AF105" s="128"/>
      <c r="AG105" s="129"/>
      <c r="AH105" s="164" t="e">
        <f>SUBTOTAL(9,$U$98:$U105)</f>
        <v>#REF!</v>
      </c>
      <c r="AI105" s="158" t="e">
        <f>SUBTOTAL(9,$V$98:$V105)</f>
        <v>#REF!</v>
      </c>
      <c r="AJ105" s="159">
        <f>IFERROR(+Revisión_Avance_Periodo!$Z105/Revisión_Avance_Periodo!$Y105,0)</f>
        <v>0</v>
      </c>
      <c r="AK105" s="126"/>
      <c r="AL105" s="127"/>
      <c r="AM105" s="125"/>
      <c r="AN105" s="125"/>
      <c r="AO105" s="128"/>
      <c r="AP105" s="129"/>
    </row>
    <row r="106" spans="1:42" x14ac:dyDescent="0.25">
      <c r="A106" s="92">
        <v>9</v>
      </c>
      <c r="B106" s="435" t="e">
        <f>CONCATENATE(Revisión_Avance_Periodo!$D106,";",Revisión_Avance_Periodo!$F106,";",Revisión_Avance_Periodo!$L106)</f>
        <v>#REF!</v>
      </c>
      <c r="C106" s="435" t="e">
        <f t="shared" si="3"/>
        <v>#REF!</v>
      </c>
      <c r="D106" s="114" t="e">
        <f>VLOOKUP($A106,#REF!,3,FALSE)</f>
        <v>#REF!</v>
      </c>
      <c r="E106" s="436" t="e">
        <f>VLOOKUP($A106,#REF!,4,FALSE)</f>
        <v>#REF!</v>
      </c>
      <c r="F106" s="102" t="e">
        <f>VLOOKUP($A106,#REF!,5,FALSE)</f>
        <v>#REF!</v>
      </c>
      <c r="G106" s="93" t="e">
        <f>VLOOKUP($A106,#REF!,8,FALSE)</f>
        <v>#REF!</v>
      </c>
      <c r="H106" s="93" t="e">
        <f>VLOOKUP($A106,#REF!,7,FALSE)</f>
        <v>#REF!</v>
      </c>
      <c r="I106" s="438" t="e">
        <f>VLOOKUP($A106,#REF!,10,FALSE)</f>
        <v>#REF!</v>
      </c>
      <c r="J106" s="93" t="e">
        <f>VLOOKUP($A106,#REF!,11,FALSE)</f>
        <v>#REF!</v>
      </c>
      <c r="K106" s="114" t="e">
        <f>VLOOKUP($A106,#REF!,12,FALSE)</f>
        <v>#REF!</v>
      </c>
      <c r="L106" s="93" t="e">
        <f>VLOOKUP($A106,#REF!,13,FALSE)</f>
        <v>#REF!</v>
      </c>
      <c r="M106" s="438" t="e">
        <f>VLOOKUP($A106,#REF!,14,FALSE)</f>
        <v>#REF!</v>
      </c>
      <c r="N106" s="102" t="e">
        <f>VLOOKUP($A106,#REF!,15,FALSE)</f>
        <v>#REF!</v>
      </c>
      <c r="O106" s="102" t="e">
        <f>VLOOKUP($A106,#REF!,18,FALSE)</f>
        <v>#REF!</v>
      </c>
      <c r="P106" s="93" t="e">
        <f>VLOOKUP($A106,#REF!,41,FALSE)</f>
        <v>#REF!</v>
      </c>
      <c r="Q106" s="115" t="e">
        <f>VLOOKUP(Revisión_Avance_Periodo!$L106,#REF!,30,FALSE)</f>
        <v>#REF!</v>
      </c>
      <c r="R106" s="116">
        <v>2019</v>
      </c>
      <c r="S106" s="196">
        <v>43738</v>
      </c>
      <c r="T106" s="116" t="s">
        <v>76</v>
      </c>
      <c r="U106" s="440" t="e">
        <f>INDEX(#REF!,MATCH(Revisión_Avance_Periodo!$L106,#REF!,0),MATCH(Revisión_Avance_Periodo!$T106,#REF!,0))</f>
        <v>#REF!</v>
      </c>
      <c r="V106" s="440" t="e">
        <f>INDEX(#REF!,MATCH(Revisión_Avance_Periodo!$L106,#REF!,0),MATCH(Revisión_Avance_Periodo!$T106,#REF!,0))</f>
        <v>#REF!</v>
      </c>
      <c r="W106" s="131" t="e">
        <f t="shared" si="6"/>
        <v>#REF!</v>
      </c>
      <c r="X106" s="116" t="e">
        <f>VLOOKUP(W106,Tabla_Estado_Meta_OAP_2019[#All],3,TRUE)</f>
        <v>#REF!</v>
      </c>
      <c r="Y106" s="164" t="e">
        <f>SUBTOTAL(9,$U$98:$U106)</f>
        <v>#REF!</v>
      </c>
      <c r="Z106" s="158" t="e">
        <f>SUBTOTAL(9,$V$98:$V106)</f>
        <v>#REF!</v>
      </c>
      <c r="AA106" s="159">
        <f>IFERROR(+Revisión_Avance_Periodo!$Z106/Revisión_Avance_Periodo!$Y106,0)</f>
        <v>0</v>
      </c>
      <c r="AB106" s="126"/>
      <c r="AC106" s="127"/>
      <c r="AD106" s="125"/>
      <c r="AE106" s="125"/>
      <c r="AF106" s="128"/>
      <c r="AG106" s="129"/>
      <c r="AH106" s="164" t="e">
        <f>SUBTOTAL(9,$U$98:$U106)</f>
        <v>#REF!</v>
      </c>
      <c r="AI106" s="158" t="e">
        <f>SUBTOTAL(9,$V$98:$V106)</f>
        <v>#REF!</v>
      </c>
      <c r="AJ106" s="159">
        <f>IFERROR(+Revisión_Avance_Periodo!$Z106/Revisión_Avance_Periodo!$Y106,0)</f>
        <v>0</v>
      </c>
      <c r="AK106" s="126"/>
      <c r="AL106" s="127"/>
      <c r="AM106" s="125"/>
      <c r="AN106" s="125"/>
      <c r="AO106" s="128"/>
      <c r="AP106" s="129"/>
    </row>
    <row r="107" spans="1:42" x14ac:dyDescent="0.25">
      <c r="A107" s="97">
        <v>9</v>
      </c>
      <c r="B107" s="435" t="e">
        <f>CONCATENATE(Revisión_Avance_Periodo!$D107,";",Revisión_Avance_Periodo!$F107,";",Revisión_Avance_Periodo!$L107)</f>
        <v>#REF!</v>
      </c>
      <c r="C107" s="435" t="e">
        <f t="shared" si="3"/>
        <v>#REF!</v>
      </c>
      <c r="D107" s="123" t="e">
        <f>VLOOKUP($A107,#REF!,3,FALSE)</f>
        <v>#REF!</v>
      </c>
      <c r="E107" s="436" t="e">
        <f>VLOOKUP($A107,#REF!,4,FALSE)</f>
        <v>#REF!</v>
      </c>
      <c r="F107" s="103" t="e">
        <f>VLOOKUP($A107,#REF!,5,FALSE)</f>
        <v>#REF!</v>
      </c>
      <c r="G107" s="98" t="e">
        <f>VLOOKUP($A107,#REF!,8,FALSE)</f>
        <v>#REF!</v>
      </c>
      <c r="H107" s="93" t="e">
        <f>VLOOKUP($A107,#REF!,7,FALSE)</f>
        <v>#REF!</v>
      </c>
      <c r="I107" s="438" t="e">
        <f>VLOOKUP($A107,#REF!,10,FALSE)</f>
        <v>#REF!</v>
      </c>
      <c r="J107" s="98" t="e">
        <f>VLOOKUP($A107,#REF!,11,FALSE)</f>
        <v>#REF!</v>
      </c>
      <c r="K107" s="114" t="e">
        <f>VLOOKUP($A107,#REF!,12,FALSE)</f>
        <v>#REF!</v>
      </c>
      <c r="L107" s="98" t="e">
        <f>VLOOKUP($A107,#REF!,13,FALSE)</f>
        <v>#REF!</v>
      </c>
      <c r="M107" s="438" t="e">
        <f>VLOOKUP($A107,#REF!,14,FALSE)</f>
        <v>#REF!</v>
      </c>
      <c r="N107" s="103" t="e">
        <f>VLOOKUP($A107,#REF!,15,FALSE)</f>
        <v>#REF!</v>
      </c>
      <c r="O107" s="103" t="e">
        <f>VLOOKUP($A107,#REF!,18,FALSE)</f>
        <v>#REF!</v>
      </c>
      <c r="P107" s="93" t="e">
        <f>VLOOKUP($A107,#REF!,41,FALSE)</f>
        <v>#REF!</v>
      </c>
      <c r="Q107" s="115" t="e">
        <f>VLOOKUP(Revisión_Avance_Periodo!$L107,#REF!,30,FALSE)</f>
        <v>#REF!</v>
      </c>
      <c r="R107" s="116">
        <v>2019</v>
      </c>
      <c r="S107" s="196">
        <v>43768</v>
      </c>
      <c r="T107" s="124" t="s">
        <v>77</v>
      </c>
      <c r="U107" s="440" t="e">
        <f>INDEX(#REF!,MATCH(Revisión_Avance_Periodo!$L107,#REF!,0),MATCH(Revisión_Avance_Periodo!$T107,#REF!,0))</f>
        <v>#REF!</v>
      </c>
      <c r="V107" s="440" t="e">
        <f>INDEX(#REF!,MATCH(Revisión_Avance_Periodo!$L107,#REF!,0),MATCH(Revisión_Avance_Periodo!$T107,#REF!,0))</f>
        <v>#REF!</v>
      </c>
      <c r="W107" s="131" t="e">
        <f t="shared" si="6"/>
        <v>#REF!</v>
      </c>
      <c r="X107" s="124" t="e">
        <f>VLOOKUP(W107,Tabla_Estado_Meta_OAP_2019[#All],3,TRUE)</f>
        <v>#REF!</v>
      </c>
      <c r="Y107" s="164" t="e">
        <f>SUBTOTAL(9,$U$98:$U107)</f>
        <v>#REF!</v>
      </c>
      <c r="Z107" s="158" t="e">
        <f>SUBTOTAL(9,$V$98:$V107)</f>
        <v>#REF!</v>
      </c>
      <c r="AA107" s="159">
        <f>IFERROR(+Revisión_Avance_Periodo!$Z107/Revisión_Avance_Periodo!$Y107,0)</f>
        <v>0</v>
      </c>
      <c r="AB107" s="126"/>
      <c r="AC107" s="127"/>
      <c r="AD107" s="125"/>
      <c r="AE107" s="125"/>
      <c r="AF107" s="128"/>
      <c r="AG107" s="129"/>
      <c r="AH107" s="164" t="e">
        <f>SUBTOTAL(9,$U$98:$U107)</f>
        <v>#REF!</v>
      </c>
      <c r="AI107" s="158" t="e">
        <f>SUBTOTAL(9,$V$98:$V107)</f>
        <v>#REF!</v>
      </c>
      <c r="AJ107" s="159">
        <f>IFERROR(+Revisión_Avance_Periodo!$Z107/Revisión_Avance_Periodo!$Y107,0)</f>
        <v>0</v>
      </c>
      <c r="AK107" s="126"/>
      <c r="AL107" s="127"/>
      <c r="AM107" s="125"/>
      <c r="AN107" s="125"/>
      <c r="AO107" s="128"/>
      <c r="AP107" s="129"/>
    </row>
    <row r="108" spans="1:42" x14ac:dyDescent="0.25">
      <c r="A108" s="92">
        <v>9</v>
      </c>
      <c r="B108" s="435" t="e">
        <f>CONCATENATE(Revisión_Avance_Periodo!$D108,";",Revisión_Avance_Periodo!$F108,";",Revisión_Avance_Periodo!$L108)</f>
        <v>#REF!</v>
      </c>
      <c r="C108" s="435" t="e">
        <f t="shared" si="3"/>
        <v>#REF!</v>
      </c>
      <c r="D108" s="114" t="e">
        <f>VLOOKUP($A108,#REF!,3,FALSE)</f>
        <v>#REF!</v>
      </c>
      <c r="E108" s="436" t="e">
        <f>VLOOKUP($A108,#REF!,4,FALSE)</f>
        <v>#REF!</v>
      </c>
      <c r="F108" s="102" t="e">
        <f>VLOOKUP($A108,#REF!,5,FALSE)</f>
        <v>#REF!</v>
      </c>
      <c r="G108" s="93" t="e">
        <f>VLOOKUP($A108,#REF!,8,FALSE)</f>
        <v>#REF!</v>
      </c>
      <c r="H108" s="93" t="e">
        <f>VLOOKUP($A108,#REF!,7,FALSE)</f>
        <v>#REF!</v>
      </c>
      <c r="I108" s="438" t="e">
        <f>VLOOKUP($A108,#REF!,10,FALSE)</f>
        <v>#REF!</v>
      </c>
      <c r="J108" s="93" t="e">
        <f>VLOOKUP($A108,#REF!,11,FALSE)</f>
        <v>#REF!</v>
      </c>
      <c r="K108" s="114" t="e">
        <f>VLOOKUP($A108,#REF!,12,FALSE)</f>
        <v>#REF!</v>
      </c>
      <c r="L108" s="93" t="e">
        <f>VLOOKUP($A108,#REF!,13,FALSE)</f>
        <v>#REF!</v>
      </c>
      <c r="M108" s="438" t="e">
        <f>VLOOKUP($A108,#REF!,14,FALSE)</f>
        <v>#REF!</v>
      </c>
      <c r="N108" s="102" t="e">
        <f>VLOOKUP($A108,#REF!,15,FALSE)</f>
        <v>#REF!</v>
      </c>
      <c r="O108" s="102" t="e">
        <f>VLOOKUP($A108,#REF!,18,FALSE)</f>
        <v>#REF!</v>
      </c>
      <c r="P108" s="93" t="e">
        <f>VLOOKUP($A108,#REF!,41,FALSE)</f>
        <v>#REF!</v>
      </c>
      <c r="Q108" s="115" t="e">
        <f>VLOOKUP(Revisión_Avance_Periodo!$L108,#REF!,30,FALSE)</f>
        <v>#REF!</v>
      </c>
      <c r="R108" s="116">
        <v>2019</v>
      </c>
      <c r="S108" s="196">
        <v>43799</v>
      </c>
      <c r="T108" s="116" t="s">
        <v>78</v>
      </c>
      <c r="U108" s="440" t="e">
        <f>INDEX(#REF!,MATCH(Revisión_Avance_Periodo!$L108,#REF!,0),MATCH(Revisión_Avance_Periodo!$T108,#REF!,0))</f>
        <v>#REF!</v>
      </c>
      <c r="V108" s="440" t="e">
        <f>INDEX(#REF!,MATCH(Revisión_Avance_Periodo!$L108,#REF!,0),MATCH(Revisión_Avance_Periodo!$T108,#REF!,0))</f>
        <v>#REF!</v>
      </c>
      <c r="W108" s="131" t="e">
        <f t="shared" si="6"/>
        <v>#REF!</v>
      </c>
      <c r="X108" s="116" t="e">
        <f>VLOOKUP(W108,Tabla_Estado_Meta_OAP_2019[#All],3,TRUE)</f>
        <v>#REF!</v>
      </c>
      <c r="Y108" s="164" t="e">
        <f>SUBTOTAL(9,$U$98:$U108)</f>
        <v>#REF!</v>
      </c>
      <c r="Z108" s="158" t="e">
        <f>SUBTOTAL(9,$V$98:$V108)</f>
        <v>#REF!</v>
      </c>
      <c r="AA108" s="159">
        <f>IFERROR(+Revisión_Avance_Periodo!$Z108/Revisión_Avance_Periodo!$Y108,0)</f>
        <v>0</v>
      </c>
      <c r="AB108" s="126"/>
      <c r="AC108" s="127"/>
      <c r="AD108" s="125"/>
      <c r="AE108" s="125"/>
      <c r="AF108" s="128"/>
      <c r="AG108" s="129"/>
      <c r="AH108" s="164" t="e">
        <f>SUBTOTAL(9,$U$98:$U108)</f>
        <v>#REF!</v>
      </c>
      <c r="AI108" s="158" t="e">
        <f>SUBTOTAL(9,$V$98:$V108)</f>
        <v>#REF!</v>
      </c>
      <c r="AJ108" s="159">
        <f>IFERROR(+Revisión_Avance_Periodo!$Z108/Revisión_Avance_Periodo!$Y108,0)</f>
        <v>0</v>
      </c>
      <c r="AK108" s="126"/>
      <c r="AL108" s="127"/>
      <c r="AM108" s="125"/>
      <c r="AN108" s="125"/>
      <c r="AO108" s="128"/>
      <c r="AP108" s="129"/>
    </row>
    <row r="109" spans="1:42" ht="15.75" thickBot="1" x14ac:dyDescent="0.3">
      <c r="A109" s="97">
        <v>9</v>
      </c>
      <c r="B109" s="435" t="e">
        <f>CONCATENATE(Revisión_Avance_Periodo!$D109,";",Revisión_Avance_Periodo!$F109,";",Revisión_Avance_Periodo!$L109)</f>
        <v>#REF!</v>
      </c>
      <c r="C109" s="435" t="e">
        <f t="shared" si="3"/>
        <v>#REF!</v>
      </c>
      <c r="D109" s="123" t="e">
        <f>VLOOKUP($A109,#REF!,3,FALSE)</f>
        <v>#REF!</v>
      </c>
      <c r="E109" s="436" t="e">
        <f>VLOOKUP($A109,#REF!,4,FALSE)</f>
        <v>#REF!</v>
      </c>
      <c r="F109" s="103" t="e">
        <f>VLOOKUP($A109,#REF!,5,FALSE)</f>
        <v>#REF!</v>
      </c>
      <c r="G109" s="98" t="e">
        <f>VLOOKUP($A109,#REF!,8,FALSE)</f>
        <v>#REF!</v>
      </c>
      <c r="H109" s="93" t="e">
        <f>VLOOKUP($A109,#REF!,7,FALSE)</f>
        <v>#REF!</v>
      </c>
      <c r="I109" s="438" t="e">
        <f>VLOOKUP($A109,#REF!,10,FALSE)</f>
        <v>#REF!</v>
      </c>
      <c r="J109" s="98" t="e">
        <f>VLOOKUP($A109,#REF!,11,FALSE)</f>
        <v>#REF!</v>
      </c>
      <c r="K109" s="114" t="e">
        <f>VLOOKUP($A109,#REF!,12,FALSE)</f>
        <v>#REF!</v>
      </c>
      <c r="L109" s="98" t="e">
        <f>VLOOKUP($A109,#REF!,13,FALSE)</f>
        <v>#REF!</v>
      </c>
      <c r="M109" s="438" t="e">
        <f>VLOOKUP($A109,#REF!,14,FALSE)</f>
        <v>#REF!</v>
      </c>
      <c r="N109" s="103" t="e">
        <f>VLOOKUP($A109,#REF!,15,FALSE)</f>
        <v>#REF!</v>
      </c>
      <c r="O109" s="103" t="e">
        <f>VLOOKUP($A109,#REF!,18,FALSE)</f>
        <v>#REF!</v>
      </c>
      <c r="P109" s="93" t="e">
        <f>VLOOKUP($A109,#REF!,41,FALSE)</f>
        <v>#REF!</v>
      </c>
      <c r="Q109" s="115" t="e">
        <f>VLOOKUP(Revisión_Avance_Periodo!$L109,#REF!,30,FALSE)</f>
        <v>#REF!</v>
      </c>
      <c r="R109" s="116">
        <v>2019</v>
      </c>
      <c r="S109" s="196">
        <v>43829</v>
      </c>
      <c r="T109" s="124" t="s">
        <v>79</v>
      </c>
      <c r="U109" s="440" t="e">
        <f>INDEX(#REF!,MATCH(Revisión_Avance_Periodo!$L109,#REF!,0),MATCH(Revisión_Avance_Periodo!$T109,#REF!,0))</f>
        <v>#REF!</v>
      </c>
      <c r="V109" s="440" t="e">
        <f>INDEX(#REF!,MATCH(Revisión_Avance_Periodo!$L109,#REF!,0),MATCH(Revisión_Avance_Periodo!$T109,#REF!,0))</f>
        <v>#REF!</v>
      </c>
      <c r="W109" s="131" t="e">
        <f t="shared" si="6"/>
        <v>#REF!</v>
      </c>
      <c r="X109" s="124" t="e">
        <f>VLOOKUP(W109,Tabla_Estado_Meta_OAP_2019[#All],3,TRUE)</f>
        <v>#REF!</v>
      </c>
      <c r="Y109" s="164" t="e">
        <f>SUBTOTAL(9,$U$98:$U109)</f>
        <v>#REF!</v>
      </c>
      <c r="Z109" s="158" t="e">
        <f>SUBTOTAL(9,$V$98:$V109)</f>
        <v>#REF!</v>
      </c>
      <c r="AA109" s="159">
        <f>IFERROR(+Revisión_Avance_Periodo!$Z109/Revisión_Avance_Periodo!$Y109,0)</f>
        <v>0</v>
      </c>
      <c r="AB109" s="126"/>
      <c r="AC109" s="127"/>
      <c r="AD109" s="125"/>
      <c r="AE109" s="125"/>
      <c r="AF109" s="128"/>
      <c r="AG109" s="129"/>
      <c r="AH109" s="164" t="e">
        <f>SUBTOTAL(9,$U$98:$U109)</f>
        <v>#REF!</v>
      </c>
      <c r="AI109" s="158" t="e">
        <f>SUBTOTAL(9,$V$98:$V109)</f>
        <v>#REF!</v>
      </c>
      <c r="AJ109" s="159">
        <f>IFERROR(+Revisión_Avance_Periodo!$Z109/Revisión_Avance_Periodo!$Y109,0)</f>
        <v>0</v>
      </c>
      <c r="AK109" s="126"/>
      <c r="AL109" s="127"/>
      <c r="AM109" s="125"/>
      <c r="AN109" s="125"/>
      <c r="AO109" s="128"/>
      <c r="AP109" s="129"/>
    </row>
    <row r="110" spans="1:42" x14ac:dyDescent="0.25">
      <c r="A110" s="92">
        <v>10</v>
      </c>
      <c r="B110" s="435" t="e">
        <f>CONCATENATE(Revisión_Avance_Periodo!$D110,";",Revisión_Avance_Periodo!$F110,";",Revisión_Avance_Periodo!$L110)</f>
        <v>#REF!</v>
      </c>
      <c r="C110" s="435" t="e">
        <f t="shared" si="3"/>
        <v>#REF!</v>
      </c>
      <c r="D110" s="114" t="e">
        <f>VLOOKUP($A110,#REF!,3,FALSE)</f>
        <v>#REF!</v>
      </c>
      <c r="E110" s="436" t="e">
        <f>VLOOKUP($A110,#REF!,4,FALSE)</f>
        <v>#REF!</v>
      </c>
      <c r="F110" s="102" t="e">
        <f>VLOOKUP($A110,#REF!,5,FALSE)</f>
        <v>#REF!</v>
      </c>
      <c r="G110" s="93" t="e">
        <f>VLOOKUP($A110,#REF!,8,FALSE)</f>
        <v>#REF!</v>
      </c>
      <c r="H110" s="93" t="e">
        <f>VLOOKUP($A110,#REF!,7,FALSE)</f>
        <v>#REF!</v>
      </c>
      <c r="I110" s="438" t="e">
        <f>VLOOKUP($A110,#REF!,10,FALSE)</f>
        <v>#REF!</v>
      </c>
      <c r="J110" s="93" t="e">
        <f>VLOOKUP($A110,#REF!,11,FALSE)</f>
        <v>#REF!</v>
      </c>
      <c r="K110" s="114" t="e">
        <f>VLOOKUP($A110,#REF!,12,FALSE)</f>
        <v>#REF!</v>
      </c>
      <c r="L110" s="93" t="e">
        <f>VLOOKUP($A110,#REF!,13,FALSE)</f>
        <v>#REF!</v>
      </c>
      <c r="M110" s="438" t="e">
        <f>VLOOKUP($A110,#REF!,14,FALSE)</f>
        <v>#REF!</v>
      </c>
      <c r="N110" s="102" t="e">
        <f>VLOOKUP($A110,#REF!,15,FALSE)</f>
        <v>#REF!</v>
      </c>
      <c r="O110" s="102" t="e">
        <f>VLOOKUP($A110,#REF!,18,FALSE)</f>
        <v>#REF!</v>
      </c>
      <c r="P110" s="93" t="e">
        <f>VLOOKUP($A110,#REF!,41,FALSE)</f>
        <v>#REF!</v>
      </c>
      <c r="Q110" s="115" t="e">
        <f>VLOOKUP(Revisión_Avance_Periodo!$L110,#REF!,30,FALSE)</f>
        <v>#REF!</v>
      </c>
      <c r="R110" s="116">
        <v>2019</v>
      </c>
      <c r="S110" s="196">
        <v>43495</v>
      </c>
      <c r="T110" s="116" t="s">
        <v>68</v>
      </c>
      <c r="U110" s="440" t="e">
        <f>INDEX(#REF!,MATCH(Revisión_Avance_Periodo!$L110,#REF!,0),MATCH(Revisión_Avance_Periodo!$T110,#REF!,0))</f>
        <v>#REF!</v>
      </c>
      <c r="V110" s="440" t="e">
        <f>INDEX(#REF!,MATCH(Revisión_Avance_Periodo!$L110,#REF!,0),MATCH(Revisión_Avance_Periodo!$T110,#REF!,0))</f>
        <v>#REF!</v>
      </c>
      <c r="W110" s="118">
        <f>IFERROR((V110/U110),0)</f>
        <v>0</v>
      </c>
      <c r="X110" s="116" t="str">
        <f>VLOOKUP(W110,Tabla_Estado_Meta_OAP_2019[#All],3,TRUE)</f>
        <v>Por Ejecutar</v>
      </c>
      <c r="Y110" s="163" t="e">
        <f>SUBTOTAL(9,$U$110:$U110)</f>
        <v>#REF!</v>
      </c>
      <c r="Z110" s="161" t="e">
        <f>SUBTOTAL(9,$V$110:$V110)</f>
        <v>#REF!</v>
      </c>
      <c r="AA110" s="162">
        <f>IFERROR(+Revisión_Avance_Periodo!$Z110/Revisión_Avance_Periodo!$Y110,0)</f>
        <v>0</v>
      </c>
      <c r="AB110" s="133" t="e">
        <f>SUBTOTAL(9,U110:U121)</f>
        <v>#REF!</v>
      </c>
      <c r="AC110" s="134" t="e">
        <f>SUBTOTAL(9,V110:V121)</f>
        <v>#REF!</v>
      </c>
      <c r="AD110" s="119" t="e">
        <f>+AC110/AB110</f>
        <v>#REF!</v>
      </c>
      <c r="AE110" s="119" t="e">
        <f>100%-Revisión_Avance_Periodo!$AD110</f>
        <v>#REF!</v>
      </c>
      <c r="AF110" s="121" t="e">
        <f>VLOOKUP(AD110,Tabla_Estado_Meta_OAP_2019[],3,TRUE)</f>
        <v>#REF!</v>
      </c>
      <c r="AG110" s="122" t="e">
        <f>Revisión_Avance_Periodo!$AD110*Revisión_Avance_Periodo!$Q110</f>
        <v>#REF!</v>
      </c>
      <c r="AH110" s="163" t="e">
        <f>SUBTOTAL(9,$U$110:$U110)</f>
        <v>#REF!</v>
      </c>
      <c r="AI110" s="161" t="e">
        <f>SUBTOTAL(9,$V$110:$V110)</f>
        <v>#REF!</v>
      </c>
      <c r="AJ110" s="162">
        <f>IFERROR(+Revisión_Avance_Periodo!$Z110/Revisión_Avance_Periodo!$Y110,0)</f>
        <v>0</v>
      </c>
      <c r="AK110" s="133" t="e">
        <f>SUBTOTAL(9,AD110:AD121)</f>
        <v>#REF!</v>
      </c>
      <c r="AL110" s="134" t="e">
        <f>SUBTOTAL(9,AE110:AE121)</f>
        <v>#REF!</v>
      </c>
      <c r="AM110" s="119" t="e">
        <f>+AL110/AK110</f>
        <v>#REF!</v>
      </c>
      <c r="AN110" s="119" t="e">
        <f>100%-Revisión_Avance_Periodo!$AD110</f>
        <v>#REF!</v>
      </c>
      <c r="AO110" s="121" t="e">
        <f>VLOOKUP(AM110,Tabla_Estado_Meta_OAP_2019[],3,TRUE)</f>
        <v>#REF!</v>
      </c>
      <c r="AP110" s="122" t="e">
        <f>Revisión_Avance_Periodo!$AD110*Revisión_Avance_Periodo!$Q110</f>
        <v>#REF!</v>
      </c>
    </row>
    <row r="111" spans="1:42" x14ac:dyDescent="0.25">
      <c r="A111" s="97">
        <v>10</v>
      </c>
      <c r="B111" s="435" t="e">
        <f>CONCATENATE(Revisión_Avance_Periodo!$D111,";",Revisión_Avance_Periodo!$F111,";",Revisión_Avance_Periodo!$L111)</f>
        <v>#REF!</v>
      </c>
      <c r="C111" s="435" t="e">
        <f t="shared" si="3"/>
        <v>#REF!</v>
      </c>
      <c r="D111" s="123" t="e">
        <f>VLOOKUP($A111,#REF!,3,FALSE)</f>
        <v>#REF!</v>
      </c>
      <c r="E111" s="436" t="e">
        <f>VLOOKUP($A111,#REF!,4,FALSE)</f>
        <v>#REF!</v>
      </c>
      <c r="F111" s="103" t="e">
        <f>VLOOKUP($A111,#REF!,5,FALSE)</f>
        <v>#REF!</v>
      </c>
      <c r="G111" s="98" t="e">
        <f>VLOOKUP($A111,#REF!,8,FALSE)</f>
        <v>#REF!</v>
      </c>
      <c r="H111" s="93" t="e">
        <f>VLOOKUP($A111,#REF!,7,FALSE)</f>
        <v>#REF!</v>
      </c>
      <c r="I111" s="438" t="e">
        <f>VLOOKUP($A111,#REF!,10,FALSE)</f>
        <v>#REF!</v>
      </c>
      <c r="J111" s="98" t="e">
        <f>VLOOKUP($A111,#REF!,11,FALSE)</f>
        <v>#REF!</v>
      </c>
      <c r="K111" s="114" t="e">
        <f>VLOOKUP($A111,#REF!,12,FALSE)</f>
        <v>#REF!</v>
      </c>
      <c r="L111" s="98" t="e">
        <f>VLOOKUP($A111,#REF!,13,FALSE)</f>
        <v>#REF!</v>
      </c>
      <c r="M111" s="438" t="e">
        <f>VLOOKUP($A111,#REF!,14,FALSE)</f>
        <v>#REF!</v>
      </c>
      <c r="N111" s="103" t="e">
        <f>VLOOKUP($A111,#REF!,15,FALSE)</f>
        <v>#REF!</v>
      </c>
      <c r="O111" s="103" t="e">
        <f>VLOOKUP($A111,#REF!,18,FALSE)</f>
        <v>#REF!</v>
      </c>
      <c r="P111" s="93" t="e">
        <f>VLOOKUP($A111,#REF!,41,FALSE)</f>
        <v>#REF!</v>
      </c>
      <c r="Q111" s="115" t="e">
        <f>VLOOKUP(Revisión_Avance_Periodo!$L111,#REF!,30,FALSE)</f>
        <v>#REF!</v>
      </c>
      <c r="R111" s="116">
        <v>2019</v>
      </c>
      <c r="S111" s="196">
        <v>43524</v>
      </c>
      <c r="T111" s="124" t="s">
        <v>69</v>
      </c>
      <c r="U111" s="440" t="e">
        <f>INDEX(#REF!,MATCH(Revisión_Avance_Periodo!$L111,#REF!,0),MATCH(Revisión_Avance_Periodo!$T111,#REF!,0))</f>
        <v>#REF!</v>
      </c>
      <c r="V111" s="440" t="e">
        <f>INDEX(#REF!,MATCH(Revisión_Avance_Periodo!$L111,#REF!,0),MATCH(Revisión_Avance_Periodo!$T111,#REF!,0))</f>
        <v>#REF!</v>
      </c>
      <c r="W111" s="118">
        <f>IFERROR((V111/U111),0)</f>
        <v>0</v>
      </c>
      <c r="X111" s="124" t="str">
        <f>VLOOKUP(W111,Tabla_Estado_Meta_OAP_2019[#All],3,TRUE)</f>
        <v>Por Ejecutar</v>
      </c>
      <c r="Y111" s="164" t="e">
        <f>SUBTOTAL(9,$U$110:$U111)</f>
        <v>#REF!</v>
      </c>
      <c r="Z111" s="158" t="e">
        <f>SUBTOTAL(9,$V$110:$V111)</f>
        <v>#REF!</v>
      </c>
      <c r="AA111" s="159">
        <f>IFERROR(+Revisión_Avance_Periodo!$Z111/Revisión_Avance_Periodo!$Y111,0)</f>
        <v>0</v>
      </c>
      <c r="AB111" s="126"/>
      <c r="AC111" s="127"/>
      <c r="AD111" s="125"/>
      <c r="AE111" s="125"/>
      <c r="AF111" s="128"/>
      <c r="AG111" s="129"/>
      <c r="AH111" s="164" t="e">
        <f>SUBTOTAL(9,$U$110:$U111)</f>
        <v>#REF!</v>
      </c>
      <c r="AI111" s="158" t="e">
        <f>SUBTOTAL(9,$V$110:$V111)</f>
        <v>#REF!</v>
      </c>
      <c r="AJ111" s="159">
        <f>IFERROR(+Revisión_Avance_Periodo!$Z111/Revisión_Avance_Periodo!$Y111,0)</f>
        <v>0</v>
      </c>
      <c r="AK111" s="126"/>
      <c r="AL111" s="127"/>
      <c r="AM111" s="125"/>
      <c r="AN111" s="125"/>
      <c r="AO111" s="128"/>
      <c r="AP111" s="129"/>
    </row>
    <row r="112" spans="1:42" x14ac:dyDescent="0.25">
      <c r="A112" s="92">
        <v>10</v>
      </c>
      <c r="B112" s="435" t="e">
        <f>CONCATENATE(Revisión_Avance_Periodo!$D112,";",Revisión_Avance_Periodo!$F112,";",Revisión_Avance_Periodo!$L112)</f>
        <v>#REF!</v>
      </c>
      <c r="C112" s="435" t="e">
        <f t="shared" si="3"/>
        <v>#REF!</v>
      </c>
      <c r="D112" s="114" t="e">
        <f>VLOOKUP($A112,#REF!,3,FALSE)</f>
        <v>#REF!</v>
      </c>
      <c r="E112" s="436" t="e">
        <f>VLOOKUP($A112,#REF!,4,FALSE)</f>
        <v>#REF!</v>
      </c>
      <c r="F112" s="102" t="e">
        <f>VLOOKUP($A112,#REF!,5,FALSE)</f>
        <v>#REF!</v>
      </c>
      <c r="G112" s="93" t="e">
        <f>VLOOKUP($A112,#REF!,8,FALSE)</f>
        <v>#REF!</v>
      </c>
      <c r="H112" s="93" t="e">
        <f>VLOOKUP($A112,#REF!,7,FALSE)</f>
        <v>#REF!</v>
      </c>
      <c r="I112" s="438" t="e">
        <f>VLOOKUP($A112,#REF!,10,FALSE)</f>
        <v>#REF!</v>
      </c>
      <c r="J112" s="93" t="e">
        <f>VLOOKUP($A112,#REF!,11,FALSE)</f>
        <v>#REF!</v>
      </c>
      <c r="K112" s="114" t="e">
        <f>VLOOKUP($A112,#REF!,12,FALSE)</f>
        <v>#REF!</v>
      </c>
      <c r="L112" s="93" t="e">
        <f>VLOOKUP($A112,#REF!,13,FALSE)</f>
        <v>#REF!</v>
      </c>
      <c r="M112" s="438" t="e">
        <f>VLOOKUP($A112,#REF!,14,FALSE)</f>
        <v>#REF!</v>
      </c>
      <c r="N112" s="102" t="e">
        <f>VLOOKUP($A112,#REF!,15,FALSE)</f>
        <v>#REF!</v>
      </c>
      <c r="O112" s="102" t="e">
        <f>VLOOKUP($A112,#REF!,18,FALSE)</f>
        <v>#REF!</v>
      </c>
      <c r="P112" s="93" t="e">
        <f>VLOOKUP($A112,#REF!,41,FALSE)</f>
        <v>#REF!</v>
      </c>
      <c r="Q112" s="115" t="e">
        <f>VLOOKUP(Revisión_Avance_Periodo!$L112,#REF!,30,FALSE)</f>
        <v>#REF!</v>
      </c>
      <c r="R112" s="116">
        <v>2019</v>
      </c>
      <c r="S112" s="196">
        <v>43554</v>
      </c>
      <c r="T112" s="116" t="s">
        <v>70</v>
      </c>
      <c r="U112" s="440" t="e">
        <f>INDEX(#REF!,MATCH(Revisión_Avance_Periodo!$L112,#REF!,0),MATCH(Revisión_Avance_Periodo!$T112,#REF!,0))</f>
        <v>#REF!</v>
      </c>
      <c r="V112" s="440" t="e">
        <f>INDEX(#REF!,MATCH(Revisión_Avance_Periodo!$L112,#REF!,0),MATCH(Revisión_Avance_Periodo!$T112,#REF!,0))</f>
        <v>#REF!</v>
      </c>
      <c r="W112" s="131" t="e">
        <f>V112/U112</f>
        <v>#REF!</v>
      </c>
      <c r="X112" s="116" t="e">
        <f>VLOOKUP(W112,Tabla_Estado_Meta_OAP_2019[#All],3,TRUE)</f>
        <v>#REF!</v>
      </c>
      <c r="Y112" s="164" t="e">
        <f>SUBTOTAL(9,$U$110:$U112)</f>
        <v>#REF!</v>
      </c>
      <c r="Z112" s="158" t="e">
        <f>SUBTOTAL(9,$V$110:$V112)</f>
        <v>#REF!</v>
      </c>
      <c r="AA112" s="159">
        <f>IFERROR(+Revisión_Avance_Periodo!$Z112/Revisión_Avance_Periodo!$Y112,0)</f>
        <v>0</v>
      </c>
      <c r="AB112" s="126"/>
      <c r="AC112" s="127"/>
      <c r="AD112" s="125"/>
      <c r="AE112" s="125"/>
      <c r="AF112" s="128"/>
      <c r="AG112" s="129"/>
      <c r="AH112" s="164" t="e">
        <f>SUBTOTAL(9,$U$110:$U112)</f>
        <v>#REF!</v>
      </c>
      <c r="AI112" s="158" t="e">
        <f>SUBTOTAL(9,$V$110:$V112)</f>
        <v>#REF!</v>
      </c>
      <c r="AJ112" s="159">
        <f>IFERROR(+Revisión_Avance_Periodo!$Z112/Revisión_Avance_Periodo!$Y112,0)</f>
        <v>0</v>
      </c>
      <c r="AK112" s="126"/>
      <c r="AL112" s="127"/>
      <c r="AM112" s="125"/>
      <c r="AN112" s="125"/>
      <c r="AO112" s="128"/>
      <c r="AP112" s="129"/>
    </row>
    <row r="113" spans="1:42" x14ac:dyDescent="0.25">
      <c r="A113" s="97">
        <v>10</v>
      </c>
      <c r="B113" s="435" t="e">
        <f>CONCATENATE(Revisión_Avance_Periodo!$D113,";",Revisión_Avance_Periodo!$F113,";",Revisión_Avance_Periodo!$L113)</f>
        <v>#REF!</v>
      </c>
      <c r="C113" s="435" t="e">
        <f t="shared" si="3"/>
        <v>#REF!</v>
      </c>
      <c r="D113" s="123" t="e">
        <f>VLOOKUP($A113,#REF!,3,FALSE)</f>
        <v>#REF!</v>
      </c>
      <c r="E113" s="436" t="e">
        <f>VLOOKUP($A113,#REF!,4,FALSE)</f>
        <v>#REF!</v>
      </c>
      <c r="F113" s="103" t="e">
        <f>VLOOKUP($A113,#REF!,5,FALSE)</f>
        <v>#REF!</v>
      </c>
      <c r="G113" s="98" t="e">
        <f>VLOOKUP($A113,#REF!,8,FALSE)</f>
        <v>#REF!</v>
      </c>
      <c r="H113" s="93" t="e">
        <f>VLOOKUP($A113,#REF!,7,FALSE)</f>
        <v>#REF!</v>
      </c>
      <c r="I113" s="438" t="e">
        <f>VLOOKUP($A113,#REF!,10,FALSE)</f>
        <v>#REF!</v>
      </c>
      <c r="J113" s="98" t="e">
        <f>VLOOKUP($A113,#REF!,11,FALSE)</f>
        <v>#REF!</v>
      </c>
      <c r="K113" s="114" t="e">
        <f>VLOOKUP($A113,#REF!,12,FALSE)</f>
        <v>#REF!</v>
      </c>
      <c r="L113" s="98" t="e">
        <f>VLOOKUP($A113,#REF!,13,FALSE)</f>
        <v>#REF!</v>
      </c>
      <c r="M113" s="438" t="e">
        <f>VLOOKUP($A113,#REF!,14,FALSE)</f>
        <v>#REF!</v>
      </c>
      <c r="N113" s="103" t="e">
        <f>VLOOKUP($A113,#REF!,15,FALSE)</f>
        <v>#REF!</v>
      </c>
      <c r="O113" s="103" t="e">
        <f>VLOOKUP($A113,#REF!,18,FALSE)</f>
        <v>#REF!</v>
      </c>
      <c r="P113" s="93" t="e">
        <f>VLOOKUP($A113,#REF!,41,FALSE)</f>
        <v>#REF!</v>
      </c>
      <c r="Q113" s="115" t="e">
        <f>VLOOKUP(Revisión_Avance_Periodo!$L113,#REF!,30,FALSE)</f>
        <v>#REF!</v>
      </c>
      <c r="R113" s="116">
        <v>2019</v>
      </c>
      <c r="S113" s="196">
        <v>43585</v>
      </c>
      <c r="T113" s="124" t="s">
        <v>71</v>
      </c>
      <c r="U113" s="440" t="e">
        <f>INDEX(#REF!,MATCH(Revisión_Avance_Periodo!$L113,#REF!,0),MATCH(Revisión_Avance_Periodo!$T113,#REF!,0))</f>
        <v>#REF!</v>
      </c>
      <c r="V113" s="440" t="e">
        <f>INDEX(#REF!,MATCH(Revisión_Avance_Periodo!$L113,#REF!,0),MATCH(Revisión_Avance_Periodo!$T113,#REF!,0))</f>
        <v>#REF!</v>
      </c>
      <c r="W113" s="118">
        <f>IFERROR((V113/U113),0)</f>
        <v>0</v>
      </c>
      <c r="X113" s="124" t="str">
        <f>VLOOKUP(W113,Tabla_Estado_Meta_OAP_2019[#All],3,TRUE)</f>
        <v>Por Ejecutar</v>
      </c>
      <c r="Y113" s="164" t="e">
        <f>SUBTOTAL(9,$U$110:$U113)</f>
        <v>#REF!</v>
      </c>
      <c r="Z113" s="158" t="e">
        <f>SUBTOTAL(9,$V$110:$V113)</f>
        <v>#REF!</v>
      </c>
      <c r="AA113" s="159">
        <f>IFERROR(+Revisión_Avance_Periodo!$Z113/Revisión_Avance_Periodo!$Y113,0)</f>
        <v>0</v>
      </c>
      <c r="AB113" s="126"/>
      <c r="AC113" s="127"/>
      <c r="AD113" s="125"/>
      <c r="AE113" s="125"/>
      <c r="AF113" s="128"/>
      <c r="AG113" s="129"/>
      <c r="AH113" s="164" t="e">
        <f>SUBTOTAL(9,$U$110:$U113)</f>
        <v>#REF!</v>
      </c>
      <c r="AI113" s="158" t="e">
        <f>SUBTOTAL(9,$V$110:$V113)</f>
        <v>#REF!</v>
      </c>
      <c r="AJ113" s="159">
        <f>IFERROR(+Revisión_Avance_Periodo!$Z113/Revisión_Avance_Periodo!$Y113,0)</f>
        <v>0</v>
      </c>
      <c r="AK113" s="126"/>
      <c r="AL113" s="127"/>
      <c r="AM113" s="125"/>
      <c r="AN113" s="125"/>
      <c r="AO113" s="128"/>
      <c r="AP113" s="129"/>
    </row>
    <row r="114" spans="1:42" x14ac:dyDescent="0.25">
      <c r="A114" s="92">
        <v>10</v>
      </c>
      <c r="B114" s="435" t="e">
        <f>CONCATENATE(Revisión_Avance_Periodo!$D114,";",Revisión_Avance_Periodo!$F114,";",Revisión_Avance_Periodo!$L114)</f>
        <v>#REF!</v>
      </c>
      <c r="C114" s="435" t="e">
        <f t="shared" si="3"/>
        <v>#REF!</v>
      </c>
      <c r="D114" s="114" t="e">
        <f>VLOOKUP($A114,#REF!,3,FALSE)</f>
        <v>#REF!</v>
      </c>
      <c r="E114" s="436" t="e">
        <f>VLOOKUP($A114,#REF!,4,FALSE)</f>
        <v>#REF!</v>
      </c>
      <c r="F114" s="102" t="e">
        <f>VLOOKUP($A114,#REF!,5,FALSE)</f>
        <v>#REF!</v>
      </c>
      <c r="G114" s="93" t="e">
        <f>VLOOKUP($A114,#REF!,8,FALSE)</f>
        <v>#REF!</v>
      </c>
      <c r="H114" s="93" t="e">
        <f>VLOOKUP($A114,#REF!,7,FALSE)</f>
        <v>#REF!</v>
      </c>
      <c r="I114" s="438" t="e">
        <f>VLOOKUP($A114,#REF!,10,FALSE)</f>
        <v>#REF!</v>
      </c>
      <c r="J114" s="93" t="e">
        <f>VLOOKUP($A114,#REF!,11,FALSE)</f>
        <v>#REF!</v>
      </c>
      <c r="K114" s="114" t="e">
        <f>VLOOKUP($A114,#REF!,12,FALSE)</f>
        <v>#REF!</v>
      </c>
      <c r="L114" s="93" t="e">
        <f>VLOOKUP($A114,#REF!,13,FALSE)</f>
        <v>#REF!</v>
      </c>
      <c r="M114" s="438" t="e">
        <f>VLOOKUP($A114,#REF!,14,FALSE)</f>
        <v>#REF!</v>
      </c>
      <c r="N114" s="102" t="e">
        <f>VLOOKUP($A114,#REF!,15,FALSE)</f>
        <v>#REF!</v>
      </c>
      <c r="O114" s="102" t="e">
        <f>VLOOKUP($A114,#REF!,18,FALSE)</f>
        <v>#REF!</v>
      </c>
      <c r="P114" s="93" t="e">
        <f>VLOOKUP($A114,#REF!,41,FALSE)</f>
        <v>#REF!</v>
      </c>
      <c r="Q114" s="115" t="e">
        <f>VLOOKUP(Revisión_Avance_Periodo!$L114,#REF!,30,FALSE)</f>
        <v>#REF!</v>
      </c>
      <c r="R114" s="116">
        <v>2019</v>
      </c>
      <c r="S114" s="196">
        <v>43615</v>
      </c>
      <c r="T114" s="116" t="s">
        <v>72</v>
      </c>
      <c r="U114" s="440" t="e">
        <f>INDEX(#REF!,MATCH(Revisión_Avance_Periodo!$L114,#REF!,0),MATCH(Revisión_Avance_Periodo!$T114,#REF!,0))</f>
        <v>#REF!</v>
      </c>
      <c r="V114" s="440" t="e">
        <f>INDEX(#REF!,MATCH(Revisión_Avance_Periodo!$L114,#REF!,0),MATCH(Revisión_Avance_Periodo!$T114,#REF!,0))</f>
        <v>#REF!</v>
      </c>
      <c r="W114" s="131" t="e">
        <f>V114/U114</f>
        <v>#REF!</v>
      </c>
      <c r="X114" s="116" t="e">
        <f>VLOOKUP(W114,Tabla_Estado_Meta_OAP_2019[#All],3,TRUE)</f>
        <v>#REF!</v>
      </c>
      <c r="Y114" s="164" t="e">
        <f>SUBTOTAL(9,$U$110:$U114)</f>
        <v>#REF!</v>
      </c>
      <c r="Z114" s="158" t="e">
        <f>SUBTOTAL(9,$V$110:$V114)</f>
        <v>#REF!</v>
      </c>
      <c r="AA114" s="159">
        <f>IFERROR(+Revisión_Avance_Periodo!$Z114/Revisión_Avance_Periodo!$Y114,0)</f>
        <v>0</v>
      </c>
      <c r="AB114" s="126"/>
      <c r="AC114" s="127"/>
      <c r="AD114" s="125"/>
      <c r="AE114" s="125"/>
      <c r="AF114" s="128"/>
      <c r="AG114" s="129"/>
      <c r="AH114" s="164" t="e">
        <f>SUBTOTAL(9,$U$110:$U114)</f>
        <v>#REF!</v>
      </c>
      <c r="AI114" s="158" t="e">
        <f>SUBTOTAL(9,$V$110:$V114)</f>
        <v>#REF!</v>
      </c>
      <c r="AJ114" s="159">
        <f>IFERROR(+Revisión_Avance_Periodo!$Z114/Revisión_Avance_Periodo!$Y114,0)</f>
        <v>0</v>
      </c>
      <c r="AK114" s="126"/>
      <c r="AL114" s="127"/>
      <c r="AM114" s="125"/>
      <c r="AN114" s="125"/>
      <c r="AO114" s="128"/>
      <c r="AP114" s="129"/>
    </row>
    <row r="115" spans="1:42" x14ac:dyDescent="0.25">
      <c r="A115" s="97">
        <v>10</v>
      </c>
      <c r="B115" s="435" t="e">
        <f>CONCATENATE(Revisión_Avance_Periodo!$D115,";",Revisión_Avance_Periodo!$F115,";",Revisión_Avance_Periodo!$L115)</f>
        <v>#REF!</v>
      </c>
      <c r="C115" s="435" t="e">
        <f t="shared" si="3"/>
        <v>#REF!</v>
      </c>
      <c r="D115" s="123" t="e">
        <f>VLOOKUP($A115,#REF!,3,FALSE)</f>
        <v>#REF!</v>
      </c>
      <c r="E115" s="436" t="e">
        <f>VLOOKUP($A115,#REF!,4,FALSE)</f>
        <v>#REF!</v>
      </c>
      <c r="F115" s="103" t="e">
        <f>VLOOKUP($A115,#REF!,5,FALSE)</f>
        <v>#REF!</v>
      </c>
      <c r="G115" s="98" t="e">
        <f>VLOOKUP($A115,#REF!,8,FALSE)</f>
        <v>#REF!</v>
      </c>
      <c r="H115" s="93" t="e">
        <f>VLOOKUP($A115,#REF!,7,FALSE)</f>
        <v>#REF!</v>
      </c>
      <c r="I115" s="438" t="e">
        <f>VLOOKUP($A115,#REF!,10,FALSE)</f>
        <v>#REF!</v>
      </c>
      <c r="J115" s="98" t="e">
        <f>VLOOKUP($A115,#REF!,11,FALSE)</f>
        <v>#REF!</v>
      </c>
      <c r="K115" s="114" t="e">
        <f>VLOOKUP($A115,#REF!,12,FALSE)</f>
        <v>#REF!</v>
      </c>
      <c r="L115" s="98" t="e">
        <f>VLOOKUP($A115,#REF!,13,FALSE)</f>
        <v>#REF!</v>
      </c>
      <c r="M115" s="438" t="e">
        <f>VLOOKUP($A115,#REF!,14,FALSE)</f>
        <v>#REF!</v>
      </c>
      <c r="N115" s="103" t="e">
        <f>VLOOKUP($A115,#REF!,15,FALSE)</f>
        <v>#REF!</v>
      </c>
      <c r="O115" s="103" t="e">
        <f>VLOOKUP($A115,#REF!,18,FALSE)</f>
        <v>#REF!</v>
      </c>
      <c r="P115" s="93" t="e">
        <f>VLOOKUP($A115,#REF!,41,FALSE)</f>
        <v>#REF!</v>
      </c>
      <c r="Q115" s="115" t="e">
        <f>VLOOKUP(Revisión_Avance_Periodo!$L115,#REF!,30,FALSE)</f>
        <v>#REF!</v>
      </c>
      <c r="R115" s="116">
        <v>2019</v>
      </c>
      <c r="S115" s="196">
        <v>43646</v>
      </c>
      <c r="T115" s="124" t="s">
        <v>73</v>
      </c>
      <c r="U115" s="440" t="e">
        <f>INDEX(#REF!,MATCH(Revisión_Avance_Periodo!$L115,#REF!,0),MATCH(Revisión_Avance_Periodo!$T115,#REF!,0))</f>
        <v>#REF!</v>
      </c>
      <c r="V115" s="440" t="e">
        <f>INDEX(#REF!,MATCH(Revisión_Avance_Periodo!$L115,#REF!,0),MATCH(Revisión_Avance_Periodo!$T115,#REF!,0))</f>
        <v>#REF!</v>
      </c>
      <c r="W115" s="130" t="e">
        <f>V115/U115</f>
        <v>#REF!</v>
      </c>
      <c r="X115" s="124" t="e">
        <f>VLOOKUP(W115,Tabla_Estado_Meta_OAP_2019[#All],3,TRUE)</f>
        <v>#REF!</v>
      </c>
      <c r="Y115" s="164" t="e">
        <f>SUBTOTAL(9,$U$110:$U115)</f>
        <v>#REF!</v>
      </c>
      <c r="Z115" s="158" t="e">
        <f>SUBTOTAL(9,$V$110:$V115)</f>
        <v>#REF!</v>
      </c>
      <c r="AA115" s="159">
        <f>IFERROR(+Revisión_Avance_Periodo!$Z115/Revisión_Avance_Periodo!$Y115,0)</f>
        <v>0</v>
      </c>
      <c r="AB115" s="126"/>
      <c r="AC115" s="127"/>
      <c r="AD115" s="125"/>
      <c r="AE115" s="125"/>
      <c r="AF115" s="128"/>
      <c r="AG115" s="129"/>
      <c r="AH115" s="164" t="e">
        <f>SUBTOTAL(9,$U$110:$U115)</f>
        <v>#REF!</v>
      </c>
      <c r="AI115" s="158" t="e">
        <f>SUBTOTAL(9,$V$110:$V115)</f>
        <v>#REF!</v>
      </c>
      <c r="AJ115" s="159">
        <f>IFERROR(+Revisión_Avance_Periodo!$Z115/Revisión_Avance_Periodo!$Y115,0)</f>
        <v>0</v>
      </c>
      <c r="AK115" s="126"/>
      <c r="AL115" s="127"/>
      <c r="AM115" s="125"/>
      <c r="AN115" s="125"/>
      <c r="AO115" s="128"/>
      <c r="AP115" s="129"/>
    </row>
    <row r="116" spans="1:42" x14ac:dyDescent="0.25">
      <c r="A116" s="92">
        <v>10</v>
      </c>
      <c r="B116" s="435" t="e">
        <f>CONCATENATE(Revisión_Avance_Periodo!$D116,";",Revisión_Avance_Periodo!$F116,";",Revisión_Avance_Periodo!$L116)</f>
        <v>#REF!</v>
      </c>
      <c r="C116" s="435" t="e">
        <f t="shared" si="3"/>
        <v>#REF!</v>
      </c>
      <c r="D116" s="114" t="e">
        <f>VLOOKUP($A116,#REF!,3,FALSE)</f>
        <v>#REF!</v>
      </c>
      <c r="E116" s="436" t="e">
        <f>VLOOKUP($A116,#REF!,4,FALSE)</f>
        <v>#REF!</v>
      </c>
      <c r="F116" s="102" t="e">
        <f>VLOOKUP($A116,#REF!,5,FALSE)</f>
        <v>#REF!</v>
      </c>
      <c r="G116" s="93" t="e">
        <f>VLOOKUP($A116,#REF!,8,FALSE)</f>
        <v>#REF!</v>
      </c>
      <c r="H116" s="93" t="e">
        <f>VLOOKUP($A116,#REF!,7,FALSE)</f>
        <v>#REF!</v>
      </c>
      <c r="I116" s="438" t="e">
        <f>VLOOKUP($A116,#REF!,10,FALSE)</f>
        <v>#REF!</v>
      </c>
      <c r="J116" s="93" t="e">
        <f>VLOOKUP($A116,#REF!,11,FALSE)</f>
        <v>#REF!</v>
      </c>
      <c r="K116" s="114" t="e">
        <f>VLOOKUP($A116,#REF!,12,FALSE)</f>
        <v>#REF!</v>
      </c>
      <c r="L116" s="93" t="e">
        <f>VLOOKUP($A116,#REF!,13,FALSE)</f>
        <v>#REF!</v>
      </c>
      <c r="M116" s="438" t="e">
        <f>VLOOKUP($A116,#REF!,14,FALSE)</f>
        <v>#REF!</v>
      </c>
      <c r="N116" s="102" t="e">
        <f>VLOOKUP($A116,#REF!,15,FALSE)</f>
        <v>#REF!</v>
      </c>
      <c r="O116" s="102" t="e">
        <f>VLOOKUP($A116,#REF!,18,FALSE)</f>
        <v>#REF!</v>
      </c>
      <c r="P116" s="93" t="e">
        <f>VLOOKUP($A116,#REF!,41,FALSE)</f>
        <v>#REF!</v>
      </c>
      <c r="Q116" s="115" t="e">
        <f>VLOOKUP(Revisión_Avance_Periodo!$L116,#REF!,30,FALSE)</f>
        <v>#REF!</v>
      </c>
      <c r="R116" s="116">
        <v>2019</v>
      </c>
      <c r="S116" s="196">
        <v>43676</v>
      </c>
      <c r="T116" s="116" t="s">
        <v>74</v>
      </c>
      <c r="U116" s="440" t="e">
        <f>INDEX(#REF!,MATCH(Revisión_Avance_Periodo!$L116,#REF!,0),MATCH(Revisión_Avance_Periodo!$T116,#REF!,0))</f>
        <v>#REF!</v>
      </c>
      <c r="V116" s="440" t="e">
        <f>INDEX(#REF!,MATCH(Revisión_Avance_Periodo!$L116,#REF!,0),MATCH(Revisión_Avance_Periodo!$T116,#REF!,0))</f>
        <v>#REF!</v>
      </c>
      <c r="W116" s="118">
        <f>IFERROR((V116/U116),0)</f>
        <v>0</v>
      </c>
      <c r="X116" s="116" t="str">
        <f>VLOOKUP(W116,Tabla_Estado_Meta_OAP_2019[#All],3,TRUE)</f>
        <v>Por Ejecutar</v>
      </c>
      <c r="Y116" s="164" t="e">
        <f>SUBTOTAL(9,$U$110:$U116)</f>
        <v>#REF!</v>
      </c>
      <c r="Z116" s="158" t="e">
        <f>SUBTOTAL(9,$V$110:$V116)</f>
        <v>#REF!</v>
      </c>
      <c r="AA116" s="159">
        <f>IFERROR(+Revisión_Avance_Periodo!$Z116/Revisión_Avance_Periodo!$Y116,0)</f>
        <v>0</v>
      </c>
      <c r="AB116" s="126"/>
      <c r="AC116" s="127"/>
      <c r="AD116" s="125"/>
      <c r="AE116" s="125"/>
      <c r="AF116" s="128"/>
      <c r="AG116" s="129"/>
      <c r="AH116" s="164" t="e">
        <f>SUBTOTAL(9,$U$110:$U116)</f>
        <v>#REF!</v>
      </c>
      <c r="AI116" s="158" t="e">
        <f>SUBTOTAL(9,$V$110:$V116)</f>
        <v>#REF!</v>
      </c>
      <c r="AJ116" s="159">
        <f>IFERROR(+Revisión_Avance_Periodo!$Z116/Revisión_Avance_Periodo!$Y116,0)</f>
        <v>0</v>
      </c>
      <c r="AK116" s="126"/>
      <c r="AL116" s="127"/>
      <c r="AM116" s="125"/>
      <c r="AN116" s="125"/>
      <c r="AO116" s="128"/>
      <c r="AP116" s="129"/>
    </row>
    <row r="117" spans="1:42" x14ac:dyDescent="0.25">
      <c r="A117" s="97">
        <v>10</v>
      </c>
      <c r="B117" s="435" t="e">
        <f>CONCATENATE(Revisión_Avance_Periodo!$D117,";",Revisión_Avance_Periodo!$F117,";",Revisión_Avance_Periodo!$L117)</f>
        <v>#REF!</v>
      </c>
      <c r="C117" s="435" t="e">
        <f t="shared" si="3"/>
        <v>#REF!</v>
      </c>
      <c r="D117" s="123" t="e">
        <f>VLOOKUP($A117,#REF!,3,FALSE)</f>
        <v>#REF!</v>
      </c>
      <c r="E117" s="436" t="e">
        <f>VLOOKUP($A117,#REF!,4,FALSE)</f>
        <v>#REF!</v>
      </c>
      <c r="F117" s="103" t="e">
        <f>VLOOKUP($A117,#REF!,5,FALSE)</f>
        <v>#REF!</v>
      </c>
      <c r="G117" s="98" t="e">
        <f>VLOOKUP($A117,#REF!,8,FALSE)</f>
        <v>#REF!</v>
      </c>
      <c r="H117" s="93" t="e">
        <f>VLOOKUP($A117,#REF!,7,FALSE)</f>
        <v>#REF!</v>
      </c>
      <c r="I117" s="438" t="e">
        <f>VLOOKUP($A117,#REF!,10,FALSE)</f>
        <v>#REF!</v>
      </c>
      <c r="J117" s="98" t="e">
        <f>VLOOKUP($A117,#REF!,11,FALSE)</f>
        <v>#REF!</v>
      </c>
      <c r="K117" s="114" t="e">
        <f>VLOOKUP($A117,#REF!,12,FALSE)</f>
        <v>#REF!</v>
      </c>
      <c r="L117" s="98" t="e">
        <f>VLOOKUP($A117,#REF!,13,FALSE)</f>
        <v>#REF!</v>
      </c>
      <c r="M117" s="438" t="e">
        <f>VLOOKUP($A117,#REF!,14,FALSE)</f>
        <v>#REF!</v>
      </c>
      <c r="N117" s="103" t="e">
        <f>VLOOKUP($A117,#REF!,15,FALSE)</f>
        <v>#REF!</v>
      </c>
      <c r="O117" s="103" t="e">
        <f>VLOOKUP($A117,#REF!,18,FALSE)</f>
        <v>#REF!</v>
      </c>
      <c r="P117" s="93" t="e">
        <f>VLOOKUP($A117,#REF!,41,FALSE)</f>
        <v>#REF!</v>
      </c>
      <c r="Q117" s="115" t="e">
        <f>VLOOKUP(Revisión_Avance_Periodo!$L117,#REF!,30,FALSE)</f>
        <v>#REF!</v>
      </c>
      <c r="R117" s="116">
        <v>2019</v>
      </c>
      <c r="S117" s="196">
        <v>43707</v>
      </c>
      <c r="T117" s="124" t="s">
        <v>75</v>
      </c>
      <c r="U117" s="440" t="e">
        <f>INDEX(#REF!,MATCH(Revisión_Avance_Periodo!$L117,#REF!,0),MATCH(Revisión_Avance_Periodo!$T117,#REF!,0))</f>
        <v>#REF!</v>
      </c>
      <c r="V117" s="440" t="e">
        <f>INDEX(#REF!,MATCH(Revisión_Avance_Periodo!$L117,#REF!,0),MATCH(Revisión_Avance_Periodo!$T117,#REF!,0))</f>
        <v>#REF!</v>
      </c>
      <c r="W117" s="130" t="e">
        <f>V117/U117</f>
        <v>#REF!</v>
      </c>
      <c r="X117" s="124" t="e">
        <f>VLOOKUP(W117,Tabla_Estado_Meta_OAP_2019[#All],3,TRUE)</f>
        <v>#REF!</v>
      </c>
      <c r="Y117" s="164" t="e">
        <f>SUBTOTAL(9,$U$110:$U117)</f>
        <v>#REF!</v>
      </c>
      <c r="Z117" s="158" t="e">
        <f>SUBTOTAL(9,$V$110:$V117)</f>
        <v>#REF!</v>
      </c>
      <c r="AA117" s="159">
        <f>IFERROR(+Revisión_Avance_Periodo!$Z117/Revisión_Avance_Periodo!$Y117,0)</f>
        <v>0</v>
      </c>
      <c r="AB117" s="126"/>
      <c r="AC117" s="127"/>
      <c r="AD117" s="125"/>
      <c r="AE117" s="125"/>
      <c r="AF117" s="128"/>
      <c r="AG117" s="129"/>
      <c r="AH117" s="164" t="e">
        <f>SUBTOTAL(9,$U$110:$U117)</f>
        <v>#REF!</v>
      </c>
      <c r="AI117" s="158" t="e">
        <f>SUBTOTAL(9,$V$110:$V117)</f>
        <v>#REF!</v>
      </c>
      <c r="AJ117" s="159">
        <f>IFERROR(+Revisión_Avance_Periodo!$Z117/Revisión_Avance_Periodo!$Y117,0)</f>
        <v>0</v>
      </c>
      <c r="AK117" s="126"/>
      <c r="AL117" s="127"/>
      <c r="AM117" s="125"/>
      <c r="AN117" s="125"/>
      <c r="AO117" s="128"/>
      <c r="AP117" s="129"/>
    </row>
    <row r="118" spans="1:42" x14ac:dyDescent="0.25">
      <c r="A118" s="92">
        <v>10</v>
      </c>
      <c r="B118" s="435" t="e">
        <f>CONCATENATE(Revisión_Avance_Periodo!$D118,";",Revisión_Avance_Periodo!$F118,";",Revisión_Avance_Periodo!$L118)</f>
        <v>#REF!</v>
      </c>
      <c r="C118" s="435" t="e">
        <f t="shared" si="3"/>
        <v>#REF!</v>
      </c>
      <c r="D118" s="114" t="e">
        <f>VLOOKUP($A118,#REF!,3,FALSE)</f>
        <v>#REF!</v>
      </c>
      <c r="E118" s="436" t="e">
        <f>VLOOKUP($A118,#REF!,4,FALSE)</f>
        <v>#REF!</v>
      </c>
      <c r="F118" s="102" t="e">
        <f>VLOOKUP($A118,#REF!,5,FALSE)</f>
        <v>#REF!</v>
      </c>
      <c r="G118" s="93" t="e">
        <f>VLOOKUP($A118,#REF!,8,FALSE)</f>
        <v>#REF!</v>
      </c>
      <c r="H118" s="93" t="e">
        <f>VLOOKUP($A118,#REF!,7,FALSE)</f>
        <v>#REF!</v>
      </c>
      <c r="I118" s="438" t="e">
        <f>VLOOKUP($A118,#REF!,10,FALSE)</f>
        <v>#REF!</v>
      </c>
      <c r="J118" s="93" t="e">
        <f>VLOOKUP($A118,#REF!,11,FALSE)</f>
        <v>#REF!</v>
      </c>
      <c r="K118" s="114" t="e">
        <f>VLOOKUP($A118,#REF!,12,FALSE)</f>
        <v>#REF!</v>
      </c>
      <c r="L118" s="93" t="e">
        <f>VLOOKUP($A118,#REF!,13,FALSE)</f>
        <v>#REF!</v>
      </c>
      <c r="M118" s="438" t="e">
        <f>VLOOKUP($A118,#REF!,14,FALSE)</f>
        <v>#REF!</v>
      </c>
      <c r="N118" s="102" t="e">
        <f>VLOOKUP($A118,#REF!,15,FALSE)</f>
        <v>#REF!</v>
      </c>
      <c r="O118" s="102" t="e">
        <f>VLOOKUP($A118,#REF!,18,FALSE)</f>
        <v>#REF!</v>
      </c>
      <c r="P118" s="93" t="e">
        <f>VLOOKUP($A118,#REF!,41,FALSE)</f>
        <v>#REF!</v>
      </c>
      <c r="Q118" s="115" t="e">
        <f>VLOOKUP(Revisión_Avance_Periodo!$L118,#REF!,30,FALSE)</f>
        <v>#REF!</v>
      </c>
      <c r="R118" s="116">
        <v>2019</v>
      </c>
      <c r="S118" s="196">
        <v>43738</v>
      </c>
      <c r="T118" s="116" t="s">
        <v>76</v>
      </c>
      <c r="U118" s="440" t="e">
        <f>INDEX(#REF!,MATCH(Revisión_Avance_Periodo!$L118,#REF!,0),MATCH(Revisión_Avance_Periodo!$T118,#REF!,0))</f>
        <v>#REF!</v>
      </c>
      <c r="V118" s="440" t="e">
        <f>INDEX(#REF!,MATCH(Revisión_Avance_Periodo!$L118,#REF!,0),MATCH(Revisión_Avance_Periodo!$T118,#REF!,0))</f>
        <v>#REF!</v>
      </c>
      <c r="W118" s="130" t="e">
        <f>V118/U118</f>
        <v>#REF!</v>
      </c>
      <c r="X118" s="116" t="e">
        <f>VLOOKUP(W118,Tabla_Estado_Meta_OAP_2019[#All],3,TRUE)</f>
        <v>#REF!</v>
      </c>
      <c r="Y118" s="164" t="e">
        <f>SUBTOTAL(9,$U$110:$U118)</f>
        <v>#REF!</v>
      </c>
      <c r="Z118" s="158" t="e">
        <f>SUBTOTAL(9,$V$110:$V118)</f>
        <v>#REF!</v>
      </c>
      <c r="AA118" s="159">
        <f>IFERROR(+Revisión_Avance_Periodo!$Z118/Revisión_Avance_Periodo!$Y118,0)</f>
        <v>0</v>
      </c>
      <c r="AB118" s="126"/>
      <c r="AC118" s="127"/>
      <c r="AD118" s="125"/>
      <c r="AE118" s="125"/>
      <c r="AF118" s="128"/>
      <c r="AG118" s="129"/>
      <c r="AH118" s="164" t="e">
        <f>SUBTOTAL(9,$U$110:$U118)</f>
        <v>#REF!</v>
      </c>
      <c r="AI118" s="158" t="e">
        <f>SUBTOTAL(9,$V$110:$V118)</f>
        <v>#REF!</v>
      </c>
      <c r="AJ118" s="159">
        <f>IFERROR(+Revisión_Avance_Periodo!$Z118/Revisión_Avance_Periodo!$Y118,0)</f>
        <v>0</v>
      </c>
      <c r="AK118" s="126"/>
      <c r="AL118" s="127"/>
      <c r="AM118" s="125"/>
      <c r="AN118" s="125"/>
      <c r="AO118" s="128"/>
      <c r="AP118" s="129"/>
    </row>
    <row r="119" spans="1:42" x14ac:dyDescent="0.25">
      <c r="A119" s="97">
        <v>10</v>
      </c>
      <c r="B119" s="435" t="e">
        <f>CONCATENATE(Revisión_Avance_Periodo!$D119,";",Revisión_Avance_Periodo!$F119,";",Revisión_Avance_Periodo!$L119)</f>
        <v>#REF!</v>
      </c>
      <c r="C119" s="435" t="e">
        <f t="shared" si="3"/>
        <v>#REF!</v>
      </c>
      <c r="D119" s="123" t="e">
        <f>VLOOKUP($A119,#REF!,3,FALSE)</f>
        <v>#REF!</v>
      </c>
      <c r="E119" s="436" t="e">
        <f>VLOOKUP($A119,#REF!,4,FALSE)</f>
        <v>#REF!</v>
      </c>
      <c r="F119" s="103" t="e">
        <f>VLOOKUP($A119,#REF!,5,FALSE)</f>
        <v>#REF!</v>
      </c>
      <c r="G119" s="98" t="e">
        <f>VLOOKUP($A119,#REF!,8,FALSE)</f>
        <v>#REF!</v>
      </c>
      <c r="H119" s="93" t="e">
        <f>VLOOKUP($A119,#REF!,7,FALSE)</f>
        <v>#REF!</v>
      </c>
      <c r="I119" s="438" t="e">
        <f>VLOOKUP($A119,#REF!,10,FALSE)</f>
        <v>#REF!</v>
      </c>
      <c r="J119" s="98" t="e">
        <f>VLOOKUP($A119,#REF!,11,FALSE)</f>
        <v>#REF!</v>
      </c>
      <c r="K119" s="114" t="e">
        <f>VLOOKUP($A119,#REF!,12,FALSE)</f>
        <v>#REF!</v>
      </c>
      <c r="L119" s="98" t="e">
        <f>VLOOKUP($A119,#REF!,13,FALSE)</f>
        <v>#REF!</v>
      </c>
      <c r="M119" s="438" t="e">
        <f>VLOOKUP($A119,#REF!,14,FALSE)</f>
        <v>#REF!</v>
      </c>
      <c r="N119" s="103" t="e">
        <f>VLOOKUP($A119,#REF!,15,FALSE)</f>
        <v>#REF!</v>
      </c>
      <c r="O119" s="103" t="e">
        <f>VLOOKUP($A119,#REF!,18,FALSE)</f>
        <v>#REF!</v>
      </c>
      <c r="P119" s="93" t="e">
        <f>VLOOKUP($A119,#REF!,41,FALSE)</f>
        <v>#REF!</v>
      </c>
      <c r="Q119" s="115" t="e">
        <f>VLOOKUP(Revisión_Avance_Periodo!$L119,#REF!,30,FALSE)</f>
        <v>#REF!</v>
      </c>
      <c r="R119" s="116">
        <v>2019</v>
      </c>
      <c r="S119" s="196">
        <v>43768</v>
      </c>
      <c r="T119" s="124" t="s">
        <v>77</v>
      </c>
      <c r="U119" s="440" t="e">
        <f>INDEX(#REF!,MATCH(Revisión_Avance_Periodo!$L119,#REF!,0),MATCH(Revisión_Avance_Periodo!$T119,#REF!,0))</f>
        <v>#REF!</v>
      </c>
      <c r="V119" s="440" t="e">
        <f>INDEX(#REF!,MATCH(Revisión_Avance_Periodo!$L119,#REF!,0),MATCH(Revisión_Avance_Periodo!$T119,#REF!,0))</f>
        <v>#REF!</v>
      </c>
      <c r="W119" s="118">
        <f>IFERROR((V119/U119),0)</f>
        <v>0</v>
      </c>
      <c r="X119" s="124" t="str">
        <f>VLOOKUP(W119,Tabla_Estado_Meta_OAP_2019[#All],3,TRUE)</f>
        <v>Por Ejecutar</v>
      </c>
      <c r="Y119" s="164" t="e">
        <f>SUBTOTAL(9,$U$110:$U119)</f>
        <v>#REF!</v>
      </c>
      <c r="Z119" s="158" t="e">
        <f>SUBTOTAL(9,$V$110:$V119)</f>
        <v>#REF!</v>
      </c>
      <c r="AA119" s="159">
        <f>IFERROR(+Revisión_Avance_Periodo!$Z119/Revisión_Avance_Periodo!$Y119,0)</f>
        <v>0</v>
      </c>
      <c r="AB119" s="126"/>
      <c r="AC119" s="127"/>
      <c r="AD119" s="125"/>
      <c r="AE119" s="125"/>
      <c r="AF119" s="128"/>
      <c r="AG119" s="129"/>
      <c r="AH119" s="164" t="e">
        <f>SUBTOTAL(9,$U$110:$U119)</f>
        <v>#REF!</v>
      </c>
      <c r="AI119" s="158" t="e">
        <f>SUBTOTAL(9,$V$110:$V119)</f>
        <v>#REF!</v>
      </c>
      <c r="AJ119" s="159">
        <f>IFERROR(+Revisión_Avance_Periodo!$Z119/Revisión_Avance_Periodo!$Y119,0)</f>
        <v>0</v>
      </c>
      <c r="AK119" s="126"/>
      <c r="AL119" s="127"/>
      <c r="AM119" s="125"/>
      <c r="AN119" s="125"/>
      <c r="AO119" s="128"/>
      <c r="AP119" s="129"/>
    </row>
    <row r="120" spans="1:42" x14ac:dyDescent="0.25">
      <c r="A120" s="92">
        <v>10</v>
      </c>
      <c r="B120" s="435" t="e">
        <f>CONCATENATE(Revisión_Avance_Periodo!$D120,";",Revisión_Avance_Periodo!$F120,";",Revisión_Avance_Periodo!$L120)</f>
        <v>#REF!</v>
      </c>
      <c r="C120" s="435" t="e">
        <f t="shared" si="3"/>
        <v>#REF!</v>
      </c>
      <c r="D120" s="114" t="e">
        <f>VLOOKUP($A120,#REF!,3,FALSE)</f>
        <v>#REF!</v>
      </c>
      <c r="E120" s="436" t="e">
        <f>VLOOKUP($A120,#REF!,4,FALSE)</f>
        <v>#REF!</v>
      </c>
      <c r="F120" s="102" t="e">
        <f>VLOOKUP($A120,#REF!,5,FALSE)</f>
        <v>#REF!</v>
      </c>
      <c r="G120" s="93" t="e">
        <f>VLOOKUP($A120,#REF!,8,FALSE)</f>
        <v>#REF!</v>
      </c>
      <c r="H120" s="93" t="e">
        <f>VLOOKUP($A120,#REF!,7,FALSE)</f>
        <v>#REF!</v>
      </c>
      <c r="I120" s="438" t="e">
        <f>VLOOKUP($A120,#REF!,10,FALSE)</f>
        <v>#REF!</v>
      </c>
      <c r="J120" s="93" t="e">
        <f>VLOOKUP($A120,#REF!,11,FALSE)</f>
        <v>#REF!</v>
      </c>
      <c r="K120" s="114" t="e">
        <f>VLOOKUP($A120,#REF!,12,FALSE)</f>
        <v>#REF!</v>
      </c>
      <c r="L120" s="93" t="e">
        <f>VLOOKUP($A120,#REF!,13,FALSE)</f>
        <v>#REF!</v>
      </c>
      <c r="M120" s="438" t="e">
        <f>VLOOKUP($A120,#REF!,14,FALSE)</f>
        <v>#REF!</v>
      </c>
      <c r="N120" s="102" t="e">
        <f>VLOOKUP($A120,#REF!,15,FALSE)</f>
        <v>#REF!</v>
      </c>
      <c r="O120" s="102" t="e">
        <f>VLOOKUP($A120,#REF!,18,FALSE)</f>
        <v>#REF!</v>
      </c>
      <c r="P120" s="93" t="e">
        <f>VLOOKUP($A120,#REF!,41,FALSE)</f>
        <v>#REF!</v>
      </c>
      <c r="Q120" s="115" t="e">
        <f>VLOOKUP(Revisión_Avance_Periodo!$L120,#REF!,30,FALSE)</f>
        <v>#REF!</v>
      </c>
      <c r="R120" s="116">
        <v>2019</v>
      </c>
      <c r="S120" s="196">
        <v>43799</v>
      </c>
      <c r="T120" s="116" t="s">
        <v>78</v>
      </c>
      <c r="U120" s="440" t="e">
        <f>INDEX(#REF!,MATCH(Revisión_Avance_Periodo!$L120,#REF!,0),MATCH(Revisión_Avance_Periodo!$T120,#REF!,0))</f>
        <v>#REF!</v>
      </c>
      <c r="V120" s="440" t="e">
        <f>INDEX(#REF!,MATCH(Revisión_Avance_Periodo!$L120,#REF!,0),MATCH(Revisión_Avance_Periodo!$T120,#REF!,0))</f>
        <v>#REF!</v>
      </c>
      <c r="W120" s="130" t="e">
        <f>V120/U120</f>
        <v>#REF!</v>
      </c>
      <c r="X120" s="116" t="e">
        <f>VLOOKUP(W120,Tabla_Estado_Meta_OAP_2019[#All],3,TRUE)</f>
        <v>#REF!</v>
      </c>
      <c r="Y120" s="164" t="e">
        <f>SUBTOTAL(9,$U$110:$U120)</f>
        <v>#REF!</v>
      </c>
      <c r="Z120" s="158" t="e">
        <f>SUBTOTAL(9,$V$110:$V120)</f>
        <v>#REF!</v>
      </c>
      <c r="AA120" s="159">
        <f>IFERROR(+Revisión_Avance_Periodo!$Z120/Revisión_Avance_Periodo!$Y120,0)</f>
        <v>0</v>
      </c>
      <c r="AB120" s="126"/>
      <c r="AC120" s="127"/>
      <c r="AD120" s="125"/>
      <c r="AE120" s="125"/>
      <c r="AF120" s="128"/>
      <c r="AG120" s="129"/>
      <c r="AH120" s="164" t="e">
        <f>SUBTOTAL(9,$U$110:$U120)</f>
        <v>#REF!</v>
      </c>
      <c r="AI120" s="158" t="e">
        <f>SUBTOTAL(9,$V$110:$V120)</f>
        <v>#REF!</v>
      </c>
      <c r="AJ120" s="159">
        <f>IFERROR(+Revisión_Avance_Periodo!$Z120/Revisión_Avance_Periodo!$Y120,0)</f>
        <v>0</v>
      </c>
      <c r="AK120" s="126"/>
      <c r="AL120" s="127"/>
      <c r="AM120" s="125"/>
      <c r="AN120" s="125"/>
      <c r="AO120" s="128"/>
      <c r="AP120" s="129"/>
    </row>
    <row r="121" spans="1:42" ht="15.75" thickBot="1" x14ac:dyDescent="0.3">
      <c r="A121" s="97">
        <v>10</v>
      </c>
      <c r="B121" s="435" t="e">
        <f>CONCATENATE(Revisión_Avance_Periodo!$D121,";",Revisión_Avance_Periodo!$F121,";",Revisión_Avance_Periodo!$L121)</f>
        <v>#REF!</v>
      </c>
      <c r="C121" s="435" t="e">
        <f t="shared" si="3"/>
        <v>#REF!</v>
      </c>
      <c r="D121" s="123" t="e">
        <f>VLOOKUP($A121,#REF!,3,FALSE)</f>
        <v>#REF!</v>
      </c>
      <c r="E121" s="436" t="e">
        <f>VLOOKUP($A121,#REF!,4,FALSE)</f>
        <v>#REF!</v>
      </c>
      <c r="F121" s="103" t="e">
        <f>VLOOKUP($A121,#REF!,5,FALSE)</f>
        <v>#REF!</v>
      </c>
      <c r="G121" s="98" t="e">
        <f>VLOOKUP($A121,#REF!,8,FALSE)</f>
        <v>#REF!</v>
      </c>
      <c r="H121" s="93" t="e">
        <f>VLOOKUP($A121,#REF!,7,FALSE)</f>
        <v>#REF!</v>
      </c>
      <c r="I121" s="438" t="e">
        <f>VLOOKUP($A121,#REF!,10,FALSE)</f>
        <v>#REF!</v>
      </c>
      <c r="J121" s="98" t="e">
        <f>VLOOKUP($A121,#REF!,11,FALSE)</f>
        <v>#REF!</v>
      </c>
      <c r="K121" s="114" t="e">
        <f>VLOOKUP($A121,#REF!,12,FALSE)</f>
        <v>#REF!</v>
      </c>
      <c r="L121" s="98" t="e">
        <f>VLOOKUP($A121,#REF!,13,FALSE)</f>
        <v>#REF!</v>
      </c>
      <c r="M121" s="438" t="e">
        <f>VLOOKUP($A121,#REF!,14,FALSE)</f>
        <v>#REF!</v>
      </c>
      <c r="N121" s="103" t="e">
        <f>VLOOKUP($A121,#REF!,15,FALSE)</f>
        <v>#REF!</v>
      </c>
      <c r="O121" s="103" t="e">
        <f>VLOOKUP($A121,#REF!,18,FALSE)</f>
        <v>#REF!</v>
      </c>
      <c r="P121" s="93" t="e">
        <f>VLOOKUP($A121,#REF!,41,FALSE)</f>
        <v>#REF!</v>
      </c>
      <c r="Q121" s="115" t="e">
        <f>VLOOKUP(Revisión_Avance_Periodo!$L121,#REF!,30,FALSE)</f>
        <v>#REF!</v>
      </c>
      <c r="R121" s="116">
        <v>2019</v>
      </c>
      <c r="S121" s="196">
        <v>43829</v>
      </c>
      <c r="T121" s="124" t="s">
        <v>79</v>
      </c>
      <c r="U121" s="440" t="e">
        <f>INDEX(#REF!,MATCH(Revisión_Avance_Periodo!$L121,#REF!,0),MATCH(Revisión_Avance_Periodo!$T121,#REF!,0))</f>
        <v>#REF!</v>
      </c>
      <c r="V121" s="440" t="e">
        <f>INDEX(#REF!,MATCH(Revisión_Avance_Periodo!$L121,#REF!,0),MATCH(Revisión_Avance_Periodo!$T121,#REF!,0))</f>
        <v>#REF!</v>
      </c>
      <c r="W121" s="130" t="e">
        <f>V121/U121</f>
        <v>#REF!</v>
      </c>
      <c r="X121" s="124" t="e">
        <f>VLOOKUP(W121,Tabla_Estado_Meta_OAP_2019[#All],3,TRUE)</f>
        <v>#REF!</v>
      </c>
      <c r="Y121" s="164" t="e">
        <f>SUBTOTAL(9,$U$110:$U121)</f>
        <v>#REF!</v>
      </c>
      <c r="Z121" s="158" t="e">
        <f>SUBTOTAL(9,$V$110:$V121)</f>
        <v>#REF!</v>
      </c>
      <c r="AA121" s="159">
        <f>IFERROR(+Revisión_Avance_Periodo!$Z121/Revisión_Avance_Periodo!$Y121,0)</f>
        <v>0</v>
      </c>
      <c r="AB121" s="126"/>
      <c r="AC121" s="127"/>
      <c r="AD121" s="125"/>
      <c r="AE121" s="125"/>
      <c r="AF121" s="128"/>
      <c r="AG121" s="129"/>
      <c r="AH121" s="164" t="e">
        <f>SUBTOTAL(9,$U$110:$U121)</f>
        <v>#REF!</v>
      </c>
      <c r="AI121" s="158" t="e">
        <f>SUBTOTAL(9,$V$110:$V121)</f>
        <v>#REF!</v>
      </c>
      <c r="AJ121" s="159">
        <f>IFERROR(+Revisión_Avance_Periodo!$Z121/Revisión_Avance_Periodo!$Y121,0)</f>
        <v>0</v>
      </c>
      <c r="AK121" s="126"/>
      <c r="AL121" s="127"/>
      <c r="AM121" s="125"/>
      <c r="AN121" s="125"/>
      <c r="AO121" s="128"/>
      <c r="AP121" s="129"/>
    </row>
    <row r="122" spans="1:42" x14ac:dyDescent="0.25">
      <c r="A122" s="92">
        <v>11</v>
      </c>
      <c r="B122" s="435" t="e">
        <f>CONCATENATE(Revisión_Avance_Periodo!$D122,";",Revisión_Avance_Periodo!$F122,";",Revisión_Avance_Periodo!$L122)</f>
        <v>#REF!</v>
      </c>
      <c r="C122" s="435" t="e">
        <f t="shared" si="3"/>
        <v>#REF!</v>
      </c>
      <c r="D122" s="114" t="e">
        <f>VLOOKUP($A122,#REF!,3,FALSE)</f>
        <v>#REF!</v>
      </c>
      <c r="E122" s="436" t="e">
        <f>VLOOKUP($A122,#REF!,4,FALSE)</f>
        <v>#REF!</v>
      </c>
      <c r="F122" s="102" t="e">
        <f>VLOOKUP($A122,#REF!,5,FALSE)</f>
        <v>#REF!</v>
      </c>
      <c r="G122" s="93" t="e">
        <f>VLOOKUP($A122,#REF!,8,FALSE)</f>
        <v>#REF!</v>
      </c>
      <c r="H122" s="93" t="e">
        <f>VLOOKUP($A122,#REF!,7,FALSE)</f>
        <v>#REF!</v>
      </c>
      <c r="I122" s="438" t="e">
        <f>VLOOKUP($A122,#REF!,10,FALSE)</f>
        <v>#REF!</v>
      </c>
      <c r="J122" s="93" t="e">
        <f>VLOOKUP($A122,#REF!,11,FALSE)</f>
        <v>#REF!</v>
      </c>
      <c r="K122" s="114" t="e">
        <f>VLOOKUP($A122,#REF!,12,FALSE)</f>
        <v>#REF!</v>
      </c>
      <c r="L122" s="93" t="e">
        <f>VLOOKUP($A122,#REF!,13,FALSE)</f>
        <v>#REF!</v>
      </c>
      <c r="M122" s="438" t="e">
        <f>VLOOKUP($A122,#REF!,14,FALSE)</f>
        <v>#REF!</v>
      </c>
      <c r="N122" s="102" t="e">
        <f>VLOOKUP($A122,#REF!,15,FALSE)</f>
        <v>#REF!</v>
      </c>
      <c r="O122" s="102" t="e">
        <f>VLOOKUP($A122,#REF!,18,FALSE)</f>
        <v>#REF!</v>
      </c>
      <c r="P122" s="93" t="e">
        <f>VLOOKUP($A122,#REF!,41,FALSE)</f>
        <v>#REF!</v>
      </c>
      <c r="Q122" s="115" t="e">
        <f>VLOOKUP(Revisión_Avance_Periodo!$L122,#REF!,30,FALSE)</f>
        <v>#REF!</v>
      </c>
      <c r="R122" s="116">
        <v>2019</v>
      </c>
      <c r="S122" s="196">
        <v>43495</v>
      </c>
      <c r="T122" s="116" t="s">
        <v>68</v>
      </c>
      <c r="U122" s="440" t="e">
        <f>INDEX(#REF!,MATCH(Revisión_Avance_Periodo!$L122,#REF!,0),MATCH(Revisión_Avance_Periodo!$T122,#REF!,0))</f>
        <v>#REF!</v>
      </c>
      <c r="V122" s="440" t="e">
        <f>INDEX(#REF!,MATCH(Revisión_Avance_Periodo!$L122,#REF!,0),MATCH(Revisión_Avance_Periodo!$T122,#REF!,0))</f>
        <v>#REF!</v>
      </c>
      <c r="W122" s="118">
        <f t="shared" ref="W122:W130" si="7">IFERROR((V122/U122),0)</f>
        <v>0</v>
      </c>
      <c r="X122" s="116" t="str">
        <f>VLOOKUP(W122,Tabla_Estado_Meta_OAP_2019[#All],3,TRUE)</f>
        <v>Por Ejecutar</v>
      </c>
      <c r="Y122" s="163" t="e">
        <f>SUBTOTAL(9,$U$122:$U122)</f>
        <v>#REF!</v>
      </c>
      <c r="Z122" s="161" t="e">
        <f>SUBTOTAL(9,$V$122:$V122)</f>
        <v>#REF!</v>
      </c>
      <c r="AA122" s="162">
        <f>IFERROR(+Revisión_Avance_Periodo!$Z122/Revisión_Avance_Periodo!$Y122,0)</f>
        <v>0</v>
      </c>
      <c r="AB122" s="133" t="e">
        <f>SUBTOTAL(9,U122:U133)</f>
        <v>#REF!</v>
      </c>
      <c r="AC122" s="134" t="e">
        <f>SUBTOTAL(9,V122:V133)</f>
        <v>#REF!</v>
      </c>
      <c r="AD122" s="119" t="e">
        <f>+AC122/AB122</f>
        <v>#REF!</v>
      </c>
      <c r="AE122" s="119" t="e">
        <f>100%-Revisión_Avance_Periodo!$AD122</f>
        <v>#REF!</v>
      </c>
      <c r="AF122" s="121" t="e">
        <f>VLOOKUP(AD122,Tabla_Estado_Meta_OAP_2019[],3,TRUE)</f>
        <v>#REF!</v>
      </c>
      <c r="AG122" s="122" t="e">
        <f>Revisión_Avance_Periodo!$AD122*Revisión_Avance_Periodo!$Q122</f>
        <v>#REF!</v>
      </c>
      <c r="AH122" s="163" t="e">
        <f>SUBTOTAL(9,$U$122:$U122)</f>
        <v>#REF!</v>
      </c>
      <c r="AI122" s="161" t="e">
        <f>SUBTOTAL(9,$V$122:$V122)</f>
        <v>#REF!</v>
      </c>
      <c r="AJ122" s="162">
        <f>IFERROR(+Revisión_Avance_Periodo!$Z122/Revisión_Avance_Periodo!$Y122,0)</f>
        <v>0</v>
      </c>
      <c r="AK122" s="133" t="e">
        <f>SUBTOTAL(9,AD122:AD133)</f>
        <v>#REF!</v>
      </c>
      <c r="AL122" s="134" t="e">
        <f>SUBTOTAL(9,AE122:AE133)</f>
        <v>#REF!</v>
      </c>
      <c r="AM122" s="119" t="e">
        <f>+AL122/AK122</f>
        <v>#REF!</v>
      </c>
      <c r="AN122" s="119" t="e">
        <f>100%-Revisión_Avance_Periodo!$AD122</f>
        <v>#REF!</v>
      </c>
      <c r="AO122" s="121" t="e">
        <f>VLOOKUP(AM122,Tabla_Estado_Meta_OAP_2019[],3,TRUE)</f>
        <v>#REF!</v>
      </c>
      <c r="AP122" s="122" t="e">
        <f>Revisión_Avance_Periodo!$AD122*Revisión_Avance_Periodo!$Q122</f>
        <v>#REF!</v>
      </c>
    </row>
    <row r="123" spans="1:42" x14ac:dyDescent="0.25">
      <c r="A123" s="97">
        <v>11</v>
      </c>
      <c r="B123" s="435" t="e">
        <f>CONCATENATE(Revisión_Avance_Periodo!$D123,";",Revisión_Avance_Periodo!$F123,";",Revisión_Avance_Periodo!$L123)</f>
        <v>#REF!</v>
      </c>
      <c r="C123" s="435" t="e">
        <f t="shared" si="3"/>
        <v>#REF!</v>
      </c>
      <c r="D123" s="123" t="e">
        <f>VLOOKUP($A123,#REF!,3,FALSE)</f>
        <v>#REF!</v>
      </c>
      <c r="E123" s="436" t="e">
        <f>VLOOKUP($A123,#REF!,4,FALSE)</f>
        <v>#REF!</v>
      </c>
      <c r="F123" s="103" t="e">
        <f>VLOOKUP($A123,#REF!,5,FALSE)</f>
        <v>#REF!</v>
      </c>
      <c r="G123" s="98" t="e">
        <f>VLOOKUP($A123,#REF!,8,FALSE)</f>
        <v>#REF!</v>
      </c>
      <c r="H123" s="93" t="e">
        <f>VLOOKUP($A123,#REF!,7,FALSE)</f>
        <v>#REF!</v>
      </c>
      <c r="I123" s="438" t="e">
        <f>VLOOKUP($A123,#REF!,10,FALSE)</f>
        <v>#REF!</v>
      </c>
      <c r="J123" s="98" t="e">
        <f>VLOOKUP($A123,#REF!,11,FALSE)</f>
        <v>#REF!</v>
      </c>
      <c r="K123" s="114" t="e">
        <f>VLOOKUP($A123,#REF!,12,FALSE)</f>
        <v>#REF!</v>
      </c>
      <c r="L123" s="98" t="e">
        <f>VLOOKUP($A123,#REF!,13,FALSE)</f>
        <v>#REF!</v>
      </c>
      <c r="M123" s="438" t="e">
        <f>VLOOKUP($A123,#REF!,14,FALSE)</f>
        <v>#REF!</v>
      </c>
      <c r="N123" s="103" t="e">
        <f>VLOOKUP($A123,#REF!,15,FALSE)</f>
        <v>#REF!</v>
      </c>
      <c r="O123" s="103" t="e">
        <f>VLOOKUP($A123,#REF!,18,FALSE)</f>
        <v>#REF!</v>
      </c>
      <c r="P123" s="93" t="e">
        <f>VLOOKUP($A123,#REF!,41,FALSE)</f>
        <v>#REF!</v>
      </c>
      <c r="Q123" s="115" t="e">
        <f>VLOOKUP(Revisión_Avance_Periodo!$L123,#REF!,30,FALSE)</f>
        <v>#REF!</v>
      </c>
      <c r="R123" s="116">
        <v>2019</v>
      </c>
      <c r="S123" s="196">
        <v>43524</v>
      </c>
      <c r="T123" s="124" t="s">
        <v>69</v>
      </c>
      <c r="U123" s="440" t="e">
        <f>INDEX(#REF!,MATCH(Revisión_Avance_Periodo!$L123,#REF!,0),MATCH(Revisión_Avance_Periodo!$T123,#REF!,0))</f>
        <v>#REF!</v>
      </c>
      <c r="V123" s="440" t="e">
        <f>INDEX(#REF!,MATCH(Revisión_Avance_Periodo!$L123,#REF!,0),MATCH(Revisión_Avance_Periodo!$T123,#REF!,0))</f>
        <v>#REF!</v>
      </c>
      <c r="W123" s="118">
        <f t="shared" si="7"/>
        <v>0</v>
      </c>
      <c r="X123" s="124" t="str">
        <f>VLOOKUP(W123,Tabla_Estado_Meta_OAP_2019[#All],3,TRUE)</f>
        <v>Por Ejecutar</v>
      </c>
      <c r="Y123" s="164" t="e">
        <f>SUBTOTAL(9,$U$122:$U123)</f>
        <v>#REF!</v>
      </c>
      <c r="Z123" s="158" t="e">
        <f>SUBTOTAL(9,$V$122:$V123)</f>
        <v>#REF!</v>
      </c>
      <c r="AA123" s="159">
        <f>IFERROR(+Revisión_Avance_Periodo!$Z123/Revisión_Avance_Periodo!$Y123,0)</f>
        <v>0</v>
      </c>
      <c r="AB123" s="126"/>
      <c r="AC123" s="127"/>
      <c r="AD123" s="125"/>
      <c r="AE123" s="125"/>
      <c r="AF123" s="128"/>
      <c r="AG123" s="129"/>
      <c r="AH123" s="164" t="e">
        <f>SUBTOTAL(9,$U$122:$U123)</f>
        <v>#REF!</v>
      </c>
      <c r="AI123" s="158" t="e">
        <f>SUBTOTAL(9,$V$122:$V123)</f>
        <v>#REF!</v>
      </c>
      <c r="AJ123" s="159">
        <f>IFERROR(+Revisión_Avance_Periodo!$Z123/Revisión_Avance_Periodo!$Y123,0)</f>
        <v>0</v>
      </c>
      <c r="AK123" s="126"/>
      <c r="AL123" s="127"/>
      <c r="AM123" s="125"/>
      <c r="AN123" s="125"/>
      <c r="AO123" s="128"/>
      <c r="AP123" s="129"/>
    </row>
    <row r="124" spans="1:42" x14ac:dyDescent="0.25">
      <c r="A124" s="92">
        <v>11</v>
      </c>
      <c r="B124" s="435" t="e">
        <f>CONCATENATE(Revisión_Avance_Periodo!$D124,";",Revisión_Avance_Periodo!$F124,";",Revisión_Avance_Periodo!$L124)</f>
        <v>#REF!</v>
      </c>
      <c r="C124" s="435" t="e">
        <f t="shared" si="3"/>
        <v>#REF!</v>
      </c>
      <c r="D124" s="114" t="e">
        <f>VLOOKUP($A124,#REF!,3,FALSE)</f>
        <v>#REF!</v>
      </c>
      <c r="E124" s="436" t="e">
        <f>VLOOKUP($A124,#REF!,4,FALSE)</f>
        <v>#REF!</v>
      </c>
      <c r="F124" s="102" t="e">
        <f>VLOOKUP($A124,#REF!,5,FALSE)</f>
        <v>#REF!</v>
      </c>
      <c r="G124" s="93" t="e">
        <f>VLOOKUP($A124,#REF!,8,FALSE)</f>
        <v>#REF!</v>
      </c>
      <c r="H124" s="93" t="e">
        <f>VLOOKUP($A124,#REF!,7,FALSE)</f>
        <v>#REF!</v>
      </c>
      <c r="I124" s="438" t="e">
        <f>VLOOKUP($A124,#REF!,10,FALSE)</f>
        <v>#REF!</v>
      </c>
      <c r="J124" s="93" t="e">
        <f>VLOOKUP($A124,#REF!,11,FALSE)</f>
        <v>#REF!</v>
      </c>
      <c r="K124" s="114" t="e">
        <f>VLOOKUP($A124,#REF!,12,FALSE)</f>
        <v>#REF!</v>
      </c>
      <c r="L124" s="93" t="e">
        <f>VLOOKUP($A124,#REF!,13,FALSE)</f>
        <v>#REF!</v>
      </c>
      <c r="M124" s="438" t="e">
        <f>VLOOKUP($A124,#REF!,14,FALSE)</f>
        <v>#REF!</v>
      </c>
      <c r="N124" s="102" t="e">
        <f>VLOOKUP($A124,#REF!,15,FALSE)</f>
        <v>#REF!</v>
      </c>
      <c r="O124" s="102" t="e">
        <f>VLOOKUP($A124,#REF!,18,FALSE)</f>
        <v>#REF!</v>
      </c>
      <c r="P124" s="93" t="e">
        <f>VLOOKUP($A124,#REF!,41,FALSE)</f>
        <v>#REF!</v>
      </c>
      <c r="Q124" s="115" t="e">
        <f>VLOOKUP(Revisión_Avance_Periodo!$L124,#REF!,30,FALSE)</f>
        <v>#REF!</v>
      </c>
      <c r="R124" s="116">
        <v>2019</v>
      </c>
      <c r="S124" s="196">
        <v>43554</v>
      </c>
      <c r="T124" s="116" t="s">
        <v>70</v>
      </c>
      <c r="U124" s="440" t="e">
        <f>INDEX(#REF!,MATCH(Revisión_Avance_Periodo!$L124,#REF!,0),MATCH(Revisión_Avance_Periodo!$T124,#REF!,0))</f>
        <v>#REF!</v>
      </c>
      <c r="V124" s="440" t="e">
        <f>INDEX(#REF!,MATCH(Revisión_Avance_Periodo!$L124,#REF!,0),MATCH(Revisión_Avance_Periodo!$T124,#REF!,0))</f>
        <v>#REF!</v>
      </c>
      <c r="W124" s="118">
        <f t="shared" si="7"/>
        <v>0</v>
      </c>
      <c r="X124" s="116" t="str">
        <f>VLOOKUP(W124,Tabla_Estado_Meta_OAP_2019[#All],3,TRUE)</f>
        <v>Por Ejecutar</v>
      </c>
      <c r="Y124" s="164" t="e">
        <f>SUBTOTAL(9,$U$122:$U124)</f>
        <v>#REF!</v>
      </c>
      <c r="Z124" s="158" t="e">
        <f>SUBTOTAL(9,$V$122:$V124)</f>
        <v>#REF!</v>
      </c>
      <c r="AA124" s="159">
        <f>IFERROR(+Revisión_Avance_Periodo!$Z124/Revisión_Avance_Periodo!$Y124,0)</f>
        <v>0</v>
      </c>
      <c r="AB124" s="126"/>
      <c r="AC124" s="127"/>
      <c r="AD124" s="125"/>
      <c r="AE124" s="125"/>
      <c r="AF124" s="128"/>
      <c r="AG124" s="129"/>
      <c r="AH124" s="164" t="e">
        <f>SUBTOTAL(9,$U$122:$U124)</f>
        <v>#REF!</v>
      </c>
      <c r="AI124" s="158" t="e">
        <f>SUBTOTAL(9,$V$122:$V124)</f>
        <v>#REF!</v>
      </c>
      <c r="AJ124" s="159">
        <f>IFERROR(+Revisión_Avance_Periodo!$Z124/Revisión_Avance_Periodo!$Y124,0)</f>
        <v>0</v>
      </c>
      <c r="AK124" s="126"/>
      <c r="AL124" s="127"/>
      <c r="AM124" s="125"/>
      <c r="AN124" s="125"/>
      <c r="AO124" s="128"/>
      <c r="AP124" s="129"/>
    </row>
    <row r="125" spans="1:42" x14ac:dyDescent="0.25">
      <c r="A125" s="97">
        <v>11</v>
      </c>
      <c r="B125" s="435" t="e">
        <f>CONCATENATE(Revisión_Avance_Periodo!$D125,";",Revisión_Avance_Periodo!$F125,";",Revisión_Avance_Periodo!$L125)</f>
        <v>#REF!</v>
      </c>
      <c r="C125" s="435" t="e">
        <f t="shared" si="3"/>
        <v>#REF!</v>
      </c>
      <c r="D125" s="123" t="e">
        <f>VLOOKUP($A125,#REF!,3,FALSE)</f>
        <v>#REF!</v>
      </c>
      <c r="E125" s="436" t="e">
        <f>VLOOKUP($A125,#REF!,4,FALSE)</f>
        <v>#REF!</v>
      </c>
      <c r="F125" s="103" t="e">
        <f>VLOOKUP($A125,#REF!,5,FALSE)</f>
        <v>#REF!</v>
      </c>
      <c r="G125" s="98" t="e">
        <f>VLOOKUP($A125,#REF!,8,FALSE)</f>
        <v>#REF!</v>
      </c>
      <c r="H125" s="93" t="e">
        <f>VLOOKUP($A125,#REF!,7,FALSE)</f>
        <v>#REF!</v>
      </c>
      <c r="I125" s="438" t="e">
        <f>VLOOKUP($A125,#REF!,10,FALSE)</f>
        <v>#REF!</v>
      </c>
      <c r="J125" s="98" t="e">
        <f>VLOOKUP($A125,#REF!,11,FALSE)</f>
        <v>#REF!</v>
      </c>
      <c r="K125" s="114" t="e">
        <f>VLOOKUP($A125,#REF!,12,FALSE)</f>
        <v>#REF!</v>
      </c>
      <c r="L125" s="98" t="e">
        <f>VLOOKUP($A125,#REF!,13,FALSE)</f>
        <v>#REF!</v>
      </c>
      <c r="M125" s="438" t="e">
        <f>VLOOKUP($A125,#REF!,14,FALSE)</f>
        <v>#REF!</v>
      </c>
      <c r="N125" s="103" t="e">
        <f>VLOOKUP($A125,#REF!,15,FALSE)</f>
        <v>#REF!</v>
      </c>
      <c r="O125" s="103" t="e">
        <f>VLOOKUP($A125,#REF!,18,FALSE)</f>
        <v>#REF!</v>
      </c>
      <c r="P125" s="93" t="e">
        <f>VLOOKUP($A125,#REF!,41,FALSE)</f>
        <v>#REF!</v>
      </c>
      <c r="Q125" s="115" t="e">
        <f>VLOOKUP(Revisión_Avance_Periodo!$L125,#REF!,30,FALSE)</f>
        <v>#REF!</v>
      </c>
      <c r="R125" s="116">
        <v>2019</v>
      </c>
      <c r="S125" s="196">
        <v>43585</v>
      </c>
      <c r="T125" s="124" t="s">
        <v>71</v>
      </c>
      <c r="U125" s="440" t="e">
        <f>INDEX(#REF!,MATCH(Revisión_Avance_Periodo!$L125,#REF!,0),MATCH(Revisión_Avance_Periodo!$T125,#REF!,0))</f>
        <v>#REF!</v>
      </c>
      <c r="V125" s="440" t="e">
        <f>INDEX(#REF!,MATCH(Revisión_Avance_Periodo!$L125,#REF!,0),MATCH(Revisión_Avance_Periodo!$T125,#REF!,0))</f>
        <v>#REF!</v>
      </c>
      <c r="W125" s="118">
        <f t="shared" si="7"/>
        <v>0</v>
      </c>
      <c r="X125" s="124" t="str">
        <f>VLOOKUP(W125,Tabla_Estado_Meta_OAP_2019[#All],3,TRUE)</f>
        <v>Por Ejecutar</v>
      </c>
      <c r="Y125" s="164" t="e">
        <f>SUBTOTAL(9,$U$122:$U125)</f>
        <v>#REF!</v>
      </c>
      <c r="Z125" s="158" t="e">
        <f>SUBTOTAL(9,$V$122:$V125)</f>
        <v>#REF!</v>
      </c>
      <c r="AA125" s="159">
        <f>IFERROR(+Revisión_Avance_Periodo!$Z125/Revisión_Avance_Periodo!$Y125,0)</f>
        <v>0</v>
      </c>
      <c r="AB125" s="126"/>
      <c r="AC125" s="127"/>
      <c r="AD125" s="125"/>
      <c r="AE125" s="125"/>
      <c r="AF125" s="128"/>
      <c r="AG125" s="129"/>
      <c r="AH125" s="164" t="e">
        <f>SUBTOTAL(9,$U$122:$U125)</f>
        <v>#REF!</v>
      </c>
      <c r="AI125" s="158" t="e">
        <f>SUBTOTAL(9,$V$122:$V125)</f>
        <v>#REF!</v>
      </c>
      <c r="AJ125" s="159">
        <f>IFERROR(+Revisión_Avance_Periodo!$Z125/Revisión_Avance_Periodo!$Y125,0)</f>
        <v>0</v>
      </c>
      <c r="AK125" s="126"/>
      <c r="AL125" s="127"/>
      <c r="AM125" s="125"/>
      <c r="AN125" s="125"/>
      <c r="AO125" s="128"/>
      <c r="AP125" s="129"/>
    </row>
    <row r="126" spans="1:42" x14ac:dyDescent="0.25">
      <c r="A126" s="92">
        <v>11</v>
      </c>
      <c r="B126" s="435" t="e">
        <f>CONCATENATE(Revisión_Avance_Periodo!$D126,";",Revisión_Avance_Periodo!$F126,";",Revisión_Avance_Periodo!$L126)</f>
        <v>#REF!</v>
      </c>
      <c r="C126" s="435" t="e">
        <f t="shared" si="3"/>
        <v>#REF!</v>
      </c>
      <c r="D126" s="114" t="e">
        <f>VLOOKUP($A126,#REF!,3,FALSE)</f>
        <v>#REF!</v>
      </c>
      <c r="E126" s="436" t="e">
        <f>VLOOKUP($A126,#REF!,4,FALSE)</f>
        <v>#REF!</v>
      </c>
      <c r="F126" s="102" t="e">
        <f>VLOOKUP($A126,#REF!,5,FALSE)</f>
        <v>#REF!</v>
      </c>
      <c r="G126" s="93" t="e">
        <f>VLOOKUP($A126,#REF!,8,FALSE)</f>
        <v>#REF!</v>
      </c>
      <c r="H126" s="93" t="e">
        <f>VLOOKUP($A126,#REF!,7,FALSE)</f>
        <v>#REF!</v>
      </c>
      <c r="I126" s="438" t="e">
        <f>VLOOKUP($A126,#REF!,10,FALSE)</f>
        <v>#REF!</v>
      </c>
      <c r="J126" s="93" t="e">
        <f>VLOOKUP($A126,#REF!,11,FALSE)</f>
        <v>#REF!</v>
      </c>
      <c r="K126" s="114" t="e">
        <f>VLOOKUP($A126,#REF!,12,FALSE)</f>
        <v>#REF!</v>
      </c>
      <c r="L126" s="93" t="e">
        <f>VLOOKUP($A126,#REF!,13,FALSE)</f>
        <v>#REF!</v>
      </c>
      <c r="M126" s="438" t="e">
        <f>VLOOKUP($A126,#REF!,14,FALSE)</f>
        <v>#REF!</v>
      </c>
      <c r="N126" s="102" t="e">
        <f>VLOOKUP($A126,#REF!,15,FALSE)</f>
        <v>#REF!</v>
      </c>
      <c r="O126" s="102" t="e">
        <f>VLOOKUP($A126,#REF!,18,FALSE)</f>
        <v>#REF!</v>
      </c>
      <c r="P126" s="93" t="e">
        <f>VLOOKUP($A126,#REF!,41,FALSE)</f>
        <v>#REF!</v>
      </c>
      <c r="Q126" s="115" t="e">
        <f>VLOOKUP(Revisión_Avance_Periodo!$L126,#REF!,30,FALSE)</f>
        <v>#REF!</v>
      </c>
      <c r="R126" s="116">
        <v>2019</v>
      </c>
      <c r="S126" s="196">
        <v>43615</v>
      </c>
      <c r="T126" s="116" t="s">
        <v>72</v>
      </c>
      <c r="U126" s="440" t="e">
        <f>INDEX(#REF!,MATCH(Revisión_Avance_Periodo!$L126,#REF!,0),MATCH(Revisión_Avance_Periodo!$T126,#REF!,0))</f>
        <v>#REF!</v>
      </c>
      <c r="V126" s="440" t="e">
        <f>INDEX(#REF!,MATCH(Revisión_Avance_Periodo!$L126,#REF!,0),MATCH(Revisión_Avance_Periodo!$T126,#REF!,0))</f>
        <v>#REF!</v>
      </c>
      <c r="W126" s="118">
        <f t="shared" si="7"/>
        <v>0</v>
      </c>
      <c r="X126" s="116" t="str">
        <f>VLOOKUP(W126,Tabla_Estado_Meta_OAP_2019[#All],3,TRUE)</f>
        <v>Por Ejecutar</v>
      </c>
      <c r="Y126" s="164" t="e">
        <f>SUBTOTAL(9,$U$122:$U126)</f>
        <v>#REF!</v>
      </c>
      <c r="Z126" s="158" t="e">
        <f>SUBTOTAL(9,$V$122:$V126)</f>
        <v>#REF!</v>
      </c>
      <c r="AA126" s="159">
        <f>IFERROR(+Revisión_Avance_Periodo!$Z126/Revisión_Avance_Periodo!$Y126,0)</f>
        <v>0</v>
      </c>
      <c r="AB126" s="126"/>
      <c r="AC126" s="127"/>
      <c r="AD126" s="125"/>
      <c r="AE126" s="125"/>
      <c r="AF126" s="128"/>
      <c r="AG126" s="129"/>
      <c r="AH126" s="164" t="e">
        <f>SUBTOTAL(9,$U$122:$U126)</f>
        <v>#REF!</v>
      </c>
      <c r="AI126" s="158" t="e">
        <f>SUBTOTAL(9,$V$122:$V126)</f>
        <v>#REF!</v>
      </c>
      <c r="AJ126" s="159">
        <f>IFERROR(+Revisión_Avance_Periodo!$Z126/Revisión_Avance_Periodo!$Y126,0)</f>
        <v>0</v>
      </c>
      <c r="AK126" s="126"/>
      <c r="AL126" s="127"/>
      <c r="AM126" s="125"/>
      <c r="AN126" s="125"/>
      <c r="AO126" s="128"/>
      <c r="AP126" s="129"/>
    </row>
    <row r="127" spans="1:42" x14ac:dyDescent="0.25">
      <c r="A127" s="97">
        <v>11</v>
      </c>
      <c r="B127" s="435" t="e">
        <f>CONCATENATE(Revisión_Avance_Periodo!$D127,";",Revisión_Avance_Periodo!$F127,";",Revisión_Avance_Periodo!$L127)</f>
        <v>#REF!</v>
      </c>
      <c r="C127" s="435" t="e">
        <f t="shared" si="3"/>
        <v>#REF!</v>
      </c>
      <c r="D127" s="123" t="e">
        <f>VLOOKUP($A127,#REF!,3,FALSE)</f>
        <v>#REF!</v>
      </c>
      <c r="E127" s="436" t="e">
        <f>VLOOKUP($A127,#REF!,4,FALSE)</f>
        <v>#REF!</v>
      </c>
      <c r="F127" s="103" t="e">
        <f>VLOOKUP($A127,#REF!,5,FALSE)</f>
        <v>#REF!</v>
      </c>
      <c r="G127" s="98" t="e">
        <f>VLOOKUP($A127,#REF!,8,FALSE)</f>
        <v>#REF!</v>
      </c>
      <c r="H127" s="93" t="e">
        <f>VLOOKUP($A127,#REF!,7,FALSE)</f>
        <v>#REF!</v>
      </c>
      <c r="I127" s="438" t="e">
        <f>VLOOKUP($A127,#REF!,10,FALSE)</f>
        <v>#REF!</v>
      </c>
      <c r="J127" s="98" t="e">
        <f>VLOOKUP($A127,#REF!,11,FALSE)</f>
        <v>#REF!</v>
      </c>
      <c r="K127" s="114" t="e">
        <f>VLOOKUP($A127,#REF!,12,FALSE)</f>
        <v>#REF!</v>
      </c>
      <c r="L127" s="98" t="e">
        <f>VLOOKUP($A127,#REF!,13,FALSE)</f>
        <v>#REF!</v>
      </c>
      <c r="M127" s="438" t="e">
        <f>VLOOKUP($A127,#REF!,14,FALSE)</f>
        <v>#REF!</v>
      </c>
      <c r="N127" s="103" t="e">
        <f>VLOOKUP($A127,#REF!,15,FALSE)</f>
        <v>#REF!</v>
      </c>
      <c r="O127" s="103" t="e">
        <f>VLOOKUP($A127,#REF!,18,FALSE)</f>
        <v>#REF!</v>
      </c>
      <c r="P127" s="93" t="e">
        <f>VLOOKUP($A127,#REF!,41,FALSE)</f>
        <v>#REF!</v>
      </c>
      <c r="Q127" s="115" t="e">
        <f>VLOOKUP(Revisión_Avance_Periodo!$L127,#REF!,30,FALSE)</f>
        <v>#REF!</v>
      </c>
      <c r="R127" s="116">
        <v>2019</v>
      </c>
      <c r="S127" s="196">
        <v>43646</v>
      </c>
      <c r="T127" s="124" t="s">
        <v>73</v>
      </c>
      <c r="U127" s="440" t="e">
        <f>INDEX(#REF!,MATCH(Revisión_Avance_Periodo!$L127,#REF!,0),MATCH(Revisión_Avance_Periodo!$T127,#REF!,0))</f>
        <v>#REF!</v>
      </c>
      <c r="V127" s="440" t="e">
        <f>INDEX(#REF!,MATCH(Revisión_Avance_Periodo!$L127,#REF!,0),MATCH(Revisión_Avance_Periodo!$T127,#REF!,0))</f>
        <v>#REF!</v>
      </c>
      <c r="W127" s="118">
        <f t="shared" si="7"/>
        <v>0</v>
      </c>
      <c r="X127" s="124" t="str">
        <f>VLOOKUP(W127,Tabla_Estado_Meta_OAP_2019[#All],3,TRUE)</f>
        <v>Por Ejecutar</v>
      </c>
      <c r="Y127" s="164" t="e">
        <f>SUBTOTAL(9,$U$122:$U127)</f>
        <v>#REF!</v>
      </c>
      <c r="Z127" s="158" t="e">
        <f>SUBTOTAL(9,$V$122:$V127)</f>
        <v>#REF!</v>
      </c>
      <c r="AA127" s="159">
        <f>IFERROR(+Revisión_Avance_Periodo!$Z127/Revisión_Avance_Periodo!$Y127,0)</f>
        <v>0</v>
      </c>
      <c r="AB127" s="126"/>
      <c r="AC127" s="127"/>
      <c r="AD127" s="125"/>
      <c r="AE127" s="125"/>
      <c r="AF127" s="128"/>
      <c r="AG127" s="129"/>
      <c r="AH127" s="164" t="e">
        <f>SUBTOTAL(9,$U$122:$U127)</f>
        <v>#REF!</v>
      </c>
      <c r="AI127" s="158" t="e">
        <f>SUBTOTAL(9,$V$122:$V127)</f>
        <v>#REF!</v>
      </c>
      <c r="AJ127" s="159">
        <f>IFERROR(+Revisión_Avance_Periodo!$Z127/Revisión_Avance_Periodo!$Y127,0)</f>
        <v>0</v>
      </c>
      <c r="AK127" s="126"/>
      <c r="AL127" s="127"/>
      <c r="AM127" s="125"/>
      <c r="AN127" s="125"/>
      <c r="AO127" s="128"/>
      <c r="AP127" s="129"/>
    </row>
    <row r="128" spans="1:42" x14ac:dyDescent="0.25">
      <c r="A128" s="92">
        <v>11</v>
      </c>
      <c r="B128" s="435" t="e">
        <f>CONCATENATE(Revisión_Avance_Periodo!$D128,";",Revisión_Avance_Periodo!$F128,";",Revisión_Avance_Periodo!$L128)</f>
        <v>#REF!</v>
      </c>
      <c r="C128" s="435" t="e">
        <f t="shared" si="3"/>
        <v>#REF!</v>
      </c>
      <c r="D128" s="114" t="e">
        <f>VLOOKUP($A128,#REF!,3,FALSE)</f>
        <v>#REF!</v>
      </c>
      <c r="E128" s="436" t="e">
        <f>VLOOKUP($A128,#REF!,4,FALSE)</f>
        <v>#REF!</v>
      </c>
      <c r="F128" s="102" t="e">
        <f>VLOOKUP($A128,#REF!,5,FALSE)</f>
        <v>#REF!</v>
      </c>
      <c r="G128" s="93" t="e">
        <f>VLOOKUP($A128,#REF!,8,FALSE)</f>
        <v>#REF!</v>
      </c>
      <c r="H128" s="93" t="e">
        <f>VLOOKUP($A128,#REF!,7,FALSE)</f>
        <v>#REF!</v>
      </c>
      <c r="I128" s="438" t="e">
        <f>VLOOKUP($A128,#REF!,10,FALSE)</f>
        <v>#REF!</v>
      </c>
      <c r="J128" s="93" t="e">
        <f>VLOOKUP($A128,#REF!,11,FALSE)</f>
        <v>#REF!</v>
      </c>
      <c r="K128" s="114" t="e">
        <f>VLOOKUP($A128,#REF!,12,FALSE)</f>
        <v>#REF!</v>
      </c>
      <c r="L128" s="93" t="e">
        <f>VLOOKUP($A128,#REF!,13,FALSE)</f>
        <v>#REF!</v>
      </c>
      <c r="M128" s="438" t="e">
        <f>VLOOKUP($A128,#REF!,14,FALSE)</f>
        <v>#REF!</v>
      </c>
      <c r="N128" s="102" t="e">
        <f>VLOOKUP($A128,#REF!,15,FALSE)</f>
        <v>#REF!</v>
      </c>
      <c r="O128" s="102" t="e">
        <f>VLOOKUP($A128,#REF!,18,FALSE)</f>
        <v>#REF!</v>
      </c>
      <c r="P128" s="93" t="e">
        <f>VLOOKUP($A128,#REF!,41,FALSE)</f>
        <v>#REF!</v>
      </c>
      <c r="Q128" s="115" t="e">
        <f>VLOOKUP(Revisión_Avance_Periodo!$L128,#REF!,30,FALSE)</f>
        <v>#REF!</v>
      </c>
      <c r="R128" s="116">
        <v>2019</v>
      </c>
      <c r="S128" s="196">
        <v>43676</v>
      </c>
      <c r="T128" s="116" t="s">
        <v>74</v>
      </c>
      <c r="U128" s="440" t="e">
        <f>INDEX(#REF!,MATCH(Revisión_Avance_Periodo!$L128,#REF!,0),MATCH(Revisión_Avance_Periodo!$T128,#REF!,0))</f>
        <v>#REF!</v>
      </c>
      <c r="V128" s="440" t="e">
        <f>INDEX(#REF!,MATCH(Revisión_Avance_Periodo!$L128,#REF!,0),MATCH(Revisión_Avance_Periodo!$T128,#REF!,0))</f>
        <v>#REF!</v>
      </c>
      <c r="W128" s="118">
        <f t="shared" si="7"/>
        <v>0</v>
      </c>
      <c r="X128" s="116" t="str">
        <f>VLOOKUP(W128,Tabla_Estado_Meta_OAP_2019[#All],3,TRUE)</f>
        <v>Por Ejecutar</v>
      </c>
      <c r="Y128" s="164" t="e">
        <f>SUBTOTAL(9,$U$122:$U128)</f>
        <v>#REF!</v>
      </c>
      <c r="Z128" s="158" t="e">
        <f>SUBTOTAL(9,$V$122:$V128)</f>
        <v>#REF!</v>
      </c>
      <c r="AA128" s="159">
        <f>IFERROR(+Revisión_Avance_Periodo!$Z128/Revisión_Avance_Periodo!$Y128,0)</f>
        <v>0</v>
      </c>
      <c r="AB128" s="126"/>
      <c r="AC128" s="127"/>
      <c r="AD128" s="125"/>
      <c r="AE128" s="125"/>
      <c r="AF128" s="128"/>
      <c r="AG128" s="129"/>
      <c r="AH128" s="164" t="e">
        <f>SUBTOTAL(9,$U$122:$U128)</f>
        <v>#REF!</v>
      </c>
      <c r="AI128" s="158" t="e">
        <f>SUBTOTAL(9,$V$122:$V128)</f>
        <v>#REF!</v>
      </c>
      <c r="AJ128" s="159">
        <f>IFERROR(+Revisión_Avance_Periodo!$Z128/Revisión_Avance_Periodo!$Y128,0)</f>
        <v>0</v>
      </c>
      <c r="AK128" s="126"/>
      <c r="AL128" s="127"/>
      <c r="AM128" s="125"/>
      <c r="AN128" s="125"/>
      <c r="AO128" s="128"/>
      <c r="AP128" s="129"/>
    </row>
    <row r="129" spans="1:42" x14ac:dyDescent="0.25">
      <c r="A129" s="97">
        <v>11</v>
      </c>
      <c r="B129" s="435" t="e">
        <f>CONCATENATE(Revisión_Avance_Periodo!$D129,";",Revisión_Avance_Periodo!$F129,";",Revisión_Avance_Periodo!$L129)</f>
        <v>#REF!</v>
      </c>
      <c r="C129" s="435" t="e">
        <f t="shared" si="3"/>
        <v>#REF!</v>
      </c>
      <c r="D129" s="123" t="e">
        <f>VLOOKUP($A129,#REF!,3,FALSE)</f>
        <v>#REF!</v>
      </c>
      <c r="E129" s="436" t="e">
        <f>VLOOKUP($A129,#REF!,4,FALSE)</f>
        <v>#REF!</v>
      </c>
      <c r="F129" s="103" t="e">
        <f>VLOOKUP($A129,#REF!,5,FALSE)</f>
        <v>#REF!</v>
      </c>
      <c r="G129" s="98" t="e">
        <f>VLOOKUP($A129,#REF!,8,FALSE)</f>
        <v>#REF!</v>
      </c>
      <c r="H129" s="93" t="e">
        <f>VLOOKUP($A129,#REF!,7,FALSE)</f>
        <v>#REF!</v>
      </c>
      <c r="I129" s="438" t="e">
        <f>VLOOKUP($A129,#REF!,10,FALSE)</f>
        <v>#REF!</v>
      </c>
      <c r="J129" s="98" t="e">
        <f>VLOOKUP($A129,#REF!,11,FALSE)</f>
        <v>#REF!</v>
      </c>
      <c r="K129" s="114" t="e">
        <f>VLOOKUP($A129,#REF!,12,FALSE)</f>
        <v>#REF!</v>
      </c>
      <c r="L129" s="98" t="e">
        <f>VLOOKUP($A129,#REF!,13,FALSE)</f>
        <v>#REF!</v>
      </c>
      <c r="M129" s="438" t="e">
        <f>VLOOKUP($A129,#REF!,14,FALSE)</f>
        <v>#REF!</v>
      </c>
      <c r="N129" s="103" t="e">
        <f>VLOOKUP($A129,#REF!,15,FALSE)</f>
        <v>#REF!</v>
      </c>
      <c r="O129" s="103" t="e">
        <f>VLOOKUP($A129,#REF!,18,FALSE)</f>
        <v>#REF!</v>
      </c>
      <c r="P129" s="93" t="e">
        <f>VLOOKUP($A129,#REF!,41,FALSE)</f>
        <v>#REF!</v>
      </c>
      <c r="Q129" s="115" t="e">
        <f>VLOOKUP(Revisión_Avance_Periodo!$L129,#REF!,30,FALSE)</f>
        <v>#REF!</v>
      </c>
      <c r="R129" s="116">
        <v>2019</v>
      </c>
      <c r="S129" s="196">
        <v>43707</v>
      </c>
      <c r="T129" s="124" t="s">
        <v>75</v>
      </c>
      <c r="U129" s="440" t="e">
        <f>INDEX(#REF!,MATCH(Revisión_Avance_Periodo!$L129,#REF!,0),MATCH(Revisión_Avance_Periodo!$T129,#REF!,0))</f>
        <v>#REF!</v>
      </c>
      <c r="V129" s="440" t="e">
        <f>INDEX(#REF!,MATCH(Revisión_Avance_Periodo!$L129,#REF!,0),MATCH(Revisión_Avance_Periodo!$T129,#REF!,0))</f>
        <v>#REF!</v>
      </c>
      <c r="W129" s="118">
        <f t="shared" si="7"/>
        <v>0</v>
      </c>
      <c r="X129" s="124" t="str">
        <f>VLOOKUP(W129,Tabla_Estado_Meta_OAP_2019[#All],3,TRUE)</f>
        <v>Por Ejecutar</v>
      </c>
      <c r="Y129" s="164" t="e">
        <f>SUBTOTAL(9,$U$122:$U129)</f>
        <v>#REF!</v>
      </c>
      <c r="Z129" s="158" t="e">
        <f>SUBTOTAL(9,$V$122:$V129)</f>
        <v>#REF!</v>
      </c>
      <c r="AA129" s="159">
        <f>IFERROR(+Revisión_Avance_Periodo!$Z129/Revisión_Avance_Periodo!$Y129,0)</f>
        <v>0</v>
      </c>
      <c r="AB129" s="126"/>
      <c r="AC129" s="127"/>
      <c r="AD129" s="125"/>
      <c r="AE129" s="125"/>
      <c r="AF129" s="128"/>
      <c r="AG129" s="129"/>
      <c r="AH129" s="164" t="e">
        <f>SUBTOTAL(9,$U$122:$U129)</f>
        <v>#REF!</v>
      </c>
      <c r="AI129" s="158" t="e">
        <f>SUBTOTAL(9,$V$122:$V129)</f>
        <v>#REF!</v>
      </c>
      <c r="AJ129" s="159">
        <f>IFERROR(+Revisión_Avance_Periodo!$Z129/Revisión_Avance_Periodo!$Y129,0)</f>
        <v>0</v>
      </c>
      <c r="AK129" s="126"/>
      <c r="AL129" s="127"/>
      <c r="AM129" s="125"/>
      <c r="AN129" s="125"/>
      <c r="AO129" s="128"/>
      <c r="AP129" s="129"/>
    </row>
    <row r="130" spans="1:42" x14ac:dyDescent="0.25">
      <c r="A130" s="92">
        <v>11</v>
      </c>
      <c r="B130" s="435" t="e">
        <f>CONCATENATE(Revisión_Avance_Periodo!$D130,";",Revisión_Avance_Periodo!$F130,";",Revisión_Avance_Periodo!$L130)</f>
        <v>#REF!</v>
      </c>
      <c r="C130" s="435" t="e">
        <f t="shared" ref="C130:C193" si="8">CONCATENATE($N130,";",$L130,";",$T130)</f>
        <v>#REF!</v>
      </c>
      <c r="D130" s="114" t="e">
        <f>VLOOKUP($A130,#REF!,3,FALSE)</f>
        <v>#REF!</v>
      </c>
      <c r="E130" s="436" t="e">
        <f>VLOOKUP($A130,#REF!,4,FALSE)</f>
        <v>#REF!</v>
      </c>
      <c r="F130" s="102" t="e">
        <f>VLOOKUP($A130,#REF!,5,FALSE)</f>
        <v>#REF!</v>
      </c>
      <c r="G130" s="93" t="e">
        <f>VLOOKUP($A130,#REF!,8,FALSE)</f>
        <v>#REF!</v>
      </c>
      <c r="H130" s="93" t="e">
        <f>VLOOKUP($A130,#REF!,7,FALSE)</f>
        <v>#REF!</v>
      </c>
      <c r="I130" s="438" t="e">
        <f>VLOOKUP($A130,#REF!,10,FALSE)</f>
        <v>#REF!</v>
      </c>
      <c r="J130" s="93" t="e">
        <f>VLOOKUP($A130,#REF!,11,FALSE)</f>
        <v>#REF!</v>
      </c>
      <c r="K130" s="114" t="e">
        <f>VLOOKUP($A130,#REF!,12,FALSE)</f>
        <v>#REF!</v>
      </c>
      <c r="L130" s="93" t="e">
        <f>VLOOKUP($A130,#REF!,13,FALSE)</f>
        <v>#REF!</v>
      </c>
      <c r="M130" s="438" t="e">
        <f>VLOOKUP($A130,#REF!,14,FALSE)</f>
        <v>#REF!</v>
      </c>
      <c r="N130" s="102" t="e">
        <f>VLOOKUP($A130,#REF!,15,FALSE)</f>
        <v>#REF!</v>
      </c>
      <c r="O130" s="102" t="e">
        <f>VLOOKUP($A130,#REF!,18,FALSE)</f>
        <v>#REF!</v>
      </c>
      <c r="P130" s="93" t="e">
        <f>VLOOKUP($A130,#REF!,41,FALSE)</f>
        <v>#REF!</v>
      </c>
      <c r="Q130" s="115" t="e">
        <f>VLOOKUP(Revisión_Avance_Periodo!$L130,#REF!,30,FALSE)</f>
        <v>#REF!</v>
      </c>
      <c r="R130" s="116">
        <v>2019</v>
      </c>
      <c r="S130" s="196">
        <v>43738</v>
      </c>
      <c r="T130" s="116" t="s">
        <v>76</v>
      </c>
      <c r="U130" s="440" t="e">
        <f>INDEX(#REF!,MATCH(Revisión_Avance_Periodo!$L130,#REF!,0),MATCH(Revisión_Avance_Periodo!$T130,#REF!,0))</f>
        <v>#REF!</v>
      </c>
      <c r="V130" s="440" t="e">
        <f>INDEX(#REF!,MATCH(Revisión_Avance_Periodo!$L130,#REF!,0),MATCH(Revisión_Avance_Periodo!$T130,#REF!,0))</f>
        <v>#REF!</v>
      </c>
      <c r="W130" s="118">
        <f t="shared" si="7"/>
        <v>0</v>
      </c>
      <c r="X130" s="116" t="str">
        <f>VLOOKUP(W130,Tabla_Estado_Meta_OAP_2019[#All],3,TRUE)</f>
        <v>Por Ejecutar</v>
      </c>
      <c r="Y130" s="164" t="e">
        <f>SUBTOTAL(9,$U$122:$U130)</f>
        <v>#REF!</v>
      </c>
      <c r="Z130" s="158" t="e">
        <f>SUBTOTAL(9,$V$122:$V130)</f>
        <v>#REF!</v>
      </c>
      <c r="AA130" s="159">
        <f>IFERROR(+Revisión_Avance_Periodo!$Z130/Revisión_Avance_Periodo!$Y130,0)</f>
        <v>0</v>
      </c>
      <c r="AB130" s="126"/>
      <c r="AC130" s="127"/>
      <c r="AD130" s="125"/>
      <c r="AE130" s="125"/>
      <c r="AF130" s="128"/>
      <c r="AG130" s="129"/>
      <c r="AH130" s="164" t="e">
        <f>SUBTOTAL(9,$U$122:$U130)</f>
        <v>#REF!</v>
      </c>
      <c r="AI130" s="158" t="e">
        <f>SUBTOTAL(9,$V$122:$V130)</f>
        <v>#REF!</v>
      </c>
      <c r="AJ130" s="159">
        <f>IFERROR(+Revisión_Avance_Periodo!$Z130/Revisión_Avance_Periodo!$Y130,0)</f>
        <v>0</v>
      </c>
      <c r="AK130" s="126"/>
      <c r="AL130" s="127"/>
      <c r="AM130" s="125"/>
      <c r="AN130" s="125"/>
      <c r="AO130" s="128"/>
      <c r="AP130" s="129"/>
    </row>
    <row r="131" spans="1:42" x14ac:dyDescent="0.25">
      <c r="A131" s="97">
        <v>11</v>
      </c>
      <c r="B131" s="435" t="e">
        <f>CONCATENATE(Revisión_Avance_Periodo!$D131,";",Revisión_Avance_Periodo!$F131,";",Revisión_Avance_Periodo!$L131)</f>
        <v>#REF!</v>
      </c>
      <c r="C131" s="435" t="e">
        <f t="shared" si="8"/>
        <v>#REF!</v>
      </c>
      <c r="D131" s="123" t="e">
        <f>VLOOKUP($A131,#REF!,3,FALSE)</f>
        <v>#REF!</v>
      </c>
      <c r="E131" s="436" t="e">
        <f>VLOOKUP($A131,#REF!,4,FALSE)</f>
        <v>#REF!</v>
      </c>
      <c r="F131" s="103" t="e">
        <f>VLOOKUP($A131,#REF!,5,FALSE)</f>
        <v>#REF!</v>
      </c>
      <c r="G131" s="98" t="e">
        <f>VLOOKUP($A131,#REF!,8,FALSE)</f>
        <v>#REF!</v>
      </c>
      <c r="H131" s="93" t="e">
        <f>VLOOKUP($A131,#REF!,7,FALSE)</f>
        <v>#REF!</v>
      </c>
      <c r="I131" s="438" t="e">
        <f>VLOOKUP($A131,#REF!,10,FALSE)</f>
        <v>#REF!</v>
      </c>
      <c r="J131" s="98" t="e">
        <f>VLOOKUP($A131,#REF!,11,FALSE)</f>
        <v>#REF!</v>
      </c>
      <c r="K131" s="114" t="e">
        <f>VLOOKUP($A131,#REF!,12,FALSE)</f>
        <v>#REF!</v>
      </c>
      <c r="L131" s="98" t="e">
        <f>VLOOKUP($A131,#REF!,13,FALSE)</f>
        <v>#REF!</v>
      </c>
      <c r="M131" s="438" t="e">
        <f>VLOOKUP($A131,#REF!,14,FALSE)</f>
        <v>#REF!</v>
      </c>
      <c r="N131" s="103" t="e">
        <f>VLOOKUP($A131,#REF!,15,FALSE)</f>
        <v>#REF!</v>
      </c>
      <c r="O131" s="103" t="e">
        <f>VLOOKUP($A131,#REF!,18,FALSE)</f>
        <v>#REF!</v>
      </c>
      <c r="P131" s="93" t="e">
        <f>VLOOKUP($A131,#REF!,41,FALSE)</f>
        <v>#REF!</v>
      </c>
      <c r="Q131" s="115" t="e">
        <f>VLOOKUP(Revisión_Avance_Periodo!$L131,#REF!,30,FALSE)</f>
        <v>#REF!</v>
      </c>
      <c r="R131" s="116">
        <v>2019</v>
      </c>
      <c r="S131" s="196">
        <v>43768</v>
      </c>
      <c r="T131" s="124" t="s">
        <v>77</v>
      </c>
      <c r="U131" s="440" t="e">
        <f>INDEX(#REF!,MATCH(Revisión_Avance_Periodo!$L131,#REF!,0),MATCH(Revisión_Avance_Periodo!$T131,#REF!,0))</f>
        <v>#REF!</v>
      </c>
      <c r="V131" s="440" t="e">
        <f>INDEX(#REF!,MATCH(Revisión_Avance_Periodo!$L131,#REF!,0),MATCH(Revisión_Avance_Periodo!$T131,#REF!,0))</f>
        <v>#REF!</v>
      </c>
      <c r="W131" s="130" t="e">
        <f>V131/U131</f>
        <v>#REF!</v>
      </c>
      <c r="X131" s="124" t="e">
        <f>VLOOKUP(W131,Tabla_Estado_Meta_OAP_2019[#All],3,TRUE)</f>
        <v>#REF!</v>
      </c>
      <c r="Y131" s="164" t="e">
        <f>SUBTOTAL(9,$U$122:$U131)</f>
        <v>#REF!</v>
      </c>
      <c r="Z131" s="158" t="e">
        <f>SUBTOTAL(9,$V$122:$V131)</f>
        <v>#REF!</v>
      </c>
      <c r="AA131" s="159">
        <f>IFERROR(+Revisión_Avance_Periodo!$Z131/Revisión_Avance_Periodo!$Y131,0)</f>
        <v>0</v>
      </c>
      <c r="AB131" s="126"/>
      <c r="AC131" s="127"/>
      <c r="AD131" s="125"/>
      <c r="AE131" s="125"/>
      <c r="AF131" s="128"/>
      <c r="AG131" s="129"/>
      <c r="AH131" s="164" t="e">
        <f>SUBTOTAL(9,$U$122:$U131)</f>
        <v>#REF!</v>
      </c>
      <c r="AI131" s="158" t="e">
        <f>SUBTOTAL(9,$V$122:$V131)</f>
        <v>#REF!</v>
      </c>
      <c r="AJ131" s="159">
        <f>IFERROR(+Revisión_Avance_Periodo!$Z131/Revisión_Avance_Periodo!$Y131,0)</f>
        <v>0</v>
      </c>
      <c r="AK131" s="126"/>
      <c r="AL131" s="127"/>
      <c r="AM131" s="125"/>
      <c r="AN131" s="125"/>
      <c r="AO131" s="128"/>
      <c r="AP131" s="129"/>
    </row>
    <row r="132" spans="1:42" x14ac:dyDescent="0.25">
      <c r="A132" s="92">
        <v>11</v>
      </c>
      <c r="B132" s="435" t="e">
        <f>CONCATENATE(Revisión_Avance_Periodo!$D132,";",Revisión_Avance_Periodo!$F132,";",Revisión_Avance_Periodo!$L132)</f>
        <v>#REF!</v>
      </c>
      <c r="C132" s="435" t="e">
        <f t="shared" si="8"/>
        <v>#REF!</v>
      </c>
      <c r="D132" s="114" t="e">
        <f>VLOOKUP($A132,#REF!,3,FALSE)</f>
        <v>#REF!</v>
      </c>
      <c r="E132" s="436" t="e">
        <f>VLOOKUP($A132,#REF!,4,FALSE)</f>
        <v>#REF!</v>
      </c>
      <c r="F132" s="102" t="e">
        <f>VLOOKUP($A132,#REF!,5,FALSE)</f>
        <v>#REF!</v>
      </c>
      <c r="G132" s="93" t="e">
        <f>VLOOKUP($A132,#REF!,8,FALSE)</f>
        <v>#REF!</v>
      </c>
      <c r="H132" s="93" t="e">
        <f>VLOOKUP($A132,#REF!,7,FALSE)</f>
        <v>#REF!</v>
      </c>
      <c r="I132" s="438" t="e">
        <f>VLOOKUP($A132,#REF!,10,FALSE)</f>
        <v>#REF!</v>
      </c>
      <c r="J132" s="93" t="e">
        <f>VLOOKUP($A132,#REF!,11,FALSE)</f>
        <v>#REF!</v>
      </c>
      <c r="K132" s="114" t="e">
        <f>VLOOKUP($A132,#REF!,12,FALSE)</f>
        <v>#REF!</v>
      </c>
      <c r="L132" s="93" t="e">
        <f>VLOOKUP($A132,#REF!,13,FALSE)</f>
        <v>#REF!</v>
      </c>
      <c r="M132" s="438" t="e">
        <f>VLOOKUP($A132,#REF!,14,FALSE)</f>
        <v>#REF!</v>
      </c>
      <c r="N132" s="102" t="e">
        <f>VLOOKUP($A132,#REF!,15,FALSE)</f>
        <v>#REF!</v>
      </c>
      <c r="O132" s="102" t="e">
        <f>VLOOKUP($A132,#REF!,18,FALSE)</f>
        <v>#REF!</v>
      </c>
      <c r="P132" s="93" t="e">
        <f>VLOOKUP($A132,#REF!,41,FALSE)</f>
        <v>#REF!</v>
      </c>
      <c r="Q132" s="115" t="e">
        <f>VLOOKUP(Revisión_Avance_Periodo!$L132,#REF!,30,FALSE)</f>
        <v>#REF!</v>
      </c>
      <c r="R132" s="116">
        <v>2019</v>
      </c>
      <c r="S132" s="196">
        <v>43799</v>
      </c>
      <c r="T132" s="116" t="s">
        <v>78</v>
      </c>
      <c r="U132" s="440" t="e">
        <f>INDEX(#REF!,MATCH(Revisión_Avance_Periodo!$L132,#REF!,0),MATCH(Revisión_Avance_Periodo!$T132,#REF!,0))</f>
        <v>#REF!</v>
      </c>
      <c r="V132" s="440" t="e">
        <f>INDEX(#REF!,MATCH(Revisión_Avance_Periodo!$L132,#REF!,0),MATCH(Revisión_Avance_Periodo!$T132,#REF!,0))</f>
        <v>#REF!</v>
      </c>
      <c r="W132" s="130" t="e">
        <f>V132/U132</f>
        <v>#REF!</v>
      </c>
      <c r="X132" s="116" t="e">
        <f>VLOOKUP(W132,Tabla_Estado_Meta_OAP_2019[#All],3,TRUE)</f>
        <v>#REF!</v>
      </c>
      <c r="Y132" s="164" t="e">
        <f>SUBTOTAL(9,$U$122:$U132)</f>
        <v>#REF!</v>
      </c>
      <c r="Z132" s="158" t="e">
        <f>SUBTOTAL(9,$V$122:$V132)</f>
        <v>#REF!</v>
      </c>
      <c r="AA132" s="159">
        <f>IFERROR(+Revisión_Avance_Periodo!$Z132/Revisión_Avance_Periodo!$Y132,0)</f>
        <v>0</v>
      </c>
      <c r="AB132" s="126"/>
      <c r="AC132" s="127"/>
      <c r="AD132" s="125"/>
      <c r="AE132" s="125"/>
      <c r="AF132" s="128"/>
      <c r="AG132" s="129"/>
      <c r="AH132" s="164" t="e">
        <f>SUBTOTAL(9,$U$122:$U132)</f>
        <v>#REF!</v>
      </c>
      <c r="AI132" s="158" t="e">
        <f>SUBTOTAL(9,$V$122:$V132)</f>
        <v>#REF!</v>
      </c>
      <c r="AJ132" s="159">
        <f>IFERROR(+Revisión_Avance_Periodo!$Z132/Revisión_Avance_Periodo!$Y132,0)</f>
        <v>0</v>
      </c>
      <c r="AK132" s="126"/>
      <c r="AL132" s="127"/>
      <c r="AM132" s="125"/>
      <c r="AN132" s="125"/>
      <c r="AO132" s="128"/>
      <c r="AP132" s="129"/>
    </row>
    <row r="133" spans="1:42" ht="15.75" thickBot="1" x14ac:dyDescent="0.3">
      <c r="A133" s="97">
        <v>11</v>
      </c>
      <c r="B133" s="435" t="e">
        <f>CONCATENATE(Revisión_Avance_Periodo!$D133,";",Revisión_Avance_Periodo!$F133,";",Revisión_Avance_Periodo!$L133)</f>
        <v>#REF!</v>
      </c>
      <c r="C133" s="435" t="e">
        <f t="shared" si="8"/>
        <v>#REF!</v>
      </c>
      <c r="D133" s="123" t="e">
        <f>VLOOKUP($A133,#REF!,3,FALSE)</f>
        <v>#REF!</v>
      </c>
      <c r="E133" s="436" t="e">
        <f>VLOOKUP($A133,#REF!,4,FALSE)</f>
        <v>#REF!</v>
      </c>
      <c r="F133" s="103" t="e">
        <f>VLOOKUP($A133,#REF!,5,FALSE)</f>
        <v>#REF!</v>
      </c>
      <c r="G133" s="98" t="e">
        <f>VLOOKUP($A133,#REF!,8,FALSE)</f>
        <v>#REF!</v>
      </c>
      <c r="H133" s="93" t="e">
        <f>VLOOKUP($A133,#REF!,7,FALSE)</f>
        <v>#REF!</v>
      </c>
      <c r="I133" s="438" t="e">
        <f>VLOOKUP($A133,#REF!,10,FALSE)</f>
        <v>#REF!</v>
      </c>
      <c r="J133" s="98" t="e">
        <f>VLOOKUP($A133,#REF!,11,FALSE)</f>
        <v>#REF!</v>
      </c>
      <c r="K133" s="114" t="e">
        <f>VLOOKUP($A133,#REF!,12,FALSE)</f>
        <v>#REF!</v>
      </c>
      <c r="L133" s="98" t="e">
        <f>VLOOKUP($A133,#REF!,13,FALSE)</f>
        <v>#REF!</v>
      </c>
      <c r="M133" s="438" t="e">
        <f>VLOOKUP($A133,#REF!,14,FALSE)</f>
        <v>#REF!</v>
      </c>
      <c r="N133" s="103" t="e">
        <f>VLOOKUP($A133,#REF!,15,FALSE)</f>
        <v>#REF!</v>
      </c>
      <c r="O133" s="103" t="e">
        <f>VLOOKUP($A133,#REF!,18,FALSE)</f>
        <v>#REF!</v>
      </c>
      <c r="P133" s="93" t="e">
        <f>VLOOKUP($A133,#REF!,41,FALSE)</f>
        <v>#REF!</v>
      </c>
      <c r="Q133" s="115" t="e">
        <f>VLOOKUP(Revisión_Avance_Periodo!$L133,#REF!,30,FALSE)</f>
        <v>#REF!</v>
      </c>
      <c r="R133" s="116">
        <v>2019</v>
      </c>
      <c r="S133" s="196">
        <v>43829</v>
      </c>
      <c r="T133" s="124" t="s">
        <v>79</v>
      </c>
      <c r="U133" s="440" t="e">
        <f>INDEX(#REF!,MATCH(Revisión_Avance_Periodo!$L133,#REF!,0),MATCH(Revisión_Avance_Periodo!$T133,#REF!,0))</f>
        <v>#REF!</v>
      </c>
      <c r="V133" s="440" t="e">
        <f>INDEX(#REF!,MATCH(Revisión_Avance_Periodo!$L133,#REF!,0),MATCH(Revisión_Avance_Periodo!$T133,#REF!,0))</f>
        <v>#REF!</v>
      </c>
      <c r="W133" s="130" t="e">
        <f>V133/U133</f>
        <v>#REF!</v>
      </c>
      <c r="X133" s="124" t="e">
        <f>VLOOKUP(W133,Tabla_Estado_Meta_OAP_2019[#All],3,TRUE)</f>
        <v>#REF!</v>
      </c>
      <c r="Y133" s="164" t="e">
        <f>SUBTOTAL(9,$U$122:$U133)</f>
        <v>#REF!</v>
      </c>
      <c r="Z133" s="158" t="e">
        <f>SUBTOTAL(9,$V$122:$V133)</f>
        <v>#REF!</v>
      </c>
      <c r="AA133" s="159">
        <f>IFERROR(+Revisión_Avance_Periodo!$Z133/Revisión_Avance_Periodo!$Y133,0)</f>
        <v>0</v>
      </c>
      <c r="AB133" s="126"/>
      <c r="AC133" s="127"/>
      <c r="AD133" s="125"/>
      <c r="AE133" s="125"/>
      <c r="AF133" s="128"/>
      <c r="AG133" s="129"/>
      <c r="AH133" s="164" t="e">
        <f>SUBTOTAL(9,$U$122:$U133)</f>
        <v>#REF!</v>
      </c>
      <c r="AI133" s="158" t="e">
        <f>SUBTOTAL(9,$V$122:$V133)</f>
        <v>#REF!</v>
      </c>
      <c r="AJ133" s="159">
        <f>IFERROR(+Revisión_Avance_Periodo!$Z133/Revisión_Avance_Periodo!$Y133,0)</f>
        <v>0</v>
      </c>
      <c r="AK133" s="126"/>
      <c r="AL133" s="127"/>
      <c r="AM133" s="125"/>
      <c r="AN133" s="125"/>
      <c r="AO133" s="128"/>
      <c r="AP133" s="129"/>
    </row>
    <row r="134" spans="1:42" x14ac:dyDescent="0.25">
      <c r="A134" s="92">
        <v>12</v>
      </c>
      <c r="B134" s="435" t="e">
        <f>CONCATENATE(Revisión_Avance_Periodo!$D134,";",Revisión_Avance_Periodo!$F134,";",Revisión_Avance_Periodo!$L134)</f>
        <v>#REF!</v>
      </c>
      <c r="C134" s="435" t="e">
        <f t="shared" si="8"/>
        <v>#REF!</v>
      </c>
      <c r="D134" s="114" t="e">
        <f>VLOOKUP($A134,#REF!,3,FALSE)</f>
        <v>#REF!</v>
      </c>
      <c r="E134" s="436" t="e">
        <f>VLOOKUP($A134,#REF!,4,FALSE)</f>
        <v>#REF!</v>
      </c>
      <c r="F134" s="102" t="e">
        <f>VLOOKUP($A134,#REF!,5,FALSE)</f>
        <v>#REF!</v>
      </c>
      <c r="G134" s="93" t="e">
        <f>VLOOKUP($A134,#REF!,8,FALSE)</f>
        <v>#REF!</v>
      </c>
      <c r="H134" s="93" t="e">
        <f>VLOOKUP($A134,#REF!,7,FALSE)</f>
        <v>#REF!</v>
      </c>
      <c r="I134" s="438" t="e">
        <f>VLOOKUP($A134,#REF!,10,FALSE)</f>
        <v>#REF!</v>
      </c>
      <c r="J134" s="93" t="e">
        <f>VLOOKUP($A134,#REF!,11,FALSE)</f>
        <v>#REF!</v>
      </c>
      <c r="K134" s="114" t="e">
        <f>VLOOKUP($A134,#REF!,12,FALSE)</f>
        <v>#REF!</v>
      </c>
      <c r="L134" s="93" t="e">
        <f>VLOOKUP($A134,#REF!,13,FALSE)</f>
        <v>#REF!</v>
      </c>
      <c r="M134" s="438" t="e">
        <f>VLOOKUP($A134,#REF!,14,FALSE)</f>
        <v>#REF!</v>
      </c>
      <c r="N134" s="102" t="e">
        <f>VLOOKUP($A134,#REF!,15,FALSE)</f>
        <v>#REF!</v>
      </c>
      <c r="O134" s="102" t="e">
        <f>VLOOKUP($A134,#REF!,18,FALSE)</f>
        <v>#REF!</v>
      </c>
      <c r="P134" s="93" t="e">
        <f>VLOOKUP($A134,#REF!,41,FALSE)</f>
        <v>#REF!</v>
      </c>
      <c r="Q134" s="115" t="e">
        <f>VLOOKUP(Revisión_Avance_Periodo!$L134,#REF!,30,FALSE)</f>
        <v>#REF!</v>
      </c>
      <c r="R134" s="116">
        <v>2019</v>
      </c>
      <c r="S134" s="196">
        <v>43495</v>
      </c>
      <c r="T134" s="116" t="s">
        <v>68</v>
      </c>
      <c r="U134" s="440" t="e">
        <f>INDEX(#REF!,MATCH(Revisión_Avance_Periodo!$L134,#REF!,0),MATCH(Revisión_Avance_Periodo!$T134,#REF!,0))</f>
        <v>#REF!</v>
      </c>
      <c r="V134" s="440" t="e">
        <f>INDEX(#REF!,MATCH(Revisión_Avance_Periodo!$L134,#REF!,0),MATCH(Revisión_Avance_Periodo!$T134,#REF!,0))</f>
        <v>#REF!</v>
      </c>
      <c r="W134" s="118">
        <f>IFERROR((V134/U134),0)</f>
        <v>0</v>
      </c>
      <c r="X134" s="116" t="str">
        <f>VLOOKUP(W134,Tabla_Estado_Meta_OAP_2019[#All],3,TRUE)</f>
        <v>Por Ejecutar</v>
      </c>
      <c r="Y134" s="163" t="e">
        <f>SUBTOTAL(9,$U$134:$U134)</f>
        <v>#REF!</v>
      </c>
      <c r="Z134" s="161" t="e">
        <f>SUBTOTAL(9,$V$134:$V134)</f>
        <v>#REF!</v>
      </c>
      <c r="AA134" s="162">
        <f>IFERROR(+Revisión_Avance_Periodo!$Z134/Revisión_Avance_Periodo!$Y134,0)</f>
        <v>0</v>
      </c>
      <c r="AB134" s="133" t="e">
        <f>SUBTOTAL(9,U134:U145)</f>
        <v>#REF!</v>
      </c>
      <c r="AC134" s="134" t="e">
        <f>SUBTOTAL(9,V134:V145)</f>
        <v>#REF!</v>
      </c>
      <c r="AD134" s="119" t="e">
        <f>+AC134/AB134</f>
        <v>#REF!</v>
      </c>
      <c r="AE134" s="119" t="e">
        <f>100%-Revisión_Avance_Periodo!$AD134</f>
        <v>#REF!</v>
      </c>
      <c r="AF134" s="121" t="e">
        <f>VLOOKUP(AD134,Tabla_Estado_Meta_OAP_2019[],3,TRUE)</f>
        <v>#REF!</v>
      </c>
      <c r="AG134" s="122" t="e">
        <f>Revisión_Avance_Periodo!$AD134*Revisión_Avance_Periodo!$Q134</f>
        <v>#REF!</v>
      </c>
      <c r="AH134" s="163" t="e">
        <f>SUBTOTAL(9,$U$134:$U134)</f>
        <v>#REF!</v>
      </c>
      <c r="AI134" s="161" t="e">
        <f>SUBTOTAL(9,$V$134:$V134)</f>
        <v>#REF!</v>
      </c>
      <c r="AJ134" s="162">
        <f>IFERROR(+Revisión_Avance_Periodo!$Z134/Revisión_Avance_Periodo!$Y134,0)</f>
        <v>0</v>
      </c>
      <c r="AK134" s="133" t="e">
        <f>SUBTOTAL(9,AD134:AD145)</f>
        <v>#REF!</v>
      </c>
      <c r="AL134" s="134" t="e">
        <f>SUBTOTAL(9,AE134:AE145)</f>
        <v>#REF!</v>
      </c>
      <c r="AM134" s="119" t="e">
        <f>+AL134/AK134</f>
        <v>#REF!</v>
      </c>
      <c r="AN134" s="119" t="e">
        <f>100%-Revisión_Avance_Periodo!$AD134</f>
        <v>#REF!</v>
      </c>
      <c r="AO134" s="121" t="e">
        <f>VLOOKUP(AM134,Tabla_Estado_Meta_OAP_2019[],3,TRUE)</f>
        <v>#REF!</v>
      </c>
      <c r="AP134" s="122" t="e">
        <f>Revisión_Avance_Periodo!$AD134*Revisión_Avance_Periodo!$Q134</f>
        <v>#REF!</v>
      </c>
    </row>
    <row r="135" spans="1:42" x14ac:dyDescent="0.25">
      <c r="A135" s="97">
        <v>12</v>
      </c>
      <c r="B135" s="435" t="e">
        <f>CONCATENATE(Revisión_Avance_Periodo!$D135,";",Revisión_Avance_Periodo!$F135,";",Revisión_Avance_Periodo!$L135)</f>
        <v>#REF!</v>
      </c>
      <c r="C135" s="435" t="e">
        <f t="shared" si="8"/>
        <v>#REF!</v>
      </c>
      <c r="D135" s="123" t="e">
        <f>VLOOKUP($A135,#REF!,3,FALSE)</f>
        <v>#REF!</v>
      </c>
      <c r="E135" s="436" t="e">
        <f>VLOOKUP($A135,#REF!,4,FALSE)</f>
        <v>#REF!</v>
      </c>
      <c r="F135" s="103" t="e">
        <f>VLOOKUP($A135,#REF!,5,FALSE)</f>
        <v>#REF!</v>
      </c>
      <c r="G135" s="98" t="e">
        <f>VLOOKUP($A135,#REF!,8,FALSE)</f>
        <v>#REF!</v>
      </c>
      <c r="H135" s="93" t="e">
        <f>VLOOKUP($A135,#REF!,7,FALSE)</f>
        <v>#REF!</v>
      </c>
      <c r="I135" s="438" t="e">
        <f>VLOOKUP($A135,#REF!,10,FALSE)</f>
        <v>#REF!</v>
      </c>
      <c r="J135" s="98" t="e">
        <f>VLOOKUP($A135,#REF!,11,FALSE)</f>
        <v>#REF!</v>
      </c>
      <c r="K135" s="114" t="e">
        <f>VLOOKUP($A135,#REF!,12,FALSE)</f>
        <v>#REF!</v>
      </c>
      <c r="L135" s="98" t="e">
        <f>VLOOKUP($A135,#REF!,13,FALSE)</f>
        <v>#REF!</v>
      </c>
      <c r="M135" s="438" t="e">
        <f>VLOOKUP($A135,#REF!,14,FALSE)</f>
        <v>#REF!</v>
      </c>
      <c r="N135" s="103" t="e">
        <f>VLOOKUP($A135,#REF!,15,FALSE)</f>
        <v>#REF!</v>
      </c>
      <c r="O135" s="103" t="e">
        <f>VLOOKUP($A135,#REF!,18,FALSE)</f>
        <v>#REF!</v>
      </c>
      <c r="P135" s="93" t="e">
        <f>VLOOKUP($A135,#REF!,41,FALSE)</f>
        <v>#REF!</v>
      </c>
      <c r="Q135" s="115" t="e">
        <f>VLOOKUP(Revisión_Avance_Periodo!$L135,#REF!,30,FALSE)</f>
        <v>#REF!</v>
      </c>
      <c r="R135" s="116">
        <v>2019</v>
      </c>
      <c r="S135" s="196">
        <v>43524</v>
      </c>
      <c r="T135" s="124" t="s">
        <v>69</v>
      </c>
      <c r="U135" s="440" t="e">
        <f>INDEX(#REF!,MATCH(Revisión_Avance_Periodo!$L135,#REF!,0),MATCH(Revisión_Avance_Periodo!$T135,#REF!,0))</f>
        <v>#REF!</v>
      </c>
      <c r="V135" s="440" t="e">
        <f>INDEX(#REF!,MATCH(Revisión_Avance_Periodo!$L135,#REF!,0),MATCH(Revisión_Avance_Periodo!$T135,#REF!,0))</f>
        <v>#REF!</v>
      </c>
      <c r="W135" s="118">
        <f>IFERROR((V135/U135),0)</f>
        <v>0</v>
      </c>
      <c r="X135" s="124" t="str">
        <f>VLOOKUP(W135,Tabla_Estado_Meta_OAP_2019[#All],3,TRUE)</f>
        <v>Por Ejecutar</v>
      </c>
      <c r="Y135" s="164" t="e">
        <f>SUBTOTAL(9,$U$134:$U135)</f>
        <v>#REF!</v>
      </c>
      <c r="Z135" s="158" t="e">
        <f>SUBTOTAL(9,$V$134:$V135)</f>
        <v>#REF!</v>
      </c>
      <c r="AA135" s="159">
        <f>IFERROR(+Revisión_Avance_Periodo!$Z135/Revisión_Avance_Periodo!$Y135,0)</f>
        <v>0</v>
      </c>
      <c r="AB135" s="126"/>
      <c r="AC135" s="127"/>
      <c r="AD135" s="125"/>
      <c r="AE135" s="125"/>
      <c r="AF135" s="128"/>
      <c r="AG135" s="129"/>
      <c r="AH135" s="164" t="e">
        <f>SUBTOTAL(9,$U$134:$U135)</f>
        <v>#REF!</v>
      </c>
      <c r="AI135" s="158" t="e">
        <f>SUBTOTAL(9,$V$134:$V135)</f>
        <v>#REF!</v>
      </c>
      <c r="AJ135" s="159">
        <f>IFERROR(+Revisión_Avance_Periodo!$Z135/Revisión_Avance_Periodo!$Y135,0)</f>
        <v>0</v>
      </c>
      <c r="AK135" s="126"/>
      <c r="AL135" s="127"/>
      <c r="AM135" s="125"/>
      <c r="AN135" s="125"/>
      <c r="AO135" s="128"/>
      <c r="AP135" s="129"/>
    </row>
    <row r="136" spans="1:42" x14ac:dyDescent="0.25">
      <c r="A136" s="92">
        <v>12</v>
      </c>
      <c r="B136" s="435" t="e">
        <f>CONCATENATE(Revisión_Avance_Periodo!$D136,";",Revisión_Avance_Periodo!$F136,";",Revisión_Avance_Periodo!$L136)</f>
        <v>#REF!</v>
      </c>
      <c r="C136" s="435" t="e">
        <f t="shared" si="8"/>
        <v>#REF!</v>
      </c>
      <c r="D136" s="114" t="e">
        <f>VLOOKUP($A136,#REF!,3,FALSE)</f>
        <v>#REF!</v>
      </c>
      <c r="E136" s="436" t="e">
        <f>VLOOKUP($A136,#REF!,4,FALSE)</f>
        <v>#REF!</v>
      </c>
      <c r="F136" s="102" t="e">
        <f>VLOOKUP($A136,#REF!,5,FALSE)</f>
        <v>#REF!</v>
      </c>
      <c r="G136" s="93" t="e">
        <f>VLOOKUP($A136,#REF!,8,FALSE)</f>
        <v>#REF!</v>
      </c>
      <c r="H136" s="93" t="e">
        <f>VLOOKUP($A136,#REF!,7,FALSE)</f>
        <v>#REF!</v>
      </c>
      <c r="I136" s="438" t="e">
        <f>VLOOKUP($A136,#REF!,10,FALSE)</f>
        <v>#REF!</v>
      </c>
      <c r="J136" s="93" t="e">
        <f>VLOOKUP($A136,#REF!,11,FALSE)</f>
        <v>#REF!</v>
      </c>
      <c r="K136" s="114" t="e">
        <f>VLOOKUP($A136,#REF!,12,FALSE)</f>
        <v>#REF!</v>
      </c>
      <c r="L136" s="93" t="e">
        <f>VLOOKUP($A136,#REF!,13,FALSE)</f>
        <v>#REF!</v>
      </c>
      <c r="M136" s="438" t="e">
        <f>VLOOKUP($A136,#REF!,14,FALSE)</f>
        <v>#REF!</v>
      </c>
      <c r="N136" s="102" t="e">
        <f>VLOOKUP($A136,#REF!,15,FALSE)</f>
        <v>#REF!</v>
      </c>
      <c r="O136" s="102" t="e">
        <f>VLOOKUP($A136,#REF!,18,FALSE)</f>
        <v>#REF!</v>
      </c>
      <c r="P136" s="93" t="e">
        <f>VLOOKUP($A136,#REF!,41,FALSE)</f>
        <v>#REF!</v>
      </c>
      <c r="Q136" s="115" t="e">
        <f>VLOOKUP(Revisión_Avance_Periodo!$L136,#REF!,30,FALSE)</f>
        <v>#REF!</v>
      </c>
      <c r="R136" s="116">
        <v>2019</v>
      </c>
      <c r="S136" s="196">
        <v>43554</v>
      </c>
      <c r="T136" s="116" t="s">
        <v>70</v>
      </c>
      <c r="U136" s="440" t="e">
        <f>INDEX(#REF!,MATCH(Revisión_Avance_Periodo!$L136,#REF!,0),MATCH(Revisión_Avance_Periodo!$T136,#REF!,0))</f>
        <v>#REF!</v>
      </c>
      <c r="V136" s="440" t="e">
        <f>INDEX(#REF!,MATCH(Revisión_Avance_Periodo!$L136,#REF!,0),MATCH(Revisión_Avance_Periodo!$T136,#REF!,0))</f>
        <v>#REF!</v>
      </c>
      <c r="W136" s="118">
        <f>IFERROR((V136/U136),0)</f>
        <v>0</v>
      </c>
      <c r="X136" s="116" t="str">
        <f>VLOOKUP(W136,Tabla_Estado_Meta_OAP_2019[#All],3,TRUE)</f>
        <v>Por Ejecutar</v>
      </c>
      <c r="Y136" s="164" t="e">
        <f>SUBTOTAL(9,$U$134:$U136)</f>
        <v>#REF!</v>
      </c>
      <c r="Z136" s="158" t="e">
        <f>SUBTOTAL(9,$V$134:$V136)</f>
        <v>#REF!</v>
      </c>
      <c r="AA136" s="159">
        <f>IFERROR(+Revisión_Avance_Periodo!$Z136/Revisión_Avance_Periodo!$Y136,0)</f>
        <v>0</v>
      </c>
      <c r="AB136" s="126"/>
      <c r="AC136" s="127"/>
      <c r="AD136" s="125"/>
      <c r="AE136" s="125"/>
      <c r="AF136" s="128"/>
      <c r="AG136" s="129"/>
      <c r="AH136" s="164" t="e">
        <f>SUBTOTAL(9,$U$134:$U136)</f>
        <v>#REF!</v>
      </c>
      <c r="AI136" s="158" t="e">
        <f>SUBTOTAL(9,$V$134:$V136)</f>
        <v>#REF!</v>
      </c>
      <c r="AJ136" s="159">
        <f>IFERROR(+Revisión_Avance_Periodo!$Z136/Revisión_Avance_Periodo!$Y136,0)</f>
        <v>0</v>
      </c>
      <c r="AK136" s="126"/>
      <c r="AL136" s="127"/>
      <c r="AM136" s="125"/>
      <c r="AN136" s="125"/>
      <c r="AO136" s="128"/>
      <c r="AP136" s="129"/>
    </row>
    <row r="137" spans="1:42" x14ac:dyDescent="0.25">
      <c r="A137" s="97">
        <v>12</v>
      </c>
      <c r="B137" s="435" t="e">
        <f>CONCATENATE(Revisión_Avance_Periodo!$D137,";",Revisión_Avance_Periodo!$F137,";",Revisión_Avance_Periodo!$L137)</f>
        <v>#REF!</v>
      </c>
      <c r="C137" s="435" t="e">
        <f t="shared" si="8"/>
        <v>#REF!</v>
      </c>
      <c r="D137" s="123" t="e">
        <f>VLOOKUP($A137,#REF!,3,FALSE)</f>
        <v>#REF!</v>
      </c>
      <c r="E137" s="436" t="e">
        <f>VLOOKUP($A137,#REF!,4,FALSE)</f>
        <v>#REF!</v>
      </c>
      <c r="F137" s="103" t="e">
        <f>VLOOKUP($A137,#REF!,5,FALSE)</f>
        <v>#REF!</v>
      </c>
      <c r="G137" s="98" t="e">
        <f>VLOOKUP($A137,#REF!,8,FALSE)</f>
        <v>#REF!</v>
      </c>
      <c r="H137" s="93" t="e">
        <f>VLOOKUP($A137,#REF!,7,FALSE)</f>
        <v>#REF!</v>
      </c>
      <c r="I137" s="438" t="e">
        <f>VLOOKUP($A137,#REF!,10,FALSE)</f>
        <v>#REF!</v>
      </c>
      <c r="J137" s="98" t="e">
        <f>VLOOKUP($A137,#REF!,11,FALSE)</f>
        <v>#REF!</v>
      </c>
      <c r="K137" s="114" t="e">
        <f>VLOOKUP($A137,#REF!,12,FALSE)</f>
        <v>#REF!</v>
      </c>
      <c r="L137" s="98" t="e">
        <f>VLOOKUP($A137,#REF!,13,FALSE)</f>
        <v>#REF!</v>
      </c>
      <c r="M137" s="438" t="e">
        <f>VLOOKUP($A137,#REF!,14,FALSE)</f>
        <v>#REF!</v>
      </c>
      <c r="N137" s="103" t="e">
        <f>VLOOKUP($A137,#REF!,15,FALSE)</f>
        <v>#REF!</v>
      </c>
      <c r="O137" s="103" t="e">
        <f>VLOOKUP($A137,#REF!,18,FALSE)</f>
        <v>#REF!</v>
      </c>
      <c r="P137" s="93" t="e">
        <f>VLOOKUP($A137,#REF!,41,FALSE)</f>
        <v>#REF!</v>
      </c>
      <c r="Q137" s="115" t="e">
        <f>VLOOKUP(Revisión_Avance_Periodo!$L137,#REF!,30,FALSE)</f>
        <v>#REF!</v>
      </c>
      <c r="R137" s="116">
        <v>2019</v>
      </c>
      <c r="S137" s="196">
        <v>43585</v>
      </c>
      <c r="T137" s="124" t="s">
        <v>71</v>
      </c>
      <c r="U137" s="440" t="e">
        <f>INDEX(#REF!,MATCH(Revisión_Avance_Periodo!$L137,#REF!,0),MATCH(Revisión_Avance_Periodo!$T137,#REF!,0))</f>
        <v>#REF!</v>
      </c>
      <c r="V137" s="440" t="e">
        <f>INDEX(#REF!,MATCH(Revisión_Avance_Periodo!$L137,#REF!,0),MATCH(Revisión_Avance_Periodo!$T137,#REF!,0))</f>
        <v>#REF!</v>
      </c>
      <c r="W137" s="118">
        <f>IFERROR((V137/U137),0)</f>
        <v>0</v>
      </c>
      <c r="X137" s="124" t="str">
        <f>VLOOKUP(W137,Tabla_Estado_Meta_OAP_2019[#All],3,TRUE)</f>
        <v>Por Ejecutar</v>
      </c>
      <c r="Y137" s="164" t="e">
        <f>SUBTOTAL(9,$U$134:$U137)</f>
        <v>#REF!</v>
      </c>
      <c r="Z137" s="158" t="e">
        <f>SUBTOTAL(9,$V$134:$V137)</f>
        <v>#REF!</v>
      </c>
      <c r="AA137" s="159">
        <f>IFERROR(+Revisión_Avance_Periodo!$Z137/Revisión_Avance_Periodo!$Y137,0)</f>
        <v>0</v>
      </c>
      <c r="AB137" s="126"/>
      <c r="AC137" s="127"/>
      <c r="AD137" s="125"/>
      <c r="AE137" s="125"/>
      <c r="AF137" s="128"/>
      <c r="AG137" s="129"/>
      <c r="AH137" s="164" t="e">
        <f>SUBTOTAL(9,$U$134:$U137)</f>
        <v>#REF!</v>
      </c>
      <c r="AI137" s="158" t="e">
        <f>SUBTOTAL(9,$V$134:$V137)</f>
        <v>#REF!</v>
      </c>
      <c r="AJ137" s="159">
        <f>IFERROR(+Revisión_Avance_Periodo!$Z137/Revisión_Avance_Periodo!$Y137,0)</f>
        <v>0</v>
      </c>
      <c r="AK137" s="126"/>
      <c r="AL137" s="127"/>
      <c r="AM137" s="125"/>
      <c r="AN137" s="125"/>
      <c r="AO137" s="128"/>
      <c r="AP137" s="129"/>
    </row>
    <row r="138" spans="1:42" x14ac:dyDescent="0.25">
      <c r="A138" s="92">
        <v>12</v>
      </c>
      <c r="B138" s="435" t="e">
        <f>CONCATENATE(Revisión_Avance_Periodo!$D138,";",Revisión_Avance_Periodo!$F138,";",Revisión_Avance_Periodo!$L138)</f>
        <v>#REF!</v>
      </c>
      <c r="C138" s="435" t="e">
        <f t="shared" si="8"/>
        <v>#REF!</v>
      </c>
      <c r="D138" s="114" t="e">
        <f>VLOOKUP($A138,#REF!,3,FALSE)</f>
        <v>#REF!</v>
      </c>
      <c r="E138" s="436" t="e">
        <f>VLOOKUP($A138,#REF!,4,FALSE)</f>
        <v>#REF!</v>
      </c>
      <c r="F138" s="102" t="e">
        <f>VLOOKUP($A138,#REF!,5,FALSE)</f>
        <v>#REF!</v>
      </c>
      <c r="G138" s="93" t="e">
        <f>VLOOKUP($A138,#REF!,8,FALSE)</f>
        <v>#REF!</v>
      </c>
      <c r="H138" s="93" t="e">
        <f>VLOOKUP($A138,#REF!,7,FALSE)</f>
        <v>#REF!</v>
      </c>
      <c r="I138" s="438" t="e">
        <f>VLOOKUP($A138,#REF!,10,FALSE)</f>
        <v>#REF!</v>
      </c>
      <c r="J138" s="93" t="e">
        <f>VLOOKUP($A138,#REF!,11,FALSE)</f>
        <v>#REF!</v>
      </c>
      <c r="K138" s="114" t="e">
        <f>VLOOKUP($A138,#REF!,12,FALSE)</f>
        <v>#REF!</v>
      </c>
      <c r="L138" s="93" t="e">
        <f>VLOOKUP($A138,#REF!,13,FALSE)</f>
        <v>#REF!</v>
      </c>
      <c r="M138" s="438" t="e">
        <f>VLOOKUP($A138,#REF!,14,FALSE)</f>
        <v>#REF!</v>
      </c>
      <c r="N138" s="102" t="e">
        <f>VLOOKUP($A138,#REF!,15,FALSE)</f>
        <v>#REF!</v>
      </c>
      <c r="O138" s="102" t="e">
        <f>VLOOKUP($A138,#REF!,18,FALSE)</f>
        <v>#REF!</v>
      </c>
      <c r="P138" s="93" t="e">
        <f>VLOOKUP($A138,#REF!,41,FALSE)</f>
        <v>#REF!</v>
      </c>
      <c r="Q138" s="115" t="e">
        <f>VLOOKUP(Revisión_Avance_Periodo!$L138,#REF!,30,FALSE)</f>
        <v>#REF!</v>
      </c>
      <c r="R138" s="116">
        <v>2019</v>
      </c>
      <c r="S138" s="196">
        <v>43615</v>
      </c>
      <c r="T138" s="116" t="s">
        <v>72</v>
      </c>
      <c r="U138" s="440" t="e">
        <f>INDEX(#REF!,MATCH(Revisión_Avance_Periodo!$L138,#REF!,0),MATCH(Revisión_Avance_Periodo!$T138,#REF!,0))</f>
        <v>#REF!</v>
      </c>
      <c r="V138" s="440" t="e">
        <f>INDEX(#REF!,MATCH(Revisión_Avance_Periodo!$L138,#REF!,0),MATCH(Revisión_Avance_Periodo!$T138,#REF!,0))</f>
        <v>#REF!</v>
      </c>
      <c r="W138" s="118">
        <f>IFERROR((V138/U138),0)</f>
        <v>0</v>
      </c>
      <c r="X138" s="116" t="str">
        <f>VLOOKUP(W138,Tabla_Estado_Meta_OAP_2019[#All],3,TRUE)</f>
        <v>Por Ejecutar</v>
      </c>
      <c r="Y138" s="164" t="e">
        <f>SUBTOTAL(9,$U$134:$U138)</f>
        <v>#REF!</v>
      </c>
      <c r="Z138" s="158" t="e">
        <f>SUBTOTAL(9,$V$134:$V138)</f>
        <v>#REF!</v>
      </c>
      <c r="AA138" s="159">
        <f>IFERROR(+Revisión_Avance_Periodo!$Z138/Revisión_Avance_Periodo!$Y138,0)</f>
        <v>0</v>
      </c>
      <c r="AB138" s="126"/>
      <c r="AC138" s="127"/>
      <c r="AD138" s="125"/>
      <c r="AE138" s="125"/>
      <c r="AF138" s="128"/>
      <c r="AG138" s="129"/>
      <c r="AH138" s="164" t="e">
        <f>SUBTOTAL(9,$U$134:$U138)</f>
        <v>#REF!</v>
      </c>
      <c r="AI138" s="158" t="e">
        <f>SUBTOTAL(9,$V$134:$V138)</f>
        <v>#REF!</v>
      </c>
      <c r="AJ138" s="159">
        <f>IFERROR(+Revisión_Avance_Periodo!$Z138/Revisión_Avance_Periodo!$Y138,0)</f>
        <v>0</v>
      </c>
      <c r="AK138" s="126"/>
      <c r="AL138" s="127"/>
      <c r="AM138" s="125"/>
      <c r="AN138" s="125"/>
      <c r="AO138" s="128"/>
      <c r="AP138" s="129"/>
    </row>
    <row r="139" spans="1:42" x14ac:dyDescent="0.25">
      <c r="A139" s="97">
        <v>12</v>
      </c>
      <c r="B139" s="435" t="e">
        <f>CONCATENATE(Revisión_Avance_Periodo!$D139,";",Revisión_Avance_Periodo!$F139,";",Revisión_Avance_Periodo!$L139)</f>
        <v>#REF!</v>
      </c>
      <c r="C139" s="435" t="e">
        <f t="shared" si="8"/>
        <v>#REF!</v>
      </c>
      <c r="D139" s="123" t="e">
        <f>VLOOKUP($A139,#REF!,3,FALSE)</f>
        <v>#REF!</v>
      </c>
      <c r="E139" s="436" t="e">
        <f>VLOOKUP($A139,#REF!,4,FALSE)</f>
        <v>#REF!</v>
      </c>
      <c r="F139" s="103" t="e">
        <f>VLOOKUP($A139,#REF!,5,FALSE)</f>
        <v>#REF!</v>
      </c>
      <c r="G139" s="98" t="e">
        <f>VLOOKUP($A139,#REF!,8,FALSE)</f>
        <v>#REF!</v>
      </c>
      <c r="H139" s="93" t="e">
        <f>VLOOKUP($A139,#REF!,7,FALSE)</f>
        <v>#REF!</v>
      </c>
      <c r="I139" s="438" t="e">
        <f>VLOOKUP($A139,#REF!,10,FALSE)</f>
        <v>#REF!</v>
      </c>
      <c r="J139" s="98" t="e">
        <f>VLOOKUP($A139,#REF!,11,FALSE)</f>
        <v>#REF!</v>
      </c>
      <c r="K139" s="114" t="e">
        <f>VLOOKUP($A139,#REF!,12,FALSE)</f>
        <v>#REF!</v>
      </c>
      <c r="L139" s="98" t="e">
        <f>VLOOKUP($A139,#REF!,13,FALSE)</f>
        <v>#REF!</v>
      </c>
      <c r="M139" s="438" t="e">
        <f>VLOOKUP($A139,#REF!,14,FALSE)</f>
        <v>#REF!</v>
      </c>
      <c r="N139" s="103" t="e">
        <f>VLOOKUP($A139,#REF!,15,FALSE)</f>
        <v>#REF!</v>
      </c>
      <c r="O139" s="103" t="e">
        <f>VLOOKUP($A139,#REF!,18,FALSE)</f>
        <v>#REF!</v>
      </c>
      <c r="P139" s="93" t="e">
        <f>VLOOKUP($A139,#REF!,41,FALSE)</f>
        <v>#REF!</v>
      </c>
      <c r="Q139" s="115" t="e">
        <f>VLOOKUP(Revisión_Avance_Periodo!$L139,#REF!,30,FALSE)</f>
        <v>#REF!</v>
      </c>
      <c r="R139" s="116">
        <v>2019</v>
      </c>
      <c r="S139" s="196">
        <v>43646</v>
      </c>
      <c r="T139" s="124" t="s">
        <v>73</v>
      </c>
      <c r="U139" s="440" t="e">
        <f>INDEX(#REF!,MATCH(Revisión_Avance_Periodo!$L139,#REF!,0),MATCH(Revisión_Avance_Periodo!$T139,#REF!,0))</f>
        <v>#REF!</v>
      </c>
      <c r="V139" s="440" t="e">
        <f>INDEX(#REF!,MATCH(Revisión_Avance_Periodo!$L139,#REF!,0),MATCH(Revisión_Avance_Periodo!$T139,#REF!,0))</f>
        <v>#REF!</v>
      </c>
      <c r="W139" s="130" t="e">
        <f>V139/U139</f>
        <v>#REF!</v>
      </c>
      <c r="X139" s="124" t="e">
        <f>VLOOKUP(W139,Tabla_Estado_Meta_OAP_2019[#All],3,TRUE)</f>
        <v>#REF!</v>
      </c>
      <c r="Y139" s="164" t="e">
        <f>SUBTOTAL(9,$U$134:$U139)</f>
        <v>#REF!</v>
      </c>
      <c r="Z139" s="158" t="e">
        <f>SUBTOTAL(9,$V$134:$V139)</f>
        <v>#REF!</v>
      </c>
      <c r="AA139" s="159">
        <f>IFERROR(+Revisión_Avance_Periodo!$Z139/Revisión_Avance_Periodo!$Y139,0)</f>
        <v>0</v>
      </c>
      <c r="AB139" s="126"/>
      <c r="AC139" s="127"/>
      <c r="AD139" s="125"/>
      <c r="AE139" s="125"/>
      <c r="AF139" s="128"/>
      <c r="AG139" s="129"/>
      <c r="AH139" s="164" t="e">
        <f>SUBTOTAL(9,$U$134:$U139)</f>
        <v>#REF!</v>
      </c>
      <c r="AI139" s="158" t="e">
        <f>SUBTOTAL(9,$V$134:$V139)</f>
        <v>#REF!</v>
      </c>
      <c r="AJ139" s="159">
        <f>IFERROR(+Revisión_Avance_Periodo!$Z139/Revisión_Avance_Periodo!$Y139,0)</f>
        <v>0</v>
      </c>
      <c r="AK139" s="126"/>
      <c r="AL139" s="127"/>
      <c r="AM139" s="125"/>
      <c r="AN139" s="125"/>
      <c r="AO139" s="128"/>
      <c r="AP139" s="129"/>
    </row>
    <row r="140" spans="1:42" x14ac:dyDescent="0.25">
      <c r="A140" s="92">
        <v>12</v>
      </c>
      <c r="B140" s="435" t="e">
        <f>CONCATENATE(Revisión_Avance_Periodo!$D140,";",Revisión_Avance_Periodo!$F140,";",Revisión_Avance_Periodo!$L140)</f>
        <v>#REF!</v>
      </c>
      <c r="C140" s="435" t="e">
        <f t="shared" si="8"/>
        <v>#REF!</v>
      </c>
      <c r="D140" s="114" t="e">
        <f>VLOOKUP($A140,#REF!,3,FALSE)</f>
        <v>#REF!</v>
      </c>
      <c r="E140" s="436" t="e">
        <f>VLOOKUP($A140,#REF!,4,FALSE)</f>
        <v>#REF!</v>
      </c>
      <c r="F140" s="102" t="e">
        <f>VLOOKUP($A140,#REF!,5,FALSE)</f>
        <v>#REF!</v>
      </c>
      <c r="G140" s="93" t="e">
        <f>VLOOKUP($A140,#REF!,8,FALSE)</f>
        <v>#REF!</v>
      </c>
      <c r="H140" s="93" t="e">
        <f>VLOOKUP($A140,#REF!,7,FALSE)</f>
        <v>#REF!</v>
      </c>
      <c r="I140" s="438" t="e">
        <f>VLOOKUP($A140,#REF!,10,FALSE)</f>
        <v>#REF!</v>
      </c>
      <c r="J140" s="93" t="e">
        <f>VLOOKUP($A140,#REF!,11,FALSE)</f>
        <v>#REF!</v>
      </c>
      <c r="K140" s="114" t="e">
        <f>VLOOKUP($A140,#REF!,12,FALSE)</f>
        <v>#REF!</v>
      </c>
      <c r="L140" s="93" t="e">
        <f>VLOOKUP($A140,#REF!,13,FALSE)</f>
        <v>#REF!</v>
      </c>
      <c r="M140" s="438" t="e">
        <f>VLOOKUP($A140,#REF!,14,FALSE)</f>
        <v>#REF!</v>
      </c>
      <c r="N140" s="102" t="e">
        <f>VLOOKUP($A140,#REF!,15,FALSE)</f>
        <v>#REF!</v>
      </c>
      <c r="O140" s="102" t="e">
        <f>VLOOKUP($A140,#REF!,18,FALSE)</f>
        <v>#REF!</v>
      </c>
      <c r="P140" s="93" t="e">
        <f>VLOOKUP($A140,#REF!,41,FALSE)</f>
        <v>#REF!</v>
      </c>
      <c r="Q140" s="115" t="e">
        <f>VLOOKUP(Revisión_Avance_Periodo!$L140,#REF!,30,FALSE)</f>
        <v>#REF!</v>
      </c>
      <c r="R140" s="116">
        <v>2019</v>
      </c>
      <c r="S140" s="196">
        <v>43676</v>
      </c>
      <c r="T140" s="116" t="s">
        <v>74</v>
      </c>
      <c r="U140" s="440" t="e">
        <f>INDEX(#REF!,MATCH(Revisión_Avance_Periodo!$L140,#REF!,0),MATCH(Revisión_Avance_Periodo!$T140,#REF!,0))</f>
        <v>#REF!</v>
      </c>
      <c r="V140" s="440" t="e">
        <f>INDEX(#REF!,MATCH(Revisión_Avance_Periodo!$L140,#REF!,0),MATCH(Revisión_Avance_Periodo!$T140,#REF!,0))</f>
        <v>#REF!</v>
      </c>
      <c r="W140" s="118">
        <f t="shared" ref="W140:W146" si="9">IFERROR((V140/U140),0)</f>
        <v>0</v>
      </c>
      <c r="X140" s="116" t="str">
        <f>VLOOKUP(W140,Tabla_Estado_Meta_OAP_2019[#All],3,TRUE)</f>
        <v>Por Ejecutar</v>
      </c>
      <c r="Y140" s="164" t="e">
        <f>SUBTOTAL(9,$U$134:$U140)</f>
        <v>#REF!</v>
      </c>
      <c r="Z140" s="158" t="e">
        <f>SUBTOTAL(9,$V$134:$V140)</f>
        <v>#REF!</v>
      </c>
      <c r="AA140" s="159">
        <f>IFERROR(+Revisión_Avance_Periodo!$Z140/Revisión_Avance_Periodo!$Y140,0)</f>
        <v>0</v>
      </c>
      <c r="AB140" s="126"/>
      <c r="AC140" s="127"/>
      <c r="AD140" s="125"/>
      <c r="AE140" s="125"/>
      <c r="AF140" s="128"/>
      <c r="AG140" s="129"/>
      <c r="AH140" s="164" t="e">
        <f>SUBTOTAL(9,$U$134:$U140)</f>
        <v>#REF!</v>
      </c>
      <c r="AI140" s="158" t="e">
        <f>SUBTOTAL(9,$V$134:$V140)</f>
        <v>#REF!</v>
      </c>
      <c r="AJ140" s="159">
        <f>IFERROR(+Revisión_Avance_Periodo!$Z140/Revisión_Avance_Periodo!$Y140,0)</f>
        <v>0</v>
      </c>
      <c r="AK140" s="126"/>
      <c r="AL140" s="127"/>
      <c r="AM140" s="125"/>
      <c r="AN140" s="125"/>
      <c r="AO140" s="128"/>
      <c r="AP140" s="129"/>
    </row>
    <row r="141" spans="1:42" x14ac:dyDescent="0.25">
      <c r="A141" s="97">
        <v>12</v>
      </c>
      <c r="B141" s="435" t="e">
        <f>CONCATENATE(Revisión_Avance_Periodo!$D141,";",Revisión_Avance_Periodo!$F141,";",Revisión_Avance_Periodo!$L141)</f>
        <v>#REF!</v>
      </c>
      <c r="C141" s="435" t="e">
        <f t="shared" si="8"/>
        <v>#REF!</v>
      </c>
      <c r="D141" s="123" t="e">
        <f>VLOOKUP($A141,#REF!,3,FALSE)</f>
        <v>#REF!</v>
      </c>
      <c r="E141" s="436" t="e">
        <f>VLOOKUP($A141,#REF!,4,FALSE)</f>
        <v>#REF!</v>
      </c>
      <c r="F141" s="103" t="e">
        <f>VLOOKUP($A141,#REF!,5,FALSE)</f>
        <v>#REF!</v>
      </c>
      <c r="G141" s="98" t="e">
        <f>VLOOKUP($A141,#REF!,8,FALSE)</f>
        <v>#REF!</v>
      </c>
      <c r="H141" s="93" t="e">
        <f>VLOOKUP($A141,#REF!,7,FALSE)</f>
        <v>#REF!</v>
      </c>
      <c r="I141" s="438" t="e">
        <f>VLOOKUP($A141,#REF!,10,FALSE)</f>
        <v>#REF!</v>
      </c>
      <c r="J141" s="98" t="e">
        <f>VLOOKUP($A141,#REF!,11,FALSE)</f>
        <v>#REF!</v>
      </c>
      <c r="K141" s="114" t="e">
        <f>VLOOKUP($A141,#REF!,12,FALSE)</f>
        <v>#REF!</v>
      </c>
      <c r="L141" s="98" t="e">
        <f>VLOOKUP($A141,#REF!,13,FALSE)</f>
        <v>#REF!</v>
      </c>
      <c r="M141" s="438" t="e">
        <f>VLOOKUP($A141,#REF!,14,FALSE)</f>
        <v>#REF!</v>
      </c>
      <c r="N141" s="103" t="e">
        <f>VLOOKUP($A141,#REF!,15,FALSE)</f>
        <v>#REF!</v>
      </c>
      <c r="O141" s="103" t="e">
        <f>VLOOKUP($A141,#REF!,18,FALSE)</f>
        <v>#REF!</v>
      </c>
      <c r="P141" s="93" t="e">
        <f>VLOOKUP($A141,#REF!,41,FALSE)</f>
        <v>#REF!</v>
      </c>
      <c r="Q141" s="115" t="e">
        <f>VLOOKUP(Revisión_Avance_Periodo!$L141,#REF!,30,FALSE)</f>
        <v>#REF!</v>
      </c>
      <c r="R141" s="116">
        <v>2019</v>
      </c>
      <c r="S141" s="196">
        <v>43707</v>
      </c>
      <c r="T141" s="124" t="s">
        <v>75</v>
      </c>
      <c r="U141" s="440" t="e">
        <f>INDEX(#REF!,MATCH(Revisión_Avance_Periodo!$L141,#REF!,0),MATCH(Revisión_Avance_Periodo!$T141,#REF!,0))</f>
        <v>#REF!</v>
      </c>
      <c r="V141" s="440" t="e">
        <f>INDEX(#REF!,MATCH(Revisión_Avance_Periodo!$L141,#REF!,0),MATCH(Revisión_Avance_Periodo!$T141,#REF!,0))</f>
        <v>#REF!</v>
      </c>
      <c r="W141" s="118">
        <f t="shared" si="9"/>
        <v>0</v>
      </c>
      <c r="X141" s="124" t="str">
        <f>VLOOKUP(W141,Tabla_Estado_Meta_OAP_2019[#All],3,TRUE)</f>
        <v>Por Ejecutar</v>
      </c>
      <c r="Y141" s="164" t="e">
        <f>SUBTOTAL(9,$U$134:$U141)</f>
        <v>#REF!</v>
      </c>
      <c r="Z141" s="158" t="e">
        <f>SUBTOTAL(9,$V$134:$V141)</f>
        <v>#REF!</v>
      </c>
      <c r="AA141" s="159">
        <f>IFERROR(+Revisión_Avance_Periodo!$Z141/Revisión_Avance_Periodo!$Y141,0)</f>
        <v>0</v>
      </c>
      <c r="AB141" s="126"/>
      <c r="AC141" s="127"/>
      <c r="AD141" s="125"/>
      <c r="AE141" s="125"/>
      <c r="AF141" s="128"/>
      <c r="AG141" s="129"/>
      <c r="AH141" s="164" t="e">
        <f>SUBTOTAL(9,$U$134:$U141)</f>
        <v>#REF!</v>
      </c>
      <c r="AI141" s="158" t="e">
        <f>SUBTOTAL(9,$V$134:$V141)</f>
        <v>#REF!</v>
      </c>
      <c r="AJ141" s="159">
        <f>IFERROR(+Revisión_Avance_Periodo!$Z141/Revisión_Avance_Periodo!$Y141,0)</f>
        <v>0</v>
      </c>
      <c r="AK141" s="126"/>
      <c r="AL141" s="127"/>
      <c r="AM141" s="125"/>
      <c r="AN141" s="125"/>
      <c r="AO141" s="128"/>
      <c r="AP141" s="129"/>
    </row>
    <row r="142" spans="1:42" x14ac:dyDescent="0.25">
      <c r="A142" s="92">
        <v>12</v>
      </c>
      <c r="B142" s="435" t="e">
        <f>CONCATENATE(Revisión_Avance_Periodo!$D142,";",Revisión_Avance_Periodo!$F142,";",Revisión_Avance_Periodo!$L142)</f>
        <v>#REF!</v>
      </c>
      <c r="C142" s="435" t="e">
        <f t="shared" si="8"/>
        <v>#REF!</v>
      </c>
      <c r="D142" s="114" t="e">
        <f>VLOOKUP($A142,#REF!,3,FALSE)</f>
        <v>#REF!</v>
      </c>
      <c r="E142" s="436" t="e">
        <f>VLOOKUP($A142,#REF!,4,FALSE)</f>
        <v>#REF!</v>
      </c>
      <c r="F142" s="102" t="e">
        <f>VLOOKUP($A142,#REF!,5,FALSE)</f>
        <v>#REF!</v>
      </c>
      <c r="G142" s="93" t="e">
        <f>VLOOKUP($A142,#REF!,8,FALSE)</f>
        <v>#REF!</v>
      </c>
      <c r="H142" s="93" t="e">
        <f>VLOOKUP($A142,#REF!,7,FALSE)</f>
        <v>#REF!</v>
      </c>
      <c r="I142" s="438" t="e">
        <f>VLOOKUP($A142,#REF!,10,FALSE)</f>
        <v>#REF!</v>
      </c>
      <c r="J142" s="93" t="e">
        <f>VLOOKUP($A142,#REF!,11,FALSE)</f>
        <v>#REF!</v>
      </c>
      <c r="K142" s="114" t="e">
        <f>VLOOKUP($A142,#REF!,12,FALSE)</f>
        <v>#REF!</v>
      </c>
      <c r="L142" s="93" t="e">
        <f>VLOOKUP($A142,#REF!,13,FALSE)</f>
        <v>#REF!</v>
      </c>
      <c r="M142" s="438" t="e">
        <f>VLOOKUP($A142,#REF!,14,FALSE)</f>
        <v>#REF!</v>
      </c>
      <c r="N142" s="102" t="e">
        <f>VLOOKUP($A142,#REF!,15,FALSE)</f>
        <v>#REF!</v>
      </c>
      <c r="O142" s="102" t="e">
        <f>VLOOKUP($A142,#REF!,18,FALSE)</f>
        <v>#REF!</v>
      </c>
      <c r="P142" s="93" t="e">
        <f>VLOOKUP($A142,#REF!,41,FALSE)</f>
        <v>#REF!</v>
      </c>
      <c r="Q142" s="115" t="e">
        <f>VLOOKUP(Revisión_Avance_Periodo!$L142,#REF!,30,FALSE)</f>
        <v>#REF!</v>
      </c>
      <c r="R142" s="116">
        <v>2019</v>
      </c>
      <c r="S142" s="196">
        <v>43738</v>
      </c>
      <c r="T142" s="116" t="s">
        <v>76</v>
      </c>
      <c r="U142" s="440" t="e">
        <f>INDEX(#REF!,MATCH(Revisión_Avance_Periodo!$L142,#REF!,0),MATCH(Revisión_Avance_Periodo!$T142,#REF!,0))</f>
        <v>#REF!</v>
      </c>
      <c r="V142" s="440" t="e">
        <f>INDEX(#REF!,MATCH(Revisión_Avance_Periodo!$L142,#REF!,0),MATCH(Revisión_Avance_Periodo!$T142,#REF!,0))</f>
        <v>#REF!</v>
      </c>
      <c r="W142" s="118">
        <f t="shared" si="9"/>
        <v>0</v>
      </c>
      <c r="X142" s="116" t="str">
        <f>VLOOKUP(W142,Tabla_Estado_Meta_OAP_2019[#All],3,TRUE)</f>
        <v>Por Ejecutar</v>
      </c>
      <c r="Y142" s="164" t="e">
        <f>SUBTOTAL(9,$U$134:$U142)</f>
        <v>#REF!</v>
      </c>
      <c r="Z142" s="158" t="e">
        <f>SUBTOTAL(9,$V$134:$V142)</f>
        <v>#REF!</v>
      </c>
      <c r="AA142" s="159">
        <f>IFERROR(+Revisión_Avance_Periodo!$Z142/Revisión_Avance_Periodo!$Y142,0)</f>
        <v>0</v>
      </c>
      <c r="AB142" s="126"/>
      <c r="AC142" s="127"/>
      <c r="AD142" s="125"/>
      <c r="AE142" s="125"/>
      <c r="AF142" s="128"/>
      <c r="AG142" s="129"/>
      <c r="AH142" s="164" t="e">
        <f>SUBTOTAL(9,$U$134:$U142)</f>
        <v>#REF!</v>
      </c>
      <c r="AI142" s="158" t="e">
        <f>SUBTOTAL(9,$V$134:$V142)</f>
        <v>#REF!</v>
      </c>
      <c r="AJ142" s="159">
        <f>IFERROR(+Revisión_Avance_Periodo!$Z142/Revisión_Avance_Periodo!$Y142,0)</f>
        <v>0</v>
      </c>
      <c r="AK142" s="126"/>
      <c r="AL142" s="127"/>
      <c r="AM142" s="125"/>
      <c r="AN142" s="125"/>
      <c r="AO142" s="128"/>
      <c r="AP142" s="129"/>
    </row>
    <row r="143" spans="1:42" x14ac:dyDescent="0.25">
      <c r="A143" s="97">
        <v>12</v>
      </c>
      <c r="B143" s="435" t="e">
        <f>CONCATENATE(Revisión_Avance_Periodo!$D143,";",Revisión_Avance_Periodo!$F143,";",Revisión_Avance_Periodo!$L143)</f>
        <v>#REF!</v>
      </c>
      <c r="C143" s="435" t="e">
        <f t="shared" si="8"/>
        <v>#REF!</v>
      </c>
      <c r="D143" s="123" t="e">
        <f>VLOOKUP($A143,#REF!,3,FALSE)</f>
        <v>#REF!</v>
      </c>
      <c r="E143" s="436" t="e">
        <f>VLOOKUP($A143,#REF!,4,FALSE)</f>
        <v>#REF!</v>
      </c>
      <c r="F143" s="103" t="e">
        <f>VLOOKUP($A143,#REF!,5,FALSE)</f>
        <v>#REF!</v>
      </c>
      <c r="G143" s="98" t="e">
        <f>VLOOKUP($A143,#REF!,8,FALSE)</f>
        <v>#REF!</v>
      </c>
      <c r="H143" s="93" t="e">
        <f>VLOOKUP($A143,#REF!,7,FALSE)</f>
        <v>#REF!</v>
      </c>
      <c r="I143" s="438" t="e">
        <f>VLOOKUP($A143,#REF!,10,FALSE)</f>
        <v>#REF!</v>
      </c>
      <c r="J143" s="98" t="e">
        <f>VLOOKUP($A143,#REF!,11,FALSE)</f>
        <v>#REF!</v>
      </c>
      <c r="K143" s="114" t="e">
        <f>VLOOKUP($A143,#REF!,12,FALSE)</f>
        <v>#REF!</v>
      </c>
      <c r="L143" s="98" t="e">
        <f>VLOOKUP($A143,#REF!,13,FALSE)</f>
        <v>#REF!</v>
      </c>
      <c r="M143" s="438" t="e">
        <f>VLOOKUP($A143,#REF!,14,FALSE)</f>
        <v>#REF!</v>
      </c>
      <c r="N143" s="103" t="e">
        <f>VLOOKUP($A143,#REF!,15,FALSE)</f>
        <v>#REF!</v>
      </c>
      <c r="O143" s="103" t="e">
        <f>VLOOKUP($A143,#REF!,18,FALSE)</f>
        <v>#REF!</v>
      </c>
      <c r="P143" s="93" t="e">
        <f>VLOOKUP($A143,#REF!,41,FALSE)</f>
        <v>#REF!</v>
      </c>
      <c r="Q143" s="115" t="e">
        <f>VLOOKUP(Revisión_Avance_Periodo!$L143,#REF!,30,FALSE)</f>
        <v>#REF!</v>
      </c>
      <c r="R143" s="116">
        <v>2019</v>
      </c>
      <c r="S143" s="196">
        <v>43768</v>
      </c>
      <c r="T143" s="124" t="s">
        <v>77</v>
      </c>
      <c r="U143" s="440" t="e">
        <f>INDEX(#REF!,MATCH(Revisión_Avance_Periodo!$L143,#REF!,0),MATCH(Revisión_Avance_Periodo!$T143,#REF!,0))</f>
        <v>#REF!</v>
      </c>
      <c r="V143" s="440" t="e">
        <f>INDEX(#REF!,MATCH(Revisión_Avance_Periodo!$L143,#REF!,0),MATCH(Revisión_Avance_Periodo!$T143,#REF!,0))</f>
        <v>#REF!</v>
      </c>
      <c r="W143" s="118">
        <f t="shared" si="9"/>
        <v>0</v>
      </c>
      <c r="X143" s="124" t="str">
        <f>VLOOKUP(W143,Tabla_Estado_Meta_OAP_2019[#All],3,TRUE)</f>
        <v>Por Ejecutar</v>
      </c>
      <c r="Y143" s="164" t="e">
        <f>SUBTOTAL(9,$U$134:$U143)</f>
        <v>#REF!</v>
      </c>
      <c r="Z143" s="158" t="e">
        <f>SUBTOTAL(9,$V$134:$V143)</f>
        <v>#REF!</v>
      </c>
      <c r="AA143" s="159">
        <f>IFERROR(+Revisión_Avance_Periodo!$Z143/Revisión_Avance_Periodo!$Y143,0)</f>
        <v>0</v>
      </c>
      <c r="AB143" s="126"/>
      <c r="AC143" s="127"/>
      <c r="AD143" s="125"/>
      <c r="AE143" s="125"/>
      <c r="AF143" s="128"/>
      <c r="AG143" s="129"/>
      <c r="AH143" s="164" t="e">
        <f>SUBTOTAL(9,$U$134:$U143)</f>
        <v>#REF!</v>
      </c>
      <c r="AI143" s="158" t="e">
        <f>SUBTOTAL(9,$V$134:$V143)</f>
        <v>#REF!</v>
      </c>
      <c r="AJ143" s="159">
        <f>IFERROR(+Revisión_Avance_Periodo!$Z143/Revisión_Avance_Periodo!$Y143,0)</f>
        <v>0</v>
      </c>
      <c r="AK143" s="126"/>
      <c r="AL143" s="127"/>
      <c r="AM143" s="125"/>
      <c r="AN143" s="125"/>
      <c r="AO143" s="128"/>
      <c r="AP143" s="129"/>
    </row>
    <row r="144" spans="1:42" x14ac:dyDescent="0.25">
      <c r="A144" s="92">
        <v>12</v>
      </c>
      <c r="B144" s="435" t="e">
        <f>CONCATENATE(Revisión_Avance_Periodo!$D144,";",Revisión_Avance_Periodo!$F144,";",Revisión_Avance_Periodo!$L144)</f>
        <v>#REF!</v>
      </c>
      <c r="C144" s="435" t="e">
        <f t="shared" si="8"/>
        <v>#REF!</v>
      </c>
      <c r="D144" s="114" t="e">
        <f>VLOOKUP($A144,#REF!,3,FALSE)</f>
        <v>#REF!</v>
      </c>
      <c r="E144" s="436" t="e">
        <f>VLOOKUP($A144,#REF!,4,FALSE)</f>
        <v>#REF!</v>
      </c>
      <c r="F144" s="102" t="e">
        <f>VLOOKUP($A144,#REF!,5,FALSE)</f>
        <v>#REF!</v>
      </c>
      <c r="G144" s="93" t="e">
        <f>VLOOKUP($A144,#REF!,8,FALSE)</f>
        <v>#REF!</v>
      </c>
      <c r="H144" s="93" t="e">
        <f>VLOOKUP($A144,#REF!,7,FALSE)</f>
        <v>#REF!</v>
      </c>
      <c r="I144" s="438" t="e">
        <f>VLOOKUP($A144,#REF!,10,FALSE)</f>
        <v>#REF!</v>
      </c>
      <c r="J144" s="93" t="e">
        <f>VLOOKUP($A144,#REF!,11,FALSE)</f>
        <v>#REF!</v>
      </c>
      <c r="K144" s="114" t="e">
        <f>VLOOKUP($A144,#REF!,12,FALSE)</f>
        <v>#REF!</v>
      </c>
      <c r="L144" s="93" t="e">
        <f>VLOOKUP($A144,#REF!,13,FALSE)</f>
        <v>#REF!</v>
      </c>
      <c r="M144" s="438" t="e">
        <f>VLOOKUP($A144,#REF!,14,FALSE)</f>
        <v>#REF!</v>
      </c>
      <c r="N144" s="102" t="e">
        <f>VLOOKUP($A144,#REF!,15,FALSE)</f>
        <v>#REF!</v>
      </c>
      <c r="O144" s="102" t="e">
        <f>VLOOKUP($A144,#REF!,18,FALSE)</f>
        <v>#REF!</v>
      </c>
      <c r="P144" s="93" t="e">
        <f>VLOOKUP($A144,#REF!,41,FALSE)</f>
        <v>#REF!</v>
      </c>
      <c r="Q144" s="115" t="e">
        <f>VLOOKUP(Revisión_Avance_Periodo!$L144,#REF!,30,FALSE)</f>
        <v>#REF!</v>
      </c>
      <c r="R144" s="116">
        <v>2019</v>
      </c>
      <c r="S144" s="196">
        <v>43799</v>
      </c>
      <c r="T144" s="116" t="s">
        <v>78</v>
      </c>
      <c r="U144" s="440" t="e">
        <f>INDEX(#REF!,MATCH(Revisión_Avance_Periodo!$L144,#REF!,0),MATCH(Revisión_Avance_Periodo!$T144,#REF!,0))</f>
        <v>#REF!</v>
      </c>
      <c r="V144" s="440" t="e">
        <f>INDEX(#REF!,MATCH(Revisión_Avance_Periodo!$L144,#REF!,0),MATCH(Revisión_Avance_Periodo!$T144,#REF!,0))</f>
        <v>#REF!</v>
      </c>
      <c r="W144" s="118">
        <f t="shared" si="9"/>
        <v>0</v>
      </c>
      <c r="X144" s="116" t="str">
        <f>VLOOKUP(W144,Tabla_Estado_Meta_OAP_2019[#All],3,TRUE)</f>
        <v>Por Ejecutar</v>
      </c>
      <c r="Y144" s="164" t="e">
        <f>SUBTOTAL(9,$U$134:$U144)</f>
        <v>#REF!</v>
      </c>
      <c r="Z144" s="158" t="e">
        <f>SUBTOTAL(9,$V$134:$V144)</f>
        <v>#REF!</v>
      </c>
      <c r="AA144" s="159">
        <f>IFERROR(+Revisión_Avance_Periodo!$Z144/Revisión_Avance_Periodo!$Y144,0)</f>
        <v>0</v>
      </c>
      <c r="AB144" s="126"/>
      <c r="AC144" s="127"/>
      <c r="AD144" s="125"/>
      <c r="AE144" s="125"/>
      <c r="AF144" s="128"/>
      <c r="AG144" s="129"/>
      <c r="AH144" s="164" t="e">
        <f>SUBTOTAL(9,$U$134:$U144)</f>
        <v>#REF!</v>
      </c>
      <c r="AI144" s="158" t="e">
        <f>SUBTOTAL(9,$V$134:$V144)</f>
        <v>#REF!</v>
      </c>
      <c r="AJ144" s="159">
        <f>IFERROR(+Revisión_Avance_Periodo!$Z144/Revisión_Avance_Periodo!$Y144,0)</f>
        <v>0</v>
      </c>
      <c r="AK144" s="126"/>
      <c r="AL144" s="127"/>
      <c r="AM144" s="125"/>
      <c r="AN144" s="125"/>
      <c r="AO144" s="128"/>
      <c r="AP144" s="129"/>
    </row>
    <row r="145" spans="1:42" ht="15.75" thickBot="1" x14ac:dyDescent="0.3">
      <c r="A145" s="97">
        <v>12</v>
      </c>
      <c r="B145" s="435" t="e">
        <f>CONCATENATE(Revisión_Avance_Periodo!$D145,";",Revisión_Avance_Periodo!$F145,";",Revisión_Avance_Periodo!$L145)</f>
        <v>#REF!</v>
      </c>
      <c r="C145" s="435" t="e">
        <f t="shared" si="8"/>
        <v>#REF!</v>
      </c>
      <c r="D145" s="123" t="e">
        <f>VLOOKUP($A145,#REF!,3,FALSE)</f>
        <v>#REF!</v>
      </c>
      <c r="E145" s="436" t="e">
        <f>VLOOKUP($A145,#REF!,4,FALSE)</f>
        <v>#REF!</v>
      </c>
      <c r="F145" s="103" t="e">
        <f>VLOOKUP($A145,#REF!,5,FALSE)</f>
        <v>#REF!</v>
      </c>
      <c r="G145" s="98" t="e">
        <f>VLOOKUP($A145,#REF!,8,FALSE)</f>
        <v>#REF!</v>
      </c>
      <c r="H145" s="93" t="e">
        <f>VLOOKUP($A145,#REF!,7,FALSE)</f>
        <v>#REF!</v>
      </c>
      <c r="I145" s="438" t="e">
        <f>VLOOKUP($A145,#REF!,10,FALSE)</f>
        <v>#REF!</v>
      </c>
      <c r="J145" s="98" t="e">
        <f>VLOOKUP($A145,#REF!,11,FALSE)</f>
        <v>#REF!</v>
      </c>
      <c r="K145" s="114" t="e">
        <f>VLOOKUP($A145,#REF!,12,FALSE)</f>
        <v>#REF!</v>
      </c>
      <c r="L145" s="98" t="e">
        <f>VLOOKUP($A145,#REF!,13,FALSE)</f>
        <v>#REF!</v>
      </c>
      <c r="M145" s="438" t="e">
        <f>VLOOKUP($A145,#REF!,14,FALSE)</f>
        <v>#REF!</v>
      </c>
      <c r="N145" s="103" t="e">
        <f>VLOOKUP($A145,#REF!,15,FALSE)</f>
        <v>#REF!</v>
      </c>
      <c r="O145" s="103" t="e">
        <f>VLOOKUP($A145,#REF!,18,FALSE)</f>
        <v>#REF!</v>
      </c>
      <c r="P145" s="93" t="e">
        <f>VLOOKUP($A145,#REF!,41,FALSE)</f>
        <v>#REF!</v>
      </c>
      <c r="Q145" s="115" t="e">
        <f>VLOOKUP(Revisión_Avance_Periodo!$L145,#REF!,30,FALSE)</f>
        <v>#REF!</v>
      </c>
      <c r="R145" s="116">
        <v>2019</v>
      </c>
      <c r="S145" s="196">
        <v>43829</v>
      </c>
      <c r="T145" s="124" t="s">
        <v>79</v>
      </c>
      <c r="U145" s="440" t="e">
        <f>INDEX(#REF!,MATCH(Revisión_Avance_Periodo!$L145,#REF!,0),MATCH(Revisión_Avance_Periodo!$T145,#REF!,0))</f>
        <v>#REF!</v>
      </c>
      <c r="V145" s="440" t="e">
        <f>INDEX(#REF!,MATCH(Revisión_Avance_Periodo!$L145,#REF!,0),MATCH(Revisión_Avance_Periodo!$T145,#REF!,0))</f>
        <v>#REF!</v>
      </c>
      <c r="W145" s="118">
        <f t="shared" si="9"/>
        <v>0</v>
      </c>
      <c r="X145" s="124" t="str">
        <f>VLOOKUP(W145,Tabla_Estado_Meta_OAP_2019[#All],3,TRUE)</f>
        <v>Por Ejecutar</v>
      </c>
      <c r="Y145" s="164" t="e">
        <f>SUBTOTAL(9,$U$134:$U145)</f>
        <v>#REF!</v>
      </c>
      <c r="Z145" s="158" t="e">
        <f>SUBTOTAL(9,$V$134:$V145)</f>
        <v>#REF!</v>
      </c>
      <c r="AA145" s="159">
        <f>IFERROR(+Revisión_Avance_Periodo!$Z145/Revisión_Avance_Periodo!$Y145,0)</f>
        <v>0</v>
      </c>
      <c r="AB145" s="126"/>
      <c r="AC145" s="127"/>
      <c r="AD145" s="125"/>
      <c r="AE145" s="125"/>
      <c r="AF145" s="128"/>
      <c r="AG145" s="129"/>
      <c r="AH145" s="164" t="e">
        <f>SUBTOTAL(9,$U$134:$U145)</f>
        <v>#REF!</v>
      </c>
      <c r="AI145" s="158" t="e">
        <f>SUBTOTAL(9,$V$134:$V145)</f>
        <v>#REF!</v>
      </c>
      <c r="AJ145" s="159">
        <f>IFERROR(+Revisión_Avance_Periodo!$Z145/Revisión_Avance_Periodo!$Y145,0)</f>
        <v>0</v>
      </c>
      <c r="AK145" s="126"/>
      <c r="AL145" s="127"/>
      <c r="AM145" s="125"/>
      <c r="AN145" s="125"/>
      <c r="AO145" s="128"/>
      <c r="AP145" s="129"/>
    </row>
    <row r="146" spans="1:42" x14ac:dyDescent="0.25">
      <c r="A146" s="92">
        <v>13</v>
      </c>
      <c r="B146" s="435" t="e">
        <f>CONCATENATE(Revisión_Avance_Periodo!$D146,";",Revisión_Avance_Periodo!$F146,";",Revisión_Avance_Periodo!$L146)</f>
        <v>#REF!</v>
      </c>
      <c r="C146" s="435" t="e">
        <f t="shared" si="8"/>
        <v>#REF!</v>
      </c>
      <c r="D146" s="114" t="e">
        <f>VLOOKUP($A146,#REF!,3,FALSE)</f>
        <v>#REF!</v>
      </c>
      <c r="E146" s="436" t="e">
        <f>VLOOKUP($A146,#REF!,4,FALSE)</f>
        <v>#REF!</v>
      </c>
      <c r="F146" s="102" t="e">
        <f>VLOOKUP($A146,#REF!,5,FALSE)</f>
        <v>#REF!</v>
      </c>
      <c r="G146" s="93" t="e">
        <f>VLOOKUP($A146,#REF!,8,FALSE)</f>
        <v>#REF!</v>
      </c>
      <c r="H146" s="93" t="e">
        <f>VLOOKUP($A146,#REF!,7,FALSE)</f>
        <v>#REF!</v>
      </c>
      <c r="I146" s="438" t="e">
        <f>VLOOKUP($A146,#REF!,10,FALSE)</f>
        <v>#REF!</v>
      </c>
      <c r="J146" s="93" t="e">
        <f>VLOOKUP($A146,#REF!,11,FALSE)</f>
        <v>#REF!</v>
      </c>
      <c r="K146" s="114" t="e">
        <f>VLOOKUP($A146,#REF!,12,FALSE)</f>
        <v>#REF!</v>
      </c>
      <c r="L146" s="93" t="e">
        <f>VLOOKUP($A146,#REF!,13,FALSE)</f>
        <v>#REF!</v>
      </c>
      <c r="M146" s="438" t="e">
        <f>VLOOKUP($A146,#REF!,14,FALSE)</f>
        <v>#REF!</v>
      </c>
      <c r="N146" s="102" t="e">
        <f>VLOOKUP($A146,#REF!,15,FALSE)</f>
        <v>#REF!</v>
      </c>
      <c r="O146" s="102" t="e">
        <f>VLOOKUP($A146,#REF!,18,FALSE)</f>
        <v>#REF!</v>
      </c>
      <c r="P146" s="93" t="e">
        <f>VLOOKUP($A146,#REF!,41,FALSE)</f>
        <v>#REF!</v>
      </c>
      <c r="Q146" s="115" t="e">
        <f>VLOOKUP(Revisión_Avance_Periodo!$L146,#REF!,30,FALSE)</f>
        <v>#REF!</v>
      </c>
      <c r="R146" s="116">
        <v>2019</v>
      </c>
      <c r="S146" s="196">
        <v>43495</v>
      </c>
      <c r="T146" s="116" t="s">
        <v>68</v>
      </c>
      <c r="U146" s="440" t="e">
        <f>INDEX(#REF!,MATCH(Revisión_Avance_Periodo!$L146,#REF!,0),MATCH(Revisión_Avance_Periodo!$T146,#REF!,0))</f>
        <v>#REF!</v>
      </c>
      <c r="V146" s="440" t="e">
        <f>INDEX(#REF!,MATCH(Revisión_Avance_Periodo!$L146,#REF!,0),MATCH(Revisión_Avance_Periodo!$T146,#REF!,0))</f>
        <v>#REF!</v>
      </c>
      <c r="W146" s="118">
        <f t="shared" si="9"/>
        <v>0</v>
      </c>
      <c r="X146" s="116" t="str">
        <f>VLOOKUP(W146,Tabla_Estado_Meta_OAP_2019[#All],3,TRUE)</f>
        <v>Por Ejecutar</v>
      </c>
      <c r="Y146" s="163" t="e">
        <f>SUBTOTAL(9,$U$146:$U146)</f>
        <v>#REF!</v>
      </c>
      <c r="Z146" s="161" t="e">
        <f>SUBTOTAL(9,$V$146:$V146)</f>
        <v>#REF!</v>
      </c>
      <c r="AA146" s="162">
        <f>IFERROR(+Revisión_Avance_Periodo!$Z146/Revisión_Avance_Periodo!$Y146,0)</f>
        <v>0</v>
      </c>
      <c r="AB146" s="133" t="e">
        <f>SUBTOTAL(9,U146:U157)</f>
        <v>#REF!</v>
      </c>
      <c r="AC146" s="134" t="e">
        <f>SUBTOTAL(9,V146:V157)</f>
        <v>#REF!</v>
      </c>
      <c r="AD146" s="119" t="e">
        <f>+AC146/AB146</f>
        <v>#REF!</v>
      </c>
      <c r="AE146" s="119" t="e">
        <f>100%-Revisión_Avance_Periodo!$AD146</f>
        <v>#REF!</v>
      </c>
      <c r="AF146" s="121" t="e">
        <f>VLOOKUP(AD146,Tabla_Estado_Meta_OAP_2019[],3,TRUE)</f>
        <v>#REF!</v>
      </c>
      <c r="AG146" s="122" t="e">
        <f>Revisión_Avance_Periodo!$AD146*Revisión_Avance_Periodo!$Q146</f>
        <v>#REF!</v>
      </c>
      <c r="AH146" s="163" t="e">
        <f>SUBTOTAL(9,$U$146:$U146)</f>
        <v>#REF!</v>
      </c>
      <c r="AI146" s="161" t="e">
        <f>SUBTOTAL(9,$V$146:$V146)</f>
        <v>#REF!</v>
      </c>
      <c r="AJ146" s="162">
        <f>IFERROR(+Revisión_Avance_Periodo!$Z146/Revisión_Avance_Periodo!$Y146,0)</f>
        <v>0</v>
      </c>
      <c r="AK146" s="133" t="e">
        <f>SUBTOTAL(9,AD146:AD157)</f>
        <v>#REF!</v>
      </c>
      <c r="AL146" s="134" t="e">
        <f>SUBTOTAL(9,AE146:AE157)</f>
        <v>#REF!</v>
      </c>
      <c r="AM146" s="119" t="e">
        <f>+AL146/AK146</f>
        <v>#REF!</v>
      </c>
      <c r="AN146" s="119" t="e">
        <f>100%-Revisión_Avance_Periodo!$AD146</f>
        <v>#REF!</v>
      </c>
      <c r="AO146" s="121" t="e">
        <f>VLOOKUP(AM146,Tabla_Estado_Meta_OAP_2019[],3,TRUE)</f>
        <v>#REF!</v>
      </c>
      <c r="AP146" s="122" t="e">
        <f>Revisión_Avance_Periodo!$AD146*Revisión_Avance_Periodo!$Q146</f>
        <v>#REF!</v>
      </c>
    </row>
    <row r="147" spans="1:42" x14ac:dyDescent="0.25">
      <c r="A147" s="97">
        <v>13</v>
      </c>
      <c r="B147" s="435" t="e">
        <f>CONCATENATE(Revisión_Avance_Periodo!$D147,";",Revisión_Avance_Periodo!$F147,";",Revisión_Avance_Periodo!$L147)</f>
        <v>#REF!</v>
      </c>
      <c r="C147" s="435" t="e">
        <f t="shared" si="8"/>
        <v>#REF!</v>
      </c>
      <c r="D147" s="123" t="e">
        <f>VLOOKUP($A147,#REF!,3,FALSE)</f>
        <v>#REF!</v>
      </c>
      <c r="E147" s="436" t="e">
        <f>VLOOKUP($A147,#REF!,4,FALSE)</f>
        <v>#REF!</v>
      </c>
      <c r="F147" s="103" t="e">
        <f>VLOOKUP($A147,#REF!,5,FALSE)</f>
        <v>#REF!</v>
      </c>
      <c r="G147" s="98" t="e">
        <f>VLOOKUP($A147,#REF!,8,FALSE)</f>
        <v>#REF!</v>
      </c>
      <c r="H147" s="93" t="e">
        <f>VLOOKUP($A147,#REF!,7,FALSE)</f>
        <v>#REF!</v>
      </c>
      <c r="I147" s="438" t="e">
        <f>VLOOKUP($A147,#REF!,10,FALSE)</f>
        <v>#REF!</v>
      </c>
      <c r="J147" s="98" t="e">
        <f>VLOOKUP($A147,#REF!,11,FALSE)</f>
        <v>#REF!</v>
      </c>
      <c r="K147" s="114" t="e">
        <f>VLOOKUP($A147,#REF!,12,FALSE)</f>
        <v>#REF!</v>
      </c>
      <c r="L147" s="98" t="e">
        <f>VLOOKUP($A147,#REF!,13,FALSE)</f>
        <v>#REF!</v>
      </c>
      <c r="M147" s="438" t="e">
        <f>VLOOKUP($A147,#REF!,14,FALSE)</f>
        <v>#REF!</v>
      </c>
      <c r="N147" s="103" t="e">
        <f>VLOOKUP($A147,#REF!,15,FALSE)</f>
        <v>#REF!</v>
      </c>
      <c r="O147" s="103" t="e">
        <f>VLOOKUP($A147,#REF!,18,FALSE)</f>
        <v>#REF!</v>
      </c>
      <c r="P147" s="93" t="e">
        <f>VLOOKUP($A147,#REF!,41,FALSE)</f>
        <v>#REF!</v>
      </c>
      <c r="Q147" s="115" t="e">
        <f>VLOOKUP(Revisión_Avance_Periodo!$L147,#REF!,30,FALSE)</f>
        <v>#REF!</v>
      </c>
      <c r="R147" s="116">
        <v>2019</v>
      </c>
      <c r="S147" s="196">
        <v>43524</v>
      </c>
      <c r="T147" s="124" t="s">
        <v>69</v>
      </c>
      <c r="U147" s="440" t="e">
        <f>INDEX(#REF!,MATCH(Revisión_Avance_Periodo!$L147,#REF!,0),MATCH(Revisión_Avance_Periodo!$T147,#REF!,0))</f>
        <v>#REF!</v>
      </c>
      <c r="V147" s="440" t="e">
        <f>INDEX(#REF!,MATCH(Revisión_Avance_Periodo!$L147,#REF!,0),MATCH(Revisión_Avance_Periodo!$T147,#REF!,0))</f>
        <v>#REF!</v>
      </c>
      <c r="W147" s="130" t="e">
        <f>V147/U147</f>
        <v>#REF!</v>
      </c>
      <c r="X147" s="124" t="e">
        <f>VLOOKUP(W147,Tabla_Estado_Meta_OAP_2019[#All],3,TRUE)</f>
        <v>#REF!</v>
      </c>
      <c r="Y147" s="164" t="e">
        <f>SUBTOTAL(9,$U$146:$U147)</f>
        <v>#REF!</v>
      </c>
      <c r="Z147" s="158" t="e">
        <f>SUBTOTAL(9,$V$146:$V147)</f>
        <v>#REF!</v>
      </c>
      <c r="AA147" s="159">
        <f>IFERROR(+Revisión_Avance_Periodo!$Z147/Revisión_Avance_Periodo!$Y147,0)</f>
        <v>0</v>
      </c>
      <c r="AB147" s="126"/>
      <c r="AC147" s="127"/>
      <c r="AD147" s="125"/>
      <c r="AE147" s="125"/>
      <c r="AF147" s="128"/>
      <c r="AG147" s="129"/>
      <c r="AH147" s="164" t="e">
        <f>SUBTOTAL(9,$U$146:$U147)</f>
        <v>#REF!</v>
      </c>
      <c r="AI147" s="158" t="e">
        <f>SUBTOTAL(9,$V$146:$V147)</f>
        <v>#REF!</v>
      </c>
      <c r="AJ147" s="159">
        <f>IFERROR(+Revisión_Avance_Periodo!$Z147/Revisión_Avance_Periodo!$Y147,0)</f>
        <v>0</v>
      </c>
      <c r="AK147" s="126"/>
      <c r="AL147" s="127"/>
      <c r="AM147" s="125"/>
      <c r="AN147" s="125"/>
      <c r="AO147" s="128"/>
      <c r="AP147" s="129"/>
    </row>
    <row r="148" spans="1:42" x14ac:dyDescent="0.25">
      <c r="A148" s="92">
        <v>13</v>
      </c>
      <c r="B148" s="435" t="e">
        <f>CONCATENATE(Revisión_Avance_Periodo!$D148,";",Revisión_Avance_Periodo!$F148,";",Revisión_Avance_Periodo!$L148)</f>
        <v>#REF!</v>
      </c>
      <c r="C148" s="435" t="e">
        <f t="shared" si="8"/>
        <v>#REF!</v>
      </c>
      <c r="D148" s="114" t="e">
        <f>VLOOKUP($A148,#REF!,3,FALSE)</f>
        <v>#REF!</v>
      </c>
      <c r="E148" s="436" t="e">
        <f>VLOOKUP($A148,#REF!,4,FALSE)</f>
        <v>#REF!</v>
      </c>
      <c r="F148" s="102" t="e">
        <f>VLOOKUP($A148,#REF!,5,FALSE)</f>
        <v>#REF!</v>
      </c>
      <c r="G148" s="93" t="e">
        <f>VLOOKUP($A148,#REF!,8,FALSE)</f>
        <v>#REF!</v>
      </c>
      <c r="H148" s="93" t="e">
        <f>VLOOKUP($A148,#REF!,7,FALSE)</f>
        <v>#REF!</v>
      </c>
      <c r="I148" s="438" t="e">
        <f>VLOOKUP($A148,#REF!,10,FALSE)</f>
        <v>#REF!</v>
      </c>
      <c r="J148" s="93" t="e">
        <f>VLOOKUP($A148,#REF!,11,FALSE)</f>
        <v>#REF!</v>
      </c>
      <c r="K148" s="114" t="e">
        <f>VLOOKUP($A148,#REF!,12,FALSE)</f>
        <v>#REF!</v>
      </c>
      <c r="L148" s="93" t="e">
        <f>VLOOKUP($A148,#REF!,13,FALSE)</f>
        <v>#REF!</v>
      </c>
      <c r="M148" s="438" t="e">
        <f>VLOOKUP($A148,#REF!,14,FALSE)</f>
        <v>#REF!</v>
      </c>
      <c r="N148" s="102" t="e">
        <f>VLOOKUP($A148,#REF!,15,FALSE)</f>
        <v>#REF!</v>
      </c>
      <c r="O148" s="102" t="e">
        <f>VLOOKUP($A148,#REF!,18,FALSE)</f>
        <v>#REF!</v>
      </c>
      <c r="P148" s="93" t="e">
        <f>VLOOKUP($A148,#REF!,41,FALSE)</f>
        <v>#REF!</v>
      </c>
      <c r="Q148" s="115" t="e">
        <f>VLOOKUP(Revisión_Avance_Periodo!$L148,#REF!,30,FALSE)</f>
        <v>#REF!</v>
      </c>
      <c r="R148" s="116">
        <v>2019</v>
      </c>
      <c r="S148" s="196">
        <v>43554</v>
      </c>
      <c r="T148" s="116" t="s">
        <v>70</v>
      </c>
      <c r="U148" s="440" t="e">
        <f>INDEX(#REF!,MATCH(Revisión_Avance_Periodo!$L148,#REF!,0),MATCH(Revisión_Avance_Periodo!$T148,#REF!,0))</f>
        <v>#REF!</v>
      </c>
      <c r="V148" s="440" t="e">
        <f>INDEX(#REF!,MATCH(Revisión_Avance_Periodo!$L148,#REF!,0),MATCH(Revisión_Avance_Periodo!$T148,#REF!,0))</f>
        <v>#REF!</v>
      </c>
      <c r="W148" s="118">
        <f t="shared" ref="W148:W167" si="10">IFERROR((V148/U148),0)</f>
        <v>0</v>
      </c>
      <c r="X148" s="116" t="str">
        <f>VLOOKUP(W148,Tabla_Estado_Meta_OAP_2019[#All],3,TRUE)</f>
        <v>Por Ejecutar</v>
      </c>
      <c r="Y148" s="164" t="e">
        <f>SUBTOTAL(9,$U$146:$U148)</f>
        <v>#REF!</v>
      </c>
      <c r="Z148" s="158" t="e">
        <f>SUBTOTAL(9,$V$146:$V148)</f>
        <v>#REF!</v>
      </c>
      <c r="AA148" s="159">
        <f>IFERROR(+Revisión_Avance_Periodo!$Z148/Revisión_Avance_Periodo!$Y148,0)</f>
        <v>0</v>
      </c>
      <c r="AB148" s="126"/>
      <c r="AC148" s="127"/>
      <c r="AD148" s="125"/>
      <c r="AE148" s="125"/>
      <c r="AF148" s="128"/>
      <c r="AG148" s="129"/>
      <c r="AH148" s="164" t="e">
        <f>SUBTOTAL(9,$U$146:$U148)</f>
        <v>#REF!</v>
      </c>
      <c r="AI148" s="158" t="e">
        <f>SUBTOTAL(9,$V$146:$V148)</f>
        <v>#REF!</v>
      </c>
      <c r="AJ148" s="159">
        <f>IFERROR(+Revisión_Avance_Periodo!$Z148/Revisión_Avance_Periodo!$Y148,0)</f>
        <v>0</v>
      </c>
      <c r="AK148" s="126"/>
      <c r="AL148" s="127"/>
      <c r="AM148" s="125"/>
      <c r="AN148" s="125"/>
      <c r="AO148" s="128"/>
      <c r="AP148" s="129"/>
    </row>
    <row r="149" spans="1:42" x14ac:dyDescent="0.25">
      <c r="A149" s="97">
        <v>13</v>
      </c>
      <c r="B149" s="435" t="e">
        <f>CONCATENATE(Revisión_Avance_Periodo!$D149,";",Revisión_Avance_Periodo!$F149,";",Revisión_Avance_Periodo!$L149)</f>
        <v>#REF!</v>
      </c>
      <c r="C149" s="435" t="e">
        <f t="shared" si="8"/>
        <v>#REF!</v>
      </c>
      <c r="D149" s="123" t="e">
        <f>VLOOKUP($A149,#REF!,3,FALSE)</f>
        <v>#REF!</v>
      </c>
      <c r="E149" s="436" t="e">
        <f>VLOOKUP($A149,#REF!,4,FALSE)</f>
        <v>#REF!</v>
      </c>
      <c r="F149" s="103" t="e">
        <f>VLOOKUP($A149,#REF!,5,FALSE)</f>
        <v>#REF!</v>
      </c>
      <c r="G149" s="98" t="e">
        <f>VLOOKUP($A149,#REF!,8,FALSE)</f>
        <v>#REF!</v>
      </c>
      <c r="H149" s="93" t="e">
        <f>VLOOKUP($A149,#REF!,7,FALSE)</f>
        <v>#REF!</v>
      </c>
      <c r="I149" s="438" t="e">
        <f>VLOOKUP($A149,#REF!,10,FALSE)</f>
        <v>#REF!</v>
      </c>
      <c r="J149" s="98" t="e">
        <f>VLOOKUP($A149,#REF!,11,FALSE)</f>
        <v>#REF!</v>
      </c>
      <c r="K149" s="114" t="e">
        <f>VLOOKUP($A149,#REF!,12,FALSE)</f>
        <v>#REF!</v>
      </c>
      <c r="L149" s="98" t="e">
        <f>VLOOKUP($A149,#REF!,13,FALSE)</f>
        <v>#REF!</v>
      </c>
      <c r="M149" s="438" t="e">
        <f>VLOOKUP($A149,#REF!,14,FALSE)</f>
        <v>#REF!</v>
      </c>
      <c r="N149" s="103" t="e">
        <f>VLOOKUP($A149,#REF!,15,FALSE)</f>
        <v>#REF!</v>
      </c>
      <c r="O149" s="103" t="e">
        <f>VLOOKUP($A149,#REF!,18,FALSE)</f>
        <v>#REF!</v>
      </c>
      <c r="P149" s="93" t="e">
        <f>VLOOKUP($A149,#REF!,41,FALSE)</f>
        <v>#REF!</v>
      </c>
      <c r="Q149" s="115" t="e">
        <f>VLOOKUP(Revisión_Avance_Periodo!$L149,#REF!,30,FALSE)</f>
        <v>#REF!</v>
      </c>
      <c r="R149" s="116">
        <v>2019</v>
      </c>
      <c r="S149" s="196">
        <v>43585</v>
      </c>
      <c r="T149" s="124" t="s">
        <v>71</v>
      </c>
      <c r="U149" s="440" t="e">
        <f>INDEX(#REF!,MATCH(Revisión_Avance_Periodo!$L149,#REF!,0),MATCH(Revisión_Avance_Periodo!$T149,#REF!,0))</f>
        <v>#REF!</v>
      </c>
      <c r="V149" s="440" t="e">
        <f>INDEX(#REF!,MATCH(Revisión_Avance_Periodo!$L149,#REF!,0),MATCH(Revisión_Avance_Periodo!$T149,#REF!,0))</f>
        <v>#REF!</v>
      </c>
      <c r="W149" s="118">
        <f t="shared" si="10"/>
        <v>0</v>
      </c>
      <c r="X149" s="124" t="str">
        <f>VLOOKUP(W149,Tabla_Estado_Meta_OAP_2019[#All],3,TRUE)</f>
        <v>Por Ejecutar</v>
      </c>
      <c r="Y149" s="164" t="e">
        <f>SUBTOTAL(9,$U$146:$U149)</f>
        <v>#REF!</v>
      </c>
      <c r="Z149" s="158" t="e">
        <f>SUBTOTAL(9,$V$146:$V149)</f>
        <v>#REF!</v>
      </c>
      <c r="AA149" s="159">
        <f>IFERROR(+Revisión_Avance_Periodo!$Z149/Revisión_Avance_Periodo!$Y149,0)</f>
        <v>0</v>
      </c>
      <c r="AB149" s="126"/>
      <c r="AC149" s="127"/>
      <c r="AD149" s="125"/>
      <c r="AE149" s="125"/>
      <c r="AF149" s="128"/>
      <c r="AG149" s="129"/>
      <c r="AH149" s="164" t="e">
        <f>SUBTOTAL(9,$U$146:$U149)</f>
        <v>#REF!</v>
      </c>
      <c r="AI149" s="158" t="e">
        <f>SUBTOTAL(9,$V$146:$V149)</f>
        <v>#REF!</v>
      </c>
      <c r="AJ149" s="159">
        <f>IFERROR(+Revisión_Avance_Periodo!$Z149/Revisión_Avance_Periodo!$Y149,0)</f>
        <v>0</v>
      </c>
      <c r="AK149" s="126"/>
      <c r="AL149" s="127"/>
      <c r="AM149" s="125"/>
      <c r="AN149" s="125"/>
      <c r="AO149" s="128"/>
      <c r="AP149" s="129"/>
    </row>
    <row r="150" spans="1:42" x14ac:dyDescent="0.25">
      <c r="A150" s="92">
        <v>13</v>
      </c>
      <c r="B150" s="435" t="e">
        <f>CONCATENATE(Revisión_Avance_Periodo!$D150,";",Revisión_Avance_Periodo!$F150,";",Revisión_Avance_Periodo!$L150)</f>
        <v>#REF!</v>
      </c>
      <c r="C150" s="435" t="e">
        <f t="shared" si="8"/>
        <v>#REF!</v>
      </c>
      <c r="D150" s="114" t="e">
        <f>VLOOKUP($A150,#REF!,3,FALSE)</f>
        <v>#REF!</v>
      </c>
      <c r="E150" s="436" t="e">
        <f>VLOOKUP($A150,#REF!,4,FALSE)</f>
        <v>#REF!</v>
      </c>
      <c r="F150" s="102" t="e">
        <f>VLOOKUP($A150,#REF!,5,FALSE)</f>
        <v>#REF!</v>
      </c>
      <c r="G150" s="93" t="e">
        <f>VLOOKUP($A150,#REF!,8,FALSE)</f>
        <v>#REF!</v>
      </c>
      <c r="H150" s="93" t="e">
        <f>VLOOKUP($A150,#REF!,7,FALSE)</f>
        <v>#REF!</v>
      </c>
      <c r="I150" s="438" t="e">
        <f>VLOOKUP($A150,#REF!,10,FALSE)</f>
        <v>#REF!</v>
      </c>
      <c r="J150" s="93" t="e">
        <f>VLOOKUP($A150,#REF!,11,FALSE)</f>
        <v>#REF!</v>
      </c>
      <c r="K150" s="114" t="e">
        <f>VLOOKUP($A150,#REF!,12,FALSE)</f>
        <v>#REF!</v>
      </c>
      <c r="L150" s="93" t="e">
        <f>VLOOKUP($A150,#REF!,13,FALSE)</f>
        <v>#REF!</v>
      </c>
      <c r="M150" s="438" t="e">
        <f>VLOOKUP($A150,#REF!,14,FALSE)</f>
        <v>#REF!</v>
      </c>
      <c r="N150" s="102" t="e">
        <f>VLOOKUP($A150,#REF!,15,FALSE)</f>
        <v>#REF!</v>
      </c>
      <c r="O150" s="102" t="e">
        <f>VLOOKUP($A150,#REF!,18,FALSE)</f>
        <v>#REF!</v>
      </c>
      <c r="P150" s="93" t="e">
        <f>VLOOKUP($A150,#REF!,41,FALSE)</f>
        <v>#REF!</v>
      </c>
      <c r="Q150" s="115" t="e">
        <f>VLOOKUP(Revisión_Avance_Periodo!$L150,#REF!,30,FALSE)</f>
        <v>#REF!</v>
      </c>
      <c r="R150" s="116">
        <v>2019</v>
      </c>
      <c r="S150" s="196">
        <v>43615</v>
      </c>
      <c r="T150" s="116" t="s">
        <v>72</v>
      </c>
      <c r="U150" s="440" t="e">
        <f>INDEX(#REF!,MATCH(Revisión_Avance_Periodo!$L150,#REF!,0),MATCH(Revisión_Avance_Periodo!$T150,#REF!,0))</f>
        <v>#REF!</v>
      </c>
      <c r="V150" s="440" t="e">
        <f>INDEX(#REF!,MATCH(Revisión_Avance_Periodo!$L150,#REF!,0),MATCH(Revisión_Avance_Periodo!$T150,#REF!,0))</f>
        <v>#REF!</v>
      </c>
      <c r="W150" s="118">
        <f t="shared" si="10"/>
        <v>0</v>
      </c>
      <c r="X150" s="116" t="str">
        <f>VLOOKUP(W150,Tabla_Estado_Meta_OAP_2019[#All],3,TRUE)</f>
        <v>Por Ejecutar</v>
      </c>
      <c r="Y150" s="164" t="e">
        <f>SUBTOTAL(9,$U$146:$U150)</f>
        <v>#REF!</v>
      </c>
      <c r="Z150" s="158" t="e">
        <f>SUBTOTAL(9,$V$146:$V150)</f>
        <v>#REF!</v>
      </c>
      <c r="AA150" s="159">
        <f>IFERROR(+Revisión_Avance_Periodo!$Z150/Revisión_Avance_Periodo!$Y150,0)</f>
        <v>0</v>
      </c>
      <c r="AB150" s="126"/>
      <c r="AC150" s="127"/>
      <c r="AD150" s="125"/>
      <c r="AE150" s="125"/>
      <c r="AF150" s="128"/>
      <c r="AG150" s="129"/>
      <c r="AH150" s="164" t="e">
        <f>SUBTOTAL(9,$U$146:$U150)</f>
        <v>#REF!</v>
      </c>
      <c r="AI150" s="158" t="e">
        <f>SUBTOTAL(9,$V$146:$V150)</f>
        <v>#REF!</v>
      </c>
      <c r="AJ150" s="159">
        <f>IFERROR(+Revisión_Avance_Periodo!$Z150/Revisión_Avance_Periodo!$Y150,0)</f>
        <v>0</v>
      </c>
      <c r="AK150" s="126"/>
      <c r="AL150" s="127"/>
      <c r="AM150" s="125"/>
      <c r="AN150" s="125"/>
      <c r="AO150" s="128"/>
      <c r="AP150" s="129"/>
    </row>
    <row r="151" spans="1:42" x14ac:dyDescent="0.25">
      <c r="A151" s="97">
        <v>13</v>
      </c>
      <c r="B151" s="435" t="e">
        <f>CONCATENATE(Revisión_Avance_Periodo!$D151,";",Revisión_Avance_Periodo!$F151,";",Revisión_Avance_Periodo!$L151)</f>
        <v>#REF!</v>
      </c>
      <c r="C151" s="435" t="e">
        <f t="shared" si="8"/>
        <v>#REF!</v>
      </c>
      <c r="D151" s="123" t="e">
        <f>VLOOKUP($A151,#REF!,3,FALSE)</f>
        <v>#REF!</v>
      </c>
      <c r="E151" s="436" t="e">
        <f>VLOOKUP($A151,#REF!,4,FALSE)</f>
        <v>#REF!</v>
      </c>
      <c r="F151" s="103" t="e">
        <f>VLOOKUP($A151,#REF!,5,FALSE)</f>
        <v>#REF!</v>
      </c>
      <c r="G151" s="98" t="e">
        <f>VLOOKUP($A151,#REF!,8,FALSE)</f>
        <v>#REF!</v>
      </c>
      <c r="H151" s="93" t="e">
        <f>VLOOKUP($A151,#REF!,7,FALSE)</f>
        <v>#REF!</v>
      </c>
      <c r="I151" s="438" t="e">
        <f>VLOOKUP($A151,#REF!,10,FALSE)</f>
        <v>#REF!</v>
      </c>
      <c r="J151" s="98" t="e">
        <f>VLOOKUP($A151,#REF!,11,FALSE)</f>
        <v>#REF!</v>
      </c>
      <c r="K151" s="114" t="e">
        <f>VLOOKUP($A151,#REF!,12,FALSE)</f>
        <v>#REF!</v>
      </c>
      <c r="L151" s="98" t="e">
        <f>VLOOKUP($A151,#REF!,13,FALSE)</f>
        <v>#REF!</v>
      </c>
      <c r="M151" s="438" t="e">
        <f>VLOOKUP($A151,#REF!,14,FALSE)</f>
        <v>#REF!</v>
      </c>
      <c r="N151" s="103" t="e">
        <f>VLOOKUP($A151,#REF!,15,FALSE)</f>
        <v>#REF!</v>
      </c>
      <c r="O151" s="103" t="e">
        <f>VLOOKUP($A151,#REF!,18,FALSE)</f>
        <v>#REF!</v>
      </c>
      <c r="P151" s="93" t="e">
        <f>VLOOKUP($A151,#REF!,41,FALSE)</f>
        <v>#REF!</v>
      </c>
      <c r="Q151" s="115" t="e">
        <f>VLOOKUP(Revisión_Avance_Periodo!$L151,#REF!,30,FALSE)</f>
        <v>#REF!</v>
      </c>
      <c r="R151" s="116">
        <v>2019</v>
      </c>
      <c r="S151" s="196">
        <v>43646</v>
      </c>
      <c r="T151" s="124" t="s">
        <v>73</v>
      </c>
      <c r="U151" s="440" t="e">
        <f>INDEX(#REF!,MATCH(Revisión_Avance_Periodo!$L151,#REF!,0),MATCH(Revisión_Avance_Periodo!$T151,#REF!,0))</f>
        <v>#REF!</v>
      </c>
      <c r="V151" s="440" t="e">
        <f>INDEX(#REF!,MATCH(Revisión_Avance_Periodo!$L151,#REF!,0),MATCH(Revisión_Avance_Periodo!$T151,#REF!,0))</f>
        <v>#REF!</v>
      </c>
      <c r="W151" s="118">
        <f t="shared" si="10"/>
        <v>0</v>
      </c>
      <c r="X151" s="124" t="str">
        <f>VLOOKUP(W151,Tabla_Estado_Meta_OAP_2019[#All],3,TRUE)</f>
        <v>Por Ejecutar</v>
      </c>
      <c r="Y151" s="164" t="e">
        <f>SUBTOTAL(9,$U$146:$U151)</f>
        <v>#REF!</v>
      </c>
      <c r="Z151" s="158" t="e">
        <f>SUBTOTAL(9,$V$146:$V151)</f>
        <v>#REF!</v>
      </c>
      <c r="AA151" s="159">
        <f>IFERROR(+Revisión_Avance_Periodo!$Z151/Revisión_Avance_Periodo!$Y151,0)</f>
        <v>0</v>
      </c>
      <c r="AB151" s="126"/>
      <c r="AC151" s="127"/>
      <c r="AD151" s="125"/>
      <c r="AE151" s="125"/>
      <c r="AF151" s="128"/>
      <c r="AG151" s="129"/>
      <c r="AH151" s="164" t="e">
        <f>SUBTOTAL(9,$U$146:$U151)</f>
        <v>#REF!</v>
      </c>
      <c r="AI151" s="158" t="e">
        <f>SUBTOTAL(9,$V$146:$V151)</f>
        <v>#REF!</v>
      </c>
      <c r="AJ151" s="159">
        <f>IFERROR(+Revisión_Avance_Periodo!$Z151/Revisión_Avance_Periodo!$Y151,0)</f>
        <v>0</v>
      </c>
      <c r="AK151" s="126"/>
      <c r="AL151" s="127"/>
      <c r="AM151" s="125"/>
      <c r="AN151" s="125"/>
      <c r="AO151" s="128"/>
      <c r="AP151" s="129"/>
    </row>
    <row r="152" spans="1:42" x14ac:dyDescent="0.25">
      <c r="A152" s="92">
        <v>13</v>
      </c>
      <c r="B152" s="435" t="e">
        <f>CONCATENATE(Revisión_Avance_Periodo!$D152,";",Revisión_Avance_Periodo!$F152,";",Revisión_Avance_Periodo!$L152)</f>
        <v>#REF!</v>
      </c>
      <c r="C152" s="435" t="e">
        <f t="shared" si="8"/>
        <v>#REF!</v>
      </c>
      <c r="D152" s="114" t="e">
        <f>VLOOKUP($A152,#REF!,3,FALSE)</f>
        <v>#REF!</v>
      </c>
      <c r="E152" s="436" t="e">
        <f>VLOOKUP($A152,#REF!,4,FALSE)</f>
        <v>#REF!</v>
      </c>
      <c r="F152" s="102" t="e">
        <f>VLOOKUP($A152,#REF!,5,FALSE)</f>
        <v>#REF!</v>
      </c>
      <c r="G152" s="93" t="e">
        <f>VLOOKUP($A152,#REF!,8,FALSE)</f>
        <v>#REF!</v>
      </c>
      <c r="H152" s="93" t="e">
        <f>VLOOKUP($A152,#REF!,7,FALSE)</f>
        <v>#REF!</v>
      </c>
      <c r="I152" s="438" t="e">
        <f>VLOOKUP($A152,#REF!,10,FALSE)</f>
        <v>#REF!</v>
      </c>
      <c r="J152" s="93" t="e">
        <f>VLOOKUP($A152,#REF!,11,FALSE)</f>
        <v>#REF!</v>
      </c>
      <c r="K152" s="114" t="e">
        <f>VLOOKUP($A152,#REF!,12,FALSE)</f>
        <v>#REF!</v>
      </c>
      <c r="L152" s="93" t="e">
        <f>VLOOKUP($A152,#REF!,13,FALSE)</f>
        <v>#REF!</v>
      </c>
      <c r="M152" s="438" t="e">
        <f>VLOOKUP($A152,#REF!,14,FALSE)</f>
        <v>#REF!</v>
      </c>
      <c r="N152" s="102" t="e">
        <f>VLOOKUP($A152,#REF!,15,FALSE)</f>
        <v>#REF!</v>
      </c>
      <c r="O152" s="102" t="e">
        <f>VLOOKUP($A152,#REF!,18,FALSE)</f>
        <v>#REF!</v>
      </c>
      <c r="P152" s="93" t="e">
        <f>VLOOKUP($A152,#REF!,41,FALSE)</f>
        <v>#REF!</v>
      </c>
      <c r="Q152" s="115" t="e">
        <f>VLOOKUP(Revisión_Avance_Periodo!$L152,#REF!,30,FALSE)</f>
        <v>#REF!</v>
      </c>
      <c r="R152" s="116">
        <v>2019</v>
      </c>
      <c r="S152" s="196">
        <v>43676</v>
      </c>
      <c r="T152" s="116" t="s">
        <v>74</v>
      </c>
      <c r="U152" s="440" t="e">
        <f>INDEX(#REF!,MATCH(Revisión_Avance_Periodo!$L152,#REF!,0),MATCH(Revisión_Avance_Periodo!$T152,#REF!,0))</f>
        <v>#REF!</v>
      </c>
      <c r="V152" s="440" t="e">
        <f>INDEX(#REF!,MATCH(Revisión_Avance_Periodo!$L152,#REF!,0),MATCH(Revisión_Avance_Periodo!$T152,#REF!,0))</f>
        <v>#REF!</v>
      </c>
      <c r="W152" s="118">
        <f t="shared" si="10"/>
        <v>0</v>
      </c>
      <c r="X152" s="116" t="str">
        <f>VLOOKUP(W152,Tabla_Estado_Meta_OAP_2019[#All],3,TRUE)</f>
        <v>Por Ejecutar</v>
      </c>
      <c r="Y152" s="164" t="e">
        <f>SUBTOTAL(9,$U$146:$U152)</f>
        <v>#REF!</v>
      </c>
      <c r="Z152" s="158" t="e">
        <f>SUBTOTAL(9,$V$146:$V152)</f>
        <v>#REF!</v>
      </c>
      <c r="AA152" s="159">
        <f>IFERROR(+Revisión_Avance_Periodo!$Z152/Revisión_Avance_Periodo!$Y152,0)</f>
        <v>0</v>
      </c>
      <c r="AB152" s="126"/>
      <c r="AC152" s="127"/>
      <c r="AD152" s="125"/>
      <c r="AE152" s="125"/>
      <c r="AF152" s="128"/>
      <c r="AG152" s="129"/>
      <c r="AH152" s="164" t="e">
        <f>SUBTOTAL(9,$U$146:$U152)</f>
        <v>#REF!</v>
      </c>
      <c r="AI152" s="158" t="e">
        <f>SUBTOTAL(9,$V$146:$V152)</f>
        <v>#REF!</v>
      </c>
      <c r="AJ152" s="159">
        <f>IFERROR(+Revisión_Avance_Periodo!$Z152/Revisión_Avance_Periodo!$Y152,0)</f>
        <v>0</v>
      </c>
      <c r="AK152" s="126"/>
      <c r="AL152" s="127"/>
      <c r="AM152" s="125"/>
      <c r="AN152" s="125"/>
      <c r="AO152" s="128"/>
      <c r="AP152" s="129"/>
    </row>
    <row r="153" spans="1:42" x14ac:dyDescent="0.25">
      <c r="A153" s="97">
        <v>13</v>
      </c>
      <c r="B153" s="435" t="e">
        <f>CONCATENATE(Revisión_Avance_Periodo!$D153,";",Revisión_Avance_Periodo!$F153,";",Revisión_Avance_Periodo!$L153)</f>
        <v>#REF!</v>
      </c>
      <c r="C153" s="435" t="e">
        <f t="shared" si="8"/>
        <v>#REF!</v>
      </c>
      <c r="D153" s="123" t="e">
        <f>VLOOKUP($A153,#REF!,3,FALSE)</f>
        <v>#REF!</v>
      </c>
      <c r="E153" s="436" t="e">
        <f>VLOOKUP($A153,#REF!,4,FALSE)</f>
        <v>#REF!</v>
      </c>
      <c r="F153" s="103" t="e">
        <f>VLOOKUP($A153,#REF!,5,FALSE)</f>
        <v>#REF!</v>
      </c>
      <c r="G153" s="98" t="e">
        <f>VLOOKUP($A153,#REF!,8,FALSE)</f>
        <v>#REF!</v>
      </c>
      <c r="H153" s="93" t="e">
        <f>VLOOKUP($A153,#REF!,7,FALSE)</f>
        <v>#REF!</v>
      </c>
      <c r="I153" s="438" t="e">
        <f>VLOOKUP($A153,#REF!,10,FALSE)</f>
        <v>#REF!</v>
      </c>
      <c r="J153" s="98" t="e">
        <f>VLOOKUP($A153,#REF!,11,FALSE)</f>
        <v>#REF!</v>
      </c>
      <c r="K153" s="114" t="e">
        <f>VLOOKUP($A153,#REF!,12,FALSE)</f>
        <v>#REF!</v>
      </c>
      <c r="L153" s="98" t="e">
        <f>VLOOKUP($A153,#REF!,13,FALSE)</f>
        <v>#REF!</v>
      </c>
      <c r="M153" s="438" t="e">
        <f>VLOOKUP($A153,#REF!,14,FALSE)</f>
        <v>#REF!</v>
      </c>
      <c r="N153" s="103" t="e">
        <f>VLOOKUP($A153,#REF!,15,FALSE)</f>
        <v>#REF!</v>
      </c>
      <c r="O153" s="103" t="e">
        <f>VLOOKUP($A153,#REF!,18,FALSE)</f>
        <v>#REF!</v>
      </c>
      <c r="P153" s="93" t="e">
        <f>VLOOKUP($A153,#REF!,41,FALSE)</f>
        <v>#REF!</v>
      </c>
      <c r="Q153" s="115" t="e">
        <f>VLOOKUP(Revisión_Avance_Periodo!$L153,#REF!,30,FALSE)</f>
        <v>#REF!</v>
      </c>
      <c r="R153" s="116">
        <v>2019</v>
      </c>
      <c r="S153" s="196">
        <v>43707</v>
      </c>
      <c r="T153" s="124" t="s">
        <v>75</v>
      </c>
      <c r="U153" s="440" t="e">
        <f>INDEX(#REF!,MATCH(Revisión_Avance_Periodo!$L153,#REF!,0),MATCH(Revisión_Avance_Periodo!$T153,#REF!,0))</f>
        <v>#REF!</v>
      </c>
      <c r="V153" s="440" t="e">
        <f>INDEX(#REF!,MATCH(Revisión_Avance_Periodo!$L153,#REF!,0),MATCH(Revisión_Avance_Periodo!$T153,#REF!,0))</f>
        <v>#REF!</v>
      </c>
      <c r="W153" s="118">
        <f t="shared" si="10"/>
        <v>0</v>
      </c>
      <c r="X153" s="124" t="str">
        <f>VLOOKUP(W153,Tabla_Estado_Meta_OAP_2019[#All],3,TRUE)</f>
        <v>Por Ejecutar</v>
      </c>
      <c r="Y153" s="164" t="e">
        <f>SUBTOTAL(9,$U$146:$U153)</f>
        <v>#REF!</v>
      </c>
      <c r="Z153" s="158" t="e">
        <f>SUBTOTAL(9,$V$146:$V153)</f>
        <v>#REF!</v>
      </c>
      <c r="AA153" s="159">
        <f>IFERROR(+Revisión_Avance_Periodo!$Z153/Revisión_Avance_Periodo!$Y153,0)</f>
        <v>0</v>
      </c>
      <c r="AB153" s="126"/>
      <c r="AC153" s="127"/>
      <c r="AD153" s="125"/>
      <c r="AE153" s="125"/>
      <c r="AF153" s="128"/>
      <c r="AG153" s="129"/>
      <c r="AH153" s="164" t="e">
        <f>SUBTOTAL(9,$U$146:$U153)</f>
        <v>#REF!</v>
      </c>
      <c r="AI153" s="158" t="e">
        <f>SUBTOTAL(9,$V$146:$V153)</f>
        <v>#REF!</v>
      </c>
      <c r="AJ153" s="159">
        <f>IFERROR(+Revisión_Avance_Periodo!$Z153/Revisión_Avance_Periodo!$Y153,0)</f>
        <v>0</v>
      </c>
      <c r="AK153" s="126"/>
      <c r="AL153" s="127"/>
      <c r="AM153" s="125"/>
      <c r="AN153" s="125"/>
      <c r="AO153" s="128"/>
      <c r="AP153" s="129"/>
    </row>
    <row r="154" spans="1:42" x14ac:dyDescent="0.25">
      <c r="A154" s="92">
        <v>13</v>
      </c>
      <c r="B154" s="435" t="e">
        <f>CONCATENATE(Revisión_Avance_Periodo!$D154,";",Revisión_Avance_Periodo!$F154,";",Revisión_Avance_Periodo!$L154)</f>
        <v>#REF!</v>
      </c>
      <c r="C154" s="435" t="e">
        <f t="shared" si="8"/>
        <v>#REF!</v>
      </c>
      <c r="D154" s="114" t="e">
        <f>VLOOKUP($A154,#REF!,3,FALSE)</f>
        <v>#REF!</v>
      </c>
      <c r="E154" s="436" t="e">
        <f>VLOOKUP($A154,#REF!,4,FALSE)</f>
        <v>#REF!</v>
      </c>
      <c r="F154" s="102" t="e">
        <f>VLOOKUP($A154,#REF!,5,FALSE)</f>
        <v>#REF!</v>
      </c>
      <c r="G154" s="93" t="e">
        <f>VLOOKUP($A154,#REF!,8,FALSE)</f>
        <v>#REF!</v>
      </c>
      <c r="H154" s="93" t="e">
        <f>VLOOKUP($A154,#REF!,7,FALSE)</f>
        <v>#REF!</v>
      </c>
      <c r="I154" s="438" t="e">
        <f>VLOOKUP($A154,#REF!,10,FALSE)</f>
        <v>#REF!</v>
      </c>
      <c r="J154" s="93" t="e">
        <f>VLOOKUP($A154,#REF!,11,FALSE)</f>
        <v>#REF!</v>
      </c>
      <c r="K154" s="114" t="e">
        <f>VLOOKUP($A154,#REF!,12,FALSE)</f>
        <v>#REF!</v>
      </c>
      <c r="L154" s="93" t="e">
        <f>VLOOKUP($A154,#REF!,13,FALSE)</f>
        <v>#REF!</v>
      </c>
      <c r="M154" s="438" t="e">
        <f>VLOOKUP($A154,#REF!,14,FALSE)</f>
        <v>#REF!</v>
      </c>
      <c r="N154" s="102" t="e">
        <f>VLOOKUP($A154,#REF!,15,FALSE)</f>
        <v>#REF!</v>
      </c>
      <c r="O154" s="102" t="e">
        <f>VLOOKUP($A154,#REF!,18,FALSE)</f>
        <v>#REF!</v>
      </c>
      <c r="P154" s="93" t="e">
        <f>VLOOKUP($A154,#REF!,41,FALSE)</f>
        <v>#REF!</v>
      </c>
      <c r="Q154" s="115" t="e">
        <f>VLOOKUP(Revisión_Avance_Periodo!$L154,#REF!,30,FALSE)</f>
        <v>#REF!</v>
      </c>
      <c r="R154" s="116">
        <v>2019</v>
      </c>
      <c r="S154" s="196">
        <v>43738</v>
      </c>
      <c r="T154" s="116" t="s">
        <v>76</v>
      </c>
      <c r="U154" s="440" t="e">
        <f>INDEX(#REF!,MATCH(Revisión_Avance_Periodo!$L154,#REF!,0),MATCH(Revisión_Avance_Periodo!$T154,#REF!,0))</f>
        <v>#REF!</v>
      </c>
      <c r="V154" s="440" t="e">
        <f>INDEX(#REF!,MATCH(Revisión_Avance_Periodo!$L154,#REF!,0),MATCH(Revisión_Avance_Periodo!$T154,#REF!,0))</f>
        <v>#REF!</v>
      </c>
      <c r="W154" s="118">
        <f t="shared" si="10"/>
        <v>0</v>
      </c>
      <c r="X154" s="116" t="str">
        <f>VLOOKUP(W154,Tabla_Estado_Meta_OAP_2019[#All],3,TRUE)</f>
        <v>Por Ejecutar</v>
      </c>
      <c r="Y154" s="164" t="e">
        <f>SUBTOTAL(9,$U$146:$U154)</f>
        <v>#REF!</v>
      </c>
      <c r="Z154" s="158" t="e">
        <f>SUBTOTAL(9,$V$146:$V154)</f>
        <v>#REF!</v>
      </c>
      <c r="AA154" s="159">
        <f>IFERROR(+Revisión_Avance_Periodo!$Z154/Revisión_Avance_Periodo!$Y154,0)</f>
        <v>0</v>
      </c>
      <c r="AB154" s="126"/>
      <c r="AC154" s="127"/>
      <c r="AD154" s="125"/>
      <c r="AE154" s="125"/>
      <c r="AF154" s="128"/>
      <c r="AG154" s="129"/>
      <c r="AH154" s="164" t="e">
        <f>SUBTOTAL(9,$U$146:$U154)</f>
        <v>#REF!</v>
      </c>
      <c r="AI154" s="158" t="e">
        <f>SUBTOTAL(9,$V$146:$V154)</f>
        <v>#REF!</v>
      </c>
      <c r="AJ154" s="159">
        <f>IFERROR(+Revisión_Avance_Periodo!$Z154/Revisión_Avance_Periodo!$Y154,0)</f>
        <v>0</v>
      </c>
      <c r="AK154" s="126"/>
      <c r="AL154" s="127"/>
      <c r="AM154" s="125"/>
      <c r="AN154" s="125"/>
      <c r="AO154" s="128"/>
      <c r="AP154" s="129"/>
    </row>
    <row r="155" spans="1:42" x14ac:dyDescent="0.25">
      <c r="A155" s="97">
        <v>13</v>
      </c>
      <c r="B155" s="435" t="e">
        <f>CONCATENATE(Revisión_Avance_Periodo!$D155,";",Revisión_Avance_Periodo!$F155,";",Revisión_Avance_Periodo!$L155)</f>
        <v>#REF!</v>
      </c>
      <c r="C155" s="435" t="e">
        <f t="shared" si="8"/>
        <v>#REF!</v>
      </c>
      <c r="D155" s="123" t="e">
        <f>VLOOKUP($A155,#REF!,3,FALSE)</f>
        <v>#REF!</v>
      </c>
      <c r="E155" s="436" t="e">
        <f>VLOOKUP($A155,#REF!,4,FALSE)</f>
        <v>#REF!</v>
      </c>
      <c r="F155" s="103" t="e">
        <f>VLOOKUP($A155,#REF!,5,FALSE)</f>
        <v>#REF!</v>
      </c>
      <c r="G155" s="98" t="e">
        <f>VLOOKUP($A155,#REF!,8,FALSE)</f>
        <v>#REF!</v>
      </c>
      <c r="H155" s="93" t="e">
        <f>VLOOKUP($A155,#REF!,7,FALSE)</f>
        <v>#REF!</v>
      </c>
      <c r="I155" s="438" t="e">
        <f>VLOOKUP($A155,#REF!,10,FALSE)</f>
        <v>#REF!</v>
      </c>
      <c r="J155" s="98" t="e">
        <f>VLOOKUP($A155,#REF!,11,FALSE)</f>
        <v>#REF!</v>
      </c>
      <c r="K155" s="114" t="e">
        <f>VLOOKUP($A155,#REF!,12,FALSE)</f>
        <v>#REF!</v>
      </c>
      <c r="L155" s="98" t="e">
        <f>VLOOKUP($A155,#REF!,13,FALSE)</f>
        <v>#REF!</v>
      </c>
      <c r="M155" s="438" t="e">
        <f>VLOOKUP($A155,#REF!,14,FALSE)</f>
        <v>#REF!</v>
      </c>
      <c r="N155" s="103" t="e">
        <f>VLOOKUP($A155,#REF!,15,FALSE)</f>
        <v>#REF!</v>
      </c>
      <c r="O155" s="103" t="e">
        <f>VLOOKUP($A155,#REF!,18,FALSE)</f>
        <v>#REF!</v>
      </c>
      <c r="P155" s="93" t="e">
        <f>VLOOKUP($A155,#REF!,41,FALSE)</f>
        <v>#REF!</v>
      </c>
      <c r="Q155" s="115" t="e">
        <f>VLOOKUP(Revisión_Avance_Periodo!$L155,#REF!,30,FALSE)</f>
        <v>#REF!</v>
      </c>
      <c r="R155" s="116">
        <v>2019</v>
      </c>
      <c r="S155" s="196">
        <v>43768</v>
      </c>
      <c r="T155" s="124" t="s">
        <v>77</v>
      </c>
      <c r="U155" s="440" t="e">
        <f>INDEX(#REF!,MATCH(Revisión_Avance_Periodo!$L155,#REF!,0),MATCH(Revisión_Avance_Periodo!$T155,#REF!,0))</f>
        <v>#REF!</v>
      </c>
      <c r="V155" s="440" t="e">
        <f>INDEX(#REF!,MATCH(Revisión_Avance_Periodo!$L155,#REF!,0),MATCH(Revisión_Avance_Periodo!$T155,#REF!,0))</f>
        <v>#REF!</v>
      </c>
      <c r="W155" s="118">
        <f t="shared" si="10"/>
        <v>0</v>
      </c>
      <c r="X155" s="124" t="str">
        <f>VLOOKUP(W155,Tabla_Estado_Meta_OAP_2019[#All],3,TRUE)</f>
        <v>Por Ejecutar</v>
      </c>
      <c r="Y155" s="164" t="e">
        <f>SUBTOTAL(9,$U$146:$U155)</f>
        <v>#REF!</v>
      </c>
      <c r="Z155" s="158" t="e">
        <f>SUBTOTAL(9,$V$146:$V155)</f>
        <v>#REF!</v>
      </c>
      <c r="AA155" s="159">
        <f>IFERROR(+Revisión_Avance_Periodo!$Z155/Revisión_Avance_Periodo!$Y155,0)</f>
        <v>0</v>
      </c>
      <c r="AB155" s="126"/>
      <c r="AC155" s="127"/>
      <c r="AD155" s="125"/>
      <c r="AE155" s="125"/>
      <c r="AF155" s="128"/>
      <c r="AG155" s="129"/>
      <c r="AH155" s="164" t="e">
        <f>SUBTOTAL(9,$U$146:$U155)</f>
        <v>#REF!</v>
      </c>
      <c r="AI155" s="158" t="e">
        <f>SUBTOTAL(9,$V$146:$V155)</f>
        <v>#REF!</v>
      </c>
      <c r="AJ155" s="159">
        <f>IFERROR(+Revisión_Avance_Periodo!$Z155/Revisión_Avance_Periodo!$Y155,0)</f>
        <v>0</v>
      </c>
      <c r="AK155" s="126"/>
      <c r="AL155" s="127"/>
      <c r="AM155" s="125"/>
      <c r="AN155" s="125"/>
      <c r="AO155" s="128"/>
      <c r="AP155" s="129"/>
    </row>
    <row r="156" spans="1:42" x14ac:dyDescent="0.25">
      <c r="A156" s="92">
        <v>13</v>
      </c>
      <c r="B156" s="435" t="e">
        <f>CONCATENATE(Revisión_Avance_Periodo!$D156,";",Revisión_Avance_Periodo!$F156,";",Revisión_Avance_Periodo!$L156)</f>
        <v>#REF!</v>
      </c>
      <c r="C156" s="435" t="e">
        <f t="shared" si="8"/>
        <v>#REF!</v>
      </c>
      <c r="D156" s="114" t="e">
        <f>VLOOKUP($A156,#REF!,3,FALSE)</f>
        <v>#REF!</v>
      </c>
      <c r="E156" s="436" t="e">
        <f>VLOOKUP($A156,#REF!,4,FALSE)</f>
        <v>#REF!</v>
      </c>
      <c r="F156" s="102" t="e">
        <f>VLOOKUP($A156,#REF!,5,FALSE)</f>
        <v>#REF!</v>
      </c>
      <c r="G156" s="93" t="e">
        <f>VLOOKUP($A156,#REF!,8,FALSE)</f>
        <v>#REF!</v>
      </c>
      <c r="H156" s="93" t="e">
        <f>VLOOKUP($A156,#REF!,7,FALSE)</f>
        <v>#REF!</v>
      </c>
      <c r="I156" s="438" t="e">
        <f>VLOOKUP($A156,#REF!,10,FALSE)</f>
        <v>#REF!</v>
      </c>
      <c r="J156" s="93" t="e">
        <f>VLOOKUP($A156,#REF!,11,FALSE)</f>
        <v>#REF!</v>
      </c>
      <c r="K156" s="114" t="e">
        <f>VLOOKUP($A156,#REF!,12,FALSE)</f>
        <v>#REF!</v>
      </c>
      <c r="L156" s="93" t="e">
        <f>VLOOKUP($A156,#REF!,13,FALSE)</f>
        <v>#REF!</v>
      </c>
      <c r="M156" s="438" t="e">
        <f>VLOOKUP($A156,#REF!,14,FALSE)</f>
        <v>#REF!</v>
      </c>
      <c r="N156" s="102" t="e">
        <f>VLOOKUP($A156,#REF!,15,FALSE)</f>
        <v>#REF!</v>
      </c>
      <c r="O156" s="102" t="e">
        <f>VLOOKUP($A156,#REF!,18,FALSE)</f>
        <v>#REF!</v>
      </c>
      <c r="P156" s="93" t="e">
        <f>VLOOKUP($A156,#REF!,41,FALSE)</f>
        <v>#REF!</v>
      </c>
      <c r="Q156" s="115" t="e">
        <f>VLOOKUP(Revisión_Avance_Periodo!$L156,#REF!,30,FALSE)</f>
        <v>#REF!</v>
      </c>
      <c r="R156" s="116">
        <v>2019</v>
      </c>
      <c r="S156" s="196">
        <v>43799</v>
      </c>
      <c r="T156" s="116" t="s">
        <v>78</v>
      </c>
      <c r="U156" s="440" t="e">
        <f>INDEX(#REF!,MATCH(Revisión_Avance_Periodo!$L156,#REF!,0),MATCH(Revisión_Avance_Periodo!$T156,#REF!,0))</f>
        <v>#REF!</v>
      </c>
      <c r="V156" s="440" t="e">
        <f>INDEX(#REF!,MATCH(Revisión_Avance_Periodo!$L156,#REF!,0),MATCH(Revisión_Avance_Periodo!$T156,#REF!,0))</f>
        <v>#REF!</v>
      </c>
      <c r="W156" s="118">
        <f t="shared" si="10"/>
        <v>0</v>
      </c>
      <c r="X156" s="116" t="str">
        <f>VLOOKUP(W156,Tabla_Estado_Meta_OAP_2019[#All],3,TRUE)</f>
        <v>Por Ejecutar</v>
      </c>
      <c r="Y156" s="164" t="e">
        <f>SUBTOTAL(9,$U$146:$U156)</f>
        <v>#REF!</v>
      </c>
      <c r="Z156" s="158" t="e">
        <f>SUBTOTAL(9,$V$146:$V156)</f>
        <v>#REF!</v>
      </c>
      <c r="AA156" s="159">
        <f>IFERROR(+Revisión_Avance_Periodo!$Z156/Revisión_Avance_Periodo!$Y156,0)</f>
        <v>0</v>
      </c>
      <c r="AB156" s="126"/>
      <c r="AC156" s="127"/>
      <c r="AD156" s="125"/>
      <c r="AE156" s="125"/>
      <c r="AF156" s="128"/>
      <c r="AG156" s="129"/>
      <c r="AH156" s="164" t="e">
        <f>SUBTOTAL(9,$U$146:$U156)</f>
        <v>#REF!</v>
      </c>
      <c r="AI156" s="158" t="e">
        <f>SUBTOTAL(9,$V$146:$V156)</f>
        <v>#REF!</v>
      </c>
      <c r="AJ156" s="159">
        <f>IFERROR(+Revisión_Avance_Periodo!$Z156/Revisión_Avance_Periodo!$Y156,0)</f>
        <v>0</v>
      </c>
      <c r="AK156" s="126"/>
      <c r="AL156" s="127"/>
      <c r="AM156" s="125"/>
      <c r="AN156" s="125"/>
      <c r="AO156" s="128"/>
      <c r="AP156" s="129"/>
    </row>
    <row r="157" spans="1:42" ht="15.75" thickBot="1" x14ac:dyDescent="0.3">
      <c r="A157" s="97">
        <v>13</v>
      </c>
      <c r="B157" s="435" t="e">
        <f>CONCATENATE(Revisión_Avance_Periodo!$D157,";",Revisión_Avance_Periodo!$F157,";",Revisión_Avance_Periodo!$L157)</f>
        <v>#REF!</v>
      </c>
      <c r="C157" s="435" t="e">
        <f t="shared" si="8"/>
        <v>#REF!</v>
      </c>
      <c r="D157" s="123" t="e">
        <f>VLOOKUP($A157,#REF!,3,FALSE)</f>
        <v>#REF!</v>
      </c>
      <c r="E157" s="436" t="e">
        <f>VLOOKUP($A157,#REF!,4,FALSE)</f>
        <v>#REF!</v>
      </c>
      <c r="F157" s="103" t="e">
        <f>VLOOKUP($A157,#REF!,5,FALSE)</f>
        <v>#REF!</v>
      </c>
      <c r="G157" s="98" t="e">
        <f>VLOOKUP($A157,#REF!,8,FALSE)</f>
        <v>#REF!</v>
      </c>
      <c r="H157" s="93" t="e">
        <f>VLOOKUP($A157,#REF!,7,FALSE)</f>
        <v>#REF!</v>
      </c>
      <c r="I157" s="438" t="e">
        <f>VLOOKUP($A157,#REF!,10,FALSE)</f>
        <v>#REF!</v>
      </c>
      <c r="J157" s="98" t="e">
        <f>VLOOKUP($A157,#REF!,11,FALSE)</f>
        <v>#REF!</v>
      </c>
      <c r="K157" s="114" t="e">
        <f>VLOOKUP($A157,#REF!,12,FALSE)</f>
        <v>#REF!</v>
      </c>
      <c r="L157" s="98" t="e">
        <f>VLOOKUP($A157,#REF!,13,FALSE)</f>
        <v>#REF!</v>
      </c>
      <c r="M157" s="438" t="e">
        <f>VLOOKUP($A157,#REF!,14,FALSE)</f>
        <v>#REF!</v>
      </c>
      <c r="N157" s="103" t="e">
        <f>VLOOKUP($A157,#REF!,15,FALSE)</f>
        <v>#REF!</v>
      </c>
      <c r="O157" s="103" t="e">
        <f>VLOOKUP($A157,#REF!,18,FALSE)</f>
        <v>#REF!</v>
      </c>
      <c r="P157" s="93" t="e">
        <f>VLOOKUP($A157,#REF!,41,FALSE)</f>
        <v>#REF!</v>
      </c>
      <c r="Q157" s="115" t="e">
        <f>VLOOKUP(Revisión_Avance_Periodo!$L157,#REF!,30,FALSE)</f>
        <v>#REF!</v>
      </c>
      <c r="R157" s="116">
        <v>2019</v>
      </c>
      <c r="S157" s="196">
        <v>43829</v>
      </c>
      <c r="T157" s="124" t="s">
        <v>79</v>
      </c>
      <c r="U157" s="440" t="e">
        <f>INDEX(#REF!,MATCH(Revisión_Avance_Periodo!$L157,#REF!,0),MATCH(Revisión_Avance_Periodo!$T157,#REF!,0))</f>
        <v>#REF!</v>
      </c>
      <c r="V157" s="440" t="e">
        <f>INDEX(#REF!,MATCH(Revisión_Avance_Periodo!$L157,#REF!,0),MATCH(Revisión_Avance_Periodo!$T157,#REF!,0))</f>
        <v>#REF!</v>
      </c>
      <c r="W157" s="118">
        <f t="shared" si="10"/>
        <v>0</v>
      </c>
      <c r="X157" s="124" t="str">
        <f>VLOOKUP(W157,Tabla_Estado_Meta_OAP_2019[#All],3,TRUE)</f>
        <v>Por Ejecutar</v>
      </c>
      <c r="Y157" s="164" t="e">
        <f>SUBTOTAL(9,$U$146:$U157)</f>
        <v>#REF!</v>
      </c>
      <c r="Z157" s="158" t="e">
        <f>SUBTOTAL(9,$V$146:$V157)</f>
        <v>#REF!</v>
      </c>
      <c r="AA157" s="159">
        <f>IFERROR(+Revisión_Avance_Periodo!$Z157/Revisión_Avance_Periodo!$Y157,0)</f>
        <v>0</v>
      </c>
      <c r="AB157" s="126"/>
      <c r="AC157" s="127"/>
      <c r="AD157" s="125"/>
      <c r="AE157" s="125"/>
      <c r="AF157" s="128"/>
      <c r="AG157" s="129"/>
      <c r="AH157" s="164" t="e">
        <f>SUBTOTAL(9,$U$146:$U157)</f>
        <v>#REF!</v>
      </c>
      <c r="AI157" s="158" t="e">
        <f>SUBTOTAL(9,$V$146:$V157)</f>
        <v>#REF!</v>
      </c>
      <c r="AJ157" s="159">
        <f>IFERROR(+Revisión_Avance_Periodo!$Z157/Revisión_Avance_Periodo!$Y157,0)</f>
        <v>0</v>
      </c>
      <c r="AK157" s="126"/>
      <c r="AL157" s="127"/>
      <c r="AM157" s="125"/>
      <c r="AN157" s="125"/>
      <c r="AO157" s="128"/>
      <c r="AP157" s="129"/>
    </row>
    <row r="158" spans="1:42" x14ac:dyDescent="0.25">
      <c r="A158" s="92">
        <v>14</v>
      </c>
      <c r="B158" s="435" t="e">
        <f>CONCATENATE(Revisión_Avance_Periodo!$D158,";",Revisión_Avance_Periodo!$F158,";",Revisión_Avance_Periodo!$L158)</f>
        <v>#REF!</v>
      </c>
      <c r="C158" s="435" t="e">
        <f t="shared" si="8"/>
        <v>#REF!</v>
      </c>
      <c r="D158" s="114" t="e">
        <f>VLOOKUP($A158,#REF!,3,FALSE)</f>
        <v>#REF!</v>
      </c>
      <c r="E158" s="436" t="e">
        <f>VLOOKUP($A158,#REF!,4,FALSE)</f>
        <v>#REF!</v>
      </c>
      <c r="F158" s="102" t="e">
        <f>VLOOKUP($A158,#REF!,5,FALSE)</f>
        <v>#REF!</v>
      </c>
      <c r="G158" s="93" t="e">
        <f>VLOOKUP($A158,#REF!,8,FALSE)</f>
        <v>#REF!</v>
      </c>
      <c r="H158" s="93" t="e">
        <f>VLOOKUP($A158,#REF!,7,FALSE)</f>
        <v>#REF!</v>
      </c>
      <c r="I158" s="438" t="e">
        <f>VLOOKUP($A158,#REF!,10,FALSE)</f>
        <v>#REF!</v>
      </c>
      <c r="J158" s="93" t="e">
        <f>VLOOKUP($A158,#REF!,11,FALSE)</f>
        <v>#REF!</v>
      </c>
      <c r="K158" s="114" t="e">
        <f>VLOOKUP($A158,#REF!,12,FALSE)</f>
        <v>#REF!</v>
      </c>
      <c r="L158" s="93" t="e">
        <f>VLOOKUP($A158,#REF!,13,FALSE)</f>
        <v>#REF!</v>
      </c>
      <c r="M158" s="438" t="e">
        <f>VLOOKUP($A158,#REF!,14,FALSE)</f>
        <v>#REF!</v>
      </c>
      <c r="N158" s="102" t="e">
        <f>VLOOKUP($A158,#REF!,15,FALSE)</f>
        <v>#REF!</v>
      </c>
      <c r="O158" s="102" t="e">
        <f>VLOOKUP($A158,#REF!,18,FALSE)</f>
        <v>#REF!</v>
      </c>
      <c r="P158" s="93" t="e">
        <f>VLOOKUP($A158,#REF!,41,FALSE)</f>
        <v>#REF!</v>
      </c>
      <c r="Q158" s="115" t="e">
        <f>VLOOKUP(Revisión_Avance_Periodo!$L158,#REF!,30,FALSE)</f>
        <v>#REF!</v>
      </c>
      <c r="R158" s="116">
        <v>2019</v>
      </c>
      <c r="S158" s="196">
        <v>43495</v>
      </c>
      <c r="T158" s="116" t="s">
        <v>68</v>
      </c>
      <c r="U158" s="440" t="e">
        <f>INDEX(#REF!,MATCH(Revisión_Avance_Periodo!$L158,#REF!,0),MATCH(Revisión_Avance_Periodo!$T158,#REF!,0))</f>
        <v>#REF!</v>
      </c>
      <c r="V158" s="440" t="e">
        <f>INDEX(#REF!,MATCH(Revisión_Avance_Periodo!$L158,#REF!,0),MATCH(Revisión_Avance_Periodo!$T158,#REF!,0))</f>
        <v>#REF!</v>
      </c>
      <c r="W158" s="118">
        <f t="shared" si="10"/>
        <v>0</v>
      </c>
      <c r="X158" s="116" t="str">
        <f>VLOOKUP(W158,Tabla_Estado_Meta_OAP_2019[#All],3,TRUE)</f>
        <v>Por Ejecutar</v>
      </c>
      <c r="Y158" s="163" t="e">
        <f>SUBTOTAL(9,$U$158:$U158)</f>
        <v>#REF!</v>
      </c>
      <c r="Z158" s="161" t="e">
        <f>SUBTOTAL(9,$V$158:$V158)</f>
        <v>#REF!</v>
      </c>
      <c r="AA158" s="162">
        <f>IFERROR(+Revisión_Avance_Periodo!$Z158/Revisión_Avance_Periodo!$Y158,0)</f>
        <v>0</v>
      </c>
      <c r="AB158" s="133" t="e">
        <f>SUBTOTAL(9,U158:U169)</f>
        <v>#REF!</v>
      </c>
      <c r="AC158" s="134" t="e">
        <f>SUBTOTAL(9,V158:V169)</f>
        <v>#REF!</v>
      </c>
      <c r="AD158" s="119" t="e">
        <f>+AC158/AB158</f>
        <v>#REF!</v>
      </c>
      <c r="AE158" s="119" t="e">
        <f>100%-Revisión_Avance_Periodo!$AD158</f>
        <v>#REF!</v>
      </c>
      <c r="AF158" s="121" t="e">
        <f>VLOOKUP(AD158,Tabla_Estado_Meta_OAP_2019[],3,TRUE)</f>
        <v>#REF!</v>
      </c>
      <c r="AG158" s="122" t="e">
        <f>Revisión_Avance_Periodo!$AD158*Revisión_Avance_Periodo!$Q158</f>
        <v>#REF!</v>
      </c>
      <c r="AH158" s="163" t="e">
        <f>SUBTOTAL(9,$U$158:$U158)</f>
        <v>#REF!</v>
      </c>
      <c r="AI158" s="161" t="e">
        <f>SUBTOTAL(9,$V$158:$V158)</f>
        <v>#REF!</v>
      </c>
      <c r="AJ158" s="162">
        <f>IFERROR(+Revisión_Avance_Periodo!$Z158/Revisión_Avance_Periodo!$Y158,0)</f>
        <v>0</v>
      </c>
      <c r="AK158" s="133" t="e">
        <f>SUBTOTAL(9,AD158:AD169)</f>
        <v>#REF!</v>
      </c>
      <c r="AL158" s="134" t="e">
        <f>SUBTOTAL(9,AE158:AE169)</f>
        <v>#REF!</v>
      </c>
      <c r="AM158" s="119" t="e">
        <f>+AL158/AK158</f>
        <v>#REF!</v>
      </c>
      <c r="AN158" s="119" t="e">
        <f>100%-Revisión_Avance_Periodo!$AD158</f>
        <v>#REF!</v>
      </c>
      <c r="AO158" s="121" t="e">
        <f>VLOOKUP(AM158,Tabla_Estado_Meta_OAP_2019[],3,TRUE)</f>
        <v>#REF!</v>
      </c>
      <c r="AP158" s="122" t="e">
        <f>Revisión_Avance_Periodo!$AD158*Revisión_Avance_Periodo!$Q158</f>
        <v>#REF!</v>
      </c>
    </row>
    <row r="159" spans="1:42" x14ac:dyDescent="0.25">
      <c r="A159" s="97">
        <v>14</v>
      </c>
      <c r="B159" s="435" t="e">
        <f>CONCATENATE(Revisión_Avance_Periodo!$D159,";",Revisión_Avance_Periodo!$F159,";",Revisión_Avance_Periodo!$L159)</f>
        <v>#REF!</v>
      </c>
      <c r="C159" s="435" t="e">
        <f t="shared" si="8"/>
        <v>#REF!</v>
      </c>
      <c r="D159" s="123" t="e">
        <f>VLOOKUP($A159,#REF!,3,FALSE)</f>
        <v>#REF!</v>
      </c>
      <c r="E159" s="436" t="e">
        <f>VLOOKUP($A159,#REF!,4,FALSE)</f>
        <v>#REF!</v>
      </c>
      <c r="F159" s="103" t="e">
        <f>VLOOKUP($A159,#REF!,5,FALSE)</f>
        <v>#REF!</v>
      </c>
      <c r="G159" s="98" t="e">
        <f>VLOOKUP($A159,#REF!,8,FALSE)</f>
        <v>#REF!</v>
      </c>
      <c r="H159" s="93" t="e">
        <f>VLOOKUP($A159,#REF!,7,FALSE)</f>
        <v>#REF!</v>
      </c>
      <c r="I159" s="438" t="e">
        <f>VLOOKUP($A159,#REF!,10,FALSE)</f>
        <v>#REF!</v>
      </c>
      <c r="J159" s="98" t="e">
        <f>VLOOKUP($A159,#REF!,11,FALSE)</f>
        <v>#REF!</v>
      </c>
      <c r="K159" s="114" t="e">
        <f>VLOOKUP($A159,#REF!,12,FALSE)</f>
        <v>#REF!</v>
      </c>
      <c r="L159" s="98" t="e">
        <f>VLOOKUP($A159,#REF!,13,FALSE)</f>
        <v>#REF!</v>
      </c>
      <c r="M159" s="438" t="e">
        <f>VLOOKUP($A159,#REF!,14,FALSE)</f>
        <v>#REF!</v>
      </c>
      <c r="N159" s="103" t="e">
        <f>VLOOKUP($A159,#REF!,15,FALSE)</f>
        <v>#REF!</v>
      </c>
      <c r="O159" s="103" t="e">
        <f>VLOOKUP($A159,#REF!,18,FALSE)</f>
        <v>#REF!</v>
      </c>
      <c r="P159" s="93" t="e">
        <f>VLOOKUP($A159,#REF!,41,FALSE)</f>
        <v>#REF!</v>
      </c>
      <c r="Q159" s="115" t="e">
        <f>VLOOKUP(Revisión_Avance_Periodo!$L159,#REF!,30,FALSE)</f>
        <v>#REF!</v>
      </c>
      <c r="R159" s="116">
        <v>2019</v>
      </c>
      <c r="S159" s="196">
        <v>43524</v>
      </c>
      <c r="T159" s="124" t="s">
        <v>69</v>
      </c>
      <c r="U159" s="440" t="e">
        <f>INDEX(#REF!,MATCH(Revisión_Avance_Periodo!$L159,#REF!,0),MATCH(Revisión_Avance_Periodo!$T159,#REF!,0))</f>
        <v>#REF!</v>
      </c>
      <c r="V159" s="440" t="e">
        <f>INDEX(#REF!,MATCH(Revisión_Avance_Periodo!$L159,#REF!,0),MATCH(Revisión_Avance_Periodo!$T159,#REF!,0))</f>
        <v>#REF!</v>
      </c>
      <c r="W159" s="118">
        <f t="shared" si="10"/>
        <v>0</v>
      </c>
      <c r="X159" s="124" t="str">
        <f>VLOOKUP(W159,Tabla_Estado_Meta_OAP_2019[#All],3,TRUE)</f>
        <v>Por Ejecutar</v>
      </c>
      <c r="Y159" s="164" t="e">
        <f>SUBTOTAL(9,$U$158:$U159)</f>
        <v>#REF!</v>
      </c>
      <c r="Z159" s="158" t="e">
        <f>SUBTOTAL(9,$V$158:$V159)</f>
        <v>#REF!</v>
      </c>
      <c r="AA159" s="159">
        <f>IFERROR(+Revisión_Avance_Periodo!$Z159/Revisión_Avance_Periodo!$Y159,0)</f>
        <v>0</v>
      </c>
      <c r="AB159" s="126"/>
      <c r="AC159" s="127"/>
      <c r="AD159" s="125"/>
      <c r="AE159" s="125"/>
      <c r="AF159" s="128"/>
      <c r="AG159" s="129"/>
      <c r="AH159" s="164" t="e">
        <f>SUBTOTAL(9,$U$158:$U159)</f>
        <v>#REF!</v>
      </c>
      <c r="AI159" s="158" t="e">
        <f>SUBTOTAL(9,$V$158:$V159)</f>
        <v>#REF!</v>
      </c>
      <c r="AJ159" s="159">
        <f>IFERROR(+Revisión_Avance_Periodo!$Z159/Revisión_Avance_Periodo!$Y159,0)</f>
        <v>0</v>
      </c>
      <c r="AK159" s="126"/>
      <c r="AL159" s="127"/>
      <c r="AM159" s="125"/>
      <c r="AN159" s="125"/>
      <c r="AO159" s="128"/>
      <c r="AP159" s="129"/>
    </row>
    <row r="160" spans="1:42" x14ac:dyDescent="0.25">
      <c r="A160" s="92">
        <v>14</v>
      </c>
      <c r="B160" s="435" t="e">
        <f>CONCATENATE(Revisión_Avance_Periodo!$D160,";",Revisión_Avance_Periodo!$F160,";",Revisión_Avance_Periodo!$L160)</f>
        <v>#REF!</v>
      </c>
      <c r="C160" s="435" t="e">
        <f t="shared" si="8"/>
        <v>#REF!</v>
      </c>
      <c r="D160" s="114" t="e">
        <f>VLOOKUP($A160,#REF!,3,FALSE)</f>
        <v>#REF!</v>
      </c>
      <c r="E160" s="436" t="e">
        <f>VLOOKUP($A160,#REF!,4,FALSE)</f>
        <v>#REF!</v>
      </c>
      <c r="F160" s="102" t="e">
        <f>VLOOKUP($A160,#REF!,5,FALSE)</f>
        <v>#REF!</v>
      </c>
      <c r="G160" s="93" t="e">
        <f>VLOOKUP($A160,#REF!,8,FALSE)</f>
        <v>#REF!</v>
      </c>
      <c r="H160" s="93" t="e">
        <f>VLOOKUP($A160,#REF!,7,FALSE)</f>
        <v>#REF!</v>
      </c>
      <c r="I160" s="438" t="e">
        <f>VLOOKUP($A160,#REF!,10,FALSE)</f>
        <v>#REF!</v>
      </c>
      <c r="J160" s="93" t="e">
        <f>VLOOKUP($A160,#REF!,11,FALSE)</f>
        <v>#REF!</v>
      </c>
      <c r="K160" s="114" t="e">
        <f>VLOOKUP($A160,#REF!,12,FALSE)</f>
        <v>#REF!</v>
      </c>
      <c r="L160" s="93" t="e">
        <f>VLOOKUP($A160,#REF!,13,FALSE)</f>
        <v>#REF!</v>
      </c>
      <c r="M160" s="438" t="e">
        <f>VLOOKUP($A160,#REF!,14,FALSE)</f>
        <v>#REF!</v>
      </c>
      <c r="N160" s="102" t="e">
        <f>VLOOKUP($A160,#REF!,15,FALSE)</f>
        <v>#REF!</v>
      </c>
      <c r="O160" s="102" t="e">
        <f>VLOOKUP($A160,#REF!,18,FALSE)</f>
        <v>#REF!</v>
      </c>
      <c r="P160" s="93" t="e">
        <f>VLOOKUP($A160,#REF!,41,FALSE)</f>
        <v>#REF!</v>
      </c>
      <c r="Q160" s="115" t="e">
        <f>VLOOKUP(Revisión_Avance_Periodo!$L160,#REF!,30,FALSE)</f>
        <v>#REF!</v>
      </c>
      <c r="R160" s="116">
        <v>2019</v>
      </c>
      <c r="S160" s="196">
        <v>43554</v>
      </c>
      <c r="T160" s="116" t="s">
        <v>70</v>
      </c>
      <c r="U160" s="440" t="e">
        <f>INDEX(#REF!,MATCH(Revisión_Avance_Periodo!$L160,#REF!,0),MATCH(Revisión_Avance_Periodo!$T160,#REF!,0))</f>
        <v>#REF!</v>
      </c>
      <c r="V160" s="440" t="e">
        <f>INDEX(#REF!,MATCH(Revisión_Avance_Periodo!$L160,#REF!,0),MATCH(Revisión_Avance_Periodo!$T160,#REF!,0))</f>
        <v>#REF!</v>
      </c>
      <c r="W160" s="118">
        <f t="shared" si="10"/>
        <v>0</v>
      </c>
      <c r="X160" s="116" t="str">
        <f>VLOOKUP(W160,Tabla_Estado_Meta_OAP_2019[#All],3,TRUE)</f>
        <v>Por Ejecutar</v>
      </c>
      <c r="Y160" s="164" t="e">
        <f>SUBTOTAL(9,$U$158:$U160)</f>
        <v>#REF!</v>
      </c>
      <c r="Z160" s="158" t="e">
        <f>SUBTOTAL(9,$V$158:$V160)</f>
        <v>#REF!</v>
      </c>
      <c r="AA160" s="159">
        <f>IFERROR(+Revisión_Avance_Periodo!$Z160/Revisión_Avance_Periodo!$Y160,0)</f>
        <v>0</v>
      </c>
      <c r="AB160" s="126"/>
      <c r="AC160" s="127"/>
      <c r="AD160" s="125"/>
      <c r="AE160" s="125"/>
      <c r="AF160" s="128"/>
      <c r="AG160" s="129"/>
      <c r="AH160" s="164" t="e">
        <f>SUBTOTAL(9,$U$158:$U160)</f>
        <v>#REF!</v>
      </c>
      <c r="AI160" s="158" t="e">
        <f>SUBTOTAL(9,$V$158:$V160)</f>
        <v>#REF!</v>
      </c>
      <c r="AJ160" s="159">
        <f>IFERROR(+Revisión_Avance_Periodo!$Z160/Revisión_Avance_Periodo!$Y160,0)</f>
        <v>0</v>
      </c>
      <c r="AK160" s="126"/>
      <c r="AL160" s="127"/>
      <c r="AM160" s="125"/>
      <c r="AN160" s="125"/>
      <c r="AO160" s="128"/>
      <c r="AP160" s="129"/>
    </row>
    <row r="161" spans="1:42" x14ac:dyDescent="0.25">
      <c r="A161" s="97">
        <v>14</v>
      </c>
      <c r="B161" s="435" t="e">
        <f>CONCATENATE(Revisión_Avance_Periodo!$D161,";",Revisión_Avance_Periodo!$F161,";",Revisión_Avance_Periodo!$L161)</f>
        <v>#REF!</v>
      </c>
      <c r="C161" s="435" t="e">
        <f t="shared" si="8"/>
        <v>#REF!</v>
      </c>
      <c r="D161" s="123" t="e">
        <f>VLOOKUP($A161,#REF!,3,FALSE)</f>
        <v>#REF!</v>
      </c>
      <c r="E161" s="436" t="e">
        <f>VLOOKUP($A161,#REF!,4,FALSE)</f>
        <v>#REF!</v>
      </c>
      <c r="F161" s="103" t="e">
        <f>VLOOKUP($A161,#REF!,5,FALSE)</f>
        <v>#REF!</v>
      </c>
      <c r="G161" s="98" t="e">
        <f>VLOOKUP($A161,#REF!,8,FALSE)</f>
        <v>#REF!</v>
      </c>
      <c r="H161" s="93" t="e">
        <f>VLOOKUP($A161,#REF!,7,FALSE)</f>
        <v>#REF!</v>
      </c>
      <c r="I161" s="438" t="e">
        <f>VLOOKUP($A161,#REF!,10,FALSE)</f>
        <v>#REF!</v>
      </c>
      <c r="J161" s="98" t="e">
        <f>VLOOKUP($A161,#REF!,11,FALSE)</f>
        <v>#REF!</v>
      </c>
      <c r="K161" s="114" t="e">
        <f>VLOOKUP($A161,#REF!,12,FALSE)</f>
        <v>#REF!</v>
      </c>
      <c r="L161" s="98" t="e">
        <f>VLOOKUP($A161,#REF!,13,FALSE)</f>
        <v>#REF!</v>
      </c>
      <c r="M161" s="438" t="e">
        <f>VLOOKUP($A161,#REF!,14,FALSE)</f>
        <v>#REF!</v>
      </c>
      <c r="N161" s="103" t="e">
        <f>VLOOKUP($A161,#REF!,15,FALSE)</f>
        <v>#REF!</v>
      </c>
      <c r="O161" s="103" t="e">
        <f>VLOOKUP($A161,#REF!,18,FALSE)</f>
        <v>#REF!</v>
      </c>
      <c r="P161" s="93" t="e">
        <f>VLOOKUP($A161,#REF!,41,FALSE)</f>
        <v>#REF!</v>
      </c>
      <c r="Q161" s="115" t="e">
        <f>VLOOKUP(Revisión_Avance_Periodo!$L161,#REF!,30,FALSE)</f>
        <v>#REF!</v>
      </c>
      <c r="R161" s="116">
        <v>2019</v>
      </c>
      <c r="S161" s="196">
        <v>43585</v>
      </c>
      <c r="T161" s="124" t="s">
        <v>71</v>
      </c>
      <c r="U161" s="440" t="e">
        <f>INDEX(#REF!,MATCH(Revisión_Avance_Periodo!$L161,#REF!,0),MATCH(Revisión_Avance_Periodo!$T161,#REF!,0))</f>
        <v>#REF!</v>
      </c>
      <c r="V161" s="440" t="e">
        <f>INDEX(#REF!,MATCH(Revisión_Avance_Periodo!$L161,#REF!,0),MATCH(Revisión_Avance_Periodo!$T161,#REF!,0))</f>
        <v>#REF!</v>
      </c>
      <c r="W161" s="118">
        <f t="shared" si="10"/>
        <v>0</v>
      </c>
      <c r="X161" s="124" t="str">
        <f>VLOOKUP(W161,Tabla_Estado_Meta_OAP_2019[#All],3,TRUE)</f>
        <v>Por Ejecutar</v>
      </c>
      <c r="Y161" s="164" t="e">
        <f>SUBTOTAL(9,$U$158:$U161)</f>
        <v>#REF!</v>
      </c>
      <c r="Z161" s="158" t="e">
        <f>SUBTOTAL(9,$V$158:$V161)</f>
        <v>#REF!</v>
      </c>
      <c r="AA161" s="159">
        <f>IFERROR(+Revisión_Avance_Periodo!$Z161/Revisión_Avance_Periodo!$Y161,0)</f>
        <v>0</v>
      </c>
      <c r="AB161" s="126"/>
      <c r="AC161" s="127"/>
      <c r="AD161" s="125"/>
      <c r="AE161" s="125"/>
      <c r="AF161" s="128"/>
      <c r="AG161" s="129"/>
      <c r="AH161" s="164" t="e">
        <f>SUBTOTAL(9,$U$158:$U161)</f>
        <v>#REF!</v>
      </c>
      <c r="AI161" s="158" t="e">
        <f>SUBTOTAL(9,$V$158:$V161)</f>
        <v>#REF!</v>
      </c>
      <c r="AJ161" s="159">
        <f>IFERROR(+Revisión_Avance_Periodo!$Z161/Revisión_Avance_Periodo!$Y161,0)</f>
        <v>0</v>
      </c>
      <c r="AK161" s="126"/>
      <c r="AL161" s="127"/>
      <c r="AM161" s="125"/>
      <c r="AN161" s="125"/>
      <c r="AO161" s="128"/>
      <c r="AP161" s="129"/>
    </row>
    <row r="162" spans="1:42" x14ac:dyDescent="0.25">
      <c r="A162" s="92">
        <v>14</v>
      </c>
      <c r="B162" s="435" t="e">
        <f>CONCATENATE(Revisión_Avance_Periodo!$D162,";",Revisión_Avance_Periodo!$F162,";",Revisión_Avance_Periodo!$L162)</f>
        <v>#REF!</v>
      </c>
      <c r="C162" s="435" t="e">
        <f t="shared" si="8"/>
        <v>#REF!</v>
      </c>
      <c r="D162" s="114" t="e">
        <f>VLOOKUP($A162,#REF!,3,FALSE)</f>
        <v>#REF!</v>
      </c>
      <c r="E162" s="436" t="e">
        <f>VLOOKUP($A162,#REF!,4,FALSE)</f>
        <v>#REF!</v>
      </c>
      <c r="F162" s="102" t="e">
        <f>VLOOKUP($A162,#REF!,5,FALSE)</f>
        <v>#REF!</v>
      </c>
      <c r="G162" s="93" t="e">
        <f>VLOOKUP($A162,#REF!,8,FALSE)</f>
        <v>#REF!</v>
      </c>
      <c r="H162" s="93" t="e">
        <f>VLOOKUP($A162,#REF!,7,FALSE)</f>
        <v>#REF!</v>
      </c>
      <c r="I162" s="438" t="e">
        <f>VLOOKUP($A162,#REF!,10,FALSE)</f>
        <v>#REF!</v>
      </c>
      <c r="J162" s="93" t="e">
        <f>VLOOKUP($A162,#REF!,11,FALSE)</f>
        <v>#REF!</v>
      </c>
      <c r="K162" s="114" t="e">
        <f>VLOOKUP($A162,#REF!,12,FALSE)</f>
        <v>#REF!</v>
      </c>
      <c r="L162" s="93" t="e">
        <f>VLOOKUP($A162,#REF!,13,FALSE)</f>
        <v>#REF!</v>
      </c>
      <c r="M162" s="438" t="e">
        <f>VLOOKUP($A162,#REF!,14,FALSE)</f>
        <v>#REF!</v>
      </c>
      <c r="N162" s="102" t="e">
        <f>VLOOKUP($A162,#REF!,15,FALSE)</f>
        <v>#REF!</v>
      </c>
      <c r="O162" s="102" t="e">
        <f>VLOOKUP($A162,#REF!,18,FALSE)</f>
        <v>#REF!</v>
      </c>
      <c r="P162" s="93" t="e">
        <f>VLOOKUP($A162,#REF!,41,FALSE)</f>
        <v>#REF!</v>
      </c>
      <c r="Q162" s="115" t="e">
        <f>VLOOKUP(Revisión_Avance_Periodo!$L162,#REF!,30,FALSE)</f>
        <v>#REF!</v>
      </c>
      <c r="R162" s="116">
        <v>2019</v>
      </c>
      <c r="S162" s="196">
        <v>43615</v>
      </c>
      <c r="T162" s="116" t="s">
        <v>72</v>
      </c>
      <c r="U162" s="440" t="e">
        <f>INDEX(#REF!,MATCH(Revisión_Avance_Periodo!$L162,#REF!,0),MATCH(Revisión_Avance_Periodo!$T162,#REF!,0))</f>
        <v>#REF!</v>
      </c>
      <c r="V162" s="440" t="e">
        <f>INDEX(#REF!,MATCH(Revisión_Avance_Periodo!$L162,#REF!,0),MATCH(Revisión_Avance_Periodo!$T162,#REF!,0))</f>
        <v>#REF!</v>
      </c>
      <c r="W162" s="118">
        <f t="shared" si="10"/>
        <v>0</v>
      </c>
      <c r="X162" s="116" t="str">
        <f>VLOOKUP(W162,Tabla_Estado_Meta_OAP_2019[#All],3,TRUE)</f>
        <v>Por Ejecutar</v>
      </c>
      <c r="Y162" s="164" t="e">
        <f>SUBTOTAL(9,$U$158:$U162)</f>
        <v>#REF!</v>
      </c>
      <c r="Z162" s="158" t="e">
        <f>SUBTOTAL(9,$V$158:$V162)</f>
        <v>#REF!</v>
      </c>
      <c r="AA162" s="159">
        <f>IFERROR(+Revisión_Avance_Periodo!$Z162/Revisión_Avance_Periodo!$Y162,0)</f>
        <v>0</v>
      </c>
      <c r="AB162" s="126"/>
      <c r="AC162" s="127"/>
      <c r="AD162" s="125"/>
      <c r="AE162" s="125"/>
      <c r="AF162" s="128"/>
      <c r="AG162" s="129"/>
      <c r="AH162" s="164" t="e">
        <f>SUBTOTAL(9,$U$158:$U162)</f>
        <v>#REF!</v>
      </c>
      <c r="AI162" s="158" t="e">
        <f>SUBTOTAL(9,$V$158:$V162)</f>
        <v>#REF!</v>
      </c>
      <c r="AJ162" s="159">
        <f>IFERROR(+Revisión_Avance_Periodo!$Z162/Revisión_Avance_Periodo!$Y162,0)</f>
        <v>0</v>
      </c>
      <c r="AK162" s="126"/>
      <c r="AL162" s="127"/>
      <c r="AM162" s="125"/>
      <c r="AN162" s="125"/>
      <c r="AO162" s="128"/>
      <c r="AP162" s="129"/>
    </row>
    <row r="163" spans="1:42" x14ac:dyDescent="0.25">
      <c r="A163" s="97">
        <v>14</v>
      </c>
      <c r="B163" s="435" t="e">
        <f>CONCATENATE(Revisión_Avance_Periodo!$D163,";",Revisión_Avance_Periodo!$F163,";",Revisión_Avance_Periodo!$L163)</f>
        <v>#REF!</v>
      </c>
      <c r="C163" s="435" t="e">
        <f t="shared" si="8"/>
        <v>#REF!</v>
      </c>
      <c r="D163" s="123" t="e">
        <f>VLOOKUP($A163,#REF!,3,FALSE)</f>
        <v>#REF!</v>
      </c>
      <c r="E163" s="436" t="e">
        <f>VLOOKUP($A163,#REF!,4,FALSE)</f>
        <v>#REF!</v>
      </c>
      <c r="F163" s="103" t="e">
        <f>VLOOKUP($A163,#REF!,5,FALSE)</f>
        <v>#REF!</v>
      </c>
      <c r="G163" s="98" t="e">
        <f>VLOOKUP($A163,#REF!,8,FALSE)</f>
        <v>#REF!</v>
      </c>
      <c r="H163" s="93" t="e">
        <f>VLOOKUP($A163,#REF!,7,FALSE)</f>
        <v>#REF!</v>
      </c>
      <c r="I163" s="438" t="e">
        <f>VLOOKUP($A163,#REF!,10,FALSE)</f>
        <v>#REF!</v>
      </c>
      <c r="J163" s="98" t="e">
        <f>VLOOKUP($A163,#REF!,11,FALSE)</f>
        <v>#REF!</v>
      </c>
      <c r="K163" s="114" t="e">
        <f>VLOOKUP($A163,#REF!,12,FALSE)</f>
        <v>#REF!</v>
      </c>
      <c r="L163" s="98" t="e">
        <f>VLOOKUP($A163,#REF!,13,FALSE)</f>
        <v>#REF!</v>
      </c>
      <c r="M163" s="438" t="e">
        <f>VLOOKUP($A163,#REF!,14,FALSE)</f>
        <v>#REF!</v>
      </c>
      <c r="N163" s="103" t="e">
        <f>VLOOKUP($A163,#REF!,15,FALSE)</f>
        <v>#REF!</v>
      </c>
      <c r="O163" s="103" t="e">
        <f>VLOOKUP($A163,#REF!,18,FALSE)</f>
        <v>#REF!</v>
      </c>
      <c r="P163" s="93" t="e">
        <f>VLOOKUP($A163,#REF!,41,FALSE)</f>
        <v>#REF!</v>
      </c>
      <c r="Q163" s="115" t="e">
        <f>VLOOKUP(Revisión_Avance_Periodo!$L163,#REF!,30,FALSE)</f>
        <v>#REF!</v>
      </c>
      <c r="R163" s="116">
        <v>2019</v>
      </c>
      <c r="S163" s="196">
        <v>43646</v>
      </c>
      <c r="T163" s="124" t="s">
        <v>73</v>
      </c>
      <c r="U163" s="440" t="e">
        <f>INDEX(#REF!,MATCH(Revisión_Avance_Periodo!$L163,#REF!,0),MATCH(Revisión_Avance_Periodo!$T163,#REF!,0))</f>
        <v>#REF!</v>
      </c>
      <c r="V163" s="440" t="e">
        <f>INDEX(#REF!,MATCH(Revisión_Avance_Periodo!$L163,#REF!,0),MATCH(Revisión_Avance_Periodo!$T163,#REF!,0))</f>
        <v>#REF!</v>
      </c>
      <c r="W163" s="118">
        <f t="shared" si="10"/>
        <v>0</v>
      </c>
      <c r="X163" s="124" t="str">
        <f>VLOOKUP(W163,Tabla_Estado_Meta_OAP_2019[#All],3,TRUE)</f>
        <v>Por Ejecutar</v>
      </c>
      <c r="Y163" s="164" t="e">
        <f>SUBTOTAL(9,$U$158:$U163)</f>
        <v>#REF!</v>
      </c>
      <c r="Z163" s="158" t="e">
        <f>SUBTOTAL(9,$V$158:$V163)</f>
        <v>#REF!</v>
      </c>
      <c r="AA163" s="159">
        <f>IFERROR(+Revisión_Avance_Periodo!$Z163/Revisión_Avance_Periodo!$Y163,0)</f>
        <v>0</v>
      </c>
      <c r="AB163" s="126"/>
      <c r="AC163" s="127"/>
      <c r="AD163" s="125"/>
      <c r="AE163" s="125"/>
      <c r="AF163" s="128"/>
      <c r="AG163" s="129"/>
      <c r="AH163" s="164" t="e">
        <f>SUBTOTAL(9,$U$158:$U163)</f>
        <v>#REF!</v>
      </c>
      <c r="AI163" s="158" t="e">
        <f>SUBTOTAL(9,$V$158:$V163)</f>
        <v>#REF!</v>
      </c>
      <c r="AJ163" s="159">
        <f>IFERROR(+Revisión_Avance_Periodo!$Z163/Revisión_Avance_Periodo!$Y163,0)</f>
        <v>0</v>
      </c>
      <c r="AK163" s="126"/>
      <c r="AL163" s="127"/>
      <c r="AM163" s="125"/>
      <c r="AN163" s="125"/>
      <c r="AO163" s="128"/>
      <c r="AP163" s="129"/>
    </row>
    <row r="164" spans="1:42" x14ac:dyDescent="0.25">
      <c r="A164" s="92">
        <v>14</v>
      </c>
      <c r="B164" s="435" t="e">
        <f>CONCATENATE(Revisión_Avance_Periodo!$D164,";",Revisión_Avance_Periodo!$F164,";",Revisión_Avance_Periodo!$L164)</f>
        <v>#REF!</v>
      </c>
      <c r="C164" s="435" t="e">
        <f t="shared" si="8"/>
        <v>#REF!</v>
      </c>
      <c r="D164" s="114" t="e">
        <f>VLOOKUP($A164,#REF!,3,FALSE)</f>
        <v>#REF!</v>
      </c>
      <c r="E164" s="436" t="e">
        <f>VLOOKUP($A164,#REF!,4,FALSE)</f>
        <v>#REF!</v>
      </c>
      <c r="F164" s="102" t="e">
        <f>VLOOKUP($A164,#REF!,5,FALSE)</f>
        <v>#REF!</v>
      </c>
      <c r="G164" s="93" t="e">
        <f>VLOOKUP($A164,#REF!,8,FALSE)</f>
        <v>#REF!</v>
      </c>
      <c r="H164" s="93" t="e">
        <f>VLOOKUP($A164,#REF!,7,FALSE)</f>
        <v>#REF!</v>
      </c>
      <c r="I164" s="438" t="e">
        <f>VLOOKUP($A164,#REF!,10,FALSE)</f>
        <v>#REF!</v>
      </c>
      <c r="J164" s="93" t="e">
        <f>VLOOKUP($A164,#REF!,11,FALSE)</f>
        <v>#REF!</v>
      </c>
      <c r="K164" s="114" t="e">
        <f>VLOOKUP($A164,#REF!,12,FALSE)</f>
        <v>#REF!</v>
      </c>
      <c r="L164" s="93" t="e">
        <f>VLOOKUP($A164,#REF!,13,FALSE)</f>
        <v>#REF!</v>
      </c>
      <c r="M164" s="438" t="e">
        <f>VLOOKUP($A164,#REF!,14,FALSE)</f>
        <v>#REF!</v>
      </c>
      <c r="N164" s="102" t="e">
        <f>VLOOKUP($A164,#REF!,15,FALSE)</f>
        <v>#REF!</v>
      </c>
      <c r="O164" s="102" t="e">
        <f>VLOOKUP($A164,#REF!,18,FALSE)</f>
        <v>#REF!</v>
      </c>
      <c r="P164" s="93" t="e">
        <f>VLOOKUP($A164,#REF!,41,FALSE)</f>
        <v>#REF!</v>
      </c>
      <c r="Q164" s="115" t="e">
        <f>VLOOKUP(Revisión_Avance_Periodo!$L164,#REF!,30,FALSE)</f>
        <v>#REF!</v>
      </c>
      <c r="R164" s="116">
        <v>2019</v>
      </c>
      <c r="S164" s="196">
        <v>43676</v>
      </c>
      <c r="T164" s="116" t="s">
        <v>74</v>
      </c>
      <c r="U164" s="440" t="e">
        <f>INDEX(#REF!,MATCH(Revisión_Avance_Periodo!$L164,#REF!,0),MATCH(Revisión_Avance_Periodo!$T164,#REF!,0))</f>
        <v>#REF!</v>
      </c>
      <c r="V164" s="440" t="e">
        <f>INDEX(#REF!,MATCH(Revisión_Avance_Periodo!$L164,#REF!,0),MATCH(Revisión_Avance_Periodo!$T164,#REF!,0))</f>
        <v>#REF!</v>
      </c>
      <c r="W164" s="118">
        <f t="shared" si="10"/>
        <v>0</v>
      </c>
      <c r="X164" s="116" t="str">
        <f>VLOOKUP(W164,Tabla_Estado_Meta_OAP_2019[#All],3,TRUE)</f>
        <v>Por Ejecutar</v>
      </c>
      <c r="Y164" s="164" t="e">
        <f>SUBTOTAL(9,$U$158:$U164)</f>
        <v>#REF!</v>
      </c>
      <c r="Z164" s="158" t="e">
        <f>SUBTOTAL(9,$V$158:$V164)</f>
        <v>#REF!</v>
      </c>
      <c r="AA164" s="159">
        <f>IFERROR(+Revisión_Avance_Periodo!$Z164/Revisión_Avance_Periodo!$Y164,0)</f>
        <v>0</v>
      </c>
      <c r="AB164" s="126"/>
      <c r="AC164" s="127"/>
      <c r="AD164" s="125"/>
      <c r="AE164" s="125"/>
      <c r="AF164" s="128"/>
      <c r="AG164" s="129"/>
      <c r="AH164" s="164" t="e">
        <f>SUBTOTAL(9,$U$158:$U164)</f>
        <v>#REF!</v>
      </c>
      <c r="AI164" s="158" t="e">
        <f>SUBTOTAL(9,$V$158:$V164)</f>
        <v>#REF!</v>
      </c>
      <c r="AJ164" s="159">
        <f>IFERROR(+Revisión_Avance_Periodo!$Z164/Revisión_Avance_Periodo!$Y164,0)</f>
        <v>0</v>
      </c>
      <c r="AK164" s="126"/>
      <c r="AL164" s="127"/>
      <c r="AM164" s="125"/>
      <c r="AN164" s="125"/>
      <c r="AO164" s="128"/>
      <c r="AP164" s="129"/>
    </row>
    <row r="165" spans="1:42" x14ac:dyDescent="0.25">
      <c r="A165" s="97">
        <v>14</v>
      </c>
      <c r="B165" s="435" t="e">
        <f>CONCATENATE(Revisión_Avance_Periodo!$D165,";",Revisión_Avance_Periodo!$F165,";",Revisión_Avance_Periodo!$L165)</f>
        <v>#REF!</v>
      </c>
      <c r="C165" s="435" t="e">
        <f t="shared" si="8"/>
        <v>#REF!</v>
      </c>
      <c r="D165" s="123" t="e">
        <f>VLOOKUP($A165,#REF!,3,FALSE)</f>
        <v>#REF!</v>
      </c>
      <c r="E165" s="436" t="e">
        <f>VLOOKUP($A165,#REF!,4,FALSE)</f>
        <v>#REF!</v>
      </c>
      <c r="F165" s="103" t="e">
        <f>VLOOKUP($A165,#REF!,5,FALSE)</f>
        <v>#REF!</v>
      </c>
      <c r="G165" s="98" t="e">
        <f>VLOOKUP($A165,#REF!,8,FALSE)</f>
        <v>#REF!</v>
      </c>
      <c r="H165" s="93" t="e">
        <f>VLOOKUP($A165,#REF!,7,FALSE)</f>
        <v>#REF!</v>
      </c>
      <c r="I165" s="438" t="e">
        <f>VLOOKUP($A165,#REF!,10,FALSE)</f>
        <v>#REF!</v>
      </c>
      <c r="J165" s="98" t="e">
        <f>VLOOKUP($A165,#REF!,11,FALSE)</f>
        <v>#REF!</v>
      </c>
      <c r="K165" s="114" t="e">
        <f>VLOOKUP($A165,#REF!,12,FALSE)</f>
        <v>#REF!</v>
      </c>
      <c r="L165" s="98" t="e">
        <f>VLOOKUP($A165,#REF!,13,FALSE)</f>
        <v>#REF!</v>
      </c>
      <c r="M165" s="438" t="e">
        <f>VLOOKUP($A165,#REF!,14,FALSE)</f>
        <v>#REF!</v>
      </c>
      <c r="N165" s="103" t="e">
        <f>VLOOKUP($A165,#REF!,15,FALSE)</f>
        <v>#REF!</v>
      </c>
      <c r="O165" s="103" t="e">
        <f>VLOOKUP($A165,#REF!,18,FALSE)</f>
        <v>#REF!</v>
      </c>
      <c r="P165" s="93" t="e">
        <f>VLOOKUP($A165,#REF!,41,FALSE)</f>
        <v>#REF!</v>
      </c>
      <c r="Q165" s="115" t="e">
        <f>VLOOKUP(Revisión_Avance_Periodo!$L165,#REF!,30,FALSE)</f>
        <v>#REF!</v>
      </c>
      <c r="R165" s="116">
        <v>2019</v>
      </c>
      <c r="S165" s="196">
        <v>43707</v>
      </c>
      <c r="T165" s="124" t="s">
        <v>75</v>
      </c>
      <c r="U165" s="440" t="e">
        <f>INDEX(#REF!,MATCH(Revisión_Avance_Periodo!$L165,#REF!,0),MATCH(Revisión_Avance_Periodo!$T165,#REF!,0))</f>
        <v>#REF!</v>
      </c>
      <c r="V165" s="440" t="e">
        <f>INDEX(#REF!,MATCH(Revisión_Avance_Periodo!$L165,#REF!,0),MATCH(Revisión_Avance_Periodo!$T165,#REF!,0))</f>
        <v>#REF!</v>
      </c>
      <c r="W165" s="118">
        <f t="shared" si="10"/>
        <v>0</v>
      </c>
      <c r="X165" s="124" t="str">
        <f>VLOOKUP(W165,Tabla_Estado_Meta_OAP_2019[#All],3,TRUE)</f>
        <v>Por Ejecutar</v>
      </c>
      <c r="Y165" s="164" t="e">
        <f>SUBTOTAL(9,$U$158:$U165)</f>
        <v>#REF!</v>
      </c>
      <c r="Z165" s="158" t="e">
        <f>SUBTOTAL(9,$V$158:$V165)</f>
        <v>#REF!</v>
      </c>
      <c r="AA165" s="159">
        <f>IFERROR(+Revisión_Avance_Periodo!$Z165/Revisión_Avance_Periodo!$Y165,0)</f>
        <v>0</v>
      </c>
      <c r="AB165" s="126"/>
      <c r="AC165" s="127"/>
      <c r="AD165" s="125"/>
      <c r="AE165" s="125"/>
      <c r="AF165" s="128"/>
      <c r="AG165" s="129"/>
      <c r="AH165" s="164" t="e">
        <f>SUBTOTAL(9,$U$158:$U165)</f>
        <v>#REF!</v>
      </c>
      <c r="AI165" s="158" t="e">
        <f>SUBTOTAL(9,$V$158:$V165)</f>
        <v>#REF!</v>
      </c>
      <c r="AJ165" s="159">
        <f>IFERROR(+Revisión_Avance_Periodo!$Z165/Revisión_Avance_Periodo!$Y165,0)</f>
        <v>0</v>
      </c>
      <c r="AK165" s="126"/>
      <c r="AL165" s="127"/>
      <c r="AM165" s="125"/>
      <c r="AN165" s="125"/>
      <c r="AO165" s="128"/>
      <c r="AP165" s="129"/>
    </row>
    <row r="166" spans="1:42" x14ac:dyDescent="0.25">
      <c r="A166" s="92">
        <v>14</v>
      </c>
      <c r="B166" s="435" t="e">
        <f>CONCATENATE(Revisión_Avance_Periodo!$D166,";",Revisión_Avance_Periodo!$F166,";",Revisión_Avance_Periodo!$L166)</f>
        <v>#REF!</v>
      </c>
      <c r="C166" s="435" t="e">
        <f t="shared" si="8"/>
        <v>#REF!</v>
      </c>
      <c r="D166" s="114" t="e">
        <f>VLOOKUP($A166,#REF!,3,FALSE)</f>
        <v>#REF!</v>
      </c>
      <c r="E166" s="436" t="e">
        <f>VLOOKUP($A166,#REF!,4,FALSE)</f>
        <v>#REF!</v>
      </c>
      <c r="F166" s="102" t="e">
        <f>VLOOKUP($A166,#REF!,5,FALSE)</f>
        <v>#REF!</v>
      </c>
      <c r="G166" s="93" t="e">
        <f>VLOOKUP($A166,#REF!,8,FALSE)</f>
        <v>#REF!</v>
      </c>
      <c r="H166" s="93" t="e">
        <f>VLOOKUP($A166,#REF!,7,FALSE)</f>
        <v>#REF!</v>
      </c>
      <c r="I166" s="438" t="e">
        <f>VLOOKUP($A166,#REF!,10,FALSE)</f>
        <v>#REF!</v>
      </c>
      <c r="J166" s="93" t="e">
        <f>VLOOKUP($A166,#REF!,11,FALSE)</f>
        <v>#REF!</v>
      </c>
      <c r="K166" s="114" t="e">
        <f>VLOOKUP($A166,#REF!,12,FALSE)</f>
        <v>#REF!</v>
      </c>
      <c r="L166" s="93" t="e">
        <f>VLOOKUP($A166,#REF!,13,FALSE)</f>
        <v>#REF!</v>
      </c>
      <c r="M166" s="438" t="e">
        <f>VLOOKUP($A166,#REF!,14,FALSE)</f>
        <v>#REF!</v>
      </c>
      <c r="N166" s="102" t="e">
        <f>VLOOKUP($A166,#REF!,15,FALSE)</f>
        <v>#REF!</v>
      </c>
      <c r="O166" s="102" t="e">
        <f>VLOOKUP($A166,#REF!,18,FALSE)</f>
        <v>#REF!</v>
      </c>
      <c r="P166" s="93" t="e">
        <f>VLOOKUP($A166,#REF!,41,FALSE)</f>
        <v>#REF!</v>
      </c>
      <c r="Q166" s="115" t="e">
        <f>VLOOKUP(Revisión_Avance_Periodo!$L166,#REF!,30,FALSE)</f>
        <v>#REF!</v>
      </c>
      <c r="R166" s="116">
        <v>2019</v>
      </c>
      <c r="S166" s="196">
        <v>43738</v>
      </c>
      <c r="T166" s="116" t="s">
        <v>76</v>
      </c>
      <c r="U166" s="440" t="e">
        <f>INDEX(#REF!,MATCH(Revisión_Avance_Periodo!$L166,#REF!,0),MATCH(Revisión_Avance_Periodo!$T166,#REF!,0))</f>
        <v>#REF!</v>
      </c>
      <c r="V166" s="440" t="e">
        <f>INDEX(#REF!,MATCH(Revisión_Avance_Periodo!$L166,#REF!,0),MATCH(Revisión_Avance_Periodo!$T166,#REF!,0))</f>
        <v>#REF!</v>
      </c>
      <c r="W166" s="118">
        <f t="shared" si="10"/>
        <v>0</v>
      </c>
      <c r="X166" s="116" t="str">
        <f>VLOOKUP(W166,Tabla_Estado_Meta_OAP_2019[#All],3,TRUE)</f>
        <v>Por Ejecutar</v>
      </c>
      <c r="Y166" s="164" t="e">
        <f>SUBTOTAL(9,$U$158:$U166)</f>
        <v>#REF!</v>
      </c>
      <c r="Z166" s="158" t="e">
        <f>SUBTOTAL(9,$V$158:$V166)</f>
        <v>#REF!</v>
      </c>
      <c r="AA166" s="159">
        <f>IFERROR(+Revisión_Avance_Periodo!$Z166/Revisión_Avance_Periodo!$Y166,0)</f>
        <v>0</v>
      </c>
      <c r="AB166" s="126"/>
      <c r="AC166" s="127"/>
      <c r="AD166" s="125"/>
      <c r="AE166" s="125"/>
      <c r="AF166" s="128"/>
      <c r="AG166" s="129"/>
      <c r="AH166" s="164" t="e">
        <f>SUBTOTAL(9,$U$158:$U166)</f>
        <v>#REF!</v>
      </c>
      <c r="AI166" s="158" t="e">
        <f>SUBTOTAL(9,$V$158:$V166)</f>
        <v>#REF!</v>
      </c>
      <c r="AJ166" s="159">
        <f>IFERROR(+Revisión_Avance_Periodo!$Z166/Revisión_Avance_Periodo!$Y166,0)</f>
        <v>0</v>
      </c>
      <c r="AK166" s="126"/>
      <c r="AL166" s="127"/>
      <c r="AM166" s="125"/>
      <c r="AN166" s="125"/>
      <c r="AO166" s="128"/>
      <c r="AP166" s="129"/>
    </row>
    <row r="167" spans="1:42" x14ac:dyDescent="0.25">
      <c r="A167" s="97">
        <v>14</v>
      </c>
      <c r="B167" s="435" t="e">
        <f>CONCATENATE(Revisión_Avance_Periodo!$D167,";",Revisión_Avance_Periodo!$F167,";",Revisión_Avance_Periodo!$L167)</f>
        <v>#REF!</v>
      </c>
      <c r="C167" s="435" t="e">
        <f t="shared" si="8"/>
        <v>#REF!</v>
      </c>
      <c r="D167" s="123" t="e">
        <f>VLOOKUP($A167,#REF!,3,FALSE)</f>
        <v>#REF!</v>
      </c>
      <c r="E167" s="436" t="e">
        <f>VLOOKUP($A167,#REF!,4,FALSE)</f>
        <v>#REF!</v>
      </c>
      <c r="F167" s="103" t="e">
        <f>VLOOKUP($A167,#REF!,5,FALSE)</f>
        <v>#REF!</v>
      </c>
      <c r="G167" s="98" t="e">
        <f>VLOOKUP($A167,#REF!,8,FALSE)</f>
        <v>#REF!</v>
      </c>
      <c r="H167" s="93" t="e">
        <f>VLOOKUP($A167,#REF!,7,FALSE)</f>
        <v>#REF!</v>
      </c>
      <c r="I167" s="438" t="e">
        <f>VLOOKUP($A167,#REF!,10,FALSE)</f>
        <v>#REF!</v>
      </c>
      <c r="J167" s="98" t="e">
        <f>VLOOKUP($A167,#REF!,11,FALSE)</f>
        <v>#REF!</v>
      </c>
      <c r="K167" s="114" t="e">
        <f>VLOOKUP($A167,#REF!,12,FALSE)</f>
        <v>#REF!</v>
      </c>
      <c r="L167" s="98" t="e">
        <f>VLOOKUP($A167,#REF!,13,FALSE)</f>
        <v>#REF!</v>
      </c>
      <c r="M167" s="438" t="e">
        <f>VLOOKUP($A167,#REF!,14,FALSE)</f>
        <v>#REF!</v>
      </c>
      <c r="N167" s="103" t="e">
        <f>VLOOKUP($A167,#REF!,15,FALSE)</f>
        <v>#REF!</v>
      </c>
      <c r="O167" s="103" t="e">
        <f>VLOOKUP($A167,#REF!,18,FALSE)</f>
        <v>#REF!</v>
      </c>
      <c r="P167" s="93" t="e">
        <f>VLOOKUP($A167,#REF!,41,FALSE)</f>
        <v>#REF!</v>
      </c>
      <c r="Q167" s="115" t="e">
        <f>VLOOKUP(Revisión_Avance_Periodo!$L167,#REF!,30,FALSE)</f>
        <v>#REF!</v>
      </c>
      <c r="R167" s="116">
        <v>2019</v>
      </c>
      <c r="S167" s="196">
        <v>43768</v>
      </c>
      <c r="T167" s="124" t="s">
        <v>77</v>
      </c>
      <c r="U167" s="440" t="e">
        <f>INDEX(#REF!,MATCH(Revisión_Avance_Periodo!$L167,#REF!,0),MATCH(Revisión_Avance_Periodo!$T167,#REF!,0))</f>
        <v>#REF!</v>
      </c>
      <c r="V167" s="440" t="e">
        <f>INDEX(#REF!,MATCH(Revisión_Avance_Periodo!$L167,#REF!,0),MATCH(Revisión_Avance_Periodo!$T167,#REF!,0))</f>
        <v>#REF!</v>
      </c>
      <c r="W167" s="118">
        <f t="shared" si="10"/>
        <v>0</v>
      </c>
      <c r="X167" s="124" t="str">
        <f>VLOOKUP(W167,Tabla_Estado_Meta_OAP_2019[#All],3,TRUE)</f>
        <v>Por Ejecutar</v>
      </c>
      <c r="Y167" s="164" t="e">
        <f>SUBTOTAL(9,$U$158:$U167)</f>
        <v>#REF!</v>
      </c>
      <c r="Z167" s="158" t="e">
        <f>SUBTOTAL(9,$V$158:$V167)</f>
        <v>#REF!</v>
      </c>
      <c r="AA167" s="159">
        <f>IFERROR(+Revisión_Avance_Periodo!$Z167/Revisión_Avance_Periodo!$Y167,0)</f>
        <v>0</v>
      </c>
      <c r="AB167" s="126"/>
      <c r="AC167" s="127"/>
      <c r="AD167" s="125"/>
      <c r="AE167" s="125"/>
      <c r="AF167" s="128"/>
      <c r="AG167" s="129"/>
      <c r="AH167" s="164" t="e">
        <f>SUBTOTAL(9,$U$158:$U167)</f>
        <v>#REF!</v>
      </c>
      <c r="AI167" s="158" t="e">
        <f>SUBTOTAL(9,$V$158:$V167)</f>
        <v>#REF!</v>
      </c>
      <c r="AJ167" s="159">
        <f>IFERROR(+Revisión_Avance_Periodo!$Z167/Revisión_Avance_Periodo!$Y167,0)</f>
        <v>0</v>
      </c>
      <c r="AK167" s="126"/>
      <c r="AL167" s="127"/>
      <c r="AM167" s="125"/>
      <c r="AN167" s="125"/>
      <c r="AO167" s="128"/>
      <c r="AP167" s="129"/>
    </row>
    <row r="168" spans="1:42" x14ac:dyDescent="0.25">
      <c r="A168" s="92">
        <v>14</v>
      </c>
      <c r="B168" s="435" t="e">
        <f>CONCATENATE(Revisión_Avance_Periodo!$D168,";",Revisión_Avance_Periodo!$F168,";",Revisión_Avance_Periodo!$L168)</f>
        <v>#REF!</v>
      </c>
      <c r="C168" s="435" t="e">
        <f t="shared" si="8"/>
        <v>#REF!</v>
      </c>
      <c r="D168" s="114" t="e">
        <f>VLOOKUP($A168,#REF!,3,FALSE)</f>
        <v>#REF!</v>
      </c>
      <c r="E168" s="436" t="e">
        <f>VLOOKUP($A168,#REF!,4,FALSE)</f>
        <v>#REF!</v>
      </c>
      <c r="F168" s="102" t="e">
        <f>VLOOKUP($A168,#REF!,5,FALSE)</f>
        <v>#REF!</v>
      </c>
      <c r="G168" s="93" t="e">
        <f>VLOOKUP($A168,#REF!,8,FALSE)</f>
        <v>#REF!</v>
      </c>
      <c r="H168" s="93" t="e">
        <f>VLOOKUP($A168,#REF!,7,FALSE)</f>
        <v>#REF!</v>
      </c>
      <c r="I168" s="438" t="e">
        <f>VLOOKUP($A168,#REF!,10,FALSE)</f>
        <v>#REF!</v>
      </c>
      <c r="J168" s="93" t="e">
        <f>VLOOKUP($A168,#REF!,11,FALSE)</f>
        <v>#REF!</v>
      </c>
      <c r="K168" s="114" t="e">
        <f>VLOOKUP($A168,#REF!,12,FALSE)</f>
        <v>#REF!</v>
      </c>
      <c r="L168" s="93" t="e">
        <f>VLOOKUP($A168,#REF!,13,FALSE)</f>
        <v>#REF!</v>
      </c>
      <c r="M168" s="438" t="e">
        <f>VLOOKUP($A168,#REF!,14,FALSE)</f>
        <v>#REF!</v>
      </c>
      <c r="N168" s="102" t="e">
        <f>VLOOKUP($A168,#REF!,15,FALSE)</f>
        <v>#REF!</v>
      </c>
      <c r="O168" s="102" t="e">
        <f>VLOOKUP($A168,#REF!,18,FALSE)</f>
        <v>#REF!</v>
      </c>
      <c r="P168" s="93" t="e">
        <f>VLOOKUP($A168,#REF!,41,FALSE)</f>
        <v>#REF!</v>
      </c>
      <c r="Q168" s="115" t="e">
        <f>VLOOKUP(Revisión_Avance_Periodo!$L168,#REF!,30,FALSE)</f>
        <v>#REF!</v>
      </c>
      <c r="R168" s="116">
        <v>2019</v>
      </c>
      <c r="S168" s="196">
        <v>43799</v>
      </c>
      <c r="T168" s="116" t="s">
        <v>78</v>
      </c>
      <c r="U168" s="440" t="e">
        <f>INDEX(#REF!,MATCH(Revisión_Avance_Periodo!$L168,#REF!,0),MATCH(Revisión_Avance_Periodo!$T168,#REF!,0))</f>
        <v>#REF!</v>
      </c>
      <c r="V168" s="440" t="e">
        <f>INDEX(#REF!,MATCH(Revisión_Avance_Periodo!$L168,#REF!,0),MATCH(Revisión_Avance_Periodo!$T168,#REF!,0))</f>
        <v>#REF!</v>
      </c>
      <c r="W168" s="130" t="e">
        <f>V168/U168</f>
        <v>#REF!</v>
      </c>
      <c r="X168" s="116" t="e">
        <f>VLOOKUP(W168,Tabla_Estado_Meta_OAP_2019[#All],3,TRUE)</f>
        <v>#REF!</v>
      </c>
      <c r="Y168" s="164" t="e">
        <f>SUBTOTAL(9,$U$158:$U168)</f>
        <v>#REF!</v>
      </c>
      <c r="Z168" s="158" t="e">
        <f>SUBTOTAL(9,$V$158:$V168)</f>
        <v>#REF!</v>
      </c>
      <c r="AA168" s="159">
        <f>IFERROR(+Revisión_Avance_Periodo!$Z168/Revisión_Avance_Periodo!$Y168,0)</f>
        <v>0</v>
      </c>
      <c r="AB168" s="126"/>
      <c r="AC168" s="127"/>
      <c r="AD168" s="125"/>
      <c r="AE168" s="125"/>
      <c r="AF168" s="128"/>
      <c r="AG168" s="129"/>
      <c r="AH168" s="164" t="e">
        <f>SUBTOTAL(9,$U$158:$U168)</f>
        <v>#REF!</v>
      </c>
      <c r="AI168" s="158" t="e">
        <f>SUBTOTAL(9,$V$158:$V168)</f>
        <v>#REF!</v>
      </c>
      <c r="AJ168" s="159">
        <f>IFERROR(+Revisión_Avance_Periodo!$Z168/Revisión_Avance_Periodo!$Y168,0)</f>
        <v>0</v>
      </c>
      <c r="AK168" s="126"/>
      <c r="AL168" s="127"/>
      <c r="AM168" s="125"/>
      <c r="AN168" s="125"/>
      <c r="AO168" s="128"/>
      <c r="AP168" s="129"/>
    </row>
    <row r="169" spans="1:42" ht="15.75" thickBot="1" x14ac:dyDescent="0.3">
      <c r="A169" s="97">
        <v>14</v>
      </c>
      <c r="B169" s="435" t="e">
        <f>CONCATENATE(Revisión_Avance_Periodo!$D169,";",Revisión_Avance_Periodo!$F169,";",Revisión_Avance_Periodo!$L169)</f>
        <v>#REF!</v>
      </c>
      <c r="C169" s="435" t="e">
        <f t="shared" si="8"/>
        <v>#REF!</v>
      </c>
      <c r="D169" s="123" t="e">
        <f>VLOOKUP($A169,#REF!,3,FALSE)</f>
        <v>#REF!</v>
      </c>
      <c r="E169" s="436" t="e">
        <f>VLOOKUP($A169,#REF!,4,FALSE)</f>
        <v>#REF!</v>
      </c>
      <c r="F169" s="103" t="e">
        <f>VLOOKUP($A169,#REF!,5,FALSE)</f>
        <v>#REF!</v>
      </c>
      <c r="G169" s="98" t="e">
        <f>VLOOKUP($A169,#REF!,8,FALSE)</f>
        <v>#REF!</v>
      </c>
      <c r="H169" s="93" t="e">
        <f>VLOOKUP($A169,#REF!,7,FALSE)</f>
        <v>#REF!</v>
      </c>
      <c r="I169" s="438" t="e">
        <f>VLOOKUP($A169,#REF!,10,FALSE)</f>
        <v>#REF!</v>
      </c>
      <c r="J169" s="98" t="e">
        <f>VLOOKUP($A169,#REF!,11,FALSE)</f>
        <v>#REF!</v>
      </c>
      <c r="K169" s="114" t="e">
        <f>VLOOKUP($A169,#REF!,12,FALSE)</f>
        <v>#REF!</v>
      </c>
      <c r="L169" s="98" t="e">
        <f>VLOOKUP($A169,#REF!,13,FALSE)</f>
        <v>#REF!</v>
      </c>
      <c r="M169" s="438" t="e">
        <f>VLOOKUP($A169,#REF!,14,FALSE)</f>
        <v>#REF!</v>
      </c>
      <c r="N169" s="103" t="e">
        <f>VLOOKUP($A169,#REF!,15,FALSE)</f>
        <v>#REF!</v>
      </c>
      <c r="O169" s="103" t="e">
        <f>VLOOKUP($A169,#REF!,18,FALSE)</f>
        <v>#REF!</v>
      </c>
      <c r="P169" s="93" t="e">
        <f>VLOOKUP($A169,#REF!,41,FALSE)</f>
        <v>#REF!</v>
      </c>
      <c r="Q169" s="115" t="e">
        <f>VLOOKUP(Revisión_Avance_Periodo!$L169,#REF!,30,FALSE)</f>
        <v>#REF!</v>
      </c>
      <c r="R169" s="116">
        <v>2019</v>
      </c>
      <c r="S169" s="196">
        <v>43829</v>
      </c>
      <c r="T169" s="124" t="s">
        <v>79</v>
      </c>
      <c r="U169" s="440" t="e">
        <f>INDEX(#REF!,MATCH(Revisión_Avance_Periodo!$L169,#REF!,0),MATCH(Revisión_Avance_Periodo!$T169,#REF!,0))</f>
        <v>#REF!</v>
      </c>
      <c r="V169" s="440" t="e">
        <f>INDEX(#REF!,MATCH(Revisión_Avance_Periodo!$L169,#REF!,0),MATCH(Revisión_Avance_Periodo!$T169,#REF!,0))</f>
        <v>#REF!</v>
      </c>
      <c r="W169" s="118">
        <f>IFERROR((V169/U169),0)</f>
        <v>0</v>
      </c>
      <c r="X169" s="124" t="str">
        <f>VLOOKUP(W169,Tabla_Estado_Meta_OAP_2019[#All],3,TRUE)</f>
        <v>Por Ejecutar</v>
      </c>
      <c r="Y169" s="164" t="e">
        <f>SUBTOTAL(9,$U$158:$U169)</f>
        <v>#REF!</v>
      </c>
      <c r="Z169" s="158" t="e">
        <f>SUBTOTAL(9,$V$158:$V169)</f>
        <v>#REF!</v>
      </c>
      <c r="AA169" s="159">
        <f>IFERROR(+Revisión_Avance_Periodo!$Z169/Revisión_Avance_Periodo!$Y169,0)</f>
        <v>0</v>
      </c>
      <c r="AB169" s="126"/>
      <c r="AC169" s="127"/>
      <c r="AD169" s="125"/>
      <c r="AE169" s="125"/>
      <c r="AF169" s="128"/>
      <c r="AG169" s="129"/>
      <c r="AH169" s="164" t="e">
        <f>SUBTOTAL(9,$U$158:$U169)</f>
        <v>#REF!</v>
      </c>
      <c r="AI169" s="158" t="e">
        <f>SUBTOTAL(9,$V$158:$V169)</f>
        <v>#REF!</v>
      </c>
      <c r="AJ169" s="159">
        <f>IFERROR(+Revisión_Avance_Periodo!$Z169/Revisión_Avance_Periodo!$Y169,0)</f>
        <v>0</v>
      </c>
      <c r="AK169" s="126"/>
      <c r="AL169" s="127"/>
      <c r="AM169" s="125"/>
      <c r="AN169" s="125"/>
      <c r="AO169" s="128"/>
      <c r="AP169" s="129"/>
    </row>
    <row r="170" spans="1:42" x14ac:dyDescent="0.25">
      <c r="A170" s="92">
        <v>16</v>
      </c>
      <c r="B170" s="435" t="e">
        <f>CONCATENATE(Revisión_Avance_Periodo!$D170,";",Revisión_Avance_Periodo!$F170,";",Revisión_Avance_Periodo!$L170)</f>
        <v>#REF!</v>
      </c>
      <c r="C170" s="435" t="e">
        <f t="shared" si="8"/>
        <v>#REF!</v>
      </c>
      <c r="D170" s="114" t="e">
        <f>VLOOKUP($A170,#REF!,3,FALSE)</f>
        <v>#REF!</v>
      </c>
      <c r="E170" s="436" t="e">
        <f>VLOOKUP($A170,#REF!,4,FALSE)</f>
        <v>#REF!</v>
      </c>
      <c r="F170" s="102" t="e">
        <f>VLOOKUP($A170,#REF!,5,FALSE)</f>
        <v>#REF!</v>
      </c>
      <c r="G170" s="93" t="e">
        <f>VLOOKUP($A170,#REF!,8,FALSE)</f>
        <v>#REF!</v>
      </c>
      <c r="H170" s="93" t="e">
        <f>VLOOKUP($A170,#REF!,7,FALSE)</f>
        <v>#REF!</v>
      </c>
      <c r="I170" s="438" t="e">
        <f>VLOOKUP($A170,#REF!,10,FALSE)</f>
        <v>#REF!</v>
      </c>
      <c r="J170" s="93" t="e">
        <f>VLOOKUP($A170,#REF!,11,FALSE)</f>
        <v>#REF!</v>
      </c>
      <c r="K170" s="114" t="e">
        <f>VLOOKUP($A170,#REF!,12,FALSE)</f>
        <v>#REF!</v>
      </c>
      <c r="L170" s="93" t="e">
        <f>VLOOKUP($A170,#REF!,13,FALSE)</f>
        <v>#REF!</v>
      </c>
      <c r="M170" s="438" t="e">
        <f>VLOOKUP($A170,#REF!,14,FALSE)</f>
        <v>#REF!</v>
      </c>
      <c r="N170" s="102" t="e">
        <f>VLOOKUP($A170,#REF!,15,FALSE)</f>
        <v>#REF!</v>
      </c>
      <c r="O170" s="102" t="e">
        <f>VLOOKUP($A170,#REF!,18,FALSE)</f>
        <v>#REF!</v>
      </c>
      <c r="P170" s="93" t="e">
        <f>VLOOKUP($A170,#REF!,41,FALSE)</f>
        <v>#REF!</v>
      </c>
      <c r="Q170" s="115" t="e">
        <f>VLOOKUP(Revisión_Avance_Periodo!$L170,#REF!,30,FALSE)</f>
        <v>#REF!</v>
      </c>
      <c r="R170" s="116">
        <v>2019</v>
      </c>
      <c r="S170" s="196">
        <v>43495</v>
      </c>
      <c r="T170" s="116" t="s">
        <v>68</v>
      </c>
      <c r="U170" s="147" t="e">
        <f>INDEX(#REF!,MATCH(Revisión_Avance_Periodo!$L170,#REF!,0),MATCH(Revisión_Avance_Periodo!$T170,#REF!,0))</f>
        <v>#REF!</v>
      </c>
      <c r="V170" s="147" t="e">
        <f>INDEX(#REF!,MATCH(Revisión_Avance_Periodo!$L170,#REF!,0),MATCH(Revisión_Avance_Periodo!$T170,#REF!,0))</f>
        <v>#REF!</v>
      </c>
      <c r="W170" s="118">
        <f>IFERROR((V170/U170),0)</f>
        <v>0</v>
      </c>
      <c r="X170" s="116" t="str">
        <f>VLOOKUP(W170,Tabla_Estado_Meta_OAP_2019[#All],3,TRUE)</f>
        <v>Por Ejecutar</v>
      </c>
      <c r="Y170" s="148" t="e">
        <f>SUBTOTAL(9,$U$170:$U170)</f>
        <v>#REF!</v>
      </c>
      <c r="Z170" s="149" t="e">
        <f>SUBTOTAL(9,$V$170:$V170)</f>
        <v>#REF!</v>
      </c>
      <c r="AA170" s="162">
        <f>IFERROR(+Revisión_Avance_Periodo!$Z170/Revisión_Avance_Periodo!$Y170,0)</f>
        <v>0</v>
      </c>
      <c r="AB170" s="448" t="e">
        <f>SUBTOTAL(9,U170:U181)</f>
        <v>#REF!</v>
      </c>
      <c r="AC170" s="449" t="e">
        <f>SUBTOTAL(9,V170:V181)</f>
        <v>#REF!</v>
      </c>
      <c r="AD170" s="119" t="e">
        <f>+AC170/AB170</f>
        <v>#REF!</v>
      </c>
      <c r="AE170" s="119" t="e">
        <f>100%-Revisión_Avance_Periodo!$AD170</f>
        <v>#REF!</v>
      </c>
      <c r="AF170" s="121" t="e">
        <f>VLOOKUP(AD170,Tabla_Estado_Meta_OAP_2019[],3,TRUE)</f>
        <v>#REF!</v>
      </c>
      <c r="AG170" s="122" t="e">
        <f>Revisión_Avance_Periodo!$AD170*Revisión_Avance_Periodo!$Q170</f>
        <v>#REF!</v>
      </c>
      <c r="AH170" s="148" t="e">
        <f>SUBTOTAL(9,$U$170:$U170)</f>
        <v>#REF!</v>
      </c>
      <c r="AI170" s="149" t="e">
        <f>SUBTOTAL(9,$V$170:$V170)</f>
        <v>#REF!</v>
      </c>
      <c r="AJ170" s="162">
        <f>IFERROR(+Revisión_Avance_Periodo!$Z170/Revisión_Avance_Periodo!$Y170,0)</f>
        <v>0</v>
      </c>
      <c r="AK170" s="448" t="e">
        <f>SUBTOTAL(9,AD170:AD181)</f>
        <v>#REF!</v>
      </c>
      <c r="AL170" s="449" t="e">
        <f>SUBTOTAL(9,AE170:AE181)</f>
        <v>#REF!</v>
      </c>
      <c r="AM170" s="119" t="e">
        <f>+AL170/AK170</f>
        <v>#REF!</v>
      </c>
      <c r="AN170" s="119" t="e">
        <f>100%-Revisión_Avance_Periodo!$AD170</f>
        <v>#REF!</v>
      </c>
      <c r="AO170" s="121" t="e">
        <f>VLOOKUP(AM170,Tabla_Estado_Meta_OAP_2019[],3,TRUE)</f>
        <v>#REF!</v>
      </c>
      <c r="AP170" s="122" t="e">
        <f>Revisión_Avance_Periodo!$AD170*Revisión_Avance_Periodo!$Q170</f>
        <v>#REF!</v>
      </c>
    </row>
    <row r="171" spans="1:42" x14ac:dyDescent="0.25">
      <c r="A171" s="97">
        <v>16</v>
      </c>
      <c r="B171" s="435" t="e">
        <f>CONCATENATE(Revisión_Avance_Periodo!$D171,";",Revisión_Avance_Periodo!$F171,";",Revisión_Avance_Periodo!$L171)</f>
        <v>#REF!</v>
      </c>
      <c r="C171" s="435" t="e">
        <f t="shared" si="8"/>
        <v>#REF!</v>
      </c>
      <c r="D171" s="123" t="e">
        <f>VLOOKUP($A171,#REF!,3,FALSE)</f>
        <v>#REF!</v>
      </c>
      <c r="E171" s="436" t="e">
        <f>VLOOKUP($A171,#REF!,4,FALSE)</f>
        <v>#REF!</v>
      </c>
      <c r="F171" s="103" t="e">
        <f>VLOOKUP($A171,#REF!,5,FALSE)</f>
        <v>#REF!</v>
      </c>
      <c r="G171" s="98" t="e">
        <f>VLOOKUP($A171,#REF!,8,FALSE)</f>
        <v>#REF!</v>
      </c>
      <c r="H171" s="93" t="e">
        <f>VLOOKUP($A171,#REF!,7,FALSE)</f>
        <v>#REF!</v>
      </c>
      <c r="I171" s="438" t="e">
        <f>VLOOKUP($A171,#REF!,10,FALSE)</f>
        <v>#REF!</v>
      </c>
      <c r="J171" s="98" t="e">
        <f>VLOOKUP($A171,#REF!,11,FALSE)</f>
        <v>#REF!</v>
      </c>
      <c r="K171" s="114" t="e">
        <f>VLOOKUP($A171,#REF!,12,FALSE)</f>
        <v>#REF!</v>
      </c>
      <c r="L171" s="98" t="e">
        <f>VLOOKUP($A171,#REF!,13,FALSE)</f>
        <v>#REF!</v>
      </c>
      <c r="M171" s="438" t="e">
        <f>VLOOKUP($A171,#REF!,14,FALSE)</f>
        <v>#REF!</v>
      </c>
      <c r="N171" s="103" t="e">
        <f>VLOOKUP($A171,#REF!,15,FALSE)</f>
        <v>#REF!</v>
      </c>
      <c r="O171" s="103" t="e">
        <f>VLOOKUP($A171,#REF!,18,FALSE)</f>
        <v>#REF!</v>
      </c>
      <c r="P171" s="93" t="e">
        <f>VLOOKUP($A171,#REF!,41,FALSE)</f>
        <v>#REF!</v>
      </c>
      <c r="Q171" s="115" t="e">
        <f>VLOOKUP(Revisión_Avance_Periodo!$L171,#REF!,30,FALSE)</f>
        <v>#REF!</v>
      </c>
      <c r="R171" s="116">
        <v>2019</v>
      </c>
      <c r="S171" s="196">
        <v>43524</v>
      </c>
      <c r="T171" s="124" t="s">
        <v>69</v>
      </c>
      <c r="U171" s="147" t="e">
        <f>INDEX(#REF!,MATCH(Revisión_Avance_Periodo!$L171,#REF!,0),MATCH(Revisión_Avance_Periodo!$T171,#REF!,0))</f>
        <v>#REF!</v>
      </c>
      <c r="V171" s="147" t="e">
        <f>INDEX(#REF!,MATCH(Revisión_Avance_Periodo!$L171,#REF!,0),MATCH(Revisión_Avance_Periodo!$T171,#REF!,0))</f>
        <v>#REF!</v>
      </c>
      <c r="W171" s="118">
        <f>IFERROR((V171/U171),0)</f>
        <v>0</v>
      </c>
      <c r="X171" s="124" t="str">
        <f>VLOOKUP(W171,Tabla_Estado_Meta_OAP_2019[#All],3,TRUE)</f>
        <v>Por Ejecutar</v>
      </c>
      <c r="Y171" s="150" t="e">
        <f>SUBTOTAL(9,$U$170:$U171)</f>
        <v>#REF!</v>
      </c>
      <c r="Z171" s="151" t="e">
        <f>SUBTOTAL(9,$V$170:$V171)</f>
        <v>#REF!</v>
      </c>
      <c r="AA171" s="159">
        <f>IFERROR(+Revisión_Avance_Periodo!$Z171/Revisión_Avance_Periodo!$Y171,0)</f>
        <v>0</v>
      </c>
      <c r="AB171" s="126"/>
      <c r="AC171" s="127"/>
      <c r="AD171" s="125"/>
      <c r="AE171" s="125"/>
      <c r="AF171" s="128"/>
      <c r="AG171" s="129"/>
      <c r="AH171" s="150" t="e">
        <f>SUBTOTAL(9,$U$170:$U171)</f>
        <v>#REF!</v>
      </c>
      <c r="AI171" s="151" t="e">
        <f>SUBTOTAL(9,$V$170:$V171)</f>
        <v>#REF!</v>
      </c>
      <c r="AJ171" s="159">
        <f>IFERROR(+Revisión_Avance_Periodo!$Z171/Revisión_Avance_Periodo!$Y171,0)</f>
        <v>0</v>
      </c>
      <c r="AK171" s="126"/>
      <c r="AL171" s="127"/>
      <c r="AM171" s="125"/>
      <c r="AN171" s="125"/>
      <c r="AO171" s="128"/>
      <c r="AP171" s="129"/>
    </row>
    <row r="172" spans="1:42" x14ac:dyDescent="0.25">
      <c r="A172" s="92">
        <v>16</v>
      </c>
      <c r="B172" s="435" t="e">
        <f>CONCATENATE(Revisión_Avance_Periodo!$D172,";",Revisión_Avance_Periodo!$F172,";",Revisión_Avance_Periodo!$L172)</f>
        <v>#REF!</v>
      </c>
      <c r="C172" s="435" t="e">
        <f t="shared" si="8"/>
        <v>#REF!</v>
      </c>
      <c r="D172" s="114" t="e">
        <f>VLOOKUP($A172,#REF!,3,FALSE)</f>
        <v>#REF!</v>
      </c>
      <c r="E172" s="436" t="e">
        <f>VLOOKUP($A172,#REF!,4,FALSE)</f>
        <v>#REF!</v>
      </c>
      <c r="F172" s="102" t="e">
        <f>VLOOKUP($A172,#REF!,5,FALSE)</f>
        <v>#REF!</v>
      </c>
      <c r="G172" s="93" t="e">
        <f>VLOOKUP($A172,#REF!,8,FALSE)</f>
        <v>#REF!</v>
      </c>
      <c r="H172" s="93" t="e">
        <f>VLOOKUP($A172,#REF!,7,FALSE)</f>
        <v>#REF!</v>
      </c>
      <c r="I172" s="438" t="e">
        <f>VLOOKUP($A172,#REF!,10,FALSE)</f>
        <v>#REF!</v>
      </c>
      <c r="J172" s="93" t="e">
        <f>VLOOKUP($A172,#REF!,11,FALSE)</f>
        <v>#REF!</v>
      </c>
      <c r="K172" s="114" t="e">
        <f>VLOOKUP($A172,#REF!,12,FALSE)</f>
        <v>#REF!</v>
      </c>
      <c r="L172" s="93" t="e">
        <f>VLOOKUP($A172,#REF!,13,FALSE)</f>
        <v>#REF!</v>
      </c>
      <c r="M172" s="438" t="e">
        <f>VLOOKUP($A172,#REF!,14,FALSE)</f>
        <v>#REF!</v>
      </c>
      <c r="N172" s="102" t="e">
        <f>VLOOKUP($A172,#REF!,15,FALSE)</f>
        <v>#REF!</v>
      </c>
      <c r="O172" s="102" t="e">
        <f>VLOOKUP($A172,#REF!,18,FALSE)</f>
        <v>#REF!</v>
      </c>
      <c r="P172" s="93" t="e">
        <f>VLOOKUP($A172,#REF!,41,FALSE)</f>
        <v>#REF!</v>
      </c>
      <c r="Q172" s="115" t="e">
        <f>VLOOKUP(Revisión_Avance_Periodo!$L172,#REF!,30,FALSE)</f>
        <v>#REF!</v>
      </c>
      <c r="R172" s="116">
        <v>2019</v>
      </c>
      <c r="S172" s="196">
        <v>43554</v>
      </c>
      <c r="T172" s="116" t="s">
        <v>70</v>
      </c>
      <c r="U172" s="147" t="e">
        <f>INDEX(#REF!,MATCH(Revisión_Avance_Periodo!$L172,#REF!,0),MATCH(Revisión_Avance_Periodo!$T172,#REF!,0))</f>
        <v>#REF!</v>
      </c>
      <c r="V172" s="147" t="e">
        <f>INDEX(#REF!,MATCH(Revisión_Avance_Periodo!$L172,#REF!,0),MATCH(Revisión_Avance_Periodo!$T172,#REF!,0))</f>
        <v>#REF!</v>
      </c>
      <c r="W172" s="118">
        <f>IFERROR((V172/U172),0)</f>
        <v>0</v>
      </c>
      <c r="X172" s="116" t="str">
        <f>VLOOKUP(W172,Tabla_Estado_Meta_OAP_2019[#All],3,TRUE)</f>
        <v>Por Ejecutar</v>
      </c>
      <c r="Y172" s="150" t="e">
        <f>SUBTOTAL(9,$U$170:$U172)</f>
        <v>#REF!</v>
      </c>
      <c r="Z172" s="151" t="e">
        <f>SUBTOTAL(9,$V$170:$V172)</f>
        <v>#REF!</v>
      </c>
      <c r="AA172" s="159">
        <f>IFERROR(+Revisión_Avance_Periodo!$Z172/Revisión_Avance_Periodo!$Y172,0)</f>
        <v>0</v>
      </c>
      <c r="AB172" s="126"/>
      <c r="AC172" s="127"/>
      <c r="AD172" s="125"/>
      <c r="AE172" s="125"/>
      <c r="AF172" s="128"/>
      <c r="AG172" s="129"/>
      <c r="AH172" s="150" t="e">
        <f>SUBTOTAL(9,$U$170:$U172)</f>
        <v>#REF!</v>
      </c>
      <c r="AI172" s="151" t="e">
        <f>SUBTOTAL(9,$V$170:$V172)</f>
        <v>#REF!</v>
      </c>
      <c r="AJ172" s="159">
        <f>IFERROR(+Revisión_Avance_Periodo!$Z172/Revisión_Avance_Periodo!$Y172,0)</f>
        <v>0</v>
      </c>
      <c r="AK172" s="126"/>
      <c r="AL172" s="127"/>
      <c r="AM172" s="125"/>
      <c r="AN172" s="125"/>
      <c r="AO172" s="128"/>
      <c r="AP172" s="129"/>
    </row>
    <row r="173" spans="1:42" x14ac:dyDescent="0.25">
      <c r="A173" s="97">
        <v>16</v>
      </c>
      <c r="B173" s="435" t="e">
        <f>CONCATENATE(Revisión_Avance_Periodo!$D173,";",Revisión_Avance_Periodo!$F173,";",Revisión_Avance_Periodo!$L173)</f>
        <v>#REF!</v>
      </c>
      <c r="C173" s="435" t="e">
        <f t="shared" si="8"/>
        <v>#REF!</v>
      </c>
      <c r="D173" s="123" t="e">
        <f>VLOOKUP($A173,#REF!,3,FALSE)</f>
        <v>#REF!</v>
      </c>
      <c r="E173" s="436" t="e">
        <f>VLOOKUP($A173,#REF!,4,FALSE)</f>
        <v>#REF!</v>
      </c>
      <c r="F173" s="103" t="e">
        <f>VLOOKUP($A173,#REF!,5,FALSE)</f>
        <v>#REF!</v>
      </c>
      <c r="G173" s="98" t="e">
        <f>VLOOKUP($A173,#REF!,8,FALSE)</f>
        <v>#REF!</v>
      </c>
      <c r="H173" s="93" t="e">
        <f>VLOOKUP($A173,#REF!,7,FALSE)</f>
        <v>#REF!</v>
      </c>
      <c r="I173" s="438" t="e">
        <f>VLOOKUP($A173,#REF!,10,FALSE)</f>
        <v>#REF!</v>
      </c>
      <c r="J173" s="98" t="e">
        <f>VLOOKUP($A173,#REF!,11,FALSE)</f>
        <v>#REF!</v>
      </c>
      <c r="K173" s="114" t="e">
        <f>VLOOKUP($A173,#REF!,12,FALSE)</f>
        <v>#REF!</v>
      </c>
      <c r="L173" s="98" t="e">
        <f>VLOOKUP($A173,#REF!,13,FALSE)</f>
        <v>#REF!</v>
      </c>
      <c r="M173" s="438" t="e">
        <f>VLOOKUP($A173,#REF!,14,FALSE)</f>
        <v>#REF!</v>
      </c>
      <c r="N173" s="103" t="e">
        <f>VLOOKUP($A173,#REF!,15,FALSE)</f>
        <v>#REF!</v>
      </c>
      <c r="O173" s="103" t="e">
        <f>VLOOKUP($A173,#REF!,18,FALSE)</f>
        <v>#REF!</v>
      </c>
      <c r="P173" s="93" t="e">
        <f>VLOOKUP($A173,#REF!,41,FALSE)</f>
        <v>#REF!</v>
      </c>
      <c r="Q173" s="115" t="e">
        <f>VLOOKUP(Revisión_Avance_Periodo!$L173,#REF!,30,FALSE)</f>
        <v>#REF!</v>
      </c>
      <c r="R173" s="116">
        <v>2019</v>
      </c>
      <c r="S173" s="196">
        <v>43585</v>
      </c>
      <c r="T173" s="124" t="s">
        <v>71</v>
      </c>
      <c r="U173" s="147" t="e">
        <f>INDEX(#REF!,MATCH(Revisión_Avance_Periodo!$L173,#REF!,0),MATCH(Revisión_Avance_Periodo!$T173,#REF!,0))</f>
        <v>#REF!</v>
      </c>
      <c r="V173" s="147" t="e">
        <f>INDEX(#REF!,MATCH(Revisión_Avance_Periodo!$L173,#REF!,0),MATCH(Revisión_Avance_Periodo!$T173,#REF!,0))</f>
        <v>#REF!</v>
      </c>
      <c r="W173" s="130" t="e">
        <f t="shared" ref="W173:W180" si="11">V173/U173</f>
        <v>#REF!</v>
      </c>
      <c r="X173" s="124" t="e">
        <f>VLOOKUP(W173,Tabla_Estado_Meta_OAP_2019[#All],3,TRUE)</f>
        <v>#REF!</v>
      </c>
      <c r="Y173" s="150" t="e">
        <f>SUBTOTAL(9,$U$170:$U173)</f>
        <v>#REF!</v>
      </c>
      <c r="Z173" s="151" t="e">
        <f>SUBTOTAL(9,$V$170:$V173)</f>
        <v>#REF!</v>
      </c>
      <c r="AA173" s="159">
        <f>IFERROR(+Revisión_Avance_Periodo!$Z173/Revisión_Avance_Periodo!$Y173,0)</f>
        <v>0</v>
      </c>
      <c r="AB173" s="126"/>
      <c r="AC173" s="127"/>
      <c r="AD173" s="125"/>
      <c r="AE173" s="125"/>
      <c r="AF173" s="128"/>
      <c r="AG173" s="129"/>
      <c r="AH173" s="150" t="e">
        <f>SUBTOTAL(9,$U$170:$U173)</f>
        <v>#REF!</v>
      </c>
      <c r="AI173" s="151" t="e">
        <f>SUBTOTAL(9,$V$170:$V173)</f>
        <v>#REF!</v>
      </c>
      <c r="AJ173" s="159">
        <f>IFERROR(+Revisión_Avance_Periodo!$Z173/Revisión_Avance_Periodo!$Y173,0)</f>
        <v>0</v>
      </c>
      <c r="AK173" s="126"/>
      <c r="AL173" s="127"/>
      <c r="AM173" s="125"/>
      <c r="AN173" s="125"/>
      <c r="AO173" s="128"/>
      <c r="AP173" s="129"/>
    </row>
    <row r="174" spans="1:42" x14ac:dyDescent="0.25">
      <c r="A174" s="92">
        <v>16</v>
      </c>
      <c r="B174" s="435" t="e">
        <f>CONCATENATE(Revisión_Avance_Periodo!$D174,";",Revisión_Avance_Periodo!$F174,";",Revisión_Avance_Periodo!$L174)</f>
        <v>#REF!</v>
      </c>
      <c r="C174" s="435" t="e">
        <f t="shared" si="8"/>
        <v>#REF!</v>
      </c>
      <c r="D174" s="114" t="e">
        <f>VLOOKUP($A174,#REF!,3,FALSE)</f>
        <v>#REF!</v>
      </c>
      <c r="E174" s="436" t="e">
        <f>VLOOKUP($A174,#REF!,4,FALSE)</f>
        <v>#REF!</v>
      </c>
      <c r="F174" s="102" t="e">
        <f>VLOOKUP($A174,#REF!,5,FALSE)</f>
        <v>#REF!</v>
      </c>
      <c r="G174" s="93" t="e">
        <f>VLOOKUP($A174,#REF!,8,FALSE)</f>
        <v>#REF!</v>
      </c>
      <c r="H174" s="93" t="e">
        <f>VLOOKUP($A174,#REF!,7,FALSE)</f>
        <v>#REF!</v>
      </c>
      <c r="I174" s="438" t="e">
        <f>VLOOKUP($A174,#REF!,10,FALSE)</f>
        <v>#REF!</v>
      </c>
      <c r="J174" s="93" t="e">
        <f>VLOOKUP($A174,#REF!,11,FALSE)</f>
        <v>#REF!</v>
      </c>
      <c r="K174" s="114" t="e">
        <f>VLOOKUP($A174,#REF!,12,FALSE)</f>
        <v>#REF!</v>
      </c>
      <c r="L174" s="93" t="e">
        <f>VLOOKUP($A174,#REF!,13,FALSE)</f>
        <v>#REF!</v>
      </c>
      <c r="M174" s="438" t="e">
        <f>VLOOKUP($A174,#REF!,14,FALSE)</f>
        <v>#REF!</v>
      </c>
      <c r="N174" s="102" t="e">
        <f>VLOOKUP($A174,#REF!,15,FALSE)</f>
        <v>#REF!</v>
      </c>
      <c r="O174" s="102" t="e">
        <f>VLOOKUP($A174,#REF!,18,FALSE)</f>
        <v>#REF!</v>
      </c>
      <c r="P174" s="93" t="e">
        <f>VLOOKUP($A174,#REF!,41,FALSE)</f>
        <v>#REF!</v>
      </c>
      <c r="Q174" s="115" t="e">
        <f>VLOOKUP(Revisión_Avance_Periodo!$L174,#REF!,30,FALSE)</f>
        <v>#REF!</v>
      </c>
      <c r="R174" s="116">
        <v>2019</v>
      </c>
      <c r="S174" s="196">
        <v>43615</v>
      </c>
      <c r="T174" s="116" t="s">
        <v>72</v>
      </c>
      <c r="U174" s="147" t="e">
        <f>INDEX(#REF!,MATCH(Revisión_Avance_Periodo!$L174,#REF!,0),MATCH(Revisión_Avance_Periodo!$T174,#REF!,0))</f>
        <v>#REF!</v>
      </c>
      <c r="V174" s="147" t="e">
        <f>INDEX(#REF!,MATCH(Revisión_Avance_Periodo!$L174,#REF!,0),MATCH(Revisión_Avance_Periodo!$T174,#REF!,0))</f>
        <v>#REF!</v>
      </c>
      <c r="W174" s="131" t="e">
        <f t="shared" si="11"/>
        <v>#REF!</v>
      </c>
      <c r="X174" s="116" t="e">
        <f>VLOOKUP(W174,Tabla_Estado_Meta_OAP_2019[#All],3,TRUE)</f>
        <v>#REF!</v>
      </c>
      <c r="Y174" s="150" t="e">
        <f>SUBTOTAL(9,$U$170:$U174)</f>
        <v>#REF!</v>
      </c>
      <c r="Z174" s="151" t="e">
        <f>SUBTOTAL(9,$V$170:$V174)</f>
        <v>#REF!</v>
      </c>
      <c r="AA174" s="159">
        <f>IFERROR(+Revisión_Avance_Periodo!$Z174/Revisión_Avance_Periodo!$Y174,0)</f>
        <v>0</v>
      </c>
      <c r="AB174" s="126"/>
      <c r="AC174" s="127"/>
      <c r="AD174" s="125"/>
      <c r="AE174" s="125"/>
      <c r="AF174" s="128"/>
      <c r="AG174" s="129"/>
      <c r="AH174" s="150" t="e">
        <f>SUBTOTAL(9,$U$170:$U174)</f>
        <v>#REF!</v>
      </c>
      <c r="AI174" s="151" t="e">
        <f>SUBTOTAL(9,$V$170:$V174)</f>
        <v>#REF!</v>
      </c>
      <c r="AJ174" s="159">
        <f>IFERROR(+Revisión_Avance_Periodo!$Z174/Revisión_Avance_Periodo!$Y174,0)</f>
        <v>0</v>
      </c>
      <c r="AK174" s="126"/>
      <c r="AL174" s="127"/>
      <c r="AM174" s="125"/>
      <c r="AN174" s="125"/>
      <c r="AO174" s="128"/>
      <c r="AP174" s="129"/>
    </row>
    <row r="175" spans="1:42" x14ac:dyDescent="0.25">
      <c r="A175" s="97">
        <v>16</v>
      </c>
      <c r="B175" s="435" t="e">
        <f>CONCATENATE(Revisión_Avance_Periodo!$D175,";",Revisión_Avance_Periodo!$F175,";",Revisión_Avance_Periodo!$L175)</f>
        <v>#REF!</v>
      </c>
      <c r="C175" s="435" t="e">
        <f t="shared" si="8"/>
        <v>#REF!</v>
      </c>
      <c r="D175" s="123" t="e">
        <f>VLOOKUP($A175,#REF!,3,FALSE)</f>
        <v>#REF!</v>
      </c>
      <c r="E175" s="436" t="e">
        <f>VLOOKUP($A175,#REF!,4,FALSE)</f>
        <v>#REF!</v>
      </c>
      <c r="F175" s="103" t="e">
        <f>VLOOKUP($A175,#REF!,5,FALSE)</f>
        <v>#REF!</v>
      </c>
      <c r="G175" s="98" t="e">
        <f>VLOOKUP($A175,#REF!,8,FALSE)</f>
        <v>#REF!</v>
      </c>
      <c r="H175" s="93" t="e">
        <f>VLOOKUP($A175,#REF!,7,FALSE)</f>
        <v>#REF!</v>
      </c>
      <c r="I175" s="438" t="e">
        <f>VLOOKUP($A175,#REF!,10,FALSE)</f>
        <v>#REF!</v>
      </c>
      <c r="J175" s="98" t="e">
        <f>VLOOKUP($A175,#REF!,11,FALSE)</f>
        <v>#REF!</v>
      </c>
      <c r="K175" s="114" t="e">
        <f>VLOOKUP($A175,#REF!,12,FALSE)</f>
        <v>#REF!</v>
      </c>
      <c r="L175" s="98" t="e">
        <f>VLOOKUP($A175,#REF!,13,FALSE)</f>
        <v>#REF!</v>
      </c>
      <c r="M175" s="438" t="e">
        <f>VLOOKUP($A175,#REF!,14,FALSE)</f>
        <v>#REF!</v>
      </c>
      <c r="N175" s="103" t="e">
        <f>VLOOKUP($A175,#REF!,15,FALSE)</f>
        <v>#REF!</v>
      </c>
      <c r="O175" s="103" t="e">
        <f>VLOOKUP($A175,#REF!,18,FALSE)</f>
        <v>#REF!</v>
      </c>
      <c r="P175" s="93" t="e">
        <f>VLOOKUP($A175,#REF!,41,FALSE)</f>
        <v>#REF!</v>
      </c>
      <c r="Q175" s="115" t="e">
        <f>VLOOKUP(Revisión_Avance_Periodo!$L175,#REF!,30,FALSE)</f>
        <v>#REF!</v>
      </c>
      <c r="R175" s="116">
        <v>2019</v>
      </c>
      <c r="S175" s="196">
        <v>43646</v>
      </c>
      <c r="T175" s="124" t="s">
        <v>73</v>
      </c>
      <c r="U175" s="147" t="e">
        <f>INDEX(#REF!,MATCH(Revisión_Avance_Periodo!$L175,#REF!,0),MATCH(Revisión_Avance_Periodo!$T175,#REF!,0))</f>
        <v>#REF!</v>
      </c>
      <c r="V175" s="147" t="e">
        <f>INDEX(#REF!,MATCH(Revisión_Avance_Periodo!$L175,#REF!,0),MATCH(Revisión_Avance_Periodo!$T175,#REF!,0))</f>
        <v>#REF!</v>
      </c>
      <c r="W175" s="130" t="e">
        <f t="shared" si="11"/>
        <v>#REF!</v>
      </c>
      <c r="X175" s="124" t="e">
        <f>VLOOKUP(W175,Tabla_Estado_Meta_OAP_2019[#All],3,TRUE)</f>
        <v>#REF!</v>
      </c>
      <c r="Y175" s="150" t="e">
        <f>SUBTOTAL(9,$U$170:$U175)</f>
        <v>#REF!</v>
      </c>
      <c r="Z175" s="151" t="e">
        <f>SUBTOTAL(9,$V$170:$V175)</f>
        <v>#REF!</v>
      </c>
      <c r="AA175" s="159">
        <f>IFERROR(+Revisión_Avance_Periodo!$Z175/Revisión_Avance_Periodo!$Y175,0)</f>
        <v>0</v>
      </c>
      <c r="AB175" s="126"/>
      <c r="AC175" s="127"/>
      <c r="AD175" s="125"/>
      <c r="AE175" s="125"/>
      <c r="AF175" s="128"/>
      <c r="AG175" s="129"/>
      <c r="AH175" s="150" t="e">
        <f>SUBTOTAL(9,$U$170:$U175)</f>
        <v>#REF!</v>
      </c>
      <c r="AI175" s="151" t="e">
        <f>SUBTOTAL(9,$V$170:$V175)</f>
        <v>#REF!</v>
      </c>
      <c r="AJ175" s="159">
        <f>IFERROR(+Revisión_Avance_Periodo!$Z175/Revisión_Avance_Periodo!$Y175,0)</f>
        <v>0</v>
      </c>
      <c r="AK175" s="126"/>
      <c r="AL175" s="127"/>
      <c r="AM175" s="125"/>
      <c r="AN175" s="125"/>
      <c r="AO175" s="128"/>
      <c r="AP175" s="129"/>
    </row>
    <row r="176" spans="1:42" x14ac:dyDescent="0.25">
      <c r="A176" s="92">
        <v>16</v>
      </c>
      <c r="B176" s="435" t="e">
        <f>CONCATENATE(Revisión_Avance_Periodo!$D176,";",Revisión_Avance_Periodo!$F176,";",Revisión_Avance_Periodo!$L176)</f>
        <v>#REF!</v>
      </c>
      <c r="C176" s="435" t="e">
        <f t="shared" si="8"/>
        <v>#REF!</v>
      </c>
      <c r="D176" s="114" t="e">
        <f>VLOOKUP($A176,#REF!,3,FALSE)</f>
        <v>#REF!</v>
      </c>
      <c r="E176" s="436" t="e">
        <f>VLOOKUP($A176,#REF!,4,FALSE)</f>
        <v>#REF!</v>
      </c>
      <c r="F176" s="102" t="e">
        <f>VLOOKUP($A176,#REF!,5,FALSE)</f>
        <v>#REF!</v>
      </c>
      <c r="G176" s="93" t="e">
        <f>VLOOKUP($A176,#REF!,8,FALSE)</f>
        <v>#REF!</v>
      </c>
      <c r="H176" s="93" t="e">
        <f>VLOOKUP($A176,#REF!,7,FALSE)</f>
        <v>#REF!</v>
      </c>
      <c r="I176" s="438" t="e">
        <f>VLOOKUP($A176,#REF!,10,FALSE)</f>
        <v>#REF!</v>
      </c>
      <c r="J176" s="93" t="e">
        <f>VLOOKUP($A176,#REF!,11,FALSE)</f>
        <v>#REF!</v>
      </c>
      <c r="K176" s="114" t="e">
        <f>VLOOKUP($A176,#REF!,12,FALSE)</f>
        <v>#REF!</v>
      </c>
      <c r="L176" s="93" t="e">
        <f>VLOOKUP($A176,#REF!,13,FALSE)</f>
        <v>#REF!</v>
      </c>
      <c r="M176" s="438" t="e">
        <f>VLOOKUP($A176,#REF!,14,FALSE)</f>
        <v>#REF!</v>
      </c>
      <c r="N176" s="102" t="e">
        <f>VLOOKUP($A176,#REF!,15,FALSE)</f>
        <v>#REF!</v>
      </c>
      <c r="O176" s="102" t="e">
        <f>VLOOKUP($A176,#REF!,18,FALSE)</f>
        <v>#REF!</v>
      </c>
      <c r="P176" s="93" t="e">
        <f>VLOOKUP($A176,#REF!,41,FALSE)</f>
        <v>#REF!</v>
      </c>
      <c r="Q176" s="115" t="e">
        <f>VLOOKUP(Revisión_Avance_Periodo!$L176,#REF!,30,FALSE)</f>
        <v>#REF!</v>
      </c>
      <c r="R176" s="116">
        <v>2019</v>
      </c>
      <c r="S176" s="196">
        <v>43676</v>
      </c>
      <c r="T176" s="116" t="s">
        <v>74</v>
      </c>
      <c r="U176" s="147" t="e">
        <f>INDEX(#REF!,MATCH(Revisión_Avance_Periodo!$L176,#REF!,0),MATCH(Revisión_Avance_Periodo!$T176,#REF!,0))</f>
        <v>#REF!</v>
      </c>
      <c r="V176" s="447" t="e">
        <f>INDEX(#REF!,MATCH(Revisión_Avance_Periodo!$L176,#REF!,0),MATCH(Revisión_Avance_Periodo!$T176,#REF!,0))</f>
        <v>#REF!</v>
      </c>
      <c r="W176" s="130" t="e">
        <f t="shared" si="11"/>
        <v>#REF!</v>
      </c>
      <c r="X176" s="116" t="e">
        <f>VLOOKUP(W176,Tabla_Estado_Meta_OAP_2019[#All],3,TRUE)</f>
        <v>#REF!</v>
      </c>
      <c r="Y176" s="150" t="e">
        <f>SUBTOTAL(9,$U$170:$U176)</f>
        <v>#REF!</v>
      </c>
      <c r="Z176" s="151" t="e">
        <f>SUBTOTAL(9,$V$170:$V176)</f>
        <v>#REF!</v>
      </c>
      <c r="AA176" s="159">
        <f>IFERROR(+Revisión_Avance_Periodo!$Z176/Revisión_Avance_Periodo!$Y176,0)</f>
        <v>0</v>
      </c>
      <c r="AB176" s="126"/>
      <c r="AC176" s="127"/>
      <c r="AD176" s="125"/>
      <c r="AE176" s="125"/>
      <c r="AF176" s="128"/>
      <c r="AG176" s="129"/>
      <c r="AH176" s="150" t="e">
        <f>SUBTOTAL(9,$U$170:$U176)</f>
        <v>#REF!</v>
      </c>
      <c r="AI176" s="151" t="e">
        <f>SUBTOTAL(9,$V$170:$V176)</f>
        <v>#REF!</v>
      </c>
      <c r="AJ176" s="159">
        <f>IFERROR(+Revisión_Avance_Periodo!$Z176/Revisión_Avance_Periodo!$Y176,0)</f>
        <v>0</v>
      </c>
      <c r="AK176" s="126"/>
      <c r="AL176" s="127"/>
      <c r="AM176" s="125"/>
      <c r="AN176" s="125"/>
      <c r="AO176" s="128"/>
      <c r="AP176" s="129"/>
    </row>
    <row r="177" spans="1:42" x14ac:dyDescent="0.25">
      <c r="A177" s="97">
        <v>16</v>
      </c>
      <c r="B177" s="435" t="e">
        <f>CONCATENATE(Revisión_Avance_Periodo!$D177,";",Revisión_Avance_Periodo!$F177,";",Revisión_Avance_Periodo!$L177)</f>
        <v>#REF!</v>
      </c>
      <c r="C177" s="435" t="e">
        <f t="shared" si="8"/>
        <v>#REF!</v>
      </c>
      <c r="D177" s="123" t="e">
        <f>VLOOKUP($A177,#REF!,3,FALSE)</f>
        <v>#REF!</v>
      </c>
      <c r="E177" s="436" t="e">
        <f>VLOOKUP($A177,#REF!,4,FALSE)</f>
        <v>#REF!</v>
      </c>
      <c r="F177" s="103" t="e">
        <f>VLOOKUP($A177,#REF!,5,FALSE)</f>
        <v>#REF!</v>
      </c>
      <c r="G177" s="98" t="e">
        <f>VLOOKUP($A177,#REF!,8,FALSE)</f>
        <v>#REF!</v>
      </c>
      <c r="H177" s="93" t="e">
        <f>VLOOKUP($A177,#REF!,7,FALSE)</f>
        <v>#REF!</v>
      </c>
      <c r="I177" s="438" t="e">
        <f>VLOOKUP($A177,#REF!,10,FALSE)</f>
        <v>#REF!</v>
      </c>
      <c r="J177" s="98" t="e">
        <f>VLOOKUP($A177,#REF!,11,FALSE)</f>
        <v>#REF!</v>
      </c>
      <c r="K177" s="114" t="e">
        <f>VLOOKUP($A177,#REF!,12,FALSE)</f>
        <v>#REF!</v>
      </c>
      <c r="L177" s="98" t="e">
        <f>VLOOKUP($A177,#REF!,13,FALSE)</f>
        <v>#REF!</v>
      </c>
      <c r="M177" s="438" t="e">
        <f>VLOOKUP($A177,#REF!,14,FALSE)</f>
        <v>#REF!</v>
      </c>
      <c r="N177" s="103" t="e">
        <f>VLOOKUP($A177,#REF!,15,FALSE)</f>
        <v>#REF!</v>
      </c>
      <c r="O177" s="103" t="e">
        <f>VLOOKUP($A177,#REF!,18,FALSE)</f>
        <v>#REF!</v>
      </c>
      <c r="P177" s="93" t="e">
        <f>VLOOKUP($A177,#REF!,41,FALSE)</f>
        <v>#REF!</v>
      </c>
      <c r="Q177" s="115" t="e">
        <f>VLOOKUP(Revisión_Avance_Periodo!$L177,#REF!,30,FALSE)</f>
        <v>#REF!</v>
      </c>
      <c r="R177" s="116">
        <v>2019</v>
      </c>
      <c r="S177" s="196">
        <v>43707</v>
      </c>
      <c r="T177" s="124" t="s">
        <v>75</v>
      </c>
      <c r="U177" s="147" t="e">
        <f>INDEX(#REF!,MATCH(Revisión_Avance_Periodo!$L177,#REF!,0),MATCH(Revisión_Avance_Periodo!$T177,#REF!,0))</f>
        <v>#REF!</v>
      </c>
      <c r="V177" s="147" t="e">
        <f>INDEX(#REF!,MATCH(Revisión_Avance_Periodo!$L177,#REF!,0),MATCH(Revisión_Avance_Periodo!$T177,#REF!,0))</f>
        <v>#REF!</v>
      </c>
      <c r="W177" s="130" t="e">
        <f t="shared" si="11"/>
        <v>#REF!</v>
      </c>
      <c r="X177" s="124" t="e">
        <f>VLOOKUP(W177,Tabla_Estado_Meta_OAP_2019[#All],3,TRUE)</f>
        <v>#REF!</v>
      </c>
      <c r="Y177" s="150" t="e">
        <f>SUBTOTAL(9,$U$170:$U177)</f>
        <v>#REF!</v>
      </c>
      <c r="Z177" s="151" t="e">
        <f>SUBTOTAL(9,$V$170:$V177)</f>
        <v>#REF!</v>
      </c>
      <c r="AA177" s="159">
        <f>IFERROR(+Revisión_Avance_Periodo!$Z177/Revisión_Avance_Periodo!$Y177,0)</f>
        <v>0</v>
      </c>
      <c r="AB177" s="126"/>
      <c r="AC177" s="127"/>
      <c r="AD177" s="125"/>
      <c r="AE177" s="125"/>
      <c r="AF177" s="128"/>
      <c r="AG177" s="129"/>
      <c r="AH177" s="150" t="e">
        <f>SUBTOTAL(9,$U$170:$U177)</f>
        <v>#REF!</v>
      </c>
      <c r="AI177" s="151" t="e">
        <f>SUBTOTAL(9,$V$170:$V177)</f>
        <v>#REF!</v>
      </c>
      <c r="AJ177" s="159">
        <f>IFERROR(+Revisión_Avance_Periodo!$Z177/Revisión_Avance_Periodo!$Y177,0)</f>
        <v>0</v>
      </c>
      <c r="AK177" s="126"/>
      <c r="AL177" s="127"/>
      <c r="AM177" s="125"/>
      <c r="AN177" s="125"/>
      <c r="AO177" s="128"/>
      <c r="AP177" s="129"/>
    </row>
    <row r="178" spans="1:42" x14ac:dyDescent="0.25">
      <c r="A178" s="92">
        <v>16</v>
      </c>
      <c r="B178" s="435" t="e">
        <f>CONCATENATE(Revisión_Avance_Periodo!$D178,";",Revisión_Avance_Periodo!$F178,";",Revisión_Avance_Periodo!$L178)</f>
        <v>#REF!</v>
      </c>
      <c r="C178" s="435" t="e">
        <f t="shared" si="8"/>
        <v>#REF!</v>
      </c>
      <c r="D178" s="114" t="e">
        <f>VLOOKUP($A178,#REF!,3,FALSE)</f>
        <v>#REF!</v>
      </c>
      <c r="E178" s="436" t="e">
        <f>VLOOKUP($A178,#REF!,4,FALSE)</f>
        <v>#REF!</v>
      </c>
      <c r="F178" s="102" t="e">
        <f>VLOOKUP($A178,#REF!,5,FALSE)</f>
        <v>#REF!</v>
      </c>
      <c r="G178" s="93" t="e">
        <f>VLOOKUP($A178,#REF!,8,FALSE)</f>
        <v>#REF!</v>
      </c>
      <c r="H178" s="93" t="e">
        <f>VLOOKUP($A178,#REF!,7,FALSE)</f>
        <v>#REF!</v>
      </c>
      <c r="I178" s="438" t="e">
        <f>VLOOKUP($A178,#REF!,10,FALSE)</f>
        <v>#REF!</v>
      </c>
      <c r="J178" s="93" t="e">
        <f>VLOOKUP($A178,#REF!,11,FALSE)</f>
        <v>#REF!</v>
      </c>
      <c r="K178" s="114" t="e">
        <f>VLOOKUP($A178,#REF!,12,FALSE)</f>
        <v>#REF!</v>
      </c>
      <c r="L178" s="93" t="e">
        <f>VLOOKUP($A178,#REF!,13,FALSE)</f>
        <v>#REF!</v>
      </c>
      <c r="M178" s="438" t="e">
        <f>VLOOKUP($A178,#REF!,14,FALSE)</f>
        <v>#REF!</v>
      </c>
      <c r="N178" s="102" t="e">
        <f>VLOOKUP($A178,#REF!,15,FALSE)</f>
        <v>#REF!</v>
      </c>
      <c r="O178" s="102" t="e">
        <f>VLOOKUP($A178,#REF!,18,FALSE)</f>
        <v>#REF!</v>
      </c>
      <c r="P178" s="93" t="e">
        <f>VLOOKUP($A178,#REF!,41,FALSE)</f>
        <v>#REF!</v>
      </c>
      <c r="Q178" s="115" t="e">
        <f>VLOOKUP(Revisión_Avance_Periodo!$L178,#REF!,30,FALSE)</f>
        <v>#REF!</v>
      </c>
      <c r="R178" s="116">
        <v>2019</v>
      </c>
      <c r="S178" s="196">
        <v>43738</v>
      </c>
      <c r="T178" s="116" t="s">
        <v>76</v>
      </c>
      <c r="U178" s="147" t="e">
        <f>INDEX(#REF!,MATCH(Revisión_Avance_Periodo!$L178,#REF!,0),MATCH(Revisión_Avance_Periodo!$T178,#REF!,0))</f>
        <v>#REF!</v>
      </c>
      <c r="V178" s="147" t="e">
        <f>INDEX(#REF!,MATCH(Revisión_Avance_Periodo!$L178,#REF!,0),MATCH(Revisión_Avance_Periodo!$T178,#REF!,0))</f>
        <v>#REF!</v>
      </c>
      <c r="W178" s="130" t="e">
        <f t="shared" si="11"/>
        <v>#REF!</v>
      </c>
      <c r="X178" s="116" t="e">
        <f>VLOOKUP(W178,Tabla_Estado_Meta_OAP_2019[#All],3,TRUE)</f>
        <v>#REF!</v>
      </c>
      <c r="Y178" s="150" t="e">
        <f>SUBTOTAL(9,$U$170:$U178)</f>
        <v>#REF!</v>
      </c>
      <c r="Z178" s="151" t="e">
        <f>SUBTOTAL(9,$V$170:$V178)</f>
        <v>#REF!</v>
      </c>
      <c r="AA178" s="159">
        <f>IFERROR(+Revisión_Avance_Periodo!$Z178/Revisión_Avance_Periodo!$Y178,0)</f>
        <v>0</v>
      </c>
      <c r="AB178" s="126"/>
      <c r="AC178" s="127"/>
      <c r="AD178" s="125"/>
      <c r="AE178" s="125"/>
      <c r="AF178" s="128"/>
      <c r="AG178" s="129"/>
      <c r="AH178" s="150" t="e">
        <f>SUBTOTAL(9,$U$170:$U178)</f>
        <v>#REF!</v>
      </c>
      <c r="AI178" s="151" t="e">
        <f>SUBTOTAL(9,$V$170:$V178)</f>
        <v>#REF!</v>
      </c>
      <c r="AJ178" s="159">
        <f>IFERROR(+Revisión_Avance_Periodo!$Z178/Revisión_Avance_Periodo!$Y178,0)</f>
        <v>0</v>
      </c>
      <c r="AK178" s="126"/>
      <c r="AL178" s="127"/>
      <c r="AM178" s="125"/>
      <c r="AN178" s="125"/>
      <c r="AO178" s="128"/>
      <c r="AP178" s="129"/>
    </row>
    <row r="179" spans="1:42" x14ac:dyDescent="0.25">
      <c r="A179" s="97">
        <v>16</v>
      </c>
      <c r="B179" s="435" t="e">
        <f>CONCATENATE(Revisión_Avance_Periodo!$D179,";",Revisión_Avance_Periodo!$F179,";",Revisión_Avance_Periodo!$L179)</f>
        <v>#REF!</v>
      </c>
      <c r="C179" s="435" t="e">
        <f t="shared" si="8"/>
        <v>#REF!</v>
      </c>
      <c r="D179" s="123" t="e">
        <f>VLOOKUP($A179,#REF!,3,FALSE)</f>
        <v>#REF!</v>
      </c>
      <c r="E179" s="436" t="e">
        <f>VLOOKUP($A179,#REF!,4,FALSE)</f>
        <v>#REF!</v>
      </c>
      <c r="F179" s="103" t="e">
        <f>VLOOKUP($A179,#REF!,5,FALSE)</f>
        <v>#REF!</v>
      </c>
      <c r="G179" s="98" t="e">
        <f>VLOOKUP($A179,#REF!,8,FALSE)</f>
        <v>#REF!</v>
      </c>
      <c r="H179" s="93" t="e">
        <f>VLOOKUP($A179,#REF!,7,FALSE)</f>
        <v>#REF!</v>
      </c>
      <c r="I179" s="438" t="e">
        <f>VLOOKUP($A179,#REF!,10,FALSE)</f>
        <v>#REF!</v>
      </c>
      <c r="J179" s="98" t="e">
        <f>VLOOKUP($A179,#REF!,11,FALSE)</f>
        <v>#REF!</v>
      </c>
      <c r="K179" s="114" t="e">
        <f>VLOOKUP($A179,#REF!,12,FALSE)</f>
        <v>#REF!</v>
      </c>
      <c r="L179" s="98" t="e">
        <f>VLOOKUP($A179,#REF!,13,FALSE)</f>
        <v>#REF!</v>
      </c>
      <c r="M179" s="438" t="e">
        <f>VLOOKUP($A179,#REF!,14,FALSE)</f>
        <v>#REF!</v>
      </c>
      <c r="N179" s="103" t="e">
        <f>VLOOKUP($A179,#REF!,15,FALSE)</f>
        <v>#REF!</v>
      </c>
      <c r="O179" s="103" t="e">
        <f>VLOOKUP($A179,#REF!,18,FALSE)</f>
        <v>#REF!</v>
      </c>
      <c r="P179" s="93" t="e">
        <f>VLOOKUP($A179,#REF!,41,FALSE)</f>
        <v>#REF!</v>
      </c>
      <c r="Q179" s="115" t="e">
        <f>VLOOKUP(Revisión_Avance_Periodo!$L179,#REF!,30,FALSE)</f>
        <v>#REF!</v>
      </c>
      <c r="R179" s="116">
        <v>2019</v>
      </c>
      <c r="S179" s="196">
        <v>43768</v>
      </c>
      <c r="T179" s="124" t="s">
        <v>77</v>
      </c>
      <c r="U179" s="147" t="e">
        <f>INDEX(#REF!,MATCH(Revisión_Avance_Periodo!$L179,#REF!,0),MATCH(Revisión_Avance_Periodo!$T179,#REF!,0))</f>
        <v>#REF!</v>
      </c>
      <c r="V179" s="147" t="e">
        <f>INDEX(#REF!,MATCH(Revisión_Avance_Periodo!$L179,#REF!,0),MATCH(Revisión_Avance_Periodo!$T179,#REF!,0))</f>
        <v>#REF!</v>
      </c>
      <c r="W179" s="130" t="e">
        <f t="shared" si="11"/>
        <v>#REF!</v>
      </c>
      <c r="X179" s="124" t="e">
        <f>VLOOKUP(W179,Tabla_Estado_Meta_OAP_2019[#All],3,TRUE)</f>
        <v>#REF!</v>
      </c>
      <c r="Y179" s="150" t="e">
        <f>SUBTOTAL(9,$U$170:$U179)</f>
        <v>#REF!</v>
      </c>
      <c r="Z179" s="151" t="e">
        <f>SUBTOTAL(9,$V$170:$V179)</f>
        <v>#REF!</v>
      </c>
      <c r="AA179" s="159">
        <f>IFERROR(+Revisión_Avance_Periodo!$Z179/Revisión_Avance_Periodo!$Y179,0)</f>
        <v>0</v>
      </c>
      <c r="AB179" s="126"/>
      <c r="AC179" s="127"/>
      <c r="AD179" s="125"/>
      <c r="AE179" s="125"/>
      <c r="AF179" s="128"/>
      <c r="AG179" s="129"/>
      <c r="AH179" s="150" t="e">
        <f>SUBTOTAL(9,$U$170:$U179)</f>
        <v>#REF!</v>
      </c>
      <c r="AI179" s="151" t="e">
        <f>SUBTOTAL(9,$V$170:$V179)</f>
        <v>#REF!</v>
      </c>
      <c r="AJ179" s="159">
        <f>IFERROR(+Revisión_Avance_Periodo!$Z179/Revisión_Avance_Periodo!$Y179,0)</f>
        <v>0</v>
      </c>
      <c r="AK179" s="126"/>
      <c r="AL179" s="127"/>
      <c r="AM179" s="125"/>
      <c r="AN179" s="125"/>
      <c r="AO179" s="128"/>
      <c r="AP179" s="129"/>
    </row>
    <row r="180" spans="1:42" x14ac:dyDescent="0.25">
      <c r="A180" s="92">
        <v>16</v>
      </c>
      <c r="B180" s="435" t="e">
        <f>CONCATENATE(Revisión_Avance_Periodo!$D180,";",Revisión_Avance_Periodo!$F180,";",Revisión_Avance_Periodo!$L180)</f>
        <v>#REF!</v>
      </c>
      <c r="C180" s="435" t="e">
        <f t="shared" si="8"/>
        <v>#REF!</v>
      </c>
      <c r="D180" s="114" t="e">
        <f>VLOOKUP($A180,#REF!,3,FALSE)</f>
        <v>#REF!</v>
      </c>
      <c r="E180" s="436" t="e">
        <f>VLOOKUP($A180,#REF!,4,FALSE)</f>
        <v>#REF!</v>
      </c>
      <c r="F180" s="102" t="e">
        <f>VLOOKUP($A180,#REF!,5,FALSE)</f>
        <v>#REF!</v>
      </c>
      <c r="G180" s="93" t="e">
        <f>VLOOKUP($A180,#REF!,8,FALSE)</f>
        <v>#REF!</v>
      </c>
      <c r="H180" s="93" t="e">
        <f>VLOOKUP($A180,#REF!,7,FALSE)</f>
        <v>#REF!</v>
      </c>
      <c r="I180" s="438" t="e">
        <f>VLOOKUP($A180,#REF!,10,FALSE)</f>
        <v>#REF!</v>
      </c>
      <c r="J180" s="93" t="e">
        <f>VLOOKUP($A180,#REF!,11,FALSE)</f>
        <v>#REF!</v>
      </c>
      <c r="K180" s="114" t="e">
        <f>VLOOKUP($A180,#REF!,12,FALSE)</f>
        <v>#REF!</v>
      </c>
      <c r="L180" s="93" t="e">
        <f>VLOOKUP($A180,#REF!,13,FALSE)</f>
        <v>#REF!</v>
      </c>
      <c r="M180" s="438" t="e">
        <f>VLOOKUP($A180,#REF!,14,FALSE)</f>
        <v>#REF!</v>
      </c>
      <c r="N180" s="102" t="e">
        <f>VLOOKUP($A180,#REF!,15,FALSE)</f>
        <v>#REF!</v>
      </c>
      <c r="O180" s="102" t="e">
        <f>VLOOKUP($A180,#REF!,18,FALSE)</f>
        <v>#REF!</v>
      </c>
      <c r="P180" s="93" t="e">
        <f>VLOOKUP($A180,#REF!,41,FALSE)</f>
        <v>#REF!</v>
      </c>
      <c r="Q180" s="115" t="e">
        <f>VLOOKUP(Revisión_Avance_Periodo!$L180,#REF!,30,FALSE)</f>
        <v>#REF!</v>
      </c>
      <c r="R180" s="116">
        <v>2019</v>
      </c>
      <c r="S180" s="196">
        <v>43799</v>
      </c>
      <c r="T180" s="116" t="s">
        <v>78</v>
      </c>
      <c r="U180" s="147" t="e">
        <f>INDEX(#REF!,MATCH(Revisión_Avance_Periodo!$L180,#REF!,0),MATCH(Revisión_Avance_Periodo!$T180,#REF!,0))</f>
        <v>#REF!</v>
      </c>
      <c r="V180" s="147" t="e">
        <f>INDEX(#REF!,MATCH(Revisión_Avance_Periodo!$L180,#REF!,0),MATCH(Revisión_Avance_Periodo!$T180,#REF!,0))</f>
        <v>#REF!</v>
      </c>
      <c r="W180" s="130" t="e">
        <f t="shared" si="11"/>
        <v>#REF!</v>
      </c>
      <c r="X180" s="116" t="e">
        <f>VLOOKUP(W180,Tabla_Estado_Meta_OAP_2019[#All],3,TRUE)</f>
        <v>#REF!</v>
      </c>
      <c r="Y180" s="150" t="e">
        <f>SUBTOTAL(9,$U$170:$U180)</f>
        <v>#REF!</v>
      </c>
      <c r="Z180" s="151" t="e">
        <f>SUBTOTAL(9,$V$170:$V180)</f>
        <v>#REF!</v>
      </c>
      <c r="AA180" s="159">
        <f>IFERROR(+Revisión_Avance_Periodo!$Z180/Revisión_Avance_Periodo!$Y180,0)</f>
        <v>0</v>
      </c>
      <c r="AB180" s="126"/>
      <c r="AC180" s="127"/>
      <c r="AD180" s="125"/>
      <c r="AE180" s="125"/>
      <c r="AF180" s="128"/>
      <c r="AG180" s="129"/>
      <c r="AH180" s="150" t="e">
        <f>SUBTOTAL(9,$U$170:$U180)</f>
        <v>#REF!</v>
      </c>
      <c r="AI180" s="151" t="e">
        <f>SUBTOTAL(9,$V$170:$V180)</f>
        <v>#REF!</v>
      </c>
      <c r="AJ180" s="159">
        <f>IFERROR(+Revisión_Avance_Periodo!$Z180/Revisión_Avance_Periodo!$Y180,0)</f>
        <v>0</v>
      </c>
      <c r="AK180" s="126"/>
      <c r="AL180" s="127"/>
      <c r="AM180" s="125"/>
      <c r="AN180" s="125"/>
      <c r="AO180" s="128"/>
      <c r="AP180" s="129"/>
    </row>
    <row r="181" spans="1:42" ht="15.75" thickBot="1" x14ac:dyDescent="0.3">
      <c r="A181" s="97">
        <v>16</v>
      </c>
      <c r="B181" s="435" t="e">
        <f>CONCATENATE(Revisión_Avance_Periodo!$D181,";",Revisión_Avance_Periodo!$F181,";",Revisión_Avance_Periodo!$L181)</f>
        <v>#REF!</v>
      </c>
      <c r="C181" s="435" t="e">
        <f t="shared" si="8"/>
        <v>#REF!</v>
      </c>
      <c r="D181" s="123" t="e">
        <f>VLOOKUP($A181,#REF!,3,FALSE)</f>
        <v>#REF!</v>
      </c>
      <c r="E181" s="436" t="e">
        <f>VLOOKUP($A181,#REF!,4,FALSE)</f>
        <v>#REF!</v>
      </c>
      <c r="F181" s="103" t="e">
        <f>VLOOKUP($A181,#REF!,5,FALSE)</f>
        <v>#REF!</v>
      </c>
      <c r="G181" s="98" t="e">
        <f>VLOOKUP($A181,#REF!,8,FALSE)</f>
        <v>#REF!</v>
      </c>
      <c r="H181" s="93" t="e">
        <f>VLOOKUP($A181,#REF!,7,FALSE)</f>
        <v>#REF!</v>
      </c>
      <c r="I181" s="438" t="e">
        <f>VLOOKUP($A181,#REF!,10,FALSE)</f>
        <v>#REF!</v>
      </c>
      <c r="J181" s="98" t="e">
        <f>VLOOKUP($A181,#REF!,11,FALSE)</f>
        <v>#REF!</v>
      </c>
      <c r="K181" s="114" t="e">
        <f>VLOOKUP($A181,#REF!,12,FALSE)</f>
        <v>#REF!</v>
      </c>
      <c r="L181" s="98" t="e">
        <f>VLOOKUP($A181,#REF!,13,FALSE)</f>
        <v>#REF!</v>
      </c>
      <c r="M181" s="438" t="e">
        <f>VLOOKUP($A181,#REF!,14,FALSE)</f>
        <v>#REF!</v>
      </c>
      <c r="N181" s="103" t="e">
        <f>VLOOKUP($A181,#REF!,15,FALSE)</f>
        <v>#REF!</v>
      </c>
      <c r="O181" s="103" t="e">
        <f>VLOOKUP($A181,#REF!,18,FALSE)</f>
        <v>#REF!</v>
      </c>
      <c r="P181" s="93" t="e">
        <f>VLOOKUP($A181,#REF!,41,FALSE)</f>
        <v>#REF!</v>
      </c>
      <c r="Q181" s="115" t="e">
        <f>VLOOKUP(Revisión_Avance_Periodo!$L181,#REF!,30,FALSE)</f>
        <v>#REF!</v>
      </c>
      <c r="R181" s="116">
        <v>2019</v>
      </c>
      <c r="S181" s="196">
        <v>43829</v>
      </c>
      <c r="T181" s="124" t="s">
        <v>79</v>
      </c>
      <c r="U181" s="147" t="e">
        <f>INDEX(#REF!,MATCH(Revisión_Avance_Periodo!$L181,#REF!,0),MATCH(Revisión_Avance_Periodo!$T181,#REF!,0))</f>
        <v>#REF!</v>
      </c>
      <c r="V181" s="147" t="e">
        <f>INDEX(#REF!,MATCH(Revisión_Avance_Periodo!$L181,#REF!,0),MATCH(Revisión_Avance_Periodo!$T181,#REF!,0))</f>
        <v>#REF!</v>
      </c>
      <c r="W181" s="118">
        <f>IFERROR((V181/U181),0)</f>
        <v>0</v>
      </c>
      <c r="X181" s="124" t="str">
        <f>VLOOKUP(W181,Tabla_Estado_Meta_OAP_2019[#All],3,TRUE)</f>
        <v>Por Ejecutar</v>
      </c>
      <c r="Y181" s="150" t="e">
        <f>SUBTOTAL(9,$U$170:$U181)</f>
        <v>#REF!</v>
      </c>
      <c r="Z181" s="151" t="e">
        <f>SUBTOTAL(9,$V$170:$V181)</f>
        <v>#REF!</v>
      </c>
      <c r="AA181" s="159">
        <f>IFERROR(+Revisión_Avance_Periodo!$Z181/Revisión_Avance_Periodo!$Y181,0)</f>
        <v>0</v>
      </c>
      <c r="AB181" s="126"/>
      <c r="AC181" s="127"/>
      <c r="AD181" s="125"/>
      <c r="AE181" s="125"/>
      <c r="AF181" s="128"/>
      <c r="AG181" s="129"/>
      <c r="AH181" s="150" t="e">
        <f>SUBTOTAL(9,$U$170:$U181)</f>
        <v>#REF!</v>
      </c>
      <c r="AI181" s="151" t="e">
        <f>SUBTOTAL(9,$V$170:$V181)</f>
        <v>#REF!</v>
      </c>
      <c r="AJ181" s="159">
        <f>IFERROR(+Revisión_Avance_Periodo!$Z181/Revisión_Avance_Periodo!$Y181,0)</f>
        <v>0</v>
      </c>
      <c r="AK181" s="126"/>
      <c r="AL181" s="127"/>
      <c r="AM181" s="125"/>
      <c r="AN181" s="125"/>
      <c r="AO181" s="128"/>
      <c r="AP181" s="129"/>
    </row>
    <row r="182" spans="1:42" x14ac:dyDescent="0.25">
      <c r="A182" s="92">
        <v>18</v>
      </c>
      <c r="B182" s="435" t="e">
        <f>CONCATENATE(Revisión_Avance_Periodo!$D194,";",Revisión_Avance_Periodo!$F194,";",Revisión_Avance_Periodo!$L194)</f>
        <v>#REF!</v>
      </c>
      <c r="C182" s="435" t="e">
        <f t="shared" si="8"/>
        <v>#REF!</v>
      </c>
      <c r="D182" s="114" t="e">
        <f>VLOOKUP($A182,#REF!,3,FALSE)</f>
        <v>#REF!</v>
      </c>
      <c r="E182" s="436" t="e">
        <f>VLOOKUP($A182,#REF!,4,FALSE)</f>
        <v>#REF!</v>
      </c>
      <c r="F182" s="102" t="e">
        <f>VLOOKUP($A182,#REF!,5,FALSE)</f>
        <v>#REF!</v>
      </c>
      <c r="G182" s="93" t="e">
        <f>VLOOKUP($A182,#REF!,8,FALSE)</f>
        <v>#REF!</v>
      </c>
      <c r="H182" s="93" t="e">
        <f>VLOOKUP($A182,#REF!,7,FALSE)</f>
        <v>#REF!</v>
      </c>
      <c r="I182" s="438" t="e">
        <f>VLOOKUP($A182,#REF!,10,FALSE)</f>
        <v>#REF!</v>
      </c>
      <c r="J182" s="93" t="e">
        <f>VLOOKUP($A182,#REF!,11,FALSE)</f>
        <v>#REF!</v>
      </c>
      <c r="K182" s="114" t="e">
        <f>VLOOKUP($A182,#REF!,12,FALSE)</f>
        <v>#REF!</v>
      </c>
      <c r="L182" s="93" t="e">
        <f>VLOOKUP($A182,#REF!,13,FALSE)</f>
        <v>#REF!</v>
      </c>
      <c r="M182" s="438" t="e">
        <f>VLOOKUP($A182,#REF!,14,FALSE)</f>
        <v>#REF!</v>
      </c>
      <c r="N182" s="102" t="e">
        <f>VLOOKUP($A182,#REF!,15,FALSE)</f>
        <v>#REF!</v>
      </c>
      <c r="O182" s="102" t="e">
        <f>VLOOKUP($A182,#REF!,18,FALSE)</f>
        <v>#REF!</v>
      </c>
      <c r="P182" s="93" t="e">
        <f>VLOOKUP($A182,#REF!,41,FALSE)</f>
        <v>#REF!</v>
      </c>
      <c r="Q182" s="115" t="e">
        <f>VLOOKUP(Revisión_Avance_Periodo!$L194,#REF!,30,FALSE)</f>
        <v>#REF!</v>
      </c>
      <c r="R182" s="116">
        <v>2019</v>
      </c>
      <c r="S182" s="196">
        <v>43495</v>
      </c>
      <c r="T182" s="116" t="s">
        <v>68</v>
      </c>
      <c r="U182" s="440" t="e">
        <f>INDEX(#REF!,MATCH(Revisión_Avance_Periodo!$L182,#REF!,0),MATCH(Revisión_Avance_Periodo!$T182,#REF!,0))</f>
        <v>#REF!</v>
      </c>
      <c r="V182" s="440" t="e">
        <f>INDEX(#REF!,MATCH(Revisión_Avance_Periodo!$L182,#REF!,0),MATCH(Revisión_Avance_Periodo!$T182,#REF!,0))</f>
        <v>#REF!</v>
      </c>
      <c r="W182" s="118">
        <f>IFERROR((V182/U182),0)</f>
        <v>0</v>
      </c>
      <c r="X182" s="116" t="str">
        <f>VLOOKUP(W182,Tabla_Estado_Meta_OAP_2019[#All],3,TRUE)</f>
        <v>Por Ejecutar</v>
      </c>
      <c r="Y182" s="505" t="e">
        <f>SUBTOTAL(9,$U$182:$U182)</f>
        <v>#REF!</v>
      </c>
      <c r="Z182" s="506" t="e">
        <f>SUBTOTAL(9,$V$182:$V182)</f>
        <v>#REF!</v>
      </c>
      <c r="AA182" s="162">
        <f>IFERROR(+Revisión_Avance_Periodo!$Z182/Revisión_Avance_Periodo!$Y182,0)</f>
        <v>0</v>
      </c>
      <c r="AB182" s="445" t="e">
        <f>SUBTOTAL(9,U182:U193)</f>
        <v>#REF!</v>
      </c>
      <c r="AC182" s="446" t="e">
        <f>SUBTOTAL(9,V182:V193)</f>
        <v>#REF!</v>
      </c>
      <c r="AD182" s="119" t="e">
        <f>+AC182/AB182</f>
        <v>#REF!</v>
      </c>
      <c r="AE182" s="119" t="e">
        <f>100%-Revisión_Avance_Periodo!$AD182</f>
        <v>#REF!</v>
      </c>
      <c r="AF182" s="121" t="e">
        <f>VLOOKUP(AD182,Tabla_Estado_Meta_OAP_2019[],3,TRUE)</f>
        <v>#REF!</v>
      </c>
      <c r="AG182" s="122" t="e">
        <f>Revisión_Avance_Periodo!$AD182*Revisión_Avance_Periodo!$Q182</f>
        <v>#REF!</v>
      </c>
      <c r="AH182" s="163" t="e">
        <f>SUBTOTAL(9,$U$182:$U194)</f>
        <v>#REF!</v>
      </c>
      <c r="AI182" s="161" t="e">
        <f>SUBTOTAL(9,$V$182:$V194)</f>
        <v>#REF!</v>
      </c>
      <c r="AJ182" s="162">
        <f>IFERROR(+Revisión_Avance_Periodo!$Z194/Revisión_Avance_Periodo!$Y194,0)</f>
        <v>0</v>
      </c>
      <c r="AK182" s="445" t="e">
        <f>SUBTOTAL(9,AD182:AD193)</f>
        <v>#REF!</v>
      </c>
      <c r="AL182" s="446" t="e">
        <f>SUBTOTAL(9,AE182:AE193)</f>
        <v>#REF!</v>
      </c>
      <c r="AM182" s="119" t="e">
        <f>+AL182/AK182</f>
        <v>#REF!</v>
      </c>
      <c r="AN182" s="119" t="e">
        <f>100%-Revisión_Avance_Periodo!$AD194</f>
        <v>#REF!</v>
      </c>
      <c r="AO182" s="121" t="e">
        <f>VLOOKUP(AM182,Tabla_Estado_Meta_OAP_2019[],3,TRUE)</f>
        <v>#REF!</v>
      </c>
      <c r="AP182" s="122" t="e">
        <f>Revisión_Avance_Periodo!$AD194*Revisión_Avance_Periodo!$Q194</f>
        <v>#REF!</v>
      </c>
    </row>
    <row r="183" spans="1:42" x14ac:dyDescent="0.25">
      <c r="A183" s="97">
        <v>18</v>
      </c>
      <c r="B183" s="435" t="e">
        <f>CONCATENATE(Revisión_Avance_Periodo!$D195,";",Revisión_Avance_Periodo!$F195,";",Revisión_Avance_Periodo!$L195)</f>
        <v>#REF!</v>
      </c>
      <c r="C183" s="435" t="e">
        <f t="shared" si="8"/>
        <v>#REF!</v>
      </c>
      <c r="D183" s="123" t="e">
        <f>VLOOKUP($A183,#REF!,3,FALSE)</f>
        <v>#REF!</v>
      </c>
      <c r="E183" s="436" t="e">
        <f>VLOOKUP($A183,#REF!,4,FALSE)</f>
        <v>#REF!</v>
      </c>
      <c r="F183" s="103" t="e">
        <f>VLOOKUP($A183,#REF!,5,FALSE)</f>
        <v>#REF!</v>
      </c>
      <c r="G183" s="98" t="e">
        <f>VLOOKUP($A183,#REF!,8,FALSE)</f>
        <v>#REF!</v>
      </c>
      <c r="H183" s="93" t="e">
        <f>VLOOKUP($A183,#REF!,7,FALSE)</f>
        <v>#REF!</v>
      </c>
      <c r="I183" s="438" t="e">
        <f>VLOOKUP($A183,#REF!,10,FALSE)</f>
        <v>#REF!</v>
      </c>
      <c r="J183" s="98" t="e">
        <f>VLOOKUP($A183,#REF!,11,FALSE)</f>
        <v>#REF!</v>
      </c>
      <c r="K183" s="114" t="e">
        <f>VLOOKUP($A183,#REF!,12,FALSE)</f>
        <v>#REF!</v>
      </c>
      <c r="L183" s="98" t="e">
        <f>VLOOKUP($A183,#REF!,13,FALSE)</f>
        <v>#REF!</v>
      </c>
      <c r="M183" s="438" t="e">
        <f>VLOOKUP($A183,#REF!,14,FALSE)</f>
        <v>#REF!</v>
      </c>
      <c r="N183" s="103" t="e">
        <f>VLOOKUP($A183,#REF!,15,FALSE)</f>
        <v>#REF!</v>
      </c>
      <c r="O183" s="103" t="e">
        <f>VLOOKUP($A183,#REF!,18,FALSE)</f>
        <v>#REF!</v>
      </c>
      <c r="P183" s="93" t="e">
        <f>VLOOKUP($A183,#REF!,41,FALSE)</f>
        <v>#REF!</v>
      </c>
      <c r="Q183" s="115" t="e">
        <f>VLOOKUP(Revisión_Avance_Periodo!$L195,#REF!,30,FALSE)</f>
        <v>#REF!</v>
      </c>
      <c r="R183" s="116">
        <v>2019</v>
      </c>
      <c r="S183" s="196">
        <v>43524</v>
      </c>
      <c r="T183" s="124" t="s">
        <v>69</v>
      </c>
      <c r="U183" s="440" t="e">
        <f>INDEX(#REF!,MATCH(Revisión_Avance_Periodo!$L183,#REF!,0),MATCH(Revisión_Avance_Periodo!$T183,#REF!,0))</f>
        <v>#REF!</v>
      </c>
      <c r="V183" s="440" t="e">
        <f>INDEX(#REF!,MATCH(Revisión_Avance_Periodo!$L183,#REF!,0),MATCH(Revisión_Avance_Periodo!$T183,#REF!,0))</f>
        <v>#REF!</v>
      </c>
      <c r="W183" s="118">
        <f>IFERROR((V183/U183),0)</f>
        <v>0</v>
      </c>
      <c r="X183" s="124" t="str">
        <f>VLOOKUP(W183,Tabla_Estado_Meta_OAP_2019[#All],3,TRUE)</f>
        <v>Por Ejecutar</v>
      </c>
      <c r="Y183" s="507" t="e">
        <f>SUBTOTAL(9,$U$182:$U183)</f>
        <v>#REF!</v>
      </c>
      <c r="Z183" s="508" t="e">
        <f>SUBTOTAL(9,$V$182:$V183)</f>
        <v>#REF!</v>
      </c>
      <c r="AA183" s="159">
        <f>IFERROR(+Revisión_Avance_Periodo!$Z183/Revisión_Avance_Periodo!$Y183,0)</f>
        <v>0</v>
      </c>
      <c r="AB183" s="126"/>
      <c r="AC183" s="127"/>
      <c r="AD183" s="125"/>
      <c r="AE183" s="125"/>
      <c r="AF183" s="128"/>
      <c r="AG183" s="129"/>
      <c r="AH183" s="164" t="e">
        <f>SUBTOTAL(9,$U$183:$U194)</f>
        <v>#REF!</v>
      </c>
      <c r="AI183" s="158" t="e">
        <f>SUBTOTAL(9,$V$183:$V194)</f>
        <v>#REF!</v>
      </c>
      <c r="AJ183" s="159">
        <f>IFERROR(+Revisión_Avance_Periodo!$Z195/Revisión_Avance_Periodo!$Y195,0)</f>
        <v>0</v>
      </c>
      <c r="AK183" s="126"/>
      <c r="AL183" s="127"/>
      <c r="AM183" s="125"/>
      <c r="AN183" s="125"/>
      <c r="AO183" s="128"/>
      <c r="AP183" s="129"/>
    </row>
    <row r="184" spans="1:42" x14ac:dyDescent="0.25">
      <c r="A184" s="92">
        <v>18</v>
      </c>
      <c r="B184" s="435" t="e">
        <f>CONCATENATE(Revisión_Avance_Periodo!$D196,";",Revisión_Avance_Periodo!$F196,";",Revisión_Avance_Periodo!$L196)</f>
        <v>#REF!</v>
      </c>
      <c r="C184" s="435" t="e">
        <f t="shared" si="8"/>
        <v>#REF!</v>
      </c>
      <c r="D184" s="114" t="e">
        <f>VLOOKUP($A184,#REF!,3,FALSE)</f>
        <v>#REF!</v>
      </c>
      <c r="E184" s="436" t="e">
        <f>VLOOKUP($A184,#REF!,4,FALSE)</f>
        <v>#REF!</v>
      </c>
      <c r="F184" s="102" t="e">
        <f>VLOOKUP($A184,#REF!,5,FALSE)</f>
        <v>#REF!</v>
      </c>
      <c r="G184" s="93" t="e">
        <f>VLOOKUP($A184,#REF!,8,FALSE)</f>
        <v>#REF!</v>
      </c>
      <c r="H184" s="93" t="e">
        <f>VLOOKUP($A184,#REF!,7,FALSE)</f>
        <v>#REF!</v>
      </c>
      <c r="I184" s="438" t="e">
        <f>VLOOKUP($A184,#REF!,10,FALSE)</f>
        <v>#REF!</v>
      </c>
      <c r="J184" s="93" t="e">
        <f>VLOOKUP($A184,#REF!,11,FALSE)</f>
        <v>#REF!</v>
      </c>
      <c r="K184" s="114" t="e">
        <f>VLOOKUP($A184,#REF!,12,FALSE)</f>
        <v>#REF!</v>
      </c>
      <c r="L184" s="93" t="e">
        <f>VLOOKUP($A184,#REF!,13,FALSE)</f>
        <v>#REF!</v>
      </c>
      <c r="M184" s="438" t="e">
        <f>VLOOKUP($A184,#REF!,14,FALSE)</f>
        <v>#REF!</v>
      </c>
      <c r="N184" s="102" t="e">
        <f>VLOOKUP($A184,#REF!,15,FALSE)</f>
        <v>#REF!</v>
      </c>
      <c r="O184" s="102" t="e">
        <f>VLOOKUP($A184,#REF!,18,FALSE)</f>
        <v>#REF!</v>
      </c>
      <c r="P184" s="93" t="e">
        <f>VLOOKUP($A184,#REF!,41,FALSE)</f>
        <v>#REF!</v>
      </c>
      <c r="Q184" s="115" t="e">
        <f>VLOOKUP(Revisión_Avance_Periodo!$L196,#REF!,30,FALSE)</f>
        <v>#REF!</v>
      </c>
      <c r="R184" s="116">
        <v>2019</v>
      </c>
      <c r="S184" s="196">
        <v>43554</v>
      </c>
      <c r="T184" s="116" t="s">
        <v>70</v>
      </c>
      <c r="U184" s="440" t="e">
        <f>INDEX(#REF!,MATCH(Revisión_Avance_Periodo!$L184,#REF!,0),MATCH(Revisión_Avance_Periodo!$T184,#REF!,0))</f>
        <v>#REF!</v>
      </c>
      <c r="V184" s="440" t="e">
        <f>INDEX(#REF!,MATCH(Revisión_Avance_Periodo!$L184,#REF!,0),MATCH(Revisión_Avance_Periodo!$T184,#REF!,0))</f>
        <v>#REF!</v>
      </c>
      <c r="W184" s="131" t="e">
        <f>V184/U184</f>
        <v>#REF!</v>
      </c>
      <c r="X184" s="116" t="e">
        <f>VLOOKUP(W184,Tabla_Estado_Meta_OAP_2019[#All],3,TRUE)</f>
        <v>#REF!</v>
      </c>
      <c r="Y184" s="507" t="e">
        <f>SUBTOTAL(9,$U$182:$U184)</f>
        <v>#REF!</v>
      </c>
      <c r="Z184" s="508" t="e">
        <f>SUBTOTAL(9,$V$182:$V184)</f>
        <v>#REF!</v>
      </c>
      <c r="AA184" s="159">
        <f>IFERROR(+Revisión_Avance_Periodo!$Z184/Revisión_Avance_Periodo!$Y184,0)</f>
        <v>0</v>
      </c>
      <c r="AB184" s="126"/>
      <c r="AC184" s="127"/>
      <c r="AD184" s="125"/>
      <c r="AE184" s="125"/>
      <c r="AF184" s="128"/>
      <c r="AG184" s="129"/>
      <c r="AH184" s="164" t="e">
        <f>SUBTOTAL(9,$U$184:$U194)</f>
        <v>#REF!</v>
      </c>
      <c r="AI184" s="158" t="e">
        <f>SUBTOTAL(9,$V$184:$V194)</f>
        <v>#REF!</v>
      </c>
      <c r="AJ184" s="159">
        <f>IFERROR(+Revisión_Avance_Periodo!$Z196/Revisión_Avance_Periodo!$Y196,0)</f>
        <v>0</v>
      </c>
      <c r="AK184" s="126"/>
      <c r="AL184" s="127"/>
      <c r="AM184" s="125"/>
      <c r="AN184" s="125"/>
      <c r="AO184" s="128"/>
      <c r="AP184" s="129"/>
    </row>
    <row r="185" spans="1:42" x14ac:dyDescent="0.25">
      <c r="A185" s="97">
        <v>18</v>
      </c>
      <c r="B185" s="435" t="e">
        <f>CONCATENATE(Revisión_Avance_Periodo!$D197,";",Revisión_Avance_Periodo!$F197,";",Revisión_Avance_Periodo!$L197)</f>
        <v>#REF!</v>
      </c>
      <c r="C185" s="435" t="e">
        <f t="shared" si="8"/>
        <v>#REF!</v>
      </c>
      <c r="D185" s="123" t="e">
        <f>VLOOKUP($A185,#REF!,3,FALSE)</f>
        <v>#REF!</v>
      </c>
      <c r="E185" s="436" t="e">
        <f>VLOOKUP($A185,#REF!,4,FALSE)</f>
        <v>#REF!</v>
      </c>
      <c r="F185" s="103" t="e">
        <f>VLOOKUP($A185,#REF!,5,FALSE)</f>
        <v>#REF!</v>
      </c>
      <c r="G185" s="98" t="e">
        <f>VLOOKUP($A185,#REF!,8,FALSE)</f>
        <v>#REF!</v>
      </c>
      <c r="H185" s="93" t="e">
        <f>VLOOKUP($A185,#REF!,7,FALSE)</f>
        <v>#REF!</v>
      </c>
      <c r="I185" s="438" t="e">
        <f>VLOOKUP($A185,#REF!,10,FALSE)</f>
        <v>#REF!</v>
      </c>
      <c r="J185" s="98" t="e">
        <f>VLOOKUP($A185,#REF!,11,FALSE)</f>
        <v>#REF!</v>
      </c>
      <c r="K185" s="114" t="e">
        <f>VLOOKUP($A185,#REF!,12,FALSE)</f>
        <v>#REF!</v>
      </c>
      <c r="L185" s="98" t="e">
        <f>VLOOKUP($A185,#REF!,13,FALSE)</f>
        <v>#REF!</v>
      </c>
      <c r="M185" s="438" t="e">
        <f>VLOOKUP($A185,#REF!,14,FALSE)</f>
        <v>#REF!</v>
      </c>
      <c r="N185" s="103" t="e">
        <f>VLOOKUP($A185,#REF!,15,FALSE)</f>
        <v>#REF!</v>
      </c>
      <c r="O185" s="103" t="e">
        <f>VLOOKUP($A185,#REF!,18,FALSE)</f>
        <v>#REF!</v>
      </c>
      <c r="P185" s="93" t="e">
        <f>VLOOKUP($A185,#REF!,41,FALSE)</f>
        <v>#REF!</v>
      </c>
      <c r="Q185" s="115" t="e">
        <f>VLOOKUP(Revisión_Avance_Periodo!$L197,#REF!,30,FALSE)</f>
        <v>#REF!</v>
      </c>
      <c r="R185" s="116">
        <v>2019</v>
      </c>
      <c r="S185" s="196">
        <v>43585</v>
      </c>
      <c r="T185" s="124" t="s">
        <v>71</v>
      </c>
      <c r="U185" s="440" t="e">
        <f>INDEX(#REF!,MATCH(Revisión_Avance_Periodo!$L185,#REF!,0),MATCH(Revisión_Avance_Periodo!$T185,#REF!,0))</f>
        <v>#REF!</v>
      </c>
      <c r="V185" s="440" t="e">
        <f>INDEX(#REF!,MATCH(Revisión_Avance_Periodo!$L185,#REF!,0),MATCH(Revisión_Avance_Periodo!$T185,#REF!,0))</f>
        <v>#REF!</v>
      </c>
      <c r="W185" s="118">
        <f>IFERROR((V185/U185),0)</f>
        <v>0</v>
      </c>
      <c r="X185" s="124" t="str">
        <f>VLOOKUP(W185,Tabla_Estado_Meta_OAP_2019[#All],3,TRUE)</f>
        <v>Por Ejecutar</v>
      </c>
      <c r="Y185" s="507" t="e">
        <f>SUBTOTAL(9,$U$182:$U185)</f>
        <v>#REF!</v>
      </c>
      <c r="Z185" s="508" t="e">
        <f>SUBTOTAL(9,$V$182:$V185)</f>
        <v>#REF!</v>
      </c>
      <c r="AA185" s="159">
        <f>IFERROR(+Revisión_Avance_Periodo!$Z185/Revisión_Avance_Periodo!$Y185,0)</f>
        <v>0</v>
      </c>
      <c r="AB185" s="126"/>
      <c r="AC185" s="127"/>
      <c r="AD185" s="125"/>
      <c r="AE185" s="125"/>
      <c r="AF185" s="128"/>
      <c r="AG185" s="129"/>
      <c r="AH185" s="164" t="e">
        <f>SUBTOTAL(9,$U$185:$U194)</f>
        <v>#REF!</v>
      </c>
      <c r="AI185" s="158" t="e">
        <f>SUBTOTAL(9,$V$185:$V194)</f>
        <v>#REF!</v>
      </c>
      <c r="AJ185" s="159">
        <f>IFERROR(+Revisión_Avance_Periodo!$Z197/Revisión_Avance_Periodo!$Y197,0)</f>
        <v>0</v>
      </c>
      <c r="AK185" s="126"/>
      <c r="AL185" s="127"/>
      <c r="AM185" s="125"/>
      <c r="AN185" s="125"/>
      <c r="AO185" s="128"/>
      <c r="AP185" s="129"/>
    </row>
    <row r="186" spans="1:42" x14ac:dyDescent="0.25">
      <c r="A186" s="92">
        <v>18</v>
      </c>
      <c r="B186" s="435" t="e">
        <f>CONCATENATE(Revisión_Avance_Periodo!$D198,";",Revisión_Avance_Periodo!$F198,";",Revisión_Avance_Periodo!$L198)</f>
        <v>#REF!</v>
      </c>
      <c r="C186" s="435" t="e">
        <f t="shared" si="8"/>
        <v>#REF!</v>
      </c>
      <c r="D186" s="114" t="e">
        <f>VLOOKUP($A186,#REF!,3,FALSE)</f>
        <v>#REF!</v>
      </c>
      <c r="E186" s="436" t="e">
        <f>VLOOKUP($A186,#REF!,4,FALSE)</f>
        <v>#REF!</v>
      </c>
      <c r="F186" s="102" t="e">
        <f>VLOOKUP($A186,#REF!,5,FALSE)</f>
        <v>#REF!</v>
      </c>
      <c r="G186" s="93" t="e">
        <f>VLOOKUP($A186,#REF!,8,FALSE)</f>
        <v>#REF!</v>
      </c>
      <c r="H186" s="93" t="e">
        <f>VLOOKUP($A186,#REF!,7,FALSE)</f>
        <v>#REF!</v>
      </c>
      <c r="I186" s="438" t="e">
        <f>VLOOKUP($A186,#REF!,10,FALSE)</f>
        <v>#REF!</v>
      </c>
      <c r="J186" s="93" t="e">
        <f>VLOOKUP($A186,#REF!,11,FALSE)</f>
        <v>#REF!</v>
      </c>
      <c r="K186" s="114" t="e">
        <f>VLOOKUP($A186,#REF!,12,FALSE)</f>
        <v>#REF!</v>
      </c>
      <c r="L186" s="93" t="e">
        <f>VLOOKUP($A186,#REF!,13,FALSE)</f>
        <v>#REF!</v>
      </c>
      <c r="M186" s="438" t="e">
        <f>VLOOKUP($A186,#REF!,14,FALSE)</f>
        <v>#REF!</v>
      </c>
      <c r="N186" s="102" t="e">
        <f>VLOOKUP($A186,#REF!,15,FALSE)</f>
        <v>#REF!</v>
      </c>
      <c r="O186" s="102" t="e">
        <f>VLOOKUP($A186,#REF!,18,FALSE)</f>
        <v>#REF!</v>
      </c>
      <c r="P186" s="93" t="e">
        <f>VLOOKUP($A186,#REF!,41,FALSE)</f>
        <v>#REF!</v>
      </c>
      <c r="Q186" s="115" t="e">
        <f>VLOOKUP(Revisión_Avance_Periodo!$L198,#REF!,30,FALSE)</f>
        <v>#REF!</v>
      </c>
      <c r="R186" s="116">
        <v>2019</v>
      </c>
      <c r="S186" s="196">
        <v>43615</v>
      </c>
      <c r="T186" s="116" t="s">
        <v>72</v>
      </c>
      <c r="U186" s="440" t="e">
        <f>INDEX(#REF!,MATCH(Revisión_Avance_Periodo!$L186,#REF!,0),MATCH(Revisión_Avance_Periodo!$T186,#REF!,0))</f>
        <v>#REF!</v>
      </c>
      <c r="V186" s="440" t="e">
        <f>INDEX(#REF!,MATCH(Revisión_Avance_Periodo!$L186,#REF!,0),MATCH(Revisión_Avance_Periodo!$T186,#REF!,0))</f>
        <v>#REF!</v>
      </c>
      <c r="W186" s="118">
        <f>IFERROR((V186/U186),0)</f>
        <v>0</v>
      </c>
      <c r="X186" s="116" t="str">
        <f>VLOOKUP(W186,Tabla_Estado_Meta_OAP_2019[#All],3,TRUE)</f>
        <v>Por Ejecutar</v>
      </c>
      <c r="Y186" s="507" t="e">
        <f>SUBTOTAL(9,$U$182:$U186)</f>
        <v>#REF!</v>
      </c>
      <c r="Z186" s="508" t="e">
        <f>SUBTOTAL(9,$V$182:$V186)</f>
        <v>#REF!</v>
      </c>
      <c r="AA186" s="159">
        <f>IFERROR(+Revisión_Avance_Periodo!$Z186/Revisión_Avance_Periodo!$Y186,0)</f>
        <v>0</v>
      </c>
      <c r="AB186" s="126"/>
      <c r="AC186" s="127"/>
      <c r="AD186" s="125"/>
      <c r="AE186" s="125"/>
      <c r="AF186" s="128"/>
      <c r="AG186" s="129"/>
      <c r="AH186" s="164" t="e">
        <f>SUBTOTAL(9,$U$186:$U194)</f>
        <v>#REF!</v>
      </c>
      <c r="AI186" s="158" t="e">
        <f>SUBTOTAL(9,$V$186:$V194)</f>
        <v>#REF!</v>
      </c>
      <c r="AJ186" s="159">
        <f>IFERROR(+Revisión_Avance_Periodo!$Z198/Revisión_Avance_Periodo!$Y198,0)</f>
        <v>0</v>
      </c>
      <c r="AK186" s="126"/>
      <c r="AL186" s="127"/>
      <c r="AM186" s="125"/>
      <c r="AN186" s="125"/>
      <c r="AO186" s="128"/>
      <c r="AP186" s="129"/>
    </row>
    <row r="187" spans="1:42" x14ac:dyDescent="0.25">
      <c r="A187" s="97">
        <v>18</v>
      </c>
      <c r="B187" s="435" t="e">
        <f>CONCATENATE(Revisión_Avance_Periodo!$D199,";",Revisión_Avance_Periodo!$F199,";",Revisión_Avance_Periodo!$L199)</f>
        <v>#REF!</v>
      </c>
      <c r="C187" s="435" t="e">
        <f t="shared" si="8"/>
        <v>#REF!</v>
      </c>
      <c r="D187" s="123" t="e">
        <f>VLOOKUP($A187,#REF!,3,FALSE)</f>
        <v>#REF!</v>
      </c>
      <c r="E187" s="436" t="e">
        <f>VLOOKUP($A187,#REF!,4,FALSE)</f>
        <v>#REF!</v>
      </c>
      <c r="F187" s="103" t="e">
        <f>VLOOKUP($A187,#REF!,5,FALSE)</f>
        <v>#REF!</v>
      </c>
      <c r="G187" s="98" t="e">
        <f>VLOOKUP($A187,#REF!,8,FALSE)</f>
        <v>#REF!</v>
      </c>
      <c r="H187" s="93" t="e">
        <f>VLOOKUP($A187,#REF!,7,FALSE)</f>
        <v>#REF!</v>
      </c>
      <c r="I187" s="438" t="e">
        <f>VLOOKUP($A187,#REF!,10,FALSE)</f>
        <v>#REF!</v>
      </c>
      <c r="J187" s="98" t="e">
        <f>VLOOKUP($A187,#REF!,11,FALSE)</f>
        <v>#REF!</v>
      </c>
      <c r="K187" s="114" t="e">
        <f>VLOOKUP($A187,#REF!,12,FALSE)</f>
        <v>#REF!</v>
      </c>
      <c r="L187" s="98" t="e">
        <f>VLOOKUP($A187,#REF!,13,FALSE)</f>
        <v>#REF!</v>
      </c>
      <c r="M187" s="438" t="e">
        <f>VLOOKUP($A187,#REF!,14,FALSE)</f>
        <v>#REF!</v>
      </c>
      <c r="N187" s="103" t="e">
        <f>VLOOKUP($A187,#REF!,15,FALSE)</f>
        <v>#REF!</v>
      </c>
      <c r="O187" s="103" t="e">
        <f>VLOOKUP($A187,#REF!,18,FALSE)</f>
        <v>#REF!</v>
      </c>
      <c r="P187" s="93" t="e">
        <f>VLOOKUP($A187,#REF!,41,FALSE)</f>
        <v>#REF!</v>
      </c>
      <c r="Q187" s="115" t="e">
        <f>VLOOKUP(Revisión_Avance_Periodo!$L199,#REF!,30,FALSE)</f>
        <v>#REF!</v>
      </c>
      <c r="R187" s="116">
        <v>2019</v>
      </c>
      <c r="S187" s="196">
        <v>43646</v>
      </c>
      <c r="T187" s="124" t="s">
        <v>73</v>
      </c>
      <c r="U187" s="440" t="e">
        <f>INDEX(#REF!,MATCH(Revisión_Avance_Periodo!$L187,#REF!,0),MATCH(Revisión_Avance_Periodo!$T187,#REF!,0))</f>
        <v>#REF!</v>
      </c>
      <c r="V187" s="440" t="e">
        <f>INDEX(#REF!,MATCH(Revisión_Avance_Periodo!$L187,#REF!,0),MATCH(Revisión_Avance_Periodo!$T187,#REF!,0))</f>
        <v>#REF!</v>
      </c>
      <c r="W187" s="118">
        <f>IFERROR((V187/U187),0)</f>
        <v>0</v>
      </c>
      <c r="X187" s="124" t="str">
        <f>VLOOKUP(W187,Tabla_Estado_Meta_OAP_2019[#All],3,TRUE)</f>
        <v>Por Ejecutar</v>
      </c>
      <c r="Y187" s="507" t="e">
        <f>SUBTOTAL(9,$U$182:$U187)</f>
        <v>#REF!</v>
      </c>
      <c r="Z187" s="508" t="e">
        <f>SUBTOTAL(9,$V$182:$V187)</f>
        <v>#REF!</v>
      </c>
      <c r="AA187" s="159">
        <f>IFERROR(+Revisión_Avance_Periodo!$Z187/Revisión_Avance_Periodo!$Y187,0)</f>
        <v>0</v>
      </c>
      <c r="AB187" s="126"/>
      <c r="AC187" s="127"/>
      <c r="AD187" s="125"/>
      <c r="AE187" s="125"/>
      <c r="AF187" s="128"/>
      <c r="AG187" s="129"/>
      <c r="AH187" s="164" t="e">
        <f>SUBTOTAL(9,$U$187:$U194)</f>
        <v>#REF!</v>
      </c>
      <c r="AI187" s="158" t="e">
        <f>SUBTOTAL(9,$V$187:$V194)</f>
        <v>#REF!</v>
      </c>
      <c r="AJ187" s="159">
        <f>IFERROR(+Revisión_Avance_Periodo!$Z199/Revisión_Avance_Periodo!$Y199,0)</f>
        <v>0</v>
      </c>
      <c r="AK187" s="126"/>
      <c r="AL187" s="127"/>
      <c r="AM187" s="125"/>
      <c r="AN187" s="125"/>
      <c r="AO187" s="128"/>
      <c r="AP187" s="129"/>
    </row>
    <row r="188" spans="1:42" x14ac:dyDescent="0.25">
      <c r="A188" s="92">
        <v>18</v>
      </c>
      <c r="B188" s="435" t="e">
        <f>CONCATENATE(Revisión_Avance_Periodo!$D200,";",Revisión_Avance_Periodo!$F200,";",Revisión_Avance_Periodo!$L200)</f>
        <v>#REF!</v>
      </c>
      <c r="C188" s="435" t="e">
        <f t="shared" si="8"/>
        <v>#REF!</v>
      </c>
      <c r="D188" s="114" t="e">
        <f>VLOOKUP($A188,#REF!,3,FALSE)</f>
        <v>#REF!</v>
      </c>
      <c r="E188" s="436" t="e">
        <f>VLOOKUP($A188,#REF!,4,FALSE)</f>
        <v>#REF!</v>
      </c>
      <c r="F188" s="102" t="e">
        <f>VLOOKUP($A188,#REF!,5,FALSE)</f>
        <v>#REF!</v>
      </c>
      <c r="G188" s="93" t="e">
        <f>VLOOKUP($A188,#REF!,8,FALSE)</f>
        <v>#REF!</v>
      </c>
      <c r="H188" s="93" t="e">
        <f>VLOOKUP($A188,#REF!,7,FALSE)</f>
        <v>#REF!</v>
      </c>
      <c r="I188" s="438" t="e">
        <f>VLOOKUP($A188,#REF!,10,FALSE)</f>
        <v>#REF!</v>
      </c>
      <c r="J188" s="93" t="e">
        <f>VLOOKUP($A188,#REF!,11,FALSE)</f>
        <v>#REF!</v>
      </c>
      <c r="K188" s="114" t="e">
        <f>VLOOKUP($A188,#REF!,12,FALSE)</f>
        <v>#REF!</v>
      </c>
      <c r="L188" s="93" t="e">
        <f>VLOOKUP($A188,#REF!,13,FALSE)</f>
        <v>#REF!</v>
      </c>
      <c r="M188" s="438" t="e">
        <f>VLOOKUP($A188,#REF!,14,FALSE)</f>
        <v>#REF!</v>
      </c>
      <c r="N188" s="102" t="e">
        <f>VLOOKUP($A188,#REF!,15,FALSE)</f>
        <v>#REF!</v>
      </c>
      <c r="O188" s="102" t="e">
        <f>VLOOKUP($A188,#REF!,18,FALSE)</f>
        <v>#REF!</v>
      </c>
      <c r="P188" s="93" t="e">
        <f>VLOOKUP($A188,#REF!,41,FALSE)</f>
        <v>#REF!</v>
      </c>
      <c r="Q188" s="115" t="e">
        <f>VLOOKUP(Revisión_Avance_Periodo!$L200,#REF!,30,FALSE)</f>
        <v>#REF!</v>
      </c>
      <c r="R188" s="116">
        <v>2019</v>
      </c>
      <c r="S188" s="196">
        <v>43676</v>
      </c>
      <c r="T188" s="116" t="s">
        <v>74</v>
      </c>
      <c r="U188" s="440" t="e">
        <f>INDEX(#REF!,MATCH(Revisión_Avance_Periodo!$L188,#REF!,0),MATCH(Revisión_Avance_Periodo!$T188,#REF!,0))</f>
        <v>#REF!</v>
      </c>
      <c r="V188" s="440" t="e">
        <f>INDEX(#REF!,MATCH(Revisión_Avance_Periodo!$L188,#REF!,0),MATCH(Revisión_Avance_Periodo!$T188,#REF!,0))</f>
        <v>#REF!</v>
      </c>
      <c r="W188" s="118">
        <f>IFERROR((V188/U188),0)</f>
        <v>0</v>
      </c>
      <c r="X188" s="116" t="str">
        <f>VLOOKUP(W188,Tabla_Estado_Meta_OAP_2019[#All],3,TRUE)</f>
        <v>Por Ejecutar</v>
      </c>
      <c r="Y188" s="507" t="e">
        <f>SUBTOTAL(9,$U$182:$U188)</f>
        <v>#REF!</v>
      </c>
      <c r="Z188" s="508" t="e">
        <f>SUBTOTAL(9,$V$182:$V188)</f>
        <v>#REF!</v>
      </c>
      <c r="AA188" s="159">
        <f>IFERROR(+Revisión_Avance_Periodo!$Z188/Revisión_Avance_Periodo!$Y188,0)</f>
        <v>0</v>
      </c>
      <c r="AB188" s="126"/>
      <c r="AC188" s="127"/>
      <c r="AD188" s="125"/>
      <c r="AE188" s="125"/>
      <c r="AF188" s="128"/>
      <c r="AG188" s="129"/>
      <c r="AH188" s="164" t="e">
        <f>SUBTOTAL(9,$U$188:$U194)</f>
        <v>#REF!</v>
      </c>
      <c r="AI188" s="158" t="e">
        <f>SUBTOTAL(9,$V$188:$V194)</f>
        <v>#REF!</v>
      </c>
      <c r="AJ188" s="159">
        <f>IFERROR(+Revisión_Avance_Periodo!$Z200/Revisión_Avance_Periodo!$Y200,0)</f>
        <v>0</v>
      </c>
      <c r="AK188" s="126"/>
      <c r="AL188" s="127"/>
      <c r="AM188" s="125"/>
      <c r="AN188" s="125"/>
      <c r="AO188" s="128"/>
      <c r="AP188" s="129"/>
    </row>
    <row r="189" spans="1:42" x14ac:dyDescent="0.25">
      <c r="A189" s="97">
        <v>18</v>
      </c>
      <c r="B189" s="435" t="e">
        <f>CONCATENATE(Revisión_Avance_Periodo!$D201,";",Revisión_Avance_Periodo!$F201,";",Revisión_Avance_Periodo!$L201)</f>
        <v>#REF!</v>
      </c>
      <c r="C189" s="435" t="e">
        <f t="shared" si="8"/>
        <v>#REF!</v>
      </c>
      <c r="D189" s="123" t="e">
        <f>VLOOKUP($A189,#REF!,3,FALSE)</f>
        <v>#REF!</v>
      </c>
      <c r="E189" s="436" t="e">
        <f>VLOOKUP($A189,#REF!,4,FALSE)</f>
        <v>#REF!</v>
      </c>
      <c r="F189" s="103" t="e">
        <f>VLOOKUP($A189,#REF!,5,FALSE)</f>
        <v>#REF!</v>
      </c>
      <c r="G189" s="98" t="e">
        <f>VLOOKUP($A189,#REF!,8,FALSE)</f>
        <v>#REF!</v>
      </c>
      <c r="H189" s="93" t="e">
        <f>VLOOKUP($A189,#REF!,7,FALSE)</f>
        <v>#REF!</v>
      </c>
      <c r="I189" s="438" t="e">
        <f>VLOOKUP($A189,#REF!,10,FALSE)</f>
        <v>#REF!</v>
      </c>
      <c r="J189" s="98" t="e">
        <f>VLOOKUP($A189,#REF!,11,FALSE)</f>
        <v>#REF!</v>
      </c>
      <c r="K189" s="114" t="e">
        <f>VLOOKUP($A189,#REF!,12,FALSE)</f>
        <v>#REF!</v>
      </c>
      <c r="L189" s="98" t="e">
        <f>VLOOKUP($A189,#REF!,13,FALSE)</f>
        <v>#REF!</v>
      </c>
      <c r="M189" s="438" t="e">
        <f>VLOOKUP($A189,#REF!,14,FALSE)</f>
        <v>#REF!</v>
      </c>
      <c r="N189" s="103" t="e">
        <f>VLOOKUP($A189,#REF!,15,FALSE)</f>
        <v>#REF!</v>
      </c>
      <c r="O189" s="103" t="e">
        <f>VLOOKUP($A189,#REF!,18,FALSE)</f>
        <v>#REF!</v>
      </c>
      <c r="P189" s="93" t="e">
        <f>VLOOKUP($A189,#REF!,41,FALSE)</f>
        <v>#REF!</v>
      </c>
      <c r="Q189" s="115" t="e">
        <f>VLOOKUP(Revisión_Avance_Periodo!$L201,#REF!,30,FALSE)</f>
        <v>#REF!</v>
      </c>
      <c r="R189" s="116">
        <v>2019</v>
      </c>
      <c r="S189" s="196">
        <v>43707</v>
      </c>
      <c r="T189" s="124" t="s">
        <v>75</v>
      </c>
      <c r="U189" s="440" t="e">
        <f>INDEX(#REF!,MATCH(Revisión_Avance_Periodo!$L189,#REF!,0),MATCH(Revisión_Avance_Periodo!$T189,#REF!,0))</f>
        <v>#REF!</v>
      </c>
      <c r="V189" s="440" t="e">
        <f>INDEX(#REF!,MATCH(Revisión_Avance_Periodo!$L189,#REF!,0),MATCH(Revisión_Avance_Periodo!$T189,#REF!,0))</f>
        <v>#REF!</v>
      </c>
      <c r="W189" s="118">
        <f>IFERROR((V189/U189),0)</f>
        <v>0</v>
      </c>
      <c r="X189" s="124" t="str">
        <f>VLOOKUP(W189,Tabla_Estado_Meta_OAP_2019[#All],3,TRUE)</f>
        <v>Por Ejecutar</v>
      </c>
      <c r="Y189" s="507" t="e">
        <f>SUBTOTAL(9,$U$182:$U189)</f>
        <v>#REF!</v>
      </c>
      <c r="Z189" s="508" t="e">
        <f>SUBTOTAL(9,$V$182:$V189)</f>
        <v>#REF!</v>
      </c>
      <c r="AA189" s="159">
        <f>IFERROR(+Revisión_Avance_Periodo!$Z189/Revisión_Avance_Periodo!$Y189,0)</f>
        <v>0</v>
      </c>
      <c r="AB189" s="126"/>
      <c r="AC189" s="127"/>
      <c r="AD189" s="125"/>
      <c r="AE189" s="125"/>
      <c r="AF189" s="128"/>
      <c r="AG189" s="129"/>
      <c r="AH189" s="164" t="e">
        <f>SUBTOTAL(9,$U$189:$U194)</f>
        <v>#REF!</v>
      </c>
      <c r="AI189" s="158" t="e">
        <f>SUBTOTAL(9,$V$189:$V194)</f>
        <v>#REF!</v>
      </c>
      <c r="AJ189" s="159">
        <f>IFERROR(+Revisión_Avance_Periodo!$Z201/Revisión_Avance_Periodo!$Y201,0)</f>
        <v>0</v>
      </c>
      <c r="AK189" s="126"/>
      <c r="AL189" s="127"/>
      <c r="AM189" s="125"/>
      <c r="AN189" s="125"/>
      <c r="AO189" s="128"/>
      <c r="AP189" s="129"/>
    </row>
    <row r="190" spans="1:42" x14ac:dyDescent="0.25">
      <c r="A190" s="92">
        <v>18</v>
      </c>
      <c r="B190" s="435" t="e">
        <f>CONCATENATE(Revisión_Avance_Periodo!$D202,";",Revisión_Avance_Periodo!$F202,";",Revisión_Avance_Periodo!$L202)</f>
        <v>#REF!</v>
      </c>
      <c r="C190" s="435" t="e">
        <f t="shared" si="8"/>
        <v>#REF!</v>
      </c>
      <c r="D190" s="114" t="e">
        <f>VLOOKUP($A190,#REF!,3,FALSE)</f>
        <v>#REF!</v>
      </c>
      <c r="E190" s="436" t="e">
        <f>VLOOKUP($A190,#REF!,4,FALSE)</f>
        <v>#REF!</v>
      </c>
      <c r="F190" s="102" t="e">
        <f>VLOOKUP($A190,#REF!,5,FALSE)</f>
        <v>#REF!</v>
      </c>
      <c r="G190" s="93" t="e">
        <f>VLOOKUP($A190,#REF!,8,FALSE)</f>
        <v>#REF!</v>
      </c>
      <c r="H190" s="93" t="e">
        <f>VLOOKUP($A190,#REF!,7,FALSE)</f>
        <v>#REF!</v>
      </c>
      <c r="I190" s="438" t="e">
        <f>VLOOKUP($A190,#REF!,10,FALSE)</f>
        <v>#REF!</v>
      </c>
      <c r="J190" s="93" t="e">
        <f>VLOOKUP($A190,#REF!,11,FALSE)</f>
        <v>#REF!</v>
      </c>
      <c r="K190" s="114" t="e">
        <f>VLOOKUP($A190,#REF!,12,FALSE)</f>
        <v>#REF!</v>
      </c>
      <c r="L190" s="93" t="e">
        <f>VLOOKUP($A190,#REF!,13,FALSE)</f>
        <v>#REF!</v>
      </c>
      <c r="M190" s="438" t="e">
        <f>VLOOKUP($A190,#REF!,14,FALSE)</f>
        <v>#REF!</v>
      </c>
      <c r="N190" s="102" t="e">
        <f>VLOOKUP($A190,#REF!,15,FALSE)</f>
        <v>#REF!</v>
      </c>
      <c r="O190" s="102" t="e">
        <f>VLOOKUP($A190,#REF!,18,FALSE)</f>
        <v>#REF!</v>
      </c>
      <c r="P190" s="93" t="e">
        <f>VLOOKUP($A190,#REF!,41,FALSE)</f>
        <v>#REF!</v>
      </c>
      <c r="Q190" s="115" t="e">
        <f>VLOOKUP(Revisión_Avance_Periodo!$L202,#REF!,30,FALSE)</f>
        <v>#REF!</v>
      </c>
      <c r="R190" s="116">
        <v>2019</v>
      </c>
      <c r="S190" s="196">
        <v>43738</v>
      </c>
      <c r="T190" s="116" t="s">
        <v>76</v>
      </c>
      <c r="U190" s="440" t="e">
        <f>INDEX(#REF!,MATCH(Revisión_Avance_Periodo!$L190,#REF!,0),MATCH(Revisión_Avance_Periodo!$T190,#REF!,0))</f>
        <v>#REF!</v>
      </c>
      <c r="V190" s="440" t="e">
        <f>INDEX(#REF!,MATCH(Revisión_Avance_Periodo!$L190,#REF!,0),MATCH(Revisión_Avance_Periodo!$T190,#REF!,0))</f>
        <v>#REF!</v>
      </c>
      <c r="W190" s="131" t="e">
        <f>V190/U190</f>
        <v>#REF!</v>
      </c>
      <c r="X190" s="116" t="e">
        <f>VLOOKUP(W190,Tabla_Estado_Meta_OAP_2019[#All],3,TRUE)</f>
        <v>#REF!</v>
      </c>
      <c r="Y190" s="507" t="e">
        <f>SUBTOTAL(9,$U$182:$U190)</f>
        <v>#REF!</v>
      </c>
      <c r="Z190" s="508" t="e">
        <f>SUBTOTAL(9,$V$182:$V190)</f>
        <v>#REF!</v>
      </c>
      <c r="AA190" s="159">
        <f>IFERROR(+Revisión_Avance_Periodo!$Z190/Revisión_Avance_Periodo!$Y190,0)</f>
        <v>0</v>
      </c>
      <c r="AB190" s="126"/>
      <c r="AC190" s="127"/>
      <c r="AD190" s="125"/>
      <c r="AE190" s="125"/>
      <c r="AF190" s="128"/>
      <c r="AG190" s="129"/>
      <c r="AH190" s="164" t="e">
        <f>SUBTOTAL(9,$U$190:$U194)</f>
        <v>#REF!</v>
      </c>
      <c r="AI190" s="158" t="e">
        <f>SUBTOTAL(9,$V$190:$V194)</f>
        <v>#REF!</v>
      </c>
      <c r="AJ190" s="159">
        <f>IFERROR(+Revisión_Avance_Periodo!$Z202/Revisión_Avance_Periodo!$Y202,0)</f>
        <v>0</v>
      </c>
      <c r="AK190" s="126"/>
      <c r="AL190" s="127"/>
      <c r="AM190" s="125"/>
      <c r="AN190" s="125"/>
      <c r="AO190" s="128"/>
      <c r="AP190" s="129"/>
    </row>
    <row r="191" spans="1:42" x14ac:dyDescent="0.25">
      <c r="A191" s="97">
        <v>18</v>
      </c>
      <c r="B191" s="435" t="e">
        <f>CONCATENATE(Revisión_Avance_Periodo!$D203,";",Revisión_Avance_Periodo!$F203,";",Revisión_Avance_Periodo!$L203)</f>
        <v>#REF!</v>
      </c>
      <c r="C191" s="435" t="e">
        <f t="shared" si="8"/>
        <v>#REF!</v>
      </c>
      <c r="D191" s="123" t="e">
        <f>VLOOKUP($A191,#REF!,3,FALSE)</f>
        <v>#REF!</v>
      </c>
      <c r="E191" s="436" t="e">
        <f>VLOOKUP($A191,#REF!,4,FALSE)</f>
        <v>#REF!</v>
      </c>
      <c r="F191" s="103" t="e">
        <f>VLOOKUP($A191,#REF!,5,FALSE)</f>
        <v>#REF!</v>
      </c>
      <c r="G191" s="98" t="e">
        <f>VLOOKUP($A191,#REF!,8,FALSE)</f>
        <v>#REF!</v>
      </c>
      <c r="H191" s="93" t="e">
        <f>VLOOKUP($A191,#REF!,7,FALSE)</f>
        <v>#REF!</v>
      </c>
      <c r="I191" s="438" t="e">
        <f>VLOOKUP($A191,#REF!,10,FALSE)</f>
        <v>#REF!</v>
      </c>
      <c r="J191" s="98" t="e">
        <f>VLOOKUP($A191,#REF!,11,FALSE)</f>
        <v>#REF!</v>
      </c>
      <c r="K191" s="114" t="e">
        <f>VLOOKUP($A191,#REF!,12,FALSE)</f>
        <v>#REF!</v>
      </c>
      <c r="L191" s="98" t="e">
        <f>VLOOKUP($A191,#REF!,13,FALSE)</f>
        <v>#REF!</v>
      </c>
      <c r="M191" s="438" t="e">
        <f>VLOOKUP($A191,#REF!,14,FALSE)</f>
        <v>#REF!</v>
      </c>
      <c r="N191" s="103" t="e">
        <f>VLOOKUP($A191,#REF!,15,FALSE)</f>
        <v>#REF!</v>
      </c>
      <c r="O191" s="103" t="e">
        <f>VLOOKUP($A191,#REF!,18,FALSE)</f>
        <v>#REF!</v>
      </c>
      <c r="P191" s="93" t="e">
        <f>VLOOKUP($A191,#REF!,41,FALSE)</f>
        <v>#REF!</v>
      </c>
      <c r="Q191" s="115" t="e">
        <f>VLOOKUP(Revisión_Avance_Periodo!$L203,#REF!,30,FALSE)</f>
        <v>#REF!</v>
      </c>
      <c r="R191" s="116">
        <v>2019</v>
      </c>
      <c r="S191" s="196">
        <v>43768</v>
      </c>
      <c r="T191" s="124" t="s">
        <v>77</v>
      </c>
      <c r="U191" s="440" t="e">
        <f>INDEX(#REF!,MATCH(Revisión_Avance_Periodo!$L191,#REF!,0),MATCH(Revisión_Avance_Periodo!$T191,#REF!,0))</f>
        <v>#REF!</v>
      </c>
      <c r="V191" s="440" t="e">
        <f>INDEX(#REF!,MATCH(Revisión_Avance_Periodo!$L191,#REF!,0),MATCH(Revisión_Avance_Periodo!$T191,#REF!,0))</f>
        <v>#REF!</v>
      </c>
      <c r="W191" s="118">
        <f>IFERROR((V191/U191),0)</f>
        <v>0</v>
      </c>
      <c r="X191" s="124" t="str">
        <f>VLOOKUP(W191,Tabla_Estado_Meta_OAP_2019[#All],3,TRUE)</f>
        <v>Por Ejecutar</v>
      </c>
      <c r="Y191" s="507" t="e">
        <f>SUBTOTAL(9,$U$182:$U191)</f>
        <v>#REF!</v>
      </c>
      <c r="Z191" s="508" t="e">
        <f>SUBTOTAL(9,$V$182:$V191)</f>
        <v>#REF!</v>
      </c>
      <c r="AA191" s="159">
        <f>IFERROR(+Revisión_Avance_Periodo!$Z191/Revisión_Avance_Periodo!$Y191,0)</f>
        <v>0</v>
      </c>
      <c r="AB191" s="126"/>
      <c r="AC191" s="127"/>
      <c r="AD191" s="125"/>
      <c r="AE191" s="125"/>
      <c r="AF191" s="128"/>
      <c r="AG191" s="129"/>
      <c r="AH191" s="164" t="e">
        <f>SUBTOTAL(9,$U$191:$U194)</f>
        <v>#REF!</v>
      </c>
      <c r="AI191" s="158" t="e">
        <f>SUBTOTAL(9,$V$191:$V194)</f>
        <v>#REF!</v>
      </c>
      <c r="AJ191" s="159">
        <f>IFERROR(+Revisión_Avance_Periodo!$Z203/Revisión_Avance_Periodo!$Y203,0)</f>
        <v>0</v>
      </c>
      <c r="AK191" s="126"/>
      <c r="AL191" s="127"/>
      <c r="AM191" s="125"/>
      <c r="AN191" s="125"/>
      <c r="AO191" s="128"/>
      <c r="AP191" s="129"/>
    </row>
    <row r="192" spans="1:42" x14ac:dyDescent="0.25">
      <c r="A192" s="92">
        <v>18</v>
      </c>
      <c r="B192" s="435" t="e">
        <f>CONCATENATE(Revisión_Avance_Periodo!$D204,";",Revisión_Avance_Periodo!$F204,";",Revisión_Avance_Periodo!$L204)</f>
        <v>#REF!</v>
      </c>
      <c r="C192" s="435" t="e">
        <f t="shared" si="8"/>
        <v>#REF!</v>
      </c>
      <c r="D192" s="114" t="e">
        <f>VLOOKUP($A192,#REF!,3,FALSE)</f>
        <v>#REF!</v>
      </c>
      <c r="E192" s="436" t="e">
        <f>VLOOKUP($A192,#REF!,4,FALSE)</f>
        <v>#REF!</v>
      </c>
      <c r="F192" s="102" t="e">
        <f>VLOOKUP($A192,#REF!,5,FALSE)</f>
        <v>#REF!</v>
      </c>
      <c r="G192" s="93" t="e">
        <f>VLOOKUP($A192,#REF!,8,FALSE)</f>
        <v>#REF!</v>
      </c>
      <c r="H192" s="93" t="e">
        <f>VLOOKUP($A192,#REF!,7,FALSE)</f>
        <v>#REF!</v>
      </c>
      <c r="I192" s="438" t="e">
        <f>VLOOKUP($A192,#REF!,10,FALSE)</f>
        <v>#REF!</v>
      </c>
      <c r="J192" s="93" t="e">
        <f>VLOOKUP($A192,#REF!,11,FALSE)</f>
        <v>#REF!</v>
      </c>
      <c r="K192" s="114" t="e">
        <f>VLOOKUP($A192,#REF!,12,FALSE)</f>
        <v>#REF!</v>
      </c>
      <c r="L192" s="93" t="e">
        <f>VLOOKUP($A192,#REF!,13,FALSE)</f>
        <v>#REF!</v>
      </c>
      <c r="M192" s="438" t="e">
        <f>VLOOKUP($A192,#REF!,14,FALSE)</f>
        <v>#REF!</v>
      </c>
      <c r="N192" s="102" t="e">
        <f>VLOOKUP($A192,#REF!,15,FALSE)</f>
        <v>#REF!</v>
      </c>
      <c r="O192" s="102" t="e">
        <f>VLOOKUP($A192,#REF!,18,FALSE)</f>
        <v>#REF!</v>
      </c>
      <c r="P192" s="93" t="e">
        <f>VLOOKUP($A192,#REF!,41,FALSE)</f>
        <v>#REF!</v>
      </c>
      <c r="Q192" s="115" t="e">
        <f>VLOOKUP(Revisión_Avance_Periodo!$L204,#REF!,30,FALSE)</f>
        <v>#REF!</v>
      </c>
      <c r="R192" s="116">
        <v>2019</v>
      </c>
      <c r="S192" s="196">
        <v>43799</v>
      </c>
      <c r="T192" s="116" t="s">
        <v>78</v>
      </c>
      <c r="U192" s="440" t="e">
        <f>INDEX(#REF!,MATCH(Revisión_Avance_Periodo!$L192,#REF!,0),MATCH(Revisión_Avance_Periodo!$T192,#REF!,0))</f>
        <v>#REF!</v>
      </c>
      <c r="V192" s="440" t="e">
        <f>INDEX(#REF!,MATCH(Revisión_Avance_Periodo!$L192,#REF!,0),MATCH(Revisión_Avance_Periodo!$T192,#REF!,0))</f>
        <v>#REF!</v>
      </c>
      <c r="W192" s="118">
        <f>IFERROR((V192/U192),0)</f>
        <v>0</v>
      </c>
      <c r="X192" s="116" t="str">
        <f>VLOOKUP(W192,Tabla_Estado_Meta_OAP_2019[#All],3,TRUE)</f>
        <v>Por Ejecutar</v>
      </c>
      <c r="Y192" s="507" t="e">
        <f>SUBTOTAL(9,$U$182:$U192)</f>
        <v>#REF!</v>
      </c>
      <c r="Z192" s="508" t="e">
        <f>SUBTOTAL(9,$V$182:$V192)</f>
        <v>#REF!</v>
      </c>
      <c r="AA192" s="159">
        <f>IFERROR(+Revisión_Avance_Periodo!$Z192/Revisión_Avance_Periodo!$Y192,0)</f>
        <v>0</v>
      </c>
      <c r="AB192" s="126"/>
      <c r="AC192" s="127"/>
      <c r="AD192" s="125"/>
      <c r="AE192" s="125"/>
      <c r="AF192" s="128"/>
      <c r="AG192" s="129"/>
      <c r="AH192" s="164" t="e">
        <f>SUBTOTAL(9,$U$192:$U194)</f>
        <v>#REF!</v>
      </c>
      <c r="AI192" s="158" t="e">
        <f>SUBTOTAL(9,$V$192:$V194)</f>
        <v>#REF!</v>
      </c>
      <c r="AJ192" s="159">
        <f>IFERROR(+Revisión_Avance_Periodo!$Z204/Revisión_Avance_Periodo!$Y204,0)</f>
        <v>0</v>
      </c>
      <c r="AK192" s="126"/>
      <c r="AL192" s="127"/>
      <c r="AM192" s="125"/>
      <c r="AN192" s="125"/>
      <c r="AO192" s="128"/>
      <c r="AP192" s="129"/>
    </row>
    <row r="193" spans="1:42" ht="15.75" thickBot="1" x14ac:dyDescent="0.3">
      <c r="A193" s="97">
        <v>18</v>
      </c>
      <c r="B193" s="435" t="e">
        <f>CONCATENATE(Revisión_Avance_Periodo!$D205,";",Revisión_Avance_Periodo!$F205,";",Revisión_Avance_Periodo!$L205)</f>
        <v>#REF!</v>
      </c>
      <c r="C193" s="435" t="e">
        <f t="shared" si="8"/>
        <v>#REF!</v>
      </c>
      <c r="D193" s="123" t="e">
        <f>VLOOKUP($A193,#REF!,3,FALSE)</f>
        <v>#REF!</v>
      </c>
      <c r="E193" s="436" t="e">
        <f>VLOOKUP($A193,#REF!,4,FALSE)</f>
        <v>#REF!</v>
      </c>
      <c r="F193" s="103" t="e">
        <f>VLOOKUP($A193,#REF!,5,FALSE)</f>
        <v>#REF!</v>
      </c>
      <c r="G193" s="98" t="e">
        <f>VLOOKUP($A193,#REF!,8,FALSE)</f>
        <v>#REF!</v>
      </c>
      <c r="H193" s="93" t="e">
        <f>VLOOKUP($A193,#REF!,7,FALSE)</f>
        <v>#REF!</v>
      </c>
      <c r="I193" s="438" t="e">
        <f>VLOOKUP($A193,#REF!,10,FALSE)</f>
        <v>#REF!</v>
      </c>
      <c r="J193" s="98" t="e">
        <f>VLOOKUP($A193,#REF!,11,FALSE)</f>
        <v>#REF!</v>
      </c>
      <c r="K193" s="114" t="e">
        <f>VLOOKUP($A193,#REF!,12,FALSE)</f>
        <v>#REF!</v>
      </c>
      <c r="L193" s="98" t="e">
        <f>VLOOKUP($A193,#REF!,13,FALSE)</f>
        <v>#REF!</v>
      </c>
      <c r="M193" s="438" t="e">
        <f>VLOOKUP($A193,#REF!,14,FALSE)</f>
        <v>#REF!</v>
      </c>
      <c r="N193" s="103" t="e">
        <f>VLOOKUP($A193,#REF!,15,FALSE)</f>
        <v>#REF!</v>
      </c>
      <c r="O193" s="103" t="e">
        <f>VLOOKUP($A193,#REF!,18,FALSE)</f>
        <v>#REF!</v>
      </c>
      <c r="P193" s="93" t="e">
        <f>VLOOKUP($A193,#REF!,41,FALSE)</f>
        <v>#REF!</v>
      </c>
      <c r="Q193" s="115" t="e">
        <f>VLOOKUP(Revisión_Avance_Periodo!$L205,#REF!,30,FALSE)</f>
        <v>#REF!</v>
      </c>
      <c r="R193" s="116">
        <v>2019</v>
      </c>
      <c r="S193" s="196">
        <v>43829</v>
      </c>
      <c r="T193" s="124" t="s">
        <v>79</v>
      </c>
      <c r="U193" s="440" t="e">
        <f>INDEX(#REF!,MATCH(Revisión_Avance_Periodo!$L193,#REF!,0),MATCH(Revisión_Avance_Periodo!$T193,#REF!,0))</f>
        <v>#REF!</v>
      </c>
      <c r="V193" s="440" t="e">
        <f>INDEX(#REF!,MATCH(Revisión_Avance_Periodo!$L193,#REF!,0),MATCH(Revisión_Avance_Periodo!$T193,#REF!,0))</f>
        <v>#REF!</v>
      </c>
      <c r="W193" s="118">
        <f>IFERROR((V193/U193),0)</f>
        <v>0</v>
      </c>
      <c r="X193" s="124" t="str">
        <f>VLOOKUP(W193,Tabla_Estado_Meta_OAP_2019[#All],3,TRUE)</f>
        <v>Por Ejecutar</v>
      </c>
      <c r="Y193" s="507" t="e">
        <f>SUBTOTAL(9,$U$182:$U193)</f>
        <v>#REF!</v>
      </c>
      <c r="Z193" s="508" t="e">
        <f>SUBTOTAL(9,$V$182:$V193)</f>
        <v>#REF!</v>
      </c>
      <c r="AA193" s="159">
        <f>IFERROR(+Revisión_Avance_Periodo!$Z193/Revisión_Avance_Periodo!$Y193,0)</f>
        <v>0</v>
      </c>
      <c r="AB193" s="126"/>
      <c r="AC193" s="127"/>
      <c r="AD193" s="125"/>
      <c r="AE193" s="125"/>
      <c r="AF193" s="128"/>
      <c r="AG193" s="129"/>
      <c r="AH193" s="164" t="e">
        <f>SUBTOTAL(9,$U$193:$U194)</f>
        <v>#REF!</v>
      </c>
      <c r="AI193" s="158" t="e">
        <f>SUBTOTAL(9,$V$193:$V194)</f>
        <v>#REF!</v>
      </c>
      <c r="AJ193" s="159">
        <f>IFERROR(+Revisión_Avance_Periodo!$Z205/Revisión_Avance_Periodo!$Y205,0)</f>
        <v>0</v>
      </c>
      <c r="AK193" s="126"/>
      <c r="AL193" s="127"/>
      <c r="AM193" s="125"/>
      <c r="AN193" s="125"/>
      <c r="AO193" s="128"/>
      <c r="AP193" s="129"/>
    </row>
    <row r="194" spans="1:42" x14ac:dyDescent="0.25">
      <c r="A194" s="92">
        <v>20</v>
      </c>
      <c r="B194" s="435" t="e">
        <f>CONCATENATE(Revisión_Avance_Periodo!$D218,";",Revisión_Avance_Periodo!$F218,";",Revisión_Avance_Periodo!$L218)</f>
        <v>#REF!</v>
      </c>
      <c r="C194" s="435" t="e">
        <f t="shared" ref="C194:C257" si="12">CONCATENATE($N194,";",$L194,";",$T194)</f>
        <v>#REF!</v>
      </c>
      <c r="D194" s="114" t="e">
        <f>VLOOKUP($A194,#REF!,3,FALSE)</f>
        <v>#REF!</v>
      </c>
      <c r="E194" s="436" t="e">
        <f>VLOOKUP($A194,#REF!,4,FALSE)</f>
        <v>#REF!</v>
      </c>
      <c r="F194" s="102" t="e">
        <f>VLOOKUP($A194,#REF!,5,FALSE)</f>
        <v>#REF!</v>
      </c>
      <c r="G194" s="93" t="e">
        <f>VLOOKUP($A194,#REF!,8,FALSE)</f>
        <v>#REF!</v>
      </c>
      <c r="H194" s="93" t="e">
        <f>VLOOKUP($A194,#REF!,7,FALSE)</f>
        <v>#REF!</v>
      </c>
      <c r="I194" s="438" t="e">
        <f>VLOOKUP($A194,#REF!,10,FALSE)</f>
        <v>#REF!</v>
      </c>
      <c r="J194" s="93" t="e">
        <f>VLOOKUP($A194,#REF!,11,FALSE)</f>
        <v>#REF!</v>
      </c>
      <c r="K194" s="114" t="e">
        <f>VLOOKUP($A194,#REF!,12,FALSE)</f>
        <v>#REF!</v>
      </c>
      <c r="L194" s="93" t="e">
        <f>VLOOKUP($A194,#REF!,13,FALSE)</f>
        <v>#REF!</v>
      </c>
      <c r="M194" s="438" t="e">
        <f>VLOOKUP($A194,#REF!,14,FALSE)</f>
        <v>#REF!</v>
      </c>
      <c r="N194" s="102" t="e">
        <f>VLOOKUP($A194,#REF!,15,FALSE)</f>
        <v>#REF!</v>
      </c>
      <c r="O194" s="102" t="e">
        <f>VLOOKUP($A194,#REF!,18,FALSE)</f>
        <v>#REF!</v>
      </c>
      <c r="P194" s="93" t="e">
        <f>VLOOKUP($A194,#REF!,41,FALSE)</f>
        <v>#REF!</v>
      </c>
      <c r="Q194" s="115" t="e">
        <f>VLOOKUP(Revisión_Avance_Periodo!$L218,#REF!,30,FALSE)</f>
        <v>#REF!</v>
      </c>
      <c r="R194" s="116">
        <v>2019</v>
      </c>
      <c r="S194" s="196">
        <v>43495</v>
      </c>
      <c r="T194" s="116" t="s">
        <v>68</v>
      </c>
      <c r="U194" s="509" t="e">
        <f>INDEX(#REF!,MATCH(Revisión_Avance_Periodo!$L194,#REF!,0),MATCH(Revisión_Avance_Periodo!$T194,#REF!,0))</f>
        <v>#REF!</v>
      </c>
      <c r="V194" s="509" t="e">
        <f>INDEX(#REF!,MATCH(Revisión_Avance_Periodo!$L194,#REF!,0),MATCH(Revisión_Avance_Periodo!$T194,#REF!,0))</f>
        <v>#REF!</v>
      </c>
      <c r="W194" s="130" t="e">
        <f t="shared" ref="W194:W199" si="13">V194/U194</f>
        <v>#REF!</v>
      </c>
      <c r="X194" s="116" t="e">
        <f>VLOOKUP(W194,Tabla_Estado_Meta_OAP_2019[#All],3,TRUE)</f>
        <v>#REF!</v>
      </c>
      <c r="Y194" s="501" t="e">
        <f>SUBTOTAL(9,$U$194:$U194)</f>
        <v>#REF!</v>
      </c>
      <c r="Z194" s="502" t="e">
        <f>SUBTOTAL(9,$V$194:$V194)</f>
        <v>#REF!</v>
      </c>
      <c r="AA194" s="162">
        <f>IFERROR(+Revisión_Avance_Periodo!$Z194/Revisión_Avance_Periodo!$Y194,0)</f>
        <v>0</v>
      </c>
      <c r="AB194" s="510" t="e">
        <f>SUBTOTAL(9,U194:U205)</f>
        <v>#REF!</v>
      </c>
      <c r="AC194" s="511" t="e">
        <f>SUBTOTAL(9,V194:V205)</f>
        <v>#REF!</v>
      </c>
      <c r="AD194" s="119" t="e">
        <f>+AC194/AB194</f>
        <v>#REF!</v>
      </c>
      <c r="AE194" s="119" t="e">
        <f>100%-Revisión_Avance_Periodo!$AD194</f>
        <v>#REF!</v>
      </c>
      <c r="AF194" s="121" t="e">
        <f>VLOOKUP(AD194,Tabla_Estado_Meta_OAP_2019[],3,TRUE)</f>
        <v>#REF!</v>
      </c>
      <c r="AG194" s="122" t="e">
        <f>Revisión_Avance_Periodo!$AD194*Revisión_Avance_Periodo!$Q194</f>
        <v>#REF!</v>
      </c>
      <c r="AH194" s="163" t="e">
        <f>SUBTOTAL(9,$U$194:$U218)</f>
        <v>#REF!</v>
      </c>
      <c r="AI194" s="161" t="e">
        <f>SUBTOTAL(9,$V$194:$V218)</f>
        <v>#REF!</v>
      </c>
      <c r="AJ194" s="162">
        <f>IFERROR(+Revisión_Avance_Periodo!$Z218/Revisión_Avance_Periodo!$Y218,0)</f>
        <v>0</v>
      </c>
      <c r="AK194" s="445" t="e">
        <f>SUBTOTAL(9,AD194:AD205)</f>
        <v>#REF!</v>
      </c>
      <c r="AL194" s="446" t="e">
        <f>SUBTOTAL(9,AE194:AE205)</f>
        <v>#REF!</v>
      </c>
      <c r="AM194" s="119" t="e">
        <f>+AL194/AK194</f>
        <v>#REF!</v>
      </c>
      <c r="AN194" s="119" t="e">
        <f>100%-Revisión_Avance_Periodo!$AD218</f>
        <v>#REF!</v>
      </c>
      <c r="AO194" s="121" t="e">
        <f>VLOOKUP(AM194,Tabla_Estado_Meta_OAP_2019[],3,TRUE)</f>
        <v>#REF!</v>
      </c>
      <c r="AP194" s="122" t="e">
        <f>Revisión_Avance_Periodo!$AD218*Revisión_Avance_Periodo!$Q218</f>
        <v>#REF!</v>
      </c>
    </row>
    <row r="195" spans="1:42" x14ac:dyDescent="0.25">
      <c r="A195" s="97">
        <v>20</v>
      </c>
      <c r="B195" s="435" t="e">
        <f>CONCATENATE(Revisión_Avance_Periodo!$D219,";",Revisión_Avance_Periodo!$F219,";",Revisión_Avance_Periodo!$L219)</f>
        <v>#REF!</v>
      </c>
      <c r="C195" s="435" t="e">
        <f t="shared" si="12"/>
        <v>#REF!</v>
      </c>
      <c r="D195" s="123" t="e">
        <f>VLOOKUP($A195,#REF!,3,FALSE)</f>
        <v>#REF!</v>
      </c>
      <c r="E195" s="436" t="e">
        <f>VLOOKUP($A195,#REF!,4,FALSE)</f>
        <v>#REF!</v>
      </c>
      <c r="F195" s="103" t="e">
        <f>VLOOKUP($A195,#REF!,5,FALSE)</f>
        <v>#REF!</v>
      </c>
      <c r="G195" s="98" t="e">
        <f>VLOOKUP($A195,#REF!,8,FALSE)</f>
        <v>#REF!</v>
      </c>
      <c r="H195" s="93" t="e">
        <f>VLOOKUP($A195,#REF!,7,FALSE)</f>
        <v>#REF!</v>
      </c>
      <c r="I195" s="438" t="e">
        <f>VLOOKUP($A195,#REF!,10,FALSE)</f>
        <v>#REF!</v>
      </c>
      <c r="J195" s="98" t="e">
        <f>VLOOKUP($A195,#REF!,11,FALSE)</f>
        <v>#REF!</v>
      </c>
      <c r="K195" s="114" t="e">
        <f>VLOOKUP($A195,#REF!,12,FALSE)</f>
        <v>#REF!</v>
      </c>
      <c r="L195" s="98" t="e">
        <f>VLOOKUP($A195,#REF!,13,FALSE)</f>
        <v>#REF!</v>
      </c>
      <c r="M195" s="438" t="e">
        <f>VLOOKUP($A195,#REF!,14,FALSE)</f>
        <v>#REF!</v>
      </c>
      <c r="N195" s="103" t="e">
        <f>VLOOKUP($A195,#REF!,15,FALSE)</f>
        <v>#REF!</v>
      </c>
      <c r="O195" s="103" t="e">
        <f>VLOOKUP($A195,#REF!,18,FALSE)</f>
        <v>#REF!</v>
      </c>
      <c r="P195" s="93" t="e">
        <f>VLOOKUP($A195,#REF!,41,FALSE)</f>
        <v>#REF!</v>
      </c>
      <c r="Q195" s="115" t="e">
        <f>VLOOKUP(Revisión_Avance_Periodo!$L219,#REF!,30,FALSE)</f>
        <v>#REF!</v>
      </c>
      <c r="R195" s="116">
        <v>2019</v>
      </c>
      <c r="S195" s="196">
        <v>43524</v>
      </c>
      <c r="T195" s="124" t="s">
        <v>69</v>
      </c>
      <c r="U195" s="509" t="e">
        <f>INDEX(#REF!,MATCH(Revisión_Avance_Periodo!$L195,#REF!,0),MATCH(Revisión_Avance_Periodo!$T195,#REF!,0))</f>
        <v>#REF!</v>
      </c>
      <c r="V195" s="509" t="e">
        <f>INDEX(#REF!,MATCH(Revisión_Avance_Periodo!$L195,#REF!,0),MATCH(Revisión_Avance_Periodo!$T195,#REF!,0))</f>
        <v>#REF!</v>
      </c>
      <c r="W195" s="130" t="e">
        <f t="shared" si="13"/>
        <v>#REF!</v>
      </c>
      <c r="X195" s="124" t="e">
        <f>VLOOKUP(W195,Tabla_Estado_Meta_OAP_2019[#All],3,TRUE)</f>
        <v>#REF!</v>
      </c>
      <c r="Y195" s="503" t="e">
        <f>SUBTOTAL(9,$U$194:$U195)</f>
        <v>#REF!</v>
      </c>
      <c r="Z195" s="504" t="e">
        <f>SUBTOTAL(9,$V$194:$V195)</f>
        <v>#REF!</v>
      </c>
      <c r="AA195" s="159">
        <f>IFERROR(+Revisión_Avance_Periodo!$Z195/Revisión_Avance_Periodo!$Y195,0)</f>
        <v>0</v>
      </c>
      <c r="AB195" s="126"/>
      <c r="AC195" s="127"/>
      <c r="AD195" s="125"/>
      <c r="AE195" s="125"/>
      <c r="AF195" s="128"/>
      <c r="AG195" s="129"/>
      <c r="AH195" s="164" t="e">
        <f>SUBTOTAL(9,$U$195:$U218)</f>
        <v>#REF!</v>
      </c>
      <c r="AI195" s="158" t="e">
        <f>SUBTOTAL(9,$V$195:$V218)</f>
        <v>#REF!</v>
      </c>
      <c r="AJ195" s="159">
        <f>IFERROR(+Revisión_Avance_Periodo!$Z219/Revisión_Avance_Periodo!$Y219,0)</f>
        <v>0</v>
      </c>
      <c r="AK195" s="126"/>
      <c r="AL195" s="127"/>
      <c r="AM195" s="125"/>
      <c r="AN195" s="125"/>
      <c r="AO195" s="128"/>
      <c r="AP195" s="129"/>
    </row>
    <row r="196" spans="1:42" x14ac:dyDescent="0.25">
      <c r="A196" s="92">
        <v>20</v>
      </c>
      <c r="B196" s="435" t="e">
        <f>CONCATENATE(Revisión_Avance_Periodo!$D220,";",Revisión_Avance_Periodo!$F220,";",Revisión_Avance_Periodo!$L220)</f>
        <v>#REF!</v>
      </c>
      <c r="C196" s="435" t="e">
        <f t="shared" si="12"/>
        <v>#REF!</v>
      </c>
      <c r="D196" s="114" t="e">
        <f>VLOOKUP($A196,#REF!,3,FALSE)</f>
        <v>#REF!</v>
      </c>
      <c r="E196" s="436" t="e">
        <f>VLOOKUP($A196,#REF!,4,FALSE)</f>
        <v>#REF!</v>
      </c>
      <c r="F196" s="102" t="e">
        <f>VLOOKUP($A196,#REF!,5,FALSE)</f>
        <v>#REF!</v>
      </c>
      <c r="G196" s="93" t="e">
        <f>VLOOKUP($A196,#REF!,8,FALSE)</f>
        <v>#REF!</v>
      </c>
      <c r="H196" s="93" t="e">
        <f>VLOOKUP($A196,#REF!,7,FALSE)</f>
        <v>#REF!</v>
      </c>
      <c r="I196" s="438" t="e">
        <f>VLOOKUP($A196,#REF!,10,FALSE)</f>
        <v>#REF!</v>
      </c>
      <c r="J196" s="93" t="e">
        <f>VLOOKUP($A196,#REF!,11,FALSE)</f>
        <v>#REF!</v>
      </c>
      <c r="K196" s="114" t="e">
        <f>VLOOKUP($A196,#REF!,12,FALSE)</f>
        <v>#REF!</v>
      </c>
      <c r="L196" s="93" t="e">
        <f>VLOOKUP($A196,#REF!,13,FALSE)</f>
        <v>#REF!</v>
      </c>
      <c r="M196" s="438" t="e">
        <f>VLOOKUP($A196,#REF!,14,FALSE)</f>
        <v>#REF!</v>
      </c>
      <c r="N196" s="102" t="e">
        <f>VLOOKUP($A196,#REF!,15,FALSE)</f>
        <v>#REF!</v>
      </c>
      <c r="O196" s="102" t="e">
        <f>VLOOKUP($A196,#REF!,18,FALSE)</f>
        <v>#REF!</v>
      </c>
      <c r="P196" s="93" t="e">
        <f>VLOOKUP($A196,#REF!,41,FALSE)</f>
        <v>#REF!</v>
      </c>
      <c r="Q196" s="115" t="e">
        <f>VLOOKUP(Revisión_Avance_Periodo!$L220,#REF!,30,FALSE)</f>
        <v>#REF!</v>
      </c>
      <c r="R196" s="116">
        <v>2019</v>
      </c>
      <c r="S196" s="196">
        <v>43554</v>
      </c>
      <c r="T196" s="116" t="s">
        <v>70</v>
      </c>
      <c r="U196" s="509" t="e">
        <f>INDEX(#REF!,MATCH(Revisión_Avance_Periodo!$L196,#REF!,0),MATCH(Revisión_Avance_Periodo!$T196,#REF!,0))</f>
        <v>#REF!</v>
      </c>
      <c r="V196" s="509" t="e">
        <f>INDEX(#REF!,MATCH(Revisión_Avance_Periodo!$L196,#REF!,0),MATCH(Revisión_Avance_Periodo!$T196,#REF!,0))</f>
        <v>#REF!</v>
      </c>
      <c r="W196" s="131" t="e">
        <f t="shared" si="13"/>
        <v>#REF!</v>
      </c>
      <c r="X196" s="116" t="e">
        <f>VLOOKUP(W196,Tabla_Estado_Meta_OAP_2019[#All],3,TRUE)</f>
        <v>#REF!</v>
      </c>
      <c r="Y196" s="503" t="e">
        <f>SUBTOTAL(9,$U$194:$U196)</f>
        <v>#REF!</v>
      </c>
      <c r="Z196" s="504" t="e">
        <f>SUBTOTAL(9,$V$194:$V196)</f>
        <v>#REF!</v>
      </c>
      <c r="AA196" s="159">
        <f>IFERROR(+Revisión_Avance_Periodo!$Z196/Revisión_Avance_Periodo!$Y196,0)</f>
        <v>0</v>
      </c>
      <c r="AB196" s="126"/>
      <c r="AC196" s="127"/>
      <c r="AD196" s="125"/>
      <c r="AE196" s="125"/>
      <c r="AF196" s="128"/>
      <c r="AG196" s="129"/>
      <c r="AH196" s="164" t="e">
        <f>SUBTOTAL(9,$U$196:$U218)</f>
        <v>#REF!</v>
      </c>
      <c r="AI196" s="158" t="e">
        <f>SUBTOTAL(9,$V$196:$V218)</f>
        <v>#REF!</v>
      </c>
      <c r="AJ196" s="159">
        <f>IFERROR(+Revisión_Avance_Periodo!$Z220/Revisión_Avance_Periodo!$Y220,0)</f>
        <v>0</v>
      </c>
      <c r="AK196" s="126"/>
      <c r="AL196" s="127"/>
      <c r="AM196" s="125"/>
      <c r="AN196" s="125"/>
      <c r="AO196" s="128"/>
      <c r="AP196" s="129"/>
    </row>
    <row r="197" spans="1:42" x14ac:dyDescent="0.25">
      <c r="A197" s="97">
        <v>20</v>
      </c>
      <c r="B197" s="435" t="e">
        <f>CONCATENATE(Revisión_Avance_Periodo!$D221,";",Revisión_Avance_Periodo!$F221,";",Revisión_Avance_Periodo!$L221)</f>
        <v>#REF!</v>
      </c>
      <c r="C197" s="435" t="e">
        <f t="shared" si="12"/>
        <v>#REF!</v>
      </c>
      <c r="D197" s="123" t="e">
        <f>VLOOKUP($A197,#REF!,3,FALSE)</f>
        <v>#REF!</v>
      </c>
      <c r="E197" s="436" t="e">
        <f>VLOOKUP($A197,#REF!,4,FALSE)</f>
        <v>#REF!</v>
      </c>
      <c r="F197" s="103" t="e">
        <f>VLOOKUP($A197,#REF!,5,FALSE)</f>
        <v>#REF!</v>
      </c>
      <c r="G197" s="98" t="e">
        <f>VLOOKUP($A197,#REF!,8,FALSE)</f>
        <v>#REF!</v>
      </c>
      <c r="H197" s="93" t="e">
        <f>VLOOKUP($A197,#REF!,7,FALSE)</f>
        <v>#REF!</v>
      </c>
      <c r="I197" s="438" t="e">
        <f>VLOOKUP($A197,#REF!,10,FALSE)</f>
        <v>#REF!</v>
      </c>
      <c r="J197" s="98" t="e">
        <f>VLOOKUP($A197,#REF!,11,FALSE)</f>
        <v>#REF!</v>
      </c>
      <c r="K197" s="114" t="e">
        <f>VLOOKUP($A197,#REF!,12,FALSE)</f>
        <v>#REF!</v>
      </c>
      <c r="L197" s="98" t="e">
        <f>VLOOKUP($A197,#REF!,13,FALSE)</f>
        <v>#REF!</v>
      </c>
      <c r="M197" s="438" t="e">
        <f>VLOOKUP($A197,#REF!,14,FALSE)</f>
        <v>#REF!</v>
      </c>
      <c r="N197" s="103" t="e">
        <f>VLOOKUP($A197,#REF!,15,FALSE)</f>
        <v>#REF!</v>
      </c>
      <c r="O197" s="103" t="e">
        <f>VLOOKUP($A197,#REF!,18,FALSE)</f>
        <v>#REF!</v>
      </c>
      <c r="P197" s="93" t="e">
        <f>VLOOKUP($A197,#REF!,41,FALSE)</f>
        <v>#REF!</v>
      </c>
      <c r="Q197" s="115" t="e">
        <f>VLOOKUP(Revisión_Avance_Periodo!$L221,#REF!,30,FALSE)</f>
        <v>#REF!</v>
      </c>
      <c r="R197" s="116">
        <v>2019</v>
      </c>
      <c r="S197" s="196">
        <v>43585</v>
      </c>
      <c r="T197" s="124" t="s">
        <v>71</v>
      </c>
      <c r="U197" s="509" t="e">
        <f>INDEX(#REF!,MATCH(Revisión_Avance_Periodo!$L197,#REF!,0),MATCH(Revisión_Avance_Periodo!$T197,#REF!,0))</f>
        <v>#REF!</v>
      </c>
      <c r="V197" s="509" t="e">
        <f>INDEX(#REF!,MATCH(Revisión_Avance_Periodo!$L197,#REF!,0),MATCH(Revisión_Avance_Periodo!$T197,#REF!,0))</f>
        <v>#REF!</v>
      </c>
      <c r="W197" s="130" t="e">
        <f t="shared" si="13"/>
        <v>#REF!</v>
      </c>
      <c r="X197" s="124" t="e">
        <f>VLOOKUP(W197,Tabla_Estado_Meta_OAP_2019[#All],3,TRUE)</f>
        <v>#REF!</v>
      </c>
      <c r="Y197" s="503" t="e">
        <f>SUBTOTAL(9,$U$194:$U197)</f>
        <v>#REF!</v>
      </c>
      <c r="Z197" s="504" t="e">
        <f>SUBTOTAL(9,$V$194:$V197)</f>
        <v>#REF!</v>
      </c>
      <c r="AA197" s="159">
        <f>IFERROR(+Revisión_Avance_Periodo!$Z197/Revisión_Avance_Periodo!$Y197,0)</f>
        <v>0</v>
      </c>
      <c r="AB197" s="126"/>
      <c r="AC197" s="127"/>
      <c r="AD197" s="125"/>
      <c r="AE197" s="125"/>
      <c r="AF197" s="128"/>
      <c r="AG197" s="129"/>
      <c r="AH197" s="164" t="e">
        <f>SUBTOTAL(9,$U$197:$U218)</f>
        <v>#REF!</v>
      </c>
      <c r="AI197" s="158" t="e">
        <f>SUBTOTAL(9,$V$197:$V218)</f>
        <v>#REF!</v>
      </c>
      <c r="AJ197" s="159">
        <f>IFERROR(+Revisión_Avance_Periodo!$Z221/Revisión_Avance_Periodo!$Y221,0)</f>
        <v>0</v>
      </c>
      <c r="AK197" s="126"/>
      <c r="AL197" s="127"/>
      <c r="AM197" s="125"/>
      <c r="AN197" s="125"/>
      <c r="AO197" s="128"/>
      <c r="AP197" s="129"/>
    </row>
    <row r="198" spans="1:42" x14ac:dyDescent="0.25">
      <c r="A198" s="92">
        <v>20</v>
      </c>
      <c r="B198" s="435" t="e">
        <f>CONCATENATE(Revisión_Avance_Periodo!$D222,";",Revisión_Avance_Periodo!$F222,";",Revisión_Avance_Periodo!$L222)</f>
        <v>#REF!</v>
      </c>
      <c r="C198" s="435" t="e">
        <f t="shared" si="12"/>
        <v>#REF!</v>
      </c>
      <c r="D198" s="114" t="e">
        <f>VLOOKUP($A198,#REF!,3,FALSE)</f>
        <v>#REF!</v>
      </c>
      <c r="E198" s="436" t="e">
        <f>VLOOKUP($A198,#REF!,4,FALSE)</f>
        <v>#REF!</v>
      </c>
      <c r="F198" s="102" t="e">
        <f>VLOOKUP($A198,#REF!,5,FALSE)</f>
        <v>#REF!</v>
      </c>
      <c r="G198" s="93" t="e">
        <f>VLOOKUP($A198,#REF!,8,FALSE)</f>
        <v>#REF!</v>
      </c>
      <c r="H198" s="93" t="e">
        <f>VLOOKUP($A198,#REF!,7,FALSE)</f>
        <v>#REF!</v>
      </c>
      <c r="I198" s="438" t="e">
        <f>VLOOKUP($A198,#REF!,10,FALSE)</f>
        <v>#REF!</v>
      </c>
      <c r="J198" s="93" t="e">
        <f>VLOOKUP($A198,#REF!,11,FALSE)</f>
        <v>#REF!</v>
      </c>
      <c r="K198" s="114" t="e">
        <f>VLOOKUP($A198,#REF!,12,FALSE)</f>
        <v>#REF!</v>
      </c>
      <c r="L198" s="93" t="e">
        <f>VLOOKUP($A198,#REF!,13,FALSE)</f>
        <v>#REF!</v>
      </c>
      <c r="M198" s="438" t="e">
        <f>VLOOKUP($A198,#REF!,14,FALSE)</f>
        <v>#REF!</v>
      </c>
      <c r="N198" s="102" t="e">
        <f>VLOOKUP($A198,#REF!,15,FALSE)</f>
        <v>#REF!</v>
      </c>
      <c r="O198" s="102" t="e">
        <f>VLOOKUP($A198,#REF!,18,FALSE)</f>
        <v>#REF!</v>
      </c>
      <c r="P198" s="93" t="e">
        <f>VLOOKUP($A198,#REF!,41,FALSE)</f>
        <v>#REF!</v>
      </c>
      <c r="Q198" s="115" t="e">
        <f>VLOOKUP(Revisión_Avance_Periodo!$L222,#REF!,30,FALSE)</f>
        <v>#REF!</v>
      </c>
      <c r="R198" s="116">
        <v>2019</v>
      </c>
      <c r="S198" s="196">
        <v>43615</v>
      </c>
      <c r="T198" s="116" t="s">
        <v>72</v>
      </c>
      <c r="U198" s="509" t="e">
        <f>INDEX(#REF!,MATCH(Revisión_Avance_Periodo!$L198,#REF!,0),MATCH(Revisión_Avance_Periodo!$T198,#REF!,0))</f>
        <v>#REF!</v>
      </c>
      <c r="V198" s="509" t="e">
        <f>INDEX(#REF!,MATCH(Revisión_Avance_Periodo!$L198,#REF!,0),MATCH(Revisión_Avance_Periodo!$T198,#REF!,0))</f>
        <v>#REF!</v>
      </c>
      <c r="W198" s="131" t="e">
        <f t="shared" si="13"/>
        <v>#REF!</v>
      </c>
      <c r="X198" s="116" t="e">
        <f>VLOOKUP(W198,Tabla_Estado_Meta_OAP_2019[#All],3,TRUE)</f>
        <v>#REF!</v>
      </c>
      <c r="Y198" s="503" t="e">
        <f>SUBTOTAL(9,$U$194:$U198)</f>
        <v>#REF!</v>
      </c>
      <c r="Z198" s="504" t="e">
        <f>SUBTOTAL(9,$V$194:$V198)</f>
        <v>#REF!</v>
      </c>
      <c r="AA198" s="159">
        <f>IFERROR(+Revisión_Avance_Periodo!$Z198/Revisión_Avance_Periodo!$Y198,0)</f>
        <v>0</v>
      </c>
      <c r="AB198" s="126"/>
      <c r="AC198" s="127"/>
      <c r="AD198" s="125"/>
      <c r="AE198" s="125"/>
      <c r="AF198" s="128"/>
      <c r="AG198" s="129"/>
      <c r="AH198" s="164" t="e">
        <f>SUBTOTAL(9,$U$198:$U218)</f>
        <v>#REF!</v>
      </c>
      <c r="AI198" s="158" t="e">
        <f>SUBTOTAL(9,$V$198:$V218)</f>
        <v>#REF!</v>
      </c>
      <c r="AJ198" s="159">
        <f>IFERROR(+Revisión_Avance_Periodo!$Z222/Revisión_Avance_Periodo!$Y222,0)</f>
        <v>0</v>
      </c>
      <c r="AK198" s="126"/>
      <c r="AL198" s="127"/>
      <c r="AM198" s="125"/>
      <c r="AN198" s="125"/>
      <c r="AO198" s="128"/>
      <c r="AP198" s="129"/>
    </row>
    <row r="199" spans="1:42" x14ac:dyDescent="0.25">
      <c r="A199" s="97">
        <v>20</v>
      </c>
      <c r="B199" s="435" t="e">
        <f>CONCATENATE(Revisión_Avance_Periodo!$D223,";",Revisión_Avance_Periodo!$F223,";",Revisión_Avance_Periodo!$L223)</f>
        <v>#REF!</v>
      </c>
      <c r="C199" s="435" t="e">
        <f t="shared" si="12"/>
        <v>#REF!</v>
      </c>
      <c r="D199" s="123" t="e">
        <f>VLOOKUP($A199,#REF!,3,FALSE)</f>
        <v>#REF!</v>
      </c>
      <c r="E199" s="436" t="e">
        <f>VLOOKUP($A199,#REF!,4,FALSE)</f>
        <v>#REF!</v>
      </c>
      <c r="F199" s="103" t="e">
        <f>VLOOKUP($A199,#REF!,5,FALSE)</f>
        <v>#REF!</v>
      </c>
      <c r="G199" s="98" t="e">
        <f>VLOOKUP($A199,#REF!,8,FALSE)</f>
        <v>#REF!</v>
      </c>
      <c r="H199" s="93" t="e">
        <f>VLOOKUP($A199,#REF!,7,FALSE)</f>
        <v>#REF!</v>
      </c>
      <c r="I199" s="438" t="e">
        <f>VLOOKUP($A199,#REF!,10,FALSE)</f>
        <v>#REF!</v>
      </c>
      <c r="J199" s="98" t="e">
        <f>VLOOKUP($A199,#REF!,11,FALSE)</f>
        <v>#REF!</v>
      </c>
      <c r="K199" s="114" t="e">
        <f>VLOOKUP($A199,#REF!,12,FALSE)</f>
        <v>#REF!</v>
      </c>
      <c r="L199" s="98" t="e">
        <f>VLOOKUP($A199,#REF!,13,FALSE)</f>
        <v>#REF!</v>
      </c>
      <c r="M199" s="438" t="e">
        <f>VLOOKUP($A199,#REF!,14,FALSE)</f>
        <v>#REF!</v>
      </c>
      <c r="N199" s="103" t="e">
        <f>VLOOKUP($A199,#REF!,15,FALSE)</f>
        <v>#REF!</v>
      </c>
      <c r="O199" s="103" t="e">
        <f>VLOOKUP($A199,#REF!,18,FALSE)</f>
        <v>#REF!</v>
      </c>
      <c r="P199" s="93" t="e">
        <f>VLOOKUP($A199,#REF!,41,FALSE)</f>
        <v>#REF!</v>
      </c>
      <c r="Q199" s="115" t="e">
        <f>VLOOKUP(Revisión_Avance_Periodo!$L223,#REF!,30,FALSE)</f>
        <v>#REF!</v>
      </c>
      <c r="R199" s="116">
        <v>2019</v>
      </c>
      <c r="S199" s="196">
        <v>43646</v>
      </c>
      <c r="T199" s="124" t="s">
        <v>73</v>
      </c>
      <c r="U199" s="509" t="e">
        <f>INDEX(#REF!,MATCH(Revisión_Avance_Periodo!$L199,#REF!,0),MATCH(Revisión_Avance_Periodo!$T199,#REF!,0))</f>
        <v>#REF!</v>
      </c>
      <c r="V199" s="509" t="e">
        <f>INDEX(#REF!,MATCH(Revisión_Avance_Periodo!$L199,#REF!,0),MATCH(Revisión_Avance_Periodo!$T199,#REF!,0))</f>
        <v>#REF!</v>
      </c>
      <c r="W199" s="130" t="e">
        <f t="shared" si="13"/>
        <v>#REF!</v>
      </c>
      <c r="X199" s="124" t="e">
        <f>VLOOKUP(W199,Tabla_Estado_Meta_OAP_2019[#All],3,TRUE)</f>
        <v>#REF!</v>
      </c>
      <c r="Y199" s="503" t="e">
        <f>SUBTOTAL(9,$U$194:$U199)</f>
        <v>#REF!</v>
      </c>
      <c r="Z199" s="504" t="e">
        <f>SUBTOTAL(9,$V$194:$V199)</f>
        <v>#REF!</v>
      </c>
      <c r="AA199" s="159">
        <f>IFERROR(+Revisión_Avance_Periodo!$Z199/Revisión_Avance_Periodo!$Y199,0)</f>
        <v>0</v>
      </c>
      <c r="AB199" s="126"/>
      <c r="AC199" s="127"/>
      <c r="AD199" s="125"/>
      <c r="AE199" s="125"/>
      <c r="AF199" s="128"/>
      <c r="AG199" s="129"/>
      <c r="AH199" s="164" t="e">
        <f>SUBTOTAL(9,$U$199:$U218)</f>
        <v>#REF!</v>
      </c>
      <c r="AI199" s="158" t="e">
        <f>SUBTOTAL(9,$V$199:$V218)</f>
        <v>#REF!</v>
      </c>
      <c r="AJ199" s="159">
        <f>IFERROR(+Revisión_Avance_Periodo!$Z223/Revisión_Avance_Periodo!$Y223,0)</f>
        <v>0</v>
      </c>
      <c r="AK199" s="126"/>
      <c r="AL199" s="127"/>
      <c r="AM199" s="125"/>
      <c r="AN199" s="125"/>
      <c r="AO199" s="128"/>
      <c r="AP199" s="129"/>
    </row>
    <row r="200" spans="1:42" x14ac:dyDescent="0.25">
      <c r="A200" s="92">
        <v>20</v>
      </c>
      <c r="B200" s="435" t="e">
        <f>CONCATENATE(Revisión_Avance_Periodo!$D224,";",Revisión_Avance_Periodo!$F224,";",Revisión_Avance_Periodo!$L224)</f>
        <v>#REF!</v>
      </c>
      <c r="C200" s="435" t="e">
        <f t="shared" si="12"/>
        <v>#REF!</v>
      </c>
      <c r="D200" s="114" t="e">
        <f>VLOOKUP($A200,#REF!,3,FALSE)</f>
        <v>#REF!</v>
      </c>
      <c r="E200" s="436" t="e">
        <f>VLOOKUP($A200,#REF!,4,FALSE)</f>
        <v>#REF!</v>
      </c>
      <c r="F200" s="102" t="e">
        <f>VLOOKUP($A200,#REF!,5,FALSE)</f>
        <v>#REF!</v>
      </c>
      <c r="G200" s="93" t="e">
        <f>VLOOKUP($A200,#REF!,8,FALSE)</f>
        <v>#REF!</v>
      </c>
      <c r="H200" s="93" t="e">
        <f>VLOOKUP($A200,#REF!,7,FALSE)</f>
        <v>#REF!</v>
      </c>
      <c r="I200" s="438" t="e">
        <f>VLOOKUP($A200,#REF!,10,FALSE)</f>
        <v>#REF!</v>
      </c>
      <c r="J200" s="93" t="e">
        <f>VLOOKUP($A200,#REF!,11,FALSE)</f>
        <v>#REF!</v>
      </c>
      <c r="K200" s="114" t="e">
        <f>VLOOKUP($A200,#REF!,12,FALSE)</f>
        <v>#REF!</v>
      </c>
      <c r="L200" s="93" t="e">
        <f>VLOOKUP($A200,#REF!,13,FALSE)</f>
        <v>#REF!</v>
      </c>
      <c r="M200" s="438" t="e">
        <f>VLOOKUP($A200,#REF!,14,FALSE)</f>
        <v>#REF!</v>
      </c>
      <c r="N200" s="102" t="e">
        <f>VLOOKUP($A200,#REF!,15,FALSE)</f>
        <v>#REF!</v>
      </c>
      <c r="O200" s="102" t="e">
        <f>VLOOKUP($A200,#REF!,18,FALSE)</f>
        <v>#REF!</v>
      </c>
      <c r="P200" s="93" t="e">
        <f>VLOOKUP($A200,#REF!,41,FALSE)</f>
        <v>#REF!</v>
      </c>
      <c r="Q200" s="115" t="e">
        <f>VLOOKUP(Revisión_Avance_Periodo!$L224,#REF!,30,FALSE)</f>
        <v>#REF!</v>
      </c>
      <c r="R200" s="116">
        <v>2019</v>
      </c>
      <c r="S200" s="196">
        <v>43676</v>
      </c>
      <c r="T200" s="116" t="s">
        <v>74</v>
      </c>
      <c r="U200" s="509" t="e">
        <f>INDEX(#REF!,MATCH(Revisión_Avance_Periodo!$L200,#REF!,0),MATCH(Revisión_Avance_Periodo!$T200,#REF!,0))</f>
        <v>#REF!</v>
      </c>
      <c r="V200" s="509" t="e">
        <f>INDEX(#REF!,MATCH(Revisión_Avance_Periodo!$L200,#REF!,0),MATCH(Revisión_Avance_Periodo!$T200,#REF!,0))</f>
        <v>#REF!</v>
      </c>
      <c r="W200" s="118">
        <f>IFERROR((V200/U200),0)</f>
        <v>0</v>
      </c>
      <c r="X200" s="116" t="str">
        <f>VLOOKUP(W200,Tabla_Estado_Meta_OAP_2019[#All],3,TRUE)</f>
        <v>Por Ejecutar</v>
      </c>
      <c r="Y200" s="503" t="e">
        <f>SUBTOTAL(9,$U$194:$U200)</f>
        <v>#REF!</v>
      </c>
      <c r="Z200" s="504" t="e">
        <f>SUBTOTAL(9,$V$194:$V200)</f>
        <v>#REF!</v>
      </c>
      <c r="AA200" s="159">
        <f>IFERROR(+Revisión_Avance_Periodo!$Z200/Revisión_Avance_Periodo!$Y200,0)</f>
        <v>0</v>
      </c>
      <c r="AB200" s="126"/>
      <c r="AC200" s="127"/>
      <c r="AD200" s="125"/>
      <c r="AE200" s="125"/>
      <c r="AF200" s="128"/>
      <c r="AG200" s="129"/>
      <c r="AH200" s="164" t="e">
        <f>SUBTOTAL(9,$U$200:$U218)</f>
        <v>#REF!</v>
      </c>
      <c r="AI200" s="158" t="e">
        <f>SUBTOTAL(9,$V$200:$V218)</f>
        <v>#REF!</v>
      </c>
      <c r="AJ200" s="159">
        <f>IFERROR(+Revisión_Avance_Periodo!$Z224/Revisión_Avance_Periodo!$Y224,0)</f>
        <v>0</v>
      </c>
      <c r="AK200" s="126"/>
      <c r="AL200" s="127"/>
      <c r="AM200" s="125"/>
      <c r="AN200" s="125"/>
      <c r="AO200" s="128"/>
      <c r="AP200" s="129"/>
    </row>
    <row r="201" spans="1:42" x14ac:dyDescent="0.25">
      <c r="A201" s="97">
        <v>20</v>
      </c>
      <c r="B201" s="435" t="e">
        <f>CONCATENATE(Revisión_Avance_Periodo!$D225,";",Revisión_Avance_Periodo!$F225,";",Revisión_Avance_Periodo!$L225)</f>
        <v>#REF!</v>
      </c>
      <c r="C201" s="435" t="e">
        <f t="shared" si="12"/>
        <v>#REF!</v>
      </c>
      <c r="D201" s="123" t="e">
        <f>VLOOKUP($A201,#REF!,3,FALSE)</f>
        <v>#REF!</v>
      </c>
      <c r="E201" s="436" t="e">
        <f>VLOOKUP($A201,#REF!,4,FALSE)</f>
        <v>#REF!</v>
      </c>
      <c r="F201" s="103" t="e">
        <f>VLOOKUP($A201,#REF!,5,FALSE)</f>
        <v>#REF!</v>
      </c>
      <c r="G201" s="98" t="e">
        <f>VLOOKUP($A201,#REF!,8,FALSE)</f>
        <v>#REF!</v>
      </c>
      <c r="H201" s="93" t="e">
        <f>VLOOKUP($A201,#REF!,7,FALSE)</f>
        <v>#REF!</v>
      </c>
      <c r="I201" s="438" t="e">
        <f>VLOOKUP($A201,#REF!,10,FALSE)</f>
        <v>#REF!</v>
      </c>
      <c r="J201" s="98" t="e">
        <f>VLOOKUP($A201,#REF!,11,FALSE)</f>
        <v>#REF!</v>
      </c>
      <c r="K201" s="114" t="e">
        <f>VLOOKUP($A201,#REF!,12,FALSE)</f>
        <v>#REF!</v>
      </c>
      <c r="L201" s="98" t="e">
        <f>VLOOKUP($A201,#REF!,13,FALSE)</f>
        <v>#REF!</v>
      </c>
      <c r="M201" s="438" t="e">
        <f>VLOOKUP($A201,#REF!,14,FALSE)</f>
        <v>#REF!</v>
      </c>
      <c r="N201" s="103" t="e">
        <f>VLOOKUP($A201,#REF!,15,FALSE)</f>
        <v>#REF!</v>
      </c>
      <c r="O201" s="103" t="e">
        <f>VLOOKUP($A201,#REF!,18,FALSE)</f>
        <v>#REF!</v>
      </c>
      <c r="P201" s="93" t="e">
        <f>VLOOKUP($A201,#REF!,41,FALSE)</f>
        <v>#REF!</v>
      </c>
      <c r="Q201" s="115" t="e">
        <f>VLOOKUP(Revisión_Avance_Periodo!$L225,#REF!,30,FALSE)</f>
        <v>#REF!</v>
      </c>
      <c r="R201" s="116">
        <v>2019</v>
      </c>
      <c r="S201" s="196">
        <v>43707</v>
      </c>
      <c r="T201" s="124" t="s">
        <v>75</v>
      </c>
      <c r="U201" s="509" t="e">
        <f>INDEX(#REF!,MATCH(Revisión_Avance_Periodo!$L201,#REF!,0),MATCH(Revisión_Avance_Periodo!$T201,#REF!,0))</f>
        <v>#REF!</v>
      </c>
      <c r="V201" s="509" t="e">
        <f>INDEX(#REF!,MATCH(Revisión_Avance_Periodo!$L201,#REF!,0),MATCH(Revisión_Avance_Periodo!$T201,#REF!,0))</f>
        <v>#REF!</v>
      </c>
      <c r="W201" s="130" t="e">
        <f>V201/U201</f>
        <v>#REF!</v>
      </c>
      <c r="X201" s="124" t="e">
        <f>VLOOKUP(W201,Tabla_Estado_Meta_OAP_2019[#All],3,TRUE)</f>
        <v>#REF!</v>
      </c>
      <c r="Y201" s="503" t="e">
        <f>SUBTOTAL(9,$U$194:$U201)</f>
        <v>#REF!</v>
      </c>
      <c r="Z201" s="504" t="e">
        <f>SUBTOTAL(9,$V$194:$V201)</f>
        <v>#REF!</v>
      </c>
      <c r="AA201" s="159">
        <f>IFERROR(+Revisión_Avance_Periodo!$Z201/Revisión_Avance_Periodo!$Y201,0)</f>
        <v>0</v>
      </c>
      <c r="AB201" s="126"/>
      <c r="AC201" s="127"/>
      <c r="AD201" s="125"/>
      <c r="AE201" s="125"/>
      <c r="AF201" s="128"/>
      <c r="AG201" s="129"/>
      <c r="AH201" s="164" t="e">
        <f>SUBTOTAL(9,$U$201:$U218)</f>
        <v>#REF!</v>
      </c>
      <c r="AI201" s="158" t="e">
        <f>SUBTOTAL(9,$V$201:$V218)</f>
        <v>#REF!</v>
      </c>
      <c r="AJ201" s="159">
        <f>IFERROR(+Revisión_Avance_Periodo!$Z225/Revisión_Avance_Periodo!$Y225,0)</f>
        <v>0</v>
      </c>
      <c r="AK201" s="126"/>
      <c r="AL201" s="127"/>
      <c r="AM201" s="125"/>
      <c r="AN201" s="125"/>
      <c r="AO201" s="128"/>
      <c r="AP201" s="129"/>
    </row>
    <row r="202" spans="1:42" x14ac:dyDescent="0.25">
      <c r="A202" s="92">
        <v>20</v>
      </c>
      <c r="B202" s="435" t="e">
        <f>CONCATENATE(Revisión_Avance_Periodo!$D226,";",Revisión_Avance_Periodo!$F226,";",Revisión_Avance_Periodo!$L226)</f>
        <v>#REF!</v>
      </c>
      <c r="C202" s="435" t="e">
        <f t="shared" si="12"/>
        <v>#REF!</v>
      </c>
      <c r="D202" s="114" t="e">
        <f>VLOOKUP($A202,#REF!,3,FALSE)</f>
        <v>#REF!</v>
      </c>
      <c r="E202" s="436" t="e">
        <f>VLOOKUP($A202,#REF!,4,FALSE)</f>
        <v>#REF!</v>
      </c>
      <c r="F202" s="102" t="e">
        <f>VLOOKUP($A202,#REF!,5,FALSE)</f>
        <v>#REF!</v>
      </c>
      <c r="G202" s="93" t="e">
        <f>VLOOKUP($A202,#REF!,8,FALSE)</f>
        <v>#REF!</v>
      </c>
      <c r="H202" s="93" t="e">
        <f>VLOOKUP($A202,#REF!,7,FALSE)</f>
        <v>#REF!</v>
      </c>
      <c r="I202" s="438" t="e">
        <f>VLOOKUP($A202,#REF!,10,FALSE)</f>
        <v>#REF!</v>
      </c>
      <c r="J202" s="93" t="e">
        <f>VLOOKUP($A202,#REF!,11,FALSE)</f>
        <v>#REF!</v>
      </c>
      <c r="K202" s="114" t="e">
        <f>VLOOKUP($A202,#REF!,12,FALSE)</f>
        <v>#REF!</v>
      </c>
      <c r="L202" s="93" t="e">
        <f>VLOOKUP($A202,#REF!,13,FALSE)</f>
        <v>#REF!</v>
      </c>
      <c r="M202" s="438" t="e">
        <f>VLOOKUP($A202,#REF!,14,FALSE)</f>
        <v>#REF!</v>
      </c>
      <c r="N202" s="102" t="e">
        <f>VLOOKUP($A202,#REF!,15,FALSE)</f>
        <v>#REF!</v>
      </c>
      <c r="O202" s="102" t="e">
        <f>VLOOKUP($A202,#REF!,18,FALSE)</f>
        <v>#REF!</v>
      </c>
      <c r="P202" s="93" t="e">
        <f>VLOOKUP($A202,#REF!,41,FALSE)</f>
        <v>#REF!</v>
      </c>
      <c r="Q202" s="115" t="e">
        <f>VLOOKUP(Revisión_Avance_Periodo!$L226,#REF!,30,FALSE)</f>
        <v>#REF!</v>
      </c>
      <c r="R202" s="116">
        <v>2019</v>
      </c>
      <c r="S202" s="196">
        <v>43738</v>
      </c>
      <c r="T202" s="116" t="s">
        <v>76</v>
      </c>
      <c r="U202" s="509" t="e">
        <f>INDEX(#REF!,MATCH(Revisión_Avance_Periodo!$L202,#REF!,0),MATCH(Revisión_Avance_Periodo!$T202,#REF!,0))</f>
        <v>#REF!</v>
      </c>
      <c r="V202" s="509" t="e">
        <f>INDEX(#REF!,MATCH(Revisión_Avance_Periodo!$L202,#REF!,0),MATCH(Revisión_Avance_Periodo!$T202,#REF!,0))</f>
        <v>#REF!</v>
      </c>
      <c r="W202" s="130" t="e">
        <f>V202/U202</f>
        <v>#REF!</v>
      </c>
      <c r="X202" s="116" t="e">
        <f>VLOOKUP(W202,Tabla_Estado_Meta_OAP_2019[#All],3,TRUE)</f>
        <v>#REF!</v>
      </c>
      <c r="Y202" s="503" t="e">
        <f>SUBTOTAL(9,$U$194:$U202)</f>
        <v>#REF!</v>
      </c>
      <c r="Z202" s="504" t="e">
        <f>SUBTOTAL(9,$V$194:$V202)</f>
        <v>#REF!</v>
      </c>
      <c r="AA202" s="159">
        <f>IFERROR(+Revisión_Avance_Periodo!$Z202/Revisión_Avance_Periodo!$Y202,0)</f>
        <v>0</v>
      </c>
      <c r="AB202" s="126"/>
      <c r="AC202" s="127"/>
      <c r="AD202" s="125"/>
      <c r="AE202" s="125"/>
      <c r="AF202" s="128"/>
      <c r="AG202" s="129"/>
      <c r="AH202" s="164" t="e">
        <f>SUBTOTAL(9,$U$202:$U218)</f>
        <v>#REF!</v>
      </c>
      <c r="AI202" s="158" t="e">
        <f>SUBTOTAL(9,$V$202:$V218)</f>
        <v>#REF!</v>
      </c>
      <c r="AJ202" s="159">
        <f>IFERROR(+Revisión_Avance_Periodo!$Z226/Revisión_Avance_Periodo!$Y226,0)</f>
        <v>0</v>
      </c>
      <c r="AK202" s="126"/>
      <c r="AL202" s="127"/>
      <c r="AM202" s="125"/>
      <c r="AN202" s="125"/>
      <c r="AO202" s="128"/>
      <c r="AP202" s="129"/>
    </row>
    <row r="203" spans="1:42" x14ac:dyDescent="0.25">
      <c r="A203" s="97">
        <v>20</v>
      </c>
      <c r="B203" s="435" t="e">
        <f>CONCATENATE(Revisión_Avance_Periodo!$D227,";",Revisión_Avance_Periodo!$F227,";",Revisión_Avance_Periodo!$L227)</f>
        <v>#REF!</v>
      </c>
      <c r="C203" s="435" t="e">
        <f t="shared" si="12"/>
        <v>#REF!</v>
      </c>
      <c r="D203" s="123" t="e">
        <f>VLOOKUP($A203,#REF!,3,FALSE)</f>
        <v>#REF!</v>
      </c>
      <c r="E203" s="436" t="e">
        <f>VLOOKUP($A203,#REF!,4,FALSE)</f>
        <v>#REF!</v>
      </c>
      <c r="F203" s="103" t="e">
        <f>VLOOKUP($A203,#REF!,5,FALSE)</f>
        <v>#REF!</v>
      </c>
      <c r="G203" s="98" t="e">
        <f>VLOOKUP($A203,#REF!,8,FALSE)</f>
        <v>#REF!</v>
      </c>
      <c r="H203" s="93" t="e">
        <f>VLOOKUP($A203,#REF!,7,FALSE)</f>
        <v>#REF!</v>
      </c>
      <c r="I203" s="438" t="e">
        <f>VLOOKUP($A203,#REF!,10,FALSE)</f>
        <v>#REF!</v>
      </c>
      <c r="J203" s="98" t="e">
        <f>VLOOKUP($A203,#REF!,11,FALSE)</f>
        <v>#REF!</v>
      </c>
      <c r="K203" s="114" t="e">
        <f>VLOOKUP($A203,#REF!,12,FALSE)</f>
        <v>#REF!</v>
      </c>
      <c r="L203" s="98" t="e">
        <f>VLOOKUP($A203,#REF!,13,FALSE)</f>
        <v>#REF!</v>
      </c>
      <c r="M203" s="438" t="e">
        <f>VLOOKUP($A203,#REF!,14,FALSE)</f>
        <v>#REF!</v>
      </c>
      <c r="N203" s="103" t="e">
        <f>VLOOKUP($A203,#REF!,15,FALSE)</f>
        <v>#REF!</v>
      </c>
      <c r="O203" s="103" t="e">
        <f>VLOOKUP($A203,#REF!,18,FALSE)</f>
        <v>#REF!</v>
      </c>
      <c r="P203" s="93" t="e">
        <f>VLOOKUP($A203,#REF!,41,FALSE)</f>
        <v>#REF!</v>
      </c>
      <c r="Q203" s="115" t="e">
        <f>VLOOKUP(Revisión_Avance_Periodo!$L227,#REF!,30,FALSE)</f>
        <v>#REF!</v>
      </c>
      <c r="R203" s="116">
        <v>2019</v>
      </c>
      <c r="S203" s="196">
        <v>43768</v>
      </c>
      <c r="T203" s="124" t="s">
        <v>77</v>
      </c>
      <c r="U203" s="509" t="e">
        <f>INDEX(#REF!,MATCH(Revisión_Avance_Periodo!$L203,#REF!,0),MATCH(Revisión_Avance_Periodo!$T203,#REF!,0))</f>
        <v>#REF!</v>
      </c>
      <c r="V203" s="509" t="e">
        <f>INDEX(#REF!,MATCH(Revisión_Avance_Periodo!$L203,#REF!,0),MATCH(Revisión_Avance_Periodo!$T203,#REF!,0))</f>
        <v>#REF!</v>
      </c>
      <c r="W203" s="118">
        <f>IFERROR((V203/U203),0)</f>
        <v>0</v>
      </c>
      <c r="X203" s="124" t="str">
        <f>VLOOKUP(W203,Tabla_Estado_Meta_OAP_2019[#All],3,TRUE)</f>
        <v>Por Ejecutar</v>
      </c>
      <c r="Y203" s="503" t="e">
        <f>SUBTOTAL(9,$U$194:$U203)</f>
        <v>#REF!</v>
      </c>
      <c r="Z203" s="504" t="e">
        <f>SUBTOTAL(9,$V$194:$V203)</f>
        <v>#REF!</v>
      </c>
      <c r="AA203" s="159">
        <f>IFERROR(+Revisión_Avance_Periodo!$Z203/Revisión_Avance_Periodo!$Y203,0)</f>
        <v>0</v>
      </c>
      <c r="AB203" s="126"/>
      <c r="AC203" s="127"/>
      <c r="AD203" s="125"/>
      <c r="AE203" s="125"/>
      <c r="AF203" s="128"/>
      <c r="AG203" s="129"/>
      <c r="AH203" s="164" t="e">
        <f>SUBTOTAL(9,$U$203:$U218)</f>
        <v>#REF!</v>
      </c>
      <c r="AI203" s="158" t="e">
        <f>SUBTOTAL(9,$V$203:$V218)</f>
        <v>#REF!</v>
      </c>
      <c r="AJ203" s="159">
        <f>IFERROR(+Revisión_Avance_Periodo!$Z227/Revisión_Avance_Periodo!$Y227,0)</f>
        <v>0</v>
      </c>
      <c r="AK203" s="126"/>
      <c r="AL203" s="127"/>
      <c r="AM203" s="125"/>
      <c r="AN203" s="125"/>
      <c r="AO203" s="128"/>
      <c r="AP203" s="129"/>
    </row>
    <row r="204" spans="1:42" x14ac:dyDescent="0.25">
      <c r="A204" s="92">
        <v>20</v>
      </c>
      <c r="B204" s="435" t="e">
        <f>CONCATENATE(Revisión_Avance_Periodo!$D228,";",Revisión_Avance_Periodo!$F228,";",Revisión_Avance_Periodo!$L228)</f>
        <v>#REF!</v>
      </c>
      <c r="C204" s="435" t="e">
        <f t="shared" si="12"/>
        <v>#REF!</v>
      </c>
      <c r="D204" s="114" t="e">
        <f>VLOOKUP($A204,#REF!,3,FALSE)</f>
        <v>#REF!</v>
      </c>
      <c r="E204" s="436" t="e">
        <f>VLOOKUP($A204,#REF!,4,FALSE)</f>
        <v>#REF!</v>
      </c>
      <c r="F204" s="102" t="e">
        <f>VLOOKUP($A204,#REF!,5,FALSE)</f>
        <v>#REF!</v>
      </c>
      <c r="G204" s="93" t="e">
        <f>VLOOKUP($A204,#REF!,8,FALSE)</f>
        <v>#REF!</v>
      </c>
      <c r="H204" s="93" t="e">
        <f>VLOOKUP($A204,#REF!,7,FALSE)</f>
        <v>#REF!</v>
      </c>
      <c r="I204" s="438" t="e">
        <f>VLOOKUP($A204,#REF!,10,FALSE)</f>
        <v>#REF!</v>
      </c>
      <c r="J204" s="93" t="e">
        <f>VLOOKUP($A204,#REF!,11,FALSE)</f>
        <v>#REF!</v>
      </c>
      <c r="K204" s="114" t="e">
        <f>VLOOKUP($A204,#REF!,12,FALSE)</f>
        <v>#REF!</v>
      </c>
      <c r="L204" s="93" t="e">
        <f>VLOOKUP($A204,#REF!,13,FALSE)</f>
        <v>#REF!</v>
      </c>
      <c r="M204" s="438" t="e">
        <f>VLOOKUP($A204,#REF!,14,FALSE)</f>
        <v>#REF!</v>
      </c>
      <c r="N204" s="102" t="e">
        <f>VLOOKUP($A204,#REF!,15,FALSE)</f>
        <v>#REF!</v>
      </c>
      <c r="O204" s="102" t="e">
        <f>VLOOKUP($A204,#REF!,18,FALSE)</f>
        <v>#REF!</v>
      </c>
      <c r="P204" s="93" t="e">
        <f>VLOOKUP($A204,#REF!,41,FALSE)</f>
        <v>#REF!</v>
      </c>
      <c r="Q204" s="115" t="e">
        <f>VLOOKUP(Revisión_Avance_Periodo!$L228,#REF!,30,FALSE)</f>
        <v>#REF!</v>
      </c>
      <c r="R204" s="116">
        <v>2019</v>
      </c>
      <c r="S204" s="196">
        <v>43799</v>
      </c>
      <c r="T204" s="116" t="s">
        <v>78</v>
      </c>
      <c r="U204" s="509" t="e">
        <f>INDEX(#REF!,MATCH(Revisión_Avance_Periodo!$L204,#REF!,0),MATCH(Revisión_Avance_Periodo!$T204,#REF!,0))</f>
        <v>#REF!</v>
      </c>
      <c r="V204" s="509" t="e">
        <f>INDEX(#REF!,MATCH(Revisión_Avance_Periodo!$L204,#REF!,0),MATCH(Revisión_Avance_Periodo!$T204,#REF!,0))</f>
        <v>#REF!</v>
      </c>
      <c r="W204" s="118">
        <f>IFERROR((V204/U204),0)</f>
        <v>0</v>
      </c>
      <c r="X204" s="116" t="str">
        <f>VLOOKUP(W204,Tabla_Estado_Meta_OAP_2019[#All],3,TRUE)</f>
        <v>Por Ejecutar</v>
      </c>
      <c r="Y204" s="503" t="e">
        <f>SUBTOTAL(9,$U$194:$U204)</f>
        <v>#REF!</v>
      </c>
      <c r="Z204" s="504" t="e">
        <f>SUBTOTAL(9,$V$194:$V204)</f>
        <v>#REF!</v>
      </c>
      <c r="AA204" s="159">
        <f>IFERROR(+Revisión_Avance_Periodo!$Z204/Revisión_Avance_Periodo!$Y204,0)</f>
        <v>0</v>
      </c>
      <c r="AB204" s="126"/>
      <c r="AC204" s="127"/>
      <c r="AD204" s="125"/>
      <c r="AE204" s="125"/>
      <c r="AF204" s="128"/>
      <c r="AG204" s="129"/>
      <c r="AH204" s="164" t="e">
        <f>SUBTOTAL(9,$U$204:$U218)</f>
        <v>#REF!</v>
      </c>
      <c r="AI204" s="158" t="e">
        <f>SUBTOTAL(9,$V$204:$V218)</f>
        <v>#REF!</v>
      </c>
      <c r="AJ204" s="159">
        <f>IFERROR(+Revisión_Avance_Periodo!$Z228/Revisión_Avance_Periodo!$Y228,0)</f>
        <v>0</v>
      </c>
      <c r="AK204" s="126"/>
      <c r="AL204" s="127"/>
      <c r="AM204" s="125"/>
      <c r="AN204" s="125"/>
      <c r="AO204" s="128"/>
      <c r="AP204" s="129"/>
    </row>
    <row r="205" spans="1:42" ht="15.75" thickBot="1" x14ac:dyDescent="0.3">
      <c r="A205" s="97">
        <v>20</v>
      </c>
      <c r="B205" s="435" t="e">
        <f>CONCATENATE(Revisión_Avance_Periodo!$D229,";",Revisión_Avance_Periodo!$F229,";",Revisión_Avance_Periodo!$L229)</f>
        <v>#REF!</v>
      </c>
      <c r="C205" s="435" t="e">
        <f t="shared" si="12"/>
        <v>#REF!</v>
      </c>
      <c r="D205" s="123" t="e">
        <f>VLOOKUP($A205,#REF!,3,FALSE)</f>
        <v>#REF!</v>
      </c>
      <c r="E205" s="436" t="e">
        <f>VLOOKUP($A205,#REF!,4,FALSE)</f>
        <v>#REF!</v>
      </c>
      <c r="F205" s="103" t="e">
        <f>VLOOKUP($A205,#REF!,5,FALSE)</f>
        <v>#REF!</v>
      </c>
      <c r="G205" s="98" t="e">
        <f>VLOOKUP($A205,#REF!,8,FALSE)</f>
        <v>#REF!</v>
      </c>
      <c r="H205" s="93" t="e">
        <f>VLOOKUP($A205,#REF!,7,FALSE)</f>
        <v>#REF!</v>
      </c>
      <c r="I205" s="438" t="e">
        <f>VLOOKUP($A205,#REF!,10,FALSE)</f>
        <v>#REF!</v>
      </c>
      <c r="J205" s="98" t="e">
        <f>VLOOKUP($A205,#REF!,11,FALSE)</f>
        <v>#REF!</v>
      </c>
      <c r="K205" s="114" t="e">
        <f>VLOOKUP($A205,#REF!,12,FALSE)</f>
        <v>#REF!</v>
      </c>
      <c r="L205" s="98" t="e">
        <f>VLOOKUP($A205,#REF!,13,FALSE)</f>
        <v>#REF!</v>
      </c>
      <c r="M205" s="438" t="e">
        <f>VLOOKUP($A205,#REF!,14,FALSE)</f>
        <v>#REF!</v>
      </c>
      <c r="N205" s="103" t="e">
        <f>VLOOKUP($A205,#REF!,15,FALSE)</f>
        <v>#REF!</v>
      </c>
      <c r="O205" s="103" t="e">
        <f>VLOOKUP($A205,#REF!,18,FALSE)</f>
        <v>#REF!</v>
      </c>
      <c r="P205" s="93" t="e">
        <f>VLOOKUP($A205,#REF!,41,FALSE)</f>
        <v>#REF!</v>
      </c>
      <c r="Q205" s="115" t="e">
        <f>VLOOKUP(Revisión_Avance_Periodo!$L229,#REF!,30,FALSE)</f>
        <v>#REF!</v>
      </c>
      <c r="R205" s="116">
        <v>2019</v>
      </c>
      <c r="S205" s="196">
        <v>43829</v>
      </c>
      <c r="T205" s="124" t="s">
        <v>79</v>
      </c>
      <c r="U205" s="509" t="e">
        <f>INDEX(#REF!,MATCH(Revisión_Avance_Periodo!$L205,#REF!,0),MATCH(Revisión_Avance_Periodo!$T205,#REF!,0))</f>
        <v>#REF!</v>
      </c>
      <c r="V205" s="509" t="e">
        <f>INDEX(#REF!,MATCH(Revisión_Avance_Periodo!$L205,#REF!,0),MATCH(Revisión_Avance_Periodo!$T205,#REF!,0))</f>
        <v>#REF!</v>
      </c>
      <c r="W205" s="118">
        <f>IFERROR((V205/U205),0)</f>
        <v>0</v>
      </c>
      <c r="X205" s="124" t="str">
        <f>VLOOKUP(W205,Tabla_Estado_Meta_OAP_2019[#All],3,TRUE)</f>
        <v>Por Ejecutar</v>
      </c>
      <c r="Y205" s="503" t="e">
        <f>SUBTOTAL(9,$U$194:$U205)</f>
        <v>#REF!</v>
      </c>
      <c r="Z205" s="504" t="e">
        <f>SUBTOTAL(9,$V$194:$V205)</f>
        <v>#REF!</v>
      </c>
      <c r="AA205" s="159">
        <f>IFERROR(+Revisión_Avance_Periodo!$Z205/Revisión_Avance_Periodo!$Y205,0)</f>
        <v>0</v>
      </c>
      <c r="AB205" s="126"/>
      <c r="AC205" s="127"/>
      <c r="AD205" s="125"/>
      <c r="AE205" s="125"/>
      <c r="AF205" s="128"/>
      <c r="AG205" s="129"/>
      <c r="AH205" s="164" t="e">
        <f>SUBTOTAL(9,$U$205:$U218)</f>
        <v>#REF!</v>
      </c>
      <c r="AI205" s="158" t="e">
        <f>SUBTOTAL(9,$V$205:$V218)</f>
        <v>#REF!</v>
      </c>
      <c r="AJ205" s="159">
        <f>IFERROR(+Revisión_Avance_Periodo!$Z229/Revisión_Avance_Periodo!$Y229,0)</f>
        <v>0</v>
      </c>
      <c r="AK205" s="126"/>
      <c r="AL205" s="127"/>
      <c r="AM205" s="125"/>
      <c r="AN205" s="125"/>
      <c r="AO205" s="128"/>
      <c r="AP205" s="129"/>
    </row>
    <row r="206" spans="1:42" x14ac:dyDescent="0.25">
      <c r="A206" s="92">
        <v>48</v>
      </c>
      <c r="B206" s="435" t="e">
        <f>CONCATENATE(Revisión_Avance_Periodo!$D554,";",Revisión_Avance_Periodo!$F554,";",Revisión_Avance_Periodo!$L554)</f>
        <v>#REF!</v>
      </c>
      <c r="C206" s="435" t="e">
        <f t="shared" si="12"/>
        <v>#REF!</v>
      </c>
      <c r="D206" s="114" t="e">
        <f>VLOOKUP($A206,#REF!,3,FALSE)</f>
        <v>#REF!</v>
      </c>
      <c r="E206" s="436" t="e">
        <f>VLOOKUP($A206,#REF!,4,FALSE)</f>
        <v>#REF!</v>
      </c>
      <c r="F206" s="102" t="e">
        <f>VLOOKUP($A206,#REF!,5,FALSE)</f>
        <v>#REF!</v>
      </c>
      <c r="G206" s="93" t="e">
        <f>VLOOKUP($A206,#REF!,8,FALSE)</f>
        <v>#REF!</v>
      </c>
      <c r="H206" s="93" t="e">
        <f>VLOOKUP($A206,#REF!,7,FALSE)</f>
        <v>#REF!</v>
      </c>
      <c r="I206" s="438" t="e">
        <f>VLOOKUP($A206,#REF!,10,FALSE)</f>
        <v>#REF!</v>
      </c>
      <c r="J206" s="111" t="e">
        <f>VLOOKUP($A206,#REF!,11,FALSE)</f>
        <v>#REF!</v>
      </c>
      <c r="K206" s="114" t="e">
        <f>VLOOKUP($A206,#REF!,12,FALSE)</f>
        <v>#REF!</v>
      </c>
      <c r="L206" s="111" t="e">
        <f>VLOOKUP($A206,#REF!,13,FALSE)</f>
        <v>#REF!</v>
      </c>
      <c r="M206" s="438" t="e">
        <f>VLOOKUP($A206,#REF!,14,FALSE)</f>
        <v>#REF!</v>
      </c>
      <c r="N206" s="102" t="e">
        <f>VLOOKUP($A206,#REF!,15,FALSE)</f>
        <v>#REF!</v>
      </c>
      <c r="O206" s="499" t="e">
        <f>VLOOKUP($A206,#REF!,18,FALSE)</f>
        <v>#REF!</v>
      </c>
      <c r="P206" s="93" t="e">
        <f>VLOOKUP($A206,#REF!,41,FALSE)</f>
        <v>#REF!</v>
      </c>
      <c r="Q206" s="115" t="e">
        <f>VLOOKUP(Revisión_Avance_Periodo!$L554,#REF!,30,FALSE)</f>
        <v>#REF!</v>
      </c>
      <c r="R206" s="116">
        <v>2019</v>
      </c>
      <c r="S206" s="196">
        <v>43495</v>
      </c>
      <c r="T206" s="116" t="s">
        <v>68</v>
      </c>
      <c r="U206" s="147" t="e">
        <f>INDEX(#REF!,MATCH(Revisión_Avance_Periodo!$L206,#REF!,0),MATCH(Revisión_Avance_Periodo!$T206,#REF!,0))</f>
        <v>#REF!</v>
      </c>
      <c r="V206" s="147" t="e">
        <f>INDEX(#REF!,MATCH(Revisión_Avance_Periodo!$L206,#REF!,0),MATCH(Revisión_Avance_Periodo!$T206,#REF!,0))</f>
        <v>#REF!</v>
      </c>
      <c r="W206" s="130" t="e">
        <f t="shared" ref="W206:W213" si="14">V206/U206</f>
        <v>#REF!</v>
      </c>
      <c r="X206" s="116" t="e">
        <f>VLOOKUP(W206,Tabla_Estado_Meta_OAP_2019[#All],3,TRUE)</f>
        <v>#REF!</v>
      </c>
      <c r="Y206" s="148" t="e">
        <f>SUBTOTAL(9,$U$206:$U206)</f>
        <v>#REF!</v>
      </c>
      <c r="Z206" s="149" t="e">
        <f>SUBTOTAL(9,$V$206:$V206)</f>
        <v>#REF!</v>
      </c>
      <c r="AA206" s="162">
        <f>IFERROR(+Revisión_Avance_Periodo!$Z206/Revisión_Avance_Periodo!$Y206,0)</f>
        <v>0</v>
      </c>
      <c r="AB206" s="448" t="e">
        <f>SUBTOTAL(9,U206:U217)</f>
        <v>#REF!</v>
      </c>
      <c r="AC206" s="449" t="e">
        <f>SUBTOTAL(9,V206:V217)</f>
        <v>#REF!</v>
      </c>
      <c r="AD206" s="119" t="e">
        <f>+AC206/AB206</f>
        <v>#REF!</v>
      </c>
      <c r="AE206" s="119" t="e">
        <f>100%-Revisión_Avance_Periodo!$AD206</f>
        <v>#REF!</v>
      </c>
      <c r="AF206" s="121" t="e">
        <f>VLOOKUP(AD206,Tabla_Estado_Meta_OAP_2019[],3,TRUE)</f>
        <v>#REF!</v>
      </c>
      <c r="AG206" s="122" t="e">
        <f>Revisión_Avance_Periodo!$AD206*Revisión_Avance_Periodo!$Q206</f>
        <v>#REF!</v>
      </c>
      <c r="AH206" s="148" t="e">
        <f>SUBTOTAL(9,$U$206:$U554)</f>
        <v>#REF!</v>
      </c>
      <c r="AI206" s="149" t="e">
        <f>SUBTOTAL(9,$V$206:$V554)</f>
        <v>#REF!</v>
      </c>
      <c r="AJ206" s="162">
        <f>IFERROR(+Revisión_Avance_Periodo!$Z554/Revisión_Avance_Periodo!$Y554,0)</f>
        <v>0</v>
      </c>
      <c r="AK206" s="448" t="e">
        <f>SUBTOTAL(9,AD206:AD217)</f>
        <v>#REF!</v>
      </c>
      <c r="AL206" s="449" t="e">
        <f>SUBTOTAL(9,AE206:AE217)</f>
        <v>#REF!</v>
      </c>
      <c r="AM206" s="119" t="e">
        <f>+AL206/AK206</f>
        <v>#REF!</v>
      </c>
      <c r="AN206" s="119" t="e">
        <f>100%-Revisión_Avance_Periodo!$AD554</f>
        <v>#REF!</v>
      </c>
      <c r="AO206" s="121" t="e">
        <f>VLOOKUP(AM206,Tabla_Estado_Meta_OAP_2019[],3,TRUE)</f>
        <v>#REF!</v>
      </c>
      <c r="AP206" s="122" t="e">
        <f>Revisión_Avance_Periodo!$AD554*Revisión_Avance_Periodo!$Q554</f>
        <v>#REF!</v>
      </c>
    </row>
    <row r="207" spans="1:42" x14ac:dyDescent="0.25">
      <c r="A207" s="97">
        <v>48</v>
      </c>
      <c r="B207" s="435" t="e">
        <f>CONCATENATE(Revisión_Avance_Periodo!$D555,";",Revisión_Avance_Periodo!$F555,";",Revisión_Avance_Periodo!$L555)</f>
        <v>#REF!</v>
      </c>
      <c r="C207" s="435" t="e">
        <f t="shared" si="12"/>
        <v>#REF!</v>
      </c>
      <c r="D207" s="123" t="e">
        <f>VLOOKUP($A207,#REF!,3,FALSE)</f>
        <v>#REF!</v>
      </c>
      <c r="E207" s="436" t="e">
        <f>VLOOKUP($A207,#REF!,4,FALSE)</f>
        <v>#REF!</v>
      </c>
      <c r="F207" s="103" t="e">
        <f>VLOOKUP($A207,#REF!,5,FALSE)</f>
        <v>#REF!</v>
      </c>
      <c r="G207" s="98" t="e">
        <f>VLOOKUP($A207,#REF!,8,FALSE)</f>
        <v>#REF!</v>
      </c>
      <c r="H207" s="93" t="e">
        <f>VLOOKUP($A207,#REF!,7,FALSE)</f>
        <v>#REF!</v>
      </c>
      <c r="I207" s="438" t="e">
        <f>VLOOKUP($A207,#REF!,10,FALSE)</f>
        <v>#REF!</v>
      </c>
      <c r="J207" s="498" t="e">
        <f>VLOOKUP($A207,#REF!,11,FALSE)</f>
        <v>#REF!</v>
      </c>
      <c r="K207" s="114" t="e">
        <f>VLOOKUP($A207,#REF!,12,FALSE)</f>
        <v>#REF!</v>
      </c>
      <c r="L207" s="498" t="e">
        <f>VLOOKUP($A207,#REF!,13,FALSE)</f>
        <v>#REF!</v>
      </c>
      <c r="M207" s="438" t="e">
        <f>VLOOKUP($A207,#REF!,14,FALSE)</f>
        <v>#REF!</v>
      </c>
      <c r="N207" s="103" t="e">
        <f>VLOOKUP($A207,#REF!,15,FALSE)</f>
        <v>#REF!</v>
      </c>
      <c r="O207" s="500" t="e">
        <f>VLOOKUP($A207,#REF!,18,FALSE)</f>
        <v>#REF!</v>
      </c>
      <c r="P207" s="93" t="e">
        <f>VLOOKUP($A207,#REF!,41,FALSE)</f>
        <v>#REF!</v>
      </c>
      <c r="Q207" s="115" t="e">
        <f>VLOOKUP(Revisión_Avance_Periodo!$L555,#REF!,30,FALSE)</f>
        <v>#REF!</v>
      </c>
      <c r="R207" s="116">
        <v>2019</v>
      </c>
      <c r="S207" s="196">
        <v>43524</v>
      </c>
      <c r="T207" s="124" t="s">
        <v>69</v>
      </c>
      <c r="U207" s="147" t="e">
        <f>INDEX(#REF!,MATCH(Revisión_Avance_Periodo!$L207,#REF!,0),MATCH(Revisión_Avance_Periodo!$T207,#REF!,0))</f>
        <v>#REF!</v>
      </c>
      <c r="V207" s="147" t="e">
        <f>INDEX(#REF!,MATCH(Revisión_Avance_Periodo!$L207,#REF!,0),MATCH(Revisión_Avance_Periodo!$T207,#REF!,0))</f>
        <v>#REF!</v>
      </c>
      <c r="W207" s="130" t="e">
        <f t="shared" si="14"/>
        <v>#REF!</v>
      </c>
      <c r="X207" s="124" t="e">
        <f>VLOOKUP(W207,Tabla_Estado_Meta_OAP_2019[#All],3,TRUE)</f>
        <v>#REF!</v>
      </c>
      <c r="Y207" s="150" t="e">
        <f>SUBTOTAL(9,$U$206:$U207)</f>
        <v>#REF!</v>
      </c>
      <c r="Z207" s="151" t="e">
        <f>SUBTOTAL(9,$V$206:$V207)</f>
        <v>#REF!</v>
      </c>
      <c r="AA207" s="159">
        <f>IFERROR(+Revisión_Avance_Periodo!$Z207/Revisión_Avance_Periodo!$Y207,0)</f>
        <v>0</v>
      </c>
      <c r="AB207" s="126"/>
      <c r="AC207" s="127"/>
      <c r="AD207" s="125"/>
      <c r="AE207" s="125"/>
      <c r="AF207" s="128"/>
      <c r="AG207" s="129"/>
      <c r="AH207" s="150" t="e">
        <f>SUBTOTAL(9,$U$207:$U554)</f>
        <v>#REF!</v>
      </c>
      <c r="AI207" s="151" t="e">
        <f>SUBTOTAL(9,$V$207:$V554)</f>
        <v>#REF!</v>
      </c>
      <c r="AJ207" s="159">
        <f>IFERROR(+Revisión_Avance_Periodo!$Z555/Revisión_Avance_Periodo!$Y555,0)</f>
        <v>0</v>
      </c>
      <c r="AK207" s="126"/>
      <c r="AL207" s="127"/>
      <c r="AM207" s="125"/>
      <c r="AN207" s="125"/>
      <c r="AO207" s="128"/>
      <c r="AP207" s="129"/>
    </row>
    <row r="208" spans="1:42" x14ac:dyDescent="0.25">
      <c r="A208" s="92">
        <v>48</v>
      </c>
      <c r="B208" s="435" t="e">
        <f>CONCATENATE(Revisión_Avance_Periodo!$D556,";",Revisión_Avance_Periodo!$F556,";",Revisión_Avance_Periodo!$L556)</f>
        <v>#REF!</v>
      </c>
      <c r="C208" s="435" t="e">
        <f t="shared" si="12"/>
        <v>#REF!</v>
      </c>
      <c r="D208" s="114" t="e">
        <f>VLOOKUP($A208,#REF!,3,FALSE)</f>
        <v>#REF!</v>
      </c>
      <c r="E208" s="436" t="e">
        <f>VLOOKUP($A208,#REF!,4,FALSE)</f>
        <v>#REF!</v>
      </c>
      <c r="F208" s="102" t="e">
        <f>VLOOKUP($A208,#REF!,5,FALSE)</f>
        <v>#REF!</v>
      </c>
      <c r="G208" s="93" t="e">
        <f>VLOOKUP($A208,#REF!,8,FALSE)</f>
        <v>#REF!</v>
      </c>
      <c r="H208" s="93" t="e">
        <f>VLOOKUP($A208,#REF!,7,FALSE)</f>
        <v>#REF!</v>
      </c>
      <c r="I208" s="438" t="e">
        <f>VLOOKUP($A208,#REF!,10,FALSE)</f>
        <v>#REF!</v>
      </c>
      <c r="J208" s="111" t="e">
        <f>VLOOKUP($A208,#REF!,11,FALSE)</f>
        <v>#REF!</v>
      </c>
      <c r="K208" s="114" t="e">
        <f>VLOOKUP($A208,#REF!,12,FALSE)</f>
        <v>#REF!</v>
      </c>
      <c r="L208" s="111" t="e">
        <f>VLOOKUP($A208,#REF!,13,FALSE)</f>
        <v>#REF!</v>
      </c>
      <c r="M208" s="438" t="e">
        <f>VLOOKUP($A208,#REF!,14,FALSE)</f>
        <v>#REF!</v>
      </c>
      <c r="N208" s="102" t="e">
        <f>VLOOKUP($A208,#REF!,15,FALSE)</f>
        <v>#REF!</v>
      </c>
      <c r="O208" s="499" t="e">
        <f>VLOOKUP($A208,#REF!,18,FALSE)</f>
        <v>#REF!</v>
      </c>
      <c r="P208" s="93" t="e">
        <f>VLOOKUP($A208,#REF!,41,FALSE)</f>
        <v>#REF!</v>
      </c>
      <c r="Q208" s="115" t="e">
        <f>VLOOKUP(Revisión_Avance_Periodo!$L556,#REF!,30,FALSE)</f>
        <v>#REF!</v>
      </c>
      <c r="R208" s="116">
        <v>2019</v>
      </c>
      <c r="S208" s="196">
        <v>43554</v>
      </c>
      <c r="T208" s="116" t="s">
        <v>70</v>
      </c>
      <c r="U208" s="147" t="e">
        <f>INDEX(#REF!,MATCH(Revisión_Avance_Periodo!$L208,#REF!,0),MATCH(Revisión_Avance_Periodo!$T208,#REF!,0))</f>
        <v>#REF!</v>
      </c>
      <c r="V208" s="147" t="e">
        <f>INDEX(#REF!,MATCH(Revisión_Avance_Periodo!$L208,#REF!,0),MATCH(Revisión_Avance_Periodo!$T208,#REF!,0))</f>
        <v>#REF!</v>
      </c>
      <c r="W208" s="130" t="e">
        <f t="shared" si="14"/>
        <v>#REF!</v>
      </c>
      <c r="X208" s="116" t="e">
        <f>VLOOKUP(W208,Tabla_Estado_Meta_OAP_2019[#All],3,TRUE)</f>
        <v>#REF!</v>
      </c>
      <c r="Y208" s="150" t="e">
        <f>SUBTOTAL(9,$U$206:$U208)</f>
        <v>#REF!</v>
      </c>
      <c r="Z208" s="151" t="e">
        <f>SUBTOTAL(9,$V$206:$V208)</f>
        <v>#REF!</v>
      </c>
      <c r="AA208" s="159">
        <f>IFERROR(+Revisión_Avance_Periodo!$Z208/Revisión_Avance_Periodo!$Y208,0)</f>
        <v>0</v>
      </c>
      <c r="AB208" s="126"/>
      <c r="AC208" s="127"/>
      <c r="AD208" s="125"/>
      <c r="AE208" s="125"/>
      <c r="AF208" s="128"/>
      <c r="AG208" s="129"/>
      <c r="AH208" s="150" t="e">
        <f>SUBTOTAL(9,$U$208:$U554)</f>
        <v>#REF!</v>
      </c>
      <c r="AI208" s="151" t="e">
        <f>SUBTOTAL(9,$V$208:$V554)</f>
        <v>#REF!</v>
      </c>
      <c r="AJ208" s="159">
        <f>IFERROR(+Revisión_Avance_Periodo!$Z556/Revisión_Avance_Periodo!$Y556,0)</f>
        <v>0</v>
      </c>
      <c r="AK208" s="126"/>
      <c r="AL208" s="127"/>
      <c r="AM208" s="125"/>
      <c r="AN208" s="125"/>
      <c r="AO208" s="128"/>
      <c r="AP208" s="129"/>
    </row>
    <row r="209" spans="1:42" x14ac:dyDescent="0.25">
      <c r="A209" s="97">
        <v>48</v>
      </c>
      <c r="B209" s="435" t="e">
        <f>CONCATENATE(Revisión_Avance_Periodo!$D557,";",Revisión_Avance_Periodo!$F557,";",Revisión_Avance_Periodo!$L557)</f>
        <v>#REF!</v>
      </c>
      <c r="C209" s="435" t="e">
        <f t="shared" si="12"/>
        <v>#REF!</v>
      </c>
      <c r="D209" s="123" t="e">
        <f>VLOOKUP($A209,#REF!,3,FALSE)</f>
        <v>#REF!</v>
      </c>
      <c r="E209" s="436" t="e">
        <f>VLOOKUP($A209,#REF!,4,FALSE)</f>
        <v>#REF!</v>
      </c>
      <c r="F209" s="103" t="e">
        <f>VLOOKUP($A209,#REF!,5,FALSE)</f>
        <v>#REF!</v>
      </c>
      <c r="G209" s="98" t="e">
        <f>VLOOKUP($A209,#REF!,8,FALSE)</f>
        <v>#REF!</v>
      </c>
      <c r="H209" s="93" t="e">
        <f>VLOOKUP($A209,#REF!,7,FALSE)</f>
        <v>#REF!</v>
      </c>
      <c r="I209" s="438" t="e">
        <f>VLOOKUP($A209,#REF!,10,FALSE)</f>
        <v>#REF!</v>
      </c>
      <c r="J209" s="498" t="e">
        <f>VLOOKUP($A209,#REF!,11,FALSE)</f>
        <v>#REF!</v>
      </c>
      <c r="K209" s="114" t="e">
        <f>VLOOKUP($A209,#REF!,12,FALSE)</f>
        <v>#REF!</v>
      </c>
      <c r="L209" s="498" t="e">
        <f>VLOOKUP($A209,#REF!,13,FALSE)</f>
        <v>#REF!</v>
      </c>
      <c r="M209" s="438" t="e">
        <f>VLOOKUP($A209,#REF!,14,FALSE)</f>
        <v>#REF!</v>
      </c>
      <c r="N209" s="103" t="e">
        <f>VLOOKUP($A209,#REF!,15,FALSE)</f>
        <v>#REF!</v>
      </c>
      <c r="O209" s="500" t="e">
        <f>VLOOKUP($A209,#REF!,18,FALSE)</f>
        <v>#REF!</v>
      </c>
      <c r="P209" s="93" t="e">
        <f>VLOOKUP($A209,#REF!,41,FALSE)</f>
        <v>#REF!</v>
      </c>
      <c r="Q209" s="115" t="e">
        <f>VLOOKUP(Revisión_Avance_Periodo!$L557,#REF!,30,FALSE)</f>
        <v>#REF!</v>
      </c>
      <c r="R209" s="116">
        <v>2019</v>
      </c>
      <c r="S209" s="196">
        <v>43585</v>
      </c>
      <c r="T209" s="124" t="s">
        <v>71</v>
      </c>
      <c r="U209" s="147" t="e">
        <f>INDEX(#REF!,MATCH(Revisión_Avance_Periodo!$L209,#REF!,0),MATCH(Revisión_Avance_Periodo!$T209,#REF!,0))</f>
        <v>#REF!</v>
      </c>
      <c r="V209" s="147" t="e">
        <f>INDEX(#REF!,MATCH(Revisión_Avance_Periodo!$L209,#REF!,0),MATCH(Revisión_Avance_Periodo!$T209,#REF!,0))</f>
        <v>#REF!</v>
      </c>
      <c r="W209" s="130" t="e">
        <f t="shared" si="14"/>
        <v>#REF!</v>
      </c>
      <c r="X209" s="124" t="e">
        <f>VLOOKUP(W209,Tabla_Estado_Meta_OAP_2019[#All],3,TRUE)</f>
        <v>#REF!</v>
      </c>
      <c r="Y209" s="150" t="e">
        <f>SUBTOTAL(9,$U$206:$U209)</f>
        <v>#REF!</v>
      </c>
      <c r="Z209" s="151" t="e">
        <f>SUBTOTAL(9,$V$206:$V209)</f>
        <v>#REF!</v>
      </c>
      <c r="AA209" s="159">
        <f>IFERROR(+Revisión_Avance_Periodo!$Z209/Revisión_Avance_Periodo!$Y209,0)</f>
        <v>0</v>
      </c>
      <c r="AB209" s="126"/>
      <c r="AC209" s="127"/>
      <c r="AD209" s="125"/>
      <c r="AE209" s="125"/>
      <c r="AF209" s="128"/>
      <c r="AG209" s="129"/>
      <c r="AH209" s="150" t="e">
        <f>SUBTOTAL(9,$U$209:$U554)</f>
        <v>#REF!</v>
      </c>
      <c r="AI209" s="151" t="e">
        <f>SUBTOTAL(9,$V$209:$V554)</f>
        <v>#REF!</v>
      </c>
      <c r="AJ209" s="159">
        <f>IFERROR(+Revisión_Avance_Periodo!$Z557/Revisión_Avance_Periodo!$Y557,0)</f>
        <v>0</v>
      </c>
      <c r="AK209" s="126"/>
      <c r="AL209" s="127"/>
      <c r="AM209" s="125"/>
      <c r="AN209" s="125"/>
      <c r="AO209" s="128"/>
      <c r="AP209" s="129"/>
    </row>
    <row r="210" spans="1:42" x14ac:dyDescent="0.25">
      <c r="A210" s="92">
        <v>48</v>
      </c>
      <c r="B210" s="435" t="e">
        <f>CONCATENATE(Revisión_Avance_Periodo!$D558,";",Revisión_Avance_Periodo!$F558,";",Revisión_Avance_Periodo!$L558)</f>
        <v>#REF!</v>
      </c>
      <c r="C210" s="435" t="e">
        <f t="shared" si="12"/>
        <v>#REF!</v>
      </c>
      <c r="D210" s="114" t="e">
        <f>VLOOKUP($A210,#REF!,3,FALSE)</f>
        <v>#REF!</v>
      </c>
      <c r="E210" s="436" t="e">
        <f>VLOOKUP($A210,#REF!,4,FALSE)</f>
        <v>#REF!</v>
      </c>
      <c r="F210" s="102" t="e">
        <f>VLOOKUP($A210,#REF!,5,FALSE)</f>
        <v>#REF!</v>
      </c>
      <c r="G210" s="93" t="e">
        <f>VLOOKUP($A210,#REF!,8,FALSE)</f>
        <v>#REF!</v>
      </c>
      <c r="H210" s="93" t="e">
        <f>VLOOKUP($A210,#REF!,7,FALSE)</f>
        <v>#REF!</v>
      </c>
      <c r="I210" s="438" t="e">
        <f>VLOOKUP($A210,#REF!,10,FALSE)</f>
        <v>#REF!</v>
      </c>
      <c r="J210" s="111" t="e">
        <f>VLOOKUP($A210,#REF!,11,FALSE)</f>
        <v>#REF!</v>
      </c>
      <c r="K210" s="114" t="e">
        <f>VLOOKUP($A210,#REF!,12,FALSE)</f>
        <v>#REF!</v>
      </c>
      <c r="L210" s="111" t="e">
        <f>VLOOKUP($A210,#REF!,13,FALSE)</f>
        <v>#REF!</v>
      </c>
      <c r="M210" s="438" t="e">
        <f>VLOOKUP($A210,#REF!,14,FALSE)</f>
        <v>#REF!</v>
      </c>
      <c r="N210" s="102" t="e">
        <f>VLOOKUP($A210,#REF!,15,FALSE)</f>
        <v>#REF!</v>
      </c>
      <c r="O210" s="499" t="e">
        <f>VLOOKUP($A210,#REF!,18,FALSE)</f>
        <v>#REF!</v>
      </c>
      <c r="P210" s="93" t="e">
        <f>VLOOKUP($A210,#REF!,41,FALSE)</f>
        <v>#REF!</v>
      </c>
      <c r="Q210" s="115" t="e">
        <f>VLOOKUP(Revisión_Avance_Periodo!$L558,#REF!,30,FALSE)</f>
        <v>#REF!</v>
      </c>
      <c r="R210" s="116">
        <v>2019</v>
      </c>
      <c r="S210" s="196">
        <v>43615</v>
      </c>
      <c r="T210" s="116" t="s">
        <v>72</v>
      </c>
      <c r="U210" s="147" t="e">
        <f>INDEX(#REF!,MATCH(Revisión_Avance_Periodo!$L210,#REF!,0),MATCH(Revisión_Avance_Periodo!$T210,#REF!,0))</f>
        <v>#REF!</v>
      </c>
      <c r="V210" s="147" t="e">
        <f>INDEX(#REF!,MATCH(Revisión_Avance_Periodo!$L210,#REF!,0),MATCH(Revisión_Avance_Periodo!$T210,#REF!,0))</f>
        <v>#REF!</v>
      </c>
      <c r="W210" s="130" t="e">
        <f t="shared" si="14"/>
        <v>#REF!</v>
      </c>
      <c r="X210" s="116" t="e">
        <f>VLOOKUP(W210,Tabla_Estado_Meta_OAP_2019[#All],3,TRUE)</f>
        <v>#REF!</v>
      </c>
      <c r="Y210" s="150" t="e">
        <f>SUBTOTAL(9,$U$206:$U210)</f>
        <v>#REF!</v>
      </c>
      <c r="Z210" s="151" t="e">
        <f>SUBTOTAL(9,$V$206:$V210)</f>
        <v>#REF!</v>
      </c>
      <c r="AA210" s="159">
        <f>IFERROR(+Revisión_Avance_Periodo!$Z210/Revisión_Avance_Periodo!$Y210,0)</f>
        <v>0</v>
      </c>
      <c r="AB210" s="126"/>
      <c r="AC210" s="127"/>
      <c r="AD210" s="125"/>
      <c r="AE210" s="125"/>
      <c r="AF210" s="128"/>
      <c r="AG210" s="129"/>
      <c r="AH210" s="150" t="e">
        <f>SUBTOTAL(9,$U$210:$U554)</f>
        <v>#REF!</v>
      </c>
      <c r="AI210" s="151" t="e">
        <f>SUBTOTAL(9,$V$210:$V554)</f>
        <v>#REF!</v>
      </c>
      <c r="AJ210" s="159">
        <f>IFERROR(+Revisión_Avance_Periodo!$Z558/Revisión_Avance_Periodo!$Y558,0)</f>
        <v>0</v>
      </c>
      <c r="AK210" s="126"/>
      <c r="AL210" s="127"/>
      <c r="AM210" s="125"/>
      <c r="AN210" s="125"/>
      <c r="AO210" s="128"/>
      <c r="AP210" s="129"/>
    </row>
    <row r="211" spans="1:42" x14ac:dyDescent="0.25">
      <c r="A211" s="97">
        <v>48</v>
      </c>
      <c r="B211" s="435" t="e">
        <f>CONCATENATE(Revisión_Avance_Periodo!$D559,";",Revisión_Avance_Periodo!$F559,";",Revisión_Avance_Periodo!$L559)</f>
        <v>#REF!</v>
      </c>
      <c r="C211" s="435" t="e">
        <f t="shared" si="12"/>
        <v>#REF!</v>
      </c>
      <c r="D211" s="123" t="e">
        <f>VLOOKUP($A211,#REF!,3,FALSE)</f>
        <v>#REF!</v>
      </c>
      <c r="E211" s="436" t="e">
        <f>VLOOKUP($A211,#REF!,4,FALSE)</f>
        <v>#REF!</v>
      </c>
      <c r="F211" s="103" t="e">
        <f>VLOOKUP($A211,#REF!,5,FALSE)</f>
        <v>#REF!</v>
      </c>
      <c r="G211" s="98" t="e">
        <f>VLOOKUP($A211,#REF!,8,FALSE)</f>
        <v>#REF!</v>
      </c>
      <c r="H211" s="93" t="e">
        <f>VLOOKUP($A211,#REF!,7,FALSE)</f>
        <v>#REF!</v>
      </c>
      <c r="I211" s="438" t="e">
        <f>VLOOKUP($A211,#REF!,10,FALSE)</f>
        <v>#REF!</v>
      </c>
      <c r="J211" s="498" t="e">
        <f>VLOOKUP($A211,#REF!,11,FALSE)</f>
        <v>#REF!</v>
      </c>
      <c r="K211" s="114" t="e">
        <f>VLOOKUP($A211,#REF!,12,FALSE)</f>
        <v>#REF!</v>
      </c>
      <c r="L211" s="498" t="e">
        <f>VLOOKUP($A211,#REF!,13,FALSE)</f>
        <v>#REF!</v>
      </c>
      <c r="M211" s="438" t="e">
        <f>VLOOKUP($A211,#REF!,14,FALSE)</f>
        <v>#REF!</v>
      </c>
      <c r="N211" s="103" t="e">
        <f>VLOOKUP($A211,#REF!,15,FALSE)</f>
        <v>#REF!</v>
      </c>
      <c r="O211" s="500" t="e">
        <f>VLOOKUP($A211,#REF!,18,FALSE)</f>
        <v>#REF!</v>
      </c>
      <c r="P211" s="93" t="e">
        <f>VLOOKUP($A211,#REF!,41,FALSE)</f>
        <v>#REF!</v>
      </c>
      <c r="Q211" s="115" t="e">
        <f>VLOOKUP(Revisión_Avance_Periodo!$L559,#REF!,30,FALSE)</f>
        <v>#REF!</v>
      </c>
      <c r="R211" s="116">
        <v>2019</v>
      </c>
      <c r="S211" s="196">
        <v>43646</v>
      </c>
      <c r="T211" s="124" t="s">
        <v>73</v>
      </c>
      <c r="U211" s="147" t="e">
        <f>INDEX(#REF!,MATCH(Revisión_Avance_Periodo!$L211,#REF!,0),MATCH(Revisión_Avance_Periodo!$T211,#REF!,0))</f>
        <v>#REF!</v>
      </c>
      <c r="V211" s="147" t="e">
        <f>INDEX(#REF!,MATCH(Revisión_Avance_Periodo!$L211,#REF!,0),MATCH(Revisión_Avance_Periodo!$T211,#REF!,0))</f>
        <v>#REF!</v>
      </c>
      <c r="W211" s="130" t="e">
        <f t="shared" si="14"/>
        <v>#REF!</v>
      </c>
      <c r="X211" s="124" t="e">
        <f>VLOOKUP(W211,Tabla_Estado_Meta_OAP_2019[#All],3,TRUE)</f>
        <v>#REF!</v>
      </c>
      <c r="Y211" s="150" t="e">
        <f>SUBTOTAL(9,$U$206:$U211)</f>
        <v>#REF!</v>
      </c>
      <c r="Z211" s="151" t="e">
        <f>SUBTOTAL(9,$V$206:$V211)</f>
        <v>#REF!</v>
      </c>
      <c r="AA211" s="159">
        <f>IFERROR(+Revisión_Avance_Periodo!$Z211/Revisión_Avance_Periodo!$Y211,0)</f>
        <v>0</v>
      </c>
      <c r="AB211" s="126"/>
      <c r="AC211" s="127"/>
      <c r="AD211" s="125"/>
      <c r="AE211" s="125"/>
      <c r="AF211" s="128"/>
      <c r="AG211" s="129"/>
      <c r="AH211" s="150" t="e">
        <f>SUBTOTAL(9,$U$211:$U554)</f>
        <v>#REF!</v>
      </c>
      <c r="AI211" s="151" t="e">
        <f>SUBTOTAL(9,$V$211:$V554)</f>
        <v>#REF!</v>
      </c>
      <c r="AJ211" s="159">
        <f>IFERROR(+Revisión_Avance_Periodo!$Z559/Revisión_Avance_Periodo!$Y559,0)</f>
        <v>0</v>
      </c>
      <c r="AK211" s="126"/>
      <c r="AL211" s="127"/>
      <c r="AM211" s="125"/>
      <c r="AN211" s="125"/>
      <c r="AO211" s="128"/>
      <c r="AP211" s="129"/>
    </row>
    <row r="212" spans="1:42" x14ac:dyDescent="0.25">
      <c r="A212" s="92">
        <v>48</v>
      </c>
      <c r="B212" s="435" t="e">
        <f>CONCATENATE(Revisión_Avance_Periodo!$D560,";",Revisión_Avance_Periodo!$F560,";",Revisión_Avance_Periodo!$L560)</f>
        <v>#REF!</v>
      </c>
      <c r="C212" s="435" t="e">
        <f t="shared" si="12"/>
        <v>#REF!</v>
      </c>
      <c r="D212" s="114" t="e">
        <f>VLOOKUP($A212,#REF!,3,FALSE)</f>
        <v>#REF!</v>
      </c>
      <c r="E212" s="436" t="e">
        <f>VLOOKUP($A212,#REF!,4,FALSE)</f>
        <v>#REF!</v>
      </c>
      <c r="F212" s="102" t="e">
        <f>VLOOKUP($A212,#REF!,5,FALSE)</f>
        <v>#REF!</v>
      </c>
      <c r="G212" s="93" t="e">
        <f>VLOOKUP($A212,#REF!,8,FALSE)</f>
        <v>#REF!</v>
      </c>
      <c r="H212" s="93" t="e">
        <f>VLOOKUP($A212,#REF!,7,FALSE)</f>
        <v>#REF!</v>
      </c>
      <c r="I212" s="438" t="e">
        <f>VLOOKUP($A212,#REF!,10,FALSE)</f>
        <v>#REF!</v>
      </c>
      <c r="J212" s="111" t="e">
        <f>VLOOKUP($A212,#REF!,11,FALSE)</f>
        <v>#REF!</v>
      </c>
      <c r="K212" s="114" t="e">
        <f>VLOOKUP($A212,#REF!,12,FALSE)</f>
        <v>#REF!</v>
      </c>
      <c r="L212" s="111" t="e">
        <f>VLOOKUP($A212,#REF!,13,FALSE)</f>
        <v>#REF!</v>
      </c>
      <c r="M212" s="438" t="e">
        <f>VLOOKUP($A212,#REF!,14,FALSE)</f>
        <v>#REF!</v>
      </c>
      <c r="N212" s="102" t="e">
        <f>VLOOKUP($A212,#REF!,15,FALSE)</f>
        <v>#REF!</v>
      </c>
      <c r="O212" s="499" t="e">
        <f>VLOOKUP($A212,#REF!,18,FALSE)</f>
        <v>#REF!</v>
      </c>
      <c r="P212" s="93" t="e">
        <f>VLOOKUP($A212,#REF!,41,FALSE)</f>
        <v>#REF!</v>
      </c>
      <c r="Q212" s="115" t="e">
        <f>VLOOKUP(Revisión_Avance_Periodo!$L560,#REF!,30,FALSE)</f>
        <v>#REF!</v>
      </c>
      <c r="R212" s="116">
        <v>2019</v>
      </c>
      <c r="S212" s="196">
        <v>43676</v>
      </c>
      <c r="T212" s="116" t="s">
        <v>74</v>
      </c>
      <c r="U212" s="147" t="e">
        <f>INDEX(#REF!,MATCH(Revisión_Avance_Periodo!$L212,#REF!,0),MATCH(Revisión_Avance_Periodo!$T212,#REF!,0))</f>
        <v>#REF!</v>
      </c>
      <c r="V212" s="147" t="e">
        <f>INDEX(#REF!,MATCH(Revisión_Avance_Periodo!$L212,#REF!,0),MATCH(Revisión_Avance_Periodo!$T212,#REF!,0))</f>
        <v>#REF!</v>
      </c>
      <c r="W212" s="130" t="e">
        <f t="shared" si="14"/>
        <v>#REF!</v>
      </c>
      <c r="X212" s="116" t="e">
        <f>VLOOKUP(W212,Tabla_Estado_Meta_OAP_2019[#All],3,TRUE)</f>
        <v>#REF!</v>
      </c>
      <c r="Y212" s="150" t="e">
        <f>SUBTOTAL(9,$U$206:$U212)</f>
        <v>#REF!</v>
      </c>
      <c r="Z212" s="151" t="e">
        <f>SUBTOTAL(9,$V$206:$V212)</f>
        <v>#REF!</v>
      </c>
      <c r="AA212" s="159">
        <f>IFERROR(+Revisión_Avance_Periodo!$Z212/Revisión_Avance_Periodo!$Y212,0)</f>
        <v>0</v>
      </c>
      <c r="AB212" s="126"/>
      <c r="AC212" s="127"/>
      <c r="AD212" s="125"/>
      <c r="AE212" s="125"/>
      <c r="AF212" s="128"/>
      <c r="AG212" s="129"/>
      <c r="AH212" s="150" t="e">
        <f>SUBTOTAL(9,$U$212:$U554)</f>
        <v>#REF!</v>
      </c>
      <c r="AI212" s="151" t="e">
        <f>SUBTOTAL(9,$V$212:$V554)</f>
        <v>#REF!</v>
      </c>
      <c r="AJ212" s="159">
        <f>IFERROR(+Revisión_Avance_Periodo!$Z560/Revisión_Avance_Periodo!$Y560,0)</f>
        <v>0</v>
      </c>
      <c r="AK212" s="126"/>
      <c r="AL212" s="127"/>
      <c r="AM212" s="125"/>
      <c r="AN212" s="125"/>
      <c r="AO212" s="128"/>
      <c r="AP212" s="129"/>
    </row>
    <row r="213" spans="1:42" x14ac:dyDescent="0.25">
      <c r="A213" s="97">
        <v>48</v>
      </c>
      <c r="B213" s="435" t="e">
        <f>CONCATENATE(Revisión_Avance_Periodo!$D561,";",Revisión_Avance_Periodo!$F561,";",Revisión_Avance_Periodo!$L561)</f>
        <v>#REF!</v>
      </c>
      <c r="C213" s="435" t="e">
        <f t="shared" si="12"/>
        <v>#REF!</v>
      </c>
      <c r="D213" s="123" t="e">
        <f>VLOOKUP($A213,#REF!,3,FALSE)</f>
        <v>#REF!</v>
      </c>
      <c r="E213" s="436" t="e">
        <f>VLOOKUP($A213,#REF!,4,FALSE)</f>
        <v>#REF!</v>
      </c>
      <c r="F213" s="103" t="e">
        <f>VLOOKUP($A213,#REF!,5,FALSE)</f>
        <v>#REF!</v>
      </c>
      <c r="G213" s="98" t="e">
        <f>VLOOKUP($A213,#REF!,8,FALSE)</f>
        <v>#REF!</v>
      </c>
      <c r="H213" s="93" t="e">
        <f>VLOOKUP($A213,#REF!,7,FALSE)</f>
        <v>#REF!</v>
      </c>
      <c r="I213" s="438" t="e">
        <f>VLOOKUP($A213,#REF!,10,FALSE)</f>
        <v>#REF!</v>
      </c>
      <c r="J213" s="498" t="e">
        <f>VLOOKUP($A213,#REF!,11,FALSE)</f>
        <v>#REF!</v>
      </c>
      <c r="K213" s="114" t="e">
        <f>VLOOKUP($A213,#REF!,12,FALSE)</f>
        <v>#REF!</v>
      </c>
      <c r="L213" s="498" t="e">
        <f>VLOOKUP($A213,#REF!,13,FALSE)</f>
        <v>#REF!</v>
      </c>
      <c r="M213" s="438" t="e">
        <f>VLOOKUP($A213,#REF!,14,FALSE)</f>
        <v>#REF!</v>
      </c>
      <c r="N213" s="103" t="e">
        <f>VLOOKUP($A213,#REF!,15,FALSE)</f>
        <v>#REF!</v>
      </c>
      <c r="O213" s="500" t="e">
        <f>VLOOKUP($A213,#REF!,18,FALSE)</f>
        <v>#REF!</v>
      </c>
      <c r="P213" s="93" t="e">
        <f>VLOOKUP($A213,#REF!,41,FALSE)</f>
        <v>#REF!</v>
      </c>
      <c r="Q213" s="115" t="e">
        <f>VLOOKUP(Revisión_Avance_Periodo!$L561,#REF!,30,FALSE)</f>
        <v>#REF!</v>
      </c>
      <c r="R213" s="116">
        <v>2019</v>
      </c>
      <c r="S213" s="196">
        <v>43707</v>
      </c>
      <c r="T213" s="124" t="s">
        <v>75</v>
      </c>
      <c r="U213" s="147" t="e">
        <f>INDEX(#REF!,MATCH(Revisión_Avance_Periodo!$L213,#REF!,0),MATCH(Revisión_Avance_Periodo!$T213,#REF!,0))</f>
        <v>#REF!</v>
      </c>
      <c r="V213" s="147" t="e">
        <f>INDEX(#REF!,MATCH(Revisión_Avance_Periodo!$L213,#REF!,0),MATCH(Revisión_Avance_Periodo!$T213,#REF!,0))</f>
        <v>#REF!</v>
      </c>
      <c r="W213" s="130" t="e">
        <f t="shared" si="14"/>
        <v>#REF!</v>
      </c>
      <c r="X213" s="124" t="e">
        <f>VLOOKUP(W213,Tabla_Estado_Meta_OAP_2019[#All],3,TRUE)</f>
        <v>#REF!</v>
      </c>
      <c r="Y213" s="150" t="e">
        <f>SUBTOTAL(9,$U$206:$U213)</f>
        <v>#REF!</v>
      </c>
      <c r="Z213" s="151" t="e">
        <f>SUBTOTAL(9,$V$206:$V213)</f>
        <v>#REF!</v>
      </c>
      <c r="AA213" s="159">
        <f>IFERROR(+Revisión_Avance_Periodo!$Z213/Revisión_Avance_Periodo!$Y213,0)</f>
        <v>0</v>
      </c>
      <c r="AB213" s="126"/>
      <c r="AC213" s="127"/>
      <c r="AD213" s="125"/>
      <c r="AE213" s="125"/>
      <c r="AF213" s="128"/>
      <c r="AG213" s="129"/>
      <c r="AH213" s="150" t="e">
        <f>SUBTOTAL(9,$U$213:$U554)</f>
        <v>#REF!</v>
      </c>
      <c r="AI213" s="151" t="e">
        <f>SUBTOTAL(9,$V$213:$V554)</f>
        <v>#REF!</v>
      </c>
      <c r="AJ213" s="159">
        <f>IFERROR(+Revisión_Avance_Periodo!$Z561/Revisión_Avance_Periodo!$Y561,0)</f>
        <v>0</v>
      </c>
      <c r="AK213" s="126"/>
      <c r="AL213" s="127"/>
      <c r="AM213" s="125"/>
      <c r="AN213" s="125"/>
      <c r="AO213" s="128"/>
      <c r="AP213" s="129"/>
    </row>
    <row r="214" spans="1:42" x14ac:dyDescent="0.25">
      <c r="A214" s="92">
        <v>48</v>
      </c>
      <c r="B214" s="435" t="e">
        <f>CONCATENATE(Revisión_Avance_Periodo!$D562,";",Revisión_Avance_Periodo!$F562,";",Revisión_Avance_Periodo!$L562)</f>
        <v>#REF!</v>
      </c>
      <c r="C214" s="435" t="e">
        <f t="shared" si="12"/>
        <v>#REF!</v>
      </c>
      <c r="D214" s="114" t="e">
        <f>VLOOKUP($A214,#REF!,3,FALSE)</f>
        <v>#REF!</v>
      </c>
      <c r="E214" s="436" t="e">
        <f>VLOOKUP($A214,#REF!,4,FALSE)</f>
        <v>#REF!</v>
      </c>
      <c r="F214" s="102" t="e">
        <f>VLOOKUP($A214,#REF!,5,FALSE)</f>
        <v>#REF!</v>
      </c>
      <c r="G214" s="93" t="e">
        <f>VLOOKUP($A214,#REF!,8,FALSE)</f>
        <v>#REF!</v>
      </c>
      <c r="H214" s="93" t="e">
        <f>VLOOKUP($A214,#REF!,7,FALSE)</f>
        <v>#REF!</v>
      </c>
      <c r="I214" s="438" t="e">
        <f>VLOOKUP($A214,#REF!,10,FALSE)</f>
        <v>#REF!</v>
      </c>
      <c r="J214" s="111" t="e">
        <f>VLOOKUP($A214,#REF!,11,FALSE)</f>
        <v>#REF!</v>
      </c>
      <c r="K214" s="114" t="e">
        <f>VLOOKUP($A214,#REF!,12,FALSE)</f>
        <v>#REF!</v>
      </c>
      <c r="L214" s="111" t="e">
        <f>VLOOKUP($A214,#REF!,13,FALSE)</f>
        <v>#REF!</v>
      </c>
      <c r="M214" s="438" t="e">
        <f>VLOOKUP($A214,#REF!,14,FALSE)</f>
        <v>#REF!</v>
      </c>
      <c r="N214" s="102" t="e">
        <f>VLOOKUP($A214,#REF!,15,FALSE)</f>
        <v>#REF!</v>
      </c>
      <c r="O214" s="499" t="e">
        <f>VLOOKUP($A214,#REF!,18,FALSE)</f>
        <v>#REF!</v>
      </c>
      <c r="P214" s="93" t="e">
        <f>VLOOKUP($A214,#REF!,41,FALSE)</f>
        <v>#REF!</v>
      </c>
      <c r="Q214" s="115" t="e">
        <f>VLOOKUP(Revisión_Avance_Periodo!$L562,#REF!,30,FALSE)</f>
        <v>#REF!</v>
      </c>
      <c r="R214" s="116">
        <v>2019</v>
      </c>
      <c r="S214" s="196">
        <v>43738</v>
      </c>
      <c r="T214" s="116" t="s">
        <v>76</v>
      </c>
      <c r="U214" s="147" t="e">
        <f>INDEX(#REF!,MATCH(Revisión_Avance_Periodo!$L214,#REF!,0),MATCH(Revisión_Avance_Periodo!$T214,#REF!,0))</f>
        <v>#REF!</v>
      </c>
      <c r="V214" s="147" t="e">
        <f>INDEX(#REF!,MATCH(Revisión_Avance_Periodo!$L214,#REF!,0),MATCH(Revisión_Avance_Periodo!$T214,#REF!,0))</f>
        <v>#REF!</v>
      </c>
      <c r="W214" s="131" t="e">
        <f>V214/U214</f>
        <v>#REF!</v>
      </c>
      <c r="X214" s="116" t="e">
        <f>VLOOKUP(W214,Tabla_Estado_Meta_OAP_2019[#All],3,TRUE)</f>
        <v>#REF!</v>
      </c>
      <c r="Y214" s="150" t="e">
        <f>SUBTOTAL(9,$U$206:$U214)</f>
        <v>#REF!</v>
      </c>
      <c r="Z214" s="151" t="e">
        <f>SUBTOTAL(9,$V$206:$V214)</f>
        <v>#REF!</v>
      </c>
      <c r="AA214" s="159">
        <f>IFERROR(+Revisión_Avance_Periodo!$Z214/Revisión_Avance_Periodo!$Y214,0)</f>
        <v>0</v>
      </c>
      <c r="AB214" s="126"/>
      <c r="AC214" s="127"/>
      <c r="AD214" s="125"/>
      <c r="AE214" s="125"/>
      <c r="AF214" s="128"/>
      <c r="AG214" s="129"/>
      <c r="AH214" s="150" t="e">
        <f>SUBTOTAL(9,$U$214:$U554)</f>
        <v>#REF!</v>
      </c>
      <c r="AI214" s="151" t="e">
        <f>SUBTOTAL(9,$V$214:$V554)</f>
        <v>#REF!</v>
      </c>
      <c r="AJ214" s="159">
        <f>IFERROR(+Revisión_Avance_Periodo!$Z562/Revisión_Avance_Periodo!$Y562,0)</f>
        <v>0</v>
      </c>
      <c r="AK214" s="126"/>
      <c r="AL214" s="127"/>
      <c r="AM214" s="125"/>
      <c r="AN214" s="125"/>
      <c r="AO214" s="128"/>
      <c r="AP214" s="129"/>
    </row>
    <row r="215" spans="1:42" x14ac:dyDescent="0.25">
      <c r="A215" s="97">
        <v>48</v>
      </c>
      <c r="B215" s="435" t="e">
        <f>CONCATENATE(Revisión_Avance_Periodo!$D563,";",Revisión_Avance_Periodo!$F563,";",Revisión_Avance_Periodo!$L563)</f>
        <v>#REF!</v>
      </c>
      <c r="C215" s="435" t="e">
        <f t="shared" si="12"/>
        <v>#REF!</v>
      </c>
      <c r="D215" s="123" t="e">
        <f>VLOOKUP($A215,#REF!,3,FALSE)</f>
        <v>#REF!</v>
      </c>
      <c r="E215" s="436" t="e">
        <f>VLOOKUP($A215,#REF!,4,FALSE)</f>
        <v>#REF!</v>
      </c>
      <c r="F215" s="103" t="e">
        <f>VLOOKUP($A215,#REF!,5,FALSE)</f>
        <v>#REF!</v>
      </c>
      <c r="G215" s="98" t="e">
        <f>VLOOKUP($A215,#REF!,8,FALSE)</f>
        <v>#REF!</v>
      </c>
      <c r="H215" s="93" t="e">
        <f>VLOOKUP($A215,#REF!,7,FALSE)</f>
        <v>#REF!</v>
      </c>
      <c r="I215" s="438" t="e">
        <f>VLOOKUP($A215,#REF!,10,FALSE)</f>
        <v>#REF!</v>
      </c>
      <c r="J215" s="498" t="e">
        <f>VLOOKUP($A215,#REF!,11,FALSE)</f>
        <v>#REF!</v>
      </c>
      <c r="K215" s="114" t="e">
        <f>VLOOKUP($A215,#REF!,12,FALSE)</f>
        <v>#REF!</v>
      </c>
      <c r="L215" s="498" t="e">
        <f>VLOOKUP($A215,#REF!,13,FALSE)</f>
        <v>#REF!</v>
      </c>
      <c r="M215" s="438" t="e">
        <f>VLOOKUP($A215,#REF!,14,FALSE)</f>
        <v>#REF!</v>
      </c>
      <c r="N215" s="103" t="e">
        <f>VLOOKUP($A215,#REF!,15,FALSE)</f>
        <v>#REF!</v>
      </c>
      <c r="O215" s="500" t="e">
        <f>VLOOKUP($A215,#REF!,18,FALSE)</f>
        <v>#REF!</v>
      </c>
      <c r="P215" s="93" t="e">
        <f>VLOOKUP($A215,#REF!,41,FALSE)</f>
        <v>#REF!</v>
      </c>
      <c r="Q215" s="115" t="e">
        <f>VLOOKUP(Revisión_Avance_Periodo!$L563,#REF!,30,FALSE)</f>
        <v>#REF!</v>
      </c>
      <c r="R215" s="116">
        <v>2019</v>
      </c>
      <c r="S215" s="196">
        <v>43768</v>
      </c>
      <c r="T215" s="124" t="s">
        <v>77</v>
      </c>
      <c r="U215" s="147" t="e">
        <f>INDEX(#REF!,MATCH(Revisión_Avance_Periodo!$L215,#REF!,0),MATCH(Revisión_Avance_Periodo!$T215,#REF!,0))</f>
        <v>#REF!</v>
      </c>
      <c r="V215" s="147" t="e">
        <f>INDEX(#REF!,MATCH(Revisión_Avance_Periodo!$L215,#REF!,0),MATCH(Revisión_Avance_Periodo!$T215,#REF!,0))</f>
        <v>#REF!</v>
      </c>
      <c r="W215" s="118">
        <f>IFERROR((V215/U215),0)</f>
        <v>0</v>
      </c>
      <c r="X215" s="124" t="str">
        <f>VLOOKUP(W215,Tabla_Estado_Meta_OAP_2019[#All],3,TRUE)</f>
        <v>Por Ejecutar</v>
      </c>
      <c r="Y215" s="150" t="e">
        <f>SUBTOTAL(9,$U$206:$U215)</f>
        <v>#REF!</v>
      </c>
      <c r="Z215" s="151" t="e">
        <f>SUBTOTAL(9,$V$206:$V215)</f>
        <v>#REF!</v>
      </c>
      <c r="AA215" s="159">
        <f>IFERROR(+Revisión_Avance_Periodo!$Z215/Revisión_Avance_Periodo!$Y215,0)</f>
        <v>0</v>
      </c>
      <c r="AB215" s="126"/>
      <c r="AC215" s="127"/>
      <c r="AD215" s="125"/>
      <c r="AE215" s="125"/>
      <c r="AF215" s="128"/>
      <c r="AG215" s="129"/>
      <c r="AH215" s="150" t="e">
        <f>SUBTOTAL(9,$U$215:$U554)</f>
        <v>#REF!</v>
      </c>
      <c r="AI215" s="151" t="e">
        <f>SUBTOTAL(9,$V$215:$V554)</f>
        <v>#REF!</v>
      </c>
      <c r="AJ215" s="159">
        <f>IFERROR(+Revisión_Avance_Periodo!$Z563/Revisión_Avance_Periodo!$Y563,0)</f>
        <v>0</v>
      </c>
      <c r="AK215" s="126"/>
      <c r="AL215" s="127"/>
      <c r="AM215" s="125"/>
      <c r="AN215" s="125"/>
      <c r="AO215" s="128"/>
      <c r="AP215" s="129"/>
    </row>
    <row r="216" spans="1:42" x14ac:dyDescent="0.25">
      <c r="A216" s="92">
        <v>48</v>
      </c>
      <c r="B216" s="435" t="e">
        <f>CONCATENATE(Revisión_Avance_Periodo!$D564,";",Revisión_Avance_Periodo!$F564,";",Revisión_Avance_Periodo!$L564)</f>
        <v>#REF!</v>
      </c>
      <c r="C216" s="435" t="e">
        <f t="shared" si="12"/>
        <v>#REF!</v>
      </c>
      <c r="D216" s="114" t="e">
        <f>VLOOKUP($A216,#REF!,3,FALSE)</f>
        <v>#REF!</v>
      </c>
      <c r="E216" s="436" t="e">
        <f>VLOOKUP($A216,#REF!,4,FALSE)</f>
        <v>#REF!</v>
      </c>
      <c r="F216" s="102" t="e">
        <f>VLOOKUP($A216,#REF!,5,FALSE)</f>
        <v>#REF!</v>
      </c>
      <c r="G216" s="93" t="e">
        <f>VLOOKUP($A216,#REF!,8,FALSE)</f>
        <v>#REF!</v>
      </c>
      <c r="H216" s="93" t="e">
        <f>VLOOKUP($A216,#REF!,7,FALSE)</f>
        <v>#REF!</v>
      </c>
      <c r="I216" s="438" t="e">
        <f>VLOOKUP($A216,#REF!,10,FALSE)</f>
        <v>#REF!</v>
      </c>
      <c r="J216" s="111" t="e">
        <f>VLOOKUP($A216,#REF!,11,FALSE)</f>
        <v>#REF!</v>
      </c>
      <c r="K216" s="114" t="e">
        <f>VLOOKUP($A216,#REF!,12,FALSE)</f>
        <v>#REF!</v>
      </c>
      <c r="L216" s="111" t="e">
        <f>VLOOKUP($A216,#REF!,13,FALSE)</f>
        <v>#REF!</v>
      </c>
      <c r="M216" s="438" t="e">
        <f>VLOOKUP($A216,#REF!,14,FALSE)</f>
        <v>#REF!</v>
      </c>
      <c r="N216" s="102" t="e">
        <f>VLOOKUP($A216,#REF!,15,FALSE)</f>
        <v>#REF!</v>
      </c>
      <c r="O216" s="499" t="e">
        <f>VLOOKUP($A216,#REF!,18,FALSE)</f>
        <v>#REF!</v>
      </c>
      <c r="P216" s="93" t="e">
        <f>VLOOKUP($A216,#REF!,41,FALSE)</f>
        <v>#REF!</v>
      </c>
      <c r="Q216" s="115" t="e">
        <f>VLOOKUP(Revisión_Avance_Periodo!$L564,#REF!,30,FALSE)</f>
        <v>#REF!</v>
      </c>
      <c r="R216" s="116">
        <v>2019</v>
      </c>
      <c r="S216" s="196">
        <v>43799</v>
      </c>
      <c r="T216" s="116" t="s">
        <v>78</v>
      </c>
      <c r="U216" s="147" t="e">
        <f>INDEX(#REF!,MATCH(Revisión_Avance_Periodo!$L216,#REF!,0),MATCH(Revisión_Avance_Periodo!$T216,#REF!,0))</f>
        <v>#REF!</v>
      </c>
      <c r="V216" s="147" t="e">
        <f>INDEX(#REF!,MATCH(Revisión_Avance_Periodo!$L216,#REF!,0),MATCH(Revisión_Avance_Periodo!$T216,#REF!,0))</f>
        <v>#REF!</v>
      </c>
      <c r="W216" s="118">
        <f>IFERROR((V216/U216),0)</f>
        <v>0</v>
      </c>
      <c r="X216" s="116" t="str">
        <f>VLOOKUP(W216,Tabla_Estado_Meta_OAP_2019[#All],3,TRUE)</f>
        <v>Por Ejecutar</v>
      </c>
      <c r="Y216" s="150" t="e">
        <f>SUBTOTAL(9,$U$206:$U216)</f>
        <v>#REF!</v>
      </c>
      <c r="Z216" s="151" t="e">
        <f>SUBTOTAL(9,$V$206:$V216)</f>
        <v>#REF!</v>
      </c>
      <c r="AA216" s="159">
        <f>IFERROR(+Revisión_Avance_Periodo!$Z216/Revisión_Avance_Periodo!$Y216,0)</f>
        <v>0</v>
      </c>
      <c r="AB216" s="126"/>
      <c r="AC216" s="127"/>
      <c r="AD216" s="125"/>
      <c r="AE216" s="125"/>
      <c r="AF216" s="128"/>
      <c r="AG216" s="129"/>
      <c r="AH216" s="150" t="e">
        <f>SUBTOTAL(9,$U$216:$U554)</f>
        <v>#REF!</v>
      </c>
      <c r="AI216" s="151" t="e">
        <f>SUBTOTAL(9,$V$216:$V554)</f>
        <v>#REF!</v>
      </c>
      <c r="AJ216" s="159">
        <f>IFERROR(+Revisión_Avance_Periodo!$Z564/Revisión_Avance_Periodo!$Y564,0)</f>
        <v>0</v>
      </c>
      <c r="AK216" s="126"/>
      <c r="AL216" s="127"/>
      <c r="AM216" s="125"/>
      <c r="AN216" s="125"/>
      <c r="AO216" s="128"/>
      <c r="AP216" s="129"/>
    </row>
    <row r="217" spans="1:42" ht="15.75" thickBot="1" x14ac:dyDescent="0.3">
      <c r="A217" s="97">
        <v>48</v>
      </c>
      <c r="B217" s="435" t="e">
        <f>CONCATENATE(Revisión_Avance_Periodo!$D565,";",Revisión_Avance_Periodo!$F565,";",Revisión_Avance_Periodo!$L565)</f>
        <v>#REF!</v>
      </c>
      <c r="C217" s="435" t="e">
        <f t="shared" si="12"/>
        <v>#REF!</v>
      </c>
      <c r="D217" s="123" t="e">
        <f>VLOOKUP($A217,#REF!,3,FALSE)</f>
        <v>#REF!</v>
      </c>
      <c r="E217" s="436" t="e">
        <f>VLOOKUP($A217,#REF!,4,FALSE)</f>
        <v>#REF!</v>
      </c>
      <c r="F217" s="103" t="e">
        <f>VLOOKUP($A217,#REF!,5,FALSE)</f>
        <v>#REF!</v>
      </c>
      <c r="G217" s="98" t="e">
        <f>VLOOKUP($A217,#REF!,8,FALSE)</f>
        <v>#REF!</v>
      </c>
      <c r="H217" s="93" t="e">
        <f>VLOOKUP($A217,#REF!,7,FALSE)</f>
        <v>#REF!</v>
      </c>
      <c r="I217" s="438" t="e">
        <f>VLOOKUP($A217,#REF!,10,FALSE)</f>
        <v>#REF!</v>
      </c>
      <c r="J217" s="498" t="e">
        <f>VLOOKUP($A217,#REF!,11,FALSE)</f>
        <v>#REF!</v>
      </c>
      <c r="K217" s="114" t="e">
        <f>VLOOKUP($A217,#REF!,12,FALSE)</f>
        <v>#REF!</v>
      </c>
      <c r="L217" s="498" t="e">
        <f>VLOOKUP($A217,#REF!,13,FALSE)</f>
        <v>#REF!</v>
      </c>
      <c r="M217" s="438" t="e">
        <f>VLOOKUP($A217,#REF!,14,FALSE)</f>
        <v>#REF!</v>
      </c>
      <c r="N217" s="103" t="e">
        <f>VLOOKUP($A217,#REF!,15,FALSE)</f>
        <v>#REF!</v>
      </c>
      <c r="O217" s="500" t="e">
        <f>VLOOKUP($A217,#REF!,18,FALSE)</f>
        <v>#REF!</v>
      </c>
      <c r="P217" s="93" t="e">
        <f>VLOOKUP($A217,#REF!,41,FALSE)</f>
        <v>#REF!</v>
      </c>
      <c r="Q217" s="115" t="e">
        <f>VLOOKUP(Revisión_Avance_Periodo!$L565,#REF!,30,FALSE)</f>
        <v>#REF!</v>
      </c>
      <c r="R217" s="116">
        <v>2019</v>
      </c>
      <c r="S217" s="196">
        <v>43829</v>
      </c>
      <c r="T217" s="124" t="s">
        <v>79</v>
      </c>
      <c r="U217" s="147" t="e">
        <f>INDEX(#REF!,MATCH(Revisión_Avance_Periodo!$L217,#REF!,0),MATCH(Revisión_Avance_Periodo!$T217,#REF!,0))</f>
        <v>#REF!</v>
      </c>
      <c r="V217" s="147" t="e">
        <f>INDEX(#REF!,MATCH(Revisión_Avance_Periodo!$L217,#REF!,0),MATCH(Revisión_Avance_Periodo!$T217,#REF!,0))</f>
        <v>#REF!</v>
      </c>
      <c r="W217" s="118">
        <f>IFERROR((V217/U217),0)</f>
        <v>0</v>
      </c>
      <c r="X217" s="124" t="str">
        <f>VLOOKUP(W217,Tabla_Estado_Meta_OAP_2019[#All],3,TRUE)</f>
        <v>Por Ejecutar</v>
      </c>
      <c r="Y217" s="150" t="e">
        <f>SUBTOTAL(9,$U$206:$U217)</f>
        <v>#REF!</v>
      </c>
      <c r="Z217" s="151" t="e">
        <f>SUBTOTAL(9,$V$206:$V217)</f>
        <v>#REF!</v>
      </c>
      <c r="AA217" s="159">
        <f>IFERROR(+Revisión_Avance_Periodo!$Z217/Revisión_Avance_Periodo!$Y217,0)</f>
        <v>0</v>
      </c>
      <c r="AB217" s="126"/>
      <c r="AC217" s="127"/>
      <c r="AD217" s="125"/>
      <c r="AE217" s="125"/>
      <c r="AF217" s="128"/>
      <c r="AG217" s="129"/>
      <c r="AH217" s="150" t="e">
        <f>SUBTOTAL(9,$U$217:$U554)</f>
        <v>#REF!</v>
      </c>
      <c r="AI217" s="151" t="e">
        <f>SUBTOTAL(9,$V$217:$V554)</f>
        <v>#REF!</v>
      </c>
      <c r="AJ217" s="159">
        <f>IFERROR(+Revisión_Avance_Periodo!$Z565/Revisión_Avance_Periodo!$Y565,0)</f>
        <v>0</v>
      </c>
      <c r="AK217" s="126"/>
      <c r="AL217" s="127"/>
      <c r="AM217" s="125"/>
      <c r="AN217" s="125"/>
      <c r="AO217" s="128"/>
      <c r="AP217" s="129"/>
    </row>
    <row r="218" spans="1:42" x14ac:dyDescent="0.25">
      <c r="A218" s="92">
        <v>49</v>
      </c>
      <c r="B218" s="435" t="e">
        <f>CONCATENATE(Revisión_Avance_Periodo!$D566,";",Revisión_Avance_Periodo!$F566,";",Revisión_Avance_Periodo!$L566)</f>
        <v>#REF!</v>
      </c>
      <c r="C218" s="435" t="e">
        <f t="shared" si="12"/>
        <v>#REF!</v>
      </c>
      <c r="D218" s="114" t="e">
        <f>VLOOKUP($A218,#REF!,3,FALSE)</f>
        <v>#REF!</v>
      </c>
      <c r="E218" s="436" t="e">
        <f>VLOOKUP($A218,#REF!,4,FALSE)</f>
        <v>#REF!</v>
      </c>
      <c r="F218" s="102" t="e">
        <f>VLOOKUP($A218,#REF!,5,FALSE)</f>
        <v>#REF!</v>
      </c>
      <c r="G218" s="93" t="e">
        <f>VLOOKUP($A218,#REF!,8,FALSE)</f>
        <v>#REF!</v>
      </c>
      <c r="H218" s="93" t="e">
        <f>VLOOKUP($A218,#REF!,7,FALSE)</f>
        <v>#REF!</v>
      </c>
      <c r="I218" s="438" t="e">
        <f>VLOOKUP($A218,#REF!,10,FALSE)</f>
        <v>#REF!</v>
      </c>
      <c r="J218" s="93" t="e">
        <f>VLOOKUP($A218,#REF!,11,FALSE)</f>
        <v>#REF!</v>
      </c>
      <c r="K218" s="114" t="e">
        <f>VLOOKUP($A218,#REF!,12,FALSE)</f>
        <v>#REF!</v>
      </c>
      <c r="L218" s="93" t="e">
        <f>VLOOKUP($A218,#REF!,13,FALSE)</f>
        <v>#REF!</v>
      </c>
      <c r="M218" s="438" t="e">
        <f>VLOOKUP($A218,#REF!,14,FALSE)</f>
        <v>#REF!</v>
      </c>
      <c r="N218" s="102" t="e">
        <f>VLOOKUP($A218,#REF!,15,FALSE)</f>
        <v>#REF!</v>
      </c>
      <c r="O218" s="102" t="e">
        <f>VLOOKUP($A218,#REF!,18,FALSE)</f>
        <v>#REF!</v>
      </c>
      <c r="P218" s="93" t="e">
        <f>VLOOKUP($A218,#REF!,41,FALSE)</f>
        <v>#REF!</v>
      </c>
      <c r="Q218" s="115" t="e">
        <f>VLOOKUP(Revisión_Avance_Periodo!$L566,#REF!,30,FALSE)</f>
        <v>#REF!</v>
      </c>
      <c r="R218" s="116">
        <v>2019</v>
      </c>
      <c r="S218" s="196">
        <v>43495</v>
      </c>
      <c r="T218" s="116" t="s">
        <v>68</v>
      </c>
      <c r="U218" s="147" t="e">
        <f>INDEX(#REF!,MATCH(Revisión_Avance_Periodo!$L218,#REF!,0),MATCH(Revisión_Avance_Periodo!$T218,#REF!,0))</f>
        <v>#REF!</v>
      </c>
      <c r="V218" s="147" t="e">
        <f>INDEX(#REF!,MATCH(Revisión_Avance_Periodo!$L218,#REF!,0),MATCH(Revisión_Avance_Periodo!$T218,#REF!,0))</f>
        <v>#REF!</v>
      </c>
      <c r="W218" s="118">
        <f>IFERROR((V218/U218),0)</f>
        <v>0</v>
      </c>
      <c r="X218" s="116" t="str">
        <f>VLOOKUP(W218,Tabla_Estado_Meta_OAP_2019[#All],3,TRUE)</f>
        <v>Por Ejecutar</v>
      </c>
      <c r="Y218" s="148" t="e">
        <f>SUBTOTAL(9,$U$218:$U218)</f>
        <v>#REF!</v>
      </c>
      <c r="Z218" s="149" t="e">
        <f>SUBTOTAL(9,$V$218:$V218)</f>
        <v>#REF!</v>
      </c>
      <c r="AA218" s="162">
        <f>IFERROR(+Revisión_Avance_Periodo!$Z218/Revisión_Avance_Periodo!$Y218,0)</f>
        <v>0</v>
      </c>
      <c r="AB218" s="448" t="e">
        <f>SUBTOTAL(9,U218:U229)</f>
        <v>#REF!</v>
      </c>
      <c r="AC218" s="449" t="e">
        <f>SUBTOTAL(9,V218:V229)</f>
        <v>#REF!</v>
      </c>
      <c r="AD218" s="119" t="e">
        <f>+AC218/AB218</f>
        <v>#REF!</v>
      </c>
      <c r="AE218" s="119" t="e">
        <f>100%-Revisión_Avance_Periodo!$AD218</f>
        <v>#REF!</v>
      </c>
      <c r="AF218" s="121" t="e">
        <f>VLOOKUP(AD218,Tabla_Estado_Meta_OAP_2019[],3,TRUE)</f>
        <v>#REF!</v>
      </c>
      <c r="AG218" s="122" t="e">
        <f>Revisión_Avance_Periodo!$AD218*Revisión_Avance_Periodo!$Q218</f>
        <v>#REF!</v>
      </c>
      <c r="AH218" s="148" t="e">
        <f>SUBTOTAL(9,$U$218:$U566)</f>
        <v>#REF!</v>
      </c>
      <c r="AI218" s="149" t="e">
        <f>SUBTOTAL(9,$V$218:$V566)</f>
        <v>#REF!</v>
      </c>
      <c r="AJ218" s="162">
        <f>IFERROR(+Revisión_Avance_Periodo!$Z566/Revisión_Avance_Periodo!$Y566,0)</f>
        <v>0</v>
      </c>
      <c r="AK218" s="448" t="e">
        <f>SUBTOTAL(9,AD218:AD229)</f>
        <v>#REF!</v>
      </c>
      <c r="AL218" s="449" t="e">
        <f>SUBTOTAL(9,AE218:AE229)</f>
        <v>#REF!</v>
      </c>
      <c r="AM218" s="119" t="e">
        <f>+AL218/AK218</f>
        <v>#REF!</v>
      </c>
      <c r="AN218" s="119" t="e">
        <f>100%-Revisión_Avance_Periodo!$AD566</f>
        <v>#REF!</v>
      </c>
      <c r="AO218" s="121" t="e">
        <f>VLOOKUP(AM218,Tabla_Estado_Meta_OAP_2019[],3,TRUE)</f>
        <v>#REF!</v>
      </c>
      <c r="AP218" s="122" t="e">
        <f>Revisión_Avance_Periodo!$AD566*Revisión_Avance_Periodo!$Q566</f>
        <v>#REF!</v>
      </c>
    </row>
    <row r="219" spans="1:42" x14ac:dyDescent="0.25">
      <c r="A219" s="97">
        <v>49</v>
      </c>
      <c r="B219" s="435" t="e">
        <f>CONCATENATE(Revisión_Avance_Periodo!$D567,";",Revisión_Avance_Periodo!$F567,";",Revisión_Avance_Periodo!$L567)</f>
        <v>#REF!</v>
      </c>
      <c r="C219" s="435" t="e">
        <f t="shared" si="12"/>
        <v>#REF!</v>
      </c>
      <c r="D219" s="123" t="e">
        <f>VLOOKUP($A219,#REF!,3,FALSE)</f>
        <v>#REF!</v>
      </c>
      <c r="E219" s="436" t="e">
        <f>VLOOKUP($A219,#REF!,4,FALSE)</f>
        <v>#REF!</v>
      </c>
      <c r="F219" s="103" t="e">
        <f>VLOOKUP($A219,#REF!,5,FALSE)</f>
        <v>#REF!</v>
      </c>
      <c r="G219" s="98" t="e">
        <f>VLOOKUP($A219,#REF!,8,FALSE)</f>
        <v>#REF!</v>
      </c>
      <c r="H219" s="93" t="e">
        <f>VLOOKUP($A219,#REF!,7,FALSE)</f>
        <v>#REF!</v>
      </c>
      <c r="I219" s="438" t="e">
        <f>VLOOKUP($A219,#REF!,10,FALSE)</f>
        <v>#REF!</v>
      </c>
      <c r="J219" s="98" t="e">
        <f>VLOOKUP($A219,#REF!,11,FALSE)</f>
        <v>#REF!</v>
      </c>
      <c r="K219" s="114" t="e">
        <f>VLOOKUP($A219,#REF!,12,FALSE)</f>
        <v>#REF!</v>
      </c>
      <c r="L219" s="98" t="e">
        <f>VLOOKUP($A219,#REF!,13,FALSE)</f>
        <v>#REF!</v>
      </c>
      <c r="M219" s="438" t="e">
        <f>VLOOKUP($A219,#REF!,14,FALSE)</f>
        <v>#REF!</v>
      </c>
      <c r="N219" s="103" t="e">
        <f>VLOOKUP($A219,#REF!,15,FALSE)</f>
        <v>#REF!</v>
      </c>
      <c r="O219" s="103" t="e">
        <f>VLOOKUP($A219,#REF!,18,FALSE)</f>
        <v>#REF!</v>
      </c>
      <c r="P219" s="93" t="e">
        <f>VLOOKUP($A219,#REF!,41,FALSE)</f>
        <v>#REF!</v>
      </c>
      <c r="Q219" s="115" t="e">
        <f>VLOOKUP(Revisión_Avance_Periodo!$L567,#REF!,30,FALSE)</f>
        <v>#REF!</v>
      </c>
      <c r="R219" s="116">
        <v>2019</v>
      </c>
      <c r="S219" s="196">
        <v>43524</v>
      </c>
      <c r="T219" s="124" t="s">
        <v>69</v>
      </c>
      <c r="U219" s="147" t="e">
        <f>INDEX(#REF!,MATCH(Revisión_Avance_Periodo!$L219,#REF!,0),MATCH(Revisión_Avance_Periodo!$T219,#REF!,0))</f>
        <v>#REF!</v>
      </c>
      <c r="V219" s="147" t="e">
        <f>INDEX(#REF!,MATCH(Revisión_Avance_Periodo!$L219,#REF!,0),MATCH(Revisión_Avance_Periodo!$T219,#REF!,0))</f>
        <v>#REF!</v>
      </c>
      <c r="W219" s="131" t="e">
        <f t="shared" ref="W219:W227" si="15">V219/U219</f>
        <v>#REF!</v>
      </c>
      <c r="X219" s="124" t="e">
        <f>VLOOKUP(W219,Tabla_Estado_Meta_OAP_2019[#All],3,TRUE)</f>
        <v>#REF!</v>
      </c>
      <c r="Y219" s="150" t="e">
        <f>SUBTOTAL(9,$U$218:$U219)</f>
        <v>#REF!</v>
      </c>
      <c r="Z219" s="151" t="e">
        <f>SUBTOTAL(9,$V$218:$V219)</f>
        <v>#REF!</v>
      </c>
      <c r="AA219" s="159">
        <f>IFERROR(+Revisión_Avance_Periodo!$Z219/Revisión_Avance_Periodo!$Y219,0)</f>
        <v>0</v>
      </c>
      <c r="AB219" s="126"/>
      <c r="AC219" s="127"/>
      <c r="AD219" s="125"/>
      <c r="AE219" s="125"/>
      <c r="AF219" s="128"/>
      <c r="AG219" s="129"/>
      <c r="AH219" s="150" t="e">
        <f>SUBTOTAL(9,$U$219:$U566)</f>
        <v>#REF!</v>
      </c>
      <c r="AI219" s="151" t="e">
        <f>SUBTOTAL(9,$V$219:$V566)</f>
        <v>#REF!</v>
      </c>
      <c r="AJ219" s="159">
        <f>IFERROR(+Revisión_Avance_Periodo!$Z567/Revisión_Avance_Periodo!$Y567,0)</f>
        <v>0</v>
      </c>
      <c r="AK219" s="126"/>
      <c r="AL219" s="127"/>
      <c r="AM219" s="125"/>
      <c r="AN219" s="125"/>
      <c r="AO219" s="128"/>
      <c r="AP219" s="129"/>
    </row>
    <row r="220" spans="1:42" x14ac:dyDescent="0.25">
      <c r="A220" s="92">
        <v>49</v>
      </c>
      <c r="B220" s="435" t="e">
        <f>CONCATENATE(Revisión_Avance_Periodo!$D568,";",Revisión_Avance_Periodo!$F568,";",Revisión_Avance_Periodo!$L568)</f>
        <v>#REF!</v>
      </c>
      <c r="C220" s="435" t="e">
        <f t="shared" si="12"/>
        <v>#REF!</v>
      </c>
      <c r="D220" s="114" t="e">
        <f>VLOOKUP($A220,#REF!,3,FALSE)</f>
        <v>#REF!</v>
      </c>
      <c r="E220" s="436" t="e">
        <f>VLOOKUP($A220,#REF!,4,FALSE)</f>
        <v>#REF!</v>
      </c>
      <c r="F220" s="102" t="e">
        <f>VLOOKUP($A220,#REF!,5,FALSE)</f>
        <v>#REF!</v>
      </c>
      <c r="G220" s="93" t="e">
        <f>VLOOKUP($A220,#REF!,8,FALSE)</f>
        <v>#REF!</v>
      </c>
      <c r="H220" s="93" t="e">
        <f>VLOOKUP($A220,#REF!,7,FALSE)</f>
        <v>#REF!</v>
      </c>
      <c r="I220" s="438" t="e">
        <f>VLOOKUP($A220,#REF!,10,FALSE)</f>
        <v>#REF!</v>
      </c>
      <c r="J220" s="93" t="e">
        <f>VLOOKUP($A220,#REF!,11,FALSE)</f>
        <v>#REF!</v>
      </c>
      <c r="K220" s="114" t="e">
        <f>VLOOKUP($A220,#REF!,12,FALSE)</f>
        <v>#REF!</v>
      </c>
      <c r="L220" s="93" t="e">
        <f>VLOOKUP($A220,#REF!,13,FALSE)</f>
        <v>#REF!</v>
      </c>
      <c r="M220" s="438" t="e">
        <f>VLOOKUP($A220,#REF!,14,FALSE)</f>
        <v>#REF!</v>
      </c>
      <c r="N220" s="102" t="e">
        <f>VLOOKUP($A220,#REF!,15,FALSE)</f>
        <v>#REF!</v>
      </c>
      <c r="O220" s="102" t="e">
        <f>VLOOKUP($A220,#REF!,18,FALSE)</f>
        <v>#REF!</v>
      </c>
      <c r="P220" s="93" t="e">
        <f>VLOOKUP($A220,#REF!,41,FALSE)</f>
        <v>#REF!</v>
      </c>
      <c r="Q220" s="115" t="e">
        <f>VLOOKUP(Revisión_Avance_Periodo!$L568,#REF!,30,FALSE)</f>
        <v>#REF!</v>
      </c>
      <c r="R220" s="116">
        <v>2019</v>
      </c>
      <c r="S220" s="196">
        <v>43554</v>
      </c>
      <c r="T220" s="116" t="s">
        <v>70</v>
      </c>
      <c r="U220" s="147" t="e">
        <f>INDEX(#REF!,MATCH(Revisión_Avance_Periodo!$L220,#REF!,0),MATCH(Revisión_Avance_Periodo!$T220,#REF!,0))</f>
        <v>#REF!</v>
      </c>
      <c r="V220" s="147" t="e">
        <f>INDEX(#REF!,MATCH(Revisión_Avance_Periodo!$L220,#REF!,0),MATCH(Revisión_Avance_Periodo!$T220,#REF!,0))</f>
        <v>#REF!</v>
      </c>
      <c r="W220" s="131" t="e">
        <f t="shared" si="15"/>
        <v>#REF!</v>
      </c>
      <c r="X220" s="116" t="e">
        <f>VLOOKUP(W220,Tabla_Estado_Meta_OAP_2019[#All],3,TRUE)</f>
        <v>#REF!</v>
      </c>
      <c r="Y220" s="150" t="e">
        <f>SUBTOTAL(9,$U$218:$U220)</f>
        <v>#REF!</v>
      </c>
      <c r="Z220" s="151" t="e">
        <f>SUBTOTAL(9,$V$218:$V220)</f>
        <v>#REF!</v>
      </c>
      <c r="AA220" s="159">
        <f>IFERROR(+Revisión_Avance_Periodo!$Z220/Revisión_Avance_Periodo!$Y220,0)</f>
        <v>0</v>
      </c>
      <c r="AB220" s="126"/>
      <c r="AC220" s="127"/>
      <c r="AD220" s="125"/>
      <c r="AE220" s="125"/>
      <c r="AF220" s="128"/>
      <c r="AG220" s="129"/>
      <c r="AH220" s="150" t="e">
        <f>SUBTOTAL(9,$U$220:$U566)</f>
        <v>#REF!</v>
      </c>
      <c r="AI220" s="151" t="e">
        <f>SUBTOTAL(9,$V$220:$V566)</f>
        <v>#REF!</v>
      </c>
      <c r="AJ220" s="159">
        <f>IFERROR(+Revisión_Avance_Periodo!$Z568/Revisión_Avance_Periodo!$Y568,0)</f>
        <v>0</v>
      </c>
      <c r="AK220" s="126"/>
      <c r="AL220" s="127"/>
      <c r="AM220" s="125"/>
      <c r="AN220" s="125"/>
      <c r="AO220" s="128"/>
      <c r="AP220" s="129"/>
    </row>
    <row r="221" spans="1:42" x14ac:dyDescent="0.25">
      <c r="A221" s="97">
        <v>49</v>
      </c>
      <c r="B221" s="435" t="e">
        <f>CONCATENATE(Revisión_Avance_Periodo!$D569,";",Revisión_Avance_Periodo!$F569,";",Revisión_Avance_Periodo!$L569)</f>
        <v>#REF!</v>
      </c>
      <c r="C221" s="435" t="e">
        <f t="shared" si="12"/>
        <v>#REF!</v>
      </c>
      <c r="D221" s="123" t="e">
        <f>VLOOKUP($A221,#REF!,3,FALSE)</f>
        <v>#REF!</v>
      </c>
      <c r="E221" s="436" t="e">
        <f>VLOOKUP($A221,#REF!,4,FALSE)</f>
        <v>#REF!</v>
      </c>
      <c r="F221" s="103" t="e">
        <f>VLOOKUP($A221,#REF!,5,FALSE)</f>
        <v>#REF!</v>
      </c>
      <c r="G221" s="98" t="e">
        <f>VLOOKUP($A221,#REF!,8,FALSE)</f>
        <v>#REF!</v>
      </c>
      <c r="H221" s="93" t="e">
        <f>VLOOKUP($A221,#REF!,7,FALSE)</f>
        <v>#REF!</v>
      </c>
      <c r="I221" s="438" t="e">
        <f>VLOOKUP($A221,#REF!,10,FALSE)</f>
        <v>#REF!</v>
      </c>
      <c r="J221" s="98" t="e">
        <f>VLOOKUP($A221,#REF!,11,FALSE)</f>
        <v>#REF!</v>
      </c>
      <c r="K221" s="114" t="e">
        <f>VLOOKUP($A221,#REF!,12,FALSE)</f>
        <v>#REF!</v>
      </c>
      <c r="L221" s="98" t="e">
        <f>VLOOKUP($A221,#REF!,13,FALSE)</f>
        <v>#REF!</v>
      </c>
      <c r="M221" s="438" t="e">
        <f>VLOOKUP($A221,#REF!,14,FALSE)</f>
        <v>#REF!</v>
      </c>
      <c r="N221" s="103" t="e">
        <f>VLOOKUP($A221,#REF!,15,FALSE)</f>
        <v>#REF!</v>
      </c>
      <c r="O221" s="103" t="e">
        <f>VLOOKUP($A221,#REF!,18,FALSE)</f>
        <v>#REF!</v>
      </c>
      <c r="P221" s="93" t="e">
        <f>VLOOKUP($A221,#REF!,41,FALSE)</f>
        <v>#REF!</v>
      </c>
      <c r="Q221" s="115" t="e">
        <f>VLOOKUP(Revisión_Avance_Periodo!$L569,#REF!,30,FALSE)</f>
        <v>#REF!</v>
      </c>
      <c r="R221" s="116">
        <v>2019</v>
      </c>
      <c r="S221" s="196">
        <v>43585</v>
      </c>
      <c r="T221" s="124" t="s">
        <v>71</v>
      </c>
      <c r="U221" s="147" t="e">
        <f>INDEX(#REF!,MATCH(Revisión_Avance_Periodo!$L221,#REF!,0),MATCH(Revisión_Avance_Periodo!$T221,#REF!,0))</f>
        <v>#REF!</v>
      </c>
      <c r="V221" s="147" t="e">
        <f>INDEX(#REF!,MATCH(Revisión_Avance_Periodo!$L221,#REF!,0),MATCH(Revisión_Avance_Periodo!$T221,#REF!,0))</f>
        <v>#REF!</v>
      </c>
      <c r="W221" s="131" t="e">
        <f t="shared" si="15"/>
        <v>#REF!</v>
      </c>
      <c r="X221" s="124" t="e">
        <f>VLOOKUP(W221,Tabla_Estado_Meta_OAP_2019[#All],3,TRUE)</f>
        <v>#REF!</v>
      </c>
      <c r="Y221" s="150" t="e">
        <f>SUBTOTAL(9,$U$218:$U221)</f>
        <v>#REF!</v>
      </c>
      <c r="Z221" s="151" t="e">
        <f>SUBTOTAL(9,$V$218:$V221)</f>
        <v>#REF!</v>
      </c>
      <c r="AA221" s="159">
        <f>IFERROR(+Revisión_Avance_Periodo!$Z221/Revisión_Avance_Periodo!$Y221,0)</f>
        <v>0</v>
      </c>
      <c r="AB221" s="126"/>
      <c r="AC221" s="127"/>
      <c r="AD221" s="125"/>
      <c r="AE221" s="125"/>
      <c r="AF221" s="128"/>
      <c r="AG221" s="129"/>
      <c r="AH221" s="150" t="e">
        <f>SUBTOTAL(9,$U$221:$U566)</f>
        <v>#REF!</v>
      </c>
      <c r="AI221" s="151" t="e">
        <f>SUBTOTAL(9,$V$221:$V566)</f>
        <v>#REF!</v>
      </c>
      <c r="AJ221" s="159">
        <f>IFERROR(+Revisión_Avance_Periodo!$Z569/Revisión_Avance_Periodo!$Y569,0)</f>
        <v>0</v>
      </c>
      <c r="AK221" s="126"/>
      <c r="AL221" s="127"/>
      <c r="AM221" s="125"/>
      <c r="AN221" s="125"/>
      <c r="AO221" s="128"/>
      <c r="AP221" s="129"/>
    </row>
    <row r="222" spans="1:42" x14ac:dyDescent="0.25">
      <c r="A222" s="92">
        <v>49</v>
      </c>
      <c r="B222" s="435" t="e">
        <f>CONCATENATE(Revisión_Avance_Periodo!$D570,";",Revisión_Avance_Periodo!$F570,";",Revisión_Avance_Periodo!$L570)</f>
        <v>#REF!</v>
      </c>
      <c r="C222" s="435" t="e">
        <f t="shared" si="12"/>
        <v>#REF!</v>
      </c>
      <c r="D222" s="114" t="e">
        <f>VLOOKUP($A222,#REF!,3,FALSE)</f>
        <v>#REF!</v>
      </c>
      <c r="E222" s="436" t="e">
        <f>VLOOKUP($A222,#REF!,4,FALSE)</f>
        <v>#REF!</v>
      </c>
      <c r="F222" s="102" t="e">
        <f>VLOOKUP($A222,#REF!,5,FALSE)</f>
        <v>#REF!</v>
      </c>
      <c r="G222" s="93" t="e">
        <f>VLOOKUP($A222,#REF!,8,FALSE)</f>
        <v>#REF!</v>
      </c>
      <c r="H222" s="93" t="e">
        <f>VLOOKUP($A222,#REF!,7,FALSE)</f>
        <v>#REF!</v>
      </c>
      <c r="I222" s="438" t="e">
        <f>VLOOKUP($A222,#REF!,10,FALSE)</f>
        <v>#REF!</v>
      </c>
      <c r="J222" s="93" t="e">
        <f>VLOOKUP($A222,#REF!,11,FALSE)</f>
        <v>#REF!</v>
      </c>
      <c r="K222" s="114" t="e">
        <f>VLOOKUP($A222,#REF!,12,FALSE)</f>
        <v>#REF!</v>
      </c>
      <c r="L222" s="93" t="e">
        <f>VLOOKUP($A222,#REF!,13,FALSE)</f>
        <v>#REF!</v>
      </c>
      <c r="M222" s="438" t="e">
        <f>VLOOKUP($A222,#REF!,14,FALSE)</f>
        <v>#REF!</v>
      </c>
      <c r="N222" s="102" t="e">
        <f>VLOOKUP($A222,#REF!,15,FALSE)</f>
        <v>#REF!</v>
      </c>
      <c r="O222" s="102" t="e">
        <f>VLOOKUP($A222,#REF!,18,FALSE)</f>
        <v>#REF!</v>
      </c>
      <c r="P222" s="93" t="e">
        <f>VLOOKUP($A222,#REF!,41,FALSE)</f>
        <v>#REF!</v>
      </c>
      <c r="Q222" s="115" t="e">
        <f>VLOOKUP(Revisión_Avance_Periodo!$L570,#REF!,30,FALSE)</f>
        <v>#REF!</v>
      </c>
      <c r="R222" s="116">
        <v>2019</v>
      </c>
      <c r="S222" s="196">
        <v>43615</v>
      </c>
      <c r="T222" s="116" t="s">
        <v>72</v>
      </c>
      <c r="U222" s="147" t="e">
        <f>INDEX(#REF!,MATCH(Revisión_Avance_Periodo!$L222,#REF!,0),MATCH(Revisión_Avance_Periodo!$T222,#REF!,0))</f>
        <v>#REF!</v>
      </c>
      <c r="V222" s="147" t="e">
        <f>INDEX(#REF!,MATCH(Revisión_Avance_Periodo!$L222,#REF!,0),MATCH(Revisión_Avance_Periodo!$T222,#REF!,0))</f>
        <v>#REF!</v>
      </c>
      <c r="W222" s="131" t="e">
        <f t="shared" si="15"/>
        <v>#REF!</v>
      </c>
      <c r="X222" s="116" t="e">
        <f>VLOOKUP(W222,Tabla_Estado_Meta_OAP_2019[#All],3,TRUE)</f>
        <v>#REF!</v>
      </c>
      <c r="Y222" s="150" t="e">
        <f>SUBTOTAL(9,$U$218:$U222)</f>
        <v>#REF!</v>
      </c>
      <c r="Z222" s="151" t="e">
        <f>SUBTOTAL(9,$V$218:$V222)</f>
        <v>#REF!</v>
      </c>
      <c r="AA222" s="159">
        <f>IFERROR(+Revisión_Avance_Periodo!$Z222/Revisión_Avance_Periodo!$Y222,0)</f>
        <v>0</v>
      </c>
      <c r="AB222" s="126"/>
      <c r="AC222" s="127"/>
      <c r="AD222" s="125"/>
      <c r="AE222" s="125"/>
      <c r="AF222" s="128"/>
      <c r="AG222" s="129"/>
      <c r="AH222" s="150" t="e">
        <f>SUBTOTAL(9,$U$222:$U566)</f>
        <v>#REF!</v>
      </c>
      <c r="AI222" s="151" t="e">
        <f>SUBTOTAL(9,$V$222:$V566)</f>
        <v>#REF!</v>
      </c>
      <c r="AJ222" s="159">
        <f>IFERROR(+Revisión_Avance_Periodo!$Z570/Revisión_Avance_Periodo!$Y570,0)</f>
        <v>0</v>
      </c>
      <c r="AK222" s="126"/>
      <c r="AL222" s="127"/>
      <c r="AM222" s="125"/>
      <c r="AN222" s="125"/>
      <c r="AO222" s="128"/>
      <c r="AP222" s="129"/>
    </row>
    <row r="223" spans="1:42" x14ac:dyDescent="0.25">
      <c r="A223" s="97">
        <v>49</v>
      </c>
      <c r="B223" s="435" t="e">
        <f>CONCATENATE(Revisión_Avance_Periodo!$D571,";",Revisión_Avance_Periodo!$F571,";",Revisión_Avance_Periodo!$L571)</f>
        <v>#REF!</v>
      </c>
      <c r="C223" s="435" t="e">
        <f t="shared" si="12"/>
        <v>#REF!</v>
      </c>
      <c r="D223" s="123" t="e">
        <f>VLOOKUP($A223,#REF!,3,FALSE)</f>
        <v>#REF!</v>
      </c>
      <c r="E223" s="436" t="e">
        <f>VLOOKUP($A223,#REF!,4,FALSE)</f>
        <v>#REF!</v>
      </c>
      <c r="F223" s="103" t="e">
        <f>VLOOKUP($A223,#REF!,5,FALSE)</f>
        <v>#REF!</v>
      </c>
      <c r="G223" s="98" t="e">
        <f>VLOOKUP($A223,#REF!,8,FALSE)</f>
        <v>#REF!</v>
      </c>
      <c r="H223" s="93" t="e">
        <f>VLOOKUP($A223,#REF!,7,FALSE)</f>
        <v>#REF!</v>
      </c>
      <c r="I223" s="438" t="e">
        <f>VLOOKUP($A223,#REF!,10,FALSE)</f>
        <v>#REF!</v>
      </c>
      <c r="J223" s="98" t="e">
        <f>VLOOKUP($A223,#REF!,11,FALSE)</f>
        <v>#REF!</v>
      </c>
      <c r="K223" s="114" t="e">
        <f>VLOOKUP($A223,#REF!,12,FALSE)</f>
        <v>#REF!</v>
      </c>
      <c r="L223" s="98" t="e">
        <f>VLOOKUP($A223,#REF!,13,FALSE)</f>
        <v>#REF!</v>
      </c>
      <c r="M223" s="438" t="e">
        <f>VLOOKUP($A223,#REF!,14,FALSE)</f>
        <v>#REF!</v>
      </c>
      <c r="N223" s="103" t="e">
        <f>VLOOKUP($A223,#REF!,15,FALSE)</f>
        <v>#REF!</v>
      </c>
      <c r="O223" s="103" t="e">
        <f>VLOOKUP($A223,#REF!,18,FALSE)</f>
        <v>#REF!</v>
      </c>
      <c r="P223" s="93" t="e">
        <f>VLOOKUP($A223,#REF!,41,FALSE)</f>
        <v>#REF!</v>
      </c>
      <c r="Q223" s="115" t="e">
        <f>VLOOKUP(Revisión_Avance_Periodo!$L571,#REF!,30,FALSE)</f>
        <v>#REF!</v>
      </c>
      <c r="R223" s="116">
        <v>2019</v>
      </c>
      <c r="S223" s="196">
        <v>43646</v>
      </c>
      <c r="T223" s="124" t="s">
        <v>73</v>
      </c>
      <c r="U223" s="147" t="e">
        <f>INDEX(#REF!,MATCH(Revisión_Avance_Periodo!$L223,#REF!,0),MATCH(Revisión_Avance_Periodo!$T223,#REF!,0))</f>
        <v>#REF!</v>
      </c>
      <c r="V223" s="147" t="e">
        <f>INDEX(#REF!,MATCH(Revisión_Avance_Periodo!$L223,#REF!,0),MATCH(Revisión_Avance_Periodo!$T223,#REF!,0))</f>
        <v>#REF!</v>
      </c>
      <c r="W223" s="131" t="e">
        <f t="shared" si="15"/>
        <v>#REF!</v>
      </c>
      <c r="X223" s="124" t="e">
        <f>VLOOKUP(W223,Tabla_Estado_Meta_OAP_2019[#All],3,TRUE)</f>
        <v>#REF!</v>
      </c>
      <c r="Y223" s="150" t="e">
        <f>SUBTOTAL(9,$U$218:$U223)</f>
        <v>#REF!</v>
      </c>
      <c r="Z223" s="151" t="e">
        <f>SUBTOTAL(9,$V$218:$V223)</f>
        <v>#REF!</v>
      </c>
      <c r="AA223" s="159">
        <f>IFERROR(+Revisión_Avance_Periodo!$Z223/Revisión_Avance_Periodo!$Y223,0)</f>
        <v>0</v>
      </c>
      <c r="AB223" s="126"/>
      <c r="AC223" s="127"/>
      <c r="AD223" s="125"/>
      <c r="AE223" s="125"/>
      <c r="AF223" s="128"/>
      <c r="AG223" s="129"/>
      <c r="AH223" s="150" t="e">
        <f>SUBTOTAL(9,$U$223:$U566)</f>
        <v>#REF!</v>
      </c>
      <c r="AI223" s="151" t="e">
        <f>SUBTOTAL(9,$V$223:$V566)</f>
        <v>#REF!</v>
      </c>
      <c r="AJ223" s="159">
        <f>IFERROR(+Revisión_Avance_Periodo!$Z571/Revisión_Avance_Periodo!$Y571,0)</f>
        <v>0</v>
      </c>
      <c r="AK223" s="126"/>
      <c r="AL223" s="127"/>
      <c r="AM223" s="125"/>
      <c r="AN223" s="125"/>
      <c r="AO223" s="128"/>
      <c r="AP223" s="129"/>
    </row>
    <row r="224" spans="1:42" x14ac:dyDescent="0.25">
      <c r="A224" s="92">
        <v>49</v>
      </c>
      <c r="B224" s="435" t="e">
        <f>CONCATENATE(Revisión_Avance_Periodo!$D572,";",Revisión_Avance_Periodo!$F572,";",Revisión_Avance_Periodo!$L572)</f>
        <v>#REF!</v>
      </c>
      <c r="C224" s="435" t="e">
        <f t="shared" si="12"/>
        <v>#REF!</v>
      </c>
      <c r="D224" s="114" t="e">
        <f>VLOOKUP($A224,#REF!,3,FALSE)</f>
        <v>#REF!</v>
      </c>
      <c r="E224" s="436" t="e">
        <f>VLOOKUP($A224,#REF!,4,FALSE)</f>
        <v>#REF!</v>
      </c>
      <c r="F224" s="102" t="e">
        <f>VLOOKUP($A224,#REF!,5,FALSE)</f>
        <v>#REF!</v>
      </c>
      <c r="G224" s="93" t="e">
        <f>VLOOKUP($A224,#REF!,8,FALSE)</f>
        <v>#REF!</v>
      </c>
      <c r="H224" s="93" t="e">
        <f>VLOOKUP($A224,#REF!,7,FALSE)</f>
        <v>#REF!</v>
      </c>
      <c r="I224" s="438" t="e">
        <f>VLOOKUP($A224,#REF!,10,FALSE)</f>
        <v>#REF!</v>
      </c>
      <c r="J224" s="93" t="e">
        <f>VLOOKUP($A224,#REF!,11,FALSE)</f>
        <v>#REF!</v>
      </c>
      <c r="K224" s="114" t="e">
        <f>VLOOKUP($A224,#REF!,12,FALSE)</f>
        <v>#REF!</v>
      </c>
      <c r="L224" s="93" t="e">
        <f>VLOOKUP($A224,#REF!,13,FALSE)</f>
        <v>#REF!</v>
      </c>
      <c r="M224" s="438" t="e">
        <f>VLOOKUP($A224,#REF!,14,FALSE)</f>
        <v>#REF!</v>
      </c>
      <c r="N224" s="102" t="e">
        <f>VLOOKUP($A224,#REF!,15,FALSE)</f>
        <v>#REF!</v>
      </c>
      <c r="O224" s="102" t="e">
        <f>VLOOKUP($A224,#REF!,18,FALSE)</f>
        <v>#REF!</v>
      </c>
      <c r="P224" s="93" t="e">
        <f>VLOOKUP($A224,#REF!,41,FALSE)</f>
        <v>#REF!</v>
      </c>
      <c r="Q224" s="115" t="e">
        <f>VLOOKUP(Revisión_Avance_Periodo!$L572,#REF!,30,FALSE)</f>
        <v>#REF!</v>
      </c>
      <c r="R224" s="116">
        <v>2019</v>
      </c>
      <c r="S224" s="196">
        <v>43676</v>
      </c>
      <c r="T224" s="116" t="s">
        <v>74</v>
      </c>
      <c r="U224" s="147" t="e">
        <f>INDEX(#REF!,MATCH(Revisión_Avance_Periodo!$L224,#REF!,0),MATCH(Revisión_Avance_Periodo!$T224,#REF!,0))</f>
        <v>#REF!</v>
      </c>
      <c r="V224" s="147" t="e">
        <f>INDEX(#REF!,MATCH(Revisión_Avance_Periodo!$L224,#REF!,0),MATCH(Revisión_Avance_Periodo!$T224,#REF!,0))</f>
        <v>#REF!</v>
      </c>
      <c r="W224" s="131" t="e">
        <f t="shared" si="15"/>
        <v>#REF!</v>
      </c>
      <c r="X224" s="116" t="e">
        <f>VLOOKUP(W224,Tabla_Estado_Meta_OAP_2019[#All],3,TRUE)</f>
        <v>#REF!</v>
      </c>
      <c r="Y224" s="150" t="e">
        <f>SUBTOTAL(9,$U$218:$U224)</f>
        <v>#REF!</v>
      </c>
      <c r="Z224" s="151" t="e">
        <f>SUBTOTAL(9,$V$218:$V224)</f>
        <v>#REF!</v>
      </c>
      <c r="AA224" s="159">
        <f>IFERROR(+Revisión_Avance_Periodo!$Z224/Revisión_Avance_Periodo!$Y224,0)</f>
        <v>0</v>
      </c>
      <c r="AB224" s="126"/>
      <c r="AC224" s="127"/>
      <c r="AD224" s="125"/>
      <c r="AE224" s="125"/>
      <c r="AF224" s="128"/>
      <c r="AG224" s="129"/>
      <c r="AH224" s="150" t="e">
        <f>SUBTOTAL(9,$U$224:$U566)</f>
        <v>#REF!</v>
      </c>
      <c r="AI224" s="151" t="e">
        <f>SUBTOTAL(9,$V$224:$V566)</f>
        <v>#REF!</v>
      </c>
      <c r="AJ224" s="159">
        <f>IFERROR(+Revisión_Avance_Periodo!$Z572/Revisión_Avance_Periodo!$Y572,0)</f>
        <v>0</v>
      </c>
      <c r="AK224" s="126"/>
      <c r="AL224" s="127"/>
      <c r="AM224" s="125"/>
      <c r="AN224" s="125"/>
      <c r="AO224" s="128"/>
      <c r="AP224" s="129"/>
    </row>
    <row r="225" spans="1:42" x14ac:dyDescent="0.25">
      <c r="A225" s="97">
        <v>49</v>
      </c>
      <c r="B225" s="435" t="e">
        <f>CONCATENATE(Revisión_Avance_Periodo!$D573,";",Revisión_Avance_Periodo!$F573,";",Revisión_Avance_Periodo!$L573)</f>
        <v>#REF!</v>
      </c>
      <c r="C225" s="435" t="e">
        <f t="shared" si="12"/>
        <v>#REF!</v>
      </c>
      <c r="D225" s="123" t="e">
        <f>VLOOKUP($A225,#REF!,3,FALSE)</f>
        <v>#REF!</v>
      </c>
      <c r="E225" s="436" t="e">
        <f>VLOOKUP($A225,#REF!,4,FALSE)</f>
        <v>#REF!</v>
      </c>
      <c r="F225" s="103" t="e">
        <f>VLOOKUP($A225,#REF!,5,FALSE)</f>
        <v>#REF!</v>
      </c>
      <c r="G225" s="98" t="e">
        <f>VLOOKUP($A225,#REF!,8,FALSE)</f>
        <v>#REF!</v>
      </c>
      <c r="H225" s="93" t="e">
        <f>VLOOKUP($A225,#REF!,7,FALSE)</f>
        <v>#REF!</v>
      </c>
      <c r="I225" s="438" t="e">
        <f>VLOOKUP($A225,#REF!,10,FALSE)</f>
        <v>#REF!</v>
      </c>
      <c r="J225" s="98" t="e">
        <f>VLOOKUP($A225,#REF!,11,FALSE)</f>
        <v>#REF!</v>
      </c>
      <c r="K225" s="114" t="e">
        <f>VLOOKUP($A225,#REF!,12,FALSE)</f>
        <v>#REF!</v>
      </c>
      <c r="L225" s="98" t="e">
        <f>VLOOKUP($A225,#REF!,13,FALSE)</f>
        <v>#REF!</v>
      </c>
      <c r="M225" s="438" t="e">
        <f>VLOOKUP($A225,#REF!,14,FALSE)</f>
        <v>#REF!</v>
      </c>
      <c r="N225" s="103" t="e">
        <f>VLOOKUP($A225,#REF!,15,FALSE)</f>
        <v>#REF!</v>
      </c>
      <c r="O225" s="103" t="e">
        <f>VLOOKUP($A225,#REF!,18,FALSE)</f>
        <v>#REF!</v>
      </c>
      <c r="P225" s="93" t="e">
        <f>VLOOKUP($A225,#REF!,41,FALSE)</f>
        <v>#REF!</v>
      </c>
      <c r="Q225" s="115" t="e">
        <f>VLOOKUP(Revisión_Avance_Periodo!$L573,#REF!,30,FALSE)</f>
        <v>#REF!</v>
      </c>
      <c r="R225" s="116">
        <v>2019</v>
      </c>
      <c r="S225" s="196">
        <v>43707</v>
      </c>
      <c r="T225" s="124" t="s">
        <v>75</v>
      </c>
      <c r="U225" s="147" t="e">
        <f>INDEX(#REF!,MATCH(Revisión_Avance_Periodo!$L225,#REF!,0),MATCH(Revisión_Avance_Periodo!$T225,#REF!,0))</f>
        <v>#REF!</v>
      </c>
      <c r="V225" s="147" t="e">
        <f>INDEX(#REF!,MATCH(Revisión_Avance_Periodo!$L225,#REF!,0),MATCH(Revisión_Avance_Periodo!$T225,#REF!,0))</f>
        <v>#REF!</v>
      </c>
      <c r="W225" s="131" t="e">
        <f t="shared" si="15"/>
        <v>#REF!</v>
      </c>
      <c r="X225" s="124" t="e">
        <f>VLOOKUP(W225,Tabla_Estado_Meta_OAP_2019[#All],3,TRUE)</f>
        <v>#REF!</v>
      </c>
      <c r="Y225" s="150" t="e">
        <f>SUBTOTAL(9,$U$218:$U225)</f>
        <v>#REF!</v>
      </c>
      <c r="Z225" s="151" t="e">
        <f>SUBTOTAL(9,$V$218:$V225)</f>
        <v>#REF!</v>
      </c>
      <c r="AA225" s="159">
        <f>IFERROR(+Revisión_Avance_Periodo!$Z225/Revisión_Avance_Periodo!$Y225,0)</f>
        <v>0</v>
      </c>
      <c r="AB225" s="126"/>
      <c r="AC225" s="127"/>
      <c r="AD225" s="125"/>
      <c r="AE225" s="125"/>
      <c r="AF225" s="128"/>
      <c r="AG225" s="129"/>
      <c r="AH225" s="150" t="e">
        <f>SUBTOTAL(9,$U$225:$U566)</f>
        <v>#REF!</v>
      </c>
      <c r="AI225" s="151" t="e">
        <f>SUBTOTAL(9,$V$225:$V566)</f>
        <v>#REF!</v>
      </c>
      <c r="AJ225" s="159">
        <f>IFERROR(+Revisión_Avance_Periodo!$Z573/Revisión_Avance_Periodo!$Y573,0)</f>
        <v>0</v>
      </c>
      <c r="AK225" s="126"/>
      <c r="AL225" s="127"/>
      <c r="AM225" s="125"/>
      <c r="AN225" s="125"/>
      <c r="AO225" s="128"/>
      <c r="AP225" s="129"/>
    </row>
    <row r="226" spans="1:42" x14ac:dyDescent="0.25">
      <c r="A226" s="92">
        <v>49</v>
      </c>
      <c r="B226" s="435" t="e">
        <f>CONCATENATE(Revisión_Avance_Periodo!$D574,";",Revisión_Avance_Periodo!$F574,";",Revisión_Avance_Periodo!$L574)</f>
        <v>#REF!</v>
      </c>
      <c r="C226" s="435" t="e">
        <f t="shared" si="12"/>
        <v>#REF!</v>
      </c>
      <c r="D226" s="114" t="e">
        <f>VLOOKUP($A226,#REF!,3,FALSE)</f>
        <v>#REF!</v>
      </c>
      <c r="E226" s="436" t="e">
        <f>VLOOKUP($A226,#REF!,4,FALSE)</f>
        <v>#REF!</v>
      </c>
      <c r="F226" s="102" t="e">
        <f>VLOOKUP($A226,#REF!,5,FALSE)</f>
        <v>#REF!</v>
      </c>
      <c r="G226" s="93" t="e">
        <f>VLOOKUP($A226,#REF!,8,FALSE)</f>
        <v>#REF!</v>
      </c>
      <c r="H226" s="93" t="e">
        <f>VLOOKUP($A226,#REF!,7,FALSE)</f>
        <v>#REF!</v>
      </c>
      <c r="I226" s="438" t="e">
        <f>VLOOKUP($A226,#REF!,10,FALSE)</f>
        <v>#REF!</v>
      </c>
      <c r="J226" s="93" t="e">
        <f>VLOOKUP($A226,#REF!,11,FALSE)</f>
        <v>#REF!</v>
      </c>
      <c r="K226" s="114" t="e">
        <f>VLOOKUP($A226,#REF!,12,FALSE)</f>
        <v>#REF!</v>
      </c>
      <c r="L226" s="93" t="e">
        <f>VLOOKUP($A226,#REF!,13,FALSE)</f>
        <v>#REF!</v>
      </c>
      <c r="M226" s="438" t="e">
        <f>VLOOKUP($A226,#REF!,14,FALSE)</f>
        <v>#REF!</v>
      </c>
      <c r="N226" s="102" t="e">
        <f>VLOOKUP($A226,#REF!,15,FALSE)</f>
        <v>#REF!</v>
      </c>
      <c r="O226" s="102" t="e">
        <f>VLOOKUP($A226,#REF!,18,FALSE)</f>
        <v>#REF!</v>
      </c>
      <c r="P226" s="93" t="e">
        <f>VLOOKUP($A226,#REF!,41,FALSE)</f>
        <v>#REF!</v>
      </c>
      <c r="Q226" s="115" t="e">
        <f>VLOOKUP(Revisión_Avance_Periodo!$L574,#REF!,30,FALSE)</f>
        <v>#REF!</v>
      </c>
      <c r="R226" s="116">
        <v>2019</v>
      </c>
      <c r="S226" s="196">
        <v>43738</v>
      </c>
      <c r="T226" s="116" t="s">
        <v>76</v>
      </c>
      <c r="U226" s="147" t="e">
        <f>INDEX(#REF!,MATCH(Revisión_Avance_Periodo!$L226,#REF!,0),MATCH(Revisión_Avance_Periodo!$T226,#REF!,0))</f>
        <v>#REF!</v>
      </c>
      <c r="V226" s="147" t="e">
        <f>INDEX(#REF!,MATCH(Revisión_Avance_Periodo!$L226,#REF!,0),MATCH(Revisión_Avance_Periodo!$T226,#REF!,0))</f>
        <v>#REF!</v>
      </c>
      <c r="W226" s="131" t="e">
        <f t="shared" si="15"/>
        <v>#REF!</v>
      </c>
      <c r="X226" s="116" t="e">
        <f>VLOOKUP(W226,Tabla_Estado_Meta_OAP_2019[#All],3,TRUE)</f>
        <v>#REF!</v>
      </c>
      <c r="Y226" s="150" t="e">
        <f>SUBTOTAL(9,$U$218:$U226)</f>
        <v>#REF!</v>
      </c>
      <c r="Z226" s="151" t="e">
        <f>SUBTOTAL(9,$V$218:$V226)</f>
        <v>#REF!</v>
      </c>
      <c r="AA226" s="159">
        <f>IFERROR(+Revisión_Avance_Periodo!$Z226/Revisión_Avance_Periodo!$Y226,0)</f>
        <v>0</v>
      </c>
      <c r="AB226" s="126"/>
      <c r="AC226" s="127"/>
      <c r="AD226" s="125"/>
      <c r="AE226" s="125"/>
      <c r="AF226" s="128"/>
      <c r="AG226" s="129"/>
      <c r="AH226" s="150" t="e">
        <f>SUBTOTAL(9,$U$226:$U566)</f>
        <v>#REF!</v>
      </c>
      <c r="AI226" s="151" t="e">
        <f>SUBTOTAL(9,$V$226:$V566)</f>
        <v>#REF!</v>
      </c>
      <c r="AJ226" s="159">
        <f>IFERROR(+Revisión_Avance_Periodo!$Z574/Revisión_Avance_Periodo!$Y574,0)</f>
        <v>0</v>
      </c>
      <c r="AK226" s="126"/>
      <c r="AL226" s="127"/>
      <c r="AM226" s="125"/>
      <c r="AN226" s="125"/>
      <c r="AO226" s="128"/>
      <c r="AP226" s="129"/>
    </row>
    <row r="227" spans="1:42" x14ac:dyDescent="0.25">
      <c r="A227" s="97">
        <v>49</v>
      </c>
      <c r="B227" s="435" t="e">
        <f>CONCATENATE(Revisión_Avance_Periodo!$D575,";",Revisión_Avance_Periodo!$F575,";",Revisión_Avance_Periodo!$L575)</f>
        <v>#REF!</v>
      </c>
      <c r="C227" s="435" t="e">
        <f t="shared" si="12"/>
        <v>#REF!</v>
      </c>
      <c r="D227" s="123" t="e">
        <f>VLOOKUP($A227,#REF!,3,FALSE)</f>
        <v>#REF!</v>
      </c>
      <c r="E227" s="436" t="e">
        <f>VLOOKUP($A227,#REF!,4,FALSE)</f>
        <v>#REF!</v>
      </c>
      <c r="F227" s="103" t="e">
        <f>VLOOKUP($A227,#REF!,5,FALSE)</f>
        <v>#REF!</v>
      </c>
      <c r="G227" s="98" t="e">
        <f>VLOOKUP($A227,#REF!,8,FALSE)</f>
        <v>#REF!</v>
      </c>
      <c r="H227" s="93" t="e">
        <f>VLOOKUP($A227,#REF!,7,FALSE)</f>
        <v>#REF!</v>
      </c>
      <c r="I227" s="438" t="e">
        <f>VLOOKUP($A227,#REF!,10,FALSE)</f>
        <v>#REF!</v>
      </c>
      <c r="J227" s="98" t="e">
        <f>VLOOKUP($A227,#REF!,11,FALSE)</f>
        <v>#REF!</v>
      </c>
      <c r="K227" s="114" t="e">
        <f>VLOOKUP($A227,#REF!,12,FALSE)</f>
        <v>#REF!</v>
      </c>
      <c r="L227" s="98" t="e">
        <f>VLOOKUP($A227,#REF!,13,FALSE)</f>
        <v>#REF!</v>
      </c>
      <c r="M227" s="438" t="e">
        <f>VLOOKUP($A227,#REF!,14,FALSE)</f>
        <v>#REF!</v>
      </c>
      <c r="N227" s="103" t="e">
        <f>VLOOKUP($A227,#REF!,15,FALSE)</f>
        <v>#REF!</v>
      </c>
      <c r="O227" s="103" t="e">
        <f>VLOOKUP($A227,#REF!,18,FALSE)</f>
        <v>#REF!</v>
      </c>
      <c r="P227" s="93" t="e">
        <f>VLOOKUP($A227,#REF!,41,FALSE)</f>
        <v>#REF!</v>
      </c>
      <c r="Q227" s="115" t="e">
        <f>VLOOKUP(Revisión_Avance_Periodo!$L575,#REF!,30,FALSE)</f>
        <v>#REF!</v>
      </c>
      <c r="R227" s="116">
        <v>2019</v>
      </c>
      <c r="S227" s="196">
        <v>43768</v>
      </c>
      <c r="T227" s="124" t="s">
        <v>77</v>
      </c>
      <c r="U227" s="147" t="e">
        <f>INDEX(#REF!,MATCH(Revisión_Avance_Periodo!$L227,#REF!,0),MATCH(Revisión_Avance_Periodo!$T227,#REF!,0))</f>
        <v>#REF!</v>
      </c>
      <c r="V227" s="147" t="e">
        <f>INDEX(#REF!,MATCH(Revisión_Avance_Periodo!$L227,#REF!,0),MATCH(Revisión_Avance_Periodo!$T227,#REF!,0))</f>
        <v>#REF!</v>
      </c>
      <c r="W227" s="131" t="e">
        <f t="shared" si="15"/>
        <v>#REF!</v>
      </c>
      <c r="X227" s="124" t="e">
        <f>VLOOKUP(W227,Tabla_Estado_Meta_OAP_2019[#All],3,TRUE)</f>
        <v>#REF!</v>
      </c>
      <c r="Y227" s="150" t="e">
        <f>SUBTOTAL(9,$U$218:$U227)</f>
        <v>#REF!</v>
      </c>
      <c r="Z227" s="151" t="e">
        <f>SUBTOTAL(9,$V$218:$V227)</f>
        <v>#REF!</v>
      </c>
      <c r="AA227" s="159">
        <f>IFERROR(+Revisión_Avance_Periodo!$Z227/Revisión_Avance_Periodo!$Y227,0)</f>
        <v>0</v>
      </c>
      <c r="AB227" s="126"/>
      <c r="AC227" s="127"/>
      <c r="AD227" s="125"/>
      <c r="AE227" s="125"/>
      <c r="AF227" s="128"/>
      <c r="AG227" s="129"/>
      <c r="AH227" s="150" t="e">
        <f>SUBTOTAL(9,$U$227:$U566)</f>
        <v>#REF!</v>
      </c>
      <c r="AI227" s="151" t="e">
        <f>SUBTOTAL(9,$V$227:$V566)</f>
        <v>#REF!</v>
      </c>
      <c r="AJ227" s="159">
        <f>IFERROR(+Revisión_Avance_Periodo!$Z575/Revisión_Avance_Periodo!$Y575,0)</f>
        <v>0</v>
      </c>
      <c r="AK227" s="126"/>
      <c r="AL227" s="127"/>
      <c r="AM227" s="125"/>
      <c r="AN227" s="125"/>
      <c r="AO227" s="128"/>
      <c r="AP227" s="129"/>
    </row>
    <row r="228" spans="1:42" x14ac:dyDescent="0.25">
      <c r="A228" s="92">
        <v>49</v>
      </c>
      <c r="B228" s="435" t="e">
        <f>CONCATENATE(Revisión_Avance_Periodo!$D576,";",Revisión_Avance_Periodo!$F576,";",Revisión_Avance_Periodo!$L576)</f>
        <v>#REF!</v>
      </c>
      <c r="C228" s="435" t="e">
        <f t="shared" si="12"/>
        <v>#REF!</v>
      </c>
      <c r="D228" s="114" t="e">
        <f>VLOOKUP($A228,#REF!,3,FALSE)</f>
        <v>#REF!</v>
      </c>
      <c r="E228" s="436" t="e">
        <f>VLOOKUP($A228,#REF!,4,FALSE)</f>
        <v>#REF!</v>
      </c>
      <c r="F228" s="102" t="e">
        <f>VLOOKUP($A228,#REF!,5,FALSE)</f>
        <v>#REF!</v>
      </c>
      <c r="G228" s="93" t="e">
        <f>VLOOKUP($A228,#REF!,8,FALSE)</f>
        <v>#REF!</v>
      </c>
      <c r="H228" s="93" t="e">
        <f>VLOOKUP($A228,#REF!,7,FALSE)</f>
        <v>#REF!</v>
      </c>
      <c r="I228" s="438" t="e">
        <f>VLOOKUP($A228,#REF!,10,FALSE)</f>
        <v>#REF!</v>
      </c>
      <c r="J228" s="93" t="e">
        <f>VLOOKUP($A228,#REF!,11,FALSE)</f>
        <v>#REF!</v>
      </c>
      <c r="K228" s="114" t="e">
        <f>VLOOKUP($A228,#REF!,12,FALSE)</f>
        <v>#REF!</v>
      </c>
      <c r="L228" s="93" t="e">
        <f>VLOOKUP($A228,#REF!,13,FALSE)</f>
        <v>#REF!</v>
      </c>
      <c r="M228" s="438" t="e">
        <f>VLOOKUP($A228,#REF!,14,FALSE)</f>
        <v>#REF!</v>
      </c>
      <c r="N228" s="102" t="e">
        <f>VLOOKUP($A228,#REF!,15,FALSE)</f>
        <v>#REF!</v>
      </c>
      <c r="O228" s="102" t="e">
        <f>VLOOKUP($A228,#REF!,18,FALSE)</f>
        <v>#REF!</v>
      </c>
      <c r="P228" s="93" t="e">
        <f>VLOOKUP($A228,#REF!,41,FALSE)</f>
        <v>#REF!</v>
      </c>
      <c r="Q228" s="115" t="e">
        <f>VLOOKUP(Revisión_Avance_Periodo!$L576,#REF!,30,FALSE)</f>
        <v>#REF!</v>
      </c>
      <c r="R228" s="116">
        <v>2019</v>
      </c>
      <c r="S228" s="196">
        <v>43799</v>
      </c>
      <c r="T228" s="116" t="s">
        <v>78</v>
      </c>
      <c r="U228" s="147" t="e">
        <f>INDEX(#REF!,MATCH(Revisión_Avance_Periodo!$L228,#REF!,0),MATCH(Revisión_Avance_Periodo!$T228,#REF!,0))</f>
        <v>#REF!</v>
      </c>
      <c r="V228" s="147" t="e">
        <f>INDEX(#REF!,MATCH(Revisión_Avance_Periodo!$L228,#REF!,0),MATCH(Revisión_Avance_Periodo!$T228,#REF!,0))</f>
        <v>#REF!</v>
      </c>
      <c r="W228" s="118">
        <f t="shared" ref="W228:W235" si="16">IFERROR((V228/U228),0)</f>
        <v>0</v>
      </c>
      <c r="X228" s="116" t="str">
        <f>VLOOKUP(W228,Tabla_Estado_Meta_OAP_2019[#All],3,TRUE)</f>
        <v>Por Ejecutar</v>
      </c>
      <c r="Y228" s="150" t="e">
        <f>SUBTOTAL(9,$U$218:$U228)</f>
        <v>#REF!</v>
      </c>
      <c r="Z228" s="151" t="e">
        <f>SUBTOTAL(9,$V$218:$V228)</f>
        <v>#REF!</v>
      </c>
      <c r="AA228" s="159">
        <f>IFERROR(+Revisión_Avance_Periodo!$Z228/Revisión_Avance_Periodo!$Y228,0)</f>
        <v>0</v>
      </c>
      <c r="AB228" s="126"/>
      <c r="AC228" s="127"/>
      <c r="AD228" s="125"/>
      <c r="AE228" s="125"/>
      <c r="AF228" s="128"/>
      <c r="AG228" s="129"/>
      <c r="AH228" s="150" t="e">
        <f>SUBTOTAL(9,$U$228:$U566)</f>
        <v>#REF!</v>
      </c>
      <c r="AI228" s="151" t="e">
        <f>SUBTOTAL(9,$V$228:$V566)</f>
        <v>#REF!</v>
      </c>
      <c r="AJ228" s="159">
        <f>IFERROR(+Revisión_Avance_Periodo!$Z576/Revisión_Avance_Periodo!$Y576,0)</f>
        <v>0</v>
      </c>
      <c r="AK228" s="126"/>
      <c r="AL228" s="127"/>
      <c r="AM228" s="125"/>
      <c r="AN228" s="125"/>
      <c r="AO228" s="128"/>
      <c r="AP228" s="129"/>
    </row>
    <row r="229" spans="1:42" ht="15.75" thickBot="1" x14ac:dyDescent="0.3">
      <c r="A229" s="97">
        <v>49</v>
      </c>
      <c r="B229" s="435" t="e">
        <f>CONCATENATE(Revisión_Avance_Periodo!$D577,";",Revisión_Avance_Periodo!$F577,";",Revisión_Avance_Periodo!$L577)</f>
        <v>#REF!</v>
      </c>
      <c r="C229" s="435" t="e">
        <f t="shared" si="12"/>
        <v>#REF!</v>
      </c>
      <c r="D229" s="123" t="e">
        <f>VLOOKUP($A229,#REF!,3,FALSE)</f>
        <v>#REF!</v>
      </c>
      <c r="E229" s="436" t="e">
        <f>VLOOKUP($A229,#REF!,4,FALSE)</f>
        <v>#REF!</v>
      </c>
      <c r="F229" s="103" t="e">
        <f>VLOOKUP($A229,#REF!,5,FALSE)</f>
        <v>#REF!</v>
      </c>
      <c r="G229" s="98" t="e">
        <f>VLOOKUP($A229,#REF!,8,FALSE)</f>
        <v>#REF!</v>
      </c>
      <c r="H229" s="93" t="e">
        <f>VLOOKUP($A229,#REF!,7,FALSE)</f>
        <v>#REF!</v>
      </c>
      <c r="I229" s="438" t="e">
        <f>VLOOKUP($A229,#REF!,10,FALSE)</f>
        <v>#REF!</v>
      </c>
      <c r="J229" s="98" t="e">
        <f>VLOOKUP($A229,#REF!,11,FALSE)</f>
        <v>#REF!</v>
      </c>
      <c r="K229" s="114" t="e">
        <f>VLOOKUP($A229,#REF!,12,FALSE)</f>
        <v>#REF!</v>
      </c>
      <c r="L229" s="98" t="e">
        <f>VLOOKUP($A229,#REF!,13,FALSE)</f>
        <v>#REF!</v>
      </c>
      <c r="M229" s="438" t="e">
        <f>VLOOKUP($A229,#REF!,14,FALSE)</f>
        <v>#REF!</v>
      </c>
      <c r="N229" s="103" t="e">
        <f>VLOOKUP($A229,#REF!,15,FALSE)</f>
        <v>#REF!</v>
      </c>
      <c r="O229" s="103" t="e">
        <f>VLOOKUP($A229,#REF!,18,FALSE)</f>
        <v>#REF!</v>
      </c>
      <c r="P229" s="93" t="e">
        <f>VLOOKUP($A229,#REF!,41,FALSE)</f>
        <v>#REF!</v>
      </c>
      <c r="Q229" s="115" t="e">
        <f>VLOOKUP(Revisión_Avance_Periodo!$L577,#REF!,30,FALSE)</f>
        <v>#REF!</v>
      </c>
      <c r="R229" s="116">
        <v>2019</v>
      </c>
      <c r="S229" s="196">
        <v>43829</v>
      </c>
      <c r="T229" s="124" t="s">
        <v>79</v>
      </c>
      <c r="U229" s="147" t="e">
        <f>INDEX(#REF!,MATCH(Revisión_Avance_Periodo!$L229,#REF!,0),MATCH(Revisión_Avance_Periodo!$T229,#REF!,0))</f>
        <v>#REF!</v>
      </c>
      <c r="V229" s="147" t="e">
        <f>INDEX(#REF!,MATCH(Revisión_Avance_Periodo!$L229,#REF!,0),MATCH(Revisión_Avance_Periodo!$T229,#REF!,0))</f>
        <v>#REF!</v>
      </c>
      <c r="W229" s="118">
        <f t="shared" si="16"/>
        <v>0</v>
      </c>
      <c r="X229" s="124" t="str">
        <f>VLOOKUP(W229,Tabla_Estado_Meta_OAP_2019[#All],3,TRUE)</f>
        <v>Por Ejecutar</v>
      </c>
      <c r="Y229" s="150" t="e">
        <f>SUBTOTAL(9,$U$218:$U229)</f>
        <v>#REF!</v>
      </c>
      <c r="Z229" s="151" t="e">
        <f>SUBTOTAL(9,$V$218:$V229)</f>
        <v>#REF!</v>
      </c>
      <c r="AA229" s="159">
        <f>IFERROR(+Revisión_Avance_Periodo!$Z229/Revisión_Avance_Periodo!$Y229,0)</f>
        <v>0</v>
      </c>
      <c r="AB229" s="126"/>
      <c r="AC229" s="127"/>
      <c r="AD229" s="125"/>
      <c r="AE229" s="125"/>
      <c r="AF229" s="128"/>
      <c r="AG229" s="129"/>
      <c r="AH229" s="150" t="e">
        <f>SUBTOTAL(9,$U$229:$U566)</f>
        <v>#REF!</v>
      </c>
      <c r="AI229" s="151" t="e">
        <f>SUBTOTAL(9,$V$229:$V566)</f>
        <v>#REF!</v>
      </c>
      <c r="AJ229" s="159">
        <f>IFERROR(+Revisión_Avance_Periodo!$Z577/Revisión_Avance_Periodo!$Y577,0)</f>
        <v>0</v>
      </c>
      <c r="AK229" s="126"/>
      <c r="AL229" s="127"/>
      <c r="AM229" s="125"/>
      <c r="AN229" s="125"/>
      <c r="AO229" s="128"/>
      <c r="AP229" s="129"/>
    </row>
    <row r="230" spans="1:42" x14ac:dyDescent="0.25">
      <c r="A230" s="92">
        <v>50</v>
      </c>
      <c r="B230" s="435" t="e">
        <f>CONCATENATE(Revisión_Avance_Periodo!$D578,";",Revisión_Avance_Periodo!$F578,";",Revisión_Avance_Periodo!$L578)</f>
        <v>#REF!</v>
      </c>
      <c r="C230" s="435" t="e">
        <f t="shared" si="12"/>
        <v>#REF!</v>
      </c>
      <c r="D230" s="114" t="e">
        <f>VLOOKUP($A230,#REF!,3,FALSE)</f>
        <v>#REF!</v>
      </c>
      <c r="E230" s="436" t="e">
        <f>VLOOKUP($A230,#REF!,4,FALSE)</f>
        <v>#REF!</v>
      </c>
      <c r="F230" s="102" t="e">
        <f>VLOOKUP($A230,#REF!,5,FALSE)</f>
        <v>#REF!</v>
      </c>
      <c r="G230" s="93" t="e">
        <f>VLOOKUP($A230,#REF!,8,FALSE)</f>
        <v>#REF!</v>
      </c>
      <c r="H230" s="93" t="e">
        <f>VLOOKUP($A230,#REF!,7,FALSE)</f>
        <v>#REF!</v>
      </c>
      <c r="I230" s="438" t="e">
        <f>VLOOKUP($A230,#REF!,10,FALSE)</f>
        <v>#REF!</v>
      </c>
      <c r="J230" s="93" t="e">
        <f>VLOOKUP($A230,#REF!,11,FALSE)</f>
        <v>#REF!</v>
      </c>
      <c r="K230" s="114" t="e">
        <f>VLOOKUP($A230,#REF!,12,FALSE)</f>
        <v>#REF!</v>
      </c>
      <c r="L230" s="93" t="e">
        <f>VLOOKUP($A230,#REF!,13,FALSE)</f>
        <v>#REF!</v>
      </c>
      <c r="M230" s="438" t="e">
        <f>VLOOKUP($A230,#REF!,14,FALSE)</f>
        <v>#REF!</v>
      </c>
      <c r="N230" s="102" t="e">
        <f>VLOOKUP($A230,#REF!,15,FALSE)</f>
        <v>#REF!</v>
      </c>
      <c r="O230" s="102" t="e">
        <f>VLOOKUP($A230,#REF!,18,FALSE)</f>
        <v>#REF!</v>
      </c>
      <c r="P230" s="93" t="e">
        <f>VLOOKUP($A230,#REF!,41,FALSE)</f>
        <v>#REF!</v>
      </c>
      <c r="Q230" s="115" t="e">
        <f>VLOOKUP(Revisión_Avance_Periodo!$L578,#REF!,30,FALSE)</f>
        <v>#REF!</v>
      </c>
      <c r="R230" s="116">
        <v>2019</v>
      </c>
      <c r="S230" s="196">
        <v>43495</v>
      </c>
      <c r="T230" s="116" t="s">
        <v>68</v>
      </c>
      <c r="U230" s="132" t="e">
        <f>INDEX(#REF!,MATCH(Revisión_Avance_Periodo!$L230,#REF!,0),MATCH(Revisión_Avance_Periodo!$T230,#REF!,0))</f>
        <v>#REF!</v>
      </c>
      <c r="V230" s="132" t="e">
        <f>INDEX(#REF!,MATCH(Revisión_Avance_Periodo!$L230,#REF!,0),MATCH(Revisión_Avance_Periodo!$T230,#REF!,0))</f>
        <v>#REF!</v>
      </c>
      <c r="W230" s="118">
        <f t="shared" si="16"/>
        <v>0</v>
      </c>
      <c r="X230" s="116" t="str">
        <f>VLOOKUP(W230,Tabla_Estado_Meta_OAP_2019[#All],3,TRUE)</f>
        <v>Por Ejecutar</v>
      </c>
      <c r="Y230" s="160" t="e">
        <f>SUBTOTAL(9,$U$230:$U230)</f>
        <v>#REF!</v>
      </c>
      <c r="Z230" s="161" t="e">
        <f>SUBTOTAL(9,$V$230:$V230)</f>
        <v>#REF!</v>
      </c>
      <c r="AA230" s="162">
        <f>IFERROR(+Revisión_Avance_Periodo!$Z230/Revisión_Avance_Periodo!$Y230,0)</f>
        <v>0</v>
      </c>
      <c r="AB230" s="133" t="e">
        <f>SUBTOTAL(9,U230:U241)</f>
        <v>#REF!</v>
      </c>
      <c r="AC230" s="134" t="e">
        <f>SUBTOTAL(9,V230:V241)</f>
        <v>#REF!</v>
      </c>
      <c r="AD230" s="119" t="e">
        <f>+AC230/AB230</f>
        <v>#REF!</v>
      </c>
      <c r="AE230" s="119" t="e">
        <f>100%-Revisión_Avance_Periodo!$AD230</f>
        <v>#REF!</v>
      </c>
      <c r="AF230" s="121" t="e">
        <f>VLOOKUP(AD230,Tabla_Estado_Meta_OAP_2019[],3,TRUE)</f>
        <v>#REF!</v>
      </c>
      <c r="AG230" s="122" t="e">
        <f>Revisión_Avance_Periodo!$AD230*Revisión_Avance_Periodo!$Q230</f>
        <v>#REF!</v>
      </c>
      <c r="AH230" s="160" t="e">
        <f>SUBTOTAL(9,$U$230:$U578)</f>
        <v>#REF!</v>
      </c>
      <c r="AI230" s="161" t="e">
        <f>SUBTOTAL(9,$V$230:$V578)</f>
        <v>#REF!</v>
      </c>
      <c r="AJ230" s="162">
        <f>IFERROR(+Revisión_Avance_Periodo!$Z578/Revisión_Avance_Periodo!$Y578,0)</f>
        <v>0</v>
      </c>
      <c r="AK230" s="133" t="e">
        <f>SUBTOTAL(9,AD230:AD241)</f>
        <v>#REF!</v>
      </c>
      <c r="AL230" s="134" t="e">
        <f>SUBTOTAL(9,AE230:AE241)</f>
        <v>#REF!</v>
      </c>
      <c r="AM230" s="119" t="e">
        <f>+AL230/AK230</f>
        <v>#REF!</v>
      </c>
      <c r="AN230" s="119" t="e">
        <f>100%-Revisión_Avance_Periodo!$AD578</f>
        <v>#REF!</v>
      </c>
      <c r="AO230" s="121" t="e">
        <f>VLOOKUP(AM230,Tabla_Estado_Meta_OAP_2019[],3,TRUE)</f>
        <v>#REF!</v>
      </c>
      <c r="AP230" s="122" t="e">
        <f>Revisión_Avance_Periodo!$AD578*Revisión_Avance_Periodo!$Q578</f>
        <v>#REF!</v>
      </c>
    </row>
    <row r="231" spans="1:42" x14ac:dyDescent="0.25">
      <c r="A231" s="97">
        <v>50</v>
      </c>
      <c r="B231" s="435" t="e">
        <f>CONCATENATE(Revisión_Avance_Periodo!$D579,";",Revisión_Avance_Periodo!$F579,";",Revisión_Avance_Periodo!$L579)</f>
        <v>#REF!</v>
      </c>
      <c r="C231" s="435" t="e">
        <f t="shared" si="12"/>
        <v>#REF!</v>
      </c>
      <c r="D231" s="123" t="e">
        <f>VLOOKUP($A231,#REF!,3,FALSE)</f>
        <v>#REF!</v>
      </c>
      <c r="E231" s="436" t="e">
        <f>VLOOKUP($A231,#REF!,4,FALSE)</f>
        <v>#REF!</v>
      </c>
      <c r="F231" s="103" t="e">
        <f>VLOOKUP($A231,#REF!,5,FALSE)</f>
        <v>#REF!</v>
      </c>
      <c r="G231" s="98" t="e">
        <f>VLOOKUP($A231,#REF!,8,FALSE)</f>
        <v>#REF!</v>
      </c>
      <c r="H231" s="93" t="e">
        <f>VLOOKUP($A231,#REF!,7,FALSE)</f>
        <v>#REF!</v>
      </c>
      <c r="I231" s="438" t="e">
        <f>VLOOKUP($A231,#REF!,10,FALSE)</f>
        <v>#REF!</v>
      </c>
      <c r="J231" s="98" t="e">
        <f>VLOOKUP($A231,#REF!,11,FALSE)</f>
        <v>#REF!</v>
      </c>
      <c r="K231" s="114" t="e">
        <f>VLOOKUP($A231,#REF!,12,FALSE)</f>
        <v>#REF!</v>
      </c>
      <c r="L231" s="98" t="e">
        <f>VLOOKUP($A231,#REF!,13,FALSE)</f>
        <v>#REF!</v>
      </c>
      <c r="M231" s="438" t="e">
        <f>VLOOKUP($A231,#REF!,14,FALSE)</f>
        <v>#REF!</v>
      </c>
      <c r="N231" s="103" t="e">
        <f>VLOOKUP($A231,#REF!,15,FALSE)</f>
        <v>#REF!</v>
      </c>
      <c r="O231" s="103" t="e">
        <f>VLOOKUP($A231,#REF!,18,FALSE)</f>
        <v>#REF!</v>
      </c>
      <c r="P231" s="93" t="e">
        <f>VLOOKUP($A231,#REF!,41,FALSE)</f>
        <v>#REF!</v>
      </c>
      <c r="Q231" s="115" t="e">
        <f>VLOOKUP(Revisión_Avance_Periodo!$L579,#REF!,30,FALSE)</f>
        <v>#REF!</v>
      </c>
      <c r="R231" s="116">
        <v>2019</v>
      </c>
      <c r="S231" s="196">
        <v>43524</v>
      </c>
      <c r="T231" s="124" t="s">
        <v>69</v>
      </c>
      <c r="U231" s="132" t="e">
        <f>INDEX(#REF!,MATCH(Revisión_Avance_Periodo!$L231,#REF!,0),MATCH(Revisión_Avance_Periodo!$T231,#REF!,0))</f>
        <v>#REF!</v>
      </c>
      <c r="V231" s="132" t="e">
        <f>INDEX(#REF!,MATCH(Revisión_Avance_Periodo!$L231,#REF!,0),MATCH(Revisión_Avance_Periodo!$T231,#REF!,0))</f>
        <v>#REF!</v>
      </c>
      <c r="W231" s="118">
        <f t="shared" si="16"/>
        <v>0</v>
      </c>
      <c r="X231" s="124" t="str">
        <f>VLOOKUP(W231,Tabla_Estado_Meta_OAP_2019[#All],3,TRUE)</f>
        <v>Por Ejecutar</v>
      </c>
      <c r="Y231" s="157" t="e">
        <f>SUBTOTAL(9,$U$230:$U231)</f>
        <v>#REF!</v>
      </c>
      <c r="Z231" s="158" t="e">
        <f>SUBTOTAL(9,$V$230:$V231)</f>
        <v>#REF!</v>
      </c>
      <c r="AA231" s="159">
        <f>IFERROR(+Revisión_Avance_Periodo!$Z231/Revisión_Avance_Periodo!$Y231,0)</f>
        <v>0</v>
      </c>
      <c r="AB231" s="126"/>
      <c r="AC231" s="127"/>
      <c r="AD231" s="125"/>
      <c r="AE231" s="125"/>
      <c r="AF231" s="128"/>
      <c r="AG231" s="129"/>
      <c r="AH231" s="157" t="e">
        <f>SUBTOTAL(9,$U$231:$U578)</f>
        <v>#REF!</v>
      </c>
      <c r="AI231" s="158" t="e">
        <f>SUBTOTAL(9,$V$231:$V578)</f>
        <v>#REF!</v>
      </c>
      <c r="AJ231" s="159">
        <f>IFERROR(+Revisión_Avance_Periodo!$Z579/Revisión_Avance_Periodo!$Y579,0)</f>
        <v>0</v>
      </c>
      <c r="AK231" s="126"/>
      <c r="AL231" s="127"/>
      <c r="AM231" s="125"/>
      <c r="AN231" s="125"/>
      <c r="AO231" s="128"/>
      <c r="AP231" s="129"/>
    </row>
    <row r="232" spans="1:42" x14ac:dyDescent="0.25">
      <c r="A232" s="92">
        <v>50</v>
      </c>
      <c r="B232" s="435" t="e">
        <f>CONCATENATE(Revisión_Avance_Periodo!$D580,";",Revisión_Avance_Periodo!$F580,";",Revisión_Avance_Periodo!$L580)</f>
        <v>#REF!</v>
      </c>
      <c r="C232" s="435" t="e">
        <f t="shared" si="12"/>
        <v>#REF!</v>
      </c>
      <c r="D232" s="114" t="e">
        <f>VLOOKUP($A232,#REF!,3,FALSE)</f>
        <v>#REF!</v>
      </c>
      <c r="E232" s="436" t="e">
        <f>VLOOKUP($A232,#REF!,4,FALSE)</f>
        <v>#REF!</v>
      </c>
      <c r="F232" s="102" t="e">
        <f>VLOOKUP($A232,#REF!,5,FALSE)</f>
        <v>#REF!</v>
      </c>
      <c r="G232" s="93" t="e">
        <f>VLOOKUP($A232,#REF!,8,FALSE)</f>
        <v>#REF!</v>
      </c>
      <c r="H232" s="93" t="e">
        <f>VLOOKUP($A232,#REF!,7,FALSE)</f>
        <v>#REF!</v>
      </c>
      <c r="I232" s="438" t="e">
        <f>VLOOKUP($A232,#REF!,10,FALSE)</f>
        <v>#REF!</v>
      </c>
      <c r="J232" s="93" t="e">
        <f>VLOOKUP($A232,#REF!,11,FALSE)</f>
        <v>#REF!</v>
      </c>
      <c r="K232" s="114" t="e">
        <f>VLOOKUP($A232,#REF!,12,FALSE)</f>
        <v>#REF!</v>
      </c>
      <c r="L232" s="93" t="e">
        <f>VLOOKUP($A232,#REF!,13,FALSE)</f>
        <v>#REF!</v>
      </c>
      <c r="M232" s="438" t="e">
        <f>VLOOKUP($A232,#REF!,14,FALSE)</f>
        <v>#REF!</v>
      </c>
      <c r="N232" s="102" t="e">
        <f>VLOOKUP($A232,#REF!,15,FALSE)</f>
        <v>#REF!</v>
      </c>
      <c r="O232" s="102" t="e">
        <f>VLOOKUP($A232,#REF!,18,FALSE)</f>
        <v>#REF!</v>
      </c>
      <c r="P232" s="93" t="e">
        <f>VLOOKUP($A232,#REF!,41,FALSE)</f>
        <v>#REF!</v>
      </c>
      <c r="Q232" s="115" t="e">
        <f>VLOOKUP(Revisión_Avance_Periodo!$L580,#REF!,30,FALSE)</f>
        <v>#REF!</v>
      </c>
      <c r="R232" s="116">
        <v>2019</v>
      </c>
      <c r="S232" s="196">
        <v>43554</v>
      </c>
      <c r="T232" s="116" t="s">
        <v>70</v>
      </c>
      <c r="U232" s="132" t="e">
        <f>INDEX(#REF!,MATCH(Revisión_Avance_Periodo!$L232,#REF!,0),MATCH(Revisión_Avance_Periodo!$T232,#REF!,0))</f>
        <v>#REF!</v>
      </c>
      <c r="V232" s="132" t="e">
        <f>INDEX(#REF!,MATCH(Revisión_Avance_Periodo!$L232,#REF!,0),MATCH(Revisión_Avance_Periodo!$T232,#REF!,0))</f>
        <v>#REF!</v>
      </c>
      <c r="W232" s="118">
        <f t="shared" si="16"/>
        <v>0</v>
      </c>
      <c r="X232" s="116" t="str">
        <f>VLOOKUP(W232,Tabla_Estado_Meta_OAP_2019[#All],3,TRUE)</f>
        <v>Por Ejecutar</v>
      </c>
      <c r="Y232" s="157" t="e">
        <f>SUBTOTAL(9,$U$230:$U232)</f>
        <v>#REF!</v>
      </c>
      <c r="Z232" s="158" t="e">
        <f>SUBTOTAL(9,$V$230:$V232)</f>
        <v>#REF!</v>
      </c>
      <c r="AA232" s="159">
        <f>IFERROR(+Revisión_Avance_Periodo!$Z232/Revisión_Avance_Periodo!$Y232,0)</f>
        <v>0</v>
      </c>
      <c r="AB232" s="126"/>
      <c r="AC232" s="127"/>
      <c r="AD232" s="125"/>
      <c r="AE232" s="125"/>
      <c r="AF232" s="128"/>
      <c r="AG232" s="129"/>
      <c r="AH232" s="157" t="e">
        <f>SUBTOTAL(9,$U$232:$U578)</f>
        <v>#REF!</v>
      </c>
      <c r="AI232" s="158" t="e">
        <f>SUBTOTAL(9,$V$232:$V578)</f>
        <v>#REF!</v>
      </c>
      <c r="AJ232" s="159">
        <f>IFERROR(+Revisión_Avance_Periodo!$Z580/Revisión_Avance_Periodo!$Y580,0)</f>
        <v>0</v>
      </c>
      <c r="AK232" s="126"/>
      <c r="AL232" s="127"/>
      <c r="AM232" s="125"/>
      <c r="AN232" s="125"/>
      <c r="AO232" s="128"/>
      <c r="AP232" s="129"/>
    </row>
    <row r="233" spans="1:42" x14ac:dyDescent="0.25">
      <c r="A233" s="97">
        <v>50</v>
      </c>
      <c r="B233" s="435" t="e">
        <f>CONCATENATE(Revisión_Avance_Periodo!$D581,";",Revisión_Avance_Periodo!$F581,";",Revisión_Avance_Periodo!$L581)</f>
        <v>#REF!</v>
      </c>
      <c r="C233" s="435" t="e">
        <f t="shared" si="12"/>
        <v>#REF!</v>
      </c>
      <c r="D233" s="123" t="e">
        <f>VLOOKUP($A233,#REF!,3,FALSE)</f>
        <v>#REF!</v>
      </c>
      <c r="E233" s="436" t="e">
        <f>VLOOKUP($A233,#REF!,4,FALSE)</f>
        <v>#REF!</v>
      </c>
      <c r="F233" s="103" t="e">
        <f>VLOOKUP($A233,#REF!,5,FALSE)</f>
        <v>#REF!</v>
      </c>
      <c r="G233" s="98" t="e">
        <f>VLOOKUP($A233,#REF!,8,FALSE)</f>
        <v>#REF!</v>
      </c>
      <c r="H233" s="93" t="e">
        <f>VLOOKUP($A233,#REF!,7,FALSE)</f>
        <v>#REF!</v>
      </c>
      <c r="I233" s="438" t="e">
        <f>VLOOKUP($A233,#REF!,10,FALSE)</f>
        <v>#REF!</v>
      </c>
      <c r="J233" s="98" t="e">
        <f>VLOOKUP($A233,#REF!,11,FALSE)</f>
        <v>#REF!</v>
      </c>
      <c r="K233" s="114" t="e">
        <f>VLOOKUP($A233,#REF!,12,FALSE)</f>
        <v>#REF!</v>
      </c>
      <c r="L233" s="98" t="e">
        <f>VLOOKUP($A233,#REF!,13,FALSE)</f>
        <v>#REF!</v>
      </c>
      <c r="M233" s="438" t="e">
        <f>VLOOKUP($A233,#REF!,14,FALSE)</f>
        <v>#REF!</v>
      </c>
      <c r="N233" s="103" t="e">
        <f>VLOOKUP($A233,#REF!,15,FALSE)</f>
        <v>#REF!</v>
      </c>
      <c r="O233" s="103" t="e">
        <f>VLOOKUP($A233,#REF!,18,FALSE)</f>
        <v>#REF!</v>
      </c>
      <c r="P233" s="93" t="e">
        <f>VLOOKUP($A233,#REF!,41,FALSE)</f>
        <v>#REF!</v>
      </c>
      <c r="Q233" s="115" t="e">
        <f>VLOOKUP(Revisión_Avance_Periodo!$L581,#REF!,30,FALSE)</f>
        <v>#REF!</v>
      </c>
      <c r="R233" s="116">
        <v>2019</v>
      </c>
      <c r="S233" s="196">
        <v>43585</v>
      </c>
      <c r="T233" s="124" t="s">
        <v>71</v>
      </c>
      <c r="U233" s="132" t="e">
        <f>INDEX(#REF!,MATCH(Revisión_Avance_Periodo!$L233,#REF!,0),MATCH(Revisión_Avance_Periodo!$T233,#REF!,0))</f>
        <v>#REF!</v>
      </c>
      <c r="V233" s="132" t="e">
        <f>INDEX(#REF!,MATCH(Revisión_Avance_Periodo!$L233,#REF!,0),MATCH(Revisión_Avance_Periodo!$T233,#REF!,0))</f>
        <v>#REF!</v>
      </c>
      <c r="W233" s="118">
        <f t="shared" si="16"/>
        <v>0</v>
      </c>
      <c r="X233" s="124" t="str">
        <f>VLOOKUP(W233,Tabla_Estado_Meta_OAP_2019[#All],3,TRUE)</f>
        <v>Por Ejecutar</v>
      </c>
      <c r="Y233" s="157" t="e">
        <f>SUBTOTAL(9,$U$230:$U233)</f>
        <v>#REF!</v>
      </c>
      <c r="Z233" s="158" t="e">
        <f>SUBTOTAL(9,$V$230:$V233)</f>
        <v>#REF!</v>
      </c>
      <c r="AA233" s="159">
        <f>IFERROR(+Revisión_Avance_Periodo!$Z233/Revisión_Avance_Periodo!$Y233,0)</f>
        <v>0</v>
      </c>
      <c r="AB233" s="126"/>
      <c r="AC233" s="127"/>
      <c r="AD233" s="125"/>
      <c r="AE233" s="125"/>
      <c r="AF233" s="128"/>
      <c r="AG233" s="129"/>
      <c r="AH233" s="157" t="e">
        <f>SUBTOTAL(9,$U$233:$U578)</f>
        <v>#REF!</v>
      </c>
      <c r="AI233" s="158" t="e">
        <f>SUBTOTAL(9,$V$233:$V578)</f>
        <v>#REF!</v>
      </c>
      <c r="AJ233" s="159">
        <f>IFERROR(+Revisión_Avance_Periodo!$Z581/Revisión_Avance_Periodo!$Y581,0)</f>
        <v>0</v>
      </c>
      <c r="AK233" s="126"/>
      <c r="AL233" s="127"/>
      <c r="AM233" s="125"/>
      <c r="AN233" s="125"/>
      <c r="AO233" s="128"/>
      <c r="AP233" s="129"/>
    </row>
    <row r="234" spans="1:42" x14ac:dyDescent="0.25">
      <c r="A234" s="92">
        <v>50</v>
      </c>
      <c r="B234" s="435" t="e">
        <f>CONCATENATE(Revisión_Avance_Periodo!$D582,";",Revisión_Avance_Periodo!$F582,";",Revisión_Avance_Periodo!$L582)</f>
        <v>#REF!</v>
      </c>
      <c r="C234" s="435" t="e">
        <f t="shared" si="12"/>
        <v>#REF!</v>
      </c>
      <c r="D234" s="114" t="e">
        <f>VLOOKUP($A234,#REF!,3,FALSE)</f>
        <v>#REF!</v>
      </c>
      <c r="E234" s="436" t="e">
        <f>VLOOKUP($A234,#REF!,4,FALSE)</f>
        <v>#REF!</v>
      </c>
      <c r="F234" s="102" t="e">
        <f>VLOOKUP($A234,#REF!,5,FALSE)</f>
        <v>#REF!</v>
      </c>
      <c r="G234" s="93" t="e">
        <f>VLOOKUP($A234,#REF!,8,FALSE)</f>
        <v>#REF!</v>
      </c>
      <c r="H234" s="93" t="e">
        <f>VLOOKUP($A234,#REF!,7,FALSE)</f>
        <v>#REF!</v>
      </c>
      <c r="I234" s="438" t="e">
        <f>VLOOKUP($A234,#REF!,10,FALSE)</f>
        <v>#REF!</v>
      </c>
      <c r="J234" s="93" t="e">
        <f>VLOOKUP($A234,#REF!,11,FALSE)</f>
        <v>#REF!</v>
      </c>
      <c r="K234" s="114" t="e">
        <f>VLOOKUP($A234,#REF!,12,FALSE)</f>
        <v>#REF!</v>
      </c>
      <c r="L234" s="93" t="e">
        <f>VLOOKUP($A234,#REF!,13,FALSE)</f>
        <v>#REF!</v>
      </c>
      <c r="M234" s="438" t="e">
        <f>VLOOKUP($A234,#REF!,14,FALSE)</f>
        <v>#REF!</v>
      </c>
      <c r="N234" s="102" t="e">
        <f>VLOOKUP($A234,#REF!,15,FALSE)</f>
        <v>#REF!</v>
      </c>
      <c r="O234" s="102" t="e">
        <f>VLOOKUP($A234,#REF!,18,FALSE)</f>
        <v>#REF!</v>
      </c>
      <c r="P234" s="93" t="e">
        <f>VLOOKUP($A234,#REF!,41,FALSE)</f>
        <v>#REF!</v>
      </c>
      <c r="Q234" s="115" t="e">
        <f>VLOOKUP(Revisión_Avance_Periodo!$L582,#REF!,30,FALSE)</f>
        <v>#REF!</v>
      </c>
      <c r="R234" s="116">
        <v>2019</v>
      </c>
      <c r="S234" s="196">
        <v>43615</v>
      </c>
      <c r="T234" s="116" t="s">
        <v>72</v>
      </c>
      <c r="U234" s="132" t="e">
        <f>INDEX(#REF!,MATCH(Revisión_Avance_Periodo!$L234,#REF!,0),MATCH(Revisión_Avance_Periodo!$T234,#REF!,0))</f>
        <v>#REF!</v>
      </c>
      <c r="V234" s="132" t="e">
        <f>INDEX(#REF!,MATCH(Revisión_Avance_Periodo!$L234,#REF!,0),MATCH(Revisión_Avance_Periodo!$T234,#REF!,0))</f>
        <v>#REF!</v>
      </c>
      <c r="W234" s="118">
        <f t="shared" si="16"/>
        <v>0</v>
      </c>
      <c r="X234" s="116" t="str">
        <f>VLOOKUP(W234,Tabla_Estado_Meta_OAP_2019[#All],3,TRUE)</f>
        <v>Por Ejecutar</v>
      </c>
      <c r="Y234" s="157" t="e">
        <f>SUBTOTAL(9,$U$230:$U234)</f>
        <v>#REF!</v>
      </c>
      <c r="Z234" s="158" t="e">
        <f>SUBTOTAL(9,$V$230:$V234)</f>
        <v>#REF!</v>
      </c>
      <c r="AA234" s="159">
        <f>IFERROR(+Revisión_Avance_Periodo!$Z234/Revisión_Avance_Periodo!$Y234,0)</f>
        <v>0</v>
      </c>
      <c r="AB234" s="126"/>
      <c r="AC234" s="127"/>
      <c r="AD234" s="125"/>
      <c r="AE234" s="125"/>
      <c r="AF234" s="128"/>
      <c r="AG234" s="129"/>
      <c r="AH234" s="157" t="e">
        <f>SUBTOTAL(9,$U$234:$U578)</f>
        <v>#REF!</v>
      </c>
      <c r="AI234" s="158" t="e">
        <f>SUBTOTAL(9,$V$234:$V578)</f>
        <v>#REF!</v>
      </c>
      <c r="AJ234" s="159">
        <f>IFERROR(+Revisión_Avance_Periodo!$Z582/Revisión_Avance_Periodo!$Y582,0)</f>
        <v>0</v>
      </c>
      <c r="AK234" s="126"/>
      <c r="AL234" s="127"/>
      <c r="AM234" s="125"/>
      <c r="AN234" s="125"/>
      <c r="AO234" s="128"/>
      <c r="AP234" s="129"/>
    </row>
    <row r="235" spans="1:42" x14ac:dyDescent="0.25">
      <c r="A235" s="97">
        <v>50</v>
      </c>
      <c r="B235" s="435" t="e">
        <f>CONCATENATE(Revisión_Avance_Periodo!$D583,";",Revisión_Avance_Periodo!$F583,";",Revisión_Avance_Periodo!$L583)</f>
        <v>#REF!</v>
      </c>
      <c r="C235" s="435" t="e">
        <f t="shared" si="12"/>
        <v>#REF!</v>
      </c>
      <c r="D235" s="123" t="e">
        <f>VLOOKUP($A235,#REF!,3,FALSE)</f>
        <v>#REF!</v>
      </c>
      <c r="E235" s="436" t="e">
        <f>VLOOKUP($A235,#REF!,4,FALSE)</f>
        <v>#REF!</v>
      </c>
      <c r="F235" s="103" t="e">
        <f>VLOOKUP($A235,#REF!,5,FALSE)</f>
        <v>#REF!</v>
      </c>
      <c r="G235" s="98" t="e">
        <f>VLOOKUP($A235,#REF!,8,FALSE)</f>
        <v>#REF!</v>
      </c>
      <c r="H235" s="93" t="e">
        <f>VLOOKUP($A235,#REF!,7,FALSE)</f>
        <v>#REF!</v>
      </c>
      <c r="I235" s="438" t="e">
        <f>VLOOKUP($A235,#REF!,10,FALSE)</f>
        <v>#REF!</v>
      </c>
      <c r="J235" s="98" t="e">
        <f>VLOOKUP($A235,#REF!,11,FALSE)</f>
        <v>#REF!</v>
      </c>
      <c r="K235" s="114" t="e">
        <f>VLOOKUP($A235,#REF!,12,FALSE)</f>
        <v>#REF!</v>
      </c>
      <c r="L235" s="98" t="e">
        <f>VLOOKUP($A235,#REF!,13,FALSE)</f>
        <v>#REF!</v>
      </c>
      <c r="M235" s="438" t="e">
        <f>VLOOKUP($A235,#REF!,14,FALSE)</f>
        <v>#REF!</v>
      </c>
      <c r="N235" s="103" t="e">
        <f>VLOOKUP($A235,#REF!,15,FALSE)</f>
        <v>#REF!</v>
      </c>
      <c r="O235" s="103" t="e">
        <f>VLOOKUP($A235,#REF!,18,FALSE)</f>
        <v>#REF!</v>
      </c>
      <c r="P235" s="93" t="e">
        <f>VLOOKUP($A235,#REF!,41,FALSE)</f>
        <v>#REF!</v>
      </c>
      <c r="Q235" s="115" t="e">
        <f>VLOOKUP(Revisión_Avance_Periodo!$L583,#REF!,30,FALSE)</f>
        <v>#REF!</v>
      </c>
      <c r="R235" s="116">
        <v>2019</v>
      </c>
      <c r="S235" s="196">
        <v>43646</v>
      </c>
      <c r="T235" s="124" t="s">
        <v>73</v>
      </c>
      <c r="U235" s="132" t="e">
        <f>INDEX(#REF!,MATCH(Revisión_Avance_Periodo!$L235,#REF!,0),MATCH(Revisión_Avance_Periodo!$T235,#REF!,0))</f>
        <v>#REF!</v>
      </c>
      <c r="V235" s="132" t="e">
        <f>INDEX(#REF!,MATCH(Revisión_Avance_Periodo!$L235,#REF!,0),MATCH(Revisión_Avance_Periodo!$T235,#REF!,0))</f>
        <v>#REF!</v>
      </c>
      <c r="W235" s="118">
        <f t="shared" si="16"/>
        <v>0</v>
      </c>
      <c r="X235" s="124" t="str">
        <f>VLOOKUP(W235,Tabla_Estado_Meta_OAP_2019[#All],3,TRUE)</f>
        <v>Por Ejecutar</v>
      </c>
      <c r="Y235" s="157" t="e">
        <f>SUBTOTAL(9,$U$230:$U235)</f>
        <v>#REF!</v>
      </c>
      <c r="Z235" s="158" t="e">
        <f>SUBTOTAL(9,$V$230:$V235)</f>
        <v>#REF!</v>
      </c>
      <c r="AA235" s="159">
        <f>IFERROR(+Revisión_Avance_Periodo!$Z235/Revisión_Avance_Periodo!$Y235,0)</f>
        <v>0</v>
      </c>
      <c r="AB235" s="126"/>
      <c r="AC235" s="127"/>
      <c r="AD235" s="125"/>
      <c r="AE235" s="125"/>
      <c r="AF235" s="128"/>
      <c r="AG235" s="129"/>
      <c r="AH235" s="157" t="e">
        <f>SUBTOTAL(9,$U$235:$U578)</f>
        <v>#REF!</v>
      </c>
      <c r="AI235" s="158" t="e">
        <f>SUBTOTAL(9,$V$235:$V578)</f>
        <v>#REF!</v>
      </c>
      <c r="AJ235" s="159">
        <f>IFERROR(+Revisión_Avance_Periodo!$Z583/Revisión_Avance_Periodo!$Y583,0)</f>
        <v>0</v>
      </c>
      <c r="AK235" s="126"/>
      <c r="AL235" s="127"/>
      <c r="AM235" s="125"/>
      <c r="AN235" s="125"/>
      <c r="AO235" s="128"/>
      <c r="AP235" s="129"/>
    </row>
    <row r="236" spans="1:42" x14ac:dyDescent="0.25">
      <c r="A236" s="92">
        <v>50</v>
      </c>
      <c r="B236" s="435" t="e">
        <f>CONCATENATE(Revisión_Avance_Periodo!$D584,";",Revisión_Avance_Periodo!$F584,";",Revisión_Avance_Periodo!$L584)</f>
        <v>#REF!</v>
      </c>
      <c r="C236" s="435" t="e">
        <f t="shared" si="12"/>
        <v>#REF!</v>
      </c>
      <c r="D236" s="114" t="e">
        <f>VLOOKUP($A236,#REF!,3,FALSE)</f>
        <v>#REF!</v>
      </c>
      <c r="E236" s="436" t="e">
        <f>VLOOKUP($A236,#REF!,4,FALSE)</f>
        <v>#REF!</v>
      </c>
      <c r="F236" s="102" t="e">
        <f>VLOOKUP($A236,#REF!,5,FALSE)</f>
        <v>#REF!</v>
      </c>
      <c r="G236" s="93" t="e">
        <f>VLOOKUP($A236,#REF!,8,FALSE)</f>
        <v>#REF!</v>
      </c>
      <c r="H236" s="93" t="e">
        <f>VLOOKUP($A236,#REF!,7,FALSE)</f>
        <v>#REF!</v>
      </c>
      <c r="I236" s="438" t="e">
        <f>VLOOKUP($A236,#REF!,10,FALSE)</f>
        <v>#REF!</v>
      </c>
      <c r="J236" s="93" t="e">
        <f>VLOOKUP($A236,#REF!,11,FALSE)</f>
        <v>#REF!</v>
      </c>
      <c r="K236" s="114" t="e">
        <f>VLOOKUP($A236,#REF!,12,FALSE)</f>
        <v>#REF!</v>
      </c>
      <c r="L236" s="93" t="e">
        <f>VLOOKUP($A236,#REF!,13,FALSE)</f>
        <v>#REF!</v>
      </c>
      <c r="M236" s="438" t="e">
        <f>VLOOKUP($A236,#REF!,14,FALSE)</f>
        <v>#REF!</v>
      </c>
      <c r="N236" s="102" t="e">
        <f>VLOOKUP($A236,#REF!,15,FALSE)</f>
        <v>#REF!</v>
      </c>
      <c r="O236" s="102" t="e">
        <f>VLOOKUP($A236,#REF!,18,FALSE)</f>
        <v>#REF!</v>
      </c>
      <c r="P236" s="93" t="e">
        <f>VLOOKUP($A236,#REF!,41,FALSE)</f>
        <v>#REF!</v>
      </c>
      <c r="Q236" s="115" t="e">
        <f>VLOOKUP(Revisión_Avance_Periodo!$L584,#REF!,30,FALSE)</f>
        <v>#REF!</v>
      </c>
      <c r="R236" s="116">
        <v>2019</v>
      </c>
      <c r="S236" s="196">
        <v>43676</v>
      </c>
      <c r="T236" s="116" t="s">
        <v>74</v>
      </c>
      <c r="U236" s="132" t="e">
        <f>INDEX(#REF!,MATCH(Revisión_Avance_Periodo!$L236,#REF!,0),MATCH(Revisión_Avance_Periodo!$T236,#REF!,0))</f>
        <v>#REF!</v>
      </c>
      <c r="V236" s="132" t="e">
        <f>INDEX(#REF!,MATCH(Revisión_Avance_Periodo!$L236,#REF!,0),MATCH(Revisión_Avance_Periodo!$T236,#REF!,0))</f>
        <v>#REF!</v>
      </c>
      <c r="W236" s="118">
        <f>IFERROR((V236/U236),0)</f>
        <v>0</v>
      </c>
      <c r="X236" s="116" t="str">
        <f>VLOOKUP(W236,Tabla_Estado_Meta_OAP_2019[#All],3,TRUE)</f>
        <v>Por Ejecutar</v>
      </c>
      <c r="Y236" s="157" t="e">
        <f>SUBTOTAL(9,$U$230:$U236)</f>
        <v>#REF!</v>
      </c>
      <c r="Z236" s="158" t="e">
        <f>SUBTOTAL(9,$V$230:$V236)</f>
        <v>#REF!</v>
      </c>
      <c r="AA236" s="159">
        <f>IFERROR(+Revisión_Avance_Periodo!$Z236/Revisión_Avance_Periodo!$Y236,0)</f>
        <v>0</v>
      </c>
      <c r="AB236" s="126"/>
      <c r="AC236" s="127"/>
      <c r="AD236" s="125"/>
      <c r="AE236" s="125"/>
      <c r="AF236" s="128"/>
      <c r="AG236" s="129"/>
      <c r="AH236" s="157" t="e">
        <f>SUBTOTAL(9,$U$236:$U578)</f>
        <v>#REF!</v>
      </c>
      <c r="AI236" s="158" t="e">
        <f>SUBTOTAL(9,$V$236:$V578)</f>
        <v>#REF!</v>
      </c>
      <c r="AJ236" s="159">
        <f>IFERROR(+Revisión_Avance_Periodo!$Z584/Revisión_Avance_Periodo!$Y584,0)</f>
        <v>0</v>
      </c>
      <c r="AK236" s="126"/>
      <c r="AL236" s="127"/>
      <c r="AM236" s="125"/>
      <c r="AN236" s="125"/>
      <c r="AO236" s="128"/>
      <c r="AP236" s="129"/>
    </row>
    <row r="237" spans="1:42" x14ac:dyDescent="0.25">
      <c r="A237" s="97">
        <v>50</v>
      </c>
      <c r="B237" s="435" t="e">
        <f>CONCATENATE(Revisión_Avance_Periodo!$D585,";",Revisión_Avance_Periodo!$F585,";",Revisión_Avance_Periodo!$L585)</f>
        <v>#REF!</v>
      </c>
      <c r="C237" s="435" t="e">
        <f t="shared" si="12"/>
        <v>#REF!</v>
      </c>
      <c r="D237" s="123" t="e">
        <f>VLOOKUP($A237,#REF!,3,FALSE)</f>
        <v>#REF!</v>
      </c>
      <c r="E237" s="436" t="e">
        <f>VLOOKUP($A237,#REF!,4,FALSE)</f>
        <v>#REF!</v>
      </c>
      <c r="F237" s="103" t="e">
        <f>VLOOKUP($A237,#REF!,5,FALSE)</f>
        <v>#REF!</v>
      </c>
      <c r="G237" s="98" t="e">
        <f>VLOOKUP($A237,#REF!,8,FALSE)</f>
        <v>#REF!</v>
      </c>
      <c r="H237" s="93" t="e">
        <f>VLOOKUP($A237,#REF!,7,FALSE)</f>
        <v>#REF!</v>
      </c>
      <c r="I237" s="438" t="e">
        <f>VLOOKUP($A237,#REF!,10,FALSE)</f>
        <v>#REF!</v>
      </c>
      <c r="J237" s="98" t="e">
        <f>VLOOKUP($A237,#REF!,11,FALSE)</f>
        <v>#REF!</v>
      </c>
      <c r="K237" s="114" t="e">
        <f>VLOOKUP($A237,#REF!,12,FALSE)</f>
        <v>#REF!</v>
      </c>
      <c r="L237" s="98" t="e">
        <f>VLOOKUP($A237,#REF!,13,FALSE)</f>
        <v>#REF!</v>
      </c>
      <c r="M237" s="438" t="e">
        <f>VLOOKUP($A237,#REF!,14,FALSE)</f>
        <v>#REF!</v>
      </c>
      <c r="N237" s="103" t="e">
        <f>VLOOKUP($A237,#REF!,15,FALSE)</f>
        <v>#REF!</v>
      </c>
      <c r="O237" s="103" t="e">
        <f>VLOOKUP($A237,#REF!,18,FALSE)</f>
        <v>#REF!</v>
      </c>
      <c r="P237" s="93" t="e">
        <f>VLOOKUP($A237,#REF!,41,FALSE)</f>
        <v>#REF!</v>
      </c>
      <c r="Q237" s="115" t="e">
        <f>VLOOKUP(Revisión_Avance_Periodo!$L585,#REF!,30,FALSE)</f>
        <v>#REF!</v>
      </c>
      <c r="R237" s="116">
        <v>2019</v>
      </c>
      <c r="S237" s="196">
        <v>43707</v>
      </c>
      <c r="T237" s="124" t="s">
        <v>75</v>
      </c>
      <c r="U237" s="132" t="e">
        <f>INDEX(#REF!,MATCH(Revisión_Avance_Periodo!$L237,#REF!,0),MATCH(Revisión_Avance_Periodo!$T237,#REF!,0))</f>
        <v>#REF!</v>
      </c>
      <c r="V237" s="132" t="e">
        <f>INDEX(#REF!,MATCH(Revisión_Avance_Periodo!$L237,#REF!,0),MATCH(Revisión_Avance_Periodo!$T237,#REF!,0))</f>
        <v>#REF!</v>
      </c>
      <c r="W237" s="118">
        <f>IFERROR((V237/U237),0)</f>
        <v>0</v>
      </c>
      <c r="X237" s="124" t="str">
        <f>VLOOKUP(W237,Tabla_Estado_Meta_OAP_2019[#All],3,TRUE)</f>
        <v>Por Ejecutar</v>
      </c>
      <c r="Y237" s="157" t="e">
        <f>SUBTOTAL(9,$U$230:$U237)</f>
        <v>#REF!</v>
      </c>
      <c r="Z237" s="158" t="e">
        <f>SUBTOTAL(9,$V$230:$V237)</f>
        <v>#REF!</v>
      </c>
      <c r="AA237" s="159">
        <f>IFERROR(+Revisión_Avance_Periodo!$Z237/Revisión_Avance_Periodo!$Y237,0)</f>
        <v>0</v>
      </c>
      <c r="AB237" s="126"/>
      <c r="AC237" s="127"/>
      <c r="AD237" s="125"/>
      <c r="AE237" s="125"/>
      <c r="AF237" s="128"/>
      <c r="AG237" s="129"/>
      <c r="AH237" s="157" t="e">
        <f>SUBTOTAL(9,$U$237:$U578)</f>
        <v>#REF!</v>
      </c>
      <c r="AI237" s="158" t="e">
        <f>SUBTOTAL(9,$V$237:$V578)</f>
        <v>#REF!</v>
      </c>
      <c r="AJ237" s="159">
        <f>IFERROR(+Revisión_Avance_Periodo!$Z585/Revisión_Avance_Periodo!$Y585,0)</f>
        <v>0</v>
      </c>
      <c r="AK237" s="126"/>
      <c r="AL237" s="127"/>
      <c r="AM237" s="125"/>
      <c r="AN237" s="125"/>
      <c r="AO237" s="128"/>
      <c r="AP237" s="129"/>
    </row>
    <row r="238" spans="1:42" x14ac:dyDescent="0.25">
      <c r="A238" s="92">
        <v>50</v>
      </c>
      <c r="B238" s="435" t="e">
        <f>CONCATENATE(Revisión_Avance_Periodo!$D586,";",Revisión_Avance_Periodo!$F586,";",Revisión_Avance_Periodo!$L586)</f>
        <v>#REF!</v>
      </c>
      <c r="C238" s="435" t="e">
        <f t="shared" si="12"/>
        <v>#REF!</v>
      </c>
      <c r="D238" s="114" t="e">
        <f>VLOOKUP($A238,#REF!,3,FALSE)</f>
        <v>#REF!</v>
      </c>
      <c r="E238" s="436" t="e">
        <f>VLOOKUP($A238,#REF!,4,FALSE)</f>
        <v>#REF!</v>
      </c>
      <c r="F238" s="102" t="e">
        <f>VLOOKUP($A238,#REF!,5,FALSE)</f>
        <v>#REF!</v>
      </c>
      <c r="G238" s="93" t="e">
        <f>VLOOKUP($A238,#REF!,8,FALSE)</f>
        <v>#REF!</v>
      </c>
      <c r="H238" s="93" t="e">
        <f>VLOOKUP($A238,#REF!,7,FALSE)</f>
        <v>#REF!</v>
      </c>
      <c r="I238" s="438" t="e">
        <f>VLOOKUP($A238,#REF!,10,FALSE)</f>
        <v>#REF!</v>
      </c>
      <c r="J238" s="93" t="e">
        <f>VLOOKUP($A238,#REF!,11,FALSE)</f>
        <v>#REF!</v>
      </c>
      <c r="K238" s="114" t="e">
        <f>VLOOKUP($A238,#REF!,12,FALSE)</f>
        <v>#REF!</v>
      </c>
      <c r="L238" s="93" t="e">
        <f>VLOOKUP($A238,#REF!,13,FALSE)</f>
        <v>#REF!</v>
      </c>
      <c r="M238" s="438" t="e">
        <f>VLOOKUP($A238,#REF!,14,FALSE)</f>
        <v>#REF!</v>
      </c>
      <c r="N238" s="102" t="e">
        <f>VLOOKUP($A238,#REF!,15,FALSE)</f>
        <v>#REF!</v>
      </c>
      <c r="O238" s="102" t="e">
        <f>VLOOKUP($A238,#REF!,18,FALSE)</f>
        <v>#REF!</v>
      </c>
      <c r="P238" s="93" t="e">
        <f>VLOOKUP($A238,#REF!,41,FALSE)</f>
        <v>#REF!</v>
      </c>
      <c r="Q238" s="115" t="e">
        <f>VLOOKUP(Revisión_Avance_Periodo!$L586,#REF!,30,FALSE)</f>
        <v>#REF!</v>
      </c>
      <c r="R238" s="116">
        <v>2019</v>
      </c>
      <c r="S238" s="196">
        <v>43738</v>
      </c>
      <c r="T238" s="116" t="s">
        <v>76</v>
      </c>
      <c r="U238" s="132" t="e">
        <f>INDEX(#REF!,MATCH(Revisión_Avance_Periodo!$L238,#REF!,0),MATCH(Revisión_Avance_Periodo!$T238,#REF!,0))</f>
        <v>#REF!</v>
      </c>
      <c r="V238" s="132" t="e">
        <f>INDEX(#REF!,MATCH(Revisión_Avance_Periodo!$L238,#REF!,0),MATCH(Revisión_Avance_Periodo!$T238,#REF!,0))</f>
        <v>#REF!</v>
      </c>
      <c r="W238" s="118">
        <f>IFERROR((V238/U238),0)</f>
        <v>0</v>
      </c>
      <c r="X238" s="116" t="str">
        <f>VLOOKUP(W238,Tabla_Estado_Meta_OAP_2019[#All],3,TRUE)</f>
        <v>Por Ejecutar</v>
      </c>
      <c r="Y238" s="157" t="e">
        <f>SUBTOTAL(9,$U$230:$U238)</f>
        <v>#REF!</v>
      </c>
      <c r="Z238" s="158" t="e">
        <f>SUBTOTAL(9,$V$230:$V238)</f>
        <v>#REF!</v>
      </c>
      <c r="AA238" s="159">
        <f>IFERROR(+Revisión_Avance_Periodo!$Z238/Revisión_Avance_Periodo!$Y238,0)</f>
        <v>0</v>
      </c>
      <c r="AB238" s="126"/>
      <c r="AC238" s="127"/>
      <c r="AD238" s="125"/>
      <c r="AE238" s="125"/>
      <c r="AF238" s="128"/>
      <c r="AG238" s="129"/>
      <c r="AH238" s="157" t="e">
        <f>SUBTOTAL(9,$U$238:$U578)</f>
        <v>#REF!</v>
      </c>
      <c r="AI238" s="158" t="e">
        <f>SUBTOTAL(9,$V$238:$V578)</f>
        <v>#REF!</v>
      </c>
      <c r="AJ238" s="159">
        <f>IFERROR(+Revisión_Avance_Periodo!$Z586/Revisión_Avance_Periodo!$Y586,0)</f>
        <v>0</v>
      </c>
      <c r="AK238" s="126"/>
      <c r="AL238" s="127"/>
      <c r="AM238" s="125"/>
      <c r="AN238" s="125"/>
      <c r="AO238" s="128"/>
      <c r="AP238" s="129"/>
    </row>
    <row r="239" spans="1:42" x14ac:dyDescent="0.25">
      <c r="A239" s="97">
        <v>50</v>
      </c>
      <c r="B239" s="435" t="e">
        <f>CONCATENATE(Revisión_Avance_Periodo!$D587,";",Revisión_Avance_Periodo!$F587,";",Revisión_Avance_Periodo!$L587)</f>
        <v>#REF!</v>
      </c>
      <c r="C239" s="435" t="e">
        <f t="shared" si="12"/>
        <v>#REF!</v>
      </c>
      <c r="D239" s="123" t="e">
        <f>VLOOKUP($A239,#REF!,3,FALSE)</f>
        <v>#REF!</v>
      </c>
      <c r="E239" s="436" t="e">
        <f>VLOOKUP($A239,#REF!,4,FALSE)</f>
        <v>#REF!</v>
      </c>
      <c r="F239" s="103" t="e">
        <f>VLOOKUP($A239,#REF!,5,FALSE)</f>
        <v>#REF!</v>
      </c>
      <c r="G239" s="98" t="e">
        <f>VLOOKUP($A239,#REF!,8,FALSE)</f>
        <v>#REF!</v>
      </c>
      <c r="H239" s="93" t="e">
        <f>VLOOKUP($A239,#REF!,7,FALSE)</f>
        <v>#REF!</v>
      </c>
      <c r="I239" s="438" t="e">
        <f>VLOOKUP($A239,#REF!,10,FALSE)</f>
        <v>#REF!</v>
      </c>
      <c r="J239" s="98" t="e">
        <f>VLOOKUP($A239,#REF!,11,FALSE)</f>
        <v>#REF!</v>
      </c>
      <c r="K239" s="114" t="e">
        <f>VLOOKUP($A239,#REF!,12,FALSE)</f>
        <v>#REF!</v>
      </c>
      <c r="L239" s="98" t="e">
        <f>VLOOKUP($A239,#REF!,13,FALSE)</f>
        <v>#REF!</v>
      </c>
      <c r="M239" s="438" t="e">
        <f>VLOOKUP($A239,#REF!,14,FALSE)</f>
        <v>#REF!</v>
      </c>
      <c r="N239" s="103" t="e">
        <f>VLOOKUP($A239,#REF!,15,FALSE)</f>
        <v>#REF!</v>
      </c>
      <c r="O239" s="103" t="e">
        <f>VLOOKUP($A239,#REF!,18,FALSE)</f>
        <v>#REF!</v>
      </c>
      <c r="P239" s="93" t="e">
        <f>VLOOKUP($A239,#REF!,41,FALSE)</f>
        <v>#REF!</v>
      </c>
      <c r="Q239" s="115" t="e">
        <f>VLOOKUP(Revisión_Avance_Periodo!$L587,#REF!,30,FALSE)</f>
        <v>#REF!</v>
      </c>
      <c r="R239" s="116">
        <v>2019</v>
      </c>
      <c r="S239" s="196">
        <v>43768</v>
      </c>
      <c r="T239" s="124" t="s">
        <v>77</v>
      </c>
      <c r="U239" s="132" t="e">
        <f>INDEX(#REF!,MATCH(Revisión_Avance_Periodo!$L239,#REF!,0),MATCH(Revisión_Avance_Periodo!$T239,#REF!,0))</f>
        <v>#REF!</v>
      </c>
      <c r="V239" s="132" t="e">
        <f>INDEX(#REF!,MATCH(Revisión_Avance_Periodo!$L239,#REF!,0),MATCH(Revisión_Avance_Periodo!$T239,#REF!,0))</f>
        <v>#REF!</v>
      </c>
      <c r="W239" s="131" t="e">
        <f>V239/U239</f>
        <v>#REF!</v>
      </c>
      <c r="X239" s="124" t="e">
        <f>VLOOKUP(W239,Tabla_Estado_Meta_OAP_2019[#All],3,TRUE)</f>
        <v>#REF!</v>
      </c>
      <c r="Y239" s="157" t="e">
        <f>SUBTOTAL(9,$U$230:$U239)</f>
        <v>#REF!</v>
      </c>
      <c r="Z239" s="158" t="e">
        <f>SUBTOTAL(9,$V$230:$V239)</f>
        <v>#REF!</v>
      </c>
      <c r="AA239" s="159">
        <f>IFERROR(+Revisión_Avance_Periodo!$Z239/Revisión_Avance_Periodo!$Y239,0)</f>
        <v>0</v>
      </c>
      <c r="AB239" s="126"/>
      <c r="AC239" s="127"/>
      <c r="AD239" s="125"/>
      <c r="AE239" s="125"/>
      <c r="AF239" s="128"/>
      <c r="AG239" s="129"/>
      <c r="AH239" s="157" t="e">
        <f>SUBTOTAL(9,$U$239:$U578)</f>
        <v>#REF!</v>
      </c>
      <c r="AI239" s="158" t="e">
        <f>SUBTOTAL(9,$V$239:$V578)</f>
        <v>#REF!</v>
      </c>
      <c r="AJ239" s="159">
        <f>IFERROR(+Revisión_Avance_Periodo!$Z587/Revisión_Avance_Periodo!$Y587,0)</f>
        <v>0</v>
      </c>
      <c r="AK239" s="126"/>
      <c r="AL239" s="127"/>
      <c r="AM239" s="125"/>
      <c r="AN239" s="125"/>
      <c r="AO239" s="128"/>
      <c r="AP239" s="129"/>
    </row>
    <row r="240" spans="1:42" x14ac:dyDescent="0.25">
      <c r="A240" s="92">
        <v>50</v>
      </c>
      <c r="B240" s="435" t="e">
        <f>CONCATENATE(Revisión_Avance_Periodo!$D588,";",Revisión_Avance_Periodo!$F588,";",Revisión_Avance_Periodo!$L588)</f>
        <v>#REF!</v>
      </c>
      <c r="C240" s="435" t="e">
        <f t="shared" si="12"/>
        <v>#REF!</v>
      </c>
      <c r="D240" s="114" t="e">
        <f>VLOOKUP($A240,#REF!,3,FALSE)</f>
        <v>#REF!</v>
      </c>
      <c r="E240" s="436" t="e">
        <f>VLOOKUP($A240,#REF!,4,FALSE)</f>
        <v>#REF!</v>
      </c>
      <c r="F240" s="102" t="e">
        <f>VLOOKUP($A240,#REF!,5,FALSE)</f>
        <v>#REF!</v>
      </c>
      <c r="G240" s="93" t="e">
        <f>VLOOKUP($A240,#REF!,8,FALSE)</f>
        <v>#REF!</v>
      </c>
      <c r="H240" s="93" t="e">
        <f>VLOOKUP($A240,#REF!,7,FALSE)</f>
        <v>#REF!</v>
      </c>
      <c r="I240" s="438" t="e">
        <f>VLOOKUP($A240,#REF!,10,FALSE)</f>
        <v>#REF!</v>
      </c>
      <c r="J240" s="93" t="e">
        <f>VLOOKUP($A240,#REF!,11,FALSE)</f>
        <v>#REF!</v>
      </c>
      <c r="K240" s="114" t="e">
        <f>VLOOKUP($A240,#REF!,12,FALSE)</f>
        <v>#REF!</v>
      </c>
      <c r="L240" s="93" t="e">
        <f>VLOOKUP($A240,#REF!,13,FALSE)</f>
        <v>#REF!</v>
      </c>
      <c r="M240" s="438" t="e">
        <f>VLOOKUP($A240,#REF!,14,FALSE)</f>
        <v>#REF!</v>
      </c>
      <c r="N240" s="102" t="e">
        <f>VLOOKUP($A240,#REF!,15,FALSE)</f>
        <v>#REF!</v>
      </c>
      <c r="O240" s="102" t="e">
        <f>VLOOKUP($A240,#REF!,18,FALSE)</f>
        <v>#REF!</v>
      </c>
      <c r="P240" s="93" t="e">
        <f>VLOOKUP($A240,#REF!,41,FALSE)</f>
        <v>#REF!</v>
      </c>
      <c r="Q240" s="115" t="e">
        <f>VLOOKUP(Revisión_Avance_Periodo!$L588,#REF!,30,FALSE)</f>
        <v>#REF!</v>
      </c>
      <c r="R240" s="116">
        <v>2019</v>
      </c>
      <c r="S240" s="196">
        <v>43799</v>
      </c>
      <c r="T240" s="116" t="s">
        <v>78</v>
      </c>
      <c r="U240" s="132" t="e">
        <f>INDEX(#REF!,MATCH(Revisión_Avance_Periodo!$L240,#REF!,0),MATCH(Revisión_Avance_Periodo!$T240,#REF!,0))</f>
        <v>#REF!</v>
      </c>
      <c r="V240" s="132" t="e">
        <f>INDEX(#REF!,MATCH(Revisión_Avance_Periodo!$L240,#REF!,0),MATCH(Revisión_Avance_Periodo!$T240,#REF!,0))</f>
        <v>#REF!</v>
      </c>
      <c r="W240" s="118">
        <f t="shared" ref="W240:W248" si="17">IFERROR((V240/U240),0)</f>
        <v>0</v>
      </c>
      <c r="X240" s="116" t="str">
        <f>VLOOKUP(W240,Tabla_Estado_Meta_OAP_2019[#All],3,TRUE)</f>
        <v>Por Ejecutar</v>
      </c>
      <c r="Y240" s="157" t="e">
        <f>SUBTOTAL(9,$U$230:$U240)</f>
        <v>#REF!</v>
      </c>
      <c r="Z240" s="158" t="e">
        <f>SUBTOTAL(9,$V$230:$V240)</f>
        <v>#REF!</v>
      </c>
      <c r="AA240" s="159">
        <f>IFERROR(+Revisión_Avance_Periodo!$Z240/Revisión_Avance_Periodo!$Y240,0)</f>
        <v>0</v>
      </c>
      <c r="AB240" s="126"/>
      <c r="AC240" s="127"/>
      <c r="AD240" s="125"/>
      <c r="AE240" s="125"/>
      <c r="AF240" s="128"/>
      <c r="AG240" s="129"/>
      <c r="AH240" s="157" t="e">
        <f>SUBTOTAL(9,$U$240:$U578)</f>
        <v>#REF!</v>
      </c>
      <c r="AI240" s="158" t="e">
        <f>SUBTOTAL(9,$V$240:$V578)</f>
        <v>#REF!</v>
      </c>
      <c r="AJ240" s="159">
        <f>IFERROR(+Revisión_Avance_Periodo!$Z588/Revisión_Avance_Periodo!$Y588,0)</f>
        <v>0</v>
      </c>
      <c r="AK240" s="126"/>
      <c r="AL240" s="127"/>
      <c r="AM240" s="125"/>
      <c r="AN240" s="125"/>
      <c r="AO240" s="128"/>
      <c r="AP240" s="129"/>
    </row>
    <row r="241" spans="1:42" ht="15.75" thickBot="1" x14ac:dyDescent="0.3">
      <c r="A241" s="97">
        <v>50</v>
      </c>
      <c r="B241" s="435" t="e">
        <f>CONCATENATE(Revisión_Avance_Periodo!$D589,";",Revisión_Avance_Periodo!$F589,";",Revisión_Avance_Periodo!$L589)</f>
        <v>#REF!</v>
      </c>
      <c r="C241" s="435" t="e">
        <f t="shared" si="12"/>
        <v>#REF!</v>
      </c>
      <c r="D241" s="123" t="e">
        <f>VLOOKUP($A241,#REF!,3,FALSE)</f>
        <v>#REF!</v>
      </c>
      <c r="E241" s="436" t="e">
        <f>VLOOKUP($A241,#REF!,4,FALSE)</f>
        <v>#REF!</v>
      </c>
      <c r="F241" s="103" t="e">
        <f>VLOOKUP($A241,#REF!,5,FALSE)</f>
        <v>#REF!</v>
      </c>
      <c r="G241" s="98" t="e">
        <f>VLOOKUP($A241,#REF!,8,FALSE)</f>
        <v>#REF!</v>
      </c>
      <c r="H241" s="93" t="e">
        <f>VLOOKUP($A241,#REF!,7,FALSE)</f>
        <v>#REF!</v>
      </c>
      <c r="I241" s="438" t="e">
        <f>VLOOKUP($A241,#REF!,10,FALSE)</f>
        <v>#REF!</v>
      </c>
      <c r="J241" s="98" t="e">
        <f>VLOOKUP($A241,#REF!,11,FALSE)</f>
        <v>#REF!</v>
      </c>
      <c r="K241" s="114" t="e">
        <f>VLOOKUP($A241,#REF!,12,FALSE)</f>
        <v>#REF!</v>
      </c>
      <c r="L241" s="98" t="e">
        <f>VLOOKUP($A241,#REF!,13,FALSE)</f>
        <v>#REF!</v>
      </c>
      <c r="M241" s="438" t="e">
        <f>VLOOKUP($A241,#REF!,14,FALSE)</f>
        <v>#REF!</v>
      </c>
      <c r="N241" s="103" t="e">
        <f>VLOOKUP($A241,#REF!,15,FALSE)</f>
        <v>#REF!</v>
      </c>
      <c r="O241" s="103" t="e">
        <f>VLOOKUP($A241,#REF!,18,FALSE)</f>
        <v>#REF!</v>
      </c>
      <c r="P241" s="93" t="e">
        <f>VLOOKUP($A241,#REF!,41,FALSE)</f>
        <v>#REF!</v>
      </c>
      <c r="Q241" s="115" t="e">
        <f>VLOOKUP(Revisión_Avance_Periodo!$L589,#REF!,30,FALSE)</f>
        <v>#REF!</v>
      </c>
      <c r="R241" s="116">
        <v>2019</v>
      </c>
      <c r="S241" s="196">
        <v>43829</v>
      </c>
      <c r="T241" s="124" t="s">
        <v>79</v>
      </c>
      <c r="U241" s="132" t="e">
        <f>INDEX(#REF!,MATCH(Revisión_Avance_Periodo!$L241,#REF!,0),MATCH(Revisión_Avance_Periodo!$T241,#REF!,0))</f>
        <v>#REF!</v>
      </c>
      <c r="V241" s="132" t="e">
        <f>INDEX(#REF!,MATCH(Revisión_Avance_Periodo!$L241,#REF!,0),MATCH(Revisión_Avance_Periodo!$T241,#REF!,0))</f>
        <v>#REF!</v>
      </c>
      <c r="W241" s="118">
        <f t="shared" si="17"/>
        <v>0</v>
      </c>
      <c r="X241" s="124" t="str">
        <f>VLOOKUP(W241,Tabla_Estado_Meta_OAP_2019[#All],3,TRUE)</f>
        <v>Por Ejecutar</v>
      </c>
      <c r="Y241" s="157" t="e">
        <f>SUBTOTAL(9,$U$230:$U241)</f>
        <v>#REF!</v>
      </c>
      <c r="Z241" s="158" t="e">
        <f>SUBTOTAL(9,$V$230:$V241)</f>
        <v>#REF!</v>
      </c>
      <c r="AA241" s="159">
        <f>IFERROR(+Revisión_Avance_Periodo!$Z241/Revisión_Avance_Periodo!$Y241,0)</f>
        <v>0</v>
      </c>
      <c r="AB241" s="126"/>
      <c r="AC241" s="127"/>
      <c r="AD241" s="125"/>
      <c r="AE241" s="125"/>
      <c r="AF241" s="128"/>
      <c r="AG241" s="129"/>
      <c r="AH241" s="157" t="e">
        <f>SUBTOTAL(9,$U$241:$U578)</f>
        <v>#REF!</v>
      </c>
      <c r="AI241" s="158" t="e">
        <f>SUBTOTAL(9,$V$241:$V578)</f>
        <v>#REF!</v>
      </c>
      <c r="AJ241" s="159">
        <f>IFERROR(+Revisión_Avance_Periodo!$Z589/Revisión_Avance_Periodo!$Y589,0)</f>
        <v>0</v>
      </c>
      <c r="AK241" s="126"/>
      <c r="AL241" s="127"/>
      <c r="AM241" s="125"/>
      <c r="AN241" s="125"/>
      <c r="AO241" s="128"/>
      <c r="AP241" s="129"/>
    </row>
    <row r="242" spans="1:42" x14ac:dyDescent="0.25">
      <c r="A242" s="92">
        <v>51</v>
      </c>
      <c r="B242" s="435" t="e">
        <f>CONCATENATE(Revisión_Avance_Periodo!$D590,";",Revisión_Avance_Periodo!$F590,";",Revisión_Avance_Periodo!$L590)</f>
        <v>#REF!</v>
      </c>
      <c r="C242" s="435" t="e">
        <f t="shared" si="12"/>
        <v>#REF!</v>
      </c>
      <c r="D242" s="114" t="e">
        <f>VLOOKUP($A242,#REF!,3,FALSE)</f>
        <v>#REF!</v>
      </c>
      <c r="E242" s="436" t="e">
        <f>VLOOKUP($A242,#REF!,4,FALSE)</f>
        <v>#REF!</v>
      </c>
      <c r="F242" s="102" t="e">
        <f>VLOOKUP($A242,#REF!,5,FALSE)</f>
        <v>#REF!</v>
      </c>
      <c r="G242" s="93" t="e">
        <f>VLOOKUP($A242,#REF!,8,FALSE)</f>
        <v>#REF!</v>
      </c>
      <c r="H242" s="93" t="e">
        <f>VLOOKUP($A242,#REF!,7,FALSE)</f>
        <v>#REF!</v>
      </c>
      <c r="I242" s="438" t="e">
        <f>VLOOKUP($A242,#REF!,10,FALSE)</f>
        <v>#REF!</v>
      </c>
      <c r="J242" s="93" t="e">
        <f>VLOOKUP($A242,#REF!,11,FALSE)</f>
        <v>#REF!</v>
      </c>
      <c r="K242" s="114" t="e">
        <f>VLOOKUP($A242,#REF!,12,FALSE)</f>
        <v>#REF!</v>
      </c>
      <c r="L242" s="93" t="e">
        <f>VLOOKUP($A242,#REF!,13,FALSE)</f>
        <v>#REF!</v>
      </c>
      <c r="M242" s="438" t="e">
        <f>VLOOKUP($A242,#REF!,14,FALSE)</f>
        <v>#REF!</v>
      </c>
      <c r="N242" s="102" t="e">
        <f>VLOOKUP($A242,#REF!,15,FALSE)</f>
        <v>#REF!</v>
      </c>
      <c r="O242" s="102" t="e">
        <f>VLOOKUP($A242,#REF!,18,FALSE)</f>
        <v>#REF!</v>
      </c>
      <c r="P242" s="93" t="e">
        <f>VLOOKUP($A242,#REF!,41,FALSE)</f>
        <v>#REF!</v>
      </c>
      <c r="Q242" s="115" t="e">
        <f>VLOOKUP(Revisión_Avance_Periodo!$L590,#REF!,30,FALSE)</f>
        <v>#REF!</v>
      </c>
      <c r="R242" s="116">
        <v>2019</v>
      </c>
      <c r="S242" s="196">
        <v>43495</v>
      </c>
      <c r="T242" s="116" t="s">
        <v>68</v>
      </c>
      <c r="U242" s="132" t="e">
        <f>INDEX(#REF!,MATCH(Revisión_Avance_Periodo!$L242,#REF!,0),MATCH(Revisión_Avance_Periodo!$T242,#REF!,0))</f>
        <v>#REF!</v>
      </c>
      <c r="V242" s="132" t="e">
        <f>INDEX(#REF!,MATCH(Revisión_Avance_Periodo!$L242,#REF!,0),MATCH(Revisión_Avance_Periodo!$T242,#REF!,0))</f>
        <v>#REF!</v>
      </c>
      <c r="W242" s="118">
        <f t="shared" si="17"/>
        <v>0</v>
      </c>
      <c r="X242" s="116" t="str">
        <f>VLOOKUP(W242,Tabla_Estado_Meta_OAP_2019[#All],3,TRUE)</f>
        <v>Por Ejecutar</v>
      </c>
      <c r="Y242" s="160" t="e">
        <f>SUBTOTAL(9,$U$242:$U242)</f>
        <v>#REF!</v>
      </c>
      <c r="Z242" s="161" t="e">
        <f>SUBTOTAL(9,$V$242:$V242)</f>
        <v>#REF!</v>
      </c>
      <c r="AA242" s="162">
        <f>IFERROR(+Revisión_Avance_Periodo!$Z242/Revisión_Avance_Periodo!$Y242,0)</f>
        <v>0</v>
      </c>
      <c r="AB242" s="133" t="e">
        <f>SUBTOTAL(9,U242:U253)</f>
        <v>#REF!</v>
      </c>
      <c r="AC242" s="134" t="e">
        <f>SUBTOTAL(9,V242:V253)</f>
        <v>#REF!</v>
      </c>
      <c r="AD242" s="119" t="e">
        <f>+AC242/AB242</f>
        <v>#REF!</v>
      </c>
      <c r="AE242" s="119" t="e">
        <f>100%-Revisión_Avance_Periodo!$AD242</f>
        <v>#REF!</v>
      </c>
      <c r="AF242" s="121" t="e">
        <f>VLOOKUP(AD242,Tabla_Estado_Meta_OAP_2019[],3,TRUE)</f>
        <v>#REF!</v>
      </c>
      <c r="AG242" s="122" t="e">
        <f>Revisión_Avance_Periodo!$AD242*Revisión_Avance_Periodo!$Q242</f>
        <v>#REF!</v>
      </c>
      <c r="AH242" s="160" t="e">
        <f>SUBTOTAL(9,$U$242:$U590)</f>
        <v>#REF!</v>
      </c>
      <c r="AI242" s="161" t="e">
        <f>SUBTOTAL(9,$V$242:$V590)</f>
        <v>#REF!</v>
      </c>
      <c r="AJ242" s="162">
        <f>IFERROR(+Revisión_Avance_Periodo!$Z590/Revisión_Avance_Periodo!$Y590,0)</f>
        <v>0</v>
      </c>
      <c r="AK242" s="133" t="e">
        <f>SUBTOTAL(9,AD242:AD253)</f>
        <v>#REF!</v>
      </c>
      <c r="AL242" s="134" t="e">
        <f>SUBTOTAL(9,AE242:AE253)</f>
        <v>#REF!</v>
      </c>
      <c r="AM242" s="119" t="e">
        <f>+AL242/AK242</f>
        <v>#REF!</v>
      </c>
      <c r="AN242" s="119" t="e">
        <f>100%-Revisión_Avance_Periodo!$AD590</f>
        <v>#REF!</v>
      </c>
      <c r="AO242" s="121" t="e">
        <f>VLOOKUP(AM242,Tabla_Estado_Meta_OAP_2019[],3,TRUE)</f>
        <v>#REF!</v>
      </c>
      <c r="AP242" s="122" t="e">
        <f>Revisión_Avance_Periodo!$AD590*Revisión_Avance_Periodo!$Q590</f>
        <v>#REF!</v>
      </c>
    </row>
    <row r="243" spans="1:42" x14ac:dyDescent="0.25">
      <c r="A243" s="97">
        <v>51</v>
      </c>
      <c r="B243" s="435" t="e">
        <f>CONCATENATE(Revisión_Avance_Periodo!$D591,";",Revisión_Avance_Periodo!$F591,";",Revisión_Avance_Periodo!$L591)</f>
        <v>#REF!</v>
      </c>
      <c r="C243" s="435" t="e">
        <f t="shared" si="12"/>
        <v>#REF!</v>
      </c>
      <c r="D243" s="123" t="e">
        <f>VLOOKUP($A243,#REF!,3,FALSE)</f>
        <v>#REF!</v>
      </c>
      <c r="E243" s="436" t="e">
        <f>VLOOKUP($A243,#REF!,4,FALSE)</f>
        <v>#REF!</v>
      </c>
      <c r="F243" s="103" t="e">
        <f>VLOOKUP($A243,#REF!,5,FALSE)</f>
        <v>#REF!</v>
      </c>
      <c r="G243" s="98" t="e">
        <f>VLOOKUP($A243,#REF!,8,FALSE)</f>
        <v>#REF!</v>
      </c>
      <c r="H243" s="93" t="e">
        <f>VLOOKUP($A243,#REF!,7,FALSE)</f>
        <v>#REF!</v>
      </c>
      <c r="I243" s="438" t="e">
        <f>VLOOKUP($A243,#REF!,10,FALSE)</f>
        <v>#REF!</v>
      </c>
      <c r="J243" s="98" t="e">
        <f>VLOOKUP($A243,#REF!,11,FALSE)</f>
        <v>#REF!</v>
      </c>
      <c r="K243" s="114" t="e">
        <f>VLOOKUP($A243,#REF!,12,FALSE)</f>
        <v>#REF!</v>
      </c>
      <c r="L243" s="98" t="e">
        <f>VLOOKUP($A243,#REF!,13,FALSE)</f>
        <v>#REF!</v>
      </c>
      <c r="M243" s="438" t="e">
        <f>VLOOKUP($A243,#REF!,14,FALSE)</f>
        <v>#REF!</v>
      </c>
      <c r="N243" s="103" t="e">
        <f>VLOOKUP($A243,#REF!,15,FALSE)</f>
        <v>#REF!</v>
      </c>
      <c r="O243" s="103" t="e">
        <f>VLOOKUP($A243,#REF!,18,FALSE)</f>
        <v>#REF!</v>
      </c>
      <c r="P243" s="93" t="e">
        <f>VLOOKUP($A243,#REF!,41,FALSE)</f>
        <v>#REF!</v>
      </c>
      <c r="Q243" s="115" t="e">
        <f>VLOOKUP(Revisión_Avance_Periodo!$L591,#REF!,30,FALSE)</f>
        <v>#REF!</v>
      </c>
      <c r="R243" s="116">
        <v>2019</v>
      </c>
      <c r="S243" s="196">
        <v>43524</v>
      </c>
      <c r="T243" s="124" t="s">
        <v>69</v>
      </c>
      <c r="U243" s="132" t="e">
        <f>INDEX(#REF!,MATCH(Revisión_Avance_Periodo!$L243,#REF!,0),MATCH(Revisión_Avance_Periodo!$T243,#REF!,0))</f>
        <v>#REF!</v>
      </c>
      <c r="V243" s="132" t="e">
        <f>INDEX(#REF!,MATCH(Revisión_Avance_Periodo!$L243,#REF!,0),MATCH(Revisión_Avance_Periodo!$T243,#REF!,0))</f>
        <v>#REF!</v>
      </c>
      <c r="W243" s="118">
        <f t="shared" si="17"/>
        <v>0</v>
      </c>
      <c r="X243" s="124" t="str">
        <f>VLOOKUP(W243,Tabla_Estado_Meta_OAP_2019[#All],3,TRUE)</f>
        <v>Por Ejecutar</v>
      </c>
      <c r="Y243" s="157" t="e">
        <f>SUBTOTAL(9,$U$242:$U243)</f>
        <v>#REF!</v>
      </c>
      <c r="Z243" s="158" t="e">
        <f>SUBTOTAL(9,$V$242:$V243)</f>
        <v>#REF!</v>
      </c>
      <c r="AA243" s="159">
        <f>IFERROR(+Revisión_Avance_Periodo!$Z243/Revisión_Avance_Periodo!$Y243,0)</f>
        <v>0</v>
      </c>
      <c r="AB243" s="126"/>
      <c r="AC243" s="127"/>
      <c r="AD243" s="125"/>
      <c r="AE243" s="125"/>
      <c r="AF243" s="128"/>
      <c r="AG243" s="129"/>
      <c r="AH243" s="157" t="e">
        <f>SUBTOTAL(9,$U$243:$U590)</f>
        <v>#REF!</v>
      </c>
      <c r="AI243" s="158" t="e">
        <f>SUBTOTAL(9,$V$243:$V590)</f>
        <v>#REF!</v>
      </c>
      <c r="AJ243" s="159">
        <f>IFERROR(+Revisión_Avance_Periodo!$Z591/Revisión_Avance_Periodo!$Y591,0)</f>
        <v>0</v>
      </c>
      <c r="AK243" s="126"/>
      <c r="AL243" s="127"/>
      <c r="AM243" s="125"/>
      <c r="AN243" s="125"/>
      <c r="AO243" s="128"/>
      <c r="AP243" s="129"/>
    </row>
    <row r="244" spans="1:42" x14ac:dyDescent="0.25">
      <c r="A244" s="92">
        <v>51</v>
      </c>
      <c r="B244" s="435" t="e">
        <f>CONCATENATE(Revisión_Avance_Periodo!$D592,";",Revisión_Avance_Periodo!$F592,";",Revisión_Avance_Periodo!$L592)</f>
        <v>#REF!</v>
      </c>
      <c r="C244" s="435" t="e">
        <f t="shared" si="12"/>
        <v>#REF!</v>
      </c>
      <c r="D244" s="114" t="e">
        <f>VLOOKUP($A244,#REF!,3,FALSE)</f>
        <v>#REF!</v>
      </c>
      <c r="E244" s="436" t="e">
        <f>VLOOKUP($A244,#REF!,4,FALSE)</f>
        <v>#REF!</v>
      </c>
      <c r="F244" s="102" t="e">
        <f>VLOOKUP($A244,#REF!,5,FALSE)</f>
        <v>#REF!</v>
      </c>
      <c r="G244" s="93" t="e">
        <f>VLOOKUP($A244,#REF!,8,FALSE)</f>
        <v>#REF!</v>
      </c>
      <c r="H244" s="93" t="e">
        <f>VLOOKUP($A244,#REF!,7,FALSE)</f>
        <v>#REF!</v>
      </c>
      <c r="I244" s="438" t="e">
        <f>VLOOKUP($A244,#REF!,10,FALSE)</f>
        <v>#REF!</v>
      </c>
      <c r="J244" s="93" t="e">
        <f>VLOOKUP($A244,#REF!,11,FALSE)</f>
        <v>#REF!</v>
      </c>
      <c r="K244" s="114" t="e">
        <f>VLOOKUP($A244,#REF!,12,FALSE)</f>
        <v>#REF!</v>
      </c>
      <c r="L244" s="93" t="e">
        <f>VLOOKUP($A244,#REF!,13,FALSE)</f>
        <v>#REF!</v>
      </c>
      <c r="M244" s="438" t="e">
        <f>VLOOKUP($A244,#REF!,14,FALSE)</f>
        <v>#REF!</v>
      </c>
      <c r="N244" s="102" t="e">
        <f>VLOOKUP($A244,#REF!,15,FALSE)</f>
        <v>#REF!</v>
      </c>
      <c r="O244" s="102" t="e">
        <f>VLOOKUP($A244,#REF!,18,FALSE)</f>
        <v>#REF!</v>
      </c>
      <c r="P244" s="93" t="e">
        <f>VLOOKUP($A244,#REF!,41,FALSE)</f>
        <v>#REF!</v>
      </c>
      <c r="Q244" s="115" t="e">
        <f>VLOOKUP(Revisión_Avance_Periodo!$L592,#REF!,30,FALSE)</f>
        <v>#REF!</v>
      </c>
      <c r="R244" s="116">
        <v>2019</v>
      </c>
      <c r="S244" s="196">
        <v>43554</v>
      </c>
      <c r="T244" s="116" t="s">
        <v>70</v>
      </c>
      <c r="U244" s="132" t="e">
        <f>INDEX(#REF!,MATCH(Revisión_Avance_Periodo!$L244,#REF!,0),MATCH(Revisión_Avance_Periodo!$T244,#REF!,0))</f>
        <v>#REF!</v>
      </c>
      <c r="V244" s="132" t="e">
        <f>INDEX(#REF!,MATCH(Revisión_Avance_Periodo!$L244,#REF!,0),MATCH(Revisión_Avance_Periodo!$T244,#REF!,0))</f>
        <v>#REF!</v>
      </c>
      <c r="W244" s="118">
        <f t="shared" si="17"/>
        <v>0</v>
      </c>
      <c r="X244" s="116" t="str">
        <f>VLOOKUP(W244,Tabla_Estado_Meta_OAP_2019[#All],3,TRUE)</f>
        <v>Por Ejecutar</v>
      </c>
      <c r="Y244" s="157" t="e">
        <f>SUBTOTAL(9,$U$242:$U244)</f>
        <v>#REF!</v>
      </c>
      <c r="Z244" s="158" t="e">
        <f>SUBTOTAL(9,$V$242:$V244)</f>
        <v>#REF!</v>
      </c>
      <c r="AA244" s="159">
        <f>IFERROR(+Revisión_Avance_Periodo!$Z244/Revisión_Avance_Periodo!$Y244,0)</f>
        <v>0</v>
      </c>
      <c r="AB244" s="126"/>
      <c r="AC244" s="127"/>
      <c r="AD244" s="125"/>
      <c r="AE244" s="125"/>
      <c r="AF244" s="128"/>
      <c r="AG244" s="129"/>
      <c r="AH244" s="157" t="e">
        <f>SUBTOTAL(9,$U$244:$U590)</f>
        <v>#REF!</v>
      </c>
      <c r="AI244" s="158" t="e">
        <f>SUBTOTAL(9,$V$244:$V590)</f>
        <v>#REF!</v>
      </c>
      <c r="AJ244" s="159">
        <f>IFERROR(+Revisión_Avance_Periodo!$Z592/Revisión_Avance_Periodo!$Y592,0)</f>
        <v>0</v>
      </c>
      <c r="AK244" s="126"/>
      <c r="AL244" s="127"/>
      <c r="AM244" s="125"/>
      <c r="AN244" s="125"/>
      <c r="AO244" s="128"/>
      <c r="AP244" s="129"/>
    </row>
    <row r="245" spans="1:42" x14ac:dyDescent="0.25">
      <c r="A245" s="97">
        <v>51</v>
      </c>
      <c r="B245" s="435" t="e">
        <f>CONCATENATE(Revisión_Avance_Periodo!$D593,";",Revisión_Avance_Periodo!$F593,";",Revisión_Avance_Periodo!$L593)</f>
        <v>#REF!</v>
      </c>
      <c r="C245" s="435" t="e">
        <f t="shared" si="12"/>
        <v>#REF!</v>
      </c>
      <c r="D245" s="123" t="e">
        <f>VLOOKUP($A245,#REF!,3,FALSE)</f>
        <v>#REF!</v>
      </c>
      <c r="E245" s="436" t="e">
        <f>VLOOKUP($A245,#REF!,4,FALSE)</f>
        <v>#REF!</v>
      </c>
      <c r="F245" s="103" t="e">
        <f>VLOOKUP($A245,#REF!,5,FALSE)</f>
        <v>#REF!</v>
      </c>
      <c r="G245" s="98" t="e">
        <f>VLOOKUP($A245,#REF!,8,FALSE)</f>
        <v>#REF!</v>
      </c>
      <c r="H245" s="93" t="e">
        <f>VLOOKUP($A245,#REF!,7,FALSE)</f>
        <v>#REF!</v>
      </c>
      <c r="I245" s="438" t="e">
        <f>VLOOKUP($A245,#REF!,10,FALSE)</f>
        <v>#REF!</v>
      </c>
      <c r="J245" s="98" t="e">
        <f>VLOOKUP($A245,#REF!,11,FALSE)</f>
        <v>#REF!</v>
      </c>
      <c r="K245" s="114" t="e">
        <f>VLOOKUP($A245,#REF!,12,FALSE)</f>
        <v>#REF!</v>
      </c>
      <c r="L245" s="98" t="e">
        <f>VLOOKUP($A245,#REF!,13,FALSE)</f>
        <v>#REF!</v>
      </c>
      <c r="M245" s="438" t="e">
        <f>VLOOKUP($A245,#REF!,14,FALSE)</f>
        <v>#REF!</v>
      </c>
      <c r="N245" s="103" t="e">
        <f>VLOOKUP($A245,#REF!,15,FALSE)</f>
        <v>#REF!</v>
      </c>
      <c r="O245" s="103" t="e">
        <f>VLOOKUP($A245,#REF!,18,FALSE)</f>
        <v>#REF!</v>
      </c>
      <c r="P245" s="93" t="e">
        <f>VLOOKUP($A245,#REF!,41,FALSE)</f>
        <v>#REF!</v>
      </c>
      <c r="Q245" s="115" t="e">
        <f>VLOOKUP(Revisión_Avance_Periodo!$L593,#REF!,30,FALSE)</f>
        <v>#REF!</v>
      </c>
      <c r="R245" s="116">
        <v>2019</v>
      </c>
      <c r="S245" s="196">
        <v>43585</v>
      </c>
      <c r="T245" s="124" t="s">
        <v>71</v>
      </c>
      <c r="U245" s="132" t="e">
        <f>INDEX(#REF!,MATCH(Revisión_Avance_Periodo!$L245,#REF!,0),MATCH(Revisión_Avance_Periodo!$T245,#REF!,0))</f>
        <v>#REF!</v>
      </c>
      <c r="V245" s="132" t="e">
        <f>INDEX(#REF!,MATCH(Revisión_Avance_Periodo!$L245,#REF!,0),MATCH(Revisión_Avance_Periodo!$T245,#REF!,0))</f>
        <v>#REF!</v>
      </c>
      <c r="W245" s="118">
        <f t="shared" si="17"/>
        <v>0</v>
      </c>
      <c r="X245" s="124" t="str">
        <f>VLOOKUP(W245,Tabla_Estado_Meta_OAP_2019[#All],3,TRUE)</f>
        <v>Por Ejecutar</v>
      </c>
      <c r="Y245" s="157" t="e">
        <f>SUBTOTAL(9,$U$242:$U245)</f>
        <v>#REF!</v>
      </c>
      <c r="Z245" s="158" t="e">
        <f>SUBTOTAL(9,$V$242:$V245)</f>
        <v>#REF!</v>
      </c>
      <c r="AA245" s="159">
        <f>IFERROR(+Revisión_Avance_Periodo!$Z245/Revisión_Avance_Periodo!$Y245,0)</f>
        <v>0</v>
      </c>
      <c r="AB245" s="126"/>
      <c r="AC245" s="127"/>
      <c r="AD245" s="125"/>
      <c r="AE245" s="125"/>
      <c r="AF245" s="128"/>
      <c r="AG245" s="129"/>
      <c r="AH245" s="157" t="e">
        <f>SUBTOTAL(9,$U$245:$U590)</f>
        <v>#REF!</v>
      </c>
      <c r="AI245" s="158" t="e">
        <f>SUBTOTAL(9,$V$245:$V590)</f>
        <v>#REF!</v>
      </c>
      <c r="AJ245" s="159">
        <f>IFERROR(+Revisión_Avance_Periodo!$Z593/Revisión_Avance_Periodo!$Y593,0)</f>
        <v>0</v>
      </c>
      <c r="AK245" s="126"/>
      <c r="AL245" s="127"/>
      <c r="AM245" s="125"/>
      <c r="AN245" s="125"/>
      <c r="AO245" s="128"/>
      <c r="AP245" s="129"/>
    </row>
    <row r="246" spans="1:42" x14ac:dyDescent="0.25">
      <c r="A246" s="92">
        <v>51</v>
      </c>
      <c r="B246" s="435" t="e">
        <f>CONCATENATE(Revisión_Avance_Periodo!$D594,";",Revisión_Avance_Periodo!$F594,";",Revisión_Avance_Periodo!$L594)</f>
        <v>#REF!</v>
      </c>
      <c r="C246" s="435" t="e">
        <f t="shared" si="12"/>
        <v>#REF!</v>
      </c>
      <c r="D246" s="114" t="e">
        <f>VLOOKUP($A246,#REF!,3,FALSE)</f>
        <v>#REF!</v>
      </c>
      <c r="E246" s="436" t="e">
        <f>VLOOKUP($A246,#REF!,4,FALSE)</f>
        <v>#REF!</v>
      </c>
      <c r="F246" s="102" t="e">
        <f>VLOOKUP($A246,#REF!,5,FALSE)</f>
        <v>#REF!</v>
      </c>
      <c r="G246" s="93" t="e">
        <f>VLOOKUP($A246,#REF!,8,FALSE)</f>
        <v>#REF!</v>
      </c>
      <c r="H246" s="93" t="e">
        <f>VLOOKUP($A246,#REF!,7,FALSE)</f>
        <v>#REF!</v>
      </c>
      <c r="I246" s="438" t="e">
        <f>VLOOKUP($A246,#REF!,10,FALSE)</f>
        <v>#REF!</v>
      </c>
      <c r="J246" s="93" t="e">
        <f>VLOOKUP($A246,#REF!,11,FALSE)</f>
        <v>#REF!</v>
      </c>
      <c r="K246" s="114" t="e">
        <f>VLOOKUP($A246,#REF!,12,FALSE)</f>
        <v>#REF!</v>
      </c>
      <c r="L246" s="93" t="e">
        <f>VLOOKUP($A246,#REF!,13,FALSE)</f>
        <v>#REF!</v>
      </c>
      <c r="M246" s="438" t="e">
        <f>VLOOKUP($A246,#REF!,14,FALSE)</f>
        <v>#REF!</v>
      </c>
      <c r="N246" s="102" t="e">
        <f>VLOOKUP($A246,#REF!,15,FALSE)</f>
        <v>#REF!</v>
      </c>
      <c r="O246" s="102" t="e">
        <f>VLOOKUP($A246,#REF!,18,FALSE)</f>
        <v>#REF!</v>
      </c>
      <c r="P246" s="93" t="e">
        <f>VLOOKUP($A246,#REF!,41,FALSE)</f>
        <v>#REF!</v>
      </c>
      <c r="Q246" s="115" t="e">
        <f>VLOOKUP(Revisión_Avance_Periodo!$L594,#REF!,30,FALSE)</f>
        <v>#REF!</v>
      </c>
      <c r="R246" s="116">
        <v>2019</v>
      </c>
      <c r="S246" s="196">
        <v>43615</v>
      </c>
      <c r="T246" s="116" t="s">
        <v>72</v>
      </c>
      <c r="U246" s="132" t="e">
        <f>INDEX(#REF!,MATCH(Revisión_Avance_Periodo!$L246,#REF!,0),MATCH(Revisión_Avance_Periodo!$T246,#REF!,0))</f>
        <v>#REF!</v>
      </c>
      <c r="V246" s="132" t="e">
        <f>INDEX(#REF!,MATCH(Revisión_Avance_Periodo!$L246,#REF!,0),MATCH(Revisión_Avance_Periodo!$T246,#REF!,0))</f>
        <v>#REF!</v>
      </c>
      <c r="W246" s="118">
        <f t="shared" si="17"/>
        <v>0</v>
      </c>
      <c r="X246" s="116" t="str">
        <f>VLOOKUP(W246,Tabla_Estado_Meta_OAP_2019[#All],3,TRUE)</f>
        <v>Por Ejecutar</v>
      </c>
      <c r="Y246" s="157" t="e">
        <f>SUBTOTAL(9,$U$242:$U246)</f>
        <v>#REF!</v>
      </c>
      <c r="Z246" s="158" t="e">
        <f>SUBTOTAL(9,$V$242:$V246)</f>
        <v>#REF!</v>
      </c>
      <c r="AA246" s="159">
        <f>IFERROR(+Revisión_Avance_Periodo!$Z246/Revisión_Avance_Periodo!$Y246,0)</f>
        <v>0</v>
      </c>
      <c r="AB246" s="126"/>
      <c r="AC246" s="127"/>
      <c r="AD246" s="125"/>
      <c r="AE246" s="125"/>
      <c r="AF246" s="128"/>
      <c r="AG246" s="129"/>
      <c r="AH246" s="157" t="e">
        <f>SUBTOTAL(9,$U$246:$U590)</f>
        <v>#REF!</v>
      </c>
      <c r="AI246" s="158" t="e">
        <f>SUBTOTAL(9,$V$246:$V590)</f>
        <v>#REF!</v>
      </c>
      <c r="AJ246" s="159">
        <f>IFERROR(+Revisión_Avance_Periodo!$Z594/Revisión_Avance_Periodo!$Y594,0)</f>
        <v>0</v>
      </c>
      <c r="AK246" s="126"/>
      <c r="AL246" s="127"/>
      <c r="AM246" s="125"/>
      <c r="AN246" s="125"/>
      <c r="AO246" s="128"/>
      <c r="AP246" s="129"/>
    </row>
    <row r="247" spans="1:42" x14ac:dyDescent="0.25">
      <c r="A247" s="97">
        <v>51</v>
      </c>
      <c r="B247" s="435" t="e">
        <f>CONCATENATE(Revisión_Avance_Periodo!$D595,";",Revisión_Avance_Periodo!$F595,";",Revisión_Avance_Periodo!$L595)</f>
        <v>#REF!</v>
      </c>
      <c r="C247" s="435" t="e">
        <f t="shared" si="12"/>
        <v>#REF!</v>
      </c>
      <c r="D247" s="123" t="e">
        <f>VLOOKUP($A247,#REF!,3,FALSE)</f>
        <v>#REF!</v>
      </c>
      <c r="E247" s="436" t="e">
        <f>VLOOKUP($A247,#REF!,4,FALSE)</f>
        <v>#REF!</v>
      </c>
      <c r="F247" s="103" t="e">
        <f>VLOOKUP($A247,#REF!,5,FALSE)</f>
        <v>#REF!</v>
      </c>
      <c r="G247" s="98" t="e">
        <f>VLOOKUP($A247,#REF!,8,FALSE)</f>
        <v>#REF!</v>
      </c>
      <c r="H247" s="93" t="e">
        <f>VLOOKUP($A247,#REF!,7,FALSE)</f>
        <v>#REF!</v>
      </c>
      <c r="I247" s="438" t="e">
        <f>VLOOKUP($A247,#REF!,10,FALSE)</f>
        <v>#REF!</v>
      </c>
      <c r="J247" s="98" t="e">
        <f>VLOOKUP($A247,#REF!,11,FALSE)</f>
        <v>#REF!</v>
      </c>
      <c r="K247" s="114" t="e">
        <f>VLOOKUP($A247,#REF!,12,FALSE)</f>
        <v>#REF!</v>
      </c>
      <c r="L247" s="98" t="e">
        <f>VLOOKUP($A247,#REF!,13,FALSE)</f>
        <v>#REF!</v>
      </c>
      <c r="M247" s="438" t="e">
        <f>VLOOKUP($A247,#REF!,14,FALSE)</f>
        <v>#REF!</v>
      </c>
      <c r="N247" s="103" t="e">
        <f>VLOOKUP($A247,#REF!,15,FALSE)</f>
        <v>#REF!</v>
      </c>
      <c r="O247" s="103" t="e">
        <f>VLOOKUP($A247,#REF!,18,FALSE)</f>
        <v>#REF!</v>
      </c>
      <c r="P247" s="93" t="e">
        <f>VLOOKUP($A247,#REF!,41,FALSE)</f>
        <v>#REF!</v>
      </c>
      <c r="Q247" s="115" t="e">
        <f>VLOOKUP(Revisión_Avance_Periodo!$L595,#REF!,30,FALSE)</f>
        <v>#REF!</v>
      </c>
      <c r="R247" s="116">
        <v>2019</v>
      </c>
      <c r="S247" s="196">
        <v>43646</v>
      </c>
      <c r="T247" s="124" t="s">
        <v>73</v>
      </c>
      <c r="U247" s="132" t="e">
        <f>INDEX(#REF!,MATCH(Revisión_Avance_Periodo!$L247,#REF!,0),MATCH(Revisión_Avance_Periodo!$T247,#REF!,0))</f>
        <v>#REF!</v>
      </c>
      <c r="V247" s="132" t="e">
        <f>INDEX(#REF!,MATCH(Revisión_Avance_Periodo!$L247,#REF!,0),MATCH(Revisión_Avance_Periodo!$T247,#REF!,0))</f>
        <v>#REF!</v>
      </c>
      <c r="W247" s="118">
        <f t="shared" si="17"/>
        <v>0</v>
      </c>
      <c r="X247" s="124" t="str">
        <f>VLOOKUP(W247,Tabla_Estado_Meta_OAP_2019[#All],3,TRUE)</f>
        <v>Por Ejecutar</v>
      </c>
      <c r="Y247" s="157" t="e">
        <f>SUBTOTAL(9,$U$242:$U247)</f>
        <v>#REF!</v>
      </c>
      <c r="Z247" s="158" t="e">
        <f>SUBTOTAL(9,$V$242:$V247)</f>
        <v>#REF!</v>
      </c>
      <c r="AA247" s="159">
        <f>IFERROR(+Revisión_Avance_Periodo!$Z247/Revisión_Avance_Periodo!$Y247,0)</f>
        <v>0</v>
      </c>
      <c r="AB247" s="126"/>
      <c r="AC247" s="127"/>
      <c r="AD247" s="125"/>
      <c r="AE247" s="125"/>
      <c r="AF247" s="128"/>
      <c r="AG247" s="129"/>
      <c r="AH247" s="157" t="e">
        <f>SUBTOTAL(9,$U$247:$U590)</f>
        <v>#REF!</v>
      </c>
      <c r="AI247" s="158" t="e">
        <f>SUBTOTAL(9,$V$247:$V590)</f>
        <v>#REF!</v>
      </c>
      <c r="AJ247" s="159">
        <f>IFERROR(+Revisión_Avance_Periodo!$Z595/Revisión_Avance_Periodo!$Y595,0)</f>
        <v>0</v>
      </c>
      <c r="AK247" s="126"/>
      <c r="AL247" s="127"/>
      <c r="AM247" s="125"/>
      <c r="AN247" s="125"/>
      <c r="AO247" s="128"/>
      <c r="AP247" s="129"/>
    </row>
    <row r="248" spans="1:42" x14ac:dyDescent="0.25">
      <c r="A248" s="92">
        <v>51</v>
      </c>
      <c r="B248" s="435" t="e">
        <f>CONCATENATE(Revisión_Avance_Periodo!$D596,";",Revisión_Avance_Periodo!$F596,";",Revisión_Avance_Periodo!$L596)</f>
        <v>#REF!</v>
      </c>
      <c r="C248" s="435" t="e">
        <f t="shared" si="12"/>
        <v>#REF!</v>
      </c>
      <c r="D248" s="114" t="e">
        <f>VLOOKUP($A248,#REF!,3,FALSE)</f>
        <v>#REF!</v>
      </c>
      <c r="E248" s="436" t="e">
        <f>VLOOKUP($A248,#REF!,4,FALSE)</f>
        <v>#REF!</v>
      </c>
      <c r="F248" s="102" t="e">
        <f>VLOOKUP($A248,#REF!,5,FALSE)</f>
        <v>#REF!</v>
      </c>
      <c r="G248" s="93" t="e">
        <f>VLOOKUP($A248,#REF!,8,FALSE)</f>
        <v>#REF!</v>
      </c>
      <c r="H248" s="93" t="e">
        <f>VLOOKUP($A248,#REF!,7,FALSE)</f>
        <v>#REF!</v>
      </c>
      <c r="I248" s="438" t="e">
        <f>VLOOKUP($A248,#REF!,10,FALSE)</f>
        <v>#REF!</v>
      </c>
      <c r="J248" s="93" t="e">
        <f>VLOOKUP($A248,#REF!,11,FALSE)</f>
        <v>#REF!</v>
      </c>
      <c r="K248" s="114" t="e">
        <f>VLOOKUP($A248,#REF!,12,FALSE)</f>
        <v>#REF!</v>
      </c>
      <c r="L248" s="93" t="e">
        <f>VLOOKUP($A248,#REF!,13,FALSE)</f>
        <v>#REF!</v>
      </c>
      <c r="M248" s="438" t="e">
        <f>VLOOKUP($A248,#REF!,14,FALSE)</f>
        <v>#REF!</v>
      </c>
      <c r="N248" s="102" t="e">
        <f>VLOOKUP($A248,#REF!,15,FALSE)</f>
        <v>#REF!</v>
      </c>
      <c r="O248" s="102" t="e">
        <f>VLOOKUP($A248,#REF!,18,FALSE)</f>
        <v>#REF!</v>
      </c>
      <c r="P248" s="93" t="e">
        <f>VLOOKUP($A248,#REF!,41,FALSE)</f>
        <v>#REF!</v>
      </c>
      <c r="Q248" s="115" t="e">
        <f>VLOOKUP(Revisión_Avance_Periodo!$L596,#REF!,30,FALSE)</f>
        <v>#REF!</v>
      </c>
      <c r="R248" s="116">
        <v>2019</v>
      </c>
      <c r="S248" s="196">
        <v>43676</v>
      </c>
      <c r="T248" s="116" t="s">
        <v>74</v>
      </c>
      <c r="U248" s="132" t="e">
        <f>INDEX(#REF!,MATCH(Revisión_Avance_Periodo!$L248,#REF!,0),MATCH(Revisión_Avance_Periodo!$T248,#REF!,0))</f>
        <v>#REF!</v>
      </c>
      <c r="V248" s="132" t="e">
        <f>INDEX(#REF!,MATCH(Revisión_Avance_Periodo!$L248,#REF!,0),MATCH(Revisión_Avance_Periodo!$T248,#REF!,0))</f>
        <v>#REF!</v>
      </c>
      <c r="W248" s="118">
        <f t="shared" si="17"/>
        <v>0</v>
      </c>
      <c r="X248" s="116" t="str">
        <f>VLOOKUP(W248,Tabla_Estado_Meta_OAP_2019[#All],3,TRUE)</f>
        <v>Por Ejecutar</v>
      </c>
      <c r="Y248" s="157" t="e">
        <f>SUBTOTAL(9,$U$242:$U248)</f>
        <v>#REF!</v>
      </c>
      <c r="Z248" s="158" t="e">
        <f>SUBTOTAL(9,$V$242:$V248)</f>
        <v>#REF!</v>
      </c>
      <c r="AA248" s="159">
        <f>IFERROR(+Revisión_Avance_Periodo!$Z248/Revisión_Avance_Periodo!$Y248,0)</f>
        <v>0</v>
      </c>
      <c r="AB248" s="126"/>
      <c r="AC248" s="127"/>
      <c r="AD248" s="125"/>
      <c r="AE248" s="125"/>
      <c r="AF248" s="128"/>
      <c r="AG248" s="129"/>
      <c r="AH248" s="157" t="e">
        <f>SUBTOTAL(9,$U$248:$U590)</f>
        <v>#REF!</v>
      </c>
      <c r="AI248" s="158" t="e">
        <f>SUBTOTAL(9,$V$248:$V590)</f>
        <v>#REF!</v>
      </c>
      <c r="AJ248" s="159">
        <f>IFERROR(+Revisión_Avance_Periodo!$Z596/Revisión_Avance_Periodo!$Y596,0)</f>
        <v>0</v>
      </c>
      <c r="AK248" s="126"/>
      <c r="AL248" s="127"/>
      <c r="AM248" s="125"/>
      <c r="AN248" s="125"/>
      <c r="AO248" s="128"/>
      <c r="AP248" s="129"/>
    </row>
    <row r="249" spans="1:42" x14ac:dyDescent="0.25">
      <c r="A249" s="97">
        <v>51</v>
      </c>
      <c r="B249" s="435" t="e">
        <f>CONCATENATE(Revisión_Avance_Periodo!$D597,";",Revisión_Avance_Periodo!$F597,";",Revisión_Avance_Periodo!$L597)</f>
        <v>#REF!</v>
      </c>
      <c r="C249" s="435" t="e">
        <f t="shared" si="12"/>
        <v>#REF!</v>
      </c>
      <c r="D249" s="123" t="e">
        <f>VLOOKUP($A249,#REF!,3,FALSE)</f>
        <v>#REF!</v>
      </c>
      <c r="E249" s="436" t="e">
        <f>VLOOKUP($A249,#REF!,4,FALSE)</f>
        <v>#REF!</v>
      </c>
      <c r="F249" s="103" t="e">
        <f>VLOOKUP($A249,#REF!,5,FALSE)</f>
        <v>#REF!</v>
      </c>
      <c r="G249" s="98" t="e">
        <f>VLOOKUP($A249,#REF!,8,FALSE)</f>
        <v>#REF!</v>
      </c>
      <c r="H249" s="93" t="e">
        <f>VLOOKUP($A249,#REF!,7,FALSE)</f>
        <v>#REF!</v>
      </c>
      <c r="I249" s="438" t="e">
        <f>VLOOKUP($A249,#REF!,10,FALSE)</f>
        <v>#REF!</v>
      </c>
      <c r="J249" s="98" t="e">
        <f>VLOOKUP($A249,#REF!,11,FALSE)</f>
        <v>#REF!</v>
      </c>
      <c r="K249" s="114" t="e">
        <f>VLOOKUP($A249,#REF!,12,FALSE)</f>
        <v>#REF!</v>
      </c>
      <c r="L249" s="98" t="e">
        <f>VLOOKUP($A249,#REF!,13,FALSE)</f>
        <v>#REF!</v>
      </c>
      <c r="M249" s="438" t="e">
        <f>VLOOKUP($A249,#REF!,14,FALSE)</f>
        <v>#REF!</v>
      </c>
      <c r="N249" s="103" t="e">
        <f>VLOOKUP($A249,#REF!,15,FALSE)</f>
        <v>#REF!</v>
      </c>
      <c r="O249" s="103" t="e">
        <f>VLOOKUP($A249,#REF!,18,FALSE)</f>
        <v>#REF!</v>
      </c>
      <c r="P249" s="93" t="e">
        <f>VLOOKUP($A249,#REF!,41,FALSE)</f>
        <v>#REF!</v>
      </c>
      <c r="Q249" s="115" t="e">
        <f>VLOOKUP(Revisión_Avance_Periodo!$L597,#REF!,30,FALSE)</f>
        <v>#REF!</v>
      </c>
      <c r="R249" s="116">
        <v>2019</v>
      </c>
      <c r="S249" s="196">
        <v>43707</v>
      </c>
      <c r="T249" s="124" t="s">
        <v>75</v>
      </c>
      <c r="U249" s="132" t="e">
        <f>INDEX(#REF!,MATCH(Revisión_Avance_Periodo!$L249,#REF!,0),MATCH(Revisión_Avance_Periodo!$T249,#REF!,0))</f>
        <v>#REF!</v>
      </c>
      <c r="V249" s="132" t="e">
        <f>INDEX(#REF!,MATCH(Revisión_Avance_Periodo!$L249,#REF!,0),MATCH(Revisión_Avance_Periodo!$T249,#REF!,0))</f>
        <v>#REF!</v>
      </c>
      <c r="W249" s="131" t="e">
        <f>V249/U249</f>
        <v>#REF!</v>
      </c>
      <c r="X249" s="124" t="e">
        <f>VLOOKUP(W249,Tabla_Estado_Meta_OAP_2019[#All],3,TRUE)</f>
        <v>#REF!</v>
      </c>
      <c r="Y249" s="157" t="e">
        <f>SUBTOTAL(9,$U$242:$U249)</f>
        <v>#REF!</v>
      </c>
      <c r="Z249" s="158" t="e">
        <f>SUBTOTAL(9,$V$242:$V249)</f>
        <v>#REF!</v>
      </c>
      <c r="AA249" s="159">
        <f>IFERROR(+Revisión_Avance_Periodo!$Z249/Revisión_Avance_Periodo!$Y249,0)</f>
        <v>0</v>
      </c>
      <c r="AB249" s="126"/>
      <c r="AC249" s="127"/>
      <c r="AD249" s="125"/>
      <c r="AE249" s="125"/>
      <c r="AF249" s="128"/>
      <c r="AG249" s="129"/>
      <c r="AH249" s="157" t="e">
        <f>SUBTOTAL(9,$U$249:$U590)</f>
        <v>#REF!</v>
      </c>
      <c r="AI249" s="158" t="e">
        <f>SUBTOTAL(9,$V$249:$V590)</f>
        <v>#REF!</v>
      </c>
      <c r="AJ249" s="159">
        <f>IFERROR(+Revisión_Avance_Periodo!$Z597/Revisión_Avance_Periodo!$Y597,0)</f>
        <v>0</v>
      </c>
      <c r="AK249" s="126"/>
      <c r="AL249" s="127"/>
      <c r="AM249" s="125"/>
      <c r="AN249" s="125"/>
      <c r="AO249" s="128"/>
      <c r="AP249" s="129"/>
    </row>
    <row r="250" spans="1:42" x14ac:dyDescent="0.25">
      <c r="A250" s="92">
        <v>51</v>
      </c>
      <c r="B250" s="435" t="e">
        <f>CONCATENATE(Revisión_Avance_Periodo!$D598,";",Revisión_Avance_Periodo!$F598,";",Revisión_Avance_Periodo!$L598)</f>
        <v>#REF!</v>
      </c>
      <c r="C250" s="435" t="e">
        <f t="shared" si="12"/>
        <v>#REF!</v>
      </c>
      <c r="D250" s="114" t="e">
        <f>VLOOKUP($A250,#REF!,3,FALSE)</f>
        <v>#REF!</v>
      </c>
      <c r="E250" s="436" t="e">
        <f>VLOOKUP($A250,#REF!,4,FALSE)</f>
        <v>#REF!</v>
      </c>
      <c r="F250" s="102" t="e">
        <f>VLOOKUP($A250,#REF!,5,FALSE)</f>
        <v>#REF!</v>
      </c>
      <c r="G250" s="93" t="e">
        <f>VLOOKUP($A250,#REF!,8,FALSE)</f>
        <v>#REF!</v>
      </c>
      <c r="H250" s="93" t="e">
        <f>VLOOKUP($A250,#REF!,7,FALSE)</f>
        <v>#REF!</v>
      </c>
      <c r="I250" s="438" t="e">
        <f>VLOOKUP($A250,#REF!,10,FALSE)</f>
        <v>#REF!</v>
      </c>
      <c r="J250" s="93" t="e">
        <f>VLOOKUP($A250,#REF!,11,FALSE)</f>
        <v>#REF!</v>
      </c>
      <c r="K250" s="114" t="e">
        <f>VLOOKUP($A250,#REF!,12,FALSE)</f>
        <v>#REF!</v>
      </c>
      <c r="L250" s="93" t="e">
        <f>VLOOKUP($A250,#REF!,13,FALSE)</f>
        <v>#REF!</v>
      </c>
      <c r="M250" s="438" t="e">
        <f>VLOOKUP($A250,#REF!,14,FALSE)</f>
        <v>#REF!</v>
      </c>
      <c r="N250" s="102" t="e">
        <f>VLOOKUP($A250,#REF!,15,FALSE)</f>
        <v>#REF!</v>
      </c>
      <c r="O250" s="102" t="e">
        <f>VLOOKUP($A250,#REF!,18,FALSE)</f>
        <v>#REF!</v>
      </c>
      <c r="P250" s="93" t="e">
        <f>VLOOKUP($A250,#REF!,41,FALSE)</f>
        <v>#REF!</v>
      </c>
      <c r="Q250" s="115" t="e">
        <f>VLOOKUP(Revisión_Avance_Periodo!$L598,#REF!,30,FALSE)</f>
        <v>#REF!</v>
      </c>
      <c r="R250" s="116">
        <v>2019</v>
      </c>
      <c r="S250" s="196">
        <v>43738</v>
      </c>
      <c r="T250" s="116" t="s">
        <v>76</v>
      </c>
      <c r="U250" s="132" t="e">
        <f>INDEX(#REF!,MATCH(Revisión_Avance_Periodo!$L250,#REF!,0),MATCH(Revisión_Avance_Periodo!$T250,#REF!,0))</f>
        <v>#REF!</v>
      </c>
      <c r="V250" s="132" t="e">
        <f>INDEX(#REF!,MATCH(Revisión_Avance_Periodo!$L250,#REF!,0),MATCH(Revisión_Avance_Periodo!$T250,#REF!,0))</f>
        <v>#REF!</v>
      </c>
      <c r="W250" s="131" t="e">
        <f>V250/U250</f>
        <v>#REF!</v>
      </c>
      <c r="X250" s="116" t="e">
        <f>VLOOKUP(W250,Tabla_Estado_Meta_OAP_2019[#All],3,TRUE)</f>
        <v>#REF!</v>
      </c>
      <c r="Y250" s="157" t="e">
        <f>SUBTOTAL(9,$U$242:$U250)</f>
        <v>#REF!</v>
      </c>
      <c r="Z250" s="158" t="e">
        <f>SUBTOTAL(9,$V$242:$V250)</f>
        <v>#REF!</v>
      </c>
      <c r="AA250" s="159">
        <f>IFERROR(+Revisión_Avance_Periodo!$Z250/Revisión_Avance_Periodo!$Y250,0)</f>
        <v>0</v>
      </c>
      <c r="AB250" s="126"/>
      <c r="AC250" s="127"/>
      <c r="AD250" s="125"/>
      <c r="AE250" s="125"/>
      <c r="AF250" s="128"/>
      <c r="AG250" s="129"/>
      <c r="AH250" s="157" t="e">
        <f>SUBTOTAL(9,$U$250:$U590)</f>
        <v>#REF!</v>
      </c>
      <c r="AI250" s="158" t="e">
        <f>SUBTOTAL(9,$V$250:$V590)</f>
        <v>#REF!</v>
      </c>
      <c r="AJ250" s="159">
        <f>IFERROR(+Revisión_Avance_Periodo!$Z598/Revisión_Avance_Periodo!$Y598,0)</f>
        <v>0</v>
      </c>
      <c r="AK250" s="126"/>
      <c r="AL250" s="127"/>
      <c r="AM250" s="125"/>
      <c r="AN250" s="125"/>
      <c r="AO250" s="128"/>
      <c r="AP250" s="129"/>
    </row>
    <row r="251" spans="1:42" x14ac:dyDescent="0.25">
      <c r="A251" s="97">
        <v>51</v>
      </c>
      <c r="B251" s="435" t="e">
        <f>CONCATENATE(Revisión_Avance_Periodo!$D599,";",Revisión_Avance_Periodo!$F599,";",Revisión_Avance_Periodo!$L599)</f>
        <v>#REF!</v>
      </c>
      <c r="C251" s="435" t="e">
        <f t="shared" si="12"/>
        <v>#REF!</v>
      </c>
      <c r="D251" s="123" t="e">
        <f>VLOOKUP($A251,#REF!,3,FALSE)</f>
        <v>#REF!</v>
      </c>
      <c r="E251" s="436" t="e">
        <f>VLOOKUP($A251,#REF!,4,FALSE)</f>
        <v>#REF!</v>
      </c>
      <c r="F251" s="103" t="e">
        <f>VLOOKUP($A251,#REF!,5,FALSE)</f>
        <v>#REF!</v>
      </c>
      <c r="G251" s="98" t="e">
        <f>VLOOKUP($A251,#REF!,8,FALSE)</f>
        <v>#REF!</v>
      </c>
      <c r="H251" s="93" t="e">
        <f>VLOOKUP($A251,#REF!,7,FALSE)</f>
        <v>#REF!</v>
      </c>
      <c r="I251" s="438" t="e">
        <f>VLOOKUP($A251,#REF!,10,FALSE)</f>
        <v>#REF!</v>
      </c>
      <c r="J251" s="98" t="e">
        <f>VLOOKUP($A251,#REF!,11,FALSE)</f>
        <v>#REF!</v>
      </c>
      <c r="K251" s="114" t="e">
        <f>VLOOKUP($A251,#REF!,12,FALSE)</f>
        <v>#REF!</v>
      </c>
      <c r="L251" s="98" t="e">
        <f>VLOOKUP($A251,#REF!,13,FALSE)</f>
        <v>#REF!</v>
      </c>
      <c r="M251" s="438" t="e">
        <f>VLOOKUP($A251,#REF!,14,FALSE)</f>
        <v>#REF!</v>
      </c>
      <c r="N251" s="103" t="e">
        <f>VLOOKUP($A251,#REF!,15,FALSE)</f>
        <v>#REF!</v>
      </c>
      <c r="O251" s="103" t="e">
        <f>VLOOKUP($A251,#REF!,18,FALSE)</f>
        <v>#REF!</v>
      </c>
      <c r="P251" s="93" t="e">
        <f>VLOOKUP($A251,#REF!,41,FALSE)</f>
        <v>#REF!</v>
      </c>
      <c r="Q251" s="115" t="e">
        <f>VLOOKUP(Revisión_Avance_Periodo!$L599,#REF!,30,FALSE)</f>
        <v>#REF!</v>
      </c>
      <c r="R251" s="116">
        <v>2019</v>
      </c>
      <c r="S251" s="196">
        <v>43768</v>
      </c>
      <c r="T251" s="124" t="s">
        <v>77</v>
      </c>
      <c r="U251" s="132" t="e">
        <f>INDEX(#REF!,MATCH(Revisión_Avance_Periodo!$L251,#REF!,0),MATCH(Revisión_Avance_Periodo!$T251,#REF!,0))</f>
        <v>#REF!</v>
      </c>
      <c r="V251" s="132" t="e">
        <f>INDEX(#REF!,MATCH(Revisión_Avance_Periodo!$L251,#REF!,0),MATCH(Revisión_Avance_Periodo!$T251,#REF!,0))</f>
        <v>#REF!</v>
      </c>
      <c r="W251" s="131" t="e">
        <f>V251/U251</f>
        <v>#REF!</v>
      </c>
      <c r="X251" s="124" t="e">
        <f>VLOOKUP(W251,Tabla_Estado_Meta_OAP_2019[#All],3,TRUE)</f>
        <v>#REF!</v>
      </c>
      <c r="Y251" s="157" t="e">
        <f>SUBTOTAL(9,$U$242:$U251)</f>
        <v>#REF!</v>
      </c>
      <c r="Z251" s="158" t="e">
        <f>SUBTOTAL(9,$V$242:$V251)</f>
        <v>#REF!</v>
      </c>
      <c r="AA251" s="159">
        <f>IFERROR(+Revisión_Avance_Periodo!$Z251/Revisión_Avance_Periodo!$Y251,0)</f>
        <v>0</v>
      </c>
      <c r="AB251" s="126"/>
      <c r="AC251" s="127"/>
      <c r="AD251" s="125"/>
      <c r="AE251" s="125"/>
      <c r="AF251" s="128"/>
      <c r="AG251" s="129"/>
      <c r="AH251" s="157" t="e">
        <f>SUBTOTAL(9,$U$251:$U590)</f>
        <v>#REF!</v>
      </c>
      <c r="AI251" s="158" t="e">
        <f>SUBTOTAL(9,$V$251:$V590)</f>
        <v>#REF!</v>
      </c>
      <c r="AJ251" s="159">
        <f>IFERROR(+Revisión_Avance_Periodo!$Z599/Revisión_Avance_Periodo!$Y599,0)</f>
        <v>0</v>
      </c>
      <c r="AK251" s="126"/>
      <c r="AL251" s="127"/>
      <c r="AM251" s="125"/>
      <c r="AN251" s="125"/>
      <c r="AO251" s="128"/>
      <c r="AP251" s="129"/>
    </row>
    <row r="252" spans="1:42" x14ac:dyDescent="0.25">
      <c r="A252" s="92">
        <v>51</v>
      </c>
      <c r="B252" s="435" t="e">
        <f>CONCATENATE(Revisión_Avance_Periodo!$D600,";",Revisión_Avance_Periodo!$F600,";",Revisión_Avance_Periodo!$L600)</f>
        <v>#REF!</v>
      </c>
      <c r="C252" s="435" t="e">
        <f t="shared" si="12"/>
        <v>#REF!</v>
      </c>
      <c r="D252" s="114" t="e">
        <f>VLOOKUP($A252,#REF!,3,FALSE)</f>
        <v>#REF!</v>
      </c>
      <c r="E252" s="436" t="e">
        <f>VLOOKUP($A252,#REF!,4,FALSE)</f>
        <v>#REF!</v>
      </c>
      <c r="F252" s="102" t="e">
        <f>VLOOKUP($A252,#REF!,5,FALSE)</f>
        <v>#REF!</v>
      </c>
      <c r="G252" s="93" t="e">
        <f>VLOOKUP($A252,#REF!,8,FALSE)</f>
        <v>#REF!</v>
      </c>
      <c r="H252" s="93" t="e">
        <f>VLOOKUP($A252,#REF!,7,FALSE)</f>
        <v>#REF!</v>
      </c>
      <c r="I252" s="438" t="e">
        <f>VLOOKUP($A252,#REF!,10,FALSE)</f>
        <v>#REF!</v>
      </c>
      <c r="J252" s="93" t="e">
        <f>VLOOKUP($A252,#REF!,11,FALSE)</f>
        <v>#REF!</v>
      </c>
      <c r="K252" s="114" t="e">
        <f>VLOOKUP($A252,#REF!,12,FALSE)</f>
        <v>#REF!</v>
      </c>
      <c r="L252" s="93" t="e">
        <f>VLOOKUP($A252,#REF!,13,FALSE)</f>
        <v>#REF!</v>
      </c>
      <c r="M252" s="438" t="e">
        <f>VLOOKUP($A252,#REF!,14,FALSE)</f>
        <v>#REF!</v>
      </c>
      <c r="N252" s="102" t="e">
        <f>VLOOKUP($A252,#REF!,15,FALSE)</f>
        <v>#REF!</v>
      </c>
      <c r="O252" s="102" t="e">
        <f>VLOOKUP($A252,#REF!,18,FALSE)</f>
        <v>#REF!</v>
      </c>
      <c r="P252" s="93" t="e">
        <f>VLOOKUP($A252,#REF!,41,FALSE)</f>
        <v>#REF!</v>
      </c>
      <c r="Q252" s="115" t="e">
        <f>VLOOKUP(Revisión_Avance_Periodo!$L600,#REF!,30,FALSE)</f>
        <v>#REF!</v>
      </c>
      <c r="R252" s="116">
        <v>2019</v>
      </c>
      <c r="S252" s="196">
        <v>43799</v>
      </c>
      <c r="T252" s="116" t="s">
        <v>78</v>
      </c>
      <c r="U252" s="132" t="e">
        <f>INDEX(#REF!,MATCH(Revisión_Avance_Periodo!$L252,#REF!,0),MATCH(Revisión_Avance_Periodo!$T252,#REF!,0))</f>
        <v>#REF!</v>
      </c>
      <c r="V252" s="132" t="e">
        <f>INDEX(#REF!,MATCH(Revisión_Avance_Periodo!$L252,#REF!,0),MATCH(Revisión_Avance_Periodo!$T252,#REF!,0))</f>
        <v>#REF!</v>
      </c>
      <c r="W252" s="131" t="e">
        <f>V252/U252</f>
        <v>#REF!</v>
      </c>
      <c r="X252" s="116" t="e">
        <f>VLOOKUP(W252,Tabla_Estado_Meta_OAP_2019[#All],3,TRUE)</f>
        <v>#REF!</v>
      </c>
      <c r="Y252" s="157" t="e">
        <f>SUBTOTAL(9,$U$242:$U252)</f>
        <v>#REF!</v>
      </c>
      <c r="Z252" s="158" t="e">
        <f>SUBTOTAL(9,$V$242:$V252)</f>
        <v>#REF!</v>
      </c>
      <c r="AA252" s="159">
        <f>IFERROR(+Revisión_Avance_Periodo!$Z252/Revisión_Avance_Periodo!$Y252,0)</f>
        <v>0</v>
      </c>
      <c r="AB252" s="126"/>
      <c r="AC252" s="127"/>
      <c r="AD252" s="125"/>
      <c r="AE252" s="125"/>
      <c r="AF252" s="128"/>
      <c r="AG252" s="129"/>
      <c r="AH252" s="157" t="e">
        <f>SUBTOTAL(9,$U$252:$U590)</f>
        <v>#REF!</v>
      </c>
      <c r="AI252" s="158" t="e">
        <f>SUBTOTAL(9,$V$252:$V590)</f>
        <v>#REF!</v>
      </c>
      <c r="AJ252" s="159">
        <f>IFERROR(+Revisión_Avance_Periodo!$Z600/Revisión_Avance_Periodo!$Y600,0)</f>
        <v>0</v>
      </c>
      <c r="AK252" s="126"/>
      <c r="AL252" s="127"/>
      <c r="AM252" s="125"/>
      <c r="AN252" s="125"/>
      <c r="AO252" s="128"/>
      <c r="AP252" s="129"/>
    </row>
    <row r="253" spans="1:42" ht="15.75" thickBot="1" x14ac:dyDescent="0.3">
      <c r="A253" s="97">
        <v>51</v>
      </c>
      <c r="B253" s="435" t="e">
        <f>CONCATENATE(Revisión_Avance_Periodo!$D601,";",Revisión_Avance_Periodo!$F601,";",Revisión_Avance_Periodo!$L601)</f>
        <v>#REF!</v>
      </c>
      <c r="C253" s="435" t="e">
        <f t="shared" si="12"/>
        <v>#REF!</v>
      </c>
      <c r="D253" s="123" t="e">
        <f>VLOOKUP($A253,#REF!,3,FALSE)</f>
        <v>#REF!</v>
      </c>
      <c r="E253" s="436" t="e">
        <f>VLOOKUP($A253,#REF!,4,FALSE)</f>
        <v>#REF!</v>
      </c>
      <c r="F253" s="103" t="e">
        <f>VLOOKUP($A253,#REF!,5,FALSE)</f>
        <v>#REF!</v>
      </c>
      <c r="G253" s="98" t="e">
        <f>VLOOKUP($A253,#REF!,8,FALSE)</f>
        <v>#REF!</v>
      </c>
      <c r="H253" s="93" t="e">
        <f>VLOOKUP($A253,#REF!,7,FALSE)</f>
        <v>#REF!</v>
      </c>
      <c r="I253" s="438" t="e">
        <f>VLOOKUP($A253,#REF!,10,FALSE)</f>
        <v>#REF!</v>
      </c>
      <c r="J253" s="98" t="e">
        <f>VLOOKUP($A253,#REF!,11,FALSE)</f>
        <v>#REF!</v>
      </c>
      <c r="K253" s="114" t="e">
        <f>VLOOKUP($A253,#REF!,12,FALSE)</f>
        <v>#REF!</v>
      </c>
      <c r="L253" s="98" t="e">
        <f>VLOOKUP($A253,#REF!,13,FALSE)</f>
        <v>#REF!</v>
      </c>
      <c r="M253" s="438" t="e">
        <f>VLOOKUP($A253,#REF!,14,FALSE)</f>
        <v>#REF!</v>
      </c>
      <c r="N253" s="103" t="e">
        <f>VLOOKUP($A253,#REF!,15,FALSE)</f>
        <v>#REF!</v>
      </c>
      <c r="O253" s="103" t="e">
        <f>VLOOKUP($A253,#REF!,18,FALSE)</f>
        <v>#REF!</v>
      </c>
      <c r="P253" s="93" t="e">
        <f>VLOOKUP($A253,#REF!,41,FALSE)</f>
        <v>#REF!</v>
      </c>
      <c r="Q253" s="115" t="e">
        <f>VLOOKUP(Revisión_Avance_Periodo!$L601,#REF!,30,FALSE)</f>
        <v>#REF!</v>
      </c>
      <c r="R253" s="116">
        <v>2019</v>
      </c>
      <c r="S253" s="196">
        <v>43829</v>
      </c>
      <c r="T253" s="124" t="s">
        <v>79</v>
      </c>
      <c r="U253" s="132" t="e">
        <f>INDEX(#REF!,MATCH(Revisión_Avance_Periodo!$L253,#REF!,0),MATCH(Revisión_Avance_Periodo!$T253,#REF!,0))</f>
        <v>#REF!</v>
      </c>
      <c r="V253" s="132" t="e">
        <f>INDEX(#REF!,MATCH(Revisión_Avance_Periodo!$L253,#REF!,0),MATCH(Revisión_Avance_Periodo!$T253,#REF!,0))</f>
        <v>#REF!</v>
      </c>
      <c r="W253" s="131" t="e">
        <f>V253/U253</f>
        <v>#REF!</v>
      </c>
      <c r="X253" s="124" t="e">
        <f>VLOOKUP(W253,Tabla_Estado_Meta_OAP_2019[#All],3,TRUE)</f>
        <v>#REF!</v>
      </c>
      <c r="Y253" s="157" t="e">
        <f>SUBTOTAL(9,$U$242:$U253)</f>
        <v>#REF!</v>
      </c>
      <c r="Z253" s="158" t="e">
        <f>SUBTOTAL(9,$V$242:$V253)</f>
        <v>#REF!</v>
      </c>
      <c r="AA253" s="159">
        <f>IFERROR(+Revisión_Avance_Periodo!$Z253/Revisión_Avance_Periodo!$Y253,0)</f>
        <v>0</v>
      </c>
      <c r="AB253" s="126"/>
      <c r="AC253" s="127"/>
      <c r="AD253" s="125"/>
      <c r="AE253" s="125"/>
      <c r="AF253" s="128"/>
      <c r="AG253" s="129"/>
      <c r="AH253" s="157" t="e">
        <f>SUBTOTAL(9,$U$253:$U590)</f>
        <v>#REF!</v>
      </c>
      <c r="AI253" s="158" t="e">
        <f>SUBTOTAL(9,$V$253:$V590)</f>
        <v>#REF!</v>
      </c>
      <c r="AJ253" s="159">
        <f>IFERROR(+Revisión_Avance_Periodo!$Z601/Revisión_Avance_Periodo!$Y601,0)</f>
        <v>0</v>
      </c>
      <c r="AK253" s="126"/>
      <c r="AL253" s="127"/>
      <c r="AM253" s="125"/>
      <c r="AN253" s="125"/>
      <c r="AO253" s="128"/>
      <c r="AP253" s="129"/>
    </row>
    <row r="254" spans="1:42" x14ac:dyDescent="0.25">
      <c r="A254" s="92">
        <v>52</v>
      </c>
      <c r="B254" s="435" t="e">
        <f>CONCATENATE(Revisión_Avance_Periodo!$D602,";",Revisión_Avance_Periodo!$F602,";",Revisión_Avance_Periodo!$L602)</f>
        <v>#REF!</v>
      </c>
      <c r="C254" s="435" t="e">
        <f t="shared" si="12"/>
        <v>#REF!</v>
      </c>
      <c r="D254" s="114" t="e">
        <f>VLOOKUP($A254,#REF!,3,FALSE)</f>
        <v>#REF!</v>
      </c>
      <c r="E254" s="436" t="e">
        <f>VLOOKUP($A254,#REF!,4,FALSE)</f>
        <v>#REF!</v>
      </c>
      <c r="F254" s="102" t="e">
        <f>VLOOKUP($A254,#REF!,5,FALSE)</f>
        <v>#REF!</v>
      </c>
      <c r="G254" s="93" t="e">
        <f>VLOOKUP($A254,#REF!,8,FALSE)</f>
        <v>#REF!</v>
      </c>
      <c r="H254" s="93" t="e">
        <f>VLOOKUP($A254,#REF!,7,FALSE)</f>
        <v>#REF!</v>
      </c>
      <c r="I254" s="438" t="e">
        <f>VLOOKUP($A254,#REF!,10,FALSE)</f>
        <v>#REF!</v>
      </c>
      <c r="J254" s="93" t="e">
        <f>VLOOKUP($A254,#REF!,11,FALSE)</f>
        <v>#REF!</v>
      </c>
      <c r="K254" s="114" t="e">
        <f>VLOOKUP($A254,#REF!,12,FALSE)</f>
        <v>#REF!</v>
      </c>
      <c r="L254" s="93" t="e">
        <f>VLOOKUP($A254,#REF!,13,FALSE)</f>
        <v>#REF!</v>
      </c>
      <c r="M254" s="438" t="e">
        <f>VLOOKUP($A254,#REF!,14,FALSE)</f>
        <v>#REF!</v>
      </c>
      <c r="N254" s="102" t="e">
        <f>VLOOKUP($A254,#REF!,15,FALSE)</f>
        <v>#REF!</v>
      </c>
      <c r="O254" s="102" t="e">
        <f>VLOOKUP($A254,#REF!,18,FALSE)</f>
        <v>#REF!</v>
      </c>
      <c r="P254" s="93" t="e">
        <f>VLOOKUP($A254,#REF!,41,FALSE)</f>
        <v>#REF!</v>
      </c>
      <c r="Q254" s="115" t="e">
        <f>VLOOKUP(Revisión_Avance_Periodo!$L602,#REF!,30,FALSE)</f>
        <v>#REF!</v>
      </c>
      <c r="R254" s="116">
        <v>2019</v>
      </c>
      <c r="S254" s="196">
        <v>43495</v>
      </c>
      <c r="T254" s="116" t="s">
        <v>68</v>
      </c>
      <c r="U254" s="132" t="e">
        <f>INDEX(#REF!,MATCH(Revisión_Avance_Periodo!$L254,#REF!,0),MATCH(Revisión_Avance_Periodo!$T254,#REF!,0))</f>
        <v>#REF!</v>
      </c>
      <c r="V254" s="132" t="e">
        <f>INDEX(#REF!,MATCH(Revisión_Avance_Periodo!$L254,#REF!,0),MATCH(Revisión_Avance_Periodo!$T254,#REF!,0))</f>
        <v>#REF!</v>
      </c>
      <c r="W254" s="118">
        <f t="shared" ref="W254:W261" si="18">IFERROR((V254/U254),0)</f>
        <v>0</v>
      </c>
      <c r="X254" s="116" t="str">
        <f>VLOOKUP(W254,Tabla_Estado_Meta_OAP_2019[#All],3,TRUE)</f>
        <v>Por Ejecutar</v>
      </c>
      <c r="Y254" s="160" t="e">
        <f>SUBTOTAL(9,$U$254:$U254)</f>
        <v>#REF!</v>
      </c>
      <c r="Z254" s="161" t="e">
        <f>SUBTOTAL(9,$V$254:$V254)</f>
        <v>#REF!</v>
      </c>
      <c r="AA254" s="162">
        <f>IFERROR(+Revisión_Avance_Periodo!$Z254/Revisión_Avance_Periodo!$Y254,0)</f>
        <v>0</v>
      </c>
      <c r="AB254" s="133" t="e">
        <f>SUBTOTAL(9,U254:U265)</f>
        <v>#REF!</v>
      </c>
      <c r="AC254" s="134" t="e">
        <f>SUBTOTAL(9,V254:V265)</f>
        <v>#REF!</v>
      </c>
      <c r="AD254" s="119" t="e">
        <f>+AC254/AB254</f>
        <v>#REF!</v>
      </c>
      <c r="AE254" s="119" t="e">
        <f>100%-Revisión_Avance_Periodo!$AD254</f>
        <v>#REF!</v>
      </c>
      <c r="AF254" s="121" t="e">
        <f>VLOOKUP(AD254,Tabla_Estado_Meta_OAP_2019[],3,TRUE)</f>
        <v>#REF!</v>
      </c>
      <c r="AG254" s="122" t="e">
        <f>Revisión_Avance_Periodo!$AD254*Revisión_Avance_Periodo!$Q254</f>
        <v>#REF!</v>
      </c>
      <c r="AH254" s="160" t="e">
        <f>SUBTOTAL(9,$U$254:$U602)</f>
        <v>#REF!</v>
      </c>
      <c r="AI254" s="161" t="e">
        <f>SUBTOTAL(9,$V$254:$V602)</f>
        <v>#REF!</v>
      </c>
      <c r="AJ254" s="162">
        <f>IFERROR(+Revisión_Avance_Periodo!$Z602/Revisión_Avance_Periodo!$Y602,0)</f>
        <v>0</v>
      </c>
      <c r="AK254" s="133" t="e">
        <f>SUBTOTAL(9,AD254:AD265)</f>
        <v>#REF!</v>
      </c>
      <c r="AL254" s="134" t="e">
        <f>SUBTOTAL(9,AE254:AE265)</f>
        <v>#REF!</v>
      </c>
      <c r="AM254" s="119" t="e">
        <f>+AL254/AK254</f>
        <v>#REF!</v>
      </c>
      <c r="AN254" s="119" t="e">
        <f>100%-Revisión_Avance_Periodo!$AD602</f>
        <v>#REF!</v>
      </c>
      <c r="AO254" s="121" t="e">
        <f>VLOOKUP(AM254,Tabla_Estado_Meta_OAP_2019[],3,TRUE)</f>
        <v>#REF!</v>
      </c>
      <c r="AP254" s="122" t="e">
        <f>Revisión_Avance_Periodo!$AD602*Revisión_Avance_Periodo!$Q602</f>
        <v>#REF!</v>
      </c>
    </row>
    <row r="255" spans="1:42" x14ac:dyDescent="0.25">
      <c r="A255" s="97">
        <v>52</v>
      </c>
      <c r="B255" s="435" t="e">
        <f>CONCATENATE(Revisión_Avance_Periodo!$D603,";",Revisión_Avance_Periodo!$F603,";",Revisión_Avance_Periodo!$L603)</f>
        <v>#REF!</v>
      </c>
      <c r="C255" s="435" t="e">
        <f t="shared" si="12"/>
        <v>#REF!</v>
      </c>
      <c r="D255" s="123" t="e">
        <f>VLOOKUP($A255,#REF!,3,FALSE)</f>
        <v>#REF!</v>
      </c>
      <c r="E255" s="436" t="e">
        <f>VLOOKUP($A255,#REF!,4,FALSE)</f>
        <v>#REF!</v>
      </c>
      <c r="F255" s="103" t="e">
        <f>VLOOKUP($A255,#REF!,5,FALSE)</f>
        <v>#REF!</v>
      </c>
      <c r="G255" s="98" t="e">
        <f>VLOOKUP($A255,#REF!,8,FALSE)</f>
        <v>#REF!</v>
      </c>
      <c r="H255" s="93" t="e">
        <f>VLOOKUP($A255,#REF!,7,FALSE)</f>
        <v>#REF!</v>
      </c>
      <c r="I255" s="438" t="e">
        <f>VLOOKUP($A255,#REF!,10,FALSE)</f>
        <v>#REF!</v>
      </c>
      <c r="J255" s="98" t="e">
        <f>VLOOKUP($A255,#REF!,11,FALSE)</f>
        <v>#REF!</v>
      </c>
      <c r="K255" s="114" t="e">
        <f>VLOOKUP($A255,#REF!,12,FALSE)</f>
        <v>#REF!</v>
      </c>
      <c r="L255" s="98" t="e">
        <f>VLOOKUP($A255,#REF!,13,FALSE)</f>
        <v>#REF!</v>
      </c>
      <c r="M255" s="438" t="e">
        <f>VLOOKUP($A255,#REF!,14,FALSE)</f>
        <v>#REF!</v>
      </c>
      <c r="N255" s="103" t="e">
        <f>VLOOKUP($A255,#REF!,15,FALSE)</f>
        <v>#REF!</v>
      </c>
      <c r="O255" s="103" t="e">
        <f>VLOOKUP($A255,#REF!,18,FALSE)</f>
        <v>#REF!</v>
      </c>
      <c r="P255" s="93" t="e">
        <f>VLOOKUP($A255,#REF!,41,FALSE)</f>
        <v>#REF!</v>
      </c>
      <c r="Q255" s="115" t="e">
        <f>VLOOKUP(Revisión_Avance_Periodo!$L603,#REF!,30,FALSE)</f>
        <v>#REF!</v>
      </c>
      <c r="R255" s="116">
        <v>2019</v>
      </c>
      <c r="S255" s="196">
        <v>43524</v>
      </c>
      <c r="T255" s="124" t="s">
        <v>69</v>
      </c>
      <c r="U255" s="132" t="e">
        <f>INDEX(#REF!,MATCH(Revisión_Avance_Periodo!$L255,#REF!,0),MATCH(Revisión_Avance_Periodo!$T255,#REF!,0))</f>
        <v>#REF!</v>
      </c>
      <c r="V255" s="132" t="e">
        <f>INDEX(#REF!,MATCH(Revisión_Avance_Periodo!$L255,#REF!,0),MATCH(Revisión_Avance_Periodo!$T255,#REF!,0))</f>
        <v>#REF!</v>
      </c>
      <c r="W255" s="118">
        <f t="shared" si="18"/>
        <v>0</v>
      </c>
      <c r="X255" s="124" t="str">
        <f>VLOOKUP(W255,Tabla_Estado_Meta_OAP_2019[#All],3,TRUE)</f>
        <v>Por Ejecutar</v>
      </c>
      <c r="Y255" s="157" t="e">
        <f>SUBTOTAL(9,$U$254:$U255)</f>
        <v>#REF!</v>
      </c>
      <c r="Z255" s="158" t="e">
        <f>SUBTOTAL(9,$V$254:$V255)</f>
        <v>#REF!</v>
      </c>
      <c r="AA255" s="159">
        <f>IFERROR(+Revisión_Avance_Periodo!$Z255/Revisión_Avance_Periodo!$Y255,0)</f>
        <v>0</v>
      </c>
      <c r="AB255" s="126"/>
      <c r="AC255" s="127"/>
      <c r="AD255" s="125"/>
      <c r="AE255" s="125"/>
      <c r="AF255" s="128"/>
      <c r="AG255" s="129"/>
      <c r="AH255" s="157" t="e">
        <f>SUBTOTAL(9,$U$255:$U602)</f>
        <v>#REF!</v>
      </c>
      <c r="AI255" s="158" t="e">
        <f>SUBTOTAL(9,$V$255:$V602)</f>
        <v>#REF!</v>
      </c>
      <c r="AJ255" s="159">
        <f>IFERROR(+Revisión_Avance_Periodo!$Z603/Revisión_Avance_Periodo!$Y603,0)</f>
        <v>0</v>
      </c>
      <c r="AK255" s="126"/>
      <c r="AL255" s="127"/>
      <c r="AM255" s="125"/>
      <c r="AN255" s="125"/>
      <c r="AO255" s="128"/>
      <c r="AP255" s="129"/>
    </row>
    <row r="256" spans="1:42" x14ac:dyDescent="0.25">
      <c r="A256" s="92">
        <v>52</v>
      </c>
      <c r="B256" s="435" t="e">
        <f>CONCATENATE(Revisión_Avance_Periodo!$D604,";",Revisión_Avance_Periodo!$F604,";",Revisión_Avance_Periodo!$L604)</f>
        <v>#REF!</v>
      </c>
      <c r="C256" s="435" t="e">
        <f t="shared" si="12"/>
        <v>#REF!</v>
      </c>
      <c r="D256" s="114" t="e">
        <f>VLOOKUP($A256,#REF!,3,FALSE)</f>
        <v>#REF!</v>
      </c>
      <c r="E256" s="436" t="e">
        <f>VLOOKUP($A256,#REF!,4,FALSE)</f>
        <v>#REF!</v>
      </c>
      <c r="F256" s="102" t="e">
        <f>VLOOKUP($A256,#REF!,5,FALSE)</f>
        <v>#REF!</v>
      </c>
      <c r="G256" s="93" t="e">
        <f>VLOOKUP($A256,#REF!,8,FALSE)</f>
        <v>#REF!</v>
      </c>
      <c r="H256" s="93" t="e">
        <f>VLOOKUP($A256,#REF!,7,FALSE)</f>
        <v>#REF!</v>
      </c>
      <c r="I256" s="438" t="e">
        <f>VLOOKUP($A256,#REF!,10,FALSE)</f>
        <v>#REF!</v>
      </c>
      <c r="J256" s="93" t="e">
        <f>VLOOKUP($A256,#REF!,11,FALSE)</f>
        <v>#REF!</v>
      </c>
      <c r="K256" s="114" t="e">
        <f>VLOOKUP($A256,#REF!,12,FALSE)</f>
        <v>#REF!</v>
      </c>
      <c r="L256" s="93" t="e">
        <f>VLOOKUP($A256,#REF!,13,FALSE)</f>
        <v>#REF!</v>
      </c>
      <c r="M256" s="438" t="e">
        <f>VLOOKUP($A256,#REF!,14,FALSE)</f>
        <v>#REF!</v>
      </c>
      <c r="N256" s="102" t="e">
        <f>VLOOKUP($A256,#REF!,15,FALSE)</f>
        <v>#REF!</v>
      </c>
      <c r="O256" s="102" t="e">
        <f>VLOOKUP($A256,#REF!,18,FALSE)</f>
        <v>#REF!</v>
      </c>
      <c r="P256" s="93" t="e">
        <f>VLOOKUP($A256,#REF!,41,FALSE)</f>
        <v>#REF!</v>
      </c>
      <c r="Q256" s="115" t="e">
        <f>VLOOKUP(Revisión_Avance_Periodo!$L604,#REF!,30,FALSE)</f>
        <v>#REF!</v>
      </c>
      <c r="R256" s="116">
        <v>2019</v>
      </c>
      <c r="S256" s="196">
        <v>43554</v>
      </c>
      <c r="T256" s="116" t="s">
        <v>70</v>
      </c>
      <c r="U256" s="132" t="e">
        <f>INDEX(#REF!,MATCH(Revisión_Avance_Periodo!$L256,#REF!,0),MATCH(Revisión_Avance_Periodo!$T256,#REF!,0))</f>
        <v>#REF!</v>
      </c>
      <c r="V256" s="132" t="e">
        <f>INDEX(#REF!,MATCH(Revisión_Avance_Periodo!$L256,#REF!,0),MATCH(Revisión_Avance_Periodo!$T256,#REF!,0))</f>
        <v>#REF!</v>
      </c>
      <c r="W256" s="118">
        <f t="shared" si="18"/>
        <v>0</v>
      </c>
      <c r="X256" s="116" t="str">
        <f>VLOOKUP(W256,Tabla_Estado_Meta_OAP_2019[#All],3,TRUE)</f>
        <v>Por Ejecutar</v>
      </c>
      <c r="Y256" s="157" t="e">
        <f>SUBTOTAL(9,$U$254:$U256)</f>
        <v>#REF!</v>
      </c>
      <c r="Z256" s="158" t="e">
        <f>SUBTOTAL(9,$V$254:$V256)</f>
        <v>#REF!</v>
      </c>
      <c r="AA256" s="159">
        <f>IFERROR(+Revisión_Avance_Periodo!$Z256/Revisión_Avance_Periodo!$Y256,0)</f>
        <v>0</v>
      </c>
      <c r="AB256" s="126"/>
      <c r="AC256" s="127"/>
      <c r="AD256" s="125"/>
      <c r="AE256" s="125"/>
      <c r="AF256" s="128"/>
      <c r="AG256" s="129"/>
      <c r="AH256" s="157" t="e">
        <f>SUBTOTAL(9,$U$256:$U602)</f>
        <v>#REF!</v>
      </c>
      <c r="AI256" s="158" t="e">
        <f>SUBTOTAL(9,$V$256:$V602)</f>
        <v>#REF!</v>
      </c>
      <c r="AJ256" s="159">
        <f>IFERROR(+Revisión_Avance_Periodo!$Z604/Revisión_Avance_Periodo!$Y604,0)</f>
        <v>0</v>
      </c>
      <c r="AK256" s="126"/>
      <c r="AL256" s="127"/>
      <c r="AM256" s="125"/>
      <c r="AN256" s="125"/>
      <c r="AO256" s="128"/>
      <c r="AP256" s="129"/>
    </row>
    <row r="257" spans="1:42" x14ac:dyDescent="0.25">
      <c r="A257" s="97">
        <v>52</v>
      </c>
      <c r="B257" s="435" t="e">
        <f>CONCATENATE(Revisión_Avance_Periodo!$D605,";",Revisión_Avance_Periodo!$F605,";",Revisión_Avance_Periodo!$L605)</f>
        <v>#REF!</v>
      </c>
      <c r="C257" s="435" t="e">
        <f t="shared" si="12"/>
        <v>#REF!</v>
      </c>
      <c r="D257" s="123" t="e">
        <f>VLOOKUP($A257,#REF!,3,FALSE)</f>
        <v>#REF!</v>
      </c>
      <c r="E257" s="436" t="e">
        <f>VLOOKUP($A257,#REF!,4,FALSE)</f>
        <v>#REF!</v>
      </c>
      <c r="F257" s="103" t="e">
        <f>VLOOKUP($A257,#REF!,5,FALSE)</f>
        <v>#REF!</v>
      </c>
      <c r="G257" s="98" t="e">
        <f>VLOOKUP($A257,#REF!,8,FALSE)</f>
        <v>#REF!</v>
      </c>
      <c r="H257" s="93" t="e">
        <f>VLOOKUP($A257,#REF!,7,FALSE)</f>
        <v>#REF!</v>
      </c>
      <c r="I257" s="438" t="e">
        <f>VLOOKUP($A257,#REF!,10,FALSE)</f>
        <v>#REF!</v>
      </c>
      <c r="J257" s="98" t="e">
        <f>VLOOKUP($A257,#REF!,11,FALSE)</f>
        <v>#REF!</v>
      </c>
      <c r="K257" s="114" t="e">
        <f>VLOOKUP($A257,#REF!,12,FALSE)</f>
        <v>#REF!</v>
      </c>
      <c r="L257" s="98" t="e">
        <f>VLOOKUP($A257,#REF!,13,FALSE)</f>
        <v>#REF!</v>
      </c>
      <c r="M257" s="438" t="e">
        <f>VLOOKUP($A257,#REF!,14,FALSE)</f>
        <v>#REF!</v>
      </c>
      <c r="N257" s="103" t="e">
        <f>VLOOKUP($A257,#REF!,15,FALSE)</f>
        <v>#REF!</v>
      </c>
      <c r="O257" s="103" t="e">
        <f>VLOOKUP($A257,#REF!,18,FALSE)</f>
        <v>#REF!</v>
      </c>
      <c r="P257" s="93" t="e">
        <f>VLOOKUP($A257,#REF!,41,FALSE)</f>
        <v>#REF!</v>
      </c>
      <c r="Q257" s="115" t="e">
        <f>VLOOKUP(Revisión_Avance_Periodo!$L605,#REF!,30,FALSE)</f>
        <v>#REF!</v>
      </c>
      <c r="R257" s="116">
        <v>2019</v>
      </c>
      <c r="S257" s="196">
        <v>43585</v>
      </c>
      <c r="T257" s="124" t="s">
        <v>71</v>
      </c>
      <c r="U257" s="132" t="e">
        <f>INDEX(#REF!,MATCH(Revisión_Avance_Periodo!$L257,#REF!,0),MATCH(Revisión_Avance_Periodo!$T257,#REF!,0))</f>
        <v>#REF!</v>
      </c>
      <c r="V257" s="132" t="e">
        <f>INDEX(#REF!,MATCH(Revisión_Avance_Periodo!$L257,#REF!,0),MATCH(Revisión_Avance_Periodo!$T257,#REF!,0))</f>
        <v>#REF!</v>
      </c>
      <c r="W257" s="118">
        <f t="shared" si="18"/>
        <v>0</v>
      </c>
      <c r="X257" s="124" t="str">
        <f>VLOOKUP(W257,Tabla_Estado_Meta_OAP_2019[#All],3,TRUE)</f>
        <v>Por Ejecutar</v>
      </c>
      <c r="Y257" s="157" t="e">
        <f>SUBTOTAL(9,$U$254:$U257)</f>
        <v>#REF!</v>
      </c>
      <c r="Z257" s="158" t="e">
        <f>SUBTOTAL(9,$V$254:$V257)</f>
        <v>#REF!</v>
      </c>
      <c r="AA257" s="159">
        <f>IFERROR(+Revisión_Avance_Periodo!$Z257/Revisión_Avance_Periodo!$Y257,0)</f>
        <v>0</v>
      </c>
      <c r="AB257" s="126"/>
      <c r="AC257" s="127"/>
      <c r="AD257" s="125"/>
      <c r="AE257" s="125"/>
      <c r="AF257" s="128"/>
      <c r="AG257" s="129"/>
      <c r="AH257" s="157" t="e">
        <f>SUBTOTAL(9,$U$257:$U602)</f>
        <v>#REF!</v>
      </c>
      <c r="AI257" s="158" t="e">
        <f>SUBTOTAL(9,$V$257:$V602)</f>
        <v>#REF!</v>
      </c>
      <c r="AJ257" s="159">
        <f>IFERROR(+Revisión_Avance_Periodo!$Z605/Revisión_Avance_Periodo!$Y605,0)</f>
        <v>0</v>
      </c>
      <c r="AK257" s="126"/>
      <c r="AL257" s="127"/>
      <c r="AM257" s="125"/>
      <c r="AN257" s="125"/>
      <c r="AO257" s="128"/>
      <c r="AP257" s="129"/>
    </row>
    <row r="258" spans="1:42" x14ac:dyDescent="0.25">
      <c r="A258" s="92">
        <v>52</v>
      </c>
      <c r="B258" s="435" t="e">
        <f>CONCATENATE(Revisión_Avance_Periodo!$D606,";",Revisión_Avance_Periodo!$F606,";",Revisión_Avance_Periodo!$L606)</f>
        <v>#REF!</v>
      </c>
      <c r="C258" s="435" t="e">
        <f t="shared" ref="C258:C321" si="19">CONCATENATE($N258,";",$L258,";",$T258)</f>
        <v>#REF!</v>
      </c>
      <c r="D258" s="114" t="e">
        <f>VLOOKUP($A258,#REF!,3,FALSE)</f>
        <v>#REF!</v>
      </c>
      <c r="E258" s="436" t="e">
        <f>VLOOKUP($A258,#REF!,4,FALSE)</f>
        <v>#REF!</v>
      </c>
      <c r="F258" s="102" t="e">
        <f>VLOOKUP($A258,#REF!,5,FALSE)</f>
        <v>#REF!</v>
      </c>
      <c r="G258" s="93" t="e">
        <f>VLOOKUP($A258,#REF!,8,FALSE)</f>
        <v>#REF!</v>
      </c>
      <c r="H258" s="93" t="e">
        <f>VLOOKUP($A258,#REF!,7,FALSE)</f>
        <v>#REF!</v>
      </c>
      <c r="I258" s="438" t="e">
        <f>VLOOKUP($A258,#REF!,10,FALSE)</f>
        <v>#REF!</v>
      </c>
      <c r="J258" s="93" t="e">
        <f>VLOOKUP($A258,#REF!,11,FALSE)</f>
        <v>#REF!</v>
      </c>
      <c r="K258" s="114" t="e">
        <f>VLOOKUP($A258,#REF!,12,FALSE)</f>
        <v>#REF!</v>
      </c>
      <c r="L258" s="93" t="e">
        <f>VLOOKUP($A258,#REF!,13,FALSE)</f>
        <v>#REF!</v>
      </c>
      <c r="M258" s="438" t="e">
        <f>VLOOKUP($A258,#REF!,14,FALSE)</f>
        <v>#REF!</v>
      </c>
      <c r="N258" s="102" t="e">
        <f>VLOOKUP($A258,#REF!,15,FALSE)</f>
        <v>#REF!</v>
      </c>
      <c r="O258" s="102" t="e">
        <f>VLOOKUP($A258,#REF!,18,FALSE)</f>
        <v>#REF!</v>
      </c>
      <c r="P258" s="93" t="e">
        <f>VLOOKUP($A258,#REF!,41,FALSE)</f>
        <v>#REF!</v>
      </c>
      <c r="Q258" s="115" t="e">
        <f>VLOOKUP(Revisión_Avance_Periodo!$L606,#REF!,30,FALSE)</f>
        <v>#REF!</v>
      </c>
      <c r="R258" s="116">
        <v>2019</v>
      </c>
      <c r="S258" s="196">
        <v>43615</v>
      </c>
      <c r="T258" s="116" t="s">
        <v>72</v>
      </c>
      <c r="U258" s="132" t="e">
        <f>INDEX(#REF!,MATCH(Revisión_Avance_Periodo!$L258,#REF!,0),MATCH(Revisión_Avance_Periodo!$T258,#REF!,0))</f>
        <v>#REF!</v>
      </c>
      <c r="V258" s="132" t="e">
        <f>INDEX(#REF!,MATCH(Revisión_Avance_Periodo!$L258,#REF!,0),MATCH(Revisión_Avance_Periodo!$T258,#REF!,0))</f>
        <v>#REF!</v>
      </c>
      <c r="W258" s="118">
        <f t="shared" si="18"/>
        <v>0</v>
      </c>
      <c r="X258" s="116" t="str">
        <f>VLOOKUP(W258,Tabla_Estado_Meta_OAP_2019[#All],3,TRUE)</f>
        <v>Por Ejecutar</v>
      </c>
      <c r="Y258" s="157" t="e">
        <f>SUBTOTAL(9,$U$254:$U258)</f>
        <v>#REF!</v>
      </c>
      <c r="Z258" s="158" t="e">
        <f>SUBTOTAL(9,$V$254:$V258)</f>
        <v>#REF!</v>
      </c>
      <c r="AA258" s="159">
        <f>IFERROR(+Revisión_Avance_Periodo!$Z258/Revisión_Avance_Periodo!$Y258,0)</f>
        <v>0</v>
      </c>
      <c r="AB258" s="126"/>
      <c r="AC258" s="127"/>
      <c r="AD258" s="125"/>
      <c r="AE258" s="125"/>
      <c r="AF258" s="128"/>
      <c r="AG258" s="129"/>
      <c r="AH258" s="157" t="e">
        <f>SUBTOTAL(9,$U$258:$U602)</f>
        <v>#REF!</v>
      </c>
      <c r="AI258" s="158" t="e">
        <f>SUBTOTAL(9,$V$258:$V602)</f>
        <v>#REF!</v>
      </c>
      <c r="AJ258" s="159">
        <f>IFERROR(+Revisión_Avance_Periodo!$Z606/Revisión_Avance_Periodo!$Y606,0)</f>
        <v>0</v>
      </c>
      <c r="AK258" s="126"/>
      <c r="AL258" s="127"/>
      <c r="AM258" s="125"/>
      <c r="AN258" s="125"/>
      <c r="AO258" s="128"/>
      <c r="AP258" s="129"/>
    </row>
    <row r="259" spans="1:42" x14ac:dyDescent="0.25">
      <c r="A259" s="97">
        <v>52</v>
      </c>
      <c r="B259" s="435" t="e">
        <f>CONCATENATE(Revisión_Avance_Periodo!$D607,";",Revisión_Avance_Periodo!$F607,";",Revisión_Avance_Periodo!$L607)</f>
        <v>#REF!</v>
      </c>
      <c r="C259" s="435" t="e">
        <f t="shared" si="19"/>
        <v>#REF!</v>
      </c>
      <c r="D259" s="123" t="e">
        <f>VLOOKUP($A259,#REF!,3,FALSE)</f>
        <v>#REF!</v>
      </c>
      <c r="E259" s="436" t="e">
        <f>VLOOKUP($A259,#REF!,4,FALSE)</f>
        <v>#REF!</v>
      </c>
      <c r="F259" s="103" t="e">
        <f>VLOOKUP($A259,#REF!,5,FALSE)</f>
        <v>#REF!</v>
      </c>
      <c r="G259" s="98" t="e">
        <f>VLOOKUP($A259,#REF!,8,FALSE)</f>
        <v>#REF!</v>
      </c>
      <c r="H259" s="93" t="e">
        <f>VLOOKUP($A259,#REF!,7,FALSE)</f>
        <v>#REF!</v>
      </c>
      <c r="I259" s="438" t="e">
        <f>VLOOKUP($A259,#REF!,10,FALSE)</f>
        <v>#REF!</v>
      </c>
      <c r="J259" s="98" t="e">
        <f>VLOOKUP($A259,#REF!,11,FALSE)</f>
        <v>#REF!</v>
      </c>
      <c r="K259" s="114" t="e">
        <f>VLOOKUP($A259,#REF!,12,FALSE)</f>
        <v>#REF!</v>
      </c>
      <c r="L259" s="98" t="e">
        <f>VLOOKUP($A259,#REF!,13,FALSE)</f>
        <v>#REF!</v>
      </c>
      <c r="M259" s="438" t="e">
        <f>VLOOKUP($A259,#REF!,14,FALSE)</f>
        <v>#REF!</v>
      </c>
      <c r="N259" s="103" t="e">
        <f>VLOOKUP($A259,#REF!,15,FALSE)</f>
        <v>#REF!</v>
      </c>
      <c r="O259" s="103" t="e">
        <f>VLOOKUP($A259,#REF!,18,FALSE)</f>
        <v>#REF!</v>
      </c>
      <c r="P259" s="93" t="e">
        <f>VLOOKUP($A259,#REF!,41,FALSE)</f>
        <v>#REF!</v>
      </c>
      <c r="Q259" s="115" t="e">
        <f>VLOOKUP(Revisión_Avance_Periodo!$L607,#REF!,30,FALSE)</f>
        <v>#REF!</v>
      </c>
      <c r="R259" s="116">
        <v>2019</v>
      </c>
      <c r="S259" s="196">
        <v>43646</v>
      </c>
      <c r="T259" s="124" t="s">
        <v>73</v>
      </c>
      <c r="U259" s="132" t="e">
        <f>INDEX(#REF!,MATCH(Revisión_Avance_Periodo!$L259,#REF!,0),MATCH(Revisión_Avance_Periodo!$T259,#REF!,0))</f>
        <v>#REF!</v>
      </c>
      <c r="V259" s="132" t="e">
        <f>INDEX(#REF!,MATCH(Revisión_Avance_Periodo!$L259,#REF!,0),MATCH(Revisión_Avance_Periodo!$T259,#REF!,0))</f>
        <v>#REF!</v>
      </c>
      <c r="W259" s="118">
        <f t="shared" si="18"/>
        <v>0</v>
      </c>
      <c r="X259" s="124" t="str">
        <f>VLOOKUP(W259,Tabla_Estado_Meta_OAP_2019[#All],3,TRUE)</f>
        <v>Por Ejecutar</v>
      </c>
      <c r="Y259" s="157" t="e">
        <f>SUBTOTAL(9,$U$254:$U259)</f>
        <v>#REF!</v>
      </c>
      <c r="Z259" s="158" t="e">
        <f>SUBTOTAL(9,$V$254:$V259)</f>
        <v>#REF!</v>
      </c>
      <c r="AA259" s="159">
        <f>IFERROR(+Revisión_Avance_Periodo!$Z259/Revisión_Avance_Periodo!$Y259,0)</f>
        <v>0</v>
      </c>
      <c r="AB259" s="126"/>
      <c r="AC259" s="127"/>
      <c r="AD259" s="125"/>
      <c r="AE259" s="125"/>
      <c r="AF259" s="128"/>
      <c r="AG259" s="129"/>
      <c r="AH259" s="157" t="e">
        <f>SUBTOTAL(9,$U$259:$U602)</f>
        <v>#REF!</v>
      </c>
      <c r="AI259" s="158" t="e">
        <f>SUBTOTAL(9,$V$259:$V602)</f>
        <v>#REF!</v>
      </c>
      <c r="AJ259" s="159">
        <f>IFERROR(+Revisión_Avance_Periodo!$Z607/Revisión_Avance_Periodo!$Y607,0)</f>
        <v>0</v>
      </c>
      <c r="AK259" s="126"/>
      <c r="AL259" s="127"/>
      <c r="AM259" s="125"/>
      <c r="AN259" s="125"/>
      <c r="AO259" s="128"/>
      <c r="AP259" s="129"/>
    </row>
    <row r="260" spans="1:42" x14ac:dyDescent="0.25">
      <c r="A260" s="92">
        <v>52</v>
      </c>
      <c r="B260" s="435" t="e">
        <f>CONCATENATE(Revisión_Avance_Periodo!$D608,";",Revisión_Avance_Periodo!$F608,";",Revisión_Avance_Periodo!$L608)</f>
        <v>#REF!</v>
      </c>
      <c r="C260" s="435" t="e">
        <f t="shared" si="19"/>
        <v>#REF!</v>
      </c>
      <c r="D260" s="114" t="e">
        <f>VLOOKUP($A260,#REF!,3,FALSE)</f>
        <v>#REF!</v>
      </c>
      <c r="E260" s="436" t="e">
        <f>VLOOKUP($A260,#REF!,4,FALSE)</f>
        <v>#REF!</v>
      </c>
      <c r="F260" s="102" t="e">
        <f>VLOOKUP($A260,#REF!,5,FALSE)</f>
        <v>#REF!</v>
      </c>
      <c r="G260" s="93" t="e">
        <f>VLOOKUP($A260,#REF!,8,FALSE)</f>
        <v>#REF!</v>
      </c>
      <c r="H260" s="93" t="e">
        <f>VLOOKUP($A260,#REF!,7,FALSE)</f>
        <v>#REF!</v>
      </c>
      <c r="I260" s="438" t="e">
        <f>VLOOKUP($A260,#REF!,10,FALSE)</f>
        <v>#REF!</v>
      </c>
      <c r="J260" s="93" t="e">
        <f>VLOOKUP($A260,#REF!,11,FALSE)</f>
        <v>#REF!</v>
      </c>
      <c r="K260" s="114" t="e">
        <f>VLOOKUP($A260,#REF!,12,FALSE)</f>
        <v>#REF!</v>
      </c>
      <c r="L260" s="93" t="e">
        <f>VLOOKUP($A260,#REF!,13,FALSE)</f>
        <v>#REF!</v>
      </c>
      <c r="M260" s="438" t="e">
        <f>VLOOKUP($A260,#REF!,14,FALSE)</f>
        <v>#REF!</v>
      </c>
      <c r="N260" s="102" t="e">
        <f>VLOOKUP($A260,#REF!,15,FALSE)</f>
        <v>#REF!</v>
      </c>
      <c r="O260" s="102" t="e">
        <f>VLOOKUP($A260,#REF!,18,FALSE)</f>
        <v>#REF!</v>
      </c>
      <c r="P260" s="93" t="e">
        <f>VLOOKUP($A260,#REF!,41,FALSE)</f>
        <v>#REF!</v>
      </c>
      <c r="Q260" s="115" t="e">
        <f>VLOOKUP(Revisión_Avance_Periodo!$L608,#REF!,30,FALSE)</f>
        <v>#REF!</v>
      </c>
      <c r="R260" s="116">
        <v>2019</v>
      </c>
      <c r="S260" s="196">
        <v>43676</v>
      </c>
      <c r="T260" s="116" t="s">
        <v>74</v>
      </c>
      <c r="U260" s="132" t="e">
        <f>INDEX(#REF!,MATCH(Revisión_Avance_Periodo!$L260,#REF!,0),MATCH(Revisión_Avance_Periodo!$T260,#REF!,0))</f>
        <v>#REF!</v>
      </c>
      <c r="V260" s="132" t="e">
        <f>INDEX(#REF!,MATCH(Revisión_Avance_Periodo!$L260,#REF!,0),MATCH(Revisión_Avance_Periodo!$T260,#REF!,0))</f>
        <v>#REF!</v>
      </c>
      <c r="W260" s="118">
        <f t="shared" si="18"/>
        <v>0</v>
      </c>
      <c r="X260" s="116" t="str">
        <f>VLOOKUP(W260,Tabla_Estado_Meta_OAP_2019[#All],3,TRUE)</f>
        <v>Por Ejecutar</v>
      </c>
      <c r="Y260" s="157" t="e">
        <f>SUBTOTAL(9,$U$254:$U260)</f>
        <v>#REF!</v>
      </c>
      <c r="Z260" s="158" t="e">
        <f>SUBTOTAL(9,$V$254:$V260)</f>
        <v>#REF!</v>
      </c>
      <c r="AA260" s="159">
        <f>IFERROR(+Revisión_Avance_Periodo!$Z260/Revisión_Avance_Periodo!$Y260,0)</f>
        <v>0</v>
      </c>
      <c r="AB260" s="126"/>
      <c r="AC260" s="127"/>
      <c r="AD260" s="125"/>
      <c r="AE260" s="125"/>
      <c r="AF260" s="128"/>
      <c r="AG260" s="129"/>
      <c r="AH260" s="157" t="e">
        <f>SUBTOTAL(9,$U$260:$U602)</f>
        <v>#REF!</v>
      </c>
      <c r="AI260" s="158" t="e">
        <f>SUBTOTAL(9,$V$260:$V602)</f>
        <v>#REF!</v>
      </c>
      <c r="AJ260" s="159">
        <f>IFERROR(+Revisión_Avance_Periodo!$Z608/Revisión_Avance_Periodo!$Y608,0)</f>
        <v>0</v>
      </c>
      <c r="AK260" s="126"/>
      <c r="AL260" s="127"/>
      <c r="AM260" s="125"/>
      <c r="AN260" s="125"/>
      <c r="AO260" s="128"/>
      <c r="AP260" s="129"/>
    </row>
    <row r="261" spans="1:42" x14ac:dyDescent="0.25">
      <c r="A261" s="97">
        <v>52</v>
      </c>
      <c r="B261" s="435" t="e">
        <f>CONCATENATE(Revisión_Avance_Periodo!$D609,";",Revisión_Avance_Periodo!$F609,";",Revisión_Avance_Periodo!$L609)</f>
        <v>#REF!</v>
      </c>
      <c r="C261" s="435" t="e">
        <f t="shared" si="19"/>
        <v>#REF!</v>
      </c>
      <c r="D261" s="123" t="e">
        <f>VLOOKUP($A261,#REF!,3,FALSE)</f>
        <v>#REF!</v>
      </c>
      <c r="E261" s="436" t="e">
        <f>VLOOKUP($A261,#REF!,4,FALSE)</f>
        <v>#REF!</v>
      </c>
      <c r="F261" s="103" t="e">
        <f>VLOOKUP($A261,#REF!,5,FALSE)</f>
        <v>#REF!</v>
      </c>
      <c r="G261" s="98" t="e">
        <f>VLOOKUP($A261,#REF!,8,FALSE)</f>
        <v>#REF!</v>
      </c>
      <c r="H261" s="93" t="e">
        <f>VLOOKUP($A261,#REF!,7,FALSE)</f>
        <v>#REF!</v>
      </c>
      <c r="I261" s="438" t="e">
        <f>VLOOKUP($A261,#REF!,10,FALSE)</f>
        <v>#REF!</v>
      </c>
      <c r="J261" s="98" t="e">
        <f>VLOOKUP($A261,#REF!,11,FALSE)</f>
        <v>#REF!</v>
      </c>
      <c r="K261" s="114" t="e">
        <f>VLOOKUP($A261,#REF!,12,FALSE)</f>
        <v>#REF!</v>
      </c>
      <c r="L261" s="98" t="e">
        <f>VLOOKUP($A261,#REF!,13,FALSE)</f>
        <v>#REF!</v>
      </c>
      <c r="M261" s="438" t="e">
        <f>VLOOKUP($A261,#REF!,14,FALSE)</f>
        <v>#REF!</v>
      </c>
      <c r="N261" s="103" t="e">
        <f>VLOOKUP($A261,#REF!,15,FALSE)</f>
        <v>#REF!</v>
      </c>
      <c r="O261" s="103" t="e">
        <f>VLOOKUP($A261,#REF!,18,FALSE)</f>
        <v>#REF!</v>
      </c>
      <c r="P261" s="93" t="e">
        <f>VLOOKUP($A261,#REF!,41,FALSE)</f>
        <v>#REF!</v>
      </c>
      <c r="Q261" s="115" t="e">
        <f>VLOOKUP(Revisión_Avance_Periodo!$L609,#REF!,30,FALSE)</f>
        <v>#REF!</v>
      </c>
      <c r="R261" s="116">
        <v>2019</v>
      </c>
      <c r="S261" s="196">
        <v>43707</v>
      </c>
      <c r="T261" s="124" t="s">
        <v>75</v>
      </c>
      <c r="U261" s="132" t="e">
        <f>INDEX(#REF!,MATCH(Revisión_Avance_Periodo!$L261,#REF!,0),MATCH(Revisión_Avance_Periodo!$T261,#REF!,0))</f>
        <v>#REF!</v>
      </c>
      <c r="V261" s="132" t="e">
        <f>INDEX(#REF!,MATCH(Revisión_Avance_Periodo!$L261,#REF!,0),MATCH(Revisión_Avance_Periodo!$T261,#REF!,0))</f>
        <v>#REF!</v>
      </c>
      <c r="W261" s="118">
        <f t="shared" si="18"/>
        <v>0</v>
      </c>
      <c r="X261" s="124" t="str">
        <f>VLOOKUP(W261,Tabla_Estado_Meta_OAP_2019[#All],3,TRUE)</f>
        <v>Por Ejecutar</v>
      </c>
      <c r="Y261" s="157" t="e">
        <f>SUBTOTAL(9,$U$254:$U261)</f>
        <v>#REF!</v>
      </c>
      <c r="Z261" s="158" t="e">
        <f>SUBTOTAL(9,$V$254:$V261)</f>
        <v>#REF!</v>
      </c>
      <c r="AA261" s="159">
        <f>IFERROR(+Revisión_Avance_Periodo!$Z261/Revisión_Avance_Periodo!$Y261,0)</f>
        <v>0</v>
      </c>
      <c r="AB261" s="126"/>
      <c r="AC261" s="127"/>
      <c r="AD261" s="125"/>
      <c r="AE261" s="125"/>
      <c r="AF261" s="128"/>
      <c r="AG261" s="129"/>
      <c r="AH261" s="157" t="e">
        <f>SUBTOTAL(9,$U$261:$U602)</f>
        <v>#REF!</v>
      </c>
      <c r="AI261" s="158" t="e">
        <f>SUBTOTAL(9,$V$261:$V602)</f>
        <v>#REF!</v>
      </c>
      <c r="AJ261" s="159">
        <f>IFERROR(+Revisión_Avance_Periodo!$Z609/Revisión_Avance_Periodo!$Y609,0)</f>
        <v>0</v>
      </c>
      <c r="AK261" s="126"/>
      <c r="AL261" s="127"/>
      <c r="AM261" s="125"/>
      <c r="AN261" s="125"/>
      <c r="AO261" s="128"/>
      <c r="AP261" s="129"/>
    </row>
    <row r="262" spans="1:42" x14ac:dyDescent="0.25">
      <c r="A262" s="92">
        <v>52</v>
      </c>
      <c r="B262" s="435" t="e">
        <f>CONCATENATE(Revisión_Avance_Periodo!$D610,";",Revisión_Avance_Periodo!$F610,";",Revisión_Avance_Periodo!$L610)</f>
        <v>#REF!</v>
      </c>
      <c r="C262" s="435" t="e">
        <f t="shared" si="19"/>
        <v>#REF!</v>
      </c>
      <c r="D262" s="114" t="e">
        <f>VLOOKUP($A262,#REF!,3,FALSE)</f>
        <v>#REF!</v>
      </c>
      <c r="E262" s="436" t="e">
        <f>VLOOKUP($A262,#REF!,4,FALSE)</f>
        <v>#REF!</v>
      </c>
      <c r="F262" s="102" t="e">
        <f>VLOOKUP($A262,#REF!,5,FALSE)</f>
        <v>#REF!</v>
      </c>
      <c r="G262" s="93" t="e">
        <f>VLOOKUP($A262,#REF!,8,FALSE)</f>
        <v>#REF!</v>
      </c>
      <c r="H262" s="93" t="e">
        <f>VLOOKUP($A262,#REF!,7,FALSE)</f>
        <v>#REF!</v>
      </c>
      <c r="I262" s="438" t="e">
        <f>VLOOKUP($A262,#REF!,10,FALSE)</f>
        <v>#REF!</v>
      </c>
      <c r="J262" s="93" t="e">
        <f>VLOOKUP($A262,#REF!,11,FALSE)</f>
        <v>#REF!</v>
      </c>
      <c r="K262" s="114" t="e">
        <f>VLOOKUP($A262,#REF!,12,FALSE)</f>
        <v>#REF!</v>
      </c>
      <c r="L262" s="93" t="e">
        <f>VLOOKUP($A262,#REF!,13,FALSE)</f>
        <v>#REF!</v>
      </c>
      <c r="M262" s="438" t="e">
        <f>VLOOKUP($A262,#REF!,14,FALSE)</f>
        <v>#REF!</v>
      </c>
      <c r="N262" s="102" t="e">
        <f>VLOOKUP($A262,#REF!,15,FALSE)</f>
        <v>#REF!</v>
      </c>
      <c r="O262" s="102" t="e">
        <f>VLOOKUP($A262,#REF!,18,FALSE)</f>
        <v>#REF!</v>
      </c>
      <c r="P262" s="93" t="e">
        <f>VLOOKUP($A262,#REF!,41,FALSE)</f>
        <v>#REF!</v>
      </c>
      <c r="Q262" s="115" t="e">
        <f>VLOOKUP(Revisión_Avance_Periodo!$L610,#REF!,30,FALSE)</f>
        <v>#REF!</v>
      </c>
      <c r="R262" s="116">
        <v>2019</v>
      </c>
      <c r="S262" s="196">
        <v>43738</v>
      </c>
      <c r="T262" s="116" t="s">
        <v>76</v>
      </c>
      <c r="U262" s="132" t="e">
        <f>INDEX(#REF!,MATCH(Revisión_Avance_Periodo!$L262,#REF!,0),MATCH(Revisión_Avance_Periodo!$T262,#REF!,0))</f>
        <v>#REF!</v>
      </c>
      <c r="V262" s="132" t="e">
        <f>INDEX(#REF!,MATCH(Revisión_Avance_Periodo!$L262,#REF!,0),MATCH(Revisión_Avance_Periodo!$T262,#REF!,0))</f>
        <v>#REF!</v>
      </c>
      <c r="W262" s="131" t="e">
        <f>V262/U262</f>
        <v>#REF!</v>
      </c>
      <c r="X262" s="116" t="e">
        <f>VLOOKUP(W262,Tabla_Estado_Meta_OAP_2019[#All],3,TRUE)</f>
        <v>#REF!</v>
      </c>
      <c r="Y262" s="157" t="e">
        <f>SUBTOTAL(9,$U$254:$U262)</f>
        <v>#REF!</v>
      </c>
      <c r="Z262" s="158" t="e">
        <f>SUBTOTAL(9,$V$254:$V262)</f>
        <v>#REF!</v>
      </c>
      <c r="AA262" s="159">
        <f>IFERROR(+Revisión_Avance_Periodo!$Z262/Revisión_Avance_Periodo!$Y262,0)</f>
        <v>0</v>
      </c>
      <c r="AB262" s="126"/>
      <c r="AC262" s="127"/>
      <c r="AD262" s="125"/>
      <c r="AE262" s="125"/>
      <c r="AF262" s="128"/>
      <c r="AG262" s="129"/>
      <c r="AH262" s="157" t="e">
        <f>SUBTOTAL(9,$U$262:$U602)</f>
        <v>#REF!</v>
      </c>
      <c r="AI262" s="158" t="e">
        <f>SUBTOTAL(9,$V$262:$V602)</f>
        <v>#REF!</v>
      </c>
      <c r="AJ262" s="159">
        <f>IFERROR(+Revisión_Avance_Periodo!$Z610/Revisión_Avance_Periodo!$Y610,0)</f>
        <v>0</v>
      </c>
      <c r="AK262" s="126"/>
      <c r="AL262" s="127"/>
      <c r="AM262" s="125"/>
      <c r="AN262" s="125"/>
      <c r="AO262" s="128"/>
      <c r="AP262" s="129"/>
    </row>
    <row r="263" spans="1:42" x14ac:dyDescent="0.25">
      <c r="A263" s="97">
        <v>52</v>
      </c>
      <c r="B263" s="435" t="e">
        <f>CONCATENATE(Revisión_Avance_Periodo!$D611,";",Revisión_Avance_Periodo!$F611,";",Revisión_Avance_Periodo!$L611)</f>
        <v>#REF!</v>
      </c>
      <c r="C263" s="435" t="e">
        <f t="shared" si="19"/>
        <v>#REF!</v>
      </c>
      <c r="D263" s="123" t="e">
        <f>VLOOKUP($A263,#REF!,3,FALSE)</f>
        <v>#REF!</v>
      </c>
      <c r="E263" s="436" t="e">
        <f>VLOOKUP($A263,#REF!,4,FALSE)</f>
        <v>#REF!</v>
      </c>
      <c r="F263" s="103" t="e">
        <f>VLOOKUP($A263,#REF!,5,FALSE)</f>
        <v>#REF!</v>
      </c>
      <c r="G263" s="98" t="e">
        <f>VLOOKUP($A263,#REF!,8,FALSE)</f>
        <v>#REF!</v>
      </c>
      <c r="H263" s="93" t="e">
        <f>VLOOKUP($A263,#REF!,7,FALSE)</f>
        <v>#REF!</v>
      </c>
      <c r="I263" s="438" t="e">
        <f>VLOOKUP($A263,#REF!,10,FALSE)</f>
        <v>#REF!</v>
      </c>
      <c r="J263" s="98" t="e">
        <f>VLOOKUP($A263,#REF!,11,FALSE)</f>
        <v>#REF!</v>
      </c>
      <c r="K263" s="114" t="e">
        <f>VLOOKUP($A263,#REF!,12,FALSE)</f>
        <v>#REF!</v>
      </c>
      <c r="L263" s="98" t="e">
        <f>VLOOKUP($A263,#REF!,13,FALSE)</f>
        <v>#REF!</v>
      </c>
      <c r="M263" s="438" t="e">
        <f>VLOOKUP($A263,#REF!,14,FALSE)</f>
        <v>#REF!</v>
      </c>
      <c r="N263" s="103" t="e">
        <f>VLOOKUP($A263,#REF!,15,FALSE)</f>
        <v>#REF!</v>
      </c>
      <c r="O263" s="103" t="e">
        <f>VLOOKUP($A263,#REF!,18,FALSE)</f>
        <v>#REF!</v>
      </c>
      <c r="P263" s="93" t="e">
        <f>VLOOKUP($A263,#REF!,41,FALSE)</f>
        <v>#REF!</v>
      </c>
      <c r="Q263" s="115" t="e">
        <f>VLOOKUP(Revisión_Avance_Periodo!$L611,#REF!,30,FALSE)</f>
        <v>#REF!</v>
      </c>
      <c r="R263" s="116">
        <v>2019</v>
      </c>
      <c r="S263" s="196">
        <v>43768</v>
      </c>
      <c r="T263" s="124" t="s">
        <v>77</v>
      </c>
      <c r="U263" s="132" t="e">
        <f>INDEX(#REF!,MATCH(Revisión_Avance_Periodo!$L263,#REF!,0),MATCH(Revisión_Avance_Periodo!$T263,#REF!,0))</f>
        <v>#REF!</v>
      </c>
      <c r="V263" s="132" t="e">
        <f>INDEX(#REF!,MATCH(Revisión_Avance_Periodo!$L263,#REF!,0),MATCH(Revisión_Avance_Periodo!$T263,#REF!,0))</f>
        <v>#REF!</v>
      </c>
      <c r="W263" s="131" t="e">
        <f>V263/U263</f>
        <v>#REF!</v>
      </c>
      <c r="X263" s="124" t="e">
        <f>VLOOKUP(W263,Tabla_Estado_Meta_OAP_2019[#All],3,TRUE)</f>
        <v>#REF!</v>
      </c>
      <c r="Y263" s="157" t="e">
        <f>SUBTOTAL(9,$U$254:$U263)</f>
        <v>#REF!</v>
      </c>
      <c r="Z263" s="158" t="e">
        <f>SUBTOTAL(9,$V$254:$V263)</f>
        <v>#REF!</v>
      </c>
      <c r="AA263" s="159">
        <f>IFERROR(+Revisión_Avance_Periodo!$Z263/Revisión_Avance_Periodo!$Y263,0)</f>
        <v>0</v>
      </c>
      <c r="AB263" s="126"/>
      <c r="AC263" s="127"/>
      <c r="AD263" s="125"/>
      <c r="AE263" s="125"/>
      <c r="AF263" s="128"/>
      <c r="AG263" s="129"/>
      <c r="AH263" s="157" t="e">
        <f>SUBTOTAL(9,$U$263:$U602)</f>
        <v>#REF!</v>
      </c>
      <c r="AI263" s="158" t="e">
        <f>SUBTOTAL(9,$V$263:$V602)</f>
        <v>#REF!</v>
      </c>
      <c r="AJ263" s="159">
        <f>IFERROR(+Revisión_Avance_Periodo!$Z611/Revisión_Avance_Periodo!$Y611,0)</f>
        <v>0</v>
      </c>
      <c r="AK263" s="126"/>
      <c r="AL263" s="127"/>
      <c r="AM263" s="125"/>
      <c r="AN263" s="125"/>
      <c r="AO263" s="128"/>
      <c r="AP263" s="129"/>
    </row>
    <row r="264" spans="1:42" x14ac:dyDescent="0.25">
      <c r="A264" s="92">
        <v>52</v>
      </c>
      <c r="B264" s="435" t="e">
        <f>CONCATENATE(Revisión_Avance_Periodo!$D612,";",Revisión_Avance_Periodo!$F612,";",Revisión_Avance_Periodo!$L612)</f>
        <v>#REF!</v>
      </c>
      <c r="C264" s="435" t="e">
        <f t="shared" si="19"/>
        <v>#REF!</v>
      </c>
      <c r="D264" s="114" t="e">
        <f>VLOOKUP($A264,#REF!,3,FALSE)</f>
        <v>#REF!</v>
      </c>
      <c r="E264" s="436" t="e">
        <f>VLOOKUP($A264,#REF!,4,FALSE)</f>
        <v>#REF!</v>
      </c>
      <c r="F264" s="102" t="e">
        <f>VLOOKUP($A264,#REF!,5,FALSE)</f>
        <v>#REF!</v>
      </c>
      <c r="G264" s="93" t="e">
        <f>VLOOKUP($A264,#REF!,8,FALSE)</f>
        <v>#REF!</v>
      </c>
      <c r="H264" s="93" t="e">
        <f>VLOOKUP($A264,#REF!,7,FALSE)</f>
        <v>#REF!</v>
      </c>
      <c r="I264" s="438" t="e">
        <f>VLOOKUP($A264,#REF!,10,FALSE)</f>
        <v>#REF!</v>
      </c>
      <c r="J264" s="93" t="e">
        <f>VLOOKUP($A264,#REF!,11,FALSE)</f>
        <v>#REF!</v>
      </c>
      <c r="K264" s="114" t="e">
        <f>VLOOKUP($A264,#REF!,12,FALSE)</f>
        <v>#REF!</v>
      </c>
      <c r="L264" s="93" t="e">
        <f>VLOOKUP($A264,#REF!,13,FALSE)</f>
        <v>#REF!</v>
      </c>
      <c r="M264" s="438" t="e">
        <f>VLOOKUP($A264,#REF!,14,FALSE)</f>
        <v>#REF!</v>
      </c>
      <c r="N264" s="102" t="e">
        <f>VLOOKUP($A264,#REF!,15,FALSE)</f>
        <v>#REF!</v>
      </c>
      <c r="O264" s="102" t="e">
        <f>VLOOKUP($A264,#REF!,18,FALSE)</f>
        <v>#REF!</v>
      </c>
      <c r="P264" s="93" t="e">
        <f>VLOOKUP($A264,#REF!,41,FALSE)</f>
        <v>#REF!</v>
      </c>
      <c r="Q264" s="115" t="e">
        <f>VLOOKUP(Revisión_Avance_Periodo!$L612,#REF!,30,FALSE)</f>
        <v>#REF!</v>
      </c>
      <c r="R264" s="116">
        <v>2019</v>
      </c>
      <c r="S264" s="196">
        <v>43799</v>
      </c>
      <c r="T264" s="116" t="s">
        <v>78</v>
      </c>
      <c r="U264" s="132" t="e">
        <f>INDEX(#REF!,MATCH(Revisión_Avance_Periodo!$L264,#REF!,0),MATCH(Revisión_Avance_Periodo!$T264,#REF!,0))</f>
        <v>#REF!</v>
      </c>
      <c r="V264" s="132" t="e">
        <f>INDEX(#REF!,MATCH(Revisión_Avance_Periodo!$L264,#REF!,0),MATCH(Revisión_Avance_Periodo!$T264,#REF!,0))</f>
        <v>#REF!</v>
      </c>
      <c r="W264" s="131" t="e">
        <f>V264/U264</f>
        <v>#REF!</v>
      </c>
      <c r="X264" s="116" t="e">
        <f>VLOOKUP(W264,Tabla_Estado_Meta_OAP_2019[#All],3,TRUE)</f>
        <v>#REF!</v>
      </c>
      <c r="Y264" s="157" t="e">
        <f>SUBTOTAL(9,$U$254:$U264)</f>
        <v>#REF!</v>
      </c>
      <c r="Z264" s="158" t="e">
        <f>SUBTOTAL(9,$V$254:$V264)</f>
        <v>#REF!</v>
      </c>
      <c r="AA264" s="159">
        <f>IFERROR(+Revisión_Avance_Periodo!$Z264/Revisión_Avance_Periodo!$Y264,0)</f>
        <v>0</v>
      </c>
      <c r="AB264" s="126"/>
      <c r="AC264" s="127"/>
      <c r="AD264" s="125"/>
      <c r="AE264" s="125"/>
      <c r="AF264" s="128"/>
      <c r="AG264" s="129"/>
      <c r="AH264" s="157" t="e">
        <f>SUBTOTAL(9,$U$264:$U602)</f>
        <v>#REF!</v>
      </c>
      <c r="AI264" s="158" t="e">
        <f>SUBTOTAL(9,$V$264:$V602)</f>
        <v>#REF!</v>
      </c>
      <c r="AJ264" s="159">
        <f>IFERROR(+Revisión_Avance_Periodo!$Z612/Revisión_Avance_Periodo!$Y612,0)</f>
        <v>0</v>
      </c>
      <c r="AK264" s="126"/>
      <c r="AL264" s="127"/>
      <c r="AM264" s="125"/>
      <c r="AN264" s="125"/>
      <c r="AO264" s="128"/>
      <c r="AP264" s="129"/>
    </row>
    <row r="265" spans="1:42" ht="15.75" thickBot="1" x14ac:dyDescent="0.3">
      <c r="A265" s="97">
        <v>52</v>
      </c>
      <c r="B265" s="435" t="e">
        <f>CONCATENATE(Revisión_Avance_Periodo!$D613,";",Revisión_Avance_Periodo!$F613,";",Revisión_Avance_Periodo!$L613)</f>
        <v>#REF!</v>
      </c>
      <c r="C265" s="435" t="e">
        <f t="shared" si="19"/>
        <v>#REF!</v>
      </c>
      <c r="D265" s="123" t="e">
        <f>VLOOKUP($A265,#REF!,3,FALSE)</f>
        <v>#REF!</v>
      </c>
      <c r="E265" s="436" t="e">
        <f>VLOOKUP($A265,#REF!,4,FALSE)</f>
        <v>#REF!</v>
      </c>
      <c r="F265" s="103" t="e">
        <f>VLOOKUP($A265,#REF!,5,FALSE)</f>
        <v>#REF!</v>
      </c>
      <c r="G265" s="98" t="e">
        <f>VLOOKUP($A265,#REF!,8,FALSE)</f>
        <v>#REF!</v>
      </c>
      <c r="H265" s="93" t="e">
        <f>VLOOKUP($A265,#REF!,7,FALSE)</f>
        <v>#REF!</v>
      </c>
      <c r="I265" s="438" t="e">
        <f>VLOOKUP($A265,#REF!,10,FALSE)</f>
        <v>#REF!</v>
      </c>
      <c r="J265" s="98" t="e">
        <f>VLOOKUP($A265,#REF!,11,FALSE)</f>
        <v>#REF!</v>
      </c>
      <c r="K265" s="114" t="e">
        <f>VLOOKUP($A265,#REF!,12,FALSE)</f>
        <v>#REF!</v>
      </c>
      <c r="L265" s="98" t="e">
        <f>VLOOKUP($A265,#REF!,13,FALSE)</f>
        <v>#REF!</v>
      </c>
      <c r="M265" s="438" t="e">
        <f>VLOOKUP($A265,#REF!,14,FALSE)</f>
        <v>#REF!</v>
      </c>
      <c r="N265" s="103" t="e">
        <f>VLOOKUP($A265,#REF!,15,FALSE)</f>
        <v>#REF!</v>
      </c>
      <c r="O265" s="103" t="e">
        <f>VLOOKUP($A265,#REF!,18,FALSE)</f>
        <v>#REF!</v>
      </c>
      <c r="P265" s="93" t="e">
        <f>VLOOKUP($A265,#REF!,41,FALSE)</f>
        <v>#REF!</v>
      </c>
      <c r="Q265" s="115" t="e">
        <f>VLOOKUP(Revisión_Avance_Periodo!$L613,#REF!,30,FALSE)</f>
        <v>#REF!</v>
      </c>
      <c r="R265" s="116">
        <v>2019</v>
      </c>
      <c r="S265" s="196">
        <v>43829</v>
      </c>
      <c r="T265" s="124" t="s">
        <v>79</v>
      </c>
      <c r="U265" s="132" t="e">
        <f>INDEX(#REF!,MATCH(Revisión_Avance_Periodo!$L265,#REF!,0),MATCH(Revisión_Avance_Periodo!$T265,#REF!,0))</f>
        <v>#REF!</v>
      </c>
      <c r="V265" s="132" t="e">
        <f>INDEX(#REF!,MATCH(Revisión_Avance_Periodo!$L265,#REF!,0),MATCH(Revisión_Avance_Periodo!$T265,#REF!,0))</f>
        <v>#REF!</v>
      </c>
      <c r="W265" s="131" t="e">
        <f>V265/U265</f>
        <v>#REF!</v>
      </c>
      <c r="X265" s="124" t="e">
        <f>VLOOKUP(W265,Tabla_Estado_Meta_OAP_2019[#All],3,TRUE)</f>
        <v>#REF!</v>
      </c>
      <c r="Y265" s="157" t="e">
        <f>SUBTOTAL(9,$U$254:$U265)</f>
        <v>#REF!</v>
      </c>
      <c r="Z265" s="158" t="e">
        <f>SUBTOTAL(9,$V$254:$V265)</f>
        <v>#REF!</v>
      </c>
      <c r="AA265" s="159">
        <f>IFERROR(+Revisión_Avance_Periodo!$Z265/Revisión_Avance_Periodo!$Y265,0)</f>
        <v>0</v>
      </c>
      <c r="AB265" s="126"/>
      <c r="AC265" s="127"/>
      <c r="AD265" s="125"/>
      <c r="AE265" s="125"/>
      <c r="AF265" s="128"/>
      <c r="AG265" s="129"/>
      <c r="AH265" s="157" t="e">
        <f>SUBTOTAL(9,$U$265:$U602)</f>
        <v>#REF!</v>
      </c>
      <c r="AI265" s="158" t="e">
        <f>SUBTOTAL(9,$V$265:$V602)</f>
        <v>#REF!</v>
      </c>
      <c r="AJ265" s="159">
        <f>IFERROR(+Revisión_Avance_Periodo!$Z613/Revisión_Avance_Periodo!$Y613,0)</f>
        <v>0</v>
      </c>
      <c r="AK265" s="126"/>
      <c r="AL265" s="127"/>
      <c r="AM265" s="125"/>
      <c r="AN265" s="125"/>
      <c r="AO265" s="128"/>
      <c r="AP265" s="129"/>
    </row>
    <row r="266" spans="1:42" x14ac:dyDescent="0.25">
      <c r="A266" s="92">
        <v>53</v>
      </c>
      <c r="B266" s="435" t="e">
        <f>CONCATENATE(Revisión_Avance_Periodo!$D614,";",Revisión_Avance_Periodo!$F614,";",Revisión_Avance_Periodo!$L614)</f>
        <v>#REF!</v>
      </c>
      <c r="C266" s="435" t="e">
        <f t="shared" si="19"/>
        <v>#REF!</v>
      </c>
      <c r="D266" s="114" t="e">
        <f>VLOOKUP($A266,#REF!,3,FALSE)</f>
        <v>#REF!</v>
      </c>
      <c r="E266" s="436" t="e">
        <f>VLOOKUP($A266,#REF!,4,FALSE)</f>
        <v>#REF!</v>
      </c>
      <c r="F266" s="102" t="e">
        <f>VLOOKUP($A266,#REF!,5,FALSE)</f>
        <v>#REF!</v>
      </c>
      <c r="G266" s="93" t="e">
        <f>VLOOKUP($A266,#REF!,8,FALSE)</f>
        <v>#REF!</v>
      </c>
      <c r="H266" s="93" t="e">
        <f>VLOOKUP($A266,#REF!,7,FALSE)</f>
        <v>#REF!</v>
      </c>
      <c r="I266" s="438" t="e">
        <f>VLOOKUP($A266,#REF!,10,FALSE)</f>
        <v>#REF!</v>
      </c>
      <c r="J266" s="93" t="e">
        <f>VLOOKUP($A266,#REF!,11,FALSE)</f>
        <v>#REF!</v>
      </c>
      <c r="K266" s="114" t="e">
        <f>VLOOKUP($A266,#REF!,12,FALSE)</f>
        <v>#REF!</v>
      </c>
      <c r="L266" s="93" t="e">
        <f>VLOOKUP($A266,#REF!,13,FALSE)</f>
        <v>#REF!</v>
      </c>
      <c r="M266" s="438" t="e">
        <f>VLOOKUP($A266,#REF!,14,FALSE)</f>
        <v>#REF!</v>
      </c>
      <c r="N266" s="102" t="e">
        <f>VLOOKUP($A266,#REF!,15,FALSE)</f>
        <v>#REF!</v>
      </c>
      <c r="O266" s="102" t="e">
        <f>VLOOKUP($A266,#REF!,18,FALSE)</f>
        <v>#REF!</v>
      </c>
      <c r="P266" s="93" t="e">
        <f>VLOOKUP($A266,#REF!,41,FALSE)</f>
        <v>#REF!</v>
      </c>
      <c r="Q266" s="115" t="e">
        <f>VLOOKUP(Revisión_Avance_Periodo!$L614,#REF!,30,FALSE)</f>
        <v>#REF!</v>
      </c>
      <c r="R266" s="116">
        <v>2019</v>
      </c>
      <c r="S266" s="196">
        <v>43495</v>
      </c>
      <c r="T266" s="116" t="s">
        <v>68</v>
      </c>
      <c r="U266" s="132" t="e">
        <f>INDEX(#REF!,MATCH(Revisión_Avance_Periodo!$L266,#REF!,0),MATCH(Revisión_Avance_Periodo!$T266,#REF!,0))</f>
        <v>#REF!</v>
      </c>
      <c r="V266" s="132" t="e">
        <f>INDEX(#REF!,MATCH(Revisión_Avance_Periodo!$L266,#REF!,0),MATCH(Revisión_Avance_Periodo!$T266,#REF!,0))</f>
        <v>#REF!</v>
      </c>
      <c r="W266" s="118">
        <f t="shared" ref="W266:W272" si="20">IFERROR((V266/U266),0)</f>
        <v>0</v>
      </c>
      <c r="X266" s="116" t="str">
        <f>VLOOKUP(W266,Tabla_Estado_Meta_OAP_2019[#All],3,TRUE)</f>
        <v>Por Ejecutar</v>
      </c>
      <c r="Y266" s="160" t="e">
        <f>SUBTOTAL(9,$U$266:$U266)</f>
        <v>#REF!</v>
      </c>
      <c r="Z266" s="161" t="e">
        <f>SUBTOTAL(9,$V$266:$V266)</f>
        <v>#REF!</v>
      </c>
      <c r="AA266" s="162">
        <f>IFERROR(+Revisión_Avance_Periodo!$Z266/Revisión_Avance_Periodo!$Y266,0)</f>
        <v>0</v>
      </c>
      <c r="AB266" s="133" t="e">
        <f>SUBTOTAL(9,U266:U277)</f>
        <v>#REF!</v>
      </c>
      <c r="AC266" s="134" t="e">
        <f>SUBTOTAL(9,V266:V277)</f>
        <v>#REF!</v>
      </c>
      <c r="AD266" s="119" t="e">
        <f>+AC266/AB266</f>
        <v>#REF!</v>
      </c>
      <c r="AE266" s="119" t="e">
        <f>100%-Revisión_Avance_Periodo!$AD266</f>
        <v>#REF!</v>
      </c>
      <c r="AF266" s="121" t="e">
        <f>VLOOKUP(AD266,Tabla_Estado_Meta_OAP_2019[],3,TRUE)</f>
        <v>#REF!</v>
      </c>
      <c r="AG266" s="122" t="e">
        <f>Revisión_Avance_Periodo!$AD266*Revisión_Avance_Periodo!$Q266</f>
        <v>#REF!</v>
      </c>
      <c r="AH266" s="160" t="e">
        <f>SUBTOTAL(9,$U$266:$U614)</f>
        <v>#REF!</v>
      </c>
      <c r="AI266" s="161" t="e">
        <f>SUBTOTAL(9,$V$266:$V614)</f>
        <v>#REF!</v>
      </c>
      <c r="AJ266" s="162">
        <f>IFERROR(+Revisión_Avance_Periodo!$Z614/Revisión_Avance_Periodo!$Y614,0)</f>
        <v>0</v>
      </c>
      <c r="AK266" s="133" t="e">
        <f>SUBTOTAL(9,AD266:AD277)</f>
        <v>#REF!</v>
      </c>
      <c r="AL266" s="134" t="e">
        <f>SUBTOTAL(9,AE266:AE277)</f>
        <v>#REF!</v>
      </c>
      <c r="AM266" s="119" t="e">
        <f>+AL266/AK266</f>
        <v>#REF!</v>
      </c>
      <c r="AN266" s="119" t="e">
        <f>100%-Revisión_Avance_Periodo!$AD614</f>
        <v>#REF!</v>
      </c>
      <c r="AO266" s="121" t="e">
        <f>VLOOKUP(AM266,Tabla_Estado_Meta_OAP_2019[],3,TRUE)</f>
        <v>#REF!</v>
      </c>
      <c r="AP266" s="122" t="e">
        <f>Revisión_Avance_Periodo!$AD614*Revisión_Avance_Periodo!$Q614</f>
        <v>#REF!</v>
      </c>
    </row>
    <row r="267" spans="1:42" x14ac:dyDescent="0.25">
      <c r="A267" s="97">
        <v>53</v>
      </c>
      <c r="B267" s="435" t="e">
        <f>CONCATENATE(Revisión_Avance_Periodo!$D615,";",Revisión_Avance_Periodo!$F615,";",Revisión_Avance_Periodo!$L615)</f>
        <v>#REF!</v>
      </c>
      <c r="C267" s="435" t="e">
        <f t="shared" si="19"/>
        <v>#REF!</v>
      </c>
      <c r="D267" s="123" t="e">
        <f>VLOOKUP($A267,#REF!,3,FALSE)</f>
        <v>#REF!</v>
      </c>
      <c r="E267" s="436" t="e">
        <f>VLOOKUP($A267,#REF!,4,FALSE)</f>
        <v>#REF!</v>
      </c>
      <c r="F267" s="103" t="e">
        <f>VLOOKUP($A267,#REF!,5,FALSE)</f>
        <v>#REF!</v>
      </c>
      <c r="G267" s="98" t="e">
        <f>VLOOKUP($A267,#REF!,8,FALSE)</f>
        <v>#REF!</v>
      </c>
      <c r="H267" s="93" t="e">
        <f>VLOOKUP($A267,#REF!,7,FALSE)</f>
        <v>#REF!</v>
      </c>
      <c r="I267" s="438" t="e">
        <f>VLOOKUP($A267,#REF!,10,FALSE)</f>
        <v>#REF!</v>
      </c>
      <c r="J267" s="98" t="e">
        <f>VLOOKUP($A267,#REF!,11,FALSE)</f>
        <v>#REF!</v>
      </c>
      <c r="K267" s="114" t="e">
        <f>VLOOKUP($A267,#REF!,12,FALSE)</f>
        <v>#REF!</v>
      </c>
      <c r="L267" s="98" t="e">
        <f>VLOOKUP($A267,#REF!,13,FALSE)</f>
        <v>#REF!</v>
      </c>
      <c r="M267" s="438" t="e">
        <f>VLOOKUP($A267,#REF!,14,FALSE)</f>
        <v>#REF!</v>
      </c>
      <c r="N267" s="103" t="e">
        <f>VLOOKUP($A267,#REF!,15,FALSE)</f>
        <v>#REF!</v>
      </c>
      <c r="O267" s="103" t="e">
        <f>VLOOKUP($A267,#REF!,18,FALSE)</f>
        <v>#REF!</v>
      </c>
      <c r="P267" s="93" t="e">
        <f>VLOOKUP($A267,#REF!,41,FALSE)</f>
        <v>#REF!</v>
      </c>
      <c r="Q267" s="115" t="e">
        <f>VLOOKUP(Revisión_Avance_Periodo!$L615,#REF!,30,FALSE)</f>
        <v>#REF!</v>
      </c>
      <c r="R267" s="116">
        <v>2019</v>
      </c>
      <c r="S267" s="196">
        <v>43524</v>
      </c>
      <c r="T267" s="124" t="s">
        <v>69</v>
      </c>
      <c r="U267" s="132" t="e">
        <f>INDEX(#REF!,MATCH(Revisión_Avance_Periodo!$L267,#REF!,0),MATCH(Revisión_Avance_Periodo!$T267,#REF!,0))</f>
        <v>#REF!</v>
      </c>
      <c r="V267" s="132" t="e">
        <f>INDEX(#REF!,MATCH(Revisión_Avance_Periodo!$L267,#REF!,0),MATCH(Revisión_Avance_Periodo!$T267,#REF!,0))</f>
        <v>#REF!</v>
      </c>
      <c r="W267" s="118">
        <f t="shared" si="20"/>
        <v>0</v>
      </c>
      <c r="X267" s="124" t="str">
        <f>VLOOKUP(W267,Tabla_Estado_Meta_OAP_2019[#All],3,TRUE)</f>
        <v>Por Ejecutar</v>
      </c>
      <c r="Y267" s="157" t="e">
        <f>SUBTOTAL(9,$U$266:$U267)</f>
        <v>#REF!</v>
      </c>
      <c r="Z267" s="158" t="e">
        <f>SUBTOTAL(9,$V$267:$V267)</f>
        <v>#REF!</v>
      </c>
      <c r="AA267" s="159">
        <f>IFERROR(+Revisión_Avance_Periodo!$Z267/Revisión_Avance_Periodo!$Y267,0)</f>
        <v>0</v>
      </c>
      <c r="AB267" s="126"/>
      <c r="AC267" s="127"/>
      <c r="AD267" s="125"/>
      <c r="AE267" s="125"/>
      <c r="AF267" s="128"/>
      <c r="AG267" s="129"/>
      <c r="AH267" s="157" t="e">
        <f>SUBTOTAL(9,$U$267:$U614)</f>
        <v>#REF!</v>
      </c>
      <c r="AI267" s="158" t="e">
        <f>SUBTOTAL(9,$V$267:$V614)</f>
        <v>#REF!</v>
      </c>
      <c r="AJ267" s="159">
        <f>IFERROR(+Revisión_Avance_Periodo!$Z615/Revisión_Avance_Periodo!$Y615,0)</f>
        <v>0</v>
      </c>
      <c r="AK267" s="126"/>
      <c r="AL267" s="127"/>
      <c r="AM267" s="125"/>
      <c r="AN267" s="125"/>
      <c r="AO267" s="128"/>
      <c r="AP267" s="129"/>
    </row>
    <row r="268" spans="1:42" x14ac:dyDescent="0.25">
      <c r="A268" s="92">
        <v>53</v>
      </c>
      <c r="B268" s="435" t="e">
        <f>CONCATENATE(Revisión_Avance_Periodo!$D616,";",Revisión_Avance_Periodo!$F616,";",Revisión_Avance_Periodo!$L616)</f>
        <v>#REF!</v>
      </c>
      <c r="C268" s="435" t="e">
        <f t="shared" si="19"/>
        <v>#REF!</v>
      </c>
      <c r="D268" s="114" t="e">
        <f>VLOOKUP($A268,#REF!,3,FALSE)</f>
        <v>#REF!</v>
      </c>
      <c r="E268" s="436" t="e">
        <f>VLOOKUP($A268,#REF!,4,FALSE)</f>
        <v>#REF!</v>
      </c>
      <c r="F268" s="102" t="e">
        <f>VLOOKUP($A268,#REF!,5,FALSE)</f>
        <v>#REF!</v>
      </c>
      <c r="G268" s="93" t="e">
        <f>VLOOKUP($A268,#REF!,8,FALSE)</f>
        <v>#REF!</v>
      </c>
      <c r="H268" s="93" t="e">
        <f>VLOOKUP($A268,#REF!,7,FALSE)</f>
        <v>#REF!</v>
      </c>
      <c r="I268" s="438" t="e">
        <f>VLOOKUP($A268,#REF!,10,FALSE)</f>
        <v>#REF!</v>
      </c>
      <c r="J268" s="93" t="e">
        <f>VLOOKUP($A268,#REF!,11,FALSE)</f>
        <v>#REF!</v>
      </c>
      <c r="K268" s="114" t="e">
        <f>VLOOKUP($A268,#REF!,12,FALSE)</f>
        <v>#REF!</v>
      </c>
      <c r="L268" s="93" t="e">
        <f>VLOOKUP($A268,#REF!,13,FALSE)</f>
        <v>#REF!</v>
      </c>
      <c r="M268" s="438" t="e">
        <f>VLOOKUP($A268,#REF!,14,FALSE)</f>
        <v>#REF!</v>
      </c>
      <c r="N268" s="102" t="e">
        <f>VLOOKUP($A268,#REF!,15,FALSE)</f>
        <v>#REF!</v>
      </c>
      <c r="O268" s="102" t="e">
        <f>VLOOKUP($A268,#REF!,18,FALSE)</f>
        <v>#REF!</v>
      </c>
      <c r="P268" s="93" t="e">
        <f>VLOOKUP($A268,#REF!,41,FALSE)</f>
        <v>#REF!</v>
      </c>
      <c r="Q268" s="115" t="e">
        <f>VLOOKUP(Revisión_Avance_Periodo!$L616,#REF!,30,FALSE)</f>
        <v>#REF!</v>
      </c>
      <c r="R268" s="116">
        <v>2019</v>
      </c>
      <c r="S268" s="196">
        <v>43554</v>
      </c>
      <c r="T268" s="116" t="s">
        <v>70</v>
      </c>
      <c r="U268" s="132" t="e">
        <f>INDEX(#REF!,MATCH(Revisión_Avance_Periodo!$L268,#REF!,0),MATCH(Revisión_Avance_Periodo!$T268,#REF!,0))</f>
        <v>#REF!</v>
      </c>
      <c r="V268" s="132" t="e">
        <f>INDEX(#REF!,MATCH(Revisión_Avance_Periodo!$L268,#REF!,0),MATCH(Revisión_Avance_Periodo!$T268,#REF!,0))</f>
        <v>#REF!</v>
      </c>
      <c r="W268" s="118">
        <f t="shared" si="20"/>
        <v>0</v>
      </c>
      <c r="X268" s="116" t="str">
        <f>VLOOKUP(W268,Tabla_Estado_Meta_OAP_2019[#All],3,TRUE)</f>
        <v>Por Ejecutar</v>
      </c>
      <c r="Y268" s="157" t="e">
        <f>SUBTOTAL(9,$U$266:$U268)</f>
        <v>#REF!</v>
      </c>
      <c r="Z268" s="158" t="e">
        <f>SUBTOTAL(9,$V$267:$V268)</f>
        <v>#REF!</v>
      </c>
      <c r="AA268" s="159">
        <f>IFERROR(+Revisión_Avance_Periodo!$Z268/Revisión_Avance_Periodo!$Y268,0)</f>
        <v>0</v>
      </c>
      <c r="AB268" s="126"/>
      <c r="AC268" s="127"/>
      <c r="AD268" s="125"/>
      <c r="AE268" s="125"/>
      <c r="AF268" s="128"/>
      <c r="AG268" s="129"/>
      <c r="AH268" s="157" t="e">
        <f>SUBTOTAL(9,$U$268:$U614)</f>
        <v>#REF!</v>
      </c>
      <c r="AI268" s="158" t="e">
        <f>SUBTOTAL(9,$V$268:$V614)</f>
        <v>#REF!</v>
      </c>
      <c r="AJ268" s="159">
        <f>IFERROR(+Revisión_Avance_Periodo!$Z616/Revisión_Avance_Periodo!$Y616,0)</f>
        <v>0</v>
      </c>
      <c r="AK268" s="126"/>
      <c r="AL268" s="127"/>
      <c r="AM268" s="125"/>
      <c r="AN268" s="125"/>
      <c r="AO268" s="128"/>
      <c r="AP268" s="129"/>
    </row>
    <row r="269" spans="1:42" x14ac:dyDescent="0.25">
      <c r="A269" s="97">
        <v>53</v>
      </c>
      <c r="B269" s="435" t="e">
        <f>CONCATENATE(Revisión_Avance_Periodo!$D617,";",Revisión_Avance_Periodo!$F617,";",Revisión_Avance_Periodo!$L617)</f>
        <v>#REF!</v>
      </c>
      <c r="C269" s="435" t="e">
        <f t="shared" si="19"/>
        <v>#REF!</v>
      </c>
      <c r="D269" s="123" t="e">
        <f>VLOOKUP($A269,#REF!,3,FALSE)</f>
        <v>#REF!</v>
      </c>
      <c r="E269" s="436" t="e">
        <f>VLOOKUP($A269,#REF!,4,FALSE)</f>
        <v>#REF!</v>
      </c>
      <c r="F269" s="103" t="e">
        <f>VLOOKUP($A269,#REF!,5,FALSE)</f>
        <v>#REF!</v>
      </c>
      <c r="G269" s="98" t="e">
        <f>VLOOKUP($A269,#REF!,8,FALSE)</f>
        <v>#REF!</v>
      </c>
      <c r="H269" s="93" t="e">
        <f>VLOOKUP($A269,#REF!,7,FALSE)</f>
        <v>#REF!</v>
      </c>
      <c r="I269" s="438" t="e">
        <f>VLOOKUP($A269,#REF!,10,FALSE)</f>
        <v>#REF!</v>
      </c>
      <c r="J269" s="98" t="e">
        <f>VLOOKUP($A269,#REF!,11,FALSE)</f>
        <v>#REF!</v>
      </c>
      <c r="K269" s="114" t="e">
        <f>VLOOKUP($A269,#REF!,12,FALSE)</f>
        <v>#REF!</v>
      </c>
      <c r="L269" s="98" t="e">
        <f>VLOOKUP($A269,#REF!,13,FALSE)</f>
        <v>#REF!</v>
      </c>
      <c r="M269" s="438" t="e">
        <f>VLOOKUP($A269,#REF!,14,FALSE)</f>
        <v>#REF!</v>
      </c>
      <c r="N269" s="103" t="e">
        <f>VLOOKUP($A269,#REF!,15,FALSE)</f>
        <v>#REF!</v>
      </c>
      <c r="O269" s="103" t="e">
        <f>VLOOKUP($A269,#REF!,18,FALSE)</f>
        <v>#REF!</v>
      </c>
      <c r="P269" s="93" t="e">
        <f>VLOOKUP($A269,#REF!,41,FALSE)</f>
        <v>#REF!</v>
      </c>
      <c r="Q269" s="115" t="e">
        <f>VLOOKUP(Revisión_Avance_Periodo!$L617,#REF!,30,FALSE)</f>
        <v>#REF!</v>
      </c>
      <c r="R269" s="116">
        <v>2019</v>
      </c>
      <c r="S269" s="196">
        <v>43585</v>
      </c>
      <c r="T269" s="124" t="s">
        <v>71</v>
      </c>
      <c r="U269" s="132" t="e">
        <f>INDEX(#REF!,MATCH(Revisión_Avance_Periodo!$L269,#REF!,0),MATCH(Revisión_Avance_Periodo!$T269,#REF!,0))</f>
        <v>#REF!</v>
      </c>
      <c r="V269" s="132" t="e">
        <f>INDEX(#REF!,MATCH(Revisión_Avance_Periodo!$L269,#REF!,0),MATCH(Revisión_Avance_Periodo!$T269,#REF!,0))</f>
        <v>#REF!</v>
      </c>
      <c r="W269" s="118">
        <f t="shared" si="20"/>
        <v>0</v>
      </c>
      <c r="X269" s="124" t="str">
        <f>VLOOKUP(W269,Tabla_Estado_Meta_OAP_2019[#All],3,TRUE)</f>
        <v>Por Ejecutar</v>
      </c>
      <c r="Y269" s="157" t="e">
        <f>SUBTOTAL(9,$U$266:$U269)</f>
        <v>#REF!</v>
      </c>
      <c r="Z269" s="158" t="e">
        <f>SUBTOTAL(9,$V$267:$V269)</f>
        <v>#REF!</v>
      </c>
      <c r="AA269" s="159">
        <f>IFERROR(+Revisión_Avance_Periodo!$Z269/Revisión_Avance_Periodo!$Y269,0)</f>
        <v>0</v>
      </c>
      <c r="AB269" s="126"/>
      <c r="AC269" s="127"/>
      <c r="AD269" s="125"/>
      <c r="AE269" s="125"/>
      <c r="AF269" s="128"/>
      <c r="AG269" s="129"/>
      <c r="AH269" s="157" t="e">
        <f>SUBTOTAL(9,$U$269:$U614)</f>
        <v>#REF!</v>
      </c>
      <c r="AI269" s="158" t="e">
        <f>SUBTOTAL(9,$V$269:$V614)</f>
        <v>#REF!</v>
      </c>
      <c r="AJ269" s="159">
        <f>IFERROR(+Revisión_Avance_Periodo!$Z617/Revisión_Avance_Periodo!$Y617,0)</f>
        <v>0</v>
      </c>
      <c r="AK269" s="126"/>
      <c r="AL269" s="127"/>
      <c r="AM269" s="125"/>
      <c r="AN269" s="125"/>
      <c r="AO269" s="128"/>
      <c r="AP269" s="129"/>
    </row>
    <row r="270" spans="1:42" x14ac:dyDescent="0.25">
      <c r="A270" s="92">
        <v>53</v>
      </c>
      <c r="B270" s="435" t="e">
        <f>CONCATENATE(Revisión_Avance_Periodo!$D618,";",Revisión_Avance_Periodo!$F618,";",Revisión_Avance_Periodo!$L618)</f>
        <v>#REF!</v>
      </c>
      <c r="C270" s="435" t="e">
        <f t="shared" si="19"/>
        <v>#REF!</v>
      </c>
      <c r="D270" s="114" t="e">
        <f>VLOOKUP($A270,#REF!,3,FALSE)</f>
        <v>#REF!</v>
      </c>
      <c r="E270" s="436" t="e">
        <f>VLOOKUP($A270,#REF!,4,FALSE)</f>
        <v>#REF!</v>
      </c>
      <c r="F270" s="102" t="e">
        <f>VLOOKUP($A270,#REF!,5,FALSE)</f>
        <v>#REF!</v>
      </c>
      <c r="G270" s="93" t="e">
        <f>VLOOKUP($A270,#REF!,8,FALSE)</f>
        <v>#REF!</v>
      </c>
      <c r="H270" s="93" t="e">
        <f>VLOOKUP($A270,#REF!,7,FALSE)</f>
        <v>#REF!</v>
      </c>
      <c r="I270" s="438" t="e">
        <f>VLOOKUP($A270,#REF!,10,FALSE)</f>
        <v>#REF!</v>
      </c>
      <c r="J270" s="93" t="e">
        <f>VLOOKUP($A270,#REF!,11,FALSE)</f>
        <v>#REF!</v>
      </c>
      <c r="K270" s="114" t="e">
        <f>VLOOKUP($A270,#REF!,12,FALSE)</f>
        <v>#REF!</v>
      </c>
      <c r="L270" s="93" t="e">
        <f>VLOOKUP($A270,#REF!,13,FALSE)</f>
        <v>#REF!</v>
      </c>
      <c r="M270" s="438" t="e">
        <f>VLOOKUP($A270,#REF!,14,FALSE)</f>
        <v>#REF!</v>
      </c>
      <c r="N270" s="102" t="e">
        <f>VLOOKUP($A270,#REF!,15,FALSE)</f>
        <v>#REF!</v>
      </c>
      <c r="O270" s="102" t="e">
        <f>VLOOKUP($A270,#REF!,18,FALSE)</f>
        <v>#REF!</v>
      </c>
      <c r="P270" s="93" t="e">
        <f>VLOOKUP($A270,#REF!,41,FALSE)</f>
        <v>#REF!</v>
      </c>
      <c r="Q270" s="115" t="e">
        <f>VLOOKUP(Revisión_Avance_Periodo!$L618,#REF!,30,FALSE)</f>
        <v>#REF!</v>
      </c>
      <c r="R270" s="116">
        <v>2019</v>
      </c>
      <c r="S270" s="196">
        <v>43615</v>
      </c>
      <c r="T270" s="116" t="s">
        <v>72</v>
      </c>
      <c r="U270" s="132" t="e">
        <f>INDEX(#REF!,MATCH(Revisión_Avance_Periodo!$L270,#REF!,0),MATCH(Revisión_Avance_Periodo!$T270,#REF!,0))</f>
        <v>#REF!</v>
      </c>
      <c r="V270" s="132" t="e">
        <f>INDEX(#REF!,MATCH(Revisión_Avance_Periodo!$L270,#REF!,0),MATCH(Revisión_Avance_Periodo!$T270,#REF!,0))</f>
        <v>#REF!</v>
      </c>
      <c r="W270" s="118">
        <f t="shared" si="20"/>
        <v>0</v>
      </c>
      <c r="X270" s="116" t="str">
        <f>VLOOKUP(W270,Tabla_Estado_Meta_OAP_2019[#All],3,TRUE)</f>
        <v>Por Ejecutar</v>
      </c>
      <c r="Y270" s="157" t="e">
        <f>SUBTOTAL(9,$U$266:$U270)</f>
        <v>#REF!</v>
      </c>
      <c r="Z270" s="158" t="e">
        <f>SUBTOTAL(9,$V$267:$V270)</f>
        <v>#REF!</v>
      </c>
      <c r="AA270" s="159">
        <f>IFERROR(+Revisión_Avance_Periodo!$Z270/Revisión_Avance_Periodo!$Y270,0)</f>
        <v>0</v>
      </c>
      <c r="AB270" s="126"/>
      <c r="AC270" s="127"/>
      <c r="AD270" s="125"/>
      <c r="AE270" s="125"/>
      <c r="AF270" s="128"/>
      <c r="AG270" s="129"/>
      <c r="AH270" s="157" t="e">
        <f>SUBTOTAL(9,$U$270:$U614)</f>
        <v>#REF!</v>
      </c>
      <c r="AI270" s="158" t="e">
        <f>SUBTOTAL(9,$V$270:$V614)</f>
        <v>#REF!</v>
      </c>
      <c r="AJ270" s="159">
        <f>IFERROR(+Revisión_Avance_Periodo!$Z618/Revisión_Avance_Periodo!$Y618,0)</f>
        <v>0</v>
      </c>
      <c r="AK270" s="126"/>
      <c r="AL270" s="127"/>
      <c r="AM270" s="125"/>
      <c r="AN270" s="125"/>
      <c r="AO270" s="128"/>
      <c r="AP270" s="129"/>
    </row>
    <row r="271" spans="1:42" x14ac:dyDescent="0.25">
      <c r="A271" s="97">
        <v>53</v>
      </c>
      <c r="B271" s="435" t="e">
        <f>CONCATENATE(Revisión_Avance_Periodo!$D619,";",Revisión_Avance_Periodo!$F619,";",Revisión_Avance_Periodo!$L619)</f>
        <v>#REF!</v>
      </c>
      <c r="C271" s="435" t="e">
        <f t="shared" si="19"/>
        <v>#REF!</v>
      </c>
      <c r="D271" s="123" t="e">
        <f>VLOOKUP($A271,#REF!,3,FALSE)</f>
        <v>#REF!</v>
      </c>
      <c r="E271" s="436" t="e">
        <f>VLOOKUP($A271,#REF!,4,FALSE)</f>
        <v>#REF!</v>
      </c>
      <c r="F271" s="103" t="e">
        <f>VLOOKUP($A271,#REF!,5,FALSE)</f>
        <v>#REF!</v>
      </c>
      <c r="G271" s="98" t="e">
        <f>VLOOKUP($A271,#REF!,8,FALSE)</f>
        <v>#REF!</v>
      </c>
      <c r="H271" s="93" t="e">
        <f>VLOOKUP($A271,#REF!,7,FALSE)</f>
        <v>#REF!</v>
      </c>
      <c r="I271" s="438" t="e">
        <f>VLOOKUP($A271,#REF!,10,FALSE)</f>
        <v>#REF!</v>
      </c>
      <c r="J271" s="98" t="e">
        <f>VLOOKUP($A271,#REF!,11,FALSE)</f>
        <v>#REF!</v>
      </c>
      <c r="K271" s="114" t="e">
        <f>VLOOKUP($A271,#REF!,12,FALSE)</f>
        <v>#REF!</v>
      </c>
      <c r="L271" s="98" t="e">
        <f>VLOOKUP($A271,#REF!,13,FALSE)</f>
        <v>#REF!</v>
      </c>
      <c r="M271" s="438" t="e">
        <f>VLOOKUP($A271,#REF!,14,FALSE)</f>
        <v>#REF!</v>
      </c>
      <c r="N271" s="103" t="e">
        <f>VLOOKUP($A271,#REF!,15,FALSE)</f>
        <v>#REF!</v>
      </c>
      <c r="O271" s="103" t="e">
        <f>VLOOKUP($A271,#REF!,18,FALSE)</f>
        <v>#REF!</v>
      </c>
      <c r="P271" s="93" t="e">
        <f>VLOOKUP($A271,#REF!,41,FALSE)</f>
        <v>#REF!</v>
      </c>
      <c r="Q271" s="115" t="e">
        <f>VLOOKUP(Revisión_Avance_Periodo!$L619,#REF!,30,FALSE)</f>
        <v>#REF!</v>
      </c>
      <c r="R271" s="116">
        <v>2019</v>
      </c>
      <c r="S271" s="196">
        <v>43646</v>
      </c>
      <c r="T271" s="124" t="s">
        <v>73</v>
      </c>
      <c r="U271" s="132" t="e">
        <f>INDEX(#REF!,MATCH(Revisión_Avance_Periodo!$L271,#REF!,0),MATCH(Revisión_Avance_Periodo!$T271,#REF!,0))</f>
        <v>#REF!</v>
      </c>
      <c r="V271" s="132" t="e">
        <f>INDEX(#REF!,MATCH(Revisión_Avance_Periodo!$L271,#REF!,0),MATCH(Revisión_Avance_Periodo!$T271,#REF!,0))</f>
        <v>#REF!</v>
      </c>
      <c r="W271" s="118">
        <f t="shared" si="20"/>
        <v>0</v>
      </c>
      <c r="X271" s="124" t="str">
        <f>VLOOKUP(W271,Tabla_Estado_Meta_OAP_2019[#All],3,TRUE)</f>
        <v>Por Ejecutar</v>
      </c>
      <c r="Y271" s="157" t="e">
        <f>SUBTOTAL(9,$U$266:$U271)</f>
        <v>#REF!</v>
      </c>
      <c r="Z271" s="158" t="e">
        <f>SUBTOTAL(9,$V$267:$V271)</f>
        <v>#REF!</v>
      </c>
      <c r="AA271" s="159">
        <f>IFERROR(+Revisión_Avance_Periodo!$Z271/Revisión_Avance_Periodo!$Y271,0)</f>
        <v>0</v>
      </c>
      <c r="AB271" s="126"/>
      <c r="AC271" s="127"/>
      <c r="AD271" s="125"/>
      <c r="AE271" s="125"/>
      <c r="AF271" s="128"/>
      <c r="AG271" s="129"/>
      <c r="AH271" s="157" t="e">
        <f>SUBTOTAL(9,$U$271:$U614)</f>
        <v>#REF!</v>
      </c>
      <c r="AI271" s="158" t="e">
        <f>SUBTOTAL(9,$V$271:$V614)</f>
        <v>#REF!</v>
      </c>
      <c r="AJ271" s="159">
        <f>IFERROR(+Revisión_Avance_Periodo!$Z619/Revisión_Avance_Periodo!$Y619,0)</f>
        <v>0</v>
      </c>
      <c r="AK271" s="126"/>
      <c r="AL271" s="127"/>
      <c r="AM271" s="125"/>
      <c r="AN271" s="125"/>
      <c r="AO271" s="128"/>
      <c r="AP271" s="129"/>
    </row>
    <row r="272" spans="1:42" x14ac:dyDescent="0.25">
      <c r="A272" s="92">
        <v>53</v>
      </c>
      <c r="B272" s="435" t="e">
        <f>CONCATENATE(Revisión_Avance_Periodo!$D620,";",Revisión_Avance_Periodo!$F620,";",Revisión_Avance_Periodo!$L620)</f>
        <v>#REF!</v>
      </c>
      <c r="C272" s="435" t="e">
        <f t="shared" si="19"/>
        <v>#REF!</v>
      </c>
      <c r="D272" s="114" t="e">
        <f>VLOOKUP($A272,#REF!,3,FALSE)</f>
        <v>#REF!</v>
      </c>
      <c r="E272" s="436" t="e">
        <f>VLOOKUP($A272,#REF!,4,FALSE)</f>
        <v>#REF!</v>
      </c>
      <c r="F272" s="102" t="e">
        <f>VLOOKUP($A272,#REF!,5,FALSE)</f>
        <v>#REF!</v>
      </c>
      <c r="G272" s="93" t="e">
        <f>VLOOKUP($A272,#REF!,8,FALSE)</f>
        <v>#REF!</v>
      </c>
      <c r="H272" s="93" t="e">
        <f>VLOOKUP($A272,#REF!,7,FALSE)</f>
        <v>#REF!</v>
      </c>
      <c r="I272" s="438" t="e">
        <f>VLOOKUP($A272,#REF!,10,FALSE)</f>
        <v>#REF!</v>
      </c>
      <c r="J272" s="93" t="e">
        <f>VLOOKUP($A272,#REF!,11,FALSE)</f>
        <v>#REF!</v>
      </c>
      <c r="K272" s="114" t="e">
        <f>VLOOKUP($A272,#REF!,12,FALSE)</f>
        <v>#REF!</v>
      </c>
      <c r="L272" s="93" t="e">
        <f>VLOOKUP($A272,#REF!,13,FALSE)</f>
        <v>#REF!</v>
      </c>
      <c r="M272" s="438" t="e">
        <f>VLOOKUP($A272,#REF!,14,FALSE)</f>
        <v>#REF!</v>
      </c>
      <c r="N272" s="102" t="e">
        <f>VLOOKUP($A272,#REF!,15,FALSE)</f>
        <v>#REF!</v>
      </c>
      <c r="O272" s="102" t="e">
        <f>VLOOKUP($A272,#REF!,18,FALSE)</f>
        <v>#REF!</v>
      </c>
      <c r="P272" s="93" t="e">
        <f>VLOOKUP($A272,#REF!,41,FALSE)</f>
        <v>#REF!</v>
      </c>
      <c r="Q272" s="115" t="e">
        <f>VLOOKUP(Revisión_Avance_Periodo!$L620,#REF!,30,FALSE)</f>
        <v>#REF!</v>
      </c>
      <c r="R272" s="116">
        <v>2019</v>
      </c>
      <c r="S272" s="196">
        <v>43676</v>
      </c>
      <c r="T272" s="116" t="s">
        <v>74</v>
      </c>
      <c r="U272" s="132" t="e">
        <f>INDEX(#REF!,MATCH(Revisión_Avance_Periodo!$L272,#REF!,0),MATCH(Revisión_Avance_Periodo!$T272,#REF!,0))</f>
        <v>#REF!</v>
      </c>
      <c r="V272" s="132" t="e">
        <f>INDEX(#REF!,MATCH(Revisión_Avance_Periodo!$L272,#REF!,0),MATCH(Revisión_Avance_Periodo!$T272,#REF!,0))</f>
        <v>#REF!</v>
      </c>
      <c r="W272" s="118">
        <f t="shared" si="20"/>
        <v>0</v>
      </c>
      <c r="X272" s="116" t="str">
        <f>VLOOKUP(W272,Tabla_Estado_Meta_OAP_2019[#All],3,TRUE)</f>
        <v>Por Ejecutar</v>
      </c>
      <c r="Y272" s="157" t="e">
        <f>SUBTOTAL(9,$U$266:$U272)</f>
        <v>#REF!</v>
      </c>
      <c r="Z272" s="158" t="e">
        <f>SUBTOTAL(9,$V$267:$V272)</f>
        <v>#REF!</v>
      </c>
      <c r="AA272" s="159">
        <f>IFERROR(+Revisión_Avance_Periodo!$Z272/Revisión_Avance_Periodo!$Y272,0)</f>
        <v>0</v>
      </c>
      <c r="AB272" s="126"/>
      <c r="AC272" s="127"/>
      <c r="AD272" s="125"/>
      <c r="AE272" s="125"/>
      <c r="AF272" s="128"/>
      <c r="AG272" s="129"/>
      <c r="AH272" s="157" t="e">
        <f>SUBTOTAL(9,$U$272:$U614)</f>
        <v>#REF!</v>
      </c>
      <c r="AI272" s="158" t="e">
        <f>SUBTOTAL(9,$V$272:$V614)</f>
        <v>#REF!</v>
      </c>
      <c r="AJ272" s="159">
        <f>IFERROR(+Revisión_Avance_Periodo!$Z620/Revisión_Avance_Periodo!$Y620,0)</f>
        <v>0</v>
      </c>
      <c r="AK272" s="126"/>
      <c r="AL272" s="127"/>
      <c r="AM272" s="125"/>
      <c r="AN272" s="125"/>
      <c r="AO272" s="128"/>
      <c r="AP272" s="129"/>
    </row>
    <row r="273" spans="1:42" x14ac:dyDescent="0.25">
      <c r="A273" s="97">
        <v>53</v>
      </c>
      <c r="B273" s="435" t="e">
        <f>CONCATENATE(Revisión_Avance_Periodo!$D621,";",Revisión_Avance_Periodo!$F621,";",Revisión_Avance_Periodo!$L621)</f>
        <v>#REF!</v>
      </c>
      <c r="C273" s="435" t="e">
        <f t="shared" si="19"/>
        <v>#REF!</v>
      </c>
      <c r="D273" s="123" t="e">
        <f>VLOOKUP($A273,#REF!,3,FALSE)</f>
        <v>#REF!</v>
      </c>
      <c r="E273" s="436" t="e">
        <f>VLOOKUP($A273,#REF!,4,FALSE)</f>
        <v>#REF!</v>
      </c>
      <c r="F273" s="103" t="e">
        <f>VLOOKUP($A273,#REF!,5,FALSE)</f>
        <v>#REF!</v>
      </c>
      <c r="G273" s="98" t="e">
        <f>VLOOKUP($A273,#REF!,8,FALSE)</f>
        <v>#REF!</v>
      </c>
      <c r="H273" s="93" t="e">
        <f>VLOOKUP($A273,#REF!,7,FALSE)</f>
        <v>#REF!</v>
      </c>
      <c r="I273" s="438" t="e">
        <f>VLOOKUP($A273,#REF!,10,FALSE)</f>
        <v>#REF!</v>
      </c>
      <c r="J273" s="98" t="e">
        <f>VLOOKUP($A273,#REF!,11,FALSE)</f>
        <v>#REF!</v>
      </c>
      <c r="K273" s="114" t="e">
        <f>VLOOKUP($A273,#REF!,12,FALSE)</f>
        <v>#REF!</v>
      </c>
      <c r="L273" s="98" t="e">
        <f>VLOOKUP($A273,#REF!,13,FALSE)</f>
        <v>#REF!</v>
      </c>
      <c r="M273" s="438" t="e">
        <f>VLOOKUP($A273,#REF!,14,FALSE)</f>
        <v>#REF!</v>
      </c>
      <c r="N273" s="103" t="e">
        <f>VLOOKUP($A273,#REF!,15,FALSE)</f>
        <v>#REF!</v>
      </c>
      <c r="O273" s="103" t="e">
        <f>VLOOKUP($A273,#REF!,18,FALSE)</f>
        <v>#REF!</v>
      </c>
      <c r="P273" s="93" t="e">
        <f>VLOOKUP($A273,#REF!,41,FALSE)</f>
        <v>#REF!</v>
      </c>
      <c r="Q273" s="115" t="e">
        <f>VLOOKUP(Revisión_Avance_Periodo!$L621,#REF!,30,FALSE)</f>
        <v>#REF!</v>
      </c>
      <c r="R273" s="116">
        <v>2019</v>
      </c>
      <c r="S273" s="196">
        <v>43707</v>
      </c>
      <c r="T273" s="124" t="s">
        <v>75</v>
      </c>
      <c r="U273" s="132" t="e">
        <f>INDEX(#REF!,MATCH(Revisión_Avance_Periodo!$L273,#REF!,0),MATCH(Revisión_Avance_Periodo!$T273,#REF!,0))</f>
        <v>#REF!</v>
      </c>
      <c r="V273" s="132" t="e">
        <f>INDEX(#REF!,MATCH(Revisión_Avance_Periodo!$L273,#REF!,0),MATCH(Revisión_Avance_Periodo!$T273,#REF!,0))</f>
        <v>#REF!</v>
      </c>
      <c r="W273" s="131" t="e">
        <f>V273/U273</f>
        <v>#REF!</v>
      </c>
      <c r="X273" s="124" t="e">
        <f>VLOOKUP(W273,Tabla_Estado_Meta_OAP_2019[#All],3,TRUE)</f>
        <v>#REF!</v>
      </c>
      <c r="Y273" s="157" t="e">
        <f>SUBTOTAL(9,$U$266:$U273)</f>
        <v>#REF!</v>
      </c>
      <c r="Z273" s="158" t="e">
        <f>SUBTOTAL(9,$V$267:$V273)</f>
        <v>#REF!</v>
      </c>
      <c r="AA273" s="159">
        <f>IFERROR(+Revisión_Avance_Periodo!$Z273/Revisión_Avance_Periodo!$Y273,0)</f>
        <v>0</v>
      </c>
      <c r="AB273" s="126"/>
      <c r="AC273" s="127"/>
      <c r="AD273" s="125"/>
      <c r="AE273" s="125"/>
      <c r="AF273" s="128"/>
      <c r="AG273" s="129"/>
      <c r="AH273" s="157" t="e">
        <f>SUBTOTAL(9,$U$273:$U614)</f>
        <v>#REF!</v>
      </c>
      <c r="AI273" s="158" t="e">
        <f>SUBTOTAL(9,$V$273:$V614)</f>
        <v>#REF!</v>
      </c>
      <c r="AJ273" s="159">
        <f>IFERROR(+Revisión_Avance_Periodo!$Z621/Revisión_Avance_Periodo!$Y621,0)</f>
        <v>0</v>
      </c>
      <c r="AK273" s="126"/>
      <c r="AL273" s="127"/>
      <c r="AM273" s="125"/>
      <c r="AN273" s="125"/>
      <c r="AO273" s="128"/>
      <c r="AP273" s="129"/>
    </row>
    <row r="274" spans="1:42" x14ac:dyDescent="0.25">
      <c r="A274" s="92">
        <v>53</v>
      </c>
      <c r="B274" s="435" t="e">
        <f>CONCATENATE(Revisión_Avance_Periodo!$D622,";",Revisión_Avance_Periodo!$F622,";",Revisión_Avance_Periodo!$L622)</f>
        <v>#REF!</v>
      </c>
      <c r="C274" s="435" t="e">
        <f t="shared" si="19"/>
        <v>#REF!</v>
      </c>
      <c r="D274" s="114" t="e">
        <f>VLOOKUP($A274,#REF!,3,FALSE)</f>
        <v>#REF!</v>
      </c>
      <c r="E274" s="436" t="e">
        <f>VLOOKUP($A274,#REF!,4,FALSE)</f>
        <v>#REF!</v>
      </c>
      <c r="F274" s="102" t="e">
        <f>VLOOKUP($A274,#REF!,5,FALSE)</f>
        <v>#REF!</v>
      </c>
      <c r="G274" s="93" t="e">
        <f>VLOOKUP($A274,#REF!,8,FALSE)</f>
        <v>#REF!</v>
      </c>
      <c r="H274" s="93" t="e">
        <f>VLOOKUP($A274,#REF!,7,FALSE)</f>
        <v>#REF!</v>
      </c>
      <c r="I274" s="438" t="e">
        <f>VLOOKUP($A274,#REF!,10,FALSE)</f>
        <v>#REF!</v>
      </c>
      <c r="J274" s="93" t="e">
        <f>VLOOKUP($A274,#REF!,11,FALSE)</f>
        <v>#REF!</v>
      </c>
      <c r="K274" s="114" t="e">
        <f>VLOOKUP($A274,#REF!,12,FALSE)</f>
        <v>#REF!</v>
      </c>
      <c r="L274" s="93" t="e">
        <f>VLOOKUP($A274,#REF!,13,FALSE)</f>
        <v>#REF!</v>
      </c>
      <c r="M274" s="438" t="e">
        <f>VLOOKUP($A274,#REF!,14,FALSE)</f>
        <v>#REF!</v>
      </c>
      <c r="N274" s="102" t="e">
        <f>VLOOKUP($A274,#REF!,15,FALSE)</f>
        <v>#REF!</v>
      </c>
      <c r="O274" s="102" t="e">
        <f>VLOOKUP($A274,#REF!,18,FALSE)</f>
        <v>#REF!</v>
      </c>
      <c r="P274" s="93" t="e">
        <f>VLOOKUP($A274,#REF!,41,FALSE)</f>
        <v>#REF!</v>
      </c>
      <c r="Q274" s="115" t="e">
        <f>VLOOKUP(Revisión_Avance_Periodo!$L622,#REF!,30,FALSE)</f>
        <v>#REF!</v>
      </c>
      <c r="R274" s="116">
        <v>2019</v>
      </c>
      <c r="S274" s="196">
        <v>43738</v>
      </c>
      <c r="T274" s="116" t="s">
        <v>76</v>
      </c>
      <c r="U274" s="132" t="e">
        <f>INDEX(#REF!,MATCH(Revisión_Avance_Periodo!$L274,#REF!,0),MATCH(Revisión_Avance_Periodo!$T274,#REF!,0))</f>
        <v>#REF!</v>
      </c>
      <c r="V274" s="132" t="e">
        <f>INDEX(#REF!,MATCH(Revisión_Avance_Periodo!$L274,#REF!,0),MATCH(Revisión_Avance_Periodo!$T274,#REF!,0))</f>
        <v>#REF!</v>
      </c>
      <c r="W274" s="131" t="e">
        <f>V274/U274</f>
        <v>#REF!</v>
      </c>
      <c r="X274" s="116" t="e">
        <f>VLOOKUP(W274,Tabla_Estado_Meta_OAP_2019[#All],3,TRUE)</f>
        <v>#REF!</v>
      </c>
      <c r="Y274" s="157" t="e">
        <f>SUBTOTAL(9,$U$266:$U274)</f>
        <v>#REF!</v>
      </c>
      <c r="Z274" s="158" t="e">
        <f>SUBTOTAL(9,$V$267:$V274)</f>
        <v>#REF!</v>
      </c>
      <c r="AA274" s="159">
        <f>IFERROR(+Revisión_Avance_Periodo!$Z274/Revisión_Avance_Periodo!$Y274,0)</f>
        <v>0</v>
      </c>
      <c r="AB274" s="126"/>
      <c r="AC274" s="127"/>
      <c r="AD274" s="125"/>
      <c r="AE274" s="125"/>
      <c r="AF274" s="128"/>
      <c r="AG274" s="129"/>
      <c r="AH274" s="157" t="e">
        <f>SUBTOTAL(9,$U$274:$U614)</f>
        <v>#REF!</v>
      </c>
      <c r="AI274" s="158" t="e">
        <f>SUBTOTAL(9,$V$274:$V614)</f>
        <v>#REF!</v>
      </c>
      <c r="AJ274" s="159">
        <f>IFERROR(+Revisión_Avance_Periodo!$Z622/Revisión_Avance_Periodo!$Y622,0)</f>
        <v>0</v>
      </c>
      <c r="AK274" s="126"/>
      <c r="AL274" s="127"/>
      <c r="AM274" s="125"/>
      <c r="AN274" s="125"/>
      <c r="AO274" s="128"/>
      <c r="AP274" s="129"/>
    </row>
    <row r="275" spans="1:42" x14ac:dyDescent="0.25">
      <c r="A275" s="97">
        <v>53</v>
      </c>
      <c r="B275" s="435" t="e">
        <f>CONCATENATE(Revisión_Avance_Periodo!$D623,";",Revisión_Avance_Periodo!$F623,";",Revisión_Avance_Periodo!$L623)</f>
        <v>#REF!</v>
      </c>
      <c r="C275" s="435" t="e">
        <f t="shared" si="19"/>
        <v>#REF!</v>
      </c>
      <c r="D275" s="123" t="e">
        <f>VLOOKUP($A275,#REF!,3,FALSE)</f>
        <v>#REF!</v>
      </c>
      <c r="E275" s="436" t="e">
        <f>VLOOKUP($A275,#REF!,4,FALSE)</f>
        <v>#REF!</v>
      </c>
      <c r="F275" s="103" t="e">
        <f>VLOOKUP($A275,#REF!,5,FALSE)</f>
        <v>#REF!</v>
      </c>
      <c r="G275" s="98" t="e">
        <f>VLOOKUP($A275,#REF!,8,FALSE)</f>
        <v>#REF!</v>
      </c>
      <c r="H275" s="93" t="e">
        <f>VLOOKUP($A275,#REF!,7,FALSE)</f>
        <v>#REF!</v>
      </c>
      <c r="I275" s="438" t="e">
        <f>VLOOKUP($A275,#REF!,10,FALSE)</f>
        <v>#REF!</v>
      </c>
      <c r="J275" s="98" t="e">
        <f>VLOOKUP($A275,#REF!,11,FALSE)</f>
        <v>#REF!</v>
      </c>
      <c r="K275" s="114" t="e">
        <f>VLOOKUP($A275,#REF!,12,FALSE)</f>
        <v>#REF!</v>
      </c>
      <c r="L275" s="98" t="e">
        <f>VLOOKUP($A275,#REF!,13,FALSE)</f>
        <v>#REF!</v>
      </c>
      <c r="M275" s="438" t="e">
        <f>VLOOKUP($A275,#REF!,14,FALSE)</f>
        <v>#REF!</v>
      </c>
      <c r="N275" s="103" t="e">
        <f>VLOOKUP($A275,#REF!,15,FALSE)</f>
        <v>#REF!</v>
      </c>
      <c r="O275" s="103" t="e">
        <f>VLOOKUP($A275,#REF!,18,FALSE)</f>
        <v>#REF!</v>
      </c>
      <c r="P275" s="93" t="e">
        <f>VLOOKUP($A275,#REF!,41,FALSE)</f>
        <v>#REF!</v>
      </c>
      <c r="Q275" s="115" t="e">
        <f>VLOOKUP(Revisión_Avance_Periodo!$L623,#REF!,30,FALSE)</f>
        <v>#REF!</v>
      </c>
      <c r="R275" s="116">
        <v>2019</v>
      </c>
      <c r="S275" s="196">
        <v>43768</v>
      </c>
      <c r="T275" s="124" t="s">
        <v>77</v>
      </c>
      <c r="U275" s="132" t="e">
        <f>INDEX(#REF!,MATCH(Revisión_Avance_Periodo!$L275,#REF!,0),MATCH(Revisión_Avance_Periodo!$T275,#REF!,0))</f>
        <v>#REF!</v>
      </c>
      <c r="V275" s="132" t="e">
        <f>INDEX(#REF!,MATCH(Revisión_Avance_Periodo!$L275,#REF!,0),MATCH(Revisión_Avance_Periodo!$T275,#REF!,0))</f>
        <v>#REF!</v>
      </c>
      <c r="W275" s="131" t="e">
        <f>V275/U275</f>
        <v>#REF!</v>
      </c>
      <c r="X275" s="124" t="e">
        <f>VLOOKUP(W275,Tabla_Estado_Meta_OAP_2019[#All],3,TRUE)</f>
        <v>#REF!</v>
      </c>
      <c r="Y275" s="157" t="e">
        <f>SUBTOTAL(9,$U$266:$U275)</f>
        <v>#REF!</v>
      </c>
      <c r="Z275" s="158" t="e">
        <f>SUBTOTAL(9,$V$267:$V275)</f>
        <v>#REF!</v>
      </c>
      <c r="AA275" s="159">
        <f>IFERROR(+Revisión_Avance_Periodo!$Z275/Revisión_Avance_Periodo!$Y275,0)</f>
        <v>0</v>
      </c>
      <c r="AB275" s="126"/>
      <c r="AC275" s="127"/>
      <c r="AD275" s="125"/>
      <c r="AE275" s="125"/>
      <c r="AF275" s="128"/>
      <c r="AG275" s="129"/>
      <c r="AH275" s="157" t="e">
        <f>SUBTOTAL(9,$U$275:$U614)</f>
        <v>#REF!</v>
      </c>
      <c r="AI275" s="158" t="e">
        <f>SUBTOTAL(9,$V$275:$V614)</f>
        <v>#REF!</v>
      </c>
      <c r="AJ275" s="159">
        <f>IFERROR(+Revisión_Avance_Periodo!$Z623/Revisión_Avance_Periodo!$Y623,0)</f>
        <v>0</v>
      </c>
      <c r="AK275" s="126"/>
      <c r="AL275" s="127"/>
      <c r="AM275" s="125"/>
      <c r="AN275" s="125"/>
      <c r="AO275" s="128"/>
      <c r="AP275" s="129"/>
    </row>
    <row r="276" spans="1:42" x14ac:dyDescent="0.25">
      <c r="A276" s="92">
        <v>53</v>
      </c>
      <c r="B276" s="435" t="e">
        <f>CONCATENATE(Revisión_Avance_Periodo!$D624,";",Revisión_Avance_Periodo!$F624,";",Revisión_Avance_Periodo!$L624)</f>
        <v>#REF!</v>
      </c>
      <c r="C276" s="435" t="e">
        <f t="shared" si="19"/>
        <v>#REF!</v>
      </c>
      <c r="D276" s="114" t="e">
        <f>VLOOKUP($A276,#REF!,3,FALSE)</f>
        <v>#REF!</v>
      </c>
      <c r="E276" s="436" t="e">
        <f>VLOOKUP($A276,#REF!,4,FALSE)</f>
        <v>#REF!</v>
      </c>
      <c r="F276" s="102" t="e">
        <f>VLOOKUP($A276,#REF!,5,FALSE)</f>
        <v>#REF!</v>
      </c>
      <c r="G276" s="93" t="e">
        <f>VLOOKUP($A276,#REF!,8,FALSE)</f>
        <v>#REF!</v>
      </c>
      <c r="H276" s="93" t="e">
        <f>VLOOKUP($A276,#REF!,7,FALSE)</f>
        <v>#REF!</v>
      </c>
      <c r="I276" s="438" t="e">
        <f>VLOOKUP($A276,#REF!,10,FALSE)</f>
        <v>#REF!</v>
      </c>
      <c r="J276" s="93" t="e">
        <f>VLOOKUP($A276,#REF!,11,FALSE)</f>
        <v>#REF!</v>
      </c>
      <c r="K276" s="114" t="e">
        <f>VLOOKUP($A276,#REF!,12,FALSE)</f>
        <v>#REF!</v>
      </c>
      <c r="L276" s="93" t="e">
        <f>VLOOKUP($A276,#REF!,13,FALSE)</f>
        <v>#REF!</v>
      </c>
      <c r="M276" s="438" t="e">
        <f>VLOOKUP($A276,#REF!,14,FALSE)</f>
        <v>#REF!</v>
      </c>
      <c r="N276" s="102" t="e">
        <f>VLOOKUP($A276,#REF!,15,FALSE)</f>
        <v>#REF!</v>
      </c>
      <c r="O276" s="102" t="e">
        <f>VLOOKUP($A276,#REF!,18,FALSE)</f>
        <v>#REF!</v>
      </c>
      <c r="P276" s="93" t="e">
        <f>VLOOKUP($A276,#REF!,41,FALSE)</f>
        <v>#REF!</v>
      </c>
      <c r="Q276" s="115" t="e">
        <f>VLOOKUP(Revisión_Avance_Periodo!$L624,#REF!,30,FALSE)</f>
        <v>#REF!</v>
      </c>
      <c r="R276" s="116">
        <v>2019</v>
      </c>
      <c r="S276" s="196">
        <v>43799</v>
      </c>
      <c r="T276" s="116" t="s">
        <v>78</v>
      </c>
      <c r="U276" s="132" t="e">
        <f>INDEX(#REF!,MATCH(Revisión_Avance_Periodo!$L276,#REF!,0),MATCH(Revisión_Avance_Periodo!$T276,#REF!,0))</f>
        <v>#REF!</v>
      </c>
      <c r="V276" s="132" t="e">
        <f>INDEX(#REF!,MATCH(Revisión_Avance_Periodo!$L276,#REF!,0),MATCH(Revisión_Avance_Periodo!$T276,#REF!,0))</f>
        <v>#REF!</v>
      </c>
      <c r="W276" s="131" t="e">
        <f>V276/U276</f>
        <v>#REF!</v>
      </c>
      <c r="X276" s="116" t="e">
        <f>VLOOKUP(W276,Tabla_Estado_Meta_OAP_2019[#All],3,TRUE)</f>
        <v>#REF!</v>
      </c>
      <c r="Y276" s="157" t="e">
        <f>SUBTOTAL(9,$U$266:$U276)</f>
        <v>#REF!</v>
      </c>
      <c r="Z276" s="158" t="e">
        <f>SUBTOTAL(9,$V$267:$V276)</f>
        <v>#REF!</v>
      </c>
      <c r="AA276" s="159">
        <f>IFERROR(+Revisión_Avance_Periodo!$Z276/Revisión_Avance_Periodo!$Y276,0)</f>
        <v>0</v>
      </c>
      <c r="AB276" s="126"/>
      <c r="AC276" s="127"/>
      <c r="AD276" s="125"/>
      <c r="AE276" s="125"/>
      <c r="AF276" s="128"/>
      <c r="AG276" s="129"/>
      <c r="AH276" s="157" t="e">
        <f>SUBTOTAL(9,$U$276:$U614)</f>
        <v>#REF!</v>
      </c>
      <c r="AI276" s="158" t="e">
        <f>SUBTOTAL(9,$V$276:$V614)</f>
        <v>#REF!</v>
      </c>
      <c r="AJ276" s="159">
        <f>IFERROR(+Revisión_Avance_Periodo!$Z624/Revisión_Avance_Periodo!$Y624,0)</f>
        <v>0</v>
      </c>
      <c r="AK276" s="126"/>
      <c r="AL276" s="127"/>
      <c r="AM276" s="125"/>
      <c r="AN276" s="125"/>
      <c r="AO276" s="128"/>
      <c r="AP276" s="129"/>
    </row>
    <row r="277" spans="1:42" ht="15.75" thickBot="1" x14ac:dyDescent="0.3">
      <c r="A277" s="97">
        <v>53</v>
      </c>
      <c r="B277" s="435" t="e">
        <f>CONCATENATE(Revisión_Avance_Periodo!$D625,";",Revisión_Avance_Periodo!$F625,";",Revisión_Avance_Periodo!$L625)</f>
        <v>#REF!</v>
      </c>
      <c r="C277" s="435" t="e">
        <f t="shared" si="19"/>
        <v>#REF!</v>
      </c>
      <c r="D277" s="123" t="e">
        <f>VLOOKUP($A277,#REF!,3,FALSE)</f>
        <v>#REF!</v>
      </c>
      <c r="E277" s="436" t="e">
        <f>VLOOKUP($A277,#REF!,4,FALSE)</f>
        <v>#REF!</v>
      </c>
      <c r="F277" s="103" t="e">
        <f>VLOOKUP($A277,#REF!,5,FALSE)</f>
        <v>#REF!</v>
      </c>
      <c r="G277" s="98" t="e">
        <f>VLOOKUP($A277,#REF!,8,FALSE)</f>
        <v>#REF!</v>
      </c>
      <c r="H277" s="93" t="e">
        <f>VLOOKUP($A277,#REF!,7,FALSE)</f>
        <v>#REF!</v>
      </c>
      <c r="I277" s="438" t="e">
        <f>VLOOKUP($A277,#REF!,10,FALSE)</f>
        <v>#REF!</v>
      </c>
      <c r="J277" s="98" t="e">
        <f>VLOOKUP($A277,#REF!,11,FALSE)</f>
        <v>#REF!</v>
      </c>
      <c r="K277" s="114" t="e">
        <f>VLOOKUP($A277,#REF!,12,FALSE)</f>
        <v>#REF!</v>
      </c>
      <c r="L277" s="98" t="e">
        <f>VLOOKUP($A277,#REF!,13,FALSE)</f>
        <v>#REF!</v>
      </c>
      <c r="M277" s="438" t="e">
        <f>VLOOKUP($A277,#REF!,14,FALSE)</f>
        <v>#REF!</v>
      </c>
      <c r="N277" s="103" t="e">
        <f>VLOOKUP($A277,#REF!,15,FALSE)</f>
        <v>#REF!</v>
      </c>
      <c r="O277" s="103" t="e">
        <f>VLOOKUP($A277,#REF!,18,FALSE)</f>
        <v>#REF!</v>
      </c>
      <c r="P277" s="93" t="e">
        <f>VLOOKUP($A277,#REF!,41,FALSE)</f>
        <v>#REF!</v>
      </c>
      <c r="Q277" s="115" t="e">
        <f>VLOOKUP(Revisión_Avance_Periodo!$L625,#REF!,30,FALSE)</f>
        <v>#REF!</v>
      </c>
      <c r="R277" s="116">
        <v>2019</v>
      </c>
      <c r="S277" s="196">
        <v>43829</v>
      </c>
      <c r="T277" s="124" t="s">
        <v>79</v>
      </c>
      <c r="U277" s="132" t="e">
        <f>INDEX(#REF!,MATCH(Revisión_Avance_Periodo!$L277,#REF!,0),MATCH(Revisión_Avance_Periodo!$T277,#REF!,0))</f>
        <v>#REF!</v>
      </c>
      <c r="V277" s="132" t="e">
        <f>INDEX(#REF!,MATCH(Revisión_Avance_Periodo!$L277,#REF!,0),MATCH(Revisión_Avance_Periodo!$T277,#REF!,0))</f>
        <v>#REF!</v>
      </c>
      <c r="W277" s="131" t="e">
        <f>V277/U277</f>
        <v>#REF!</v>
      </c>
      <c r="X277" s="124" t="e">
        <f>VLOOKUP(W277,Tabla_Estado_Meta_OAP_2019[#All],3,TRUE)</f>
        <v>#REF!</v>
      </c>
      <c r="Y277" s="157" t="e">
        <f>SUBTOTAL(9,$U$266:$U277)</f>
        <v>#REF!</v>
      </c>
      <c r="Z277" s="158" t="e">
        <f>SUBTOTAL(9,$V$267:$V277)</f>
        <v>#REF!</v>
      </c>
      <c r="AA277" s="159">
        <f>IFERROR(+Revisión_Avance_Periodo!$Z277/Revisión_Avance_Periodo!$Y277,0)</f>
        <v>0</v>
      </c>
      <c r="AB277" s="126"/>
      <c r="AC277" s="127"/>
      <c r="AD277" s="125"/>
      <c r="AE277" s="125"/>
      <c r="AF277" s="128"/>
      <c r="AG277" s="129"/>
      <c r="AH277" s="157" t="e">
        <f>SUBTOTAL(9,$U$277:$U614)</f>
        <v>#REF!</v>
      </c>
      <c r="AI277" s="158" t="e">
        <f>SUBTOTAL(9,$V$277:$V614)</f>
        <v>#REF!</v>
      </c>
      <c r="AJ277" s="159">
        <f>IFERROR(+Revisión_Avance_Periodo!$Z625/Revisión_Avance_Periodo!$Y625,0)</f>
        <v>0</v>
      </c>
      <c r="AK277" s="126"/>
      <c r="AL277" s="127"/>
      <c r="AM277" s="125"/>
      <c r="AN277" s="125"/>
      <c r="AO277" s="128"/>
      <c r="AP277" s="129"/>
    </row>
    <row r="278" spans="1:42" x14ac:dyDescent="0.25">
      <c r="A278" s="92">
        <v>54</v>
      </c>
      <c r="B278" s="435" t="e">
        <f>CONCATENATE(Revisión_Avance_Periodo!$D626,";",Revisión_Avance_Periodo!$F626,";",Revisión_Avance_Periodo!$L626)</f>
        <v>#REF!</v>
      </c>
      <c r="C278" s="435" t="e">
        <f t="shared" si="19"/>
        <v>#REF!</v>
      </c>
      <c r="D278" s="114" t="e">
        <f>VLOOKUP($A278,#REF!,3,FALSE)</f>
        <v>#REF!</v>
      </c>
      <c r="E278" s="436" t="e">
        <f>VLOOKUP($A278,#REF!,4,FALSE)</f>
        <v>#REF!</v>
      </c>
      <c r="F278" s="102" t="e">
        <f>VLOOKUP($A278,#REF!,5,FALSE)</f>
        <v>#REF!</v>
      </c>
      <c r="G278" s="93" t="e">
        <f>VLOOKUP($A278,#REF!,8,FALSE)</f>
        <v>#REF!</v>
      </c>
      <c r="H278" s="93" t="e">
        <f>VLOOKUP($A278,#REF!,7,FALSE)</f>
        <v>#REF!</v>
      </c>
      <c r="I278" s="438" t="e">
        <f>VLOOKUP($A278,#REF!,10,FALSE)</f>
        <v>#REF!</v>
      </c>
      <c r="J278" s="93" t="e">
        <f>VLOOKUP($A278,#REF!,11,FALSE)</f>
        <v>#REF!</v>
      </c>
      <c r="K278" s="114" t="e">
        <f>VLOOKUP($A278,#REF!,12,FALSE)</f>
        <v>#REF!</v>
      </c>
      <c r="L278" s="93" t="e">
        <f>VLOOKUP($A278,#REF!,13,FALSE)</f>
        <v>#REF!</v>
      </c>
      <c r="M278" s="438" t="e">
        <f>VLOOKUP($A278,#REF!,14,FALSE)</f>
        <v>#REF!</v>
      </c>
      <c r="N278" s="102" t="e">
        <f>VLOOKUP($A278,#REF!,15,FALSE)</f>
        <v>#REF!</v>
      </c>
      <c r="O278" s="102" t="e">
        <f>VLOOKUP($A278,#REF!,18,FALSE)</f>
        <v>#REF!</v>
      </c>
      <c r="P278" s="93" t="e">
        <f>VLOOKUP($A278,#REF!,41,FALSE)</f>
        <v>#REF!</v>
      </c>
      <c r="Q278" s="115" t="e">
        <f>VLOOKUP(Revisión_Avance_Periodo!$L626,#REF!,30,FALSE)</f>
        <v>#REF!</v>
      </c>
      <c r="R278" s="116">
        <v>2019</v>
      </c>
      <c r="S278" s="196">
        <v>43495</v>
      </c>
      <c r="T278" s="116" t="s">
        <v>68</v>
      </c>
      <c r="U278" s="132" t="e">
        <f>INDEX(#REF!,MATCH(Revisión_Avance_Periodo!$L278,#REF!,0),MATCH(Revisión_Avance_Periodo!$T278,#REF!,0))</f>
        <v>#REF!</v>
      </c>
      <c r="V278" s="132" t="e">
        <f>INDEX(#REF!,MATCH(Revisión_Avance_Periodo!$L278,#REF!,0),MATCH(Revisión_Avance_Periodo!$T278,#REF!,0))</f>
        <v>#REF!</v>
      </c>
      <c r="W278" s="118">
        <f t="shared" ref="W278:W284" si="21">IFERROR((V278/U278),0)</f>
        <v>0</v>
      </c>
      <c r="X278" s="116" t="str">
        <f>VLOOKUP(W278,Tabla_Estado_Meta_OAP_2019[#All],3,TRUE)</f>
        <v>Por Ejecutar</v>
      </c>
      <c r="Y278" s="160" t="e">
        <f>SUBTOTAL(9,$U$278:$U278)</f>
        <v>#REF!</v>
      </c>
      <c r="Z278" s="161" t="e">
        <f>SUBTOTAL(9,$V$278:$V278)</f>
        <v>#REF!</v>
      </c>
      <c r="AA278" s="162">
        <f>IFERROR(+Revisión_Avance_Periodo!$Z278/Revisión_Avance_Periodo!$Y278,0)</f>
        <v>0</v>
      </c>
      <c r="AB278" s="133" t="e">
        <f>SUBTOTAL(9,U278:U289)</f>
        <v>#REF!</v>
      </c>
      <c r="AC278" s="134" t="e">
        <f>SUBTOTAL(9,V278:V289)</f>
        <v>#REF!</v>
      </c>
      <c r="AD278" s="119" t="e">
        <f>+AC278/AB278</f>
        <v>#REF!</v>
      </c>
      <c r="AE278" s="119" t="e">
        <f>100%-Revisión_Avance_Periodo!$AD278</f>
        <v>#REF!</v>
      </c>
      <c r="AF278" s="121" t="e">
        <f>VLOOKUP(AD278,Tabla_Estado_Meta_OAP_2019[],3,TRUE)</f>
        <v>#REF!</v>
      </c>
      <c r="AG278" s="122" t="e">
        <f>Revisión_Avance_Periodo!$AD278*Revisión_Avance_Periodo!$Q278</f>
        <v>#REF!</v>
      </c>
      <c r="AH278" s="160" t="e">
        <f>SUBTOTAL(9,$U$278:$U626)</f>
        <v>#REF!</v>
      </c>
      <c r="AI278" s="161" t="e">
        <f>SUBTOTAL(9,$V$278:$V626)</f>
        <v>#REF!</v>
      </c>
      <c r="AJ278" s="162">
        <f>IFERROR(+Revisión_Avance_Periodo!$Z626/Revisión_Avance_Periodo!$Y626,0)</f>
        <v>0</v>
      </c>
      <c r="AK278" s="133" t="e">
        <f>SUBTOTAL(9,AD278:AD289)</f>
        <v>#REF!</v>
      </c>
      <c r="AL278" s="134" t="e">
        <f>SUBTOTAL(9,AE278:AE289)</f>
        <v>#REF!</v>
      </c>
      <c r="AM278" s="119" t="e">
        <f>+AL278/AK278</f>
        <v>#REF!</v>
      </c>
      <c r="AN278" s="119" t="e">
        <f>100%-Revisión_Avance_Periodo!$AD626</f>
        <v>#REF!</v>
      </c>
      <c r="AO278" s="121" t="e">
        <f>VLOOKUP(AM278,Tabla_Estado_Meta_OAP_2019[],3,TRUE)</f>
        <v>#REF!</v>
      </c>
      <c r="AP278" s="122" t="e">
        <f>Revisión_Avance_Periodo!$AD626*Revisión_Avance_Periodo!$Q626</f>
        <v>#REF!</v>
      </c>
    </row>
    <row r="279" spans="1:42" x14ac:dyDescent="0.25">
      <c r="A279" s="97">
        <v>54</v>
      </c>
      <c r="B279" s="435" t="e">
        <f>CONCATENATE(Revisión_Avance_Periodo!$D627,";",Revisión_Avance_Periodo!$F627,";",Revisión_Avance_Periodo!$L627)</f>
        <v>#REF!</v>
      </c>
      <c r="C279" s="435" t="e">
        <f t="shared" si="19"/>
        <v>#REF!</v>
      </c>
      <c r="D279" s="123" t="e">
        <f>VLOOKUP($A279,#REF!,3,FALSE)</f>
        <v>#REF!</v>
      </c>
      <c r="E279" s="436" t="e">
        <f>VLOOKUP($A279,#REF!,4,FALSE)</f>
        <v>#REF!</v>
      </c>
      <c r="F279" s="103" t="e">
        <f>VLOOKUP($A279,#REF!,5,FALSE)</f>
        <v>#REF!</v>
      </c>
      <c r="G279" s="98" t="e">
        <f>VLOOKUP($A279,#REF!,8,FALSE)</f>
        <v>#REF!</v>
      </c>
      <c r="H279" s="93" t="e">
        <f>VLOOKUP($A279,#REF!,7,FALSE)</f>
        <v>#REF!</v>
      </c>
      <c r="I279" s="438" t="e">
        <f>VLOOKUP($A279,#REF!,10,FALSE)</f>
        <v>#REF!</v>
      </c>
      <c r="J279" s="98" t="e">
        <f>VLOOKUP($A279,#REF!,11,FALSE)</f>
        <v>#REF!</v>
      </c>
      <c r="K279" s="114" t="e">
        <f>VLOOKUP($A279,#REF!,12,FALSE)</f>
        <v>#REF!</v>
      </c>
      <c r="L279" s="98" t="e">
        <f>VLOOKUP($A279,#REF!,13,FALSE)</f>
        <v>#REF!</v>
      </c>
      <c r="M279" s="438" t="e">
        <f>VLOOKUP($A279,#REF!,14,FALSE)</f>
        <v>#REF!</v>
      </c>
      <c r="N279" s="103" t="e">
        <f>VLOOKUP($A279,#REF!,15,FALSE)</f>
        <v>#REF!</v>
      </c>
      <c r="O279" s="103" t="e">
        <f>VLOOKUP($A279,#REF!,18,FALSE)</f>
        <v>#REF!</v>
      </c>
      <c r="P279" s="93" t="e">
        <f>VLOOKUP($A279,#REF!,41,FALSE)</f>
        <v>#REF!</v>
      </c>
      <c r="Q279" s="115" t="e">
        <f>VLOOKUP(Revisión_Avance_Periodo!$L627,#REF!,30,FALSE)</f>
        <v>#REF!</v>
      </c>
      <c r="R279" s="116">
        <v>2019</v>
      </c>
      <c r="S279" s="196">
        <v>43524</v>
      </c>
      <c r="T279" s="124" t="s">
        <v>69</v>
      </c>
      <c r="U279" s="132" t="e">
        <f>INDEX(#REF!,MATCH(Revisión_Avance_Periodo!$L279,#REF!,0),MATCH(Revisión_Avance_Periodo!$T279,#REF!,0))</f>
        <v>#REF!</v>
      </c>
      <c r="V279" s="132" t="e">
        <f>INDEX(#REF!,MATCH(Revisión_Avance_Periodo!$L279,#REF!,0),MATCH(Revisión_Avance_Periodo!$T279,#REF!,0))</f>
        <v>#REF!</v>
      </c>
      <c r="W279" s="118">
        <f t="shared" si="21"/>
        <v>0</v>
      </c>
      <c r="X279" s="124" t="str">
        <f>VLOOKUP(W279,Tabla_Estado_Meta_OAP_2019[#All],3,TRUE)</f>
        <v>Por Ejecutar</v>
      </c>
      <c r="Y279" s="157" t="e">
        <f>SUBTOTAL(9,$U$278:$U279)</f>
        <v>#REF!</v>
      </c>
      <c r="Z279" s="158" t="e">
        <f>SUBTOTAL(9,$V$278:$V279)</f>
        <v>#REF!</v>
      </c>
      <c r="AA279" s="159">
        <f>IFERROR(+Revisión_Avance_Periodo!$Z279/Revisión_Avance_Periodo!$Y279,0)</f>
        <v>0</v>
      </c>
      <c r="AB279" s="126"/>
      <c r="AC279" s="127"/>
      <c r="AD279" s="125"/>
      <c r="AE279" s="125"/>
      <c r="AF279" s="128"/>
      <c r="AG279" s="129"/>
      <c r="AH279" s="157" t="e">
        <f>SUBTOTAL(9,$U$279:$U626)</f>
        <v>#REF!</v>
      </c>
      <c r="AI279" s="158" t="e">
        <f>SUBTOTAL(9,$V$279:$V626)</f>
        <v>#REF!</v>
      </c>
      <c r="AJ279" s="159">
        <f>IFERROR(+Revisión_Avance_Periodo!$Z627/Revisión_Avance_Periodo!$Y627,0)</f>
        <v>0</v>
      </c>
      <c r="AK279" s="126"/>
      <c r="AL279" s="127"/>
      <c r="AM279" s="125"/>
      <c r="AN279" s="125"/>
      <c r="AO279" s="128"/>
      <c r="AP279" s="129"/>
    </row>
    <row r="280" spans="1:42" x14ac:dyDescent="0.25">
      <c r="A280" s="92">
        <v>54</v>
      </c>
      <c r="B280" s="435" t="e">
        <f>CONCATENATE(Revisión_Avance_Periodo!$D628,";",Revisión_Avance_Periodo!$F628,";",Revisión_Avance_Periodo!$L628)</f>
        <v>#REF!</v>
      </c>
      <c r="C280" s="435" t="e">
        <f t="shared" si="19"/>
        <v>#REF!</v>
      </c>
      <c r="D280" s="114" t="e">
        <f>VLOOKUP($A280,#REF!,3,FALSE)</f>
        <v>#REF!</v>
      </c>
      <c r="E280" s="436" t="e">
        <f>VLOOKUP($A280,#REF!,4,FALSE)</f>
        <v>#REF!</v>
      </c>
      <c r="F280" s="102" t="e">
        <f>VLOOKUP($A280,#REF!,5,FALSE)</f>
        <v>#REF!</v>
      </c>
      <c r="G280" s="93" t="e">
        <f>VLOOKUP($A280,#REF!,8,FALSE)</f>
        <v>#REF!</v>
      </c>
      <c r="H280" s="93" t="e">
        <f>VLOOKUP($A280,#REF!,7,FALSE)</f>
        <v>#REF!</v>
      </c>
      <c r="I280" s="438" t="e">
        <f>VLOOKUP($A280,#REF!,10,FALSE)</f>
        <v>#REF!</v>
      </c>
      <c r="J280" s="93" t="e">
        <f>VLOOKUP($A280,#REF!,11,FALSE)</f>
        <v>#REF!</v>
      </c>
      <c r="K280" s="114" t="e">
        <f>VLOOKUP($A280,#REF!,12,FALSE)</f>
        <v>#REF!</v>
      </c>
      <c r="L280" s="93" t="e">
        <f>VLOOKUP($A280,#REF!,13,FALSE)</f>
        <v>#REF!</v>
      </c>
      <c r="M280" s="438" t="e">
        <f>VLOOKUP($A280,#REF!,14,FALSE)</f>
        <v>#REF!</v>
      </c>
      <c r="N280" s="102" t="e">
        <f>VLOOKUP($A280,#REF!,15,FALSE)</f>
        <v>#REF!</v>
      </c>
      <c r="O280" s="102" t="e">
        <f>VLOOKUP($A280,#REF!,18,FALSE)</f>
        <v>#REF!</v>
      </c>
      <c r="P280" s="93" t="e">
        <f>VLOOKUP($A280,#REF!,41,FALSE)</f>
        <v>#REF!</v>
      </c>
      <c r="Q280" s="115" t="e">
        <f>VLOOKUP(Revisión_Avance_Periodo!$L628,#REF!,30,FALSE)</f>
        <v>#REF!</v>
      </c>
      <c r="R280" s="116">
        <v>2019</v>
      </c>
      <c r="S280" s="196">
        <v>43554</v>
      </c>
      <c r="T280" s="116" t="s">
        <v>70</v>
      </c>
      <c r="U280" s="132" t="e">
        <f>INDEX(#REF!,MATCH(Revisión_Avance_Periodo!$L280,#REF!,0),MATCH(Revisión_Avance_Periodo!$T280,#REF!,0))</f>
        <v>#REF!</v>
      </c>
      <c r="V280" s="132" t="e">
        <f>INDEX(#REF!,MATCH(Revisión_Avance_Periodo!$L280,#REF!,0),MATCH(Revisión_Avance_Periodo!$T280,#REF!,0))</f>
        <v>#REF!</v>
      </c>
      <c r="W280" s="118">
        <f t="shared" si="21"/>
        <v>0</v>
      </c>
      <c r="X280" s="116" t="str">
        <f>VLOOKUP(W280,Tabla_Estado_Meta_OAP_2019[#All],3,TRUE)</f>
        <v>Por Ejecutar</v>
      </c>
      <c r="Y280" s="157" t="e">
        <f>SUBTOTAL(9,$U$278:$U280)</f>
        <v>#REF!</v>
      </c>
      <c r="Z280" s="158" t="e">
        <f>SUBTOTAL(9,$V$278:$V280)</f>
        <v>#REF!</v>
      </c>
      <c r="AA280" s="159">
        <f>IFERROR(+Revisión_Avance_Periodo!$Z280/Revisión_Avance_Periodo!$Y280,0)</f>
        <v>0</v>
      </c>
      <c r="AB280" s="126"/>
      <c r="AC280" s="127"/>
      <c r="AD280" s="125"/>
      <c r="AE280" s="125"/>
      <c r="AF280" s="128"/>
      <c r="AG280" s="129"/>
      <c r="AH280" s="157" t="e">
        <f>SUBTOTAL(9,$U$280:$U626)</f>
        <v>#REF!</v>
      </c>
      <c r="AI280" s="158" t="e">
        <f>SUBTOTAL(9,$V$280:$V626)</f>
        <v>#REF!</v>
      </c>
      <c r="AJ280" s="159">
        <f>IFERROR(+Revisión_Avance_Periodo!$Z628/Revisión_Avance_Periodo!$Y628,0)</f>
        <v>0</v>
      </c>
      <c r="AK280" s="126"/>
      <c r="AL280" s="127"/>
      <c r="AM280" s="125"/>
      <c r="AN280" s="125"/>
      <c r="AO280" s="128"/>
      <c r="AP280" s="129"/>
    </row>
    <row r="281" spans="1:42" x14ac:dyDescent="0.25">
      <c r="A281" s="97">
        <v>54</v>
      </c>
      <c r="B281" s="435" t="e">
        <f>CONCATENATE(Revisión_Avance_Periodo!$D629,";",Revisión_Avance_Periodo!$F629,";",Revisión_Avance_Periodo!$L629)</f>
        <v>#REF!</v>
      </c>
      <c r="C281" s="435" t="e">
        <f t="shared" si="19"/>
        <v>#REF!</v>
      </c>
      <c r="D281" s="123" t="e">
        <f>VLOOKUP($A281,#REF!,3,FALSE)</f>
        <v>#REF!</v>
      </c>
      <c r="E281" s="436" t="e">
        <f>VLOOKUP($A281,#REF!,4,FALSE)</f>
        <v>#REF!</v>
      </c>
      <c r="F281" s="103" t="e">
        <f>VLOOKUP($A281,#REF!,5,FALSE)</f>
        <v>#REF!</v>
      </c>
      <c r="G281" s="98" t="e">
        <f>VLOOKUP($A281,#REF!,8,FALSE)</f>
        <v>#REF!</v>
      </c>
      <c r="H281" s="93" t="e">
        <f>VLOOKUP($A281,#REF!,7,FALSE)</f>
        <v>#REF!</v>
      </c>
      <c r="I281" s="438" t="e">
        <f>VLOOKUP($A281,#REF!,10,FALSE)</f>
        <v>#REF!</v>
      </c>
      <c r="J281" s="98" t="e">
        <f>VLOOKUP($A281,#REF!,11,FALSE)</f>
        <v>#REF!</v>
      </c>
      <c r="K281" s="114" t="e">
        <f>VLOOKUP($A281,#REF!,12,FALSE)</f>
        <v>#REF!</v>
      </c>
      <c r="L281" s="98" t="e">
        <f>VLOOKUP($A281,#REF!,13,FALSE)</f>
        <v>#REF!</v>
      </c>
      <c r="M281" s="438" t="e">
        <f>VLOOKUP($A281,#REF!,14,FALSE)</f>
        <v>#REF!</v>
      </c>
      <c r="N281" s="103" t="e">
        <f>VLOOKUP($A281,#REF!,15,FALSE)</f>
        <v>#REF!</v>
      </c>
      <c r="O281" s="103" t="e">
        <f>VLOOKUP($A281,#REF!,18,FALSE)</f>
        <v>#REF!</v>
      </c>
      <c r="P281" s="93" t="e">
        <f>VLOOKUP($A281,#REF!,41,FALSE)</f>
        <v>#REF!</v>
      </c>
      <c r="Q281" s="115" t="e">
        <f>VLOOKUP(Revisión_Avance_Periodo!$L629,#REF!,30,FALSE)</f>
        <v>#REF!</v>
      </c>
      <c r="R281" s="116">
        <v>2019</v>
      </c>
      <c r="S281" s="196">
        <v>43585</v>
      </c>
      <c r="T281" s="124" t="s">
        <v>71</v>
      </c>
      <c r="U281" s="132" t="e">
        <f>INDEX(#REF!,MATCH(Revisión_Avance_Periodo!$L281,#REF!,0),MATCH(Revisión_Avance_Periodo!$T281,#REF!,0))</f>
        <v>#REF!</v>
      </c>
      <c r="V281" s="132" t="e">
        <f>INDEX(#REF!,MATCH(Revisión_Avance_Periodo!$L281,#REF!,0),MATCH(Revisión_Avance_Periodo!$T281,#REF!,0))</f>
        <v>#REF!</v>
      </c>
      <c r="W281" s="118">
        <f t="shared" si="21"/>
        <v>0</v>
      </c>
      <c r="X281" s="124" t="str">
        <f>VLOOKUP(W281,Tabla_Estado_Meta_OAP_2019[#All],3,TRUE)</f>
        <v>Por Ejecutar</v>
      </c>
      <c r="Y281" s="157" t="e">
        <f>SUBTOTAL(9,$U$278:$U281)</f>
        <v>#REF!</v>
      </c>
      <c r="Z281" s="158" t="e">
        <f>SUBTOTAL(9,$V$278:$V281)</f>
        <v>#REF!</v>
      </c>
      <c r="AA281" s="159">
        <f>IFERROR(+Revisión_Avance_Periodo!$Z281/Revisión_Avance_Periodo!$Y281,0)</f>
        <v>0</v>
      </c>
      <c r="AB281" s="126"/>
      <c r="AC281" s="127"/>
      <c r="AD281" s="125"/>
      <c r="AE281" s="125"/>
      <c r="AF281" s="128"/>
      <c r="AG281" s="129"/>
      <c r="AH281" s="157" t="e">
        <f>SUBTOTAL(9,$U$281:$U626)</f>
        <v>#REF!</v>
      </c>
      <c r="AI281" s="158" t="e">
        <f>SUBTOTAL(9,$V$281:$V626)</f>
        <v>#REF!</v>
      </c>
      <c r="AJ281" s="159">
        <f>IFERROR(+Revisión_Avance_Periodo!$Z629/Revisión_Avance_Periodo!$Y629,0)</f>
        <v>0</v>
      </c>
      <c r="AK281" s="126"/>
      <c r="AL281" s="127"/>
      <c r="AM281" s="125"/>
      <c r="AN281" s="125"/>
      <c r="AO281" s="128"/>
      <c r="AP281" s="129"/>
    </row>
    <row r="282" spans="1:42" x14ac:dyDescent="0.25">
      <c r="A282" s="92">
        <v>54</v>
      </c>
      <c r="B282" s="435" t="e">
        <f>CONCATENATE(Revisión_Avance_Periodo!$D630,";",Revisión_Avance_Periodo!$F630,";",Revisión_Avance_Periodo!$L630)</f>
        <v>#REF!</v>
      </c>
      <c r="C282" s="435" t="e">
        <f t="shared" si="19"/>
        <v>#REF!</v>
      </c>
      <c r="D282" s="114" t="e">
        <f>VLOOKUP($A282,#REF!,3,FALSE)</f>
        <v>#REF!</v>
      </c>
      <c r="E282" s="436" t="e">
        <f>VLOOKUP($A282,#REF!,4,FALSE)</f>
        <v>#REF!</v>
      </c>
      <c r="F282" s="102" t="e">
        <f>VLOOKUP($A282,#REF!,5,FALSE)</f>
        <v>#REF!</v>
      </c>
      <c r="G282" s="93" t="e">
        <f>VLOOKUP($A282,#REF!,8,FALSE)</f>
        <v>#REF!</v>
      </c>
      <c r="H282" s="93" t="e">
        <f>VLOOKUP($A282,#REF!,7,FALSE)</f>
        <v>#REF!</v>
      </c>
      <c r="I282" s="438" t="e">
        <f>VLOOKUP($A282,#REF!,10,FALSE)</f>
        <v>#REF!</v>
      </c>
      <c r="J282" s="93" t="e">
        <f>VLOOKUP($A282,#REF!,11,FALSE)</f>
        <v>#REF!</v>
      </c>
      <c r="K282" s="114" t="e">
        <f>VLOOKUP($A282,#REF!,12,FALSE)</f>
        <v>#REF!</v>
      </c>
      <c r="L282" s="93" t="e">
        <f>VLOOKUP($A282,#REF!,13,FALSE)</f>
        <v>#REF!</v>
      </c>
      <c r="M282" s="438" t="e">
        <f>VLOOKUP($A282,#REF!,14,FALSE)</f>
        <v>#REF!</v>
      </c>
      <c r="N282" s="102" t="e">
        <f>VLOOKUP($A282,#REF!,15,FALSE)</f>
        <v>#REF!</v>
      </c>
      <c r="O282" s="102" t="e">
        <f>VLOOKUP($A282,#REF!,18,FALSE)</f>
        <v>#REF!</v>
      </c>
      <c r="P282" s="93" t="e">
        <f>VLOOKUP($A282,#REF!,41,FALSE)</f>
        <v>#REF!</v>
      </c>
      <c r="Q282" s="115" t="e">
        <f>VLOOKUP(Revisión_Avance_Periodo!$L630,#REF!,30,FALSE)</f>
        <v>#REF!</v>
      </c>
      <c r="R282" s="116">
        <v>2019</v>
      </c>
      <c r="S282" s="196">
        <v>43615</v>
      </c>
      <c r="T282" s="116" t="s">
        <v>72</v>
      </c>
      <c r="U282" s="132" t="e">
        <f>INDEX(#REF!,MATCH(Revisión_Avance_Periodo!$L282,#REF!,0),MATCH(Revisión_Avance_Periodo!$T282,#REF!,0))</f>
        <v>#REF!</v>
      </c>
      <c r="V282" s="132" t="e">
        <f>INDEX(#REF!,MATCH(Revisión_Avance_Periodo!$L282,#REF!,0),MATCH(Revisión_Avance_Periodo!$T282,#REF!,0))</f>
        <v>#REF!</v>
      </c>
      <c r="W282" s="118">
        <f t="shared" si="21"/>
        <v>0</v>
      </c>
      <c r="X282" s="116" t="str">
        <f>VLOOKUP(W282,Tabla_Estado_Meta_OAP_2019[#All],3,TRUE)</f>
        <v>Por Ejecutar</v>
      </c>
      <c r="Y282" s="157" t="e">
        <f>SUBTOTAL(9,$U$278:$U282)</f>
        <v>#REF!</v>
      </c>
      <c r="Z282" s="158" t="e">
        <f>SUBTOTAL(9,$V$278:$V282)</f>
        <v>#REF!</v>
      </c>
      <c r="AA282" s="159">
        <f>IFERROR(+Revisión_Avance_Periodo!$Z282/Revisión_Avance_Periodo!$Y282,0)</f>
        <v>0</v>
      </c>
      <c r="AB282" s="126"/>
      <c r="AC282" s="127"/>
      <c r="AD282" s="125"/>
      <c r="AE282" s="125"/>
      <c r="AF282" s="128"/>
      <c r="AG282" s="129"/>
      <c r="AH282" s="157" t="e">
        <f>SUBTOTAL(9,$U$282:$U626)</f>
        <v>#REF!</v>
      </c>
      <c r="AI282" s="158" t="e">
        <f>SUBTOTAL(9,$V$282:$V626)</f>
        <v>#REF!</v>
      </c>
      <c r="AJ282" s="159">
        <f>IFERROR(+Revisión_Avance_Periodo!$Z630/Revisión_Avance_Periodo!$Y630,0)</f>
        <v>0</v>
      </c>
      <c r="AK282" s="126"/>
      <c r="AL282" s="127"/>
      <c r="AM282" s="125"/>
      <c r="AN282" s="125"/>
      <c r="AO282" s="128"/>
      <c r="AP282" s="129"/>
    </row>
    <row r="283" spans="1:42" x14ac:dyDescent="0.25">
      <c r="A283" s="97">
        <v>54</v>
      </c>
      <c r="B283" s="435" t="e">
        <f>CONCATENATE(Revisión_Avance_Periodo!$D631,";",Revisión_Avance_Periodo!$F631,";",Revisión_Avance_Periodo!$L631)</f>
        <v>#REF!</v>
      </c>
      <c r="C283" s="435" t="e">
        <f t="shared" si="19"/>
        <v>#REF!</v>
      </c>
      <c r="D283" s="123" t="e">
        <f>VLOOKUP($A283,#REF!,3,FALSE)</f>
        <v>#REF!</v>
      </c>
      <c r="E283" s="436" t="e">
        <f>VLOOKUP($A283,#REF!,4,FALSE)</f>
        <v>#REF!</v>
      </c>
      <c r="F283" s="103" t="e">
        <f>VLOOKUP($A283,#REF!,5,FALSE)</f>
        <v>#REF!</v>
      </c>
      <c r="G283" s="98" t="e">
        <f>VLOOKUP($A283,#REF!,8,FALSE)</f>
        <v>#REF!</v>
      </c>
      <c r="H283" s="93" t="e">
        <f>VLOOKUP($A283,#REF!,7,FALSE)</f>
        <v>#REF!</v>
      </c>
      <c r="I283" s="438" t="e">
        <f>VLOOKUP($A283,#REF!,10,FALSE)</f>
        <v>#REF!</v>
      </c>
      <c r="J283" s="98" t="e">
        <f>VLOOKUP($A283,#REF!,11,FALSE)</f>
        <v>#REF!</v>
      </c>
      <c r="K283" s="114" t="e">
        <f>VLOOKUP($A283,#REF!,12,FALSE)</f>
        <v>#REF!</v>
      </c>
      <c r="L283" s="98" t="e">
        <f>VLOOKUP($A283,#REF!,13,FALSE)</f>
        <v>#REF!</v>
      </c>
      <c r="M283" s="438" t="e">
        <f>VLOOKUP($A283,#REF!,14,FALSE)</f>
        <v>#REF!</v>
      </c>
      <c r="N283" s="103" t="e">
        <f>VLOOKUP($A283,#REF!,15,FALSE)</f>
        <v>#REF!</v>
      </c>
      <c r="O283" s="103" t="e">
        <f>VLOOKUP($A283,#REF!,18,FALSE)</f>
        <v>#REF!</v>
      </c>
      <c r="P283" s="93" t="e">
        <f>VLOOKUP($A283,#REF!,41,FALSE)</f>
        <v>#REF!</v>
      </c>
      <c r="Q283" s="115" t="e">
        <f>VLOOKUP(Revisión_Avance_Periodo!$L631,#REF!,30,FALSE)</f>
        <v>#REF!</v>
      </c>
      <c r="R283" s="116">
        <v>2019</v>
      </c>
      <c r="S283" s="196">
        <v>43646</v>
      </c>
      <c r="T283" s="124" t="s">
        <v>73</v>
      </c>
      <c r="U283" s="132" t="e">
        <f>INDEX(#REF!,MATCH(Revisión_Avance_Periodo!$L283,#REF!,0),MATCH(Revisión_Avance_Periodo!$T283,#REF!,0))</f>
        <v>#REF!</v>
      </c>
      <c r="V283" s="132" t="e">
        <f>INDEX(#REF!,MATCH(Revisión_Avance_Periodo!$L283,#REF!,0),MATCH(Revisión_Avance_Periodo!$T283,#REF!,0))</f>
        <v>#REF!</v>
      </c>
      <c r="W283" s="118">
        <f t="shared" si="21"/>
        <v>0</v>
      </c>
      <c r="X283" s="124" t="str">
        <f>VLOOKUP(W283,Tabla_Estado_Meta_OAP_2019[#All],3,TRUE)</f>
        <v>Por Ejecutar</v>
      </c>
      <c r="Y283" s="157" t="e">
        <f>SUBTOTAL(9,$U$278:$U283)</f>
        <v>#REF!</v>
      </c>
      <c r="Z283" s="158" t="e">
        <f>SUBTOTAL(9,$V$278:$V283)</f>
        <v>#REF!</v>
      </c>
      <c r="AA283" s="159">
        <f>IFERROR(+Revisión_Avance_Periodo!$Z283/Revisión_Avance_Periodo!$Y283,0)</f>
        <v>0</v>
      </c>
      <c r="AB283" s="126"/>
      <c r="AC283" s="127"/>
      <c r="AD283" s="125"/>
      <c r="AE283" s="125"/>
      <c r="AF283" s="128"/>
      <c r="AG283" s="129"/>
      <c r="AH283" s="157" t="e">
        <f>SUBTOTAL(9,$U$283:$U626)</f>
        <v>#REF!</v>
      </c>
      <c r="AI283" s="158" t="e">
        <f>SUBTOTAL(9,$V$283:$V626)</f>
        <v>#REF!</v>
      </c>
      <c r="AJ283" s="159">
        <f>IFERROR(+Revisión_Avance_Periodo!$Z631/Revisión_Avance_Periodo!$Y631,0)</f>
        <v>0</v>
      </c>
      <c r="AK283" s="126"/>
      <c r="AL283" s="127"/>
      <c r="AM283" s="125"/>
      <c r="AN283" s="125"/>
      <c r="AO283" s="128"/>
      <c r="AP283" s="129"/>
    </row>
    <row r="284" spans="1:42" x14ac:dyDescent="0.25">
      <c r="A284" s="92">
        <v>54</v>
      </c>
      <c r="B284" s="435" t="e">
        <f>CONCATENATE(Revisión_Avance_Periodo!$D632,";",Revisión_Avance_Periodo!$F632,";",Revisión_Avance_Periodo!$L632)</f>
        <v>#REF!</v>
      </c>
      <c r="C284" s="435" t="e">
        <f t="shared" si="19"/>
        <v>#REF!</v>
      </c>
      <c r="D284" s="114" t="e">
        <f>VLOOKUP($A284,#REF!,3,FALSE)</f>
        <v>#REF!</v>
      </c>
      <c r="E284" s="436" t="e">
        <f>VLOOKUP($A284,#REF!,4,FALSE)</f>
        <v>#REF!</v>
      </c>
      <c r="F284" s="102" t="e">
        <f>VLOOKUP($A284,#REF!,5,FALSE)</f>
        <v>#REF!</v>
      </c>
      <c r="G284" s="93" t="e">
        <f>VLOOKUP($A284,#REF!,8,FALSE)</f>
        <v>#REF!</v>
      </c>
      <c r="H284" s="93" t="e">
        <f>VLOOKUP($A284,#REF!,7,FALSE)</f>
        <v>#REF!</v>
      </c>
      <c r="I284" s="438" t="e">
        <f>VLOOKUP($A284,#REF!,10,FALSE)</f>
        <v>#REF!</v>
      </c>
      <c r="J284" s="93" t="e">
        <f>VLOOKUP($A284,#REF!,11,FALSE)</f>
        <v>#REF!</v>
      </c>
      <c r="K284" s="114" t="e">
        <f>VLOOKUP($A284,#REF!,12,FALSE)</f>
        <v>#REF!</v>
      </c>
      <c r="L284" s="93" t="e">
        <f>VLOOKUP($A284,#REF!,13,FALSE)</f>
        <v>#REF!</v>
      </c>
      <c r="M284" s="438" t="e">
        <f>VLOOKUP($A284,#REF!,14,FALSE)</f>
        <v>#REF!</v>
      </c>
      <c r="N284" s="102" t="e">
        <f>VLOOKUP($A284,#REF!,15,FALSE)</f>
        <v>#REF!</v>
      </c>
      <c r="O284" s="102" t="e">
        <f>VLOOKUP($A284,#REF!,18,FALSE)</f>
        <v>#REF!</v>
      </c>
      <c r="P284" s="93" t="e">
        <f>VLOOKUP($A284,#REF!,41,FALSE)</f>
        <v>#REF!</v>
      </c>
      <c r="Q284" s="115" t="e">
        <f>VLOOKUP(Revisión_Avance_Periodo!$L632,#REF!,30,FALSE)</f>
        <v>#REF!</v>
      </c>
      <c r="R284" s="116">
        <v>2019</v>
      </c>
      <c r="S284" s="196">
        <v>43676</v>
      </c>
      <c r="T284" s="116" t="s">
        <v>74</v>
      </c>
      <c r="U284" s="132" t="e">
        <f>INDEX(#REF!,MATCH(Revisión_Avance_Periodo!$L284,#REF!,0),MATCH(Revisión_Avance_Periodo!$T284,#REF!,0))</f>
        <v>#REF!</v>
      </c>
      <c r="V284" s="132" t="e">
        <f>INDEX(#REF!,MATCH(Revisión_Avance_Periodo!$L284,#REF!,0),MATCH(Revisión_Avance_Periodo!$T284,#REF!,0))</f>
        <v>#REF!</v>
      </c>
      <c r="W284" s="118">
        <f t="shared" si="21"/>
        <v>0</v>
      </c>
      <c r="X284" s="116" t="str">
        <f>VLOOKUP(W284,Tabla_Estado_Meta_OAP_2019[#All],3,TRUE)</f>
        <v>Por Ejecutar</v>
      </c>
      <c r="Y284" s="157" t="e">
        <f>SUBTOTAL(9,$U$278:$U284)</f>
        <v>#REF!</v>
      </c>
      <c r="Z284" s="158" t="e">
        <f>SUBTOTAL(9,$V$278:$V284)</f>
        <v>#REF!</v>
      </c>
      <c r="AA284" s="159">
        <f>IFERROR(+Revisión_Avance_Periodo!$Z284/Revisión_Avance_Periodo!$Y284,0)</f>
        <v>0</v>
      </c>
      <c r="AB284" s="126"/>
      <c r="AC284" s="127"/>
      <c r="AD284" s="125"/>
      <c r="AE284" s="125"/>
      <c r="AF284" s="128"/>
      <c r="AG284" s="129"/>
      <c r="AH284" s="157" t="e">
        <f>SUBTOTAL(9,$U$284:$U626)</f>
        <v>#REF!</v>
      </c>
      <c r="AI284" s="158" t="e">
        <f>SUBTOTAL(9,$V$284:$V626)</f>
        <v>#REF!</v>
      </c>
      <c r="AJ284" s="159">
        <f>IFERROR(+Revisión_Avance_Periodo!$Z632/Revisión_Avance_Periodo!$Y632,0)</f>
        <v>0</v>
      </c>
      <c r="AK284" s="126"/>
      <c r="AL284" s="127"/>
      <c r="AM284" s="125"/>
      <c r="AN284" s="125"/>
      <c r="AO284" s="128"/>
      <c r="AP284" s="129"/>
    </row>
    <row r="285" spans="1:42" x14ac:dyDescent="0.25">
      <c r="A285" s="97">
        <v>54</v>
      </c>
      <c r="B285" s="435" t="e">
        <f>CONCATENATE(Revisión_Avance_Periodo!$D633,";",Revisión_Avance_Periodo!$F633,";",Revisión_Avance_Periodo!$L633)</f>
        <v>#REF!</v>
      </c>
      <c r="C285" s="435" t="e">
        <f t="shared" si="19"/>
        <v>#REF!</v>
      </c>
      <c r="D285" s="123" t="e">
        <f>VLOOKUP($A285,#REF!,3,FALSE)</f>
        <v>#REF!</v>
      </c>
      <c r="E285" s="436" t="e">
        <f>VLOOKUP($A285,#REF!,4,FALSE)</f>
        <v>#REF!</v>
      </c>
      <c r="F285" s="103" t="e">
        <f>VLOOKUP($A285,#REF!,5,FALSE)</f>
        <v>#REF!</v>
      </c>
      <c r="G285" s="98" t="e">
        <f>VLOOKUP($A285,#REF!,8,FALSE)</f>
        <v>#REF!</v>
      </c>
      <c r="H285" s="93" t="e">
        <f>VLOOKUP($A285,#REF!,7,FALSE)</f>
        <v>#REF!</v>
      </c>
      <c r="I285" s="438" t="e">
        <f>VLOOKUP($A285,#REF!,10,FALSE)</f>
        <v>#REF!</v>
      </c>
      <c r="J285" s="98" t="e">
        <f>VLOOKUP($A285,#REF!,11,FALSE)</f>
        <v>#REF!</v>
      </c>
      <c r="K285" s="114" t="e">
        <f>VLOOKUP($A285,#REF!,12,FALSE)</f>
        <v>#REF!</v>
      </c>
      <c r="L285" s="98" t="e">
        <f>VLOOKUP($A285,#REF!,13,FALSE)</f>
        <v>#REF!</v>
      </c>
      <c r="M285" s="438" t="e">
        <f>VLOOKUP($A285,#REF!,14,FALSE)</f>
        <v>#REF!</v>
      </c>
      <c r="N285" s="103" t="e">
        <f>VLOOKUP($A285,#REF!,15,FALSE)</f>
        <v>#REF!</v>
      </c>
      <c r="O285" s="103" t="e">
        <f>VLOOKUP($A285,#REF!,18,FALSE)</f>
        <v>#REF!</v>
      </c>
      <c r="P285" s="93" t="e">
        <f>VLOOKUP($A285,#REF!,41,FALSE)</f>
        <v>#REF!</v>
      </c>
      <c r="Q285" s="115" t="e">
        <f>VLOOKUP(Revisión_Avance_Periodo!$L633,#REF!,30,FALSE)</f>
        <v>#REF!</v>
      </c>
      <c r="R285" s="116">
        <v>2019</v>
      </c>
      <c r="S285" s="196">
        <v>43707</v>
      </c>
      <c r="T285" s="124" t="s">
        <v>75</v>
      </c>
      <c r="U285" s="132" t="e">
        <f>INDEX(#REF!,MATCH(Revisión_Avance_Periodo!$L285,#REF!,0),MATCH(Revisión_Avance_Periodo!$T285,#REF!,0))</f>
        <v>#REF!</v>
      </c>
      <c r="V285" s="132" t="e">
        <f>INDEX(#REF!,MATCH(Revisión_Avance_Periodo!$L285,#REF!,0),MATCH(Revisión_Avance_Periodo!$T285,#REF!,0))</f>
        <v>#REF!</v>
      </c>
      <c r="W285" s="130" t="e">
        <f>V285/U285</f>
        <v>#REF!</v>
      </c>
      <c r="X285" s="124" t="e">
        <f>VLOOKUP(W285,Tabla_Estado_Meta_OAP_2019[#All],3,TRUE)</f>
        <v>#REF!</v>
      </c>
      <c r="Y285" s="157" t="e">
        <f>SUBTOTAL(9,$U$278:$U285)</f>
        <v>#REF!</v>
      </c>
      <c r="Z285" s="158" t="e">
        <f>SUBTOTAL(9,$V$278:$V285)</f>
        <v>#REF!</v>
      </c>
      <c r="AA285" s="159">
        <f>IFERROR(+Revisión_Avance_Periodo!$Z285/Revisión_Avance_Periodo!$Y285,0)</f>
        <v>0</v>
      </c>
      <c r="AB285" s="126"/>
      <c r="AC285" s="127"/>
      <c r="AD285" s="125"/>
      <c r="AE285" s="125"/>
      <c r="AF285" s="128"/>
      <c r="AG285" s="129"/>
      <c r="AH285" s="157" t="e">
        <f>SUBTOTAL(9,$U$285:$U626)</f>
        <v>#REF!</v>
      </c>
      <c r="AI285" s="158" t="e">
        <f>SUBTOTAL(9,$V$285:$V626)</f>
        <v>#REF!</v>
      </c>
      <c r="AJ285" s="159">
        <f>IFERROR(+Revisión_Avance_Periodo!$Z633/Revisión_Avance_Periodo!$Y633,0)</f>
        <v>0</v>
      </c>
      <c r="AK285" s="126"/>
      <c r="AL285" s="127"/>
      <c r="AM285" s="125"/>
      <c r="AN285" s="125"/>
      <c r="AO285" s="128"/>
      <c r="AP285" s="129"/>
    </row>
    <row r="286" spans="1:42" x14ac:dyDescent="0.25">
      <c r="A286" s="92">
        <v>54</v>
      </c>
      <c r="B286" s="435" t="e">
        <f>CONCATENATE(Revisión_Avance_Periodo!$D634,";",Revisión_Avance_Periodo!$F634,";",Revisión_Avance_Periodo!$L634)</f>
        <v>#REF!</v>
      </c>
      <c r="C286" s="435" t="e">
        <f t="shared" si="19"/>
        <v>#REF!</v>
      </c>
      <c r="D286" s="114" t="e">
        <f>VLOOKUP($A286,#REF!,3,FALSE)</f>
        <v>#REF!</v>
      </c>
      <c r="E286" s="436" t="e">
        <f>VLOOKUP($A286,#REF!,4,FALSE)</f>
        <v>#REF!</v>
      </c>
      <c r="F286" s="102" t="e">
        <f>VLOOKUP($A286,#REF!,5,FALSE)</f>
        <v>#REF!</v>
      </c>
      <c r="G286" s="93" t="e">
        <f>VLOOKUP($A286,#REF!,8,FALSE)</f>
        <v>#REF!</v>
      </c>
      <c r="H286" s="93" t="e">
        <f>VLOOKUP($A286,#REF!,7,FALSE)</f>
        <v>#REF!</v>
      </c>
      <c r="I286" s="438" t="e">
        <f>VLOOKUP($A286,#REF!,10,FALSE)</f>
        <v>#REF!</v>
      </c>
      <c r="J286" s="93" t="e">
        <f>VLOOKUP($A286,#REF!,11,FALSE)</f>
        <v>#REF!</v>
      </c>
      <c r="K286" s="114" t="e">
        <f>VLOOKUP($A286,#REF!,12,FALSE)</f>
        <v>#REF!</v>
      </c>
      <c r="L286" s="93" t="e">
        <f>VLOOKUP($A286,#REF!,13,FALSE)</f>
        <v>#REF!</v>
      </c>
      <c r="M286" s="438" t="e">
        <f>VLOOKUP($A286,#REF!,14,FALSE)</f>
        <v>#REF!</v>
      </c>
      <c r="N286" s="102" t="e">
        <f>VLOOKUP($A286,#REF!,15,FALSE)</f>
        <v>#REF!</v>
      </c>
      <c r="O286" s="102" t="e">
        <f>VLOOKUP($A286,#REF!,18,FALSE)</f>
        <v>#REF!</v>
      </c>
      <c r="P286" s="93" t="e">
        <f>VLOOKUP($A286,#REF!,41,FALSE)</f>
        <v>#REF!</v>
      </c>
      <c r="Q286" s="115" t="e">
        <f>VLOOKUP(Revisión_Avance_Periodo!$L634,#REF!,30,FALSE)</f>
        <v>#REF!</v>
      </c>
      <c r="R286" s="116">
        <v>2019</v>
      </c>
      <c r="S286" s="196">
        <v>43738</v>
      </c>
      <c r="T286" s="116" t="s">
        <v>76</v>
      </c>
      <c r="U286" s="132" t="e">
        <f>INDEX(#REF!,MATCH(Revisión_Avance_Periodo!$L286,#REF!,0),MATCH(Revisión_Avance_Periodo!$T286,#REF!,0))</f>
        <v>#REF!</v>
      </c>
      <c r="V286" s="132" t="e">
        <f>INDEX(#REF!,MATCH(Revisión_Avance_Periodo!$L286,#REF!,0),MATCH(Revisión_Avance_Periodo!$T286,#REF!,0))</f>
        <v>#REF!</v>
      </c>
      <c r="W286" s="131" t="e">
        <f>V286/U286</f>
        <v>#REF!</v>
      </c>
      <c r="X286" s="116" t="e">
        <f>VLOOKUP(W286,Tabla_Estado_Meta_OAP_2019[#All],3,TRUE)</f>
        <v>#REF!</v>
      </c>
      <c r="Y286" s="157" t="e">
        <f>SUBTOTAL(9,$U$278:$U286)</f>
        <v>#REF!</v>
      </c>
      <c r="Z286" s="158" t="e">
        <f>SUBTOTAL(9,$V$278:$V286)</f>
        <v>#REF!</v>
      </c>
      <c r="AA286" s="159">
        <f>IFERROR(+Revisión_Avance_Periodo!$Z286/Revisión_Avance_Periodo!$Y286,0)</f>
        <v>0</v>
      </c>
      <c r="AB286" s="126"/>
      <c r="AC286" s="127"/>
      <c r="AD286" s="125"/>
      <c r="AE286" s="125"/>
      <c r="AF286" s="128"/>
      <c r="AG286" s="129"/>
      <c r="AH286" s="157" t="e">
        <f>SUBTOTAL(9,$U$286:$U626)</f>
        <v>#REF!</v>
      </c>
      <c r="AI286" s="158" t="e">
        <f>SUBTOTAL(9,$V$286:$V626)</f>
        <v>#REF!</v>
      </c>
      <c r="AJ286" s="159">
        <f>IFERROR(+Revisión_Avance_Periodo!$Z634/Revisión_Avance_Periodo!$Y634,0)</f>
        <v>0</v>
      </c>
      <c r="AK286" s="126"/>
      <c r="AL286" s="127"/>
      <c r="AM286" s="125"/>
      <c r="AN286" s="125"/>
      <c r="AO286" s="128"/>
      <c r="AP286" s="129"/>
    </row>
    <row r="287" spans="1:42" x14ac:dyDescent="0.25">
      <c r="A287" s="97">
        <v>54</v>
      </c>
      <c r="B287" s="435" t="e">
        <f>CONCATENATE(Revisión_Avance_Periodo!$D635,";",Revisión_Avance_Periodo!$F635,";",Revisión_Avance_Periodo!$L635)</f>
        <v>#REF!</v>
      </c>
      <c r="C287" s="435" t="e">
        <f t="shared" si="19"/>
        <v>#REF!</v>
      </c>
      <c r="D287" s="123" t="e">
        <f>VLOOKUP($A287,#REF!,3,FALSE)</f>
        <v>#REF!</v>
      </c>
      <c r="E287" s="436" t="e">
        <f>VLOOKUP($A287,#REF!,4,FALSE)</f>
        <v>#REF!</v>
      </c>
      <c r="F287" s="103" t="e">
        <f>VLOOKUP($A287,#REF!,5,FALSE)</f>
        <v>#REF!</v>
      </c>
      <c r="G287" s="98" t="e">
        <f>VLOOKUP($A287,#REF!,8,FALSE)</f>
        <v>#REF!</v>
      </c>
      <c r="H287" s="93" t="e">
        <f>VLOOKUP($A287,#REF!,7,FALSE)</f>
        <v>#REF!</v>
      </c>
      <c r="I287" s="438" t="e">
        <f>VLOOKUP($A287,#REF!,10,FALSE)</f>
        <v>#REF!</v>
      </c>
      <c r="J287" s="98" t="e">
        <f>VLOOKUP($A287,#REF!,11,FALSE)</f>
        <v>#REF!</v>
      </c>
      <c r="K287" s="114" t="e">
        <f>VLOOKUP($A287,#REF!,12,FALSE)</f>
        <v>#REF!</v>
      </c>
      <c r="L287" s="98" t="e">
        <f>VLOOKUP($A287,#REF!,13,FALSE)</f>
        <v>#REF!</v>
      </c>
      <c r="M287" s="438" t="e">
        <f>VLOOKUP($A287,#REF!,14,FALSE)</f>
        <v>#REF!</v>
      </c>
      <c r="N287" s="103" t="e">
        <f>VLOOKUP($A287,#REF!,15,FALSE)</f>
        <v>#REF!</v>
      </c>
      <c r="O287" s="103" t="e">
        <f>VLOOKUP($A287,#REF!,18,FALSE)</f>
        <v>#REF!</v>
      </c>
      <c r="P287" s="93" t="e">
        <f>VLOOKUP($A287,#REF!,41,FALSE)</f>
        <v>#REF!</v>
      </c>
      <c r="Q287" s="115" t="e">
        <f>VLOOKUP(Revisión_Avance_Periodo!$L635,#REF!,30,FALSE)</f>
        <v>#REF!</v>
      </c>
      <c r="R287" s="116">
        <v>2019</v>
      </c>
      <c r="S287" s="196">
        <v>43768</v>
      </c>
      <c r="T287" s="124" t="s">
        <v>77</v>
      </c>
      <c r="U287" s="132" t="e">
        <f>INDEX(#REF!,MATCH(Revisión_Avance_Periodo!$L287,#REF!,0),MATCH(Revisión_Avance_Periodo!$T287,#REF!,0))</f>
        <v>#REF!</v>
      </c>
      <c r="V287" s="132" t="e">
        <f>INDEX(#REF!,MATCH(Revisión_Avance_Periodo!$L287,#REF!,0),MATCH(Revisión_Avance_Periodo!$T287,#REF!,0))</f>
        <v>#REF!</v>
      </c>
      <c r="W287" s="130" t="e">
        <f>V287/U287</f>
        <v>#REF!</v>
      </c>
      <c r="X287" s="124" t="e">
        <f>VLOOKUP(W287,Tabla_Estado_Meta_OAP_2019[#All],3,TRUE)</f>
        <v>#REF!</v>
      </c>
      <c r="Y287" s="157" t="e">
        <f>SUBTOTAL(9,$U$278:$U287)</f>
        <v>#REF!</v>
      </c>
      <c r="Z287" s="158" t="e">
        <f>SUBTOTAL(9,$V$278:$V287)</f>
        <v>#REF!</v>
      </c>
      <c r="AA287" s="159">
        <f>IFERROR(+Revisión_Avance_Periodo!$Z287/Revisión_Avance_Periodo!$Y287,0)</f>
        <v>0</v>
      </c>
      <c r="AB287" s="126"/>
      <c r="AC287" s="127"/>
      <c r="AD287" s="125"/>
      <c r="AE287" s="125"/>
      <c r="AF287" s="128"/>
      <c r="AG287" s="129"/>
      <c r="AH287" s="157" t="e">
        <f>SUBTOTAL(9,$U$287:$U626)</f>
        <v>#REF!</v>
      </c>
      <c r="AI287" s="158" t="e">
        <f>SUBTOTAL(9,$V$287:$V626)</f>
        <v>#REF!</v>
      </c>
      <c r="AJ287" s="159">
        <f>IFERROR(+Revisión_Avance_Periodo!$Z635/Revisión_Avance_Periodo!$Y635,0)</f>
        <v>0</v>
      </c>
      <c r="AK287" s="126"/>
      <c r="AL287" s="127"/>
      <c r="AM287" s="125"/>
      <c r="AN287" s="125"/>
      <c r="AO287" s="128"/>
      <c r="AP287" s="129"/>
    </row>
    <row r="288" spans="1:42" x14ac:dyDescent="0.25">
      <c r="A288" s="92">
        <v>54</v>
      </c>
      <c r="B288" s="435" t="e">
        <f>CONCATENATE(Revisión_Avance_Periodo!$D636,";",Revisión_Avance_Periodo!$F636,";",Revisión_Avance_Periodo!$L636)</f>
        <v>#REF!</v>
      </c>
      <c r="C288" s="435" t="e">
        <f t="shared" si="19"/>
        <v>#REF!</v>
      </c>
      <c r="D288" s="114" t="e">
        <f>VLOOKUP($A288,#REF!,3,FALSE)</f>
        <v>#REF!</v>
      </c>
      <c r="E288" s="436" t="e">
        <f>VLOOKUP($A288,#REF!,4,FALSE)</f>
        <v>#REF!</v>
      </c>
      <c r="F288" s="102" t="e">
        <f>VLOOKUP($A288,#REF!,5,FALSE)</f>
        <v>#REF!</v>
      </c>
      <c r="G288" s="93" t="e">
        <f>VLOOKUP($A288,#REF!,8,FALSE)</f>
        <v>#REF!</v>
      </c>
      <c r="H288" s="93" t="e">
        <f>VLOOKUP($A288,#REF!,7,FALSE)</f>
        <v>#REF!</v>
      </c>
      <c r="I288" s="438" t="e">
        <f>VLOOKUP($A288,#REF!,10,FALSE)</f>
        <v>#REF!</v>
      </c>
      <c r="J288" s="93" t="e">
        <f>VLOOKUP($A288,#REF!,11,FALSE)</f>
        <v>#REF!</v>
      </c>
      <c r="K288" s="114" t="e">
        <f>VLOOKUP($A288,#REF!,12,FALSE)</f>
        <v>#REF!</v>
      </c>
      <c r="L288" s="93" t="e">
        <f>VLOOKUP($A288,#REF!,13,FALSE)</f>
        <v>#REF!</v>
      </c>
      <c r="M288" s="438" t="e">
        <f>VLOOKUP($A288,#REF!,14,FALSE)</f>
        <v>#REF!</v>
      </c>
      <c r="N288" s="102" t="e">
        <f>VLOOKUP($A288,#REF!,15,FALSE)</f>
        <v>#REF!</v>
      </c>
      <c r="O288" s="102" t="e">
        <f>VLOOKUP($A288,#REF!,18,FALSE)</f>
        <v>#REF!</v>
      </c>
      <c r="P288" s="93" t="e">
        <f>VLOOKUP($A288,#REF!,41,FALSE)</f>
        <v>#REF!</v>
      </c>
      <c r="Q288" s="115" t="e">
        <f>VLOOKUP(Revisión_Avance_Periodo!$L636,#REF!,30,FALSE)</f>
        <v>#REF!</v>
      </c>
      <c r="R288" s="116">
        <v>2019</v>
      </c>
      <c r="S288" s="196">
        <v>43799</v>
      </c>
      <c r="T288" s="116" t="s">
        <v>78</v>
      </c>
      <c r="U288" s="132" t="e">
        <f>INDEX(#REF!,MATCH(Revisión_Avance_Periodo!$L288,#REF!,0),MATCH(Revisión_Avance_Periodo!$T288,#REF!,0))</f>
        <v>#REF!</v>
      </c>
      <c r="V288" s="132" t="e">
        <f>INDEX(#REF!,MATCH(Revisión_Avance_Periodo!$L288,#REF!,0),MATCH(Revisión_Avance_Periodo!$T288,#REF!,0))</f>
        <v>#REF!</v>
      </c>
      <c r="W288" s="118">
        <f>IFERROR((V288/U288),0)</f>
        <v>0</v>
      </c>
      <c r="X288" s="116" t="str">
        <f>VLOOKUP(W288,Tabla_Estado_Meta_OAP_2019[#All],3,TRUE)</f>
        <v>Por Ejecutar</v>
      </c>
      <c r="Y288" s="157" t="e">
        <f>SUBTOTAL(9,$U$278:$U288)</f>
        <v>#REF!</v>
      </c>
      <c r="Z288" s="158" t="e">
        <f>SUBTOTAL(9,$V$278:$V288)</f>
        <v>#REF!</v>
      </c>
      <c r="AA288" s="159">
        <f>IFERROR(+Revisión_Avance_Periodo!$Z288/Revisión_Avance_Periodo!$Y288,0)</f>
        <v>0</v>
      </c>
      <c r="AB288" s="126"/>
      <c r="AC288" s="127"/>
      <c r="AD288" s="125"/>
      <c r="AE288" s="125"/>
      <c r="AF288" s="128"/>
      <c r="AG288" s="129"/>
      <c r="AH288" s="157" t="e">
        <f>SUBTOTAL(9,$U$288:$U626)</f>
        <v>#REF!</v>
      </c>
      <c r="AI288" s="158" t="e">
        <f>SUBTOTAL(9,$V$288:$V626)</f>
        <v>#REF!</v>
      </c>
      <c r="AJ288" s="159">
        <f>IFERROR(+Revisión_Avance_Periodo!$Z636/Revisión_Avance_Periodo!$Y636,0)</f>
        <v>0</v>
      </c>
      <c r="AK288" s="126"/>
      <c r="AL288" s="127"/>
      <c r="AM288" s="125"/>
      <c r="AN288" s="125"/>
      <c r="AO288" s="128"/>
      <c r="AP288" s="129"/>
    </row>
    <row r="289" spans="1:42" ht="15.75" thickBot="1" x14ac:dyDescent="0.3">
      <c r="A289" s="97">
        <v>54</v>
      </c>
      <c r="B289" s="435" t="e">
        <f>CONCATENATE(Revisión_Avance_Periodo!$D637,";",Revisión_Avance_Periodo!$F637,";",Revisión_Avance_Periodo!$L637)</f>
        <v>#REF!</v>
      </c>
      <c r="C289" s="435" t="e">
        <f t="shared" si="19"/>
        <v>#REF!</v>
      </c>
      <c r="D289" s="123" t="e">
        <f>VLOOKUP($A289,#REF!,3,FALSE)</f>
        <v>#REF!</v>
      </c>
      <c r="E289" s="436" t="e">
        <f>VLOOKUP($A289,#REF!,4,FALSE)</f>
        <v>#REF!</v>
      </c>
      <c r="F289" s="103" t="e">
        <f>VLOOKUP($A289,#REF!,5,FALSE)</f>
        <v>#REF!</v>
      </c>
      <c r="G289" s="98" t="e">
        <f>VLOOKUP($A289,#REF!,8,FALSE)</f>
        <v>#REF!</v>
      </c>
      <c r="H289" s="93" t="e">
        <f>VLOOKUP($A289,#REF!,7,FALSE)</f>
        <v>#REF!</v>
      </c>
      <c r="I289" s="438" t="e">
        <f>VLOOKUP($A289,#REF!,10,FALSE)</f>
        <v>#REF!</v>
      </c>
      <c r="J289" s="98" t="e">
        <f>VLOOKUP($A289,#REF!,11,FALSE)</f>
        <v>#REF!</v>
      </c>
      <c r="K289" s="114" t="e">
        <f>VLOOKUP($A289,#REF!,12,FALSE)</f>
        <v>#REF!</v>
      </c>
      <c r="L289" s="98" t="e">
        <f>VLOOKUP($A289,#REF!,13,FALSE)</f>
        <v>#REF!</v>
      </c>
      <c r="M289" s="438" t="e">
        <f>VLOOKUP($A289,#REF!,14,FALSE)</f>
        <v>#REF!</v>
      </c>
      <c r="N289" s="103" t="e">
        <f>VLOOKUP($A289,#REF!,15,FALSE)</f>
        <v>#REF!</v>
      </c>
      <c r="O289" s="103" t="e">
        <f>VLOOKUP($A289,#REF!,18,FALSE)</f>
        <v>#REF!</v>
      </c>
      <c r="P289" s="93" t="e">
        <f>VLOOKUP($A289,#REF!,41,FALSE)</f>
        <v>#REF!</v>
      </c>
      <c r="Q289" s="115" t="e">
        <f>VLOOKUP(Revisión_Avance_Periodo!$L637,#REF!,30,FALSE)</f>
        <v>#REF!</v>
      </c>
      <c r="R289" s="116">
        <v>2019</v>
      </c>
      <c r="S289" s="196">
        <v>43829</v>
      </c>
      <c r="T289" s="124" t="s">
        <v>79</v>
      </c>
      <c r="U289" s="132" t="e">
        <f>INDEX(#REF!,MATCH(Revisión_Avance_Periodo!$L289,#REF!,0),MATCH(Revisión_Avance_Periodo!$T289,#REF!,0))</f>
        <v>#REF!</v>
      </c>
      <c r="V289" s="132" t="e">
        <f>INDEX(#REF!,MATCH(Revisión_Avance_Periodo!$L289,#REF!,0),MATCH(Revisión_Avance_Periodo!$T289,#REF!,0))</f>
        <v>#REF!</v>
      </c>
      <c r="W289" s="130" t="e">
        <f>V289/U289</f>
        <v>#REF!</v>
      </c>
      <c r="X289" s="124" t="e">
        <f>VLOOKUP(W289,Tabla_Estado_Meta_OAP_2019[#All],3,TRUE)</f>
        <v>#REF!</v>
      </c>
      <c r="Y289" s="157" t="e">
        <f>SUBTOTAL(9,$U$278:$U289)</f>
        <v>#REF!</v>
      </c>
      <c r="Z289" s="158" t="e">
        <f>SUBTOTAL(9,$V$278:$V289)</f>
        <v>#REF!</v>
      </c>
      <c r="AA289" s="159">
        <f>IFERROR(+Revisión_Avance_Periodo!$Z289/Revisión_Avance_Periodo!$Y289,0)</f>
        <v>0</v>
      </c>
      <c r="AB289" s="126"/>
      <c r="AC289" s="127"/>
      <c r="AD289" s="125"/>
      <c r="AE289" s="125"/>
      <c r="AF289" s="128"/>
      <c r="AG289" s="129"/>
      <c r="AH289" s="157" t="e">
        <f>SUBTOTAL(9,$U$289:$U626)</f>
        <v>#REF!</v>
      </c>
      <c r="AI289" s="158" t="e">
        <f>SUBTOTAL(9,$V$289:$V626)</f>
        <v>#REF!</v>
      </c>
      <c r="AJ289" s="159">
        <f>IFERROR(+Revisión_Avance_Periodo!$Z637/Revisión_Avance_Periodo!$Y637,0)</f>
        <v>0</v>
      </c>
      <c r="AK289" s="126"/>
      <c r="AL289" s="127"/>
      <c r="AM289" s="125"/>
      <c r="AN289" s="125"/>
      <c r="AO289" s="128"/>
      <c r="AP289" s="129"/>
    </row>
    <row r="290" spans="1:42" x14ac:dyDescent="0.25">
      <c r="A290" s="92">
        <v>55</v>
      </c>
      <c r="B290" s="435" t="e">
        <f>CONCATENATE(Revisión_Avance_Periodo!$D638,";",Revisión_Avance_Periodo!$F638,";",Revisión_Avance_Periodo!$L638)</f>
        <v>#REF!</v>
      </c>
      <c r="C290" s="435" t="e">
        <f t="shared" si="19"/>
        <v>#REF!</v>
      </c>
      <c r="D290" s="114" t="e">
        <f>VLOOKUP($A290,#REF!,3,FALSE)</f>
        <v>#REF!</v>
      </c>
      <c r="E290" s="436" t="e">
        <f>VLOOKUP($A290,#REF!,4,FALSE)</f>
        <v>#REF!</v>
      </c>
      <c r="F290" s="102" t="e">
        <f>VLOOKUP($A290,#REF!,5,FALSE)</f>
        <v>#REF!</v>
      </c>
      <c r="G290" s="93" t="e">
        <f>VLOOKUP($A290,#REF!,8,FALSE)</f>
        <v>#REF!</v>
      </c>
      <c r="H290" s="93" t="e">
        <f>VLOOKUP($A290,#REF!,7,FALSE)</f>
        <v>#REF!</v>
      </c>
      <c r="I290" s="438" t="e">
        <f>VLOOKUP($A290,#REF!,10,FALSE)</f>
        <v>#REF!</v>
      </c>
      <c r="J290" s="93" t="e">
        <f>VLOOKUP($A290,#REF!,11,FALSE)</f>
        <v>#REF!</v>
      </c>
      <c r="K290" s="114" t="e">
        <f>VLOOKUP($A290,#REF!,12,FALSE)</f>
        <v>#REF!</v>
      </c>
      <c r="L290" s="93" t="e">
        <f>VLOOKUP($A290,#REF!,13,FALSE)</f>
        <v>#REF!</v>
      </c>
      <c r="M290" s="438" t="e">
        <f>VLOOKUP($A290,#REF!,14,FALSE)</f>
        <v>#REF!</v>
      </c>
      <c r="N290" s="102" t="e">
        <f>VLOOKUP($A290,#REF!,15,FALSE)</f>
        <v>#REF!</v>
      </c>
      <c r="O290" s="102" t="e">
        <f>VLOOKUP($A290,#REF!,18,FALSE)</f>
        <v>#REF!</v>
      </c>
      <c r="P290" s="93" t="e">
        <f>VLOOKUP($A290,#REF!,41,FALSE)</f>
        <v>#REF!</v>
      </c>
      <c r="Q290" s="115" t="e">
        <f>VLOOKUP(Revisión_Avance_Periodo!$L638,#REF!,30,FALSE)</f>
        <v>#REF!</v>
      </c>
      <c r="R290" s="116">
        <v>2019</v>
      </c>
      <c r="S290" s="196">
        <v>43495</v>
      </c>
      <c r="T290" s="116" t="s">
        <v>68</v>
      </c>
      <c r="U290" s="132" t="e">
        <f>INDEX(#REF!,MATCH(Revisión_Avance_Periodo!$L290,#REF!,0),MATCH(Revisión_Avance_Periodo!$T290,#REF!,0))</f>
        <v>#REF!</v>
      </c>
      <c r="V290" s="132" t="e">
        <f>INDEX(#REF!,MATCH(Revisión_Avance_Periodo!$L290,#REF!,0),MATCH(Revisión_Avance_Periodo!$T290,#REF!,0))</f>
        <v>#REF!</v>
      </c>
      <c r="W290" s="118">
        <f t="shared" ref="W290:W297" si="22">IFERROR((V290/U290),0)</f>
        <v>0</v>
      </c>
      <c r="X290" s="116" t="str">
        <f>VLOOKUP(W290,Tabla_Estado_Meta_OAP_2019[#All],3,TRUE)</f>
        <v>Por Ejecutar</v>
      </c>
      <c r="Y290" s="160" t="e">
        <f>SUBTOTAL(9,$U$290:$U290)</f>
        <v>#REF!</v>
      </c>
      <c r="Z290" s="161" t="e">
        <f>SUBTOTAL(9,$V$290:$V290)</f>
        <v>#REF!</v>
      </c>
      <c r="AA290" s="162">
        <f>IFERROR(+Revisión_Avance_Periodo!$Z290/Revisión_Avance_Periodo!$Y290,0)</f>
        <v>0</v>
      </c>
      <c r="AB290" s="133" t="e">
        <f>SUBTOTAL(9,U290:U301)</f>
        <v>#REF!</v>
      </c>
      <c r="AC290" s="134" t="e">
        <f>SUBTOTAL(9,V290:V301)</f>
        <v>#REF!</v>
      </c>
      <c r="AD290" s="119" t="e">
        <f>+AC290/AB290</f>
        <v>#REF!</v>
      </c>
      <c r="AE290" s="119" t="e">
        <f>100%-Revisión_Avance_Periodo!$AD290</f>
        <v>#REF!</v>
      </c>
      <c r="AF290" s="121" t="e">
        <f>VLOOKUP(AD290,Tabla_Estado_Meta_OAP_2019[],3,TRUE)</f>
        <v>#REF!</v>
      </c>
      <c r="AG290" s="122" t="e">
        <f>Revisión_Avance_Periodo!$AD290*Revisión_Avance_Periodo!$Q290</f>
        <v>#REF!</v>
      </c>
      <c r="AH290" s="160" t="e">
        <f>SUBTOTAL(9,$U$290:$U638)</f>
        <v>#REF!</v>
      </c>
      <c r="AI290" s="161" t="e">
        <f>SUBTOTAL(9,$V$290:$V638)</f>
        <v>#REF!</v>
      </c>
      <c r="AJ290" s="162">
        <f>IFERROR(+Revisión_Avance_Periodo!$Z638/Revisión_Avance_Periodo!$Y638,0)</f>
        <v>0</v>
      </c>
      <c r="AK290" s="133" t="e">
        <f>SUBTOTAL(9,AD290:AD301)</f>
        <v>#REF!</v>
      </c>
      <c r="AL290" s="134" t="e">
        <f>SUBTOTAL(9,AE290:AE301)</f>
        <v>#REF!</v>
      </c>
      <c r="AM290" s="119" t="e">
        <f>+AL290/AK290</f>
        <v>#REF!</v>
      </c>
      <c r="AN290" s="119" t="e">
        <f>100%-Revisión_Avance_Periodo!$AD638</f>
        <v>#REF!</v>
      </c>
      <c r="AO290" s="121" t="e">
        <f>VLOOKUP(AM290,Tabla_Estado_Meta_OAP_2019[],3,TRUE)</f>
        <v>#REF!</v>
      </c>
      <c r="AP290" s="122" t="e">
        <f>Revisión_Avance_Periodo!$AD638*Revisión_Avance_Periodo!$Q638</f>
        <v>#REF!</v>
      </c>
    </row>
    <row r="291" spans="1:42" x14ac:dyDescent="0.25">
      <c r="A291" s="97">
        <v>55</v>
      </c>
      <c r="B291" s="435" t="e">
        <f>CONCATENATE(Revisión_Avance_Periodo!$D639,";",Revisión_Avance_Periodo!$F639,";",Revisión_Avance_Periodo!$L639)</f>
        <v>#REF!</v>
      </c>
      <c r="C291" s="435" t="e">
        <f t="shared" si="19"/>
        <v>#REF!</v>
      </c>
      <c r="D291" s="123" t="e">
        <f>VLOOKUP($A291,#REF!,3,FALSE)</f>
        <v>#REF!</v>
      </c>
      <c r="E291" s="436" t="e">
        <f>VLOOKUP($A291,#REF!,4,FALSE)</f>
        <v>#REF!</v>
      </c>
      <c r="F291" s="103" t="e">
        <f>VLOOKUP($A291,#REF!,5,FALSE)</f>
        <v>#REF!</v>
      </c>
      <c r="G291" s="98" t="e">
        <f>VLOOKUP($A291,#REF!,8,FALSE)</f>
        <v>#REF!</v>
      </c>
      <c r="H291" s="93" t="e">
        <f>VLOOKUP($A291,#REF!,7,FALSE)</f>
        <v>#REF!</v>
      </c>
      <c r="I291" s="438" t="e">
        <f>VLOOKUP($A291,#REF!,10,FALSE)</f>
        <v>#REF!</v>
      </c>
      <c r="J291" s="98" t="e">
        <f>VLOOKUP($A291,#REF!,11,FALSE)</f>
        <v>#REF!</v>
      </c>
      <c r="K291" s="114" t="e">
        <f>VLOOKUP($A291,#REF!,12,FALSE)</f>
        <v>#REF!</v>
      </c>
      <c r="L291" s="98" t="e">
        <f>VLOOKUP($A291,#REF!,13,FALSE)</f>
        <v>#REF!</v>
      </c>
      <c r="M291" s="438" t="e">
        <f>VLOOKUP($A291,#REF!,14,FALSE)</f>
        <v>#REF!</v>
      </c>
      <c r="N291" s="103" t="e">
        <f>VLOOKUP($A291,#REF!,15,FALSE)</f>
        <v>#REF!</v>
      </c>
      <c r="O291" s="103" t="e">
        <f>VLOOKUP($A291,#REF!,18,FALSE)</f>
        <v>#REF!</v>
      </c>
      <c r="P291" s="93" t="e">
        <f>VLOOKUP($A291,#REF!,41,FALSE)</f>
        <v>#REF!</v>
      </c>
      <c r="Q291" s="115" t="e">
        <f>VLOOKUP(Revisión_Avance_Periodo!$L639,#REF!,30,FALSE)</f>
        <v>#REF!</v>
      </c>
      <c r="R291" s="116">
        <v>2019</v>
      </c>
      <c r="S291" s="196">
        <v>43524</v>
      </c>
      <c r="T291" s="124" t="s">
        <v>69</v>
      </c>
      <c r="U291" s="132" t="e">
        <f>INDEX(#REF!,MATCH(Revisión_Avance_Periodo!$L291,#REF!,0),MATCH(Revisión_Avance_Periodo!$T291,#REF!,0))</f>
        <v>#REF!</v>
      </c>
      <c r="V291" s="132" t="e">
        <f>INDEX(#REF!,MATCH(Revisión_Avance_Periodo!$L291,#REF!,0),MATCH(Revisión_Avance_Periodo!$T291,#REF!,0))</f>
        <v>#REF!</v>
      </c>
      <c r="W291" s="118">
        <f t="shared" si="22"/>
        <v>0</v>
      </c>
      <c r="X291" s="124" t="str">
        <f>VLOOKUP(W291,Tabla_Estado_Meta_OAP_2019[#All],3,TRUE)</f>
        <v>Por Ejecutar</v>
      </c>
      <c r="Y291" s="157" t="e">
        <f>SUBTOTAL(9,$U$290:$U291)</f>
        <v>#REF!</v>
      </c>
      <c r="Z291" s="158" t="e">
        <f>SUBTOTAL(9,$V$290:$V291)</f>
        <v>#REF!</v>
      </c>
      <c r="AA291" s="159">
        <f>IFERROR(+Revisión_Avance_Periodo!$Z291/Revisión_Avance_Periodo!$Y291,0)</f>
        <v>0</v>
      </c>
      <c r="AB291" s="126"/>
      <c r="AC291" s="127"/>
      <c r="AD291" s="125"/>
      <c r="AE291" s="125"/>
      <c r="AF291" s="128"/>
      <c r="AG291" s="129"/>
      <c r="AH291" s="157" t="e">
        <f>SUBTOTAL(9,$U$291:$U638)</f>
        <v>#REF!</v>
      </c>
      <c r="AI291" s="158" t="e">
        <f>SUBTOTAL(9,$V$291:$V638)</f>
        <v>#REF!</v>
      </c>
      <c r="AJ291" s="159">
        <f>IFERROR(+Revisión_Avance_Periodo!$Z639/Revisión_Avance_Periodo!$Y639,0)</f>
        <v>0</v>
      </c>
      <c r="AK291" s="126"/>
      <c r="AL291" s="127"/>
      <c r="AM291" s="125"/>
      <c r="AN291" s="125"/>
      <c r="AO291" s="128"/>
      <c r="AP291" s="129"/>
    </row>
    <row r="292" spans="1:42" x14ac:dyDescent="0.25">
      <c r="A292" s="92">
        <v>55</v>
      </c>
      <c r="B292" s="435" t="e">
        <f>CONCATENATE(Revisión_Avance_Periodo!$D640,";",Revisión_Avance_Periodo!$F640,";",Revisión_Avance_Periodo!$L640)</f>
        <v>#REF!</v>
      </c>
      <c r="C292" s="435" t="e">
        <f t="shared" si="19"/>
        <v>#REF!</v>
      </c>
      <c r="D292" s="114" t="e">
        <f>VLOOKUP($A292,#REF!,3,FALSE)</f>
        <v>#REF!</v>
      </c>
      <c r="E292" s="436" t="e">
        <f>VLOOKUP($A292,#REF!,4,FALSE)</f>
        <v>#REF!</v>
      </c>
      <c r="F292" s="102" t="e">
        <f>VLOOKUP($A292,#REF!,5,FALSE)</f>
        <v>#REF!</v>
      </c>
      <c r="G292" s="93" t="e">
        <f>VLOOKUP($A292,#REF!,8,FALSE)</f>
        <v>#REF!</v>
      </c>
      <c r="H292" s="93" t="e">
        <f>VLOOKUP($A292,#REF!,7,FALSE)</f>
        <v>#REF!</v>
      </c>
      <c r="I292" s="438" t="e">
        <f>VLOOKUP($A292,#REF!,10,FALSE)</f>
        <v>#REF!</v>
      </c>
      <c r="J292" s="93" t="e">
        <f>VLOOKUP($A292,#REF!,11,FALSE)</f>
        <v>#REF!</v>
      </c>
      <c r="K292" s="114" t="e">
        <f>VLOOKUP($A292,#REF!,12,FALSE)</f>
        <v>#REF!</v>
      </c>
      <c r="L292" s="93" t="e">
        <f>VLOOKUP($A292,#REF!,13,FALSE)</f>
        <v>#REF!</v>
      </c>
      <c r="M292" s="438" t="e">
        <f>VLOOKUP($A292,#REF!,14,FALSE)</f>
        <v>#REF!</v>
      </c>
      <c r="N292" s="102" t="e">
        <f>VLOOKUP($A292,#REF!,15,FALSE)</f>
        <v>#REF!</v>
      </c>
      <c r="O292" s="102" t="e">
        <f>VLOOKUP($A292,#REF!,18,FALSE)</f>
        <v>#REF!</v>
      </c>
      <c r="P292" s="93" t="e">
        <f>VLOOKUP($A292,#REF!,41,FALSE)</f>
        <v>#REF!</v>
      </c>
      <c r="Q292" s="115" t="e">
        <f>VLOOKUP(Revisión_Avance_Periodo!$L640,#REF!,30,FALSE)</f>
        <v>#REF!</v>
      </c>
      <c r="R292" s="116">
        <v>2019</v>
      </c>
      <c r="S292" s="196">
        <v>43554</v>
      </c>
      <c r="T292" s="116" t="s">
        <v>70</v>
      </c>
      <c r="U292" s="132" t="e">
        <f>INDEX(#REF!,MATCH(Revisión_Avance_Periodo!$L292,#REF!,0),MATCH(Revisión_Avance_Periodo!$T292,#REF!,0))</f>
        <v>#REF!</v>
      </c>
      <c r="V292" s="132" t="e">
        <f>INDEX(#REF!,MATCH(Revisión_Avance_Periodo!$L292,#REF!,0),MATCH(Revisión_Avance_Periodo!$T292,#REF!,0))</f>
        <v>#REF!</v>
      </c>
      <c r="W292" s="118">
        <f t="shared" si="22"/>
        <v>0</v>
      </c>
      <c r="X292" s="116" t="str">
        <f>VLOOKUP(W292,Tabla_Estado_Meta_OAP_2019[#All],3,TRUE)</f>
        <v>Por Ejecutar</v>
      </c>
      <c r="Y292" s="157" t="e">
        <f>SUBTOTAL(9,$U$290:$U292)</f>
        <v>#REF!</v>
      </c>
      <c r="Z292" s="158" t="e">
        <f>SUBTOTAL(9,$V$290:$V292)</f>
        <v>#REF!</v>
      </c>
      <c r="AA292" s="159">
        <f>IFERROR(+Revisión_Avance_Periodo!$Z292/Revisión_Avance_Periodo!$Y292,0)</f>
        <v>0</v>
      </c>
      <c r="AB292" s="126"/>
      <c r="AC292" s="127"/>
      <c r="AD292" s="125"/>
      <c r="AE292" s="125"/>
      <c r="AF292" s="128"/>
      <c r="AG292" s="129"/>
      <c r="AH292" s="157" t="e">
        <f>SUBTOTAL(9,$U$292:$U638)</f>
        <v>#REF!</v>
      </c>
      <c r="AI292" s="158" t="e">
        <f>SUBTOTAL(9,$V$292:$V638)</f>
        <v>#REF!</v>
      </c>
      <c r="AJ292" s="159">
        <f>IFERROR(+Revisión_Avance_Periodo!$Z640/Revisión_Avance_Periodo!$Y640,0)</f>
        <v>0</v>
      </c>
      <c r="AK292" s="126"/>
      <c r="AL292" s="127"/>
      <c r="AM292" s="125"/>
      <c r="AN292" s="125"/>
      <c r="AO292" s="128"/>
      <c r="AP292" s="129"/>
    </row>
    <row r="293" spans="1:42" x14ac:dyDescent="0.25">
      <c r="A293" s="97">
        <v>55</v>
      </c>
      <c r="B293" s="435" t="e">
        <f>CONCATENATE(Revisión_Avance_Periodo!$D641,";",Revisión_Avance_Periodo!$F641,";",Revisión_Avance_Periodo!$L641)</f>
        <v>#REF!</v>
      </c>
      <c r="C293" s="435" t="e">
        <f t="shared" si="19"/>
        <v>#REF!</v>
      </c>
      <c r="D293" s="123" t="e">
        <f>VLOOKUP($A293,#REF!,3,FALSE)</f>
        <v>#REF!</v>
      </c>
      <c r="E293" s="436" t="e">
        <f>VLOOKUP($A293,#REF!,4,FALSE)</f>
        <v>#REF!</v>
      </c>
      <c r="F293" s="103" t="e">
        <f>VLOOKUP($A293,#REF!,5,FALSE)</f>
        <v>#REF!</v>
      </c>
      <c r="G293" s="98" t="e">
        <f>VLOOKUP($A293,#REF!,8,FALSE)</f>
        <v>#REF!</v>
      </c>
      <c r="H293" s="93" t="e">
        <f>VLOOKUP($A293,#REF!,7,FALSE)</f>
        <v>#REF!</v>
      </c>
      <c r="I293" s="438" t="e">
        <f>VLOOKUP($A293,#REF!,10,FALSE)</f>
        <v>#REF!</v>
      </c>
      <c r="J293" s="98" t="e">
        <f>VLOOKUP($A293,#REF!,11,FALSE)</f>
        <v>#REF!</v>
      </c>
      <c r="K293" s="114" t="e">
        <f>VLOOKUP($A293,#REF!,12,FALSE)</f>
        <v>#REF!</v>
      </c>
      <c r="L293" s="98" t="e">
        <f>VLOOKUP($A293,#REF!,13,FALSE)</f>
        <v>#REF!</v>
      </c>
      <c r="M293" s="438" t="e">
        <f>VLOOKUP($A293,#REF!,14,FALSE)</f>
        <v>#REF!</v>
      </c>
      <c r="N293" s="103" t="e">
        <f>VLOOKUP($A293,#REF!,15,FALSE)</f>
        <v>#REF!</v>
      </c>
      <c r="O293" s="103" t="e">
        <f>VLOOKUP($A293,#REF!,18,FALSE)</f>
        <v>#REF!</v>
      </c>
      <c r="P293" s="93" t="e">
        <f>VLOOKUP($A293,#REF!,41,FALSE)</f>
        <v>#REF!</v>
      </c>
      <c r="Q293" s="115" t="e">
        <f>VLOOKUP(Revisión_Avance_Periodo!$L641,#REF!,30,FALSE)</f>
        <v>#REF!</v>
      </c>
      <c r="R293" s="116">
        <v>2019</v>
      </c>
      <c r="S293" s="196">
        <v>43585</v>
      </c>
      <c r="T293" s="124" t="s">
        <v>71</v>
      </c>
      <c r="U293" s="132" t="e">
        <f>INDEX(#REF!,MATCH(Revisión_Avance_Periodo!$L293,#REF!,0),MATCH(Revisión_Avance_Periodo!$T293,#REF!,0))</f>
        <v>#REF!</v>
      </c>
      <c r="V293" s="132" t="e">
        <f>INDEX(#REF!,MATCH(Revisión_Avance_Periodo!$L293,#REF!,0),MATCH(Revisión_Avance_Periodo!$T293,#REF!,0))</f>
        <v>#REF!</v>
      </c>
      <c r="W293" s="118">
        <f t="shared" si="22"/>
        <v>0</v>
      </c>
      <c r="X293" s="124" t="str">
        <f>VLOOKUP(W293,Tabla_Estado_Meta_OAP_2019[#All],3,TRUE)</f>
        <v>Por Ejecutar</v>
      </c>
      <c r="Y293" s="157" t="e">
        <f>SUBTOTAL(9,$U$290:$U293)</f>
        <v>#REF!</v>
      </c>
      <c r="Z293" s="158" t="e">
        <f>SUBTOTAL(9,$V$290:$V293)</f>
        <v>#REF!</v>
      </c>
      <c r="AA293" s="159">
        <f>IFERROR(+Revisión_Avance_Periodo!$Z293/Revisión_Avance_Periodo!$Y293,0)</f>
        <v>0</v>
      </c>
      <c r="AB293" s="126"/>
      <c r="AC293" s="127"/>
      <c r="AD293" s="125"/>
      <c r="AE293" s="125"/>
      <c r="AF293" s="128"/>
      <c r="AG293" s="129"/>
      <c r="AH293" s="157" t="e">
        <f>SUBTOTAL(9,$U$293:$U638)</f>
        <v>#REF!</v>
      </c>
      <c r="AI293" s="158" t="e">
        <f>SUBTOTAL(9,$V$293:$V638)</f>
        <v>#REF!</v>
      </c>
      <c r="AJ293" s="159">
        <f>IFERROR(+Revisión_Avance_Periodo!$Z641/Revisión_Avance_Periodo!$Y641,0)</f>
        <v>0</v>
      </c>
      <c r="AK293" s="126"/>
      <c r="AL293" s="127"/>
      <c r="AM293" s="125"/>
      <c r="AN293" s="125"/>
      <c r="AO293" s="128"/>
      <c r="AP293" s="129"/>
    </row>
    <row r="294" spans="1:42" x14ac:dyDescent="0.25">
      <c r="A294" s="92">
        <v>55</v>
      </c>
      <c r="B294" s="435" t="e">
        <f>CONCATENATE(Revisión_Avance_Periodo!$D642,";",Revisión_Avance_Periodo!$F642,";",Revisión_Avance_Periodo!$L642)</f>
        <v>#REF!</v>
      </c>
      <c r="C294" s="435" t="e">
        <f t="shared" si="19"/>
        <v>#REF!</v>
      </c>
      <c r="D294" s="114" t="e">
        <f>VLOOKUP($A294,#REF!,3,FALSE)</f>
        <v>#REF!</v>
      </c>
      <c r="E294" s="436" t="e">
        <f>VLOOKUP($A294,#REF!,4,FALSE)</f>
        <v>#REF!</v>
      </c>
      <c r="F294" s="102" t="e">
        <f>VLOOKUP($A294,#REF!,5,FALSE)</f>
        <v>#REF!</v>
      </c>
      <c r="G294" s="93" t="e">
        <f>VLOOKUP($A294,#REF!,8,FALSE)</f>
        <v>#REF!</v>
      </c>
      <c r="H294" s="93" t="e">
        <f>VLOOKUP($A294,#REF!,7,FALSE)</f>
        <v>#REF!</v>
      </c>
      <c r="I294" s="438" t="e">
        <f>VLOOKUP($A294,#REF!,10,FALSE)</f>
        <v>#REF!</v>
      </c>
      <c r="J294" s="93" t="e">
        <f>VLOOKUP($A294,#REF!,11,FALSE)</f>
        <v>#REF!</v>
      </c>
      <c r="K294" s="114" t="e">
        <f>VLOOKUP($A294,#REF!,12,FALSE)</f>
        <v>#REF!</v>
      </c>
      <c r="L294" s="93" t="e">
        <f>VLOOKUP($A294,#REF!,13,FALSE)</f>
        <v>#REF!</v>
      </c>
      <c r="M294" s="438" t="e">
        <f>VLOOKUP($A294,#REF!,14,FALSE)</f>
        <v>#REF!</v>
      </c>
      <c r="N294" s="102" t="e">
        <f>VLOOKUP($A294,#REF!,15,FALSE)</f>
        <v>#REF!</v>
      </c>
      <c r="O294" s="102" t="e">
        <f>VLOOKUP($A294,#REF!,18,FALSE)</f>
        <v>#REF!</v>
      </c>
      <c r="P294" s="93" t="e">
        <f>VLOOKUP($A294,#REF!,41,FALSE)</f>
        <v>#REF!</v>
      </c>
      <c r="Q294" s="115" t="e">
        <f>VLOOKUP(Revisión_Avance_Periodo!$L642,#REF!,30,FALSE)</f>
        <v>#REF!</v>
      </c>
      <c r="R294" s="116">
        <v>2019</v>
      </c>
      <c r="S294" s="196">
        <v>43615</v>
      </c>
      <c r="T294" s="116" t="s">
        <v>72</v>
      </c>
      <c r="U294" s="132" t="e">
        <f>INDEX(#REF!,MATCH(Revisión_Avance_Periodo!$L294,#REF!,0),MATCH(Revisión_Avance_Periodo!$T294,#REF!,0))</f>
        <v>#REF!</v>
      </c>
      <c r="V294" s="132" t="e">
        <f>INDEX(#REF!,MATCH(Revisión_Avance_Periodo!$L294,#REF!,0),MATCH(Revisión_Avance_Periodo!$T294,#REF!,0))</f>
        <v>#REF!</v>
      </c>
      <c r="W294" s="118">
        <f t="shared" si="22"/>
        <v>0</v>
      </c>
      <c r="X294" s="116" t="str">
        <f>VLOOKUP(W294,Tabla_Estado_Meta_OAP_2019[#All],3,TRUE)</f>
        <v>Por Ejecutar</v>
      </c>
      <c r="Y294" s="157" t="e">
        <f>SUBTOTAL(9,$U$290:$U294)</f>
        <v>#REF!</v>
      </c>
      <c r="Z294" s="158" t="e">
        <f>SUBTOTAL(9,$V$290:$V294)</f>
        <v>#REF!</v>
      </c>
      <c r="AA294" s="159">
        <f>IFERROR(+Revisión_Avance_Periodo!$Z294/Revisión_Avance_Periodo!$Y294,0)</f>
        <v>0</v>
      </c>
      <c r="AB294" s="126"/>
      <c r="AC294" s="127"/>
      <c r="AD294" s="125"/>
      <c r="AE294" s="125"/>
      <c r="AF294" s="128"/>
      <c r="AG294" s="129"/>
      <c r="AH294" s="157" t="e">
        <f>SUBTOTAL(9,$U$294:$U638)</f>
        <v>#REF!</v>
      </c>
      <c r="AI294" s="158" t="e">
        <f>SUBTOTAL(9,$V$294:$V638)</f>
        <v>#REF!</v>
      </c>
      <c r="AJ294" s="159">
        <f>IFERROR(+Revisión_Avance_Periodo!$Z642/Revisión_Avance_Periodo!$Y642,0)</f>
        <v>0</v>
      </c>
      <c r="AK294" s="126"/>
      <c r="AL294" s="127"/>
      <c r="AM294" s="125"/>
      <c r="AN294" s="125"/>
      <c r="AO294" s="128"/>
      <c r="AP294" s="129"/>
    </row>
    <row r="295" spans="1:42" x14ac:dyDescent="0.25">
      <c r="A295" s="97">
        <v>55</v>
      </c>
      <c r="B295" s="435" t="e">
        <f>CONCATENATE(Revisión_Avance_Periodo!$D643,";",Revisión_Avance_Periodo!$F643,";",Revisión_Avance_Periodo!$L643)</f>
        <v>#REF!</v>
      </c>
      <c r="C295" s="435" t="e">
        <f t="shared" si="19"/>
        <v>#REF!</v>
      </c>
      <c r="D295" s="123" t="e">
        <f>VLOOKUP($A295,#REF!,3,FALSE)</f>
        <v>#REF!</v>
      </c>
      <c r="E295" s="436" t="e">
        <f>VLOOKUP($A295,#REF!,4,FALSE)</f>
        <v>#REF!</v>
      </c>
      <c r="F295" s="103" t="e">
        <f>VLOOKUP($A295,#REF!,5,FALSE)</f>
        <v>#REF!</v>
      </c>
      <c r="G295" s="98" t="e">
        <f>VLOOKUP($A295,#REF!,8,FALSE)</f>
        <v>#REF!</v>
      </c>
      <c r="H295" s="93" t="e">
        <f>VLOOKUP($A295,#REF!,7,FALSE)</f>
        <v>#REF!</v>
      </c>
      <c r="I295" s="438" t="e">
        <f>VLOOKUP($A295,#REF!,10,FALSE)</f>
        <v>#REF!</v>
      </c>
      <c r="J295" s="98" t="e">
        <f>VLOOKUP($A295,#REF!,11,FALSE)</f>
        <v>#REF!</v>
      </c>
      <c r="K295" s="114" t="e">
        <f>VLOOKUP($A295,#REF!,12,FALSE)</f>
        <v>#REF!</v>
      </c>
      <c r="L295" s="98" t="e">
        <f>VLOOKUP($A295,#REF!,13,FALSE)</f>
        <v>#REF!</v>
      </c>
      <c r="M295" s="438" t="e">
        <f>VLOOKUP($A295,#REF!,14,FALSE)</f>
        <v>#REF!</v>
      </c>
      <c r="N295" s="103" t="e">
        <f>VLOOKUP($A295,#REF!,15,FALSE)</f>
        <v>#REF!</v>
      </c>
      <c r="O295" s="103" t="e">
        <f>VLOOKUP($A295,#REF!,18,FALSE)</f>
        <v>#REF!</v>
      </c>
      <c r="P295" s="93" t="e">
        <f>VLOOKUP($A295,#REF!,41,FALSE)</f>
        <v>#REF!</v>
      </c>
      <c r="Q295" s="115" t="e">
        <f>VLOOKUP(Revisión_Avance_Periodo!$L643,#REF!,30,FALSE)</f>
        <v>#REF!</v>
      </c>
      <c r="R295" s="116">
        <v>2019</v>
      </c>
      <c r="S295" s="196">
        <v>43646</v>
      </c>
      <c r="T295" s="124" t="s">
        <v>73</v>
      </c>
      <c r="U295" s="132" t="e">
        <f>INDEX(#REF!,MATCH(Revisión_Avance_Periodo!$L295,#REF!,0),MATCH(Revisión_Avance_Periodo!$T295,#REF!,0))</f>
        <v>#REF!</v>
      </c>
      <c r="V295" s="132" t="e">
        <f>INDEX(#REF!,MATCH(Revisión_Avance_Periodo!$L295,#REF!,0),MATCH(Revisión_Avance_Periodo!$T295,#REF!,0))</f>
        <v>#REF!</v>
      </c>
      <c r="W295" s="118">
        <f t="shared" si="22"/>
        <v>0</v>
      </c>
      <c r="X295" s="124" t="str">
        <f>VLOOKUP(W295,Tabla_Estado_Meta_OAP_2019[#All],3,TRUE)</f>
        <v>Por Ejecutar</v>
      </c>
      <c r="Y295" s="157" t="e">
        <f>SUBTOTAL(9,$U$290:$U295)</f>
        <v>#REF!</v>
      </c>
      <c r="Z295" s="158" t="e">
        <f>SUBTOTAL(9,$V$290:$V295)</f>
        <v>#REF!</v>
      </c>
      <c r="AA295" s="159">
        <f>IFERROR(+Revisión_Avance_Periodo!$Z295/Revisión_Avance_Periodo!$Y295,0)</f>
        <v>0</v>
      </c>
      <c r="AB295" s="126"/>
      <c r="AC295" s="127"/>
      <c r="AD295" s="125"/>
      <c r="AE295" s="125"/>
      <c r="AF295" s="128"/>
      <c r="AG295" s="129"/>
      <c r="AH295" s="157" t="e">
        <f>SUBTOTAL(9,$U$295:$U638)</f>
        <v>#REF!</v>
      </c>
      <c r="AI295" s="158" t="e">
        <f>SUBTOTAL(9,$V$295:$V638)</f>
        <v>#REF!</v>
      </c>
      <c r="AJ295" s="159">
        <f>IFERROR(+Revisión_Avance_Periodo!$Z643/Revisión_Avance_Periodo!$Y643,0)</f>
        <v>0</v>
      </c>
      <c r="AK295" s="126"/>
      <c r="AL295" s="127"/>
      <c r="AM295" s="125"/>
      <c r="AN295" s="125"/>
      <c r="AO295" s="128"/>
      <c r="AP295" s="129"/>
    </row>
    <row r="296" spans="1:42" x14ac:dyDescent="0.25">
      <c r="A296" s="92">
        <v>55</v>
      </c>
      <c r="B296" s="435" t="e">
        <f>CONCATENATE(Revisión_Avance_Periodo!$D644,";",Revisión_Avance_Periodo!$F644,";",Revisión_Avance_Periodo!$L644)</f>
        <v>#REF!</v>
      </c>
      <c r="C296" s="435" t="e">
        <f t="shared" si="19"/>
        <v>#REF!</v>
      </c>
      <c r="D296" s="114" t="e">
        <f>VLOOKUP($A296,#REF!,3,FALSE)</f>
        <v>#REF!</v>
      </c>
      <c r="E296" s="436" t="e">
        <f>VLOOKUP($A296,#REF!,4,FALSE)</f>
        <v>#REF!</v>
      </c>
      <c r="F296" s="102" t="e">
        <f>VLOOKUP($A296,#REF!,5,FALSE)</f>
        <v>#REF!</v>
      </c>
      <c r="G296" s="93" t="e">
        <f>VLOOKUP($A296,#REF!,8,FALSE)</f>
        <v>#REF!</v>
      </c>
      <c r="H296" s="93" t="e">
        <f>VLOOKUP($A296,#REF!,7,FALSE)</f>
        <v>#REF!</v>
      </c>
      <c r="I296" s="438" t="e">
        <f>VLOOKUP($A296,#REF!,10,FALSE)</f>
        <v>#REF!</v>
      </c>
      <c r="J296" s="93" t="e">
        <f>VLOOKUP($A296,#REF!,11,FALSE)</f>
        <v>#REF!</v>
      </c>
      <c r="K296" s="114" t="e">
        <f>VLOOKUP($A296,#REF!,12,FALSE)</f>
        <v>#REF!</v>
      </c>
      <c r="L296" s="93" t="e">
        <f>VLOOKUP($A296,#REF!,13,FALSE)</f>
        <v>#REF!</v>
      </c>
      <c r="M296" s="438" t="e">
        <f>VLOOKUP($A296,#REF!,14,FALSE)</f>
        <v>#REF!</v>
      </c>
      <c r="N296" s="102" t="e">
        <f>VLOOKUP($A296,#REF!,15,FALSE)</f>
        <v>#REF!</v>
      </c>
      <c r="O296" s="102" t="e">
        <f>VLOOKUP($A296,#REF!,18,FALSE)</f>
        <v>#REF!</v>
      </c>
      <c r="P296" s="93" t="e">
        <f>VLOOKUP($A296,#REF!,41,FALSE)</f>
        <v>#REF!</v>
      </c>
      <c r="Q296" s="115" t="e">
        <f>VLOOKUP(Revisión_Avance_Periodo!$L644,#REF!,30,FALSE)</f>
        <v>#REF!</v>
      </c>
      <c r="R296" s="116">
        <v>2019</v>
      </c>
      <c r="S296" s="196">
        <v>43676</v>
      </c>
      <c r="T296" s="116" t="s">
        <v>74</v>
      </c>
      <c r="U296" s="132" t="e">
        <f>INDEX(#REF!,MATCH(Revisión_Avance_Periodo!$L296,#REF!,0),MATCH(Revisión_Avance_Periodo!$T296,#REF!,0))</f>
        <v>#REF!</v>
      </c>
      <c r="V296" s="132" t="e">
        <f>INDEX(#REF!,MATCH(Revisión_Avance_Periodo!$L296,#REF!,0),MATCH(Revisión_Avance_Periodo!$T296,#REF!,0))</f>
        <v>#REF!</v>
      </c>
      <c r="W296" s="118">
        <f t="shared" si="22"/>
        <v>0</v>
      </c>
      <c r="X296" s="116" t="str">
        <f>VLOOKUP(W296,Tabla_Estado_Meta_OAP_2019[#All],3,TRUE)</f>
        <v>Por Ejecutar</v>
      </c>
      <c r="Y296" s="157" t="e">
        <f>SUBTOTAL(9,$U$290:$U296)</f>
        <v>#REF!</v>
      </c>
      <c r="Z296" s="158" t="e">
        <f>SUBTOTAL(9,$V$290:$V296)</f>
        <v>#REF!</v>
      </c>
      <c r="AA296" s="159">
        <f>IFERROR(+Revisión_Avance_Periodo!$Z296/Revisión_Avance_Periodo!$Y296,0)</f>
        <v>0</v>
      </c>
      <c r="AB296" s="126"/>
      <c r="AC296" s="127"/>
      <c r="AD296" s="125"/>
      <c r="AE296" s="125"/>
      <c r="AF296" s="128"/>
      <c r="AG296" s="129"/>
      <c r="AH296" s="157" t="e">
        <f>SUBTOTAL(9,$U$296:$U638)</f>
        <v>#REF!</v>
      </c>
      <c r="AI296" s="158" t="e">
        <f>SUBTOTAL(9,$V$296:$V638)</f>
        <v>#REF!</v>
      </c>
      <c r="AJ296" s="159">
        <f>IFERROR(+Revisión_Avance_Periodo!$Z644/Revisión_Avance_Periodo!$Y644,0)</f>
        <v>0</v>
      </c>
      <c r="AK296" s="126"/>
      <c r="AL296" s="127"/>
      <c r="AM296" s="125"/>
      <c r="AN296" s="125"/>
      <c r="AO296" s="128"/>
      <c r="AP296" s="129"/>
    </row>
    <row r="297" spans="1:42" x14ac:dyDescent="0.25">
      <c r="A297" s="97">
        <v>55</v>
      </c>
      <c r="B297" s="435" t="e">
        <f>CONCATENATE(Revisión_Avance_Periodo!$D645,";",Revisión_Avance_Periodo!$F645,";",Revisión_Avance_Periodo!$L645)</f>
        <v>#REF!</v>
      </c>
      <c r="C297" s="435" t="e">
        <f t="shared" si="19"/>
        <v>#REF!</v>
      </c>
      <c r="D297" s="123" t="e">
        <f>VLOOKUP($A297,#REF!,3,FALSE)</f>
        <v>#REF!</v>
      </c>
      <c r="E297" s="436" t="e">
        <f>VLOOKUP($A297,#REF!,4,FALSE)</f>
        <v>#REF!</v>
      </c>
      <c r="F297" s="103" t="e">
        <f>VLOOKUP($A297,#REF!,5,FALSE)</f>
        <v>#REF!</v>
      </c>
      <c r="G297" s="98" t="e">
        <f>VLOOKUP($A297,#REF!,8,FALSE)</f>
        <v>#REF!</v>
      </c>
      <c r="H297" s="93" t="e">
        <f>VLOOKUP($A297,#REF!,7,FALSE)</f>
        <v>#REF!</v>
      </c>
      <c r="I297" s="438" t="e">
        <f>VLOOKUP($A297,#REF!,10,FALSE)</f>
        <v>#REF!</v>
      </c>
      <c r="J297" s="98" t="e">
        <f>VLOOKUP($A297,#REF!,11,FALSE)</f>
        <v>#REF!</v>
      </c>
      <c r="K297" s="114" t="e">
        <f>VLOOKUP($A297,#REF!,12,FALSE)</f>
        <v>#REF!</v>
      </c>
      <c r="L297" s="98" t="e">
        <f>VLOOKUP($A297,#REF!,13,FALSE)</f>
        <v>#REF!</v>
      </c>
      <c r="M297" s="438" t="e">
        <f>VLOOKUP($A297,#REF!,14,FALSE)</f>
        <v>#REF!</v>
      </c>
      <c r="N297" s="103" t="e">
        <f>VLOOKUP($A297,#REF!,15,FALSE)</f>
        <v>#REF!</v>
      </c>
      <c r="O297" s="103" t="e">
        <f>VLOOKUP($A297,#REF!,18,FALSE)</f>
        <v>#REF!</v>
      </c>
      <c r="P297" s="93" t="e">
        <f>VLOOKUP($A297,#REF!,41,FALSE)</f>
        <v>#REF!</v>
      </c>
      <c r="Q297" s="115" t="e">
        <f>VLOOKUP(Revisión_Avance_Periodo!$L645,#REF!,30,FALSE)</f>
        <v>#REF!</v>
      </c>
      <c r="R297" s="116">
        <v>2019</v>
      </c>
      <c r="S297" s="196">
        <v>43707</v>
      </c>
      <c r="T297" s="124" t="s">
        <v>75</v>
      </c>
      <c r="U297" s="132" t="e">
        <f>INDEX(#REF!,MATCH(Revisión_Avance_Periodo!$L297,#REF!,0),MATCH(Revisión_Avance_Periodo!$T297,#REF!,0))</f>
        <v>#REF!</v>
      </c>
      <c r="V297" s="132" t="e">
        <f>INDEX(#REF!,MATCH(Revisión_Avance_Periodo!$L297,#REF!,0),MATCH(Revisión_Avance_Periodo!$T297,#REF!,0))</f>
        <v>#REF!</v>
      </c>
      <c r="W297" s="118">
        <f t="shared" si="22"/>
        <v>0</v>
      </c>
      <c r="X297" s="124" t="str">
        <f>VLOOKUP(W297,Tabla_Estado_Meta_OAP_2019[#All],3,TRUE)</f>
        <v>Por Ejecutar</v>
      </c>
      <c r="Y297" s="157" t="e">
        <f>SUBTOTAL(9,$U$290:$U297)</f>
        <v>#REF!</v>
      </c>
      <c r="Z297" s="158" t="e">
        <f>SUBTOTAL(9,$V$290:$V297)</f>
        <v>#REF!</v>
      </c>
      <c r="AA297" s="159">
        <f>IFERROR(+Revisión_Avance_Periodo!$Z297/Revisión_Avance_Periodo!$Y297,0)</f>
        <v>0</v>
      </c>
      <c r="AB297" s="126"/>
      <c r="AC297" s="127"/>
      <c r="AD297" s="125"/>
      <c r="AE297" s="125"/>
      <c r="AF297" s="128"/>
      <c r="AG297" s="129"/>
      <c r="AH297" s="157" t="e">
        <f>SUBTOTAL(9,$U$297:$U638)</f>
        <v>#REF!</v>
      </c>
      <c r="AI297" s="158" t="e">
        <f>SUBTOTAL(9,$V$297:$V638)</f>
        <v>#REF!</v>
      </c>
      <c r="AJ297" s="159">
        <f>IFERROR(+Revisión_Avance_Periodo!$Z645/Revisión_Avance_Periodo!$Y645,0)</f>
        <v>0</v>
      </c>
      <c r="AK297" s="126"/>
      <c r="AL297" s="127"/>
      <c r="AM297" s="125"/>
      <c r="AN297" s="125"/>
      <c r="AO297" s="128"/>
      <c r="AP297" s="129"/>
    </row>
    <row r="298" spans="1:42" x14ac:dyDescent="0.25">
      <c r="A298" s="92">
        <v>55</v>
      </c>
      <c r="B298" s="435" t="e">
        <f>CONCATENATE(Revisión_Avance_Periodo!$D646,";",Revisión_Avance_Periodo!$F646,";",Revisión_Avance_Periodo!$L646)</f>
        <v>#REF!</v>
      </c>
      <c r="C298" s="435" t="e">
        <f t="shared" si="19"/>
        <v>#REF!</v>
      </c>
      <c r="D298" s="114" t="e">
        <f>VLOOKUP($A298,#REF!,3,FALSE)</f>
        <v>#REF!</v>
      </c>
      <c r="E298" s="436" t="e">
        <f>VLOOKUP($A298,#REF!,4,FALSE)</f>
        <v>#REF!</v>
      </c>
      <c r="F298" s="102" t="e">
        <f>VLOOKUP($A298,#REF!,5,FALSE)</f>
        <v>#REF!</v>
      </c>
      <c r="G298" s="93" t="e">
        <f>VLOOKUP($A298,#REF!,8,FALSE)</f>
        <v>#REF!</v>
      </c>
      <c r="H298" s="93" t="e">
        <f>VLOOKUP($A298,#REF!,7,FALSE)</f>
        <v>#REF!</v>
      </c>
      <c r="I298" s="438" t="e">
        <f>VLOOKUP($A298,#REF!,10,FALSE)</f>
        <v>#REF!</v>
      </c>
      <c r="J298" s="93" t="e">
        <f>VLOOKUP($A298,#REF!,11,FALSE)</f>
        <v>#REF!</v>
      </c>
      <c r="K298" s="114" t="e">
        <f>VLOOKUP($A298,#REF!,12,FALSE)</f>
        <v>#REF!</v>
      </c>
      <c r="L298" s="93" t="e">
        <f>VLOOKUP($A298,#REF!,13,FALSE)</f>
        <v>#REF!</v>
      </c>
      <c r="M298" s="438" t="e">
        <f>VLOOKUP($A298,#REF!,14,FALSE)</f>
        <v>#REF!</v>
      </c>
      <c r="N298" s="102" t="e">
        <f>VLOOKUP($A298,#REF!,15,FALSE)</f>
        <v>#REF!</v>
      </c>
      <c r="O298" s="102" t="e">
        <f>VLOOKUP($A298,#REF!,18,FALSE)</f>
        <v>#REF!</v>
      </c>
      <c r="P298" s="93" t="e">
        <f>VLOOKUP($A298,#REF!,41,FALSE)</f>
        <v>#REF!</v>
      </c>
      <c r="Q298" s="115" t="e">
        <f>VLOOKUP(Revisión_Avance_Periodo!$L646,#REF!,30,FALSE)</f>
        <v>#REF!</v>
      </c>
      <c r="R298" s="116">
        <v>2019</v>
      </c>
      <c r="S298" s="196">
        <v>43738</v>
      </c>
      <c r="T298" s="116" t="s">
        <v>76</v>
      </c>
      <c r="U298" s="132" t="e">
        <f>INDEX(#REF!,MATCH(Revisión_Avance_Periodo!$L298,#REF!,0),MATCH(Revisión_Avance_Periodo!$T298,#REF!,0))</f>
        <v>#REF!</v>
      </c>
      <c r="V298" s="132" t="e">
        <f>INDEX(#REF!,MATCH(Revisión_Avance_Periodo!$L298,#REF!,0),MATCH(Revisión_Avance_Periodo!$T298,#REF!,0))</f>
        <v>#REF!</v>
      </c>
      <c r="W298" s="131" t="e">
        <f>V298/U298</f>
        <v>#REF!</v>
      </c>
      <c r="X298" s="116" t="e">
        <f>VLOOKUP(W298,Tabla_Estado_Meta_OAP_2019[#All],3,TRUE)</f>
        <v>#REF!</v>
      </c>
      <c r="Y298" s="157" t="e">
        <f>SUBTOTAL(9,$U$290:$U298)</f>
        <v>#REF!</v>
      </c>
      <c r="Z298" s="158" t="e">
        <f>SUBTOTAL(9,$V$290:$V298)</f>
        <v>#REF!</v>
      </c>
      <c r="AA298" s="159">
        <f>IFERROR(+Revisión_Avance_Periodo!$Z298/Revisión_Avance_Periodo!$Y298,0)</f>
        <v>0</v>
      </c>
      <c r="AB298" s="126"/>
      <c r="AC298" s="127"/>
      <c r="AD298" s="125"/>
      <c r="AE298" s="125"/>
      <c r="AF298" s="128"/>
      <c r="AG298" s="129"/>
      <c r="AH298" s="157" t="e">
        <f>SUBTOTAL(9,$U$298:$U638)</f>
        <v>#REF!</v>
      </c>
      <c r="AI298" s="158" t="e">
        <f>SUBTOTAL(9,$V$298:$V638)</f>
        <v>#REF!</v>
      </c>
      <c r="AJ298" s="159">
        <f>IFERROR(+Revisión_Avance_Periodo!$Z646/Revisión_Avance_Periodo!$Y646,0)</f>
        <v>0</v>
      </c>
      <c r="AK298" s="126"/>
      <c r="AL298" s="127"/>
      <c r="AM298" s="125"/>
      <c r="AN298" s="125"/>
      <c r="AO298" s="128"/>
      <c r="AP298" s="129"/>
    </row>
    <row r="299" spans="1:42" x14ac:dyDescent="0.25">
      <c r="A299" s="97">
        <v>55</v>
      </c>
      <c r="B299" s="435" t="e">
        <f>CONCATENATE(Revisión_Avance_Periodo!$D647,";",Revisión_Avance_Periodo!$F647,";",Revisión_Avance_Periodo!$L647)</f>
        <v>#REF!</v>
      </c>
      <c r="C299" s="435" t="e">
        <f t="shared" si="19"/>
        <v>#REF!</v>
      </c>
      <c r="D299" s="123" t="e">
        <f>VLOOKUP($A299,#REF!,3,FALSE)</f>
        <v>#REF!</v>
      </c>
      <c r="E299" s="436" t="e">
        <f>VLOOKUP($A299,#REF!,4,FALSE)</f>
        <v>#REF!</v>
      </c>
      <c r="F299" s="103" t="e">
        <f>VLOOKUP($A299,#REF!,5,FALSE)</f>
        <v>#REF!</v>
      </c>
      <c r="G299" s="98" t="e">
        <f>VLOOKUP($A299,#REF!,8,FALSE)</f>
        <v>#REF!</v>
      </c>
      <c r="H299" s="93" t="e">
        <f>VLOOKUP($A299,#REF!,7,FALSE)</f>
        <v>#REF!</v>
      </c>
      <c r="I299" s="438" t="e">
        <f>VLOOKUP($A299,#REF!,10,FALSE)</f>
        <v>#REF!</v>
      </c>
      <c r="J299" s="98" t="e">
        <f>VLOOKUP($A299,#REF!,11,FALSE)</f>
        <v>#REF!</v>
      </c>
      <c r="K299" s="114" t="e">
        <f>VLOOKUP($A299,#REF!,12,FALSE)</f>
        <v>#REF!</v>
      </c>
      <c r="L299" s="98" t="e">
        <f>VLOOKUP($A299,#REF!,13,FALSE)</f>
        <v>#REF!</v>
      </c>
      <c r="M299" s="438" t="e">
        <f>VLOOKUP($A299,#REF!,14,FALSE)</f>
        <v>#REF!</v>
      </c>
      <c r="N299" s="103" t="e">
        <f>VLOOKUP($A299,#REF!,15,FALSE)</f>
        <v>#REF!</v>
      </c>
      <c r="O299" s="103" t="e">
        <f>VLOOKUP($A299,#REF!,18,FALSE)</f>
        <v>#REF!</v>
      </c>
      <c r="P299" s="93" t="e">
        <f>VLOOKUP($A299,#REF!,41,FALSE)</f>
        <v>#REF!</v>
      </c>
      <c r="Q299" s="115" t="e">
        <f>VLOOKUP(Revisión_Avance_Periodo!$L647,#REF!,30,FALSE)</f>
        <v>#REF!</v>
      </c>
      <c r="R299" s="116">
        <v>2019</v>
      </c>
      <c r="S299" s="196">
        <v>43768</v>
      </c>
      <c r="T299" s="124" t="s">
        <v>77</v>
      </c>
      <c r="U299" s="132" t="e">
        <f>INDEX(#REF!,MATCH(Revisión_Avance_Periodo!$L299,#REF!,0),MATCH(Revisión_Avance_Periodo!$T299,#REF!,0))</f>
        <v>#REF!</v>
      </c>
      <c r="V299" s="132" t="e">
        <f>INDEX(#REF!,MATCH(Revisión_Avance_Periodo!$L299,#REF!,0),MATCH(Revisión_Avance_Periodo!$T299,#REF!,0))</f>
        <v>#REF!</v>
      </c>
      <c r="W299" s="131" t="e">
        <f>V299/U299</f>
        <v>#REF!</v>
      </c>
      <c r="X299" s="124" t="e">
        <f>VLOOKUP(W299,Tabla_Estado_Meta_OAP_2019[#All],3,TRUE)</f>
        <v>#REF!</v>
      </c>
      <c r="Y299" s="157" t="e">
        <f>SUBTOTAL(9,$U$290:$U299)</f>
        <v>#REF!</v>
      </c>
      <c r="Z299" s="158" t="e">
        <f>SUBTOTAL(9,$V$290:$V299)</f>
        <v>#REF!</v>
      </c>
      <c r="AA299" s="159">
        <f>IFERROR(+Revisión_Avance_Periodo!$Z299/Revisión_Avance_Periodo!$Y299,0)</f>
        <v>0</v>
      </c>
      <c r="AB299" s="126"/>
      <c r="AC299" s="127"/>
      <c r="AD299" s="125"/>
      <c r="AE299" s="125"/>
      <c r="AF299" s="128"/>
      <c r="AG299" s="129"/>
      <c r="AH299" s="157" t="e">
        <f>SUBTOTAL(9,$U$299:$U638)</f>
        <v>#REF!</v>
      </c>
      <c r="AI299" s="158" t="e">
        <f>SUBTOTAL(9,$V$299:$V638)</f>
        <v>#REF!</v>
      </c>
      <c r="AJ299" s="159">
        <f>IFERROR(+Revisión_Avance_Periodo!$Z647/Revisión_Avance_Periodo!$Y647,0)</f>
        <v>0</v>
      </c>
      <c r="AK299" s="126"/>
      <c r="AL299" s="127"/>
      <c r="AM299" s="125"/>
      <c r="AN299" s="125"/>
      <c r="AO299" s="128"/>
      <c r="AP299" s="129"/>
    </row>
    <row r="300" spans="1:42" x14ac:dyDescent="0.25">
      <c r="A300" s="92">
        <v>55</v>
      </c>
      <c r="B300" s="435" t="e">
        <f>CONCATENATE(Revisión_Avance_Periodo!$D648,";",Revisión_Avance_Periodo!$F648,";",Revisión_Avance_Periodo!$L648)</f>
        <v>#REF!</v>
      </c>
      <c r="C300" s="435" t="e">
        <f t="shared" si="19"/>
        <v>#REF!</v>
      </c>
      <c r="D300" s="114" t="e">
        <f>VLOOKUP($A300,#REF!,3,FALSE)</f>
        <v>#REF!</v>
      </c>
      <c r="E300" s="436" t="e">
        <f>VLOOKUP($A300,#REF!,4,FALSE)</f>
        <v>#REF!</v>
      </c>
      <c r="F300" s="102" t="e">
        <f>VLOOKUP($A300,#REF!,5,FALSE)</f>
        <v>#REF!</v>
      </c>
      <c r="G300" s="93" t="e">
        <f>VLOOKUP($A300,#REF!,8,FALSE)</f>
        <v>#REF!</v>
      </c>
      <c r="H300" s="93" t="e">
        <f>VLOOKUP($A300,#REF!,7,FALSE)</f>
        <v>#REF!</v>
      </c>
      <c r="I300" s="438" t="e">
        <f>VLOOKUP($A300,#REF!,10,FALSE)</f>
        <v>#REF!</v>
      </c>
      <c r="J300" s="93" t="e">
        <f>VLOOKUP($A300,#REF!,11,FALSE)</f>
        <v>#REF!</v>
      </c>
      <c r="K300" s="114" t="e">
        <f>VLOOKUP($A300,#REF!,12,FALSE)</f>
        <v>#REF!</v>
      </c>
      <c r="L300" s="93" t="e">
        <f>VLOOKUP($A300,#REF!,13,FALSE)</f>
        <v>#REF!</v>
      </c>
      <c r="M300" s="438" t="e">
        <f>VLOOKUP($A300,#REF!,14,FALSE)</f>
        <v>#REF!</v>
      </c>
      <c r="N300" s="102" t="e">
        <f>VLOOKUP($A300,#REF!,15,FALSE)</f>
        <v>#REF!</v>
      </c>
      <c r="O300" s="102" t="e">
        <f>VLOOKUP($A300,#REF!,18,FALSE)</f>
        <v>#REF!</v>
      </c>
      <c r="P300" s="93" t="e">
        <f>VLOOKUP($A300,#REF!,41,FALSE)</f>
        <v>#REF!</v>
      </c>
      <c r="Q300" s="115" t="e">
        <f>VLOOKUP(Revisión_Avance_Periodo!$L648,#REF!,30,FALSE)</f>
        <v>#REF!</v>
      </c>
      <c r="R300" s="116">
        <v>2019</v>
      </c>
      <c r="S300" s="196">
        <v>43799</v>
      </c>
      <c r="T300" s="116" t="s">
        <v>78</v>
      </c>
      <c r="U300" s="132" t="e">
        <f>INDEX(#REF!,MATCH(Revisión_Avance_Periodo!$L300,#REF!,0),MATCH(Revisión_Avance_Periodo!$T300,#REF!,0))</f>
        <v>#REF!</v>
      </c>
      <c r="V300" s="132" t="e">
        <f>INDEX(#REF!,MATCH(Revisión_Avance_Periodo!$L300,#REF!,0),MATCH(Revisión_Avance_Periodo!$T300,#REF!,0))</f>
        <v>#REF!</v>
      </c>
      <c r="W300" s="131" t="e">
        <f>V300/U300</f>
        <v>#REF!</v>
      </c>
      <c r="X300" s="116" t="e">
        <f>VLOOKUP(W300,Tabla_Estado_Meta_OAP_2019[#All],3,TRUE)</f>
        <v>#REF!</v>
      </c>
      <c r="Y300" s="157" t="e">
        <f>SUBTOTAL(9,$U$290:$U300)</f>
        <v>#REF!</v>
      </c>
      <c r="Z300" s="158" t="e">
        <f>SUBTOTAL(9,$V$290:$V300)</f>
        <v>#REF!</v>
      </c>
      <c r="AA300" s="159">
        <f>IFERROR(+Revisión_Avance_Periodo!$Z300/Revisión_Avance_Periodo!$Y300,0)</f>
        <v>0</v>
      </c>
      <c r="AB300" s="126"/>
      <c r="AC300" s="127"/>
      <c r="AD300" s="125"/>
      <c r="AE300" s="125"/>
      <c r="AF300" s="128"/>
      <c r="AG300" s="129"/>
      <c r="AH300" s="157" t="e">
        <f>SUBTOTAL(9,$U$300:$U638)</f>
        <v>#REF!</v>
      </c>
      <c r="AI300" s="158" t="e">
        <f>SUBTOTAL(9,$V$300:$V638)</f>
        <v>#REF!</v>
      </c>
      <c r="AJ300" s="159">
        <f>IFERROR(+Revisión_Avance_Periodo!$Z648/Revisión_Avance_Periodo!$Y648,0)</f>
        <v>0</v>
      </c>
      <c r="AK300" s="126"/>
      <c r="AL300" s="127"/>
      <c r="AM300" s="125"/>
      <c r="AN300" s="125"/>
      <c r="AO300" s="128"/>
      <c r="AP300" s="129"/>
    </row>
    <row r="301" spans="1:42" ht="15.75" thickBot="1" x14ac:dyDescent="0.3">
      <c r="A301" s="97">
        <v>55</v>
      </c>
      <c r="B301" s="435" t="e">
        <f>CONCATENATE(Revisión_Avance_Periodo!$D649,";",Revisión_Avance_Periodo!$F649,";",Revisión_Avance_Periodo!$L649)</f>
        <v>#REF!</v>
      </c>
      <c r="C301" s="435" t="e">
        <f t="shared" si="19"/>
        <v>#REF!</v>
      </c>
      <c r="D301" s="123" t="e">
        <f>VLOOKUP($A301,#REF!,3,FALSE)</f>
        <v>#REF!</v>
      </c>
      <c r="E301" s="436" t="e">
        <f>VLOOKUP($A301,#REF!,4,FALSE)</f>
        <v>#REF!</v>
      </c>
      <c r="F301" s="103" t="e">
        <f>VLOOKUP($A301,#REF!,5,FALSE)</f>
        <v>#REF!</v>
      </c>
      <c r="G301" s="98" t="e">
        <f>VLOOKUP($A301,#REF!,8,FALSE)</f>
        <v>#REF!</v>
      </c>
      <c r="H301" s="93" t="e">
        <f>VLOOKUP($A301,#REF!,7,FALSE)</f>
        <v>#REF!</v>
      </c>
      <c r="I301" s="438" t="e">
        <f>VLOOKUP($A301,#REF!,10,FALSE)</f>
        <v>#REF!</v>
      </c>
      <c r="J301" s="98" t="e">
        <f>VLOOKUP($A301,#REF!,11,FALSE)</f>
        <v>#REF!</v>
      </c>
      <c r="K301" s="114" t="e">
        <f>VLOOKUP($A301,#REF!,12,FALSE)</f>
        <v>#REF!</v>
      </c>
      <c r="L301" s="98" t="e">
        <f>VLOOKUP($A301,#REF!,13,FALSE)</f>
        <v>#REF!</v>
      </c>
      <c r="M301" s="438" t="e">
        <f>VLOOKUP($A301,#REF!,14,FALSE)</f>
        <v>#REF!</v>
      </c>
      <c r="N301" s="103" t="e">
        <f>VLOOKUP($A301,#REF!,15,FALSE)</f>
        <v>#REF!</v>
      </c>
      <c r="O301" s="103" t="e">
        <f>VLOOKUP($A301,#REF!,18,FALSE)</f>
        <v>#REF!</v>
      </c>
      <c r="P301" s="93" t="e">
        <f>VLOOKUP($A301,#REF!,41,FALSE)</f>
        <v>#REF!</v>
      </c>
      <c r="Q301" s="115" t="e">
        <f>VLOOKUP(Revisión_Avance_Periodo!$L649,#REF!,30,FALSE)</f>
        <v>#REF!</v>
      </c>
      <c r="R301" s="116">
        <v>2019</v>
      </c>
      <c r="S301" s="196">
        <v>43829</v>
      </c>
      <c r="T301" s="124" t="s">
        <v>79</v>
      </c>
      <c r="U301" s="132" t="e">
        <f>INDEX(#REF!,MATCH(Revisión_Avance_Periodo!$L301,#REF!,0),MATCH(Revisión_Avance_Periodo!$T301,#REF!,0))</f>
        <v>#REF!</v>
      </c>
      <c r="V301" s="132" t="e">
        <f>INDEX(#REF!,MATCH(Revisión_Avance_Periodo!$L301,#REF!,0),MATCH(Revisión_Avance_Periodo!$T301,#REF!,0))</f>
        <v>#REF!</v>
      </c>
      <c r="W301" s="131" t="e">
        <f>V301/U301</f>
        <v>#REF!</v>
      </c>
      <c r="X301" s="124" t="e">
        <f>VLOOKUP(W301,Tabla_Estado_Meta_OAP_2019[#All],3,TRUE)</f>
        <v>#REF!</v>
      </c>
      <c r="Y301" s="157" t="e">
        <f>SUBTOTAL(9,$U$290:$U301)</f>
        <v>#REF!</v>
      </c>
      <c r="Z301" s="158" t="e">
        <f>SUBTOTAL(9,$V$290:$V301)</f>
        <v>#REF!</v>
      </c>
      <c r="AA301" s="159">
        <f>IFERROR(+Revisión_Avance_Periodo!$Z301/Revisión_Avance_Periodo!$Y301,0)</f>
        <v>0</v>
      </c>
      <c r="AB301" s="126"/>
      <c r="AC301" s="127"/>
      <c r="AD301" s="125"/>
      <c r="AE301" s="125"/>
      <c r="AF301" s="128"/>
      <c r="AG301" s="129"/>
      <c r="AH301" s="157" t="e">
        <f>SUBTOTAL(9,$U$301:$U638)</f>
        <v>#REF!</v>
      </c>
      <c r="AI301" s="158" t="e">
        <f>SUBTOTAL(9,$V$301:$V638)</f>
        <v>#REF!</v>
      </c>
      <c r="AJ301" s="159">
        <f>IFERROR(+Revisión_Avance_Periodo!$Z649/Revisión_Avance_Periodo!$Y649,0)</f>
        <v>0</v>
      </c>
      <c r="AK301" s="126"/>
      <c r="AL301" s="127"/>
      <c r="AM301" s="125"/>
      <c r="AN301" s="125"/>
      <c r="AO301" s="128"/>
      <c r="AP301" s="129"/>
    </row>
    <row r="302" spans="1:42" x14ac:dyDescent="0.25">
      <c r="A302" s="92">
        <v>56</v>
      </c>
      <c r="B302" s="435" t="e">
        <f>CONCATENATE(Revisión_Avance_Periodo!$D650,";",Revisión_Avance_Periodo!$F650,";",Revisión_Avance_Periodo!$L650)</f>
        <v>#REF!</v>
      </c>
      <c r="C302" s="435" t="e">
        <f t="shared" si="19"/>
        <v>#REF!</v>
      </c>
      <c r="D302" s="114" t="e">
        <f>VLOOKUP($A302,#REF!,3,FALSE)</f>
        <v>#REF!</v>
      </c>
      <c r="E302" s="436" t="e">
        <f>VLOOKUP($A302,#REF!,4,FALSE)</f>
        <v>#REF!</v>
      </c>
      <c r="F302" s="102" t="e">
        <f>VLOOKUP($A302,#REF!,5,FALSE)</f>
        <v>#REF!</v>
      </c>
      <c r="G302" s="93" t="e">
        <f>VLOOKUP($A302,#REF!,8,FALSE)</f>
        <v>#REF!</v>
      </c>
      <c r="H302" s="93" t="e">
        <f>VLOOKUP($A302,#REF!,7,FALSE)</f>
        <v>#REF!</v>
      </c>
      <c r="I302" s="438" t="e">
        <f>VLOOKUP($A302,#REF!,10,FALSE)</f>
        <v>#REF!</v>
      </c>
      <c r="J302" s="93" t="e">
        <f>VLOOKUP($A302,#REF!,11,FALSE)</f>
        <v>#REF!</v>
      </c>
      <c r="K302" s="114" t="e">
        <f>VLOOKUP($A302,#REF!,12,FALSE)</f>
        <v>#REF!</v>
      </c>
      <c r="L302" s="93" t="e">
        <f>VLOOKUP($A302,#REF!,13,FALSE)</f>
        <v>#REF!</v>
      </c>
      <c r="M302" s="438" t="e">
        <f>VLOOKUP($A302,#REF!,14,FALSE)</f>
        <v>#REF!</v>
      </c>
      <c r="N302" s="102" t="e">
        <f>VLOOKUP($A302,#REF!,15,FALSE)</f>
        <v>#REF!</v>
      </c>
      <c r="O302" s="102" t="e">
        <f>VLOOKUP($A302,#REF!,18,FALSE)</f>
        <v>#REF!</v>
      </c>
      <c r="P302" s="93" t="e">
        <f>VLOOKUP($A302,#REF!,41,FALSE)</f>
        <v>#REF!</v>
      </c>
      <c r="Q302" s="115" t="e">
        <f>VLOOKUP(Revisión_Avance_Periodo!$L650,#REF!,30,FALSE)</f>
        <v>#REF!</v>
      </c>
      <c r="R302" s="116">
        <v>2019</v>
      </c>
      <c r="S302" s="196">
        <v>43495</v>
      </c>
      <c r="T302" s="116" t="s">
        <v>68</v>
      </c>
      <c r="U302" s="132" t="e">
        <f>INDEX(#REF!,MATCH(Revisión_Avance_Periodo!$L302,#REF!,0),MATCH(Revisión_Avance_Periodo!$T302,#REF!,0))</f>
        <v>#REF!</v>
      </c>
      <c r="V302" s="132" t="e">
        <f>INDEX(#REF!,MATCH(Revisión_Avance_Periodo!$L302,#REF!,0),MATCH(Revisión_Avance_Periodo!$T302,#REF!,0))</f>
        <v>#REF!</v>
      </c>
      <c r="W302" s="118">
        <f t="shared" ref="W302:W308" si="23">IFERROR((V302/U302),0)</f>
        <v>0</v>
      </c>
      <c r="X302" s="116" t="str">
        <f>VLOOKUP(W302,Tabla_Estado_Meta_OAP_2019[#All],3,TRUE)</f>
        <v>Por Ejecutar</v>
      </c>
      <c r="Y302" s="160" t="e">
        <f>SUBTOTAL(9,$U$302:$U302)</f>
        <v>#REF!</v>
      </c>
      <c r="Z302" s="161" t="e">
        <f>SUBTOTAL(9,$V$302:$V302)</f>
        <v>#REF!</v>
      </c>
      <c r="AA302" s="162">
        <f>IFERROR(+Revisión_Avance_Periodo!$Z302/Revisión_Avance_Periodo!$Y302,0)</f>
        <v>0</v>
      </c>
      <c r="AB302" s="133" t="e">
        <f>SUBTOTAL(9,U302:U313)</f>
        <v>#REF!</v>
      </c>
      <c r="AC302" s="134" t="e">
        <f>SUBTOTAL(9,V302:V313)</f>
        <v>#REF!</v>
      </c>
      <c r="AD302" s="119" t="e">
        <f>+AC302/AB302</f>
        <v>#REF!</v>
      </c>
      <c r="AE302" s="119" t="e">
        <f>100%-Revisión_Avance_Periodo!$AD302</f>
        <v>#REF!</v>
      </c>
      <c r="AF302" s="121" t="e">
        <f>VLOOKUP(AD302,Tabla_Estado_Meta_OAP_2019[],3,TRUE)</f>
        <v>#REF!</v>
      </c>
      <c r="AG302" s="122" t="e">
        <f>Revisión_Avance_Periodo!$AD302*Revisión_Avance_Periodo!$Q302</f>
        <v>#REF!</v>
      </c>
      <c r="AH302" s="160" t="e">
        <f>SUBTOTAL(9,$U$302:$U650)</f>
        <v>#REF!</v>
      </c>
      <c r="AI302" s="161" t="e">
        <f>SUBTOTAL(9,$V$302:$V650)</f>
        <v>#REF!</v>
      </c>
      <c r="AJ302" s="162">
        <f>IFERROR(+Revisión_Avance_Periodo!$Z650/Revisión_Avance_Periodo!$Y650,0)</f>
        <v>0</v>
      </c>
      <c r="AK302" s="133" t="e">
        <f>SUBTOTAL(9,AD302:AD313)</f>
        <v>#REF!</v>
      </c>
      <c r="AL302" s="134" t="e">
        <f>SUBTOTAL(9,AE302:AE313)</f>
        <v>#REF!</v>
      </c>
      <c r="AM302" s="119" t="e">
        <f>+AL302/AK302</f>
        <v>#REF!</v>
      </c>
      <c r="AN302" s="119" t="e">
        <f>100%-Revisión_Avance_Periodo!$AD650</f>
        <v>#REF!</v>
      </c>
      <c r="AO302" s="121" t="e">
        <f>VLOOKUP(AM302,Tabla_Estado_Meta_OAP_2019[],3,TRUE)</f>
        <v>#REF!</v>
      </c>
      <c r="AP302" s="122" t="e">
        <f>Revisión_Avance_Periodo!$AD650*Revisión_Avance_Periodo!$Q650</f>
        <v>#REF!</v>
      </c>
    </row>
    <row r="303" spans="1:42" x14ac:dyDescent="0.25">
      <c r="A303" s="97">
        <v>56</v>
      </c>
      <c r="B303" s="435" t="e">
        <f>CONCATENATE(Revisión_Avance_Periodo!$D651,";",Revisión_Avance_Periodo!$F651,";",Revisión_Avance_Periodo!$L651)</f>
        <v>#REF!</v>
      </c>
      <c r="C303" s="435" t="e">
        <f t="shared" si="19"/>
        <v>#REF!</v>
      </c>
      <c r="D303" s="123" t="e">
        <f>VLOOKUP($A303,#REF!,3,FALSE)</f>
        <v>#REF!</v>
      </c>
      <c r="E303" s="436" t="e">
        <f>VLOOKUP($A303,#REF!,4,FALSE)</f>
        <v>#REF!</v>
      </c>
      <c r="F303" s="103" t="e">
        <f>VLOOKUP($A303,#REF!,5,FALSE)</f>
        <v>#REF!</v>
      </c>
      <c r="G303" s="98" t="e">
        <f>VLOOKUP($A303,#REF!,8,FALSE)</f>
        <v>#REF!</v>
      </c>
      <c r="H303" s="93" t="e">
        <f>VLOOKUP($A303,#REF!,7,FALSE)</f>
        <v>#REF!</v>
      </c>
      <c r="I303" s="438" t="e">
        <f>VLOOKUP($A303,#REF!,10,FALSE)</f>
        <v>#REF!</v>
      </c>
      <c r="J303" s="98" t="e">
        <f>VLOOKUP($A303,#REF!,11,FALSE)</f>
        <v>#REF!</v>
      </c>
      <c r="K303" s="114" t="e">
        <f>VLOOKUP($A303,#REF!,12,FALSE)</f>
        <v>#REF!</v>
      </c>
      <c r="L303" s="98" t="e">
        <f>VLOOKUP($A303,#REF!,13,FALSE)</f>
        <v>#REF!</v>
      </c>
      <c r="M303" s="438" t="e">
        <f>VLOOKUP($A303,#REF!,14,FALSE)</f>
        <v>#REF!</v>
      </c>
      <c r="N303" s="103" t="e">
        <f>VLOOKUP($A303,#REF!,15,FALSE)</f>
        <v>#REF!</v>
      </c>
      <c r="O303" s="103" t="e">
        <f>VLOOKUP($A303,#REF!,18,FALSE)</f>
        <v>#REF!</v>
      </c>
      <c r="P303" s="93" t="e">
        <f>VLOOKUP($A303,#REF!,41,FALSE)</f>
        <v>#REF!</v>
      </c>
      <c r="Q303" s="115" t="e">
        <f>VLOOKUP(Revisión_Avance_Periodo!$L651,#REF!,30,FALSE)</f>
        <v>#REF!</v>
      </c>
      <c r="R303" s="116">
        <v>2019</v>
      </c>
      <c r="S303" s="196">
        <v>43524</v>
      </c>
      <c r="T303" s="124" t="s">
        <v>69</v>
      </c>
      <c r="U303" s="132" t="e">
        <f>INDEX(#REF!,MATCH(Revisión_Avance_Periodo!$L303,#REF!,0),MATCH(Revisión_Avance_Periodo!$T303,#REF!,0))</f>
        <v>#REF!</v>
      </c>
      <c r="V303" s="132" t="e">
        <f>INDEX(#REF!,MATCH(Revisión_Avance_Periodo!$L303,#REF!,0),MATCH(Revisión_Avance_Periodo!$T303,#REF!,0))</f>
        <v>#REF!</v>
      </c>
      <c r="W303" s="118">
        <f t="shared" si="23"/>
        <v>0</v>
      </c>
      <c r="X303" s="124" t="str">
        <f>VLOOKUP(W303,Tabla_Estado_Meta_OAP_2019[#All],3,TRUE)</f>
        <v>Por Ejecutar</v>
      </c>
      <c r="Y303" s="157" t="e">
        <f>SUBTOTAL(9,$U$302:$U303)</f>
        <v>#REF!</v>
      </c>
      <c r="Z303" s="158" t="e">
        <f>SUBTOTAL(9,$V$302:$V303)</f>
        <v>#REF!</v>
      </c>
      <c r="AA303" s="159">
        <f>IFERROR(+Revisión_Avance_Periodo!$Z303/Revisión_Avance_Periodo!$Y303,0)</f>
        <v>0</v>
      </c>
      <c r="AB303" s="126"/>
      <c r="AC303" s="127"/>
      <c r="AD303" s="125"/>
      <c r="AE303" s="125"/>
      <c r="AF303" s="128"/>
      <c r="AG303" s="129"/>
      <c r="AH303" s="157" t="e">
        <f>SUBTOTAL(9,$U$303:$U650)</f>
        <v>#REF!</v>
      </c>
      <c r="AI303" s="158" t="e">
        <f>SUBTOTAL(9,$V$303:$V650)</f>
        <v>#REF!</v>
      </c>
      <c r="AJ303" s="159">
        <f>IFERROR(+Revisión_Avance_Periodo!$Z651/Revisión_Avance_Periodo!$Y651,0)</f>
        <v>0</v>
      </c>
      <c r="AK303" s="126"/>
      <c r="AL303" s="127"/>
      <c r="AM303" s="125"/>
      <c r="AN303" s="125"/>
      <c r="AO303" s="128"/>
      <c r="AP303" s="129"/>
    </row>
    <row r="304" spans="1:42" x14ac:dyDescent="0.25">
      <c r="A304" s="92">
        <v>56</v>
      </c>
      <c r="B304" s="435" t="e">
        <f>CONCATENATE(Revisión_Avance_Periodo!$D652,";",Revisión_Avance_Periodo!$F652,";",Revisión_Avance_Periodo!$L652)</f>
        <v>#REF!</v>
      </c>
      <c r="C304" s="435" t="e">
        <f t="shared" si="19"/>
        <v>#REF!</v>
      </c>
      <c r="D304" s="114" t="e">
        <f>VLOOKUP($A304,#REF!,3,FALSE)</f>
        <v>#REF!</v>
      </c>
      <c r="E304" s="436" t="e">
        <f>VLOOKUP($A304,#REF!,4,FALSE)</f>
        <v>#REF!</v>
      </c>
      <c r="F304" s="102" t="e">
        <f>VLOOKUP($A304,#REF!,5,FALSE)</f>
        <v>#REF!</v>
      </c>
      <c r="G304" s="93" t="e">
        <f>VLOOKUP($A304,#REF!,8,FALSE)</f>
        <v>#REF!</v>
      </c>
      <c r="H304" s="93" t="e">
        <f>VLOOKUP($A304,#REF!,7,FALSE)</f>
        <v>#REF!</v>
      </c>
      <c r="I304" s="438" t="e">
        <f>VLOOKUP($A304,#REF!,10,FALSE)</f>
        <v>#REF!</v>
      </c>
      <c r="J304" s="93" t="e">
        <f>VLOOKUP($A304,#REF!,11,FALSE)</f>
        <v>#REF!</v>
      </c>
      <c r="K304" s="114" t="e">
        <f>VLOOKUP($A304,#REF!,12,FALSE)</f>
        <v>#REF!</v>
      </c>
      <c r="L304" s="93" t="e">
        <f>VLOOKUP($A304,#REF!,13,FALSE)</f>
        <v>#REF!</v>
      </c>
      <c r="M304" s="438" t="e">
        <f>VLOOKUP($A304,#REF!,14,FALSE)</f>
        <v>#REF!</v>
      </c>
      <c r="N304" s="102" t="e">
        <f>VLOOKUP($A304,#REF!,15,FALSE)</f>
        <v>#REF!</v>
      </c>
      <c r="O304" s="102" t="e">
        <f>VLOOKUP($A304,#REF!,18,FALSE)</f>
        <v>#REF!</v>
      </c>
      <c r="P304" s="93" t="e">
        <f>VLOOKUP($A304,#REF!,41,FALSE)</f>
        <v>#REF!</v>
      </c>
      <c r="Q304" s="115" t="e">
        <f>VLOOKUP(Revisión_Avance_Periodo!$L652,#REF!,30,FALSE)</f>
        <v>#REF!</v>
      </c>
      <c r="R304" s="116">
        <v>2019</v>
      </c>
      <c r="S304" s="196">
        <v>43554</v>
      </c>
      <c r="T304" s="116" t="s">
        <v>70</v>
      </c>
      <c r="U304" s="132" t="e">
        <f>INDEX(#REF!,MATCH(Revisión_Avance_Periodo!$L304,#REF!,0),MATCH(Revisión_Avance_Periodo!$T304,#REF!,0))</f>
        <v>#REF!</v>
      </c>
      <c r="V304" s="132" t="e">
        <f>INDEX(#REF!,MATCH(Revisión_Avance_Periodo!$L304,#REF!,0),MATCH(Revisión_Avance_Periodo!$T304,#REF!,0))</f>
        <v>#REF!</v>
      </c>
      <c r="W304" s="118">
        <f t="shared" si="23"/>
        <v>0</v>
      </c>
      <c r="X304" s="116" t="str">
        <f>VLOOKUP(W304,Tabla_Estado_Meta_OAP_2019[#All],3,TRUE)</f>
        <v>Por Ejecutar</v>
      </c>
      <c r="Y304" s="157" t="e">
        <f>SUBTOTAL(9,$U$302:$U304)</f>
        <v>#REF!</v>
      </c>
      <c r="Z304" s="158" t="e">
        <f>SUBTOTAL(9,$V$302:$V304)</f>
        <v>#REF!</v>
      </c>
      <c r="AA304" s="159">
        <f>IFERROR(+Revisión_Avance_Periodo!$Z304/Revisión_Avance_Periodo!$Y304,0)</f>
        <v>0</v>
      </c>
      <c r="AB304" s="126"/>
      <c r="AC304" s="127"/>
      <c r="AD304" s="125"/>
      <c r="AE304" s="125"/>
      <c r="AF304" s="128"/>
      <c r="AG304" s="129"/>
      <c r="AH304" s="157" t="e">
        <f>SUBTOTAL(9,$U$304:$U650)</f>
        <v>#REF!</v>
      </c>
      <c r="AI304" s="158" t="e">
        <f>SUBTOTAL(9,$V$304:$V650)</f>
        <v>#REF!</v>
      </c>
      <c r="AJ304" s="159">
        <f>IFERROR(+Revisión_Avance_Periodo!$Z652/Revisión_Avance_Periodo!$Y652,0)</f>
        <v>0</v>
      </c>
      <c r="AK304" s="126"/>
      <c r="AL304" s="127"/>
      <c r="AM304" s="125"/>
      <c r="AN304" s="125"/>
      <c r="AO304" s="128"/>
      <c r="AP304" s="129"/>
    </row>
    <row r="305" spans="1:42" x14ac:dyDescent="0.25">
      <c r="A305" s="97">
        <v>56</v>
      </c>
      <c r="B305" s="435" t="e">
        <f>CONCATENATE(Revisión_Avance_Periodo!$D653,";",Revisión_Avance_Periodo!$F653,";",Revisión_Avance_Periodo!$L653)</f>
        <v>#REF!</v>
      </c>
      <c r="C305" s="435" t="e">
        <f t="shared" si="19"/>
        <v>#REF!</v>
      </c>
      <c r="D305" s="123" t="e">
        <f>VLOOKUP($A305,#REF!,3,FALSE)</f>
        <v>#REF!</v>
      </c>
      <c r="E305" s="436" t="e">
        <f>VLOOKUP($A305,#REF!,4,FALSE)</f>
        <v>#REF!</v>
      </c>
      <c r="F305" s="103" t="e">
        <f>VLOOKUP($A305,#REF!,5,FALSE)</f>
        <v>#REF!</v>
      </c>
      <c r="G305" s="98" t="e">
        <f>VLOOKUP($A305,#REF!,8,FALSE)</f>
        <v>#REF!</v>
      </c>
      <c r="H305" s="93" t="e">
        <f>VLOOKUP($A305,#REF!,7,FALSE)</f>
        <v>#REF!</v>
      </c>
      <c r="I305" s="438" t="e">
        <f>VLOOKUP($A305,#REF!,10,FALSE)</f>
        <v>#REF!</v>
      </c>
      <c r="J305" s="98" t="e">
        <f>VLOOKUP($A305,#REF!,11,FALSE)</f>
        <v>#REF!</v>
      </c>
      <c r="K305" s="114" t="e">
        <f>VLOOKUP($A305,#REF!,12,FALSE)</f>
        <v>#REF!</v>
      </c>
      <c r="L305" s="98" t="e">
        <f>VLOOKUP($A305,#REF!,13,FALSE)</f>
        <v>#REF!</v>
      </c>
      <c r="M305" s="438" t="e">
        <f>VLOOKUP($A305,#REF!,14,FALSE)</f>
        <v>#REF!</v>
      </c>
      <c r="N305" s="103" t="e">
        <f>VLOOKUP($A305,#REF!,15,FALSE)</f>
        <v>#REF!</v>
      </c>
      <c r="O305" s="103" t="e">
        <f>VLOOKUP($A305,#REF!,18,FALSE)</f>
        <v>#REF!</v>
      </c>
      <c r="P305" s="93" t="e">
        <f>VLOOKUP($A305,#REF!,41,FALSE)</f>
        <v>#REF!</v>
      </c>
      <c r="Q305" s="115" t="e">
        <f>VLOOKUP(Revisión_Avance_Periodo!$L653,#REF!,30,FALSE)</f>
        <v>#REF!</v>
      </c>
      <c r="R305" s="116">
        <v>2019</v>
      </c>
      <c r="S305" s="196">
        <v>43585</v>
      </c>
      <c r="T305" s="124" t="s">
        <v>71</v>
      </c>
      <c r="U305" s="132" t="e">
        <f>INDEX(#REF!,MATCH(Revisión_Avance_Periodo!$L305,#REF!,0),MATCH(Revisión_Avance_Periodo!$T305,#REF!,0))</f>
        <v>#REF!</v>
      </c>
      <c r="V305" s="132" t="e">
        <f>INDEX(#REF!,MATCH(Revisión_Avance_Periodo!$L305,#REF!,0),MATCH(Revisión_Avance_Periodo!$T305,#REF!,0))</f>
        <v>#REF!</v>
      </c>
      <c r="W305" s="118">
        <f t="shared" si="23"/>
        <v>0</v>
      </c>
      <c r="X305" s="124" t="str">
        <f>VLOOKUP(W305,Tabla_Estado_Meta_OAP_2019[#All],3,TRUE)</f>
        <v>Por Ejecutar</v>
      </c>
      <c r="Y305" s="157" t="e">
        <f>SUBTOTAL(9,$U$302:$U305)</f>
        <v>#REF!</v>
      </c>
      <c r="Z305" s="158" t="e">
        <f>SUBTOTAL(9,$V$302:$V305)</f>
        <v>#REF!</v>
      </c>
      <c r="AA305" s="159">
        <f>IFERROR(+Revisión_Avance_Periodo!$Z305/Revisión_Avance_Periodo!$Y305,0)</f>
        <v>0</v>
      </c>
      <c r="AB305" s="126"/>
      <c r="AC305" s="127"/>
      <c r="AD305" s="125"/>
      <c r="AE305" s="125"/>
      <c r="AF305" s="128"/>
      <c r="AG305" s="129"/>
      <c r="AH305" s="157" t="e">
        <f>SUBTOTAL(9,$U$305:$U650)</f>
        <v>#REF!</v>
      </c>
      <c r="AI305" s="158" t="e">
        <f>SUBTOTAL(9,$V$305:$V650)</f>
        <v>#REF!</v>
      </c>
      <c r="AJ305" s="159">
        <f>IFERROR(+Revisión_Avance_Periodo!$Z653/Revisión_Avance_Periodo!$Y653,0)</f>
        <v>0</v>
      </c>
      <c r="AK305" s="126"/>
      <c r="AL305" s="127"/>
      <c r="AM305" s="125"/>
      <c r="AN305" s="125"/>
      <c r="AO305" s="128"/>
      <c r="AP305" s="129"/>
    </row>
    <row r="306" spans="1:42" x14ac:dyDescent="0.25">
      <c r="A306" s="92">
        <v>56</v>
      </c>
      <c r="B306" s="435" t="e">
        <f>CONCATENATE(Revisión_Avance_Periodo!$D654,";",Revisión_Avance_Periodo!$F654,";",Revisión_Avance_Periodo!$L654)</f>
        <v>#REF!</v>
      </c>
      <c r="C306" s="435" t="e">
        <f t="shared" si="19"/>
        <v>#REF!</v>
      </c>
      <c r="D306" s="114" t="e">
        <f>VLOOKUP($A306,#REF!,3,FALSE)</f>
        <v>#REF!</v>
      </c>
      <c r="E306" s="436" t="e">
        <f>VLOOKUP($A306,#REF!,4,FALSE)</f>
        <v>#REF!</v>
      </c>
      <c r="F306" s="102" t="e">
        <f>VLOOKUP($A306,#REF!,5,FALSE)</f>
        <v>#REF!</v>
      </c>
      <c r="G306" s="93" t="e">
        <f>VLOOKUP($A306,#REF!,8,FALSE)</f>
        <v>#REF!</v>
      </c>
      <c r="H306" s="93" t="e">
        <f>VLOOKUP($A306,#REF!,7,FALSE)</f>
        <v>#REF!</v>
      </c>
      <c r="I306" s="438" t="e">
        <f>VLOOKUP($A306,#REF!,10,FALSE)</f>
        <v>#REF!</v>
      </c>
      <c r="J306" s="93" t="e">
        <f>VLOOKUP($A306,#REF!,11,FALSE)</f>
        <v>#REF!</v>
      </c>
      <c r="K306" s="114" t="e">
        <f>VLOOKUP($A306,#REF!,12,FALSE)</f>
        <v>#REF!</v>
      </c>
      <c r="L306" s="93" t="e">
        <f>VLOOKUP($A306,#REF!,13,FALSE)</f>
        <v>#REF!</v>
      </c>
      <c r="M306" s="438" t="e">
        <f>VLOOKUP($A306,#REF!,14,FALSE)</f>
        <v>#REF!</v>
      </c>
      <c r="N306" s="102" t="e">
        <f>VLOOKUP($A306,#REF!,15,FALSE)</f>
        <v>#REF!</v>
      </c>
      <c r="O306" s="102" t="e">
        <f>VLOOKUP($A306,#REF!,18,FALSE)</f>
        <v>#REF!</v>
      </c>
      <c r="P306" s="93" t="e">
        <f>VLOOKUP($A306,#REF!,41,FALSE)</f>
        <v>#REF!</v>
      </c>
      <c r="Q306" s="115" t="e">
        <f>VLOOKUP(Revisión_Avance_Periodo!$L654,#REF!,30,FALSE)</f>
        <v>#REF!</v>
      </c>
      <c r="R306" s="116">
        <v>2019</v>
      </c>
      <c r="S306" s="196">
        <v>43615</v>
      </c>
      <c r="T306" s="116" t="s">
        <v>72</v>
      </c>
      <c r="U306" s="132" t="e">
        <f>INDEX(#REF!,MATCH(Revisión_Avance_Periodo!$L306,#REF!,0),MATCH(Revisión_Avance_Periodo!$T306,#REF!,0))</f>
        <v>#REF!</v>
      </c>
      <c r="V306" s="132" t="e">
        <f>INDEX(#REF!,MATCH(Revisión_Avance_Periodo!$L306,#REF!,0),MATCH(Revisión_Avance_Periodo!$T306,#REF!,0))</f>
        <v>#REF!</v>
      </c>
      <c r="W306" s="118">
        <f t="shared" si="23"/>
        <v>0</v>
      </c>
      <c r="X306" s="116" t="str">
        <f>VLOOKUP(W306,Tabla_Estado_Meta_OAP_2019[#All],3,TRUE)</f>
        <v>Por Ejecutar</v>
      </c>
      <c r="Y306" s="157" t="e">
        <f>SUBTOTAL(9,$U$302:$U306)</f>
        <v>#REF!</v>
      </c>
      <c r="Z306" s="158" t="e">
        <f>SUBTOTAL(9,$V$302:$V306)</f>
        <v>#REF!</v>
      </c>
      <c r="AA306" s="159">
        <f>IFERROR(+Revisión_Avance_Periodo!$Z306/Revisión_Avance_Periodo!$Y306,0)</f>
        <v>0</v>
      </c>
      <c r="AB306" s="126"/>
      <c r="AC306" s="127"/>
      <c r="AD306" s="125"/>
      <c r="AE306" s="125"/>
      <c r="AF306" s="128"/>
      <c r="AG306" s="129"/>
      <c r="AH306" s="157" t="e">
        <f>SUBTOTAL(9,$U$306:$U650)</f>
        <v>#REF!</v>
      </c>
      <c r="AI306" s="158" t="e">
        <f>SUBTOTAL(9,$V$306:$V650)</f>
        <v>#REF!</v>
      </c>
      <c r="AJ306" s="159">
        <f>IFERROR(+Revisión_Avance_Periodo!$Z654/Revisión_Avance_Periodo!$Y654,0)</f>
        <v>0</v>
      </c>
      <c r="AK306" s="126"/>
      <c r="AL306" s="127"/>
      <c r="AM306" s="125"/>
      <c r="AN306" s="125"/>
      <c r="AO306" s="128"/>
      <c r="AP306" s="129"/>
    </row>
    <row r="307" spans="1:42" x14ac:dyDescent="0.25">
      <c r="A307" s="97">
        <v>56</v>
      </c>
      <c r="B307" s="435" t="e">
        <f>CONCATENATE(Revisión_Avance_Periodo!$D655,";",Revisión_Avance_Periodo!$F655,";",Revisión_Avance_Periodo!$L655)</f>
        <v>#REF!</v>
      </c>
      <c r="C307" s="435" t="e">
        <f t="shared" si="19"/>
        <v>#REF!</v>
      </c>
      <c r="D307" s="123" t="e">
        <f>VLOOKUP($A307,#REF!,3,FALSE)</f>
        <v>#REF!</v>
      </c>
      <c r="E307" s="436" t="e">
        <f>VLOOKUP($A307,#REF!,4,FALSE)</f>
        <v>#REF!</v>
      </c>
      <c r="F307" s="103" t="e">
        <f>VLOOKUP($A307,#REF!,5,FALSE)</f>
        <v>#REF!</v>
      </c>
      <c r="G307" s="98" t="e">
        <f>VLOOKUP($A307,#REF!,8,FALSE)</f>
        <v>#REF!</v>
      </c>
      <c r="H307" s="93" t="e">
        <f>VLOOKUP($A307,#REF!,7,FALSE)</f>
        <v>#REF!</v>
      </c>
      <c r="I307" s="438" t="e">
        <f>VLOOKUP($A307,#REF!,10,FALSE)</f>
        <v>#REF!</v>
      </c>
      <c r="J307" s="98" t="e">
        <f>VLOOKUP($A307,#REF!,11,FALSE)</f>
        <v>#REF!</v>
      </c>
      <c r="K307" s="114" t="e">
        <f>VLOOKUP($A307,#REF!,12,FALSE)</f>
        <v>#REF!</v>
      </c>
      <c r="L307" s="98" t="e">
        <f>VLOOKUP($A307,#REF!,13,FALSE)</f>
        <v>#REF!</v>
      </c>
      <c r="M307" s="438" t="e">
        <f>VLOOKUP($A307,#REF!,14,FALSE)</f>
        <v>#REF!</v>
      </c>
      <c r="N307" s="103" t="e">
        <f>VLOOKUP($A307,#REF!,15,FALSE)</f>
        <v>#REF!</v>
      </c>
      <c r="O307" s="103" t="e">
        <f>VLOOKUP($A307,#REF!,18,FALSE)</f>
        <v>#REF!</v>
      </c>
      <c r="P307" s="93" t="e">
        <f>VLOOKUP($A307,#REF!,41,FALSE)</f>
        <v>#REF!</v>
      </c>
      <c r="Q307" s="115" t="e">
        <f>VLOOKUP(Revisión_Avance_Periodo!$L655,#REF!,30,FALSE)</f>
        <v>#REF!</v>
      </c>
      <c r="R307" s="116">
        <v>2019</v>
      </c>
      <c r="S307" s="196">
        <v>43646</v>
      </c>
      <c r="T307" s="124" t="s">
        <v>73</v>
      </c>
      <c r="U307" s="132" t="e">
        <f>INDEX(#REF!,MATCH(Revisión_Avance_Periodo!$L307,#REF!,0),MATCH(Revisión_Avance_Periodo!$T307,#REF!,0))</f>
        <v>#REF!</v>
      </c>
      <c r="V307" s="132" t="e">
        <f>INDEX(#REF!,MATCH(Revisión_Avance_Periodo!$L307,#REF!,0),MATCH(Revisión_Avance_Periodo!$T307,#REF!,0))</f>
        <v>#REF!</v>
      </c>
      <c r="W307" s="118">
        <f t="shared" si="23"/>
        <v>0</v>
      </c>
      <c r="X307" s="124" t="str">
        <f>VLOOKUP(W307,Tabla_Estado_Meta_OAP_2019[#All],3,TRUE)</f>
        <v>Por Ejecutar</v>
      </c>
      <c r="Y307" s="157" t="e">
        <f>SUBTOTAL(9,$U$302:$U307)</f>
        <v>#REF!</v>
      </c>
      <c r="Z307" s="158" t="e">
        <f>SUBTOTAL(9,$V$302:$V307)</f>
        <v>#REF!</v>
      </c>
      <c r="AA307" s="159">
        <f>IFERROR(+Revisión_Avance_Periodo!$Z307/Revisión_Avance_Periodo!$Y307,0)</f>
        <v>0</v>
      </c>
      <c r="AB307" s="126"/>
      <c r="AC307" s="127"/>
      <c r="AD307" s="125"/>
      <c r="AE307" s="125"/>
      <c r="AF307" s="128"/>
      <c r="AG307" s="129"/>
      <c r="AH307" s="157" t="e">
        <f>SUBTOTAL(9,$U$307:$U650)</f>
        <v>#REF!</v>
      </c>
      <c r="AI307" s="158" t="e">
        <f>SUBTOTAL(9,$V$307:$V650)</f>
        <v>#REF!</v>
      </c>
      <c r="AJ307" s="159">
        <f>IFERROR(+Revisión_Avance_Periodo!$Z655/Revisión_Avance_Periodo!$Y655,0)</f>
        <v>0</v>
      </c>
      <c r="AK307" s="126"/>
      <c r="AL307" s="127"/>
      <c r="AM307" s="125"/>
      <c r="AN307" s="125"/>
      <c r="AO307" s="128"/>
      <c r="AP307" s="129"/>
    </row>
    <row r="308" spans="1:42" x14ac:dyDescent="0.25">
      <c r="A308" s="92">
        <v>56</v>
      </c>
      <c r="B308" s="435" t="e">
        <f>CONCATENATE(Revisión_Avance_Periodo!$D656,";",Revisión_Avance_Periodo!$F656,";",Revisión_Avance_Periodo!$L656)</f>
        <v>#REF!</v>
      </c>
      <c r="C308" s="435" t="e">
        <f t="shared" si="19"/>
        <v>#REF!</v>
      </c>
      <c r="D308" s="114" t="e">
        <f>VLOOKUP($A308,#REF!,3,FALSE)</f>
        <v>#REF!</v>
      </c>
      <c r="E308" s="436" t="e">
        <f>VLOOKUP($A308,#REF!,4,FALSE)</f>
        <v>#REF!</v>
      </c>
      <c r="F308" s="102" t="e">
        <f>VLOOKUP($A308,#REF!,5,FALSE)</f>
        <v>#REF!</v>
      </c>
      <c r="G308" s="93" t="e">
        <f>VLOOKUP($A308,#REF!,8,FALSE)</f>
        <v>#REF!</v>
      </c>
      <c r="H308" s="93" t="e">
        <f>VLOOKUP($A308,#REF!,7,FALSE)</f>
        <v>#REF!</v>
      </c>
      <c r="I308" s="438" t="e">
        <f>VLOOKUP($A308,#REF!,10,FALSE)</f>
        <v>#REF!</v>
      </c>
      <c r="J308" s="93" t="e">
        <f>VLOOKUP($A308,#REF!,11,FALSE)</f>
        <v>#REF!</v>
      </c>
      <c r="K308" s="114" t="e">
        <f>VLOOKUP($A308,#REF!,12,FALSE)</f>
        <v>#REF!</v>
      </c>
      <c r="L308" s="93" t="e">
        <f>VLOOKUP($A308,#REF!,13,FALSE)</f>
        <v>#REF!</v>
      </c>
      <c r="M308" s="438" t="e">
        <f>VLOOKUP($A308,#REF!,14,FALSE)</f>
        <v>#REF!</v>
      </c>
      <c r="N308" s="102" t="e">
        <f>VLOOKUP($A308,#REF!,15,FALSE)</f>
        <v>#REF!</v>
      </c>
      <c r="O308" s="102" t="e">
        <f>VLOOKUP($A308,#REF!,18,FALSE)</f>
        <v>#REF!</v>
      </c>
      <c r="P308" s="93" t="e">
        <f>VLOOKUP($A308,#REF!,41,FALSE)</f>
        <v>#REF!</v>
      </c>
      <c r="Q308" s="115" t="e">
        <f>VLOOKUP(Revisión_Avance_Periodo!$L656,#REF!,30,FALSE)</f>
        <v>#REF!</v>
      </c>
      <c r="R308" s="116">
        <v>2019</v>
      </c>
      <c r="S308" s="196">
        <v>43676</v>
      </c>
      <c r="T308" s="116" t="s">
        <v>74</v>
      </c>
      <c r="U308" s="132" t="e">
        <f>INDEX(#REF!,MATCH(Revisión_Avance_Periodo!$L308,#REF!,0),MATCH(Revisión_Avance_Periodo!$T308,#REF!,0))</f>
        <v>#REF!</v>
      </c>
      <c r="V308" s="132" t="e">
        <f>INDEX(#REF!,MATCH(Revisión_Avance_Periodo!$L308,#REF!,0),MATCH(Revisión_Avance_Periodo!$T308,#REF!,0))</f>
        <v>#REF!</v>
      </c>
      <c r="W308" s="118">
        <f t="shared" si="23"/>
        <v>0</v>
      </c>
      <c r="X308" s="116" t="str">
        <f>VLOOKUP(W308,Tabla_Estado_Meta_OAP_2019[#All],3,TRUE)</f>
        <v>Por Ejecutar</v>
      </c>
      <c r="Y308" s="157" t="e">
        <f>SUBTOTAL(9,$U$302:$U308)</f>
        <v>#REF!</v>
      </c>
      <c r="Z308" s="158" t="e">
        <f>SUBTOTAL(9,$V$302:$V308)</f>
        <v>#REF!</v>
      </c>
      <c r="AA308" s="159">
        <f>IFERROR(+Revisión_Avance_Periodo!$Z308/Revisión_Avance_Periodo!$Y308,0)</f>
        <v>0</v>
      </c>
      <c r="AB308" s="126"/>
      <c r="AC308" s="127"/>
      <c r="AD308" s="125"/>
      <c r="AE308" s="125"/>
      <c r="AF308" s="128"/>
      <c r="AG308" s="129"/>
      <c r="AH308" s="157" t="e">
        <f>SUBTOTAL(9,$U$308:$U650)</f>
        <v>#REF!</v>
      </c>
      <c r="AI308" s="158" t="e">
        <f>SUBTOTAL(9,$V$308:$V650)</f>
        <v>#REF!</v>
      </c>
      <c r="AJ308" s="159">
        <f>IFERROR(+Revisión_Avance_Periodo!$Z656/Revisión_Avance_Periodo!$Y656,0)</f>
        <v>0</v>
      </c>
      <c r="AK308" s="126"/>
      <c r="AL308" s="127"/>
      <c r="AM308" s="125"/>
      <c r="AN308" s="125"/>
      <c r="AO308" s="128"/>
      <c r="AP308" s="129"/>
    </row>
    <row r="309" spans="1:42" x14ac:dyDescent="0.25">
      <c r="A309" s="97">
        <v>56</v>
      </c>
      <c r="B309" s="435" t="e">
        <f>CONCATENATE(Revisión_Avance_Periodo!$D657,";",Revisión_Avance_Periodo!$F657,";",Revisión_Avance_Periodo!$L657)</f>
        <v>#REF!</v>
      </c>
      <c r="C309" s="435" t="e">
        <f t="shared" si="19"/>
        <v>#REF!</v>
      </c>
      <c r="D309" s="123" t="e">
        <f>VLOOKUP($A309,#REF!,3,FALSE)</f>
        <v>#REF!</v>
      </c>
      <c r="E309" s="436" t="e">
        <f>VLOOKUP($A309,#REF!,4,FALSE)</f>
        <v>#REF!</v>
      </c>
      <c r="F309" s="103" t="e">
        <f>VLOOKUP($A309,#REF!,5,FALSE)</f>
        <v>#REF!</v>
      </c>
      <c r="G309" s="98" t="e">
        <f>VLOOKUP($A309,#REF!,8,FALSE)</f>
        <v>#REF!</v>
      </c>
      <c r="H309" s="93" t="e">
        <f>VLOOKUP($A309,#REF!,7,FALSE)</f>
        <v>#REF!</v>
      </c>
      <c r="I309" s="438" t="e">
        <f>VLOOKUP($A309,#REF!,10,FALSE)</f>
        <v>#REF!</v>
      </c>
      <c r="J309" s="98" t="e">
        <f>VLOOKUP($A309,#REF!,11,FALSE)</f>
        <v>#REF!</v>
      </c>
      <c r="K309" s="114" t="e">
        <f>VLOOKUP($A309,#REF!,12,FALSE)</f>
        <v>#REF!</v>
      </c>
      <c r="L309" s="98" t="e">
        <f>VLOOKUP($A309,#REF!,13,FALSE)</f>
        <v>#REF!</v>
      </c>
      <c r="M309" s="438" t="e">
        <f>VLOOKUP($A309,#REF!,14,FALSE)</f>
        <v>#REF!</v>
      </c>
      <c r="N309" s="103" t="e">
        <f>VLOOKUP($A309,#REF!,15,FALSE)</f>
        <v>#REF!</v>
      </c>
      <c r="O309" s="103" t="e">
        <f>VLOOKUP($A309,#REF!,18,FALSE)</f>
        <v>#REF!</v>
      </c>
      <c r="P309" s="93" t="e">
        <f>VLOOKUP($A309,#REF!,41,FALSE)</f>
        <v>#REF!</v>
      </c>
      <c r="Q309" s="115" t="e">
        <f>VLOOKUP(Revisión_Avance_Periodo!$L657,#REF!,30,FALSE)</f>
        <v>#REF!</v>
      </c>
      <c r="R309" s="116">
        <v>2019</v>
      </c>
      <c r="S309" s="196">
        <v>43707</v>
      </c>
      <c r="T309" s="124" t="s">
        <v>75</v>
      </c>
      <c r="U309" s="132" t="e">
        <f>INDEX(#REF!,MATCH(Revisión_Avance_Periodo!$L309,#REF!,0),MATCH(Revisión_Avance_Periodo!$T309,#REF!,0))</f>
        <v>#REF!</v>
      </c>
      <c r="V309" s="132" t="e">
        <f>INDEX(#REF!,MATCH(Revisión_Avance_Periodo!$L309,#REF!,0),MATCH(Revisión_Avance_Periodo!$T309,#REF!,0))</f>
        <v>#REF!</v>
      </c>
      <c r="W309" s="131" t="e">
        <f>V309/U309</f>
        <v>#REF!</v>
      </c>
      <c r="X309" s="124" t="e">
        <f>VLOOKUP(W309,Tabla_Estado_Meta_OAP_2019[#All],3,TRUE)</f>
        <v>#REF!</v>
      </c>
      <c r="Y309" s="157" t="e">
        <f>SUBTOTAL(9,$U$302:$U309)</f>
        <v>#REF!</v>
      </c>
      <c r="Z309" s="158" t="e">
        <f>SUBTOTAL(9,$V$302:$V309)</f>
        <v>#REF!</v>
      </c>
      <c r="AA309" s="159">
        <f>IFERROR(+Revisión_Avance_Periodo!$Z309/Revisión_Avance_Periodo!$Y309,0)</f>
        <v>0</v>
      </c>
      <c r="AB309" s="126"/>
      <c r="AC309" s="127"/>
      <c r="AD309" s="125"/>
      <c r="AE309" s="125"/>
      <c r="AF309" s="128"/>
      <c r="AG309" s="129"/>
      <c r="AH309" s="157" t="e">
        <f>SUBTOTAL(9,$U$309:$U650)</f>
        <v>#REF!</v>
      </c>
      <c r="AI309" s="158" t="e">
        <f>SUBTOTAL(9,$V$309:$V650)</f>
        <v>#REF!</v>
      </c>
      <c r="AJ309" s="159">
        <f>IFERROR(+Revisión_Avance_Periodo!$Z657/Revisión_Avance_Periodo!$Y657,0)</f>
        <v>0</v>
      </c>
      <c r="AK309" s="126"/>
      <c r="AL309" s="127"/>
      <c r="AM309" s="125"/>
      <c r="AN309" s="125"/>
      <c r="AO309" s="128"/>
      <c r="AP309" s="129"/>
    </row>
    <row r="310" spans="1:42" x14ac:dyDescent="0.25">
      <c r="A310" s="92">
        <v>56</v>
      </c>
      <c r="B310" s="435" t="e">
        <f>CONCATENATE(Revisión_Avance_Periodo!$D658,";",Revisión_Avance_Periodo!$F658,";",Revisión_Avance_Periodo!$L658)</f>
        <v>#REF!</v>
      </c>
      <c r="C310" s="435" t="e">
        <f t="shared" si="19"/>
        <v>#REF!</v>
      </c>
      <c r="D310" s="114" t="e">
        <f>VLOOKUP($A310,#REF!,3,FALSE)</f>
        <v>#REF!</v>
      </c>
      <c r="E310" s="436" t="e">
        <f>VLOOKUP($A310,#REF!,4,FALSE)</f>
        <v>#REF!</v>
      </c>
      <c r="F310" s="102" t="e">
        <f>VLOOKUP($A310,#REF!,5,FALSE)</f>
        <v>#REF!</v>
      </c>
      <c r="G310" s="93" t="e">
        <f>VLOOKUP($A310,#REF!,8,FALSE)</f>
        <v>#REF!</v>
      </c>
      <c r="H310" s="93" t="e">
        <f>VLOOKUP($A310,#REF!,7,FALSE)</f>
        <v>#REF!</v>
      </c>
      <c r="I310" s="438" t="e">
        <f>VLOOKUP($A310,#REF!,10,FALSE)</f>
        <v>#REF!</v>
      </c>
      <c r="J310" s="93" t="e">
        <f>VLOOKUP($A310,#REF!,11,FALSE)</f>
        <v>#REF!</v>
      </c>
      <c r="K310" s="114" t="e">
        <f>VLOOKUP($A310,#REF!,12,FALSE)</f>
        <v>#REF!</v>
      </c>
      <c r="L310" s="93" t="e">
        <f>VLOOKUP($A310,#REF!,13,FALSE)</f>
        <v>#REF!</v>
      </c>
      <c r="M310" s="438" t="e">
        <f>VLOOKUP($A310,#REF!,14,FALSE)</f>
        <v>#REF!</v>
      </c>
      <c r="N310" s="102" t="e">
        <f>VLOOKUP($A310,#REF!,15,FALSE)</f>
        <v>#REF!</v>
      </c>
      <c r="O310" s="102" t="e">
        <f>VLOOKUP($A310,#REF!,18,FALSE)</f>
        <v>#REF!</v>
      </c>
      <c r="P310" s="93" t="e">
        <f>VLOOKUP($A310,#REF!,41,FALSE)</f>
        <v>#REF!</v>
      </c>
      <c r="Q310" s="115" t="e">
        <f>VLOOKUP(Revisión_Avance_Periodo!$L658,#REF!,30,FALSE)</f>
        <v>#REF!</v>
      </c>
      <c r="R310" s="116">
        <v>2019</v>
      </c>
      <c r="S310" s="196">
        <v>43738</v>
      </c>
      <c r="T310" s="116" t="s">
        <v>76</v>
      </c>
      <c r="U310" s="132" t="e">
        <f>INDEX(#REF!,MATCH(Revisión_Avance_Periodo!$L310,#REF!,0),MATCH(Revisión_Avance_Periodo!$T310,#REF!,0))</f>
        <v>#REF!</v>
      </c>
      <c r="V310" s="132" t="e">
        <f>INDEX(#REF!,MATCH(Revisión_Avance_Periodo!$L310,#REF!,0),MATCH(Revisión_Avance_Periodo!$T310,#REF!,0))</f>
        <v>#REF!</v>
      </c>
      <c r="W310" s="118">
        <f>IFERROR((V310/U310),0)</f>
        <v>0</v>
      </c>
      <c r="X310" s="116" t="str">
        <f>VLOOKUP(W310,Tabla_Estado_Meta_OAP_2019[#All],3,TRUE)</f>
        <v>Por Ejecutar</v>
      </c>
      <c r="Y310" s="157" t="e">
        <f>SUBTOTAL(9,$U$302:$U310)</f>
        <v>#REF!</v>
      </c>
      <c r="Z310" s="158" t="e">
        <f>SUBTOTAL(9,$V$302:$V310)</f>
        <v>#REF!</v>
      </c>
      <c r="AA310" s="159">
        <f>IFERROR(+Revisión_Avance_Periodo!$Z310/Revisión_Avance_Periodo!$Y310,0)</f>
        <v>0</v>
      </c>
      <c r="AB310" s="126"/>
      <c r="AC310" s="127"/>
      <c r="AD310" s="125"/>
      <c r="AE310" s="125"/>
      <c r="AF310" s="128"/>
      <c r="AG310" s="129"/>
      <c r="AH310" s="157" t="e">
        <f>SUBTOTAL(9,$U$310:$U650)</f>
        <v>#REF!</v>
      </c>
      <c r="AI310" s="158" t="e">
        <f>SUBTOTAL(9,$V$310:$V650)</f>
        <v>#REF!</v>
      </c>
      <c r="AJ310" s="159">
        <f>IFERROR(+Revisión_Avance_Periodo!$Z658/Revisión_Avance_Periodo!$Y658,0)</f>
        <v>0</v>
      </c>
      <c r="AK310" s="126"/>
      <c r="AL310" s="127"/>
      <c r="AM310" s="125"/>
      <c r="AN310" s="125"/>
      <c r="AO310" s="128"/>
      <c r="AP310" s="129"/>
    </row>
    <row r="311" spans="1:42" x14ac:dyDescent="0.25">
      <c r="A311" s="97">
        <v>56</v>
      </c>
      <c r="B311" s="435" t="e">
        <f>CONCATENATE(Revisión_Avance_Periodo!$D659,";",Revisión_Avance_Periodo!$F659,";",Revisión_Avance_Periodo!$L659)</f>
        <v>#REF!</v>
      </c>
      <c r="C311" s="435" t="e">
        <f t="shared" si="19"/>
        <v>#REF!</v>
      </c>
      <c r="D311" s="123" t="e">
        <f>VLOOKUP($A311,#REF!,3,FALSE)</f>
        <v>#REF!</v>
      </c>
      <c r="E311" s="436" t="e">
        <f>VLOOKUP($A311,#REF!,4,FALSE)</f>
        <v>#REF!</v>
      </c>
      <c r="F311" s="103" t="e">
        <f>VLOOKUP($A311,#REF!,5,FALSE)</f>
        <v>#REF!</v>
      </c>
      <c r="G311" s="98" t="e">
        <f>VLOOKUP($A311,#REF!,8,FALSE)</f>
        <v>#REF!</v>
      </c>
      <c r="H311" s="93" t="e">
        <f>VLOOKUP($A311,#REF!,7,FALSE)</f>
        <v>#REF!</v>
      </c>
      <c r="I311" s="438" t="e">
        <f>VLOOKUP($A311,#REF!,10,FALSE)</f>
        <v>#REF!</v>
      </c>
      <c r="J311" s="98" t="e">
        <f>VLOOKUP($A311,#REF!,11,FALSE)</f>
        <v>#REF!</v>
      </c>
      <c r="K311" s="114" t="e">
        <f>VLOOKUP($A311,#REF!,12,FALSE)</f>
        <v>#REF!</v>
      </c>
      <c r="L311" s="98" t="e">
        <f>VLOOKUP($A311,#REF!,13,FALSE)</f>
        <v>#REF!</v>
      </c>
      <c r="M311" s="438" t="e">
        <f>VLOOKUP($A311,#REF!,14,FALSE)</f>
        <v>#REF!</v>
      </c>
      <c r="N311" s="103" t="e">
        <f>VLOOKUP($A311,#REF!,15,FALSE)</f>
        <v>#REF!</v>
      </c>
      <c r="O311" s="103" t="e">
        <f>VLOOKUP($A311,#REF!,18,FALSE)</f>
        <v>#REF!</v>
      </c>
      <c r="P311" s="93" t="e">
        <f>VLOOKUP($A311,#REF!,41,FALSE)</f>
        <v>#REF!</v>
      </c>
      <c r="Q311" s="115" t="e">
        <f>VLOOKUP(Revisión_Avance_Periodo!$L659,#REF!,30,FALSE)</f>
        <v>#REF!</v>
      </c>
      <c r="R311" s="116">
        <v>2019</v>
      </c>
      <c r="S311" s="196">
        <v>43768</v>
      </c>
      <c r="T311" s="124" t="s">
        <v>77</v>
      </c>
      <c r="U311" s="132" t="e">
        <f>INDEX(#REF!,MATCH(Revisión_Avance_Periodo!$L311,#REF!,0),MATCH(Revisión_Avance_Periodo!$T311,#REF!,0))</f>
        <v>#REF!</v>
      </c>
      <c r="V311" s="132" t="e">
        <f>INDEX(#REF!,MATCH(Revisión_Avance_Periodo!$L311,#REF!,0),MATCH(Revisión_Avance_Periodo!$T311,#REF!,0))</f>
        <v>#REF!</v>
      </c>
      <c r="W311" s="131" t="e">
        <f>V311/U311</f>
        <v>#REF!</v>
      </c>
      <c r="X311" s="124" t="e">
        <f>VLOOKUP(W311,Tabla_Estado_Meta_OAP_2019[#All],3,TRUE)</f>
        <v>#REF!</v>
      </c>
      <c r="Y311" s="157" t="e">
        <f>SUBTOTAL(9,$U$302:$U311)</f>
        <v>#REF!</v>
      </c>
      <c r="Z311" s="158" t="e">
        <f>SUBTOTAL(9,$V$302:$V311)</f>
        <v>#REF!</v>
      </c>
      <c r="AA311" s="159">
        <f>IFERROR(+Revisión_Avance_Periodo!$Z311/Revisión_Avance_Periodo!$Y311,0)</f>
        <v>0</v>
      </c>
      <c r="AB311" s="126"/>
      <c r="AC311" s="127"/>
      <c r="AD311" s="125"/>
      <c r="AE311" s="125"/>
      <c r="AF311" s="128"/>
      <c r="AG311" s="129"/>
      <c r="AH311" s="157" t="e">
        <f>SUBTOTAL(9,$U$311:$U650)</f>
        <v>#REF!</v>
      </c>
      <c r="AI311" s="158" t="e">
        <f>SUBTOTAL(9,$V$311:$V650)</f>
        <v>#REF!</v>
      </c>
      <c r="AJ311" s="159">
        <f>IFERROR(+Revisión_Avance_Periodo!$Z659/Revisión_Avance_Periodo!$Y659,0)</f>
        <v>0</v>
      </c>
      <c r="AK311" s="126"/>
      <c r="AL311" s="127"/>
      <c r="AM311" s="125"/>
      <c r="AN311" s="125"/>
      <c r="AO311" s="128"/>
      <c r="AP311" s="129"/>
    </row>
    <row r="312" spans="1:42" x14ac:dyDescent="0.25">
      <c r="A312" s="92">
        <v>56</v>
      </c>
      <c r="B312" s="435" t="e">
        <f>CONCATENATE(Revisión_Avance_Periodo!$D660,";",Revisión_Avance_Periodo!$F660,";",Revisión_Avance_Periodo!$L660)</f>
        <v>#REF!</v>
      </c>
      <c r="C312" s="435" t="e">
        <f t="shared" si="19"/>
        <v>#REF!</v>
      </c>
      <c r="D312" s="114" t="e">
        <f>VLOOKUP($A312,#REF!,3,FALSE)</f>
        <v>#REF!</v>
      </c>
      <c r="E312" s="436" t="e">
        <f>VLOOKUP($A312,#REF!,4,FALSE)</f>
        <v>#REF!</v>
      </c>
      <c r="F312" s="102" t="e">
        <f>VLOOKUP($A312,#REF!,5,FALSE)</f>
        <v>#REF!</v>
      </c>
      <c r="G312" s="93" t="e">
        <f>VLOOKUP($A312,#REF!,8,FALSE)</f>
        <v>#REF!</v>
      </c>
      <c r="H312" s="93" t="e">
        <f>VLOOKUP($A312,#REF!,7,FALSE)</f>
        <v>#REF!</v>
      </c>
      <c r="I312" s="438" t="e">
        <f>VLOOKUP($A312,#REF!,10,FALSE)</f>
        <v>#REF!</v>
      </c>
      <c r="J312" s="93" t="e">
        <f>VLOOKUP($A312,#REF!,11,FALSE)</f>
        <v>#REF!</v>
      </c>
      <c r="K312" s="114" t="e">
        <f>VLOOKUP($A312,#REF!,12,FALSE)</f>
        <v>#REF!</v>
      </c>
      <c r="L312" s="93" t="e">
        <f>VLOOKUP($A312,#REF!,13,FALSE)</f>
        <v>#REF!</v>
      </c>
      <c r="M312" s="438" t="e">
        <f>VLOOKUP($A312,#REF!,14,FALSE)</f>
        <v>#REF!</v>
      </c>
      <c r="N312" s="102" t="e">
        <f>VLOOKUP($A312,#REF!,15,FALSE)</f>
        <v>#REF!</v>
      </c>
      <c r="O312" s="102" t="e">
        <f>VLOOKUP($A312,#REF!,18,FALSE)</f>
        <v>#REF!</v>
      </c>
      <c r="P312" s="93" t="e">
        <f>VLOOKUP($A312,#REF!,41,FALSE)</f>
        <v>#REF!</v>
      </c>
      <c r="Q312" s="115" t="e">
        <f>VLOOKUP(Revisión_Avance_Periodo!$L660,#REF!,30,FALSE)</f>
        <v>#REF!</v>
      </c>
      <c r="R312" s="116">
        <v>2019</v>
      </c>
      <c r="S312" s="196">
        <v>43799</v>
      </c>
      <c r="T312" s="116" t="s">
        <v>78</v>
      </c>
      <c r="U312" s="132" t="e">
        <f>INDEX(#REF!,MATCH(Revisión_Avance_Periodo!$L312,#REF!,0),MATCH(Revisión_Avance_Periodo!$T312,#REF!,0))</f>
        <v>#REF!</v>
      </c>
      <c r="V312" s="132" t="e">
        <f>INDEX(#REF!,MATCH(Revisión_Avance_Periodo!$L312,#REF!,0),MATCH(Revisión_Avance_Periodo!$T312,#REF!,0))</f>
        <v>#REF!</v>
      </c>
      <c r="W312" s="131" t="e">
        <f>V312/U312</f>
        <v>#REF!</v>
      </c>
      <c r="X312" s="116" t="e">
        <f>VLOOKUP(W312,Tabla_Estado_Meta_OAP_2019[#All],3,TRUE)</f>
        <v>#REF!</v>
      </c>
      <c r="Y312" s="157" t="e">
        <f>SUBTOTAL(9,$U$302:$U312)</f>
        <v>#REF!</v>
      </c>
      <c r="Z312" s="158" t="e">
        <f>SUBTOTAL(9,$V$302:$V312)</f>
        <v>#REF!</v>
      </c>
      <c r="AA312" s="159">
        <f>IFERROR(+Revisión_Avance_Periodo!$Z312/Revisión_Avance_Periodo!$Y312,0)</f>
        <v>0</v>
      </c>
      <c r="AB312" s="126"/>
      <c r="AC312" s="127"/>
      <c r="AD312" s="125"/>
      <c r="AE312" s="125"/>
      <c r="AF312" s="128"/>
      <c r="AG312" s="129"/>
      <c r="AH312" s="157" t="e">
        <f>SUBTOTAL(9,$U$312:$U650)</f>
        <v>#REF!</v>
      </c>
      <c r="AI312" s="158" t="e">
        <f>SUBTOTAL(9,$V$312:$V650)</f>
        <v>#REF!</v>
      </c>
      <c r="AJ312" s="159">
        <f>IFERROR(+Revisión_Avance_Periodo!$Z660/Revisión_Avance_Periodo!$Y660,0)</f>
        <v>0</v>
      </c>
      <c r="AK312" s="126"/>
      <c r="AL312" s="127"/>
      <c r="AM312" s="125"/>
      <c r="AN312" s="125"/>
      <c r="AO312" s="128"/>
      <c r="AP312" s="129"/>
    </row>
    <row r="313" spans="1:42" ht="15.75" thickBot="1" x14ac:dyDescent="0.3">
      <c r="A313" s="97">
        <v>56</v>
      </c>
      <c r="B313" s="435" t="e">
        <f>CONCATENATE(Revisión_Avance_Periodo!$D661,";",Revisión_Avance_Periodo!$F661,";",Revisión_Avance_Periodo!$L661)</f>
        <v>#REF!</v>
      </c>
      <c r="C313" s="435" t="e">
        <f t="shared" si="19"/>
        <v>#REF!</v>
      </c>
      <c r="D313" s="123" t="e">
        <f>VLOOKUP($A313,#REF!,3,FALSE)</f>
        <v>#REF!</v>
      </c>
      <c r="E313" s="436" t="e">
        <f>VLOOKUP($A313,#REF!,4,FALSE)</f>
        <v>#REF!</v>
      </c>
      <c r="F313" s="103" t="e">
        <f>VLOOKUP($A313,#REF!,5,FALSE)</f>
        <v>#REF!</v>
      </c>
      <c r="G313" s="98" t="e">
        <f>VLOOKUP($A313,#REF!,8,FALSE)</f>
        <v>#REF!</v>
      </c>
      <c r="H313" s="93" t="e">
        <f>VLOOKUP($A313,#REF!,7,FALSE)</f>
        <v>#REF!</v>
      </c>
      <c r="I313" s="438" t="e">
        <f>VLOOKUP($A313,#REF!,10,FALSE)</f>
        <v>#REF!</v>
      </c>
      <c r="J313" s="98" t="e">
        <f>VLOOKUP($A313,#REF!,11,FALSE)</f>
        <v>#REF!</v>
      </c>
      <c r="K313" s="114" t="e">
        <f>VLOOKUP($A313,#REF!,12,FALSE)</f>
        <v>#REF!</v>
      </c>
      <c r="L313" s="98" t="e">
        <f>VLOOKUP($A313,#REF!,13,FALSE)</f>
        <v>#REF!</v>
      </c>
      <c r="M313" s="438" t="e">
        <f>VLOOKUP($A313,#REF!,14,FALSE)</f>
        <v>#REF!</v>
      </c>
      <c r="N313" s="103" t="e">
        <f>VLOOKUP($A313,#REF!,15,FALSE)</f>
        <v>#REF!</v>
      </c>
      <c r="O313" s="103" t="e">
        <f>VLOOKUP($A313,#REF!,18,FALSE)</f>
        <v>#REF!</v>
      </c>
      <c r="P313" s="93" t="e">
        <f>VLOOKUP($A313,#REF!,41,FALSE)</f>
        <v>#REF!</v>
      </c>
      <c r="Q313" s="115" t="e">
        <f>VLOOKUP(Revisión_Avance_Periodo!$L661,#REF!,30,FALSE)</f>
        <v>#REF!</v>
      </c>
      <c r="R313" s="116">
        <v>2019</v>
      </c>
      <c r="S313" s="196">
        <v>43829</v>
      </c>
      <c r="T313" s="124" t="s">
        <v>79</v>
      </c>
      <c r="U313" s="132" t="e">
        <f>INDEX(#REF!,MATCH(Revisión_Avance_Periodo!$L313,#REF!,0),MATCH(Revisión_Avance_Periodo!$T313,#REF!,0))</f>
        <v>#REF!</v>
      </c>
      <c r="V313" s="132" t="e">
        <f>INDEX(#REF!,MATCH(Revisión_Avance_Periodo!$L313,#REF!,0),MATCH(Revisión_Avance_Periodo!$T313,#REF!,0))</f>
        <v>#REF!</v>
      </c>
      <c r="W313" s="131" t="e">
        <f>V313/U313</f>
        <v>#REF!</v>
      </c>
      <c r="X313" s="124" t="e">
        <f>VLOOKUP(W313,Tabla_Estado_Meta_OAP_2019[#All],3,TRUE)</f>
        <v>#REF!</v>
      </c>
      <c r="Y313" s="157" t="e">
        <f>SUBTOTAL(9,$U$302:$U313)</f>
        <v>#REF!</v>
      </c>
      <c r="Z313" s="158" t="e">
        <f>SUBTOTAL(9,$V$302:$V313)</f>
        <v>#REF!</v>
      </c>
      <c r="AA313" s="159">
        <f>IFERROR(+Revisión_Avance_Periodo!$Z313/Revisión_Avance_Periodo!$Y313,0)</f>
        <v>0</v>
      </c>
      <c r="AB313" s="126"/>
      <c r="AC313" s="127"/>
      <c r="AD313" s="125"/>
      <c r="AE313" s="125"/>
      <c r="AF313" s="128"/>
      <c r="AG313" s="129"/>
      <c r="AH313" s="157" t="e">
        <f>SUBTOTAL(9,$U$313:$U650)</f>
        <v>#REF!</v>
      </c>
      <c r="AI313" s="158" t="e">
        <f>SUBTOTAL(9,$V$313:$V650)</f>
        <v>#REF!</v>
      </c>
      <c r="AJ313" s="159">
        <f>IFERROR(+Revisión_Avance_Periodo!$Z661/Revisión_Avance_Periodo!$Y661,0)</f>
        <v>0</v>
      </c>
      <c r="AK313" s="126"/>
      <c r="AL313" s="127"/>
      <c r="AM313" s="125"/>
      <c r="AN313" s="125"/>
      <c r="AO313" s="128"/>
      <c r="AP313" s="129"/>
    </row>
    <row r="314" spans="1:42" x14ac:dyDescent="0.25">
      <c r="A314" s="92">
        <v>57</v>
      </c>
      <c r="B314" s="435" t="e">
        <f>CONCATENATE(Revisión_Avance_Periodo!$D662,";",Revisión_Avance_Periodo!$F662,";",Revisión_Avance_Periodo!$L662)</f>
        <v>#REF!</v>
      </c>
      <c r="C314" s="435" t="e">
        <f t="shared" si="19"/>
        <v>#REF!</v>
      </c>
      <c r="D314" s="114" t="e">
        <f>VLOOKUP($A314,#REF!,3,FALSE)</f>
        <v>#REF!</v>
      </c>
      <c r="E314" s="436" t="e">
        <f>VLOOKUP($A314,#REF!,4,FALSE)</f>
        <v>#REF!</v>
      </c>
      <c r="F314" s="102" t="e">
        <f>VLOOKUP($A314,#REF!,5,FALSE)</f>
        <v>#REF!</v>
      </c>
      <c r="G314" s="93" t="e">
        <f>VLOOKUP($A314,#REF!,8,FALSE)</f>
        <v>#REF!</v>
      </c>
      <c r="H314" s="93" t="e">
        <f>VLOOKUP($A314,#REF!,7,FALSE)</f>
        <v>#REF!</v>
      </c>
      <c r="I314" s="438" t="e">
        <f>VLOOKUP($A314,#REF!,10,FALSE)</f>
        <v>#REF!</v>
      </c>
      <c r="J314" s="93" t="e">
        <f>VLOOKUP($A314,#REF!,11,FALSE)</f>
        <v>#REF!</v>
      </c>
      <c r="K314" s="114" t="e">
        <f>VLOOKUP($A314,#REF!,12,FALSE)</f>
        <v>#REF!</v>
      </c>
      <c r="L314" s="93" t="e">
        <f>VLOOKUP($A314,#REF!,13,FALSE)</f>
        <v>#REF!</v>
      </c>
      <c r="M314" s="438" t="e">
        <f>VLOOKUP($A314,#REF!,14,FALSE)</f>
        <v>#REF!</v>
      </c>
      <c r="N314" s="102" t="e">
        <f>VLOOKUP($A314,#REF!,15,FALSE)</f>
        <v>#REF!</v>
      </c>
      <c r="O314" s="102" t="e">
        <f>VLOOKUP($A314,#REF!,18,FALSE)</f>
        <v>#REF!</v>
      </c>
      <c r="P314" s="93" t="e">
        <f>VLOOKUP($A314,#REF!,41,FALSE)</f>
        <v>#REF!</v>
      </c>
      <c r="Q314" s="115" t="e">
        <f>VLOOKUP(Revisión_Avance_Periodo!$L662,#REF!,30,FALSE)</f>
        <v>#REF!</v>
      </c>
      <c r="R314" s="116">
        <v>2019</v>
      </c>
      <c r="S314" s="196">
        <v>43495</v>
      </c>
      <c r="T314" s="116" t="s">
        <v>68</v>
      </c>
      <c r="U314" s="132" t="e">
        <f>INDEX(#REF!,MATCH(Revisión_Avance_Periodo!$L314,#REF!,0),MATCH(Revisión_Avance_Periodo!$T314,#REF!,0))</f>
        <v>#REF!</v>
      </c>
      <c r="V314" s="132" t="e">
        <f>INDEX(#REF!,MATCH(Revisión_Avance_Periodo!$L314,#REF!,0),MATCH(Revisión_Avance_Periodo!$T314,#REF!,0))</f>
        <v>#REF!</v>
      </c>
      <c r="W314" s="118">
        <f t="shared" ref="W314:W349" si="24">IFERROR((V314/U314),0)</f>
        <v>0</v>
      </c>
      <c r="X314" s="116" t="str">
        <f>VLOOKUP(W314,Tabla_Estado_Meta_OAP_2019[#All],3,TRUE)</f>
        <v>Por Ejecutar</v>
      </c>
      <c r="Y314" s="160" t="e">
        <f>SUBTOTAL(9,$U$314:$U314)</f>
        <v>#REF!</v>
      </c>
      <c r="Z314" s="161" t="e">
        <f>SUBTOTAL(9,$V$314:$V314)</f>
        <v>#REF!</v>
      </c>
      <c r="AA314" s="162">
        <f>IFERROR(+Revisión_Avance_Periodo!$Z314/Revisión_Avance_Periodo!$Y314,0)</f>
        <v>0</v>
      </c>
      <c r="AB314" s="133" t="e">
        <f>SUBTOTAL(9,U314:U325)</f>
        <v>#REF!</v>
      </c>
      <c r="AC314" s="134" t="e">
        <f>SUBTOTAL(9,V314:V325)</f>
        <v>#REF!</v>
      </c>
      <c r="AD314" s="451">
        <f>IFERROR((AC314/AB314),0)</f>
        <v>0</v>
      </c>
      <c r="AE314" s="119">
        <f>100%-Revisión_Avance_Periodo!$AD314</f>
        <v>1</v>
      </c>
      <c r="AF314" s="121" t="str">
        <f>VLOOKUP(AD314,Tabla_Estado_Meta_OAP_2019[],3,TRUE)</f>
        <v>Por Ejecutar</v>
      </c>
      <c r="AG314" s="122" t="e">
        <f>Revisión_Avance_Periodo!$AD314*Revisión_Avance_Periodo!$Q314</f>
        <v>#REF!</v>
      </c>
      <c r="AH314" s="160" t="e">
        <f>SUBTOTAL(9,$U$314:$U662)</f>
        <v>#REF!</v>
      </c>
      <c r="AI314" s="161" t="e">
        <f>SUBTOTAL(9,$V$314:$V662)</f>
        <v>#REF!</v>
      </c>
      <c r="AJ314" s="162">
        <f>IFERROR(+Revisión_Avance_Periodo!$Z662/Revisión_Avance_Periodo!$Y662,0)</f>
        <v>0</v>
      </c>
      <c r="AK314" s="133">
        <f>SUBTOTAL(9,AD314:AD325)</f>
        <v>0</v>
      </c>
      <c r="AL314" s="134">
        <f>SUBTOTAL(9,AE314:AE325)</f>
        <v>1</v>
      </c>
      <c r="AM314" s="451">
        <f>IFERROR((AL314/AK314),0)</f>
        <v>0</v>
      </c>
      <c r="AN314" s="119">
        <f>IFERROR((AM314/AL314),0)</f>
        <v>0</v>
      </c>
      <c r="AO314" s="121" t="str">
        <f>VLOOKUP(AM314,Tabla_Estado_Meta_OAP_2019[],3,TRUE)</f>
        <v>Por Ejecutar</v>
      </c>
      <c r="AP314" s="122" t="e">
        <f>Revisión_Avance_Periodo!$AD662*Revisión_Avance_Periodo!$Q662</f>
        <v>#REF!</v>
      </c>
    </row>
    <row r="315" spans="1:42" x14ac:dyDescent="0.25">
      <c r="A315" s="97">
        <v>57</v>
      </c>
      <c r="B315" s="435" t="e">
        <f>CONCATENATE(Revisión_Avance_Periodo!$D663,";",Revisión_Avance_Periodo!$F663,";",Revisión_Avance_Periodo!$L663)</f>
        <v>#REF!</v>
      </c>
      <c r="C315" s="435" t="e">
        <f t="shared" si="19"/>
        <v>#REF!</v>
      </c>
      <c r="D315" s="123" t="e">
        <f>VLOOKUP($A315,#REF!,3,FALSE)</f>
        <v>#REF!</v>
      </c>
      <c r="E315" s="436" t="e">
        <f>VLOOKUP($A315,#REF!,4,FALSE)</f>
        <v>#REF!</v>
      </c>
      <c r="F315" s="103" t="e">
        <f>VLOOKUP($A315,#REF!,5,FALSE)</f>
        <v>#REF!</v>
      </c>
      <c r="G315" s="98" t="e">
        <f>VLOOKUP($A315,#REF!,8,FALSE)</f>
        <v>#REF!</v>
      </c>
      <c r="H315" s="93" t="e">
        <f>VLOOKUP($A315,#REF!,7,FALSE)</f>
        <v>#REF!</v>
      </c>
      <c r="I315" s="438" t="e">
        <f>VLOOKUP($A315,#REF!,10,FALSE)</f>
        <v>#REF!</v>
      </c>
      <c r="J315" s="98" t="e">
        <f>VLOOKUP($A315,#REF!,11,FALSE)</f>
        <v>#REF!</v>
      </c>
      <c r="K315" s="114" t="e">
        <f>VLOOKUP($A315,#REF!,12,FALSE)</f>
        <v>#REF!</v>
      </c>
      <c r="L315" s="98" t="e">
        <f>VLOOKUP($A315,#REF!,13,FALSE)</f>
        <v>#REF!</v>
      </c>
      <c r="M315" s="438" t="e">
        <f>VLOOKUP($A315,#REF!,14,FALSE)</f>
        <v>#REF!</v>
      </c>
      <c r="N315" s="103" t="e">
        <f>VLOOKUP($A315,#REF!,15,FALSE)</f>
        <v>#REF!</v>
      </c>
      <c r="O315" s="103" t="e">
        <f>VLOOKUP($A315,#REF!,18,FALSE)</f>
        <v>#REF!</v>
      </c>
      <c r="P315" s="93" t="e">
        <f>VLOOKUP($A315,#REF!,41,FALSE)</f>
        <v>#REF!</v>
      </c>
      <c r="Q315" s="115" t="e">
        <f>VLOOKUP(Revisión_Avance_Periodo!$L663,#REF!,30,FALSE)</f>
        <v>#REF!</v>
      </c>
      <c r="R315" s="116">
        <v>2019</v>
      </c>
      <c r="S315" s="196">
        <v>43524</v>
      </c>
      <c r="T315" s="124" t="s">
        <v>69</v>
      </c>
      <c r="U315" s="132" t="e">
        <f>INDEX(#REF!,MATCH(Revisión_Avance_Periodo!$L315,#REF!,0),MATCH(Revisión_Avance_Periodo!$T315,#REF!,0))</f>
        <v>#REF!</v>
      </c>
      <c r="V315" s="132" t="e">
        <f>INDEX(#REF!,MATCH(Revisión_Avance_Periodo!$L315,#REF!,0),MATCH(Revisión_Avance_Periodo!$T315,#REF!,0))</f>
        <v>#REF!</v>
      </c>
      <c r="W315" s="118">
        <f t="shared" si="24"/>
        <v>0</v>
      </c>
      <c r="X315" s="124" t="str">
        <f>VLOOKUP(W315,Tabla_Estado_Meta_OAP_2019[#All],3,TRUE)</f>
        <v>Por Ejecutar</v>
      </c>
      <c r="Y315" s="157" t="e">
        <f>SUBTOTAL(9,$U$314:$U315)</f>
        <v>#REF!</v>
      </c>
      <c r="Z315" s="158" t="e">
        <f>SUBTOTAL(9,$V$314:$V315)</f>
        <v>#REF!</v>
      </c>
      <c r="AA315" s="159">
        <f>IFERROR(+Revisión_Avance_Periodo!$Z315/Revisión_Avance_Periodo!$Y315,0)</f>
        <v>0</v>
      </c>
      <c r="AB315" s="126"/>
      <c r="AC315" s="127"/>
      <c r="AD315" s="125"/>
      <c r="AE315" s="125"/>
      <c r="AF315" s="128"/>
      <c r="AG315" s="129"/>
      <c r="AH315" s="157" t="e">
        <f>SUBTOTAL(9,$U$315:$U662)</f>
        <v>#REF!</v>
      </c>
      <c r="AI315" s="158" t="e">
        <f>SUBTOTAL(9,$V$315:$V662)</f>
        <v>#REF!</v>
      </c>
      <c r="AJ315" s="159">
        <f>IFERROR(+Revisión_Avance_Periodo!$Z663/Revisión_Avance_Periodo!$Y663,0)</f>
        <v>0</v>
      </c>
      <c r="AK315" s="126"/>
      <c r="AL315" s="127"/>
      <c r="AM315" s="125"/>
      <c r="AN315" s="125"/>
      <c r="AO315" s="128"/>
      <c r="AP315" s="129"/>
    </row>
    <row r="316" spans="1:42" x14ac:dyDescent="0.25">
      <c r="A316" s="92">
        <v>57</v>
      </c>
      <c r="B316" s="435" t="e">
        <f>CONCATENATE(Revisión_Avance_Periodo!$D664,";",Revisión_Avance_Periodo!$F664,";",Revisión_Avance_Periodo!$L664)</f>
        <v>#REF!</v>
      </c>
      <c r="C316" s="435" t="e">
        <f t="shared" si="19"/>
        <v>#REF!</v>
      </c>
      <c r="D316" s="114" t="e">
        <f>VLOOKUP($A316,#REF!,3,FALSE)</f>
        <v>#REF!</v>
      </c>
      <c r="E316" s="436" t="e">
        <f>VLOOKUP($A316,#REF!,4,FALSE)</f>
        <v>#REF!</v>
      </c>
      <c r="F316" s="102" t="e">
        <f>VLOOKUP($A316,#REF!,5,FALSE)</f>
        <v>#REF!</v>
      </c>
      <c r="G316" s="93" t="e">
        <f>VLOOKUP($A316,#REF!,8,FALSE)</f>
        <v>#REF!</v>
      </c>
      <c r="H316" s="93" t="e">
        <f>VLOOKUP($A316,#REF!,7,FALSE)</f>
        <v>#REF!</v>
      </c>
      <c r="I316" s="438" t="e">
        <f>VLOOKUP($A316,#REF!,10,FALSE)</f>
        <v>#REF!</v>
      </c>
      <c r="J316" s="93" t="e">
        <f>VLOOKUP($A316,#REF!,11,FALSE)</f>
        <v>#REF!</v>
      </c>
      <c r="K316" s="114" t="e">
        <f>VLOOKUP($A316,#REF!,12,FALSE)</f>
        <v>#REF!</v>
      </c>
      <c r="L316" s="93" t="e">
        <f>VLOOKUP($A316,#REF!,13,FALSE)</f>
        <v>#REF!</v>
      </c>
      <c r="M316" s="438" t="e">
        <f>VLOOKUP($A316,#REF!,14,FALSE)</f>
        <v>#REF!</v>
      </c>
      <c r="N316" s="102" t="e">
        <f>VLOOKUP($A316,#REF!,15,FALSE)</f>
        <v>#REF!</v>
      </c>
      <c r="O316" s="102" t="e">
        <f>VLOOKUP($A316,#REF!,18,FALSE)</f>
        <v>#REF!</v>
      </c>
      <c r="P316" s="93" t="e">
        <f>VLOOKUP($A316,#REF!,41,FALSE)</f>
        <v>#REF!</v>
      </c>
      <c r="Q316" s="115" t="e">
        <f>VLOOKUP(Revisión_Avance_Periodo!$L664,#REF!,30,FALSE)</f>
        <v>#REF!</v>
      </c>
      <c r="R316" s="116">
        <v>2019</v>
      </c>
      <c r="S316" s="196">
        <v>43554</v>
      </c>
      <c r="T316" s="116" t="s">
        <v>70</v>
      </c>
      <c r="U316" s="132" t="e">
        <f>INDEX(#REF!,MATCH(Revisión_Avance_Periodo!$L316,#REF!,0),MATCH(Revisión_Avance_Periodo!$T316,#REF!,0))</f>
        <v>#REF!</v>
      </c>
      <c r="V316" s="132" t="e">
        <f>INDEX(#REF!,MATCH(Revisión_Avance_Periodo!$L316,#REF!,0),MATCH(Revisión_Avance_Periodo!$T316,#REF!,0))</f>
        <v>#REF!</v>
      </c>
      <c r="W316" s="118">
        <f t="shared" si="24"/>
        <v>0</v>
      </c>
      <c r="X316" s="116" t="str">
        <f>VLOOKUP(W316,Tabla_Estado_Meta_OAP_2019[#All],3,TRUE)</f>
        <v>Por Ejecutar</v>
      </c>
      <c r="Y316" s="157" t="e">
        <f>SUBTOTAL(9,$U$314:$U316)</f>
        <v>#REF!</v>
      </c>
      <c r="Z316" s="158" t="e">
        <f>SUBTOTAL(9,$V$314:$V316)</f>
        <v>#REF!</v>
      </c>
      <c r="AA316" s="159">
        <f>IFERROR(+Revisión_Avance_Periodo!$Z316/Revisión_Avance_Periodo!$Y316,0)</f>
        <v>0</v>
      </c>
      <c r="AB316" s="126"/>
      <c r="AC316" s="127"/>
      <c r="AD316" s="125"/>
      <c r="AE316" s="125"/>
      <c r="AF316" s="128"/>
      <c r="AG316" s="129"/>
      <c r="AH316" s="157" t="e">
        <f>SUBTOTAL(9,$U$316:$U662)</f>
        <v>#REF!</v>
      </c>
      <c r="AI316" s="158" t="e">
        <f>SUBTOTAL(9,$V$316:$V662)</f>
        <v>#REF!</v>
      </c>
      <c r="AJ316" s="159">
        <f>IFERROR(+Revisión_Avance_Periodo!$Z664/Revisión_Avance_Periodo!$Y664,0)</f>
        <v>0</v>
      </c>
      <c r="AK316" s="126"/>
      <c r="AL316" s="127"/>
      <c r="AM316" s="125"/>
      <c r="AN316" s="125"/>
      <c r="AO316" s="128"/>
      <c r="AP316" s="129"/>
    </row>
    <row r="317" spans="1:42" x14ac:dyDescent="0.25">
      <c r="A317" s="97">
        <v>57</v>
      </c>
      <c r="B317" s="435" t="e">
        <f>CONCATENATE(Revisión_Avance_Periodo!$D665,";",Revisión_Avance_Periodo!$F665,";",Revisión_Avance_Periodo!$L665)</f>
        <v>#REF!</v>
      </c>
      <c r="C317" s="435" t="e">
        <f t="shared" si="19"/>
        <v>#REF!</v>
      </c>
      <c r="D317" s="123" t="e">
        <f>VLOOKUP($A317,#REF!,3,FALSE)</f>
        <v>#REF!</v>
      </c>
      <c r="E317" s="436" t="e">
        <f>VLOOKUP($A317,#REF!,4,FALSE)</f>
        <v>#REF!</v>
      </c>
      <c r="F317" s="103" t="e">
        <f>VLOOKUP($A317,#REF!,5,FALSE)</f>
        <v>#REF!</v>
      </c>
      <c r="G317" s="98" t="e">
        <f>VLOOKUP($A317,#REF!,8,FALSE)</f>
        <v>#REF!</v>
      </c>
      <c r="H317" s="93" t="e">
        <f>VLOOKUP($A317,#REF!,7,FALSE)</f>
        <v>#REF!</v>
      </c>
      <c r="I317" s="438" t="e">
        <f>VLOOKUP($A317,#REF!,10,FALSE)</f>
        <v>#REF!</v>
      </c>
      <c r="J317" s="98" t="e">
        <f>VLOOKUP($A317,#REF!,11,FALSE)</f>
        <v>#REF!</v>
      </c>
      <c r="K317" s="114" t="e">
        <f>VLOOKUP($A317,#REF!,12,FALSE)</f>
        <v>#REF!</v>
      </c>
      <c r="L317" s="98" t="e">
        <f>VLOOKUP($A317,#REF!,13,FALSE)</f>
        <v>#REF!</v>
      </c>
      <c r="M317" s="438" t="e">
        <f>VLOOKUP($A317,#REF!,14,FALSE)</f>
        <v>#REF!</v>
      </c>
      <c r="N317" s="103" t="e">
        <f>VLOOKUP($A317,#REF!,15,FALSE)</f>
        <v>#REF!</v>
      </c>
      <c r="O317" s="103" t="e">
        <f>VLOOKUP($A317,#REF!,18,FALSE)</f>
        <v>#REF!</v>
      </c>
      <c r="P317" s="93" t="e">
        <f>VLOOKUP($A317,#REF!,41,FALSE)</f>
        <v>#REF!</v>
      </c>
      <c r="Q317" s="115" t="e">
        <f>VLOOKUP(Revisión_Avance_Periodo!$L665,#REF!,30,FALSE)</f>
        <v>#REF!</v>
      </c>
      <c r="R317" s="116">
        <v>2019</v>
      </c>
      <c r="S317" s="196">
        <v>43585</v>
      </c>
      <c r="T317" s="124" t="s">
        <v>71</v>
      </c>
      <c r="U317" s="132" t="e">
        <f>INDEX(#REF!,MATCH(Revisión_Avance_Periodo!$L317,#REF!,0),MATCH(Revisión_Avance_Periodo!$T317,#REF!,0))</f>
        <v>#REF!</v>
      </c>
      <c r="V317" s="132" t="e">
        <f>INDEX(#REF!,MATCH(Revisión_Avance_Periodo!$L317,#REF!,0),MATCH(Revisión_Avance_Periodo!$T317,#REF!,0))</f>
        <v>#REF!</v>
      </c>
      <c r="W317" s="118">
        <f t="shared" si="24"/>
        <v>0</v>
      </c>
      <c r="X317" s="124" t="str">
        <f>VLOOKUP(W317,Tabla_Estado_Meta_OAP_2019[#All],3,TRUE)</f>
        <v>Por Ejecutar</v>
      </c>
      <c r="Y317" s="157" t="e">
        <f>SUBTOTAL(9,$U$314:$U317)</f>
        <v>#REF!</v>
      </c>
      <c r="Z317" s="158" t="e">
        <f>SUBTOTAL(9,$V$314:$V317)</f>
        <v>#REF!</v>
      </c>
      <c r="AA317" s="159">
        <f>IFERROR(+Revisión_Avance_Periodo!$Z317/Revisión_Avance_Periodo!$Y317,0)</f>
        <v>0</v>
      </c>
      <c r="AB317" s="126"/>
      <c r="AC317" s="127"/>
      <c r="AD317" s="125"/>
      <c r="AE317" s="125"/>
      <c r="AF317" s="128"/>
      <c r="AG317" s="129"/>
      <c r="AH317" s="157" t="e">
        <f>SUBTOTAL(9,$U$317:$U662)</f>
        <v>#REF!</v>
      </c>
      <c r="AI317" s="158" t="e">
        <f>SUBTOTAL(9,$V$317:$V662)</f>
        <v>#REF!</v>
      </c>
      <c r="AJ317" s="159">
        <f>IFERROR(+Revisión_Avance_Periodo!$Z665/Revisión_Avance_Periodo!$Y665,0)</f>
        <v>0</v>
      </c>
      <c r="AK317" s="126"/>
      <c r="AL317" s="127"/>
      <c r="AM317" s="125"/>
      <c r="AN317" s="125"/>
      <c r="AO317" s="128"/>
      <c r="AP317" s="129"/>
    </row>
    <row r="318" spans="1:42" x14ac:dyDescent="0.25">
      <c r="A318" s="92">
        <v>57</v>
      </c>
      <c r="B318" s="435" t="e">
        <f>CONCATENATE(Revisión_Avance_Periodo!$D666,";",Revisión_Avance_Periodo!$F666,";",Revisión_Avance_Periodo!$L666)</f>
        <v>#REF!</v>
      </c>
      <c r="C318" s="435" t="e">
        <f t="shared" si="19"/>
        <v>#REF!</v>
      </c>
      <c r="D318" s="114" t="e">
        <f>VLOOKUP($A318,#REF!,3,FALSE)</f>
        <v>#REF!</v>
      </c>
      <c r="E318" s="436" t="e">
        <f>VLOOKUP($A318,#REF!,4,FALSE)</f>
        <v>#REF!</v>
      </c>
      <c r="F318" s="102" t="e">
        <f>VLOOKUP($A318,#REF!,5,FALSE)</f>
        <v>#REF!</v>
      </c>
      <c r="G318" s="93" t="e">
        <f>VLOOKUP($A318,#REF!,8,FALSE)</f>
        <v>#REF!</v>
      </c>
      <c r="H318" s="93" t="e">
        <f>VLOOKUP($A318,#REF!,7,FALSE)</f>
        <v>#REF!</v>
      </c>
      <c r="I318" s="438" t="e">
        <f>VLOOKUP($A318,#REF!,10,FALSE)</f>
        <v>#REF!</v>
      </c>
      <c r="J318" s="93" t="e">
        <f>VLOOKUP($A318,#REF!,11,FALSE)</f>
        <v>#REF!</v>
      </c>
      <c r="K318" s="114" t="e">
        <f>VLOOKUP($A318,#REF!,12,FALSE)</f>
        <v>#REF!</v>
      </c>
      <c r="L318" s="93" t="e">
        <f>VLOOKUP($A318,#REF!,13,FALSE)</f>
        <v>#REF!</v>
      </c>
      <c r="M318" s="438" t="e">
        <f>VLOOKUP($A318,#REF!,14,FALSE)</f>
        <v>#REF!</v>
      </c>
      <c r="N318" s="102" t="e">
        <f>VLOOKUP($A318,#REF!,15,FALSE)</f>
        <v>#REF!</v>
      </c>
      <c r="O318" s="102" t="e">
        <f>VLOOKUP($A318,#REF!,18,FALSE)</f>
        <v>#REF!</v>
      </c>
      <c r="P318" s="93" t="e">
        <f>VLOOKUP($A318,#REF!,41,FALSE)</f>
        <v>#REF!</v>
      </c>
      <c r="Q318" s="115" t="e">
        <f>VLOOKUP(Revisión_Avance_Periodo!$L666,#REF!,30,FALSE)</f>
        <v>#REF!</v>
      </c>
      <c r="R318" s="116">
        <v>2019</v>
      </c>
      <c r="S318" s="196">
        <v>43615</v>
      </c>
      <c r="T318" s="116" t="s">
        <v>72</v>
      </c>
      <c r="U318" s="132" t="e">
        <f>INDEX(#REF!,MATCH(Revisión_Avance_Periodo!$L318,#REF!,0),MATCH(Revisión_Avance_Periodo!$T318,#REF!,0))</f>
        <v>#REF!</v>
      </c>
      <c r="V318" s="132" t="e">
        <f>INDEX(#REF!,MATCH(Revisión_Avance_Periodo!$L318,#REF!,0),MATCH(Revisión_Avance_Periodo!$T318,#REF!,0))</f>
        <v>#REF!</v>
      </c>
      <c r="W318" s="118">
        <f t="shared" si="24"/>
        <v>0</v>
      </c>
      <c r="X318" s="116" t="str">
        <f>VLOOKUP(W318,Tabla_Estado_Meta_OAP_2019[#All],3,TRUE)</f>
        <v>Por Ejecutar</v>
      </c>
      <c r="Y318" s="157" t="e">
        <f>SUBTOTAL(9,$U$314:$U318)</f>
        <v>#REF!</v>
      </c>
      <c r="Z318" s="158" t="e">
        <f>SUBTOTAL(9,$V$314:$V318)</f>
        <v>#REF!</v>
      </c>
      <c r="AA318" s="159">
        <f>IFERROR(+Revisión_Avance_Periodo!$Z318/Revisión_Avance_Periodo!$Y318,0)</f>
        <v>0</v>
      </c>
      <c r="AB318" s="126"/>
      <c r="AC318" s="127"/>
      <c r="AD318" s="125"/>
      <c r="AE318" s="125"/>
      <c r="AF318" s="128"/>
      <c r="AG318" s="129"/>
      <c r="AH318" s="157" t="e">
        <f>SUBTOTAL(9,$U$318:$U662)</f>
        <v>#REF!</v>
      </c>
      <c r="AI318" s="158" t="e">
        <f>SUBTOTAL(9,$V$318:$V662)</f>
        <v>#REF!</v>
      </c>
      <c r="AJ318" s="159">
        <f>IFERROR(+Revisión_Avance_Periodo!$Z666/Revisión_Avance_Periodo!$Y666,0)</f>
        <v>0</v>
      </c>
      <c r="AK318" s="126"/>
      <c r="AL318" s="127"/>
      <c r="AM318" s="125"/>
      <c r="AN318" s="125"/>
      <c r="AO318" s="128"/>
      <c r="AP318" s="129"/>
    </row>
    <row r="319" spans="1:42" x14ac:dyDescent="0.25">
      <c r="A319" s="97">
        <v>57</v>
      </c>
      <c r="B319" s="435" t="e">
        <f>CONCATENATE(Revisión_Avance_Periodo!$D667,";",Revisión_Avance_Periodo!$F667,";",Revisión_Avance_Periodo!$L667)</f>
        <v>#REF!</v>
      </c>
      <c r="C319" s="435" t="e">
        <f t="shared" si="19"/>
        <v>#REF!</v>
      </c>
      <c r="D319" s="123" t="e">
        <f>VLOOKUP($A319,#REF!,3,FALSE)</f>
        <v>#REF!</v>
      </c>
      <c r="E319" s="436" t="e">
        <f>VLOOKUP($A319,#REF!,4,FALSE)</f>
        <v>#REF!</v>
      </c>
      <c r="F319" s="103" t="e">
        <f>VLOOKUP($A319,#REF!,5,FALSE)</f>
        <v>#REF!</v>
      </c>
      <c r="G319" s="98" t="e">
        <f>VLOOKUP($A319,#REF!,8,FALSE)</f>
        <v>#REF!</v>
      </c>
      <c r="H319" s="93" t="e">
        <f>VLOOKUP($A319,#REF!,7,FALSE)</f>
        <v>#REF!</v>
      </c>
      <c r="I319" s="438" t="e">
        <f>VLOOKUP($A319,#REF!,10,FALSE)</f>
        <v>#REF!</v>
      </c>
      <c r="J319" s="98" t="e">
        <f>VLOOKUP($A319,#REF!,11,FALSE)</f>
        <v>#REF!</v>
      </c>
      <c r="K319" s="114" t="e">
        <f>VLOOKUP($A319,#REF!,12,FALSE)</f>
        <v>#REF!</v>
      </c>
      <c r="L319" s="98" t="e">
        <f>VLOOKUP($A319,#REF!,13,FALSE)</f>
        <v>#REF!</v>
      </c>
      <c r="M319" s="438" t="e">
        <f>VLOOKUP($A319,#REF!,14,FALSE)</f>
        <v>#REF!</v>
      </c>
      <c r="N319" s="103" t="e">
        <f>VLOOKUP($A319,#REF!,15,FALSE)</f>
        <v>#REF!</v>
      </c>
      <c r="O319" s="103" t="e">
        <f>VLOOKUP($A319,#REF!,18,FALSE)</f>
        <v>#REF!</v>
      </c>
      <c r="P319" s="93" t="e">
        <f>VLOOKUP($A319,#REF!,41,FALSE)</f>
        <v>#REF!</v>
      </c>
      <c r="Q319" s="115" t="e">
        <f>VLOOKUP(Revisión_Avance_Periodo!$L667,#REF!,30,FALSE)</f>
        <v>#REF!</v>
      </c>
      <c r="R319" s="116">
        <v>2019</v>
      </c>
      <c r="S319" s="196">
        <v>43646</v>
      </c>
      <c r="T319" s="124" t="s">
        <v>73</v>
      </c>
      <c r="U319" s="132" t="e">
        <f>INDEX(#REF!,MATCH(Revisión_Avance_Periodo!$L319,#REF!,0),MATCH(Revisión_Avance_Periodo!$T319,#REF!,0))</f>
        <v>#REF!</v>
      </c>
      <c r="V319" s="132" t="e">
        <f>INDEX(#REF!,MATCH(Revisión_Avance_Periodo!$L319,#REF!,0),MATCH(Revisión_Avance_Periodo!$T319,#REF!,0))</f>
        <v>#REF!</v>
      </c>
      <c r="W319" s="118">
        <f t="shared" si="24"/>
        <v>0</v>
      </c>
      <c r="X319" s="124" t="str">
        <f>VLOOKUP(W319,Tabla_Estado_Meta_OAP_2019[#All],3,TRUE)</f>
        <v>Por Ejecutar</v>
      </c>
      <c r="Y319" s="157" t="e">
        <f>SUBTOTAL(9,$U$314:$U319)</f>
        <v>#REF!</v>
      </c>
      <c r="Z319" s="158" t="e">
        <f>SUBTOTAL(9,$V$314:$V319)</f>
        <v>#REF!</v>
      </c>
      <c r="AA319" s="159">
        <f>IFERROR(+Revisión_Avance_Periodo!$Z319/Revisión_Avance_Periodo!$Y319,0)</f>
        <v>0</v>
      </c>
      <c r="AB319" s="126"/>
      <c r="AC319" s="127"/>
      <c r="AD319" s="125"/>
      <c r="AE319" s="125"/>
      <c r="AF319" s="128"/>
      <c r="AG319" s="129"/>
      <c r="AH319" s="157" t="e">
        <f>SUBTOTAL(9,$U$319:$U662)</f>
        <v>#REF!</v>
      </c>
      <c r="AI319" s="158" t="e">
        <f>SUBTOTAL(9,$V$319:$V662)</f>
        <v>#REF!</v>
      </c>
      <c r="AJ319" s="159">
        <f>IFERROR(+Revisión_Avance_Periodo!$Z667/Revisión_Avance_Periodo!$Y667,0)</f>
        <v>0</v>
      </c>
      <c r="AK319" s="126"/>
      <c r="AL319" s="127"/>
      <c r="AM319" s="125"/>
      <c r="AN319" s="125"/>
      <c r="AO319" s="128"/>
      <c r="AP319" s="129"/>
    </row>
    <row r="320" spans="1:42" x14ac:dyDescent="0.25">
      <c r="A320" s="92">
        <v>57</v>
      </c>
      <c r="B320" s="435" t="e">
        <f>CONCATENATE(Revisión_Avance_Periodo!$D668,";",Revisión_Avance_Periodo!$F668,";",Revisión_Avance_Periodo!$L668)</f>
        <v>#REF!</v>
      </c>
      <c r="C320" s="435" t="e">
        <f t="shared" si="19"/>
        <v>#REF!</v>
      </c>
      <c r="D320" s="114" t="e">
        <f>VLOOKUP($A320,#REF!,3,FALSE)</f>
        <v>#REF!</v>
      </c>
      <c r="E320" s="436" t="e">
        <f>VLOOKUP($A320,#REF!,4,FALSE)</f>
        <v>#REF!</v>
      </c>
      <c r="F320" s="102" t="e">
        <f>VLOOKUP($A320,#REF!,5,FALSE)</f>
        <v>#REF!</v>
      </c>
      <c r="G320" s="93" t="e">
        <f>VLOOKUP($A320,#REF!,8,FALSE)</f>
        <v>#REF!</v>
      </c>
      <c r="H320" s="93" t="e">
        <f>VLOOKUP($A320,#REF!,7,FALSE)</f>
        <v>#REF!</v>
      </c>
      <c r="I320" s="438" t="e">
        <f>VLOOKUP($A320,#REF!,10,FALSE)</f>
        <v>#REF!</v>
      </c>
      <c r="J320" s="93" t="e">
        <f>VLOOKUP($A320,#REF!,11,FALSE)</f>
        <v>#REF!</v>
      </c>
      <c r="K320" s="114" t="e">
        <f>VLOOKUP($A320,#REF!,12,FALSE)</f>
        <v>#REF!</v>
      </c>
      <c r="L320" s="93" t="e">
        <f>VLOOKUP($A320,#REF!,13,FALSE)</f>
        <v>#REF!</v>
      </c>
      <c r="M320" s="438" t="e">
        <f>VLOOKUP($A320,#REF!,14,FALSE)</f>
        <v>#REF!</v>
      </c>
      <c r="N320" s="102" t="e">
        <f>VLOOKUP($A320,#REF!,15,FALSE)</f>
        <v>#REF!</v>
      </c>
      <c r="O320" s="102" t="e">
        <f>VLOOKUP($A320,#REF!,18,FALSE)</f>
        <v>#REF!</v>
      </c>
      <c r="P320" s="93" t="e">
        <f>VLOOKUP($A320,#REF!,41,FALSE)</f>
        <v>#REF!</v>
      </c>
      <c r="Q320" s="115" t="e">
        <f>VLOOKUP(Revisión_Avance_Periodo!$L668,#REF!,30,FALSE)</f>
        <v>#REF!</v>
      </c>
      <c r="R320" s="116">
        <v>2019</v>
      </c>
      <c r="S320" s="196">
        <v>43676</v>
      </c>
      <c r="T320" s="116" t="s">
        <v>74</v>
      </c>
      <c r="U320" s="132" t="e">
        <f>INDEX(#REF!,MATCH(Revisión_Avance_Periodo!$L320,#REF!,0),MATCH(Revisión_Avance_Periodo!$T320,#REF!,0))</f>
        <v>#REF!</v>
      </c>
      <c r="V320" s="132" t="e">
        <f>INDEX(#REF!,MATCH(Revisión_Avance_Periodo!$L320,#REF!,0),MATCH(Revisión_Avance_Periodo!$T320,#REF!,0))</f>
        <v>#REF!</v>
      </c>
      <c r="W320" s="118">
        <f t="shared" si="24"/>
        <v>0</v>
      </c>
      <c r="X320" s="116" t="str">
        <f>VLOOKUP(W320,Tabla_Estado_Meta_OAP_2019[#All],3,TRUE)</f>
        <v>Por Ejecutar</v>
      </c>
      <c r="Y320" s="157" t="e">
        <f>SUBTOTAL(9,$U$314:$U320)</f>
        <v>#REF!</v>
      </c>
      <c r="Z320" s="158" t="e">
        <f>SUBTOTAL(9,$V$314:$V320)</f>
        <v>#REF!</v>
      </c>
      <c r="AA320" s="159">
        <f>IFERROR(+Revisión_Avance_Periodo!$Z320/Revisión_Avance_Periodo!$Y320,0)</f>
        <v>0</v>
      </c>
      <c r="AB320" s="126"/>
      <c r="AC320" s="127"/>
      <c r="AD320" s="125"/>
      <c r="AE320" s="125"/>
      <c r="AF320" s="128"/>
      <c r="AG320" s="129"/>
      <c r="AH320" s="157" t="e">
        <f>SUBTOTAL(9,$U$320:$U662)</f>
        <v>#REF!</v>
      </c>
      <c r="AI320" s="158" t="e">
        <f>SUBTOTAL(9,$V$320:$V662)</f>
        <v>#REF!</v>
      </c>
      <c r="AJ320" s="159">
        <f>IFERROR(+Revisión_Avance_Periodo!$Z668/Revisión_Avance_Periodo!$Y668,0)</f>
        <v>0</v>
      </c>
      <c r="AK320" s="126"/>
      <c r="AL320" s="127"/>
      <c r="AM320" s="125"/>
      <c r="AN320" s="125"/>
      <c r="AO320" s="128"/>
      <c r="AP320" s="129"/>
    </row>
    <row r="321" spans="1:42" x14ac:dyDescent="0.25">
      <c r="A321" s="97">
        <v>57</v>
      </c>
      <c r="B321" s="435" t="e">
        <f>CONCATENATE(Revisión_Avance_Periodo!$D669,";",Revisión_Avance_Periodo!$F669,";",Revisión_Avance_Periodo!$L669)</f>
        <v>#REF!</v>
      </c>
      <c r="C321" s="435" t="e">
        <f t="shared" si="19"/>
        <v>#REF!</v>
      </c>
      <c r="D321" s="123" t="e">
        <f>VLOOKUP($A321,#REF!,3,FALSE)</f>
        <v>#REF!</v>
      </c>
      <c r="E321" s="436" t="e">
        <f>VLOOKUP($A321,#REF!,4,FALSE)</f>
        <v>#REF!</v>
      </c>
      <c r="F321" s="103" t="e">
        <f>VLOOKUP($A321,#REF!,5,FALSE)</f>
        <v>#REF!</v>
      </c>
      <c r="G321" s="98" t="e">
        <f>VLOOKUP($A321,#REF!,8,FALSE)</f>
        <v>#REF!</v>
      </c>
      <c r="H321" s="93" t="e">
        <f>VLOOKUP($A321,#REF!,7,FALSE)</f>
        <v>#REF!</v>
      </c>
      <c r="I321" s="438" t="e">
        <f>VLOOKUP($A321,#REF!,10,FALSE)</f>
        <v>#REF!</v>
      </c>
      <c r="J321" s="98" t="e">
        <f>VLOOKUP($A321,#REF!,11,FALSE)</f>
        <v>#REF!</v>
      </c>
      <c r="K321" s="114" t="e">
        <f>VLOOKUP($A321,#REF!,12,FALSE)</f>
        <v>#REF!</v>
      </c>
      <c r="L321" s="98" t="e">
        <f>VLOOKUP($A321,#REF!,13,FALSE)</f>
        <v>#REF!</v>
      </c>
      <c r="M321" s="438" t="e">
        <f>VLOOKUP($A321,#REF!,14,FALSE)</f>
        <v>#REF!</v>
      </c>
      <c r="N321" s="103" t="e">
        <f>VLOOKUP($A321,#REF!,15,FALSE)</f>
        <v>#REF!</v>
      </c>
      <c r="O321" s="103" t="e">
        <f>VLOOKUP($A321,#REF!,18,FALSE)</f>
        <v>#REF!</v>
      </c>
      <c r="P321" s="93" t="e">
        <f>VLOOKUP($A321,#REF!,41,FALSE)</f>
        <v>#REF!</v>
      </c>
      <c r="Q321" s="115" t="e">
        <f>VLOOKUP(Revisión_Avance_Periodo!$L669,#REF!,30,FALSE)</f>
        <v>#REF!</v>
      </c>
      <c r="R321" s="116">
        <v>2019</v>
      </c>
      <c r="S321" s="196">
        <v>43707</v>
      </c>
      <c r="T321" s="124" t="s">
        <v>75</v>
      </c>
      <c r="U321" s="132" t="e">
        <f>INDEX(#REF!,MATCH(Revisión_Avance_Periodo!$L321,#REF!,0),MATCH(Revisión_Avance_Periodo!$T321,#REF!,0))</f>
        <v>#REF!</v>
      </c>
      <c r="V321" s="132" t="e">
        <f>INDEX(#REF!,MATCH(Revisión_Avance_Periodo!$L321,#REF!,0),MATCH(Revisión_Avance_Periodo!$T321,#REF!,0))</f>
        <v>#REF!</v>
      </c>
      <c r="W321" s="118">
        <f t="shared" si="24"/>
        <v>0</v>
      </c>
      <c r="X321" s="124" t="str">
        <f>VLOOKUP(W321,Tabla_Estado_Meta_OAP_2019[#All],3,TRUE)</f>
        <v>Por Ejecutar</v>
      </c>
      <c r="Y321" s="157" t="e">
        <f>SUBTOTAL(9,$U$314:$U321)</f>
        <v>#REF!</v>
      </c>
      <c r="Z321" s="158" t="e">
        <f>SUBTOTAL(9,$V$314:$V321)</f>
        <v>#REF!</v>
      </c>
      <c r="AA321" s="159">
        <f>IFERROR(+Revisión_Avance_Periodo!$Z321/Revisión_Avance_Periodo!$Y321,0)</f>
        <v>0</v>
      </c>
      <c r="AB321" s="126"/>
      <c r="AC321" s="127"/>
      <c r="AD321" s="125"/>
      <c r="AE321" s="125"/>
      <c r="AF321" s="128"/>
      <c r="AG321" s="129"/>
      <c r="AH321" s="157" t="e">
        <f>SUBTOTAL(9,$U$321:$U662)</f>
        <v>#REF!</v>
      </c>
      <c r="AI321" s="158" t="e">
        <f>SUBTOTAL(9,$V$321:$V662)</f>
        <v>#REF!</v>
      </c>
      <c r="AJ321" s="159">
        <f>IFERROR(+Revisión_Avance_Periodo!$Z669/Revisión_Avance_Periodo!$Y669,0)</f>
        <v>0</v>
      </c>
      <c r="AK321" s="126"/>
      <c r="AL321" s="127"/>
      <c r="AM321" s="125"/>
      <c r="AN321" s="125"/>
      <c r="AO321" s="128"/>
      <c r="AP321" s="129"/>
    </row>
    <row r="322" spans="1:42" x14ac:dyDescent="0.25">
      <c r="A322" s="92">
        <v>57</v>
      </c>
      <c r="B322" s="435" t="e">
        <f>CONCATENATE(Revisión_Avance_Periodo!$D670,";",Revisión_Avance_Periodo!$F670,";",Revisión_Avance_Periodo!$L670)</f>
        <v>#REF!</v>
      </c>
      <c r="C322" s="435" t="e">
        <f t="shared" ref="C322:C385" si="25">CONCATENATE($N322,";",$L322,";",$T322)</f>
        <v>#REF!</v>
      </c>
      <c r="D322" s="114" t="e">
        <f>VLOOKUP($A322,#REF!,3,FALSE)</f>
        <v>#REF!</v>
      </c>
      <c r="E322" s="436" t="e">
        <f>VLOOKUP($A322,#REF!,4,FALSE)</f>
        <v>#REF!</v>
      </c>
      <c r="F322" s="102" t="e">
        <f>VLOOKUP($A322,#REF!,5,FALSE)</f>
        <v>#REF!</v>
      </c>
      <c r="G322" s="93" t="e">
        <f>VLOOKUP($A322,#REF!,8,FALSE)</f>
        <v>#REF!</v>
      </c>
      <c r="H322" s="93" t="e">
        <f>VLOOKUP($A322,#REF!,7,FALSE)</f>
        <v>#REF!</v>
      </c>
      <c r="I322" s="438" t="e">
        <f>VLOOKUP($A322,#REF!,10,FALSE)</f>
        <v>#REF!</v>
      </c>
      <c r="J322" s="93" t="e">
        <f>VLOOKUP($A322,#REF!,11,FALSE)</f>
        <v>#REF!</v>
      </c>
      <c r="K322" s="114" t="e">
        <f>VLOOKUP($A322,#REF!,12,FALSE)</f>
        <v>#REF!</v>
      </c>
      <c r="L322" s="93" t="e">
        <f>VLOOKUP($A322,#REF!,13,FALSE)</f>
        <v>#REF!</v>
      </c>
      <c r="M322" s="438" t="e">
        <f>VLOOKUP($A322,#REF!,14,FALSE)</f>
        <v>#REF!</v>
      </c>
      <c r="N322" s="102" t="e">
        <f>VLOOKUP($A322,#REF!,15,FALSE)</f>
        <v>#REF!</v>
      </c>
      <c r="O322" s="102" t="e">
        <f>VLOOKUP($A322,#REF!,18,FALSE)</f>
        <v>#REF!</v>
      </c>
      <c r="P322" s="93" t="e">
        <f>VLOOKUP($A322,#REF!,41,FALSE)</f>
        <v>#REF!</v>
      </c>
      <c r="Q322" s="115" t="e">
        <f>VLOOKUP(Revisión_Avance_Periodo!$L670,#REF!,30,FALSE)</f>
        <v>#REF!</v>
      </c>
      <c r="R322" s="116">
        <v>2019</v>
      </c>
      <c r="S322" s="196">
        <v>43738</v>
      </c>
      <c r="T322" s="116" t="s">
        <v>76</v>
      </c>
      <c r="U322" s="132" t="e">
        <f>INDEX(#REF!,MATCH(Revisión_Avance_Periodo!$L322,#REF!,0),MATCH(Revisión_Avance_Periodo!$T322,#REF!,0))</f>
        <v>#REF!</v>
      </c>
      <c r="V322" s="132" t="e">
        <f>INDEX(#REF!,MATCH(Revisión_Avance_Periodo!$L322,#REF!,0),MATCH(Revisión_Avance_Periodo!$T322,#REF!,0))</f>
        <v>#REF!</v>
      </c>
      <c r="W322" s="118">
        <f t="shared" si="24"/>
        <v>0</v>
      </c>
      <c r="X322" s="116" t="str">
        <f>VLOOKUP(W322,Tabla_Estado_Meta_OAP_2019[#All],3,TRUE)</f>
        <v>Por Ejecutar</v>
      </c>
      <c r="Y322" s="157" t="e">
        <f>SUBTOTAL(9,$U$314:$U322)</f>
        <v>#REF!</v>
      </c>
      <c r="Z322" s="158" t="e">
        <f>SUBTOTAL(9,$V$314:$V322)</f>
        <v>#REF!</v>
      </c>
      <c r="AA322" s="159">
        <f>IFERROR(+Revisión_Avance_Periodo!$Z322/Revisión_Avance_Periodo!$Y322,0)</f>
        <v>0</v>
      </c>
      <c r="AB322" s="126"/>
      <c r="AC322" s="127"/>
      <c r="AD322" s="125"/>
      <c r="AE322" s="125"/>
      <c r="AF322" s="128"/>
      <c r="AG322" s="129"/>
      <c r="AH322" s="157" t="e">
        <f>SUBTOTAL(9,$U$322:$U662)</f>
        <v>#REF!</v>
      </c>
      <c r="AI322" s="158" t="e">
        <f>SUBTOTAL(9,$V$322:$V662)</f>
        <v>#REF!</v>
      </c>
      <c r="AJ322" s="159">
        <f>IFERROR(+Revisión_Avance_Periodo!$Z670/Revisión_Avance_Periodo!$Y670,0)</f>
        <v>0</v>
      </c>
      <c r="AK322" s="126"/>
      <c r="AL322" s="127"/>
      <c r="AM322" s="125"/>
      <c r="AN322" s="125"/>
      <c r="AO322" s="128"/>
      <c r="AP322" s="129"/>
    </row>
    <row r="323" spans="1:42" x14ac:dyDescent="0.25">
      <c r="A323" s="97">
        <v>57</v>
      </c>
      <c r="B323" s="435" t="e">
        <f>CONCATENATE(Revisión_Avance_Periodo!$D671,";",Revisión_Avance_Periodo!$F671,";",Revisión_Avance_Periodo!$L671)</f>
        <v>#REF!</v>
      </c>
      <c r="C323" s="435" t="e">
        <f t="shared" si="25"/>
        <v>#REF!</v>
      </c>
      <c r="D323" s="123" t="e">
        <f>VLOOKUP($A323,#REF!,3,FALSE)</f>
        <v>#REF!</v>
      </c>
      <c r="E323" s="436" t="e">
        <f>VLOOKUP($A323,#REF!,4,FALSE)</f>
        <v>#REF!</v>
      </c>
      <c r="F323" s="103" t="e">
        <f>VLOOKUP($A323,#REF!,5,FALSE)</f>
        <v>#REF!</v>
      </c>
      <c r="G323" s="98" t="e">
        <f>VLOOKUP($A323,#REF!,8,FALSE)</f>
        <v>#REF!</v>
      </c>
      <c r="H323" s="93" t="e">
        <f>VLOOKUP($A323,#REF!,7,FALSE)</f>
        <v>#REF!</v>
      </c>
      <c r="I323" s="438" t="e">
        <f>VLOOKUP($A323,#REF!,10,FALSE)</f>
        <v>#REF!</v>
      </c>
      <c r="J323" s="98" t="e">
        <f>VLOOKUP($A323,#REF!,11,FALSE)</f>
        <v>#REF!</v>
      </c>
      <c r="K323" s="114" t="e">
        <f>VLOOKUP($A323,#REF!,12,FALSE)</f>
        <v>#REF!</v>
      </c>
      <c r="L323" s="98" t="e">
        <f>VLOOKUP($A323,#REF!,13,FALSE)</f>
        <v>#REF!</v>
      </c>
      <c r="M323" s="438" t="e">
        <f>VLOOKUP($A323,#REF!,14,FALSE)</f>
        <v>#REF!</v>
      </c>
      <c r="N323" s="103" t="e">
        <f>VLOOKUP($A323,#REF!,15,FALSE)</f>
        <v>#REF!</v>
      </c>
      <c r="O323" s="103" t="e">
        <f>VLOOKUP($A323,#REF!,18,FALSE)</f>
        <v>#REF!</v>
      </c>
      <c r="P323" s="93" t="e">
        <f>VLOOKUP($A323,#REF!,41,FALSE)</f>
        <v>#REF!</v>
      </c>
      <c r="Q323" s="115" t="e">
        <f>VLOOKUP(Revisión_Avance_Periodo!$L671,#REF!,30,FALSE)</f>
        <v>#REF!</v>
      </c>
      <c r="R323" s="116">
        <v>2019</v>
      </c>
      <c r="S323" s="196">
        <v>43768</v>
      </c>
      <c r="T323" s="124" t="s">
        <v>77</v>
      </c>
      <c r="U323" s="132" t="e">
        <f>INDEX(#REF!,MATCH(Revisión_Avance_Periodo!$L323,#REF!,0),MATCH(Revisión_Avance_Periodo!$T323,#REF!,0))</f>
        <v>#REF!</v>
      </c>
      <c r="V323" s="132" t="e">
        <f>INDEX(#REF!,MATCH(Revisión_Avance_Periodo!$L323,#REF!,0),MATCH(Revisión_Avance_Periodo!$T323,#REF!,0))</f>
        <v>#REF!</v>
      </c>
      <c r="W323" s="118">
        <f t="shared" si="24"/>
        <v>0</v>
      </c>
      <c r="X323" s="124" t="str">
        <f>VLOOKUP(W323,Tabla_Estado_Meta_OAP_2019[#All],3,TRUE)</f>
        <v>Por Ejecutar</v>
      </c>
      <c r="Y323" s="157" t="e">
        <f>SUBTOTAL(9,$U$314:$U323)</f>
        <v>#REF!</v>
      </c>
      <c r="Z323" s="158" t="e">
        <f>SUBTOTAL(9,$V$314:$V323)</f>
        <v>#REF!</v>
      </c>
      <c r="AA323" s="159">
        <f>IFERROR(+Revisión_Avance_Periodo!$Z323/Revisión_Avance_Periodo!$Y323,0)</f>
        <v>0</v>
      </c>
      <c r="AB323" s="126"/>
      <c r="AC323" s="127"/>
      <c r="AD323" s="125"/>
      <c r="AE323" s="125"/>
      <c r="AF323" s="128"/>
      <c r="AG323" s="129"/>
      <c r="AH323" s="157" t="e">
        <f>SUBTOTAL(9,$U$323:$U662)</f>
        <v>#REF!</v>
      </c>
      <c r="AI323" s="158" t="e">
        <f>SUBTOTAL(9,$V$323:$V662)</f>
        <v>#REF!</v>
      </c>
      <c r="AJ323" s="159">
        <f>IFERROR(+Revisión_Avance_Periodo!$Z671/Revisión_Avance_Periodo!$Y671,0)</f>
        <v>0</v>
      </c>
      <c r="AK323" s="126"/>
      <c r="AL323" s="127"/>
      <c r="AM323" s="125"/>
      <c r="AN323" s="125"/>
      <c r="AO323" s="128"/>
      <c r="AP323" s="129"/>
    </row>
    <row r="324" spans="1:42" x14ac:dyDescent="0.25">
      <c r="A324" s="92">
        <v>57</v>
      </c>
      <c r="B324" s="435" t="e">
        <f>CONCATENATE(Revisión_Avance_Periodo!$D672,";",Revisión_Avance_Periodo!$F672,";",Revisión_Avance_Periodo!$L672)</f>
        <v>#REF!</v>
      </c>
      <c r="C324" s="435" t="e">
        <f t="shared" si="25"/>
        <v>#REF!</v>
      </c>
      <c r="D324" s="114" t="e">
        <f>VLOOKUP($A324,#REF!,3,FALSE)</f>
        <v>#REF!</v>
      </c>
      <c r="E324" s="436" t="e">
        <f>VLOOKUP($A324,#REF!,4,FALSE)</f>
        <v>#REF!</v>
      </c>
      <c r="F324" s="102" t="e">
        <f>VLOOKUP($A324,#REF!,5,FALSE)</f>
        <v>#REF!</v>
      </c>
      <c r="G324" s="93" t="e">
        <f>VLOOKUP($A324,#REF!,8,FALSE)</f>
        <v>#REF!</v>
      </c>
      <c r="H324" s="93" t="e">
        <f>VLOOKUP($A324,#REF!,7,FALSE)</f>
        <v>#REF!</v>
      </c>
      <c r="I324" s="438" t="e">
        <f>VLOOKUP($A324,#REF!,10,FALSE)</f>
        <v>#REF!</v>
      </c>
      <c r="J324" s="93" t="e">
        <f>VLOOKUP($A324,#REF!,11,FALSE)</f>
        <v>#REF!</v>
      </c>
      <c r="K324" s="114" t="e">
        <f>VLOOKUP($A324,#REF!,12,FALSE)</f>
        <v>#REF!</v>
      </c>
      <c r="L324" s="93" t="e">
        <f>VLOOKUP($A324,#REF!,13,FALSE)</f>
        <v>#REF!</v>
      </c>
      <c r="M324" s="438" t="e">
        <f>VLOOKUP($A324,#REF!,14,FALSE)</f>
        <v>#REF!</v>
      </c>
      <c r="N324" s="102" t="e">
        <f>VLOOKUP($A324,#REF!,15,FALSE)</f>
        <v>#REF!</v>
      </c>
      <c r="O324" s="102" t="e">
        <f>VLOOKUP($A324,#REF!,18,FALSE)</f>
        <v>#REF!</v>
      </c>
      <c r="P324" s="93" t="e">
        <f>VLOOKUP($A324,#REF!,41,FALSE)</f>
        <v>#REF!</v>
      </c>
      <c r="Q324" s="115" t="e">
        <f>VLOOKUP(Revisión_Avance_Periodo!$L672,#REF!,30,FALSE)</f>
        <v>#REF!</v>
      </c>
      <c r="R324" s="116">
        <v>2019</v>
      </c>
      <c r="S324" s="196">
        <v>43799</v>
      </c>
      <c r="T324" s="116" t="s">
        <v>78</v>
      </c>
      <c r="U324" s="132" t="e">
        <f>INDEX(#REF!,MATCH(Revisión_Avance_Periodo!$L324,#REF!,0),MATCH(Revisión_Avance_Periodo!$T324,#REF!,0))</f>
        <v>#REF!</v>
      </c>
      <c r="V324" s="132" t="e">
        <f>INDEX(#REF!,MATCH(Revisión_Avance_Periodo!$L324,#REF!,0),MATCH(Revisión_Avance_Periodo!$T324,#REF!,0))</f>
        <v>#REF!</v>
      </c>
      <c r="W324" s="118">
        <f t="shared" si="24"/>
        <v>0</v>
      </c>
      <c r="X324" s="116" t="str">
        <f>VLOOKUP(W324,Tabla_Estado_Meta_OAP_2019[#All],3,TRUE)</f>
        <v>Por Ejecutar</v>
      </c>
      <c r="Y324" s="157" t="e">
        <f>SUBTOTAL(9,$U$314:$U324)</f>
        <v>#REF!</v>
      </c>
      <c r="Z324" s="158" t="e">
        <f>SUBTOTAL(9,$V$314:$V324)</f>
        <v>#REF!</v>
      </c>
      <c r="AA324" s="159">
        <f>IFERROR(+Revisión_Avance_Periodo!$Z324/Revisión_Avance_Periodo!$Y324,0)</f>
        <v>0</v>
      </c>
      <c r="AB324" s="126"/>
      <c r="AC324" s="127"/>
      <c r="AD324" s="125"/>
      <c r="AE324" s="125"/>
      <c r="AF324" s="128"/>
      <c r="AG324" s="129"/>
      <c r="AH324" s="157" t="e">
        <f>SUBTOTAL(9,$U$324:$U662)</f>
        <v>#REF!</v>
      </c>
      <c r="AI324" s="158" t="e">
        <f>SUBTOTAL(9,$V$324:$V662)</f>
        <v>#REF!</v>
      </c>
      <c r="AJ324" s="159">
        <f>IFERROR(+Revisión_Avance_Periodo!$Z672/Revisión_Avance_Periodo!$Y672,0)</f>
        <v>0</v>
      </c>
      <c r="AK324" s="126"/>
      <c r="AL324" s="127"/>
      <c r="AM324" s="125"/>
      <c r="AN324" s="125"/>
      <c r="AO324" s="128"/>
      <c r="AP324" s="129"/>
    </row>
    <row r="325" spans="1:42" ht="15.75" thickBot="1" x14ac:dyDescent="0.3">
      <c r="A325" s="97">
        <v>57</v>
      </c>
      <c r="B325" s="435" t="e">
        <f>CONCATENATE(Revisión_Avance_Periodo!$D673,";",Revisión_Avance_Periodo!$F673,";",Revisión_Avance_Periodo!$L673)</f>
        <v>#REF!</v>
      </c>
      <c r="C325" s="435" t="e">
        <f t="shared" si="25"/>
        <v>#REF!</v>
      </c>
      <c r="D325" s="123" t="e">
        <f>VLOOKUP($A325,#REF!,3,FALSE)</f>
        <v>#REF!</v>
      </c>
      <c r="E325" s="436" t="e">
        <f>VLOOKUP($A325,#REF!,4,FALSE)</f>
        <v>#REF!</v>
      </c>
      <c r="F325" s="103" t="e">
        <f>VLOOKUP($A325,#REF!,5,FALSE)</f>
        <v>#REF!</v>
      </c>
      <c r="G325" s="98" t="e">
        <f>VLOOKUP($A325,#REF!,8,FALSE)</f>
        <v>#REF!</v>
      </c>
      <c r="H325" s="93" t="e">
        <f>VLOOKUP($A325,#REF!,7,FALSE)</f>
        <v>#REF!</v>
      </c>
      <c r="I325" s="438" t="e">
        <f>VLOOKUP($A325,#REF!,10,FALSE)</f>
        <v>#REF!</v>
      </c>
      <c r="J325" s="98" t="e">
        <f>VLOOKUP($A325,#REF!,11,FALSE)</f>
        <v>#REF!</v>
      </c>
      <c r="K325" s="114" t="e">
        <f>VLOOKUP($A325,#REF!,12,FALSE)</f>
        <v>#REF!</v>
      </c>
      <c r="L325" s="98" t="e">
        <f>VLOOKUP($A325,#REF!,13,FALSE)</f>
        <v>#REF!</v>
      </c>
      <c r="M325" s="438" t="e">
        <f>VLOOKUP($A325,#REF!,14,FALSE)</f>
        <v>#REF!</v>
      </c>
      <c r="N325" s="103" t="e">
        <f>VLOOKUP($A325,#REF!,15,FALSE)</f>
        <v>#REF!</v>
      </c>
      <c r="O325" s="103" t="e">
        <f>VLOOKUP($A325,#REF!,18,FALSE)</f>
        <v>#REF!</v>
      </c>
      <c r="P325" s="93" t="e">
        <f>VLOOKUP($A325,#REF!,41,FALSE)</f>
        <v>#REF!</v>
      </c>
      <c r="Q325" s="115" t="e">
        <f>VLOOKUP(Revisión_Avance_Periodo!$L673,#REF!,30,FALSE)</f>
        <v>#REF!</v>
      </c>
      <c r="R325" s="116">
        <v>2019</v>
      </c>
      <c r="S325" s="196">
        <v>43829</v>
      </c>
      <c r="T325" s="124" t="s">
        <v>79</v>
      </c>
      <c r="U325" s="132" t="e">
        <f>INDEX(#REF!,MATCH(Revisión_Avance_Periodo!$L325,#REF!,0),MATCH(Revisión_Avance_Periodo!$T325,#REF!,0))</f>
        <v>#REF!</v>
      </c>
      <c r="V325" s="132" t="e">
        <f>INDEX(#REF!,MATCH(Revisión_Avance_Periodo!$L325,#REF!,0),MATCH(Revisión_Avance_Periodo!$T325,#REF!,0))</f>
        <v>#REF!</v>
      </c>
      <c r="W325" s="118">
        <f t="shared" si="24"/>
        <v>0</v>
      </c>
      <c r="X325" s="124" t="str">
        <f>VLOOKUP(W325,Tabla_Estado_Meta_OAP_2019[#All],3,TRUE)</f>
        <v>Por Ejecutar</v>
      </c>
      <c r="Y325" s="157" t="e">
        <f>SUBTOTAL(9,$U$314:$U325)</f>
        <v>#REF!</v>
      </c>
      <c r="Z325" s="158" t="e">
        <f>SUBTOTAL(9,$V$314:$V325)</f>
        <v>#REF!</v>
      </c>
      <c r="AA325" s="159">
        <f>IFERROR(+Revisión_Avance_Periodo!$Z325/Revisión_Avance_Periodo!$Y325,0)</f>
        <v>0</v>
      </c>
      <c r="AB325" s="126"/>
      <c r="AC325" s="127"/>
      <c r="AD325" s="125"/>
      <c r="AE325" s="125"/>
      <c r="AF325" s="128"/>
      <c r="AG325" s="129"/>
      <c r="AH325" s="157" t="e">
        <f>SUBTOTAL(9,$U$325:$U662)</f>
        <v>#REF!</v>
      </c>
      <c r="AI325" s="158" t="e">
        <f>SUBTOTAL(9,$V$325:$V662)</f>
        <v>#REF!</v>
      </c>
      <c r="AJ325" s="159">
        <f>IFERROR(+Revisión_Avance_Periodo!$Z673/Revisión_Avance_Periodo!$Y673,0)</f>
        <v>0</v>
      </c>
      <c r="AK325" s="126"/>
      <c r="AL325" s="127"/>
      <c r="AM325" s="125"/>
      <c r="AN325" s="125"/>
      <c r="AO325" s="128"/>
      <c r="AP325" s="129"/>
    </row>
    <row r="326" spans="1:42" x14ac:dyDescent="0.25">
      <c r="A326" s="92">
        <v>58</v>
      </c>
      <c r="B326" s="435" t="e">
        <f>CONCATENATE(Revisión_Avance_Periodo!$D674,";",Revisión_Avance_Periodo!$F674,";",Revisión_Avance_Periodo!$L674)</f>
        <v>#REF!</v>
      </c>
      <c r="C326" s="435" t="e">
        <f t="shared" si="25"/>
        <v>#REF!</v>
      </c>
      <c r="D326" s="114" t="e">
        <f>VLOOKUP($A326,#REF!,3,FALSE)</f>
        <v>#REF!</v>
      </c>
      <c r="E326" s="436" t="e">
        <f>VLOOKUP($A326,#REF!,4,FALSE)</f>
        <v>#REF!</v>
      </c>
      <c r="F326" s="102" t="e">
        <f>VLOOKUP($A326,#REF!,5,FALSE)</f>
        <v>#REF!</v>
      </c>
      <c r="G326" s="93" t="e">
        <f>VLOOKUP($A326,#REF!,8,FALSE)</f>
        <v>#REF!</v>
      </c>
      <c r="H326" s="93" t="e">
        <f>VLOOKUP($A326,#REF!,7,FALSE)</f>
        <v>#REF!</v>
      </c>
      <c r="I326" s="438" t="e">
        <f>VLOOKUP($A326,#REF!,10,FALSE)</f>
        <v>#REF!</v>
      </c>
      <c r="J326" s="93" t="e">
        <f>VLOOKUP($A326,#REF!,11,FALSE)</f>
        <v>#REF!</v>
      </c>
      <c r="K326" s="114" t="e">
        <f>VLOOKUP($A326,#REF!,12,FALSE)</f>
        <v>#REF!</v>
      </c>
      <c r="L326" s="93" t="e">
        <f>VLOOKUP($A326,#REF!,13,FALSE)</f>
        <v>#REF!</v>
      </c>
      <c r="M326" s="438" t="e">
        <f>VLOOKUP($A326,#REF!,14,FALSE)</f>
        <v>#REF!</v>
      </c>
      <c r="N326" s="102" t="e">
        <f>VLOOKUP($A326,#REF!,15,FALSE)</f>
        <v>#REF!</v>
      </c>
      <c r="O326" s="102" t="e">
        <f>VLOOKUP($A326,#REF!,18,FALSE)</f>
        <v>#REF!</v>
      </c>
      <c r="P326" s="93" t="e">
        <f>VLOOKUP($A326,#REF!,41,FALSE)</f>
        <v>#REF!</v>
      </c>
      <c r="Q326" s="115" t="e">
        <f>VLOOKUP(Revisión_Avance_Periodo!$L674,#REF!,30,FALSE)</f>
        <v>#REF!</v>
      </c>
      <c r="R326" s="116">
        <v>2019</v>
      </c>
      <c r="S326" s="196">
        <v>43495</v>
      </c>
      <c r="T326" s="116" t="s">
        <v>68</v>
      </c>
      <c r="U326" s="132" t="e">
        <f>INDEX(#REF!,MATCH(Revisión_Avance_Periodo!$L326,#REF!,0),MATCH(Revisión_Avance_Periodo!$T326,#REF!,0))</f>
        <v>#REF!</v>
      </c>
      <c r="V326" s="132" t="e">
        <f>INDEX(#REF!,MATCH(Revisión_Avance_Periodo!$L326,#REF!,0),MATCH(Revisión_Avance_Periodo!$T326,#REF!,0))</f>
        <v>#REF!</v>
      </c>
      <c r="W326" s="118">
        <f t="shared" si="24"/>
        <v>0</v>
      </c>
      <c r="X326" s="116" t="str">
        <f>VLOOKUP(W326,Tabla_Estado_Meta_OAP_2019[#All],3,TRUE)</f>
        <v>Por Ejecutar</v>
      </c>
      <c r="Y326" s="160" t="e">
        <f>SUBTOTAL(9,$U$326:$U326)</f>
        <v>#REF!</v>
      </c>
      <c r="Z326" s="161" t="e">
        <f>SUBTOTAL(9,$V$326:$V326)</f>
        <v>#REF!</v>
      </c>
      <c r="AA326" s="162">
        <f>IFERROR(+Revisión_Avance_Periodo!$Z326/Revisión_Avance_Periodo!$Y326,0)</f>
        <v>0</v>
      </c>
      <c r="AB326" s="133" t="e">
        <f>SUBTOTAL(9,U326:U337)</f>
        <v>#REF!</v>
      </c>
      <c r="AC326" s="134" t="e">
        <f>SUBTOTAL(9,V326:V337)</f>
        <v>#REF!</v>
      </c>
      <c r="AD326" s="119">
        <f>IFERROR((AC326/AB326),0)</f>
        <v>0</v>
      </c>
      <c r="AE326" s="119">
        <f>100%-Revisión_Avance_Periodo!$AD326</f>
        <v>1</v>
      </c>
      <c r="AF326" s="121" t="str">
        <f>VLOOKUP(AD326,Tabla_Estado_Meta_OAP_2019[],3,TRUE)</f>
        <v>Por Ejecutar</v>
      </c>
      <c r="AG326" s="122" t="e">
        <f>Revisión_Avance_Periodo!$AD326*Revisión_Avance_Periodo!$Q326</f>
        <v>#REF!</v>
      </c>
      <c r="AH326" s="160" t="e">
        <f>SUBTOTAL(9,$U$326:$U674)</f>
        <v>#REF!</v>
      </c>
      <c r="AI326" s="161" t="e">
        <f>SUBTOTAL(9,$V$326:$V674)</f>
        <v>#REF!</v>
      </c>
      <c r="AJ326" s="162">
        <f>IFERROR(+Revisión_Avance_Periodo!$Z674/Revisión_Avance_Periodo!$Y674,0)</f>
        <v>0</v>
      </c>
      <c r="AK326" s="133">
        <f>SUBTOTAL(9,AD326:AD337)</f>
        <v>0</v>
      </c>
      <c r="AL326" s="134">
        <f>SUBTOTAL(9,AE326:AE337)</f>
        <v>1</v>
      </c>
      <c r="AM326" s="119">
        <f>IFERROR((AL326/AK326),0)</f>
        <v>0</v>
      </c>
      <c r="AN326" s="119">
        <f>IFERROR((AM326/AL326),0)</f>
        <v>0</v>
      </c>
      <c r="AO326" s="121" t="str">
        <f>VLOOKUP(AM326,Tabla_Estado_Meta_OAP_2019[],3,TRUE)</f>
        <v>Por Ejecutar</v>
      </c>
      <c r="AP326" s="122" t="e">
        <f>Revisión_Avance_Periodo!$AD674*Revisión_Avance_Periodo!$Q674</f>
        <v>#REF!</v>
      </c>
    </row>
    <row r="327" spans="1:42" x14ac:dyDescent="0.25">
      <c r="A327" s="97">
        <v>58</v>
      </c>
      <c r="B327" s="435" t="e">
        <f>CONCATENATE(Revisión_Avance_Periodo!$D675,";",Revisión_Avance_Periodo!$F675,";",Revisión_Avance_Periodo!$L675)</f>
        <v>#REF!</v>
      </c>
      <c r="C327" s="435" t="e">
        <f t="shared" si="25"/>
        <v>#REF!</v>
      </c>
      <c r="D327" s="123" t="e">
        <f>VLOOKUP($A327,#REF!,3,FALSE)</f>
        <v>#REF!</v>
      </c>
      <c r="E327" s="436" t="e">
        <f>VLOOKUP($A327,#REF!,4,FALSE)</f>
        <v>#REF!</v>
      </c>
      <c r="F327" s="103" t="e">
        <f>VLOOKUP($A327,#REF!,5,FALSE)</f>
        <v>#REF!</v>
      </c>
      <c r="G327" s="98" t="e">
        <f>VLOOKUP($A327,#REF!,8,FALSE)</f>
        <v>#REF!</v>
      </c>
      <c r="H327" s="93" t="e">
        <f>VLOOKUP($A327,#REF!,7,FALSE)</f>
        <v>#REF!</v>
      </c>
      <c r="I327" s="438" t="e">
        <f>VLOOKUP($A327,#REF!,10,FALSE)</f>
        <v>#REF!</v>
      </c>
      <c r="J327" s="98" t="e">
        <f>VLOOKUP($A327,#REF!,11,FALSE)</f>
        <v>#REF!</v>
      </c>
      <c r="K327" s="114" t="e">
        <f>VLOOKUP($A327,#REF!,12,FALSE)</f>
        <v>#REF!</v>
      </c>
      <c r="L327" s="98" t="e">
        <f>VLOOKUP($A327,#REF!,13,FALSE)</f>
        <v>#REF!</v>
      </c>
      <c r="M327" s="438" t="e">
        <f>VLOOKUP($A327,#REF!,14,FALSE)</f>
        <v>#REF!</v>
      </c>
      <c r="N327" s="103" t="e">
        <f>VLOOKUP($A327,#REF!,15,FALSE)</f>
        <v>#REF!</v>
      </c>
      <c r="O327" s="103" t="e">
        <f>VLOOKUP($A327,#REF!,18,FALSE)</f>
        <v>#REF!</v>
      </c>
      <c r="P327" s="93" t="e">
        <f>VLOOKUP($A327,#REF!,41,FALSE)</f>
        <v>#REF!</v>
      </c>
      <c r="Q327" s="115" t="e">
        <f>VLOOKUP(Revisión_Avance_Periodo!$L675,#REF!,30,FALSE)</f>
        <v>#REF!</v>
      </c>
      <c r="R327" s="116">
        <v>2019</v>
      </c>
      <c r="S327" s="196">
        <v>43524</v>
      </c>
      <c r="T327" s="124" t="s">
        <v>69</v>
      </c>
      <c r="U327" s="132" t="e">
        <f>INDEX(#REF!,MATCH(Revisión_Avance_Periodo!$L327,#REF!,0),MATCH(Revisión_Avance_Periodo!$T327,#REF!,0))</f>
        <v>#REF!</v>
      </c>
      <c r="V327" s="132" t="e">
        <f>INDEX(#REF!,MATCH(Revisión_Avance_Periodo!$L327,#REF!,0),MATCH(Revisión_Avance_Periodo!$T327,#REF!,0))</f>
        <v>#REF!</v>
      </c>
      <c r="W327" s="118">
        <f t="shared" si="24"/>
        <v>0</v>
      </c>
      <c r="X327" s="124" t="str">
        <f>VLOOKUP(W327,Tabla_Estado_Meta_OAP_2019[#All],3,TRUE)</f>
        <v>Por Ejecutar</v>
      </c>
      <c r="Y327" s="157" t="e">
        <f>SUBTOTAL(9,$U$326:$U327)</f>
        <v>#REF!</v>
      </c>
      <c r="Z327" s="158" t="e">
        <f>SUBTOTAL(9,$V$326:$V327)</f>
        <v>#REF!</v>
      </c>
      <c r="AA327" s="159">
        <f>IFERROR(+Revisión_Avance_Periodo!$Z327/Revisión_Avance_Periodo!$Y327,0)</f>
        <v>0</v>
      </c>
      <c r="AB327" s="126"/>
      <c r="AC327" s="127"/>
      <c r="AD327" s="125"/>
      <c r="AE327" s="125"/>
      <c r="AF327" s="128"/>
      <c r="AG327" s="129"/>
      <c r="AH327" s="157" t="e">
        <f>SUBTOTAL(9,$U$327:$U674)</f>
        <v>#REF!</v>
      </c>
      <c r="AI327" s="158" t="e">
        <f>SUBTOTAL(9,$V$327:$V674)</f>
        <v>#REF!</v>
      </c>
      <c r="AJ327" s="159">
        <f>IFERROR(+Revisión_Avance_Periodo!$Z675/Revisión_Avance_Periodo!$Y675,0)</f>
        <v>0</v>
      </c>
      <c r="AK327" s="126"/>
      <c r="AL327" s="127"/>
      <c r="AM327" s="125"/>
      <c r="AN327" s="125"/>
      <c r="AO327" s="128"/>
      <c r="AP327" s="129"/>
    </row>
    <row r="328" spans="1:42" x14ac:dyDescent="0.25">
      <c r="A328" s="92">
        <v>58</v>
      </c>
      <c r="B328" s="435" t="e">
        <f>CONCATENATE(Revisión_Avance_Periodo!$D676,";",Revisión_Avance_Periodo!$F676,";",Revisión_Avance_Periodo!$L676)</f>
        <v>#REF!</v>
      </c>
      <c r="C328" s="435" t="e">
        <f t="shared" si="25"/>
        <v>#REF!</v>
      </c>
      <c r="D328" s="114" t="e">
        <f>VLOOKUP($A328,#REF!,3,FALSE)</f>
        <v>#REF!</v>
      </c>
      <c r="E328" s="436" t="e">
        <f>VLOOKUP($A328,#REF!,4,FALSE)</f>
        <v>#REF!</v>
      </c>
      <c r="F328" s="102" t="e">
        <f>VLOOKUP($A328,#REF!,5,FALSE)</f>
        <v>#REF!</v>
      </c>
      <c r="G328" s="93" t="e">
        <f>VLOOKUP($A328,#REF!,8,FALSE)</f>
        <v>#REF!</v>
      </c>
      <c r="H328" s="93" t="e">
        <f>VLOOKUP($A328,#REF!,7,FALSE)</f>
        <v>#REF!</v>
      </c>
      <c r="I328" s="438" t="e">
        <f>VLOOKUP($A328,#REF!,10,FALSE)</f>
        <v>#REF!</v>
      </c>
      <c r="J328" s="93" t="e">
        <f>VLOOKUP($A328,#REF!,11,FALSE)</f>
        <v>#REF!</v>
      </c>
      <c r="K328" s="114" t="e">
        <f>VLOOKUP($A328,#REF!,12,FALSE)</f>
        <v>#REF!</v>
      </c>
      <c r="L328" s="93" t="e">
        <f>VLOOKUP($A328,#REF!,13,FALSE)</f>
        <v>#REF!</v>
      </c>
      <c r="M328" s="438" t="e">
        <f>VLOOKUP($A328,#REF!,14,FALSE)</f>
        <v>#REF!</v>
      </c>
      <c r="N328" s="102" t="e">
        <f>VLOOKUP($A328,#REF!,15,FALSE)</f>
        <v>#REF!</v>
      </c>
      <c r="O328" s="102" t="e">
        <f>VLOOKUP($A328,#REF!,18,FALSE)</f>
        <v>#REF!</v>
      </c>
      <c r="P328" s="93" t="e">
        <f>VLOOKUP($A328,#REF!,41,FALSE)</f>
        <v>#REF!</v>
      </c>
      <c r="Q328" s="115" t="e">
        <f>VLOOKUP(Revisión_Avance_Periodo!$L676,#REF!,30,FALSE)</f>
        <v>#REF!</v>
      </c>
      <c r="R328" s="116">
        <v>2019</v>
      </c>
      <c r="S328" s="196">
        <v>43554</v>
      </c>
      <c r="T328" s="116" t="s">
        <v>70</v>
      </c>
      <c r="U328" s="132" t="e">
        <f>INDEX(#REF!,MATCH(Revisión_Avance_Periodo!$L328,#REF!,0),MATCH(Revisión_Avance_Periodo!$T328,#REF!,0))</f>
        <v>#REF!</v>
      </c>
      <c r="V328" s="132" t="e">
        <f>INDEX(#REF!,MATCH(Revisión_Avance_Periodo!$L328,#REF!,0),MATCH(Revisión_Avance_Periodo!$T328,#REF!,0))</f>
        <v>#REF!</v>
      </c>
      <c r="W328" s="118">
        <f t="shared" si="24"/>
        <v>0</v>
      </c>
      <c r="X328" s="116" t="str">
        <f>VLOOKUP(W328,Tabla_Estado_Meta_OAP_2019[#All],3,TRUE)</f>
        <v>Por Ejecutar</v>
      </c>
      <c r="Y328" s="157" t="e">
        <f>SUBTOTAL(9,$U$326:$U328)</f>
        <v>#REF!</v>
      </c>
      <c r="Z328" s="158" t="e">
        <f>SUBTOTAL(9,$V$326:$V328)</f>
        <v>#REF!</v>
      </c>
      <c r="AA328" s="159">
        <f>IFERROR(+Revisión_Avance_Periodo!$Z328/Revisión_Avance_Periodo!$Y328,0)</f>
        <v>0</v>
      </c>
      <c r="AB328" s="126"/>
      <c r="AC328" s="127"/>
      <c r="AD328" s="125"/>
      <c r="AE328" s="125"/>
      <c r="AF328" s="128"/>
      <c r="AG328" s="129"/>
      <c r="AH328" s="157" t="e">
        <f>SUBTOTAL(9,$U$328:$U674)</f>
        <v>#REF!</v>
      </c>
      <c r="AI328" s="158" t="e">
        <f>SUBTOTAL(9,$V$328:$V674)</f>
        <v>#REF!</v>
      </c>
      <c r="AJ328" s="159">
        <f>IFERROR(+Revisión_Avance_Periodo!$Z676/Revisión_Avance_Periodo!$Y676,0)</f>
        <v>0</v>
      </c>
      <c r="AK328" s="126"/>
      <c r="AL328" s="127"/>
      <c r="AM328" s="125"/>
      <c r="AN328" s="125"/>
      <c r="AO328" s="128"/>
      <c r="AP328" s="129"/>
    </row>
    <row r="329" spans="1:42" x14ac:dyDescent="0.25">
      <c r="A329" s="97">
        <v>58</v>
      </c>
      <c r="B329" s="435" t="e">
        <f>CONCATENATE(Revisión_Avance_Periodo!$D677,";",Revisión_Avance_Periodo!$F677,";",Revisión_Avance_Periodo!$L677)</f>
        <v>#REF!</v>
      </c>
      <c r="C329" s="435" t="e">
        <f t="shared" si="25"/>
        <v>#REF!</v>
      </c>
      <c r="D329" s="123" t="e">
        <f>VLOOKUP($A329,#REF!,3,FALSE)</f>
        <v>#REF!</v>
      </c>
      <c r="E329" s="436" t="e">
        <f>VLOOKUP($A329,#REF!,4,FALSE)</f>
        <v>#REF!</v>
      </c>
      <c r="F329" s="103" t="e">
        <f>VLOOKUP($A329,#REF!,5,FALSE)</f>
        <v>#REF!</v>
      </c>
      <c r="G329" s="98" t="e">
        <f>VLOOKUP($A329,#REF!,8,FALSE)</f>
        <v>#REF!</v>
      </c>
      <c r="H329" s="93" t="e">
        <f>VLOOKUP($A329,#REF!,7,FALSE)</f>
        <v>#REF!</v>
      </c>
      <c r="I329" s="438" t="e">
        <f>VLOOKUP($A329,#REF!,10,FALSE)</f>
        <v>#REF!</v>
      </c>
      <c r="J329" s="98" t="e">
        <f>VLOOKUP($A329,#REF!,11,FALSE)</f>
        <v>#REF!</v>
      </c>
      <c r="K329" s="114" t="e">
        <f>VLOOKUP($A329,#REF!,12,FALSE)</f>
        <v>#REF!</v>
      </c>
      <c r="L329" s="98" t="e">
        <f>VLOOKUP($A329,#REF!,13,FALSE)</f>
        <v>#REF!</v>
      </c>
      <c r="M329" s="438" t="e">
        <f>VLOOKUP($A329,#REF!,14,FALSE)</f>
        <v>#REF!</v>
      </c>
      <c r="N329" s="103" t="e">
        <f>VLOOKUP($A329,#REF!,15,FALSE)</f>
        <v>#REF!</v>
      </c>
      <c r="O329" s="103" t="e">
        <f>VLOOKUP($A329,#REF!,18,FALSE)</f>
        <v>#REF!</v>
      </c>
      <c r="P329" s="93" t="e">
        <f>VLOOKUP($A329,#REF!,41,FALSE)</f>
        <v>#REF!</v>
      </c>
      <c r="Q329" s="115" t="e">
        <f>VLOOKUP(Revisión_Avance_Periodo!$L677,#REF!,30,FALSE)</f>
        <v>#REF!</v>
      </c>
      <c r="R329" s="116">
        <v>2019</v>
      </c>
      <c r="S329" s="196">
        <v>43585</v>
      </c>
      <c r="T329" s="124" t="s">
        <v>71</v>
      </c>
      <c r="U329" s="132" t="e">
        <f>INDEX(#REF!,MATCH(Revisión_Avance_Periodo!$L329,#REF!,0),MATCH(Revisión_Avance_Periodo!$T329,#REF!,0))</f>
        <v>#REF!</v>
      </c>
      <c r="V329" s="132" t="e">
        <f>INDEX(#REF!,MATCH(Revisión_Avance_Periodo!$L329,#REF!,0),MATCH(Revisión_Avance_Periodo!$T329,#REF!,0))</f>
        <v>#REF!</v>
      </c>
      <c r="W329" s="118">
        <f t="shared" si="24"/>
        <v>0</v>
      </c>
      <c r="X329" s="124" t="str">
        <f>VLOOKUP(W329,Tabla_Estado_Meta_OAP_2019[#All],3,TRUE)</f>
        <v>Por Ejecutar</v>
      </c>
      <c r="Y329" s="157" t="e">
        <f>SUBTOTAL(9,$U$326:$U329)</f>
        <v>#REF!</v>
      </c>
      <c r="Z329" s="158" t="e">
        <f>SUBTOTAL(9,$V$326:$V329)</f>
        <v>#REF!</v>
      </c>
      <c r="AA329" s="159">
        <f>IFERROR(+Revisión_Avance_Periodo!$Z329/Revisión_Avance_Periodo!$Y329,0)</f>
        <v>0</v>
      </c>
      <c r="AB329" s="126"/>
      <c r="AC329" s="127"/>
      <c r="AD329" s="125"/>
      <c r="AE329" s="125"/>
      <c r="AF329" s="128"/>
      <c r="AG329" s="129"/>
      <c r="AH329" s="157" t="e">
        <f>SUBTOTAL(9,$U$329:$U674)</f>
        <v>#REF!</v>
      </c>
      <c r="AI329" s="158" t="e">
        <f>SUBTOTAL(9,$V$329:$V674)</f>
        <v>#REF!</v>
      </c>
      <c r="AJ329" s="159">
        <f>IFERROR(+Revisión_Avance_Periodo!$Z677/Revisión_Avance_Periodo!$Y677,0)</f>
        <v>0</v>
      </c>
      <c r="AK329" s="126"/>
      <c r="AL329" s="127"/>
      <c r="AM329" s="125"/>
      <c r="AN329" s="125"/>
      <c r="AO329" s="128"/>
      <c r="AP329" s="129"/>
    </row>
    <row r="330" spans="1:42" x14ac:dyDescent="0.25">
      <c r="A330" s="92">
        <v>58</v>
      </c>
      <c r="B330" s="435" t="e">
        <f>CONCATENATE(Revisión_Avance_Periodo!$D678,";",Revisión_Avance_Periodo!$F678,";",Revisión_Avance_Periodo!$L678)</f>
        <v>#REF!</v>
      </c>
      <c r="C330" s="435" t="e">
        <f t="shared" si="25"/>
        <v>#REF!</v>
      </c>
      <c r="D330" s="114" t="e">
        <f>VLOOKUP($A330,#REF!,3,FALSE)</f>
        <v>#REF!</v>
      </c>
      <c r="E330" s="436" t="e">
        <f>VLOOKUP($A330,#REF!,4,FALSE)</f>
        <v>#REF!</v>
      </c>
      <c r="F330" s="102" t="e">
        <f>VLOOKUP($A330,#REF!,5,FALSE)</f>
        <v>#REF!</v>
      </c>
      <c r="G330" s="93" t="e">
        <f>VLOOKUP($A330,#REF!,8,FALSE)</f>
        <v>#REF!</v>
      </c>
      <c r="H330" s="93" t="e">
        <f>VLOOKUP($A330,#REF!,7,FALSE)</f>
        <v>#REF!</v>
      </c>
      <c r="I330" s="438" t="e">
        <f>VLOOKUP($A330,#REF!,10,FALSE)</f>
        <v>#REF!</v>
      </c>
      <c r="J330" s="93" t="e">
        <f>VLOOKUP($A330,#REF!,11,FALSE)</f>
        <v>#REF!</v>
      </c>
      <c r="K330" s="114" t="e">
        <f>VLOOKUP($A330,#REF!,12,FALSE)</f>
        <v>#REF!</v>
      </c>
      <c r="L330" s="93" t="e">
        <f>VLOOKUP($A330,#REF!,13,FALSE)</f>
        <v>#REF!</v>
      </c>
      <c r="M330" s="438" t="e">
        <f>VLOOKUP($A330,#REF!,14,FALSE)</f>
        <v>#REF!</v>
      </c>
      <c r="N330" s="102" t="e">
        <f>VLOOKUP($A330,#REF!,15,FALSE)</f>
        <v>#REF!</v>
      </c>
      <c r="O330" s="102" t="e">
        <f>VLOOKUP($A330,#REF!,18,FALSE)</f>
        <v>#REF!</v>
      </c>
      <c r="P330" s="93" t="e">
        <f>VLOOKUP($A330,#REF!,41,FALSE)</f>
        <v>#REF!</v>
      </c>
      <c r="Q330" s="115" t="e">
        <f>VLOOKUP(Revisión_Avance_Periodo!$L678,#REF!,30,FALSE)</f>
        <v>#REF!</v>
      </c>
      <c r="R330" s="116">
        <v>2019</v>
      </c>
      <c r="S330" s="196">
        <v>43615</v>
      </c>
      <c r="T330" s="116" t="s">
        <v>72</v>
      </c>
      <c r="U330" s="132" t="e">
        <f>INDEX(#REF!,MATCH(Revisión_Avance_Periodo!$L330,#REF!,0),MATCH(Revisión_Avance_Periodo!$T330,#REF!,0))</f>
        <v>#REF!</v>
      </c>
      <c r="V330" s="132" t="e">
        <f>INDEX(#REF!,MATCH(Revisión_Avance_Periodo!$L330,#REF!,0),MATCH(Revisión_Avance_Periodo!$T330,#REF!,0))</f>
        <v>#REF!</v>
      </c>
      <c r="W330" s="118">
        <f t="shared" si="24"/>
        <v>0</v>
      </c>
      <c r="X330" s="116" t="str">
        <f>VLOOKUP(W330,Tabla_Estado_Meta_OAP_2019[#All],3,TRUE)</f>
        <v>Por Ejecutar</v>
      </c>
      <c r="Y330" s="157" t="e">
        <f>SUBTOTAL(9,$U$326:$U330)</f>
        <v>#REF!</v>
      </c>
      <c r="Z330" s="158" t="e">
        <f>SUBTOTAL(9,$V$326:$V330)</f>
        <v>#REF!</v>
      </c>
      <c r="AA330" s="159">
        <f>IFERROR(+Revisión_Avance_Periodo!$Z330/Revisión_Avance_Periodo!$Y330,0)</f>
        <v>0</v>
      </c>
      <c r="AB330" s="126"/>
      <c r="AC330" s="127"/>
      <c r="AD330" s="125"/>
      <c r="AE330" s="125"/>
      <c r="AF330" s="128"/>
      <c r="AG330" s="129"/>
      <c r="AH330" s="157" t="e">
        <f>SUBTOTAL(9,$U$330:$U674)</f>
        <v>#REF!</v>
      </c>
      <c r="AI330" s="158" t="e">
        <f>SUBTOTAL(9,$V$330:$V674)</f>
        <v>#REF!</v>
      </c>
      <c r="AJ330" s="159">
        <f>IFERROR(+Revisión_Avance_Periodo!$Z678/Revisión_Avance_Periodo!$Y678,0)</f>
        <v>0</v>
      </c>
      <c r="AK330" s="126"/>
      <c r="AL330" s="127"/>
      <c r="AM330" s="125"/>
      <c r="AN330" s="125"/>
      <c r="AO330" s="128"/>
      <c r="AP330" s="129"/>
    </row>
    <row r="331" spans="1:42" x14ac:dyDescent="0.25">
      <c r="A331" s="97">
        <v>58</v>
      </c>
      <c r="B331" s="435" t="e">
        <f>CONCATENATE(Revisión_Avance_Periodo!$D679,";",Revisión_Avance_Periodo!$F679,";",Revisión_Avance_Periodo!$L679)</f>
        <v>#REF!</v>
      </c>
      <c r="C331" s="435" t="e">
        <f t="shared" si="25"/>
        <v>#REF!</v>
      </c>
      <c r="D331" s="123" t="e">
        <f>VLOOKUP($A331,#REF!,3,FALSE)</f>
        <v>#REF!</v>
      </c>
      <c r="E331" s="436" t="e">
        <f>VLOOKUP($A331,#REF!,4,FALSE)</f>
        <v>#REF!</v>
      </c>
      <c r="F331" s="103" t="e">
        <f>VLOOKUP($A331,#REF!,5,FALSE)</f>
        <v>#REF!</v>
      </c>
      <c r="G331" s="98" t="e">
        <f>VLOOKUP($A331,#REF!,8,FALSE)</f>
        <v>#REF!</v>
      </c>
      <c r="H331" s="93" t="e">
        <f>VLOOKUP($A331,#REF!,7,FALSE)</f>
        <v>#REF!</v>
      </c>
      <c r="I331" s="438" t="e">
        <f>VLOOKUP($A331,#REF!,10,FALSE)</f>
        <v>#REF!</v>
      </c>
      <c r="J331" s="98" t="e">
        <f>VLOOKUP($A331,#REF!,11,FALSE)</f>
        <v>#REF!</v>
      </c>
      <c r="K331" s="114" t="e">
        <f>VLOOKUP($A331,#REF!,12,FALSE)</f>
        <v>#REF!</v>
      </c>
      <c r="L331" s="98" t="e">
        <f>VLOOKUP($A331,#REF!,13,FALSE)</f>
        <v>#REF!</v>
      </c>
      <c r="M331" s="438" t="e">
        <f>VLOOKUP($A331,#REF!,14,FALSE)</f>
        <v>#REF!</v>
      </c>
      <c r="N331" s="103" t="e">
        <f>VLOOKUP($A331,#REF!,15,FALSE)</f>
        <v>#REF!</v>
      </c>
      <c r="O331" s="103" t="e">
        <f>VLOOKUP($A331,#REF!,18,FALSE)</f>
        <v>#REF!</v>
      </c>
      <c r="P331" s="93" t="e">
        <f>VLOOKUP($A331,#REF!,41,FALSE)</f>
        <v>#REF!</v>
      </c>
      <c r="Q331" s="115" t="e">
        <f>VLOOKUP(Revisión_Avance_Periodo!$L679,#REF!,30,FALSE)</f>
        <v>#REF!</v>
      </c>
      <c r="R331" s="116">
        <v>2019</v>
      </c>
      <c r="S331" s="196">
        <v>43646</v>
      </c>
      <c r="T331" s="124" t="s">
        <v>73</v>
      </c>
      <c r="U331" s="132" t="e">
        <f>INDEX(#REF!,MATCH(Revisión_Avance_Periodo!$L331,#REF!,0),MATCH(Revisión_Avance_Periodo!$T331,#REF!,0))</f>
        <v>#REF!</v>
      </c>
      <c r="V331" s="132" t="e">
        <f>INDEX(#REF!,MATCH(Revisión_Avance_Periodo!$L331,#REF!,0),MATCH(Revisión_Avance_Periodo!$T331,#REF!,0))</f>
        <v>#REF!</v>
      </c>
      <c r="W331" s="118">
        <f t="shared" si="24"/>
        <v>0</v>
      </c>
      <c r="X331" s="124" t="str">
        <f>VLOOKUP(W331,Tabla_Estado_Meta_OAP_2019[#All],3,TRUE)</f>
        <v>Por Ejecutar</v>
      </c>
      <c r="Y331" s="157" t="e">
        <f>SUBTOTAL(9,$U$326:$U331)</f>
        <v>#REF!</v>
      </c>
      <c r="Z331" s="158" t="e">
        <f>SUBTOTAL(9,$V$326:$V331)</f>
        <v>#REF!</v>
      </c>
      <c r="AA331" s="159">
        <f>IFERROR(+Revisión_Avance_Periodo!$Z331/Revisión_Avance_Periodo!$Y331,0)</f>
        <v>0</v>
      </c>
      <c r="AB331" s="126"/>
      <c r="AC331" s="127"/>
      <c r="AD331" s="125"/>
      <c r="AE331" s="125"/>
      <c r="AF331" s="128"/>
      <c r="AG331" s="129"/>
      <c r="AH331" s="157" t="e">
        <f>SUBTOTAL(9,$U$331:$U674)</f>
        <v>#REF!</v>
      </c>
      <c r="AI331" s="158" t="e">
        <f>SUBTOTAL(9,$V$331:$V674)</f>
        <v>#REF!</v>
      </c>
      <c r="AJ331" s="159">
        <f>IFERROR(+Revisión_Avance_Periodo!$Z679/Revisión_Avance_Periodo!$Y679,0)</f>
        <v>0</v>
      </c>
      <c r="AK331" s="126"/>
      <c r="AL331" s="127"/>
      <c r="AM331" s="125"/>
      <c r="AN331" s="125"/>
      <c r="AO331" s="128"/>
      <c r="AP331" s="129"/>
    </row>
    <row r="332" spans="1:42" x14ac:dyDescent="0.25">
      <c r="A332" s="92">
        <v>58</v>
      </c>
      <c r="B332" s="435" t="e">
        <f>CONCATENATE(Revisión_Avance_Periodo!$D680,";",Revisión_Avance_Periodo!$F680,";",Revisión_Avance_Periodo!$L680)</f>
        <v>#REF!</v>
      </c>
      <c r="C332" s="435" t="e">
        <f t="shared" si="25"/>
        <v>#REF!</v>
      </c>
      <c r="D332" s="114" t="e">
        <f>VLOOKUP($A332,#REF!,3,FALSE)</f>
        <v>#REF!</v>
      </c>
      <c r="E332" s="436" t="e">
        <f>VLOOKUP($A332,#REF!,4,FALSE)</f>
        <v>#REF!</v>
      </c>
      <c r="F332" s="102" t="e">
        <f>VLOOKUP($A332,#REF!,5,FALSE)</f>
        <v>#REF!</v>
      </c>
      <c r="G332" s="93" t="e">
        <f>VLOOKUP($A332,#REF!,8,FALSE)</f>
        <v>#REF!</v>
      </c>
      <c r="H332" s="93" t="e">
        <f>VLOOKUP($A332,#REF!,7,FALSE)</f>
        <v>#REF!</v>
      </c>
      <c r="I332" s="438" t="e">
        <f>VLOOKUP($A332,#REF!,10,FALSE)</f>
        <v>#REF!</v>
      </c>
      <c r="J332" s="93" t="e">
        <f>VLOOKUP($A332,#REF!,11,FALSE)</f>
        <v>#REF!</v>
      </c>
      <c r="K332" s="114" t="e">
        <f>VLOOKUP($A332,#REF!,12,FALSE)</f>
        <v>#REF!</v>
      </c>
      <c r="L332" s="93" t="e">
        <f>VLOOKUP($A332,#REF!,13,FALSE)</f>
        <v>#REF!</v>
      </c>
      <c r="M332" s="438" t="e">
        <f>VLOOKUP($A332,#REF!,14,FALSE)</f>
        <v>#REF!</v>
      </c>
      <c r="N332" s="102" t="e">
        <f>VLOOKUP($A332,#REF!,15,FALSE)</f>
        <v>#REF!</v>
      </c>
      <c r="O332" s="102" t="e">
        <f>VLOOKUP($A332,#REF!,18,FALSE)</f>
        <v>#REF!</v>
      </c>
      <c r="P332" s="93" t="e">
        <f>VLOOKUP($A332,#REF!,41,FALSE)</f>
        <v>#REF!</v>
      </c>
      <c r="Q332" s="115" t="e">
        <f>VLOOKUP(Revisión_Avance_Periodo!$L680,#REF!,30,FALSE)</f>
        <v>#REF!</v>
      </c>
      <c r="R332" s="116">
        <v>2019</v>
      </c>
      <c r="S332" s="196">
        <v>43676</v>
      </c>
      <c r="T332" s="116" t="s">
        <v>74</v>
      </c>
      <c r="U332" s="132" t="e">
        <f>INDEX(#REF!,MATCH(Revisión_Avance_Periodo!$L332,#REF!,0),MATCH(Revisión_Avance_Periodo!$T332,#REF!,0))</f>
        <v>#REF!</v>
      </c>
      <c r="V332" s="132" t="e">
        <f>INDEX(#REF!,MATCH(Revisión_Avance_Periodo!$L332,#REF!,0),MATCH(Revisión_Avance_Periodo!$T332,#REF!,0))</f>
        <v>#REF!</v>
      </c>
      <c r="W332" s="118">
        <f t="shared" si="24"/>
        <v>0</v>
      </c>
      <c r="X332" s="116" t="str">
        <f>VLOOKUP(W332,Tabla_Estado_Meta_OAP_2019[#All],3,TRUE)</f>
        <v>Por Ejecutar</v>
      </c>
      <c r="Y332" s="157" t="e">
        <f>SUBTOTAL(9,$U$326:$U332)</f>
        <v>#REF!</v>
      </c>
      <c r="Z332" s="158" t="e">
        <f>SUBTOTAL(9,$V$326:$V332)</f>
        <v>#REF!</v>
      </c>
      <c r="AA332" s="159">
        <f>IFERROR(+Revisión_Avance_Periodo!$Z332/Revisión_Avance_Periodo!$Y332,0)</f>
        <v>0</v>
      </c>
      <c r="AB332" s="126"/>
      <c r="AC332" s="127"/>
      <c r="AD332" s="125"/>
      <c r="AE332" s="125"/>
      <c r="AF332" s="128"/>
      <c r="AG332" s="129"/>
      <c r="AH332" s="157" t="e">
        <f>SUBTOTAL(9,$U$332:$U674)</f>
        <v>#REF!</v>
      </c>
      <c r="AI332" s="158" t="e">
        <f>SUBTOTAL(9,$V$332:$V674)</f>
        <v>#REF!</v>
      </c>
      <c r="AJ332" s="159">
        <f>IFERROR(+Revisión_Avance_Periodo!$Z680/Revisión_Avance_Periodo!$Y680,0)</f>
        <v>0</v>
      </c>
      <c r="AK332" s="126"/>
      <c r="AL332" s="127"/>
      <c r="AM332" s="125"/>
      <c r="AN332" s="125"/>
      <c r="AO332" s="128"/>
      <c r="AP332" s="129"/>
    </row>
    <row r="333" spans="1:42" x14ac:dyDescent="0.25">
      <c r="A333" s="97">
        <v>58</v>
      </c>
      <c r="B333" s="435" t="e">
        <f>CONCATENATE(Revisión_Avance_Periodo!$D681,";",Revisión_Avance_Periodo!$F681,";",Revisión_Avance_Periodo!$L681)</f>
        <v>#REF!</v>
      </c>
      <c r="C333" s="435" t="e">
        <f t="shared" si="25"/>
        <v>#REF!</v>
      </c>
      <c r="D333" s="123" t="e">
        <f>VLOOKUP($A333,#REF!,3,FALSE)</f>
        <v>#REF!</v>
      </c>
      <c r="E333" s="436" t="e">
        <f>VLOOKUP($A333,#REF!,4,FALSE)</f>
        <v>#REF!</v>
      </c>
      <c r="F333" s="103" t="e">
        <f>VLOOKUP($A333,#REF!,5,FALSE)</f>
        <v>#REF!</v>
      </c>
      <c r="G333" s="98" t="e">
        <f>VLOOKUP($A333,#REF!,8,FALSE)</f>
        <v>#REF!</v>
      </c>
      <c r="H333" s="93" t="e">
        <f>VLOOKUP($A333,#REF!,7,FALSE)</f>
        <v>#REF!</v>
      </c>
      <c r="I333" s="438" t="e">
        <f>VLOOKUP($A333,#REF!,10,FALSE)</f>
        <v>#REF!</v>
      </c>
      <c r="J333" s="98" t="e">
        <f>VLOOKUP($A333,#REF!,11,FALSE)</f>
        <v>#REF!</v>
      </c>
      <c r="K333" s="114" t="e">
        <f>VLOOKUP($A333,#REF!,12,FALSE)</f>
        <v>#REF!</v>
      </c>
      <c r="L333" s="98" t="e">
        <f>VLOOKUP($A333,#REF!,13,FALSE)</f>
        <v>#REF!</v>
      </c>
      <c r="M333" s="438" t="e">
        <f>VLOOKUP($A333,#REF!,14,FALSE)</f>
        <v>#REF!</v>
      </c>
      <c r="N333" s="103" t="e">
        <f>VLOOKUP($A333,#REF!,15,FALSE)</f>
        <v>#REF!</v>
      </c>
      <c r="O333" s="103" t="e">
        <f>VLOOKUP($A333,#REF!,18,FALSE)</f>
        <v>#REF!</v>
      </c>
      <c r="P333" s="93" t="e">
        <f>VLOOKUP($A333,#REF!,41,FALSE)</f>
        <v>#REF!</v>
      </c>
      <c r="Q333" s="115" t="e">
        <f>VLOOKUP(Revisión_Avance_Periodo!$L681,#REF!,30,FALSE)</f>
        <v>#REF!</v>
      </c>
      <c r="R333" s="116">
        <v>2019</v>
      </c>
      <c r="S333" s="196">
        <v>43707</v>
      </c>
      <c r="T333" s="124" t="s">
        <v>75</v>
      </c>
      <c r="U333" s="132" t="e">
        <f>INDEX(#REF!,MATCH(Revisión_Avance_Periodo!$L333,#REF!,0),MATCH(Revisión_Avance_Periodo!$T333,#REF!,0))</f>
        <v>#REF!</v>
      </c>
      <c r="V333" s="132" t="e">
        <f>INDEX(#REF!,MATCH(Revisión_Avance_Periodo!$L333,#REF!,0),MATCH(Revisión_Avance_Periodo!$T333,#REF!,0))</f>
        <v>#REF!</v>
      </c>
      <c r="W333" s="118">
        <f t="shared" si="24"/>
        <v>0</v>
      </c>
      <c r="X333" s="124" t="str">
        <f>VLOOKUP(W333,Tabla_Estado_Meta_OAP_2019[#All],3,TRUE)</f>
        <v>Por Ejecutar</v>
      </c>
      <c r="Y333" s="157" t="e">
        <f>SUBTOTAL(9,$U$326:$U333)</f>
        <v>#REF!</v>
      </c>
      <c r="Z333" s="158" t="e">
        <f>SUBTOTAL(9,$V$326:$V333)</f>
        <v>#REF!</v>
      </c>
      <c r="AA333" s="159">
        <f>IFERROR(+Revisión_Avance_Periodo!$Z333/Revisión_Avance_Periodo!$Y333,0)</f>
        <v>0</v>
      </c>
      <c r="AB333" s="126"/>
      <c r="AC333" s="127"/>
      <c r="AD333" s="125"/>
      <c r="AE333" s="125"/>
      <c r="AF333" s="128"/>
      <c r="AG333" s="129"/>
      <c r="AH333" s="157" t="e">
        <f>SUBTOTAL(9,$U$333:$U674)</f>
        <v>#REF!</v>
      </c>
      <c r="AI333" s="158" t="e">
        <f>SUBTOTAL(9,$V$333:$V674)</f>
        <v>#REF!</v>
      </c>
      <c r="AJ333" s="159">
        <f>IFERROR(+Revisión_Avance_Periodo!$Z681/Revisión_Avance_Periodo!$Y681,0)</f>
        <v>0</v>
      </c>
      <c r="AK333" s="126"/>
      <c r="AL333" s="127"/>
      <c r="AM333" s="125"/>
      <c r="AN333" s="125"/>
      <c r="AO333" s="128"/>
      <c r="AP333" s="129"/>
    </row>
    <row r="334" spans="1:42" x14ac:dyDescent="0.25">
      <c r="A334" s="92">
        <v>58</v>
      </c>
      <c r="B334" s="435" t="e">
        <f>CONCATENATE(Revisión_Avance_Periodo!$D682,";",Revisión_Avance_Periodo!$F682,";",Revisión_Avance_Periodo!$L682)</f>
        <v>#REF!</v>
      </c>
      <c r="C334" s="435" t="e">
        <f t="shared" si="25"/>
        <v>#REF!</v>
      </c>
      <c r="D334" s="114" t="e">
        <f>VLOOKUP($A334,#REF!,3,FALSE)</f>
        <v>#REF!</v>
      </c>
      <c r="E334" s="436" t="e">
        <f>VLOOKUP($A334,#REF!,4,FALSE)</f>
        <v>#REF!</v>
      </c>
      <c r="F334" s="102" t="e">
        <f>VLOOKUP($A334,#REF!,5,FALSE)</f>
        <v>#REF!</v>
      </c>
      <c r="G334" s="93" t="e">
        <f>VLOOKUP($A334,#REF!,8,FALSE)</f>
        <v>#REF!</v>
      </c>
      <c r="H334" s="93" t="e">
        <f>VLOOKUP($A334,#REF!,7,FALSE)</f>
        <v>#REF!</v>
      </c>
      <c r="I334" s="438" t="e">
        <f>VLOOKUP($A334,#REF!,10,FALSE)</f>
        <v>#REF!</v>
      </c>
      <c r="J334" s="93" t="e">
        <f>VLOOKUP($A334,#REF!,11,FALSE)</f>
        <v>#REF!</v>
      </c>
      <c r="K334" s="114" t="e">
        <f>VLOOKUP($A334,#REF!,12,FALSE)</f>
        <v>#REF!</v>
      </c>
      <c r="L334" s="93" t="e">
        <f>VLOOKUP($A334,#REF!,13,FALSE)</f>
        <v>#REF!</v>
      </c>
      <c r="M334" s="438" t="e">
        <f>VLOOKUP($A334,#REF!,14,FALSE)</f>
        <v>#REF!</v>
      </c>
      <c r="N334" s="102" t="e">
        <f>VLOOKUP($A334,#REF!,15,FALSE)</f>
        <v>#REF!</v>
      </c>
      <c r="O334" s="102" t="e">
        <f>VLOOKUP($A334,#REF!,18,FALSE)</f>
        <v>#REF!</v>
      </c>
      <c r="P334" s="93" t="e">
        <f>VLOOKUP($A334,#REF!,41,FALSE)</f>
        <v>#REF!</v>
      </c>
      <c r="Q334" s="115" t="e">
        <f>VLOOKUP(Revisión_Avance_Periodo!$L682,#REF!,30,FALSE)</f>
        <v>#REF!</v>
      </c>
      <c r="R334" s="116">
        <v>2019</v>
      </c>
      <c r="S334" s="196">
        <v>43738</v>
      </c>
      <c r="T334" s="116" t="s">
        <v>76</v>
      </c>
      <c r="U334" s="132" t="e">
        <f>INDEX(#REF!,MATCH(Revisión_Avance_Periodo!$L334,#REF!,0),MATCH(Revisión_Avance_Periodo!$T334,#REF!,0))</f>
        <v>#REF!</v>
      </c>
      <c r="V334" s="132" t="e">
        <f>INDEX(#REF!,MATCH(Revisión_Avance_Periodo!$L334,#REF!,0),MATCH(Revisión_Avance_Periodo!$T334,#REF!,0))</f>
        <v>#REF!</v>
      </c>
      <c r="W334" s="118">
        <f t="shared" si="24"/>
        <v>0</v>
      </c>
      <c r="X334" s="116" t="str">
        <f>VLOOKUP(W334,Tabla_Estado_Meta_OAP_2019[#All],3,TRUE)</f>
        <v>Por Ejecutar</v>
      </c>
      <c r="Y334" s="157" t="e">
        <f>SUBTOTAL(9,$U$326:$U334)</f>
        <v>#REF!</v>
      </c>
      <c r="Z334" s="158" t="e">
        <f>SUBTOTAL(9,$V$326:$V334)</f>
        <v>#REF!</v>
      </c>
      <c r="AA334" s="159">
        <f>IFERROR(+Revisión_Avance_Periodo!$Z334/Revisión_Avance_Periodo!$Y334,0)</f>
        <v>0</v>
      </c>
      <c r="AB334" s="126"/>
      <c r="AC334" s="127"/>
      <c r="AD334" s="125"/>
      <c r="AE334" s="125"/>
      <c r="AF334" s="128"/>
      <c r="AG334" s="129"/>
      <c r="AH334" s="157" t="e">
        <f>SUBTOTAL(9,$U$334:$U674)</f>
        <v>#REF!</v>
      </c>
      <c r="AI334" s="158" t="e">
        <f>SUBTOTAL(9,$V$334:$V674)</f>
        <v>#REF!</v>
      </c>
      <c r="AJ334" s="159">
        <f>IFERROR(+Revisión_Avance_Periodo!$Z682/Revisión_Avance_Periodo!$Y682,0)</f>
        <v>0</v>
      </c>
      <c r="AK334" s="126"/>
      <c r="AL334" s="127"/>
      <c r="AM334" s="125"/>
      <c r="AN334" s="125"/>
      <c r="AO334" s="128"/>
      <c r="AP334" s="129"/>
    </row>
    <row r="335" spans="1:42" x14ac:dyDescent="0.25">
      <c r="A335" s="97">
        <v>58</v>
      </c>
      <c r="B335" s="435" t="e">
        <f>CONCATENATE(Revisión_Avance_Periodo!$D683,";",Revisión_Avance_Periodo!$F683,";",Revisión_Avance_Periodo!$L683)</f>
        <v>#REF!</v>
      </c>
      <c r="C335" s="435" t="e">
        <f t="shared" si="25"/>
        <v>#REF!</v>
      </c>
      <c r="D335" s="123" t="e">
        <f>VLOOKUP($A335,#REF!,3,FALSE)</f>
        <v>#REF!</v>
      </c>
      <c r="E335" s="436" t="e">
        <f>VLOOKUP($A335,#REF!,4,FALSE)</f>
        <v>#REF!</v>
      </c>
      <c r="F335" s="103" t="e">
        <f>VLOOKUP($A335,#REF!,5,FALSE)</f>
        <v>#REF!</v>
      </c>
      <c r="G335" s="98" t="e">
        <f>VLOOKUP($A335,#REF!,8,FALSE)</f>
        <v>#REF!</v>
      </c>
      <c r="H335" s="93" t="e">
        <f>VLOOKUP($A335,#REF!,7,FALSE)</f>
        <v>#REF!</v>
      </c>
      <c r="I335" s="438" t="e">
        <f>VLOOKUP($A335,#REF!,10,FALSE)</f>
        <v>#REF!</v>
      </c>
      <c r="J335" s="98" t="e">
        <f>VLOOKUP($A335,#REF!,11,FALSE)</f>
        <v>#REF!</v>
      </c>
      <c r="K335" s="114" t="e">
        <f>VLOOKUP($A335,#REF!,12,FALSE)</f>
        <v>#REF!</v>
      </c>
      <c r="L335" s="98" t="e">
        <f>VLOOKUP($A335,#REF!,13,FALSE)</f>
        <v>#REF!</v>
      </c>
      <c r="M335" s="438" t="e">
        <f>VLOOKUP($A335,#REF!,14,FALSE)</f>
        <v>#REF!</v>
      </c>
      <c r="N335" s="103" t="e">
        <f>VLOOKUP($A335,#REF!,15,FALSE)</f>
        <v>#REF!</v>
      </c>
      <c r="O335" s="103" t="e">
        <f>VLOOKUP($A335,#REF!,18,FALSE)</f>
        <v>#REF!</v>
      </c>
      <c r="P335" s="93" t="e">
        <f>VLOOKUP($A335,#REF!,41,FALSE)</f>
        <v>#REF!</v>
      </c>
      <c r="Q335" s="115" t="e">
        <f>VLOOKUP(Revisión_Avance_Periodo!$L683,#REF!,30,FALSE)</f>
        <v>#REF!</v>
      </c>
      <c r="R335" s="116">
        <v>2019</v>
      </c>
      <c r="S335" s="196">
        <v>43768</v>
      </c>
      <c r="T335" s="124" t="s">
        <v>77</v>
      </c>
      <c r="U335" s="132" t="e">
        <f>INDEX(#REF!,MATCH(Revisión_Avance_Periodo!$L335,#REF!,0),MATCH(Revisión_Avance_Periodo!$T335,#REF!,0))</f>
        <v>#REF!</v>
      </c>
      <c r="V335" s="132" t="e">
        <f>INDEX(#REF!,MATCH(Revisión_Avance_Periodo!$L335,#REF!,0),MATCH(Revisión_Avance_Periodo!$T335,#REF!,0))</f>
        <v>#REF!</v>
      </c>
      <c r="W335" s="118">
        <f t="shared" si="24"/>
        <v>0</v>
      </c>
      <c r="X335" s="124" t="str">
        <f>VLOOKUP(W335,Tabla_Estado_Meta_OAP_2019[#All],3,TRUE)</f>
        <v>Por Ejecutar</v>
      </c>
      <c r="Y335" s="157" t="e">
        <f>SUBTOTAL(9,$U$326:$U335)</f>
        <v>#REF!</v>
      </c>
      <c r="Z335" s="158" t="e">
        <f>SUBTOTAL(9,$V$326:$V335)</f>
        <v>#REF!</v>
      </c>
      <c r="AA335" s="159">
        <f>IFERROR(+Revisión_Avance_Periodo!$Z335/Revisión_Avance_Periodo!$Y335,0)</f>
        <v>0</v>
      </c>
      <c r="AB335" s="126"/>
      <c r="AC335" s="127"/>
      <c r="AD335" s="125"/>
      <c r="AE335" s="125"/>
      <c r="AF335" s="128"/>
      <c r="AG335" s="129"/>
      <c r="AH335" s="157" t="e">
        <f>SUBTOTAL(9,$U$335:$U674)</f>
        <v>#REF!</v>
      </c>
      <c r="AI335" s="158" t="e">
        <f>SUBTOTAL(9,$V$335:$V674)</f>
        <v>#REF!</v>
      </c>
      <c r="AJ335" s="159">
        <f>IFERROR(+Revisión_Avance_Periodo!$Z683/Revisión_Avance_Periodo!$Y683,0)</f>
        <v>0</v>
      </c>
      <c r="AK335" s="126"/>
      <c r="AL335" s="127"/>
      <c r="AM335" s="125"/>
      <c r="AN335" s="125"/>
      <c r="AO335" s="128"/>
      <c r="AP335" s="129"/>
    </row>
    <row r="336" spans="1:42" x14ac:dyDescent="0.25">
      <c r="A336" s="92">
        <v>58</v>
      </c>
      <c r="B336" s="435" t="e">
        <f>CONCATENATE(Revisión_Avance_Periodo!$D684,";",Revisión_Avance_Periodo!$F684,";",Revisión_Avance_Periodo!$L684)</f>
        <v>#REF!</v>
      </c>
      <c r="C336" s="435" t="e">
        <f t="shared" si="25"/>
        <v>#REF!</v>
      </c>
      <c r="D336" s="114" t="e">
        <f>VLOOKUP($A336,#REF!,3,FALSE)</f>
        <v>#REF!</v>
      </c>
      <c r="E336" s="436" t="e">
        <f>VLOOKUP($A336,#REF!,4,FALSE)</f>
        <v>#REF!</v>
      </c>
      <c r="F336" s="102" t="e">
        <f>VLOOKUP($A336,#REF!,5,FALSE)</f>
        <v>#REF!</v>
      </c>
      <c r="G336" s="93" t="e">
        <f>VLOOKUP($A336,#REF!,8,FALSE)</f>
        <v>#REF!</v>
      </c>
      <c r="H336" s="93" t="e">
        <f>VLOOKUP($A336,#REF!,7,FALSE)</f>
        <v>#REF!</v>
      </c>
      <c r="I336" s="438" t="e">
        <f>VLOOKUP($A336,#REF!,10,FALSE)</f>
        <v>#REF!</v>
      </c>
      <c r="J336" s="93" t="e">
        <f>VLOOKUP($A336,#REF!,11,FALSE)</f>
        <v>#REF!</v>
      </c>
      <c r="K336" s="114" t="e">
        <f>VLOOKUP($A336,#REF!,12,FALSE)</f>
        <v>#REF!</v>
      </c>
      <c r="L336" s="93" t="e">
        <f>VLOOKUP($A336,#REF!,13,FALSE)</f>
        <v>#REF!</v>
      </c>
      <c r="M336" s="438" t="e">
        <f>VLOOKUP($A336,#REF!,14,FALSE)</f>
        <v>#REF!</v>
      </c>
      <c r="N336" s="102" t="e">
        <f>VLOOKUP($A336,#REF!,15,FALSE)</f>
        <v>#REF!</v>
      </c>
      <c r="O336" s="102" t="e">
        <f>VLOOKUP($A336,#REF!,18,FALSE)</f>
        <v>#REF!</v>
      </c>
      <c r="P336" s="93" t="e">
        <f>VLOOKUP($A336,#REF!,41,FALSE)</f>
        <v>#REF!</v>
      </c>
      <c r="Q336" s="115" t="e">
        <f>VLOOKUP(Revisión_Avance_Periodo!$L684,#REF!,30,FALSE)</f>
        <v>#REF!</v>
      </c>
      <c r="R336" s="116">
        <v>2019</v>
      </c>
      <c r="S336" s="196">
        <v>43799</v>
      </c>
      <c r="T336" s="116" t="s">
        <v>78</v>
      </c>
      <c r="U336" s="132" t="e">
        <f>INDEX(#REF!,MATCH(Revisión_Avance_Periodo!$L336,#REF!,0),MATCH(Revisión_Avance_Periodo!$T336,#REF!,0))</f>
        <v>#REF!</v>
      </c>
      <c r="V336" s="132" t="e">
        <f>INDEX(#REF!,MATCH(Revisión_Avance_Periodo!$L336,#REF!,0),MATCH(Revisión_Avance_Periodo!$T336,#REF!,0))</f>
        <v>#REF!</v>
      </c>
      <c r="W336" s="118">
        <f t="shared" si="24"/>
        <v>0</v>
      </c>
      <c r="X336" s="116" t="str">
        <f>VLOOKUP(W336,Tabla_Estado_Meta_OAP_2019[#All],3,TRUE)</f>
        <v>Por Ejecutar</v>
      </c>
      <c r="Y336" s="157" t="e">
        <f>SUBTOTAL(9,$U$326:$U336)</f>
        <v>#REF!</v>
      </c>
      <c r="Z336" s="158" t="e">
        <f>SUBTOTAL(9,$V$326:$V336)</f>
        <v>#REF!</v>
      </c>
      <c r="AA336" s="159">
        <f>IFERROR(+Revisión_Avance_Periodo!$Z336/Revisión_Avance_Periodo!$Y336,0)</f>
        <v>0</v>
      </c>
      <c r="AB336" s="126"/>
      <c r="AC336" s="127"/>
      <c r="AD336" s="125"/>
      <c r="AE336" s="125"/>
      <c r="AF336" s="128"/>
      <c r="AG336" s="129"/>
      <c r="AH336" s="157" t="e">
        <f>SUBTOTAL(9,$U$336:$U674)</f>
        <v>#REF!</v>
      </c>
      <c r="AI336" s="158" t="e">
        <f>SUBTOTAL(9,$V$336:$V674)</f>
        <v>#REF!</v>
      </c>
      <c r="AJ336" s="159">
        <f>IFERROR(+Revisión_Avance_Periodo!$Z684/Revisión_Avance_Periodo!$Y684,0)</f>
        <v>0</v>
      </c>
      <c r="AK336" s="126"/>
      <c r="AL336" s="127"/>
      <c r="AM336" s="125"/>
      <c r="AN336" s="125"/>
      <c r="AO336" s="128"/>
      <c r="AP336" s="129"/>
    </row>
    <row r="337" spans="1:42" ht="15.75" thickBot="1" x14ac:dyDescent="0.3">
      <c r="A337" s="97">
        <v>58</v>
      </c>
      <c r="B337" s="435" t="e">
        <f>CONCATENATE(Revisión_Avance_Periodo!$D685,";",Revisión_Avance_Periodo!$F685,";",Revisión_Avance_Periodo!$L685)</f>
        <v>#REF!</v>
      </c>
      <c r="C337" s="435" t="e">
        <f t="shared" si="25"/>
        <v>#REF!</v>
      </c>
      <c r="D337" s="123" t="e">
        <f>VLOOKUP($A337,#REF!,3,FALSE)</f>
        <v>#REF!</v>
      </c>
      <c r="E337" s="436" t="e">
        <f>VLOOKUP($A337,#REF!,4,FALSE)</f>
        <v>#REF!</v>
      </c>
      <c r="F337" s="103" t="e">
        <f>VLOOKUP($A337,#REF!,5,FALSE)</f>
        <v>#REF!</v>
      </c>
      <c r="G337" s="98" t="e">
        <f>VLOOKUP($A337,#REF!,8,FALSE)</f>
        <v>#REF!</v>
      </c>
      <c r="H337" s="93" t="e">
        <f>VLOOKUP($A337,#REF!,7,FALSE)</f>
        <v>#REF!</v>
      </c>
      <c r="I337" s="438" t="e">
        <f>VLOOKUP($A337,#REF!,10,FALSE)</f>
        <v>#REF!</v>
      </c>
      <c r="J337" s="98" t="e">
        <f>VLOOKUP($A337,#REF!,11,FALSE)</f>
        <v>#REF!</v>
      </c>
      <c r="K337" s="114" t="e">
        <f>VLOOKUP($A337,#REF!,12,FALSE)</f>
        <v>#REF!</v>
      </c>
      <c r="L337" s="98" t="e">
        <f>VLOOKUP($A337,#REF!,13,FALSE)</f>
        <v>#REF!</v>
      </c>
      <c r="M337" s="438" t="e">
        <f>VLOOKUP($A337,#REF!,14,FALSE)</f>
        <v>#REF!</v>
      </c>
      <c r="N337" s="103" t="e">
        <f>VLOOKUP($A337,#REF!,15,FALSE)</f>
        <v>#REF!</v>
      </c>
      <c r="O337" s="103" t="e">
        <f>VLOOKUP($A337,#REF!,18,FALSE)</f>
        <v>#REF!</v>
      </c>
      <c r="P337" s="93" t="e">
        <f>VLOOKUP($A337,#REF!,41,FALSE)</f>
        <v>#REF!</v>
      </c>
      <c r="Q337" s="115" t="e">
        <f>VLOOKUP(Revisión_Avance_Periodo!$L685,#REF!,30,FALSE)</f>
        <v>#REF!</v>
      </c>
      <c r="R337" s="116">
        <v>2019</v>
      </c>
      <c r="S337" s="196">
        <v>43829</v>
      </c>
      <c r="T337" s="124" t="s">
        <v>79</v>
      </c>
      <c r="U337" s="132" t="e">
        <f>INDEX(#REF!,MATCH(Revisión_Avance_Periodo!$L337,#REF!,0),MATCH(Revisión_Avance_Periodo!$T337,#REF!,0))</f>
        <v>#REF!</v>
      </c>
      <c r="V337" s="132" t="e">
        <f>INDEX(#REF!,MATCH(Revisión_Avance_Periodo!$L337,#REF!,0),MATCH(Revisión_Avance_Periodo!$T337,#REF!,0))</f>
        <v>#REF!</v>
      </c>
      <c r="W337" s="118">
        <f t="shared" si="24"/>
        <v>0</v>
      </c>
      <c r="X337" s="124" t="str">
        <f>VLOOKUP(W337,Tabla_Estado_Meta_OAP_2019[#All],3,TRUE)</f>
        <v>Por Ejecutar</v>
      </c>
      <c r="Y337" s="157" t="e">
        <f>SUBTOTAL(9,$U$326:$U337)</f>
        <v>#REF!</v>
      </c>
      <c r="Z337" s="158" t="e">
        <f>SUBTOTAL(9,$V$326:$V337)</f>
        <v>#REF!</v>
      </c>
      <c r="AA337" s="159">
        <f>IFERROR(+Revisión_Avance_Periodo!$Z337/Revisión_Avance_Periodo!$Y337,0)</f>
        <v>0</v>
      </c>
      <c r="AB337" s="126"/>
      <c r="AC337" s="127"/>
      <c r="AD337" s="125"/>
      <c r="AE337" s="125"/>
      <c r="AF337" s="128"/>
      <c r="AG337" s="129"/>
      <c r="AH337" s="157" t="e">
        <f>SUBTOTAL(9,$U$337:$U674)</f>
        <v>#REF!</v>
      </c>
      <c r="AI337" s="158" t="e">
        <f>SUBTOTAL(9,$V$337:$V674)</f>
        <v>#REF!</v>
      </c>
      <c r="AJ337" s="159">
        <f>IFERROR(+Revisión_Avance_Periodo!$Z685/Revisión_Avance_Periodo!$Y685,0)</f>
        <v>0</v>
      </c>
      <c r="AK337" s="126"/>
      <c r="AL337" s="127"/>
      <c r="AM337" s="125"/>
      <c r="AN337" s="125"/>
      <c r="AO337" s="128"/>
      <c r="AP337" s="129"/>
    </row>
    <row r="338" spans="1:42" x14ac:dyDescent="0.25">
      <c r="A338" s="92">
        <v>59</v>
      </c>
      <c r="B338" s="435" t="e">
        <f>CONCATENATE(Revisión_Avance_Periodo!$D686,";",Revisión_Avance_Periodo!$F686,";",Revisión_Avance_Periodo!$L686)</f>
        <v>#REF!</v>
      </c>
      <c r="C338" s="435" t="e">
        <f t="shared" si="25"/>
        <v>#REF!</v>
      </c>
      <c r="D338" s="114" t="e">
        <f>VLOOKUP($A338,#REF!,3,FALSE)</f>
        <v>#REF!</v>
      </c>
      <c r="E338" s="436" t="e">
        <f>VLOOKUP($A338,#REF!,4,FALSE)</f>
        <v>#REF!</v>
      </c>
      <c r="F338" s="102" t="e">
        <f>VLOOKUP($A338,#REF!,5,FALSE)</f>
        <v>#REF!</v>
      </c>
      <c r="G338" s="93" t="e">
        <f>VLOOKUP($A338,#REF!,8,FALSE)</f>
        <v>#REF!</v>
      </c>
      <c r="H338" s="93" t="e">
        <f>VLOOKUP($A338,#REF!,7,FALSE)</f>
        <v>#REF!</v>
      </c>
      <c r="I338" s="438" t="e">
        <f>VLOOKUP($A338,#REF!,10,FALSE)</f>
        <v>#REF!</v>
      </c>
      <c r="J338" s="93" t="e">
        <f>VLOOKUP($A338,#REF!,11,FALSE)</f>
        <v>#REF!</v>
      </c>
      <c r="K338" s="114" t="e">
        <f>VLOOKUP($A338,#REF!,12,FALSE)</f>
        <v>#REF!</v>
      </c>
      <c r="L338" s="93" t="e">
        <f>VLOOKUP($A338,#REF!,13,FALSE)</f>
        <v>#REF!</v>
      </c>
      <c r="M338" s="438" t="e">
        <f>VLOOKUP($A338,#REF!,14,FALSE)</f>
        <v>#REF!</v>
      </c>
      <c r="N338" s="102" t="e">
        <f>VLOOKUP($A338,#REF!,15,FALSE)</f>
        <v>#REF!</v>
      </c>
      <c r="O338" s="102" t="e">
        <f>VLOOKUP($A338,#REF!,18,FALSE)</f>
        <v>#REF!</v>
      </c>
      <c r="P338" s="93" t="e">
        <f>VLOOKUP($A338,#REF!,41,FALSE)</f>
        <v>#REF!</v>
      </c>
      <c r="Q338" s="115" t="e">
        <f>VLOOKUP(Revisión_Avance_Periodo!$L686,#REF!,30,FALSE)</f>
        <v>#REF!</v>
      </c>
      <c r="R338" s="116">
        <v>2019</v>
      </c>
      <c r="S338" s="196">
        <v>43495</v>
      </c>
      <c r="T338" s="116" t="s">
        <v>68</v>
      </c>
      <c r="U338" s="440" t="e">
        <f>INDEX(#REF!,MATCH(Revisión_Avance_Periodo!$L338,#REF!,0),MATCH(Revisión_Avance_Periodo!$T338,#REF!,0))</f>
        <v>#REF!</v>
      </c>
      <c r="V338" s="440" t="e">
        <f>INDEX(#REF!,MATCH(Revisión_Avance_Periodo!$L338,#REF!,0),MATCH(Revisión_Avance_Periodo!$T338,#REF!,0))</f>
        <v>#REF!</v>
      </c>
      <c r="W338" s="118">
        <f t="shared" si="24"/>
        <v>0</v>
      </c>
      <c r="X338" s="116" t="str">
        <f>VLOOKUP(W338,Tabla_Estado_Meta_OAP_2019[#All],3,TRUE)</f>
        <v>Por Ejecutar</v>
      </c>
      <c r="Y338" s="163" t="e">
        <f>SUBTOTAL(9,$U$338:$U338)</f>
        <v>#REF!</v>
      </c>
      <c r="Z338" s="161" t="e">
        <f>SUBTOTAL(9,$V$338:$V338)</f>
        <v>#REF!</v>
      </c>
      <c r="AA338" s="162">
        <f>IFERROR(+Revisión_Avance_Periodo!$Z338/Revisión_Avance_Periodo!$Y338,0)</f>
        <v>0</v>
      </c>
      <c r="AB338" s="445" t="e">
        <f>SUBTOTAL(9,U338:U349)</f>
        <v>#REF!</v>
      </c>
      <c r="AC338" s="446" t="e">
        <f>SUBTOTAL(9,V338:V349)</f>
        <v>#REF!</v>
      </c>
      <c r="AD338" s="119">
        <f>IFERROR((AC338/AB338),0)</f>
        <v>0</v>
      </c>
      <c r="AE338" s="119">
        <f>100%-Revisión_Avance_Periodo!$AD338</f>
        <v>1</v>
      </c>
      <c r="AF338" s="121" t="str">
        <f>VLOOKUP(AD338,Tabla_Estado_Meta_OAP_2019[],3,TRUE)</f>
        <v>Por Ejecutar</v>
      </c>
      <c r="AG338" s="122" t="e">
        <f>Revisión_Avance_Periodo!$AD338*Revisión_Avance_Periodo!$Q338</f>
        <v>#REF!</v>
      </c>
      <c r="AH338" s="163" t="e">
        <f>SUBTOTAL(9,$U$338:$U686)</f>
        <v>#REF!</v>
      </c>
      <c r="AI338" s="161" t="e">
        <f>SUBTOTAL(9,$V$338:$V686)</f>
        <v>#REF!</v>
      </c>
      <c r="AJ338" s="162">
        <f>IFERROR(+Revisión_Avance_Periodo!$Z686/Revisión_Avance_Periodo!$Y686,0)</f>
        <v>0</v>
      </c>
      <c r="AK338" s="445">
        <f>SUBTOTAL(9,AD338:AD349)</f>
        <v>0</v>
      </c>
      <c r="AL338" s="446">
        <f>SUBTOTAL(9,AE338:AE349)</f>
        <v>1</v>
      </c>
      <c r="AM338" s="119">
        <f>IFERROR((AL338/AK338),0)</f>
        <v>0</v>
      </c>
      <c r="AN338" s="119">
        <f>IFERROR((AM338/AL338),0)</f>
        <v>0</v>
      </c>
      <c r="AO338" s="121" t="str">
        <f>VLOOKUP(AM338,Tabla_Estado_Meta_OAP_2019[],3,TRUE)</f>
        <v>Por Ejecutar</v>
      </c>
      <c r="AP338" s="122" t="e">
        <f>Revisión_Avance_Periodo!$AD686*Revisión_Avance_Periodo!$Q686</f>
        <v>#REF!</v>
      </c>
    </row>
    <row r="339" spans="1:42" x14ac:dyDescent="0.25">
      <c r="A339" s="97">
        <v>59</v>
      </c>
      <c r="B339" s="435" t="e">
        <f>CONCATENATE(Revisión_Avance_Periodo!$D687,";",Revisión_Avance_Periodo!$F687,";",Revisión_Avance_Periodo!$L687)</f>
        <v>#REF!</v>
      </c>
      <c r="C339" s="435" t="e">
        <f t="shared" si="25"/>
        <v>#REF!</v>
      </c>
      <c r="D339" s="123" t="e">
        <f>VLOOKUP($A339,#REF!,3,FALSE)</f>
        <v>#REF!</v>
      </c>
      <c r="E339" s="436" t="e">
        <f>VLOOKUP($A339,#REF!,4,FALSE)</f>
        <v>#REF!</v>
      </c>
      <c r="F339" s="103" t="e">
        <f>VLOOKUP($A339,#REF!,5,FALSE)</f>
        <v>#REF!</v>
      </c>
      <c r="G339" s="98" t="e">
        <f>VLOOKUP($A339,#REF!,8,FALSE)</f>
        <v>#REF!</v>
      </c>
      <c r="H339" s="93" t="e">
        <f>VLOOKUP($A339,#REF!,7,FALSE)</f>
        <v>#REF!</v>
      </c>
      <c r="I339" s="438" t="e">
        <f>VLOOKUP($A339,#REF!,10,FALSE)</f>
        <v>#REF!</v>
      </c>
      <c r="J339" s="98" t="e">
        <f>VLOOKUP($A339,#REF!,11,FALSE)</f>
        <v>#REF!</v>
      </c>
      <c r="K339" s="114" t="e">
        <f>VLOOKUP($A339,#REF!,12,FALSE)</f>
        <v>#REF!</v>
      </c>
      <c r="L339" s="98" t="e">
        <f>VLOOKUP($A339,#REF!,13,FALSE)</f>
        <v>#REF!</v>
      </c>
      <c r="M339" s="438" t="e">
        <f>VLOOKUP($A339,#REF!,14,FALSE)</f>
        <v>#REF!</v>
      </c>
      <c r="N339" s="103" t="e">
        <f>VLOOKUP($A339,#REF!,15,FALSE)</f>
        <v>#REF!</v>
      </c>
      <c r="O339" s="103" t="e">
        <f>VLOOKUP($A339,#REF!,18,FALSE)</f>
        <v>#REF!</v>
      </c>
      <c r="P339" s="93" t="e">
        <f>VLOOKUP($A339,#REF!,41,FALSE)</f>
        <v>#REF!</v>
      </c>
      <c r="Q339" s="115" t="e">
        <f>VLOOKUP(Revisión_Avance_Periodo!$L687,#REF!,30,FALSE)</f>
        <v>#REF!</v>
      </c>
      <c r="R339" s="116">
        <v>2019</v>
      </c>
      <c r="S339" s="196">
        <v>43524</v>
      </c>
      <c r="T339" s="124" t="s">
        <v>69</v>
      </c>
      <c r="U339" s="440" t="e">
        <f>INDEX(#REF!,MATCH(Revisión_Avance_Periodo!$L339,#REF!,0),MATCH(Revisión_Avance_Periodo!$T339,#REF!,0))</f>
        <v>#REF!</v>
      </c>
      <c r="V339" s="440" t="e">
        <f>INDEX(#REF!,MATCH(Revisión_Avance_Periodo!$L339,#REF!,0),MATCH(Revisión_Avance_Periodo!$T339,#REF!,0))</f>
        <v>#REF!</v>
      </c>
      <c r="W339" s="118">
        <f t="shared" si="24"/>
        <v>0</v>
      </c>
      <c r="X339" s="124" t="str">
        <f>VLOOKUP(W339,Tabla_Estado_Meta_OAP_2019[#All],3,TRUE)</f>
        <v>Por Ejecutar</v>
      </c>
      <c r="Y339" s="164" t="e">
        <f>SUBTOTAL(9,$U$338:$U339)</f>
        <v>#REF!</v>
      </c>
      <c r="Z339" s="158" t="e">
        <f>SUBTOTAL(9,$V$338:$V339)</f>
        <v>#REF!</v>
      </c>
      <c r="AA339" s="159">
        <f>IFERROR(+Revisión_Avance_Periodo!$Z339/Revisión_Avance_Periodo!$Y339,0)</f>
        <v>0</v>
      </c>
      <c r="AB339" s="126"/>
      <c r="AC339" s="127"/>
      <c r="AD339" s="125"/>
      <c r="AE339" s="125"/>
      <c r="AF339" s="128"/>
      <c r="AG339" s="129"/>
      <c r="AH339" s="164" t="e">
        <f>SUBTOTAL(9,$U$339:$U686)</f>
        <v>#REF!</v>
      </c>
      <c r="AI339" s="158" t="e">
        <f>SUBTOTAL(9,$V$339:$V686)</f>
        <v>#REF!</v>
      </c>
      <c r="AJ339" s="159">
        <f>IFERROR(+Revisión_Avance_Periodo!$Z687/Revisión_Avance_Periodo!$Y687,0)</f>
        <v>0</v>
      </c>
      <c r="AK339" s="126"/>
      <c r="AL339" s="127"/>
      <c r="AM339" s="125"/>
      <c r="AN339" s="125"/>
      <c r="AO339" s="128"/>
      <c r="AP339" s="129"/>
    </row>
    <row r="340" spans="1:42" x14ac:dyDescent="0.25">
      <c r="A340" s="92">
        <v>59</v>
      </c>
      <c r="B340" s="435" t="e">
        <f>CONCATENATE(Revisión_Avance_Periodo!$D688,";",Revisión_Avance_Periodo!$F688,";",Revisión_Avance_Periodo!$L688)</f>
        <v>#REF!</v>
      </c>
      <c r="C340" s="435" t="e">
        <f t="shared" si="25"/>
        <v>#REF!</v>
      </c>
      <c r="D340" s="114" t="e">
        <f>VLOOKUP($A340,#REF!,3,FALSE)</f>
        <v>#REF!</v>
      </c>
      <c r="E340" s="436" t="e">
        <f>VLOOKUP($A340,#REF!,4,FALSE)</f>
        <v>#REF!</v>
      </c>
      <c r="F340" s="102" t="e">
        <f>VLOOKUP($A340,#REF!,5,FALSE)</f>
        <v>#REF!</v>
      </c>
      <c r="G340" s="93" t="e">
        <f>VLOOKUP($A340,#REF!,8,FALSE)</f>
        <v>#REF!</v>
      </c>
      <c r="H340" s="93" t="e">
        <f>VLOOKUP($A340,#REF!,7,FALSE)</f>
        <v>#REF!</v>
      </c>
      <c r="I340" s="438" t="e">
        <f>VLOOKUP($A340,#REF!,10,FALSE)</f>
        <v>#REF!</v>
      </c>
      <c r="J340" s="93" t="e">
        <f>VLOOKUP($A340,#REF!,11,FALSE)</f>
        <v>#REF!</v>
      </c>
      <c r="K340" s="114" t="e">
        <f>VLOOKUP($A340,#REF!,12,FALSE)</f>
        <v>#REF!</v>
      </c>
      <c r="L340" s="93" t="e">
        <f>VLOOKUP($A340,#REF!,13,FALSE)</f>
        <v>#REF!</v>
      </c>
      <c r="M340" s="438" t="e">
        <f>VLOOKUP($A340,#REF!,14,FALSE)</f>
        <v>#REF!</v>
      </c>
      <c r="N340" s="102" t="e">
        <f>VLOOKUP($A340,#REF!,15,FALSE)</f>
        <v>#REF!</v>
      </c>
      <c r="O340" s="102" t="e">
        <f>VLOOKUP($A340,#REF!,18,FALSE)</f>
        <v>#REF!</v>
      </c>
      <c r="P340" s="93" t="e">
        <f>VLOOKUP($A340,#REF!,41,FALSE)</f>
        <v>#REF!</v>
      </c>
      <c r="Q340" s="115" t="e">
        <f>VLOOKUP(Revisión_Avance_Periodo!$L688,#REF!,30,FALSE)</f>
        <v>#REF!</v>
      </c>
      <c r="R340" s="116">
        <v>2019</v>
      </c>
      <c r="S340" s="196">
        <v>43554</v>
      </c>
      <c r="T340" s="116" t="s">
        <v>70</v>
      </c>
      <c r="U340" s="440" t="e">
        <f>INDEX(#REF!,MATCH(Revisión_Avance_Periodo!$L340,#REF!,0),MATCH(Revisión_Avance_Periodo!$T340,#REF!,0))</f>
        <v>#REF!</v>
      </c>
      <c r="V340" s="440" t="e">
        <f>INDEX(#REF!,MATCH(Revisión_Avance_Periodo!$L340,#REF!,0),MATCH(Revisión_Avance_Periodo!$T340,#REF!,0))</f>
        <v>#REF!</v>
      </c>
      <c r="W340" s="118">
        <f t="shared" si="24"/>
        <v>0</v>
      </c>
      <c r="X340" s="116" t="str">
        <f>VLOOKUP(W340,Tabla_Estado_Meta_OAP_2019[#All],3,TRUE)</f>
        <v>Por Ejecutar</v>
      </c>
      <c r="Y340" s="164" t="e">
        <f>SUBTOTAL(9,$U$338:$U340)</f>
        <v>#REF!</v>
      </c>
      <c r="Z340" s="158" t="e">
        <f>SUBTOTAL(9,$V$338:$V340)</f>
        <v>#REF!</v>
      </c>
      <c r="AA340" s="159">
        <f>IFERROR(+Revisión_Avance_Periodo!$Z340/Revisión_Avance_Periodo!$Y340,0)</f>
        <v>0</v>
      </c>
      <c r="AB340" s="126"/>
      <c r="AC340" s="127"/>
      <c r="AD340" s="125"/>
      <c r="AE340" s="125"/>
      <c r="AF340" s="128"/>
      <c r="AG340" s="129"/>
      <c r="AH340" s="164" t="e">
        <f>SUBTOTAL(9,$U$340:$U686)</f>
        <v>#REF!</v>
      </c>
      <c r="AI340" s="158" t="e">
        <f>SUBTOTAL(9,$V$340:$V686)</f>
        <v>#REF!</v>
      </c>
      <c r="AJ340" s="159">
        <f>IFERROR(+Revisión_Avance_Periodo!$Z688/Revisión_Avance_Periodo!$Y688,0)</f>
        <v>0</v>
      </c>
      <c r="AK340" s="126"/>
      <c r="AL340" s="127"/>
      <c r="AM340" s="125"/>
      <c r="AN340" s="125"/>
      <c r="AO340" s="128"/>
      <c r="AP340" s="129"/>
    </row>
    <row r="341" spans="1:42" x14ac:dyDescent="0.25">
      <c r="A341" s="97">
        <v>59</v>
      </c>
      <c r="B341" s="435" t="e">
        <f>CONCATENATE(Revisión_Avance_Periodo!$D689,";",Revisión_Avance_Periodo!$F689,";",Revisión_Avance_Periodo!$L689)</f>
        <v>#REF!</v>
      </c>
      <c r="C341" s="435" t="e">
        <f t="shared" si="25"/>
        <v>#REF!</v>
      </c>
      <c r="D341" s="123" t="e">
        <f>VLOOKUP($A341,#REF!,3,FALSE)</f>
        <v>#REF!</v>
      </c>
      <c r="E341" s="436" t="e">
        <f>VLOOKUP($A341,#REF!,4,FALSE)</f>
        <v>#REF!</v>
      </c>
      <c r="F341" s="103" t="e">
        <f>VLOOKUP($A341,#REF!,5,FALSE)</f>
        <v>#REF!</v>
      </c>
      <c r="G341" s="98" t="e">
        <f>VLOOKUP($A341,#REF!,8,FALSE)</f>
        <v>#REF!</v>
      </c>
      <c r="H341" s="93" t="e">
        <f>VLOOKUP($A341,#REF!,7,FALSE)</f>
        <v>#REF!</v>
      </c>
      <c r="I341" s="438" t="e">
        <f>VLOOKUP($A341,#REF!,10,FALSE)</f>
        <v>#REF!</v>
      </c>
      <c r="J341" s="98" t="e">
        <f>VLOOKUP($A341,#REF!,11,FALSE)</f>
        <v>#REF!</v>
      </c>
      <c r="K341" s="114" t="e">
        <f>VLOOKUP($A341,#REF!,12,FALSE)</f>
        <v>#REF!</v>
      </c>
      <c r="L341" s="98" t="e">
        <f>VLOOKUP($A341,#REF!,13,FALSE)</f>
        <v>#REF!</v>
      </c>
      <c r="M341" s="438" t="e">
        <f>VLOOKUP($A341,#REF!,14,FALSE)</f>
        <v>#REF!</v>
      </c>
      <c r="N341" s="103" t="e">
        <f>VLOOKUP($A341,#REF!,15,FALSE)</f>
        <v>#REF!</v>
      </c>
      <c r="O341" s="103" t="e">
        <f>VLOOKUP($A341,#REF!,18,FALSE)</f>
        <v>#REF!</v>
      </c>
      <c r="P341" s="93" t="e">
        <f>VLOOKUP($A341,#REF!,41,FALSE)</f>
        <v>#REF!</v>
      </c>
      <c r="Q341" s="115" t="e">
        <f>VLOOKUP(Revisión_Avance_Periodo!$L689,#REF!,30,FALSE)</f>
        <v>#REF!</v>
      </c>
      <c r="R341" s="116">
        <v>2019</v>
      </c>
      <c r="S341" s="196">
        <v>43585</v>
      </c>
      <c r="T341" s="124" t="s">
        <v>71</v>
      </c>
      <c r="U341" s="440" t="e">
        <f>INDEX(#REF!,MATCH(Revisión_Avance_Periodo!$L341,#REF!,0),MATCH(Revisión_Avance_Periodo!$T341,#REF!,0))</f>
        <v>#REF!</v>
      </c>
      <c r="V341" s="440" t="e">
        <f>INDEX(#REF!,MATCH(Revisión_Avance_Periodo!$L341,#REF!,0),MATCH(Revisión_Avance_Periodo!$T341,#REF!,0))</f>
        <v>#REF!</v>
      </c>
      <c r="W341" s="118">
        <f t="shared" si="24"/>
        <v>0</v>
      </c>
      <c r="X341" s="124" t="str">
        <f>VLOOKUP(W341,Tabla_Estado_Meta_OAP_2019[#All],3,TRUE)</f>
        <v>Por Ejecutar</v>
      </c>
      <c r="Y341" s="164" t="e">
        <f>SUBTOTAL(9,$U$338:$U341)</f>
        <v>#REF!</v>
      </c>
      <c r="Z341" s="158" t="e">
        <f>SUBTOTAL(9,$V$338:$V341)</f>
        <v>#REF!</v>
      </c>
      <c r="AA341" s="159">
        <f>IFERROR(+Revisión_Avance_Periodo!$Z341/Revisión_Avance_Periodo!$Y341,0)</f>
        <v>0</v>
      </c>
      <c r="AB341" s="126"/>
      <c r="AC341" s="127"/>
      <c r="AD341" s="125"/>
      <c r="AE341" s="125"/>
      <c r="AF341" s="128"/>
      <c r="AG341" s="129"/>
      <c r="AH341" s="164" t="e">
        <f>SUBTOTAL(9,$U$341:$U686)</f>
        <v>#REF!</v>
      </c>
      <c r="AI341" s="158" t="e">
        <f>SUBTOTAL(9,$V$341:$V686)</f>
        <v>#REF!</v>
      </c>
      <c r="AJ341" s="159">
        <f>IFERROR(+Revisión_Avance_Periodo!$Z689/Revisión_Avance_Periodo!$Y689,0)</f>
        <v>0</v>
      </c>
      <c r="AK341" s="126"/>
      <c r="AL341" s="127"/>
      <c r="AM341" s="125"/>
      <c r="AN341" s="125"/>
      <c r="AO341" s="128"/>
      <c r="AP341" s="129"/>
    </row>
    <row r="342" spans="1:42" x14ac:dyDescent="0.25">
      <c r="A342" s="92">
        <v>59</v>
      </c>
      <c r="B342" s="435" t="e">
        <f>CONCATENATE(Revisión_Avance_Periodo!$D690,";",Revisión_Avance_Periodo!$F690,";",Revisión_Avance_Periodo!$L690)</f>
        <v>#REF!</v>
      </c>
      <c r="C342" s="435" t="e">
        <f t="shared" si="25"/>
        <v>#REF!</v>
      </c>
      <c r="D342" s="114" t="e">
        <f>VLOOKUP($A342,#REF!,3,FALSE)</f>
        <v>#REF!</v>
      </c>
      <c r="E342" s="436" t="e">
        <f>VLOOKUP($A342,#REF!,4,FALSE)</f>
        <v>#REF!</v>
      </c>
      <c r="F342" s="102" t="e">
        <f>VLOOKUP($A342,#REF!,5,FALSE)</f>
        <v>#REF!</v>
      </c>
      <c r="G342" s="93" t="e">
        <f>VLOOKUP($A342,#REF!,8,FALSE)</f>
        <v>#REF!</v>
      </c>
      <c r="H342" s="93" t="e">
        <f>VLOOKUP($A342,#REF!,7,FALSE)</f>
        <v>#REF!</v>
      </c>
      <c r="I342" s="438" t="e">
        <f>VLOOKUP($A342,#REF!,10,FALSE)</f>
        <v>#REF!</v>
      </c>
      <c r="J342" s="93" t="e">
        <f>VLOOKUP($A342,#REF!,11,FALSE)</f>
        <v>#REF!</v>
      </c>
      <c r="K342" s="114" t="e">
        <f>VLOOKUP($A342,#REF!,12,FALSE)</f>
        <v>#REF!</v>
      </c>
      <c r="L342" s="93" t="e">
        <f>VLOOKUP($A342,#REF!,13,FALSE)</f>
        <v>#REF!</v>
      </c>
      <c r="M342" s="438" t="e">
        <f>VLOOKUP($A342,#REF!,14,FALSE)</f>
        <v>#REF!</v>
      </c>
      <c r="N342" s="102" t="e">
        <f>VLOOKUP($A342,#REF!,15,FALSE)</f>
        <v>#REF!</v>
      </c>
      <c r="O342" s="102" t="e">
        <f>VLOOKUP($A342,#REF!,18,FALSE)</f>
        <v>#REF!</v>
      </c>
      <c r="P342" s="93" t="e">
        <f>VLOOKUP($A342,#REF!,41,FALSE)</f>
        <v>#REF!</v>
      </c>
      <c r="Q342" s="115" t="e">
        <f>VLOOKUP(Revisión_Avance_Periodo!$L690,#REF!,30,FALSE)</f>
        <v>#REF!</v>
      </c>
      <c r="R342" s="116">
        <v>2019</v>
      </c>
      <c r="S342" s="196">
        <v>43615</v>
      </c>
      <c r="T342" s="116" t="s">
        <v>72</v>
      </c>
      <c r="U342" s="440" t="e">
        <f>INDEX(#REF!,MATCH(Revisión_Avance_Periodo!$L342,#REF!,0),MATCH(Revisión_Avance_Periodo!$T342,#REF!,0))</f>
        <v>#REF!</v>
      </c>
      <c r="V342" s="440" t="e">
        <f>INDEX(#REF!,MATCH(Revisión_Avance_Periodo!$L342,#REF!,0),MATCH(Revisión_Avance_Periodo!$T342,#REF!,0))</f>
        <v>#REF!</v>
      </c>
      <c r="W342" s="118">
        <f t="shared" si="24"/>
        <v>0</v>
      </c>
      <c r="X342" s="116" t="str">
        <f>VLOOKUP(W342,Tabla_Estado_Meta_OAP_2019[#All],3,TRUE)</f>
        <v>Por Ejecutar</v>
      </c>
      <c r="Y342" s="164" t="e">
        <f>SUBTOTAL(9,$U$338:$U342)</f>
        <v>#REF!</v>
      </c>
      <c r="Z342" s="158" t="e">
        <f>SUBTOTAL(9,$V$338:$V342)</f>
        <v>#REF!</v>
      </c>
      <c r="AA342" s="159">
        <f>IFERROR(+Revisión_Avance_Periodo!$Z342/Revisión_Avance_Periodo!$Y342,0)</f>
        <v>0</v>
      </c>
      <c r="AB342" s="126"/>
      <c r="AC342" s="127"/>
      <c r="AD342" s="125"/>
      <c r="AE342" s="125"/>
      <c r="AF342" s="128"/>
      <c r="AG342" s="129"/>
      <c r="AH342" s="164" t="e">
        <f>SUBTOTAL(9,$U$342:$U686)</f>
        <v>#REF!</v>
      </c>
      <c r="AI342" s="158" t="e">
        <f>SUBTOTAL(9,$V$342:$V686)</f>
        <v>#REF!</v>
      </c>
      <c r="AJ342" s="159">
        <f>IFERROR(+Revisión_Avance_Periodo!$Z690/Revisión_Avance_Periodo!$Y690,0)</f>
        <v>0</v>
      </c>
      <c r="AK342" s="126"/>
      <c r="AL342" s="127"/>
      <c r="AM342" s="125"/>
      <c r="AN342" s="125"/>
      <c r="AO342" s="128"/>
      <c r="AP342" s="129"/>
    </row>
    <row r="343" spans="1:42" x14ac:dyDescent="0.25">
      <c r="A343" s="97">
        <v>59</v>
      </c>
      <c r="B343" s="435" t="e">
        <f>CONCATENATE(Revisión_Avance_Periodo!$D691,";",Revisión_Avance_Periodo!$F691,";",Revisión_Avance_Periodo!$L691)</f>
        <v>#REF!</v>
      </c>
      <c r="C343" s="435" t="e">
        <f t="shared" si="25"/>
        <v>#REF!</v>
      </c>
      <c r="D343" s="123" t="e">
        <f>VLOOKUP($A343,#REF!,3,FALSE)</f>
        <v>#REF!</v>
      </c>
      <c r="E343" s="436" t="e">
        <f>VLOOKUP($A343,#REF!,4,FALSE)</f>
        <v>#REF!</v>
      </c>
      <c r="F343" s="103" t="e">
        <f>VLOOKUP($A343,#REF!,5,FALSE)</f>
        <v>#REF!</v>
      </c>
      <c r="G343" s="98" t="e">
        <f>VLOOKUP($A343,#REF!,8,FALSE)</f>
        <v>#REF!</v>
      </c>
      <c r="H343" s="93" t="e">
        <f>VLOOKUP($A343,#REF!,7,FALSE)</f>
        <v>#REF!</v>
      </c>
      <c r="I343" s="438" t="e">
        <f>VLOOKUP($A343,#REF!,10,FALSE)</f>
        <v>#REF!</v>
      </c>
      <c r="J343" s="98" t="e">
        <f>VLOOKUP($A343,#REF!,11,FALSE)</f>
        <v>#REF!</v>
      </c>
      <c r="K343" s="114" t="e">
        <f>VLOOKUP($A343,#REF!,12,FALSE)</f>
        <v>#REF!</v>
      </c>
      <c r="L343" s="98" t="e">
        <f>VLOOKUP($A343,#REF!,13,FALSE)</f>
        <v>#REF!</v>
      </c>
      <c r="M343" s="438" t="e">
        <f>VLOOKUP($A343,#REF!,14,FALSE)</f>
        <v>#REF!</v>
      </c>
      <c r="N343" s="103" t="e">
        <f>VLOOKUP($A343,#REF!,15,FALSE)</f>
        <v>#REF!</v>
      </c>
      <c r="O343" s="103" t="e">
        <f>VLOOKUP($A343,#REF!,18,FALSE)</f>
        <v>#REF!</v>
      </c>
      <c r="P343" s="93" t="e">
        <f>VLOOKUP($A343,#REF!,41,FALSE)</f>
        <v>#REF!</v>
      </c>
      <c r="Q343" s="115" t="e">
        <f>VLOOKUP(Revisión_Avance_Periodo!$L691,#REF!,30,FALSE)</f>
        <v>#REF!</v>
      </c>
      <c r="R343" s="116">
        <v>2019</v>
      </c>
      <c r="S343" s="196">
        <v>43646</v>
      </c>
      <c r="T343" s="124" t="s">
        <v>73</v>
      </c>
      <c r="U343" s="440" t="e">
        <f>INDEX(#REF!,MATCH(Revisión_Avance_Periodo!$L343,#REF!,0),MATCH(Revisión_Avance_Periodo!$T343,#REF!,0))</f>
        <v>#REF!</v>
      </c>
      <c r="V343" s="440" t="e">
        <f>INDEX(#REF!,MATCH(Revisión_Avance_Periodo!$L343,#REF!,0),MATCH(Revisión_Avance_Periodo!$T343,#REF!,0))</f>
        <v>#REF!</v>
      </c>
      <c r="W343" s="118">
        <f t="shared" si="24"/>
        <v>0</v>
      </c>
      <c r="X343" s="124" t="str">
        <f>VLOOKUP(W343,Tabla_Estado_Meta_OAP_2019[#All],3,TRUE)</f>
        <v>Por Ejecutar</v>
      </c>
      <c r="Y343" s="164" t="e">
        <f>SUBTOTAL(9,$U$338:$U343)</f>
        <v>#REF!</v>
      </c>
      <c r="Z343" s="158" t="e">
        <f>SUBTOTAL(9,$V$338:$V343)</f>
        <v>#REF!</v>
      </c>
      <c r="AA343" s="159">
        <f>IFERROR(+Revisión_Avance_Periodo!$Z343/Revisión_Avance_Periodo!$Y343,0)</f>
        <v>0</v>
      </c>
      <c r="AB343" s="126"/>
      <c r="AC343" s="127"/>
      <c r="AD343" s="125"/>
      <c r="AE343" s="125"/>
      <c r="AF343" s="128"/>
      <c r="AG343" s="129"/>
      <c r="AH343" s="164" t="e">
        <f>SUBTOTAL(9,$U$343:$U686)</f>
        <v>#REF!</v>
      </c>
      <c r="AI343" s="158" t="e">
        <f>SUBTOTAL(9,$V$343:$V686)</f>
        <v>#REF!</v>
      </c>
      <c r="AJ343" s="159">
        <f>IFERROR(+Revisión_Avance_Periodo!$Z691/Revisión_Avance_Periodo!$Y691,0)</f>
        <v>0</v>
      </c>
      <c r="AK343" s="126"/>
      <c r="AL343" s="127"/>
      <c r="AM343" s="125"/>
      <c r="AN343" s="125"/>
      <c r="AO343" s="128"/>
      <c r="AP343" s="129"/>
    </row>
    <row r="344" spans="1:42" x14ac:dyDescent="0.25">
      <c r="A344" s="92">
        <v>59</v>
      </c>
      <c r="B344" s="435" t="e">
        <f>CONCATENATE(Revisión_Avance_Periodo!$D692,";",Revisión_Avance_Periodo!$F692,";",Revisión_Avance_Periodo!$L692)</f>
        <v>#REF!</v>
      </c>
      <c r="C344" s="435" t="e">
        <f t="shared" si="25"/>
        <v>#REF!</v>
      </c>
      <c r="D344" s="114" t="e">
        <f>VLOOKUP($A344,#REF!,3,FALSE)</f>
        <v>#REF!</v>
      </c>
      <c r="E344" s="436" t="e">
        <f>VLOOKUP($A344,#REF!,4,FALSE)</f>
        <v>#REF!</v>
      </c>
      <c r="F344" s="102" t="e">
        <f>VLOOKUP($A344,#REF!,5,FALSE)</f>
        <v>#REF!</v>
      </c>
      <c r="G344" s="93" t="e">
        <f>VLOOKUP($A344,#REF!,8,FALSE)</f>
        <v>#REF!</v>
      </c>
      <c r="H344" s="93" t="e">
        <f>VLOOKUP($A344,#REF!,7,FALSE)</f>
        <v>#REF!</v>
      </c>
      <c r="I344" s="438" t="e">
        <f>VLOOKUP($A344,#REF!,10,FALSE)</f>
        <v>#REF!</v>
      </c>
      <c r="J344" s="93" t="e">
        <f>VLOOKUP($A344,#REF!,11,FALSE)</f>
        <v>#REF!</v>
      </c>
      <c r="K344" s="114" t="e">
        <f>VLOOKUP($A344,#REF!,12,FALSE)</f>
        <v>#REF!</v>
      </c>
      <c r="L344" s="93" t="e">
        <f>VLOOKUP($A344,#REF!,13,FALSE)</f>
        <v>#REF!</v>
      </c>
      <c r="M344" s="438" t="e">
        <f>VLOOKUP($A344,#REF!,14,FALSE)</f>
        <v>#REF!</v>
      </c>
      <c r="N344" s="102" t="e">
        <f>VLOOKUP($A344,#REF!,15,FALSE)</f>
        <v>#REF!</v>
      </c>
      <c r="O344" s="102" t="e">
        <f>VLOOKUP($A344,#REF!,18,FALSE)</f>
        <v>#REF!</v>
      </c>
      <c r="P344" s="93" t="e">
        <f>VLOOKUP($A344,#REF!,41,FALSE)</f>
        <v>#REF!</v>
      </c>
      <c r="Q344" s="115" t="e">
        <f>VLOOKUP(Revisión_Avance_Periodo!$L692,#REF!,30,FALSE)</f>
        <v>#REF!</v>
      </c>
      <c r="R344" s="116">
        <v>2019</v>
      </c>
      <c r="S344" s="196">
        <v>43676</v>
      </c>
      <c r="T344" s="116" t="s">
        <v>74</v>
      </c>
      <c r="U344" s="440" t="e">
        <f>INDEX(#REF!,MATCH(Revisión_Avance_Periodo!$L344,#REF!,0),MATCH(Revisión_Avance_Periodo!$T344,#REF!,0))</f>
        <v>#REF!</v>
      </c>
      <c r="V344" s="440" t="e">
        <f>INDEX(#REF!,MATCH(Revisión_Avance_Periodo!$L344,#REF!,0),MATCH(Revisión_Avance_Periodo!$T344,#REF!,0))</f>
        <v>#REF!</v>
      </c>
      <c r="W344" s="118">
        <f t="shared" si="24"/>
        <v>0</v>
      </c>
      <c r="X344" s="116" t="str">
        <f>VLOOKUP(W344,Tabla_Estado_Meta_OAP_2019[#All],3,TRUE)</f>
        <v>Por Ejecutar</v>
      </c>
      <c r="Y344" s="164" t="e">
        <f>SUBTOTAL(9,$U$338:$U344)</f>
        <v>#REF!</v>
      </c>
      <c r="Z344" s="158" t="e">
        <f>SUBTOTAL(9,$V$338:$V344)</f>
        <v>#REF!</v>
      </c>
      <c r="AA344" s="159">
        <f>IFERROR(+Revisión_Avance_Periodo!$Z344/Revisión_Avance_Periodo!$Y344,0)</f>
        <v>0</v>
      </c>
      <c r="AB344" s="126"/>
      <c r="AC344" s="127"/>
      <c r="AD344" s="125"/>
      <c r="AE344" s="125"/>
      <c r="AF344" s="128"/>
      <c r="AG344" s="129"/>
      <c r="AH344" s="164" t="e">
        <f>SUBTOTAL(9,$U$344:$U686)</f>
        <v>#REF!</v>
      </c>
      <c r="AI344" s="158" t="e">
        <f>SUBTOTAL(9,$V$344:$V686)</f>
        <v>#REF!</v>
      </c>
      <c r="AJ344" s="159">
        <f>IFERROR(+Revisión_Avance_Periodo!$Z692/Revisión_Avance_Periodo!$Y692,0)</f>
        <v>0</v>
      </c>
      <c r="AK344" s="126"/>
      <c r="AL344" s="127"/>
      <c r="AM344" s="125"/>
      <c r="AN344" s="125"/>
      <c r="AO344" s="128"/>
      <c r="AP344" s="129"/>
    </row>
    <row r="345" spans="1:42" x14ac:dyDescent="0.25">
      <c r="A345" s="97">
        <v>59</v>
      </c>
      <c r="B345" s="435" t="e">
        <f>CONCATENATE(Revisión_Avance_Periodo!$D693,";",Revisión_Avance_Periodo!$F693,";",Revisión_Avance_Periodo!$L693)</f>
        <v>#REF!</v>
      </c>
      <c r="C345" s="435" t="e">
        <f t="shared" si="25"/>
        <v>#REF!</v>
      </c>
      <c r="D345" s="123" t="e">
        <f>VLOOKUP($A345,#REF!,3,FALSE)</f>
        <v>#REF!</v>
      </c>
      <c r="E345" s="436" t="e">
        <f>VLOOKUP($A345,#REF!,4,FALSE)</f>
        <v>#REF!</v>
      </c>
      <c r="F345" s="103" t="e">
        <f>VLOOKUP($A345,#REF!,5,FALSE)</f>
        <v>#REF!</v>
      </c>
      <c r="G345" s="98" t="e">
        <f>VLOOKUP($A345,#REF!,8,FALSE)</f>
        <v>#REF!</v>
      </c>
      <c r="H345" s="93" t="e">
        <f>VLOOKUP($A345,#REF!,7,FALSE)</f>
        <v>#REF!</v>
      </c>
      <c r="I345" s="438" t="e">
        <f>VLOOKUP($A345,#REF!,10,FALSE)</f>
        <v>#REF!</v>
      </c>
      <c r="J345" s="98" t="e">
        <f>VLOOKUP($A345,#REF!,11,FALSE)</f>
        <v>#REF!</v>
      </c>
      <c r="K345" s="114" t="e">
        <f>VLOOKUP($A345,#REF!,12,FALSE)</f>
        <v>#REF!</v>
      </c>
      <c r="L345" s="98" t="e">
        <f>VLOOKUP($A345,#REF!,13,FALSE)</f>
        <v>#REF!</v>
      </c>
      <c r="M345" s="438" t="e">
        <f>VLOOKUP($A345,#REF!,14,FALSE)</f>
        <v>#REF!</v>
      </c>
      <c r="N345" s="103" t="e">
        <f>VLOOKUP($A345,#REF!,15,FALSE)</f>
        <v>#REF!</v>
      </c>
      <c r="O345" s="103" t="e">
        <f>VLOOKUP($A345,#REF!,18,FALSE)</f>
        <v>#REF!</v>
      </c>
      <c r="P345" s="93" t="e">
        <f>VLOOKUP($A345,#REF!,41,FALSE)</f>
        <v>#REF!</v>
      </c>
      <c r="Q345" s="115" t="e">
        <f>VLOOKUP(Revisión_Avance_Periodo!$L693,#REF!,30,FALSE)</f>
        <v>#REF!</v>
      </c>
      <c r="R345" s="116">
        <v>2019</v>
      </c>
      <c r="S345" s="196">
        <v>43707</v>
      </c>
      <c r="T345" s="124" t="s">
        <v>75</v>
      </c>
      <c r="U345" s="440" t="e">
        <f>INDEX(#REF!,MATCH(Revisión_Avance_Periodo!$L345,#REF!,0),MATCH(Revisión_Avance_Periodo!$T345,#REF!,0))</f>
        <v>#REF!</v>
      </c>
      <c r="V345" s="440" t="e">
        <f>INDEX(#REF!,MATCH(Revisión_Avance_Periodo!$L345,#REF!,0),MATCH(Revisión_Avance_Periodo!$T345,#REF!,0))</f>
        <v>#REF!</v>
      </c>
      <c r="W345" s="118">
        <f t="shared" si="24"/>
        <v>0</v>
      </c>
      <c r="X345" s="124" t="str">
        <f>VLOOKUP(W345,Tabla_Estado_Meta_OAP_2019[#All],3,TRUE)</f>
        <v>Por Ejecutar</v>
      </c>
      <c r="Y345" s="164" t="e">
        <f>SUBTOTAL(9,$U$338:$U345)</f>
        <v>#REF!</v>
      </c>
      <c r="Z345" s="158" t="e">
        <f>SUBTOTAL(9,$V$338:$V345)</f>
        <v>#REF!</v>
      </c>
      <c r="AA345" s="159">
        <f>IFERROR(+Revisión_Avance_Periodo!$Z345/Revisión_Avance_Periodo!$Y345,0)</f>
        <v>0</v>
      </c>
      <c r="AB345" s="126"/>
      <c r="AC345" s="127"/>
      <c r="AD345" s="125"/>
      <c r="AE345" s="125"/>
      <c r="AF345" s="128"/>
      <c r="AG345" s="129"/>
      <c r="AH345" s="164" t="e">
        <f>SUBTOTAL(9,$U$345:$U686)</f>
        <v>#REF!</v>
      </c>
      <c r="AI345" s="158" t="e">
        <f>SUBTOTAL(9,$V$345:$V686)</f>
        <v>#REF!</v>
      </c>
      <c r="AJ345" s="159">
        <f>IFERROR(+Revisión_Avance_Periodo!$Z693/Revisión_Avance_Periodo!$Y693,0)</f>
        <v>0</v>
      </c>
      <c r="AK345" s="126"/>
      <c r="AL345" s="127"/>
      <c r="AM345" s="125"/>
      <c r="AN345" s="125"/>
      <c r="AO345" s="128"/>
      <c r="AP345" s="129"/>
    </row>
    <row r="346" spans="1:42" x14ac:dyDescent="0.25">
      <c r="A346" s="92">
        <v>59</v>
      </c>
      <c r="B346" s="435" t="e">
        <f>CONCATENATE(Revisión_Avance_Periodo!$D694,";",Revisión_Avance_Periodo!$F694,";",Revisión_Avance_Periodo!$L694)</f>
        <v>#REF!</v>
      </c>
      <c r="C346" s="435" t="e">
        <f t="shared" si="25"/>
        <v>#REF!</v>
      </c>
      <c r="D346" s="114" t="e">
        <f>VLOOKUP($A346,#REF!,3,FALSE)</f>
        <v>#REF!</v>
      </c>
      <c r="E346" s="436" t="e">
        <f>VLOOKUP($A346,#REF!,4,FALSE)</f>
        <v>#REF!</v>
      </c>
      <c r="F346" s="102" t="e">
        <f>VLOOKUP($A346,#REF!,5,FALSE)</f>
        <v>#REF!</v>
      </c>
      <c r="G346" s="93" t="e">
        <f>VLOOKUP($A346,#REF!,8,FALSE)</f>
        <v>#REF!</v>
      </c>
      <c r="H346" s="93" t="e">
        <f>VLOOKUP($A346,#REF!,7,FALSE)</f>
        <v>#REF!</v>
      </c>
      <c r="I346" s="438" t="e">
        <f>VLOOKUP($A346,#REF!,10,FALSE)</f>
        <v>#REF!</v>
      </c>
      <c r="J346" s="93" t="e">
        <f>VLOOKUP($A346,#REF!,11,FALSE)</f>
        <v>#REF!</v>
      </c>
      <c r="K346" s="114" t="e">
        <f>VLOOKUP($A346,#REF!,12,FALSE)</f>
        <v>#REF!</v>
      </c>
      <c r="L346" s="93" t="e">
        <f>VLOOKUP($A346,#REF!,13,FALSE)</f>
        <v>#REF!</v>
      </c>
      <c r="M346" s="438" t="e">
        <f>VLOOKUP($A346,#REF!,14,FALSE)</f>
        <v>#REF!</v>
      </c>
      <c r="N346" s="102" t="e">
        <f>VLOOKUP($A346,#REF!,15,FALSE)</f>
        <v>#REF!</v>
      </c>
      <c r="O346" s="102" t="e">
        <f>VLOOKUP($A346,#REF!,18,FALSE)</f>
        <v>#REF!</v>
      </c>
      <c r="P346" s="93" t="e">
        <f>VLOOKUP($A346,#REF!,41,FALSE)</f>
        <v>#REF!</v>
      </c>
      <c r="Q346" s="115" t="e">
        <f>VLOOKUP(Revisión_Avance_Periodo!$L694,#REF!,30,FALSE)</f>
        <v>#REF!</v>
      </c>
      <c r="R346" s="116">
        <v>2019</v>
      </c>
      <c r="S346" s="196">
        <v>43738</v>
      </c>
      <c r="T346" s="116" t="s">
        <v>76</v>
      </c>
      <c r="U346" s="440" t="e">
        <f>INDEX(#REF!,MATCH(Revisión_Avance_Periodo!$L346,#REF!,0),MATCH(Revisión_Avance_Periodo!$T346,#REF!,0))</f>
        <v>#REF!</v>
      </c>
      <c r="V346" s="440" t="e">
        <f>INDEX(#REF!,MATCH(Revisión_Avance_Periodo!$L346,#REF!,0),MATCH(Revisión_Avance_Periodo!$T346,#REF!,0))</f>
        <v>#REF!</v>
      </c>
      <c r="W346" s="118">
        <f t="shared" si="24"/>
        <v>0</v>
      </c>
      <c r="X346" s="116" t="str">
        <f>VLOOKUP(W346,Tabla_Estado_Meta_OAP_2019[#All],3,TRUE)</f>
        <v>Por Ejecutar</v>
      </c>
      <c r="Y346" s="164" t="e">
        <f>SUBTOTAL(9,$U$338:$U346)</f>
        <v>#REF!</v>
      </c>
      <c r="Z346" s="158" t="e">
        <f>SUBTOTAL(9,$V$338:$V346)</f>
        <v>#REF!</v>
      </c>
      <c r="AA346" s="159">
        <f>IFERROR(+Revisión_Avance_Periodo!$Z346/Revisión_Avance_Periodo!$Y346,0)</f>
        <v>0</v>
      </c>
      <c r="AB346" s="126"/>
      <c r="AC346" s="127"/>
      <c r="AD346" s="125"/>
      <c r="AE346" s="125"/>
      <c r="AF346" s="128"/>
      <c r="AG346" s="129"/>
      <c r="AH346" s="164" t="e">
        <f>SUBTOTAL(9,$U$346:$U686)</f>
        <v>#REF!</v>
      </c>
      <c r="AI346" s="158" t="e">
        <f>SUBTOTAL(9,$V$346:$V686)</f>
        <v>#REF!</v>
      </c>
      <c r="AJ346" s="159">
        <f>IFERROR(+Revisión_Avance_Periodo!$Z694/Revisión_Avance_Periodo!$Y694,0)</f>
        <v>0</v>
      </c>
      <c r="AK346" s="126"/>
      <c r="AL346" s="127"/>
      <c r="AM346" s="125"/>
      <c r="AN346" s="125"/>
      <c r="AO346" s="128"/>
      <c r="AP346" s="129"/>
    </row>
    <row r="347" spans="1:42" x14ac:dyDescent="0.25">
      <c r="A347" s="97">
        <v>59</v>
      </c>
      <c r="B347" s="435" t="e">
        <f>CONCATENATE(Revisión_Avance_Periodo!$D695,";",Revisión_Avance_Periodo!$F695,";",Revisión_Avance_Periodo!$L695)</f>
        <v>#REF!</v>
      </c>
      <c r="C347" s="435" t="e">
        <f t="shared" si="25"/>
        <v>#REF!</v>
      </c>
      <c r="D347" s="123" t="e">
        <f>VLOOKUP($A347,#REF!,3,FALSE)</f>
        <v>#REF!</v>
      </c>
      <c r="E347" s="436" t="e">
        <f>VLOOKUP($A347,#REF!,4,FALSE)</f>
        <v>#REF!</v>
      </c>
      <c r="F347" s="103" t="e">
        <f>VLOOKUP($A347,#REF!,5,FALSE)</f>
        <v>#REF!</v>
      </c>
      <c r="G347" s="98" t="e">
        <f>VLOOKUP($A347,#REF!,8,FALSE)</f>
        <v>#REF!</v>
      </c>
      <c r="H347" s="93" t="e">
        <f>VLOOKUP($A347,#REF!,7,FALSE)</f>
        <v>#REF!</v>
      </c>
      <c r="I347" s="438" t="e">
        <f>VLOOKUP($A347,#REF!,10,FALSE)</f>
        <v>#REF!</v>
      </c>
      <c r="J347" s="98" t="e">
        <f>VLOOKUP($A347,#REF!,11,FALSE)</f>
        <v>#REF!</v>
      </c>
      <c r="K347" s="114" t="e">
        <f>VLOOKUP($A347,#REF!,12,FALSE)</f>
        <v>#REF!</v>
      </c>
      <c r="L347" s="98" t="e">
        <f>VLOOKUP($A347,#REF!,13,FALSE)</f>
        <v>#REF!</v>
      </c>
      <c r="M347" s="438" t="e">
        <f>VLOOKUP($A347,#REF!,14,FALSE)</f>
        <v>#REF!</v>
      </c>
      <c r="N347" s="103" t="e">
        <f>VLOOKUP($A347,#REF!,15,FALSE)</f>
        <v>#REF!</v>
      </c>
      <c r="O347" s="103" t="e">
        <f>VLOOKUP($A347,#REF!,18,FALSE)</f>
        <v>#REF!</v>
      </c>
      <c r="P347" s="93" t="e">
        <f>VLOOKUP($A347,#REF!,41,FALSE)</f>
        <v>#REF!</v>
      </c>
      <c r="Q347" s="115" t="e">
        <f>VLOOKUP(Revisión_Avance_Periodo!$L695,#REF!,30,FALSE)</f>
        <v>#REF!</v>
      </c>
      <c r="R347" s="116">
        <v>2019</v>
      </c>
      <c r="S347" s="196">
        <v>43768</v>
      </c>
      <c r="T347" s="124" t="s">
        <v>77</v>
      </c>
      <c r="U347" s="440" t="e">
        <f>INDEX(#REF!,MATCH(Revisión_Avance_Periodo!$L347,#REF!,0),MATCH(Revisión_Avance_Periodo!$T347,#REF!,0))</f>
        <v>#REF!</v>
      </c>
      <c r="V347" s="440" t="e">
        <f>INDEX(#REF!,MATCH(Revisión_Avance_Periodo!$L347,#REF!,0),MATCH(Revisión_Avance_Periodo!$T347,#REF!,0))</f>
        <v>#REF!</v>
      </c>
      <c r="W347" s="118">
        <f t="shared" si="24"/>
        <v>0</v>
      </c>
      <c r="X347" s="124" t="str">
        <f>VLOOKUP(W347,Tabla_Estado_Meta_OAP_2019[#All],3,TRUE)</f>
        <v>Por Ejecutar</v>
      </c>
      <c r="Y347" s="164" t="e">
        <f>SUBTOTAL(9,$U$338:$U347)</f>
        <v>#REF!</v>
      </c>
      <c r="Z347" s="158" t="e">
        <f>SUBTOTAL(9,$V$338:$V347)</f>
        <v>#REF!</v>
      </c>
      <c r="AA347" s="159">
        <f>IFERROR(+Revisión_Avance_Periodo!$Z347/Revisión_Avance_Periodo!$Y347,0)</f>
        <v>0</v>
      </c>
      <c r="AB347" s="126"/>
      <c r="AC347" s="127"/>
      <c r="AD347" s="125"/>
      <c r="AE347" s="125"/>
      <c r="AF347" s="128"/>
      <c r="AG347" s="129"/>
      <c r="AH347" s="164" t="e">
        <f>SUBTOTAL(9,$U$347:$U686)</f>
        <v>#REF!</v>
      </c>
      <c r="AI347" s="158" t="e">
        <f>SUBTOTAL(9,$V$347:$V686)</f>
        <v>#REF!</v>
      </c>
      <c r="AJ347" s="159">
        <f>IFERROR(+Revisión_Avance_Periodo!$Z695/Revisión_Avance_Periodo!$Y695,0)</f>
        <v>0</v>
      </c>
      <c r="AK347" s="126"/>
      <c r="AL347" s="127"/>
      <c r="AM347" s="125"/>
      <c r="AN347" s="125"/>
      <c r="AO347" s="128"/>
      <c r="AP347" s="129"/>
    </row>
    <row r="348" spans="1:42" x14ac:dyDescent="0.25">
      <c r="A348" s="92">
        <v>59</v>
      </c>
      <c r="B348" s="435" t="e">
        <f>CONCATENATE(Revisión_Avance_Periodo!$D696,";",Revisión_Avance_Periodo!$F696,";",Revisión_Avance_Periodo!$L696)</f>
        <v>#REF!</v>
      </c>
      <c r="C348" s="435" t="e">
        <f t="shared" si="25"/>
        <v>#REF!</v>
      </c>
      <c r="D348" s="114" t="e">
        <f>VLOOKUP($A348,#REF!,3,FALSE)</f>
        <v>#REF!</v>
      </c>
      <c r="E348" s="436" t="e">
        <f>VLOOKUP($A348,#REF!,4,FALSE)</f>
        <v>#REF!</v>
      </c>
      <c r="F348" s="102" t="e">
        <f>VLOOKUP($A348,#REF!,5,FALSE)</f>
        <v>#REF!</v>
      </c>
      <c r="G348" s="93" t="e">
        <f>VLOOKUP($A348,#REF!,8,FALSE)</f>
        <v>#REF!</v>
      </c>
      <c r="H348" s="93" t="e">
        <f>VLOOKUP($A348,#REF!,7,FALSE)</f>
        <v>#REF!</v>
      </c>
      <c r="I348" s="438" t="e">
        <f>VLOOKUP($A348,#REF!,10,FALSE)</f>
        <v>#REF!</v>
      </c>
      <c r="J348" s="93" t="e">
        <f>VLOOKUP($A348,#REF!,11,FALSE)</f>
        <v>#REF!</v>
      </c>
      <c r="K348" s="114" t="e">
        <f>VLOOKUP($A348,#REF!,12,FALSE)</f>
        <v>#REF!</v>
      </c>
      <c r="L348" s="93" t="e">
        <f>VLOOKUP($A348,#REF!,13,FALSE)</f>
        <v>#REF!</v>
      </c>
      <c r="M348" s="438" t="e">
        <f>VLOOKUP($A348,#REF!,14,FALSE)</f>
        <v>#REF!</v>
      </c>
      <c r="N348" s="102" t="e">
        <f>VLOOKUP($A348,#REF!,15,FALSE)</f>
        <v>#REF!</v>
      </c>
      <c r="O348" s="102" t="e">
        <f>VLOOKUP($A348,#REF!,18,FALSE)</f>
        <v>#REF!</v>
      </c>
      <c r="P348" s="93" t="e">
        <f>VLOOKUP($A348,#REF!,41,FALSE)</f>
        <v>#REF!</v>
      </c>
      <c r="Q348" s="115" t="e">
        <f>VLOOKUP(Revisión_Avance_Periodo!$L696,#REF!,30,FALSE)</f>
        <v>#REF!</v>
      </c>
      <c r="R348" s="116">
        <v>2019</v>
      </c>
      <c r="S348" s="196">
        <v>43799</v>
      </c>
      <c r="T348" s="116" t="s">
        <v>78</v>
      </c>
      <c r="U348" s="440" t="e">
        <f>INDEX(#REF!,MATCH(Revisión_Avance_Periodo!$L348,#REF!,0),MATCH(Revisión_Avance_Periodo!$T348,#REF!,0))</f>
        <v>#REF!</v>
      </c>
      <c r="V348" s="440" t="e">
        <f>INDEX(#REF!,MATCH(Revisión_Avance_Periodo!$L348,#REF!,0),MATCH(Revisión_Avance_Periodo!$T348,#REF!,0))</f>
        <v>#REF!</v>
      </c>
      <c r="W348" s="118">
        <f t="shared" si="24"/>
        <v>0</v>
      </c>
      <c r="X348" s="116" t="str">
        <f>VLOOKUP(W348,Tabla_Estado_Meta_OAP_2019[#All],3,TRUE)</f>
        <v>Por Ejecutar</v>
      </c>
      <c r="Y348" s="164" t="e">
        <f>SUBTOTAL(9,$U$338:$U348)</f>
        <v>#REF!</v>
      </c>
      <c r="Z348" s="158" t="e">
        <f>SUBTOTAL(9,$V$338:$V348)</f>
        <v>#REF!</v>
      </c>
      <c r="AA348" s="159">
        <f>IFERROR(+Revisión_Avance_Periodo!$Z348/Revisión_Avance_Periodo!$Y348,0)</f>
        <v>0</v>
      </c>
      <c r="AB348" s="126"/>
      <c r="AC348" s="127"/>
      <c r="AD348" s="125"/>
      <c r="AE348" s="125"/>
      <c r="AF348" s="128"/>
      <c r="AG348" s="129"/>
      <c r="AH348" s="164" t="e">
        <f>SUBTOTAL(9,$U$348:$U686)</f>
        <v>#REF!</v>
      </c>
      <c r="AI348" s="158" t="e">
        <f>SUBTOTAL(9,$V$348:$V686)</f>
        <v>#REF!</v>
      </c>
      <c r="AJ348" s="159">
        <f>IFERROR(+Revisión_Avance_Periodo!$Z696/Revisión_Avance_Periodo!$Y696,0)</f>
        <v>0</v>
      </c>
      <c r="AK348" s="126"/>
      <c r="AL348" s="127"/>
      <c r="AM348" s="125"/>
      <c r="AN348" s="125"/>
      <c r="AO348" s="128"/>
      <c r="AP348" s="129"/>
    </row>
    <row r="349" spans="1:42" ht="15.75" thickBot="1" x14ac:dyDescent="0.3">
      <c r="A349" s="97">
        <v>59</v>
      </c>
      <c r="B349" s="435" t="e">
        <f>CONCATENATE(Revisión_Avance_Periodo!$D697,";",Revisión_Avance_Periodo!$F697,";",Revisión_Avance_Periodo!$L697)</f>
        <v>#REF!</v>
      </c>
      <c r="C349" s="435" t="e">
        <f t="shared" si="25"/>
        <v>#REF!</v>
      </c>
      <c r="D349" s="123" t="e">
        <f>VLOOKUP($A349,#REF!,3,FALSE)</f>
        <v>#REF!</v>
      </c>
      <c r="E349" s="436" t="e">
        <f>VLOOKUP($A349,#REF!,4,FALSE)</f>
        <v>#REF!</v>
      </c>
      <c r="F349" s="103" t="e">
        <f>VLOOKUP($A349,#REF!,5,FALSE)</f>
        <v>#REF!</v>
      </c>
      <c r="G349" s="98" t="e">
        <f>VLOOKUP($A349,#REF!,8,FALSE)</f>
        <v>#REF!</v>
      </c>
      <c r="H349" s="93" t="e">
        <f>VLOOKUP($A349,#REF!,7,FALSE)</f>
        <v>#REF!</v>
      </c>
      <c r="I349" s="438" t="e">
        <f>VLOOKUP($A349,#REF!,10,FALSE)</f>
        <v>#REF!</v>
      </c>
      <c r="J349" s="98" t="e">
        <f>VLOOKUP($A349,#REF!,11,FALSE)</f>
        <v>#REF!</v>
      </c>
      <c r="K349" s="114" t="e">
        <f>VLOOKUP($A349,#REF!,12,FALSE)</f>
        <v>#REF!</v>
      </c>
      <c r="L349" s="98" t="e">
        <f>VLOOKUP($A349,#REF!,13,FALSE)</f>
        <v>#REF!</v>
      </c>
      <c r="M349" s="438" t="e">
        <f>VLOOKUP($A349,#REF!,14,FALSE)</f>
        <v>#REF!</v>
      </c>
      <c r="N349" s="103" t="e">
        <f>VLOOKUP($A349,#REF!,15,FALSE)</f>
        <v>#REF!</v>
      </c>
      <c r="O349" s="103" t="e">
        <f>VLOOKUP($A349,#REF!,18,FALSE)</f>
        <v>#REF!</v>
      </c>
      <c r="P349" s="93" t="e">
        <f>VLOOKUP($A349,#REF!,41,FALSE)</f>
        <v>#REF!</v>
      </c>
      <c r="Q349" s="115" t="e">
        <f>VLOOKUP(Revisión_Avance_Periodo!$L697,#REF!,30,FALSE)</f>
        <v>#REF!</v>
      </c>
      <c r="R349" s="116">
        <v>2019</v>
      </c>
      <c r="S349" s="196">
        <v>43829</v>
      </c>
      <c r="T349" s="124" t="s">
        <v>79</v>
      </c>
      <c r="U349" s="440" t="e">
        <f>INDEX(#REF!,MATCH(Revisión_Avance_Periodo!$L349,#REF!,0),MATCH(Revisión_Avance_Periodo!$T349,#REF!,0))</f>
        <v>#REF!</v>
      </c>
      <c r="V349" s="440" t="e">
        <f>INDEX(#REF!,MATCH(Revisión_Avance_Periodo!$L349,#REF!,0),MATCH(Revisión_Avance_Periodo!$T349,#REF!,0))</f>
        <v>#REF!</v>
      </c>
      <c r="W349" s="118">
        <f t="shared" si="24"/>
        <v>0</v>
      </c>
      <c r="X349" s="124" t="str">
        <f>VLOOKUP(W349,Tabla_Estado_Meta_OAP_2019[#All],3,TRUE)</f>
        <v>Por Ejecutar</v>
      </c>
      <c r="Y349" s="164" t="e">
        <f>SUBTOTAL(9,$U$338:$U349)</f>
        <v>#REF!</v>
      </c>
      <c r="Z349" s="158" t="e">
        <f>SUBTOTAL(9,$V$338:$V349)</f>
        <v>#REF!</v>
      </c>
      <c r="AA349" s="159">
        <f>IFERROR(+Revisión_Avance_Periodo!$Z349/Revisión_Avance_Periodo!$Y349,0)</f>
        <v>0</v>
      </c>
      <c r="AB349" s="126"/>
      <c r="AC349" s="127"/>
      <c r="AD349" s="125"/>
      <c r="AE349" s="125"/>
      <c r="AF349" s="128"/>
      <c r="AG349" s="129"/>
      <c r="AH349" s="164" t="e">
        <f>SUBTOTAL(9,$U$349:$U686)</f>
        <v>#REF!</v>
      </c>
      <c r="AI349" s="158" t="e">
        <f>SUBTOTAL(9,$V$349:$V686)</f>
        <v>#REF!</v>
      </c>
      <c r="AJ349" s="159">
        <f>IFERROR(+Revisión_Avance_Periodo!$Z697/Revisión_Avance_Periodo!$Y697,0)</f>
        <v>0</v>
      </c>
      <c r="AK349" s="126"/>
      <c r="AL349" s="127"/>
      <c r="AM349" s="125"/>
      <c r="AN349" s="125"/>
      <c r="AO349" s="128"/>
      <c r="AP349" s="129"/>
    </row>
    <row r="350" spans="1:42" x14ac:dyDescent="0.25">
      <c r="A350" s="92">
        <v>60</v>
      </c>
      <c r="B350" s="435" t="e">
        <f>CONCATENATE(Revisión_Avance_Periodo!$D698,";",Revisión_Avance_Periodo!$F698,";",Revisión_Avance_Periodo!$L698)</f>
        <v>#REF!</v>
      </c>
      <c r="C350" s="435" t="e">
        <f t="shared" si="25"/>
        <v>#REF!</v>
      </c>
      <c r="D350" s="114" t="e">
        <f>VLOOKUP($A350,#REF!,3,FALSE)</f>
        <v>#REF!</v>
      </c>
      <c r="E350" s="436" t="e">
        <f>VLOOKUP($A350,#REF!,4,FALSE)</f>
        <v>#REF!</v>
      </c>
      <c r="F350" s="102" t="e">
        <f>VLOOKUP($A350,#REF!,5,FALSE)</f>
        <v>#REF!</v>
      </c>
      <c r="G350" s="93" t="e">
        <f>VLOOKUP($A350,#REF!,8,FALSE)</f>
        <v>#REF!</v>
      </c>
      <c r="H350" s="93" t="e">
        <f>VLOOKUP($A350,#REF!,7,FALSE)</f>
        <v>#REF!</v>
      </c>
      <c r="I350" s="438" t="e">
        <f>VLOOKUP($A350,#REF!,10,FALSE)</f>
        <v>#REF!</v>
      </c>
      <c r="J350" s="93" t="e">
        <f>VLOOKUP($A350,#REF!,11,FALSE)</f>
        <v>#REF!</v>
      </c>
      <c r="K350" s="114" t="e">
        <f>VLOOKUP($A350,#REF!,12,FALSE)</f>
        <v>#REF!</v>
      </c>
      <c r="L350" s="93" t="e">
        <f>VLOOKUP($A350,#REF!,13,FALSE)</f>
        <v>#REF!</v>
      </c>
      <c r="M350" s="438" t="e">
        <f>VLOOKUP($A350,#REF!,14,FALSE)</f>
        <v>#REF!</v>
      </c>
      <c r="N350" s="102" t="e">
        <f>VLOOKUP($A350,#REF!,15,FALSE)</f>
        <v>#REF!</v>
      </c>
      <c r="O350" s="102" t="e">
        <f>VLOOKUP($A350,#REF!,18,FALSE)</f>
        <v>#REF!</v>
      </c>
      <c r="P350" s="93" t="e">
        <f>VLOOKUP($A350,#REF!,41,FALSE)</f>
        <v>#REF!</v>
      </c>
      <c r="Q350" s="115" t="e">
        <f>VLOOKUP(Revisión_Avance_Periodo!$L698,#REF!,30,FALSE)</f>
        <v>#REF!</v>
      </c>
      <c r="R350" s="116">
        <v>2019</v>
      </c>
      <c r="S350" s="196">
        <v>43495</v>
      </c>
      <c r="T350" s="116" t="s">
        <v>68</v>
      </c>
      <c r="U350" s="147" t="e">
        <f>INDEX(#REF!,MATCH(Revisión_Avance_Periodo!$L350,#REF!,0),MATCH(Revisión_Avance_Periodo!$T350,#REF!,0))</f>
        <v>#REF!</v>
      </c>
      <c r="V350" s="147" t="e">
        <f>INDEX(#REF!,MATCH(Revisión_Avance_Periodo!$L350,#REF!,0),MATCH(Revisión_Avance_Periodo!$T350,#REF!,0))</f>
        <v>#REF!</v>
      </c>
      <c r="W350" s="131" t="e">
        <f t="shared" ref="W350:W355" si="26">V350/U350</f>
        <v>#REF!</v>
      </c>
      <c r="X350" s="116" t="e">
        <f>VLOOKUP(W350,Tabla_Estado_Meta_OAP_2019[#All],3,TRUE)</f>
        <v>#REF!</v>
      </c>
      <c r="Y350" s="148" t="e">
        <f>SUBTOTAL(9,$U$350:$U350)</f>
        <v>#REF!</v>
      </c>
      <c r="Z350" s="149" t="e">
        <f>SUBTOTAL(9,$V$350:$V350)</f>
        <v>#REF!</v>
      </c>
      <c r="AA350" s="162">
        <f>IFERROR(+Revisión_Avance_Periodo!$Z350/Revisión_Avance_Periodo!$Y350,0)</f>
        <v>0</v>
      </c>
      <c r="AB350" s="448" t="e">
        <f>SUBTOTAL(9,U350:U361)</f>
        <v>#REF!</v>
      </c>
      <c r="AC350" s="449" t="e">
        <f>SUBTOTAL(9,V350:V361)</f>
        <v>#REF!</v>
      </c>
      <c r="AD350" s="119" t="e">
        <f>+AC350/AB350</f>
        <v>#REF!</v>
      </c>
      <c r="AE350" s="119" t="e">
        <f>100%-Revisión_Avance_Periodo!$AD350</f>
        <v>#REF!</v>
      </c>
      <c r="AF350" s="121" t="e">
        <f>VLOOKUP(AD350,Tabla_Estado_Meta_OAP_2019[],3,TRUE)</f>
        <v>#REF!</v>
      </c>
      <c r="AG350" s="122" t="e">
        <f>Revisión_Avance_Periodo!$AD350*Revisión_Avance_Periodo!$Q350</f>
        <v>#REF!</v>
      </c>
      <c r="AH350" s="148" t="e">
        <f>SUBTOTAL(9,$U$350:$U698)</f>
        <v>#REF!</v>
      </c>
      <c r="AI350" s="149" t="e">
        <f>SUBTOTAL(9,$V$350:$V698)</f>
        <v>#REF!</v>
      </c>
      <c r="AJ350" s="162">
        <f>IFERROR(+Revisión_Avance_Periodo!$Z698/Revisión_Avance_Periodo!$Y698,0)</f>
        <v>0</v>
      </c>
      <c r="AK350" s="448" t="e">
        <f>SUBTOTAL(9,AD350:AD361)</f>
        <v>#REF!</v>
      </c>
      <c r="AL350" s="449" t="e">
        <f>SUBTOTAL(9,AE350:AE361)</f>
        <v>#REF!</v>
      </c>
      <c r="AM350" s="119" t="e">
        <f>+AL350/AK350</f>
        <v>#REF!</v>
      </c>
      <c r="AN350" s="119" t="e">
        <f>100%-Revisión_Avance_Periodo!$AD698</f>
        <v>#REF!</v>
      </c>
      <c r="AO350" s="121" t="e">
        <f>VLOOKUP(AM350,Tabla_Estado_Meta_OAP_2019[],3,TRUE)</f>
        <v>#REF!</v>
      </c>
      <c r="AP350" s="122" t="e">
        <f>Revisión_Avance_Periodo!$AD698*Revisión_Avance_Periodo!$Q698</f>
        <v>#REF!</v>
      </c>
    </row>
    <row r="351" spans="1:42" x14ac:dyDescent="0.25">
      <c r="A351" s="97">
        <v>60</v>
      </c>
      <c r="B351" s="435" t="e">
        <f>CONCATENATE(Revisión_Avance_Periodo!$D699,";",Revisión_Avance_Periodo!$F699,";",Revisión_Avance_Periodo!$L699)</f>
        <v>#REF!</v>
      </c>
      <c r="C351" s="435" t="e">
        <f t="shared" si="25"/>
        <v>#REF!</v>
      </c>
      <c r="D351" s="123" t="e">
        <f>VLOOKUP($A351,#REF!,3,FALSE)</f>
        <v>#REF!</v>
      </c>
      <c r="E351" s="436" t="e">
        <f>VLOOKUP($A351,#REF!,4,FALSE)</f>
        <v>#REF!</v>
      </c>
      <c r="F351" s="103" t="e">
        <f>VLOOKUP($A351,#REF!,5,FALSE)</f>
        <v>#REF!</v>
      </c>
      <c r="G351" s="98" t="e">
        <f>VLOOKUP($A351,#REF!,8,FALSE)</f>
        <v>#REF!</v>
      </c>
      <c r="H351" s="93" t="e">
        <f>VLOOKUP($A351,#REF!,7,FALSE)</f>
        <v>#REF!</v>
      </c>
      <c r="I351" s="438" t="e">
        <f>VLOOKUP($A351,#REF!,10,FALSE)</f>
        <v>#REF!</v>
      </c>
      <c r="J351" s="98" t="e">
        <f>VLOOKUP($A351,#REF!,11,FALSE)</f>
        <v>#REF!</v>
      </c>
      <c r="K351" s="114" t="e">
        <f>VLOOKUP($A351,#REF!,12,FALSE)</f>
        <v>#REF!</v>
      </c>
      <c r="L351" s="98" t="e">
        <f>VLOOKUP($A351,#REF!,13,FALSE)</f>
        <v>#REF!</v>
      </c>
      <c r="M351" s="438" t="e">
        <f>VLOOKUP($A351,#REF!,14,FALSE)</f>
        <v>#REF!</v>
      </c>
      <c r="N351" s="103" t="e">
        <f>VLOOKUP($A351,#REF!,15,FALSE)</f>
        <v>#REF!</v>
      </c>
      <c r="O351" s="103" t="e">
        <f>VLOOKUP($A351,#REF!,18,FALSE)</f>
        <v>#REF!</v>
      </c>
      <c r="P351" s="93" t="e">
        <f>VLOOKUP($A351,#REF!,41,FALSE)</f>
        <v>#REF!</v>
      </c>
      <c r="Q351" s="115" t="e">
        <f>VLOOKUP(Revisión_Avance_Periodo!$L699,#REF!,30,FALSE)</f>
        <v>#REF!</v>
      </c>
      <c r="R351" s="116">
        <v>2019</v>
      </c>
      <c r="S351" s="196">
        <v>43524</v>
      </c>
      <c r="T351" s="124" t="s">
        <v>69</v>
      </c>
      <c r="U351" s="147" t="e">
        <f>INDEX(#REF!,MATCH(Revisión_Avance_Periodo!$L351,#REF!,0),MATCH(Revisión_Avance_Periodo!$T351,#REF!,0))</f>
        <v>#REF!</v>
      </c>
      <c r="V351" s="147" t="e">
        <f>INDEX(#REF!,MATCH(Revisión_Avance_Periodo!$L351,#REF!,0),MATCH(Revisión_Avance_Periodo!$T351,#REF!,0))</f>
        <v>#REF!</v>
      </c>
      <c r="W351" s="130" t="e">
        <f t="shared" si="26"/>
        <v>#REF!</v>
      </c>
      <c r="X351" s="124" t="e">
        <f>VLOOKUP(W351,Tabla_Estado_Meta_OAP_2019[#All],3,TRUE)</f>
        <v>#REF!</v>
      </c>
      <c r="Y351" s="150" t="e">
        <f>SUBTOTAL(9,$U$350:$U351)</f>
        <v>#REF!</v>
      </c>
      <c r="Z351" s="151" t="e">
        <f>SUBTOTAL(9,$V$350:$V351)</f>
        <v>#REF!</v>
      </c>
      <c r="AA351" s="159">
        <f>IFERROR(+Revisión_Avance_Periodo!$Z351/Revisión_Avance_Periodo!$Y351,0)</f>
        <v>0</v>
      </c>
      <c r="AB351" s="126"/>
      <c r="AC351" s="127"/>
      <c r="AD351" s="125"/>
      <c r="AE351" s="125"/>
      <c r="AF351" s="128"/>
      <c r="AG351" s="129"/>
      <c r="AH351" s="150" t="e">
        <f>SUBTOTAL(9,$U$351:$U698)</f>
        <v>#REF!</v>
      </c>
      <c r="AI351" s="151" t="e">
        <f>SUBTOTAL(9,$V$351:$V698)</f>
        <v>#REF!</v>
      </c>
      <c r="AJ351" s="159">
        <f>IFERROR(+Revisión_Avance_Periodo!$Z699/Revisión_Avance_Periodo!$Y699,0)</f>
        <v>0</v>
      </c>
      <c r="AK351" s="126"/>
      <c r="AL351" s="127"/>
      <c r="AM351" s="125"/>
      <c r="AN351" s="125"/>
      <c r="AO351" s="128"/>
      <c r="AP351" s="129"/>
    </row>
    <row r="352" spans="1:42" x14ac:dyDescent="0.25">
      <c r="A352" s="92">
        <v>60</v>
      </c>
      <c r="B352" s="435" t="e">
        <f>CONCATENATE(Revisión_Avance_Periodo!$D700,";",Revisión_Avance_Periodo!$F700,";",Revisión_Avance_Periodo!$L700)</f>
        <v>#REF!</v>
      </c>
      <c r="C352" s="435" t="e">
        <f t="shared" si="25"/>
        <v>#REF!</v>
      </c>
      <c r="D352" s="114" t="e">
        <f>VLOOKUP($A352,#REF!,3,FALSE)</f>
        <v>#REF!</v>
      </c>
      <c r="E352" s="436" t="e">
        <f>VLOOKUP($A352,#REF!,4,FALSE)</f>
        <v>#REF!</v>
      </c>
      <c r="F352" s="102" t="e">
        <f>VLOOKUP($A352,#REF!,5,FALSE)</f>
        <v>#REF!</v>
      </c>
      <c r="G352" s="93" t="e">
        <f>VLOOKUP($A352,#REF!,8,FALSE)</f>
        <v>#REF!</v>
      </c>
      <c r="H352" s="93" t="e">
        <f>VLOOKUP($A352,#REF!,7,FALSE)</f>
        <v>#REF!</v>
      </c>
      <c r="I352" s="438" t="e">
        <f>VLOOKUP($A352,#REF!,10,FALSE)</f>
        <v>#REF!</v>
      </c>
      <c r="J352" s="93" t="e">
        <f>VLOOKUP($A352,#REF!,11,FALSE)</f>
        <v>#REF!</v>
      </c>
      <c r="K352" s="114" t="e">
        <f>VLOOKUP($A352,#REF!,12,FALSE)</f>
        <v>#REF!</v>
      </c>
      <c r="L352" s="93" t="e">
        <f>VLOOKUP($A352,#REF!,13,FALSE)</f>
        <v>#REF!</v>
      </c>
      <c r="M352" s="438" t="e">
        <f>VLOOKUP($A352,#REF!,14,FALSE)</f>
        <v>#REF!</v>
      </c>
      <c r="N352" s="102" t="e">
        <f>VLOOKUP($A352,#REF!,15,FALSE)</f>
        <v>#REF!</v>
      </c>
      <c r="O352" s="102" t="e">
        <f>VLOOKUP($A352,#REF!,18,FALSE)</f>
        <v>#REF!</v>
      </c>
      <c r="P352" s="93" t="e">
        <f>VLOOKUP($A352,#REF!,41,FALSE)</f>
        <v>#REF!</v>
      </c>
      <c r="Q352" s="115" t="e">
        <f>VLOOKUP(Revisión_Avance_Periodo!$L700,#REF!,30,FALSE)</f>
        <v>#REF!</v>
      </c>
      <c r="R352" s="116">
        <v>2019</v>
      </c>
      <c r="S352" s="196">
        <v>43554</v>
      </c>
      <c r="T352" s="116" t="s">
        <v>70</v>
      </c>
      <c r="U352" s="147" t="e">
        <f>INDEX(#REF!,MATCH(Revisión_Avance_Periodo!$L352,#REF!,0),MATCH(Revisión_Avance_Periodo!$T352,#REF!,0))</f>
        <v>#REF!</v>
      </c>
      <c r="V352" s="147" t="e">
        <f>INDEX(#REF!,MATCH(Revisión_Avance_Periodo!$L352,#REF!,0),MATCH(Revisión_Avance_Periodo!$T352,#REF!,0))</f>
        <v>#REF!</v>
      </c>
      <c r="W352" s="131" t="e">
        <f t="shared" si="26"/>
        <v>#REF!</v>
      </c>
      <c r="X352" s="116" t="e">
        <f>VLOOKUP(W352,Tabla_Estado_Meta_OAP_2019[#All],3,TRUE)</f>
        <v>#REF!</v>
      </c>
      <c r="Y352" s="150" t="e">
        <f>SUBTOTAL(9,$U$350:$U352)</f>
        <v>#REF!</v>
      </c>
      <c r="Z352" s="151" t="e">
        <f>SUBTOTAL(9,$V$350:$V352)</f>
        <v>#REF!</v>
      </c>
      <c r="AA352" s="159">
        <f>IFERROR(+Revisión_Avance_Periodo!$Z352/Revisión_Avance_Periodo!$Y352,0)</f>
        <v>0</v>
      </c>
      <c r="AB352" s="126"/>
      <c r="AC352" s="127"/>
      <c r="AD352" s="125"/>
      <c r="AE352" s="125"/>
      <c r="AF352" s="128"/>
      <c r="AG352" s="129"/>
      <c r="AH352" s="150" t="e">
        <f>SUBTOTAL(9,$U$352:$U698)</f>
        <v>#REF!</v>
      </c>
      <c r="AI352" s="151" t="e">
        <f>SUBTOTAL(9,$V$352:$V698)</f>
        <v>#REF!</v>
      </c>
      <c r="AJ352" s="159">
        <f>IFERROR(+Revisión_Avance_Periodo!$Z700/Revisión_Avance_Periodo!$Y700,0)</f>
        <v>0</v>
      </c>
      <c r="AK352" s="126"/>
      <c r="AL352" s="127"/>
      <c r="AM352" s="125"/>
      <c r="AN352" s="125"/>
      <c r="AO352" s="128"/>
      <c r="AP352" s="129"/>
    </row>
    <row r="353" spans="1:42" x14ac:dyDescent="0.25">
      <c r="A353" s="97">
        <v>60</v>
      </c>
      <c r="B353" s="435" t="e">
        <f>CONCATENATE(Revisión_Avance_Periodo!$D701,";",Revisión_Avance_Periodo!$F701,";",Revisión_Avance_Periodo!$L701)</f>
        <v>#REF!</v>
      </c>
      <c r="C353" s="435" t="e">
        <f t="shared" si="25"/>
        <v>#REF!</v>
      </c>
      <c r="D353" s="123" t="e">
        <f>VLOOKUP($A353,#REF!,3,FALSE)</f>
        <v>#REF!</v>
      </c>
      <c r="E353" s="436" t="e">
        <f>VLOOKUP($A353,#REF!,4,FALSE)</f>
        <v>#REF!</v>
      </c>
      <c r="F353" s="103" t="e">
        <f>VLOOKUP($A353,#REF!,5,FALSE)</f>
        <v>#REF!</v>
      </c>
      <c r="G353" s="98" t="e">
        <f>VLOOKUP($A353,#REF!,8,FALSE)</f>
        <v>#REF!</v>
      </c>
      <c r="H353" s="93" t="e">
        <f>VLOOKUP($A353,#REF!,7,FALSE)</f>
        <v>#REF!</v>
      </c>
      <c r="I353" s="438" t="e">
        <f>VLOOKUP($A353,#REF!,10,FALSE)</f>
        <v>#REF!</v>
      </c>
      <c r="J353" s="98" t="e">
        <f>VLOOKUP($A353,#REF!,11,FALSE)</f>
        <v>#REF!</v>
      </c>
      <c r="K353" s="114" t="e">
        <f>VLOOKUP($A353,#REF!,12,FALSE)</f>
        <v>#REF!</v>
      </c>
      <c r="L353" s="98" t="e">
        <f>VLOOKUP($A353,#REF!,13,FALSE)</f>
        <v>#REF!</v>
      </c>
      <c r="M353" s="438" t="e">
        <f>VLOOKUP($A353,#REF!,14,FALSE)</f>
        <v>#REF!</v>
      </c>
      <c r="N353" s="103" t="e">
        <f>VLOOKUP($A353,#REF!,15,FALSE)</f>
        <v>#REF!</v>
      </c>
      <c r="O353" s="103" t="e">
        <f>VLOOKUP($A353,#REF!,18,FALSE)</f>
        <v>#REF!</v>
      </c>
      <c r="P353" s="93" t="e">
        <f>VLOOKUP($A353,#REF!,41,FALSE)</f>
        <v>#REF!</v>
      </c>
      <c r="Q353" s="115" t="e">
        <f>VLOOKUP(Revisión_Avance_Periodo!$L701,#REF!,30,FALSE)</f>
        <v>#REF!</v>
      </c>
      <c r="R353" s="116">
        <v>2019</v>
      </c>
      <c r="S353" s="196">
        <v>43585</v>
      </c>
      <c r="T353" s="124" t="s">
        <v>71</v>
      </c>
      <c r="U353" s="147" t="e">
        <f>INDEX(#REF!,MATCH(Revisión_Avance_Periodo!$L353,#REF!,0),MATCH(Revisión_Avance_Periodo!$T353,#REF!,0))</f>
        <v>#REF!</v>
      </c>
      <c r="V353" s="147" t="e">
        <f>INDEX(#REF!,MATCH(Revisión_Avance_Periodo!$L353,#REF!,0),MATCH(Revisión_Avance_Periodo!$T353,#REF!,0))</f>
        <v>#REF!</v>
      </c>
      <c r="W353" s="130" t="e">
        <f t="shared" si="26"/>
        <v>#REF!</v>
      </c>
      <c r="X353" s="124" t="e">
        <f>VLOOKUP(W353,Tabla_Estado_Meta_OAP_2019[#All],3,TRUE)</f>
        <v>#REF!</v>
      </c>
      <c r="Y353" s="150" t="e">
        <f>SUBTOTAL(9,$U$350:$U353)</f>
        <v>#REF!</v>
      </c>
      <c r="Z353" s="151" t="e">
        <f>SUBTOTAL(9,$V$350:$V353)</f>
        <v>#REF!</v>
      </c>
      <c r="AA353" s="159">
        <f>IFERROR(+Revisión_Avance_Periodo!$Z353/Revisión_Avance_Periodo!$Y353,0)</f>
        <v>0</v>
      </c>
      <c r="AB353" s="126"/>
      <c r="AC353" s="127"/>
      <c r="AD353" s="125"/>
      <c r="AE353" s="125"/>
      <c r="AF353" s="128"/>
      <c r="AG353" s="129"/>
      <c r="AH353" s="150" t="e">
        <f>SUBTOTAL(9,$U$353:$U698)</f>
        <v>#REF!</v>
      </c>
      <c r="AI353" s="151" t="e">
        <f>SUBTOTAL(9,$V$353:$V698)</f>
        <v>#REF!</v>
      </c>
      <c r="AJ353" s="159">
        <f>IFERROR(+Revisión_Avance_Periodo!$Z701/Revisión_Avance_Periodo!$Y701,0)</f>
        <v>0</v>
      </c>
      <c r="AK353" s="126"/>
      <c r="AL353" s="127"/>
      <c r="AM353" s="125"/>
      <c r="AN353" s="125"/>
      <c r="AO353" s="128"/>
      <c r="AP353" s="129"/>
    </row>
    <row r="354" spans="1:42" x14ac:dyDescent="0.25">
      <c r="A354" s="92">
        <v>60</v>
      </c>
      <c r="B354" s="435" t="e">
        <f>CONCATENATE(Revisión_Avance_Periodo!$D702,";",Revisión_Avance_Periodo!$F702,";",Revisión_Avance_Periodo!$L702)</f>
        <v>#REF!</v>
      </c>
      <c r="C354" s="435" t="e">
        <f t="shared" si="25"/>
        <v>#REF!</v>
      </c>
      <c r="D354" s="114" t="e">
        <f>VLOOKUP($A354,#REF!,3,FALSE)</f>
        <v>#REF!</v>
      </c>
      <c r="E354" s="436" t="e">
        <f>VLOOKUP($A354,#REF!,4,FALSE)</f>
        <v>#REF!</v>
      </c>
      <c r="F354" s="102" t="e">
        <f>VLOOKUP($A354,#REF!,5,FALSE)</f>
        <v>#REF!</v>
      </c>
      <c r="G354" s="93" t="e">
        <f>VLOOKUP($A354,#REF!,8,FALSE)</f>
        <v>#REF!</v>
      </c>
      <c r="H354" s="93" t="e">
        <f>VLOOKUP($A354,#REF!,7,FALSE)</f>
        <v>#REF!</v>
      </c>
      <c r="I354" s="438" t="e">
        <f>VLOOKUP($A354,#REF!,10,FALSE)</f>
        <v>#REF!</v>
      </c>
      <c r="J354" s="93" t="e">
        <f>VLOOKUP($A354,#REF!,11,FALSE)</f>
        <v>#REF!</v>
      </c>
      <c r="K354" s="114" t="e">
        <f>VLOOKUP($A354,#REF!,12,FALSE)</f>
        <v>#REF!</v>
      </c>
      <c r="L354" s="93" t="e">
        <f>VLOOKUP($A354,#REF!,13,FALSE)</f>
        <v>#REF!</v>
      </c>
      <c r="M354" s="438" t="e">
        <f>VLOOKUP($A354,#REF!,14,FALSE)</f>
        <v>#REF!</v>
      </c>
      <c r="N354" s="102" t="e">
        <f>VLOOKUP($A354,#REF!,15,FALSE)</f>
        <v>#REF!</v>
      </c>
      <c r="O354" s="102" t="e">
        <f>VLOOKUP($A354,#REF!,18,FALSE)</f>
        <v>#REF!</v>
      </c>
      <c r="P354" s="93" t="e">
        <f>VLOOKUP($A354,#REF!,41,FALSE)</f>
        <v>#REF!</v>
      </c>
      <c r="Q354" s="115" t="e">
        <f>VLOOKUP(Revisión_Avance_Periodo!$L702,#REF!,30,FALSE)</f>
        <v>#REF!</v>
      </c>
      <c r="R354" s="116">
        <v>2019</v>
      </c>
      <c r="S354" s="196">
        <v>43615</v>
      </c>
      <c r="T354" s="116" t="s">
        <v>72</v>
      </c>
      <c r="U354" s="147" t="e">
        <f>INDEX(#REF!,MATCH(Revisión_Avance_Periodo!$L354,#REF!,0),MATCH(Revisión_Avance_Periodo!$T354,#REF!,0))</f>
        <v>#REF!</v>
      </c>
      <c r="V354" s="147" t="e">
        <f>INDEX(#REF!,MATCH(Revisión_Avance_Periodo!$L354,#REF!,0),MATCH(Revisión_Avance_Periodo!$T354,#REF!,0))</f>
        <v>#REF!</v>
      </c>
      <c r="W354" s="131" t="e">
        <f t="shared" si="26"/>
        <v>#REF!</v>
      </c>
      <c r="X354" s="116" t="e">
        <f>VLOOKUP(W354,Tabla_Estado_Meta_OAP_2019[#All],3,TRUE)</f>
        <v>#REF!</v>
      </c>
      <c r="Y354" s="150" t="e">
        <f>SUBTOTAL(9,$U$350:$U354)</f>
        <v>#REF!</v>
      </c>
      <c r="Z354" s="151" t="e">
        <f>SUBTOTAL(9,$V$350:$V354)</f>
        <v>#REF!</v>
      </c>
      <c r="AA354" s="159">
        <f>IFERROR(+Revisión_Avance_Periodo!$Z354/Revisión_Avance_Periodo!$Y354,0)</f>
        <v>0</v>
      </c>
      <c r="AB354" s="126"/>
      <c r="AC354" s="127"/>
      <c r="AD354" s="125"/>
      <c r="AE354" s="125"/>
      <c r="AF354" s="128"/>
      <c r="AG354" s="129"/>
      <c r="AH354" s="150" t="e">
        <f>SUBTOTAL(9,$U$354:$U698)</f>
        <v>#REF!</v>
      </c>
      <c r="AI354" s="151" t="e">
        <f>SUBTOTAL(9,$V$354:$V698)</f>
        <v>#REF!</v>
      </c>
      <c r="AJ354" s="159">
        <f>IFERROR(+Revisión_Avance_Periodo!$Z702/Revisión_Avance_Periodo!$Y702,0)</f>
        <v>0</v>
      </c>
      <c r="AK354" s="126"/>
      <c r="AL354" s="127"/>
      <c r="AM354" s="125"/>
      <c r="AN354" s="125"/>
      <c r="AO354" s="128"/>
      <c r="AP354" s="129"/>
    </row>
    <row r="355" spans="1:42" x14ac:dyDescent="0.25">
      <c r="A355" s="97">
        <v>60</v>
      </c>
      <c r="B355" s="435" t="e">
        <f>CONCATENATE(Revisión_Avance_Periodo!$D703,";",Revisión_Avance_Periodo!$F703,";",Revisión_Avance_Periodo!$L703)</f>
        <v>#REF!</v>
      </c>
      <c r="C355" s="435" t="e">
        <f t="shared" si="25"/>
        <v>#REF!</v>
      </c>
      <c r="D355" s="123" t="e">
        <f>VLOOKUP($A355,#REF!,3,FALSE)</f>
        <v>#REF!</v>
      </c>
      <c r="E355" s="436" t="e">
        <f>VLOOKUP($A355,#REF!,4,FALSE)</f>
        <v>#REF!</v>
      </c>
      <c r="F355" s="103" t="e">
        <f>VLOOKUP($A355,#REF!,5,FALSE)</f>
        <v>#REF!</v>
      </c>
      <c r="G355" s="98" t="e">
        <f>VLOOKUP($A355,#REF!,8,FALSE)</f>
        <v>#REF!</v>
      </c>
      <c r="H355" s="93" t="e">
        <f>VLOOKUP($A355,#REF!,7,FALSE)</f>
        <v>#REF!</v>
      </c>
      <c r="I355" s="438" t="e">
        <f>VLOOKUP($A355,#REF!,10,FALSE)</f>
        <v>#REF!</v>
      </c>
      <c r="J355" s="98" t="e">
        <f>VLOOKUP($A355,#REF!,11,FALSE)</f>
        <v>#REF!</v>
      </c>
      <c r="K355" s="114" t="e">
        <f>VLOOKUP($A355,#REF!,12,FALSE)</f>
        <v>#REF!</v>
      </c>
      <c r="L355" s="98" t="e">
        <f>VLOOKUP($A355,#REF!,13,FALSE)</f>
        <v>#REF!</v>
      </c>
      <c r="M355" s="438" t="e">
        <f>VLOOKUP($A355,#REF!,14,FALSE)</f>
        <v>#REF!</v>
      </c>
      <c r="N355" s="103" t="e">
        <f>VLOOKUP($A355,#REF!,15,FALSE)</f>
        <v>#REF!</v>
      </c>
      <c r="O355" s="103" t="e">
        <f>VLOOKUP($A355,#REF!,18,FALSE)</f>
        <v>#REF!</v>
      </c>
      <c r="P355" s="93" t="e">
        <f>VLOOKUP($A355,#REF!,41,FALSE)</f>
        <v>#REF!</v>
      </c>
      <c r="Q355" s="115" t="e">
        <f>VLOOKUP(Revisión_Avance_Periodo!$L703,#REF!,30,FALSE)</f>
        <v>#REF!</v>
      </c>
      <c r="R355" s="116">
        <v>2019</v>
      </c>
      <c r="S355" s="196">
        <v>43646</v>
      </c>
      <c r="T355" s="124" t="s">
        <v>73</v>
      </c>
      <c r="U355" s="147" t="e">
        <f>INDEX(#REF!,MATCH(Revisión_Avance_Periodo!$L355,#REF!,0),MATCH(Revisión_Avance_Periodo!$T355,#REF!,0))</f>
        <v>#REF!</v>
      </c>
      <c r="V355" s="147" t="e">
        <f>INDEX(#REF!,MATCH(Revisión_Avance_Periodo!$L355,#REF!,0),MATCH(Revisión_Avance_Periodo!$T355,#REF!,0))</f>
        <v>#REF!</v>
      </c>
      <c r="W355" s="131" t="e">
        <f t="shared" si="26"/>
        <v>#REF!</v>
      </c>
      <c r="X355" s="124" t="e">
        <f>VLOOKUP(W355,Tabla_Estado_Meta_OAP_2019[#All],3,TRUE)</f>
        <v>#REF!</v>
      </c>
      <c r="Y355" s="150" t="e">
        <f>SUBTOTAL(9,$U$350:$U355)</f>
        <v>#REF!</v>
      </c>
      <c r="Z355" s="151" t="e">
        <f>SUBTOTAL(9,$V$350:$V355)</f>
        <v>#REF!</v>
      </c>
      <c r="AA355" s="159">
        <f>IFERROR(+Revisión_Avance_Periodo!$Z355/Revisión_Avance_Periodo!$Y355,0)</f>
        <v>0</v>
      </c>
      <c r="AB355" s="126"/>
      <c r="AC355" s="127"/>
      <c r="AD355" s="125"/>
      <c r="AE355" s="125"/>
      <c r="AF355" s="128"/>
      <c r="AG355" s="129"/>
      <c r="AH355" s="150" t="e">
        <f>SUBTOTAL(9,$U$355:$U698)</f>
        <v>#REF!</v>
      </c>
      <c r="AI355" s="151" t="e">
        <f>SUBTOTAL(9,$V$355:$V698)</f>
        <v>#REF!</v>
      </c>
      <c r="AJ355" s="159">
        <f>IFERROR(+Revisión_Avance_Periodo!$Z703/Revisión_Avance_Periodo!$Y703,0)</f>
        <v>0</v>
      </c>
      <c r="AK355" s="126"/>
      <c r="AL355" s="127"/>
      <c r="AM355" s="125"/>
      <c r="AN355" s="125"/>
      <c r="AO355" s="128"/>
      <c r="AP355" s="129"/>
    </row>
    <row r="356" spans="1:42" x14ac:dyDescent="0.25">
      <c r="A356" s="92">
        <v>60</v>
      </c>
      <c r="B356" s="435" t="e">
        <f>CONCATENATE(Revisión_Avance_Periodo!$D704,";",Revisión_Avance_Periodo!$F704,";",Revisión_Avance_Periodo!$L704)</f>
        <v>#REF!</v>
      </c>
      <c r="C356" s="435" t="e">
        <f t="shared" si="25"/>
        <v>#REF!</v>
      </c>
      <c r="D356" s="114" t="e">
        <f>VLOOKUP($A356,#REF!,3,FALSE)</f>
        <v>#REF!</v>
      </c>
      <c r="E356" s="436" t="e">
        <f>VLOOKUP($A356,#REF!,4,FALSE)</f>
        <v>#REF!</v>
      </c>
      <c r="F356" s="102" t="e">
        <f>VLOOKUP($A356,#REF!,5,FALSE)</f>
        <v>#REF!</v>
      </c>
      <c r="G356" s="93" t="e">
        <f>VLOOKUP($A356,#REF!,8,FALSE)</f>
        <v>#REF!</v>
      </c>
      <c r="H356" s="93" t="e">
        <f>VLOOKUP($A356,#REF!,7,FALSE)</f>
        <v>#REF!</v>
      </c>
      <c r="I356" s="438" t="e">
        <f>VLOOKUP($A356,#REF!,10,FALSE)</f>
        <v>#REF!</v>
      </c>
      <c r="J356" s="93" t="e">
        <f>VLOOKUP($A356,#REF!,11,FALSE)</f>
        <v>#REF!</v>
      </c>
      <c r="K356" s="114" t="e">
        <f>VLOOKUP($A356,#REF!,12,FALSE)</f>
        <v>#REF!</v>
      </c>
      <c r="L356" s="93" t="e">
        <f>VLOOKUP($A356,#REF!,13,FALSE)</f>
        <v>#REF!</v>
      </c>
      <c r="M356" s="438" t="e">
        <f>VLOOKUP($A356,#REF!,14,FALSE)</f>
        <v>#REF!</v>
      </c>
      <c r="N356" s="102" t="e">
        <f>VLOOKUP($A356,#REF!,15,FALSE)</f>
        <v>#REF!</v>
      </c>
      <c r="O356" s="102" t="e">
        <f>VLOOKUP($A356,#REF!,18,FALSE)</f>
        <v>#REF!</v>
      </c>
      <c r="P356" s="93" t="e">
        <f>VLOOKUP($A356,#REF!,41,FALSE)</f>
        <v>#REF!</v>
      </c>
      <c r="Q356" s="115" t="e">
        <f>VLOOKUP(Revisión_Avance_Periodo!$L704,#REF!,30,FALSE)</f>
        <v>#REF!</v>
      </c>
      <c r="R356" s="116">
        <v>2019</v>
      </c>
      <c r="S356" s="196">
        <v>43676</v>
      </c>
      <c r="T356" s="116" t="s">
        <v>74</v>
      </c>
      <c r="U356" s="147" t="e">
        <f>INDEX(#REF!,MATCH(Revisión_Avance_Periodo!$L356,#REF!,0),MATCH(Revisión_Avance_Periodo!$T356,#REF!,0))</f>
        <v>#REF!</v>
      </c>
      <c r="V356" s="147" t="e">
        <f>INDEX(#REF!,MATCH(Revisión_Avance_Periodo!$L356,#REF!,0),MATCH(Revisión_Avance_Periodo!$T356,#REF!,0))</f>
        <v>#REF!</v>
      </c>
      <c r="W356" s="118">
        <f t="shared" ref="W356:W365" si="27">IFERROR((V356/U356),0)</f>
        <v>0</v>
      </c>
      <c r="X356" s="116" t="str">
        <f>VLOOKUP(W356,Tabla_Estado_Meta_OAP_2019[#All],3,TRUE)</f>
        <v>Por Ejecutar</v>
      </c>
      <c r="Y356" s="150" t="e">
        <f>SUBTOTAL(9,$U$350:$U356)</f>
        <v>#REF!</v>
      </c>
      <c r="Z356" s="151" t="e">
        <f>SUBTOTAL(9,$V$350:$V356)</f>
        <v>#REF!</v>
      </c>
      <c r="AA356" s="159">
        <f>IFERROR(+Revisión_Avance_Periodo!$Z356/Revisión_Avance_Periodo!$Y356,0)</f>
        <v>0</v>
      </c>
      <c r="AB356" s="126"/>
      <c r="AC356" s="127"/>
      <c r="AD356" s="125"/>
      <c r="AE356" s="125"/>
      <c r="AF356" s="128"/>
      <c r="AG356" s="129"/>
      <c r="AH356" s="150" t="e">
        <f>SUBTOTAL(9,$U$356:$U698)</f>
        <v>#REF!</v>
      </c>
      <c r="AI356" s="151" t="e">
        <f>SUBTOTAL(9,$V$356:$V698)</f>
        <v>#REF!</v>
      </c>
      <c r="AJ356" s="159">
        <f>IFERROR(+Revisión_Avance_Periodo!$Z704/Revisión_Avance_Periodo!$Y704,0)</f>
        <v>0</v>
      </c>
      <c r="AK356" s="126"/>
      <c r="AL356" s="127"/>
      <c r="AM356" s="125"/>
      <c r="AN356" s="125"/>
      <c r="AO356" s="128"/>
      <c r="AP356" s="129"/>
    </row>
    <row r="357" spans="1:42" x14ac:dyDescent="0.25">
      <c r="A357" s="97">
        <v>60</v>
      </c>
      <c r="B357" s="435" t="e">
        <f>CONCATENATE(Revisión_Avance_Periodo!$D705,";",Revisión_Avance_Periodo!$F705,";",Revisión_Avance_Periodo!$L705)</f>
        <v>#REF!</v>
      </c>
      <c r="C357" s="435" t="e">
        <f t="shared" si="25"/>
        <v>#REF!</v>
      </c>
      <c r="D357" s="123" t="e">
        <f>VLOOKUP($A357,#REF!,3,FALSE)</f>
        <v>#REF!</v>
      </c>
      <c r="E357" s="436" t="e">
        <f>VLOOKUP($A357,#REF!,4,FALSE)</f>
        <v>#REF!</v>
      </c>
      <c r="F357" s="103" t="e">
        <f>VLOOKUP($A357,#REF!,5,FALSE)</f>
        <v>#REF!</v>
      </c>
      <c r="G357" s="98" t="e">
        <f>VLOOKUP($A357,#REF!,8,FALSE)</f>
        <v>#REF!</v>
      </c>
      <c r="H357" s="93" t="e">
        <f>VLOOKUP($A357,#REF!,7,FALSE)</f>
        <v>#REF!</v>
      </c>
      <c r="I357" s="438" t="e">
        <f>VLOOKUP($A357,#REF!,10,FALSE)</f>
        <v>#REF!</v>
      </c>
      <c r="J357" s="98" t="e">
        <f>VLOOKUP($A357,#REF!,11,FALSE)</f>
        <v>#REF!</v>
      </c>
      <c r="K357" s="114" t="e">
        <f>VLOOKUP($A357,#REF!,12,FALSE)</f>
        <v>#REF!</v>
      </c>
      <c r="L357" s="98" t="e">
        <f>VLOOKUP($A357,#REF!,13,FALSE)</f>
        <v>#REF!</v>
      </c>
      <c r="M357" s="438" t="e">
        <f>VLOOKUP($A357,#REF!,14,FALSE)</f>
        <v>#REF!</v>
      </c>
      <c r="N357" s="103" t="e">
        <f>VLOOKUP($A357,#REF!,15,FALSE)</f>
        <v>#REF!</v>
      </c>
      <c r="O357" s="103" t="e">
        <f>VLOOKUP($A357,#REF!,18,FALSE)</f>
        <v>#REF!</v>
      </c>
      <c r="P357" s="93" t="e">
        <f>VLOOKUP($A357,#REF!,41,FALSE)</f>
        <v>#REF!</v>
      </c>
      <c r="Q357" s="115" t="e">
        <f>VLOOKUP(Revisión_Avance_Periodo!$L705,#REF!,30,FALSE)</f>
        <v>#REF!</v>
      </c>
      <c r="R357" s="116">
        <v>2019</v>
      </c>
      <c r="S357" s="196">
        <v>43707</v>
      </c>
      <c r="T357" s="124" t="s">
        <v>75</v>
      </c>
      <c r="U357" s="147" t="e">
        <f>INDEX(#REF!,MATCH(Revisión_Avance_Periodo!$L357,#REF!,0),MATCH(Revisión_Avance_Periodo!$T357,#REF!,0))</f>
        <v>#REF!</v>
      </c>
      <c r="V357" s="147" t="e">
        <f>INDEX(#REF!,MATCH(Revisión_Avance_Periodo!$L357,#REF!,0),MATCH(Revisión_Avance_Periodo!$T357,#REF!,0))</f>
        <v>#REF!</v>
      </c>
      <c r="W357" s="118">
        <f t="shared" si="27"/>
        <v>0</v>
      </c>
      <c r="X357" s="124" t="str">
        <f>VLOOKUP(W357,Tabla_Estado_Meta_OAP_2019[#All],3,TRUE)</f>
        <v>Por Ejecutar</v>
      </c>
      <c r="Y357" s="150" t="e">
        <f>SUBTOTAL(9,$U$350:$U357)</f>
        <v>#REF!</v>
      </c>
      <c r="Z357" s="151" t="e">
        <f>SUBTOTAL(9,$V$350:$V357)</f>
        <v>#REF!</v>
      </c>
      <c r="AA357" s="159">
        <f>IFERROR(+Revisión_Avance_Periodo!$Z357/Revisión_Avance_Periodo!$Y357,0)</f>
        <v>0</v>
      </c>
      <c r="AB357" s="126"/>
      <c r="AC357" s="127"/>
      <c r="AD357" s="125"/>
      <c r="AE357" s="125"/>
      <c r="AF357" s="128"/>
      <c r="AG357" s="129"/>
      <c r="AH357" s="150" t="e">
        <f>SUBTOTAL(9,$U$357:$U698)</f>
        <v>#REF!</v>
      </c>
      <c r="AI357" s="151" t="e">
        <f>SUBTOTAL(9,$V$357:$V698)</f>
        <v>#REF!</v>
      </c>
      <c r="AJ357" s="159">
        <f>IFERROR(+Revisión_Avance_Periodo!$Z705/Revisión_Avance_Periodo!$Y705,0)</f>
        <v>0</v>
      </c>
      <c r="AK357" s="126"/>
      <c r="AL357" s="127"/>
      <c r="AM357" s="125"/>
      <c r="AN357" s="125"/>
      <c r="AO357" s="128"/>
      <c r="AP357" s="129"/>
    </row>
    <row r="358" spans="1:42" x14ac:dyDescent="0.25">
      <c r="A358" s="92">
        <v>60</v>
      </c>
      <c r="B358" s="435" t="e">
        <f>CONCATENATE(Revisión_Avance_Periodo!$D706,";",Revisión_Avance_Periodo!$F706,";",Revisión_Avance_Periodo!$L706)</f>
        <v>#REF!</v>
      </c>
      <c r="C358" s="435" t="e">
        <f t="shared" si="25"/>
        <v>#REF!</v>
      </c>
      <c r="D358" s="114" t="e">
        <f>VLOOKUP($A358,#REF!,3,FALSE)</f>
        <v>#REF!</v>
      </c>
      <c r="E358" s="436" t="e">
        <f>VLOOKUP($A358,#REF!,4,FALSE)</f>
        <v>#REF!</v>
      </c>
      <c r="F358" s="102" t="e">
        <f>VLOOKUP($A358,#REF!,5,FALSE)</f>
        <v>#REF!</v>
      </c>
      <c r="G358" s="93" t="e">
        <f>VLOOKUP($A358,#REF!,8,FALSE)</f>
        <v>#REF!</v>
      </c>
      <c r="H358" s="93" t="e">
        <f>VLOOKUP($A358,#REF!,7,FALSE)</f>
        <v>#REF!</v>
      </c>
      <c r="I358" s="438" t="e">
        <f>VLOOKUP($A358,#REF!,10,FALSE)</f>
        <v>#REF!</v>
      </c>
      <c r="J358" s="93" t="e">
        <f>VLOOKUP($A358,#REF!,11,FALSE)</f>
        <v>#REF!</v>
      </c>
      <c r="K358" s="114" t="e">
        <f>VLOOKUP($A358,#REF!,12,FALSE)</f>
        <v>#REF!</v>
      </c>
      <c r="L358" s="93" t="e">
        <f>VLOOKUP($A358,#REF!,13,FALSE)</f>
        <v>#REF!</v>
      </c>
      <c r="M358" s="438" t="e">
        <f>VLOOKUP($A358,#REF!,14,FALSE)</f>
        <v>#REF!</v>
      </c>
      <c r="N358" s="102" t="e">
        <f>VLOOKUP($A358,#REF!,15,FALSE)</f>
        <v>#REF!</v>
      </c>
      <c r="O358" s="102" t="e">
        <f>VLOOKUP($A358,#REF!,18,FALSE)</f>
        <v>#REF!</v>
      </c>
      <c r="P358" s="93" t="e">
        <f>VLOOKUP($A358,#REF!,41,FALSE)</f>
        <v>#REF!</v>
      </c>
      <c r="Q358" s="115" t="e">
        <f>VLOOKUP(Revisión_Avance_Periodo!$L706,#REF!,30,FALSE)</f>
        <v>#REF!</v>
      </c>
      <c r="R358" s="116">
        <v>2019</v>
      </c>
      <c r="S358" s="196">
        <v>43738</v>
      </c>
      <c r="T358" s="116" t="s">
        <v>76</v>
      </c>
      <c r="U358" s="147" t="e">
        <f>INDEX(#REF!,MATCH(Revisión_Avance_Periodo!$L358,#REF!,0),MATCH(Revisión_Avance_Periodo!$T358,#REF!,0))</f>
        <v>#REF!</v>
      </c>
      <c r="V358" s="147" t="e">
        <f>INDEX(#REF!,MATCH(Revisión_Avance_Periodo!$L358,#REF!,0),MATCH(Revisión_Avance_Periodo!$T358,#REF!,0))</f>
        <v>#REF!</v>
      </c>
      <c r="W358" s="118">
        <f t="shared" si="27"/>
        <v>0</v>
      </c>
      <c r="X358" s="116" t="str">
        <f>VLOOKUP(W358,Tabla_Estado_Meta_OAP_2019[#All],3,TRUE)</f>
        <v>Por Ejecutar</v>
      </c>
      <c r="Y358" s="150" t="e">
        <f>SUBTOTAL(9,$U$350:$U358)</f>
        <v>#REF!</v>
      </c>
      <c r="Z358" s="151" t="e">
        <f>SUBTOTAL(9,$V$350:$V358)</f>
        <v>#REF!</v>
      </c>
      <c r="AA358" s="159">
        <f>IFERROR(+Revisión_Avance_Periodo!$Z358/Revisión_Avance_Periodo!$Y358,0)</f>
        <v>0</v>
      </c>
      <c r="AB358" s="126"/>
      <c r="AC358" s="127"/>
      <c r="AD358" s="125"/>
      <c r="AE358" s="125"/>
      <c r="AF358" s="128"/>
      <c r="AG358" s="129"/>
      <c r="AH358" s="150" t="e">
        <f>SUBTOTAL(9,$U$358:$U698)</f>
        <v>#REF!</v>
      </c>
      <c r="AI358" s="151" t="e">
        <f>SUBTOTAL(9,$V$358:$V698)</f>
        <v>#REF!</v>
      </c>
      <c r="AJ358" s="159">
        <f>IFERROR(+Revisión_Avance_Periodo!$Z706/Revisión_Avance_Periodo!$Y706,0)</f>
        <v>0</v>
      </c>
      <c r="AK358" s="126"/>
      <c r="AL358" s="127"/>
      <c r="AM358" s="125"/>
      <c r="AN358" s="125"/>
      <c r="AO358" s="128"/>
      <c r="AP358" s="129"/>
    </row>
    <row r="359" spans="1:42" x14ac:dyDescent="0.25">
      <c r="A359" s="97">
        <v>60</v>
      </c>
      <c r="B359" s="435" t="e">
        <f>CONCATENATE(Revisión_Avance_Periodo!$D707,";",Revisión_Avance_Periodo!$F707,";",Revisión_Avance_Periodo!$L707)</f>
        <v>#REF!</v>
      </c>
      <c r="C359" s="435" t="e">
        <f t="shared" si="25"/>
        <v>#REF!</v>
      </c>
      <c r="D359" s="123" t="e">
        <f>VLOOKUP($A359,#REF!,3,FALSE)</f>
        <v>#REF!</v>
      </c>
      <c r="E359" s="436" t="e">
        <f>VLOOKUP($A359,#REF!,4,FALSE)</f>
        <v>#REF!</v>
      </c>
      <c r="F359" s="103" t="e">
        <f>VLOOKUP($A359,#REF!,5,FALSE)</f>
        <v>#REF!</v>
      </c>
      <c r="G359" s="98" t="e">
        <f>VLOOKUP($A359,#REF!,8,FALSE)</f>
        <v>#REF!</v>
      </c>
      <c r="H359" s="93" t="e">
        <f>VLOOKUP($A359,#REF!,7,FALSE)</f>
        <v>#REF!</v>
      </c>
      <c r="I359" s="438" t="e">
        <f>VLOOKUP($A359,#REF!,10,FALSE)</f>
        <v>#REF!</v>
      </c>
      <c r="J359" s="98" t="e">
        <f>VLOOKUP($A359,#REF!,11,FALSE)</f>
        <v>#REF!</v>
      </c>
      <c r="K359" s="114" t="e">
        <f>VLOOKUP($A359,#REF!,12,FALSE)</f>
        <v>#REF!</v>
      </c>
      <c r="L359" s="98" t="e">
        <f>VLOOKUP($A359,#REF!,13,FALSE)</f>
        <v>#REF!</v>
      </c>
      <c r="M359" s="438" t="e">
        <f>VLOOKUP($A359,#REF!,14,FALSE)</f>
        <v>#REF!</v>
      </c>
      <c r="N359" s="103" t="e">
        <f>VLOOKUP($A359,#REF!,15,FALSE)</f>
        <v>#REF!</v>
      </c>
      <c r="O359" s="103" t="e">
        <f>VLOOKUP($A359,#REF!,18,FALSE)</f>
        <v>#REF!</v>
      </c>
      <c r="P359" s="93" t="e">
        <f>VLOOKUP($A359,#REF!,41,FALSE)</f>
        <v>#REF!</v>
      </c>
      <c r="Q359" s="115" t="e">
        <f>VLOOKUP(Revisión_Avance_Periodo!$L707,#REF!,30,FALSE)</f>
        <v>#REF!</v>
      </c>
      <c r="R359" s="116">
        <v>2019</v>
      </c>
      <c r="S359" s="196">
        <v>43768</v>
      </c>
      <c r="T359" s="124" t="s">
        <v>77</v>
      </c>
      <c r="U359" s="147" t="e">
        <f>INDEX(#REF!,MATCH(Revisión_Avance_Periodo!$L359,#REF!,0),MATCH(Revisión_Avance_Periodo!$T359,#REF!,0))</f>
        <v>#REF!</v>
      </c>
      <c r="V359" s="147" t="e">
        <f>INDEX(#REF!,MATCH(Revisión_Avance_Periodo!$L359,#REF!,0),MATCH(Revisión_Avance_Periodo!$T359,#REF!,0))</f>
        <v>#REF!</v>
      </c>
      <c r="W359" s="118">
        <f t="shared" si="27"/>
        <v>0</v>
      </c>
      <c r="X359" s="124" t="str">
        <f>VLOOKUP(W359,Tabla_Estado_Meta_OAP_2019[#All],3,TRUE)</f>
        <v>Por Ejecutar</v>
      </c>
      <c r="Y359" s="150" t="e">
        <f>SUBTOTAL(9,$U$350:$U359)</f>
        <v>#REF!</v>
      </c>
      <c r="Z359" s="151" t="e">
        <f>SUBTOTAL(9,$V$350:$V359)</f>
        <v>#REF!</v>
      </c>
      <c r="AA359" s="159">
        <f>IFERROR(+Revisión_Avance_Periodo!$Z359/Revisión_Avance_Periodo!$Y359,0)</f>
        <v>0</v>
      </c>
      <c r="AB359" s="126"/>
      <c r="AC359" s="127"/>
      <c r="AD359" s="125"/>
      <c r="AE359" s="125"/>
      <c r="AF359" s="128"/>
      <c r="AG359" s="129"/>
      <c r="AH359" s="150" t="e">
        <f>SUBTOTAL(9,$U$359:$U698)</f>
        <v>#REF!</v>
      </c>
      <c r="AI359" s="151" t="e">
        <f>SUBTOTAL(9,$V$359:$V698)</f>
        <v>#REF!</v>
      </c>
      <c r="AJ359" s="159">
        <f>IFERROR(+Revisión_Avance_Periodo!$Z707/Revisión_Avance_Periodo!$Y707,0)</f>
        <v>0</v>
      </c>
      <c r="AK359" s="126"/>
      <c r="AL359" s="127"/>
      <c r="AM359" s="125"/>
      <c r="AN359" s="125"/>
      <c r="AO359" s="128"/>
      <c r="AP359" s="129"/>
    </row>
    <row r="360" spans="1:42" x14ac:dyDescent="0.25">
      <c r="A360" s="92">
        <v>60</v>
      </c>
      <c r="B360" s="435" t="e">
        <f>CONCATENATE(Revisión_Avance_Periodo!$D708,";",Revisión_Avance_Periodo!$F708,";",Revisión_Avance_Periodo!$L708)</f>
        <v>#REF!</v>
      </c>
      <c r="C360" s="435" t="e">
        <f t="shared" si="25"/>
        <v>#REF!</v>
      </c>
      <c r="D360" s="114" t="e">
        <f>VLOOKUP($A360,#REF!,3,FALSE)</f>
        <v>#REF!</v>
      </c>
      <c r="E360" s="436" t="e">
        <f>VLOOKUP($A360,#REF!,4,FALSE)</f>
        <v>#REF!</v>
      </c>
      <c r="F360" s="102" t="e">
        <f>VLOOKUP($A360,#REF!,5,FALSE)</f>
        <v>#REF!</v>
      </c>
      <c r="G360" s="93" t="e">
        <f>VLOOKUP($A360,#REF!,8,FALSE)</f>
        <v>#REF!</v>
      </c>
      <c r="H360" s="93" t="e">
        <f>VLOOKUP($A360,#REF!,7,FALSE)</f>
        <v>#REF!</v>
      </c>
      <c r="I360" s="438" t="e">
        <f>VLOOKUP($A360,#REF!,10,FALSE)</f>
        <v>#REF!</v>
      </c>
      <c r="J360" s="93" t="e">
        <f>VLOOKUP($A360,#REF!,11,FALSE)</f>
        <v>#REF!</v>
      </c>
      <c r="K360" s="114" t="e">
        <f>VLOOKUP($A360,#REF!,12,FALSE)</f>
        <v>#REF!</v>
      </c>
      <c r="L360" s="93" t="e">
        <f>VLOOKUP($A360,#REF!,13,FALSE)</f>
        <v>#REF!</v>
      </c>
      <c r="M360" s="438" t="e">
        <f>VLOOKUP($A360,#REF!,14,FALSE)</f>
        <v>#REF!</v>
      </c>
      <c r="N360" s="102" t="e">
        <f>VLOOKUP($A360,#REF!,15,FALSE)</f>
        <v>#REF!</v>
      </c>
      <c r="O360" s="102" t="e">
        <f>VLOOKUP($A360,#REF!,18,FALSE)</f>
        <v>#REF!</v>
      </c>
      <c r="P360" s="93" t="e">
        <f>VLOOKUP($A360,#REF!,41,FALSE)</f>
        <v>#REF!</v>
      </c>
      <c r="Q360" s="115" t="e">
        <f>VLOOKUP(Revisión_Avance_Periodo!$L708,#REF!,30,FALSE)</f>
        <v>#REF!</v>
      </c>
      <c r="R360" s="116">
        <v>2019</v>
      </c>
      <c r="S360" s="196">
        <v>43799</v>
      </c>
      <c r="T360" s="116" t="s">
        <v>78</v>
      </c>
      <c r="U360" s="147" t="e">
        <f>INDEX(#REF!,MATCH(Revisión_Avance_Periodo!$L360,#REF!,0),MATCH(Revisión_Avance_Periodo!$T360,#REF!,0))</f>
        <v>#REF!</v>
      </c>
      <c r="V360" s="147" t="e">
        <f>INDEX(#REF!,MATCH(Revisión_Avance_Periodo!$L360,#REF!,0),MATCH(Revisión_Avance_Periodo!$T360,#REF!,0))</f>
        <v>#REF!</v>
      </c>
      <c r="W360" s="118">
        <f t="shared" si="27"/>
        <v>0</v>
      </c>
      <c r="X360" s="116" t="str">
        <f>VLOOKUP(W360,Tabla_Estado_Meta_OAP_2019[#All],3,TRUE)</f>
        <v>Por Ejecutar</v>
      </c>
      <c r="Y360" s="150" t="e">
        <f>SUBTOTAL(9,$U$350:$U360)</f>
        <v>#REF!</v>
      </c>
      <c r="Z360" s="151" t="e">
        <f>SUBTOTAL(9,$V$350:$V360)</f>
        <v>#REF!</v>
      </c>
      <c r="AA360" s="159">
        <f>IFERROR(+Revisión_Avance_Periodo!$Z360/Revisión_Avance_Periodo!$Y360,0)</f>
        <v>0</v>
      </c>
      <c r="AB360" s="126"/>
      <c r="AC360" s="127"/>
      <c r="AD360" s="125"/>
      <c r="AE360" s="125"/>
      <c r="AF360" s="128"/>
      <c r="AG360" s="129"/>
      <c r="AH360" s="150" t="e">
        <f>SUBTOTAL(9,$U$360:$U698)</f>
        <v>#REF!</v>
      </c>
      <c r="AI360" s="151" t="e">
        <f>SUBTOTAL(9,$V$360:$V698)</f>
        <v>#REF!</v>
      </c>
      <c r="AJ360" s="159">
        <f>IFERROR(+Revisión_Avance_Periodo!$Z708/Revisión_Avance_Periodo!$Y708,0)</f>
        <v>0</v>
      </c>
      <c r="AK360" s="126"/>
      <c r="AL360" s="127"/>
      <c r="AM360" s="125"/>
      <c r="AN360" s="125"/>
      <c r="AO360" s="128"/>
      <c r="AP360" s="129"/>
    </row>
    <row r="361" spans="1:42" ht="15.75" thickBot="1" x14ac:dyDescent="0.3">
      <c r="A361" s="97">
        <v>60</v>
      </c>
      <c r="B361" s="435" t="e">
        <f>CONCATENATE(Revisión_Avance_Periodo!$D709,";",Revisión_Avance_Periodo!$F709,";",Revisión_Avance_Periodo!$L709)</f>
        <v>#REF!</v>
      </c>
      <c r="C361" s="435" t="e">
        <f t="shared" si="25"/>
        <v>#REF!</v>
      </c>
      <c r="D361" s="123" t="e">
        <f>VLOOKUP($A361,#REF!,3,FALSE)</f>
        <v>#REF!</v>
      </c>
      <c r="E361" s="436" t="e">
        <f>VLOOKUP($A361,#REF!,4,FALSE)</f>
        <v>#REF!</v>
      </c>
      <c r="F361" s="103" t="e">
        <f>VLOOKUP($A361,#REF!,5,FALSE)</f>
        <v>#REF!</v>
      </c>
      <c r="G361" s="98" t="e">
        <f>VLOOKUP($A361,#REF!,8,FALSE)</f>
        <v>#REF!</v>
      </c>
      <c r="H361" s="93" t="e">
        <f>VLOOKUP($A361,#REF!,7,FALSE)</f>
        <v>#REF!</v>
      </c>
      <c r="I361" s="438" t="e">
        <f>VLOOKUP($A361,#REF!,10,FALSE)</f>
        <v>#REF!</v>
      </c>
      <c r="J361" s="98" t="e">
        <f>VLOOKUP($A361,#REF!,11,FALSE)</f>
        <v>#REF!</v>
      </c>
      <c r="K361" s="114" t="e">
        <f>VLOOKUP($A361,#REF!,12,FALSE)</f>
        <v>#REF!</v>
      </c>
      <c r="L361" s="98" t="e">
        <f>VLOOKUP($A361,#REF!,13,FALSE)</f>
        <v>#REF!</v>
      </c>
      <c r="M361" s="438" t="e">
        <f>VLOOKUP($A361,#REF!,14,FALSE)</f>
        <v>#REF!</v>
      </c>
      <c r="N361" s="103" t="e">
        <f>VLOOKUP($A361,#REF!,15,FALSE)</f>
        <v>#REF!</v>
      </c>
      <c r="O361" s="103" t="e">
        <f>VLOOKUP($A361,#REF!,18,FALSE)</f>
        <v>#REF!</v>
      </c>
      <c r="P361" s="93" t="e">
        <f>VLOOKUP($A361,#REF!,41,FALSE)</f>
        <v>#REF!</v>
      </c>
      <c r="Q361" s="115" t="e">
        <f>VLOOKUP(Revisión_Avance_Periodo!$L709,#REF!,30,FALSE)</f>
        <v>#REF!</v>
      </c>
      <c r="R361" s="116">
        <v>2019</v>
      </c>
      <c r="S361" s="196">
        <v>43829</v>
      </c>
      <c r="T361" s="124" t="s">
        <v>79</v>
      </c>
      <c r="U361" s="147" t="e">
        <f>INDEX(#REF!,MATCH(Revisión_Avance_Periodo!$L361,#REF!,0),MATCH(Revisión_Avance_Periodo!$T361,#REF!,0))</f>
        <v>#REF!</v>
      </c>
      <c r="V361" s="147" t="e">
        <f>INDEX(#REF!,MATCH(Revisión_Avance_Periodo!$L361,#REF!,0),MATCH(Revisión_Avance_Periodo!$T361,#REF!,0))</f>
        <v>#REF!</v>
      </c>
      <c r="W361" s="118">
        <f t="shared" si="27"/>
        <v>0</v>
      </c>
      <c r="X361" s="124" t="str">
        <f>VLOOKUP(W361,Tabla_Estado_Meta_OAP_2019[#All],3,TRUE)</f>
        <v>Por Ejecutar</v>
      </c>
      <c r="Y361" s="150" t="e">
        <f>SUBTOTAL(9,$U$350:$U361)</f>
        <v>#REF!</v>
      </c>
      <c r="Z361" s="151" t="e">
        <f>SUBTOTAL(9,$V$350:$V361)</f>
        <v>#REF!</v>
      </c>
      <c r="AA361" s="159">
        <f>IFERROR(+Revisión_Avance_Periodo!$Z361/Revisión_Avance_Periodo!$Y361,0)</f>
        <v>0</v>
      </c>
      <c r="AB361" s="126"/>
      <c r="AC361" s="127"/>
      <c r="AD361" s="125"/>
      <c r="AE361" s="125"/>
      <c r="AF361" s="128"/>
      <c r="AG361" s="129"/>
      <c r="AH361" s="150" t="e">
        <f>SUBTOTAL(9,$U$361:$U698)</f>
        <v>#REF!</v>
      </c>
      <c r="AI361" s="151" t="e">
        <f>SUBTOTAL(9,$V$361:$V698)</f>
        <v>#REF!</v>
      </c>
      <c r="AJ361" s="159">
        <f>IFERROR(+Revisión_Avance_Periodo!$Z709/Revisión_Avance_Periodo!$Y709,0)</f>
        <v>0</v>
      </c>
      <c r="AK361" s="126"/>
      <c r="AL361" s="127"/>
      <c r="AM361" s="125"/>
      <c r="AN361" s="125"/>
      <c r="AO361" s="128"/>
      <c r="AP361" s="129"/>
    </row>
    <row r="362" spans="1:42" x14ac:dyDescent="0.25">
      <c r="A362" s="92">
        <v>61</v>
      </c>
      <c r="B362" s="435" t="e">
        <f>CONCATENATE(Revisión_Avance_Periodo!$D710,";",Revisión_Avance_Periodo!$F710,";",Revisión_Avance_Periodo!$L710)</f>
        <v>#REF!</v>
      </c>
      <c r="C362" s="435" t="e">
        <f t="shared" si="25"/>
        <v>#REF!</v>
      </c>
      <c r="D362" s="114" t="e">
        <f>VLOOKUP($A362,#REF!,3,FALSE)</f>
        <v>#REF!</v>
      </c>
      <c r="E362" s="436" t="e">
        <f>VLOOKUP($A362,#REF!,4,FALSE)</f>
        <v>#REF!</v>
      </c>
      <c r="F362" s="102" t="e">
        <f>VLOOKUP($A362,#REF!,5,FALSE)</f>
        <v>#REF!</v>
      </c>
      <c r="G362" s="93" t="e">
        <f>VLOOKUP($A362,#REF!,8,FALSE)</f>
        <v>#REF!</v>
      </c>
      <c r="H362" s="93" t="e">
        <f>VLOOKUP($A362,#REF!,7,FALSE)</f>
        <v>#REF!</v>
      </c>
      <c r="I362" s="438" t="e">
        <f>VLOOKUP($A362,#REF!,10,FALSE)</f>
        <v>#REF!</v>
      </c>
      <c r="J362" s="93" t="e">
        <f>VLOOKUP($A362,#REF!,11,FALSE)</f>
        <v>#REF!</v>
      </c>
      <c r="K362" s="114" t="e">
        <f>VLOOKUP($A362,#REF!,12,FALSE)</f>
        <v>#REF!</v>
      </c>
      <c r="L362" s="93" t="e">
        <f>VLOOKUP($A362,#REF!,13,FALSE)</f>
        <v>#REF!</v>
      </c>
      <c r="M362" s="438" t="e">
        <f>VLOOKUP($A362,#REF!,14,FALSE)</f>
        <v>#REF!</v>
      </c>
      <c r="N362" s="102" t="e">
        <f>VLOOKUP($A362,#REF!,15,FALSE)</f>
        <v>#REF!</v>
      </c>
      <c r="O362" s="102" t="e">
        <f>VLOOKUP($A362,#REF!,18,FALSE)</f>
        <v>#REF!</v>
      </c>
      <c r="P362" s="93" t="e">
        <f>VLOOKUP($A362,#REF!,41,FALSE)</f>
        <v>#REF!</v>
      </c>
      <c r="Q362" s="115" t="e">
        <f>VLOOKUP(Revisión_Avance_Periodo!$L710,#REF!,30,FALSE)</f>
        <v>#REF!</v>
      </c>
      <c r="R362" s="116">
        <v>2019</v>
      </c>
      <c r="S362" s="196">
        <v>43495</v>
      </c>
      <c r="T362" s="116" t="s">
        <v>68</v>
      </c>
      <c r="U362" s="147" t="e">
        <f>INDEX(#REF!,MATCH(Revisión_Avance_Periodo!$L362,#REF!,0),MATCH(Revisión_Avance_Periodo!$T362,#REF!,0))</f>
        <v>#REF!</v>
      </c>
      <c r="V362" s="147" t="e">
        <f>INDEX(#REF!,MATCH(Revisión_Avance_Periodo!$L362,#REF!,0),MATCH(Revisión_Avance_Periodo!$T362,#REF!,0))</f>
        <v>#REF!</v>
      </c>
      <c r="W362" s="118">
        <f t="shared" si="27"/>
        <v>0</v>
      </c>
      <c r="X362" s="116" t="str">
        <f>VLOOKUP(W362,Tabla_Estado_Meta_OAP_2019[#All],3,TRUE)</f>
        <v>Por Ejecutar</v>
      </c>
      <c r="Y362" s="148" t="e">
        <f>SUBTOTAL(9,$U$362:$U362)</f>
        <v>#REF!</v>
      </c>
      <c r="Z362" s="149" t="e">
        <f>SUBTOTAL(9,$V$362:$V362)</f>
        <v>#REF!</v>
      </c>
      <c r="AA362" s="162">
        <f>IFERROR(+Revisión_Avance_Periodo!$Z362/Revisión_Avance_Periodo!$Y362,0)</f>
        <v>0</v>
      </c>
      <c r="AB362" s="448" t="e">
        <f>SUBTOTAL(9,U362:U373)</f>
        <v>#REF!</v>
      </c>
      <c r="AC362" s="449" t="e">
        <f>SUBTOTAL(9,V362:V373)</f>
        <v>#REF!</v>
      </c>
      <c r="AD362" s="119" t="e">
        <f>+AC362/AB362</f>
        <v>#REF!</v>
      </c>
      <c r="AE362" s="119" t="e">
        <f>100%-Revisión_Avance_Periodo!$AD362</f>
        <v>#REF!</v>
      </c>
      <c r="AF362" s="121" t="e">
        <f>VLOOKUP(AD362,Tabla_Estado_Meta_OAP_2019[],3,TRUE)</f>
        <v>#REF!</v>
      </c>
      <c r="AG362" s="122" t="e">
        <f>Revisión_Avance_Periodo!$AD362*Revisión_Avance_Periodo!$Q362</f>
        <v>#REF!</v>
      </c>
      <c r="AH362" s="148" t="e">
        <f>SUBTOTAL(9,$U$362:$U710)</f>
        <v>#REF!</v>
      </c>
      <c r="AI362" s="149" t="e">
        <f>SUBTOTAL(9,$V$362:$V710)</f>
        <v>#REF!</v>
      </c>
      <c r="AJ362" s="162">
        <f>IFERROR(+Revisión_Avance_Periodo!$Z710/Revisión_Avance_Periodo!$Y710,0)</f>
        <v>0</v>
      </c>
      <c r="AK362" s="448" t="e">
        <f>SUBTOTAL(9,AD362:AD373)</f>
        <v>#REF!</v>
      </c>
      <c r="AL362" s="449" t="e">
        <f>SUBTOTAL(9,AE362:AE373)</f>
        <v>#REF!</v>
      </c>
      <c r="AM362" s="119" t="e">
        <f>+AL362/AK362</f>
        <v>#REF!</v>
      </c>
      <c r="AN362" s="119" t="e">
        <f>100%-Revisión_Avance_Periodo!$AD710</f>
        <v>#REF!</v>
      </c>
      <c r="AO362" s="121" t="e">
        <f>VLOOKUP(AM362,Tabla_Estado_Meta_OAP_2019[],3,TRUE)</f>
        <v>#REF!</v>
      </c>
      <c r="AP362" s="122" t="e">
        <f>Revisión_Avance_Periodo!$AD710*Revisión_Avance_Periodo!$Q710</f>
        <v>#REF!</v>
      </c>
    </row>
    <row r="363" spans="1:42" x14ac:dyDescent="0.25">
      <c r="A363" s="97">
        <v>61</v>
      </c>
      <c r="B363" s="435" t="e">
        <f>CONCATENATE(Revisión_Avance_Periodo!$D711,";",Revisión_Avance_Periodo!$F711,";",Revisión_Avance_Periodo!$L711)</f>
        <v>#REF!</v>
      </c>
      <c r="C363" s="435" t="e">
        <f t="shared" si="25"/>
        <v>#REF!</v>
      </c>
      <c r="D363" s="123" t="e">
        <f>VLOOKUP($A363,#REF!,3,FALSE)</f>
        <v>#REF!</v>
      </c>
      <c r="E363" s="436" t="e">
        <f>VLOOKUP($A363,#REF!,4,FALSE)</f>
        <v>#REF!</v>
      </c>
      <c r="F363" s="103" t="e">
        <f>VLOOKUP($A363,#REF!,5,FALSE)</f>
        <v>#REF!</v>
      </c>
      <c r="G363" s="98" t="e">
        <f>VLOOKUP($A363,#REF!,8,FALSE)</f>
        <v>#REF!</v>
      </c>
      <c r="H363" s="93" t="e">
        <f>VLOOKUP($A363,#REF!,7,FALSE)</f>
        <v>#REF!</v>
      </c>
      <c r="I363" s="438" t="e">
        <f>VLOOKUP($A363,#REF!,10,FALSE)</f>
        <v>#REF!</v>
      </c>
      <c r="J363" s="98" t="e">
        <f>VLOOKUP($A363,#REF!,11,FALSE)</f>
        <v>#REF!</v>
      </c>
      <c r="K363" s="114" t="e">
        <f>VLOOKUP($A363,#REF!,12,FALSE)</f>
        <v>#REF!</v>
      </c>
      <c r="L363" s="98" t="e">
        <f>VLOOKUP($A363,#REF!,13,FALSE)</f>
        <v>#REF!</v>
      </c>
      <c r="M363" s="438" t="e">
        <f>VLOOKUP($A363,#REF!,14,FALSE)</f>
        <v>#REF!</v>
      </c>
      <c r="N363" s="103" t="e">
        <f>VLOOKUP($A363,#REF!,15,FALSE)</f>
        <v>#REF!</v>
      </c>
      <c r="O363" s="103" t="e">
        <f>VLOOKUP($A363,#REF!,18,FALSE)</f>
        <v>#REF!</v>
      </c>
      <c r="P363" s="93" t="e">
        <f>VLOOKUP($A363,#REF!,41,FALSE)</f>
        <v>#REF!</v>
      </c>
      <c r="Q363" s="115" t="e">
        <f>VLOOKUP(Revisión_Avance_Periodo!$L711,#REF!,30,FALSE)</f>
        <v>#REF!</v>
      </c>
      <c r="R363" s="116">
        <v>2019</v>
      </c>
      <c r="S363" s="196">
        <v>43524</v>
      </c>
      <c r="T363" s="124" t="s">
        <v>69</v>
      </c>
      <c r="U363" s="147" t="e">
        <f>INDEX(#REF!,MATCH(Revisión_Avance_Periodo!$L363,#REF!,0),MATCH(Revisión_Avance_Periodo!$T363,#REF!,0))</f>
        <v>#REF!</v>
      </c>
      <c r="V363" s="147" t="e">
        <f>INDEX(#REF!,MATCH(Revisión_Avance_Periodo!$L363,#REF!,0),MATCH(Revisión_Avance_Periodo!$T363,#REF!,0))</f>
        <v>#REF!</v>
      </c>
      <c r="W363" s="118">
        <f t="shared" si="27"/>
        <v>0</v>
      </c>
      <c r="X363" s="124" t="str">
        <f>VLOOKUP(W363,Tabla_Estado_Meta_OAP_2019[#All],3,TRUE)</f>
        <v>Por Ejecutar</v>
      </c>
      <c r="Y363" s="150" t="e">
        <f>SUBTOTAL(9,$U$362:$U363)</f>
        <v>#REF!</v>
      </c>
      <c r="Z363" s="151" t="e">
        <f>SUBTOTAL(9,$V$362:$V363)</f>
        <v>#REF!</v>
      </c>
      <c r="AA363" s="159">
        <f>IFERROR(+Revisión_Avance_Periodo!$Z363/Revisión_Avance_Periodo!$Y363,0)</f>
        <v>0</v>
      </c>
      <c r="AB363" s="126"/>
      <c r="AC363" s="127"/>
      <c r="AD363" s="125"/>
      <c r="AE363" s="125"/>
      <c r="AF363" s="128"/>
      <c r="AG363" s="129"/>
      <c r="AH363" s="150" t="e">
        <f>SUBTOTAL(9,$U$363:$U710)</f>
        <v>#REF!</v>
      </c>
      <c r="AI363" s="151" t="e">
        <f>SUBTOTAL(9,$V$363:$V710)</f>
        <v>#REF!</v>
      </c>
      <c r="AJ363" s="159">
        <f>IFERROR(+Revisión_Avance_Periodo!$Z711/Revisión_Avance_Periodo!$Y711,0)</f>
        <v>0</v>
      </c>
      <c r="AK363" s="126"/>
      <c r="AL363" s="127"/>
      <c r="AM363" s="125"/>
      <c r="AN363" s="125"/>
      <c r="AO363" s="128"/>
      <c r="AP363" s="129"/>
    </row>
    <row r="364" spans="1:42" x14ac:dyDescent="0.25">
      <c r="A364" s="92">
        <v>61</v>
      </c>
      <c r="B364" s="435" t="e">
        <f>CONCATENATE(Revisión_Avance_Periodo!$D712,";",Revisión_Avance_Periodo!$F712,";",Revisión_Avance_Periodo!$L712)</f>
        <v>#REF!</v>
      </c>
      <c r="C364" s="435" t="e">
        <f t="shared" si="25"/>
        <v>#REF!</v>
      </c>
      <c r="D364" s="114" t="e">
        <f>VLOOKUP($A364,#REF!,3,FALSE)</f>
        <v>#REF!</v>
      </c>
      <c r="E364" s="436" t="e">
        <f>VLOOKUP($A364,#REF!,4,FALSE)</f>
        <v>#REF!</v>
      </c>
      <c r="F364" s="102" t="e">
        <f>VLOOKUP($A364,#REF!,5,FALSE)</f>
        <v>#REF!</v>
      </c>
      <c r="G364" s="93" t="e">
        <f>VLOOKUP($A364,#REF!,8,FALSE)</f>
        <v>#REF!</v>
      </c>
      <c r="H364" s="93" t="e">
        <f>VLOOKUP($A364,#REF!,7,FALSE)</f>
        <v>#REF!</v>
      </c>
      <c r="I364" s="438" t="e">
        <f>VLOOKUP($A364,#REF!,10,FALSE)</f>
        <v>#REF!</v>
      </c>
      <c r="J364" s="93" t="e">
        <f>VLOOKUP($A364,#REF!,11,FALSE)</f>
        <v>#REF!</v>
      </c>
      <c r="K364" s="114" t="e">
        <f>VLOOKUP($A364,#REF!,12,FALSE)</f>
        <v>#REF!</v>
      </c>
      <c r="L364" s="93" t="e">
        <f>VLOOKUP($A364,#REF!,13,FALSE)</f>
        <v>#REF!</v>
      </c>
      <c r="M364" s="438" t="e">
        <f>VLOOKUP($A364,#REF!,14,FALSE)</f>
        <v>#REF!</v>
      </c>
      <c r="N364" s="102" t="e">
        <f>VLOOKUP($A364,#REF!,15,FALSE)</f>
        <v>#REF!</v>
      </c>
      <c r="O364" s="102" t="e">
        <f>VLOOKUP($A364,#REF!,18,FALSE)</f>
        <v>#REF!</v>
      </c>
      <c r="P364" s="93" t="e">
        <f>VLOOKUP($A364,#REF!,41,FALSE)</f>
        <v>#REF!</v>
      </c>
      <c r="Q364" s="115" t="e">
        <f>VLOOKUP(Revisión_Avance_Periodo!$L712,#REF!,30,FALSE)</f>
        <v>#REF!</v>
      </c>
      <c r="R364" s="116">
        <v>2019</v>
      </c>
      <c r="S364" s="196">
        <v>43554</v>
      </c>
      <c r="T364" s="116" t="s">
        <v>70</v>
      </c>
      <c r="U364" s="147" t="e">
        <f>INDEX(#REF!,MATCH(Revisión_Avance_Periodo!$L364,#REF!,0),MATCH(Revisión_Avance_Periodo!$T364,#REF!,0))</f>
        <v>#REF!</v>
      </c>
      <c r="V364" s="147" t="e">
        <f>INDEX(#REF!,MATCH(Revisión_Avance_Periodo!$L364,#REF!,0),MATCH(Revisión_Avance_Periodo!$T364,#REF!,0))</f>
        <v>#REF!</v>
      </c>
      <c r="W364" s="118">
        <f t="shared" si="27"/>
        <v>0</v>
      </c>
      <c r="X364" s="116" t="str">
        <f>VLOOKUP(W364,Tabla_Estado_Meta_OAP_2019[#All],3,TRUE)</f>
        <v>Por Ejecutar</v>
      </c>
      <c r="Y364" s="150" t="e">
        <f>SUBTOTAL(9,$U$362:$U364)</f>
        <v>#REF!</v>
      </c>
      <c r="Z364" s="151" t="e">
        <f>SUBTOTAL(9,$V$362:$V364)</f>
        <v>#REF!</v>
      </c>
      <c r="AA364" s="159">
        <f>IFERROR(+Revisión_Avance_Periodo!$Z364/Revisión_Avance_Periodo!$Y364,0)</f>
        <v>0</v>
      </c>
      <c r="AB364" s="126"/>
      <c r="AC364" s="127"/>
      <c r="AD364" s="125"/>
      <c r="AE364" s="125"/>
      <c r="AF364" s="128"/>
      <c r="AG364" s="129"/>
      <c r="AH364" s="150" t="e">
        <f>SUBTOTAL(9,$U$364:$U710)</f>
        <v>#REF!</v>
      </c>
      <c r="AI364" s="151" t="e">
        <f>SUBTOTAL(9,$V$364:$V710)</f>
        <v>#REF!</v>
      </c>
      <c r="AJ364" s="159">
        <f>IFERROR(+Revisión_Avance_Periodo!$Z712/Revisión_Avance_Periodo!$Y712,0)</f>
        <v>0</v>
      </c>
      <c r="AK364" s="126"/>
      <c r="AL364" s="127"/>
      <c r="AM364" s="125"/>
      <c r="AN364" s="125"/>
      <c r="AO364" s="128"/>
      <c r="AP364" s="129"/>
    </row>
    <row r="365" spans="1:42" x14ac:dyDescent="0.25">
      <c r="A365" s="97">
        <v>61</v>
      </c>
      <c r="B365" s="435" t="e">
        <f>CONCATENATE(Revisión_Avance_Periodo!$D713,";",Revisión_Avance_Periodo!$F713,";",Revisión_Avance_Periodo!$L713)</f>
        <v>#REF!</v>
      </c>
      <c r="C365" s="435" t="e">
        <f t="shared" si="25"/>
        <v>#REF!</v>
      </c>
      <c r="D365" s="123" t="e">
        <f>VLOOKUP($A365,#REF!,3,FALSE)</f>
        <v>#REF!</v>
      </c>
      <c r="E365" s="436" t="e">
        <f>VLOOKUP($A365,#REF!,4,FALSE)</f>
        <v>#REF!</v>
      </c>
      <c r="F365" s="103" t="e">
        <f>VLOOKUP($A365,#REF!,5,FALSE)</f>
        <v>#REF!</v>
      </c>
      <c r="G365" s="98" t="e">
        <f>VLOOKUP($A365,#REF!,8,FALSE)</f>
        <v>#REF!</v>
      </c>
      <c r="H365" s="93" t="e">
        <f>VLOOKUP($A365,#REF!,7,FALSE)</f>
        <v>#REF!</v>
      </c>
      <c r="I365" s="438" t="e">
        <f>VLOOKUP($A365,#REF!,10,FALSE)</f>
        <v>#REF!</v>
      </c>
      <c r="J365" s="98" t="e">
        <f>VLOOKUP($A365,#REF!,11,FALSE)</f>
        <v>#REF!</v>
      </c>
      <c r="K365" s="114" t="e">
        <f>VLOOKUP($A365,#REF!,12,FALSE)</f>
        <v>#REF!</v>
      </c>
      <c r="L365" s="98" t="e">
        <f>VLOOKUP($A365,#REF!,13,FALSE)</f>
        <v>#REF!</v>
      </c>
      <c r="M365" s="438" t="e">
        <f>VLOOKUP($A365,#REF!,14,FALSE)</f>
        <v>#REF!</v>
      </c>
      <c r="N365" s="103" t="e">
        <f>VLOOKUP($A365,#REF!,15,FALSE)</f>
        <v>#REF!</v>
      </c>
      <c r="O365" s="103" t="e">
        <f>VLOOKUP($A365,#REF!,18,FALSE)</f>
        <v>#REF!</v>
      </c>
      <c r="P365" s="93" t="e">
        <f>VLOOKUP($A365,#REF!,41,FALSE)</f>
        <v>#REF!</v>
      </c>
      <c r="Q365" s="115" t="e">
        <f>VLOOKUP(Revisión_Avance_Periodo!$L713,#REF!,30,FALSE)</f>
        <v>#REF!</v>
      </c>
      <c r="R365" s="116">
        <v>2019</v>
      </c>
      <c r="S365" s="196">
        <v>43585</v>
      </c>
      <c r="T365" s="124" t="s">
        <v>71</v>
      </c>
      <c r="U365" s="147" t="e">
        <f>INDEX(#REF!,MATCH(Revisión_Avance_Periodo!$L365,#REF!,0),MATCH(Revisión_Avance_Periodo!$T365,#REF!,0))</f>
        <v>#REF!</v>
      </c>
      <c r="V365" s="147" t="e">
        <f>INDEX(#REF!,MATCH(Revisión_Avance_Periodo!$L365,#REF!,0),MATCH(Revisión_Avance_Periodo!$T365,#REF!,0))</f>
        <v>#REF!</v>
      </c>
      <c r="W365" s="118">
        <f t="shared" si="27"/>
        <v>0</v>
      </c>
      <c r="X365" s="124" t="str">
        <f>VLOOKUP(W365,Tabla_Estado_Meta_OAP_2019[#All],3,TRUE)</f>
        <v>Por Ejecutar</v>
      </c>
      <c r="Y365" s="150" t="e">
        <f>SUBTOTAL(9,$U$362:$U365)</f>
        <v>#REF!</v>
      </c>
      <c r="Z365" s="151" t="e">
        <f>SUBTOTAL(9,$V$362:$V365)</f>
        <v>#REF!</v>
      </c>
      <c r="AA365" s="159">
        <f>IFERROR(+Revisión_Avance_Periodo!$Z365/Revisión_Avance_Periodo!$Y365,0)</f>
        <v>0</v>
      </c>
      <c r="AB365" s="126"/>
      <c r="AC365" s="127"/>
      <c r="AD365" s="125"/>
      <c r="AE365" s="125"/>
      <c r="AF365" s="128"/>
      <c r="AG365" s="129"/>
      <c r="AH365" s="150" t="e">
        <f>SUBTOTAL(9,$U$365:$U710)</f>
        <v>#REF!</v>
      </c>
      <c r="AI365" s="151" t="e">
        <f>SUBTOTAL(9,$V$365:$V710)</f>
        <v>#REF!</v>
      </c>
      <c r="AJ365" s="159">
        <f>IFERROR(+Revisión_Avance_Periodo!$Z713/Revisión_Avance_Periodo!$Y713,0)</f>
        <v>0</v>
      </c>
      <c r="AK365" s="126"/>
      <c r="AL365" s="127"/>
      <c r="AM365" s="125"/>
      <c r="AN365" s="125"/>
      <c r="AO365" s="128"/>
      <c r="AP365" s="129"/>
    </row>
    <row r="366" spans="1:42" x14ac:dyDescent="0.25">
      <c r="A366" s="92">
        <v>61</v>
      </c>
      <c r="B366" s="435" t="e">
        <f>CONCATENATE(Revisión_Avance_Periodo!$D714,";",Revisión_Avance_Periodo!$F714,";",Revisión_Avance_Periodo!$L714)</f>
        <v>#REF!</v>
      </c>
      <c r="C366" s="435" t="e">
        <f t="shared" si="25"/>
        <v>#REF!</v>
      </c>
      <c r="D366" s="114" t="e">
        <f>VLOOKUP($A366,#REF!,3,FALSE)</f>
        <v>#REF!</v>
      </c>
      <c r="E366" s="436" t="e">
        <f>VLOOKUP($A366,#REF!,4,FALSE)</f>
        <v>#REF!</v>
      </c>
      <c r="F366" s="102" t="e">
        <f>VLOOKUP($A366,#REF!,5,FALSE)</f>
        <v>#REF!</v>
      </c>
      <c r="G366" s="93" t="e">
        <f>VLOOKUP($A366,#REF!,8,FALSE)</f>
        <v>#REF!</v>
      </c>
      <c r="H366" s="93" t="e">
        <f>VLOOKUP($A366,#REF!,7,FALSE)</f>
        <v>#REF!</v>
      </c>
      <c r="I366" s="438" t="e">
        <f>VLOOKUP($A366,#REF!,10,FALSE)</f>
        <v>#REF!</v>
      </c>
      <c r="J366" s="93" t="e">
        <f>VLOOKUP($A366,#REF!,11,FALSE)</f>
        <v>#REF!</v>
      </c>
      <c r="K366" s="114" t="e">
        <f>VLOOKUP($A366,#REF!,12,FALSE)</f>
        <v>#REF!</v>
      </c>
      <c r="L366" s="93" t="e">
        <f>VLOOKUP($A366,#REF!,13,FALSE)</f>
        <v>#REF!</v>
      </c>
      <c r="M366" s="438" t="e">
        <f>VLOOKUP($A366,#REF!,14,FALSE)</f>
        <v>#REF!</v>
      </c>
      <c r="N366" s="102" t="e">
        <f>VLOOKUP($A366,#REF!,15,FALSE)</f>
        <v>#REF!</v>
      </c>
      <c r="O366" s="102" t="e">
        <f>VLOOKUP($A366,#REF!,18,FALSE)</f>
        <v>#REF!</v>
      </c>
      <c r="P366" s="93" t="e">
        <f>VLOOKUP($A366,#REF!,41,FALSE)</f>
        <v>#REF!</v>
      </c>
      <c r="Q366" s="115" t="e">
        <f>VLOOKUP(Revisión_Avance_Periodo!$L714,#REF!,30,FALSE)</f>
        <v>#REF!</v>
      </c>
      <c r="R366" s="116">
        <v>2019</v>
      </c>
      <c r="S366" s="196">
        <v>43615</v>
      </c>
      <c r="T366" s="116" t="s">
        <v>72</v>
      </c>
      <c r="U366" s="147" t="e">
        <f>INDEX(#REF!,MATCH(Revisión_Avance_Periodo!$L366,#REF!,0),MATCH(Revisión_Avance_Periodo!$T366,#REF!,0))</f>
        <v>#REF!</v>
      </c>
      <c r="V366" s="147" t="e">
        <f>INDEX(#REF!,MATCH(Revisión_Avance_Periodo!$L366,#REF!,0),MATCH(Revisión_Avance_Periodo!$T366,#REF!,0))</f>
        <v>#REF!</v>
      </c>
      <c r="W366" s="131" t="e">
        <f>V366/U366</f>
        <v>#REF!</v>
      </c>
      <c r="X366" s="116" t="e">
        <f>VLOOKUP(W366,Tabla_Estado_Meta_OAP_2019[#All],3,TRUE)</f>
        <v>#REF!</v>
      </c>
      <c r="Y366" s="150" t="e">
        <f>SUBTOTAL(9,$U$362:$U366)</f>
        <v>#REF!</v>
      </c>
      <c r="Z366" s="151" t="e">
        <f>SUBTOTAL(9,$V$362:$V366)</f>
        <v>#REF!</v>
      </c>
      <c r="AA366" s="159">
        <f>IFERROR(+Revisión_Avance_Periodo!$Z366/Revisión_Avance_Periodo!$Y366,0)</f>
        <v>0</v>
      </c>
      <c r="AB366" s="126"/>
      <c r="AC366" s="127"/>
      <c r="AD366" s="125"/>
      <c r="AE366" s="125"/>
      <c r="AF366" s="128"/>
      <c r="AG366" s="129"/>
      <c r="AH366" s="150" t="e">
        <f>SUBTOTAL(9,$U$366:$U710)</f>
        <v>#REF!</v>
      </c>
      <c r="AI366" s="151" t="e">
        <f>SUBTOTAL(9,$V$366:$V710)</f>
        <v>#REF!</v>
      </c>
      <c r="AJ366" s="159">
        <f>IFERROR(+Revisión_Avance_Periodo!$Z714/Revisión_Avance_Periodo!$Y714,0)</f>
        <v>0</v>
      </c>
      <c r="AK366" s="126"/>
      <c r="AL366" s="127"/>
      <c r="AM366" s="125"/>
      <c r="AN366" s="125"/>
      <c r="AO366" s="128"/>
      <c r="AP366" s="129"/>
    </row>
    <row r="367" spans="1:42" x14ac:dyDescent="0.25">
      <c r="A367" s="97">
        <v>61</v>
      </c>
      <c r="B367" s="435" t="e">
        <f>CONCATENATE(Revisión_Avance_Periodo!$D715,";",Revisión_Avance_Periodo!$F715,";",Revisión_Avance_Periodo!$L715)</f>
        <v>#REF!</v>
      </c>
      <c r="C367" s="435" t="e">
        <f t="shared" si="25"/>
        <v>#REF!</v>
      </c>
      <c r="D367" s="123" t="e">
        <f>VLOOKUP($A367,#REF!,3,FALSE)</f>
        <v>#REF!</v>
      </c>
      <c r="E367" s="436" t="e">
        <f>VLOOKUP($A367,#REF!,4,FALSE)</f>
        <v>#REF!</v>
      </c>
      <c r="F367" s="103" t="e">
        <f>VLOOKUP($A367,#REF!,5,FALSE)</f>
        <v>#REF!</v>
      </c>
      <c r="G367" s="98" t="e">
        <f>VLOOKUP($A367,#REF!,8,FALSE)</f>
        <v>#REF!</v>
      </c>
      <c r="H367" s="93" t="e">
        <f>VLOOKUP($A367,#REF!,7,FALSE)</f>
        <v>#REF!</v>
      </c>
      <c r="I367" s="438" t="e">
        <f>VLOOKUP($A367,#REF!,10,FALSE)</f>
        <v>#REF!</v>
      </c>
      <c r="J367" s="98" t="e">
        <f>VLOOKUP($A367,#REF!,11,FALSE)</f>
        <v>#REF!</v>
      </c>
      <c r="K367" s="114" t="e">
        <f>VLOOKUP($A367,#REF!,12,FALSE)</f>
        <v>#REF!</v>
      </c>
      <c r="L367" s="98" t="e">
        <f>VLOOKUP($A367,#REF!,13,FALSE)</f>
        <v>#REF!</v>
      </c>
      <c r="M367" s="438" t="e">
        <f>VLOOKUP($A367,#REF!,14,FALSE)</f>
        <v>#REF!</v>
      </c>
      <c r="N367" s="103" t="e">
        <f>VLOOKUP($A367,#REF!,15,FALSE)</f>
        <v>#REF!</v>
      </c>
      <c r="O367" s="103" t="e">
        <f>VLOOKUP($A367,#REF!,18,FALSE)</f>
        <v>#REF!</v>
      </c>
      <c r="P367" s="93" t="e">
        <f>VLOOKUP($A367,#REF!,41,FALSE)</f>
        <v>#REF!</v>
      </c>
      <c r="Q367" s="115" t="e">
        <f>VLOOKUP(Revisión_Avance_Periodo!$L715,#REF!,30,FALSE)</f>
        <v>#REF!</v>
      </c>
      <c r="R367" s="116">
        <v>2019</v>
      </c>
      <c r="S367" s="196">
        <v>43646</v>
      </c>
      <c r="T367" s="124" t="s">
        <v>73</v>
      </c>
      <c r="U367" s="147" t="e">
        <f>INDEX(#REF!,MATCH(Revisión_Avance_Periodo!$L367,#REF!,0),MATCH(Revisión_Avance_Periodo!$T367,#REF!,0))</f>
        <v>#REF!</v>
      </c>
      <c r="V367" s="147" t="e">
        <f>INDEX(#REF!,MATCH(Revisión_Avance_Periodo!$L367,#REF!,0),MATCH(Revisión_Avance_Periodo!$T367,#REF!,0))</f>
        <v>#REF!</v>
      </c>
      <c r="W367" s="118">
        <f t="shared" ref="W367:W379" si="28">IFERROR((V367/U367),0)</f>
        <v>0</v>
      </c>
      <c r="X367" s="124" t="str">
        <f>VLOOKUP(W367,Tabla_Estado_Meta_OAP_2019[#All],3,TRUE)</f>
        <v>Por Ejecutar</v>
      </c>
      <c r="Y367" s="150" t="e">
        <f>SUBTOTAL(9,$U$362:$U367)</f>
        <v>#REF!</v>
      </c>
      <c r="Z367" s="151" t="e">
        <f>SUBTOTAL(9,$V$362:$V367)</f>
        <v>#REF!</v>
      </c>
      <c r="AA367" s="159">
        <f>IFERROR(+Revisión_Avance_Periodo!$Z367/Revisión_Avance_Periodo!$Y367,0)</f>
        <v>0</v>
      </c>
      <c r="AB367" s="126"/>
      <c r="AC367" s="127"/>
      <c r="AD367" s="125"/>
      <c r="AE367" s="125"/>
      <c r="AF367" s="128"/>
      <c r="AG367" s="129"/>
      <c r="AH367" s="150" t="e">
        <f>SUBTOTAL(9,$U$367:$U710)</f>
        <v>#REF!</v>
      </c>
      <c r="AI367" s="151" t="e">
        <f>SUBTOTAL(9,$V$367:$V710)</f>
        <v>#REF!</v>
      </c>
      <c r="AJ367" s="159">
        <f>IFERROR(+Revisión_Avance_Periodo!$Z715/Revisión_Avance_Periodo!$Y715,0)</f>
        <v>0</v>
      </c>
      <c r="AK367" s="126"/>
      <c r="AL367" s="127"/>
      <c r="AM367" s="125"/>
      <c r="AN367" s="125"/>
      <c r="AO367" s="128"/>
      <c r="AP367" s="129"/>
    </row>
    <row r="368" spans="1:42" x14ac:dyDescent="0.25">
      <c r="A368" s="92">
        <v>61</v>
      </c>
      <c r="B368" s="435" t="e">
        <f>CONCATENATE(Revisión_Avance_Periodo!$D716,";",Revisión_Avance_Periodo!$F716,";",Revisión_Avance_Periodo!$L716)</f>
        <v>#REF!</v>
      </c>
      <c r="C368" s="435" t="e">
        <f t="shared" si="25"/>
        <v>#REF!</v>
      </c>
      <c r="D368" s="114" t="e">
        <f>VLOOKUP($A368,#REF!,3,FALSE)</f>
        <v>#REF!</v>
      </c>
      <c r="E368" s="436" t="e">
        <f>VLOOKUP($A368,#REF!,4,FALSE)</f>
        <v>#REF!</v>
      </c>
      <c r="F368" s="102" t="e">
        <f>VLOOKUP($A368,#REF!,5,FALSE)</f>
        <v>#REF!</v>
      </c>
      <c r="G368" s="93" t="e">
        <f>VLOOKUP($A368,#REF!,8,FALSE)</f>
        <v>#REF!</v>
      </c>
      <c r="H368" s="93" t="e">
        <f>VLOOKUP($A368,#REF!,7,FALSE)</f>
        <v>#REF!</v>
      </c>
      <c r="I368" s="438" t="e">
        <f>VLOOKUP($A368,#REF!,10,FALSE)</f>
        <v>#REF!</v>
      </c>
      <c r="J368" s="93" t="e">
        <f>VLOOKUP($A368,#REF!,11,FALSE)</f>
        <v>#REF!</v>
      </c>
      <c r="K368" s="114" t="e">
        <f>VLOOKUP($A368,#REF!,12,FALSE)</f>
        <v>#REF!</v>
      </c>
      <c r="L368" s="93" t="e">
        <f>VLOOKUP($A368,#REF!,13,FALSE)</f>
        <v>#REF!</v>
      </c>
      <c r="M368" s="438" t="e">
        <f>VLOOKUP($A368,#REF!,14,FALSE)</f>
        <v>#REF!</v>
      </c>
      <c r="N368" s="102" t="e">
        <f>VLOOKUP($A368,#REF!,15,FALSE)</f>
        <v>#REF!</v>
      </c>
      <c r="O368" s="102" t="e">
        <f>VLOOKUP($A368,#REF!,18,FALSE)</f>
        <v>#REF!</v>
      </c>
      <c r="P368" s="93" t="e">
        <f>VLOOKUP($A368,#REF!,41,FALSE)</f>
        <v>#REF!</v>
      </c>
      <c r="Q368" s="115" t="e">
        <f>VLOOKUP(Revisión_Avance_Periodo!$L716,#REF!,30,FALSE)</f>
        <v>#REF!</v>
      </c>
      <c r="R368" s="116">
        <v>2019</v>
      </c>
      <c r="S368" s="196">
        <v>43676</v>
      </c>
      <c r="T368" s="116" t="s">
        <v>74</v>
      </c>
      <c r="U368" s="147" t="e">
        <f>INDEX(#REF!,MATCH(Revisión_Avance_Periodo!$L368,#REF!,0),MATCH(Revisión_Avance_Periodo!$T368,#REF!,0))</f>
        <v>#REF!</v>
      </c>
      <c r="V368" s="147" t="e">
        <f>INDEX(#REF!,MATCH(Revisión_Avance_Periodo!$L368,#REF!,0),MATCH(Revisión_Avance_Periodo!$T368,#REF!,0))</f>
        <v>#REF!</v>
      </c>
      <c r="W368" s="118">
        <f t="shared" si="28"/>
        <v>0</v>
      </c>
      <c r="X368" s="116" t="str">
        <f>VLOOKUP(W368,Tabla_Estado_Meta_OAP_2019[#All],3,TRUE)</f>
        <v>Por Ejecutar</v>
      </c>
      <c r="Y368" s="150" t="e">
        <f>SUBTOTAL(9,$U$362:$U368)</f>
        <v>#REF!</v>
      </c>
      <c r="Z368" s="151" t="e">
        <f>SUBTOTAL(9,$V$362:$V368)</f>
        <v>#REF!</v>
      </c>
      <c r="AA368" s="159">
        <f>IFERROR(+Revisión_Avance_Periodo!$Z368/Revisión_Avance_Periodo!$Y368,0)</f>
        <v>0</v>
      </c>
      <c r="AB368" s="126"/>
      <c r="AC368" s="127"/>
      <c r="AD368" s="125"/>
      <c r="AE368" s="125"/>
      <c r="AF368" s="128"/>
      <c r="AG368" s="129"/>
      <c r="AH368" s="150" t="e">
        <f>SUBTOTAL(9,$U$368:$U710)</f>
        <v>#REF!</v>
      </c>
      <c r="AI368" s="151" t="e">
        <f>SUBTOTAL(9,$V$368:$V710)</f>
        <v>#REF!</v>
      </c>
      <c r="AJ368" s="159">
        <f>IFERROR(+Revisión_Avance_Periodo!$Z716/Revisión_Avance_Periodo!$Y716,0)</f>
        <v>0</v>
      </c>
      <c r="AK368" s="126"/>
      <c r="AL368" s="127"/>
      <c r="AM368" s="125"/>
      <c r="AN368" s="125"/>
      <c r="AO368" s="128"/>
      <c r="AP368" s="129"/>
    </row>
    <row r="369" spans="1:42" x14ac:dyDescent="0.25">
      <c r="A369" s="97">
        <v>61</v>
      </c>
      <c r="B369" s="435" t="e">
        <f>CONCATENATE(Revisión_Avance_Periodo!$D717,";",Revisión_Avance_Periodo!$F717,";",Revisión_Avance_Periodo!$L717)</f>
        <v>#REF!</v>
      </c>
      <c r="C369" s="435" t="e">
        <f t="shared" si="25"/>
        <v>#REF!</v>
      </c>
      <c r="D369" s="123" t="e">
        <f>VLOOKUP($A369,#REF!,3,FALSE)</f>
        <v>#REF!</v>
      </c>
      <c r="E369" s="436" t="e">
        <f>VLOOKUP($A369,#REF!,4,FALSE)</f>
        <v>#REF!</v>
      </c>
      <c r="F369" s="103" t="e">
        <f>VLOOKUP($A369,#REF!,5,FALSE)</f>
        <v>#REF!</v>
      </c>
      <c r="G369" s="98" t="e">
        <f>VLOOKUP($A369,#REF!,8,FALSE)</f>
        <v>#REF!</v>
      </c>
      <c r="H369" s="93" t="e">
        <f>VLOOKUP($A369,#REF!,7,FALSE)</f>
        <v>#REF!</v>
      </c>
      <c r="I369" s="438" t="e">
        <f>VLOOKUP($A369,#REF!,10,FALSE)</f>
        <v>#REF!</v>
      </c>
      <c r="J369" s="98" t="e">
        <f>VLOOKUP($A369,#REF!,11,FALSE)</f>
        <v>#REF!</v>
      </c>
      <c r="K369" s="114" t="e">
        <f>VLOOKUP($A369,#REF!,12,FALSE)</f>
        <v>#REF!</v>
      </c>
      <c r="L369" s="98" t="e">
        <f>VLOOKUP($A369,#REF!,13,FALSE)</f>
        <v>#REF!</v>
      </c>
      <c r="M369" s="438" t="e">
        <f>VLOOKUP($A369,#REF!,14,FALSE)</f>
        <v>#REF!</v>
      </c>
      <c r="N369" s="103" t="e">
        <f>VLOOKUP($A369,#REF!,15,FALSE)</f>
        <v>#REF!</v>
      </c>
      <c r="O369" s="103" t="e">
        <f>VLOOKUP($A369,#REF!,18,FALSE)</f>
        <v>#REF!</v>
      </c>
      <c r="P369" s="93" t="e">
        <f>VLOOKUP($A369,#REF!,41,FALSE)</f>
        <v>#REF!</v>
      </c>
      <c r="Q369" s="115" t="e">
        <f>VLOOKUP(Revisión_Avance_Periodo!$L717,#REF!,30,FALSE)</f>
        <v>#REF!</v>
      </c>
      <c r="R369" s="116">
        <v>2019</v>
      </c>
      <c r="S369" s="196">
        <v>43707</v>
      </c>
      <c r="T369" s="124" t="s">
        <v>75</v>
      </c>
      <c r="U369" s="147" t="e">
        <f>INDEX(#REF!,MATCH(Revisión_Avance_Periodo!$L369,#REF!,0),MATCH(Revisión_Avance_Periodo!$T369,#REF!,0))</f>
        <v>#REF!</v>
      </c>
      <c r="V369" s="147" t="e">
        <f>INDEX(#REF!,MATCH(Revisión_Avance_Periodo!$L369,#REF!,0),MATCH(Revisión_Avance_Periodo!$T369,#REF!,0))</f>
        <v>#REF!</v>
      </c>
      <c r="W369" s="118">
        <f t="shared" si="28"/>
        <v>0</v>
      </c>
      <c r="X369" s="124" t="str">
        <f>VLOOKUP(W369,Tabla_Estado_Meta_OAP_2019[#All],3,TRUE)</f>
        <v>Por Ejecutar</v>
      </c>
      <c r="Y369" s="150" t="e">
        <f>SUBTOTAL(9,$U$362:$U369)</f>
        <v>#REF!</v>
      </c>
      <c r="Z369" s="151" t="e">
        <f>SUBTOTAL(9,$V$362:$V369)</f>
        <v>#REF!</v>
      </c>
      <c r="AA369" s="159">
        <f>IFERROR(+Revisión_Avance_Periodo!$Z369/Revisión_Avance_Periodo!$Y369,0)</f>
        <v>0</v>
      </c>
      <c r="AB369" s="126"/>
      <c r="AC369" s="127"/>
      <c r="AD369" s="125"/>
      <c r="AE369" s="125"/>
      <c r="AF369" s="128"/>
      <c r="AG369" s="129"/>
      <c r="AH369" s="150" t="e">
        <f>SUBTOTAL(9,$U$369:$U710)</f>
        <v>#REF!</v>
      </c>
      <c r="AI369" s="151" t="e">
        <f>SUBTOTAL(9,$V$369:$V710)</f>
        <v>#REF!</v>
      </c>
      <c r="AJ369" s="159">
        <f>IFERROR(+Revisión_Avance_Periodo!$Z717/Revisión_Avance_Periodo!$Y717,0)</f>
        <v>0</v>
      </c>
      <c r="AK369" s="126"/>
      <c r="AL369" s="127"/>
      <c r="AM369" s="125"/>
      <c r="AN369" s="125"/>
      <c r="AO369" s="128"/>
      <c r="AP369" s="129"/>
    </row>
    <row r="370" spans="1:42" x14ac:dyDescent="0.25">
      <c r="A370" s="92">
        <v>61</v>
      </c>
      <c r="B370" s="435" t="e">
        <f>CONCATENATE(Revisión_Avance_Periodo!$D718,";",Revisión_Avance_Periodo!$F718,";",Revisión_Avance_Periodo!$L718)</f>
        <v>#REF!</v>
      </c>
      <c r="C370" s="435" t="e">
        <f t="shared" si="25"/>
        <v>#REF!</v>
      </c>
      <c r="D370" s="114" t="e">
        <f>VLOOKUP($A370,#REF!,3,FALSE)</f>
        <v>#REF!</v>
      </c>
      <c r="E370" s="436" t="e">
        <f>VLOOKUP($A370,#REF!,4,FALSE)</f>
        <v>#REF!</v>
      </c>
      <c r="F370" s="102" t="e">
        <f>VLOOKUP($A370,#REF!,5,FALSE)</f>
        <v>#REF!</v>
      </c>
      <c r="G370" s="93" t="e">
        <f>VLOOKUP($A370,#REF!,8,FALSE)</f>
        <v>#REF!</v>
      </c>
      <c r="H370" s="93" t="e">
        <f>VLOOKUP($A370,#REF!,7,FALSE)</f>
        <v>#REF!</v>
      </c>
      <c r="I370" s="438" t="e">
        <f>VLOOKUP($A370,#REF!,10,FALSE)</f>
        <v>#REF!</v>
      </c>
      <c r="J370" s="93" t="e">
        <f>VLOOKUP($A370,#REF!,11,FALSE)</f>
        <v>#REF!</v>
      </c>
      <c r="K370" s="114" t="e">
        <f>VLOOKUP($A370,#REF!,12,FALSE)</f>
        <v>#REF!</v>
      </c>
      <c r="L370" s="93" t="e">
        <f>VLOOKUP($A370,#REF!,13,FALSE)</f>
        <v>#REF!</v>
      </c>
      <c r="M370" s="438" t="e">
        <f>VLOOKUP($A370,#REF!,14,FALSE)</f>
        <v>#REF!</v>
      </c>
      <c r="N370" s="102" t="e">
        <f>VLOOKUP($A370,#REF!,15,FALSE)</f>
        <v>#REF!</v>
      </c>
      <c r="O370" s="102" t="e">
        <f>VLOOKUP($A370,#REF!,18,FALSE)</f>
        <v>#REF!</v>
      </c>
      <c r="P370" s="93" t="e">
        <f>VLOOKUP($A370,#REF!,41,FALSE)</f>
        <v>#REF!</v>
      </c>
      <c r="Q370" s="115" t="e">
        <f>VLOOKUP(Revisión_Avance_Periodo!$L718,#REF!,30,FALSE)</f>
        <v>#REF!</v>
      </c>
      <c r="R370" s="116">
        <v>2019</v>
      </c>
      <c r="S370" s="196">
        <v>43738</v>
      </c>
      <c r="T370" s="116" t="s">
        <v>76</v>
      </c>
      <c r="U370" s="147" t="e">
        <f>INDEX(#REF!,MATCH(Revisión_Avance_Periodo!$L370,#REF!,0),MATCH(Revisión_Avance_Periodo!$T370,#REF!,0))</f>
        <v>#REF!</v>
      </c>
      <c r="V370" s="147" t="e">
        <f>INDEX(#REF!,MATCH(Revisión_Avance_Periodo!$L370,#REF!,0),MATCH(Revisión_Avance_Periodo!$T370,#REF!,0))</f>
        <v>#REF!</v>
      </c>
      <c r="W370" s="118">
        <f t="shared" si="28"/>
        <v>0</v>
      </c>
      <c r="X370" s="116" t="str">
        <f>VLOOKUP(W370,Tabla_Estado_Meta_OAP_2019[#All],3,TRUE)</f>
        <v>Por Ejecutar</v>
      </c>
      <c r="Y370" s="150" t="e">
        <f>SUBTOTAL(9,$U$362:$U370)</f>
        <v>#REF!</v>
      </c>
      <c r="Z370" s="151" t="e">
        <f>SUBTOTAL(9,$V$362:$V370)</f>
        <v>#REF!</v>
      </c>
      <c r="AA370" s="159">
        <f>IFERROR(+Revisión_Avance_Periodo!$Z370/Revisión_Avance_Periodo!$Y370,0)</f>
        <v>0</v>
      </c>
      <c r="AB370" s="126"/>
      <c r="AC370" s="127"/>
      <c r="AD370" s="125"/>
      <c r="AE370" s="125"/>
      <c r="AF370" s="128"/>
      <c r="AG370" s="129"/>
      <c r="AH370" s="150" t="e">
        <f>SUBTOTAL(9,$U$370:$U710)</f>
        <v>#REF!</v>
      </c>
      <c r="AI370" s="151" t="e">
        <f>SUBTOTAL(9,$V$370:$V710)</f>
        <v>#REF!</v>
      </c>
      <c r="AJ370" s="159">
        <f>IFERROR(+Revisión_Avance_Periodo!$Z718/Revisión_Avance_Periodo!$Y718,0)</f>
        <v>0</v>
      </c>
      <c r="AK370" s="126"/>
      <c r="AL370" s="127"/>
      <c r="AM370" s="125"/>
      <c r="AN370" s="125"/>
      <c r="AO370" s="128"/>
      <c r="AP370" s="129"/>
    </row>
    <row r="371" spans="1:42" x14ac:dyDescent="0.25">
      <c r="A371" s="97">
        <v>61</v>
      </c>
      <c r="B371" s="435" t="e">
        <f>CONCATENATE(Revisión_Avance_Periodo!$D719,";",Revisión_Avance_Periodo!$F719,";",Revisión_Avance_Periodo!$L719)</f>
        <v>#REF!</v>
      </c>
      <c r="C371" s="435" t="e">
        <f t="shared" si="25"/>
        <v>#REF!</v>
      </c>
      <c r="D371" s="123" t="e">
        <f>VLOOKUP($A371,#REF!,3,FALSE)</f>
        <v>#REF!</v>
      </c>
      <c r="E371" s="436" t="e">
        <f>VLOOKUP($A371,#REF!,4,FALSE)</f>
        <v>#REF!</v>
      </c>
      <c r="F371" s="103" t="e">
        <f>VLOOKUP($A371,#REF!,5,FALSE)</f>
        <v>#REF!</v>
      </c>
      <c r="G371" s="98" t="e">
        <f>VLOOKUP($A371,#REF!,8,FALSE)</f>
        <v>#REF!</v>
      </c>
      <c r="H371" s="93" t="e">
        <f>VLOOKUP($A371,#REF!,7,FALSE)</f>
        <v>#REF!</v>
      </c>
      <c r="I371" s="438" t="e">
        <f>VLOOKUP($A371,#REF!,10,FALSE)</f>
        <v>#REF!</v>
      </c>
      <c r="J371" s="98" t="e">
        <f>VLOOKUP($A371,#REF!,11,FALSE)</f>
        <v>#REF!</v>
      </c>
      <c r="K371" s="114" t="e">
        <f>VLOOKUP($A371,#REF!,12,FALSE)</f>
        <v>#REF!</v>
      </c>
      <c r="L371" s="98" t="e">
        <f>VLOOKUP($A371,#REF!,13,FALSE)</f>
        <v>#REF!</v>
      </c>
      <c r="M371" s="438" t="e">
        <f>VLOOKUP($A371,#REF!,14,FALSE)</f>
        <v>#REF!</v>
      </c>
      <c r="N371" s="103" t="e">
        <f>VLOOKUP($A371,#REF!,15,FALSE)</f>
        <v>#REF!</v>
      </c>
      <c r="O371" s="103" t="e">
        <f>VLOOKUP($A371,#REF!,18,FALSE)</f>
        <v>#REF!</v>
      </c>
      <c r="P371" s="93" t="e">
        <f>VLOOKUP($A371,#REF!,41,FALSE)</f>
        <v>#REF!</v>
      </c>
      <c r="Q371" s="115" t="e">
        <f>VLOOKUP(Revisión_Avance_Periodo!$L719,#REF!,30,FALSE)</f>
        <v>#REF!</v>
      </c>
      <c r="R371" s="116">
        <v>2019</v>
      </c>
      <c r="S371" s="196">
        <v>43768</v>
      </c>
      <c r="T371" s="124" t="s">
        <v>77</v>
      </c>
      <c r="U371" s="147" t="e">
        <f>INDEX(#REF!,MATCH(Revisión_Avance_Periodo!$L371,#REF!,0),MATCH(Revisión_Avance_Periodo!$T371,#REF!,0))</f>
        <v>#REF!</v>
      </c>
      <c r="V371" s="147" t="e">
        <f>INDEX(#REF!,MATCH(Revisión_Avance_Periodo!$L371,#REF!,0),MATCH(Revisión_Avance_Periodo!$T371,#REF!,0))</f>
        <v>#REF!</v>
      </c>
      <c r="W371" s="118">
        <f t="shared" si="28"/>
        <v>0</v>
      </c>
      <c r="X371" s="124" t="str">
        <f>VLOOKUP(W371,Tabla_Estado_Meta_OAP_2019[#All],3,TRUE)</f>
        <v>Por Ejecutar</v>
      </c>
      <c r="Y371" s="150" t="e">
        <f>SUBTOTAL(9,$U$362:$U371)</f>
        <v>#REF!</v>
      </c>
      <c r="Z371" s="151" t="e">
        <f>SUBTOTAL(9,$V$362:$V371)</f>
        <v>#REF!</v>
      </c>
      <c r="AA371" s="159">
        <f>IFERROR(+Revisión_Avance_Periodo!$Z371/Revisión_Avance_Periodo!$Y371,0)</f>
        <v>0</v>
      </c>
      <c r="AB371" s="126"/>
      <c r="AC371" s="127"/>
      <c r="AD371" s="125"/>
      <c r="AE371" s="125"/>
      <c r="AF371" s="128"/>
      <c r="AG371" s="129"/>
      <c r="AH371" s="150" t="e">
        <f>SUBTOTAL(9,$U$371:$U710)</f>
        <v>#REF!</v>
      </c>
      <c r="AI371" s="151" t="e">
        <f>SUBTOTAL(9,$V$371:$V710)</f>
        <v>#REF!</v>
      </c>
      <c r="AJ371" s="159">
        <f>IFERROR(+Revisión_Avance_Periodo!$Z719/Revisión_Avance_Periodo!$Y719,0)</f>
        <v>0</v>
      </c>
      <c r="AK371" s="126"/>
      <c r="AL371" s="127"/>
      <c r="AM371" s="125"/>
      <c r="AN371" s="125"/>
      <c r="AO371" s="128"/>
      <c r="AP371" s="129"/>
    </row>
    <row r="372" spans="1:42" x14ac:dyDescent="0.25">
      <c r="A372" s="92">
        <v>61</v>
      </c>
      <c r="B372" s="435" t="e">
        <f>CONCATENATE(Revisión_Avance_Periodo!$D720,";",Revisión_Avance_Periodo!$F720,";",Revisión_Avance_Periodo!$L720)</f>
        <v>#REF!</v>
      </c>
      <c r="C372" s="435" t="e">
        <f t="shared" si="25"/>
        <v>#REF!</v>
      </c>
      <c r="D372" s="114" t="e">
        <f>VLOOKUP($A372,#REF!,3,FALSE)</f>
        <v>#REF!</v>
      </c>
      <c r="E372" s="436" t="e">
        <f>VLOOKUP($A372,#REF!,4,FALSE)</f>
        <v>#REF!</v>
      </c>
      <c r="F372" s="102" t="e">
        <f>VLOOKUP($A372,#REF!,5,FALSE)</f>
        <v>#REF!</v>
      </c>
      <c r="G372" s="93" t="e">
        <f>VLOOKUP($A372,#REF!,8,FALSE)</f>
        <v>#REF!</v>
      </c>
      <c r="H372" s="93" t="e">
        <f>VLOOKUP($A372,#REF!,7,FALSE)</f>
        <v>#REF!</v>
      </c>
      <c r="I372" s="438" t="e">
        <f>VLOOKUP($A372,#REF!,10,FALSE)</f>
        <v>#REF!</v>
      </c>
      <c r="J372" s="93" t="e">
        <f>VLOOKUP($A372,#REF!,11,FALSE)</f>
        <v>#REF!</v>
      </c>
      <c r="K372" s="114" t="e">
        <f>VLOOKUP($A372,#REF!,12,FALSE)</f>
        <v>#REF!</v>
      </c>
      <c r="L372" s="93" t="e">
        <f>VLOOKUP($A372,#REF!,13,FALSE)</f>
        <v>#REF!</v>
      </c>
      <c r="M372" s="438" t="e">
        <f>VLOOKUP($A372,#REF!,14,FALSE)</f>
        <v>#REF!</v>
      </c>
      <c r="N372" s="102" t="e">
        <f>VLOOKUP($A372,#REF!,15,FALSE)</f>
        <v>#REF!</v>
      </c>
      <c r="O372" s="102" t="e">
        <f>VLOOKUP($A372,#REF!,18,FALSE)</f>
        <v>#REF!</v>
      </c>
      <c r="P372" s="93" t="e">
        <f>VLOOKUP($A372,#REF!,41,FALSE)</f>
        <v>#REF!</v>
      </c>
      <c r="Q372" s="115" t="e">
        <f>VLOOKUP(Revisión_Avance_Periodo!$L720,#REF!,30,FALSE)</f>
        <v>#REF!</v>
      </c>
      <c r="R372" s="116">
        <v>2019</v>
      </c>
      <c r="S372" s="196">
        <v>43799</v>
      </c>
      <c r="T372" s="116" t="s">
        <v>78</v>
      </c>
      <c r="U372" s="147" t="e">
        <f>INDEX(#REF!,MATCH(Revisión_Avance_Periodo!$L372,#REF!,0),MATCH(Revisión_Avance_Periodo!$T372,#REF!,0))</f>
        <v>#REF!</v>
      </c>
      <c r="V372" s="147" t="e">
        <f>INDEX(#REF!,MATCH(Revisión_Avance_Periodo!$L372,#REF!,0),MATCH(Revisión_Avance_Periodo!$T372,#REF!,0))</f>
        <v>#REF!</v>
      </c>
      <c r="W372" s="118">
        <f t="shared" si="28"/>
        <v>0</v>
      </c>
      <c r="X372" s="116" t="str">
        <f>VLOOKUP(W372,Tabla_Estado_Meta_OAP_2019[#All],3,TRUE)</f>
        <v>Por Ejecutar</v>
      </c>
      <c r="Y372" s="150" t="e">
        <f>SUBTOTAL(9,$U$362:$U372)</f>
        <v>#REF!</v>
      </c>
      <c r="Z372" s="151" t="e">
        <f>SUBTOTAL(9,$V$362:$V372)</f>
        <v>#REF!</v>
      </c>
      <c r="AA372" s="159">
        <f>IFERROR(+Revisión_Avance_Periodo!$Z372/Revisión_Avance_Periodo!$Y372,0)</f>
        <v>0</v>
      </c>
      <c r="AB372" s="126"/>
      <c r="AC372" s="127"/>
      <c r="AD372" s="125"/>
      <c r="AE372" s="125"/>
      <c r="AF372" s="128"/>
      <c r="AG372" s="129"/>
      <c r="AH372" s="150" t="e">
        <f>SUBTOTAL(9,$U$372:$U710)</f>
        <v>#REF!</v>
      </c>
      <c r="AI372" s="151" t="e">
        <f>SUBTOTAL(9,$V$372:$V710)</f>
        <v>#REF!</v>
      </c>
      <c r="AJ372" s="159">
        <f>IFERROR(+Revisión_Avance_Periodo!$Z720/Revisión_Avance_Periodo!$Y720,0)</f>
        <v>0</v>
      </c>
      <c r="AK372" s="126"/>
      <c r="AL372" s="127"/>
      <c r="AM372" s="125"/>
      <c r="AN372" s="125"/>
      <c r="AO372" s="128"/>
      <c r="AP372" s="129"/>
    </row>
    <row r="373" spans="1:42" ht="15.75" thickBot="1" x14ac:dyDescent="0.3">
      <c r="A373" s="97">
        <v>61</v>
      </c>
      <c r="B373" s="435" t="e">
        <f>CONCATENATE(Revisión_Avance_Periodo!$D721,";",Revisión_Avance_Periodo!$F721,";",Revisión_Avance_Periodo!$L721)</f>
        <v>#REF!</v>
      </c>
      <c r="C373" s="435" t="e">
        <f t="shared" si="25"/>
        <v>#REF!</v>
      </c>
      <c r="D373" s="123" t="e">
        <f>VLOOKUP($A373,#REF!,3,FALSE)</f>
        <v>#REF!</v>
      </c>
      <c r="E373" s="436" t="e">
        <f>VLOOKUP($A373,#REF!,4,FALSE)</f>
        <v>#REF!</v>
      </c>
      <c r="F373" s="103" t="e">
        <f>VLOOKUP($A373,#REF!,5,FALSE)</f>
        <v>#REF!</v>
      </c>
      <c r="G373" s="98" t="e">
        <f>VLOOKUP($A373,#REF!,8,FALSE)</f>
        <v>#REF!</v>
      </c>
      <c r="H373" s="93" t="e">
        <f>VLOOKUP($A373,#REF!,7,FALSE)</f>
        <v>#REF!</v>
      </c>
      <c r="I373" s="438" t="e">
        <f>VLOOKUP($A373,#REF!,10,FALSE)</f>
        <v>#REF!</v>
      </c>
      <c r="J373" s="98" t="e">
        <f>VLOOKUP($A373,#REF!,11,FALSE)</f>
        <v>#REF!</v>
      </c>
      <c r="K373" s="114" t="e">
        <f>VLOOKUP($A373,#REF!,12,FALSE)</f>
        <v>#REF!</v>
      </c>
      <c r="L373" s="98" t="e">
        <f>VLOOKUP($A373,#REF!,13,FALSE)</f>
        <v>#REF!</v>
      </c>
      <c r="M373" s="438" t="e">
        <f>VLOOKUP($A373,#REF!,14,FALSE)</f>
        <v>#REF!</v>
      </c>
      <c r="N373" s="103" t="e">
        <f>VLOOKUP($A373,#REF!,15,FALSE)</f>
        <v>#REF!</v>
      </c>
      <c r="O373" s="103" t="e">
        <f>VLOOKUP($A373,#REF!,18,FALSE)</f>
        <v>#REF!</v>
      </c>
      <c r="P373" s="93" t="e">
        <f>VLOOKUP($A373,#REF!,41,FALSE)</f>
        <v>#REF!</v>
      </c>
      <c r="Q373" s="115" t="e">
        <f>VLOOKUP(Revisión_Avance_Periodo!$L721,#REF!,30,FALSE)</f>
        <v>#REF!</v>
      </c>
      <c r="R373" s="116">
        <v>2019</v>
      </c>
      <c r="S373" s="196">
        <v>43829</v>
      </c>
      <c r="T373" s="124" t="s">
        <v>79</v>
      </c>
      <c r="U373" s="147" t="e">
        <f>INDEX(#REF!,MATCH(Revisión_Avance_Periodo!$L373,#REF!,0),MATCH(Revisión_Avance_Periodo!$T373,#REF!,0))</f>
        <v>#REF!</v>
      </c>
      <c r="V373" s="147" t="e">
        <f>INDEX(#REF!,MATCH(Revisión_Avance_Periodo!$L373,#REF!,0),MATCH(Revisión_Avance_Periodo!$T373,#REF!,0))</f>
        <v>#REF!</v>
      </c>
      <c r="W373" s="118">
        <f t="shared" si="28"/>
        <v>0</v>
      </c>
      <c r="X373" s="124" t="str">
        <f>VLOOKUP(W373,Tabla_Estado_Meta_OAP_2019[#All],3,TRUE)</f>
        <v>Por Ejecutar</v>
      </c>
      <c r="Y373" s="150" t="e">
        <f>SUBTOTAL(9,$U$362:$U373)</f>
        <v>#REF!</v>
      </c>
      <c r="Z373" s="151" t="e">
        <f>SUBTOTAL(9,$V$362:$V373)</f>
        <v>#REF!</v>
      </c>
      <c r="AA373" s="159">
        <f>IFERROR(+Revisión_Avance_Periodo!$Z373/Revisión_Avance_Periodo!$Y373,0)</f>
        <v>0</v>
      </c>
      <c r="AB373" s="126"/>
      <c r="AC373" s="127"/>
      <c r="AD373" s="125"/>
      <c r="AE373" s="125"/>
      <c r="AF373" s="128"/>
      <c r="AG373" s="129"/>
      <c r="AH373" s="150" t="e">
        <f>SUBTOTAL(9,$U$373:$U710)</f>
        <v>#REF!</v>
      </c>
      <c r="AI373" s="151" t="e">
        <f>SUBTOTAL(9,$V$373:$V710)</f>
        <v>#REF!</v>
      </c>
      <c r="AJ373" s="159">
        <f>IFERROR(+Revisión_Avance_Periodo!$Z721/Revisión_Avance_Periodo!$Y721,0)</f>
        <v>0</v>
      </c>
      <c r="AK373" s="126"/>
      <c r="AL373" s="127"/>
      <c r="AM373" s="125"/>
      <c r="AN373" s="125"/>
      <c r="AO373" s="128"/>
      <c r="AP373" s="129"/>
    </row>
    <row r="374" spans="1:42" x14ac:dyDescent="0.25">
      <c r="A374" s="92">
        <v>62</v>
      </c>
      <c r="B374" s="435" t="e">
        <f>CONCATENATE(Revisión_Avance_Periodo!$D722,";",Revisión_Avance_Periodo!$F722,";",Revisión_Avance_Periodo!$L722)</f>
        <v>#REF!</v>
      </c>
      <c r="C374" s="435" t="e">
        <f t="shared" si="25"/>
        <v>#REF!</v>
      </c>
      <c r="D374" s="114" t="e">
        <f>VLOOKUP($A374,#REF!,3,FALSE)</f>
        <v>#REF!</v>
      </c>
      <c r="E374" s="436" t="e">
        <f>VLOOKUP($A374,#REF!,4,FALSE)</f>
        <v>#REF!</v>
      </c>
      <c r="F374" s="102" t="e">
        <f>VLOOKUP($A374,#REF!,5,FALSE)</f>
        <v>#REF!</v>
      </c>
      <c r="G374" s="93" t="e">
        <f>VLOOKUP($A374,#REF!,8,FALSE)</f>
        <v>#REF!</v>
      </c>
      <c r="H374" s="93" t="e">
        <f>VLOOKUP($A374,#REF!,7,FALSE)</f>
        <v>#REF!</v>
      </c>
      <c r="I374" s="438" t="e">
        <f>VLOOKUP($A374,#REF!,10,FALSE)</f>
        <v>#REF!</v>
      </c>
      <c r="J374" s="93" t="e">
        <f>VLOOKUP($A374,#REF!,11,FALSE)</f>
        <v>#REF!</v>
      </c>
      <c r="K374" s="114" t="e">
        <f>VLOOKUP($A374,#REF!,12,FALSE)</f>
        <v>#REF!</v>
      </c>
      <c r="L374" s="93" t="e">
        <f>VLOOKUP($A374,#REF!,13,FALSE)</f>
        <v>#REF!</v>
      </c>
      <c r="M374" s="438" t="e">
        <f>VLOOKUP($A374,#REF!,14,FALSE)</f>
        <v>#REF!</v>
      </c>
      <c r="N374" s="102" t="e">
        <f>VLOOKUP($A374,#REF!,15,FALSE)</f>
        <v>#REF!</v>
      </c>
      <c r="O374" s="102" t="e">
        <f>VLOOKUP($A374,#REF!,18,FALSE)</f>
        <v>#REF!</v>
      </c>
      <c r="P374" s="93" t="e">
        <f>VLOOKUP($A374,#REF!,41,FALSE)</f>
        <v>#REF!</v>
      </c>
      <c r="Q374" s="115" t="e">
        <f>VLOOKUP(Revisión_Avance_Periodo!$L722,#REF!,30,FALSE)</f>
        <v>#REF!</v>
      </c>
      <c r="R374" s="116">
        <v>2019</v>
      </c>
      <c r="S374" s="196">
        <v>43495</v>
      </c>
      <c r="T374" s="116" t="s">
        <v>68</v>
      </c>
      <c r="U374" s="147" t="e">
        <f>INDEX(#REF!,MATCH(Revisión_Avance_Periodo!$L374,#REF!,0),MATCH(Revisión_Avance_Periodo!$T374,#REF!,0))</f>
        <v>#REF!</v>
      </c>
      <c r="V374" s="147" t="e">
        <f>INDEX(#REF!,MATCH(Revisión_Avance_Periodo!$L374,#REF!,0),MATCH(Revisión_Avance_Periodo!$T374,#REF!,0))</f>
        <v>#REF!</v>
      </c>
      <c r="W374" s="118">
        <f t="shared" si="28"/>
        <v>0</v>
      </c>
      <c r="X374" s="116" t="str">
        <f>VLOOKUP(W374,Tabla_Estado_Meta_OAP_2019[#All],3,TRUE)</f>
        <v>Por Ejecutar</v>
      </c>
      <c r="Y374" s="148" t="e">
        <f>SUBTOTAL(9,$U$374:$U374)</f>
        <v>#REF!</v>
      </c>
      <c r="Z374" s="149" t="e">
        <f>SUBTOTAL(9,$V$374:$V374)</f>
        <v>#REF!</v>
      </c>
      <c r="AA374" s="162">
        <f>IFERROR(+Revisión_Avance_Periodo!$Z374/Revisión_Avance_Periodo!$Y374,0)</f>
        <v>0</v>
      </c>
      <c r="AB374" s="448" t="e">
        <f>SUBTOTAL(9,U374:U385)</f>
        <v>#REF!</v>
      </c>
      <c r="AC374" s="449" t="e">
        <f>SUBTOTAL(9,V374:V385)</f>
        <v>#REF!</v>
      </c>
      <c r="AD374" s="119" t="e">
        <f>+AC374/AB374</f>
        <v>#REF!</v>
      </c>
      <c r="AE374" s="119" t="e">
        <f>100%-Revisión_Avance_Periodo!$AD374</f>
        <v>#REF!</v>
      </c>
      <c r="AF374" s="121" t="e">
        <f>VLOOKUP(AD374,Tabla_Estado_Meta_OAP_2019[],3,TRUE)</f>
        <v>#REF!</v>
      </c>
      <c r="AG374" s="122" t="e">
        <f>Revisión_Avance_Periodo!$AD374*Revisión_Avance_Periodo!$Q374</f>
        <v>#REF!</v>
      </c>
      <c r="AH374" s="148" t="e">
        <f>SUBTOTAL(9,$U$374:$U722)</f>
        <v>#REF!</v>
      </c>
      <c r="AI374" s="149" t="e">
        <f>SUBTOTAL(9,$V$374:$V722)</f>
        <v>#REF!</v>
      </c>
      <c r="AJ374" s="162">
        <f>IFERROR(+Revisión_Avance_Periodo!$Z722/Revisión_Avance_Periodo!$Y722,0)</f>
        <v>0</v>
      </c>
      <c r="AK374" s="448" t="e">
        <f>SUBTOTAL(9,AD374:AD385)</f>
        <v>#REF!</v>
      </c>
      <c r="AL374" s="449" t="e">
        <f>SUBTOTAL(9,AE374:AE385)</f>
        <v>#REF!</v>
      </c>
      <c r="AM374" s="119" t="e">
        <f>+AL374/AK374</f>
        <v>#REF!</v>
      </c>
      <c r="AN374" s="119" t="e">
        <f>100%-Revisión_Avance_Periodo!$AD722</f>
        <v>#REF!</v>
      </c>
      <c r="AO374" s="121" t="e">
        <f>VLOOKUP(AM374,Tabla_Estado_Meta_OAP_2019[],3,TRUE)</f>
        <v>#REF!</v>
      </c>
      <c r="AP374" s="122" t="e">
        <f>Revisión_Avance_Periodo!$AD722*Revisión_Avance_Periodo!$Q722</f>
        <v>#REF!</v>
      </c>
    </row>
    <row r="375" spans="1:42" x14ac:dyDescent="0.25">
      <c r="A375" s="97">
        <v>62</v>
      </c>
      <c r="B375" s="435" t="e">
        <f>CONCATENATE(Revisión_Avance_Periodo!$D723,";",Revisión_Avance_Periodo!$F723,";",Revisión_Avance_Periodo!$L723)</f>
        <v>#REF!</v>
      </c>
      <c r="C375" s="435" t="e">
        <f t="shared" si="25"/>
        <v>#REF!</v>
      </c>
      <c r="D375" s="123" t="e">
        <f>VLOOKUP($A375,#REF!,3,FALSE)</f>
        <v>#REF!</v>
      </c>
      <c r="E375" s="436" t="e">
        <f>VLOOKUP($A375,#REF!,4,FALSE)</f>
        <v>#REF!</v>
      </c>
      <c r="F375" s="103" t="e">
        <f>VLOOKUP($A375,#REF!,5,FALSE)</f>
        <v>#REF!</v>
      </c>
      <c r="G375" s="98" t="e">
        <f>VLOOKUP($A375,#REF!,8,FALSE)</f>
        <v>#REF!</v>
      </c>
      <c r="H375" s="93" t="e">
        <f>VLOOKUP($A375,#REF!,7,FALSE)</f>
        <v>#REF!</v>
      </c>
      <c r="I375" s="438" t="e">
        <f>VLOOKUP($A375,#REF!,10,FALSE)</f>
        <v>#REF!</v>
      </c>
      <c r="J375" s="98" t="e">
        <f>VLOOKUP($A375,#REF!,11,FALSE)</f>
        <v>#REF!</v>
      </c>
      <c r="K375" s="114" t="e">
        <f>VLOOKUP($A375,#REF!,12,FALSE)</f>
        <v>#REF!</v>
      </c>
      <c r="L375" s="98" t="e">
        <f>VLOOKUP($A375,#REF!,13,FALSE)</f>
        <v>#REF!</v>
      </c>
      <c r="M375" s="438" t="e">
        <f>VLOOKUP($A375,#REF!,14,FALSE)</f>
        <v>#REF!</v>
      </c>
      <c r="N375" s="103" t="e">
        <f>VLOOKUP($A375,#REF!,15,FALSE)</f>
        <v>#REF!</v>
      </c>
      <c r="O375" s="103" t="e">
        <f>VLOOKUP($A375,#REF!,18,FALSE)</f>
        <v>#REF!</v>
      </c>
      <c r="P375" s="93" t="e">
        <f>VLOOKUP($A375,#REF!,41,FALSE)</f>
        <v>#REF!</v>
      </c>
      <c r="Q375" s="115" t="e">
        <f>VLOOKUP(Revisión_Avance_Periodo!$L723,#REF!,30,FALSE)</f>
        <v>#REF!</v>
      </c>
      <c r="R375" s="116">
        <v>2019</v>
      </c>
      <c r="S375" s="196">
        <v>43524</v>
      </c>
      <c r="T375" s="124" t="s">
        <v>69</v>
      </c>
      <c r="U375" s="147" t="e">
        <f>INDEX(#REF!,MATCH(Revisión_Avance_Periodo!$L375,#REF!,0),MATCH(Revisión_Avance_Periodo!$T375,#REF!,0))</f>
        <v>#REF!</v>
      </c>
      <c r="V375" s="147" t="e">
        <f>INDEX(#REF!,MATCH(Revisión_Avance_Periodo!$L375,#REF!,0),MATCH(Revisión_Avance_Periodo!$T375,#REF!,0))</f>
        <v>#REF!</v>
      </c>
      <c r="W375" s="118">
        <f t="shared" si="28"/>
        <v>0</v>
      </c>
      <c r="X375" s="124" t="str">
        <f>VLOOKUP(W375,Tabla_Estado_Meta_OAP_2019[#All],3,TRUE)</f>
        <v>Por Ejecutar</v>
      </c>
      <c r="Y375" s="150" t="e">
        <f>SUBTOTAL(9,$U$374:$U375)</f>
        <v>#REF!</v>
      </c>
      <c r="Z375" s="151" t="e">
        <f>SUBTOTAL(9,$V$374:$V375)</f>
        <v>#REF!</v>
      </c>
      <c r="AA375" s="159">
        <f>IFERROR(+Revisión_Avance_Periodo!$Z375/Revisión_Avance_Periodo!$Y375,0)</f>
        <v>0</v>
      </c>
      <c r="AB375" s="126"/>
      <c r="AC375" s="127"/>
      <c r="AD375" s="125"/>
      <c r="AE375" s="125"/>
      <c r="AF375" s="128"/>
      <c r="AG375" s="129"/>
      <c r="AH375" s="150" t="e">
        <f>SUBTOTAL(9,$U$375:$U722)</f>
        <v>#REF!</v>
      </c>
      <c r="AI375" s="151" t="e">
        <f>SUBTOTAL(9,$V$375:$V722)</f>
        <v>#REF!</v>
      </c>
      <c r="AJ375" s="159">
        <f>IFERROR(+Revisión_Avance_Periodo!$Z723/Revisión_Avance_Periodo!$Y723,0)</f>
        <v>0</v>
      </c>
      <c r="AK375" s="126"/>
      <c r="AL375" s="127"/>
      <c r="AM375" s="125"/>
      <c r="AN375" s="125"/>
      <c r="AO375" s="128"/>
      <c r="AP375" s="129"/>
    </row>
    <row r="376" spans="1:42" x14ac:dyDescent="0.25">
      <c r="A376" s="92">
        <v>62</v>
      </c>
      <c r="B376" s="435" t="e">
        <f>CONCATENATE(Revisión_Avance_Periodo!$D724,";",Revisión_Avance_Periodo!$F724,";",Revisión_Avance_Periodo!$L724)</f>
        <v>#REF!</v>
      </c>
      <c r="C376" s="435" t="e">
        <f t="shared" si="25"/>
        <v>#REF!</v>
      </c>
      <c r="D376" s="114" t="e">
        <f>VLOOKUP($A376,#REF!,3,FALSE)</f>
        <v>#REF!</v>
      </c>
      <c r="E376" s="436" t="e">
        <f>VLOOKUP($A376,#REF!,4,FALSE)</f>
        <v>#REF!</v>
      </c>
      <c r="F376" s="102" t="e">
        <f>VLOOKUP($A376,#REF!,5,FALSE)</f>
        <v>#REF!</v>
      </c>
      <c r="G376" s="93" t="e">
        <f>VLOOKUP($A376,#REF!,8,FALSE)</f>
        <v>#REF!</v>
      </c>
      <c r="H376" s="93" t="e">
        <f>VLOOKUP($A376,#REF!,7,FALSE)</f>
        <v>#REF!</v>
      </c>
      <c r="I376" s="438" t="e">
        <f>VLOOKUP($A376,#REF!,10,FALSE)</f>
        <v>#REF!</v>
      </c>
      <c r="J376" s="93" t="e">
        <f>VLOOKUP($A376,#REF!,11,FALSE)</f>
        <v>#REF!</v>
      </c>
      <c r="K376" s="114" t="e">
        <f>VLOOKUP($A376,#REF!,12,FALSE)</f>
        <v>#REF!</v>
      </c>
      <c r="L376" s="93" t="e">
        <f>VLOOKUP($A376,#REF!,13,FALSE)</f>
        <v>#REF!</v>
      </c>
      <c r="M376" s="438" t="e">
        <f>VLOOKUP($A376,#REF!,14,FALSE)</f>
        <v>#REF!</v>
      </c>
      <c r="N376" s="102" t="e">
        <f>VLOOKUP($A376,#REF!,15,FALSE)</f>
        <v>#REF!</v>
      </c>
      <c r="O376" s="102" t="e">
        <f>VLOOKUP($A376,#REF!,18,FALSE)</f>
        <v>#REF!</v>
      </c>
      <c r="P376" s="93" t="e">
        <f>VLOOKUP($A376,#REF!,41,FALSE)</f>
        <v>#REF!</v>
      </c>
      <c r="Q376" s="115" t="e">
        <f>VLOOKUP(Revisión_Avance_Periodo!$L724,#REF!,30,FALSE)</f>
        <v>#REF!</v>
      </c>
      <c r="R376" s="116">
        <v>2019</v>
      </c>
      <c r="S376" s="196">
        <v>43554</v>
      </c>
      <c r="T376" s="116" t="s">
        <v>70</v>
      </c>
      <c r="U376" s="147" t="e">
        <f>INDEX(#REF!,MATCH(Revisión_Avance_Periodo!$L376,#REF!,0),MATCH(Revisión_Avance_Periodo!$T376,#REF!,0))</f>
        <v>#REF!</v>
      </c>
      <c r="V376" s="147" t="e">
        <f>INDEX(#REF!,MATCH(Revisión_Avance_Periodo!$L376,#REF!,0),MATCH(Revisión_Avance_Periodo!$T376,#REF!,0))</f>
        <v>#REF!</v>
      </c>
      <c r="W376" s="118">
        <f t="shared" si="28"/>
        <v>0</v>
      </c>
      <c r="X376" s="116" t="str">
        <f>VLOOKUP(W376,Tabla_Estado_Meta_OAP_2019[#All],3,TRUE)</f>
        <v>Por Ejecutar</v>
      </c>
      <c r="Y376" s="150" t="e">
        <f>SUBTOTAL(9,$U$374:$U376)</f>
        <v>#REF!</v>
      </c>
      <c r="Z376" s="151" t="e">
        <f>SUBTOTAL(9,$V$374:$V376)</f>
        <v>#REF!</v>
      </c>
      <c r="AA376" s="159">
        <f>IFERROR(+Revisión_Avance_Periodo!$Z376/Revisión_Avance_Periodo!$Y376,0)</f>
        <v>0</v>
      </c>
      <c r="AB376" s="126"/>
      <c r="AC376" s="127"/>
      <c r="AD376" s="125"/>
      <c r="AE376" s="125"/>
      <c r="AF376" s="128"/>
      <c r="AG376" s="129"/>
      <c r="AH376" s="150" t="e">
        <f>SUBTOTAL(9,$U$376:$U722)</f>
        <v>#REF!</v>
      </c>
      <c r="AI376" s="151" t="e">
        <f>SUBTOTAL(9,$V$376:$V722)</f>
        <v>#REF!</v>
      </c>
      <c r="AJ376" s="159">
        <f>IFERROR(+Revisión_Avance_Periodo!$Z724/Revisión_Avance_Periodo!$Y724,0)</f>
        <v>0</v>
      </c>
      <c r="AK376" s="126"/>
      <c r="AL376" s="127"/>
      <c r="AM376" s="125"/>
      <c r="AN376" s="125"/>
      <c r="AO376" s="128"/>
      <c r="AP376" s="129"/>
    </row>
    <row r="377" spans="1:42" x14ac:dyDescent="0.25">
      <c r="A377" s="97">
        <v>62</v>
      </c>
      <c r="B377" s="435" t="e">
        <f>CONCATENATE(Revisión_Avance_Periodo!$D725,";",Revisión_Avance_Periodo!$F725,";",Revisión_Avance_Periodo!$L725)</f>
        <v>#REF!</v>
      </c>
      <c r="C377" s="435" t="e">
        <f t="shared" si="25"/>
        <v>#REF!</v>
      </c>
      <c r="D377" s="123" t="e">
        <f>VLOOKUP($A377,#REF!,3,FALSE)</f>
        <v>#REF!</v>
      </c>
      <c r="E377" s="436" t="e">
        <f>VLOOKUP($A377,#REF!,4,FALSE)</f>
        <v>#REF!</v>
      </c>
      <c r="F377" s="103" t="e">
        <f>VLOOKUP($A377,#REF!,5,FALSE)</f>
        <v>#REF!</v>
      </c>
      <c r="G377" s="98" t="e">
        <f>VLOOKUP($A377,#REF!,8,FALSE)</f>
        <v>#REF!</v>
      </c>
      <c r="H377" s="93" t="e">
        <f>VLOOKUP($A377,#REF!,7,FALSE)</f>
        <v>#REF!</v>
      </c>
      <c r="I377" s="438" t="e">
        <f>VLOOKUP($A377,#REF!,10,FALSE)</f>
        <v>#REF!</v>
      </c>
      <c r="J377" s="98" t="e">
        <f>VLOOKUP($A377,#REF!,11,FALSE)</f>
        <v>#REF!</v>
      </c>
      <c r="K377" s="114" t="e">
        <f>VLOOKUP($A377,#REF!,12,FALSE)</f>
        <v>#REF!</v>
      </c>
      <c r="L377" s="98" t="e">
        <f>VLOOKUP($A377,#REF!,13,FALSE)</f>
        <v>#REF!</v>
      </c>
      <c r="M377" s="438" t="e">
        <f>VLOOKUP($A377,#REF!,14,FALSE)</f>
        <v>#REF!</v>
      </c>
      <c r="N377" s="103" t="e">
        <f>VLOOKUP($A377,#REF!,15,FALSE)</f>
        <v>#REF!</v>
      </c>
      <c r="O377" s="103" t="e">
        <f>VLOOKUP($A377,#REF!,18,FALSE)</f>
        <v>#REF!</v>
      </c>
      <c r="P377" s="93" t="e">
        <f>VLOOKUP($A377,#REF!,41,FALSE)</f>
        <v>#REF!</v>
      </c>
      <c r="Q377" s="115" t="e">
        <f>VLOOKUP(Revisión_Avance_Periodo!$L725,#REF!,30,FALSE)</f>
        <v>#REF!</v>
      </c>
      <c r="R377" s="116">
        <v>2019</v>
      </c>
      <c r="S377" s="196">
        <v>43585</v>
      </c>
      <c r="T377" s="124" t="s">
        <v>71</v>
      </c>
      <c r="U377" s="147" t="e">
        <f>INDEX(#REF!,MATCH(Revisión_Avance_Periodo!$L377,#REF!,0),MATCH(Revisión_Avance_Periodo!$T377,#REF!,0))</f>
        <v>#REF!</v>
      </c>
      <c r="V377" s="147" t="e">
        <f>INDEX(#REF!,MATCH(Revisión_Avance_Periodo!$L377,#REF!,0),MATCH(Revisión_Avance_Periodo!$T377,#REF!,0))</f>
        <v>#REF!</v>
      </c>
      <c r="W377" s="118">
        <f t="shared" si="28"/>
        <v>0</v>
      </c>
      <c r="X377" s="124" t="str">
        <f>VLOOKUP(W377,Tabla_Estado_Meta_OAP_2019[#All],3,TRUE)</f>
        <v>Por Ejecutar</v>
      </c>
      <c r="Y377" s="150" t="e">
        <f>SUBTOTAL(9,$U$374:$U377)</f>
        <v>#REF!</v>
      </c>
      <c r="Z377" s="151" t="e">
        <f>SUBTOTAL(9,$V$374:$V377)</f>
        <v>#REF!</v>
      </c>
      <c r="AA377" s="159">
        <f>IFERROR(+Revisión_Avance_Periodo!$Z377/Revisión_Avance_Periodo!$Y377,0)</f>
        <v>0</v>
      </c>
      <c r="AB377" s="126"/>
      <c r="AC377" s="127"/>
      <c r="AD377" s="125"/>
      <c r="AE377" s="125"/>
      <c r="AF377" s="128"/>
      <c r="AG377" s="129"/>
      <c r="AH377" s="150" t="e">
        <f>SUBTOTAL(9,$U$377:$U722)</f>
        <v>#REF!</v>
      </c>
      <c r="AI377" s="151" t="e">
        <f>SUBTOTAL(9,$V$377:$V722)</f>
        <v>#REF!</v>
      </c>
      <c r="AJ377" s="159">
        <f>IFERROR(+Revisión_Avance_Periodo!$Z725/Revisión_Avance_Periodo!$Y725,0)</f>
        <v>0</v>
      </c>
      <c r="AK377" s="126"/>
      <c r="AL377" s="127"/>
      <c r="AM377" s="125"/>
      <c r="AN377" s="125"/>
      <c r="AO377" s="128"/>
      <c r="AP377" s="129"/>
    </row>
    <row r="378" spans="1:42" x14ac:dyDescent="0.25">
      <c r="A378" s="92">
        <v>62</v>
      </c>
      <c r="B378" s="435" t="e">
        <f>CONCATENATE(Revisión_Avance_Periodo!$D726,";",Revisión_Avance_Periodo!$F726,";",Revisión_Avance_Periodo!$L726)</f>
        <v>#REF!</v>
      </c>
      <c r="C378" s="435" t="e">
        <f t="shared" si="25"/>
        <v>#REF!</v>
      </c>
      <c r="D378" s="114" t="e">
        <f>VLOOKUP($A378,#REF!,3,FALSE)</f>
        <v>#REF!</v>
      </c>
      <c r="E378" s="436" t="e">
        <f>VLOOKUP($A378,#REF!,4,FALSE)</f>
        <v>#REF!</v>
      </c>
      <c r="F378" s="102" t="e">
        <f>VLOOKUP($A378,#REF!,5,FALSE)</f>
        <v>#REF!</v>
      </c>
      <c r="G378" s="93" t="e">
        <f>VLOOKUP($A378,#REF!,8,FALSE)</f>
        <v>#REF!</v>
      </c>
      <c r="H378" s="93" t="e">
        <f>VLOOKUP($A378,#REF!,7,FALSE)</f>
        <v>#REF!</v>
      </c>
      <c r="I378" s="438" t="e">
        <f>VLOOKUP($A378,#REF!,10,FALSE)</f>
        <v>#REF!</v>
      </c>
      <c r="J378" s="93" t="e">
        <f>VLOOKUP($A378,#REF!,11,FALSE)</f>
        <v>#REF!</v>
      </c>
      <c r="K378" s="114" t="e">
        <f>VLOOKUP($A378,#REF!,12,FALSE)</f>
        <v>#REF!</v>
      </c>
      <c r="L378" s="93" t="e">
        <f>VLOOKUP($A378,#REF!,13,FALSE)</f>
        <v>#REF!</v>
      </c>
      <c r="M378" s="438" t="e">
        <f>VLOOKUP($A378,#REF!,14,FALSE)</f>
        <v>#REF!</v>
      </c>
      <c r="N378" s="102" t="e">
        <f>VLOOKUP($A378,#REF!,15,FALSE)</f>
        <v>#REF!</v>
      </c>
      <c r="O378" s="102" t="e">
        <f>VLOOKUP($A378,#REF!,18,FALSE)</f>
        <v>#REF!</v>
      </c>
      <c r="P378" s="93" t="e">
        <f>VLOOKUP($A378,#REF!,41,FALSE)</f>
        <v>#REF!</v>
      </c>
      <c r="Q378" s="115" t="e">
        <f>VLOOKUP(Revisión_Avance_Periodo!$L726,#REF!,30,FALSE)</f>
        <v>#REF!</v>
      </c>
      <c r="R378" s="116">
        <v>2019</v>
      </c>
      <c r="S378" s="196">
        <v>43615</v>
      </c>
      <c r="T378" s="116" t="s">
        <v>72</v>
      </c>
      <c r="U378" s="147" t="e">
        <f>INDEX(#REF!,MATCH(Revisión_Avance_Periodo!$L378,#REF!,0),MATCH(Revisión_Avance_Periodo!$T378,#REF!,0))</f>
        <v>#REF!</v>
      </c>
      <c r="V378" s="147" t="e">
        <f>INDEX(#REF!,MATCH(Revisión_Avance_Periodo!$L378,#REF!,0),MATCH(Revisión_Avance_Periodo!$T378,#REF!,0))</f>
        <v>#REF!</v>
      </c>
      <c r="W378" s="118">
        <f t="shared" si="28"/>
        <v>0</v>
      </c>
      <c r="X378" s="116" t="str">
        <f>VLOOKUP(W378,Tabla_Estado_Meta_OAP_2019[#All],3,TRUE)</f>
        <v>Por Ejecutar</v>
      </c>
      <c r="Y378" s="150" t="e">
        <f>SUBTOTAL(9,$U$374:$U378)</f>
        <v>#REF!</v>
      </c>
      <c r="Z378" s="151" t="e">
        <f>SUBTOTAL(9,$V$374:$V378)</f>
        <v>#REF!</v>
      </c>
      <c r="AA378" s="159">
        <f>IFERROR(+Revisión_Avance_Periodo!$Z378/Revisión_Avance_Periodo!$Y378,0)</f>
        <v>0</v>
      </c>
      <c r="AB378" s="126"/>
      <c r="AC378" s="127"/>
      <c r="AD378" s="125"/>
      <c r="AE378" s="125"/>
      <c r="AF378" s="128"/>
      <c r="AG378" s="129"/>
      <c r="AH378" s="150" t="e">
        <f>SUBTOTAL(9,$U$378:$U722)</f>
        <v>#REF!</v>
      </c>
      <c r="AI378" s="151" t="e">
        <f>SUBTOTAL(9,$V$378:$V722)</f>
        <v>#REF!</v>
      </c>
      <c r="AJ378" s="159">
        <f>IFERROR(+Revisión_Avance_Periodo!$Z726/Revisión_Avance_Periodo!$Y726,0)</f>
        <v>0</v>
      </c>
      <c r="AK378" s="126"/>
      <c r="AL378" s="127"/>
      <c r="AM378" s="125"/>
      <c r="AN378" s="125"/>
      <c r="AO378" s="128"/>
      <c r="AP378" s="129"/>
    </row>
    <row r="379" spans="1:42" x14ac:dyDescent="0.25">
      <c r="A379" s="97">
        <v>62</v>
      </c>
      <c r="B379" s="435" t="e">
        <f>CONCATENATE(Revisión_Avance_Periodo!$D727,";",Revisión_Avance_Periodo!$F727,";",Revisión_Avance_Periodo!$L727)</f>
        <v>#REF!</v>
      </c>
      <c r="C379" s="435" t="e">
        <f t="shared" si="25"/>
        <v>#REF!</v>
      </c>
      <c r="D379" s="123" t="e">
        <f>VLOOKUP($A379,#REF!,3,FALSE)</f>
        <v>#REF!</v>
      </c>
      <c r="E379" s="436" t="e">
        <f>VLOOKUP($A379,#REF!,4,FALSE)</f>
        <v>#REF!</v>
      </c>
      <c r="F379" s="103" t="e">
        <f>VLOOKUP($A379,#REF!,5,FALSE)</f>
        <v>#REF!</v>
      </c>
      <c r="G379" s="98" t="e">
        <f>VLOOKUP($A379,#REF!,8,FALSE)</f>
        <v>#REF!</v>
      </c>
      <c r="H379" s="93" t="e">
        <f>VLOOKUP($A379,#REF!,7,FALSE)</f>
        <v>#REF!</v>
      </c>
      <c r="I379" s="438" t="e">
        <f>VLOOKUP($A379,#REF!,10,FALSE)</f>
        <v>#REF!</v>
      </c>
      <c r="J379" s="98" t="e">
        <f>VLOOKUP($A379,#REF!,11,FALSE)</f>
        <v>#REF!</v>
      </c>
      <c r="K379" s="114" t="e">
        <f>VLOOKUP($A379,#REF!,12,FALSE)</f>
        <v>#REF!</v>
      </c>
      <c r="L379" s="98" t="e">
        <f>VLOOKUP($A379,#REF!,13,FALSE)</f>
        <v>#REF!</v>
      </c>
      <c r="M379" s="438" t="e">
        <f>VLOOKUP($A379,#REF!,14,FALSE)</f>
        <v>#REF!</v>
      </c>
      <c r="N379" s="103" t="e">
        <f>VLOOKUP($A379,#REF!,15,FALSE)</f>
        <v>#REF!</v>
      </c>
      <c r="O379" s="103" t="e">
        <f>VLOOKUP($A379,#REF!,18,FALSE)</f>
        <v>#REF!</v>
      </c>
      <c r="P379" s="93" t="e">
        <f>VLOOKUP($A379,#REF!,41,FALSE)</f>
        <v>#REF!</v>
      </c>
      <c r="Q379" s="115" t="e">
        <f>VLOOKUP(Revisión_Avance_Periodo!$L727,#REF!,30,FALSE)</f>
        <v>#REF!</v>
      </c>
      <c r="R379" s="116">
        <v>2019</v>
      </c>
      <c r="S379" s="196">
        <v>43646</v>
      </c>
      <c r="T379" s="124" t="s">
        <v>73</v>
      </c>
      <c r="U379" s="147" t="e">
        <f>INDEX(#REF!,MATCH(Revisión_Avance_Periodo!$L379,#REF!,0),MATCH(Revisión_Avance_Periodo!$T379,#REF!,0))</f>
        <v>#REF!</v>
      </c>
      <c r="V379" s="147" t="e">
        <f>INDEX(#REF!,MATCH(Revisión_Avance_Periodo!$L379,#REF!,0),MATCH(Revisión_Avance_Periodo!$T379,#REF!,0))</f>
        <v>#REF!</v>
      </c>
      <c r="W379" s="118">
        <f t="shared" si="28"/>
        <v>0</v>
      </c>
      <c r="X379" s="124" t="str">
        <f>VLOOKUP(W379,Tabla_Estado_Meta_OAP_2019[#All],3,TRUE)</f>
        <v>Por Ejecutar</v>
      </c>
      <c r="Y379" s="150" t="e">
        <f>SUBTOTAL(9,$U$374:$U379)</f>
        <v>#REF!</v>
      </c>
      <c r="Z379" s="151" t="e">
        <f>SUBTOTAL(9,$V$374:$V379)</f>
        <v>#REF!</v>
      </c>
      <c r="AA379" s="159">
        <f>IFERROR(+Revisión_Avance_Periodo!$Z379/Revisión_Avance_Periodo!$Y379,0)</f>
        <v>0</v>
      </c>
      <c r="AB379" s="126"/>
      <c r="AC379" s="127"/>
      <c r="AD379" s="125"/>
      <c r="AE379" s="125"/>
      <c r="AF379" s="128"/>
      <c r="AG379" s="129"/>
      <c r="AH379" s="150" t="e">
        <f>SUBTOTAL(9,$U$379:$U722)</f>
        <v>#REF!</v>
      </c>
      <c r="AI379" s="151" t="e">
        <f>SUBTOTAL(9,$V$379:$V722)</f>
        <v>#REF!</v>
      </c>
      <c r="AJ379" s="159">
        <f>IFERROR(+Revisión_Avance_Periodo!$Z727/Revisión_Avance_Periodo!$Y727,0)</f>
        <v>0</v>
      </c>
      <c r="AK379" s="126"/>
      <c r="AL379" s="127"/>
      <c r="AM379" s="125"/>
      <c r="AN379" s="125"/>
      <c r="AO379" s="128"/>
      <c r="AP379" s="129"/>
    </row>
    <row r="380" spans="1:42" x14ac:dyDescent="0.25">
      <c r="A380" s="92">
        <v>62</v>
      </c>
      <c r="B380" s="435" t="e">
        <f>CONCATENATE(Revisión_Avance_Periodo!$D728,";",Revisión_Avance_Periodo!$F728,";",Revisión_Avance_Periodo!$L728)</f>
        <v>#REF!</v>
      </c>
      <c r="C380" s="435" t="e">
        <f t="shared" si="25"/>
        <v>#REF!</v>
      </c>
      <c r="D380" s="114" t="e">
        <f>VLOOKUP($A380,#REF!,3,FALSE)</f>
        <v>#REF!</v>
      </c>
      <c r="E380" s="436" t="e">
        <f>VLOOKUP($A380,#REF!,4,FALSE)</f>
        <v>#REF!</v>
      </c>
      <c r="F380" s="102" t="e">
        <f>VLOOKUP($A380,#REF!,5,FALSE)</f>
        <v>#REF!</v>
      </c>
      <c r="G380" s="93" t="e">
        <f>VLOOKUP($A380,#REF!,8,FALSE)</f>
        <v>#REF!</v>
      </c>
      <c r="H380" s="93" t="e">
        <f>VLOOKUP($A380,#REF!,7,FALSE)</f>
        <v>#REF!</v>
      </c>
      <c r="I380" s="438" t="e">
        <f>VLOOKUP($A380,#REF!,10,FALSE)</f>
        <v>#REF!</v>
      </c>
      <c r="J380" s="93" t="e">
        <f>VLOOKUP($A380,#REF!,11,FALSE)</f>
        <v>#REF!</v>
      </c>
      <c r="K380" s="114" t="e">
        <f>VLOOKUP($A380,#REF!,12,FALSE)</f>
        <v>#REF!</v>
      </c>
      <c r="L380" s="93" t="e">
        <f>VLOOKUP($A380,#REF!,13,FALSE)</f>
        <v>#REF!</v>
      </c>
      <c r="M380" s="438" t="e">
        <f>VLOOKUP($A380,#REF!,14,FALSE)</f>
        <v>#REF!</v>
      </c>
      <c r="N380" s="102" t="e">
        <f>VLOOKUP($A380,#REF!,15,FALSE)</f>
        <v>#REF!</v>
      </c>
      <c r="O380" s="102" t="e">
        <f>VLOOKUP($A380,#REF!,18,FALSE)</f>
        <v>#REF!</v>
      </c>
      <c r="P380" s="93" t="e">
        <f>VLOOKUP($A380,#REF!,41,FALSE)</f>
        <v>#REF!</v>
      </c>
      <c r="Q380" s="115" t="e">
        <f>VLOOKUP(Revisión_Avance_Periodo!$L728,#REF!,30,FALSE)</f>
        <v>#REF!</v>
      </c>
      <c r="R380" s="116">
        <v>2019</v>
      </c>
      <c r="S380" s="196">
        <v>43676</v>
      </c>
      <c r="T380" s="116" t="s">
        <v>74</v>
      </c>
      <c r="U380" s="147" t="e">
        <f>INDEX(#REF!,MATCH(Revisión_Avance_Periodo!$L380,#REF!,0),MATCH(Revisión_Avance_Periodo!$T380,#REF!,0))</f>
        <v>#REF!</v>
      </c>
      <c r="V380" s="147" t="e">
        <f>INDEX(#REF!,MATCH(Revisión_Avance_Periodo!$L380,#REF!,0),MATCH(Revisión_Avance_Periodo!$T380,#REF!,0))</f>
        <v>#REF!</v>
      </c>
      <c r="W380" s="130" t="e">
        <f>V380/U380</f>
        <v>#REF!</v>
      </c>
      <c r="X380" s="116" t="e">
        <f>VLOOKUP(W380,Tabla_Estado_Meta_OAP_2019[#All],3,TRUE)</f>
        <v>#REF!</v>
      </c>
      <c r="Y380" s="150" t="e">
        <f>SUBTOTAL(9,$U$374:$U380)</f>
        <v>#REF!</v>
      </c>
      <c r="Z380" s="151" t="e">
        <f>SUBTOTAL(9,$V$374:$V380)</f>
        <v>#REF!</v>
      </c>
      <c r="AA380" s="159">
        <f>IFERROR(+Revisión_Avance_Periodo!$Z380/Revisión_Avance_Periodo!$Y380,0)</f>
        <v>0</v>
      </c>
      <c r="AB380" s="126"/>
      <c r="AC380" s="127"/>
      <c r="AD380" s="125"/>
      <c r="AE380" s="125"/>
      <c r="AF380" s="128"/>
      <c r="AG380" s="129"/>
      <c r="AH380" s="150" t="e">
        <f>SUBTOTAL(9,$U$380:$U722)</f>
        <v>#REF!</v>
      </c>
      <c r="AI380" s="151" t="e">
        <f>SUBTOTAL(9,$V$380:$V722)</f>
        <v>#REF!</v>
      </c>
      <c r="AJ380" s="159">
        <f>IFERROR(+Revisión_Avance_Periodo!$Z728/Revisión_Avance_Periodo!$Y728,0)</f>
        <v>0</v>
      </c>
      <c r="AK380" s="126"/>
      <c r="AL380" s="127"/>
      <c r="AM380" s="125"/>
      <c r="AN380" s="125"/>
      <c r="AO380" s="128"/>
      <c r="AP380" s="129"/>
    </row>
    <row r="381" spans="1:42" x14ac:dyDescent="0.25">
      <c r="A381" s="97">
        <v>62</v>
      </c>
      <c r="B381" s="435" t="e">
        <f>CONCATENATE(Revisión_Avance_Periodo!$D729,";",Revisión_Avance_Periodo!$F729,";",Revisión_Avance_Periodo!$L729)</f>
        <v>#REF!</v>
      </c>
      <c r="C381" s="435" t="e">
        <f t="shared" si="25"/>
        <v>#REF!</v>
      </c>
      <c r="D381" s="123" t="e">
        <f>VLOOKUP($A381,#REF!,3,FALSE)</f>
        <v>#REF!</v>
      </c>
      <c r="E381" s="436" t="e">
        <f>VLOOKUP($A381,#REF!,4,FALSE)</f>
        <v>#REF!</v>
      </c>
      <c r="F381" s="103" t="e">
        <f>VLOOKUP($A381,#REF!,5,FALSE)</f>
        <v>#REF!</v>
      </c>
      <c r="G381" s="98" t="e">
        <f>VLOOKUP($A381,#REF!,8,FALSE)</f>
        <v>#REF!</v>
      </c>
      <c r="H381" s="93" t="e">
        <f>VLOOKUP($A381,#REF!,7,FALSE)</f>
        <v>#REF!</v>
      </c>
      <c r="I381" s="438" t="e">
        <f>VLOOKUP($A381,#REF!,10,FALSE)</f>
        <v>#REF!</v>
      </c>
      <c r="J381" s="98" t="e">
        <f>VLOOKUP($A381,#REF!,11,FALSE)</f>
        <v>#REF!</v>
      </c>
      <c r="K381" s="114" t="e">
        <f>VLOOKUP($A381,#REF!,12,FALSE)</f>
        <v>#REF!</v>
      </c>
      <c r="L381" s="98" t="e">
        <f>VLOOKUP($A381,#REF!,13,FALSE)</f>
        <v>#REF!</v>
      </c>
      <c r="M381" s="438" t="e">
        <f>VLOOKUP($A381,#REF!,14,FALSE)</f>
        <v>#REF!</v>
      </c>
      <c r="N381" s="103" t="e">
        <f>VLOOKUP($A381,#REF!,15,FALSE)</f>
        <v>#REF!</v>
      </c>
      <c r="O381" s="103" t="e">
        <f>VLOOKUP($A381,#REF!,18,FALSE)</f>
        <v>#REF!</v>
      </c>
      <c r="P381" s="93" t="e">
        <f>VLOOKUP($A381,#REF!,41,FALSE)</f>
        <v>#REF!</v>
      </c>
      <c r="Q381" s="115" t="e">
        <f>VLOOKUP(Revisión_Avance_Periodo!$L729,#REF!,30,FALSE)</f>
        <v>#REF!</v>
      </c>
      <c r="R381" s="116">
        <v>2019</v>
      </c>
      <c r="S381" s="196">
        <v>43707</v>
      </c>
      <c r="T381" s="124" t="s">
        <v>75</v>
      </c>
      <c r="U381" s="147" t="e">
        <f>INDEX(#REF!,MATCH(Revisión_Avance_Periodo!$L381,#REF!,0),MATCH(Revisión_Avance_Periodo!$T381,#REF!,0))</f>
        <v>#REF!</v>
      </c>
      <c r="V381" s="147" t="e">
        <f>INDEX(#REF!,MATCH(Revisión_Avance_Periodo!$L381,#REF!,0),MATCH(Revisión_Avance_Periodo!$T381,#REF!,0))</f>
        <v>#REF!</v>
      </c>
      <c r="W381" s="118">
        <f>IFERROR((V381/U381),0)</f>
        <v>0</v>
      </c>
      <c r="X381" s="124" t="str">
        <f>VLOOKUP(W381,Tabla_Estado_Meta_OAP_2019[#All],3,TRUE)</f>
        <v>Por Ejecutar</v>
      </c>
      <c r="Y381" s="150" t="e">
        <f>SUBTOTAL(9,$U$374:$U381)</f>
        <v>#REF!</v>
      </c>
      <c r="Z381" s="151" t="e">
        <f>SUBTOTAL(9,$V$374:$V381)</f>
        <v>#REF!</v>
      </c>
      <c r="AA381" s="159">
        <f>IFERROR(+Revisión_Avance_Periodo!$Z381/Revisión_Avance_Periodo!$Y381,0)</f>
        <v>0</v>
      </c>
      <c r="AB381" s="126"/>
      <c r="AC381" s="127"/>
      <c r="AD381" s="125"/>
      <c r="AE381" s="125"/>
      <c r="AF381" s="128"/>
      <c r="AG381" s="129"/>
      <c r="AH381" s="150" t="e">
        <f>SUBTOTAL(9,$U$381:$U722)</f>
        <v>#REF!</v>
      </c>
      <c r="AI381" s="151" t="e">
        <f>SUBTOTAL(9,$V$381:$V722)</f>
        <v>#REF!</v>
      </c>
      <c r="AJ381" s="159">
        <f>IFERROR(+Revisión_Avance_Periodo!$Z729/Revisión_Avance_Periodo!$Y729,0)</f>
        <v>0</v>
      </c>
      <c r="AK381" s="126"/>
      <c r="AL381" s="127"/>
      <c r="AM381" s="125"/>
      <c r="AN381" s="125"/>
      <c r="AO381" s="128"/>
      <c r="AP381" s="129"/>
    </row>
    <row r="382" spans="1:42" x14ac:dyDescent="0.25">
      <c r="A382" s="92">
        <v>62</v>
      </c>
      <c r="B382" s="435" t="e">
        <f>CONCATENATE(Revisión_Avance_Periodo!$D730,";",Revisión_Avance_Periodo!$F730,";",Revisión_Avance_Periodo!$L730)</f>
        <v>#REF!</v>
      </c>
      <c r="C382" s="435" t="e">
        <f t="shared" si="25"/>
        <v>#REF!</v>
      </c>
      <c r="D382" s="114" t="e">
        <f>VLOOKUP($A382,#REF!,3,FALSE)</f>
        <v>#REF!</v>
      </c>
      <c r="E382" s="436" t="e">
        <f>VLOOKUP($A382,#REF!,4,FALSE)</f>
        <v>#REF!</v>
      </c>
      <c r="F382" s="102" t="e">
        <f>VLOOKUP($A382,#REF!,5,FALSE)</f>
        <v>#REF!</v>
      </c>
      <c r="G382" s="93" t="e">
        <f>VLOOKUP($A382,#REF!,8,FALSE)</f>
        <v>#REF!</v>
      </c>
      <c r="H382" s="93" t="e">
        <f>VLOOKUP($A382,#REF!,7,FALSE)</f>
        <v>#REF!</v>
      </c>
      <c r="I382" s="438" t="e">
        <f>VLOOKUP($A382,#REF!,10,FALSE)</f>
        <v>#REF!</v>
      </c>
      <c r="J382" s="93" t="e">
        <f>VLOOKUP($A382,#REF!,11,FALSE)</f>
        <v>#REF!</v>
      </c>
      <c r="K382" s="114" t="e">
        <f>VLOOKUP($A382,#REF!,12,FALSE)</f>
        <v>#REF!</v>
      </c>
      <c r="L382" s="93" t="e">
        <f>VLOOKUP($A382,#REF!,13,FALSE)</f>
        <v>#REF!</v>
      </c>
      <c r="M382" s="438" t="e">
        <f>VLOOKUP($A382,#REF!,14,FALSE)</f>
        <v>#REF!</v>
      </c>
      <c r="N382" s="102" t="e">
        <f>VLOOKUP($A382,#REF!,15,FALSE)</f>
        <v>#REF!</v>
      </c>
      <c r="O382" s="102" t="e">
        <f>VLOOKUP($A382,#REF!,18,FALSE)</f>
        <v>#REF!</v>
      </c>
      <c r="P382" s="93" t="e">
        <f>VLOOKUP($A382,#REF!,41,FALSE)</f>
        <v>#REF!</v>
      </c>
      <c r="Q382" s="115" t="e">
        <f>VLOOKUP(Revisión_Avance_Periodo!$L730,#REF!,30,FALSE)</f>
        <v>#REF!</v>
      </c>
      <c r="R382" s="116">
        <v>2019</v>
      </c>
      <c r="S382" s="196">
        <v>43738</v>
      </c>
      <c r="T382" s="116" t="s">
        <v>76</v>
      </c>
      <c r="U382" s="147" t="e">
        <f>INDEX(#REF!,MATCH(Revisión_Avance_Periodo!$L382,#REF!,0),MATCH(Revisión_Avance_Periodo!$T382,#REF!,0))</f>
        <v>#REF!</v>
      </c>
      <c r="V382" s="147" t="e">
        <f>INDEX(#REF!,MATCH(Revisión_Avance_Periodo!$L382,#REF!,0),MATCH(Revisión_Avance_Periodo!$T382,#REF!,0))</f>
        <v>#REF!</v>
      </c>
      <c r="W382" s="131" t="e">
        <f>V382/U382</f>
        <v>#REF!</v>
      </c>
      <c r="X382" s="116" t="e">
        <f>VLOOKUP(W382,Tabla_Estado_Meta_OAP_2019[#All],3,TRUE)</f>
        <v>#REF!</v>
      </c>
      <c r="Y382" s="150" t="e">
        <f>SUBTOTAL(9,$U$374:$U382)</f>
        <v>#REF!</v>
      </c>
      <c r="Z382" s="151" t="e">
        <f>SUBTOTAL(9,$V$374:$V382)</f>
        <v>#REF!</v>
      </c>
      <c r="AA382" s="159">
        <f>IFERROR(+Revisión_Avance_Periodo!$Z382/Revisión_Avance_Periodo!$Y382,0)</f>
        <v>0</v>
      </c>
      <c r="AB382" s="126"/>
      <c r="AC382" s="127"/>
      <c r="AD382" s="125"/>
      <c r="AE382" s="125"/>
      <c r="AF382" s="128"/>
      <c r="AG382" s="129"/>
      <c r="AH382" s="150" t="e">
        <f>SUBTOTAL(9,$U$382:$U722)</f>
        <v>#REF!</v>
      </c>
      <c r="AI382" s="151" t="e">
        <f>SUBTOTAL(9,$V$382:$V722)</f>
        <v>#REF!</v>
      </c>
      <c r="AJ382" s="159">
        <f>IFERROR(+Revisión_Avance_Periodo!$Z730/Revisión_Avance_Periodo!$Y730,0)</f>
        <v>0</v>
      </c>
      <c r="AK382" s="126"/>
      <c r="AL382" s="127"/>
      <c r="AM382" s="125"/>
      <c r="AN382" s="125"/>
      <c r="AO382" s="128"/>
      <c r="AP382" s="129"/>
    </row>
    <row r="383" spans="1:42" x14ac:dyDescent="0.25">
      <c r="A383" s="97">
        <v>62</v>
      </c>
      <c r="B383" s="435" t="e">
        <f>CONCATENATE(Revisión_Avance_Periodo!$D731,";",Revisión_Avance_Periodo!$F731,";",Revisión_Avance_Periodo!$L731)</f>
        <v>#REF!</v>
      </c>
      <c r="C383" s="435" t="e">
        <f t="shared" si="25"/>
        <v>#REF!</v>
      </c>
      <c r="D383" s="123" t="e">
        <f>VLOOKUP($A383,#REF!,3,FALSE)</f>
        <v>#REF!</v>
      </c>
      <c r="E383" s="436" t="e">
        <f>VLOOKUP($A383,#REF!,4,FALSE)</f>
        <v>#REF!</v>
      </c>
      <c r="F383" s="103" t="e">
        <f>VLOOKUP($A383,#REF!,5,FALSE)</f>
        <v>#REF!</v>
      </c>
      <c r="G383" s="98" t="e">
        <f>VLOOKUP($A383,#REF!,8,FALSE)</f>
        <v>#REF!</v>
      </c>
      <c r="H383" s="93" t="e">
        <f>VLOOKUP($A383,#REF!,7,FALSE)</f>
        <v>#REF!</v>
      </c>
      <c r="I383" s="438" t="e">
        <f>VLOOKUP($A383,#REF!,10,FALSE)</f>
        <v>#REF!</v>
      </c>
      <c r="J383" s="98" t="e">
        <f>VLOOKUP($A383,#REF!,11,FALSE)</f>
        <v>#REF!</v>
      </c>
      <c r="K383" s="114" t="e">
        <f>VLOOKUP($A383,#REF!,12,FALSE)</f>
        <v>#REF!</v>
      </c>
      <c r="L383" s="98" t="e">
        <f>VLOOKUP($A383,#REF!,13,FALSE)</f>
        <v>#REF!</v>
      </c>
      <c r="M383" s="438" t="e">
        <f>VLOOKUP($A383,#REF!,14,FALSE)</f>
        <v>#REF!</v>
      </c>
      <c r="N383" s="103" t="e">
        <f>VLOOKUP($A383,#REF!,15,FALSE)</f>
        <v>#REF!</v>
      </c>
      <c r="O383" s="103" t="e">
        <f>VLOOKUP($A383,#REF!,18,FALSE)</f>
        <v>#REF!</v>
      </c>
      <c r="P383" s="93" t="e">
        <f>VLOOKUP($A383,#REF!,41,FALSE)</f>
        <v>#REF!</v>
      </c>
      <c r="Q383" s="115" t="e">
        <f>VLOOKUP(Revisión_Avance_Periodo!$L731,#REF!,30,FALSE)</f>
        <v>#REF!</v>
      </c>
      <c r="R383" s="116">
        <v>2019</v>
      </c>
      <c r="S383" s="196">
        <v>43768</v>
      </c>
      <c r="T383" s="124" t="s">
        <v>77</v>
      </c>
      <c r="U383" s="147" t="e">
        <f>INDEX(#REF!,MATCH(Revisión_Avance_Periodo!$L383,#REF!,0),MATCH(Revisión_Avance_Periodo!$T383,#REF!,0))</f>
        <v>#REF!</v>
      </c>
      <c r="V383" s="147" t="e">
        <f>INDEX(#REF!,MATCH(Revisión_Avance_Periodo!$L383,#REF!,0),MATCH(Revisión_Avance_Periodo!$T383,#REF!,0))</f>
        <v>#REF!</v>
      </c>
      <c r="W383" s="131" t="e">
        <f>V383/U383</f>
        <v>#REF!</v>
      </c>
      <c r="X383" s="124" t="e">
        <f>VLOOKUP(W383,Tabla_Estado_Meta_OAP_2019[#All],3,TRUE)</f>
        <v>#REF!</v>
      </c>
      <c r="Y383" s="150" t="e">
        <f>SUBTOTAL(9,$U$374:$U383)</f>
        <v>#REF!</v>
      </c>
      <c r="Z383" s="151" t="e">
        <f>SUBTOTAL(9,$V$374:$V383)</f>
        <v>#REF!</v>
      </c>
      <c r="AA383" s="159">
        <f>IFERROR(+Revisión_Avance_Periodo!$Z383/Revisión_Avance_Periodo!$Y383,0)</f>
        <v>0</v>
      </c>
      <c r="AB383" s="126"/>
      <c r="AC383" s="127"/>
      <c r="AD383" s="125"/>
      <c r="AE383" s="125"/>
      <c r="AF383" s="128"/>
      <c r="AG383" s="129"/>
      <c r="AH383" s="150" t="e">
        <f>SUBTOTAL(9,$U$383:$U722)</f>
        <v>#REF!</v>
      </c>
      <c r="AI383" s="151" t="e">
        <f>SUBTOTAL(9,$V$383:$V722)</f>
        <v>#REF!</v>
      </c>
      <c r="AJ383" s="159">
        <f>IFERROR(+Revisión_Avance_Periodo!$Z731/Revisión_Avance_Periodo!$Y731,0)</f>
        <v>0</v>
      </c>
      <c r="AK383" s="126"/>
      <c r="AL383" s="127"/>
      <c r="AM383" s="125"/>
      <c r="AN383" s="125"/>
      <c r="AO383" s="128"/>
      <c r="AP383" s="129"/>
    </row>
    <row r="384" spans="1:42" x14ac:dyDescent="0.25">
      <c r="A384" s="92">
        <v>62</v>
      </c>
      <c r="B384" s="435" t="e">
        <f>CONCATENATE(Revisión_Avance_Periodo!$D732,";",Revisión_Avance_Periodo!$F732,";",Revisión_Avance_Periodo!$L732)</f>
        <v>#REF!</v>
      </c>
      <c r="C384" s="435" t="e">
        <f t="shared" si="25"/>
        <v>#REF!</v>
      </c>
      <c r="D384" s="114" t="e">
        <f>VLOOKUP($A384,#REF!,3,FALSE)</f>
        <v>#REF!</v>
      </c>
      <c r="E384" s="436" t="e">
        <f>VLOOKUP($A384,#REF!,4,FALSE)</f>
        <v>#REF!</v>
      </c>
      <c r="F384" s="102" t="e">
        <f>VLOOKUP($A384,#REF!,5,FALSE)</f>
        <v>#REF!</v>
      </c>
      <c r="G384" s="93" t="e">
        <f>VLOOKUP($A384,#REF!,8,FALSE)</f>
        <v>#REF!</v>
      </c>
      <c r="H384" s="93" t="e">
        <f>VLOOKUP($A384,#REF!,7,FALSE)</f>
        <v>#REF!</v>
      </c>
      <c r="I384" s="438" t="e">
        <f>VLOOKUP($A384,#REF!,10,FALSE)</f>
        <v>#REF!</v>
      </c>
      <c r="J384" s="93" t="e">
        <f>VLOOKUP($A384,#REF!,11,FALSE)</f>
        <v>#REF!</v>
      </c>
      <c r="K384" s="114" t="e">
        <f>VLOOKUP($A384,#REF!,12,FALSE)</f>
        <v>#REF!</v>
      </c>
      <c r="L384" s="93" t="e">
        <f>VLOOKUP($A384,#REF!,13,FALSE)</f>
        <v>#REF!</v>
      </c>
      <c r="M384" s="438" t="e">
        <f>VLOOKUP($A384,#REF!,14,FALSE)</f>
        <v>#REF!</v>
      </c>
      <c r="N384" s="102" t="e">
        <f>VLOOKUP($A384,#REF!,15,FALSE)</f>
        <v>#REF!</v>
      </c>
      <c r="O384" s="102" t="e">
        <f>VLOOKUP($A384,#REF!,18,FALSE)</f>
        <v>#REF!</v>
      </c>
      <c r="P384" s="93" t="e">
        <f>VLOOKUP($A384,#REF!,41,FALSE)</f>
        <v>#REF!</v>
      </c>
      <c r="Q384" s="115" t="e">
        <f>VLOOKUP(Revisión_Avance_Periodo!$L732,#REF!,30,FALSE)</f>
        <v>#REF!</v>
      </c>
      <c r="R384" s="116">
        <v>2019</v>
      </c>
      <c r="S384" s="196">
        <v>43799</v>
      </c>
      <c r="T384" s="116" t="s">
        <v>78</v>
      </c>
      <c r="U384" s="147" t="e">
        <f>INDEX(#REF!,MATCH(Revisión_Avance_Periodo!$L384,#REF!,0),MATCH(Revisión_Avance_Periodo!$T384,#REF!,0))</f>
        <v>#REF!</v>
      </c>
      <c r="V384" s="147" t="e">
        <f>INDEX(#REF!,MATCH(Revisión_Avance_Periodo!$L384,#REF!,0),MATCH(Revisión_Avance_Periodo!$T384,#REF!,0))</f>
        <v>#REF!</v>
      </c>
      <c r="W384" s="131" t="e">
        <f>V384/U384</f>
        <v>#REF!</v>
      </c>
      <c r="X384" s="116" t="e">
        <f>VLOOKUP(W384,Tabla_Estado_Meta_OAP_2019[#All],3,TRUE)</f>
        <v>#REF!</v>
      </c>
      <c r="Y384" s="150" t="e">
        <f>SUBTOTAL(9,$U$374:$U384)</f>
        <v>#REF!</v>
      </c>
      <c r="Z384" s="151" t="e">
        <f>SUBTOTAL(9,$V$374:$V384)</f>
        <v>#REF!</v>
      </c>
      <c r="AA384" s="159">
        <f>IFERROR(+Revisión_Avance_Periodo!$Z384/Revisión_Avance_Periodo!$Y384,0)</f>
        <v>0</v>
      </c>
      <c r="AB384" s="126"/>
      <c r="AC384" s="127"/>
      <c r="AD384" s="125"/>
      <c r="AE384" s="125"/>
      <c r="AF384" s="128"/>
      <c r="AG384" s="129"/>
      <c r="AH384" s="150" t="e">
        <f>SUBTOTAL(9,$U$384:$U722)</f>
        <v>#REF!</v>
      </c>
      <c r="AI384" s="151" t="e">
        <f>SUBTOTAL(9,$V$384:$V722)</f>
        <v>#REF!</v>
      </c>
      <c r="AJ384" s="159">
        <f>IFERROR(+Revisión_Avance_Periodo!$Z732/Revisión_Avance_Periodo!$Y732,0)</f>
        <v>0</v>
      </c>
      <c r="AK384" s="126"/>
      <c r="AL384" s="127"/>
      <c r="AM384" s="125"/>
      <c r="AN384" s="125"/>
      <c r="AO384" s="128"/>
      <c r="AP384" s="129"/>
    </row>
    <row r="385" spans="1:42" ht="15.75" thickBot="1" x14ac:dyDescent="0.3">
      <c r="A385" s="97">
        <v>62</v>
      </c>
      <c r="B385" s="435" t="e">
        <f>CONCATENATE(Revisión_Avance_Periodo!$D733,";",Revisión_Avance_Periodo!$F733,";",Revisión_Avance_Periodo!$L733)</f>
        <v>#REF!</v>
      </c>
      <c r="C385" s="435" t="e">
        <f t="shared" si="25"/>
        <v>#REF!</v>
      </c>
      <c r="D385" s="123" t="e">
        <f>VLOOKUP($A385,#REF!,3,FALSE)</f>
        <v>#REF!</v>
      </c>
      <c r="E385" s="436" t="e">
        <f>VLOOKUP($A385,#REF!,4,FALSE)</f>
        <v>#REF!</v>
      </c>
      <c r="F385" s="103" t="e">
        <f>VLOOKUP($A385,#REF!,5,FALSE)</f>
        <v>#REF!</v>
      </c>
      <c r="G385" s="98" t="e">
        <f>VLOOKUP($A385,#REF!,8,FALSE)</f>
        <v>#REF!</v>
      </c>
      <c r="H385" s="93" t="e">
        <f>VLOOKUP($A385,#REF!,7,FALSE)</f>
        <v>#REF!</v>
      </c>
      <c r="I385" s="438" t="e">
        <f>VLOOKUP($A385,#REF!,10,FALSE)</f>
        <v>#REF!</v>
      </c>
      <c r="J385" s="98" t="e">
        <f>VLOOKUP($A385,#REF!,11,FALSE)</f>
        <v>#REF!</v>
      </c>
      <c r="K385" s="114" t="e">
        <f>VLOOKUP($A385,#REF!,12,FALSE)</f>
        <v>#REF!</v>
      </c>
      <c r="L385" s="98" t="e">
        <f>VLOOKUP($A385,#REF!,13,FALSE)</f>
        <v>#REF!</v>
      </c>
      <c r="M385" s="438" t="e">
        <f>VLOOKUP($A385,#REF!,14,FALSE)</f>
        <v>#REF!</v>
      </c>
      <c r="N385" s="103" t="e">
        <f>VLOOKUP($A385,#REF!,15,FALSE)</f>
        <v>#REF!</v>
      </c>
      <c r="O385" s="103" t="e">
        <f>VLOOKUP($A385,#REF!,18,FALSE)</f>
        <v>#REF!</v>
      </c>
      <c r="P385" s="93" t="e">
        <f>VLOOKUP($A385,#REF!,41,FALSE)</f>
        <v>#REF!</v>
      </c>
      <c r="Q385" s="115" t="e">
        <f>VLOOKUP(Revisión_Avance_Periodo!$L733,#REF!,30,FALSE)</f>
        <v>#REF!</v>
      </c>
      <c r="R385" s="116">
        <v>2019</v>
      </c>
      <c r="S385" s="196">
        <v>43829</v>
      </c>
      <c r="T385" s="124" t="s">
        <v>79</v>
      </c>
      <c r="U385" s="147" t="e">
        <f>INDEX(#REF!,MATCH(Revisión_Avance_Periodo!$L385,#REF!,0),MATCH(Revisión_Avance_Periodo!$T385,#REF!,0))</f>
        <v>#REF!</v>
      </c>
      <c r="V385" s="147" t="e">
        <f>INDEX(#REF!,MATCH(Revisión_Avance_Periodo!$L385,#REF!,0),MATCH(Revisión_Avance_Periodo!$T385,#REF!,0))</f>
        <v>#REF!</v>
      </c>
      <c r="W385" s="131" t="e">
        <f>V385/U385</f>
        <v>#REF!</v>
      </c>
      <c r="X385" s="124" t="e">
        <f>VLOOKUP(W385,Tabla_Estado_Meta_OAP_2019[#All],3,TRUE)</f>
        <v>#REF!</v>
      </c>
      <c r="Y385" s="150" t="e">
        <f>SUBTOTAL(9,$U$374:$U385)</f>
        <v>#REF!</v>
      </c>
      <c r="Z385" s="151" t="e">
        <f>SUBTOTAL(9,$V$374:$V385)</f>
        <v>#REF!</v>
      </c>
      <c r="AA385" s="159">
        <f>IFERROR(+Revisión_Avance_Periodo!$Z385/Revisión_Avance_Periodo!$Y385,0)</f>
        <v>0</v>
      </c>
      <c r="AB385" s="126"/>
      <c r="AC385" s="127"/>
      <c r="AD385" s="125"/>
      <c r="AE385" s="125"/>
      <c r="AF385" s="128"/>
      <c r="AG385" s="129"/>
      <c r="AH385" s="150" t="e">
        <f>SUBTOTAL(9,$U$385:$U722)</f>
        <v>#REF!</v>
      </c>
      <c r="AI385" s="151" t="e">
        <f>SUBTOTAL(9,$V$385:$V722)</f>
        <v>#REF!</v>
      </c>
      <c r="AJ385" s="159">
        <f>IFERROR(+Revisión_Avance_Periodo!$Z733/Revisión_Avance_Periodo!$Y733,0)</f>
        <v>0</v>
      </c>
      <c r="AK385" s="126"/>
      <c r="AL385" s="127"/>
      <c r="AM385" s="125"/>
      <c r="AN385" s="125"/>
      <c r="AO385" s="128"/>
      <c r="AP385" s="129"/>
    </row>
    <row r="386" spans="1:42" x14ac:dyDescent="0.25">
      <c r="A386" s="92">
        <v>63</v>
      </c>
      <c r="B386" s="435" t="e">
        <f>CONCATENATE(Revisión_Avance_Periodo!$D734,";",Revisión_Avance_Periodo!$F734,";",Revisión_Avance_Periodo!$L734)</f>
        <v>#REF!</v>
      </c>
      <c r="C386" s="435" t="e">
        <f t="shared" ref="C386:C449" si="29">CONCATENATE($N386,";",$L386,";",$T386)</f>
        <v>#REF!</v>
      </c>
      <c r="D386" s="114" t="e">
        <f>VLOOKUP($A386,#REF!,3,FALSE)</f>
        <v>#REF!</v>
      </c>
      <c r="E386" s="436" t="e">
        <f>VLOOKUP($A386,#REF!,4,FALSE)</f>
        <v>#REF!</v>
      </c>
      <c r="F386" s="102" t="e">
        <f>VLOOKUP($A386,#REF!,5,FALSE)</f>
        <v>#REF!</v>
      </c>
      <c r="G386" s="93" t="e">
        <f>VLOOKUP($A386,#REF!,8,FALSE)</f>
        <v>#REF!</v>
      </c>
      <c r="H386" s="93" t="e">
        <f>VLOOKUP($A386,#REF!,7,FALSE)</f>
        <v>#REF!</v>
      </c>
      <c r="I386" s="438" t="e">
        <f>VLOOKUP($A386,#REF!,10,FALSE)</f>
        <v>#REF!</v>
      </c>
      <c r="J386" s="93" t="e">
        <f>VLOOKUP($A386,#REF!,11,FALSE)</f>
        <v>#REF!</v>
      </c>
      <c r="K386" s="114" t="e">
        <f>VLOOKUP($A386,#REF!,12,FALSE)</f>
        <v>#REF!</v>
      </c>
      <c r="L386" s="93" t="e">
        <f>VLOOKUP($A386,#REF!,13,FALSE)</f>
        <v>#REF!</v>
      </c>
      <c r="M386" s="438" t="e">
        <f>VLOOKUP($A386,#REF!,14,FALSE)</f>
        <v>#REF!</v>
      </c>
      <c r="N386" s="102" t="e">
        <f>VLOOKUP($A386,#REF!,15,FALSE)</f>
        <v>#REF!</v>
      </c>
      <c r="O386" s="102" t="e">
        <f>VLOOKUP($A386,#REF!,18,FALSE)</f>
        <v>#REF!</v>
      </c>
      <c r="P386" s="93" t="e">
        <f>VLOOKUP($A386,#REF!,41,FALSE)</f>
        <v>#REF!</v>
      </c>
      <c r="Q386" s="115" t="e">
        <f>VLOOKUP(Revisión_Avance_Periodo!$L734,#REF!,30,FALSE)</f>
        <v>#REF!</v>
      </c>
      <c r="R386" s="116">
        <v>2019</v>
      </c>
      <c r="S386" s="196">
        <v>43495</v>
      </c>
      <c r="T386" s="116" t="s">
        <v>68</v>
      </c>
      <c r="U386" s="147" t="e">
        <f>INDEX(#REF!,MATCH(Revisión_Avance_Periodo!$L386,#REF!,0),MATCH(Revisión_Avance_Periodo!$T386,#REF!,0))</f>
        <v>#REF!</v>
      </c>
      <c r="V386" s="147" t="e">
        <f>INDEX(#REF!,MATCH(Revisión_Avance_Periodo!$L386,#REF!,0),MATCH(Revisión_Avance_Periodo!$T386,#REF!,0))</f>
        <v>#REF!</v>
      </c>
      <c r="W386" s="118">
        <f>IFERROR((V386/U386),0)</f>
        <v>0</v>
      </c>
      <c r="X386" s="116" t="str">
        <f>VLOOKUP(W386,Tabla_Estado_Meta_OAP_2019[#All],3,TRUE)</f>
        <v>Por Ejecutar</v>
      </c>
      <c r="Y386" s="148" t="e">
        <f>SUBTOTAL(9,$U$386:$U386)</f>
        <v>#REF!</v>
      </c>
      <c r="Z386" s="149" t="e">
        <f>SUBTOTAL(9,$V$386:$V386)</f>
        <v>#REF!</v>
      </c>
      <c r="AA386" s="162">
        <f>IFERROR(+Revisión_Avance_Periodo!$Z386/Revisión_Avance_Periodo!$Y386,0)</f>
        <v>0</v>
      </c>
      <c r="AB386" s="448" t="e">
        <f>SUBTOTAL(9,U386:U397)</f>
        <v>#REF!</v>
      </c>
      <c r="AC386" s="449" t="e">
        <f>SUBTOTAL(9,V386:V397)</f>
        <v>#REF!</v>
      </c>
      <c r="AD386" s="119" t="e">
        <f>+AC386/AB386</f>
        <v>#REF!</v>
      </c>
      <c r="AE386" s="119" t="e">
        <f>100%-Revisión_Avance_Periodo!$AD386</f>
        <v>#REF!</v>
      </c>
      <c r="AF386" s="121" t="e">
        <f>VLOOKUP(AD386,Tabla_Estado_Meta_OAP_2019[],3,TRUE)</f>
        <v>#REF!</v>
      </c>
      <c r="AG386" s="122" t="e">
        <f>Revisión_Avance_Periodo!$AD386*Revisión_Avance_Periodo!$Q386</f>
        <v>#REF!</v>
      </c>
      <c r="AH386" s="148" t="e">
        <f>SUBTOTAL(9,$U$386:$U734)</f>
        <v>#REF!</v>
      </c>
      <c r="AI386" s="149" t="e">
        <f>SUBTOTAL(9,$V$386:$V734)</f>
        <v>#REF!</v>
      </c>
      <c r="AJ386" s="162">
        <f>IFERROR(+Revisión_Avance_Periodo!$Z734/Revisión_Avance_Periodo!$Y734,0)</f>
        <v>0</v>
      </c>
      <c r="AK386" s="448" t="e">
        <f>SUBTOTAL(9,AD386:AD397)</f>
        <v>#REF!</v>
      </c>
      <c r="AL386" s="449" t="e">
        <f>SUBTOTAL(9,AE386:AE397)</f>
        <v>#REF!</v>
      </c>
      <c r="AM386" s="119" t="e">
        <f>+AL386/AK386</f>
        <v>#REF!</v>
      </c>
      <c r="AN386" s="119" t="e">
        <f>100%-Revisión_Avance_Periodo!$AD734</f>
        <v>#REF!</v>
      </c>
      <c r="AO386" s="121" t="e">
        <f>VLOOKUP(AM386,Tabla_Estado_Meta_OAP_2019[],3,TRUE)</f>
        <v>#REF!</v>
      </c>
      <c r="AP386" s="122" t="e">
        <f>Revisión_Avance_Periodo!$AD734*Revisión_Avance_Periodo!$Q734</f>
        <v>#REF!</v>
      </c>
    </row>
    <row r="387" spans="1:42" x14ac:dyDescent="0.25">
      <c r="A387" s="97">
        <v>63</v>
      </c>
      <c r="B387" s="435" t="e">
        <f>CONCATENATE(Revisión_Avance_Periodo!$D735,";",Revisión_Avance_Periodo!$F735,";",Revisión_Avance_Periodo!$L735)</f>
        <v>#REF!</v>
      </c>
      <c r="C387" s="435" t="e">
        <f t="shared" si="29"/>
        <v>#REF!</v>
      </c>
      <c r="D387" s="123" t="e">
        <f>VLOOKUP($A387,#REF!,3,FALSE)</f>
        <v>#REF!</v>
      </c>
      <c r="E387" s="436" t="e">
        <f>VLOOKUP($A387,#REF!,4,FALSE)</f>
        <v>#REF!</v>
      </c>
      <c r="F387" s="103" t="e">
        <f>VLOOKUP($A387,#REF!,5,FALSE)</f>
        <v>#REF!</v>
      </c>
      <c r="G387" s="98" t="e">
        <f>VLOOKUP($A387,#REF!,8,FALSE)</f>
        <v>#REF!</v>
      </c>
      <c r="H387" s="93" t="e">
        <f>VLOOKUP($A387,#REF!,7,FALSE)</f>
        <v>#REF!</v>
      </c>
      <c r="I387" s="438" t="e">
        <f>VLOOKUP($A387,#REF!,10,FALSE)</f>
        <v>#REF!</v>
      </c>
      <c r="J387" s="98" t="e">
        <f>VLOOKUP($A387,#REF!,11,FALSE)</f>
        <v>#REF!</v>
      </c>
      <c r="K387" s="114" t="e">
        <f>VLOOKUP($A387,#REF!,12,FALSE)</f>
        <v>#REF!</v>
      </c>
      <c r="L387" s="98" t="e">
        <f>VLOOKUP($A387,#REF!,13,FALSE)</f>
        <v>#REF!</v>
      </c>
      <c r="M387" s="438" t="e">
        <f>VLOOKUP($A387,#REF!,14,FALSE)</f>
        <v>#REF!</v>
      </c>
      <c r="N387" s="103" t="e">
        <f>VLOOKUP($A387,#REF!,15,FALSE)</f>
        <v>#REF!</v>
      </c>
      <c r="O387" s="103" t="e">
        <f>VLOOKUP($A387,#REF!,18,FALSE)</f>
        <v>#REF!</v>
      </c>
      <c r="P387" s="93" t="e">
        <f>VLOOKUP($A387,#REF!,41,FALSE)</f>
        <v>#REF!</v>
      </c>
      <c r="Q387" s="115" t="e">
        <f>VLOOKUP(Revisión_Avance_Periodo!$L735,#REF!,30,FALSE)</f>
        <v>#REF!</v>
      </c>
      <c r="R387" s="116">
        <v>2019</v>
      </c>
      <c r="S387" s="196">
        <v>43524</v>
      </c>
      <c r="T387" s="124" t="s">
        <v>69</v>
      </c>
      <c r="U387" s="147" t="e">
        <f>INDEX(#REF!,MATCH(Revisión_Avance_Periodo!$L387,#REF!,0),MATCH(Revisión_Avance_Periodo!$T387,#REF!,0))</f>
        <v>#REF!</v>
      </c>
      <c r="V387" s="147" t="e">
        <f>INDEX(#REF!,MATCH(Revisión_Avance_Periodo!$L387,#REF!,0),MATCH(Revisión_Avance_Periodo!$T387,#REF!,0))</f>
        <v>#REF!</v>
      </c>
      <c r="W387" s="131" t="e">
        <f>V387/U387</f>
        <v>#REF!</v>
      </c>
      <c r="X387" s="124" t="e">
        <f>VLOOKUP(W387,Tabla_Estado_Meta_OAP_2019[#All],3,TRUE)</f>
        <v>#REF!</v>
      </c>
      <c r="Y387" s="150" t="e">
        <f>SUBTOTAL(9,$U$386:$U387)</f>
        <v>#REF!</v>
      </c>
      <c r="Z387" s="151" t="e">
        <f>SUBTOTAL(9,$V$386:$V387)</f>
        <v>#REF!</v>
      </c>
      <c r="AA387" s="159">
        <f>IFERROR(+Revisión_Avance_Periodo!$Z387/Revisión_Avance_Periodo!$Y387,0)</f>
        <v>0</v>
      </c>
      <c r="AB387" s="126"/>
      <c r="AC387" s="127"/>
      <c r="AD387" s="125"/>
      <c r="AE387" s="125"/>
      <c r="AF387" s="128"/>
      <c r="AG387" s="129"/>
      <c r="AH387" s="150" t="e">
        <f>SUBTOTAL(9,$U$387:$U734)</f>
        <v>#REF!</v>
      </c>
      <c r="AI387" s="151" t="e">
        <f>SUBTOTAL(9,$V$387:$V734)</f>
        <v>#REF!</v>
      </c>
      <c r="AJ387" s="159">
        <f>IFERROR(+Revisión_Avance_Periodo!$Z735/Revisión_Avance_Periodo!$Y735,0)</f>
        <v>0</v>
      </c>
      <c r="AK387" s="126"/>
      <c r="AL387" s="127"/>
      <c r="AM387" s="125"/>
      <c r="AN387" s="125"/>
      <c r="AO387" s="128"/>
      <c r="AP387" s="129"/>
    </row>
    <row r="388" spans="1:42" x14ac:dyDescent="0.25">
      <c r="A388" s="92">
        <v>63</v>
      </c>
      <c r="B388" s="435" t="e">
        <f>CONCATENATE(Revisión_Avance_Periodo!$D736,";",Revisión_Avance_Periodo!$F736,";",Revisión_Avance_Periodo!$L736)</f>
        <v>#REF!</v>
      </c>
      <c r="C388" s="435" t="e">
        <f t="shared" si="29"/>
        <v>#REF!</v>
      </c>
      <c r="D388" s="114" t="e">
        <f>VLOOKUP($A388,#REF!,3,FALSE)</f>
        <v>#REF!</v>
      </c>
      <c r="E388" s="436" t="e">
        <f>VLOOKUP($A388,#REF!,4,FALSE)</f>
        <v>#REF!</v>
      </c>
      <c r="F388" s="102" t="e">
        <f>VLOOKUP($A388,#REF!,5,FALSE)</f>
        <v>#REF!</v>
      </c>
      <c r="G388" s="93" t="e">
        <f>VLOOKUP($A388,#REF!,8,FALSE)</f>
        <v>#REF!</v>
      </c>
      <c r="H388" s="93" t="e">
        <f>VLOOKUP($A388,#REF!,7,FALSE)</f>
        <v>#REF!</v>
      </c>
      <c r="I388" s="438" t="e">
        <f>VLOOKUP($A388,#REF!,10,FALSE)</f>
        <v>#REF!</v>
      </c>
      <c r="J388" s="93" t="e">
        <f>VLOOKUP($A388,#REF!,11,FALSE)</f>
        <v>#REF!</v>
      </c>
      <c r="K388" s="114" t="e">
        <f>VLOOKUP($A388,#REF!,12,FALSE)</f>
        <v>#REF!</v>
      </c>
      <c r="L388" s="93" t="e">
        <f>VLOOKUP($A388,#REF!,13,FALSE)</f>
        <v>#REF!</v>
      </c>
      <c r="M388" s="438" t="e">
        <f>VLOOKUP($A388,#REF!,14,FALSE)</f>
        <v>#REF!</v>
      </c>
      <c r="N388" s="102" t="e">
        <f>VLOOKUP($A388,#REF!,15,FALSE)</f>
        <v>#REF!</v>
      </c>
      <c r="O388" s="102" t="e">
        <f>VLOOKUP($A388,#REF!,18,FALSE)</f>
        <v>#REF!</v>
      </c>
      <c r="P388" s="93" t="e">
        <f>VLOOKUP($A388,#REF!,41,FALSE)</f>
        <v>#REF!</v>
      </c>
      <c r="Q388" s="115" t="e">
        <f>VLOOKUP(Revisión_Avance_Periodo!$L736,#REF!,30,FALSE)</f>
        <v>#REF!</v>
      </c>
      <c r="R388" s="116">
        <v>2019</v>
      </c>
      <c r="S388" s="196">
        <v>43554</v>
      </c>
      <c r="T388" s="116" t="s">
        <v>70</v>
      </c>
      <c r="U388" s="147" t="e">
        <f>INDEX(#REF!,MATCH(Revisión_Avance_Periodo!$L388,#REF!,0),MATCH(Revisión_Avance_Periodo!$T388,#REF!,0))</f>
        <v>#REF!</v>
      </c>
      <c r="V388" s="147" t="e">
        <f>INDEX(#REF!,MATCH(Revisión_Avance_Periodo!$L388,#REF!,0),MATCH(Revisión_Avance_Periodo!$T388,#REF!,0))</f>
        <v>#REF!</v>
      </c>
      <c r="W388" s="131" t="e">
        <f>V388/U388</f>
        <v>#REF!</v>
      </c>
      <c r="X388" s="116" t="e">
        <f>VLOOKUP(W388,Tabla_Estado_Meta_OAP_2019[#All],3,TRUE)</f>
        <v>#REF!</v>
      </c>
      <c r="Y388" s="150" t="e">
        <f>SUBTOTAL(9,$U$386:$U388)</f>
        <v>#REF!</v>
      </c>
      <c r="Z388" s="151" t="e">
        <f>SUBTOTAL(9,$V$386:$V388)</f>
        <v>#REF!</v>
      </c>
      <c r="AA388" s="159">
        <f>IFERROR(+Revisión_Avance_Periodo!$Z388/Revisión_Avance_Periodo!$Y388,0)</f>
        <v>0</v>
      </c>
      <c r="AB388" s="126"/>
      <c r="AC388" s="127"/>
      <c r="AD388" s="125"/>
      <c r="AE388" s="125"/>
      <c r="AF388" s="128"/>
      <c r="AG388" s="129"/>
      <c r="AH388" s="150" t="e">
        <f>SUBTOTAL(9,$U$388:$U734)</f>
        <v>#REF!</v>
      </c>
      <c r="AI388" s="151" t="e">
        <f>SUBTOTAL(9,$V$388:$V734)</f>
        <v>#REF!</v>
      </c>
      <c r="AJ388" s="159">
        <f>IFERROR(+Revisión_Avance_Periodo!$Z736/Revisión_Avance_Periodo!$Y736,0)</f>
        <v>0</v>
      </c>
      <c r="AK388" s="126"/>
      <c r="AL388" s="127"/>
      <c r="AM388" s="125"/>
      <c r="AN388" s="125"/>
      <c r="AO388" s="128"/>
      <c r="AP388" s="129"/>
    </row>
    <row r="389" spans="1:42" x14ac:dyDescent="0.25">
      <c r="A389" s="97">
        <v>63</v>
      </c>
      <c r="B389" s="435" t="e">
        <f>CONCATENATE(Revisión_Avance_Periodo!$D737,";",Revisión_Avance_Periodo!$F737,";",Revisión_Avance_Periodo!$L737)</f>
        <v>#REF!</v>
      </c>
      <c r="C389" s="435" t="e">
        <f t="shared" si="29"/>
        <v>#REF!</v>
      </c>
      <c r="D389" s="123" t="e">
        <f>VLOOKUP($A389,#REF!,3,FALSE)</f>
        <v>#REF!</v>
      </c>
      <c r="E389" s="436" t="e">
        <f>VLOOKUP($A389,#REF!,4,FALSE)</f>
        <v>#REF!</v>
      </c>
      <c r="F389" s="103" t="e">
        <f>VLOOKUP($A389,#REF!,5,FALSE)</f>
        <v>#REF!</v>
      </c>
      <c r="G389" s="98" t="e">
        <f>VLOOKUP($A389,#REF!,8,FALSE)</f>
        <v>#REF!</v>
      </c>
      <c r="H389" s="93" t="e">
        <f>VLOOKUP($A389,#REF!,7,FALSE)</f>
        <v>#REF!</v>
      </c>
      <c r="I389" s="438" t="e">
        <f>VLOOKUP($A389,#REF!,10,FALSE)</f>
        <v>#REF!</v>
      </c>
      <c r="J389" s="98" t="e">
        <f>VLOOKUP($A389,#REF!,11,FALSE)</f>
        <v>#REF!</v>
      </c>
      <c r="K389" s="114" t="e">
        <f>VLOOKUP($A389,#REF!,12,FALSE)</f>
        <v>#REF!</v>
      </c>
      <c r="L389" s="98" t="e">
        <f>VLOOKUP($A389,#REF!,13,FALSE)</f>
        <v>#REF!</v>
      </c>
      <c r="M389" s="438" t="e">
        <f>VLOOKUP($A389,#REF!,14,FALSE)</f>
        <v>#REF!</v>
      </c>
      <c r="N389" s="103" t="e">
        <f>VLOOKUP($A389,#REF!,15,FALSE)</f>
        <v>#REF!</v>
      </c>
      <c r="O389" s="103" t="e">
        <f>VLOOKUP($A389,#REF!,18,FALSE)</f>
        <v>#REF!</v>
      </c>
      <c r="P389" s="93" t="e">
        <f>VLOOKUP($A389,#REF!,41,FALSE)</f>
        <v>#REF!</v>
      </c>
      <c r="Q389" s="115" t="e">
        <f>VLOOKUP(Revisión_Avance_Periodo!$L737,#REF!,30,FALSE)</f>
        <v>#REF!</v>
      </c>
      <c r="R389" s="116">
        <v>2019</v>
      </c>
      <c r="S389" s="196">
        <v>43585</v>
      </c>
      <c r="T389" s="124" t="s">
        <v>71</v>
      </c>
      <c r="U389" s="147" t="e">
        <f>INDEX(#REF!,MATCH(Revisión_Avance_Periodo!$L389,#REF!,0),MATCH(Revisión_Avance_Periodo!$T389,#REF!,0))</f>
        <v>#REF!</v>
      </c>
      <c r="V389" s="147" t="e">
        <f>INDEX(#REF!,MATCH(Revisión_Avance_Periodo!$L389,#REF!,0),MATCH(Revisión_Avance_Periodo!$T389,#REF!,0))</f>
        <v>#REF!</v>
      </c>
      <c r="W389" s="118">
        <f t="shared" ref="W389:W398" si="30">IFERROR((V389/U389),0)</f>
        <v>0</v>
      </c>
      <c r="X389" s="124" t="str">
        <f>VLOOKUP(W389,Tabla_Estado_Meta_OAP_2019[#All],3,TRUE)</f>
        <v>Por Ejecutar</v>
      </c>
      <c r="Y389" s="150" t="e">
        <f>SUBTOTAL(9,$U$386:$U389)</f>
        <v>#REF!</v>
      </c>
      <c r="Z389" s="151" t="e">
        <f>SUBTOTAL(9,$V$386:$V389)</f>
        <v>#REF!</v>
      </c>
      <c r="AA389" s="159">
        <f>IFERROR(+Revisión_Avance_Periodo!$Z389/Revisión_Avance_Periodo!$Y389,0)</f>
        <v>0</v>
      </c>
      <c r="AB389" s="126"/>
      <c r="AC389" s="127"/>
      <c r="AD389" s="125"/>
      <c r="AE389" s="125"/>
      <c r="AF389" s="128"/>
      <c r="AG389" s="129"/>
      <c r="AH389" s="150" t="e">
        <f>SUBTOTAL(9,$U$389:$U734)</f>
        <v>#REF!</v>
      </c>
      <c r="AI389" s="151" t="e">
        <f>SUBTOTAL(9,$V$389:$V734)</f>
        <v>#REF!</v>
      </c>
      <c r="AJ389" s="159">
        <f>IFERROR(+Revisión_Avance_Periodo!$Z737/Revisión_Avance_Periodo!$Y737,0)</f>
        <v>0</v>
      </c>
      <c r="AK389" s="126"/>
      <c r="AL389" s="127"/>
      <c r="AM389" s="125"/>
      <c r="AN389" s="125"/>
      <c r="AO389" s="128"/>
      <c r="AP389" s="129"/>
    </row>
    <row r="390" spans="1:42" x14ac:dyDescent="0.25">
      <c r="A390" s="92">
        <v>63</v>
      </c>
      <c r="B390" s="435" t="e">
        <f>CONCATENATE(Revisión_Avance_Periodo!$D738,";",Revisión_Avance_Periodo!$F738,";",Revisión_Avance_Periodo!$L738)</f>
        <v>#REF!</v>
      </c>
      <c r="C390" s="435" t="e">
        <f t="shared" si="29"/>
        <v>#REF!</v>
      </c>
      <c r="D390" s="114" t="e">
        <f>VLOOKUP($A390,#REF!,3,FALSE)</f>
        <v>#REF!</v>
      </c>
      <c r="E390" s="436" t="e">
        <f>VLOOKUP($A390,#REF!,4,FALSE)</f>
        <v>#REF!</v>
      </c>
      <c r="F390" s="102" t="e">
        <f>VLOOKUP($A390,#REF!,5,FALSE)</f>
        <v>#REF!</v>
      </c>
      <c r="G390" s="93" t="e">
        <f>VLOOKUP($A390,#REF!,8,FALSE)</f>
        <v>#REF!</v>
      </c>
      <c r="H390" s="93" t="e">
        <f>VLOOKUP($A390,#REF!,7,FALSE)</f>
        <v>#REF!</v>
      </c>
      <c r="I390" s="438" t="e">
        <f>VLOOKUP($A390,#REF!,10,FALSE)</f>
        <v>#REF!</v>
      </c>
      <c r="J390" s="93" t="e">
        <f>VLOOKUP($A390,#REF!,11,FALSE)</f>
        <v>#REF!</v>
      </c>
      <c r="K390" s="114" t="e">
        <f>VLOOKUP($A390,#REF!,12,FALSE)</f>
        <v>#REF!</v>
      </c>
      <c r="L390" s="93" t="e">
        <f>VLOOKUP($A390,#REF!,13,FALSE)</f>
        <v>#REF!</v>
      </c>
      <c r="M390" s="438" t="e">
        <f>VLOOKUP($A390,#REF!,14,FALSE)</f>
        <v>#REF!</v>
      </c>
      <c r="N390" s="102" t="e">
        <f>VLOOKUP($A390,#REF!,15,FALSE)</f>
        <v>#REF!</v>
      </c>
      <c r="O390" s="102" t="e">
        <f>VLOOKUP($A390,#REF!,18,FALSE)</f>
        <v>#REF!</v>
      </c>
      <c r="P390" s="93" t="e">
        <f>VLOOKUP($A390,#REF!,41,FALSE)</f>
        <v>#REF!</v>
      </c>
      <c r="Q390" s="115" t="e">
        <f>VLOOKUP(Revisión_Avance_Periodo!$L738,#REF!,30,FALSE)</f>
        <v>#REF!</v>
      </c>
      <c r="R390" s="116">
        <v>2019</v>
      </c>
      <c r="S390" s="196">
        <v>43615</v>
      </c>
      <c r="T390" s="116" t="s">
        <v>72</v>
      </c>
      <c r="U390" s="147" t="e">
        <f>INDEX(#REF!,MATCH(Revisión_Avance_Periodo!$L390,#REF!,0),MATCH(Revisión_Avance_Periodo!$T390,#REF!,0))</f>
        <v>#REF!</v>
      </c>
      <c r="V390" s="147" t="e">
        <f>INDEX(#REF!,MATCH(Revisión_Avance_Periodo!$L390,#REF!,0),MATCH(Revisión_Avance_Periodo!$T390,#REF!,0))</f>
        <v>#REF!</v>
      </c>
      <c r="W390" s="118">
        <f t="shared" si="30"/>
        <v>0</v>
      </c>
      <c r="X390" s="116" t="str">
        <f>VLOOKUP(W390,Tabla_Estado_Meta_OAP_2019[#All],3,TRUE)</f>
        <v>Por Ejecutar</v>
      </c>
      <c r="Y390" s="150" t="e">
        <f>SUBTOTAL(9,$U$386:$U390)</f>
        <v>#REF!</v>
      </c>
      <c r="Z390" s="151" t="e">
        <f>SUBTOTAL(9,$V$386:$V390)</f>
        <v>#REF!</v>
      </c>
      <c r="AA390" s="159">
        <f>IFERROR(+Revisión_Avance_Periodo!$Z390/Revisión_Avance_Periodo!$Y390,0)</f>
        <v>0</v>
      </c>
      <c r="AB390" s="126"/>
      <c r="AC390" s="127"/>
      <c r="AD390" s="125"/>
      <c r="AE390" s="125"/>
      <c r="AF390" s="128"/>
      <c r="AG390" s="129"/>
      <c r="AH390" s="150" t="e">
        <f>SUBTOTAL(9,$U$390:$U734)</f>
        <v>#REF!</v>
      </c>
      <c r="AI390" s="151" t="e">
        <f>SUBTOTAL(9,$V$390:$V734)</f>
        <v>#REF!</v>
      </c>
      <c r="AJ390" s="159">
        <f>IFERROR(+Revisión_Avance_Periodo!$Z738/Revisión_Avance_Periodo!$Y738,0)</f>
        <v>0</v>
      </c>
      <c r="AK390" s="126"/>
      <c r="AL390" s="127"/>
      <c r="AM390" s="125"/>
      <c r="AN390" s="125"/>
      <c r="AO390" s="128"/>
      <c r="AP390" s="129"/>
    </row>
    <row r="391" spans="1:42" x14ac:dyDescent="0.25">
      <c r="A391" s="97">
        <v>63</v>
      </c>
      <c r="B391" s="435" t="e">
        <f>CONCATENATE(Revisión_Avance_Periodo!$D739,";",Revisión_Avance_Periodo!$F739,";",Revisión_Avance_Periodo!$L739)</f>
        <v>#REF!</v>
      </c>
      <c r="C391" s="435" t="e">
        <f t="shared" si="29"/>
        <v>#REF!</v>
      </c>
      <c r="D391" s="123" t="e">
        <f>VLOOKUP($A391,#REF!,3,FALSE)</f>
        <v>#REF!</v>
      </c>
      <c r="E391" s="436" t="e">
        <f>VLOOKUP($A391,#REF!,4,FALSE)</f>
        <v>#REF!</v>
      </c>
      <c r="F391" s="103" t="e">
        <f>VLOOKUP($A391,#REF!,5,FALSE)</f>
        <v>#REF!</v>
      </c>
      <c r="G391" s="98" t="e">
        <f>VLOOKUP($A391,#REF!,8,FALSE)</f>
        <v>#REF!</v>
      </c>
      <c r="H391" s="93" t="e">
        <f>VLOOKUP($A391,#REF!,7,FALSE)</f>
        <v>#REF!</v>
      </c>
      <c r="I391" s="438" t="e">
        <f>VLOOKUP($A391,#REF!,10,FALSE)</f>
        <v>#REF!</v>
      </c>
      <c r="J391" s="98" t="e">
        <f>VLOOKUP($A391,#REF!,11,FALSE)</f>
        <v>#REF!</v>
      </c>
      <c r="K391" s="114" t="e">
        <f>VLOOKUP($A391,#REF!,12,FALSE)</f>
        <v>#REF!</v>
      </c>
      <c r="L391" s="98" t="e">
        <f>VLOOKUP($A391,#REF!,13,FALSE)</f>
        <v>#REF!</v>
      </c>
      <c r="M391" s="438" t="e">
        <f>VLOOKUP($A391,#REF!,14,FALSE)</f>
        <v>#REF!</v>
      </c>
      <c r="N391" s="103" t="e">
        <f>VLOOKUP($A391,#REF!,15,FALSE)</f>
        <v>#REF!</v>
      </c>
      <c r="O391" s="103" t="e">
        <f>VLOOKUP($A391,#REF!,18,FALSE)</f>
        <v>#REF!</v>
      </c>
      <c r="P391" s="93" t="e">
        <f>VLOOKUP($A391,#REF!,41,FALSE)</f>
        <v>#REF!</v>
      </c>
      <c r="Q391" s="115" t="e">
        <f>VLOOKUP(Revisión_Avance_Periodo!$L739,#REF!,30,FALSE)</f>
        <v>#REF!</v>
      </c>
      <c r="R391" s="116">
        <v>2019</v>
      </c>
      <c r="S391" s="196">
        <v>43646</v>
      </c>
      <c r="T391" s="124" t="s">
        <v>73</v>
      </c>
      <c r="U391" s="147" t="e">
        <f>INDEX(#REF!,MATCH(Revisión_Avance_Periodo!$L391,#REF!,0),MATCH(Revisión_Avance_Periodo!$T391,#REF!,0))</f>
        <v>#REF!</v>
      </c>
      <c r="V391" s="147" t="e">
        <f>INDEX(#REF!,MATCH(Revisión_Avance_Periodo!$L391,#REF!,0),MATCH(Revisión_Avance_Periodo!$T391,#REF!,0))</f>
        <v>#REF!</v>
      </c>
      <c r="W391" s="118">
        <f t="shared" si="30"/>
        <v>0</v>
      </c>
      <c r="X391" s="124" t="str">
        <f>VLOOKUP(W391,Tabla_Estado_Meta_OAP_2019[#All],3,TRUE)</f>
        <v>Por Ejecutar</v>
      </c>
      <c r="Y391" s="150" t="e">
        <f>SUBTOTAL(9,$U$386:$U391)</f>
        <v>#REF!</v>
      </c>
      <c r="Z391" s="151" t="e">
        <f>SUBTOTAL(9,$V$386:$V391)</f>
        <v>#REF!</v>
      </c>
      <c r="AA391" s="159">
        <f>IFERROR(+Revisión_Avance_Periodo!$Z391/Revisión_Avance_Periodo!$Y391,0)</f>
        <v>0</v>
      </c>
      <c r="AB391" s="126"/>
      <c r="AC391" s="127"/>
      <c r="AD391" s="125"/>
      <c r="AE391" s="125"/>
      <c r="AF391" s="128"/>
      <c r="AG391" s="129"/>
      <c r="AH391" s="150" t="e">
        <f>SUBTOTAL(9,$U$391:$U734)</f>
        <v>#REF!</v>
      </c>
      <c r="AI391" s="151" t="e">
        <f>SUBTOTAL(9,$V$391:$V734)</f>
        <v>#REF!</v>
      </c>
      <c r="AJ391" s="159">
        <f>IFERROR(+Revisión_Avance_Periodo!$Z739/Revisión_Avance_Periodo!$Y739,0)</f>
        <v>0</v>
      </c>
      <c r="AK391" s="126"/>
      <c r="AL391" s="127"/>
      <c r="AM391" s="125"/>
      <c r="AN391" s="125"/>
      <c r="AO391" s="128"/>
      <c r="AP391" s="129"/>
    </row>
    <row r="392" spans="1:42" x14ac:dyDescent="0.25">
      <c r="A392" s="92">
        <v>63</v>
      </c>
      <c r="B392" s="435" t="e">
        <f>CONCATENATE(Revisión_Avance_Periodo!$D740,";",Revisión_Avance_Periodo!$F740,";",Revisión_Avance_Periodo!$L740)</f>
        <v>#REF!</v>
      </c>
      <c r="C392" s="435" t="e">
        <f t="shared" si="29"/>
        <v>#REF!</v>
      </c>
      <c r="D392" s="114" t="e">
        <f>VLOOKUP($A392,#REF!,3,FALSE)</f>
        <v>#REF!</v>
      </c>
      <c r="E392" s="436" t="e">
        <f>VLOOKUP($A392,#REF!,4,FALSE)</f>
        <v>#REF!</v>
      </c>
      <c r="F392" s="102" t="e">
        <f>VLOOKUP($A392,#REF!,5,FALSE)</f>
        <v>#REF!</v>
      </c>
      <c r="G392" s="93" t="e">
        <f>VLOOKUP($A392,#REF!,8,FALSE)</f>
        <v>#REF!</v>
      </c>
      <c r="H392" s="93" t="e">
        <f>VLOOKUP($A392,#REF!,7,FALSE)</f>
        <v>#REF!</v>
      </c>
      <c r="I392" s="438" t="e">
        <f>VLOOKUP($A392,#REF!,10,FALSE)</f>
        <v>#REF!</v>
      </c>
      <c r="J392" s="93" t="e">
        <f>VLOOKUP($A392,#REF!,11,FALSE)</f>
        <v>#REF!</v>
      </c>
      <c r="K392" s="114" t="e">
        <f>VLOOKUP($A392,#REF!,12,FALSE)</f>
        <v>#REF!</v>
      </c>
      <c r="L392" s="93" t="e">
        <f>VLOOKUP($A392,#REF!,13,FALSE)</f>
        <v>#REF!</v>
      </c>
      <c r="M392" s="438" t="e">
        <f>VLOOKUP($A392,#REF!,14,FALSE)</f>
        <v>#REF!</v>
      </c>
      <c r="N392" s="102" t="e">
        <f>VLOOKUP($A392,#REF!,15,FALSE)</f>
        <v>#REF!</v>
      </c>
      <c r="O392" s="102" t="e">
        <f>VLOOKUP($A392,#REF!,18,FALSE)</f>
        <v>#REF!</v>
      </c>
      <c r="P392" s="93" t="e">
        <f>VLOOKUP($A392,#REF!,41,FALSE)</f>
        <v>#REF!</v>
      </c>
      <c r="Q392" s="115" t="e">
        <f>VLOOKUP(Revisión_Avance_Periodo!$L740,#REF!,30,FALSE)</f>
        <v>#REF!</v>
      </c>
      <c r="R392" s="116">
        <v>2019</v>
      </c>
      <c r="S392" s="196">
        <v>43676</v>
      </c>
      <c r="T392" s="116" t="s">
        <v>74</v>
      </c>
      <c r="U392" s="147" t="e">
        <f>INDEX(#REF!,MATCH(Revisión_Avance_Periodo!$L392,#REF!,0),MATCH(Revisión_Avance_Periodo!$T392,#REF!,0))</f>
        <v>#REF!</v>
      </c>
      <c r="V392" s="147" t="e">
        <f>INDEX(#REF!,MATCH(Revisión_Avance_Periodo!$L392,#REF!,0),MATCH(Revisión_Avance_Periodo!$T392,#REF!,0))</f>
        <v>#REF!</v>
      </c>
      <c r="W392" s="118">
        <f t="shared" si="30"/>
        <v>0</v>
      </c>
      <c r="X392" s="116" t="str">
        <f>VLOOKUP(W392,Tabla_Estado_Meta_OAP_2019[#All],3,TRUE)</f>
        <v>Por Ejecutar</v>
      </c>
      <c r="Y392" s="150" t="e">
        <f>SUBTOTAL(9,$U$386:$U392)</f>
        <v>#REF!</v>
      </c>
      <c r="Z392" s="151" t="e">
        <f>SUBTOTAL(9,$V$386:$V392)</f>
        <v>#REF!</v>
      </c>
      <c r="AA392" s="159">
        <f>IFERROR(+Revisión_Avance_Periodo!$Z392/Revisión_Avance_Periodo!$Y392,0)</f>
        <v>0</v>
      </c>
      <c r="AB392" s="126"/>
      <c r="AC392" s="127"/>
      <c r="AD392" s="125"/>
      <c r="AE392" s="125"/>
      <c r="AF392" s="128"/>
      <c r="AG392" s="129"/>
      <c r="AH392" s="150" t="e">
        <f>SUBTOTAL(9,$U$392:$U734)</f>
        <v>#REF!</v>
      </c>
      <c r="AI392" s="151" t="e">
        <f>SUBTOTAL(9,$V$392:$V734)</f>
        <v>#REF!</v>
      </c>
      <c r="AJ392" s="159">
        <f>IFERROR(+Revisión_Avance_Periodo!$Z740/Revisión_Avance_Periodo!$Y740,0)</f>
        <v>0</v>
      </c>
      <c r="AK392" s="126"/>
      <c r="AL392" s="127"/>
      <c r="AM392" s="125"/>
      <c r="AN392" s="125"/>
      <c r="AO392" s="128"/>
      <c r="AP392" s="129"/>
    </row>
    <row r="393" spans="1:42" x14ac:dyDescent="0.25">
      <c r="A393" s="97">
        <v>63</v>
      </c>
      <c r="B393" s="435" t="e">
        <f>CONCATENATE(Revisión_Avance_Periodo!$D741,";",Revisión_Avance_Periodo!$F741,";",Revisión_Avance_Periodo!$L741)</f>
        <v>#REF!</v>
      </c>
      <c r="C393" s="435" t="e">
        <f t="shared" si="29"/>
        <v>#REF!</v>
      </c>
      <c r="D393" s="123" t="e">
        <f>VLOOKUP($A393,#REF!,3,FALSE)</f>
        <v>#REF!</v>
      </c>
      <c r="E393" s="436" t="e">
        <f>VLOOKUP($A393,#REF!,4,FALSE)</f>
        <v>#REF!</v>
      </c>
      <c r="F393" s="103" t="e">
        <f>VLOOKUP($A393,#REF!,5,FALSE)</f>
        <v>#REF!</v>
      </c>
      <c r="G393" s="98" t="e">
        <f>VLOOKUP($A393,#REF!,8,FALSE)</f>
        <v>#REF!</v>
      </c>
      <c r="H393" s="93" t="e">
        <f>VLOOKUP($A393,#REF!,7,FALSE)</f>
        <v>#REF!</v>
      </c>
      <c r="I393" s="438" t="e">
        <f>VLOOKUP($A393,#REF!,10,FALSE)</f>
        <v>#REF!</v>
      </c>
      <c r="J393" s="98" t="e">
        <f>VLOOKUP($A393,#REF!,11,FALSE)</f>
        <v>#REF!</v>
      </c>
      <c r="K393" s="114" t="e">
        <f>VLOOKUP($A393,#REF!,12,FALSE)</f>
        <v>#REF!</v>
      </c>
      <c r="L393" s="98" t="e">
        <f>VLOOKUP($A393,#REF!,13,FALSE)</f>
        <v>#REF!</v>
      </c>
      <c r="M393" s="438" t="e">
        <f>VLOOKUP($A393,#REF!,14,FALSE)</f>
        <v>#REF!</v>
      </c>
      <c r="N393" s="103" t="e">
        <f>VLOOKUP($A393,#REF!,15,FALSE)</f>
        <v>#REF!</v>
      </c>
      <c r="O393" s="103" t="e">
        <f>VLOOKUP($A393,#REF!,18,FALSE)</f>
        <v>#REF!</v>
      </c>
      <c r="P393" s="93" t="e">
        <f>VLOOKUP($A393,#REF!,41,FALSE)</f>
        <v>#REF!</v>
      </c>
      <c r="Q393" s="115" t="e">
        <f>VLOOKUP(Revisión_Avance_Periodo!$L741,#REF!,30,FALSE)</f>
        <v>#REF!</v>
      </c>
      <c r="R393" s="116">
        <v>2019</v>
      </c>
      <c r="S393" s="196">
        <v>43707</v>
      </c>
      <c r="T393" s="124" t="s">
        <v>75</v>
      </c>
      <c r="U393" s="147" t="e">
        <f>INDEX(#REF!,MATCH(Revisión_Avance_Periodo!$L393,#REF!,0),MATCH(Revisión_Avance_Periodo!$T393,#REF!,0))</f>
        <v>#REF!</v>
      </c>
      <c r="V393" s="147" t="e">
        <f>INDEX(#REF!,MATCH(Revisión_Avance_Periodo!$L393,#REF!,0),MATCH(Revisión_Avance_Periodo!$T393,#REF!,0))</f>
        <v>#REF!</v>
      </c>
      <c r="W393" s="118">
        <f t="shared" si="30"/>
        <v>0</v>
      </c>
      <c r="X393" s="124" t="str">
        <f>VLOOKUP(W393,Tabla_Estado_Meta_OAP_2019[#All],3,TRUE)</f>
        <v>Por Ejecutar</v>
      </c>
      <c r="Y393" s="150" t="e">
        <f>SUBTOTAL(9,$U$386:$U393)</f>
        <v>#REF!</v>
      </c>
      <c r="Z393" s="151" t="e">
        <f>SUBTOTAL(9,$V$386:$V393)</f>
        <v>#REF!</v>
      </c>
      <c r="AA393" s="159">
        <f>IFERROR(+Revisión_Avance_Periodo!$Z393/Revisión_Avance_Periodo!$Y393,0)</f>
        <v>0</v>
      </c>
      <c r="AB393" s="126"/>
      <c r="AC393" s="127"/>
      <c r="AD393" s="125"/>
      <c r="AE393" s="125"/>
      <c r="AF393" s="128"/>
      <c r="AG393" s="129"/>
      <c r="AH393" s="150" t="e">
        <f>SUBTOTAL(9,$U$393:$U734)</f>
        <v>#REF!</v>
      </c>
      <c r="AI393" s="151" t="e">
        <f>SUBTOTAL(9,$V$393:$V734)</f>
        <v>#REF!</v>
      </c>
      <c r="AJ393" s="159">
        <f>IFERROR(+Revisión_Avance_Periodo!$Z741/Revisión_Avance_Periodo!$Y741,0)</f>
        <v>0</v>
      </c>
      <c r="AK393" s="126"/>
      <c r="AL393" s="127"/>
      <c r="AM393" s="125"/>
      <c r="AN393" s="125"/>
      <c r="AO393" s="128"/>
      <c r="AP393" s="129"/>
    </row>
    <row r="394" spans="1:42" x14ac:dyDescent="0.25">
      <c r="A394" s="92">
        <v>63</v>
      </c>
      <c r="B394" s="435" t="e">
        <f>CONCATENATE(Revisión_Avance_Periodo!$D742,";",Revisión_Avance_Periodo!$F742,";",Revisión_Avance_Periodo!$L742)</f>
        <v>#REF!</v>
      </c>
      <c r="C394" s="435" t="e">
        <f t="shared" si="29"/>
        <v>#REF!</v>
      </c>
      <c r="D394" s="114" t="e">
        <f>VLOOKUP($A394,#REF!,3,FALSE)</f>
        <v>#REF!</v>
      </c>
      <c r="E394" s="436" t="e">
        <f>VLOOKUP($A394,#REF!,4,FALSE)</f>
        <v>#REF!</v>
      </c>
      <c r="F394" s="102" t="e">
        <f>VLOOKUP($A394,#REF!,5,FALSE)</f>
        <v>#REF!</v>
      </c>
      <c r="G394" s="93" t="e">
        <f>VLOOKUP($A394,#REF!,8,FALSE)</f>
        <v>#REF!</v>
      </c>
      <c r="H394" s="93" t="e">
        <f>VLOOKUP($A394,#REF!,7,FALSE)</f>
        <v>#REF!</v>
      </c>
      <c r="I394" s="438" t="e">
        <f>VLOOKUP($A394,#REF!,10,FALSE)</f>
        <v>#REF!</v>
      </c>
      <c r="J394" s="93" t="e">
        <f>VLOOKUP($A394,#REF!,11,FALSE)</f>
        <v>#REF!</v>
      </c>
      <c r="K394" s="114" t="e">
        <f>VLOOKUP($A394,#REF!,12,FALSE)</f>
        <v>#REF!</v>
      </c>
      <c r="L394" s="93" t="e">
        <f>VLOOKUP($A394,#REF!,13,FALSE)</f>
        <v>#REF!</v>
      </c>
      <c r="M394" s="438" t="e">
        <f>VLOOKUP($A394,#REF!,14,FALSE)</f>
        <v>#REF!</v>
      </c>
      <c r="N394" s="102" t="e">
        <f>VLOOKUP($A394,#REF!,15,FALSE)</f>
        <v>#REF!</v>
      </c>
      <c r="O394" s="102" t="e">
        <f>VLOOKUP($A394,#REF!,18,FALSE)</f>
        <v>#REF!</v>
      </c>
      <c r="P394" s="93" t="e">
        <f>VLOOKUP($A394,#REF!,41,FALSE)</f>
        <v>#REF!</v>
      </c>
      <c r="Q394" s="115" t="e">
        <f>VLOOKUP(Revisión_Avance_Periodo!$L742,#REF!,30,FALSE)</f>
        <v>#REF!</v>
      </c>
      <c r="R394" s="116">
        <v>2019</v>
      </c>
      <c r="S394" s="196">
        <v>43738</v>
      </c>
      <c r="T394" s="116" t="s">
        <v>76</v>
      </c>
      <c r="U394" s="147" t="e">
        <f>INDEX(#REF!,MATCH(Revisión_Avance_Periodo!$L394,#REF!,0),MATCH(Revisión_Avance_Periodo!$T394,#REF!,0))</f>
        <v>#REF!</v>
      </c>
      <c r="V394" s="147" t="e">
        <f>INDEX(#REF!,MATCH(Revisión_Avance_Periodo!$L394,#REF!,0),MATCH(Revisión_Avance_Periodo!$T394,#REF!,0))</f>
        <v>#REF!</v>
      </c>
      <c r="W394" s="118">
        <f t="shared" si="30"/>
        <v>0</v>
      </c>
      <c r="X394" s="116" t="str">
        <f>VLOOKUP(W394,Tabla_Estado_Meta_OAP_2019[#All],3,TRUE)</f>
        <v>Por Ejecutar</v>
      </c>
      <c r="Y394" s="150" t="e">
        <f>SUBTOTAL(9,$U$386:$U394)</f>
        <v>#REF!</v>
      </c>
      <c r="Z394" s="151" t="e">
        <f>SUBTOTAL(9,$V$386:$V394)</f>
        <v>#REF!</v>
      </c>
      <c r="AA394" s="159">
        <f>IFERROR(+Revisión_Avance_Periodo!$Z394/Revisión_Avance_Periodo!$Y394,0)</f>
        <v>0</v>
      </c>
      <c r="AB394" s="126"/>
      <c r="AC394" s="127"/>
      <c r="AD394" s="125"/>
      <c r="AE394" s="125"/>
      <c r="AF394" s="128"/>
      <c r="AG394" s="129"/>
      <c r="AH394" s="150" t="e">
        <f>SUBTOTAL(9,$U$394:$U734)</f>
        <v>#REF!</v>
      </c>
      <c r="AI394" s="151" t="e">
        <f>SUBTOTAL(9,$V$394:$V734)</f>
        <v>#REF!</v>
      </c>
      <c r="AJ394" s="159">
        <f>IFERROR(+Revisión_Avance_Periodo!$Z742/Revisión_Avance_Periodo!$Y742,0)</f>
        <v>0</v>
      </c>
      <c r="AK394" s="126"/>
      <c r="AL394" s="127"/>
      <c r="AM394" s="125"/>
      <c r="AN394" s="125"/>
      <c r="AO394" s="128"/>
      <c r="AP394" s="129"/>
    </row>
    <row r="395" spans="1:42" x14ac:dyDescent="0.25">
      <c r="A395" s="97">
        <v>63</v>
      </c>
      <c r="B395" s="435" t="e">
        <f>CONCATENATE(Revisión_Avance_Periodo!$D743,";",Revisión_Avance_Periodo!$F743,";",Revisión_Avance_Periodo!$L743)</f>
        <v>#REF!</v>
      </c>
      <c r="C395" s="435" t="e">
        <f t="shared" si="29"/>
        <v>#REF!</v>
      </c>
      <c r="D395" s="123" t="e">
        <f>VLOOKUP($A395,#REF!,3,FALSE)</f>
        <v>#REF!</v>
      </c>
      <c r="E395" s="436" t="e">
        <f>VLOOKUP($A395,#REF!,4,FALSE)</f>
        <v>#REF!</v>
      </c>
      <c r="F395" s="103" t="e">
        <f>VLOOKUP($A395,#REF!,5,FALSE)</f>
        <v>#REF!</v>
      </c>
      <c r="G395" s="98" t="e">
        <f>VLOOKUP($A395,#REF!,8,FALSE)</f>
        <v>#REF!</v>
      </c>
      <c r="H395" s="93" t="e">
        <f>VLOOKUP($A395,#REF!,7,FALSE)</f>
        <v>#REF!</v>
      </c>
      <c r="I395" s="438" t="e">
        <f>VLOOKUP($A395,#REF!,10,FALSE)</f>
        <v>#REF!</v>
      </c>
      <c r="J395" s="98" t="e">
        <f>VLOOKUP($A395,#REF!,11,FALSE)</f>
        <v>#REF!</v>
      </c>
      <c r="K395" s="114" t="e">
        <f>VLOOKUP($A395,#REF!,12,FALSE)</f>
        <v>#REF!</v>
      </c>
      <c r="L395" s="98" t="e">
        <f>VLOOKUP($A395,#REF!,13,FALSE)</f>
        <v>#REF!</v>
      </c>
      <c r="M395" s="438" t="e">
        <f>VLOOKUP($A395,#REF!,14,FALSE)</f>
        <v>#REF!</v>
      </c>
      <c r="N395" s="103" t="e">
        <f>VLOOKUP($A395,#REF!,15,FALSE)</f>
        <v>#REF!</v>
      </c>
      <c r="O395" s="103" t="e">
        <f>VLOOKUP($A395,#REF!,18,FALSE)</f>
        <v>#REF!</v>
      </c>
      <c r="P395" s="93" t="e">
        <f>VLOOKUP($A395,#REF!,41,FALSE)</f>
        <v>#REF!</v>
      </c>
      <c r="Q395" s="115" t="e">
        <f>VLOOKUP(Revisión_Avance_Periodo!$L743,#REF!,30,FALSE)</f>
        <v>#REF!</v>
      </c>
      <c r="R395" s="116">
        <v>2019</v>
      </c>
      <c r="S395" s="196">
        <v>43768</v>
      </c>
      <c r="T395" s="124" t="s">
        <v>77</v>
      </c>
      <c r="U395" s="147" t="e">
        <f>INDEX(#REF!,MATCH(Revisión_Avance_Periodo!$L395,#REF!,0),MATCH(Revisión_Avance_Periodo!$T395,#REF!,0))</f>
        <v>#REF!</v>
      </c>
      <c r="V395" s="147" t="e">
        <f>INDEX(#REF!,MATCH(Revisión_Avance_Periodo!$L395,#REF!,0),MATCH(Revisión_Avance_Periodo!$T395,#REF!,0))</f>
        <v>#REF!</v>
      </c>
      <c r="W395" s="118">
        <f t="shared" si="30"/>
        <v>0</v>
      </c>
      <c r="X395" s="124" t="str">
        <f>VLOOKUP(W395,Tabla_Estado_Meta_OAP_2019[#All],3,TRUE)</f>
        <v>Por Ejecutar</v>
      </c>
      <c r="Y395" s="150" t="e">
        <f>SUBTOTAL(9,$U$386:$U395)</f>
        <v>#REF!</v>
      </c>
      <c r="Z395" s="151" t="e">
        <f>SUBTOTAL(9,$V$386:$V395)</f>
        <v>#REF!</v>
      </c>
      <c r="AA395" s="159">
        <f>IFERROR(+Revisión_Avance_Periodo!$Z395/Revisión_Avance_Periodo!$Y395,0)</f>
        <v>0</v>
      </c>
      <c r="AB395" s="126"/>
      <c r="AC395" s="127"/>
      <c r="AD395" s="125"/>
      <c r="AE395" s="125"/>
      <c r="AF395" s="128"/>
      <c r="AG395" s="129"/>
      <c r="AH395" s="150" t="e">
        <f>SUBTOTAL(9,$U$395:$U734)</f>
        <v>#REF!</v>
      </c>
      <c r="AI395" s="151" t="e">
        <f>SUBTOTAL(9,$V$395:$V734)</f>
        <v>#REF!</v>
      </c>
      <c r="AJ395" s="159">
        <f>IFERROR(+Revisión_Avance_Periodo!$Z743/Revisión_Avance_Periodo!$Y743,0)</f>
        <v>0</v>
      </c>
      <c r="AK395" s="126"/>
      <c r="AL395" s="127"/>
      <c r="AM395" s="125"/>
      <c r="AN395" s="125"/>
      <c r="AO395" s="128"/>
      <c r="AP395" s="129"/>
    </row>
    <row r="396" spans="1:42" x14ac:dyDescent="0.25">
      <c r="A396" s="92">
        <v>63</v>
      </c>
      <c r="B396" s="435" t="e">
        <f>CONCATENATE(Revisión_Avance_Periodo!$D744,";",Revisión_Avance_Periodo!$F744,";",Revisión_Avance_Periodo!$L744)</f>
        <v>#REF!</v>
      </c>
      <c r="C396" s="435" t="e">
        <f t="shared" si="29"/>
        <v>#REF!</v>
      </c>
      <c r="D396" s="114" t="e">
        <f>VLOOKUP($A396,#REF!,3,FALSE)</f>
        <v>#REF!</v>
      </c>
      <c r="E396" s="436" t="e">
        <f>VLOOKUP($A396,#REF!,4,FALSE)</f>
        <v>#REF!</v>
      </c>
      <c r="F396" s="102" t="e">
        <f>VLOOKUP($A396,#REF!,5,FALSE)</f>
        <v>#REF!</v>
      </c>
      <c r="G396" s="93" t="e">
        <f>VLOOKUP($A396,#REF!,8,FALSE)</f>
        <v>#REF!</v>
      </c>
      <c r="H396" s="93" t="e">
        <f>VLOOKUP($A396,#REF!,7,FALSE)</f>
        <v>#REF!</v>
      </c>
      <c r="I396" s="438" t="e">
        <f>VLOOKUP($A396,#REF!,10,FALSE)</f>
        <v>#REF!</v>
      </c>
      <c r="J396" s="93" t="e">
        <f>VLOOKUP($A396,#REF!,11,FALSE)</f>
        <v>#REF!</v>
      </c>
      <c r="K396" s="114" t="e">
        <f>VLOOKUP($A396,#REF!,12,FALSE)</f>
        <v>#REF!</v>
      </c>
      <c r="L396" s="93" t="e">
        <f>VLOOKUP($A396,#REF!,13,FALSE)</f>
        <v>#REF!</v>
      </c>
      <c r="M396" s="438" t="e">
        <f>VLOOKUP($A396,#REF!,14,FALSE)</f>
        <v>#REF!</v>
      </c>
      <c r="N396" s="102" t="e">
        <f>VLOOKUP($A396,#REF!,15,FALSE)</f>
        <v>#REF!</v>
      </c>
      <c r="O396" s="102" t="e">
        <f>VLOOKUP($A396,#REF!,18,FALSE)</f>
        <v>#REF!</v>
      </c>
      <c r="P396" s="93" t="e">
        <f>VLOOKUP($A396,#REF!,41,FALSE)</f>
        <v>#REF!</v>
      </c>
      <c r="Q396" s="115" t="e">
        <f>VLOOKUP(Revisión_Avance_Periodo!$L744,#REF!,30,FALSE)</f>
        <v>#REF!</v>
      </c>
      <c r="R396" s="116">
        <v>2019</v>
      </c>
      <c r="S396" s="196">
        <v>43799</v>
      </c>
      <c r="T396" s="116" t="s">
        <v>78</v>
      </c>
      <c r="U396" s="147" t="e">
        <f>INDEX(#REF!,MATCH(Revisión_Avance_Periodo!$L396,#REF!,0),MATCH(Revisión_Avance_Periodo!$T396,#REF!,0))</f>
        <v>#REF!</v>
      </c>
      <c r="V396" s="147" t="e">
        <f>INDEX(#REF!,MATCH(Revisión_Avance_Periodo!$L396,#REF!,0),MATCH(Revisión_Avance_Periodo!$T396,#REF!,0))</f>
        <v>#REF!</v>
      </c>
      <c r="W396" s="118">
        <f t="shared" si="30"/>
        <v>0</v>
      </c>
      <c r="X396" s="116" t="str">
        <f>VLOOKUP(W396,Tabla_Estado_Meta_OAP_2019[#All],3,TRUE)</f>
        <v>Por Ejecutar</v>
      </c>
      <c r="Y396" s="150" t="e">
        <f>SUBTOTAL(9,$U$386:$U396)</f>
        <v>#REF!</v>
      </c>
      <c r="Z396" s="151" t="e">
        <f>SUBTOTAL(9,$V$386:$V396)</f>
        <v>#REF!</v>
      </c>
      <c r="AA396" s="159">
        <f>IFERROR(+Revisión_Avance_Periodo!$Z396/Revisión_Avance_Periodo!$Y396,0)</f>
        <v>0</v>
      </c>
      <c r="AB396" s="126"/>
      <c r="AC396" s="127"/>
      <c r="AD396" s="125"/>
      <c r="AE396" s="125"/>
      <c r="AF396" s="128"/>
      <c r="AG396" s="129"/>
      <c r="AH396" s="150" t="e">
        <f>SUBTOTAL(9,$U$396:$U734)</f>
        <v>#REF!</v>
      </c>
      <c r="AI396" s="151" t="e">
        <f>SUBTOTAL(9,$V$396:$V734)</f>
        <v>#REF!</v>
      </c>
      <c r="AJ396" s="159">
        <f>IFERROR(+Revisión_Avance_Periodo!$Z744/Revisión_Avance_Periodo!$Y744,0)</f>
        <v>0</v>
      </c>
      <c r="AK396" s="126"/>
      <c r="AL396" s="127"/>
      <c r="AM396" s="125"/>
      <c r="AN396" s="125"/>
      <c r="AO396" s="128"/>
      <c r="AP396" s="129"/>
    </row>
    <row r="397" spans="1:42" ht="15.75" thickBot="1" x14ac:dyDescent="0.3">
      <c r="A397" s="97">
        <v>63</v>
      </c>
      <c r="B397" s="435" t="e">
        <f>CONCATENATE(Revisión_Avance_Periodo!$D745,";",Revisión_Avance_Periodo!$F745,";",Revisión_Avance_Periodo!$L745)</f>
        <v>#REF!</v>
      </c>
      <c r="C397" s="435" t="e">
        <f t="shared" si="29"/>
        <v>#REF!</v>
      </c>
      <c r="D397" s="123" t="e">
        <f>VLOOKUP($A397,#REF!,3,FALSE)</f>
        <v>#REF!</v>
      </c>
      <c r="E397" s="436" t="e">
        <f>VLOOKUP($A397,#REF!,4,FALSE)</f>
        <v>#REF!</v>
      </c>
      <c r="F397" s="103" t="e">
        <f>VLOOKUP($A397,#REF!,5,FALSE)</f>
        <v>#REF!</v>
      </c>
      <c r="G397" s="98" t="e">
        <f>VLOOKUP($A397,#REF!,8,FALSE)</f>
        <v>#REF!</v>
      </c>
      <c r="H397" s="93" t="e">
        <f>VLOOKUP($A397,#REF!,7,FALSE)</f>
        <v>#REF!</v>
      </c>
      <c r="I397" s="438" t="e">
        <f>VLOOKUP($A397,#REF!,10,FALSE)</f>
        <v>#REF!</v>
      </c>
      <c r="J397" s="98" t="e">
        <f>VLOOKUP($A397,#REF!,11,FALSE)</f>
        <v>#REF!</v>
      </c>
      <c r="K397" s="114" t="e">
        <f>VLOOKUP($A397,#REF!,12,FALSE)</f>
        <v>#REF!</v>
      </c>
      <c r="L397" s="98" t="e">
        <f>VLOOKUP($A397,#REF!,13,FALSE)</f>
        <v>#REF!</v>
      </c>
      <c r="M397" s="438" t="e">
        <f>VLOOKUP($A397,#REF!,14,FALSE)</f>
        <v>#REF!</v>
      </c>
      <c r="N397" s="103" t="e">
        <f>VLOOKUP($A397,#REF!,15,FALSE)</f>
        <v>#REF!</v>
      </c>
      <c r="O397" s="103" t="e">
        <f>VLOOKUP($A397,#REF!,18,FALSE)</f>
        <v>#REF!</v>
      </c>
      <c r="P397" s="93" t="e">
        <f>VLOOKUP($A397,#REF!,41,FALSE)</f>
        <v>#REF!</v>
      </c>
      <c r="Q397" s="115" t="e">
        <f>VLOOKUP(Revisión_Avance_Periodo!$L745,#REF!,30,FALSE)</f>
        <v>#REF!</v>
      </c>
      <c r="R397" s="116">
        <v>2019</v>
      </c>
      <c r="S397" s="196">
        <v>43829</v>
      </c>
      <c r="T397" s="124" t="s">
        <v>79</v>
      </c>
      <c r="U397" s="147" t="e">
        <f>INDEX(#REF!,MATCH(Revisión_Avance_Periodo!$L397,#REF!,0),MATCH(Revisión_Avance_Periodo!$T397,#REF!,0))</f>
        <v>#REF!</v>
      </c>
      <c r="V397" s="147" t="e">
        <f>INDEX(#REF!,MATCH(Revisión_Avance_Periodo!$L397,#REF!,0),MATCH(Revisión_Avance_Periodo!$T397,#REF!,0))</f>
        <v>#REF!</v>
      </c>
      <c r="W397" s="118">
        <f t="shared" si="30"/>
        <v>0</v>
      </c>
      <c r="X397" s="124" t="str">
        <f>VLOOKUP(W397,Tabla_Estado_Meta_OAP_2019[#All],3,TRUE)</f>
        <v>Por Ejecutar</v>
      </c>
      <c r="Y397" s="150" t="e">
        <f>SUBTOTAL(9,$U$386:$U397)</f>
        <v>#REF!</v>
      </c>
      <c r="Z397" s="151" t="e">
        <f>SUBTOTAL(9,$V$386:$V397)</f>
        <v>#REF!</v>
      </c>
      <c r="AA397" s="159">
        <f>IFERROR(+Revisión_Avance_Periodo!$Z397/Revisión_Avance_Periodo!$Y397,0)</f>
        <v>0</v>
      </c>
      <c r="AB397" s="126"/>
      <c r="AC397" s="127"/>
      <c r="AD397" s="125"/>
      <c r="AE397" s="125"/>
      <c r="AF397" s="128"/>
      <c r="AG397" s="129"/>
      <c r="AH397" s="150" t="e">
        <f>SUBTOTAL(9,$U$397:$U734)</f>
        <v>#REF!</v>
      </c>
      <c r="AI397" s="151" t="e">
        <f>SUBTOTAL(9,$V$397:$V734)</f>
        <v>#REF!</v>
      </c>
      <c r="AJ397" s="159">
        <f>IFERROR(+Revisión_Avance_Periodo!$Z745/Revisión_Avance_Periodo!$Y745,0)</f>
        <v>0</v>
      </c>
      <c r="AK397" s="126"/>
      <c r="AL397" s="127"/>
      <c r="AM397" s="125"/>
      <c r="AN397" s="125"/>
      <c r="AO397" s="128"/>
      <c r="AP397" s="129"/>
    </row>
    <row r="398" spans="1:42" x14ac:dyDescent="0.25">
      <c r="A398" s="92">
        <v>64</v>
      </c>
      <c r="B398" s="435" t="e">
        <f>CONCATENATE(Revisión_Avance_Periodo!$D746,";",Revisión_Avance_Periodo!$F746,";",Revisión_Avance_Periodo!$L746)</f>
        <v>#REF!</v>
      </c>
      <c r="C398" s="435" t="e">
        <f t="shared" si="29"/>
        <v>#REF!</v>
      </c>
      <c r="D398" s="114" t="e">
        <f>VLOOKUP($A398,#REF!,3,FALSE)</f>
        <v>#REF!</v>
      </c>
      <c r="E398" s="436" t="e">
        <f>VLOOKUP($A398,#REF!,4,FALSE)</f>
        <v>#REF!</v>
      </c>
      <c r="F398" s="102" t="e">
        <f>VLOOKUP($A398,#REF!,5,FALSE)</f>
        <v>#REF!</v>
      </c>
      <c r="G398" s="93" t="e">
        <f>VLOOKUP($A398,#REF!,8,FALSE)</f>
        <v>#REF!</v>
      </c>
      <c r="H398" s="93" t="e">
        <f>VLOOKUP($A398,#REF!,7,FALSE)</f>
        <v>#REF!</v>
      </c>
      <c r="I398" s="438" t="e">
        <f>VLOOKUP($A398,#REF!,10,FALSE)</f>
        <v>#REF!</v>
      </c>
      <c r="J398" s="93" t="e">
        <f>VLOOKUP($A398,#REF!,11,FALSE)</f>
        <v>#REF!</v>
      </c>
      <c r="K398" s="114" t="e">
        <f>VLOOKUP($A398,#REF!,12,FALSE)</f>
        <v>#REF!</v>
      </c>
      <c r="L398" s="93" t="e">
        <f>VLOOKUP($A398,#REF!,13,FALSE)</f>
        <v>#REF!</v>
      </c>
      <c r="M398" s="438" t="e">
        <f>VLOOKUP($A398,#REF!,14,FALSE)</f>
        <v>#REF!</v>
      </c>
      <c r="N398" s="102" t="e">
        <f>VLOOKUP($A398,#REF!,15,FALSE)</f>
        <v>#REF!</v>
      </c>
      <c r="O398" s="102" t="e">
        <f>VLOOKUP($A398,#REF!,18,FALSE)</f>
        <v>#REF!</v>
      </c>
      <c r="P398" s="93" t="e">
        <f>VLOOKUP($A398,#REF!,41,FALSE)</f>
        <v>#REF!</v>
      </c>
      <c r="Q398" s="115" t="e">
        <f>VLOOKUP(Revisión_Avance_Periodo!$L746,#REF!,30,FALSE)</f>
        <v>#REF!</v>
      </c>
      <c r="R398" s="116">
        <v>2019</v>
      </c>
      <c r="S398" s="196">
        <v>43495</v>
      </c>
      <c r="T398" s="116" t="s">
        <v>68</v>
      </c>
      <c r="U398" s="132" t="e">
        <f>INDEX(#REF!,MATCH(Revisión_Avance_Periodo!$L398,#REF!,0),MATCH(Revisión_Avance_Periodo!$T398,#REF!,0))</f>
        <v>#REF!</v>
      </c>
      <c r="V398" s="132" t="e">
        <f>INDEX(#REF!,MATCH(Revisión_Avance_Periodo!$L398,#REF!,0),MATCH(Revisión_Avance_Periodo!$T398,#REF!,0))</f>
        <v>#REF!</v>
      </c>
      <c r="W398" s="118">
        <f t="shared" si="30"/>
        <v>0</v>
      </c>
      <c r="X398" s="116" t="str">
        <f>VLOOKUP(W398,Tabla_Estado_Meta_OAP_2019[#All],3,TRUE)</f>
        <v>Por Ejecutar</v>
      </c>
      <c r="Y398" s="160" t="e">
        <f>SUBTOTAL(9,$U$398:$U398)</f>
        <v>#REF!</v>
      </c>
      <c r="Z398" s="161" t="e">
        <f>SUBTOTAL(9,$V$398:$V398)</f>
        <v>#REF!</v>
      </c>
      <c r="AA398" s="162">
        <f>IFERROR(+Revisión_Avance_Periodo!$Z398/Revisión_Avance_Periodo!$Y398,0)</f>
        <v>0</v>
      </c>
      <c r="AB398" s="133" t="e">
        <f>SUBTOTAL(9,U398:U409)</f>
        <v>#REF!</v>
      </c>
      <c r="AC398" s="134" t="e">
        <f>SUBTOTAL(9,V398:V409)</f>
        <v>#REF!</v>
      </c>
      <c r="AD398" s="119" t="e">
        <f>+AC398/AB398</f>
        <v>#REF!</v>
      </c>
      <c r="AE398" s="119" t="e">
        <f>100%-Revisión_Avance_Periodo!$AD398</f>
        <v>#REF!</v>
      </c>
      <c r="AF398" s="121" t="e">
        <f>VLOOKUP(AD398,Tabla_Estado_Meta_OAP_2019[],3,TRUE)</f>
        <v>#REF!</v>
      </c>
      <c r="AG398" s="122" t="e">
        <f>Revisión_Avance_Periodo!$AD398*Revisión_Avance_Periodo!$Q398</f>
        <v>#REF!</v>
      </c>
      <c r="AH398" s="160" t="e">
        <f>SUBTOTAL(9,$U$398:$U746)</f>
        <v>#REF!</v>
      </c>
      <c r="AI398" s="161" t="e">
        <f>SUBTOTAL(9,$V$398:$V746)</f>
        <v>#REF!</v>
      </c>
      <c r="AJ398" s="162">
        <f>IFERROR(+Revisión_Avance_Periodo!$Z746/Revisión_Avance_Periodo!$Y746,0)</f>
        <v>0</v>
      </c>
      <c r="AK398" s="133" t="e">
        <f>SUBTOTAL(9,AD398:AD409)</f>
        <v>#REF!</v>
      </c>
      <c r="AL398" s="134" t="e">
        <f>SUBTOTAL(9,AE398:AE409)</f>
        <v>#REF!</v>
      </c>
      <c r="AM398" s="119" t="e">
        <f>+AL398/AK398</f>
        <v>#REF!</v>
      </c>
      <c r="AN398" s="119" t="e">
        <f>100%-Revisión_Avance_Periodo!$AD746</f>
        <v>#REF!</v>
      </c>
      <c r="AO398" s="121" t="e">
        <f>VLOOKUP(AM398,Tabla_Estado_Meta_OAP_2019[],3,TRUE)</f>
        <v>#REF!</v>
      </c>
      <c r="AP398" s="122" t="e">
        <f>Revisión_Avance_Periodo!$AD746*Revisión_Avance_Periodo!$Q746</f>
        <v>#REF!</v>
      </c>
    </row>
    <row r="399" spans="1:42" x14ac:dyDescent="0.25">
      <c r="A399" s="97">
        <v>64</v>
      </c>
      <c r="B399" s="435" t="e">
        <f>CONCATENATE(Revisión_Avance_Periodo!$D747,";",Revisión_Avance_Periodo!$F747,";",Revisión_Avance_Periodo!$L747)</f>
        <v>#REF!</v>
      </c>
      <c r="C399" s="435" t="e">
        <f t="shared" si="29"/>
        <v>#REF!</v>
      </c>
      <c r="D399" s="123" t="e">
        <f>VLOOKUP($A399,#REF!,3,FALSE)</f>
        <v>#REF!</v>
      </c>
      <c r="E399" s="436" t="e">
        <f>VLOOKUP($A399,#REF!,4,FALSE)</f>
        <v>#REF!</v>
      </c>
      <c r="F399" s="103" t="e">
        <f>VLOOKUP($A399,#REF!,5,FALSE)</f>
        <v>#REF!</v>
      </c>
      <c r="G399" s="98" t="e">
        <f>VLOOKUP($A399,#REF!,8,FALSE)</f>
        <v>#REF!</v>
      </c>
      <c r="H399" s="93" t="e">
        <f>VLOOKUP($A399,#REF!,7,FALSE)</f>
        <v>#REF!</v>
      </c>
      <c r="I399" s="438" t="e">
        <f>VLOOKUP($A399,#REF!,10,FALSE)</f>
        <v>#REF!</v>
      </c>
      <c r="J399" s="98" t="e">
        <f>VLOOKUP($A399,#REF!,11,FALSE)</f>
        <v>#REF!</v>
      </c>
      <c r="K399" s="114" t="e">
        <f>VLOOKUP($A399,#REF!,12,FALSE)</f>
        <v>#REF!</v>
      </c>
      <c r="L399" s="98" t="e">
        <f>VLOOKUP($A399,#REF!,13,FALSE)</f>
        <v>#REF!</v>
      </c>
      <c r="M399" s="438" t="e">
        <f>VLOOKUP($A399,#REF!,14,FALSE)</f>
        <v>#REF!</v>
      </c>
      <c r="N399" s="103" t="e">
        <f>VLOOKUP($A399,#REF!,15,FALSE)</f>
        <v>#REF!</v>
      </c>
      <c r="O399" s="103" t="e">
        <f>VLOOKUP($A399,#REF!,18,FALSE)</f>
        <v>#REF!</v>
      </c>
      <c r="P399" s="93" t="e">
        <f>VLOOKUP($A399,#REF!,41,FALSE)</f>
        <v>#REF!</v>
      </c>
      <c r="Q399" s="115" t="e">
        <f>VLOOKUP(Revisión_Avance_Periodo!$L747,#REF!,30,FALSE)</f>
        <v>#REF!</v>
      </c>
      <c r="R399" s="116">
        <v>2019</v>
      </c>
      <c r="S399" s="196">
        <v>43524</v>
      </c>
      <c r="T399" s="124" t="s">
        <v>69</v>
      </c>
      <c r="U399" s="132" t="e">
        <f>INDEX(#REF!,MATCH(Revisión_Avance_Periodo!$L399,#REF!,0),MATCH(Revisión_Avance_Periodo!$T399,#REF!,0))</f>
        <v>#REF!</v>
      </c>
      <c r="V399" s="132" t="e">
        <f>INDEX(#REF!,MATCH(Revisión_Avance_Periodo!$L399,#REF!,0),MATCH(Revisión_Avance_Periodo!$T399,#REF!,0))</f>
        <v>#REF!</v>
      </c>
      <c r="W399" s="130" t="e">
        <f t="shared" ref="W399:W409" si="31">V399/U399</f>
        <v>#REF!</v>
      </c>
      <c r="X399" s="124" t="e">
        <f>VLOOKUP(W399,Tabla_Estado_Meta_OAP_2019[#All],3,TRUE)</f>
        <v>#REF!</v>
      </c>
      <c r="Y399" s="157" t="e">
        <f>SUBTOTAL(9,$U$398:$U399)</f>
        <v>#REF!</v>
      </c>
      <c r="Z399" s="158" t="e">
        <f>SUBTOTAL(9,$V$398:$V399)</f>
        <v>#REF!</v>
      </c>
      <c r="AA399" s="159">
        <f>IFERROR(+Revisión_Avance_Periodo!$Z399/Revisión_Avance_Periodo!$Y399,0)</f>
        <v>0</v>
      </c>
      <c r="AB399" s="126"/>
      <c r="AC399" s="127"/>
      <c r="AD399" s="125"/>
      <c r="AE399" s="125"/>
      <c r="AF399" s="128"/>
      <c r="AG399" s="129"/>
      <c r="AH399" s="157" t="e">
        <f>SUBTOTAL(9,$U$399:$U746)</f>
        <v>#REF!</v>
      </c>
      <c r="AI399" s="158" t="e">
        <f>SUBTOTAL(9,$V$399:$V746)</f>
        <v>#REF!</v>
      </c>
      <c r="AJ399" s="159">
        <f>IFERROR(+Revisión_Avance_Periodo!$Z747/Revisión_Avance_Periodo!$Y747,0)</f>
        <v>0</v>
      </c>
      <c r="AK399" s="126"/>
      <c r="AL399" s="127"/>
      <c r="AM399" s="125"/>
      <c r="AN399" s="125"/>
      <c r="AO399" s="128"/>
      <c r="AP399" s="129"/>
    </row>
    <row r="400" spans="1:42" x14ac:dyDescent="0.25">
      <c r="A400" s="92">
        <v>64</v>
      </c>
      <c r="B400" s="435" t="e">
        <f>CONCATENATE(Revisión_Avance_Periodo!$D748,";",Revisión_Avance_Periodo!$F748,";",Revisión_Avance_Periodo!$L748)</f>
        <v>#REF!</v>
      </c>
      <c r="C400" s="435" t="e">
        <f t="shared" si="29"/>
        <v>#REF!</v>
      </c>
      <c r="D400" s="114" t="e">
        <f>VLOOKUP($A400,#REF!,3,FALSE)</f>
        <v>#REF!</v>
      </c>
      <c r="E400" s="436" t="e">
        <f>VLOOKUP($A400,#REF!,4,FALSE)</f>
        <v>#REF!</v>
      </c>
      <c r="F400" s="102" t="e">
        <f>VLOOKUP($A400,#REF!,5,FALSE)</f>
        <v>#REF!</v>
      </c>
      <c r="G400" s="93" t="e">
        <f>VLOOKUP($A400,#REF!,8,FALSE)</f>
        <v>#REF!</v>
      </c>
      <c r="H400" s="93" t="e">
        <f>VLOOKUP($A400,#REF!,7,FALSE)</f>
        <v>#REF!</v>
      </c>
      <c r="I400" s="438" t="e">
        <f>VLOOKUP($A400,#REF!,10,FALSE)</f>
        <v>#REF!</v>
      </c>
      <c r="J400" s="93" t="e">
        <f>VLOOKUP($A400,#REF!,11,FALSE)</f>
        <v>#REF!</v>
      </c>
      <c r="K400" s="114" t="e">
        <f>VLOOKUP($A400,#REF!,12,FALSE)</f>
        <v>#REF!</v>
      </c>
      <c r="L400" s="93" t="e">
        <f>VLOOKUP($A400,#REF!,13,FALSE)</f>
        <v>#REF!</v>
      </c>
      <c r="M400" s="438" t="e">
        <f>VLOOKUP($A400,#REF!,14,FALSE)</f>
        <v>#REF!</v>
      </c>
      <c r="N400" s="102" t="e">
        <f>VLOOKUP($A400,#REF!,15,FALSE)</f>
        <v>#REF!</v>
      </c>
      <c r="O400" s="102" t="e">
        <f>VLOOKUP($A400,#REF!,18,FALSE)</f>
        <v>#REF!</v>
      </c>
      <c r="P400" s="93" t="e">
        <f>VLOOKUP($A400,#REF!,41,FALSE)</f>
        <v>#REF!</v>
      </c>
      <c r="Q400" s="115" t="e">
        <f>VLOOKUP(Revisión_Avance_Periodo!$L748,#REF!,30,FALSE)</f>
        <v>#REF!</v>
      </c>
      <c r="R400" s="116">
        <v>2019</v>
      </c>
      <c r="S400" s="196">
        <v>43554</v>
      </c>
      <c r="T400" s="116" t="s">
        <v>70</v>
      </c>
      <c r="U400" s="132" t="e">
        <f>INDEX(#REF!,MATCH(Revisión_Avance_Periodo!$L400,#REF!,0),MATCH(Revisión_Avance_Periodo!$T400,#REF!,0))</f>
        <v>#REF!</v>
      </c>
      <c r="V400" s="132" t="e">
        <f>INDEX(#REF!,MATCH(Revisión_Avance_Periodo!$L400,#REF!,0),MATCH(Revisión_Avance_Periodo!$T400,#REF!,0))</f>
        <v>#REF!</v>
      </c>
      <c r="W400" s="131" t="e">
        <f t="shared" si="31"/>
        <v>#REF!</v>
      </c>
      <c r="X400" s="116" t="e">
        <f>VLOOKUP(W400,Tabla_Estado_Meta_OAP_2019[#All],3,TRUE)</f>
        <v>#REF!</v>
      </c>
      <c r="Y400" s="157" t="e">
        <f>SUBTOTAL(9,$U$398:$U400)</f>
        <v>#REF!</v>
      </c>
      <c r="Z400" s="158" t="e">
        <f>SUBTOTAL(9,$V$398:$V400)</f>
        <v>#REF!</v>
      </c>
      <c r="AA400" s="159">
        <f>IFERROR(+Revisión_Avance_Periodo!$Z400/Revisión_Avance_Periodo!$Y400,0)</f>
        <v>0</v>
      </c>
      <c r="AB400" s="126"/>
      <c r="AC400" s="127"/>
      <c r="AD400" s="125"/>
      <c r="AE400" s="125"/>
      <c r="AF400" s="128"/>
      <c r="AG400" s="129"/>
      <c r="AH400" s="157" t="e">
        <f>SUBTOTAL(9,$U$400:$U746)</f>
        <v>#REF!</v>
      </c>
      <c r="AI400" s="158" t="e">
        <f>SUBTOTAL(9,$V$400:$V746)</f>
        <v>#REF!</v>
      </c>
      <c r="AJ400" s="159">
        <f>IFERROR(+Revisión_Avance_Periodo!$Z748/Revisión_Avance_Periodo!$Y748,0)</f>
        <v>0</v>
      </c>
      <c r="AK400" s="126"/>
      <c r="AL400" s="127"/>
      <c r="AM400" s="125"/>
      <c r="AN400" s="125"/>
      <c r="AO400" s="128"/>
      <c r="AP400" s="129"/>
    </row>
    <row r="401" spans="1:42" x14ac:dyDescent="0.25">
      <c r="A401" s="97">
        <v>64</v>
      </c>
      <c r="B401" s="435" t="e">
        <f>CONCATENATE(Revisión_Avance_Periodo!$D749,";",Revisión_Avance_Periodo!$F749,";",Revisión_Avance_Periodo!$L749)</f>
        <v>#REF!</v>
      </c>
      <c r="C401" s="435" t="e">
        <f t="shared" si="29"/>
        <v>#REF!</v>
      </c>
      <c r="D401" s="123" t="e">
        <f>VLOOKUP($A401,#REF!,3,FALSE)</f>
        <v>#REF!</v>
      </c>
      <c r="E401" s="436" t="e">
        <f>VLOOKUP($A401,#REF!,4,FALSE)</f>
        <v>#REF!</v>
      </c>
      <c r="F401" s="103" t="e">
        <f>VLOOKUP($A401,#REF!,5,FALSE)</f>
        <v>#REF!</v>
      </c>
      <c r="G401" s="98" t="e">
        <f>VLOOKUP($A401,#REF!,8,FALSE)</f>
        <v>#REF!</v>
      </c>
      <c r="H401" s="93" t="e">
        <f>VLOOKUP($A401,#REF!,7,FALSE)</f>
        <v>#REF!</v>
      </c>
      <c r="I401" s="438" t="e">
        <f>VLOOKUP($A401,#REF!,10,FALSE)</f>
        <v>#REF!</v>
      </c>
      <c r="J401" s="98" t="e">
        <f>VLOOKUP($A401,#REF!,11,FALSE)</f>
        <v>#REF!</v>
      </c>
      <c r="K401" s="114" t="e">
        <f>VLOOKUP($A401,#REF!,12,FALSE)</f>
        <v>#REF!</v>
      </c>
      <c r="L401" s="98" t="e">
        <f>VLOOKUP($A401,#REF!,13,FALSE)</f>
        <v>#REF!</v>
      </c>
      <c r="M401" s="438" t="e">
        <f>VLOOKUP($A401,#REF!,14,FALSE)</f>
        <v>#REF!</v>
      </c>
      <c r="N401" s="103" t="e">
        <f>VLOOKUP($A401,#REF!,15,FALSE)</f>
        <v>#REF!</v>
      </c>
      <c r="O401" s="103" t="e">
        <f>VLOOKUP($A401,#REF!,18,FALSE)</f>
        <v>#REF!</v>
      </c>
      <c r="P401" s="93" t="e">
        <f>VLOOKUP($A401,#REF!,41,FALSE)</f>
        <v>#REF!</v>
      </c>
      <c r="Q401" s="115" t="e">
        <f>VLOOKUP(Revisión_Avance_Periodo!$L749,#REF!,30,FALSE)</f>
        <v>#REF!</v>
      </c>
      <c r="R401" s="116">
        <v>2019</v>
      </c>
      <c r="S401" s="196">
        <v>43585</v>
      </c>
      <c r="T401" s="124" t="s">
        <v>71</v>
      </c>
      <c r="U401" s="132" t="e">
        <f>INDEX(#REF!,MATCH(Revisión_Avance_Periodo!$L401,#REF!,0),MATCH(Revisión_Avance_Periodo!$T401,#REF!,0))</f>
        <v>#REF!</v>
      </c>
      <c r="V401" s="132" t="e">
        <f>INDEX(#REF!,MATCH(Revisión_Avance_Periodo!$L401,#REF!,0),MATCH(Revisión_Avance_Periodo!$T401,#REF!,0))</f>
        <v>#REF!</v>
      </c>
      <c r="W401" s="130" t="e">
        <f t="shared" si="31"/>
        <v>#REF!</v>
      </c>
      <c r="X401" s="124" t="e">
        <f>VLOOKUP(W401,Tabla_Estado_Meta_OAP_2019[#All],3,TRUE)</f>
        <v>#REF!</v>
      </c>
      <c r="Y401" s="157" t="e">
        <f>SUBTOTAL(9,$U$398:$U401)</f>
        <v>#REF!</v>
      </c>
      <c r="Z401" s="158" t="e">
        <f>SUBTOTAL(9,$V$398:$V401)</f>
        <v>#REF!</v>
      </c>
      <c r="AA401" s="159">
        <f>IFERROR(+Revisión_Avance_Periodo!$Z401/Revisión_Avance_Periodo!$Y401,0)</f>
        <v>0</v>
      </c>
      <c r="AB401" s="126"/>
      <c r="AC401" s="127"/>
      <c r="AD401" s="125"/>
      <c r="AE401" s="125"/>
      <c r="AF401" s="128"/>
      <c r="AG401" s="129"/>
      <c r="AH401" s="157" t="e">
        <f>SUBTOTAL(9,$U$401:$U746)</f>
        <v>#REF!</v>
      </c>
      <c r="AI401" s="158" t="e">
        <f>SUBTOTAL(9,$V$401:$V746)</f>
        <v>#REF!</v>
      </c>
      <c r="AJ401" s="159">
        <f>IFERROR(+Revisión_Avance_Periodo!$Z749/Revisión_Avance_Periodo!$Y749,0)</f>
        <v>0</v>
      </c>
      <c r="AK401" s="126"/>
      <c r="AL401" s="127"/>
      <c r="AM401" s="125"/>
      <c r="AN401" s="125"/>
      <c r="AO401" s="128"/>
      <c r="AP401" s="129"/>
    </row>
    <row r="402" spans="1:42" x14ac:dyDescent="0.25">
      <c r="A402" s="92">
        <v>64</v>
      </c>
      <c r="B402" s="435" t="e">
        <f>CONCATENATE(Revisión_Avance_Periodo!$D750,";",Revisión_Avance_Periodo!$F750,";",Revisión_Avance_Periodo!$L750)</f>
        <v>#REF!</v>
      </c>
      <c r="C402" s="435" t="e">
        <f t="shared" si="29"/>
        <v>#REF!</v>
      </c>
      <c r="D402" s="114" t="e">
        <f>VLOOKUP($A402,#REF!,3,FALSE)</f>
        <v>#REF!</v>
      </c>
      <c r="E402" s="436" t="e">
        <f>VLOOKUP($A402,#REF!,4,FALSE)</f>
        <v>#REF!</v>
      </c>
      <c r="F402" s="102" t="e">
        <f>VLOOKUP($A402,#REF!,5,FALSE)</f>
        <v>#REF!</v>
      </c>
      <c r="G402" s="93" t="e">
        <f>VLOOKUP($A402,#REF!,8,FALSE)</f>
        <v>#REF!</v>
      </c>
      <c r="H402" s="93" t="e">
        <f>VLOOKUP($A402,#REF!,7,FALSE)</f>
        <v>#REF!</v>
      </c>
      <c r="I402" s="438" t="e">
        <f>VLOOKUP($A402,#REF!,10,FALSE)</f>
        <v>#REF!</v>
      </c>
      <c r="J402" s="93" t="e">
        <f>VLOOKUP($A402,#REF!,11,FALSE)</f>
        <v>#REF!</v>
      </c>
      <c r="K402" s="114" t="e">
        <f>VLOOKUP($A402,#REF!,12,FALSE)</f>
        <v>#REF!</v>
      </c>
      <c r="L402" s="93" t="e">
        <f>VLOOKUP($A402,#REF!,13,FALSE)</f>
        <v>#REF!</v>
      </c>
      <c r="M402" s="438" t="e">
        <f>VLOOKUP($A402,#REF!,14,FALSE)</f>
        <v>#REF!</v>
      </c>
      <c r="N402" s="102" t="e">
        <f>VLOOKUP($A402,#REF!,15,FALSE)</f>
        <v>#REF!</v>
      </c>
      <c r="O402" s="102" t="e">
        <f>VLOOKUP($A402,#REF!,18,FALSE)</f>
        <v>#REF!</v>
      </c>
      <c r="P402" s="93" t="e">
        <f>VLOOKUP($A402,#REF!,41,FALSE)</f>
        <v>#REF!</v>
      </c>
      <c r="Q402" s="115" t="e">
        <f>VLOOKUP(Revisión_Avance_Periodo!$L750,#REF!,30,FALSE)</f>
        <v>#REF!</v>
      </c>
      <c r="R402" s="116">
        <v>2019</v>
      </c>
      <c r="S402" s="196">
        <v>43615</v>
      </c>
      <c r="T402" s="116" t="s">
        <v>72</v>
      </c>
      <c r="U402" s="132" t="e">
        <f>INDEX(#REF!,MATCH(Revisión_Avance_Periodo!$L402,#REF!,0),MATCH(Revisión_Avance_Periodo!$T402,#REF!,0))</f>
        <v>#REF!</v>
      </c>
      <c r="V402" s="132" t="e">
        <f>INDEX(#REF!,MATCH(Revisión_Avance_Periodo!$L402,#REF!,0),MATCH(Revisión_Avance_Periodo!$T402,#REF!,0))</f>
        <v>#REF!</v>
      </c>
      <c r="W402" s="131" t="e">
        <f t="shared" si="31"/>
        <v>#REF!</v>
      </c>
      <c r="X402" s="116" t="e">
        <f>VLOOKUP(W402,Tabla_Estado_Meta_OAP_2019[#All],3,TRUE)</f>
        <v>#REF!</v>
      </c>
      <c r="Y402" s="157" t="e">
        <f>SUBTOTAL(9,$U$398:$U402)</f>
        <v>#REF!</v>
      </c>
      <c r="Z402" s="158" t="e">
        <f>SUBTOTAL(9,$V$398:$V402)</f>
        <v>#REF!</v>
      </c>
      <c r="AA402" s="159">
        <f>IFERROR(+Revisión_Avance_Periodo!$Z402/Revisión_Avance_Periodo!$Y402,0)</f>
        <v>0</v>
      </c>
      <c r="AB402" s="126"/>
      <c r="AC402" s="127"/>
      <c r="AD402" s="125"/>
      <c r="AE402" s="125"/>
      <c r="AF402" s="128"/>
      <c r="AG402" s="129"/>
      <c r="AH402" s="157" t="e">
        <f>SUBTOTAL(9,$U$402:$U746)</f>
        <v>#REF!</v>
      </c>
      <c r="AI402" s="158" t="e">
        <f>SUBTOTAL(9,$V$402:$V746)</f>
        <v>#REF!</v>
      </c>
      <c r="AJ402" s="159">
        <f>IFERROR(+Revisión_Avance_Periodo!$Z750/Revisión_Avance_Periodo!$Y750,0)</f>
        <v>0</v>
      </c>
      <c r="AK402" s="126"/>
      <c r="AL402" s="127"/>
      <c r="AM402" s="125"/>
      <c r="AN402" s="125"/>
      <c r="AO402" s="128"/>
      <c r="AP402" s="129"/>
    </row>
    <row r="403" spans="1:42" x14ac:dyDescent="0.25">
      <c r="A403" s="97">
        <v>64</v>
      </c>
      <c r="B403" s="435" t="e">
        <f>CONCATENATE(Revisión_Avance_Periodo!$D751,";",Revisión_Avance_Periodo!$F751,";",Revisión_Avance_Periodo!$L751)</f>
        <v>#REF!</v>
      </c>
      <c r="C403" s="435" t="e">
        <f t="shared" si="29"/>
        <v>#REF!</v>
      </c>
      <c r="D403" s="123" t="e">
        <f>VLOOKUP($A403,#REF!,3,FALSE)</f>
        <v>#REF!</v>
      </c>
      <c r="E403" s="436" t="e">
        <f>VLOOKUP($A403,#REF!,4,FALSE)</f>
        <v>#REF!</v>
      </c>
      <c r="F403" s="103" t="e">
        <f>VLOOKUP($A403,#REF!,5,FALSE)</f>
        <v>#REF!</v>
      </c>
      <c r="G403" s="98" t="e">
        <f>VLOOKUP($A403,#REF!,8,FALSE)</f>
        <v>#REF!</v>
      </c>
      <c r="H403" s="93" t="e">
        <f>VLOOKUP($A403,#REF!,7,FALSE)</f>
        <v>#REF!</v>
      </c>
      <c r="I403" s="438" t="e">
        <f>VLOOKUP($A403,#REF!,10,FALSE)</f>
        <v>#REF!</v>
      </c>
      <c r="J403" s="98" t="e">
        <f>VLOOKUP($A403,#REF!,11,FALSE)</f>
        <v>#REF!</v>
      </c>
      <c r="K403" s="114" t="e">
        <f>VLOOKUP($A403,#REF!,12,FALSE)</f>
        <v>#REF!</v>
      </c>
      <c r="L403" s="98" t="e">
        <f>VLOOKUP($A403,#REF!,13,FALSE)</f>
        <v>#REF!</v>
      </c>
      <c r="M403" s="438" t="e">
        <f>VLOOKUP($A403,#REF!,14,FALSE)</f>
        <v>#REF!</v>
      </c>
      <c r="N403" s="103" t="e">
        <f>VLOOKUP($A403,#REF!,15,FALSE)</f>
        <v>#REF!</v>
      </c>
      <c r="O403" s="103" t="e">
        <f>VLOOKUP($A403,#REF!,18,FALSE)</f>
        <v>#REF!</v>
      </c>
      <c r="P403" s="93" t="e">
        <f>VLOOKUP($A403,#REF!,41,FALSE)</f>
        <v>#REF!</v>
      </c>
      <c r="Q403" s="115" t="e">
        <f>VLOOKUP(Revisión_Avance_Periodo!$L751,#REF!,30,FALSE)</f>
        <v>#REF!</v>
      </c>
      <c r="R403" s="116">
        <v>2019</v>
      </c>
      <c r="S403" s="196">
        <v>43646</v>
      </c>
      <c r="T403" s="124" t="s">
        <v>73</v>
      </c>
      <c r="U403" s="132" t="e">
        <f>INDEX(#REF!,MATCH(Revisión_Avance_Periodo!$L403,#REF!,0),MATCH(Revisión_Avance_Periodo!$T403,#REF!,0))</f>
        <v>#REF!</v>
      </c>
      <c r="V403" s="132" t="e">
        <f>INDEX(#REF!,MATCH(Revisión_Avance_Periodo!$L403,#REF!,0),MATCH(Revisión_Avance_Periodo!$T403,#REF!,0))</f>
        <v>#REF!</v>
      </c>
      <c r="W403" s="130" t="e">
        <f t="shared" si="31"/>
        <v>#REF!</v>
      </c>
      <c r="X403" s="124" t="e">
        <f>VLOOKUP(W403,Tabla_Estado_Meta_OAP_2019[#All],3,TRUE)</f>
        <v>#REF!</v>
      </c>
      <c r="Y403" s="157" t="e">
        <f>SUBTOTAL(9,$U$398:$U403)</f>
        <v>#REF!</v>
      </c>
      <c r="Z403" s="158" t="e">
        <f>SUBTOTAL(9,$V$398:$V403)</f>
        <v>#REF!</v>
      </c>
      <c r="AA403" s="159">
        <f>IFERROR(+Revisión_Avance_Periodo!$Z403/Revisión_Avance_Periodo!$Y403,0)</f>
        <v>0</v>
      </c>
      <c r="AB403" s="126"/>
      <c r="AC403" s="127"/>
      <c r="AD403" s="125"/>
      <c r="AE403" s="125"/>
      <c r="AF403" s="128"/>
      <c r="AG403" s="129"/>
      <c r="AH403" s="157" t="e">
        <f>SUBTOTAL(9,$U$403:$U746)</f>
        <v>#REF!</v>
      </c>
      <c r="AI403" s="158" t="e">
        <f>SUBTOTAL(9,$V$403:$V746)</f>
        <v>#REF!</v>
      </c>
      <c r="AJ403" s="159">
        <f>IFERROR(+Revisión_Avance_Periodo!$Z751/Revisión_Avance_Periodo!$Y751,0)</f>
        <v>0</v>
      </c>
      <c r="AK403" s="126"/>
      <c r="AL403" s="127"/>
      <c r="AM403" s="125"/>
      <c r="AN403" s="125"/>
      <c r="AO403" s="128"/>
      <c r="AP403" s="129"/>
    </row>
    <row r="404" spans="1:42" x14ac:dyDescent="0.25">
      <c r="A404" s="92">
        <v>64</v>
      </c>
      <c r="B404" s="435" t="e">
        <f>CONCATENATE(Revisión_Avance_Periodo!$D752,";",Revisión_Avance_Periodo!$F752,";",Revisión_Avance_Periodo!$L752)</f>
        <v>#REF!</v>
      </c>
      <c r="C404" s="435" t="e">
        <f t="shared" si="29"/>
        <v>#REF!</v>
      </c>
      <c r="D404" s="114" t="e">
        <f>VLOOKUP($A404,#REF!,3,FALSE)</f>
        <v>#REF!</v>
      </c>
      <c r="E404" s="436" t="e">
        <f>VLOOKUP($A404,#REF!,4,FALSE)</f>
        <v>#REF!</v>
      </c>
      <c r="F404" s="102" t="e">
        <f>VLOOKUP($A404,#REF!,5,FALSE)</f>
        <v>#REF!</v>
      </c>
      <c r="G404" s="93" t="e">
        <f>VLOOKUP($A404,#REF!,8,FALSE)</f>
        <v>#REF!</v>
      </c>
      <c r="H404" s="93" t="e">
        <f>VLOOKUP($A404,#REF!,7,FALSE)</f>
        <v>#REF!</v>
      </c>
      <c r="I404" s="438" t="e">
        <f>VLOOKUP($A404,#REF!,10,FALSE)</f>
        <v>#REF!</v>
      </c>
      <c r="J404" s="93" t="e">
        <f>VLOOKUP($A404,#REF!,11,FALSE)</f>
        <v>#REF!</v>
      </c>
      <c r="K404" s="114" t="e">
        <f>VLOOKUP($A404,#REF!,12,FALSE)</f>
        <v>#REF!</v>
      </c>
      <c r="L404" s="93" t="e">
        <f>VLOOKUP($A404,#REF!,13,FALSE)</f>
        <v>#REF!</v>
      </c>
      <c r="M404" s="438" t="e">
        <f>VLOOKUP($A404,#REF!,14,FALSE)</f>
        <v>#REF!</v>
      </c>
      <c r="N404" s="102" t="e">
        <f>VLOOKUP($A404,#REF!,15,FALSE)</f>
        <v>#REF!</v>
      </c>
      <c r="O404" s="102" t="e">
        <f>VLOOKUP($A404,#REF!,18,FALSE)</f>
        <v>#REF!</v>
      </c>
      <c r="P404" s="93" t="e">
        <f>VLOOKUP($A404,#REF!,41,FALSE)</f>
        <v>#REF!</v>
      </c>
      <c r="Q404" s="115" t="e">
        <f>VLOOKUP(Revisión_Avance_Periodo!$L752,#REF!,30,FALSE)</f>
        <v>#REF!</v>
      </c>
      <c r="R404" s="116">
        <v>2019</v>
      </c>
      <c r="S404" s="196">
        <v>43676</v>
      </c>
      <c r="T404" s="116" t="s">
        <v>74</v>
      </c>
      <c r="U404" s="132" t="e">
        <f>INDEX(#REF!,MATCH(Revisión_Avance_Periodo!$L404,#REF!,0),MATCH(Revisión_Avance_Periodo!$T404,#REF!,0))</f>
        <v>#REF!</v>
      </c>
      <c r="V404" s="132" t="e">
        <f>INDEX(#REF!,MATCH(Revisión_Avance_Periodo!$L404,#REF!,0),MATCH(Revisión_Avance_Periodo!$T404,#REF!,0))</f>
        <v>#REF!</v>
      </c>
      <c r="W404" s="130" t="e">
        <f t="shared" si="31"/>
        <v>#REF!</v>
      </c>
      <c r="X404" s="116" t="e">
        <f>VLOOKUP(W404,Tabla_Estado_Meta_OAP_2019[#All],3,TRUE)</f>
        <v>#REF!</v>
      </c>
      <c r="Y404" s="157" t="e">
        <f>SUBTOTAL(9,$U$398:$U404)</f>
        <v>#REF!</v>
      </c>
      <c r="Z404" s="158" t="e">
        <f>SUBTOTAL(9,$V$398:$V404)</f>
        <v>#REF!</v>
      </c>
      <c r="AA404" s="159">
        <f>IFERROR(+Revisión_Avance_Periodo!$Z404/Revisión_Avance_Periodo!$Y404,0)</f>
        <v>0</v>
      </c>
      <c r="AB404" s="126"/>
      <c r="AC404" s="127"/>
      <c r="AD404" s="125"/>
      <c r="AE404" s="125"/>
      <c r="AF404" s="128"/>
      <c r="AG404" s="129"/>
      <c r="AH404" s="157" t="e">
        <f>SUBTOTAL(9,$U$404:$U746)</f>
        <v>#REF!</v>
      </c>
      <c r="AI404" s="158" t="e">
        <f>SUBTOTAL(9,$V$404:$V746)</f>
        <v>#REF!</v>
      </c>
      <c r="AJ404" s="159">
        <f>IFERROR(+Revisión_Avance_Periodo!$Z752/Revisión_Avance_Periodo!$Y752,0)</f>
        <v>0</v>
      </c>
      <c r="AK404" s="126"/>
      <c r="AL404" s="127"/>
      <c r="AM404" s="125"/>
      <c r="AN404" s="125"/>
      <c r="AO404" s="128"/>
      <c r="AP404" s="129"/>
    </row>
    <row r="405" spans="1:42" x14ac:dyDescent="0.25">
      <c r="A405" s="97">
        <v>64</v>
      </c>
      <c r="B405" s="435" t="e">
        <f>CONCATENATE(Revisión_Avance_Periodo!$D753,";",Revisión_Avance_Periodo!$F753,";",Revisión_Avance_Periodo!$L753)</f>
        <v>#REF!</v>
      </c>
      <c r="C405" s="435" t="e">
        <f t="shared" si="29"/>
        <v>#REF!</v>
      </c>
      <c r="D405" s="123" t="e">
        <f>VLOOKUP($A405,#REF!,3,FALSE)</f>
        <v>#REF!</v>
      </c>
      <c r="E405" s="436" t="e">
        <f>VLOOKUP($A405,#REF!,4,FALSE)</f>
        <v>#REF!</v>
      </c>
      <c r="F405" s="103" t="e">
        <f>VLOOKUP($A405,#REF!,5,FALSE)</f>
        <v>#REF!</v>
      </c>
      <c r="G405" s="98" t="e">
        <f>VLOOKUP($A405,#REF!,8,FALSE)</f>
        <v>#REF!</v>
      </c>
      <c r="H405" s="93" t="e">
        <f>VLOOKUP($A405,#REF!,7,FALSE)</f>
        <v>#REF!</v>
      </c>
      <c r="I405" s="438" t="e">
        <f>VLOOKUP($A405,#REF!,10,FALSE)</f>
        <v>#REF!</v>
      </c>
      <c r="J405" s="98" t="e">
        <f>VLOOKUP($A405,#REF!,11,FALSE)</f>
        <v>#REF!</v>
      </c>
      <c r="K405" s="114" t="e">
        <f>VLOOKUP($A405,#REF!,12,FALSE)</f>
        <v>#REF!</v>
      </c>
      <c r="L405" s="98" t="e">
        <f>VLOOKUP($A405,#REF!,13,FALSE)</f>
        <v>#REF!</v>
      </c>
      <c r="M405" s="438" t="e">
        <f>VLOOKUP($A405,#REF!,14,FALSE)</f>
        <v>#REF!</v>
      </c>
      <c r="N405" s="103" t="e">
        <f>VLOOKUP($A405,#REF!,15,FALSE)</f>
        <v>#REF!</v>
      </c>
      <c r="O405" s="103" t="e">
        <f>VLOOKUP($A405,#REF!,18,FALSE)</f>
        <v>#REF!</v>
      </c>
      <c r="P405" s="93" t="e">
        <f>VLOOKUP($A405,#REF!,41,FALSE)</f>
        <v>#REF!</v>
      </c>
      <c r="Q405" s="115" t="e">
        <f>VLOOKUP(Revisión_Avance_Periodo!$L753,#REF!,30,FALSE)</f>
        <v>#REF!</v>
      </c>
      <c r="R405" s="116">
        <v>2019</v>
      </c>
      <c r="S405" s="196">
        <v>43707</v>
      </c>
      <c r="T405" s="124" t="s">
        <v>75</v>
      </c>
      <c r="U405" s="132" t="e">
        <f>INDEX(#REF!,MATCH(Revisión_Avance_Periodo!$L405,#REF!,0),MATCH(Revisión_Avance_Periodo!$T405,#REF!,0))</f>
        <v>#REF!</v>
      </c>
      <c r="V405" s="132" t="e">
        <f>INDEX(#REF!,MATCH(Revisión_Avance_Periodo!$L405,#REF!,0),MATCH(Revisión_Avance_Periodo!$T405,#REF!,0))</f>
        <v>#REF!</v>
      </c>
      <c r="W405" s="131" t="e">
        <f t="shared" si="31"/>
        <v>#REF!</v>
      </c>
      <c r="X405" s="124" t="e">
        <f>VLOOKUP(W405,Tabla_Estado_Meta_OAP_2019[#All],3,TRUE)</f>
        <v>#REF!</v>
      </c>
      <c r="Y405" s="157" t="e">
        <f>SUBTOTAL(9,$U$398:$U405)</f>
        <v>#REF!</v>
      </c>
      <c r="Z405" s="158" t="e">
        <f>SUBTOTAL(9,$V$398:$V405)</f>
        <v>#REF!</v>
      </c>
      <c r="AA405" s="159">
        <f>IFERROR(+Revisión_Avance_Periodo!$Z405/Revisión_Avance_Periodo!$Y405,0)</f>
        <v>0</v>
      </c>
      <c r="AB405" s="126"/>
      <c r="AC405" s="127"/>
      <c r="AD405" s="125"/>
      <c r="AE405" s="125"/>
      <c r="AF405" s="128"/>
      <c r="AG405" s="129"/>
      <c r="AH405" s="157" t="e">
        <f>SUBTOTAL(9,$U$405:$U746)</f>
        <v>#REF!</v>
      </c>
      <c r="AI405" s="158" t="e">
        <f>SUBTOTAL(9,$V$405:$V746)</f>
        <v>#REF!</v>
      </c>
      <c r="AJ405" s="159">
        <f>IFERROR(+Revisión_Avance_Periodo!$Z753/Revisión_Avance_Periodo!$Y753,0)</f>
        <v>0</v>
      </c>
      <c r="AK405" s="126"/>
      <c r="AL405" s="127"/>
      <c r="AM405" s="125"/>
      <c r="AN405" s="125"/>
      <c r="AO405" s="128"/>
      <c r="AP405" s="129"/>
    </row>
    <row r="406" spans="1:42" x14ac:dyDescent="0.25">
      <c r="A406" s="92">
        <v>64</v>
      </c>
      <c r="B406" s="435" t="e">
        <f>CONCATENATE(Revisión_Avance_Periodo!$D754,";",Revisión_Avance_Periodo!$F754,";",Revisión_Avance_Periodo!$L754)</f>
        <v>#REF!</v>
      </c>
      <c r="C406" s="435" t="e">
        <f t="shared" si="29"/>
        <v>#REF!</v>
      </c>
      <c r="D406" s="114" t="e">
        <f>VLOOKUP($A406,#REF!,3,FALSE)</f>
        <v>#REF!</v>
      </c>
      <c r="E406" s="436" t="e">
        <f>VLOOKUP($A406,#REF!,4,FALSE)</f>
        <v>#REF!</v>
      </c>
      <c r="F406" s="102" t="e">
        <f>VLOOKUP($A406,#REF!,5,FALSE)</f>
        <v>#REF!</v>
      </c>
      <c r="G406" s="93" t="e">
        <f>VLOOKUP($A406,#REF!,8,FALSE)</f>
        <v>#REF!</v>
      </c>
      <c r="H406" s="93" t="e">
        <f>VLOOKUP($A406,#REF!,7,FALSE)</f>
        <v>#REF!</v>
      </c>
      <c r="I406" s="438" t="e">
        <f>VLOOKUP($A406,#REF!,10,FALSE)</f>
        <v>#REF!</v>
      </c>
      <c r="J406" s="93" t="e">
        <f>VLOOKUP($A406,#REF!,11,FALSE)</f>
        <v>#REF!</v>
      </c>
      <c r="K406" s="114" t="e">
        <f>VLOOKUP($A406,#REF!,12,FALSE)</f>
        <v>#REF!</v>
      </c>
      <c r="L406" s="93" t="e">
        <f>VLOOKUP($A406,#REF!,13,FALSE)</f>
        <v>#REF!</v>
      </c>
      <c r="M406" s="438" t="e">
        <f>VLOOKUP($A406,#REF!,14,FALSE)</f>
        <v>#REF!</v>
      </c>
      <c r="N406" s="102" t="e">
        <f>VLOOKUP($A406,#REF!,15,FALSE)</f>
        <v>#REF!</v>
      </c>
      <c r="O406" s="102" t="e">
        <f>VLOOKUP($A406,#REF!,18,FALSE)</f>
        <v>#REF!</v>
      </c>
      <c r="P406" s="93" t="e">
        <f>VLOOKUP($A406,#REF!,41,FALSE)</f>
        <v>#REF!</v>
      </c>
      <c r="Q406" s="115" t="e">
        <f>VLOOKUP(Revisión_Avance_Periodo!$L754,#REF!,30,FALSE)</f>
        <v>#REF!</v>
      </c>
      <c r="R406" s="116">
        <v>2019</v>
      </c>
      <c r="S406" s="196">
        <v>43738</v>
      </c>
      <c r="T406" s="116" t="s">
        <v>76</v>
      </c>
      <c r="U406" s="132" t="e">
        <f>INDEX(#REF!,MATCH(Revisión_Avance_Periodo!$L406,#REF!,0),MATCH(Revisión_Avance_Periodo!$T406,#REF!,0))</f>
        <v>#REF!</v>
      </c>
      <c r="V406" s="132" t="e">
        <f>INDEX(#REF!,MATCH(Revisión_Avance_Periodo!$L406,#REF!,0),MATCH(Revisión_Avance_Periodo!$T406,#REF!,0))</f>
        <v>#REF!</v>
      </c>
      <c r="W406" s="131" t="e">
        <f t="shared" si="31"/>
        <v>#REF!</v>
      </c>
      <c r="X406" s="116" t="e">
        <f>VLOOKUP(W406,Tabla_Estado_Meta_OAP_2019[#All],3,TRUE)</f>
        <v>#REF!</v>
      </c>
      <c r="Y406" s="157" t="e">
        <f>SUBTOTAL(9,$U$398:$U406)</f>
        <v>#REF!</v>
      </c>
      <c r="Z406" s="158" t="e">
        <f>SUBTOTAL(9,$V$398:$V406)</f>
        <v>#REF!</v>
      </c>
      <c r="AA406" s="159">
        <f>IFERROR(+Revisión_Avance_Periodo!$Z406/Revisión_Avance_Periodo!$Y406,0)</f>
        <v>0</v>
      </c>
      <c r="AB406" s="126"/>
      <c r="AC406" s="127"/>
      <c r="AD406" s="125"/>
      <c r="AE406" s="125"/>
      <c r="AF406" s="128"/>
      <c r="AG406" s="129"/>
      <c r="AH406" s="157" t="e">
        <f>SUBTOTAL(9,$U$406:$U746)</f>
        <v>#REF!</v>
      </c>
      <c r="AI406" s="158" t="e">
        <f>SUBTOTAL(9,$V$406:$V746)</f>
        <v>#REF!</v>
      </c>
      <c r="AJ406" s="159">
        <f>IFERROR(+Revisión_Avance_Periodo!$Z754/Revisión_Avance_Periodo!$Y754,0)</f>
        <v>0</v>
      </c>
      <c r="AK406" s="126"/>
      <c r="AL406" s="127"/>
      <c r="AM406" s="125"/>
      <c r="AN406" s="125"/>
      <c r="AO406" s="128"/>
      <c r="AP406" s="129"/>
    </row>
    <row r="407" spans="1:42" x14ac:dyDescent="0.25">
      <c r="A407" s="97">
        <v>64</v>
      </c>
      <c r="B407" s="435" t="e">
        <f>CONCATENATE(Revisión_Avance_Periodo!$D755,";",Revisión_Avance_Periodo!$F755,";",Revisión_Avance_Periodo!$L755)</f>
        <v>#REF!</v>
      </c>
      <c r="C407" s="435" t="e">
        <f t="shared" si="29"/>
        <v>#REF!</v>
      </c>
      <c r="D407" s="123" t="e">
        <f>VLOOKUP($A407,#REF!,3,FALSE)</f>
        <v>#REF!</v>
      </c>
      <c r="E407" s="436" t="e">
        <f>VLOOKUP($A407,#REF!,4,FALSE)</f>
        <v>#REF!</v>
      </c>
      <c r="F407" s="103" t="e">
        <f>VLOOKUP($A407,#REF!,5,FALSE)</f>
        <v>#REF!</v>
      </c>
      <c r="G407" s="98" t="e">
        <f>VLOOKUP($A407,#REF!,8,FALSE)</f>
        <v>#REF!</v>
      </c>
      <c r="H407" s="93" t="e">
        <f>VLOOKUP($A407,#REF!,7,FALSE)</f>
        <v>#REF!</v>
      </c>
      <c r="I407" s="438" t="e">
        <f>VLOOKUP($A407,#REF!,10,FALSE)</f>
        <v>#REF!</v>
      </c>
      <c r="J407" s="98" t="e">
        <f>VLOOKUP($A407,#REF!,11,FALSE)</f>
        <v>#REF!</v>
      </c>
      <c r="K407" s="114" t="e">
        <f>VLOOKUP($A407,#REF!,12,FALSE)</f>
        <v>#REF!</v>
      </c>
      <c r="L407" s="98" t="e">
        <f>VLOOKUP($A407,#REF!,13,FALSE)</f>
        <v>#REF!</v>
      </c>
      <c r="M407" s="438" t="e">
        <f>VLOOKUP($A407,#REF!,14,FALSE)</f>
        <v>#REF!</v>
      </c>
      <c r="N407" s="103" t="e">
        <f>VLOOKUP($A407,#REF!,15,FALSE)</f>
        <v>#REF!</v>
      </c>
      <c r="O407" s="103" t="e">
        <f>VLOOKUP($A407,#REF!,18,FALSE)</f>
        <v>#REF!</v>
      </c>
      <c r="P407" s="93" t="e">
        <f>VLOOKUP($A407,#REF!,41,FALSE)</f>
        <v>#REF!</v>
      </c>
      <c r="Q407" s="115" t="e">
        <f>VLOOKUP(Revisión_Avance_Periodo!$L755,#REF!,30,FALSE)</f>
        <v>#REF!</v>
      </c>
      <c r="R407" s="116">
        <v>2019</v>
      </c>
      <c r="S407" s="196">
        <v>43768</v>
      </c>
      <c r="T407" s="124" t="s">
        <v>77</v>
      </c>
      <c r="U407" s="132" t="e">
        <f>INDEX(#REF!,MATCH(Revisión_Avance_Periodo!$L407,#REF!,0),MATCH(Revisión_Avance_Periodo!$T407,#REF!,0))</f>
        <v>#REF!</v>
      </c>
      <c r="V407" s="132" t="e">
        <f>INDEX(#REF!,MATCH(Revisión_Avance_Periodo!$L407,#REF!,0),MATCH(Revisión_Avance_Periodo!$T407,#REF!,0))</f>
        <v>#REF!</v>
      </c>
      <c r="W407" s="131" t="e">
        <f t="shared" si="31"/>
        <v>#REF!</v>
      </c>
      <c r="X407" s="124" t="e">
        <f>VLOOKUP(W407,Tabla_Estado_Meta_OAP_2019[#All],3,TRUE)</f>
        <v>#REF!</v>
      </c>
      <c r="Y407" s="157" t="e">
        <f>SUBTOTAL(9,$U$398:$U407)</f>
        <v>#REF!</v>
      </c>
      <c r="Z407" s="158" t="e">
        <f>SUBTOTAL(9,$V$398:$V407)</f>
        <v>#REF!</v>
      </c>
      <c r="AA407" s="159">
        <f>IFERROR(+Revisión_Avance_Periodo!$Z407/Revisión_Avance_Periodo!$Y407,0)</f>
        <v>0</v>
      </c>
      <c r="AB407" s="126"/>
      <c r="AC407" s="127"/>
      <c r="AD407" s="125"/>
      <c r="AE407" s="125"/>
      <c r="AF407" s="128"/>
      <c r="AG407" s="129"/>
      <c r="AH407" s="157" t="e">
        <f>SUBTOTAL(9,$U$407:$U746)</f>
        <v>#REF!</v>
      </c>
      <c r="AI407" s="158" t="e">
        <f>SUBTOTAL(9,$V$407:$V746)</f>
        <v>#REF!</v>
      </c>
      <c r="AJ407" s="159">
        <f>IFERROR(+Revisión_Avance_Periodo!$Z755/Revisión_Avance_Periodo!$Y755,0)</f>
        <v>0</v>
      </c>
      <c r="AK407" s="126"/>
      <c r="AL407" s="127"/>
      <c r="AM407" s="125"/>
      <c r="AN407" s="125"/>
      <c r="AO407" s="128"/>
      <c r="AP407" s="129"/>
    </row>
    <row r="408" spans="1:42" x14ac:dyDescent="0.25">
      <c r="A408" s="92">
        <v>64</v>
      </c>
      <c r="B408" s="435" t="e">
        <f>CONCATENATE(Revisión_Avance_Periodo!$D756,";",Revisión_Avance_Periodo!$F756,";",Revisión_Avance_Periodo!$L756)</f>
        <v>#REF!</v>
      </c>
      <c r="C408" s="435" t="e">
        <f t="shared" si="29"/>
        <v>#REF!</v>
      </c>
      <c r="D408" s="114" t="e">
        <f>VLOOKUP($A408,#REF!,3,FALSE)</f>
        <v>#REF!</v>
      </c>
      <c r="E408" s="436" t="e">
        <f>VLOOKUP($A408,#REF!,4,FALSE)</f>
        <v>#REF!</v>
      </c>
      <c r="F408" s="102" t="e">
        <f>VLOOKUP($A408,#REF!,5,FALSE)</f>
        <v>#REF!</v>
      </c>
      <c r="G408" s="93" t="e">
        <f>VLOOKUP($A408,#REF!,8,FALSE)</f>
        <v>#REF!</v>
      </c>
      <c r="H408" s="93" t="e">
        <f>VLOOKUP($A408,#REF!,7,FALSE)</f>
        <v>#REF!</v>
      </c>
      <c r="I408" s="438" t="e">
        <f>VLOOKUP($A408,#REF!,10,FALSE)</f>
        <v>#REF!</v>
      </c>
      <c r="J408" s="93" t="e">
        <f>VLOOKUP($A408,#REF!,11,FALSE)</f>
        <v>#REF!</v>
      </c>
      <c r="K408" s="114" t="e">
        <f>VLOOKUP($A408,#REF!,12,FALSE)</f>
        <v>#REF!</v>
      </c>
      <c r="L408" s="93" t="e">
        <f>VLOOKUP($A408,#REF!,13,FALSE)</f>
        <v>#REF!</v>
      </c>
      <c r="M408" s="438" t="e">
        <f>VLOOKUP($A408,#REF!,14,FALSE)</f>
        <v>#REF!</v>
      </c>
      <c r="N408" s="102" t="e">
        <f>VLOOKUP($A408,#REF!,15,FALSE)</f>
        <v>#REF!</v>
      </c>
      <c r="O408" s="102" t="e">
        <f>VLOOKUP($A408,#REF!,18,FALSE)</f>
        <v>#REF!</v>
      </c>
      <c r="P408" s="93" t="e">
        <f>VLOOKUP($A408,#REF!,41,FALSE)</f>
        <v>#REF!</v>
      </c>
      <c r="Q408" s="115" t="e">
        <f>VLOOKUP(Revisión_Avance_Periodo!$L756,#REF!,30,FALSE)</f>
        <v>#REF!</v>
      </c>
      <c r="R408" s="116">
        <v>2019</v>
      </c>
      <c r="S408" s="196">
        <v>43799</v>
      </c>
      <c r="T408" s="116" t="s">
        <v>78</v>
      </c>
      <c r="U408" s="132" t="e">
        <f>INDEX(#REF!,MATCH(Revisión_Avance_Periodo!$L408,#REF!,0),MATCH(Revisión_Avance_Periodo!$T408,#REF!,0))</f>
        <v>#REF!</v>
      </c>
      <c r="V408" s="132" t="e">
        <f>INDEX(#REF!,MATCH(Revisión_Avance_Periodo!$L408,#REF!,0),MATCH(Revisión_Avance_Periodo!$T408,#REF!,0))</f>
        <v>#REF!</v>
      </c>
      <c r="W408" s="131" t="e">
        <f t="shared" si="31"/>
        <v>#REF!</v>
      </c>
      <c r="X408" s="116" t="e">
        <f>VLOOKUP(W408,Tabla_Estado_Meta_OAP_2019[#All],3,TRUE)</f>
        <v>#REF!</v>
      </c>
      <c r="Y408" s="157" t="e">
        <f>SUBTOTAL(9,$U$398:$U408)</f>
        <v>#REF!</v>
      </c>
      <c r="Z408" s="158" t="e">
        <f>SUBTOTAL(9,$V$398:$V408)</f>
        <v>#REF!</v>
      </c>
      <c r="AA408" s="159">
        <f>IFERROR(+Revisión_Avance_Periodo!$Z408/Revisión_Avance_Periodo!$Y408,0)</f>
        <v>0</v>
      </c>
      <c r="AB408" s="126"/>
      <c r="AC408" s="127"/>
      <c r="AD408" s="125"/>
      <c r="AE408" s="125"/>
      <c r="AF408" s="128"/>
      <c r="AG408" s="129"/>
      <c r="AH408" s="157" t="e">
        <f>SUBTOTAL(9,$U$408:$U746)</f>
        <v>#REF!</v>
      </c>
      <c r="AI408" s="158" t="e">
        <f>SUBTOTAL(9,$V$408:$V746)</f>
        <v>#REF!</v>
      </c>
      <c r="AJ408" s="159">
        <f>IFERROR(+Revisión_Avance_Periodo!$Z756/Revisión_Avance_Periodo!$Y756,0)</f>
        <v>0</v>
      </c>
      <c r="AK408" s="126"/>
      <c r="AL408" s="127"/>
      <c r="AM408" s="125"/>
      <c r="AN408" s="125"/>
      <c r="AO408" s="128"/>
      <c r="AP408" s="129"/>
    </row>
    <row r="409" spans="1:42" ht="15.75" thickBot="1" x14ac:dyDescent="0.3">
      <c r="A409" s="97">
        <v>64</v>
      </c>
      <c r="B409" s="435" t="e">
        <f>CONCATENATE(Revisión_Avance_Periodo!$D757,";",Revisión_Avance_Periodo!$F757,";",Revisión_Avance_Periodo!$L757)</f>
        <v>#REF!</v>
      </c>
      <c r="C409" s="435" t="e">
        <f t="shared" si="29"/>
        <v>#REF!</v>
      </c>
      <c r="D409" s="123" t="e">
        <f>VLOOKUP($A409,#REF!,3,FALSE)</f>
        <v>#REF!</v>
      </c>
      <c r="E409" s="436" t="e">
        <f>VLOOKUP($A409,#REF!,4,FALSE)</f>
        <v>#REF!</v>
      </c>
      <c r="F409" s="103" t="e">
        <f>VLOOKUP($A409,#REF!,5,FALSE)</f>
        <v>#REF!</v>
      </c>
      <c r="G409" s="98" t="e">
        <f>VLOOKUP($A409,#REF!,8,FALSE)</f>
        <v>#REF!</v>
      </c>
      <c r="H409" s="93" t="e">
        <f>VLOOKUP($A409,#REF!,7,FALSE)</f>
        <v>#REF!</v>
      </c>
      <c r="I409" s="438" t="e">
        <f>VLOOKUP($A409,#REF!,10,FALSE)</f>
        <v>#REF!</v>
      </c>
      <c r="J409" s="98" t="e">
        <f>VLOOKUP($A409,#REF!,11,FALSE)</f>
        <v>#REF!</v>
      </c>
      <c r="K409" s="114" t="e">
        <f>VLOOKUP($A409,#REF!,12,FALSE)</f>
        <v>#REF!</v>
      </c>
      <c r="L409" s="98" t="e">
        <f>VLOOKUP($A409,#REF!,13,FALSE)</f>
        <v>#REF!</v>
      </c>
      <c r="M409" s="438" t="e">
        <f>VLOOKUP($A409,#REF!,14,FALSE)</f>
        <v>#REF!</v>
      </c>
      <c r="N409" s="103" t="e">
        <f>VLOOKUP($A409,#REF!,15,FALSE)</f>
        <v>#REF!</v>
      </c>
      <c r="O409" s="103" t="e">
        <f>VLOOKUP($A409,#REF!,18,FALSE)</f>
        <v>#REF!</v>
      </c>
      <c r="P409" s="93" t="e">
        <f>VLOOKUP($A409,#REF!,41,FALSE)</f>
        <v>#REF!</v>
      </c>
      <c r="Q409" s="115" t="e">
        <f>VLOOKUP(Revisión_Avance_Periodo!$L757,#REF!,30,FALSE)</f>
        <v>#REF!</v>
      </c>
      <c r="R409" s="116">
        <v>2019</v>
      </c>
      <c r="S409" s="196">
        <v>43829</v>
      </c>
      <c r="T409" s="124" t="s">
        <v>79</v>
      </c>
      <c r="U409" s="132" t="e">
        <f>INDEX(#REF!,MATCH(Revisión_Avance_Periodo!$L409,#REF!,0),MATCH(Revisión_Avance_Periodo!$T409,#REF!,0))</f>
        <v>#REF!</v>
      </c>
      <c r="V409" s="132" t="e">
        <f>INDEX(#REF!,MATCH(Revisión_Avance_Periodo!$L409,#REF!,0),MATCH(Revisión_Avance_Periodo!$T409,#REF!,0))</f>
        <v>#REF!</v>
      </c>
      <c r="W409" s="131" t="e">
        <f t="shared" si="31"/>
        <v>#REF!</v>
      </c>
      <c r="X409" s="124" t="e">
        <f>VLOOKUP(W409,Tabla_Estado_Meta_OAP_2019[#All],3,TRUE)</f>
        <v>#REF!</v>
      </c>
      <c r="Y409" s="157" t="e">
        <f>SUBTOTAL(9,$U$398:$U409)</f>
        <v>#REF!</v>
      </c>
      <c r="Z409" s="158" t="e">
        <f>SUBTOTAL(9,$V$398:$V409)</f>
        <v>#REF!</v>
      </c>
      <c r="AA409" s="159">
        <f>IFERROR(+Revisión_Avance_Periodo!$Z409/Revisión_Avance_Periodo!$Y409,0)</f>
        <v>0</v>
      </c>
      <c r="AB409" s="126"/>
      <c r="AC409" s="127"/>
      <c r="AD409" s="125"/>
      <c r="AE409" s="125"/>
      <c r="AF409" s="128"/>
      <c r="AG409" s="129"/>
      <c r="AH409" s="157" t="e">
        <f>SUBTOTAL(9,$U$409:$U746)</f>
        <v>#REF!</v>
      </c>
      <c r="AI409" s="158" t="e">
        <f>SUBTOTAL(9,$V$409:$V746)</f>
        <v>#REF!</v>
      </c>
      <c r="AJ409" s="159">
        <f>IFERROR(+Revisión_Avance_Periodo!$Z757/Revisión_Avance_Periodo!$Y757,0)</f>
        <v>0</v>
      </c>
      <c r="AK409" s="126"/>
      <c r="AL409" s="127"/>
      <c r="AM409" s="125"/>
      <c r="AN409" s="125"/>
      <c r="AO409" s="128"/>
      <c r="AP409" s="129"/>
    </row>
    <row r="410" spans="1:42" x14ac:dyDescent="0.25">
      <c r="A410" s="92">
        <v>65</v>
      </c>
      <c r="B410" s="435" t="e">
        <f>CONCATENATE(Revisión_Avance_Periodo!$D758,";",Revisión_Avance_Periodo!$F758,";",Revisión_Avance_Periodo!$L758)</f>
        <v>#REF!</v>
      </c>
      <c r="C410" s="435" t="e">
        <f t="shared" si="29"/>
        <v>#REF!</v>
      </c>
      <c r="D410" s="114" t="e">
        <f>VLOOKUP($A410,#REF!,3,FALSE)</f>
        <v>#REF!</v>
      </c>
      <c r="E410" s="436" t="e">
        <f>VLOOKUP($A410,#REF!,4,FALSE)</f>
        <v>#REF!</v>
      </c>
      <c r="F410" s="102" t="e">
        <f>VLOOKUP($A410,#REF!,5,FALSE)</f>
        <v>#REF!</v>
      </c>
      <c r="G410" s="93" t="e">
        <f>VLOOKUP($A410,#REF!,8,FALSE)</f>
        <v>#REF!</v>
      </c>
      <c r="H410" s="93" t="e">
        <f>VLOOKUP($A410,#REF!,7,FALSE)</f>
        <v>#REF!</v>
      </c>
      <c r="I410" s="438" t="e">
        <f>VLOOKUP($A410,#REF!,10,FALSE)</f>
        <v>#REF!</v>
      </c>
      <c r="J410" s="93" t="e">
        <f>VLOOKUP($A410,#REF!,11,FALSE)</f>
        <v>#REF!</v>
      </c>
      <c r="K410" s="114" t="e">
        <f>VLOOKUP($A410,#REF!,12,FALSE)</f>
        <v>#REF!</v>
      </c>
      <c r="L410" s="93" t="e">
        <f>VLOOKUP($A410,#REF!,13,FALSE)</f>
        <v>#REF!</v>
      </c>
      <c r="M410" s="438" t="e">
        <f>VLOOKUP($A410,#REF!,14,FALSE)</f>
        <v>#REF!</v>
      </c>
      <c r="N410" s="102" t="e">
        <f>VLOOKUP($A410,#REF!,15,FALSE)</f>
        <v>#REF!</v>
      </c>
      <c r="O410" s="102" t="e">
        <f>VLOOKUP($A410,#REF!,18,FALSE)</f>
        <v>#REF!</v>
      </c>
      <c r="P410" s="93" t="e">
        <f>VLOOKUP($A410,#REF!,41,FALSE)</f>
        <v>#REF!</v>
      </c>
      <c r="Q410" s="115" t="e">
        <f>VLOOKUP(Revisión_Avance_Periodo!$L758,#REF!,30,FALSE)</f>
        <v>#REF!</v>
      </c>
      <c r="R410" s="116">
        <v>2019</v>
      </c>
      <c r="S410" s="196">
        <v>43495</v>
      </c>
      <c r="T410" s="116" t="s">
        <v>68</v>
      </c>
      <c r="U410" s="117" t="e">
        <f>INDEX(#REF!,MATCH(Revisión_Avance_Periodo!$L410,#REF!,0),MATCH(Revisión_Avance_Periodo!$T410,#REF!,0))</f>
        <v>#REF!</v>
      </c>
      <c r="V410" s="117" t="e">
        <f>INDEX(#REF!,MATCH(Revisión_Avance_Periodo!$L410,#REF!,0),MATCH(Revisión_Avance_Periodo!$T410,#REF!,0))</f>
        <v>#REF!</v>
      </c>
      <c r="W410" s="118">
        <f>IFERROR((V410/U410),0)</f>
        <v>0</v>
      </c>
      <c r="X410" s="116" t="str">
        <f>VLOOKUP(W410,Tabla_Estado_Meta_OAP_2019[#All],3,TRUE)</f>
        <v>Por Ejecutar</v>
      </c>
      <c r="Y410" s="148" t="e">
        <f>SUBTOTAL(9,$U$410:$U410)</f>
        <v>#REF!</v>
      </c>
      <c r="Z410" s="162" t="e">
        <f>SUBTOTAL(9,$V$410:$V410)</f>
        <v>#REF!</v>
      </c>
      <c r="AA410" s="162">
        <f>IFERROR(+Revisión_Avance_Periodo!$Z410/Revisión_Avance_Periodo!$Y410,0)</f>
        <v>0</v>
      </c>
      <c r="AB410" s="120" t="e">
        <f>SUBTOTAL(9,U410:U421)</f>
        <v>#REF!</v>
      </c>
      <c r="AC410" s="119" t="e">
        <f>SUBTOTAL(9,V410:V421)</f>
        <v>#REF!</v>
      </c>
      <c r="AD410" s="119" t="e">
        <f>+AC410/AB410</f>
        <v>#REF!</v>
      </c>
      <c r="AE410" s="119" t="e">
        <f>100%-Revisión_Avance_Periodo!$AD410</f>
        <v>#REF!</v>
      </c>
      <c r="AF410" s="121" t="e">
        <f>VLOOKUP(AD410,Tabla_Estado_Meta_OAP_2019[],3,TRUE)</f>
        <v>#REF!</v>
      </c>
      <c r="AG410" s="122" t="e">
        <f>Revisión_Avance_Periodo!$AD410*Revisión_Avance_Periodo!$Q410</f>
        <v>#REF!</v>
      </c>
      <c r="AH410" s="148" t="e">
        <f>SUBTOTAL(9,$U$410:$U758)</f>
        <v>#REF!</v>
      </c>
      <c r="AI410" s="162" t="e">
        <f>SUBTOTAL(9,$V$410:$V758)</f>
        <v>#REF!</v>
      </c>
      <c r="AJ410" s="162">
        <f>IFERROR(+Revisión_Avance_Periodo!$Z758/Revisión_Avance_Periodo!$Y758,0)</f>
        <v>0</v>
      </c>
      <c r="AK410" s="120" t="e">
        <f>SUBTOTAL(9,AD410:AD421)</f>
        <v>#REF!</v>
      </c>
      <c r="AL410" s="119" t="e">
        <f>SUBTOTAL(9,AE410:AE421)</f>
        <v>#REF!</v>
      </c>
      <c r="AM410" s="119" t="e">
        <f>+AL410/AK410</f>
        <v>#REF!</v>
      </c>
      <c r="AN410" s="119" t="e">
        <f>100%-Revisión_Avance_Periodo!$AD758</f>
        <v>#REF!</v>
      </c>
      <c r="AO410" s="121" t="e">
        <f>VLOOKUP(AM410,Tabla_Estado_Meta_OAP_2019[],3,TRUE)</f>
        <v>#REF!</v>
      </c>
      <c r="AP410" s="122" t="e">
        <f>Revisión_Avance_Periodo!$AD758*Revisión_Avance_Periodo!$Q758</f>
        <v>#REF!</v>
      </c>
    </row>
    <row r="411" spans="1:42" x14ac:dyDescent="0.25">
      <c r="A411" s="97">
        <v>65</v>
      </c>
      <c r="B411" s="435" t="e">
        <f>CONCATENATE(Revisión_Avance_Periodo!$D759,";",Revisión_Avance_Periodo!$F759,";",Revisión_Avance_Periodo!$L759)</f>
        <v>#REF!</v>
      </c>
      <c r="C411" s="435" t="e">
        <f t="shared" si="29"/>
        <v>#REF!</v>
      </c>
      <c r="D411" s="123" t="e">
        <f>VLOOKUP($A411,#REF!,3,FALSE)</f>
        <v>#REF!</v>
      </c>
      <c r="E411" s="436" t="e">
        <f>VLOOKUP($A411,#REF!,4,FALSE)</f>
        <v>#REF!</v>
      </c>
      <c r="F411" s="103" t="e">
        <f>VLOOKUP($A411,#REF!,5,FALSE)</f>
        <v>#REF!</v>
      </c>
      <c r="G411" s="98" t="e">
        <f>VLOOKUP($A411,#REF!,8,FALSE)</f>
        <v>#REF!</v>
      </c>
      <c r="H411" s="93" t="e">
        <f>VLOOKUP($A411,#REF!,7,FALSE)</f>
        <v>#REF!</v>
      </c>
      <c r="I411" s="438" t="e">
        <f>VLOOKUP($A411,#REF!,10,FALSE)</f>
        <v>#REF!</v>
      </c>
      <c r="J411" s="98" t="e">
        <f>VLOOKUP($A411,#REF!,11,FALSE)</f>
        <v>#REF!</v>
      </c>
      <c r="K411" s="114" t="e">
        <f>VLOOKUP($A411,#REF!,12,FALSE)</f>
        <v>#REF!</v>
      </c>
      <c r="L411" s="98" t="e">
        <f>VLOOKUP($A411,#REF!,13,FALSE)</f>
        <v>#REF!</v>
      </c>
      <c r="M411" s="438" t="e">
        <f>VLOOKUP($A411,#REF!,14,FALSE)</f>
        <v>#REF!</v>
      </c>
      <c r="N411" s="103" t="e">
        <f>VLOOKUP($A411,#REF!,15,FALSE)</f>
        <v>#REF!</v>
      </c>
      <c r="O411" s="103" t="e">
        <f>VLOOKUP($A411,#REF!,18,FALSE)</f>
        <v>#REF!</v>
      </c>
      <c r="P411" s="93" t="e">
        <f>VLOOKUP($A411,#REF!,41,FALSE)</f>
        <v>#REF!</v>
      </c>
      <c r="Q411" s="115" t="e">
        <f>VLOOKUP(Revisión_Avance_Periodo!$L759,#REF!,30,FALSE)</f>
        <v>#REF!</v>
      </c>
      <c r="R411" s="116">
        <v>2019</v>
      </c>
      <c r="S411" s="196">
        <v>43524</v>
      </c>
      <c r="T411" s="124" t="s">
        <v>69</v>
      </c>
      <c r="U411" s="117" t="e">
        <f>INDEX(#REF!,MATCH(Revisión_Avance_Periodo!$L411,#REF!,0),MATCH(Revisión_Avance_Periodo!$T411,#REF!,0))</f>
        <v>#REF!</v>
      </c>
      <c r="V411" s="117" t="e">
        <f>INDEX(#REF!,MATCH(Revisión_Avance_Periodo!$L411,#REF!,0),MATCH(Revisión_Avance_Periodo!$T411,#REF!,0))</f>
        <v>#REF!</v>
      </c>
      <c r="W411" s="131" t="e">
        <f t="shared" ref="W411:W424" si="32">V411/U411</f>
        <v>#REF!</v>
      </c>
      <c r="X411" s="124" t="e">
        <f>VLOOKUP(W411,Tabla_Estado_Meta_OAP_2019[#All],3,TRUE)</f>
        <v>#REF!</v>
      </c>
      <c r="Y411" s="150" t="e">
        <f>SUBTOTAL(9,$U$410:$U411)</f>
        <v>#REF!</v>
      </c>
      <c r="Z411" s="159" t="e">
        <f>SUBTOTAL(9,$V$410:$V411)</f>
        <v>#REF!</v>
      </c>
      <c r="AA411" s="159">
        <f>IFERROR(+Revisión_Avance_Periodo!$Z411/Revisión_Avance_Periodo!$Y411,0)</f>
        <v>0</v>
      </c>
      <c r="AB411" s="126"/>
      <c r="AC411" s="127"/>
      <c r="AD411" s="125"/>
      <c r="AE411" s="125"/>
      <c r="AF411" s="128"/>
      <c r="AG411" s="129"/>
      <c r="AH411" s="150" t="e">
        <f>SUBTOTAL(9,$U$411:$U758)</f>
        <v>#REF!</v>
      </c>
      <c r="AI411" s="159" t="e">
        <f>SUBTOTAL(9,$V$411:$V758)</f>
        <v>#REF!</v>
      </c>
      <c r="AJ411" s="159">
        <f>IFERROR(+Revisión_Avance_Periodo!$Z759/Revisión_Avance_Periodo!$Y759,0)</f>
        <v>0</v>
      </c>
      <c r="AK411" s="126"/>
      <c r="AL411" s="127"/>
      <c r="AM411" s="125"/>
      <c r="AN411" s="125"/>
      <c r="AO411" s="128"/>
      <c r="AP411" s="129"/>
    </row>
    <row r="412" spans="1:42" x14ac:dyDescent="0.25">
      <c r="A412" s="92">
        <v>65</v>
      </c>
      <c r="B412" s="435" t="e">
        <f>CONCATENATE(Revisión_Avance_Periodo!$D760,";",Revisión_Avance_Periodo!$F760,";",Revisión_Avance_Periodo!$L760)</f>
        <v>#REF!</v>
      </c>
      <c r="C412" s="435" t="e">
        <f t="shared" si="29"/>
        <v>#REF!</v>
      </c>
      <c r="D412" s="114" t="e">
        <f>VLOOKUP($A412,#REF!,3,FALSE)</f>
        <v>#REF!</v>
      </c>
      <c r="E412" s="436" t="e">
        <f>VLOOKUP($A412,#REF!,4,FALSE)</f>
        <v>#REF!</v>
      </c>
      <c r="F412" s="102" t="e">
        <f>VLOOKUP($A412,#REF!,5,FALSE)</f>
        <v>#REF!</v>
      </c>
      <c r="G412" s="93" t="e">
        <f>VLOOKUP($A412,#REF!,8,FALSE)</f>
        <v>#REF!</v>
      </c>
      <c r="H412" s="93" t="e">
        <f>VLOOKUP($A412,#REF!,7,FALSE)</f>
        <v>#REF!</v>
      </c>
      <c r="I412" s="438" t="e">
        <f>VLOOKUP($A412,#REF!,10,FALSE)</f>
        <v>#REF!</v>
      </c>
      <c r="J412" s="93" t="e">
        <f>VLOOKUP($A412,#REF!,11,FALSE)</f>
        <v>#REF!</v>
      </c>
      <c r="K412" s="114" t="e">
        <f>VLOOKUP($A412,#REF!,12,FALSE)</f>
        <v>#REF!</v>
      </c>
      <c r="L412" s="93" t="e">
        <f>VLOOKUP($A412,#REF!,13,FALSE)</f>
        <v>#REF!</v>
      </c>
      <c r="M412" s="438" t="e">
        <f>VLOOKUP($A412,#REF!,14,FALSE)</f>
        <v>#REF!</v>
      </c>
      <c r="N412" s="102" t="e">
        <f>VLOOKUP($A412,#REF!,15,FALSE)</f>
        <v>#REF!</v>
      </c>
      <c r="O412" s="102" t="e">
        <f>VLOOKUP($A412,#REF!,18,FALSE)</f>
        <v>#REF!</v>
      </c>
      <c r="P412" s="93" t="e">
        <f>VLOOKUP($A412,#REF!,41,FALSE)</f>
        <v>#REF!</v>
      </c>
      <c r="Q412" s="115" t="e">
        <f>VLOOKUP(Revisión_Avance_Periodo!$L760,#REF!,30,FALSE)</f>
        <v>#REF!</v>
      </c>
      <c r="R412" s="116">
        <v>2019</v>
      </c>
      <c r="S412" s="196">
        <v>43554</v>
      </c>
      <c r="T412" s="116" t="s">
        <v>70</v>
      </c>
      <c r="U412" s="117" t="e">
        <f>INDEX(#REF!,MATCH(Revisión_Avance_Periodo!$L412,#REF!,0),MATCH(Revisión_Avance_Periodo!$T412,#REF!,0))</f>
        <v>#REF!</v>
      </c>
      <c r="V412" s="117" t="e">
        <f>INDEX(#REF!,MATCH(Revisión_Avance_Periodo!$L412,#REF!,0),MATCH(Revisión_Avance_Periodo!$T412,#REF!,0))</f>
        <v>#REF!</v>
      </c>
      <c r="W412" s="131" t="e">
        <f t="shared" si="32"/>
        <v>#REF!</v>
      </c>
      <c r="X412" s="116" t="e">
        <f>VLOOKUP(W412,Tabla_Estado_Meta_OAP_2019[#All],3,TRUE)</f>
        <v>#REF!</v>
      </c>
      <c r="Y412" s="150" t="e">
        <f>SUBTOTAL(9,$U$410:$U412)</f>
        <v>#REF!</v>
      </c>
      <c r="Z412" s="159" t="e">
        <f>SUBTOTAL(9,$V$410:$V412)</f>
        <v>#REF!</v>
      </c>
      <c r="AA412" s="159">
        <f>IFERROR(+Revisión_Avance_Periodo!$Z412/Revisión_Avance_Periodo!$Y412,0)</f>
        <v>0</v>
      </c>
      <c r="AB412" s="126"/>
      <c r="AC412" s="127"/>
      <c r="AD412" s="125"/>
      <c r="AE412" s="125"/>
      <c r="AF412" s="128"/>
      <c r="AG412" s="129"/>
      <c r="AH412" s="150" t="e">
        <f>SUBTOTAL(9,$U$412:$U758)</f>
        <v>#REF!</v>
      </c>
      <c r="AI412" s="159" t="e">
        <f>SUBTOTAL(9,$V$412:$V758)</f>
        <v>#REF!</v>
      </c>
      <c r="AJ412" s="159">
        <f>IFERROR(+Revisión_Avance_Periodo!$Z760/Revisión_Avance_Periodo!$Y760,0)</f>
        <v>0</v>
      </c>
      <c r="AK412" s="126"/>
      <c r="AL412" s="127"/>
      <c r="AM412" s="125"/>
      <c r="AN412" s="125"/>
      <c r="AO412" s="128"/>
      <c r="AP412" s="129"/>
    </row>
    <row r="413" spans="1:42" x14ac:dyDescent="0.25">
      <c r="A413" s="97">
        <v>65</v>
      </c>
      <c r="B413" s="435" t="e">
        <f>CONCATENATE(Revisión_Avance_Periodo!$D761,";",Revisión_Avance_Periodo!$F761,";",Revisión_Avance_Periodo!$L761)</f>
        <v>#REF!</v>
      </c>
      <c r="C413" s="435" t="e">
        <f t="shared" si="29"/>
        <v>#REF!</v>
      </c>
      <c r="D413" s="123" t="e">
        <f>VLOOKUP($A413,#REF!,3,FALSE)</f>
        <v>#REF!</v>
      </c>
      <c r="E413" s="436" t="e">
        <f>VLOOKUP($A413,#REF!,4,FALSE)</f>
        <v>#REF!</v>
      </c>
      <c r="F413" s="103" t="e">
        <f>VLOOKUP($A413,#REF!,5,FALSE)</f>
        <v>#REF!</v>
      </c>
      <c r="G413" s="98" t="e">
        <f>VLOOKUP($A413,#REF!,8,FALSE)</f>
        <v>#REF!</v>
      </c>
      <c r="H413" s="93" t="e">
        <f>VLOOKUP($A413,#REF!,7,FALSE)</f>
        <v>#REF!</v>
      </c>
      <c r="I413" s="438" t="e">
        <f>VLOOKUP($A413,#REF!,10,FALSE)</f>
        <v>#REF!</v>
      </c>
      <c r="J413" s="98" t="e">
        <f>VLOOKUP($A413,#REF!,11,FALSE)</f>
        <v>#REF!</v>
      </c>
      <c r="K413" s="114" t="e">
        <f>VLOOKUP($A413,#REF!,12,FALSE)</f>
        <v>#REF!</v>
      </c>
      <c r="L413" s="98" t="e">
        <f>VLOOKUP($A413,#REF!,13,FALSE)</f>
        <v>#REF!</v>
      </c>
      <c r="M413" s="438" t="e">
        <f>VLOOKUP($A413,#REF!,14,FALSE)</f>
        <v>#REF!</v>
      </c>
      <c r="N413" s="103" t="e">
        <f>VLOOKUP($A413,#REF!,15,FALSE)</f>
        <v>#REF!</v>
      </c>
      <c r="O413" s="103" t="e">
        <f>VLOOKUP($A413,#REF!,18,FALSE)</f>
        <v>#REF!</v>
      </c>
      <c r="P413" s="93" t="e">
        <f>VLOOKUP($A413,#REF!,41,FALSE)</f>
        <v>#REF!</v>
      </c>
      <c r="Q413" s="115" t="e">
        <f>VLOOKUP(Revisión_Avance_Periodo!$L761,#REF!,30,FALSE)</f>
        <v>#REF!</v>
      </c>
      <c r="R413" s="116">
        <v>2019</v>
      </c>
      <c r="S413" s="196">
        <v>43585</v>
      </c>
      <c r="T413" s="124" t="s">
        <v>71</v>
      </c>
      <c r="U413" s="117" t="e">
        <f>INDEX(#REF!,MATCH(Revisión_Avance_Periodo!$L413,#REF!,0),MATCH(Revisión_Avance_Periodo!$T413,#REF!,0))</f>
        <v>#REF!</v>
      </c>
      <c r="V413" s="117" t="e">
        <f>INDEX(#REF!,MATCH(Revisión_Avance_Periodo!$L413,#REF!,0),MATCH(Revisión_Avance_Periodo!$T413,#REF!,0))</f>
        <v>#REF!</v>
      </c>
      <c r="W413" s="130" t="e">
        <f t="shared" si="32"/>
        <v>#REF!</v>
      </c>
      <c r="X413" s="124" t="e">
        <f>VLOOKUP(W413,Tabla_Estado_Meta_OAP_2019[#All],3,TRUE)</f>
        <v>#REF!</v>
      </c>
      <c r="Y413" s="150" t="e">
        <f>SUBTOTAL(9,$U$410:$U413)</f>
        <v>#REF!</v>
      </c>
      <c r="Z413" s="159" t="e">
        <f>SUBTOTAL(9,$V$410:$V413)</f>
        <v>#REF!</v>
      </c>
      <c r="AA413" s="159">
        <f>IFERROR(+Revisión_Avance_Periodo!$Z413/Revisión_Avance_Periodo!$Y413,0)</f>
        <v>0</v>
      </c>
      <c r="AB413" s="126"/>
      <c r="AC413" s="127"/>
      <c r="AD413" s="125"/>
      <c r="AE413" s="125"/>
      <c r="AF413" s="128"/>
      <c r="AG413" s="129"/>
      <c r="AH413" s="150" t="e">
        <f>SUBTOTAL(9,$U$413:$U758)</f>
        <v>#REF!</v>
      </c>
      <c r="AI413" s="159" t="e">
        <f>SUBTOTAL(9,$V$413:$V758)</f>
        <v>#REF!</v>
      </c>
      <c r="AJ413" s="159">
        <f>IFERROR(+Revisión_Avance_Periodo!$Z761/Revisión_Avance_Periodo!$Y761,0)</f>
        <v>0</v>
      </c>
      <c r="AK413" s="126"/>
      <c r="AL413" s="127"/>
      <c r="AM413" s="125"/>
      <c r="AN413" s="125"/>
      <c r="AO413" s="128"/>
      <c r="AP413" s="129"/>
    </row>
    <row r="414" spans="1:42" x14ac:dyDescent="0.25">
      <c r="A414" s="92">
        <v>65</v>
      </c>
      <c r="B414" s="435" t="e">
        <f>CONCATENATE(Revisión_Avance_Periodo!$D762,";",Revisión_Avance_Periodo!$F762,";",Revisión_Avance_Periodo!$L762)</f>
        <v>#REF!</v>
      </c>
      <c r="C414" s="435" t="e">
        <f t="shared" si="29"/>
        <v>#REF!</v>
      </c>
      <c r="D414" s="114" t="e">
        <f>VLOOKUP($A414,#REF!,3,FALSE)</f>
        <v>#REF!</v>
      </c>
      <c r="E414" s="436" t="e">
        <f>VLOOKUP($A414,#REF!,4,FALSE)</f>
        <v>#REF!</v>
      </c>
      <c r="F414" s="102" t="e">
        <f>VLOOKUP($A414,#REF!,5,FALSE)</f>
        <v>#REF!</v>
      </c>
      <c r="G414" s="93" t="e">
        <f>VLOOKUP($A414,#REF!,8,FALSE)</f>
        <v>#REF!</v>
      </c>
      <c r="H414" s="93" t="e">
        <f>VLOOKUP($A414,#REF!,7,FALSE)</f>
        <v>#REF!</v>
      </c>
      <c r="I414" s="438" t="e">
        <f>VLOOKUP($A414,#REF!,10,FALSE)</f>
        <v>#REF!</v>
      </c>
      <c r="J414" s="93" t="e">
        <f>VLOOKUP($A414,#REF!,11,FALSE)</f>
        <v>#REF!</v>
      </c>
      <c r="K414" s="114" t="e">
        <f>VLOOKUP($A414,#REF!,12,FALSE)</f>
        <v>#REF!</v>
      </c>
      <c r="L414" s="93" t="e">
        <f>VLOOKUP($A414,#REF!,13,FALSE)</f>
        <v>#REF!</v>
      </c>
      <c r="M414" s="438" t="e">
        <f>VLOOKUP($A414,#REF!,14,FALSE)</f>
        <v>#REF!</v>
      </c>
      <c r="N414" s="102" t="e">
        <f>VLOOKUP($A414,#REF!,15,FALSE)</f>
        <v>#REF!</v>
      </c>
      <c r="O414" s="102" t="e">
        <f>VLOOKUP($A414,#REF!,18,FALSE)</f>
        <v>#REF!</v>
      </c>
      <c r="P414" s="93" t="e">
        <f>VLOOKUP($A414,#REF!,41,FALSE)</f>
        <v>#REF!</v>
      </c>
      <c r="Q414" s="115" t="e">
        <f>VLOOKUP(Revisión_Avance_Periodo!$L762,#REF!,30,FALSE)</f>
        <v>#REF!</v>
      </c>
      <c r="R414" s="116">
        <v>2019</v>
      </c>
      <c r="S414" s="196">
        <v>43615</v>
      </c>
      <c r="T414" s="116" t="s">
        <v>72</v>
      </c>
      <c r="U414" s="117" t="e">
        <f>INDEX(#REF!,MATCH(Revisión_Avance_Periodo!$L414,#REF!,0),MATCH(Revisión_Avance_Periodo!$T414,#REF!,0))</f>
        <v>#REF!</v>
      </c>
      <c r="V414" s="117" t="e">
        <f>INDEX(#REF!,MATCH(Revisión_Avance_Periodo!$L414,#REF!,0),MATCH(Revisión_Avance_Periodo!$T414,#REF!,0))</f>
        <v>#REF!</v>
      </c>
      <c r="W414" s="131" t="e">
        <f t="shared" si="32"/>
        <v>#REF!</v>
      </c>
      <c r="X414" s="116" t="e">
        <f>VLOOKUP(W414,Tabla_Estado_Meta_OAP_2019[#All],3,TRUE)</f>
        <v>#REF!</v>
      </c>
      <c r="Y414" s="150" t="e">
        <f>SUBTOTAL(9,$U$410:$U414)</f>
        <v>#REF!</v>
      </c>
      <c r="Z414" s="159" t="e">
        <f>SUBTOTAL(9,$V$410:$V414)</f>
        <v>#REF!</v>
      </c>
      <c r="AA414" s="159">
        <f>IFERROR(+Revisión_Avance_Periodo!$Z414/Revisión_Avance_Periodo!$Y414,0)</f>
        <v>0</v>
      </c>
      <c r="AB414" s="126"/>
      <c r="AC414" s="127"/>
      <c r="AD414" s="125"/>
      <c r="AE414" s="125"/>
      <c r="AF414" s="128"/>
      <c r="AG414" s="129"/>
      <c r="AH414" s="150" t="e">
        <f>SUBTOTAL(9,$U$414:$U758)</f>
        <v>#REF!</v>
      </c>
      <c r="AI414" s="159" t="e">
        <f>SUBTOTAL(9,$V$414:$V758)</f>
        <v>#REF!</v>
      </c>
      <c r="AJ414" s="159">
        <f>IFERROR(+Revisión_Avance_Periodo!$Z762/Revisión_Avance_Periodo!$Y762,0)</f>
        <v>0</v>
      </c>
      <c r="AK414" s="126"/>
      <c r="AL414" s="127"/>
      <c r="AM414" s="125"/>
      <c r="AN414" s="125"/>
      <c r="AO414" s="128"/>
      <c r="AP414" s="129"/>
    </row>
    <row r="415" spans="1:42" x14ac:dyDescent="0.25">
      <c r="A415" s="97">
        <v>65</v>
      </c>
      <c r="B415" s="435" t="e">
        <f>CONCATENATE(Revisión_Avance_Periodo!$D763,";",Revisión_Avance_Periodo!$F763,";",Revisión_Avance_Periodo!$L763)</f>
        <v>#REF!</v>
      </c>
      <c r="C415" s="435" t="e">
        <f t="shared" si="29"/>
        <v>#REF!</v>
      </c>
      <c r="D415" s="123" t="e">
        <f>VLOOKUP($A415,#REF!,3,FALSE)</f>
        <v>#REF!</v>
      </c>
      <c r="E415" s="436" t="e">
        <f>VLOOKUP($A415,#REF!,4,FALSE)</f>
        <v>#REF!</v>
      </c>
      <c r="F415" s="103" t="e">
        <f>VLOOKUP($A415,#REF!,5,FALSE)</f>
        <v>#REF!</v>
      </c>
      <c r="G415" s="98" t="e">
        <f>VLOOKUP($A415,#REF!,8,FALSE)</f>
        <v>#REF!</v>
      </c>
      <c r="H415" s="93" t="e">
        <f>VLOOKUP($A415,#REF!,7,FALSE)</f>
        <v>#REF!</v>
      </c>
      <c r="I415" s="438" t="e">
        <f>VLOOKUP($A415,#REF!,10,FALSE)</f>
        <v>#REF!</v>
      </c>
      <c r="J415" s="98" t="e">
        <f>VLOOKUP($A415,#REF!,11,FALSE)</f>
        <v>#REF!</v>
      </c>
      <c r="K415" s="114" t="e">
        <f>VLOOKUP($A415,#REF!,12,FALSE)</f>
        <v>#REF!</v>
      </c>
      <c r="L415" s="98" t="e">
        <f>VLOOKUP($A415,#REF!,13,FALSE)</f>
        <v>#REF!</v>
      </c>
      <c r="M415" s="438" t="e">
        <f>VLOOKUP($A415,#REF!,14,FALSE)</f>
        <v>#REF!</v>
      </c>
      <c r="N415" s="103" t="e">
        <f>VLOOKUP($A415,#REF!,15,FALSE)</f>
        <v>#REF!</v>
      </c>
      <c r="O415" s="103" t="e">
        <f>VLOOKUP($A415,#REF!,18,FALSE)</f>
        <v>#REF!</v>
      </c>
      <c r="P415" s="93" t="e">
        <f>VLOOKUP($A415,#REF!,41,FALSE)</f>
        <v>#REF!</v>
      </c>
      <c r="Q415" s="115" t="e">
        <f>VLOOKUP(Revisión_Avance_Periodo!$L763,#REF!,30,FALSE)</f>
        <v>#REF!</v>
      </c>
      <c r="R415" s="116">
        <v>2019</v>
      </c>
      <c r="S415" s="196">
        <v>43646</v>
      </c>
      <c r="T415" s="124" t="s">
        <v>73</v>
      </c>
      <c r="U415" s="117" t="e">
        <f>INDEX(#REF!,MATCH(Revisión_Avance_Periodo!$L415,#REF!,0),MATCH(Revisión_Avance_Periodo!$T415,#REF!,0))</f>
        <v>#REF!</v>
      </c>
      <c r="V415" s="117" t="e">
        <f>INDEX(#REF!,MATCH(Revisión_Avance_Periodo!$L415,#REF!,0),MATCH(Revisión_Avance_Periodo!$T415,#REF!,0))</f>
        <v>#REF!</v>
      </c>
      <c r="W415" s="131" t="e">
        <f t="shared" si="32"/>
        <v>#REF!</v>
      </c>
      <c r="X415" s="124" t="e">
        <f>VLOOKUP(W415,Tabla_Estado_Meta_OAP_2019[#All],3,TRUE)</f>
        <v>#REF!</v>
      </c>
      <c r="Y415" s="150" t="e">
        <f>SUBTOTAL(9,$U$410:$U415)</f>
        <v>#REF!</v>
      </c>
      <c r="Z415" s="159" t="e">
        <f>SUBTOTAL(9,$V$410:$V415)</f>
        <v>#REF!</v>
      </c>
      <c r="AA415" s="159">
        <f>IFERROR(+Revisión_Avance_Periodo!$Z415/Revisión_Avance_Periodo!$Y415,0)</f>
        <v>0</v>
      </c>
      <c r="AB415" s="126"/>
      <c r="AC415" s="127"/>
      <c r="AD415" s="125"/>
      <c r="AE415" s="125"/>
      <c r="AF415" s="128"/>
      <c r="AG415" s="129"/>
      <c r="AH415" s="150" t="e">
        <f>SUBTOTAL(9,$U$415:$U758)</f>
        <v>#REF!</v>
      </c>
      <c r="AI415" s="159" t="e">
        <f>SUBTOTAL(9,$V$415:$V758)</f>
        <v>#REF!</v>
      </c>
      <c r="AJ415" s="159">
        <f>IFERROR(+Revisión_Avance_Periodo!$Z763/Revisión_Avance_Periodo!$Y763,0)</f>
        <v>0</v>
      </c>
      <c r="AK415" s="126"/>
      <c r="AL415" s="127"/>
      <c r="AM415" s="125"/>
      <c r="AN415" s="125"/>
      <c r="AO415" s="128"/>
      <c r="AP415" s="129"/>
    </row>
    <row r="416" spans="1:42" x14ac:dyDescent="0.25">
      <c r="A416" s="92">
        <v>65</v>
      </c>
      <c r="B416" s="435" t="e">
        <f>CONCATENATE(Revisión_Avance_Periodo!$D764,";",Revisión_Avance_Periodo!$F764,";",Revisión_Avance_Periodo!$L764)</f>
        <v>#REF!</v>
      </c>
      <c r="C416" s="435" t="e">
        <f t="shared" si="29"/>
        <v>#REF!</v>
      </c>
      <c r="D416" s="114" t="e">
        <f>VLOOKUP($A416,#REF!,3,FALSE)</f>
        <v>#REF!</v>
      </c>
      <c r="E416" s="436" t="e">
        <f>VLOOKUP($A416,#REF!,4,FALSE)</f>
        <v>#REF!</v>
      </c>
      <c r="F416" s="102" t="e">
        <f>VLOOKUP($A416,#REF!,5,FALSE)</f>
        <v>#REF!</v>
      </c>
      <c r="G416" s="93" t="e">
        <f>VLOOKUP($A416,#REF!,8,FALSE)</f>
        <v>#REF!</v>
      </c>
      <c r="H416" s="93" t="e">
        <f>VLOOKUP($A416,#REF!,7,FALSE)</f>
        <v>#REF!</v>
      </c>
      <c r="I416" s="438" t="e">
        <f>VLOOKUP($A416,#REF!,10,FALSE)</f>
        <v>#REF!</v>
      </c>
      <c r="J416" s="93" t="e">
        <f>VLOOKUP($A416,#REF!,11,FALSE)</f>
        <v>#REF!</v>
      </c>
      <c r="K416" s="114" t="e">
        <f>VLOOKUP($A416,#REF!,12,FALSE)</f>
        <v>#REF!</v>
      </c>
      <c r="L416" s="93" t="e">
        <f>VLOOKUP($A416,#REF!,13,FALSE)</f>
        <v>#REF!</v>
      </c>
      <c r="M416" s="438" t="e">
        <f>VLOOKUP($A416,#REF!,14,FALSE)</f>
        <v>#REF!</v>
      </c>
      <c r="N416" s="102" t="e">
        <f>VLOOKUP($A416,#REF!,15,FALSE)</f>
        <v>#REF!</v>
      </c>
      <c r="O416" s="102" t="e">
        <f>VLOOKUP($A416,#REF!,18,FALSE)</f>
        <v>#REF!</v>
      </c>
      <c r="P416" s="93" t="e">
        <f>VLOOKUP($A416,#REF!,41,FALSE)</f>
        <v>#REF!</v>
      </c>
      <c r="Q416" s="115" t="e">
        <f>VLOOKUP(Revisión_Avance_Periodo!$L764,#REF!,30,FALSE)</f>
        <v>#REF!</v>
      </c>
      <c r="R416" s="116">
        <v>2019</v>
      </c>
      <c r="S416" s="196">
        <v>43676</v>
      </c>
      <c r="T416" s="116" t="s">
        <v>74</v>
      </c>
      <c r="U416" s="117" t="e">
        <f>INDEX(#REF!,MATCH(Revisión_Avance_Periodo!$L416,#REF!,0),MATCH(Revisión_Avance_Periodo!$T416,#REF!,0))</f>
        <v>#REF!</v>
      </c>
      <c r="V416" s="117" t="e">
        <f>INDEX(#REF!,MATCH(Revisión_Avance_Periodo!$L416,#REF!,0),MATCH(Revisión_Avance_Periodo!$T416,#REF!,0))</f>
        <v>#REF!</v>
      </c>
      <c r="W416" s="131" t="e">
        <f t="shared" si="32"/>
        <v>#REF!</v>
      </c>
      <c r="X416" s="116" t="e">
        <f>VLOOKUP(W416,Tabla_Estado_Meta_OAP_2019[#All],3,TRUE)</f>
        <v>#REF!</v>
      </c>
      <c r="Y416" s="150" t="e">
        <f>SUBTOTAL(9,$U$410:$U416)</f>
        <v>#REF!</v>
      </c>
      <c r="Z416" s="159" t="e">
        <f>SUBTOTAL(9,$V$410:$V416)</f>
        <v>#REF!</v>
      </c>
      <c r="AA416" s="159">
        <f>IFERROR(+Revisión_Avance_Periodo!$Z416/Revisión_Avance_Periodo!$Y416,0)</f>
        <v>0</v>
      </c>
      <c r="AB416" s="126"/>
      <c r="AC416" s="127"/>
      <c r="AD416" s="125"/>
      <c r="AE416" s="125"/>
      <c r="AF416" s="128"/>
      <c r="AG416" s="129"/>
      <c r="AH416" s="150" t="e">
        <f>SUBTOTAL(9,$U$416:$U758)</f>
        <v>#REF!</v>
      </c>
      <c r="AI416" s="159" t="e">
        <f>SUBTOTAL(9,$V$416:$V758)</f>
        <v>#REF!</v>
      </c>
      <c r="AJ416" s="159">
        <f>IFERROR(+Revisión_Avance_Periodo!$Z764/Revisión_Avance_Periodo!$Y764,0)</f>
        <v>0</v>
      </c>
      <c r="AK416" s="126"/>
      <c r="AL416" s="127"/>
      <c r="AM416" s="125"/>
      <c r="AN416" s="125"/>
      <c r="AO416" s="128"/>
      <c r="AP416" s="129"/>
    </row>
    <row r="417" spans="1:42" x14ac:dyDescent="0.25">
      <c r="A417" s="97">
        <v>65</v>
      </c>
      <c r="B417" s="435" t="e">
        <f>CONCATENATE(Revisión_Avance_Periodo!$D765,";",Revisión_Avance_Periodo!$F765,";",Revisión_Avance_Periodo!$L765)</f>
        <v>#REF!</v>
      </c>
      <c r="C417" s="435" t="e">
        <f t="shared" si="29"/>
        <v>#REF!</v>
      </c>
      <c r="D417" s="123" t="e">
        <f>VLOOKUP($A417,#REF!,3,FALSE)</f>
        <v>#REF!</v>
      </c>
      <c r="E417" s="436" t="e">
        <f>VLOOKUP($A417,#REF!,4,FALSE)</f>
        <v>#REF!</v>
      </c>
      <c r="F417" s="103" t="e">
        <f>VLOOKUP($A417,#REF!,5,FALSE)</f>
        <v>#REF!</v>
      </c>
      <c r="G417" s="98" t="e">
        <f>VLOOKUP($A417,#REF!,8,FALSE)</f>
        <v>#REF!</v>
      </c>
      <c r="H417" s="93" t="e">
        <f>VLOOKUP($A417,#REF!,7,FALSE)</f>
        <v>#REF!</v>
      </c>
      <c r="I417" s="438" t="e">
        <f>VLOOKUP($A417,#REF!,10,FALSE)</f>
        <v>#REF!</v>
      </c>
      <c r="J417" s="98" t="e">
        <f>VLOOKUP($A417,#REF!,11,FALSE)</f>
        <v>#REF!</v>
      </c>
      <c r="K417" s="114" t="e">
        <f>VLOOKUP($A417,#REF!,12,FALSE)</f>
        <v>#REF!</v>
      </c>
      <c r="L417" s="98" t="e">
        <f>VLOOKUP($A417,#REF!,13,FALSE)</f>
        <v>#REF!</v>
      </c>
      <c r="M417" s="438" t="e">
        <f>VLOOKUP($A417,#REF!,14,FALSE)</f>
        <v>#REF!</v>
      </c>
      <c r="N417" s="103" t="e">
        <f>VLOOKUP($A417,#REF!,15,FALSE)</f>
        <v>#REF!</v>
      </c>
      <c r="O417" s="103" t="e">
        <f>VLOOKUP($A417,#REF!,18,FALSE)</f>
        <v>#REF!</v>
      </c>
      <c r="P417" s="93" t="e">
        <f>VLOOKUP($A417,#REF!,41,FALSE)</f>
        <v>#REF!</v>
      </c>
      <c r="Q417" s="115" t="e">
        <f>VLOOKUP(Revisión_Avance_Periodo!$L765,#REF!,30,FALSE)</f>
        <v>#REF!</v>
      </c>
      <c r="R417" s="116">
        <v>2019</v>
      </c>
      <c r="S417" s="196">
        <v>43707</v>
      </c>
      <c r="T417" s="124" t="s">
        <v>75</v>
      </c>
      <c r="U417" s="117" t="e">
        <f>INDEX(#REF!,MATCH(Revisión_Avance_Periodo!$L417,#REF!,0),MATCH(Revisión_Avance_Periodo!$T417,#REF!,0))</f>
        <v>#REF!</v>
      </c>
      <c r="V417" s="117" t="e">
        <f>INDEX(#REF!,MATCH(Revisión_Avance_Periodo!$L417,#REF!,0),MATCH(Revisión_Avance_Periodo!$T417,#REF!,0))</f>
        <v>#REF!</v>
      </c>
      <c r="W417" s="130" t="e">
        <f t="shared" si="32"/>
        <v>#REF!</v>
      </c>
      <c r="X417" s="124" t="e">
        <f>VLOOKUP(W417,Tabla_Estado_Meta_OAP_2019[#All],3,TRUE)</f>
        <v>#REF!</v>
      </c>
      <c r="Y417" s="150" t="e">
        <f>SUBTOTAL(9,$U$410:$U417)</f>
        <v>#REF!</v>
      </c>
      <c r="Z417" s="159" t="e">
        <f>SUBTOTAL(9,$V$410:$V417)</f>
        <v>#REF!</v>
      </c>
      <c r="AA417" s="159">
        <f>IFERROR(+Revisión_Avance_Periodo!$Z417/Revisión_Avance_Periodo!$Y417,0)</f>
        <v>0</v>
      </c>
      <c r="AB417" s="126"/>
      <c r="AC417" s="127"/>
      <c r="AD417" s="125"/>
      <c r="AE417" s="125"/>
      <c r="AF417" s="128"/>
      <c r="AG417" s="129"/>
      <c r="AH417" s="150" t="e">
        <f>SUBTOTAL(9,$U$417:$U758)</f>
        <v>#REF!</v>
      </c>
      <c r="AI417" s="159" t="e">
        <f>SUBTOTAL(9,$V$417:$V758)</f>
        <v>#REF!</v>
      </c>
      <c r="AJ417" s="159">
        <f>IFERROR(+Revisión_Avance_Periodo!$Z765/Revisión_Avance_Periodo!$Y765,0)</f>
        <v>0</v>
      </c>
      <c r="AK417" s="126"/>
      <c r="AL417" s="127"/>
      <c r="AM417" s="125"/>
      <c r="AN417" s="125"/>
      <c r="AO417" s="128"/>
      <c r="AP417" s="129"/>
    </row>
    <row r="418" spans="1:42" x14ac:dyDescent="0.25">
      <c r="A418" s="92">
        <v>65</v>
      </c>
      <c r="B418" s="435" t="e">
        <f>CONCATENATE(Revisión_Avance_Periodo!$D766,";",Revisión_Avance_Periodo!$F766,";",Revisión_Avance_Periodo!$L766)</f>
        <v>#REF!</v>
      </c>
      <c r="C418" s="435" t="e">
        <f t="shared" si="29"/>
        <v>#REF!</v>
      </c>
      <c r="D418" s="114" t="e">
        <f>VLOOKUP($A418,#REF!,3,FALSE)</f>
        <v>#REF!</v>
      </c>
      <c r="E418" s="436" t="e">
        <f>VLOOKUP($A418,#REF!,4,FALSE)</f>
        <v>#REF!</v>
      </c>
      <c r="F418" s="102" t="e">
        <f>VLOOKUP($A418,#REF!,5,FALSE)</f>
        <v>#REF!</v>
      </c>
      <c r="G418" s="93" t="e">
        <f>VLOOKUP($A418,#REF!,8,FALSE)</f>
        <v>#REF!</v>
      </c>
      <c r="H418" s="93" t="e">
        <f>VLOOKUP($A418,#REF!,7,FALSE)</f>
        <v>#REF!</v>
      </c>
      <c r="I418" s="438" t="e">
        <f>VLOOKUP($A418,#REF!,10,FALSE)</f>
        <v>#REF!</v>
      </c>
      <c r="J418" s="93" t="e">
        <f>VLOOKUP($A418,#REF!,11,FALSE)</f>
        <v>#REF!</v>
      </c>
      <c r="K418" s="114" t="e">
        <f>VLOOKUP($A418,#REF!,12,FALSE)</f>
        <v>#REF!</v>
      </c>
      <c r="L418" s="93" t="e">
        <f>VLOOKUP($A418,#REF!,13,FALSE)</f>
        <v>#REF!</v>
      </c>
      <c r="M418" s="438" t="e">
        <f>VLOOKUP($A418,#REF!,14,FALSE)</f>
        <v>#REF!</v>
      </c>
      <c r="N418" s="102" t="e">
        <f>VLOOKUP($A418,#REF!,15,FALSE)</f>
        <v>#REF!</v>
      </c>
      <c r="O418" s="102" t="e">
        <f>VLOOKUP($A418,#REF!,18,FALSE)</f>
        <v>#REF!</v>
      </c>
      <c r="P418" s="93" t="e">
        <f>VLOOKUP($A418,#REF!,41,FALSE)</f>
        <v>#REF!</v>
      </c>
      <c r="Q418" s="115" t="e">
        <f>VLOOKUP(Revisión_Avance_Periodo!$L766,#REF!,30,FALSE)</f>
        <v>#REF!</v>
      </c>
      <c r="R418" s="116">
        <v>2019</v>
      </c>
      <c r="S418" s="196">
        <v>43738</v>
      </c>
      <c r="T418" s="116" t="s">
        <v>76</v>
      </c>
      <c r="U418" s="117" t="e">
        <f>INDEX(#REF!,MATCH(Revisión_Avance_Periodo!$L418,#REF!,0),MATCH(Revisión_Avance_Periodo!$T418,#REF!,0))</f>
        <v>#REF!</v>
      </c>
      <c r="V418" s="117" t="e">
        <f>INDEX(#REF!,MATCH(Revisión_Avance_Periodo!$L418,#REF!,0),MATCH(Revisión_Avance_Periodo!$T418,#REF!,0))</f>
        <v>#REF!</v>
      </c>
      <c r="W418" s="131" t="e">
        <f t="shared" si="32"/>
        <v>#REF!</v>
      </c>
      <c r="X418" s="116" t="e">
        <f>VLOOKUP(W418,Tabla_Estado_Meta_OAP_2019[#All],3,TRUE)</f>
        <v>#REF!</v>
      </c>
      <c r="Y418" s="150" t="e">
        <f>SUBTOTAL(9,$U$410:$U418)</f>
        <v>#REF!</v>
      </c>
      <c r="Z418" s="159" t="e">
        <f>SUBTOTAL(9,$V$410:$V418)</f>
        <v>#REF!</v>
      </c>
      <c r="AA418" s="159">
        <f>IFERROR(+Revisión_Avance_Periodo!$Z418/Revisión_Avance_Periodo!$Y418,0)</f>
        <v>0</v>
      </c>
      <c r="AB418" s="126"/>
      <c r="AC418" s="127"/>
      <c r="AD418" s="125"/>
      <c r="AE418" s="125"/>
      <c r="AF418" s="128"/>
      <c r="AG418" s="129"/>
      <c r="AH418" s="150" t="e">
        <f>SUBTOTAL(9,$U$418:$U758)</f>
        <v>#REF!</v>
      </c>
      <c r="AI418" s="159" t="e">
        <f>SUBTOTAL(9,$V$418:$V758)</f>
        <v>#REF!</v>
      </c>
      <c r="AJ418" s="159">
        <f>IFERROR(+Revisión_Avance_Periodo!$Z766/Revisión_Avance_Periodo!$Y766,0)</f>
        <v>0</v>
      </c>
      <c r="AK418" s="126"/>
      <c r="AL418" s="127"/>
      <c r="AM418" s="125"/>
      <c r="AN418" s="125"/>
      <c r="AO418" s="128"/>
      <c r="AP418" s="129"/>
    </row>
    <row r="419" spans="1:42" x14ac:dyDescent="0.25">
      <c r="A419" s="97">
        <v>65</v>
      </c>
      <c r="B419" s="435" t="e">
        <f>CONCATENATE(Revisión_Avance_Periodo!$D767,";",Revisión_Avance_Periodo!$F767,";",Revisión_Avance_Periodo!$L767)</f>
        <v>#REF!</v>
      </c>
      <c r="C419" s="435" t="e">
        <f t="shared" si="29"/>
        <v>#REF!</v>
      </c>
      <c r="D419" s="123" t="e">
        <f>VLOOKUP($A419,#REF!,3,FALSE)</f>
        <v>#REF!</v>
      </c>
      <c r="E419" s="436" t="e">
        <f>VLOOKUP($A419,#REF!,4,FALSE)</f>
        <v>#REF!</v>
      </c>
      <c r="F419" s="103" t="e">
        <f>VLOOKUP($A419,#REF!,5,FALSE)</f>
        <v>#REF!</v>
      </c>
      <c r="G419" s="98" t="e">
        <f>VLOOKUP($A419,#REF!,8,FALSE)</f>
        <v>#REF!</v>
      </c>
      <c r="H419" s="93" t="e">
        <f>VLOOKUP($A419,#REF!,7,FALSE)</f>
        <v>#REF!</v>
      </c>
      <c r="I419" s="438" t="e">
        <f>VLOOKUP($A419,#REF!,10,FALSE)</f>
        <v>#REF!</v>
      </c>
      <c r="J419" s="98" t="e">
        <f>VLOOKUP($A419,#REF!,11,FALSE)</f>
        <v>#REF!</v>
      </c>
      <c r="K419" s="114" t="e">
        <f>VLOOKUP($A419,#REF!,12,FALSE)</f>
        <v>#REF!</v>
      </c>
      <c r="L419" s="98" t="e">
        <f>VLOOKUP($A419,#REF!,13,FALSE)</f>
        <v>#REF!</v>
      </c>
      <c r="M419" s="438" t="e">
        <f>VLOOKUP($A419,#REF!,14,FALSE)</f>
        <v>#REF!</v>
      </c>
      <c r="N419" s="103" t="e">
        <f>VLOOKUP($A419,#REF!,15,FALSE)</f>
        <v>#REF!</v>
      </c>
      <c r="O419" s="103" t="e">
        <f>VLOOKUP($A419,#REF!,18,FALSE)</f>
        <v>#REF!</v>
      </c>
      <c r="P419" s="93" t="e">
        <f>VLOOKUP($A419,#REF!,41,FALSE)</f>
        <v>#REF!</v>
      </c>
      <c r="Q419" s="115" t="e">
        <f>VLOOKUP(Revisión_Avance_Periodo!$L767,#REF!,30,FALSE)</f>
        <v>#REF!</v>
      </c>
      <c r="R419" s="116">
        <v>2019</v>
      </c>
      <c r="S419" s="196">
        <v>43768</v>
      </c>
      <c r="T419" s="124" t="s">
        <v>77</v>
      </c>
      <c r="U419" s="117" t="e">
        <f>INDEX(#REF!,MATCH(Revisión_Avance_Periodo!$L419,#REF!,0),MATCH(Revisión_Avance_Periodo!$T419,#REF!,0))</f>
        <v>#REF!</v>
      </c>
      <c r="V419" s="117" t="e">
        <f>INDEX(#REF!,MATCH(Revisión_Avance_Periodo!$L419,#REF!,0),MATCH(Revisión_Avance_Periodo!$T419,#REF!,0))</f>
        <v>#REF!</v>
      </c>
      <c r="W419" s="131" t="e">
        <f t="shared" si="32"/>
        <v>#REF!</v>
      </c>
      <c r="X419" s="124" t="e">
        <f>VLOOKUP(W419,Tabla_Estado_Meta_OAP_2019[#All],3,TRUE)</f>
        <v>#REF!</v>
      </c>
      <c r="Y419" s="150" t="e">
        <f>SUBTOTAL(9,$U$410:$U419)</f>
        <v>#REF!</v>
      </c>
      <c r="Z419" s="159" t="e">
        <f>SUBTOTAL(9,$V$410:$V419)</f>
        <v>#REF!</v>
      </c>
      <c r="AA419" s="159">
        <f>IFERROR(+Revisión_Avance_Periodo!$Z419/Revisión_Avance_Periodo!$Y419,0)</f>
        <v>0</v>
      </c>
      <c r="AB419" s="126"/>
      <c r="AC419" s="127"/>
      <c r="AD419" s="125"/>
      <c r="AE419" s="125"/>
      <c r="AF419" s="128"/>
      <c r="AG419" s="129"/>
      <c r="AH419" s="150" t="e">
        <f>SUBTOTAL(9,$U$419:$U758)</f>
        <v>#REF!</v>
      </c>
      <c r="AI419" s="159" t="e">
        <f>SUBTOTAL(9,$V$419:$V758)</f>
        <v>#REF!</v>
      </c>
      <c r="AJ419" s="159">
        <f>IFERROR(+Revisión_Avance_Periodo!$Z767/Revisión_Avance_Periodo!$Y767,0)</f>
        <v>0</v>
      </c>
      <c r="AK419" s="126"/>
      <c r="AL419" s="127"/>
      <c r="AM419" s="125"/>
      <c r="AN419" s="125"/>
      <c r="AO419" s="128"/>
      <c r="AP419" s="129"/>
    </row>
    <row r="420" spans="1:42" x14ac:dyDescent="0.25">
      <c r="A420" s="92">
        <v>65</v>
      </c>
      <c r="B420" s="435" t="e">
        <f>CONCATENATE(Revisión_Avance_Periodo!$D768,";",Revisión_Avance_Periodo!$F768,";",Revisión_Avance_Periodo!$L768)</f>
        <v>#REF!</v>
      </c>
      <c r="C420" s="435" t="e">
        <f t="shared" si="29"/>
        <v>#REF!</v>
      </c>
      <c r="D420" s="114" t="e">
        <f>VLOOKUP($A420,#REF!,3,FALSE)</f>
        <v>#REF!</v>
      </c>
      <c r="E420" s="436" t="e">
        <f>VLOOKUP($A420,#REF!,4,FALSE)</f>
        <v>#REF!</v>
      </c>
      <c r="F420" s="102" t="e">
        <f>VLOOKUP($A420,#REF!,5,FALSE)</f>
        <v>#REF!</v>
      </c>
      <c r="G420" s="93" t="e">
        <f>VLOOKUP($A420,#REF!,8,FALSE)</f>
        <v>#REF!</v>
      </c>
      <c r="H420" s="93" t="e">
        <f>VLOOKUP($A420,#REF!,7,FALSE)</f>
        <v>#REF!</v>
      </c>
      <c r="I420" s="438" t="e">
        <f>VLOOKUP($A420,#REF!,10,FALSE)</f>
        <v>#REF!</v>
      </c>
      <c r="J420" s="93" t="e">
        <f>VLOOKUP($A420,#REF!,11,FALSE)</f>
        <v>#REF!</v>
      </c>
      <c r="K420" s="114" t="e">
        <f>VLOOKUP($A420,#REF!,12,FALSE)</f>
        <v>#REF!</v>
      </c>
      <c r="L420" s="93" t="e">
        <f>VLOOKUP($A420,#REF!,13,FALSE)</f>
        <v>#REF!</v>
      </c>
      <c r="M420" s="438" t="e">
        <f>VLOOKUP($A420,#REF!,14,FALSE)</f>
        <v>#REF!</v>
      </c>
      <c r="N420" s="102" t="e">
        <f>VLOOKUP($A420,#REF!,15,FALSE)</f>
        <v>#REF!</v>
      </c>
      <c r="O420" s="102" t="e">
        <f>VLOOKUP($A420,#REF!,18,FALSE)</f>
        <v>#REF!</v>
      </c>
      <c r="P420" s="93" t="e">
        <f>VLOOKUP($A420,#REF!,41,FALSE)</f>
        <v>#REF!</v>
      </c>
      <c r="Q420" s="115" t="e">
        <f>VLOOKUP(Revisión_Avance_Periodo!$L768,#REF!,30,FALSE)</f>
        <v>#REF!</v>
      </c>
      <c r="R420" s="116">
        <v>2019</v>
      </c>
      <c r="S420" s="196">
        <v>43799</v>
      </c>
      <c r="T420" s="116" t="s">
        <v>78</v>
      </c>
      <c r="U420" s="117" t="e">
        <f>INDEX(#REF!,MATCH(Revisión_Avance_Periodo!$L420,#REF!,0),MATCH(Revisión_Avance_Periodo!$T420,#REF!,0))</f>
        <v>#REF!</v>
      </c>
      <c r="V420" s="117" t="e">
        <f>INDEX(#REF!,MATCH(Revisión_Avance_Periodo!$L420,#REF!,0),MATCH(Revisión_Avance_Periodo!$T420,#REF!,0))</f>
        <v>#REF!</v>
      </c>
      <c r="W420" s="131" t="e">
        <f t="shared" si="32"/>
        <v>#REF!</v>
      </c>
      <c r="X420" s="116" t="e">
        <f>VLOOKUP(W420,Tabla_Estado_Meta_OAP_2019[#All],3,TRUE)</f>
        <v>#REF!</v>
      </c>
      <c r="Y420" s="150" t="e">
        <f>SUBTOTAL(9,$U$410:$U420)</f>
        <v>#REF!</v>
      </c>
      <c r="Z420" s="159" t="e">
        <f>SUBTOTAL(9,$V$410:$V420)</f>
        <v>#REF!</v>
      </c>
      <c r="AA420" s="159">
        <f>IFERROR(+Revisión_Avance_Periodo!$Z420/Revisión_Avance_Periodo!$Y420,0)</f>
        <v>0</v>
      </c>
      <c r="AB420" s="126"/>
      <c r="AC420" s="127"/>
      <c r="AD420" s="125"/>
      <c r="AE420" s="125"/>
      <c r="AF420" s="128"/>
      <c r="AG420" s="129"/>
      <c r="AH420" s="150" t="e">
        <f>SUBTOTAL(9,$U$420:$U758)</f>
        <v>#REF!</v>
      </c>
      <c r="AI420" s="159" t="e">
        <f>SUBTOTAL(9,$V$420:$V758)</f>
        <v>#REF!</v>
      </c>
      <c r="AJ420" s="159">
        <f>IFERROR(+Revisión_Avance_Periodo!$Z768/Revisión_Avance_Periodo!$Y768,0)</f>
        <v>0</v>
      </c>
      <c r="AK420" s="126"/>
      <c r="AL420" s="127"/>
      <c r="AM420" s="125"/>
      <c r="AN420" s="125"/>
      <c r="AO420" s="128"/>
      <c r="AP420" s="129"/>
    </row>
    <row r="421" spans="1:42" ht="15.75" thickBot="1" x14ac:dyDescent="0.3">
      <c r="A421" s="97">
        <v>65</v>
      </c>
      <c r="B421" s="435" t="e">
        <f>CONCATENATE(Revisión_Avance_Periodo!$D769,";",Revisión_Avance_Periodo!$F769,";",Revisión_Avance_Periodo!$L769)</f>
        <v>#REF!</v>
      </c>
      <c r="C421" s="435" t="e">
        <f t="shared" si="29"/>
        <v>#REF!</v>
      </c>
      <c r="D421" s="123" t="e">
        <f>VLOOKUP($A421,#REF!,3,FALSE)</f>
        <v>#REF!</v>
      </c>
      <c r="E421" s="436" t="e">
        <f>VLOOKUP($A421,#REF!,4,FALSE)</f>
        <v>#REF!</v>
      </c>
      <c r="F421" s="103" t="e">
        <f>VLOOKUP($A421,#REF!,5,FALSE)</f>
        <v>#REF!</v>
      </c>
      <c r="G421" s="98" t="e">
        <f>VLOOKUP($A421,#REF!,8,FALSE)</f>
        <v>#REF!</v>
      </c>
      <c r="H421" s="93" t="e">
        <f>VLOOKUP($A421,#REF!,7,FALSE)</f>
        <v>#REF!</v>
      </c>
      <c r="I421" s="438" t="e">
        <f>VLOOKUP($A421,#REF!,10,FALSE)</f>
        <v>#REF!</v>
      </c>
      <c r="J421" s="98" t="e">
        <f>VLOOKUP($A421,#REF!,11,FALSE)</f>
        <v>#REF!</v>
      </c>
      <c r="K421" s="114" t="e">
        <f>VLOOKUP($A421,#REF!,12,FALSE)</f>
        <v>#REF!</v>
      </c>
      <c r="L421" s="98" t="e">
        <f>VLOOKUP($A421,#REF!,13,FALSE)</f>
        <v>#REF!</v>
      </c>
      <c r="M421" s="438" t="e">
        <f>VLOOKUP($A421,#REF!,14,FALSE)</f>
        <v>#REF!</v>
      </c>
      <c r="N421" s="103" t="e">
        <f>VLOOKUP($A421,#REF!,15,FALSE)</f>
        <v>#REF!</v>
      </c>
      <c r="O421" s="103" t="e">
        <f>VLOOKUP($A421,#REF!,18,FALSE)</f>
        <v>#REF!</v>
      </c>
      <c r="P421" s="93" t="e">
        <f>VLOOKUP($A421,#REF!,41,FALSE)</f>
        <v>#REF!</v>
      </c>
      <c r="Q421" s="115" t="e">
        <f>VLOOKUP(Revisión_Avance_Periodo!$L769,#REF!,30,FALSE)</f>
        <v>#REF!</v>
      </c>
      <c r="R421" s="116">
        <v>2019</v>
      </c>
      <c r="S421" s="196">
        <v>43829</v>
      </c>
      <c r="T421" s="124" t="s">
        <v>79</v>
      </c>
      <c r="U421" s="117" t="e">
        <f>INDEX(#REF!,MATCH(Revisión_Avance_Periodo!$L421,#REF!,0),MATCH(Revisión_Avance_Periodo!$T421,#REF!,0))</f>
        <v>#REF!</v>
      </c>
      <c r="V421" s="117" t="e">
        <f>INDEX(#REF!,MATCH(Revisión_Avance_Periodo!$L421,#REF!,0),MATCH(Revisión_Avance_Periodo!$T421,#REF!,0))</f>
        <v>#REF!</v>
      </c>
      <c r="W421" s="130" t="e">
        <f t="shared" si="32"/>
        <v>#REF!</v>
      </c>
      <c r="X421" s="124" t="e">
        <f>VLOOKUP(W421,Tabla_Estado_Meta_OAP_2019[#All],3,TRUE)</f>
        <v>#REF!</v>
      </c>
      <c r="Y421" s="150" t="e">
        <f>SUBTOTAL(9,$U$410:$U421)</f>
        <v>#REF!</v>
      </c>
      <c r="Z421" s="159" t="e">
        <f>SUBTOTAL(9,$V$410:$V421)</f>
        <v>#REF!</v>
      </c>
      <c r="AA421" s="159">
        <f>IFERROR(+Revisión_Avance_Periodo!$Z421/Revisión_Avance_Periodo!$Y421,0)</f>
        <v>0</v>
      </c>
      <c r="AB421" s="126"/>
      <c r="AC421" s="127"/>
      <c r="AD421" s="125"/>
      <c r="AE421" s="125"/>
      <c r="AF421" s="128"/>
      <c r="AG421" s="129"/>
      <c r="AH421" s="150" t="e">
        <f>SUBTOTAL(9,$U$421:$U758)</f>
        <v>#REF!</v>
      </c>
      <c r="AI421" s="159" t="e">
        <f>SUBTOTAL(9,$V$421:$V758)</f>
        <v>#REF!</v>
      </c>
      <c r="AJ421" s="159">
        <f>IFERROR(+Revisión_Avance_Periodo!$Z769/Revisión_Avance_Periodo!$Y769,0)</f>
        <v>0</v>
      </c>
      <c r="AK421" s="126"/>
      <c r="AL421" s="127"/>
      <c r="AM421" s="125"/>
      <c r="AN421" s="125"/>
      <c r="AO421" s="128"/>
      <c r="AP421" s="129"/>
    </row>
    <row r="422" spans="1:42" x14ac:dyDescent="0.25">
      <c r="A422" s="92">
        <v>66</v>
      </c>
      <c r="B422" s="435" t="e">
        <f>CONCATENATE(Revisión_Avance_Periodo!$D770,";",Revisión_Avance_Periodo!$F770,";",Revisión_Avance_Periodo!$L770)</f>
        <v>#REF!</v>
      </c>
      <c r="C422" s="435" t="e">
        <f t="shared" si="29"/>
        <v>#REF!</v>
      </c>
      <c r="D422" s="114" t="e">
        <f>VLOOKUP($A422,#REF!,3,FALSE)</f>
        <v>#REF!</v>
      </c>
      <c r="E422" s="436" t="e">
        <f>VLOOKUP($A422,#REF!,4,FALSE)</f>
        <v>#REF!</v>
      </c>
      <c r="F422" s="102" t="e">
        <f>VLOOKUP($A422,#REF!,5,FALSE)</f>
        <v>#REF!</v>
      </c>
      <c r="G422" s="93" t="e">
        <f>VLOOKUP($A422,#REF!,8,FALSE)</f>
        <v>#REF!</v>
      </c>
      <c r="H422" s="93" t="e">
        <f>VLOOKUP($A422,#REF!,7,FALSE)</f>
        <v>#REF!</v>
      </c>
      <c r="I422" s="438" t="e">
        <f>VLOOKUP($A422,#REF!,10,FALSE)</f>
        <v>#REF!</v>
      </c>
      <c r="J422" s="93" t="e">
        <f>VLOOKUP($A422,#REF!,11,FALSE)</f>
        <v>#REF!</v>
      </c>
      <c r="K422" s="114" t="e">
        <f>VLOOKUP($A422,#REF!,12,FALSE)</f>
        <v>#REF!</v>
      </c>
      <c r="L422" s="93" t="e">
        <f>VLOOKUP($A422,#REF!,13,FALSE)</f>
        <v>#REF!</v>
      </c>
      <c r="M422" s="438" t="e">
        <f>VLOOKUP($A422,#REF!,14,FALSE)</f>
        <v>#REF!</v>
      </c>
      <c r="N422" s="102" t="e">
        <f>VLOOKUP($A422,#REF!,15,FALSE)</f>
        <v>#REF!</v>
      </c>
      <c r="O422" s="102" t="e">
        <f>VLOOKUP($A422,#REF!,18,FALSE)</f>
        <v>#REF!</v>
      </c>
      <c r="P422" s="93" t="e">
        <f>VLOOKUP($A422,#REF!,41,FALSE)</f>
        <v>#REF!</v>
      </c>
      <c r="Q422" s="115" t="e">
        <f>VLOOKUP(Revisión_Avance_Periodo!$L770,#REF!,30,FALSE)</f>
        <v>#REF!</v>
      </c>
      <c r="R422" s="116">
        <v>2019</v>
      </c>
      <c r="S422" s="196">
        <v>43495</v>
      </c>
      <c r="T422" s="116" t="s">
        <v>68</v>
      </c>
      <c r="U422" s="147" t="e">
        <f>INDEX(#REF!,MATCH(Revisión_Avance_Periodo!$L422,#REF!,0),MATCH(Revisión_Avance_Periodo!$T422,#REF!,0))</f>
        <v>#REF!</v>
      </c>
      <c r="V422" s="147" t="e">
        <f>INDEX(#REF!,MATCH(Revisión_Avance_Periodo!$L422,#REF!,0),MATCH(Revisión_Avance_Periodo!$T422,#REF!,0))</f>
        <v>#REF!</v>
      </c>
      <c r="W422" s="131" t="e">
        <f t="shared" si="32"/>
        <v>#REF!</v>
      </c>
      <c r="X422" s="116" t="e">
        <f>VLOOKUP(W422,Tabla_Estado_Meta_OAP_2019[#All],3,TRUE)</f>
        <v>#REF!</v>
      </c>
      <c r="Y422" s="148" t="e">
        <f>SUBTOTAL(9,$U$422:$U422)</f>
        <v>#REF!</v>
      </c>
      <c r="Z422" s="149" t="e">
        <f>SUBTOTAL(9,$V$422:$V422)</f>
        <v>#REF!</v>
      </c>
      <c r="AA422" s="162">
        <f>IFERROR(+Revisión_Avance_Periodo!$Z422/Revisión_Avance_Periodo!$Y422,0)</f>
        <v>0</v>
      </c>
      <c r="AB422" s="448" t="e">
        <f>SUBTOTAL(9,U422:U433)</f>
        <v>#REF!</v>
      </c>
      <c r="AC422" s="449" t="e">
        <f>SUBTOTAL(9,V422:V433)</f>
        <v>#REF!</v>
      </c>
      <c r="AD422" s="119" t="e">
        <f>+AC422/AB422</f>
        <v>#REF!</v>
      </c>
      <c r="AE422" s="119" t="e">
        <f>100%-Revisión_Avance_Periodo!$AD422</f>
        <v>#REF!</v>
      </c>
      <c r="AF422" s="121" t="e">
        <f>VLOOKUP(AD422,Tabla_Estado_Meta_OAP_2019[],3,TRUE)</f>
        <v>#REF!</v>
      </c>
      <c r="AG422" s="122" t="e">
        <f>Revisión_Avance_Periodo!$AD422*Revisión_Avance_Periodo!$Q422</f>
        <v>#REF!</v>
      </c>
      <c r="AH422" s="148" t="e">
        <f>SUBTOTAL(9,$U$422:$U770)</f>
        <v>#REF!</v>
      </c>
      <c r="AI422" s="149" t="e">
        <f>SUBTOTAL(9,$V$422:$V770)</f>
        <v>#REF!</v>
      </c>
      <c r="AJ422" s="162">
        <f>IFERROR(+Revisión_Avance_Periodo!$Z770/Revisión_Avance_Periodo!$Y770,0)</f>
        <v>0</v>
      </c>
      <c r="AK422" s="448" t="e">
        <f>SUBTOTAL(9,AD422:AD433)</f>
        <v>#REF!</v>
      </c>
      <c r="AL422" s="449" t="e">
        <f>SUBTOTAL(9,AE422:AE433)</f>
        <v>#REF!</v>
      </c>
      <c r="AM422" s="119" t="e">
        <f>+AL422/AK422</f>
        <v>#REF!</v>
      </c>
      <c r="AN422" s="119" t="e">
        <f>100%-Revisión_Avance_Periodo!$AD770</f>
        <v>#REF!</v>
      </c>
      <c r="AO422" s="121" t="e">
        <f>VLOOKUP(AM422,Tabla_Estado_Meta_OAP_2019[],3,TRUE)</f>
        <v>#REF!</v>
      </c>
      <c r="AP422" s="122" t="e">
        <f>Revisión_Avance_Periodo!$AD770*Revisión_Avance_Periodo!$Q770</f>
        <v>#REF!</v>
      </c>
    </row>
    <row r="423" spans="1:42" x14ac:dyDescent="0.25">
      <c r="A423" s="97">
        <v>66</v>
      </c>
      <c r="B423" s="435" t="e">
        <f>CONCATENATE(Revisión_Avance_Periodo!$D771,";",Revisión_Avance_Periodo!$F771,";",Revisión_Avance_Periodo!$L771)</f>
        <v>#REF!</v>
      </c>
      <c r="C423" s="435" t="e">
        <f t="shared" si="29"/>
        <v>#REF!</v>
      </c>
      <c r="D423" s="123" t="e">
        <f>VLOOKUP($A423,#REF!,3,FALSE)</f>
        <v>#REF!</v>
      </c>
      <c r="E423" s="436" t="e">
        <f>VLOOKUP($A423,#REF!,4,FALSE)</f>
        <v>#REF!</v>
      </c>
      <c r="F423" s="103" t="e">
        <f>VLOOKUP($A423,#REF!,5,FALSE)</f>
        <v>#REF!</v>
      </c>
      <c r="G423" s="98" t="e">
        <f>VLOOKUP($A423,#REF!,8,FALSE)</f>
        <v>#REF!</v>
      </c>
      <c r="H423" s="93" t="e">
        <f>VLOOKUP($A423,#REF!,7,FALSE)</f>
        <v>#REF!</v>
      </c>
      <c r="I423" s="438" t="e">
        <f>VLOOKUP($A423,#REF!,10,FALSE)</f>
        <v>#REF!</v>
      </c>
      <c r="J423" s="98" t="e">
        <f>VLOOKUP($A423,#REF!,11,FALSE)</f>
        <v>#REF!</v>
      </c>
      <c r="K423" s="114" t="e">
        <f>VLOOKUP($A423,#REF!,12,FALSE)</f>
        <v>#REF!</v>
      </c>
      <c r="L423" s="98" t="e">
        <f>VLOOKUP($A423,#REF!,13,FALSE)</f>
        <v>#REF!</v>
      </c>
      <c r="M423" s="438" t="e">
        <f>VLOOKUP($A423,#REF!,14,FALSE)</f>
        <v>#REF!</v>
      </c>
      <c r="N423" s="103" t="e">
        <f>VLOOKUP($A423,#REF!,15,FALSE)</f>
        <v>#REF!</v>
      </c>
      <c r="O423" s="103" t="e">
        <f>VLOOKUP($A423,#REF!,18,FALSE)</f>
        <v>#REF!</v>
      </c>
      <c r="P423" s="93" t="e">
        <f>VLOOKUP($A423,#REF!,41,FALSE)</f>
        <v>#REF!</v>
      </c>
      <c r="Q423" s="115" t="e">
        <f>VLOOKUP(Revisión_Avance_Periodo!$L771,#REF!,30,FALSE)</f>
        <v>#REF!</v>
      </c>
      <c r="R423" s="116">
        <v>2019</v>
      </c>
      <c r="S423" s="196">
        <v>43524</v>
      </c>
      <c r="T423" s="124" t="s">
        <v>69</v>
      </c>
      <c r="U423" s="147" t="e">
        <f>INDEX(#REF!,MATCH(Revisión_Avance_Periodo!$L423,#REF!,0),MATCH(Revisión_Avance_Periodo!$T423,#REF!,0))</f>
        <v>#REF!</v>
      </c>
      <c r="V423" s="147" t="e">
        <f>INDEX(#REF!,MATCH(Revisión_Avance_Periodo!$L423,#REF!,0),MATCH(Revisión_Avance_Periodo!$T423,#REF!,0))</f>
        <v>#REF!</v>
      </c>
      <c r="W423" s="130" t="e">
        <f t="shared" si="32"/>
        <v>#REF!</v>
      </c>
      <c r="X423" s="124" t="e">
        <f>VLOOKUP(W423,Tabla_Estado_Meta_OAP_2019[#All],3,TRUE)</f>
        <v>#REF!</v>
      </c>
      <c r="Y423" s="150" t="e">
        <f>SUBTOTAL(9,$U$422:$U423)</f>
        <v>#REF!</v>
      </c>
      <c r="Z423" s="151" t="e">
        <f>SUBTOTAL(9,$V$422:$V423)</f>
        <v>#REF!</v>
      </c>
      <c r="AA423" s="159">
        <f>IFERROR(+Revisión_Avance_Periodo!$Z423/Revisión_Avance_Periodo!$Y423,0)</f>
        <v>0</v>
      </c>
      <c r="AB423" s="126"/>
      <c r="AC423" s="127"/>
      <c r="AD423" s="125"/>
      <c r="AE423" s="125"/>
      <c r="AF423" s="128"/>
      <c r="AG423" s="129"/>
      <c r="AH423" s="150" t="e">
        <f>SUBTOTAL(9,$U$423:$U770)</f>
        <v>#REF!</v>
      </c>
      <c r="AI423" s="151" t="e">
        <f>SUBTOTAL(9,$V$423:$V770)</f>
        <v>#REF!</v>
      </c>
      <c r="AJ423" s="159">
        <f>IFERROR(+Revisión_Avance_Periodo!$Z771/Revisión_Avance_Periodo!$Y771,0)</f>
        <v>0</v>
      </c>
      <c r="AK423" s="126"/>
      <c r="AL423" s="127"/>
      <c r="AM423" s="125"/>
      <c r="AN423" s="125"/>
      <c r="AO423" s="128"/>
      <c r="AP423" s="129"/>
    </row>
    <row r="424" spans="1:42" x14ac:dyDescent="0.25">
      <c r="A424" s="92">
        <v>66</v>
      </c>
      <c r="B424" s="435" t="e">
        <f>CONCATENATE(Revisión_Avance_Periodo!$D772,";",Revisión_Avance_Periodo!$F772,";",Revisión_Avance_Periodo!$L772)</f>
        <v>#REF!</v>
      </c>
      <c r="C424" s="435" t="e">
        <f t="shared" si="29"/>
        <v>#REF!</v>
      </c>
      <c r="D424" s="114" t="e">
        <f>VLOOKUP($A424,#REF!,3,FALSE)</f>
        <v>#REF!</v>
      </c>
      <c r="E424" s="436" t="e">
        <f>VLOOKUP($A424,#REF!,4,FALSE)</f>
        <v>#REF!</v>
      </c>
      <c r="F424" s="102" t="e">
        <f>VLOOKUP($A424,#REF!,5,FALSE)</f>
        <v>#REF!</v>
      </c>
      <c r="G424" s="93" t="e">
        <f>VLOOKUP($A424,#REF!,8,FALSE)</f>
        <v>#REF!</v>
      </c>
      <c r="H424" s="93" t="e">
        <f>VLOOKUP($A424,#REF!,7,FALSE)</f>
        <v>#REF!</v>
      </c>
      <c r="I424" s="438" t="e">
        <f>VLOOKUP($A424,#REF!,10,FALSE)</f>
        <v>#REF!</v>
      </c>
      <c r="J424" s="93" t="e">
        <f>VLOOKUP($A424,#REF!,11,FALSE)</f>
        <v>#REF!</v>
      </c>
      <c r="K424" s="114" t="e">
        <f>VLOOKUP($A424,#REF!,12,FALSE)</f>
        <v>#REF!</v>
      </c>
      <c r="L424" s="93" t="e">
        <f>VLOOKUP($A424,#REF!,13,FALSE)</f>
        <v>#REF!</v>
      </c>
      <c r="M424" s="438" t="e">
        <f>VLOOKUP($A424,#REF!,14,FALSE)</f>
        <v>#REF!</v>
      </c>
      <c r="N424" s="102" t="e">
        <f>VLOOKUP($A424,#REF!,15,FALSE)</f>
        <v>#REF!</v>
      </c>
      <c r="O424" s="102" t="e">
        <f>VLOOKUP($A424,#REF!,18,FALSE)</f>
        <v>#REF!</v>
      </c>
      <c r="P424" s="93" t="e">
        <f>VLOOKUP($A424,#REF!,41,FALSE)</f>
        <v>#REF!</v>
      </c>
      <c r="Q424" s="115" t="e">
        <f>VLOOKUP(Revisión_Avance_Periodo!$L772,#REF!,30,FALSE)</f>
        <v>#REF!</v>
      </c>
      <c r="R424" s="116">
        <v>2019</v>
      </c>
      <c r="S424" s="196">
        <v>43554</v>
      </c>
      <c r="T424" s="116" t="s">
        <v>70</v>
      </c>
      <c r="U424" s="147" t="e">
        <f>INDEX(#REF!,MATCH(Revisión_Avance_Periodo!$L424,#REF!,0),MATCH(Revisión_Avance_Periodo!$T424,#REF!,0))</f>
        <v>#REF!</v>
      </c>
      <c r="V424" s="147" t="e">
        <f>INDEX(#REF!,MATCH(Revisión_Avance_Periodo!$L424,#REF!,0),MATCH(Revisión_Avance_Periodo!$T424,#REF!,0))</f>
        <v>#REF!</v>
      </c>
      <c r="W424" s="131" t="e">
        <f t="shared" si="32"/>
        <v>#REF!</v>
      </c>
      <c r="X424" s="116" t="e">
        <f>VLOOKUP(W424,Tabla_Estado_Meta_OAP_2019[#All],3,TRUE)</f>
        <v>#REF!</v>
      </c>
      <c r="Y424" s="150" t="e">
        <f>SUBTOTAL(9,$U$422:$U424)</f>
        <v>#REF!</v>
      </c>
      <c r="Z424" s="151" t="e">
        <f>SUBTOTAL(9,$V$422:$V424)</f>
        <v>#REF!</v>
      </c>
      <c r="AA424" s="159">
        <f>IFERROR(+Revisión_Avance_Periodo!$Z424/Revisión_Avance_Periodo!$Y424,0)</f>
        <v>0</v>
      </c>
      <c r="AB424" s="126"/>
      <c r="AC424" s="127"/>
      <c r="AD424" s="125"/>
      <c r="AE424" s="125"/>
      <c r="AF424" s="128"/>
      <c r="AG424" s="129"/>
      <c r="AH424" s="150" t="e">
        <f>SUBTOTAL(9,$U$424:$U770)</f>
        <v>#REF!</v>
      </c>
      <c r="AI424" s="151" t="e">
        <f>SUBTOTAL(9,$V$424:$V770)</f>
        <v>#REF!</v>
      </c>
      <c r="AJ424" s="159">
        <f>IFERROR(+Revisión_Avance_Periodo!$Z772/Revisión_Avance_Periodo!$Y772,0)</f>
        <v>0</v>
      </c>
      <c r="AK424" s="126"/>
      <c r="AL424" s="127"/>
      <c r="AM424" s="125"/>
      <c r="AN424" s="125"/>
      <c r="AO424" s="128"/>
      <c r="AP424" s="129"/>
    </row>
    <row r="425" spans="1:42" x14ac:dyDescent="0.25">
      <c r="A425" s="97">
        <v>66</v>
      </c>
      <c r="B425" s="435" t="e">
        <f>CONCATENATE(Revisión_Avance_Periodo!$D773,";",Revisión_Avance_Periodo!$F773,";",Revisión_Avance_Periodo!$L773)</f>
        <v>#REF!</v>
      </c>
      <c r="C425" s="435" t="e">
        <f t="shared" si="29"/>
        <v>#REF!</v>
      </c>
      <c r="D425" s="123" t="e">
        <f>VLOOKUP($A425,#REF!,3,FALSE)</f>
        <v>#REF!</v>
      </c>
      <c r="E425" s="436" t="e">
        <f>VLOOKUP($A425,#REF!,4,FALSE)</f>
        <v>#REF!</v>
      </c>
      <c r="F425" s="103" t="e">
        <f>VLOOKUP($A425,#REF!,5,FALSE)</f>
        <v>#REF!</v>
      </c>
      <c r="G425" s="98" t="e">
        <f>VLOOKUP($A425,#REF!,8,FALSE)</f>
        <v>#REF!</v>
      </c>
      <c r="H425" s="93" t="e">
        <f>VLOOKUP($A425,#REF!,7,FALSE)</f>
        <v>#REF!</v>
      </c>
      <c r="I425" s="438" t="e">
        <f>VLOOKUP($A425,#REF!,10,FALSE)</f>
        <v>#REF!</v>
      </c>
      <c r="J425" s="98" t="e">
        <f>VLOOKUP($A425,#REF!,11,FALSE)</f>
        <v>#REF!</v>
      </c>
      <c r="K425" s="114" t="e">
        <f>VLOOKUP($A425,#REF!,12,FALSE)</f>
        <v>#REF!</v>
      </c>
      <c r="L425" s="98" t="e">
        <f>VLOOKUP($A425,#REF!,13,FALSE)</f>
        <v>#REF!</v>
      </c>
      <c r="M425" s="438" t="e">
        <f>VLOOKUP($A425,#REF!,14,FALSE)</f>
        <v>#REF!</v>
      </c>
      <c r="N425" s="103" t="e">
        <f>VLOOKUP($A425,#REF!,15,FALSE)</f>
        <v>#REF!</v>
      </c>
      <c r="O425" s="103" t="e">
        <f>VLOOKUP($A425,#REF!,18,FALSE)</f>
        <v>#REF!</v>
      </c>
      <c r="P425" s="93" t="e">
        <f>VLOOKUP($A425,#REF!,41,FALSE)</f>
        <v>#REF!</v>
      </c>
      <c r="Q425" s="115" t="e">
        <f>VLOOKUP(Revisión_Avance_Periodo!$L773,#REF!,30,FALSE)</f>
        <v>#REF!</v>
      </c>
      <c r="R425" s="116">
        <v>2019</v>
      </c>
      <c r="S425" s="196">
        <v>43585</v>
      </c>
      <c r="T425" s="124" t="s">
        <v>71</v>
      </c>
      <c r="U425" s="147" t="e">
        <f>INDEX(#REF!,MATCH(Revisión_Avance_Periodo!$L425,#REF!,0),MATCH(Revisión_Avance_Periodo!$T425,#REF!,0))</f>
        <v>#REF!</v>
      </c>
      <c r="V425" s="147" t="e">
        <f>INDEX(#REF!,MATCH(Revisión_Avance_Periodo!$L425,#REF!,0),MATCH(Revisión_Avance_Periodo!$T425,#REF!,0))</f>
        <v>#REF!</v>
      </c>
      <c r="W425" s="118">
        <f t="shared" ref="W425:W437" si="33">IFERROR((V425/U425),0)</f>
        <v>0</v>
      </c>
      <c r="X425" s="124" t="str">
        <f>VLOOKUP(W425,Tabla_Estado_Meta_OAP_2019[#All],3,TRUE)</f>
        <v>Por Ejecutar</v>
      </c>
      <c r="Y425" s="150" t="e">
        <f>SUBTOTAL(9,$U$422:$U425)</f>
        <v>#REF!</v>
      </c>
      <c r="Z425" s="151" t="e">
        <f>SUBTOTAL(9,$V$422:$V425)</f>
        <v>#REF!</v>
      </c>
      <c r="AA425" s="159">
        <f>IFERROR(+Revisión_Avance_Periodo!$Z425/Revisión_Avance_Periodo!$Y425,0)</f>
        <v>0</v>
      </c>
      <c r="AB425" s="126"/>
      <c r="AC425" s="127"/>
      <c r="AD425" s="125"/>
      <c r="AE425" s="125"/>
      <c r="AF425" s="128"/>
      <c r="AG425" s="129"/>
      <c r="AH425" s="150" t="e">
        <f>SUBTOTAL(9,$U$425:$U770)</f>
        <v>#REF!</v>
      </c>
      <c r="AI425" s="151" t="e">
        <f>SUBTOTAL(9,$V$425:$V770)</f>
        <v>#REF!</v>
      </c>
      <c r="AJ425" s="159">
        <f>IFERROR(+Revisión_Avance_Periodo!$Z773/Revisión_Avance_Periodo!$Y773,0)</f>
        <v>0</v>
      </c>
      <c r="AK425" s="126"/>
      <c r="AL425" s="127"/>
      <c r="AM425" s="125"/>
      <c r="AN425" s="125"/>
      <c r="AO425" s="128"/>
      <c r="AP425" s="129"/>
    </row>
    <row r="426" spans="1:42" x14ac:dyDescent="0.25">
      <c r="A426" s="92">
        <v>66</v>
      </c>
      <c r="B426" s="435" t="e">
        <f>CONCATENATE(Revisión_Avance_Periodo!$D774,";",Revisión_Avance_Periodo!$F774,";",Revisión_Avance_Periodo!$L774)</f>
        <v>#REF!</v>
      </c>
      <c r="C426" s="435" t="e">
        <f t="shared" si="29"/>
        <v>#REF!</v>
      </c>
      <c r="D426" s="114" t="e">
        <f>VLOOKUP($A426,#REF!,3,FALSE)</f>
        <v>#REF!</v>
      </c>
      <c r="E426" s="436" t="e">
        <f>VLOOKUP($A426,#REF!,4,FALSE)</f>
        <v>#REF!</v>
      </c>
      <c r="F426" s="102" t="e">
        <f>VLOOKUP($A426,#REF!,5,FALSE)</f>
        <v>#REF!</v>
      </c>
      <c r="G426" s="93" t="e">
        <f>VLOOKUP($A426,#REF!,8,FALSE)</f>
        <v>#REF!</v>
      </c>
      <c r="H426" s="93" t="e">
        <f>VLOOKUP($A426,#REF!,7,FALSE)</f>
        <v>#REF!</v>
      </c>
      <c r="I426" s="438" t="e">
        <f>VLOOKUP($A426,#REF!,10,FALSE)</f>
        <v>#REF!</v>
      </c>
      <c r="J426" s="93" t="e">
        <f>VLOOKUP($A426,#REF!,11,FALSE)</f>
        <v>#REF!</v>
      </c>
      <c r="K426" s="114" t="e">
        <f>VLOOKUP($A426,#REF!,12,FALSE)</f>
        <v>#REF!</v>
      </c>
      <c r="L426" s="93" t="e">
        <f>VLOOKUP($A426,#REF!,13,FALSE)</f>
        <v>#REF!</v>
      </c>
      <c r="M426" s="438" t="e">
        <f>VLOOKUP($A426,#REF!,14,FALSE)</f>
        <v>#REF!</v>
      </c>
      <c r="N426" s="102" t="e">
        <f>VLOOKUP($A426,#REF!,15,FALSE)</f>
        <v>#REF!</v>
      </c>
      <c r="O426" s="102" t="e">
        <f>VLOOKUP($A426,#REF!,18,FALSE)</f>
        <v>#REF!</v>
      </c>
      <c r="P426" s="93" t="e">
        <f>VLOOKUP($A426,#REF!,41,FALSE)</f>
        <v>#REF!</v>
      </c>
      <c r="Q426" s="115" t="e">
        <f>VLOOKUP(Revisión_Avance_Periodo!$L774,#REF!,30,FALSE)</f>
        <v>#REF!</v>
      </c>
      <c r="R426" s="116">
        <v>2019</v>
      </c>
      <c r="S426" s="196">
        <v>43615</v>
      </c>
      <c r="T426" s="116" t="s">
        <v>72</v>
      </c>
      <c r="U426" s="147" t="e">
        <f>INDEX(#REF!,MATCH(Revisión_Avance_Periodo!$L426,#REF!,0),MATCH(Revisión_Avance_Periodo!$T426,#REF!,0))</f>
        <v>#REF!</v>
      </c>
      <c r="V426" s="147" t="e">
        <f>INDEX(#REF!,MATCH(Revisión_Avance_Periodo!$L426,#REF!,0),MATCH(Revisión_Avance_Periodo!$T426,#REF!,0))</f>
        <v>#REF!</v>
      </c>
      <c r="W426" s="118">
        <f t="shared" si="33"/>
        <v>0</v>
      </c>
      <c r="X426" s="116" t="str">
        <f>VLOOKUP(W426,Tabla_Estado_Meta_OAP_2019[#All],3,TRUE)</f>
        <v>Por Ejecutar</v>
      </c>
      <c r="Y426" s="150" t="e">
        <f>SUBTOTAL(9,$U$422:$U426)</f>
        <v>#REF!</v>
      </c>
      <c r="Z426" s="151" t="e">
        <f>SUBTOTAL(9,$V$422:$V426)</f>
        <v>#REF!</v>
      </c>
      <c r="AA426" s="159">
        <f>IFERROR(+Revisión_Avance_Periodo!$Z426/Revisión_Avance_Periodo!$Y426,0)</f>
        <v>0</v>
      </c>
      <c r="AB426" s="126"/>
      <c r="AC426" s="127"/>
      <c r="AD426" s="125"/>
      <c r="AE426" s="125"/>
      <c r="AF426" s="128"/>
      <c r="AG426" s="129"/>
      <c r="AH426" s="150" t="e">
        <f>SUBTOTAL(9,$U$426:$U770)</f>
        <v>#REF!</v>
      </c>
      <c r="AI426" s="151" t="e">
        <f>SUBTOTAL(9,$V$426:$V770)</f>
        <v>#REF!</v>
      </c>
      <c r="AJ426" s="159">
        <f>IFERROR(+Revisión_Avance_Periodo!$Z774/Revisión_Avance_Periodo!$Y774,0)</f>
        <v>0</v>
      </c>
      <c r="AK426" s="126"/>
      <c r="AL426" s="127"/>
      <c r="AM426" s="125"/>
      <c r="AN426" s="125"/>
      <c r="AO426" s="128"/>
      <c r="AP426" s="129"/>
    </row>
    <row r="427" spans="1:42" x14ac:dyDescent="0.25">
      <c r="A427" s="97">
        <v>66</v>
      </c>
      <c r="B427" s="435" t="e">
        <f>CONCATENATE(Revisión_Avance_Periodo!$D775,";",Revisión_Avance_Periodo!$F775,";",Revisión_Avance_Periodo!$L775)</f>
        <v>#REF!</v>
      </c>
      <c r="C427" s="435" t="e">
        <f t="shared" si="29"/>
        <v>#REF!</v>
      </c>
      <c r="D427" s="123" t="e">
        <f>VLOOKUP($A427,#REF!,3,FALSE)</f>
        <v>#REF!</v>
      </c>
      <c r="E427" s="436" t="e">
        <f>VLOOKUP($A427,#REF!,4,FALSE)</f>
        <v>#REF!</v>
      </c>
      <c r="F427" s="103" t="e">
        <f>VLOOKUP($A427,#REF!,5,FALSE)</f>
        <v>#REF!</v>
      </c>
      <c r="G427" s="98" t="e">
        <f>VLOOKUP($A427,#REF!,8,FALSE)</f>
        <v>#REF!</v>
      </c>
      <c r="H427" s="93" t="e">
        <f>VLOOKUP($A427,#REF!,7,FALSE)</f>
        <v>#REF!</v>
      </c>
      <c r="I427" s="438" t="e">
        <f>VLOOKUP($A427,#REF!,10,FALSE)</f>
        <v>#REF!</v>
      </c>
      <c r="J427" s="98" t="e">
        <f>VLOOKUP($A427,#REF!,11,FALSE)</f>
        <v>#REF!</v>
      </c>
      <c r="K427" s="114" t="e">
        <f>VLOOKUP($A427,#REF!,12,FALSE)</f>
        <v>#REF!</v>
      </c>
      <c r="L427" s="98" t="e">
        <f>VLOOKUP($A427,#REF!,13,FALSE)</f>
        <v>#REF!</v>
      </c>
      <c r="M427" s="438" t="e">
        <f>VLOOKUP($A427,#REF!,14,FALSE)</f>
        <v>#REF!</v>
      </c>
      <c r="N427" s="103" t="e">
        <f>VLOOKUP($A427,#REF!,15,FALSE)</f>
        <v>#REF!</v>
      </c>
      <c r="O427" s="103" t="e">
        <f>VLOOKUP($A427,#REF!,18,FALSE)</f>
        <v>#REF!</v>
      </c>
      <c r="P427" s="93" t="e">
        <f>VLOOKUP($A427,#REF!,41,FALSE)</f>
        <v>#REF!</v>
      </c>
      <c r="Q427" s="115" t="e">
        <f>VLOOKUP(Revisión_Avance_Periodo!$L775,#REF!,30,FALSE)</f>
        <v>#REF!</v>
      </c>
      <c r="R427" s="116">
        <v>2019</v>
      </c>
      <c r="S427" s="196">
        <v>43646</v>
      </c>
      <c r="T427" s="124" t="s">
        <v>73</v>
      </c>
      <c r="U427" s="147" t="e">
        <f>INDEX(#REF!,MATCH(Revisión_Avance_Periodo!$L427,#REF!,0),MATCH(Revisión_Avance_Periodo!$T427,#REF!,0))</f>
        <v>#REF!</v>
      </c>
      <c r="V427" s="147" t="e">
        <f>INDEX(#REF!,MATCH(Revisión_Avance_Periodo!$L427,#REF!,0),MATCH(Revisión_Avance_Periodo!$T427,#REF!,0))</f>
        <v>#REF!</v>
      </c>
      <c r="W427" s="118">
        <f t="shared" si="33"/>
        <v>0</v>
      </c>
      <c r="X427" s="124" t="str">
        <f>VLOOKUP(W427,Tabla_Estado_Meta_OAP_2019[#All],3,TRUE)</f>
        <v>Por Ejecutar</v>
      </c>
      <c r="Y427" s="150" t="e">
        <f>SUBTOTAL(9,$U$422:$U427)</f>
        <v>#REF!</v>
      </c>
      <c r="Z427" s="151" t="e">
        <f>SUBTOTAL(9,$V$422:$V427)</f>
        <v>#REF!</v>
      </c>
      <c r="AA427" s="159">
        <f>IFERROR(+Revisión_Avance_Periodo!$Z427/Revisión_Avance_Periodo!$Y427,0)</f>
        <v>0</v>
      </c>
      <c r="AB427" s="126"/>
      <c r="AC427" s="127"/>
      <c r="AD427" s="125"/>
      <c r="AE427" s="125"/>
      <c r="AF427" s="128"/>
      <c r="AG427" s="129"/>
      <c r="AH427" s="150" t="e">
        <f>SUBTOTAL(9,$U$427:$U770)</f>
        <v>#REF!</v>
      </c>
      <c r="AI427" s="151" t="e">
        <f>SUBTOTAL(9,$V$427:$V770)</f>
        <v>#REF!</v>
      </c>
      <c r="AJ427" s="159">
        <f>IFERROR(+Revisión_Avance_Periodo!$Z775/Revisión_Avance_Periodo!$Y775,0)</f>
        <v>0</v>
      </c>
      <c r="AK427" s="126"/>
      <c r="AL427" s="127"/>
      <c r="AM427" s="125"/>
      <c r="AN427" s="125"/>
      <c r="AO427" s="128"/>
      <c r="AP427" s="129"/>
    </row>
    <row r="428" spans="1:42" x14ac:dyDescent="0.25">
      <c r="A428" s="92">
        <v>66</v>
      </c>
      <c r="B428" s="435" t="e">
        <f>CONCATENATE(Revisión_Avance_Periodo!$D776,";",Revisión_Avance_Periodo!$F776,";",Revisión_Avance_Periodo!$L776)</f>
        <v>#REF!</v>
      </c>
      <c r="C428" s="435" t="e">
        <f t="shared" si="29"/>
        <v>#REF!</v>
      </c>
      <c r="D428" s="114" t="e">
        <f>VLOOKUP($A428,#REF!,3,FALSE)</f>
        <v>#REF!</v>
      </c>
      <c r="E428" s="436" t="e">
        <f>VLOOKUP($A428,#REF!,4,FALSE)</f>
        <v>#REF!</v>
      </c>
      <c r="F428" s="102" t="e">
        <f>VLOOKUP($A428,#REF!,5,FALSE)</f>
        <v>#REF!</v>
      </c>
      <c r="G428" s="93" t="e">
        <f>VLOOKUP($A428,#REF!,8,FALSE)</f>
        <v>#REF!</v>
      </c>
      <c r="H428" s="93" t="e">
        <f>VLOOKUP($A428,#REF!,7,FALSE)</f>
        <v>#REF!</v>
      </c>
      <c r="I428" s="438" t="e">
        <f>VLOOKUP($A428,#REF!,10,FALSE)</f>
        <v>#REF!</v>
      </c>
      <c r="J428" s="93" t="e">
        <f>VLOOKUP($A428,#REF!,11,FALSE)</f>
        <v>#REF!</v>
      </c>
      <c r="K428" s="114" t="e">
        <f>VLOOKUP($A428,#REF!,12,FALSE)</f>
        <v>#REF!</v>
      </c>
      <c r="L428" s="93" t="e">
        <f>VLOOKUP($A428,#REF!,13,FALSE)</f>
        <v>#REF!</v>
      </c>
      <c r="M428" s="438" t="e">
        <f>VLOOKUP($A428,#REF!,14,FALSE)</f>
        <v>#REF!</v>
      </c>
      <c r="N428" s="102" t="e">
        <f>VLOOKUP($A428,#REF!,15,FALSE)</f>
        <v>#REF!</v>
      </c>
      <c r="O428" s="102" t="e">
        <f>VLOOKUP($A428,#REF!,18,FALSE)</f>
        <v>#REF!</v>
      </c>
      <c r="P428" s="93" t="e">
        <f>VLOOKUP($A428,#REF!,41,FALSE)</f>
        <v>#REF!</v>
      </c>
      <c r="Q428" s="115" t="e">
        <f>VLOOKUP(Revisión_Avance_Periodo!$L776,#REF!,30,FALSE)</f>
        <v>#REF!</v>
      </c>
      <c r="R428" s="116">
        <v>2019</v>
      </c>
      <c r="S428" s="196">
        <v>43676</v>
      </c>
      <c r="T428" s="116" t="s">
        <v>74</v>
      </c>
      <c r="U428" s="147" t="e">
        <f>INDEX(#REF!,MATCH(Revisión_Avance_Periodo!$L428,#REF!,0),MATCH(Revisión_Avance_Periodo!$T428,#REF!,0))</f>
        <v>#REF!</v>
      </c>
      <c r="V428" s="147" t="e">
        <f>INDEX(#REF!,MATCH(Revisión_Avance_Periodo!$L428,#REF!,0),MATCH(Revisión_Avance_Periodo!$T428,#REF!,0))</f>
        <v>#REF!</v>
      </c>
      <c r="W428" s="118">
        <f t="shared" si="33"/>
        <v>0</v>
      </c>
      <c r="X428" s="116" t="str">
        <f>VLOOKUP(W428,Tabla_Estado_Meta_OAP_2019[#All],3,TRUE)</f>
        <v>Por Ejecutar</v>
      </c>
      <c r="Y428" s="150" t="e">
        <f>SUBTOTAL(9,$U$422:$U428)</f>
        <v>#REF!</v>
      </c>
      <c r="Z428" s="151" t="e">
        <f>SUBTOTAL(9,$V$422:$V428)</f>
        <v>#REF!</v>
      </c>
      <c r="AA428" s="159">
        <f>IFERROR(+Revisión_Avance_Periodo!$Z428/Revisión_Avance_Periodo!$Y428,0)</f>
        <v>0</v>
      </c>
      <c r="AB428" s="126"/>
      <c r="AC428" s="127"/>
      <c r="AD428" s="125"/>
      <c r="AE428" s="125"/>
      <c r="AF428" s="128"/>
      <c r="AG428" s="129"/>
      <c r="AH428" s="150" t="e">
        <f>SUBTOTAL(9,$U$428:$U770)</f>
        <v>#REF!</v>
      </c>
      <c r="AI428" s="151" t="e">
        <f>SUBTOTAL(9,$V$428:$V770)</f>
        <v>#REF!</v>
      </c>
      <c r="AJ428" s="159">
        <f>IFERROR(+Revisión_Avance_Periodo!$Z776/Revisión_Avance_Periodo!$Y776,0)</f>
        <v>0</v>
      </c>
      <c r="AK428" s="126"/>
      <c r="AL428" s="127"/>
      <c r="AM428" s="125"/>
      <c r="AN428" s="125"/>
      <c r="AO428" s="128"/>
      <c r="AP428" s="129"/>
    </row>
    <row r="429" spans="1:42" x14ac:dyDescent="0.25">
      <c r="A429" s="97">
        <v>66</v>
      </c>
      <c r="B429" s="435" t="e">
        <f>CONCATENATE(Revisión_Avance_Periodo!$D777,";",Revisión_Avance_Periodo!$F777,";",Revisión_Avance_Periodo!$L777)</f>
        <v>#REF!</v>
      </c>
      <c r="C429" s="435" t="e">
        <f t="shared" si="29"/>
        <v>#REF!</v>
      </c>
      <c r="D429" s="123" t="e">
        <f>VLOOKUP($A429,#REF!,3,FALSE)</f>
        <v>#REF!</v>
      </c>
      <c r="E429" s="436" t="e">
        <f>VLOOKUP($A429,#REF!,4,FALSE)</f>
        <v>#REF!</v>
      </c>
      <c r="F429" s="103" t="e">
        <f>VLOOKUP($A429,#REF!,5,FALSE)</f>
        <v>#REF!</v>
      </c>
      <c r="G429" s="98" t="e">
        <f>VLOOKUP($A429,#REF!,8,FALSE)</f>
        <v>#REF!</v>
      </c>
      <c r="H429" s="93" t="e">
        <f>VLOOKUP($A429,#REF!,7,FALSE)</f>
        <v>#REF!</v>
      </c>
      <c r="I429" s="438" t="e">
        <f>VLOOKUP($A429,#REF!,10,FALSE)</f>
        <v>#REF!</v>
      </c>
      <c r="J429" s="98" t="e">
        <f>VLOOKUP($A429,#REF!,11,FALSE)</f>
        <v>#REF!</v>
      </c>
      <c r="K429" s="114" t="e">
        <f>VLOOKUP($A429,#REF!,12,FALSE)</f>
        <v>#REF!</v>
      </c>
      <c r="L429" s="98" t="e">
        <f>VLOOKUP($A429,#REF!,13,FALSE)</f>
        <v>#REF!</v>
      </c>
      <c r="M429" s="438" t="e">
        <f>VLOOKUP($A429,#REF!,14,FALSE)</f>
        <v>#REF!</v>
      </c>
      <c r="N429" s="103" t="e">
        <f>VLOOKUP($A429,#REF!,15,FALSE)</f>
        <v>#REF!</v>
      </c>
      <c r="O429" s="103" t="e">
        <f>VLOOKUP($A429,#REF!,18,FALSE)</f>
        <v>#REF!</v>
      </c>
      <c r="P429" s="93" t="e">
        <f>VLOOKUP($A429,#REF!,41,FALSE)</f>
        <v>#REF!</v>
      </c>
      <c r="Q429" s="115" t="e">
        <f>VLOOKUP(Revisión_Avance_Periodo!$L777,#REF!,30,FALSE)</f>
        <v>#REF!</v>
      </c>
      <c r="R429" s="116">
        <v>2019</v>
      </c>
      <c r="S429" s="196">
        <v>43707</v>
      </c>
      <c r="T429" s="124" t="s">
        <v>75</v>
      </c>
      <c r="U429" s="147" t="e">
        <f>INDEX(#REF!,MATCH(Revisión_Avance_Periodo!$L429,#REF!,0),MATCH(Revisión_Avance_Periodo!$T429,#REF!,0))</f>
        <v>#REF!</v>
      </c>
      <c r="V429" s="147" t="e">
        <f>INDEX(#REF!,MATCH(Revisión_Avance_Periodo!$L429,#REF!,0),MATCH(Revisión_Avance_Periodo!$T429,#REF!,0))</f>
        <v>#REF!</v>
      </c>
      <c r="W429" s="118">
        <f t="shared" si="33"/>
        <v>0</v>
      </c>
      <c r="X429" s="124" t="str">
        <f>VLOOKUP(W429,Tabla_Estado_Meta_OAP_2019[#All],3,TRUE)</f>
        <v>Por Ejecutar</v>
      </c>
      <c r="Y429" s="150" t="e">
        <f>SUBTOTAL(9,$U$422:$U429)</f>
        <v>#REF!</v>
      </c>
      <c r="Z429" s="151" t="e">
        <f>SUBTOTAL(9,$V$422:$V429)</f>
        <v>#REF!</v>
      </c>
      <c r="AA429" s="159">
        <f>IFERROR(+Revisión_Avance_Periodo!$Z429/Revisión_Avance_Periodo!$Y429,0)</f>
        <v>0</v>
      </c>
      <c r="AB429" s="126"/>
      <c r="AC429" s="127"/>
      <c r="AD429" s="125"/>
      <c r="AE429" s="125"/>
      <c r="AF429" s="128"/>
      <c r="AG429" s="129"/>
      <c r="AH429" s="150" t="e">
        <f>SUBTOTAL(9,$U$429:$U770)</f>
        <v>#REF!</v>
      </c>
      <c r="AI429" s="151" t="e">
        <f>SUBTOTAL(9,$V$429:$V770)</f>
        <v>#REF!</v>
      </c>
      <c r="AJ429" s="159">
        <f>IFERROR(+Revisión_Avance_Periodo!$Z777/Revisión_Avance_Periodo!$Y777,0)</f>
        <v>0</v>
      </c>
      <c r="AK429" s="126"/>
      <c r="AL429" s="127"/>
      <c r="AM429" s="125"/>
      <c r="AN429" s="125"/>
      <c r="AO429" s="128"/>
      <c r="AP429" s="129"/>
    </row>
    <row r="430" spans="1:42" x14ac:dyDescent="0.25">
      <c r="A430" s="92">
        <v>66</v>
      </c>
      <c r="B430" s="435" t="e">
        <f>CONCATENATE(Revisión_Avance_Periodo!$D778,";",Revisión_Avance_Periodo!$F778,";",Revisión_Avance_Periodo!$L778)</f>
        <v>#REF!</v>
      </c>
      <c r="C430" s="435" t="e">
        <f t="shared" si="29"/>
        <v>#REF!</v>
      </c>
      <c r="D430" s="114" t="e">
        <f>VLOOKUP($A430,#REF!,3,FALSE)</f>
        <v>#REF!</v>
      </c>
      <c r="E430" s="436" t="e">
        <f>VLOOKUP($A430,#REF!,4,FALSE)</f>
        <v>#REF!</v>
      </c>
      <c r="F430" s="102" t="e">
        <f>VLOOKUP($A430,#REF!,5,FALSE)</f>
        <v>#REF!</v>
      </c>
      <c r="G430" s="93" t="e">
        <f>VLOOKUP($A430,#REF!,8,FALSE)</f>
        <v>#REF!</v>
      </c>
      <c r="H430" s="93" t="e">
        <f>VLOOKUP($A430,#REF!,7,FALSE)</f>
        <v>#REF!</v>
      </c>
      <c r="I430" s="438" t="e">
        <f>VLOOKUP($A430,#REF!,10,FALSE)</f>
        <v>#REF!</v>
      </c>
      <c r="J430" s="93" t="e">
        <f>VLOOKUP($A430,#REF!,11,FALSE)</f>
        <v>#REF!</v>
      </c>
      <c r="K430" s="114" t="e">
        <f>VLOOKUP($A430,#REF!,12,FALSE)</f>
        <v>#REF!</v>
      </c>
      <c r="L430" s="93" t="e">
        <f>VLOOKUP($A430,#REF!,13,FALSE)</f>
        <v>#REF!</v>
      </c>
      <c r="M430" s="438" t="e">
        <f>VLOOKUP($A430,#REF!,14,FALSE)</f>
        <v>#REF!</v>
      </c>
      <c r="N430" s="102" t="e">
        <f>VLOOKUP($A430,#REF!,15,FALSE)</f>
        <v>#REF!</v>
      </c>
      <c r="O430" s="102" t="e">
        <f>VLOOKUP($A430,#REF!,18,FALSE)</f>
        <v>#REF!</v>
      </c>
      <c r="P430" s="93" t="e">
        <f>VLOOKUP($A430,#REF!,41,FALSE)</f>
        <v>#REF!</v>
      </c>
      <c r="Q430" s="115" t="e">
        <f>VLOOKUP(Revisión_Avance_Periodo!$L778,#REF!,30,FALSE)</f>
        <v>#REF!</v>
      </c>
      <c r="R430" s="116">
        <v>2019</v>
      </c>
      <c r="S430" s="196">
        <v>43738</v>
      </c>
      <c r="T430" s="116" t="s">
        <v>76</v>
      </c>
      <c r="U430" s="147" t="e">
        <f>INDEX(#REF!,MATCH(Revisión_Avance_Periodo!$L430,#REF!,0),MATCH(Revisión_Avance_Periodo!$T430,#REF!,0))</f>
        <v>#REF!</v>
      </c>
      <c r="V430" s="147" t="e">
        <f>INDEX(#REF!,MATCH(Revisión_Avance_Periodo!$L430,#REF!,0),MATCH(Revisión_Avance_Periodo!$T430,#REF!,0))</f>
        <v>#REF!</v>
      </c>
      <c r="W430" s="118">
        <f t="shared" si="33"/>
        <v>0</v>
      </c>
      <c r="X430" s="116" t="str">
        <f>VLOOKUP(W430,Tabla_Estado_Meta_OAP_2019[#All],3,TRUE)</f>
        <v>Por Ejecutar</v>
      </c>
      <c r="Y430" s="150" t="e">
        <f>SUBTOTAL(9,$U$422:$U430)</f>
        <v>#REF!</v>
      </c>
      <c r="Z430" s="151" t="e">
        <f>SUBTOTAL(9,$V$422:$V430)</f>
        <v>#REF!</v>
      </c>
      <c r="AA430" s="159">
        <f>IFERROR(+Revisión_Avance_Periodo!$Z430/Revisión_Avance_Periodo!$Y430,0)</f>
        <v>0</v>
      </c>
      <c r="AB430" s="126"/>
      <c r="AC430" s="127"/>
      <c r="AD430" s="125"/>
      <c r="AE430" s="125"/>
      <c r="AF430" s="128"/>
      <c r="AG430" s="129"/>
      <c r="AH430" s="150" t="e">
        <f>SUBTOTAL(9,$U$430:$U770)</f>
        <v>#REF!</v>
      </c>
      <c r="AI430" s="151" t="e">
        <f>SUBTOTAL(9,$V$430:$V770)</f>
        <v>#REF!</v>
      </c>
      <c r="AJ430" s="159">
        <f>IFERROR(+Revisión_Avance_Periodo!$Z778/Revisión_Avance_Periodo!$Y778,0)</f>
        <v>0</v>
      </c>
      <c r="AK430" s="126"/>
      <c r="AL430" s="127"/>
      <c r="AM430" s="125"/>
      <c r="AN430" s="125"/>
      <c r="AO430" s="128"/>
      <c r="AP430" s="129"/>
    </row>
    <row r="431" spans="1:42" x14ac:dyDescent="0.25">
      <c r="A431" s="97">
        <v>66</v>
      </c>
      <c r="B431" s="435" t="e">
        <f>CONCATENATE(Revisión_Avance_Periodo!$D779,";",Revisión_Avance_Periodo!$F779,";",Revisión_Avance_Periodo!$L779)</f>
        <v>#REF!</v>
      </c>
      <c r="C431" s="435" t="e">
        <f t="shared" si="29"/>
        <v>#REF!</v>
      </c>
      <c r="D431" s="123" t="e">
        <f>VLOOKUP($A431,#REF!,3,FALSE)</f>
        <v>#REF!</v>
      </c>
      <c r="E431" s="436" t="e">
        <f>VLOOKUP($A431,#REF!,4,FALSE)</f>
        <v>#REF!</v>
      </c>
      <c r="F431" s="103" t="e">
        <f>VLOOKUP($A431,#REF!,5,FALSE)</f>
        <v>#REF!</v>
      </c>
      <c r="G431" s="98" t="e">
        <f>VLOOKUP($A431,#REF!,8,FALSE)</f>
        <v>#REF!</v>
      </c>
      <c r="H431" s="93" t="e">
        <f>VLOOKUP($A431,#REF!,7,FALSE)</f>
        <v>#REF!</v>
      </c>
      <c r="I431" s="438" t="e">
        <f>VLOOKUP($A431,#REF!,10,FALSE)</f>
        <v>#REF!</v>
      </c>
      <c r="J431" s="98" t="e">
        <f>VLOOKUP($A431,#REF!,11,FALSE)</f>
        <v>#REF!</v>
      </c>
      <c r="K431" s="114" t="e">
        <f>VLOOKUP($A431,#REF!,12,FALSE)</f>
        <v>#REF!</v>
      </c>
      <c r="L431" s="98" t="e">
        <f>VLOOKUP($A431,#REF!,13,FALSE)</f>
        <v>#REF!</v>
      </c>
      <c r="M431" s="438" t="e">
        <f>VLOOKUP($A431,#REF!,14,FALSE)</f>
        <v>#REF!</v>
      </c>
      <c r="N431" s="103" t="e">
        <f>VLOOKUP($A431,#REF!,15,FALSE)</f>
        <v>#REF!</v>
      </c>
      <c r="O431" s="103" t="e">
        <f>VLOOKUP($A431,#REF!,18,FALSE)</f>
        <v>#REF!</v>
      </c>
      <c r="P431" s="93" t="e">
        <f>VLOOKUP($A431,#REF!,41,FALSE)</f>
        <v>#REF!</v>
      </c>
      <c r="Q431" s="115" t="e">
        <f>VLOOKUP(Revisión_Avance_Periodo!$L779,#REF!,30,FALSE)</f>
        <v>#REF!</v>
      </c>
      <c r="R431" s="116">
        <v>2019</v>
      </c>
      <c r="S431" s="196">
        <v>43768</v>
      </c>
      <c r="T431" s="124" t="s">
        <v>77</v>
      </c>
      <c r="U431" s="147" t="e">
        <f>INDEX(#REF!,MATCH(Revisión_Avance_Periodo!$L431,#REF!,0),MATCH(Revisión_Avance_Periodo!$T431,#REF!,0))</f>
        <v>#REF!</v>
      </c>
      <c r="V431" s="147" t="e">
        <f>INDEX(#REF!,MATCH(Revisión_Avance_Periodo!$L431,#REF!,0),MATCH(Revisión_Avance_Periodo!$T431,#REF!,0))</f>
        <v>#REF!</v>
      </c>
      <c r="W431" s="118">
        <f t="shared" si="33"/>
        <v>0</v>
      </c>
      <c r="X431" s="124" t="str">
        <f>VLOOKUP(W431,Tabla_Estado_Meta_OAP_2019[#All],3,TRUE)</f>
        <v>Por Ejecutar</v>
      </c>
      <c r="Y431" s="150" t="e">
        <f>SUBTOTAL(9,$U$422:$U431)</f>
        <v>#REF!</v>
      </c>
      <c r="Z431" s="151" t="e">
        <f>SUBTOTAL(9,$V$422:$V431)</f>
        <v>#REF!</v>
      </c>
      <c r="AA431" s="159">
        <f>IFERROR(+Revisión_Avance_Periodo!$Z431/Revisión_Avance_Periodo!$Y431,0)</f>
        <v>0</v>
      </c>
      <c r="AB431" s="126"/>
      <c r="AC431" s="127"/>
      <c r="AD431" s="125"/>
      <c r="AE431" s="125"/>
      <c r="AF431" s="128"/>
      <c r="AG431" s="129"/>
      <c r="AH431" s="150" t="e">
        <f>SUBTOTAL(9,$U$431:$U770)</f>
        <v>#REF!</v>
      </c>
      <c r="AI431" s="151" t="e">
        <f>SUBTOTAL(9,$V$431:$V770)</f>
        <v>#REF!</v>
      </c>
      <c r="AJ431" s="159">
        <f>IFERROR(+Revisión_Avance_Periodo!$Z779/Revisión_Avance_Periodo!$Y779,0)</f>
        <v>0</v>
      </c>
      <c r="AK431" s="126"/>
      <c r="AL431" s="127"/>
      <c r="AM431" s="125"/>
      <c r="AN431" s="125"/>
      <c r="AO431" s="128"/>
      <c r="AP431" s="129"/>
    </row>
    <row r="432" spans="1:42" x14ac:dyDescent="0.25">
      <c r="A432" s="92">
        <v>66</v>
      </c>
      <c r="B432" s="435" t="e">
        <f>CONCATENATE(Revisión_Avance_Periodo!$D780,";",Revisión_Avance_Periodo!$F780,";",Revisión_Avance_Periodo!$L780)</f>
        <v>#REF!</v>
      </c>
      <c r="C432" s="435" t="e">
        <f t="shared" si="29"/>
        <v>#REF!</v>
      </c>
      <c r="D432" s="114" t="e">
        <f>VLOOKUP($A432,#REF!,3,FALSE)</f>
        <v>#REF!</v>
      </c>
      <c r="E432" s="436" t="e">
        <f>VLOOKUP($A432,#REF!,4,FALSE)</f>
        <v>#REF!</v>
      </c>
      <c r="F432" s="102" t="e">
        <f>VLOOKUP($A432,#REF!,5,FALSE)</f>
        <v>#REF!</v>
      </c>
      <c r="G432" s="93" t="e">
        <f>VLOOKUP($A432,#REF!,8,FALSE)</f>
        <v>#REF!</v>
      </c>
      <c r="H432" s="93" t="e">
        <f>VLOOKUP($A432,#REF!,7,FALSE)</f>
        <v>#REF!</v>
      </c>
      <c r="I432" s="438" t="e">
        <f>VLOOKUP($A432,#REF!,10,FALSE)</f>
        <v>#REF!</v>
      </c>
      <c r="J432" s="93" t="e">
        <f>VLOOKUP($A432,#REF!,11,FALSE)</f>
        <v>#REF!</v>
      </c>
      <c r="K432" s="114" t="e">
        <f>VLOOKUP($A432,#REF!,12,FALSE)</f>
        <v>#REF!</v>
      </c>
      <c r="L432" s="93" t="e">
        <f>VLOOKUP($A432,#REF!,13,FALSE)</f>
        <v>#REF!</v>
      </c>
      <c r="M432" s="438" t="e">
        <f>VLOOKUP($A432,#REF!,14,FALSE)</f>
        <v>#REF!</v>
      </c>
      <c r="N432" s="102" t="e">
        <f>VLOOKUP($A432,#REF!,15,FALSE)</f>
        <v>#REF!</v>
      </c>
      <c r="O432" s="102" t="e">
        <f>VLOOKUP($A432,#REF!,18,FALSE)</f>
        <v>#REF!</v>
      </c>
      <c r="P432" s="93" t="e">
        <f>VLOOKUP($A432,#REF!,41,FALSE)</f>
        <v>#REF!</v>
      </c>
      <c r="Q432" s="115" t="e">
        <f>VLOOKUP(Revisión_Avance_Periodo!$L780,#REF!,30,FALSE)</f>
        <v>#REF!</v>
      </c>
      <c r="R432" s="116">
        <v>2019</v>
      </c>
      <c r="S432" s="196">
        <v>43799</v>
      </c>
      <c r="T432" s="116" t="s">
        <v>78</v>
      </c>
      <c r="U432" s="147" t="e">
        <f>INDEX(#REF!,MATCH(Revisión_Avance_Periodo!$L432,#REF!,0),MATCH(Revisión_Avance_Periodo!$T432,#REF!,0))</f>
        <v>#REF!</v>
      </c>
      <c r="V432" s="147" t="e">
        <f>INDEX(#REF!,MATCH(Revisión_Avance_Periodo!$L432,#REF!,0),MATCH(Revisión_Avance_Periodo!$T432,#REF!,0))</f>
        <v>#REF!</v>
      </c>
      <c r="W432" s="118">
        <f t="shared" si="33"/>
        <v>0</v>
      </c>
      <c r="X432" s="116" t="str">
        <f>VLOOKUP(W432,Tabla_Estado_Meta_OAP_2019[#All],3,TRUE)</f>
        <v>Por Ejecutar</v>
      </c>
      <c r="Y432" s="150" t="e">
        <f>SUBTOTAL(9,$U$422:$U432)</f>
        <v>#REF!</v>
      </c>
      <c r="Z432" s="151" t="e">
        <f>SUBTOTAL(9,$V$422:$V432)</f>
        <v>#REF!</v>
      </c>
      <c r="AA432" s="159">
        <f>IFERROR(+Revisión_Avance_Periodo!$Z432/Revisión_Avance_Periodo!$Y432,0)</f>
        <v>0</v>
      </c>
      <c r="AB432" s="126"/>
      <c r="AC432" s="127"/>
      <c r="AD432" s="125"/>
      <c r="AE432" s="125"/>
      <c r="AF432" s="128"/>
      <c r="AG432" s="129"/>
      <c r="AH432" s="150" t="e">
        <f>SUBTOTAL(9,$U$432:$U770)</f>
        <v>#REF!</v>
      </c>
      <c r="AI432" s="151" t="e">
        <f>SUBTOTAL(9,$V$432:$V770)</f>
        <v>#REF!</v>
      </c>
      <c r="AJ432" s="159">
        <f>IFERROR(+Revisión_Avance_Periodo!$Z780/Revisión_Avance_Periodo!$Y780,0)</f>
        <v>0</v>
      </c>
      <c r="AK432" s="126"/>
      <c r="AL432" s="127"/>
      <c r="AM432" s="125"/>
      <c r="AN432" s="125"/>
      <c r="AO432" s="128"/>
      <c r="AP432" s="129"/>
    </row>
    <row r="433" spans="1:42" ht="15.75" thickBot="1" x14ac:dyDescent="0.3">
      <c r="A433" s="97">
        <v>66</v>
      </c>
      <c r="B433" s="435" t="e">
        <f>CONCATENATE(Revisión_Avance_Periodo!$D781,";",Revisión_Avance_Periodo!$F781,";",Revisión_Avance_Periodo!$L781)</f>
        <v>#REF!</v>
      </c>
      <c r="C433" s="435" t="e">
        <f t="shared" si="29"/>
        <v>#REF!</v>
      </c>
      <c r="D433" s="123" t="e">
        <f>VLOOKUP($A433,#REF!,3,FALSE)</f>
        <v>#REF!</v>
      </c>
      <c r="E433" s="436" t="e">
        <f>VLOOKUP($A433,#REF!,4,FALSE)</f>
        <v>#REF!</v>
      </c>
      <c r="F433" s="103" t="e">
        <f>VLOOKUP($A433,#REF!,5,FALSE)</f>
        <v>#REF!</v>
      </c>
      <c r="G433" s="98" t="e">
        <f>VLOOKUP($A433,#REF!,8,FALSE)</f>
        <v>#REF!</v>
      </c>
      <c r="H433" s="93" t="e">
        <f>VLOOKUP($A433,#REF!,7,FALSE)</f>
        <v>#REF!</v>
      </c>
      <c r="I433" s="438" t="e">
        <f>VLOOKUP($A433,#REF!,10,FALSE)</f>
        <v>#REF!</v>
      </c>
      <c r="J433" s="98" t="e">
        <f>VLOOKUP($A433,#REF!,11,FALSE)</f>
        <v>#REF!</v>
      </c>
      <c r="K433" s="114" t="e">
        <f>VLOOKUP($A433,#REF!,12,FALSE)</f>
        <v>#REF!</v>
      </c>
      <c r="L433" s="98" t="e">
        <f>VLOOKUP($A433,#REF!,13,FALSE)</f>
        <v>#REF!</v>
      </c>
      <c r="M433" s="438" t="e">
        <f>VLOOKUP($A433,#REF!,14,FALSE)</f>
        <v>#REF!</v>
      </c>
      <c r="N433" s="103" t="e">
        <f>VLOOKUP($A433,#REF!,15,FALSE)</f>
        <v>#REF!</v>
      </c>
      <c r="O433" s="103" t="e">
        <f>VLOOKUP($A433,#REF!,18,FALSE)</f>
        <v>#REF!</v>
      </c>
      <c r="P433" s="93" t="e">
        <f>VLOOKUP($A433,#REF!,41,FALSE)</f>
        <v>#REF!</v>
      </c>
      <c r="Q433" s="115" t="e">
        <f>VLOOKUP(Revisión_Avance_Periodo!$L781,#REF!,30,FALSE)</f>
        <v>#REF!</v>
      </c>
      <c r="R433" s="116">
        <v>2019</v>
      </c>
      <c r="S433" s="196">
        <v>43829</v>
      </c>
      <c r="T433" s="124" t="s">
        <v>79</v>
      </c>
      <c r="U433" s="147" t="e">
        <f>INDEX(#REF!,MATCH(Revisión_Avance_Periodo!$L433,#REF!,0),MATCH(Revisión_Avance_Periodo!$T433,#REF!,0))</f>
        <v>#REF!</v>
      </c>
      <c r="V433" s="147" t="e">
        <f>INDEX(#REF!,MATCH(Revisión_Avance_Periodo!$L433,#REF!,0),MATCH(Revisión_Avance_Periodo!$T433,#REF!,0))</f>
        <v>#REF!</v>
      </c>
      <c r="W433" s="118">
        <f t="shared" si="33"/>
        <v>0</v>
      </c>
      <c r="X433" s="124" t="str">
        <f>VLOOKUP(W433,Tabla_Estado_Meta_OAP_2019[#All],3,TRUE)</f>
        <v>Por Ejecutar</v>
      </c>
      <c r="Y433" s="150" t="e">
        <f>SUBTOTAL(9,$U$422:$U433)</f>
        <v>#REF!</v>
      </c>
      <c r="Z433" s="151" t="e">
        <f>SUBTOTAL(9,$V$422:$V433)</f>
        <v>#REF!</v>
      </c>
      <c r="AA433" s="159">
        <f>IFERROR(+Revisión_Avance_Periodo!$Z433/Revisión_Avance_Periodo!$Y433,0)</f>
        <v>0</v>
      </c>
      <c r="AB433" s="126"/>
      <c r="AC433" s="127"/>
      <c r="AD433" s="125"/>
      <c r="AE433" s="125"/>
      <c r="AF433" s="128"/>
      <c r="AG433" s="129"/>
      <c r="AH433" s="150" t="e">
        <f>SUBTOTAL(9,$U$433:$U770)</f>
        <v>#REF!</v>
      </c>
      <c r="AI433" s="151" t="e">
        <f>SUBTOTAL(9,$V$433:$V770)</f>
        <v>#REF!</v>
      </c>
      <c r="AJ433" s="159">
        <f>IFERROR(+Revisión_Avance_Periodo!$Z781/Revisión_Avance_Periodo!$Y781,0)</f>
        <v>0</v>
      </c>
      <c r="AK433" s="126"/>
      <c r="AL433" s="127"/>
      <c r="AM433" s="125"/>
      <c r="AN433" s="125"/>
      <c r="AO433" s="128"/>
      <c r="AP433" s="129"/>
    </row>
    <row r="434" spans="1:42" x14ac:dyDescent="0.25">
      <c r="A434" s="92">
        <v>67</v>
      </c>
      <c r="B434" s="435" t="e">
        <f>CONCATENATE(Revisión_Avance_Periodo!$D782,";",Revisión_Avance_Periodo!$F782,";",Revisión_Avance_Periodo!$L782)</f>
        <v>#REF!</v>
      </c>
      <c r="C434" s="435" t="e">
        <f t="shared" si="29"/>
        <v>#REF!</v>
      </c>
      <c r="D434" s="114" t="e">
        <f>VLOOKUP($A434,#REF!,3,FALSE)</f>
        <v>#REF!</v>
      </c>
      <c r="E434" s="436" t="e">
        <f>VLOOKUP($A434,#REF!,4,FALSE)</f>
        <v>#REF!</v>
      </c>
      <c r="F434" s="102" t="e">
        <f>VLOOKUP($A434,#REF!,5,FALSE)</f>
        <v>#REF!</v>
      </c>
      <c r="G434" s="93" t="e">
        <f>VLOOKUP($A434,#REF!,8,FALSE)</f>
        <v>#REF!</v>
      </c>
      <c r="H434" s="93" t="e">
        <f>VLOOKUP($A434,#REF!,7,FALSE)</f>
        <v>#REF!</v>
      </c>
      <c r="I434" s="438" t="e">
        <f>VLOOKUP($A434,#REF!,10,FALSE)</f>
        <v>#REF!</v>
      </c>
      <c r="J434" s="93" t="e">
        <f>VLOOKUP($A434,#REF!,11,FALSE)</f>
        <v>#REF!</v>
      </c>
      <c r="K434" s="114" t="e">
        <f>VLOOKUP($A434,#REF!,12,FALSE)</f>
        <v>#REF!</v>
      </c>
      <c r="L434" s="93" t="e">
        <f>VLOOKUP($A434,#REF!,13,FALSE)</f>
        <v>#REF!</v>
      </c>
      <c r="M434" s="438" t="e">
        <f>VLOOKUP($A434,#REF!,14,FALSE)</f>
        <v>#REF!</v>
      </c>
      <c r="N434" s="102" t="e">
        <f>VLOOKUP($A434,#REF!,15,FALSE)</f>
        <v>#REF!</v>
      </c>
      <c r="O434" s="102" t="e">
        <f>VLOOKUP($A434,#REF!,18,FALSE)</f>
        <v>#REF!</v>
      </c>
      <c r="P434" s="93" t="e">
        <f>VLOOKUP($A434,#REF!,41,FALSE)</f>
        <v>#REF!</v>
      </c>
      <c r="Q434" s="115" t="e">
        <f>VLOOKUP(Revisión_Avance_Periodo!$L782,#REF!,30,FALSE)</f>
        <v>#REF!</v>
      </c>
      <c r="R434" s="116">
        <v>2019</v>
      </c>
      <c r="S434" s="196">
        <v>43495</v>
      </c>
      <c r="T434" s="116" t="s">
        <v>68</v>
      </c>
      <c r="U434" s="117" t="e">
        <f>INDEX(#REF!,MATCH(Revisión_Avance_Periodo!$L434,#REF!,0),MATCH(Revisión_Avance_Periodo!$T434,#REF!,0))</f>
        <v>#REF!</v>
      </c>
      <c r="V434" s="117" t="e">
        <f>INDEX(#REF!,MATCH(Revisión_Avance_Periodo!$L434,#REF!,0),MATCH(Revisión_Avance_Periodo!$T434,#REF!,0))</f>
        <v>#REF!</v>
      </c>
      <c r="W434" s="118">
        <f t="shared" si="33"/>
        <v>0</v>
      </c>
      <c r="X434" s="116" t="str">
        <f>VLOOKUP(W434,Tabla_Estado_Meta_OAP_2019[#All],3,TRUE)</f>
        <v>Por Ejecutar</v>
      </c>
      <c r="Y434" s="148" t="e">
        <f>SUBTOTAL(9,$U$434:$U434)</f>
        <v>#REF!</v>
      </c>
      <c r="Z434" s="162" t="e">
        <f>SUBTOTAL(9,$V$434:$V434)</f>
        <v>#REF!</v>
      </c>
      <c r="AA434" s="162">
        <f>IFERROR(+Revisión_Avance_Periodo!$Z434/Revisión_Avance_Periodo!$Y434,0)</f>
        <v>0</v>
      </c>
      <c r="AB434" s="120" t="e">
        <f>SUBTOTAL(9,U434:U445)</f>
        <v>#REF!</v>
      </c>
      <c r="AC434" s="119" t="e">
        <f>SUBTOTAL(9,V434:V445)</f>
        <v>#REF!</v>
      </c>
      <c r="AD434" s="119" t="e">
        <f>+AC434/AB434</f>
        <v>#REF!</v>
      </c>
      <c r="AE434" s="119" t="e">
        <f>100%-Revisión_Avance_Periodo!$AD434</f>
        <v>#REF!</v>
      </c>
      <c r="AF434" s="121" t="e">
        <f>VLOOKUP(AD434,Tabla_Estado_Meta_OAP_2019[],3,TRUE)</f>
        <v>#REF!</v>
      </c>
      <c r="AG434" s="122" t="e">
        <f>Revisión_Avance_Periodo!$AD434*Revisión_Avance_Periodo!$Q434</f>
        <v>#REF!</v>
      </c>
      <c r="AH434" s="148" t="e">
        <f>SUBTOTAL(9,$U$434:$U782)</f>
        <v>#REF!</v>
      </c>
      <c r="AI434" s="162" t="e">
        <f>SUBTOTAL(9,$V$434:$V782)</f>
        <v>#REF!</v>
      </c>
      <c r="AJ434" s="162">
        <f>IFERROR(+Revisión_Avance_Periodo!$Z782/Revisión_Avance_Periodo!$Y782,0)</f>
        <v>0</v>
      </c>
      <c r="AK434" s="120" t="e">
        <f>SUBTOTAL(9,AD434:AD445)</f>
        <v>#REF!</v>
      </c>
      <c r="AL434" s="119" t="e">
        <f>SUBTOTAL(9,AE434:AE445)</f>
        <v>#REF!</v>
      </c>
      <c r="AM434" s="119" t="e">
        <f>+AL434/AK434</f>
        <v>#REF!</v>
      </c>
      <c r="AN434" s="119" t="e">
        <f>100%-Revisión_Avance_Periodo!$AD782</f>
        <v>#REF!</v>
      </c>
      <c r="AO434" s="121" t="e">
        <f>VLOOKUP(AM434,Tabla_Estado_Meta_OAP_2019[],3,TRUE)</f>
        <v>#REF!</v>
      </c>
      <c r="AP434" s="122" t="e">
        <f>Revisión_Avance_Periodo!$AD782*Revisión_Avance_Periodo!$Q782</f>
        <v>#REF!</v>
      </c>
    </row>
    <row r="435" spans="1:42" x14ac:dyDescent="0.25">
      <c r="A435" s="97">
        <v>67</v>
      </c>
      <c r="B435" s="435" t="e">
        <f>CONCATENATE(Revisión_Avance_Periodo!$D783,";",Revisión_Avance_Periodo!$F783,";",Revisión_Avance_Periodo!$L783)</f>
        <v>#REF!</v>
      </c>
      <c r="C435" s="435" t="e">
        <f t="shared" si="29"/>
        <v>#REF!</v>
      </c>
      <c r="D435" s="123" t="e">
        <f>VLOOKUP($A435,#REF!,3,FALSE)</f>
        <v>#REF!</v>
      </c>
      <c r="E435" s="436" t="e">
        <f>VLOOKUP($A435,#REF!,4,FALSE)</f>
        <v>#REF!</v>
      </c>
      <c r="F435" s="103" t="e">
        <f>VLOOKUP($A435,#REF!,5,FALSE)</f>
        <v>#REF!</v>
      </c>
      <c r="G435" s="98" t="e">
        <f>VLOOKUP($A435,#REF!,8,FALSE)</f>
        <v>#REF!</v>
      </c>
      <c r="H435" s="93" t="e">
        <f>VLOOKUP($A435,#REF!,7,FALSE)</f>
        <v>#REF!</v>
      </c>
      <c r="I435" s="438" t="e">
        <f>VLOOKUP($A435,#REF!,10,FALSE)</f>
        <v>#REF!</v>
      </c>
      <c r="J435" s="98" t="e">
        <f>VLOOKUP($A435,#REF!,11,FALSE)</f>
        <v>#REF!</v>
      </c>
      <c r="K435" s="114" t="e">
        <f>VLOOKUP($A435,#REF!,12,FALSE)</f>
        <v>#REF!</v>
      </c>
      <c r="L435" s="98" t="e">
        <f>VLOOKUP($A435,#REF!,13,FALSE)</f>
        <v>#REF!</v>
      </c>
      <c r="M435" s="438" t="e">
        <f>VLOOKUP($A435,#REF!,14,FALSE)</f>
        <v>#REF!</v>
      </c>
      <c r="N435" s="103" t="e">
        <f>VLOOKUP($A435,#REF!,15,FALSE)</f>
        <v>#REF!</v>
      </c>
      <c r="O435" s="103" t="e">
        <f>VLOOKUP($A435,#REF!,18,FALSE)</f>
        <v>#REF!</v>
      </c>
      <c r="P435" s="93" t="e">
        <f>VLOOKUP($A435,#REF!,41,FALSE)</f>
        <v>#REF!</v>
      </c>
      <c r="Q435" s="115" t="e">
        <f>VLOOKUP(Revisión_Avance_Periodo!$L783,#REF!,30,FALSE)</f>
        <v>#REF!</v>
      </c>
      <c r="R435" s="116">
        <v>2019</v>
      </c>
      <c r="S435" s="196">
        <v>43524</v>
      </c>
      <c r="T435" s="124" t="s">
        <v>69</v>
      </c>
      <c r="U435" s="117" t="e">
        <f>INDEX(#REF!,MATCH(Revisión_Avance_Periodo!$L435,#REF!,0),MATCH(Revisión_Avance_Periodo!$T435,#REF!,0))</f>
        <v>#REF!</v>
      </c>
      <c r="V435" s="117" t="e">
        <f>INDEX(#REF!,MATCH(Revisión_Avance_Periodo!$L435,#REF!,0),MATCH(Revisión_Avance_Periodo!$T435,#REF!,0))</f>
        <v>#REF!</v>
      </c>
      <c r="W435" s="118">
        <f t="shared" si="33"/>
        <v>0</v>
      </c>
      <c r="X435" s="124" t="str">
        <f>VLOOKUP(W435,Tabla_Estado_Meta_OAP_2019[#All],3,TRUE)</f>
        <v>Por Ejecutar</v>
      </c>
      <c r="Y435" s="150" t="e">
        <f>SUBTOTAL(9,$U$434:$U435)</f>
        <v>#REF!</v>
      </c>
      <c r="Z435" s="159" t="e">
        <f>SUBTOTAL(9,$V$434:$V435)</f>
        <v>#REF!</v>
      </c>
      <c r="AA435" s="159">
        <f>IFERROR(+Revisión_Avance_Periodo!$Z435/Revisión_Avance_Periodo!$Y435,0)</f>
        <v>0</v>
      </c>
      <c r="AB435" s="126"/>
      <c r="AC435" s="127"/>
      <c r="AD435" s="125"/>
      <c r="AE435" s="125"/>
      <c r="AF435" s="128"/>
      <c r="AG435" s="129"/>
      <c r="AH435" s="150" t="e">
        <f>SUBTOTAL(9,$U$435:$U782)</f>
        <v>#REF!</v>
      </c>
      <c r="AI435" s="159" t="e">
        <f>SUBTOTAL(9,$V$435:$V782)</f>
        <v>#REF!</v>
      </c>
      <c r="AJ435" s="159">
        <f>IFERROR(+Revisión_Avance_Periodo!$Z783/Revisión_Avance_Periodo!$Y783,0)</f>
        <v>0</v>
      </c>
      <c r="AK435" s="126"/>
      <c r="AL435" s="127"/>
      <c r="AM435" s="125"/>
      <c r="AN435" s="125"/>
      <c r="AO435" s="128"/>
      <c r="AP435" s="129"/>
    </row>
    <row r="436" spans="1:42" x14ac:dyDescent="0.25">
      <c r="A436" s="92">
        <v>67</v>
      </c>
      <c r="B436" s="435" t="e">
        <f>CONCATENATE(Revisión_Avance_Periodo!$D784,";",Revisión_Avance_Periodo!$F784,";",Revisión_Avance_Periodo!$L784)</f>
        <v>#REF!</v>
      </c>
      <c r="C436" s="435" t="e">
        <f t="shared" si="29"/>
        <v>#REF!</v>
      </c>
      <c r="D436" s="114" t="e">
        <f>VLOOKUP($A436,#REF!,3,FALSE)</f>
        <v>#REF!</v>
      </c>
      <c r="E436" s="436" t="e">
        <f>VLOOKUP($A436,#REF!,4,FALSE)</f>
        <v>#REF!</v>
      </c>
      <c r="F436" s="102" t="e">
        <f>VLOOKUP($A436,#REF!,5,FALSE)</f>
        <v>#REF!</v>
      </c>
      <c r="G436" s="93" t="e">
        <f>VLOOKUP($A436,#REF!,8,FALSE)</f>
        <v>#REF!</v>
      </c>
      <c r="H436" s="93" t="e">
        <f>VLOOKUP($A436,#REF!,7,FALSE)</f>
        <v>#REF!</v>
      </c>
      <c r="I436" s="438" t="e">
        <f>VLOOKUP($A436,#REF!,10,FALSE)</f>
        <v>#REF!</v>
      </c>
      <c r="J436" s="93" t="e">
        <f>VLOOKUP($A436,#REF!,11,FALSE)</f>
        <v>#REF!</v>
      </c>
      <c r="K436" s="114" t="e">
        <f>VLOOKUP($A436,#REF!,12,FALSE)</f>
        <v>#REF!</v>
      </c>
      <c r="L436" s="93" t="e">
        <f>VLOOKUP($A436,#REF!,13,FALSE)</f>
        <v>#REF!</v>
      </c>
      <c r="M436" s="438" t="e">
        <f>VLOOKUP($A436,#REF!,14,FALSE)</f>
        <v>#REF!</v>
      </c>
      <c r="N436" s="102" t="e">
        <f>VLOOKUP($A436,#REF!,15,FALSE)</f>
        <v>#REF!</v>
      </c>
      <c r="O436" s="102" t="e">
        <f>VLOOKUP($A436,#REF!,18,FALSE)</f>
        <v>#REF!</v>
      </c>
      <c r="P436" s="93" t="e">
        <f>VLOOKUP($A436,#REF!,41,FALSE)</f>
        <v>#REF!</v>
      </c>
      <c r="Q436" s="115" t="e">
        <f>VLOOKUP(Revisión_Avance_Periodo!$L784,#REF!,30,FALSE)</f>
        <v>#REF!</v>
      </c>
      <c r="R436" s="116">
        <v>2019</v>
      </c>
      <c r="S436" s="196">
        <v>43554</v>
      </c>
      <c r="T436" s="116" t="s">
        <v>70</v>
      </c>
      <c r="U436" s="117" t="e">
        <f>INDEX(#REF!,MATCH(Revisión_Avance_Periodo!$L436,#REF!,0),MATCH(Revisión_Avance_Periodo!$T436,#REF!,0))</f>
        <v>#REF!</v>
      </c>
      <c r="V436" s="117" t="e">
        <f>INDEX(#REF!,MATCH(Revisión_Avance_Periodo!$L436,#REF!,0),MATCH(Revisión_Avance_Periodo!$T436,#REF!,0))</f>
        <v>#REF!</v>
      </c>
      <c r="W436" s="118">
        <f t="shared" si="33"/>
        <v>0</v>
      </c>
      <c r="X436" s="116" t="str">
        <f>VLOOKUP(W436,Tabla_Estado_Meta_OAP_2019[#All],3,TRUE)</f>
        <v>Por Ejecutar</v>
      </c>
      <c r="Y436" s="150" t="e">
        <f>SUBTOTAL(9,$U$434:$U436)</f>
        <v>#REF!</v>
      </c>
      <c r="Z436" s="159" t="e">
        <f>SUBTOTAL(9,$V$434:$V436)</f>
        <v>#REF!</v>
      </c>
      <c r="AA436" s="159">
        <f>IFERROR(+Revisión_Avance_Periodo!$Z436/Revisión_Avance_Periodo!$Y436,0)</f>
        <v>0</v>
      </c>
      <c r="AB436" s="126"/>
      <c r="AC436" s="127"/>
      <c r="AD436" s="125"/>
      <c r="AE436" s="125"/>
      <c r="AF436" s="128"/>
      <c r="AG436" s="129"/>
      <c r="AH436" s="150" t="e">
        <f>SUBTOTAL(9,$U$436:$U782)</f>
        <v>#REF!</v>
      </c>
      <c r="AI436" s="159" t="e">
        <f>SUBTOTAL(9,$V$436:$V782)</f>
        <v>#REF!</v>
      </c>
      <c r="AJ436" s="159">
        <f>IFERROR(+Revisión_Avance_Periodo!$Z784/Revisión_Avance_Periodo!$Y784,0)</f>
        <v>0</v>
      </c>
      <c r="AK436" s="126"/>
      <c r="AL436" s="127"/>
      <c r="AM436" s="125"/>
      <c r="AN436" s="125"/>
      <c r="AO436" s="128"/>
      <c r="AP436" s="129"/>
    </row>
    <row r="437" spans="1:42" x14ac:dyDescent="0.25">
      <c r="A437" s="97">
        <v>67</v>
      </c>
      <c r="B437" s="435" t="e">
        <f>CONCATENATE(Revisión_Avance_Periodo!$D785,";",Revisión_Avance_Periodo!$F785,";",Revisión_Avance_Periodo!$L785)</f>
        <v>#REF!</v>
      </c>
      <c r="C437" s="435" t="e">
        <f t="shared" si="29"/>
        <v>#REF!</v>
      </c>
      <c r="D437" s="123" t="e">
        <f>VLOOKUP($A437,#REF!,3,FALSE)</f>
        <v>#REF!</v>
      </c>
      <c r="E437" s="436" t="e">
        <f>VLOOKUP($A437,#REF!,4,FALSE)</f>
        <v>#REF!</v>
      </c>
      <c r="F437" s="103" t="e">
        <f>VLOOKUP($A437,#REF!,5,FALSE)</f>
        <v>#REF!</v>
      </c>
      <c r="G437" s="98" t="e">
        <f>VLOOKUP($A437,#REF!,8,FALSE)</f>
        <v>#REF!</v>
      </c>
      <c r="H437" s="93" t="e">
        <f>VLOOKUP($A437,#REF!,7,FALSE)</f>
        <v>#REF!</v>
      </c>
      <c r="I437" s="438" t="e">
        <f>VLOOKUP($A437,#REF!,10,FALSE)</f>
        <v>#REF!</v>
      </c>
      <c r="J437" s="98" t="e">
        <f>VLOOKUP($A437,#REF!,11,FALSE)</f>
        <v>#REF!</v>
      </c>
      <c r="K437" s="114" t="e">
        <f>VLOOKUP($A437,#REF!,12,FALSE)</f>
        <v>#REF!</v>
      </c>
      <c r="L437" s="98" t="e">
        <f>VLOOKUP($A437,#REF!,13,FALSE)</f>
        <v>#REF!</v>
      </c>
      <c r="M437" s="438" t="e">
        <f>VLOOKUP($A437,#REF!,14,FALSE)</f>
        <v>#REF!</v>
      </c>
      <c r="N437" s="103" t="e">
        <f>VLOOKUP($A437,#REF!,15,FALSE)</f>
        <v>#REF!</v>
      </c>
      <c r="O437" s="103" t="e">
        <f>VLOOKUP($A437,#REF!,18,FALSE)</f>
        <v>#REF!</v>
      </c>
      <c r="P437" s="93" t="e">
        <f>VLOOKUP($A437,#REF!,41,FALSE)</f>
        <v>#REF!</v>
      </c>
      <c r="Q437" s="115" t="e">
        <f>VLOOKUP(Revisión_Avance_Periodo!$L785,#REF!,30,FALSE)</f>
        <v>#REF!</v>
      </c>
      <c r="R437" s="116">
        <v>2019</v>
      </c>
      <c r="S437" s="196">
        <v>43585</v>
      </c>
      <c r="T437" s="124" t="s">
        <v>71</v>
      </c>
      <c r="U437" s="117" t="e">
        <f>INDEX(#REF!,MATCH(Revisión_Avance_Periodo!$L437,#REF!,0),MATCH(Revisión_Avance_Periodo!$T437,#REF!,0))</f>
        <v>#REF!</v>
      </c>
      <c r="V437" s="117" t="e">
        <f>INDEX(#REF!,MATCH(Revisión_Avance_Periodo!$L437,#REF!,0),MATCH(Revisión_Avance_Periodo!$T437,#REF!,0))</f>
        <v>#REF!</v>
      </c>
      <c r="W437" s="118">
        <f t="shared" si="33"/>
        <v>0</v>
      </c>
      <c r="X437" s="124" t="str">
        <f>VLOOKUP(W437,Tabla_Estado_Meta_OAP_2019[#All],3,TRUE)</f>
        <v>Por Ejecutar</v>
      </c>
      <c r="Y437" s="150" t="e">
        <f>SUBTOTAL(9,$U$434:$U437)</f>
        <v>#REF!</v>
      </c>
      <c r="Z437" s="159" t="e">
        <f>SUBTOTAL(9,$V$434:$V437)</f>
        <v>#REF!</v>
      </c>
      <c r="AA437" s="159">
        <f>IFERROR(+Revisión_Avance_Periodo!$Z437/Revisión_Avance_Periodo!$Y437,0)</f>
        <v>0</v>
      </c>
      <c r="AB437" s="126"/>
      <c r="AC437" s="127"/>
      <c r="AD437" s="125"/>
      <c r="AE437" s="125"/>
      <c r="AF437" s="128"/>
      <c r="AG437" s="129"/>
      <c r="AH437" s="150" t="e">
        <f>SUBTOTAL(9,$U$437:$U782)</f>
        <v>#REF!</v>
      </c>
      <c r="AI437" s="159" t="e">
        <f>SUBTOTAL(9,$V$437:$V782)</f>
        <v>#REF!</v>
      </c>
      <c r="AJ437" s="159">
        <f>IFERROR(+Revisión_Avance_Periodo!$Z785/Revisión_Avance_Periodo!$Y785,0)</f>
        <v>0</v>
      </c>
      <c r="AK437" s="126"/>
      <c r="AL437" s="127"/>
      <c r="AM437" s="125"/>
      <c r="AN437" s="125"/>
      <c r="AO437" s="128"/>
      <c r="AP437" s="129"/>
    </row>
    <row r="438" spans="1:42" x14ac:dyDescent="0.25">
      <c r="A438" s="92">
        <v>67</v>
      </c>
      <c r="B438" s="435" t="e">
        <f>CONCATENATE(Revisión_Avance_Periodo!$D786,";",Revisión_Avance_Periodo!$F786,";",Revisión_Avance_Periodo!$L786)</f>
        <v>#REF!</v>
      </c>
      <c r="C438" s="435" t="e">
        <f t="shared" si="29"/>
        <v>#REF!</v>
      </c>
      <c r="D438" s="114" t="e">
        <f>VLOOKUP($A438,#REF!,3,FALSE)</f>
        <v>#REF!</v>
      </c>
      <c r="E438" s="436" t="e">
        <f>VLOOKUP($A438,#REF!,4,FALSE)</f>
        <v>#REF!</v>
      </c>
      <c r="F438" s="102" t="e">
        <f>VLOOKUP($A438,#REF!,5,FALSE)</f>
        <v>#REF!</v>
      </c>
      <c r="G438" s="93" t="e">
        <f>VLOOKUP($A438,#REF!,8,FALSE)</f>
        <v>#REF!</v>
      </c>
      <c r="H438" s="93" t="e">
        <f>VLOOKUP($A438,#REF!,7,FALSE)</f>
        <v>#REF!</v>
      </c>
      <c r="I438" s="438" t="e">
        <f>VLOOKUP($A438,#REF!,10,FALSE)</f>
        <v>#REF!</v>
      </c>
      <c r="J438" s="93" t="e">
        <f>VLOOKUP($A438,#REF!,11,FALSE)</f>
        <v>#REF!</v>
      </c>
      <c r="K438" s="114" t="e">
        <f>VLOOKUP($A438,#REF!,12,FALSE)</f>
        <v>#REF!</v>
      </c>
      <c r="L438" s="93" t="e">
        <f>VLOOKUP($A438,#REF!,13,FALSE)</f>
        <v>#REF!</v>
      </c>
      <c r="M438" s="438" t="e">
        <f>VLOOKUP($A438,#REF!,14,FALSE)</f>
        <v>#REF!</v>
      </c>
      <c r="N438" s="102" t="e">
        <f>VLOOKUP($A438,#REF!,15,FALSE)</f>
        <v>#REF!</v>
      </c>
      <c r="O438" s="102" t="e">
        <f>VLOOKUP($A438,#REF!,18,FALSE)</f>
        <v>#REF!</v>
      </c>
      <c r="P438" s="93" t="e">
        <f>VLOOKUP($A438,#REF!,41,FALSE)</f>
        <v>#REF!</v>
      </c>
      <c r="Q438" s="115" t="e">
        <f>VLOOKUP(Revisión_Avance_Periodo!$L786,#REF!,30,FALSE)</f>
        <v>#REF!</v>
      </c>
      <c r="R438" s="116">
        <v>2019</v>
      </c>
      <c r="S438" s="196">
        <v>43615</v>
      </c>
      <c r="T438" s="116" t="s">
        <v>72</v>
      </c>
      <c r="U438" s="117" t="e">
        <f>INDEX(#REF!,MATCH(Revisión_Avance_Periodo!$L438,#REF!,0),MATCH(Revisión_Avance_Periodo!$T438,#REF!,0))</f>
        <v>#REF!</v>
      </c>
      <c r="V438" s="117" t="e">
        <f>INDEX(#REF!,MATCH(Revisión_Avance_Periodo!$L438,#REF!,0),MATCH(Revisión_Avance_Periodo!$T438,#REF!,0))</f>
        <v>#REF!</v>
      </c>
      <c r="W438" s="131" t="e">
        <f>V438/U438</f>
        <v>#REF!</v>
      </c>
      <c r="X438" s="116" t="e">
        <f>VLOOKUP(W438,Tabla_Estado_Meta_OAP_2019[#All],3,TRUE)</f>
        <v>#REF!</v>
      </c>
      <c r="Y438" s="150" t="e">
        <f>SUBTOTAL(9,$U$434:$U438)</f>
        <v>#REF!</v>
      </c>
      <c r="Z438" s="159" t="e">
        <f>SUBTOTAL(9,$V$434:$V438)</f>
        <v>#REF!</v>
      </c>
      <c r="AA438" s="159">
        <f>IFERROR(+Revisión_Avance_Periodo!$Z438/Revisión_Avance_Periodo!$Y438,0)</f>
        <v>0</v>
      </c>
      <c r="AB438" s="126"/>
      <c r="AC438" s="127"/>
      <c r="AD438" s="125"/>
      <c r="AE438" s="125"/>
      <c r="AF438" s="128"/>
      <c r="AG438" s="129"/>
      <c r="AH438" s="150" t="e">
        <f>SUBTOTAL(9,$U$438:$U782)</f>
        <v>#REF!</v>
      </c>
      <c r="AI438" s="159" t="e">
        <f>SUBTOTAL(9,$V$438:$V782)</f>
        <v>#REF!</v>
      </c>
      <c r="AJ438" s="159">
        <f>IFERROR(+Revisión_Avance_Periodo!$Z786/Revisión_Avance_Periodo!$Y786,0)</f>
        <v>0</v>
      </c>
      <c r="AK438" s="126"/>
      <c r="AL438" s="127"/>
      <c r="AM438" s="125"/>
      <c r="AN438" s="125"/>
      <c r="AO438" s="128"/>
      <c r="AP438" s="129"/>
    </row>
    <row r="439" spans="1:42" x14ac:dyDescent="0.25">
      <c r="A439" s="97">
        <v>67</v>
      </c>
      <c r="B439" s="435" t="e">
        <f>CONCATENATE(Revisión_Avance_Periodo!$D787,";",Revisión_Avance_Periodo!$F787,";",Revisión_Avance_Periodo!$L787)</f>
        <v>#REF!</v>
      </c>
      <c r="C439" s="435" t="e">
        <f t="shared" si="29"/>
        <v>#REF!</v>
      </c>
      <c r="D439" s="123" t="e">
        <f>VLOOKUP($A439,#REF!,3,FALSE)</f>
        <v>#REF!</v>
      </c>
      <c r="E439" s="436" t="e">
        <f>VLOOKUP($A439,#REF!,4,FALSE)</f>
        <v>#REF!</v>
      </c>
      <c r="F439" s="103" t="e">
        <f>VLOOKUP($A439,#REF!,5,FALSE)</f>
        <v>#REF!</v>
      </c>
      <c r="G439" s="98" t="e">
        <f>VLOOKUP($A439,#REF!,8,FALSE)</f>
        <v>#REF!</v>
      </c>
      <c r="H439" s="93" t="e">
        <f>VLOOKUP($A439,#REF!,7,FALSE)</f>
        <v>#REF!</v>
      </c>
      <c r="I439" s="438" t="e">
        <f>VLOOKUP($A439,#REF!,10,FALSE)</f>
        <v>#REF!</v>
      </c>
      <c r="J439" s="98" t="e">
        <f>VLOOKUP($A439,#REF!,11,FALSE)</f>
        <v>#REF!</v>
      </c>
      <c r="K439" s="114" t="e">
        <f>VLOOKUP($A439,#REF!,12,FALSE)</f>
        <v>#REF!</v>
      </c>
      <c r="L439" s="98" t="e">
        <f>VLOOKUP($A439,#REF!,13,FALSE)</f>
        <v>#REF!</v>
      </c>
      <c r="M439" s="438" t="e">
        <f>VLOOKUP($A439,#REF!,14,FALSE)</f>
        <v>#REF!</v>
      </c>
      <c r="N439" s="103" t="e">
        <f>VLOOKUP($A439,#REF!,15,FALSE)</f>
        <v>#REF!</v>
      </c>
      <c r="O439" s="103" t="e">
        <f>VLOOKUP($A439,#REF!,18,FALSE)</f>
        <v>#REF!</v>
      </c>
      <c r="P439" s="93" t="e">
        <f>VLOOKUP($A439,#REF!,41,FALSE)</f>
        <v>#REF!</v>
      </c>
      <c r="Q439" s="115" t="e">
        <f>VLOOKUP(Revisión_Avance_Periodo!$L787,#REF!,30,FALSE)</f>
        <v>#REF!</v>
      </c>
      <c r="R439" s="116">
        <v>2019</v>
      </c>
      <c r="S439" s="196">
        <v>43646</v>
      </c>
      <c r="T439" s="124" t="s">
        <v>73</v>
      </c>
      <c r="U439" s="117" t="e">
        <f>INDEX(#REF!,MATCH(Revisión_Avance_Periodo!$L439,#REF!,0),MATCH(Revisión_Avance_Periodo!$T439,#REF!,0))</f>
        <v>#REF!</v>
      </c>
      <c r="V439" s="117" t="e">
        <f>INDEX(#REF!,MATCH(Revisión_Avance_Periodo!$L439,#REF!,0),MATCH(Revisión_Avance_Periodo!$T439,#REF!,0))</f>
        <v>#REF!</v>
      </c>
      <c r="W439" s="118">
        <f t="shared" ref="W439:W450" si="34">IFERROR((V439/U439),0)</f>
        <v>0</v>
      </c>
      <c r="X439" s="124" t="str">
        <f>VLOOKUP(W439,Tabla_Estado_Meta_OAP_2019[#All],3,TRUE)</f>
        <v>Por Ejecutar</v>
      </c>
      <c r="Y439" s="150" t="e">
        <f>SUBTOTAL(9,$U$434:$U439)</f>
        <v>#REF!</v>
      </c>
      <c r="Z439" s="159" t="e">
        <f>SUBTOTAL(9,$V$434:$V439)</f>
        <v>#REF!</v>
      </c>
      <c r="AA439" s="159">
        <f>IFERROR(+Revisión_Avance_Periodo!$Z439/Revisión_Avance_Periodo!$Y439,0)</f>
        <v>0</v>
      </c>
      <c r="AB439" s="126"/>
      <c r="AC439" s="127"/>
      <c r="AD439" s="125"/>
      <c r="AE439" s="125"/>
      <c r="AF439" s="128"/>
      <c r="AG439" s="129"/>
      <c r="AH439" s="150" t="e">
        <f>SUBTOTAL(9,$U$439:$U782)</f>
        <v>#REF!</v>
      </c>
      <c r="AI439" s="159" t="e">
        <f>SUBTOTAL(9,$V$439:$V782)</f>
        <v>#REF!</v>
      </c>
      <c r="AJ439" s="159">
        <f>IFERROR(+Revisión_Avance_Periodo!$Z787/Revisión_Avance_Periodo!$Y787,0)</f>
        <v>0</v>
      </c>
      <c r="AK439" s="126"/>
      <c r="AL439" s="127"/>
      <c r="AM439" s="125"/>
      <c r="AN439" s="125"/>
      <c r="AO439" s="128"/>
      <c r="AP439" s="129"/>
    </row>
    <row r="440" spans="1:42" x14ac:dyDescent="0.25">
      <c r="A440" s="92">
        <v>67</v>
      </c>
      <c r="B440" s="435" t="e">
        <f>CONCATENATE(Revisión_Avance_Periodo!$D788,";",Revisión_Avance_Periodo!$F788,";",Revisión_Avance_Periodo!$L788)</f>
        <v>#REF!</v>
      </c>
      <c r="C440" s="435" t="e">
        <f t="shared" si="29"/>
        <v>#REF!</v>
      </c>
      <c r="D440" s="114" t="e">
        <f>VLOOKUP($A440,#REF!,3,FALSE)</f>
        <v>#REF!</v>
      </c>
      <c r="E440" s="436" t="e">
        <f>VLOOKUP($A440,#REF!,4,FALSE)</f>
        <v>#REF!</v>
      </c>
      <c r="F440" s="102" t="e">
        <f>VLOOKUP($A440,#REF!,5,FALSE)</f>
        <v>#REF!</v>
      </c>
      <c r="G440" s="93" t="e">
        <f>VLOOKUP($A440,#REF!,8,FALSE)</f>
        <v>#REF!</v>
      </c>
      <c r="H440" s="93" t="e">
        <f>VLOOKUP($A440,#REF!,7,FALSE)</f>
        <v>#REF!</v>
      </c>
      <c r="I440" s="438" t="e">
        <f>VLOOKUP($A440,#REF!,10,FALSE)</f>
        <v>#REF!</v>
      </c>
      <c r="J440" s="93" t="e">
        <f>VLOOKUP($A440,#REF!,11,FALSE)</f>
        <v>#REF!</v>
      </c>
      <c r="K440" s="114" t="e">
        <f>VLOOKUP($A440,#REF!,12,FALSE)</f>
        <v>#REF!</v>
      </c>
      <c r="L440" s="93" t="e">
        <f>VLOOKUP($A440,#REF!,13,FALSE)</f>
        <v>#REF!</v>
      </c>
      <c r="M440" s="438" t="e">
        <f>VLOOKUP($A440,#REF!,14,FALSE)</f>
        <v>#REF!</v>
      </c>
      <c r="N440" s="102" t="e">
        <f>VLOOKUP($A440,#REF!,15,FALSE)</f>
        <v>#REF!</v>
      </c>
      <c r="O440" s="102" t="e">
        <f>VLOOKUP($A440,#REF!,18,FALSE)</f>
        <v>#REF!</v>
      </c>
      <c r="P440" s="93" t="e">
        <f>VLOOKUP($A440,#REF!,41,FALSE)</f>
        <v>#REF!</v>
      </c>
      <c r="Q440" s="115" t="e">
        <f>VLOOKUP(Revisión_Avance_Periodo!$L788,#REF!,30,FALSE)</f>
        <v>#REF!</v>
      </c>
      <c r="R440" s="116">
        <v>2019</v>
      </c>
      <c r="S440" s="196">
        <v>43676</v>
      </c>
      <c r="T440" s="116" t="s">
        <v>74</v>
      </c>
      <c r="U440" s="117" t="e">
        <f>INDEX(#REF!,MATCH(Revisión_Avance_Periodo!$L440,#REF!,0),MATCH(Revisión_Avance_Periodo!$T440,#REF!,0))</f>
        <v>#REF!</v>
      </c>
      <c r="V440" s="117" t="e">
        <f>INDEX(#REF!,MATCH(Revisión_Avance_Periodo!$L440,#REF!,0),MATCH(Revisión_Avance_Periodo!$T440,#REF!,0))</f>
        <v>#REF!</v>
      </c>
      <c r="W440" s="118">
        <f t="shared" si="34"/>
        <v>0</v>
      </c>
      <c r="X440" s="116" t="str">
        <f>VLOOKUP(W440,Tabla_Estado_Meta_OAP_2019[#All],3,TRUE)</f>
        <v>Por Ejecutar</v>
      </c>
      <c r="Y440" s="150" t="e">
        <f>SUBTOTAL(9,$U$434:$U440)</f>
        <v>#REF!</v>
      </c>
      <c r="Z440" s="159" t="e">
        <f>SUBTOTAL(9,$V$434:$V440)</f>
        <v>#REF!</v>
      </c>
      <c r="AA440" s="159">
        <f>IFERROR(+Revisión_Avance_Periodo!$Z440/Revisión_Avance_Periodo!$Y440,0)</f>
        <v>0</v>
      </c>
      <c r="AB440" s="126"/>
      <c r="AC440" s="127"/>
      <c r="AD440" s="125"/>
      <c r="AE440" s="125"/>
      <c r="AF440" s="128"/>
      <c r="AG440" s="129"/>
      <c r="AH440" s="150" t="e">
        <f>SUBTOTAL(9,$U$440:$U782)</f>
        <v>#REF!</v>
      </c>
      <c r="AI440" s="159" t="e">
        <f>SUBTOTAL(9,$V$440:$V782)</f>
        <v>#REF!</v>
      </c>
      <c r="AJ440" s="159">
        <f>IFERROR(+Revisión_Avance_Periodo!$Z788/Revisión_Avance_Periodo!$Y788,0)</f>
        <v>0</v>
      </c>
      <c r="AK440" s="126"/>
      <c r="AL440" s="127"/>
      <c r="AM440" s="125"/>
      <c r="AN440" s="125"/>
      <c r="AO440" s="128"/>
      <c r="AP440" s="129"/>
    </row>
    <row r="441" spans="1:42" x14ac:dyDescent="0.25">
      <c r="A441" s="97">
        <v>67</v>
      </c>
      <c r="B441" s="435" t="e">
        <f>CONCATENATE(Revisión_Avance_Periodo!$D789,";",Revisión_Avance_Periodo!$F789,";",Revisión_Avance_Periodo!$L789)</f>
        <v>#REF!</v>
      </c>
      <c r="C441" s="435" t="e">
        <f t="shared" si="29"/>
        <v>#REF!</v>
      </c>
      <c r="D441" s="123" t="e">
        <f>VLOOKUP($A441,#REF!,3,FALSE)</f>
        <v>#REF!</v>
      </c>
      <c r="E441" s="436" t="e">
        <f>VLOOKUP($A441,#REF!,4,FALSE)</f>
        <v>#REF!</v>
      </c>
      <c r="F441" s="103" t="e">
        <f>VLOOKUP($A441,#REF!,5,FALSE)</f>
        <v>#REF!</v>
      </c>
      <c r="G441" s="98" t="e">
        <f>VLOOKUP($A441,#REF!,8,FALSE)</f>
        <v>#REF!</v>
      </c>
      <c r="H441" s="93" t="e">
        <f>VLOOKUP($A441,#REF!,7,FALSE)</f>
        <v>#REF!</v>
      </c>
      <c r="I441" s="438" t="e">
        <f>VLOOKUP($A441,#REF!,10,FALSE)</f>
        <v>#REF!</v>
      </c>
      <c r="J441" s="98" t="e">
        <f>VLOOKUP($A441,#REF!,11,FALSE)</f>
        <v>#REF!</v>
      </c>
      <c r="K441" s="114" t="e">
        <f>VLOOKUP($A441,#REF!,12,FALSE)</f>
        <v>#REF!</v>
      </c>
      <c r="L441" s="98" t="e">
        <f>VLOOKUP($A441,#REF!,13,FALSE)</f>
        <v>#REF!</v>
      </c>
      <c r="M441" s="438" t="e">
        <f>VLOOKUP($A441,#REF!,14,FALSE)</f>
        <v>#REF!</v>
      </c>
      <c r="N441" s="103" t="e">
        <f>VLOOKUP($A441,#REF!,15,FALSE)</f>
        <v>#REF!</v>
      </c>
      <c r="O441" s="103" t="e">
        <f>VLOOKUP($A441,#REF!,18,FALSE)</f>
        <v>#REF!</v>
      </c>
      <c r="P441" s="93" t="e">
        <f>VLOOKUP($A441,#REF!,41,FALSE)</f>
        <v>#REF!</v>
      </c>
      <c r="Q441" s="115" t="e">
        <f>VLOOKUP(Revisión_Avance_Periodo!$L789,#REF!,30,FALSE)</f>
        <v>#REF!</v>
      </c>
      <c r="R441" s="116">
        <v>2019</v>
      </c>
      <c r="S441" s="196">
        <v>43707</v>
      </c>
      <c r="T441" s="124" t="s">
        <v>75</v>
      </c>
      <c r="U441" s="117" t="e">
        <f>INDEX(#REF!,MATCH(Revisión_Avance_Periodo!$L441,#REF!,0),MATCH(Revisión_Avance_Periodo!$T441,#REF!,0))</f>
        <v>#REF!</v>
      </c>
      <c r="V441" s="117" t="e">
        <f>INDEX(#REF!,MATCH(Revisión_Avance_Periodo!$L441,#REF!,0),MATCH(Revisión_Avance_Periodo!$T441,#REF!,0))</f>
        <v>#REF!</v>
      </c>
      <c r="W441" s="118">
        <f t="shared" si="34"/>
        <v>0</v>
      </c>
      <c r="X441" s="124" t="str">
        <f>VLOOKUP(W441,Tabla_Estado_Meta_OAP_2019[#All],3,TRUE)</f>
        <v>Por Ejecutar</v>
      </c>
      <c r="Y441" s="150" t="e">
        <f>SUBTOTAL(9,$U$434:$U441)</f>
        <v>#REF!</v>
      </c>
      <c r="Z441" s="159" t="e">
        <f>SUBTOTAL(9,$V$434:$V441)</f>
        <v>#REF!</v>
      </c>
      <c r="AA441" s="159">
        <f>IFERROR(+Revisión_Avance_Periodo!$Z441/Revisión_Avance_Periodo!$Y441,0)</f>
        <v>0</v>
      </c>
      <c r="AB441" s="126"/>
      <c r="AC441" s="127"/>
      <c r="AD441" s="125"/>
      <c r="AE441" s="125"/>
      <c r="AF441" s="128"/>
      <c r="AG441" s="129"/>
      <c r="AH441" s="150" t="e">
        <f>SUBTOTAL(9,$U$441:$U782)</f>
        <v>#REF!</v>
      </c>
      <c r="AI441" s="159" t="e">
        <f>SUBTOTAL(9,$V$441:$V782)</f>
        <v>#REF!</v>
      </c>
      <c r="AJ441" s="159">
        <f>IFERROR(+Revisión_Avance_Periodo!$Z789/Revisión_Avance_Periodo!$Y789,0)</f>
        <v>0</v>
      </c>
      <c r="AK441" s="126"/>
      <c r="AL441" s="127"/>
      <c r="AM441" s="125"/>
      <c r="AN441" s="125"/>
      <c r="AO441" s="128"/>
      <c r="AP441" s="129"/>
    </row>
    <row r="442" spans="1:42" x14ac:dyDescent="0.25">
      <c r="A442" s="92">
        <v>67</v>
      </c>
      <c r="B442" s="435" t="e">
        <f>CONCATENATE(Revisión_Avance_Periodo!$D790,";",Revisión_Avance_Periodo!$F790,";",Revisión_Avance_Periodo!$L790)</f>
        <v>#REF!</v>
      </c>
      <c r="C442" s="435" t="e">
        <f t="shared" si="29"/>
        <v>#REF!</v>
      </c>
      <c r="D442" s="114" t="e">
        <f>VLOOKUP($A442,#REF!,3,FALSE)</f>
        <v>#REF!</v>
      </c>
      <c r="E442" s="436" t="e">
        <f>VLOOKUP($A442,#REF!,4,FALSE)</f>
        <v>#REF!</v>
      </c>
      <c r="F442" s="102" t="e">
        <f>VLOOKUP($A442,#REF!,5,FALSE)</f>
        <v>#REF!</v>
      </c>
      <c r="G442" s="93" t="e">
        <f>VLOOKUP($A442,#REF!,8,FALSE)</f>
        <v>#REF!</v>
      </c>
      <c r="H442" s="93" t="e">
        <f>VLOOKUP($A442,#REF!,7,FALSE)</f>
        <v>#REF!</v>
      </c>
      <c r="I442" s="438" t="e">
        <f>VLOOKUP($A442,#REF!,10,FALSE)</f>
        <v>#REF!</v>
      </c>
      <c r="J442" s="93" t="e">
        <f>VLOOKUP($A442,#REF!,11,FALSE)</f>
        <v>#REF!</v>
      </c>
      <c r="K442" s="114" t="e">
        <f>VLOOKUP($A442,#REF!,12,FALSE)</f>
        <v>#REF!</v>
      </c>
      <c r="L442" s="93" t="e">
        <f>VLOOKUP($A442,#REF!,13,FALSE)</f>
        <v>#REF!</v>
      </c>
      <c r="M442" s="438" t="e">
        <f>VLOOKUP($A442,#REF!,14,FALSE)</f>
        <v>#REF!</v>
      </c>
      <c r="N442" s="102" t="e">
        <f>VLOOKUP($A442,#REF!,15,FALSE)</f>
        <v>#REF!</v>
      </c>
      <c r="O442" s="102" t="e">
        <f>VLOOKUP($A442,#REF!,18,FALSE)</f>
        <v>#REF!</v>
      </c>
      <c r="P442" s="93" t="e">
        <f>VLOOKUP($A442,#REF!,41,FALSE)</f>
        <v>#REF!</v>
      </c>
      <c r="Q442" s="115" t="e">
        <f>VLOOKUP(Revisión_Avance_Periodo!$L790,#REF!,30,FALSE)</f>
        <v>#REF!</v>
      </c>
      <c r="R442" s="116">
        <v>2019</v>
      </c>
      <c r="S442" s="196">
        <v>43738</v>
      </c>
      <c r="T442" s="116" t="s">
        <v>76</v>
      </c>
      <c r="U442" s="117" t="e">
        <f>INDEX(#REF!,MATCH(Revisión_Avance_Periodo!$L442,#REF!,0),MATCH(Revisión_Avance_Periodo!$T442,#REF!,0))</f>
        <v>#REF!</v>
      </c>
      <c r="V442" s="117" t="e">
        <f>INDEX(#REF!,MATCH(Revisión_Avance_Periodo!$L442,#REF!,0),MATCH(Revisión_Avance_Periodo!$T442,#REF!,0))</f>
        <v>#REF!</v>
      </c>
      <c r="W442" s="118">
        <f t="shared" si="34"/>
        <v>0</v>
      </c>
      <c r="X442" s="116" t="str">
        <f>VLOOKUP(W442,Tabla_Estado_Meta_OAP_2019[#All],3,TRUE)</f>
        <v>Por Ejecutar</v>
      </c>
      <c r="Y442" s="150" t="e">
        <f>SUBTOTAL(9,$U$434:$U442)</f>
        <v>#REF!</v>
      </c>
      <c r="Z442" s="159" t="e">
        <f>SUBTOTAL(9,$V$434:$V442)</f>
        <v>#REF!</v>
      </c>
      <c r="AA442" s="159">
        <f>IFERROR(+Revisión_Avance_Periodo!$Z442/Revisión_Avance_Periodo!$Y442,0)</f>
        <v>0</v>
      </c>
      <c r="AB442" s="126"/>
      <c r="AC442" s="127"/>
      <c r="AD442" s="125"/>
      <c r="AE442" s="125"/>
      <c r="AF442" s="128"/>
      <c r="AG442" s="129"/>
      <c r="AH442" s="150" t="e">
        <f>SUBTOTAL(9,$U$442:$U782)</f>
        <v>#REF!</v>
      </c>
      <c r="AI442" s="159" t="e">
        <f>SUBTOTAL(9,$V$442:$V782)</f>
        <v>#REF!</v>
      </c>
      <c r="AJ442" s="159">
        <f>IFERROR(+Revisión_Avance_Periodo!$Z790/Revisión_Avance_Periodo!$Y790,0)</f>
        <v>0</v>
      </c>
      <c r="AK442" s="126"/>
      <c r="AL442" s="127"/>
      <c r="AM442" s="125"/>
      <c r="AN442" s="125"/>
      <c r="AO442" s="128"/>
      <c r="AP442" s="129"/>
    </row>
    <row r="443" spans="1:42" x14ac:dyDescent="0.25">
      <c r="A443" s="97">
        <v>67</v>
      </c>
      <c r="B443" s="435" t="e">
        <f>CONCATENATE(Revisión_Avance_Periodo!$D791,";",Revisión_Avance_Periodo!$F791,";",Revisión_Avance_Periodo!$L791)</f>
        <v>#REF!</v>
      </c>
      <c r="C443" s="435" t="e">
        <f t="shared" si="29"/>
        <v>#REF!</v>
      </c>
      <c r="D443" s="123" t="e">
        <f>VLOOKUP($A443,#REF!,3,FALSE)</f>
        <v>#REF!</v>
      </c>
      <c r="E443" s="436" t="e">
        <f>VLOOKUP($A443,#REF!,4,FALSE)</f>
        <v>#REF!</v>
      </c>
      <c r="F443" s="103" t="e">
        <f>VLOOKUP($A443,#REF!,5,FALSE)</f>
        <v>#REF!</v>
      </c>
      <c r="G443" s="98" t="e">
        <f>VLOOKUP($A443,#REF!,8,FALSE)</f>
        <v>#REF!</v>
      </c>
      <c r="H443" s="93" t="e">
        <f>VLOOKUP($A443,#REF!,7,FALSE)</f>
        <v>#REF!</v>
      </c>
      <c r="I443" s="438" t="e">
        <f>VLOOKUP($A443,#REF!,10,FALSE)</f>
        <v>#REF!</v>
      </c>
      <c r="J443" s="98" t="e">
        <f>VLOOKUP($A443,#REF!,11,FALSE)</f>
        <v>#REF!</v>
      </c>
      <c r="K443" s="114" t="e">
        <f>VLOOKUP($A443,#REF!,12,FALSE)</f>
        <v>#REF!</v>
      </c>
      <c r="L443" s="98" t="e">
        <f>VLOOKUP($A443,#REF!,13,FALSE)</f>
        <v>#REF!</v>
      </c>
      <c r="M443" s="438" t="e">
        <f>VLOOKUP($A443,#REF!,14,FALSE)</f>
        <v>#REF!</v>
      </c>
      <c r="N443" s="103" t="e">
        <f>VLOOKUP($A443,#REF!,15,FALSE)</f>
        <v>#REF!</v>
      </c>
      <c r="O443" s="103" t="e">
        <f>VLOOKUP($A443,#REF!,18,FALSE)</f>
        <v>#REF!</v>
      </c>
      <c r="P443" s="93" t="e">
        <f>VLOOKUP($A443,#REF!,41,FALSE)</f>
        <v>#REF!</v>
      </c>
      <c r="Q443" s="115" t="e">
        <f>VLOOKUP(Revisión_Avance_Periodo!$L791,#REF!,30,FALSE)</f>
        <v>#REF!</v>
      </c>
      <c r="R443" s="116">
        <v>2019</v>
      </c>
      <c r="S443" s="196">
        <v>43768</v>
      </c>
      <c r="T443" s="124" t="s">
        <v>77</v>
      </c>
      <c r="U443" s="117" t="e">
        <f>INDEX(#REF!,MATCH(Revisión_Avance_Periodo!$L443,#REF!,0),MATCH(Revisión_Avance_Periodo!$T443,#REF!,0))</f>
        <v>#REF!</v>
      </c>
      <c r="V443" s="117" t="e">
        <f>INDEX(#REF!,MATCH(Revisión_Avance_Periodo!$L443,#REF!,0),MATCH(Revisión_Avance_Periodo!$T443,#REF!,0))</f>
        <v>#REF!</v>
      </c>
      <c r="W443" s="118">
        <f t="shared" si="34"/>
        <v>0</v>
      </c>
      <c r="X443" s="124" t="str">
        <f>VLOOKUP(W443,Tabla_Estado_Meta_OAP_2019[#All],3,TRUE)</f>
        <v>Por Ejecutar</v>
      </c>
      <c r="Y443" s="150" t="e">
        <f>SUBTOTAL(9,$U$434:$U443)</f>
        <v>#REF!</v>
      </c>
      <c r="Z443" s="159" t="e">
        <f>SUBTOTAL(9,$V$434:$V443)</f>
        <v>#REF!</v>
      </c>
      <c r="AA443" s="159">
        <f>IFERROR(+Revisión_Avance_Periodo!$Z443/Revisión_Avance_Periodo!$Y443,0)</f>
        <v>0</v>
      </c>
      <c r="AB443" s="126"/>
      <c r="AC443" s="127"/>
      <c r="AD443" s="125"/>
      <c r="AE443" s="125"/>
      <c r="AF443" s="128"/>
      <c r="AG443" s="129"/>
      <c r="AH443" s="150" t="e">
        <f>SUBTOTAL(9,$U$443:$U782)</f>
        <v>#REF!</v>
      </c>
      <c r="AI443" s="159" t="e">
        <f>SUBTOTAL(9,$V$443:$V782)</f>
        <v>#REF!</v>
      </c>
      <c r="AJ443" s="159">
        <f>IFERROR(+Revisión_Avance_Periodo!$Z791/Revisión_Avance_Periodo!$Y791,0)</f>
        <v>0</v>
      </c>
      <c r="AK443" s="126"/>
      <c r="AL443" s="127"/>
      <c r="AM443" s="125"/>
      <c r="AN443" s="125"/>
      <c r="AO443" s="128"/>
      <c r="AP443" s="129"/>
    </row>
    <row r="444" spans="1:42" x14ac:dyDescent="0.25">
      <c r="A444" s="92">
        <v>67</v>
      </c>
      <c r="B444" s="435" t="e">
        <f>CONCATENATE(Revisión_Avance_Periodo!$D792,";",Revisión_Avance_Periodo!$F792,";",Revisión_Avance_Periodo!$L792)</f>
        <v>#REF!</v>
      </c>
      <c r="C444" s="435" t="e">
        <f t="shared" si="29"/>
        <v>#REF!</v>
      </c>
      <c r="D444" s="114" t="e">
        <f>VLOOKUP($A444,#REF!,3,FALSE)</f>
        <v>#REF!</v>
      </c>
      <c r="E444" s="436" t="e">
        <f>VLOOKUP($A444,#REF!,4,FALSE)</f>
        <v>#REF!</v>
      </c>
      <c r="F444" s="102" t="e">
        <f>VLOOKUP($A444,#REF!,5,FALSE)</f>
        <v>#REF!</v>
      </c>
      <c r="G444" s="93" t="e">
        <f>VLOOKUP($A444,#REF!,8,FALSE)</f>
        <v>#REF!</v>
      </c>
      <c r="H444" s="93" t="e">
        <f>VLOOKUP($A444,#REF!,7,FALSE)</f>
        <v>#REF!</v>
      </c>
      <c r="I444" s="438" t="e">
        <f>VLOOKUP($A444,#REF!,10,FALSE)</f>
        <v>#REF!</v>
      </c>
      <c r="J444" s="93" t="e">
        <f>VLOOKUP($A444,#REF!,11,FALSE)</f>
        <v>#REF!</v>
      </c>
      <c r="K444" s="114" t="e">
        <f>VLOOKUP($A444,#REF!,12,FALSE)</f>
        <v>#REF!</v>
      </c>
      <c r="L444" s="93" t="e">
        <f>VLOOKUP($A444,#REF!,13,FALSE)</f>
        <v>#REF!</v>
      </c>
      <c r="M444" s="438" t="e">
        <f>VLOOKUP($A444,#REF!,14,FALSE)</f>
        <v>#REF!</v>
      </c>
      <c r="N444" s="102" t="e">
        <f>VLOOKUP($A444,#REF!,15,FALSE)</f>
        <v>#REF!</v>
      </c>
      <c r="O444" s="102" t="e">
        <f>VLOOKUP($A444,#REF!,18,FALSE)</f>
        <v>#REF!</v>
      </c>
      <c r="P444" s="93" t="e">
        <f>VLOOKUP($A444,#REF!,41,FALSE)</f>
        <v>#REF!</v>
      </c>
      <c r="Q444" s="115" t="e">
        <f>VLOOKUP(Revisión_Avance_Periodo!$L792,#REF!,30,FALSE)</f>
        <v>#REF!</v>
      </c>
      <c r="R444" s="116">
        <v>2019</v>
      </c>
      <c r="S444" s="196">
        <v>43799</v>
      </c>
      <c r="T444" s="116" t="s">
        <v>78</v>
      </c>
      <c r="U444" s="117" t="e">
        <f>INDEX(#REF!,MATCH(Revisión_Avance_Periodo!$L444,#REF!,0),MATCH(Revisión_Avance_Periodo!$T444,#REF!,0))</f>
        <v>#REF!</v>
      </c>
      <c r="V444" s="117" t="e">
        <f>INDEX(#REF!,MATCH(Revisión_Avance_Periodo!$L444,#REF!,0),MATCH(Revisión_Avance_Periodo!$T444,#REF!,0))</f>
        <v>#REF!</v>
      </c>
      <c r="W444" s="118">
        <f t="shared" si="34"/>
        <v>0</v>
      </c>
      <c r="X444" s="116" t="str">
        <f>VLOOKUP(W444,Tabla_Estado_Meta_OAP_2019[#All],3,TRUE)</f>
        <v>Por Ejecutar</v>
      </c>
      <c r="Y444" s="150" t="e">
        <f>SUBTOTAL(9,$U$434:$U444)</f>
        <v>#REF!</v>
      </c>
      <c r="Z444" s="159" t="e">
        <f>SUBTOTAL(9,$V$434:$V444)</f>
        <v>#REF!</v>
      </c>
      <c r="AA444" s="159">
        <f>IFERROR(+Revisión_Avance_Periodo!$Z444/Revisión_Avance_Periodo!$Y444,0)</f>
        <v>0</v>
      </c>
      <c r="AB444" s="126"/>
      <c r="AC444" s="127"/>
      <c r="AD444" s="125"/>
      <c r="AE444" s="125"/>
      <c r="AF444" s="128"/>
      <c r="AG444" s="129"/>
      <c r="AH444" s="150" t="e">
        <f>SUBTOTAL(9,$U$444:$U782)</f>
        <v>#REF!</v>
      </c>
      <c r="AI444" s="159" t="e">
        <f>SUBTOTAL(9,$V$444:$V782)</f>
        <v>#REF!</v>
      </c>
      <c r="AJ444" s="159">
        <f>IFERROR(+Revisión_Avance_Periodo!$Z792/Revisión_Avance_Periodo!$Y792,0)</f>
        <v>0</v>
      </c>
      <c r="AK444" s="126"/>
      <c r="AL444" s="127"/>
      <c r="AM444" s="125"/>
      <c r="AN444" s="125"/>
      <c r="AO444" s="128"/>
      <c r="AP444" s="129"/>
    </row>
    <row r="445" spans="1:42" ht="15.75" thickBot="1" x14ac:dyDescent="0.3">
      <c r="A445" s="97">
        <v>67</v>
      </c>
      <c r="B445" s="435" t="e">
        <f>CONCATENATE(Revisión_Avance_Periodo!$D793,";",Revisión_Avance_Periodo!$F793,";",Revisión_Avance_Periodo!$L793)</f>
        <v>#REF!</v>
      </c>
      <c r="C445" s="435" t="e">
        <f t="shared" si="29"/>
        <v>#REF!</v>
      </c>
      <c r="D445" s="123" t="e">
        <f>VLOOKUP($A445,#REF!,3,FALSE)</f>
        <v>#REF!</v>
      </c>
      <c r="E445" s="436" t="e">
        <f>VLOOKUP($A445,#REF!,4,FALSE)</f>
        <v>#REF!</v>
      </c>
      <c r="F445" s="103" t="e">
        <f>VLOOKUP($A445,#REF!,5,FALSE)</f>
        <v>#REF!</v>
      </c>
      <c r="G445" s="98" t="e">
        <f>VLOOKUP($A445,#REF!,8,FALSE)</f>
        <v>#REF!</v>
      </c>
      <c r="H445" s="93" t="e">
        <f>VLOOKUP($A445,#REF!,7,FALSE)</f>
        <v>#REF!</v>
      </c>
      <c r="I445" s="438" t="e">
        <f>VLOOKUP($A445,#REF!,10,FALSE)</f>
        <v>#REF!</v>
      </c>
      <c r="J445" s="98" t="e">
        <f>VLOOKUP($A445,#REF!,11,FALSE)</f>
        <v>#REF!</v>
      </c>
      <c r="K445" s="114" t="e">
        <f>VLOOKUP($A445,#REF!,12,FALSE)</f>
        <v>#REF!</v>
      </c>
      <c r="L445" s="98" t="e">
        <f>VLOOKUP($A445,#REF!,13,FALSE)</f>
        <v>#REF!</v>
      </c>
      <c r="M445" s="438" t="e">
        <f>VLOOKUP($A445,#REF!,14,FALSE)</f>
        <v>#REF!</v>
      </c>
      <c r="N445" s="103" t="e">
        <f>VLOOKUP($A445,#REF!,15,FALSE)</f>
        <v>#REF!</v>
      </c>
      <c r="O445" s="103" t="e">
        <f>VLOOKUP($A445,#REF!,18,FALSE)</f>
        <v>#REF!</v>
      </c>
      <c r="P445" s="93" t="e">
        <f>VLOOKUP($A445,#REF!,41,FALSE)</f>
        <v>#REF!</v>
      </c>
      <c r="Q445" s="115" t="e">
        <f>VLOOKUP(Revisión_Avance_Periodo!$L793,#REF!,30,FALSE)</f>
        <v>#REF!</v>
      </c>
      <c r="R445" s="116">
        <v>2019</v>
      </c>
      <c r="S445" s="196">
        <v>43829</v>
      </c>
      <c r="T445" s="124" t="s">
        <v>79</v>
      </c>
      <c r="U445" s="117" t="e">
        <f>INDEX(#REF!,MATCH(Revisión_Avance_Periodo!$L445,#REF!,0),MATCH(Revisión_Avance_Periodo!$T445,#REF!,0))</f>
        <v>#REF!</v>
      </c>
      <c r="V445" s="117" t="e">
        <f>INDEX(#REF!,MATCH(Revisión_Avance_Periodo!$L445,#REF!,0),MATCH(Revisión_Avance_Periodo!$T445,#REF!,0))</f>
        <v>#REF!</v>
      </c>
      <c r="W445" s="118">
        <f t="shared" si="34"/>
        <v>0</v>
      </c>
      <c r="X445" s="124" t="str">
        <f>VLOOKUP(W445,Tabla_Estado_Meta_OAP_2019[#All],3,TRUE)</f>
        <v>Por Ejecutar</v>
      </c>
      <c r="Y445" s="150" t="e">
        <f>SUBTOTAL(9,$U$434:$U445)</f>
        <v>#REF!</v>
      </c>
      <c r="Z445" s="159" t="e">
        <f>SUBTOTAL(9,$V$434:$V445)</f>
        <v>#REF!</v>
      </c>
      <c r="AA445" s="159">
        <f>IFERROR(+Revisión_Avance_Periodo!$Z445/Revisión_Avance_Periodo!$Y445,0)</f>
        <v>0</v>
      </c>
      <c r="AB445" s="126"/>
      <c r="AC445" s="127"/>
      <c r="AD445" s="125"/>
      <c r="AE445" s="125"/>
      <c r="AF445" s="128"/>
      <c r="AG445" s="129"/>
      <c r="AH445" s="150" t="e">
        <f>SUBTOTAL(9,$U$445:$U782)</f>
        <v>#REF!</v>
      </c>
      <c r="AI445" s="159" t="e">
        <f>SUBTOTAL(9,$V$445:$V782)</f>
        <v>#REF!</v>
      </c>
      <c r="AJ445" s="159">
        <f>IFERROR(+Revisión_Avance_Periodo!$Z793/Revisión_Avance_Periodo!$Y793,0)</f>
        <v>0</v>
      </c>
      <c r="AK445" s="126"/>
      <c r="AL445" s="127"/>
      <c r="AM445" s="125"/>
      <c r="AN445" s="125"/>
      <c r="AO445" s="128"/>
      <c r="AP445" s="129"/>
    </row>
    <row r="446" spans="1:42" x14ac:dyDescent="0.25">
      <c r="A446" s="92">
        <v>68</v>
      </c>
      <c r="B446" s="435" t="e">
        <f>CONCATENATE(Revisión_Avance_Periodo!$D794,";",Revisión_Avance_Periodo!$F794,";",Revisión_Avance_Periodo!$L794)</f>
        <v>#REF!</v>
      </c>
      <c r="C446" s="435" t="e">
        <f t="shared" si="29"/>
        <v>#REF!</v>
      </c>
      <c r="D446" s="114" t="e">
        <f>VLOOKUP($A446,#REF!,3,FALSE)</f>
        <v>#REF!</v>
      </c>
      <c r="E446" s="436" t="e">
        <f>VLOOKUP($A446,#REF!,4,FALSE)</f>
        <v>#REF!</v>
      </c>
      <c r="F446" s="102" t="e">
        <f>VLOOKUP($A446,#REF!,5,FALSE)</f>
        <v>#REF!</v>
      </c>
      <c r="G446" s="93" t="e">
        <f>VLOOKUP($A446,#REF!,8,FALSE)</f>
        <v>#REF!</v>
      </c>
      <c r="H446" s="93" t="e">
        <f>VLOOKUP($A446,#REF!,7,FALSE)</f>
        <v>#REF!</v>
      </c>
      <c r="I446" s="438" t="e">
        <f>VLOOKUP($A446,#REF!,10,FALSE)</f>
        <v>#REF!</v>
      </c>
      <c r="J446" s="93" t="e">
        <f>VLOOKUP($A446,#REF!,11,FALSE)</f>
        <v>#REF!</v>
      </c>
      <c r="K446" s="114" t="e">
        <f>VLOOKUP($A446,#REF!,12,FALSE)</f>
        <v>#REF!</v>
      </c>
      <c r="L446" s="93" t="e">
        <f>VLOOKUP($A446,#REF!,13,FALSE)</f>
        <v>#REF!</v>
      </c>
      <c r="M446" s="438" t="e">
        <f>VLOOKUP($A446,#REF!,14,FALSE)</f>
        <v>#REF!</v>
      </c>
      <c r="N446" s="102" t="e">
        <f>VLOOKUP($A446,#REF!,15,FALSE)</f>
        <v>#REF!</v>
      </c>
      <c r="O446" s="102" t="e">
        <f>VLOOKUP($A446,#REF!,18,FALSE)</f>
        <v>#REF!</v>
      </c>
      <c r="P446" s="93" t="e">
        <f>VLOOKUP($A446,#REF!,41,FALSE)</f>
        <v>#REF!</v>
      </c>
      <c r="Q446" s="115" t="e">
        <f>VLOOKUP(Revisión_Avance_Periodo!$L794,#REF!,30,FALSE)</f>
        <v>#REF!</v>
      </c>
      <c r="R446" s="116">
        <v>2019</v>
      </c>
      <c r="S446" s="196">
        <v>43495</v>
      </c>
      <c r="T446" s="116" t="s">
        <v>68</v>
      </c>
      <c r="U446" s="147" t="e">
        <f>INDEX(#REF!,MATCH(Revisión_Avance_Periodo!$L446,#REF!,0),MATCH(Revisión_Avance_Periodo!$T446,#REF!,0))</f>
        <v>#REF!</v>
      </c>
      <c r="V446" s="147" t="e">
        <f>INDEX(#REF!,MATCH(Revisión_Avance_Periodo!$L446,#REF!,0),MATCH(Revisión_Avance_Periodo!$T446,#REF!,0))</f>
        <v>#REF!</v>
      </c>
      <c r="W446" s="118">
        <f t="shared" si="34"/>
        <v>0</v>
      </c>
      <c r="X446" s="116" t="str">
        <f>VLOOKUP(W446,Tabla_Estado_Meta_OAP_2019[#All],3,TRUE)</f>
        <v>Por Ejecutar</v>
      </c>
      <c r="Y446" s="148" t="e">
        <f>SUBTOTAL(9,$U$446:$U446)</f>
        <v>#REF!</v>
      </c>
      <c r="Z446" s="149" t="e">
        <f>SUBTOTAL(9,$V$446:$V446)</f>
        <v>#REF!</v>
      </c>
      <c r="AA446" s="162">
        <f>IFERROR(+Revisión_Avance_Periodo!$Z446/Revisión_Avance_Periodo!$Y446,0)</f>
        <v>0</v>
      </c>
      <c r="AB446" s="448" t="e">
        <f>SUBTOTAL(9,U446:U457)</f>
        <v>#REF!</v>
      </c>
      <c r="AC446" s="449" t="e">
        <f>SUBTOTAL(9,V446:V457)</f>
        <v>#REF!</v>
      </c>
      <c r="AD446" s="119" t="e">
        <f>+AC446/AB446</f>
        <v>#REF!</v>
      </c>
      <c r="AE446" s="119" t="e">
        <f>100%-Revisión_Avance_Periodo!$AD446</f>
        <v>#REF!</v>
      </c>
      <c r="AF446" s="121" t="e">
        <f>VLOOKUP(AD446,Tabla_Estado_Meta_OAP_2019[],3,TRUE)</f>
        <v>#REF!</v>
      </c>
      <c r="AG446" s="122" t="e">
        <f>Revisión_Avance_Periodo!$AD446*Revisión_Avance_Periodo!$Q446</f>
        <v>#REF!</v>
      </c>
      <c r="AH446" s="148" t="e">
        <f>SUBTOTAL(9,$U$446:$U794)</f>
        <v>#REF!</v>
      </c>
      <c r="AI446" s="149" t="e">
        <f>SUBTOTAL(9,$V$446:$V794)</f>
        <v>#REF!</v>
      </c>
      <c r="AJ446" s="162">
        <f>IFERROR(+Revisión_Avance_Periodo!$Z794/Revisión_Avance_Periodo!$Y794,0)</f>
        <v>0</v>
      </c>
      <c r="AK446" s="448" t="e">
        <f>SUBTOTAL(9,AD446:AD457)</f>
        <v>#REF!</v>
      </c>
      <c r="AL446" s="449" t="e">
        <f>SUBTOTAL(9,AE446:AE457)</f>
        <v>#REF!</v>
      </c>
      <c r="AM446" s="119" t="e">
        <f>+AL446/AK446</f>
        <v>#REF!</v>
      </c>
      <c r="AN446" s="119" t="e">
        <f>100%-Revisión_Avance_Periodo!$AD794</f>
        <v>#REF!</v>
      </c>
      <c r="AO446" s="121" t="e">
        <f>VLOOKUP(AM446,Tabla_Estado_Meta_OAP_2019[],3,TRUE)</f>
        <v>#REF!</v>
      </c>
      <c r="AP446" s="122" t="e">
        <f>Revisión_Avance_Periodo!$AD794*Revisión_Avance_Periodo!$Q794</f>
        <v>#REF!</v>
      </c>
    </row>
    <row r="447" spans="1:42" x14ac:dyDescent="0.25">
      <c r="A447" s="97">
        <v>68</v>
      </c>
      <c r="B447" s="435" t="e">
        <f>CONCATENATE(Revisión_Avance_Periodo!$D795,";",Revisión_Avance_Periodo!$F795,";",Revisión_Avance_Periodo!$L795)</f>
        <v>#REF!</v>
      </c>
      <c r="C447" s="435" t="e">
        <f t="shared" si="29"/>
        <v>#REF!</v>
      </c>
      <c r="D447" s="123" t="e">
        <f>VLOOKUP($A447,#REF!,3,FALSE)</f>
        <v>#REF!</v>
      </c>
      <c r="E447" s="436" t="e">
        <f>VLOOKUP($A447,#REF!,4,FALSE)</f>
        <v>#REF!</v>
      </c>
      <c r="F447" s="103" t="e">
        <f>VLOOKUP($A447,#REF!,5,FALSE)</f>
        <v>#REF!</v>
      </c>
      <c r="G447" s="98" t="e">
        <f>VLOOKUP($A447,#REF!,8,FALSE)</f>
        <v>#REF!</v>
      </c>
      <c r="H447" s="93" t="e">
        <f>VLOOKUP($A447,#REF!,7,FALSE)</f>
        <v>#REF!</v>
      </c>
      <c r="I447" s="438" t="e">
        <f>VLOOKUP($A447,#REF!,10,FALSE)</f>
        <v>#REF!</v>
      </c>
      <c r="J447" s="98" t="e">
        <f>VLOOKUP($A447,#REF!,11,FALSE)</f>
        <v>#REF!</v>
      </c>
      <c r="K447" s="114" t="e">
        <f>VLOOKUP($A447,#REF!,12,FALSE)</f>
        <v>#REF!</v>
      </c>
      <c r="L447" s="98" t="e">
        <f>VLOOKUP($A447,#REF!,13,FALSE)</f>
        <v>#REF!</v>
      </c>
      <c r="M447" s="438" t="e">
        <f>VLOOKUP($A447,#REF!,14,FALSE)</f>
        <v>#REF!</v>
      </c>
      <c r="N447" s="103" t="e">
        <f>VLOOKUP($A447,#REF!,15,FALSE)</f>
        <v>#REF!</v>
      </c>
      <c r="O447" s="103" t="e">
        <f>VLOOKUP($A447,#REF!,18,FALSE)</f>
        <v>#REF!</v>
      </c>
      <c r="P447" s="93" t="e">
        <f>VLOOKUP($A447,#REF!,41,FALSE)</f>
        <v>#REF!</v>
      </c>
      <c r="Q447" s="115" t="e">
        <f>VLOOKUP(Revisión_Avance_Periodo!$L795,#REF!,30,FALSE)</f>
        <v>#REF!</v>
      </c>
      <c r="R447" s="116">
        <v>2019</v>
      </c>
      <c r="S447" s="196">
        <v>43524</v>
      </c>
      <c r="T447" s="124" t="s">
        <v>69</v>
      </c>
      <c r="U447" s="147" t="e">
        <f>INDEX(#REF!,MATCH(Revisión_Avance_Periodo!$L447,#REF!,0),MATCH(Revisión_Avance_Periodo!$T447,#REF!,0))</f>
        <v>#REF!</v>
      </c>
      <c r="V447" s="147" t="e">
        <f>INDEX(#REF!,MATCH(Revisión_Avance_Periodo!$L447,#REF!,0),MATCH(Revisión_Avance_Periodo!$T447,#REF!,0))</f>
        <v>#REF!</v>
      </c>
      <c r="W447" s="118">
        <f t="shared" si="34"/>
        <v>0</v>
      </c>
      <c r="X447" s="124" t="str">
        <f>VLOOKUP(W447,Tabla_Estado_Meta_OAP_2019[#All],3,TRUE)</f>
        <v>Por Ejecutar</v>
      </c>
      <c r="Y447" s="150" t="e">
        <f>SUBTOTAL(9,$U$446:$U447)</f>
        <v>#REF!</v>
      </c>
      <c r="Z447" s="151" t="e">
        <f>SUBTOTAL(9,$V$446:$V447)</f>
        <v>#REF!</v>
      </c>
      <c r="AA447" s="159">
        <f>IFERROR(+Revisión_Avance_Periodo!$Z447/Revisión_Avance_Periodo!$Y447,0)</f>
        <v>0</v>
      </c>
      <c r="AB447" s="126"/>
      <c r="AC447" s="127"/>
      <c r="AD447" s="125"/>
      <c r="AE447" s="125"/>
      <c r="AF447" s="128"/>
      <c r="AG447" s="129"/>
      <c r="AH447" s="150" t="e">
        <f>SUBTOTAL(9,$U$447:$U794)</f>
        <v>#REF!</v>
      </c>
      <c r="AI447" s="151" t="e">
        <f>SUBTOTAL(9,$V$447:$V794)</f>
        <v>#REF!</v>
      </c>
      <c r="AJ447" s="159">
        <f>IFERROR(+Revisión_Avance_Periodo!$Z795/Revisión_Avance_Periodo!$Y795,0)</f>
        <v>0</v>
      </c>
      <c r="AK447" s="126"/>
      <c r="AL447" s="127"/>
      <c r="AM447" s="125"/>
      <c r="AN447" s="125"/>
      <c r="AO447" s="128"/>
      <c r="AP447" s="129"/>
    </row>
    <row r="448" spans="1:42" x14ac:dyDescent="0.25">
      <c r="A448" s="92">
        <v>68</v>
      </c>
      <c r="B448" s="435" t="e">
        <f>CONCATENATE(Revisión_Avance_Periodo!$D796,";",Revisión_Avance_Periodo!$F796,";",Revisión_Avance_Periodo!$L796)</f>
        <v>#REF!</v>
      </c>
      <c r="C448" s="435" t="e">
        <f t="shared" si="29"/>
        <v>#REF!</v>
      </c>
      <c r="D448" s="114" t="e">
        <f>VLOOKUP($A448,#REF!,3,FALSE)</f>
        <v>#REF!</v>
      </c>
      <c r="E448" s="436" t="e">
        <f>VLOOKUP($A448,#REF!,4,FALSE)</f>
        <v>#REF!</v>
      </c>
      <c r="F448" s="102" t="e">
        <f>VLOOKUP($A448,#REF!,5,FALSE)</f>
        <v>#REF!</v>
      </c>
      <c r="G448" s="93" t="e">
        <f>VLOOKUP($A448,#REF!,8,FALSE)</f>
        <v>#REF!</v>
      </c>
      <c r="H448" s="93" t="e">
        <f>VLOOKUP($A448,#REF!,7,FALSE)</f>
        <v>#REF!</v>
      </c>
      <c r="I448" s="438" t="e">
        <f>VLOOKUP($A448,#REF!,10,FALSE)</f>
        <v>#REF!</v>
      </c>
      <c r="J448" s="93" t="e">
        <f>VLOOKUP($A448,#REF!,11,FALSE)</f>
        <v>#REF!</v>
      </c>
      <c r="K448" s="114" t="e">
        <f>VLOOKUP($A448,#REF!,12,FALSE)</f>
        <v>#REF!</v>
      </c>
      <c r="L448" s="93" t="e">
        <f>VLOOKUP($A448,#REF!,13,FALSE)</f>
        <v>#REF!</v>
      </c>
      <c r="M448" s="438" t="e">
        <f>VLOOKUP($A448,#REF!,14,FALSE)</f>
        <v>#REF!</v>
      </c>
      <c r="N448" s="102" t="e">
        <f>VLOOKUP($A448,#REF!,15,FALSE)</f>
        <v>#REF!</v>
      </c>
      <c r="O448" s="102" t="e">
        <f>VLOOKUP($A448,#REF!,18,FALSE)</f>
        <v>#REF!</v>
      </c>
      <c r="P448" s="93" t="e">
        <f>VLOOKUP($A448,#REF!,41,FALSE)</f>
        <v>#REF!</v>
      </c>
      <c r="Q448" s="115" t="e">
        <f>VLOOKUP(Revisión_Avance_Periodo!$L796,#REF!,30,FALSE)</f>
        <v>#REF!</v>
      </c>
      <c r="R448" s="116">
        <v>2019</v>
      </c>
      <c r="S448" s="196">
        <v>43554</v>
      </c>
      <c r="T448" s="116" t="s">
        <v>70</v>
      </c>
      <c r="U448" s="147" t="e">
        <f>INDEX(#REF!,MATCH(Revisión_Avance_Periodo!$L448,#REF!,0),MATCH(Revisión_Avance_Periodo!$T448,#REF!,0))</f>
        <v>#REF!</v>
      </c>
      <c r="V448" s="147" t="e">
        <f>INDEX(#REF!,MATCH(Revisión_Avance_Periodo!$L448,#REF!,0),MATCH(Revisión_Avance_Periodo!$T448,#REF!,0))</f>
        <v>#REF!</v>
      </c>
      <c r="W448" s="118">
        <f t="shared" si="34"/>
        <v>0</v>
      </c>
      <c r="X448" s="116" t="str">
        <f>VLOOKUP(W448,Tabla_Estado_Meta_OAP_2019[#All],3,TRUE)</f>
        <v>Por Ejecutar</v>
      </c>
      <c r="Y448" s="150" t="e">
        <f>SUBTOTAL(9,$U$446:$U448)</f>
        <v>#REF!</v>
      </c>
      <c r="Z448" s="151" t="e">
        <f>SUBTOTAL(9,$V$446:$V448)</f>
        <v>#REF!</v>
      </c>
      <c r="AA448" s="159">
        <f>IFERROR(+Revisión_Avance_Periodo!$Z448/Revisión_Avance_Periodo!$Y448,0)</f>
        <v>0</v>
      </c>
      <c r="AB448" s="126"/>
      <c r="AC448" s="127"/>
      <c r="AD448" s="125"/>
      <c r="AE448" s="125"/>
      <c r="AF448" s="128"/>
      <c r="AG448" s="129"/>
      <c r="AH448" s="150" t="e">
        <f>SUBTOTAL(9,$U$448:$U794)</f>
        <v>#REF!</v>
      </c>
      <c r="AI448" s="151" t="e">
        <f>SUBTOTAL(9,$V$448:$V794)</f>
        <v>#REF!</v>
      </c>
      <c r="AJ448" s="159">
        <f>IFERROR(+Revisión_Avance_Periodo!$Z796/Revisión_Avance_Periodo!$Y796,0)</f>
        <v>0</v>
      </c>
      <c r="AK448" s="126"/>
      <c r="AL448" s="127"/>
      <c r="AM448" s="125"/>
      <c r="AN448" s="125"/>
      <c r="AO448" s="128"/>
      <c r="AP448" s="129"/>
    </row>
    <row r="449" spans="1:42" x14ac:dyDescent="0.25">
      <c r="A449" s="97">
        <v>68</v>
      </c>
      <c r="B449" s="435" t="e">
        <f>CONCATENATE(Revisión_Avance_Periodo!$D797,";",Revisión_Avance_Periodo!$F797,";",Revisión_Avance_Periodo!$L797)</f>
        <v>#REF!</v>
      </c>
      <c r="C449" s="435" t="e">
        <f t="shared" si="29"/>
        <v>#REF!</v>
      </c>
      <c r="D449" s="123" t="e">
        <f>VLOOKUP($A449,#REF!,3,FALSE)</f>
        <v>#REF!</v>
      </c>
      <c r="E449" s="436" t="e">
        <f>VLOOKUP($A449,#REF!,4,FALSE)</f>
        <v>#REF!</v>
      </c>
      <c r="F449" s="103" t="e">
        <f>VLOOKUP($A449,#REF!,5,FALSE)</f>
        <v>#REF!</v>
      </c>
      <c r="G449" s="98" t="e">
        <f>VLOOKUP($A449,#REF!,8,FALSE)</f>
        <v>#REF!</v>
      </c>
      <c r="H449" s="93" t="e">
        <f>VLOOKUP($A449,#REF!,7,FALSE)</f>
        <v>#REF!</v>
      </c>
      <c r="I449" s="438" t="e">
        <f>VLOOKUP($A449,#REF!,10,FALSE)</f>
        <v>#REF!</v>
      </c>
      <c r="J449" s="98" t="e">
        <f>VLOOKUP($A449,#REF!,11,FALSE)</f>
        <v>#REF!</v>
      </c>
      <c r="K449" s="114" t="e">
        <f>VLOOKUP($A449,#REF!,12,FALSE)</f>
        <v>#REF!</v>
      </c>
      <c r="L449" s="98" t="e">
        <f>VLOOKUP($A449,#REF!,13,FALSE)</f>
        <v>#REF!</v>
      </c>
      <c r="M449" s="438" t="e">
        <f>VLOOKUP($A449,#REF!,14,FALSE)</f>
        <v>#REF!</v>
      </c>
      <c r="N449" s="103" t="e">
        <f>VLOOKUP($A449,#REF!,15,FALSE)</f>
        <v>#REF!</v>
      </c>
      <c r="O449" s="103" t="e">
        <f>VLOOKUP($A449,#REF!,18,FALSE)</f>
        <v>#REF!</v>
      </c>
      <c r="P449" s="93" t="e">
        <f>VLOOKUP($A449,#REF!,41,FALSE)</f>
        <v>#REF!</v>
      </c>
      <c r="Q449" s="115" t="e">
        <f>VLOOKUP(Revisión_Avance_Periodo!$L797,#REF!,30,FALSE)</f>
        <v>#REF!</v>
      </c>
      <c r="R449" s="116">
        <v>2019</v>
      </c>
      <c r="S449" s="196">
        <v>43585</v>
      </c>
      <c r="T449" s="124" t="s">
        <v>71</v>
      </c>
      <c r="U449" s="147" t="e">
        <f>INDEX(#REF!,MATCH(Revisión_Avance_Periodo!$L449,#REF!,0),MATCH(Revisión_Avance_Periodo!$T449,#REF!,0))</f>
        <v>#REF!</v>
      </c>
      <c r="V449" s="147" t="e">
        <f>INDEX(#REF!,MATCH(Revisión_Avance_Periodo!$L449,#REF!,0),MATCH(Revisión_Avance_Periodo!$T449,#REF!,0))</f>
        <v>#REF!</v>
      </c>
      <c r="W449" s="118">
        <f t="shared" si="34"/>
        <v>0</v>
      </c>
      <c r="X449" s="124" t="str">
        <f>VLOOKUP(W449,Tabla_Estado_Meta_OAP_2019[#All],3,TRUE)</f>
        <v>Por Ejecutar</v>
      </c>
      <c r="Y449" s="150" t="e">
        <f>SUBTOTAL(9,$U$446:$U449)</f>
        <v>#REF!</v>
      </c>
      <c r="Z449" s="151" t="e">
        <f>SUBTOTAL(9,$V$446:$V449)</f>
        <v>#REF!</v>
      </c>
      <c r="AA449" s="159">
        <f>IFERROR(+Revisión_Avance_Periodo!$Z449/Revisión_Avance_Periodo!$Y449,0)</f>
        <v>0</v>
      </c>
      <c r="AB449" s="126"/>
      <c r="AC449" s="127"/>
      <c r="AD449" s="125"/>
      <c r="AE449" s="125"/>
      <c r="AF449" s="128"/>
      <c r="AG449" s="129"/>
      <c r="AH449" s="150" t="e">
        <f>SUBTOTAL(9,$U$449:$U794)</f>
        <v>#REF!</v>
      </c>
      <c r="AI449" s="151" t="e">
        <f>SUBTOTAL(9,$V$449:$V794)</f>
        <v>#REF!</v>
      </c>
      <c r="AJ449" s="159">
        <f>IFERROR(+Revisión_Avance_Periodo!$Z797/Revisión_Avance_Periodo!$Y797,0)</f>
        <v>0</v>
      </c>
      <c r="AK449" s="126"/>
      <c r="AL449" s="127"/>
      <c r="AM449" s="125"/>
      <c r="AN449" s="125"/>
      <c r="AO449" s="128"/>
      <c r="AP449" s="129"/>
    </row>
    <row r="450" spans="1:42" x14ac:dyDescent="0.25">
      <c r="A450" s="92">
        <v>68</v>
      </c>
      <c r="B450" s="435" t="e">
        <f>CONCATENATE(Revisión_Avance_Periodo!$D798,";",Revisión_Avance_Periodo!$F798,";",Revisión_Avance_Periodo!$L798)</f>
        <v>#REF!</v>
      </c>
      <c r="C450" s="435" t="e">
        <f t="shared" ref="C450:C513" si="35">CONCATENATE($N450,";",$L450,";",$T450)</f>
        <v>#REF!</v>
      </c>
      <c r="D450" s="114" t="e">
        <f>VLOOKUP($A450,#REF!,3,FALSE)</f>
        <v>#REF!</v>
      </c>
      <c r="E450" s="436" t="e">
        <f>VLOOKUP($A450,#REF!,4,FALSE)</f>
        <v>#REF!</v>
      </c>
      <c r="F450" s="102" t="e">
        <f>VLOOKUP($A450,#REF!,5,FALSE)</f>
        <v>#REF!</v>
      </c>
      <c r="G450" s="93" t="e">
        <f>VLOOKUP($A450,#REF!,8,FALSE)</f>
        <v>#REF!</v>
      </c>
      <c r="H450" s="93" t="e">
        <f>VLOOKUP($A450,#REF!,7,FALSE)</f>
        <v>#REF!</v>
      </c>
      <c r="I450" s="438" t="e">
        <f>VLOOKUP($A450,#REF!,10,FALSE)</f>
        <v>#REF!</v>
      </c>
      <c r="J450" s="93" t="e">
        <f>VLOOKUP($A450,#REF!,11,FALSE)</f>
        <v>#REF!</v>
      </c>
      <c r="K450" s="114" t="e">
        <f>VLOOKUP($A450,#REF!,12,FALSE)</f>
        <v>#REF!</v>
      </c>
      <c r="L450" s="93" t="e">
        <f>VLOOKUP($A450,#REF!,13,FALSE)</f>
        <v>#REF!</v>
      </c>
      <c r="M450" s="438" t="e">
        <f>VLOOKUP($A450,#REF!,14,FALSE)</f>
        <v>#REF!</v>
      </c>
      <c r="N450" s="102" t="e">
        <f>VLOOKUP($A450,#REF!,15,FALSE)</f>
        <v>#REF!</v>
      </c>
      <c r="O450" s="102" t="e">
        <f>VLOOKUP($A450,#REF!,18,FALSE)</f>
        <v>#REF!</v>
      </c>
      <c r="P450" s="93" t="e">
        <f>VLOOKUP($A450,#REF!,41,FALSE)</f>
        <v>#REF!</v>
      </c>
      <c r="Q450" s="115" t="e">
        <f>VLOOKUP(Revisión_Avance_Periodo!$L798,#REF!,30,FALSE)</f>
        <v>#REF!</v>
      </c>
      <c r="R450" s="116">
        <v>2019</v>
      </c>
      <c r="S450" s="196">
        <v>43615</v>
      </c>
      <c r="T450" s="116" t="s">
        <v>72</v>
      </c>
      <c r="U450" s="147" t="e">
        <f>INDEX(#REF!,MATCH(Revisión_Avance_Periodo!$L450,#REF!,0),MATCH(Revisión_Avance_Periodo!$T450,#REF!,0))</f>
        <v>#REF!</v>
      </c>
      <c r="V450" s="452" t="e">
        <f>INDEX(#REF!,MATCH(Revisión_Avance_Periodo!$L450,#REF!,0),MATCH(Revisión_Avance_Periodo!$T450,#REF!,0))</f>
        <v>#REF!</v>
      </c>
      <c r="W450" s="118">
        <f t="shared" si="34"/>
        <v>0</v>
      </c>
      <c r="X450" s="116" t="str">
        <f>VLOOKUP(W450,Tabla_Estado_Meta_OAP_2019[#All],3,TRUE)</f>
        <v>Por Ejecutar</v>
      </c>
      <c r="Y450" s="150" t="e">
        <f>SUBTOTAL(9,$U$446:$U450)</f>
        <v>#REF!</v>
      </c>
      <c r="Z450" s="151" t="e">
        <f>SUBTOTAL(9,$V$446:$V450)</f>
        <v>#REF!</v>
      </c>
      <c r="AA450" s="159">
        <f>IFERROR(+Revisión_Avance_Periodo!$Z450/Revisión_Avance_Periodo!$Y450,0)</f>
        <v>0</v>
      </c>
      <c r="AB450" s="126"/>
      <c r="AC450" s="127"/>
      <c r="AD450" s="125"/>
      <c r="AE450" s="125"/>
      <c r="AF450" s="128"/>
      <c r="AG450" s="129"/>
      <c r="AH450" s="150" t="e">
        <f>SUBTOTAL(9,$U$450:$U794)</f>
        <v>#REF!</v>
      </c>
      <c r="AI450" s="151" t="e">
        <f>SUBTOTAL(9,$V$450:$V794)</f>
        <v>#REF!</v>
      </c>
      <c r="AJ450" s="159">
        <f>IFERROR(+Revisión_Avance_Periodo!$Z798/Revisión_Avance_Periodo!$Y798,0)</f>
        <v>0</v>
      </c>
      <c r="AK450" s="126"/>
      <c r="AL450" s="127"/>
      <c r="AM450" s="125"/>
      <c r="AN450" s="125"/>
      <c r="AO450" s="128"/>
      <c r="AP450" s="129"/>
    </row>
    <row r="451" spans="1:42" x14ac:dyDescent="0.25">
      <c r="A451" s="97">
        <v>68</v>
      </c>
      <c r="B451" s="435" t="e">
        <f>CONCATENATE(Revisión_Avance_Periodo!$D799,";",Revisión_Avance_Periodo!$F799,";",Revisión_Avance_Periodo!$L799)</f>
        <v>#REF!</v>
      </c>
      <c r="C451" s="435" t="e">
        <f t="shared" si="35"/>
        <v>#REF!</v>
      </c>
      <c r="D451" s="123" t="e">
        <f>VLOOKUP($A451,#REF!,3,FALSE)</f>
        <v>#REF!</v>
      </c>
      <c r="E451" s="436" t="e">
        <f>VLOOKUP($A451,#REF!,4,FALSE)</f>
        <v>#REF!</v>
      </c>
      <c r="F451" s="103" t="e">
        <f>VLOOKUP($A451,#REF!,5,FALSE)</f>
        <v>#REF!</v>
      </c>
      <c r="G451" s="98" t="e">
        <f>VLOOKUP($A451,#REF!,8,FALSE)</f>
        <v>#REF!</v>
      </c>
      <c r="H451" s="93" t="e">
        <f>VLOOKUP($A451,#REF!,7,FALSE)</f>
        <v>#REF!</v>
      </c>
      <c r="I451" s="438" t="e">
        <f>VLOOKUP($A451,#REF!,10,FALSE)</f>
        <v>#REF!</v>
      </c>
      <c r="J451" s="98" t="e">
        <f>VLOOKUP($A451,#REF!,11,FALSE)</f>
        <v>#REF!</v>
      </c>
      <c r="K451" s="114" t="e">
        <f>VLOOKUP($A451,#REF!,12,FALSE)</f>
        <v>#REF!</v>
      </c>
      <c r="L451" s="98" t="e">
        <f>VLOOKUP($A451,#REF!,13,FALSE)</f>
        <v>#REF!</v>
      </c>
      <c r="M451" s="438" t="e">
        <f>VLOOKUP($A451,#REF!,14,FALSE)</f>
        <v>#REF!</v>
      </c>
      <c r="N451" s="103" t="e">
        <f>VLOOKUP($A451,#REF!,15,FALSE)</f>
        <v>#REF!</v>
      </c>
      <c r="O451" s="103" t="e">
        <f>VLOOKUP($A451,#REF!,18,FALSE)</f>
        <v>#REF!</v>
      </c>
      <c r="P451" s="93" t="e">
        <f>VLOOKUP($A451,#REF!,41,FALSE)</f>
        <v>#REF!</v>
      </c>
      <c r="Q451" s="115" t="e">
        <f>VLOOKUP(Revisión_Avance_Periodo!$L799,#REF!,30,FALSE)</f>
        <v>#REF!</v>
      </c>
      <c r="R451" s="116">
        <v>2019</v>
      </c>
      <c r="S451" s="196">
        <v>43646</v>
      </c>
      <c r="T451" s="124" t="s">
        <v>73</v>
      </c>
      <c r="U451" s="147" t="e">
        <f>INDEX(#REF!,MATCH(Revisión_Avance_Periodo!$L451,#REF!,0),MATCH(Revisión_Avance_Periodo!$T451,#REF!,0))</f>
        <v>#REF!</v>
      </c>
      <c r="V451" s="147" t="e">
        <f>INDEX(#REF!,MATCH(Revisión_Avance_Periodo!$L451,#REF!,0),MATCH(Revisión_Avance_Periodo!$T451,#REF!,0))</f>
        <v>#REF!</v>
      </c>
      <c r="W451" s="130" t="e">
        <f>V451/U451</f>
        <v>#REF!</v>
      </c>
      <c r="X451" s="124" t="e">
        <f>VLOOKUP(W451,Tabla_Estado_Meta_OAP_2019[#All],3,TRUE)</f>
        <v>#REF!</v>
      </c>
      <c r="Y451" s="150" t="e">
        <f>SUBTOTAL(9,$U$446:$U451)</f>
        <v>#REF!</v>
      </c>
      <c r="Z451" s="151" t="e">
        <f>SUBTOTAL(9,$V$446:$V451)</f>
        <v>#REF!</v>
      </c>
      <c r="AA451" s="159">
        <f>IFERROR(+Revisión_Avance_Periodo!$Z451/Revisión_Avance_Periodo!$Y451,0)</f>
        <v>0</v>
      </c>
      <c r="AB451" s="126"/>
      <c r="AC451" s="127"/>
      <c r="AD451" s="125"/>
      <c r="AE451" s="125"/>
      <c r="AF451" s="128"/>
      <c r="AG451" s="129"/>
      <c r="AH451" s="150" t="e">
        <f>SUBTOTAL(9,$U$451:$U794)</f>
        <v>#REF!</v>
      </c>
      <c r="AI451" s="151" t="e">
        <f>SUBTOTAL(9,$V$451:$V794)</f>
        <v>#REF!</v>
      </c>
      <c r="AJ451" s="159">
        <f>IFERROR(+Revisión_Avance_Periodo!$Z799/Revisión_Avance_Periodo!$Y799,0)</f>
        <v>0</v>
      </c>
      <c r="AK451" s="126"/>
      <c r="AL451" s="127"/>
      <c r="AM451" s="125"/>
      <c r="AN451" s="125"/>
      <c r="AO451" s="128"/>
      <c r="AP451" s="129"/>
    </row>
    <row r="452" spans="1:42" x14ac:dyDescent="0.25">
      <c r="A452" s="92">
        <v>68</v>
      </c>
      <c r="B452" s="435" t="e">
        <f>CONCATENATE(Revisión_Avance_Periodo!$D800,";",Revisión_Avance_Periodo!$F800,";",Revisión_Avance_Periodo!$L800)</f>
        <v>#REF!</v>
      </c>
      <c r="C452" s="435" t="e">
        <f t="shared" si="35"/>
        <v>#REF!</v>
      </c>
      <c r="D452" s="114" t="e">
        <f>VLOOKUP($A452,#REF!,3,FALSE)</f>
        <v>#REF!</v>
      </c>
      <c r="E452" s="436" t="e">
        <f>VLOOKUP($A452,#REF!,4,FALSE)</f>
        <v>#REF!</v>
      </c>
      <c r="F452" s="102" t="e">
        <f>VLOOKUP($A452,#REF!,5,FALSE)</f>
        <v>#REF!</v>
      </c>
      <c r="G452" s="93" t="e">
        <f>VLOOKUP($A452,#REF!,8,FALSE)</f>
        <v>#REF!</v>
      </c>
      <c r="H452" s="93" t="e">
        <f>VLOOKUP($A452,#REF!,7,FALSE)</f>
        <v>#REF!</v>
      </c>
      <c r="I452" s="438" t="e">
        <f>VLOOKUP($A452,#REF!,10,FALSE)</f>
        <v>#REF!</v>
      </c>
      <c r="J452" s="93" t="e">
        <f>VLOOKUP($A452,#REF!,11,FALSE)</f>
        <v>#REF!</v>
      </c>
      <c r="K452" s="114" t="e">
        <f>VLOOKUP($A452,#REF!,12,FALSE)</f>
        <v>#REF!</v>
      </c>
      <c r="L452" s="93" t="e">
        <f>VLOOKUP($A452,#REF!,13,FALSE)</f>
        <v>#REF!</v>
      </c>
      <c r="M452" s="438" t="e">
        <f>VLOOKUP($A452,#REF!,14,FALSE)</f>
        <v>#REF!</v>
      </c>
      <c r="N452" s="102" t="e">
        <f>VLOOKUP($A452,#REF!,15,FALSE)</f>
        <v>#REF!</v>
      </c>
      <c r="O452" s="102" t="e">
        <f>VLOOKUP($A452,#REF!,18,FALSE)</f>
        <v>#REF!</v>
      </c>
      <c r="P452" s="93" t="e">
        <f>VLOOKUP($A452,#REF!,41,FALSE)</f>
        <v>#REF!</v>
      </c>
      <c r="Q452" s="115" t="e">
        <f>VLOOKUP(Revisión_Avance_Periodo!$L800,#REF!,30,FALSE)</f>
        <v>#REF!</v>
      </c>
      <c r="R452" s="116">
        <v>2019</v>
      </c>
      <c r="S452" s="196">
        <v>43676</v>
      </c>
      <c r="T452" s="116" t="s">
        <v>74</v>
      </c>
      <c r="U452" s="147" t="e">
        <f>INDEX(#REF!,MATCH(Revisión_Avance_Periodo!$L452,#REF!,0),MATCH(Revisión_Avance_Periodo!$T452,#REF!,0))</f>
        <v>#REF!</v>
      </c>
      <c r="V452" s="147" t="e">
        <f>INDEX(#REF!,MATCH(Revisión_Avance_Periodo!$L452,#REF!,0),MATCH(Revisión_Avance_Periodo!$T452,#REF!,0))</f>
        <v>#REF!</v>
      </c>
      <c r="W452" s="131" t="e">
        <f>V452/U452</f>
        <v>#REF!</v>
      </c>
      <c r="X452" s="116" t="e">
        <f>VLOOKUP(W452,Tabla_Estado_Meta_OAP_2019[#All],3,TRUE)</f>
        <v>#REF!</v>
      </c>
      <c r="Y452" s="150" t="e">
        <f>SUBTOTAL(9,$U$446:$U452)</f>
        <v>#REF!</v>
      </c>
      <c r="Z452" s="151" t="e">
        <f>SUBTOTAL(9,$V$446:$V452)</f>
        <v>#REF!</v>
      </c>
      <c r="AA452" s="159">
        <f>IFERROR(+Revisión_Avance_Periodo!$Z452/Revisión_Avance_Periodo!$Y452,0)</f>
        <v>0</v>
      </c>
      <c r="AB452" s="126"/>
      <c r="AC452" s="127"/>
      <c r="AD452" s="125"/>
      <c r="AE452" s="125"/>
      <c r="AF452" s="128"/>
      <c r="AG452" s="129"/>
      <c r="AH452" s="150" t="e">
        <f>SUBTOTAL(9,$U$452:$U794)</f>
        <v>#REF!</v>
      </c>
      <c r="AI452" s="151" t="e">
        <f>SUBTOTAL(9,$V$452:$V794)</f>
        <v>#REF!</v>
      </c>
      <c r="AJ452" s="159">
        <f>IFERROR(+Revisión_Avance_Periodo!$Z800/Revisión_Avance_Periodo!$Y800,0)</f>
        <v>0</v>
      </c>
      <c r="AK452" s="126"/>
      <c r="AL452" s="127"/>
      <c r="AM452" s="125"/>
      <c r="AN452" s="125"/>
      <c r="AO452" s="128"/>
      <c r="AP452" s="129"/>
    </row>
    <row r="453" spans="1:42" x14ac:dyDescent="0.25">
      <c r="A453" s="97">
        <v>68</v>
      </c>
      <c r="B453" s="435" t="e">
        <f>CONCATENATE(Revisión_Avance_Periodo!$D801,";",Revisión_Avance_Periodo!$F801,";",Revisión_Avance_Periodo!$L801)</f>
        <v>#REF!</v>
      </c>
      <c r="C453" s="435" t="e">
        <f t="shared" si="35"/>
        <v>#REF!</v>
      </c>
      <c r="D453" s="123" t="e">
        <f>VLOOKUP($A453,#REF!,3,FALSE)</f>
        <v>#REF!</v>
      </c>
      <c r="E453" s="436" t="e">
        <f>VLOOKUP($A453,#REF!,4,FALSE)</f>
        <v>#REF!</v>
      </c>
      <c r="F453" s="103" t="e">
        <f>VLOOKUP($A453,#REF!,5,FALSE)</f>
        <v>#REF!</v>
      </c>
      <c r="G453" s="98" t="e">
        <f>VLOOKUP($A453,#REF!,8,FALSE)</f>
        <v>#REF!</v>
      </c>
      <c r="H453" s="93" t="e">
        <f>VLOOKUP($A453,#REF!,7,FALSE)</f>
        <v>#REF!</v>
      </c>
      <c r="I453" s="438" t="e">
        <f>VLOOKUP($A453,#REF!,10,FALSE)</f>
        <v>#REF!</v>
      </c>
      <c r="J453" s="98" t="e">
        <f>VLOOKUP($A453,#REF!,11,FALSE)</f>
        <v>#REF!</v>
      </c>
      <c r="K453" s="114" t="e">
        <f>VLOOKUP($A453,#REF!,12,FALSE)</f>
        <v>#REF!</v>
      </c>
      <c r="L453" s="98" t="e">
        <f>VLOOKUP($A453,#REF!,13,FALSE)</f>
        <v>#REF!</v>
      </c>
      <c r="M453" s="438" t="e">
        <f>VLOOKUP($A453,#REF!,14,FALSE)</f>
        <v>#REF!</v>
      </c>
      <c r="N453" s="103" t="e">
        <f>VLOOKUP($A453,#REF!,15,FALSE)</f>
        <v>#REF!</v>
      </c>
      <c r="O453" s="103" t="e">
        <f>VLOOKUP($A453,#REF!,18,FALSE)</f>
        <v>#REF!</v>
      </c>
      <c r="P453" s="93" t="e">
        <f>VLOOKUP($A453,#REF!,41,FALSE)</f>
        <v>#REF!</v>
      </c>
      <c r="Q453" s="115" t="e">
        <f>VLOOKUP(Revisión_Avance_Periodo!$L801,#REF!,30,FALSE)</f>
        <v>#REF!</v>
      </c>
      <c r="R453" s="116">
        <v>2019</v>
      </c>
      <c r="S453" s="196">
        <v>43707</v>
      </c>
      <c r="T453" s="124" t="s">
        <v>75</v>
      </c>
      <c r="U453" s="147" t="e">
        <f>INDEX(#REF!,MATCH(Revisión_Avance_Periodo!$L453,#REF!,0),MATCH(Revisión_Avance_Periodo!$T453,#REF!,0))</f>
        <v>#REF!</v>
      </c>
      <c r="V453" s="147" t="e">
        <f>INDEX(#REF!,MATCH(Revisión_Avance_Periodo!$L453,#REF!,0),MATCH(Revisión_Avance_Periodo!$T453,#REF!,0))</f>
        <v>#REF!</v>
      </c>
      <c r="W453" s="118">
        <f t="shared" ref="W453:W464" si="36">IFERROR((V453/U453),0)</f>
        <v>0</v>
      </c>
      <c r="X453" s="124" t="str">
        <f>VLOOKUP(W453,Tabla_Estado_Meta_OAP_2019[#All],3,TRUE)</f>
        <v>Por Ejecutar</v>
      </c>
      <c r="Y453" s="150" t="e">
        <f>SUBTOTAL(9,$U$446:$U453)</f>
        <v>#REF!</v>
      </c>
      <c r="Z453" s="151" t="e">
        <f>SUBTOTAL(9,$V$446:$V453)</f>
        <v>#REF!</v>
      </c>
      <c r="AA453" s="159">
        <f>IFERROR(+Revisión_Avance_Periodo!$Z453/Revisión_Avance_Periodo!$Y453,0)</f>
        <v>0</v>
      </c>
      <c r="AB453" s="126"/>
      <c r="AC453" s="127"/>
      <c r="AD453" s="125"/>
      <c r="AE453" s="125"/>
      <c r="AF453" s="128"/>
      <c r="AG453" s="129"/>
      <c r="AH453" s="150" t="e">
        <f>SUBTOTAL(9,$U$453:$U794)</f>
        <v>#REF!</v>
      </c>
      <c r="AI453" s="151" t="e">
        <f>SUBTOTAL(9,$V$453:$V794)</f>
        <v>#REF!</v>
      </c>
      <c r="AJ453" s="159">
        <f>IFERROR(+Revisión_Avance_Periodo!$Z801/Revisión_Avance_Periodo!$Y801,0)</f>
        <v>0</v>
      </c>
      <c r="AK453" s="126"/>
      <c r="AL453" s="127"/>
      <c r="AM453" s="125"/>
      <c r="AN453" s="125"/>
      <c r="AO453" s="128"/>
      <c r="AP453" s="129"/>
    </row>
    <row r="454" spans="1:42" x14ac:dyDescent="0.25">
      <c r="A454" s="92">
        <v>68</v>
      </c>
      <c r="B454" s="435" t="e">
        <f>CONCATENATE(Revisión_Avance_Periodo!$D802,";",Revisión_Avance_Periodo!$F802,";",Revisión_Avance_Periodo!$L802)</f>
        <v>#REF!</v>
      </c>
      <c r="C454" s="435" t="e">
        <f t="shared" si="35"/>
        <v>#REF!</v>
      </c>
      <c r="D454" s="114" t="e">
        <f>VLOOKUP($A454,#REF!,3,FALSE)</f>
        <v>#REF!</v>
      </c>
      <c r="E454" s="436" t="e">
        <f>VLOOKUP($A454,#REF!,4,FALSE)</f>
        <v>#REF!</v>
      </c>
      <c r="F454" s="102" t="e">
        <f>VLOOKUP($A454,#REF!,5,FALSE)</f>
        <v>#REF!</v>
      </c>
      <c r="G454" s="93" t="e">
        <f>VLOOKUP($A454,#REF!,8,FALSE)</f>
        <v>#REF!</v>
      </c>
      <c r="H454" s="93" t="e">
        <f>VLOOKUP($A454,#REF!,7,FALSE)</f>
        <v>#REF!</v>
      </c>
      <c r="I454" s="438" t="e">
        <f>VLOOKUP($A454,#REF!,10,FALSE)</f>
        <v>#REF!</v>
      </c>
      <c r="J454" s="93" t="e">
        <f>VLOOKUP($A454,#REF!,11,FALSE)</f>
        <v>#REF!</v>
      </c>
      <c r="K454" s="114" t="e">
        <f>VLOOKUP($A454,#REF!,12,FALSE)</f>
        <v>#REF!</v>
      </c>
      <c r="L454" s="93" t="e">
        <f>VLOOKUP($A454,#REF!,13,FALSE)</f>
        <v>#REF!</v>
      </c>
      <c r="M454" s="438" t="e">
        <f>VLOOKUP($A454,#REF!,14,FALSE)</f>
        <v>#REF!</v>
      </c>
      <c r="N454" s="102" t="e">
        <f>VLOOKUP($A454,#REF!,15,FALSE)</f>
        <v>#REF!</v>
      </c>
      <c r="O454" s="102" t="e">
        <f>VLOOKUP($A454,#REF!,18,FALSE)</f>
        <v>#REF!</v>
      </c>
      <c r="P454" s="93" t="e">
        <f>VLOOKUP($A454,#REF!,41,FALSE)</f>
        <v>#REF!</v>
      </c>
      <c r="Q454" s="115" t="e">
        <f>VLOOKUP(Revisión_Avance_Periodo!$L802,#REF!,30,FALSE)</f>
        <v>#REF!</v>
      </c>
      <c r="R454" s="116">
        <v>2019</v>
      </c>
      <c r="S454" s="196">
        <v>43738</v>
      </c>
      <c r="T454" s="116" t="s">
        <v>76</v>
      </c>
      <c r="U454" s="147" t="e">
        <f>INDEX(#REF!,MATCH(Revisión_Avance_Periodo!$L454,#REF!,0),MATCH(Revisión_Avance_Periodo!$T454,#REF!,0))</f>
        <v>#REF!</v>
      </c>
      <c r="V454" s="147" t="e">
        <f>INDEX(#REF!,MATCH(Revisión_Avance_Periodo!$L454,#REF!,0),MATCH(Revisión_Avance_Periodo!$T454,#REF!,0))</f>
        <v>#REF!</v>
      </c>
      <c r="W454" s="118">
        <f t="shared" si="36"/>
        <v>0</v>
      </c>
      <c r="X454" s="116" t="str">
        <f>VLOOKUP(W454,Tabla_Estado_Meta_OAP_2019[#All],3,TRUE)</f>
        <v>Por Ejecutar</v>
      </c>
      <c r="Y454" s="150" t="e">
        <f>SUBTOTAL(9,$U$446:$U454)</f>
        <v>#REF!</v>
      </c>
      <c r="Z454" s="151" t="e">
        <f>SUBTOTAL(9,$V$446:$V454)</f>
        <v>#REF!</v>
      </c>
      <c r="AA454" s="159">
        <f>IFERROR(+Revisión_Avance_Periodo!$Z454/Revisión_Avance_Periodo!$Y454,0)</f>
        <v>0</v>
      </c>
      <c r="AB454" s="126"/>
      <c r="AC454" s="127"/>
      <c r="AD454" s="125"/>
      <c r="AE454" s="125"/>
      <c r="AF454" s="128"/>
      <c r="AG454" s="129"/>
      <c r="AH454" s="150" t="e">
        <f>SUBTOTAL(9,$U$454:$U794)</f>
        <v>#REF!</v>
      </c>
      <c r="AI454" s="151" t="e">
        <f>SUBTOTAL(9,$V$454:$V794)</f>
        <v>#REF!</v>
      </c>
      <c r="AJ454" s="159">
        <f>IFERROR(+Revisión_Avance_Periodo!$Z802/Revisión_Avance_Periodo!$Y802,0)</f>
        <v>0</v>
      </c>
      <c r="AK454" s="126"/>
      <c r="AL454" s="127"/>
      <c r="AM454" s="125"/>
      <c r="AN454" s="125"/>
      <c r="AO454" s="128"/>
      <c r="AP454" s="129"/>
    </row>
    <row r="455" spans="1:42" x14ac:dyDescent="0.25">
      <c r="A455" s="97">
        <v>68</v>
      </c>
      <c r="B455" s="435" t="e">
        <f>CONCATENATE(Revisión_Avance_Periodo!$D803,";",Revisión_Avance_Periodo!$F803,";",Revisión_Avance_Periodo!$L803)</f>
        <v>#REF!</v>
      </c>
      <c r="C455" s="435" t="e">
        <f t="shared" si="35"/>
        <v>#REF!</v>
      </c>
      <c r="D455" s="123" t="e">
        <f>VLOOKUP($A455,#REF!,3,FALSE)</f>
        <v>#REF!</v>
      </c>
      <c r="E455" s="436" t="e">
        <f>VLOOKUP($A455,#REF!,4,FALSE)</f>
        <v>#REF!</v>
      </c>
      <c r="F455" s="103" t="e">
        <f>VLOOKUP($A455,#REF!,5,FALSE)</f>
        <v>#REF!</v>
      </c>
      <c r="G455" s="98" t="e">
        <f>VLOOKUP($A455,#REF!,8,FALSE)</f>
        <v>#REF!</v>
      </c>
      <c r="H455" s="93" t="e">
        <f>VLOOKUP($A455,#REF!,7,FALSE)</f>
        <v>#REF!</v>
      </c>
      <c r="I455" s="438" t="e">
        <f>VLOOKUP($A455,#REF!,10,FALSE)</f>
        <v>#REF!</v>
      </c>
      <c r="J455" s="98" t="e">
        <f>VLOOKUP($A455,#REF!,11,FALSE)</f>
        <v>#REF!</v>
      </c>
      <c r="K455" s="114" t="e">
        <f>VLOOKUP($A455,#REF!,12,FALSE)</f>
        <v>#REF!</v>
      </c>
      <c r="L455" s="98" t="e">
        <f>VLOOKUP($A455,#REF!,13,FALSE)</f>
        <v>#REF!</v>
      </c>
      <c r="M455" s="438" t="e">
        <f>VLOOKUP($A455,#REF!,14,FALSE)</f>
        <v>#REF!</v>
      </c>
      <c r="N455" s="103" t="e">
        <f>VLOOKUP($A455,#REF!,15,FALSE)</f>
        <v>#REF!</v>
      </c>
      <c r="O455" s="103" t="e">
        <f>VLOOKUP($A455,#REF!,18,FALSE)</f>
        <v>#REF!</v>
      </c>
      <c r="P455" s="93" t="e">
        <f>VLOOKUP($A455,#REF!,41,FALSE)</f>
        <v>#REF!</v>
      </c>
      <c r="Q455" s="115" t="e">
        <f>VLOOKUP(Revisión_Avance_Periodo!$L803,#REF!,30,FALSE)</f>
        <v>#REF!</v>
      </c>
      <c r="R455" s="116">
        <v>2019</v>
      </c>
      <c r="S455" s="196">
        <v>43768</v>
      </c>
      <c r="T455" s="124" t="s">
        <v>77</v>
      </c>
      <c r="U455" s="147" t="e">
        <f>INDEX(#REF!,MATCH(Revisión_Avance_Periodo!$L455,#REF!,0),MATCH(Revisión_Avance_Periodo!$T455,#REF!,0))</f>
        <v>#REF!</v>
      </c>
      <c r="V455" s="147" t="e">
        <f>INDEX(#REF!,MATCH(Revisión_Avance_Periodo!$L455,#REF!,0),MATCH(Revisión_Avance_Periodo!$T455,#REF!,0))</f>
        <v>#REF!</v>
      </c>
      <c r="W455" s="118">
        <f t="shared" si="36"/>
        <v>0</v>
      </c>
      <c r="X455" s="124" t="str">
        <f>VLOOKUP(W455,Tabla_Estado_Meta_OAP_2019[#All],3,TRUE)</f>
        <v>Por Ejecutar</v>
      </c>
      <c r="Y455" s="150" t="e">
        <f>SUBTOTAL(9,$U$446:$U455)</f>
        <v>#REF!</v>
      </c>
      <c r="Z455" s="151" t="e">
        <f>SUBTOTAL(9,$V$446:$V455)</f>
        <v>#REF!</v>
      </c>
      <c r="AA455" s="159">
        <f>IFERROR(+Revisión_Avance_Periodo!$Z455/Revisión_Avance_Periodo!$Y455,0)</f>
        <v>0</v>
      </c>
      <c r="AB455" s="126"/>
      <c r="AC455" s="127"/>
      <c r="AD455" s="125"/>
      <c r="AE455" s="125"/>
      <c r="AF455" s="128"/>
      <c r="AG455" s="129"/>
      <c r="AH455" s="150" t="e">
        <f>SUBTOTAL(9,$U$455:$U794)</f>
        <v>#REF!</v>
      </c>
      <c r="AI455" s="151" t="e">
        <f>SUBTOTAL(9,$V$455:$V794)</f>
        <v>#REF!</v>
      </c>
      <c r="AJ455" s="159">
        <f>IFERROR(+Revisión_Avance_Periodo!$Z803/Revisión_Avance_Periodo!$Y803,0)</f>
        <v>0</v>
      </c>
      <c r="AK455" s="126"/>
      <c r="AL455" s="127"/>
      <c r="AM455" s="125"/>
      <c r="AN455" s="125"/>
      <c r="AO455" s="128"/>
      <c r="AP455" s="129"/>
    </row>
    <row r="456" spans="1:42" x14ac:dyDescent="0.25">
      <c r="A456" s="92">
        <v>68</v>
      </c>
      <c r="B456" s="435" t="e">
        <f>CONCATENATE(Revisión_Avance_Periodo!$D804,";",Revisión_Avance_Periodo!$F804,";",Revisión_Avance_Periodo!$L804)</f>
        <v>#REF!</v>
      </c>
      <c r="C456" s="435" t="e">
        <f t="shared" si="35"/>
        <v>#REF!</v>
      </c>
      <c r="D456" s="114" t="e">
        <f>VLOOKUP($A456,#REF!,3,FALSE)</f>
        <v>#REF!</v>
      </c>
      <c r="E456" s="436" t="e">
        <f>VLOOKUP($A456,#REF!,4,FALSE)</f>
        <v>#REF!</v>
      </c>
      <c r="F456" s="102" t="e">
        <f>VLOOKUP($A456,#REF!,5,FALSE)</f>
        <v>#REF!</v>
      </c>
      <c r="G456" s="93" t="e">
        <f>VLOOKUP($A456,#REF!,8,FALSE)</f>
        <v>#REF!</v>
      </c>
      <c r="H456" s="93" t="e">
        <f>VLOOKUP($A456,#REF!,7,FALSE)</f>
        <v>#REF!</v>
      </c>
      <c r="I456" s="438" t="e">
        <f>VLOOKUP($A456,#REF!,10,FALSE)</f>
        <v>#REF!</v>
      </c>
      <c r="J456" s="93" t="e">
        <f>VLOOKUP($A456,#REF!,11,FALSE)</f>
        <v>#REF!</v>
      </c>
      <c r="K456" s="114" t="e">
        <f>VLOOKUP($A456,#REF!,12,FALSE)</f>
        <v>#REF!</v>
      </c>
      <c r="L456" s="93" t="e">
        <f>VLOOKUP($A456,#REF!,13,FALSE)</f>
        <v>#REF!</v>
      </c>
      <c r="M456" s="438" t="e">
        <f>VLOOKUP($A456,#REF!,14,FALSE)</f>
        <v>#REF!</v>
      </c>
      <c r="N456" s="102" t="e">
        <f>VLOOKUP($A456,#REF!,15,FALSE)</f>
        <v>#REF!</v>
      </c>
      <c r="O456" s="102" t="e">
        <f>VLOOKUP($A456,#REF!,18,FALSE)</f>
        <v>#REF!</v>
      </c>
      <c r="P456" s="93" t="e">
        <f>VLOOKUP($A456,#REF!,41,FALSE)</f>
        <v>#REF!</v>
      </c>
      <c r="Q456" s="115" t="e">
        <f>VLOOKUP(Revisión_Avance_Periodo!$L804,#REF!,30,FALSE)</f>
        <v>#REF!</v>
      </c>
      <c r="R456" s="116">
        <v>2019</v>
      </c>
      <c r="S456" s="196">
        <v>43799</v>
      </c>
      <c r="T456" s="116" t="s">
        <v>78</v>
      </c>
      <c r="U456" s="147" t="e">
        <f>INDEX(#REF!,MATCH(Revisión_Avance_Periodo!$L456,#REF!,0),MATCH(Revisión_Avance_Periodo!$T456,#REF!,0))</f>
        <v>#REF!</v>
      </c>
      <c r="V456" s="147" t="e">
        <f>INDEX(#REF!,MATCH(Revisión_Avance_Periodo!$L456,#REF!,0),MATCH(Revisión_Avance_Periodo!$T456,#REF!,0))</f>
        <v>#REF!</v>
      </c>
      <c r="W456" s="118">
        <f t="shared" si="36"/>
        <v>0</v>
      </c>
      <c r="X456" s="116" t="str">
        <f>VLOOKUP(W456,Tabla_Estado_Meta_OAP_2019[#All],3,TRUE)</f>
        <v>Por Ejecutar</v>
      </c>
      <c r="Y456" s="150" t="e">
        <f>SUBTOTAL(9,$U$446:$U456)</f>
        <v>#REF!</v>
      </c>
      <c r="Z456" s="151" t="e">
        <f>SUBTOTAL(9,$V$446:$V456)</f>
        <v>#REF!</v>
      </c>
      <c r="AA456" s="159">
        <f>IFERROR(+Revisión_Avance_Periodo!$Z456/Revisión_Avance_Periodo!$Y456,0)</f>
        <v>0</v>
      </c>
      <c r="AB456" s="126"/>
      <c r="AC456" s="127"/>
      <c r="AD456" s="125"/>
      <c r="AE456" s="125"/>
      <c r="AF456" s="128"/>
      <c r="AG456" s="129"/>
      <c r="AH456" s="150" t="e">
        <f>SUBTOTAL(9,$U$456:$U794)</f>
        <v>#REF!</v>
      </c>
      <c r="AI456" s="151" t="e">
        <f>SUBTOTAL(9,$V$456:$V794)</f>
        <v>#REF!</v>
      </c>
      <c r="AJ456" s="159">
        <f>IFERROR(+Revisión_Avance_Periodo!$Z804/Revisión_Avance_Periodo!$Y804,0)</f>
        <v>0</v>
      </c>
      <c r="AK456" s="126"/>
      <c r="AL456" s="127"/>
      <c r="AM456" s="125"/>
      <c r="AN456" s="125"/>
      <c r="AO456" s="128"/>
      <c r="AP456" s="129"/>
    </row>
    <row r="457" spans="1:42" ht="15.75" thickBot="1" x14ac:dyDescent="0.3">
      <c r="A457" s="97">
        <v>68</v>
      </c>
      <c r="B457" s="435" t="e">
        <f>CONCATENATE(Revisión_Avance_Periodo!$D805,";",Revisión_Avance_Periodo!$F805,";",Revisión_Avance_Periodo!$L805)</f>
        <v>#REF!</v>
      </c>
      <c r="C457" s="435" t="e">
        <f t="shared" si="35"/>
        <v>#REF!</v>
      </c>
      <c r="D457" s="123" t="e">
        <f>VLOOKUP($A457,#REF!,3,FALSE)</f>
        <v>#REF!</v>
      </c>
      <c r="E457" s="436" t="e">
        <f>VLOOKUP($A457,#REF!,4,FALSE)</f>
        <v>#REF!</v>
      </c>
      <c r="F457" s="103" t="e">
        <f>VLOOKUP($A457,#REF!,5,FALSE)</f>
        <v>#REF!</v>
      </c>
      <c r="G457" s="98" t="e">
        <f>VLOOKUP($A457,#REF!,8,FALSE)</f>
        <v>#REF!</v>
      </c>
      <c r="H457" s="93" t="e">
        <f>VLOOKUP($A457,#REF!,7,FALSE)</f>
        <v>#REF!</v>
      </c>
      <c r="I457" s="438" t="e">
        <f>VLOOKUP($A457,#REF!,10,FALSE)</f>
        <v>#REF!</v>
      </c>
      <c r="J457" s="98" t="e">
        <f>VLOOKUP($A457,#REF!,11,FALSE)</f>
        <v>#REF!</v>
      </c>
      <c r="K457" s="114" t="e">
        <f>VLOOKUP($A457,#REF!,12,FALSE)</f>
        <v>#REF!</v>
      </c>
      <c r="L457" s="98" t="e">
        <f>VLOOKUP($A457,#REF!,13,FALSE)</f>
        <v>#REF!</v>
      </c>
      <c r="M457" s="438" t="e">
        <f>VLOOKUP($A457,#REF!,14,FALSE)</f>
        <v>#REF!</v>
      </c>
      <c r="N457" s="103" t="e">
        <f>VLOOKUP($A457,#REF!,15,FALSE)</f>
        <v>#REF!</v>
      </c>
      <c r="O457" s="103" t="e">
        <f>VLOOKUP($A457,#REF!,18,FALSE)</f>
        <v>#REF!</v>
      </c>
      <c r="P457" s="93" t="e">
        <f>VLOOKUP($A457,#REF!,41,FALSE)</f>
        <v>#REF!</v>
      </c>
      <c r="Q457" s="115" t="e">
        <f>VLOOKUP(Revisión_Avance_Periodo!$L805,#REF!,30,FALSE)</f>
        <v>#REF!</v>
      </c>
      <c r="R457" s="116">
        <v>2019</v>
      </c>
      <c r="S457" s="196">
        <v>43829</v>
      </c>
      <c r="T457" s="124" t="s">
        <v>79</v>
      </c>
      <c r="U457" s="147" t="e">
        <f>INDEX(#REF!,MATCH(Revisión_Avance_Periodo!$L457,#REF!,0),MATCH(Revisión_Avance_Periodo!$T457,#REF!,0))</f>
        <v>#REF!</v>
      </c>
      <c r="V457" s="147" t="e">
        <f>INDEX(#REF!,MATCH(Revisión_Avance_Periodo!$L457,#REF!,0),MATCH(Revisión_Avance_Periodo!$T457,#REF!,0))</f>
        <v>#REF!</v>
      </c>
      <c r="W457" s="118">
        <f t="shared" si="36"/>
        <v>0</v>
      </c>
      <c r="X457" s="124" t="str">
        <f>VLOOKUP(W457,Tabla_Estado_Meta_OAP_2019[#All],3,TRUE)</f>
        <v>Por Ejecutar</v>
      </c>
      <c r="Y457" s="150" t="e">
        <f>SUBTOTAL(9,$U$446:$U457)</f>
        <v>#REF!</v>
      </c>
      <c r="Z457" s="151" t="e">
        <f>SUBTOTAL(9,$V$446:$V457)</f>
        <v>#REF!</v>
      </c>
      <c r="AA457" s="159">
        <f>IFERROR(+Revisión_Avance_Periodo!$Z457/Revisión_Avance_Periodo!$Y457,0)</f>
        <v>0</v>
      </c>
      <c r="AB457" s="126"/>
      <c r="AC457" s="127"/>
      <c r="AD457" s="125"/>
      <c r="AE457" s="125"/>
      <c r="AF457" s="128"/>
      <c r="AG457" s="129"/>
      <c r="AH457" s="150" t="e">
        <f>SUBTOTAL(9,$U$457:$U794)</f>
        <v>#REF!</v>
      </c>
      <c r="AI457" s="151" t="e">
        <f>SUBTOTAL(9,$V$457:$V794)</f>
        <v>#REF!</v>
      </c>
      <c r="AJ457" s="159">
        <f>IFERROR(+Revisión_Avance_Periodo!$Z805/Revisión_Avance_Periodo!$Y805,0)</f>
        <v>0</v>
      </c>
      <c r="AK457" s="126"/>
      <c r="AL457" s="127"/>
      <c r="AM457" s="125"/>
      <c r="AN457" s="125"/>
      <c r="AO457" s="128"/>
      <c r="AP457" s="129"/>
    </row>
    <row r="458" spans="1:42" x14ac:dyDescent="0.25">
      <c r="A458" s="92">
        <v>69</v>
      </c>
      <c r="B458" s="435" t="e">
        <f>CONCATENATE(Revisión_Avance_Periodo!$D806,";",Revisión_Avance_Periodo!$F806,";",Revisión_Avance_Periodo!$L806)</f>
        <v>#REF!</v>
      </c>
      <c r="C458" s="435" t="e">
        <f t="shared" si="35"/>
        <v>#REF!</v>
      </c>
      <c r="D458" s="114" t="e">
        <f>VLOOKUP($A458,#REF!,3,FALSE)</f>
        <v>#REF!</v>
      </c>
      <c r="E458" s="436" t="e">
        <f>VLOOKUP($A458,#REF!,4,FALSE)</f>
        <v>#REF!</v>
      </c>
      <c r="F458" s="102" t="e">
        <f>VLOOKUP($A458,#REF!,5,FALSE)</f>
        <v>#REF!</v>
      </c>
      <c r="G458" s="93" t="e">
        <f>VLOOKUP($A458,#REF!,8,FALSE)</f>
        <v>#REF!</v>
      </c>
      <c r="H458" s="93" t="e">
        <f>VLOOKUP($A458,#REF!,7,FALSE)</f>
        <v>#REF!</v>
      </c>
      <c r="I458" s="438" t="e">
        <f>VLOOKUP($A458,#REF!,10,FALSE)</f>
        <v>#REF!</v>
      </c>
      <c r="J458" s="93" t="e">
        <f>VLOOKUP($A458,#REF!,11,FALSE)</f>
        <v>#REF!</v>
      </c>
      <c r="K458" s="114" t="e">
        <f>VLOOKUP($A458,#REF!,12,FALSE)</f>
        <v>#REF!</v>
      </c>
      <c r="L458" s="93" t="e">
        <f>VLOOKUP($A458,#REF!,13,FALSE)</f>
        <v>#REF!</v>
      </c>
      <c r="M458" s="438" t="e">
        <f>VLOOKUP($A458,#REF!,14,FALSE)</f>
        <v>#REF!</v>
      </c>
      <c r="N458" s="102" t="e">
        <f>VLOOKUP($A458,#REF!,15,FALSE)</f>
        <v>#REF!</v>
      </c>
      <c r="O458" s="102" t="e">
        <f>VLOOKUP($A458,#REF!,18,FALSE)</f>
        <v>#REF!</v>
      </c>
      <c r="P458" s="93" t="e">
        <f>VLOOKUP($A458,#REF!,41,FALSE)</f>
        <v>#REF!</v>
      </c>
      <c r="Q458" s="115" t="e">
        <f>VLOOKUP(Revisión_Avance_Periodo!$L806,#REF!,30,FALSE)</f>
        <v>#REF!</v>
      </c>
      <c r="R458" s="116">
        <v>2019</v>
      </c>
      <c r="S458" s="196">
        <v>43495</v>
      </c>
      <c r="T458" s="116" t="s">
        <v>68</v>
      </c>
      <c r="U458" s="147" t="e">
        <f>INDEX(#REF!,MATCH(Revisión_Avance_Periodo!$L458,#REF!,0),MATCH(Revisión_Avance_Periodo!$T458,#REF!,0))</f>
        <v>#REF!</v>
      </c>
      <c r="V458" s="147" t="e">
        <f>INDEX(#REF!,MATCH(Revisión_Avance_Periodo!$L458,#REF!,0),MATCH(Revisión_Avance_Periodo!$T458,#REF!,0))</f>
        <v>#REF!</v>
      </c>
      <c r="W458" s="118">
        <f t="shared" si="36"/>
        <v>0</v>
      </c>
      <c r="X458" s="116" t="str">
        <f>VLOOKUP(W458,Tabla_Estado_Meta_OAP_2019[#All],3,TRUE)</f>
        <v>Por Ejecutar</v>
      </c>
      <c r="Y458" s="148" t="e">
        <f>SUBTOTAL(9,$U$458:$U458)</f>
        <v>#REF!</v>
      </c>
      <c r="Z458" s="149" t="e">
        <f>SUBTOTAL(9,$V$458:$V458)</f>
        <v>#REF!</v>
      </c>
      <c r="AA458" s="162">
        <f>IFERROR(+Revisión_Avance_Periodo!$Z458/Revisión_Avance_Periodo!$Y458,0)</f>
        <v>0</v>
      </c>
      <c r="AB458" s="448" t="e">
        <f>SUBTOTAL(9,U458:U469)</f>
        <v>#REF!</v>
      </c>
      <c r="AC458" s="449" t="e">
        <f>SUBTOTAL(9,V458:V469)</f>
        <v>#REF!</v>
      </c>
      <c r="AD458" s="119" t="e">
        <f>+AC458/AB458</f>
        <v>#REF!</v>
      </c>
      <c r="AE458" s="119" t="e">
        <f>100%-Revisión_Avance_Periodo!$AD458</f>
        <v>#REF!</v>
      </c>
      <c r="AF458" s="121" t="e">
        <f>VLOOKUP(AD458,Tabla_Estado_Meta_OAP_2019[],3,TRUE)</f>
        <v>#REF!</v>
      </c>
      <c r="AG458" s="122" t="e">
        <f>Revisión_Avance_Periodo!$AD458*Revisión_Avance_Periodo!$Q458</f>
        <v>#REF!</v>
      </c>
      <c r="AH458" s="148" t="e">
        <f>SUBTOTAL(9,$U$458:$U806)</f>
        <v>#REF!</v>
      </c>
      <c r="AI458" s="149" t="e">
        <f>SUBTOTAL(9,$V$458:$V806)</f>
        <v>#REF!</v>
      </c>
      <c r="AJ458" s="162">
        <f>IFERROR(+Revisión_Avance_Periodo!$Z806/Revisión_Avance_Periodo!$Y806,0)</f>
        <v>0</v>
      </c>
      <c r="AK458" s="448" t="e">
        <f>SUBTOTAL(9,AD458:AD469)</f>
        <v>#REF!</v>
      </c>
      <c r="AL458" s="449" t="e">
        <f>SUBTOTAL(9,AE458:AE469)</f>
        <v>#REF!</v>
      </c>
      <c r="AM458" s="119" t="e">
        <f>+AL458/AK458</f>
        <v>#REF!</v>
      </c>
      <c r="AN458" s="119" t="e">
        <f>100%-Revisión_Avance_Periodo!$AD806</f>
        <v>#REF!</v>
      </c>
      <c r="AO458" s="121" t="e">
        <f>VLOOKUP(AM458,Tabla_Estado_Meta_OAP_2019[],3,TRUE)</f>
        <v>#REF!</v>
      </c>
      <c r="AP458" s="122" t="e">
        <f>Revisión_Avance_Periodo!$AD806*Revisión_Avance_Periodo!$Q806</f>
        <v>#REF!</v>
      </c>
    </row>
    <row r="459" spans="1:42" x14ac:dyDescent="0.25">
      <c r="A459" s="97">
        <v>69</v>
      </c>
      <c r="B459" s="435" t="e">
        <f>CONCATENATE(Revisión_Avance_Periodo!$D807,";",Revisión_Avance_Periodo!$F807,";",Revisión_Avance_Periodo!$L807)</f>
        <v>#REF!</v>
      </c>
      <c r="C459" s="435" t="e">
        <f t="shared" si="35"/>
        <v>#REF!</v>
      </c>
      <c r="D459" s="123" t="e">
        <f>VLOOKUP($A459,#REF!,3,FALSE)</f>
        <v>#REF!</v>
      </c>
      <c r="E459" s="436" t="e">
        <f>VLOOKUP($A459,#REF!,4,FALSE)</f>
        <v>#REF!</v>
      </c>
      <c r="F459" s="103" t="e">
        <f>VLOOKUP($A459,#REF!,5,FALSE)</f>
        <v>#REF!</v>
      </c>
      <c r="G459" s="98" t="e">
        <f>VLOOKUP($A459,#REF!,8,FALSE)</f>
        <v>#REF!</v>
      </c>
      <c r="H459" s="93" t="e">
        <f>VLOOKUP($A459,#REF!,7,FALSE)</f>
        <v>#REF!</v>
      </c>
      <c r="I459" s="438" t="e">
        <f>VLOOKUP($A459,#REF!,10,FALSE)</f>
        <v>#REF!</v>
      </c>
      <c r="J459" s="98" t="e">
        <f>VLOOKUP($A459,#REF!,11,FALSE)</f>
        <v>#REF!</v>
      </c>
      <c r="K459" s="114" t="e">
        <f>VLOOKUP($A459,#REF!,12,FALSE)</f>
        <v>#REF!</v>
      </c>
      <c r="L459" s="98" t="e">
        <f>VLOOKUP($A459,#REF!,13,FALSE)</f>
        <v>#REF!</v>
      </c>
      <c r="M459" s="438" t="e">
        <f>VLOOKUP($A459,#REF!,14,FALSE)</f>
        <v>#REF!</v>
      </c>
      <c r="N459" s="103" t="e">
        <f>VLOOKUP($A459,#REF!,15,FALSE)</f>
        <v>#REF!</v>
      </c>
      <c r="O459" s="103" t="e">
        <f>VLOOKUP($A459,#REF!,18,FALSE)</f>
        <v>#REF!</v>
      </c>
      <c r="P459" s="93" t="e">
        <f>VLOOKUP($A459,#REF!,41,FALSE)</f>
        <v>#REF!</v>
      </c>
      <c r="Q459" s="115" t="e">
        <f>VLOOKUP(Revisión_Avance_Periodo!$L807,#REF!,30,FALSE)</f>
        <v>#REF!</v>
      </c>
      <c r="R459" s="116">
        <v>2019</v>
      </c>
      <c r="S459" s="196">
        <v>43524</v>
      </c>
      <c r="T459" s="124" t="s">
        <v>69</v>
      </c>
      <c r="U459" s="147" t="e">
        <f>INDEX(#REF!,MATCH(Revisión_Avance_Periodo!$L459,#REF!,0),MATCH(Revisión_Avance_Periodo!$T459,#REF!,0))</f>
        <v>#REF!</v>
      </c>
      <c r="V459" s="147" t="e">
        <f>INDEX(#REF!,MATCH(Revisión_Avance_Periodo!$L459,#REF!,0),MATCH(Revisión_Avance_Periodo!$T459,#REF!,0))</f>
        <v>#REF!</v>
      </c>
      <c r="W459" s="118">
        <f t="shared" si="36"/>
        <v>0</v>
      </c>
      <c r="X459" s="124" t="str">
        <f>VLOOKUP(W459,Tabla_Estado_Meta_OAP_2019[#All],3,TRUE)</f>
        <v>Por Ejecutar</v>
      </c>
      <c r="Y459" s="150" t="e">
        <f>SUBTOTAL(9,$U$458:$U459)</f>
        <v>#REF!</v>
      </c>
      <c r="Z459" s="151" t="e">
        <f>SUBTOTAL(9,$V$458:$V459)</f>
        <v>#REF!</v>
      </c>
      <c r="AA459" s="159">
        <f>IFERROR(+Revisión_Avance_Periodo!$Z459/Revisión_Avance_Periodo!$Y459,0)</f>
        <v>0</v>
      </c>
      <c r="AB459" s="126"/>
      <c r="AC459" s="127"/>
      <c r="AD459" s="125"/>
      <c r="AE459" s="125"/>
      <c r="AF459" s="128"/>
      <c r="AG459" s="129"/>
      <c r="AH459" s="150" t="e">
        <f>SUBTOTAL(9,$U$459:$U806)</f>
        <v>#REF!</v>
      </c>
      <c r="AI459" s="151" t="e">
        <f>SUBTOTAL(9,$V$459:$V806)</f>
        <v>#REF!</v>
      </c>
      <c r="AJ459" s="159">
        <f>IFERROR(+Revisión_Avance_Periodo!$Z807/Revisión_Avance_Periodo!$Y807,0)</f>
        <v>0</v>
      </c>
      <c r="AK459" s="126"/>
      <c r="AL459" s="127"/>
      <c r="AM459" s="125"/>
      <c r="AN459" s="125"/>
      <c r="AO459" s="128"/>
      <c r="AP459" s="129"/>
    </row>
    <row r="460" spans="1:42" x14ac:dyDescent="0.25">
      <c r="A460" s="92">
        <v>69</v>
      </c>
      <c r="B460" s="435" t="e">
        <f>CONCATENATE(Revisión_Avance_Periodo!$D808,";",Revisión_Avance_Periodo!$F808,";",Revisión_Avance_Periodo!$L808)</f>
        <v>#REF!</v>
      </c>
      <c r="C460" s="435" t="e">
        <f t="shared" si="35"/>
        <v>#REF!</v>
      </c>
      <c r="D460" s="114" t="e">
        <f>VLOOKUP($A460,#REF!,3,FALSE)</f>
        <v>#REF!</v>
      </c>
      <c r="E460" s="436" t="e">
        <f>VLOOKUP($A460,#REF!,4,FALSE)</f>
        <v>#REF!</v>
      </c>
      <c r="F460" s="102" t="e">
        <f>VLOOKUP($A460,#REF!,5,FALSE)</f>
        <v>#REF!</v>
      </c>
      <c r="G460" s="93" t="e">
        <f>VLOOKUP($A460,#REF!,8,FALSE)</f>
        <v>#REF!</v>
      </c>
      <c r="H460" s="93" t="e">
        <f>VLOOKUP($A460,#REF!,7,FALSE)</f>
        <v>#REF!</v>
      </c>
      <c r="I460" s="438" t="e">
        <f>VLOOKUP($A460,#REF!,10,FALSE)</f>
        <v>#REF!</v>
      </c>
      <c r="J460" s="93" t="e">
        <f>VLOOKUP($A460,#REF!,11,FALSE)</f>
        <v>#REF!</v>
      </c>
      <c r="K460" s="114" t="e">
        <f>VLOOKUP($A460,#REF!,12,FALSE)</f>
        <v>#REF!</v>
      </c>
      <c r="L460" s="93" t="e">
        <f>VLOOKUP($A460,#REF!,13,FALSE)</f>
        <v>#REF!</v>
      </c>
      <c r="M460" s="438" t="e">
        <f>VLOOKUP($A460,#REF!,14,FALSE)</f>
        <v>#REF!</v>
      </c>
      <c r="N460" s="102" t="e">
        <f>VLOOKUP($A460,#REF!,15,FALSE)</f>
        <v>#REF!</v>
      </c>
      <c r="O460" s="102" t="e">
        <f>VLOOKUP($A460,#REF!,18,FALSE)</f>
        <v>#REF!</v>
      </c>
      <c r="P460" s="93" t="e">
        <f>VLOOKUP($A460,#REF!,41,FALSE)</f>
        <v>#REF!</v>
      </c>
      <c r="Q460" s="115" t="e">
        <f>VLOOKUP(Revisión_Avance_Periodo!$L808,#REF!,30,FALSE)</f>
        <v>#REF!</v>
      </c>
      <c r="R460" s="116">
        <v>2019</v>
      </c>
      <c r="S460" s="196">
        <v>43554</v>
      </c>
      <c r="T460" s="116" t="s">
        <v>70</v>
      </c>
      <c r="U460" s="147" t="e">
        <f>INDEX(#REF!,MATCH(Revisión_Avance_Periodo!$L460,#REF!,0),MATCH(Revisión_Avance_Periodo!$T460,#REF!,0))</f>
        <v>#REF!</v>
      </c>
      <c r="V460" s="147" t="e">
        <f>INDEX(#REF!,MATCH(Revisión_Avance_Periodo!$L460,#REF!,0),MATCH(Revisión_Avance_Periodo!$T460,#REF!,0))</f>
        <v>#REF!</v>
      </c>
      <c r="W460" s="118">
        <f t="shared" si="36"/>
        <v>0</v>
      </c>
      <c r="X460" s="116" t="str">
        <f>VLOOKUP(W460,Tabla_Estado_Meta_OAP_2019[#All],3,TRUE)</f>
        <v>Por Ejecutar</v>
      </c>
      <c r="Y460" s="150" t="e">
        <f>SUBTOTAL(9,$U$458:$U460)</f>
        <v>#REF!</v>
      </c>
      <c r="Z460" s="151" t="e">
        <f>SUBTOTAL(9,$V$458:$V460)</f>
        <v>#REF!</v>
      </c>
      <c r="AA460" s="159">
        <f>IFERROR(+Revisión_Avance_Periodo!$Z460/Revisión_Avance_Periodo!$Y460,0)</f>
        <v>0</v>
      </c>
      <c r="AB460" s="126"/>
      <c r="AC460" s="127"/>
      <c r="AD460" s="125"/>
      <c r="AE460" s="125"/>
      <c r="AF460" s="128"/>
      <c r="AG460" s="129"/>
      <c r="AH460" s="150" t="e">
        <f>SUBTOTAL(9,$U$460:$U806)</f>
        <v>#REF!</v>
      </c>
      <c r="AI460" s="151" t="e">
        <f>SUBTOTAL(9,$V$460:$V806)</f>
        <v>#REF!</v>
      </c>
      <c r="AJ460" s="159">
        <f>IFERROR(+Revisión_Avance_Periodo!$Z808/Revisión_Avance_Periodo!$Y808,0)</f>
        <v>0</v>
      </c>
      <c r="AK460" s="126"/>
      <c r="AL460" s="127"/>
      <c r="AM460" s="125"/>
      <c r="AN460" s="125"/>
      <c r="AO460" s="128"/>
      <c r="AP460" s="129"/>
    </row>
    <row r="461" spans="1:42" x14ac:dyDescent="0.25">
      <c r="A461" s="97">
        <v>69</v>
      </c>
      <c r="B461" s="435" t="e">
        <f>CONCATENATE(Revisión_Avance_Periodo!$D809,";",Revisión_Avance_Periodo!$F809,";",Revisión_Avance_Periodo!$L809)</f>
        <v>#REF!</v>
      </c>
      <c r="C461" s="435" t="e">
        <f t="shared" si="35"/>
        <v>#REF!</v>
      </c>
      <c r="D461" s="123" t="e">
        <f>VLOOKUP($A461,#REF!,3,FALSE)</f>
        <v>#REF!</v>
      </c>
      <c r="E461" s="436" t="e">
        <f>VLOOKUP($A461,#REF!,4,FALSE)</f>
        <v>#REF!</v>
      </c>
      <c r="F461" s="103" t="e">
        <f>VLOOKUP($A461,#REF!,5,FALSE)</f>
        <v>#REF!</v>
      </c>
      <c r="G461" s="98" t="e">
        <f>VLOOKUP($A461,#REF!,8,FALSE)</f>
        <v>#REF!</v>
      </c>
      <c r="H461" s="93" t="e">
        <f>VLOOKUP($A461,#REF!,7,FALSE)</f>
        <v>#REF!</v>
      </c>
      <c r="I461" s="438" t="e">
        <f>VLOOKUP($A461,#REF!,10,FALSE)</f>
        <v>#REF!</v>
      </c>
      <c r="J461" s="98" t="e">
        <f>VLOOKUP($A461,#REF!,11,FALSE)</f>
        <v>#REF!</v>
      </c>
      <c r="K461" s="114" t="e">
        <f>VLOOKUP($A461,#REF!,12,FALSE)</f>
        <v>#REF!</v>
      </c>
      <c r="L461" s="98" t="e">
        <f>VLOOKUP($A461,#REF!,13,FALSE)</f>
        <v>#REF!</v>
      </c>
      <c r="M461" s="438" t="e">
        <f>VLOOKUP($A461,#REF!,14,FALSE)</f>
        <v>#REF!</v>
      </c>
      <c r="N461" s="103" t="e">
        <f>VLOOKUP($A461,#REF!,15,FALSE)</f>
        <v>#REF!</v>
      </c>
      <c r="O461" s="103" t="e">
        <f>VLOOKUP($A461,#REF!,18,FALSE)</f>
        <v>#REF!</v>
      </c>
      <c r="P461" s="93" t="e">
        <f>VLOOKUP($A461,#REF!,41,FALSE)</f>
        <v>#REF!</v>
      </c>
      <c r="Q461" s="115" t="e">
        <f>VLOOKUP(Revisión_Avance_Periodo!$L809,#REF!,30,FALSE)</f>
        <v>#REF!</v>
      </c>
      <c r="R461" s="116">
        <v>2019</v>
      </c>
      <c r="S461" s="196">
        <v>43585</v>
      </c>
      <c r="T461" s="124" t="s">
        <v>71</v>
      </c>
      <c r="U461" s="147" t="e">
        <f>INDEX(#REF!,MATCH(Revisión_Avance_Periodo!$L461,#REF!,0),MATCH(Revisión_Avance_Periodo!$T461,#REF!,0))</f>
        <v>#REF!</v>
      </c>
      <c r="V461" s="147" t="e">
        <f>INDEX(#REF!,MATCH(Revisión_Avance_Periodo!$L461,#REF!,0),MATCH(Revisión_Avance_Periodo!$T461,#REF!,0))</f>
        <v>#REF!</v>
      </c>
      <c r="W461" s="118">
        <f t="shared" si="36"/>
        <v>0</v>
      </c>
      <c r="X461" s="124" t="str">
        <f>VLOOKUP(W461,Tabla_Estado_Meta_OAP_2019[#All],3,TRUE)</f>
        <v>Por Ejecutar</v>
      </c>
      <c r="Y461" s="150" t="e">
        <f>SUBTOTAL(9,$U$458:$U461)</f>
        <v>#REF!</v>
      </c>
      <c r="Z461" s="151" t="e">
        <f>SUBTOTAL(9,$V$458:$V461)</f>
        <v>#REF!</v>
      </c>
      <c r="AA461" s="159">
        <f>IFERROR(+Revisión_Avance_Periodo!$Z461/Revisión_Avance_Periodo!$Y461,0)</f>
        <v>0</v>
      </c>
      <c r="AB461" s="126"/>
      <c r="AC461" s="127"/>
      <c r="AD461" s="125"/>
      <c r="AE461" s="125"/>
      <c r="AF461" s="128"/>
      <c r="AG461" s="129"/>
      <c r="AH461" s="150" t="e">
        <f>SUBTOTAL(9,$U$461:$U806)</f>
        <v>#REF!</v>
      </c>
      <c r="AI461" s="151" t="e">
        <f>SUBTOTAL(9,$V$461:$V806)</f>
        <v>#REF!</v>
      </c>
      <c r="AJ461" s="159">
        <f>IFERROR(+Revisión_Avance_Periodo!$Z809/Revisión_Avance_Periodo!$Y809,0)</f>
        <v>0</v>
      </c>
      <c r="AK461" s="126"/>
      <c r="AL461" s="127"/>
      <c r="AM461" s="125"/>
      <c r="AN461" s="125"/>
      <c r="AO461" s="128"/>
      <c r="AP461" s="129"/>
    </row>
    <row r="462" spans="1:42" x14ac:dyDescent="0.25">
      <c r="A462" s="92">
        <v>69</v>
      </c>
      <c r="B462" s="435" t="e">
        <f>CONCATENATE(Revisión_Avance_Periodo!$D810,";",Revisión_Avance_Periodo!$F810,";",Revisión_Avance_Periodo!$L810)</f>
        <v>#REF!</v>
      </c>
      <c r="C462" s="435" t="e">
        <f t="shared" si="35"/>
        <v>#REF!</v>
      </c>
      <c r="D462" s="114" t="e">
        <f>VLOOKUP($A462,#REF!,3,FALSE)</f>
        <v>#REF!</v>
      </c>
      <c r="E462" s="436" t="e">
        <f>VLOOKUP($A462,#REF!,4,FALSE)</f>
        <v>#REF!</v>
      </c>
      <c r="F462" s="102" t="e">
        <f>VLOOKUP($A462,#REF!,5,FALSE)</f>
        <v>#REF!</v>
      </c>
      <c r="G462" s="93" t="e">
        <f>VLOOKUP($A462,#REF!,8,FALSE)</f>
        <v>#REF!</v>
      </c>
      <c r="H462" s="93" t="e">
        <f>VLOOKUP($A462,#REF!,7,FALSE)</f>
        <v>#REF!</v>
      </c>
      <c r="I462" s="438" t="e">
        <f>VLOOKUP($A462,#REF!,10,FALSE)</f>
        <v>#REF!</v>
      </c>
      <c r="J462" s="93" t="e">
        <f>VLOOKUP($A462,#REF!,11,FALSE)</f>
        <v>#REF!</v>
      </c>
      <c r="K462" s="114" t="e">
        <f>VLOOKUP($A462,#REF!,12,FALSE)</f>
        <v>#REF!</v>
      </c>
      <c r="L462" s="93" t="e">
        <f>VLOOKUP($A462,#REF!,13,FALSE)</f>
        <v>#REF!</v>
      </c>
      <c r="M462" s="438" t="e">
        <f>VLOOKUP($A462,#REF!,14,FALSE)</f>
        <v>#REF!</v>
      </c>
      <c r="N462" s="102" t="e">
        <f>VLOOKUP($A462,#REF!,15,FALSE)</f>
        <v>#REF!</v>
      </c>
      <c r="O462" s="102" t="e">
        <f>VLOOKUP($A462,#REF!,18,FALSE)</f>
        <v>#REF!</v>
      </c>
      <c r="P462" s="93" t="e">
        <f>VLOOKUP($A462,#REF!,41,FALSE)</f>
        <v>#REF!</v>
      </c>
      <c r="Q462" s="115" t="e">
        <f>VLOOKUP(Revisión_Avance_Periodo!$L810,#REF!,30,FALSE)</f>
        <v>#REF!</v>
      </c>
      <c r="R462" s="116">
        <v>2019</v>
      </c>
      <c r="S462" s="196">
        <v>43615</v>
      </c>
      <c r="T462" s="116" t="s">
        <v>72</v>
      </c>
      <c r="U462" s="147" t="e">
        <f>INDEX(#REF!,MATCH(Revisión_Avance_Periodo!$L462,#REF!,0),MATCH(Revisión_Avance_Periodo!$T462,#REF!,0))</f>
        <v>#REF!</v>
      </c>
      <c r="V462" s="147" t="e">
        <f>INDEX(#REF!,MATCH(Revisión_Avance_Periodo!$L462,#REF!,0),MATCH(Revisión_Avance_Periodo!$T462,#REF!,0))</f>
        <v>#REF!</v>
      </c>
      <c r="W462" s="118">
        <f t="shared" si="36"/>
        <v>0</v>
      </c>
      <c r="X462" s="116" t="str">
        <f>VLOOKUP(W462,Tabla_Estado_Meta_OAP_2019[#All],3,TRUE)</f>
        <v>Por Ejecutar</v>
      </c>
      <c r="Y462" s="150" t="e">
        <f>SUBTOTAL(9,$U$458:$U462)</f>
        <v>#REF!</v>
      </c>
      <c r="Z462" s="151" t="e">
        <f>SUBTOTAL(9,$V$458:$V462)</f>
        <v>#REF!</v>
      </c>
      <c r="AA462" s="159">
        <f>IFERROR(+Revisión_Avance_Periodo!$Z462/Revisión_Avance_Periodo!$Y462,0)</f>
        <v>0</v>
      </c>
      <c r="AB462" s="126"/>
      <c r="AC462" s="127"/>
      <c r="AD462" s="125"/>
      <c r="AE462" s="125"/>
      <c r="AF462" s="128"/>
      <c r="AG462" s="129"/>
      <c r="AH462" s="150" t="e">
        <f>SUBTOTAL(9,$U$462:$U806)</f>
        <v>#REF!</v>
      </c>
      <c r="AI462" s="151" t="e">
        <f>SUBTOTAL(9,$V$462:$V806)</f>
        <v>#REF!</v>
      </c>
      <c r="AJ462" s="159">
        <f>IFERROR(+Revisión_Avance_Periodo!$Z810/Revisión_Avance_Periodo!$Y810,0)</f>
        <v>0</v>
      </c>
      <c r="AK462" s="126"/>
      <c r="AL462" s="127"/>
      <c r="AM462" s="125"/>
      <c r="AN462" s="125"/>
      <c r="AO462" s="128"/>
      <c r="AP462" s="129"/>
    </row>
    <row r="463" spans="1:42" x14ac:dyDescent="0.25">
      <c r="A463" s="97">
        <v>69</v>
      </c>
      <c r="B463" s="435" t="e">
        <f>CONCATENATE(Revisión_Avance_Periodo!$D811,";",Revisión_Avance_Periodo!$F811,";",Revisión_Avance_Periodo!$L811)</f>
        <v>#REF!</v>
      </c>
      <c r="C463" s="435" t="e">
        <f t="shared" si="35"/>
        <v>#REF!</v>
      </c>
      <c r="D463" s="123" t="e">
        <f>VLOOKUP($A463,#REF!,3,FALSE)</f>
        <v>#REF!</v>
      </c>
      <c r="E463" s="436" t="e">
        <f>VLOOKUP($A463,#REF!,4,FALSE)</f>
        <v>#REF!</v>
      </c>
      <c r="F463" s="103" t="e">
        <f>VLOOKUP($A463,#REF!,5,FALSE)</f>
        <v>#REF!</v>
      </c>
      <c r="G463" s="98" t="e">
        <f>VLOOKUP($A463,#REF!,8,FALSE)</f>
        <v>#REF!</v>
      </c>
      <c r="H463" s="93" t="e">
        <f>VLOOKUP($A463,#REF!,7,FALSE)</f>
        <v>#REF!</v>
      </c>
      <c r="I463" s="438" t="e">
        <f>VLOOKUP($A463,#REF!,10,FALSE)</f>
        <v>#REF!</v>
      </c>
      <c r="J463" s="98" t="e">
        <f>VLOOKUP($A463,#REF!,11,FALSE)</f>
        <v>#REF!</v>
      </c>
      <c r="K463" s="114" t="e">
        <f>VLOOKUP($A463,#REF!,12,FALSE)</f>
        <v>#REF!</v>
      </c>
      <c r="L463" s="98" t="e">
        <f>VLOOKUP($A463,#REF!,13,FALSE)</f>
        <v>#REF!</v>
      </c>
      <c r="M463" s="438" t="e">
        <f>VLOOKUP($A463,#REF!,14,FALSE)</f>
        <v>#REF!</v>
      </c>
      <c r="N463" s="103" t="e">
        <f>VLOOKUP($A463,#REF!,15,FALSE)</f>
        <v>#REF!</v>
      </c>
      <c r="O463" s="103" t="e">
        <f>VLOOKUP($A463,#REF!,18,FALSE)</f>
        <v>#REF!</v>
      </c>
      <c r="P463" s="93" t="e">
        <f>VLOOKUP($A463,#REF!,41,FALSE)</f>
        <v>#REF!</v>
      </c>
      <c r="Q463" s="115" t="e">
        <f>VLOOKUP(Revisión_Avance_Periodo!$L811,#REF!,30,FALSE)</f>
        <v>#REF!</v>
      </c>
      <c r="R463" s="116">
        <v>2019</v>
      </c>
      <c r="S463" s="196">
        <v>43646</v>
      </c>
      <c r="T463" s="124" t="s">
        <v>73</v>
      </c>
      <c r="U463" s="147" t="e">
        <f>INDEX(#REF!,MATCH(Revisión_Avance_Periodo!$L463,#REF!,0),MATCH(Revisión_Avance_Periodo!$T463,#REF!,0))</f>
        <v>#REF!</v>
      </c>
      <c r="V463" s="147" t="e">
        <f>INDEX(#REF!,MATCH(Revisión_Avance_Periodo!$L463,#REF!,0),MATCH(Revisión_Avance_Periodo!$T463,#REF!,0))</f>
        <v>#REF!</v>
      </c>
      <c r="W463" s="118">
        <f t="shared" si="36"/>
        <v>0</v>
      </c>
      <c r="X463" s="124" t="str">
        <f>VLOOKUP(W463,Tabla_Estado_Meta_OAP_2019[#All],3,TRUE)</f>
        <v>Por Ejecutar</v>
      </c>
      <c r="Y463" s="150" t="e">
        <f>SUBTOTAL(9,$U$458:$U463)</f>
        <v>#REF!</v>
      </c>
      <c r="Z463" s="151" t="e">
        <f>SUBTOTAL(9,$V$458:$V463)</f>
        <v>#REF!</v>
      </c>
      <c r="AA463" s="159">
        <f>IFERROR(+Revisión_Avance_Periodo!$Z463/Revisión_Avance_Periodo!$Y463,0)</f>
        <v>0</v>
      </c>
      <c r="AB463" s="126"/>
      <c r="AC463" s="127"/>
      <c r="AD463" s="125"/>
      <c r="AE463" s="125"/>
      <c r="AF463" s="128"/>
      <c r="AG463" s="129"/>
      <c r="AH463" s="150" t="e">
        <f>SUBTOTAL(9,$U$463:$U806)</f>
        <v>#REF!</v>
      </c>
      <c r="AI463" s="151" t="e">
        <f>SUBTOTAL(9,$V$463:$V806)</f>
        <v>#REF!</v>
      </c>
      <c r="AJ463" s="159">
        <f>IFERROR(+Revisión_Avance_Periodo!$Z811/Revisión_Avance_Periodo!$Y811,0)</f>
        <v>0</v>
      </c>
      <c r="AK463" s="126"/>
      <c r="AL463" s="127"/>
      <c r="AM463" s="125"/>
      <c r="AN463" s="125"/>
      <c r="AO463" s="128"/>
      <c r="AP463" s="129"/>
    </row>
    <row r="464" spans="1:42" x14ac:dyDescent="0.25">
      <c r="A464" s="92">
        <v>69</v>
      </c>
      <c r="B464" s="435" t="e">
        <f>CONCATENATE(Revisión_Avance_Periodo!$D812,";",Revisión_Avance_Periodo!$F812,";",Revisión_Avance_Periodo!$L812)</f>
        <v>#REF!</v>
      </c>
      <c r="C464" s="435" t="e">
        <f t="shared" si="35"/>
        <v>#REF!</v>
      </c>
      <c r="D464" s="114" t="e">
        <f>VLOOKUP($A464,#REF!,3,FALSE)</f>
        <v>#REF!</v>
      </c>
      <c r="E464" s="436" t="e">
        <f>VLOOKUP($A464,#REF!,4,FALSE)</f>
        <v>#REF!</v>
      </c>
      <c r="F464" s="102" t="e">
        <f>VLOOKUP($A464,#REF!,5,FALSE)</f>
        <v>#REF!</v>
      </c>
      <c r="G464" s="93" t="e">
        <f>VLOOKUP($A464,#REF!,8,FALSE)</f>
        <v>#REF!</v>
      </c>
      <c r="H464" s="93" t="e">
        <f>VLOOKUP($A464,#REF!,7,FALSE)</f>
        <v>#REF!</v>
      </c>
      <c r="I464" s="438" t="e">
        <f>VLOOKUP($A464,#REF!,10,FALSE)</f>
        <v>#REF!</v>
      </c>
      <c r="J464" s="93" t="e">
        <f>VLOOKUP($A464,#REF!,11,FALSE)</f>
        <v>#REF!</v>
      </c>
      <c r="K464" s="114" t="e">
        <f>VLOOKUP($A464,#REF!,12,FALSE)</f>
        <v>#REF!</v>
      </c>
      <c r="L464" s="93" t="e">
        <f>VLOOKUP($A464,#REF!,13,FALSE)</f>
        <v>#REF!</v>
      </c>
      <c r="M464" s="438" t="e">
        <f>VLOOKUP($A464,#REF!,14,FALSE)</f>
        <v>#REF!</v>
      </c>
      <c r="N464" s="102" t="e">
        <f>VLOOKUP($A464,#REF!,15,FALSE)</f>
        <v>#REF!</v>
      </c>
      <c r="O464" s="102" t="e">
        <f>VLOOKUP($A464,#REF!,18,FALSE)</f>
        <v>#REF!</v>
      </c>
      <c r="P464" s="93" t="e">
        <f>VLOOKUP($A464,#REF!,41,FALSE)</f>
        <v>#REF!</v>
      </c>
      <c r="Q464" s="115" t="e">
        <f>VLOOKUP(Revisión_Avance_Periodo!$L812,#REF!,30,FALSE)</f>
        <v>#REF!</v>
      </c>
      <c r="R464" s="116">
        <v>2019</v>
      </c>
      <c r="S464" s="196">
        <v>43676</v>
      </c>
      <c r="T464" s="116" t="s">
        <v>74</v>
      </c>
      <c r="U464" s="147" t="e">
        <f>INDEX(#REF!,MATCH(Revisión_Avance_Periodo!$L464,#REF!,0),MATCH(Revisión_Avance_Periodo!$T464,#REF!,0))</f>
        <v>#REF!</v>
      </c>
      <c r="V464" s="147" t="e">
        <f>INDEX(#REF!,MATCH(Revisión_Avance_Periodo!$L464,#REF!,0),MATCH(Revisión_Avance_Periodo!$T464,#REF!,0))</f>
        <v>#REF!</v>
      </c>
      <c r="W464" s="118">
        <f t="shared" si="36"/>
        <v>0</v>
      </c>
      <c r="X464" s="116" t="str">
        <f>VLOOKUP(W464,Tabla_Estado_Meta_OAP_2019[#All],3,TRUE)</f>
        <v>Por Ejecutar</v>
      </c>
      <c r="Y464" s="150" t="e">
        <f>SUBTOTAL(9,$U$458:$U464)</f>
        <v>#REF!</v>
      </c>
      <c r="Z464" s="151" t="e">
        <f>SUBTOTAL(9,$V$458:$V464)</f>
        <v>#REF!</v>
      </c>
      <c r="AA464" s="159">
        <f>IFERROR(+Revisión_Avance_Periodo!$Z464/Revisión_Avance_Periodo!$Y464,0)</f>
        <v>0</v>
      </c>
      <c r="AB464" s="126"/>
      <c r="AC464" s="127"/>
      <c r="AD464" s="125"/>
      <c r="AE464" s="125"/>
      <c r="AF464" s="128"/>
      <c r="AG464" s="129"/>
      <c r="AH464" s="150" t="e">
        <f>SUBTOTAL(9,$U$464:$U806)</f>
        <v>#REF!</v>
      </c>
      <c r="AI464" s="151" t="e">
        <f>SUBTOTAL(9,$V$464:$V806)</f>
        <v>#REF!</v>
      </c>
      <c r="AJ464" s="159">
        <f>IFERROR(+Revisión_Avance_Periodo!$Z812/Revisión_Avance_Periodo!$Y812,0)</f>
        <v>0</v>
      </c>
      <c r="AK464" s="126"/>
      <c r="AL464" s="127"/>
      <c r="AM464" s="125"/>
      <c r="AN464" s="125"/>
      <c r="AO464" s="128"/>
      <c r="AP464" s="129"/>
    </row>
    <row r="465" spans="1:42" x14ac:dyDescent="0.25">
      <c r="A465" s="97">
        <v>69</v>
      </c>
      <c r="B465" s="435" t="e">
        <f>CONCATENATE(Revisión_Avance_Periodo!$D813,";",Revisión_Avance_Periodo!$F813,";",Revisión_Avance_Periodo!$L813)</f>
        <v>#REF!</v>
      </c>
      <c r="C465" s="435" t="e">
        <f t="shared" si="35"/>
        <v>#REF!</v>
      </c>
      <c r="D465" s="123" t="e">
        <f>VLOOKUP($A465,#REF!,3,FALSE)</f>
        <v>#REF!</v>
      </c>
      <c r="E465" s="436" t="e">
        <f>VLOOKUP($A465,#REF!,4,FALSE)</f>
        <v>#REF!</v>
      </c>
      <c r="F465" s="103" t="e">
        <f>VLOOKUP($A465,#REF!,5,FALSE)</f>
        <v>#REF!</v>
      </c>
      <c r="G465" s="98" t="e">
        <f>VLOOKUP($A465,#REF!,8,FALSE)</f>
        <v>#REF!</v>
      </c>
      <c r="H465" s="93" t="e">
        <f>VLOOKUP($A465,#REF!,7,FALSE)</f>
        <v>#REF!</v>
      </c>
      <c r="I465" s="438" t="e">
        <f>VLOOKUP($A465,#REF!,10,FALSE)</f>
        <v>#REF!</v>
      </c>
      <c r="J465" s="98" t="e">
        <f>VLOOKUP($A465,#REF!,11,FALSE)</f>
        <v>#REF!</v>
      </c>
      <c r="K465" s="114" t="e">
        <f>VLOOKUP($A465,#REF!,12,FALSE)</f>
        <v>#REF!</v>
      </c>
      <c r="L465" s="98" t="e">
        <f>VLOOKUP($A465,#REF!,13,FALSE)</f>
        <v>#REF!</v>
      </c>
      <c r="M465" s="438" t="e">
        <f>VLOOKUP($A465,#REF!,14,FALSE)</f>
        <v>#REF!</v>
      </c>
      <c r="N465" s="103" t="e">
        <f>VLOOKUP($A465,#REF!,15,FALSE)</f>
        <v>#REF!</v>
      </c>
      <c r="O465" s="103" t="e">
        <f>VLOOKUP($A465,#REF!,18,FALSE)</f>
        <v>#REF!</v>
      </c>
      <c r="P465" s="93" t="e">
        <f>VLOOKUP($A465,#REF!,41,FALSE)</f>
        <v>#REF!</v>
      </c>
      <c r="Q465" s="115" t="e">
        <f>VLOOKUP(Revisión_Avance_Periodo!$L813,#REF!,30,FALSE)</f>
        <v>#REF!</v>
      </c>
      <c r="R465" s="116">
        <v>2019</v>
      </c>
      <c r="S465" s="196">
        <v>43707</v>
      </c>
      <c r="T465" s="124" t="s">
        <v>75</v>
      </c>
      <c r="U465" s="147" t="e">
        <f>INDEX(#REF!,MATCH(Revisión_Avance_Periodo!$L465,#REF!,0),MATCH(Revisión_Avance_Periodo!$T465,#REF!,0))</f>
        <v>#REF!</v>
      </c>
      <c r="V465" s="147" t="e">
        <f>INDEX(#REF!,MATCH(Revisión_Avance_Periodo!$L465,#REF!,0),MATCH(Revisión_Avance_Periodo!$T465,#REF!,0))</f>
        <v>#REF!</v>
      </c>
      <c r="W465" s="130" t="e">
        <f>V465/U465</f>
        <v>#REF!</v>
      </c>
      <c r="X465" s="124" t="e">
        <f>VLOOKUP(W465,Tabla_Estado_Meta_OAP_2019[#All],3,TRUE)</f>
        <v>#REF!</v>
      </c>
      <c r="Y465" s="150" t="e">
        <f>SUBTOTAL(9,$U$458:$U465)</f>
        <v>#REF!</v>
      </c>
      <c r="Z465" s="151" t="e">
        <f>SUBTOTAL(9,$V$458:$V465)</f>
        <v>#REF!</v>
      </c>
      <c r="AA465" s="159">
        <f>IFERROR(+Revisión_Avance_Periodo!$Z465/Revisión_Avance_Periodo!$Y465,0)</f>
        <v>0</v>
      </c>
      <c r="AB465" s="126"/>
      <c r="AC465" s="127"/>
      <c r="AD465" s="125"/>
      <c r="AE465" s="125"/>
      <c r="AF465" s="128"/>
      <c r="AG465" s="129"/>
      <c r="AH465" s="150" t="e">
        <f>SUBTOTAL(9,$U$465:$U806)</f>
        <v>#REF!</v>
      </c>
      <c r="AI465" s="151" t="e">
        <f>SUBTOTAL(9,$V$465:$V806)</f>
        <v>#REF!</v>
      </c>
      <c r="AJ465" s="159">
        <f>IFERROR(+Revisión_Avance_Periodo!$Z813/Revisión_Avance_Periodo!$Y813,0)</f>
        <v>0</v>
      </c>
      <c r="AK465" s="126"/>
      <c r="AL465" s="127"/>
      <c r="AM465" s="125"/>
      <c r="AN465" s="125"/>
      <c r="AO465" s="128"/>
      <c r="AP465" s="129"/>
    </row>
    <row r="466" spans="1:42" x14ac:dyDescent="0.25">
      <c r="A466" s="92">
        <v>69</v>
      </c>
      <c r="B466" s="435" t="e">
        <f>CONCATENATE(Revisión_Avance_Periodo!$D814,";",Revisión_Avance_Periodo!$F814,";",Revisión_Avance_Periodo!$L814)</f>
        <v>#REF!</v>
      </c>
      <c r="C466" s="435" t="e">
        <f t="shared" si="35"/>
        <v>#REF!</v>
      </c>
      <c r="D466" s="114" t="e">
        <f>VLOOKUP($A466,#REF!,3,FALSE)</f>
        <v>#REF!</v>
      </c>
      <c r="E466" s="436" t="e">
        <f>VLOOKUP($A466,#REF!,4,FALSE)</f>
        <v>#REF!</v>
      </c>
      <c r="F466" s="102" t="e">
        <f>VLOOKUP($A466,#REF!,5,FALSE)</f>
        <v>#REF!</v>
      </c>
      <c r="G466" s="93" t="e">
        <f>VLOOKUP($A466,#REF!,8,FALSE)</f>
        <v>#REF!</v>
      </c>
      <c r="H466" s="93" t="e">
        <f>VLOOKUP($A466,#REF!,7,FALSE)</f>
        <v>#REF!</v>
      </c>
      <c r="I466" s="438" t="e">
        <f>VLOOKUP($A466,#REF!,10,FALSE)</f>
        <v>#REF!</v>
      </c>
      <c r="J466" s="93" t="e">
        <f>VLOOKUP($A466,#REF!,11,FALSE)</f>
        <v>#REF!</v>
      </c>
      <c r="K466" s="114" t="e">
        <f>VLOOKUP($A466,#REF!,12,FALSE)</f>
        <v>#REF!</v>
      </c>
      <c r="L466" s="93" t="e">
        <f>VLOOKUP($A466,#REF!,13,FALSE)</f>
        <v>#REF!</v>
      </c>
      <c r="M466" s="438" t="e">
        <f>VLOOKUP($A466,#REF!,14,FALSE)</f>
        <v>#REF!</v>
      </c>
      <c r="N466" s="102" t="e">
        <f>VLOOKUP($A466,#REF!,15,FALSE)</f>
        <v>#REF!</v>
      </c>
      <c r="O466" s="102" t="e">
        <f>VLOOKUP($A466,#REF!,18,FALSE)</f>
        <v>#REF!</v>
      </c>
      <c r="P466" s="93" t="e">
        <f>VLOOKUP($A466,#REF!,41,FALSE)</f>
        <v>#REF!</v>
      </c>
      <c r="Q466" s="115" t="e">
        <f>VLOOKUP(Revisión_Avance_Periodo!$L814,#REF!,30,FALSE)</f>
        <v>#REF!</v>
      </c>
      <c r="R466" s="116">
        <v>2019</v>
      </c>
      <c r="S466" s="196">
        <v>43738</v>
      </c>
      <c r="T466" s="116" t="s">
        <v>76</v>
      </c>
      <c r="U466" s="147" t="e">
        <f>INDEX(#REF!,MATCH(Revisión_Avance_Periodo!$L466,#REF!,0),MATCH(Revisión_Avance_Periodo!$T466,#REF!,0))</f>
        <v>#REF!</v>
      </c>
      <c r="V466" s="147" t="e">
        <f>INDEX(#REF!,MATCH(Revisión_Avance_Periodo!$L466,#REF!,0),MATCH(Revisión_Avance_Periodo!$T466,#REF!,0))</f>
        <v>#REF!</v>
      </c>
      <c r="W466" s="131" t="e">
        <f>V466/U466</f>
        <v>#REF!</v>
      </c>
      <c r="X466" s="116" t="e">
        <f>VLOOKUP(W466,Tabla_Estado_Meta_OAP_2019[#All],3,TRUE)</f>
        <v>#REF!</v>
      </c>
      <c r="Y466" s="150" t="e">
        <f>SUBTOTAL(9,$U$458:$U466)</f>
        <v>#REF!</v>
      </c>
      <c r="Z466" s="151" t="e">
        <f>SUBTOTAL(9,$V$458:$V466)</f>
        <v>#REF!</v>
      </c>
      <c r="AA466" s="159">
        <f>IFERROR(+Revisión_Avance_Periodo!$Z466/Revisión_Avance_Periodo!$Y466,0)</f>
        <v>0</v>
      </c>
      <c r="AB466" s="126"/>
      <c r="AC466" s="127"/>
      <c r="AD466" s="125"/>
      <c r="AE466" s="125"/>
      <c r="AF466" s="128"/>
      <c r="AG466" s="129"/>
      <c r="AH466" s="150" t="e">
        <f>SUBTOTAL(9,$U$466:$U806)</f>
        <v>#REF!</v>
      </c>
      <c r="AI466" s="151" t="e">
        <f>SUBTOTAL(9,$V$466:$V806)</f>
        <v>#REF!</v>
      </c>
      <c r="AJ466" s="159">
        <f>IFERROR(+Revisión_Avance_Periodo!$Z814/Revisión_Avance_Periodo!$Y814,0)</f>
        <v>0</v>
      </c>
      <c r="AK466" s="126"/>
      <c r="AL466" s="127"/>
      <c r="AM466" s="125"/>
      <c r="AN466" s="125"/>
      <c r="AO466" s="128"/>
      <c r="AP466" s="129"/>
    </row>
    <row r="467" spans="1:42" x14ac:dyDescent="0.25">
      <c r="A467" s="97">
        <v>69</v>
      </c>
      <c r="B467" s="435" t="e">
        <f>CONCATENATE(Revisión_Avance_Periodo!$D815,";",Revisión_Avance_Periodo!$F815,";",Revisión_Avance_Periodo!$L815)</f>
        <v>#REF!</v>
      </c>
      <c r="C467" s="435" t="e">
        <f t="shared" si="35"/>
        <v>#REF!</v>
      </c>
      <c r="D467" s="123" t="e">
        <f>VLOOKUP($A467,#REF!,3,FALSE)</f>
        <v>#REF!</v>
      </c>
      <c r="E467" s="436" t="e">
        <f>VLOOKUP($A467,#REF!,4,FALSE)</f>
        <v>#REF!</v>
      </c>
      <c r="F467" s="103" t="e">
        <f>VLOOKUP($A467,#REF!,5,FALSE)</f>
        <v>#REF!</v>
      </c>
      <c r="G467" s="98" t="e">
        <f>VLOOKUP($A467,#REF!,8,FALSE)</f>
        <v>#REF!</v>
      </c>
      <c r="H467" s="93" t="e">
        <f>VLOOKUP($A467,#REF!,7,FALSE)</f>
        <v>#REF!</v>
      </c>
      <c r="I467" s="438" t="e">
        <f>VLOOKUP($A467,#REF!,10,FALSE)</f>
        <v>#REF!</v>
      </c>
      <c r="J467" s="98" t="e">
        <f>VLOOKUP($A467,#REF!,11,FALSE)</f>
        <v>#REF!</v>
      </c>
      <c r="K467" s="114" t="e">
        <f>VLOOKUP($A467,#REF!,12,FALSE)</f>
        <v>#REF!</v>
      </c>
      <c r="L467" s="98" t="e">
        <f>VLOOKUP($A467,#REF!,13,FALSE)</f>
        <v>#REF!</v>
      </c>
      <c r="M467" s="438" t="e">
        <f>VLOOKUP($A467,#REF!,14,FALSE)</f>
        <v>#REF!</v>
      </c>
      <c r="N467" s="103" t="e">
        <f>VLOOKUP($A467,#REF!,15,FALSE)</f>
        <v>#REF!</v>
      </c>
      <c r="O467" s="103" t="e">
        <f>VLOOKUP($A467,#REF!,18,FALSE)</f>
        <v>#REF!</v>
      </c>
      <c r="P467" s="93" t="e">
        <f>VLOOKUP($A467,#REF!,41,FALSE)</f>
        <v>#REF!</v>
      </c>
      <c r="Q467" s="115" t="e">
        <f>VLOOKUP(Revisión_Avance_Periodo!$L815,#REF!,30,FALSE)</f>
        <v>#REF!</v>
      </c>
      <c r="R467" s="116">
        <v>2019</v>
      </c>
      <c r="S467" s="196">
        <v>43768</v>
      </c>
      <c r="T467" s="124" t="s">
        <v>77</v>
      </c>
      <c r="U467" s="147" t="e">
        <f>INDEX(#REF!,MATCH(Revisión_Avance_Periodo!$L467,#REF!,0),MATCH(Revisión_Avance_Periodo!$T467,#REF!,0))</f>
        <v>#REF!</v>
      </c>
      <c r="V467" s="147" t="e">
        <f>INDEX(#REF!,MATCH(Revisión_Avance_Periodo!$L467,#REF!,0),MATCH(Revisión_Avance_Periodo!$T467,#REF!,0))</f>
        <v>#REF!</v>
      </c>
      <c r="W467" s="118">
        <f t="shared" ref="W467:W478" si="37">IFERROR((V467/U467),0)</f>
        <v>0</v>
      </c>
      <c r="X467" s="124" t="str">
        <f>VLOOKUP(W467,Tabla_Estado_Meta_OAP_2019[#All],3,TRUE)</f>
        <v>Por Ejecutar</v>
      </c>
      <c r="Y467" s="150" t="e">
        <f>SUBTOTAL(9,$U$458:$U467)</f>
        <v>#REF!</v>
      </c>
      <c r="Z467" s="151" t="e">
        <f>SUBTOTAL(9,$V$458:$V467)</f>
        <v>#REF!</v>
      </c>
      <c r="AA467" s="159">
        <f>IFERROR(+Revisión_Avance_Periodo!$Z467/Revisión_Avance_Periodo!$Y467,0)</f>
        <v>0</v>
      </c>
      <c r="AB467" s="126"/>
      <c r="AC467" s="127"/>
      <c r="AD467" s="125"/>
      <c r="AE467" s="125"/>
      <c r="AF467" s="128"/>
      <c r="AG467" s="129"/>
      <c r="AH467" s="150" t="e">
        <f>SUBTOTAL(9,$U$467:$U806)</f>
        <v>#REF!</v>
      </c>
      <c r="AI467" s="151" t="e">
        <f>SUBTOTAL(9,$V$467:$V806)</f>
        <v>#REF!</v>
      </c>
      <c r="AJ467" s="159">
        <f>IFERROR(+Revisión_Avance_Periodo!$Z815/Revisión_Avance_Periodo!$Y815,0)</f>
        <v>0</v>
      </c>
      <c r="AK467" s="126"/>
      <c r="AL467" s="127"/>
      <c r="AM467" s="125"/>
      <c r="AN467" s="125"/>
      <c r="AO467" s="128"/>
      <c r="AP467" s="129"/>
    </row>
    <row r="468" spans="1:42" x14ac:dyDescent="0.25">
      <c r="A468" s="92">
        <v>69</v>
      </c>
      <c r="B468" s="435" t="e">
        <f>CONCATENATE(Revisión_Avance_Periodo!$D816,";",Revisión_Avance_Periodo!$F816,";",Revisión_Avance_Periodo!$L816)</f>
        <v>#REF!</v>
      </c>
      <c r="C468" s="435" t="e">
        <f t="shared" si="35"/>
        <v>#REF!</v>
      </c>
      <c r="D468" s="114" t="e">
        <f>VLOOKUP($A468,#REF!,3,FALSE)</f>
        <v>#REF!</v>
      </c>
      <c r="E468" s="436" t="e">
        <f>VLOOKUP($A468,#REF!,4,FALSE)</f>
        <v>#REF!</v>
      </c>
      <c r="F468" s="102" t="e">
        <f>VLOOKUP($A468,#REF!,5,FALSE)</f>
        <v>#REF!</v>
      </c>
      <c r="G468" s="93" t="e">
        <f>VLOOKUP($A468,#REF!,8,FALSE)</f>
        <v>#REF!</v>
      </c>
      <c r="H468" s="93" t="e">
        <f>VLOOKUP($A468,#REF!,7,FALSE)</f>
        <v>#REF!</v>
      </c>
      <c r="I468" s="438" t="e">
        <f>VLOOKUP($A468,#REF!,10,FALSE)</f>
        <v>#REF!</v>
      </c>
      <c r="J468" s="93" t="e">
        <f>VLOOKUP($A468,#REF!,11,FALSE)</f>
        <v>#REF!</v>
      </c>
      <c r="K468" s="114" t="e">
        <f>VLOOKUP($A468,#REF!,12,FALSE)</f>
        <v>#REF!</v>
      </c>
      <c r="L468" s="93" t="e">
        <f>VLOOKUP($A468,#REF!,13,FALSE)</f>
        <v>#REF!</v>
      </c>
      <c r="M468" s="438" t="e">
        <f>VLOOKUP($A468,#REF!,14,FALSE)</f>
        <v>#REF!</v>
      </c>
      <c r="N468" s="102" t="e">
        <f>VLOOKUP($A468,#REF!,15,FALSE)</f>
        <v>#REF!</v>
      </c>
      <c r="O468" s="102" t="e">
        <f>VLOOKUP($A468,#REF!,18,FALSE)</f>
        <v>#REF!</v>
      </c>
      <c r="P468" s="93" t="e">
        <f>VLOOKUP($A468,#REF!,41,FALSE)</f>
        <v>#REF!</v>
      </c>
      <c r="Q468" s="115" t="e">
        <f>VLOOKUP(Revisión_Avance_Periodo!$L816,#REF!,30,FALSE)</f>
        <v>#REF!</v>
      </c>
      <c r="R468" s="116">
        <v>2019</v>
      </c>
      <c r="S468" s="196">
        <v>43799</v>
      </c>
      <c r="T468" s="116" t="s">
        <v>78</v>
      </c>
      <c r="U468" s="147" t="e">
        <f>INDEX(#REF!,MATCH(Revisión_Avance_Periodo!$L468,#REF!,0),MATCH(Revisión_Avance_Periodo!$T468,#REF!,0))</f>
        <v>#REF!</v>
      </c>
      <c r="V468" s="147" t="e">
        <f>INDEX(#REF!,MATCH(Revisión_Avance_Periodo!$L468,#REF!,0),MATCH(Revisión_Avance_Periodo!$T468,#REF!,0))</f>
        <v>#REF!</v>
      </c>
      <c r="W468" s="118">
        <f t="shared" si="37"/>
        <v>0</v>
      </c>
      <c r="X468" s="116" t="str">
        <f>VLOOKUP(W468,Tabla_Estado_Meta_OAP_2019[#All],3,TRUE)</f>
        <v>Por Ejecutar</v>
      </c>
      <c r="Y468" s="150" t="e">
        <f>SUBTOTAL(9,$U$458:$U468)</f>
        <v>#REF!</v>
      </c>
      <c r="Z468" s="151" t="e">
        <f>SUBTOTAL(9,$V$458:$V468)</f>
        <v>#REF!</v>
      </c>
      <c r="AA468" s="159">
        <f>IFERROR(+Revisión_Avance_Periodo!$Z468/Revisión_Avance_Periodo!$Y468,0)</f>
        <v>0</v>
      </c>
      <c r="AB468" s="126"/>
      <c r="AC468" s="127"/>
      <c r="AD468" s="125"/>
      <c r="AE468" s="125"/>
      <c r="AF468" s="128"/>
      <c r="AG468" s="129"/>
      <c r="AH468" s="150" t="e">
        <f>SUBTOTAL(9,$U$468:$U806)</f>
        <v>#REF!</v>
      </c>
      <c r="AI468" s="151" t="e">
        <f>SUBTOTAL(9,$V$468:$V806)</f>
        <v>#REF!</v>
      </c>
      <c r="AJ468" s="159">
        <f>IFERROR(+Revisión_Avance_Periodo!$Z816/Revisión_Avance_Periodo!$Y816,0)</f>
        <v>0</v>
      </c>
      <c r="AK468" s="126"/>
      <c r="AL468" s="127"/>
      <c r="AM468" s="125"/>
      <c r="AN468" s="125"/>
      <c r="AO468" s="128"/>
      <c r="AP468" s="129"/>
    </row>
    <row r="469" spans="1:42" ht="15.75" thickBot="1" x14ac:dyDescent="0.3">
      <c r="A469" s="97">
        <v>69</v>
      </c>
      <c r="B469" s="435" t="e">
        <f>CONCATENATE(Revisión_Avance_Periodo!$D817,";",Revisión_Avance_Periodo!$F817,";",Revisión_Avance_Periodo!$L817)</f>
        <v>#REF!</v>
      </c>
      <c r="C469" s="435" t="e">
        <f t="shared" si="35"/>
        <v>#REF!</v>
      </c>
      <c r="D469" s="123" t="e">
        <f>VLOOKUP($A469,#REF!,3,FALSE)</f>
        <v>#REF!</v>
      </c>
      <c r="E469" s="436" t="e">
        <f>VLOOKUP($A469,#REF!,4,FALSE)</f>
        <v>#REF!</v>
      </c>
      <c r="F469" s="103" t="e">
        <f>VLOOKUP($A469,#REF!,5,FALSE)</f>
        <v>#REF!</v>
      </c>
      <c r="G469" s="98" t="e">
        <f>VLOOKUP($A469,#REF!,8,FALSE)</f>
        <v>#REF!</v>
      </c>
      <c r="H469" s="93" t="e">
        <f>VLOOKUP($A469,#REF!,7,FALSE)</f>
        <v>#REF!</v>
      </c>
      <c r="I469" s="438" t="e">
        <f>VLOOKUP($A469,#REF!,10,FALSE)</f>
        <v>#REF!</v>
      </c>
      <c r="J469" s="98" t="e">
        <f>VLOOKUP($A469,#REF!,11,FALSE)</f>
        <v>#REF!</v>
      </c>
      <c r="K469" s="114" t="e">
        <f>VLOOKUP($A469,#REF!,12,FALSE)</f>
        <v>#REF!</v>
      </c>
      <c r="L469" s="98" t="e">
        <f>VLOOKUP($A469,#REF!,13,FALSE)</f>
        <v>#REF!</v>
      </c>
      <c r="M469" s="438" t="e">
        <f>VLOOKUP($A469,#REF!,14,FALSE)</f>
        <v>#REF!</v>
      </c>
      <c r="N469" s="103" t="e">
        <f>VLOOKUP($A469,#REF!,15,FALSE)</f>
        <v>#REF!</v>
      </c>
      <c r="O469" s="103" t="e">
        <f>VLOOKUP($A469,#REF!,18,FALSE)</f>
        <v>#REF!</v>
      </c>
      <c r="P469" s="93" t="e">
        <f>VLOOKUP($A469,#REF!,41,FALSE)</f>
        <v>#REF!</v>
      </c>
      <c r="Q469" s="115" t="e">
        <f>VLOOKUP(Revisión_Avance_Periodo!$L817,#REF!,30,FALSE)</f>
        <v>#REF!</v>
      </c>
      <c r="R469" s="116">
        <v>2019</v>
      </c>
      <c r="S469" s="196">
        <v>43829</v>
      </c>
      <c r="T469" s="124" t="s">
        <v>79</v>
      </c>
      <c r="U469" s="147" t="e">
        <f>INDEX(#REF!,MATCH(Revisión_Avance_Periodo!$L469,#REF!,0),MATCH(Revisión_Avance_Periodo!$T469,#REF!,0))</f>
        <v>#REF!</v>
      </c>
      <c r="V469" s="147" t="e">
        <f>INDEX(#REF!,MATCH(Revisión_Avance_Periodo!$L469,#REF!,0),MATCH(Revisión_Avance_Periodo!$T469,#REF!,0))</f>
        <v>#REF!</v>
      </c>
      <c r="W469" s="118">
        <f t="shared" si="37"/>
        <v>0</v>
      </c>
      <c r="X469" s="124" t="str">
        <f>VLOOKUP(W469,Tabla_Estado_Meta_OAP_2019[#All],3,TRUE)</f>
        <v>Por Ejecutar</v>
      </c>
      <c r="Y469" s="150" t="e">
        <f>SUBTOTAL(9,$U$458:$U469)</f>
        <v>#REF!</v>
      </c>
      <c r="Z469" s="151" t="e">
        <f>SUBTOTAL(9,$V$458:$V469)</f>
        <v>#REF!</v>
      </c>
      <c r="AA469" s="159">
        <f>IFERROR(+Revisión_Avance_Periodo!$Z469/Revisión_Avance_Periodo!$Y469,0)</f>
        <v>0</v>
      </c>
      <c r="AB469" s="126"/>
      <c r="AC469" s="127"/>
      <c r="AD469" s="125"/>
      <c r="AE469" s="125"/>
      <c r="AF469" s="128"/>
      <c r="AG469" s="129"/>
      <c r="AH469" s="150" t="e">
        <f>SUBTOTAL(9,$U$469:$U806)</f>
        <v>#REF!</v>
      </c>
      <c r="AI469" s="151" t="e">
        <f>SUBTOTAL(9,$V$469:$V806)</f>
        <v>#REF!</v>
      </c>
      <c r="AJ469" s="159">
        <f>IFERROR(+Revisión_Avance_Periodo!$Z817/Revisión_Avance_Periodo!$Y817,0)</f>
        <v>0</v>
      </c>
      <c r="AK469" s="126"/>
      <c r="AL469" s="127"/>
      <c r="AM469" s="125"/>
      <c r="AN469" s="125"/>
      <c r="AO469" s="128"/>
      <c r="AP469" s="129"/>
    </row>
    <row r="470" spans="1:42" x14ac:dyDescent="0.25">
      <c r="A470" s="92">
        <v>70</v>
      </c>
      <c r="B470" s="435" t="e">
        <f>CONCATENATE(Revisión_Avance_Periodo!$D818,";",Revisión_Avance_Periodo!$F818,";",Revisión_Avance_Periodo!$L818)</f>
        <v>#REF!</v>
      </c>
      <c r="C470" s="435" t="e">
        <f t="shared" si="35"/>
        <v>#REF!</v>
      </c>
      <c r="D470" s="114" t="e">
        <f>VLOOKUP($A470,#REF!,3,FALSE)</f>
        <v>#REF!</v>
      </c>
      <c r="E470" s="436" t="e">
        <f>VLOOKUP($A470,#REF!,4,FALSE)</f>
        <v>#REF!</v>
      </c>
      <c r="F470" s="102" t="e">
        <f>VLOOKUP($A470,#REF!,5,FALSE)</f>
        <v>#REF!</v>
      </c>
      <c r="G470" s="93" t="e">
        <f>VLOOKUP($A470,#REF!,8,FALSE)</f>
        <v>#REF!</v>
      </c>
      <c r="H470" s="93" t="e">
        <f>VLOOKUP($A470,#REF!,7,FALSE)</f>
        <v>#REF!</v>
      </c>
      <c r="I470" s="438" t="e">
        <f>VLOOKUP($A470,#REF!,10,FALSE)</f>
        <v>#REF!</v>
      </c>
      <c r="J470" s="93" t="e">
        <f>VLOOKUP($A470,#REF!,11,FALSE)</f>
        <v>#REF!</v>
      </c>
      <c r="K470" s="114" t="e">
        <f>VLOOKUP($A470,#REF!,12,FALSE)</f>
        <v>#REF!</v>
      </c>
      <c r="L470" s="93" t="e">
        <f>VLOOKUP($A470,#REF!,13,FALSE)</f>
        <v>#REF!</v>
      </c>
      <c r="M470" s="438" t="e">
        <f>VLOOKUP($A470,#REF!,14,FALSE)</f>
        <v>#REF!</v>
      </c>
      <c r="N470" s="102" t="e">
        <f>VLOOKUP($A470,#REF!,15,FALSE)</f>
        <v>#REF!</v>
      </c>
      <c r="O470" s="102" t="e">
        <f>VLOOKUP($A470,#REF!,18,FALSE)</f>
        <v>#REF!</v>
      </c>
      <c r="P470" s="93" t="e">
        <f>VLOOKUP($A470,#REF!,41,FALSE)</f>
        <v>#REF!</v>
      </c>
      <c r="Q470" s="115" t="e">
        <f>VLOOKUP(Revisión_Avance_Periodo!$L818,#REF!,30,FALSE)</f>
        <v>#REF!</v>
      </c>
      <c r="R470" s="116">
        <v>2019</v>
      </c>
      <c r="S470" s="196">
        <v>43495</v>
      </c>
      <c r="T470" s="116" t="s">
        <v>68</v>
      </c>
      <c r="U470" s="147" t="e">
        <f>INDEX(#REF!,MATCH(Revisión_Avance_Periodo!$L470,#REF!,0),MATCH(Revisión_Avance_Periodo!$T470,#REF!,0))</f>
        <v>#REF!</v>
      </c>
      <c r="V470" s="147" t="e">
        <f>INDEX(#REF!,MATCH(Revisión_Avance_Periodo!$L470,#REF!,0),MATCH(Revisión_Avance_Periodo!$T470,#REF!,0))</f>
        <v>#REF!</v>
      </c>
      <c r="W470" s="118">
        <f t="shared" si="37"/>
        <v>0</v>
      </c>
      <c r="X470" s="116" t="str">
        <f>VLOOKUP(W470,Tabla_Estado_Meta_OAP_2019[#All],3,TRUE)</f>
        <v>Por Ejecutar</v>
      </c>
      <c r="Y470" s="148" t="e">
        <f>SUBTOTAL(9,$U$470:$U470)</f>
        <v>#REF!</v>
      </c>
      <c r="Z470" s="149" t="e">
        <f>SUBTOTAL(9,$V$470:$V470)</f>
        <v>#REF!</v>
      </c>
      <c r="AA470" s="162">
        <f>IFERROR(+Revisión_Avance_Periodo!$Z470/Revisión_Avance_Periodo!$Y470,0)</f>
        <v>0</v>
      </c>
      <c r="AB470" s="448" t="e">
        <f>SUBTOTAL(9,U470:U481)</f>
        <v>#REF!</v>
      </c>
      <c r="AC470" s="449" t="e">
        <f>SUBTOTAL(9,V470:V481)</f>
        <v>#REF!</v>
      </c>
      <c r="AD470" s="119" t="e">
        <f>+AC470/AB470</f>
        <v>#REF!</v>
      </c>
      <c r="AE470" s="119" t="e">
        <f>100%-Revisión_Avance_Periodo!$AD470</f>
        <v>#REF!</v>
      </c>
      <c r="AF470" s="121" t="e">
        <f>VLOOKUP(AD470,Tabla_Estado_Meta_OAP_2019[],3,TRUE)</f>
        <v>#REF!</v>
      </c>
      <c r="AG470" s="122" t="e">
        <f>Revisión_Avance_Periodo!$AD470*Revisión_Avance_Periodo!$Q470</f>
        <v>#REF!</v>
      </c>
      <c r="AH470" s="148" t="e">
        <f>SUBTOTAL(9,$U$470:$U818)</f>
        <v>#REF!</v>
      </c>
      <c r="AI470" s="149" t="e">
        <f>SUBTOTAL(9,$V$470:$V818)</f>
        <v>#REF!</v>
      </c>
      <c r="AJ470" s="162">
        <f>IFERROR(+Revisión_Avance_Periodo!$Z818/Revisión_Avance_Periodo!$Y818,0)</f>
        <v>0</v>
      </c>
      <c r="AK470" s="448" t="e">
        <f>SUBTOTAL(9,AD470:AD481)</f>
        <v>#REF!</v>
      </c>
      <c r="AL470" s="449" t="e">
        <f>SUBTOTAL(9,AE470:AE481)</f>
        <v>#REF!</v>
      </c>
      <c r="AM470" s="119" t="e">
        <f>+AL470/AK470</f>
        <v>#REF!</v>
      </c>
      <c r="AN470" s="119" t="e">
        <f>100%-Revisión_Avance_Periodo!$AD818</f>
        <v>#REF!</v>
      </c>
      <c r="AO470" s="121" t="e">
        <f>VLOOKUP(AM470,Tabla_Estado_Meta_OAP_2019[],3,TRUE)</f>
        <v>#REF!</v>
      </c>
      <c r="AP470" s="122" t="e">
        <f>Revisión_Avance_Periodo!$AD818*Revisión_Avance_Periodo!$Q818</f>
        <v>#REF!</v>
      </c>
    </row>
    <row r="471" spans="1:42" x14ac:dyDescent="0.25">
      <c r="A471" s="97">
        <v>70</v>
      </c>
      <c r="B471" s="435" t="e">
        <f>CONCATENATE(Revisión_Avance_Periodo!$D819,";",Revisión_Avance_Periodo!$F819,";",Revisión_Avance_Periodo!$L819)</f>
        <v>#REF!</v>
      </c>
      <c r="C471" s="435" t="e">
        <f t="shared" si="35"/>
        <v>#REF!</v>
      </c>
      <c r="D471" s="123" t="e">
        <f>VLOOKUP($A471,#REF!,3,FALSE)</f>
        <v>#REF!</v>
      </c>
      <c r="E471" s="436" t="e">
        <f>VLOOKUP($A471,#REF!,4,FALSE)</f>
        <v>#REF!</v>
      </c>
      <c r="F471" s="103" t="e">
        <f>VLOOKUP($A471,#REF!,5,FALSE)</f>
        <v>#REF!</v>
      </c>
      <c r="G471" s="98" t="e">
        <f>VLOOKUP($A471,#REF!,8,FALSE)</f>
        <v>#REF!</v>
      </c>
      <c r="H471" s="93" t="e">
        <f>VLOOKUP($A471,#REF!,7,FALSE)</f>
        <v>#REF!</v>
      </c>
      <c r="I471" s="438" t="e">
        <f>VLOOKUP($A471,#REF!,10,FALSE)</f>
        <v>#REF!</v>
      </c>
      <c r="J471" s="98" t="e">
        <f>VLOOKUP($A471,#REF!,11,FALSE)</f>
        <v>#REF!</v>
      </c>
      <c r="K471" s="114" t="e">
        <f>VLOOKUP($A471,#REF!,12,FALSE)</f>
        <v>#REF!</v>
      </c>
      <c r="L471" s="98" t="e">
        <f>VLOOKUP($A471,#REF!,13,FALSE)</f>
        <v>#REF!</v>
      </c>
      <c r="M471" s="438" t="e">
        <f>VLOOKUP($A471,#REF!,14,FALSE)</f>
        <v>#REF!</v>
      </c>
      <c r="N471" s="103" t="e">
        <f>VLOOKUP($A471,#REF!,15,FALSE)</f>
        <v>#REF!</v>
      </c>
      <c r="O471" s="103" t="e">
        <f>VLOOKUP($A471,#REF!,18,FALSE)</f>
        <v>#REF!</v>
      </c>
      <c r="P471" s="93" t="e">
        <f>VLOOKUP($A471,#REF!,41,FALSE)</f>
        <v>#REF!</v>
      </c>
      <c r="Q471" s="115" t="e">
        <f>VLOOKUP(Revisión_Avance_Periodo!$L819,#REF!,30,FALSE)</f>
        <v>#REF!</v>
      </c>
      <c r="R471" s="116">
        <v>2019</v>
      </c>
      <c r="S471" s="196">
        <v>43524</v>
      </c>
      <c r="T471" s="124" t="s">
        <v>69</v>
      </c>
      <c r="U471" s="147" t="e">
        <f>INDEX(#REF!,MATCH(Revisión_Avance_Periodo!$L471,#REF!,0),MATCH(Revisión_Avance_Periodo!$T471,#REF!,0))</f>
        <v>#REF!</v>
      </c>
      <c r="V471" s="147" t="e">
        <f>INDEX(#REF!,MATCH(Revisión_Avance_Periodo!$L471,#REF!,0),MATCH(Revisión_Avance_Periodo!$T471,#REF!,0))</f>
        <v>#REF!</v>
      </c>
      <c r="W471" s="118">
        <f t="shared" si="37"/>
        <v>0</v>
      </c>
      <c r="X471" s="124" t="str">
        <f>VLOOKUP(W471,Tabla_Estado_Meta_OAP_2019[#All],3,TRUE)</f>
        <v>Por Ejecutar</v>
      </c>
      <c r="Y471" s="150" t="e">
        <f>SUBTOTAL(9,$U$470:$U471)</f>
        <v>#REF!</v>
      </c>
      <c r="Z471" s="151" t="e">
        <f>SUBTOTAL(9,$V$470:$V471)</f>
        <v>#REF!</v>
      </c>
      <c r="AA471" s="159">
        <f>IFERROR(+Revisión_Avance_Periodo!$Z471/Revisión_Avance_Periodo!$Y471,0)</f>
        <v>0</v>
      </c>
      <c r="AB471" s="126"/>
      <c r="AC471" s="127"/>
      <c r="AD471" s="125"/>
      <c r="AE471" s="125"/>
      <c r="AF471" s="128"/>
      <c r="AG471" s="129"/>
      <c r="AH471" s="150" t="e">
        <f>SUBTOTAL(9,$U$471:$U818)</f>
        <v>#REF!</v>
      </c>
      <c r="AI471" s="151" t="e">
        <f>SUBTOTAL(9,$V$471:$V818)</f>
        <v>#REF!</v>
      </c>
      <c r="AJ471" s="159">
        <f>IFERROR(+Revisión_Avance_Periodo!$Z819/Revisión_Avance_Periodo!$Y819,0)</f>
        <v>0</v>
      </c>
      <c r="AK471" s="126"/>
      <c r="AL471" s="127"/>
      <c r="AM471" s="125"/>
      <c r="AN471" s="125"/>
      <c r="AO471" s="128"/>
      <c r="AP471" s="129"/>
    </row>
    <row r="472" spans="1:42" x14ac:dyDescent="0.25">
      <c r="A472" s="92">
        <v>70</v>
      </c>
      <c r="B472" s="435" t="e">
        <f>CONCATENATE(Revisión_Avance_Periodo!$D820,";",Revisión_Avance_Periodo!$F820,";",Revisión_Avance_Periodo!$L820)</f>
        <v>#REF!</v>
      </c>
      <c r="C472" s="435" t="e">
        <f t="shared" si="35"/>
        <v>#REF!</v>
      </c>
      <c r="D472" s="114" t="e">
        <f>VLOOKUP($A472,#REF!,3,FALSE)</f>
        <v>#REF!</v>
      </c>
      <c r="E472" s="436" t="e">
        <f>VLOOKUP($A472,#REF!,4,FALSE)</f>
        <v>#REF!</v>
      </c>
      <c r="F472" s="102" t="e">
        <f>VLOOKUP($A472,#REF!,5,FALSE)</f>
        <v>#REF!</v>
      </c>
      <c r="G472" s="93" t="e">
        <f>VLOOKUP($A472,#REF!,8,FALSE)</f>
        <v>#REF!</v>
      </c>
      <c r="H472" s="93" t="e">
        <f>VLOOKUP($A472,#REF!,7,FALSE)</f>
        <v>#REF!</v>
      </c>
      <c r="I472" s="438" t="e">
        <f>VLOOKUP($A472,#REF!,10,FALSE)</f>
        <v>#REF!</v>
      </c>
      <c r="J472" s="93" t="e">
        <f>VLOOKUP($A472,#REF!,11,FALSE)</f>
        <v>#REF!</v>
      </c>
      <c r="K472" s="114" t="e">
        <f>VLOOKUP($A472,#REF!,12,FALSE)</f>
        <v>#REF!</v>
      </c>
      <c r="L472" s="93" t="e">
        <f>VLOOKUP($A472,#REF!,13,FALSE)</f>
        <v>#REF!</v>
      </c>
      <c r="M472" s="438" t="e">
        <f>VLOOKUP($A472,#REF!,14,FALSE)</f>
        <v>#REF!</v>
      </c>
      <c r="N472" s="102" t="e">
        <f>VLOOKUP($A472,#REF!,15,FALSE)</f>
        <v>#REF!</v>
      </c>
      <c r="O472" s="102" t="e">
        <f>VLOOKUP($A472,#REF!,18,FALSE)</f>
        <v>#REF!</v>
      </c>
      <c r="P472" s="93" t="e">
        <f>VLOOKUP($A472,#REF!,41,FALSE)</f>
        <v>#REF!</v>
      </c>
      <c r="Q472" s="115" t="e">
        <f>VLOOKUP(Revisión_Avance_Periodo!$L820,#REF!,30,FALSE)</f>
        <v>#REF!</v>
      </c>
      <c r="R472" s="116">
        <v>2019</v>
      </c>
      <c r="S472" s="196">
        <v>43554</v>
      </c>
      <c r="T472" s="116" t="s">
        <v>70</v>
      </c>
      <c r="U472" s="147" t="e">
        <f>INDEX(#REF!,MATCH(Revisión_Avance_Periodo!$L472,#REF!,0),MATCH(Revisión_Avance_Periodo!$T472,#REF!,0))</f>
        <v>#REF!</v>
      </c>
      <c r="V472" s="147" t="e">
        <f>INDEX(#REF!,MATCH(Revisión_Avance_Periodo!$L472,#REF!,0),MATCH(Revisión_Avance_Periodo!$T472,#REF!,0))</f>
        <v>#REF!</v>
      </c>
      <c r="W472" s="118">
        <f t="shared" si="37"/>
        <v>0</v>
      </c>
      <c r="X472" s="116" t="str">
        <f>VLOOKUP(W472,Tabla_Estado_Meta_OAP_2019[#All],3,TRUE)</f>
        <v>Por Ejecutar</v>
      </c>
      <c r="Y472" s="150" t="e">
        <f>SUBTOTAL(9,$U$470:$U472)</f>
        <v>#REF!</v>
      </c>
      <c r="Z472" s="151" t="e">
        <f>SUBTOTAL(9,$V$470:$V472)</f>
        <v>#REF!</v>
      </c>
      <c r="AA472" s="159">
        <f>IFERROR(+Revisión_Avance_Periodo!$Z472/Revisión_Avance_Periodo!$Y472,0)</f>
        <v>0</v>
      </c>
      <c r="AB472" s="126"/>
      <c r="AC472" s="127"/>
      <c r="AD472" s="125"/>
      <c r="AE472" s="125"/>
      <c r="AF472" s="128"/>
      <c r="AG472" s="129"/>
      <c r="AH472" s="150" t="e">
        <f>SUBTOTAL(9,$U$472:$U818)</f>
        <v>#REF!</v>
      </c>
      <c r="AI472" s="151" t="e">
        <f>SUBTOTAL(9,$V$472:$V818)</f>
        <v>#REF!</v>
      </c>
      <c r="AJ472" s="159">
        <f>IFERROR(+Revisión_Avance_Periodo!$Z820/Revisión_Avance_Periodo!$Y820,0)</f>
        <v>0</v>
      </c>
      <c r="AK472" s="126"/>
      <c r="AL472" s="127"/>
      <c r="AM472" s="125"/>
      <c r="AN472" s="125"/>
      <c r="AO472" s="128"/>
      <c r="AP472" s="129"/>
    </row>
    <row r="473" spans="1:42" x14ac:dyDescent="0.25">
      <c r="A473" s="97">
        <v>70</v>
      </c>
      <c r="B473" s="435" t="e">
        <f>CONCATENATE(Revisión_Avance_Periodo!$D821,";",Revisión_Avance_Periodo!$F821,";",Revisión_Avance_Periodo!$L821)</f>
        <v>#REF!</v>
      </c>
      <c r="C473" s="435" t="e">
        <f t="shared" si="35"/>
        <v>#REF!</v>
      </c>
      <c r="D473" s="123" t="e">
        <f>VLOOKUP($A473,#REF!,3,FALSE)</f>
        <v>#REF!</v>
      </c>
      <c r="E473" s="436" t="e">
        <f>VLOOKUP($A473,#REF!,4,FALSE)</f>
        <v>#REF!</v>
      </c>
      <c r="F473" s="103" t="e">
        <f>VLOOKUP($A473,#REF!,5,FALSE)</f>
        <v>#REF!</v>
      </c>
      <c r="G473" s="98" t="e">
        <f>VLOOKUP($A473,#REF!,8,FALSE)</f>
        <v>#REF!</v>
      </c>
      <c r="H473" s="93" t="e">
        <f>VLOOKUP($A473,#REF!,7,FALSE)</f>
        <v>#REF!</v>
      </c>
      <c r="I473" s="438" t="e">
        <f>VLOOKUP($A473,#REF!,10,FALSE)</f>
        <v>#REF!</v>
      </c>
      <c r="J473" s="98" t="e">
        <f>VLOOKUP($A473,#REF!,11,FALSE)</f>
        <v>#REF!</v>
      </c>
      <c r="K473" s="114" t="e">
        <f>VLOOKUP($A473,#REF!,12,FALSE)</f>
        <v>#REF!</v>
      </c>
      <c r="L473" s="98" t="e">
        <f>VLOOKUP($A473,#REF!,13,FALSE)</f>
        <v>#REF!</v>
      </c>
      <c r="M473" s="438" t="e">
        <f>VLOOKUP($A473,#REF!,14,FALSE)</f>
        <v>#REF!</v>
      </c>
      <c r="N473" s="103" t="e">
        <f>VLOOKUP($A473,#REF!,15,FALSE)</f>
        <v>#REF!</v>
      </c>
      <c r="O473" s="103" t="e">
        <f>VLOOKUP($A473,#REF!,18,FALSE)</f>
        <v>#REF!</v>
      </c>
      <c r="P473" s="93" t="e">
        <f>VLOOKUP($A473,#REF!,41,FALSE)</f>
        <v>#REF!</v>
      </c>
      <c r="Q473" s="115" t="e">
        <f>VLOOKUP(Revisión_Avance_Periodo!$L821,#REF!,30,FALSE)</f>
        <v>#REF!</v>
      </c>
      <c r="R473" s="116">
        <v>2019</v>
      </c>
      <c r="S473" s="196">
        <v>43585</v>
      </c>
      <c r="T473" s="124" t="s">
        <v>71</v>
      </c>
      <c r="U473" s="147" t="e">
        <f>INDEX(#REF!,MATCH(Revisión_Avance_Periodo!$L473,#REF!,0),MATCH(Revisión_Avance_Periodo!$T473,#REF!,0))</f>
        <v>#REF!</v>
      </c>
      <c r="V473" s="147" t="e">
        <f>INDEX(#REF!,MATCH(Revisión_Avance_Periodo!$L473,#REF!,0),MATCH(Revisión_Avance_Periodo!$T473,#REF!,0))</f>
        <v>#REF!</v>
      </c>
      <c r="W473" s="118">
        <f t="shared" si="37"/>
        <v>0</v>
      </c>
      <c r="X473" s="124" t="str">
        <f>VLOOKUP(W473,Tabla_Estado_Meta_OAP_2019[#All],3,TRUE)</f>
        <v>Por Ejecutar</v>
      </c>
      <c r="Y473" s="150" t="e">
        <f>SUBTOTAL(9,$U$470:$U473)</f>
        <v>#REF!</v>
      </c>
      <c r="Z473" s="151" t="e">
        <f>SUBTOTAL(9,$V$470:$V473)</f>
        <v>#REF!</v>
      </c>
      <c r="AA473" s="159">
        <f>IFERROR(+Revisión_Avance_Periodo!$Z473/Revisión_Avance_Periodo!$Y473,0)</f>
        <v>0</v>
      </c>
      <c r="AB473" s="126"/>
      <c r="AC473" s="127"/>
      <c r="AD473" s="125"/>
      <c r="AE473" s="125"/>
      <c r="AF473" s="128"/>
      <c r="AG473" s="129"/>
      <c r="AH473" s="150" t="e">
        <f>SUBTOTAL(9,$U$473:$U818)</f>
        <v>#REF!</v>
      </c>
      <c r="AI473" s="151" t="e">
        <f>SUBTOTAL(9,$V$473:$V818)</f>
        <v>#REF!</v>
      </c>
      <c r="AJ473" s="159">
        <f>IFERROR(+Revisión_Avance_Periodo!$Z821/Revisión_Avance_Periodo!$Y821,0)</f>
        <v>0</v>
      </c>
      <c r="AK473" s="126"/>
      <c r="AL473" s="127"/>
      <c r="AM473" s="125"/>
      <c r="AN473" s="125"/>
      <c r="AO473" s="128"/>
      <c r="AP473" s="129"/>
    </row>
    <row r="474" spans="1:42" x14ac:dyDescent="0.25">
      <c r="A474" s="92">
        <v>70</v>
      </c>
      <c r="B474" s="435" t="e">
        <f>CONCATENATE(Revisión_Avance_Periodo!$D822,";",Revisión_Avance_Periodo!$F822,";",Revisión_Avance_Periodo!$L822)</f>
        <v>#REF!</v>
      </c>
      <c r="C474" s="435" t="e">
        <f t="shared" si="35"/>
        <v>#REF!</v>
      </c>
      <c r="D474" s="114" t="e">
        <f>VLOOKUP($A474,#REF!,3,FALSE)</f>
        <v>#REF!</v>
      </c>
      <c r="E474" s="436" t="e">
        <f>VLOOKUP($A474,#REF!,4,FALSE)</f>
        <v>#REF!</v>
      </c>
      <c r="F474" s="102" t="e">
        <f>VLOOKUP($A474,#REF!,5,FALSE)</f>
        <v>#REF!</v>
      </c>
      <c r="G474" s="93" t="e">
        <f>VLOOKUP($A474,#REF!,8,FALSE)</f>
        <v>#REF!</v>
      </c>
      <c r="H474" s="93" t="e">
        <f>VLOOKUP($A474,#REF!,7,FALSE)</f>
        <v>#REF!</v>
      </c>
      <c r="I474" s="438" t="e">
        <f>VLOOKUP($A474,#REF!,10,FALSE)</f>
        <v>#REF!</v>
      </c>
      <c r="J474" s="93" t="e">
        <f>VLOOKUP($A474,#REF!,11,FALSE)</f>
        <v>#REF!</v>
      </c>
      <c r="K474" s="114" t="e">
        <f>VLOOKUP($A474,#REF!,12,FALSE)</f>
        <v>#REF!</v>
      </c>
      <c r="L474" s="93" t="e">
        <f>VLOOKUP($A474,#REF!,13,FALSE)</f>
        <v>#REF!</v>
      </c>
      <c r="M474" s="438" t="e">
        <f>VLOOKUP($A474,#REF!,14,FALSE)</f>
        <v>#REF!</v>
      </c>
      <c r="N474" s="102" t="e">
        <f>VLOOKUP($A474,#REF!,15,FALSE)</f>
        <v>#REF!</v>
      </c>
      <c r="O474" s="102" t="e">
        <f>VLOOKUP($A474,#REF!,18,FALSE)</f>
        <v>#REF!</v>
      </c>
      <c r="P474" s="93" t="e">
        <f>VLOOKUP($A474,#REF!,41,FALSE)</f>
        <v>#REF!</v>
      </c>
      <c r="Q474" s="115" t="e">
        <f>VLOOKUP(Revisión_Avance_Periodo!$L822,#REF!,30,FALSE)</f>
        <v>#REF!</v>
      </c>
      <c r="R474" s="116">
        <v>2019</v>
      </c>
      <c r="S474" s="196">
        <v>43615</v>
      </c>
      <c r="T474" s="116" t="s">
        <v>72</v>
      </c>
      <c r="U474" s="147" t="e">
        <f>INDEX(#REF!,MATCH(Revisión_Avance_Periodo!$L474,#REF!,0),MATCH(Revisión_Avance_Periodo!$T474,#REF!,0))</f>
        <v>#REF!</v>
      </c>
      <c r="V474" s="147" t="e">
        <f>INDEX(#REF!,MATCH(Revisión_Avance_Periodo!$L474,#REF!,0),MATCH(Revisión_Avance_Periodo!$T474,#REF!,0))</f>
        <v>#REF!</v>
      </c>
      <c r="W474" s="118">
        <f t="shared" si="37"/>
        <v>0</v>
      </c>
      <c r="X474" s="116" t="str">
        <f>VLOOKUP(W474,Tabla_Estado_Meta_OAP_2019[#All],3,TRUE)</f>
        <v>Por Ejecutar</v>
      </c>
      <c r="Y474" s="150" t="e">
        <f>SUBTOTAL(9,$U$470:$U474)</f>
        <v>#REF!</v>
      </c>
      <c r="Z474" s="151" t="e">
        <f>SUBTOTAL(9,$V$470:$V474)</f>
        <v>#REF!</v>
      </c>
      <c r="AA474" s="159">
        <f>IFERROR(+Revisión_Avance_Periodo!$Z474/Revisión_Avance_Periodo!$Y474,0)</f>
        <v>0</v>
      </c>
      <c r="AB474" s="126"/>
      <c r="AC474" s="127"/>
      <c r="AD474" s="125"/>
      <c r="AE474" s="125"/>
      <c r="AF474" s="128"/>
      <c r="AG474" s="129"/>
      <c r="AH474" s="150" t="e">
        <f>SUBTOTAL(9,$U$474:$U818)</f>
        <v>#REF!</v>
      </c>
      <c r="AI474" s="151" t="e">
        <f>SUBTOTAL(9,$V$474:$V818)</f>
        <v>#REF!</v>
      </c>
      <c r="AJ474" s="159">
        <f>IFERROR(+Revisión_Avance_Periodo!$Z822/Revisión_Avance_Periodo!$Y822,0)</f>
        <v>0</v>
      </c>
      <c r="AK474" s="126"/>
      <c r="AL474" s="127"/>
      <c r="AM474" s="125"/>
      <c r="AN474" s="125"/>
      <c r="AO474" s="128"/>
      <c r="AP474" s="129"/>
    </row>
    <row r="475" spans="1:42" x14ac:dyDescent="0.25">
      <c r="A475" s="97">
        <v>70</v>
      </c>
      <c r="B475" s="435" t="e">
        <f>CONCATENATE(Revisión_Avance_Periodo!$D823,";",Revisión_Avance_Periodo!$F823,";",Revisión_Avance_Periodo!$L823)</f>
        <v>#REF!</v>
      </c>
      <c r="C475" s="435" t="e">
        <f t="shared" si="35"/>
        <v>#REF!</v>
      </c>
      <c r="D475" s="123" t="e">
        <f>VLOOKUP($A475,#REF!,3,FALSE)</f>
        <v>#REF!</v>
      </c>
      <c r="E475" s="436" t="e">
        <f>VLOOKUP($A475,#REF!,4,FALSE)</f>
        <v>#REF!</v>
      </c>
      <c r="F475" s="103" t="e">
        <f>VLOOKUP($A475,#REF!,5,FALSE)</f>
        <v>#REF!</v>
      </c>
      <c r="G475" s="98" t="e">
        <f>VLOOKUP($A475,#REF!,8,FALSE)</f>
        <v>#REF!</v>
      </c>
      <c r="H475" s="93" t="e">
        <f>VLOOKUP($A475,#REF!,7,FALSE)</f>
        <v>#REF!</v>
      </c>
      <c r="I475" s="438" t="e">
        <f>VLOOKUP($A475,#REF!,10,FALSE)</f>
        <v>#REF!</v>
      </c>
      <c r="J475" s="98" t="e">
        <f>VLOOKUP($A475,#REF!,11,FALSE)</f>
        <v>#REF!</v>
      </c>
      <c r="K475" s="114" t="e">
        <f>VLOOKUP($A475,#REF!,12,FALSE)</f>
        <v>#REF!</v>
      </c>
      <c r="L475" s="98" t="e">
        <f>VLOOKUP($A475,#REF!,13,FALSE)</f>
        <v>#REF!</v>
      </c>
      <c r="M475" s="438" t="e">
        <f>VLOOKUP($A475,#REF!,14,FALSE)</f>
        <v>#REF!</v>
      </c>
      <c r="N475" s="103" t="e">
        <f>VLOOKUP($A475,#REF!,15,FALSE)</f>
        <v>#REF!</v>
      </c>
      <c r="O475" s="103" t="e">
        <f>VLOOKUP($A475,#REF!,18,FALSE)</f>
        <v>#REF!</v>
      </c>
      <c r="P475" s="93" t="e">
        <f>VLOOKUP($A475,#REF!,41,FALSE)</f>
        <v>#REF!</v>
      </c>
      <c r="Q475" s="115" t="e">
        <f>VLOOKUP(Revisión_Avance_Periodo!$L823,#REF!,30,FALSE)</f>
        <v>#REF!</v>
      </c>
      <c r="R475" s="116">
        <v>2019</v>
      </c>
      <c r="S475" s="196">
        <v>43646</v>
      </c>
      <c r="T475" s="124" t="s">
        <v>73</v>
      </c>
      <c r="U475" s="147" t="e">
        <f>INDEX(#REF!,MATCH(Revisión_Avance_Periodo!$L475,#REF!,0),MATCH(Revisión_Avance_Periodo!$T475,#REF!,0))</f>
        <v>#REF!</v>
      </c>
      <c r="V475" s="147" t="e">
        <f>INDEX(#REF!,MATCH(Revisión_Avance_Periodo!$L475,#REF!,0),MATCH(Revisión_Avance_Periodo!$T475,#REF!,0))</f>
        <v>#REF!</v>
      </c>
      <c r="W475" s="118">
        <f t="shared" si="37"/>
        <v>0</v>
      </c>
      <c r="X475" s="124" t="str">
        <f>VLOOKUP(W475,Tabla_Estado_Meta_OAP_2019[#All],3,TRUE)</f>
        <v>Por Ejecutar</v>
      </c>
      <c r="Y475" s="150" t="e">
        <f>SUBTOTAL(9,$U$470:$U475)</f>
        <v>#REF!</v>
      </c>
      <c r="Z475" s="151" t="e">
        <f>SUBTOTAL(9,$V$470:$V475)</f>
        <v>#REF!</v>
      </c>
      <c r="AA475" s="159">
        <f>IFERROR(+Revisión_Avance_Periodo!$Z475/Revisión_Avance_Periodo!$Y475,0)</f>
        <v>0</v>
      </c>
      <c r="AB475" s="126"/>
      <c r="AC475" s="127"/>
      <c r="AD475" s="125"/>
      <c r="AE475" s="125"/>
      <c r="AF475" s="128"/>
      <c r="AG475" s="129"/>
      <c r="AH475" s="150" t="e">
        <f>SUBTOTAL(9,$U$475:$U818)</f>
        <v>#REF!</v>
      </c>
      <c r="AI475" s="151" t="e">
        <f>SUBTOTAL(9,$V$475:$V818)</f>
        <v>#REF!</v>
      </c>
      <c r="AJ475" s="159">
        <f>IFERROR(+Revisión_Avance_Periodo!$Z823/Revisión_Avance_Periodo!$Y823,0)</f>
        <v>0</v>
      </c>
      <c r="AK475" s="126"/>
      <c r="AL475" s="127"/>
      <c r="AM475" s="125"/>
      <c r="AN475" s="125"/>
      <c r="AO475" s="128"/>
      <c r="AP475" s="129"/>
    </row>
    <row r="476" spans="1:42" x14ac:dyDescent="0.25">
      <c r="A476" s="92">
        <v>70</v>
      </c>
      <c r="B476" s="435" t="e">
        <f>CONCATENATE(Revisión_Avance_Periodo!$D824,";",Revisión_Avance_Periodo!$F824,";",Revisión_Avance_Periodo!$L824)</f>
        <v>#REF!</v>
      </c>
      <c r="C476" s="435" t="e">
        <f t="shared" si="35"/>
        <v>#REF!</v>
      </c>
      <c r="D476" s="114" t="e">
        <f>VLOOKUP($A476,#REF!,3,FALSE)</f>
        <v>#REF!</v>
      </c>
      <c r="E476" s="436" t="e">
        <f>VLOOKUP($A476,#REF!,4,FALSE)</f>
        <v>#REF!</v>
      </c>
      <c r="F476" s="102" t="e">
        <f>VLOOKUP($A476,#REF!,5,FALSE)</f>
        <v>#REF!</v>
      </c>
      <c r="G476" s="93" t="e">
        <f>VLOOKUP($A476,#REF!,8,FALSE)</f>
        <v>#REF!</v>
      </c>
      <c r="H476" s="93" t="e">
        <f>VLOOKUP($A476,#REF!,7,FALSE)</f>
        <v>#REF!</v>
      </c>
      <c r="I476" s="438" t="e">
        <f>VLOOKUP($A476,#REF!,10,FALSE)</f>
        <v>#REF!</v>
      </c>
      <c r="J476" s="93" t="e">
        <f>VLOOKUP($A476,#REF!,11,FALSE)</f>
        <v>#REF!</v>
      </c>
      <c r="K476" s="114" t="e">
        <f>VLOOKUP($A476,#REF!,12,FALSE)</f>
        <v>#REF!</v>
      </c>
      <c r="L476" s="93" t="e">
        <f>VLOOKUP($A476,#REF!,13,FALSE)</f>
        <v>#REF!</v>
      </c>
      <c r="M476" s="438" t="e">
        <f>VLOOKUP($A476,#REF!,14,FALSE)</f>
        <v>#REF!</v>
      </c>
      <c r="N476" s="102" t="e">
        <f>VLOOKUP($A476,#REF!,15,FALSE)</f>
        <v>#REF!</v>
      </c>
      <c r="O476" s="102" t="e">
        <f>VLOOKUP($A476,#REF!,18,FALSE)</f>
        <v>#REF!</v>
      </c>
      <c r="P476" s="93" t="e">
        <f>VLOOKUP($A476,#REF!,41,FALSE)</f>
        <v>#REF!</v>
      </c>
      <c r="Q476" s="115" t="e">
        <f>VLOOKUP(Revisión_Avance_Periodo!$L824,#REF!,30,FALSE)</f>
        <v>#REF!</v>
      </c>
      <c r="R476" s="116">
        <v>2019</v>
      </c>
      <c r="S476" s="196">
        <v>43676</v>
      </c>
      <c r="T476" s="116" t="s">
        <v>74</v>
      </c>
      <c r="U476" s="147" t="e">
        <f>INDEX(#REF!,MATCH(Revisión_Avance_Periodo!$L476,#REF!,0),MATCH(Revisión_Avance_Periodo!$T476,#REF!,0))</f>
        <v>#REF!</v>
      </c>
      <c r="V476" s="147" t="e">
        <f>INDEX(#REF!,MATCH(Revisión_Avance_Periodo!$L476,#REF!,0),MATCH(Revisión_Avance_Periodo!$T476,#REF!,0))</f>
        <v>#REF!</v>
      </c>
      <c r="W476" s="118">
        <f t="shared" si="37"/>
        <v>0</v>
      </c>
      <c r="X476" s="116" t="str">
        <f>VLOOKUP(W476,Tabla_Estado_Meta_OAP_2019[#All],3,TRUE)</f>
        <v>Por Ejecutar</v>
      </c>
      <c r="Y476" s="150" t="e">
        <f>SUBTOTAL(9,$U$470:$U476)</f>
        <v>#REF!</v>
      </c>
      <c r="Z476" s="151" t="e">
        <f>SUBTOTAL(9,$V$470:$V476)</f>
        <v>#REF!</v>
      </c>
      <c r="AA476" s="159">
        <f>IFERROR(+Revisión_Avance_Periodo!$Z476/Revisión_Avance_Periodo!$Y476,0)</f>
        <v>0</v>
      </c>
      <c r="AB476" s="126"/>
      <c r="AC476" s="127"/>
      <c r="AD476" s="125"/>
      <c r="AE476" s="125"/>
      <c r="AF476" s="128"/>
      <c r="AG476" s="129"/>
      <c r="AH476" s="150" t="e">
        <f>SUBTOTAL(9,$U$476:$U818)</f>
        <v>#REF!</v>
      </c>
      <c r="AI476" s="151" t="e">
        <f>SUBTOTAL(9,$V$476:$V818)</f>
        <v>#REF!</v>
      </c>
      <c r="AJ476" s="159">
        <f>IFERROR(+Revisión_Avance_Periodo!$Z824/Revisión_Avance_Periodo!$Y824,0)</f>
        <v>0</v>
      </c>
      <c r="AK476" s="126"/>
      <c r="AL476" s="127"/>
      <c r="AM476" s="125"/>
      <c r="AN476" s="125"/>
      <c r="AO476" s="128"/>
      <c r="AP476" s="129"/>
    </row>
    <row r="477" spans="1:42" x14ac:dyDescent="0.25">
      <c r="A477" s="97">
        <v>70</v>
      </c>
      <c r="B477" s="435" t="e">
        <f>CONCATENATE(Revisión_Avance_Periodo!$D825,";",Revisión_Avance_Periodo!$F825,";",Revisión_Avance_Periodo!$L825)</f>
        <v>#REF!</v>
      </c>
      <c r="C477" s="435" t="e">
        <f t="shared" si="35"/>
        <v>#REF!</v>
      </c>
      <c r="D477" s="123" t="e">
        <f>VLOOKUP($A477,#REF!,3,FALSE)</f>
        <v>#REF!</v>
      </c>
      <c r="E477" s="436" t="e">
        <f>VLOOKUP($A477,#REF!,4,FALSE)</f>
        <v>#REF!</v>
      </c>
      <c r="F477" s="103" t="e">
        <f>VLOOKUP($A477,#REF!,5,FALSE)</f>
        <v>#REF!</v>
      </c>
      <c r="G477" s="98" t="e">
        <f>VLOOKUP($A477,#REF!,8,FALSE)</f>
        <v>#REF!</v>
      </c>
      <c r="H477" s="93" t="e">
        <f>VLOOKUP($A477,#REF!,7,FALSE)</f>
        <v>#REF!</v>
      </c>
      <c r="I477" s="438" t="e">
        <f>VLOOKUP($A477,#REF!,10,FALSE)</f>
        <v>#REF!</v>
      </c>
      <c r="J477" s="98" t="e">
        <f>VLOOKUP($A477,#REF!,11,FALSE)</f>
        <v>#REF!</v>
      </c>
      <c r="K477" s="114" t="e">
        <f>VLOOKUP($A477,#REF!,12,FALSE)</f>
        <v>#REF!</v>
      </c>
      <c r="L477" s="98" t="e">
        <f>VLOOKUP($A477,#REF!,13,FALSE)</f>
        <v>#REF!</v>
      </c>
      <c r="M477" s="438" t="e">
        <f>VLOOKUP($A477,#REF!,14,FALSE)</f>
        <v>#REF!</v>
      </c>
      <c r="N477" s="103" t="e">
        <f>VLOOKUP($A477,#REF!,15,FALSE)</f>
        <v>#REF!</v>
      </c>
      <c r="O477" s="103" t="e">
        <f>VLOOKUP($A477,#REF!,18,FALSE)</f>
        <v>#REF!</v>
      </c>
      <c r="P477" s="93" t="e">
        <f>VLOOKUP($A477,#REF!,41,FALSE)</f>
        <v>#REF!</v>
      </c>
      <c r="Q477" s="115" t="e">
        <f>VLOOKUP(Revisión_Avance_Periodo!$L825,#REF!,30,FALSE)</f>
        <v>#REF!</v>
      </c>
      <c r="R477" s="116">
        <v>2019</v>
      </c>
      <c r="S477" s="196">
        <v>43707</v>
      </c>
      <c r="T477" s="124" t="s">
        <v>75</v>
      </c>
      <c r="U477" s="147" t="e">
        <f>INDEX(#REF!,MATCH(Revisión_Avance_Periodo!$L477,#REF!,0),MATCH(Revisión_Avance_Periodo!$T477,#REF!,0))</f>
        <v>#REF!</v>
      </c>
      <c r="V477" s="147" t="e">
        <f>INDEX(#REF!,MATCH(Revisión_Avance_Periodo!$L477,#REF!,0),MATCH(Revisión_Avance_Periodo!$T477,#REF!,0))</f>
        <v>#REF!</v>
      </c>
      <c r="W477" s="118">
        <f t="shared" si="37"/>
        <v>0</v>
      </c>
      <c r="X477" s="124" t="str">
        <f>VLOOKUP(W477,Tabla_Estado_Meta_OAP_2019[#All],3,TRUE)</f>
        <v>Por Ejecutar</v>
      </c>
      <c r="Y477" s="150" t="e">
        <f>SUBTOTAL(9,$U$470:$U477)</f>
        <v>#REF!</v>
      </c>
      <c r="Z477" s="151" t="e">
        <f>SUBTOTAL(9,$V$470:$V477)</f>
        <v>#REF!</v>
      </c>
      <c r="AA477" s="159">
        <f>IFERROR(+Revisión_Avance_Periodo!$Z477/Revisión_Avance_Periodo!$Y477,0)</f>
        <v>0</v>
      </c>
      <c r="AB477" s="126"/>
      <c r="AC477" s="127"/>
      <c r="AD477" s="125"/>
      <c r="AE477" s="125"/>
      <c r="AF477" s="128"/>
      <c r="AG477" s="129"/>
      <c r="AH477" s="150" t="e">
        <f>SUBTOTAL(9,$U$477:$U818)</f>
        <v>#REF!</v>
      </c>
      <c r="AI477" s="151" t="e">
        <f>SUBTOTAL(9,$V$477:$V818)</f>
        <v>#REF!</v>
      </c>
      <c r="AJ477" s="159">
        <f>IFERROR(+Revisión_Avance_Periodo!$Z825/Revisión_Avance_Periodo!$Y825,0)</f>
        <v>0</v>
      </c>
      <c r="AK477" s="126"/>
      <c r="AL477" s="127"/>
      <c r="AM477" s="125"/>
      <c r="AN477" s="125"/>
      <c r="AO477" s="128"/>
      <c r="AP477" s="129"/>
    </row>
    <row r="478" spans="1:42" x14ac:dyDescent="0.25">
      <c r="A478" s="92">
        <v>70</v>
      </c>
      <c r="B478" s="435" t="e">
        <f>CONCATENATE(Revisión_Avance_Periodo!$D826,";",Revisión_Avance_Periodo!$F826,";",Revisión_Avance_Periodo!$L826)</f>
        <v>#REF!</v>
      </c>
      <c r="C478" s="435" t="e">
        <f t="shared" si="35"/>
        <v>#REF!</v>
      </c>
      <c r="D478" s="114" t="e">
        <f>VLOOKUP($A478,#REF!,3,FALSE)</f>
        <v>#REF!</v>
      </c>
      <c r="E478" s="436" t="e">
        <f>VLOOKUP($A478,#REF!,4,FALSE)</f>
        <v>#REF!</v>
      </c>
      <c r="F478" s="102" t="e">
        <f>VLOOKUP($A478,#REF!,5,FALSE)</f>
        <v>#REF!</v>
      </c>
      <c r="G478" s="93" t="e">
        <f>VLOOKUP($A478,#REF!,8,FALSE)</f>
        <v>#REF!</v>
      </c>
      <c r="H478" s="93" t="e">
        <f>VLOOKUP($A478,#REF!,7,FALSE)</f>
        <v>#REF!</v>
      </c>
      <c r="I478" s="438" t="e">
        <f>VLOOKUP($A478,#REF!,10,FALSE)</f>
        <v>#REF!</v>
      </c>
      <c r="J478" s="93" t="e">
        <f>VLOOKUP($A478,#REF!,11,FALSE)</f>
        <v>#REF!</v>
      </c>
      <c r="K478" s="114" t="e">
        <f>VLOOKUP($A478,#REF!,12,FALSE)</f>
        <v>#REF!</v>
      </c>
      <c r="L478" s="93" t="e">
        <f>VLOOKUP($A478,#REF!,13,FALSE)</f>
        <v>#REF!</v>
      </c>
      <c r="M478" s="438" t="e">
        <f>VLOOKUP($A478,#REF!,14,FALSE)</f>
        <v>#REF!</v>
      </c>
      <c r="N478" s="102" t="e">
        <f>VLOOKUP($A478,#REF!,15,FALSE)</f>
        <v>#REF!</v>
      </c>
      <c r="O478" s="102" t="e">
        <f>VLOOKUP($A478,#REF!,18,FALSE)</f>
        <v>#REF!</v>
      </c>
      <c r="P478" s="93" t="e">
        <f>VLOOKUP($A478,#REF!,41,FALSE)</f>
        <v>#REF!</v>
      </c>
      <c r="Q478" s="115" t="e">
        <f>VLOOKUP(Revisión_Avance_Periodo!$L826,#REF!,30,FALSE)</f>
        <v>#REF!</v>
      </c>
      <c r="R478" s="116">
        <v>2019</v>
      </c>
      <c r="S478" s="196">
        <v>43738</v>
      </c>
      <c r="T478" s="116" t="s">
        <v>76</v>
      </c>
      <c r="U478" s="147" t="e">
        <f>INDEX(#REF!,MATCH(Revisión_Avance_Periodo!$L478,#REF!,0),MATCH(Revisión_Avance_Periodo!$T478,#REF!,0))</f>
        <v>#REF!</v>
      </c>
      <c r="V478" s="147" t="e">
        <f>INDEX(#REF!,MATCH(Revisión_Avance_Periodo!$L478,#REF!,0),MATCH(Revisión_Avance_Periodo!$T478,#REF!,0))</f>
        <v>#REF!</v>
      </c>
      <c r="W478" s="118">
        <f t="shared" si="37"/>
        <v>0</v>
      </c>
      <c r="X478" s="116" t="str">
        <f>VLOOKUP(W478,Tabla_Estado_Meta_OAP_2019[#All],3,TRUE)</f>
        <v>Por Ejecutar</v>
      </c>
      <c r="Y478" s="150" t="e">
        <f>SUBTOTAL(9,$U$470:$U478)</f>
        <v>#REF!</v>
      </c>
      <c r="Z478" s="151" t="e">
        <f>SUBTOTAL(9,$V$470:$V478)</f>
        <v>#REF!</v>
      </c>
      <c r="AA478" s="159">
        <f>IFERROR(+Revisión_Avance_Periodo!$Z478/Revisión_Avance_Periodo!$Y478,0)</f>
        <v>0</v>
      </c>
      <c r="AB478" s="126"/>
      <c r="AC478" s="127"/>
      <c r="AD478" s="125"/>
      <c r="AE478" s="125"/>
      <c r="AF478" s="128"/>
      <c r="AG478" s="129"/>
      <c r="AH478" s="150" t="e">
        <f>SUBTOTAL(9,$U$478:$U818)</f>
        <v>#REF!</v>
      </c>
      <c r="AI478" s="151" t="e">
        <f>SUBTOTAL(9,$V$478:$V818)</f>
        <v>#REF!</v>
      </c>
      <c r="AJ478" s="159">
        <f>IFERROR(+Revisión_Avance_Periodo!$Z826/Revisión_Avance_Periodo!$Y826,0)</f>
        <v>0</v>
      </c>
      <c r="AK478" s="126"/>
      <c r="AL478" s="127"/>
      <c r="AM478" s="125"/>
      <c r="AN478" s="125"/>
      <c r="AO478" s="128"/>
      <c r="AP478" s="129"/>
    </row>
    <row r="479" spans="1:42" x14ac:dyDescent="0.25">
      <c r="A479" s="97">
        <v>70</v>
      </c>
      <c r="B479" s="435" t="e">
        <f>CONCATENATE(Revisión_Avance_Periodo!$D827,";",Revisión_Avance_Periodo!$F827,";",Revisión_Avance_Periodo!$L827)</f>
        <v>#REF!</v>
      </c>
      <c r="C479" s="435" t="e">
        <f t="shared" si="35"/>
        <v>#REF!</v>
      </c>
      <c r="D479" s="123" t="e">
        <f>VLOOKUP($A479,#REF!,3,FALSE)</f>
        <v>#REF!</v>
      </c>
      <c r="E479" s="436" t="e">
        <f>VLOOKUP($A479,#REF!,4,FALSE)</f>
        <v>#REF!</v>
      </c>
      <c r="F479" s="103" t="e">
        <f>VLOOKUP($A479,#REF!,5,FALSE)</f>
        <v>#REF!</v>
      </c>
      <c r="G479" s="98" t="e">
        <f>VLOOKUP($A479,#REF!,8,FALSE)</f>
        <v>#REF!</v>
      </c>
      <c r="H479" s="93" t="e">
        <f>VLOOKUP($A479,#REF!,7,FALSE)</f>
        <v>#REF!</v>
      </c>
      <c r="I479" s="438" t="e">
        <f>VLOOKUP($A479,#REF!,10,FALSE)</f>
        <v>#REF!</v>
      </c>
      <c r="J479" s="98" t="e">
        <f>VLOOKUP($A479,#REF!,11,FALSE)</f>
        <v>#REF!</v>
      </c>
      <c r="K479" s="114" t="e">
        <f>VLOOKUP($A479,#REF!,12,FALSE)</f>
        <v>#REF!</v>
      </c>
      <c r="L479" s="98" t="e">
        <f>VLOOKUP($A479,#REF!,13,FALSE)</f>
        <v>#REF!</v>
      </c>
      <c r="M479" s="438" t="e">
        <f>VLOOKUP($A479,#REF!,14,FALSE)</f>
        <v>#REF!</v>
      </c>
      <c r="N479" s="103" t="e">
        <f>VLOOKUP($A479,#REF!,15,FALSE)</f>
        <v>#REF!</v>
      </c>
      <c r="O479" s="103" t="e">
        <f>VLOOKUP($A479,#REF!,18,FALSE)</f>
        <v>#REF!</v>
      </c>
      <c r="P479" s="93" t="e">
        <f>VLOOKUP($A479,#REF!,41,FALSE)</f>
        <v>#REF!</v>
      </c>
      <c r="Q479" s="115" t="e">
        <f>VLOOKUP(Revisión_Avance_Periodo!$L827,#REF!,30,FALSE)</f>
        <v>#REF!</v>
      </c>
      <c r="R479" s="116">
        <v>2019</v>
      </c>
      <c r="S479" s="196">
        <v>43768</v>
      </c>
      <c r="T479" s="124" t="s">
        <v>77</v>
      </c>
      <c r="U479" s="147" t="e">
        <f>INDEX(#REF!,MATCH(Revisión_Avance_Periodo!$L479,#REF!,0),MATCH(Revisión_Avance_Periodo!$T479,#REF!,0))</f>
        <v>#REF!</v>
      </c>
      <c r="V479" s="147" t="e">
        <f>INDEX(#REF!,MATCH(Revisión_Avance_Periodo!$L479,#REF!,0),MATCH(Revisión_Avance_Periodo!$T479,#REF!,0))</f>
        <v>#REF!</v>
      </c>
      <c r="W479" s="131" t="e">
        <f>V479/U479</f>
        <v>#REF!</v>
      </c>
      <c r="X479" s="124" t="e">
        <f>VLOOKUP(W479,Tabla_Estado_Meta_OAP_2019[#All],3,TRUE)</f>
        <v>#REF!</v>
      </c>
      <c r="Y479" s="150" t="e">
        <f>SUBTOTAL(9,$U$470:$U479)</f>
        <v>#REF!</v>
      </c>
      <c r="Z479" s="151" t="e">
        <f>SUBTOTAL(9,$V$470:$V479)</f>
        <v>#REF!</v>
      </c>
      <c r="AA479" s="159">
        <f>IFERROR(+Revisión_Avance_Periodo!$Z479/Revisión_Avance_Periodo!$Y479,0)</f>
        <v>0</v>
      </c>
      <c r="AB479" s="126"/>
      <c r="AC479" s="127"/>
      <c r="AD479" s="125"/>
      <c r="AE479" s="125"/>
      <c r="AF479" s="128"/>
      <c r="AG479" s="129"/>
      <c r="AH479" s="150" t="e">
        <f>SUBTOTAL(9,$U$479:$U818)</f>
        <v>#REF!</v>
      </c>
      <c r="AI479" s="151" t="e">
        <f>SUBTOTAL(9,$V$479:$V818)</f>
        <v>#REF!</v>
      </c>
      <c r="AJ479" s="159">
        <f>IFERROR(+Revisión_Avance_Periodo!$Z827/Revisión_Avance_Periodo!$Y827,0)</f>
        <v>0</v>
      </c>
      <c r="AK479" s="126"/>
      <c r="AL479" s="127"/>
      <c r="AM479" s="125"/>
      <c r="AN479" s="125"/>
      <c r="AO479" s="128"/>
      <c r="AP479" s="129"/>
    </row>
    <row r="480" spans="1:42" x14ac:dyDescent="0.25">
      <c r="A480" s="92">
        <v>70</v>
      </c>
      <c r="B480" s="435" t="e">
        <f>CONCATENATE(Revisión_Avance_Periodo!$D828,";",Revisión_Avance_Periodo!$F828,";",Revisión_Avance_Periodo!$L828)</f>
        <v>#REF!</v>
      </c>
      <c r="C480" s="435" t="e">
        <f t="shared" si="35"/>
        <v>#REF!</v>
      </c>
      <c r="D480" s="114" t="e">
        <f>VLOOKUP($A480,#REF!,3,FALSE)</f>
        <v>#REF!</v>
      </c>
      <c r="E480" s="436" t="e">
        <f>VLOOKUP($A480,#REF!,4,FALSE)</f>
        <v>#REF!</v>
      </c>
      <c r="F480" s="102" t="e">
        <f>VLOOKUP($A480,#REF!,5,FALSE)</f>
        <v>#REF!</v>
      </c>
      <c r="G480" s="93" t="e">
        <f>VLOOKUP($A480,#REF!,8,FALSE)</f>
        <v>#REF!</v>
      </c>
      <c r="H480" s="93" t="e">
        <f>VLOOKUP($A480,#REF!,7,FALSE)</f>
        <v>#REF!</v>
      </c>
      <c r="I480" s="438" t="e">
        <f>VLOOKUP($A480,#REF!,10,FALSE)</f>
        <v>#REF!</v>
      </c>
      <c r="J480" s="93" t="e">
        <f>VLOOKUP($A480,#REF!,11,FALSE)</f>
        <v>#REF!</v>
      </c>
      <c r="K480" s="114" t="e">
        <f>VLOOKUP($A480,#REF!,12,FALSE)</f>
        <v>#REF!</v>
      </c>
      <c r="L480" s="93" t="e">
        <f>VLOOKUP($A480,#REF!,13,FALSE)</f>
        <v>#REF!</v>
      </c>
      <c r="M480" s="438" t="e">
        <f>VLOOKUP($A480,#REF!,14,FALSE)</f>
        <v>#REF!</v>
      </c>
      <c r="N480" s="102" t="e">
        <f>VLOOKUP($A480,#REF!,15,FALSE)</f>
        <v>#REF!</v>
      </c>
      <c r="O480" s="102" t="e">
        <f>VLOOKUP($A480,#REF!,18,FALSE)</f>
        <v>#REF!</v>
      </c>
      <c r="P480" s="93" t="e">
        <f>VLOOKUP($A480,#REF!,41,FALSE)</f>
        <v>#REF!</v>
      </c>
      <c r="Q480" s="115" t="e">
        <f>VLOOKUP(Revisión_Avance_Periodo!$L828,#REF!,30,FALSE)</f>
        <v>#REF!</v>
      </c>
      <c r="R480" s="116">
        <v>2019</v>
      </c>
      <c r="S480" s="196">
        <v>43799</v>
      </c>
      <c r="T480" s="116" t="s">
        <v>78</v>
      </c>
      <c r="U480" s="147" t="e">
        <f>INDEX(#REF!,MATCH(Revisión_Avance_Periodo!$L480,#REF!,0),MATCH(Revisión_Avance_Periodo!$T480,#REF!,0))</f>
        <v>#REF!</v>
      </c>
      <c r="V480" s="147" t="e">
        <f>INDEX(#REF!,MATCH(Revisión_Avance_Periodo!$L480,#REF!,0),MATCH(Revisión_Avance_Periodo!$T480,#REF!,0))</f>
        <v>#REF!</v>
      </c>
      <c r="W480" s="131" t="e">
        <f>V480/U480</f>
        <v>#REF!</v>
      </c>
      <c r="X480" s="116" t="e">
        <f>VLOOKUP(W480,Tabla_Estado_Meta_OAP_2019[#All],3,TRUE)</f>
        <v>#REF!</v>
      </c>
      <c r="Y480" s="150" t="e">
        <f>SUBTOTAL(9,$U$470:$U480)</f>
        <v>#REF!</v>
      </c>
      <c r="Z480" s="151" t="e">
        <f>SUBTOTAL(9,$V$470:$V480)</f>
        <v>#REF!</v>
      </c>
      <c r="AA480" s="159">
        <f>IFERROR(+Revisión_Avance_Periodo!$Z480/Revisión_Avance_Periodo!$Y480,0)</f>
        <v>0</v>
      </c>
      <c r="AB480" s="126"/>
      <c r="AC480" s="127"/>
      <c r="AD480" s="125"/>
      <c r="AE480" s="125"/>
      <c r="AF480" s="128"/>
      <c r="AG480" s="129"/>
      <c r="AH480" s="150" t="e">
        <f>SUBTOTAL(9,$U$480:$U818)</f>
        <v>#REF!</v>
      </c>
      <c r="AI480" s="151" t="e">
        <f>SUBTOTAL(9,$V$480:$V818)</f>
        <v>#REF!</v>
      </c>
      <c r="AJ480" s="159">
        <f>IFERROR(+Revisión_Avance_Periodo!$Z828/Revisión_Avance_Periodo!$Y828,0)</f>
        <v>0</v>
      </c>
      <c r="AK480" s="126"/>
      <c r="AL480" s="127"/>
      <c r="AM480" s="125"/>
      <c r="AN480" s="125"/>
      <c r="AO480" s="128"/>
      <c r="AP480" s="129"/>
    </row>
    <row r="481" spans="1:42" ht="15.75" thickBot="1" x14ac:dyDescent="0.3">
      <c r="A481" s="97">
        <v>70</v>
      </c>
      <c r="B481" s="435" t="e">
        <f>CONCATENATE(Revisión_Avance_Periodo!$D829,";",Revisión_Avance_Periodo!$F829,";",Revisión_Avance_Periodo!$L829)</f>
        <v>#REF!</v>
      </c>
      <c r="C481" s="435" t="e">
        <f t="shared" si="35"/>
        <v>#REF!</v>
      </c>
      <c r="D481" s="123" t="e">
        <f>VLOOKUP($A481,#REF!,3,FALSE)</f>
        <v>#REF!</v>
      </c>
      <c r="E481" s="436" t="e">
        <f>VLOOKUP($A481,#REF!,4,FALSE)</f>
        <v>#REF!</v>
      </c>
      <c r="F481" s="103" t="e">
        <f>VLOOKUP($A481,#REF!,5,FALSE)</f>
        <v>#REF!</v>
      </c>
      <c r="G481" s="98" t="e">
        <f>VLOOKUP($A481,#REF!,8,FALSE)</f>
        <v>#REF!</v>
      </c>
      <c r="H481" s="93" t="e">
        <f>VLOOKUP($A481,#REF!,7,FALSE)</f>
        <v>#REF!</v>
      </c>
      <c r="I481" s="438" t="e">
        <f>VLOOKUP($A481,#REF!,10,FALSE)</f>
        <v>#REF!</v>
      </c>
      <c r="J481" s="98" t="e">
        <f>VLOOKUP($A481,#REF!,11,FALSE)</f>
        <v>#REF!</v>
      </c>
      <c r="K481" s="114" t="e">
        <f>VLOOKUP($A481,#REF!,12,FALSE)</f>
        <v>#REF!</v>
      </c>
      <c r="L481" s="98" t="e">
        <f>VLOOKUP($A481,#REF!,13,FALSE)</f>
        <v>#REF!</v>
      </c>
      <c r="M481" s="438" t="e">
        <f>VLOOKUP($A481,#REF!,14,FALSE)</f>
        <v>#REF!</v>
      </c>
      <c r="N481" s="103" t="e">
        <f>VLOOKUP($A481,#REF!,15,FALSE)</f>
        <v>#REF!</v>
      </c>
      <c r="O481" s="103" t="e">
        <f>VLOOKUP($A481,#REF!,18,FALSE)</f>
        <v>#REF!</v>
      </c>
      <c r="P481" s="93" t="e">
        <f>VLOOKUP($A481,#REF!,41,FALSE)</f>
        <v>#REF!</v>
      </c>
      <c r="Q481" s="115" t="e">
        <f>VLOOKUP(Revisión_Avance_Periodo!$L829,#REF!,30,FALSE)</f>
        <v>#REF!</v>
      </c>
      <c r="R481" s="116">
        <v>2019</v>
      </c>
      <c r="S481" s="196">
        <v>43829</v>
      </c>
      <c r="T481" s="124" t="s">
        <v>79</v>
      </c>
      <c r="U481" s="147" t="e">
        <f>INDEX(#REF!,MATCH(Revisión_Avance_Periodo!$L481,#REF!,0),MATCH(Revisión_Avance_Periodo!$T481,#REF!,0))</f>
        <v>#REF!</v>
      </c>
      <c r="V481" s="147" t="e">
        <f>INDEX(#REF!,MATCH(Revisión_Avance_Periodo!$L481,#REF!,0),MATCH(Revisión_Avance_Periodo!$T481,#REF!,0))</f>
        <v>#REF!</v>
      </c>
      <c r="W481" s="131" t="e">
        <f>V481/U481</f>
        <v>#REF!</v>
      </c>
      <c r="X481" s="124" t="e">
        <f>VLOOKUP(W481,Tabla_Estado_Meta_OAP_2019[#All],3,TRUE)</f>
        <v>#REF!</v>
      </c>
      <c r="Y481" s="150" t="e">
        <f>SUBTOTAL(9,$U$470:$U481)</f>
        <v>#REF!</v>
      </c>
      <c r="Z481" s="151" t="e">
        <f>SUBTOTAL(9,$V$470:$V481)</f>
        <v>#REF!</v>
      </c>
      <c r="AA481" s="159">
        <f>IFERROR(+Revisión_Avance_Periodo!$Z481/Revisión_Avance_Periodo!$Y481,0)</f>
        <v>0</v>
      </c>
      <c r="AB481" s="126"/>
      <c r="AC481" s="127"/>
      <c r="AD481" s="125"/>
      <c r="AE481" s="125"/>
      <c r="AF481" s="128"/>
      <c r="AG481" s="129"/>
      <c r="AH481" s="150" t="e">
        <f>SUBTOTAL(9,$U$481:$U818)</f>
        <v>#REF!</v>
      </c>
      <c r="AI481" s="151" t="e">
        <f>SUBTOTAL(9,$V$481:$V818)</f>
        <v>#REF!</v>
      </c>
      <c r="AJ481" s="159">
        <f>IFERROR(+Revisión_Avance_Periodo!$Z829/Revisión_Avance_Periodo!$Y829,0)</f>
        <v>0</v>
      </c>
      <c r="AK481" s="126"/>
      <c r="AL481" s="127"/>
      <c r="AM481" s="125"/>
      <c r="AN481" s="125"/>
      <c r="AO481" s="128"/>
      <c r="AP481" s="129"/>
    </row>
    <row r="482" spans="1:42" x14ac:dyDescent="0.25">
      <c r="A482" s="92">
        <v>71</v>
      </c>
      <c r="B482" s="435" t="e">
        <f>CONCATENATE(Revisión_Avance_Periodo!$D830,";",Revisión_Avance_Periodo!$F830,";",Revisión_Avance_Periodo!$L830)</f>
        <v>#REF!</v>
      </c>
      <c r="C482" s="435" t="e">
        <f t="shared" si="35"/>
        <v>#REF!</v>
      </c>
      <c r="D482" s="114" t="e">
        <f>VLOOKUP($A482,#REF!,3,FALSE)</f>
        <v>#REF!</v>
      </c>
      <c r="E482" s="436" t="e">
        <f>VLOOKUP($A482,#REF!,4,FALSE)</f>
        <v>#REF!</v>
      </c>
      <c r="F482" s="102" t="e">
        <f>VLOOKUP($A482,#REF!,5,FALSE)</f>
        <v>#REF!</v>
      </c>
      <c r="G482" s="93" t="e">
        <f>VLOOKUP($A482,#REF!,8,FALSE)</f>
        <v>#REF!</v>
      </c>
      <c r="H482" s="93" t="e">
        <f>VLOOKUP($A482,#REF!,7,FALSE)</f>
        <v>#REF!</v>
      </c>
      <c r="I482" s="438" t="e">
        <f>VLOOKUP($A482,#REF!,10,FALSE)</f>
        <v>#REF!</v>
      </c>
      <c r="J482" s="93" t="e">
        <f>VLOOKUP($A482,#REF!,11,FALSE)</f>
        <v>#REF!</v>
      </c>
      <c r="K482" s="114" t="e">
        <f>VLOOKUP($A482,#REF!,12,FALSE)</f>
        <v>#REF!</v>
      </c>
      <c r="L482" s="93" t="e">
        <f>VLOOKUP($A482,#REF!,13,FALSE)</f>
        <v>#REF!</v>
      </c>
      <c r="M482" s="438" t="e">
        <f>VLOOKUP($A482,#REF!,14,FALSE)</f>
        <v>#REF!</v>
      </c>
      <c r="N482" s="102" t="e">
        <f>VLOOKUP($A482,#REF!,15,FALSE)</f>
        <v>#REF!</v>
      </c>
      <c r="O482" s="102" t="e">
        <f>VLOOKUP($A482,#REF!,18,FALSE)</f>
        <v>#REF!</v>
      </c>
      <c r="P482" s="93" t="e">
        <f>VLOOKUP($A482,#REF!,41,FALSE)</f>
        <v>#REF!</v>
      </c>
      <c r="Q482" s="115" t="e">
        <f>VLOOKUP(Revisión_Avance_Periodo!$L830,#REF!,30,FALSE)</f>
        <v>#REF!</v>
      </c>
      <c r="R482" s="116">
        <v>2019</v>
      </c>
      <c r="S482" s="196">
        <v>43495</v>
      </c>
      <c r="T482" s="116" t="s">
        <v>68</v>
      </c>
      <c r="U482" s="147" t="e">
        <f>INDEX(#REF!,MATCH(Revisión_Avance_Periodo!$L482,#REF!,0),MATCH(Revisión_Avance_Periodo!$T482,#REF!,0))</f>
        <v>#REF!</v>
      </c>
      <c r="V482" s="147" t="e">
        <f>INDEX(#REF!,MATCH(Revisión_Avance_Periodo!$L482,#REF!,0),MATCH(Revisión_Avance_Periodo!$T482,#REF!,0))</f>
        <v>#REF!</v>
      </c>
      <c r="W482" s="118">
        <f t="shared" ref="W482:W487" si="38">IFERROR((V482/U482),0)</f>
        <v>0</v>
      </c>
      <c r="X482" s="116" t="str">
        <f>VLOOKUP(W482,Tabla_Estado_Meta_OAP_2019[#All],3,TRUE)</f>
        <v>Por Ejecutar</v>
      </c>
      <c r="Y482" s="148" t="e">
        <f>SUBTOTAL(9,$U$482:$U482)</f>
        <v>#REF!</v>
      </c>
      <c r="Z482" s="149" t="e">
        <f>SUBTOTAL(9,$V$482:$V482)</f>
        <v>#REF!</v>
      </c>
      <c r="AA482" s="162">
        <f>IFERROR(+Revisión_Avance_Periodo!$Z482/Revisión_Avance_Periodo!$Y482,0)</f>
        <v>0</v>
      </c>
      <c r="AB482" s="448" t="e">
        <f>SUBTOTAL(9,U482:U493)</f>
        <v>#REF!</v>
      </c>
      <c r="AC482" s="449" t="e">
        <f>SUBTOTAL(9,V482:V493)</f>
        <v>#REF!</v>
      </c>
      <c r="AD482" s="119" t="e">
        <f>+AC482/AB482</f>
        <v>#REF!</v>
      </c>
      <c r="AE482" s="119" t="e">
        <f>100%-Revisión_Avance_Periodo!$AD482</f>
        <v>#REF!</v>
      </c>
      <c r="AF482" s="121" t="e">
        <f>VLOOKUP(AD482,Tabla_Estado_Meta_OAP_2019[],3,TRUE)</f>
        <v>#REF!</v>
      </c>
      <c r="AG482" s="122" t="e">
        <f>Revisión_Avance_Periodo!$AD482*Revisión_Avance_Periodo!$Q482</f>
        <v>#REF!</v>
      </c>
      <c r="AH482" s="148" t="e">
        <f>SUBTOTAL(9,$U$482:$U830)</f>
        <v>#REF!</v>
      </c>
      <c r="AI482" s="149" t="e">
        <f>SUBTOTAL(9,$V$482:$V830)</f>
        <v>#REF!</v>
      </c>
      <c r="AJ482" s="162">
        <f>IFERROR(+Revisión_Avance_Periodo!$Z830/Revisión_Avance_Periodo!$Y830,0)</f>
        <v>0</v>
      </c>
      <c r="AK482" s="448" t="e">
        <f>SUBTOTAL(9,AD482:AD493)</f>
        <v>#REF!</v>
      </c>
      <c r="AL482" s="449" t="e">
        <f>SUBTOTAL(9,AE482:AE493)</f>
        <v>#REF!</v>
      </c>
      <c r="AM482" s="119" t="e">
        <f>+AL482/AK482</f>
        <v>#REF!</v>
      </c>
      <c r="AN482" s="119" t="e">
        <f>100%-Revisión_Avance_Periodo!$AD830</f>
        <v>#REF!</v>
      </c>
      <c r="AO482" s="121" t="e">
        <f>VLOOKUP(AM482,Tabla_Estado_Meta_OAP_2019[],3,TRUE)</f>
        <v>#REF!</v>
      </c>
      <c r="AP482" s="122" t="e">
        <f>Revisión_Avance_Periodo!$AD830*Revisión_Avance_Periodo!$Q830</f>
        <v>#REF!</v>
      </c>
    </row>
    <row r="483" spans="1:42" x14ac:dyDescent="0.25">
      <c r="A483" s="97">
        <v>71</v>
      </c>
      <c r="B483" s="435" t="e">
        <f>CONCATENATE(Revisión_Avance_Periodo!$D831,";",Revisión_Avance_Periodo!$F831,";",Revisión_Avance_Periodo!$L831)</f>
        <v>#REF!</v>
      </c>
      <c r="C483" s="435" t="e">
        <f t="shared" si="35"/>
        <v>#REF!</v>
      </c>
      <c r="D483" s="123" t="e">
        <f>VLOOKUP($A483,#REF!,3,FALSE)</f>
        <v>#REF!</v>
      </c>
      <c r="E483" s="436" t="e">
        <f>VLOOKUP($A483,#REF!,4,FALSE)</f>
        <v>#REF!</v>
      </c>
      <c r="F483" s="103" t="e">
        <f>VLOOKUP($A483,#REF!,5,FALSE)</f>
        <v>#REF!</v>
      </c>
      <c r="G483" s="98" t="e">
        <f>VLOOKUP($A483,#REF!,8,FALSE)</f>
        <v>#REF!</v>
      </c>
      <c r="H483" s="93" t="e">
        <f>VLOOKUP($A483,#REF!,7,FALSE)</f>
        <v>#REF!</v>
      </c>
      <c r="I483" s="438" t="e">
        <f>VLOOKUP($A483,#REF!,10,FALSE)</f>
        <v>#REF!</v>
      </c>
      <c r="J483" s="98" t="e">
        <f>VLOOKUP($A483,#REF!,11,FALSE)</f>
        <v>#REF!</v>
      </c>
      <c r="K483" s="114" t="e">
        <f>VLOOKUP($A483,#REF!,12,FALSE)</f>
        <v>#REF!</v>
      </c>
      <c r="L483" s="98" t="e">
        <f>VLOOKUP($A483,#REF!,13,FALSE)</f>
        <v>#REF!</v>
      </c>
      <c r="M483" s="438" t="e">
        <f>VLOOKUP($A483,#REF!,14,FALSE)</f>
        <v>#REF!</v>
      </c>
      <c r="N483" s="103" t="e">
        <f>VLOOKUP($A483,#REF!,15,FALSE)</f>
        <v>#REF!</v>
      </c>
      <c r="O483" s="103" t="e">
        <f>VLOOKUP($A483,#REF!,18,FALSE)</f>
        <v>#REF!</v>
      </c>
      <c r="P483" s="93" t="e">
        <f>VLOOKUP($A483,#REF!,41,FALSE)</f>
        <v>#REF!</v>
      </c>
      <c r="Q483" s="115" t="e">
        <f>VLOOKUP(Revisión_Avance_Periodo!$L831,#REF!,30,FALSE)</f>
        <v>#REF!</v>
      </c>
      <c r="R483" s="116">
        <v>2019</v>
      </c>
      <c r="S483" s="196">
        <v>43524</v>
      </c>
      <c r="T483" s="124" t="s">
        <v>69</v>
      </c>
      <c r="U483" s="147" t="e">
        <f>INDEX(#REF!,MATCH(Revisión_Avance_Periodo!$L483,#REF!,0),MATCH(Revisión_Avance_Periodo!$T483,#REF!,0))</f>
        <v>#REF!</v>
      </c>
      <c r="V483" s="147" t="e">
        <f>INDEX(#REF!,MATCH(Revisión_Avance_Periodo!$L483,#REF!,0),MATCH(Revisión_Avance_Periodo!$T483,#REF!,0))</f>
        <v>#REF!</v>
      </c>
      <c r="W483" s="118">
        <f t="shared" si="38"/>
        <v>0</v>
      </c>
      <c r="X483" s="124" t="str">
        <f>VLOOKUP(W483,Tabla_Estado_Meta_OAP_2019[#All],3,TRUE)</f>
        <v>Por Ejecutar</v>
      </c>
      <c r="Y483" s="150" t="e">
        <f>SUBTOTAL(9,$U$482:$U483)</f>
        <v>#REF!</v>
      </c>
      <c r="Z483" s="151" t="e">
        <f>SUBTOTAL(9,$V$482:$V483)</f>
        <v>#REF!</v>
      </c>
      <c r="AA483" s="159">
        <f>IFERROR(+Revisión_Avance_Periodo!$Z483/Revisión_Avance_Periodo!$Y483,0)</f>
        <v>0</v>
      </c>
      <c r="AB483" s="126"/>
      <c r="AC483" s="127"/>
      <c r="AD483" s="125"/>
      <c r="AE483" s="125"/>
      <c r="AF483" s="128"/>
      <c r="AG483" s="129"/>
      <c r="AH483" s="150" t="e">
        <f>SUBTOTAL(9,$U$483:$U830)</f>
        <v>#REF!</v>
      </c>
      <c r="AI483" s="151" t="e">
        <f>SUBTOTAL(9,$V$483:$V830)</f>
        <v>#REF!</v>
      </c>
      <c r="AJ483" s="159">
        <f>IFERROR(+Revisión_Avance_Periodo!$Z831/Revisión_Avance_Periodo!$Y831,0)</f>
        <v>0</v>
      </c>
      <c r="AK483" s="126"/>
      <c r="AL483" s="127"/>
      <c r="AM483" s="125"/>
      <c r="AN483" s="125"/>
      <c r="AO483" s="128"/>
      <c r="AP483" s="129"/>
    </row>
    <row r="484" spans="1:42" x14ac:dyDescent="0.25">
      <c r="A484" s="92">
        <v>71</v>
      </c>
      <c r="B484" s="435" t="e">
        <f>CONCATENATE(Revisión_Avance_Periodo!$D832,";",Revisión_Avance_Periodo!$F832,";",Revisión_Avance_Periodo!$L832)</f>
        <v>#REF!</v>
      </c>
      <c r="C484" s="435" t="e">
        <f t="shared" si="35"/>
        <v>#REF!</v>
      </c>
      <c r="D484" s="114" t="e">
        <f>VLOOKUP($A484,#REF!,3,FALSE)</f>
        <v>#REF!</v>
      </c>
      <c r="E484" s="436" t="e">
        <f>VLOOKUP($A484,#REF!,4,FALSE)</f>
        <v>#REF!</v>
      </c>
      <c r="F484" s="102" t="e">
        <f>VLOOKUP($A484,#REF!,5,FALSE)</f>
        <v>#REF!</v>
      </c>
      <c r="G484" s="93" t="e">
        <f>VLOOKUP($A484,#REF!,8,FALSE)</f>
        <v>#REF!</v>
      </c>
      <c r="H484" s="93" t="e">
        <f>VLOOKUP($A484,#REF!,7,FALSE)</f>
        <v>#REF!</v>
      </c>
      <c r="I484" s="438" t="e">
        <f>VLOOKUP($A484,#REF!,10,FALSE)</f>
        <v>#REF!</v>
      </c>
      <c r="J484" s="93" t="e">
        <f>VLOOKUP($A484,#REF!,11,FALSE)</f>
        <v>#REF!</v>
      </c>
      <c r="K484" s="114" t="e">
        <f>VLOOKUP($A484,#REF!,12,FALSE)</f>
        <v>#REF!</v>
      </c>
      <c r="L484" s="93" t="e">
        <f>VLOOKUP($A484,#REF!,13,FALSE)</f>
        <v>#REF!</v>
      </c>
      <c r="M484" s="438" t="e">
        <f>VLOOKUP($A484,#REF!,14,FALSE)</f>
        <v>#REF!</v>
      </c>
      <c r="N484" s="102" t="e">
        <f>VLOOKUP($A484,#REF!,15,FALSE)</f>
        <v>#REF!</v>
      </c>
      <c r="O484" s="102" t="e">
        <f>VLOOKUP($A484,#REF!,18,FALSE)</f>
        <v>#REF!</v>
      </c>
      <c r="P484" s="93" t="e">
        <f>VLOOKUP($A484,#REF!,41,FALSE)</f>
        <v>#REF!</v>
      </c>
      <c r="Q484" s="115" t="e">
        <f>VLOOKUP(Revisión_Avance_Periodo!$L832,#REF!,30,FALSE)</f>
        <v>#REF!</v>
      </c>
      <c r="R484" s="116">
        <v>2019</v>
      </c>
      <c r="S484" s="196">
        <v>43554</v>
      </c>
      <c r="T484" s="116" t="s">
        <v>70</v>
      </c>
      <c r="U484" s="147" t="e">
        <f>INDEX(#REF!,MATCH(Revisión_Avance_Periodo!$L484,#REF!,0),MATCH(Revisión_Avance_Periodo!$T484,#REF!,0))</f>
        <v>#REF!</v>
      </c>
      <c r="V484" s="147" t="e">
        <f>INDEX(#REF!,MATCH(Revisión_Avance_Periodo!$L484,#REF!,0),MATCH(Revisión_Avance_Periodo!$T484,#REF!,0))</f>
        <v>#REF!</v>
      </c>
      <c r="W484" s="118">
        <f t="shared" si="38"/>
        <v>0</v>
      </c>
      <c r="X484" s="116" t="str">
        <f>VLOOKUP(W484,Tabla_Estado_Meta_OAP_2019[#All],3,TRUE)</f>
        <v>Por Ejecutar</v>
      </c>
      <c r="Y484" s="150" t="e">
        <f>SUBTOTAL(9,$U$482:$U484)</f>
        <v>#REF!</v>
      </c>
      <c r="Z484" s="151" t="e">
        <f>SUBTOTAL(9,$V$482:$V484)</f>
        <v>#REF!</v>
      </c>
      <c r="AA484" s="159">
        <f>IFERROR(+Revisión_Avance_Periodo!$Z484/Revisión_Avance_Periodo!$Y484,0)</f>
        <v>0</v>
      </c>
      <c r="AB484" s="126"/>
      <c r="AC484" s="127"/>
      <c r="AD484" s="125"/>
      <c r="AE484" s="125"/>
      <c r="AF484" s="128"/>
      <c r="AG484" s="129"/>
      <c r="AH484" s="150" t="e">
        <f>SUBTOTAL(9,$U$484:$U830)</f>
        <v>#REF!</v>
      </c>
      <c r="AI484" s="151" t="e">
        <f>SUBTOTAL(9,$V$484:$V830)</f>
        <v>#REF!</v>
      </c>
      <c r="AJ484" s="159">
        <f>IFERROR(+Revisión_Avance_Periodo!$Z832/Revisión_Avance_Periodo!$Y832,0)</f>
        <v>0</v>
      </c>
      <c r="AK484" s="126"/>
      <c r="AL484" s="127"/>
      <c r="AM484" s="125"/>
      <c r="AN484" s="125"/>
      <c r="AO484" s="128"/>
      <c r="AP484" s="129"/>
    </row>
    <row r="485" spans="1:42" x14ac:dyDescent="0.25">
      <c r="A485" s="97">
        <v>71</v>
      </c>
      <c r="B485" s="435" t="e">
        <f>CONCATENATE(Revisión_Avance_Periodo!$D833,";",Revisión_Avance_Periodo!$F833,";",Revisión_Avance_Periodo!$L833)</f>
        <v>#REF!</v>
      </c>
      <c r="C485" s="435" t="e">
        <f t="shared" si="35"/>
        <v>#REF!</v>
      </c>
      <c r="D485" s="123" t="e">
        <f>VLOOKUP($A485,#REF!,3,FALSE)</f>
        <v>#REF!</v>
      </c>
      <c r="E485" s="436" t="e">
        <f>VLOOKUP($A485,#REF!,4,FALSE)</f>
        <v>#REF!</v>
      </c>
      <c r="F485" s="103" t="e">
        <f>VLOOKUP($A485,#REF!,5,FALSE)</f>
        <v>#REF!</v>
      </c>
      <c r="G485" s="98" t="e">
        <f>VLOOKUP($A485,#REF!,8,FALSE)</f>
        <v>#REF!</v>
      </c>
      <c r="H485" s="93" t="e">
        <f>VLOOKUP($A485,#REF!,7,FALSE)</f>
        <v>#REF!</v>
      </c>
      <c r="I485" s="438" t="e">
        <f>VLOOKUP($A485,#REF!,10,FALSE)</f>
        <v>#REF!</v>
      </c>
      <c r="J485" s="98" t="e">
        <f>VLOOKUP($A485,#REF!,11,FALSE)</f>
        <v>#REF!</v>
      </c>
      <c r="K485" s="114" t="e">
        <f>VLOOKUP($A485,#REF!,12,FALSE)</f>
        <v>#REF!</v>
      </c>
      <c r="L485" s="98" t="e">
        <f>VLOOKUP($A485,#REF!,13,FALSE)</f>
        <v>#REF!</v>
      </c>
      <c r="M485" s="438" t="e">
        <f>VLOOKUP($A485,#REF!,14,FALSE)</f>
        <v>#REF!</v>
      </c>
      <c r="N485" s="103" t="e">
        <f>VLOOKUP($A485,#REF!,15,FALSE)</f>
        <v>#REF!</v>
      </c>
      <c r="O485" s="103" t="e">
        <f>VLOOKUP($A485,#REF!,18,FALSE)</f>
        <v>#REF!</v>
      </c>
      <c r="P485" s="93" t="e">
        <f>VLOOKUP($A485,#REF!,41,FALSE)</f>
        <v>#REF!</v>
      </c>
      <c r="Q485" s="115" t="e">
        <f>VLOOKUP(Revisión_Avance_Periodo!$L833,#REF!,30,FALSE)</f>
        <v>#REF!</v>
      </c>
      <c r="R485" s="116">
        <v>2019</v>
      </c>
      <c r="S485" s="196">
        <v>43585</v>
      </c>
      <c r="T485" s="124" t="s">
        <v>71</v>
      </c>
      <c r="U485" s="147" t="e">
        <f>INDEX(#REF!,MATCH(Revisión_Avance_Periodo!$L485,#REF!,0),MATCH(Revisión_Avance_Periodo!$T485,#REF!,0))</f>
        <v>#REF!</v>
      </c>
      <c r="V485" s="147" t="e">
        <f>INDEX(#REF!,MATCH(Revisión_Avance_Periodo!$L485,#REF!,0),MATCH(Revisión_Avance_Periodo!$T485,#REF!,0))</f>
        <v>#REF!</v>
      </c>
      <c r="W485" s="118">
        <f t="shared" si="38"/>
        <v>0</v>
      </c>
      <c r="X485" s="124" t="str">
        <f>VLOOKUP(W485,Tabla_Estado_Meta_OAP_2019[#All],3,TRUE)</f>
        <v>Por Ejecutar</v>
      </c>
      <c r="Y485" s="150" t="e">
        <f>SUBTOTAL(9,$U$482:$U485)</f>
        <v>#REF!</v>
      </c>
      <c r="Z485" s="151" t="e">
        <f>SUBTOTAL(9,$V$482:$V485)</f>
        <v>#REF!</v>
      </c>
      <c r="AA485" s="159">
        <f>IFERROR(+Revisión_Avance_Periodo!$Z485/Revisión_Avance_Periodo!$Y485,0)</f>
        <v>0</v>
      </c>
      <c r="AB485" s="126"/>
      <c r="AC485" s="127"/>
      <c r="AD485" s="125"/>
      <c r="AE485" s="125"/>
      <c r="AF485" s="128"/>
      <c r="AG485" s="129"/>
      <c r="AH485" s="150" t="e">
        <f>SUBTOTAL(9,$U$485:$U830)</f>
        <v>#REF!</v>
      </c>
      <c r="AI485" s="151" t="e">
        <f>SUBTOTAL(9,$V$485:$V830)</f>
        <v>#REF!</v>
      </c>
      <c r="AJ485" s="159">
        <f>IFERROR(+Revisión_Avance_Periodo!$Z833/Revisión_Avance_Periodo!$Y833,0)</f>
        <v>0</v>
      </c>
      <c r="AK485" s="126"/>
      <c r="AL485" s="127"/>
      <c r="AM485" s="125"/>
      <c r="AN485" s="125"/>
      <c r="AO485" s="128"/>
      <c r="AP485" s="129"/>
    </row>
    <row r="486" spans="1:42" x14ac:dyDescent="0.25">
      <c r="A486" s="92">
        <v>71</v>
      </c>
      <c r="B486" s="435" t="e">
        <f>CONCATENATE(Revisión_Avance_Periodo!$D834,";",Revisión_Avance_Periodo!$F834,";",Revisión_Avance_Periodo!$L834)</f>
        <v>#REF!</v>
      </c>
      <c r="C486" s="435" t="e">
        <f t="shared" si="35"/>
        <v>#REF!</v>
      </c>
      <c r="D486" s="114" t="e">
        <f>VLOOKUP($A486,#REF!,3,FALSE)</f>
        <v>#REF!</v>
      </c>
      <c r="E486" s="436" t="e">
        <f>VLOOKUP($A486,#REF!,4,FALSE)</f>
        <v>#REF!</v>
      </c>
      <c r="F486" s="102" t="e">
        <f>VLOOKUP($A486,#REF!,5,FALSE)</f>
        <v>#REF!</v>
      </c>
      <c r="G486" s="93" t="e">
        <f>VLOOKUP($A486,#REF!,8,FALSE)</f>
        <v>#REF!</v>
      </c>
      <c r="H486" s="93" t="e">
        <f>VLOOKUP($A486,#REF!,7,FALSE)</f>
        <v>#REF!</v>
      </c>
      <c r="I486" s="438" t="e">
        <f>VLOOKUP($A486,#REF!,10,FALSE)</f>
        <v>#REF!</v>
      </c>
      <c r="J486" s="93" t="e">
        <f>VLOOKUP($A486,#REF!,11,FALSE)</f>
        <v>#REF!</v>
      </c>
      <c r="K486" s="114" t="e">
        <f>VLOOKUP($A486,#REF!,12,FALSE)</f>
        <v>#REF!</v>
      </c>
      <c r="L486" s="93" t="e">
        <f>VLOOKUP($A486,#REF!,13,FALSE)</f>
        <v>#REF!</v>
      </c>
      <c r="M486" s="438" t="e">
        <f>VLOOKUP($A486,#REF!,14,FALSE)</f>
        <v>#REF!</v>
      </c>
      <c r="N486" s="102" t="e">
        <f>VLOOKUP($A486,#REF!,15,FALSE)</f>
        <v>#REF!</v>
      </c>
      <c r="O486" s="102" t="e">
        <f>VLOOKUP($A486,#REF!,18,FALSE)</f>
        <v>#REF!</v>
      </c>
      <c r="P486" s="93" t="e">
        <f>VLOOKUP($A486,#REF!,41,FALSE)</f>
        <v>#REF!</v>
      </c>
      <c r="Q486" s="115" t="e">
        <f>VLOOKUP(Revisión_Avance_Periodo!$L834,#REF!,30,FALSE)</f>
        <v>#REF!</v>
      </c>
      <c r="R486" s="116">
        <v>2019</v>
      </c>
      <c r="S486" s="196">
        <v>43615</v>
      </c>
      <c r="T486" s="116" t="s">
        <v>72</v>
      </c>
      <c r="U486" s="147" t="e">
        <f>INDEX(#REF!,MATCH(Revisión_Avance_Periodo!$L486,#REF!,0),MATCH(Revisión_Avance_Periodo!$T486,#REF!,0))</f>
        <v>#REF!</v>
      </c>
      <c r="V486" s="147" t="e">
        <f>INDEX(#REF!,MATCH(Revisión_Avance_Periodo!$L486,#REF!,0),MATCH(Revisión_Avance_Periodo!$T486,#REF!,0))</f>
        <v>#REF!</v>
      </c>
      <c r="W486" s="118">
        <f t="shared" si="38"/>
        <v>0</v>
      </c>
      <c r="X486" s="116" t="str">
        <f>VLOOKUP(W486,Tabla_Estado_Meta_OAP_2019[#All],3,TRUE)</f>
        <v>Por Ejecutar</v>
      </c>
      <c r="Y486" s="150" t="e">
        <f>SUBTOTAL(9,$U$482:$U486)</f>
        <v>#REF!</v>
      </c>
      <c r="Z486" s="151" t="e">
        <f>SUBTOTAL(9,$V$482:$V486)</f>
        <v>#REF!</v>
      </c>
      <c r="AA486" s="159">
        <f>IFERROR(+Revisión_Avance_Periodo!$Z486/Revisión_Avance_Periodo!$Y486,0)</f>
        <v>0</v>
      </c>
      <c r="AB486" s="126"/>
      <c r="AC486" s="127"/>
      <c r="AD486" s="125"/>
      <c r="AE486" s="125"/>
      <c r="AF486" s="128"/>
      <c r="AG486" s="129"/>
      <c r="AH486" s="150" t="e">
        <f>SUBTOTAL(9,$U$486:$U830)</f>
        <v>#REF!</v>
      </c>
      <c r="AI486" s="151" t="e">
        <f>SUBTOTAL(9,$V$486:$V830)</f>
        <v>#REF!</v>
      </c>
      <c r="AJ486" s="159">
        <f>IFERROR(+Revisión_Avance_Periodo!$Z834/Revisión_Avance_Periodo!$Y834,0)</f>
        <v>0</v>
      </c>
      <c r="AK486" s="126"/>
      <c r="AL486" s="127"/>
      <c r="AM486" s="125"/>
      <c r="AN486" s="125"/>
      <c r="AO486" s="128"/>
      <c r="AP486" s="129"/>
    </row>
    <row r="487" spans="1:42" x14ac:dyDescent="0.25">
      <c r="A487" s="97">
        <v>71</v>
      </c>
      <c r="B487" s="435" t="e">
        <f>CONCATENATE(Revisión_Avance_Periodo!$D835,";",Revisión_Avance_Periodo!$F835,";",Revisión_Avance_Periodo!$L835)</f>
        <v>#REF!</v>
      </c>
      <c r="C487" s="435" t="e">
        <f t="shared" si="35"/>
        <v>#REF!</v>
      </c>
      <c r="D487" s="123" t="e">
        <f>VLOOKUP($A487,#REF!,3,FALSE)</f>
        <v>#REF!</v>
      </c>
      <c r="E487" s="436" t="e">
        <f>VLOOKUP($A487,#REF!,4,FALSE)</f>
        <v>#REF!</v>
      </c>
      <c r="F487" s="103" t="e">
        <f>VLOOKUP($A487,#REF!,5,FALSE)</f>
        <v>#REF!</v>
      </c>
      <c r="G487" s="98" t="e">
        <f>VLOOKUP($A487,#REF!,8,FALSE)</f>
        <v>#REF!</v>
      </c>
      <c r="H487" s="93" t="e">
        <f>VLOOKUP($A487,#REF!,7,FALSE)</f>
        <v>#REF!</v>
      </c>
      <c r="I487" s="438" t="e">
        <f>VLOOKUP($A487,#REF!,10,FALSE)</f>
        <v>#REF!</v>
      </c>
      <c r="J487" s="98" t="e">
        <f>VLOOKUP($A487,#REF!,11,FALSE)</f>
        <v>#REF!</v>
      </c>
      <c r="K487" s="114" t="e">
        <f>VLOOKUP($A487,#REF!,12,FALSE)</f>
        <v>#REF!</v>
      </c>
      <c r="L487" s="98" t="e">
        <f>VLOOKUP($A487,#REF!,13,FALSE)</f>
        <v>#REF!</v>
      </c>
      <c r="M487" s="438" t="e">
        <f>VLOOKUP($A487,#REF!,14,FALSE)</f>
        <v>#REF!</v>
      </c>
      <c r="N487" s="103" t="e">
        <f>VLOOKUP($A487,#REF!,15,FALSE)</f>
        <v>#REF!</v>
      </c>
      <c r="O487" s="103" t="e">
        <f>VLOOKUP($A487,#REF!,18,FALSE)</f>
        <v>#REF!</v>
      </c>
      <c r="P487" s="93" t="e">
        <f>VLOOKUP($A487,#REF!,41,FALSE)</f>
        <v>#REF!</v>
      </c>
      <c r="Q487" s="115" t="e">
        <f>VLOOKUP(Revisión_Avance_Periodo!$L835,#REF!,30,FALSE)</f>
        <v>#REF!</v>
      </c>
      <c r="R487" s="116">
        <v>2019</v>
      </c>
      <c r="S487" s="196">
        <v>43646</v>
      </c>
      <c r="T487" s="124" t="s">
        <v>73</v>
      </c>
      <c r="U487" s="147" t="e">
        <f>INDEX(#REF!,MATCH(Revisión_Avance_Periodo!$L487,#REF!,0),MATCH(Revisión_Avance_Periodo!$T487,#REF!,0))</f>
        <v>#REF!</v>
      </c>
      <c r="V487" s="147" t="e">
        <f>INDEX(#REF!,MATCH(Revisión_Avance_Periodo!$L487,#REF!,0),MATCH(Revisión_Avance_Periodo!$T487,#REF!,0))</f>
        <v>#REF!</v>
      </c>
      <c r="W487" s="118">
        <f t="shared" si="38"/>
        <v>0</v>
      </c>
      <c r="X487" s="124" t="str">
        <f>VLOOKUP(W487,Tabla_Estado_Meta_OAP_2019[#All],3,TRUE)</f>
        <v>Por Ejecutar</v>
      </c>
      <c r="Y487" s="150" t="e">
        <f>SUBTOTAL(9,$U$482:$U487)</f>
        <v>#REF!</v>
      </c>
      <c r="Z487" s="151" t="e">
        <f>SUBTOTAL(9,$V$482:$V487)</f>
        <v>#REF!</v>
      </c>
      <c r="AA487" s="159">
        <f>IFERROR(+Revisión_Avance_Periodo!$Z487/Revisión_Avance_Periodo!$Y487,0)</f>
        <v>0</v>
      </c>
      <c r="AB487" s="126"/>
      <c r="AC487" s="127"/>
      <c r="AD487" s="125"/>
      <c r="AE487" s="125"/>
      <c r="AF487" s="128"/>
      <c r="AG487" s="129"/>
      <c r="AH487" s="150" t="e">
        <f>SUBTOTAL(9,$U$487:$U830)</f>
        <v>#REF!</v>
      </c>
      <c r="AI487" s="151" t="e">
        <f>SUBTOTAL(9,$V$487:$V830)</f>
        <v>#REF!</v>
      </c>
      <c r="AJ487" s="159">
        <f>IFERROR(+Revisión_Avance_Periodo!$Z835/Revisión_Avance_Periodo!$Y835,0)</f>
        <v>0</v>
      </c>
      <c r="AK487" s="126"/>
      <c r="AL487" s="127"/>
      <c r="AM487" s="125"/>
      <c r="AN487" s="125"/>
      <c r="AO487" s="128"/>
      <c r="AP487" s="129"/>
    </row>
    <row r="488" spans="1:42" x14ac:dyDescent="0.25">
      <c r="A488" s="92">
        <v>71</v>
      </c>
      <c r="B488" s="435" t="e">
        <f>CONCATENATE(Revisión_Avance_Periodo!$D836,";",Revisión_Avance_Periodo!$F836,";",Revisión_Avance_Periodo!$L836)</f>
        <v>#REF!</v>
      </c>
      <c r="C488" s="435" t="e">
        <f t="shared" si="35"/>
        <v>#REF!</v>
      </c>
      <c r="D488" s="114" t="e">
        <f>VLOOKUP($A488,#REF!,3,FALSE)</f>
        <v>#REF!</v>
      </c>
      <c r="E488" s="436" t="e">
        <f>VLOOKUP($A488,#REF!,4,FALSE)</f>
        <v>#REF!</v>
      </c>
      <c r="F488" s="102" t="e">
        <f>VLOOKUP($A488,#REF!,5,FALSE)</f>
        <v>#REF!</v>
      </c>
      <c r="G488" s="93" t="e">
        <f>VLOOKUP($A488,#REF!,8,FALSE)</f>
        <v>#REF!</v>
      </c>
      <c r="H488" s="93" t="e">
        <f>VLOOKUP($A488,#REF!,7,FALSE)</f>
        <v>#REF!</v>
      </c>
      <c r="I488" s="438" t="e">
        <f>VLOOKUP($A488,#REF!,10,FALSE)</f>
        <v>#REF!</v>
      </c>
      <c r="J488" s="93" t="e">
        <f>VLOOKUP($A488,#REF!,11,FALSE)</f>
        <v>#REF!</v>
      </c>
      <c r="K488" s="114" t="e">
        <f>VLOOKUP($A488,#REF!,12,FALSE)</f>
        <v>#REF!</v>
      </c>
      <c r="L488" s="93" t="e">
        <f>VLOOKUP($A488,#REF!,13,FALSE)</f>
        <v>#REF!</v>
      </c>
      <c r="M488" s="438" t="e">
        <f>VLOOKUP($A488,#REF!,14,FALSE)</f>
        <v>#REF!</v>
      </c>
      <c r="N488" s="102" t="e">
        <f>VLOOKUP($A488,#REF!,15,FALSE)</f>
        <v>#REF!</v>
      </c>
      <c r="O488" s="102" t="e">
        <f>VLOOKUP($A488,#REF!,18,FALSE)</f>
        <v>#REF!</v>
      </c>
      <c r="P488" s="93" t="e">
        <f>VLOOKUP($A488,#REF!,41,FALSE)</f>
        <v>#REF!</v>
      </c>
      <c r="Q488" s="115" t="e">
        <f>VLOOKUP(Revisión_Avance_Periodo!$L836,#REF!,30,FALSE)</f>
        <v>#REF!</v>
      </c>
      <c r="R488" s="116">
        <v>2019</v>
      </c>
      <c r="S488" s="196">
        <v>43676</v>
      </c>
      <c r="T488" s="116" t="s">
        <v>74</v>
      </c>
      <c r="U488" s="147" t="e">
        <f>INDEX(#REF!,MATCH(Revisión_Avance_Periodo!$L488,#REF!,0),MATCH(Revisión_Avance_Periodo!$T488,#REF!,0))</f>
        <v>#REF!</v>
      </c>
      <c r="V488" s="147" t="e">
        <f>INDEX(#REF!,MATCH(Revisión_Avance_Periodo!$L488,#REF!,0),MATCH(Revisión_Avance_Periodo!$T488,#REF!,0))</f>
        <v>#REF!</v>
      </c>
      <c r="W488" s="131" t="e">
        <f>V488/U488</f>
        <v>#REF!</v>
      </c>
      <c r="X488" s="116" t="e">
        <f>VLOOKUP(W488,Tabla_Estado_Meta_OAP_2019[#All],3,TRUE)</f>
        <v>#REF!</v>
      </c>
      <c r="Y488" s="150" t="e">
        <f>SUBTOTAL(9,$U$482:$U488)</f>
        <v>#REF!</v>
      </c>
      <c r="Z488" s="151" t="e">
        <f>SUBTOTAL(9,$V$482:$V488)</f>
        <v>#REF!</v>
      </c>
      <c r="AA488" s="159">
        <f>IFERROR(+Revisión_Avance_Periodo!$Z488/Revisión_Avance_Periodo!$Y488,0)</f>
        <v>0</v>
      </c>
      <c r="AB488" s="126"/>
      <c r="AC488" s="127"/>
      <c r="AD488" s="125"/>
      <c r="AE488" s="125"/>
      <c r="AF488" s="128"/>
      <c r="AG488" s="129"/>
      <c r="AH488" s="150" t="e">
        <f>SUBTOTAL(9,$U$488:$U830)</f>
        <v>#REF!</v>
      </c>
      <c r="AI488" s="151" t="e">
        <f>SUBTOTAL(9,$V$488:$V830)</f>
        <v>#REF!</v>
      </c>
      <c r="AJ488" s="159">
        <f>IFERROR(+Revisión_Avance_Periodo!$Z836/Revisión_Avance_Periodo!$Y836,0)</f>
        <v>0</v>
      </c>
      <c r="AK488" s="126"/>
      <c r="AL488" s="127"/>
      <c r="AM488" s="125"/>
      <c r="AN488" s="125"/>
      <c r="AO488" s="128"/>
      <c r="AP488" s="129"/>
    </row>
    <row r="489" spans="1:42" x14ac:dyDescent="0.25">
      <c r="A489" s="97">
        <v>71</v>
      </c>
      <c r="B489" s="435" t="e">
        <f>CONCATENATE(Revisión_Avance_Periodo!$D837,";",Revisión_Avance_Periodo!$F837,";",Revisión_Avance_Periodo!$L837)</f>
        <v>#REF!</v>
      </c>
      <c r="C489" s="435" t="e">
        <f t="shared" si="35"/>
        <v>#REF!</v>
      </c>
      <c r="D489" s="123" t="e">
        <f>VLOOKUP($A489,#REF!,3,FALSE)</f>
        <v>#REF!</v>
      </c>
      <c r="E489" s="436" t="e">
        <f>VLOOKUP($A489,#REF!,4,FALSE)</f>
        <v>#REF!</v>
      </c>
      <c r="F489" s="103" t="e">
        <f>VLOOKUP($A489,#REF!,5,FALSE)</f>
        <v>#REF!</v>
      </c>
      <c r="G489" s="98" t="e">
        <f>VLOOKUP($A489,#REF!,8,FALSE)</f>
        <v>#REF!</v>
      </c>
      <c r="H489" s="93" t="e">
        <f>VLOOKUP($A489,#REF!,7,FALSE)</f>
        <v>#REF!</v>
      </c>
      <c r="I489" s="438" t="e">
        <f>VLOOKUP($A489,#REF!,10,FALSE)</f>
        <v>#REF!</v>
      </c>
      <c r="J489" s="98" t="e">
        <f>VLOOKUP($A489,#REF!,11,FALSE)</f>
        <v>#REF!</v>
      </c>
      <c r="K489" s="114" t="e">
        <f>VLOOKUP($A489,#REF!,12,FALSE)</f>
        <v>#REF!</v>
      </c>
      <c r="L489" s="98" t="e">
        <f>VLOOKUP($A489,#REF!,13,FALSE)</f>
        <v>#REF!</v>
      </c>
      <c r="M489" s="438" t="e">
        <f>VLOOKUP($A489,#REF!,14,FALSE)</f>
        <v>#REF!</v>
      </c>
      <c r="N489" s="103" t="e">
        <f>VLOOKUP($A489,#REF!,15,FALSE)</f>
        <v>#REF!</v>
      </c>
      <c r="O489" s="103" t="e">
        <f>VLOOKUP($A489,#REF!,18,FALSE)</f>
        <v>#REF!</v>
      </c>
      <c r="P489" s="93" t="e">
        <f>VLOOKUP($A489,#REF!,41,FALSE)</f>
        <v>#REF!</v>
      </c>
      <c r="Q489" s="115" t="e">
        <f>VLOOKUP(Revisión_Avance_Periodo!$L837,#REF!,30,FALSE)</f>
        <v>#REF!</v>
      </c>
      <c r="R489" s="116">
        <v>2019</v>
      </c>
      <c r="S489" s="196">
        <v>43707</v>
      </c>
      <c r="T489" s="124" t="s">
        <v>75</v>
      </c>
      <c r="U489" s="147" t="e">
        <f>INDEX(#REF!,MATCH(Revisión_Avance_Periodo!$L489,#REF!,0),MATCH(Revisión_Avance_Periodo!$T489,#REF!,0))</f>
        <v>#REF!</v>
      </c>
      <c r="V489" s="147" t="e">
        <f>INDEX(#REF!,MATCH(Revisión_Avance_Periodo!$L489,#REF!,0),MATCH(Revisión_Avance_Periodo!$T489,#REF!,0))</f>
        <v>#REF!</v>
      </c>
      <c r="W489" s="131" t="e">
        <f>V489/U489</f>
        <v>#REF!</v>
      </c>
      <c r="X489" s="124" t="e">
        <f>VLOOKUP(W489,Tabla_Estado_Meta_OAP_2019[#All],3,TRUE)</f>
        <v>#REF!</v>
      </c>
      <c r="Y489" s="150" t="e">
        <f>SUBTOTAL(9,$U$482:$U489)</f>
        <v>#REF!</v>
      </c>
      <c r="Z489" s="151" t="e">
        <f>SUBTOTAL(9,$V$482:$V489)</f>
        <v>#REF!</v>
      </c>
      <c r="AA489" s="159">
        <f>IFERROR(+Revisión_Avance_Periodo!$Z489/Revisión_Avance_Periodo!$Y489,0)</f>
        <v>0</v>
      </c>
      <c r="AB489" s="126"/>
      <c r="AC489" s="127"/>
      <c r="AD489" s="125"/>
      <c r="AE489" s="125"/>
      <c r="AF489" s="128"/>
      <c r="AG489" s="129"/>
      <c r="AH489" s="150" t="e">
        <f>SUBTOTAL(9,$U$489:$U830)</f>
        <v>#REF!</v>
      </c>
      <c r="AI489" s="151" t="e">
        <f>SUBTOTAL(9,$V$489:$V830)</f>
        <v>#REF!</v>
      </c>
      <c r="AJ489" s="159">
        <f>IFERROR(+Revisión_Avance_Periodo!$Z837/Revisión_Avance_Periodo!$Y837,0)</f>
        <v>0</v>
      </c>
      <c r="AK489" s="126"/>
      <c r="AL489" s="127"/>
      <c r="AM489" s="125"/>
      <c r="AN489" s="125"/>
      <c r="AO489" s="128"/>
      <c r="AP489" s="129"/>
    </row>
    <row r="490" spans="1:42" x14ac:dyDescent="0.25">
      <c r="A490" s="92">
        <v>71</v>
      </c>
      <c r="B490" s="435" t="e">
        <f>CONCATENATE(Revisión_Avance_Periodo!$D838,";",Revisión_Avance_Periodo!$F838,";",Revisión_Avance_Periodo!$L838)</f>
        <v>#REF!</v>
      </c>
      <c r="C490" s="435" t="e">
        <f t="shared" si="35"/>
        <v>#REF!</v>
      </c>
      <c r="D490" s="114" t="e">
        <f>VLOOKUP($A490,#REF!,3,FALSE)</f>
        <v>#REF!</v>
      </c>
      <c r="E490" s="436" t="e">
        <f>VLOOKUP($A490,#REF!,4,FALSE)</f>
        <v>#REF!</v>
      </c>
      <c r="F490" s="102" t="e">
        <f>VLOOKUP($A490,#REF!,5,FALSE)</f>
        <v>#REF!</v>
      </c>
      <c r="G490" s="93" t="e">
        <f>VLOOKUP($A490,#REF!,8,FALSE)</f>
        <v>#REF!</v>
      </c>
      <c r="H490" s="93" t="e">
        <f>VLOOKUP($A490,#REF!,7,FALSE)</f>
        <v>#REF!</v>
      </c>
      <c r="I490" s="438" t="e">
        <f>VLOOKUP($A490,#REF!,10,FALSE)</f>
        <v>#REF!</v>
      </c>
      <c r="J490" s="93" t="e">
        <f>VLOOKUP($A490,#REF!,11,FALSE)</f>
        <v>#REF!</v>
      </c>
      <c r="K490" s="114" t="e">
        <f>VLOOKUP($A490,#REF!,12,FALSE)</f>
        <v>#REF!</v>
      </c>
      <c r="L490" s="93" t="e">
        <f>VLOOKUP($A490,#REF!,13,FALSE)</f>
        <v>#REF!</v>
      </c>
      <c r="M490" s="438" t="e">
        <f>VLOOKUP($A490,#REF!,14,FALSE)</f>
        <v>#REF!</v>
      </c>
      <c r="N490" s="102" t="e">
        <f>VLOOKUP($A490,#REF!,15,FALSE)</f>
        <v>#REF!</v>
      </c>
      <c r="O490" s="102" t="e">
        <f>VLOOKUP($A490,#REF!,18,FALSE)</f>
        <v>#REF!</v>
      </c>
      <c r="P490" s="93" t="e">
        <f>VLOOKUP($A490,#REF!,41,FALSE)</f>
        <v>#REF!</v>
      </c>
      <c r="Q490" s="115" t="e">
        <f>VLOOKUP(Revisión_Avance_Periodo!$L838,#REF!,30,FALSE)</f>
        <v>#REF!</v>
      </c>
      <c r="R490" s="116">
        <v>2019</v>
      </c>
      <c r="S490" s="196">
        <v>43738</v>
      </c>
      <c r="T490" s="116" t="s">
        <v>76</v>
      </c>
      <c r="U490" s="147" t="e">
        <f>INDEX(#REF!,MATCH(Revisión_Avance_Periodo!$L490,#REF!,0),MATCH(Revisión_Avance_Periodo!$T490,#REF!,0))</f>
        <v>#REF!</v>
      </c>
      <c r="V490" s="147" t="e">
        <f>INDEX(#REF!,MATCH(Revisión_Avance_Periodo!$L490,#REF!,0),MATCH(Revisión_Avance_Periodo!$T490,#REF!,0))</f>
        <v>#REF!</v>
      </c>
      <c r="W490" s="131" t="e">
        <f>V490/U490</f>
        <v>#REF!</v>
      </c>
      <c r="X490" s="116" t="e">
        <f>VLOOKUP(W490,Tabla_Estado_Meta_OAP_2019[#All],3,TRUE)</f>
        <v>#REF!</v>
      </c>
      <c r="Y490" s="150" t="e">
        <f>SUBTOTAL(9,$U$482:$U490)</f>
        <v>#REF!</v>
      </c>
      <c r="Z490" s="151" t="e">
        <f>SUBTOTAL(9,$V$482:$V490)</f>
        <v>#REF!</v>
      </c>
      <c r="AA490" s="159">
        <f>IFERROR(+Revisión_Avance_Periodo!$Z490/Revisión_Avance_Periodo!$Y490,0)</f>
        <v>0</v>
      </c>
      <c r="AB490" s="126"/>
      <c r="AC490" s="127"/>
      <c r="AD490" s="125"/>
      <c r="AE490" s="125"/>
      <c r="AF490" s="128"/>
      <c r="AG490" s="129"/>
      <c r="AH490" s="150" t="e">
        <f>SUBTOTAL(9,$U$490:$U830)</f>
        <v>#REF!</v>
      </c>
      <c r="AI490" s="151" t="e">
        <f>SUBTOTAL(9,$V$490:$V830)</f>
        <v>#REF!</v>
      </c>
      <c r="AJ490" s="159">
        <f>IFERROR(+Revisión_Avance_Periodo!$Z838/Revisión_Avance_Periodo!$Y838,0)</f>
        <v>0</v>
      </c>
      <c r="AK490" s="126"/>
      <c r="AL490" s="127"/>
      <c r="AM490" s="125"/>
      <c r="AN490" s="125"/>
      <c r="AO490" s="128"/>
      <c r="AP490" s="129"/>
    </row>
    <row r="491" spans="1:42" x14ac:dyDescent="0.25">
      <c r="A491" s="97">
        <v>71</v>
      </c>
      <c r="B491" s="435" t="e">
        <f>CONCATENATE(Revisión_Avance_Periodo!$D839,";",Revisión_Avance_Periodo!$F839,";",Revisión_Avance_Periodo!$L839)</f>
        <v>#REF!</v>
      </c>
      <c r="C491" s="435" t="e">
        <f t="shared" si="35"/>
        <v>#REF!</v>
      </c>
      <c r="D491" s="123" t="e">
        <f>VLOOKUP($A491,#REF!,3,FALSE)</f>
        <v>#REF!</v>
      </c>
      <c r="E491" s="436" t="e">
        <f>VLOOKUP($A491,#REF!,4,FALSE)</f>
        <v>#REF!</v>
      </c>
      <c r="F491" s="103" t="e">
        <f>VLOOKUP($A491,#REF!,5,FALSE)</f>
        <v>#REF!</v>
      </c>
      <c r="G491" s="98" t="e">
        <f>VLOOKUP($A491,#REF!,8,FALSE)</f>
        <v>#REF!</v>
      </c>
      <c r="H491" s="93" t="e">
        <f>VLOOKUP($A491,#REF!,7,FALSE)</f>
        <v>#REF!</v>
      </c>
      <c r="I491" s="438" t="e">
        <f>VLOOKUP($A491,#REF!,10,FALSE)</f>
        <v>#REF!</v>
      </c>
      <c r="J491" s="98" t="e">
        <f>VLOOKUP($A491,#REF!,11,FALSE)</f>
        <v>#REF!</v>
      </c>
      <c r="K491" s="114" t="e">
        <f>VLOOKUP($A491,#REF!,12,FALSE)</f>
        <v>#REF!</v>
      </c>
      <c r="L491" s="98" t="e">
        <f>VLOOKUP($A491,#REF!,13,FALSE)</f>
        <v>#REF!</v>
      </c>
      <c r="M491" s="438" t="e">
        <f>VLOOKUP($A491,#REF!,14,FALSE)</f>
        <v>#REF!</v>
      </c>
      <c r="N491" s="103" t="e">
        <f>VLOOKUP($A491,#REF!,15,FALSE)</f>
        <v>#REF!</v>
      </c>
      <c r="O491" s="103" t="e">
        <f>VLOOKUP($A491,#REF!,18,FALSE)</f>
        <v>#REF!</v>
      </c>
      <c r="P491" s="93" t="e">
        <f>VLOOKUP($A491,#REF!,41,FALSE)</f>
        <v>#REF!</v>
      </c>
      <c r="Q491" s="115" t="e">
        <f>VLOOKUP(Revisión_Avance_Periodo!$L839,#REF!,30,FALSE)</f>
        <v>#REF!</v>
      </c>
      <c r="R491" s="116">
        <v>2019</v>
      </c>
      <c r="S491" s="196">
        <v>43768</v>
      </c>
      <c r="T491" s="124" t="s">
        <v>77</v>
      </c>
      <c r="U491" s="147" t="e">
        <f>INDEX(#REF!,MATCH(Revisión_Avance_Periodo!$L491,#REF!,0),MATCH(Revisión_Avance_Periodo!$T491,#REF!,0))</f>
        <v>#REF!</v>
      </c>
      <c r="V491" s="147" t="e">
        <f>INDEX(#REF!,MATCH(Revisión_Avance_Periodo!$L491,#REF!,0),MATCH(Revisión_Avance_Periodo!$T491,#REF!,0))</f>
        <v>#REF!</v>
      </c>
      <c r="W491" s="118">
        <f t="shared" ref="W491:W496" si="39">IFERROR((V491/U491),0)</f>
        <v>0</v>
      </c>
      <c r="X491" s="124" t="str">
        <f>VLOOKUP(W491,Tabla_Estado_Meta_OAP_2019[#All],3,TRUE)</f>
        <v>Por Ejecutar</v>
      </c>
      <c r="Y491" s="150" t="e">
        <f>SUBTOTAL(9,$U$482:$U491)</f>
        <v>#REF!</v>
      </c>
      <c r="Z491" s="151" t="e">
        <f>SUBTOTAL(9,$V$482:$V491)</f>
        <v>#REF!</v>
      </c>
      <c r="AA491" s="159">
        <f>IFERROR(+Revisión_Avance_Periodo!$Z491/Revisión_Avance_Periodo!$Y491,0)</f>
        <v>0</v>
      </c>
      <c r="AB491" s="126"/>
      <c r="AC491" s="127"/>
      <c r="AD491" s="125"/>
      <c r="AE491" s="125"/>
      <c r="AF491" s="128"/>
      <c r="AG491" s="129"/>
      <c r="AH491" s="150" t="e">
        <f>SUBTOTAL(9,$U$491:$U830)</f>
        <v>#REF!</v>
      </c>
      <c r="AI491" s="151" t="e">
        <f>SUBTOTAL(9,$V$491:$V830)</f>
        <v>#REF!</v>
      </c>
      <c r="AJ491" s="159">
        <f>IFERROR(+Revisión_Avance_Periodo!$Z839/Revisión_Avance_Periodo!$Y839,0)</f>
        <v>0</v>
      </c>
      <c r="AK491" s="126"/>
      <c r="AL491" s="127"/>
      <c r="AM491" s="125"/>
      <c r="AN491" s="125"/>
      <c r="AO491" s="128"/>
      <c r="AP491" s="129"/>
    </row>
    <row r="492" spans="1:42" x14ac:dyDescent="0.25">
      <c r="A492" s="92">
        <v>71</v>
      </c>
      <c r="B492" s="435" t="e">
        <f>CONCATENATE(Revisión_Avance_Periodo!$D840,";",Revisión_Avance_Periodo!$F840,";",Revisión_Avance_Periodo!$L840)</f>
        <v>#REF!</v>
      </c>
      <c r="C492" s="435" t="e">
        <f t="shared" si="35"/>
        <v>#REF!</v>
      </c>
      <c r="D492" s="114" t="e">
        <f>VLOOKUP($A492,#REF!,3,FALSE)</f>
        <v>#REF!</v>
      </c>
      <c r="E492" s="436" t="e">
        <f>VLOOKUP($A492,#REF!,4,FALSE)</f>
        <v>#REF!</v>
      </c>
      <c r="F492" s="102" t="e">
        <f>VLOOKUP($A492,#REF!,5,FALSE)</f>
        <v>#REF!</v>
      </c>
      <c r="G492" s="93" t="e">
        <f>VLOOKUP($A492,#REF!,8,FALSE)</f>
        <v>#REF!</v>
      </c>
      <c r="H492" s="93" t="e">
        <f>VLOOKUP($A492,#REF!,7,FALSE)</f>
        <v>#REF!</v>
      </c>
      <c r="I492" s="438" t="e">
        <f>VLOOKUP($A492,#REF!,10,FALSE)</f>
        <v>#REF!</v>
      </c>
      <c r="J492" s="93" t="e">
        <f>VLOOKUP($A492,#REF!,11,FALSE)</f>
        <v>#REF!</v>
      </c>
      <c r="K492" s="114" t="e">
        <f>VLOOKUP($A492,#REF!,12,FALSE)</f>
        <v>#REF!</v>
      </c>
      <c r="L492" s="93" t="e">
        <f>VLOOKUP($A492,#REF!,13,FALSE)</f>
        <v>#REF!</v>
      </c>
      <c r="M492" s="438" t="e">
        <f>VLOOKUP($A492,#REF!,14,FALSE)</f>
        <v>#REF!</v>
      </c>
      <c r="N492" s="102" t="e">
        <f>VLOOKUP($A492,#REF!,15,FALSE)</f>
        <v>#REF!</v>
      </c>
      <c r="O492" s="102" t="e">
        <f>VLOOKUP($A492,#REF!,18,FALSE)</f>
        <v>#REF!</v>
      </c>
      <c r="P492" s="93" t="e">
        <f>VLOOKUP($A492,#REF!,41,FALSE)</f>
        <v>#REF!</v>
      </c>
      <c r="Q492" s="115" t="e">
        <f>VLOOKUP(Revisión_Avance_Periodo!$L840,#REF!,30,FALSE)</f>
        <v>#REF!</v>
      </c>
      <c r="R492" s="116">
        <v>2019</v>
      </c>
      <c r="S492" s="196">
        <v>43799</v>
      </c>
      <c r="T492" s="116" t="s">
        <v>78</v>
      </c>
      <c r="U492" s="147" t="e">
        <f>INDEX(#REF!,MATCH(Revisión_Avance_Periodo!$L492,#REF!,0),MATCH(Revisión_Avance_Periodo!$T492,#REF!,0))</f>
        <v>#REF!</v>
      </c>
      <c r="V492" s="147" t="e">
        <f>INDEX(#REF!,MATCH(Revisión_Avance_Periodo!$L492,#REF!,0),MATCH(Revisión_Avance_Periodo!$T492,#REF!,0))</f>
        <v>#REF!</v>
      </c>
      <c r="W492" s="118">
        <f t="shared" si="39"/>
        <v>0</v>
      </c>
      <c r="X492" s="116" t="str">
        <f>VLOOKUP(W492,Tabla_Estado_Meta_OAP_2019[#All],3,TRUE)</f>
        <v>Por Ejecutar</v>
      </c>
      <c r="Y492" s="150" t="e">
        <f>SUBTOTAL(9,$U$482:$U492)</f>
        <v>#REF!</v>
      </c>
      <c r="Z492" s="151" t="e">
        <f>SUBTOTAL(9,$V$482:$V492)</f>
        <v>#REF!</v>
      </c>
      <c r="AA492" s="159">
        <f>IFERROR(+Revisión_Avance_Periodo!$Z492/Revisión_Avance_Periodo!$Y492,0)</f>
        <v>0</v>
      </c>
      <c r="AB492" s="126"/>
      <c r="AC492" s="127"/>
      <c r="AD492" s="125"/>
      <c r="AE492" s="125"/>
      <c r="AF492" s="128"/>
      <c r="AG492" s="129"/>
      <c r="AH492" s="150" t="e">
        <f>SUBTOTAL(9,$U$492:$U830)</f>
        <v>#REF!</v>
      </c>
      <c r="AI492" s="151" t="e">
        <f>SUBTOTAL(9,$V$492:$V830)</f>
        <v>#REF!</v>
      </c>
      <c r="AJ492" s="159">
        <f>IFERROR(+Revisión_Avance_Periodo!$Z840/Revisión_Avance_Periodo!$Y840,0)</f>
        <v>0</v>
      </c>
      <c r="AK492" s="126"/>
      <c r="AL492" s="127"/>
      <c r="AM492" s="125"/>
      <c r="AN492" s="125"/>
      <c r="AO492" s="128"/>
      <c r="AP492" s="129"/>
    </row>
    <row r="493" spans="1:42" ht="15.75" thickBot="1" x14ac:dyDescent="0.3">
      <c r="A493" s="97">
        <v>71</v>
      </c>
      <c r="B493" s="435" t="e">
        <f>CONCATENATE(Revisión_Avance_Periodo!$D841,";",Revisión_Avance_Periodo!$F841,";",Revisión_Avance_Periodo!$L841)</f>
        <v>#REF!</v>
      </c>
      <c r="C493" s="435" t="e">
        <f t="shared" si="35"/>
        <v>#REF!</v>
      </c>
      <c r="D493" s="123" t="e">
        <f>VLOOKUP($A493,#REF!,3,FALSE)</f>
        <v>#REF!</v>
      </c>
      <c r="E493" s="436" t="e">
        <f>VLOOKUP($A493,#REF!,4,FALSE)</f>
        <v>#REF!</v>
      </c>
      <c r="F493" s="103" t="e">
        <f>VLOOKUP($A493,#REF!,5,FALSE)</f>
        <v>#REF!</v>
      </c>
      <c r="G493" s="98" t="e">
        <f>VLOOKUP($A493,#REF!,8,FALSE)</f>
        <v>#REF!</v>
      </c>
      <c r="H493" s="93" t="e">
        <f>VLOOKUP($A493,#REF!,7,FALSE)</f>
        <v>#REF!</v>
      </c>
      <c r="I493" s="438" t="e">
        <f>VLOOKUP($A493,#REF!,10,FALSE)</f>
        <v>#REF!</v>
      </c>
      <c r="J493" s="98" t="e">
        <f>VLOOKUP($A493,#REF!,11,FALSE)</f>
        <v>#REF!</v>
      </c>
      <c r="K493" s="114" t="e">
        <f>VLOOKUP($A493,#REF!,12,FALSE)</f>
        <v>#REF!</v>
      </c>
      <c r="L493" s="98" t="e">
        <f>VLOOKUP($A493,#REF!,13,FALSE)</f>
        <v>#REF!</v>
      </c>
      <c r="M493" s="438" t="e">
        <f>VLOOKUP($A493,#REF!,14,FALSE)</f>
        <v>#REF!</v>
      </c>
      <c r="N493" s="103" t="e">
        <f>VLOOKUP($A493,#REF!,15,FALSE)</f>
        <v>#REF!</v>
      </c>
      <c r="O493" s="103" t="e">
        <f>VLOOKUP($A493,#REF!,18,FALSE)</f>
        <v>#REF!</v>
      </c>
      <c r="P493" s="93" t="e">
        <f>VLOOKUP($A493,#REF!,41,FALSE)</f>
        <v>#REF!</v>
      </c>
      <c r="Q493" s="115" t="e">
        <f>VLOOKUP(Revisión_Avance_Periodo!$L841,#REF!,30,FALSE)</f>
        <v>#REF!</v>
      </c>
      <c r="R493" s="116">
        <v>2019</v>
      </c>
      <c r="S493" s="196">
        <v>43829</v>
      </c>
      <c r="T493" s="124" t="s">
        <v>79</v>
      </c>
      <c r="U493" s="147" t="e">
        <f>INDEX(#REF!,MATCH(Revisión_Avance_Periodo!$L493,#REF!,0),MATCH(Revisión_Avance_Periodo!$T493,#REF!,0))</f>
        <v>#REF!</v>
      </c>
      <c r="V493" s="147" t="e">
        <f>INDEX(#REF!,MATCH(Revisión_Avance_Periodo!$L493,#REF!,0),MATCH(Revisión_Avance_Periodo!$T493,#REF!,0))</f>
        <v>#REF!</v>
      </c>
      <c r="W493" s="118">
        <f t="shared" si="39"/>
        <v>0</v>
      </c>
      <c r="X493" s="124" t="str">
        <f>VLOOKUP(W493,Tabla_Estado_Meta_OAP_2019[#All],3,TRUE)</f>
        <v>Por Ejecutar</v>
      </c>
      <c r="Y493" s="150" t="e">
        <f>SUBTOTAL(9,$U$482:$U493)</f>
        <v>#REF!</v>
      </c>
      <c r="Z493" s="151" t="e">
        <f>SUBTOTAL(9,$V$482:$V493)</f>
        <v>#REF!</v>
      </c>
      <c r="AA493" s="159">
        <f>IFERROR(+Revisión_Avance_Periodo!$Z493/Revisión_Avance_Periodo!$Y493,0)</f>
        <v>0</v>
      </c>
      <c r="AB493" s="126"/>
      <c r="AC493" s="127"/>
      <c r="AD493" s="125"/>
      <c r="AE493" s="125"/>
      <c r="AF493" s="128"/>
      <c r="AG493" s="129"/>
      <c r="AH493" s="150" t="e">
        <f>SUBTOTAL(9,$U$493:$U830)</f>
        <v>#REF!</v>
      </c>
      <c r="AI493" s="151" t="e">
        <f>SUBTOTAL(9,$V$493:$V830)</f>
        <v>#REF!</v>
      </c>
      <c r="AJ493" s="159">
        <f>IFERROR(+Revisión_Avance_Periodo!$Z841/Revisión_Avance_Periodo!$Y841,0)</f>
        <v>0</v>
      </c>
      <c r="AK493" s="126"/>
      <c r="AL493" s="127"/>
      <c r="AM493" s="125"/>
      <c r="AN493" s="125"/>
      <c r="AO493" s="128"/>
      <c r="AP493" s="129"/>
    </row>
    <row r="494" spans="1:42" x14ac:dyDescent="0.25">
      <c r="A494" s="92">
        <v>72</v>
      </c>
      <c r="B494" s="435" t="e">
        <f>CONCATENATE(Revisión_Avance_Periodo!$D842,";",Revisión_Avance_Periodo!$F842,";",Revisión_Avance_Periodo!$L842)</f>
        <v>#REF!</v>
      </c>
      <c r="C494" s="435" t="e">
        <f t="shared" si="35"/>
        <v>#REF!</v>
      </c>
      <c r="D494" s="114" t="e">
        <f>VLOOKUP($A494,#REF!,3,FALSE)</f>
        <v>#REF!</v>
      </c>
      <c r="E494" s="436" t="e">
        <f>VLOOKUP($A494,#REF!,4,FALSE)</f>
        <v>#REF!</v>
      </c>
      <c r="F494" s="102" t="e">
        <f>VLOOKUP($A494,#REF!,5,FALSE)</f>
        <v>#REF!</v>
      </c>
      <c r="G494" s="93" t="e">
        <f>VLOOKUP($A494,#REF!,8,FALSE)</f>
        <v>#REF!</v>
      </c>
      <c r="H494" s="93" t="e">
        <f>VLOOKUP($A494,#REF!,7,FALSE)</f>
        <v>#REF!</v>
      </c>
      <c r="I494" s="438" t="e">
        <f>VLOOKUP($A494,#REF!,10,FALSE)</f>
        <v>#REF!</v>
      </c>
      <c r="J494" s="93" t="e">
        <f>VLOOKUP($A494,#REF!,11,FALSE)</f>
        <v>#REF!</v>
      </c>
      <c r="K494" s="114" t="e">
        <f>VLOOKUP($A494,#REF!,12,FALSE)</f>
        <v>#REF!</v>
      </c>
      <c r="L494" s="93" t="e">
        <f>VLOOKUP($A494,#REF!,13,FALSE)</f>
        <v>#REF!</v>
      </c>
      <c r="M494" s="438" t="e">
        <f>VLOOKUP($A494,#REF!,14,FALSE)</f>
        <v>#REF!</v>
      </c>
      <c r="N494" s="102" t="e">
        <f>VLOOKUP($A494,#REF!,15,FALSE)</f>
        <v>#REF!</v>
      </c>
      <c r="O494" s="102" t="e">
        <f>VLOOKUP($A494,#REF!,18,FALSE)</f>
        <v>#REF!</v>
      </c>
      <c r="P494" s="93" t="e">
        <f>VLOOKUP($A494,#REF!,41,FALSE)</f>
        <v>#REF!</v>
      </c>
      <c r="Q494" s="115" t="e">
        <f>VLOOKUP(Revisión_Avance_Periodo!$L842,#REF!,30,FALSE)</f>
        <v>#REF!</v>
      </c>
      <c r="R494" s="116">
        <v>2019</v>
      </c>
      <c r="S494" s="196">
        <v>43495</v>
      </c>
      <c r="T494" s="116" t="s">
        <v>68</v>
      </c>
      <c r="U494" s="147" t="e">
        <f>INDEX(#REF!,MATCH(Revisión_Avance_Periodo!$L494,#REF!,0),MATCH(Revisión_Avance_Periodo!$T494,#REF!,0))</f>
        <v>#REF!</v>
      </c>
      <c r="V494" s="147" t="e">
        <f>INDEX(#REF!,MATCH(Revisión_Avance_Periodo!$L494,#REF!,0),MATCH(Revisión_Avance_Periodo!$T494,#REF!,0))</f>
        <v>#REF!</v>
      </c>
      <c r="W494" s="118">
        <f t="shared" si="39"/>
        <v>0</v>
      </c>
      <c r="X494" s="116" t="str">
        <f>VLOOKUP(W494,Tabla_Estado_Meta_OAP_2019[#All],3,TRUE)</f>
        <v>Por Ejecutar</v>
      </c>
      <c r="Y494" s="148" t="e">
        <f>SUBTOTAL(9,$U$494:$U494)</f>
        <v>#REF!</v>
      </c>
      <c r="Z494" s="149" t="e">
        <f>SUBTOTAL(9,$V$494:$V494)</f>
        <v>#REF!</v>
      </c>
      <c r="AA494" s="162">
        <f>IFERROR(+Revisión_Avance_Periodo!$Z494/Revisión_Avance_Periodo!$Y494,0)</f>
        <v>0</v>
      </c>
      <c r="AB494" s="448" t="e">
        <f>SUBTOTAL(9,U494:U505)</f>
        <v>#REF!</v>
      </c>
      <c r="AC494" s="449" t="e">
        <f>SUBTOTAL(9,V494:V505)</f>
        <v>#REF!</v>
      </c>
      <c r="AD494" s="119" t="e">
        <f>+AC494/AB494</f>
        <v>#REF!</v>
      </c>
      <c r="AE494" s="119" t="e">
        <f>100%-Revisión_Avance_Periodo!$AD494</f>
        <v>#REF!</v>
      </c>
      <c r="AF494" s="121" t="e">
        <f>VLOOKUP(AD494,Tabla_Estado_Meta_OAP_2019[],3,TRUE)</f>
        <v>#REF!</v>
      </c>
      <c r="AG494" s="122" t="e">
        <f>Revisión_Avance_Periodo!$AD494*Revisión_Avance_Periodo!$Q494</f>
        <v>#REF!</v>
      </c>
      <c r="AH494" s="148" t="e">
        <f>SUBTOTAL(9,$U$494:$U842)</f>
        <v>#REF!</v>
      </c>
      <c r="AI494" s="149" t="e">
        <f>SUBTOTAL(9,$V$494:$V842)</f>
        <v>#REF!</v>
      </c>
      <c r="AJ494" s="162">
        <f>IFERROR(+Revisión_Avance_Periodo!$Z842/Revisión_Avance_Periodo!$Y842,0)</f>
        <v>0</v>
      </c>
      <c r="AK494" s="448" t="e">
        <f>SUBTOTAL(9,AD494:AD505)</f>
        <v>#REF!</v>
      </c>
      <c r="AL494" s="449" t="e">
        <f>SUBTOTAL(9,AE494:AE505)</f>
        <v>#REF!</v>
      </c>
      <c r="AM494" s="119" t="e">
        <f>+AL494/AK494</f>
        <v>#REF!</v>
      </c>
      <c r="AN494" s="119" t="e">
        <f>100%-Revisión_Avance_Periodo!$AD842</f>
        <v>#REF!</v>
      </c>
      <c r="AO494" s="121" t="e">
        <f>VLOOKUP(AM494,Tabla_Estado_Meta_OAP_2019[],3,TRUE)</f>
        <v>#REF!</v>
      </c>
      <c r="AP494" s="122" t="e">
        <f>Revisión_Avance_Periodo!$AD842*Revisión_Avance_Periodo!$Q842</f>
        <v>#REF!</v>
      </c>
    </row>
    <row r="495" spans="1:42" x14ac:dyDescent="0.25">
      <c r="A495" s="97">
        <v>72</v>
      </c>
      <c r="B495" s="435" t="e">
        <f>CONCATENATE(Revisión_Avance_Periodo!$D843,";",Revisión_Avance_Periodo!$F843,";",Revisión_Avance_Periodo!$L843)</f>
        <v>#REF!</v>
      </c>
      <c r="C495" s="435" t="e">
        <f t="shared" si="35"/>
        <v>#REF!</v>
      </c>
      <c r="D495" s="123" t="e">
        <f>VLOOKUP($A495,#REF!,3,FALSE)</f>
        <v>#REF!</v>
      </c>
      <c r="E495" s="436" t="e">
        <f>VLOOKUP($A495,#REF!,4,FALSE)</f>
        <v>#REF!</v>
      </c>
      <c r="F495" s="103" t="e">
        <f>VLOOKUP($A495,#REF!,5,FALSE)</f>
        <v>#REF!</v>
      </c>
      <c r="G495" s="98" t="e">
        <f>VLOOKUP($A495,#REF!,8,FALSE)</f>
        <v>#REF!</v>
      </c>
      <c r="H495" s="93" t="e">
        <f>VLOOKUP($A495,#REF!,7,FALSE)</f>
        <v>#REF!</v>
      </c>
      <c r="I495" s="438" t="e">
        <f>VLOOKUP($A495,#REF!,10,FALSE)</f>
        <v>#REF!</v>
      </c>
      <c r="J495" s="98" t="e">
        <f>VLOOKUP($A495,#REF!,11,FALSE)</f>
        <v>#REF!</v>
      </c>
      <c r="K495" s="114" t="e">
        <f>VLOOKUP($A495,#REF!,12,FALSE)</f>
        <v>#REF!</v>
      </c>
      <c r="L495" s="98" t="e">
        <f>VLOOKUP($A495,#REF!,13,FALSE)</f>
        <v>#REF!</v>
      </c>
      <c r="M495" s="438" t="e">
        <f>VLOOKUP($A495,#REF!,14,FALSE)</f>
        <v>#REF!</v>
      </c>
      <c r="N495" s="103" t="e">
        <f>VLOOKUP($A495,#REF!,15,FALSE)</f>
        <v>#REF!</v>
      </c>
      <c r="O495" s="103" t="e">
        <f>VLOOKUP($A495,#REF!,18,FALSE)</f>
        <v>#REF!</v>
      </c>
      <c r="P495" s="93" t="e">
        <f>VLOOKUP($A495,#REF!,41,FALSE)</f>
        <v>#REF!</v>
      </c>
      <c r="Q495" s="115" t="e">
        <f>VLOOKUP(Revisión_Avance_Periodo!$L843,#REF!,30,FALSE)</f>
        <v>#REF!</v>
      </c>
      <c r="R495" s="116">
        <v>2019</v>
      </c>
      <c r="S495" s="196">
        <v>43524</v>
      </c>
      <c r="T495" s="124" t="s">
        <v>69</v>
      </c>
      <c r="U495" s="147" t="e">
        <f>INDEX(#REF!,MATCH(Revisión_Avance_Periodo!$L495,#REF!,0),MATCH(Revisión_Avance_Periodo!$T495,#REF!,0))</f>
        <v>#REF!</v>
      </c>
      <c r="V495" s="147" t="e">
        <f>INDEX(#REF!,MATCH(Revisión_Avance_Periodo!$L495,#REF!,0),MATCH(Revisión_Avance_Periodo!$T495,#REF!,0))</f>
        <v>#REF!</v>
      </c>
      <c r="W495" s="118">
        <f t="shared" si="39"/>
        <v>0</v>
      </c>
      <c r="X495" s="124" t="str">
        <f>VLOOKUP(W495,Tabla_Estado_Meta_OAP_2019[#All],3,TRUE)</f>
        <v>Por Ejecutar</v>
      </c>
      <c r="Y495" s="150" t="e">
        <f>SUBTOTAL(9,$U$494:$U495)</f>
        <v>#REF!</v>
      </c>
      <c r="Z495" s="151" t="e">
        <f>SUBTOTAL(9,$V$494:$V495)</f>
        <v>#REF!</v>
      </c>
      <c r="AA495" s="159">
        <f>IFERROR(+Revisión_Avance_Periodo!$Z495/Revisión_Avance_Periodo!$Y495,0)</f>
        <v>0</v>
      </c>
      <c r="AB495" s="126"/>
      <c r="AC495" s="127"/>
      <c r="AD495" s="125"/>
      <c r="AE495" s="125"/>
      <c r="AF495" s="128"/>
      <c r="AG495" s="129"/>
      <c r="AH495" s="150" t="e">
        <f>SUBTOTAL(9,$U$495:$U842)</f>
        <v>#REF!</v>
      </c>
      <c r="AI495" s="151" t="e">
        <f>SUBTOTAL(9,$V$495:$V842)</f>
        <v>#REF!</v>
      </c>
      <c r="AJ495" s="159">
        <f>IFERROR(+Revisión_Avance_Periodo!$Z843/Revisión_Avance_Periodo!$Y843,0)</f>
        <v>0</v>
      </c>
      <c r="AK495" s="126"/>
      <c r="AL495" s="127"/>
      <c r="AM495" s="125"/>
      <c r="AN495" s="125"/>
      <c r="AO495" s="128"/>
      <c r="AP495" s="129"/>
    </row>
    <row r="496" spans="1:42" x14ac:dyDescent="0.25">
      <c r="A496" s="92">
        <v>72</v>
      </c>
      <c r="B496" s="435" t="e">
        <f>CONCATENATE(Revisión_Avance_Periodo!$D844,";",Revisión_Avance_Periodo!$F844,";",Revisión_Avance_Periodo!$L844)</f>
        <v>#REF!</v>
      </c>
      <c r="C496" s="435" t="e">
        <f t="shared" si="35"/>
        <v>#REF!</v>
      </c>
      <c r="D496" s="114" t="e">
        <f>VLOOKUP($A496,#REF!,3,FALSE)</f>
        <v>#REF!</v>
      </c>
      <c r="E496" s="436" t="e">
        <f>VLOOKUP($A496,#REF!,4,FALSE)</f>
        <v>#REF!</v>
      </c>
      <c r="F496" s="102" t="e">
        <f>VLOOKUP($A496,#REF!,5,FALSE)</f>
        <v>#REF!</v>
      </c>
      <c r="G496" s="93" t="e">
        <f>VLOOKUP($A496,#REF!,8,FALSE)</f>
        <v>#REF!</v>
      </c>
      <c r="H496" s="93" t="e">
        <f>VLOOKUP($A496,#REF!,7,FALSE)</f>
        <v>#REF!</v>
      </c>
      <c r="I496" s="438" t="e">
        <f>VLOOKUP($A496,#REF!,10,FALSE)</f>
        <v>#REF!</v>
      </c>
      <c r="J496" s="93" t="e">
        <f>VLOOKUP($A496,#REF!,11,FALSE)</f>
        <v>#REF!</v>
      </c>
      <c r="K496" s="114" t="e">
        <f>VLOOKUP($A496,#REF!,12,FALSE)</f>
        <v>#REF!</v>
      </c>
      <c r="L496" s="93" t="e">
        <f>VLOOKUP($A496,#REF!,13,FALSE)</f>
        <v>#REF!</v>
      </c>
      <c r="M496" s="438" t="e">
        <f>VLOOKUP($A496,#REF!,14,FALSE)</f>
        <v>#REF!</v>
      </c>
      <c r="N496" s="102" t="e">
        <f>VLOOKUP($A496,#REF!,15,FALSE)</f>
        <v>#REF!</v>
      </c>
      <c r="O496" s="102" t="e">
        <f>VLOOKUP($A496,#REF!,18,FALSE)</f>
        <v>#REF!</v>
      </c>
      <c r="P496" s="93" t="e">
        <f>VLOOKUP($A496,#REF!,41,FALSE)</f>
        <v>#REF!</v>
      </c>
      <c r="Q496" s="115" t="e">
        <f>VLOOKUP(Revisión_Avance_Periodo!$L844,#REF!,30,FALSE)</f>
        <v>#REF!</v>
      </c>
      <c r="R496" s="116">
        <v>2019</v>
      </c>
      <c r="S496" s="196">
        <v>43554</v>
      </c>
      <c r="T496" s="116" t="s">
        <v>70</v>
      </c>
      <c r="U496" s="147" t="e">
        <f>INDEX(#REF!,MATCH(Revisión_Avance_Periodo!$L496,#REF!,0),MATCH(Revisión_Avance_Periodo!$T496,#REF!,0))</f>
        <v>#REF!</v>
      </c>
      <c r="V496" s="147" t="e">
        <f>INDEX(#REF!,MATCH(Revisión_Avance_Periodo!$L496,#REF!,0),MATCH(Revisión_Avance_Periodo!$T496,#REF!,0))</f>
        <v>#REF!</v>
      </c>
      <c r="W496" s="118">
        <f t="shared" si="39"/>
        <v>0</v>
      </c>
      <c r="X496" s="116" t="str">
        <f>VLOOKUP(W496,Tabla_Estado_Meta_OAP_2019[#All],3,TRUE)</f>
        <v>Por Ejecutar</v>
      </c>
      <c r="Y496" s="150" t="e">
        <f>SUBTOTAL(9,$U$494:$U496)</f>
        <v>#REF!</v>
      </c>
      <c r="Z496" s="151" t="e">
        <f>SUBTOTAL(9,$V$494:$V496)</f>
        <v>#REF!</v>
      </c>
      <c r="AA496" s="159">
        <f>IFERROR(+Revisión_Avance_Periodo!$Z496/Revisión_Avance_Periodo!$Y496,0)</f>
        <v>0</v>
      </c>
      <c r="AB496" s="126"/>
      <c r="AC496" s="127"/>
      <c r="AD496" s="125"/>
      <c r="AE496" s="125"/>
      <c r="AF496" s="128"/>
      <c r="AG496" s="129"/>
      <c r="AH496" s="150" t="e">
        <f>SUBTOTAL(9,$U$496:$U842)</f>
        <v>#REF!</v>
      </c>
      <c r="AI496" s="151" t="e">
        <f>SUBTOTAL(9,$V$496:$V842)</f>
        <v>#REF!</v>
      </c>
      <c r="AJ496" s="159">
        <f>IFERROR(+Revisión_Avance_Periodo!$Z844/Revisión_Avance_Periodo!$Y844,0)</f>
        <v>0</v>
      </c>
      <c r="AK496" s="126"/>
      <c r="AL496" s="127"/>
      <c r="AM496" s="125"/>
      <c r="AN496" s="125"/>
      <c r="AO496" s="128"/>
      <c r="AP496" s="129"/>
    </row>
    <row r="497" spans="1:42" x14ac:dyDescent="0.25">
      <c r="A497" s="97">
        <v>72</v>
      </c>
      <c r="B497" s="435" t="e">
        <f>CONCATENATE(Revisión_Avance_Periodo!$D845,";",Revisión_Avance_Periodo!$F845,";",Revisión_Avance_Periodo!$L845)</f>
        <v>#REF!</v>
      </c>
      <c r="C497" s="435" t="e">
        <f t="shared" si="35"/>
        <v>#REF!</v>
      </c>
      <c r="D497" s="123" t="e">
        <f>VLOOKUP($A497,#REF!,3,FALSE)</f>
        <v>#REF!</v>
      </c>
      <c r="E497" s="436" t="e">
        <f>VLOOKUP($A497,#REF!,4,FALSE)</f>
        <v>#REF!</v>
      </c>
      <c r="F497" s="103" t="e">
        <f>VLOOKUP($A497,#REF!,5,FALSE)</f>
        <v>#REF!</v>
      </c>
      <c r="G497" s="98" t="e">
        <f>VLOOKUP($A497,#REF!,8,FALSE)</f>
        <v>#REF!</v>
      </c>
      <c r="H497" s="93" t="e">
        <f>VLOOKUP($A497,#REF!,7,FALSE)</f>
        <v>#REF!</v>
      </c>
      <c r="I497" s="438" t="e">
        <f>VLOOKUP($A497,#REF!,10,FALSE)</f>
        <v>#REF!</v>
      </c>
      <c r="J497" s="98" t="e">
        <f>VLOOKUP($A497,#REF!,11,FALSE)</f>
        <v>#REF!</v>
      </c>
      <c r="K497" s="114" t="e">
        <f>VLOOKUP($A497,#REF!,12,FALSE)</f>
        <v>#REF!</v>
      </c>
      <c r="L497" s="98" t="e">
        <f>VLOOKUP($A497,#REF!,13,FALSE)</f>
        <v>#REF!</v>
      </c>
      <c r="M497" s="438" t="e">
        <f>VLOOKUP($A497,#REF!,14,FALSE)</f>
        <v>#REF!</v>
      </c>
      <c r="N497" s="103" t="e">
        <f>VLOOKUP($A497,#REF!,15,FALSE)</f>
        <v>#REF!</v>
      </c>
      <c r="O497" s="103" t="e">
        <f>VLOOKUP($A497,#REF!,18,FALSE)</f>
        <v>#REF!</v>
      </c>
      <c r="P497" s="93" t="e">
        <f>VLOOKUP($A497,#REF!,41,FALSE)</f>
        <v>#REF!</v>
      </c>
      <c r="Q497" s="115" t="e">
        <f>VLOOKUP(Revisión_Avance_Periodo!$L845,#REF!,30,FALSE)</f>
        <v>#REF!</v>
      </c>
      <c r="R497" s="116">
        <v>2019</v>
      </c>
      <c r="S497" s="196">
        <v>43585</v>
      </c>
      <c r="T497" s="124" t="s">
        <v>71</v>
      </c>
      <c r="U497" s="147" t="e">
        <f>INDEX(#REF!,MATCH(Revisión_Avance_Periodo!$L497,#REF!,0),MATCH(Revisión_Avance_Periodo!$T497,#REF!,0))</f>
        <v>#REF!</v>
      </c>
      <c r="V497" s="147" t="e">
        <f>INDEX(#REF!,MATCH(Revisión_Avance_Periodo!$L497,#REF!,0),MATCH(Revisión_Avance_Periodo!$T497,#REF!,0))</f>
        <v>#REF!</v>
      </c>
      <c r="W497" s="130" t="e">
        <f t="shared" ref="W497:W504" si="40">V497/U497</f>
        <v>#REF!</v>
      </c>
      <c r="X497" s="124" t="e">
        <f>VLOOKUP(W497,Tabla_Estado_Meta_OAP_2019[#All],3,TRUE)</f>
        <v>#REF!</v>
      </c>
      <c r="Y497" s="150" t="e">
        <f>SUBTOTAL(9,$U$494:$U497)</f>
        <v>#REF!</v>
      </c>
      <c r="Z497" s="151" t="e">
        <f>SUBTOTAL(9,$V$494:$V497)</f>
        <v>#REF!</v>
      </c>
      <c r="AA497" s="159">
        <f>IFERROR(+Revisión_Avance_Periodo!$Z497/Revisión_Avance_Periodo!$Y497,0)</f>
        <v>0</v>
      </c>
      <c r="AB497" s="126"/>
      <c r="AC497" s="127"/>
      <c r="AD497" s="125"/>
      <c r="AE497" s="125"/>
      <c r="AF497" s="128"/>
      <c r="AG497" s="129"/>
      <c r="AH497" s="150" t="e">
        <f>SUBTOTAL(9,$U$497:$U842)</f>
        <v>#REF!</v>
      </c>
      <c r="AI497" s="151" t="e">
        <f>SUBTOTAL(9,$V$497:$V842)</f>
        <v>#REF!</v>
      </c>
      <c r="AJ497" s="159">
        <f>IFERROR(+Revisión_Avance_Periodo!$Z845/Revisión_Avance_Periodo!$Y845,0)</f>
        <v>0</v>
      </c>
      <c r="AK497" s="126"/>
      <c r="AL497" s="127"/>
      <c r="AM497" s="125"/>
      <c r="AN497" s="125"/>
      <c r="AO497" s="128"/>
      <c r="AP497" s="129"/>
    </row>
    <row r="498" spans="1:42" x14ac:dyDescent="0.25">
      <c r="A498" s="92">
        <v>72</v>
      </c>
      <c r="B498" s="435" t="e">
        <f>CONCATENATE(Revisión_Avance_Periodo!$D846,";",Revisión_Avance_Periodo!$F846,";",Revisión_Avance_Periodo!$L846)</f>
        <v>#REF!</v>
      </c>
      <c r="C498" s="435" t="e">
        <f t="shared" si="35"/>
        <v>#REF!</v>
      </c>
      <c r="D498" s="114" t="e">
        <f>VLOOKUP($A498,#REF!,3,FALSE)</f>
        <v>#REF!</v>
      </c>
      <c r="E498" s="436" t="e">
        <f>VLOOKUP($A498,#REF!,4,FALSE)</f>
        <v>#REF!</v>
      </c>
      <c r="F498" s="102" t="e">
        <f>VLOOKUP($A498,#REF!,5,FALSE)</f>
        <v>#REF!</v>
      </c>
      <c r="G498" s="93" t="e">
        <f>VLOOKUP($A498,#REF!,8,FALSE)</f>
        <v>#REF!</v>
      </c>
      <c r="H498" s="93" t="e">
        <f>VLOOKUP($A498,#REF!,7,FALSE)</f>
        <v>#REF!</v>
      </c>
      <c r="I498" s="438" t="e">
        <f>VLOOKUP($A498,#REF!,10,FALSE)</f>
        <v>#REF!</v>
      </c>
      <c r="J498" s="93" t="e">
        <f>VLOOKUP($A498,#REF!,11,FALSE)</f>
        <v>#REF!</v>
      </c>
      <c r="K498" s="114" t="e">
        <f>VLOOKUP($A498,#REF!,12,FALSE)</f>
        <v>#REF!</v>
      </c>
      <c r="L498" s="93" t="e">
        <f>VLOOKUP($A498,#REF!,13,FALSE)</f>
        <v>#REF!</v>
      </c>
      <c r="M498" s="438" t="e">
        <f>VLOOKUP($A498,#REF!,14,FALSE)</f>
        <v>#REF!</v>
      </c>
      <c r="N498" s="102" t="e">
        <f>VLOOKUP($A498,#REF!,15,FALSE)</f>
        <v>#REF!</v>
      </c>
      <c r="O498" s="102" t="e">
        <f>VLOOKUP($A498,#REF!,18,FALSE)</f>
        <v>#REF!</v>
      </c>
      <c r="P498" s="93" t="e">
        <f>VLOOKUP($A498,#REF!,41,FALSE)</f>
        <v>#REF!</v>
      </c>
      <c r="Q498" s="115" t="e">
        <f>VLOOKUP(Revisión_Avance_Periodo!$L846,#REF!,30,FALSE)</f>
        <v>#REF!</v>
      </c>
      <c r="R498" s="116">
        <v>2019</v>
      </c>
      <c r="S498" s="196">
        <v>43615</v>
      </c>
      <c r="T498" s="116" t="s">
        <v>72</v>
      </c>
      <c r="U498" s="147" t="e">
        <f>INDEX(#REF!,MATCH(Revisión_Avance_Periodo!$L498,#REF!,0),MATCH(Revisión_Avance_Periodo!$T498,#REF!,0))</f>
        <v>#REF!</v>
      </c>
      <c r="V498" s="147" t="e">
        <f>INDEX(#REF!,MATCH(Revisión_Avance_Periodo!$L498,#REF!,0),MATCH(Revisión_Avance_Periodo!$T498,#REF!,0))</f>
        <v>#REF!</v>
      </c>
      <c r="W498" s="131" t="e">
        <f t="shared" si="40"/>
        <v>#REF!</v>
      </c>
      <c r="X498" s="116" t="e">
        <f>VLOOKUP(W498,Tabla_Estado_Meta_OAP_2019[#All],3,TRUE)</f>
        <v>#REF!</v>
      </c>
      <c r="Y498" s="150" t="e">
        <f>SUBTOTAL(9,$U$494:$U498)</f>
        <v>#REF!</v>
      </c>
      <c r="Z498" s="151" t="e">
        <f>SUBTOTAL(9,$V$494:$V498)</f>
        <v>#REF!</v>
      </c>
      <c r="AA498" s="159">
        <f>IFERROR(+Revisión_Avance_Periodo!$Z498/Revisión_Avance_Periodo!$Y498,0)</f>
        <v>0</v>
      </c>
      <c r="AB498" s="126"/>
      <c r="AC498" s="127"/>
      <c r="AD498" s="125"/>
      <c r="AE498" s="125"/>
      <c r="AF498" s="128"/>
      <c r="AG498" s="129"/>
      <c r="AH498" s="150" t="e">
        <f>SUBTOTAL(9,$U$498:$U842)</f>
        <v>#REF!</v>
      </c>
      <c r="AI498" s="151" t="e">
        <f>SUBTOTAL(9,$V$498:$V842)</f>
        <v>#REF!</v>
      </c>
      <c r="AJ498" s="159">
        <f>IFERROR(+Revisión_Avance_Periodo!$Z846/Revisión_Avance_Periodo!$Y846,0)</f>
        <v>0</v>
      </c>
      <c r="AK498" s="126"/>
      <c r="AL498" s="127"/>
      <c r="AM498" s="125"/>
      <c r="AN498" s="125"/>
      <c r="AO498" s="128"/>
      <c r="AP498" s="129"/>
    </row>
    <row r="499" spans="1:42" x14ac:dyDescent="0.25">
      <c r="A499" s="97">
        <v>72</v>
      </c>
      <c r="B499" s="435" t="e">
        <f>CONCATENATE(Revisión_Avance_Periodo!$D847,";",Revisión_Avance_Periodo!$F847,";",Revisión_Avance_Periodo!$L847)</f>
        <v>#REF!</v>
      </c>
      <c r="C499" s="435" t="e">
        <f t="shared" si="35"/>
        <v>#REF!</v>
      </c>
      <c r="D499" s="123" t="e">
        <f>VLOOKUP($A499,#REF!,3,FALSE)</f>
        <v>#REF!</v>
      </c>
      <c r="E499" s="436" t="e">
        <f>VLOOKUP($A499,#REF!,4,FALSE)</f>
        <v>#REF!</v>
      </c>
      <c r="F499" s="103" t="e">
        <f>VLOOKUP($A499,#REF!,5,FALSE)</f>
        <v>#REF!</v>
      </c>
      <c r="G499" s="98" t="e">
        <f>VLOOKUP($A499,#REF!,8,FALSE)</f>
        <v>#REF!</v>
      </c>
      <c r="H499" s="93" t="e">
        <f>VLOOKUP($A499,#REF!,7,FALSE)</f>
        <v>#REF!</v>
      </c>
      <c r="I499" s="438" t="e">
        <f>VLOOKUP($A499,#REF!,10,FALSE)</f>
        <v>#REF!</v>
      </c>
      <c r="J499" s="98" t="e">
        <f>VLOOKUP($A499,#REF!,11,FALSE)</f>
        <v>#REF!</v>
      </c>
      <c r="K499" s="114" t="e">
        <f>VLOOKUP($A499,#REF!,12,FALSE)</f>
        <v>#REF!</v>
      </c>
      <c r="L499" s="98" t="e">
        <f>VLOOKUP($A499,#REF!,13,FALSE)</f>
        <v>#REF!</v>
      </c>
      <c r="M499" s="438" t="e">
        <f>VLOOKUP($A499,#REF!,14,FALSE)</f>
        <v>#REF!</v>
      </c>
      <c r="N499" s="103" t="e">
        <f>VLOOKUP($A499,#REF!,15,FALSE)</f>
        <v>#REF!</v>
      </c>
      <c r="O499" s="103" t="e">
        <f>VLOOKUP($A499,#REF!,18,FALSE)</f>
        <v>#REF!</v>
      </c>
      <c r="P499" s="93" t="e">
        <f>VLOOKUP($A499,#REF!,41,FALSE)</f>
        <v>#REF!</v>
      </c>
      <c r="Q499" s="115" t="e">
        <f>VLOOKUP(Revisión_Avance_Periodo!$L847,#REF!,30,FALSE)</f>
        <v>#REF!</v>
      </c>
      <c r="R499" s="116">
        <v>2019</v>
      </c>
      <c r="S499" s="196">
        <v>43646</v>
      </c>
      <c r="T499" s="124" t="s">
        <v>73</v>
      </c>
      <c r="U499" s="147" t="e">
        <f>INDEX(#REF!,MATCH(Revisión_Avance_Periodo!$L499,#REF!,0),MATCH(Revisión_Avance_Periodo!$T499,#REF!,0))</f>
        <v>#REF!</v>
      </c>
      <c r="V499" s="147" t="e">
        <f>INDEX(#REF!,MATCH(Revisión_Avance_Periodo!$L499,#REF!,0),MATCH(Revisión_Avance_Periodo!$T499,#REF!,0))</f>
        <v>#REF!</v>
      </c>
      <c r="W499" s="130" t="e">
        <f t="shared" si="40"/>
        <v>#REF!</v>
      </c>
      <c r="X499" s="124" t="e">
        <f>VLOOKUP(W499,Tabla_Estado_Meta_OAP_2019[#All],3,TRUE)</f>
        <v>#REF!</v>
      </c>
      <c r="Y499" s="150" t="e">
        <f>SUBTOTAL(9,$U$494:$U499)</f>
        <v>#REF!</v>
      </c>
      <c r="Z499" s="151" t="e">
        <f>SUBTOTAL(9,$V$494:$V499)</f>
        <v>#REF!</v>
      </c>
      <c r="AA499" s="159">
        <f>IFERROR(+Revisión_Avance_Periodo!$Z499/Revisión_Avance_Periodo!$Y499,0)</f>
        <v>0</v>
      </c>
      <c r="AB499" s="126"/>
      <c r="AC499" s="127"/>
      <c r="AD499" s="125"/>
      <c r="AE499" s="125"/>
      <c r="AF499" s="128"/>
      <c r="AG499" s="129"/>
      <c r="AH499" s="150" t="e">
        <f>SUBTOTAL(9,$U$499:$U842)</f>
        <v>#REF!</v>
      </c>
      <c r="AI499" s="151" t="e">
        <f>SUBTOTAL(9,$V$499:$V842)</f>
        <v>#REF!</v>
      </c>
      <c r="AJ499" s="159">
        <f>IFERROR(+Revisión_Avance_Periodo!$Z847/Revisión_Avance_Periodo!$Y847,0)</f>
        <v>0</v>
      </c>
      <c r="AK499" s="126"/>
      <c r="AL499" s="127"/>
      <c r="AM499" s="125"/>
      <c r="AN499" s="125"/>
      <c r="AO499" s="128"/>
      <c r="AP499" s="129"/>
    </row>
    <row r="500" spans="1:42" x14ac:dyDescent="0.25">
      <c r="A500" s="92">
        <v>72</v>
      </c>
      <c r="B500" s="435" t="e">
        <f>CONCATENATE(Revisión_Avance_Periodo!$D848,";",Revisión_Avance_Periodo!$F848,";",Revisión_Avance_Periodo!$L848)</f>
        <v>#REF!</v>
      </c>
      <c r="C500" s="435" t="e">
        <f t="shared" si="35"/>
        <v>#REF!</v>
      </c>
      <c r="D500" s="114" t="e">
        <f>VLOOKUP($A500,#REF!,3,FALSE)</f>
        <v>#REF!</v>
      </c>
      <c r="E500" s="436" t="e">
        <f>VLOOKUP($A500,#REF!,4,FALSE)</f>
        <v>#REF!</v>
      </c>
      <c r="F500" s="102" t="e">
        <f>VLOOKUP($A500,#REF!,5,FALSE)</f>
        <v>#REF!</v>
      </c>
      <c r="G500" s="93" t="e">
        <f>VLOOKUP($A500,#REF!,8,FALSE)</f>
        <v>#REF!</v>
      </c>
      <c r="H500" s="93" t="e">
        <f>VLOOKUP($A500,#REF!,7,FALSE)</f>
        <v>#REF!</v>
      </c>
      <c r="I500" s="438" t="e">
        <f>VLOOKUP($A500,#REF!,10,FALSE)</f>
        <v>#REF!</v>
      </c>
      <c r="J500" s="93" t="e">
        <f>VLOOKUP($A500,#REF!,11,FALSE)</f>
        <v>#REF!</v>
      </c>
      <c r="K500" s="114" t="e">
        <f>VLOOKUP($A500,#REF!,12,FALSE)</f>
        <v>#REF!</v>
      </c>
      <c r="L500" s="93" t="e">
        <f>VLOOKUP($A500,#REF!,13,FALSE)</f>
        <v>#REF!</v>
      </c>
      <c r="M500" s="438" t="e">
        <f>VLOOKUP($A500,#REF!,14,FALSE)</f>
        <v>#REF!</v>
      </c>
      <c r="N500" s="102" t="e">
        <f>VLOOKUP($A500,#REF!,15,FALSE)</f>
        <v>#REF!</v>
      </c>
      <c r="O500" s="102" t="e">
        <f>VLOOKUP($A500,#REF!,18,FALSE)</f>
        <v>#REF!</v>
      </c>
      <c r="P500" s="93" t="e">
        <f>VLOOKUP($A500,#REF!,41,FALSE)</f>
        <v>#REF!</v>
      </c>
      <c r="Q500" s="115" t="e">
        <f>VLOOKUP(Revisión_Avance_Periodo!$L848,#REF!,30,FALSE)</f>
        <v>#REF!</v>
      </c>
      <c r="R500" s="116">
        <v>2019</v>
      </c>
      <c r="S500" s="196">
        <v>43676</v>
      </c>
      <c r="T500" s="116" t="s">
        <v>74</v>
      </c>
      <c r="U500" s="147" t="e">
        <f>INDEX(#REF!,MATCH(Revisión_Avance_Periodo!$L500,#REF!,0),MATCH(Revisión_Avance_Periodo!$T500,#REF!,0))</f>
        <v>#REF!</v>
      </c>
      <c r="V500" s="147" t="e">
        <f>INDEX(#REF!,MATCH(Revisión_Avance_Periodo!$L500,#REF!,0),MATCH(Revisión_Avance_Periodo!$T500,#REF!,0))</f>
        <v>#REF!</v>
      </c>
      <c r="W500" s="130" t="e">
        <f t="shared" si="40"/>
        <v>#REF!</v>
      </c>
      <c r="X500" s="116" t="e">
        <f>VLOOKUP(W500,Tabla_Estado_Meta_OAP_2019[#All],3,TRUE)</f>
        <v>#REF!</v>
      </c>
      <c r="Y500" s="150" t="e">
        <f>SUBTOTAL(9,$U$494:$U500)</f>
        <v>#REF!</v>
      </c>
      <c r="Z500" s="151" t="e">
        <f>SUBTOTAL(9,$V$494:$V500)</f>
        <v>#REF!</v>
      </c>
      <c r="AA500" s="159">
        <f>IFERROR(+Revisión_Avance_Periodo!$Z500/Revisión_Avance_Periodo!$Y500,0)</f>
        <v>0</v>
      </c>
      <c r="AB500" s="126"/>
      <c r="AC500" s="127"/>
      <c r="AD500" s="125"/>
      <c r="AE500" s="125"/>
      <c r="AF500" s="128"/>
      <c r="AG500" s="129"/>
      <c r="AH500" s="150" t="e">
        <f>SUBTOTAL(9,$U$500:$U842)</f>
        <v>#REF!</v>
      </c>
      <c r="AI500" s="151" t="e">
        <f>SUBTOTAL(9,$V$500:$V842)</f>
        <v>#REF!</v>
      </c>
      <c r="AJ500" s="159">
        <f>IFERROR(+Revisión_Avance_Periodo!$Z848/Revisión_Avance_Periodo!$Y848,0)</f>
        <v>0</v>
      </c>
      <c r="AK500" s="126"/>
      <c r="AL500" s="127"/>
      <c r="AM500" s="125"/>
      <c r="AN500" s="125"/>
      <c r="AO500" s="128"/>
      <c r="AP500" s="129"/>
    </row>
    <row r="501" spans="1:42" x14ac:dyDescent="0.25">
      <c r="A501" s="97">
        <v>72</v>
      </c>
      <c r="B501" s="435" t="e">
        <f>CONCATENATE(Revisión_Avance_Periodo!$D849,";",Revisión_Avance_Periodo!$F849,";",Revisión_Avance_Periodo!$L849)</f>
        <v>#REF!</v>
      </c>
      <c r="C501" s="435" t="e">
        <f t="shared" si="35"/>
        <v>#REF!</v>
      </c>
      <c r="D501" s="123" t="e">
        <f>VLOOKUP($A501,#REF!,3,FALSE)</f>
        <v>#REF!</v>
      </c>
      <c r="E501" s="436" t="e">
        <f>VLOOKUP($A501,#REF!,4,FALSE)</f>
        <v>#REF!</v>
      </c>
      <c r="F501" s="103" t="e">
        <f>VLOOKUP($A501,#REF!,5,FALSE)</f>
        <v>#REF!</v>
      </c>
      <c r="G501" s="98" t="e">
        <f>VLOOKUP($A501,#REF!,8,FALSE)</f>
        <v>#REF!</v>
      </c>
      <c r="H501" s="93" t="e">
        <f>VLOOKUP($A501,#REF!,7,FALSE)</f>
        <v>#REF!</v>
      </c>
      <c r="I501" s="438" t="e">
        <f>VLOOKUP($A501,#REF!,10,FALSE)</f>
        <v>#REF!</v>
      </c>
      <c r="J501" s="98" t="e">
        <f>VLOOKUP($A501,#REF!,11,FALSE)</f>
        <v>#REF!</v>
      </c>
      <c r="K501" s="114" t="e">
        <f>VLOOKUP($A501,#REF!,12,FALSE)</f>
        <v>#REF!</v>
      </c>
      <c r="L501" s="98" t="e">
        <f>VLOOKUP($A501,#REF!,13,FALSE)</f>
        <v>#REF!</v>
      </c>
      <c r="M501" s="438" t="e">
        <f>VLOOKUP($A501,#REF!,14,FALSE)</f>
        <v>#REF!</v>
      </c>
      <c r="N501" s="103" t="e">
        <f>VLOOKUP($A501,#REF!,15,FALSE)</f>
        <v>#REF!</v>
      </c>
      <c r="O501" s="103" t="e">
        <f>VLOOKUP($A501,#REF!,18,FALSE)</f>
        <v>#REF!</v>
      </c>
      <c r="P501" s="93" t="e">
        <f>VLOOKUP($A501,#REF!,41,FALSE)</f>
        <v>#REF!</v>
      </c>
      <c r="Q501" s="115" t="e">
        <f>VLOOKUP(Revisión_Avance_Periodo!$L849,#REF!,30,FALSE)</f>
        <v>#REF!</v>
      </c>
      <c r="R501" s="116">
        <v>2019</v>
      </c>
      <c r="S501" s="196">
        <v>43707</v>
      </c>
      <c r="T501" s="124" t="s">
        <v>75</v>
      </c>
      <c r="U501" s="147" t="e">
        <f>INDEX(#REF!,MATCH(Revisión_Avance_Periodo!$L501,#REF!,0),MATCH(Revisión_Avance_Periodo!$T501,#REF!,0))</f>
        <v>#REF!</v>
      </c>
      <c r="V501" s="147" t="e">
        <f>INDEX(#REF!,MATCH(Revisión_Avance_Periodo!$L501,#REF!,0),MATCH(Revisión_Avance_Periodo!$T501,#REF!,0))</f>
        <v>#REF!</v>
      </c>
      <c r="W501" s="131" t="e">
        <f t="shared" si="40"/>
        <v>#REF!</v>
      </c>
      <c r="X501" s="124" t="e">
        <f>VLOOKUP(W501,Tabla_Estado_Meta_OAP_2019[#All],3,TRUE)</f>
        <v>#REF!</v>
      </c>
      <c r="Y501" s="150" t="e">
        <f>SUBTOTAL(9,$U$494:$U501)</f>
        <v>#REF!</v>
      </c>
      <c r="Z501" s="151" t="e">
        <f>SUBTOTAL(9,$V$494:$V501)</f>
        <v>#REF!</v>
      </c>
      <c r="AA501" s="159">
        <f>IFERROR(+Revisión_Avance_Periodo!$Z501/Revisión_Avance_Periodo!$Y501,0)</f>
        <v>0</v>
      </c>
      <c r="AB501" s="126"/>
      <c r="AC501" s="127"/>
      <c r="AD501" s="125"/>
      <c r="AE501" s="125"/>
      <c r="AF501" s="128"/>
      <c r="AG501" s="129"/>
      <c r="AH501" s="150" t="e">
        <f>SUBTOTAL(9,$U$501:$U842)</f>
        <v>#REF!</v>
      </c>
      <c r="AI501" s="151" t="e">
        <f>SUBTOTAL(9,$V$501:$V842)</f>
        <v>#REF!</v>
      </c>
      <c r="AJ501" s="159">
        <f>IFERROR(+Revisión_Avance_Periodo!$Z849/Revisión_Avance_Periodo!$Y849,0)</f>
        <v>0</v>
      </c>
      <c r="AK501" s="126"/>
      <c r="AL501" s="127"/>
      <c r="AM501" s="125"/>
      <c r="AN501" s="125"/>
      <c r="AO501" s="128"/>
      <c r="AP501" s="129"/>
    </row>
    <row r="502" spans="1:42" x14ac:dyDescent="0.25">
      <c r="A502" s="92">
        <v>72</v>
      </c>
      <c r="B502" s="435" t="e">
        <f>CONCATENATE(Revisión_Avance_Periodo!$D850,";",Revisión_Avance_Periodo!$F850,";",Revisión_Avance_Periodo!$L850)</f>
        <v>#REF!</v>
      </c>
      <c r="C502" s="435" t="e">
        <f t="shared" si="35"/>
        <v>#REF!</v>
      </c>
      <c r="D502" s="114" t="e">
        <f>VLOOKUP($A502,#REF!,3,FALSE)</f>
        <v>#REF!</v>
      </c>
      <c r="E502" s="436" t="e">
        <f>VLOOKUP($A502,#REF!,4,FALSE)</f>
        <v>#REF!</v>
      </c>
      <c r="F502" s="102" t="e">
        <f>VLOOKUP($A502,#REF!,5,FALSE)</f>
        <v>#REF!</v>
      </c>
      <c r="G502" s="93" t="e">
        <f>VLOOKUP($A502,#REF!,8,FALSE)</f>
        <v>#REF!</v>
      </c>
      <c r="H502" s="93" t="e">
        <f>VLOOKUP($A502,#REF!,7,FALSE)</f>
        <v>#REF!</v>
      </c>
      <c r="I502" s="438" t="e">
        <f>VLOOKUP($A502,#REF!,10,FALSE)</f>
        <v>#REF!</v>
      </c>
      <c r="J502" s="93" t="e">
        <f>VLOOKUP($A502,#REF!,11,FALSE)</f>
        <v>#REF!</v>
      </c>
      <c r="K502" s="114" t="e">
        <f>VLOOKUP($A502,#REF!,12,FALSE)</f>
        <v>#REF!</v>
      </c>
      <c r="L502" s="93" t="e">
        <f>VLOOKUP($A502,#REF!,13,FALSE)</f>
        <v>#REF!</v>
      </c>
      <c r="M502" s="438" t="e">
        <f>VLOOKUP($A502,#REF!,14,FALSE)</f>
        <v>#REF!</v>
      </c>
      <c r="N502" s="102" t="e">
        <f>VLOOKUP($A502,#REF!,15,FALSE)</f>
        <v>#REF!</v>
      </c>
      <c r="O502" s="102" t="e">
        <f>VLOOKUP($A502,#REF!,18,FALSE)</f>
        <v>#REF!</v>
      </c>
      <c r="P502" s="93" t="e">
        <f>VLOOKUP($A502,#REF!,41,FALSE)</f>
        <v>#REF!</v>
      </c>
      <c r="Q502" s="115" t="e">
        <f>VLOOKUP(Revisión_Avance_Periodo!$L850,#REF!,30,FALSE)</f>
        <v>#REF!</v>
      </c>
      <c r="R502" s="116">
        <v>2019</v>
      </c>
      <c r="S502" s="196">
        <v>43738</v>
      </c>
      <c r="T502" s="116" t="s">
        <v>76</v>
      </c>
      <c r="U502" s="147" t="e">
        <f>INDEX(#REF!,MATCH(Revisión_Avance_Periodo!$L502,#REF!,0),MATCH(Revisión_Avance_Periodo!$T502,#REF!,0))</f>
        <v>#REF!</v>
      </c>
      <c r="V502" s="147" t="e">
        <f>INDEX(#REF!,MATCH(Revisión_Avance_Periodo!$L502,#REF!,0),MATCH(Revisión_Avance_Periodo!$T502,#REF!,0))</f>
        <v>#REF!</v>
      </c>
      <c r="W502" s="131" t="e">
        <f t="shared" si="40"/>
        <v>#REF!</v>
      </c>
      <c r="X502" s="116" t="e">
        <f>VLOOKUP(W502,Tabla_Estado_Meta_OAP_2019[#All],3,TRUE)</f>
        <v>#REF!</v>
      </c>
      <c r="Y502" s="150" t="e">
        <f>SUBTOTAL(9,$U$494:$U502)</f>
        <v>#REF!</v>
      </c>
      <c r="Z502" s="151" t="e">
        <f>SUBTOTAL(9,$V$494:$V502)</f>
        <v>#REF!</v>
      </c>
      <c r="AA502" s="159">
        <f>IFERROR(+Revisión_Avance_Periodo!$Z502/Revisión_Avance_Periodo!$Y502,0)</f>
        <v>0</v>
      </c>
      <c r="AB502" s="126"/>
      <c r="AC502" s="127"/>
      <c r="AD502" s="125"/>
      <c r="AE502" s="125"/>
      <c r="AF502" s="128"/>
      <c r="AG502" s="129"/>
      <c r="AH502" s="150" t="e">
        <f>SUBTOTAL(9,$U$502:$U842)</f>
        <v>#REF!</v>
      </c>
      <c r="AI502" s="151" t="e">
        <f>SUBTOTAL(9,$V$502:$V842)</f>
        <v>#REF!</v>
      </c>
      <c r="AJ502" s="159">
        <f>IFERROR(+Revisión_Avance_Periodo!$Z850/Revisión_Avance_Periodo!$Y850,0)</f>
        <v>0</v>
      </c>
      <c r="AK502" s="126"/>
      <c r="AL502" s="127"/>
      <c r="AM502" s="125"/>
      <c r="AN502" s="125"/>
      <c r="AO502" s="128"/>
      <c r="AP502" s="129"/>
    </row>
    <row r="503" spans="1:42" x14ac:dyDescent="0.25">
      <c r="A503" s="97">
        <v>72</v>
      </c>
      <c r="B503" s="435" t="e">
        <f>CONCATENATE(Revisión_Avance_Periodo!$D851,";",Revisión_Avance_Periodo!$F851,";",Revisión_Avance_Periodo!$L851)</f>
        <v>#REF!</v>
      </c>
      <c r="C503" s="435" t="e">
        <f t="shared" si="35"/>
        <v>#REF!</v>
      </c>
      <c r="D503" s="123" t="e">
        <f>VLOOKUP($A503,#REF!,3,FALSE)</f>
        <v>#REF!</v>
      </c>
      <c r="E503" s="436" t="e">
        <f>VLOOKUP($A503,#REF!,4,FALSE)</f>
        <v>#REF!</v>
      </c>
      <c r="F503" s="103" t="e">
        <f>VLOOKUP($A503,#REF!,5,FALSE)</f>
        <v>#REF!</v>
      </c>
      <c r="G503" s="98" t="e">
        <f>VLOOKUP($A503,#REF!,8,FALSE)</f>
        <v>#REF!</v>
      </c>
      <c r="H503" s="93" t="e">
        <f>VLOOKUP($A503,#REF!,7,FALSE)</f>
        <v>#REF!</v>
      </c>
      <c r="I503" s="438" t="e">
        <f>VLOOKUP($A503,#REF!,10,FALSE)</f>
        <v>#REF!</v>
      </c>
      <c r="J503" s="98" t="e">
        <f>VLOOKUP($A503,#REF!,11,FALSE)</f>
        <v>#REF!</v>
      </c>
      <c r="K503" s="114" t="e">
        <f>VLOOKUP($A503,#REF!,12,FALSE)</f>
        <v>#REF!</v>
      </c>
      <c r="L503" s="98" t="e">
        <f>VLOOKUP($A503,#REF!,13,FALSE)</f>
        <v>#REF!</v>
      </c>
      <c r="M503" s="438" t="e">
        <f>VLOOKUP($A503,#REF!,14,FALSE)</f>
        <v>#REF!</v>
      </c>
      <c r="N503" s="103" t="e">
        <f>VLOOKUP($A503,#REF!,15,FALSE)</f>
        <v>#REF!</v>
      </c>
      <c r="O503" s="103" t="e">
        <f>VLOOKUP($A503,#REF!,18,FALSE)</f>
        <v>#REF!</v>
      </c>
      <c r="P503" s="93" t="e">
        <f>VLOOKUP($A503,#REF!,41,FALSE)</f>
        <v>#REF!</v>
      </c>
      <c r="Q503" s="115" t="e">
        <f>VLOOKUP(Revisión_Avance_Periodo!$L851,#REF!,30,FALSE)</f>
        <v>#REF!</v>
      </c>
      <c r="R503" s="116">
        <v>2019</v>
      </c>
      <c r="S503" s="196">
        <v>43768</v>
      </c>
      <c r="T503" s="124" t="s">
        <v>77</v>
      </c>
      <c r="U503" s="147" t="e">
        <f>INDEX(#REF!,MATCH(Revisión_Avance_Periodo!$L503,#REF!,0),MATCH(Revisión_Avance_Periodo!$T503,#REF!,0))</f>
        <v>#REF!</v>
      </c>
      <c r="V503" s="147" t="e">
        <f>INDEX(#REF!,MATCH(Revisión_Avance_Periodo!$L503,#REF!,0),MATCH(Revisión_Avance_Periodo!$T503,#REF!,0))</f>
        <v>#REF!</v>
      </c>
      <c r="W503" s="131" t="e">
        <f t="shared" si="40"/>
        <v>#REF!</v>
      </c>
      <c r="X503" s="124" t="e">
        <f>VLOOKUP(W503,Tabla_Estado_Meta_OAP_2019[#All],3,TRUE)</f>
        <v>#REF!</v>
      </c>
      <c r="Y503" s="150" t="e">
        <f>SUBTOTAL(9,$U$494:$U503)</f>
        <v>#REF!</v>
      </c>
      <c r="Z503" s="151" t="e">
        <f>SUBTOTAL(9,$V$494:$V503)</f>
        <v>#REF!</v>
      </c>
      <c r="AA503" s="159">
        <f>IFERROR(+Revisión_Avance_Periodo!$Z503/Revisión_Avance_Periodo!$Y503,0)</f>
        <v>0</v>
      </c>
      <c r="AB503" s="126"/>
      <c r="AC503" s="127"/>
      <c r="AD503" s="125"/>
      <c r="AE503" s="125"/>
      <c r="AF503" s="128"/>
      <c r="AG503" s="129"/>
      <c r="AH503" s="150" t="e">
        <f>SUBTOTAL(9,$U$503:$U842)</f>
        <v>#REF!</v>
      </c>
      <c r="AI503" s="151" t="e">
        <f>SUBTOTAL(9,$V$503:$V842)</f>
        <v>#REF!</v>
      </c>
      <c r="AJ503" s="159">
        <f>IFERROR(+Revisión_Avance_Periodo!$Z851/Revisión_Avance_Periodo!$Y851,0)</f>
        <v>0</v>
      </c>
      <c r="AK503" s="126"/>
      <c r="AL503" s="127"/>
      <c r="AM503" s="125"/>
      <c r="AN503" s="125"/>
      <c r="AO503" s="128"/>
      <c r="AP503" s="129"/>
    </row>
    <row r="504" spans="1:42" x14ac:dyDescent="0.25">
      <c r="A504" s="92">
        <v>72</v>
      </c>
      <c r="B504" s="435" t="e">
        <f>CONCATENATE(Revisión_Avance_Periodo!$D852,";",Revisión_Avance_Periodo!$F852,";",Revisión_Avance_Periodo!$L852)</f>
        <v>#REF!</v>
      </c>
      <c r="C504" s="435" t="e">
        <f t="shared" si="35"/>
        <v>#REF!</v>
      </c>
      <c r="D504" s="114" t="e">
        <f>VLOOKUP($A504,#REF!,3,FALSE)</f>
        <v>#REF!</v>
      </c>
      <c r="E504" s="436" t="e">
        <f>VLOOKUP($A504,#REF!,4,FALSE)</f>
        <v>#REF!</v>
      </c>
      <c r="F504" s="102" t="e">
        <f>VLOOKUP($A504,#REF!,5,FALSE)</f>
        <v>#REF!</v>
      </c>
      <c r="G504" s="93" t="e">
        <f>VLOOKUP($A504,#REF!,8,FALSE)</f>
        <v>#REF!</v>
      </c>
      <c r="H504" s="93" t="e">
        <f>VLOOKUP($A504,#REF!,7,FALSE)</f>
        <v>#REF!</v>
      </c>
      <c r="I504" s="438" t="e">
        <f>VLOOKUP($A504,#REF!,10,FALSE)</f>
        <v>#REF!</v>
      </c>
      <c r="J504" s="93" t="e">
        <f>VLOOKUP($A504,#REF!,11,FALSE)</f>
        <v>#REF!</v>
      </c>
      <c r="K504" s="114" t="e">
        <f>VLOOKUP($A504,#REF!,12,FALSE)</f>
        <v>#REF!</v>
      </c>
      <c r="L504" s="93" t="e">
        <f>VLOOKUP($A504,#REF!,13,FALSE)</f>
        <v>#REF!</v>
      </c>
      <c r="M504" s="438" t="e">
        <f>VLOOKUP($A504,#REF!,14,FALSE)</f>
        <v>#REF!</v>
      </c>
      <c r="N504" s="102" t="e">
        <f>VLOOKUP($A504,#REF!,15,FALSE)</f>
        <v>#REF!</v>
      </c>
      <c r="O504" s="102" t="e">
        <f>VLOOKUP($A504,#REF!,18,FALSE)</f>
        <v>#REF!</v>
      </c>
      <c r="P504" s="93" t="e">
        <f>VLOOKUP($A504,#REF!,41,FALSE)</f>
        <v>#REF!</v>
      </c>
      <c r="Q504" s="115" t="e">
        <f>VLOOKUP(Revisión_Avance_Periodo!$L852,#REF!,30,FALSE)</f>
        <v>#REF!</v>
      </c>
      <c r="R504" s="116">
        <v>2019</v>
      </c>
      <c r="S504" s="196">
        <v>43799</v>
      </c>
      <c r="T504" s="116" t="s">
        <v>78</v>
      </c>
      <c r="U504" s="147" t="e">
        <f>INDEX(#REF!,MATCH(Revisión_Avance_Periodo!$L504,#REF!,0),MATCH(Revisión_Avance_Periodo!$T504,#REF!,0))</f>
        <v>#REF!</v>
      </c>
      <c r="V504" s="147" t="e">
        <f>INDEX(#REF!,MATCH(Revisión_Avance_Periodo!$L504,#REF!,0),MATCH(Revisión_Avance_Periodo!$T504,#REF!,0))</f>
        <v>#REF!</v>
      </c>
      <c r="W504" s="131" t="e">
        <f t="shared" si="40"/>
        <v>#REF!</v>
      </c>
      <c r="X504" s="116" t="e">
        <f>VLOOKUP(W504,Tabla_Estado_Meta_OAP_2019[#All],3,TRUE)</f>
        <v>#REF!</v>
      </c>
      <c r="Y504" s="150" t="e">
        <f>SUBTOTAL(9,$U$494:$U504)</f>
        <v>#REF!</v>
      </c>
      <c r="Z504" s="151" t="e">
        <f>SUBTOTAL(9,$V$494:$V504)</f>
        <v>#REF!</v>
      </c>
      <c r="AA504" s="159">
        <f>IFERROR(+Revisión_Avance_Periodo!$Z504/Revisión_Avance_Periodo!$Y504,0)</f>
        <v>0</v>
      </c>
      <c r="AB504" s="126"/>
      <c r="AC504" s="127"/>
      <c r="AD504" s="125"/>
      <c r="AE504" s="125"/>
      <c r="AF504" s="128"/>
      <c r="AG504" s="129"/>
      <c r="AH504" s="150" t="e">
        <f>SUBTOTAL(9,$U$504:$U842)</f>
        <v>#REF!</v>
      </c>
      <c r="AI504" s="151" t="e">
        <f>SUBTOTAL(9,$V$504:$V842)</f>
        <v>#REF!</v>
      </c>
      <c r="AJ504" s="159">
        <f>IFERROR(+Revisión_Avance_Periodo!$Z852/Revisión_Avance_Periodo!$Y852,0)</f>
        <v>0</v>
      </c>
      <c r="AK504" s="126"/>
      <c r="AL504" s="127"/>
      <c r="AM504" s="125"/>
      <c r="AN504" s="125"/>
      <c r="AO504" s="128"/>
      <c r="AP504" s="129"/>
    </row>
    <row r="505" spans="1:42" ht="15.75" thickBot="1" x14ac:dyDescent="0.3">
      <c r="A505" s="97">
        <v>72</v>
      </c>
      <c r="B505" s="435" t="e">
        <f>CONCATENATE(Revisión_Avance_Periodo!$D853,";",Revisión_Avance_Periodo!$F853,";",Revisión_Avance_Periodo!$L853)</f>
        <v>#REF!</v>
      </c>
      <c r="C505" s="435" t="e">
        <f t="shared" si="35"/>
        <v>#REF!</v>
      </c>
      <c r="D505" s="123" t="e">
        <f>VLOOKUP($A505,#REF!,3,FALSE)</f>
        <v>#REF!</v>
      </c>
      <c r="E505" s="436" t="e">
        <f>VLOOKUP($A505,#REF!,4,FALSE)</f>
        <v>#REF!</v>
      </c>
      <c r="F505" s="103" t="e">
        <f>VLOOKUP($A505,#REF!,5,FALSE)</f>
        <v>#REF!</v>
      </c>
      <c r="G505" s="98" t="e">
        <f>VLOOKUP($A505,#REF!,8,FALSE)</f>
        <v>#REF!</v>
      </c>
      <c r="H505" s="93" t="e">
        <f>VLOOKUP($A505,#REF!,7,FALSE)</f>
        <v>#REF!</v>
      </c>
      <c r="I505" s="438" t="e">
        <f>VLOOKUP($A505,#REF!,10,FALSE)</f>
        <v>#REF!</v>
      </c>
      <c r="J505" s="98" t="e">
        <f>VLOOKUP($A505,#REF!,11,FALSE)</f>
        <v>#REF!</v>
      </c>
      <c r="K505" s="114" t="e">
        <f>VLOOKUP($A505,#REF!,12,FALSE)</f>
        <v>#REF!</v>
      </c>
      <c r="L505" s="98" t="e">
        <f>VLOOKUP($A505,#REF!,13,FALSE)</f>
        <v>#REF!</v>
      </c>
      <c r="M505" s="438" t="e">
        <f>VLOOKUP($A505,#REF!,14,FALSE)</f>
        <v>#REF!</v>
      </c>
      <c r="N505" s="103" t="e">
        <f>VLOOKUP($A505,#REF!,15,FALSE)</f>
        <v>#REF!</v>
      </c>
      <c r="O505" s="103" t="e">
        <f>VLOOKUP($A505,#REF!,18,FALSE)</f>
        <v>#REF!</v>
      </c>
      <c r="P505" s="93" t="e">
        <f>VLOOKUP($A505,#REF!,41,FALSE)</f>
        <v>#REF!</v>
      </c>
      <c r="Q505" s="115" t="e">
        <f>VLOOKUP(Revisión_Avance_Periodo!$L853,#REF!,30,FALSE)</f>
        <v>#REF!</v>
      </c>
      <c r="R505" s="116">
        <v>2019</v>
      </c>
      <c r="S505" s="196">
        <v>43829</v>
      </c>
      <c r="T505" s="124" t="s">
        <v>79</v>
      </c>
      <c r="U505" s="147" t="e">
        <f>INDEX(#REF!,MATCH(Revisión_Avance_Periodo!$L505,#REF!,0),MATCH(Revisión_Avance_Periodo!$T505,#REF!,0))</f>
        <v>#REF!</v>
      </c>
      <c r="V505" s="147" t="e">
        <f>INDEX(#REF!,MATCH(Revisión_Avance_Periodo!$L505,#REF!,0),MATCH(Revisión_Avance_Periodo!$T505,#REF!,0))</f>
        <v>#REF!</v>
      </c>
      <c r="W505" s="118">
        <f>IFERROR((V505/U505),0)</f>
        <v>0</v>
      </c>
      <c r="X505" s="124" t="str">
        <f>VLOOKUP(W505,Tabla_Estado_Meta_OAP_2019[#All],3,TRUE)</f>
        <v>Por Ejecutar</v>
      </c>
      <c r="Y505" s="150" t="e">
        <f>SUBTOTAL(9,$U$494:$U505)</f>
        <v>#REF!</v>
      </c>
      <c r="Z505" s="151" t="e">
        <f>SUBTOTAL(9,$V$494:$V505)</f>
        <v>#REF!</v>
      </c>
      <c r="AA505" s="159">
        <f>IFERROR(+Revisión_Avance_Periodo!$Z505/Revisión_Avance_Periodo!$Y505,0)</f>
        <v>0</v>
      </c>
      <c r="AB505" s="126"/>
      <c r="AC505" s="127"/>
      <c r="AD505" s="125"/>
      <c r="AE505" s="125"/>
      <c r="AF505" s="128"/>
      <c r="AG505" s="129"/>
      <c r="AH505" s="150" t="e">
        <f>SUBTOTAL(9,$U$505:$U842)</f>
        <v>#REF!</v>
      </c>
      <c r="AI505" s="151" t="e">
        <f>SUBTOTAL(9,$V$505:$V842)</f>
        <v>#REF!</v>
      </c>
      <c r="AJ505" s="159">
        <f>IFERROR(+Revisión_Avance_Periodo!$Z853/Revisión_Avance_Periodo!$Y853,0)</f>
        <v>0</v>
      </c>
      <c r="AK505" s="126"/>
      <c r="AL505" s="127"/>
      <c r="AM505" s="125"/>
      <c r="AN505" s="125"/>
      <c r="AO505" s="128"/>
      <c r="AP505" s="129"/>
    </row>
    <row r="506" spans="1:42" x14ac:dyDescent="0.25">
      <c r="A506" s="92">
        <v>73</v>
      </c>
      <c r="B506" s="435" t="e">
        <f>CONCATENATE(Revisión_Avance_Periodo!$D854,";",Revisión_Avance_Periodo!$F854,";",Revisión_Avance_Periodo!$L854)</f>
        <v>#REF!</v>
      </c>
      <c r="C506" s="435" t="e">
        <f t="shared" si="35"/>
        <v>#REF!</v>
      </c>
      <c r="D506" s="114" t="e">
        <f>VLOOKUP($A506,#REF!,3,FALSE)</f>
        <v>#REF!</v>
      </c>
      <c r="E506" s="436" t="e">
        <f>VLOOKUP($A506,#REF!,4,FALSE)</f>
        <v>#REF!</v>
      </c>
      <c r="F506" s="102" t="e">
        <f>VLOOKUP($A506,#REF!,5,FALSE)</f>
        <v>#REF!</v>
      </c>
      <c r="G506" s="93" t="e">
        <f>VLOOKUP($A506,#REF!,8,FALSE)</f>
        <v>#REF!</v>
      </c>
      <c r="H506" s="93" t="e">
        <f>VLOOKUP($A506,#REF!,7,FALSE)</f>
        <v>#REF!</v>
      </c>
      <c r="I506" s="438" t="e">
        <f>VLOOKUP($A506,#REF!,10,FALSE)</f>
        <v>#REF!</v>
      </c>
      <c r="J506" s="93" t="e">
        <f>VLOOKUP($A506,#REF!,11,FALSE)</f>
        <v>#REF!</v>
      </c>
      <c r="K506" s="114" t="e">
        <f>VLOOKUP($A506,#REF!,12,FALSE)</f>
        <v>#REF!</v>
      </c>
      <c r="L506" s="93" t="e">
        <f>VLOOKUP($A506,#REF!,13,FALSE)</f>
        <v>#REF!</v>
      </c>
      <c r="M506" s="438" t="e">
        <f>VLOOKUP($A506,#REF!,14,FALSE)</f>
        <v>#REF!</v>
      </c>
      <c r="N506" s="102" t="e">
        <f>VLOOKUP($A506,#REF!,15,FALSE)</f>
        <v>#REF!</v>
      </c>
      <c r="O506" s="102" t="e">
        <f>VLOOKUP($A506,#REF!,18,FALSE)</f>
        <v>#REF!</v>
      </c>
      <c r="P506" s="93" t="e">
        <f>VLOOKUP($A506,#REF!,41,FALSE)</f>
        <v>#REF!</v>
      </c>
      <c r="Q506" s="115" t="e">
        <f>VLOOKUP(Revisión_Avance_Periodo!$L854,#REF!,30,FALSE)</f>
        <v>#REF!</v>
      </c>
      <c r="R506" s="116">
        <v>2019</v>
      </c>
      <c r="S506" s="196">
        <v>43495</v>
      </c>
      <c r="T506" s="116" t="s">
        <v>68</v>
      </c>
      <c r="U506" s="147" t="e">
        <f>INDEX(#REF!,MATCH(Revisión_Avance_Periodo!$L506,#REF!,0),MATCH(Revisión_Avance_Periodo!$T506,#REF!,0))</f>
        <v>#REF!</v>
      </c>
      <c r="V506" s="147" t="e">
        <f>INDEX(#REF!,MATCH(Revisión_Avance_Periodo!$L506,#REF!,0),MATCH(Revisión_Avance_Periodo!$T506,#REF!,0))</f>
        <v>#REF!</v>
      </c>
      <c r="W506" s="118">
        <f>IFERROR((V506/U506),0)</f>
        <v>0</v>
      </c>
      <c r="X506" s="116" t="str">
        <f>VLOOKUP(W506,Tabla_Estado_Meta_OAP_2019[#All],3,TRUE)</f>
        <v>Por Ejecutar</v>
      </c>
      <c r="Y506" s="148" t="e">
        <f>SUBTOTAL(9,$U$506:$U506)</f>
        <v>#REF!</v>
      </c>
      <c r="Z506" s="149" t="e">
        <f>SUBTOTAL(9,$V$506:$V506)</f>
        <v>#REF!</v>
      </c>
      <c r="AA506" s="162">
        <f>IFERROR(+Revisión_Avance_Periodo!$Z506/Revisión_Avance_Periodo!$Y506,0)</f>
        <v>0</v>
      </c>
      <c r="AB506" s="448" t="e">
        <f>SUBTOTAL(9,U506:U517)</f>
        <v>#REF!</v>
      </c>
      <c r="AC506" s="449" t="e">
        <f>SUBTOTAL(9,V506:V517)</f>
        <v>#REF!</v>
      </c>
      <c r="AD506" s="119" t="e">
        <f>+AC506/AB506</f>
        <v>#REF!</v>
      </c>
      <c r="AE506" s="119" t="e">
        <f>100%-Revisión_Avance_Periodo!$AD506</f>
        <v>#REF!</v>
      </c>
      <c r="AF506" s="121" t="e">
        <f>VLOOKUP(AD506,Tabla_Estado_Meta_OAP_2019[],3,TRUE)</f>
        <v>#REF!</v>
      </c>
      <c r="AG506" s="122" t="e">
        <f>Revisión_Avance_Periodo!$AD506*Revisión_Avance_Periodo!$Q506</f>
        <v>#REF!</v>
      </c>
      <c r="AH506" s="148" t="e">
        <f>SUBTOTAL(9,$U$506:$U854)</f>
        <v>#REF!</v>
      </c>
      <c r="AI506" s="149" t="e">
        <f>SUBTOTAL(9,$V$506:$V854)</f>
        <v>#REF!</v>
      </c>
      <c r="AJ506" s="162">
        <f>IFERROR(+Revisión_Avance_Periodo!$Z854/Revisión_Avance_Periodo!$Y854,0)</f>
        <v>0</v>
      </c>
      <c r="AK506" s="448" t="e">
        <f>SUBTOTAL(9,AD506:AD517)</f>
        <v>#REF!</v>
      </c>
      <c r="AL506" s="449" t="e">
        <f>SUBTOTAL(9,AE506:AE517)</f>
        <v>#REF!</v>
      </c>
      <c r="AM506" s="119" t="e">
        <f>+AL506/AK506</f>
        <v>#REF!</v>
      </c>
      <c r="AN506" s="119" t="e">
        <f>100%-Revisión_Avance_Periodo!$AD854</f>
        <v>#REF!</v>
      </c>
      <c r="AO506" s="121" t="e">
        <f>VLOOKUP(AM506,Tabla_Estado_Meta_OAP_2019[],3,TRUE)</f>
        <v>#REF!</v>
      </c>
      <c r="AP506" s="122" t="e">
        <f>Revisión_Avance_Periodo!$AD854*Revisión_Avance_Periodo!$Q854</f>
        <v>#REF!</v>
      </c>
    </row>
    <row r="507" spans="1:42" x14ac:dyDescent="0.25">
      <c r="A507" s="97">
        <v>73</v>
      </c>
      <c r="B507" s="435" t="e">
        <f>CONCATENATE(Revisión_Avance_Periodo!$D855,";",Revisión_Avance_Periodo!$F855,";",Revisión_Avance_Periodo!$L855)</f>
        <v>#REF!</v>
      </c>
      <c r="C507" s="435" t="e">
        <f t="shared" si="35"/>
        <v>#REF!</v>
      </c>
      <c r="D507" s="123" t="e">
        <f>VLOOKUP($A507,#REF!,3,FALSE)</f>
        <v>#REF!</v>
      </c>
      <c r="E507" s="436" t="e">
        <f>VLOOKUP($A507,#REF!,4,FALSE)</f>
        <v>#REF!</v>
      </c>
      <c r="F507" s="103" t="e">
        <f>VLOOKUP($A507,#REF!,5,FALSE)</f>
        <v>#REF!</v>
      </c>
      <c r="G507" s="98" t="e">
        <f>VLOOKUP($A507,#REF!,8,FALSE)</f>
        <v>#REF!</v>
      </c>
      <c r="H507" s="93" t="e">
        <f>VLOOKUP($A507,#REF!,7,FALSE)</f>
        <v>#REF!</v>
      </c>
      <c r="I507" s="438" t="e">
        <f>VLOOKUP($A507,#REF!,10,FALSE)</f>
        <v>#REF!</v>
      </c>
      <c r="J507" s="98" t="e">
        <f>VLOOKUP($A507,#REF!,11,FALSE)</f>
        <v>#REF!</v>
      </c>
      <c r="K507" s="114" t="e">
        <f>VLOOKUP($A507,#REF!,12,FALSE)</f>
        <v>#REF!</v>
      </c>
      <c r="L507" s="98" t="e">
        <f>VLOOKUP($A507,#REF!,13,FALSE)</f>
        <v>#REF!</v>
      </c>
      <c r="M507" s="438" t="e">
        <f>VLOOKUP($A507,#REF!,14,FALSE)</f>
        <v>#REF!</v>
      </c>
      <c r="N507" s="103" t="e">
        <f>VLOOKUP($A507,#REF!,15,FALSE)</f>
        <v>#REF!</v>
      </c>
      <c r="O507" s="103" t="e">
        <f>VLOOKUP($A507,#REF!,18,FALSE)</f>
        <v>#REF!</v>
      </c>
      <c r="P507" s="93" t="e">
        <f>VLOOKUP($A507,#REF!,41,FALSE)</f>
        <v>#REF!</v>
      </c>
      <c r="Q507" s="115" t="e">
        <f>VLOOKUP(Revisión_Avance_Periodo!$L855,#REF!,30,FALSE)</f>
        <v>#REF!</v>
      </c>
      <c r="R507" s="116">
        <v>2019</v>
      </c>
      <c r="S507" s="196">
        <v>43524</v>
      </c>
      <c r="T507" s="124" t="s">
        <v>69</v>
      </c>
      <c r="U507" s="147" t="e">
        <f>INDEX(#REF!,MATCH(Revisión_Avance_Periodo!$L507,#REF!,0),MATCH(Revisión_Avance_Periodo!$T507,#REF!,0))</f>
        <v>#REF!</v>
      </c>
      <c r="V507" s="147" t="e">
        <f>INDEX(#REF!,MATCH(Revisión_Avance_Periodo!$L507,#REF!,0),MATCH(Revisión_Avance_Periodo!$T507,#REF!,0))</f>
        <v>#REF!</v>
      </c>
      <c r="W507" s="118">
        <f>IFERROR((V507/U507),0)</f>
        <v>0</v>
      </c>
      <c r="X507" s="124" t="str">
        <f>VLOOKUP(W507,Tabla_Estado_Meta_OAP_2019[#All],3,TRUE)</f>
        <v>Por Ejecutar</v>
      </c>
      <c r="Y507" s="150" t="e">
        <f>SUBTOTAL(9,$U$506:$U507)</f>
        <v>#REF!</v>
      </c>
      <c r="Z507" s="151" t="e">
        <f>SUBTOTAL(9,$V$506:$V507)</f>
        <v>#REF!</v>
      </c>
      <c r="AA507" s="159">
        <f>IFERROR(+Revisión_Avance_Periodo!$Z507/Revisión_Avance_Periodo!$Y507,0)</f>
        <v>0</v>
      </c>
      <c r="AB507" s="126"/>
      <c r="AC507" s="127"/>
      <c r="AD507" s="125"/>
      <c r="AE507" s="125"/>
      <c r="AF507" s="128"/>
      <c r="AG507" s="129"/>
      <c r="AH507" s="150" t="e">
        <f>SUBTOTAL(9,$U$507:$U854)</f>
        <v>#REF!</v>
      </c>
      <c r="AI507" s="151" t="e">
        <f>SUBTOTAL(9,$V$507:$V854)</f>
        <v>#REF!</v>
      </c>
      <c r="AJ507" s="159">
        <f>IFERROR(+Revisión_Avance_Periodo!$Z855/Revisión_Avance_Periodo!$Y855,0)</f>
        <v>0</v>
      </c>
      <c r="AK507" s="126"/>
      <c r="AL507" s="127"/>
      <c r="AM507" s="125"/>
      <c r="AN507" s="125"/>
      <c r="AO507" s="128"/>
      <c r="AP507" s="129"/>
    </row>
    <row r="508" spans="1:42" x14ac:dyDescent="0.25">
      <c r="A508" s="92">
        <v>73</v>
      </c>
      <c r="B508" s="435" t="e">
        <f>CONCATENATE(Revisión_Avance_Periodo!$D856,";",Revisión_Avance_Periodo!$F856,";",Revisión_Avance_Periodo!$L856)</f>
        <v>#REF!</v>
      </c>
      <c r="C508" s="435" t="e">
        <f t="shared" si="35"/>
        <v>#REF!</v>
      </c>
      <c r="D508" s="114" t="e">
        <f>VLOOKUP($A508,#REF!,3,FALSE)</f>
        <v>#REF!</v>
      </c>
      <c r="E508" s="436" t="e">
        <f>VLOOKUP($A508,#REF!,4,FALSE)</f>
        <v>#REF!</v>
      </c>
      <c r="F508" s="102" t="e">
        <f>VLOOKUP($A508,#REF!,5,FALSE)</f>
        <v>#REF!</v>
      </c>
      <c r="G508" s="93" t="e">
        <f>VLOOKUP($A508,#REF!,8,FALSE)</f>
        <v>#REF!</v>
      </c>
      <c r="H508" s="93" t="e">
        <f>VLOOKUP($A508,#REF!,7,FALSE)</f>
        <v>#REF!</v>
      </c>
      <c r="I508" s="438" t="e">
        <f>VLOOKUP($A508,#REF!,10,FALSE)</f>
        <v>#REF!</v>
      </c>
      <c r="J508" s="93" t="e">
        <f>VLOOKUP($A508,#REF!,11,FALSE)</f>
        <v>#REF!</v>
      </c>
      <c r="K508" s="114" t="e">
        <f>VLOOKUP($A508,#REF!,12,FALSE)</f>
        <v>#REF!</v>
      </c>
      <c r="L508" s="93" t="e">
        <f>VLOOKUP($A508,#REF!,13,FALSE)</f>
        <v>#REF!</v>
      </c>
      <c r="M508" s="438" t="e">
        <f>VLOOKUP($A508,#REF!,14,FALSE)</f>
        <v>#REF!</v>
      </c>
      <c r="N508" s="102" t="e">
        <f>VLOOKUP($A508,#REF!,15,FALSE)</f>
        <v>#REF!</v>
      </c>
      <c r="O508" s="102" t="e">
        <f>VLOOKUP($A508,#REF!,18,FALSE)</f>
        <v>#REF!</v>
      </c>
      <c r="P508" s="93" t="e">
        <f>VLOOKUP($A508,#REF!,41,FALSE)</f>
        <v>#REF!</v>
      </c>
      <c r="Q508" s="115" t="e">
        <f>VLOOKUP(Revisión_Avance_Periodo!$L856,#REF!,30,FALSE)</f>
        <v>#REF!</v>
      </c>
      <c r="R508" s="116">
        <v>2019</v>
      </c>
      <c r="S508" s="196">
        <v>43554</v>
      </c>
      <c r="T508" s="116" t="s">
        <v>70</v>
      </c>
      <c r="U508" s="147" t="e">
        <f>INDEX(#REF!,MATCH(Revisión_Avance_Periodo!$L508,#REF!,0),MATCH(Revisión_Avance_Periodo!$T508,#REF!,0))</f>
        <v>#REF!</v>
      </c>
      <c r="V508" s="147" t="e">
        <f>INDEX(#REF!,MATCH(Revisión_Avance_Periodo!$L508,#REF!,0),MATCH(Revisión_Avance_Periodo!$T508,#REF!,0))</f>
        <v>#REF!</v>
      </c>
      <c r="W508" s="131" t="e">
        <f t="shared" ref="W508:W526" si="41">V508/U508</f>
        <v>#REF!</v>
      </c>
      <c r="X508" s="116" t="e">
        <f>VLOOKUP(W508,Tabla_Estado_Meta_OAP_2019[#All],3,TRUE)</f>
        <v>#REF!</v>
      </c>
      <c r="Y508" s="150" t="e">
        <f>SUBTOTAL(9,$U$506:$U508)</f>
        <v>#REF!</v>
      </c>
      <c r="Z508" s="151" t="e">
        <f>SUBTOTAL(9,$V$506:$V508)</f>
        <v>#REF!</v>
      </c>
      <c r="AA508" s="159">
        <f>IFERROR(+Revisión_Avance_Periodo!$Z508/Revisión_Avance_Periodo!$Y508,0)</f>
        <v>0</v>
      </c>
      <c r="AB508" s="126"/>
      <c r="AC508" s="127"/>
      <c r="AD508" s="125"/>
      <c r="AE508" s="125"/>
      <c r="AF508" s="128"/>
      <c r="AG508" s="129"/>
      <c r="AH508" s="150" t="e">
        <f>SUBTOTAL(9,$U$508:$U854)</f>
        <v>#REF!</v>
      </c>
      <c r="AI508" s="151" t="e">
        <f>SUBTOTAL(9,$V$508:$V854)</f>
        <v>#REF!</v>
      </c>
      <c r="AJ508" s="159">
        <f>IFERROR(+Revisión_Avance_Periodo!$Z856/Revisión_Avance_Periodo!$Y856,0)</f>
        <v>0</v>
      </c>
      <c r="AK508" s="126"/>
      <c r="AL508" s="127"/>
      <c r="AM508" s="125"/>
      <c r="AN508" s="125"/>
      <c r="AO508" s="128"/>
      <c r="AP508" s="129"/>
    </row>
    <row r="509" spans="1:42" x14ac:dyDescent="0.25">
      <c r="A509" s="97">
        <v>73</v>
      </c>
      <c r="B509" s="435" t="e">
        <f>CONCATENATE(Revisión_Avance_Periodo!$D857,";",Revisión_Avance_Periodo!$F857,";",Revisión_Avance_Periodo!$L857)</f>
        <v>#REF!</v>
      </c>
      <c r="C509" s="435" t="e">
        <f t="shared" si="35"/>
        <v>#REF!</v>
      </c>
      <c r="D509" s="123" t="e">
        <f>VLOOKUP($A509,#REF!,3,FALSE)</f>
        <v>#REF!</v>
      </c>
      <c r="E509" s="436" t="e">
        <f>VLOOKUP($A509,#REF!,4,FALSE)</f>
        <v>#REF!</v>
      </c>
      <c r="F509" s="103" t="e">
        <f>VLOOKUP($A509,#REF!,5,FALSE)</f>
        <v>#REF!</v>
      </c>
      <c r="G509" s="98" t="e">
        <f>VLOOKUP($A509,#REF!,8,FALSE)</f>
        <v>#REF!</v>
      </c>
      <c r="H509" s="93" t="e">
        <f>VLOOKUP($A509,#REF!,7,FALSE)</f>
        <v>#REF!</v>
      </c>
      <c r="I509" s="438" t="e">
        <f>VLOOKUP($A509,#REF!,10,FALSE)</f>
        <v>#REF!</v>
      </c>
      <c r="J509" s="98" t="e">
        <f>VLOOKUP($A509,#REF!,11,FALSE)</f>
        <v>#REF!</v>
      </c>
      <c r="K509" s="114" t="e">
        <f>VLOOKUP($A509,#REF!,12,FALSE)</f>
        <v>#REF!</v>
      </c>
      <c r="L509" s="98" t="e">
        <f>VLOOKUP($A509,#REF!,13,FALSE)</f>
        <v>#REF!</v>
      </c>
      <c r="M509" s="438" t="e">
        <f>VLOOKUP($A509,#REF!,14,FALSE)</f>
        <v>#REF!</v>
      </c>
      <c r="N509" s="103" t="e">
        <f>VLOOKUP($A509,#REF!,15,FALSE)</f>
        <v>#REF!</v>
      </c>
      <c r="O509" s="103" t="e">
        <f>VLOOKUP($A509,#REF!,18,FALSE)</f>
        <v>#REF!</v>
      </c>
      <c r="P509" s="93" t="e">
        <f>VLOOKUP($A509,#REF!,41,FALSE)</f>
        <v>#REF!</v>
      </c>
      <c r="Q509" s="115" t="e">
        <f>VLOOKUP(Revisión_Avance_Periodo!$L857,#REF!,30,FALSE)</f>
        <v>#REF!</v>
      </c>
      <c r="R509" s="116">
        <v>2019</v>
      </c>
      <c r="S509" s="196">
        <v>43585</v>
      </c>
      <c r="T509" s="124" t="s">
        <v>71</v>
      </c>
      <c r="U509" s="147" t="e">
        <f>INDEX(#REF!,MATCH(Revisión_Avance_Periodo!$L509,#REF!,0),MATCH(Revisión_Avance_Periodo!$T509,#REF!,0))</f>
        <v>#REF!</v>
      </c>
      <c r="V509" s="147" t="e">
        <f>INDEX(#REF!,MATCH(Revisión_Avance_Periodo!$L509,#REF!,0),MATCH(Revisión_Avance_Periodo!$T509,#REF!,0))</f>
        <v>#REF!</v>
      </c>
      <c r="W509" s="130" t="e">
        <f t="shared" si="41"/>
        <v>#REF!</v>
      </c>
      <c r="X509" s="124" t="e">
        <f>VLOOKUP(W509,Tabla_Estado_Meta_OAP_2019[#All],3,TRUE)</f>
        <v>#REF!</v>
      </c>
      <c r="Y509" s="150" t="e">
        <f>SUBTOTAL(9,$U$506:$U509)</f>
        <v>#REF!</v>
      </c>
      <c r="Z509" s="151" t="e">
        <f>SUBTOTAL(9,$V$506:$V509)</f>
        <v>#REF!</v>
      </c>
      <c r="AA509" s="159">
        <f>IFERROR(+Revisión_Avance_Periodo!$Z509/Revisión_Avance_Periodo!$Y509,0)</f>
        <v>0</v>
      </c>
      <c r="AB509" s="126"/>
      <c r="AC509" s="127"/>
      <c r="AD509" s="125"/>
      <c r="AE509" s="125"/>
      <c r="AF509" s="128"/>
      <c r="AG509" s="129"/>
      <c r="AH509" s="150" t="e">
        <f>SUBTOTAL(9,$U$509:$U854)</f>
        <v>#REF!</v>
      </c>
      <c r="AI509" s="151" t="e">
        <f>SUBTOTAL(9,$V$509:$V854)</f>
        <v>#REF!</v>
      </c>
      <c r="AJ509" s="159">
        <f>IFERROR(+Revisión_Avance_Periodo!$Z857/Revisión_Avance_Periodo!$Y857,0)</f>
        <v>0</v>
      </c>
      <c r="AK509" s="126"/>
      <c r="AL509" s="127"/>
      <c r="AM509" s="125"/>
      <c r="AN509" s="125"/>
      <c r="AO509" s="128"/>
      <c r="AP509" s="129"/>
    </row>
    <row r="510" spans="1:42" x14ac:dyDescent="0.25">
      <c r="A510" s="92">
        <v>73</v>
      </c>
      <c r="B510" s="435" t="e">
        <f>CONCATENATE(Revisión_Avance_Periodo!$D858,";",Revisión_Avance_Periodo!$F858,";",Revisión_Avance_Periodo!$L858)</f>
        <v>#REF!</v>
      </c>
      <c r="C510" s="435" t="e">
        <f t="shared" si="35"/>
        <v>#REF!</v>
      </c>
      <c r="D510" s="114" t="e">
        <f>VLOOKUP($A510,#REF!,3,FALSE)</f>
        <v>#REF!</v>
      </c>
      <c r="E510" s="436" t="e">
        <f>VLOOKUP($A510,#REF!,4,FALSE)</f>
        <v>#REF!</v>
      </c>
      <c r="F510" s="102" t="e">
        <f>VLOOKUP($A510,#REF!,5,FALSE)</f>
        <v>#REF!</v>
      </c>
      <c r="G510" s="93" t="e">
        <f>VLOOKUP($A510,#REF!,8,FALSE)</f>
        <v>#REF!</v>
      </c>
      <c r="H510" s="93" t="e">
        <f>VLOOKUP($A510,#REF!,7,FALSE)</f>
        <v>#REF!</v>
      </c>
      <c r="I510" s="438" t="e">
        <f>VLOOKUP($A510,#REF!,10,FALSE)</f>
        <v>#REF!</v>
      </c>
      <c r="J510" s="93" t="e">
        <f>VLOOKUP($A510,#REF!,11,FALSE)</f>
        <v>#REF!</v>
      </c>
      <c r="K510" s="114" t="e">
        <f>VLOOKUP($A510,#REF!,12,FALSE)</f>
        <v>#REF!</v>
      </c>
      <c r="L510" s="93" t="e">
        <f>VLOOKUP($A510,#REF!,13,FALSE)</f>
        <v>#REF!</v>
      </c>
      <c r="M510" s="438" t="e">
        <f>VLOOKUP($A510,#REF!,14,FALSE)</f>
        <v>#REF!</v>
      </c>
      <c r="N510" s="102" t="e">
        <f>VLOOKUP($A510,#REF!,15,FALSE)</f>
        <v>#REF!</v>
      </c>
      <c r="O510" s="102" t="e">
        <f>VLOOKUP($A510,#REF!,18,FALSE)</f>
        <v>#REF!</v>
      </c>
      <c r="P510" s="93" t="e">
        <f>VLOOKUP($A510,#REF!,41,FALSE)</f>
        <v>#REF!</v>
      </c>
      <c r="Q510" s="115" t="e">
        <f>VLOOKUP(Revisión_Avance_Periodo!$L858,#REF!,30,FALSE)</f>
        <v>#REF!</v>
      </c>
      <c r="R510" s="116">
        <v>2019</v>
      </c>
      <c r="S510" s="196">
        <v>43615</v>
      </c>
      <c r="T510" s="116" t="s">
        <v>72</v>
      </c>
      <c r="U510" s="147" t="e">
        <f>INDEX(#REF!,MATCH(Revisión_Avance_Periodo!$L510,#REF!,0),MATCH(Revisión_Avance_Periodo!$T510,#REF!,0))</f>
        <v>#REF!</v>
      </c>
      <c r="V510" s="147" t="e">
        <f>INDEX(#REF!,MATCH(Revisión_Avance_Periodo!$L510,#REF!,0),MATCH(Revisión_Avance_Periodo!$T510,#REF!,0))</f>
        <v>#REF!</v>
      </c>
      <c r="W510" s="131" t="e">
        <f t="shared" si="41"/>
        <v>#REF!</v>
      </c>
      <c r="X510" s="116" t="e">
        <f>VLOOKUP(W510,Tabla_Estado_Meta_OAP_2019[#All],3,TRUE)</f>
        <v>#REF!</v>
      </c>
      <c r="Y510" s="150" t="e">
        <f>SUBTOTAL(9,$U$506:$U510)</f>
        <v>#REF!</v>
      </c>
      <c r="Z510" s="151" t="e">
        <f>SUBTOTAL(9,$V$506:$V510)</f>
        <v>#REF!</v>
      </c>
      <c r="AA510" s="159">
        <f>IFERROR(+Revisión_Avance_Periodo!$Z510/Revisión_Avance_Periodo!$Y510,0)</f>
        <v>0</v>
      </c>
      <c r="AB510" s="126"/>
      <c r="AC510" s="127"/>
      <c r="AD510" s="125"/>
      <c r="AE510" s="125"/>
      <c r="AF510" s="128"/>
      <c r="AG510" s="129"/>
      <c r="AH510" s="150" t="e">
        <f>SUBTOTAL(9,$U$510:$U854)</f>
        <v>#REF!</v>
      </c>
      <c r="AI510" s="151" t="e">
        <f>SUBTOTAL(9,$V$510:$V854)</f>
        <v>#REF!</v>
      </c>
      <c r="AJ510" s="159">
        <f>IFERROR(+Revisión_Avance_Periodo!$Z858/Revisión_Avance_Periodo!$Y858,0)</f>
        <v>0</v>
      </c>
      <c r="AK510" s="126"/>
      <c r="AL510" s="127"/>
      <c r="AM510" s="125"/>
      <c r="AN510" s="125"/>
      <c r="AO510" s="128"/>
      <c r="AP510" s="129"/>
    </row>
    <row r="511" spans="1:42" x14ac:dyDescent="0.25">
      <c r="A511" s="97">
        <v>73</v>
      </c>
      <c r="B511" s="435" t="e">
        <f>CONCATENATE(Revisión_Avance_Periodo!$D859,";",Revisión_Avance_Periodo!$F859,";",Revisión_Avance_Periodo!$L859)</f>
        <v>#REF!</v>
      </c>
      <c r="C511" s="435" t="e">
        <f t="shared" si="35"/>
        <v>#REF!</v>
      </c>
      <c r="D511" s="123" t="e">
        <f>VLOOKUP($A511,#REF!,3,FALSE)</f>
        <v>#REF!</v>
      </c>
      <c r="E511" s="436" t="e">
        <f>VLOOKUP($A511,#REF!,4,FALSE)</f>
        <v>#REF!</v>
      </c>
      <c r="F511" s="103" t="e">
        <f>VLOOKUP($A511,#REF!,5,FALSE)</f>
        <v>#REF!</v>
      </c>
      <c r="G511" s="98" t="e">
        <f>VLOOKUP($A511,#REF!,8,FALSE)</f>
        <v>#REF!</v>
      </c>
      <c r="H511" s="93" t="e">
        <f>VLOOKUP($A511,#REF!,7,FALSE)</f>
        <v>#REF!</v>
      </c>
      <c r="I511" s="438" t="e">
        <f>VLOOKUP($A511,#REF!,10,FALSE)</f>
        <v>#REF!</v>
      </c>
      <c r="J511" s="98" t="e">
        <f>VLOOKUP($A511,#REF!,11,FALSE)</f>
        <v>#REF!</v>
      </c>
      <c r="K511" s="114" t="e">
        <f>VLOOKUP($A511,#REF!,12,FALSE)</f>
        <v>#REF!</v>
      </c>
      <c r="L511" s="98" t="e">
        <f>VLOOKUP($A511,#REF!,13,FALSE)</f>
        <v>#REF!</v>
      </c>
      <c r="M511" s="438" t="e">
        <f>VLOOKUP($A511,#REF!,14,FALSE)</f>
        <v>#REF!</v>
      </c>
      <c r="N511" s="103" t="e">
        <f>VLOOKUP($A511,#REF!,15,FALSE)</f>
        <v>#REF!</v>
      </c>
      <c r="O511" s="103" t="e">
        <f>VLOOKUP($A511,#REF!,18,FALSE)</f>
        <v>#REF!</v>
      </c>
      <c r="P511" s="93" t="e">
        <f>VLOOKUP($A511,#REF!,41,FALSE)</f>
        <v>#REF!</v>
      </c>
      <c r="Q511" s="115" t="e">
        <f>VLOOKUP(Revisión_Avance_Periodo!$L859,#REF!,30,FALSE)</f>
        <v>#REF!</v>
      </c>
      <c r="R511" s="116">
        <v>2019</v>
      </c>
      <c r="S511" s="196">
        <v>43646</v>
      </c>
      <c r="T511" s="124" t="s">
        <v>73</v>
      </c>
      <c r="U511" s="147" t="e">
        <f>INDEX(#REF!,MATCH(Revisión_Avance_Periodo!$L511,#REF!,0),MATCH(Revisión_Avance_Periodo!$T511,#REF!,0))</f>
        <v>#REF!</v>
      </c>
      <c r="V511" s="147" t="e">
        <f>INDEX(#REF!,MATCH(Revisión_Avance_Periodo!$L511,#REF!,0),MATCH(Revisión_Avance_Periodo!$T511,#REF!,0))</f>
        <v>#REF!</v>
      </c>
      <c r="W511" s="130" t="e">
        <f t="shared" si="41"/>
        <v>#REF!</v>
      </c>
      <c r="X511" s="124" t="e">
        <f>VLOOKUP(W511,Tabla_Estado_Meta_OAP_2019[#All],3,TRUE)</f>
        <v>#REF!</v>
      </c>
      <c r="Y511" s="150" t="e">
        <f>SUBTOTAL(9,$U$506:$U511)</f>
        <v>#REF!</v>
      </c>
      <c r="Z511" s="151" t="e">
        <f>SUBTOTAL(9,$V$506:$V511)</f>
        <v>#REF!</v>
      </c>
      <c r="AA511" s="159">
        <f>IFERROR(+Revisión_Avance_Periodo!$Z511/Revisión_Avance_Periodo!$Y511,0)</f>
        <v>0</v>
      </c>
      <c r="AB511" s="126"/>
      <c r="AC511" s="127"/>
      <c r="AD511" s="125"/>
      <c r="AE511" s="125"/>
      <c r="AF511" s="128"/>
      <c r="AG511" s="129"/>
      <c r="AH511" s="150" t="e">
        <f>SUBTOTAL(9,$U$511:$U854)</f>
        <v>#REF!</v>
      </c>
      <c r="AI511" s="151" t="e">
        <f>SUBTOTAL(9,$V$511:$V854)</f>
        <v>#REF!</v>
      </c>
      <c r="AJ511" s="159">
        <f>IFERROR(+Revisión_Avance_Periodo!$Z859/Revisión_Avance_Periodo!$Y859,0)</f>
        <v>0</v>
      </c>
      <c r="AK511" s="126"/>
      <c r="AL511" s="127"/>
      <c r="AM511" s="125"/>
      <c r="AN511" s="125"/>
      <c r="AO511" s="128"/>
      <c r="AP511" s="129"/>
    </row>
    <row r="512" spans="1:42" x14ac:dyDescent="0.25">
      <c r="A512" s="92">
        <v>73</v>
      </c>
      <c r="B512" s="435" t="e">
        <f>CONCATENATE(Revisión_Avance_Periodo!$D860,";",Revisión_Avance_Periodo!$F860,";",Revisión_Avance_Periodo!$L860)</f>
        <v>#REF!</v>
      </c>
      <c r="C512" s="435" t="e">
        <f t="shared" si="35"/>
        <v>#REF!</v>
      </c>
      <c r="D512" s="114" t="e">
        <f>VLOOKUP($A512,#REF!,3,FALSE)</f>
        <v>#REF!</v>
      </c>
      <c r="E512" s="436" t="e">
        <f>VLOOKUP($A512,#REF!,4,FALSE)</f>
        <v>#REF!</v>
      </c>
      <c r="F512" s="102" t="e">
        <f>VLOOKUP($A512,#REF!,5,FALSE)</f>
        <v>#REF!</v>
      </c>
      <c r="G512" s="93" t="e">
        <f>VLOOKUP($A512,#REF!,8,FALSE)</f>
        <v>#REF!</v>
      </c>
      <c r="H512" s="93" t="e">
        <f>VLOOKUP($A512,#REF!,7,FALSE)</f>
        <v>#REF!</v>
      </c>
      <c r="I512" s="438" t="e">
        <f>VLOOKUP($A512,#REF!,10,FALSE)</f>
        <v>#REF!</v>
      </c>
      <c r="J512" s="93" t="e">
        <f>VLOOKUP($A512,#REF!,11,FALSE)</f>
        <v>#REF!</v>
      </c>
      <c r="K512" s="114" t="e">
        <f>VLOOKUP($A512,#REF!,12,FALSE)</f>
        <v>#REF!</v>
      </c>
      <c r="L512" s="93" t="e">
        <f>VLOOKUP($A512,#REF!,13,FALSE)</f>
        <v>#REF!</v>
      </c>
      <c r="M512" s="438" t="e">
        <f>VLOOKUP($A512,#REF!,14,FALSE)</f>
        <v>#REF!</v>
      </c>
      <c r="N512" s="102" t="e">
        <f>VLOOKUP($A512,#REF!,15,FALSE)</f>
        <v>#REF!</v>
      </c>
      <c r="O512" s="102" t="e">
        <f>VLOOKUP($A512,#REF!,18,FALSE)</f>
        <v>#REF!</v>
      </c>
      <c r="P512" s="93" t="e">
        <f>VLOOKUP($A512,#REF!,41,FALSE)</f>
        <v>#REF!</v>
      </c>
      <c r="Q512" s="115" t="e">
        <f>VLOOKUP(Revisión_Avance_Periodo!$L860,#REF!,30,FALSE)</f>
        <v>#REF!</v>
      </c>
      <c r="R512" s="116">
        <v>2019</v>
      </c>
      <c r="S512" s="196">
        <v>43676</v>
      </c>
      <c r="T512" s="116" t="s">
        <v>74</v>
      </c>
      <c r="U512" s="147" t="e">
        <f>INDEX(#REF!,MATCH(Revisión_Avance_Periodo!$L512,#REF!,0),MATCH(Revisión_Avance_Periodo!$T512,#REF!,0))</f>
        <v>#REF!</v>
      </c>
      <c r="V512" s="147" t="e">
        <f>INDEX(#REF!,MATCH(Revisión_Avance_Periodo!$L512,#REF!,0),MATCH(Revisión_Avance_Periodo!$T512,#REF!,0))</f>
        <v>#REF!</v>
      </c>
      <c r="W512" s="131" t="e">
        <f t="shared" si="41"/>
        <v>#REF!</v>
      </c>
      <c r="X512" s="116" t="e">
        <f>VLOOKUP(W512,Tabla_Estado_Meta_OAP_2019[#All],3,TRUE)</f>
        <v>#REF!</v>
      </c>
      <c r="Y512" s="150" t="e">
        <f>SUBTOTAL(9,$U$506:$U512)</f>
        <v>#REF!</v>
      </c>
      <c r="Z512" s="151" t="e">
        <f>SUBTOTAL(9,$V$506:$V512)</f>
        <v>#REF!</v>
      </c>
      <c r="AA512" s="159">
        <f>IFERROR(+Revisión_Avance_Periodo!$Z512/Revisión_Avance_Periodo!$Y512,0)</f>
        <v>0</v>
      </c>
      <c r="AB512" s="126"/>
      <c r="AC512" s="127"/>
      <c r="AD512" s="125"/>
      <c r="AE512" s="125"/>
      <c r="AF512" s="128"/>
      <c r="AG512" s="129"/>
      <c r="AH512" s="150" t="e">
        <f>SUBTOTAL(9,$U$512:$U854)</f>
        <v>#REF!</v>
      </c>
      <c r="AI512" s="151" t="e">
        <f>SUBTOTAL(9,$V$512:$V854)</f>
        <v>#REF!</v>
      </c>
      <c r="AJ512" s="159">
        <f>IFERROR(+Revisión_Avance_Periodo!$Z860/Revisión_Avance_Periodo!$Y860,0)</f>
        <v>0</v>
      </c>
      <c r="AK512" s="126"/>
      <c r="AL512" s="127"/>
      <c r="AM512" s="125"/>
      <c r="AN512" s="125"/>
      <c r="AO512" s="128"/>
      <c r="AP512" s="129"/>
    </row>
    <row r="513" spans="1:42" x14ac:dyDescent="0.25">
      <c r="A513" s="97">
        <v>73</v>
      </c>
      <c r="B513" s="435" t="e">
        <f>CONCATENATE(Revisión_Avance_Periodo!$D861,";",Revisión_Avance_Periodo!$F861,";",Revisión_Avance_Periodo!$L861)</f>
        <v>#REF!</v>
      </c>
      <c r="C513" s="435" t="e">
        <f t="shared" si="35"/>
        <v>#REF!</v>
      </c>
      <c r="D513" s="123" t="e">
        <f>VLOOKUP($A513,#REF!,3,FALSE)</f>
        <v>#REF!</v>
      </c>
      <c r="E513" s="436" t="e">
        <f>VLOOKUP($A513,#REF!,4,FALSE)</f>
        <v>#REF!</v>
      </c>
      <c r="F513" s="103" t="e">
        <f>VLOOKUP($A513,#REF!,5,FALSE)</f>
        <v>#REF!</v>
      </c>
      <c r="G513" s="98" t="e">
        <f>VLOOKUP($A513,#REF!,8,FALSE)</f>
        <v>#REF!</v>
      </c>
      <c r="H513" s="93" t="e">
        <f>VLOOKUP($A513,#REF!,7,FALSE)</f>
        <v>#REF!</v>
      </c>
      <c r="I513" s="438" t="e">
        <f>VLOOKUP($A513,#REF!,10,FALSE)</f>
        <v>#REF!</v>
      </c>
      <c r="J513" s="98" t="e">
        <f>VLOOKUP($A513,#REF!,11,FALSE)</f>
        <v>#REF!</v>
      </c>
      <c r="K513" s="114" t="e">
        <f>VLOOKUP($A513,#REF!,12,FALSE)</f>
        <v>#REF!</v>
      </c>
      <c r="L513" s="98" t="e">
        <f>VLOOKUP($A513,#REF!,13,FALSE)</f>
        <v>#REF!</v>
      </c>
      <c r="M513" s="438" t="e">
        <f>VLOOKUP($A513,#REF!,14,FALSE)</f>
        <v>#REF!</v>
      </c>
      <c r="N513" s="103" t="e">
        <f>VLOOKUP($A513,#REF!,15,FALSE)</f>
        <v>#REF!</v>
      </c>
      <c r="O513" s="103" t="e">
        <f>VLOOKUP($A513,#REF!,18,FALSE)</f>
        <v>#REF!</v>
      </c>
      <c r="P513" s="93" t="e">
        <f>VLOOKUP($A513,#REF!,41,FALSE)</f>
        <v>#REF!</v>
      </c>
      <c r="Q513" s="115" t="e">
        <f>VLOOKUP(Revisión_Avance_Periodo!$L861,#REF!,30,FALSE)</f>
        <v>#REF!</v>
      </c>
      <c r="R513" s="116">
        <v>2019</v>
      </c>
      <c r="S513" s="196">
        <v>43707</v>
      </c>
      <c r="T513" s="124" t="s">
        <v>75</v>
      </c>
      <c r="U513" s="147" t="e">
        <f>INDEX(#REF!,MATCH(Revisión_Avance_Periodo!$L513,#REF!,0),MATCH(Revisión_Avance_Periodo!$T513,#REF!,0))</f>
        <v>#REF!</v>
      </c>
      <c r="V513" s="147" t="e">
        <f>INDEX(#REF!,MATCH(Revisión_Avance_Periodo!$L513,#REF!,0),MATCH(Revisión_Avance_Periodo!$T513,#REF!,0))</f>
        <v>#REF!</v>
      </c>
      <c r="W513" s="131" t="e">
        <f t="shared" si="41"/>
        <v>#REF!</v>
      </c>
      <c r="X513" s="124" t="e">
        <f>VLOOKUP(W513,Tabla_Estado_Meta_OAP_2019[#All],3,TRUE)</f>
        <v>#REF!</v>
      </c>
      <c r="Y513" s="150" t="e">
        <f>SUBTOTAL(9,$U$506:$U513)</f>
        <v>#REF!</v>
      </c>
      <c r="Z513" s="151" t="e">
        <f>SUBTOTAL(9,$V$506:$V513)</f>
        <v>#REF!</v>
      </c>
      <c r="AA513" s="159">
        <f>IFERROR(+Revisión_Avance_Periodo!$Z513/Revisión_Avance_Periodo!$Y513,0)</f>
        <v>0</v>
      </c>
      <c r="AB513" s="126"/>
      <c r="AC513" s="127"/>
      <c r="AD513" s="125"/>
      <c r="AE513" s="125"/>
      <c r="AF513" s="128"/>
      <c r="AG513" s="129"/>
      <c r="AH513" s="150" t="e">
        <f>SUBTOTAL(9,$U$513:$U854)</f>
        <v>#REF!</v>
      </c>
      <c r="AI513" s="151" t="e">
        <f>SUBTOTAL(9,$V$513:$V854)</f>
        <v>#REF!</v>
      </c>
      <c r="AJ513" s="159">
        <f>IFERROR(+Revisión_Avance_Periodo!$Z861/Revisión_Avance_Periodo!$Y861,0)</f>
        <v>0</v>
      </c>
      <c r="AK513" s="126"/>
      <c r="AL513" s="127"/>
      <c r="AM513" s="125"/>
      <c r="AN513" s="125"/>
      <c r="AO513" s="128"/>
      <c r="AP513" s="129"/>
    </row>
    <row r="514" spans="1:42" x14ac:dyDescent="0.25">
      <c r="A514" s="92">
        <v>73</v>
      </c>
      <c r="B514" s="435" t="e">
        <f>CONCATENATE(Revisión_Avance_Periodo!$D862,";",Revisión_Avance_Periodo!$F862,";",Revisión_Avance_Periodo!$L862)</f>
        <v>#REF!</v>
      </c>
      <c r="C514" s="435" t="e">
        <f t="shared" ref="C514:C577" si="42">CONCATENATE($N514,";",$L514,";",$T514)</f>
        <v>#REF!</v>
      </c>
      <c r="D514" s="114" t="e">
        <f>VLOOKUP($A514,#REF!,3,FALSE)</f>
        <v>#REF!</v>
      </c>
      <c r="E514" s="436" t="e">
        <f>VLOOKUP($A514,#REF!,4,FALSE)</f>
        <v>#REF!</v>
      </c>
      <c r="F514" s="102" t="e">
        <f>VLOOKUP($A514,#REF!,5,FALSE)</f>
        <v>#REF!</v>
      </c>
      <c r="G514" s="93" t="e">
        <f>VLOOKUP($A514,#REF!,8,FALSE)</f>
        <v>#REF!</v>
      </c>
      <c r="H514" s="93" t="e">
        <f>VLOOKUP($A514,#REF!,7,FALSE)</f>
        <v>#REF!</v>
      </c>
      <c r="I514" s="438" t="e">
        <f>VLOOKUP($A514,#REF!,10,FALSE)</f>
        <v>#REF!</v>
      </c>
      <c r="J514" s="93" t="e">
        <f>VLOOKUP($A514,#REF!,11,FALSE)</f>
        <v>#REF!</v>
      </c>
      <c r="K514" s="114" t="e">
        <f>VLOOKUP($A514,#REF!,12,FALSE)</f>
        <v>#REF!</v>
      </c>
      <c r="L514" s="93" t="e">
        <f>VLOOKUP($A514,#REF!,13,FALSE)</f>
        <v>#REF!</v>
      </c>
      <c r="M514" s="438" t="e">
        <f>VLOOKUP($A514,#REF!,14,FALSE)</f>
        <v>#REF!</v>
      </c>
      <c r="N514" s="102" t="e">
        <f>VLOOKUP($A514,#REF!,15,FALSE)</f>
        <v>#REF!</v>
      </c>
      <c r="O514" s="102" t="e">
        <f>VLOOKUP($A514,#REF!,18,FALSE)</f>
        <v>#REF!</v>
      </c>
      <c r="P514" s="93" t="e">
        <f>VLOOKUP($A514,#REF!,41,FALSE)</f>
        <v>#REF!</v>
      </c>
      <c r="Q514" s="115" t="e">
        <f>VLOOKUP(Revisión_Avance_Periodo!$L862,#REF!,30,FALSE)</f>
        <v>#REF!</v>
      </c>
      <c r="R514" s="116">
        <v>2019</v>
      </c>
      <c r="S514" s="196">
        <v>43738</v>
      </c>
      <c r="T514" s="116" t="s">
        <v>76</v>
      </c>
      <c r="U514" s="147" t="e">
        <f>INDEX(#REF!,MATCH(Revisión_Avance_Periodo!$L514,#REF!,0),MATCH(Revisión_Avance_Periodo!$T514,#REF!,0))</f>
        <v>#REF!</v>
      </c>
      <c r="V514" s="147" t="e">
        <f>INDEX(#REF!,MATCH(Revisión_Avance_Periodo!$L514,#REF!,0),MATCH(Revisión_Avance_Periodo!$T514,#REF!,0))</f>
        <v>#REF!</v>
      </c>
      <c r="W514" s="131" t="e">
        <f t="shared" si="41"/>
        <v>#REF!</v>
      </c>
      <c r="X514" s="116" t="e">
        <f>VLOOKUP(W514,Tabla_Estado_Meta_OAP_2019[#All],3,TRUE)</f>
        <v>#REF!</v>
      </c>
      <c r="Y514" s="150" t="e">
        <f>SUBTOTAL(9,$U$506:$U514)</f>
        <v>#REF!</v>
      </c>
      <c r="Z514" s="151" t="e">
        <f>SUBTOTAL(9,$V$506:$V514)</f>
        <v>#REF!</v>
      </c>
      <c r="AA514" s="159">
        <f>IFERROR(+Revisión_Avance_Periodo!$Z514/Revisión_Avance_Periodo!$Y514,0)</f>
        <v>0</v>
      </c>
      <c r="AB514" s="126"/>
      <c r="AC514" s="127"/>
      <c r="AD514" s="125"/>
      <c r="AE514" s="125"/>
      <c r="AF514" s="128"/>
      <c r="AG514" s="129"/>
      <c r="AH514" s="150" t="e">
        <f>SUBTOTAL(9,$U$514:$U854)</f>
        <v>#REF!</v>
      </c>
      <c r="AI514" s="151" t="e">
        <f>SUBTOTAL(9,$V$514:$V854)</f>
        <v>#REF!</v>
      </c>
      <c r="AJ514" s="159">
        <f>IFERROR(+Revisión_Avance_Periodo!$Z862/Revisión_Avance_Periodo!$Y862,0)</f>
        <v>0</v>
      </c>
      <c r="AK514" s="126"/>
      <c r="AL514" s="127"/>
      <c r="AM514" s="125"/>
      <c r="AN514" s="125"/>
      <c r="AO514" s="128"/>
      <c r="AP514" s="129"/>
    </row>
    <row r="515" spans="1:42" x14ac:dyDescent="0.25">
      <c r="A515" s="97">
        <v>73</v>
      </c>
      <c r="B515" s="435" t="e">
        <f>CONCATENATE(Revisión_Avance_Periodo!$D863,";",Revisión_Avance_Periodo!$F863,";",Revisión_Avance_Periodo!$L863)</f>
        <v>#REF!</v>
      </c>
      <c r="C515" s="435" t="e">
        <f t="shared" si="42"/>
        <v>#REF!</v>
      </c>
      <c r="D515" s="123" t="e">
        <f>VLOOKUP($A515,#REF!,3,FALSE)</f>
        <v>#REF!</v>
      </c>
      <c r="E515" s="436" t="e">
        <f>VLOOKUP($A515,#REF!,4,FALSE)</f>
        <v>#REF!</v>
      </c>
      <c r="F515" s="103" t="e">
        <f>VLOOKUP($A515,#REF!,5,FALSE)</f>
        <v>#REF!</v>
      </c>
      <c r="G515" s="98" t="e">
        <f>VLOOKUP($A515,#REF!,8,FALSE)</f>
        <v>#REF!</v>
      </c>
      <c r="H515" s="93" t="e">
        <f>VLOOKUP($A515,#REF!,7,FALSE)</f>
        <v>#REF!</v>
      </c>
      <c r="I515" s="438" t="e">
        <f>VLOOKUP($A515,#REF!,10,FALSE)</f>
        <v>#REF!</v>
      </c>
      <c r="J515" s="98" t="e">
        <f>VLOOKUP($A515,#REF!,11,FALSE)</f>
        <v>#REF!</v>
      </c>
      <c r="K515" s="114" t="e">
        <f>VLOOKUP($A515,#REF!,12,FALSE)</f>
        <v>#REF!</v>
      </c>
      <c r="L515" s="98" t="e">
        <f>VLOOKUP($A515,#REF!,13,FALSE)</f>
        <v>#REF!</v>
      </c>
      <c r="M515" s="438" t="e">
        <f>VLOOKUP($A515,#REF!,14,FALSE)</f>
        <v>#REF!</v>
      </c>
      <c r="N515" s="103" t="e">
        <f>VLOOKUP($A515,#REF!,15,FALSE)</f>
        <v>#REF!</v>
      </c>
      <c r="O515" s="103" t="e">
        <f>VLOOKUP($A515,#REF!,18,FALSE)</f>
        <v>#REF!</v>
      </c>
      <c r="P515" s="93" t="e">
        <f>VLOOKUP($A515,#REF!,41,FALSE)</f>
        <v>#REF!</v>
      </c>
      <c r="Q515" s="115" t="e">
        <f>VLOOKUP(Revisión_Avance_Periodo!$L863,#REF!,30,FALSE)</f>
        <v>#REF!</v>
      </c>
      <c r="R515" s="116">
        <v>2019</v>
      </c>
      <c r="S515" s="196">
        <v>43768</v>
      </c>
      <c r="T515" s="124" t="s">
        <v>77</v>
      </c>
      <c r="U515" s="147" t="e">
        <f>INDEX(#REF!,MATCH(Revisión_Avance_Periodo!$L515,#REF!,0),MATCH(Revisión_Avance_Periodo!$T515,#REF!,0))</f>
        <v>#REF!</v>
      </c>
      <c r="V515" s="147" t="e">
        <f>INDEX(#REF!,MATCH(Revisión_Avance_Periodo!$L515,#REF!,0),MATCH(Revisión_Avance_Periodo!$T515,#REF!,0))</f>
        <v>#REF!</v>
      </c>
      <c r="W515" s="131" t="e">
        <f t="shared" si="41"/>
        <v>#REF!</v>
      </c>
      <c r="X515" s="124" t="e">
        <f>VLOOKUP(W515,Tabla_Estado_Meta_OAP_2019[#All],3,TRUE)</f>
        <v>#REF!</v>
      </c>
      <c r="Y515" s="150" t="e">
        <f>SUBTOTAL(9,$U$506:$U515)</f>
        <v>#REF!</v>
      </c>
      <c r="Z515" s="151" t="e">
        <f>SUBTOTAL(9,$V$506:$V515)</f>
        <v>#REF!</v>
      </c>
      <c r="AA515" s="159">
        <f>IFERROR(+Revisión_Avance_Periodo!$Z515/Revisión_Avance_Periodo!$Y515,0)</f>
        <v>0</v>
      </c>
      <c r="AB515" s="126"/>
      <c r="AC515" s="127"/>
      <c r="AD515" s="125"/>
      <c r="AE515" s="125"/>
      <c r="AF515" s="128"/>
      <c r="AG515" s="129"/>
      <c r="AH515" s="150" t="e">
        <f>SUBTOTAL(9,$U$515:$U854)</f>
        <v>#REF!</v>
      </c>
      <c r="AI515" s="151" t="e">
        <f>SUBTOTAL(9,$V$515:$V854)</f>
        <v>#REF!</v>
      </c>
      <c r="AJ515" s="159">
        <f>IFERROR(+Revisión_Avance_Periodo!$Z863/Revisión_Avance_Periodo!$Y863,0)</f>
        <v>0</v>
      </c>
      <c r="AK515" s="126"/>
      <c r="AL515" s="127"/>
      <c r="AM515" s="125"/>
      <c r="AN515" s="125"/>
      <c r="AO515" s="128"/>
      <c r="AP515" s="129"/>
    </row>
    <row r="516" spans="1:42" x14ac:dyDescent="0.25">
      <c r="A516" s="92">
        <v>73</v>
      </c>
      <c r="B516" s="435" t="e">
        <f>CONCATENATE(Revisión_Avance_Periodo!$D864,";",Revisión_Avance_Periodo!$F864,";",Revisión_Avance_Periodo!$L864)</f>
        <v>#REF!</v>
      </c>
      <c r="C516" s="435" t="e">
        <f t="shared" si="42"/>
        <v>#REF!</v>
      </c>
      <c r="D516" s="114" t="e">
        <f>VLOOKUP($A516,#REF!,3,FALSE)</f>
        <v>#REF!</v>
      </c>
      <c r="E516" s="436" t="e">
        <f>VLOOKUP($A516,#REF!,4,FALSE)</f>
        <v>#REF!</v>
      </c>
      <c r="F516" s="102" t="e">
        <f>VLOOKUP($A516,#REF!,5,FALSE)</f>
        <v>#REF!</v>
      </c>
      <c r="G516" s="93" t="e">
        <f>VLOOKUP($A516,#REF!,8,FALSE)</f>
        <v>#REF!</v>
      </c>
      <c r="H516" s="93" t="e">
        <f>VLOOKUP($A516,#REF!,7,FALSE)</f>
        <v>#REF!</v>
      </c>
      <c r="I516" s="438" t="e">
        <f>VLOOKUP($A516,#REF!,10,FALSE)</f>
        <v>#REF!</v>
      </c>
      <c r="J516" s="93" t="e">
        <f>VLOOKUP($A516,#REF!,11,FALSE)</f>
        <v>#REF!</v>
      </c>
      <c r="K516" s="114" t="e">
        <f>VLOOKUP($A516,#REF!,12,FALSE)</f>
        <v>#REF!</v>
      </c>
      <c r="L516" s="93" t="e">
        <f>VLOOKUP($A516,#REF!,13,FALSE)</f>
        <v>#REF!</v>
      </c>
      <c r="M516" s="438" t="e">
        <f>VLOOKUP($A516,#REF!,14,FALSE)</f>
        <v>#REF!</v>
      </c>
      <c r="N516" s="102" t="e">
        <f>VLOOKUP($A516,#REF!,15,FALSE)</f>
        <v>#REF!</v>
      </c>
      <c r="O516" s="102" t="e">
        <f>VLOOKUP($A516,#REF!,18,FALSE)</f>
        <v>#REF!</v>
      </c>
      <c r="P516" s="93" t="e">
        <f>VLOOKUP($A516,#REF!,41,FALSE)</f>
        <v>#REF!</v>
      </c>
      <c r="Q516" s="115" t="e">
        <f>VLOOKUP(Revisión_Avance_Periodo!$L864,#REF!,30,FALSE)</f>
        <v>#REF!</v>
      </c>
      <c r="R516" s="116">
        <v>2019</v>
      </c>
      <c r="S516" s="196">
        <v>43799</v>
      </c>
      <c r="T516" s="116" t="s">
        <v>78</v>
      </c>
      <c r="U516" s="147" t="e">
        <f>INDEX(#REF!,MATCH(Revisión_Avance_Periodo!$L516,#REF!,0),MATCH(Revisión_Avance_Periodo!$T516,#REF!,0))</f>
        <v>#REF!</v>
      </c>
      <c r="V516" s="147" t="e">
        <f>INDEX(#REF!,MATCH(Revisión_Avance_Periodo!$L516,#REF!,0),MATCH(Revisión_Avance_Periodo!$T516,#REF!,0))</f>
        <v>#REF!</v>
      </c>
      <c r="W516" s="131" t="e">
        <f t="shared" si="41"/>
        <v>#REF!</v>
      </c>
      <c r="X516" s="116" t="e">
        <f>VLOOKUP(W516,Tabla_Estado_Meta_OAP_2019[#All],3,TRUE)</f>
        <v>#REF!</v>
      </c>
      <c r="Y516" s="150" t="e">
        <f>SUBTOTAL(9,$U$506:$U516)</f>
        <v>#REF!</v>
      </c>
      <c r="Z516" s="151" t="e">
        <f>SUBTOTAL(9,$V$506:$V516)</f>
        <v>#REF!</v>
      </c>
      <c r="AA516" s="159">
        <f>IFERROR(+Revisión_Avance_Periodo!$Z516/Revisión_Avance_Periodo!$Y516,0)</f>
        <v>0</v>
      </c>
      <c r="AB516" s="126"/>
      <c r="AC516" s="127"/>
      <c r="AD516" s="125"/>
      <c r="AE516" s="125"/>
      <c r="AF516" s="128"/>
      <c r="AG516" s="129"/>
      <c r="AH516" s="150" t="e">
        <f>SUBTOTAL(9,$U$516:$U854)</f>
        <v>#REF!</v>
      </c>
      <c r="AI516" s="151" t="e">
        <f>SUBTOTAL(9,$V$516:$V854)</f>
        <v>#REF!</v>
      </c>
      <c r="AJ516" s="159">
        <f>IFERROR(+Revisión_Avance_Periodo!$Z864/Revisión_Avance_Periodo!$Y864,0)</f>
        <v>0</v>
      </c>
      <c r="AK516" s="126"/>
      <c r="AL516" s="127"/>
      <c r="AM516" s="125"/>
      <c r="AN516" s="125"/>
      <c r="AO516" s="128"/>
      <c r="AP516" s="129"/>
    </row>
    <row r="517" spans="1:42" ht="15.75" thickBot="1" x14ac:dyDescent="0.3">
      <c r="A517" s="97">
        <v>73</v>
      </c>
      <c r="B517" s="435" t="e">
        <f>CONCATENATE(Revisión_Avance_Periodo!$D865,";",Revisión_Avance_Periodo!$F865,";",Revisión_Avance_Periodo!$L865)</f>
        <v>#REF!</v>
      </c>
      <c r="C517" s="435" t="e">
        <f t="shared" si="42"/>
        <v>#REF!</v>
      </c>
      <c r="D517" s="123" t="e">
        <f>VLOOKUP($A517,#REF!,3,FALSE)</f>
        <v>#REF!</v>
      </c>
      <c r="E517" s="436" t="e">
        <f>VLOOKUP($A517,#REF!,4,FALSE)</f>
        <v>#REF!</v>
      </c>
      <c r="F517" s="103" t="e">
        <f>VLOOKUP($A517,#REF!,5,FALSE)</f>
        <v>#REF!</v>
      </c>
      <c r="G517" s="98" t="e">
        <f>VLOOKUP($A517,#REF!,8,FALSE)</f>
        <v>#REF!</v>
      </c>
      <c r="H517" s="93" t="e">
        <f>VLOOKUP($A517,#REF!,7,FALSE)</f>
        <v>#REF!</v>
      </c>
      <c r="I517" s="438" t="e">
        <f>VLOOKUP($A517,#REF!,10,FALSE)</f>
        <v>#REF!</v>
      </c>
      <c r="J517" s="98" t="e">
        <f>VLOOKUP($A517,#REF!,11,FALSE)</f>
        <v>#REF!</v>
      </c>
      <c r="K517" s="114" t="e">
        <f>VLOOKUP($A517,#REF!,12,FALSE)</f>
        <v>#REF!</v>
      </c>
      <c r="L517" s="98" t="e">
        <f>VLOOKUP($A517,#REF!,13,FALSE)</f>
        <v>#REF!</v>
      </c>
      <c r="M517" s="438" t="e">
        <f>VLOOKUP($A517,#REF!,14,FALSE)</f>
        <v>#REF!</v>
      </c>
      <c r="N517" s="103" t="e">
        <f>VLOOKUP($A517,#REF!,15,FALSE)</f>
        <v>#REF!</v>
      </c>
      <c r="O517" s="103" t="e">
        <f>VLOOKUP($A517,#REF!,18,FALSE)</f>
        <v>#REF!</v>
      </c>
      <c r="P517" s="93" t="e">
        <f>VLOOKUP($A517,#REF!,41,FALSE)</f>
        <v>#REF!</v>
      </c>
      <c r="Q517" s="115" t="e">
        <f>VLOOKUP(Revisión_Avance_Periodo!$L865,#REF!,30,FALSE)</f>
        <v>#REF!</v>
      </c>
      <c r="R517" s="116">
        <v>2019</v>
      </c>
      <c r="S517" s="196">
        <v>43829</v>
      </c>
      <c r="T517" s="124" t="s">
        <v>79</v>
      </c>
      <c r="U517" s="147" t="e">
        <f>INDEX(#REF!,MATCH(Revisión_Avance_Periodo!$L517,#REF!,0),MATCH(Revisión_Avance_Periodo!$T517,#REF!,0))</f>
        <v>#REF!</v>
      </c>
      <c r="V517" s="147" t="e">
        <f>INDEX(#REF!,MATCH(Revisión_Avance_Periodo!$L517,#REF!,0),MATCH(Revisión_Avance_Periodo!$T517,#REF!,0))</f>
        <v>#REF!</v>
      </c>
      <c r="W517" s="131" t="e">
        <f t="shared" si="41"/>
        <v>#REF!</v>
      </c>
      <c r="X517" s="124" t="e">
        <f>VLOOKUP(W517,Tabla_Estado_Meta_OAP_2019[#All],3,TRUE)</f>
        <v>#REF!</v>
      </c>
      <c r="Y517" s="150" t="e">
        <f>SUBTOTAL(9,$U$506:$U517)</f>
        <v>#REF!</v>
      </c>
      <c r="Z517" s="151" t="e">
        <f>SUBTOTAL(9,$V$506:$V517)</f>
        <v>#REF!</v>
      </c>
      <c r="AA517" s="159">
        <f>IFERROR(+Revisión_Avance_Periodo!$Z517/Revisión_Avance_Periodo!$Y517,0)</f>
        <v>0</v>
      </c>
      <c r="AB517" s="126"/>
      <c r="AC517" s="127"/>
      <c r="AD517" s="125"/>
      <c r="AE517" s="125"/>
      <c r="AF517" s="128"/>
      <c r="AG517" s="129"/>
      <c r="AH517" s="150" t="e">
        <f>SUBTOTAL(9,$U$517:$U854)</f>
        <v>#REF!</v>
      </c>
      <c r="AI517" s="151" t="e">
        <f>SUBTOTAL(9,$V$517:$V854)</f>
        <v>#REF!</v>
      </c>
      <c r="AJ517" s="159">
        <f>IFERROR(+Revisión_Avance_Periodo!$Z865/Revisión_Avance_Periodo!$Y865,0)</f>
        <v>0</v>
      </c>
      <c r="AK517" s="126"/>
      <c r="AL517" s="127"/>
      <c r="AM517" s="125"/>
      <c r="AN517" s="125"/>
      <c r="AO517" s="128"/>
      <c r="AP517" s="129"/>
    </row>
    <row r="518" spans="1:42" x14ac:dyDescent="0.25">
      <c r="A518" s="92">
        <v>74</v>
      </c>
      <c r="B518" s="435" t="e">
        <f>CONCATENATE(Revisión_Avance_Periodo!$D866,";",Revisión_Avance_Periodo!$F866,";",Revisión_Avance_Periodo!$L866)</f>
        <v>#REF!</v>
      </c>
      <c r="C518" s="435" t="e">
        <f t="shared" si="42"/>
        <v>#REF!</v>
      </c>
      <c r="D518" s="114" t="e">
        <f>VLOOKUP($A518,#REF!,3,FALSE)</f>
        <v>#REF!</v>
      </c>
      <c r="E518" s="436" t="e">
        <f>VLOOKUP($A518,#REF!,4,FALSE)</f>
        <v>#REF!</v>
      </c>
      <c r="F518" s="102" t="e">
        <f>VLOOKUP($A518,#REF!,5,FALSE)</f>
        <v>#REF!</v>
      </c>
      <c r="G518" s="93" t="e">
        <f>VLOOKUP($A518,#REF!,8,FALSE)</f>
        <v>#REF!</v>
      </c>
      <c r="H518" s="93" t="e">
        <f>VLOOKUP($A518,#REF!,7,FALSE)</f>
        <v>#REF!</v>
      </c>
      <c r="I518" s="438" t="e">
        <f>VLOOKUP($A518,#REF!,10,FALSE)</f>
        <v>#REF!</v>
      </c>
      <c r="J518" s="93" t="e">
        <f>VLOOKUP($A518,#REF!,11,FALSE)</f>
        <v>#REF!</v>
      </c>
      <c r="K518" s="114" t="e">
        <f>VLOOKUP($A518,#REF!,12,FALSE)</f>
        <v>#REF!</v>
      </c>
      <c r="L518" s="93" t="e">
        <f>VLOOKUP($A518,#REF!,13,FALSE)</f>
        <v>#REF!</v>
      </c>
      <c r="M518" s="438" t="e">
        <f>VLOOKUP($A518,#REF!,14,FALSE)</f>
        <v>#REF!</v>
      </c>
      <c r="N518" s="102" t="e">
        <f>VLOOKUP($A518,#REF!,15,FALSE)</f>
        <v>#REF!</v>
      </c>
      <c r="O518" s="102" t="e">
        <f>VLOOKUP($A518,#REF!,18,FALSE)</f>
        <v>#REF!</v>
      </c>
      <c r="P518" s="93" t="e">
        <f>VLOOKUP($A518,#REF!,41,FALSE)</f>
        <v>#REF!</v>
      </c>
      <c r="Q518" s="115" t="e">
        <f>VLOOKUP(Revisión_Avance_Periodo!$L866,#REF!,30,FALSE)</f>
        <v>#REF!</v>
      </c>
      <c r="R518" s="116">
        <v>2019</v>
      </c>
      <c r="S518" s="196">
        <v>43495</v>
      </c>
      <c r="T518" s="116" t="s">
        <v>68</v>
      </c>
      <c r="U518" s="132" t="e">
        <f>INDEX(#REF!,MATCH(Revisión_Avance_Periodo!$L518,#REF!,0),MATCH(Revisión_Avance_Periodo!$T518,#REF!,0))</f>
        <v>#REF!</v>
      </c>
      <c r="V518" s="132" t="e">
        <f>INDEX(#REF!,MATCH(Revisión_Avance_Periodo!$L518,#REF!,0),MATCH(Revisión_Avance_Periodo!$T518,#REF!,0))</f>
        <v>#REF!</v>
      </c>
      <c r="W518" s="131" t="e">
        <f t="shared" si="41"/>
        <v>#REF!</v>
      </c>
      <c r="X518" s="116" t="e">
        <f>VLOOKUP(W518,Tabla_Estado_Meta_OAP_2019[#All],3,TRUE)</f>
        <v>#REF!</v>
      </c>
      <c r="Y518" s="160" t="e">
        <f>SUBTOTAL(9,$U$518:$U518)</f>
        <v>#REF!</v>
      </c>
      <c r="Z518" s="161" t="e">
        <f>SUBTOTAL(9,$V$518:$V518)</f>
        <v>#REF!</v>
      </c>
      <c r="AA518" s="162">
        <f>IFERROR(+Revisión_Avance_Periodo!$Z518/Revisión_Avance_Periodo!$Y518,0)</f>
        <v>0</v>
      </c>
      <c r="AB518" s="133" t="e">
        <f>SUBTOTAL(9,U518:U529)</f>
        <v>#REF!</v>
      </c>
      <c r="AC518" s="134" t="e">
        <f>SUBTOTAL(9,V518:V529)</f>
        <v>#REF!</v>
      </c>
      <c r="AD518" s="119" t="e">
        <f>+AC518/AB518</f>
        <v>#REF!</v>
      </c>
      <c r="AE518" s="119" t="e">
        <f>100%-Revisión_Avance_Periodo!$AD518</f>
        <v>#REF!</v>
      </c>
      <c r="AF518" s="121" t="e">
        <f>VLOOKUP(AD518,Tabla_Estado_Meta_OAP_2019[],3,TRUE)</f>
        <v>#REF!</v>
      </c>
      <c r="AG518" s="122" t="e">
        <f>Revisión_Avance_Periodo!$AD518*Revisión_Avance_Periodo!$Q518</f>
        <v>#REF!</v>
      </c>
      <c r="AH518" s="160" t="e">
        <f>SUBTOTAL(9,$U$518:$U866)</f>
        <v>#REF!</v>
      </c>
      <c r="AI518" s="161" t="e">
        <f>SUBTOTAL(9,$V$518:$V866)</f>
        <v>#REF!</v>
      </c>
      <c r="AJ518" s="162">
        <f>IFERROR(+Revisión_Avance_Periodo!$Z866/Revisión_Avance_Periodo!$Y866,0)</f>
        <v>0</v>
      </c>
      <c r="AK518" s="133" t="e">
        <f>SUBTOTAL(9,AD518:AD529)</f>
        <v>#REF!</v>
      </c>
      <c r="AL518" s="134" t="e">
        <f>SUBTOTAL(9,AE518:AE529)</f>
        <v>#REF!</v>
      </c>
      <c r="AM518" s="119" t="e">
        <f>+AL518/AK518</f>
        <v>#REF!</v>
      </c>
      <c r="AN518" s="119" t="e">
        <f>100%-Revisión_Avance_Periodo!$AD866</f>
        <v>#REF!</v>
      </c>
      <c r="AO518" s="121" t="e">
        <f>VLOOKUP(AM518,Tabla_Estado_Meta_OAP_2019[],3,TRUE)</f>
        <v>#REF!</v>
      </c>
      <c r="AP518" s="122" t="e">
        <f>Revisión_Avance_Periodo!$AD866*Revisión_Avance_Periodo!$Q866</f>
        <v>#REF!</v>
      </c>
    </row>
    <row r="519" spans="1:42" x14ac:dyDescent="0.25">
      <c r="A519" s="97">
        <v>74</v>
      </c>
      <c r="B519" s="435" t="e">
        <f>CONCATENATE(Revisión_Avance_Periodo!$D867,";",Revisión_Avance_Periodo!$F867,";",Revisión_Avance_Periodo!$L867)</f>
        <v>#REF!</v>
      </c>
      <c r="C519" s="435" t="e">
        <f t="shared" si="42"/>
        <v>#REF!</v>
      </c>
      <c r="D519" s="123" t="e">
        <f>VLOOKUP($A519,#REF!,3,FALSE)</f>
        <v>#REF!</v>
      </c>
      <c r="E519" s="436" t="e">
        <f>VLOOKUP($A519,#REF!,4,FALSE)</f>
        <v>#REF!</v>
      </c>
      <c r="F519" s="103" t="e">
        <f>VLOOKUP($A519,#REF!,5,FALSE)</f>
        <v>#REF!</v>
      </c>
      <c r="G519" s="98" t="e">
        <f>VLOOKUP($A519,#REF!,8,FALSE)</f>
        <v>#REF!</v>
      </c>
      <c r="H519" s="93" t="e">
        <f>VLOOKUP($A519,#REF!,7,FALSE)</f>
        <v>#REF!</v>
      </c>
      <c r="I519" s="438" t="e">
        <f>VLOOKUP($A519,#REF!,10,FALSE)</f>
        <v>#REF!</v>
      </c>
      <c r="J519" s="98" t="e">
        <f>VLOOKUP($A519,#REF!,11,FALSE)</f>
        <v>#REF!</v>
      </c>
      <c r="K519" s="114" t="e">
        <f>VLOOKUP($A519,#REF!,12,FALSE)</f>
        <v>#REF!</v>
      </c>
      <c r="L519" s="98" t="e">
        <f>VLOOKUP($A519,#REF!,13,FALSE)</f>
        <v>#REF!</v>
      </c>
      <c r="M519" s="438" t="e">
        <f>VLOOKUP($A519,#REF!,14,FALSE)</f>
        <v>#REF!</v>
      </c>
      <c r="N519" s="103" t="e">
        <f>VLOOKUP($A519,#REF!,15,FALSE)</f>
        <v>#REF!</v>
      </c>
      <c r="O519" s="103" t="e">
        <f>VLOOKUP($A519,#REF!,18,FALSE)</f>
        <v>#REF!</v>
      </c>
      <c r="P519" s="93" t="e">
        <f>VLOOKUP($A519,#REF!,41,FALSE)</f>
        <v>#REF!</v>
      </c>
      <c r="Q519" s="115" t="e">
        <f>VLOOKUP(Revisión_Avance_Periodo!$L867,#REF!,30,FALSE)</f>
        <v>#REF!</v>
      </c>
      <c r="R519" s="116">
        <v>2019</v>
      </c>
      <c r="S519" s="196">
        <v>43524</v>
      </c>
      <c r="T519" s="124" t="s">
        <v>69</v>
      </c>
      <c r="U519" s="132" t="e">
        <f>INDEX(#REF!,MATCH(Revisión_Avance_Periodo!$L519,#REF!,0),MATCH(Revisión_Avance_Periodo!$T519,#REF!,0))</f>
        <v>#REF!</v>
      </c>
      <c r="V519" s="132" t="e">
        <f>INDEX(#REF!,MATCH(Revisión_Avance_Periodo!$L519,#REF!,0),MATCH(Revisión_Avance_Periodo!$T519,#REF!,0))</f>
        <v>#REF!</v>
      </c>
      <c r="W519" s="130" t="e">
        <f t="shared" si="41"/>
        <v>#REF!</v>
      </c>
      <c r="X519" s="124" t="e">
        <f>VLOOKUP(W519,Tabla_Estado_Meta_OAP_2019[#All],3,TRUE)</f>
        <v>#REF!</v>
      </c>
      <c r="Y519" s="157" t="e">
        <f>SUBTOTAL(9,$U$518:$U519)</f>
        <v>#REF!</v>
      </c>
      <c r="Z519" s="158" t="e">
        <f>SUBTOTAL(9,$V$518:$V519)</f>
        <v>#REF!</v>
      </c>
      <c r="AA519" s="159">
        <f>IFERROR(+Revisión_Avance_Periodo!$Z519/Revisión_Avance_Periodo!$Y519,0)</f>
        <v>0</v>
      </c>
      <c r="AB519" s="126"/>
      <c r="AC519" s="127"/>
      <c r="AD519" s="125"/>
      <c r="AE519" s="125"/>
      <c r="AF519" s="128"/>
      <c r="AG519" s="129"/>
      <c r="AH519" s="157" t="e">
        <f>SUBTOTAL(9,$U$519:$U866)</f>
        <v>#REF!</v>
      </c>
      <c r="AI519" s="158" t="e">
        <f>SUBTOTAL(9,$V$519:$V866)</f>
        <v>#REF!</v>
      </c>
      <c r="AJ519" s="159">
        <f>IFERROR(+Revisión_Avance_Periodo!$Z867/Revisión_Avance_Periodo!$Y867,0)</f>
        <v>0</v>
      </c>
      <c r="AK519" s="126"/>
      <c r="AL519" s="127"/>
      <c r="AM519" s="125"/>
      <c r="AN519" s="125"/>
      <c r="AO519" s="128"/>
      <c r="AP519" s="129"/>
    </row>
    <row r="520" spans="1:42" x14ac:dyDescent="0.25">
      <c r="A520" s="92">
        <v>74</v>
      </c>
      <c r="B520" s="435" t="e">
        <f>CONCATENATE(Revisión_Avance_Periodo!$D868,";",Revisión_Avance_Periodo!$F868,";",Revisión_Avance_Periodo!$L868)</f>
        <v>#REF!</v>
      </c>
      <c r="C520" s="435" t="e">
        <f t="shared" si="42"/>
        <v>#REF!</v>
      </c>
      <c r="D520" s="114" t="e">
        <f>VLOOKUP($A520,#REF!,3,FALSE)</f>
        <v>#REF!</v>
      </c>
      <c r="E520" s="436" t="e">
        <f>VLOOKUP($A520,#REF!,4,FALSE)</f>
        <v>#REF!</v>
      </c>
      <c r="F520" s="102" t="e">
        <f>VLOOKUP($A520,#REF!,5,FALSE)</f>
        <v>#REF!</v>
      </c>
      <c r="G520" s="93" t="e">
        <f>VLOOKUP($A520,#REF!,8,FALSE)</f>
        <v>#REF!</v>
      </c>
      <c r="H520" s="93" t="e">
        <f>VLOOKUP($A520,#REF!,7,FALSE)</f>
        <v>#REF!</v>
      </c>
      <c r="I520" s="438" t="e">
        <f>VLOOKUP($A520,#REF!,10,FALSE)</f>
        <v>#REF!</v>
      </c>
      <c r="J520" s="93" t="e">
        <f>VLOOKUP($A520,#REF!,11,FALSE)</f>
        <v>#REF!</v>
      </c>
      <c r="K520" s="114" t="e">
        <f>VLOOKUP($A520,#REF!,12,FALSE)</f>
        <v>#REF!</v>
      </c>
      <c r="L520" s="93" t="e">
        <f>VLOOKUP($A520,#REF!,13,FALSE)</f>
        <v>#REF!</v>
      </c>
      <c r="M520" s="438" t="e">
        <f>VLOOKUP($A520,#REF!,14,FALSE)</f>
        <v>#REF!</v>
      </c>
      <c r="N520" s="102" t="e">
        <f>VLOOKUP($A520,#REF!,15,FALSE)</f>
        <v>#REF!</v>
      </c>
      <c r="O520" s="102" t="e">
        <f>VLOOKUP($A520,#REF!,18,FALSE)</f>
        <v>#REF!</v>
      </c>
      <c r="P520" s="93" t="e">
        <f>VLOOKUP($A520,#REF!,41,FALSE)</f>
        <v>#REF!</v>
      </c>
      <c r="Q520" s="115" t="e">
        <f>VLOOKUP(Revisión_Avance_Periodo!$L868,#REF!,30,FALSE)</f>
        <v>#REF!</v>
      </c>
      <c r="R520" s="116">
        <v>2019</v>
      </c>
      <c r="S520" s="196">
        <v>43554</v>
      </c>
      <c r="T520" s="116" t="s">
        <v>70</v>
      </c>
      <c r="U520" s="132" t="e">
        <f>INDEX(#REF!,MATCH(Revisión_Avance_Periodo!$L520,#REF!,0),MATCH(Revisión_Avance_Periodo!$T520,#REF!,0))</f>
        <v>#REF!</v>
      </c>
      <c r="V520" s="132" t="e">
        <f>INDEX(#REF!,MATCH(Revisión_Avance_Periodo!$L520,#REF!,0),MATCH(Revisión_Avance_Periodo!$T520,#REF!,0))</f>
        <v>#REF!</v>
      </c>
      <c r="W520" s="131" t="e">
        <f t="shared" si="41"/>
        <v>#REF!</v>
      </c>
      <c r="X520" s="116" t="e">
        <f>VLOOKUP(W520,Tabla_Estado_Meta_OAP_2019[#All],3,TRUE)</f>
        <v>#REF!</v>
      </c>
      <c r="Y520" s="157" t="e">
        <f>SUBTOTAL(9,$U$518:$U520)</f>
        <v>#REF!</v>
      </c>
      <c r="Z520" s="158" t="e">
        <f>SUBTOTAL(9,$V$518:$V520)</f>
        <v>#REF!</v>
      </c>
      <c r="AA520" s="159">
        <f>IFERROR(+Revisión_Avance_Periodo!$Z520/Revisión_Avance_Periodo!$Y520,0)</f>
        <v>0</v>
      </c>
      <c r="AB520" s="126"/>
      <c r="AC520" s="127"/>
      <c r="AD520" s="125"/>
      <c r="AE520" s="125"/>
      <c r="AF520" s="128"/>
      <c r="AG520" s="129"/>
      <c r="AH520" s="157" t="e">
        <f>SUBTOTAL(9,$U$520:$U866)</f>
        <v>#REF!</v>
      </c>
      <c r="AI520" s="158" t="e">
        <f>SUBTOTAL(9,$V$520:$V866)</f>
        <v>#REF!</v>
      </c>
      <c r="AJ520" s="159">
        <f>IFERROR(+Revisión_Avance_Periodo!$Z868/Revisión_Avance_Periodo!$Y868,0)</f>
        <v>0</v>
      </c>
      <c r="AK520" s="126"/>
      <c r="AL520" s="127"/>
      <c r="AM520" s="125"/>
      <c r="AN520" s="125"/>
      <c r="AO520" s="128"/>
      <c r="AP520" s="129"/>
    </row>
    <row r="521" spans="1:42" x14ac:dyDescent="0.25">
      <c r="A521" s="97">
        <v>74</v>
      </c>
      <c r="B521" s="435" t="e">
        <f>CONCATENATE(Revisión_Avance_Periodo!$D869,";",Revisión_Avance_Periodo!$F869,";",Revisión_Avance_Periodo!$L869)</f>
        <v>#REF!</v>
      </c>
      <c r="C521" s="435" t="e">
        <f t="shared" si="42"/>
        <v>#REF!</v>
      </c>
      <c r="D521" s="123" t="e">
        <f>VLOOKUP($A521,#REF!,3,FALSE)</f>
        <v>#REF!</v>
      </c>
      <c r="E521" s="436" t="e">
        <f>VLOOKUP($A521,#REF!,4,FALSE)</f>
        <v>#REF!</v>
      </c>
      <c r="F521" s="103" t="e">
        <f>VLOOKUP($A521,#REF!,5,FALSE)</f>
        <v>#REF!</v>
      </c>
      <c r="G521" s="98" t="e">
        <f>VLOOKUP($A521,#REF!,8,FALSE)</f>
        <v>#REF!</v>
      </c>
      <c r="H521" s="93" t="e">
        <f>VLOOKUP($A521,#REF!,7,FALSE)</f>
        <v>#REF!</v>
      </c>
      <c r="I521" s="438" t="e">
        <f>VLOOKUP($A521,#REF!,10,FALSE)</f>
        <v>#REF!</v>
      </c>
      <c r="J521" s="98" t="e">
        <f>VLOOKUP($A521,#REF!,11,FALSE)</f>
        <v>#REF!</v>
      </c>
      <c r="K521" s="114" t="e">
        <f>VLOOKUP($A521,#REF!,12,FALSE)</f>
        <v>#REF!</v>
      </c>
      <c r="L521" s="98" t="e">
        <f>VLOOKUP($A521,#REF!,13,FALSE)</f>
        <v>#REF!</v>
      </c>
      <c r="M521" s="438" t="e">
        <f>VLOOKUP($A521,#REF!,14,FALSE)</f>
        <v>#REF!</v>
      </c>
      <c r="N521" s="103" t="e">
        <f>VLOOKUP($A521,#REF!,15,FALSE)</f>
        <v>#REF!</v>
      </c>
      <c r="O521" s="103" t="e">
        <f>VLOOKUP($A521,#REF!,18,FALSE)</f>
        <v>#REF!</v>
      </c>
      <c r="P521" s="93" t="e">
        <f>VLOOKUP($A521,#REF!,41,FALSE)</f>
        <v>#REF!</v>
      </c>
      <c r="Q521" s="115" t="e">
        <f>VLOOKUP(Revisión_Avance_Periodo!$L869,#REF!,30,FALSE)</f>
        <v>#REF!</v>
      </c>
      <c r="R521" s="116">
        <v>2019</v>
      </c>
      <c r="S521" s="196">
        <v>43585</v>
      </c>
      <c r="T521" s="124" t="s">
        <v>71</v>
      </c>
      <c r="U521" s="132" t="e">
        <f>INDEX(#REF!,MATCH(Revisión_Avance_Periodo!$L521,#REF!,0),MATCH(Revisión_Avance_Periodo!$T521,#REF!,0))</f>
        <v>#REF!</v>
      </c>
      <c r="V521" s="132" t="e">
        <f>INDEX(#REF!,MATCH(Revisión_Avance_Periodo!$L521,#REF!,0),MATCH(Revisión_Avance_Periodo!$T521,#REF!,0))</f>
        <v>#REF!</v>
      </c>
      <c r="W521" s="130" t="e">
        <f t="shared" si="41"/>
        <v>#REF!</v>
      </c>
      <c r="X521" s="124" t="e">
        <f>VLOOKUP(W521,Tabla_Estado_Meta_OAP_2019[#All],3,TRUE)</f>
        <v>#REF!</v>
      </c>
      <c r="Y521" s="157" t="e">
        <f>SUBTOTAL(9,$U$518:$U521)</f>
        <v>#REF!</v>
      </c>
      <c r="Z521" s="158" t="e">
        <f>SUBTOTAL(9,$V$518:$V521)</f>
        <v>#REF!</v>
      </c>
      <c r="AA521" s="159">
        <f>IFERROR(+Revisión_Avance_Periodo!$Z521/Revisión_Avance_Periodo!$Y521,0)</f>
        <v>0</v>
      </c>
      <c r="AB521" s="126"/>
      <c r="AC521" s="127"/>
      <c r="AD521" s="125"/>
      <c r="AE521" s="125"/>
      <c r="AF521" s="128"/>
      <c r="AG521" s="129"/>
      <c r="AH521" s="157" t="e">
        <f>SUBTOTAL(9,$U$521:$U866)</f>
        <v>#REF!</v>
      </c>
      <c r="AI521" s="158" t="e">
        <f>SUBTOTAL(9,$V$521:$V866)</f>
        <v>#REF!</v>
      </c>
      <c r="AJ521" s="159">
        <f>IFERROR(+Revisión_Avance_Periodo!$Z869/Revisión_Avance_Periodo!$Y869,0)</f>
        <v>0</v>
      </c>
      <c r="AK521" s="126"/>
      <c r="AL521" s="127"/>
      <c r="AM521" s="125"/>
      <c r="AN521" s="125"/>
      <c r="AO521" s="128"/>
      <c r="AP521" s="129"/>
    </row>
    <row r="522" spans="1:42" x14ac:dyDescent="0.25">
      <c r="A522" s="92">
        <v>74</v>
      </c>
      <c r="B522" s="435" t="e">
        <f>CONCATENATE(Revisión_Avance_Periodo!$D870,";",Revisión_Avance_Periodo!$F870,";",Revisión_Avance_Periodo!$L870)</f>
        <v>#REF!</v>
      </c>
      <c r="C522" s="435" t="e">
        <f t="shared" si="42"/>
        <v>#REF!</v>
      </c>
      <c r="D522" s="114" t="e">
        <f>VLOOKUP($A522,#REF!,3,FALSE)</f>
        <v>#REF!</v>
      </c>
      <c r="E522" s="436" t="e">
        <f>VLOOKUP($A522,#REF!,4,FALSE)</f>
        <v>#REF!</v>
      </c>
      <c r="F522" s="102" t="e">
        <f>VLOOKUP($A522,#REF!,5,FALSE)</f>
        <v>#REF!</v>
      </c>
      <c r="G522" s="93" t="e">
        <f>VLOOKUP($A522,#REF!,8,FALSE)</f>
        <v>#REF!</v>
      </c>
      <c r="H522" s="93" t="e">
        <f>VLOOKUP($A522,#REF!,7,FALSE)</f>
        <v>#REF!</v>
      </c>
      <c r="I522" s="438" t="e">
        <f>VLOOKUP($A522,#REF!,10,FALSE)</f>
        <v>#REF!</v>
      </c>
      <c r="J522" s="93" t="e">
        <f>VLOOKUP($A522,#REF!,11,FALSE)</f>
        <v>#REF!</v>
      </c>
      <c r="K522" s="114" t="e">
        <f>VLOOKUP($A522,#REF!,12,FALSE)</f>
        <v>#REF!</v>
      </c>
      <c r="L522" s="93" t="e">
        <f>VLOOKUP($A522,#REF!,13,FALSE)</f>
        <v>#REF!</v>
      </c>
      <c r="M522" s="438" t="e">
        <f>VLOOKUP($A522,#REF!,14,FALSE)</f>
        <v>#REF!</v>
      </c>
      <c r="N522" s="102" t="e">
        <f>VLOOKUP($A522,#REF!,15,FALSE)</f>
        <v>#REF!</v>
      </c>
      <c r="O522" s="102" t="e">
        <f>VLOOKUP($A522,#REF!,18,FALSE)</f>
        <v>#REF!</v>
      </c>
      <c r="P522" s="93" t="e">
        <f>VLOOKUP($A522,#REF!,41,FALSE)</f>
        <v>#REF!</v>
      </c>
      <c r="Q522" s="115" t="e">
        <f>VLOOKUP(Revisión_Avance_Periodo!$L870,#REF!,30,FALSE)</f>
        <v>#REF!</v>
      </c>
      <c r="R522" s="116">
        <v>2019</v>
      </c>
      <c r="S522" s="196">
        <v>43615</v>
      </c>
      <c r="T522" s="116" t="s">
        <v>72</v>
      </c>
      <c r="U522" s="132" t="e">
        <f>INDEX(#REF!,MATCH(Revisión_Avance_Periodo!$L522,#REF!,0),MATCH(Revisión_Avance_Periodo!$T522,#REF!,0))</f>
        <v>#REF!</v>
      </c>
      <c r="V522" s="132" t="e">
        <f>INDEX(#REF!,MATCH(Revisión_Avance_Periodo!$L522,#REF!,0),MATCH(Revisión_Avance_Periodo!$T522,#REF!,0))</f>
        <v>#REF!</v>
      </c>
      <c r="W522" s="131" t="e">
        <f t="shared" si="41"/>
        <v>#REF!</v>
      </c>
      <c r="X522" s="116" t="e">
        <f>VLOOKUP(W522,Tabla_Estado_Meta_OAP_2019[#All],3,TRUE)</f>
        <v>#REF!</v>
      </c>
      <c r="Y522" s="157" t="e">
        <f>SUBTOTAL(9,$U$518:$U522)</f>
        <v>#REF!</v>
      </c>
      <c r="Z522" s="158" t="e">
        <f>SUBTOTAL(9,$V$518:$V522)</f>
        <v>#REF!</v>
      </c>
      <c r="AA522" s="159">
        <f>IFERROR(+Revisión_Avance_Periodo!$Z522/Revisión_Avance_Periodo!$Y522,0)</f>
        <v>0</v>
      </c>
      <c r="AB522" s="126"/>
      <c r="AC522" s="127"/>
      <c r="AD522" s="125"/>
      <c r="AE522" s="125"/>
      <c r="AF522" s="128"/>
      <c r="AG522" s="129"/>
      <c r="AH522" s="157" t="e">
        <f>SUBTOTAL(9,$U$522:$U866)</f>
        <v>#REF!</v>
      </c>
      <c r="AI522" s="158" t="e">
        <f>SUBTOTAL(9,$V$522:$V866)</f>
        <v>#REF!</v>
      </c>
      <c r="AJ522" s="159">
        <f>IFERROR(+Revisión_Avance_Periodo!$Z870/Revisión_Avance_Periodo!$Y870,0)</f>
        <v>0</v>
      </c>
      <c r="AK522" s="126"/>
      <c r="AL522" s="127"/>
      <c r="AM522" s="125"/>
      <c r="AN522" s="125"/>
      <c r="AO522" s="128"/>
      <c r="AP522" s="129"/>
    </row>
    <row r="523" spans="1:42" x14ac:dyDescent="0.25">
      <c r="A523" s="97">
        <v>74</v>
      </c>
      <c r="B523" s="435" t="e">
        <f>CONCATENATE(Revisión_Avance_Periodo!$D871,";",Revisión_Avance_Periodo!$F871,";",Revisión_Avance_Periodo!$L871)</f>
        <v>#REF!</v>
      </c>
      <c r="C523" s="435" t="e">
        <f t="shared" si="42"/>
        <v>#REF!</v>
      </c>
      <c r="D523" s="123" t="e">
        <f>VLOOKUP($A523,#REF!,3,FALSE)</f>
        <v>#REF!</v>
      </c>
      <c r="E523" s="436" t="e">
        <f>VLOOKUP($A523,#REF!,4,FALSE)</f>
        <v>#REF!</v>
      </c>
      <c r="F523" s="103" t="e">
        <f>VLOOKUP($A523,#REF!,5,FALSE)</f>
        <v>#REF!</v>
      </c>
      <c r="G523" s="98" t="e">
        <f>VLOOKUP($A523,#REF!,8,FALSE)</f>
        <v>#REF!</v>
      </c>
      <c r="H523" s="93" t="e">
        <f>VLOOKUP($A523,#REF!,7,FALSE)</f>
        <v>#REF!</v>
      </c>
      <c r="I523" s="438" t="e">
        <f>VLOOKUP($A523,#REF!,10,FALSE)</f>
        <v>#REF!</v>
      </c>
      <c r="J523" s="98" t="e">
        <f>VLOOKUP($A523,#REF!,11,FALSE)</f>
        <v>#REF!</v>
      </c>
      <c r="K523" s="114" t="e">
        <f>VLOOKUP($A523,#REF!,12,FALSE)</f>
        <v>#REF!</v>
      </c>
      <c r="L523" s="98" t="e">
        <f>VLOOKUP($A523,#REF!,13,FALSE)</f>
        <v>#REF!</v>
      </c>
      <c r="M523" s="438" t="e">
        <f>VLOOKUP($A523,#REF!,14,FALSE)</f>
        <v>#REF!</v>
      </c>
      <c r="N523" s="103" t="e">
        <f>VLOOKUP($A523,#REF!,15,FALSE)</f>
        <v>#REF!</v>
      </c>
      <c r="O523" s="103" t="e">
        <f>VLOOKUP($A523,#REF!,18,FALSE)</f>
        <v>#REF!</v>
      </c>
      <c r="P523" s="93" t="e">
        <f>VLOOKUP($A523,#REF!,41,FALSE)</f>
        <v>#REF!</v>
      </c>
      <c r="Q523" s="115" t="e">
        <f>VLOOKUP(Revisión_Avance_Periodo!$L871,#REF!,30,FALSE)</f>
        <v>#REF!</v>
      </c>
      <c r="R523" s="116">
        <v>2019</v>
      </c>
      <c r="S523" s="196">
        <v>43646</v>
      </c>
      <c r="T523" s="124" t="s">
        <v>73</v>
      </c>
      <c r="U523" s="132" t="e">
        <f>INDEX(#REF!,MATCH(Revisión_Avance_Periodo!$L523,#REF!,0),MATCH(Revisión_Avance_Periodo!$T523,#REF!,0))</f>
        <v>#REF!</v>
      </c>
      <c r="V523" s="132" t="e">
        <f>INDEX(#REF!,MATCH(Revisión_Avance_Periodo!$L523,#REF!,0),MATCH(Revisión_Avance_Periodo!$T523,#REF!,0))</f>
        <v>#REF!</v>
      </c>
      <c r="W523" s="130" t="e">
        <f t="shared" si="41"/>
        <v>#REF!</v>
      </c>
      <c r="X523" s="124" t="e">
        <f>VLOOKUP(W523,Tabla_Estado_Meta_OAP_2019[#All],3,TRUE)</f>
        <v>#REF!</v>
      </c>
      <c r="Y523" s="157" t="e">
        <f>SUBTOTAL(9,$U$518:$U523)</f>
        <v>#REF!</v>
      </c>
      <c r="Z523" s="158" t="e">
        <f>SUBTOTAL(9,$V$518:$V523)</f>
        <v>#REF!</v>
      </c>
      <c r="AA523" s="159">
        <f>IFERROR(+Revisión_Avance_Periodo!$Z523/Revisión_Avance_Periodo!$Y523,0)</f>
        <v>0</v>
      </c>
      <c r="AB523" s="126"/>
      <c r="AC523" s="127"/>
      <c r="AD523" s="125"/>
      <c r="AE523" s="125"/>
      <c r="AF523" s="128"/>
      <c r="AG523" s="129"/>
      <c r="AH523" s="157" t="e">
        <f>SUBTOTAL(9,$U$523:$U866)</f>
        <v>#REF!</v>
      </c>
      <c r="AI523" s="158" t="e">
        <f>SUBTOTAL(9,$V$523:$V866)</f>
        <v>#REF!</v>
      </c>
      <c r="AJ523" s="159">
        <f>IFERROR(+Revisión_Avance_Periodo!$Z871/Revisión_Avance_Periodo!$Y871,0)</f>
        <v>0</v>
      </c>
      <c r="AK523" s="126"/>
      <c r="AL523" s="127"/>
      <c r="AM523" s="125"/>
      <c r="AN523" s="125"/>
      <c r="AO523" s="128"/>
      <c r="AP523" s="129"/>
    </row>
    <row r="524" spans="1:42" x14ac:dyDescent="0.25">
      <c r="A524" s="92">
        <v>74</v>
      </c>
      <c r="B524" s="435" t="e">
        <f>CONCATENATE(Revisión_Avance_Periodo!$D872,";",Revisión_Avance_Periodo!$F872,";",Revisión_Avance_Periodo!$L872)</f>
        <v>#REF!</v>
      </c>
      <c r="C524" s="435" t="e">
        <f t="shared" si="42"/>
        <v>#REF!</v>
      </c>
      <c r="D524" s="114" t="e">
        <f>VLOOKUP($A524,#REF!,3,FALSE)</f>
        <v>#REF!</v>
      </c>
      <c r="E524" s="436" t="e">
        <f>VLOOKUP($A524,#REF!,4,FALSE)</f>
        <v>#REF!</v>
      </c>
      <c r="F524" s="102" t="e">
        <f>VLOOKUP($A524,#REF!,5,FALSE)</f>
        <v>#REF!</v>
      </c>
      <c r="G524" s="93" t="e">
        <f>VLOOKUP($A524,#REF!,8,FALSE)</f>
        <v>#REF!</v>
      </c>
      <c r="H524" s="93" t="e">
        <f>VLOOKUP($A524,#REF!,7,FALSE)</f>
        <v>#REF!</v>
      </c>
      <c r="I524" s="438" t="e">
        <f>VLOOKUP($A524,#REF!,10,FALSE)</f>
        <v>#REF!</v>
      </c>
      <c r="J524" s="93" t="e">
        <f>VLOOKUP($A524,#REF!,11,FALSE)</f>
        <v>#REF!</v>
      </c>
      <c r="K524" s="114" t="e">
        <f>VLOOKUP($A524,#REF!,12,FALSE)</f>
        <v>#REF!</v>
      </c>
      <c r="L524" s="93" t="e">
        <f>VLOOKUP($A524,#REF!,13,FALSE)</f>
        <v>#REF!</v>
      </c>
      <c r="M524" s="438" t="e">
        <f>VLOOKUP($A524,#REF!,14,FALSE)</f>
        <v>#REF!</v>
      </c>
      <c r="N524" s="102" t="e">
        <f>VLOOKUP($A524,#REF!,15,FALSE)</f>
        <v>#REF!</v>
      </c>
      <c r="O524" s="102" t="e">
        <f>VLOOKUP($A524,#REF!,18,FALSE)</f>
        <v>#REF!</v>
      </c>
      <c r="P524" s="93" t="e">
        <f>VLOOKUP($A524,#REF!,41,FALSE)</f>
        <v>#REF!</v>
      </c>
      <c r="Q524" s="115" t="e">
        <f>VLOOKUP(Revisión_Avance_Periodo!$L872,#REF!,30,FALSE)</f>
        <v>#REF!</v>
      </c>
      <c r="R524" s="116">
        <v>2019</v>
      </c>
      <c r="S524" s="196">
        <v>43676</v>
      </c>
      <c r="T524" s="116" t="s">
        <v>74</v>
      </c>
      <c r="U524" s="132" t="e">
        <f>INDEX(#REF!,MATCH(Revisión_Avance_Periodo!$L524,#REF!,0),MATCH(Revisión_Avance_Periodo!$T524,#REF!,0))</f>
        <v>#REF!</v>
      </c>
      <c r="V524" s="132" t="e">
        <f>INDEX(#REF!,MATCH(Revisión_Avance_Periodo!$L524,#REF!,0),MATCH(Revisión_Avance_Periodo!$T524,#REF!,0))</f>
        <v>#REF!</v>
      </c>
      <c r="W524" s="130" t="e">
        <f t="shared" si="41"/>
        <v>#REF!</v>
      </c>
      <c r="X524" s="116" t="e">
        <f>VLOOKUP(W524,Tabla_Estado_Meta_OAP_2019[#All],3,TRUE)</f>
        <v>#REF!</v>
      </c>
      <c r="Y524" s="157" t="e">
        <f>SUBTOTAL(9,$U$518:$U524)</f>
        <v>#REF!</v>
      </c>
      <c r="Z524" s="158" t="e">
        <f>SUBTOTAL(9,$V$518:$V524)</f>
        <v>#REF!</v>
      </c>
      <c r="AA524" s="159">
        <f>IFERROR(+Revisión_Avance_Periodo!$Z524/Revisión_Avance_Periodo!$Y524,0)</f>
        <v>0</v>
      </c>
      <c r="AB524" s="126"/>
      <c r="AC524" s="127"/>
      <c r="AD524" s="125"/>
      <c r="AE524" s="125"/>
      <c r="AF524" s="128"/>
      <c r="AG524" s="129"/>
      <c r="AH524" s="157" t="e">
        <f>SUBTOTAL(9,$U$524:$U866)</f>
        <v>#REF!</v>
      </c>
      <c r="AI524" s="158" t="e">
        <f>SUBTOTAL(9,$V$524:$V866)</f>
        <v>#REF!</v>
      </c>
      <c r="AJ524" s="159">
        <f>IFERROR(+Revisión_Avance_Periodo!$Z872/Revisión_Avance_Periodo!$Y872,0)</f>
        <v>0</v>
      </c>
      <c r="AK524" s="126"/>
      <c r="AL524" s="127"/>
      <c r="AM524" s="125"/>
      <c r="AN524" s="125"/>
      <c r="AO524" s="128"/>
      <c r="AP524" s="129"/>
    </row>
    <row r="525" spans="1:42" x14ac:dyDescent="0.25">
      <c r="A525" s="97">
        <v>74</v>
      </c>
      <c r="B525" s="435" t="e">
        <f>CONCATENATE(Revisión_Avance_Periodo!$D873,";",Revisión_Avance_Periodo!$F873,";",Revisión_Avance_Periodo!$L873)</f>
        <v>#REF!</v>
      </c>
      <c r="C525" s="435" t="e">
        <f t="shared" si="42"/>
        <v>#REF!</v>
      </c>
      <c r="D525" s="123" t="e">
        <f>VLOOKUP($A525,#REF!,3,FALSE)</f>
        <v>#REF!</v>
      </c>
      <c r="E525" s="436" t="e">
        <f>VLOOKUP($A525,#REF!,4,FALSE)</f>
        <v>#REF!</v>
      </c>
      <c r="F525" s="103" t="e">
        <f>VLOOKUP($A525,#REF!,5,FALSE)</f>
        <v>#REF!</v>
      </c>
      <c r="G525" s="98" t="e">
        <f>VLOOKUP($A525,#REF!,8,FALSE)</f>
        <v>#REF!</v>
      </c>
      <c r="H525" s="93" t="e">
        <f>VLOOKUP($A525,#REF!,7,FALSE)</f>
        <v>#REF!</v>
      </c>
      <c r="I525" s="438" t="e">
        <f>VLOOKUP($A525,#REF!,10,FALSE)</f>
        <v>#REF!</v>
      </c>
      <c r="J525" s="98" t="e">
        <f>VLOOKUP($A525,#REF!,11,FALSE)</f>
        <v>#REF!</v>
      </c>
      <c r="K525" s="114" t="e">
        <f>VLOOKUP($A525,#REF!,12,FALSE)</f>
        <v>#REF!</v>
      </c>
      <c r="L525" s="98" t="e">
        <f>VLOOKUP($A525,#REF!,13,FALSE)</f>
        <v>#REF!</v>
      </c>
      <c r="M525" s="438" t="e">
        <f>VLOOKUP($A525,#REF!,14,FALSE)</f>
        <v>#REF!</v>
      </c>
      <c r="N525" s="103" t="e">
        <f>VLOOKUP($A525,#REF!,15,FALSE)</f>
        <v>#REF!</v>
      </c>
      <c r="O525" s="103" t="e">
        <f>VLOOKUP($A525,#REF!,18,FALSE)</f>
        <v>#REF!</v>
      </c>
      <c r="P525" s="93" t="e">
        <f>VLOOKUP($A525,#REF!,41,FALSE)</f>
        <v>#REF!</v>
      </c>
      <c r="Q525" s="115" t="e">
        <f>VLOOKUP(Revisión_Avance_Periodo!$L873,#REF!,30,FALSE)</f>
        <v>#REF!</v>
      </c>
      <c r="R525" s="116">
        <v>2019</v>
      </c>
      <c r="S525" s="196">
        <v>43707</v>
      </c>
      <c r="T525" s="124" t="s">
        <v>75</v>
      </c>
      <c r="U525" s="132" t="e">
        <f>INDEX(#REF!,MATCH(Revisión_Avance_Periodo!$L525,#REF!,0),MATCH(Revisión_Avance_Periodo!$T525,#REF!,0))</f>
        <v>#REF!</v>
      </c>
      <c r="V525" s="132" t="e">
        <f>INDEX(#REF!,MATCH(Revisión_Avance_Periodo!$L525,#REF!,0),MATCH(Revisión_Avance_Periodo!$T525,#REF!,0))</f>
        <v>#REF!</v>
      </c>
      <c r="W525" s="131" t="e">
        <f t="shared" si="41"/>
        <v>#REF!</v>
      </c>
      <c r="X525" s="124" t="e">
        <f>VLOOKUP(W525,Tabla_Estado_Meta_OAP_2019[#All],3,TRUE)</f>
        <v>#REF!</v>
      </c>
      <c r="Y525" s="157" t="e">
        <f>SUBTOTAL(9,$U$518:$U525)</f>
        <v>#REF!</v>
      </c>
      <c r="Z525" s="158" t="e">
        <f>SUBTOTAL(9,$V$518:$V525)</f>
        <v>#REF!</v>
      </c>
      <c r="AA525" s="159">
        <f>IFERROR(+Revisión_Avance_Periodo!$Z525/Revisión_Avance_Periodo!$Y525,0)</f>
        <v>0</v>
      </c>
      <c r="AB525" s="126"/>
      <c r="AC525" s="127"/>
      <c r="AD525" s="125"/>
      <c r="AE525" s="125"/>
      <c r="AF525" s="128"/>
      <c r="AG525" s="129"/>
      <c r="AH525" s="157" t="e">
        <f>SUBTOTAL(9,$U$525:$U866)</f>
        <v>#REF!</v>
      </c>
      <c r="AI525" s="158" t="e">
        <f>SUBTOTAL(9,$V$525:$V866)</f>
        <v>#REF!</v>
      </c>
      <c r="AJ525" s="159">
        <f>IFERROR(+Revisión_Avance_Periodo!$Z873/Revisión_Avance_Periodo!$Y873,0)</f>
        <v>0</v>
      </c>
      <c r="AK525" s="126"/>
      <c r="AL525" s="127"/>
      <c r="AM525" s="125"/>
      <c r="AN525" s="125"/>
      <c r="AO525" s="128"/>
      <c r="AP525" s="129"/>
    </row>
    <row r="526" spans="1:42" x14ac:dyDescent="0.25">
      <c r="A526" s="92">
        <v>74</v>
      </c>
      <c r="B526" s="435" t="e">
        <f>CONCATENATE(Revisión_Avance_Periodo!$D874,";",Revisión_Avance_Periodo!$F874,";",Revisión_Avance_Periodo!$L874)</f>
        <v>#REF!</v>
      </c>
      <c r="C526" s="435" t="e">
        <f t="shared" si="42"/>
        <v>#REF!</v>
      </c>
      <c r="D526" s="114" t="e">
        <f>VLOOKUP($A526,#REF!,3,FALSE)</f>
        <v>#REF!</v>
      </c>
      <c r="E526" s="436" t="e">
        <f>VLOOKUP($A526,#REF!,4,FALSE)</f>
        <v>#REF!</v>
      </c>
      <c r="F526" s="102" t="e">
        <f>VLOOKUP($A526,#REF!,5,FALSE)</f>
        <v>#REF!</v>
      </c>
      <c r="G526" s="93" t="e">
        <f>VLOOKUP($A526,#REF!,8,FALSE)</f>
        <v>#REF!</v>
      </c>
      <c r="H526" s="93" t="e">
        <f>VLOOKUP($A526,#REF!,7,FALSE)</f>
        <v>#REF!</v>
      </c>
      <c r="I526" s="438" t="e">
        <f>VLOOKUP($A526,#REF!,10,FALSE)</f>
        <v>#REF!</v>
      </c>
      <c r="J526" s="93" t="e">
        <f>VLOOKUP($A526,#REF!,11,FALSE)</f>
        <v>#REF!</v>
      </c>
      <c r="K526" s="114" t="e">
        <f>VLOOKUP($A526,#REF!,12,FALSE)</f>
        <v>#REF!</v>
      </c>
      <c r="L526" s="93" t="e">
        <f>VLOOKUP($A526,#REF!,13,FALSE)</f>
        <v>#REF!</v>
      </c>
      <c r="M526" s="438" t="e">
        <f>VLOOKUP($A526,#REF!,14,FALSE)</f>
        <v>#REF!</v>
      </c>
      <c r="N526" s="102" t="e">
        <f>VLOOKUP($A526,#REF!,15,FALSE)</f>
        <v>#REF!</v>
      </c>
      <c r="O526" s="102" t="e">
        <f>VLOOKUP($A526,#REF!,18,FALSE)</f>
        <v>#REF!</v>
      </c>
      <c r="P526" s="93" t="e">
        <f>VLOOKUP($A526,#REF!,41,FALSE)</f>
        <v>#REF!</v>
      </c>
      <c r="Q526" s="115" t="e">
        <f>VLOOKUP(Revisión_Avance_Periodo!$L874,#REF!,30,FALSE)</f>
        <v>#REF!</v>
      </c>
      <c r="R526" s="116">
        <v>2019</v>
      </c>
      <c r="S526" s="196">
        <v>43738</v>
      </c>
      <c r="T526" s="116" t="s">
        <v>76</v>
      </c>
      <c r="U526" s="132" t="e">
        <f>INDEX(#REF!,MATCH(Revisión_Avance_Periodo!$L526,#REF!,0),MATCH(Revisión_Avance_Periodo!$T526,#REF!,0))</f>
        <v>#REF!</v>
      </c>
      <c r="V526" s="132" t="e">
        <f>INDEX(#REF!,MATCH(Revisión_Avance_Periodo!$L526,#REF!,0),MATCH(Revisión_Avance_Periodo!$T526,#REF!,0))</f>
        <v>#REF!</v>
      </c>
      <c r="W526" s="131" t="e">
        <f t="shared" si="41"/>
        <v>#REF!</v>
      </c>
      <c r="X526" s="116" t="e">
        <f>VLOOKUP(W526,Tabla_Estado_Meta_OAP_2019[#All],3,TRUE)</f>
        <v>#REF!</v>
      </c>
      <c r="Y526" s="157" t="e">
        <f>SUBTOTAL(9,$U$518:$U526)</f>
        <v>#REF!</v>
      </c>
      <c r="Z526" s="158" t="e">
        <f>SUBTOTAL(9,$V$518:$V526)</f>
        <v>#REF!</v>
      </c>
      <c r="AA526" s="159">
        <f>IFERROR(+Revisión_Avance_Periodo!$Z526/Revisión_Avance_Periodo!$Y526,0)</f>
        <v>0</v>
      </c>
      <c r="AB526" s="126"/>
      <c r="AC526" s="127"/>
      <c r="AD526" s="125"/>
      <c r="AE526" s="125"/>
      <c r="AF526" s="128"/>
      <c r="AG526" s="129"/>
      <c r="AH526" s="157" t="e">
        <f>SUBTOTAL(9,$U$526:$U866)</f>
        <v>#REF!</v>
      </c>
      <c r="AI526" s="158" t="e">
        <f>SUBTOTAL(9,$V$526:$V866)</f>
        <v>#REF!</v>
      </c>
      <c r="AJ526" s="159">
        <f>IFERROR(+Revisión_Avance_Periodo!$Z874/Revisión_Avance_Periodo!$Y874,0)</f>
        <v>0</v>
      </c>
      <c r="AK526" s="126"/>
      <c r="AL526" s="127"/>
      <c r="AM526" s="125"/>
      <c r="AN526" s="125"/>
      <c r="AO526" s="128"/>
      <c r="AP526" s="129"/>
    </row>
    <row r="527" spans="1:42" x14ac:dyDescent="0.25">
      <c r="A527" s="97">
        <v>74</v>
      </c>
      <c r="B527" s="435" t="e">
        <f>CONCATENATE(Revisión_Avance_Periodo!$D875,";",Revisión_Avance_Periodo!$F875,";",Revisión_Avance_Periodo!$L875)</f>
        <v>#REF!</v>
      </c>
      <c r="C527" s="435" t="e">
        <f t="shared" si="42"/>
        <v>#REF!</v>
      </c>
      <c r="D527" s="123" t="e">
        <f>VLOOKUP($A527,#REF!,3,FALSE)</f>
        <v>#REF!</v>
      </c>
      <c r="E527" s="436" t="e">
        <f>VLOOKUP($A527,#REF!,4,FALSE)</f>
        <v>#REF!</v>
      </c>
      <c r="F527" s="103" t="e">
        <f>VLOOKUP($A527,#REF!,5,FALSE)</f>
        <v>#REF!</v>
      </c>
      <c r="G527" s="98" t="e">
        <f>VLOOKUP($A527,#REF!,8,FALSE)</f>
        <v>#REF!</v>
      </c>
      <c r="H527" s="93" t="e">
        <f>VLOOKUP($A527,#REF!,7,FALSE)</f>
        <v>#REF!</v>
      </c>
      <c r="I527" s="438" t="e">
        <f>VLOOKUP($A527,#REF!,10,FALSE)</f>
        <v>#REF!</v>
      </c>
      <c r="J527" s="98" t="e">
        <f>VLOOKUP($A527,#REF!,11,FALSE)</f>
        <v>#REF!</v>
      </c>
      <c r="K527" s="114" t="e">
        <f>VLOOKUP($A527,#REF!,12,FALSE)</f>
        <v>#REF!</v>
      </c>
      <c r="L527" s="98" t="e">
        <f>VLOOKUP($A527,#REF!,13,FALSE)</f>
        <v>#REF!</v>
      </c>
      <c r="M527" s="438" t="e">
        <f>VLOOKUP($A527,#REF!,14,FALSE)</f>
        <v>#REF!</v>
      </c>
      <c r="N527" s="103" t="e">
        <f>VLOOKUP($A527,#REF!,15,FALSE)</f>
        <v>#REF!</v>
      </c>
      <c r="O527" s="103" t="e">
        <f>VLOOKUP($A527,#REF!,18,FALSE)</f>
        <v>#REF!</v>
      </c>
      <c r="P527" s="93" t="e">
        <f>VLOOKUP($A527,#REF!,41,FALSE)</f>
        <v>#REF!</v>
      </c>
      <c r="Q527" s="115" t="e">
        <f>VLOOKUP(Revisión_Avance_Periodo!$L875,#REF!,30,FALSE)</f>
        <v>#REF!</v>
      </c>
      <c r="R527" s="116">
        <v>2019</v>
      </c>
      <c r="S527" s="196">
        <v>43768</v>
      </c>
      <c r="T527" s="124" t="s">
        <v>77</v>
      </c>
      <c r="U527" s="132" t="e">
        <f>INDEX(#REF!,MATCH(Revisión_Avance_Periodo!$L527,#REF!,0),MATCH(Revisión_Avance_Periodo!$T527,#REF!,0))</f>
        <v>#REF!</v>
      </c>
      <c r="V527" s="132" t="e">
        <f>INDEX(#REF!,MATCH(Revisión_Avance_Periodo!$L527,#REF!,0),MATCH(Revisión_Avance_Periodo!$T527,#REF!,0))</f>
        <v>#REF!</v>
      </c>
      <c r="W527" s="118">
        <f t="shared" ref="W527:W535" si="43">IFERROR((V527/U527),0)</f>
        <v>0</v>
      </c>
      <c r="X527" s="124" t="str">
        <f>VLOOKUP(W527,Tabla_Estado_Meta_OAP_2019[#All],3,TRUE)</f>
        <v>Por Ejecutar</v>
      </c>
      <c r="Y527" s="157" t="e">
        <f>SUBTOTAL(9,$U$518:$U527)</f>
        <v>#REF!</v>
      </c>
      <c r="Z527" s="158" t="e">
        <f>SUBTOTAL(9,$V$518:$V527)</f>
        <v>#REF!</v>
      </c>
      <c r="AA527" s="159">
        <f>IFERROR(+Revisión_Avance_Periodo!$Z527/Revisión_Avance_Periodo!$Y527,0)</f>
        <v>0</v>
      </c>
      <c r="AB527" s="126"/>
      <c r="AC527" s="127"/>
      <c r="AD527" s="125"/>
      <c r="AE527" s="125"/>
      <c r="AF527" s="128"/>
      <c r="AG527" s="129"/>
      <c r="AH527" s="157" t="e">
        <f>SUBTOTAL(9,$U$527:$U866)</f>
        <v>#REF!</v>
      </c>
      <c r="AI527" s="158" t="e">
        <f>SUBTOTAL(9,$V$527:$V866)</f>
        <v>#REF!</v>
      </c>
      <c r="AJ527" s="159">
        <f>IFERROR(+Revisión_Avance_Periodo!$Z875/Revisión_Avance_Periodo!$Y875,0)</f>
        <v>0</v>
      </c>
      <c r="AK527" s="126"/>
      <c r="AL527" s="127"/>
      <c r="AM527" s="125"/>
      <c r="AN527" s="125"/>
      <c r="AO527" s="128"/>
      <c r="AP527" s="129"/>
    </row>
    <row r="528" spans="1:42" x14ac:dyDescent="0.25">
      <c r="A528" s="92">
        <v>74</v>
      </c>
      <c r="B528" s="435" t="e">
        <f>CONCATENATE(Revisión_Avance_Periodo!$D876,";",Revisión_Avance_Periodo!$F876,";",Revisión_Avance_Periodo!$L876)</f>
        <v>#REF!</v>
      </c>
      <c r="C528" s="435" t="e">
        <f t="shared" si="42"/>
        <v>#REF!</v>
      </c>
      <c r="D528" s="114" t="e">
        <f>VLOOKUP($A528,#REF!,3,FALSE)</f>
        <v>#REF!</v>
      </c>
      <c r="E528" s="436" t="e">
        <f>VLOOKUP($A528,#REF!,4,FALSE)</f>
        <v>#REF!</v>
      </c>
      <c r="F528" s="102" t="e">
        <f>VLOOKUP($A528,#REF!,5,FALSE)</f>
        <v>#REF!</v>
      </c>
      <c r="G528" s="93" t="e">
        <f>VLOOKUP($A528,#REF!,8,FALSE)</f>
        <v>#REF!</v>
      </c>
      <c r="H528" s="93" t="e">
        <f>VLOOKUP($A528,#REF!,7,FALSE)</f>
        <v>#REF!</v>
      </c>
      <c r="I528" s="438" t="e">
        <f>VLOOKUP($A528,#REF!,10,FALSE)</f>
        <v>#REF!</v>
      </c>
      <c r="J528" s="93" t="e">
        <f>VLOOKUP($A528,#REF!,11,FALSE)</f>
        <v>#REF!</v>
      </c>
      <c r="K528" s="114" t="e">
        <f>VLOOKUP($A528,#REF!,12,FALSE)</f>
        <v>#REF!</v>
      </c>
      <c r="L528" s="93" t="e">
        <f>VLOOKUP($A528,#REF!,13,FALSE)</f>
        <v>#REF!</v>
      </c>
      <c r="M528" s="438" t="e">
        <f>VLOOKUP($A528,#REF!,14,FALSE)</f>
        <v>#REF!</v>
      </c>
      <c r="N528" s="102" t="e">
        <f>VLOOKUP($A528,#REF!,15,FALSE)</f>
        <v>#REF!</v>
      </c>
      <c r="O528" s="102" t="e">
        <f>VLOOKUP($A528,#REF!,18,FALSE)</f>
        <v>#REF!</v>
      </c>
      <c r="P528" s="93" t="e">
        <f>VLOOKUP($A528,#REF!,41,FALSE)</f>
        <v>#REF!</v>
      </c>
      <c r="Q528" s="115" t="e">
        <f>VLOOKUP(Revisión_Avance_Periodo!$L876,#REF!,30,FALSE)</f>
        <v>#REF!</v>
      </c>
      <c r="R528" s="116">
        <v>2019</v>
      </c>
      <c r="S528" s="196">
        <v>43799</v>
      </c>
      <c r="T528" s="116" t="s">
        <v>78</v>
      </c>
      <c r="U528" s="132" t="e">
        <f>INDEX(#REF!,MATCH(Revisión_Avance_Periodo!$L528,#REF!,0),MATCH(Revisión_Avance_Periodo!$T528,#REF!,0))</f>
        <v>#REF!</v>
      </c>
      <c r="V528" s="132" t="e">
        <f>INDEX(#REF!,MATCH(Revisión_Avance_Periodo!$L528,#REF!,0),MATCH(Revisión_Avance_Periodo!$T528,#REF!,0))</f>
        <v>#REF!</v>
      </c>
      <c r="W528" s="118">
        <f t="shared" si="43"/>
        <v>0</v>
      </c>
      <c r="X528" s="116" t="str">
        <f>VLOOKUP(W528,Tabla_Estado_Meta_OAP_2019[#All],3,TRUE)</f>
        <v>Por Ejecutar</v>
      </c>
      <c r="Y528" s="157" t="e">
        <f>SUBTOTAL(9,$U$518:$U528)</f>
        <v>#REF!</v>
      </c>
      <c r="Z528" s="158" t="e">
        <f>SUBTOTAL(9,$V$518:$V528)</f>
        <v>#REF!</v>
      </c>
      <c r="AA528" s="159">
        <f>IFERROR(+Revisión_Avance_Periodo!$Z528/Revisión_Avance_Periodo!$Y528,0)</f>
        <v>0</v>
      </c>
      <c r="AB528" s="126"/>
      <c r="AC528" s="127"/>
      <c r="AD528" s="125"/>
      <c r="AE528" s="125"/>
      <c r="AF528" s="128"/>
      <c r="AG528" s="129"/>
      <c r="AH528" s="157" t="e">
        <f>SUBTOTAL(9,$U$528:$U866)</f>
        <v>#REF!</v>
      </c>
      <c r="AI528" s="158" t="e">
        <f>SUBTOTAL(9,$V$528:$V866)</f>
        <v>#REF!</v>
      </c>
      <c r="AJ528" s="159">
        <f>IFERROR(+Revisión_Avance_Periodo!$Z876/Revisión_Avance_Periodo!$Y876,0)</f>
        <v>0</v>
      </c>
      <c r="AK528" s="126"/>
      <c r="AL528" s="127"/>
      <c r="AM528" s="125"/>
      <c r="AN528" s="125"/>
      <c r="AO528" s="128"/>
      <c r="AP528" s="129"/>
    </row>
    <row r="529" spans="1:42" ht="15.75" thickBot="1" x14ac:dyDescent="0.3">
      <c r="A529" s="97">
        <v>74</v>
      </c>
      <c r="B529" s="435" t="e">
        <f>CONCATENATE(Revisión_Avance_Periodo!$D877,";",Revisión_Avance_Periodo!$F877,";",Revisión_Avance_Periodo!$L877)</f>
        <v>#REF!</v>
      </c>
      <c r="C529" s="435" t="e">
        <f t="shared" si="42"/>
        <v>#REF!</v>
      </c>
      <c r="D529" s="123" t="e">
        <f>VLOOKUP($A529,#REF!,3,FALSE)</f>
        <v>#REF!</v>
      </c>
      <c r="E529" s="436" t="e">
        <f>VLOOKUP($A529,#REF!,4,FALSE)</f>
        <v>#REF!</v>
      </c>
      <c r="F529" s="103" t="e">
        <f>VLOOKUP($A529,#REF!,5,FALSE)</f>
        <v>#REF!</v>
      </c>
      <c r="G529" s="98" t="e">
        <f>VLOOKUP($A529,#REF!,8,FALSE)</f>
        <v>#REF!</v>
      </c>
      <c r="H529" s="93" t="e">
        <f>VLOOKUP($A529,#REF!,7,FALSE)</f>
        <v>#REF!</v>
      </c>
      <c r="I529" s="438" t="e">
        <f>VLOOKUP($A529,#REF!,10,FALSE)</f>
        <v>#REF!</v>
      </c>
      <c r="J529" s="98" t="e">
        <f>VLOOKUP($A529,#REF!,11,FALSE)</f>
        <v>#REF!</v>
      </c>
      <c r="K529" s="114" t="e">
        <f>VLOOKUP($A529,#REF!,12,FALSE)</f>
        <v>#REF!</v>
      </c>
      <c r="L529" s="98" t="e">
        <f>VLOOKUP($A529,#REF!,13,FALSE)</f>
        <v>#REF!</v>
      </c>
      <c r="M529" s="438" t="e">
        <f>VLOOKUP($A529,#REF!,14,FALSE)</f>
        <v>#REF!</v>
      </c>
      <c r="N529" s="103" t="e">
        <f>VLOOKUP($A529,#REF!,15,FALSE)</f>
        <v>#REF!</v>
      </c>
      <c r="O529" s="103" t="e">
        <f>VLOOKUP($A529,#REF!,18,FALSE)</f>
        <v>#REF!</v>
      </c>
      <c r="P529" s="93" t="e">
        <f>VLOOKUP($A529,#REF!,41,FALSE)</f>
        <v>#REF!</v>
      </c>
      <c r="Q529" s="115" t="e">
        <f>VLOOKUP(Revisión_Avance_Periodo!$L877,#REF!,30,FALSE)</f>
        <v>#REF!</v>
      </c>
      <c r="R529" s="116">
        <v>2019</v>
      </c>
      <c r="S529" s="196">
        <v>43829</v>
      </c>
      <c r="T529" s="124" t="s">
        <v>79</v>
      </c>
      <c r="U529" s="132" t="e">
        <f>INDEX(#REF!,MATCH(Revisión_Avance_Periodo!$L529,#REF!,0),MATCH(Revisión_Avance_Periodo!$T529,#REF!,0))</f>
        <v>#REF!</v>
      </c>
      <c r="V529" s="132" t="e">
        <f>INDEX(#REF!,MATCH(Revisión_Avance_Periodo!$L529,#REF!,0),MATCH(Revisión_Avance_Periodo!$T529,#REF!,0))</f>
        <v>#REF!</v>
      </c>
      <c r="W529" s="118">
        <f t="shared" si="43"/>
        <v>0</v>
      </c>
      <c r="X529" s="124" t="str">
        <f>VLOOKUP(W529,Tabla_Estado_Meta_OAP_2019[#All],3,TRUE)</f>
        <v>Por Ejecutar</v>
      </c>
      <c r="Y529" s="157" t="e">
        <f>SUBTOTAL(9,$U$518:$U529)</f>
        <v>#REF!</v>
      </c>
      <c r="Z529" s="158" t="e">
        <f>SUBTOTAL(9,$V$518:$V529)</f>
        <v>#REF!</v>
      </c>
      <c r="AA529" s="159">
        <f>IFERROR(+Revisión_Avance_Periodo!$Z529/Revisión_Avance_Periodo!$Y529,0)</f>
        <v>0</v>
      </c>
      <c r="AB529" s="126"/>
      <c r="AC529" s="127"/>
      <c r="AD529" s="125"/>
      <c r="AE529" s="125"/>
      <c r="AF529" s="128"/>
      <c r="AG529" s="129"/>
      <c r="AH529" s="157" t="e">
        <f>SUBTOTAL(9,$U$529:$U866)</f>
        <v>#REF!</v>
      </c>
      <c r="AI529" s="158" t="e">
        <f>SUBTOTAL(9,$V$529:$V866)</f>
        <v>#REF!</v>
      </c>
      <c r="AJ529" s="159">
        <f>IFERROR(+Revisión_Avance_Periodo!$Z877/Revisión_Avance_Periodo!$Y877,0)</f>
        <v>0</v>
      </c>
      <c r="AK529" s="126"/>
      <c r="AL529" s="127"/>
      <c r="AM529" s="125"/>
      <c r="AN529" s="125"/>
      <c r="AO529" s="128"/>
      <c r="AP529" s="129"/>
    </row>
    <row r="530" spans="1:42" x14ac:dyDescent="0.25">
      <c r="A530" s="92">
        <v>21</v>
      </c>
      <c r="B530" s="435" t="e">
        <f>CONCATENATE(Revisión_Avance_Periodo!$D230,";",Revisión_Avance_Periodo!$F230,";",Revisión_Avance_Periodo!$L230)</f>
        <v>#REF!</v>
      </c>
      <c r="C530" s="435" t="e">
        <f t="shared" si="42"/>
        <v>#REF!</v>
      </c>
      <c r="D530" s="114" t="e">
        <f>VLOOKUP($A530,#REF!,3,FALSE)</f>
        <v>#REF!</v>
      </c>
      <c r="E530" s="436" t="e">
        <f>VLOOKUP($A530,#REF!,4,FALSE)</f>
        <v>#REF!</v>
      </c>
      <c r="F530" s="102" t="e">
        <f>VLOOKUP($A530,#REF!,5,FALSE)</f>
        <v>#REF!</v>
      </c>
      <c r="G530" s="93" t="e">
        <f>VLOOKUP($A530,#REF!,8,FALSE)</f>
        <v>#REF!</v>
      </c>
      <c r="H530" s="93" t="e">
        <f>VLOOKUP($A530,#REF!,7,FALSE)</f>
        <v>#REF!</v>
      </c>
      <c r="I530" s="438" t="e">
        <f>VLOOKUP($A530,#REF!,10,FALSE)</f>
        <v>#REF!</v>
      </c>
      <c r="J530" s="93" t="e">
        <f>VLOOKUP($A530,#REF!,11,FALSE)</f>
        <v>#REF!</v>
      </c>
      <c r="K530" s="114" t="e">
        <f>VLOOKUP($A530,#REF!,12,FALSE)</f>
        <v>#REF!</v>
      </c>
      <c r="L530" s="93" t="e">
        <f>VLOOKUP($A530,#REF!,13,FALSE)</f>
        <v>#REF!</v>
      </c>
      <c r="M530" s="438" t="e">
        <f>VLOOKUP($A530,#REF!,14,FALSE)</f>
        <v>#REF!</v>
      </c>
      <c r="N530" s="102" t="e">
        <f>VLOOKUP($A530,#REF!,15,FALSE)</f>
        <v>#REF!</v>
      </c>
      <c r="O530" s="102" t="e">
        <f>VLOOKUP($A530,#REF!,18,FALSE)</f>
        <v>#REF!</v>
      </c>
      <c r="P530" s="93" t="e">
        <f>VLOOKUP($A530,#REF!,41,FALSE)</f>
        <v>#REF!</v>
      </c>
      <c r="Q530" s="115" t="e">
        <f>VLOOKUP(Revisión_Avance_Periodo!$L230,#REF!,30,FALSE)</f>
        <v>#REF!</v>
      </c>
      <c r="R530" s="116">
        <v>2019</v>
      </c>
      <c r="S530" s="196">
        <v>43495</v>
      </c>
      <c r="T530" s="116" t="s">
        <v>68</v>
      </c>
      <c r="U530" s="147" t="e">
        <f>INDEX(#REF!,MATCH(Revisión_Avance_Periodo!$L530,#REF!,0),MATCH(Revisión_Avance_Periodo!$T530,#REF!,0))</f>
        <v>#REF!</v>
      </c>
      <c r="V530" s="147" t="e">
        <f>INDEX(#REF!,MATCH(Revisión_Avance_Periodo!$L530,#REF!,0),MATCH(Revisión_Avance_Periodo!$T530,#REF!,0))</f>
        <v>#REF!</v>
      </c>
      <c r="W530" s="118">
        <f t="shared" si="43"/>
        <v>0</v>
      </c>
      <c r="X530" s="116" t="str">
        <f>VLOOKUP(W530,Tabla_Estado_Meta_OAP_2019[#All],3,TRUE)</f>
        <v>Por Ejecutar</v>
      </c>
      <c r="Y530" s="148" t="e">
        <f>SUBTOTAL(9,$U$530:$U530)</f>
        <v>#REF!</v>
      </c>
      <c r="Z530" s="149" t="e">
        <f>SUBTOTAL(9,$V$530:$V530)</f>
        <v>#REF!</v>
      </c>
      <c r="AA530" s="162">
        <f>IFERROR(+Revisión_Avance_Periodo!$Z530/Revisión_Avance_Periodo!$Y530,0)</f>
        <v>0</v>
      </c>
      <c r="AB530" s="448" t="e">
        <f>SUBTOTAL(9,U530:U541)</f>
        <v>#REF!</v>
      </c>
      <c r="AC530" s="449" t="e">
        <f>SUBTOTAL(9,V530:V541)</f>
        <v>#REF!</v>
      </c>
      <c r="AD530" s="119" t="e">
        <f>+AC530/AB530</f>
        <v>#REF!</v>
      </c>
      <c r="AE530" s="119" t="e">
        <f>100%-Revisión_Avance_Periodo!$AD530</f>
        <v>#REF!</v>
      </c>
      <c r="AF530" s="121" t="e">
        <f>VLOOKUP(AD530,Tabla_Estado_Meta_OAP_2019[],3,TRUE)</f>
        <v>#REF!</v>
      </c>
      <c r="AG530" s="122" t="e">
        <f>Revisión_Avance_Periodo!$AD530*Revisión_Avance_Periodo!$Q530</f>
        <v>#REF!</v>
      </c>
      <c r="AH530" s="148" t="e">
        <f>SUBTOTAL(9,$U$230:$U530)</f>
        <v>#REF!</v>
      </c>
      <c r="AI530" s="149" t="e">
        <f>SUBTOTAL(9,$V$230:$V530)</f>
        <v>#REF!</v>
      </c>
      <c r="AJ530" s="162">
        <f>IFERROR(+Revisión_Avance_Periodo!$Z230/Revisión_Avance_Periodo!$Y230,0)</f>
        <v>0</v>
      </c>
      <c r="AK530" s="448" t="e">
        <f>SUBTOTAL(9,AD530:AD541)</f>
        <v>#REF!</v>
      </c>
      <c r="AL530" s="449" t="e">
        <f>SUBTOTAL(9,AE530:AE541)</f>
        <v>#REF!</v>
      </c>
      <c r="AM530" s="119" t="e">
        <f>+AL530/AK530</f>
        <v>#REF!</v>
      </c>
      <c r="AN530" s="119" t="e">
        <f>100%-Revisión_Avance_Periodo!$AD230</f>
        <v>#REF!</v>
      </c>
      <c r="AO530" s="121" t="e">
        <f>VLOOKUP(AM530,Tabla_Estado_Meta_OAP_2019[],3,TRUE)</f>
        <v>#REF!</v>
      </c>
      <c r="AP530" s="122" t="e">
        <f>Revisión_Avance_Periodo!$AD230*Revisión_Avance_Periodo!$Q230</f>
        <v>#REF!</v>
      </c>
    </row>
    <row r="531" spans="1:42" x14ac:dyDescent="0.25">
      <c r="A531" s="97">
        <v>21</v>
      </c>
      <c r="B531" s="435" t="e">
        <f>CONCATENATE(Revisión_Avance_Periodo!$D231,";",Revisión_Avance_Periodo!$F231,";",Revisión_Avance_Periodo!$L231)</f>
        <v>#REF!</v>
      </c>
      <c r="C531" s="435" t="e">
        <f t="shared" si="42"/>
        <v>#REF!</v>
      </c>
      <c r="D531" s="123" t="e">
        <f>VLOOKUP($A531,#REF!,3,FALSE)</f>
        <v>#REF!</v>
      </c>
      <c r="E531" s="436" t="e">
        <f>VLOOKUP($A531,#REF!,4,FALSE)</f>
        <v>#REF!</v>
      </c>
      <c r="F531" s="103" t="e">
        <f>VLOOKUP($A531,#REF!,5,FALSE)</f>
        <v>#REF!</v>
      </c>
      <c r="G531" s="98" t="e">
        <f>VLOOKUP($A531,#REF!,8,FALSE)</f>
        <v>#REF!</v>
      </c>
      <c r="H531" s="93" t="e">
        <f>VLOOKUP($A531,#REF!,7,FALSE)</f>
        <v>#REF!</v>
      </c>
      <c r="I531" s="438" t="e">
        <f>VLOOKUP($A531,#REF!,10,FALSE)</f>
        <v>#REF!</v>
      </c>
      <c r="J531" s="98" t="e">
        <f>VLOOKUP($A531,#REF!,11,FALSE)</f>
        <v>#REF!</v>
      </c>
      <c r="K531" s="114" t="e">
        <f>VLOOKUP($A531,#REF!,12,FALSE)</f>
        <v>#REF!</v>
      </c>
      <c r="L531" s="98" t="e">
        <f>VLOOKUP($A531,#REF!,13,FALSE)</f>
        <v>#REF!</v>
      </c>
      <c r="M531" s="438" t="e">
        <f>VLOOKUP($A531,#REF!,14,FALSE)</f>
        <v>#REF!</v>
      </c>
      <c r="N531" s="103" t="e">
        <f>VLOOKUP($A531,#REF!,15,FALSE)</f>
        <v>#REF!</v>
      </c>
      <c r="O531" s="103" t="e">
        <f>VLOOKUP($A531,#REF!,18,FALSE)</f>
        <v>#REF!</v>
      </c>
      <c r="P531" s="93" t="e">
        <f>VLOOKUP($A531,#REF!,41,FALSE)</f>
        <v>#REF!</v>
      </c>
      <c r="Q531" s="115" t="e">
        <f>VLOOKUP(Revisión_Avance_Periodo!$L231,#REF!,30,FALSE)</f>
        <v>#REF!</v>
      </c>
      <c r="R531" s="116">
        <v>2019</v>
      </c>
      <c r="S531" s="196">
        <v>43524</v>
      </c>
      <c r="T531" s="124" t="s">
        <v>69</v>
      </c>
      <c r="U531" s="147" t="e">
        <f>INDEX(#REF!,MATCH(Revisión_Avance_Periodo!$L531,#REF!,0),MATCH(Revisión_Avance_Periodo!$T531,#REF!,0))</f>
        <v>#REF!</v>
      </c>
      <c r="V531" s="147" t="e">
        <f>INDEX(#REF!,MATCH(Revisión_Avance_Periodo!$L531,#REF!,0),MATCH(Revisión_Avance_Periodo!$T531,#REF!,0))</f>
        <v>#REF!</v>
      </c>
      <c r="W531" s="118">
        <f t="shared" si="43"/>
        <v>0</v>
      </c>
      <c r="X531" s="124" t="str">
        <f>VLOOKUP(W531,Tabla_Estado_Meta_OAP_2019[#All],3,TRUE)</f>
        <v>Por Ejecutar</v>
      </c>
      <c r="Y531" s="150" t="e">
        <f>SUBTOTAL(9,$U$530:$U531)</f>
        <v>#REF!</v>
      </c>
      <c r="Z531" s="151" t="e">
        <f>SUBTOTAL(9,$V$530:$V531)</f>
        <v>#REF!</v>
      </c>
      <c r="AA531" s="159">
        <f>IFERROR(+Revisión_Avance_Periodo!$Z531/Revisión_Avance_Periodo!$Y531,0)</f>
        <v>0</v>
      </c>
      <c r="AB531" s="126"/>
      <c r="AC531" s="127"/>
      <c r="AD531" s="125"/>
      <c r="AE531" s="125"/>
      <c r="AF531" s="128"/>
      <c r="AG531" s="129"/>
      <c r="AH531" s="150" t="e">
        <f>SUBTOTAL(9,$U$230:$U531)</f>
        <v>#REF!</v>
      </c>
      <c r="AI531" s="151" t="e">
        <f>SUBTOTAL(9,$V$230:$V531)</f>
        <v>#REF!</v>
      </c>
      <c r="AJ531" s="159">
        <f>IFERROR(+Revisión_Avance_Periodo!$Z231/Revisión_Avance_Periodo!$Y231,0)</f>
        <v>0</v>
      </c>
      <c r="AK531" s="126"/>
      <c r="AL531" s="127"/>
      <c r="AM531" s="125"/>
      <c r="AN531" s="125"/>
      <c r="AO531" s="128"/>
      <c r="AP531" s="129"/>
    </row>
    <row r="532" spans="1:42" x14ac:dyDescent="0.25">
      <c r="A532" s="92">
        <v>21</v>
      </c>
      <c r="B532" s="435" t="e">
        <f>CONCATENATE(Revisión_Avance_Periodo!$D232,";",Revisión_Avance_Periodo!$F232,";",Revisión_Avance_Periodo!$L232)</f>
        <v>#REF!</v>
      </c>
      <c r="C532" s="435" t="e">
        <f t="shared" si="42"/>
        <v>#REF!</v>
      </c>
      <c r="D532" s="114" t="e">
        <f>VLOOKUP($A532,#REF!,3,FALSE)</f>
        <v>#REF!</v>
      </c>
      <c r="E532" s="436" t="e">
        <f>VLOOKUP($A532,#REF!,4,FALSE)</f>
        <v>#REF!</v>
      </c>
      <c r="F532" s="102" t="e">
        <f>VLOOKUP($A532,#REF!,5,FALSE)</f>
        <v>#REF!</v>
      </c>
      <c r="G532" s="93" t="e">
        <f>VLOOKUP($A532,#REF!,8,FALSE)</f>
        <v>#REF!</v>
      </c>
      <c r="H532" s="93" t="e">
        <f>VLOOKUP($A532,#REF!,7,FALSE)</f>
        <v>#REF!</v>
      </c>
      <c r="I532" s="438" t="e">
        <f>VLOOKUP($A532,#REF!,10,FALSE)</f>
        <v>#REF!</v>
      </c>
      <c r="J532" s="93" t="e">
        <f>VLOOKUP($A532,#REF!,11,FALSE)</f>
        <v>#REF!</v>
      </c>
      <c r="K532" s="114" t="e">
        <f>VLOOKUP($A532,#REF!,12,FALSE)</f>
        <v>#REF!</v>
      </c>
      <c r="L532" s="93" t="e">
        <f>VLOOKUP($A532,#REF!,13,FALSE)</f>
        <v>#REF!</v>
      </c>
      <c r="M532" s="438" t="e">
        <f>VLOOKUP($A532,#REF!,14,FALSE)</f>
        <v>#REF!</v>
      </c>
      <c r="N532" s="102" t="e">
        <f>VLOOKUP($A532,#REF!,15,FALSE)</f>
        <v>#REF!</v>
      </c>
      <c r="O532" s="102" t="e">
        <f>VLOOKUP($A532,#REF!,18,FALSE)</f>
        <v>#REF!</v>
      </c>
      <c r="P532" s="93" t="e">
        <f>VLOOKUP($A532,#REF!,41,FALSE)</f>
        <v>#REF!</v>
      </c>
      <c r="Q532" s="115" t="e">
        <f>VLOOKUP(Revisión_Avance_Periodo!$L232,#REF!,30,FALSE)</f>
        <v>#REF!</v>
      </c>
      <c r="R532" s="116">
        <v>2019</v>
      </c>
      <c r="S532" s="196">
        <v>43554</v>
      </c>
      <c r="T532" s="116" t="s">
        <v>70</v>
      </c>
      <c r="U532" s="147" t="e">
        <f>INDEX(#REF!,MATCH(Revisión_Avance_Periodo!$L532,#REF!,0),MATCH(Revisión_Avance_Periodo!$T532,#REF!,0))</f>
        <v>#REF!</v>
      </c>
      <c r="V532" s="147" t="e">
        <f>INDEX(#REF!,MATCH(Revisión_Avance_Periodo!$L532,#REF!,0),MATCH(Revisión_Avance_Periodo!$T532,#REF!,0))</f>
        <v>#REF!</v>
      </c>
      <c r="W532" s="118">
        <f t="shared" si="43"/>
        <v>0</v>
      </c>
      <c r="X532" s="116" t="str">
        <f>VLOOKUP(W532,Tabla_Estado_Meta_OAP_2019[#All],3,TRUE)</f>
        <v>Por Ejecutar</v>
      </c>
      <c r="Y532" s="150" t="e">
        <f>SUBTOTAL(9,$U$530:$U532)</f>
        <v>#REF!</v>
      </c>
      <c r="Z532" s="151" t="e">
        <f>SUBTOTAL(9,$V$530:$V532)</f>
        <v>#REF!</v>
      </c>
      <c r="AA532" s="159">
        <f>IFERROR(+Revisión_Avance_Periodo!$Z532/Revisión_Avance_Periodo!$Y532,0)</f>
        <v>0</v>
      </c>
      <c r="AB532" s="126"/>
      <c r="AC532" s="127"/>
      <c r="AD532" s="125"/>
      <c r="AE532" s="125"/>
      <c r="AF532" s="128"/>
      <c r="AG532" s="129"/>
      <c r="AH532" s="150" t="e">
        <f>SUBTOTAL(9,$U$230:$U532)</f>
        <v>#REF!</v>
      </c>
      <c r="AI532" s="151" t="e">
        <f>SUBTOTAL(9,$V$230:$V532)</f>
        <v>#REF!</v>
      </c>
      <c r="AJ532" s="159">
        <f>IFERROR(+Revisión_Avance_Periodo!$Z232/Revisión_Avance_Periodo!$Y232,0)</f>
        <v>0</v>
      </c>
      <c r="AK532" s="126"/>
      <c r="AL532" s="127"/>
      <c r="AM532" s="125"/>
      <c r="AN532" s="125"/>
      <c r="AO532" s="128"/>
      <c r="AP532" s="129"/>
    </row>
    <row r="533" spans="1:42" x14ac:dyDescent="0.25">
      <c r="A533" s="97">
        <v>21</v>
      </c>
      <c r="B533" s="435" t="e">
        <f>CONCATENATE(Revisión_Avance_Periodo!$D233,";",Revisión_Avance_Periodo!$F233,";",Revisión_Avance_Periodo!$L233)</f>
        <v>#REF!</v>
      </c>
      <c r="C533" s="435" t="e">
        <f t="shared" si="42"/>
        <v>#REF!</v>
      </c>
      <c r="D533" s="123" t="e">
        <f>VLOOKUP($A533,#REF!,3,FALSE)</f>
        <v>#REF!</v>
      </c>
      <c r="E533" s="436" t="e">
        <f>VLOOKUP($A533,#REF!,4,FALSE)</f>
        <v>#REF!</v>
      </c>
      <c r="F533" s="103" t="e">
        <f>VLOOKUP($A533,#REF!,5,FALSE)</f>
        <v>#REF!</v>
      </c>
      <c r="G533" s="98" t="e">
        <f>VLOOKUP($A533,#REF!,8,FALSE)</f>
        <v>#REF!</v>
      </c>
      <c r="H533" s="93" t="e">
        <f>VLOOKUP($A533,#REF!,7,FALSE)</f>
        <v>#REF!</v>
      </c>
      <c r="I533" s="438" t="e">
        <f>VLOOKUP($A533,#REF!,10,FALSE)</f>
        <v>#REF!</v>
      </c>
      <c r="J533" s="98" t="e">
        <f>VLOOKUP($A533,#REF!,11,FALSE)</f>
        <v>#REF!</v>
      </c>
      <c r="K533" s="114" t="e">
        <f>VLOOKUP($A533,#REF!,12,FALSE)</f>
        <v>#REF!</v>
      </c>
      <c r="L533" s="98" t="e">
        <f>VLOOKUP($A533,#REF!,13,FALSE)</f>
        <v>#REF!</v>
      </c>
      <c r="M533" s="438" t="e">
        <f>VLOOKUP($A533,#REF!,14,FALSE)</f>
        <v>#REF!</v>
      </c>
      <c r="N533" s="103" t="e">
        <f>VLOOKUP($A533,#REF!,15,FALSE)</f>
        <v>#REF!</v>
      </c>
      <c r="O533" s="103" t="e">
        <f>VLOOKUP($A533,#REF!,18,FALSE)</f>
        <v>#REF!</v>
      </c>
      <c r="P533" s="93" t="e">
        <f>VLOOKUP($A533,#REF!,41,FALSE)</f>
        <v>#REF!</v>
      </c>
      <c r="Q533" s="115" t="e">
        <f>VLOOKUP(Revisión_Avance_Periodo!$L233,#REF!,30,FALSE)</f>
        <v>#REF!</v>
      </c>
      <c r="R533" s="116">
        <v>2019</v>
      </c>
      <c r="S533" s="196">
        <v>43585</v>
      </c>
      <c r="T533" s="124" t="s">
        <v>71</v>
      </c>
      <c r="U533" s="147" t="e">
        <f>INDEX(#REF!,MATCH(Revisión_Avance_Periodo!$L533,#REF!,0),MATCH(Revisión_Avance_Periodo!$T533,#REF!,0))</f>
        <v>#REF!</v>
      </c>
      <c r="V533" s="147" t="e">
        <f>INDEX(#REF!,MATCH(Revisión_Avance_Periodo!$L533,#REF!,0),MATCH(Revisión_Avance_Periodo!$T533,#REF!,0))</f>
        <v>#REF!</v>
      </c>
      <c r="W533" s="118">
        <f t="shared" si="43"/>
        <v>0</v>
      </c>
      <c r="X533" s="124" t="str">
        <f>VLOOKUP(W533,Tabla_Estado_Meta_OAP_2019[#All],3,TRUE)</f>
        <v>Por Ejecutar</v>
      </c>
      <c r="Y533" s="150" t="e">
        <f>SUBTOTAL(9,$U$530:$U533)</f>
        <v>#REF!</v>
      </c>
      <c r="Z533" s="151" t="e">
        <f>SUBTOTAL(9,$V$530:$V533)</f>
        <v>#REF!</v>
      </c>
      <c r="AA533" s="159">
        <f>IFERROR(+Revisión_Avance_Periodo!$Z533/Revisión_Avance_Periodo!$Y533,0)</f>
        <v>0</v>
      </c>
      <c r="AB533" s="126"/>
      <c r="AC533" s="127"/>
      <c r="AD533" s="125"/>
      <c r="AE533" s="125"/>
      <c r="AF533" s="128"/>
      <c r="AG533" s="129"/>
      <c r="AH533" s="150" t="e">
        <f>SUBTOTAL(9,$U$230:$U533)</f>
        <v>#REF!</v>
      </c>
      <c r="AI533" s="151" t="e">
        <f>SUBTOTAL(9,$V$230:$V533)</f>
        <v>#REF!</v>
      </c>
      <c r="AJ533" s="159">
        <f>IFERROR(+Revisión_Avance_Periodo!$Z233/Revisión_Avance_Periodo!$Y233,0)</f>
        <v>0</v>
      </c>
      <c r="AK533" s="126"/>
      <c r="AL533" s="127"/>
      <c r="AM533" s="125"/>
      <c r="AN533" s="125"/>
      <c r="AO533" s="128"/>
      <c r="AP533" s="129"/>
    </row>
    <row r="534" spans="1:42" x14ac:dyDescent="0.25">
      <c r="A534" s="92">
        <v>21</v>
      </c>
      <c r="B534" s="435" t="e">
        <f>CONCATENATE(Revisión_Avance_Periodo!$D234,";",Revisión_Avance_Periodo!$F234,";",Revisión_Avance_Periodo!$L234)</f>
        <v>#REF!</v>
      </c>
      <c r="C534" s="435" t="e">
        <f t="shared" si="42"/>
        <v>#REF!</v>
      </c>
      <c r="D534" s="114" t="e">
        <f>VLOOKUP($A534,#REF!,3,FALSE)</f>
        <v>#REF!</v>
      </c>
      <c r="E534" s="436" t="e">
        <f>VLOOKUP($A534,#REF!,4,FALSE)</f>
        <v>#REF!</v>
      </c>
      <c r="F534" s="102" t="e">
        <f>VLOOKUP($A534,#REF!,5,FALSE)</f>
        <v>#REF!</v>
      </c>
      <c r="G534" s="93" t="e">
        <f>VLOOKUP($A534,#REF!,8,FALSE)</f>
        <v>#REF!</v>
      </c>
      <c r="H534" s="93" t="e">
        <f>VLOOKUP($A534,#REF!,7,FALSE)</f>
        <v>#REF!</v>
      </c>
      <c r="I534" s="438" t="e">
        <f>VLOOKUP($A534,#REF!,10,FALSE)</f>
        <v>#REF!</v>
      </c>
      <c r="J534" s="93" t="e">
        <f>VLOOKUP($A534,#REF!,11,FALSE)</f>
        <v>#REF!</v>
      </c>
      <c r="K534" s="114" t="e">
        <f>VLOOKUP($A534,#REF!,12,FALSE)</f>
        <v>#REF!</v>
      </c>
      <c r="L534" s="93" t="e">
        <f>VLOOKUP($A534,#REF!,13,FALSE)</f>
        <v>#REF!</v>
      </c>
      <c r="M534" s="438" t="e">
        <f>VLOOKUP($A534,#REF!,14,FALSE)</f>
        <v>#REF!</v>
      </c>
      <c r="N534" s="102" t="e">
        <f>VLOOKUP($A534,#REF!,15,FALSE)</f>
        <v>#REF!</v>
      </c>
      <c r="O534" s="102" t="e">
        <f>VLOOKUP($A534,#REF!,18,FALSE)</f>
        <v>#REF!</v>
      </c>
      <c r="P534" s="93" t="e">
        <f>VLOOKUP($A534,#REF!,41,FALSE)</f>
        <v>#REF!</v>
      </c>
      <c r="Q534" s="115" t="e">
        <f>VLOOKUP(Revisión_Avance_Periodo!$L234,#REF!,30,FALSE)</f>
        <v>#REF!</v>
      </c>
      <c r="R534" s="116">
        <v>2019</v>
      </c>
      <c r="S534" s="196">
        <v>43615</v>
      </c>
      <c r="T534" s="116" t="s">
        <v>72</v>
      </c>
      <c r="U534" s="147" t="e">
        <f>INDEX(#REF!,MATCH(Revisión_Avance_Periodo!$L534,#REF!,0),MATCH(Revisión_Avance_Periodo!$T534,#REF!,0))</f>
        <v>#REF!</v>
      </c>
      <c r="V534" s="147" t="e">
        <f>INDEX(#REF!,MATCH(Revisión_Avance_Periodo!$L534,#REF!,0),MATCH(Revisión_Avance_Periodo!$T534,#REF!,0))</f>
        <v>#REF!</v>
      </c>
      <c r="W534" s="118">
        <f t="shared" si="43"/>
        <v>0</v>
      </c>
      <c r="X534" s="116" t="str">
        <f>VLOOKUP(W534,Tabla_Estado_Meta_OAP_2019[#All],3,TRUE)</f>
        <v>Por Ejecutar</v>
      </c>
      <c r="Y534" s="150" t="e">
        <f>SUBTOTAL(9,$U$530:$U534)</f>
        <v>#REF!</v>
      </c>
      <c r="Z534" s="151" t="e">
        <f>SUBTOTAL(9,$V$530:$V534)</f>
        <v>#REF!</v>
      </c>
      <c r="AA534" s="159">
        <f>IFERROR(+Revisión_Avance_Periodo!$Z534/Revisión_Avance_Periodo!$Y534,0)</f>
        <v>0</v>
      </c>
      <c r="AB534" s="126"/>
      <c r="AC534" s="127"/>
      <c r="AD534" s="125"/>
      <c r="AE534" s="125"/>
      <c r="AF534" s="128"/>
      <c r="AG534" s="129"/>
      <c r="AH534" s="150" t="e">
        <f>SUBTOTAL(9,$U$230:$U534)</f>
        <v>#REF!</v>
      </c>
      <c r="AI534" s="151" t="e">
        <f>SUBTOTAL(9,$V$230:$V534)</f>
        <v>#REF!</v>
      </c>
      <c r="AJ534" s="159">
        <f>IFERROR(+Revisión_Avance_Periodo!$Z234/Revisión_Avance_Periodo!$Y234,0)</f>
        <v>0</v>
      </c>
      <c r="AK534" s="126"/>
      <c r="AL534" s="127"/>
      <c r="AM534" s="125"/>
      <c r="AN534" s="125"/>
      <c r="AO534" s="128"/>
      <c r="AP534" s="129"/>
    </row>
    <row r="535" spans="1:42" x14ac:dyDescent="0.25">
      <c r="A535" s="97">
        <v>21</v>
      </c>
      <c r="B535" s="435" t="e">
        <f>CONCATENATE(Revisión_Avance_Periodo!$D235,";",Revisión_Avance_Periodo!$F235,";",Revisión_Avance_Periodo!$L235)</f>
        <v>#REF!</v>
      </c>
      <c r="C535" s="435" t="e">
        <f t="shared" si="42"/>
        <v>#REF!</v>
      </c>
      <c r="D535" s="123" t="e">
        <f>VLOOKUP($A535,#REF!,3,FALSE)</f>
        <v>#REF!</v>
      </c>
      <c r="E535" s="436" t="e">
        <f>VLOOKUP($A535,#REF!,4,FALSE)</f>
        <v>#REF!</v>
      </c>
      <c r="F535" s="103" t="e">
        <f>VLOOKUP($A535,#REF!,5,FALSE)</f>
        <v>#REF!</v>
      </c>
      <c r="G535" s="98" t="e">
        <f>VLOOKUP($A535,#REF!,8,FALSE)</f>
        <v>#REF!</v>
      </c>
      <c r="H535" s="93" t="e">
        <f>VLOOKUP($A535,#REF!,7,FALSE)</f>
        <v>#REF!</v>
      </c>
      <c r="I535" s="438" t="e">
        <f>VLOOKUP($A535,#REF!,10,FALSE)</f>
        <v>#REF!</v>
      </c>
      <c r="J535" s="98" t="e">
        <f>VLOOKUP($A535,#REF!,11,FALSE)</f>
        <v>#REF!</v>
      </c>
      <c r="K535" s="114" t="e">
        <f>VLOOKUP($A535,#REF!,12,FALSE)</f>
        <v>#REF!</v>
      </c>
      <c r="L535" s="98" t="e">
        <f>VLOOKUP($A535,#REF!,13,FALSE)</f>
        <v>#REF!</v>
      </c>
      <c r="M535" s="438" t="e">
        <f>VLOOKUP($A535,#REF!,14,FALSE)</f>
        <v>#REF!</v>
      </c>
      <c r="N535" s="103" t="e">
        <f>VLOOKUP($A535,#REF!,15,FALSE)</f>
        <v>#REF!</v>
      </c>
      <c r="O535" s="103" t="e">
        <f>VLOOKUP($A535,#REF!,18,FALSE)</f>
        <v>#REF!</v>
      </c>
      <c r="P535" s="93" t="e">
        <f>VLOOKUP($A535,#REF!,41,FALSE)</f>
        <v>#REF!</v>
      </c>
      <c r="Q535" s="115" t="e">
        <f>VLOOKUP(Revisión_Avance_Periodo!$L235,#REF!,30,FALSE)</f>
        <v>#REF!</v>
      </c>
      <c r="R535" s="116">
        <v>2019</v>
      </c>
      <c r="S535" s="196">
        <v>43646</v>
      </c>
      <c r="T535" s="124" t="s">
        <v>73</v>
      </c>
      <c r="U535" s="147" t="e">
        <f>INDEX(#REF!,MATCH(Revisión_Avance_Periodo!$L535,#REF!,0),MATCH(Revisión_Avance_Periodo!$T535,#REF!,0))</f>
        <v>#REF!</v>
      </c>
      <c r="V535" s="147" t="e">
        <f>INDEX(#REF!,MATCH(Revisión_Avance_Periodo!$L535,#REF!,0),MATCH(Revisión_Avance_Periodo!$T535,#REF!,0))</f>
        <v>#REF!</v>
      </c>
      <c r="W535" s="118">
        <f t="shared" si="43"/>
        <v>0</v>
      </c>
      <c r="X535" s="124" t="str">
        <f>VLOOKUP(W535,Tabla_Estado_Meta_OAP_2019[#All],3,TRUE)</f>
        <v>Por Ejecutar</v>
      </c>
      <c r="Y535" s="150" t="e">
        <f>SUBTOTAL(9,$U$530:$U535)</f>
        <v>#REF!</v>
      </c>
      <c r="Z535" s="151" t="e">
        <f>SUBTOTAL(9,$V$530:$V535)</f>
        <v>#REF!</v>
      </c>
      <c r="AA535" s="159">
        <f>IFERROR(+Revisión_Avance_Periodo!$Z535/Revisión_Avance_Periodo!$Y535,0)</f>
        <v>0</v>
      </c>
      <c r="AB535" s="126"/>
      <c r="AC535" s="127"/>
      <c r="AD535" s="125"/>
      <c r="AE535" s="125"/>
      <c r="AF535" s="128"/>
      <c r="AG535" s="129"/>
      <c r="AH535" s="150" t="e">
        <f>SUBTOTAL(9,$U$230:$U535)</f>
        <v>#REF!</v>
      </c>
      <c r="AI535" s="151" t="e">
        <f>SUBTOTAL(9,$V$230:$V535)</f>
        <v>#REF!</v>
      </c>
      <c r="AJ535" s="159">
        <f>IFERROR(+Revisión_Avance_Periodo!$Z235/Revisión_Avance_Periodo!$Y235,0)</f>
        <v>0</v>
      </c>
      <c r="AK535" s="126"/>
      <c r="AL535" s="127"/>
      <c r="AM535" s="125"/>
      <c r="AN535" s="125"/>
      <c r="AO535" s="128"/>
      <c r="AP535" s="129"/>
    </row>
    <row r="536" spans="1:42" x14ac:dyDescent="0.25">
      <c r="A536" s="92">
        <v>21</v>
      </c>
      <c r="B536" s="435" t="e">
        <f>CONCATENATE(Revisión_Avance_Periodo!$D236,";",Revisión_Avance_Periodo!$F236,";",Revisión_Avance_Periodo!$L236)</f>
        <v>#REF!</v>
      </c>
      <c r="C536" s="435" t="e">
        <f t="shared" si="42"/>
        <v>#REF!</v>
      </c>
      <c r="D536" s="114" t="e">
        <f>VLOOKUP($A536,#REF!,3,FALSE)</f>
        <v>#REF!</v>
      </c>
      <c r="E536" s="436" t="e">
        <f>VLOOKUP($A536,#REF!,4,FALSE)</f>
        <v>#REF!</v>
      </c>
      <c r="F536" s="102" t="e">
        <f>VLOOKUP($A536,#REF!,5,FALSE)</f>
        <v>#REF!</v>
      </c>
      <c r="G536" s="93" t="e">
        <f>VLOOKUP($A536,#REF!,8,FALSE)</f>
        <v>#REF!</v>
      </c>
      <c r="H536" s="93" t="e">
        <f>VLOOKUP($A536,#REF!,7,FALSE)</f>
        <v>#REF!</v>
      </c>
      <c r="I536" s="438" t="e">
        <f>VLOOKUP($A536,#REF!,10,FALSE)</f>
        <v>#REF!</v>
      </c>
      <c r="J536" s="93" t="e">
        <f>VLOOKUP($A536,#REF!,11,FALSE)</f>
        <v>#REF!</v>
      </c>
      <c r="K536" s="114" t="e">
        <f>VLOOKUP($A536,#REF!,12,FALSE)</f>
        <v>#REF!</v>
      </c>
      <c r="L536" s="93" t="e">
        <f>VLOOKUP($A536,#REF!,13,FALSE)</f>
        <v>#REF!</v>
      </c>
      <c r="M536" s="438" t="e">
        <f>VLOOKUP($A536,#REF!,14,FALSE)</f>
        <v>#REF!</v>
      </c>
      <c r="N536" s="102" t="e">
        <f>VLOOKUP($A536,#REF!,15,FALSE)</f>
        <v>#REF!</v>
      </c>
      <c r="O536" s="102" t="e">
        <f>VLOOKUP($A536,#REF!,18,FALSE)</f>
        <v>#REF!</v>
      </c>
      <c r="P536" s="93" t="e">
        <f>VLOOKUP($A536,#REF!,41,FALSE)</f>
        <v>#REF!</v>
      </c>
      <c r="Q536" s="115" t="e">
        <f>VLOOKUP(Revisión_Avance_Periodo!$L236,#REF!,30,FALSE)</f>
        <v>#REF!</v>
      </c>
      <c r="R536" s="116">
        <v>2019</v>
      </c>
      <c r="S536" s="196">
        <v>43676</v>
      </c>
      <c r="T536" s="116" t="s">
        <v>74</v>
      </c>
      <c r="U536" s="147" t="e">
        <f>INDEX(#REF!,MATCH(Revisión_Avance_Periodo!$L536,#REF!,0),MATCH(Revisión_Avance_Periodo!$T536,#REF!,0))</f>
        <v>#REF!</v>
      </c>
      <c r="V536" s="147" t="e">
        <f>INDEX(#REF!,MATCH(Revisión_Avance_Periodo!$L536,#REF!,0),MATCH(Revisión_Avance_Periodo!$T536,#REF!,0))</f>
        <v>#REF!</v>
      </c>
      <c r="W536" s="130" t="e">
        <f>V536/U536</f>
        <v>#REF!</v>
      </c>
      <c r="X536" s="116" t="e">
        <f>VLOOKUP(W536,Tabla_Estado_Meta_OAP_2019[#All],3,TRUE)</f>
        <v>#REF!</v>
      </c>
      <c r="Y536" s="150" t="e">
        <f>SUBTOTAL(9,$U$530:$U536)</f>
        <v>#REF!</v>
      </c>
      <c r="Z536" s="151" t="e">
        <f>SUBTOTAL(9,$V$530:$V536)</f>
        <v>#REF!</v>
      </c>
      <c r="AA536" s="159">
        <f>IFERROR(+Revisión_Avance_Periodo!$Z536/Revisión_Avance_Periodo!$Y536,0)</f>
        <v>0</v>
      </c>
      <c r="AB536" s="126"/>
      <c r="AC536" s="127"/>
      <c r="AD536" s="125"/>
      <c r="AE536" s="125"/>
      <c r="AF536" s="128"/>
      <c r="AG536" s="129"/>
      <c r="AH536" s="150" t="e">
        <f>SUBTOTAL(9,$U$230:$U536)</f>
        <v>#REF!</v>
      </c>
      <c r="AI536" s="151" t="e">
        <f>SUBTOTAL(9,$V$230:$V536)</f>
        <v>#REF!</v>
      </c>
      <c r="AJ536" s="159">
        <f>IFERROR(+Revisión_Avance_Periodo!$Z236/Revisión_Avance_Periodo!$Y236,0)</f>
        <v>0</v>
      </c>
      <c r="AK536" s="126"/>
      <c r="AL536" s="127"/>
      <c r="AM536" s="125"/>
      <c r="AN536" s="125"/>
      <c r="AO536" s="128"/>
      <c r="AP536" s="129"/>
    </row>
    <row r="537" spans="1:42" x14ac:dyDescent="0.25">
      <c r="A537" s="97">
        <v>21</v>
      </c>
      <c r="B537" s="435" t="e">
        <f>CONCATENATE(Revisión_Avance_Periodo!$D237,";",Revisión_Avance_Periodo!$F237,";",Revisión_Avance_Periodo!$L237)</f>
        <v>#REF!</v>
      </c>
      <c r="C537" s="435" t="e">
        <f t="shared" si="42"/>
        <v>#REF!</v>
      </c>
      <c r="D537" s="123" t="e">
        <f>VLOOKUP($A537,#REF!,3,FALSE)</f>
        <v>#REF!</v>
      </c>
      <c r="E537" s="436" t="e">
        <f>VLOOKUP($A537,#REF!,4,FALSE)</f>
        <v>#REF!</v>
      </c>
      <c r="F537" s="103" t="e">
        <f>VLOOKUP($A537,#REF!,5,FALSE)</f>
        <v>#REF!</v>
      </c>
      <c r="G537" s="98" t="e">
        <f>VLOOKUP($A537,#REF!,8,FALSE)</f>
        <v>#REF!</v>
      </c>
      <c r="H537" s="93" t="e">
        <f>VLOOKUP($A537,#REF!,7,FALSE)</f>
        <v>#REF!</v>
      </c>
      <c r="I537" s="438" t="e">
        <f>VLOOKUP($A537,#REF!,10,FALSE)</f>
        <v>#REF!</v>
      </c>
      <c r="J537" s="98" t="e">
        <f>VLOOKUP($A537,#REF!,11,FALSE)</f>
        <v>#REF!</v>
      </c>
      <c r="K537" s="114" t="e">
        <f>VLOOKUP($A537,#REF!,12,FALSE)</f>
        <v>#REF!</v>
      </c>
      <c r="L537" s="98" t="e">
        <f>VLOOKUP($A537,#REF!,13,FALSE)</f>
        <v>#REF!</v>
      </c>
      <c r="M537" s="438" t="e">
        <f>VLOOKUP($A537,#REF!,14,FALSE)</f>
        <v>#REF!</v>
      </c>
      <c r="N537" s="103" t="e">
        <f>VLOOKUP($A537,#REF!,15,FALSE)</f>
        <v>#REF!</v>
      </c>
      <c r="O537" s="103" t="e">
        <f>VLOOKUP($A537,#REF!,18,FALSE)</f>
        <v>#REF!</v>
      </c>
      <c r="P537" s="93" t="e">
        <f>VLOOKUP($A537,#REF!,41,FALSE)</f>
        <v>#REF!</v>
      </c>
      <c r="Q537" s="115" t="e">
        <f>VLOOKUP(Revisión_Avance_Periodo!$L237,#REF!,30,FALSE)</f>
        <v>#REF!</v>
      </c>
      <c r="R537" s="116">
        <v>2019</v>
      </c>
      <c r="S537" s="196">
        <v>43707</v>
      </c>
      <c r="T537" s="124" t="s">
        <v>75</v>
      </c>
      <c r="U537" s="147" t="e">
        <f>INDEX(#REF!,MATCH(Revisión_Avance_Periodo!$L537,#REF!,0),MATCH(Revisión_Avance_Periodo!$T537,#REF!,0))</f>
        <v>#REF!</v>
      </c>
      <c r="V537" s="147" t="e">
        <f>INDEX(#REF!,MATCH(Revisión_Avance_Periodo!$L537,#REF!,0),MATCH(Revisión_Avance_Periodo!$T537,#REF!,0))</f>
        <v>#REF!</v>
      </c>
      <c r="W537" s="118">
        <f>IFERROR((V537/U537),0)</f>
        <v>0</v>
      </c>
      <c r="X537" s="124" t="str">
        <f>VLOOKUP(W537,Tabla_Estado_Meta_OAP_2019[#All],3,TRUE)</f>
        <v>Por Ejecutar</v>
      </c>
      <c r="Y537" s="150" t="e">
        <f>SUBTOTAL(9,$U$530:$U537)</f>
        <v>#REF!</v>
      </c>
      <c r="Z537" s="151" t="e">
        <f>SUBTOTAL(9,$V$530:$V537)</f>
        <v>#REF!</v>
      </c>
      <c r="AA537" s="159">
        <f>IFERROR(+Revisión_Avance_Periodo!$Z537/Revisión_Avance_Periodo!$Y537,0)</f>
        <v>0</v>
      </c>
      <c r="AB537" s="126"/>
      <c r="AC537" s="127"/>
      <c r="AD537" s="125"/>
      <c r="AE537" s="125"/>
      <c r="AF537" s="128"/>
      <c r="AG537" s="129"/>
      <c r="AH537" s="150" t="e">
        <f>SUBTOTAL(9,$U$230:$U537)</f>
        <v>#REF!</v>
      </c>
      <c r="AI537" s="151" t="e">
        <f>SUBTOTAL(9,$V$230:$V537)</f>
        <v>#REF!</v>
      </c>
      <c r="AJ537" s="159">
        <f>IFERROR(+Revisión_Avance_Periodo!$Z237/Revisión_Avance_Periodo!$Y237,0)</f>
        <v>0</v>
      </c>
      <c r="AK537" s="126"/>
      <c r="AL537" s="127"/>
      <c r="AM537" s="125"/>
      <c r="AN537" s="125"/>
      <c r="AO537" s="128"/>
      <c r="AP537" s="129"/>
    </row>
    <row r="538" spans="1:42" x14ac:dyDescent="0.25">
      <c r="A538" s="92">
        <v>21</v>
      </c>
      <c r="B538" s="435" t="e">
        <f>CONCATENATE(Revisión_Avance_Periodo!$D238,";",Revisión_Avance_Periodo!$F238,";",Revisión_Avance_Periodo!$L238)</f>
        <v>#REF!</v>
      </c>
      <c r="C538" s="435" t="e">
        <f t="shared" si="42"/>
        <v>#REF!</v>
      </c>
      <c r="D538" s="114" t="e">
        <f>VLOOKUP($A538,#REF!,3,FALSE)</f>
        <v>#REF!</v>
      </c>
      <c r="E538" s="436" t="e">
        <f>VLOOKUP($A538,#REF!,4,FALSE)</f>
        <v>#REF!</v>
      </c>
      <c r="F538" s="102" t="e">
        <f>VLOOKUP($A538,#REF!,5,FALSE)</f>
        <v>#REF!</v>
      </c>
      <c r="G538" s="93" t="e">
        <f>VLOOKUP($A538,#REF!,8,FALSE)</f>
        <v>#REF!</v>
      </c>
      <c r="H538" s="93" t="e">
        <f>VLOOKUP($A538,#REF!,7,FALSE)</f>
        <v>#REF!</v>
      </c>
      <c r="I538" s="438" t="e">
        <f>VLOOKUP($A538,#REF!,10,FALSE)</f>
        <v>#REF!</v>
      </c>
      <c r="J538" s="93" t="e">
        <f>VLOOKUP($A538,#REF!,11,FALSE)</f>
        <v>#REF!</v>
      </c>
      <c r="K538" s="114" t="e">
        <f>VLOOKUP($A538,#REF!,12,FALSE)</f>
        <v>#REF!</v>
      </c>
      <c r="L538" s="93" t="e">
        <f>VLOOKUP($A538,#REF!,13,FALSE)</f>
        <v>#REF!</v>
      </c>
      <c r="M538" s="438" t="e">
        <f>VLOOKUP($A538,#REF!,14,FALSE)</f>
        <v>#REF!</v>
      </c>
      <c r="N538" s="102" t="e">
        <f>VLOOKUP($A538,#REF!,15,FALSE)</f>
        <v>#REF!</v>
      </c>
      <c r="O538" s="102" t="e">
        <f>VLOOKUP($A538,#REF!,18,FALSE)</f>
        <v>#REF!</v>
      </c>
      <c r="P538" s="93" t="e">
        <f>VLOOKUP($A538,#REF!,41,FALSE)</f>
        <v>#REF!</v>
      </c>
      <c r="Q538" s="115" t="e">
        <f>VLOOKUP(Revisión_Avance_Periodo!$L238,#REF!,30,FALSE)</f>
        <v>#REF!</v>
      </c>
      <c r="R538" s="116">
        <v>2019</v>
      </c>
      <c r="S538" s="196">
        <v>43738</v>
      </c>
      <c r="T538" s="116" t="s">
        <v>76</v>
      </c>
      <c r="U538" s="147" t="e">
        <f>INDEX(#REF!,MATCH(Revisión_Avance_Periodo!$L538,#REF!,0),MATCH(Revisión_Avance_Periodo!$T538,#REF!,0))</f>
        <v>#REF!</v>
      </c>
      <c r="V538" s="147" t="e">
        <f>INDEX(#REF!,MATCH(Revisión_Avance_Periodo!$L538,#REF!,0),MATCH(Revisión_Avance_Periodo!$T538,#REF!,0))</f>
        <v>#REF!</v>
      </c>
      <c r="W538" s="130" t="e">
        <f>V538/U538</f>
        <v>#REF!</v>
      </c>
      <c r="X538" s="116" t="e">
        <f>VLOOKUP(W538,Tabla_Estado_Meta_OAP_2019[#All],3,TRUE)</f>
        <v>#REF!</v>
      </c>
      <c r="Y538" s="150" t="e">
        <f>SUBTOTAL(9,$U$530:$U538)</f>
        <v>#REF!</v>
      </c>
      <c r="Z538" s="151" t="e">
        <f>SUBTOTAL(9,$V$530:$V538)</f>
        <v>#REF!</v>
      </c>
      <c r="AA538" s="159">
        <f>IFERROR(+Revisión_Avance_Periodo!$Z538/Revisión_Avance_Periodo!$Y538,0)</f>
        <v>0</v>
      </c>
      <c r="AB538" s="126"/>
      <c r="AC538" s="127"/>
      <c r="AD538" s="125"/>
      <c r="AE538" s="125"/>
      <c r="AF538" s="128"/>
      <c r="AG538" s="129"/>
      <c r="AH538" s="150" t="e">
        <f>SUBTOTAL(9,$U$230:$U538)</f>
        <v>#REF!</v>
      </c>
      <c r="AI538" s="151" t="e">
        <f>SUBTOTAL(9,$V$230:$V538)</f>
        <v>#REF!</v>
      </c>
      <c r="AJ538" s="159">
        <f>IFERROR(+Revisión_Avance_Periodo!$Z238/Revisión_Avance_Periodo!$Y238,0)</f>
        <v>0</v>
      </c>
      <c r="AK538" s="126"/>
      <c r="AL538" s="127"/>
      <c r="AM538" s="125"/>
      <c r="AN538" s="125"/>
      <c r="AO538" s="128"/>
      <c r="AP538" s="129"/>
    </row>
    <row r="539" spans="1:42" x14ac:dyDescent="0.25">
      <c r="A539" s="97">
        <v>21</v>
      </c>
      <c r="B539" s="435" t="e">
        <f>CONCATENATE(Revisión_Avance_Periodo!$D239,";",Revisión_Avance_Periodo!$F239,";",Revisión_Avance_Periodo!$L239)</f>
        <v>#REF!</v>
      </c>
      <c r="C539" s="435" t="e">
        <f t="shared" si="42"/>
        <v>#REF!</v>
      </c>
      <c r="D539" s="123" t="e">
        <f>VLOOKUP($A539,#REF!,3,FALSE)</f>
        <v>#REF!</v>
      </c>
      <c r="E539" s="436" t="e">
        <f>VLOOKUP($A539,#REF!,4,FALSE)</f>
        <v>#REF!</v>
      </c>
      <c r="F539" s="103" t="e">
        <f>VLOOKUP($A539,#REF!,5,FALSE)</f>
        <v>#REF!</v>
      </c>
      <c r="G539" s="98" t="e">
        <f>VLOOKUP($A539,#REF!,8,FALSE)</f>
        <v>#REF!</v>
      </c>
      <c r="H539" s="93" t="e">
        <f>VLOOKUP($A539,#REF!,7,FALSE)</f>
        <v>#REF!</v>
      </c>
      <c r="I539" s="438" t="e">
        <f>VLOOKUP($A539,#REF!,10,FALSE)</f>
        <v>#REF!</v>
      </c>
      <c r="J539" s="98" t="e">
        <f>VLOOKUP($A539,#REF!,11,FALSE)</f>
        <v>#REF!</v>
      </c>
      <c r="K539" s="114" t="e">
        <f>VLOOKUP($A539,#REF!,12,FALSE)</f>
        <v>#REF!</v>
      </c>
      <c r="L539" s="98" t="e">
        <f>VLOOKUP($A539,#REF!,13,FALSE)</f>
        <v>#REF!</v>
      </c>
      <c r="M539" s="438" t="e">
        <f>VLOOKUP($A539,#REF!,14,FALSE)</f>
        <v>#REF!</v>
      </c>
      <c r="N539" s="103" t="e">
        <f>VLOOKUP($A539,#REF!,15,FALSE)</f>
        <v>#REF!</v>
      </c>
      <c r="O539" s="103" t="e">
        <f>VLOOKUP($A539,#REF!,18,FALSE)</f>
        <v>#REF!</v>
      </c>
      <c r="P539" s="93" t="e">
        <f>VLOOKUP($A539,#REF!,41,FALSE)</f>
        <v>#REF!</v>
      </c>
      <c r="Q539" s="115" t="e">
        <f>VLOOKUP(Revisión_Avance_Periodo!$L239,#REF!,30,FALSE)</f>
        <v>#REF!</v>
      </c>
      <c r="R539" s="116">
        <v>2019</v>
      </c>
      <c r="S539" s="196">
        <v>43768</v>
      </c>
      <c r="T539" s="124" t="s">
        <v>77</v>
      </c>
      <c r="U539" s="147" t="e">
        <f>INDEX(#REF!,MATCH(Revisión_Avance_Periodo!$L539,#REF!,0),MATCH(Revisión_Avance_Periodo!$T539,#REF!,0))</f>
        <v>#REF!</v>
      </c>
      <c r="V539" s="147" t="e">
        <f>INDEX(#REF!,MATCH(Revisión_Avance_Periodo!$L539,#REF!,0),MATCH(Revisión_Avance_Periodo!$T539,#REF!,0))</f>
        <v>#REF!</v>
      </c>
      <c r="W539" s="118">
        <f>IFERROR((V539/U539),0)</f>
        <v>0</v>
      </c>
      <c r="X539" s="124" t="str">
        <f>VLOOKUP(W539,Tabla_Estado_Meta_OAP_2019[#All],3,TRUE)</f>
        <v>Por Ejecutar</v>
      </c>
      <c r="Y539" s="150" t="e">
        <f>SUBTOTAL(9,$U$530:$U539)</f>
        <v>#REF!</v>
      </c>
      <c r="Z539" s="151" t="e">
        <f>SUBTOTAL(9,$V$530:$V539)</f>
        <v>#REF!</v>
      </c>
      <c r="AA539" s="159">
        <f>IFERROR(+Revisión_Avance_Periodo!$Z539/Revisión_Avance_Periodo!$Y539,0)</f>
        <v>0</v>
      </c>
      <c r="AB539" s="126"/>
      <c r="AC539" s="127"/>
      <c r="AD539" s="125"/>
      <c r="AE539" s="125"/>
      <c r="AF539" s="128"/>
      <c r="AG539" s="129"/>
      <c r="AH539" s="150" t="e">
        <f>SUBTOTAL(9,$U$230:$U539)</f>
        <v>#REF!</v>
      </c>
      <c r="AI539" s="151" t="e">
        <f>SUBTOTAL(9,$V$230:$V539)</f>
        <v>#REF!</v>
      </c>
      <c r="AJ539" s="159">
        <f>IFERROR(+Revisión_Avance_Periodo!$Z239/Revisión_Avance_Periodo!$Y239,0)</f>
        <v>0</v>
      </c>
      <c r="AK539" s="126"/>
      <c r="AL539" s="127"/>
      <c r="AM539" s="125"/>
      <c r="AN539" s="125"/>
      <c r="AO539" s="128"/>
      <c r="AP539" s="129"/>
    </row>
    <row r="540" spans="1:42" x14ac:dyDescent="0.25">
      <c r="A540" s="92">
        <v>21</v>
      </c>
      <c r="B540" s="435" t="e">
        <f>CONCATENATE(Revisión_Avance_Periodo!$D240,";",Revisión_Avance_Periodo!$F240,";",Revisión_Avance_Periodo!$L240)</f>
        <v>#REF!</v>
      </c>
      <c r="C540" s="435" t="e">
        <f t="shared" si="42"/>
        <v>#REF!</v>
      </c>
      <c r="D540" s="114" t="e">
        <f>VLOOKUP($A540,#REF!,3,FALSE)</f>
        <v>#REF!</v>
      </c>
      <c r="E540" s="436" t="e">
        <f>VLOOKUP($A540,#REF!,4,FALSE)</f>
        <v>#REF!</v>
      </c>
      <c r="F540" s="102" t="e">
        <f>VLOOKUP($A540,#REF!,5,FALSE)</f>
        <v>#REF!</v>
      </c>
      <c r="G540" s="93" t="e">
        <f>VLOOKUP($A540,#REF!,8,FALSE)</f>
        <v>#REF!</v>
      </c>
      <c r="H540" s="93" t="e">
        <f>VLOOKUP($A540,#REF!,7,FALSE)</f>
        <v>#REF!</v>
      </c>
      <c r="I540" s="438" t="e">
        <f>VLOOKUP($A540,#REF!,10,FALSE)</f>
        <v>#REF!</v>
      </c>
      <c r="J540" s="93" t="e">
        <f>VLOOKUP($A540,#REF!,11,FALSE)</f>
        <v>#REF!</v>
      </c>
      <c r="K540" s="114" t="e">
        <f>VLOOKUP($A540,#REF!,12,FALSE)</f>
        <v>#REF!</v>
      </c>
      <c r="L540" s="93" t="e">
        <f>VLOOKUP($A540,#REF!,13,FALSE)</f>
        <v>#REF!</v>
      </c>
      <c r="M540" s="438" t="e">
        <f>VLOOKUP($A540,#REF!,14,FALSE)</f>
        <v>#REF!</v>
      </c>
      <c r="N540" s="102" t="e">
        <f>VLOOKUP($A540,#REF!,15,FALSE)</f>
        <v>#REF!</v>
      </c>
      <c r="O540" s="102" t="e">
        <f>VLOOKUP($A540,#REF!,18,FALSE)</f>
        <v>#REF!</v>
      </c>
      <c r="P540" s="93" t="e">
        <f>VLOOKUP($A540,#REF!,41,FALSE)</f>
        <v>#REF!</v>
      </c>
      <c r="Q540" s="115" t="e">
        <f>VLOOKUP(Revisión_Avance_Periodo!$L240,#REF!,30,FALSE)</f>
        <v>#REF!</v>
      </c>
      <c r="R540" s="116">
        <v>2019</v>
      </c>
      <c r="S540" s="196">
        <v>43799</v>
      </c>
      <c r="T540" s="116" t="s">
        <v>78</v>
      </c>
      <c r="U540" s="147" t="e">
        <f>INDEX(#REF!,MATCH(Revisión_Avance_Periodo!$L540,#REF!,0),MATCH(Revisión_Avance_Periodo!$T540,#REF!,0))</f>
        <v>#REF!</v>
      </c>
      <c r="V540" s="147" t="e">
        <f>INDEX(#REF!,MATCH(Revisión_Avance_Periodo!$L540,#REF!,0),MATCH(Revisión_Avance_Periodo!$T540,#REF!,0))</f>
        <v>#REF!</v>
      </c>
      <c r="W540" s="130" t="e">
        <f>V540/U540</f>
        <v>#REF!</v>
      </c>
      <c r="X540" s="116" t="e">
        <f>VLOOKUP(W540,Tabla_Estado_Meta_OAP_2019[#All],3,TRUE)</f>
        <v>#REF!</v>
      </c>
      <c r="Y540" s="150" t="e">
        <f>SUBTOTAL(9,$U$530:$U540)</f>
        <v>#REF!</v>
      </c>
      <c r="Z540" s="151" t="e">
        <f>SUBTOTAL(9,$V$530:$V540)</f>
        <v>#REF!</v>
      </c>
      <c r="AA540" s="159">
        <f>IFERROR(+Revisión_Avance_Periodo!$Z540/Revisión_Avance_Periodo!$Y540,0)</f>
        <v>0</v>
      </c>
      <c r="AB540" s="126"/>
      <c r="AC540" s="127"/>
      <c r="AD540" s="125"/>
      <c r="AE540" s="125"/>
      <c r="AF540" s="128"/>
      <c r="AG540" s="129"/>
      <c r="AH540" s="150" t="e">
        <f>SUBTOTAL(9,$U$230:$U540)</f>
        <v>#REF!</v>
      </c>
      <c r="AI540" s="151" t="e">
        <f>SUBTOTAL(9,$V$230:$V540)</f>
        <v>#REF!</v>
      </c>
      <c r="AJ540" s="159">
        <f>IFERROR(+Revisión_Avance_Periodo!$Z240/Revisión_Avance_Periodo!$Y240,0)</f>
        <v>0</v>
      </c>
      <c r="AK540" s="126"/>
      <c r="AL540" s="127"/>
      <c r="AM540" s="125"/>
      <c r="AN540" s="125"/>
      <c r="AO540" s="128"/>
      <c r="AP540" s="129"/>
    </row>
    <row r="541" spans="1:42" ht="15.75" thickBot="1" x14ac:dyDescent="0.3">
      <c r="A541" s="97">
        <v>21</v>
      </c>
      <c r="B541" s="435" t="e">
        <f>CONCATENATE(Revisión_Avance_Periodo!$D241,";",Revisión_Avance_Periodo!$F241,";",Revisión_Avance_Periodo!$L241)</f>
        <v>#REF!</v>
      </c>
      <c r="C541" s="435" t="e">
        <f t="shared" si="42"/>
        <v>#REF!</v>
      </c>
      <c r="D541" s="123" t="e">
        <f>VLOOKUP($A541,#REF!,3,FALSE)</f>
        <v>#REF!</v>
      </c>
      <c r="E541" s="436" t="e">
        <f>VLOOKUP($A541,#REF!,4,FALSE)</f>
        <v>#REF!</v>
      </c>
      <c r="F541" s="103" t="e">
        <f>VLOOKUP($A541,#REF!,5,FALSE)</f>
        <v>#REF!</v>
      </c>
      <c r="G541" s="98" t="e">
        <f>VLOOKUP($A541,#REF!,8,FALSE)</f>
        <v>#REF!</v>
      </c>
      <c r="H541" s="93" t="e">
        <f>VLOOKUP($A541,#REF!,7,FALSE)</f>
        <v>#REF!</v>
      </c>
      <c r="I541" s="438" t="e">
        <f>VLOOKUP($A541,#REF!,10,FALSE)</f>
        <v>#REF!</v>
      </c>
      <c r="J541" s="98" t="e">
        <f>VLOOKUP($A541,#REF!,11,FALSE)</f>
        <v>#REF!</v>
      </c>
      <c r="K541" s="114" t="e">
        <f>VLOOKUP($A541,#REF!,12,FALSE)</f>
        <v>#REF!</v>
      </c>
      <c r="L541" s="98" t="e">
        <f>VLOOKUP($A541,#REF!,13,FALSE)</f>
        <v>#REF!</v>
      </c>
      <c r="M541" s="438" t="e">
        <f>VLOOKUP($A541,#REF!,14,FALSE)</f>
        <v>#REF!</v>
      </c>
      <c r="N541" s="103" t="e">
        <f>VLOOKUP($A541,#REF!,15,FALSE)</f>
        <v>#REF!</v>
      </c>
      <c r="O541" s="103" t="e">
        <f>VLOOKUP($A541,#REF!,18,FALSE)</f>
        <v>#REF!</v>
      </c>
      <c r="P541" s="93" t="e">
        <f>VLOOKUP($A541,#REF!,41,FALSE)</f>
        <v>#REF!</v>
      </c>
      <c r="Q541" s="115" t="e">
        <f>VLOOKUP(Revisión_Avance_Periodo!$L241,#REF!,30,FALSE)</f>
        <v>#REF!</v>
      </c>
      <c r="R541" s="116">
        <v>2019</v>
      </c>
      <c r="S541" s="196">
        <v>43829</v>
      </c>
      <c r="T541" s="124" t="s">
        <v>79</v>
      </c>
      <c r="U541" s="147" t="e">
        <f>INDEX(#REF!,MATCH(Revisión_Avance_Periodo!$L541,#REF!,0),MATCH(Revisión_Avance_Periodo!$T541,#REF!,0))</f>
        <v>#REF!</v>
      </c>
      <c r="V541" s="147" t="e">
        <f>INDEX(#REF!,MATCH(Revisión_Avance_Periodo!$L541,#REF!,0),MATCH(Revisión_Avance_Periodo!$T541,#REF!,0))</f>
        <v>#REF!</v>
      </c>
      <c r="W541" s="118">
        <f t="shared" ref="W541:W548" si="44">IFERROR((V541/U541),0)</f>
        <v>0</v>
      </c>
      <c r="X541" s="124" t="str">
        <f>VLOOKUP(W541,Tabla_Estado_Meta_OAP_2019[#All],3,TRUE)</f>
        <v>Por Ejecutar</v>
      </c>
      <c r="Y541" s="150" t="e">
        <f>SUBTOTAL(9,$U$530:$U541)</f>
        <v>#REF!</v>
      </c>
      <c r="Z541" s="151" t="e">
        <f>SUBTOTAL(9,$V$530:$V541)</f>
        <v>#REF!</v>
      </c>
      <c r="AA541" s="159">
        <f>IFERROR(+Revisión_Avance_Periodo!$Z541/Revisión_Avance_Periodo!$Y541,0)</f>
        <v>0</v>
      </c>
      <c r="AB541" s="126"/>
      <c r="AC541" s="127"/>
      <c r="AD541" s="125"/>
      <c r="AE541" s="125"/>
      <c r="AF541" s="128"/>
      <c r="AG541" s="129"/>
      <c r="AH541" s="150" t="e">
        <f>SUBTOTAL(9,$U$230:$U541)</f>
        <v>#REF!</v>
      </c>
      <c r="AI541" s="151" t="e">
        <f>SUBTOTAL(9,$V$230:$V541)</f>
        <v>#REF!</v>
      </c>
      <c r="AJ541" s="159">
        <f>IFERROR(+Revisión_Avance_Periodo!$Z241/Revisión_Avance_Periodo!$Y241,0)</f>
        <v>0</v>
      </c>
      <c r="AK541" s="126"/>
      <c r="AL541" s="127"/>
      <c r="AM541" s="125"/>
      <c r="AN541" s="125"/>
      <c r="AO541" s="128"/>
      <c r="AP541" s="129"/>
    </row>
    <row r="542" spans="1:42" x14ac:dyDescent="0.25">
      <c r="A542" s="92">
        <v>22</v>
      </c>
      <c r="B542" s="435" t="e">
        <f>CONCATENATE(Revisión_Avance_Periodo!$D242,";",Revisión_Avance_Periodo!$F242,";",Revisión_Avance_Periodo!$L242)</f>
        <v>#REF!</v>
      </c>
      <c r="C542" s="435" t="e">
        <f t="shared" si="42"/>
        <v>#REF!</v>
      </c>
      <c r="D542" s="114" t="e">
        <f>VLOOKUP($A542,#REF!,3,FALSE)</f>
        <v>#REF!</v>
      </c>
      <c r="E542" s="436" t="e">
        <f>VLOOKUP($A542,#REF!,4,FALSE)</f>
        <v>#REF!</v>
      </c>
      <c r="F542" s="102" t="e">
        <f>VLOOKUP($A542,#REF!,5,FALSE)</f>
        <v>#REF!</v>
      </c>
      <c r="G542" s="93" t="e">
        <f>VLOOKUP($A542,#REF!,8,FALSE)</f>
        <v>#REF!</v>
      </c>
      <c r="H542" s="93" t="e">
        <f>VLOOKUP($A542,#REF!,7,FALSE)</f>
        <v>#REF!</v>
      </c>
      <c r="I542" s="438" t="e">
        <f>VLOOKUP($A542,#REF!,10,FALSE)</f>
        <v>#REF!</v>
      </c>
      <c r="J542" s="93" t="e">
        <f>VLOOKUP($A542,#REF!,11,FALSE)</f>
        <v>#REF!</v>
      </c>
      <c r="K542" s="114" t="e">
        <f>VLOOKUP($A542,#REF!,12,FALSE)</f>
        <v>#REF!</v>
      </c>
      <c r="L542" s="93" t="e">
        <f>VLOOKUP($A542,#REF!,13,FALSE)</f>
        <v>#REF!</v>
      </c>
      <c r="M542" s="438" t="e">
        <f>VLOOKUP($A542,#REF!,14,FALSE)</f>
        <v>#REF!</v>
      </c>
      <c r="N542" s="102" t="e">
        <f>VLOOKUP($A542,#REF!,15,FALSE)</f>
        <v>#REF!</v>
      </c>
      <c r="O542" s="102" t="e">
        <f>VLOOKUP($A542,#REF!,18,FALSE)</f>
        <v>#REF!</v>
      </c>
      <c r="P542" s="93" t="e">
        <f>VLOOKUP($A542,#REF!,41,FALSE)</f>
        <v>#REF!</v>
      </c>
      <c r="Q542" s="115" t="e">
        <f>VLOOKUP(Revisión_Avance_Periodo!$L242,#REF!,30,FALSE)</f>
        <v>#REF!</v>
      </c>
      <c r="R542" s="116">
        <v>2019</v>
      </c>
      <c r="S542" s="196">
        <v>43495</v>
      </c>
      <c r="T542" s="116" t="s">
        <v>68</v>
      </c>
      <c r="U542" s="147" t="e">
        <f>INDEX(#REF!,MATCH(Revisión_Avance_Periodo!$L542,#REF!,0),MATCH(Revisión_Avance_Periodo!$T542,#REF!,0))</f>
        <v>#REF!</v>
      </c>
      <c r="V542" s="147" t="e">
        <f>INDEX(#REF!,MATCH(Revisión_Avance_Periodo!$L542,#REF!,0),MATCH(Revisión_Avance_Periodo!$T542,#REF!,0))</f>
        <v>#REF!</v>
      </c>
      <c r="W542" s="118">
        <f t="shared" si="44"/>
        <v>0</v>
      </c>
      <c r="X542" s="116" t="str">
        <f>VLOOKUP(W542,Tabla_Estado_Meta_OAP_2019[#All],3,TRUE)</f>
        <v>Por Ejecutar</v>
      </c>
      <c r="Y542" s="148" t="e">
        <f>SUBTOTAL(9,$U$542:$U542)</f>
        <v>#REF!</v>
      </c>
      <c r="Z542" s="149" t="e">
        <f>SUBTOTAL(9,$V$542:$V542)</f>
        <v>#REF!</v>
      </c>
      <c r="AA542" s="162">
        <f>IFERROR(+Revisión_Avance_Periodo!$Z542/Revisión_Avance_Periodo!$Y542,0)</f>
        <v>0</v>
      </c>
      <c r="AB542" s="448" t="e">
        <f>SUBTOTAL(9,U542:U553)</f>
        <v>#REF!</v>
      </c>
      <c r="AC542" s="449" t="e">
        <f>SUBTOTAL(9,V542:V553)</f>
        <v>#REF!</v>
      </c>
      <c r="AD542" s="119" t="e">
        <f>+AC542/AB542</f>
        <v>#REF!</v>
      </c>
      <c r="AE542" s="119" t="e">
        <f>100%-Revisión_Avance_Periodo!$AD542</f>
        <v>#REF!</v>
      </c>
      <c r="AF542" s="121" t="e">
        <f>VLOOKUP(AD542,Tabla_Estado_Meta_OAP_2019[],3,TRUE)</f>
        <v>#REF!</v>
      </c>
      <c r="AG542" s="122" t="e">
        <f>Revisión_Avance_Periodo!$AD542*Revisión_Avance_Periodo!$Q542</f>
        <v>#REF!</v>
      </c>
      <c r="AH542" s="148" t="e">
        <f>SUBTOTAL(9,$U$242:$U542)</f>
        <v>#REF!</v>
      </c>
      <c r="AI542" s="149" t="e">
        <f>SUBTOTAL(9,$V$242:$V542)</f>
        <v>#REF!</v>
      </c>
      <c r="AJ542" s="162">
        <f>IFERROR(+Revisión_Avance_Periodo!$Z242/Revisión_Avance_Periodo!$Y242,0)</f>
        <v>0</v>
      </c>
      <c r="AK542" s="448" t="e">
        <f>SUBTOTAL(9,AD542:AD553)</f>
        <v>#REF!</v>
      </c>
      <c r="AL542" s="449" t="e">
        <f>SUBTOTAL(9,AE542:AE553)</f>
        <v>#REF!</v>
      </c>
      <c r="AM542" s="119" t="e">
        <f>+AL542/AK542</f>
        <v>#REF!</v>
      </c>
      <c r="AN542" s="119" t="e">
        <f>100%-Revisión_Avance_Periodo!$AD242</f>
        <v>#REF!</v>
      </c>
      <c r="AO542" s="121" t="e">
        <f>VLOOKUP(AM542,Tabla_Estado_Meta_OAP_2019[],3,TRUE)</f>
        <v>#REF!</v>
      </c>
      <c r="AP542" s="122" t="e">
        <f>Revisión_Avance_Periodo!$AD242*Revisión_Avance_Periodo!$Q242</f>
        <v>#REF!</v>
      </c>
    </row>
    <row r="543" spans="1:42" x14ac:dyDescent="0.25">
      <c r="A543" s="97">
        <v>22</v>
      </c>
      <c r="B543" s="435" t="e">
        <f>CONCATENATE(Revisión_Avance_Periodo!$D243,";",Revisión_Avance_Periodo!$F243,";",Revisión_Avance_Periodo!$L243)</f>
        <v>#REF!</v>
      </c>
      <c r="C543" s="435" t="e">
        <f t="shared" si="42"/>
        <v>#REF!</v>
      </c>
      <c r="D543" s="123" t="e">
        <f>VLOOKUP($A543,#REF!,3,FALSE)</f>
        <v>#REF!</v>
      </c>
      <c r="E543" s="436" t="e">
        <f>VLOOKUP($A543,#REF!,4,FALSE)</f>
        <v>#REF!</v>
      </c>
      <c r="F543" s="103" t="e">
        <f>VLOOKUP($A543,#REF!,5,FALSE)</f>
        <v>#REF!</v>
      </c>
      <c r="G543" s="98" t="e">
        <f>VLOOKUP($A543,#REF!,8,FALSE)</f>
        <v>#REF!</v>
      </c>
      <c r="H543" s="93" t="e">
        <f>VLOOKUP($A543,#REF!,7,FALSE)</f>
        <v>#REF!</v>
      </c>
      <c r="I543" s="438" t="e">
        <f>VLOOKUP($A543,#REF!,10,FALSE)</f>
        <v>#REF!</v>
      </c>
      <c r="J543" s="98" t="e">
        <f>VLOOKUP($A543,#REF!,11,FALSE)</f>
        <v>#REF!</v>
      </c>
      <c r="K543" s="114" t="e">
        <f>VLOOKUP($A543,#REF!,12,FALSE)</f>
        <v>#REF!</v>
      </c>
      <c r="L543" s="98" t="e">
        <f>VLOOKUP($A543,#REF!,13,FALSE)</f>
        <v>#REF!</v>
      </c>
      <c r="M543" s="438" t="e">
        <f>VLOOKUP($A543,#REF!,14,FALSE)</f>
        <v>#REF!</v>
      </c>
      <c r="N543" s="103" t="e">
        <f>VLOOKUP($A543,#REF!,15,FALSE)</f>
        <v>#REF!</v>
      </c>
      <c r="O543" s="103" t="e">
        <f>VLOOKUP($A543,#REF!,18,FALSE)</f>
        <v>#REF!</v>
      </c>
      <c r="P543" s="93" t="e">
        <f>VLOOKUP($A543,#REF!,41,FALSE)</f>
        <v>#REF!</v>
      </c>
      <c r="Q543" s="115" t="e">
        <f>VLOOKUP(Revisión_Avance_Periodo!$L243,#REF!,30,FALSE)</f>
        <v>#REF!</v>
      </c>
      <c r="R543" s="116">
        <v>2019</v>
      </c>
      <c r="S543" s="196">
        <v>43524</v>
      </c>
      <c r="T543" s="124" t="s">
        <v>69</v>
      </c>
      <c r="U543" s="147" t="e">
        <f>INDEX(#REF!,MATCH(Revisión_Avance_Periodo!$L543,#REF!,0),MATCH(Revisión_Avance_Periodo!$T543,#REF!,0))</f>
        <v>#REF!</v>
      </c>
      <c r="V543" s="147" t="e">
        <f>INDEX(#REF!,MATCH(Revisión_Avance_Periodo!$L543,#REF!,0),MATCH(Revisión_Avance_Periodo!$T543,#REF!,0))</f>
        <v>#REF!</v>
      </c>
      <c r="W543" s="118">
        <f t="shared" si="44"/>
        <v>0</v>
      </c>
      <c r="X543" s="124" t="str">
        <f>VLOOKUP(W543,Tabla_Estado_Meta_OAP_2019[#All],3,TRUE)</f>
        <v>Por Ejecutar</v>
      </c>
      <c r="Y543" s="150" t="e">
        <f>SUBTOTAL(9,$U$542:$U543)</f>
        <v>#REF!</v>
      </c>
      <c r="Z543" s="151" t="e">
        <f>SUBTOTAL(9,$V$542:$V543)</f>
        <v>#REF!</v>
      </c>
      <c r="AA543" s="159">
        <f>IFERROR(+Revisión_Avance_Periodo!$Z543/Revisión_Avance_Periodo!$Y543,0)</f>
        <v>0</v>
      </c>
      <c r="AB543" s="126"/>
      <c r="AC543" s="127"/>
      <c r="AD543" s="125"/>
      <c r="AE543" s="125"/>
      <c r="AF543" s="128"/>
      <c r="AG543" s="129"/>
      <c r="AH543" s="150" t="e">
        <f>SUBTOTAL(9,$U$242:$U543)</f>
        <v>#REF!</v>
      </c>
      <c r="AI543" s="151" t="e">
        <f>SUBTOTAL(9,$V$242:$V543)</f>
        <v>#REF!</v>
      </c>
      <c r="AJ543" s="159">
        <f>IFERROR(+Revisión_Avance_Periodo!$Z243/Revisión_Avance_Periodo!$Y243,0)</f>
        <v>0</v>
      </c>
      <c r="AK543" s="126"/>
      <c r="AL543" s="127"/>
      <c r="AM543" s="125"/>
      <c r="AN543" s="125"/>
      <c r="AO543" s="128"/>
      <c r="AP543" s="129"/>
    </row>
    <row r="544" spans="1:42" x14ac:dyDescent="0.25">
      <c r="A544" s="92">
        <v>22</v>
      </c>
      <c r="B544" s="435" t="e">
        <f>CONCATENATE(Revisión_Avance_Periodo!$D244,";",Revisión_Avance_Periodo!$F244,";",Revisión_Avance_Periodo!$L244)</f>
        <v>#REF!</v>
      </c>
      <c r="C544" s="435" t="e">
        <f t="shared" si="42"/>
        <v>#REF!</v>
      </c>
      <c r="D544" s="114" t="e">
        <f>VLOOKUP($A544,#REF!,3,FALSE)</f>
        <v>#REF!</v>
      </c>
      <c r="E544" s="436" t="e">
        <f>VLOOKUP($A544,#REF!,4,FALSE)</f>
        <v>#REF!</v>
      </c>
      <c r="F544" s="102" t="e">
        <f>VLOOKUP($A544,#REF!,5,FALSE)</f>
        <v>#REF!</v>
      </c>
      <c r="G544" s="93" t="e">
        <f>VLOOKUP($A544,#REF!,8,FALSE)</f>
        <v>#REF!</v>
      </c>
      <c r="H544" s="93" t="e">
        <f>VLOOKUP($A544,#REF!,7,FALSE)</f>
        <v>#REF!</v>
      </c>
      <c r="I544" s="438" t="e">
        <f>VLOOKUP($A544,#REF!,10,FALSE)</f>
        <v>#REF!</v>
      </c>
      <c r="J544" s="93" t="e">
        <f>VLOOKUP($A544,#REF!,11,FALSE)</f>
        <v>#REF!</v>
      </c>
      <c r="K544" s="114" t="e">
        <f>VLOOKUP($A544,#REF!,12,FALSE)</f>
        <v>#REF!</v>
      </c>
      <c r="L544" s="93" t="e">
        <f>VLOOKUP($A544,#REF!,13,FALSE)</f>
        <v>#REF!</v>
      </c>
      <c r="M544" s="438" t="e">
        <f>VLOOKUP($A544,#REF!,14,FALSE)</f>
        <v>#REF!</v>
      </c>
      <c r="N544" s="102" t="e">
        <f>VLOOKUP($A544,#REF!,15,FALSE)</f>
        <v>#REF!</v>
      </c>
      <c r="O544" s="102" t="e">
        <f>VLOOKUP($A544,#REF!,18,FALSE)</f>
        <v>#REF!</v>
      </c>
      <c r="P544" s="93" t="e">
        <f>VLOOKUP($A544,#REF!,41,FALSE)</f>
        <v>#REF!</v>
      </c>
      <c r="Q544" s="115" t="e">
        <f>VLOOKUP(Revisión_Avance_Periodo!$L244,#REF!,30,FALSE)</f>
        <v>#REF!</v>
      </c>
      <c r="R544" s="116">
        <v>2019</v>
      </c>
      <c r="S544" s="196">
        <v>43554</v>
      </c>
      <c r="T544" s="116" t="s">
        <v>70</v>
      </c>
      <c r="U544" s="147" t="e">
        <f>INDEX(#REF!,MATCH(Revisión_Avance_Periodo!$L544,#REF!,0),MATCH(Revisión_Avance_Periodo!$T544,#REF!,0))</f>
        <v>#REF!</v>
      </c>
      <c r="V544" s="147" t="e">
        <f>INDEX(#REF!,MATCH(Revisión_Avance_Periodo!$L544,#REF!,0),MATCH(Revisión_Avance_Periodo!$T544,#REF!,0))</f>
        <v>#REF!</v>
      </c>
      <c r="W544" s="118">
        <f t="shared" si="44"/>
        <v>0</v>
      </c>
      <c r="X544" s="116" t="str">
        <f>VLOOKUP(W544,Tabla_Estado_Meta_OAP_2019[#All],3,TRUE)</f>
        <v>Por Ejecutar</v>
      </c>
      <c r="Y544" s="150" t="e">
        <f>SUBTOTAL(9,$U$542:$U544)</f>
        <v>#REF!</v>
      </c>
      <c r="Z544" s="151" t="e">
        <f>SUBTOTAL(9,$V$542:$V544)</f>
        <v>#REF!</v>
      </c>
      <c r="AA544" s="159">
        <f>IFERROR(+Revisión_Avance_Periodo!$Z544/Revisión_Avance_Periodo!$Y544,0)</f>
        <v>0</v>
      </c>
      <c r="AB544" s="126"/>
      <c r="AC544" s="127"/>
      <c r="AD544" s="125"/>
      <c r="AE544" s="125"/>
      <c r="AF544" s="128"/>
      <c r="AG544" s="129"/>
      <c r="AH544" s="150" t="e">
        <f>SUBTOTAL(9,$U$242:$U544)</f>
        <v>#REF!</v>
      </c>
      <c r="AI544" s="151" t="e">
        <f>SUBTOTAL(9,$V$242:$V544)</f>
        <v>#REF!</v>
      </c>
      <c r="AJ544" s="159">
        <f>IFERROR(+Revisión_Avance_Periodo!$Z244/Revisión_Avance_Periodo!$Y244,0)</f>
        <v>0</v>
      </c>
      <c r="AK544" s="126"/>
      <c r="AL544" s="127"/>
      <c r="AM544" s="125"/>
      <c r="AN544" s="125"/>
      <c r="AO544" s="128"/>
      <c r="AP544" s="129"/>
    </row>
    <row r="545" spans="1:42" x14ac:dyDescent="0.25">
      <c r="A545" s="97">
        <v>22</v>
      </c>
      <c r="B545" s="435" t="e">
        <f>CONCATENATE(Revisión_Avance_Periodo!$D245,";",Revisión_Avance_Periodo!$F245,";",Revisión_Avance_Periodo!$L245)</f>
        <v>#REF!</v>
      </c>
      <c r="C545" s="435" t="e">
        <f t="shared" si="42"/>
        <v>#REF!</v>
      </c>
      <c r="D545" s="123" t="e">
        <f>VLOOKUP($A545,#REF!,3,FALSE)</f>
        <v>#REF!</v>
      </c>
      <c r="E545" s="436" t="e">
        <f>VLOOKUP($A545,#REF!,4,FALSE)</f>
        <v>#REF!</v>
      </c>
      <c r="F545" s="103" t="e">
        <f>VLOOKUP($A545,#REF!,5,FALSE)</f>
        <v>#REF!</v>
      </c>
      <c r="G545" s="98" t="e">
        <f>VLOOKUP($A545,#REF!,8,FALSE)</f>
        <v>#REF!</v>
      </c>
      <c r="H545" s="93" t="e">
        <f>VLOOKUP($A545,#REF!,7,FALSE)</f>
        <v>#REF!</v>
      </c>
      <c r="I545" s="438" t="e">
        <f>VLOOKUP($A545,#REF!,10,FALSE)</f>
        <v>#REF!</v>
      </c>
      <c r="J545" s="98" t="e">
        <f>VLOOKUP($A545,#REF!,11,FALSE)</f>
        <v>#REF!</v>
      </c>
      <c r="K545" s="114" t="e">
        <f>VLOOKUP($A545,#REF!,12,FALSE)</f>
        <v>#REF!</v>
      </c>
      <c r="L545" s="98" t="e">
        <f>VLOOKUP($A545,#REF!,13,FALSE)</f>
        <v>#REF!</v>
      </c>
      <c r="M545" s="438" t="e">
        <f>VLOOKUP($A545,#REF!,14,FALSE)</f>
        <v>#REF!</v>
      </c>
      <c r="N545" s="103" t="e">
        <f>VLOOKUP($A545,#REF!,15,FALSE)</f>
        <v>#REF!</v>
      </c>
      <c r="O545" s="103" t="e">
        <f>VLOOKUP($A545,#REF!,18,FALSE)</f>
        <v>#REF!</v>
      </c>
      <c r="P545" s="93" t="e">
        <f>VLOOKUP($A545,#REF!,41,FALSE)</f>
        <v>#REF!</v>
      </c>
      <c r="Q545" s="115" t="e">
        <f>VLOOKUP(Revisión_Avance_Periodo!$L245,#REF!,30,FALSE)</f>
        <v>#REF!</v>
      </c>
      <c r="R545" s="116">
        <v>2019</v>
      </c>
      <c r="S545" s="196">
        <v>43585</v>
      </c>
      <c r="T545" s="124" t="s">
        <v>71</v>
      </c>
      <c r="U545" s="147" t="e">
        <f>INDEX(#REF!,MATCH(Revisión_Avance_Periodo!$L545,#REF!,0),MATCH(Revisión_Avance_Periodo!$T545,#REF!,0))</f>
        <v>#REF!</v>
      </c>
      <c r="V545" s="147" t="e">
        <f>INDEX(#REF!,MATCH(Revisión_Avance_Periodo!$L545,#REF!,0),MATCH(Revisión_Avance_Periodo!$T545,#REF!,0))</f>
        <v>#REF!</v>
      </c>
      <c r="W545" s="118">
        <f t="shared" si="44"/>
        <v>0</v>
      </c>
      <c r="X545" s="124" t="str">
        <f>VLOOKUP(W545,Tabla_Estado_Meta_OAP_2019[#All],3,TRUE)</f>
        <v>Por Ejecutar</v>
      </c>
      <c r="Y545" s="150" t="e">
        <f>SUBTOTAL(9,$U$542:$U545)</f>
        <v>#REF!</v>
      </c>
      <c r="Z545" s="151" t="e">
        <f>SUBTOTAL(9,$V$542:$V545)</f>
        <v>#REF!</v>
      </c>
      <c r="AA545" s="159">
        <f>IFERROR(+Revisión_Avance_Periodo!$Z545/Revisión_Avance_Periodo!$Y545,0)</f>
        <v>0</v>
      </c>
      <c r="AB545" s="126"/>
      <c r="AC545" s="127"/>
      <c r="AD545" s="125"/>
      <c r="AE545" s="125"/>
      <c r="AF545" s="128"/>
      <c r="AG545" s="129"/>
      <c r="AH545" s="150" t="e">
        <f>SUBTOTAL(9,$U$242:$U545)</f>
        <v>#REF!</v>
      </c>
      <c r="AI545" s="151" t="e">
        <f>SUBTOTAL(9,$V$242:$V545)</f>
        <v>#REF!</v>
      </c>
      <c r="AJ545" s="159">
        <f>IFERROR(+Revisión_Avance_Periodo!$Z245/Revisión_Avance_Periodo!$Y245,0)</f>
        <v>0</v>
      </c>
      <c r="AK545" s="126"/>
      <c r="AL545" s="127"/>
      <c r="AM545" s="125"/>
      <c r="AN545" s="125"/>
      <c r="AO545" s="128"/>
      <c r="AP545" s="129"/>
    </row>
    <row r="546" spans="1:42" x14ac:dyDescent="0.25">
      <c r="A546" s="92">
        <v>22</v>
      </c>
      <c r="B546" s="435" t="e">
        <f>CONCATENATE(Revisión_Avance_Periodo!$D246,";",Revisión_Avance_Periodo!$F246,";",Revisión_Avance_Periodo!$L246)</f>
        <v>#REF!</v>
      </c>
      <c r="C546" s="435" t="e">
        <f t="shared" si="42"/>
        <v>#REF!</v>
      </c>
      <c r="D546" s="114" t="e">
        <f>VLOOKUP($A546,#REF!,3,FALSE)</f>
        <v>#REF!</v>
      </c>
      <c r="E546" s="436" t="e">
        <f>VLOOKUP($A546,#REF!,4,FALSE)</f>
        <v>#REF!</v>
      </c>
      <c r="F546" s="102" t="e">
        <f>VLOOKUP($A546,#REF!,5,FALSE)</f>
        <v>#REF!</v>
      </c>
      <c r="G546" s="93" t="e">
        <f>VLOOKUP($A546,#REF!,8,FALSE)</f>
        <v>#REF!</v>
      </c>
      <c r="H546" s="93" t="e">
        <f>VLOOKUP($A546,#REF!,7,FALSE)</f>
        <v>#REF!</v>
      </c>
      <c r="I546" s="438" t="e">
        <f>VLOOKUP($A546,#REF!,10,FALSE)</f>
        <v>#REF!</v>
      </c>
      <c r="J546" s="93" t="e">
        <f>VLOOKUP($A546,#REF!,11,FALSE)</f>
        <v>#REF!</v>
      </c>
      <c r="K546" s="114" t="e">
        <f>VLOOKUP($A546,#REF!,12,FALSE)</f>
        <v>#REF!</v>
      </c>
      <c r="L546" s="137" t="e">
        <f>VLOOKUP($A546,#REF!,13,FALSE)</f>
        <v>#REF!</v>
      </c>
      <c r="M546" s="439" t="e">
        <f>VLOOKUP($A546,#REF!,14,FALSE)</f>
        <v>#REF!</v>
      </c>
      <c r="N546" s="102" t="e">
        <f>VLOOKUP($A546,#REF!,15,FALSE)</f>
        <v>#REF!</v>
      </c>
      <c r="O546" s="102" t="e">
        <f>VLOOKUP($A546,#REF!,18,FALSE)</f>
        <v>#REF!</v>
      </c>
      <c r="P546" s="93" t="e">
        <f>VLOOKUP($A546,#REF!,41,FALSE)</f>
        <v>#REF!</v>
      </c>
      <c r="Q546" s="115" t="e">
        <f>VLOOKUP(Revisión_Avance_Periodo!$L246,#REF!,30,FALSE)</f>
        <v>#REF!</v>
      </c>
      <c r="R546" s="116">
        <v>2019</v>
      </c>
      <c r="S546" s="196">
        <v>43615</v>
      </c>
      <c r="T546" s="116" t="s">
        <v>72</v>
      </c>
      <c r="U546" s="147" t="e">
        <f>INDEX(#REF!,MATCH(Revisión_Avance_Periodo!$L546,#REF!,0),MATCH(Revisión_Avance_Periodo!$T546,#REF!,0))</f>
        <v>#REF!</v>
      </c>
      <c r="V546" s="147" t="e">
        <f>INDEX(#REF!,MATCH(Revisión_Avance_Periodo!$L546,#REF!,0),MATCH(Revisión_Avance_Periodo!$T546,#REF!,0))</f>
        <v>#REF!</v>
      </c>
      <c r="W546" s="118">
        <f t="shared" si="44"/>
        <v>0</v>
      </c>
      <c r="X546" s="116" t="str">
        <f>VLOOKUP(W546,Tabla_Estado_Meta_OAP_2019[#All],3,TRUE)</f>
        <v>Por Ejecutar</v>
      </c>
      <c r="Y546" s="150" t="e">
        <f>SUBTOTAL(9,$U$542:$U546)</f>
        <v>#REF!</v>
      </c>
      <c r="Z546" s="151" t="e">
        <f>SUBTOTAL(9,$V$542:$V546)</f>
        <v>#REF!</v>
      </c>
      <c r="AA546" s="159">
        <f>IFERROR(+Revisión_Avance_Periodo!$Z546/Revisión_Avance_Periodo!$Y546,0)</f>
        <v>0</v>
      </c>
      <c r="AB546" s="126"/>
      <c r="AC546" s="127"/>
      <c r="AD546" s="125"/>
      <c r="AE546" s="125"/>
      <c r="AF546" s="128"/>
      <c r="AG546" s="129"/>
      <c r="AH546" s="150" t="e">
        <f>SUBTOTAL(9,$U$242:$U546)</f>
        <v>#REF!</v>
      </c>
      <c r="AI546" s="151" t="e">
        <f>SUBTOTAL(9,$V$242:$V546)</f>
        <v>#REF!</v>
      </c>
      <c r="AJ546" s="159">
        <f>IFERROR(+Revisión_Avance_Periodo!$Z246/Revisión_Avance_Periodo!$Y246,0)</f>
        <v>0</v>
      </c>
      <c r="AK546" s="126"/>
      <c r="AL546" s="127"/>
      <c r="AM546" s="125"/>
      <c r="AN546" s="125"/>
      <c r="AO546" s="128"/>
      <c r="AP546" s="129"/>
    </row>
    <row r="547" spans="1:42" x14ac:dyDescent="0.25">
      <c r="A547" s="97">
        <v>22</v>
      </c>
      <c r="B547" s="435" t="e">
        <f>CONCATENATE(Revisión_Avance_Periodo!$D247,";",Revisión_Avance_Periodo!$F247,";",Revisión_Avance_Periodo!$L247)</f>
        <v>#REF!</v>
      </c>
      <c r="C547" s="435" t="e">
        <f t="shared" si="42"/>
        <v>#REF!</v>
      </c>
      <c r="D547" s="123" t="e">
        <f>VLOOKUP($A547,#REF!,3,FALSE)</f>
        <v>#REF!</v>
      </c>
      <c r="E547" s="436" t="e">
        <f>VLOOKUP($A547,#REF!,4,FALSE)</f>
        <v>#REF!</v>
      </c>
      <c r="F547" s="103" t="e">
        <f>VLOOKUP($A547,#REF!,5,FALSE)</f>
        <v>#REF!</v>
      </c>
      <c r="G547" s="98" t="e">
        <f>VLOOKUP($A547,#REF!,8,FALSE)</f>
        <v>#REF!</v>
      </c>
      <c r="H547" s="93" t="e">
        <f>VLOOKUP($A547,#REF!,7,FALSE)</f>
        <v>#REF!</v>
      </c>
      <c r="I547" s="438" t="e">
        <f>VLOOKUP($A547,#REF!,10,FALSE)</f>
        <v>#REF!</v>
      </c>
      <c r="J547" s="98" t="e">
        <f>VLOOKUP($A547,#REF!,11,FALSE)</f>
        <v>#REF!</v>
      </c>
      <c r="K547" s="114" t="e">
        <f>VLOOKUP($A547,#REF!,12,FALSE)</f>
        <v>#REF!</v>
      </c>
      <c r="L547" s="138" t="e">
        <f>VLOOKUP($A547,#REF!,13,FALSE)</f>
        <v>#REF!</v>
      </c>
      <c r="M547" s="439" t="e">
        <f>VLOOKUP($A547,#REF!,14,FALSE)</f>
        <v>#REF!</v>
      </c>
      <c r="N547" s="103" t="e">
        <f>VLOOKUP($A547,#REF!,15,FALSE)</f>
        <v>#REF!</v>
      </c>
      <c r="O547" s="103" t="e">
        <f>VLOOKUP($A547,#REF!,18,FALSE)</f>
        <v>#REF!</v>
      </c>
      <c r="P547" s="93" t="e">
        <f>VLOOKUP($A547,#REF!,41,FALSE)</f>
        <v>#REF!</v>
      </c>
      <c r="Q547" s="115" t="e">
        <f>VLOOKUP(Revisión_Avance_Periodo!$L247,#REF!,30,FALSE)</f>
        <v>#REF!</v>
      </c>
      <c r="R547" s="116">
        <v>2019</v>
      </c>
      <c r="S547" s="196">
        <v>43646</v>
      </c>
      <c r="T547" s="124" t="s">
        <v>73</v>
      </c>
      <c r="U547" s="147" t="e">
        <f>INDEX(#REF!,MATCH(Revisión_Avance_Periodo!$L547,#REF!,0),MATCH(Revisión_Avance_Periodo!$T547,#REF!,0))</f>
        <v>#REF!</v>
      </c>
      <c r="V547" s="147" t="e">
        <f>INDEX(#REF!,MATCH(Revisión_Avance_Periodo!$L547,#REF!,0),MATCH(Revisión_Avance_Periodo!$T547,#REF!,0))</f>
        <v>#REF!</v>
      </c>
      <c r="W547" s="118">
        <f t="shared" si="44"/>
        <v>0</v>
      </c>
      <c r="X547" s="124" t="str">
        <f>VLOOKUP(W547,Tabla_Estado_Meta_OAP_2019[#All],3,TRUE)</f>
        <v>Por Ejecutar</v>
      </c>
      <c r="Y547" s="150" t="e">
        <f>SUBTOTAL(9,$U$542:$U547)</f>
        <v>#REF!</v>
      </c>
      <c r="Z547" s="151" t="e">
        <f>SUBTOTAL(9,$V$542:$V547)</f>
        <v>#REF!</v>
      </c>
      <c r="AA547" s="159">
        <f>IFERROR(+Revisión_Avance_Periodo!$Z547/Revisión_Avance_Periodo!$Y547,0)</f>
        <v>0</v>
      </c>
      <c r="AB547" s="126"/>
      <c r="AC547" s="127"/>
      <c r="AD547" s="125"/>
      <c r="AE547" s="125"/>
      <c r="AF547" s="128"/>
      <c r="AG547" s="129"/>
      <c r="AH547" s="150" t="e">
        <f>SUBTOTAL(9,$U$242:$U547)</f>
        <v>#REF!</v>
      </c>
      <c r="AI547" s="151" t="e">
        <f>SUBTOTAL(9,$V$242:$V547)</f>
        <v>#REF!</v>
      </c>
      <c r="AJ547" s="159">
        <f>IFERROR(+Revisión_Avance_Periodo!$Z247/Revisión_Avance_Periodo!$Y247,0)</f>
        <v>0</v>
      </c>
      <c r="AK547" s="126"/>
      <c r="AL547" s="127"/>
      <c r="AM547" s="125"/>
      <c r="AN547" s="125"/>
      <c r="AO547" s="128"/>
      <c r="AP547" s="129"/>
    </row>
    <row r="548" spans="1:42" x14ac:dyDescent="0.25">
      <c r="A548" s="92">
        <v>22</v>
      </c>
      <c r="B548" s="435" t="e">
        <f>CONCATENATE(Revisión_Avance_Periodo!$D248,";",Revisión_Avance_Periodo!$F248,";",Revisión_Avance_Periodo!$L248)</f>
        <v>#REF!</v>
      </c>
      <c r="C548" s="435" t="e">
        <f t="shared" si="42"/>
        <v>#REF!</v>
      </c>
      <c r="D548" s="114" t="e">
        <f>VLOOKUP($A548,#REF!,3,FALSE)</f>
        <v>#REF!</v>
      </c>
      <c r="E548" s="436" t="e">
        <f>VLOOKUP($A548,#REF!,4,FALSE)</f>
        <v>#REF!</v>
      </c>
      <c r="F548" s="102" t="e">
        <f>VLOOKUP($A548,#REF!,5,FALSE)</f>
        <v>#REF!</v>
      </c>
      <c r="G548" s="93" t="e">
        <f>VLOOKUP($A548,#REF!,8,FALSE)</f>
        <v>#REF!</v>
      </c>
      <c r="H548" s="93" t="e">
        <f>VLOOKUP($A548,#REF!,7,FALSE)</f>
        <v>#REF!</v>
      </c>
      <c r="I548" s="438" t="e">
        <f>VLOOKUP($A548,#REF!,10,FALSE)</f>
        <v>#REF!</v>
      </c>
      <c r="J548" s="93" t="e">
        <f>VLOOKUP($A548,#REF!,11,FALSE)</f>
        <v>#REF!</v>
      </c>
      <c r="K548" s="114" t="e">
        <f>VLOOKUP($A548,#REF!,12,FALSE)</f>
        <v>#REF!</v>
      </c>
      <c r="L548" s="137" t="e">
        <f>VLOOKUP($A548,#REF!,13,FALSE)</f>
        <v>#REF!</v>
      </c>
      <c r="M548" s="439" t="e">
        <f>VLOOKUP($A548,#REF!,14,FALSE)</f>
        <v>#REF!</v>
      </c>
      <c r="N548" s="102" t="e">
        <f>VLOOKUP($A548,#REF!,15,FALSE)</f>
        <v>#REF!</v>
      </c>
      <c r="O548" s="102" t="e">
        <f>VLOOKUP($A548,#REF!,18,FALSE)</f>
        <v>#REF!</v>
      </c>
      <c r="P548" s="93" t="e">
        <f>VLOOKUP($A548,#REF!,41,FALSE)</f>
        <v>#REF!</v>
      </c>
      <c r="Q548" s="115" t="e">
        <f>VLOOKUP(Revisión_Avance_Periodo!$L248,#REF!,30,FALSE)</f>
        <v>#REF!</v>
      </c>
      <c r="R548" s="116">
        <v>2019</v>
      </c>
      <c r="S548" s="196">
        <v>43676</v>
      </c>
      <c r="T548" s="116" t="s">
        <v>74</v>
      </c>
      <c r="U548" s="147" t="e">
        <f>INDEX(#REF!,MATCH(Revisión_Avance_Periodo!$L548,#REF!,0),MATCH(Revisión_Avance_Periodo!$T548,#REF!,0))</f>
        <v>#REF!</v>
      </c>
      <c r="V548" s="147" t="e">
        <f>INDEX(#REF!,MATCH(Revisión_Avance_Periodo!$L548,#REF!,0),MATCH(Revisión_Avance_Periodo!$T548,#REF!,0))</f>
        <v>#REF!</v>
      </c>
      <c r="W548" s="118">
        <f t="shared" si="44"/>
        <v>0</v>
      </c>
      <c r="X548" s="116" t="str">
        <f>VLOOKUP(W548,Tabla_Estado_Meta_OAP_2019[#All],3,TRUE)</f>
        <v>Por Ejecutar</v>
      </c>
      <c r="Y548" s="150" t="e">
        <f>SUBTOTAL(9,$U$542:$U548)</f>
        <v>#REF!</v>
      </c>
      <c r="Z548" s="151" t="e">
        <f>SUBTOTAL(9,$V$542:$V548)</f>
        <v>#REF!</v>
      </c>
      <c r="AA548" s="159">
        <f>IFERROR(+Revisión_Avance_Periodo!$Z548/Revisión_Avance_Periodo!$Y548,0)</f>
        <v>0</v>
      </c>
      <c r="AB548" s="126"/>
      <c r="AC548" s="127"/>
      <c r="AD548" s="125"/>
      <c r="AE548" s="125"/>
      <c r="AF548" s="128"/>
      <c r="AG548" s="129"/>
      <c r="AH548" s="150" t="e">
        <f>SUBTOTAL(9,$U$242:$U548)</f>
        <v>#REF!</v>
      </c>
      <c r="AI548" s="151" t="e">
        <f>SUBTOTAL(9,$V$242:$V548)</f>
        <v>#REF!</v>
      </c>
      <c r="AJ548" s="159">
        <f>IFERROR(+Revisión_Avance_Periodo!$Z248/Revisión_Avance_Periodo!$Y248,0)</f>
        <v>0</v>
      </c>
      <c r="AK548" s="126"/>
      <c r="AL548" s="127"/>
      <c r="AM548" s="125"/>
      <c r="AN548" s="125"/>
      <c r="AO548" s="128"/>
      <c r="AP548" s="129"/>
    </row>
    <row r="549" spans="1:42" x14ac:dyDescent="0.25">
      <c r="A549" s="97">
        <v>22</v>
      </c>
      <c r="B549" s="435" t="e">
        <f>CONCATENATE(Revisión_Avance_Periodo!$D249,";",Revisión_Avance_Periodo!$F249,";",Revisión_Avance_Periodo!$L249)</f>
        <v>#REF!</v>
      </c>
      <c r="C549" s="435" t="e">
        <f t="shared" si="42"/>
        <v>#REF!</v>
      </c>
      <c r="D549" s="123" t="e">
        <f>VLOOKUP($A549,#REF!,3,FALSE)</f>
        <v>#REF!</v>
      </c>
      <c r="E549" s="436" t="e">
        <f>VLOOKUP($A549,#REF!,4,FALSE)</f>
        <v>#REF!</v>
      </c>
      <c r="F549" s="103" t="e">
        <f>VLOOKUP($A549,#REF!,5,FALSE)</f>
        <v>#REF!</v>
      </c>
      <c r="G549" s="98" t="e">
        <f>VLOOKUP($A549,#REF!,8,FALSE)</f>
        <v>#REF!</v>
      </c>
      <c r="H549" s="93" t="e">
        <f>VLOOKUP($A549,#REF!,7,FALSE)</f>
        <v>#REF!</v>
      </c>
      <c r="I549" s="438" t="e">
        <f>VLOOKUP($A549,#REF!,10,FALSE)</f>
        <v>#REF!</v>
      </c>
      <c r="J549" s="98" t="e">
        <f>VLOOKUP($A549,#REF!,11,FALSE)</f>
        <v>#REF!</v>
      </c>
      <c r="K549" s="114" t="e">
        <f>VLOOKUP($A549,#REF!,12,FALSE)</f>
        <v>#REF!</v>
      </c>
      <c r="L549" s="138" t="e">
        <f>VLOOKUP($A549,#REF!,13,FALSE)</f>
        <v>#REF!</v>
      </c>
      <c r="M549" s="439" t="e">
        <f>VLOOKUP($A549,#REF!,14,FALSE)</f>
        <v>#REF!</v>
      </c>
      <c r="N549" s="103" t="e">
        <f>VLOOKUP($A549,#REF!,15,FALSE)</f>
        <v>#REF!</v>
      </c>
      <c r="O549" s="103" t="e">
        <f>VLOOKUP($A549,#REF!,18,FALSE)</f>
        <v>#REF!</v>
      </c>
      <c r="P549" s="93" t="e">
        <f>VLOOKUP($A549,#REF!,41,FALSE)</f>
        <v>#REF!</v>
      </c>
      <c r="Q549" s="115" t="e">
        <f>VLOOKUP(Revisión_Avance_Periodo!$L249,#REF!,30,FALSE)</f>
        <v>#REF!</v>
      </c>
      <c r="R549" s="116">
        <v>2019</v>
      </c>
      <c r="S549" s="196">
        <v>43707</v>
      </c>
      <c r="T549" s="124" t="s">
        <v>75</v>
      </c>
      <c r="U549" s="147" t="e">
        <f>INDEX(#REF!,MATCH(Revisión_Avance_Periodo!$L549,#REF!,0),MATCH(Revisión_Avance_Periodo!$T549,#REF!,0))</f>
        <v>#REF!</v>
      </c>
      <c r="V549" s="147" t="e">
        <f>INDEX(#REF!,MATCH(Revisión_Avance_Periodo!$L549,#REF!,0),MATCH(Revisión_Avance_Periodo!$T549,#REF!,0))</f>
        <v>#REF!</v>
      </c>
      <c r="W549" s="130" t="e">
        <f>V549/U549</f>
        <v>#REF!</v>
      </c>
      <c r="X549" s="124" t="e">
        <f>VLOOKUP(W549,Tabla_Estado_Meta_OAP_2019[#All],3,TRUE)</f>
        <v>#REF!</v>
      </c>
      <c r="Y549" s="150" t="e">
        <f>SUBTOTAL(9,$U$542:$U549)</f>
        <v>#REF!</v>
      </c>
      <c r="Z549" s="151" t="e">
        <f>SUBTOTAL(9,$V$542:$V549)</f>
        <v>#REF!</v>
      </c>
      <c r="AA549" s="159">
        <f>IFERROR(+Revisión_Avance_Periodo!$Z549/Revisión_Avance_Periodo!$Y549,0)</f>
        <v>0</v>
      </c>
      <c r="AB549" s="126"/>
      <c r="AC549" s="127"/>
      <c r="AD549" s="125"/>
      <c r="AE549" s="125"/>
      <c r="AF549" s="128"/>
      <c r="AG549" s="129"/>
      <c r="AH549" s="150" t="e">
        <f>SUBTOTAL(9,$U$242:$U549)</f>
        <v>#REF!</v>
      </c>
      <c r="AI549" s="151" t="e">
        <f>SUBTOTAL(9,$V$242:$V549)</f>
        <v>#REF!</v>
      </c>
      <c r="AJ549" s="159">
        <f>IFERROR(+Revisión_Avance_Periodo!$Z249/Revisión_Avance_Periodo!$Y249,0)</f>
        <v>0</v>
      </c>
      <c r="AK549" s="126"/>
      <c r="AL549" s="127"/>
      <c r="AM549" s="125"/>
      <c r="AN549" s="125"/>
      <c r="AO549" s="128"/>
      <c r="AP549" s="129"/>
    </row>
    <row r="550" spans="1:42" x14ac:dyDescent="0.25">
      <c r="A550" s="92">
        <v>22</v>
      </c>
      <c r="B550" s="435" t="e">
        <f>CONCATENATE(Revisión_Avance_Periodo!$D250,";",Revisión_Avance_Periodo!$F250,";",Revisión_Avance_Periodo!$L250)</f>
        <v>#REF!</v>
      </c>
      <c r="C550" s="435" t="e">
        <f t="shared" si="42"/>
        <v>#REF!</v>
      </c>
      <c r="D550" s="114" t="e">
        <f>VLOOKUP($A550,#REF!,3,FALSE)</f>
        <v>#REF!</v>
      </c>
      <c r="E550" s="436" t="e">
        <f>VLOOKUP($A550,#REF!,4,FALSE)</f>
        <v>#REF!</v>
      </c>
      <c r="F550" s="102" t="e">
        <f>VLOOKUP($A550,#REF!,5,FALSE)</f>
        <v>#REF!</v>
      </c>
      <c r="G550" s="93" t="e">
        <f>VLOOKUP($A550,#REF!,8,FALSE)</f>
        <v>#REF!</v>
      </c>
      <c r="H550" s="93" t="e">
        <f>VLOOKUP($A550,#REF!,7,FALSE)</f>
        <v>#REF!</v>
      </c>
      <c r="I550" s="438" t="e">
        <f>VLOOKUP($A550,#REF!,10,FALSE)</f>
        <v>#REF!</v>
      </c>
      <c r="J550" s="93" t="e">
        <f>VLOOKUP($A550,#REF!,11,FALSE)</f>
        <v>#REF!</v>
      </c>
      <c r="K550" s="114" t="e">
        <f>VLOOKUP($A550,#REF!,12,FALSE)</f>
        <v>#REF!</v>
      </c>
      <c r="L550" s="137" t="e">
        <f>VLOOKUP($A550,#REF!,13,FALSE)</f>
        <v>#REF!</v>
      </c>
      <c r="M550" s="439" t="e">
        <f>VLOOKUP($A550,#REF!,14,FALSE)</f>
        <v>#REF!</v>
      </c>
      <c r="N550" s="102" t="e">
        <f>VLOOKUP($A550,#REF!,15,FALSE)</f>
        <v>#REF!</v>
      </c>
      <c r="O550" s="102" t="e">
        <f>VLOOKUP($A550,#REF!,18,FALSE)</f>
        <v>#REF!</v>
      </c>
      <c r="P550" s="93" t="e">
        <f>VLOOKUP($A550,#REF!,41,FALSE)</f>
        <v>#REF!</v>
      </c>
      <c r="Q550" s="115" t="e">
        <f>VLOOKUP(Revisión_Avance_Periodo!$L250,#REF!,30,FALSE)</f>
        <v>#REF!</v>
      </c>
      <c r="R550" s="116">
        <v>2019</v>
      </c>
      <c r="S550" s="196">
        <v>43738</v>
      </c>
      <c r="T550" s="116" t="s">
        <v>76</v>
      </c>
      <c r="U550" s="147" t="e">
        <f>INDEX(#REF!,MATCH(Revisión_Avance_Periodo!$L550,#REF!,0),MATCH(Revisión_Avance_Periodo!$T550,#REF!,0))</f>
        <v>#REF!</v>
      </c>
      <c r="V550" s="147" t="e">
        <f>INDEX(#REF!,MATCH(Revisión_Avance_Periodo!$L550,#REF!,0),MATCH(Revisión_Avance_Periodo!$T550,#REF!,0))</f>
        <v>#REF!</v>
      </c>
      <c r="W550" s="118">
        <f>IFERROR((V550/U550),0)</f>
        <v>0</v>
      </c>
      <c r="X550" s="116" t="str">
        <f>VLOOKUP(W550,Tabla_Estado_Meta_OAP_2019[#All],3,TRUE)</f>
        <v>Por Ejecutar</v>
      </c>
      <c r="Y550" s="150" t="e">
        <f>SUBTOTAL(9,$U$542:$U550)</f>
        <v>#REF!</v>
      </c>
      <c r="Z550" s="151" t="e">
        <f>SUBTOTAL(9,$V$542:$V550)</f>
        <v>#REF!</v>
      </c>
      <c r="AA550" s="159">
        <f>IFERROR(+Revisión_Avance_Periodo!$Z550/Revisión_Avance_Periodo!$Y550,0)</f>
        <v>0</v>
      </c>
      <c r="AB550" s="126"/>
      <c r="AC550" s="127"/>
      <c r="AD550" s="125"/>
      <c r="AE550" s="125"/>
      <c r="AF550" s="128"/>
      <c r="AG550" s="129"/>
      <c r="AH550" s="150" t="e">
        <f>SUBTOTAL(9,$U$242:$U550)</f>
        <v>#REF!</v>
      </c>
      <c r="AI550" s="151" t="e">
        <f>SUBTOTAL(9,$V$242:$V550)</f>
        <v>#REF!</v>
      </c>
      <c r="AJ550" s="159">
        <f>IFERROR(+Revisión_Avance_Periodo!$Z250/Revisión_Avance_Periodo!$Y250,0)</f>
        <v>0</v>
      </c>
      <c r="AK550" s="126"/>
      <c r="AL550" s="127"/>
      <c r="AM550" s="125"/>
      <c r="AN550" s="125"/>
      <c r="AO550" s="128"/>
      <c r="AP550" s="129"/>
    </row>
    <row r="551" spans="1:42" x14ac:dyDescent="0.25">
      <c r="A551" s="97">
        <v>22</v>
      </c>
      <c r="B551" s="435" t="e">
        <f>CONCATENATE(Revisión_Avance_Periodo!$D251,";",Revisión_Avance_Periodo!$F251,";",Revisión_Avance_Periodo!$L251)</f>
        <v>#REF!</v>
      </c>
      <c r="C551" s="435" t="e">
        <f t="shared" si="42"/>
        <v>#REF!</v>
      </c>
      <c r="D551" s="123" t="e">
        <f>VLOOKUP($A551,#REF!,3,FALSE)</f>
        <v>#REF!</v>
      </c>
      <c r="E551" s="436" t="e">
        <f>VLOOKUP($A551,#REF!,4,FALSE)</f>
        <v>#REF!</v>
      </c>
      <c r="F551" s="103" t="e">
        <f>VLOOKUP($A551,#REF!,5,FALSE)</f>
        <v>#REF!</v>
      </c>
      <c r="G551" s="98" t="e">
        <f>VLOOKUP($A551,#REF!,8,FALSE)</f>
        <v>#REF!</v>
      </c>
      <c r="H551" s="93" t="e">
        <f>VLOOKUP($A551,#REF!,7,FALSE)</f>
        <v>#REF!</v>
      </c>
      <c r="I551" s="438" t="e">
        <f>VLOOKUP($A551,#REF!,10,FALSE)</f>
        <v>#REF!</v>
      </c>
      <c r="J551" s="98" t="e">
        <f>VLOOKUP($A551,#REF!,11,FALSE)</f>
        <v>#REF!</v>
      </c>
      <c r="K551" s="114" t="e">
        <f>VLOOKUP($A551,#REF!,12,FALSE)</f>
        <v>#REF!</v>
      </c>
      <c r="L551" s="138" t="e">
        <f>VLOOKUP($A551,#REF!,13,FALSE)</f>
        <v>#REF!</v>
      </c>
      <c r="M551" s="439" t="e">
        <f>VLOOKUP($A551,#REF!,14,FALSE)</f>
        <v>#REF!</v>
      </c>
      <c r="N551" s="103" t="e">
        <f>VLOOKUP($A551,#REF!,15,FALSE)</f>
        <v>#REF!</v>
      </c>
      <c r="O551" s="103" t="e">
        <f>VLOOKUP($A551,#REF!,18,FALSE)</f>
        <v>#REF!</v>
      </c>
      <c r="P551" s="93" t="e">
        <f>VLOOKUP($A551,#REF!,41,FALSE)</f>
        <v>#REF!</v>
      </c>
      <c r="Q551" s="115" t="e">
        <f>VLOOKUP(Revisión_Avance_Periodo!$L251,#REF!,30,FALSE)</f>
        <v>#REF!</v>
      </c>
      <c r="R551" s="116">
        <v>2019</v>
      </c>
      <c r="S551" s="196">
        <v>43768</v>
      </c>
      <c r="T551" s="124" t="s">
        <v>77</v>
      </c>
      <c r="U551" s="147" t="e">
        <f>INDEX(#REF!,MATCH(Revisión_Avance_Periodo!$L551,#REF!,0),MATCH(Revisión_Avance_Periodo!$T551,#REF!,0))</f>
        <v>#REF!</v>
      </c>
      <c r="V551" s="147" t="e">
        <f>INDEX(#REF!,MATCH(Revisión_Avance_Periodo!$L551,#REF!,0),MATCH(Revisión_Avance_Periodo!$T551,#REF!,0))</f>
        <v>#REF!</v>
      </c>
      <c r="W551" s="130" t="e">
        <f>V551/U551</f>
        <v>#REF!</v>
      </c>
      <c r="X551" s="124" t="e">
        <f>VLOOKUP(W551,Tabla_Estado_Meta_OAP_2019[#All],3,TRUE)</f>
        <v>#REF!</v>
      </c>
      <c r="Y551" s="150" t="e">
        <f>SUBTOTAL(9,$U$542:$U551)</f>
        <v>#REF!</v>
      </c>
      <c r="Z551" s="151" t="e">
        <f>SUBTOTAL(9,$V$542:$V551)</f>
        <v>#REF!</v>
      </c>
      <c r="AA551" s="159">
        <f>IFERROR(+Revisión_Avance_Periodo!$Z551/Revisión_Avance_Periodo!$Y551,0)</f>
        <v>0</v>
      </c>
      <c r="AB551" s="126"/>
      <c r="AC551" s="127"/>
      <c r="AD551" s="125"/>
      <c r="AE551" s="125"/>
      <c r="AF551" s="128"/>
      <c r="AG551" s="129"/>
      <c r="AH551" s="150" t="e">
        <f>SUBTOTAL(9,$U$242:$U551)</f>
        <v>#REF!</v>
      </c>
      <c r="AI551" s="151" t="e">
        <f>SUBTOTAL(9,$V$242:$V551)</f>
        <v>#REF!</v>
      </c>
      <c r="AJ551" s="159">
        <f>IFERROR(+Revisión_Avance_Periodo!$Z251/Revisión_Avance_Periodo!$Y251,0)</f>
        <v>0</v>
      </c>
      <c r="AK551" s="126"/>
      <c r="AL551" s="127"/>
      <c r="AM551" s="125"/>
      <c r="AN551" s="125"/>
      <c r="AO551" s="128"/>
      <c r="AP551" s="129"/>
    </row>
    <row r="552" spans="1:42" x14ac:dyDescent="0.25">
      <c r="A552" s="92">
        <v>22</v>
      </c>
      <c r="B552" s="435" t="e">
        <f>CONCATENATE(Revisión_Avance_Periodo!$D252,";",Revisión_Avance_Periodo!$F252,";",Revisión_Avance_Periodo!$L252)</f>
        <v>#REF!</v>
      </c>
      <c r="C552" s="435" t="e">
        <f t="shared" si="42"/>
        <v>#REF!</v>
      </c>
      <c r="D552" s="114" t="e">
        <f>VLOOKUP($A552,#REF!,3,FALSE)</f>
        <v>#REF!</v>
      </c>
      <c r="E552" s="436" t="e">
        <f>VLOOKUP($A552,#REF!,4,FALSE)</f>
        <v>#REF!</v>
      </c>
      <c r="F552" s="102" t="e">
        <f>VLOOKUP($A552,#REF!,5,FALSE)</f>
        <v>#REF!</v>
      </c>
      <c r="G552" s="93" t="e">
        <f>VLOOKUP($A552,#REF!,8,FALSE)</f>
        <v>#REF!</v>
      </c>
      <c r="H552" s="93" t="e">
        <f>VLOOKUP($A552,#REF!,7,FALSE)</f>
        <v>#REF!</v>
      </c>
      <c r="I552" s="438" t="e">
        <f>VLOOKUP($A552,#REF!,10,FALSE)</f>
        <v>#REF!</v>
      </c>
      <c r="J552" s="93" t="e">
        <f>VLOOKUP($A552,#REF!,11,FALSE)</f>
        <v>#REF!</v>
      </c>
      <c r="K552" s="114" t="e">
        <f>VLOOKUP($A552,#REF!,12,FALSE)</f>
        <v>#REF!</v>
      </c>
      <c r="L552" s="137" t="e">
        <f>VLOOKUP($A552,#REF!,13,FALSE)</f>
        <v>#REF!</v>
      </c>
      <c r="M552" s="439" t="e">
        <f>VLOOKUP($A552,#REF!,14,FALSE)</f>
        <v>#REF!</v>
      </c>
      <c r="N552" s="102" t="e">
        <f>VLOOKUP($A552,#REF!,15,FALSE)</f>
        <v>#REF!</v>
      </c>
      <c r="O552" s="102" t="e">
        <f>VLOOKUP($A552,#REF!,18,FALSE)</f>
        <v>#REF!</v>
      </c>
      <c r="P552" s="93" t="e">
        <f>VLOOKUP($A552,#REF!,41,FALSE)</f>
        <v>#REF!</v>
      </c>
      <c r="Q552" s="115" t="e">
        <f>VLOOKUP(Revisión_Avance_Periodo!$L252,#REF!,30,FALSE)</f>
        <v>#REF!</v>
      </c>
      <c r="R552" s="116">
        <v>2019</v>
      </c>
      <c r="S552" s="196">
        <v>43799</v>
      </c>
      <c r="T552" s="116" t="s">
        <v>78</v>
      </c>
      <c r="U552" s="147" t="e">
        <f>INDEX(#REF!,MATCH(Revisión_Avance_Periodo!$L552,#REF!,0),MATCH(Revisión_Avance_Periodo!$T552,#REF!,0))</f>
        <v>#REF!</v>
      </c>
      <c r="V552" s="147" t="e">
        <f>INDEX(#REF!,MATCH(Revisión_Avance_Periodo!$L552,#REF!,0),MATCH(Revisión_Avance_Periodo!$T552,#REF!,0))</f>
        <v>#REF!</v>
      </c>
      <c r="W552" s="118">
        <f>IFERROR((V552/U552),0)</f>
        <v>0</v>
      </c>
      <c r="X552" s="116" t="str">
        <f>VLOOKUP(W552,Tabla_Estado_Meta_OAP_2019[#All],3,TRUE)</f>
        <v>Por Ejecutar</v>
      </c>
      <c r="Y552" s="150" t="e">
        <f>SUBTOTAL(9,$U$542:$U552)</f>
        <v>#REF!</v>
      </c>
      <c r="Z552" s="151" t="e">
        <f>SUBTOTAL(9,$V$542:$V552)</f>
        <v>#REF!</v>
      </c>
      <c r="AA552" s="159">
        <f>IFERROR(+Revisión_Avance_Periodo!$Z552/Revisión_Avance_Periodo!$Y552,0)</f>
        <v>0</v>
      </c>
      <c r="AB552" s="126"/>
      <c r="AC552" s="127"/>
      <c r="AD552" s="125"/>
      <c r="AE552" s="125"/>
      <c r="AF552" s="128"/>
      <c r="AG552" s="129"/>
      <c r="AH552" s="150" t="e">
        <f>SUBTOTAL(9,$U$242:$U552)</f>
        <v>#REF!</v>
      </c>
      <c r="AI552" s="151" t="e">
        <f>SUBTOTAL(9,$V$242:$V552)</f>
        <v>#REF!</v>
      </c>
      <c r="AJ552" s="159">
        <f>IFERROR(+Revisión_Avance_Periodo!$Z252/Revisión_Avance_Periodo!$Y252,0)</f>
        <v>0</v>
      </c>
      <c r="AK552" s="126"/>
      <c r="AL552" s="127"/>
      <c r="AM552" s="125"/>
      <c r="AN552" s="125"/>
      <c r="AO552" s="128"/>
      <c r="AP552" s="129"/>
    </row>
    <row r="553" spans="1:42" ht="15.75" thickBot="1" x14ac:dyDescent="0.3">
      <c r="A553" s="97">
        <v>22</v>
      </c>
      <c r="B553" s="435" t="e">
        <f>CONCATENATE(Revisión_Avance_Periodo!$D253,";",Revisión_Avance_Periodo!$F253,";",Revisión_Avance_Periodo!$L253)</f>
        <v>#REF!</v>
      </c>
      <c r="C553" s="435" t="e">
        <f t="shared" si="42"/>
        <v>#REF!</v>
      </c>
      <c r="D553" s="123" t="e">
        <f>VLOOKUP($A553,#REF!,3,FALSE)</f>
        <v>#REF!</v>
      </c>
      <c r="E553" s="436" t="e">
        <f>VLOOKUP($A553,#REF!,4,FALSE)</f>
        <v>#REF!</v>
      </c>
      <c r="F553" s="103" t="e">
        <f>VLOOKUP($A553,#REF!,5,FALSE)</f>
        <v>#REF!</v>
      </c>
      <c r="G553" s="98" t="e">
        <f>VLOOKUP($A553,#REF!,8,FALSE)</f>
        <v>#REF!</v>
      </c>
      <c r="H553" s="93" t="e">
        <f>VLOOKUP($A553,#REF!,7,FALSE)</f>
        <v>#REF!</v>
      </c>
      <c r="I553" s="438" t="e">
        <f>VLOOKUP($A553,#REF!,10,FALSE)</f>
        <v>#REF!</v>
      </c>
      <c r="J553" s="98" t="e">
        <f>VLOOKUP($A553,#REF!,11,FALSE)</f>
        <v>#REF!</v>
      </c>
      <c r="K553" s="114" t="e">
        <f>VLOOKUP($A553,#REF!,12,FALSE)</f>
        <v>#REF!</v>
      </c>
      <c r="L553" s="138" t="e">
        <f>VLOOKUP($A553,#REF!,13,FALSE)</f>
        <v>#REF!</v>
      </c>
      <c r="M553" s="439" t="e">
        <f>VLOOKUP($A553,#REF!,14,FALSE)</f>
        <v>#REF!</v>
      </c>
      <c r="N553" s="103" t="e">
        <f>VLOOKUP($A553,#REF!,15,FALSE)</f>
        <v>#REF!</v>
      </c>
      <c r="O553" s="103" t="e">
        <f>VLOOKUP($A553,#REF!,18,FALSE)</f>
        <v>#REF!</v>
      </c>
      <c r="P553" s="93" t="e">
        <f>VLOOKUP($A553,#REF!,41,FALSE)</f>
        <v>#REF!</v>
      </c>
      <c r="Q553" s="115" t="e">
        <f>VLOOKUP(Revisión_Avance_Periodo!$L253,#REF!,30,FALSE)</f>
        <v>#REF!</v>
      </c>
      <c r="R553" s="116">
        <v>2019</v>
      </c>
      <c r="S553" s="196">
        <v>43829</v>
      </c>
      <c r="T553" s="124" t="s">
        <v>79</v>
      </c>
      <c r="U553" s="147" t="e">
        <f>INDEX(#REF!,MATCH(Revisión_Avance_Periodo!$L553,#REF!,0),MATCH(Revisión_Avance_Periodo!$T553,#REF!,0))</f>
        <v>#REF!</v>
      </c>
      <c r="V553" s="147" t="e">
        <f>INDEX(#REF!,MATCH(Revisión_Avance_Periodo!$L553,#REF!,0),MATCH(Revisión_Avance_Periodo!$T553,#REF!,0))</f>
        <v>#REF!</v>
      </c>
      <c r="W553" s="130" t="e">
        <f>V553/U553</f>
        <v>#REF!</v>
      </c>
      <c r="X553" s="124" t="e">
        <f>VLOOKUP(W553,Tabla_Estado_Meta_OAP_2019[#All],3,TRUE)</f>
        <v>#REF!</v>
      </c>
      <c r="Y553" s="150" t="e">
        <f>SUBTOTAL(9,$U$542:$U553)</f>
        <v>#REF!</v>
      </c>
      <c r="Z553" s="151" t="e">
        <f>SUBTOTAL(9,$V$542:$V553)</f>
        <v>#REF!</v>
      </c>
      <c r="AA553" s="159">
        <f>IFERROR(+Revisión_Avance_Periodo!$Z553/Revisión_Avance_Periodo!$Y553,0)</f>
        <v>0</v>
      </c>
      <c r="AB553" s="126"/>
      <c r="AC553" s="127"/>
      <c r="AD553" s="125"/>
      <c r="AE553" s="125"/>
      <c r="AF553" s="128"/>
      <c r="AG553" s="129"/>
      <c r="AH553" s="150" t="e">
        <f>SUBTOTAL(9,$U$242:$U553)</f>
        <v>#REF!</v>
      </c>
      <c r="AI553" s="151" t="e">
        <f>SUBTOTAL(9,$V$242:$V553)</f>
        <v>#REF!</v>
      </c>
      <c r="AJ553" s="159">
        <f>IFERROR(+Revisión_Avance_Periodo!$Z253/Revisión_Avance_Periodo!$Y253,0)</f>
        <v>0</v>
      </c>
      <c r="AK553" s="126"/>
      <c r="AL553" s="127"/>
      <c r="AM553" s="125"/>
      <c r="AN553" s="125"/>
      <c r="AO553" s="128"/>
      <c r="AP553" s="129"/>
    </row>
    <row r="554" spans="1:42" x14ac:dyDescent="0.25">
      <c r="A554" s="92">
        <v>23</v>
      </c>
      <c r="B554" s="435" t="e">
        <f>CONCATENATE(Revisión_Avance_Periodo!$D254,";",Revisión_Avance_Periodo!$F254,";",Revisión_Avance_Periodo!$L254)</f>
        <v>#REF!</v>
      </c>
      <c r="C554" s="435" t="e">
        <f t="shared" si="42"/>
        <v>#REF!</v>
      </c>
      <c r="D554" s="114" t="e">
        <f>VLOOKUP($A554,#REF!,3,FALSE)</f>
        <v>#REF!</v>
      </c>
      <c r="E554" s="436" t="e">
        <f>VLOOKUP($A554,#REF!,4,FALSE)</f>
        <v>#REF!</v>
      </c>
      <c r="F554" s="102" t="e">
        <f>VLOOKUP($A554,#REF!,5,FALSE)</f>
        <v>#REF!</v>
      </c>
      <c r="G554" s="93" t="e">
        <f>VLOOKUP($A554,#REF!,8,FALSE)</f>
        <v>#REF!</v>
      </c>
      <c r="H554" s="93" t="e">
        <f>VLOOKUP($A554,#REF!,7,FALSE)</f>
        <v>#REF!</v>
      </c>
      <c r="I554" s="438" t="e">
        <f>VLOOKUP($A554,#REF!,10,FALSE)</f>
        <v>#REF!</v>
      </c>
      <c r="J554" s="93" t="e">
        <f>VLOOKUP($A554,#REF!,11,FALSE)</f>
        <v>#REF!</v>
      </c>
      <c r="K554" s="114" t="e">
        <f>VLOOKUP($A554,#REF!,12,FALSE)</f>
        <v>#REF!</v>
      </c>
      <c r="L554" s="93" t="e">
        <f>VLOOKUP($A554,#REF!,13,FALSE)</f>
        <v>#REF!</v>
      </c>
      <c r="M554" s="438" t="e">
        <f>VLOOKUP($A554,#REF!,14,FALSE)</f>
        <v>#REF!</v>
      </c>
      <c r="N554" s="102" t="e">
        <f>VLOOKUP($A554,#REF!,15,FALSE)</f>
        <v>#REF!</v>
      </c>
      <c r="O554" s="102" t="e">
        <f>VLOOKUP($A554,#REF!,18,FALSE)</f>
        <v>#REF!</v>
      </c>
      <c r="P554" s="93" t="e">
        <f>VLOOKUP($A554,#REF!,41,FALSE)</f>
        <v>#REF!</v>
      </c>
      <c r="Q554" s="115" t="e">
        <f>VLOOKUP(Revisión_Avance_Periodo!$L254,#REF!,30,FALSE)</f>
        <v>#REF!</v>
      </c>
      <c r="R554" s="116">
        <v>2019</v>
      </c>
      <c r="S554" s="196">
        <v>43495</v>
      </c>
      <c r="T554" s="116" t="s">
        <v>68</v>
      </c>
      <c r="U554" s="147" t="e">
        <f>INDEX(#REF!,MATCH(Revisión_Avance_Periodo!$L554,#REF!,0),MATCH(Revisión_Avance_Periodo!$T554,#REF!,0))</f>
        <v>#REF!</v>
      </c>
      <c r="V554" s="147" t="e">
        <f>INDEX(#REF!,MATCH(Revisión_Avance_Periodo!$L554,#REF!,0),MATCH(Revisión_Avance_Periodo!$T554,#REF!,0))</f>
        <v>#REF!</v>
      </c>
      <c r="W554" s="118">
        <f t="shared" ref="W554:W561" si="45">IFERROR((V554/U554),0)</f>
        <v>0</v>
      </c>
      <c r="X554" s="116" t="str">
        <f>VLOOKUP(W554,Tabla_Estado_Meta_OAP_2019[#All],3,TRUE)</f>
        <v>Por Ejecutar</v>
      </c>
      <c r="Y554" s="148" t="e">
        <f>SUBTOTAL(9,$U$554:$U554)</f>
        <v>#REF!</v>
      </c>
      <c r="Z554" s="149" t="e">
        <f>SUBTOTAL(9,$V$554:$V554)</f>
        <v>#REF!</v>
      </c>
      <c r="AA554" s="162">
        <f>IFERROR(+Revisión_Avance_Periodo!$Z554/Revisión_Avance_Periodo!$Y554,0)</f>
        <v>0</v>
      </c>
      <c r="AB554" s="448" t="e">
        <f>SUBTOTAL(9,U554:U565)</f>
        <v>#REF!</v>
      </c>
      <c r="AC554" s="449" t="e">
        <f>SUBTOTAL(9,V554:V565)</f>
        <v>#REF!</v>
      </c>
      <c r="AD554" s="119" t="e">
        <f>+AC554/AB554</f>
        <v>#REF!</v>
      </c>
      <c r="AE554" s="119" t="e">
        <f>100%-Revisión_Avance_Periodo!$AD554</f>
        <v>#REF!</v>
      </c>
      <c r="AF554" s="121" t="e">
        <f>VLOOKUP(AD554,Tabla_Estado_Meta_OAP_2019[],3,TRUE)</f>
        <v>#REF!</v>
      </c>
      <c r="AG554" s="122" t="e">
        <f>Revisión_Avance_Periodo!$AD554*Revisión_Avance_Periodo!$Q554</f>
        <v>#REF!</v>
      </c>
      <c r="AH554" s="148" t="e">
        <f>SUBTOTAL(9,$U$254:$U554)</f>
        <v>#REF!</v>
      </c>
      <c r="AI554" s="149" t="e">
        <f>SUBTOTAL(9,$V$254:$V554)</f>
        <v>#REF!</v>
      </c>
      <c r="AJ554" s="162">
        <f>IFERROR(+Revisión_Avance_Periodo!$Z254/Revisión_Avance_Periodo!$Y254,0)</f>
        <v>0</v>
      </c>
      <c r="AK554" s="448" t="e">
        <f>SUBTOTAL(9,AD554:AD565)</f>
        <v>#REF!</v>
      </c>
      <c r="AL554" s="449" t="e">
        <f>SUBTOTAL(9,AE554:AE565)</f>
        <v>#REF!</v>
      </c>
      <c r="AM554" s="119" t="e">
        <f>+AL554/AK554</f>
        <v>#REF!</v>
      </c>
      <c r="AN554" s="119" t="e">
        <f>100%-Revisión_Avance_Periodo!$AD254</f>
        <v>#REF!</v>
      </c>
      <c r="AO554" s="121" t="e">
        <f>VLOOKUP(AM554,Tabla_Estado_Meta_OAP_2019[],3,TRUE)</f>
        <v>#REF!</v>
      </c>
      <c r="AP554" s="122" t="e">
        <f>Revisión_Avance_Periodo!$AD254*Revisión_Avance_Periodo!$Q254</f>
        <v>#REF!</v>
      </c>
    </row>
    <row r="555" spans="1:42" x14ac:dyDescent="0.25">
      <c r="A555" s="97">
        <v>23</v>
      </c>
      <c r="B555" s="435" t="e">
        <f>CONCATENATE(Revisión_Avance_Periodo!$D255,";",Revisión_Avance_Periodo!$F255,";",Revisión_Avance_Periodo!$L255)</f>
        <v>#REF!</v>
      </c>
      <c r="C555" s="435" t="e">
        <f t="shared" si="42"/>
        <v>#REF!</v>
      </c>
      <c r="D555" s="123" t="e">
        <f>VLOOKUP($A555,#REF!,3,FALSE)</f>
        <v>#REF!</v>
      </c>
      <c r="E555" s="436" t="e">
        <f>VLOOKUP($A555,#REF!,4,FALSE)</f>
        <v>#REF!</v>
      </c>
      <c r="F555" s="103" t="e">
        <f>VLOOKUP($A555,#REF!,5,FALSE)</f>
        <v>#REF!</v>
      </c>
      <c r="G555" s="98" t="e">
        <f>VLOOKUP($A555,#REF!,8,FALSE)</f>
        <v>#REF!</v>
      </c>
      <c r="H555" s="93" t="e">
        <f>VLOOKUP($A555,#REF!,7,FALSE)</f>
        <v>#REF!</v>
      </c>
      <c r="I555" s="438" t="e">
        <f>VLOOKUP($A555,#REF!,10,FALSE)</f>
        <v>#REF!</v>
      </c>
      <c r="J555" s="98" t="e">
        <f>VLOOKUP($A555,#REF!,11,FALSE)</f>
        <v>#REF!</v>
      </c>
      <c r="K555" s="114" t="e">
        <f>VLOOKUP($A555,#REF!,12,FALSE)</f>
        <v>#REF!</v>
      </c>
      <c r="L555" s="98" t="e">
        <f>VLOOKUP($A555,#REF!,13,FALSE)</f>
        <v>#REF!</v>
      </c>
      <c r="M555" s="438" t="e">
        <f>VLOOKUP($A555,#REF!,14,FALSE)</f>
        <v>#REF!</v>
      </c>
      <c r="N555" s="103" t="e">
        <f>VLOOKUP($A555,#REF!,15,FALSE)</f>
        <v>#REF!</v>
      </c>
      <c r="O555" s="103" t="e">
        <f>VLOOKUP($A555,#REF!,18,FALSE)</f>
        <v>#REF!</v>
      </c>
      <c r="P555" s="93" t="e">
        <f>VLOOKUP($A555,#REF!,41,FALSE)</f>
        <v>#REF!</v>
      </c>
      <c r="Q555" s="115" t="e">
        <f>VLOOKUP(Revisión_Avance_Periodo!$L255,#REF!,30,FALSE)</f>
        <v>#REF!</v>
      </c>
      <c r="R555" s="116">
        <v>2019</v>
      </c>
      <c r="S555" s="196">
        <v>43524</v>
      </c>
      <c r="T555" s="124" t="s">
        <v>69</v>
      </c>
      <c r="U555" s="147" t="e">
        <f>INDEX(#REF!,MATCH(Revisión_Avance_Periodo!$L555,#REF!,0),MATCH(Revisión_Avance_Periodo!$T555,#REF!,0))</f>
        <v>#REF!</v>
      </c>
      <c r="V555" s="147" t="e">
        <f>INDEX(#REF!,MATCH(Revisión_Avance_Periodo!$L555,#REF!,0),MATCH(Revisión_Avance_Periodo!$T555,#REF!,0))</f>
        <v>#REF!</v>
      </c>
      <c r="W555" s="118">
        <f t="shared" si="45"/>
        <v>0</v>
      </c>
      <c r="X555" s="124" t="str">
        <f>VLOOKUP(W555,Tabla_Estado_Meta_OAP_2019[#All],3,TRUE)</f>
        <v>Por Ejecutar</v>
      </c>
      <c r="Y555" s="150" t="e">
        <f>SUBTOTAL(9,$U$554:$U555)</f>
        <v>#REF!</v>
      </c>
      <c r="Z555" s="151" t="e">
        <f>SUBTOTAL(9,$V$554:$V555)</f>
        <v>#REF!</v>
      </c>
      <c r="AA555" s="159">
        <f>IFERROR(+Revisión_Avance_Periodo!$Z555/Revisión_Avance_Periodo!$Y555,0)</f>
        <v>0</v>
      </c>
      <c r="AB555" s="126"/>
      <c r="AC555" s="127"/>
      <c r="AD555" s="125"/>
      <c r="AE555" s="125"/>
      <c r="AF555" s="128"/>
      <c r="AG555" s="129"/>
      <c r="AH555" s="150" t="e">
        <f>SUBTOTAL(9,$U$254:$U555)</f>
        <v>#REF!</v>
      </c>
      <c r="AI555" s="151" t="e">
        <f>SUBTOTAL(9,$V$254:$V555)</f>
        <v>#REF!</v>
      </c>
      <c r="AJ555" s="159">
        <f>IFERROR(+Revisión_Avance_Periodo!$Z255/Revisión_Avance_Periodo!$Y255,0)</f>
        <v>0</v>
      </c>
      <c r="AK555" s="126"/>
      <c r="AL555" s="127"/>
      <c r="AM555" s="125"/>
      <c r="AN555" s="125"/>
      <c r="AO555" s="128"/>
      <c r="AP555" s="129"/>
    </row>
    <row r="556" spans="1:42" x14ac:dyDescent="0.25">
      <c r="A556" s="92">
        <v>23</v>
      </c>
      <c r="B556" s="435" t="e">
        <f>CONCATENATE(Revisión_Avance_Periodo!$D256,";",Revisión_Avance_Periodo!$F256,";",Revisión_Avance_Periodo!$L256)</f>
        <v>#REF!</v>
      </c>
      <c r="C556" s="435" t="e">
        <f t="shared" si="42"/>
        <v>#REF!</v>
      </c>
      <c r="D556" s="114" t="e">
        <f>VLOOKUP($A556,#REF!,3,FALSE)</f>
        <v>#REF!</v>
      </c>
      <c r="E556" s="436" t="e">
        <f>VLOOKUP($A556,#REF!,4,FALSE)</f>
        <v>#REF!</v>
      </c>
      <c r="F556" s="102" t="e">
        <f>VLOOKUP($A556,#REF!,5,FALSE)</f>
        <v>#REF!</v>
      </c>
      <c r="G556" s="93" t="e">
        <f>VLOOKUP($A556,#REF!,8,FALSE)</f>
        <v>#REF!</v>
      </c>
      <c r="H556" s="93" t="e">
        <f>VLOOKUP($A556,#REF!,7,FALSE)</f>
        <v>#REF!</v>
      </c>
      <c r="I556" s="438" t="e">
        <f>VLOOKUP($A556,#REF!,10,FALSE)</f>
        <v>#REF!</v>
      </c>
      <c r="J556" s="93" t="e">
        <f>VLOOKUP($A556,#REF!,11,FALSE)</f>
        <v>#REF!</v>
      </c>
      <c r="K556" s="114" t="e">
        <f>VLOOKUP($A556,#REF!,12,FALSE)</f>
        <v>#REF!</v>
      </c>
      <c r="L556" s="93" t="e">
        <f>VLOOKUP($A556,#REF!,13,FALSE)</f>
        <v>#REF!</v>
      </c>
      <c r="M556" s="438" t="e">
        <f>VLOOKUP($A556,#REF!,14,FALSE)</f>
        <v>#REF!</v>
      </c>
      <c r="N556" s="102" t="e">
        <f>VLOOKUP($A556,#REF!,15,FALSE)</f>
        <v>#REF!</v>
      </c>
      <c r="O556" s="102" t="e">
        <f>VLOOKUP($A556,#REF!,18,FALSE)</f>
        <v>#REF!</v>
      </c>
      <c r="P556" s="93" t="e">
        <f>VLOOKUP($A556,#REF!,41,FALSE)</f>
        <v>#REF!</v>
      </c>
      <c r="Q556" s="115" t="e">
        <f>VLOOKUP(Revisión_Avance_Periodo!$L256,#REF!,30,FALSE)</f>
        <v>#REF!</v>
      </c>
      <c r="R556" s="116">
        <v>2019</v>
      </c>
      <c r="S556" s="196">
        <v>43554</v>
      </c>
      <c r="T556" s="116" t="s">
        <v>70</v>
      </c>
      <c r="U556" s="147" t="e">
        <f>INDEX(#REF!,MATCH(Revisión_Avance_Periodo!$L556,#REF!,0),MATCH(Revisión_Avance_Periodo!$T556,#REF!,0))</f>
        <v>#REF!</v>
      </c>
      <c r="V556" s="147" t="e">
        <f>INDEX(#REF!,MATCH(Revisión_Avance_Periodo!$L556,#REF!,0),MATCH(Revisión_Avance_Periodo!$T556,#REF!,0))</f>
        <v>#REF!</v>
      </c>
      <c r="W556" s="118">
        <f t="shared" si="45"/>
        <v>0</v>
      </c>
      <c r="X556" s="116" t="str">
        <f>VLOOKUP(W556,Tabla_Estado_Meta_OAP_2019[#All],3,TRUE)</f>
        <v>Por Ejecutar</v>
      </c>
      <c r="Y556" s="150" t="e">
        <f>SUBTOTAL(9,$U$554:$U556)</f>
        <v>#REF!</v>
      </c>
      <c r="Z556" s="151" t="e">
        <f>SUBTOTAL(9,$V$554:$V556)</f>
        <v>#REF!</v>
      </c>
      <c r="AA556" s="159">
        <f>IFERROR(+Revisión_Avance_Periodo!$Z556/Revisión_Avance_Periodo!$Y556,0)</f>
        <v>0</v>
      </c>
      <c r="AB556" s="126"/>
      <c r="AC556" s="127"/>
      <c r="AD556" s="125"/>
      <c r="AE556" s="125"/>
      <c r="AF556" s="128"/>
      <c r="AG556" s="129"/>
      <c r="AH556" s="150" t="e">
        <f>SUBTOTAL(9,$U$254:$U556)</f>
        <v>#REF!</v>
      </c>
      <c r="AI556" s="151" t="e">
        <f>SUBTOTAL(9,$V$254:$V556)</f>
        <v>#REF!</v>
      </c>
      <c r="AJ556" s="159">
        <f>IFERROR(+Revisión_Avance_Periodo!$Z256/Revisión_Avance_Periodo!$Y256,0)</f>
        <v>0</v>
      </c>
      <c r="AK556" s="126"/>
      <c r="AL556" s="127"/>
      <c r="AM556" s="125"/>
      <c r="AN556" s="125"/>
      <c r="AO556" s="128"/>
      <c r="AP556" s="129"/>
    </row>
    <row r="557" spans="1:42" x14ac:dyDescent="0.25">
      <c r="A557" s="97">
        <v>23</v>
      </c>
      <c r="B557" s="435" t="e">
        <f>CONCATENATE(Revisión_Avance_Periodo!$D257,";",Revisión_Avance_Periodo!$F257,";",Revisión_Avance_Periodo!$L257)</f>
        <v>#REF!</v>
      </c>
      <c r="C557" s="435" t="e">
        <f t="shared" si="42"/>
        <v>#REF!</v>
      </c>
      <c r="D557" s="123" t="e">
        <f>VLOOKUP($A557,#REF!,3,FALSE)</f>
        <v>#REF!</v>
      </c>
      <c r="E557" s="436" t="e">
        <f>VLOOKUP($A557,#REF!,4,FALSE)</f>
        <v>#REF!</v>
      </c>
      <c r="F557" s="103" t="e">
        <f>VLOOKUP($A557,#REF!,5,FALSE)</f>
        <v>#REF!</v>
      </c>
      <c r="G557" s="98" t="e">
        <f>VLOOKUP($A557,#REF!,8,FALSE)</f>
        <v>#REF!</v>
      </c>
      <c r="H557" s="93" t="e">
        <f>VLOOKUP($A557,#REF!,7,FALSE)</f>
        <v>#REF!</v>
      </c>
      <c r="I557" s="438" t="e">
        <f>VLOOKUP($A557,#REF!,10,FALSE)</f>
        <v>#REF!</v>
      </c>
      <c r="J557" s="98" t="e">
        <f>VLOOKUP($A557,#REF!,11,FALSE)</f>
        <v>#REF!</v>
      </c>
      <c r="K557" s="114" t="e">
        <f>VLOOKUP($A557,#REF!,12,FALSE)</f>
        <v>#REF!</v>
      </c>
      <c r="L557" s="98" t="e">
        <f>VLOOKUP($A557,#REF!,13,FALSE)</f>
        <v>#REF!</v>
      </c>
      <c r="M557" s="438" t="e">
        <f>VLOOKUP($A557,#REF!,14,FALSE)</f>
        <v>#REF!</v>
      </c>
      <c r="N557" s="103" t="e">
        <f>VLOOKUP($A557,#REF!,15,FALSE)</f>
        <v>#REF!</v>
      </c>
      <c r="O557" s="103" t="e">
        <f>VLOOKUP($A557,#REF!,18,FALSE)</f>
        <v>#REF!</v>
      </c>
      <c r="P557" s="93" t="e">
        <f>VLOOKUP($A557,#REF!,41,FALSE)</f>
        <v>#REF!</v>
      </c>
      <c r="Q557" s="115" t="e">
        <f>VLOOKUP(Revisión_Avance_Periodo!$L257,#REF!,30,FALSE)</f>
        <v>#REF!</v>
      </c>
      <c r="R557" s="116">
        <v>2019</v>
      </c>
      <c r="S557" s="196">
        <v>43585</v>
      </c>
      <c r="T557" s="124" t="s">
        <v>71</v>
      </c>
      <c r="U557" s="147" t="e">
        <f>INDEX(#REF!,MATCH(Revisión_Avance_Periodo!$L557,#REF!,0),MATCH(Revisión_Avance_Periodo!$T557,#REF!,0))</f>
        <v>#REF!</v>
      </c>
      <c r="V557" s="147" t="e">
        <f>INDEX(#REF!,MATCH(Revisión_Avance_Periodo!$L557,#REF!,0),MATCH(Revisión_Avance_Periodo!$T557,#REF!,0))</f>
        <v>#REF!</v>
      </c>
      <c r="W557" s="118">
        <f t="shared" si="45"/>
        <v>0</v>
      </c>
      <c r="X557" s="124" t="str">
        <f>VLOOKUP(W557,Tabla_Estado_Meta_OAP_2019[#All],3,TRUE)</f>
        <v>Por Ejecutar</v>
      </c>
      <c r="Y557" s="150" t="e">
        <f>SUBTOTAL(9,$U$554:$U557)</f>
        <v>#REF!</v>
      </c>
      <c r="Z557" s="151" t="e">
        <f>SUBTOTAL(9,$V$554:$V557)</f>
        <v>#REF!</v>
      </c>
      <c r="AA557" s="159">
        <f>IFERROR(+Revisión_Avance_Periodo!$Z557/Revisión_Avance_Periodo!$Y557,0)</f>
        <v>0</v>
      </c>
      <c r="AB557" s="126"/>
      <c r="AC557" s="127"/>
      <c r="AD557" s="125"/>
      <c r="AE557" s="125"/>
      <c r="AF557" s="128"/>
      <c r="AG557" s="129"/>
      <c r="AH557" s="150" t="e">
        <f>SUBTOTAL(9,$U$254:$U557)</f>
        <v>#REF!</v>
      </c>
      <c r="AI557" s="151" t="e">
        <f>SUBTOTAL(9,$V$254:$V557)</f>
        <v>#REF!</v>
      </c>
      <c r="AJ557" s="159">
        <f>IFERROR(+Revisión_Avance_Periodo!$Z257/Revisión_Avance_Periodo!$Y257,0)</f>
        <v>0</v>
      </c>
      <c r="AK557" s="126"/>
      <c r="AL557" s="127"/>
      <c r="AM557" s="125"/>
      <c r="AN557" s="125"/>
      <c r="AO557" s="128"/>
      <c r="AP557" s="129"/>
    </row>
    <row r="558" spans="1:42" x14ac:dyDescent="0.25">
      <c r="A558" s="92">
        <v>23</v>
      </c>
      <c r="B558" s="435" t="e">
        <f>CONCATENATE(Revisión_Avance_Periodo!$D258,";",Revisión_Avance_Periodo!$F258,";",Revisión_Avance_Periodo!$L258)</f>
        <v>#REF!</v>
      </c>
      <c r="C558" s="435" t="e">
        <f t="shared" si="42"/>
        <v>#REF!</v>
      </c>
      <c r="D558" s="114" t="e">
        <f>VLOOKUP($A558,#REF!,3,FALSE)</f>
        <v>#REF!</v>
      </c>
      <c r="E558" s="436" t="e">
        <f>VLOOKUP($A558,#REF!,4,FALSE)</f>
        <v>#REF!</v>
      </c>
      <c r="F558" s="102" t="e">
        <f>VLOOKUP($A558,#REF!,5,FALSE)</f>
        <v>#REF!</v>
      </c>
      <c r="G558" s="93" t="e">
        <f>VLOOKUP($A558,#REF!,8,FALSE)</f>
        <v>#REF!</v>
      </c>
      <c r="H558" s="93" t="e">
        <f>VLOOKUP($A558,#REF!,7,FALSE)</f>
        <v>#REF!</v>
      </c>
      <c r="I558" s="438" t="e">
        <f>VLOOKUP($A558,#REF!,10,FALSE)</f>
        <v>#REF!</v>
      </c>
      <c r="J558" s="93" t="e">
        <f>VLOOKUP($A558,#REF!,11,FALSE)</f>
        <v>#REF!</v>
      </c>
      <c r="K558" s="114" t="e">
        <f>VLOOKUP($A558,#REF!,12,FALSE)</f>
        <v>#REF!</v>
      </c>
      <c r="L558" s="93" t="e">
        <f>VLOOKUP($A558,#REF!,13,FALSE)</f>
        <v>#REF!</v>
      </c>
      <c r="M558" s="438" t="e">
        <f>VLOOKUP($A558,#REF!,14,FALSE)</f>
        <v>#REF!</v>
      </c>
      <c r="N558" s="102" t="e">
        <f>VLOOKUP($A558,#REF!,15,FALSE)</f>
        <v>#REF!</v>
      </c>
      <c r="O558" s="102" t="e">
        <f>VLOOKUP($A558,#REF!,18,FALSE)</f>
        <v>#REF!</v>
      </c>
      <c r="P558" s="93" t="e">
        <f>VLOOKUP($A558,#REF!,41,FALSE)</f>
        <v>#REF!</v>
      </c>
      <c r="Q558" s="115" t="e">
        <f>VLOOKUP(Revisión_Avance_Periodo!$L258,#REF!,30,FALSE)</f>
        <v>#REF!</v>
      </c>
      <c r="R558" s="116">
        <v>2019</v>
      </c>
      <c r="S558" s="196">
        <v>43615</v>
      </c>
      <c r="T558" s="116" t="s">
        <v>72</v>
      </c>
      <c r="U558" s="147" t="e">
        <f>INDEX(#REF!,MATCH(Revisión_Avance_Periodo!$L558,#REF!,0),MATCH(Revisión_Avance_Periodo!$T558,#REF!,0))</f>
        <v>#REF!</v>
      </c>
      <c r="V558" s="147" t="e">
        <f>INDEX(#REF!,MATCH(Revisión_Avance_Periodo!$L558,#REF!,0),MATCH(Revisión_Avance_Periodo!$T558,#REF!,0))</f>
        <v>#REF!</v>
      </c>
      <c r="W558" s="118">
        <f t="shared" si="45"/>
        <v>0</v>
      </c>
      <c r="X558" s="116" t="str">
        <f>VLOOKUP(W558,Tabla_Estado_Meta_OAP_2019[#All],3,TRUE)</f>
        <v>Por Ejecutar</v>
      </c>
      <c r="Y558" s="150" t="e">
        <f>SUBTOTAL(9,$U$554:$U558)</f>
        <v>#REF!</v>
      </c>
      <c r="Z558" s="151" t="e">
        <f>SUBTOTAL(9,$V$554:$V558)</f>
        <v>#REF!</v>
      </c>
      <c r="AA558" s="159">
        <f>IFERROR(+Revisión_Avance_Periodo!$Z558/Revisión_Avance_Periodo!$Y558,0)</f>
        <v>0</v>
      </c>
      <c r="AB558" s="126"/>
      <c r="AC558" s="127"/>
      <c r="AD558" s="125"/>
      <c r="AE558" s="125"/>
      <c r="AF558" s="128"/>
      <c r="AG558" s="129"/>
      <c r="AH558" s="150" t="e">
        <f>SUBTOTAL(9,$U$254:$U558)</f>
        <v>#REF!</v>
      </c>
      <c r="AI558" s="151" t="e">
        <f>SUBTOTAL(9,$V$254:$V558)</f>
        <v>#REF!</v>
      </c>
      <c r="AJ558" s="159">
        <f>IFERROR(+Revisión_Avance_Periodo!$Z258/Revisión_Avance_Periodo!$Y258,0)</f>
        <v>0</v>
      </c>
      <c r="AK558" s="126"/>
      <c r="AL558" s="127"/>
      <c r="AM558" s="125"/>
      <c r="AN558" s="125"/>
      <c r="AO558" s="128"/>
      <c r="AP558" s="129"/>
    </row>
    <row r="559" spans="1:42" x14ac:dyDescent="0.25">
      <c r="A559" s="97">
        <v>23</v>
      </c>
      <c r="B559" s="435" t="e">
        <f>CONCATENATE(Revisión_Avance_Periodo!$D259,";",Revisión_Avance_Periodo!$F259,";",Revisión_Avance_Periodo!$L259)</f>
        <v>#REF!</v>
      </c>
      <c r="C559" s="435" t="e">
        <f t="shared" si="42"/>
        <v>#REF!</v>
      </c>
      <c r="D559" s="123" t="e">
        <f>VLOOKUP($A559,#REF!,3,FALSE)</f>
        <v>#REF!</v>
      </c>
      <c r="E559" s="436" t="e">
        <f>VLOOKUP($A559,#REF!,4,FALSE)</f>
        <v>#REF!</v>
      </c>
      <c r="F559" s="103" t="e">
        <f>VLOOKUP($A559,#REF!,5,FALSE)</f>
        <v>#REF!</v>
      </c>
      <c r="G559" s="98" t="e">
        <f>VLOOKUP($A559,#REF!,8,FALSE)</f>
        <v>#REF!</v>
      </c>
      <c r="H559" s="93" t="e">
        <f>VLOOKUP($A559,#REF!,7,FALSE)</f>
        <v>#REF!</v>
      </c>
      <c r="I559" s="438" t="e">
        <f>VLOOKUP($A559,#REF!,10,FALSE)</f>
        <v>#REF!</v>
      </c>
      <c r="J559" s="98" t="e">
        <f>VLOOKUP($A559,#REF!,11,FALSE)</f>
        <v>#REF!</v>
      </c>
      <c r="K559" s="114" t="e">
        <f>VLOOKUP($A559,#REF!,12,FALSE)</f>
        <v>#REF!</v>
      </c>
      <c r="L559" s="98" t="e">
        <f>VLOOKUP($A559,#REF!,13,FALSE)</f>
        <v>#REF!</v>
      </c>
      <c r="M559" s="438" t="e">
        <f>VLOOKUP($A559,#REF!,14,FALSE)</f>
        <v>#REF!</v>
      </c>
      <c r="N559" s="103" t="e">
        <f>VLOOKUP($A559,#REF!,15,FALSE)</f>
        <v>#REF!</v>
      </c>
      <c r="O559" s="103" t="e">
        <f>VLOOKUP($A559,#REF!,18,FALSE)</f>
        <v>#REF!</v>
      </c>
      <c r="P559" s="93" t="e">
        <f>VLOOKUP($A559,#REF!,41,FALSE)</f>
        <v>#REF!</v>
      </c>
      <c r="Q559" s="115" t="e">
        <f>VLOOKUP(Revisión_Avance_Periodo!$L259,#REF!,30,FALSE)</f>
        <v>#REF!</v>
      </c>
      <c r="R559" s="116">
        <v>2019</v>
      </c>
      <c r="S559" s="196">
        <v>43646</v>
      </c>
      <c r="T559" s="124" t="s">
        <v>73</v>
      </c>
      <c r="U559" s="147" t="e">
        <f>INDEX(#REF!,MATCH(Revisión_Avance_Periodo!$L559,#REF!,0),MATCH(Revisión_Avance_Periodo!$T559,#REF!,0))</f>
        <v>#REF!</v>
      </c>
      <c r="V559" s="147" t="e">
        <f>INDEX(#REF!,MATCH(Revisión_Avance_Periodo!$L559,#REF!,0),MATCH(Revisión_Avance_Periodo!$T559,#REF!,0))</f>
        <v>#REF!</v>
      </c>
      <c r="W559" s="118">
        <f t="shared" si="45"/>
        <v>0</v>
      </c>
      <c r="X559" s="124" t="str">
        <f>VLOOKUP(W559,Tabla_Estado_Meta_OAP_2019[#All],3,TRUE)</f>
        <v>Por Ejecutar</v>
      </c>
      <c r="Y559" s="150" t="e">
        <f>SUBTOTAL(9,$U$554:$U559)</f>
        <v>#REF!</v>
      </c>
      <c r="Z559" s="151" t="e">
        <f>SUBTOTAL(9,$V$554:$V559)</f>
        <v>#REF!</v>
      </c>
      <c r="AA559" s="159">
        <f>IFERROR(+Revisión_Avance_Periodo!$Z559/Revisión_Avance_Periodo!$Y559,0)</f>
        <v>0</v>
      </c>
      <c r="AB559" s="126"/>
      <c r="AC559" s="127"/>
      <c r="AD559" s="125"/>
      <c r="AE559" s="125"/>
      <c r="AF559" s="128"/>
      <c r="AG559" s="129"/>
      <c r="AH559" s="150" t="e">
        <f>SUBTOTAL(9,$U$254:$U559)</f>
        <v>#REF!</v>
      </c>
      <c r="AI559" s="151" t="e">
        <f>SUBTOTAL(9,$V$254:$V559)</f>
        <v>#REF!</v>
      </c>
      <c r="AJ559" s="159">
        <f>IFERROR(+Revisión_Avance_Periodo!$Z259/Revisión_Avance_Periodo!$Y259,0)</f>
        <v>0</v>
      </c>
      <c r="AK559" s="126"/>
      <c r="AL559" s="127"/>
      <c r="AM559" s="125"/>
      <c r="AN559" s="125"/>
      <c r="AO559" s="128"/>
      <c r="AP559" s="129"/>
    </row>
    <row r="560" spans="1:42" x14ac:dyDescent="0.25">
      <c r="A560" s="92">
        <v>23</v>
      </c>
      <c r="B560" s="435" t="e">
        <f>CONCATENATE(Revisión_Avance_Periodo!$D260,";",Revisión_Avance_Periodo!$F260,";",Revisión_Avance_Periodo!$L260)</f>
        <v>#REF!</v>
      </c>
      <c r="C560" s="435" t="e">
        <f t="shared" si="42"/>
        <v>#REF!</v>
      </c>
      <c r="D560" s="114" t="e">
        <f>VLOOKUP($A560,#REF!,3,FALSE)</f>
        <v>#REF!</v>
      </c>
      <c r="E560" s="436" t="e">
        <f>VLOOKUP($A560,#REF!,4,FALSE)</f>
        <v>#REF!</v>
      </c>
      <c r="F560" s="102" t="e">
        <f>VLOOKUP($A560,#REF!,5,FALSE)</f>
        <v>#REF!</v>
      </c>
      <c r="G560" s="93" t="e">
        <f>VLOOKUP($A560,#REF!,8,FALSE)</f>
        <v>#REF!</v>
      </c>
      <c r="H560" s="93" t="e">
        <f>VLOOKUP($A560,#REF!,7,FALSE)</f>
        <v>#REF!</v>
      </c>
      <c r="I560" s="438" t="e">
        <f>VLOOKUP($A560,#REF!,10,FALSE)</f>
        <v>#REF!</v>
      </c>
      <c r="J560" s="93" t="e">
        <f>VLOOKUP($A560,#REF!,11,FALSE)</f>
        <v>#REF!</v>
      </c>
      <c r="K560" s="114" t="e">
        <f>VLOOKUP($A560,#REF!,12,FALSE)</f>
        <v>#REF!</v>
      </c>
      <c r="L560" s="93" t="e">
        <f>VLOOKUP($A560,#REF!,13,FALSE)</f>
        <v>#REF!</v>
      </c>
      <c r="M560" s="438" t="e">
        <f>VLOOKUP($A560,#REF!,14,FALSE)</f>
        <v>#REF!</v>
      </c>
      <c r="N560" s="102" t="e">
        <f>VLOOKUP($A560,#REF!,15,FALSE)</f>
        <v>#REF!</v>
      </c>
      <c r="O560" s="102" t="e">
        <f>VLOOKUP($A560,#REF!,18,FALSE)</f>
        <v>#REF!</v>
      </c>
      <c r="P560" s="93" t="e">
        <f>VLOOKUP($A560,#REF!,41,FALSE)</f>
        <v>#REF!</v>
      </c>
      <c r="Q560" s="115" t="e">
        <f>VLOOKUP(Revisión_Avance_Periodo!$L260,#REF!,30,FALSE)</f>
        <v>#REF!</v>
      </c>
      <c r="R560" s="116">
        <v>2019</v>
      </c>
      <c r="S560" s="196">
        <v>43676</v>
      </c>
      <c r="T560" s="116" t="s">
        <v>74</v>
      </c>
      <c r="U560" s="147" t="e">
        <f>INDEX(#REF!,MATCH(Revisión_Avance_Periodo!$L560,#REF!,0),MATCH(Revisión_Avance_Periodo!$T560,#REF!,0))</f>
        <v>#REF!</v>
      </c>
      <c r="V560" s="147" t="e">
        <f>INDEX(#REF!,MATCH(Revisión_Avance_Periodo!$L560,#REF!,0),MATCH(Revisión_Avance_Periodo!$T560,#REF!,0))</f>
        <v>#REF!</v>
      </c>
      <c r="W560" s="118">
        <f t="shared" si="45"/>
        <v>0</v>
      </c>
      <c r="X560" s="116" t="str">
        <f>VLOOKUP(W560,Tabla_Estado_Meta_OAP_2019[#All],3,TRUE)</f>
        <v>Por Ejecutar</v>
      </c>
      <c r="Y560" s="150" t="e">
        <f>SUBTOTAL(9,$U$554:$U560)</f>
        <v>#REF!</v>
      </c>
      <c r="Z560" s="151" t="e">
        <f>SUBTOTAL(9,$V$554:$V560)</f>
        <v>#REF!</v>
      </c>
      <c r="AA560" s="159">
        <f>IFERROR(+Revisión_Avance_Periodo!$Z560/Revisión_Avance_Periodo!$Y560,0)</f>
        <v>0</v>
      </c>
      <c r="AB560" s="126"/>
      <c r="AC560" s="127"/>
      <c r="AD560" s="125"/>
      <c r="AE560" s="125"/>
      <c r="AF560" s="128"/>
      <c r="AG560" s="129"/>
      <c r="AH560" s="150" t="e">
        <f>SUBTOTAL(9,$U$254:$U560)</f>
        <v>#REF!</v>
      </c>
      <c r="AI560" s="151" t="e">
        <f>SUBTOTAL(9,$V$254:$V560)</f>
        <v>#REF!</v>
      </c>
      <c r="AJ560" s="159">
        <f>IFERROR(+Revisión_Avance_Periodo!$Z260/Revisión_Avance_Periodo!$Y260,0)</f>
        <v>0</v>
      </c>
      <c r="AK560" s="126"/>
      <c r="AL560" s="127"/>
      <c r="AM560" s="125"/>
      <c r="AN560" s="125"/>
      <c r="AO560" s="128"/>
      <c r="AP560" s="129"/>
    </row>
    <row r="561" spans="1:42" x14ac:dyDescent="0.25">
      <c r="A561" s="97">
        <v>23</v>
      </c>
      <c r="B561" s="435" t="e">
        <f>CONCATENATE(Revisión_Avance_Periodo!$D261,";",Revisión_Avance_Periodo!$F261,";",Revisión_Avance_Periodo!$L261)</f>
        <v>#REF!</v>
      </c>
      <c r="C561" s="435" t="e">
        <f t="shared" si="42"/>
        <v>#REF!</v>
      </c>
      <c r="D561" s="123" t="e">
        <f>VLOOKUP($A561,#REF!,3,FALSE)</f>
        <v>#REF!</v>
      </c>
      <c r="E561" s="436" t="e">
        <f>VLOOKUP($A561,#REF!,4,FALSE)</f>
        <v>#REF!</v>
      </c>
      <c r="F561" s="103" t="e">
        <f>VLOOKUP($A561,#REF!,5,FALSE)</f>
        <v>#REF!</v>
      </c>
      <c r="G561" s="98" t="e">
        <f>VLOOKUP($A561,#REF!,8,FALSE)</f>
        <v>#REF!</v>
      </c>
      <c r="H561" s="93" t="e">
        <f>VLOOKUP($A561,#REF!,7,FALSE)</f>
        <v>#REF!</v>
      </c>
      <c r="I561" s="438" t="e">
        <f>VLOOKUP($A561,#REF!,10,FALSE)</f>
        <v>#REF!</v>
      </c>
      <c r="J561" s="98" t="e">
        <f>VLOOKUP($A561,#REF!,11,FALSE)</f>
        <v>#REF!</v>
      </c>
      <c r="K561" s="114" t="e">
        <f>VLOOKUP($A561,#REF!,12,FALSE)</f>
        <v>#REF!</v>
      </c>
      <c r="L561" s="98" t="e">
        <f>VLOOKUP($A561,#REF!,13,FALSE)</f>
        <v>#REF!</v>
      </c>
      <c r="M561" s="438" t="e">
        <f>VLOOKUP($A561,#REF!,14,FALSE)</f>
        <v>#REF!</v>
      </c>
      <c r="N561" s="103" t="e">
        <f>VLOOKUP($A561,#REF!,15,FALSE)</f>
        <v>#REF!</v>
      </c>
      <c r="O561" s="103" t="e">
        <f>VLOOKUP($A561,#REF!,18,FALSE)</f>
        <v>#REF!</v>
      </c>
      <c r="P561" s="93" t="e">
        <f>VLOOKUP($A561,#REF!,41,FALSE)</f>
        <v>#REF!</v>
      </c>
      <c r="Q561" s="115" t="e">
        <f>VLOOKUP(Revisión_Avance_Periodo!$L261,#REF!,30,FALSE)</f>
        <v>#REF!</v>
      </c>
      <c r="R561" s="116">
        <v>2019</v>
      </c>
      <c r="S561" s="196">
        <v>43707</v>
      </c>
      <c r="T561" s="124" t="s">
        <v>75</v>
      </c>
      <c r="U561" s="147" t="e">
        <f>INDEX(#REF!,MATCH(Revisión_Avance_Periodo!$L561,#REF!,0),MATCH(Revisión_Avance_Periodo!$T561,#REF!,0))</f>
        <v>#REF!</v>
      </c>
      <c r="V561" s="147" t="e">
        <f>INDEX(#REF!,MATCH(Revisión_Avance_Periodo!$L561,#REF!,0),MATCH(Revisión_Avance_Periodo!$T561,#REF!,0))</f>
        <v>#REF!</v>
      </c>
      <c r="W561" s="118">
        <f t="shared" si="45"/>
        <v>0</v>
      </c>
      <c r="X561" s="124" t="str">
        <f>VLOOKUP(W561,Tabla_Estado_Meta_OAP_2019[#All],3,TRUE)</f>
        <v>Por Ejecutar</v>
      </c>
      <c r="Y561" s="150" t="e">
        <f>SUBTOTAL(9,$U$554:$U561)</f>
        <v>#REF!</v>
      </c>
      <c r="Z561" s="151" t="e">
        <f>SUBTOTAL(9,$V$554:$V561)</f>
        <v>#REF!</v>
      </c>
      <c r="AA561" s="159">
        <f>IFERROR(+Revisión_Avance_Periodo!$Z561/Revisión_Avance_Periodo!$Y561,0)</f>
        <v>0</v>
      </c>
      <c r="AB561" s="126"/>
      <c r="AC561" s="127"/>
      <c r="AD561" s="125"/>
      <c r="AE561" s="125"/>
      <c r="AF561" s="128"/>
      <c r="AG561" s="129"/>
      <c r="AH561" s="150" t="e">
        <f>SUBTOTAL(9,$U$254:$U561)</f>
        <v>#REF!</v>
      </c>
      <c r="AI561" s="151" t="e">
        <f>SUBTOTAL(9,$V$254:$V561)</f>
        <v>#REF!</v>
      </c>
      <c r="AJ561" s="159">
        <f>IFERROR(+Revisión_Avance_Periodo!$Z261/Revisión_Avance_Periodo!$Y261,0)</f>
        <v>0</v>
      </c>
      <c r="AK561" s="126"/>
      <c r="AL561" s="127"/>
      <c r="AM561" s="125"/>
      <c r="AN561" s="125"/>
      <c r="AO561" s="128"/>
      <c r="AP561" s="129"/>
    </row>
    <row r="562" spans="1:42" x14ac:dyDescent="0.25">
      <c r="A562" s="92">
        <v>23</v>
      </c>
      <c r="B562" s="435" t="e">
        <f>CONCATENATE(Revisión_Avance_Periodo!$D262,";",Revisión_Avance_Periodo!$F262,";",Revisión_Avance_Periodo!$L262)</f>
        <v>#REF!</v>
      </c>
      <c r="C562" s="435" t="e">
        <f t="shared" si="42"/>
        <v>#REF!</v>
      </c>
      <c r="D562" s="114" t="e">
        <f>VLOOKUP($A562,#REF!,3,FALSE)</f>
        <v>#REF!</v>
      </c>
      <c r="E562" s="436" t="e">
        <f>VLOOKUP($A562,#REF!,4,FALSE)</f>
        <v>#REF!</v>
      </c>
      <c r="F562" s="102" t="e">
        <f>VLOOKUP($A562,#REF!,5,FALSE)</f>
        <v>#REF!</v>
      </c>
      <c r="G562" s="93" t="e">
        <f>VLOOKUP($A562,#REF!,8,FALSE)</f>
        <v>#REF!</v>
      </c>
      <c r="H562" s="93" t="e">
        <f>VLOOKUP($A562,#REF!,7,FALSE)</f>
        <v>#REF!</v>
      </c>
      <c r="I562" s="438" t="e">
        <f>VLOOKUP($A562,#REF!,10,FALSE)</f>
        <v>#REF!</v>
      </c>
      <c r="J562" s="93" t="e">
        <f>VLOOKUP($A562,#REF!,11,FALSE)</f>
        <v>#REF!</v>
      </c>
      <c r="K562" s="114" t="e">
        <f>VLOOKUP($A562,#REF!,12,FALSE)</f>
        <v>#REF!</v>
      </c>
      <c r="L562" s="93" t="e">
        <f>VLOOKUP($A562,#REF!,13,FALSE)</f>
        <v>#REF!</v>
      </c>
      <c r="M562" s="438" t="e">
        <f>VLOOKUP($A562,#REF!,14,FALSE)</f>
        <v>#REF!</v>
      </c>
      <c r="N562" s="102" t="e">
        <f>VLOOKUP($A562,#REF!,15,FALSE)</f>
        <v>#REF!</v>
      </c>
      <c r="O562" s="102" t="e">
        <f>VLOOKUP($A562,#REF!,18,FALSE)</f>
        <v>#REF!</v>
      </c>
      <c r="P562" s="93" t="e">
        <f>VLOOKUP($A562,#REF!,41,FALSE)</f>
        <v>#REF!</v>
      </c>
      <c r="Q562" s="115" t="e">
        <f>VLOOKUP(Revisión_Avance_Periodo!$L262,#REF!,30,FALSE)</f>
        <v>#REF!</v>
      </c>
      <c r="R562" s="116">
        <v>2019</v>
      </c>
      <c r="S562" s="196">
        <v>43738</v>
      </c>
      <c r="T562" s="116" t="s">
        <v>76</v>
      </c>
      <c r="U562" s="147" t="e">
        <f>INDEX(#REF!,MATCH(Revisión_Avance_Periodo!$L562,#REF!,0),MATCH(Revisión_Avance_Periodo!$T562,#REF!,0))</f>
        <v>#REF!</v>
      </c>
      <c r="V562" s="147" t="e">
        <f>INDEX(#REF!,MATCH(Revisión_Avance_Periodo!$L562,#REF!,0),MATCH(Revisión_Avance_Periodo!$T562,#REF!,0))</f>
        <v>#REF!</v>
      </c>
      <c r="W562" s="130" t="e">
        <f>V562/U562</f>
        <v>#REF!</v>
      </c>
      <c r="X562" s="116" t="e">
        <f>VLOOKUP(W562,Tabla_Estado_Meta_OAP_2019[#All],3,TRUE)</f>
        <v>#REF!</v>
      </c>
      <c r="Y562" s="150" t="e">
        <f>SUBTOTAL(9,$U$554:$U562)</f>
        <v>#REF!</v>
      </c>
      <c r="Z562" s="151" t="e">
        <f>SUBTOTAL(9,$V$554:$V562)</f>
        <v>#REF!</v>
      </c>
      <c r="AA562" s="159">
        <f>IFERROR(+Revisión_Avance_Periodo!$Z562/Revisión_Avance_Periodo!$Y562,0)</f>
        <v>0</v>
      </c>
      <c r="AB562" s="126"/>
      <c r="AC562" s="127"/>
      <c r="AD562" s="125"/>
      <c r="AE562" s="125"/>
      <c r="AF562" s="128"/>
      <c r="AG562" s="129"/>
      <c r="AH562" s="150" t="e">
        <f>SUBTOTAL(9,$U$254:$U562)</f>
        <v>#REF!</v>
      </c>
      <c r="AI562" s="151" t="e">
        <f>SUBTOTAL(9,$V$254:$V562)</f>
        <v>#REF!</v>
      </c>
      <c r="AJ562" s="159">
        <f>IFERROR(+Revisión_Avance_Periodo!$Z262/Revisión_Avance_Periodo!$Y262,0)</f>
        <v>0</v>
      </c>
      <c r="AK562" s="126"/>
      <c r="AL562" s="127"/>
      <c r="AM562" s="125"/>
      <c r="AN562" s="125"/>
      <c r="AO562" s="128"/>
      <c r="AP562" s="129"/>
    </row>
    <row r="563" spans="1:42" x14ac:dyDescent="0.25">
      <c r="A563" s="97">
        <v>23</v>
      </c>
      <c r="B563" s="435" t="e">
        <f>CONCATENATE(Revisión_Avance_Periodo!$D263,";",Revisión_Avance_Periodo!$F263,";",Revisión_Avance_Periodo!$L263)</f>
        <v>#REF!</v>
      </c>
      <c r="C563" s="435" t="e">
        <f t="shared" si="42"/>
        <v>#REF!</v>
      </c>
      <c r="D563" s="123" t="e">
        <f>VLOOKUP($A563,#REF!,3,FALSE)</f>
        <v>#REF!</v>
      </c>
      <c r="E563" s="436" t="e">
        <f>VLOOKUP($A563,#REF!,4,FALSE)</f>
        <v>#REF!</v>
      </c>
      <c r="F563" s="103" t="e">
        <f>VLOOKUP($A563,#REF!,5,FALSE)</f>
        <v>#REF!</v>
      </c>
      <c r="G563" s="98" t="e">
        <f>VLOOKUP($A563,#REF!,8,FALSE)</f>
        <v>#REF!</v>
      </c>
      <c r="H563" s="93" t="e">
        <f>VLOOKUP($A563,#REF!,7,FALSE)</f>
        <v>#REF!</v>
      </c>
      <c r="I563" s="438" t="e">
        <f>VLOOKUP($A563,#REF!,10,FALSE)</f>
        <v>#REF!</v>
      </c>
      <c r="J563" s="98" t="e">
        <f>VLOOKUP($A563,#REF!,11,FALSE)</f>
        <v>#REF!</v>
      </c>
      <c r="K563" s="114" t="e">
        <f>VLOOKUP($A563,#REF!,12,FALSE)</f>
        <v>#REF!</v>
      </c>
      <c r="L563" s="98" t="e">
        <f>VLOOKUP($A563,#REF!,13,FALSE)</f>
        <v>#REF!</v>
      </c>
      <c r="M563" s="438" t="e">
        <f>VLOOKUP($A563,#REF!,14,FALSE)</f>
        <v>#REF!</v>
      </c>
      <c r="N563" s="103" t="e">
        <f>VLOOKUP($A563,#REF!,15,FALSE)</f>
        <v>#REF!</v>
      </c>
      <c r="O563" s="103" t="e">
        <f>VLOOKUP($A563,#REF!,18,FALSE)</f>
        <v>#REF!</v>
      </c>
      <c r="P563" s="93" t="e">
        <f>VLOOKUP($A563,#REF!,41,FALSE)</f>
        <v>#REF!</v>
      </c>
      <c r="Q563" s="115" t="e">
        <f>VLOOKUP(Revisión_Avance_Periodo!$L263,#REF!,30,FALSE)</f>
        <v>#REF!</v>
      </c>
      <c r="R563" s="116">
        <v>2019</v>
      </c>
      <c r="S563" s="196">
        <v>43768</v>
      </c>
      <c r="T563" s="124" t="s">
        <v>77</v>
      </c>
      <c r="U563" s="147" t="e">
        <f>INDEX(#REF!,MATCH(Revisión_Avance_Periodo!$L563,#REF!,0),MATCH(Revisión_Avance_Periodo!$T563,#REF!,0))</f>
        <v>#REF!</v>
      </c>
      <c r="V563" s="147" t="e">
        <f>INDEX(#REF!,MATCH(Revisión_Avance_Periodo!$L563,#REF!,0),MATCH(Revisión_Avance_Periodo!$T563,#REF!,0))</f>
        <v>#REF!</v>
      </c>
      <c r="W563" s="118">
        <f>IFERROR((V563/U563),0)</f>
        <v>0</v>
      </c>
      <c r="X563" s="124" t="str">
        <f>VLOOKUP(W563,Tabla_Estado_Meta_OAP_2019[#All],3,TRUE)</f>
        <v>Por Ejecutar</v>
      </c>
      <c r="Y563" s="150" t="e">
        <f>SUBTOTAL(9,$U$554:$U563)</f>
        <v>#REF!</v>
      </c>
      <c r="Z563" s="151" t="e">
        <f>SUBTOTAL(9,$V$554:$V563)</f>
        <v>#REF!</v>
      </c>
      <c r="AA563" s="159">
        <f>IFERROR(+Revisión_Avance_Periodo!$Z563/Revisión_Avance_Periodo!$Y563,0)</f>
        <v>0</v>
      </c>
      <c r="AB563" s="126"/>
      <c r="AC563" s="127"/>
      <c r="AD563" s="125"/>
      <c r="AE563" s="125"/>
      <c r="AF563" s="128"/>
      <c r="AG563" s="129"/>
      <c r="AH563" s="150" t="e">
        <f>SUBTOTAL(9,$U$254:$U563)</f>
        <v>#REF!</v>
      </c>
      <c r="AI563" s="151" t="e">
        <f>SUBTOTAL(9,$V$254:$V563)</f>
        <v>#REF!</v>
      </c>
      <c r="AJ563" s="159">
        <f>IFERROR(+Revisión_Avance_Periodo!$Z263/Revisión_Avance_Periodo!$Y263,0)</f>
        <v>0</v>
      </c>
      <c r="AK563" s="126"/>
      <c r="AL563" s="127"/>
      <c r="AM563" s="125"/>
      <c r="AN563" s="125"/>
      <c r="AO563" s="128"/>
      <c r="AP563" s="129"/>
    </row>
    <row r="564" spans="1:42" x14ac:dyDescent="0.25">
      <c r="A564" s="92">
        <v>23</v>
      </c>
      <c r="B564" s="435" t="e">
        <f>CONCATENATE(Revisión_Avance_Periodo!$D264,";",Revisión_Avance_Periodo!$F264,";",Revisión_Avance_Periodo!$L264)</f>
        <v>#REF!</v>
      </c>
      <c r="C564" s="435" t="e">
        <f t="shared" si="42"/>
        <v>#REF!</v>
      </c>
      <c r="D564" s="114" t="e">
        <f>VLOOKUP($A564,#REF!,3,FALSE)</f>
        <v>#REF!</v>
      </c>
      <c r="E564" s="436" t="e">
        <f>VLOOKUP($A564,#REF!,4,FALSE)</f>
        <v>#REF!</v>
      </c>
      <c r="F564" s="102" t="e">
        <f>VLOOKUP($A564,#REF!,5,FALSE)</f>
        <v>#REF!</v>
      </c>
      <c r="G564" s="93" t="e">
        <f>VLOOKUP($A564,#REF!,8,FALSE)</f>
        <v>#REF!</v>
      </c>
      <c r="H564" s="93" t="e">
        <f>VLOOKUP($A564,#REF!,7,FALSE)</f>
        <v>#REF!</v>
      </c>
      <c r="I564" s="438" t="e">
        <f>VLOOKUP($A564,#REF!,10,FALSE)</f>
        <v>#REF!</v>
      </c>
      <c r="J564" s="93" t="e">
        <f>VLOOKUP($A564,#REF!,11,FALSE)</f>
        <v>#REF!</v>
      </c>
      <c r="K564" s="114" t="e">
        <f>VLOOKUP($A564,#REF!,12,FALSE)</f>
        <v>#REF!</v>
      </c>
      <c r="L564" s="93" t="e">
        <f>VLOOKUP($A564,#REF!,13,FALSE)</f>
        <v>#REF!</v>
      </c>
      <c r="M564" s="438" t="e">
        <f>VLOOKUP($A564,#REF!,14,FALSE)</f>
        <v>#REF!</v>
      </c>
      <c r="N564" s="102" t="e">
        <f>VLOOKUP($A564,#REF!,15,FALSE)</f>
        <v>#REF!</v>
      </c>
      <c r="O564" s="102" t="e">
        <f>VLOOKUP($A564,#REF!,18,FALSE)</f>
        <v>#REF!</v>
      </c>
      <c r="P564" s="93" t="e">
        <f>VLOOKUP($A564,#REF!,41,FALSE)</f>
        <v>#REF!</v>
      </c>
      <c r="Q564" s="115" t="e">
        <f>VLOOKUP(Revisión_Avance_Periodo!$L264,#REF!,30,FALSE)</f>
        <v>#REF!</v>
      </c>
      <c r="R564" s="116">
        <v>2019</v>
      </c>
      <c r="S564" s="196">
        <v>43799</v>
      </c>
      <c r="T564" s="116" t="s">
        <v>78</v>
      </c>
      <c r="U564" s="147" t="e">
        <f>INDEX(#REF!,MATCH(Revisión_Avance_Periodo!$L564,#REF!,0),MATCH(Revisión_Avance_Periodo!$T564,#REF!,0))</f>
        <v>#REF!</v>
      </c>
      <c r="V564" s="147" t="e">
        <f>INDEX(#REF!,MATCH(Revisión_Avance_Periodo!$L564,#REF!,0),MATCH(Revisión_Avance_Periodo!$T564,#REF!,0))</f>
        <v>#REF!</v>
      </c>
      <c r="W564" s="130" t="e">
        <f>V564/U564</f>
        <v>#REF!</v>
      </c>
      <c r="X564" s="116" t="e">
        <f>VLOOKUP(W564,Tabla_Estado_Meta_OAP_2019[#All],3,TRUE)</f>
        <v>#REF!</v>
      </c>
      <c r="Y564" s="150" t="e">
        <f>SUBTOTAL(9,$U$554:$U564)</f>
        <v>#REF!</v>
      </c>
      <c r="Z564" s="151" t="e">
        <f>SUBTOTAL(9,$V$554:$V564)</f>
        <v>#REF!</v>
      </c>
      <c r="AA564" s="159">
        <f>IFERROR(+Revisión_Avance_Periodo!$Z564/Revisión_Avance_Periodo!$Y564,0)</f>
        <v>0</v>
      </c>
      <c r="AB564" s="126"/>
      <c r="AC564" s="127"/>
      <c r="AD564" s="125"/>
      <c r="AE564" s="125"/>
      <c r="AF564" s="128"/>
      <c r="AG564" s="129"/>
      <c r="AH564" s="150" t="e">
        <f>SUBTOTAL(9,$U$254:$U564)</f>
        <v>#REF!</v>
      </c>
      <c r="AI564" s="151" t="e">
        <f>SUBTOTAL(9,$V$254:$V564)</f>
        <v>#REF!</v>
      </c>
      <c r="AJ564" s="159">
        <f>IFERROR(+Revisión_Avance_Periodo!$Z264/Revisión_Avance_Periodo!$Y264,0)</f>
        <v>0</v>
      </c>
      <c r="AK564" s="126"/>
      <c r="AL564" s="127"/>
      <c r="AM564" s="125"/>
      <c r="AN564" s="125"/>
      <c r="AO564" s="128"/>
      <c r="AP564" s="129"/>
    </row>
    <row r="565" spans="1:42" ht="15.75" thickBot="1" x14ac:dyDescent="0.3">
      <c r="A565" s="97">
        <v>23</v>
      </c>
      <c r="B565" s="435" t="e">
        <f>CONCATENATE(Revisión_Avance_Periodo!$D265,";",Revisión_Avance_Periodo!$F265,";",Revisión_Avance_Periodo!$L265)</f>
        <v>#REF!</v>
      </c>
      <c r="C565" s="435" t="e">
        <f t="shared" si="42"/>
        <v>#REF!</v>
      </c>
      <c r="D565" s="123" t="e">
        <f>VLOOKUP($A565,#REF!,3,FALSE)</f>
        <v>#REF!</v>
      </c>
      <c r="E565" s="436" t="e">
        <f>VLOOKUP($A565,#REF!,4,FALSE)</f>
        <v>#REF!</v>
      </c>
      <c r="F565" s="103" t="e">
        <f>VLOOKUP($A565,#REF!,5,FALSE)</f>
        <v>#REF!</v>
      </c>
      <c r="G565" s="98" t="e">
        <f>VLOOKUP($A565,#REF!,8,FALSE)</f>
        <v>#REF!</v>
      </c>
      <c r="H565" s="93" t="e">
        <f>VLOOKUP($A565,#REF!,7,FALSE)</f>
        <v>#REF!</v>
      </c>
      <c r="I565" s="438" t="e">
        <f>VLOOKUP($A565,#REF!,10,FALSE)</f>
        <v>#REF!</v>
      </c>
      <c r="J565" s="98" t="e">
        <f>VLOOKUP($A565,#REF!,11,FALSE)</f>
        <v>#REF!</v>
      </c>
      <c r="K565" s="114" t="e">
        <f>VLOOKUP($A565,#REF!,12,FALSE)</f>
        <v>#REF!</v>
      </c>
      <c r="L565" s="98" t="e">
        <f>VLOOKUP($A565,#REF!,13,FALSE)</f>
        <v>#REF!</v>
      </c>
      <c r="M565" s="438" t="e">
        <f>VLOOKUP($A565,#REF!,14,FALSE)</f>
        <v>#REF!</v>
      </c>
      <c r="N565" s="103" t="e">
        <f>VLOOKUP($A565,#REF!,15,FALSE)</f>
        <v>#REF!</v>
      </c>
      <c r="O565" s="103" t="e">
        <f>VLOOKUP($A565,#REF!,18,FALSE)</f>
        <v>#REF!</v>
      </c>
      <c r="P565" s="93" t="e">
        <f>VLOOKUP($A565,#REF!,41,FALSE)</f>
        <v>#REF!</v>
      </c>
      <c r="Q565" s="115" t="e">
        <f>VLOOKUP(Revisión_Avance_Periodo!$L265,#REF!,30,FALSE)</f>
        <v>#REF!</v>
      </c>
      <c r="R565" s="116">
        <v>2019</v>
      </c>
      <c r="S565" s="196">
        <v>43829</v>
      </c>
      <c r="T565" s="124" t="s">
        <v>79</v>
      </c>
      <c r="U565" s="147" t="e">
        <f>INDEX(#REF!,MATCH(Revisión_Avance_Periodo!$L565,#REF!,0),MATCH(Revisión_Avance_Periodo!$T565,#REF!,0))</f>
        <v>#REF!</v>
      </c>
      <c r="V565" s="147" t="e">
        <f>INDEX(#REF!,MATCH(Revisión_Avance_Periodo!$L565,#REF!,0),MATCH(Revisión_Avance_Periodo!$T565,#REF!,0))</f>
        <v>#REF!</v>
      </c>
      <c r="W565" s="130" t="e">
        <f>V565/U565</f>
        <v>#REF!</v>
      </c>
      <c r="X565" s="124" t="e">
        <f>VLOOKUP(W565,Tabla_Estado_Meta_OAP_2019[#All],3,TRUE)</f>
        <v>#REF!</v>
      </c>
      <c r="Y565" s="150" t="e">
        <f>SUBTOTAL(9,$U$554:$U565)</f>
        <v>#REF!</v>
      </c>
      <c r="Z565" s="151" t="e">
        <f>SUBTOTAL(9,$V$554:$V565)</f>
        <v>#REF!</v>
      </c>
      <c r="AA565" s="159">
        <f>IFERROR(+Revisión_Avance_Periodo!$Z565/Revisión_Avance_Periodo!$Y565,0)</f>
        <v>0</v>
      </c>
      <c r="AB565" s="126"/>
      <c r="AC565" s="127"/>
      <c r="AD565" s="125"/>
      <c r="AE565" s="125"/>
      <c r="AF565" s="128"/>
      <c r="AG565" s="129"/>
      <c r="AH565" s="150" t="e">
        <f>SUBTOTAL(9,$U$254:$U565)</f>
        <v>#REF!</v>
      </c>
      <c r="AI565" s="151" t="e">
        <f>SUBTOTAL(9,$V$254:$V565)</f>
        <v>#REF!</v>
      </c>
      <c r="AJ565" s="159">
        <f>IFERROR(+Revisión_Avance_Periodo!$Z265/Revisión_Avance_Periodo!$Y265,0)</f>
        <v>0</v>
      </c>
      <c r="AK565" s="126"/>
      <c r="AL565" s="127"/>
      <c r="AM565" s="125"/>
      <c r="AN565" s="125"/>
      <c r="AO565" s="128"/>
      <c r="AP565" s="129"/>
    </row>
    <row r="566" spans="1:42" x14ac:dyDescent="0.25">
      <c r="A566" s="92">
        <v>24</v>
      </c>
      <c r="B566" s="435" t="e">
        <f>CONCATENATE(Revisión_Avance_Periodo!$D266,";",Revisión_Avance_Periodo!$F266,";",Revisión_Avance_Periodo!$L266)</f>
        <v>#REF!</v>
      </c>
      <c r="C566" s="435" t="e">
        <f t="shared" si="42"/>
        <v>#REF!</v>
      </c>
      <c r="D566" s="114" t="e">
        <f>VLOOKUP($A566,#REF!,3,FALSE)</f>
        <v>#REF!</v>
      </c>
      <c r="E566" s="436" t="e">
        <f>VLOOKUP($A566,#REF!,4,FALSE)</f>
        <v>#REF!</v>
      </c>
      <c r="F566" s="102" t="e">
        <f>VLOOKUP($A566,#REF!,5,FALSE)</f>
        <v>#REF!</v>
      </c>
      <c r="G566" s="93" t="e">
        <f>VLOOKUP($A566,#REF!,8,FALSE)</f>
        <v>#REF!</v>
      </c>
      <c r="H566" s="93" t="e">
        <f>VLOOKUP($A566,#REF!,7,FALSE)</f>
        <v>#REF!</v>
      </c>
      <c r="I566" s="438" t="e">
        <f>VLOOKUP($A566,#REF!,10,FALSE)</f>
        <v>#REF!</v>
      </c>
      <c r="J566" s="93" t="e">
        <f>VLOOKUP($A566,#REF!,11,FALSE)</f>
        <v>#REF!</v>
      </c>
      <c r="K566" s="114" t="e">
        <f>VLOOKUP($A566,#REF!,12,FALSE)</f>
        <v>#REF!</v>
      </c>
      <c r="L566" s="93" t="e">
        <f>VLOOKUP($A566,#REF!,13,FALSE)</f>
        <v>#REF!</v>
      </c>
      <c r="M566" s="438" t="e">
        <f>VLOOKUP($A566,#REF!,14,FALSE)</f>
        <v>#REF!</v>
      </c>
      <c r="N566" s="102" t="e">
        <f>VLOOKUP($A566,#REF!,15,FALSE)</f>
        <v>#REF!</v>
      </c>
      <c r="O566" s="102" t="e">
        <f>VLOOKUP($A566,#REF!,18,FALSE)</f>
        <v>#REF!</v>
      </c>
      <c r="P566" s="93" t="e">
        <f>VLOOKUP($A566,#REF!,41,FALSE)</f>
        <v>#REF!</v>
      </c>
      <c r="Q566" s="115" t="e">
        <f>VLOOKUP(Revisión_Avance_Periodo!$L266,#REF!,30,FALSE)</f>
        <v>#REF!</v>
      </c>
      <c r="R566" s="116">
        <v>2019</v>
      </c>
      <c r="S566" s="196">
        <v>43495</v>
      </c>
      <c r="T566" s="116" t="s">
        <v>68</v>
      </c>
      <c r="U566" s="136" t="e">
        <f>INDEX(#REF!,MATCH(Revisión_Avance_Periodo!$L566,#REF!,0),MATCH(Revisión_Avance_Periodo!$T566,#REF!,0))</f>
        <v>#REF!</v>
      </c>
      <c r="V566" s="136" t="e">
        <f>INDEX(#REF!,MATCH(Revisión_Avance_Periodo!$L566,#REF!,0),MATCH(Revisión_Avance_Periodo!$T566,#REF!,0))</f>
        <v>#REF!</v>
      </c>
      <c r="W566" s="118">
        <f t="shared" ref="W566:W571" si="46">IFERROR((V566/U566),0)</f>
        <v>0</v>
      </c>
      <c r="X566" s="116" t="str">
        <f>VLOOKUP(W566,Tabla_Estado_Meta_OAP_2019[#All],3,TRUE)</f>
        <v>Por Ejecutar</v>
      </c>
      <c r="Y566" s="148" t="e">
        <f>SUBTOTAL(9,$U$566:$U566)</f>
        <v>#REF!</v>
      </c>
      <c r="Z566" s="149" t="e">
        <f>SUBTOTAL(9,$V$566:$V566)</f>
        <v>#REF!</v>
      </c>
      <c r="AA566" s="162">
        <f>IFERROR(+Revisión_Avance_Periodo!$Z566/Revisión_Avance_Periodo!$Y566,0)</f>
        <v>0</v>
      </c>
      <c r="AB566" s="448" t="e">
        <f>SUBTOTAL(9,U566:U577)</f>
        <v>#REF!</v>
      </c>
      <c r="AC566" s="449" t="e">
        <f>SUBTOTAL(9,V566:V577)</f>
        <v>#REF!</v>
      </c>
      <c r="AD566" s="119" t="e">
        <f>+AC566/AB566</f>
        <v>#REF!</v>
      </c>
      <c r="AE566" s="119" t="e">
        <f>100%-Revisión_Avance_Periodo!$AD566</f>
        <v>#REF!</v>
      </c>
      <c r="AF566" s="121" t="e">
        <f>VLOOKUP(AD566,Tabla_Estado_Meta_OAP_2019[],3,TRUE)</f>
        <v>#REF!</v>
      </c>
      <c r="AG566" s="122" t="e">
        <f>Revisión_Avance_Periodo!$AD566*Revisión_Avance_Periodo!$Q566</f>
        <v>#REF!</v>
      </c>
      <c r="AH566" s="148" t="e">
        <f>SUBTOTAL(9,$U$266:$U566)</f>
        <v>#REF!</v>
      </c>
      <c r="AI566" s="149" t="e">
        <f>SUBTOTAL(9,$V$266:$V566)</f>
        <v>#REF!</v>
      </c>
      <c r="AJ566" s="162">
        <f>IFERROR(+Revisión_Avance_Periodo!$Z266/Revisión_Avance_Periodo!$Y266,0)</f>
        <v>0</v>
      </c>
      <c r="AK566" s="448" t="e">
        <f>SUBTOTAL(9,AD566:AD577)</f>
        <v>#REF!</v>
      </c>
      <c r="AL566" s="449" t="e">
        <f>SUBTOTAL(9,AE566:AE577)</f>
        <v>#REF!</v>
      </c>
      <c r="AM566" s="119" t="e">
        <f>+AL566/AK566</f>
        <v>#REF!</v>
      </c>
      <c r="AN566" s="119" t="e">
        <f>100%-Revisión_Avance_Periodo!$AD266</f>
        <v>#REF!</v>
      </c>
      <c r="AO566" s="121" t="e">
        <f>VLOOKUP(AM566,Tabla_Estado_Meta_OAP_2019[],3,TRUE)</f>
        <v>#REF!</v>
      </c>
      <c r="AP566" s="122" t="e">
        <f>Revisión_Avance_Periodo!$AD266*Revisión_Avance_Periodo!$Q266</f>
        <v>#REF!</v>
      </c>
    </row>
    <row r="567" spans="1:42" x14ac:dyDescent="0.25">
      <c r="A567" s="97">
        <v>24</v>
      </c>
      <c r="B567" s="435" t="e">
        <f>CONCATENATE(Revisión_Avance_Periodo!$D267,";",Revisión_Avance_Periodo!$F267,";",Revisión_Avance_Periodo!$L267)</f>
        <v>#REF!</v>
      </c>
      <c r="C567" s="435" t="e">
        <f t="shared" si="42"/>
        <v>#REF!</v>
      </c>
      <c r="D567" s="123" t="e">
        <f>VLOOKUP($A567,#REF!,3,FALSE)</f>
        <v>#REF!</v>
      </c>
      <c r="E567" s="436" t="e">
        <f>VLOOKUP($A567,#REF!,4,FALSE)</f>
        <v>#REF!</v>
      </c>
      <c r="F567" s="103" t="e">
        <f>VLOOKUP($A567,#REF!,5,FALSE)</f>
        <v>#REF!</v>
      </c>
      <c r="G567" s="98" t="e">
        <f>VLOOKUP($A567,#REF!,8,FALSE)</f>
        <v>#REF!</v>
      </c>
      <c r="H567" s="93" t="e">
        <f>VLOOKUP($A567,#REF!,7,FALSE)</f>
        <v>#REF!</v>
      </c>
      <c r="I567" s="438" t="e">
        <f>VLOOKUP($A567,#REF!,10,FALSE)</f>
        <v>#REF!</v>
      </c>
      <c r="J567" s="98" t="e">
        <f>VLOOKUP($A567,#REF!,11,FALSE)</f>
        <v>#REF!</v>
      </c>
      <c r="K567" s="114" t="e">
        <f>VLOOKUP($A567,#REF!,12,FALSE)</f>
        <v>#REF!</v>
      </c>
      <c r="L567" s="98" t="e">
        <f>VLOOKUP($A567,#REF!,13,FALSE)</f>
        <v>#REF!</v>
      </c>
      <c r="M567" s="438" t="e">
        <f>VLOOKUP($A567,#REF!,14,FALSE)</f>
        <v>#REF!</v>
      </c>
      <c r="N567" s="103" t="e">
        <f>VLOOKUP($A567,#REF!,15,FALSE)</f>
        <v>#REF!</v>
      </c>
      <c r="O567" s="103" t="e">
        <f>VLOOKUP($A567,#REF!,18,FALSE)</f>
        <v>#REF!</v>
      </c>
      <c r="P567" s="93" t="e">
        <f>VLOOKUP($A567,#REF!,41,FALSE)</f>
        <v>#REF!</v>
      </c>
      <c r="Q567" s="115" t="e">
        <f>VLOOKUP(Revisión_Avance_Periodo!$L267,#REF!,30,FALSE)</f>
        <v>#REF!</v>
      </c>
      <c r="R567" s="116">
        <v>2019</v>
      </c>
      <c r="S567" s="196">
        <v>43524</v>
      </c>
      <c r="T567" s="124" t="s">
        <v>69</v>
      </c>
      <c r="U567" s="136" t="e">
        <f>INDEX(#REF!,MATCH(Revisión_Avance_Periodo!$L567,#REF!,0),MATCH(Revisión_Avance_Periodo!$T567,#REF!,0))</f>
        <v>#REF!</v>
      </c>
      <c r="V567" s="136" t="e">
        <f>INDEX(#REF!,MATCH(Revisión_Avance_Periodo!$L567,#REF!,0),MATCH(Revisión_Avance_Periodo!$T567,#REF!,0))</f>
        <v>#REF!</v>
      </c>
      <c r="W567" s="118">
        <f t="shared" si="46"/>
        <v>0</v>
      </c>
      <c r="X567" s="124" t="str">
        <f>VLOOKUP(W567,Tabla_Estado_Meta_OAP_2019[#All],3,TRUE)</f>
        <v>Por Ejecutar</v>
      </c>
      <c r="Y567" s="150" t="e">
        <f>SUBTOTAL(9,$U$566:$U567)</f>
        <v>#REF!</v>
      </c>
      <c r="Z567" s="151" t="e">
        <f>SUBTOTAL(9,$V$566:$V567)</f>
        <v>#REF!</v>
      </c>
      <c r="AA567" s="159">
        <f>IFERROR(+Revisión_Avance_Periodo!$Z567/Revisión_Avance_Periodo!$Y567,0)</f>
        <v>0</v>
      </c>
      <c r="AB567" s="126"/>
      <c r="AC567" s="127"/>
      <c r="AD567" s="125"/>
      <c r="AE567" s="125"/>
      <c r="AF567" s="128"/>
      <c r="AG567" s="129"/>
      <c r="AH567" s="150" t="e">
        <f>SUBTOTAL(9,$U$266:$U567)</f>
        <v>#REF!</v>
      </c>
      <c r="AI567" s="151" t="e">
        <f>SUBTOTAL(9,$V$266:$V567)</f>
        <v>#REF!</v>
      </c>
      <c r="AJ567" s="159">
        <f>IFERROR(+Revisión_Avance_Periodo!$Z267/Revisión_Avance_Periodo!$Y267,0)</f>
        <v>0</v>
      </c>
      <c r="AK567" s="126"/>
      <c r="AL567" s="127"/>
      <c r="AM567" s="125"/>
      <c r="AN567" s="125"/>
      <c r="AO567" s="128"/>
      <c r="AP567" s="129"/>
    </row>
    <row r="568" spans="1:42" x14ac:dyDescent="0.25">
      <c r="A568" s="92">
        <v>24</v>
      </c>
      <c r="B568" s="435" t="e">
        <f>CONCATENATE(Revisión_Avance_Periodo!$D268,";",Revisión_Avance_Periodo!$F268,";",Revisión_Avance_Periodo!$L268)</f>
        <v>#REF!</v>
      </c>
      <c r="C568" s="435" t="e">
        <f t="shared" si="42"/>
        <v>#REF!</v>
      </c>
      <c r="D568" s="114" t="e">
        <f>VLOOKUP($A568,#REF!,3,FALSE)</f>
        <v>#REF!</v>
      </c>
      <c r="E568" s="436" t="e">
        <f>VLOOKUP($A568,#REF!,4,FALSE)</f>
        <v>#REF!</v>
      </c>
      <c r="F568" s="102" t="e">
        <f>VLOOKUP($A568,#REF!,5,FALSE)</f>
        <v>#REF!</v>
      </c>
      <c r="G568" s="93" t="e">
        <f>VLOOKUP($A568,#REF!,8,FALSE)</f>
        <v>#REF!</v>
      </c>
      <c r="H568" s="93" t="e">
        <f>VLOOKUP($A568,#REF!,7,FALSE)</f>
        <v>#REF!</v>
      </c>
      <c r="I568" s="438" t="e">
        <f>VLOOKUP($A568,#REF!,10,FALSE)</f>
        <v>#REF!</v>
      </c>
      <c r="J568" s="93" t="e">
        <f>VLOOKUP($A568,#REF!,11,FALSE)</f>
        <v>#REF!</v>
      </c>
      <c r="K568" s="114" t="e">
        <f>VLOOKUP($A568,#REF!,12,FALSE)</f>
        <v>#REF!</v>
      </c>
      <c r="L568" s="93" t="e">
        <f>VLOOKUP($A568,#REF!,13,FALSE)</f>
        <v>#REF!</v>
      </c>
      <c r="M568" s="438" t="e">
        <f>VLOOKUP($A568,#REF!,14,FALSE)</f>
        <v>#REF!</v>
      </c>
      <c r="N568" s="102" t="e">
        <f>VLOOKUP($A568,#REF!,15,FALSE)</f>
        <v>#REF!</v>
      </c>
      <c r="O568" s="102" t="e">
        <f>VLOOKUP($A568,#REF!,18,FALSE)</f>
        <v>#REF!</v>
      </c>
      <c r="P568" s="93" t="e">
        <f>VLOOKUP($A568,#REF!,41,FALSE)</f>
        <v>#REF!</v>
      </c>
      <c r="Q568" s="115" t="e">
        <f>VLOOKUP(Revisión_Avance_Periodo!$L268,#REF!,30,FALSE)</f>
        <v>#REF!</v>
      </c>
      <c r="R568" s="116">
        <v>2019</v>
      </c>
      <c r="S568" s="196">
        <v>43554</v>
      </c>
      <c r="T568" s="116" t="s">
        <v>70</v>
      </c>
      <c r="U568" s="136" t="e">
        <f>INDEX(#REF!,MATCH(Revisión_Avance_Periodo!$L568,#REF!,0),MATCH(Revisión_Avance_Periodo!$T568,#REF!,0))</f>
        <v>#REF!</v>
      </c>
      <c r="V568" s="136" t="e">
        <f>INDEX(#REF!,MATCH(Revisión_Avance_Periodo!$L568,#REF!,0),MATCH(Revisión_Avance_Periodo!$T568,#REF!,0))</f>
        <v>#REF!</v>
      </c>
      <c r="W568" s="118">
        <f t="shared" si="46"/>
        <v>0</v>
      </c>
      <c r="X568" s="116" t="str">
        <f>VLOOKUP(W568,Tabla_Estado_Meta_OAP_2019[#All],3,TRUE)</f>
        <v>Por Ejecutar</v>
      </c>
      <c r="Y568" s="150" t="e">
        <f>SUBTOTAL(9,$U$566:$U568)</f>
        <v>#REF!</v>
      </c>
      <c r="Z568" s="151" t="e">
        <f>SUBTOTAL(9,$V$566:$V568)</f>
        <v>#REF!</v>
      </c>
      <c r="AA568" s="159">
        <f>IFERROR(+Revisión_Avance_Periodo!$Z568/Revisión_Avance_Periodo!$Y568,0)</f>
        <v>0</v>
      </c>
      <c r="AB568" s="126"/>
      <c r="AC568" s="127"/>
      <c r="AD568" s="125"/>
      <c r="AE568" s="125"/>
      <c r="AF568" s="128"/>
      <c r="AG568" s="129"/>
      <c r="AH568" s="150" t="e">
        <f>SUBTOTAL(9,$U$266:$U568)</f>
        <v>#REF!</v>
      </c>
      <c r="AI568" s="151" t="e">
        <f>SUBTOTAL(9,$V$266:$V568)</f>
        <v>#REF!</v>
      </c>
      <c r="AJ568" s="159">
        <f>IFERROR(+Revisión_Avance_Periodo!$Z268/Revisión_Avance_Periodo!$Y268,0)</f>
        <v>0</v>
      </c>
      <c r="AK568" s="126"/>
      <c r="AL568" s="127"/>
      <c r="AM568" s="125"/>
      <c r="AN568" s="125"/>
      <c r="AO568" s="128"/>
      <c r="AP568" s="129"/>
    </row>
    <row r="569" spans="1:42" x14ac:dyDescent="0.25">
      <c r="A569" s="97">
        <v>24</v>
      </c>
      <c r="B569" s="435" t="e">
        <f>CONCATENATE(Revisión_Avance_Periodo!$D269,";",Revisión_Avance_Periodo!$F269,";",Revisión_Avance_Periodo!$L269)</f>
        <v>#REF!</v>
      </c>
      <c r="C569" s="435" t="e">
        <f t="shared" si="42"/>
        <v>#REF!</v>
      </c>
      <c r="D569" s="123" t="e">
        <f>VLOOKUP($A569,#REF!,3,FALSE)</f>
        <v>#REF!</v>
      </c>
      <c r="E569" s="436" t="e">
        <f>VLOOKUP($A569,#REF!,4,FALSE)</f>
        <v>#REF!</v>
      </c>
      <c r="F569" s="103" t="e">
        <f>VLOOKUP($A569,#REF!,5,FALSE)</f>
        <v>#REF!</v>
      </c>
      <c r="G569" s="98" t="e">
        <f>VLOOKUP($A569,#REF!,8,FALSE)</f>
        <v>#REF!</v>
      </c>
      <c r="H569" s="93" t="e">
        <f>VLOOKUP($A569,#REF!,7,FALSE)</f>
        <v>#REF!</v>
      </c>
      <c r="I569" s="438" t="e">
        <f>VLOOKUP($A569,#REF!,10,FALSE)</f>
        <v>#REF!</v>
      </c>
      <c r="J569" s="98" t="e">
        <f>VLOOKUP($A569,#REF!,11,FALSE)</f>
        <v>#REF!</v>
      </c>
      <c r="K569" s="114" t="e">
        <f>VLOOKUP($A569,#REF!,12,FALSE)</f>
        <v>#REF!</v>
      </c>
      <c r="L569" s="98" t="e">
        <f>VLOOKUP($A569,#REF!,13,FALSE)</f>
        <v>#REF!</v>
      </c>
      <c r="M569" s="438" t="e">
        <f>VLOOKUP($A569,#REF!,14,FALSE)</f>
        <v>#REF!</v>
      </c>
      <c r="N569" s="103" t="e">
        <f>VLOOKUP($A569,#REF!,15,FALSE)</f>
        <v>#REF!</v>
      </c>
      <c r="O569" s="103" t="e">
        <f>VLOOKUP($A569,#REF!,18,FALSE)</f>
        <v>#REF!</v>
      </c>
      <c r="P569" s="93" t="e">
        <f>VLOOKUP($A569,#REF!,41,FALSE)</f>
        <v>#REF!</v>
      </c>
      <c r="Q569" s="115" t="e">
        <f>VLOOKUP(Revisión_Avance_Periodo!$L269,#REF!,30,FALSE)</f>
        <v>#REF!</v>
      </c>
      <c r="R569" s="116">
        <v>2019</v>
      </c>
      <c r="S569" s="196">
        <v>43585</v>
      </c>
      <c r="T569" s="124" t="s">
        <v>71</v>
      </c>
      <c r="U569" s="136" t="e">
        <f>INDEX(#REF!,MATCH(Revisión_Avance_Periodo!$L569,#REF!,0),MATCH(Revisión_Avance_Periodo!$T569,#REF!,0))</f>
        <v>#REF!</v>
      </c>
      <c r="V569" s="136" t="e">
        <f>INDEX(#REF!,MATCH(Revisión_Avance_Periodo!$L569,#REF!,0),MATCH(Revisión_Avance_Periodo!$T569,#REF!,0))</f>
        <v>#REF!</v>
      </c>
      <c r="W569" s="118">
        <f t="shared" si="46"/>
        <v>0</v>
      </c>
      <c r="X569" s="124" t="str">
        <f>VLOOKUP(W569,Tabla_Estado_Meta_OAP_2019[#All],3,TRUE)</f>
        <v>Por Ejecutar</v>
      </c>
      <c r="Y569" s="150" t="e">
        <f>SUBTOTAL(9,$U$566:$U569)</f>
        <v>#REF!</v>
      </c>
      <c r="Z569" s="151" t="e">
        <f>SUBTOTAL(9,$V$566:$V569)</f>
        <v>#REF!</v>
      </c>
      <c r="AA569" s="159">
        <f>IFERROR(+Revisión_Avance_Periodo!$Z569/Revisión_Avance_Periodo!$Y569,0)</f>
        <v>0</v>
      </c>
      <c r="AB569" s="126"/>
      <c r="AC569" s="127"/>
      <c r="AD569" s="125"/>
      <c r="AE569" s="125"/>
      <c r="AF569" s="128"/>
      <c r="AG569" s="129"/>
      <c r="AH569" s="150" t="e">
        <f>SUBTOTAL(9,$U$266:$U569)</f>
        <v>#REF!</v>
      </c>
      <c r="AI569" s="151" t="e">
        <f>SUBTOTAL(9,$V$266:$V569)</f>
        <v>#REF!</v>
      </c>
      <c r="AJ569" s="159">
        <f>IFERROR(+Revisión_Avance_Periodo!$Z269/Revisión_Avance_Periodo!$Y269,0)</f>
        <v>0</v>
      </c>
      <c r="AK569" s="126"/>
      <c r="AL569" s="127"/>
      <c r="AM569" s="125"/>
      <c r="AN569" s="125"/>
      <c r="AO569" s="128"/>
      <c r="AP569" s="129"/>
    </row>
    <row r="570" spans="1:42" x14ac:dyDescent="0.25">
      <c r="A570" s="92">
        <v>24</v>
      </c>
      <c r="B570" s="435" t="e">
        <f>CONCATENATE(Revisión_Avance_Periodo!$D270,";",Revisión_Avance_Periodo!$F270,";",Revisión_Avance_Periodo!$L270)</f>
        <v>#REF!</v>
      </c>
      <c r="C570" s="435" t="e">
        <f t="shared" si="42"/>
        <v>#REF!</v>
      </c>
      <c r="D570" s="114" t="e">
        <f>VLOOKUP($A570,#REF!,3,FALSE)</f>
        <v>#REF!</v>
      </c>
      <c r="E570" s="436" t="e">
        <f>VLOOKUP($A570,#REF!,4,FALSE)</f>
        <v>#REF!</v>
      </c>
      <c r="F570" s="102" t="e">
        <f>VLOOKUP($A570,#REF!,5,FALSE)</f>
        <v>#REF!</v>
      </c>
      <c r="G570" s="93" t="e">
        <f>VLOOKUP($A570,#REF!,8,FALSE)</f>
        <v>#REF!</v>
      </c>
      <c r="H570" s="93" t="e">
        <f>VLOOKUP($A570,#REF!,7,FALSE)</f>
        <v>#REF!</v>
      </c>
      <c r="I570" s="438" t="e">
        <f>VLOOKUP($A570,#REF!,10,FALSE)</f>
        <v>#REF!</v>
      </c>
      <c r="J570" s="93" t="e">
        <f>VLOOKUP($A570,#REF!,11,FALSE)</f>
        <v>#REF!</v>
      </c>
      <c r="K570" s="114" t="e">
        <f>VLOOKUP($A570,#REF!,12,FALSE)</f>
        <v>#REF!</v>
      </c>
      <c r="L570" s="93" t="e">
        <f>VLOOKUP($A570,#REF!,13,FALSE)</f>
        <v>#REF!</v>
      </c>
      <c r="M570" s="438" t="e">
        <f>VLOOKUP($A570,#REF!,14,FALSE)</f>
        <v>#REF!</v>
      </c>
      <c r="N570" s="102" t="e">
        <f>VLOOKUP($A570,#REF!,15,FALSE)</f>
        <v>#REF!</v>
      </c>
      <c r="O570" s="102" t="e">
        <f>VLOOKUP($A570,#REF!,18,FALSE)</f>
        <v>#REF!</v>
      </c>
      <c r="P570" s="93" t="e">
        <f>VLOOKUP($A570,#REF!,41,FALSE)</f>
        <v>#REF!</v>
      </c>
      <c r="Q570" s="115" t="e">
        <f>VLOOKUP(Revisión_Avance_Periodo!$L270,#REF!,30,FALSE)</f>
        <v>#REF!</v>
      </c>
      <c r="R570" s="116">
        <v>2019</v>
      </c>
      <c r="S570" s="196">
        <v>43615</v>
      </c>
      <c r="T570" s="116" t="s">
        <v>72</v>
      </c>
      <c r="U570" s="136" t="e">
        <f>INDEX(#REF!,MATCH(Revisión_Avance_Periodo!$L570,#REF!,0),MATCH(Revisión_Avance_Periodo!$T570,#REF!,0))</f>
        <v>#REF!</v>
      </c>
      <c r="V570" s="136" t="e">
        <f>INDEX(#REF!,MATCH(Revisión_Avance_Periodo!$L570,#REF!,0),MATCH(Revisión_Avance_Periodo!$T570,#REF!,0))</f>
        <v>#REF!</v>
      </c>
      <c r="W570" s="118">
        <f t="shared" si="46"/>
        <v>0</v>
      </c>
      <c r="X570" s="116" t="str">
        <f>VLOOKUP(W570,Tabla_Estado_Meta_OAP_2019[#All],3,TRUE)</f>
        <v>Por Ejecutar</v>
      </c>
      <c r="Y570" s="150" t="e">
        <f>SUBTOTAL(9,$U$566:$U570)</f>
        <v>#REF!</v>
      </c>
      <c r="Z570" s="151" t="e">
        <f>SUBTOTAL(9,$V$566:$V570)</f>
        <v>#REF!</v>
      </c>
      <c r="AA570" s="159">
        <f>IFERROR(+Revisión_Avance_Periodo!$Z570/Revisión_Avance_Periodo!$Y570,0)</f>
        <v>0</v>
      </c>
      <c r="AB570" s="126"/>
      <c r="AC570" s="127"/>
      <c r="AD570" s="125"/>
      <c r="AE570" s="125"/>
      <c r="AF570" s="128"/>
      <c r="AG570" s="129"/>
      <c r="AH570" s="150" t="e">
        <f>SUBTOTAL(9,$U$266:$U570)</f>
        <v>#REF!</v>
      </c>
      <c r="AI570" s="151" t="e">
        <f>SUBTOTAL(9,$V$266:$V570)</f>
        <v>#REF!</v>
      </c>
      <c r="AJ570" s="159">
        <f>IFERROR(+Revisión_Avance_Periodo!$Z270/Revisión_Avance_Periodo!$Y270,0)</f>
        <v>0</v>
      </c>
      <c r="AK570" s="126"/>
      <c r="AL570" s="127"/>
      <c r="AM570" s="125"/>
      <c r="AN570" s="125"/>
      <c r="AO570" s="128"/>
      <c r="AP570" s="129"/>
    </row>
    <row r="571" spans="1:42" x14ac:dyDescent="0.25">
      <c r="A571" s="97">
        <v>24</v>
      </c>
      <c r="B571" s="435" t="e">
        <f>CONCATENATE(Revisión_Avance_Periodo!$D271,";",Revisión_Avance_Periodo!$F271,";",Revisión_Avance_Periodo!$L271)</f>
        <v>#REF!</v>
      </c>
      <c r="C571" s="435" t="e">
        <f t="shared" si="42"/>
        <v>#REF!</v>
      </c>
      <c r="D571" s="123" t="e">
        <f>VLOOKUP($A571,#REF!,3,FALSE)</f>
        <v>#REF!</v>
      </c>
      <c r="E571" s="436" t="e">
        <f>VLOOKUP($A571,#REF!,4,FALSE)</f>
        <v>#REF!</v>
      </c>
      <c r="F571" s="103" t="e">
        <f>VLOOKUP($A571,#REF!,5,FALSE)</f>
        <v>#REF!</v>
      </c>
      <c r="G571" s="98" t="e">
        <f>VLOOKUP($A571,#REF!,8,FALSE)</f>
        <v>#REF!</v>
      </c>
      <c r="H571" s="93" t="e">
        <f>VLOOKUP($A571,#REF!,7,FALSE)</f>
        <v>#REF!</v>
      </c>
      <c r="I571" s="438" t="e">
        <f>VLOOKUP($A571,#REF!,10,FALSE)</f>
        <v>#REF!</v>
      </c>
      <c r="J571" s="98" t="e">
        <f>VLOOKUP($A571,#REF!,11,FALSE)</f>
        <v>#REF!</v>
      </c>
      <c r="K571" s="114" t="e">
        <f>VLOOKUP($A571,#REF!,12,FALSE)</f>
        <v>#REF!</v>
      </c>
      <c r="L571" s="98" t="e">
        <f>VLOOKUP($A571,#REF!,13,FALSE)</f>
        <v>#REF!</v>
      </c>
      <c r="M571" s="438" t="e">
        <f>VLOOKUP($A571,#REF!,14,FALSE)</f>
        <v>#REF!</v>
      </c>
      <c r="N571" s="103" t="e">
        <f>VLOOKUP($A571,#REF!,15,FALSE)</f>
        <v>#REF!</v>
      </c>
      <c r="O571" s="103" t="e">
        <f>VLOOKUP($A571,#REF!,18,FALSE)</f>
        <v>#REF!</v>
      </c>
      <c r="P571" s="93" t="e">
        <f>VLOOKUP($A571,#REF!,41,FALSE)</f>
        <v>#REF!</v>
      </c>
      <c r="Q571" s="115" t="e">
        <f>VLOOKUP(Revisión_Avance_Periodo!$L271,#REF!,30,FALSE)</f>
        <v>#REF!</v>
      </c>
      <c r="R571" s="116">
        <v>2019</v>
      </c>
      <c r="S571" s="196">
        <v>43646</v>
      </c>
      <c r="T571" s="124" t="s">
        <v>73</v>
      </c>
      <c r="U571" s="136" t="e">
        <f>INDEX(#REF!,MATCH(Revisión_Avance_Periodo!$L571,#REF!,0),MATCH(Revisión_Avance_Periodo!$T571,#REF!,0))</f>
        <v>#REF!</v>
      </c>
      <c r="V571" s="136" t="e">
        <f>INDEX(#REF!,MATCH(Revisión_Avance_Periodo!$L571,#REF!,0),MATCH(Revisión_Avance_Periodo!$T571,#REF!,0))</f>
        <v>#REF!</v>
      </c>
      <c r="W571" s="118">
        <f t="shared" si="46"/>
        <v>0</v>
      </c>
      <c r="X571" s="124" t="str">
        <f>VLOOKUP(W571,Tabla_Estado_Meta_OAP_2019[#All],3,TRUE)</f>
        <v>Por Ejecutar</v>
      </c>
      <c r="Y571" s="150" t="e">
        <f>SUBTOTAL(9,$U$566:$U571)</f>
        <v>#REF!</v>
      </c>
      <c r="Z571" s="151" t="e">
        <f>SUBTOTAL(9,$V$566:$V571)</f>
        <v>#REF!</v>
      </c>
      <c r="AA571" s="159">
        <f>IFERROR(+Revisión_Avance_Periodo!$Z571/Revisión_Avance_Periodo!$Y571,0)</f>
        <v>0</v>
      </c>
      <c r="AB571" s="126"/>
      <c r="AC571" s="127"/>
      <c r="AD571" s="125"/>
      <c r="AE571" s="125"/>
      <c r="AF571" s="128"/>
      <c r="AG571" s="129"/>
      <c r="AH571" s="150" t="e">
        <f>SUBTOTAL(9,$U$266:$U571)</f>
        <v>#REF!</v>
      </c>
      <c r="AI571" s="151" t="e">
        <f>SUBTOTAL(9,$V$266:$V571)</f>
        <v>#REF!</v>
      </c>
      <c r="AJ571" s="159">
        <f>IFERROR(+Revisión_Avance_Periodo!$Z271/Revisión_Avance_Periodo!$Y271,0)</f>
        <v>0</v>
      </c>
      <c r="AK571" s="126"/>
      <c r="AL571" s="127"/>
      <c r="AM571" s="125"/>
      <c r="AN571" s="125"/>
      <c r="AO571" s="128"/>
      <c r="AP571" s="129"/>
    </row>
    <row r="572" spans="1:42" x14ac:dyDescent="0.25">
      <c r="A572" s="92">
        <v>24</v>
      </c>
      <c r="B572" s="435" t="e">
        <f>CONCATENATE(Revisión_Avance_Periodo!$D272,";",Revisión_Avance_Periodo!$F272,";",Revisión_Avance_Periodo!$L272)</f>
        <v>#REF!</v>
      </c>
      <c r="C572" s="435" t="e">
        <f t="shared" si="42"/>
        <v>#REF!</v>
      </c>
      <c r="D572" s="114" t="e">
        <f>VLOOKUP($A572,#REF!,3,FALSE)</f>
        <v>#REF!</v>
      </c>
      <c r="E572" s="436" t="e">
        <f>VLOOKUP($A572,#REF!,4,FALSE)</f>
        <v>#REF!</v>
      </c>
      <c r="F572" s="102" t="e">
        <f>VLOOKUP($A572,#REF!,5,FALSE)</f>
        <v>#REF!</v>
      </c>
      <c r="G572" s="93" t="e">
        <f>VLOOKUP($A572,#REF!,8,FALSE)</f>
        <v>#REF!</v>
      </c>
      <c r="H572" s="93" t="e">
        <f>VLOOKUP($A572,#REF!,7,FALSE)</f>
        <v>#REF!</v>
      </c>
      <c r="I572" s="438" t="e">
        <f>VLOOKUP($A572,#REF!,10,FALSE)</f>
        <v>#REF!</v>
      </c>
      <c r="J572" s="93" t="e">
        <f>VLOOKUP($A572,#REF!,11,FALSE)</f>
        <v>#REF!</v>
      </c>
      <c r="K572" s="114" t="e">
        <f>VLOOKUP($A572,#REF!,12,FALSE)</f>
        <v>#REF!</v>
      </c>
      <c r="L572" s="93" t="e">
        <f>VLOOKUP($A572,#REF!,13,FALSE)</f>
        <v>#REF!</v>
      </c>
      <c r="M572" s="438" t="e">
        <f>VLOOKUP($A572,#REF!,14,FALSE)</f>
        <v>#REF!</v>
      </c>
      <c r="N572" s="102" t="e">
        <f>VLOOKUP($A572,#REF!,15,FALSE)</f>
        <v>#REF!</v>
      </c>
      <c r="O572" s="102" t="e">
        <f>VLOOKUP($A572,#REF!,18,FALSE)</f>
        <v>#REF!</v>
      </c>
      <c r="P572" s="93" t="e">
        <f>VLOOKUP($A572,#REF!,41,FALSE)</f>
        <v>#REF!</v>
      </c>
      <c r="Q572" s="115" t="e">
        <f>VLOOKUP(Revisión_Avance_Periodo!$L272,#REF!,30,FALSE)</f>
        <v>#REF!</v>
      </c>
      <c r="R572" s="116">
        <v>2019</v>
      </c>
      <c r="S572" s="196">
        <v>43676</v>
      </c>
      <c r="T572" s="116" t="s">
        <v>74</v>
      </c>
      <c r="U572" s="136" t="e">
        <f>INDEX(#REF!,MATCH(Revisión_Avance_Periodo!$L572,#REF!,0),MATCH(Revisión_Avance_Periodo!$T572,#REF!,0))</f>
        <v>#REF!</v>
      </c>
      <c r="V572" s="136" t="e">
        <f>INDEX(#REF!,MATCH(Revisión_Avance_Periodo!$L572,#REF!,0),MATCH(Revisión_Avance_Periodo!$T572,#REF!,0))</f>
        <v>#REF!</v>
      </c>
      <c r="W572" s="130" t="e">
        <f t="shared" ref="W572:W577" si="47">V572/U572</f>
        <v>#REF!</v>
      </c>
      <c r="X572" s="116" t="e">
        <f>VLOOKUP(W572,Tabla_Estado_Meta_OAP_2019[#All],3,TRUE)</f>
        <v>#REF!</v>
      </c>
      <c r="Y572" s="150" t="e">
        <f>SUBTOTAL(9,$U$566:$U572)</f>
        <v>#REF!</v>
      </c>
      <c r="Z572" s="151" t="e">
        <f>SUBTOTAL(9,$V$566:$V572)</f>
        <v>#REF!</v>
      </c>
      <c r="AA572" s="159">
        <f>IFERROR(+Revisión_Avance_Periodo!$Z572/Revisión_Avance_Periodo!$Y572,0)</f>
        <v>0</v>
      </c>
      <c r="AB572" s="126"/>
      <c r="AC572" s="127"/>
      <c r="AD572" s="125"/>
      <c r="AE572" s="125"/>
      <c r="AF572" s="128"/>
      <c r="AG572" s="129"/>
      <c r="AH572" s="150" t="e">
        <f>SUBTOTAL(9,$U$266:$U572)</f>
        <v>#REF!</v>
      </c>
      <c r="AI572" s="151" t="e">
        <f>SUBTOTAL(9,$V$266:$V572)</f>
        <v>#REF!</v>
      </c>
      <c r="AJ572" s="159">
        <f>IFERROR(+Revisión_Avance_Periodo!$Z272/Revisión_Avance_Periodo!$Y272,0)</f>
        <v>0</v>
      </c>
      <c r="AK572" s="126"/>
      <c r="AL572" s="127"/>
      <c r="AM572" s="125"/>
      <c r="AN572" s="125"/>
      <c r="AO572" s="128"/>
      <c r="AP572" s="129"/>
    </row>
    <row r="573" spans="1:42" x14ac:dyDescent="0.25">
      <c r="A573" s="97">
        <v>24</v>
      </c>
      <c r="B573" s="435" t="e">
        <f>CONCATENATE(Revisión_Avance_Periodo!$D273,";",Revisión_Avance_Periodo!$F273,";",Revisión_Avance_Periodo!$L273)</f>
        <v>#REF!</v>
      </c>
      <c r="C573" s="435" t="e">
        <f t="shared" si="42"/>
        <v>#REF!</v>
      </c>
      <c r="D573" s="123" t="e">
        <f>VLOOKUP($A573,#REF!,3,FALSE)</f>
        <v>#REF!</v>
      </c>
      <c r="E573" s="436" t="e">
        <f>VLOOKUP($A573,#REF!,4,FALSE)</f>
        <v>#REF!</v>
      </c>
      <c r="F573" s="103" t="e">
        <f>VLOOKUP($A573,#REF!,5,FALSE)</f>
        <v>#REF!</v>
      </c>
      <c r="G573" s="98" t="e">
        <f>VLOOKUP($A573,#REF!,8,FALSE)</f>
        <v>#REF!</v>
      </c>
      <c r="H573" s="93" t="e">
        <f>VLOOKUP($A573,#REF!,7,FALSE)</f>
        <v>#REF!</v>
      </c>
      <c r="I573" s="438" t="e">
        <f>VLOOKUP($A573,#REF!,10,FALSE)</f>
        <v>#REF!</v>
      </c>
      <c r="J573" s="98" t="e">
        <f>VLOOKUP($A573,#REF!,11,FALSE)</f>
        <v>#REF!</v>
      </c>
      <c r="K573" s="114" t="e">
        <f>VLOOKUP($A573,#REF!,12,FALSE)</f>
        <v>#REF!</v>
      </c>
      <c r="L573" s="98" t="e">
        <f>VLOOKUP($A573,#REF!,13,FALSE)</f>
        <v>#REF!</v>
      </c>
      <c r="M573" s="438" t="e">
        <f>VLOOKUP($A573,#REF!,14,FALSE)</f>
        <v>#REF!</v>
      </c>
      <c r="N573" s="103" t="e">
        <f>VLOOKUP($A573,#REF!,15,FALSE)</f>
        <v>#REF!</v>
      </c>
      <c r="O573" s="103" t="e">
        <f>VLOOKUP($A573,#REF!,18,FALSE)</f>
        <v>#REF!</v>
      </c>
      <c r="P573" s="93" t="e">
        <f>VLOOKUP($A573,#REF!,41,FALSE)</f>
        <v>#REF!</v>
      </c>
      <c r="Q573" s="115" t="e">
        <f>VLOOKUP(Revisión_Avance_Periodo!$L273,#REF!,30,FALSE)</f>
        <v>#REF!</v>
      </c>
      <c r="R573" s="116">
        <v>2019</v>
      </c>
      <c r="S573" s="196">
        <v>43707</v>
      </c>
      <c r="T573" s="124" t="s">
        <v>75</v>
      </c>
      <c r="U573" s="136" t="e">
        <f>INDEX(#REF!,MATCH(Revisión_Avance_Periodo!$L573,#REF!,0),MATCH(Revisión_Avance_Periodo!$T573,#REF!,0))</f>
        <v>#REF!</v>
      </c>
      <c r="V573" s="136" t="e">
        <f>INDEX(#REF!,MATCH(Revisión_Avance_Periodo!$L573,#REF!,0),MATCH(Revisión_Avance_Periodo!$T573,#REF!,0))</f>
        <v>#REF!</v>
      </c>
      <c r="W573" s="130" t="e">
        <f t="shared" si="47"/>
        <v>#REF!</v>
      </c>
      <c r="X573" s="124" t="e">
        <f>VLOOKUP(W573,Tabla_Estado_Meta_OAP_2019[#All],3,TRUE)</f>
        <v>#REF!</v>
      </c>
      <c r="Y573" s="150" t="e">
        <f>SUBTOTAL(9,$U$566:$U573)</f>
        <v>#REF!</v>
      </c>
      <c r="Z573" s="151" t="e">
        <f>SUBTOTAL(9,$V$566:$V573)</f>
        <v>#REF!</v>
      </c>
      <c r="AA573" s="159">
        <f>IFERROR(+Revisión_Avance_Periodo!$Z573/Revisión_Avance_Periodo!$Y573,0)</f>
        <v>0</v>
      </c>
      <c r="AB573" s="126"/>
      <c r="AC573" s="127"/>
      <c r="AD573" s="125"/>
      <c r="AE573" s="125"/>
      <c r="AF573" s="128"/>
      <c r="AG573" s="129"/>
      <c r="AH573" s="150" t="e">
        <f>SUBTOTAL(9,$U$266:$U573)</f>
        <v>#REF!</v>
      </c>
      <c r="AI573" s="151" t="e">
        <f>SUBTOTAL(9,$V$266:$V573)</f>
        <v>#REF!</v>
      </c>
      <c r="AJ573" s="159">
        <f>IFERROR(+Revisión_Avance_Periodo!$Z273/Revisión_Avance_Periodo!$Y273,0)</f>
        <v>0</v>
      </c>
      <c r="AK573" s="126"/>
      <c r="AL573" s="127"/>
      <c r="AM573" s="125"/>
      <c r="AN573" s="125"/>
      <c r="AO573" s="128"/>
      <c r="AP573" s="129"/>
    </row>
    <row r="574" spans="1:42" x14ac:dyDescent="0.25">
      <c r="A574" s="92">
        <v>24</v>
      </c>
      <c r="B574" s="435" t="e">
        <f>CONCATENATE(Revisión_Avance_Periodo!$D274,";",Revisión_Avance_Periodo!$F274,";",Revisión_Avance_Periodo!$L274)</f>
        <v>#REF!</v>
      </c>
      <c r="C574" s="435" t="e">
        <f t="shared" si="42"/>
        <v>#REF!</v>
      </c>
      <c r="D574" s="114" t="e">
        <f>VLOOKUP($A574,#REF!,3,FALSE)</f>
        <v>#REF!</v>
      </c>
      <c r="E574" s="436" t="e">
        <f>VLOOKUP($A574,#REF!,4,FALSE)</f>
        <v>#REF!</v>
      </c>
      <c r="F574" s="102" t="e">
        <f>VLOOKUP($A574,#REF!,5,FALSE)</f>
        <v>#REF!</v>
      </c>
      <c r="G574" s="93" t="e">
        <f>VLOOKUP($A574,#REF!,8,FALSE)</f>
        <v>#REF!</v>
      </c>
      <c r="H574" s="93" t="e">
        <f>VLOOKUP($A574,#REF!,7,FALSE)</f>
        <v>#REF!</v>
      </c>
      <c r="I574" s="438" t="e">
        <f>VLOOKUP($A574,#REF!,10,FALSE)</f>
        <v>#REF!</v>
      </c>
      <c r="J574" s="93" t="e">
        <f>VLOOKUP($A574,#REF!,11,FALSE)</f>
        <v>#REF!</v>
      </c>
      <c r="K574" s="114" t="e">
        <f>VLOOKUP($A574,#REF!,12,FALSE)</f>
        <v>#REF!</v>
      </c>
      <c r="L574" s="93" t="e">
        <f>VLOOKUP($A574,#REF!,13,FALSE)</f>
        <v>#REF!</v>
      </c>
      <c r="M574" s="438" t="e">
        <f>VLOOKUP($A574,#REF!,14,FALSE)</f>
        <v>#REF!</v>
      </c>
      <c r="N574" s="102" t="e">
        <f>VLOOKUP($A574,#REF!,15,FALSE)</f>
        <v>#REF!</v>
      </c>
      <c r="O574" s="102" t="e">
        <f>VLOOKUP($A574,#REF!,18,FALSE)</f>
        <v>#REF!</v>
      </c>
      <c r="P574" s="93" t="e">
        <f>VLOOKUP($A574,#REF!,41,FALSE)</f>
        <v>#REF!</v>
      </c>
      <c r="Q574" s="115" t="e">
        <f>VLOOKUP(Revisión_Avance_Periodo!$L274,#REF!,30,FALSE)</f>
        <v>#REF!</v>
      </c>
      <c r="R574" s="116">
        <v>2019</v>
      </c>
      <c r="S574" s="196">
        <v>43738</v>
      </c>
      <c r="T574" s="116" t="s">
        <v>76</v>
      </c>
      <c r="U574" s="136" t="e">
        <f>INDEX(#REF!,MATCH(Revisión_Avance_Periodo!$L574,#REF!,0),MATCH(Revisión_Avance_Periodo!$T574,#REF!,0))</f>
        <v>#REF!</v>
      </c>
      <c r="V574" s="136" t="e">
        <f>INDEX(#REF!,MATCH(Revisión_Avance_Periodo!$L574,#REF!,0),MATCH(Revisión_Avance_Periodo!$T574,#REF!,0))</f>
        <v>#REF!</v>
      </c>
      <c r="W574" s="131" t="e">
        <f t="shared" si="47"/>
        <v>#REF!</v>
      </c>
      <c r="X574" s="116" t="e">
        <f>VLOOKUP(W574,Tabla_Estado_Meta_OAP_2019[#All],3,TRUE)</f>
        <v>#REF!</v>
      </c>
      <c r="Y574" s="150" t="e">
        <f>SUBTOTAL(9,$U$566:$U574)</f>
        <v>#REF!</v>
      </c>
      <c r="Z574" s="151" t="e">
        <f>SUBTOTAL(9,$V$566:$V574)</f>
        <v>#REF!</v>
      </c>
      <c r="AA574" s="159">
        <f>IFERROR(+Revisión_Avance_Periodo!$Z574/Revisión_Avance_Periodo!$Y574,0)</f>
        <v>0</v>
      </c>
      <c r="AB574" s="126"/>
      <c r="AC574" s="127"/>
      <c r="AD574" s="125"/>
      <c r="AE574" s="125"/>
      <c r="AF574" s="128"/>
      <c r="AG574" s="129"/>
      <c r="AH574" s="150" t="e">
        <f>SUBTOTAL(9,$U$266:$U574)</f>
        <v>#REF!</v>
      </c>
      <c r="AI574" s="151" t="e">
        <f>SUBTOTAL(9,$V$266:$V574)</f>
        <v>#REF!</v>
      </c>
      <c r="AJ574" s="159">
        <f>IFERROR(+Revisión_Avance_Periodo!$Z274/Revisión_Avance_Periodo!$Y274,0)</f>
        <v>0</v>
      </c>
      <c r="AK574" s="126"/>
      <c r="AL574" s="127"/>
      <c r="AM574" s="125"/>
      <c r="AN574" s="125"/>
      <c r="AO574" s="128"/>
      <c r="AP574" s="129"/>
    </row>
    <row r="575" spans="1:42" x14ac:dyDescent="0.25">
      <c r="A575" s="97">
        <v>24</v>
      </c>
      <c r="B575" s="435" t="e">
        <f>CONCATENATE(Revisión_Avance_Periodo!$D275,";",Revisión_Avance_Periodo!$F275,";",Revisión_Avance_Periodo!$L275)</f>
        <v>#REF!</v>
      </c>
      <c r="C575" s="435" t="e">
        <f t="shared" si="42"/>
        <v>#REF!</v>
      </c>
      <c r="D575" s="123" t="e">
        <f>VLOOKUP($A575,#REF!,3,FALSE)</f>
        <v>#REF!</v>
      </c>
      <c r="E575" s="436" t="e">
        <f>VLOOKUP($A575,#REF!,4,FALSE)</f>
        <v>#REF!</v>
      </c>
      <c r="F575" s="103" t="e">
        <f>VLOOKUP($A575,#REF!,5,FALSE)</f>
        <v>#REF!</v>
      </c>
      <c r="G575" s="98" t="e">
        <f>VLOOKUP($A575,#REF!,8,FALSE)</f>
        <v>#REF!</v>
      </c>
      <c r="H575" s="93" t="e">
        <f>VLOOKUP($A575,#REF!,7,FALSE)</f>
        <v>#REF!</v>
      </c>
      <c r="I575" s="438" t="e">
        <f>VLOOKUP($A575,#REF!,10,FALSE)</f>
        <v>#REF!</v>
      </c>
      <c r="J575" s="98" t="e">
        <f>VLOOKUP($A575,#REF!,11,FALSE)</f>
        <v>#REF!</v>
      </c>
      <c r="K575" s="114" t="e">
        <f>VLOOKUP($A575,#REF!,12,FALSE)</f>
        <v>#REF!</v>
      </c>
      <c r="L575" s="98" t="e">
        <f>VLOOKUP($A575,#REF!,13,FALSE)</f>
        <v>#REF!</v>
      </c>
      <c r="M575" s="438" t="e">
        <f>VLOOKUP($A575,#REF!,14,FALSE)</f>
        <v>#REF!</v>
      </c>
      <c r="N575" s="103" t="e">
        <f>VLOOKUP($A575,#REF!,15,FALSE)</f>
        <v>#REF!</v>
      </c>
      <c r="O575" s="103" t="e">
        <f>VLOOKUP($A575,#REF!,18,FALSE)</f>
        <v>#REF!</v>
      </c>
      <c r="P575" s="93" t="e">
        <f>VLOOKUP($A575,#REF!,41,FALSE)</f>
        <v>#REF!</v>
      </c>
      <c r="Q575" s="115" t="e">
        <f>VLOOKUP(Revisión_Avance_Periodo!$L275,#REF!,30,FALSE)</f>
        <v>#REF!</v>
      </c>
      <c r="R575" s="116">
        <v>2019</v>
      </c>
      <c r="S575" s="196">
        <v>43768</v>
      </c>
      <c r="T575" s="124" t="s">
        <v>77</v>
      </c>
      <c r="U575" s="136" t="e">
        <f>INDEX(#REF!,MATCH(Revisión_Avance_Periodo!$L575,#REF!,0),MATCH(Revisión_Avance_Periodo!$T575,#REF!,0))</f>
        <v>#REF!</v>
      </c>
      <c r="V575" s="136" t="e">
        <f>INDEX(#REF!,MATCH(Revisión_Avance_Periodo!$L575,#REF!,0),MATCH(Revisión_Avance_Periodo!$T575,#REF!,0))</f>
        <v>#REF!</v>
      </c>
      <c r="W575" s="130" t="e">
        <f t="shared" si="47"/>
        <v>#REF!</v>
      </c>
      <c r="X575" s="124" t="e">
        <f>VLOOKUP(W575,Tabla_Estado_Meta_OAP_2019[#All],3,TRUE)</f>
        <v>#REF!</v>
      </c>
      <c r="Y575" s="150" t="e">
        <f>SUBTOTAL(9,$U$566:$U575)</f>
        <v>#REF!</v>
      </c>
      <c r="Z575" s="151" t="e">
        <f>SUBTOTAL(9,$V$566:$V575)</f>
        <v>#REF!</v>
      </c>
      <c r="AA575" s="159">
        <f>IFERROR(+Revisión_Avance_Periodo!$Z575/Revisión_Avance_Periodo!$Y575,0)</f>
        <v>0</v>
      </c>
      <c r="AB575" s="126"/>
      <c r="AC575" s="127"/>
      <c r="AD575" s="125"/>
      <c r="AE575" s="125"/>
      <c r="AF575" s="128"/>
      <c r="AG575" s="129"/>
      <c r="AH575" s="150" t="e">
        <f>SUBTOTAL(9,$U$266:$U575)</f>
        <v>#REF!</v>
      </c>
      <c r="AI575" s="151" t="e">
        <f>SUBTOTAL(9,$V$266:$V575)</f>
        <v>#REF!</v>
      </c>
      <c r="AJ575" s="159">
        <f>IFERROR(+Revisión_Avance_Periodo!$Z275/Revisión_Avance_Periodo!$Y275,0)</f>
        <v>0</v>
      </c>
      <c r="AK575" s="126"/>
      <c r="AL575" s="127"/>
      <c r="AM575" s="125"/>
      <c r="AN575" s="125"/>
      <c r="AO575" s="128"/>
      <c r="AP575" s="129"/>
    </row>
    <row r="576" spans="1:42" x14ac:dyDescent="0.25">
      <c r="A576" s="92">
        <v>24</v>
      </c>
      <c r="B576" s="435" t="e">
        <f>CONCATENATE(Revisión_Avance_Periodo!$D276,";",Revisión_Avance_Periodo!$F276,";",Revisión_Avance_Periodo!$L276)</f>
        <v>#REF!</v>
      </c>
      <c r="C576" s="435" t="e">
        <f t="shared" si="42"/>
        <v>#REF!</v>
      </c>
      <c r="D576" s="114" t="e">
        <f>VLOOKUP($A576,#REF!,3,FALSE)</f>
        <v>#REF!</v>
      </c>
      <c r="E576" s="436" t="e">
        <f>VLOOKUP($A576,#REF!,4,FALSE)</f>
        <v>#REF!</v>
      </c>
      <c r="F576" s="102" t="e">
        <f>VLOOKUP($A576,#REF!,5,FALSE)</f>
        <v>#REF!</v>
      </c>
      <c r="G576" s="93" t="e">
        <f>VLOOKUP($A576,#REF!,8,FALSE)</f>
        <v>#REF!</v>
      </c>
      <c r="H576" s="93" t="e">
        <f>VLOOKUP($A576,#REF!,7,FALSE)</f>
        <v>#REF!</v>
      </c>
      <c r="I576" s="438" t="e">
        <f>VLOOKUP($A576,#REF!,10,FALSE)</f>
        <v>#REF!</v>
      </c>
      <c r="J576" s="93" t="e">
        <f>VLOOKUP($A576,#REF!,11,FALSE)</f>
        <v>#REF!</v>
      </c>
      <c r="K576" s="114" t="e">
        <f>VLOOKUP($A576,#REF!,12,FALSE)</f>
        <v>#REF!</v>
      </c>
      <c r="L576" s="93" t="e">
        <f>VLOOKUP($A576,#REF!,13,FALSE)</f>
        <v>#REF!</v>
      </c>
      <c r="M576" s="438" t="e">
        <f>VLOOKUP($A576,#REF!,14,FALSE)</f>
        <v>#REF!</v>
      </c>
      <c r="N576" s="102" t="e">
        <f>VLOOKUP($A576,#REF!,15,FALSE)</f>
        <v>#REF!</v>
      </c>
      <c r="O576" s="102" t="e">
        <f>VLOOKUP($A576,#REF!,18,FALSE)</f>
        <v>#REF!</v>
      </c>
      <c r="P576" s="93" t="e">
        <f>VLOOKUP($A576,#REF!,41,FALSE)</f>
        <v>#REF!</v>
      </c>
      <c r="Q576" s="115" t="e">
        <f>VLOOKUP(Revisión_Avance_Periodo!$L276,#REF!,30,FALSE)</f>
        <v>#REF!</v>
      </c>
      <c r="R576" s="116">
        <v>2019</v>
      </c>
      <c r="S576" s="196">
        <v>43799</v>
      </c>
      <c r="T576" s="116" t="s">
        <v>78</v>
      </c>
      <c r="U576" s="136" t="e">
        <f>INDEX(#REF!,MATCH(Revisión_Avance_Periodo!$L576,#REF!,0),MATCH(Revisión_Avance_Periodo!$T576,#REF!,0))</f>
        <v>#REF!</v>
      </c>
      <c r="V576" s="136" t="e">
        <f>INDEX(#REF!,MATCH(Revisión_Avance_Periodo!$L576,#REF!,0),MATCH(Revisión_Avance_Periodo!$T576,#REF!,0))</f>
        <v>#REF!</v>
      </c>
      <c r="W576" s="130" t="e">
        <f t="shared" si="47"/>
        <v>#REF!</v>
      </c>
      <c r="X576" s="116" t="e">
        <f>VLOOKUP(W576,Tabla_Estado_Meta_OAP_2019[#All],3,TRUE)</f>
        <v>#REF!</v>
      </c>
      <c r="Y576" s="150" t="e">
        <f>SUBTOTAL(9,$U$566:$U576)</f>
        <v>#REF!</v>
      </c>
      <c r="Z576" s="151" t="e">
        <f>SUBTOTAL(9,$V$566:$V576)</f>
        <v>#REF!</v>
      </c>
      <c r="AA576" s="159">
        <f>IFERROR(+Revisión_Avance_Periodo!$Z576/Revisión_Avance_Periodo!$Y576,0)</f>
        <v>0</v>
      </c>
      <c r="AB576" s="126"/>
      <c r="AC576" s="127"/>
      <c r="AD576" s="125"/>
      <c r="AE576" s="125"/>
      <c r="AF576" s="128"/>
      <c r="AG576" s="129"/>
      <c r="AH576" s="150" t="e">
        <f>SUBTOTAL(9,$U$266:$U576)</f>
        <v>#REF!</v>
      </c>
      <c r="AI576" s="151" t="e">
        <f>SUBTOTAL(9,$V$266:$V576)</f>
        <v>#REF!</v>
      </c>
      <c r="AJ576" s="159">
        <f>IFERROR(+Revisión_Avance_Periodo!$Z276/Revisión_Avance_Periodo!$Y276,0)</f>
        <v>0</v>
      </c>
      <c r="AK576" s="126"/>
      <c r="AL576" s="127"/>
      <c r="AM576" s="125"/>
      <c r="AN576" s="125"/>
      <c r="AO576" s="128"/>
      <c r="AP576" s="129"/>
    </row>
    <row r="577" spans="1:42" ht="15.75" thickBot="1" x14ac:dyDescent="0.3">
      <c r="A577" s="97">
        <v>24</v>
      </c>
      <c r="B577" s="435" t="e">
        <f>CONCATENATE(Revisión_Avance_Periodo!$D277,";",Revisión_Avance_Periodo!$F277,";",Revisión_Avance_Periodo!$L277)</f>
        <v>#REF!</v>
      </c>
      <c r="C577" s="435" t="e">
        <f t="shared" si="42"/>
        <v>#REF!</v>
      </c>
      <c r="D577" s="123" t="e">
        <f>VLOOKUP($A577,#REF!,3,FALSE)</f>
        <v>#REF!</v>
      </c>
      <c r="E577" s="436" t="e">
        <f>VLOOKUP($A577,#REF!,4,FALSE)</f>
        <v>#REF!</v>
      </c>
      <c r="F577" s="103" t="e">
        <f>VLOOKUP($A577,#REF!,5,FALSE)</f>
        <v>#REF!</v>
      </c>
      <c r="G577" s="98" t="e">
        <f>VLOOKUP($A577,#REF!,8,FALSE)</f>
        <v>#REF!</v>
      </c>
      <c r="H577" s="93" t="e">
        <f>VLOOKUP($A577,#REF!,7,FALSE)</f>
        <v>#REF!</v>
      </c>
      <c r="I577" s="438" t="e">
        <f>VLOOKUP($A577,#REF!,10,FALSE)</f>
        <v>#REF!</v>
      </c>
      <c r="J577" s="98" t="e">
        <f>VLOOKUP($A577,#REF!,11,FALSE)</f>
        <v>#REF!</v>
      </c>
      <c r="K577" s="114" t="e">
        <f>VLOOKUP($A577,#REF!,12,FALSE)</f>
        <v>#REF!</v>
      </c>
      <c r="L577" s="98" t="e">
        <f>VLOOKUP($A577,#REF!,13,FALSE)</f>
        <v>#REF!</v>
      </c>
      <c r="M577" s="438" t="e">
        <f>VLOOKUP($A577,#REF!,14,FALSE)</f>
        <v>#REF!</v>
      </c>
      <c r="N577" s="103" t="e">
        <f>VLOOKUP($A577,#REF!,15,FALSE)</f>
        <v>#REF!</v>
      </c>
      <c r="O577" s="103" t="e">
        <f>VLOOKUP($A577,#REF!,18,FALSE)</f>
        <v>#REF!</v>
      </c>
      <c r="P577" s="93" t="e">
        <f>VLOOKUP($A577,#REF!,41,FALSE)</f>
        <v>#REF!</v>
      </c>
      <c r="Q577" s="115" t="e">
        <f>VLOOKUP(Revisión_Avance_Periodo!$L277,#REF!,30,FALSE)</f>
        <v>#REF!</v>
      </c>
      <c r="R577" s="116">
        <v>2019</v>
      </c>
      <c r="S577" s="196">
        <v>43829</v>
      </c>
      <c r="T577" s="124" t="s">
        <v>79</v>
      </c>
      <c r="U577" s="136" t="e">
        <f>INDEX(#REF!,MATCH(Revisión_Avance_Periodo!$L577,#REF!,0),MATCH(Revisión_Avance_Periodo!$T577,#REF!,0))</f>
        <v>#REF!</v>
      </c>
      <c r="V577" s="136" t="e">
        <f>INDEX(#REF!,MATCH(Revisión_Avance_Periodo!$L577,#REF!,0),MATCH(Revisión_Avance_Periodo!$T577,#REF!,0))</f>
        <v>#REF!</v>
      </c>
      <c r="W577" s="130" t="e">
        <f t="shared" si="47"/>
        <v>#REF!</v>
      </c>
      <c r="X577" s="124" t="e">
        <f>VLOOKUP(W577,Tabla_Estado_Meta_OAP_2019[#All],3,TRUE)</f>
        <v>#REF!</v>
      </c>
      <c r="Y577" s="150" t="e">
        <f>SUBTOTAL(9,$U$566:$U577)</f>
        <v>#REF!</v>
      </c>
      <c r="Z577" s="151" t="e">
        <f>SUBTOTAL(9,$V$566:$V577)</f>
        <v>#REF!</v>
      </c>
      <c r="AA577" s="159">
        <f>IFERROR(+Revisión_Avance_Periodo!$Z577/Revisión_Avance_Periodo!$Y577,0)</f>
        <v>0</v>
      </c>
      <c r="AB577" s="126"/>
      <c r="AC577" s="127"/>
      <c r="AD577" s="125"/>
      <c r="AE577" s="125"/>
      <c r="AF577" s="128"/>
      <c r="AG577" s="129"/>
      <c r="AH577" s="150" t="e">
        <f>SUBTOTAL(9,$U$266:$U577)</f>
        <v>#REF!</v>
      </c>
      <c r="AI577" s="151" t="e">
        <f>SUBTOTAL(9,$V$266:$V577)</f>
        <v>#REF!</v>
      </c>
      <c r="AJ577" s="159">
        <f>IFERROR(+Revisión_Avance_Periodo!$Z277/Revisión_Avance_Periodo!$Y277,0)</f>
        <v>0</v>
      </c>
      <c r="AK577" s="126"/>
      <c r="AL577" s="127"/>
      <c r="AM577" s="125"/>
      <c r="AN577" s="125"/>
      <c r="AO577" s="128"/>
      <c r="AP577" s="129"/>
    </row>
    <row r="578" spans="1:42" x14ac:dyDescent="0.25">
      <c r="A578" s="92">
        <v>25</v>
      </c>
      <c r="B578" s="435" t="e">
        <f>CONCATENATE(Revisión_Avance_Periodo!$D278,";",Revisión_Avance_Periodo!$F278,";",Revisión_Avance_Periodo!$L278)</f>
        <v>#REF!</v>
      </c>
      <c r="C578" s="435" t="e">
        <f t="shared" ref="C578:C641" si="48">CONCATENATE($N578,";",$L578,";",$T578)</f>
        <v>#REF!</v>
      </c>
      <c r="D578" s="114" t="e">
        <f>VLOOKUP($A578,#REF!,3,FALSE)</f>
        <v>#REF!</v>
      </c>
      <c r="E578" s="436" t="e">
        <f>VLOOKUP($A578,#REF!,4,FALSE)</f>
        <v>#REF!</v>
      </c>
      <c r="F578" s="102" t="e">
        <f>VLOOKUP($A578,#REF!,5,FALSE)</f>
        <v>#REF!</v>
      </c>
      <c r="G578" s="93" t="e">
        <f>VLOOKUP($A578,#REF!,8,FALSE)</f>
        <v>#REF!</v>
      </c>
      <c r="H578" s="93" t="e">
        <f>VLOOKUP($A578,#REF!,7,FALSE)</f>
        <v>#REF!</v>
      </c>
      <c r="I578" s="438" t="e">
        <f>VLOOKUP($A578,#REF!,10,FALSE)</f>
        <v>#REF!</v>
      </c>
      <c r="J578" s="93" t="e">
        <f>VLOOKUP($A578,#REF!,11,FALSE)</f>
        <v>#REF!</v>
      </c>
      <c r="K578" s="114" t="e">
        <f>VLOOKUP($A578,#REF!,12,FALSE)</f>
        <v>#REF!</v>
      </c>
      <c r="L578" s="93" t="e">
        <f>VLOOKUP($A578,#REF!,13,FALSE)</f>
        <v>#REF!</v>
      </c>
      <c r="M578" s="438" t="e">
        <f>VLOOKUP($A578,#REF!,14,FALSE)</f>
        <v>#REF!</v>
      </c>
      <c r="N578" s="102" t="e">
        <f>VLOOKUP($A578,#REF!,15,FALSE)</f>
        <v>#REF!</v>
      </c>
      <c r="O578" s="102" t="e">
        <f>VLOOKUP($A578,#REF!,18,FALSE)</f>
        <v>#REF!</v>
      </c>
      <c r="P578" s="93" t="e">
        <f>VLOOKUP($A578,#REF!,41,FALSE)</f>
        <v>#REF!</v>
      </c>
      <c r="Q578" s="115" t="e">
        <f>VLOOKUP(Revisión_Avance_Periodo!$L278,#REF!,30,FALSE)</f>
        <v>#REF!</v>
      </c>
      <c r="R578" s="116">
        <v>2019</v>
      </c>
      <c r="S578" s="196">
        <v>43495</v>
      </c>
      <c r="T578" s="116" t="s">
        <v>68</v>
      </c>
      <c r="U578" s="136" t="e">
        <f>INDEX(#REF!,MATCH(Revisión_Avance_Periodo!$L578,#REF!,0),MATCH(Revisión_Avance_Periodo!$T578,#REF!,0))</f>
        <v>#REF!</v>
      </c>
      <c r="V578" s="136" t="e">
        <f>INDEX(#REF!,MATCH(Revisión_Avance_Periodo!$L578,#REF!,0),MATCH(Revisión_Avance_Periodo!$T578,#REF!,0))</f>
        <v>#REF!</v>
      </c>
      <c r="W578" s="118">
        <f t="shared" ref="W578:W583" si="49">IFERROR((V578/U578),0)</f>
        <v>0</v>
      </c>
      <c r="X578" s="116" t="str">
        <f>VLOOKUP(W578,Tabla_Estado_Meta_OAP_2019[#All],3,TRUE)</f>
        <v>Por Ejecutar</v>
      </c>
      <c r="Y578" s="148" t="e">
        <f>SUBTOTAL(9,$U$578:$U578)</f>
        <v>#REF!</v>
      </c>
      <c r="Z578" s="149" t="e">
        <f>SUBTOTAL(9,$V$578:$V578)</f>
        <v>#REF!</v>
      </c>
      <c r="AA578" s="162">
        <f>IFERROR(+Revisión_Avance_Periodo!$Z578/Revisión_Avance_Periodo!$Y578,0)</f>
        <v>0</v>
      </c>
      <c r="AB578" s="448" t="e">
        <f>SUBTOTAL(9,U578:U589)</f>
        <v>#REF!</v>
      </c>
      <c r="AC578" s="449" t="e">
        <f>SUBTOTAL(9,V578:V589)</f>
        <v>#REF!</v>
      </c>
      <c r="AD578" s="119" t="e">
        <f>+AC578/AB578</f>
        <v>#REF!</v>
      </c>
      <c r="AE578" s="119" t="e">
        <f>100%-Revisión_Avance_Periodo!$AD578</f>
        <v>#REF!</v>
      </c>
      <c r="AF578" s="121" t="e">
        <f>VLOOKUP(AD578,Tabla_Estado_Meta_OAP_2019[],3,TRUE)</f>
        <v>#REF!</v>
      </c>
      <c r="AG578" s="122" t="e">
        <f>Revisión_Avance_Periodo!$AD578*Revisión_Avance_Periodo!$Q578</f>
        <v>#REF!</v>
      </c>
      <c r="AH578" s="148" t="e">
        <f>SUBTOTAL(9,$U$278:$U578)</f>
        <v>#REF!</v>
      </c>
      <c r="AI578" s="149" t="e">
        <f>SUBTOTAL(9,$V$278:$V578)</f>
        <v>#REF!</v>
      </c>
      <c r="AJ578" s="162">
        <f>IFERROR(+Revisión_Avance_Periodo!$Z278/Revisión_Avance_Periodo!$Y278,0)</f>
        <v>0</v>
      </c>
      <c r="AK578" s="448" t="e">
        <f>SUBTOTAL(9,AD578:AD589)</f>
        <v>#REF!</v>
      </c>
      <c r="AL578" s="449" t="e">
        <f>SUBTOTAL(9,AE578:AE589)</f>
        <v>#REF!</v>
      </c>
      <c r="AM578" s="119" t="e">
        <f>+AL578/AK578</f>
        <v>#REF!</v>
      </c>
      <c r="AN578" s="119" t="e">
        <f>100%-Revisión_Avance_Periodo!$AD278</f>
        <v>#REF!</v>
      </c>
      <c r="AO578" s="121" t="e">
        <f>VLOOKUP(AM578,Tabla_Estado_Meta_OAP_2019[],3,TRUE)</f>
        <v>#REF!</v>
      </c>
      <c r="AP578" s="122" t="e">
        <f>Revisión_Avance_Periodo!$AD278*Revisión_Avance_Periodo!$Q278</f>
        <v>#REF!</v>
      </c>
    </row>
    <row r="579" spans="1:42" x14ac:dyDescent="0.25">
      <c r="A579" s="97">
        <v>25</v>
      </c>
      <c r="B579" s="435" t="e">
        <f>CONCATENATE(Revisión_Avance_Periodo!$D279,";",Revisión_Avance_Periodo!$F279,";",Revisión_Avance_Periodo!$L279)</f>
        <v>#REF!</v>
      </c>
      <c r="C579" s="435" t="e">
        <f t="shared" si="48"/>
        <v>#REF!</v>
      </c>
      <c r="D579" s="123" t="e">
        <f>VLOOKUP($A579,#REF!,3,FALSE)</f>
        <v>#REF!</v>
      </c>
      <c r="E579" s="436" t="e">
        <f>VLOOKUP($A579,#REF!,4,FALSE)</f>
        <v>#REF!</v>
      </c>
      <c r="F579" s="103" t="e">
        <f>VLOOKUP($A579,#REF!,5,FALSE)</f>
        <v>#REF!</v>
      </c>
      <c r="G579" s="98" t="e">
        <f>VLOOKUP($A579,#REF!,8,FALSE)</f>
        <v>#REF!</v>
      </c>
      <c r="H579" s="93" t="e">
        <f>VLOOKUP($A579,#REF!,7,FALSE)</f>
        <v>#REF!</v>
      </c>
      <c r="I579" s="438" t="e">
        <f>VLOOKUP($A579,#REF!,10,FALSE)</f>
        <v>#REF!</v>
      </c>
      <c r="J579" s="98" t="e">
        <f>VLOOKUP($A579,#REF!,11,FALSE)</f>
        <v>#REF!</v>
      </c>
      <c r="K579" s="114" t="e">
        <f>VLOOKUP($A579,#REF!,12,FALSE)</f>
        <v>#REF!</v>
      </c>
      <c r="L579" s="98" t="e">
        <f>VLOOKUP($A579,#REF!,13,FALSE)</f>
        <v>#REF!</v>
      </c>
      <c r="M579" s="438" t="e">
        <f>VLOOKUP($A579,#REF!,14,FALSE)</f>
        <v>#REF!</v>
      </c>
      <c r="N579" s="103" t="e">
        <f>VLOOKUP($A579,#REF!,15,FALSE)</f>
        <v>#REF!</v>
      </c>
      <c r="O579" s="103" t="e">
        <f>VLOOKUP($A579,#REF!,18,FALSE)</f>
        <v>#REF!</v>
      </c>
      <c r="P579" s="93" t="e">
        <f>VLOOKUP($A579,#REF!,41,FALSE)</f>
        <v>#REF!</v>
      </c>
      <c r="Q579" s="115" t="e">
        <f>VLOOKUP(Revisión_Avance_Periodo!$L279,#REF!,30,FALSE)</f>
        <v>#REF!</v>
      </c>
      <c r="R579" s="116">
        <v>2019</v>
      </c>
      <c r="S579" s="196">
        <v>43524</v>
      </c>
      <c r="T579" s="124" t="s">
        <v>69</v>
      </c>
      <c r="U579" s="136" t="e">
        <f>INDEX(#REF!,MATCH(Revisión_Avance_Periodo!$L579,#REF!,0),MATCH(Revisión_Avance_Periodo!$T579,#REF!,0))</f>
        <v>#REF!</v>
      </c>
      <c r="V579" s="136" t="e">
        <f>INDEX(#REF!,MATCH(Revisión_Avance_Periodo!$L579,#REF!,0),MATCH(Revisión_Avance_Periodo!$T579,#REF!,0))</f>
        <v>#REF!</v>
      </c>
      <c r="W579" s="118">
        <f t="shared" si="49"/>
        <v>0</v>
      </c>
      <c r="X579" s="124" t="str">
        <f>VLOOKUP(W579,Tabla_Estado_Meta_OAP_2019[#All],3,TRUE)</f>
        <v>Por Ejecutar</v>
      </c>
      <c r="Y579" s="150" t="e">
        <f>SUBTOTAL(9,$U$578:$U579)</f>
        <v>#REF!</v>
      </c>
      <c r="Z579" s="151" t="e">
        <f>SUBTOTAL(9,$V$578:$V579)</f>
        <v>#REF!</v>
      </c>
      <c r="AA579" s="159">
        <f>IFERROR(+Revisión_Avance_Periodo!$Z579/Revisión_Avance_Periodo!$Y579,0)</f>
        <v>0</v>
      </c>
      <c r="AB579" s="126"/>
      <c r="AC579" s="127"/>
      <c r="AD579" s="125"/>
      <c r="AE579" s="125"/>
      <c r="AF579" s="128"/>
      <c r="AG579" s="129"/>
      <c r="AH579" s="150" t="e">
        <f>SUBTOTAL(9,$U$278:$U579)</f>
        <v>#REF!</v>
      </c>
      <c r="AI579" s="151" t="e">
        <f>SUBTOTAL(9,$V$278:$V579)</f>
        <v>#REF!</v>
      </c>
      <c r="AJ579" s="159">
        <f>IFERROR(+Revisión_Avance_Periodo!$Z279/Revisión_Avance_Periodo!$Y279,0)</f>
        <v>0</v>
      </c>
      <c r="AK579" s="126"/>
      <c r="AL579" s="127"/>
      <c r="AM579" s="125"/>
      <c r="AN579" s="125"/>
      <c r="AO579" s="128"/>
      <c r="AP579" s="129"/>
    </row>
    <row r="580" spans="1:42" x14ac:dyDescent="0.25">
      <c r="A580" s="92">
        <v>25</v>
      </c>
      <c r="B580" s="435" t="e">
        <f>CONCATENATE(Revisión_Avance_Periodo!$D280,";",Revisión_Avance_Periodo!$F280,";",Revisión_Avance_Periodo!$L280)</f>
        <v>#REF!</v>
      </c>
      <c r="C580" s="435" t="e">
        <f t="shared" si="48"/>
        <v>#REF!</v>
      </c>
      <c r="D580" s="114" t="e">
        <f>VLOOKUP($A580,#REF!,3,FALSE)</f>
        <v>#REF!</v>
      </c>
      <c r="E580" s="436" t="e">
        <f>VLOOKUP($A580,#REF!,4,FALSE)</f>
        <v>#REF!</v>
      </c>
      <c r="F580" s="102" t="e">
        <f>VLOOKUP($A580,#REF!,5,FALSE)</f>
        <v>#REF!</v>
      </c>
      <c r="G580" s="93" t="e">
        <f>VLOOKUP($A580,#REF!,8,FALSE)</f>
        <v>#REF!</v>
      </c>
      <c r="H580" s="93" t="e">
        <f>VLOOKUP($A580,#REF!,7,FALSE)</f>
        <v>#REF!</v>
      </c>
      <c r="I580" s="438" t="e">
        <f>VLOOKUP($A580,#REF!,10,FALSE)</f>
        <v>#REF!</v>
      </c>
      <c r="J580" s="93" t="e">
        <f>VLOOKUP($A580,#REF!,11,FALSE)</f>
        <v>#REF!</v>
      </c>
      <c r="K580" s="114" t="e">
        <f>VLOOKUP($A580,#REF!,12,FALSE)</f>
        <v>#REF!</v>
      </c>
      <c r="L580" s="93" t="e">
        <f>VLOOKUP($A580,#REF!,13,FALSE)</f>
        <v>#REF!</v>
      </c>
      <c r="M580" s="438" t="e">
        <f>VLOOKUP($A580,#REF!,14,FALSE)</f>
        <v>#REF!</v>
      </c>
      <c r="N580" s="102" t="e">
        <f>VLOOKUP($A580,#REF!,15,FALSE)</f>
        <v>#REF!</v>
      </c>
      <c r="O580" s="102" t="e">
        <f>VLOOKUP($A580,#REF!,18,FALSE)</f>
        <v>#REF!</v>
      </c>
      <c r="P580" s="93" t="e">
        <f>VLOOKUP($A580,#REF!,41,FALSE)</f>
        <v>#REF!</v>
      </c>
      <c r="Q580" s="115" t="e">
        <f>VLOOKUP(Revisión_Avance_Periodo!$L280,#REF!,30,FALSE)</f>
        <v>#REF!</v>
      </c>
      <c r="R580" s="116">
        <v>2019</v>
      </c>
      <c r="S580" s="196">
        <v>43554</v>
      </c>
      <c r="T580" s="116" t="s">
        <v>70</v>
      </c>
      <c r="U580" s="136" t="e">
        <f>INDEX(#REF!,MATCH(Revisión_Avance_Periodo!$L580,#REF!,0),MATCH(Revisión_Avance_Periodo!$T580,#REF!,0))</f>
        <v>#REF!</v>
      </c>
      <c r="V580" s="136" t="e">
        <f>INDEX(#REF!,MATCH(Revisión_Avance_Periodo!$L580,#REF!,0),MATCH(Revisión_Avance_Periodo!$T580,#REF!,0))</f>
        <v>#REF!</v>
      </c>
      <c r="W580" s="118">
        <f t="shared" si="49"/>
        <v>0</v>
      </c>
      <c r="X580" s="116" t="str">
        <f>VLOOKUP(W580,Tabla_Estado_Meta_OAP_2019[#All],3,TRUE)</f>
        <v>Por Ejecutar</v>
      </c>
      <c r="Y580" s="150" t="e">
        <f>SUBTOTAL(9,$U$578:$U580)</f>
        <v>#REF!</v>
      </c>
      <c r="Z580" s="151" t="e">
        <f>SUBTOTAL(9,$V$578:$V580)</f>
        <v>#REF!</v>
      </c>
      <c r="AA580" s="159">
        <f>IFERROR(+Revisión_Avance_Periodo!$Z580/Revisión_Avance_Periodo!$Y580,0)</f>
        <v>0</v>
      </c>
      <c r="AB580" s="126"/>
      <c r="AC580" s="127"/>
      <c r="AD580" s="125"/>
      <c r="AE580" s="125"/>
      <c r="AF580" s="128"/>
      <c r="AG580" s="129"/>
      <c r="AH580" s="150" t="e">
        <f>SUBTOTAL(9,$U$278:$U580)</f>
        <v>#REF!</v>
      </c>
      <c r="AI580" s="151" t="e">
        <f>SUBTOTAL(9,$V$278:$V580)</f>
        <v>#REF!</v>
      </c>
      <c r="AJ580" s="159">
        <f>IFERROR(+Revisión_Avance_Periodo!$Z280/Revisión_Avance_Periodo!$Y280,0)</f>
        <v>0</v>
      </c>
      <c r="AK580" s="126"/>
      <c r="AL580" s="127"/>
      <c r="AM580" s="125"/>
      <c r="AN580" s="125"/>
      <c r="AO580" s="128"/>
      <c r="AP580" s="129"/>
    </row>
    <row r="581" spans="1:42" x14ac:dyDescent="0.25">
      <c r="A581" s="97">
        <v>25</v>
      </c>
      <c r="B581" s="435" t="e">
        <f>CONCATENATE(Revisión_Avance_Periodo!$D281,";",Revisión_Avance_Periodo!$F281,";",Revisión_Avance_Periodo!$L281)</f>
        <v>#REF!</v>
      </c>
      <c r="C581" s="435" t="e">
        <f t="shared" si="48"/>
        <v>#REF!</v>
      </c>
      <c r="D581" s="123" t="e">
        <f>VLOOKUP($A581,#REF!,3,FALSE)</f>
        <v>#REF!</v>
      </c>
      <c r="E581" s="436" t="e">
        <f>VLOOKUP($A581,#REF!,4,FALSE)</f>
        <v>#REF!</v>
      </c>
      <c r="F581" s="103" t="e">
        <f>VLOOKUP($A581,#REF!,5,FALSE)</f>
        <v>#REF!</v>
      </c>
      <c r="G581" s="98" t="e">
        <f>VLOOKUP($A581,#REF!,8,FALSE)</f>
        <v>#REF!</v>
      </c>
      <c r="H581" s="93" t="e">
        <f>VLOOKUP($A581,#REF!,7,FALSE)</f>
        <v>#REF!</v>
      </c>
      <c r="I581" s="438" t="e">
        <f>VLOOKUP($A581,#REF!,10,FALSE)</f>
        <v>#REF!</v>
      </c>
      <c r="J581" s="98" t="e">
        <f>VLOOKUP($A581,#REF!,11,FALSE)</f>
        <v>#REF!</v>
      </c>
      <c r="K581" s="114" t="e">
        <f>VLOOKUP($A581,#REF!,12,FALSE)</f>
        <v>#REF!</v>
      </c>
      <c r="L581" s="98" t="e">
        <f>VLOOKUP($A581,#REF!,13,FALSE)</f>
        <v>#REF!</v>
      </c>
      <c r="M581" s="438" t="e">
        <f>VLOOKUP($A581,#REF!,14,FALSE)</f>
        <v>#REF!</v>
      </c>
      <c r="N581" s="103" t="e">
        <f>VLOOKUP($A581,#REF!,15,FALSE)</f>
        <v>#REF!</v>
      </c>
      <c r="O581" s="103" t="e">
        <f>VLOOKUP($A581,#REF!,18,FALSE)</f>
        <v>#REF!</v>
      </c>
      <c r="P581" s="93" t="e">
        <f>VLOOKUP($A581,#REF!,41,FALSE)</f>
        <v>#REF!</v>
      </c>
      <c r="Q581" s="115" t="e">
        <f>VLOOKUP(Revisión_Avance_Periodo!$L281,#REF!,30,FALSE)</f>
        <v>#REF!</v>
      </c>
      <c r="R581" s="116">
        <v>2019</v>
      </c>
      <c r="S581" s="196">
        <v>43585</v>
      </c>
      <c r="T581" s="124" t="s">
        <v>71</v>
      </c>
      <c r="U581" s="136" t="e">
        <f>INDEX(#REF!,MATCH(Revisión_Avance_Periodo!$L581,#REF!,0),MATCH(Revisión_Avance_Periodo!$T581,#REF!,0))</f>
        <v>#REF!</v>
      </c>
      <c r="V581" s="136" t="e">
        <f>INDEX(#REF!,MATCH(Revisión_Avance_Periodo!$L581,#REF!,0),MATCH(Revisión_Avance_Periodo!$T581,#REF!,0))</f>
        <v>#REF!</v>
      </c>
      <c r="W581" s="118">
        <f t="shared" si="49"/>
        <v>0</v>
      </c>
      <c r="X581" s="124" t="str">
        <f>VLOOKUP(W581,Tabla_Estado_Meta_OAP_2019[#All],3,TRUE)</f>
        <v>Por Ejecutar</v>
      </c>
      <c r="Y581" s="150" t="e">
        <f>SUBTOTAL(9,$U$578:$U581)</f>
        <v>#REF!</v>
      </c>
      <c r="Z581" s="151" t="e">
        <f>SUBTOTAL(9,$V$578:$V581)</f>
        <v>#REF!</v>
      </c>
      <c r="AA581" s="159">
        <f>IFERROR(+Revisión_Avance_Periodo!$Z581/Revisión_Avance_Periodo!$Y581,0)</f>
        <v>0</v>
      </c>
      <c r="AB581" s="126"/>
      <c r="AC581" s="127"/>
      <c r="AD581" s="125"/>
      <c r="AE581" s="125"/>
      <c r="AF581" s="128"/>
      <c r="AG581" s="129"/>
      <c r="AH581" s="150" t="e">
        <f>SUBTOTAL(9,$U$278:$U581)</f>
        <v>#REF!</v>
      </c>
      <c r="AI581" s="151" t="e">
        <f>SUBTOTAL(9,$V$278:$V581)</f>
        <v>#REF!</v>
      </c>
      <c r="AJ581" s="159">
        <f>IFERROR(+Revisión_Avance_Periodo!$Z281/Revisión_Avance_Periodo!$Y281,0)</f>
        <v>0</v>
      </c>
      <c r="AK581" s="126"/>
      <c r="AL581" s="127"/>
      <c r="AM581" s="125"/>
      <c r="AN581" s="125"/>
      <c r="AO581" s="128"/>
      <c r="AP581" s="129"/>
    </row>
    <row r="582" spans="1:42" x14ac:dyDescent="0.25">
      <c r="A582" s="92">
        <v>25</v>
      </c>
      <c r="B582" s="435" t="e">
        <f>CONCATENATE(Revisión_Avance_Periodo!$D282,";",Revisión_Avance_Periodo!$F282,";",Revisión_Avance_Periodo!$L282)</f>
        <v>#REF!</v>
      </c>
      <c r="C582" s="435" t="e">
        <f t="shared" si="48"/>
        <v>#REF!</v>
      </c>
      <c r="D582" s="114" t="e">
        <f>VLOOKUP($A582,#REF!,3,FALSE)</f>
        <v>#REF!</v>
      </c>
      <c r="E582" s="436" t="e">
        <f>VLOOKUP($A582,#REF!,4,FALSE)</f>
        <v>#REF!</v>
      </c>
      <c r="F582" s="102" t="e">
        <f>VLOOKUP($A582,#REF!,5,FALSE)</f>
        <v>#REF!</v>
      </c>
      <c r="G582" s="93" t="e">
        <f>VLOOKUP($A582,#REF!,8,FALSE)</f>
        <v>#REF!</v>
      </c>
      <c r="H582" s="93" t="e">
        <f>VLOOKUP($A582,#REF!,7,FALSE)</f>
        <v>#REF!</v>
      </c>
      <c r="I582" s="438" t="e">
        <f>VLOOKUP($A582,#REF!,10,FALSE)</f>
        <v>#REF!</v>
      </c>
      <c r="J582" s="93" t="e">
        <f>VLOOKUP($A582,#REF!,11,FALSE)</f>
        <v>#REF!</v>
      </c>
      <c r="K582" s="114" t="e">
        <f>VLOOKUP($A582,#REF!,12,FALSE)</f>
        <v>#REF!</v>
      </c>
      <c r="L582" s="93" t="e">
        <f>VLOOKUP($A582,#REF!,13,FALSE)</f>
        <v>#REF!</v>
      </c>
      <c r="M582" s="438" t="e">
        <f>VLOOKUP($A582,#REF!,14,FALSE)</f>
        <v>#REF!</v>
      </c>
      <c r="N582" s="102" t="e">
        <f>VLOOKUP($A582,#REF!,15,FALSE)</f>
        <v>#REF!</v>
      </c>
      <c r="O582" s="102" t="e">
        <f>VLOOKUP($A582,#REF!,18,FALSE)</f>
        <v>#REF!</v>
      </c>
      <c r="P582" s="93" t="e">
        <f>VLOOKUP($A582,#REF!,41,FALSE)</f>
        <v>#REF!</v>
      </c>
      <c r="Q582" s="115" t="e">
        <f>VLOOKUP(Revisión_Avance_Periodo!$L282,#REF!,30,FALSE)</f>
        <v>#REF!</v>
      </c>
      <c r="R582" s="116">
        <v>2019</v>
      </c>
      <c r="S582" s="196">
        <v>43615</v>
      </c>
      <c r="T582" s="116" t="s">
        <v>72</v>
      </c>
      <c r="U582" s="136" t="e">
        <f>INDEX(#REF!,MATCH(Revisión_Avance_Periodo!$L582,#REF!,0),MATCH(Revisión_Avance_Periodo!$T582,#REF!,0))</f>
        <v>#REF!</v>
      </c>
      <c r="V582" s="136" t="e">
        <f>INDEX(#REF!,MATCH(Revisión_Avance_Periodo!$L582,#REF!,0),MATCH(Revisión_Avance_Periodo!$T582,#REF!,0))</f>
        <v>#REF!</v>
      </c>
      <c r="W582" s="118">
        <f t="shared" si="49"/>
        <v>0</v>
      </c>
      <c r="X582" s="116" t="str">
        <f>VLOOKUP(W582,Tabla_Estado_Meta_OAP_2019[#All],3,TRUE)</f>
        <v>Por Ejecutar</v>
      </c>
      <c r="Y582" s="150" t="e">
        <f>SUBTOTAL(9,$U$578:$U582)</f>
        <v>#REF!</v>
      </c>
      <c r="Z582" s="151" t="e">
        <f>SUBTOTAL(9,$V$578:$V582)</f>
        <v>#REF!</v>
      </c>
      <c r="AA582" s="159">
        <f>IFERROR(+Revisión_Avance_Periodo!$Z582/Revisión_Avance_Periodo!$Y582,0)</f>
        <v>0</v>
      </c>
      <c r="AB582" s="126"/>
      <c r="AC582" s="127"/>
      <c r="AD582" s="125"/>
      <c r="AE582" s="125"/>
      <c r="AF582" s="128"/>
      <c r="AG582" s="129"/>
      <c r="AH582" s="150" t="e">
        <f>SUBTOTAL(9,$U$278:$U582)</f>
        <v>#REF!</v>
      </c>
      <c r="AI582" s="151" t="e">
        <f>SUBTOTAL(9,$V$278:$V582)</f>
        <v>#REF!</v>
      </c>
      <c r="AJ582" s="159">
        <f>IFERROR(+Revisión_Avance_Periodo!$Z282/Revisión_Avance_Periodo!$Y282,0)</f>
        <v>0</v>
      </c>
      <c r="AK582" s="126"/>
      <c r="AL582" s="127"/>
      <c r="AM582" s="125"/>
      <c r="AN582" s="125"/>
      <c r="AO582" s="128"/>
      <c r="AP582" s="129"/>
    </row>
    <row r="583" spans="1:42" x14ac:dyDescent="0.25">
      <c r="A583" s="97">
        <v>25</v>
      </c>
      <c r="B583" s="435" t="e">
        <f>CONCATENATE(Revisión_Avance_Periodo!$D283,";",Revisión_Avance_Periodo!$F283,";",Revisión_Avance_Periodo!$L283)</f>
        <v>#REF!</v>
      </c>
      <c r="C583" s="435" t="e">
        <f t="shared" si="48"/>
        <v>#REF!</v>
      </c>
      <c r="D583" s="123" t="e">
        <f>VLOOKUP($A583,#REF!,3,FALSE)</f>
        <v>#REF!</v>
      </c>
      <c r="E583" s="436" t="e">
        <f>VLOOKUP($A583,#REF!,4,FALSE)</f>
        <v>#REF!</v>
      </c>
      <c r="F583" s="103" t="e">
        <f>VLOOKUP($A583,#REF!,5,FALSE)</f>
        <v>#REF!</v>
      </c>
      <c r="G583" s="98" t="e">
        <f>VLOOKUP($A583,#REF!,8,FALSE)</f>
        <v>#REF!</v>
      </c>
      <c r="H583" s="93" t="e">
        <f>VLOOKUP($A583,#REF!,7,FALSE)</f>
        <v>#REF!</v>
      </c>
      <c r="I583" s="438" t="e">
        <f>VLOOKUP($A583,#REF!,10,FALSE)</f>
        <v>#REF!</v>
      </c>
      <c r="J583" s="98" t="e">
        <f>VLOOKUP($A583,#REF!,11,FALSE)</f>
        <v>#REF!</v>
      </c>
      <c r="K583" s="114" t="e">
        <f>VLOOKUP($A583,#REF!,12,FALSE)</f>
        <v>#REF!</v>
      </c>
      <c r="L583" s="98" t="e">
        <f>VLOOKUP($A583,#REF!,13,FALSE)</f>
        <v>#REF!</v>
      </c>
      <c r="M583" s="438" t="e">
        <f>VLOOKUP($A583,#REF!,14,FALSE)</f>
        <v>#REF!</v>
      </c>
      <c r="N583" s="103" t="e">
        <f>VLOOKUP($A583,#REF!,15,FALSE)</f>
        <v>#REF!</v>
      </c>
      <c r="O583" s="103" t="e">
        <f>VLOOKUP($A583,#REF!,18,FALSE)</f>
        <v>#REF!</v>
      </c>
      <c r="P583" s="93" t="e">
        <f>VLOOKUP($A583,#REF!,41,FALSE)</f>
        <v>#REF!</v>
      </c>
      <c r="Q583" s="115" t="e">
        <f>VLOOKUP(Revisión_Avance_Periodo!$L283,#REF!,30,FALSE)</f>
        <v>#REF!</v>
      </c>
      <c r="R583" s="116">
        <v>2019</v>
      </c>
      <c r="S583" s="196">
        <v>43646</v>
      </c>
      <c r="T583" s="124" t="s">
        <v>73</v>
      </c>
      <c r="U583" s="136" t="e">
        <f>INDEX(#REF!,MATCH(Revisión_Avance_Periodo!$L583,#REF!,0),MATCH(Revisión_Avance_Periodo!$T583,#REF!,0))</f>
        <v>#REF!</v>
      </c>
      <c r="V583" s="136" t="e">
        <f>INDEX(#REF!,MATCH(Revisión_Avance_Periodo!$L583,#REF!,0),MATCH(Revisión_Avance_Periodo!$T583,#REF!,0))</f>
        <v>#REF!</v>
      </c>
      <c r="W583" s="118">
        <f t="shared" si="49"/>
        <v>0</v>
      </c>
      <c r="X583" s="124" t="str">
        <f>VLOOKUP(W583,Tabla_Estado_Meta_OAP_2019[#All],3,TRUE)</f>
        <v>Por Ejecutar</v>
      </c>
      <c r="Y583" s="150" t="e">
        <f>SUBTOTAL(9,$U$578:$U583)</f>
        <v>#REF!</v>
      </c>
      <c r="Z583" s="151" t="e">
        <f>SUBTOTAL(9,$V$578:$V583)</f>
        <v>#REF!</v>
      </c>
      <c r="AA583" s="159">
        <f>IFERROR(+Revisión_Avance_Periodo!$Z583/Revisión_Avance_Periodo!$Y583,0)</f>
        <v>0</v>
      </c>
      <c r="AB583" s="126"/>
      <c r="AC583" s="127"/>
      <c r="AD583" s="125"/>
      <c r="AE583" s="125"/>
      <c r="AF583" s="128"/>
      <c r="AG583" s="129"/>
      <c r="AH583" s="150" t="e">
        <f>SUBTOTAL(9,$U$278:$U583)</f>
        <v>#REF!</v>
      </c>
      <c r="AI583" s="151" t="e">
        <f>SUBTOTAL(9,$V$278:$V583)</f>
        <v>#REF!</v>
      </c>
      <c r="AJ583" s="159">
        <f>IFERROR(+Revisión_Avance_Periodo!$Z283/Revisión_Avance_Periodo!$Y283,0)</f>
        <v>0</v>
      </c>
      <c r="AK583" s="126"/>
      <c r="AL583" s="127"/>
      <c r="AM583" s="125"/>
      <c r="AN583" s="125"/>
      <c r="AO583" s="128"/>
      <c r="AP583" s="129"/>
    </row>
    <row r="584" spans="1:42" x14ac:dyDescent="0.25">
      <c r="A584" s="92">
        <v>25</v>
      </c>
      <c r="B584" s="435" t="e">
        <f>CONCATENATE(Revisión_Avance_Periodo!$D284,";",Revisión_Avance_Periodo!$F284,";",Revisión_Avance_Periodo!$L284)</f>
        <v>#REF!</v>
      </c>
      <c r="C584" s="435" t="e">
        <f t="shared" si="48"/>
        <v>#REF!</v>
      </c>
      <c r="D584" s="114" t="e">
        <f>VLOOKUP($A584,#REF!,3,FALSE)</f>
        <v>#REF!</v>
      </c>
      <c r="E584" s="436" t="e">
        <f>VLOOKUP($A584,#REF!,4,FALSE)</f>
        <v>#REF!</v>
      </c>
      <c r="F584" s="102" t="e">
        <f>VLOOKUP($A584,#REF!,5,FALSE)</f>
        <v>#REF!</v>
      </c>
      <c r="G584" s="93" t="e">
        <f>VLOOKUP($A584,#REF!,8,FALSE)</f>
        <v>#REF!</v>
      </c>
      <c r="H584" s="93" t="e">
        <f>VLOOKUP($A584,#REF!,7,FALSE)</f>
        <v>#REF!</v>
      </c>
      <c r="I584" s="438" t="e">
        <f>VLOOKUP($A584,#REF!,10,FALSE)</f>
        <v>#REF!</v>
      </c>
      <c r="J584" s="93" t="e">
        <f>VLOOKUP($A584,#REF!,11,FALSE)</f>
        <v>#REF!</v>
      </c>
      <c r="K584" s="114" t="e">
        <f>VLOOKUP($A584,#REF!,12,FALSE)</f>
        <v>#REF!</v>
      </c>
      <c r="L584" s="93" t="e">
        <f>VLOOKUP($A584,#REF!,13,FALSE)</f>
        <v>#REF!</v>
      </c>
      <c r="M584" s="438" t="e">
        <f>VLOOKUP($A584,#REF!,14,FALSE)</f>
        <v>#REF!</v>
      </c>
      <c r="N584" s="102" t="e">
        <f>VLOOKUP($A584,#REF!,15,FALSE)</f>
        <v>#REF!</v>
      </c>
      <c r="O584" s="102" t="e">
        <f>VLOOKUP($A584,#REF!,18,FALSE)</f>
        <v>#REF!</v>
      </c>
      <c r="P584" s="93" t="e">
        <f>VLOOKUP($A584,#REF!,41,FALSE)</f>
        <v>#REF!</v>
      </c>
      <c r="Q584" s="115" t="e">
        <f>VLOOKUP(Revisión_Avance_Periodo!$L284,#REF!,30,FALSE)</f>
        <v>#REF!</v>
      </c>
      <c r="R584" s="116">
        <v>2019</v>
      </c>
      <c r="S584" s="196">
        <v>43676</v>
      </c>
      <c r="T584" s="116" t="s">
        <v>74</v>
      </c>
      <c r="U584" s="136" t="e">
        <f>INDEX(#REF!,MATCH(Revisión_Avance_Periodo!$L584,#REF!,0),MATCH(Revisión_Avance_Periodo!$T584,#REF!,0))</f>
        <v>#REF!</v>
      </c>
      <c r="V584" s="136" t="e">
        <f>INDEX(#REF!,MATCH(Revisión_Avance_Periodo!$L584,#REF!,0),MATCH(Revisión_Avance_Periodo!$T584,#REF!,0))</f>
        <v>#REF!</v>
      </c>
      <c r="W584" s="130" t="e">
        <f t="shared" ref="W584:W589" si="50">V584/U584</f>
        <v>#REF!</v>
      </c>
      <c r="X584" s="116" t="e">
        <f>VLOOKUP(W584,Tabla_Estado_Meta_OAP_2019[#All],3,TRUE)</f>
        <v>#REF!</v>
      </c>
      <c r="Y584" s="150" t="e">
        <f>SUBTOTAL(9,$U$578:$U584)</f>
        <v>#REF!</v>
      </c>
      <c r="Z584" s="151" t="e">
        <f>SUBTOTAL(9,$V$578:$V584)</f>
        <v>#REF!</v>
      </c>
      <c r="AA584" s="159">
        <f>IFERROR(+Revisión_Avance_Periodo!$Z584/Revisión_Avance_Periodo!$Y584,0)</f>
        <v>0</v>
      </c>
      <c r="AB584" s="126"/>
      <c r="AC584" s="127"/>
      <c r="AD584" s="125"/>
      <c r="AE584" s="125"/>
      <c r="AF584" s="128"/>
      <c r="AG584" s="129"/>
      <c r="AH584" s="150" t="e">
        <f>SUBTOTAL(9,$U$278:$U584)</f>
        <v>#REF!</v>
      </c>
      <c r="AI584" s="151" t="e">
        <f>SUBTOTAL(9,$V$278:$V584)</f>
        <v>#REF!</v>
      </c>
      <c r="AJ584" s="159">
        <f>IFERROR(+Revisión_Avance_Periodo!$Z284/Revisión_Avance_Periodo!$Y284,0)</f>
        <v>0</v>
      </c>
      <c r="AK584" s="126"/>
      <c r="AL584" s="127"/>
      <c r="AM584" s="125"/>
      <c r="AN584" s="125"/>
      <c r="AO584" s="128"/>
      <c r="AP584" s="129"/>
    </row>
    <row r="585" spans="1:42" x14ac:dyDescent="0.25">
      <c r="A585" s="97">
        <v>25</v>
      </c>
      <c r="B585" s="435" t="e">
        <f>CONCATENATE(Revisión_Avance_Periodo!$D285,";",Revisión_Avance_Periodo!$F285,";",Revisión_Avance_Periodo!$L285)</f>
        <v>#REF!</v>
      </c>
      <c r="C585" s="435" t="e">
        <f t="shared" si="48"/>
        <v>#REF!</v>
      </c>
      <c r="D585" s="123" t="e">
        <f>VLOOKUP($A585,#REF!,3,FALSE)</f>
        <v>#REF!</v>
      </c>
      <c r="E585" s="436" t="e">
        <f>VLOOKUP($A585,#REF!,4,FALSE)</f>
        <v>#REF!</v>
      </c>
      <c r="F585" s="103" t="e">
        <f>VLOOKUP($A585,#REF!,5,FALSE)</f>
        <v>#REF!</v>
      </c>
      <c r="G585" s="98" t="e">
        <f>VLOOKUP($A585,#REF!,8,FALSE)</f>
        <v>#REF!</v>
      </c>
      <c r="H585" s="93" t="e">
        <f>VLOOKUP($A585,#REF!,7,FALSE)</f>
        <v>#REF!</v>
      </c>
      <c r="I585" s="438" t="e">
        <f>VLOOKUP($A585,#REF!,10,FALSE)</f>
        <v>#REF!</v>
      </c>
      <c r="J585" s="98" t="e">
        <f>VLOOKUP($A585,#REF!,11,FALSE)</f>
        <v>#REF!</v>
      </c>
      <c r="K585" s="114" t="e">
        <f>VLOOKUP($A585,#REF!,12,FALSE)</f>
        <v>#REF!</v>
      </c>
      <c r="L585" s="98" t="e">
        <f>VLOOKUP($A585,#REF!,13,FALSE)</f>
        <v>#REF!</v>
      </c>
      <c r="M585" s="438" t="e">
        <f>VLOOKUP($A585,#REF!,14,FALSE)</f>
        <v>#REF!</v>
      </c>
      <c r="N585" s="103" t="e">
        <f>VLOOKUP($A585,#REF!,15,FALSE)</f>
        <v>#REF!</v>
      </c>
      <c r="O585" s="103" t="e">
        <f>VLOOKUP($A585,#REF!,18,FALSE)</f>
        <v>#REF!</v>
      </c>
      <c r="P585" s="93" t="e">
        <f>VLOOKUP($A585,#REF!,41,FALSE)</f>
        <v>#REF!</v>
      </c>
      <c r="Q585" s="115" t="e">
        <f>VLOOKUP(Revisión_Avance_Periodo!$L285,#REF!,30,FALSE)</f>
        <v>#REF!</v>
      </c>
      <c r="R585" s="116">
        <v>2019</v>
      </c>
      <c r="S585" s="196">
        <v>43707</v>
      </c>
      <c r="T585" s="124" t="s">
        <v>75</v>
      </c>
      <c r="U585" s="136" t="e">
        <f>INDEX(#REF!,MATCH(Revisión_Avance_Periodo!$L585,#REF!,0),MATCH(Revisión_Avance_Periodo!$T585,#REF!,0))</f>
        <v>#REF!</v>
      </c>
      <c r="V585" s="136" t="e">
        <f>INDEX(#REF!,MATCH(Revisión_Avance_Periodo!$L585,#REF!,0),MATCH(Revisión_Avance_Periodo!$T585,#REF!,0))</f>
        <v>#REF!</v>
      </c>
      <c r="W585" s="130" t="e">
        <f t="shared" si="50"/>
        <v>#REF!</v>
      </c>
      <c r="X585" s="124" t="e">
        <f>VLOOKUP(W585,Tabla_Estado_Meta_OAP_2019[#All],3,TRUE)</f>
        <v>#REF!</v>
      </c>
      <c r="Y585" s="150" t="e">
        <f>SUBTOTAL(9,$U$578:$U585)</f>
        <v>#REF!</v>
      </c>
      <c r="Z585" s="151" t="e">
        <f>SUBTOTAL(9,$V$578:$V585)</f>
        <v>#REF!</v>
      </c>
      <c r="AA585" s="159">
        <f>IFERROR(+Revisión_Avance_Periodo!$Z585/Revisión_Avance_Periodo!$Y585,0)</f>
        <v>0</v>
      </c>
      <c r="AB585" s="126"/>
      <c r="AC585" s="127"/>
      <c r="AD585" s="125"/>
      <c r="AE585" s="125"/>
      <c r="AF585" s="128"/>
      <c r="AG585" s="129"/>
      <c r="AH585" s="150" t="e">
        <f>SUBTOTAL(9,$U$278:$U585)</f>
        <v>#REF!</v>
      </c>
      <c r="AI585" s="151" t="e">
        <f>SUBTOTAL(9,$V$278:$V585)</f>
        <v>#REF!</v>
      </c>
      <c r="AJ585" s="159">
        <f>IFERROR(+Revisión_Avance_Periodo!$Z285/Revisión_Avance_Periodo!$Y285,0)</f>
        <v>0</v>
      </c>
      <c r="AK585" s="126"/>
      <c r="AL585" s="127"/>
      <c r="AM585" s="125"/>
      <c r="AN585" s="125"/>
      <c r="AO585" s="128"/>
      <c r="AP585" s="129"/>
    </row>
    <row r="586" spans="1:42" x14ac:dyDescent="0.25">
      <c r="A586" s="92">
        <v>25</v>
      </c>
      <c r="B586" s="435" t="e">
        <f>CONCATENATE(Revisión_Avance_Periodo!$D286,";",Revisión_Avance_Periodo!$F286,";",Revisión_Avance_Periodo!$L286)</f>
        <v>#REF!</v>
      </c>
      <c r="C586" s="435" t="e">
        <f t="shared" si="48"/>
        <v>#REF!</v>
      </c>
      <c r="D586" s="114" t="e">
        <f>VLOOKUP($A586,#REF!,3,FALSE)</f>
        <v>#REF!</v>
      </c>
      <c r="E586" s="436" t="e">
        <f>VLOOKUP($A586,#REF!,4,FALSE)</f>
        <v>#REF!</v>
      </c>
      <c r="F586" s="102" t="e">
        <f>VLOOKUP($A586,#REF!,5,FALSE)</f>
        <v>#REF!</v>
      </c>
      <c r="G586" s="93" t="e">
        <f>VLOOKUP($A586,#REF!,8,FALSE)</f>
        <v>#REF!</v>
      </c>
      <c r="H586" s="93" t="e">
        <f>VLOOKUP($A586,#REF!,7,FALSE)</f>
        <v>#REF!</v>
      </c>
      <c r="I586" s="438" t="e">
        <f>VLOOKUP($A586,#REF!,10,FALSE)</f>
        <v>#REF!</v>
      </c>
      <c r="J586" s="93" t="e">
        <f>VLOOKUP($A586,#REF!,11,FALSE)</f>
        <v>#REF!</v>
      </c>
      <c r="K586" s="114" t="e">
        <f>VLOOKUP($A586,#REF!,12,FALSE)</f>
        <v>#REF!</v>
      </c>
      <c r="L586" s="93" t="e">
        <f>VLOOKUP($A586,#REF!,13,FALSE)</f>
        <v>#REF!</v>
      </c>
      <c r="M586" s="438" t="e">
        <f>VLOOKUP($A586,#REF!,14,FALSE)</f>
        <v>#REF!</v>
      </c>
      <c r="N586" s="102" t="e">
        <f>VLOOKUP($A586,#REF!,15,FALSE)</f>
        <v>#REF!</v>
      </c>
      <c r="O586" s="102" t="e">
        <f>VLOOKUP($A586,#REF!,18,FALSE)</f>
        <v>#REF!</v>
      </c>
      <c r="P586" s="93" t="e">
        <f>VLOOKUP($A586,#REF!,41,FALSE)</f>
        <v>#REF!</v>
      </c>
      <c r="Q586" s="115" t="e">
        <f>VLOOKUP(Revisión_Avance_Periodo!$L286,#REF!,30,FALSE)</f>
        <v>#REF!</v>
      </c>
      <c r="R586" s="116">
        <v>2019</v>
      </c>
      <c r="S586" s="196">
        <v>43738</v>
      </c>
      <c r="T586" s="116" t="s">
        <v>76</v>
      </c>
      <c r="U586" s="136" t="e">
        <f>INDEX(#REF!,MATCH(Revisión_Avance_Periodo!$L586,#REF!,0),MATCH(Revisión_Avance_Periodo!$T586,#REF!,0))</f>
        <v>#REF!</v>
      </c>
      <c r="V586" s="136" t="e">
        <f>INDEX(#REF!,MATCH(Revisión_Avance_Periodo!$L586,#REF!,0),MATCH(Revisión_Avance_Periodo!$T586,#REF!,0))</f>
        <v>#REF!</v>
      </c>
      <c r="W586" s="130" t="e">
        <f t="shared" si="50"/>
        <v>#REF!</v>
      </c>
      <c r="X586" s="116" t="e">
        <f>VLOOKUP(W586,Tabla_Estado_Meta_OAP_2019[#All],3,TRUE)</f>
        <v>#REF!</v>
      </c>
      <c r="Y586" s="150" t="e">
        <f>SUBTOTAL(9,$U$578:$U586)</f>
        <v>#REF!</v>
      </c>
      <c r="Z586" s="151" t="e">
        <f>SUBTOTAL(9,$V$578:$V586)</f>
        <v>#REF!</v>
      </c>
      <c r="AA586" s="159">
        <f>IFERROR(+Revisión_Avance_Periodo!$Z586/Revisión_Avance_Periodo!$Y586,0)</f>
        <v>0</v>
      </c>
      <c r="AB586" s="126"/>
      <c r="AC586" s="127"/>
      <c r="AD586" s="125"/>
      <c r="AE586" s="125"/>
      <c r="AF586" s="128"/>
      <c r="AG586" s="129"/>
      <c r="AH586" s="150" t="e">
        <f>SUBTOTAL(9,$U$278:$U586)</f>
        <v>#REF!</v>
      </c>
      <c r="AI586" s="151" t="e">
        <f>SUBTOTAL(9,$V$278:$V586)</f>
        <v>#REF!</v>
      </c>
      <c r="AJ586" s="159">
        <f>IFERROR(+Revisión_Avance_Periodo!$Z286/Revisión_Avance_Periodo!$Y286,0)</f>
        <v>0</v>
      </c>
      <c r="AK586" s="126"/>
      <c r="AL586" s="127"/>
      <c r="AM586" s="125"/>
      <c r="AN586" s="125"/>
      <c r="AO586" s="128"/>
      <c r="AP586" s="129"/>
    </row>
    <row r="587" spans="1:42" x14ac:dyDescent="0.25">
      <c r="A587" s="97">
        <v>25</v>
      </c>
      <c r="B587" s="435" t="e">
        <f>CONCATENATE(Revisión_Avance_Periodo!$D287,";",Revisión_Avance_Periodo!$F287,";",Revisión_Avance_Periodo!$L287)</f>
        <v>#REF!</v>
      </c>
      <c r="C587" s="435" t="e">
        <f t="shared" si="48"/>
        <v>#REF!</v>
      </c>
      <c r="D587" s="123" t="e">
        <f>VLOOKUP($A587,#REF!,3,FALSE)</f>
        <v>#REF!</v>
      </c>
      <c r="E587" s="436" t="e">
        <f>VLOOKUP($A587,#REF!,4,FALSE)</f>
        <v>#REF!</v>
      </c>
      <c r="F587" s="103" t="e">
        <f>VLOOKUP($A587,#REF!,5,FALSE)</f>
        <v>#REF!</v>
      </c>
      <c r="G587" s="98" t="e">
        <f>VLOOKUP($A587,#REF!,8,FALSE)</f>
        <v>#REF!</v>
      </c>
      <c r="H587" s="93" t="e">
        <f>VLOOKUP($A587,#REF!,7,FALSE)</f>
        <v>#REF!</v>
      </c>
      <c r="I587" s="438" t="e">
        <f>VLOOKUP($A587,#REF!,10,FALSE)</f>
        <v>#REF!</v>
      </c>
      <c r="J587" s="98" t="e">
        <f>VLOOKUP($A587,#REF!,11,FALSE)</f>
        <v>#REF!</v>
      </c>
      <c r="K587" s="114" t="e">
        <f>VLOOKUP($A587,#REF!,12,FALSE)</f>
        <v>#REF!</v>
      </c>
      <c r="L587" s="98" t="e">
        <f>VLOOKUP($A587,#REF!,13,FALSE)</f>
        <v>#REF!</v>
      </c>
      <c r="M587" s="438" t="e">
        <f>VLOOKUP($A587,#REF!,14,FALSE)</f>
        <v>#REF!</v>
      </c>
      <c r="N587" s="103" t="e">
        <f>VLOOKUP($A587,#REF!,15,FALSE)</f>
        <v>#REF!</v>
      </c>
      <c r="O587" s="103" t="e">
        <f>VLOOKUP($A587,#REF!,18,FALSE)</f>
        <v>#REF!</v>
      </c>
      <c r="P587" s="93" t="e">
        <f>VLOOKUP($A587,#REF!,41,FALSE)</f>
        <v>#REF!</v>
      </c>
      <c r="Q587" s="115" t="e">
        <f>VLOOKUP(Revisión_Avance_Periodo!$L287,#REF!,30,FALSE)</f>
        <v>#REF!</v>
      </c>
      <c r="R587" s="116">
        <v>2019</v>
      </c>
      <c r="S587" s="196">
        <v>43768</v>
      </c>
      <c r="T587" s="124" t="s">
        <v>77</v>
      </c>
      <c r="U587" s="136" t="e">
        <f>INDEX(#REF!,MATCH(Revisión_Avance_Periodo!$L587,#REF!,0),MATCH(Revisión_Avance_Periodo!$T587,#REF!,0))</f>
        <v>#REF!</v>
      </c>
      <c r="V587" s="136" t="e">
        <f>INDEX(#REF!,MATCH(Revisión_Avance_Periodo!$L587,#REF!,0),MATCH(Revisión_Avance_Periodo!$T587,#REF!,0))</f>
        <v>#REF!</v>
      </c>
      <c r="W587" s="130" t="e">
        <f t="shared" si="50"/>
        <v>#REF!</v>
      </c>
      <c r="X587" s="124" t="e">
        <f>VLOOKUP(W587,Tabla_Estado_Meta_OAP_2019[#All],3,TRUE)</f>
        <v>#REF!</v>
      </c>
      <c r="Y587" s="150" t="e">
        <f>SUBTOTAL(9,$U$578:$U587)</f>
        <v>#REF!</v>
      </c>
      <c r="Z587" s="151" t="e">
        <f>SUBTOTAL(9,$V$578:$V587)</f>
        <v>#REF!</v>
      </c>
      <c r="AA587" s="159">
        <f>IFERROR(+Revisión_Avance_Periodo!$Z587/Revisión_Avance_Periodo!$Y587,0)</f>
        <v>0</v>
      </c>
      <c r="AB587" s="126"/>
      <c r="AC587" s="127"/>
      <c r="AD587" s="125"/>
      <c r="AE587" s="125"/>
      <c r="AF587" s="128"/>
      <c r="AG587" s="129"/>
      <c r="AH587" s="150" t="e">
        <f>SUBTOTAL(9,$U$278:$U587)</f>
        <v>#REF!</v>
      </c>
      <c r="AI587" s="151" t="e">
        <f>SUBTOTAL(9,$V$278:$V587)</f>
        <v>#REF!</v>
      </c>
      <c r="AJ587" s="159">
        <f>IFERROR(+Revisión_Avance_Periodo!$Z287/Revisión_Avance_Periodo!$Y287,0)</f>
        <v>0</v>
      </c>
      <c r="AK587" s="126"/>
      <c r="AL587" s="127"/>
      <c r="AM587" s="125"/>
      <c r="AN587" s="125"/>
      <c r="AO587" s="128"/>
      <c r="AP587" s="129"/>
    </row>
    <row r="588" spans="1:42" x14ac:dyDescent="0.25">
      <c r="A588" s="92">
        <v>25</v>
      </c>
      <c r="B588" s="435" t="e">
        <f>CONCATENATE(Revisión_Avance_Periodo!$D288,";",Revisión_Avance_Periodo!$F288,";",Revisión_Avance_Periodo!$L288)</f>
        <v>#REF!</v>
      </c>
      <c r="C588" s="435" t="e">
        <f t="shared" si="48"/>
        <v>#REF!</v>
      </c>
      <c r="D588" s="114" t="e">
        <f>VLOOKUP($A588,#REF!,3,FALSE)</f>
        <v>#REF!</v>
      </c>
      <c r="E588" s="436" t="e">
        <f>VLOOKUP($A588,#REF!,4,FALSE)</f>
        <v>#REF!</v>
      </c>
      <c r="F588" s="102" t="e">
        <f>VLOOKUP($A588,#REF!,5,FALSE)</f>
        <v>#REF!</v>
      </c>
      <c r="G588" s="93" t="e">
        <f>VLOOKUP($A588,#REF!,8,FALSE)</f>
        <v>#REF!</v>
      </c>
      <c r="H588" s="93" t="e">
        <f>VLOOKUP($A588,#REF!,7,FALSE)</f>
        <v>#REF!</v>
      </c>
      <c r="I588" s="438" t="e">
        <f>VLOOKUP($A588,#REF!,10,FALSE)</f>
        <v>#REF!</v>
      </c>
      <c r="J588" s="93" t="e">
        <f>VLOOKUP($A588,#REF!,11,FALSE)</f>
        <v>#REF!</v>
      </c>
      <c r="K588" s="114" t="e">
        <f>VLOOKUP($A588,#REF!,12,FALSE)</f>
        <v>#REF!</v>
      </c>
      <c r="L588" s="93" t="e">
        <f>VLOOKUP($A588,#REF!,13,FALSE)</f>
        <v>#REF!</v>
      </c>
      <c r="M588" s="438" t="e">
        <f>VLOOKUP($A588,#REF!,14,FALSE)</f>
        <v>#REF!</v>
      </c>
      <c r="N588" s="102" t="e">
        <f>VLOOKUP($A588,#REF!,15,FALSE)</f>
        <v>#REF!</v>
      </c>
      <c r="O588" s="102" t="e">
        <f>VLOOKUP($A588,#REF!,18,FALSE)</f>
        <v>#REF!</v>
      </c>
      <c r="P588" s="93" t="e">
        <f>VLOOKUP($A588,#REF!,41,FALSE)</f>
        <v>#REF!</v>
      </c>
      <c r="Q588" s="115" t="e">
        <f>VLOOKUP(Revisión_Avance_Periodo!$L288,#REF!,30,FALSE)</f>
        <v>#REF!</v>
      </c>
      <c r="R588" s="116">
        <v>2019</v>
      </c>
      <c r="S588" s="196">
        <v>43799</v>
      </c>
      <c r="T588" s="116" t="s">
        <v>78</v>
      </c>
      <c r="U588" s="136" t="e">
        <f>INDEX(#REF!,MATCH(Revisión_Avance_Periodo!$L588,#REF!,0),MATCH(Revisión_Avance_Periodo!$T588,#REF!,0))</f>
        <v>#REF!</v>
      </c>
      <c r="V588" s="136" t="e">
        <f>INDEX(#REF!,MATCH(Revisión_Avance_Periodo!$L588,#REF!,0),MATCH(Revisión_Avance_Periodo!$T588,#REF!,0))</f>
        <v>#REF!</v>
      </c>
      <c r="W588" s="130" t="e">
        <f t="shared" si="50"/>
        <v>#REF!</v>
      </c>
      <c r="X588" s="116" t="e">
        <f>VLOOKUP(W588,Tabla_Estado_Meta_OAP_2019[#All],3,TRUE)</f>
        <v>#REF!</v>
      </c>
      <c r="Y588" s="150" t="e">
        <f>SUBTOTAL(9,$U$578:$U588)</f>
        <v>#REF!</v>
      </c>
      <c r="Z588" s="151" t="e">
        <f>SUBTOTAL(9,$V$578:$V588)</f>
        <v>#REF!</v>
      </c>
      <c r="AA588" s="159">
        <f>IFERROR(+Revisión_Avance_Periodo!$Z588/Revisión_Avance_Periodo!$Y588,0)</f>
        <v>0</v>
      </c>
      <c r="AB588" s="126"/>
      <c r="AC588" s="127"/>
      <c r="AD588" s="125"/>
      <c r="AE588" s="125"/>
      <c r="AF588" s="128"/>
      <c r="AG588" s="129"/>
      <c r="AH588" s="150" t="e">
        <f>SUBTOTAL(9,$U$278:$U588)</f>
        <v>#REF!</v>
      </c>
      <c r="AI588" s="151" t="e">
        <f>SUBTOTAL(9,$V$278:$V588)</f>
        <v>#REF!</v>
      </c>
      <c r="AJ588" s="159">
        <f>IFERROR(+Revisión_Avance_Periodo!$Z288/Revisión_Avance_Periodo!$Y288,0)</f>
        <v>0</v>
      </c>
      <c r="AK588" s="126"/>
      <c r="AL588" s="127"/>
      <c r="AM588" s="125"/>
      <c r="AN588" s="125"/>
      <c r="AO588" s="128"/>
      <c r="AP588" s="129"/>
    </row>
    <row r="589" spans="1:42" ht="15.75" thickBot="1" x14ac:dyDescent="0.3">
      <c r="A589" s="97">
        <v>25</v>
      </c>
      <c r="B589" s="435" t="e">
        <f>CONCATENATE(Revisión_Avance_Periodo!$D289,";",Revisión_Avance_Periodo!$F289,";",Revisión_Avance_Periodo!$L289)</f>
        <v>#REF!</v>
      </c>
      <c r="C589" s="435" t="e">
        <f t="shared" si="48"/>
        <v>#REF!</v>
      </c>
      <c r="D589" s="123" t="e">
        <f>VLOOKUP($A589,#REF!,3,FALSE)</f>
        <v>#REF!</v>
      </c>
      <c r="E589" s="436" t="e">
        <f>VLOOKUP($A589,#REF!,4,FALSE)</f>
        <v>#REF!</v>
      </c>
      <c r="F589" s="103" t="e">
        <f>VLOOKUP($A589,#REF!,5,FALSE)</f>
        <v>#REF!</v>
      </c>
      <c r="G589" s="98" t="e">
        <f>VLOOKUP($A589,#REF!,8,FALSE)</f>
        <v>#REF!</v>
      </c>
      <c r="H589" s="93" t="e">
        <f>VLOOKUP($A589,#REF!,7,FALSE)</f>
        <v>#REF!</v>
      </c>
      <c r="I589" s="438" t="e">
        <f>VLOOKUP($A589,#REF!,10,FALSE)</f>
        <v>#REF!</v>
      </c>
      <c r="J589" s="98" t="e">
        <f>VLOOKUP($A589,#REF!,11,FALSE)</f>
        <v>#REF!</v>
      </c>
      <c r="K589" s="114" t="e">
        <f>VLOOKUP($A589,#REF!,12,FALSE)</f>
        <v>#REF!</v>
      </c>
      <c r="L589" s="98" t="e">
        <f>VLOOKUP($A589,#REF!,13,FALSE)</f>
        <v>#REF!</v>
      </c>
      <c r="M589" s="438" t="e">
        <f>VLOOKUP($A589,#REF!,14,FALSE)</f>
        <v>#REF!</v>
      </c>
      <c r="N589" s="103" t="e">
        <f>VLOOKUP($A589,#REF!,15,FALSE)</f>
        <v>#REF!</v>
      </c>
      <c r="O589" s="103" t="e">
        <f>VLOOKUP($A589,#REF!,18,FALSE)</f>
        <v>#REF!</v>
      </c>
      <c r="P589" s="93" t="e">
        <f>VLOOKUP($A589,#REF!,41,FALSE)</f>
        <v>#REF!</v>
      </c>
      <c r="Q589" s="115" t="e">
        <f>VLOOKUP(Revisión_Avance_Periodo!$L289,#REF!,30,FALSE)</f>
        <v>#REF!</v>
      </c>
      <c r="R589" s="116">
        <v>2019</v>
      </c>
      <c r="S589" s="196">
        <v>43829</v>
      </c>
      <c r="T589" s="124" t="s">
        <v>79</v>
      </c>
      <c r="U589" s="136" t="e">
        <f>INDEX(#REF!,MATCH(Revisión_Avance_Periodo!$L589,#REF!,0),MATCH(Revisión_Avance_Periodo!$T589,#REF!,0))</f>
        <v>#REF!</v>
      </c>
      <c r="V589" s="136" t="e">
        <f>INDEX(#REF!,MATCH(Revisión_Avance_Periodo!$L589,#REF!,0),MATCH(Revisión_Avance_Periodo!$T589,#REF!,0))</f>
        <v>#REF!</v>
      </c>
      <c r="W589" s="130" t="e">
        <f t="shared" si="50"/>
        <v>#REF!</v>
      </c>
      <c r="X589" s="124" t="e">
        <f>VLOOKUP(W589,Tabla_Estado_Meta_OAP_2019[#All],3,TRUE)</f>
        <v>#REF!</v>
      </c>
      <c r="Y589" s="150" t="e">
        <f>SUBTOTAL(9,$U$578:$U589)</f>
        <v>#REF!</v>
      </c>
      <c r="Z589" s="151" t="e">
        <f>SUBTOTAL(9,$V$578:$V589)</f>
        <v>#REF!</v>
      </c>
      <c r="AA589" s="159">
        <f>IFERROR(+Revisión_Avance_Periodo!$Z589/Revisión_Avance_Periodo!$Y589,0)</f>
        <v>0</v>
      </c>
      <c r="AB589" s="126"/>
      <c r="AC589" s="127"/>
      <c r="AD589" s="125"/>
      <c r="AE589" s="125"/>
      <c r="AF589" s="128"/>
      <c r="AG589" s="129"/>
      <c r="AH589" s="150" t="e">
        <f>SUBTOTAL(9,$U$278:$U589)</f>
        <v>#REF!</v>
      </c>
      <c r="AI589" s="151" t="e">
        <f>SUBTOTAL(9,$V$278:$V589)</f>
        <v>#REF!</v>
      </c>
      <c r="AJ589" s="159">
        <f>IFERROR(+Revisión_Avance_Periodo!$Z289/Revisión_Avance_Periodo!$Y289,0)</f>
        <v>0</v>
      </c>
      <c r="AK589" s="126"/>
      <c r="AL589" s="127"/>
      <c r="AM589" s="125"/>
      <c r="AN589" s="125"/>
      <c r="AO589" s="128"/>
      <c r="AP589" s="129"/>
    </row>
    <row r="590" spans="1:42" x14ac:dyDescent="0.25">
      <c r="A590" s="92">
        <v>26</v>
      </c>
      <c r="B590" s="435" t="e">
        <f>CONCATENATE(Revisión_Avance_Periodo!$D290,";",Revisión_Avance_Periodo!$F290,";",Revisión_Avance_Periodo!$L290)</f>
        <v>#REF!</v>
      </c>
      <c r="C590" s="435" t="e">
        <f t="shared" si="48"/>
        <v>#REF!</v>
      </c>
      <c r="D590" s="114" t="e">
        <f>VLOOKUP($A590,#REF!,3,FALSE)</f>
        <v>#REF!</v>
      </c>
      <c r="E590" s="436" t="e">
        <f>VLOOKUP($A590,#REF!,4,FALSE)</f>
        <v>#REF!</v>
      </c>
      <c r="F590" s="102" t="e">
        <f>VLOOKUP($A590,#REF!,5,FALSE)</f>
        <v>#REF!</v>
      </c>
      <c r="G590" s="93" t="e">
        <f>VLOOKUP($A590,#REF!,8,FALSE)</f>
        <v>#REF!</v>
      </c>
      <c r="H590" s="93" t="e">
        <f>VLOOKUP($A590,#REF!,7,FALSE)</f>
        <v>#REF!</v>
      </c>
      <c r="I590" s="438" t="e">
        <f>VLOOKUP($A590,#REF!,10,FALSE)</f>
        <v>#REF!</v>
      </c>
      <c r="J590" s="93" t="e">
        <f>VLOOKUP($A590,#REF!,11,FALSE)</f>
        <v>#REF!</v>
      </c>
      <c r="K590" s="114" t="e">
        <f>VLOOKUP($A590,#REF!,12,FALSE)</f>
        <v>#REF!</v>
      </c>
      <c r="L590" s="93" t="e">
        <f>VLOOKUP($A590,#REF!,13,FALSE)</f>
        <v>#REF!</v>
      </c>
      <c r="M590" s="438" t="e">
        <f>VLOOKUP($A590,#REF!,14,FALSE)</f>
        <v>#REF!</v>
      </c>
      <c r="N590" s="102" t="e">
        <f>VLOOKUP($A590,#REF!,15,FALSE)</f>
        <v>#REF!</v>
      </c>
      <c r="O590" s="102" t="e">
        <f>VLOOKUP($A590,#REF!,18,FALSE)</f>
        <v>#REF!</v>
      </c>
      <c r="P590" s="93" t="e">
        <f>VLOOKUP($A590,#REF!,41,FALSE)</f>
        <v>#REF!</v>
      </c>
      <c r="Q590" s="115" t="e">
        <f>VLOOKUP(Revisión_Avance_Periodo!$L290,#REF!,30,FALSE)</f>
        <v>#REF!</v>
      </c>
      <c r="R590" s="116">
        <v>2019</v>
      </c>
      <c r="S590" s="196">
        <v>43495</v>
      </c>
      <c r="T590" s="116" t="s">
        <v>68</v>
      </c>
      <c r="U590" s="147" t="e">
        <f>INDEX(#REF!,MATCH(Revisión_Avance_Periodo!$L590,#REF!,0),MATCH(Revisión_Avance_Periodo!$T590,#REF!,0))</f>
        <v>#REF!</v>
      </c>
      <c r="V590" s="147" t="e">
        <f>INDEX(#REF!,MATCH(Revisión_Avance_Periodo!$L590,#REF!,0),MATCH(Revisión_Avance_Periodo!$T590,#REF!,0))</f>
        <v>#REF!</v>
      </c>
      <c r="W590" s="118">
        <f t="shared" ref="W590:W595" si="51">IFERROR((V590/U590),0)</f>
        <v>0</v>
      </c>
      <c r="X590" s="116" t="str">
        <f>VLOOKUP(W590,Tabla_Estado_Meta_OAP_2019[#All],3,TRUE)</f>
        <v>Por Ejecutar</v>
      </c>
      <c r="Y590" s="148" t="e">
        <f>SUBTOTAL(9,$U$590:$U590)</f>
        <v>#REF!</v>
      </c>
      <c r="Z590" s="149" t="e">
        <f>SUBTOTAL(9,$V$590:$V590)</f>
        <v>#REF!</v>
      </c>
      <c r="AA590" s="162">
        <f>IFERROR(+Revisión_Avance_Periodo!$Z590/Revisión_Avance_Periodo!$Y590,0)</f>
        <v>0</v>
      </c>
      <c r="AB590" s="448" t="e">
        <f>SUBTOTAL(9,U590:U601)</f>
        <v>#REF!</v>
      </c>
      <c r="AC590" s="449" t="e">
        <f>SUBTOTAL(9,V590:V601)</f>
        <v>#REF!</v>
      </c>
      <c r="AD590" s="119" t="e">
        <f>+AC590/AB590</f>
        <v>#REF!</v>
      </c>
      <c r="AE590" s="119" t="e">
        <f>100%-Revisión_Avance_Periodo!$AD590</f>
        <v>#REF!</v>
      </c>
      <c r="AF590" s="121" t="e">
        <f>VLOOKUP(AD590,Tabla_Estado_Meta_OAP_2019[],3,TRUE)</f>
        <v>#REF!</v>
      </c>
      <c r="AG590" s="122" t="e">
        <f>Revisión_Avance_Periodo!$AD590*Revisión_Avance_Periodo!$Q590</f>
        <v>#REF!</v>
      </c>
      <c r="AH590" s="148" t="e">
        <f>SUBTOTAL(9,$U$290:$U590)</f>
        <v>#REF!</v>
      </c>
      <c r="AI590" s="149" t="e">
        <f>SUBTOTAL(9,$V$290:$V590)</f>
        <v>#REF!</v>
      </c>
      <c r="AJ590" s="162">
        <f>IFERROR(+Revisión_Avance_Periodo!$Z290/Revisión_Avance_Periodo!$Y290,0)</f>
        <v>0</v>
      </c>
      <c r="AK590" s="448" t="e">
        <f>SUBTOTAL(9,AD590:AD601)</f>
        <v>#REF!</v>
      </c>
      <c r="AL590" s="449" t="e">
        <f>SUBTOTAL(9,AE590:AE601)</f>
        <v>#REF!</v>
      </c>
      <c r="AM590" s="119" t="e">
        <f>+AL590/AK590</f>
        <v>#REF!</v>
      </c>
      <c r="AN590" s="119" t="e">
        <f>100%-Revisión_Avance_Periodo!$AD290</f>
        <v>#REF!</v>
      </c>
      <c r="AO590" s="121" t="e">
        <f>VLOOKUP(AM590,Tabla_Estado_Meta_OAP_2019[],3,TRUE)</f>
        <v>#REF!</v>
      </c>
      <c r="AP590" s="122" t="e">
        <f>Revisión_Avance_Periodo!$AD290*Revisión_Avance_Periodo!$Q290</f>
        <v>#REF!</v>
      </c>
    </row>
    <row r="591" spans="1:42" x14ac:dyDescent="0.25">
      <c r="A591" s="97">
        <v>26</v>
      </c>
      <c r="B591" s="435" t="e">
        <f>CONCATENATE(Revisión_Avance_Periodo!$D291,";",Revisión_Avance_Periodo!$F291,";",Revisión_Avance_Periodo!$L291)</f>
        <v>#REF!</v>
      </c>
      <c r="C591" s="435" t="e">
        <f t="shared" si="48"/>
        <v>#REF!</v>
      </c>
      <c r="D591" s="123" t="e">
        <f>VLOOKUP($A591,#REF!,3,FALSE)</f>
        <v>#REF!</v>
      </c>
      <c r="E591" s="436" t="e">
        <f>VLOOKUP($A591,#REF!,4,FALSE)</f>
        <v>#REF!</v>
      </c>
      <c r="F591" s="103" t="e">
        <f>VLOOKUP($A591,#REF!,5,FALSE)</f>
        <v>#REF!</v>
      </c>
      <c r="G591" s="98" t="e">
        <f>VLOOKUP($A591,#REF!,8,FALSE)</f>
        <v>#REF!</v>
      </c>
      <c r="H591" s="93" t="e">
        <f>VLOOKUP($A591,#REF!,7,FALSE)</f>
        <v>#REF!</v>
      </c>
      <c r="I591" s="438" t="e">
        <f>VLOOKUP($A591,#REF!,10,FALSE)</f>
        <v>#REF!</v>
      </c>
      <c r="J591" s="98" t="e">
        <f>VLOOKUP($A591,#REF!,11,FALSE)</f>
        <v>#REF!</v>
      </c>
      <c r="K591" s="114" t="e">
        <f>VLOOKUP($A591,#REF!,12,FALSE)</f>
        <v>#REF!</v>
      </c>
      <c r="L591" s="98" t="e">
        <f>VLOOKUP($A591,#REF!,13,FALSE)</f>
        <v>#REF!</v>
      </c>
      <c r="M591" s="438" t="e">
        <f>VLOOKUP($A591,#REF!,14,FALSE)</f>
        <v>#REF!</v>
      </c>
      <c r="N591" s="103" t="e">
        <f>VLOOKUP($A591,#REF!,15,FALSE)</f>
        <v>#REF!</v>
      </c>
      <c r="O591" s="103" t="e">
        <f>VLOOKUP($A591,#REF!,18,FALSE)</f>
        <v>#REF!</v>
      </c>
      <c r="P591" s="93" t="e">
        <f>VLOOKUP($A591,#REF!,41,FALSE)</f>
        <v>#REF!</v>
      </c>
      <c r="Q591" s="115" t="e">
        <f>VLOOKUP(Revisión_Avance_Periodo!$L291,#REF!,30,FALSE)</f>
        <v>#REF!</v>
      </c>
      <c r="R591" s="116">
        <v>2019</v>
      </c>
      <c r="S591" s="196">
        <v>43524</v>
      </c>
      <c r="T591" s="124" t="s">
        <v>69</v>
      </c>
      <c r="U591" s="147" t="e">
        <f>INDEX(#REF!,MATCH(Revisión_Avance_Periodo!$L591,#REF!,0),MATCH(Revisión_Avance_Periodo!$T591,#REF!,0))</f>
        <v>#REF!</v>
      </c>
      <c r="V591" s="147" t="e">
        <f>INDEX(#REF!,MATCH(Revisión_Avance_Periodo!$L591,#REF!,0),MATCH(Revisión_Avance_Periodo!$T591,#REF!,0))</f>
        <v>#REF!</v>
      </c>
      <c r="W591" s="118">
        <f t="shared" si="51"/>
        <v>0</v>
      </c>
      <c r="X591" s="124" t="str">
        <f>VLOOKUP(W591,Tabla_Estado_Meta_OAP_2019[#All],3,TRUE)</f>
        <v>Por Ejecutar</v>
      </c>
      <c r="Y591" s="150" t="e">
        <f>SUBTOTAL(9,$U$590:$U591)</f>
        <v>#REF!</v>
      </c>
      <c r="Z591" s="151" t="e">
        <f>SUBTOTAL(9,$V$590:$V591)</f>
        <v>#REF!</v>
      </c>
      <c r="AA591" s="159">
        <f>IFERROR(+Revisión_Avance_Periodo!$Z591/Revisión_Avance_Periodo!$Y591,0)</f>
        <v>0</v>
      </c>
      <c r="AB591" s="126"/>
      <c r="AC591" s="127"/>
      <c r="AD591" s="125"/>
      <c r="AE591" s="125"/>
      <c r="AF591" s="128"/>
      <c r="AG591" s="129"/>
      <c r="AH591" s="150" t="e">
        <f>SUBTOTAL(9,$U$290:$U591)</f>
        <v>#REF!</v>
      </c>
      <c r="AI591" s="151" t="e">
        <f>SUBTOTAL(9,$V$290:$V591)</f>
        <v>#REF!</v>
      </c>
      <c r="AJ591" s="159">
        <f>IFERROR(+Revisión_Avance_Periodo!$Z291/Revisión_Avance_Periodo!$Y291,0)</f>
        <v>0</v>
      </c>
      <c r="AK591" s="126"/>
      <c r="AL591" s="127"/>
      <c r="AM591" s="125"/>
      <c r="AN591" s="125"/>
      <c r="AO591" s="128"/>
      <c r="AP591" s="129"/>
    </row>
    <row r="592" spans="1:42" x14ac:dyDescent="0.25">
      <c r="A592" s="92">
        <v>26</v>
      </c>
      <c r="B592" s="435" t="e">
        <f>CONCATENATE(Revisión_Avance_Periodo!$D292,";",Revisión_Avance_Periodo!$F292,";",Revisión_Avance_Periodo!$L292)</f>
        <v>#REF!</v>
      </c>
      <c r="C592" s="435" t="e">
        <f t="shared" si="48"/>
        <v>#REF!</v>
      </c>
      <c r="D592" s="114" t="e">
        <f>VLOOKUP($A592,#REF!,3,FALSE)</f>
        <v>#REF!</v>
      </c>
      <c r="E592" s="436" t="e">
        <f>VLOOKUP($A592,#REF!,4,FALSE)</f>
        <v>#REF!</v>
      </c>
      <c r="F592" s="102" t="e">
        <f>VLOOKUP($A592,#REF!,5,FALSE)</f>
        <v>#REF!</v>
      </c>
      <c r="G592" s="93" t="e">
        <f>VLOOKUP($A592,#REF!,8,FALSE)</f>
        <v>#REF!</v>
      </c>
      <c r="H592" s="93" t="e">
        <f>VLOOKUP($A592,#REF!,7,FALSE)</f>
        <v>#REF!</v>
      </c>
      <c r="I592" s="438" t="e">
        <f>VLOOKUP($A592,#REF!,10,FALSE)</f>
        <v>#REF!</v>
      </c>
      <c r="J592" s="93" t="e">
        <f>VLOOKUP($A592,#REF!,11,FALSE)</f>
        <v>#REF!</v>
      </c>
      <c r="K592" s="114" t="e">
        <f>VLOOKUP($A592,#REF!,12,FALSE)</f>
        <v>#REF!</v>
      </c>
      <c r="L592" s="93" t="e">
        <f>VLOOKUP($A592,#REF!,13,FALSE)</f>
        <v>#REF!</v>
      </c>
      <c r="M592" s="438" t="e">
        <f>VLOOKUP($A592,#REF!,14,FALSE)</f>
        <v>#REF!</v>
      </c>
      <c r="N592" s="102" t="e">
        <f>VLOOKUP($A592,#REF!,15,FALSE)</f>
        <v>#REF!</v>
      </c>
      <c r="O592" s="102" t="e">
        <f>VLOOKUP($A592,#REF!,18,FALSE)</f>
        <v>#REF!</v>
      </c>
      <c r="P592" s="93" t="e">
        <f>VLOOKUP($A592,#REF!,41,FALSE)</f>
        <v>#REF!</v>
      </c>
      <c r="Q592" s="115" t="e">
        <f>VLOOKUP(Revisión_Avance_Periodo!$L292,#REF!,30,FALSE)</f>
        <v>#REF!</v>
      </c>
      <c r="R592" s="116">
        <v>2019</v>
      </c>
      <c r="S592" s="196">
        <v>43554</v>
      </c>
      <c r="T592" s="116" t="s">
        <v>70</v>
      </c>
      <c r="U592" s="147" t="e">
        <f>INDEX(#REF!,MATCH(Revisión_Avance_Periodo!$L592,#REF!,0),MATCH(Revisión_Avance_Periodo!$T592,#REF!,0))</f>
        <v>#REF!</v>
      </c>
      <c r="V592" s="147" t="e">
        <f>INDEX(#REF!,MATCH(Revisión_Avance_Periodo!$L592,#REF!,0),MATCH(Revisión_Avance_Periodo!$T592,#REF!,0))</f>
        <v>#REF!</v>
      </c>
      <c r="W592" s="118">
        <f t="shared" si="51"/>
        <v>0</v>
      </c>
      <c r="X592" s="116" t="str">
        <f>VLOOKUP(W592,Tabla_Estado_Meta_OAP_2019[#All],3,TRUE)</f>
        <v>Por Ejecutar</v>
      </c>
      <c r="Y592" s="150" t="e">
        <f>SUBTOTAL(9,$U$590:$U592)</f>
        <v>#REF!</v>
      </c>
      <c r="Z592" s="151" t="e">
        <f>SUBTOTAL(9,$V$590:$V592)</f>
        <v>#REF!</v>
      </c>
      <c r="AA592" s="159">
        <f>IFERROR(+Revisión_Avance_Periodo!$Z592/Revisión_Avance_Periodo!$Y592,0)</f>
        <v>0</v>
      </c>
      <c r="AB592" s="126"/>
      <c r="AC592" s="127"/>
      <c r="AD592" s="125"/>
      <c r="AE592" s="125"/>
      <c r="AF592" s="128"/>
      <c r="AG592" s="129"/>
      <c r="AH592" s="150" t="e">
        <f>SUBTOTAL(9,$U$290:$U592)</f>
        <v>#REF!</v>
      </c>
      <c r="AI592" s="151" t="e">
        <f>SUBTOTAL(9,$V$290:$V592)</f>
        <v>#REF!</v>
      </c>
      <c r="AJ592" s="159">
        <f>IFERROR(+Revisión_Avance_Periodo!$Z292/Revisión_Avance_Periodo!$Y292,0)</f>
        <v>0</v>
      </c>
      <c r="AK592" s="126"/>
      <c r="AL592" s="127"/>
      <c r="AM592" s="125"/>
      <c r="AN592" s="125"/>
      <c r="AO592" s="128"/>
      <c r="AP592" s="129"/>
    </row>
    <row r="593" spans="1:42" x14ac:dyDescent="0.25">
      <c r="A593" s="97">
        <v>26</v>
      </c>
      <c r="B593" s="435" t="e">
        <f>CONCATENATE(Revisión_Avance_Periodo!$D293,";",Revisión_Avance_Periodo!$F293,";",Revisión_Avance_Periodo!$L293)</f>
        <v>#REF!</v>
      </c>
      <c r="C593" s="435" t="e">
        <f t="shared" si="48"/>
        <v>#REF!</v>
      </c>
      <c r="D593" s="123" t="e">
        <f>VLOOKUP($A593,#REF!,3,FALSE)</f>
        <v>#REF!</v>
      </c>
      <c r="E593" s="436" t="e">
        <f>VLOOKUP($A593,#REF!,4,FALSE)</f>
        <v>#REF!</v>
      </c>
      <c r="F593" s="103" t="e">
        <f>VLOOKUP($A593,#REF!,5,FALSE)</f>
        <v>#REF!</v>
      </c>
      <c r="G593" s="98" t="e">
        <f>VLOOKUP($A593,#REF!,8,FALSE)</f>
        <v>#REF!</v>
      </c>
      <c r="H593" s="93" t="e">
        <f>VLOOKUP($A593,#REF!,7,FALSE)</f>
        <v>#REF!</v>
      </c>
      <c r="I593" s="438" t="e">
        <f>VLOOKUP($A593,#REF!,10,FALSE)</f>
        <v>#REF!</v>
      </c>
      <c r="J593" s="98" t="e">
        <f>VLOOKUP($A593,#REF!,11,FALSE)</f>
        <v>#REF!</v>
      </c>
      <c r="K593" s="114" t="e">
        <f>VLOOKUP($A593,#REF!,12,FALSE)</f>
        <v>#REF!</v>
      </c>
      <c r="L593" s="98" t="e">
        <f>VLOOKUP($A593,#REF!,13,FALSE)</f>
        <v>#REF!</v>
      </c>
      <c r="M593" s="438" t="e">
        <f>VLOOKUP($A593,#REF!,14,FALSE)</f>
        <v>#REF!</v>
      </c>
      <c r="N593" s="103" t="e">
        <f>VLOOKUP($A593,#REF!,15,FALSE)</f>
        <v>#REF!</v>
      </c>
      <c r="O593" s="103" t="e">
        <f>VLOOKUP($A593,#REF!,18,FALSE)</f>
        <v>#REF!</v>
      </c>
      <c r="P593" s="93" t="e">
        <f>VLOOKUP($A593,#REF!,41,FALSE)</f>
        <v>#REF!</v>
      </c>
      <c r="Q593" s="115" t="e">
        <f>VLOOKUP(Revisión_Avance_Periodo!$L293,#REF!,30,FALSE)</f>
        <v>#REF!</v>
      </c>
      <c r="R593" s="116">
        <v>2019</v>
      </c>
      <c r="S593" s="196">
        <v>43585</v>
      </c>
      <c r="T593" s="124" t="s">
        <v>71</v>
      </c>
      <c r="U593" s="147" t="e">
        <f>INDEX(#REF!,MATCH(Revisión_Avance_Periodo!$L593,#REF!,0),MATCH(Revisión_Avance_Periodo!$T593,#REF!,0))</f>
        <v>#REF!</v>
      </c>
      <c r="V593" s="147" t="e">
        <f>INDEX(#REF!,MATCH(Revisión_Avance_Periodo!$L593,#REF!,0),MATCH(Revisión_Avance_Periodo!$T593,#REF!,0))</f>
        <v>#REF!</v>
      </c>
      <c r="W593" s="118">
        <f t="shared" si="51"/>
        <v>0</v>
      </c>
      <c r="X593" s="124" t="str">
        <f>VLOOKUP(W593,Tabla_Estado_Meta_OAP_2019[#All],3,TRUE)</f>
        <v>Por Ejecutar</v>
      </c>
      <c r="Y593" s="150" t="e">
        <f>SUBTOTAL(9,$U$590:$U593)</f>
        <v>#REF!</v>
      </c>
      <c r="Z593" s="151" t="e">
        <f>SUBTOTAL(9,$V$590:$V593)</f>
        <v>#REF!</v>
      </c>
      <c r="AA593" s="159">
        <f>IFERROR(+Revisión_Avance_Periodo!$Z593/Revisión_Avance_Periodo!$Y593,0)</f>
        <v>0</v>
      </c>
      <c r="AB593" s="126"/>
      <c r="AC593" s="127"/>
      <c r="AD593" s="125"/>
      <c r="AE593" s="125"/>
      <c r="AF593" s="128"/>
      <c r="AG593" s="129"/>
      <c r="AH593" s="150" t="e">
        <f>SUBTOTAL(9,$U$290:$U593)</f>
        <v>#REF!</v>
      </c>
      <c r="AI593" s="151" t="e">
        <f>SUBTOTAL(9,$V$290:$V593)</f>
        <v>#REF!</v>
      </c>
      <c r="AJ593" s="159">
        <f>IFERROR(+Revisión_Avance_Periodo!$Z293/Revisión_Avance_Periodo!$Y293,0)</f>
        <v>0</v>
      </c>
      <c r="AK593" s="126"/>
      <c r="AL593" s="127"/>
      <c r="AM593" s="125"/>
      <c r="AN593" s="125"/>
      <c r="AO593" s="128"/>
      <c r="AP593" s="129"/>
    </row>
    <row r="594" spans="1:42" x14ac:dyDescent="0.25">
      <c r="A594" s="92">
        <v>26</v>
      </c>
      <c r="B594" s="435" t="e">
        <f>CONCATENATE(Revisión_Avance_Periodo!$D294,";",Revisión_Avance_Periodo!$F294,";",Revisión_Avance_Periodo!$L294)</f>
        <v>#REF!</v>
      </c>
      <c r="C594" s="435" t="e">
        <f t="shared" si="48"/>
        <v>#REF!</v>
      </c>
      <c r="D594" s="114" t="e">
        <f>VLOOKUP($A594,#REF!,3,FALSE)</f>
        <v>#REF!</v>
      </c>
      <c r="E594" s="436" t="e">
        <f>VLOOKUP($A594,#REF!,4,FALSE)</f>
        <v>#REF!</v>
      </c>
      <c r="F594" s="102" t="e">
        <f>VLOOKUP($A594,#REF!,5,FALSE)</f>
        <v>#REF!</v>
      </c>
      <c r="G594" s="93" t="e">
        <f>VLOOKUP($A594,#REF!,8,FALSE)</f>
        <v>#REF!</v>
      </c>
      <c r="H594" s="93" t="e">
        <f>VLOOKUP($A594,#REF!,7,FALSE)</f>
        <v>#REF!</v>
      </c>
      <c r="I594" s="438" t="e">
        <f>VLOOKUP($A594,#REF!,10,FALSE)</f>
        <v>#REF!</v>
      </c>
      <c r="J594" s="93" t="e">
        <f>VLOOKUP($A594,#REF!,11,FALSE)</f>
        <v>#REF!</v>
      </c>
      <c r="K594" s="114" t="e">
        <f>VLOOKUP($A594,#REF!,12,FALSE)</f>
        <v>#REF!</v>
      </c>
      <c r="L594" s="93" t="e">
        <f>VLOOKUP($A594,#REF!,13,FALSE)</f>
        <v>#REF!</v>
      </c>
      <c r="M594" s="438" t="e">
        <f>VLOOKUP($A594,#REF!,14,FALSE)</f>
        <v>#REF!</v>
      </c>
      <c r="N594" s="102" t="e">
        <f>VLOOKUP($A594,#REF!,15,FALSE)</f>
        <v>#REF!</v>
      </c>
      <c r="O594" s="102" t="e">
        <f>VLOOKUP($A594,#REF!,18,FALSE)</f>
        <v>#REF!</v>
      </c>
      <c r="P594" s="93" t="e">
        <f>VLOOKUP($A594,#REF!,41,FALSE)</f>
        <v>#REF!</v>
      </c>
      <c r="Q594" s="115" t="e">
        <f>VLOOKUP(Revisión_Avance_Periodo!$L294,#REF!,30,FALSE)</f>
        <v>#REF!</v>
      </c>
      <c r="R594" s="116">
        <v>2019</v>
      </c>
      <c r="S594" s="196">
        <v>43615</v>
      </c>
      <c r="T594" s="116" t="s">
        <v>72</v>
      </c>
      <c r="U594" s="147" t="e">
        <f>INDEX(#REF!,MATCH(Revisión_Avance_Periodo!$L594,#REF!,0),MATCH(Revisión_Avance_Periodo!$T594,#REF!,0))</f>
        <v>#REF!</v>
      </c>
      <c r="V594" s="147" t="e">
        <f>INDEX(#REF!,MATCH(Revisión_Avance_Periodo!$L594,#REF!,0),MATCH(Revisión_Avance_Periodo!$T594,#REF!,0))</f>
        <v>#REF!</v>
      </c>
      <c r="W594" s="118">
        <f t="shared" si="51"/>
        <v>0</v>
      </c>
      <c r="X594" s="116" t="str">
        <f>VLOOKUP(W594,Tabla_Estado_Meta_OAP_2019[#All],3,TRUE)</f>
        <v>Por Ejecutar</v>
      </c>
      <c r="Y594" s="150" t="e">
        <f>SUBTOTAL(9,$U$590:$U594)</f>
        <v>#REF!</v>
      </c>
      <c r="Z594" s="151" t="e">
        <f>SUBTOTAL(9,$V$590:$V594)</f>
        <v>#REF!</v>
      </c>
      <c r="AA594" s="159">
        <f>IFERROR(+Revisión_Avance_Periodo!$Z594/Revisión_Avance_Periodo!$Y594,0)</f>
        <v>0</v>
      </c>
      <c r="AB594" s="126"/>
      <c r="AC594" s="127"/>
      <c r="AD594" s="125"/>
      <c r="AE594" s="125"/>
      <c r="AF594" s="128"/>
      <c r="AG594" s="129"/>
      <c r="AH594" s="150" t="e">
        <f>SUBTOTAL(9,$U$290:$U594)</f>
        <v>#REF!</v>
      </c>
      <c r="AI594" s="151" t="e">
        <f>SUBTOTAL(9,$V$290:$V594)</f>
        <v>#REF!</v>
      </c>
      <c r="AJ594" s="159">
        <f>IFERROR(+Revisión_Avance_Periodo!$Z294/Revisión_Avance_Periodo!$Y294,0)</f>
        <v>0</v>
      </c>
      <c r="AK594" s="126"/>
      <c r="AL594" s="127"/>
      <c r="AM594" s="125"/>
      <c r="AN594" s="125"/>
      <c r="AO594" s="128"/>
      <c r="AP594" s="129"/>
    </row>
    <row r="595" spans="1:42" x14ac:dyDescent="0.25">
      <c r="A595" s="97">
        <v>26</v>
      </c>
      <c r="B595" s="435" t="e">
        <f>CONCATENATE(Revisión_Avance_Periodo!$D295,";",Revisión_Avance_Periodo!$F295,";",Revisión_Avance_Periodo!$L295)</f>
        <v>#REF!</v>
      </c>
      <c r="C595" s="435" t="e">
        <f t="shared" si="48"/>
        <v>#REF!</v>
      </c>
      <c r="D595" s="123" t="e">
        <f>VLOOKUP($A595,#REF!,3,FALSE)</f>
        <v>#REF!</v>
      </c>
      <c r="E595" s="436" t="e">
        <f>VLOOKUP($A595,#REF!,4,FALSE)</f>
        <v>#REF!</v>
      </c>
      <c r="F595" s="103" t="e">
        <f>VLOOKUP($A595,#REF!,5,FALSE)</f>
        <v>#REF!</v>
      </c>
      <c r="G595" s="98" t="e">
        <f>VLOOKUP($A595,#REF!,8,FALSE)</f>
        <v>#REF!</v>
      </c>
      <c r="H595" s="93" t="e">
        <f>VLOOKUP($A595,#REF!,7,FALSE)</f>
        <v>#REF!</v>
      </c>
      <c r="I595" s="438" t="e">
        <f>VLOOKUP($A595,#REF!,10,FALSE)</f>
        <v>#REF!</v>
      </c>
      <c r="J595" s="98" t="e">
        <f>VLOOKUP($A595,#REF!,11,FALSE)</f>
        <v>#REF!</v>
      </c>
      <c r="K595" s="114" t="e">
        <f>VLOOKUP($A595,#REF!,12,FALSE)</f>
        <v>#REF!</v>
      </c>
      <c r="L595" s="98" t="e">
        <f>VLOOKUP($A595,#REF!,13,FALSE)</f>
        <v>#REF!</v>
      </c>
      <c r="M595" s="438" t="e">
        <f>VLOOKUP($A595,#REF!,14,FALSE)</f>
        <v>#REF!</v>
      </c>
      <c r="N595" s="103" t="e">
        <f>VLOOKUP($A595,#REF!,15,FALSE)</f>
        <v>#REF!</v>
      </c>
      <c r="O595" s="103" t="e">
        <f>VLOOKUP($A595,#REF!,18,FALSE)</f>
        <v>#REF!</v>
      </c>
      <c r="P595" s="93" t="e">
        <f>VLOOKUP($A595,#REF!,41,FALSE)</f>
        <v>#REF!</v>
      </c>
      <c r="Q595" s="115" t="e">
        <f>VLOOKUP(Revisión_Avance_Periodo!$L295,#REF!,30,FALSE)</f>
        <v>#REF!</v>
      </c>
      <c r="R595" s="116">
        <v>2019</v>
      </c>
      <c r="S595" s="196">
        <v>43646</v>
      </c>
      <c r="T595" s="124" t="s">
        <v>73</v>
      </c>
      <c r="U595" s="147" t="e">
        <f>INDEX(#REF!,MATCH(Revisión_Avance_Periodo!$L595,#REF!,0),MATCH(Revisión_Avance_Periodo!$T595,#REF!,0))</f>
        <v>#REF!</v>
      </c>
      <c r="V595" s="147" t="e">
        <f>INDEX(#REF!,MATCH(Revisión_Avance_Periodo!$L595,#REF!,0),MATCH(Revisión_Avance_Periodo!$T595,#REF!,0))</f>
        <v>#REF!</v>
      </c>
      <c r="W595" s="118">
        <f t="shared" si="51"/>
        <v>0</v>
      </c>
      <c r="X595" s="124" t="str">
        <f>VLOOKUP(W595,Tabla_Estado_Meta_OAP_2019[#All],3,TRUE)</f>
        <v>Por Ejecutar</v>
      </c>
      <c r="Y595" s="150" t="e">
        <f>SUBTOTAL(9,$U$590:$U595)</f>
        <v>#REF!</v>
      </c>
      <c r="Z595" s="151" t="e">
        <f>SUBTOTAL(9,$V$590:$V595)</f>
        <v>#REF!</v>
      </c>
      <c r="AA595" s="159">
        <f>IFERROR(+Revisión_Avance_Periodo!$Z595/Revisión_Avance_Periodo!$Y595,0)</f>
        <v>0</v>
      </c>
      <c r="AB595" s="126"/>
      <c r="AC595" s="127"/>
      <c r="AD595" s="125"/>
      <c r="AE595" s="125"/>
      <c r="AF595" s="128"/>
      <c r="AG595" s="129"/>
      <c r="AH595" s="150" t="e">
        <f>SUBTOTAL(9,$U$290:$U595)</f>
        <v>#REF!</v>
      </c>
      <c r="AI595" s="151" t="e">
        <f>SUBTOTAL(9,$V$290:$V595)</f>
        <v>#REF!</v>
      </c>
      <c r="AJ595" s="159">
        <f>IFERROR(+Revisión_Avance_Periodo!$Z295/Revisión_Avance_Periodo!$Y295,0)</f>
        <v>0</v>
      </c>
      <c r="AK595" s="126"/>
      <c r="AL595" s="127"/>
      <c r="AM595" s="125"/>
      <c r="AN595" s="125"/>
      <c r="AO595" s="128"/>
      <c r="AP595" s="129"/>
    </row>
    <row r="596" spans="1:42" x14ac:dyDescent="0.25">
      <c r="A596" s="92">
        <v>26</v>
      </c>
      <c r="B596" s="435" t="e">
        <f>CONCATENATE(Revisión_Avance_Periodo!$D296,";",Revisión_Avance_Periodo!$F296,";",Revisión_Avance_Periodo!$L296)</f>
        <v>#REF!</v>
      </c>
      <c r="C596" s="435" t="e">
        <f t="shared" si="48"/>
        <v>#REF!</v>
      </c>
      <c r="D596" s="114" t="e">
        <f>VLOOKUP($A596,#REF!,3,FALSE)</f>
        <v>#REF!</v>
      </c>
      <c r="E596" s="436" t="e">
        <f>VLOOKUP($A596,#REF!,4,FALSE)</f>
        <v>#REF!</v>
      </c>
      <c r="F596" s="102" t="e">
        <f>VLOOKUP($A596,#REF!,5,FALSE)</f>
        <v>#REF!</v>
      </c>
      <c r="G596" s="93" t="e">
        <f>VLOOKUP($A596,#REF!,8,FALSE)</f>
        <v>#REF!</v>
      </c>
      <c r="H596" s="93" t="e">
        <f>VLOOKUP($A596,#REF!,7,FALSE)</f>
        <v>#REF!</v>
      </c>
      <c r="I596" s="438" t="e">
        <f>VLOOKUP($A596,#REF!,10,FALSE)</f>
        <v>#REF!</v>
      </c>
      <c r="J596" s="93" t="e">
        <f>VLOOKUP($A596,#REF!,11,FALSE)</f>
        <v>#REF!</v>
      </c>
      <c r="K596" s="114" t="e">
        <f>VLOOKUP($A596,#REF!,12,FALSE)</f>
        <v>#REF!</v>
      </c>
      <c r="L596" s="93" t="e">
        <f>VLOOKUP($A596,#REF!,13,FALSE)</f>
        <v>#REF!</v>
      </c>
      <c r="M596" s="438" t="e">
        <f>VLOOKUP($A596,#REF!,14,FALSE)</f>
        <v>#REF!</v>
      </c>
      <c r="N596" s="102" t="e">
        <f>VLOOKUP($A596,#REF!,15,FALSE)</f>
        <v>#REF!</v>
      </c>
      <c r="O596" s="102" t="e">
        <f>VLOOKUP($A596,#REF!,18,FALSE)</f>
        <v>#REF!</v>
      </c>
      <c r="P596" s="93" t="e">
        <f>VLOOKUP($A596,#REF!,41,FALSE)</f>
        <v>#REF!</v>
      </c>
      <c r="Q596" s="115" t="e">
        <f>VLOOKUP(Revisión_Avance_Periodo!$L296,#REF!,30,FALSE)</f>
        <v>#REF!</v>
      </c>
      <c r="R596" s="116">
        <v>2019</v>
      </c>
      <c r="S596" s="196">
        <v>43676</v>
      </c>
      <c r="T596" s="116" t="s">
        <v>74</v>
      </c>
      <c r="U596" s="147" t="e">
        <f>INDEX(#REF!,MATCH(Revisión_Avance_Periodo!$L596,#REF!,0),MATCH(Revisión_Avance_Periodo!$T596,#REF!,0))</f>
        <v>#REF!</v>
      </c>
      <c r="V596" s="147" t="e">
        <f>INDEX(#REF!,MATCH(Revisión_Avance_Periodo!$L596,#REF!,0),MATCH(Revisión_Avance_Periodo!$T596,#REF!,0))</f>
        <v>#REF!</v>
      </c>
      <c r="W596" s="130" t="e">
        <f t="shared" ref="W596:W601" si="52">V596/U596</f>
        <v>#REF!</v>
      </c>
      <c r="X596" s="116" t="e">
        <f>VLOOKUP(W596,Tabla_Estado_Meta_OAP_2019[#All],3,TRUE)</f>
        <v>#REF!</v>
      </c>
      <c r="Y596" s="150" t="e">
        <f>SUBTOTAL(9,$U$590:$U596)</f>
        <v>#REF!</v>
      </c>
      <c r="Z596" s="151" t="e">
        <f>SUBTOTAL(9,$V$590:$V596)</f>
        <v>#REF!</v>
      </c>
      <c r="AA596" s="159">
        <f>IFERROR(+Revisión_Avance_Periodo!$Z596/Revisión_Avance_Periodo!$Y596,0)</f>
        <v>0</v>
      </c>
      <c r="AB596" s="126"/>
      <c r="AC596" s="127"/>
      <c r="AD596" s="125"/>
      <c r="AE596" s="125"/>
      <c r="AF596" s="128"/>
      <c r="AG596" s="129"/>
      <c r="AH596" s="150" t="e">
        <f>SUBTOTAL(9,$U$290:$U596)</f>
        <v>#REF!</v>
      </c>
      <c r="AI596" s="151" t="e">
        <f>SUBTOTAL(9,$V$290:$V596)</f>
        <v>#REF!</v>
      </c>
      <c r="AJ596" s="159">
        <f>IFERROR(+Revisión_Avance_Periodo!$Z296/Revisión_Avance_Periodo!$Y296,0)</f>
        <v>0</v>
      </c>
      <c r="AK596" s="126"/>
      <c r="AL596" s="127"/>
      <c r="AM596" s="125"/>
      <c r="AN596" s="125"/>
      <c r="AO596" s="128"/>
      <c r="AP596" s="129"/>
    </row>
    <row r="597" spans="1:42" x14ac:dyDescent="0.25">
      <c r="A597" s="97">
        <v>26</v>
      </c>
      <c r="B597" s="435" t="e">
        <f>CONCATENATE(Revisión_Avance_Periodo!$D297,";",Revisión_Avance_Periodo!$F297,";",Revisión_Avance_Periodo!$L297)</f>
        <v>#REF!</v>
      </c>
      <c r="C597" s="435" t="e">
        <f t="shared" si="48"/>
        <v>#REF!</v>
      </c>
      <c r="D597" s="123" t="e">
        <f>VLOOKUP($A597,#REF!,3,FALSE)</f>
        <v>#REF!</v>
      </c>
      <c r="E597" s="436" t="e">
        <f>VLOOKUP($A597,#REF!,4,FALSE)</f>
        <v>#REF!</v>
      </c>
      <c r="F597" s="103" t="e">
        <f>VLOOKUP($A597,#REF!,5,FALSE)</f>
        <v>#REF!</v>
      </c>
      <c r="G597" s="98" t="e">
        <f>VLOOKUP($A597,#REF!,8,FALSE)</f>
        <v>#REF!</v>
      </c>
      <c r="H597" s="93" t="e">
        <f>VLOOKUP($A597,#REF!,7,FALSE)</f>
        <v>#REF!</v>
      </c>
      <c r="I597" s="438" t="e">
        <f>VLOOKUP($A597,#REF!,10,FALSE)</f>
        <v>#REF!</v>
      </c>
      <c r="J597" s="98" t="e">
        <f>VLOOKUP($A597,#REF!,11,FALSE)</f>
        <v>#REF!</v>
      </c>
      <c r="K597" s="114" t="e">
        <f>VLOOKUP($A597,#REF!,12,FALSE)</f>
        <v>#REF!</v>
      </c>
      <c r="L597" s="98" t="e">
        <f>VLOOKUP($A597,#REF!,13,FALSE)</f>
        <v>#REF!</v>
      </c>
      <c r="M597" s="438" t="e">
        <f>VLOOKUP($A597,#REF!,14,FALSE)</f>
        <v>#REF!</v>
      </c>
      <c r="N597" s="103" t="e">
        <f>VLOOKUP($A597,#REF!,15,FALSE)</f>
        <v>#REF!</v>
      </c>
      <c r="O597" s="103" t="e">
        <f>VLOOKUP($A597,#REF!,18,FALSE)</f>
        <v>#REF!</v>
      </c>
      <c r="P597" s="93" t="e">
        <f>VLOOKUP($A597,#REF!,41,FALSE)</f>
        <v>#REF!</v>
      </c>
      <c r="Q597" s="115" t="e">
        <f>VLOOKUP(Revisión_Avance_Periodo!$L297,#REF!,30,FALSE)</f>
        <v>#REF!</v>
      </c>
      <c r="R597" s="116">
        <v>2019</v>
      </c>
      <c r="S597" s="196">
        <v>43707</v>
      </c>
      <c r="T597" s="124" t="s">
        <v>75</v>
      </c>
      <c r="U597" s="147" t="e">
        <f>INDEX(#REF!,MATCH(Revisión_Avance_Periodo!$L597,#REF!,0),MATCH(Revisión_Avance_Periodo!$T597,#REF!,0))</f>
        <v>#REF!</v>
      </c>
      <c r="V597" s="147" t="e">
        <f>INDEX(#REF!,MATCH(Revisión_Avance_Periodo!$L597,#REF!,0),MATCH(Revisión_Avance_Periodo!$T597,#REF!,0))</f>
        <v>#REF!</v>
      </c>
      <c r="W597" s="130" t="e">
        <f t="shared" si="52"/>
        <v>#REF!</v>
      </c>
      <c r="X597" s="124" t="e">
        <f>VLOOKUP(W597,Tabla_Estado_Meta_OAP_2019[#All],3,TRUE)</f>
        <v>#REF!</v>
      </c>
      <c r="Y597" s="150" t="e">
        <f>SUBTOTAL(9,$U$590:$U597)</f>
        <v>#REF!</v>
      </c>
      <c r="Z597" s="151" t="e">
        <f>SUBTOTAL(9,$V$590:$V597)</f>
        <v>#REF!</v>
      </c>
      <c r="AA597" s="159">
        <f>IFERROR(+Revisión_Avance_Periodo!$Z597/Revisión_Avance_Periodo!$Y597,0)</f>
        <v>0</v>
      </c>
      <c r="AB597" s="126"/>
      <c r="AC597" s="127"/>
      <c r="AD597" s="125"/>
      <c r="AE597" s="125"/>
      <c r="AF597" s="128"/>
      <c r="AG597" s="129"/>
      <c r="AH597" s="150" t="e">
        <f>SUBTOTAL(9,$U$290:$U597)</f>
        <v>#REF!</v>
      </c>
      <c r="AI597" s="151" t="e">
        <f>SUBTOTAL(9,$V$290:$V597)</f>
        <v>#REF!</v>
      </c>
      <c r="AJ597" s="159">
        <f>IFERROR(+Revisión_Avance_Periodo!$Z297/Revisión_Avance_Periodo!$Y297,0)</f>
        <v>0</v>
      </c>
      <c r="AK597" s="126"/>
      <c r="AL597" s="127"/>
      <c r="AM597" s="125"/>
      <c r="AN597" s="125"/>
      <c r="AO597" s="128"/>
      <c r="AP597" s="129"/>
    </row>
    <row r="598" spans="1:42" x14ac:dyDescent="0.25">
      <c r="A598" s="92">
        <v>26</v>
      </c>
      <c r="B598" s="435" t="e">
        <f>CONCATENATE(Revisión_Avance_Periodo!$D298,";",Revisión_Avance_Periodo!$F298,";",Revisión_Avance_Periodo!$L298)</f>
        <v>#REF!</v>
      </c>
      <c r="C598" s="435" t="e">
        <f t="shared" si="48"/>
        <v>#REF!</v>
      </c>
      <c r="D598" s="114" t="e">
        <f>VLOOKUP($A598,#REF!,3,FALSE)</f>
        <v>#REF!</v>
      </c>
      <c r="E598" s="436" t="e">
        <f>VLOOKUP($A598,#REF!,4,FALSE)</f>
        <v>#REF!</v>
      </c>
      <c r="F598" s="102" t="e">
        <f>VLOOKUP($A598,#REF!,5,FALSE)</f>
        <v>#REF!</v>
      </c>
      <c r="G598" s="93" t="e">
        <f>VLOOKUP($A598,#REF!,8,FALSE)</f>
        <v>#REF!</v>
      </c>
      <c r="H598" s="93" t="e">
        <f>VLOOKUP($A598,#REF!,7,FALSE)</f>
        <v>#REF!</v>
      </c>
      <c r="I598" s="438" t="e">
        <f>VLOOKUP($A598,#REF!,10,FALSE)</f>
        <v>#REF!</v>
      </c>
      <c r="J598" s="93" t="e">
        <f>VLOOKUP($A598,#REF!,11,FALSE)</f>
        <v>#REF!</v>
      </c>
      <c r="K598" s="114" t="e">
        <f>VLOOKUP($A598,#REF!,12,FALSE)</f>
        <v>#REF!</v>
      </c>
      <c r="L598" s="93" t="e">
        <f>VLOOKUP($A598,#REF!,13,FALSE)</f>
        <v>#REF!</v>
      </c>
      <c r="M598" s="438" t="e">
        <f>VLOOKUP($A598,#REF!,14,FALSE)</f>
        <v>#REF!</v>
      </c>
      <c r="N598" s="102" t="e">
        <f>VLOOKUP($A598,#REF!,15,FALSE)</f>
        <v>#REF!</v>
      </c>
      <c r="O598" s="102" t="e">
        <f>VLOOKUP($A598,#REF!,18,FALSE)</f>
        <v>#REF!</v>
      </c>
      <c r="P598" s="93" t="e">
        <f>VLOOKUP($A598,#REF!,41,FALSE)</f>
        <v>#REF!</v>
      </c>
      <c r="Q598" s="115" t="e">
        <f>VLOOKUP(Revisión_Avance_Periodo!$L298,#REF!,30,FALSE)</f>
        <v>#REF!</v>
      </c>
      <c r="R598" s="116">
        <v>2019</v>
      </c>
      <c r="S598" s="196">
        <v>43738</v>
      </c>
      <c r="T598" s="116" t="s">
        <v>76</v>
      </c>
      <c r="U598" s="147" t="e">
        <f>INDEX(#REF!,MATCH(Revisión_Avance_Periodo!$L598,#REF!,0),MATCH(Revisión_Avance_Periodo!$T598,#REF!,0))</f>
        <v>#REF!</v>
      </c>
      <c r="V598" s="147" t="e">
        <f>INDEX(#REF!,MATCH(Revisión_Avance_Periodo!$L598,#REF!,0),MATCH(Revisión_Avance_Periodo!$T598,#REF!,0))</f>
        <v>#REF!</v>
      </c>
      <c r="W598" s="130" t="e">
        <f t="shared" si="52"/>
        <v>#REF!</v>
      </c>
      <c r="X598" s="116" t="e">
        <f>VLOOKUP(W598,Tabla_Estado_Meta_OAP_2019[#All],3,TRUE)</f>
        <v>#REF!</v>
      </c>
      <c r="Y598" s="150" t="e">
        <f>SUBTOTAL(9,$U$590:$U598)</f>
        <v>#REF!</v>
      </c>
      <c r="Z598" s="151" t="e">
        <f>SUBTOTAL(9,$V$590:$V598)</f>
        <v>#REF!</v>
      </c>
      <c r="AA598" s="159">
        <f>IFERROR(+Revisión_Avance_Periodo!$Z598/Revisión_Avance_Periodo!$Y598,0)</f>
        <v>0</v>
      </c>
      <c r="AB598" s="126"/>
      <c r="AC598" s="127"/>
      <c r="AD598" s="125"/>
      <c r="AE598" s="125"/>
      <c r="AF598" s="128"/>
      <c r="AG598" s="129"/>
      <c r="AH598" s="150" t="e">
        <f>SUBTOTAL(9,$U$290:$U598)</f>
        <v>#REF!</v>
      </c>
      <c r="AI598" s="151" t="e">
        <f>SUBTOTAL(9,$V$290:$V598)</f>
        <v>#REF!</v>
      </c>
      <c r="AJ598" s="159">
        <f>IFERROR(+Revisión_Avance_Periodo!$Z298/Revisión_Avance_Periodo!$Y298,0)</f>
        <v>0</v>
      </c>
      <c r="AK598" s="126"/>
      <c r="AL598" s="127"/>
      <c r="AM598" s="125"/>
      <c r="AN598" s="125"/>
      <c r="AO598" s="128"/>
      <c r="AP598" s="129"/>
    </row>
    <row r="599" spans="1:42" x14ac:dyDescent="0.25">
      <c r="A599" s="97">
        <v>26</v>
      </c>
      <c r="B599" s="435" t="e">
        <f>CONCATENATE(Revisión_Avance_Periodo!$D299,";",Revisión_Avance_Periodo!$F299,";",Revisión_Avance_Periodo!$L299)</f>
        <v>#REF!</v>
      </c>
      <c r="C599" s="435" t="e">
        <f t="shared" si="48"/>
        <v>#REF!</v>
      </c>
      <c r="D599" s="123" t="e">
        <f>VLOOKUP($A599,#REF!,3,FALSE)</f>
        <v>#REF!</v>
      </c>
      <c r="E599" s="436" t="e">
        <f>VLOOKUP($A599,#REF!,4,FALSE)</f>
        <v>#REF!</v>
      </c>
      <c r="F599" s="103" t="e">
        <f>VLOOKUP($A599,#REF!,5,FALSE)</f>
        <v>#REF!</v>
      </c>
      <c r="G599" s="98" t="e">
        <f>VLOOKUP($A599,#REF!,8,FALSE)</f>
        <v>#REF!</v>
      </c>
      <c r="H599" s="93" t="e">
        <f>VLOOKUP($A599,#REF!,7,FALSE)</f>
        <v>#REF!</v>
      </c>
      <c r="I599" s="438" t="e">
        <f>VLOOKUP($A599,#REF!,10,FALSE)</f>
        <v>#REF!</v>
      </c>
      <c r="J599" s="98" t="e">
        <f>VLOOKUP($A599,#REF!,11,FALSE)</f>
        <v>#REF!</v>
      </c>
      <c r="K599" s="114" t="e">
        <f>VLOOKUP($A599,#REF!,12,FALSE)</f>
        <v>#REF!</v>
      </c>
      <c r="L599" s="98" t="e">
        <f>VLOOKUP($A599,#REF!,13,FALSE)</f>
        <v>#REF!</v>
      </c>
      <c r="M599" s="438" t="e">
        <f>VLOOKUP($A599,#REF!,14,FALSE)</f>
        <v>#REF!</v>
      </c>
      <c r="N599" s="103" t="e">
        <f>VLOOKUP($A599,#REF!,15,FALSE)</f>
        <v>#REF!</v>
      </c>
      <c r="O599" s="103" t="e">
        <f>VLOOKUP($A599,#REF!,18,FALSE)</f>
        <v>#REF!</v>
      </c>
      <c r="P599" s="93" t="e">
        <f>VLOOKUP($A599,#REF!,41,FALSE)</f>
        <v>#REF!</v>
      </c>
      <c r="Q599" s="115" t="e">
        <f>VLOOKUP(Revisión_Avance_Periodo!$L299,#REF!,30,FALSE)</f>
        <v>#REF!</v>
      </c>
      <c r="R599" s="116">
        <v>2019</v>
      </c>
      <c r="S599" s="196">
        <v>43768</v>
      </c>
      <c r="T599" s="124" t="s">
        <v>77</v>
      </c>
      <c r="U599" s="147" t="e">
        <f>INDEX(#REF!,MATCH(Revisión_Avance_Periodo!$L599,#REF!,0),MATCH(Revisión_Avance_Periodo!$T599,#REF!,0))</f>
        <v>#REF!</v>
      </c>
      <c r="V599" s="147" t="e">
        <f>INDEX(#REF!,MATCH(Revisión_Avance_Periodo!$L599,#REF!,0),MATCH(Revisión_Avance_Periodo!$T599,#REF!,0))</f>
        <v>#REF!</v>
      </c>
      <c r="W599" s="130" t="e">
        <f t="shared" si="52"/>
        <v>#REF!</v>
      </c>
      <c r="X599" s="124" t="e">
        <f>VLOOKUP(W599,Tabla_Estado_Meta_OAP_2019[#All],3,TRUE)</f>
        <v>#REF!</v>
      </c>
      <c r="Y599" s="150" t="e">
        <f>SUBTOTAL(9,$U$590:$U599)</f>
        <v>#REF!</v>
      </c>
      <c r="Z599" s="151" t="e">
        <f>SUBTOTAL(9,$V$590:$V599)</f>
        <v>#REF!</v>
      </c>
      <c r="AA599" s="159">
        <f>IFERROR(+Revisión_Avance_Periodo!$Z599/Revisión_Avance_Periodo!$Y599,0)</f>
        <v>0</v>
      </c>
      <c r="AB599" s="126"/>
      <c r="AC599" s="127"/>
      <c r="AD599" s="125"/>
      <c r="AE599" s="125"/>
      <c r="AF599" s="128"/>
      <c r="AG599" s="129"/>
      <c r="AH599" s="150" t="e">
        <f>SUBTOTAL(9,$U$290:$U599)</f>
        <v>#REF!</v>
      </c>
      <c r="AI599" s="151" t="e">
        <f>SUBTOTAL(9,$V$290:$V599)</f>
        <v>#REF!</v>
      </c>
      <c r="AJ599" s="159">
        <f>IFERROR(+Revisión_Avance_Periodo!$Z299/Revisión_Avance_Periodo!$Y299,0)</f>
        <v>0</v>
      </c>
      <c r="AK599" s="126"/>
      <c r="AL599" s="127"/>
      <c r="AM599" s="125"/>
      <c r="AN599" s="125"/>
      <c r="AO599" s="128"/>
      <c r="AP599" s="129"/>
    </row>
    <row r="600" spans="1:42" x14ac:dyDescent="0.25">
      <c r="A600" s="92">
        <v>26</v>
      </c>
      <c r="B600" s="435" t="e">
        <f>CONCATENATE(Revisión_Avance_Periodo!$D300,";",Revisión_Avance_Periodo!$F300,";",Revisión_Avance_Periodo!$L300)</f>
        <v>#REF!</v>
      </c>
      <c r="C600" s="435" t="e">
        <f t="shared" si="48"/>
        <v>#REF!</v>
      </c>
      <c r="D600" s="114" t="e">
        <f>VLOOKUP($A600,#REF!,3,FALSE)</f>
        <v>#REF!</v>
      </c>
      <c r="E600" s="436" t="e">
        <f>VLOOKUP($A600,#REF!,4,FALSE)</f>
        <v>#REF!</v>
      </c>
      <c r="F600" s="102" t="e">
        <f>VLOOKUP($A600,#REF!,5,FALSE)</f>
        <v>#REF!</v>
      </c>
      <c r="G600" s="93" t="e">
        <f>VLOOKUP($A600,#REF!,8,FALSE)</f>
        <v>#REF!</v>
      </c>
      <c r="H600" s="93" t="e">
        <f>VLOOKUP($A600,#REF!,7,FALSE)</f>
        <v>#REF!</v>
      </c>
      <c r="I600" s="438" t="e">
        <f>VLOOKUP($A600,#REF!,10,FALSE)</f>
        <v>#REF!</v>
      </c>
      <c r="J600" s="93" t="e">
        <f>VLOOKUP($A600,#REF!,11,FALSE)</f>
        <v>#REF!</v>
      </c>
      <c r="K600" s="114" t="e">
        <f>VLOOKUP($A600,#REF!,12,FALSE)</f>
        <v>#REF!</v>
      </c>
      <c r="L600" s="93" t="e">
        <f>VLOOKUP($A600,#REF!,13,FALSE)</f>
        <v>#REF!</v>
      </c>
      <c r="M600" s="438" t="e">
        <f>VLOOKUP($A600,#REF!,14,FALSE)</f>
        <v>#REF!</v>
      </c>
      <c r="N600" s="102" t="e">
        <f>VLOOKUP($A600,#REF!,15,FALSE)</f>
        <v>#REF!</v>
      </c>
      <c r="O600" s="102" t="e">
        <f>VLOOKUP($A600,#REF!,18,FALSE)</f>
        <v>#REF!</v>
      </c>
      <c r="P600" s="93" t="e">
        <f>VLOOKUP($A600,#REF!,41,FALSE)</f>
        <v>#REF!</v>
      </c>
      <c r="Q600" s="115" t="e">
        <f>VLOOKUP(Revisión_Avance_Periodo!$L300,#REF!,30,FALSE)</f>
        <v>#REF!</v>
      </c>
      <c r="R600" s="116">
        <v>2019</v>
      </c>
      <c r="S600" s="196">
        <v>43799</v>
      </c>
      <c r="T600" s="116" t="s">
        <v>78</v>
      </c>
      <c r="U600" s="147" t="e">
        <f>INDEX(#REF!,MATCH(Revisión_Avance_Periodo!$L600,#REF!,0),MATCH(Revisión_Avance_Periodo!$T600,#REF!,0))</f>
        <v>#REF!</v>
      </c>
      <c r="V600" s="147" t="e">
        <f>INDEX(#REF!,MATCH(Revisión_Avance_Periodo!$L600,#REF!,0),MATCH(Revisión_Avance_Periodo!$T600,#REF!,0))</f>
        <v>#REF!</v>
      </c>
      <c r="W600" s="130" t="e">
        <f t="shared" si="52"/>
        <v>#REF!</v>
      </c>
      <c r="X600" s="116" t="e">
        <f>VLOOKUP(W600,Tabla_Estado_Meta_OAP_2019[#All],3,TRUE)</f>
        <v>#REF!</v>
      </c>
      <c r="Y600" s="150" t="e">
        <f>SUBTOTAL(9,$U$590:$U600)</f>
        <v>#REF!</v>
      </c>
      <c r="Z600" s="151" t="e">
        <f>SUBTOTAL(9,$V$590:$V600)</f>
        <v>#REF!</v>
      </c>
      <c r="AA600" s="159">
        <f>IFERROR(+Revisión_Avance_Periodo!$Z600/Revisión_Avance_Periodo!$Y600,0)</f>
        <v>0</v>
      </c>
      <c r="AB600" s="126"/>
      <c r="AC600" s="127"/>
      <c r="AD600" s="125"/>
      <c r="AE600" s="125"/>
      <c r="AF600" s="128"/>
      <c r="AG600" s="129"/>
      <c r="AH600" s="150" t="e">
        <f>SUBTOTAL(9,$U$290:$U600)</f>
        <v>#REF!</v>
      </c>
      <c r="AI600" s="151" t="e">
        <f>SUBTOTAL(9,$V$290:$V600)</f>
        <v>#REF!</v>
      </c>
      <c r="AJ600" s="159">
        <f>IFERROR(+Revisión_Avance_Periodo!$Z300/Revisión_Avance_Periodo!$Y300,0)</f>
        <v>0</v>
      </c>
      <c r="AK600" s="126"/>
      <c r="AL600" s="127"/>
      <c r="AM600" s="125"/>
      <c r="AN600" s="125"/>
      <c r="AO600" s="128"/>
      <c r="AP600" s="129"/>
    </row>
    <row r="601" spans="1:42" ht="15.75" thickBot="1" x14ac:dyDescent="0.3">
      <c r="A601" s="97">
        <v>26</v>
      </c>
      <c r="B601" s="435" t="e">
        <f>CONCATENATE(Revisión_Avance_Periodo!$D301,";",Revisión_Avance_Periodo!$F301,";",Revisión_Avance_Periodo!$L301)</f>
        <v>#REF!</v>
      </c>
      <c r="C601" s="435" t="e">
        <f t="shared" si="48"/>
        <v>#REF!</v>
      </c>
      <c r="D601" s="123" t="e">
        <f>VLOOKUP($A601,#REF!,3,FALSE)</f>
        <v>#REF!</v>
      </c>
      <c r="E601" s="436" t="e">
        <f>VLOOKUP($A601,#REF!,4,FALSE)</f>
        <v>#REF!</v>
      </c>
      <c r="F601" s="103" t="e">
        <f>VLOOKUP($A601,#REF!,5,FALSE)</f>
        <v>#REF!</v>
      </c>
      <c r="G601" s="98" t="e">
        <f>VLOOKUP($A601,#REF!,8,FALSE)</f>
        <v>#REF!</v>
      </c>
      <c r="H601" s="93" t="e">
        <f>VLOOKUP($A601,#REF!,7,FALSE)</f>
        <v>#REF!</v>
      </c>
      <c r="I601" s="438" t="e">
        <f>VLOOKUP($A601,#REF!,10,FALSE)</f>
        <v>#REF!</v>
      </c>
      <c r="J601" s="98" t="e">
        <f>VLOOKUP($A601,#REF!,11,FALSE)</f>
        <v>#REF!</v>
      </c>
      <c r="K601" s="114" t="e">
        <f>VLOOKUP($A601,#REF!,12,FALSE)</f>
        <v>#REF!</v>
      </c>
      <c r="L601" s="98" t="e">
        <f>VLOOKUP($A601,#REF!,13,FALSE)</f>
        <v>#REF!</v>
      </c>
      <c r="M601" s="438" t="e">
        <f>VLOOKUP($A601,#REF!,14,FALSE)</f>
        <v>#REF!</v>
      </c>
      <c r="N601" s="103" t="e">
        <f>VLOOKUP($A601,#REF!,15,FALSE)</f>
        <v>#REF!</v>
      </c>
      <c r="O601" s="103" t="e">
        <f>VLOOKUP($A601,#REF!,18,FALSE)</f>
        <v>#REF!</v>
      </c>
      <c r="P601" s="93" t="e">
        <f>VLOOKUP($A601,#REF!,41,FALSE)</f>
        <v>#REF!</v>
      </c>
      <c r="Q601" s="115" t="e">
        <f>VLOOKUP(Revisión_Avance_Periodo!$L301,#REF!,30,FALSE)</f>
        <v>#REF!</v>
      </c>
      <c r="R601" s="116">
        <v>2019</v>
      </c>
      <c r="S601" s="196">
        <v>43829</v>
      </c>
      <c r="T601" s="124" t="s">
        <v>79</v>
      </c>
      <c r="U601" s="147" t="e">
        <f>INDEX(#REF!,MATCH(Revisión_Avance_Periodo!$L601,#REF!,0),MATCH(Revisión_Avance_Periodo!$T601,#REF!,0))</f>
        <v>#REF!</v>
      </c>
      <c r="V601" s="147" t="e">
        <f>INDEX(#REF!,MATCH(Revisión_Avance_Periodo!$L601,#REF!,0),MATCH(Revisión_Avance_Periodo!$T601,#REF!,0))</f>
        <v>#REF!</v>
      </c>
      <c r="W601" s="130" t="e">
        <f t="shared" si="52"/>
        <v>#REF!</v>
      </c>
      <c r="X601" s="124" t="e">
        <f>VLOOKUP(W601,Tabla_Estado_Meta_OAP_2019[#All],3,TRUE)</f>
        <v>#REF!</v>
      </c>
      <c r="Y601" s="150" t="e">
        <f>SUBTOTAL(9,$U$590:$U601)</f>
        <v>#REF!</v>
      </c>
      <c r="Z601" s="151" t="e">
        <f>SUBTOTAL(9,$V$590:$V601)</f>
        <v>#REF!</v>
      </c>
      <c r="AA601" s="159">
        <f>IFERROR(+Revisión_Avance_Periodo!$Z601/Revisión_Avance_Periodo!$Y601,0)</f>
        <v>0</v>
      </c>
      <c r="AB601" s="126"/>
      <c r="AC601" s="127"/>
      <c r="AD601" s="125"/>
      <c r="AE601" s="125"/>
      <c r="AF601" s="128"/>
      <c r="AG601" s="129"/>
      <c r="AH601" s="150" t="e">
        <f>SUBTOTAL(9,$U$290:$U601)</f>
        <v>#REF!</v>
      </c>
      <c r="AI601" s="151" t="e">
        <f>SUBTOTAL(9,$V$290:$V601)</f>
        <v>#REF!</v>
      </c>
      <c r="AJ601" s="159">
        <f>IFERROR(+Revisión_Avance_Periodo!$Z301/Revisión_Avance_Periodo!$Y301,0)</f>
        <v>0</v>
      </c>
      <c r="AK601" s="126"/>
      <c r="AL601" s="127"/>
      <c r="AM601" s="125"/>
      <c r="AN601" s="125"/>
      <c r="AO601" s="128"/>
      <c r="AP601" s="129"/>
    </row>
    <row r="602" spans="1:42" x14ac:dyDescent="0.25">
      <c r="A602" s="92">
        <v>27</v>
      </c>
      <c r="B602" s="435" t="e">
        <f>CONCATENATE(Revisión_Avance_Periodo!$D302,";",Revisión_Avance_Periodo!$F302,";",Revisión_Avance_Periodo!$L302)</f>
        <v>#REF!</v>
      </c>
      <c r="C602" s="435" t="e">
        <f t="shared" si="48"/>
        <v>#REF!</v>
      </c>
      <c r="D602" s="114" t="e">
        <f>VLOOKUP($A602,#REF!,3,FALSE)</f>
        <v>#REF!</v>
      </c>
      <c r="E602" s="436" t="e">
        <f>VLOOKUP($A602,#REF!,4,FALSE)</f>
        <v>#REF!</v>
      </c>
      <c r="F602" s="102" t="e">
        <f>VLOOKUP($A602,#REF!,5,FALSE)</f>
        <v>#REF!</v>
      </c>
      <c r="G602" s="93" t="e">
        <f>VLOOKUP($A602,#REF!,8,FALSE)</f>
        <v>#REF!</v>
      </c>
      <c r="H602" s="93" t="e">
        <f>VLOOKUP($A602,#REF!,7,FALSE)</f>
        <v>#REF!</v>
      </c>
      <c r="I602" s="438" t="e">
        <f>VLOOKUP($A602,#REF!,10,FALSE)</f>
        <v>#REF!</v>
      </c>
      <c r="J602" s="93" t="e">
        <f>VLOOKUP($A602,#REF!,11,FALSE)</f>
        <v>#REF!</v>
      </c>
      <c r="K602" s="114" t="e">
        <f>VLOOKUP($A602,#REF!,12,FALSE)</f>
        <v>#REF!</v>
      </c>
      <c r="L602" s="93" t="e">
        <f>VLOOKUP($A602,#REF!,13,FALSE)</f>
        <v>#REF!</v>
      </c>
      <c r="M602" s="438" t="e">
        <f>VLOOKUP($A602,#REF!,14,FALSE)</f>
        <v>#REF!</v>
      </c>
      <c r="N602" s="102" t="e">
        <f>VLOOKUP($A602,#REF!,15,FALSE)</f>
        <v>#REF!</v>
      </c>
      <c r="O602" s="102" t="e">
        <f>VLOOKUP($A602,#REF!,18,FALSE)</f>
        <v>#REF!</v>
      </c>
      <c r="P602" s="93" t="e">
        <f>VLOOKUP($A602,#REF!,41,FALSE)</f>
        <v>#REF!</v>
      </c>
      <c r="Q602" s="115" t="e">
        <f>VLOOKUP(Revisión_Avance_Periodo!$L302,#REF!,30,FALSE)</f>
        <v>#REF!</v>
      </c>
      <c r="R602" s="116">
        <v>2019</v>
      </c>
      <c r="S602" s="196">
        <v>43495</v>
      </c>
      <c r="T602" s="116" t="s">
        <v>68</v>
      </c>
      <c r="U602" s="147" t="e">
        <f>INDEX(#REF!,MATCH(Revisión_Avance_Periodo!$L602,#REF!,0),MATCH(Revisión_Avance_Periodo!$T602,#REF!,0))</f>
        <v>#REF!</v>
      </c>
      <c r="V602" s="147" t="e">
        <f>INDEX(#REF!,MATCH(Revisión_Avance_Periodo!$L602,#REF!,0),MATCH(Revisión_Avance_Periodo!$T602,#REF!,0))</f>
        <v>#REF!</v>
      </c>
      <c r="W602" s="118">
        <f t="shared" ref="W602:W611" si="53">IFERROR((V602/U602),0)</f>
        <v>0</v>
      </c>
      <c r="X602" s="116" t="str">
        <f>VLOOKUP(W602,Tabla_Estado_Meta_OAP_2019[#All],3,TRUE)</f>
        <v>Por Ejecutar</v>
      </c>
      <c r="Y602" s="148" t="e">
        <f>SUBTOTAL(9,$U$602:$U602)</f>
        <v>#REF!</v>
      </c>
      <c r="Z602" s="149" t="e">
        <f>SUBTOTAL(9,$V$602:$V602)</f>
        <v>#REF!</v>
      </c>
      <c r="AA602" s="162">
        <f>IFERROR(+Revisión_Avance_Periodo!$Z602/Revisión_Avance_Periodo!$Y602,0)</f>
        <v>0</v>
      </c>
      <c r="AB602" s="120" t="e">
        <f>SUBTOTAL(9,U602:U613)</f>
        <v>#REF!</v>
      </c>
      <c r="AC602" s="119" t="e">
        <f>SUBTOTAL(9,V602:V613)</f>
        <v>#REF!</v>
      </c>
      <c r="AD602" s="119" t="e">
        <f>+AC602/AB602</f>
        <v>#REF!</v>
      </c>
      <c r="AE602" s="119" t="e">
        <f>100%-Revisión_Avance_Periodo!$AD602</f>
        <v>#REF!</v>
      </c>
      <c r="AF602" s="121" t="e">
        <f>VLOOKUP(AD602,Tabla_Estado_Meta_OAP_2019[],3,TRUE)</f>
        <v>#REF!</v>
      </c>
      <c r="AG602" s="122" t="e">
        <f>Revisión_Avance_Periodo!$AD602*Revisión_Avance_Periodo!$Q602</f>
        <v>#REF!</v>
      </c>
      <c r="AH602" s="148" t="e">
        <f>SUBTOTAL(9,$U$302:$U602)</f>
        <v>#REF!</v>
      </c>
      <c r="AI602" s="149" t="e">
        <f>SUBTOTAL(9,$V$302:$V602)</f>
        <v>#REF!</v>
      </c>
      <c r="AJ602" s="162">
        <f>IFERROR(+Revisión_Avance_Periodo!$Z302/Revisión_Avance_Periodo!$Y302,0)</f>
        <v>0</v>
      </c>
      <c r="AK602" s="120" t="e">
        <f>SUBTOTAL(9,AD602:AD613)</f>
        <v>#REF!</v>
      </c>
      <c r="AL602" s="119" t="e">
        <f>SUBTOTAL(9,AE602:AE613)</f>
        <v>#REF!</v>
      </c>
      <c r="AM602" s="119" t="e">
        <f>+AL602/AK602</f>
        <v>#REF!</v>
      </c>
      <c r="AN602" s="119" t="e">
        <f>100%-Revisión_Avance_Periodo!$AD302</f>
        <v>#REF!</v>
      </c>
      <c r="AO602" s="121" t="e">
        <f>VLOOKUP(AM602,Tabla_Estado_Meta_OAP_2019[],3,TRUE)</f>
        <v>#REF!</v>
      </c>
      <c r="AP602" s="122" t="e">
        <f>Revisión_Avance_Periodo!$AD302*Revisión_Avance_Periodo!$Q302</f>
        <v>#REF!</v>
      </c>
    </row>
    <row r="603" spans="1:42" x14ac:dyDescent="0.25">
      <c r="A603" s="97">
        <v>27</v>
      </c>
      <c r="B603" s="435" t="e">
        <f>CONCATENATE(Revisión_Avance_Periodo!$D303,";",Revisión_Avance_Periodo!$F303,";",Revisión_Avance_Periodo!$L303)</f>
        <v>#REF!</v>
      </c>
      <c r="C603" s="435" t="e">
        <f t="shared" si="48"/>
        <v>#REF!</v>
      </c>
      <c r="D603" s="123" t="e">
        <f>VLOOKUP($A603,#REF!,3,FALSE)</f>
        <v>#REF!</v>
      </c>
      <c r="E603" s="436" t="e">
        <f>VLOOKUP($A603,#REF!,4,FALSE)</f>
        <v>#REF!</v>
      </c>
      <c r="F603" s="103" t="e">
        <f>VLOOKUP($A603,#REF!,5,FALSE)</f>
        <v>#REF!</v>
      </c>
      <c r="G603" s="98" t="e">
        <f>VLOOKUP($A603,#REF!,8,FALSE)</f>
        <v>#REF!</v>
      </c>
      <c r="H603" s="93" t="e">
        <f>VLOOKUP($A603,#REF!,7,FALSE)</f>
        <v>#REF!</v>
      </c>
      <c r="I603" s="438" t="e">
        <f>VLOOKUP($A603,#REF!,10,FALSE)</f>
        <v>#REF!</v>
      </c>
      <c r="J603" s="98" t="e">
        <f>VLOOKUP($A603,#REF!,11,FALSE)</f>
        <v>#REF!</v>
      </c>
      <c r="K603" s="114" t="e">
        <f>VLOOKUP($A603,#REF!,12,FALSE)</f>
        <v>#REF!</v>
      </c>
      <c r="L603" s="98" t="e">
        <f>VLOOKUP($A603,#REF!,13,FALSE)</f>
        <v>#REF!</v>
      </c>
      <c r="M603" s="438" t="e">
        <f>VLOOKUP($A603,#REF!,14,FALSE)</f>
        <v>#REF!</v>
      </c>
      <c r="N603" s="103" t="e">
        <f>VLOOKUP($A603,#REF!,15,FALSE)</f>
        <v>#REF!</v>
      </c>
      <c r="O603" s="103" t="e">
        <f>VLOOKUP($A603,#REF!,18,FALSE)</f>
        <v>#REF!</v>
      </c>
      <c r="P603" s="93" t="e">
        <f>VLOOKUP($A603,#REF!,41,FALSE)</f>
        <v>#REF!</v>
      </c>
      <c r="Q603" s="115" t="e">
        <f>VLOOKUP(Revisión_Avance_Periodo!$L303,#REF!,30,FALSE)</f>
        <v>#REF!</v>
      </c>
      <c r="R603" s="116">
        <v>2019</v>
      </c>
      <c r="S603" s="196">
        <v>43524</v>
      </c>
      <c r="T603" s="124" t="s">
        <v>69</v>
      </c>
      <c r="U603" s="147" t="e">
        <f>INDEX(#REF!,MATCH(Revisión_Avance_Periodo!$L603,#REF!,0),MATCH(Revisión_Avance_Periodo!$T603,#REF!,0))</f>
        <v>#REF!</v>
      </c>
      <c r="V603" s="147" t="e">
        <f>INDEX(#REF!,MATCH(Revisión_Avance_Periodo!$L603,#REF!,0),MATCH(Revisión_Avance_Periodo!$T603,#REF!,0))</f>
        <v>#REF!</v>
      </c>
      <c r="W603" s="118">
        <f t="shared" si="53"/>
        <v>0</v>
      </c>
      <c r="X603" s="124" t="str">
        <f>VLOOKUP(W603,Tabla_Estado_Meta_OAP_2019[#All],3,TRUE)</f>
        <v>Por Ejecutar</v>
      </c>
      <c r="Y603" s="150" t="e">
        <f>SUBTOTAL(9,$U$602:$U603)</f>
        <v>#REF!</v>
      </c>
      <c r="Z603" s="151" t="e">
        <f>SUBTOTAL(9,$V$602:$V603)</f>
        <v>#REF!</v>
      </c>
      <c r="AA603" s="159">
        <f>IFERROR(+Revisión_Avance_Periodo!$Z603/Revisión_Avance_Periodo!$Y603,0)</f>
        <v>0</v>
      </c>
      <c r="AB603" s="126"/>
      <c r="AC603" s="127"/>
      <c r="AD603" s="125"/>
      <c r="AE603" s="125"/>
      <c r="AF603" s="128"/>
      <c r="AG603" s="129"/>
      <c r="AH603" s="150" t="e">
        <f>SUBTOTAL(9,$U$302:$U603)</f>
        <v>#REF!</v>
      </c>
      <c r="AI603" s="151" t="e">
        <f>SUBTOTAL(9,$V$302:$V603)</f>
        <v>#REF!</v>
      </c>
      <c r="AJ603" s="159">
        <f>IFERROR(+Revisión_Avance_Periodo!$Z303/Revisión_Avance_Periodo!$Y303,0)</f>
        <v>0</v>
      </c>
      <c r="AK603" s="126"/>
      <c r="AL603" s="127"/>
      <c r="AM603" s="125"/>
      <c r="AN603" s="125"/>
      <c r="AO603" s="128"/>
      <c r="AP603" s="129"/>
    </row>
    <row r="604" spans="1:42" x14ac:dyDescent="0.25">
      <c r="A604" s="92">
        <v>27</v>
      </c>
      <c r="B604" s="435" t="e">
        <f>CONCATENATE(Revisión_Avance_Periodo!$D304,";",Revisión_Avance_Periodo!$F304,";",Revisión_Avance_Periodo!$L304)</f>
        <v>#REF!</v>
      </c>
      <c r="C604" s="435" t="e">
        <f t="shared" si="48"/>
        <v>#REF!</v>
      </c>
      <c r="D604" s="114" t="e">
        <f>VLOOKUP($A604,#REF!,3,FALSE)</f>
        <v>#REF!</v>
      </c>
      <c r="E604" s="436" t="e">
        <f>VLOOKUP($A604,#REF!,4,FALSE)</f>
        <v>#REF!</v>
      </c>
      <c r="F604" s="102" t="e">
        <f>VLOOKUP($A604,#REF!,5,FALSE)</f>
        <v>#REF!</v>
      </c>
      <c r="G604" s="93" t="e">
        <f>VLOOKUP($A604,#REF!,8,FALSE)</f>
        <v>#REF!</v>
      </c>
      <c r="H604" s="93" t="e">
        <f>VLOOKUP($A604,#REF!,7,FALSE)</f>
        <v>#REF!</v>
      </c>
      <c r="I604" s="438" t="e">
        <f>VLOOKUP($A604,#REF!,10,FALSE)</f>
        <v>#REF!</v>
      </c>
      <c r="J604" s="93" t="e">
        <f>VLOOKUP($A604,#REF!,11,FALSE)</f>
        <v>#REF!</v>
      </c>
      <c r="K604" s="114" t="e">
        <f>VLOOKUP($A604,#REF!,12,FALSE)</f>
        <v>#REF!</v>
      </c>
      <c r="L604" s="93" t="e">
        <f>VLOOKUP($A604,#REF!,13,FALSE)</f>
        <v>#REF!</v>
      </c>
      <c r="M604" s="438" t="e">
        <f>VLOOKUP($A604,#REF!,14,FALSE)</f>
        <v>#REF!</v>
      </c>
      <c r="N604" s="102" t="e">
        <f>VLOOKUP($A604,#REF!,15,FALSE)</f>
        <v>#REF!</v>
      </c>
      <c r="O604" s="102" t="e">
        <f>VLOOKUP($A604,#REF!,18,FALSE)</f>
        <v>#REF!</v>
      </c>
      <c r="P604" s="93" t="e">
        <f>VLOOKUP($A604,#REF!,41,FALSE)</f>
        <v>#REF!</v>
      </c>
      <c r="Q604" s="115" t="e">
        <f>VLOOKUP(Revisión_Avance_Periodo!$L304,#REF!,30,FALSE)</f>
        <v>#REF!</v>
      </c>
      <c r="R604" s="116">
        <v>2019</v>
      </c>
      <c r="S604" s="196">
        <v>43554</v>
      </c>
      <c r="T604" s="116" t="s">
        <v>70</v>
      </c>
      <c r="U604" s="147" t="e">
        <f>INDEX(#REF!,MATCH(Revisión_Avance_Periodo!$L604,#REF!,0),MATCH(Revisión_Avance_Periodo!$T604,#REF!,0))</f>
        <v>#REF!</v>
      </c>
      <c r="V604" s="147" t="e">
        <f>INDEX(#REF!,MATCH(Revisión_Avance_Periodo!$L604,#REF!,0),MATCH(Revisión_Avance_Periodo!$T604,#REF!,0))</f>
        <v>#REF!</v>
      </c>
      <c r="W604" s="118">
        <f t="shared" si="53"/>
        <v>0</v>
      </c>
      <c r="X604" s="116" t="str">
        <f>VLOOKUP(W604,Tabla_Estado_Meta_OAP_2019[#All],3,TRUE)</f>
        <v>Por Ejecutar</v>
      </c>
      <c r="Y604" s="150" t="e">
        <f>SUBTOTAL(9,$U$602:$U604)</f>
        <v>#REF!</v>
      </c>
      <c r="Z604" s="151" t="e">
        <f>SUBTOTAL(9,$V$602:$V604)</f>
        <v>#REF!</v>
      </c>
      <c r="AA604" s="159">
        <f>IFERROR(+Revisión_Avance_Periodo!$Z604/Revisión_Avance_Periodo!$Y604,0)</f>
        <v>0</v>
      </c>
      <c r="AB604" s="126"/>
      <c r="AC604" s="127"/>
      <c r="AD604" s="125"/>
      <c r="AE604" s="125"/>
      <c r="AF604" s="128"/>
      <c r="AG604" s="129"/>
      <c r="AH604" s="150" t="e">
        <f>SUBTOTAL(9,$U$302:$U604)</f>
        <v>#REF!</v>
      </c>
      <c r="AI604" s="151" t="e">
        <f>SUBTOTAL(9,$V$302:$V604)</f>
        <v>#REF!</v>
      </c>
      <c r="AJ604" s="159">
        <f>IFERROR(+Revisión_Avance_Periodo!$Z304/Revisión_Avance_Periodo!$Y304,0)</f>
        <v>0</v>
      </c>
      <c r="AK604" s="126"/>
      <c r="AL604" s="127"/>
      <c r="AM604" s="125"/>
      <c r="AN604" s="125"/>
      <c r="AO604" s="128"/>
      <c r="AP604" s="129"/>
    </row>
    <row r="605" spans="1:42" x14ac:dyDescent="0.25">
      <c r="A605" s="97">
        <v>27</v>
      </c>
      <c r="B605" s="435" t="e">
        <f>CONCATENATE(Revisión_Avance_Periodo!$D305,";",Revisión_Avance_Periodo!$F305,";",Revisión_Avance_Periodo!$L305)</f>
        <v>#REF!</v>
      </c>
      <c r="C605" s="435" t="e">
        <f t="shared" si="48"/>
        <v>#REF!</v>
      </c>
      <c r="D605" s="123" t="e">
        <f>VLOOKUP($A605,#REF!,3,FALSE)</f>
        <v>#REF!</v>
      </c>
      <c r="E605" s="436" t="e">
        <f>VLOOKUP($A605,#REF!,4,FALSE)</f>
        <v>#REF!</v>
      </c>
      <c r="F605" s="103" t="e">
        <f>VLOOKUP($A605,#REF!,5,FALSE)</f>
        <v>#REF!</v>
      </c>
      <c r="G605" s="98" t="e">
        <f>VLOOKUP($A605,#REF!,8,FALSE)</f>
        <v>#REF!</v>
      </c>
      <c r="H605" s="93" t="e">
        <f>VLOOKUP($A605,#REF!,7,FALSE)</f>
        <v>#REF!</v>
      </c>
      <c r="I605" s="438" t="e">
        <f>VLOOKUP($A605,#REF!,10,FALSE)</f>
        <v>#REF!</v>
      </c>
      <c r="J605" s="98" t="e">
        <f>VLOOKUP($A605,#REF!,11,FALSE)</f>
        <v>#REF!</v>
      </c>
      <c r="K605" s="114" t="e">
        <f>VLOOKUP($A605,#REF!,12,FALSE)</f>
        <v>#REF!</v>
      </c>
      <c r="L605" s="98" t="e">
        <f>VLOOKUP($A605,#REF!,13,FALSE)</f>
        <v>#REF!</v>
      </c>
      <c r="M605" s="438" t="e">
        <f>VLOOKUP($A605,#REF!,14,FALSE)</f>
        <v>#REF!</v>
      </c>
      <c r="N605" s="103" t="e">
        <f>VLOOKUP($A605,#REF!,15,FALSE)</f>
        <v>#REF!</v>
      </c>
      <c r="O605" s="103" t="e">
        <f>VLOOKUP($A605,#REF!,18,FALSE)</f>
        <v>#REF!</v>
      </c>
      <c r="P605" s="93" t="e">
        <f>VLOOKUP($A605,#REF!,41,FALSE)</f>
        <v>#REF!</v>
      </c>
      <c r="Q605" s="115" t="e">
        <f>VLOOKUP(Revisión_Avance_Periodo!$L305,#REF!,30,FALSE)</f>
        <v>#REF!</v>
      </c>
      <c r="R605" s="116">
        <v>2019</v>
      </c>
      <c r="S605" s="196">
        <v>43585</v>
      </c>
      <c r="T605" s="124" t="s">
        <v>71</v>
      </c>
      <c r="U605" s="147" t="e">
        <f>INDEX(#REF!,MATCH(Revisión_Avance_Periodo!$L605,#REF!,0),MATCH(Revisión_Avance_Periodo!$T605,#REF!,0))</f>
        <v>#REF!</v>
      </c>
      <c r="V605" s="147" t="e">
        <f>INDEX(#REF!,MATCH(Revisión_Avance_Periodo!$L605,#REF!,0),MATCH(Revisión_Avance_Periodo!$T605,#REF!,0))</f>
        <v>#REF!</v>
      </c>
      <c r="W605" s="118">
        <f t="shared" si="53"/>
        <v>0</v>
      </c>
      <c r="X605" s="124" t="str">
        <f>VLOOKUP(W605,Tabla_Estado_Meta_OAP_2019[#All],3,TRUE)</f>
        <v>Por Ejecutar</v>
      </c>
      <c r="Y605" s="150" t="e">
        <f>SUBTOTAL(9,$U$602:$U605)</f>
        <v>#REF!</v>
      </c>
      <c r="Z605" s="151" t="e">
        <f>SUBTOTAL(9,$V$602:$V605)</f>
        <v>#REF!</v>
      </c>
      <c r="AA605" s="159">
        <f>IFERROR(+Revisión_Avance_Periodo!$Z605/Revisión_Avance_Periodo!$Y605,0)</f>
        <v>0</v>
      </c>
      <c r="AB605" s="126"/>
      <c r="AC605" s="127"/>
      <c r="AD605" s="125"/>
      <c r="AE605" s="125"/>
      <c r="AF605" s="128"/>
      <c r="AG605" s="129"/>
      <c r="AH605" s="150" t="e">
        <f>SUBTOTAL(9,$U$302:$U605)</f>
        <v>#REF!</v>
      </c>
      <c r="AI605" s="151" t="e">
        <f>SUBTOTAL(9,$V$302:$V605)</f>
        <v>#REF!</v>
      </c>
      <c r="AJ605" s="159">
        <f>IFERROR(+Revisión_Avance_Periodo!$Z305/Revisión_Avance_Periodo!$Y305,0)</f>
        <v>0</v>
      </c>
      <c r="AK605" s="126"/>
      <c r="AL605" s="127"/>
      <c r="AM605" s="125"/>
      <c r="AN605" s="125"/>
      <c r="AO605" s="128"/>
      <c r="AP605" s="129"/>
    </row>
    <row r="606" spans="1:42" x14ac:dyDescent="0.25">
      <c r="A606" s="92">
        <v>27</v>
      </c>
      <c r="B606" s="435" t="e">
        <f>CONCATENATE(Revisión_Avance_Periodo!$D306,";",Revisión_Avance_Periodo!$F306,";",Revisión_Avance_Periodo!$L306)</f>
        <v>#REF!</v>
      </c>
      <c r="C606" s="435" t="e">
        <f t="shared" si="48"/>
        <v>#REF!</v>
      </c>
      <c r="D606" s="114" t="e">
        <f>VLOOKUP($A606,#REF!,3,FALSE)</f>
        <v>#REF!</v>
      </c>
      <c r="E606" s="436" t="e">
        <f>VLOOKUP($A606,#REF!,4,FALSE)</f>
        <v>#REF!</v>
      </c>
      <c r="F606" s="102" t="e">
        <f>VLOOKUP($A606,#REF!,5,FALSE)</f>
        <v>#REF!</v>
      </c>
      <c r="G606" s="93" t="e">
        <f>VLOOKUP($A606,#REF!,8,FALSE)</f>
        <v>#REF!</v>
      </c>
      <c r="H606" s="93" t="e">
        <f>VLOOKUP($A606,#REF!,7,FALSE)</f>
        <v>#REF!</v>
      </c>
      <c r="I606" s="438" t="e">
        <f>VLOOKUP($A606,#REF!,10,FALSE)</f>
        <v>#REF!</v>
      </c>
      <c r="J606" s="93" t="e">
        <f>VLOOKUP($A606,#REF!,11,FALSE)</f>
        <v>#REF!</v>
      </c>
      <c r="K606" s="114" t="e">
        <f>VLOOKUP($A606,#REF!,12,FALSE)</f>
        <v>#REF!</v>
      </c>
      <c r="L606" s="93" t="e">
        <f>VLOOKUP($A606,#REF!,13,FALSE)</f>
        <v>#REF!</v>
      </c>
      <c r="M606" s="438" t="e">
        <f>VLOOKUP($A606,#REF!,14,FALSE)</f>
        <v>#REF!</v>
      </c>
      <c r="N606" s="102" t="e">
        <f>VLOOKUP($A606,#REF!,15,FALSE)</f>
        <v>#REF!</v>
      </c>
      <c r="O606" s="102" t="e">
        <f>VLOOKUP($A606,#REF!,18,FALSE)</f>
        <v>#REF!</v>
      </c>
      <c r="P606" s="93" t="e">
        <f>VLOOKUP($A606,#REF!,41,FALSE)</f>
        <v>#REF!</v>
      </c>
      <c r="Q606" s="115" t="e">
        <f>VLOOKUP(Revisión_Avance_Periodo!$L306,#REF!,30,FALSE)</f>
        <v>#REF!</v>
      </c>
      <c r="R606" s="116">
        <v>2019</v>
      </c>
      <c r="S606" s="196">
        <v>43615</v>
      </c>
      <c r="T606" s="116" t="s">
        <v>72</v>
      </c>
      <c r="U606" s="147" t="e">
        <f>INDEX(#REF!,MATCH(Revisión_Avance_Periodo!$L606,#REF!,0),MATCH(Revisión_Avance_Periodo!$T606,#REF!,0))</f>
        <v>#REF!</v>
      </c>
      <c r="V606" s="147" t="e">
        <f>INDEX(#REF!,MATCH(Revisión_Avance_Periodo!$L606,#REF!,0),MATCH(Revisión_Avance_Periodo!$T606,#REF!,0))</f>
        <v>#REF!</v>
      </c>
      <c r="W606" s="118">
        <f t="shared" si="53"/>
        <v>0</v>
      </c>
      <c r="X606" s="116" t="str">
        <f>VLOOKUP(W606,Tabla_Estado_Meta_OAP_2019[#All],3,TRUE)</f>
        <v>Por Ejecutar</v>
      </c>
      <c r="Y606" s="150" t="e">
        <f>SUBTOTAL(9,$U$602:$U606)</f>
        <v>#REF!</v>
      </c>
      <c r="Z606" s="151" t="e">
        <f>SUBTOTAL(9,$V$602:$V606)</f>
        <v>#REF!</v>
      </c>
      <c r="AA606" s="159">
        <f>IFERROR(+Revisión_Avance_Periodo!$Z606/Revisión_Avance_Periodo!$Y606,0)</f>
        <v>0</v>
      </c>
      <c r="AB606" s="126"/>
      <c r="AC606" s="127"/>
      <c r="AD606" s="125"/>
      <c r="AE606" s="125"/>
      <c r="AF606" s="128"/>
      <c r="AG606" s="129"/>
      <c r="AH606" s="150" t="e">
        <f>SUBTOTAL(9,$U$302:$U606)</f>
        <v>#REF!</v>
      </c>
      <c r="AI606" s="151" t="e">
        <f>SUBTOTAL(9,$V$302:$V606)</f>
        <v>#REF!</v>
      </c>
      <c r="AJ606" s="159">
        <f>IFERROR(+Revisión_Avance_Periodo!$Z306/Revisión_Avance_Periodo!$Y306,0)</f>
        <v>0</v>
      </c>
      <c r="AK606" s="126"/>
      <c r="AL606" s="127"/>
      <c r="AM606" s="125"/>
      <c r="AN606" s="125"/>
      <c r="AO606" s="128"/>
      <c r="AP606" s="129"/>
    </row>
    <row r="607" spans="1:42" x14ac:dyDescent="0.25">
      <c r="A607" s="97">
        <v>27</v>
      </c>
      <c r="B607" s="435" t="e">
        <f>CONCATENATE(Revisión_Avance_Periodo!$D307,";",Revisión_Avance_Periodo!$F307,";",Revisión_Avance_Periodo!$L307)</f>
        <v>#REF!</v>
      </c>
      <c r="C607" s="435" t="e">
        <f t="shared" si="48"/>
        <v>#REF!</v>
      </c>
      <c r="D607" s="123" t="e">
        <f>VLOOKUP($A607,#REF!,3,FALSE)</f>
        <v>#REF!</v>
      </c>
      <c r="E607" s="436" t="e">
        <f>VLOOKUP($A607,#REF!,4,FALSE)</f>
        <v>#REF!</v>
      </c>
      <c r="F607" s="103" t="e">
        <f>VLOOKUP($A607,#REF!,5,FALSE)</f>
        <v>#REF!</v>
      </c>
      <c r="G607" s="98" t="e">
        <f>VLOOKUP($A607,#REF!,8,FALSE)</f>
        <v>#REF!</v>
      </c>
      <c r="H607" s="93" t="e">
        <f>VLOOKUP($A607,#REF!,7,FALSE)</f>
        <v>#REF!</v>
      </c>
      <c r="I607" s="438" t="e">
        <f>VLOOKUP($A607,#REF!,10,FALSE)</f>
        <v>#REF!</v>
      </c>
      <c r="J607" s="98" t="e">
        <f>VLOOKUP($A607,#REF!,11,FALSE)</f>
        <v>#REF!</v>
      </c>
      <c r="K607" s="114" t="e">
        <f>VLOOKUP($A607,#REF!,12,FALSE)</f>
        <v>#REF!</v>
      </c>
      <c r="L607" s="98" t="e">
        <f>VLOOKUP($A607,#REF!,13,FALSE)</f>
        <v>#REF!</v>
      </c>
      <c r="M607" s="438" t="e">
        <f>VLOOKUP($A607,#REF!,14,FALSE)</f>
        <v>#REF!</v>
      </c>
      <c r="N607" s="103" t="e">
        <f>VLOOKUP($A607,#REF!,15,FALSE)</f>
        <v>#REF!</v>
      </c>
      <c r="O607" s="103" t="e">
        <f>VLOOKUP($A607,#REF!,18,FALSE)</f>
        <v>#REF!</v>
      </c>
      <c r="P607" s="93" t="e">
        <f>VLOOKUP($A607,#REF!,41,FALSE)</f>
        <v>#REF!</v>
      </c>
      <c r="Q607" s="115" t="e">
        <f>VLOOKUP(Revisión_Avance_Periodo!$L307,#REF!,30,FALSE)</f>
        <v>#REF!</v>
      </c>
      <c r="R607" s="116">
        <v>2019</v>
      </c>
      <c r="S607" s="196">
        <v>43646</v>
      </c>
      <c r="T607" s="124" t="s">
        <v>73</v>
      </c>
      <c r="U607" s="147" t="e">
        <f>INDEX(#REF!,MATCH(Revisión_Avance_Periodo!$L607,#REF!,0),MATCH(Revisión_Avance_Periodo!$T607,#REF!,0))</f>
        <v>#REF!</v>
      </c>
      <c r="V607" s="147" t="e">
        <f>INDEX(#REF!,MATCH(Revisión_Avance_Periodo!$L607,#REF!,0),MATCH(Revisión_Avance_Periodo!$T607,#REF!,0))</f>
        <v>#REF!</v>
      </c>
      <c r="W607" s="118">
        <f t="shared" si="53"/>
        <v>0</v>
      </c>
      <c r="X607" s="124" t="str">
        <f>VLOOKUP(W607,Tabla_Estado_Meta_OAP_2019[#All],3,TRUE)</f>
        <v>Por Ejecutar</v>
      </c>
      <c r="Y607" s="150" t="e">
        <f>SUBTOTAL(9,$U$602:$U607)</f>
        <v>#REF!</v>
      </c>
      <c r="Z607" s="151" t="e">
        <f>SUBTOTAL(9,$V$602:$V607)</f>
        <v>#REF!</v>
      </c>
      <c r="AA607" s="159">
        <f>IFERROR(+Revisión_Avance_Periodo!$Z607/Revisión_Avance_Periodo!$Y607,0)</f>
        <v>0</v>
      </c>
      <c r="AB607" s="126"/>
      <c r="AC607" s="127"/>
      <c r="AD607" s="125"/>
      <c r="AE607" s="125"/>
      <c r="AF607" s="128"/>
      <c r="AG607" s="129"/>
      <c r="AH607" s="150" t="e">
        <f>SUBTOTAL(9,$U$302:$U607)</f>
        <v>#REF!</v>
      </c>
      <c r="AI607" s="151" t="e">
        <f>SUBTOTAL(9,$V$302:$V607)</f>
        <v>#REF!</v>
      </c>
      <c r="AJ607" s="159">
        <f>IFERROR(+Revisión_Avance_Periodo!$Z307/Revisión_Avance_Periodo!$Y307,0)</f>
        <v>0</v>
      </c>
      <c r="AK607" s="126"/>
      <c r="AL607" s="127"/>
      <c r="AM607" s="125"/>
      <c r="AN607" s="125"/>
      <c r="AO607" s="128"/>
      <c r="AP607" s="129"/>
    </row>
    <row r="608" spans="1:42" x14ac:dyDescent="0.25">
      <c r="A608" s="92">
        <v>27</v>
      </c>
      <c r="B608" s="435" t="e">
        <f>CONCATENATE(Revisión_Avance_Periodo!$D308,";",Revisión_Avance_Periodo!$F308,";",Revisión_Avance_Periodo!$L308)</f>
        <v>#REF!</v>
      </c>
      <c r="C608" s="435" t="e">
        <f t="shared" si="48"/>
        <v>#REF!</v>
      </c>
      <c r="D608" s="114" t="e">
        <f>VLOOKUP($A608,#REF!,3,FALSE)</f>
        <v>#REF!</v>
      </c>
      <c r="E608" s="436" t="e">
        <f>VLOOKUP($A608,#REF!,4,FALSE)</f>
        <v>#REF!</v>
      </c>
      <c r="F608" s="102" t="e">
        <f>VLOOKUP($A608,#REF!,5,FALSE)</f>
        <v>#REF!</v>
      </c>
      <c r="G608" s="93" t="e">
        <f>VLOOKUP($A608,#REF!,8,FALSE)</f>
        <v>#REF!</v>
      </c>
      <c r="H608" s="93" t="e">
        <f>VLOOKUP($A608,#REF!,7,FALSE)</f>
        <v>#REF!</v>
      </c>
      <c r="I608" s="438" t="e">
        <f>VLOOKUP($A608,#REF!,10,FALSE)</f>
        <v>#REF!</v>
      </c>
      <c r="J608" s="93" t="e">
        <f>VLOOKUP($A608,#REF!,11,FALSE)</f>
        <v>#REF!</v>
      </c>
      <c r="K608" s="114" t="e">
        <f>VLOOKUP($A608,#REF!,12,FALSE)</f>
        <v>#REF!</v>
      </c>
      <c r="L608" s="93" t="e">
        <f>VLOOKUP($A608,#REF!,13,FALSE)</f>
        <v>#REF!</v>
      </c>
      <c r="M608" s="438" t="e">
        <f>VLOOKUP($A608,#REF!,14,FALSE)</f>
        <v>#REF!</v>
      </c>
      <c r="N608" s="102" t="e">
        <f>VLOOKUP($A608,#REF!,15,FALSE)</f>
        <v>#REF!</v>
      </c>
      <c r="O608" s="102" t="e">
        <f>VLOOKUP($A608,#REF!,18,FALSE)</f>
        <v>#REF!</v>
      </c>
      <c r="P608" s="93" t="e">
        <f>VLOOKUP($A608,#REF!,41,FALSE)</f>
        <v>#REF!</v>
      </c>
      <c r="Q608" s="115" t="e">
        <f>VLOOKUP(Revisión_Avance_Periodo!$L308,#REF!,30,FALSE)</f>
        <v>#REF!</v>
      </c>
      <c r="R608" s="116">
        <v>2019</v>
      </c>
      <c r="S608" s="196">
        <v>43676</v>
      </c>
      <c r="T608" s="116" t="s">
        <v>74</v>
      </c>
      <c r="U608" s="147" t="e">
        <f>INDEX(#REF!,MATCH(Revisión_Avance_Periodo!$L608,#REF!,0),MATCH(Revisión_Avance_Periodo!$T608,#REF!,0))</f>
        <v>#REF!</v>
      </c>
      <c r="V608" s="147" t="e">
        <f>INDEX(#REF!,MATCH(Revisión_Avance_Periodo!$L608,#REF!,0),MATCH(Revisión_Avance_Periodo!$T608,#REF!,0))</f>
        <v>#REF!</v>
      </c>
      <c r="W608" s="118">
        <f t="shared" si="53"/>
        <v>0</v>
      </c>
      <c r="X608" s="116" t="str">
        <f>VLOOKUP(W608,Tabla_Estado_Meta_OAP_2019[#All],3,TRUE)</f>
        <v>Por Ejecutar</v>
      </c>
      <c r="Y608" s="150" t="e">
        <f>SUBTOTAL(9,$U$602:$U608)</f>
        <v>#REF!</v>
      </c>
      <c r="Z608" s="151" t="e">
        <f>SUBTOTAL(9,$V$602:$V608)</f>
        <v>#REF!</v>
      </c>
      <c r="AA608" s="159">
        <f>IFERROR(+Revisión_Avance_Periodo!$Z608/Revisión_Avance_Periodo!$Y608,0)</f>
        <v>0</v>
      </c>
      <c r="AB608" s="126"/>
      <c r="AC608" s="127"/>
      <c r="AD608" s="125"/>
      <c r="AE608" s="125"/>
      <c r="AF608" s="128"/>
      <c r="AG608" s="129"/>
      <c r="AH608" s="150" t="e">
        <f>SUBTOTAL(9,$U$302:$U608)</f>
        <v>#REF!</v>
      </c>
      <c r="AI608" s="151" t="e">
        <f>SUBTOTAL(9,$V$302:$V608)</f>
        <v>#REF!</v>
      </c>
      <c r="AJ608" s="159">
        <f>IFERROR(+Revisión_Avance_Periodo!$Z308/Revisión_Avance_Periodo!$Y308,0)</f>
        <v>0</v>
      </c>
      <c r="AK608" s="126"/>
      <c r="AL608" s="127"/>
      <c r="AM608" s="125"/>
      <c r="AN608" s="125"/>
      <c r="AO608" s="128"/>
      <c r="AP608" s="129"/>
    </row>
    <row r="609" spans="1:42" x14ac:dyDescent="0.25">
      <c r="A609" s="97">
        <v>27</v>
      </c>
      <c r="B609" s="435" t="e">
        <f>CONCATENATE(Revisión_Avance_Periodo!$D309,";",Revisión_Avance_Periodo!$F309,";",Revisión_Avance_Periodo!$L309)</f>
        <v>#REF!</v>
      </c>
      <c r="C609" s="435" t="e">
        <f t="shared" si="48"/>
        <v>#REF!</v>
      </c>
      <c r="D609" s="123" t="e">
        <f>VLOOKUP($A609,#REF!,3,FALSE)</f>
        <v>#REF!</v>
      </c>
      <c r="E609" s="436" t="e">
        <f>VLOOKUP($A609,#REF!,4,FALSE)</f>
        <v>#REF!</v>
      </c>
      <c r="F609" s="103" t="e">
        <f>VLOOKUP($A609,#REF!,5,FALSE)</f>
        <v>#REF!</v>
      </c>
      <c r="G609" s="98" t="e">
        <f>VLOOKUP($A609,#REF!,8,FALSE)</f>
        <v>#REF!</v>
      </c>
      <c r="H609" s="93" t="e">
        <f>VLOOKUP($A609,#REF!,7,FALSE)</f>
        <v>#REF!</v>
      </c>
      <c r="I609" s="438" t="e">
        <f>VLOOKUP($A609,#REF!,10,FALSE)</f>
        <v>#REF!</v>
      </c>
      <c r="J609" s="98" t="e">
        <f>VLOOKUP($A609,#REF!,11,FALSE)</f>
        <v>#REF!</v>
      </c>
      <c r="K609" s="114" t="e">
        <f>VLOOKUP($A609,#REF!,12,FALSE)</f>
        <v>#REF!</v>
      </c>
      <c r="L609" s="98" t="e">
        <f>VLOOKUP($A609,#REF!,13,FALSE)</f>
        <v>#REF!</v>
      </c>
      <c r="M609" s="438" t="e">
        <f>VLOOKUP($A609,#REF!,14,FALSE)</f>
        <v>#REF!</v>
      </c>
      <c r="N609" s="103" t="e">
        <f>VLOOKUP($A609,#REF!,15,FALSE)</f>
        <v>#REF!</v>
      </c>
      <c r="O609" s="103" t="e">
        <f>VLOOKUP($A609,#REF!,18,FALSE)</f>
        <v>#REF!</v>
      </c>
      <c r="P609" s="93" t="e">
        <f>VLOOKUP($A609,#REF!,41,FALSE)</f>
        <v>#REF!</v>
      </c>
      <c r="Q609" s="115" t="e">
        <f>VLOOKUP(Revisión_Avance_Periodo!$L309,#REF!,30,FALSE)</f>
        <v>#REF!</v>
      </c>
      <c r="R609" s="116">
        <v>2019</v>
      </c>
      <c r="S609" s="196">
        <v>43707</v>
      </c>
      <c r="T609" s="124" t="s">
        <v>75</v>
      </c>
      <c r="U609" s="147" t="e">
        <f>INDEX(#REF!,MATCH(Revisión_Avance_Periodo!$L609,#REF!,0),MATCH(Revisión_Avance_Periodo!$T609,#REF!,0))</f>
        <v>#REF!</v>
      </c>
      <c r="V609" s="147" t="e">
        <f>INDEX(#REF!,MATCH(Revisión_Avance_Periodo!$L609,#REF!,0),MATCH(Revisión_Avance_Periodo!$T609,#REF!,0))</f>
        <v>#REF!</v>
      </c>
      <c r="W609" s="118">
        <f t="shared" si="53"/>
        <v>0</v>
      </c>
      <c r="X609" s="124" t="str">
        <f>VLOOKUP(W609,Tabla_Estado_Meta_OAP_2019[#All],3,TRUE)</f>
        <v>Por Ejecutar</v>
      </c>
      <c r="Y609" s="150" t="e">
        <f>SUBTOTAL(9,$U$602:$U609)</f>
        <v>#REF!</v>
      </c>
      <c r="Z609" s="151" t="e">
        <f>SUBTOTAL(9,$V$602:$V609)</f>
        <v>#REF!</v>
      </c>
      <c r="AA609" s="159">
        <f>IFERROR(+Revisión_Avance_Periodo!$Z609/Revisión_Avance_Periodo!$Y609,0)</f>
        <v>0</v>
      </c>
      <c r="AB609" s="126"/>
      <c r="AC609" s="127"/>
      <c r="AD609" s="125"/>
      <c r="AE609" s="125"/>
      <c r="AF609" s="128"/>
      <c r="AG609" s="129"/>
      <c r="AH609" s="150" t="e">
        <f>SUBTOTAL(9,$U$302:$U609)</f>
        <v>#REF!</v>
      </c>
      <c r="AI609" s="151" t="e">
        <f>SUBTOTAL(9,$V$302:$V609)</f>
        <v>#REF!</v>
      </c>
      <c r="AJ609" s="159">
        <f>IFERROR(+Revisión_Avance_Periodo!$Z309/Revisión_Avance_Periodo!$Y309,0)</f>
        <v>0</v>
      </c>
      <c r="AK609" s="126"/>
      <c r="AL609" s="127"/>
      <c r="AM609" s="125"/>
      <c r="AN609" s="125"/>
      <c r="AO609" s="128"/>
      <c r="AP609" s="129"/>
    </row>
    <row r="610" spans="1:42" x14ac:dyDescent="0.25">
      <c r="A610" s="92">
        <v>27</v>
      </c>
      <c r="B610" s="435" t="e">
        <f>CONCATENATE(Revisión_Avance_Periodo!$D310,";",Revisión_Avance_Periodo!$F310,";",Revisión_Avance_Periodo!$L310)</f>
        <v>#REF!</v>
      </c>
      <c r="C610" s="435" t="e">
        <f t="shared" si="48"/>
        <v>#REF!</v>
      </c>
      <c r="D610" s="114" t="e">
        <f>VLOOKUP($A610,#REF!,3,FALSE)</f>
        <v>#REF!</v>
      </c>
      <c r="E610" s="436" t="e">
        <f>VLOOKUP($A610,#REF!,4,FALSE)</f>
        <v>#REF!</v>
      </c>
      <c r="F610" s="102" t="e">
        <f>VLOOKUP($A610,#REF!,5,FALSE)</f>
        <v>#REF!</v>
      </c>
      <c r="G610" s="93" t="e">
        <f>VLOOKUP($A610,#REF!,8,FALSE)</f>
        <v>#REF!</v>
      </c>
      <c r="H610" s="93" t="e">
        <f>VLOOKUP($A610,#REF!,7,FALSE)</f>
        <v>#REF!</v>
      </c>
      <c r="I610" s="438" t="e">
        <f>VLOOKUP($A610,#REF!,10,FALSE)</f>
        <v>#REF!</v>
      </c>
      <c r="J610" s="93" t="e">
        <f>VLOOKUP($A610,#REF!,11,FALSE)</f>
        <v>#REF!</v>
      </c>
      <c r="K610" s="114" t="e">
        <f>VLOOKUP($A610,#REF!,12,FALSE)</f>
        <v>#REF!</v>
      </c>
      <c r="L610" s="93" t="e">
        <f>VLOOKUP($A610,#REF!,13,FALSE)</f>
        <v>#REF!</v>
      </c>
      <c r="M610" s="438" t="e">
        <f>VLOOKUP($A610,#REF!,14,FALSE)</f>
        <v>#REF!</v>
      </c>
      <c r="N610" s="102" t="e">
        <f>VLOOKUP($A610,#REF!,15,FALSE)</f>
        <v>#REF!</v>
      </c>
      <c r="O610" s="102" t="e">
        <f>VLOOKUP($A610,#REF!,18,FALSE)</f>
        <v>#REF!</v>
      </c>
      <c r="P610" s="93" t="e">
        <f>VLOOKUP($A610,#REF!,41,FALSE)</f>
        <v>#REF!</v>
      </c>
      <c r="Q610" s="115" t="e">
        <f>VLOOKUP(Revisión_Avance_Periodo!$L310,#REF!,30,FALSE)</f>
        <v>#REF!</v>
      </c>
      <c r="R610" s="116">
        <v>2019</v>
      </c>
      <c r="S610" s="196">
        <v>43738</v>
      </c>
      <c r="T610" s="116" t="s">
        <v>76</v>
      </c>
      <c r="U610" s="147" t="e">
        <f>INDEX(#REF!,MATCH(Revisión_Avance_Periodo!$L610,#REF!,0),MATCH(Revisión_Avance_Periodo!$T610,#REF!,0))</f>
        <v>#REF!</v>
      </c>
      <c r="V610" s="147" t="e">
        <f>INDEX(#REF!,MATCH(Revisión_Avance_Periodo!$L610,#REF!,0),MATCH(Revisión_Avance_Periodo!$T610,#REF!,0))</f>
        <v>#REF!</v>
      </c>
      <c r="W610" s="118">
        <f t="shared" si="53"/>
        <v>0</v>
      </c>
      <c r="X610" s="116" t="str">
        <f>VLOOKUP(W610,Tabla_Estado_Meta_OAP_2019[#All],3,TRUE)</f>
        <v>Por Ejecutar</v>
      </c>
      <c r="Y610" s="150" t="e">
        <f>SUBTOTAL(9,$U$602:$U610)</f>
        <v>#REF!</v>
      </c>
      <c r="Z610" s="151" t="e">
        <f>SUBTOTAL(9,$V$602:$V610)</f>
        <v>#REF!</v>
      </c>
      <c r="AA610" s="159">
        <f>IFERROR(+Revisión_Avance_Periodo!$Z610/Revisión_Avance_Periodo!$Y610,0)</f>
        <v>0</v>
      </c>
      <c r="AB610" s="126"/>
      <c r="AC610" s="127"/>
      <c r="AD610" s="125"/>
      <c r="AE610" s="125"/>
      <c r="AF610" s="128"/>
      <c r="AG610" s="129"/>
      <c r="AH610" s="150" t="e">
        <f>SUBTOTAL(9,$U$302:$U610)</f>
        <v>#REF!</v>
      </c>
      <c r="AI610" s="151" t="e">
        <f>SUBTOTAL(9,$V$302:$V610)</f>
        <v>#REF!</v>
      </c>
      <c r="AJ610" s="159">
        <f>IFERROR(+Revisión_Avance_Periodo!$Z310/Revisión_Avance_Periodo!$Y310,0)</f>
        <v>0</v>
      </c>
      <c r="AK610" s="126"/>
      <c r="AL610" s="127"/>
      <c r="AM610" s="125"/>
      <c r="AN610" s="125"/>
      <c r="AO610" s="128"/>
      <c r="AP610" s="129"/>
    </row>
    <row r="611" spans="1:42" x14ac:dyDescent="0.25">
      <c r="A611" s="97">
        <v>27</v>
      </c>
      <c r="B611" s="435" t="e">
        <f>CONCATENATE(Revisión_Avance_Periodo!$D311,";",Revisión_Avance_Periodo!$F311,";",Revisión_Avance_Periodo!$L311)</f>
        <v>#REF!</v>
      </c>
      <c r="C611" s="435" t="e">
        <f t="shared" si="48"/>
        <v>#REF!</v>
      </c>
      <c r="D611" s="123" t="e">
        <f>VLOOKUP($A611,#REF!,3,FALSE)</f>
        <v>#REF!</v>
      </c>
      <c r="E611" s="436" t="e">
        <f>VLOOKUP($A611,#REF!,4,FALSE)</f>
        <v>#REF!</v>
      </c>
      <c r="F611" s="103" t="e">
        <f>VLOOKUP($A611,#REF!,5,FALSE)</f>
        <v>#REF!</v>
      </c>
      <c r="G611" s="98" t="e">
        <f>VLOOKUP($A611,#REF!,8,FALSE)</f>
        <v>#REF!</v>
      </c>
      <c r="H611" s="93" t="e">
        <f>VLOOKUP($A611,#REF!,7,FALSE)</f>
        <v>#REF!</v>
      </c>
      <c r="I611" s="438" t="e">
        <f>VLOOKUP($A611,#REF!,10,FALSE)</f>
        <v>#REF!</v>
      </c>
      <c r="J611" s="98" t="e">
        <f>VLOOKUP($A611,#REF!,11,FALSE)</f>
        <v>#REF!</v>
      </c>
      <c r="K611" s="114" t="e">
        <f>VLOOKUP($A611,#REF!,12,FALSE)</f>
        <v>#REF!</v>
      </c>
      <c r="L611" s="98" t="e">
        <f>VLOOKUP($A611,#REF!,13,FALSE)</f>
        <v>#REF!</v>
      </c>
      <c r="M611" s="438" t="e">
        <f>VLOOKUP($A611,#REF!,14,FALSE)</f>
        <v>#REF!</v>
      </c>
      <c r="N611" s="103" t="e">
        <f>VLOOKUP($A611,#REF!,15,FALSE)</f>
        <v>#REF!</v>
      </c>
      <c r="O611" s="103" t="e">
        <f>VLOOKUP($A611,#REF!,18,FALSE)</f>
        <v>#REF!</v>
      </c>
      <c r="P611" s="93" t="e">
        <f>VLOOKUP($A611,#REF!,41,FALSE)</f>
        <v>#REF!</v>
      </c>
      <c r="Q611" s="115" t="e">
        <f>VLOOKUP(Revisión_Avance_Periodo!$L311,#REF!,30,FALSE)</f>
        <v>#REF!</v>
      </c>
      <c r="R611" s="116">
        <v>2019</v>
      </c>
      <c r="S611" s="196">
        <v>43768</v>
      </c>
      <c r="T611" s="124" t="s">
        <v>77</v>
      </c>
      <c r="U611" s="147" t="e">
        <f>INDEX(#REF!,MATCH(Revisión_Avance_Periodo!$L611,#REF!,0),MATCH(Revisión_Avance_Periodo!$T611,#REF!,0))</f>
        <v>#REF!</v>
      </c>
      <c r="V611" s="147" t="e">
        <f>INDEX(#REF!,MATCH(Revisión_Avance_Periodo!$L611,#REF!,0),MATCH(Revisión_Avance_Periodo!$T611,#REF!,0))</f>
        <v>#REF!</v>
      </c>
      <c r="W611" s="118">
        <f t="shared" si="53"/>
        <v>0</v>
      </c>
      <c r="X611" s="124" t="str">
        <f>VLOOKUP(W611,Tabla_Estado_Meta_OAP_2019[#All],3,TRUE)</f>
        <v>Por Ejecutar</v>
      </c>
      <c r="Y611" s="150" t="e">
        <f>SUBTOTAL(9,$U$602:$U611)</f>
        <v>#REF!</v>
      </c>
      <c r="Z611" s="151" t="e">
        <f>SUBTOTAL(9,$V$602:$V611)</f>
        <v>#REF!</v>
      </c>
      <c r="AA611" s="159">
        <f>IFERROR(+Revisión_Avance_Periodo!$Z611/Revisión_Avance_Periodo!$Y611,0)</f>
        <v>0</v>
      </c>
      <c r="AB611" s="126"/>
      <c r="AC611" s="127"/>
      <c r="AD611" s="125"/>
      <c r="AE611" s="125"/>
      <c r="AF611" s="128"/>
      <c r="AG611" s="129"/>
      <c r="AH611" s="150" t="e">
        <f>SUBTOTAL(9,$U$302:$U611)</f>
        <v>#REF!</v>
      </c>
      <c r="AI611" s="151" t="e">
        <f>SUBTOTAL(9,$V$302:$V611)</f>
        <v>#REF!</v>
      </c>
      <c r="AJ611" s="159">
        <f>IFERROR(+Revisión_Avance_Periodo!$Z311/Revisión_Avance_Periodo!$Y311,0)</f>
        <v>0</v>
      </c>
      <c r="AK611" s="126"/>
      <c r="AL611" s="127"/>
      <c r="AM611" s="125"/>
      <c r="AN611" s="125"/>
      <c r="AO611" s="128"/>
      <c r="AP611" s="129"/>
    </row>
    <row r="612" spans="1:42" x14ac:dyDescent="0.25">
      <c r="A612" s="92">
        <v>27</v>
      </c>
      <c r="B612" s="435" t="e">
        <f>CONCATENATE(Revisión_Avance_Periodo!$D312,";",Revisión_Avance_Periodo!$F312,";",Revisión_Avance_Periodo!$L312)</f>
        <v>#REF!</v>
      </c>
      <c r="C612" s="435" t="e">
        <f t="shared" si="48"/>
        <v>#REF!</v>
      </c>
      <c r="D612" s="114" t="e">
        <f>VLOOKUP($A612,#REF!,3,FALSE)</f>
        <v>#REF!</v>
      </c>
      <c r="E612" s="436" t="e">
        <f>VLOOKUP($A612,#REF!,4,FALSE)</f>
        <v>#REF!</v>
      </c>
      <c r="F612" s="102" t="e">
        <f>VLOOKUP($A612,#REF!,5,FALSE)</f>
        <v>#REF!</v>
      </c>
      <c r="G612" s="93" t="e">
        <f>VLOOKUP($A612,#REF!,8,FALSE)</f>
        <v>#REF!</v>
      </c>
      <c r="H612" s="93" t="e">
        <f>VLOOKUP($A612,#REF!,7,FALSE)</f>
        <v>#REF!</v>
      </c>
      <c r="I612" s="438" t="e">
        <f>VLOOKUP($A612,#REF!,10,FALSE)</f>
        <v>#REF!</v>
      </c>
      <c r="J612" s="93" t="e">
        <f>VLOOKUP($A612,#REF!,11,FALSE)</f>
        <v>#REF!</v>
      </c>
      <c r="K612" s="114" t="e">
        <f>VLOOKUP($A612,#REF!,12,FALSE)</f>
        <v>#REF!</v>
      </c>
      <c r="L612" s="93" t="e">
        <f>VLOOKUP($A612,#REF!,13,FALSE)</f>
        <v>#REF!</v>
      </c>
      <c r="M612" s="438" t="e">
        <f>VLOOKUP($A612,#REF!,14,FALSE)</f>
        <v>#REF!</v>
      </c>
      <c r="N612" s="102" t="e">
        <f>VLOOKUP($A612,#REF!,15,FALSE)</f>
        <v>#REF!</v>
      </c>
      <c r="O612" s="102" t="e">
        <f>VLOOKUP($A612,#REF!,18,FALSE)</f>
        <v>#REF!</v>
      </c>
      <c r="P612" s="93" t="e">
        <f>VLOOKUP($A612,#REF!,41,FALSE)</f>
        <v>#REF!</v>
      </c>
      <c r="Q612" s="115" t="e">
        <f>VLOOKUP(Revisión_Avance_Periodo!$L312,#REF!,30,FALSE)</f>
        <v>#REF!</v>
      </c>
      <c r="R612" s="116">
        <v>2019</v>
      </c>
      <c r="S612" s="196">
        <v>43799</v>
      </c>
      <c r="T612" s="116" t="s">
        <v>78</v>
      </c>
      <c r="U612" s="147" t="e">
        <f>INDEX(#REF!,MATCH(Revisión_Avance_Periodo!$L612,#REF!,0),MATCH(Revisión_Avance_Periodo!$T612,#REF!,0))</f>
        <v>#REF!</v>
      </c>
      <c r="V612" s="147" t="e">
        <f>INDEX(#REF!,MATCH(Revisión_Avance_Periodo!$L612,#REF!,0),MATCH(Revisión_Avance_Periodo!$T612,#REF!,0))</f>
        <v>#REF!</v>
      </c>
      <c r="W612" s="130" t="e">
        <f>V612/U612</f>
        <v>#REF!</v>
      </c>
      <c r="X612" s="116" t="e">
        <f>VLOOKUP(W612,Tabla_Estado_Meta_OAP_2019[#All],3,TRUE)</f>
        <v>#REF!</v>
      </c>
      <c r="Y612" s="150" t="e">
        <f>SUBTOTAL(9,$U$602:$U612)</f>
        <v>#REF!</v>
      </c>
      <c r="Z612" s="151" t="e">
        <f>SUBTOTAL(9,$V$602:$V612)</f>
        <v>#REF!</v>
      </c>
      <c r="AA612" s="159">
        <f>IFERROR(+Revisión_Avance_Periodo!$Z612/Revisión_Avance_Periodo!$Y612,0)</f>
        <v>0</v>
      </c>
      <c r="AB612" s="126"/>
      <c r="AC612" s="127"/>
      <c r="AD612" s="125"/>
      <c r="AE612" s="125"/>
      <c r="AF612" s="128"/>
      <c r="AG612" s="129"/>
      <c r="AH612" s="150" t="e">
        <f>SUBTOTAL(9,$U$302:$U612)</f>
        <v>#REF!</v>
      </c>
      <c r="AI612" s="151" t="e">
        <f>SUBTOTAL(9,$V$302:$V612)</f>
        <v>#REF!</v>
      </c>
      <c r="AJ612" s="159">
        <f>IFERROR(+Revisión_Avance_Periodo!$Z312/Revisión_Avance_Periodo!$Y312,0)</f>
        <v>0</v>
      </c>
      <c r="AK612" s="126"/>
      <c r="AL612" s="127"/>
      <c r="AM612" s="125"/>
      <c r="AN612" s="125"/>
      <c r="AO612" s="128"/>
      <c r="AP612" s="129"/>
    </row>
    <row r="613" spans="1:42" ht="15.75" thickBot="1" x14ac:dyDescent="0.3">
      <c r="A613" s="97">
        <v>27</v>
      </c>
      <c r="B613" s="435" t="e">
        <f>CONCATENATE(Revisión_Avance_Periodo!$D313,";",Revisión_Avance_Periodo!$F313,";",Revisión_Avance_Periodo!$L313)</f>
        <v>#REF!</v>
      </c>
      <c r="C613" s="435" t="e">
        <f t="shared" si="48"/>
        <v>#REF!</v>
      </c>
      <c r="D613" s="123" t="e">
        <f>VLOOKUP($A613,#REF!,3,FALSE)</f>
        <v>#REF!</v>
      </c>
      <c r="E613" s="436" t="e">
        <f>VLOOKUP($A613,#REF!,4,FALSE)</f>
        <v>#REF!</v>
      </c>
      <c r="F613" s="103" t="e">
        <f>VLOOKUP($A613,#REF!,5,FALSE)</f>
        <v>#REF!</v>
      </c>
      <c r="G613" s="98" t="e">
        <f>VLOOKUP($A613,#REF!,8,FALSE)</f>
        <v>#REF!</v>
      </c>
      <c r="H613" s="93" t="e">
        <f>VLOOKUP($A613,#REF!,7,FALSE)</f>
        <v>#REF!</v>
      </c>
      <c r="I613" s="438" t="e">
        <f>VLOOKUP($A613,#REF!,10,FALSE)</f>
        <v>#REF!</v>
      </c>
      <c r="J613" s="98" t="e">
        <f>VLOOKUP($A613,#REF!,11,FALSE)</f>
        <v>#REF!</v>
      </c>
      <c r="K613" s="114" t="e">
        <f>VLOOKUP($A613,#REF!,12,FALSE)</f>
        <v>#REF!</v>
      </c>
      <c r="L613" s="98" t="e">
        <f>VLOOKUP($A613,#REF!,13,FALSE)</f>
        <v>#REF!</v>
      </c>
      <c r="M613" s="438" t="e">
        <f>VLOOKUP($A613,#REF!,14,FALSE)</f>
        <v>#REF!</v>
      </c>
      <c r="N613" s="103" t="e">
        <f>VLOOKUP($A613,#REF!,15,FALSE)</f>
        <v>#REF!</v>
      </c>
      <c r="O613" s="103" t="e">
        <f>VLOOKUP($A613,#REF!,18,FALSE)</f>
        <v>#REF!</v>
      </c>
      <c r="P613" s="93" t="e">
        <f>VLOOKUP($A613,#REF!,41,FALSE)</f>
        <v>#REF!</v>
      </c>
      <c r="Q613" s="115" t="e">
        <f>VLOOKUP(Revisión_Avance_Periodo!$L313,#REF!,30,FALSE)</f>
        <v>#REF!</v>
      </c>
      <c r="R613" s="116">
        <v>2019</v>
      </c>
      <c r="S613" s="196">
        <v>43829</v>
      </c>
      <c r="T613" s="124" t="s">
        <v>79</v>
      </c>
      <c r="U613" s="147" t="e">
        <f>INDEX(#REF!,MATCH(Revisión_Avance_Periodo!$L613,#REF!,0),MATCH(Revisión_Avance_Periodo!$T613,#REF!,0))</f>
        <v>#REF!</v>
      </c>
      <c r="V613" s="147" t="e">
        <f>INDEX(#REF!,MATCH(Revisión_Avance_Periodo!$L613,#REF!,0),MATCH(Revisión_Avance_Periodo!$T613,#REF!,0))</f>
        <v>#REF!</v>
      </c>
      <c r="W613" s="130" t="e">
        <f>V613/U613</f>
        <v>#REF!</v>
      </c>
      <c r="X613" s="124" t="e">
        <f>VLOOKUP(W613,Tabla_Estado_Meta_OAP_2019[#All],3,TRUE)</f>
        <v>#REF!</v>
      </c>
      <c r="Y613" s="150" t="e">
        <f>SUBTOTAL(9,$U$602:$U613)</f>
        <v>#REF!</v>
      </c>
      <c r="Z613" s="151" t="e">
        <f>SUBTOTAL(9,$V$602:$V613)</f>
        <v>#REF!</v>
      </c>
      <c r="AA613" s="159">
        <f>IFERROR(+Revisión_Avance_Periodo!$Z613/Revisión_Avance_Periodo!$Y613,0)</f>
        <v>0</v>
      </c>
      <c r="AB613" s="126"/>
      <c r="AC613" s="127"/>
      <c r="AD613" s="125"/>
      <c r="AE613" s="125"/>
      <c r="AF613" s="128"/>
      <c r="AG613" s="129"/>
      <c r="AH613" s="150" t="e">
        <f>SUBTOTAL(9,$U$302:$U613)</f>
        <v>#REF!</v>
      </c>
      <c r="AI613" s="151" t="e">
        <f>SUBTOTAL(9,$V$302:$V613)</f>
        <v>#REF!</v>
      </c>
      <c r="AJ613" s="159">
        <f>IFERROR(+Revisión_Avance_Periodo!$Z313/Revisión_Avance_Periodo!$Y313,0)</f>
        <v>0</v>
      </c>
      <c r="AK613" s="126"/>
      <c r="AL613" s="127"/>
      <c r="AM613" s="125"/>
      <c r="AN613" s="125"/>
      <c r="AO613" s="128"/>
      <c r="AP613" s="129"/>
    </row>
    <row r="614" spans="1:42" x14ac:dyDescent="0.25">
      <c r="A614" s="92">
        <v>28</v>
      </c>
      <c r="B614" s="435" t="e">
        <f>CONCATENATE(Revisión_Avance_Periodo!$D314,";",Revisión_Avance_Periodo!$F314,";",Revisión_Avance_Periodo!$L314)</f>
        <v>#REF!</v>
      </c>
      <c r="C614" s="435" t="e">
        <f t="shared" si="48"/>
        <v>#REF!</v>
      </c>
      <c r="D614" s="114" t="e">
        <f>VLOOKUP($A614,#REF!,3,FALSE)</f>
        <v>#REF!</v>
      </c>
      <c r="E614" s="436" t="e">
        <f>VLOOKUP($A614,#REF!,4,FALSE)</f>
        <v>#REF!</v>
      </c>
      <c r="F614" s="102" t="e">
        <f>VLOOKUP($A614,#REF!,5,FALSE)</f>
        <v>#REF!</v>
      </c>
      <c r="G614" s="93" t="e">
        <f>VLOOKUP($A614,#REF!,8,FALSE)</f>
        <v>#REF!</v>
      </c>
      <c r="H614" s="93" t="e">
        <f>VLOOKUP($A614,#REF!,7,FALSE)</f>
        <v>#REF!</v>
      </c>
      <c r="I614" s="438" t="e">
        <f>VLOOKUP($A614,#REF!,10,FALSE)</f>
        <v>#REF!</v>
      </c>
      <c r="J614" s="93" t="e">
        <f>VLOOKUP($A614,#REF!,11,FALSE)</f>
        <v>#REF!</v>
      </c>
      <c r="K614" s="114" t="e">
        <f>VLOOKUP($A614,#REF!,12,FALSE)</f>
        <v>#REF!</v>
      </c>
      <c r="L614" s="93" t="e">
        <f>VLOOKUP($A614,#REF!,13,FALSE)</f>
        <v>#REF!</v>
      </c>
      <c r="M614" s="438" t="e">
        <f>VLOOKUP($A614,#REF!,14,FALSE)</f>
        <v>#REF!</v>
      </c>
      <c r="N614" s="102" t="e">
        <f>VLOOKUP($A614,#REF!,15,FALSE)</f>
        <v>#REF!</v>
      </c>
      <c r="O614" s="102" t="e">
        <f>VLOOKUP($A614,#REF!,18,FALSE)</f>
        <v>#REF!</v>
      </c>
      <c r="P614" s="93" t="e">
        <f>VLOOKUP($A614,#REF!,41,FALSE)</f>
        <v>#REF!</v>
      </c>
      <c r="Q614" s="115" t="e">
        <f>VLOOKUP(Revisión_Avance_Periodo!$L314,#REF!,30,FALSE)</f>
        <v>#REF!</v>
      </c>
      <c r="R614" s="116">
        <v>2019</v>
      </c>
      <c r="S614" s="196">
        <v>43495</v>
      </c>
      <c r="T614" s="116" t="s">
        <v>68</v>
      </c>
      <c r="U614" s="147" t="e">
        <f>INDEX(#REF!,MATCH(Revisión_Avance_Periodo!$L614,#REF!,0),MATCH(Revisión_Avance_Periodo!$T614,#REF!,0))</f>
        <v>#REF!</v>
      </c>
      <c r="V614" s="147" t="e">
        <f>INDEX(#REF!,MATCH(Revisión_Avance_Periodo!$L614,#REF!,0),MATCH(Revisión_Avance_Periodo!$T614,#REF!,0))</f>
        <v>#REF!</v>
      </c>
      <c r="W614" s="118">
        <f t="shared" ref="W614:W619" si="54">IFERROR((V614/U614),0)</f>
        <v>0</v>
      </c>
      <c r="X614" s="116" t="str">
        <f>VLOOKUP(W614,Tabla_Estado_Meta_OAP_2019[#All],3,TRUE)</f>
        <v>Por Ejecutar</v>
      </c>
      <c r="Y614" s="148" t="e">
        <f>SUBTOTAL(9,$U$614:$U614)</f>
        <v>#REF!</v>
      </c>
      <c r="Z614" s="149" t="e">
        <f>SUBTOTAL(9,$V$614:$V614)</f>
        <v>#REF!</v>
      </c>
      <c r="AA614" s="162">
        <f>IFERROR(+Revisión_Avance_Periodo!$Z614/Revisión_Avance_Periodo!$Y614,0)</f>
        <v>0</v>
      </c>
      <c r="AB614" s="120" t="e">
        <f>SUBTOTAL(9,U614:U625)</f>
        <v>#REF!</v>
      </c>
      <c r="AC614" s="119" t="e">
        <f>SUBTOTAL(9,V614:V625)</f>
        <v>#REF!</v>
      </c>
      <c r="AD614" s="119" t="e">
        <f>+AC614/AB614</f>
        <v>#REF!</v>
      </c>
      <c r="AE614" s="451" t="e">
        <f>100%-Revisión_Avance_Periodo!$AD614</f>
        <v>#REF!</v>
      </c>
      <c r="AF614" s="121" t="e">
        <f>VLOOKUP(AD614,Tabla_Estado_Meta_OAP_2019[],3,TRUE)</f>
        <v>#REF!</v>
      </c>
      <c r="AG614" s="122" t="e">
        <f>Revisión_Avance_Periodo!$AD614*Revisión_Avance_Periodo!$Q614</f>
        <v>#REF!</v>
      </c>
      <c r="AH614" s="148" t="e">
        <f>SUBTOTAL(9,$U$314:$U614)</f>
        <v>#REF!</v>
      </c>
      <c r="AI614" s="149" t="e">
        <f>SUBTOTAL(9,$V$314:$V614)</f>
        <v>#REF!</v>
      </c>
      <c r="AJ614" s="162">
        <f>IFERROR(+Revisión_Avance_Periodo!$Z314/Revisión_Avance_Periodo!$Y314,0)</f>
        <v>0</v>
      </c>
      <c r="AK614" s="120" t="e">
        <f>SUBTOTAL(9,AD614:AD625)</f>
        <v>#REF!</v>
      </c>
      <c r="AL614" s="119" t="e">
        <f>SUBTOTAL(9,AE614:AE625)</f>
        <v>#REF!</v>
      </c>
      <c r="AM614" s="119" t="e">
        <f>+AL614/AK614</f>
        <v>#REF!</v>
      </c>
      <c r="AN614" s="119">
        <f>100%-Revisión_Avance_Periodo!$AD314</f>
        <v>1</v>
      </c>
      <c r="AO614" s="121" t="e">
        <f>VLOOKUP(AM614,Tabla_Estado_Meta_OAP_2019[],3,TRUE)</f>
        <v>#REF!</v>
      </c>
      <c r="AP614" s="122" t="e">
        <f>Revisión_Avance_Periodo!$AD314*Revisión_Avance_Periodo!$Q314</f>
        <v>#REF!</v>
      </c>
    </row>
    <row r="615" spans="1:42" x14ac:dyDescent="0.25">
      <c r="A615" s="97">
        <v>28</v>
      </c>
      <c r="B615" s="435" t="e">
        <f>CONCATENATE(Revisión_Avance_Periodo!$D315,";",Revisión_Avance_Periodo!$F315,";",Revisión_Avance_Periodo!$L315)</f>
        <v>#REF!</v>
      </c>
      <c r="C615" s="435" t="e">
        <f t="shared" si="48"/>
        <v>#REF!</v>
      </c>
      <c r="D615" s="123" t="e">
        <f>VLOOKUP($A615,#REF!,3,FALSE)</f>
        <v>#REF!</v>
      </c>
      <c r="E615" s="436" t="e">
        <f>VLOOKUP($A615,#REF!,4,FALSE)</f>
        <v>#REF!</v>
      </c>
      <c r="F615" s="103" t="e">
        <f>VLOOKUP($A615,#REF!,5,FALSE)</f>
        <v>#REF!</v>
      </c>
      <c r="G615" s="98" t="e">
        <f>VLOOKUP($A615,#REF!,8,FALSE)</f>
        <v>#REF!</v>
      </c>
      <c r="H615" s="93" t="e">
        <f>VLOOKUP($A615,#REF!,7,FALSE)</f>
        <v>#REF!</v>
      </c>
      <c r="I615" s="438" t="e">
        <f>VLOOKUP($A615,#REF!,10,FALSE)</f>
        <v>#REF!</v>
      </c>
      <c r="J615" s="98" t="e">
        <f>VLOOKUP($A615,#REF!,11,FALSE)</f>
        <v>#REF!</v>
      </c>
      <c r="K615" s="114" t="e">
        <f>VLOOKUP($A615,#REF!,12,FALSE)</f>
        <v>#REF!</v>
      </c>
      <c r="L615" s="98" t="e">
        <f>VLOOKUP($A615,#REF!,13,FALSE)</f>
        <v>#REF!</v>
      </c>
      <c r="M615" s="438" t="e">
        <f>VLOOKUP($A615,#REF!,14,FALSE)</f>
        <v>#REF!</v>
      </c>
      <c r="N615" s="103" t="e">
        <f>VLOOKUP($A615,#REF!,15,FALSE)</f>
        <v>#REF!</v>
      </c>
      <c r="O615" s="103" t="e">
        <f>VLOOKUP($A615,#REF!,18,FALSE)</f>
        <v>#REF!</v>
      </c>
      <c r="P615" s="93" t="e">
        <f>VLOOKUP($A615,#REF!,41,FALSE)</f>
        <v>#REF!</v>
      </c>
      <c r="Q615" s="115" t="e">
        <f>VLOOKUP(Revisión_Avance_Periodo!$L315,#REF!,30,FALSE)</f>
        <v>#REF!</v>
      </c>
      <c r="R615" s="116">
        <v>2019</v>
      </c>
      <c r="S615" s="196">
        <v>43524</v>
      </c>
      <c r="T615" s="124" t="s">
        <v>69</v>
      </c>
      <c r="U615" s="147" t="e">
        <f>INDEX(#REF!,MATCH(Revisión_Avance_Periodo!$L615,#REF!,0),MATCH(Revisión_Avance_Periodo!$T615,#REF!,0))</f>
        <v>#REF!</v>
      </c>
      <c r="V615" s="147" t="e">
        <f>INDEX(#REF!,MATCH(Revisión_Avance_Periodo!$L615,#REF!,0),MATCH(Revisión_Avance_Periodo!$T615,#REF!,0))</f>
        <v>#REF!</v>
      </c>
      <c r="W615" s="118">
        <f t="shared" si="54"/>
        <v>0</v>
      </c>
      <c r="X615" s="124" t="str">
        <f>VLOOKUP(W615,Tabla_Estado_Meta_OAP_2019[#All],3,TRUE)</f>
        <v>Por Ejecutar</v>
      </c>
      <c r="Y615" s="150" t="e">
        <f>SUBTOTAL(9,$U$614:$U615)</f>
        <v>#REF!</v>
      </c>
      <c r="Z615" s="151" t="e">
        <f>SUBTOTAL(9,$V$614:$V615)</f>
        <v>#REF!</v>
      </c>
      <c r="AA615" s="159">
        <f>IFERROR(+Revisión_Avance_Periodo!$Z615/Revisión_Avance_Periodo!$Y615,0)</f>
        <v>0</v>
      </c>
      <c r="AB615" s="126"/>
      <c r="AC615" s="127"/>
      <c r="AD615" s="125"/>
      <c r="AE615" s="125"/>
      <c r="AF615" s="128"/>
      <c r="AG615" s="129"/>
      <c r="AH615" s="150" t="e">
        <f>SUBTOTAL(9,$U$314:$U615)</f>
        <v>#REF!</v>
      </c>
      <c r="AI615" s="151" t="e">
        <f>SUBTOTAL(9,$V$314:$V615)</f>
        <v>#REF!</v>
      </c>
      <c r="AJ615" s="159">
        <f>IFERROR(+Revisión_Avance_Periodo!$Z315/Revisión_Avance_Periodo!$Y315,0)</f>
        <v>0</v>
      </c>
      <c r="AK615" s="126"/>
      <c r="AL615" s="127"/>
      <c r="AM615" s="125"/>
      <c r="AN615" s="125"/>
      <c r="AO615" s="128"/>
      <c r="AP615" s="129"/>
    </row>
    <row r="616" spans="1:42" x14ac:dyDescent="0.25">
      <c r="A616" s="92">
        <v>28</v>
      </c>
      <c r="B616" s="435" t="e">
        <f>CONCATENATE(Revisión_Avance_Periodo!$D316,";",Revisión_Avance_Periodo!$F316,";",Revisión_Avance_Periodo!$L316)</f>
        <v>#REF!</v>
      </c>
      <c r="C616" s="435" t="e">
        <f t="shared" si="48"/>
        <v>#REF!</v>
      </c>
      <c r="D616" s="114" t="e">
        <f>VLOOKUP($A616,#REF!,3,FALSE)</f>
        <v>#REF!</v>
      </c>
      <c r="E616" s="436" t="e">
        <f>VLOOKUP($A616,#REF!,4,FALSE)</f>
        <v>#REF!</v>
      </c>
      <c r="F616" s="102" t="e">
        <f>VLOOKUP($A616,#REF!,5,FALSE)</f>
        <v>#REF!</v>
      </c>
      <c r="G616" s="93" t="e">
        <f>VLOOKUP($A616,#REF!,8,FALSE)</f>
        <v>#REF!</v>
      </c>
      <c r="H616" s="93" t="e">
        <f>VLOOKUP($A616,#REF!,7,FALSE)</f>
        <v>#REF!</v>
      </c>
      <c r="I616" s="438" t="e">
        <f>VLOOKUP($A616,#REF!,10,FALSE)</f>
        <v>#REF!</v>
      </c>
      <c r="J616" s="93" t="e">
        <f>VLOOKUP($A616,#REF!,11,FALSE)</f>
        <v>#REF!</v>
      </c>
      <c r="K616" s="114" t="e">
        <f>VLOOKUP($A616,#REF!,12,FALSE)</f>
        <v>#REF!</v>
      </c>
      <c r="L616" s="93" t="e">
        <f>VLOOKUP($A616,#REF!,13,FALSE)</f>
        <v>#REF!</v>
      </c>
      <c r="M616" s="438" t="e">
        <f>VLOOKUP($A616,#REF!,14,FALSE)</f>
        <v>#REF!</v>
      </c>
      <c r="N616" s="102" t="e">
        <f>VLOOKUP($A616,#REF!,15,FALSE)</f>
        <v>#REF!</v>
      </c>
      <c r="O616" s="102" t="e">
        <f>VLOOKUP($A616,#REF!,18,FALSE)</f>
        <v>#REF!</v>
      </c>
      <c r="P616" s="93" t="e">
        <f>VLOOKUP($A616,#REF!,41,FALSE)</f>
        <v>#REF!</v>
      </c>
      <c r="Q616" s="115" t="e">
        <f>VLOOKUP(Revisión_Avance_Periodo!$L316,#REF!,30,FALSE)</f>
        <v>#REF!</v>
      </c>
      <c r="R616" s="116">
        <v>2019</v>
      </c>
      <c r="S616" s="196">
        <v>43554</v>
      </c>
      <c r="T616" s="116" t="s">
        <v>70</v>
      </c>
      <c r="U616" s="147" t="e">
        <f>INDEX(#REF!,MATCH(Revisión_Avance_Periodo!$L616,#REF!,0),MATCH(Revisión_Avance_Periodo!$T616,#REF!,0))</f>
        <v>#REF!</v>
      </c>
      <c r="V616" s="147" t="e">
        <f>INDEX(#REF!,MATCH(Revisión_Avance_Periodo!$L616,#REF!,0),MATCH(Revisión_Avance_Periodo!$T616,#REF!,0))</f>
        <v>#REF!</v>
      </c>
      <c r="W616" s="118">
        <f t="shared" si="54"/>
        <v>0</v>
      </c>
      <c r="X616" s="116" t="str">
        <f>VLOOKUP(W616,Tabla_Estado_Meta_OAP_2019[#All],3,TRUE)</f>
        <v>Por Ejecutar</v>
      </c>
      <c r="Y616" s="150" t="e">
        <f>SUBTOTAL(9,$U$614:$U616)</f>
        <v>#REF!</v>
      </c>
      <c r="Z616" s="151" t="e">
        <f>SUBTOTAL(9,$V$614:$V616)</f>
        <v>#REF!</v>
      </c>
      <c r="AA616" s="159">
        <f>IFERROR(+Revisión_Avance_Periodo!$Z616/Revisión_Avance_Periodo!$Y616,0)</f>
        <v>0</v>
      </c>
      <c r="AB616" s="126"/>
      <c r="AC616" s="127"/>
      <c r="AD616" s="125"/>
      <c r="AE616" s="125"/>
      <c r="AF616" s="128"/>
      <c r="AG616" s="129"/>
      <c r="AH616" s="150" t="e">
        <f>SUBTOTAL(9,$U$314:$U616)</f>
        <v>#REF!</v>
      </c>
      <c r="AI616" s="151" t="e">
        <f>SUBTOTAL(9,$V$314:$V616)</f>
        <v>#REF!</v>
      </c>
      <c r="AJ616" s="159">
        <f>IFERROR(+Revisión_Avance_Periodo!$Z316/Revisión_Avance_Periodo!$Y316,0)</f>
        <v>0</v>
      </c>
      <c r="AK616" s="126"/>
      <c r="AL616" s="127"/>
      <c r="AM616" s="125"/>
      <c r="AN616" s="125"/>
      <c r="AO616" s="128"/>
      <c r="AP616" s="129"/>
    </row>
    <row r="617" spans="1:42" x14ac:dyDescent="0.25">
      <c r="A617" s="97">
        <v>28</v>
      </c>
      <c r="B617" s="435" t="e">
        <f>CONCATENATE(Revisión_Avance_Periodo!$D317,";",Revisión_Avance_Periodo!$F317,";",Revisión_Avance_Periodo!$L317)</f>
        <v>#REF!</v>
      </c>
      <c r="C617" s="435" t="e">
        <f t="shared" si="48"/>
        <v>#REF!</v>
      </c>
      <c r="D617" s="123" t="e">
        <f>VLOOKUP($A617,#REF!,3,FALSE)</f>
        <v>#REF!</v>
      </c>
      <c r="E617" s="436" t="e">
        <f>VLOOKUP($A617,#REF!,4,FALSE)</f>
        <v>#REF!</v>
      </c>
      <c r="F617" s="103" t="e">
        <f>VLOOKUP($A617,#REF!,5,FALSE)</f>
        <v>#REF!</v>
      </c>
      <c r="G617" s="98" t="e">
        <f>VLOOKUP($A617,#REF!,8,FALSE)</f>
        <v>#REF!</v>
      </c>
      <c r="H617" s="93" t="e">
        <f>VLOOKUP($A617,#REF!,7,FALSE)</f>
        <v>#REF!</v>
      </c>
      <c r="I617" s="438" t="e">
        <f>VLOOKUP($A617,#REF!,10,FALSE)</f>
        <v>#REF!</v>
      </c>
      <c r="J617" s="98" t="e">
        <f>VLOOKUP($A617,#REF!,11,FALSE)</f>
        <v>#REF!</v>
      </c>
      <c r="K617" s="114" t="e">
        <f>VLOOKUP($A617,#REF!,12,FALSE)</f>
        <v>#REF!</v>
      </c>
      <c r="L617" s="98" t="e">
        <f>VLOOKUP($A617,#REF!,13,FALSE)</f>
        <v>#REF!</v>
      </c>
      <c r="M617" s="438" t="e">
        <f>VLOOKUP($A617,#REF!,14,FALSE)</f>
        <v>#REF!</v>
      </c>
      <c r="N617" s="103" t="e">
        <f>VLOOKUP($A617,#REF!,15,FALSE)</f>
        <v>#REF!</v>
      </c>
      <c r="O617" s="103" t="e">
        <f>VLOOKUP($A617,#REF!,18,FALSE)</f>
        <v>#REF!</v>
      </c>
      <c r="P617" s="93" t="e">
        <f>VLOOKUP($A617,#REF!,41,FALSE)</f>
        <v>#REF!</v>
      </c>
      <c r="Q617" s="115" t="e">
        <f>VLOOKUP(Revisión_Avance_Periodo!$L317,#REF!,30,FALSE)</f>
        <v>#REF!</v>
      </c>
      <c r="R617" s="116">
        <v>2019</v>
      </c>
      <c r="S617" s="196">
        <v>43585</v>
      </c>
      <c r="T617" s="124" t="s">
        <v>71</v>
      </c>
      <c r="U617" s="147" t="e">
        <f>INDEX(#REF!,MATCH(Revisión_Avance_Periodo!$L617,#REF!,0),MATCH(Revisión_Avance_Periodo!$T617,#REF!,0))</f>
        <v>#REF!</v>
      </c>
      <c r="V617" s="147" t="e">
        <f>INDEX(#REF!,MATCH(Revisión_Avance_Periodo!$L617,#REF!,0),MATCH(Revisión_Avance_Periodo!$T617,#REF!,0))</f>
        <v>#REF!</v>
      </c>
      <c r="W617" s="118">
        <f t="shared" si="54"/>
        <v>0</v>
      </c>
      <c r="X617" s="124" t="str">
        <f>VLOOKUP(W617,Tabla_Estado_Meta_OAP_2019[#All],3,TRUE)</f>
        <v>Por Ejecutar</v>
      </c>
      <c r="Y617" s="150" t="e">
        <f>SUBTOTAL(9,$U$614:$U617)</f>
        <v>#REF!</v>
      </c>
      <c r="Z617" s="151" t="e">
        <f>SUBTOTAL(9,$V$614:$V617)</f>
        <v>#REF!</v>
      </c>
      <c r="AA617" s="159">
        <f>IFERROR(+Revisión_Avance_Periodo!$Z617/Revisión_Avance_Periodo!$Y617,0)</f>
        <v>0</v>
      </c>
      <c r="AB617" s="126"/>
      <c r="AC617" s="127"/>
      <c r="AD617" s="125"/>
      <c r="AE617" s="125"/>
      <c r="AF617" s="128"/>
      <c r="AG617" s="129"/>
      <c r="AH617" s="150" t="e">
        <f>SUBTOTAL(9,$U$314:$U617)</f>
        <v>#REF!</v>
      </c>
      <c r="AI617" s="151" t="e">
        <f>SUBTOTAL(9,$V$314:$V617)</f>
        <v>#REF!</v>
      </c>
      <c r="AJ617" s="159">
        <f>IFERROR(+Revisión_Avance_Periodo!$Z317/Revisión_Avance_Periodo!$Y317,0)</f>
        <v>0</v>
      </c>
      <c r="AK617" s="126"/>
      <c r="AL617" s="127"/>
      <c r="AM617" s="125"/>
      <c r="AN617" s="125"/>
      <c r="AO617" s="128"/>
      <c r="AP617" s="129"/>
    </row>
    <row r="618" spans="1:42" x14ac:dyDescent="0.25">
      <c r="A618" s="92">
        <v>28</v>
      </c>
      <c r="B618" s="435" t="e">
        <f>CONCATENATE(Revisión_Avance_Periodo!$D318,";",Revisión_Avance_Periodo!$F318,";",Revisión_Avance_Periodo!$L318)</f>
        <v>#REF!</v>
      </c>
      <c r="C618" s="435" t="e">
        <f t="shared" si="48"/>
        <v>#REF!</v>
      </c>
      <c r="D618" s="114" t="e">
        <f>VLOOKUP($A618,#REF!,3,FALSE)</f>
        <v>#REF!</v>
      </c>
      <c r="E618" s="436" t="e">
        <f>VLOOKUP($A618,#REF!,4,FALSE)</f>
        <v>#REF!</v>
      </c>
      <c r="F618" s="102" t="e">
        <f>VLOOKUP($A618,#REF!,5,FALSE)</f>
        <v>#REF!</v>
      </c>
      <c r="G618" s="93" t="e">
        <f>VLOOKUP($A618,#REF!,8,FALSE)</f>
        <v>#REF!</v>
      </c>
      <c r="H618" s="93" t="e">
        <f>VLOOKUP($A618,#REF!,7,FALSE)</f>
        <v>#REF!</v>
      </c>
      <c r="I618" s="438" t="e">
        <f>VLOOKUP($A618,#REF!,10,FALSE)</f>
        <v>#REF!</v>
      </c>
      <c r="J618" s="93" t="e">
        <f>VLOOKUP($A618,#REF!,11,FALSE)</f>
        <v>#REF!</v>
      </c>
      <c r="K618" s="114" t="e">
        <f>VLOOKUP($A618,#REF!,12,FALSE)</f>
        <v>#REF!</v>
      </c>
      <c r="L618" s="93" t="e">
        <f>VLOOKUP($A618,#REF!,13,FALSE)</f>
        <v>#REF!</v>
      </c>
      <c r="M618" s="438" t="e">
        <f>VLOOKUP($A618,#REF!,14,FALSE)</f>
        <v>#REF!</v>
      </c>
      <c r="N618" s="102" t="e">
        <f>VLOOKUP($A618,#REF!,15,FALSE)</f>
        <v>#REF!</v>
      </c>
      <c r="O618" s="102" t="e">
        <f>VLOOKUP($A618,#REF!,18,FALSE)</f>
        <v>#REF!</v>
      </c>
      <c r="P618" s="93" t="e">
        <f>VLOOKUP($A618,#REF!,41,FALSE)</f>
        <v>#REF!</v>
      </c>
      <c r="Q618" s="115" t="e">
        <f>VLOOKUP(Revisión_Avance_Periodo!$L318,#REF!,30,FALSE)</f>
        <v>#REF!</v>
      </c>
      <c r="R618" s="116">
        <v>2019</v>
      </c>
      <c r="S618" s="196">
        <v>43615</v>
      </c>
      <c r="T618" s="116" t="s">
        <v>72</v>
      </c>
      <c r="U618" s="147" t="e">
        <f>INDEX(#REF!,MATCH(Revisión_Avance_Periodo!$L618,#REF!,0),MATCH(Revisión_Avance_Periodo!$T618,#REF!,0))</f>
        <v>#REF!</v>
      </c>
      <c r="V618" s="147" t="e">
        <f>INDEX(#REF!,MATCH(Revisión_Avance_Periodo!$L618,#REF!,0),MATCH(Revisión_Avance_Periodo!$T618,#REF!,0))</f>
        <v>#REF!</v>
      </c>
      <c r="W618" s="118">
        <f t="shared" si="54"/>
        <v>0</v>
      </c>
      <c r="X618" s="116" t="str">
        <f>VLOOKUP(W618,Tabla_Estado_Meta_OAP_2019[#All],3,TRUE)</f>
        <v>Por Ejecutar</v>
      </c>
      <c r="Y618" s="150" t="e">
        <f>SUBTOTAL(9,$U$614:$U618)</f>
        <v>#REF!</v>
      </c>
      <c r="Z618" s="151" t="e">
        <f>SUBTOTAL(9,$V$614:$V618)</f>
        <v>#REF!</v>
      </c>
      <c r="AA618" s="159">
        <f>IFERROR(+Revisión_Avance_Periodo!$Z618/Revisión_Avance_Periodo!$Y618,0)</f>
        <v>0</v>
      </c>
      <c r="AB618" s="126"/>
      <c r="AC618" s="127"/>
      <c r="AD618" s="125"/>
      <c r="AE618" s="125"/>
      <c r="AF618" s="128"/>
      <c r="AG618" s="129"/>
      <c r="AH618" s="150" t="e">
        <f>SUBTOTAL(9,$U$314:$U618)</f>
        <v>#REF!</v>
      </c>
      <c r="AI618" s="151" t="e">
        <f>SUBTOTAL(9,$V$314:$V618)</f>
        <v>#REF!</v>
      </c>
      <c r="AJ618" s="159">
        <f>IFERROR(+Revisión_Avance_Periodo!$Z318/Revisión_Avance_Periodo!$Y318,0)</f>
        <v>0</v>
      </c>
      <c r="AK618" s="126"/>
      <c r="AL618" s="127"/>
      <c r="AM618" s="125"/>
      <c r="AN618" s="125"/>
      <c r="AO618" s="128"/>
      <c r="AP618" s="129"/>
    </row>
    <row r="619" spans="1:42" x14ac:dyDescent="0.25">
      <c r="A619" s="97">
        <v>28</v>
      </c>
      <c r="B619" s="435" t="e">
        <f>CONCATENATE(Revisión_Avance_Periodo!$D319,";",Revisión_Avance_Periodo!$F319,";",Revisión_Avance_Periodo!$L319)</f>
        <v>#REF!</v>
      </c>
      <c r="C619" s="435" t="e">
        <f t="shared" si="48"/>
        <v>#REF!</v>
      </c>
      <c r="D619" s="123" t="e">
        <f>VLOOKUP($A619,#REF!,3,FALSE)</f>
        <v>#REF!</v>
      </c>
      <c r="E619" s="436" t="e">
        <f>VLOOKUP($A619,#REF!,4,FALSE)</f>
        <v>#REF!</v>
      </c>
      <c r="F619" s="103" t="e">
        <f>VLOOKUP($A619,#REF!,5,FALSE)</f>
        <v>#REF!</v>
      </c>
      <c r="G619" s="98" t="e">
        <f>VLOOKUP($A619,#REF!,8,FALSE)</f>
        <v>#REF!</v>
      </c>
      <c r="H619" s="93" t="e">
        <f>VLOOKUP($A619,#REF!,7,FALSE)</f>
        <v>#REF!</v>
      </c>
      <c r="I619" s="438" t="e">
        <f>VLOOKUP($A619,#REF!,10,FALSE)</f>
        <v>#REF!</v>
      </c>
      <c r="J619" s="98" t="e">
        <f>VLOOKUP($A619,#REF!,11,FALSE)</f>
        <v>#REF!</v>
      </c>
      <c r="K619" s="114" t="e">
        <f>VLOOKUP($A619,#REF!,12,FALSE)</f>
        <v>#REF!</v>
      </c>
      <c r="L619" s="98" t="e">
        <f>VLOOKUP($A619,#REF!,13,FALSE)</f>
        <v>#REF!</v>
      </c>
      <c r="M619" s="438" t="e">
        <f>VLOOKUP($A619,#REF!,14,FALSE)</f>
        <v>#REF!</v>
      </c>
      <c r="N619" s="103" t="e">
        <f>VLOOKUP($A619,#REF!,15,FALSE)</f>
        <v>#REF!</v>
      </c>
      <c r="O619" s="103" t="e">
        <f>VLOOKUP($A619,#REF!,18,FALSE)</f>
        <v>#REF!</v>
      </c>
      <c r="P619" s="93" t="e">
        <f>VLOOKUP($A619,#REF!,41,FALSE)</f>
        <v>#REF!</v>
      </c>
      <c r="Q619" s="115" t="e">
        <f>VLOOKUP(Revisión_Avance_Periodo!$L319,#REF!,30,FALSE)</f>
        <v>#REF!</v>
      </c>
      <c r="R619" s="116">
        <v>2019</v>
      </c>
      <c r="S619" s="196">
        <v>43646</v>
      </c>
      <c r="T619" s="124" t="s">
        <v>73</v>
      </c>
      <c r="U619" s="147" t="e">
        <f>INDEX(#REF!,MATCH(Revisión_Avance_Periodo!$L619,#REF!,0),MATCH(Revisión_Avance_Periodo!$T619,#REF!,0))</f>
        <v>#REF!</v>
      </c>
      <c r="V619" s="147" t="e">
        <f>INDEX(#REF!,MATCH(Revisión_Avance_Periodo!$L619,#REF!,0),MATCH(Revisión_Avance_Periodo!$T619,#REF!,0))</f>
        <v>#REF!</v>
      </c>
      <c r="W619" s="118">
        <f t="shared" si="54"/>
        <v>0</v>
      </c>
      <c r="X619" s="124" t="str">
        <f>VLOOKUP(W619,Tabla_Estado_Meta_OAP_2019[#All],3,TRUE)</f>
        <v>Por Ejecutar</v>
      </c>
      <c r="Y619" s="150" t="e">
        <f>SUBTOTAL(9,$U$614:$U619)</f>
        <v>#REF!</v>
      </c>
      <c r="Z619" s="151" t="e">
        <f>SUBTOTAL(9,$V$614:$V619)</f>
        <v>#REF!</v>
      </c>
      <c r="AA619" s="159">
        <f>IFERROR(+Revisión_Avance_Periodo!$Z619/Revisión_Avance_Periodo!$Y619,0)</f>
        <v>0</v>
      </c>
      <c r="AB619" s="126"/>
      <c r="AC619" s="127"/>
      <c r="AD619" s="125"/>
      <c r="AE619" s="125"/>
      <c r="AF619" s="128"/>
      <c r="AG619" s="129"/>
      <c r="AH619" s="150" t="e">
        <f>SUBTOTAL(9,$U$314:$U619)</f>
        <v>#REF!</v>
      </c>
      <c r="AI619" s="151" t="e">
        <f>SUBTOTAL(9,$V$314:$V619)</f>
        <v>#REF!</v>
      </c>
      <c r="AJ619" s="159">
        <f>IFERROR(+Revisión_Avance_Periodo!$Z319/Revisión_Avance_Periodo!$Y319,0)</f>
        <v>0</v>
      </c>
      <c r="AK619" s="126"/>
      <c r="AL619" s="127"/>
      <c r="AM619" s="125"/>
      <c r="AN619" s="125"/>
      <c r="AO619" s="128"/>
      <c r="AP619" s="129"/>
    </row>
    <row r="620" spans="1:42" x14ac:dyDescent="0.25">
      <c r="A620" s="92">
        <v>28</v>
      </c>
      <c r="B620" s="435" t="e">
        <f>CONCATENATE(Revisión_Avance_Periodo!$D320,";",Revisión_Avance_Periodo!$F320,";",Revisión_Avance_Periodo!$L320)</f>
        <v>#REF!</v>
      </c>
      <c r="C620" s="435" t="e">
        <f t="shared" si="48"/>
        <v>#REF!</v>
      </c>
      <c r="D620" s="114" t="e">
        <f>VLOOKUP($A620,#REF!,3,FALSE)</f>
        <v>#REF!</v>
      </c>
      <c r="E620" s="436" t="e">
        <f>VLOOKUP($A620,#REF!,4,FALSE)</f>
        <v>#REF!</v>
      </c>
      <c r="F620" s="102" t="e">
        <f>VLOOKUP($A620,#REF!,5,FALSE)</f>
        <v>#REF!</v>
      </c>
      <c r="G620" s="93" t="e">
        <f>VLOOKUP($A620,#REF!,8,FALSE)</f>
        <v>#REF!</v>
      </c>
      <c r="H620" s="93" t="e">
        <f>VLOOKUP($A620,#REF!,7,FALSE)</f>
        <v>#REF!</v>
      </c>
      <c r="I620" s="438" t="e">
        <f>VLOOKUP($A620,#REF!,10,FALSE)</f>
        <v>#REF!</v>
      </c>
      <c r="J620" s="93" t="e">
        <f>VLOOKUP($A620,#REF!,11,FALSE)</f>
        <v>#REF!</v>
      </c>
      <c r="K620" s="114" t="e">
        <f>VLOOKUP($A620,#REF!,12,FALSE)</f>
        <v>#REF!</v>
      </c>
      <c r="L620" s="93" t="e">
        <f>VLOOKUP($A620,#REF!,13,FALSE)</f>
        <v>#REF!</v>
      </c>
      <c r="M620" s="438" t="e">
        <f>VLOOKUP($A620,#REF!,14,FALSE)</f>
        <v>#REF!</v>
      </c>
      <c r="N620" s="102" t="e">
        <f>VLOOKUP($A620,#REF!,15,FALSE)</f>
        <v>#REF!</v>
      </c>
      <c r="O620" s="102" t="e">
        <f>VLOOKUP($A620,#REF!,18,FALSE)</f>
        <v>#REF!</v>
      </c>
      <c r="P620" s="93" t="e">
        <f>VLOOKUP($A620,#REF!,41,FALSE)</f>
        <v>#REF!</v>
      </c>
      <c r="Q620" s="115" t="e">
        <f>VLOOKUP(Revisión_Avance_Periodo!$L320,#REF!,30,FALSE)</f>
        <v>#REF!</v>
      </c>
      <c r="R620" s="116">
        <v>2019</v>
      </c>
      <c r="S620" s="196">
        <v>43676</v>
      </c>
      <c r="T620" s="116" t="s">
        <v>74</v>
      </c>
      <c r="U620" s="147" t="e">
        <f>INDEX(#REF!,MATCH(Revisión_Avance_Periodo!$L620,#REF!,0),MATCH(Revisión_Avance_Periodo!$T620,#REF!,0))</f>
        <v>#REF!</v>
      </c>
      <c r="V620" s="147" t="e">
        <f>INDEX(#REF!,MATCH(Revisión_Avance_Periodo!$L620,#REF!,0),MATCH(Revisión_Avance_Periodo!$T620,#REF!,0))</f>
        <v>#REF!</v>
      </c>
      <c r="W620" s="131" t="e">
        <f>V620/U620</f>
        <v>#REF!</v>
      </c>
      <c r="X620" s="116" t="e">
        <f>VLOOKUP(W620,Tabla_Estado_Meta_OAP_2019[#All],3,TRUE)</f>
        <v>#REF!</v>
      </c>
      <c r="Y620" s="150" t="e">
        <f>SUBTOTAL(9,$U$614:$U620)</f>
        <v>#REF!</v>
      </c>
      <c r="Z620" s="151" t="e">
        <f>SUBTOTAL(9,$V$614:$V620)</f>
        <v>#REF!</v>
      </c>
      <c r="AA620" s="159">
        <f>IFERROR(+Revisión_Avance_Periodo!$Z620/Revisión_Avance_Periodo!$Y620,0)</f>
        <v>0</v>
      </c>
      <c r="AB620" s="126"/>
      <c r="AC620" s="127"/>
      <c r="AD620" s="125"/>
      <c r="AE620" s="125"/>
      <c r="AF620" s="128"/>
      <c r="AG620" s="129"/>
      <c r="AH620" s="150" t="e">
        <f>SUBTOTAL(9,$U$314:$U620)</f>
        <v>#REF!</v>
      </c>
      <c r="AI620" s="151" t="e">
        <f>SUBTOTAL(9,$V$314:$V620)</f>
        <v>#REF!</v>
      </c>
      <c r="AJ620" s="159">
        <f>IFERROR(+Revisión_Avance_Periodo!$Z320/Revisión_Avance_Periodo!$Y320,0)</f>
        <v>0</v>
      </c>
      <c r="AK620" s="126"/>
      <c r="AL620" s="127"/>
      <c r="AM620" s="125"/>
      <c r="AN620" s="125"/>
      <c r="AO620" s="128"/>
      <c r="AP620" s="129"/>
    </row>
    <row r="621" spans="1:42" x14ac:dyDescent="0.25">
      <c r="A621" s="97">
        <v>28</v>
      </c>
      <c r="B621" s="435" t="e">
        <f>CONCATENATE(Revisión_Avance_Periodo!$D321,";",Revisión_Avance_Periodo!$F321,";",Revisión_Avance_Periodo!$L321)</f>
        <v>#REF!</v>
      </c>
      <c r="C621" s="435" t="e">
        <f t="shared" si="48"/>
        <v>#REF!</v>
      </c>
      <c r="D621" s="123" t="e">
        <f>VLOOKUP($A621,#REF!,3,FALSE)</f>
        <v>#REF!</v>
      </c>
      <c r="E621" s="436" t="e">
        <f>VLOOKUP($A621,#REF!,4,FALSE)</f>
        <v>#REF!</v>
      </c>
      <c r="F621" s="103" t="e">
        <f>VLOOKUP($A621,#REF!,5,FALSE)</f>
        <v>#REF!</v>
      </c>
      <c r="G621" s="98" t="e">
        <f>VLOOKUP($A621,#REF!,8,FALSE)</f>
        <v>#REF!</v>
      </c>
      <c r="H621" s="93" t="e">
        <f>VLOOKUP($A621,#REF!,7,FALSE)</f>
        <v>#REF!</v>
      </c>
      <c r="I621" s="438" t="e">
        <f>VLOOKUP($A621,#REF!,10,FALSE)</f>
        <v>#REF!</v>
      </c>
      <c r="J621" s="98" t="e">
        <f>VLOOKUP($A621,#REF!,11,FALSE)</f>
        <v>#REF!</v>
      </c>
      <c r="K621" s="114" t="e">
        <f>VLOOKUP($A621,#REF!,12,FALSE)</f>
        <v>#REF!</v>
      </c>
      <c r="L621" s="98" t="e">
        <f>VLOOKUP($A621,#REF!,13,FALSE)</f>
        <v>#REF!</v>
      </c>
      <c r="M621" s="438" t="e">
        <f>VLOOKUP($A621,#REF!,14,FALSE)</f>
        <v>#REF!</v>
      </c>
      <c r="N621" s="103" t="e">
        <f>VLOOKUP($A621,#REF!,15,FALSE)</f>
        <v>#REF!</v>
      </c>
      <c r="O621" s="103" t="e">
        <f>VLOOKUP($A621,#REF!,18,FALSE)</f>
        <v>#REF!</v>
      </c>
      <c r="P621" s="93" t="e">
        <f>VLOOKUP($A621,#REF!,41,FALSE)</f>
        <v>#REF!</v>
      </c>
      <c r="Q621" s="115" t="e">
        <f>VLOOKUP(Revisión_Avance_Periodo!$L321,#REF!,30,FALSE)</f>
        <v>#REF!</v>
      </c>
      <c r="R621" s="116">
        <v>2019</v>
      </c>
      <c r="S621" s="196">
        <v>43707</v>
      </c>
      <c r="T621" s="124" t="s">
        <v>75</v>
      </c>
      <c r="U621" s="147" t="e">
        <f>INDEX(#REF!,MATCH(Revisión_Avance_Periodo!$L621,#REF!,0),MATCH(Revisión_Avance_Periodo!$T621,#REF!,0))</f>
        <v>#REF!</v>
      </c>
      <c r="V621" s="147" t="e">
        <f>INDEX(#REF!,MATCH(Revisión_Avance_Periodo!$L621,#REF!,0),MATCH(Revisión_Avance_Periodo!$T621,#REF!,0))</f>
        <v>#REF!</v>
      </c>
      <c r="W621" s="118">
        <f t="shared" ref="W621:W632" si="55">IFERROR((V621/U621),0)</f>
        <v>0</v>
      </c>
      <c r="X621" s="124" t="str">
        <f>VLOOKUP(W621,Tabla_Estado_Meta_OAP_2019[#All],3,TRUE)</f>
        <v>Por Ejecutar</v>
      </c>
      <c r="Y621" s="150" t="e">
        <f>SUBTOTAL(9,$U$614:$U621)</f>
        <v>#REF!</v>
      </c>
      <c r="Z621" s="151" t="e">
        <f>SUBTOTAL(9,$V$614:$V621)</f>
        <v>#REF!</v>
      </c>
      <c r="AA621" s="159">
        <f>IFERROR(+Revisión_Avance_Periodo!$Z621/Revisión_Avance_Periodo!$Y621,0)</f>
        <v>0</v>
      </c>
      <c r="AB621" s="126"/>
      <c r="AC621" s="127"/>
      <c r="AD621" s="125"/>
      <c r="AE621" s="125"/>
      <c r="AF621" s="128"/>
      <c r="AG621" s="129"/>
      <c r="AH621" s="150" t="e">
        <f>SUBTOTAL(9,$U$314:$U621)</f>
        <v>#REF!</v>
      </c>
      <c r="AI621" s="151" t="e">
        <f>SUBTOTAL(9,$V$314:$V621)</f>
        <v>#REF!</v>
      </c>
      <c r="AJ621" s="159">
        <f>IFERROR(+Revisión_Avance_Periodo!$Z321/Revisión_Avance_Periodo!$Y321,0)</f>
        <v>0</v>
      </c>
      <c r="AK621" s="126"/>
      <c r="AL621" s="127"/>
      <c r="AM621" s="125"/>
      <c r="AN621" s="125"/>
      <c r="AO621" s="128"/>
      <c r="AP621" s="129"/>
    </row>
    <row r="622" spans="1:42" x14ac:dyDescent="0.25">
      <c r="A622" s="92">
        <v>28</v>
      </c>
      <c r="B622" s="435" t="e">
        <f>CONCATENATE(Revisión_Avance_Periodo!$D322,";",Revisión_Avance_Periodo!$F322,";",Revisión_Avance_Periodo!$L322)</f>
        <v>#REF!</v>
      </c>
      <c r="C622" s="435" t="e">
        <f t="shared" si="48"/>
        <v>#REF!</v>
      </c>
      <c r="D622" s="114" t="e">
        <f>VLOOKUP($A622,#REF!,3,FALSE)</f>
        <v>#REF!</v>
      </c>
      <c r="E622" s="436" t="e">
        <f>VLOOKUP($A622,#REF!,4,FALSE)</f>
        <v>#REF!</v>
      </c>
      <c r="F622" s="102" t="e">
        <f>VLOOKUP($A622,#REF!,5,FALSE)</f>
        <v>#REF!</v>
      </c>
      <c r="G622" s="93" t="e">
        <f>VLOOKUP($A622,#REF!,8,FALSE)</f>
        <v>#REF!</v>
      </c>
      <c r="H622" s="93" t="e">
        <f>VLOOKUP($A622,#REF!,7,FALSE)</f>
        <v>#REF!</v>
      </c>
      <c r="I622" s="438" t="e">
        <f>VLOOKUP($A622,#REF!,10,FALSE)</f>
        <v>#REF!</v>
      </c>
      <c r="J622" s="93" t="e">
        <f>VLOOKUP($A622,#REF!,11,FALSE)</f>
        <v>#REF!</v>
      </c>
      <c r="K622" s="114" t="e">
        <f>VLOOKUP($A622,#REF!,12,FALSE)</f>
        <v>#REF!</v>
      </c>
      <c r="L622" s="93" t="e">
        <f>VLOOKUP($A622,#REF!,13,FALSE)</f>
        <v>#REF!</v>
      </c>
      <c r="M622" s="438" t="e">
        <f>VLOOKUP($A622,#REF!,14,FALSE)</f>
        <v>#REF!</v>
      </c>
      <c r="N622" s="102" t="e">
        <f>VLOOKUP($A622,#REF!,15,FALSE)</f>
        <v>#REF!</v>
      </c>
      <c r="O622" s="102" t="e">
        <f>VLOOKUP($A622,#REF!,18,FALSE)</f>
        <v>#REF!</v>
      </c>
      <c r="P622" s="93" t="e">
        <f>VLOOKUP($A622,#REF!,41,FALSE)</f>
        <v>#REF!</v>
      </c>
      <c r="Q622" s="115" t="e">
        <f>VLOOKUP(Revisión_Avance_Periodo!$L322,#REF!,30,FALSE)</f>
        <v>#REF!</v>
      </c>
      <c r="R622" s="116">
        <v>2019</v>
      </c>
      <c r="S622" s="196">
        <v>43738</v>
      </c>
      <c r="T622" s="116" t="s">
        <v>76</v>
      </c>
      <c r="U622" s="147" t="e">
        <f>INDEX(#REF!,MATCH(Revisión_Avance_Periodo!$L622,#REF!,0),MATCH(Revisión_Avance_Periodo!$T622,#REF!,0))</f>
        <v>#REF!</v>
      </c>
      <c r="V622" s="147" t="e">
        <f>INDEX(#REF!,MATCH(Revisión_Avance_Periodo!$L622,#REF!,0),MATCH(Revisión_Avance_Periodo!$T622,#REF!,0))</f>
        <v>#REF!</v>
      </c>
      <c r="W622" s="118">
        <f t="shared" si="55"/>
        <v>0</v>
      </c>
      <c r="X622" s="116" t="str">
        <f>VLOOKUP(W622,Tabla_Estado_Meta_OAP_2019[#All],3,TRUE)</f>
        <v>Por Ejecutar</v>
      </c>
      <c r="Y622" s="150" t="e">
        <f>SUBTOTAL(9,$U$614:$U622)</f>
        <v>#REF!</v>
      </c>
      <c r="Z622" s="151" t="e">
        <f>SUBTOTAL(9,$V$614:$V622)</f>
        <v>#REF!</v>
      </c>
      <c r="AA622" s="159">
        <f>IFERROR(+Revisión_Avance_Periodo!$Z622/Revisión_Avance_Periodo!$Y622,0)</f>
        <v>0</v>
      </c>
      <c r="AB622" s="126"/>
      <c r="AC622" s="127"/>
      <c r="AD622" s="125"/>
      <c r="AE622" s="125"/>
      <c r="AF622" s="128"/>
      <c r="AG622" s="129"/>
      <c r="AH622" s="150" t="e">
        <f>SUBTOTAL(9,$U$314:$U622)</f>
        <v>#REF!</v>
      </c>
      <c r="AI622" s="151" t="e">
        <f>SUBTOTAL(9,$V$314:$V622)</f>
        <v>#REF!</v>
      </c>
      <c r="AJ622" s="159">
        <f>IFERROR(+Revisión_Avance_Periodo!$Z322/Revisión_Avance_Periodo!$Y322,0)</f>
        <v>0</v>
      </c>
      <c r="AK622" s="126"/>
      <c r="AL622" s="127"/>
      <c r="AM622" s="125"/>
      <c r="AN622" s="125"/>
      <c r="AO622" s="128"/>
      <c r="AP622" s="129"/>
    </row>
    <row r="623" spans="1:42" x14ac:dyDescent="0.25">
      <c r="A623" s="97">
        <v>28</v>
      </c>
      <c r="B623" s="435" t="e">
        <f>CONCATENATE(Revisión_Avance_Periodo!$D323,";",Revisión_Avance_Periodo!$F323,";",Revisión_Avance_Periodo!$L323)</f>
        <v>#REF!</v>
      </c>
      <c r="C623" s="435" t="e">
        <f t="shared" si="48"/>
        <v>#REF!</v>
      </c>
      <c r="D623" s="123" t="e">
        <f>VLOOKUP($A623,#REF!,3,FALSE)</f>
        <v>#REF!</v>
      </c>
      <c r="E623" s="436" t="e">
        <f>VLOOKUP($A623,#REF!,4,FALSE)</f>
        <v>#REF!</v>
      </c>
      <c r="F623" s="103" t="e">
        <f>VLOOKUP($A623,#REF!,5,FALSE)</f>
        <v>#REF!</v>
      </c>
      <c r="G623" s="98" t="e">
        <f>VLOOKUP($A623,#REF!,8,FALSE)</f>
        <v>#REF!</v>
      </c>
      <c r="H623" s="93" t="e">
        <f>VLOOKUP($A623,#REF!,7,FALSE)</f>
        <v>#REF!</v>
      </c>
      <c r="I623" s="438" t="e">
        <f>VLOOKUP($A623,#REF!,10,FALSE)</f>
        <v>#REF!</v>
      </c>
      <c r="J623" s="98" t="e">
        <f>VLOOKUP($A623,#REF!,11,FALSE)</f>
        <v>#REF!</v>
      </c>
      <c r="K623" s="114" t="e">
        <f>VLOOKUP($A623,#REF!,12,FALSE)</f>
        <v>#REF!</v>
      </c>
      <c r="L623" s="98" t="e">
        <f>VLOOKUP($A623,#REF!,13,FALSE)</f>
        <v>#REF!</v>
      </c>
      <c r="M623" s="438" t="e">
        <f>VLOOKUP($A623,#REF!,14,FALSE)</f>
        <v>#REF!</v>
      </c>
      <c r="N623" s="103" t="e">
        <f>VLOOKUP($A623,#REF!,15,FALSE)</f>
        <v>#REF!</v>
      </c>
      <c r="O623" s="103" t="e">
        <f>VLOOKUP($A623,#REF!,18,FALSE)</f>
        <v>#REF!</v>
      </c>
      <c r="P623" s="93" t="e">
        <f>VLOOKUP($A623,#REF!,41,FALSE)</f>
        <v>#REF!</v>
      </c>
      <c r="Q623" s="115" t="e">
        <f>VLOOKUP(Revisión_Avance_Periodo!$L323,#REF!,30,FALSE)</f>
        <v>#REF!</v>
      </c>
      <c r="R623" s="116">
        <v>2019</v>
      </c>
      <c r="S623" s="196">
        <v>43768</v>
      </c>
      <c r="T623" s="124" t="s">
        <v>77</v>
      </c>
      <c r="U623" s="147" t="e">
        <f>INDEX(#REF!,MATCH(Revisión_Avance_Periodo!$L623,#REF!,0),MATCH(Revisión_Avance_Periodo!$T623,#REF!,0))</f>
        <v>#REF!</v>
      </c>
      <c r="V623" s="147" t="e">
        <f>INDEX(#REF!,MATCH(Revisión_Avance_Periodo!$L623,#REF!,0),MATCH(Revisión_Avance_Periodo!$T623,#REF!,0))</f>
        <v>#REF!</v>
      </c>
      <c r="W623" s="118">
        <f t="shared" si="55"/>
        <v>0</v>
      </c>
      <c r="X623" s="124" t="str">
        <f>VLOOKUP(W623,Tabla_Estado_Meta_OAP_2019[#All],3,TRUE)</f>
        <v>Por Ejecutar</v>
      </c>
      <c r="Y623" s="150" t="e">
        <f>SUBTOTAL(9,$U$614:$U623)</f>
        <v>#REF!</v>
      </c>
      <c r="Z623" s="151" t="e">
        <f>SUBTOTAL(9,$V$614:$V623)</f>
        <v>#REF!</v>
      </c>
      <c r="AA623" s="159">
        <f>IFERROR(+Revisión_Avance_Periodo!$Z623/Revisión_Avance_Periodo!$Y623,0)</f>
        <v>0</v>
      </c>
      <c r="AB623" s="126"/>
      <c r="AC623" s="127"/>
      <c r="AD623" s="125"/>
      <c r="AE623" s="125"/>
      <c r="AF623" s="128"/>
      <c r="AG623" s="129"/>
      <c r="AH623" s="150" t="e">
        <f>SUBTOTAL(9,$U$314:$U623)</f>
        <v>#REF!</v>
      </c>
      <c r="AI623" s="151" t="e">
        <f>SUBTOTAL(9,$V$314:$V623)</f>
        <v>#REF!</v>
      </c>
      <c r="AJ623" s="159">
        <f>IFERROR(+Revisión_Avance_Periodo!$Z323/Revisión_Avance_Periodo!$Y323,0)</f>
        <v>0</v>
      </c>
      <c r="AK623" s="126"/>
      <c r="AL623" s="127"/>
      <c r="AM623" s="125"/>
      <c r="AN623" s="125"/>
      <c r="AO623" s="128"/>
      <c r="AP623" s="129"/>
    </row>
    <row r="624" spans="1:42" x14ac:dyDescent="0.25">
      <c r="A624" s="92">
        <v>28</v>
      </c>
      <c r="B624" s="435" t="e">
        <f>CONCATENATE(Revisión_Avance_Periodo!$D324,";",Revisión_Avance_Periodo!$F324,";",Revisión_Avance_Periodo!$L324)</f>
        <v>#REF!</v>
      </c>
      <c r="C624" s="435" t="e">
        <f t="shared" si="48"/>
        <v>#REF!</v>
      </c>
      <c r="D624" s="114" t="e">
        <f>VLOOKUP($A624,#REF!,3,FALSE)</f>
        <v>#REF!</v>
      </c>
      <c r="E624" s="436" t="e">
        <f>VLOOKUP($A624,#REF!,4,FALSE)</f>
        <v>#REF!</v>
      </c>
      <c r="F624" s="102" t="e">
        <f>VLOOKUP($A624,#REF!,5,FALSE)</f>
        <v>#REF!</v>
      </c>
      <c r="G624" s="93" t="e">
        <f>VLOOKUP($A624,#REF!,8,FALSE)</f>
        <v>#REF!</v>
      </c>
      <c r="H624" s="93" t="e">
        <f>VLOOKUP($A624,#REF!,7,FALSE)</f>
        <v>#REF!</v>
      </c>
      <c r="I624" s="438" t="e">
        <f>VLOOKUP($A624,#REF!,10,FALSE)</f>
        <v>#REF!</v>
      </c>
      <c r="J624" s="93" t="e">
        <f>VLOOKUP($A624,#REF!,11,FALSE)</f>
        <v>#REF!</v>
      </c>
      <c r="K624" s="114" t="e">
        <f>VLOOKUP($A624,#REF!,12,FALSE)</f>
        <v>#REF!</v>
      </c>
      <c r="L624" s="93" t="e">
        <f>VLOOKUP($A624,#REF!,13,FALSE)</f>
        <v>#REF!</v>
      </c>
      <c r="M624" s="438" t="e">
        <f>VLOOKUP($A624,#REF!,14,FALSE)</f>
        <v>#REF!</v>
      </c>
      <c r="N624" s="102" t="e">
        <f>VLOOKUP($A624,#REF!,15,FALSE)</f>
        <v>#REF!</v>
      </c>
      <c r="O624" s="102" t="e">
        <f>VLOOKUP($A624,#REF!,18,FALSE)</f>
        <v>#REF!</v>
      </c>
      <c r="P624" s="93" t="e">
        <f>VLOOKUP($A624,#REF!,41,FALSE)</f>
        <v>#REF!</v>
      </c>
      <c r="Q624" s="115" t="e">
        <f>VLOOKUP(Revisión_Avance_Periodo!$L324,#REF!,30,FALSE)</f>
        <v>#REF!</v>
      </c>
      <c r="R624" s="116">
        <v>2019</v>
      </c>
      <c r="S624" s="196">
        <v>43799</v>
      </c>
      <c r="T624" s="116" t="s">
        <v>78</v>
      </c>
      <c r="U624" s="147" t="e">
        <f>INDEX(#REF!,MATCH(Revisión_Avance_Periodo!$L624,#REF!,0),MATCH(Revisión_Avance_Periodo!$T624,#REF!,0))</f>
        <v>#REF!</v>
      </c>
      <c r="V624" s="147" t="e">
        <f>INDEX(#REF!,MATCH(Revisión_Avance_Periodo!$L624,#REF!,0),MATCH(Revisión_Avance_Periodo!$T624,#REF!,0))</f>
        <v>#REF!</v>
      </c>
      <c r="W624" s="118">
        <f t="shared" si="55"/>
        <v>0</v>
      </c>
      <c r="X624" s="116" t="str">
        <f>VLOOKUP(W624,Tabla_Estado_Meta_OAP_2019[#All],3,TRUE)</f>
        <v>Por Ejecutar</v>
      </c>
      <c r="Y624" s="150" t="e">
        <f>SUBTOTAL(9,$U$614:$U624)</f>
        <v>#REF!</v>
      </c>
      <c r="Z624" s="151" t="e">
        <f>SUBTOTAL(9,$V$614:$V624)</f>
        <v>#REF!</v>
      </c>
      <c r="AA624" s="159">
        <f>IFERROR(+Revisión_Avance_Periodo!$Z624/Revisión_Avance_Periodo!$Y624,0)</f>
        <v>0</v>
      </c>
      <c r="AB624" s="126"/>
      <c r="AC624" s="127"/>
      <c r="AD624" s="125"/>
      <c r="AE624" s="125"/>
      <c r="AF624" s="128"/>
      <c r="AG624" s="129"/>
      <c r="AH624" s="150" t="e">
        <f>SUBTOTAL(9,$U$314:$U624)</f>
        <v>#REF!</v>
      </c>
      <c r="AI624" s="151" t="e">
        <f>SUBTOTAL(9,$V$314:$V624)</f>
        <v>#REF!</v>
      </c>
      <c r="AJ624" s="159">
        <f>IFERROR(+Revisión_Avance_Periodo!$Z324/Revisión_Avance_Periodo!$Y324,0)</f>
        <v>0</v>
      </c>
      <c r="AK624" s="126"/>
      <c r="AL624" s="127"/>
      <c r="AM624" s="125"/>
      <c r="AN624" s="125"/>
      <c r="AO624" s="128"/>
      <c r="AP624" s="129"/>
    </row>
    <row r="625" spans="1:42" ht="15.75" thickBot="1" x14ac:dyDescent="0.3">
      <c r="A625" s="97">
        <v>28</v>
      </c>
      <c r="B625" s="435" t="e">
        <f>CONCATENATE(Revisión_Avance_Periodo!$D325,";",Revisión_Avance_Periodo!$F325,";",Revisión_Avance_Periodo!$L325)</f>
        <v>#REF!</v>
      </c>
      <c r="C625" s="435" t="e">
        <f t="shared" si="48"/>
        <v>#REF!</v>
      </c>
      <c r="D625" s="123" t="e">
        <f>VLOOKUP($A625,#REF!,3,FALSE)</f>
        <v>#REF!</v>
      </c>
      <c r="E625" s="436" t="e">
        <f>VLOOKUP($A625,#REF!,4,FALSE)</f>
        <v>#REF!</v>
      </c>
      <c r="F625" s="103" t="e">
        <f>VLOOKUP($A625,#REF!,5,FALSE)</f>
        <v>#REF!</v>
      </c>
      <c r="G625" s="98" t="e">
        <f>VLOOKUP($A625,#REF!,8,FALSE)</f>
        <v>#REF!</v>
      </c>
      <c r="H625" s="93" t="e">
        <f>VLOOKUP($A625,#REF!,7,FALSE)</f>
        <v>#REF!</v>
      </c>
      <c r="I625" s="438" t="e">
        <f>VLOOKUP($A625,#REF!,10,FALSE)</f>
        <v>#REF!</v>
      </c>
      <c r="J625" s="98" t="e">
        <f>VLOOKUP($A625,#REF!,11,FALSE)</f>
        <v>#REF!</v>
      </c>
      <c r="K625" s="114" t="e">
        <f>VLOOKUP($A625,#REF!,12,FALSE)</f>
        <v>#REF!</v>
      </c>
      <c r="L625" s="98" t="e">
        <f>VLOOKUP($A625,#REF!,13,FALSE)</f>
        <v>#REF!</v>
      </c>
      <c r="M625" s="438" t="e">
        <f>VLOOKUP($A625,#REF!,14,FALSE)</f>
        <v>#REF!</v>
      </c>
      <c r="N625" s="103" t="e">
        <f>VLOOKUP($A625,#REF!,15,FALSE)</f>
        <v>#REF!</v>
      </c>
      <c r="O625" s="103" t="e">
        <f>VLOOKUP($A625,#REF!,18,FALSE)</f>
        <v>#REF!</v>
      </c>
      <c r="P625" s="93" t="e">
        <f>VLOOKUP($A625,#REF!,41,FALSE)</f>
        <v>#REF!</v>
      </c>
      <c r="Q625" s="115" t="e">
        <f>VLOOKUP(Revisión_Avance_Periodo!$L325,#REF!,30,FALSE)</f>
        <v>#REF!</v>
      </c>
      <c r="R625" s="116">
        <v>2019</v>
      </c>
      <c r="S625" s="196">
        <v>43829</v>
      </c>
      <c r="T625" s="124" t="s">
        <v>79</v>
      </c>
      <c r="U625" s="147" t="e">
        <f>INDEX(#REF!,MATCH(Revisión_Avance_Periodo!$L625,#REF!,0),MATCH(Revisión_Avance_Periodo!$T625,#REF!,0))</f>
        <v>#REF!</v>
      </c>
      <c r="V625" s="147" t="e">
        <f>INDEX(#REF!,MATCH(Revisión_Avance_Periodo!$L625,#REF!,0),MATCH(Revisión_Avance_Periodo!$T625,#REF!,0))</f>
        <v>#REF!</v>
      </c>
      <c r="W625" s="118">
        <f t="shared" si="55"/>
        <v>0</v>
      </c>
      <c r="X625" s="124" t="str">
        <f>VLOOKUP(W625,Tabla_Estado_Meta_OAP_2019[#All],3,TRUE)</f>
        <v>Por Ejecutar</v>
      </c>
      <c r="Y625" s="150" t="e">
        <f>SUBTOTAL(9,$U$614:$U625)</f>
        <v>#REF!</v>
      </c>
      <c r="Z625" s="151" t="e">
        <f>SUBTOTAL(9,$V$614:$V625)</f>
        <v>#REF!</v>
      </c>
      <c r="AA625" s="159">
        <f>IFERROR(+Revisión_Avance_Periodo!$Z625/Revisión_Avance_Periodo!$Y625,0)</f>
        <v>0</v>
      </c>
      <c r="AB625" s="126"/>
      <c r="AC625" s="127"/>
      <c r="AD625" s="125"/>
      <c r="AE625" s="125"/>
      <c r="AF625" s="128"/>
      <c r="AG625" s="129"/>
      <c r="AH625" s="150" t="e">
        <f>SUBTOTAL(9,$U$314:$U625)</f>
        <v>#REF!</v>
      </c>
      <c r="AI625" s="151" t="e">
        <f>SUBTOTAL(9,$V$314:$V625)</f>
        <v>#REF!</v>
      </c>
      <c r="AJ625" s="159">
        <f>IFERROR(+Revisión_Avance_Periodo!$Z325/Revisión_Avance_Periodo!$Y325,0)</f>
        <v>0</v>
      </c>
      <c r="AK625" s="126"/>
      <c r="AL625" s="127"/>
      <c r="AM625" s="125"/>
      <c r="AN625" s="125"/>
      <c r="AO625" s="128"/>
      <c r="AP625" s="129"/>
    </row>
    <row r="626" spans="1:42" x14ac:dyDescent="0.25">
      <c r="A626" s="92">
        <v>29</v>
      </c>
      <c r="B626" s="435" t="e">
        <f>CONCATENATE(Revisión_Avance_Periodo!$D326,";",Revisión_Avance_Periodo!$F326,";",Revisión_Avance_Periodo!$L326)</f>
        <v>#REF!</v>
      </c>
      <c r="C626" s="435" t="e">
        <f t="shared" si="48"/>
        <v>#REF!</v>
      </c>
      <c r="D626" s="114" t="e">
        <f>VLOOKUP($A626,#REF!,3,FALSE)</f>
        <v>#REF!</v>
      </c>
      <c r="E626" s="436" t="e">
        <f>VLOOKUP($A626,#REF!,4,FALSE)</f>
        <v>#REF!</v>
      </c>
      <c r="F626" s="102" t="e">
        <f>VLOOKUP($A626,#REF!,5,FALSE)</f>
        <v>#REF!</v>
      </c>
      <c r="G626" s="93" t="e">
        <f>VLOOKUP($A626,#REF!,8,FALSE)</f>
        <v>#REF!</v>
      </c>
      <c r="H626" s="93" t="e">
        <f>VLOOKUP($A626,#REF!,7,FALSE)</f>
        <v>#REF!</v>
      </c>
      <c r="I626" s="438" t="e">
        <f>VLOOKUP($A626,#REF!,10,FALSE)</f>
        <v>#REF!</v>
      </c>
      <c r="J626" s="93" t="e">
        <f>VLOOKUP($A626,#REF!,11,FALSE)</f>
        <v>#REF!</v>
      </c>
      <c r="K626" s="114" t="e">
        <f>VLOOKUP($A626,#REF!,12,FALSE)</f>
        <v>#REF!</v>
      </c>
      <c r="L626" s="93" t="e">
        <f>VLOOKUP($A626,#REF!,13,FALSE)</f>
        <v>#REF!</v>
      </c>
      <c r="M626" s="438" t="e">
        <f>VLOOKUP($A626,#REF!,14,FALSE)</f>
        <v>#REF!</v>
      </c>
      <c r="N626" s="102" t="e">
        <f>VLOOKUP($A626,#REF!,15,FALSE)</f>
        <v>#REF!</v>
      </c>
      <c r="O626" s="102" t="e">
        <f>VLOOKUP($A626,#REF!,18,FALSE)</f>
        <v>#REF!</v>
      </c>
      <c r="P626" s="93" t="e">
        <f>VLOOKUP($A626,#REF!,41,FALSE)</f>
        <v>#REF!</v>
      </c>
      <c r="Q626" s="115" t="e">
        <f>VLOOKUP(Revisión_Avance_Periodo!$L326,#REF!,30,FALSE)</f>
        <v>#REF!</v>
      </c>
      <c r="R626" s="116">
        <v>2019</v>
      </c>
      <c r="S626" s="196">
        <v>43495</v>
      </c>
      <c r="T626" s="116" t="s">
        <v>68</v>
      </c>
      <c r="U626" s="147" t="e">
        <f>INDEX(#REF!,MATCH(Revisión_Avance_Periodo!$L626,#REF!,0),MATCH(Revisión_Avance_Periodo!$T626,#REF!,0))</f>
        <v>#REF!</v>
      </c>
      <c r="V626" s="147" t="e">
        <f>INDEX(#REF!,MATCH(Revisión_Avance_Periodo!$L626,#REF!,0),MATCH(Revisión_Avance_Periodo!$T626,#REF!,0))</f>
        <v>#REF!</v>
      </c>
      <c r="W626" s="118">
        <f t="shared" si="55"/>
        <v>0</v>
      </c>
      <c r="X626" s="116" t="str">
        <f>VLOOKUP(W626,Tabla_Estado_Meta_OAP_2019[#All],3,TRUE)</f>
        <v>Por Ejecutar</v>
      </c>
      <c r="Y626" s="148" t="e">
        <f>SUBTOTAL(9,$U$626:$U626)</f>
        <v>#REF!</v>
      </c>
      <c r="Z626" s="149" t="e">
        <f>SUBTOTAL(9,$V$626:$V626)</f>
        <v>#REF!</v>
      </c>
      <c r="AA626" s="162">
        <f>IFERROR(+Revisión_Avance_Periodo!$Z626/Revisión_Avance_Periodo!$Y626,0)</f>
        <v>0</v>
      </c>
      <c r="AB626" s="120" t="e">
        <f>SUBTOTAL(9,U626:U637)</f>
        <v>#REF!</v>
      </c>
      <c r="AC626" s="119" t="e">
        <f>SUBTOTAL(9,V626:V637)</f>
        <v>#REF!</v>
      </c>
      <c r="AD626" s="119" t="e">
        <f>+AC626/AB626</f>
        <v>#REF!</v>
      </c>
      <c r="AE626" s="451" t="e">
        <f>100%-Revisión_Avance_Periodo!$AD626</f>
        <v>#REF!</v>
      </c>
      <c r="AF626" s="121" t="e">
        <f>VLOOKUP(AD626,Tabla_Estado_Meta_OAP_2019[],3,TRUE)</f>
        <v>#REF!</v>
      </c>
      <c r="AG626" s="122" t="e">
        <f>Revisión_Avance_Periodo!$AD626*Revisión_Avance_Periodo!$Q626</f>
        <v>#REF!</v>
      </c>
      <c r="AH626" s="148" t="e">
        <f>SUBTOTAL(9,$U$326:$U626)</f>
        <v>#REF!</v>
      </c>
      <c r="AI626" s="149" t="e">
        <f>SUBTOTAL(9,$V$326:$V626)</f>
        <v>#REF!</v>
      </c>
      <c r="AJ626" s="162">
        <f>IFERROR(+Revisión_Avance_Periodo!$Z326/Revisión_Avance_Periodo!$Y326,0)</f>
        <v>0</v>
      </c>
      <c r="AK626" s="120" t="e">
        <f>SUBTOTAL(9,AD626:AD637)</f>
        <v>#REF!</v>
      </c>
      <c r="AL626" s="119" t="e">
        <f>SUBTOTAL(9,AE626:AE637)</f>
        <v>#REF!</v>
      </c>
      <c r="AM626" s="119" t="e">
        <f>+AL626/AK626</f>
        <v>#REF!</v>
      </c>
      <c r="AN626" s="119">
        <f>100%-Revisión_Avance_Periodo!$AD326</f>
        <v>1</v>
      </c>
      <c r="AO626" s="121" t="e">
        <f>VLOOKUP(AM626,Tabla_Estado_Meta_OAP_2019[],3,TRUE)</f>
        <v>#REF!</v>
      </c>
      <c r="AP626" s="122" t="e">
        <f>Revisión_Avance_Periodo!$AD326*Revisión_Avance_Periodo!$Q326</f>
        <v>#REF!</v>
      </c>
    </row>
    <row r="627" spans="1:42" x14ac:dyDescent="0.25">
      <c r="A627" s="97">
        <v>29</v>
      </c>
      <c r="B627" s="435" t="e">
        <f>CONCATENATE(Revisión_Avance_Periodo!$D327,";",Revisión_Avance_Periodo!$F327,";",Revisión_Avance_Periodo!$L327)</f>
        <v>#REF!</v>
      </c>
      <c r="C627" s="435" t="e">
        <f t="shared" si="48"/>
        <v>#REF!</v>
      </c>
      <c r="D627" s="123" t="e">
        <f>VLOOKUP($A627,#REF!,3,FALSE)</f>
        <v>#REF!</v>
      </c>
      <c r="E627" s="436" t="e">
        <f>VLOOKUP($A627,#REF!,4,FALSE)</f>
        <v>#REF!</v>
      </c>
      <c r="F627" s="103" t="e">
        <f>VLOOKUP($A627,#REF!,5,FALSE)</f>
        <v>#REF!</v>
      </c>
      <c r="G627" s="98" t="e">
        <f>VLOOKUP($A627,#REF!,8,FALSE)</f>
        <v>#REF!</v>
      </c>
      <c r="H627" s="93" t="e">
        <f>VLOOKUP($A627,#REF!,7,FALSE)</f>
        <v>#REF!</v>
      </c>
      <c r="I627" s="438" t="e">
        <f>VLOOKUP($A627,#REF!,10,FALSE)</f>
        <v>#REF!</v>
      </c>
      <c r="J627" s="98" t="e">
        <f>VLOOKUP($A627,#REF!,11,FALSE)</f>
        <v>#REF!</v>
      </c>
      <c r="K627" s="114" t="e">
        <f>VLOOKUP($A627,#REF!,12,FALSE)</f>
        <v>#REF!</v>
      </c>
      <c r="L627" s="98" t="e">
        <f>VLOOKUP($A627,#REF!,13,FALSE)</f>
        <v>#REF!</v>
      </c>
      <c r="M627" s="438" t="e">
        <f>VLOOKUP($A627,#REF!,14,FALSE)</f>
        <v>#REF!</v>
      </c>
      <c r="N627" s="103" t="e">
        <f>VLOOKUP($A627,#REF!,15,FALSE)</f>
        <v>#REF!</v>
      </c>
      <c r="O627" s="103" t="e">
        <f>VLOOKUP($A627,#REF!,18,FALSE)</f>
        <v>#REF!</v>
      </c>
      <c r="P627" s="93" t="e">
        <f>VLOOKUP($A627,#REF!,41,FALSE)</f>
        <v>#REF!</v>
      </c>
      <c r="Q627" s="115" t="e">
        <f>VLOOKUP(Revisión_Avance_Periodo!$L327,#REF!,30,FALSE)</f>
        <v>#REF!</v>
      </c>
      <c r="R627" s="116">
        <v>2019</v>
      </c>
      <c r="S627" s="196">
        <v>43524</v>
      </c>
      <c r="T627" s="124" t="s">
        <v>69</v>
      </c>
      <c r="U627" s="147" t="e">
        <f>INDEX(#REF!,MATCH(Revisión_Avance_Periodo!$L627,#REF!,0),MATCH(Revisión_Avance_Periodo!$T627,#REF!,0))</f>
        <v>#REF!</v>
      </c>
      <c r="V627" s="147" t="e">
        <f>INDEX(#REF!,MATCH(Revisión_Avance_Periodo!$L627,#REF!,0),MATCH(Revisión_Avance_Periodo!$T627,#REF!,0))</f>
        <v>#REF!</v>
      </c>
      <c r="W627" s="118">
        <f t="shared" si="55"/>
        <v>0</v>
      </c>
      <c r="X627" s="124" t="str">
        <f>VLOOKUP(W627,Tabla_Estado_Meta_OAP_2019[#All],3,TRUE)</f>
        <v>Por Ejecutar</v>
      </c>
      <c r="Y627" s="150" t="e">
        <f>SUBTOTAL(9,$U$626:$U627)</f>
        <v>#REF!</v>
      </c>
      <c r="Z627" s="151" t="e">
        <f>SUBTOTAL(9,$V$626:$V627)</f>
        <v>#REF!</v>
      </c>
      <c r="AA627" s="159">
        <f>IFERROR(+Revisión_Avance_Periodo!$Z627/Revisión_Avance_Periodo!$Y627,0)</f>
        <v>0</v>
      </c>
      <c r="AB627" s="126"/>
      <c r="AC627" s="127"/>
      <c r="AD627" s="125"/>
      <c r="AE627" s="125"/>
      <c r="AF627" s="128"/>
      <c r="AG627" s="129"/>
      <c r="AH627" s="150" t="e">
        <f>SUBTOTAL(9,$U$326:$U627)</f>
        <v>#REF!</v>
      </c>
      <c r="AI627" s="151" t="e">
        <f>SUBTOTAL(9,$V$326:$V627)</f>
        <v>#REF!</v>
      </c>
      <c r="AJ627" s="159">
        <f>IFERROR(+Revisión_Avance_Periodo!$Z327/Revisión_Avance_Periodo!$Y327,0)</f>
        <v>0</v>
      </c>
      <c r="AK627" s="126"/>
      <c r="AL627" s="127"/>
      <c r="AM627" s="125"/>
      <c r="AN627" s="125"/>
      <c r="AO627" s="128"/>
      <c r="AP627" s="129"/>
    </row>
    <row r="628" spans="1:42" x14ac:dyDescent="0.25">
      <c r="A628" s="92">
        <v>29</v>
      </c>
      <c r="B628" s="435" t="e">
        <f>CONCATENATE(Revisión_Avance_Periodo!$D328,";",Revisión_Avance_Periodo!$F328,";",Revisión_Avance_Periodo!$L328)</f>
        <v>#REF!</v>
      </c>
      <c r="C628" s="435" t="e">
        <f t="shared" si="48"/>
        <v>#REF!</v>
      </c>
      <c r="D628" s="114" t="e">
        <f>VLOOKUP($A628,#REF!,3,FALSE)</f>
        <v>#REF!</v>
      </c>
      <c r="E628" s="436" t="e">
        <f>VLOOKUP($A628,#REF!,4,FALSE)</f>
        <v>#REF!</v>
      </c>
      <c r="F628" s="102" t="e">
        <f>VLOOKUP($A628,#REF!,5,FALSE)</f>
        <v>#REF!</v>
      </c>
      <c r="G628" s="93" t="e">
        <f>VLOOKUP($A628,#REF!,8,FALSE)</f>
        <v>#REF!</v>
      </c>
      <c r="H628" s="93" t="e">
        <f>VLOOKUP($A628,#REF!,7,FALSE)</f>
        <v>#REF!</v>
      </c>
      <c r="I628" s="438" t="e">
        <f>VLOOKUP($A628,#REF!,10,FALSE)</f>
        <v>#REF!</v>
      </c>
      <c r="J628" s="93" t="e">
        <f>VLOOKUP($A628,#REF!,11,FALSE)</f>
        <v>#REF!</v>
      </c>
      <c r="K628" s="114" t="e">
        <f>VLOOKUP($A628,#REF!,12,FALSE)</f>
        <v>#REF!</v>
      </c>
      <c r="L628" s="93" t="e">
        <f>VLOOKUP($A628,#REF!,13,FALSE)</f>
        <v>#REF!</v>
      </c>
      <c r="M628" s="438" t="e">
        <f>VLOOKUP($A628,#REF!,14,FALSE)</f>
        <v>#REF!</v>
      </c>
      <c r="N628" s="102" t="e">
        <f>VLOOKUP($A628,#REF!,15,FALSE)</f>
        <v>#REF!</v>
      </c>
      <c r="O628" s="102" t="e">
        <f>VLOOKUP($A628,#REF!,18,FALSE)</f>
        <v>#REF!</v>
      </c>
      <c r="P628" s="93" t="e">
        <f>VLOOKUP($A628,#REF!,41,FALSE)</f>
        <v>#REF!</v>
      </c>
      <c r="Q628" s="115" t="e">
        <f>VLOOKUP(Revisión_Avance_Periodo!$L328,#REF!,30,FALSE)</f>
        <v>#REF!</v>
      </c>
      <c r="R628" s="116">
        <v>2019</v>
      </c>
      <c r="S628" s="196">
        <v>43554</v>
      </c>
      <c r="T628" s="116" t="s">
        <v>70</v>
      </c>
      <c r="U628" s="147" t="e">
        <f>INDEX(#REF!,MATCH(Revisión_Avance_Periodo!$L628,#REF!,0),MATCH(Revisión_Avance_Periodo!$T628,#REF!,0))</f>
        <v>#REF!</v>
      </c>
      <c r="V628" s="147" t="e">
        <f>INDEX(#REF!,MATCH(Revisión_Avance_Periodo!$L628,#REF!,0),MATCH(Revisión_Avance_Periodo!$T628,#REF!,0))</f>
        <v>#REF!</v>
      </c>
      <c r="W628" s="118">
        <f t="shared" si="55"/>
        <v>0</v>
      </c>
      <c r="X628" s="116" t="str">
        <f>VLOOKUP(W628,Tabla_Estado_Meta_OAP_2019[#All],3,TRUE)</f>
        <v>Por Ejecutar</v>
      </c>
      <c r="Y628" s="150" t="e">
        <f>SUBTOTAL(9,$U$626:$U628)</f>
        <v>#REF!</v>
      </c>
      <c r="Z628" s="151" t="e">
        <f>SUBTOTAL(9,$V$626:$V628)</f>
        <v>#REF!</v>
      </c>
      <c r="AA628" s="159">
        <f>IFERROR(+Revisión_Avance_Periodo!$Z628/Revisión_Avance_Periodo!$Y628,0)</f>
        <v>0</v>
      </c>
      <c r="AB628" s="126"/>
      <c r="AC628" s="127"/>
      <c r="AD628" s="125"/>
      <c r="AE628" s="125"/>
      <c r="AF628" s="128"/>
      <c r="AG628" s="129"/>
      <c r="AH628" s="150" t="e">
        <f>SUBTOTAL(9,$U$326:$U628)</f>
        <v>#REF!</v>
      </c>
      <c r="AI628" s="151" t="e">
        <f>SUBTOTAL(9,$V$326:$V628)</f>
        <v>#REF!</v>
      </c>
      <c r="AJ628" s="159">
        <f>IFERROR(+Revisión_Avance_Periodo!$Z328/Revisión_Avance_Periodo!$Y328,0)</f>
        <v>0</v>
      </c>
      <c r="AK628" s="126"/>
      <c r="AL628" s="127"/>
      <c r="AM628" s="125"/>
      <c r="AN628" s="125"/>
      <c r="AO628" s="128"/>
      <c r="AP628" s="129"/>
    </row>
    <row r="629" spans="1:42" x14ac:dyDescent="0.25">
      <c r="A629" s="97">
        <v>29</v>
      </c>
      <c r="B629" s="435" t="e">
        <f>CONCATENATE(Revisión_Avance_Periodo!$D329,";",Revisión_Avance_Periodo!$F329,";",Revisión_Avance_Periodo!$L329)</f>
        <v>#REF!</v>
      </c>
      <c r="C629" s="435" t="e">
        <f t="shared" si="48"/>
        <v>#REF!</v>
      </c>
      <c r="D629" s="123" t="e">
        <f>VLOOKUP($A629,#REF!,3,FALSE)</f>
        <v>#REF!</v>
      </c>
      <c r="E629" s="436" t="e">
        <f>VLOOKUP($A629,#REF!,4,FALSE)</f>
        <v>#REF!</v>
      </c>
      <c r="F629" s="103" t="e">
        <f>VLOOKUP($A629,#REF!,5,FALSE)</f>
        <v>#REF!</v>
      </c>
      <c r="G629" s="98" t="e">
        <f>VLOOKUP($A629,#REF!,8,FALSE)</f>
        <v>#REF!</v>
      </c>
      <c r="H629" s="93" t="e">
        <f>VLOOKUP($A629,#REF!,7,FALSE)</f>
        <v>#REF!</v>
      </c>
      <c r="I629" s="438" t="e">
        <f>VLOOKUP($A629,#REF!,10,FALSE)</f>
        <v>#REF!</v>
      </c>
      <c r="J629" s="98" t="e">
        <f>VLOOKUP($A629,#REF!,11,FALSE)</f>
        <v>#REF!</v>
      </c>
      <c r="K629" s="114" t="e">
        <f>VLOOKUP($A629,#REF!,12,FALSE)</f>
        <v>#REF!</v>
      </c>
      <c r="L629" s="98" t="e">
        <f>VLOOKUP($A629,#REF!,13,FALSE)</f>
        <v>#REF!</v>
      </c>
      <c r="M629" s="438" t="e">
        <f>VLOOKUP($A629,#REF!,14,FALSE)</f>
        <v>#REF!</v>
      </c>
      <c r="N629" s="103" t="e">
        <f>VLOOKUP($A629,#REF!,15,FALSE)</f>
        <v>#REF!</v>
      </c>
      <c r="O629" s="103" t="e">
        <f>VLOOKUP($A629,#REF!,18,FALSE)</f>
        <v>#REF!</v>
      </c>
      <c r="P629" s="93" t="e">
        <f>VLOOKUP($A629,#REF!,41,FALSE)</f>
        <v>#REF!</v>
      </c>
      <c r="Q629" s="115" t="e">
        <f>VLOOKUP(Revisión_Avance_Periodo!$L329,#REF!,30,FALSE)</f>
        <v>#REF!</v>
      </c>
      <c r="R629" s="116">
        <v>2019</v>
      </c>
      <c r="S629" s="196">
        <v>43585</v>
      </c>
      <c r="T629" s="124" t="s">
        <v>71</v>
      </c>
      <c r="U629" s="147" t="e">
        <f>INDEX(#REF!,MATCH(Revisión_Avance_Periodo!$L629,#REF!,0),MATCH(Revisión_Avance_Periodo!$T629,#REF!,0))</f>
        <v>#REF!</v>
      </c>
      <c r="V629" s="147" t="e">
        <f>INDEX(#REF!,MATCH(Revisión_Avance_Periodo!$L629,#REF!,0),MATCH(Revisión_Avance_Periodo!$T629,#REF!,0))</f>
        <v>#REF!</v>
      </c>
      <c r="W629" s="118">
        <f t="shared" si="55"/>
        <v>0</v>
      </c>
      <c r="X629" s="124" t="str">
        <f>VLOOKUP(W629,Tabla_Estado_Meta_OAP_2019[#All],3,TRUE)</f>
        <v>Por Ejecutar</v>
      </c>
      <c r="Y629" s="150" t="e">
        <f>SUBTOTAL(9,$U$626:$U629)</f>
        <v>#REF!</v>
      </c>
      <c r="Z629" s="151" t="e">
        <f>SUBTOTAL(9,$V$626:$V629)</f>
        <v>#REF!</v>
      </c>
      <c r="AA629" s="159">
        <f>IFERROR(+Revisión_Avance_Periodo!$Z629/Revisión_Avance_Periodo!$Y629,0)</f>
        <v>0</v>
      </c>
      <c r="AB629" s="126"/>
      <c r="AC629" s="127"/>
      <c r="AD629" s="125"/>
      <c r="AE629" s="125"/>
      <c r="AF629" s="128"/>
      <c r="AG629" s="129"/>
      <c r="AH629" s="150" t="e">
        <f>SUBTOTAL(9,$U$326:$U629)</f>
        <v>#REF!</v>
      </c>
      <c r="AI629" s="151" t="e">
        <f>SUBTOTAL(9,$V$326:$V629)</f>
        <v>#REF!</v>
      </c>
      <c r="AJ629" s="159">
        <f>IFERROR(+Revisión_Avance_Periodo!$Z329/Revisión_Avance_Periodo!$Y329,0)</f>
        <v>0</v>
      </c>
      <c r="AK629" s="126"/>
      <c r="AL629" s="127"/>
      <c r="AM629" s="125"/>
      <c r="AN629" s="125"/>
      <c r="AO629" s="128"/>
      <c r="AP629" s="129"/>
    </row>
    <row r="630" spans="1:42" x14ac:dyDescent="0.25">
      <c r="A630" s="92">
        <v>29</v>
      </c>
      <c r="B630" s="435" t="e">
        <f>CONCATENATE(Revisión_Avance_Periodo!$D330,";",Revisión_Avance_Periodo!$F330,";",Revisión_Avance_Periodo!$L330)</f>
        <v>#REF!</v>
      </c>
      <c r="C630" s="435" t="e">
        <f t="shared" si="48"/>
        <v>#REF!</v>
      </c>
      <c r="D630" s="114" t="e">
        <f>VLOOKUP($A630,#REF!,3,FALSE)</f>
        <v>#REF!</v>
      </c>
      <c r="E630" s="436" t="e">
        <f>VLOOKUP($A630,#REF!,4,FALSE)</f>
        <v>#REF!</v>
      </c>
      <c r="F630" s="102" t="e">
        <f>VLOOKUP($A630,#REF!,5,FALSE)</f>
        <v>#REF!</v>
      </c>
      <c r="G630" s="93" t="e">
        <f>VLOOKUP($A630,#REF!,8,FALSE)</f>
        <v>#REF!</v>
      </c>
      <c r="H630" s="93" t="e">
        <f>VLOOKUP($A630,#REF!,7,FALSE)</f>
        <v>#REF!</v>
      </c>
      <c r="I630" s="438" t="e">
        <f>VLOOKUP($A630,#REF!,10,FALSE)</f>
        <v>#REF!</v>
      </c>
      <c r="J630" s="93" t="e">
        <f>VLOOKUP($A630,#REF!,11,FALSE)</f>
        <v>#REF!</v>
      </c>
      <c r="K630" s="114" t="e">
        <f>VLOOKUP($A630,#REF!,12,FALSE)</f>
        <v>#REF!</v>
      </c>
      <c r="L630" s="93" t="e">
        <f>VLOOKUP($A630,#REF!,13,FALSE)</f>
        <v>#REF!</v>
      </c>
      <c r="M630" s="438" t="e">
        <f>VLOOKUP($A630,#REF!,14,FALSE)</f>
        <v>#REF!</v>
      </c>
      <c r="N630" s="102" t="e">
        <f>VLOOKUP($A630,#REF!,15,FALSE)</f>
        <v>#REF!</v>
      </c>
      <c r="O630" s="102" t="e">
        <f>VLOOKUP($A630,#REF!,18,FALSE)</f>
        <v>#REF!</v>
      </c>
      <c r="P630" s="93" t="e">
        <f>VLOOKUP($A630,#REF!,41,FALSE)</f>
        <v>#REF!</v>
      </c>
      <c r="Q630" s="115" t="e">
        <f>VLOOKUP(Revisión_Avance_Periodo!$L330,#REF!,30,FALSE)</f>
        <v>#REF!</v>
      </c>
      <c r="R630" s="116">
        <v>2019</v>
      </c>
      <c r="S630" s="196">
        <v>43615</v>
      </c>
      <c r="T630" s="116" t="s">
        <v>72</v>
      </c>
      <c r="U630" s="147" t="e">
        <f>INDEX(#REF!,MATCH(Revisión_Avance_Periodo!$L630,#REF!,0),MATCH(Revisión_Avance_Periodo!$T630,#REF!,0))</f>
        <v>#REF!</v>
      </c>
      <c r="V630" s="147" t="e">
        <f>INDEX(#REF!,MATCH(Revisión_Avance_Periodo!$L630,#REF!,0),MATCH(Revisión_Avance_Periodo!$T630,#REF!,0))</f>
        <v>#REF!</v>
      </c>
      <c r="W630" s="118">
        <f t="shared" si="55"/>
        <v>0</v>
      </c>
      <c r="X630" s="116" t="str">
        <f>VLOOKUP(W630,Tabla_Estado_Meta_OAP_2019[#All],3,TRUE)</f>
        <v>Por Ejecutar</v>
      </c>
      <c r="Y630" s="150" t="e">
        <f>SUBTOTAL(9,$U$626:$U630)</f>
        <v>#REF!</v>
      </c>
      <c r="Z630" s="151" t="e">
        <f>SUBTOTAL(9,$V$626:$V630)</f>
        <v>#REF!</v>
      </c>
      <c r="AA630" s="159">
        <f>IFERROR(+Revisión_Avance_Periodo!$Z630/Revisión_Avance_Periodo!$Y630,0)</f>
        <v>0</v>
      </c>
      <c r="AB630" s="126"/>
      <c r="AC630" s="127"/>
      <c r="AD630" s="125"/>
      <c r="AE630" s="125"/>
      <c r="AF630" s="128"/>
      <c r="AG630" s="129"/>
      <c r="AH630" s="150" t="e">
        <f>SUBTOTAL(9,$U$326:$U630)</f>
        <v>#REF!</v>
      </c>
      <c r="AI630" s="151" t="e">
        <f>SUBTOTAL(9,$V$326:$V630)</f>
        <v>#REF!</v>
      </c>
      <c r="AJ630" s="159">
        <f>IFERROR(+Revisión_Avance_Periodo!$Z330/Revisión_Avance_Periodo!$Y330,0)</f>
        <v>0</v>
      </c>
      <c r="AK630" s="126"/>
      <c r="AL630" s="127"/>
      <c r="AM630" s="125"/>
      <c r="AN630" s="125"/>
      <c r="AO630" s="128"/>
      <c r="AP630" s="129"/>
    </row>
    <row r="631" spans="1:42" x14ac:dyDescent="0.25">
      <c r="A631" s="97">
        <v>29</v>
      </c>
      <c r="B631" s="435" t="e">
        <f>CONCATENATE(Revisión_Avance_Periodo!$D331,";",Revisión_Avance_Periodo!$F331,";",Revisión_Avance_Periodo!$L331)</f>
        <v>#REF!</v>
      </c>
      <c r="C631" s="435" t="e">
        <f t="shared" si="48"/>
        <v>#REF!</v>
      </c>
      <c r="D631" s="123" t="e">
        <f>VLOOKUP($A631,#REF!,3,FALSE)</f>
        <v>#REF!</v>
      </c>
      <c r="E631" s="436" t="e">
        <f>VLOOKUP($A631,#REF!,4,FALSE)</f>
        <v>#REF!</v>
      </c>
      <c r="F631" s="103" t="e">
        <f>VLOOKUP($A631,#REF!,5,FALSE)</f>
        <v>#REF!</v>
      </c>
      <c r="G631" s="98" t="e">
        <f>VLOOKUP($A631,#REF!,8,FALSE)</f>
        <v>#REF!</v>
      </c>
      <c r="H631" s="93" t="e">
        <f>VLOOKUP($A631,#REF!,7,FALSE)</f>
        <v>#REF!</v>
      </c>
      <c r="I631" s="438" t="e">
        <f>VLOOKUP($A631,#REF!,10,FALSE)</f>
        <v>#REF!</v>
      </c>
      <c r="J631" s="98" t="e">
        <f>VLOOKUP($A631,#REF!,11,FALSE)</f>
        <v>#REF!</v>
      </c>
      <c r="K631" s="114" t="e">
        <f>VLOOKUP($A631,#REF!,12,FALSE)</f>
        <v>#REF!</v>
      </c>
      <c r="L631" s="98" t="e">
        <f>VLOOKUP($A631,#REF!,13,FALSE)</f>
        <v>#REF!</v>
      </c>
      <c r="M631" s="438" t="e">
        <f>VLOOKUP($A631,#REF!,14,FALSE)</f>
        <v>#REF!</v>
      </c>
      <c r="N631" s="103" t="e">
        <f>VLOOKUP($A631,#REF!,15,FALSE)</f>
        <v>#REF!</v>
      </c>
      <c r="O631" s="103" t="e">
        <f>VLOOKUP($A631,#REF!,18,FALSE)</f>
        <v>#REF!</v>
      </c>
      <c r="P631" s="93" t="e">
        <f>VLOOKUP($A631,#REF!,41,FALSE)</f>
        <v>#REF!</v>
      </c>
      <c r="Q631" s="115" t="e">
        <f>VLOOKUP(Revisión_Avance_Periodo!$L331,#REF!,30,FALSE)</f>
        <v>#REF!</v>
      </c>
      <c r="R631" s="116">
        <v>2019</v>
      </c>
      <c r="S631" s="196">
        <v>43646</v>
      </c>
      <c r="T631" s="124" t="s">
        <v>73</v>
      </c>
      <c r="U631" s="147" t="e">
        <f>INDEX(#REF!,MATCH(Revisión_Avance_Periodo!$L631,#REF!,0),MATCH(Revisión_Avance_Periodo!$T631,#REF!,0))</f>
        <v>#REF!</v>
      </c>
      <c r="V631" s="147" t="e">
        <f>INDEX(#REF!,MATCH(Revisión_Avance_Periodo!$L631,#REF!,0),MATCH(Revisión_Avance_Periodo!$T631,#REF!,0))</f>
        <v>#REF!</v>
      </c>
      <c r="W631" s="118">
        <f t="shared" si="55"/>
        <v>0</v>
      </c>
      <c r="X631" s="124" t="str">
        <f>VLOOKUP(W631,Tabla_Estado_Meta_OAP_2019[#All],3,TRUE)</f>
        <v>Por Ejecutar</v>
      </c>
      <c r="Y631" s="150" t="e">
        <f>SUBTOTAL(9,$U$626:$U631)</f>
        <v>#REF!</v>
      </c>
      <c r="Z631" s="151" t="e">
        <f>SUBTOTAL(9,$V$626:$V631)</f>
        <v>#REF!</v>
      </c>
      <c r="AA631" s="159">
        <f>IFERROR(+Revisión_Avance_Periodo!$Z631/Revisión_Avance_Periodo!$Y631,0)</f>
        <v>0</v>
      </c>
      <c r="AB631" s="126"/>
      <c r="AC631" s="127"/>
      <c r="AD631" s="125"/>
      <c r="AE631" s="125"/>
      <c r="AF631" s="128"/>
      <c r="AG631" s="129"/>
      <c r="AH631" s="150" t="e">
        <f>SUBTOTAL(9,$U$326:$U631)</f>
        <v>#REF!</v>
      </c>
      <c r="AI631" s="151" t="e">
        <f>SUBTOTAL(9,$V$326:$V631)</f>
        <v>#REF!</v>
      </c>
      <c r="AJ631" s="159">
        <f>IFERROR(+Revisión_Avance_Periodo!$Z331/Revisión_Avance_Periodo!$Y331,0)</f>
        <v>0</v>
      </c>
      <c r="AK631" s="126"/>
      <c r="AL631" s="127"/>
      <c r="AM631" s="125"/>
      <c r="AN631" s="125"/>
      <c r="AO631" s="128"/>
      <c r="AP631" s="129"/>
    </row>
    <row r="632" spans="1:42" x14ac:dyDescent="0.25">
      <c r="A632" s="92">
        <v>29</v>
      </c>
      <c r="B632" s="435" t="e">
        <f>CONCATENATE(Revisión_Avance_Periodo!$D332,";",Revisión_Avance_Periodo!$F332,";",Revisión_Avance_Periodo!$L332)</f>
        <v>#REF!</v>
      </c>
      <c r="C632" s="435" t="e">
        <f t="shared" si="48"/>
        <v>#REF!</v>
      </c>
      <c r="D632" s="114" t="e">
        <f>VLOOKUP($A632,#REF!,3,FALSE)</f>
        <v>#REF!</v>
      </c>
      <c r="E632" s="436" t="e">
        <f>VLOOKUP($A632,#REF!,4,FALSE)</f>
        <v>#REF!</v>
      </c>
      <c r="F632" s="102" t="e">
        <f>VLOOKUP($A632,#REF!,5,FALSE)</f>
        <v>#REF!</v>
      </c>
      <c r="G632" s="93" t="e">
        <f>VLOOKUP($A632,#REF!,8,FALSE)</f>
        <v>#REF!</v>
      </c>
      <c r="H632" s="93" t="e">
        <f>VLOOKUP($A632,#REF!,7,FALSE)</f>
        <v>#REF!</v>
      </c>
      <c r="I632" s="438" t="e">
        <f>VLOOKUP($A632,#REF!,10,FALSE)</f>
        <v>#REF!</v>
      </c>
      <c r="J632" s="93" t="e">
        <f>VLOOKUP($A632,#REF!,11,FALSE)</f>
        <v>#REF!</v>
      </c>
      <c r="K632" s="114" t="e">
        <f>VLOOKUP($A632,#REF!,12,FALSE)</f>
        <v>#REF!</v>
      </c>
      <c r="L632" s="93" t="e">
        <f>VLOOKUP($A632,#REF!,13,FALSE)</f>
        <v>#REF!</v>
      </c>
      <c r="M632" s="438" t="e">
        <f>VLOOKUP($A632,#REF!,14,FALSE)</f>
        <v>#REF!</v>
      </c>
      <c r="N632" s="102" t="e">
        <f>VLOOKUP($A632,#REF!,15,FALSE)</f>
        <v>#REF!</v>
      </c>
      <c r="O632" s="102" t="e">
        <f>VLOOKUP($A632,#REF!,18,FALSE)</f>
        <v>#REF!</v>
      </c>
      <c r="P632" s="93" t="e">
        <f>VLOOKUP($A632,#REF!,41,FALSE)</f>
        <v>#REF!</v>
      </c>
      <c r="Q632" s="115" t="e">
        <f>VLOOKUP(Revisión_Avance_Periodo!$L332,#REF!,30,FALSE)</f>
        <v>#REF!</v>
      </c>
      <c r="R632" s="116">
        <v>2019</v>
      </c>
      <c r="S632" s="196">
        <v>43676</v>
      </c>
      <c r="T632" s="116" t="s">
        <v>74</v>
      </c>
      <c r="U632" s="450" t="e">
        <f>INDEX(#REF!,MATCH(Revisión_Avance_Periodo!$L632,#REF!,0),MATCH(Revisión_Avance_Periodo!$T632,#REF!,0))</f>
        <v>#REF!</v>
      </c>
      <c r="V632" s="450" t="e">
        <f>INDEX(#REF!,MATCH(Revisión_Avance_Periodo!$L632,#REF!,0),MATCH(Revisión_Avance_Periodo!$T632,#REF!,0))</f>
        <v>#REF!</v>
      </c>
      <c r="W632" s="130">
        <f t="shared" si="55"/>
        <v>0</v>
      </c>
      <c r="X632" s="116" t="str">
        <f>VLOOKUP(W632,Tabla_Estado_Meta_OAP_2019[#All],3,TRUE)</f>
        <v>Por Ejecutar</v>
      </c>
      <c r="Y632" s="150" t="e">
        <f>SUBTOTAL(9,$U$626:$U632)</f>
        <v>#REF!</v>
      </c>
      <c r="Z632" s="151" t="e">
        <f>SUBTOTAL(9,$V$626:$V632)</f>
        <v>#REF!</v>
      </c>
      <c r="AA632" s="159">
        <f>IFERROR(+Revisión_Avance_Periodo!$Z632/Revisión_Avance_Periodo!$Y632,0)</f>
        <v>0</v>
      </c>
      <c r="AB632" s="126"/>
      <c r="AC632" s="127"/>
      <c r="AD632" s="125"/>
      <c r="AE632" s="125"/>
      <c r="AF632" s="128"/>
      <c r="AG632" s="129"/>
      <c r="AH632" s="150" t="e">
        <f>SUBTOTAL(9,$U$326:$U632)</f>
        <v>#REF!</v>
      </c>
      <c r="AI632" s="151" t="e">
        <f>SUBTOTAL(9,$V$326:$V632)</f>
        <v>#REF!</v>
      </c>
      <c r="AJ632" s="159">
        <f>IFERROR(+Revisión_Avance_Periodo!$Z332/Revisión_Avance_Periodo!$Y332,0)</f>
        <v>0</v>
      </c>
      <c r="AK632" s="126"/>
      <c r="AL632" s="127"/>
      <c r="AM632" s="125"/>
      <c r="AN632" s="125"/>
      <c r="AO632" s="128"/>
      <c r="AP632" s="129"/>
    </row>
    <row r="633" spans="1:42" x14ac:dyDescent="0.25">
      <c r="A633" s="97">
        <v>29</v>
      </c>
      <c r="B633" s="435" t="e">
        <f>CONCATENATE(Revisión_Avance_Periodo!$D333,";",Revisión_Avance_Periodo!$F333,";",Revisión_Avance_Periodo!$L333)</f>
        <v>#REF!</v>
      </c>
      <c r="C633" s="435" t="e">
        <f t="shared" si="48"/>
        <v>#REF!</v>
      </c>
      <c r="D633" s="123" t="e">
        <f>VLOOKUP($A633,#REF!,3,FALSE)</f>
        <v>#REF!</v>
      </c>
      <c r="E633" s="436" t="e">
        <f>VLOOKUP($A633,#REF!,4,FALSE)</f>
        <v>#REF!</v>
      </c>
      <c r="F633" s="103" t="e">
        <f>VLOOKUP($A633,#REF!,5,FALSE)</f>
        <v>#REF!</v>
      </c>
      <c r="G633" s="98" t="e">
        <f>VLOOKUP($A633,#REF!,8,FALSE)</f>
        <v>#REF!</v>
      </c>
      <c r="H633" s="93" t="e">
        <f>VLOOKUP($A633,#REF!,7,FALSE)</f>
        <v>#REF!</v>
      </c>
      <c r="I633" s="438" t="e">
        <f>VLOOKUP($A633,#REF!,10,FALSE)</f>
        <v>#REF!</v>
      </c>
      <c r="J633" s="98" t="e">
        <f>VLOOKUP($A633,#REF!,11,FALSE)</f>
        <v>#REF!</v>
      </c>
      <c r="K633" s="114" t="e">
        <f>VLOOKUP($A633,#REF!,12,FALSE)</f>
        <v>#REF!</v>
      </c>
      <c r="L633" s="98" t="e">
        <f>VLOOKUP($A633,#REF!,13,FALSE)</f>
        <v>#REF!</v>
      </c>
      <c r="M633" s="438" t="e">
        <f>VLOOKUP($A633,#REF!,14,FALSE)</f>
        <v>#REF!</v>
      </c>
      <c r="N633" s="103" t="e">
        <f>VLOOKUP($A633,#REF!,15,FALSE)</f>
        <v>#REF!</v>
      </c>
      <c r="O633" s="103" t="e">
        <f>VLOOKUP($A633,#REF!,18,FALSE)</f>
        <v>#REF!</v>
      </c>
      <c r="P633" s="93" t="e">
        <f>VLOOKUP($A633,#REF!,41,FALSE)</f>
        <v>#REF!</v>
      </c>
      <c r="Q633" s="115" t="e">
        <f>VLOOKUP(Revisión_Avance_Periodo!$L333,#REF!,30,FALSE)</f>
        <v>#REF!</v>
      </c>
      <c r="R633" s="116">
        <v>2019</v>
      </c>
      <c r="S633" s="196">
        <v>43707</v>
      </c>
      <c r="T633" s="124" t="s">
        <v>75</v>
      </c>
      <c r="U633" s="147" t="e">
        <f>INDEX(#REF!,MATCH(Revisión_Avance_Periodo!$L633,#REF!,0),MATCH(Revisión_Avance_Periodo!$T633,#REF!,0))</f>
        <v>#REF!</v>
      </c>
      <c r="V633" s="147" t="e">
        <f>INDEX(#REF!,MATCH(Revisión_Avance_Periodo!$L633,#REF!,0),MATCH(Revisión_Avance_Periodo!$T633,#REF!,0))</f>
        <v>#REF!</v>
      </c>
      <c r="W633" s="131" t="e">
        <f>V633/U633</f>
        <v>#REF!</v>
      </c>
      <c r="X633" s="124" t="e">
        <f>VLOOKUP(W633,Tabla_Estado_Meta_OAP_2019[#All],3,TRUE)</f>
        <v>#REF!</v>
      </c>
      <c r="Y633" s="150" t="e">
        <f>SUBTOTAL(9,$U$626:$U633)</f>
        <v>#REF!</v>
      </c>
      <c r="Z633" s="151" t="e">
        <f>SUBTOTAL(9,$V$626:$V633)</f>
        <v>#REF!</v>
      </c>
      <c r="AA633" s="159">
        <f>IFERROR(+Revisión_Avance_Periodo!$Z633/Revisión_Avance_Periodo!$Y633,0)</f>
        <v>0</v>
      </c>
      <c r="AB633" s="126"/>
      <c r="AC633" s="127"/>
      <c r="AD633" s="125"/>
      <c r="AE633" s="125"/>
      <c r="AF633" s="128"/>
      <c r="AG633" s="129"/>
      <c r="AH633" s="150" t="e">
        <f>SUBTOTAL(9,$U$326:$U633)</f>
        <v>#REF!</v>
      </c>
      <c r="AI633" s="151" t="e">
        <f>SUBTOTAL(9,$V$326:$V633)</f>
        <v>#REF!</v>
      </c>
      <c r="AJ633" s="159">
        <f>IFERROR(+Revisión_Avance_Periodo!$Z333/Revisión_Avance_Periodo!$Y333,0)</f>
        <v>0</v>
      </c>
      <c r="AK633" s="126"/>
      <c r="AL633" s="127"/>
      <c r="AM633" s="125"/>
      <c r="AN633" s="125"/>
      <c r="AO633" s="128"/>
      <c r="AP633" s="129"/>
    </row>
    <row r="634" spans="1:42" x14ac:dyDescent="0.25">
      <c r="A634" s="92">
        <v>29</v>
      </c>
      <c r="B634" s="435" t="e">
        <f>CONCATENATE(Revisión_Avance_Periodo!$D334,";",Revisión_Avance_Periodo!$F334,";",Revisión_Avance_Periodo!$L334)</f>
        <v>#REF!</v>
      </c>
      <c r="C634" s="435" t="e">
        <f t="shared" si="48"/>
        <v>#REF!</v>
      </c>
      <c r="D634" s="114" t="e">
        <f>VLOOKUP($A634,#REF!,3,FALSE)</f>
        <v>#REF!</v>
      </c>
      <c r="E634" s="436" t="e">
        <f>VLOOKUP($A634,#REF!,4,FALSE)</f>
        <v>#REF!</v>
      </c>
      <c r="F634" s="102" t="e">
        <f>VLOOKUP($A634,#REF!,5,FALSE)</f>
        <v>#REF!</v>
      </c>
      <c r="G634" s="93" t="e">
        <f>VLOOKUP($A634,#REF!,8,FALSE)</f>
        <v>#REF!</v>
      </c>
      <c r="H634" s="93" t="e">
        <f>VLOOKUP($A634,#REF!,7,FALSE)</f>
        <v>#REF!</v>
      </c>
      <c r="I634" s="438" t="e">
        <f>VLOOKUP($A634,#REF!,10,FALSE)</f>
        <v>#REF!</v>
      </c>
      <c r="J634" s="93" t="e">
        <f>VLOOKUP($A634,#REF!,11,FALSE)</f>
        <v>#REF!</v>
      </c>
      <c r="K634" s="114" t="e">
        <f>VLOOKUP($A634,#REF!,12,FALSE)</f>
        <v>#REF!</v>
      </c>
      <c r="L634" s="93" t="e">
        <f>VLOOKUP($A634,#REF!,13,FALSE)</f>
        <v>#REF!</v>
      </c>
      <c r="M634" s="438" t="e">
        <f>VLOOKUP($A634,#REF!,14,FALSE)</f>
        <v>#REF!</v>
      </c>
      <c r="N634" s="102" t="e">
        <f>VLOOKUP($A634,#REF!,15,FALSE)</f>
        <v>#REF!</v>
      </c>
      <c r="O634" s="102" t="e">
        <f>VLOOKUP($A634,#REF!,18,FALSE)</f>
        <v>#REF!</v>
      </c>
      <c r="P634" s="93" t="e">
        <f>VLOOKUP($A634,#REF!,41,FALSE)</f>
        <v>#REF!</v>
      </c>
      <c r="Q634" s="115" t="e">
        <f>VLOOKUP(Revisión_Avance_Periodo!$L334,#REF!,30,FALSE)</f>
        <v>#REF!</v>
      </c>
      <c r="R634" s="116">
        <v>2019</v>
      </c>
      <c r="S634" s="196">
        <v>43738</v>
      </c>
      <c r="T634" s="116" t="s">
        <v>76</v>
      </c>
      <c r="U634" s="147" t="e">
        <f>INDEX(#REF!,MATCH(Revisión_Avance_Periodo!$L634,#REF!,0),MATCH(Revisión_Avance_Periodo!$T634,#REF!,0))</f>
        <v>#REF!</v>
      </c>
      <c r="V634" s="147" t="e">
        <f>INDEX(#REF!,MATCH(Revisión_Avance_Periodo!$L634,#REF!,0),MATCH(Revisión_Avance_Periodo!$T634,#REF!,0))</f>
        <v>#REF!</v>
      </c>
      <c r="W634" s="118">
        <f t="shared" ref="W634:W645" si="56">IFERROR((V634/U634),0)</f>
        <v>0</v>
      </c>
      <c r="X634" s="116" t="str">
        <f>VLOOKUP(W634,Tabla_Estado_Meta_OAP_2019[#All],3,TRUE)</f>
        <v>Por Ejecutar</v>
      </c>
      <c r="Y634" s="150" t="e">
        <f>SUBTOTAL(9,$U$626:$U634)</f>
        <v>#REF!</v>
      </c>
      <c r="Z634" s="151" t="e">
        <f>SUBTOTAL(9,$V$626:$V634)</f>
        <v>#REF!</v>
      </c>
      <c r="AA634" s="159">
        <f>IFERROR(+Revisión_Avance_Periodo!$Z634/Revisión_Avance_Periodo!$Y634,0)</f>
        <v>0</v>
      </c>
      <c r="AB634" s="126"/>
      <c r="AC634" s="127"/>
      <c r="AD634" s="125"/>
      <c r="AE634" s="125"/>
      <c r="AF634" s="128"/>
      <c r="AG634" s="129"/>
      <c r="AH634" s="150" t="e">
        <f>SUBTOTAL(9,$U$326:$U634)</f>
        <v>#REF!</v>
      </c>
      <c r="AI634" s="151" t="e">
        <f>SUBTOTAL(9,$V$326:$V634)</f>
        <v>#REF!</v>
      </c>
      <c r="AJ634" s="159">
        <f>IFERROR(+Revisión_Avance_Periodo!$Z334/Revisión_Avance_Periodo!$Y334,0)</f>
        <v>0</v>
      </c>
      <c r="AK634" s="126"/>
      <c r="AL634" s="127"/>
      <c r="AM634" s="125"/>
      <c r="AN634" s="125"/>
      <c r="AO634" s="128"/>
      <c r="AP634" s="129"/>
    </row>
    <row r="635" spans="1:42" x14ac:dyDescent="0.25">
      <c r="A635" s="97">
        <v>29</v>
      </c>
      <c r="B635" s="435" t="e">
        <f>CONCATENATE(Revisión_Avance_Periodo!$D335,";",Revisión_Avance_Periodo!$F335,";",Revisión_Avance_Periodo!$L335)</f>
        <v>#REF!</v>
      </c>
      <c r="C635" s="435" t="e">
        <f t="shared" si="48"/>
        <v>#REF!</v>
      </c>
      <c r="D635" s="123" t="e">
        <f>VLOOKUP($A635,#REF!,3,FALSE)</f>
        <v>#REF!</v>
      </c>
      <c r="E635" s="436" t="e">
        <f>VLOOKUP($A635,#REF!,4,FALSE)</f>
        <v>#REF!</v>
      </c>
      <c r="F635" s="103" t="e">
        <f>VLOOKUP($A635,#REF!,5,FALSE)</f>
        <v>#REF!</v>
      </c>
      <c r="G635" s="98" t="e">
        <f>VLOOKUP($A635,#REF!,8,FALSE)</f>
        <v>#REF!</v>
      </c>
      <c r="H635" s="93" t="e">
        <f>VLOOKUP($A635,#REF!,7,FALSE)</f>
        <v>#REF!</v>
      </c>
      <c r="I635" s="438" t="e">
        <f>VLOOKUP($A635,#REF!,10,FALSE)</f>
        <v>#REF!</v>
      </c>
      <c r="J635" s="98" t="e">
        <f>VLOOKUP($A635,#REF!,11,FALSE)</f>
        <v>#REF!</v>
      </c>
      <c r="K635" s="114" t="e">
        <f>VLOOKUP($A635,#REF!,12,FALSE)</f>
        <v>#REF!</v>
      </c>
      <c r="L635" s="98" t="e">
        <f>VLOOKUP($A635,#REF!,13,FALSE)</f>
        <v>#REF!</v>
      </c>
      <c r="M635" s="438" t="e">
        <f>VLOOKUP($A635,#REF!,14,FALSE)</f>
        <v>#REF!</v>
      </c>
      <c r="N635" s="103" t="e">
        <f>VLOOKUP($A635,#REF!,15,FALSE)</f>
        <v>#REF!</v>
      </c>
      <c r="O635" s="103" t="e">
        <f>VLOOKUP($A635,#REF!,18,FALSE)</f>
        <v>#REF!</v>
      </c>
      <c r="P635" s="93" t="e">
        <f>VLOOKUP($A635,#REF!,41,FALSE)</f>
        <v>#REF!</v>
      </c>
      <c r="Q635" s="115" t="e">
        <f>VLOOKUP(Revisión_Avance_Periodo!$L335,#REF!,30,FALSE)</f>
        <v>#REF!</v>
      </c>
      <c r="R635" s="116">
        <v>2019</v>
      </c>
      <c r="S635" s="196">
        <v>43768</v>
      </c>
      <c r="T635" s="124" t="s">
        <v>77</v>
      </c>
      <c r="U635" s="147" t="e">
        <f>INDEX(#REF!,MATCH(Revisión_Avance_Periodo!$L635,#REF!,0),MATCH(Revisión_Avance_Periodo!$T635,#REF!,0))</f>
        <v>#REF!</v>
      </c>
      <c r="V635" s="147" t="e">
        <f>INDEX(#REF!,MATCH(Revisión_Avance_Periodo!$L635,#REF!,0),MATCH(Revisión_Avance_Periodo!$T635,#REF!,0))</f>
        <v>#REF!</v>
      </c>
      <c r="W635" s="118">
        <f t="shared" si="56"/>
        <v>0</v>
      </c>
      <c r="X635" s="124" t="str">
        <f>VLOOKUP(W635,Tabla_Estado_Meta_OAP_2019[#All],3,TRUE)</f>
        <v>Por Ejecutar</v>
      </c>
      <c r="Y635" s="150" t="e">
        <f>SUBTOTAL(9,$U$626:$U635)</f>
        <v>#REF!</v>
      </c>
      <c r="Z635" s="151" t="e">
        <f>SUBTOTAL(9,$V$626:$V635)</f>
        <v>#REF!</v>
      </c>
      <c r="AA635" s="159">
        <f>IFERROR(+Revisión_Avance_Periodo!$Z635/Revisión_Avance_Periodo!$Y635,0)</f>
        <v>0</v>
      </c>
      <c r="AB635" s="126"/>
      <c r="AC635" s="127"/>
      <c r="AD635" s="125"/>
      <c r="AE635" s="125"/>
      <c r="AF635" s="128"/>
      <c r="AG635" s="129"/>
      <c r="AH635" s="150" t="e">
        <f>SUBTOTAL(9,$U$326:$U635)</f>
        <v>#REF!</v>
      </c>
      <c r="AI635" s="151" t="e">
        <f>SUBTOTAL(9,$V$326:$V635)</f>
        <v>#REF!</v>
      </c>
      <c r="AJ635" s="159">
        <f>IFERROR(+Revisión_Avance_Periodo!$Z335/Revisión_Avance_Periodo!$Y335,0)</f>
        <v>0</v>
      </c>
      <c r="AK635" s="126"/>
      <c r="AL635" s="127"/>
      <c r="AM635" s="125"/>
      <c r="AN635" s="125"/>
      <c r="AO635" s="128"/>
      <c r="AP635" s="129"/>
    </row>
    <row r="636" spans="1:42" x14ac:dyDescent="0.25">
      <c r="A636" s="92">
        <v>29</v>
      </c>
      <c r="B636" s="435" t="e">
        <f>CONCATENATE(Revisión_Avance_Periodo!$D336,";",Revisión_Avance_Periodo!$F336,";",Revisión_Avance_Periodo!$L336)</f>
        <v>#REF!</v>
      </c>
      <c r="C636" s="435" t="e">
        <f t="shared" si="48"/>
        <v>#REF!</v>
      </c>
      <c r="D636" s="114" t="e">
        <f>VLOOKUP($A636,#REF!,3,FALSE)</f>
        <v>#REF!</v>
      </c>
      <c r="E636" s="436" t="e">
        <f>VLOOKUP($A636,#REF!,4,FALSE)</f>
        <v>#REF!</v>
      </c>
      <c r="F636" s="102" t="e">
        <f>VLOOKUP($A636,#REF!,5,FALSE)</f>
        <v>#REF!</v>
      </c>
      <c r="G636" s="93" t="e">
        <f>VLOOKUP($A636,#REF!,8,FALSE)</f>
        <v>#REF!</v>
      </c>
      <c r="H636" s="93" t="e">
        <f>VLOOKUP($A636,#REF!,7,FALSE)</f>
        <v>#REF!</v>
      </c>
      <c r="I636" s="438" t="e">
        <f>VLOOKUP($A636,#REF!,10,FALSE)</f>
        <v>#REF!</v>
      </c>
      <c r="J636" s="93" t="e">
        <f>VLOOKUP($A636,#REF!,11,FALSE)</f>
        <v>#REF!</v>
      </c>
      <c r="K636" s="114" t="e">
        <f>VLOOKUP($A636,#REF!,12,FALSE)</f>
        <v>#REF!</v>
      </c>
      <c r="L636" s="93" t="e">
        <f>VLOOKUP($A636,#REF!,13,FALSE)</f>
        <v>#REF!</v>
      </c>
      <c r="M636" s="438" t="e">
        <f>VLOOKUP($A636,#REF!,14,FALSE)</f>
        <v>#REF!</v>
      </c>
      <c r="N636" s="102" t="e">
        <f>VLOOKUP($A636,#REF!,15,FALSE)</f>
        <v>#REF!</v>
      </c>
      <c r="O636" s="102" t="e">
        <f>VLOOKUP($A636,#REF!,18,FALSE)</f>
        <v>#REF!</v>
      </c>
      <c r="P636" s="93" t="e">
        <f>VLOOKUP($A636,#REF!,41,FALSE)</f>
        <v>#REF!</v>
      </c>
      <c r="Q636" s="115" t="e">
        <f>VLOOKUP(Revisión_Avance_Periodo!$L336,#REF!,30,FALSE)</f>
        <v>#REF!</v>
      </c>
      <c r="R636" s="116">
        <v>2019</v>
      </c>
      <c r="S636" s="196">
        <v>43799</v>
      </c>
      <c r="T636" s="116" t="s">
        <v>78</v>
      </c>
      <c r="U636" s="147" t="e">
        <f>INDEX(#REF!,MATCH(Revisión_Avance_Periodo!$L636,#REF!,0),MATCH(Revisión_Avance_Periodo!$T636,#REF!,0))</f>
        <v>#REF!</v>
      </c>
      <c r="V636" s="147" t="e">
        <f>INDEX(#REF!,MATCH(Revisión_Avance_Periodo!$L636,#REF!,0),MATCH(Revisión_Avance_Periodo!$T636,#REF!,0))</f>
        <v>#REF!</v>
      </c>
      <c r="W636" s="118">
        <f t="shared" si="56"/>
        <v>0</v>
      </c>
      <c r="X636" s="116" t="str">
        <f>VLOOKUP(W636,Tabla_Estado_Meta_OAP_2019[#All],3,TRUE)</f>
        <v>Por Ejecutar</v>
      </c>
      <c r="Y636" s="150" t="e">
        <f>SUBTOTAL(9,$U$626:$U636)</f>
        <v>#REF!</v>
      </c>
      <c r="Z636" s="151" t="e">
        <f>SUBTOTAL(9,$V$626:$V636)</f>
        <v>#REF!</v>
      </c>
      <c r="AA636" s="159">
        <f>IFERROR(+Revisión_Avance_Periodo!$Z636/Revisión_Avance_Periodo!$Y636,0)</f>
        <v>0</v>
      </c>
      <c r="AB636" s="126"/>
      <c r="AC636" s="127"/>
      <c r="AD636" s="125"/>
      <c r="AE636" s="125"/>
      <c r="AF636" s="128"/>
      <c r="AG636" s="129"/>
      <c r="AH636" s="150" t="e">
        <f>SUBTOTAL(9,$U$326:$U636)</f>
        <v>#REF!</v>
      </c>
      <c r="AI636" s="151" t="e">
        <f>SUBTOTAL(9,$V$326:$V636)</f>
        <v>#REF!</v>
      </c>
      <c r="AJ636" s="159">
        <f>IFERROR(+Revisión_Avance_Periodo!$Z336/Revisión_Avance_Periodo!$Y336,0)</f>
        <v>0</v>
      </c>
      <c r="AK636" s="126"/>
      <c r="AL636" s="127"/>
      <c r="AM636" s="125"/>
      <c r="AN636" s="125"/>
      <c r="AO636" s="128"/>
      <c r="AP636" s="129"/>
    </row>
    <row r="637" spans="1:42" ht="15.75" thickBot="1" x14ac:dyDescent="0.3">
      <c r="A637" s="97">
        <v>29</v>
      </c>
      <c r="B637" s="435" t="e">
        <f>CONCATENATE(Revisión_Avance_Periodo!$D337,";",Revisión_Avance_Periodo!$F337,";",Revisión_Avance_Periodo!$L337)</f>
        <v>#REF!</v>
      </c>
      <c r="C637" s="435" t="e">
        <f t="shared" si="48"/>
        <v>#REF!</v>
      </c>
      <c r="D637" s="123" t="e">
        <f>VLOOKUP($A637,#REF!,3,FALSE)</f>
        <v>#REF!</v>
      </c>
      <c r="E637" s="436" t="e">
        <f>VLOOKUP($A637,#REF!,4,FALSE)</f>
        <v>#REF!</v>
      </c>
      <c r="F637" s="103" t="e">
        <f>VLOOKUP($A637,#REF!,5,FALSE)</f>
        <v>#REF!</v>
      </c>
      <c r="G637" s="98" t="e">
        <f>VLOOKUP($A637,#REF!,8,FALSE)</f>
        <v>#REF!</v>
      </c>
      <c r="H637" s="93" t="e">
        <f>VLOOKUP($A637,#REF!,7,FALSE)</f>
        <v>#REF!</v>
      </c>
      <c r="I637" s="438" t="e">
        <f>VLOOKUP($A637,#REF!,10,FALSE)</f>
        <v>#REF!</v>
      </c>
      <c r="J637" s="98" t="e">
        <f>VLOOKUP($A637,#REF!,11,FALSE)</f>
        <v>#REF!</v>
      </c>
      <c r="K637" s="114" t="e">
        <f>VLOOKUP($A637,#REF!,12,FALSE)</f>
        <v>#REF!</v>
      </c>
      <c r="L637" s="98" t="e">
        <f>VLOOKUP($A637,#REF!,13,FALSE)</f>
        <v>#REF!</v>
      </c>
      <c r="M637" s="438" t="e">
        <f>VLOOKUP($A637,#REF!,14,FALSE)</f>
        <v>#REF!</v>
      </c>
      <c r="N637" s="103" t="e">
        <f>VLOOKUP($A637,#REF!,15,FALSE)</f>
        <v>#REF!</v>
      </c>
      <c r="O637" s="103" t="e">
        <f>VLOOKUP($A637,#REF!,18,FALSE)</f>
        <v>#REF!</v>
      </c>
      <c r="P637" s="93" t="e">
        <f>VLOOKUP($A637,#REF!,41,FALSE)</f>
        <v>#REF!</v>
      </c>
      <c r="Q637" s="115" t="e">
        <f>VLOOKUP(Revisión_Avance_Periodo!$L337,#REF!,30,FALSE)</f>
        <v>#REF!</v>
      </c>
      <c r="R637" s="116">
        <v>2019</v>
      </c>
      <c r="S637" s="196">
        <v>43829</v>
      </c>
      <c r="T637" s="124" t="s">
        <v>79</v>
      </c>
      <c r="U637" s="147" t="e">
        <f>INDEX(#REF!,MATCH(Revisión_Avance_Periodo!$L637,#REF!,0),MATCH(Revisión_Avance_Periodo!$T637,#REF!,0))</f>
        <v>#REF!</v>
      </c>
      <c r="V637" s="147" t="e">
        <f>INDEX(#REF!,MATCH(Revisión_Avance_Periodo!$L637,#REF!,0),MATCH(Revisión_Avance_Periodo!$T637,#REF!,0))</f>
        <v>#REF!</v>
      </c>
      <c r="W637" s="118">
        <f t="shared" si="56"/>
        <v>0</v>
      </c>
      <c r="X637" s="124" t="str">
        <f>VLOOKUP(W637,Tabla_Estado_Meta_OAP_2019[#All],3,TRUE)</f>
        <v>Por Ejecutar</v>
      </c>
      <c r="Y637" s="150" t="e">
        <f>SUBTOTAL(9,$U$626:$U637)</f>
        <v>#REF!</v>
      </c>
      <c r="Z637" s="151" t="e">
        <f>SUBTOTAL(9,$V$626:$V637)</f>
        <v>#REF!</v>
      </c>
      <c r="AA637" s="159">
        <f>IFERROR(+Revisión_Avance_Periodo!$Z637/Revisión_Avance_Periodo!$Y637,0)</f>
        <v>0</v>
      </c>
      <c r="AB637" s="126"/>
      <c r="AC637" s="127"/>
      <c r="AD637" s="125"/>
      <c r="AE637" s="125"/>
      <c r="AF637" s="128"/>
      <c r="AG637" s="129"/>
      <c r="AH637" s="150" t="e">
        <f>SUBTOTAL(9,$U$326:$U637)</f>
        <v>#REF!</v>
      </c>
      <c r="AI637" s="151" t="e">
        <f>SUBTOTAL(9,$V$326:$V637)</f>
        <v>#REF!</v>
      </c>
      <c r="AJ637" s="159">
        <f>IFERROR(+Revisión_Avance_Periodo!$Z337/Revisión_Avance_Periodo!$Y337,0)</f>
        <v>0</v>
      </c>
      <c r="AK637" s="126"/>
      <c r="AL637" s="127"/>
      <c r="AM637" s="125"/>
      <c r="AN637" s="125"/>
      <c r="AO637" s="128"/>
      <c r="AP637" s="129"/>
    </row>
    <row r="638" spans="1:42" x14ac:dyDescent="0.25">
      <c r="A638" s="92">
        <v>30</v>
      </c>
      <c r="B638" s="435" t="e">
        <f>CONCATENATE(Revisión_Avance_Periodo!$D338,";",Revisión_Avance_Periodo!$F338,";",Revisión_Avance_Periodo!$L338)</f>
        <v>#REF!</v>
      </c>
      <c r="C638" s="435" t="e">
        <f t="shared" si="48"/>
        <v>#REF!</v>
      </c>
      <c r="D638" s="114" t="e">
        <f>VLOOKUP($A638,#REF!,3,FALSE)</f>
        <v>#REF!</v>
      </c>
      <c r="E638" s="436" t="e">
        <f>VLOOKUP($A638,#REF!,4,FALSE)</f>
        <v>#REF!</v>
      </c>
      <c r="F638" s="102" t="e">
        <f>VLOOKUP($A638,#REF!,5,FALSE)</f>
        <v>#REF!</v>
      </c>
      <c r="G638" s="93" t="e">
        <f>VLOOKUP($A638,#REF!,8,FALSE)</f>
        <v>#REF!</v>
      </c>
      <c r="H638" s="93" t="e">
        <f>VLOOKUP($A638,#REF!,7,FALSE)</f>
        <v>#REF!</v>
      </c>
      <c r="I638" s="438" t="e">
        <f>VLOOKUP($A638,#REF!,10,FALSE)</f>
        <v>#REF!</v>
      </c>
      <c r="J638" s="93" t="e">
        <f>VLOOKUP($A638,#REF!,11,FALSE)</f>
        <v>#REF!</v>
      </c>
      <c r="K638" s="114" t="e">
        <f>VLOOKUP($A638,#REF!,12,FALSE)</f>
        <v>#REF!</v>
      </c>
      <c r="L638" s="93" t="e">
        <f>VLOOKUP($A638,#REF!,13,FALSE)</f>
        <v>#REF!</v>
      </c>
      <c r="M638" s="438" t="e">
        <f>VLOOKUP($A638,#REF!,14,FALSE)</f>
        <v>#REF!</v>
      </c>
      <c r="N638" s="102" t="e">
        <f>VLOOKUP($A638,#REF!,15,FALSE)</f>
        <v>#REF!</v>
      </c>
      <c r="O638" s="102" t="e">
        <f>VLOOKUP($A638,#REF!,18,FALSE)</f>
        <v>#REF!</v>
      </c>
      <c r="P638" s="93" t="e">
        <f>VLOOKUP($A638,#REF!,41,FALSE)</f>
        <v>#REF!</v>
      </c>
      <c r="Q638" s="115" t="e">
        <f>VLOOKUP(Revisión_Avance_Periodo!$L338,#REF!,30,FALSE)</f>
        <v>#REF!</v>
      </c>
      <c r="R638" s="116">
        <v>2019</v>
      </c>
      <c r="S638" s="196">
        <v>43495</v>
      </c>
      <c r="T638" s="116" t="s">
        <v>68</v>
      </c>
      <c r="U638" s="147" t="e">
        <f>INDEX(#REF!,MATCH(Revisión_Avance_Periodo!$L638,#REF!,0),MATCH(Revisión_Avance_Periodo!$T638,#REF!,0))</f>
        <v>#REF!</v>
      </c>
      <c r="V638" s="147" t="e">
        <f>INDEX(#REF!,MATCH(Revisión_Avance_Periodo!$L638,#REF!,0),MATCH(Revisión_Avance_Periodo!$T638,#REF!,0))</f>
        <v>#REF!</v>
      </c>
      <c r="W638" s="118">
        <f t="shared" si="56"/>
        <v>0</v>
      </c>
      <c r="X638" s="116" t="str">
        <f>VLOOKUP(W638,Tabla_Estado_Meta_OAP_2019[#All],3,TRUE)</f>
        <v>Por Ejecutar</v>
      </c>
      <c r="Y638" s="148" t="e">
        <f>SUBTOTAL(9,$U$638:$U638)</f>
        <v>#REF!</v>
      </c>
      <c r="Z638" s="149" t="e">
        <f>SUBTOTAL(9,$V$638:$V638)</f>
        <v>#REF!</v>
      </c>
      <c r="AA638" s="162">
        <f>IFERROR(+Revisión_Avance_Periodo!$Z638/Revisión_Avance_Periodo!$Y638,0)</f>
        <v>0</v>
      </c>
      <c r="AB638" s="120" t="e">
        <f>SUBTOTAL(9,U638:U649)</f>
        <v>#REF!</v>
      </c>
      <c r="AC638" s="119" t="e">
        <f>SUBTOTAL(9,V638:V649)</f>
        <v>#REF!</v>
      </c>
      <c r="AD638" s="119" t="e">
        <f>+AC638/AB638</f>
        <v>#REF!</v>
      </c>
      <c r="AE638" s="451" t="e">
        <f>100%-Revisión_Avance_Periodo!$AD638</f>
        <v>#REF!</v>
      </c>
      <c r="AF638" s="121" t="e">
        <f>VLOOKUP(AD638,Tabla_Estado_Meta_OAP_2019[],3,TRUE)</f>
        <v>#REF!</v>
      </c>
      <c r="AG638" s="122" t="e">
        <f>Revisión_Avance_Periodo!$AD638*Revisión_Avance_Periodo!$Q638</f>
        <v>#REF!</v>
      </c>
      <c r="AH638" s="148" t="e">
        <f>SUBTOTAL(9,$U$338:$U638)</f>
        <v>#REF!</v>
      </c>
      <c r="AI638" s="149" t="e">
        <f>SUBTOTAL(9,$V$338:$V638)</f>
        <v>#REF!</v>
      </c>
      <c r="AJ638" s="162">
        <f>IFERROR(+Revisión_Avance_Periodo!$Z338/Revisión_Avance_Periodo!$Y338,0)</f>
        <v>0</v>
      </c>
      <c r="AK638" s="120" t="e">
        <f>SUBTOTAL(9,AD638:AD649)</f>
        <v>#REF!</v>
      </c>
      <c r="AL638" s="119" t="e">
        <f>SUBTOTAL(9,AE638:AE649)</f>
        <v>#REF!</v>
      </c>
      <c r="AM638" s="119" t="e">
        <f>+AL638/AK638</f>
        <v>#REF!</v>
      </c>
      <c r="AN638" s="119">
        <f>100%-Revisión_Avance_Periodo!$AD338</f>
        <v>1</v>
      </c>
      <c r="AO638" s="121" t="e">
        <f>VLOOKUP(AM638,Tabla_Estado_Meta_OAP_2019[],3,TRUE)</f>
        <v>#REF!</v>
      </c>
      <c r="AP638" s="122" t="e">
        <f>Revisión_Avance_Periodo!$AD338*Revisión_Avance_Periodo!$Q338</f>
        <v>#REF!</v>
      </c>
    </row>
    <row r="639" spans="1:42" x14ac:dyDescent="0.25">
      <c r="A639" s="97">
        <v>30</v>
      </c>
      <c r="B639" s="435" t="e">
        <f>CONCATENATE(Revisión_Avance_Periodo!$D339,";",Revisión_Avance_Periodo!$F339,";",Revisión_Avance_Periodo!$L339)</f>
        <v>#REF!</v>
      </c>
      <c r="C639" s="435" t="e">
        <f t="shared" si="48"/>
        <v>#REF!</v>
      </c>
      <c r="D639" s="123" t="e">
        <f>VLOOKUP($A639,#REF!,3,FALSE)</f>
        <v>#REF!</v>
      </c>
      <c r="E639" s="436" t="e">
        <f>VLOOKUP($A639,#REF!,4,FALSE)</f>
        <v>#REF!</v>
      </c>
      <c r="F639" s="103" t="e">
        <f>VLOOKUP($A639,#REF!,5,FALSE)</f>
        <v>#REF!</v>
      </c>
      <c r="G639" s="98" t="e">
        <f>VLOOKUP($A639,#REF!,8,FALSE)</f>
        <v>#REF!</v>
      </c>
      <c r="H639" s="93" t="e">
        <f>VLOOKUP($A639,#REF!,7,FALSE)</f>
        <v>#REF!</v>
      </c>
      <c r="I639" s="438" t="e">
        <f>VLOOKUP($A639,#REF!,10,FALSE)</f>
        <v>#REF!</v>
      </c>
      <c r="J639" s="98" t="e">
        <f>VLOOKUP($A639,#REF!,11,FALSE)</f>
        <v>#REF!</v>
      </c>
      <c r="K639" s="114" t="e">
        <f>VLOOKUP($A639,#REF!,12,FALSE)</f>
        <v>#REF!</v>
      </c>
      <c r="L639" s="98" t="e">
        <f>VLOOKUP($A639,#REF!,13,FALSE)</f>
        <v>#REF!</v>
      </c>
      <c r="M639" s="438" t="e">
        <f>VLOOKUP($A639,#REF!,14,FALSE)</f>
        <v>#REF!</v>
      </c>
      <c r="N639" s="103" t="e">
        <f>VLOOKUP($A639,#REF!,15,FALSE)</f>
        <v>#REF!</v>
      </c>
      <c r="O639" s="103" t="e">
        <f>VLOOKUP($A639,#REF!,18,FALSE)</f>
        <v>#REF!</v>
      </c>
      <c r="P639" s="93" t="e">
        <f>VLOOKUP($A639,#REF!,41,FALSE)</f>
        <v>#REF!</v>
      </c>
      <c r="Q639" s="115" t="e">
        <f>VLOOKUP(Revisión_Avance_Periodo!$L339,#REF!,30,FALSE)</f>
        <v>#REF!</v>
      </c>
      <c r="R639" s="116">
        <v>2019</v>
      </c>
      <c r="S639" s="196">
        <v>43524</v>
      </c>
      <c r="T639" s="124" t="s">
        <v>69</v>
      </c>
      <c r="U639" s="147" t="e">
        <f>INDEX(#REF!,MATCH(Revisión_Avance_Periodo!$L639,#REF!,0),MATCH(Revisión_Avance_Periodo!$T639,#REF!,0))</f>
        <v>#REF!</v>
      </c>
      <c r="V639" s="147" t="e">
        <f>INDEX(#REF!,MATCH(Revisión_Avance_Periodo!$L639,#REF!,0),MATCH(Revisión_Avance_Periodo!$T639,#REF!,0))</f>
        <v>#REF!</v>
      </c>
      <c r="W639" s="118">
        <f t="shared" si="56"/>
        <v>0</v>
      </c>
      <c r="X639" s="124" t="str">
        <f>VLOOKUP(W639,Tabla_Estado_Meta_OAP_2019[#All],3,TRUE)</f>
        <v>Por Ejecutar</v>
      </c>
      <c r="Y639" s="150" t="e">
        <f>SUBTOTAL(9,$U$638:$U639)</f>
        <v>#REF!</v>
      </c>
      <c r="Z639" s="151" t="e">
        <f>SUBTOTAL(9,$V$638:$V639)</f>
        <v>#REF!</v>
      </c>
      <c r="AA639" s="159">
        <f>IFERROR(+Revisión_Avance_Periodo!$Z639/Revisión_Avance_Periodo!$Y639,0)</f>
        <v>0</v>
      </c>
      <c r="AB639" s="126"/>
      <c r="AC639" s="127"/>
      <c r="AD639" s="125"/>
      <c r="AE639" s="125"/>
      <c r="AF639" s="128"/>
      <c r="AG639" s="129"/>
      <c r="AH639" s="150" t="e">
        <f>SUBTOTAL(9,$U$338:$U639)</f>
        <v>#REF!</v>
      </c>
      <c r="AI639" s="151" t="e">
        <f>SUBTOTAL(9,$V$338:$V639)</f>
        <v>#REF!</v>
      </c>
      <c r="AJ639" s="159">
        <f>IFERROR(+Revisión_Avance_Periodo!$Z339/Revisión_Avance_Periodo!$Y339,0)</f>
        <v>0</v>
      </c>
      <c r="AK639" s="126"/>
      <c r="AL639" s="127"/>
      <c r="AM639" s="125"/>
      <c r="AN639" s="125"/>
      <c r="AO639" s="128"/>
      <c r="AP639" s="129"/>
    </row>
    <row r="640" spans="1:42" x14ac:dyDescent="0.25">
      <c r="A640" s="92">
        <v>30</v>
      </c>
      <c r="B640" s="435" t="e">
        <f>CONCATENATE(Revisión_Avance_Periodo!$D340,";",Revisión_Avance_Periodo!$F340,";",Revisión_Avance_Periodo!$L340)</f>
        <v>#REF!</v>
      </c>
      <c r="C640" s="435" t="e">
        <f t="shared" si="48"/>
        <v>#REF!</v>
      </c>
      <c r="D640" s="114" t="e">
        <f>VLOOKUP($A640,#REF!,3,FALSE)</f>
        <v>#REF!</v>
      </c>
      <c r="E640" s="436" t="e">
        <f>VLOOKUP($A640,#REF!,4,FALSE)</f>
        <v>#REF!</v>
      </c>
      <c r="F640" s="102" t="e">
        <f>VLOOKUP($A640,#REF!,5,FALSE)</f>
        <v>#REF!</v>
      </c>
      <c r="G640" s="93" t="e">
        <f>VLOOKUP($A640,#REF!,8,FALSE)</f>
        <v>#REF!</v>
      </c>
      <c r="H640" s="93" t="e">
        <f>VLOOKUP($A640,#REF!,7,FALSE)</f>
        <v>#REF!</v>
      </c>
      <c r="I640" s="438" t="e">
        <f>VLOOKUP($A640,#REF!,10,FALSE)</f>
        <v>#REF!</v>
      </c>
      <c r="J640" s="93" t="e">
        <f>VLOOKUP($A640,#REF!,11,FALSE)</f>
        <v>#REF!</v>
      </c>
      <c r="K640" s="114" t="e">
        <f>VLOOKUP($A640,#REF!,12,FALSE)</f>
        <v>#REF!</v>
      </c>
      <c r="L640" s="93" t="e">
        <f>VLOOKUP($A640,#REF!,13,FALSE)</f>
        <v>#REF!</v>
      </c>
      <c r="M640" s="438" t="e">
        <f>VLOOKUP($A640,#REF!,14,FALSE)</f>
        <v>#REF!</v>
      </c>
      <c r="N640" s="102" t="e">
        <f>VLOOKUP($A640,#REF!,15,FALSE)</f>
        <v>#REF!</v>
      </c>
      <c r="O640" s="102" t="e">
        <f>VLOOKUP($A640,#REF!,18,FALSE)</f>
        <v>#REF!</v>
      </c>
      <c r="P640" s="93" t="e">
        <f>VLOOKUP($A640,#REF!,41,FALSE)</f>
        <v>#REF!</v>
      </c>
      <c r="Q640" s="115" t="e">
        <f>VLOOKUP(Revisión_Avance_Periodo!$L340,#REF!,30,FALSE)</f>
        <v>#REF!</v>
      </c>
      <c r="R640" s="116">
        <v>2019</v>
      </c>
      <c r="S640" s="196">
        <v>43554</v>
      </c>
      <c r="T640" s="116" t="s">
        <v>70</v>
      </c>
      <c r="U640" s="147" t="e">
        <f>INDEX(#REF!,MATCH(Revisión_Avance_Periodo!$L640,#REF!,0),MATCH(Revisión_Avance_Periodo!$T640,#REF!,0))</f>
        <v>#REF!</v>
      </c>
      <c r="V640" s="147" t="e">
        <f>INDEX(#REF!,MATCH(Revisión_Avance_Periodo!$L640,#REF!,0),MATCH(Revisión_Avance_Periodo!$T640,#REF!,0))</f>
        <v>#REF!</v>
      </c>
      <c r="W640" s="118">
        <f t="shared" si="56"/>
        <v>0</v>
      </c>
      <c r="X640" s="116" t="str">
        <f>VLOOKUP(W640,Tabla_Estado_Meta_OAP_2019[#All],3,TRUE)</f>
        <v>Por Ejecutar</v>
      </c>
      <c r="Y640" s="150" t="e">
        <f>SUBTOTAL(9,$U$638:$U640)</f>
        <v>#REF!</v>
      </c>
      <c r="Z640" s="151" t="e">
        <f>SUBTOTAL(9,$V$638:$V640)</f>
        <v>#REF!</v>
      </c>
      <c r="AA640" s="159">
        <f>IFERROR(+Revisión_Avance_Periodo!$Z640/Revisión_Avance_Periodo!$Y640,0)</f>
        <v>0</v>
      </c>
      <c r="AB640" s="126"/>
      <c r="AC640" s="127"/>
      <c r="AD640" s="125"/>
      <c r="AE640" s="125"/>
      <c r="AF640" s="128"/>
      <c r="AG640" s="129"/>
      <c r="AH640" s="150" t="e">
        <f>SUBTOTAL(9,$U$338:$U640)</f>
        <v>#REF!</v>
      </c>
      <c r="AI640" s="151" t="e">
        <f>SUBTOTAL(9,$V$338:$V640)</f>
        <v>#REF!</v>
      </c>
      <c r="AJ640" s="159">
        <f>IFERROR(+Revisión_Avance_Periodo!$Z340/Revisión_Avance_Periodo!$Y340,0)</f>
        <v>0</v>
      </c>
      <c r="AK640" s="126"/>
      <c r="AL640" s="127"/>
      <c r="AM640" s="125"/>
      <c r="AN640" s="125"/>
      <c r="AO640" s="128"/>
      <c r="AP640" s="129"/>
    </row>
    <row r="641" spans="1:42" x14ac:dyDescent="0.25">
      <c r="A641" s="97">
        <v>30</v>
      </c>
      <c r="B641" s="435" t="e">
        <f>CONCATENATE(Revisión_Avance_Periodo!$D341,";",Revisión_Avance_Periodo!$F341,";",Revisión_Avance_Periodo!$L341)</f>
        <v>#REF!</v>
      </c>
      <c r="C641" s="435" t="e">
        <f t="shared" si="48"/>
        <v>#REF!</v>
      </c>
      <c r="D641" s="123" t="e">
        <f>VLOOKUP($A641,#REF!,3,FALSE)</f>
        <v>#REF!</v>
      </c>
      <c r="E641" s="436" t="e">
        <f>VLOOKUP($A641,#REF!,4,FALSE)</f>
        <v>#REF!</v>
      </c>
      <c r="F641" s="103" t="e">
        <f>VLOOKUP($A641,#REF!,5,FALSE)</f>
        <v>#REF!</v>
      </c>
      <c r="G641" s="98" t="e">
        <f>VLOOKUP($A641,#REF!,8,FALSE)</f>
        <v>#REF!</v>
      </c>
      <c r="H641" s="93" t="e">
        <f>VLOOKUP($A641,#REF!,7,FALSE)</f>
        <v>#REF!</v>
      </c>
      <c r="I641" s="438" t="e">
        <f>VLOOKUP($A641,#REF!,10,FALSE)</f>
        <v>#REF!</v>
      </c>
      <c r="J641" s="98" t="e">
        <f>VLOOKUP($A641,#REF!,11,FALSE)</f>
        <v>#REF!</v>
      </c>
      <c r="K641" s="114" t="e">
        <f>VLOOKUP($A641,#REF!,12,FALSE)</f>
        <v>#REF!</v>
      </c>
      <c r="L641" s="98" t="e">
        <f>VLOOKUP($A641,#REF!,13,FALSE)</f>
        <v>#REF!</v>
      </c>
      <c r="M641" s="438" t="e">
        <f>VLOOKUP($A641,#REF!,14,FALSE)</f>
        <v>#REF!</v>
      </c>
      <c r="N641" s="103" t="e">
        <f>VLOOKUP($A641,#REF!,15,FALSE)</f>
        <v>#REF!</v>
      </c>
      <c r="O641" s="103" t="e">
        <f>VLOOKUP($A641,#REF!,18,FALSE)</f>
        <v>#REF!</v>
      </c>
      <c r="P641" s="93" t="e">
        <f>VLOOKUP($A641,#REF!,41,FALSE)</f>
        <v>#REF!</v>
      </c>
      <c r="Q641" s="115" t="e">
        <f>VLOOKUP(Revisión_Avance_Periodo!$L341,#REF!,30,FALSE)</f>
        <v>#REF!</v>
      </c>
      <c r="R641" s="116">
        <v>2019</v>
      </c>
      <c r="S641" s="196">
        <v>43585</v>
      </c>
      <c r="T641" s="124" t="s">
        <v>71</v>
      </c>
      <c r="U641" s="147" t="e">
        <f>INDEX(#REF!,MATCH(Revisión_Avance_Periodo!$L641,#REF!,0),MATCH(Revisión_Avance_Periodo!$T641,#REF!,0))</f>
        <v>#REF!</v>
      </c>
      <c r="V641" s="147" t="e">
        <f>INDEX(#REF!,MATCH(Revisión_Avance_Periodo!$L641,#REF!,0),MATCH(Revisión_Avance_Periodo!$T641,#REF!,0))</f>
        <v>#REF!</v>
      </c>
      <c r="W641" s="118">
        <f t="shared" si="56"/>
        <v>0</v>
      </c>
      <c r="X641" s="124" t="str">
        <f>VLOOKUP(W641,Tabla_Estado_Meta_OAP_2019[#All],3,TRUE)</f>
        <v>Por Ejecutar</v>
      </c>
      <c r="Y641" s="150" t="e">
        <f>SUBTOTAL(9,$U$638:$U641)</f>
        <v>#REF!</v>
      </c>
      <c r="Z641" s="151" t="e">
        <f>SUBTOTAL(9,$V$638:$V641)</f>
        <v>#REF!</v>
      </c>
      <c r="AA641" s="159">
        <f>IFERROR(+Revisión_Avance_Periodo!$Z641/Revisión_Avance_Periodo!$Y641,0)</f>
        <v>0</v>
      </c>
      <c r="AB641" s="126"/>
      <c r="AC641" s="127"/>
      <c r="AD641" s="125"/>
      <c r="AE641" s="125"/>
      <c r="AF641" s="128"/>
      <c r="AG641" s="129"/>
      <c r="AH641" s="150" t="e">
        <f>SUBTOTAL(9,$U$338:$U641)</f>
        <v>#REF!</v>
      </c>
      <c r="AI641" s="151" t="e">
        <f>SUBTOTAL(9,$V$338:$V641)</f>
        <v>#REF!</v>
      </c>
      <c r="AJ641" s="159">
        <f>IFERROR(+Revisión_Avance_Periodo!$Z341/Revisión_Avance_Periodo!$Y341,0)</f>
        <v>0</v>
      </c>
      <c r="AK641" s="126"/>
      <c r="AL641" s="127"/>
      <c r="AM641" s="125"/>
      <c r="AN641" s="125"/>
      <c r="AO641" s="128"/>
      <c r="AP641" s="129"/>
    </row>
    <row r="642" spans="1:42" x14ac:dyDescent="0.25">
      <c r="A642" s="92">
        <v>30</v>
      </c>
      <c r="B642" s="435" t="e">
        <f>CONCATENATE(Revisión_Avance_Periodo!$D342,";",Revisión_Avance_Periodo!$F342,";",Revisión_Avance_Periodo!$L342)</f>
        <v>#REF!</v>
      </c>
      <c r="C642" s="435" t="e">
        <f t="shared" ref="C642:C705" si="57">CONCATENATE($N642,";",$L642,";",$T642)</f>
        <v>#REF!</v>
      </c>
      <c r="D642" s="114" t="e">
        <f>VLOOKUP($A642,#REF!,3,FALSE)</f>
        <v>#REF!</v>
      </c>
      <c r="E642" s="436" t="e">
        <f>VLOOKUP($A642,#REF!,4,FALSE)</f>
        <v>#REF!</v>
      </c>
      <c r="F642" s="102" t="e">
        <f>VLOOKUP($A642,#REF!,5,FALSE)</f>
        <v>#REF!</v>
      </c>
      <c r="G642" s="93" t="e">
        <f>VLOOKUP($A642,#REF!,8,FALSE)</f>
        <v>#REF!</v>
      </c>
      <c r="H642" s="93" t="e">
        <f>VLOOKUP($A642,#REF!,7,FALSE)</f>
        <v>#REF!</v>
      </c>
      <c r="I642" s="438" t="e">
        <f>VLOOKUP($A642,#REF!,10,FALSE)</f>
        <v>#REF!</v>
      </c>
      <c r="J642" s="93" t="e">
        <f>VLOOKUP($A642,#REF!,11,FALSE)</f>
        <v>#REF!</v>
      </c>
      <c r="K642" s="114" t="e">
        <f>VLOOKUP($A642,#REF!,12,FALSE)</f>
        <v>#REF!</v>
      </c>
      <c r="L642" s="93" t="e">
        <f>VLOOKUP($A642,#REF!,13,FALSE)</f>
        <v>#REF!</v>
      </c>
      <c r="M642" s="438" t="e">
        <f>VLOOKUP($A642,#REF!,14,FALSE)</f>
        <v>#REF!</v>
      </c>
      <c r="N642" s="102" t="e">
        <f>VLOOKUP($A642,#REF!,15,FALSE)</f>
        <v>#REF!</v>
      </c>
      <c r="O642" s="102" t="e">
        <f>VLOOKUP($A642,#REF!,18,FALSE)</f>
        <v>#REF!</v>
      </c>
      <c r="P642" s="93" t="e">
        <f>VLOOKUP($A642,#REF!,41,FALSE)</f>
        <v>#REF!</v>
      </c>
      <c r="Q642" s="115" t="e">
        <f>VLOOKUP(Revisión_Avance_Periodo!$L342,#REF!,30,FALSE)</f>
        <v>#REF!</v>
      </c>
      <c r="R642" s="116">
        <v>2019</v>
      </c>
      <c r="S642" s="196">
        <v>43615</v>
      </c>
      <c r="T642" s="116" t="s">
        <v>72</v>
      </c>
      <c r="U642" s="147" t="e">
        <f>INDEX(#REF!,MATCH(Revisión_Avance_Periodo!$L642,#REF!,0),MATCH(Revisión_Avance_Periodo!$T642,#REF!,0))</f>
        <v>#REF!</v>
      </c>
      <c r="V642" s="147" t="e">
        <f>INDEX(#REF!,MATCH(Revisión_Avance_Periodo!$L642,#REF!,0),MATCH(Revisión_Avance_Periodo!$T642,#REF!,0))</f>
        <v>#REF!</v>
      </c>
      <c r="W642" s="118">
        <f t="shared" si="56"/>
        <v>0</v>
      </c>
      <c r="X642" s="116" t="str">
        <f>VLOOKUP(W642,Tabla_Estado_Meta_OAP_2019[#All],3,TRUE)</f>
        <v>Por Ejecutar</v>
      </c>
      <c r="Y642" s="150" t="e">
        <f>SUBTOTAL(9,$U$638:$U642)</f>
        <v>#REF!</v>
      </c>
      <c r="Z642" s="151" t="e">
        <f>SUBTOTAL(9,$V$638:$V642)</f>
        <v>#REF!</v>
      </c>
      <c r="AA642" s="159">
        <f>IFERROR(+Revisión_Avance_Periodo!$Z642/Revisión_Avance_Periodo!$Y642,0)</f>
        <v>0</v>
      </c>
      <c r="AB642" s="126"/>
      <c r="AC642" s="127"/>
      <c r="AD642" s="125"/>
      <c r="AE642" s="125"/>
      <c r="AF642" s="128"/>
      <c r="AG642" s="129"/>
      <c r="AH642" s="150" t="e">
        <f>SUBTOTAL(9,$U$338:$U642)</f>
        <v>#REF!</v>
      </c>
      <c r="AI642" s="151" t="e">
        <f>SUBTOTAL(9,$V$338:$V642)</f>
        <v>#REF!</v>
      </c>
      <c r="AJ642" s="159">
        <f>IFERROR(+Revisión_Avance_Periodo!$Z342/Revisión_Avance_Periodo!$Y342,0)</f>
        <v>0</v>
      </c>
      <c r="AK642" s="126"/>
      <c r="AL642" s="127"/>
      <c r="AM642" s="125"/>
      <c r="AN642" s="125"/>
      <c r="AO642" s="128"/>
      <c r="AP642" s="129"/>
    </row>
    <row r="643" spans="1:42" x14ac:dyDescent="0.25">
      <c r="A643" s="97">
        <v>30</v>
      </c>
      <c r="B643" s="435" t="e">
        <f>CONCATENATE(Revisión_Avance_Periodo!$D343,";",Revisión_Avance_Periodo!$F343,";",Revisión_Avance_Periodo!$L343)</f>
        <v>#REF!</v>
      </c>
      <c r="C643" s="435" t="e">
        <f t="shared" si="57"/>
        <v>#REF!</v>
      </c>
      <c r="D643" s="123" t="e">
        <f>VLOOKUP($A643,#REF!,3,FALSE)</f>
        <v>#REF!</v>
      </c>
      <c r="E643" s="436" t="e">
        <f>VLOOKUP($A643,#REF!,4,FALSE)</f>
        <v>#REF!</v>
      </c>
      <c r="F643" s="103" t="e">
        <f>VLOOKUP($A643,#REF!,5,FALSE)</f>
        <v>#REF!</v>
      </c>
      <c r="G643" s="98" t="e">
        <f>VLOOKUP($A643,#REF!,8,FALSE)</f>
        <v>#REF!</v>
      </c>
      <c r="H643" s="93" t="e">
        <f>VLOOKUP($A643,#REF!,7,FALSE)</f>
        <v>#REF!</v>
      </c>
      <c r="I643" s="438" t="e">
        <f>VLOOKUP($A643,#REF!,10,FALSE)</f>
        <v>#REF!</v>
      </c>
      <c r="J643" s="98" t="e">
        <f>VLOOKUP($A643,#REF!,11,FALSE)</f>
        <v>#REF!</v>
      </c>
      <c r="K643" s="114" t="e">
        <f>VLOOKUP($A643,#REF!,12,FALSE)</f>
        <v>#REF!</v>
      </c>
      <c r="L643" s="98" t="e">
        <f>VLOOKUP($A643,#REF!,13,FALSE)</f>
        <v>#REF!</v>
      </c>
      <c r="M643" s="438" t="e">
        <f>VLOOKUP($A643,#REF!,14,FALSE)</f>
        <v>#REF!</v>
      </c>
      <c r="N643" s="103" t="e">
        <f>VLOOKUP($A643,#REF!,15,FALSE)</f>
        <v>#REF!</v>
      </c>
      <c r="O643" s="103" t="e">
        <f>VLOOKUP($A643,#REF!,18,FALSE)</f>
        <v>#REF!</v>
      </c>
      <c r="P643" s="93" t="e">
        <f>VLOOKUP($A643,#REF!,41,FALSE)</f>
        <v>#REF!</v>
      </c>
      <c r="Q643" s="115" t="e">
        <f>VLOOKUP(Revisión_Avance_Periodo!$L343,#REF!,30,FALSE)</f>
        <v>#REF!</v>
      </c>
      <c r="R643" s="116">
        <v>2019</v>
      </c>
      <c r="S643" s="196">
        <v>43646</v>
      </c>
      <c r="T643" s="124" t="s">
        <v>73</v>
      </c>
      <c r="U643" s="147" t="e">
        <f>INDEX(#REF!,MATCH(Revisión_Avance_Periodo!$L643,#REF!,0),MATCH(Revisión_Avance_Periodo!$T643,#REF!,0))</f>
        <v>#REF!</v>
      </c>
      <c r="V643" s="147" t="e">
        <f>INDEX(#REF!,MATCH(Revisión_Avance_Periodo!$L643,#REF!,0),MATCH(Revisión_Avance_Periodo!$T643,#REF!,0))</f>
        <v>#REF!</v>
      </c>
      <c r="W643" s="118">
        <f t="shared" si="56"/>
        <v>0</v>
      </c>
      <c r="X643" s="124" t="str">
        <f>VLOOKUP(W643,Tabla_Estado_Meta_OAP_2019[#All],3,TRUE)</f>
        <v>Por Ejecutar</v>
      </c>
      <c r="Y643" s="150" t="e">
        <f>SUBTOTAL(9,$U$638:$U643)</f>
        <v>#REF!</v>
      </c>
      <c r="Z643" s="151" t="e">
        <f>SUBTOTAL(9,$V$638:$V643)</f>
        <v>#REF!</v>
      </c>
      <c r="AA643" s="159">
        <f>IFERROR(+Revisión_Avance_Periodo!$Z643/Revisión_Avance_Periodo!$Y643,0)</f>
        <v>0</v>
      </c>
      <c r="AB643" s="126"/>
      <c r="AC643" s="127"/>
      <c r="AD643" s="125"/>
      <c r="AE643" s="125"/>
      <c r="AF643" s="128"/>
      <c r="AG643" s="129"/>
      <c r="AH643" s="150" t="e">
        <f>SUBTOTAL(9,$U$338:$U643)</f>
        <v>#REF!</v>
      </c>
      <c r="AI643" s="151" t="e">
        <f>SUBTOTAL(9,$V$338:$V643)</f>
        <v>#REF!</v>
      </c>
      <c r="AJ643" s="159">
        <f>IFERROR(+Revisión_Avance_Periodo!$Z343/Revisión_Avance_Periodo!$Y343,0)</f>
        <v>0</v>
      </c>
      <c r="AK643" s="126"/>
      <c r="AL643" s="127"/>
      <c r="AM643" s="125"/>
      <c r="AN643" s="125"/>
      <c r="AO643" s="128"/>
      <c r="AP643" s="129"/>
    </row>
    <row r="644" spans="1:42" x14ac:dyDescent="0.25">
      <c r="A644" s="92">
        <v>30</v>
      </c>
      <c r="B644" s="435" t="e">
        <f>CONCATENATE(Revisión_Avance_Periodo!$D344,";",Revisión_Avance_Periodo!$F344,";",Revisión_Avance_Periodo!$L344)</f>
        <v>#REF!</v>
      </c>
      <c r="C644" s="435" t="e">
        <f t="shared" si="57"/>
        <v>#REF!</v>
      </c>
      <c r="D644" s="114" t="e">
        <f>VLOOKUP($A644,#REF!,3,FALSE)</f>
        <v>#REF!</v>
      </c>
      <c r="E644" s="436" t="e">
        <f>VLOOKUP($A644,#REF!,4,FALSE)</f>
        <v>#REF!</v>
      </c>
      <c r="F644" s="102" t="e">
        <f>VLOOKUP($A644,#REF!,5,FALSE)</f>
        <v>#REF!</v>
      </c>
      <c r="G644" s="93" t="e">
        <f>VLOOKUP($A644,#REF!,8,FALSE)</f>
        <v>#REF!</v>
      </c>
      <c r="H644" s="93" t="e">
        <f>VLOOKUP($A644,#REF!,7,FALSE)</f>
        <v>#REF!</v>
      </c>
      <c r="I644" s="438" t="e">
        <f>VLOOKUP($A644,#REF!,10,FALSE)</f>
        <v>#REF!</v>
      </c>
      <c r="J644" s="93" t="e">
        <f>VLOOKUP($A644,#REF!,11,FALSE)</f>
        <v>#REF!</v>
      </c>
      <c r="K644" s="114" t="e">
        <f>VLOOKUP($A644,#REF!,12,FALSE)</f>
        <v>#REF!</v>
      </c>
      <c r="L644" s="93" t="e">
        <f>VLOOKUP($A644,#REF!,13,FALSE)</f>
        <v>#REF!</v>
      </c>
      <c r="M644" s="438" t="e">
        <f>VLOOKUP($A644,#REF!,14,FALSE)</f>
        <v>#REF!</v>
      </c>
      <c r="N644" s="102" t="e">
        <f>VLOOKUP($A644,#REF!,15,FALSE)</f>
        <v>#REF!</v>
      </c>
      <c r="O644" s="102" t="e">
        <f>VLOOKUP($A644,#REF!,18,FALSE)</f>
        <v>#REF!</v>
      </c>
      <c r="P644" s="93" t="e">
        <f>VLOOKUP($A644,#REF!,41,FALSE)</f>
        <v>#REF!</v>
      </c>
      <c r="Q644" s="115" t="e">
        <f>VLOOKUP(Revisión_Avance_Periodo!$L344,#REF!,30,FALSE)</f>
        <v>#REF!</v>
      </c>
      <c r="R644" s="116">
        <v>2019</v>
      </c>
      <c r="S644" s="196">
        <v>43676</v>
      </c>
      <c r="T644" s="116" t="s">
        <v>74</v>
      </c>
      <c r="U644" s="147" t="e">
        <f>INDEX(#REF!,MATCH(Revisión_Avance_Periodo!$L644,#REF!,0),MATCH(Revisión_Avance_Periodo!$T644,#REF!,0))</f>
        <v>#REF!</v>
      </c>
      <c r="V644" s="147" t="e">
        <f>INDEX(#REF!,MATCH(Revisión_Avance_Periodo!$L644,#REF!,0),MATCH(Revisión_Avance_Periodo!$T644,#REF!,0))</f>
        <v>#REF!</v>
      </c>
      <c r="W644" s="118">
        <f t="shared" si="56"/>
        <v>0</v>
      </c>
      <c r="X644" s="116" t="str">
        <f>VLOOKUP(W644,Tabla_Estado_Meta_OAP_2019[#All],3,TRUE)</f>
        <v>Por Ejecutar</v>
      </c>
      <c r="Y644" s="150" t="e">
        <f>SUBTOTAL(9,$U$638:$U644)</f>
        <v>#REF!</v>
      </c>
      <c r="Z644" s="151" t="e">
        <f>SUBTOTAL(9,$V$638:$V644)</f>
        <v>#REF!</v>
      </c>
      <c r="AA644" s="159">
        <f>IFERROR(+Revisión_Avance_Periodo!$Z644/Revisión_Avance_Periodo!$Y644,0)</f>
        <v>0</v>
      </c>
      <c r="AB644" s="126"/>
      <c r="AC644" s="127"/>
      <c r="AD644" s="125"/>
      <c r="AE644" s="125"/>
      <c r="AF644" s="128"/>
      <c r="AG644" s="129"/>
      <c r="AH644" s="150" t="e">
        <f>SUBTOTAL(9,$U$338:$U644)</f>
        <v>#REF!</v>
      </c>
      <c r="AI644" s="151" t="e">
        <f>SUBTOTAL(9,$V$338:$V644)</f>
        <v>#REF!</v>
      </c>
      <c r="AJ644" s="159">
        <f>IFERROR(+Revisión_Avance_Periodo!$Z344/Revisión_Avance_Periodo!$Y344,0)</f>
        <v>0</v>
      </c>
      <c r="AK644" s="126"/>
      <c r="AL644" s="127"/>
      <c r="AM644" s="125"/>
      <c r="AN644" s="125"/>
      <c r="AO644" s="128"/>
      <c r="AP644" s="129"/>
    </row>
    <row r="645" spans="1:42" x14ac:dyDescent="0.25">
      <c r="A645" s="97">
        <v>30</v>
      </c>
      <c r="B645" s="435" t="e">
        <f>CONCATENATE(Revisión_Avance_Periodo!$D345,";",Revisión_Avance_Periodo!$F345,";",Revisión_Avance_Periodo!$L345)</f>
        <v>#REF!</v>
      </c>
      <c r="C645" s="435" t="e">
        <f t="shared" si="57"/>
        <v>#REF!</v>
      </c>
      <c r="D645" s="123" t="e">
        <f>VLOOKUP($A645,#REF!,3,FALSE)</f>
        <v>#REF!</v>
      </c>
      <c r="E645" s="436" t="e">
        <f>VLOOKUP($A645,#REF!,4,FALSE)</f>
        <v>#REF!</v>
      </c>
      <c r="F645" s="103" t="e">
        <f>VLOOKUP($A645,#REF!,5,FALSE)</f>
        <v>#REF!</v>
      </c>
      <c r="G645" s="98" t="e">
        <f>VLOOKUP($A645,#REF!,8,FALSE)</f>
        <v>#REF!</v>
      </c>
      <c r="H645" s="93" t="e">
        <f>VLOOKUP($A645,#REF!,7,FALSE)</f>
        <v>#REF!</v>
      </c>
      <c r="I645" s="438" t="e">
        <f>VLOOKUP($A645,#REF!,10,FALSE)</f>
        <v>#REF!</v>
      </c>
      <c r="J645" s="98" t="e">
        <f>VLOOKUP($A645,#REF!,11,FALSE)</f>
        <v>#REF!</v>
      </c>
      <c r="K645" s="114" t="e">
        <f>VLOOKUP($A645,#REF!,12,FALSE)</f>
        <v>#REF!</v>
      </c>
      <c r="L645" s="98" t="e">
        <f>VLOOKUP($A645,#REF!,13,FALSE)</f>
        <v>#REF!</v>
      </c>
      <c r="M645" s="438" t="e">
        <f>VLOOKUP($A645,#REF!,14,FALSE)</f>
        <v>#REF!</v>
      </c>
      <c r="N645" s="103" t="e">
        <f>VLOOKUP($A645,#REF!,15,FALSE)</f>
        <v>#REF!</v>
      </c>
      <c r="O645" s="103" t="e">
        <f>VLOOKUP($A645,#REF!,18,FALSE)</f>
        <v>#REF!</v>
      </c>
      <c r="P645" s="93" t="e">
        <f>VLOOKUP($A645,#REF!,41,FALSE)</f>
        <v>#REF!</v>
      </c>
      <c r="Q645" s="115" t="e">
        <f>VLOOKUP(Revisión_Avance_Periodo!$L345,#REF!,30,FALSE)</f>
        <v>#REF!</v>
      </c>
      <c r="R645" s="116">
        <v>2019</v>
      </c>
      <c r="S645" s="196">
        <v>43707</v>
      </c>
      <c r="T645" s="124" t="s">
        <v>75</v>
      </c>
      <c r="U645" s="147" t="e">
        <f>INDEX(#REF!,MATCH(Revisión_Avance_Periodo!$L645,#REF!,0),MATCH(Revisión_Avance_Periodo!$T645,#REF!,0))</f>
        <v>#REF!</v>
      </c>
      <c r="V645" s="147" t="e">
        <f>INDEX(#REF!,MATCH(Revisión_Avance_Periodo!$L645,#REF!,0),MATCH(Revisión_Avance_Periodo!$T645,#REF!,0))</f>
        <v>#REF!</v>
      </c>
      <c r="W645" s="118">
        <f t="shared" si="56"/>
        <v>0</v>
      </c>
      <c r="X645" s="124" t="str">
        <f>VLOOKUP(W645,Tabla_Estado_Meta_OAP_2019[#All],3,TRUE)</f>
        <v>Por Ejecutar</v>
      </c>
      <c r="Y645" s="150" t="e">
        <f>SUBTOTAL(9,$U$638:$U645)</f>
        <v>#REF!</v>
      </c>
      <c r="Z645" s="151" t="e">
        <f>SUBTOTAL(9,$V$638:$V645)</f>
        <v>#REF!</v>
      </c>
      <c r="AA645" s="159">
        <f>IFERROR(+Revisión_Avance_Periodo!$Z645/Revisión_Avance_Periodo!$Y645,0)</f>
        <v>0</v>
      </c>
      <c r="AB645" s="126"/>
      <c r="AC645" s="127"/>
      <c r="AD645" s="125"/>
      <c r="AE645" s="125"/>
      <c r="AF645" s="128"/>
      <c r="AG645" s="129"/>
      <c r="AH645" s="150" t="e">
        <f>SUBTOTAL(9,$U$338:$U645)</f>
        <v>#REF!</v>
      </c>
      <c r="AI645" s="151" t="e">
        <f>SUBTOTAL(9,$V$338:$V645)</f>
        <v>#REF!</v>
      </c>
      <c r="AJ645" s="159">
        <f>IFERROR(+Revisión_Avance_Periodo!$Z345/Revisión_Avance_Periodo!$Y345,0)</f>
        <v>0</v>
      </c>
      <c r="AK645" s="126"/>
      <c r="AL645" s="127"/>
      <c r="AM645" s="125"/>
      <c r="AN645" s="125"/>
      <c r="AO645" s="128"/>
      <c r="AP645" s="129"/>
    </row>
    <row r="646" spans="1:42" x14ac:dyDescent="0.25">
      <c r="A646" s="92">
        <v>30</v>
      </c>
      <c r="B646" s="435" t="e">
        <f>CONCATENATE(Revisión_Avance_Periodo!$D346,";",Revisión_Avance_Periodo!$F346,";",Revisión_Avance_Periodo!$L346)</f>
        <v>#REF!</v>
      </c>
      <c r="C646" s="435" t="e">
        <f t="shared" si="57"/>
        <v>#REF!</v>
      </c>
      <c r="D646" s="114" t="e">
        <f>VLOOKUP($A646,#REF!,3,FALSE)</f>
        <v>#REF!</v>
      </c>
      <c r="E646" s="436" t="e">
        <f>VLOOKUP($A646,#REF!,4,FALSE)</f>
        <v>#REF!</v>
      </c>
      <c r="F646" s="102" t="e">
        <f>VLOOKUP($A646,#REF!,5,FALSE)</f>
        <v>#REF!</v>
      </c>
      <c r="G646" s="93" t="e">
        <f>VLOOKUP($A646,#REF!,8,FALSE)</f>
        <v>#REF!</v>
      </c>
      <c r="H646" s="93" t="e">
        <f>VLOOKUP($A646,#REF!,7,FALSE)</f>
        <v>#REF!</v>
      </c>
      <c r="I646" s="438" t="e">
        <f>VLOOKUP($A646,#REF!,10,FALSE)</f>
        <v>#REF!</v>
      </c>
      <c r="J646" s="93" t="e">
        <f>VLOOKUP($A646,#REF!,11,FALSE)</f>
        <v>#REF!</v>
      </c>
      <c r="K646" s="114" t="e">
        <f>VLOOKUP($A646,#REF!,12,FALSE)</f>
        <v>#REF!</v>
      </c>
      <c r="L646" s="93" t="e">
        <f>VLOOKUP($A646,#REF!,13,FALSE)</f>
        <v>#REF!</v>
      </c>
      <c r="M646" s="438" t="e">
        <f>VLOOKUP($A646,#REF!,14,FALSE)</f>
        <v>#REF!</v>
      </c>
      <c r="N646" s="102" t="e">
        <f>VLOOKUP($A646,#REF!,15,FALSE)</f>
        <v>#REF!</v>
      </c>
      <c r="O646" s="102" t="e">
        <f>VLOOKUP($A646,#REF!,18,FALSE)</f>
        <v>#REF!</v>
      </c>
      <c r="P646" s="93" t="e">
        <f>VLOOKUP($A646,#REF!,41,FALSE)</f>
        <v>#REF!</v>
      </c>
      <c r="Q646" s="115" t="e">
        <f>VLOOKUP(Revisión_Avance_Periodo!$L346,#REF!,30,FALSE)</f>
        <v>#REF!</v>
      </c>
      <c r="R646" s="116">
        <v>2019</v>
      </c>
      <c r="S646" s="196">
        <v>43738</v>
      </c>
      <c r="T646" s="116" t="s">
        <v>76</v>
      </c>
      <c r="U646" s="147" t="e">
        <f>INDEX(#REF!,MATCH(Revisión_Avance_Periodo!$L646,#REF!,0),MATCH(Revisión_Avance_Periodo!$T646,#REF!,0))</f>
        <v>#REF!</v>
      </c>
      <c r="V646" s="147" t="e">
        <f>INDEX(#REF!,MATCH(Revisión_Avance_Periodo!$L646,#REF!,0),MATCH(Revisión_Avance_Periodo!$T646,#REF!,0))</f>
        <v>#REF!</v>
      </c>
      <c r="W646" s="131" t="e">
        <f>V646/U646</f>
        <v>#REF!</v>
      </c>
      <c r="X646" s="116" t="e">
        <f>VLOOKUP(W646,Tabla_Estado_Meta_OAP_2019[#All],3,TRUE)</f>
        <v>#REF!</v>
      </c>
      <c r="Y646" s="150" t="e">
        <f>SUBTOTAL(9,$U$638:$U646)</f>
        <v>#REF!</v>
      </c>
      <c r="Z646" s="151" t="e">
        <f>SUBTOTAL(9,$V$638:$V646)</f>
        <v>#REF!</v>
      </c>
      <c r="AA646" s="159">
        <f>IFERROR(+Revisión_Avance_Periodo!$Z646/Revisión_Avance_Periodo!$Y646,0)</f>
        <v>0</v>
      </c>
      <c r="AB646" s="126"/>
      <c r="AC646" s="127"/>
      <c r="AD646" s="125"/>
      <c r="AE646" s="125"/>
      <c r="AF646" s="128"/>
      <c r="AG646" s="129"/>
      <c r="AH646" s="150" t="e">
        <f>SUBTOTAL(9,$U$338:$U646)</f>
        <v>#REF!</v>
      </c>
      <c r="AI646" s="151" t="e">
        <f>SUBTOTAL(9,$V$338:$V646)</f>
        <v>#REF!</v>
      </c>
      <c r="AJ646" s="159">
        <f>IFERROR(+Revisión_Avance_Periodo!$Z346/Revisión_Avance_Periodo!$Y346,0)</f>
        <v>0</v>
      </c>
      <c r="AK646" s="126"/>
      <c r="AL646" s="127"/>
      <c r="AM646" s="125"/>
      <c r="AN646" s="125"/>
      <c r="AO646" s="128"/>
      <c r="AP646" s="129"/>
    </row>
    <row r="647" spans="1:42" x14ac:dyDescent="0.25">
      <c r="A647" s="97">
        <v>30</v>
      </c>
      <c r="B647" s="435" t="e">
        <f>CONCATENATE(Revisión_Avance_Periodo!$D347,";",Revisión_Avance_Periodo!$F347,";",Revisión_Avance_Periodo!$L347)</f>
        <v>#REF!</v>
      </c>
      <c r="C647" s="435" t="e">
        <f t="shared" si="57"/>
        <v>#REF!</v>
      </c>
      <c r="D647" s="123" t="e">
        <f>VLOOKUP($A647,#REF!,3,FALSE)</f>
        <v>#REF!</v>
      </c>
      <c r="E647" s="436" t="e">
        <f>VLOOKUP($A647,#REF!,4,FALSE)</f>
        <v>#REF!</v>
      </c>
      <c r="F647" s="103" t="e">
        <f>VLOOKUP($A647,#REF!,5,FALSE)</f>
        <v>#REF!</v>
      </c>
      <c r="G647" s="98" t="e">
        <f>VLOOKUP($A647,#REF!,8,FALSE)</f>
        <v>#REF!</v>
      </c>
      <c r="H647" s="93" t="e">
        <f>VLOOKUP($A647,#REF!,7,FALSE)</f>
        <v>#REF!</v>
      </c>
      <c r="I647" s="438" t="e">
        <f>VLOOKUP($A647,#REF!,10,FALSE)</f>
        <v>#REF!</v>
      </c>
      <c r="J647" s="98" t="e">
        <f>VLOOKUP($A647,#REF!,11,FALSE)</f>
        <v>#REF!</v>
      </c>
      <c r="K647" s="114" t="e">
        <f>VLOOKUP($A647,#REF!,12,FALSE)</f>
        <v>#REF!</v>
      </c>
      <c r="L647" s="98" t="e">
        <f>VLOOKUP($A647,#REF!,13,FALSE)</f>
        <v>#REF!</v>
      </c>
      <c r="M647" s="438" t="e">
        <f>VLOOKUP($A647,#REF!,14,FALSE)</f>
        <v>#REF!</v>
      </c>
      <c r="N647" s="103" t="e">
        <f>VLOOKUP($A647,#REF!,15,FALSE)</f>
        <v>#REF!</v>
      </c>
      <c r="O647" s="103" t="e">
        <f>VLOOKUP($A647,#REF!,18,FALSE)</f>
        <v>#REF!</v>
      </c>
      <c r="P647" s="93" t="e">
        <f>VLOOKUP($A647,#REF!,41,FALSE)</f>
        <v>#REF!</v>
      </c>
      <c r="Q647" s="115" t="e">
        <f>VLOOKUP(Revisión_Avance_Periodo!$L347,#REF!,30,FALSE)</f>
        <v>#REF!</v>
      </c>
      <c r="R647" s="116">
        <v>2019</v>
      </c>
      <c r="S647" s="196">
        <v>43768</v>
      </c>
      <c r="T647" s="124" t="s">
        <v>77</v>
      </c>
      <c r="U647" s="147" t="e">
        <f>INDEX(#REF!,MATCH(Revisión_Avance_Periodo!$L647,#REF!,0),MATCH(Revisión_Avance_Periodo!$T647,#REF!,0))</f>
        <v>#REF!</v>
      </c>
      <c r="V647" s="147" t="e">
        <f>INDEX(#REF!,MATCH(Revisión_Avance_Periodo!$L647,#REF!,0),MATCH(Revisión_Avance_Periodo!$T647,#REF!,0))</f>
        <v>#REF!</v>
      </c>
      <c r="W647" s="118">
        <f t="shared" ref="W647:W652" si="58">IFERROR((V647/U647),0)</f>
        <v>0</v>
      </c>
      <c r="X647" s="124" t="str">
        <f>VLOOKUP(W647,Tabla_Estado_Meta_OAP_2019[#All],3,TRUE)</f>
        <v>Por Ejecutar</v>
      </c>
      <c r="Y647" s="150" t="e">
        <f>SUBTOTAL(9,$U$638:$U647)</f>
        <v>#REF!</v>
      </c>
      <c r="Z647" s="151" t="e">
        <f>SUBTOTAL(9,$V$638:$V647)</f>
        <v>#REF!</v>
      </c>
      <c r="AA647" s="159">
        <f>IFERROR(+Revisión_Avance_Periodo!$Z647/Revisión_Avance_Periodo!$Y647,0)</f>
        <v>0</v>
      </c>
      <c r="AB647" s="126"/>
      <c r="AC647" s="127"/>
      <c r="AD647" s="125"/>
      <c r="AE647" s="125"/>
      <c r="AF647" s="128"/>
      <c r="AG647" s="129"/>
      <c r="AH647" s="150" t="e">
        <f>SUBTOTAL(9,$U$338:$U647)</f>
        <v>#REF!</v>
      </c>
      <c r="AI647" s="151" t="e">
        <f>SUBTOTAL(9,$V$338:$V647)</f>
        <v>#REF!</v>
      </c>
      <c r="AJ647" s="159">
        <f>IFERROR(+Revisión_Avance_Periodo!$Z347/Revisión_Avance_Periodo!$Y347,0)</f>
        <v>0</v>
      </c>
      <c r="AK647" s="126"/>
      <c r="AL647" s="127"/>
      <c r="AM647" s="125"/>
      <c r="AN647" s="125"/>
      <c r="AO647" s="128"/>
      <c r="AP647" s="129"/>
    </row>
    <row r="648" spans="1:42" x14ac:dyDescent="0.25">
      <c r="A648" s="92">
        <v>30</v>
      </c>
      <c r="B648" s="435" t="e">
        <f>CONCATENATE(Revisión_Avance_Periodo!$D348,";",Revisión_Avance_Periodo!$F348,";",Revisión_Avance_Periodo!$L348)</f>
        <v>#REF!</v>
      </c>
      <c r="C648" s="435" t="e">
        <f t="shared" si="57"/>
        <v>#REF!</v>
      </c>
      <c r="D648" s="114" t="e">
        <f>VLOOKUP($A648,#REF!,3,FALSE)</f>
        <v>#REF!</v>
      </c>
      <c r="E648" s="436" t="e">
        <f>VLOOKUP($A648,#REF!,4,FALSE)</f>
        <v>#REF!</v>
      </c>
      <c r="F648" s="102" t="e">
        <f>VLOOKUP($A648,#REF!,5,FALSE)</f>
        <v>#REF!</v>
      </c>
      <c r="G648" s="93" t="e">
        <f>VLOOKUP($A648,#REF!,8,FALSE)</f>
        <v>#REF!</v>
      </c>
      <c r="H648" s="93" t="e">
        <f>VLOOKUP($A648,#REF!,7,FALSE)</f>
        <v>#REF!</v>
      </c>
      <c r="I648" s="438" t="e">
        <f>VLOOKUP($A648,#REF!,10,FALSE)</f>
        <v>#REF!</v>
      </c>
      <c r="J648" s="93" t="e">
        <f>VLOOKUP($A648,#REF!,11,FALSE)</f>
        <v>#REF!</v>
      </c>
      <c r="K648" s="114" t="e">
        <f>VLOOKUP($A648,#REF!,12,FALSE)</f>
        <v>#REF!</v>
      </c>
      <c r="L648" s="93" t="e">
        <f>VLOOKUP($A648,#REF!,13,FALSE)</f>
        <v>#REF!</v>
      </c>
      <c r="M648" s="438" t="e">
        <f>VLOOKUP($A648,#REF!,14,FALSE)</f>
        <v>#REF!</v>
      </c>
      <c r="N648" s="102" t="e">
        <f>VLOOKUP($A648,#REF!,15,FALSE)</f>
        <v>#REF!</v>
      </c>
      <c r="O648" s="102" t="e">
        <f>VLOOKUP($A648,#REF!,18,FALSE)</f>
        <v>#REF!</v>
      </c>
      <c r="P648" s="93" t="e">
        <f>VLOOKUP($A648,#REF!,41,FALSE)</f>
        <v>#REF!</v>
      </c>
      <c r="Q648" s="115" t="e">
        <f>VLOOKUP(Revisión_Avance_Periodo!$L348,#REF!,30,FALSE)</f>
        <v>#REF!</v>
      </c>
      <c r="R648" s="116">
        <v>2019</v>
      </c>
      <c r="S648" s="196">
        <v>43799</v>
      </c>
      <c r="T648" s="116" t="s">
        <v>78</v>
      </c>
      <c r="U648" s="147" t="e">
        <f>INDEX(#REF!,MATCH(Revisión_Avance_Periodo!$L648,#REF!,0),MATCH(Revisión_Avance_Periodo!$T648,#REF!,0))</f>
        <v>#REF!</v>
      </c>
      <c r="V648" s="147" t="e">
        <f>INDEX(#REF!,MATCH(Revisión_Avance_Periodo!$L648,#REF!,0),MATCH(Revisión_Avance_Periodo!$T648,#REF!,0))</f>
        <v>#REF!</v>
      </c>
      <c r="W648" s="118">
        <f t="shared" si="58"/>
        <v>0</v>
      </c>
      <c r="X648" s="116" t="str">
        <f>VLOOKUP(W648,Tabla_Estado_Meta_OAP_2019[#All],3,TRUE)</f>
        <v>Por Ejecutar</v>
      </c>
      <c r="Y648" s="150" t="e">
        <f>SUBTOTAL(9,$U$638:$U648)</f>
        <v>#REF!</v>
      </c>
      <c r="Z648" s="151" t="e">
        <f>SUBTOTAL(9,$V$638:$V648)</f>
        <v>#REF!</v>
      </c>
      <c r="AA648" s="159">
        <f>IFERROR(+Revisión_Avance_Periodo!$Z648/Revisión_Avance_Periodo!$Y648,0)</f>
        <v>0</v>
      </c>
      <c r="AB648" s="126"/>
      <c r="AC648" s="127"/>
      <c r="AD648" s="125"/>
      <c r="AE648" s="125"/>
      <c r="AF648" s="128"/>
      <c r="AG648" s="129"/>
      <c r="AH648" s="150" t="e">
        <f>SUBTOTAL(9,$U$338:$U648)</f>
        <v>#REF!</v>
      </c>
      <c r="AI648" s="151" t="e">
        <f>SUBTOTAL(9,$V$338:$V648)</f>
        <v>#REF!</v>
      </c>
      <c r="AJ648" s="159">
        <f>IFERROR(+Revisión_Avance_Periodo!$Z348/Revisión_Avance_Periodo!$Y348,0)</f>
        <v>0</v>
      </c>
      <c r="AK648" s="126"/>
      <c r="AL648" s="127"/>
      <c r="AM648" s="125"/>
      <c r="AN648" s="125"/>
      <c r="AO648" s="128"/>
      <c r="AP648" s="129"/>
    </row>
    <row r="649" spans="1:42" ht="15.75" thickBot="1" x14ac:dyDescent="0.3">
      <c r="A649" s="97">
        <v>30</v>
      </c>
      <c r="B649" s="435" t="e">
        <f>CONCATENATE(Revisión_Avance_Periodo!$D349,";",Revisión_Avance_Periodo!$F349,";",Revisión_Avance_Periodo!$L349)</f>
        <v>#REF!</v>
      </c>
      <c r="C649" s="435" t="e">
        <f t="shared" si="57"/>
        <v>#REF!</v>
      </c>
      <c r="D649" s="123" t="e">
        <f>VLOOKUP($A649,#REF!,3,FALSE)</f>
        <v>#REF!</v>
      </c>
      <c r="E649" s="436" t="e">
        <f>VLOOKUP($A649,#REF!,4,FALSE)</f>
        <v>#REF!</v>
      </c>
      <c r="F649" s="103" t="e">
        <f>VLOOKUP($A649,#REF!,5,FALSE)</f>
        <v>#REF!</v>
      </c>
      <c r="G649" s="98" t="e">
        <f>VLOOKUP($A649,#REF!,8,FALSE)</f>
        <v>#REF!</v>
      </c>
      <c r="H649" s="93" t="e">
        <f>VLOOKUP($A649,#REF!,7,FALSE)</f>
        <v>#REF!</v>
      </c>
      <c r="I649" s="438" t="e">
        <f>VLOOKUP($A649,#REF!,10,FALSE)</f>
        <v>#REF!</v>
      </c>
      <c r="J649" s="98" t="e">
        <f>VLOOKUP($A649,#REF!,11,FALSE)</f>
        <v>#REF!</v>
      </c>
      <c r="K649" s="114" t="e">
        <f>VLOOKUP($A649,#REF!,12,FALSE)</f>
        <v>#REF!</v>
      </c>
      <c r="L649" s="98" t="e">
        <f>VLOOKUP($A649,#REF!,13,FALSE)</f>
        <v>#REF!</v>
      </c>
      <c r="M649" s="438" t="e">
        <f>VLOOKUP($A649,#REF!,14,FALSE)</f>
        <v>#REF!</v>
      </c>
      <c r="N649" s="103" t="e">
        <f>VLOOKUP($A649,#REF!,15,FALSE)</f>
        <v>#REF!</v>
      </c>
      <c r="O649" s="103" t="e">
        <f>VLOOKUP($A649,#REF!,18,FALSE)</f>
        <v>#REF!</v>
      </c>
      <c r="P649" s="93" t="e">
        <f>VLOOKUP($A649,#REF!,41,FALSE)</f>
        <v>#REF!</v>
      </c>
      <c r="Q649" s="115" t="e">
        <f>VLOOKUP(Revisión_Avance_Periodo!$L349,#REF!,30,FALSE)</f>
        <v>#REF!</v>
      </c>
      <c r="R649" s="116">
        <v>2019</v>
      </c>
      <c r="S649" s="196">
        <v>43829</v>
      </c>
      <c r="T649" s="124" t="s">
        <v>79</v>
      </c>
      <c r="U649" s="147" t="e">
        <f>INDEX(#REF!,MATCH(Revisión_Avance_Periodo!$L649,#REF!,0),MATCH(Revisión_Avance_Periodo!$T649,#REF!,0))</f>
        <v>#REF!</v>
      </c>
      <c r="V649" s="147" t="e">
        <f>INDEX(#REF!,MATCH(Revisión_Avance_Periodo!$L649,#REF!,0),MATCH(Revisión_Avance_Periodo!$T649,#REF!,0))</f>
        <v>#REF!</v>
      </c>
      <c r="W649" s="118">
        <f t="shared" si="58"/>
        <v>0</v>
      </c>
      <c r="X649" s="124" t="str">
        <f>VLOOKUP(W649,Tabla_Estado_Meta_OAP_2019[#All],3,TRUE)</f>
        <v>Por Ejecutar</v>
      </c>
      <c r="Y649" s="150" t="e">
        <f>SUBTOTAL(9,$U$638:$U649)</f>
        <v>#REF!</v>
      </c>
      <c r="Z649" s="151" t="e">
        <f>SUBTOTAL(9,$V$638:$V649)</f>
        <v>#REF!</v>
      </c>
      <c r="AA649" s="159">
        <f>IFERROR(+Revisión_Avance_Periodo!$Z649/Revisión_Avance_Periodo!$Y649,0)</f>
        <v>0</v>
      </c>
      <c r="AB649" s="126"/>
      <c r="AC649" s="127"/>
      <c r="AD649" s="125"/>
      <c r="AE649" s="125"/>
      <c r="AF649" s="128"/>
      <c r="AG649" s="129"/>
      <c r="AH649" s="150" t="e">
        <f>SUBTOTAL(9,$U$338:$U649)</f>
        <v>#REF!</v>
      </c>
      <c r="AI649" s="151" t="e">
        <f>SUBTOTAL(9,$V$338:$V649)</f>
        <v>#REF!</v>
      </c>
      <c r="AJ649" s="159">
        <f>IFERROR(+Revisión_Avance_Periodo!$Z349/Revisión_Avance_Periodo!$Y349,0)</f>
        <v>0</v>
      </c>
      <c r="AK649" s="126"/>
      <c r="AL649" s="127"/>
      <c r="AM649" s="125"/>
      <c r="AN649" s="125"/>
      <c r="AO649" s="128"/>
      <c r="AP649" s="129"/>
    </row>
    <row r="650" spans="1:42" x14ac:dyDescent="0.25">
      <c r="A650" s="92">
        <v>31</v>
      </c>
      <c r="B650" s="435" t="e">
        <f>CONCATENATE(Revisión_Avance_Periodo!$D350,";",Revisión_Avance_Periodo!$F350,";",Revisión_Avance_Periodo!$L350)</f>
        <v>#REF!</v>
      </c>
      <c r="C650" s="435" t="e">
        <f t="shared" si="57"/>
        <v>#REF!</v>
      </c>
      <c r="D650" s="114" t="e">
        <f>VLOOKUP($A650,#REF!,3,FALSE)</f>
        <v>#REF!</v>
      </c>
      <c r="E650" s="436" t="e">
        <f>VLOOKUP($A650,#REF!,4,FALSE)</f>
        <v>#REF!</v>
      </c>
      <c r="F650" s="102" t="e">
        <f>VLOOKUP($A650,#REF!,5,FALSE)</f>
        <v>#REF!</v>
      </c>
      <c r="G650" s="93" t="e">
        <f>VLOOKUP($A650,#REF!,8,FALSE)</f>
        <v>#REF!</v>
      </c>
      <c r="H650" s="93" t="e">
        <f>VLOOKUP($A650,#REF!,7,FALSE)</f>
        <v>#REF!</v>
      </c>
      <c r="I650" s="438" t="e">
        <f>VLOOKUP($A650,#REF!,10,FALSE)</f>
        <v>#REF!</v>
      </c>
      <c r="J650" s="93" t="e">
        <f>VLOOKUP($A650,#REF!,11,FALSE)</f>
        <v>#REF!</v>
      </c>
      <c r="K650" s="114" t="e">
        <f>VLOOKUP($A650,#REF!,12,FALSE)</f>
        <v>#REF!</v>
      </c>
      <c r="L650" s="93" t="e">
        <f>VLOOKUP($A650,#REF!,13,FALSE)</f>
        <v>#REF!</v>
      </c>
      <c r="M650" s="438" t="e">
        <f>VLOOKUP($A650,#REF!,14,FALSE)</f>
        <v>#REF!</v>
      </c>
      <c r="N650" s="102" t="e">
        <f>VLOOKUP($A650,#REF!,15,FALSE)</f>
        <v>#REF!</v>
      </c>
      <c r="O650" s="102" t="e">
        <f>VLOOKUP($A650,#REF!,18,FALSE)</f>
        <v>#REF!</v>
      </c>
      <c r="P650" s="93" t="e">
        <f>VLOOKUP($A650,#REF!,41,FALSE)</f>
        <v>#REF!</v>
      </c>
      <c r="Q650" s="115" t="e">
        <f>VLOOKUP(Revisión_Avance_Periodo!$L350,#REF!,30,FALSE)</f>
        <v>#REF!</v>
      </c>
      <c r="R650" s="116">
        <v>2019</v>
      </c>
      <c r="S650" s="196">
        <v>43495</v>
      </c>
      <c r="T650" s="116" t="s">
        <v>68</v>
      </c>
      <c r="U650" s="147" t="e">
        <f>INDEX(#REF!,MATCH(Revisión_Avance_Periodo!$L650,#REF!,0),MATCH(Revisión_Avance_Periodo!$T650,#REF!,0))</f>
        <v>#REF!</v>
      </c>
      <c r="V650" s="147" t="e">
        <f>INDEX(#REF!,MATCH(Revisión_Avance_Periodo!$L650,#REF!,0),MATCH(Revisión_Avance_Periodo!$T650,#REF!,0))</f>
        <v>#REF!</v>
      </c>
      <c r="W650" s="118">
        <f t="shared" si="58"/>
        <v>0</v>
      </c>
      <c r="X650" s="116" t="str">
        <f>VLOOKUP(W650,Tabla_Estado_Meta_OAP_2019[#All],3,TRUE)</f>
        <v>Por Ejecutar</v>
      </c>
      <c r="Y650" s="148" t="e">
        <f>SUBTOTAL(9,$U$650:$U650)</f>
        <v>#REF!</v>
      </c>
      <c r="Z650" s="149" t="e">
        <f>SUBTOTAL(9,$V$650:$V650)</f>
        <v>#REF!</v>
      </c>
      <c r="AA650" s="162">
        <f>IFERROR(+Revisión_Avance_Periodo!$Z650/Revisión_Avance_Periodo!$Y650,0)</f>
        <v>0</v>
      </c>
      <c r="AB650" s="120" t="e">
        <f>SUBTOTAL(9,U650:U661)</f>
        <v>#REF!</v>
      </c>
      <c r="AC650" s="119" t="e">
        <f>SUBTOTAL(9,V650:V661)</f>
        <v>#REF!</v>
      </c>
      <c r="AD650" s="119" t="e">
        <f>+AC650/AB650</f>
        <v>#REF!</v>
      </c>
      <c r="AE650" s="119" t="e">
        <f>100%-Revisión_Avance_Periodo!$AD650</f>
        <v>#REF!</v>
      </c>
      <c r="AF650" s="121" t="e">
        <f>VLOOKUP(AD650,Tabla_Estado_Meta_OAP_2019[],3,TRUE)</f>
        <v>#REF!</v>
      </c>
      <c r="AG650" s="122" t="e">
        <f>Revisión_Avance_Periodo!$AD650*Revisión_Avance_Periodo!$Q650</f>
        <v>#REF!</v>
      </c>
      <c r="AH650" s="148" t="e">
        <f>SUBTOTAL(9,$U$350:$U650)</f>
        <v>#REF!</v>
      </c>
      <c r="AI650" s="149" t="e">
        <f>SUBTOTAL(9,$V$350:$V650)</f>
        <v>#REF!</v>
      </c>
      <c r="AJ650" s="162">
        <f>IFERROR(+Revisión_Avance_Periodo!$Z350/Revisión_Avance_Periodo!$Y350,0)</f>
        <v>0</v>
      </c>
      <c r="AK650" s="120" t="e">
        <f>SUBTOTAL(9,AD650:AD661)</f>
        <v>#REF!</v>
      </c>
      <c r="AL650" s="119" t="e">
        <f>SUBTOTAL(9,AE650:AE661)</f>
        <v>#REF!</v>
      </c>
      <c r="AM650" s="119" t="e">
        <f>+AL650/AK650</f>
        <v>#REF!</v>
      </c>
      <c r="AN650" s="119" t="e">
        <f>100%-Revisión_Avance_Periodo!$AD350</f>
        <v>#REF!</v>
      </c>
      <c r="AO650" s="121" t="e">
        <f>VLOOKUP(AM650,Tabla_Estado_Meta_OAP_2019[],3,TRUE)</f>
        <v>#REF!</v>
      </c>
      <c r="AP650" s="122" t="e">
        <f>Revisión_Avance_Periodo!$AD350*Revisión_Avance_Periodo!$Q350</f>
        <v>#REF!</v>
      </c>
    </row>
    <row r="651" spans="1:42" x14ac:dyDescent="0.25">
      <c r="A651" s="97">
        <v>31</v>
      </c>
      <c r="B651" s="435" t="e">
        <f>CONCATENATE(Revisión_Avance_Periodo!$D351,";",Revisión_Avance_Periodo!$F351,";",Revisión_Avance_Periodo!$L351)</f>
        <v>#REF!</v>
      </c>
      <c r="C651" s="435" t="e">
        <f t="shared" si="57"/>
        <v>#REF!</v>
      </c>
      <c r="D651" s="123" t="e">
        <f>VLOOKUP($A651,#REF!,3,FALSE)</f>
        <v>#REF!</v>
      </c>
      <c r="E651" s="436" t="e">
        <f>VLOOKUP($A651,#REF!,4,FALSE)</f>
        <v>#REF!</v>
      </c>
      <c r="F651" s="103" t="e">
        <f>VLOOKUP($A651,#REF!,5,FALSE)</f>
        <v>#REF!</v>
      </c>
      <c r="G651" s="98" t="e">
        <f>VLOOKUP($A651,#REF!,8,FALSE)</f>
        <v>#REF!</v>
      </c>
      <c r="H651" s="93" t="e">
        <f>VLOOKUP($A651,#REF!,7,FALSE)</f>
        <v>#REF!</v>
      </c>
      <c r="I651" s="438" t="e">
        <f>VLOOKUP($A651,#REF!,10,FALSE)</f>
        <v>#REF!</v>
      </c>
      <c r="J651" s="98" t="e">
        <f>VLOOKUP($A651,#REF!,11,FALSE)</f>
        <v>#REF!</v>
      </c>
      <c r="K651" s="114" t="e">
        <f>VLOOKUP($A651,#REF!,12,FALSE)</f>
        <v>#REF!</v>
      </c>
      <c r="L651" s="98" t="e">
        <f>VLOOKUP($A651,#REF!,13,FALSE)</f>
        <v>#REF!</v>
      </c>
      <c r="M651" s="438" t="e">
        <f>VLOOKUP($A651,#REF!,14,FALSE)</f>
        <v>#REF!</v>
      </c>
      <c r="N651" s="103" t="e">
        <f>VLOOKUP($A651,#REF!,15,FALSE)</f>
        <v>#REF!</v>
      </c>
      <c r="O651" s="103" t="e">
        <f>VLOOKUP($A651,#REF!,18,FALSE)</f>
        <v>#REF!</v>
      </c>
      <c r="P651" s="93" t="e">
        <f>VLOOKUP($A651,#REF!,41,FALSE)</f>
        <v>#REF!</v>
      </c>
      <c r="Q651" s="115" t="e">
        <f>VLOOKUP(Revisión_Avance_Periodo!$L351,#REF!,30,FALSE)</f>
        <v>#REF!</v>
      </c>
      <c r="R651" s="116">
        <v>2019</v>
      </c>
      <c r="S651" s="196">
        <v>43524</v>
      </c>
      <c r="T651" s="124" t="s">
        <v>69</v>
      </c>
      <c r="U651" s="147" t="e">
        <f>INDEX(#REF!,MATCH(Revisión_Avance_Periodo!$L651,#REF!,0),MATCH(Revisión_Avance_Periodo!$T651,#REF!,0))</f>
        <v>#REF!</v>
      </c>
      <c r="V651" s="147" t="e">
        <f>INDEX(#REF!,MATCH(Revisión_Avance_Periodo!$L651,#REF!,0),MATCH(Revisión_Avance_Periodo!$T651,#REF!,0))</f>
        <v>#REF!</v>
      </c>
      <c r="W651" s="118">
        <f t="shared" si="58"/>
        <v>0</v>
      </c>
      <c r="X651" s="124" t="str">
        <f>VLOOKUP(W651,Tabla_Estado_Meta_OAP_2019[#All],3,TRUE)</f>
        <v>Por Ejecutar</v>
      </c>
      <c r="Y651" s="150" t="e">
        <f>SUBTOTAL(9,$U$650:$U651)</f>
        <v>#REF!</v>
      </c>
      <c r="Z651" s="151" t="e">
        <f>SUBTOTAL(9,$V$650:$V651)</f>
        <v>#REF!</v>
      </c>
      <c r="AA651" s="159">
        <f>IFERROR(+Revisión_Avance_Periodo!$Z651/Revisión_Avance_Periodo!$Y651,0)</f>
        <v>0</v>
      </c>
      <c r="AB651" s="126"/>
      <c r="AC651" s="127"/>
      <c r="AD651" s="125"/>
      <c r="AE651" s="125"/>
      <c r="AF651" s="128"/>
      <c r="AG651" s="129"/>
      <c r="AH651" s="150" t="e">
        <f>SUBTOTAL(9,$U$350:$U651)</f>
        <v>#REF!</v>
      </c>
      <c r="AI651" s="151" t="e">
        <f>SUBTOTAL(9,$V$350:$V651)</f>
        <v>#REF!</v>
      </c>
      <c r="AJ651" s="159">
        <f>IFERROR(+Revisión_Avance_Periodo!$Z351/Revisión_Avance_Periodo!$Y351,0)</f>
        <v>0</v>
      </c>
      <c r="AK651" s="126"/>
      <c r="AL651" s="127"/>
      <c r="AM651" s="125"/>
      <c r="AN651" s="125"/>
      <c r="AO651" s="128"/>
      <c r="AP651" s="129"/>
    </row>
    <row r="652" spans="1:42" x14ac:dyDescent="0.25">
      <c r="A652" s="92">
        <v>31</v>
      </c>
      <c r="B652" s="435" t="e">
        <f>CONCATENATE(Revisión_Avance_Periodo!$D352,";",Revisión_Avance_Periodo!$F352,";",Revisión_Avance_Periodo!$L352)</f>
        <v>#REF!</v>
      </c>
      <c r="C652" s="435" t="e">
        <f t="shared" si="57"/>
        <v>#REF!</v>
      </c>
      <c r="D652" s="114" t="e">
        <f>VLOOKUP($A652,#REF!,3,FALSE)</f>
        <v>#REF!</v>
      </c>
      <c r="E652" s="436" t="e">
        <f>VLOOKUP($A652,#REF!,4,FALSE)</f>
        <v>#REF!</v>
      </c>
      <c r="F652" s="102" t="e">
        <f>VLOOKUP($A652,#REF!,5,FALSE)</f>
        <v>#REF!</v>
      </c>
      <c r="G652" s="93" t="e">
        <f>VLOOKUP($A652,#REF!,8,FALSE)</f>
        <v>#REF!</v>
      </c>
      <c r="H652" s="93" t="e">
        <f>VLOOKUP($A652,#REF!,7,FALSE)</f>
        <v>#REF!</v>
      </c>
      <c r="I652" s="438" t="e">
        <f>VLOOKUP($A652,#REF!,10,FALSE)</f>
        <v>#REF!</v>
      </c>
      <c r="J652" s="93" t="e">
        <f>VLOOKUP($A652,#REF!,11,FALSE)</f>
        <v>#REF!</v>
      </c>
      <c r="K652" s="114" t="e">
        <f>VLOOKUP($A652,#REF!,12,FALSE)</f>
        <v>#REF!</v>
      </c>
      <c r="L652" s="93" t="e">
        <f>VLOOKUP($A652,#REF!,13,FALSE)</f>
        <v>#REF!</v>
      </c>
      <c r="M652" s="438" t="e">
        <f>VLOOKUP($A652,#REF!,14,FALSE)</f>
        <v>#REF!</v>
      </c>
      <c r="N652" s="102" t="e">
        <f>VLOOKUP($A652,#REF!,15,FALSE)</f>
        <v>#REF!</v>
      </c>
      <c r="O652" s="102" t="e">
        <f>VLOOKUP($A652,#REF!,18,FALSE)</f>
        <v>#REF!</v>
      </c>
      <c r="P652" s="93" t="e">
        <f>VLOOKUP($A652,#REF!,41,FALSE)</f>
        <v>#REF!</v>
      </c>
      <c r="Q652" s="115" t="e">
        <f>VLOOKUP(Revisión_Avance_Periodo!$L352,#REF!,30,FALSE)</f>
        <v>#REF!</v>
      </c>
      <c r="R652" s="116">
        <v>2019</v>
      </c>
      <c r="S652" s="196">
        <v>43554</v>
      </c>
      <c r="T652" s="116" t="s">
        <v>70</v>
      </c>
      <c r="U652" s="147" t="e">
        <f>INDEX(#REF!,MATCH(Revisión_Avance_Periodo!$L652,#REF!,0),MATCH(Revisión_Avance_Periodo!$T652,#REF!,0))</f>
        <v>#REF!</v>
      </c>
      <c r="V652" s="147" t="e">
        <f>INDEX(#REF!,MATCH(Revisión_Avance_Periodo!$L652,#REF!,0),MATCH(Revisión_Avance_Periodo!$T652,#REF!,0))</f>
        <v>#REF!</v>
      </c>
      <c r="W652" s="118">
        <f t="shared" si="58"/>
        <v>0</v>
      </c>
      <c r="X652" s="116" t="str">
        <f>VLOOKUP(W652,Tabla_Estado_Meta_OAP_2019[#All],3,TRUE)</f>
        <v>Por Ejecutar</v>
      </c>
      <c r="Y652" s="150" t="e">
        <f>SUBTOTAL(9,$U$650:$U652)</f>
        <v>#REF!</v>
      </c>
      <c r="Z652" s="151" t="e">
        <f>SUBTOTAL(9,$V$650:$V652)</f>
        <v>#REF!</v>
      </c>
      <c r="AA652" s="159">
        <f>IFERROR(+Revisión_Avance_Periodo!$Z652/Revisión_Avance_Periodo!$Y652,0)</f>
        <v>0</v>
      </c>
      <c r="AB652" s="126"/>
      <c r="AC652" s="127"/>
      <c r="AD652" s="125"/>
      <c r="AE652" s="125"/>
      <c r="AF652" s="128"/>
      <c r="AG652" s="129"/>
      <c r="AH652" s="150" t="e">
        <f>SUBTOTAL(9,$U$350:$U652)</f>
        <v>#REF!</v>
      </c>
      <c r="AI652" s="151" t="e">
        <f>SUBTOTAL(9,$V$350:$V652)</f>
        <v>#REF!</v>
      </c>
      <c r="AJ652" s="159">
        <f>IFERROR(+Revisión_Avance_Periodo!$Z352/Revisión_Avance_Periodo!$Y352,0)</f>
        <v>0</v>
      </c>
      <c r="AK652" s="126"/>
      <c r="AL652" s="127"/>
      <c r="AM652" s="125"/>
      <c r="AN652" s="125"/>
      <c r="AO652" s="128"/>
      <c r="AP652" s="129"/>
    </row>
    <row r="653" spans="1:42" x14ac:dyDescent="0.25">
      <c r="A653" s="97">
        <v>31</v>
      </c>
      <c r="B653" s="435" t="e">
        <f>CONCATENATE(Revisión_Avance_Periodo!$D353,";",Revisión_Avance_Periodo!$F353,";",Revisión_Avance_Periodo!$L353)</f>
        <v>#REF!</v>
      </c>
      <c r="C653" s="435" t="e">
        <f t="shared" si="57"/>
        <v>#REF!</v>
      </c>
      <c r="D653" s="123" t="e">
        <f>VLOOKUP($A653,#REF!,3,FALSE)</f>
        <v>#REF!</v>
      </c>
      <c r="E653" s="436" t="e">
        <f>VLOOKUP($A653,#REF!,4,FALSE)</f>
        <v>#REF!</v>
      </c>
      <c r="F653" s="103" t="e">
        <f>VLOOKUP($A653,#REF!,5,FALSE)</f>
        <v>#REF!</v>
      </c>
      <c r="G653" s="98" t="e">
        <f>VLOOKUP($A653,#REF!,8,FALSE)</f>
        <v>#REF!</v>
      </c>
      <c r="H653" s="93" t="e">
        <f>VLOOKUP($A653,#REF!,7,FALSE)</f>
        <v>#REF!</v>
      </c>
      <c r="I653" s="438" t="e">
        <f>VLOOKUP($A653,#REF!,10,FALSE)</f>
        <v>#REF!</v>
      </c>
      <c r="J653" s="98" t="e">
        <f>VLOOKUP($A653,#REF!,11,FALSE)</f>
        <v>#REF!</v>
      </c>
      <c r="K653" s="114" t="e">
        <f>VLOOKUP($A653,#REF!,12,FALSE)</f>
        <v>#REF!</v>
      </c>
      <c r="L653" s="98" t="e">
        <f>VLOOKUP($A653,#REF!,13,FALSE)</f>
        <v>#REF!</v>
      </c>
      <c r="M653" s="438" t="e">
        <f>VLOOKUP($A653,#REF!,14,FALSE)</f>
        <v>#REF!</v>
      </c>
      <c r="N653" s="103" t="e">
        <f>VLOOKUP($A653,#REF!,15,FALSE)</f>
        <v>#REF!</v>
      </c>
      <c r="O653" s="103" t="e">
        <f>VLOOKUP($A653,#REF!,18,FALSE)</f>
        <v>#REF!</v>
      </c>
      <c r="P653" s="93" t="e">
        <f>VLOOKUP($A653,#REF!,41,FALSE)</f>
        <v>#REF!</v>
      </c>
      <c r="Q653" s="115" t="e">
        <f>VLOOKUP(Revisión_Avance_Periodo!$L353,#REF!,30,FALSE)</f>
        <v>#REF!</v>
      </c>
      <c r="R653" s="116">
        <v>2019</v>
      </c>
      <c r="S653" s="196">
        <v>43585</v>
      </c>
      <c r="T653" s="124" t="s">
        <v>71</v>
      </c>
      <c r="U653" s="147" t="e">
        <f>INDEX(#REF!,MATCH(Revisión_Avance_Periodo!$L653,#REF!,0),MATCH(Revisión_Avance_Periodo!$T653,#REF!,0))</f>
        <v>#REF!</v>
      </c>
      <c r="V653" s="147" t="e">
        <f>INDEX(#REF!,MATCH(Revisión_Avance_Periodo!$L653,#REF!,0),MATCH(Revisión_Avance_Periodo!$T653,#REF!,0))</f>
        <v>#REF!</v>
      </c>
      <c r="W653" s="131" t="e">
        <f>V653/U653</f>
        <v>#REF!</v>
      </c>
      <c r="X653" s="124" t="e">
        <f>VLOOKUP(W653,Tabla_Estado_Meta_OAP_2019[#All],3,TRUE)</f>
        <v>#REF!</v>
      </c>
      <c r="Y653" s="150" t="e">
        <f>SUBTOTAL(9,$U$650:$U653)</f>
        <v>#REF!</v>
      </c>
      <c r="Z653" s="151" t="e">
        <f>SUBTOTAL(9,$V$650:$V653)</f>
        <v>#REF!</v>
      </c>
      <c r="AA653" s="159">
        <f>IFERROR(+Revisión_Avance_Periodo!$Z653/Revisión_Avance_Periodo!$Y653,0)</f>
        <v>0</v>
      </c>
      <c r="AB653" s="126"/>
      <c r="AC653" s="127"/>
      <c r="AD653" s="125"/>
      <c r="AE653" s="125"/>
      <c r="AF653" s="128"/>
      <c r="AG653" s="129"/>
      <c r="AH653" s="150" t="e">
        <f>SUBTOTAL(9,$U$350:$U653)</f>
        <v>#REF!</v>
      </c>
      <c r="AI653" s="151" t="e">
        <f>SUBTOTAL(9,$V$350:$V653)</f>
        <v>#REF!</v>
      </c>
      <c r="AJ653" s="159">
        <f>IFERROR(+Revisión_Avance_Periodo!$Z353/Revisión_Avance_Periodo!$Y353,0)</f>
        <v>0</v>
      </c>
      <c r="AK653" s="126"/>
      <c r="AL653" s="127"/>
      <c r="AM653" s="125"/>
      <c r="AN653" s="125"/>
      <c r="AO653" s="128"/>
      <c r="AP653" s="129"/>
    </row>
    <row r="654" spans="1:42" x14ac:dyDescent="0.25">
      <c r="A654" s="92">
        <v>31</v>
      </c>
      <c r="B654" s="435" t="e">
        <f>CONCATENATE(Revisión_Avance_Periodo!$D354,";",Revisión_Avance_Periodo!$F354,";",Revisión_Avance_Periodo!$L354)</f>
        <v>#REF!</v>
      </c>
      <c r="C654" s="435" t="e">
        <f t="shared" si="57"/>
        <v>#REF!</v>
      </c>
      <c r="D654" s="114" t="e">
        <f>VLOOKUP($A654,#REF!,3,FALSE)</f>
        <v>#REF!</v>
      </c>
      <c r="E654" s="436" t="e">
        <f>VLOOKUP($A654,#REF!,4,FALSE)</f>
        <v>#REF!</v>
      </c>
      <c r="F654" s="102" t="e">
        <f>VLOOKUP($A654,#REF!,5,FALSE)</f>
        <v>#REF!</v>
      </c>
      <c r="G654" s="93" t="e">
        <f>VLOOKUP($A654,#REF!,8,FALSE)</f>
        <v>#REF!</v>
      </c>
      <c r="H654" s="93" t="e">
        <f>VLOOKUP($A654,#REF!,7,FALSE)</f>
        <v>#REF!</v>
      </c>
      <c r="I654" s="438" t="e">
        <f>VLOOKUP($A654,#REF!,10,FALSE)</f>
        <v>#REF!</v>
      </c>
      <c r="J654" s="93" t="e">
        <f>VLOOKUP($A654,#REF!,11,FALSE)</f>
        <v>#REF!</v>
      </c>
      <c r="K654" s="114" t="e">
        <f>VLOOKUP($A654,#REF!,12,FALSE)</f>
        <v>#REF!</v>
      </c>
      <c r="L654" s="93" t="e">
        <f>VLOOKUP($A654,#REF!,13,FALSE)</f>
        <v>#REF!</v>
      </c>
      <c r="M654" s="438" t="e">
        <f>VLOOKUP($A654,#REF!,14,FALSE)</f>
        <v>#REF!</v>
      </c>
      <c r="N654" s="102" t="e">
        <f>VLOOKUP($A654,#REF!,15,FALSE)</f>
        <v>#REF!</v>
      </c>
      <c r="O654" s="102" t="e">
        <f>VLOOKUP($A654,#REF!,18,FALSE)</f>
        <v>#REF!</v>
      </c>
      <c r="P654" s="93" t="e">
        <f>VLOOKUP($A654,#REF!,41,FALSE)</f>
        <v>#REF!</v>
      </c>
      <c r="Q654" s="115" t="e">
        <f>VLOOKUP(Revisión_Avance_Periodo!$L354,#REF!,30,FALSE)</f>
        <v>#REF!</v>
      </c>
      <c r="R654" s="116">
        <v>2019</v>
      </c>
      <c r="S654" s="196">
        <v>43615</v>
      </c>
      <c r="T654" s="116" t="s">
        <v>72</v>
      </c>
      <c r="U654" s="147" t="e">
        <f>INDEX(#REF!,MATCH(Revisión_Avance_Periodo!$L654,#REF!,0),MATCH(Revisión_Avance_Periodo!$T654,#REF!,0))</f>
        <v>#REF!</v>
      </c>
      <c r="V654" s="147" t="e">
        <f>INDEX(#REF!,MATCH(Revisión_Avance_Periodo!$L654,#REF!,0),MATCH(Revisión_Avance_Periodo!$T654,#REF!,0))</f>
        <v>#REF!</v>
      </c>
      <c r="W654" s="131" t="e">
        <f>V654/U654</f>
        <v>#REF!</v>
      </c>
      <c r="X654" s="116" t="e">
        <f>VLOOKUP(W654,Tabla_Estado_Meta_OAP_2019[#All],3,TRUE)</f>
        <v>#REF!</v>
      </c>
      <c r="Y654" s="150" t="e">
        <f>SUBTOTAL(9,$U$650:$U654)</f>
        <v>#REF!</v>
      </c>
      <c r="Z654" s="151" t="e">
        <f>SUBTOTAL(9,$V$650:$V654)</f>
        <v>#REF!</v>
      </c>
      <c r="AA654" s="159">
        <f>IFERROR(+Revisión_Avance_Periodo!$Z654/Revisión_Avance_Periodo!$Y654,0)</f>
        <v>0</v>
      </c>
      <c r="AB654" s="126"/>
      <c r="AC654" s="127"/>
      <c r="AD654" s="125"/>
      <c r="AE654" s="125"/>
      <c r="AF654" s="128"/>
      <c r="AG654" s="129"/>
      <c r="AH654" s="150" t="e">
        <f>SUBTOTAL(9,$U$350:$U654)</f>
        <v>#REF!</v>
      </c>
      <c r="AI654" s="151" t="e">
        <f>SUBTOTAL(9,$V$350:$V654)</f>
        <v>#REF!</v>
      </c>
      <c r="AJ654" s="159">
        <f>IFERROR(+Revisión_Avance_Periodo!$Z354/Revisión_Avance_Periodo!$Y354,0)</f>
        <v>0</v>
      </c>
      <c r="AK654" s="126"/>
      <c r="AL654" s="127"/>
      <c r="AM654" s="125"/>
      <c r="AN654" s="125"/>
      <c r="AO654" s="128"/>
      <c r="AP654" s="129"/>
    </row>
    <row r="655" spans="1:42" x14ac:dyDescent="0.25">
      <c r="A655" s="97">
        <v>31</v>
      </c>
      <c r="B655" s="435" t="e">
        <f>CONCATENATE(Revisión_Avance_Periodo!$D355,";",Revisión_Avance_Periodo!$F355,";",Revisión_Avance_Periodo!$L355)</f>
        <v>#REF!</v>
      </c>
      <c r="C655" s="435" t="e">
        <f t="shared" si="57"/>
        <v>#REF!</v>
      </c>
      <c r="D655" s="123" t="e">
        <f>VLOOKUP($A655,#REF!,3,FALSE)</f>
        <v>#REF!</v>
      </c>
      <c r="E655" s="436" t="e">
        <f>VLOOKUP($A655,#REF!,4,FALSE)</f>
        <v>#REF!</v>
      </c>
      <c r="F655" s="103" t="e">
        <f>VLOOKUP($A655,#REF!,5,FALSE)</f>
        <v>#REF!</v>
      </c>
      <c r="G655" s="98" t="e">
        <f>VLOOKUP($A655,#REF!,8,FALSE)</f>
        <v>#REF!</v>
      </c>
      <c r="H655" s="93" t="e">
        <f>VLOOKUP($A655,#REF!,7,FALSE)</f>
        <v>#REF!</v>
      </c>
      <c r="I655" s="438" t="e">
        <f>VLOOKUP($A655,#REF!,10,FALSE)</f>
        <v>#REF!</v>
      </c>
      <c r="J655" s="98" t="e">
        <f>VLOOKUP($A655,#REF!,11,FALSE)</f>
        <v>#REF!</v>
      </c>
      <c r="K655" s="114" t="e">
        <f>VLOOKUP($A655,#REF!,12,FALSE)</f>
        <v>#REF!</v>
      </c>
      <c r="L655" s="98" t="e">
        <f>VLOOKUP($A655,#REF!,13,FALSE)</f>
        <v>#REF!</v>
      </c>
      <c r="M655" s="438" t="e">
        <f>VLOOKUP($A655,#REF!,14,FALSE)</f>
        <v>#REF!</v>
      </c>
      <c r="N655" s="103" t="e">
        <f>VLOOKUP($A655,#REF!,15,FALSE)</f>
        <v>#REF!</v>
      </c>
      <c r="O655" s="103" t="e">
        <f>VLOOKUP($A655,#REF!,18,FALSE)</f>
        <v>#REF!</v>
      </c>
      <c r="P655" s="93" t="e">
        <f>VLOOKUP($A655,#REF!,41,FALSE)</f>
        <v>#REF!</v>
      </c>
      <c r="Q655" s="115" t="e">
        <f>VLOOKUP(Revisión_Avance_Periodo!$L355,#REF!,30,FALSE)</f>
        <v>#REF!</v>
      </c>
      <c r="R655" s="116">
        <v>2019</v>
      </c>
      <c r="S655" s="196">
        <v>43646</v>
      </c>
      <c r="T655" s="124" t="s">
        <v>73</v>
      </c>
      <c r="U655" s="147" t="e">
        <f>INDEX(#REF!,MATCH(Revisión_Avance_Periodo!$L655,#REF!,0),MATCH(Revisión_Avance_Periodo!$T655,#REF!,0))</f>
        <v>#REF!</v>
      </c>
      <c r="V655" s="147" t="e">
        <f>INDEX(#REF!,MATCH(Revisión_Avance_Periodo!$L655,#REF!,0),MATCH(Revisión_Avance_Periodo!$T655,#REF!,0))</f>
        <v>#REF!</v>
      </c>
      <c r="W655" s="118">
        <f t="shared" ref="W655:W665" si="59">IFERROR((V655/U655),0)</f>
        <v>0</v>
      </c>
      <c r="X655" s="124" t="str">
        <f>VLOOKUP(W655,Tabla_Estado_Meta_OAP_2019[#All],3,TRUE)</f>
        <v>Por Ejecutar</v>
      </c>
      <c r="Y655" s="150" t="e">
        <f>SUBTOTAL(9,$U$650:$U655)</f>
        <v>#REF!</v>
      </c>
      <c r="Z655" s="151" t="e">
        <f>SUBTOTAL(9,$V$650:$V655)</f>
        <v>#REF!</v>
      </c>
      <c r="AA655" s="159">
        <f>IFERROR(+Revisión_Avance_Periodo!$Z655/Revisión_Avance_Periodo!$Y655,0)</f>
        <v>0</v>
      </c>
      <c r="AB655" s="126"/>
      <c r="AC655" s="127"/>
      <c r="AD655" s="125"/>
      <c r="AE655" s="125"/>
      <c r="AF655" s="128"/>
      <c r="AG655" s="129"/>
      <c r="AH655" s="150" t="e">
        <f>SUBTOTAL(9,$U$350:$U655)</f>
        <v>#REF!</v>
      </c>
      <c r="AI655" s="151" t="e">
        <f>SUBTOTAL(9,$V$350:$V655)</f>
        <v>#REF!</v>
      </c>
      <c r="AJ655" s="159">
        <f>IFERROR(+Revisión_Avance_Periodo!$Z355/Revisión_Avance_Periodo!$Y355,0)</f>
        <v>0</v>
      </c>
      <c r="AK655" s="126"/>
      <c r="AL655" s="127"/>
      <c r="AM655" s="125"/>
      <c r="AN655" s="125"/>
      <c r="AO655" s="128"/>
      <c r="AP655" s="129"/>
    </row>
    <row r="656" spans="1:42" x14ac:dyDescent="0.25">
      <c r="A656" s="92">
        <v>31</v>
      </c>
      <c r="B656" s="435" t="e">
        <f>CONCATENATE(Revisión_Avance_Periodo!$D356,";",Revisión_Avance_Periodo!$F356,";",Revisión_Avance_Periodo!$L356)</f>
        <v>#REF!</v>
      </c>
      <c r="C656" s="435" t="e">
        <f t="shared" si="57"/>
        <v>#REF!</v>
      </c>
      <c r="D656" s="114" t="e">
        <f>VLOOKUP($A656,#REF!,3,FALSE)</f>
        <v>#REF!</v>
      </c>
      <c r="E656" s="436" t="e">
        <f>VLOOKUP($A656,#REF!,4,FALSE)</f>
        <v>#REF!</v>
      </c>
      <c r="F656" s="102" t="e">
        <f>VLOOKUP($A656,#REF!,5,FALSE)</f>
        <v>#REF!</v>
      </c>
      <c r="G656" s="93" t="e">
        <f>VLOOKUP($A656,#REF!,8,FALSE)</f>
        <v>#REF!</v>
      </c>
      <c r="H656" s="93" t="e">
        <f>VLOOKUP($A656,#REF!,7,FALSE)</f>
        <v>#REF!</v>
      </c>
      <c r="I656" s="438" t="e">
        <f>VLOOKUP($A656,#REF!,10,FALSE)</f>
        <v>#REF!</v>
      </c>
      <c r="J656" s="93" t="e">
        <f>VLOOKUP($A656,#REF!,11,FALSE)</f>
        <v>#REF!</v>
      </c>
      <c r="K656" s="114" t="e">
        <f>VLOOKUP($A656,#REF!,12,FALSE)</f>
        <v>#REF!</v>
      </c>
      <c r="L656" s="93" t="e">
        <f>VLOOKUP($A656,#REF!,13,FALSE)</f>
        <v>#REF!</v>
      </c>
      <c r="M656" s="438" t="e">
        <f>VLOOKUP($A656,#REF!,14,FALSE)</f>
        <v>#REF!</v>
      </c>
      <c r="N656" s="102" t="e">
        <f>VLOOKUP($A656,#REF!,15,FALSE)</f>
        <v>#REF!</v>
      </c>
      <c r="O656" s="102" t="e">
        <f>VLOOKUP($A656,#REF!,18,FALSE)</f>
        <v>#REF!</v>
      </c>
      <c r="P656" s="93" t="e">
        <f>VLOOKUP($A656,#REF!,41,FALSE)</f>
        <v>#REF!</v>
      </c>
      <c r="Q656" s="115" t="e">
        <f>VLOOKUP(Revisión_Avance_Periodo!$L356,#REF!,30,FALSE)</f>
        <v>#REF!</v>
      </c>
      <c r="R656" s="116">
        <v>2019</v>
      </c>
      <c r="S656" s="196">
        <v>43676</v>
      </c>
      <c r="T656" s="116" t="s">
        <v>74</v>
      </c>
      <c r="U656" s="147" t="e">
        <f>INDEX(#REF!,MATCH(Revisión_Avance_Periodo!$L656,#REF!,0),MATCH(Revisión_Avance_Periodo!$T656,#REF!,0))</f>
        <v>#REF!</v>
      </c>
      <c r="V656" s="450" t="e">
        <f>INDEX(#REF!,MATCH(Revisión_Avance_Periodo!$L656,#REF!,0),MATCH(Revisión_Avance_Periodo!$T656,#REF!,0))</f>
        <v>#REF!</v>
      </c>
      <c r="W656" s="118">
        <f t="shared" si="59"/>
        <v>0</v>
      </c>
      <c r="X656" s="116" t="str">
        <f>VLOOKUP(W656,Tabla_Estado_Meta_OAP_2019[#All],3,TRUE)</f>
        <v>Por Ejecutar</v>
      </c>
      <c r="Y656" s="150" t="e">
        <f>SUBTOTAL(9,$U$650:$U656)</f>
        <v>#REF!</v>
      </c>
      <c r="Z656" s="151" t="e">
        <f>SUBTOTAL(9,$V$650:$V656)</f>
        <v>#REF!</v>
      </c>
      <c r="AA656" s="159">
        <f>IFERROR(+Revisión_Avance_Periodo!$Z656/Revisión_Avance_Periodo!$Y656,0)</f>
        <v>0</v>
      </c>
      <c r="AB656" s="126"/>
      <c r="AC656" s="127"/>
      <c r="AD656" s="125"/>
      <c r="AE656" s="125"/>
      <c r="AF656" s="128"/>
      <c r="AG656" s="129"/>
      <c r="AH656" s="150" t="e">
        <f>SUBTOTAL(9,$U$350:$U656)</f>
        <v>#REF!</v>
      </c>
      <c r="AI656" s="151" t="e">
        <f>SUBTOTAL(9,$V$350:$V656)</f>
        <v>#REF!</v>
      </c>
      <c r="AJ656" s="159">
        <f>IFERROR(+Revisión_Avance_Periodo!$Z356/Revisión_Avance_Periodo!$Y356,0)</f>
        <v>0</v>
      </c>
      <c r="AK656" s="126"/>
      <c r="AL656" s="127"/>
      <c r="AM656" s="125"/>
      <c r="AN656" s="125"/>
      <c r="AO656" s="128"/>
      <c r="AP656" s="129"/>
    </row>
    <row r="657" spans="1:42" x14ac:dyDescent="0.25">
      <c r="A657" s="97">
        <v>31</v>
      </c>
      <c r="B657" s="435" t="e">
        <f>CONCATENATE(Revisión_Avance_Periodo!$D357,";",Revisión_Avance_Periodo!$F357,";",Revisión_Avance_Periodo!$L357)</f>
        <v>#REF!</v>
      </c>
      <c r="C657" s="435" t="e">
        <f t="shared" si="57"/>
        <v>#REF!</v>
      </c>
      <c r="D657" s="123" t="e">
        <f>VLOOKUP($A657,#REF!,3,FALSE)</f>
        <v>#REF!</v>
      </c>
      <c r="E657" s="436" t="e">
        <f>VLOOKUP($A657,#REF!,4,FALSE)</f>
        <v>#REF!</v>
      </c>
      <c r="F657" s="103" t="e">
        <f>VLOOKUP($A657,#REF!,5,FALSE)</f>
        <v>#REF!</v>
      </c>
      <c r="G657" s="98" t="e">
        <f>VLOOKUP($A657,#REF!,8,FALSE)</f>
        <v>#REF!</v>
      </c>
      <c r="H657" s="93" t="e">
        <f>VLOOKUP($A657,#REF!,7,FALSE)</f>
        <v>#REF!</v>
      </c>
      <c r="I657" s="438" t="e">
        <f>VLOOKUP($A657,#REF!,10,FALSE)</f>
        <v>#REF!</v>
      </c>
      <c r="J657" s="98" t="e">
        <f>VLOOKUP($A657,#REF!,11,FALSE)</f>
        <v>#REF!</v>
      </c>
      <c r="K657" s="114" t="e">
        <f>VLOOKUP($A657,#REF!,12,FALSE)</f>
        <v>#REF!</v>
      </c>
      <c r="L657" s="98" t="e">
        <f>VLOOKUP($A657,#REF!,13,FALSE)</f>
        <v>#REF!</v>
      </c>
      <c r="M657" s="438" t="e">
        <f>VLOOKUP($A657,#REF!,14,FALSE)</f>
        <v>#REF!</v>
      </c>
      <c r="N657" s="103" t="e">
        <f>VLOOKUP($A657,#REF!,15,FALSE)</f>
        <v>#REF!</v>
      </c>
      <c r="O657" s="103" t="e">
        <f>VLOOKUP($A657,#REF!,18,FALSE)</f>
        <v>#REF!</v>
      </c>
      <c r="P657" s="93" t="e">
        <f>VLOOKUP($A657,#REF!,41,FALSE)</f>
        <v>#REF!</v>
      </c>
      <c r="Q657" s="115" t="e">
        <f>VLOOKUP(Revisión_Avance_Periodo!$L357,#REF!,30,FALSE)</f>
        <v>#REF!</v>
      </c>
      <c r="R657" s="116">
        <v>2019</v>
      </c>
      <c r="S657" s="196">
        <v>43707</v>
      </c>
      <c r="T657" s="124" t="s">
        <v>75</v>
      </c>
      <c r="U657" s="147" t="e">
        <f>INDEX(#REF!,MATCH(Revisión_Avance_Periodo!$L657,#REF!,0),MATCH(Revisión_Avance_Periodo!$T657,#REF!,0))</f>
        <v>#REF!</v>
      </c>
      <c r="V657" s="147" t="e">
        <f>INDEX(#REF!,MATCH(Revisión_Avance_Periodo!$L657,#REF!,0),MATCH(Revisión_Avance_Periodo!$T657,#REF!,0))</f>
        <v>#REF!</v>
      </c>
      <c r="W657" s="118">
        <f t="shared" si="59"/>
        <v>0</v>
      </c>
      <c r="X657" s="124" t="str">
        <f>VLOOKUP(W657,Tabla_Estado_Meta_OAP_2019[#All],3,TRUE)</f>
        <v>Por Ejecutar</v>
      </c>
      <c r="Y657" s="150" t="e">
        <f>SUBTOTAL(9,$U$650:$U657)</f>
        <v>#REF!</v>
      </c>
      <c r="Z657" s="151" t="e">
        <f>SUBTOTAL(9,$V$650:$V657)</f>
        <v>#REF!</v>
      </c>
      <c r="AA657" s="159">
        <f>IFERROR(+Revisión_Avance_Periodo!$Z657/Revisión_Avance_Periodo!$Y657,0)</f>
        <v>0</v>
      </c>
      <c r="AB657" s="126"/>
      <c r="AC657" s="127"/>
      <c r="AD657" s="125"/>
      <c r="AE657" s="125"/>
      <c r="AF657" s="128"/>
      <c r="AG657" s="129"/>
      <c r="AH657" s="150" t="e">
        <f>SUBTOTAL(9,$U$350:$U657)</f>
        <v>#REF!</v>
      </c>
      <c r="AI657" s="151" t="e">
        <f>SUBTOTAL(9,$V$350:$V657)</f>
        <v>#REF!</v>
      </c>
      <c r="AJ657" s="159">
        <f>IFERROR(+Revisión_Avance_Periodo!$Z357/Revisión_Avance_Periodo!$Y357,0)</f>
        <v>0</v>
      </c>
      <c r="AK657" s="126"/>
      <c r="AL657" s="127"/>
      <c r="AM657" s="125"/>
      <c r="AN657" s="125"/>
      <c r="AO657" s="128"/>
      <c r="AP657" s="129"/>
    </row>
    <row r="658" spans="1:42" x14ac:dyDescent="0.25">
      <c r="A658" s="92">
        <v>31</v>
      </c>
      <c r="B658" s="435" t="e">
        <f>CONCATENATE(Revisión_Avance_Periodo!$D358,";",Revisión_Avance_Periodo!$F358,";",Revisión_Avance_Periodo!$L358)</f>
        <v>#REF!</v>
      </c>
      <c r="C658" s="435" t="e">
        <f t="shared" si="57"/>
        <v>#REF!</v>
      </c>
      <c r="D658" s="114" t="e">
        <f>VLOOKUP($A658,#REF!,3,FALSE)</f>
        <v>#REF!</v>
      </c>
      <c r="E658" s="436" t="e">
        <f>VLOOKUP($A658,#REF!,4,FALSE)</f>
        <v>#REF!</v>
      </c>
      <c r="F658" s="102" t="e">
        <f>VLOOKUP($A658,#REF!,5,FALSE)</f>
        <v>#REF!</v>
      </c>
      <c r="G658" s="93" t="e">
        <f>VLOOKUP($A658,#REF!,8,FALSE)</f>
        <v>#REF!</v>
      </c>
      <c r="H658" s="93" t="e">
        <f>VLOOKUP($A658,#REF!,7,FALSE)</f>
        <v>#REF!</v>
      </c>
      <c r="I658" s="438" t="e">
        <f>VLOOKUP($A658,#REF!,10,FALSE)</f>
        <v>#REF!</v>
      </c>
      <c r="J658" s="93" t="e">
        <f>VLOOKUP($A658,#REF!,11,FALSE)</f>
        <v>#REF!</v>
      </c>
      <c r="K658" s="114" t="e">
        <f>VLOOKUP($A658,#REF!,12,FALSE)</f>
        <v>#REF!</v>
      </c>
      <c r="L658" s="93" t="e">
        <f>VLOOKUP($A658,#REF!,13,FALSE)</f>
        <v>#REF!</v>
      </c>
      <c r="M658" s="438" t="e">
        <f>VLOOKUP($A658,#REF!,14,FALSE)</f>
        <v>#REF!</v>
      </c>
      <c r="N658" s="102" t="e">
        <f>VLOOKUP($A658,#REF!,15,FALSE)</f>
        <v>#REF!</v>
      </c>
      <c r="O658" s="102" t="e">
        <f>VLOOKUP($A658,#REF!,18,FALSE)</f>
        <v>#REF!</v>
      </c>
      <c r="P658" s="93" t="e">
        <f>VLOOKUP($A658,#REF!,41,FALSE)</f>
        <v>#REF!</v>
      </c>
      <c r="Q658" s="115" t="e">
        <f>VLOOKUP(Revisión_Avance_Periodo!$L358,#REF!,30,FALSE)</f>
        <v>#REF!</v>
      </c>
      <c r="R658" s="116">
        <v>2019</v>
      </c>
      <c r="S658" s="196">
        <v>43738</v>
      </c>
      <c r="T658" s="116" t="s">
        <v>76</v>
      </c>
      <c r="U658" s="147" t="e">
        <f>INDEX(#REF!,MATCH(Revisión_Avance_Periodo!$L658,#REF!,0),MATCH(Revisión_Avance_Periodo!$T658,#REF!,0))</f>
        <v>#REF!</v>
      </c>
      <c r="V658" s="147" t="e">
        <f>INDEX(#REF!,MATCH(Revisión_Avance_Periodo!$L658,#REF!,0),MATCH(Revisión_Avance_Periodo!$T658,#REF!,0))</f>
        <v>#REF!</v>
      </c>
      <c r="W658" s="118">
        <f t="shared" si="59"/>
        <v>0</v>
      </c>
      <c r="X658" s="116" t="str">
        <f>VLOOKUP(W658,Tabla_Estado_Meta_OAP_2019[#All],3,TRUE)</f>
        <v>Por Ejecutar</v>
      </c>
      <c r="Y658" s="150" t="e">
        <f>SUBTOTAL(9,$U$650:$U658)</f>
        <v>#REF!</v>
      </c>
      <c r="Z658" s="151" t="e">
        <f>SUBTOTAL(9,$V$650:$V658)</f>
        <v>#REF!</v>
      </c>
      <c r="AA658" s="159">
        <f>IFERROR(+Revisión_Avance_Periodo!$Z658/Revisión_Avance_Periodo!$Y658,0)</f>
        <v>0</v>
      </c>
      <c r="AB658" s="126"/>
      <c r="AC658" s="127"/>
      <c r="AD658" s="125"/>
      <c r="AE658" s="125"/>
      <c r="AF658" s="128"/>
      <c r="AG658" s="129"/>
      <c r="AH658" s="150" t="e">
        <f>SUBTOTAL(9,$U$350:$U658)</f>
        <v>#REF!</v>
      </c>
      <c r="AI658" s="151" t="e">
        <f>SUBTOTAL(9,$V$350:$V658)</f>
        <v>#REF!</v>
      </c>
      <c r="AJ658" s="159">
        <f>IFERROR(+Revisión_Avance_Periodo!$Z358/Revisión_Avance_Periodo!$Y358,0)</f>
        <v>0</v>
      </c>
      <c r="AK658" s="126"/>
      <c r="AL658" s="127"/>
      <c r="AM658" s="125"/>
      <c r="AN658" s="125"/>
      <c r="AO658" s="128"/>
      <c r="AP658" s="129"/>
    </row>
    <row r="659" spans="1:42" x14ac:dyDescent="0.25">
      <c r="A659" s="97">
        <v>31</v>
      </c>
      <c r="B659" s="435" t="e">
        <f>CONCATENATE(Revisión_Avance_Periodo!$D359,";",Revisión_Avance_Periodo!$F359,";",Revisión_Avance_Periodo!$L359)</f>
        <v>#REF!</v>
      </c>
      <c r="C659" s="435" t="e">
        <f t="shared" si="57"/>
        <v>#REF!</v>
      </c>
      <c r="D659" s="123" t="e">
        <f>VLOOKUP($A659,#REF!,3,FALSE)</f>
        <v>#REF!</v>
      </c>
      <c r="E659" s="436" t="e">
        <f>VLOOKUP($A659,#REF!,4,FALSE)</f>
        <v>#REF!</v>
      </c>
      <c r="F659" s="103" t="e">
        <f>VLOOKUP($A659,#REF!,5,FALSE)</f>
        <v>#REF!</v>
      </c>
      <c r="G659" s="98" t="e">
        <f>VLOOKUP($A659,#REF!,8,FALSE)</f>
        <v>#REF!</v>
      </c>
      <c r="H659" s="93" t="e">
        <f>VLOOKUP($A659,#REF!,7,FALSE)</f>
        <v>#REF!</v>
      </c>
      <c r="I659" s="438" t="e">
        <f>VLOOKUP($A659,#REF!,10,FALSE)</f>
        <v>#REF!</v>
      </c>
      <c r="J659" s="98" t="e">
        <f>VLOOKUP($A659,#REF!,11,FALSE)</f>
        <v>#REF!</v>
      </c>
      <c r="K659" s="114" t="e">
        <f>VLOOKUP($A659,#REF!,12,FALSE)</f>
        <v>#REF!</v>
      </c>
      <c r="L659" s="98" t="e">
        <f>VLOOKUP($A659,#REF!,13,FALSE)</f>
        <v>#REF!</v>
      </c>
      <c r="M659" s="438" t="e">
        <f>VLOOKUP($A659,#REF!,14,FALSE)</f>
        <v>#REF!</v>
      </c>
      <c r="N659" s="103" t="e">
        <f>VLOOKUP($A659,#REF!,15,FALSE)</f>
        <v>#REF!</v>
      </c>
      <c r="O659" s="103" t="e">
        <f>VLOOKUP($A659,#REF!,18,FALSE)</f>
        <v>#REF!</v>
      </c>
      <c r="P659" s="93" t="e">
        <f>VLOOKUP($A659,#REF!,41,FALSE)</f>
        <v>#REF!</v>
      </c>
      <c r="Q659" s="115" t="e">
        <f>VLOOKUP(Revisión_Avance_Periodo!$L359,#REF!,30,FALSE)</f>
        <v>#REF!</v>
      </c>
      <c r="R659" s="116">
        <v>2019</v>
      </c>
      <c r="S659" s="196">
        <v>43768</v>
      </c>
      <c r="T659" s="124" t="s">
        <v>77</v>
      </c>
      <c r="U659" s="147" t="e">
        <f>INDEX(#REF!,MATCH(Revisión_Avance_Periodo!$L659,#REF!,0),MATCH(Revisión_Avance_Periodo!$T659,#REF!,0))</f>
        <v>#REF!</v>
      </c>
      <c r="V659" s="147" t="e">
        <f>INDEX(#REF!,MATCH(Revisión_Avance_Periodo!$L659,#REF!,0),MATCH(Revisión_Avance_Periodo!$T659,#REF!,0))</f>
        <v>#REF!</v>
      </c>
      <c r="W659" s="118">
        <f t="shared" si="59"/>
        <v>0</v>
      </c>
      <c r="X659" s="124" t="str">
        <f>VLOOKUP(W659,Tabla_Estado_Meta_OAP_2019[#All],3,TRUE)</f>
        <v>Por Ejecutar</v>
      </c>
      <c r="Y659" s="150" t="e">
        <f>SUBTOTAL(9,$U$650:$U659)</f>
        <v>#REF!</v>
      </c>
      <c r="Z659" s="151" t="e">
        <f>SUBTOTAL(9,$V$650:$V659)</f>
        <v>#REF!</v>
      </c>
      <c r="AA659" s="159">
        <f>IFERROR(+Revisión_Avance_Periodo!$Z659/Revisión_Avance_Periodo!$Y659,0)</f>
        <v>0</v>
      </c>
      <c r="AB659" s="126"/>
      <c r="AC659" s="127"/>
      <c r="AD659" s="125"/>
      <c r="AE659" s="125"/>
      <c r="AF659" s="128"/>
      <c r="AG659" s="129"/>
      <c r="AH659" s="150" t="e">
        <f>SUBTOTAL(9,$U$350:$U659)</f>
        <v>#REF!</v>
      </c>
      <c r="AI659" s="151" t="e">
        <f>SUBTOTAL(9,$V$350:$V659)</f>
        <v>#REF!</v>
      </c>
      <c r="AJ659" s="159">
        <f>IFERROR(+Revisión_Avance_Periodo!$Z359/Revisión_Avance_Periodo!$Y359,0)</f>
        <v>0</v>
      </c>
      <c r="AK659" s="126"/>
      <c r="AL659" s="127"/>
      <c r="AM659" s="125"/>
      <c r="AN659" s="125"/>
      <c r="AO659" s="128"/>
      <c r="AP659" s="129"/>
    </row>
    <row r="660" spans="1:42" x14ac:dyDescent="0.25">
      <c r="A660" s="92">
        <v>31</v>
      </c>
      <c r="B660" s="435" t="e">
        <f>CONCATENATE(Revisión_Avance_Periodo!$D360,";",Revisión_Avance_Periodo!$F360,";",Revisión_Avance_Periodo!$L360)</f>
        <v>#REF!</v>
      </c>
      <c r="C660" s="435" t="e">
        <f t="shared" si="57"/>
        <v>#REF!</v>
      </c>
      <c r="D660" s="114" t="e">
        <f>VLOOKUP($A660,#REF!,3,FALSE)</f>
        <v>#REF!</v>
      </c>
      <c r="E660" s="436" t="e">
        <f>VLOOKUP($A660,#REF!,4,FALSE)</f>
        <v>#REF!</v>
      </c>
      <c r="F660" s="102" t="e">
        <f>VLOOKUP($A660,#REF!,5,FALSE)</f>
        <v>#REF!</v>
      </c>
      <c r="G660" s="93" t="e">
        <f>VLOOKUP($A660,#REF!,8,FALSE)</f>
        <v>#REF!</v>
      </c>
      <c r="H660" s="93" t="e">
        <f>VLOOKUP($A660,#REF!,7,FALSE)</f>
        <v>#REF!</v>
      </c>
      <c r="I660" s="438" t="e">
        <f>VLOOKUP($A660,#REF!,10,FALSE)</f>
        <v>#REF!</v>
      </c>
      <c r="J660" s="93" t="e">
        <f>VLOOKUP($A660,#REF!,11,FALSE)</f>
        <v>#REF!</v>
      </c>
      <c r="K660" s="114" t="e">
        <f>VLOOKUP($A660,#REF!,12,FALSE)</f>
        <v>#REF!</v>
      </c>
      <c r="L660" s="93" t="e">
        <f>VLOOKUP($A660,#REF!,13,FALSE)</f>
        <v>#REF!</v>
      </c>
      <c r="M660" s="438" t="e">
        <f>VLOOKUP($A660,#REF!,14,FALSE)</f>
        <v>#REF!</v>
      </c>
      <c r="N660" s="102" t="e">
        <f>VLOOKUP($A660,#REF!,15,FALSE)</f>
        <v>#REF!</v>
      </c>
      <c r="O660" s="102" t="e">
        <f>VLOOKUP($A660,#REF!,18,FALSE)</f>
        <v>#REF!</v>
      </c>
      <c r="P660" s="93" t="e">
        <f>VLOOKUP($A660,#REF!,41,FALSE)</f>
        <v>#REF!</v>
      </c>
      <c r="Q660" s="115" t="e">
        <f>VLOOKUP(Revisión_Avance_Periodo!$L360,#REF!,30,FALSE)</f>
        <v>#REF!</v>
      </c>
      <c r="R660" s="116">
        <v>2019</v>
      </c>
      <c r="S660" s="196">
        <v>43799</v>
      </c>
      <c r="T660" s="116" t="s">
        <v>78</v>
      </c>
      <c r="U660" s="147" t="e">
        <f>INDEX(#REF!,MATCH(Revisión_Avance_Periodo!$L660,#REF!,0),MATCH(Revisión_Avance_Periodo!$T660,#REF!,0))</f>
        <v>#REF!</v>
      </c>
      <c r="V660" s="147" t="e">
        <f>INDEX(#REF!,MATCH(Revisión_Avance_Periodo!$L660,#REF!,0),MATCH(Revisión_Avance_Periodo!$T660,#REF!,0))</f>
        <v>#REF!</v>
      </c>
      <c r="W660" s="118">
        <f t="shared" si="59"/>
        <v>0</v>
      </c>
      <c r="X660" s="116" t="str">
        <f>VLOOKUP(W660,Tabla_Estado_Meta_OAP_2019[#All],3,TRUE)</f>
        <v>Por Ejecutar</v>
      </c>
      <c r="Y660" s="150" t="e">
        <f>SUBTOTAL(9,$U$650:$U660)</f>
        <v>#REF!</v>
      </c>
      <c r="Z660" s="151" t="e">
        <f>SUBTOTAL(9,$V$650:$V660)</f>
        <v>#REF!</v>
      </c>
      <c r="AA660" s="159">
        <f>IFERROR(+Revisión_Avance_Periodo!$Z660/Revisión_Avance_Periodo!$Y660,0)</f>
        <v>0</v>
      </c>
      <c r="AB660" s="126"/>
      <c r="AC660" s="127"/>
      <c r="AD660" s="125"/>
      <c r="AE660" s="125"/>
      <c r="AF660" s="128"/>
      <c r="AG660" s="129"/>
      <c r="AH660" s="150" t="e">
        <f>SUBTOTAL(9,$U$350:$U660)</f>
        <v>#REF!</v>
      </c>
      <c r="AI660" s="151" t="e">
        <f>SUBTOTAL(9,$V$350:$V660)</f>
        <v>#REF!</v>
      </c>
      <c r="AJ660" s="159">
        <f>IFERROR(+Revisión_Avance_Periodo!$Z360/Revisión_Avance_Periodo!$Y360,0)</f>
        <v>0</v>
      </c>
      <c r="AK660" s="126"/>
      <c r="AL660" s="127"/>
      <c r="AM660" s="125"/>
      <c r="AN660" s="125"/>
      <c r="AO660" s="128"/>
      <c r="AP660" s="129"/>
    </row>
    <row r="661" spans="1:42" ht="15.75" thickBot="1" x14ac:dyDescent="0.3">
      <c r="A661" s="97">
        <v>31</v>
      </c>
      <c r="B661" s="435" t="e">
        <f>CONCATENATE(Revisión_Avance_Periodo!$D361,";",Revisión_Avance_Periodo!$F361,";",Revisión_Avance_Periodo!$L361)</f>
        <v>#REF!</v>
      </c>
      <c r="C661" s="435" t="e">
        <f t="shared" si="57"/>
        <v>#REF!</v>
      </c>
      <c r="D661" s="123" t="e">
        <f>VLOOKUP($A661,#REF!,3,FALSE)</f>
        <v>#REF!</v>
      </c>
      <c r="E661" s="436" t="e">
        <f>VLOOKUP($A661,#REF!,4,FALSE)</f>
        <v>#REF!</v>
      </c>
      <c r="F661" s="103" t="e">
        <f>VLOOKUP($A661,#REF!,5,FALSE)</f>
        <v>#REF!</v>
      </c>
      <c r="G661" s="98" t="e">
        <f>VLOOKUP($A661,#REF!,8,FALSE)</f>
        <v>#REF!</v>
      </c>
      <c r="H661" s="93" t="e">
        <f>VLOOKUP($A661,#REF!,7,FALSE)</f>
        <v>#REF!</v>
      </c>
      <c r="I661" s="438" t="e">
        <f>VLOOKUP($A661,#REF!,10,FALSE)</f>
        <v>#REF!</v>
      </c>
      <c r="J661" s="98" t="e">
        <f>VLOOKUP($A661,#REF!,11,FALSE)</f>
        <v>#REF!</v>
      </c>
      <c r="K661" s="114" t="e">
        <f>VLOOKUP($A661,#REF!,12,FALSE)</f>
        <v>#REF!</v>
      </c>
      <c r="L661" s="98" t="e">
        <f>VLOOKUP($A661,#REF!,13,FALSE)</f>
        <v>#REF!</v>
      </c>
      <c r="M661" s="438" t="e">
        <f>VLOOKUP($A661,#REF!,14,FALSE)</f>
        <v>#REF!</v>
      </c>
      <c r="N661" s="103" t="e">
        <f>VLOOKUP($A661,#REF!,15,FALSE)</f>
        <v>#REF!</v>
      </c>
      <c r="O661" s="103" t="e">
        <f>VLOOKUP($A661,#REF!,18,FALSE)</f>
        <v>#REF!</v>
      </c>
      <c r="P661" s="93" t="e">
        <f>VLOOKUP($A661,#REF!,41,FALSE)</f>
        <v>#REF!</v>
      </c>
      <c r="Q661" s="115" t="e">
        <f>VLOOKUP(Revisión_Avance_Periodo!$L361,#REF!,30,FALSE)</f>
        <v>#REF!</v>
      </c>
      <c r="R661" s="116">
        <v>2019</v>
      </c>
      <c r="S661" s="196">
        <v>43829</v>
      </c>
      <c r="T661" s="124" t="s">
        <v>79</v>
      </c>
      <c r="U661" s="147" t="e">
        <f>INDEX(#REF!,MATCH(Revisión_Avance_Periodo!$L661,#REF!,0),MATCH(Revisión_Avance_Periodo!$T661,#REF!,0))</f>
        <v>#REF!</v>
      </c>
      <c r="V661" s="147" t="e">
        <f>INDEX(#REF!,MATCH(Revisión_Avance_Periodo!$L661,#REF!,0),MATCH(Revisión_Avance_Periodo!$T661,#REF!,0))</f>
        <v>#REF!</v>
      </c>
      <c r="W661" s="118">
        <f t="shared" si="59"/>
        <v>0</v>
      </c>
      <c r="X661" s="124" t="str">
        <f>VLOOKUP(W661,Tabla_Estado_Meta_OAP_2019[#All],3,TRUE)</f>
        <v>Por Ejecutar</v>
      </c>
      <c r="Y661" s="150" t="e">
        <f>SUBTOTAL(9,$U$650:$U661)</f>
        <v>#REF!</v>
      </c>
      <c r="Z661" s="151" t="e">
        <f>SUBTOTAL(9,$V$650:$V661)</f>
        <v>#REF!</v>
      </c>
      <c r="AA661" s="159">
        <f>IFERROR(+Revisión_Avance_Periodo!$Z661/Revisión_Avance_Periodo!$Y661,0)</f>
        <v>0</v>
      </c>
      <c r="AB661" s="126"/>
      <c r="AC661" s="127"/>
      <c r="AD661" s="125"/>
      <c r="AE661" s="125"/>
      <c r="AF661" s="128"/>
      <c r="AG661" s="129"/>
      <c r="AH661" s="150" t="e">
        <f>SUBTOTAL(9,$U$350:$U661)</f>
        <v>#REF!</v>
      </c>
      <c r="AI661" s="151" t="e">
        <f>SUBTOTAL(9,$V$350:$V661)</f>
        <v>#REF!</v>
      </c>
      <c r="AJ661" s="159">
        <f>IFERROR(+Revisión_Avance_Periodo!$Z361/Revisión_Avance_Periodo!$Y361,0)</f>
        <v>0</v>
      </c>
      <c r="AK661" s="126"/>
      <c r="AL661" s="127"/>
      <c r="AM661" s="125"/>
      <c r="AN661" s="125"/>
      <c r="AO661" s="128"/>
      <c r="AP661" s="129"/>
    </row>
    <row r="662" spans="1:42" x14ac:dyDescent="0.25">
      <c r="A662" s="92">
        <v>32</v>
      </c>
      <c r="B662" s="435" t="e">
        <f>CONCATENATE(Revisión_Avance_Periodo!$D362,";",Revisión_Avance_Periodo!$F362,";",Revisión_Avance_Periodo!$L362)</f>
        <v>#REF!</v>
      </c>
      <c r="C662" s="435" t="e">
        <f t="shared" si="57"/>
        <v>#REF!</v>
      </c>
      <c r="D662" s="114" t="e">
        <f>VLOOKUP($A662,#REF!,3,FALSE)</f>
        <v>#REF!</v>
      </c>
      <c r="E662" s="436" t="e">
        <f>VLOOKUP($A662,#REF!,4,FALSE)</f>
        <v>#REF!</v>
      </c>
      <c r="F662" s="102" t="e">
        <f>VLOOKUP($A662,#REF!,5,FALSE)</f>
        <v>#REF!</v>
      </c>
      <c r="G662" s="93" t="e">
        <f>VLOOKUP($A662,#REF!,8,FALSE)</f>
        <v>#REF!</v>
      </c>
      <c r="H662" s="93" t="e">
        <f>VLOOKUP($A662,#REF!,7,FALSE)</f>
        <v>#REF!</v>
      </c>
      <c r="I662" s="438" t="e">
        <f>VLOOKUP($A662,#REF!,10,FALSE)</f>
        <v>#REF!</v>
      </c>
      <c r="J662" s="93" t="e">
        <f>VLOOKUP($A662,#REF!,11,FALSE)</f>
        <v>#REF!</v>
      </c>
      <c r="K662" s="114" t="e">
        <f>VLOOKUP($A662,#REF!,12,FALSE)</f>
        <v>#REF!</v>
      </c>
      <c r="L662" s="93" t="e">
        <f>VLOOKUP($A662,#REF!,13,FALSE)</f>
        <v>#REF!</v>
      </c>
      <c r="M662" s="438" t="e">
        <f>VLOOKUP($A662,#REF!,14,FALSE)</f>
        <v>#REF!</v>
      </c>
      <c r="N662" s="102" t="e">
        <f>VLOOKUP($A662,#REF!,15,FALSE)</f>
        <v>#REF!</v>
      </c>
      <c r="O662" s="102" t="e">
        <f>VLOOKUP($A662,#REF!,18,FALSE)</f>
        <v>#REF!</v>
      </c>
      <c r="P662" s="93" t="e">
        <f>VLOOKUP($A662,#REF!,41,FALSE)</f>
        <v>#REF!</v>
      </c>
      <c r="Q662" s="115" t="e">
        <f>VLOOKUP(Revisión_Avance_Periodo!$L362,#REF!,30,FALSE)</f>
        <v>#REF!</v>
      </c>
      <c r="R662" s="116">
        <v>2019</v>
      </c>
      <c r="S662" s="196">
        <v>43495</v>
      </c>
      <c r="T662" s="116" t="s">
        <v>68</v>
      </c>
      <c r="U662" s="440" t="e">
        <f>INDEX(#REF!,MATCH(Revisión_Avance_Periodo!$L662,#REF!,0),MATCH(Revisión_Avance_Periodo!$T662,#REF!,0))</f>
        <v>#REF!</v>
      </c>
      <c r="V662" s="440" t="e">
        <f>INDEX(#REF!,MATCH(Revisión_Avance_Periodo!$L662,#REF!,0),MATCH(Revisión_Avance_Periodo!$T662,#REF!,0))</f>
        <v>#REF!</v>
      </c>
      <c r="W662" s="118">
        <f t="shared" si="59"/>
        <v>0</v>
      </c>
      <c r="X662" s="116" t="str">
        <f>VLOOKUP(W662,Tabla_Estado_Meta_OAP_2019[#All],3,TRUE)</f>
        <v>Por Ejecutar</v>
      </c>
      <c r="Y662" s="163" t="e">
        <f>SUBTOTAL(9,$U$662:$U662)</f>
        <v>#REF!</v>
      </c>
      <c r="Z662" s="161" t="e">
        <f>SUBTOTAL(9,$V$662:$V662)</f>
        <v>#REF!</v>
      </c>
      <c r="AA662" s="162">
        <f>IFERROR(+Revisión_Avance_Periodo!$Z662/Revisión_Avance_Periodo!$Y662,0)</f>
        <v>0</v>
      </c>
      <c r="AB662" s="445" t="e">
        <f>SUBTOTAL(9,U662:U673)</f>
        <v>#REF!</v>
      </c>
      <c r="AC662" s="446" t="e">
        <f>SUBTOTAL(9,V662:V673)</f>
        <v>#REF!</v>
      </c>
      <c r="AD662" s="119" t="e">
        <f>+AC662/AB662</f>
        <v>#REF!</v>
      </c>
      <c r="AE662" s="119" t="e">
        <f>100%-Revisión_Avance_Periodo!$AD662</f>
        <v>#REF!</v>
      </c>
      <c r="AF662" s="121" t="e">
        <f>VLOOKUP(AD662,Tabla_Estado_Meta_OAP_2019[],3,TRUE)</f>
        <v>#REF!</v>
      </c>
      <c r="AG662" s="122" t="e">
        <f>Revisión_Avance_Periodo!$AD662*Revisión_Avance_Periodo!$Q662</f>
        <v>#REF!</v>
      </c>
      <c r="AH662" s="163" t="e">
        <f>SUBTOTAL(9,$U$362:$U662)</f>
        <v>#REF!</v>
      </c>
      <c r="AI662" s="161" t="e">
        <f>SUBTOTAL(9,$V$362:$V662)</f>
        <v>#REF!</v>
      </c>
      <c r="AJ662" s="162">
        <f>IFERROR(+Revisión_Avance_Periodo!$Z362/Revisión_Avance_Periodo!$Y362,0)</f>
        <v>0</v>
      </c>
      <c r="AK662" s="445" t="e">
        <f>SUBTOTAL(9,AD662:AD673)</f>
        <v>#REF!</v>
      </c>
      <c r="AL662" s="446" t="e">
        <f>SUBTOTAL(9,AE662:AE673)</f>
        <v>#REF!</v>
      </c>
      <c r="AM662" s="119" t="e">
        <f>+AL662/AK662</f>
        <v>#REF!</v>
      </c>
      <c r="AN662" s="119" t="e">
        <f>100%-Revisión_Avance_Periodo!$AD362</f>
        <v>#REF!</v>
      </c>
      <c r="AO662" s="121" t="e">
        <f>VLOOKUP(AM662,Tabla_Estado_Meta_OAP_2019[],3,TRUE)</f>
        <v>#REF!</v>
      </c>
      <c r="AP662" s="122" t="e">
        <f>Revisión_Avance_Periodo!$AD362*Revisión_Avance_Periodo!$Q362</f>
        <v>#REF!</v>
      </c>
    </row>
    <row r="663" spans="1:42" x14ac:dyDescent="0.25">
      <c r="A663" s="97">
        <v>32</v>
      </c>
      <c r="B663" s="435" t="e">
        <f>CONCATENATE(Revisión_Avance_Periodo!$D363,";",Revisión_Avance_Periodo!$F363,";",Revisión_Avance_Periodo!$L363)</f>
        <v>#REF!</v>
      </c>
      <c r="C663" s="435" t="e">
        <f t="shared" si="57"/>
        <v>#REF!</v>
      </c>
      <c r="D663" s="123" t="e">
        <f>VLOOKUP($A663,#REF!,3,FALSE)</f>
        <v>#REF!</v>
      </c>
      <c r="E663" s="436" t="e">
        <f>VLOOKUP($A663,#REF!,4,FALSE)</f>
        <v>#REF!</v>
      </c>
      <c r="F663" s="103" t="e">
        <f>VLOOKUP($A663,#REF!,5,FALSE)</f>
        <v>#REF!</v>
      </c>
      <c r="G663" s="98" t="e">
        <f>VLOOKUP($A663,#REF!,8,FALSE)</f>
        <v>#REF!</v>
      </c>
      <c r="H663" s="93" t="e">
        <f>VLOOKUP($A663,#REF!,7,FALSE)</f>
        <v>#REF!</v>
      </c>
      <c r="I663" s="438" t="e">
        <f>VLOOKUP($A663,#REF!,10,FALSE)</f>
        <v>#REF!</v>
      </c>
      <c r="J663" s="98" t="e">
        <f>VLOOKUP($A663,#REF!,11,FALSE)</f>
        <v>#REF!</v>
      </c>
      <c r="K663" s="114" t="e">
        <f>VLOOKUP($A663,#REF!,12,FALSE)</f>
        <v>#REF!</v>
      </c>
      <c r="L663" s="98" t="e">
        <f>VLOOKUP($A663,#REF!,13,FALSE)</f>
        <v>#REF!</v>
      </c>
      <c r="M663" s="438" t="e">
        <f>VLOOKUP($A663,#REF!,14,FALSE)</f>
        <v>#REF!</v>
      </c>
      <c r="N663" s="103" t="e">
        <f>VLOOKUP($A663,#REF!,15,FALSE)</f>
        <v>#REF!</v>
      </c>
      <c r="O663" s="103" t="e">
        <f>VLOOKUP($A663,#REF!,18,FALSE)</f>
        <v>#REF!</v>
      </c>
      <c r="P663" s="93" t="e">
        <f>VLOOKUP($A663,#REF!,41,FALSE)</f>
        <v>#REF!</v>
      </c>
      <c r="Q663" s="115" t="e">
        <f>VLOOKUP(Revisión_Avance_Periodo!$L363,#REF!,30,FALSE)</f>
        <v>#REF!</v>
      </c>
      <c r="R663" s="116">
        <v>2019</v>
      </c>
      <c r="S663" s="196">
        <v>43524</v>
      </c>
      <c r="T663" s="124" t="s">
        <v>69</v>
      </c>
      <c r="U663" s="440" t="e">
        <f>INDEX(#REF!,MATCH(Revisión_Avance_Periodo!$L663,#REF!,0),MATCH(Revisión_Avance_Periodo!$T663,#REF!,0))</f>
        <v>#REF!</v>
      </c>
      <c r="V663" s="440" t="e">
        <f>INDEX(#REF!,MATCH(Revisión_Avance_Periodo!$L663,#REF!,0),MATCH(Revisión_Avance_Periodo!$T663,#REF!,0))</f>
        <v>#REF!</v>
      </c>
      <c r="W663" s="118">
        <f t="shared" si="59"/>
        <v>0</v>
      </c>
      <c r="X663" s="124" t="str">
        <f>VLOOKUP(W663,Tabla_Estado_Meta_OAP_2019[#All],3,TRUE)</f>
        <v>Por Ejecutar</v>
      </c>
      <c r="Y663" s="164" t="e">
        <f>SUBTOTAL(9,$U$662:$U663)</f>
        <v>#REF!</v>
      </c>
      <c r="Z663" s="158" t="e">
        <f>SUBTOTAL(9,$V$662:$V663)</f>
        <v>#REF!</v>
      </c>
      <c r="AA663" s="159">
        <f>IFERROR(+Revisión_Avance_Periodo!$Z663/Revisión_Avance_Periodo!$Y663,0)</f>
        <v>0</v>
      </c>
      <c r="AB663" s="126"/>
      <c r="AC663" s="127"/>
      <c r="AD663" s="125"/>
      <c r="AE663" s="125"/>
      <c r="AF663" s="128"/>
      <c r="AG663" s="129"/>
      <c r="AH663" s="164" t="e">
        <f>SUBTOTAL(9,$U$362:$U663)</f>
        <v>#REF!</v>
      </c>
      <c r="AI663" s="158" t="e">
        <f>SUBTOTAL(9,$V$362:$V663)</f>
        <v>#REF!</v>
      </c>
      <c r="AJ663" s="159">
        <f>IFERROR(+Revisión_Avance_Periodo!$Z363/Revisión_Avance_Periodo!$Y363,0)</f>
        <v>0</v>
      </c>
      <c r="AK663" s="126"/>
      <c r="AL663" s="127"/>
      <c r="AM663" s="125"/>
      <c r="AN663" s="125"/>
      <c r="AO663" s="128"/>
      <c r="AP663" s="129"/>
    </row>
    <row r="664" spans="1:42" x14ac:dyDescent="0.25">
      <c r="A664" s="92">
        <v>32</v>
      </c>
      <c r="B664" s="435" t="e">
        <f>CONCATENATE(Revisión_Avance_Periodo!$D364,";",Revisión_Avance_Periodo!$F364,";",Revisión_Avance_Periodo!$L364)</f>
        <v>#REF!</v>
      </c>
      <c r="C664" s="435" t="e">
        <f t="shared" si="57"/>
        <v>#REF!</v>
      </c>
      <c r="D664" s="114" t="e">
        <f>VLOOKUP($A664,#REF!,3,FALSE)</f>
        <v>#REF!</v>
      </c>
      <c r="E664" s="436" t="e">
        <f>VLOOKUP($A664,#REF!,4,FALSE)</f>
        <v>#REF!</v>
      </c>
      <c r="F664" s="102" t="e">
        <f>VLOOKUP($A664,#REF!,5,FALSE)</f>
        <v>#REF!</v>
      </c>
      <c r="G664" s="93" t="e">
        <f>VLOOKUP($A664,#REF!,8,FALSE)</f>
        <v>#REF!</v>
      </c>
      <c r="H664" s="93" t="e">
        <f>VLOOKUP($A664,#REF!,7,FALSE)</f>
        <v>#REF!</v>
      </c>
      <c r="I664" s="438" t="e">
        <f>VLOOKUP($A664,#REF!,10,FALSE)</f>
        <v>#REF!</v>
      </c>
      <c r="J664" s="93" t="e">
        <f>VLOOKUP($A664,#REF!,11,FALSE)</f>
        <v>#REF!</v>
      </c>
      <c r="K664" s="114" t="e">
        <f>VLOOKUP($A664,#REF!,12,FALSE)</f>
        <v>#REF!</v>
      </c>
      <c r="L664" s="93" t="e">
        <f>VLOOKUP($A664,#REF!,13,FALSE)</f>
        <v>#REF!</v>
      </c>
      <c r="M664" s="438" t="e">
        <f>VLOOKUP($A664,#REF!,14,FALSE)</f>
        <v>#REF!</v>
      </c>
      <c r="N664" s="102" t="e">
        <f>VLOOKUP($A664,#REF!,15,FALSE)</f>
        <v>#REF!</v>
      </c>
      <c r="O664" s="102" t="e">
        <f>VLOOKUP($A664,#REF!,18,FALSE)</f>
        <v>#REF!</v>
      </c>
      <c r="P664" s="93" t="e">
        <f>VLOOKUP($A664,#REF!,41,FALSE)</f>
        <v>#REF!</v>
      </c>
      <c r="Q664" s="115" t="e">
        <f>VLOOKUP(Revisión_Avance_Periodo!$L364,#REF!,30,FALSE)</f>
        <v>#REF!</v>
      </c>
      <c r="R664" s="116">
        <v>2019</v>
      </c>
      <c r="S664" s="196">
        <v>43554</v>
      </c>
      <c r="T664" s="116" t="s">
        <v>70</v>
      </c>
      <c r="U664" s="440" t="e">
        <f>INDEX(#REF!,MATCH(Revisión_Avance_Periodo!$L664,#REF!,0),MATCH(Revisión_Avance_Periodo!$T664,#REF!,0))</f>
        <v>#REF!</v>
      </c>
      <c r="V664" s="440" t="e">
        <f>INDEX(#REF!,MATCH(Revisión_Avance_Periodo!$L664,#REF!,0),MATCH(Revisión_Avance_Periodo!$T664,#REF!,0))</f>
        <v>#REF!</v>
      </c>
      <c r="W664" s="118">
        <f t="shared" si="59"/>
        <v>0</v>
      </c>
      <c r="X664" s="116" t="str">
        <f>VLOOKUP(W664,Tabla_Estado_Meta_OAP_2019[#All],3,TRUE)</f>
        <v>Por Ejecutar</v>
      </c>
      <c r="Y664" s="164" t="e">
        <f>SUBTOTAL(9,$U$662:$U664)</f>
        <v>#REF!</v>
      </c>
      <c r="Z664" s="158" t="e">
        <f>SUBTOTAL(9,$V$662:$V664)</f>
        <v>#REF!</v>
      </c>
      <c r="AA664" s="159">
        <f>IFERROR(+Revisión_Avance_Periodo!$Z664/Revisión_Avance_Periodo!$Y664,0)</f>
        <v>0</v>
      </c>
      <c r="AB664" s="126"/>
      <c r="AC664" s="127"/>
      <c r="AD664" s="125"/>
      <c r="AE664" s="125"/>
      <c r="AF664" s="128"/>
      <c r="AG664" s="129"/>
      <c r="AH664" s="164" t="e">
        <f>SUBTOTAL(9,$U$362:$U664)</f>
        <v>#REF!</v>
      </c>
      <c r="AI664" s="158" t="e">
        <f>SUBTOTAL(9,$V$362:$V664)</f>
        <v>#REF!</v>
      </c>
      <c r="AJ664" s="159">
        <f>IFERROR(+Revisión_Avance_Periodo!$Z364/Revisión_Avance_Periodo!$Y364,0)</f>
        <v>0</v>
      </c>
      <c r="AK664" s="126"/>
      <c r="AL664" s="127"/>
      <c r="AM664" s="125"/>
      <c r="AN664" s="125"/>
      <c r="AO664" s="128"/>
      <c r="AP664" s="129"/>
    </row>
    <row r="665" spans="1:42" x14ac:dyDescent="0.25">
      <c r="A665" s="97">
        <v>32</v>
      </c>
      <c r="B665" s="435" t="e">
        <f>CONCATENATE(Revisión_Avance_Periodo!$D365,";",Revisión_Avance_Periodo!$F365,";",Revisión_Avance_Periodo!$L365)</f>
        <v>#REF!</v>
      </c>
      <c r="C665" s="435" t="e">
        <f t="shared" si="57"/>
        <v>#REF!</v>
      </c>
      <c r="D665" s="123" t="e">
        <f>VLOOKUP($A665,#REF!,3,FALSE)</f>
        <v>#REF!</v>
      </c>
      <c r="E665" s="436" t="e">
        <f>VLOOKUP($A665,#REF!,4,FALSE)</f>
        <v>#REF!</v>
      </c>
      <c r="F665" s="103" t="e">
        <f>VLOOKUP($A665,#REF!,5,FALSE)</f>
        <v>#REF!</v>
      </c>
      <c r="G665" s="98" t="e">
        <f>VLOOKUP($A665,#REF!,8,FALSE)</f>
        <v>#REF!</v>
      </c>
      <c r="H665" s="93" t="e">
        <f>VLOOKUP($A665,#REF!,7,FALSE)</f>
        <v>#REF!</v>
      </c>
      <c r="I665" s="438" t="e">
        <f>VLOOKUP($A665,#REF!,10,FALSE)</f>
        <v>#REF!</v>
      </c>
      <c r="J665" s="98" t="e">
        <f>VLOOKUP($A665,#REF!,11,FALSE)</f>
        <v>#REF!</v>
      </c>
      <c r="K665" s="114" t="e">
        <f>VLOOKUP($A665,#REF!,12,FALSE)</f>
        <v>#REF!</v>
      </c>
      <c r="L665" s="98" t="e">
        <f>VLOOKUP($A665,#REF!,13,FALSE)</f>
        <v>#REF!</v>
      </c>
      <c r="M665" s="438" t="e">
        <f>VLOOKUP($A665,#REF!,14,FALSE)</f>
        <v>#REF!</v>
      </c>
      <c r="N665" s="103" t="e">
        <f>VLOOKUP($A665,#REF!,15,FALSE)</f>
        <v>#REF!</v>
      </c>
      <c r="O665" s="103" t="e">
        <f>VLOOKUP($A665,#REF!,18,FALSE)</f>
        <v>#REF!</v>
      </c>
      <c r="P665" s="93" t="e">
        <f>VLOOKUP($A665,#REF!,41,FALSE)</f>
        <v>#REF!</v>
      </c>
      <c r="Q665" s="115" t="e">
        <f>VLOOKUP(Revisión_Avance_Periodo!$L365,#REF!,30,FALSE)</f>
        <v>#REF!</v>
      </c>
      <c r="R665" s="116">
        <v>2019</v>
      </c>
      <c r="S665" s="196">
        <v>43585</v>
      </c>
      <c r="T665" s="124" t="s">
        <v>71</v>
      </c>
      <c r="U665" s="440" t="e">
        <f>INDEX(#REF!,MATCH(Revisión_Avance_Periodo!$L665,#REF!,0),MATCH(Revisión_Avance_Periodo!$T665,#REF!,0))</f>
        <v>#REF!</v>
      </c>
      <c r="V665" s="440" t="e">
        <f>INDEX(#REF!,MATCH(Revisión_Avance_Periodo!$L665,#REF!,0),MATCH(Revisión_Avance_Periodo!$T665,#REF!,0))</f>
        <v>#REF!</v>
      </c>
      <c r="W665" s="118">
        <f t="shared" si="59"/>
        <v>0</v>
      </c>
      <c r="X665" s="124" t="str">
        <f>VLOOKUP(W665,Tabla_Estado_Meta_OAP_2019[#All],3,TRUE)</f>
        <v>Por Ejecutar</v>
      </c>
      <c r="Y665" s="164" t="e">
        <f>SUBTOTAL(9,$U$662:$U665)</f>
        <v>#REF!</v>
      </c>
      <c r="Z665" s="158" t="e">
        <f>SUBTOTAL(9,$V$662:$V665)</f>
        <v>#REF!</v>
      </c>
      <c r="AA665" s="159">
        <f>IFERROR(+Revisión_Avance_Periodo!$Z665/Revisión_Avance_Periodo!$Y665,0)</f>
        <v>0</v>
      </c>
      <c r="AB665" s="126"/>
      <c r="AC665" s="127"/>
      <c r="AD665" s="125"/>
      <c r="AE665" s="125"/>
      <c r="AF665" s="128"/>
      <c r="AG665" s="129"/>
      <c r="AH665" s="164" t="e">
        <f>SUBTOTAL(9,$U$362:$U665)</f>
        <v>#REF!</v>
      </c>
      <c r="AI665" s="158" t="e">
        <f>SUBTOTAL(9,$V$362:$V665)</f>
        <v>#REF!</v>
      </c>
      <c r="AJ665" s="159">
        <f>IFERROR(+Revisión_Avance_Periodo!$Z365/Revisión_Avance_Periodo!$Y365,0)</f>
        <v>0</v>
      </c>
      <c r="AK665" s="126"/>
      <c r="AL665" s="127"/>
      <c r="AM665" s="125"/>
      <c r="AN665" s="125"/>
      <c r="AO665" s="128"/>
      <c r="AP665" s="129"/>
    </row>
    <row r="666" spans="1:42" x14ac:dyDescent="0.25">
      <c r="A666" s="92">
        <v>32</v>
      </c>
      <c r="B666" s="435" t="e">
        <f>CONCATENATE(Revisión_Avance_Periodo!$D366,";",Revisión_Avance_Periodo!$F366,";",Revisión_Avance_Periodo!$L366)</f>
        <v>#REF!</v>
      </c>
      <c r="C666" s="435" t="e">
        <f t="shared" si="57"/>
        <v>#REF!</v>
      </c>
      <c r="D666" s="114" t="e">
        <f>VLOOKUP($A666,#REF!,3,FALSE)</f>
        <v>#REF!</v>
      </c>
      <c r="E666" s="436" t="e">
        <f>VLOOKUP($A666,#REF!,4,FALSE)</f>
        <v>#REF!</v>
      </c>
      <c r="F666" s="102" t="e">
        <f>VLOOKUP($A666,#REF!,5,FALSE)</f>
        <v>#REF!</v>
      </c>
      <c r="G666" s="93" t="e">
        <f>VLOOKUP($A666,#REF!,8,FALSE)</f>
        <v>#REF!</v>
      </c>
      <c r="H666" s="93" t="e">
        <f>VLOOKUP($A666,#REF!,7,FALSE)</f>
        <v>#REF!</v>
      </c>
      <c r="I666" s="438" t="e">
        <f>VLOOKUP($A666,#REF!,10,FALSE)</f>
        <v>#REF!</v>
      </c>
      <c r="J666" s="93" t="e">
        <f>VLOOKUP($A666,#REF!,11,FALSE)</f>
        <v>#REF!</v>
      </c>
      <c r="K666" s="114" t="e">
        <f>VLOOKUP($A666,#REF!,12,FALSE)</f>
        <v>#REF!</v>
      </c>
      <c r="L666" s="93" t="e">
        <f>VLOOKUP($A666,#REF!,13,FALSE)</f>
        <v>#REF!</v>
      </c>
      <c r="M666" s="438" t="e">
        <f>VLOOKUP($A666,#REF!,14,FALSE)</f>
        <v>#REF!</v>
      </c>
      <c r="N666" s="102" t="e">
        <f>VLOOKUP($A666,#REF!,15,FALSE)</f>
        <v>#REF!</v>
      </c>
      <c r="O666" s="102" t="e">
        <f>VLOOKUP($A666,#REF!,18,FALSE)</f>
        <v>#REF!</v>
      </c>
      <c r="P666" s="93" t="e">
        <f>VLOOKUP($A666,#REF!,41,FALSE)</f>
        <v>#REF!</v>
      </c>
      <c r="Q666" s="115" t="e">
        <f>VLOOKUP(Revisión_Avance_Periodo!$L366,#REF!,30,FALSE)</f>
        <v>#REF!</v>
      </c>
      <c r="R666" s="116">
        <v>2019</v>
      </c>
      <c r="S666" s="196">
        <v>43615</v>
      </c>
      <c r="T666" s="116" t="s">
        <v>72</v>
      </c>
      <c r="U666" s="440" t="e">
        <f>INDEX(#REF!,MATCH(Revisión_Avance_Periodo!$L666,#REF!,0),MATCH(Revisión_Avance_Periodo!$T666,#REF!,0))</f>
        <v>#REF!</v>
      </c>
      <c r="V666" s="440" t="e">
        <f>INDEX(#REF!,MATCH(Revisión_Avance_Periodo!$L666,#REF!,0),MATCH(Revisión_Avance_Periodo!$T666,#REF!,0))</f>
        <v>#REF!</v>
      </c>
      <c r="W666" s="130" t="e">
        <f>V666/U666</f>
        <v>#REF!</v>
      </c>
      <c r="X666" s="116" t="e">
        <f>VLOOKUP(W666,Tabla_Estado_Meta_OAP_2019[#All],3,TRUE)</f>
        <v>#REF!</v>
      </c>
      <c r="Y666" s="164" t="e">
        <f>SUBTOTAL(9,$U$662:$U666)</f>
        <v>#REF!</v>
      </c>
      <c r="Z666" s="158" t="e">
        <f>SUBTOTAL(9,$V$662:$V666)</f>
        <v>#REF!</v>
      </c>
      <c r="AA666" s="159">
        <f>IFERROR(+Revisión_Avance_Periodo!$Z666/Revisión_Avance_Periodo!$Y666,0)</f>
        <v>0</v>
      </c>
      <c r="AB666" s="126"/>
      <c r="AC666" s="127"/>
      <c r="AD666" s="125"/>
      <c r="AE666" s="125"/>
      <c r="AF666" s="128"/>
      <c r="AG666" s="129"/>
      <c r="AH666" s="164" t="e">
        <f>SUBTOTAL(9,$U$362:$U666)</f>
        <v>#REF!</v>
      </c>
      <c r="AI666" s="158" t="e">
        <f>SUBTOTAL(9,$V$362:$V666)</f>
        <v>#REF!</v>
      </c>
      <c r="AJ666" s="159">
        <f>IFERROR(+Revisión_Avance_Periodo!$Z366/Revisión_Avance_Periodo!$Y366,0)</f>
        <v>0</v>
      </c>
      <c r="AK666" s="126"/>
      <c r="AL666" s="127"/>
      <c r="AM666" s="125"/>
      <c r="AN666" s="125"/>
      <c r="AO666" s="128"/>
      <c r="AP666" s="129"/>
    </row>
    <row r="667" spans="1:42" x14ac:dyDescent="0.25">
      <c r="A667" s="97">
        <v>32</v>
      </c>
      <c r="B667" s="435" t="e">
        <f>CONCATENATE(Revisión_Avance_Periodo!$D367,";",Revisión_Avance_Periodo!$F367,";",Revisión_Avance_Periodo!$L367)</f>
        <v>#REF!</v>
      </c>
      <c r="C667" s="435" t="e">
        <f t="shared" si="57"/>
        <v>#REF!</v>
      </c>
      <c r="D667" s="123" t="e">
        <f>VLOOKUP($A667,#REF!,3,FALSE)</f>
        <v>#REF!</v>
      </c>
      <c r="E667" s="436" t="e">
        <f>VLOOKUP($A667,#REF!,4,FALSE)</f>
        <v>#REF!</v>
      </c>
      <c r="F667" s="103" t="e">
        <f>VLOOKUP($A667,#REF!,5,FALSE)</f>
        <v>#REF!</v>
      </c>
      <c r="G667" s="98" t="e">
        <f>VLOOKUP($A667,#REF!,8,FALSE)</f>
        <v>#REF!</v>
      </c>
      <c r="H667" s="93" t="e">
        <f>VLOOKUP($A667,#REF!,7,FALSE)</f>
        <v>#REF!</v>
      </c>
      <c r="I667" s="438" t="e">
        <f>VLOOKUP($A667,#REF!,10,FALSE)</f>
        <v>#REF!</v>
      </c>
      <c r="J667" s="98" t="e">
        <f>VLOOKUP($A667,#REF!,11,FALSE)</f>
        <v>#REF!</v>
      </c>
      <c r="K667" s="114" t="e">
        <f>VLOOKUP($A667,#REF!,12,FALSE)</f>
        <v>#REF!</v>
      </c>
      <c r="L667" s="98" t="e">
        <f>VLOOKUP($A667,#REF!,13,FALSE)</f>
        <v>#REF!</v>
      </c>
      <c r="M667" s="438" t="e">
        <f>VLOOKUP($A667,#REF!,14,FALSE)</f>
        <v>#REF!</v>
      </c>
      <c r="N667" s="103" t="e">
        <f>VLOOKUP($A667,#REF!,15,FALSE)</f>
        <v>#REF!</v>
      </c>
      <c r="O667" s="103" t="e">
        <f>VLOOKUP($A667,#REF!,18,FALSE)</f>
        <v>#REF!</v>
      </c>
      <c r="P667" s="93" t="e">
        <f>VLOOKUP($A667,#REF!,41,FALSE)</f>
        <v>#REF!</v>
      </c>
      <c r="Q667" s="115" t="e">
        <f>VLOOKUP(Revisión_Avance_Periodo!$L367,#REF!,30,FALSE)</f>
        <v>#REF!</v>
      </c>
      <c r="R667" s="116">
        <v>2019</v>
      </c>
      <c r="S667" s="196">
        <v>43646</v>
      </c>
      <c r="T667" s="124" t="s">
        <v>73</v>
      </c>
      <c r="U667" s="440" t="e">
        <f>INDEX(#REF!,MATCH(Revisión_Avance_Periodo!$L667,#REF!,0),MATCH(Revisión_Avance_Periodo!$T667,#REF!,0))</f>
        <v>#REF!</v>
      </c>
      <c r="V667" s="440" t="e">
        <f>INDEX(#REF!,MATCH(Revisión_Avance_Periodo!$L667,#REF!,0),MATCH(Revisión_Avance_Periodo!$T667,#REF!,0))</f>
        <v>#REF!</v>
      </c>
      <c r="W667" s="118">
        <f>IFERROR((V667/U667),0)</f>
        <v>0</v>
      </c>
      <c r="X667" s="124" t="str">
        <f>VLOOKUP(W667,Tabla_Estado_Meta_OAP_2019[#All],3,TRUE)</f>
        <v>Por Ejecutar</v>
      </c>
      <c r="Y667" s="164" t="e">
        <f>SUBTOTAL(9,$U$662:$U667)</f>
        <v>#REF!</v>
      </c>
      <c r="Z667" s="158" t="e">
        <f>SUBTOTAL(9,$V$662:$V667)</f>
        <v>#REF!</v>
      </c>
      <c r="AA667" s="159">
        <f>IFERROR(+Revisión_Avance_Periodo!$Z667/Revisión_Avance_Periodo!$Y667,0)</f>
        <v>0</v>
      </c>
      <c r="AB667" s="126"/>
      <c r="AC667" s="127"/>
      <c r="AD667" s="125"/>
      <c r="AE667" s="125"/>
      <c r="AF667" s="128"/>
      <c r="AG667" s="129"/>
      <c r="AH667" s="164" t="e">
        <f>SUBTOTAL(9,$U$362:$U667)</f>
        <v>#REF!</v>
      </c>
      <c r="AI667" s="158" t="e">
        <f>SUBTOTAL(9,$V$362:$V667)</f>
        <v>#REF!</v>
      </c>
      <c r="AJ667" s="159">
        <f>IFERROR(+Revisión_Avance_Periodo!$Z367/Revisión_Avance_Periodo!$Y367,0)</f>
        <v>0</v>
      </c>
      <c r="AK667" s="126"/>
      <c r="AL667" s="127"/>
      <c r="AM667" s="125"/>
      <c r="AN667" s="125"/>
      <c r="AO667" s="128"/>
      <c r="AP667" s="129"/>
    </row>
    <row r="668" spans="1:42" x14ac:dyDescent="0.25">
      <c r="A668" s="92">
        <v>32</v>
      </c>
      <c r="B668" s="435" t="e">
        <f>CONCATENATE(Revisión_Avance_Periodo!$D368,";",Revisión_Avance_Periodo!$F368,";",Revisión_Avance_Periodo!$L368)</f>
        <v>#REF!</v>
      </c>
      <c r="C668" s="435" t="e">
        <f t="shared" si="57"/>
        <v>#REF!</v>
      </c>
      <c r="D668" s="114" t="e">
        <f>VLOOKUP($A668,#REF!,3,FALSE)</f>
        <v>#REF!</v>
      </c>
      <c r="E668" s="436" t="e">
        <f>VLOOKUP($A668,#REF!,4,FALSE)</f>
        <v>#REF!</v>
      </c>
      <c r="F668" s="102" t="e">
        <f>VLOOKUP($A668,#REF!,5,FALSE)</f>
        <v>#REF!</v>
      </c>
      <c r="G668" s="93" t="e">
        <f>VLOOKUP($A668,#REF!,8,FALSE)</f>
        <v>#REF!</v>
      </c>
      <c r="H668" s="93" t="e">
        <f>VLOOKUP($A668,#REF!,7,FALSE)</f>
        <v>#REF!</v>
      </c>
      <c r="I668" s="438" t="e">
        <f>VLOOKUP($A668,#REF!,10,FALSE)</f>
        <v>#REF!</v>
      </c>
      <c r="J668" s="93" t="e">
        <f>VLOOKUP($A668,#REF!,11,FALSE)</f>
        <v>#REF!</v>
      </c>
      <c r="K668" s="114" t="e">
        <f>VLOOKUP($A668,#REF!,12,FALSE)</f>
        <v>#REF!</v>
      </c>
      <c r="L668" s="93" t="e">
        <f>VLOOKUP($A668,#REF!,13,FALSE)</f>
        <v>#REF!</v>
      </c>
      <c r="M668" s="438" t="e">
        <f>VLOOKUP($A668,#REF!,14,FALSE)</f>
        <v>#REF!</v>
      </c>
      <c r="N668" s="102" t="e">
        <f>VLOOKUP($A668,#REF!,15,FALSE)</f>
        <v>#REF!</v>
      </c>
      <c r="O668" s="102" t="e">
        <f>VLOOKUP($A668,#REF!,18,FALSE)</f>
        <v>#REF!</v>
      </c>
      <c r="P668" s="93" t="e">
        <f>VLOOKUP($A668,#REF!,41,FALSE)</f>
        <v>#REF!</v>
      </c>
      <c r="Q668" s="115" t="e">
        <f>VLOOKUP(Revisión_Avance_Periodo!$L368,#REF!,30,FALSE)</f>
        <v>#REF!</v>
      </c>
      <c r="R668" s="116">
        <v>2019</v>
      </c>
      <c r="S668" s="196">
        <v>43676</v>
      </c>
      <c r="T668" s="116" t="s">
        <v>74</v>
      </c>
      <c r="U668" s="440" t="e">
        <f>INDEX(#REF!,MATCH(Revisión_Avance_Periodo!$L668,#REF!,0),MATCH(Revisión_Avance_Periodo!$T668,#REF!,0))</f>
        <v>#REF!</v>
      </c>
      <c r="V668" s="440" t="e">
        <f>INDEX(#REF!,MATCH(Revisión_Avance_Periodo!$L668,#REF!,0),MATCH(Revisión_Avance_Periodo!$T668,#REF!,0))</f>
        <v>#REF!</v>
      </c>
      <c r="W668" s="118">
        <f>IFERROR((V668/U668),0)</f>
        <v>0</v>
      </c>
      <c r="X668" s="116" t="str">
        <f>VLOOKUP(W668,Tabla_Estado_Meta_OAP_2019[#All],3,TRUE)</f>
        <v>Por Ejecutar</v>
      </c>
      <c r="Y668" s="164" t="e">
        <f>SUBTOTAL(9,$U$662:$U668)</f>
        <v>#REF!</v>
      </c>
      <c r="Z668" s="158" t="e">
        <f>SUBTOTAL(9,$V$662:$V668)</f>
        <v>#REF!</v>
      </c>
      <c r="AA668" s="159">
        <f>IFERROR(+Revisión_Avance_Periodo!$Z668/Revisión_Avance_Periodo!$Y668,0)</f>
        <v>0</v>
      </c>
      <c r="AB668" s="126"/>
      <c r="AC668" s="127"/>
      <c r="AD668" s="125"/>
      <c r="AE668" s="125"/>
      <c r="AF668" s="128"/>
      <c r="AG668" s="129"/>
      <c r="AH668" s="164" t="e">
        <f>SUBTOTAL(9,$U$362:$U668)</f>
        <v>#REF!</v>
      </c>
      <c r="AI668" s="158" t="e">
        <f>SUBTOTAL(9,$V$362:$V668)</f>
        <v>#REF!</v>
      </c>
      <c r="AJ668" s="159">
        <f>IFERROR(+Revisión_Avance_Periodo!$Z368/Revisión_Avance_Periodo!$Y368,0)</f>
        <v>0</v>
      </c>
      <c r="AK668" s="126"/>
      <c r="AL668" s="127"/>
      <c r="AM668" s="125"/>
      <c r="AN668" s="125"/>
      <c r="AO668" s="128"/>
      <c r="AP668" s="129"/>
    </row>
    <row r="669" spans="1:42" x14ac:dyDescent="0.25">
      <c r="A669" s="97">
        <v>32</v>
      </c>
      <c r="B669" s="435" t="e">
        <f>CONCATENATE(Revisión_Avance_Periodo!$D369,";",Revisión_Avance_Periodo!$F369,";",Revisión_Avance_Periodo!$L369)</f>
        <v>#REF!</v>
      </c>
      <c r="C669" s="435" t="e">
        <f t="shared" si="57"/>
        <v>#REF!</v>
      </c>
      <c r="D669" s="123" t="e">
        <f>VLOOKUP($A669,#REF!,3,FALSE)</f>
        <v>#REF!</v>
      </c>
      <c r="E669" s="436" t="e">
        <f>VLOOKUP($A669,#REF!,4,FALSE)</f>
        <v>#REF!</v>
      </c>
      <c r="F669" s="103" t="e">
        <f>VLOOKUP($A669,#REF!,5,FALSE)</f>
        <v>#REF!</v>
      </c>
      <c r="G669" s="98" t="e">
        <f>VLOOKUP($A669,#REF!,8,FALSE)</f>
        <v>#REF!</v>
      </c>
      <c r="H669" s="93" t="e">
        <f>VLOOKUP($A669,#REF!,7,FALSE)</f>
        <v>#REF!</v>
      </c>
      <c r="I669" s="438" t="e">
        <f>VLOOKUP($A669,#REF!,10,FALSE)</f>
        <v>#REF!</v>
      </c>
      <c r="J669" s="98" t="e">
        <f>VLOOKUP($A669,#REF!,11,FALSE)</f>
        <v>#REF!</v>
      </c>
      <c r="K669" s="114" t="e">
        <f>VLOOKUP($A669,#REF!,12,FALSE)</f>
        <v>#REF!</v>
      </c>
      <c r="L669" s="98" t="e">
        <f>VLOOKUP($A669,#REF!,13,FALSE)</f>
        <v>#REF!</v>
      </c>
      <c r="M669" s="438" t="e">
        <f>VLOOKUP($A669,#REF!,14,FALSE)</f>
        <v>#REF!</v>
      </c>
      <c r="N669" s="103" t="e">
        <f>VLOOKUP($A669,#REF!,15,FALSE)</f>
        <v>#REF!</v>
      </c>
      <c r="O669" s="103" t="e">
        <f>VLOOKUP($A669,#REF!,18,FALSE)</f>
        <v>#REF!</v>
      </c>
      <c r="P669" s="93" t="e">
        <f>VLOOKUP($A669,#REF!,41,FALSE)</f>
        <v>#REF!</v>
      </c>
      <c r="Q669" s="115" t="e">
        <f>VLOOKUP(Revisión_Avance_Periodo!$L369,#REF!,30,FALSE)</f>
        <v>#REF!</v>
      </c>
      <c r="R669" s="116">
        <v>2019</v>
      </c>
      <c r="S669" s="196">
        <v>43707</v>
      </c>
      <c r="T669" s="124" t="s">
        <v>75</v>
      </c>
      <c r="U669" s="440" t="e">
        <f>INDEX(#REF!,MATCH(Revisión_Avance_Periodo!$L669,#REF!,0),MATCH(Revisión_Avance_Periodo!$T669,#REF!,0))</f>
        <v>#REF!</v>
      </c>
      <c r="V669" s="440" t="e">
        <f>INDEX(#REF!,MATCH(Revisión_Avance_Periodo!$L669,#REF!,0),MATCH(Revisión_Avance_Periodo!$T669,#REF!,0))</f>
        <v>#REF!</v>
      </c>
      <c r="W669" s="130" t="e">
        <f>V669/U669</f>
        <v>#REF!</v>
      </c>
      <c r="X669" s="124" t="e">
        <f>VLOOKUP(W669,Tabla_Estado_Meta_OAP_2019[#All],3,TRUE)</f>
        <v>#REF!</v>
      </c>
      <c r="Y669" s="164" t="e">
        <f>SUBTOTAL(9,$U$662:$U669)</f>
        <v>#REF!</v>
      </c>
      <c r="Z669" s="158" t="e">
        <f>SUBTOTAL(9,$V$662:$V669)</f>
        <v>#REF!</v>
      </c>
      <c r="AA669" s="159">
        <f>IFERROR(+Revisión_Avance_Periodo!$Z669/Revisión_Avance_Periodo!$Y669,0)</f>
        <v>0</v>
      </c>
      <c r="AB669" s="126"/>
      <c r="AC669" s="127"/>
      <c r="AD669" s="125"/>
      <c r="AE669" s="125"/>
      <c r="AF669" s="128"/>
      <c r="AG669" s="129"/>
      <c r="AH669" s="164" t="e">
        <f>SUBTOTAL(9,$U$362:$U669)</f>
        <v>#REF!</v>
      </c>
      <c r="AI669" s="158" t="e">
        <f>SUBTOTAL(9,$V$362:$V669)</f>
        <v>#REF!</v>
      </c>
      <c r="AJ669" s="159">
        <f>IFERROR(+Revisión_Avance_Periodo!$Z369/Revisión_Avance_Periodo!$Y369,0)</f>
        <v>0</v>
      </c>
      <c r="AK669" s="126"/>
      <c r="AL669" s="127"/>
      <c r="AM669" s="125"/>
      <c r="AN669" s="125"/>
      <c r="AO669" s="128"/>
      <c r="AP669" s="129"/>
    </row>
    <row r="670" spans="1:42" x14ac:dyDescent="0.25">
      <c r="A670" s="92">
        <v>32</v>
      </c>
      <c r="B670" s="435" t="e">
        <f>CONCATENATE(Revisión_Avance_Periodo!$D370,";",Revisión_Avance_Periodo!$F370,";",Revisión_Avance_Periodo!$L370)</f>
        <v>#REF!</v>
      </c>
      <c r="C670" s="435" t="e">
        <f t="shared" si="57"/>
        <v>#REF!</v>
      </c>
      <c r="D670" s="114" t="e">
        <f>VLOOKUP($A670,#REF!,3,FALSE)</f>
        <v>#REF!</v>
      </c>
      <c r="E670" s="436" t="e">
        <f>VLOOKUP($A670,#REF!,4,FALSE)</f>
        <v>#REF!</v>
      </c>
      <c r="F670" s="102" t="e">
        <f>VLOOKUP($A670,#REF!,5,FALSE)</f>
        <v>#REF!</v>
      </c>
      <c r="G670" s="93" t="e">
        <f>VLOOKUP($A670,#REF!,8,FALSE)</f>
        <v>#REF!</v>
      </c>
      <c r="H670" s="93" t="e">
        <f>VLOOKUP($A670,#REF!,7,FALSE)</f>
        <v>#REF!</v>
      </c>
      <c r="I670" s="438" t="e">
        <f>VLOOKUP($A670,#REF!,10,FALSE)</f>
        <v>#REF!</v>
      </c>
      <c r="J670" s="93" t="e">
        <f>VLOOKUP($A670,#REF!,11,FALSE)</f>
        <v>#REF!</v>
      </c>
      <c r="K670" s="114" t="e">
        <f>VLOOKUP($A670,#REF!,12,FALSE)</f>
        <v>#REF!</v>
      </c>
      <c r="L670" s="93" t="e">
        <f>VLOOKUP($A670,#REF!,13,FALSE)</f>
        <v>#REF!</v>
      </c>
      <c r="M670" s="438" t="e">
        <f>VLOOKUP($A670,#REF!,14,FALSE)</f>
        <v>#REF!</v>
      </c>
      <c r="N670" s="102" t="e">
        <f>VLOOKUP($A670,#REF!,15,FALSE)</f>
        <v>#REF!</v>
      </c>
      <c r="O670" s="102" t="e">
        <f>VLOOKUP($A670,#REF!,18,FALSE)</f>
        <v>#REF!</v>
      </c>
      <c r="P670" s="93" t="e">
        <f>VLOOKUP($A670,#REF!,41,FALSE)</f>
        <v>#REF!</v>
      </c>
      <c r="Q670" s="115" t="e">
        <f>VLOOKUP(Revisión_Avance_Periodo!$L370,#REF!,30,FALSE)</f>
        <v>#REF!</v>
      </c>
      <c r="R670" s="116">
        <v>2019</v>
      </c>
      <c r="S670" s="196">
        <v>43738</v>
      </c>
      <c r="T670" s="116" t="s">
        <v>76</v>
      </c>
      <c r="U670" s="440" t="e">
        <f>INDEX(#REF!,MATCH(Revisión_Avance_Periodo!$L670,#REF!,0),MATCH(Revisión_Avance_Periodo!$T670,#REF!,0))</f>
        <v>#REF!</v>
      </c>
      <c r="V670" s="440" t="e">
        <f>INDEX(#REF!,MATCH(Revisión_Avance_Periodo!$L670,#REF!,0),MATCH(Revisión_Avance_Periodo!$T670,#REF!,0))</f>
        <v>#REF!</v>
      </c>
      <c r="W670" s="118">
        <f t="shared" ref="W670:W683" si="60">IFERROR((V670/U670),0)</f>
        <v>0</v>
      </c>
      <c r="X670" s="116" t="str">
        <f>VLOOKUP(W670,Tabla_Estado_Meta_OAP_2019[#All],3,TRUE)</f>
        <v>Por Ejecutar</v>
      </c>
      <c r="Y670" s="164" t="e">
        <f>SUBTOTAL(9,$U$662:$U670)</f>
        <v>#REF!</v>
      </c>
      <c r="Z670" s="158" t="e">
        <f>SUBTOTAL(9,$V$662:$V670)</f>
        <v>#REF!</v>
      </c>
      <c r="AA670" s="159">
        <f>IFERROR(+Revisión_Avance_Periodo!$Z670/Revisión_Avance_Periodo!$Y670,0)</f>
        <v>0</v>
      </c>
      <c r="AB670" s="126"/>
      <c r="AC670" s="127"/>
      <c r="AD670" s="125"/>
      <c r="AE670" s="125"/>
      <c r="AF670" s="128"/>
      <c r="AG670" s="129"/>
      <c r="AH670" s="164" t="e">
        <f>SUBTOTAL(9,$U$362:$U670)</f>
        <v>#REF!</v>
      </c>
      <c r="AI670" s="158" t="e">
        <f>SUBTOTAL(9,$V$362:$V670)</f>
        <v>#REF!</v>
      </c>
      <c r="AJ670" s="159">
        <f>IFERROR(+Revisión_Avance_Periodo!$Z370/Revisión_Avance_Periodo!$Y370,0)</f>
        <v>0</v>
      </c>
      <c r="AK670" s="126"/>
      <c r="AL670" s="127"/>
      <c r="AM670" s="125"/>
      <c r="AN670" s="125"/>
      <c r="AO670" s="128"/>
      <c r="AP670" s="129"/>
    </row>
    <row r="671" spans="1:42" x14ac:dyDescent="0.25">
      <c r="A671" s="97">
        <v>32</v>
      </c>
      <c r="B671" s="435" t="e">
        <f>CONCATENATE(Revisión_Avance_Periodo!$D371,";",Revisión_Avance_Periodo!$F371,";",Revisión_Avance_Periodo!$L371)</f>
        <v>#REF!</v>
      </c>
      <c r="C671" s="435" t="e">
        <f t="shared" si="57"/>
        <v>#REF!</v>
      </c>
      <c r="D671" s="123" t="e">
        <f>VLOOKUP($A671,#REF!,3,FALSE)</f>
        <v>#REF!</v>
      </c>
      <c r="E671" s="436" t="e">
        <f>VLOOKUP($A671,#REF!,4,FALSE)</f>
        <v>#REF!</v>
      </c>
      <c r="F671" s="103" t="e">
        <f>VLOOKUP($A671,#REF!,5,FALSE)</f>
        <v>#REF!</v>
      </c>
      <c r="G671" s="98" t="e">
        <f>VLOOKUP($A671,#REF!,8,FALSE)</f>
        <v>#REF!</v>
      </c>
      <c r="H671" s="93" t="e">
        <f>VLOOKUP($A671,#REF!,7,FALSE)</f>
        <v>#REF!</v>
      </c>
      <c r="I671" s="438" t="e">
        <f>VLOOKUP($A671,#REF!,10,FALSE)</f>
        <v>#REF!</v>
      </c>
      <c r="J671" s="98" t="e">
        <f>VLOOKUP($A671,#REF!,11,FALSE)</f>
        <v>#REF!</v>
      </c>
      <c r="K671" s="114" t="e">
        <f>VLOOKUP($A671,#REF!,12,FALSE)</f>
        <v>#REF!</v>
      </c>
      <c r="L671" s="98" t="e">
        <f>VLOOKUP($A671,#REF!,13,FALSE)</f>
        <v>#REF!</v>
      </c>
      <c r="M671" s="438" t="e">
        <f>VLOOKUP($A671,#REF!,14,FALSE)</f>
        <v>#REF!</v>
      </c>
      <c r="N671" s="103" t="e">
        <f>VLOOKUP($A671,#REF!,15,FALSE)</f>
        <v>#REF!</v>
      </c>
      <c r="O671" s="103" t="e">
        <f>VLOOKUP($A671,#REF!,18,FALSE)</f>
        <v>#REF!</v>
      </c>
      <c r="P671" s="93" t="e">
        <f>VLOOKUP($A671,#REF!,41,FALSE)</f>
        <v>#REF!</v>
      </c>
      <c r="Q671" s="115" t="e">
        <f>VLOOKUP(Revisión_Avance_Periodo!$L371,#REF!,30,FALSE)</f>
        <v>#REF!</v>
      </c>
      <c r="R671" s="116">
        <v>2019</v>
      </c>
      <c r="S671" s="196">
        <v>43768</v>
      </c>
      <c r="T671" s="124" t="s">
        <v>77</v>
      </c>
      <c r="U671" s="440" t="e">
        <f>INDEX(#REF!,MATCH(Revisión_Avance_Periodo!$L671,#REF!,0),MATCH(Revisión_Avance_Periodo!$T671,#REF!,0))</f>
        <v>#REF!</v>
      </c>
      <c r="V671" s="440" t="e">
        <f>INDEX(#REF!,MATCH(Revisión_Avance_Periodo!$L671,#REF!,0),MATCH(Revisión_Avance_Periodo!$T671,#REF!,0))</f>
        <v>#REF!</v>
      </c>
      <c r="W671" s="118">
        <f t="shared" si="60"/>
        <v>0</v>
      </c>
      <c r="X671" s="124" t="str">
        <f>VLOOKUP(W671,Tabla_Estado_Meta_OAP_2019[#All],3,TRUE)</f>
        <v>Por Ejecutar</v>
      </c>
      <c r="Y671" s="164" t="e">
        <f>SUBTOTAL(9,$U$662:$U671)</f>
        <v>#REF!</v>
      </c>
      <c r="Z671" s="158" t="e">
        <f>SUBTOTAL(9,$V$662:$V671)</f>
        <v>#REF!</v>
      </c>
      <c r="AA671" s="159">
        <f>IFERROR(+Revisión_Avance_Periodo!$Z671/Revisión_Avance_Periodo!$Y671,0)</f>
        <v>0</v>
      </c>
      <c r="AB671" s="126"/>
      <c r="AC671" s="127"/>
      <c r="AD671" s="125"/>
      <c r="AE671" s="125"/>
      <c r="AF671" s="128"/>
      <c r="AG671" s="129"/>
      <c r="AH671" s="164" t="e">
        <f>SUBTOTAL(9,$U$362:$U671)</f>
        <v>#REF!</v>
      </c>
      <c r="AI671" s="158" t="e">
        <f>SUBTOTAL(9,$V$362:$V671)</f>
        <v>#REF!</v>
      </c>
      <c r="AJ671" s="159">
        <f>IFERROR(+Revisión_Avance_Periodo!$Z371/Revisión_Avance_Periodo!$Y371,0)</f>
        <v>0</v>
      </c>
      <c r="AK671" s="126"/>
      <c r="AL671" s="127"/>
      <c r="AM671" s="125"/>
      <c r="AN671" s="125"/>
      <c r="AO671" s="128"/>
      <c r="AP671" s="129"/>
    </row>
    <row r="672" spans="1:42" x14ac:dyDescent="0.25">
      <c r="A672" s="92">
        <v>32</v>
      </c>
      <c r="B672" s="435" t="e">
        <f>CONCATENATE(Revisión_Avance_Periodo!$D372,";",Revisión_Avance_Periodo!$F372,";",Revisión_Avance_Periodo!$L372)</f>
        <v>#REF!</v>
      </c>
      <c r="C672" s="435" t="e">
        <f t="shared" si="57"/>
        <v>#REF!</v>
      </c>
      <c r="D672" s="114" t="e">
        <f>VLOOKUP($A672,#REF!,3,FALSE)</f>
        <v>#REF!</v>
      </c>
      <c r="E672" s="436" t="e">
        <f>VLOOKUP($A672,#REF!,4,FALSE)</f>
        <v>#REF!</v>
      </c>
      <c r="F672" s="102" t="e">
        <f>VLOOKUP($A672,#REF!,5,FALSE)</f>
        <v>#REF!</v>
      </c>
      <c r="G672" s="93" t="e">
        <f>VLOOKUP($A672,#REF!,8,FALSE)</f>
        <v>#REF!</v>
      </c>
      <c r="H672" s="93" t="e">
        <f>VLOOKUP($A672,#REF!,7,FALSE)</f>
        <v>#REF!</v>
      </c>
      <c r="I672" s="438" t="e">
        <f>VLOOKUP($A672,#REF!,10,FALSE)</f>
        <v>#REF!</v>
      </c>
      <c r="J672" s="93" t="e">
        <f>VLOOKUP($A672,#REF!,11,FALSE)</f>
        <v>#REF!</v>
      </c>
      <c r="K672" s="114" t="e">
        <f>VLOOKUP($A672,#REF!,12,FALSE)</f>
        <v>#REF!</v>
      </c>
      <c r="L672" s="93" t="e">
        <f>VLOOKUP($A672,#REF!,13,FALSE)</f>
        <v>#REF!</v>
      </c>
      <c r="M672" s="438" t="e">
        <f>VLOOKUP($A672,#REF!,14,FALSE)</f>
        <v>#REF!</v>
      </c>
      <c r="N672" s="102" t="e">
        <f>VLOOKUP($A672,#REF!,15,FALSE)</f>
        <v>#REF!</v>
      </c>
      <c r="O672" s="102" t="e">
        <f>VLOOKUP($A672,#REF!,18,FALSE)</f>
        <v>#REF!</v>
      </c>
      <c r="P672" s="93" t="e">
        <f>VLOOKUP($A672,#REF!,41,FALSE)</f>
        <v>#REF!</v>
      </c>
      <c r="Q672" s="115" t="e">
        <f>VLOOKUP(Revisión_Avance_Periodo!$L372,#REF!,30,FALSE)</f>
        <v>#REF!</v>
      </c>
      <c r="R672" s="116">
        <v>2019</v>
      </c>
      <c r="S672" s="196">
        <v>43799</v>
      </c>
      <c r="T672" s="116" t="s">
        <v>78</v>
      </c>
      <c r="U672" s="440" t="e">
        <f>INDEX(#REF!,MATCH(Revisión_Avance_Periodo!$L672,#REF!,0),MATCH(Revisión_Avance_Periodo!$T672,#REF!,0))</f>
        <v>#REF!</v>
      </c>
      <c r="V672" s="440" t="e">
        <f>INDEX(#REF!,MATCH(Revisión_Avance_Periodo!$L672,#REF!,0),MATCH(Revisión_Avance_Periodo!$T672,#REF!,0))</f>
        <v>#REF!</v>
      </c>
      <c r="W672" s="118">
        <f t="shared" si="60"/>
        <v>0</v>
      </c>
      <c r="X672" s="116" t="str">
        <f>VLOOKUP(W672,Tabla_Estado_Meta_OAP_2019[#All],3,TRUE)</f>
        <v>Por Ejecutar</v>
      </c>
      <c r="Y672" s="164" t="e">
        <f>SUBTOTAL(9,$U$662:$U672)</f>
        <v>#REF!</v>
      </c>
      <c r="Z672" s="158" t="e">
        <f>SUBTOTAL(9,$V$662:$V672)</f>
        <v>#REF!</v>
      </c>
      <c r="AA672" s="159">
        <f>IFERROR(+Revisión_Avance_Periodo!$Z672/Revisión_Avance_Periodo!$Y672,0)</f>
        <v>0</v>
      </c>
      <c r="AB672" s="126"/>
      <c r="AC672" s="127"/>
      <c r="AD672" s="125"/>
      <c r="AE672" s="125"/>
      <c r="AF672" s="128"/>
      <c r="AG672" s="129"/>
      <c r="AH672" s="164" t="e">
        <f>SUBTOTAL(9,$U$362:$U672)</f>
        <v>#REF!</v>
      </c>
      <c r="AI672" s="158" t="e">
        <f>SUBTOTAL(9,$V$362:$V672)</f>
        <v>#REF!</v>
      </c>
      <c r="AJ672" s="159">
        <f>IFERROR(+Revisión_Avance_Periodo!$Z372/Revisión_Avance_Periodo!$Y372,0)</f>
        <v>0</v>
      </c>
      <c r="AK672" s="126"/>
      <c r="AL672" s="127"/>
      <c r="AM672" s="125"/>
      <c r="AN672" s="125"/>
      <c r="AO672" s="128"/>
      <c r="AP672" s="129"/>
    </row>
    <row r="673" spans="1:42" ht="15.75" thickBot="1" x14ac:dyDescent="0.3">
      <c r="A673" s="97">
        <v>32</v>
      </c>
      <c r="B673" s="435" t="e">
        <f>CONCATENATE(Revisión_Avance_Periodo!$D373,";",Revisión_Avance_Periodo!$F373,";",Revisión_Avance_Periodo!$L373)</f>
        <v>#REF!</v>
      </c>
      <c r="C673" s="435" t="e">
        <f t="shared" si="57"/>
        <v>#REF!</v>
      </c>
      <c r="D673" s="123" t="e">
        <f>VLOOKUP($A673,#REF!,3,FALSE)</f>
        <v>#REF!</v>
      </c>
      <c r="E673" s="436" t="e">
        <f>VLOOKUP($A673,#REF!,4,FALSE)</f>
        <v>#REF!</v>
      </c>
      <c r="F673" s="103" t="e">
        <f>VLOOKUP($A673,#REF!,5,FALSE)</f>
        <v>#REF!</v>
      </c>
      <c r="G673" s="98" t="e">
        <f>VLOOKUP($A673,#REF!,8,FALSE)</f>
        <v>#REF!</v>
      </c>
      <c r="H673" s="93" t="e">
        <f>VLOOKUP($A673,#REF!,7,FALSE)</f>
        <v>#REF!</v>
      </c>
      <c r="I673" s="438" t="e">
        <f>VLOOKUP($A673,#REF!,10,FALSE)</f>
        <v>#REF!</v>
      </c>
      <c r="J673" s="98" t="e">
        <f>VLOOKUP($A673,#REF!,11,FALSE)</f>
        <v>#REF!</v>
      </c>
      <c r="K673" s="114" t="e">
        <f>VLOOKUP($A673,#REF!,12,FALSE)</f>
        <v>#REF!</v>
      </c>
      <c r="L673" s="98" t="e">
        <f>VLOOKUP($A673,#REF!,13,FALSE)</f>
        <v>#REF!</v>
      </c>
      <c r="M673" s="438" t="e">
        <f>VLOOKUP($A673,#REF!,14,FALSE)</f>
        <v>#REF!</v>
      </c>
      <c r="N673" s="103" t="e">
        <f>VLOOKUP($A673,#REF!,15,FALSE)</f>
        <v>#REF!</v>
      </c>
      <c r="O673" s="103" t="e">
        <f>VLOOKUP($A673,#REF!,18,FALSE)</f>
        <v>#REF!</v>
      </c>
      <c r="P673" s="93" t="e">
        <f>VLOOKUP($A673,#REF!,41,FALSE)</f>
        <v>#REF!</v>
      </c>
      <c r="Q673" s="115" t="e">
        <f>VLOOKUP(Revisión_Avance_Periodo!$L373,#REF!,30,FALSE)</f>
        <v>#REF!</v>
      </c>
      <c r="R673" s="116">
        <v>2019</v>
      </c>
      <c r="S673" s="196">
        <v>43829</v>
      </c>
      <c r="T673" s="124" t="s">
        <v>79</v>
      </c>
      <c r="U673" s="440" t="e">
        <f>INDEX(#REF!,MATCH(Revisión_Avance_Periodo!$L673,#REF!,0),MATCH(Revisión_Avance_Periodo!$T673,#REF!,0))</f>
        <v>#REF!</v>
      </c>
      <c r="V673" s="440" t="e">
        <f>INDEX(#REF!,MATCH(Revisión_Avance_Periodo!$L673,#REF!,0),MATCH(Revisión_Avance_Periodo!$T673,#REF!,0))</f>
        <v>#REF!</v>
      </c>
      <c r="W673" s="118">
        <f t="shared" si="60"/>
        <v>0</v>
      </c>
      <c r="X673" s="124" t="str">
        <f>VLOOKUP(W673,Tabla_Estado_Meta_OAP_2019[#All],3,TRUE)</f>
        <v>Por Ejecutar</v>
      </c>
      <c r="Y673" s="164" t="e">
        <f>SUBTOTAL(9,$U$662:$U673)</f>
        <v>#REF!</v>
      </c>
      <c r="Z673" s="158" t="e">
        <f>SUBTOTAL(9,$V$662:$V673)</f>
        <v>#REF!</v>
      </c>
      <c r="AA673" s="159">
        <f>IFERROR(+Revisión_Avance_Periodo!$Z673/Revisión_Avance_Periodo!$Y673,0)</f>
        <v>0</v>
      </c>
      <c r="AB673" s="126"/>
      <c r="AC673" s="127"/>
      <c r="AD673" s="125"/>
      <c r="AE673" s="125"/>
      <c r="AF673" s="128"/>
      <c r="AG673" s="129"/>
      <c r="AH673" s="164" t="e">
        <f>SUBTOTAL(9,$U$362:$U673)</f>
        <v>#REF!</v>
      </c>
      <c r="AI673" s="158" t="e">
        <f>SUBTOTAL(9,$V$362:$V673)</f>
        <v>#REF!</v>
      </c>
      <c r="AJ673" s="159">
        <f>IFERROR(+Revisión_Avance_Periodo!$Z373/Revisión_Avance_Periodo!$Y373,0)</f>
        <v>0</v>
      </c>
      <c r="AK673" s="126"/>
      <c r="AL673" s="127"/>
      <c r="AM673" s="125"/>
      <c r="AN673" s="125"/>
      <c r="AO673" s="128"/>
      <c r="AP673" s="129"/>
    </row>
    <row r="674" spans="1:42" x14ac:dyDescent="0.25">
      <c r="A674" s="92">
        <v>33</v>
      </c>
      <c r="B674" s="435" t="e">
        <f>CONCATENATE(Revisión_Avance_Periodo!$D374,";",Revisión_Avance_Periodo!$F374,";",Revisión_Avance_Periodo!$L374)</f>
        <v>#REF!</v>
      </c>
      <c r="C674" s="435" t="e">
        <f t="shared" si="57"/>
        <v>#REF!</v>
      </c>
      <c r="D674" s="114" t="e">
        <f>VLOOKUP($A674,#REF!,3,FALSE)</f>
        <v>#REF!</v>
      </c>
      <c r="E674" s="436" t="e">
        <f>VLOOKUP($A674,#REF!,4,FALSE)</f>
        <v>#REF!</v>
      </c>
      <c r="F674" s="102" t="e">
        <f>VLOOKUP($A674,#REF!,5,FALSE)</f>
        <v>#REF!</v>
      </c>
      <c r="G674" s="93" t="e">
        <f>VLOOKUP($A674,#REF!,8,FALSE)</f>
        <v>#REF!</v>
      </c>
      <c r="H674" s="93" t="e">
        <f>VLOOKUP($A674,#REF!,7,FALSE)</f>
        <v>#REF!</v>
      </c>
      <c r="I674" s="438" t="e">
        <f>VLOOKUP($A674,#REF!,10,FALSE)</f>
        <v>#REF!</v>
      </c>
      <c r="J674" s="93" t="e">
        <f>VLOOKUP($A674,#REF!,11,FALSE)</f>
        <v>#REF!</v>
      </c>
      <c r="K674" s="114" t="e">
        <f>VLOOKUP($A674,#REF!,12,FALSE)</f>
        <v>#REF!</v>
      </c>
      <c r="L674" s="93" t="e">
        <f>VLOOKUP($A674,#REF!,13,FALSE)</f>
        <v>#REF!</v>
      </c>
      <c r="M674" s="438" t="e">
        <f>VLOOKUP($A674,#REF!,14,FALSE)</f>
        <v>#REF!</v>
      </c>
      <c r="N674" s="102" t="e">
        <f>VLOOKUP($A674,#REF!,15,FALSE)</f>
        <v>#REF!</v>
      </c>
      <c r="O674" s="102" t="e">
        <f>VLOOKUP($A674,#REF!,18,FALSE)</f>
        <v>#REF!</v>
      </c>
      <c r="P674" s="93" t="e">
        <f>VLOOKUP($A674,#REF!,41,FALSE)</f>
        <v>#REF!</v>
      </c>
      <c r="Q674" s="115" t="e">
        <f>VLOOKUP(Revisión_Avance_Periodo!$L374,#REF!,30,FALSE)</f>
        <v>#REF!</v>
      </c>
      <c r="R674" s="116">
        <v>2019</v>
      </c>
      <c r="S674" s="196">
        <v>43495</v>
      </c>
      <c r="T674" s="116" t="s">
        <v>68</v>
      </c>
      <c r="U674" s="147" t="e">
        <f>INDEX(#REF!,MATCH(Revisión_Avance_Periodo!$L674,#REF!,0),MATCH(Revisión_Avance_Periodo!$T674,#REF!,0))</f>
        <v>#REF!</v>
      </c>
      <c r="V674" s="147" t="e">
        <f>INDEX(#REF!,MATCH(Revisión_Avance_Periodo!$L674,#REF!,0),MATCH(Revisión_Avance_Periodo!$T674,#REF!,0))</f>
        <v>#REF!</v>
      </c>
      <c r="W674" s="118">
        <f t="shared" si="60"/>
        <v>0</v>
      </c>
      <c r="X674" s="116" t="str">
        <f>VLOOKUP(W674,Tabla_Estado_Meta_OAP_2019[#All],3,TRUE)</f>
        <v>Por Ejecutar</v>
      </c>
      <c r="Y674" s="148" t="e">
        <f>SUBTOTAL(9,$U$674:$U674)</f>
        <v>#REF!</v>
      </c>
      <c r="Z674" s="149" t="e">
        <f>SUBTOTAL(9,$V$674:$V674)</f>
        <v>#REF!</v>
      </c>
      <c r="AA674" s="162">
        <f>IFERROR(+Revisión_Avance_Periodo!$Z674/Revisión_Avance_Periodo!$Y674,0)</f>
        <v>0</v>
      </c>
      <c r="AB674" s="448" t="e">
        <f>SUBTOTAL(9,U674:U685)</f>
        <v>#REF!</v>
      </c>
      <c r="AC674" s="449" t="e">
        <f>SUBTOTAL(9,V674:V685)</f>
        <v>#REF!</v>
      </c>
      <c r="AD674" s="119" t="e">
        <f>+AC674/AB674</f>
        <v>#REF!</v>
      </c>
      <c r="AE674" s="119" t="e">
        <f>100%-Revisión_Avance_Periodo!$AD674</f>
        <v>#REF!</v>
      </c>
      <c r="AF674" s="121" t="e">
        <f>VLOOKUP(AD674,Tabla_Estado_Meta_OAP_2019[],3,TRUE)</f>
        <v>#REF!</v>
      </c>
      <c r="AG674" s="122" t="e">
        <f>Revisión_Avance_Periodo!$AD674*Revisión_Avance_Periodo!$Q674</f>
        <v>#REF!</v>
      </c>
      <c r="AH674" s="148" t="e">
        <f>SUBTOTAL(9,$U$374:$U674)</f>
        <v>#REF!</v>
      </c>
      <c r="AI674" s="149" t="e">
        <f>SUBTOTAL(9,$V$374:$V674)</f>
        <v>#REF!</v>
      </c>
      <c r="AJ674" s="162">
        <f>IFERROR(+Revisión_Avance_Periodo!$Z374/Revisión_Avance_Periodo!$Y374,0)</f>
        <v>0</v>
      </c>
      <c r="AK674" s="448" t="e">
        <f>SUBTOTAL(9,AD674:AD685)</f>
        <v>#REF!</v>
      </c>
      <c r="AL674" s="449" t="e">
        <f>SUBTOTAL(9,AE674:AE685)</f>
        <v>#REF!</v>
      </c>
      <c r="AM674" s="119" t="e">
        <f>+AL674/AK674</f>
        <v>#REF!</v>
      </c>
      <c r="AN674" s="119" t="e">
        <f>100%-Revisión_Avance_Periodo!$AD374</f>
        <v>#REF!</v>
      </c>
      <c r="AO674" s="121" t="e">
        <f>VLOOKUP(AM674,Tabla_Estado_Meta_OAP_2019[],3,TRUE)</f>
        <v>#REF!</v>
      </c>
      <c r="AP674" s="122" t="e">
        <f>Revisión_Avance_Periodo!$AD374*Revisión_Avance_Periodo!$Q374</f>
        <v>#REF!</v>
      </c>
    </row>
    <row r="675" spans="1:42" x14ac:dyDescent="0.25">
      <c r="A675" s="97">
        <v>33</v>
      </c>
      <c r="B675" s="435" t="e">
        <f>CONCATENATE(Revisión_Avance_Periodo!$D375,";",Revisión_Avance_Periodo!$F375,";",Revisión_Avance_Periodo!$L375)</f>
        <v>#REF!</v>
      </c>
      <c r="C675" s="435" t="e">
        <f t="shared" si="57"/>
        <v>#REF!</v>
      </c>
      <c r="D675" s="123" t="e">
        <f>VLOOKUP($A675,#REF!,3,FALSE)</f>
        <v>#REF!</v>
      </c>
      <c r="E675" s="436" t="e">
        <f>VLOOKUP($A675,#REF!,4,FALSE)</f>
        <v>#REF!</v>
      </c>
      <c r="F675" s="103" t="e">
        <f>VLOOKUP($A675,#REF!,5,FALSE)</f>
        <v>#REF!</v>
      </c>
      <c r="G675" s="98" t="e">
        <f>VLOOKUP($A675,#REF!,8,FALSE)</f>
        <v>#REF!</v>
      </c>
      <c r="H675" s="93" t="e">
        <f>VLOOKUP($A675,#REF!,7,FALSE)</f>
        <v>#REF!</v>
      </c>
      <c r="I675" s="438" t="e">
        <f>VLOOKUP($A675,#REF!,10,FALSE)</f>
        <v>#REF!</v>
      </c>
      <c r="J675" s="98" t="e">
        <f>VLOOKUP($A675,#REF!,11,FALSE)</f>
        <v>#REF!</v>
      </c>
      <c r="K675" s="114" t="e">
        <f>VLOOKUP($A675,#REF!,12,FALSE)</f>
        <v>#REF!</v>
      </c>
      <c r="L675" s="98" t="e">
        <f>VLOOKUP($A675,#REF!,13,FALSE)</f>
        <v>#REF!</v>
      </c>
      <c r="M675" s="438" t="e">
        <f>VLOOKUP($A675,#REF!,14,FALSE)</f>
        <v>#REF!</v>
      </c>
      <c r="N675" s="103" t="e">
        <f>VLOOKUP($A675,#REF!,15,FALSE)</f>
        <v>#REF!</v>
      </c>
      <c r="O675" s="103" t="e">
        <f>VLOOKUP($A675,#REF!,18,FALSE)</f>
        <v>#REF!</v>
      </c>
      <c r="P675" s="93" t="e">
        <f>VLOOKUP($A675,#REF!,41,FALSE)</f>
        <v>#REF!</v>
      </c>
      <c r="Q675" s="115" t="e">
        <f>VLOOKUP(Revisión_Avance_Periodo!$L375,#REF!,30,FALSE)</f>
        <v>#REF!</v>
      </c>
      <c r="R675" s="116">
        <v>2019</v>
      </c>
      <c r="S675" s="196">
        <v>43524</v>
      </c>
      <c r="T675" s="124" t="s">
        <v>69</v>
      </c>
      <c r="U675" s="147" t="e">
        <f>INDEX(#REF!,MATCH(Revisión_Avance_Periodo!$L675,#REF!,0),MATCH(Revisión_Avance_Periodo!$T675,#REF!,0))</f>
        <v>#REF!</v>
      </c>
      <c r="V675" s="147" t="e">
        <f>INDEX(#REF!,MATCH(Revisión_Avance_Periodo!$L675,#REF!,0),MATCH(Revisión_Avance_Periodo!$T675,#REF!,0))</f>
        <v>#REF!</v>
      </c>
      <c r="W675" s="118">
        <f t="shared" si="60"/>
        <v>0</v>
      </c>
      <c r="X675" s="124" t="str">
        <f>VLOOKUP(W675,Tabla_Estado_Meta_OAP_2019[#All],3,TRUE)</f>
        <v>Por Ejecutar</v>
      </c>
      <c r="Y675" s="150" t="e">
        <f>SUBTOTAL(9,$U$674:$U675)</f>
        <v>#REF!</v>
      </c>
      <c r="Z675" s="151" t="e">
        <f>SUBTOTAL(9,$V$674:$V675)</f>
        <v>#REF!</v>
      </c>
      <c r="AA675" s="159">
        <f>IFERROR(+Revisión_Avance_Periodo!$Z675/Revisión_Avance_Periodo!$Y675,0)</f>
        <v>0</v>
      </c>
      <c r="AB675" s="126"/>
      <c r="AC675" s="127"/>
      <c r="AD675" s="125"/>
      <c r="AE675" s="125"/>
      <c r="AF675" s="128"/>
      <c r="AG675" s="129"/>
      <c r="AH675" s="150" t="e">
        <f>SUBTOTAL(9,$U$374:$U675)</f>
        <v>#REF!</v>
      </c>
      <c r="AI675" s="151" t="e">
        <f>SUBTOTAL(9,$V$374:$V675)</f>
        <v>#REF!</v>
      </c>
      <c r="AJ675" s="159">
        <f>IFERROR(+Revisión_Avance_Periodo!$Z375/Revisión_Avance_Periodo!$Y375,0)</f>
        <v>0</v>
      </c>
      <c r="AK675" s="126"/>
      <c r="AL675" s="127"/>
      <c r="AM675" s="125"/>
      <c r="AN675" s="125"/>
      <c r="AO675" s="128"/>
      <c r="AP675" s="129"/>
    </row>
    <row r="676" spans="1:42" x14ac:dyDescent="0.25">
      <c r="A676" s="92">
        <v>33</v>
      </c>
      <c r="B676" s="435" t="e">
        <f>CONCATENATE(Revisión_Avance_Periodo!$D376,";",Revisión_Avance_Periodo!$F376,";",Revisión_Avance_Periodo!$L376)</f>
        <v>#REF!</v>
      </c>
      <c r="C676" s="435" t="e">
        <f t="shared" si="57"/>
        <v>#REF!</v>
      </c>
      <c r="D676" s="114" t="e">
        <f>VLOOKUP($A676,#REF!,3,FALSE)</f>
        <v>#REF!</v>
      </c>
      <c r="E676" s="436" t="e">
        <f>VLOOKUP($A676,#REF!,4,FALSE)</f>
        <v>#REF!</v>
      </c>
      <c r="F676" s="102" t="e">
        <f>VLOOKUP($A676,#REF!,5,FALSE)</f>
        <v>#REF!</v>
      </c>
      <c r="G676" s="93" t="e">
        <f>VLOOKUP($A676,#REF!,8,FALSE)</f>
        <v>#REF!</v>
      </c>
      <c r="H676" s="93" t="e">
        <f>VLOOKUP($A676,#REF!,7,FALSE)</f>
        <v>#REF!</v>
      </c>
      <c r="I676" s="438" t="e">
        <f>VLOOKUP($A676,#REF!,10,FALSE)</f>
        <v>#REF!</v>
      </c>
      <c r="J676" s="93" t="e">
        <f>VLOOKUP($A676,#REF!,11,FALSE)</f>
        <v>#REF!</v>
      </c>
      <c r="K676" s="114" t="e">
        <f>VLOOKUP($A676,#REF!,12,FALSE)</f>
        <v>#REF!</v>
      </c>
      <c r="L676" s="93" t="e">
        <f>VLOOKUP($A676,#REF!,13,FALSE)</f>
        <v>#REF!</v>
      </c>
      <c r="M676" s="438" t="e">
        <f>VLOOKUP($A676,#REF!,14,FALSE)</f>
        <v>#REF!</v>
      </c>
      <c r="N676" s="102" t="e">
        <f>VLOOKUP($A676,#REF!,15,FALSE)</f>
        <v>#REF!</v>
      </c>
      <c r="O676" s="102" t="e">
        <f>VLOOKUP($A676,#REF!,18,FALSE)</f>
        <v>#REF!</v>
      </c>
      <c r="P676" s="93" t="e">
        <f>VLOOKUP($A676,#REF!,41,FALSE)</f>
        <v>#REF!</v>
      </c>
      <c r="Q676" s="115" t="e">
        <f>VLOOKUP(Revisión_Avance_Periodo!$L376,#REF!,30,FALSE)</f>
        <v>#REF!</v>
      </c>
      <c r="R676" s="116">
        <v>2019</v>
      </c>
      <c r="S676" s="196">
        <v>43554</v>
      </c>
      <c r="T676" s="116" t="s">
        <v>70</v>
      </c>
      <c r="U676" s="147" t="e">
        <f>INDEX(#REF!,MATCH(Revisión_Avance_Periodo!$L676,#REF!,0),MATCH(Revisión_Avance_Periodo!$T676,#REF!,0))</f>
        <v>#REF!</v>
      </c>
      <c r="V676" s="147" t="e">
        <f>INDEX(#REF!,MATCH(Revisión_Avance_Periodo!$L676,#REF!,0),MATCH(Revisión_Avance_Periodo!$T676,#REF!,0))</f>
        <v>#REF!</v>
      </c>
      <c r="W676" s="118">
        <f t="shared" si="60"/>
        <v>0</v>
      </c>
      <c r="X676" s="116" t="str">
        <f>VLOOKUP(W676,Tabla_Estado_Meta_OAP_2019[#All],3,TRUE)</f>
        <v>Por Ejecutar</v>
      </c>
      <c r="Y676" s="150" t="e">
        <f>SUBTOTAL(9,$U$674:$U676)</f>
        <v>#REF!</v>
      </c>
      <c r="Z676" s="151" t="e">
        <f>SUBTOTAL(9,$V$674:$V676)</f>
        <v>#REF!</v>
      </c>
      <c r="AA676" s="159">
        <f>IFERROR(+Revisión_Avance_Periodo!$Z676/Revisión_Avance_Periodo!$Y676,0)</f>
        <v>0</v>
      </c>
      <c r="AB676" s="126"/>
      <c r="AC676" s="127"/>
      <c r="AD676" s="125"/>
      <c r="AE676" s="125"/>
      <c r="AF676" s="128"/>
      <c r="AG676" s="129"/>
      <c r="AH676" s="150" t="e">
        <f>SUBTOTAL(9,$U$374:$U676)</f>
        <v>#REF!</v>
      </c>
      <c r="AI676" s="151" t="e">
        <f>SUBTOTAL(9,$V$374:$V676)</f>
        <v>#REF!</v>
      </c>
      <c r="AJ676" s="159">
        <f>IFERROR(+Revisión_Avance_Periodo!$Z376/Revisión_Avance_Periodo!$Y376,0)</f>
        <v>0</v>
      </c>
      <c r="AK676" s="126"/>
      <c r="AL676" s="127"/>
      <c r="AM676" s="125"/>
      <c r="AN676" s="125"/>
      <c r="AO676" s="128"/>
      <c r="AP676" s="129"/>
    </row>
    <row r="677" spans="1:42" x14ac:dyDescent="0.25">
      <c r="A677" s="97">
        <v>33</v>
      </c>
      <c r="B677" s="435" t="e">
        <f>CONCATENATE(Revisión_Avance_Periodo!$D377,";",Revisión_Avance_Periodo!$F377,";",Revisión_Avance_Periodo!$L377)</f>
        <v>#REF!</v>
      </c>
      <c r="C677" s="435" t="e">
        <f t="shared" si="57"/>
        <v>#REF!</v>
      </c>
      <c r="D677" s="123" t="e">
        <f>VLOOKUP($A677,#REF!,3,FALSE)</f>
        <v>#REF!</v>
      </c>
      <c r="E677" s="436" t="e">
        <f>VLOOKUP($A677,#REF!,4,FALSE)</f>
        <v>#REF!</v>
      </c>
      <c r="F677" s="103" t="e">
        <f>VLOOKUP($A677,#REF!,5,FALSE)</f>
        <v>#REF!</v>
      </c>
      <c r="G677" s="98" t="e">
        <f>VLOOKUP($A677,#REF!,8,FALSE)</f>
        <v>#REF!</v>
      </c>
      <c r="H677" s="93" t="e">
        <f>VLOOKUP($A677,#REF!,7,FALSE)</f>
        <v>#REF!</v>
      </c>
      <c r="I677" s="438" t="e">
        <f>VLOOKUP($A677,#REF!,10,FALSE)</f>
        <v>#REF!</v>
      </c>
      <c r="J677" s="98" t="e">
        <f>VLOOKUP($A677,#REF!,11,FALSE)</f>
        <v>#REF!</v>
      </c>
      <c r="K677" s="114" t="e">
        <f>VLOOKUP($A677,#REF!,12,FALSE)</f>
        <v>#REF!</v>
      </c>
      <c r="L677" s="98" t="e">
        <f>VLOOKUP($A677,#REF!,13,FALSE)</f>
        <v>#REF!</v>
      </c>
      <c r="M677" s="438" t="e">
        <f>VLOOKUP($A677,#REF!,14,FALSE)</f>
        <v>#REF!</v>
      </c>
      <c r="N677" s="103" t="e">
        <f>VLOOKUP($A677,#REF!,15,FALSE)</f>
        <v>#REF!</v>
      </c>
      <c r="O677" s="103" t="e">
        <f>VLOOKUP($A677,#REF!,18,FALSE)</f>
        <v>#REF!</v>
      </c>
      <c r="P677" s="93" t="e">
        <f>VLOOKUP($A677,#REF!,41,FALSE)</f>
        <v>#REF!</v>
      </c>
      <c r="Q677" s="115" t="e">
        <f>VLOOKUP(Revisión_Avance_Periodo!$L377,#REF!,30,FALSE)</f>
        <v>#REF!</v>
      </c>
      <c r="R677" s="116">
        <v>2019</v>
      </c>
      <c r="S677" s="196">
        <v>43585</v>
      </c>
      <c r="T677" s="124" t="s">
        <v>71</v>
      </c>
      <c r="U677" s="147" t="e">
        <f>INDEX(#REF!,MATCH(Revisión_Avance_Periodo!$L677,#REF!,0),MATCH(Revisión_Avance_Periodo!$T677,#REF!,0))</f>
        <v>#REF!</v>
      </c>
      <c r="V677" s="147" t="e">
        <f>INDEX(#REF!,MATCH(Revisión_Avance_Periodo!$L677,#REF!,0),MATCH(Revisión_Avance_Periodo!$T677,#REF!,0))</f>
        <v>#REF!</v>
      </c>
      <c r="W677" s="118">
        <f t="shared" si="60"/>
        <v>0</v>
      </c>
      <c r="X677" s="124" t="str">
        <f>VLOOKUP(W677,Tabla_Estado_Meta_OAP_2019[#All],3,TRUE)</f>
        <v>Por Ejecutar</v>
      </c>
      <c r="Y677" s="150" t="e">
        <f>SUBTOTAL(9,$U$674:$U677)</f>
        <v>#REF!</v>
      </c>
      <c r="Z677" s="151" t="e">
        <f>SUBTOTAL(9,$V$674:$V677)</f>
        <v>#REF!</v>
      </c>
      <c r="AA677" s="159">
        <f>IFERROR(+Revisión_Avance_Periodo!$Z677/Revisión_Avance_Periodo!$Y677,0)</f>
        <v>0</v>
      </c>
      <c r="AB677" s="126"/>
      <c r="AC677" s="127"/>
      <c r="AD677" s="125"/>
      <c r="AE677" s="125"/>
      <c r="AF677" s="128"/>
      <c r="AG677" s="129"/>
      <c r="AH677" s="150" t="e">
        <f>SUBTOTAL(9,$U$374:$U677)</f>
        <v>#REF!</v>
      </c>
      <c r="AI677" s="151" t="e">
        <f>SUBTOTAL(9,$V$374:$V677)</f>
        <v>#REF!</v>
      </c>
      <c r="AJ677" s="159">
        <f>IFERROR(+Revisión_Avance_Periodo!$Z377/Revisión_Avance_Periodo!$Y377,0)</f>
        <v>0</v>
      </c>
      <c r="AK677" s="126"/>
      <c r="AL677" s="127"/>
      <c r="AM677" s="125"/>
      <c r="AN677" s="125"/>
      <c r="AO677" s="128"/>
      <c r="AP677" s="129"/>
    </row>
    <row r="678" spans="1:42" x14ac:dyDescent="0.25">
      <c r="A678" s="92">
        <v>33</v>
      </c>
      <c r="B678" s="435" t="e">
        <f>CONCATENATE(Revisión_Avance_Periodo!$D378,";",Revisión_Avance_Periodo!$F378,";",Revisión_Avance_Periodo!$L378)</f>
        <v>#REF!</v>
      </c>
      <c r="C678" s="435" t="e">
        <f t="shared" si="57"/>
        <v>#REF!</v>
      </c>
      <c r="D678" s="114" t="e">
        <f>VLOOKUP($A678,#REF!,3,FALSE)</f>
        <v>#REF!</v>
      </c>
      <c r="E678" s="436" t="e">
        <f>VLOOKUP($A678,#REF!,4,FALSE)</f>
        <v>#REF!</v>
      </c>
      <c r="F678" s="102" t="e">
        <f>VLOOKUP($A678,#REF!,5,FALSE)</f>
        <v>#REF!</v>
      </c>
      <c r="G678" s="93" t="e">
        <f>VLOOKUP($A678,#REF!,8,FALSE)</f>
        <v>#REF!</v>
      </c>
      <c r="H678" s="93" t="e">
        <f>VLOOKUP($A678,#REF!,7,FALSE)</f>
        <v>#REF!</v>
      </c>
      <c r="I678" s="438" t="e">
        <f>VLOOKUP($A678,#REF!,10,FALSE)</f>
        <v>#REF!</v>
      </c>
      <c r="J678" s="93" t="e">
        <f>VLOOKUP($A678,#REF!,11,FALSE)</f>
        <v>#REF!</v>
      </c>
      <c r="K678" s="114" t="e">
        <f>VLOOKUP($A678,#REF!,12,FALSE)</f>
        <v>#REF!</v>
      </c>
      <c r="L678" s="93" t="e">
        <f>VLOOKUP($A678,#REF!,13,FALSE)</f>
        <v>#REF!</v>
      </c>
      <c r="M678" s="438" t="e">
        <f>VLOOKUP($A678,#REF!,14,FALSE)</f>
        <v>#REF!</v>
      </c>
      <c r="N678" s="102" t="e">
        <f>VLOOKUP($A678,#REF!,15,FALSE)</f>
        <v>#REF!</v>
      </c>
      <c r="O678" s="102" t="e">
        <f>VLOOKUP($A678,#REF!,18,FALSE)</f>
        <v>#REF!</v>
      </c>
      <c r="P678" s="93" t="e">
        <f>VLOOKUP($A678,#REF!,41,FALSE)</f>
        <v>#REF!</v>
      </c>
      <c r="Q678" s="115" t="e">
        <f>VLOOKUP(Revisión_Avance_Periodo!$L378,#REF!,30,FALSE)</f>
        <v>#REF!</v>
      </c>
      <c r="R678" s="116">
        <v>2019</v>
      </c>
      <c r="S678" s="196">
        <v>43615</v>
      </c>
      <c r="T678" s="116" t="s">
        <v>72</v>
      </c>
      <c r="U678" s="147" t="e">
        <f>INDEX(#REF!,MATCH(Revisión_Avance_Periodo!$L678,#REF!,0),MATCH(Revisión_Avance_Periodo!$T678,#REF!,0))</f>
        <v>#REF!</v>
      </c>
      <c r="V678" s="147" t="e">
        <f>INDEX(#REF!,MATCH(Revisión_Avance_Periodo!$L678,#REF!,0),MATCH(Revisión_Avance_Periodo!$T678,#REF!,0))</f>
        <v>#REF!</v>
      </c>
      <c r="W678" s="118">
        <f t="shared" si="60"/>
        <v>0</v>
      </c>
      <c r="X678" s="116" t="str">
        <f>VLOOKUP(W678,Tabla_Estado_Meta_OAP_2019[#All],3,TRUE)</f>
        <v>Por Ejecutar</v>
      </c>
      <c r="Y678" s="150" t="e">
        <f>SUBTOTAL(9,$U$674:$U678)</f>
        <v>#REF!</v>
      </c>
      <c r="Z678" s="151" t="e">
        <f>SUBTOTAL(9,$V$674:$V678)</f>
        <v>#REF!</v>
      </c>
      <c r="AA678" s="159">
        <f>IFERROR(+Revisión_Avance_Periodo!$Z678/Revisión_Avance_Periodo!$Y678,0)</f>
        <v>0</v>
      </c>
      <c r="AB678" s="126"/>
      <c r="AC678" s="127"/>
      <c r="AD678" s="125"/>
      <c r="AE678" s="125"/>
      <c r="AF678" s="128"/>
      <c r="AG678" s="129"/>
      <c r="AH678" s="150" t="e">
        <f>SUBTOTAL(9,$U$374:$U678)</f>
        <v>#REF!</v>
      </c>
      <c r="AI678" s="151" t="e">
        <f>SUBTOTAL(9,$V$374:$V678)</f>
        <v>#REF!</v>
      </c>
      <c r="AJ678" s="159">
        <f>IFERROR(+Revisión_Avance_Periodo!$Z378/Revisión_Avance_Periodo!$Y378,0)</f>
        <v>0</v>
      </c>
      <c r="AK678" s="126"/>
      <c r="AL678" s="127"/>
      <c r="AM678" s="125"/>
      <c r="AN678" s="125"/>
      <c r="AO678" s="128"/>
      <c r="AP678" s="129"/>
    </row>
    <row r="679" spans="1:42" x14ac:dyDescent="0.25">
      <c r="A679" s="97">
        <v>33</v>
      </c>
      <c r="B679" s="435" t="e">
        <f>CONCATENATE(Revisión_Avance_Periodo!$D379,";",Revisión_Avance_Periodo!$F379,";",Revisión_Avance_Periodo!$L379)</f>
        <v>#REF!</v>
      </c>
      <c r="C679" s="435" t="e">
        <f t="shared" si="57"/>
        <v>#REF!</v>
      </c>
      <c r="D679" s="123" t="e">
        <f>VLOOKUP($A679,#REF!,3,FALSE)</f>
        <v>#REF!</v>
      </c>
      <c r="E679" s="436" t="e">
        <f>VLOOKUP($A679,#REF!,4,FALSE)</f>
        <v>#REF!</v>
      </c>
      <c r="F679" s="103" t="e">
        <f>VLOOKUP($A679,#REF!,5,FALSE)</f>
        <v>#REF!</v>
      </c>
      <c r="G679" s="98" t="e">
        <f>VLOOKUP($A679,#REF!,8,FALSE)</f>
        <v>#REF!</v>
      </c>
      <c r="H679" s="93" t="e">
        <f>VLOOKUP($A679,#REF!,7,FALSE)</f>
        <v>#REF!</v>
      </c>
      <c r="I679" s="438" t="e">
        <f>VLOOKUP($A679,#REF!,10,FALSE)</f>
        <v>#REF!</v>
      </c>
      <c r="J679" s="98" t="e">
        <f>VLOOKUP($A679,#REF!,11,FALSE)</f>
        <v>#REF!</v>
      </c>
      <c r="K679" s="114" t="e">
        <f>VLOOKUP($A679,#REF!,12,FALSE)</f>
        <v>#REF!</v>
      </c>
      <c r="L679" s="98" t="e">
        <f>VLOOKUP($A679,#REF!,13,FALSE)</f>
        <v>#REF!</v>
      </c>
      <c r="M679" s="438" t="e">
        <f>VLOOKUP($A679,#REF!,14,FALSE)</f>
        <v>#REF!</v>
      </c>
      <c r="N679" s="103" t="e">
        <f>VLOOKUP($A679,#REF!,15,FALSE)</f>
        <v>#REF!</v>
      </c>
      <c r="O679" s="103" t="e">
        <f>VLOOKUP($A679,#REF!,18,FALSE)</f>
        <v>#REF!</v>
      </c>
      <c r="P679" s="93" t="e">
        <f>VLOOKUP($A679,#REF!,41,FALSE)</f>
        <v>#REF!</v>
      </c>
      <c r="Q679" s="115" t="e">
        <f>VLOOKUP(Revisión_Avance_Periodo!$L379,#REF!,30,FALSE)</f>
        <v>#REF!</v>
      </c>
      <c r="R679" s="116">
        <v>2019</v>
      </c>
      <c r="S679" s="196">
        <v>43646</v>
      </c>
      <c r="T679" s="124" t="s">
        <v>73</v>
      </c>
      <c r="U679" s="147" t="e">
        <f>INDEX(#REF!,MATCH(Revisión_Avance_Periodo!$L679,#REF!,0),MATCH(Revisión_Avance_Periodo!$T679,#REF!,0))</f>
        <v>#REF!</v>
      </c>
      <c r="V679" s="147" t="e">
        <f>INDEX(#REF!,MATCH(Revisión_Avance_Periodo!$L679,#REF!,0),MATCH(Revisión_Avance_Periodo!$T679,#REF!,0))</f>
        <v>#REF!</v>
      </c>
      <c r="W679" s="118">
        <f t="shared" si="60"/>
        <v>0</v>
      </c>
      <c r="X679" s="124" t="str">
        <f>VLOOKUP(W679,Tabla_Estado_Meta_OAP_2019[#All],3,TRUE)</f>
        <v>Por Ejecutar</v>
      </c>
      <c r="Y679" s="150" t="e">
        <f>SUBTOTAL(9,$U$674:$U679)</f>
        <v>#REF!</v>
      </c>
      <c r="Z679" s="151" t="e">
        <f>SUBTOTAL(9,$V$674:$V679)</f>
        <v>#REF!</v>
      </c>
      <c r="AA679" s="159">
        <f>IFERROR(+Revisión_Avance_Periodo!$Z679/Revisión_Avance_Periodo!$Y679,0)</f>
        <v>0</v>
      </c>
      <c r="AB679" s="126"/>
      <c r="AC679" s="127"/>
      <c r="AD679" s="125"/>
      <c r="AE679" s="125"/>
      <c r="AF679" s="128"/>
      <c r="AG679" s="129"/>
      <c r="AH679" s="150" t="e">
        <f>SUBTOTAL(9,$U$374:$U679)</f>
        <v>#REF!</v>
      </c>
      <c r="AI679" s="151" t="e">
        <f>SUBTOTAL(9,$V$374:$V679)</f>
        <v>#REF!</v>
      </c>
      <c r="AJ679" s="159">
        <f>IFERROR(+Revisión_Avance_Periodo!$Z379/Revisión_Avance_Periodo!$Y379,0)</f>
        <v>0</v>
      </c>
      <c r="AK679" s="126"/>
      <c r="AL679" s="127"/>
      <c r="AM679" s="125"/>
      <c r="AN679" s="125"/>
      <c r="AO679" s="128"/>
      <c r="AP679" s="129"/>
    </row>
    <row r="680" spans="1:42" x14ac:dyDescent="0.25">
      <c r="A680" s="92">
        <v>33</v>
      </c>
      <c r="B680" s="435" t="e">
        <f>CONCATENATE(Revisión_Avance_Periodo!$D380,";",Revisión_Avance_Periodo!$F380,";",Revisión_Avance_Periodo!$L380)</f>
        <v>#REF!</v>
      </c>
      <c r="C680" s="435" t="e">
        <f t="shared" si="57"/>
        <v>#REF!</v>
      </c>
      <c r="D680" s="114" t="e">
        <f>VLOOKUP($A680,#REF!,3,FALSE)</f>
        <v>#REF!</v>
      </c>
      <c r="E680" s="436" t="e">
        <f>VLOOKUP($A680,#REF!,4,FALSE)</f>
        <v>#REF!</v>
      </c>
      <c r="F680" s="102" t="e">
        <f>VLOOKUP($A680,#REF!,5,FALSE)</f>
        <v>#REF!</v>
      </c>
      <c r="G680" s="93" t="e">
        <f>VLOOKUP($A680,#REF!,8,FALSE)</f>
        <v>#REF!</v>
      </c>
      <c r="H680" s="93" t="e">
        <f>VLOOKUP($A680,#REF!,7,FALSE)</f>
        <v>#REF!</v>
      </c>
      <c r="I680" s="438" t="e">
        <f>VLOOKUP($A680,#REF!,10,FALSE)</f>
        <v>#REF!</v>
      </c>
      <c r="J680" s="93" t="e">
        <f>VLOOKUP($A680,#REF!,11,FALSE)</f>
        <v>#REF!</v>
      </c>
      <c r="K680" s="114" t="e">
        <f>VLOOKUP($A680,#REF!,12,FALSE)</f>
        <v>#REF!</v>
      </c>
      <c r="L680" s="93" t="e">
        <f>VLOOKUP($A680,#REF!,13,FALSE)</f>
        <v>#REF!</v>
      </c>
      <c r="M680" s="438" t="e">
        <f>VLOOKUP($A680,#REF!,14,FALSE)</f>
        <v>#REF!</v>
      </c>
      <c r="N680" s="102" t="e">
        <f>VLOOKUP($A680,#REF!,15,FALSE)</f>
        <v>#REF!</v>
      </c>
      <c r="O680" s="102" t="e">
        <f>VLOOKUP($A680,#REF!,18,FALSE)</f>
        <v>#REF!</v>
      </c>
      <c r="P680" s="93" t="e">
        <f>VLOOKUP($A680,#REF!,41,FALSE)</f>
        <v>#REF!</v>
      </c>
      <c r="Q680" s="115" t="e">
        <f>VLOOKUP(Revisión_Avance_Periodo!$L380,#REF!,30,FALSE)</f>
        <v>#REF!</v>
      </c>
      <c r="R680" s="116">
        <v>2019</v>
      </c>
      <c r="S680" s="196">
        <v>43676</v>
      </c>
      <c r="T680" s="116" t="s">
        <v>74</v>
      </c>
      <c r="U680" s="147" t="e">
        <f>INDEX(#REF!,MATCH(Revisión_Avance_Periodo!$L680,#REF!,0),MATCH(Revisión_Avance_Periodo!$T680,#REF!,0))</f>
        <v>#REF!</v>
      </c>
      <c r="V680" s="147" t="e">
        <f>INDEX(#REF!,MATCH(Revisión_Avance_Periodo!$L680,#REF!,0),MATCH(Revisión_Avance_Periodo!$T680,#REF!,0))</f>
        <v>#REF!</v>
      </c>
      <c r="W680" s="118">
        <f t="shared" si="60"/>
        <v>0</v>
      </c>
      <c r="X680" s="116" t="str">
        <f>VLOOKUP(W680,Tabla_Estado_Meta_OAP_2019[#All],3,TRUE)</f>
        <v>Por Ejecutar</v>
      </c>
      <c r="Y680" s="150" t="e">
        <f>SUBTOTAL(9,$U$674:$U680)</f>
        <v>#REF!</v>
      </c>
      <c r="Z680" s="151" t="e">
        <f>SUBTOTAL(9,$V$674:$V680)</f>
        <v>#REF!</v>
      </c>
      <c r="AA680" s="159">
        <f>IFERROR(+Revisión_Avance_Periodo!$Z680/Revisión_Avance_Periodo!$Y680,0)</f>
        <v>0</v>
      </c>
      <c r="AB680" s="126"/>
      <c r="AC680" s="127"/>
      <c r="AD680" s="125"/>
      <c r="AE680" s="125"/>
      <c r="AF680" s="128"/>
      <c r="AG680" s="129"/>
      <c r="AH680" s="150" t="e">
        <f>SUBTOTAL(9,$U$374:$U680)</f>
        <v>#REF!</v>
      </c>
      <c r="AI680" s="151" t="e">
        <f>SUBTOTAL(9,$V$374:$V680)</f>
        <v>#REF!</v>
      </c>
      <c r="AJ680" s="159">
        <f>IFERROR(+Revisión_Avance_Periodo!$Z380/Revisión_Avance_Periodo!$Y380,0)</f>
        <v>0</v>
      </c>
      <c r="AK680" s="126"/>
      <c r="AL680" s="127"/>
      <c r="AM680" s="125"/>
      <c r="AN680" s="125"/>
      <c r="AO680" s="128"/>
      <c r="AP680" s="129"/>
    </row>
    <row r="681" spans="1:42" x14ac:dyDescent="0.25">
      <c r="A681" s="97">
        <v>33</v>
      </c>
      <c r="B681" s="435" t="e">
        <f>CONCATENATE(Revisión_Avance_Periodo!$D381,";",Revisión_Avance_Periodo!$F381,";",Revisión_Avance_Periodo!$L381)</f>
        <v>#REF!</v>
      </c>
      <c r="C681" s="435" t="e">
        <f t="shared" si="57"/>
        <v>#REF!</v>
      </c>
      <c r="D681" s="123" t="e">
        <f>VLOOKUP($A681,#REF!,3,FALSE)</f>
        <v>#REF!</v>
      </c>
      <c r="E681" s="436" t="e">
        <f>VLOOKUP($A681,#REF!,4,FALSE)</f>
        <v>#REF!</v>
      </c>
      <c r="F681" s="103" t="e">
        <f>VLOOKUP($A681,#REF!,5,FALSE)</f>
        <v>#REF!</v>
      </c>
      <c r="G681" s="98" t="e">
        <f>VLOOKUP($A681,#REF!,8,FALSE)</f>
        <v>#REF!</v>
      </c>
      <c r="H681" s="93" t="e">
        <f>VLOOKUP($A681,#REF!,7,FALSE)</f>
        <v>#REF!</v>
      </c>
      <c r="I681" s="438" t="e">
        <f>VLOOKUP($A681,#REF!,10,FALSE)</f>
        <v>#REF!</v>
      </c>
      <c r="J681" s="98" t="e">
        <f>VLOOKUP($A681,#REF!,11,FALSE)</f>
        <v>#REF!</v>
      </c>
      <c r="K681" s="114" t="e">
        <f>VLOOKUP($A681,#REF!,12,FALSE)</f>
        <v>#REF!</v>
      </c>
      <c r="L681" s="98" t="e">
        <f>VLOOKUP($A681,#REF!,13,FALSE)</f>
        <v>#REF!</v>
      </c>
      <c r="M681" s="438" t="e">
        <f>VLOOKUP($A681,#REF!,14,FALSE)</f>
        <v>#REF!</v>
      </c>
      <c r="N681" s="103" t="e">
        <f>VLOOKUP($A681,#REF!,15,FALSE)</f>
        <v>#REF!</v>
      </c>
      <c r="O681" s="103" t="e">
        <f>VLOOKUP($A681,#REF!,18,FALSE)</f>
        <v>#REF!</v>
      </c>
      <c r="P681" s="93" t="e">
        <f>VLOOKUP($A681,#REF!,41,FALSE)</f>
        <v>#REF!</v>
      </c>
      <c r="Q681" s="115" t="e">
        <f>VLOOKUP(Revisión_Avance_Periodo!$L381,#REF!,30,FALSE)</f>
        <v>#REF!</v>
      </c>
      <c r="R681" s="116">
        <v>2019</v>
      </c>
      <c r="S681" s="196">
        <v>43707</v>
      </c>
      <c r="T681" s="124" t="s">
        <v>75</v>
      </c>
      <c r="U681" s="147" t="e">
        <f>INDEX(#REF!,MATCH(Revisión_Avance_Periodo!$L681,#REF!,0),MATCH(Revisión_Avance_Periodo!$T681,#REF!,0))</f>
        <v>#REF!</v>
      </c>
      <c r="V681" s="147" t="e">
        <f>INDEX(#REF!,MATCH(Revisión_Avance_Periodo!$L681,#REF!,0),MATCH(Revisión_Avance_Periodo!$T681,#REF!,0))</f>
        <v>#REF!</v>
      </c>
      <c r="W681" s="118">
        <f t="shared" si="60"/>
        <v>0</v>
      </c>
      <c r="X681" s="124" t="str">
        <f>VLOOKUP(W681,Tabla_Estado_Meta_OAP_2019[#All],3,TRUE)</f>
        <v>Por Ejecutar</v>
      </c>
      <c r="Y681" s="150" t="e">
        <f>SUBTOTAL(9,$U$674:$U681)</f>
        <v>#REF!</v>
      </c>
      <c r="Z681" s="151" t="e">
        <f>SUBTOTAL(9,$V$674:$V681)</f>
        <v>#REF!</v>
      </c>
      <c r="AA681" s="159">
        <f>IFERROR(+Revisión_Avance_Periodo!$Z681/Revisión_Avance_Periodo!$Y681,0)</f>
        <v>0</v>
      </c>
      <c r="AB681" s="126"/>
      <c r="AC681" s="127"/>
      <c r="AD681" s="125"/>
      <c r="AE681" s="125"/>
      <c r="AF681" s="128"/>
      <c r="AG681" s="129"/>
      <c r="AH681" s="150" t="e">
        <f>SUBTOTAL(9,$U$374:$U681)</f>
        <v>#REF!</v>
      </c>
      <c r="AI681" s="151" t="e">
        <f>SUBTOTAL(9,$V$374:$V681)</f>
        <v>#REF!</v>
      </c>
      <c r="AJ681" s="159">
        <f>IFERROR(+Revisión_Avance_Periodo!$Z381/Revisión_Avance_Periodo!$Y381,0)</f>
        <v>0</v>
      </c>
      <c r="AK681" s="126"/>
      <c r="AL681" s="127"/>
      <c r="AM681" s="125"/>
      <c r="AN681" s="125"/>
      <c r="AO681" s="128"/>
      <c r="AP681" s="129"/>
    </row>
    <row r="682" spans="1:42" x14ac:dyDescent="0.25">
      <c r="A682" s="92">
        <v>33</v>
      </c>
      <c r="B682" s="435" t="e">
        <f>CONCATENATE(Revisión_Avance_Periodo!$D382,";",Revisión_Avance_Periodo!$F382,";",Revisión_Avance_Periodo!$L382)</f>
        <v>#REF!</v>
      </c>
      <c r="C682" s="435" t="e">
        <f t="shared" si="57"/>
        <v>#REF!</v>
      </c>
      <c r="D682" s="114" t="e">
        <f>VLOOKUP($A682,#REF!,3,FALSE)</f>
        <v>#REF!</v>
      </c>
      <c r="E682" s="436" t="e">
        <f>VLOOKUP($A682,#REF!,4,FALSE)</f>
        <v>#REF!</v>
      </c>
      <c r="F682" s="102" t="e">
        <f>VLOOKUP($A682,#REF!,5,FALSE)</f>
        <v>#REF!</v>
      </c>
      <c r="G682" s="93" t="e">
        <f>VLOOKUP($A682,#REF!,8,FALSE)</f>
        <v>#REF!</v>
      </c>
      <c r="H682" s="93" t="e">
        <f>VLOOKUP($A682,#REF!,7,FALSE)</f>
        <v>#REF!</v>
      </c>
      <c r="I682" s="438" t="e">
        <f>VLOOKUP($A682,#REF!,10,FALSE)</f>
        <v>#REF!</v>
      </c>
      <c r="J682" s="93" t="e">
        <f>VLOOKUP($A682,#REF!,11,FALSE)</f>
        <v>#REF!</v>
      </c>
      <c r="K682" s="114" t="e">
        <f>VLOOKUP($A682,#REF!,12,FALSE)</f>
        <v>#REF!</v>
      </c>
      <c r="L682" s="93" t="e">
        <f>VLOOKUP($A682,#REF!,13,FALSE)</f>
        <v>#REF!</v>
      </c>
      <c r="M682" s="438" t="e">
        <f>VLOOKUP($A682,#REF!,14,FALSE)</f>
        <v>#REF!</v>
      </c>
      <c r="N682" s="102" t="e">
        <f>VLOOKUP($A682,#REF!,15,FALSE)</f>
        <v>#REF!</v>
      </c>
      <c r="O682" s="102" t="e">
        <f>VLOOKUP($A682,#REF!,18,FALSE)</f>
        <v>#REF!</v>
      </c>
      <c r="P682" s="93" t="e">
        <f>VLOOKUP($A682,#REF!,41,FALSE)</f>
        <v>#REF!</v>
      </c>
      <c r="Q682" s="115" t="e">
        <f>VLOOKUP(Revisión_Avance_Periodo!$L382,#REF!,30,FALSE)</f>
        <v>#REF!</v>
      </c>
      <c r="R682" s="116">
        <v>2019</v>
      </c>
      <c r="S682" s="196">
        <v>43738</v>
      </c>
      <c r="T682" s="116" t="s">
        <v>76</v>
      </c>
      <c r="U682" s="147" t="e">
        <f>INDEX(#REF!,MATCH(Revisión_Avance_Periodo!$L682,#REF!,0),MATCH(Revisión_Avance_Periodo!$T682,#REF!,0))</f>
        <v>#REF!</v>
      </c>
      <c r="V682" s="147" t="e">
        <f>INDEX(#REF!,MATCH(Revisión_Avance_Periodo!$L682,#REF!,0),MATCH(Revisión_Avance_Periodo!$T682,#REF!,0))</f>
        <v>#REF!</v>
      </c>
      <c r="W682" s="118">
        <f t="shared" si="60"/>
        <v>0</v>
      </c>
      <c r="X682" s="116" t="str">
        <f>VLOOKUP(W682,Tabla_Estado_Meta_OAP_2019[#All],3,TRUE)</f>
        <v>Por Ejecutar</v>
      </c>
      <c r="Y682" s="150" t="e">
        <f>SUBTOTAL(9,$U$674:$U682)</f>
        <v>#REF!</v>
      </c>
      <c r="Z682" s="151" t="e">
        <f>SUBTOTAL(9,$V$674:$V682)</f>
        <v>#REF!</v>
      </c>
      <c r="AA682" s="159">
        <f>IFERROR(+Revisión_Avance_Periodo!$Z682/Revisión_Avance_Periodo!$Y682,0)</f>
        <v>0</v>
      </c>
      <c r="AB682" s="126"/>
      <c r="AC682" s="127"/>
      <c r="AD682" s="125"/>
      <c r="AE682" s="125"/>
      <c r="AF682" s="128"/>
      <c r="AG682" s="129"/>
      <c r="AH682" s="150" t="e">
        <f>SUBTOTAL(9,$U$374:$U682)</f>
        <v>#REF!</v>
      </c>
      <c r="AI682" s="151" t="e">
        <f>SUBTOTAL(9,$V$374:$V682)</f>
        <v>#REF!</v>
      </c>
      <c r="AJ682" s="159">
        <f>IFERROR(+Revisión_Avance_Periodo!$Z382/Revisión_Avance_Periodo!$Y382,0)</f>
        <v>0</v>
      </c>
      <c r="AK682" s="126"/>
      <c r="AL682" s="127"/>
      <c r="AM682" s="125"/>
      <c r="AN682" s="125"/>
      <c r="AO682" s="128"/>
      <c r="AP682" s="129"/>
    </row>
    <row r="683" spans="1:42" x14ac:dyDescent="0.25">
      <c r="A683" s="97">
        <v>33</v>
      </c>
      <c r="B683" s="435" t="e">
        <f>CONCATENATE(Revisión_Avance_Periodo!$D383,";",Revisión_Avance_Periodo!$F383,";",Revisión_Avance_Periodo!$L383)</f>
        <v>#REF!</v>
      </c>
      <c r="C683" s="435" t="e">
        <f t="shared" si="57"/>
        <v>#REF!</v>
      </c>
      <c r="D683" s="123" t="e">
        <f>VLOOKUP($A683,#REF!,3,FALSE)</f>
        <v>#REF!</v>
      </c>
      <c r="E683" s="436" t="e">
        <f>VLOOKUP($A683,#REF!,4,FALSE)</f>
        <v>#REF!</v>
      </c>
      <c r="F683" s="103" t="e">
        <f>VLOOKUP($A683,#REF!,5,FALSE)</f>
        <v>#REF!</v>
      </c>
      <c r="G683" s="98" t="e">
        <f>VLOOKUP($A683,#REF!,8,FALSE)</f>
        <v>#REF!</v>
      </c>
      <c r="H683" s="93" t="e">
        <f>VLOOKUP($A683,#REF!,7,FALSE)</f>
        <v>#REF!</v>
      </c>
      <c r="I683" s="438" t="e">
        <f>VLOOKUP($A683,#REF!,10,FALSE)</f>
        <v>#REF!</v>
      </c>
      <c r="J683" s="98" t="e">
        <f>VLOOKUP($A683,#REF!,11,FALSE)</f>
        <v>#REF!</v>
      </c>
      <c r="K683" s="114" t="e">
        <f>VLOOKUP($A683,#REF!,12,FALSE)</f>
        <v>#REF!</v>
      </c>
      <c r="L683" s="98" t="e">
        <f>VLOOKUP($A683,#REF!,13,FALSE)</f>
        <v>#REF!</v>
      </c>
      <c r="M683" s="438" t="e">
        <f>VLOOKUP($A683,#REF!,14,FALSE)</f>
        <v>#REF!</v>
      </c>
      <c r="N683" s="103" t="e">
        <f>VLOOKUP($A683,#REF!,15,FALSE)</f>
        <v>#REF!</v>
      </c>
      <c r="O683" s="103" t="e">
        <f>VLOOKUP($A683,#REF!,18,FALSE)</f>
        <v>#REF!</v>
      </c>
      <c r="P683" s="93" t="e">
        <f>VLOOKUP($A683,#REF!,41,FALSE)</f>
        <v>#REF!</v>
      </c>
      <c r="Q683" s="115" t="e">
        <f>VLOOKUP(Revisión_Avance_Periodo!$L383,#REF!,30,FALSE)</f>
        <v>#REF!</v>
      </c>
      <c r="R683" s="116">
        <v>2019</v>
      </c>
      <c r="S683" s="196">
        <v>43768</v>
      </c>
      <c r="T683" s="124" t="s">
        <v>77</v>
      </c>
      <c r="U683" s="147" t="e">
        <f>INDEX(#REF!,MATCH(Revisión_Avance_Periodo!$L683,#REF!,0),MATCH(Revisión_Avance_Periodo!$T683,#REF!,0))</f>
        <v>#REF!</v>
      </c>
      <c r="V683" s="147" t="e">
        <f>INDEX(#REF!,MATCH(Revisión_Avance_Periodo!$L683,#REF!,0),MATCH(Revisión_Avance_Periodo!$T683,#REF!,0))</f>
        <v>#REF!</v>
      </c>
      <c r="W683" s="118">
        <f t="shared" si="60"/>
        <v>0</v>
      </c>
      <c r="X683" s="124" t="str">
        <f>VLOOKUP(W683,Tabla_Estado_Meta_OAP_2019[#All],3,TRUE)</f>
        <v>Por Ejecutar</v>
      </c>
      <c r="Y683" s="150" t="e">
        <f>SUBTOTAL(9,$U$674:$U683)</f>
        <v>#REF!</v>
      </c>
      <c r="Z683" s="151" t="e">
        <f>SUBTOTAL(9,$V$674:$V683)</f>
        <v>#REF!</v>
      </c>
      <c r="AA683" s="159">
        <f>IFERROR(+Revisión_Avance_Periodo!$Z683/Revisión_Avance_Periodo!$Y683,0)</f>
        <v>0</v>
      </c>
      <c r="AB683" s="126"/>
      <c r="AC683" s="127"/>
      <c r="AD683" s="125"/>
      <c r="AE683" s="125"/>
      <c r="AF683" s="128"/>
      <c r="AG683" s="129"/>
      <c r="AH683" s="150" t="e">
        <f>SUBTOTAL(9,$U$374:$U683)</f>
        <v>#REF!</v>
      </c>
      <c r="AI683" s="151" t="e">
        <f>SUBTOTAL(9,$V$374:$V683)</f>
        <v>#REF!</v>
      </c>
      <c r="AJ683" s="159">
        <f>IFERROR(+Revisión_Avance_Periodo!$Z383/Revisión_Avance_Periodo!$Y383,0)</f>
        <v>0</v>
      </c>
      <c r="AK683" s="126"/>
      <c r="AL683" s="127"/>
      <c r="AM683" s="125"/>
      <c r="AN683" s="125"/>
      <c r="AO683" s="128"/>
      <c r="AP683" s="129"/>
    </row>
    <row r="684" spans="1:42" x14ac:dyDescent="0.25">
      <c r="A684" s="92">
        <v>33</v>
      </c>
      <c r="B684" s="435" t="e">
        <f>CONCATENATE(Revisión_Avance_Periodo!$D384,";",Revisión_Avance_Periodo!$F384,";",Revisión_Avance_Periodo!$L384)</f>
        <v>#REF!</v>
      </c>
      <c r="C684" s="435" t="e">
        <f t="shared" si="57"/>
        <v>#REF!</v>
      </c>
      <c r="D684" s="114" t="e">
        <f>VLOOKUP($A684,#REF!,3,FALSE)</f>
        <v>#REF!</v>
      </c>
      <c r="E684" s="436" t="e">
        <f>VLOOKUP($A684,#REF!,4,FALSE)</f>
        <v>#REF!</v>
      </c>
      <c r="F684" s="102" t="e">
        <f>VLOOKUP($A684,#REF!,5,FALSE)</f>
        <v>#REF!</v>
      </c>
      <c r="G684" s="93" t="e">
        <f>VLOOKUP($A684,#REF!,8,FALSE)</f>
        <v>#REF!</v>
      </c>
      <c r="H684" s="93" t="e">
        <f>VLOOKUP($A684,#REF!,7,FALSE)</f>
        <v>#REF!</v>
      </c>
      <c r="I684" s="438" t="e">
        <f>VLOOKUP($A684,#REF!,10,FALSE)</f>
        <v>#REF!</v>
      </c>
      <c r="J684" s="93" t="e">
        <f>VLOOKUP($A684,#REF!,11,FALSE)</f>
        <v>#REF!</v>
      </c>
      <c r="K684" s="114" t="e">
        <f>VLOOKUP($A684,#REF!,12,FALSE)</f>
        <v>#REF!</v>
      </c>
      <c r="L684" s="93" t="e">
        <f>VLOOKUP($A684,#REF!,13,FALSE)</f>
        <v>#REF!</v>
      </c>
      <c r="M684" s="438" t="e">
        <f>VLOOKUP($A684,#REF!,14,FALSE)</f>
        <v>#REF!</v>
      </c>
      <c r="N684" s="102" t="e">
        <f>VLOOKUP($A684,#REF!,15,FALSE)</f>
        <v>#REF!</v>
      </c>
      <c r="O684" s="102" t="e">
        <f>VLOOKUP($A684,#REF!,18,FALSE)</f>
        <v>#REF!</v>
      </c>
      <c r="P684" s="93" t="e">
        <f>VLOOKUP($A684,#REF!,41,FALSE)</f>
        <v>#REF!</v>
      </c>
      <c r="Q684" s="115" t="e">
        <f>VLOOKUP(Revisión_Avance_Periodo!$L384,#REF!,30,FALSE)</f>
        <v>#REF!</v>
      </c>
      <c r="R684" s="116">
        <v>2019</v>
      </c>
      <c r="S684" s="196">
        <v>43799</v>
      </c>
      <c r="T684" s="116" t="s">
        <v>78</v>
      </c>
      <c r="U684" s="147" t="e">
        <f>INDEX(#REF!,MATCH(Revisión_Avance_Periodo!$L684,#REF!,0),MATCH(Revisión_Avance_Periodo!$T684,#REF!,0))</f>
        <v>#REF!</v>
      </c>
      <c r="V684" s="147" t="e">
        <f>INDEX(#REF!,MATCH(Revisión_Avance_Periodo!$L684,#REF!,0),MATCH(Revisión_Avance_Periodo!$T684,#REF!,0))</f>
        <v>#REF!</v>
      </c>
      <c r="W684" s="131" t="e">
        <f>V684/U684</f>
        <v>#REF!</v>
      </c>
      <c r="X684" s="116" t="e">
        <f>VLOOKUP(W684,Tabla_Estado_Meta_OAP_2019[#All],3,TRUE)</f>
        <v>#REF!</v>
      </c>
      <c r="Y684" s="150" t="e">
        <f>SUBTOTAL(9,$U$674:$U684)</f>
        <v>#REF!</v>
      </c>
      <c r="Z684" s="151" t="e">
        <f>SUBTOTAL(9,$V$674:$V684)</f>
        <v>#REF!</v>
      </c>
      <c r="AA684" s="159">
        <f>IFERROR(+Revisión_Avance_Periodo!$Z684/Revisión_Avance_Periodo!$Y684,0)</f>
        <v>0</v>
      </c>
      <c r="AB684" s="126"/>
      <c r="AC684" s="127"/>
      <c r="AD684" s="125"/>
      <c r="AE684" s="125"/>
      <c r="AF684" s="128"/>
      <c r="AG684" s="129"/>
      <c r="AH684" s="150" t="e">
        <f>SUBTOTAL(9,$U$374:$U684)</f>
        <v>#REF!</v>
      </c>
      <c r="AI684" s="151" t="e">
        <f>SUBTOTAL(9,$V$374:$V684)</f>
        <v>#REF!</v>
      </c>
      <c r="AJ684" s="159">
        <f>IFERROR(+Revisión_Avance_Periodo!$Z384/Revisión_Avance_Periodo!$Y384,0)</f>
        <v>0</v>
      </c>
      <c r="AK684" s="126"/>
      <c r="AL684" s="127"/>
      <c r="AM684" s="125"/>
      <c r="AN684" s="125"/>
      <c r="AO684" s="128"/>
      <c r="AP684" s="129"/>
    </row>
    <row r="685" spans="1:42" ht="15.75" thickBot="1" x14ac:dyDescent="0.3">
      <c r="A685" s="97">
        <v>33</v>
      </c>
      <c r="B685" s="435" t="e">
        <f>CONCATENATE(Revisión_Avance_Periodo!$D385,";",Revisión_Avance_Periodo!$F385,";",Revisión_Avance_Periodo!$L385)</f>
        <v>#REF!</v>
      </c>
      <c r="C685" s="435" t="e">
        <f t="shared" si="57"/>
        <v>#REF!</v>
      </c>
      <c r="D685" s="123" t="e">
        <f>VLOOKUP($A685,#REF!,3,FALSE)</f>
        <v>#REF!</v>
      </c>
      <c r="E685" s="436" t="e">
        <f>VLOOKUP($A685,#REF!,4,FALSE)</f>
        <v>#REF!</v>
      </c>
      <c r="F685" s="103" t="e">
        <f>VLOOKUP($A685,#REF!,5,FALSE)</f>
        <v>#REF!</v>
      </c>
      <c r="G685" s="98" t="e">
        <f>VLOOKUP($A685,#REF!,8,FALSE)</f>
        <v>#REF!</v>
      </c>
      <c r="H685" s="93" t="e">
        <f>VLOOKUP($A685,#REF!,7,FALSE)</f>
        <v>#REF!</v>
      </c>
      <c r="I685" s="438" t="e">
        <f>VLOOKUP($A685,#REF!,10,FALSE)</f>
        <v>#REF!</v>
      </c>
      <c r="J685" s="98" t="e">
        <f>VLOOKUP($A685,#REF!,11,FALSE)</f>
        <v>#REF!</v>
      </c>
      <c r="K685" s="114" t="e">
        <f>VLOOKUP($A685,#REF!,12,FALSE)</f>
        <v>#REF!</v>
      </c>
      <c r="L685" s="98" t="e">
        <f>VLOOKUP($A685,#REF!,13,FALSE)</f>
        <v>#REF!</v>
      </c>
      <c r="M685" s="438" t="e">
        <f>VLOOKUP($A685,#REF!,14,FALSE)</f>
        <v>#REF!</v>
      </c>
      <c r="N685" s="103" t="e">
        <f>VLOOKUP($A685,#REF!,15,FALSE)</f>
        <v>#REF!</v>
      </c>
      <c r="O685" s="103" t="e">
        <f>VLOOKUP($A685,#REF!,18,FALSE)</f>
        <v>#REF!</v>
      </c>
      <c r="P685" s="93" t="e">
        <f>VLOOKUP($A685,#REF!,41,FALSE)</f>
        <v>#REF!</v>
      </c>
      <c r="Q685" s="115" t="e">
        <f>VLOOKUP(Revisión_Avance_Periodo!$L385,#REF!,30,FALSE)</f>
        <v>#REF!</v>
      </c>
      <c r="R685" s="116">
        <v>2019</v>
      </c>
      <c r="S685" s="196">
        <v>43829</v>
      </c>
      <c r="T685" s="124" t="s">
        <v>79</v>
      </c>
      <c r="U685" s="147" t="e">
        <f>INDEX(#REF!,MATCH(Revisión_Avance_Periodo!$L685,#REF!,0),MATCH(Revisión_Avance_Periodo!$T685,#REF!,0))</f>
        <v>#REF!</v>
      </c>
      <c r="V685" s="147" t="e">
        <f>INDEX(#REF!,MATCH(Revisión_Avance_Periodo!$L685,#REF!,0),MATCH(Revisión_Avance_Periodo!$T685,#REF!,0))</f>
        <v>#REF!</v>
      </c>
      <c r="W685" s="118">
        <f t="shared" ref="W685:W691" si="61">IFERROR((V685/U685),0)</f>
        <v>0</v>
      </c>
      <c r="X685" s="124" t="str">
        <f>VLOOKUP(W685,Tabla_Estado_Meta_OAP_2019[#All],3,TRUE)</f>
        <v>Por Ejecutar</v>
      </c>
      <c r="Y685" s="150" t="e">
        <f>SUBTOTAL(9,$U$674:$U685)</f>
        <v>#REF!</v>
      </c>
      <c r="Z685" s="151" t="e">
        <f>SUBTOTAL(9,$V$674:$V685)</f>
        <v>#REF!</v>
      </c>
      <c r="AA685" s="159">
        <f>IFERROR(+Revisión_Avance_Periodo!$Z685/Revisión_Avance_Periodo!$Y685,0)</f>
        <v>0</v>
      </c>
      <c r="AB685" s="126"/>
      <c r="AC685" s="127"/>
      <c r="AD685" s="125"/>
      <c r="AE685" s="125"/>
      <c r="AF685" s="128"/>
      <c r="AG685" s="129"/>
      <c r="AH685" s="150" t="e">
        <f>SUBTOTAL(9,$U$374:$U685)</f>
        <v>#REF!</v>
      </c>
      <c r="AI685" s="151" t="e">
        <f>SUBTOTAL(9,$V$374:$V685)</f>
        <v>#REF!</v>
      </c>
      <c r="AJ685" s="159">
        <f>IFERROR(+Revisión_Avance_Periodo!$Z385/Revisión_Avance_Periodo!$Y385,0)</f>
        <v>0</v>
      </c>
      <c r="AK685" s="126"/>
      <c r="AL685" s="127"/>
      <c r="AM685" s="125"/>
      <c r="AN685" s="125"/>
      <c r="AO685" s="128"/>
      <c r="AP685" s="129"/>
    </row>
    <row r="686" spans="1:42" x14ac:dyDescent="0.25">
      <c r="A686" s="92">
        <v>34</v>
      </c>
      <c r="B686" s="435" t="e">
        <f>CONCATENATE(Revisión_Avance_Periodo!$D386,";",Revisión_Avance_Periodo!$F386,";",Revisión_Avance_Periodo!$L386)</f>
        <v>#REF!</v>
      </c>
      <c r="C686" s="435" t="e">
        <f t="shared" si="57"/>
        <v>#REF!</v>
      </c>
      <c r="D686" s="114" t="e">
        <f>VLOOKUP($A686,#REF!,3,FALSE)</f>
        <v>#REF!</v>
      </c>
      <c r="E686" s="436" t="e">
        <f>VLOOKUP($A686,#REF!,4,FALSE)</f>
        <v>#REF!</v>
      </c>
      <c r="F686" s="102" t="e">
        <f>VLOOKUP($A686,#REF!,5,FALSE)</f>
        <v>#REF!</v>
      </c>
      <c r="G686" s="93" t="e">
        <f>VLOOKUP($A686,#REF!,8,FALSE)</f>
        <v>#REF!</v>
      </c>
      <c r="H686" s="93" t="e">
        <f>VLOOKUP($A686,#REF!,7,FALSE)</f>
        <v>#REF!</v>
      </c>
      <c r="I686" s="438" t="e">
        <f>VLOOKUP($A686,#REF!,10,FALSE)</f>
        <v>#REF!</v>
      </c>
      <c r="J686" s="93" t="e">
        <f>VLOOKUP($A686,#REF!,11,FALSE)</f>
        <v>#REF!</v>
      </c>
      <c r="K686" s="114" t="e">
        <f>VLOOKUP($A686,#REF!,12,FALSE)</f>
        <v>#REF!</v>
      </c>
      <c r="L686" s="93" t="e">
        <f>VLOOKUP($A686,#REF!,13,FALSE)</f>
        <v>#REF!</v>
      </c>
      <c r="M686" s="438" t="e">
        <f>VLOOKUP($A686,#REF!,14,FALSE)</f>
        <v>#REF!</v>
      </c>
      <c r="N686" s="102" t="e">
        <f>VLOOKUP($A686,#REF!,15,FALSE)</f>
        <v>#REF!</v>
      </c>
      <c r="O686" s="102" t="e">
        <f>VLOOKUP($A686,#REF!,18,FALSE)</f>
        <v>#REF!</v>
      </c>
      <c r="P686" s="93" t="e">
        <f>VLOOKUP($A686,#REF!,41,FALSE)</f>
        <v>#REF!</v>
      </c>
      <c r="Q686" s="115" t="e">
        <f>VLOOKUP(Revisión_Avance_Periodo!$L386,#REF!,30,FALSE)</f>
        <v>#REF!</v>
      </c>
      <c r="R686" s="116">
        <v>2019</v>
      </c>
      <c r="S686" s="196">
        <v>43495</v>
      </c>
      <c r="T686" s="116" t="s">
        <v>68</v>
      </c>
      <c r="U686" s="147" t="e">
        <f>INDEX(#REF!,MATCH(Revisión_Avance_Periodo!$L686,#REF!,0),MATCH(Revisión_Avance_Periodo!$T686,#REF!,0))</f>
        <v>#REF!</v>
      </c>
      <c r="V686" s="147" t="e">
        <f>INDEX(#REF!,MATCH(Revisión_Avance_Periodo!$L686,#REF!,0),MATCH(Revisión_Avance_Periodo!$T686,#REF!,0))</f>
        <v>#REF!</v>
      </c>
      <c r="W686" s="118">
        <f t="shared" si="61"/>
        <v>0</v>
      </c>
      <c r="X686" s="116" t="str">
        <f>VLOOKUP(W686,Tabla_Estado_Meta_OAP_2019[#All],3,TRUE)</f>
        <v>Por Ejecutar</v>
      </c>
      <c r="Y686" s="148" t="e">
        <f>SUBTOTAL(9,$U$686:$U686)</f>
        <v>#REF!</v>
      </c>
      <c r="Z686" s="149" t="e">
        <f>SUBTOTAL(9,$V$686:$V686)</f>
        <v>#REF!</v>
      </c>
      <c r="AA686" s="162">
        <f>IFERROR(+Revisión_Avance_Periodo!$Z686/Revisión_Avance_Periodo!$Y686,0)</f>
        <v>0</v>
      </c>
      <c r="AB686" s="120" t="e">
        <f>SUBTOTAL(9,U686:U697)</f>
        <v>#REF!</v>
      </c>
      <c r="AC686" s="119" t="e">
        <f>SUBTOTAL(9,V686:V697)</f>
        <v>#REF!</v>
      </c>
      <c r="AD686" s="119" t="e">
        <f>+AC686/AB686</f>
        <v>#REF!</v>
      </c>
      <c r="AE686" s="119" t="e">
        <f>100%-Revisión_Avance_Periodo!$AD686</f>
        <v>#REF!</v>
      </c>
      <c r="AF686" s="121" t="e">
        <f>VLOOKUP(AD686,Tabla_Estado_Meta_OAP_2019[],3,TRUE)</f>
        <v>#REF!</v>
      </c>
      <c r="AG686" s="122" t="e">
        <f>Revisión_Avance_Periodo!$AD686*Revisión_Avance_Periodo!$Q686</f>
        <v>#REF!</v>
      </c>
      <c r="AH686" s="148" t="e">
        <f>SUBTOTAL(9,$U$386:$U686)</f>
        <v>#REF!</v>
      </c>
      <c r="AI686" s="149" t="e">
        <f>SUBTOTAL(9,$V$386:$V686)</f>
        <v>#REF!</v>
      </c>
      <c r="AJ686" s="162">
        <f>IFERROR(+Revisión_Avance_Periodo!$Z386/Revisión_Avance_Periodo!$Y386,0)</f>
        <v>0</v>
      </c>
      <c r="AK686" s="120" t="e">
        <f>SUBTOTAL(9,AD686:AD697)</f>
        <v>#REF!</v>
      </c>
      <c r="AL686" s="119" t="e">
        <f>SUBTOTAL(9,AE686:AE697)</f>
        <v>#REF!</v>
      </c>
      <c r="AM686" s="119" t="e">
        <f>+AL686/AK686</f>
        <v>#REF!</v>
      </c>
      <c r="AN686" s="119" t="e">
        <f>100%-Revisión_Avance_Periodo!$AD386</f>
        <v>#REF!</v>
      </c>
      <c r="AO686" s="121" t="e">
        <f>VLOOKUP(AM686,Tabla_Estado_Meta_OAP_2019[],3,TRUE)</f>
        <v>#REF!</v>
      </c>
      <c r="AP686" s="122" t="e">
        <f>Revisión_Avance_Periodo!$AD386*Revisión_Avance_Periodo!$Q386</f>
        <v>#REF!</v>
      </c>
    </row>
    <row r="687" spans="1:42" x14ac:dyDescent="0.25">
      <c r="A687" s="97">
        <v>34</v>
      </c>
      <c r="B687" s="435" t="e">
        <f>CONCATENATE(Revisión_Avance_Periodo!$D387,";",Revisión_Avance_Periodo!$F387,";",Revisión_Avance_Periodo!$L387)</f>
        <v>#REF!</v>
      </c>
      <c r="C687" s="435" t="e">
        <f t="shared" si="57"/>
        <v>#REF!</v>
      </c>
      <c r="D687" s="123" t="e">
        <f>VLOOKUP($A687,#REF!,3,FALSE)</f>
        <v>#REF!</v>
      </c>
      <c r="E687" s="436" t="e">
        <f>VLOOKUP($A687,#REF!,4,FALSE)</f>
        <v>#REF!</v>
      </c>
      <c r="F687" s="103" t="e">
        <f>VLOOKUP($A687,#REF!,5,FALSE)</f>
        <v>#REF!</v>
      </c>
      <c r="G687" s="98" t="e">
        <f>VLOOKUP($A687,#REF!,8,FALSE)</f>
        <v>#REF!</v>
      </c>
      <c r="H687" s="93" t="e">
        <f>VLOOKUP($A687,#REF!,7,FALSE)</f>
        <v>#REF!</v>
      </c>
      <c r="I687" s="438" t="e">
        <f>VLOOKUP($A687,#REF!,10,FALSE)</f>
        <v>#REF!</v>
      </c>
      <c r="J687" s="98" t="e">
        <f>VLOOKUP($A687,#REF!,11,FALSE)</f>
        <v>#REF!</v>
      </c>
      <c r="K687" s="114" t="e">
        <f>VLOOKUP($A687,#REF!,12,FALSE)</f>
        <v>#REF!</v>
      </c>
      <c r="L687" s="98" t="e">
        <f>VLOOKUP($A687,#REF!,13,FALSE)</f>
        <v>#REF!</v>
      </c>
      <c r="M687" s="438" t="e">
        <f>VLOOKUP($A687,#REF!,14,FALSE)</f>
        <v>#REF!</v>
      </c>
      <c r="N687" s="103" t="e">
        <f>VLOOKUP($A687,#REF!,15,FALSE)</f>
        <v>#REF!</v>
      </c>
      <c r="O687" s="103" t="e">
        <f>VLOOKUP($A687,#REF!,18,FALSE)</f>
        <v>#REF!</v>
      </c>
      <c r="P687" s="93" t="e">
        <f>VLOOKUP($A687,#REF!,41,FALSE)</f>
        <v>#REF!</v>
      </c>
      <c r="Q687" s="115" t="e">
        <f>VLOOKUP(Revisión_Avance_Periodo!$L387,#REF!,30,FALSE)</f>
        <v>#REF!</v>
      </c>
      <c r="R687" s="116">
        <v>2019</v>
      </c>
      <c r="S687" s="196">
        <v>43524</v>
      </c>
      <c r="T687" s="124" t="s">
        <v>69</v>
      </c>
      <c r="U687" s="147" t="e">
        <f>INDEX(#REF!,MATCH(Revisión_Avance_Periodo!$L687,#REF!,0),MATCH(Revisión_Avance_Periodo!$T687,#REF!,0))</f>
        <v>#REF!</v>
      </c>
      <c r="V687" s="147" t="e">
        <f>INDEX(#REF!,MATCH(Revisión_Avance_Periodo!$L687,#REF!,0),MATCH(Revisión_Avance_Periodo!$T687,#REF!,0))</f>
        <v>#REF!</v>
      </c>
      <c r="W687" s="118">
        <f t="shared" si="61"/>
        <v>0</v>
      </c>
      <c r="X687" s="124" t="str">
        <f>VLOOKUP(W687,Tabla_Estado_Meta_OAP_2019[#All],3,TRUE)</f>
        <v>Por Ejecutar</v>
      </c>
      <c r="Y687" s="150" t="e">
        <f>SUBTOTAL(9,$U$686:$U687)</f>
        <v>#REF!</v>
      </c>
      <c r="Z687" s="151" t="e">
        <f>SUBTOTAL(9,$V$686:$V687)</f>
        <v>#REF!</v>
      </c>
      <c r="AA687" s="159">
        <f>IFERROR(+Revisión_Avance_Periodo!$Z687/Revisión_Avance_Periodo!$Y687,0)</f>
        <v>0</v>
      </c>
      <c r="AB687" s="126"/>
      <c r="AC687" s="127"/>
      <c r="AD687" s="125"/>
      <c r="AE687" s="125"/>
      <c r="AF687" s="128"/>
      <c r="AG687" s="129"/>
      <c r="AH687" s="150" t="e">
        <f>SUBTOTAL(9,$U$386:$U687)</f>
        <v>#REF!</v>
      </c>
      <c r="AI687" s="151" t="e">
        <f>SUBTOTAL(9,$V$386:$V687)</f>
        <v>#REF!</v>
      </c>
      <c r="AJ687" s="159">
        <f>IFERROR(+Revisión_Avance_Periodo!$Z387/Revisión_Avance_Periodo!$Y387,0)</f>
        <v>0</v>
      </c>
      <c r="AK687" s="126"/>
      <c r="AL687" s="127"/>
      <c r="AM687" s="125"/>
      <c r="AN687" s="125"/>
      <c r="AO687" s="128"/>
      <c r="AP687" s="129"/>
    </row>
    <row r="688" spans="1:42" x14ac:dyDescent="0.25">
      <c r="A688" s="92">
        <v>34</v>
      </c>
      <c r="B688" s="435" t="e">
        <f>CONCATENATE(Revisión_Avance_Periodo!$D388,";",Revisión_Avance_Periodo!$F388,";",Revisión_Avance_Periodo!$L388)</f>
        <v>#REF!</v>
      </c>
      <c r="C688" s="435" t="e">
        <f t="shared" si="57"/>
        <v>#REF!</v>
      </c>
      <c r="D688" s="114" t="e">
        <f>VLOOKUP($A688,#REF!,3,FALSE)</f>
        <v>#REF!</v>
      </c>
      <c r="E688" s="436" t="e">
        <f>VLOOKUP($A688,#REF!,4,FALSE)</f>
        <v>#REF!</v>
      </c>
      <c r="F688" s="102" t="e">
        <f>VLOOKUP($A688,#REF!,5,FALSE)</f>
        <v>#REF!</v>
      </c>
      <c r="G688" s="93" t="e">
        <f>VLOOKUP($A688,#REF!,8,FALSE)</f>
        <v>#REF!</v>
      </c>
      <c r="H688" s="93" t="e">
        <f>VLOOKUP($A688,#REF!,7,FALSE)</f>
        <v>#REF!</v>
      </c>
      <c r="I688" s="438" t="e">
        <f>VLOOKUP($A688,#REF!,10,FALSE)</f>
        <v>#REF!</v>
      </c>
      <c r="J688" s="93" t="e">
        <f>VLOOKUP($A688,#REF!,11,FALSE)</f>
        <v>#REF!</v>
      </c>
      <c r="K688" s="114" t="e">
        <f>VLOOKUP($A688,#REF!,12,FALSE)</f>
        <v>#REF!</v>
      </c>
      <c r="L688" s="93" t="e">
        <f>VLOOKUP($A688,#REF!,13,FALSE)</f>
        <v>#REF!</v>
      </c>
      <c r="M688" s="438" t="e">
        <f>VLOOKUP($A688,#REF!,14,FALSE)</f>
        <v>#REF!</v>
      </c>
      <c r="N688" s="102" t="e">
        <f>VLOOKUP($A688,#REF!,15,FALSE)</f>
        <v>#REF!</v>
      </c>
      <c r="O688" s="102" t="e">
        <f>VLOOKUP($A688,#REF!,18,FALSE)</f>
        <v>#REF!</v>
      </c>
      <c r="P688" s="93" t="e">
        <f>VLOOKUP($A688,#REF!,41,FALSE)</f>
        <v>#REF!</v>
      </c>
      <c r="Q688" s="115" t="e">
        <f>VLOOKUP(Revisión_Avance_Periodo!$L388,#REF!,30,FALSE)</f>
        <v>#REF!</v>
      </c>
      <c r="R688" s="116">
        <v>2019</v>
      </c>
      <c r="S688" s="196">
        <v>43554</v>
      </c>
      <c r="T688" s="116" t="s">
        <v>70</v>
      </c>
      <c r="U688" s="147" t="e">
        <f>INDEX(#REF!,MATCH(Revisión_Avance_Periodo!$L688,#REF!,0),MATCH(Revisión_Avance_Periodo!$T688,#REF!,0))</f>
        <v>#REF!</v>
      </c>
      <c r="V688" s="147" t="e">
        <f>INDEX(#REF!,MATCH(Revisión_Avance_Periodo!$L688,#REF!,0),MATCH(Revisión_Avance_Periodo!$T688,#REF!,0))</f>
        <v>#REF!</v>
      </c>
      <c r="W688" s="118">
        <f t="shared" si="61"/>
        <v>0</v>
      </c>
      <c r="X688" s="116" t="str">
        <f>VLOOKUP(W688,Tabla_Estado_Meta_OAP_2019[#All],3,TRUE)</f>
        <v>Por Ejecutar</v>
      </c>
      <c r="Y688" s="150" t="e">
        <f>SUBTOTAL(9,$U$686:$U688)</f>
        <v>#REF!</v>
      </c>
      <c r="Z688" s="151" t="e">
        <f>SUBTOTAL(9,$V$686:$V688)</f>
        <v>#REF!</v>
      </c>
      <c r="AA688" s="159">
        <f>IFERROR(+Revisión_Avance_Periodo!$Z688/Revisión_Avance_Periodo!$Y688,0)</f>
        <v>0</v>
      </c>
      <c r="AB688" s="126"/>
      <c r="AC688" s="127"/>
      <c r="AD688" s="125"/>
      <c r="AE688" s="125"/>
      <c r="AF688" s="128"/>
      <c r="AG688" s="129"/>
      <c r="AH688" s="150" t="e">
        <f>SUBTOTAL(9,$U$386:$U688)</f>
        <v>#REF!</v>
      </c>
      <c r="AI688" s="151" t="e">
        <f>SUBTOTAL(9,$V$386:$V688)</f>
        <v>#REF!</v>
      </c>
      <c r="AJ688" s="159">
        <f>IFERROR(+Revisión_Avance_Periodo!$Z388/Revisión_Avance_Periodo!$Y388,0)</f>
        <v>0</v>
      </c>
      <c r="AK688" s="126"/>
      <c r="AL688" s="127"/>
      <c r="AM688" s="125"/>
      <c r="AN688" s="125"/>
      <c r="AO688" s="128"/>
      <c r="AP688" s="129"/>
    </row>
    <row r="689" spans="1:42" x14ac:dyDescent="0.25">
      <c r="A689" s="97">
        <v>34</v>
      </c>
      <c r="B689" s="435" t="e">
        <f>CONCATENATE(Revisión_Avance_Periodo!$D389,";",Revisión_Avance_Periodo!$F389,";",Revisión_Avance_Periodo!$L389)</f>
        <v>#REF!</v>
      </c>
      <c r="C689" s="435" t="e">
        <f t="shared" si="57"/>
        <v>#REF!</v>
      </c>
      <c r="D689" s="123" t="e">
        <f>VLOOKUP($A689,#REF!,3,FALSE)</f>
        <v>#REF!</v>
      </c>
      <c r="E689" s="436" t="e">
        <f>VLOOKUP($A689,#REF!,4,FALSE)</f>
        <v>#REF!</v>
      </c>
      <c r="F689" s="103" t="e">
        <f>VLOOKUP($A689,#REF!,5,FALSE)</f>
        <v>#REF!</v>
      </c>
      <c r="G689" s="98" t="e">
        <f>VLOOKUP($A689,#REF!,8,FALSE)</f>
        <v>#REF!</v>
      </c>
      <c r="H689" s="93" t="e">
        <f>VLOOKUP($A689,#REF!,7,FALSE)</f>
        <v>#REF!</v>
      </c>
      <c r="I689" s="438" t="e">
        <f>VLOOKUP($A689,#REF!,10,FALSE)</f>
        <v>#REF!</v>
      </c>
      <c r="J689" s="98" t="e">
        <f>VLOOKUP($A689,#REF!,11,FALSE)</f>
        <v>#REF!</v>
      </c>
      <c r="K689" s="114" t="e">
        <f>VLOOKUP($A689,#REF!,12,FALSE)</f>
        <v>#REF!</v>
      </c>
      <c r="L689" s="98" t="e">
        <f>VLOOKUP($A689,#REF!,13,FALSE)</f>
        <v>#REF!</v>
      </c>
      <c r="M689" s="438" t="e">
        <f>VLOOKUP($A689,#REF!,14,FALSE)</f>
        <v>#REF!</v>
      </c>
      <c r="N689" s="103" t="e">
        <f>VLOOKUP($A689,#REF!,15,FALSE)</f>
        <v>#REF!</v>
      </c>
      <c r="O689" s="103" t="e">
        <f>VLOOKUP($A689,#REF!,18,FALSE)</f>
        <v>#REF!</v>
      </c>
      <c r="P689" s="93" t="e">
        <f>VLOOKUP($A689,#REF!,41,FALSE)</f>
        <v>#REF!</v>
      </c>
      <c r="Q689" s="115" t="e">
        <f>VLOOKUP(Revisión_Avance_Periodo!$L389,#REF!,30,FALSE)</f>
        <v>#REF!</v>
      </c>
      <c r="R689" s="116">
        <v>2019</v>
      </c>
      <c r="S689" s="196">
        <v>43585</v>
      </c>
      <c r="T689" s="124" t="s">
        <v>71</v>
      </c>
      <c r="U689" s="147" t="e">
        <f>INDEX(#REF!,MATCH(Revisión_Avance_Periodo!$L689,#REF!,0),MATCH(Revisión_Avance_Periodo!$T689,#REF!,0))</f>
        <v>#REF!</v>
      </c>
      <c r="V689" s="147" t="e">
        <f>INDEX(#REF!,MATCH(Revisión_Avance_Periodo!$L689,#REF!,0),MATCH(Revisión_Avance_Periodo!$T689,#REF!,0))</f>
        <v>#REF!</v>
      </c>
      <c r="W689" s="118">
        <f t="shared" si="61"/>
        <v>0</v>
      </c>
      <c r="X689" s="124" t="str">
        <f>VLOOKUP(W689,Tabla_Estado_Meta_OAP_2019[#All],3,TRUE)</f>
        <v>Por Ejecutar</v>
      </c>
      <c r="Y689" s="150" t="e">
        <f>SUBTOTAL(9,$U$686:$U689)</f>
        <v>#REF!</v>
      </c>
      <c r="Z689" s="151" t="e">
        <f>SUBTOTAL(9,$V$686:$V689)</f>
        <v>#REF!</v>
      </c>
      <c r="AA689" s="159">
        <f>IFERROR(+Revisión_Avance_Periodo!$Z689/Revisión_Avance_Periodo!$Y689,0)</f>
        <v>0</v>
      </c>
      <c r="AB689" s="126"/>
      <c r="AC689" s="127"/>
      <c r="AD689" s="125"/>
      <c r="AE689" s="125"/>
      <c r="AF689" s="128"/>
      <c r="AG689" s="129"/>
      <c r="AH689" s="150" t="e">
        <f>SUBTOTAL(9,$U$386:$U689)</f>
        <v>#REF!</v>
      </c>
      <c r="AI689" s="151" t="e">
        <f>SUBTOTAL(9,$V$386:$V689)</f>
        <v>#REF!</v>
      </c>
      <c r="AJ689" s="159">
        <f>IFERROR(+Revisión_Avance_Periodo!$Z389/Revisión_Avance_Periodo!$Y389,0)</f>
        <v>0</v>
      </c>
      <c r="AK689" s="126"/>
      <c r="AL689" s="127"/>
      <c r="AM689" s="125"/>
      <c r="AN689" s="125"/>
      <c r="AO689" s="128"/>
      <c r="AP689" s="129"/>
    </row>
    <row r="690" spans="1:42" x14ac:dyDescent="0.25">
      <c r="A690" s="92">
        <v>34</v>
      </c>
      <c r="B690" s="435" t="e">
        <f>CONCATENATE(Revisión_Avance_Periodo!$D390,";",Revisión_Avance_Periodo!$F390,";",Revisión_Avance_Periodo!$L390)</f>
        <v>#REF!</v>
      </c>
      <c r="C690" s="435" t="e">
        <f t="shared" si="57"/>
        <v>#REF!</v>
      </c>
      <c r="D690" s="114" t="e">
        <f>VLOOKUP($A690,#REF!,3,FALSE)</f>
        <v>#REF!</v>
      </c>
      <c r="E690" s="436" t="e">
        <f>VLOOKUP($A690,#REF!,4,FALSE)</f>
        <v>#REF!</v>
      </c>
      <c r="F690" s="102" t="e">
        <f>VLOOKUP($A690,#REF!,5,FALSE)</f>
        <v>#REF!</v>
      </c>
      <c r="G690" s="93" t="e">
        <f>VLOOKUP($A690,#REF!,8,FALSE)</f>
        <v>#REF!</v>
      </c>
      <c r="H690" s="93" t="e">
        <f>VLOOKUP($A690,#REF!,7,FALSE)</f>
        <v>#REF!</v>
      </c>
      <c r="I690" s="438" t="e">
        <f>VLOOKUP($A690,#REF!,10,FALSE)</f>
        <v>#REF!</v>
      </c>
      <c r="J690" s="93" t="e">
        <f>VLOOKUP($A690,#REF!,11,FALSE)</f>
        <v>#REF!</v>
      </c>
      <c r="K690" s="114" t="e">
        <f>VLOOKUP($A690,#REF!,12,FALSE)</f>
        <v>#REF!</v>
      </c>
      <c r="L690" s="93" t="e">
        <f>VLOOKUP($A690,#REF!,13,FALSE)</f>
        <v>#REF!</v>
      </c>
      <c r="M690" s="438" t="e">
        <f>VLOOKUP($A690,#REF!,14,FALSE)</f>
        <v>#REF!</v>
      </c>
      <c r="N690" s="102" t="e">
        <f>VLOOKUP($A690,#REF!,15,FALSE)</f>
        <v>#REF!</v>
      </c>
      <c r="O690" s="102" t="e">
        <f>VLOOKUP($A690,#REF!,18,FALSE)</f>
        <v>#REF!</v>
      </c>
      <c r="P690" s="93" t="e">
        <f>VLOOKUP($A690,#REF!,41,FALSE)</f>
        <v>#REF!</v>
      </c>
      <c r="Q690" s="115" t="e">
        <f>VLOOKUP(Revisión_Avance_Periodo!$L390,#REF!,30,FALSE)</f>
        <v>#REF!</v>
      </c>
      <c r="R690" s="116">
        <v>2019</v>
      </c>
      <c r="S690" s="196">
        <v>43615</v>
      </c>
      <c r="T690" s="116" t="s">
        <v>72</v>
      </c>
      <c r="U690" s="147" t="e">
        <f>INDEX(#REF!,MATCH(Revisión_Avance_Periodo!$L690,#REF!,0),MATCH(Revisión_Avance_Periodo!$T690,#REF!,0))</f>
        <v>#REF!</v>
      </c>
      <c r="V690" s="147" t="e">
        <f>INDEX(#REF!,MATCH(Revisión_Avance_Periodo!$L690,#REF!,0),MATCH(Revisión_Avance_Periodo!$T690,#REF!,0))</f>
        <v>#REF!</v>
      </c>
      <c r="W690" s="118">
        <f t="shared" si="61"/>
        <v>0</v>
      </c>
      <c r="X690" s="116" t="str">
        <f>VLOOKUP(W690,Tabla_Estado_Meta_OAP_2019[#All],3,TRUE)</f>
        <v>Por Ejecutar</v>
      </c>
      <c r="Y690" s="150" t="e">
        <f>SUBTOTAL(9,$U$686:$U690)</f>
        <v>#REF!</v>
      </c>
      <c r="Z690" s="151" t="e">
        <f>SUBTOTAL(9,$V$686:$V690)</f>
        <v>#REF!</v>
      </c>
      <c r="AA690" s="159">
        <f>IFERROR(+Revisión_Avance_Periodo!$Z690/Revisión_Avance_Periodo!$Y690,0)</f>
        <v>0</v>
      </c>
      <c r="AB690" s="126"/>
      <c r="AC690" s="127"/>
      <c r="AD690" s="125"/>
      <c r="AE690" s="125"/>
      <c r="AF690" s="128"/>
      <c r="AG690" s="129"/>
      <c r="AH690" s="150" t="e">
        <f>SUBTOTAL(9,$U$386:$U690)</f>
        <v>#REF!</v>
      </c>
      <c r="AI690" s="151" t="e">
        <f>SUBTOTAL(9,$V$386:$V690)</f>
        <v>#REF!</v>
      </c>
      <c r="AJ690" s="159">
        <f>IFERROR(+Revisión_Avance_Periodo!$Z390/Revisión_Avance_Periodo!$Y390,0)</f>
        <v>0</v>
      </c>
      <c r="AK690" s="126"/>
      <c r="AL690" s="127"/>
      <c r="AM690" s="125"/>
      <c r="AN690" s="125"/>
      <c r="AO690" s="128"/>
      <c r="AP690" s="129"/>
    </row>
    <row r="691" spans="1:42" x14ac:dyDescent="0.25">
      <c r="A691" s="97">
        <v>34</v>
      </c>
      <c r="B691" s="435" t="e">
        <f>CONCATENATE(Revisión_Avance_Periodo!$D391,";",Revisión_Avance_Periodo!$F391,";",Revisión_Avance_Periodo!$L391)</f>
        <v>#REF!</v>
      </c>
      <c r="C691" s="435" t="e">
        <f t="shared" si="57"/>
        <v>#REF!</v>
      </c>
      <c r="D691" s="123" t="e">
        <f>VLOOKUP($A691,#REF!,3,FALSE)</f>
        <v>#REF!</v>
      </c>
      <c r="E691" s="436" t="e">
        <f>VLOOKUP($A691,#REF!,4,FALSE)</f>
        <v>#REF!</v>
      </c>
      <c r="F691" s="103" t="e">
        <f>VLOOKUP($A691,#REF!,5,FALSE)</f>
        <v>#REF!</v>
      </c>
      <c r="G691" s="98" t="e">
        <f>VLOOKUP($A691,#REF!,8,FALSE)</f>
        <v>#REF!</v>
      </c>
      <c r="H691" s="93" t="e">
        <f>VLOOKUP($A691,#REF!,7,FALSE)</f>
        <v>#REF!</v>
      </c>
      <c r="I691" s="438" t="e">
        <f>VLOOKUP($A691,#REF!,10,FALSE)</f>
        <v>#REF!</v>
      </c>
      <c r="J691" s="98" t="e">
        <f>VLOOKUP($A691,#REF!,11,FALSE)</f>
        <v>#REF!</v>
      </c>
      <c r="K691" s="114" t="e">
        <f>VLOOKUP($A691,#REF!,12,FALSE)</f>
        <v>#REF!</v>
      </c>
      <c r="L691" s="98" t="e">
        <f>VLOOKUP($A691,#REF!,13,FALSE)</f>
        <v>#REF!</v>
      </c>
      <c r="M691" s="438" t="e">
        <f>VLOOKUP($A691,#REF!,14,FALSE)</f>
        <v>#REF!</v>
      </c>
      <c r="N691" s="103" t="e">
        <f>VLOOKUP($A691,#REF!,15,FALSE)</f>
        <v>#REF!</v>
      </c>
      <c r="O691" s="103" t="e">
        <f>VLOOKUP($A691,#REF!,18,FALSE)</f>
        <v>#REF!</v>
      </c>
      <c r="P691" s="93" t="e">
        <f>VLOOKUP($A691,#REF!,41,FALSE)</f>
        <v>#REF!</v>
      </c>
      <c r="Q691" s="115" t="e">
        <f>VLOOKUP(Revisión_Avance_Periodo!$L391,#REF!,30,FALSE)</f>
        <v>#REF!</v>
      </c>
      <c r="R691" s="116">
        <v>2019</v>
      </c>
      <c r="S691" s="196">
        <v>43646</v>
      </c>
      <c r="T691" s="124" t="s">
        <v>73</v>
      </c>
      <c r="U691" s="147" t="e">
        <f>INDEX(#REF!,MATCH(Revisión_Avance_Periodo!$L691,#REF!,0),MATCH(Revisión_Avance_Periodo!$T691,#REF!,0))</f>
        <v>#REF!</v>
      </c>
      <c r="V691" s="147" t="e">
        <f>INDEX(#REF!,MATCH(Revisión_Avance_Periodo!$L691,#REF!,0),MATCH(Revisión_Avance_Periodo!$T691,#REF!,0))</f>
        <v>#REF!</v>
      </c>
      <c r="W691" s="118">
        <f t="shared" si="61"/>
        <v>0</v>
      </c>
      <c r="X691" s="124" t="str">
        <f>VLOOKUP(W691,Tabla_Estado_Meta_OAP_2019[#All],3,TRUE)</f>
        <v>Por Ejecutar</v>
      </c>
      <c r="Y691" s="150" t="e">
        <f>SUBTOTAL(9,$U$686:$U691)</f>
        <v>#REF!</v>
      </c>
      <c r="Z691" s="151" t="e">
        <f>SUBTOTAL(9,$V$686:$V691)</f>
        <v>#REF!</v>
      </c>
      <c r="AA691" s="159">
        <f>IFERROR(+Revisión_Avance_Periodo!$Z691/Revisión_Avance_Periodo!$Y691,0)</f>
        <v>0</v>
      </c>
      <c r="AB691" s="126"/>
      <c r="AC691" s="127"/>
      <c r="AD691" s="125"/>
      <c r="AE691" s="125"/>
      <c r="AF691" s="128"/>
      <c r="AG691" s="129"/>
      <c r="AH691" s="150" t="e">
        <f>SUBTOTAL(9,$U$386:$U691)</f>
        <v>#REF!</v>
      </c>
      <c r="AI691" s="151" t="e">
        <f>SUBTOTAL(9,$V$386:$V691)</f>
        <v>#REF!</v>
      </c>
      <c r="AJ691" s="159">
        <f>IFERROR(+Revisión_Avance_Periodo!$Z391/Revisión_Avance_Periodo!$Y391,0)</f>
        <v>0</v>
      </c>
      <c r="AK691" s="126"/>
      <c r="AL691" s="127"/>
      <c r="AM691" s="125"/>
      <c r="AN691" s="125"/>
      <c r="AO691" s="128"/>
      <c r="AP691" s="129"/>
    </row>
    <row r="692" spans="1:42" x14ac:dyDescent="0.25">
      <c r="A692" s="92">
        <v>34</v>
      </c>
      <c r="B692" s="435" t="e">
        <f>CONCATENATE(Revisión_Avance_Periodo!$D392,";",Revisión_Avance_Periodo!$F392,";",Revisión_Avance_Periodo!$L392)</f>
        <v>#REF!</v>
      </c>
      <c r="C692" s="435" t="e">
        <f t="shared" si="57"/>
        <v>#REF!</v>
      </c>
      <c r="D692" s="114" t="e">
        <f>VLOOKUP($A692,#REF!,3,FALSE)</f>
        <v>#REF!</v>
      </c>
      <c r="E692" s="436" t="e">
        <f>VLOOKUP($A692,#REF!,4,FALSE)</f>
        <v>#REF!</v>
      </c>
      <c r="F692" s="102" t="e">
        <f>VLOOKUP($A692,#REF!,5,FALSE)</f>
        <v>#REF!</v>
      </c>
      <c r="G692" s="93" t="e">
        <f>VLOOKUP($A692,#REF!,8,FALSE)</f>
        <v>#REF!</v>
      </c>
      <c r="H692" s="93" t="e">
        <f>VLOOKUP($A692,#REF!,7,FALSE)</f>
        <v>#REF!</v>
      </c>
      <c r="I692" s="438" t="e">
        <f>VLOOKUP($A692,#REF!,10,FALSE)</f>
        <v>#REF!</v>
      </c>
      <c r="J692" s="93" t="e">
        <f>VLOOKUP($A692,#REF!,11,FALSE)</f>
        <v>#REF!</v>
      </c>
      <c r="K692" s="114" t="e">
        <f>VLOOKUP($A692,#REF!,12,FALSE)</f>
        <v>#REF!</v>
      </c>
      <c r="L692" s="93" t="e">
        <f>VLOOKUP($A692,#REF!,13,FALSE)</f>
        <v>#REF!</v>
      </c>
      <c r="M692" s="438" t="e">
        <f>VLOOKUP($A692,#REF!,14,FALSE)</f>
        <v>#REF!</v>
      </c>
      <c r="N692" s="102" t="e">
        <f>VLOOKUP($A692,#REF!,15,FALSE)</f>
        <v>#REF!</v>
      </c>
      <c r="O692" s="102" t="e">
        <f>VLOOKUP($A692,#REF!,18,FALSE)</f>
        <v>#REF!</v>
      </c>
      <c r="P692" s="93" t="e">
        <f>VLOOKUP($A692,#REF!,41,FALSE)</f>
        <v>#REF!</v>
      </c>
      <c r="Q692" s="115" t="e">
        <f>VLOOKUP(Revisión_Avance_Periodo!$L392,#REF!,30,FALSE)</f>
        <v>#REF!</v>
      </c>
      <c r="R692" s="116">
        <v>2019</v>
      </c>
      <c r="S692" s="196">
        <v>43676</v>
      </c>
      <c r="T692" s="116" t="s">
        <v>74</v>
      </c>
      <c r="U692" s="147" t="e">
        <f>INDEX(#REF!,MATCH(Revisión_Avance_Periodo!$L692,#REF!,0),MATCH(Revisión_Avance_Periodo!$T692,#REF!,0))</f>
        <v>#REF!</v>
      </c>
      <c r="V692" s="147" t="e">
        <f>INDEX(#REF!,MATCH(Revisión_Avance_Periodo!$L692,#REF!,0),MATCH(Revisión_Avance_Periodo!$T692,#REF!,0))</f>
        <v>#REF!</v>
      </c>
      <c r="W692" s="131" t="e">
        <f>V692/U692</f>
        <v>#REF!</v>
      </c>
      <c r="X692" s="116" t="e">
        <f>VLOOKUP(W692,Tabla_Estado_Meta_OAP_2019[#All],3,TRUE)</f>
        <v>#REF!</v>
      </c>
      <c r="Y692" s="150" t="e">
        <f>SUBTOTAL(9,$U$686:$U692)</f>
        <v>#REF!</v>
      </c>
      <c r="Z692" s="151" t="e">
        <f>SUBTOTAL(9,$V$686:$V692)</f>
        <v>#REF!</v>
      </c>
      <c r="AA692" s="159">
        <f>IFERROR(+Revisión_Avance_Periodo!$Z692/Revisión_Avance_Periodo!$Y692,0)</f>
        <v>0</v>
      </c>
      <c r="AB692" s="126"/>
      <c r="AC692" s="127"/>
      <c r="AD692" s="125"/>
      <c r="AE692" s="125"/>
      <c r="AF692" s="128"/>
      <c r="AG692" s="129"/>
      <c r="AH692" s="150" t="e">
        <f>SUBTOTAL(9,$U$386:$U692)</f>
        <v>#REF!</v>
      </c>
      <c r="AI692" s="151" t="e">
        <f>SUBTOTAL(9,$V$386:$V692)</f>
        <v>#REF!</v>
      </c>
      <c r="AJ692" s="159">
        <f>IFERROR(+Revisión_Avance_Periodo!$Z392/Revisión_Avance_Periodo!$Y392,0)</f>
        <v>0</v>
      </c>
      <c r="AK692" s="126"/>
      <c r="AL692" s="127"/>
      <c r="AM692" s="125"/>
      <c r="AN692" s="125"/>
      <c r="AO692" s="128"/>
      <c r="AP692" s="129"/>
    </row>
    <row r="693" spans="1:42" x14ac:dyDescent="0.25">
      <c r="A693" s="97">
        <v>34</v>
      </c>
      <c r="B693" s="435" t="e">
        <f>CONCATENATE(Revisión_Avance_Periodo!$D393,";",Revisión_Avance_Periodo!$F393,";",Revisión_Avance_Periodo!$L393)</f>
        <v>#REF!</v>
      </c>
      <c r="C693" s="435" t="e">
        <f t="shared" si="57"/>
        <v>#REF!</v>
      </c>
      <c r="D693" s="123" t="e">
        <f>VLOOKUP($A693,#REF!,3,FALSE)</f>
        <v>#REF!</v>
      </c>
      <c r="E693" s="436" t="e">
        <f>VLOOKUP($A693,#REF!,4,FALSE)</f>
        <v>#REF!</v>
      </c>
      <c r="F693" s="103" t="e">
        <f>VLOOKUP($A693,#REF!,5,FALSE)</f>
        <v>#REF!</v>
      </c>
      <c r="G693" s="98" t="e">
        <f>VLOOKUP($A693,#REF!,8,FALSE)</f>
        <v>#REF!</v>
      </c>
      <c r="H693" s="93" t="e">
        <f>VLOOKUP($A693,#REF!,7,FALSE)</f>
        <v>#REF!</v>
      </c>
      <c r="I693" s="438" t="e">
        <f>VLOOKUP($A693,#REF!,10,FALSE)</f>
        <v>#REF!</v>
      </c>
      <c r="J693" s="98" t="e">
        <f>VLOOKUP($A693,#REF!,11,FALSE)</f>
        <v>#REF!</v>
      </c>
      <c r="K693" s="114" t="e">
        <f>VLOOKUP($A693,#REF!,12,FALSE)</f>
        <v>#REF!</v>
      </c>
      <c r="L693" s="98" t="e">
        <f>VLOOKUP($A693,#REF!,13,FALSE)</f>
        <v>#REF!</v>
      </c>
      <c r="M693" s="438" t="e">
        <f>VLOOKUP($A693,#REF!,14,FALSE)</f>
        <v>#REF!</v>
      </c>
      <c r="N693" s="103" t="e">
        <f>VLOOKUP($A693,#REF!,15,FALSE)</f>
        <v>#REF!</v>
      </c>
      <c r="O693" s="103" t="e">
        <f>VLOOKUP($A693,#REF!,18,FALSE)</f>
        <v>#REF!</v>
      </c>
      <c r="P693" s="93" t="e">
        <f>VLOOKUP($A693,#REF!,41,FALSE)</f>
        <v>#REF!</v>
      </c>
      <c r="Q693" s="115" t="e">
        <f>VLOOKUP(Revisión_Avance_Periodo!$L393,#REF!,30,FALSE)</f>
        <v>#REF!</v>
      </c>
      <c r="R693" s="116">
        <v>2019</v>
      </c>
      <c r="S693" s="196">
        <v>43707</v>
      </c>
      <c r="T693" s="124" t="s">
        <v>75</v>
      </c>
      <c r="U693" s="147" t="e">
        <f>INDEX(#REF!,MATCH(Revisión_Avance_Periodo!$L693,#REF!,0),MATCH(Revisión_Avance_Periodo!$T693,#REF!,0))</f>
        <v>#REF!</v>
      </c>
      <c r="V693" s="147" t="e">
        <f>INDEX(#REF!,MATCH(Revisión_Avance_Periodo!$L693,#REF!,0),MATCH(Revisión_Avance_Periodo!$T693,#REF!,0))</f>
        <v>#REF!</v>
      </c>
      <c r="W693" s="130" t="e">
        <f>V693/U693</f>
        <v>#REF!</v>
      </c>
      <c r="X693" s="124" t="e">
        <f>VLOOKUP(W693,Tabla_Estado_Meta_OAP_2019[#All],3,TRUE)</f>
        <v>#REF!</v>
      </c>
      <c r="Y693" s="150" t="e">
        <f>SUBTOTAL(9,$U$686:$U693)</f>
        <v>#REF!</v>
      </c>
      <c r="Z693" s="151" t="e">
        <f>SUBTOTAL(9,$V$686:$V693)</f>
        <v>#REF!</v>
      </c>
      <c r="AA693" s="159">
        <f>IFERROR(+Revisión_Avance_Periodo!$Z693/Revisión_Avance_Periodo!$Y693,0)</f>
        <v>0</v>
      </c>
      <c r="AB693" s="126"/>
      <c r="AC693" s="127"/>
      <c r="AD693" s="125"/>
      <c r="AE693" s="125"/>
      <c r="AF693" s="128"/>
      <c r="AG693" s="129"/>
      <c r="AH693" s="150" t="e">
        <f>SUBTOTAL(9,$U$386:$U693)</f>
        <v>#REF!</v>
      </c>
      <c r="AI693" s="151" t="e">
        <f>SUBTOTAL(9,$V$386:$V693)</f>
        <v>#REF!</v>
      </c>
      <c r="AJ693" s="159">
        <f>IFERROR(+Revisión_Avance_Periodo!$Z393/Revisión_Avance_Periodo!$Y393,0)</f>
        <v>0</v>
      </c>
      <c r="AK693" s="126"/>
      <c r="AL693" s="127"/>
      <c r="AM693" s="125"/>
      <c r="AN693" s="125"/>
      <c r="AO693" s="128"/>
      <c r="AP693" s="129"/>
    </row>
    <row r="694" spans="1:42" x14ac:dyDescent="0.25">
      <c r="A694" s="92">
        <v>34</v>
      </c>
      <c r="B694" s="435" t="e">
        <f>CONCATENATE(Revisión_Avance_Periodo!$D394,";",Revisión_Avance_Periodo!$F394,";",Revisión_Avance_Periodo!$L394)</f>
        <v>#REF!</v>
      </c>
      <c r="C694" s="435" t="e">
        <f t="shared" si="57"/>
        <v>#REF!</v>
      </c>
      <c r="D694" s="114" t="e">
        <f>VLOOKUP($A694,#REF!,3,FALSE)</f>
        <v>#REF!</v>
      </c>
      <c r="E694" s="436" t="e">
        <f>VLOOKUP($A694,#REF!,4,FALSE)</f>
        <v>#REF!</v>
      </c>
      <c r="F694" s="102" t="e">
        <f>VLOOKUP($A694,#REF!,5,FALSE)</f>
        <v>#REF!</v>
      </c>
      <c r="G694" s="93" t="e">
        <f>VLOOKUP($A694,#REF!,8,FALSE)</f>
        <v>#REF!</v>
      </c>
      <c r="H694" s="93" t="e">
        <f>VLOOKUP($A694,#REF!,7,FALSE)</f>
        <v>#REF!</v>
      </c>
      <c r="I694" s="438" t="e">
        <f>VLOOKUP($A694,#REF!,10,FALSE)</f>
        <v>#REF!</v>
      </c>
      <c r="J694" s="93" t="e">
        <f>VLOOKUP($A694,#REF!,11,FALSE)</f>
        <v>#REF!</v>
      </c>
      <c r="K694" s="114" t="e">
        <f>VLOOKUP($A694,#REF!,12,FALSE)</f>
        <v>#REF!</v>
      </c>
      <c r="L694" s="93" t="e">
        <f>VLOOKUP($A694,#REF!,13,FALSE)</f>
        <v>#REF!</v>
      </c>
      <c r="M694" s="438" t="e">
        <f>VLOOKUP($A694,#REF!,14,FALSE)</f>
        <v>#REF!</v>
      </c>
      <c r="N694" s="102" t="e">
        <f>VLOOKUP($A694,#REF!,15,FALSE)</f>
        <v>#REF!</v>
      </c>
      <c r="O694" s="102" t="e">
        <f>VLOOKUP($A694,#REF!,18,FALSE)</f>
        <v>#REF!</v>
      </c>
      <c r="P694" s="93" t="e">
        <f>VLOOKUP($A694,#REF!,41,FALSE)</f>
        <v>#REF!</v>
      </c>
      <c r="Q694" s="115" t="e">
        <f>VLOOKUP(Revisión_Avance_Periodo!$L394,#REF!,30,FALSE)</f>
        <v>#REF!</v>
      </c>
      <c r="R694" s="116">
        <v>2019</v>
      </c>
      <c r="S694" s="196">
        <v>43738</v>
      </c>
      <c r="T694" s="116" t="s">
        <v>76</v>
      </c>
      <c r="U694" s="147" t="e">
        <f>INDEX(#REF!,MATCH(Revisión_Avance_Periodo!$L694,#REF!,0),MATCH(Revisión_Avance_Periodo!$T694,#REF!,0))</f>
        <v>#REF!</v>
      </c>
      <c r="V694" s="147" t="e">
        <f>INDEX(#REF!,MATCH(Revisión_Avance_Periodo!$L694,#REF!,0),MATCH(Revisión_Avance_Periodo!$T694,#REF!,0))</f>
        <v>#REF!</v>
      </c>
      <c r="W694" s="118">
        <f t="shared" ref="W694:W707" si="62">IFERROR((V694/U694),0)</f>
        <v>0</v>
      </c>
      <c r="X694" s="116" t="str">
        <f>VLOOKUP(W694,Tabla_Estado_Meta_OAP_2019[#All],3,TRUE)</f>
        <v>Por Ejecutar</v>
      </c>
      <c r="Y694" s="150" t="e">
        <f>SUBTOTAL(9,$U$686:$U694)</f>
        <v>#REF!</v>
      </c>
      <c r="Z694" s="151" t="e">
        <f>SUBTOTAL(9,$V$686:$V694)</f>
        <v>#REF!</v>
      </c>
      <c r="AA694" s="159">
        <f>IFERROR(+Revisión_Avance_Periodo!$Z694/Revisión_Avance_Periodo!$Y694,0)</f>
        <v>0</v>
      </c>
      <c r="AB694" s="126"/>
      <c r="AC694" s="127"/>
      <c r="AD694" s="125"/>
      <c r="AE694" s="125"/>
      <c r="AF694" s="128"/>
      <c r="AG694" s="129"/>
      <c r="AH694" s="150" t="e">
        <f>SUBTOTAL(9,$U$386:$U694)</f>
        <v>#REF!</v>
      </c>
      <c r="AI694" s="151" t="e">
        <f>SUBTOTAL(9,$V$386:$V694)</f>
        <v>#REF!</v>
      </c>
      <c r="AJ694" s="159">
        <f>IFERROR(+Revisión_Avance_Periodo!$Z394/Revisión_Avance_Periodo!$Y394,0)</f>
        <v>0</v>
      </c>
      <c r="AK694" s="126"/>
      <c r="AL694" s="127"/>
      <c r="AM694" s="125"/>
      <c r="AN694" s="125"/>
      <c r="AO694" s="128"/>
      <c r="AP694" s="129"/>
    </row>
    <row r="695" spans="1:42" x14ac:dyDescent="0.25">
      <c r="A695" s="97">
        <v>34</v>
      </c>
      <c r="B695" s="435" t="e">
        <f>CONCATENATE(Revisión_Avance_Periodo!$D395,";",Revisión_Avance_Periodo!$F395,";",Revisión_Avance_Periodo!$L395)</f>
        <v>#REF!</v>
      </c>
      <c r="C695" s="435" t="e">
        <f t="shared" si="57"/>
        <v>#REF!</v>
      </c>
      <c r="D695" s="123" t="e">
        <f>VLOOKUP($A695,#REF!,3,FALSE)</f>
        <v>#REF!</v>
      </c>
      <c r="E695" s="436" t="e">
        <f>VLOOKUP($A695,#REF!,4,FALSE)</f>
        <v>#REF!</v>
      </c>
      <c r="F695" s="103" t="e">
        <f>VLOOKUP($A695,#REF!,5,FALSE)</f>
        <v>#REF!</v>
      </c>
      <c r="G695" s="98" t="e">
        <f>VLOOKUP($A695,#REF!,8,FALSE)</f>
        <v>#REF!</v>
      </c>
      <c r="H695" s="93" t="e">
        <f>VLOOKUP($A695,#REF!,7,FALSE)</f>
        <v>#REF!</v>
      </c>
      <c r="I695" s="438" t="e">
        <f>VLOOKUP($A695,#REF!,10,FALSE)</f>
        <v>#REF!</v>
      </c>
      <c r="J695" s="98" t="e">
        <f>VLOOKUP($A695,#REF!,11,FALSE)</f>
        <v>#REF!</v>
      </c>
      <c r="K695" s="114" t="e">
        <f>VLOOKUP($A695,#REF!,12,FALSE)</f>
        <v>#REF!</v>
      </c>
      <c r="L695" s="98" t="e">
        <f>VLOOKUP($A695,#REF!,13,FALSE)</f>
        <v>#REF!</v>
      </c>
      <c r="M695" s="438" t="e">
        <f>VLOOKUP($A695,#REF!,14,FALSE)</f>
        <v>#REF!</v>
      </c>
      <c r="N695" s="103" t="e">
        <f>VLOOKUP($A695,#REF!,15,FALSE)</f>
        <v>#REF!</v>
      </c>
      <c r="O695" s="103" t="e">
        <f>VLOOKUP($A695,#REF!,18,FALSE)</f>
        <v>#REF!</v>
      </c>
      <c r="P695" s="93" t="e">
        <f>VLOOKUP($A695,#REF!,41,FALSE)</f>
        <v>#REF!</v>
      </c>
      <c r="Q695" s="115" t="e">
        <f>VLOOKUP(Revisión_Avance_Periodo!$L395,#REF!,30,FALSE)</f>
        <v>#REF!</v>
      </c>
      <c r="R695" s="116">
        <v>2019</v>
      </c>
      <c r="S695" s="196">
        <v>43768</v>
      </c>
      <c r="T695" s="124" t="s">
        <v>77</v>
      </c>
      <c r="U695" s="147" t="e">
        <f>INDEX(#REF!,MATCH(Revisión_Avance_Periodo!$L695,#REF!,0),MATCH(Revisión_Avance_Periodo!$T695,#REF!,0))</f>
        <v>#REF!</v>
      </c>
      <c r="V695" s="147" t="e">
        <f>INDEX(#REF!,MATCH(Revisión_Avance_Periodo!$L695,#REF!,0),MATCH(Revisión_Avance_Periodo!$T695,#REF!,0))</f>
        <v>#REF!</v>
      </c>
      <c r="W695" s="118">
        <f t="shared" si="62"/>
        <v>0</v>
      </c>
      <c r="X695" s="124" t="str">
        <f>VLOOKUP(W695,Tabla_Estado_Meta_OAP_2019[#All],3,TRUE)</f>
        <v>Por Ejecutar</v>
      </c>
      <c r="Y695" s="150" t="e">
        <f>SUBTOTAL(9,$U$686:$U695)</f>
        <v>#REF!</v>
      </c>
      <c r="Z695" s="151" t="e">
        <f>SUBTOTAL(9,$V$686:$V695)</f>
        <v>#REF!</v>
      </c>
      <c r="AA695" s="159">
        <f>IFERROR(+Revisión_Avance_Periodo!$Z695/Revisión_Avance_Periodo!$Y695,0)</f>
        <v>0</v>
      </c>
      <c r="AB695" s="126"/>
      <c r="AC695" s="127"/>
      <c r="AD695" s="125"/>
      <c r="AE695" s="125"/>
      <c r="AF695" s="128"/>
      <c r="AG695" s="129"/>
      <c r="AH695" s="150" t="e">
        <f>SUBTOTAL(9,$U$386:$U695)</f>
        <v>#REF!</v>
      </c>
      <c r="AI695" s="151" t="e">
        <f>SUBTOTAL(9,$V$386:$V695)</f>
        <v>#REF!</v>
      </c>
      <c r="AJ695" s="159">
        <f>IFERROR(+Revisión_Avance_Periodo!$Z395/Revisión_Avance_Periodo!$Y395,0)</f>
        <v>0</v>
      </c>
      <c r="AK695" s="126"/>
      <c r="AL695" s="127"/>
      <c r="AM695" s="125"/>
      <c r="AN695" s="125"/>
      <c r="AO695" s="128"/>
      <c r="AP695" s="129"/>
    </row>
    <row r="696" spans="1:42" x14ac:dyDescent="0.25">
      <c r="A696" s="92">
        <v>34</v>
      </c>
      <c r="B696" s="435" t="e">
        <f>CONCATENATE(Revisión_Avance_Periodo!$D396,";",Revisión_Avance_Periodo!$F396,";",Revisión_Avance_Periodo!$L396)</f>
        <v>#REF!</v>
      </c>
      <c r="C696" s="435" t="e">
        <f t="shared" si="57"/>
        <v>#REF!</v>
      </c>
      <c r="D696" s="114" t="e">
        <f>VLOOKUP($A696,#REF!,3,FALSE)</f>
        <v>#REF!</v>
      </c>
      <c r="E696" s="436" t="e">
        <f>VLOOKUP($A696,#REF!,4,FALSE)</f>
        <v>#REF!</v>
      </c>
      <c r="F696" s="102" t="e">
        <f>VLOOKUP($A696,#REF!,5,FALSE)</f>
        <v>#REF!</v>
      </c>
      <c r="G696" s="93" t="e">
        <f>VLOOKUP($A696,#REF!,8,FALSE)</f>
        <v>#REF!</v>
      </c>
      <c r="H696" s="93" t="e">
        <f>VLOOKUP($A696,#REF!,7,FALSE)</f>
        <v>#REF!</v>
      </c>
      <c r="I696" s="438" t="e">
        <f>VLOOKUP($A696,#REF!,10,FALSE)</f>
        <v>#REF!</v>
      </c>
      <c r="J696" s="93" t="e">
        <f>VLOOKUP($A696,#REF!,11,FALSE)</f>
        <v>#REF!</v>
      </c>
      <c r="K696" s="114" t="e">
        <f>VLOOKUP($A696,#REF!,12,FALSE)</f>
        <v>#REF!</v>
      </c>
      <c r="L696" s="93" t="e">
        <f>VLOOKUP($A696,#REF!,13,FALSE)</f>
        <v>#REF!</v>
      </c>
      <c r="M696" s="438" t="e">
        <f>VLOOKUP($A696,#REF!,14,FALSE)</f>
        <v>#REF!</v>
      </c>
      <c r="N696" s="102" t="e">
        <f>VLOOKUP($A696,#REF!,15,FALSE)</f>
        <v>#REF!</v>
      </c>
      <c r="O696" s="102" t="e">
        <f>VLOOKUP($A696,#REF!,18,FALSE)</f>
        <v>#REF!</v>
      </c>
      <c r="P696" s="93" t="e">
        <f>VLOOKUP($A696,#REF!,41,FALSE)</f>
        <v>#REF!</v>
      </c>
      <c r="Q696" s="115" t="e">
        <f>VLOOKUP(Revisión_Avance_Periodo!$L396,#REF!,30,FALSE)</f>
        <v>#REF!</v>
      </c>
      <c r="R696" s="116">
        <v>2019</v>
      </c>
      <c r="S696" s="196">
        <v>43799</v>
      </c>
      <c r="T696" s="116" t="s">
        <v>78</v>
      </c>
      <c r="U696" s="147" t="e">
        <f>INDEX(#REF!,MATCH(Revisión_Avance_Periodo!$L696,#REF!,0),MATCH(Revisión_Avance_Periodo!$T696,#REF!,0))</f>
        <v>#REF!</v>
      </c>
      <c r="V696" s="147" t="e">
        <f>INDEX(#REF!,MATCH(Revisión_Avance_Periodo!$L696,#REF!,0),MATCH(Revisión_Avance_Periodo!$T696,#REF!,0))</f>
        <v>#REF!</v>
      </c>
      <c r="W696" s="118">
        <f t="shared" si="62"/>
        <v>0</v>
      </c>
      <c r="X696" s="116" t="str">
        <f>VLOOKUP(W696,Tabla_Estado_Meta_OAP_2019[#All],3,TRUE)</f>
        <v>Por Ejecutar</v>
      </c>
      <c r="Y696" s="150" t="e">
        <f>SUBTOTAL(9,$U$686:$U696)</f>
        <v>#REF!</v>
      </c>
      <c r="Z696" s="151" t="e">
        <f>SUBTOTAL(9,$V$686:$V696)</f>
        <v>#REF!</v>
      </c>
      <c r="AA696" s="159">
        <f>IFERROR(+Revisión_Avance_Periodo!$Z696/Revisión_Avance_Periodo!$Y696,0)</f>
        <v>0</v>
      </c>
      <c r="AB696" s="126"/>
      <c r="AC696" s="127"/>
      <c r="AD696" s="125"/>
      <c r="AE696" s="125"/>
      <c r="AF696" s="128"/>
      <c r="AG696" s="129"/>
      <c r="AH696" s="150" t="e">
        <f>SUBTOTAL(9,$U$386:$U696)</f>
        <v>#REF!</v>
      </c>
      <c r="AI696" s="151" t="e">
        <f>SUBTOTAL(9,$V$386:$V696)</f>
        <v>#REF!</v>
      </c>
      <c r="AJ696" s="159">
        <f>IFERROR(+Revisión_Avance_Periodo!$Z396/Revisión_Avance_Periodo!$Y396,0)</f>
        <v>0</v>
      </c>
      <c r="AK696" s="126"/>
      <c r="AL696" s="127"/>
      <c r="AM696" s="125"/>
      <c r="AN696" s="125"/>
      <c r="AO696" s="128"/>
      <c r="AP696" s="129"/>
    </row>
    <row r="697" spans="1:42" ht="15.75" thickBot="1" x14ac:dyDescent="0.3">
      <c r="A697" s="97">
        <v>34</v>
      </c>
      <c r="B697" s="435" t="e">
        <f>CONCATENATE(Revisión_Avance_Periodo!$D397,";",Revisión_Avance_Periodo!$F397,";",Revisión_Avance_Periodo!$L397)</f>
        <v>#REF!</v>
      </c>
      <c r="C697" s="435" t="e">
        <f t="shared" si="57"/>
        <v>#REF!</v>
      </c>
      <c r="D697" s="123" t="e">
        <f>VLOOKUP($A697,#REF!,3,FALSE)</f>
        <v>#REF!</v>
      </c>
      <c r="E697" s="436" t="e">
        <f>VLOOKUP($A697,#REF!,4,FALSE)</f>
        <v>#REF!</v>
      </c>
      <c r="F697" s="103" t="e">
        <f>VLOOKUP($A697,#REF!,5,FALSE)</f>
        <v>#REF!</v>
      </c>
      <c r="G697" s="98" t="e">
        <f>VLOOKUP($A697,#REF!,8,FALSE)</f>
        <v>#REF!</v>
      </c>
      <c r="H697" s="93" t="e">
        <f>VLOOKUP($A697,#REF!,7,FALSE)</f>
        <v>#REF!</v>
      </c>
      <c r="I697" s="438" t="e">
        <f>VLOOKUP($A697,#REF!,10,FALSE)</f>
        <v>#REF!</v>
      </c>
      <c r="J697" s="98" t="e">
        <f>VLOOKUP($A697,#REF!,11,FALSE)</f>
        <v>#REF!</v>
      </c>
      <c r="K697" s="114" t="e">
        <f>VLOOKUP($A697,#REF!,12,FALSE)</f>
        <v>#REF!</v>
      </c>
      <c r="L697" s="98" t="e">
        <f>VLOOKUP($A697,#REF!,13,FALSE)</f>
        <v>#REF!</v>
      </c>
      <c r="M697" s="438" t="e">
        <f>VLOOKUP($A697,#REF!,14,FALSE)</f>
        <v>#REF!</v>
      </c>
      <c r="N697" s="103" t="e">
        <f>VLOOKUP($A697,#REF!,15,FALSE)</f>
        <v>#REF!</v>
      </c>
      <c r="O697" s="103" t="e">
        <f>VLOOKUP($A697,#REF!,18,FALSE)</f>
        <v>#REF!</v>
      </c>
      <c r="P697" s="93" t="e">
        <f>VLOOKUP($A697,#REF!,41,FALSE)</f>
        <v>#REF!</v>
      </c>
      <c r="Q697" s="115" t="e">
        <f>VLOOKUP(Revisión_Avance_Periodo!$L397,#REF!,30,FALSE)</f>
        <v>#REF!</v>
      </c>
      <c r="R697" s="116">
        <v>2019</v>
      </c>
      <c r="S697" s="196">
        <v>43829</v>
      </c>
      <c r="T697" s="124" t="s">
        <v>79</v>
      </c>
      <c r="U697" s="147" t="e">
        <f>INDEX(#REF!,MATCH(Revisión_Avance_Periodo!$L697,#REF!,0),MATCH(Revisión_Avance_Periodo!$T697,#REF!,0))</f>
        <v>#REF!</v>
      </c>
      <c r="V697" s="147" t="e">
        <f>INDEX(#REF!,MATCH(Revisión_Avance_Periodo!$L697,#REF!,0),MATCH(Revisión_Avance_Periodo!$T697,#REF!,0))</f>
        <v>#REF!</v>
      </c>
      <c r="W697" s="118">
        <f t="shared" si="62"/>
        <v>0</v>
      </c>
      <c r="X697" s="124" t="str">
        <f>VLOOKUP(W697,Tabla_Estado_Meta_OAP_2019[#All],3,TRUE)</f>
        <v>Por Ejecutar</v>
      </c>
      <c r="Y697" s="150" t="e">
        <f>SUBTOTAL(9,$U$686:$U697)</f>
        <v>#REF!</v>
      </c>
      <c r="Z697" s="151" t="e">
        <f>SUBTOTAL(9,$V$686:$V697)</f>
        <v>#REF!</v>
      </c>
      <c r="AA697" s="159">
        <f>IFERROR(+Revisión_Avance_Periodo!$Z697/Revisión_Avance_Periodo!$Y697,0)</f>
        <v>0</v>
      </c>
      <c r="AB697" s="126"/>
      <c r="AC697" s="127"/>
      <c r="AD697" s="125"/>
      <c r="AE697" s="125"/>
      <c r="AF697" s="128"/>
      <c r="AG697" s="129"/>
      <c r="AH697" s="150" t="e">
        <f>SUBTOTAL(9,$U$386:$U697)</f>
        <v>#REF!</v>
      </c>
      <c r="AI697" s="151" t="e">
        <f>SUBTOTAL(9,$V$386:$V697)</f>
        <v>#REF!</v>
      </c>
      <c r="AJ697" s="159">
        <f>IFERROR(+Revisión_Avance_Periodo!$Z397/Revisión_Avance_Periodo!$Y397,0)</f>
        <v>0</v>
      </c>
      <c r="AK697" s="126"/>
      <c r="AL697" s="127"/>
      <c r="AM697" s="125"/>
      <c r="AN697" s="125"/>
      <c r="AO697" s="128"/>
      <c r="AP697" s="129"/>
    </row>
    <row r="698" spans="1:42" x14ac:dyDescent="0.25">
      <c r="A698" s="92">
        <v>35</v>
      </c>
      <c r="B698" s="435" t="e">
        <f>CONCATENATE(Revisión_Avance_Periodo!$D398,";",Revisión_Avance_Periodo!$F398,";",Revisión_Avance_Periodo!$L398)</f>
        <v>#REF!</v>
      </c>
      <c r="C698" s="435" t="e">
        <f t="shared" si="57"/>
        <v>#REF!</v>
      </c>
      <c r="D698" s="114" t="e">
        <f>VLOOKUP($A698,#REF!,3,FALSE)</f>
        <v>#REF!</v>
      </c>
      <c r="E698" s="436" t="e">
        <f>VLOOKUP($A698,#REF!,4,FALSE)</f>
        <v>#REF!</v>
      </c>
      <c r="F698" s="102" t="e">
        <f>VLOOKUP($A698,#REF!,5,FALSE)</f>
        <v>#REF!</v>
      </c>
      <c r="G698" s="93" t="e">
        <f>VLOOKUP($A698,#REF!,8,FALSE)</f>
        <v>#REF!</v>
      </c>
      <c r="H698" s="93" t="e">
        <f>VLOOKUP($A698,#REF!,7,FALSE)</f>
        <v>#REF!</v>
      </c>
      <c r="I698" s="438" t="e">
        <f>VLOOKUP($A698,#REF!,10,FALSE)</f>
        <v>#REF!</v>
      </c>
      <c r="J698" s="93" t="e">
        <f>VLOOKUP($A698,#REF!,11,FALSE)</f>
        <v>#REF!</v>
      </c>
      <c r="K698" s="114" t="e">
        <f>VLOOKUP($A698,#REF!,12,FALSE)</f>
        <v>#REF!</v>
      </c>
      <c r="L698" s="93" t="e">
        <f>VLOOKUP($A698,#REF!,13,FALSE)</f>
        <v>#REF!</v>
      </c>
      <c r="M698" s="438" t="e">
        <f>VLOOKUP($A698,#REF!,14,FALSE)</f>
        <v>#REF!</v>
      </c>
      <c r="N698" s="102" t="e">
        <f>VLOOKUP($A698,#REF!,15,FALSE)</f>
        <v>#REF!</v>
      </c>
      <c r="O698" s="102" t="e">
        <f>VLOOKUP($A698,#REF!,18,FALSE)</f>
        <v>#REF!</v>
      </c>
      <c r="P698" s="93" t="e">
        <f>VLOOKUP($A698,#REF!,41,FALSE)</f>
        <v>#REF!</v>
      </c>
      <c r="Q698" s="115" t="e">
        <f>VLOOKUP(Revisión_Avance_Periodo!$L398,#REF!,30,FALSE)</f>
        <v>#REF!</v>
      </c>
      <c r="R698" s="116">
        <v>2019</v>
      </c>
      <c r="S698" s="196">
        <v>43495</v>
      </c>
      <c r="T698" s="116" t="s">
        <v>68</v>
      </c>
      <c r="U698" s="147" t="e">
        <f>INDEX(#REF!,MATCH(Revisión_Avance_Periodo!$L698,#REF!,0),MATCH(Revisión_Avance_Periodo!$T698,#REF!,0))</f>
        <v>#REF!</v>
      </c>
      <c r="V698" s="147" t="e">
        <f>INDEX(#REF!,MATCH(Revisión_Avance_Periodo!$L698,#REF!,0),MATCH(Revisión_Avance_Periodo!$T698,#REF!,0))</f>
        <v>#REF!</v>
      </c>
      <c r="W698" s="118">
        <f t="shared" si="62"/>
        <v>0</v>
      </c>
      <c r="X698" s="116" t="str">
        <f>VLOOKUP(W698,Tabla_Estado_Meta_OAP_2019[#All],3,TRUE)</f>
        <v>Por Ejecutar</v>
      </c>
      <c r="Y698" s="148" t="e">
        <f>SUBTOTAL(9,$U$698:$U698)</f>
        <v>#REF!</v>
      </c>
      <c r="Z698" s="149" t="e">
        <f>SUBTOTAL(9,$V$698:$V698)</f>
        <v>#REF!</v>
      </c>
      <c r="AA698" s="162">
        <f>IFERROR(+Revisión_Avance_Periodo!$Z698/Revisión_Avance_Periodo!$Y698,0)</f>
        <v>0</v>
      </c>
      <c r="AB698" s="448" t="e">
        <f>SUBTOTAL(9,U698:U709)</f>
        <v>#REF!</v>
      </c>
      <c r="AC698" s="449" t="e">
        <f>SUBTOTAL(9,V698:V709)</f>
        <v>#REF!</v>
      </c>
      <c r="AD698" s="119" t="e">
        <f>+AC698/AB698</f>
        <v>#REF!</v>
      </c>
      <c r="AE698" s="119" t="e">
        <f>100%-Revisión_Avance_Periodo!$AD698</f>
        <v>#REF!</v>
      </c>
      <c r="AF698" s="121" t="e">
        <f>VLOOKUP(AD698,Tabla_Estado_Meta_OAP_2019[],3,TRUE)</f>
        <v>#REF!</v>
      </c>
      <c r="AG698" s="122" t="e">
        <f>Revisión_Avance_Periodo!$AD698*Revisión_Avance_Periodo!$Q698</f>
        <v>#REF!</v>
      </c>
      <c r="AH698" s="148" t="e">
        <f>SUBTOTAL(9,$U$398:$U698)</f>
        <v>#REF!</v>
      </c>
      <c r="AI698" s="149" t="e">
        <f>SUBTOTAL(9,$V$398:$V698)</f>
        <v>#REF!</v>
      </c>
      <c r="AJ698" s="162">
        <f>IFERROR(+Revisión_Avance_Periodo!$Z398/Revisión_Avance_Periodo!$Y398,0)</f>
        <v>0</v>
      </c>
      <c r="AK698" s="448" t="e">
        <f>SUBTOTAL(9,AD698:AD709)</f>
        <v>#REF!</v>
      </c>
      <c r="AL698" s="449" t="e">
        <f>SUBTOTAL(9,AE698:AE709)</f>
        <v>#REF!</v>
      </c>
      <c r="AM698" s="119" t="e">
        <f>+AL698/AK698</f>
        <v>#REF!</v>
      </c>
      <c r="AN698" s="119" t="e">
        <f>100%-Revisión_Avance_Periodo!$AD398</f>
        <v>#REF!</v>
      </c>
      <c r="AO698" s="121" t="e">
        <f>VLOOKUP(AM698,Tabla_Estado_Meta_OAP_2019[],3,TRUE)</f>
        <v>#REF!</v>
      </c>
      <c r="AP698" s="122" t="e">
        <f>Revisión_Avance_Periodo!$AD398*Revisión_Avance_Periodo!$Q398</f>
        <v>#REF!</v>
      </c>
    </row>
    <row r="699" spans="1:42" x14ac:dyDescent="0.25">
      <c r="A699" s="97">
        <v>35</v>
      </c>
      <c r="B699" s="435" t="e">
        <f>CONCATENATE(Revisión_Avance_Periodo!$D399,";",Revisión_Avance_Periodo!$F399,";",Revisión_Avance_Periodo!$L399)</f>
        <v>#REF!</v>
      </c>
      <c r="C699" s="435" t="e">
        <f t="shared" si="57"/>
        <v>#REF!</v>
      </c>
      <c r="D699" s="123" t="e">
        <f>VLOOKUP($A699,#REF!,3,FALSE)</f>
        <v>#REF!</v>
      </c>
      <c r="E699" s="436" t="e">
        <f>VLOOKUP($A699,#REF!,4,FALSE)</f>
        <v>#REF!</v>
      </c>
      <c r="F699" s="103" t="e">
        <f>VLOOKUP($A699,#REF!,5,FALSE)</f>
        <v>#REF!</v>
      </c>
      <c r="G699" s="98" t="e">
        <f>VLOOKUP($A699,#REF!,8,FALSE)</f>
        <v>#REF!</v>
      </c>
      <c r="H699" s="93" t="e">
        <f>VLOOKUP($A699,#REF!,7,FALSE)</f>
        <v>#REF!</v>
      </c>
      <c r="I699" s="438" t="e">
        <f>VLOOKUP($A699,#REF!,10,FALSE)</f>
        <v>#REF!</v>
      </c>
      <c r="J699" s="98" t="e">
        <f>VLOOKUP($A699,#REF!,11,FALSE)</f>
        <v>#REF!</v>
      </c>
      <c r="K699" s="114" t="e">
        <f>VLOOKUP($A699,#REF!,12,FALSE)</f>
        <v>#REF!</v>
      </c>
      <c r="L699" s="98" t="e">
        <f>VLOOKUP($A699,#REF!,13,FALSE)</f>
        <v>#REF!</v>
      </c>
      <c r="M699" s="438" t="e">
        <f>VLOOKUP($A699,#REF!,14,FALSE)</f>
        <v>#REF!</v>
      </c>
      <c r="N699" s="103" t="e">
        <f>VLOOKUP($A699,#REF!,15,FALSE)</f>
        <v>#REF!</v>
      </c>
      <c r="O699" s="103" t="e">
        <f>VLOOKUP($A699,#REF!,18,FALSE)</f>
        <v>#REF!</v>
      </c>
      <c r="P699" s="93" t="e">
        <f>VLOOKUP($A699,#REF!,41,FALSE)</f>
        <v>#REF!</v>
      </c>
      <c r="Q699" s="115" t="e">
        <f>VLOOKUP(Revisión_Avance_Periodo!$L399,#REF!,30,FALSE)</f>
        <v>#REF!</v>
      </c>
      <c r="R699" s="116">
        <v>2019</v>
      </c>
      <c r="S699" s="196">
        <v>43524</v>
      </c>
      <c r="T699" s="124" t="s">
        <v>69</v>
      </c>
      <c r="U699" s="147" t="e">
        <f>INDEX(#REF!,MATCH(Revisión_Avance_Periodo!$L699,#REF!,0),MATCH(Revisión_Avance_Periodo!$T699,#REF!,0))</f>
        <v>#REF!</v>
      </c>
      <c r="V699" s="147" t="e">
        <f>INDEX(#REF!,MATCH(Revisión_Avance_Periodo!$L699,#REF!,0),MATCH(Revisión_Avance_Periodo!$T699,#REF!,0))</f>
        <v>#REF!</v>
      </c>
      <c r="W699" s="118">
        <f t="shared" si="62"/>
        <v>0</v>
      </c>
      <c r="X699" s="124" t="str">
        <f>VLOOKUP(W699,Tabla_Estado_Meta_OAP_2019[#All],3,TRUE)</f>
        <v>Por Ejecutar</v>
      </c>
      <c r="Y699" s="150" t="e">
        <f>SUBTOTAL(9,$U$698:$U699)</f>
        <v>#REF!</v>
      </c>
      <c r="Z699" s="151" t="e">
        <f>SUBTOTAL(9,$V$698:$V699)</f>
        <v>#REF!</v>
      </c>
      <c r="AA699" s="159">
        <f>IFERROR(+Revisión_Avance_Periodo!$Z699/Revisión_Avance_Periodo!$Y699,0)</f>
        <v>0</v>
      </c>
      <c r="AB699" s="126"/>
      <c r="AC699" s="127"/>
      <c r="AD699" s="125"/>
      <c r="AE699" s="125"/>
      <c r="AF699" s="128"/>
      <c r="AG699" s="129"/>
      <c r="AH699" s="150" t="e">
        <f>SUBTOTAL(9,$U$398:$U699)</f>
        <v>#REF!</v>
      </c>
      <c r="AI699" s="151" t="e">
        <f>SUBTOTAL(9,$V$398:$V699)</f>
        <v>#REF!</v>
      </c>
      <c r="AJ699" s="159">
        <f>IFERROR(+Revisión_Avance_Periodo!$Z399/Revisión_Avance_Periodo!$Y399,0)</f>
        <v>0</v>
      </c>
      <c r="AK699" s="126"/>
      <c r="AL699" s="127"/>
      <c r="AM699" s="125"/>
      <c r="AN699" s="125"/>
      <c r="AO699" s="128"/>
      <c r="AP699" s="129"/>
    </row>
    <row r="700" spans="1:42" x14ac:dyDescent="0.25">
      <c r="A700" s="92">
        <v>35</v>
      </c>
      <c r="B700" s="435" t="e">
        <f>CONCATENATE(Revisión_Avance_Periodo!$D400,";",Revisión_Avance_Periodo!$F400,";",Revisión_Avance_Periodo!$L400)</f>
        <v>#REF!</v>
      </c>
      <c r="C700" s="435" t="e">
        <f t="shared" si="57"/>
        <v>#REF!</v>
      </c>
      <c r="D700" s="114" t="e">
        <f>VLOOKUP($A700,#REF!,3,FALSE)</f>
        <v>#REF!</v>
      </c>
      <c r="E700" s="436" t="e">
        <f>VLOOKUP($A700,#REF!,4,FALSE)</f>
        <v>#REF!</v>
      </c>
      <c r="F700" s="102" t="e">
        <f>VLOOKUP($A700,#REF!,5,FALSE)</f>
        <v>#REF!</v>
      </c>
      <c r="G700" s="93" t="e">
        <f>VLOOKUP($A700,#REF!,8,FALSE)</f>
        <v>#REF!</v>
      </c>
      <c r="H700" s="93" t="e">
        <f>VLOOKUP($A700,#REF!,7,FALSE)</f>
        <v>#REF!</v>
      </c>
      <c r="I700" s="438" t="e">
        <f>VLOOKUP($A700,#REF!,10,FALSE)</f>
        <v>#REF!</v>
      </c>
      <c r="J700" s="93" t="e">
        <f>VLOOKUP($A700,#REF!,11,FALSE)</f>
        <v>#REF!</v>
      </c>
      <c r="K700" s="114" t="e">
        <f>VLOOKUP($A700,#REF!,12,FALSE)</f>
        <v>#REF!</v>
      </c>
      <c r="L700" s="93" t="e">
        <f>VLOOKUP($A700,#REF!,13,FALSE)</f>
        <v>#REF!</v>
      </c>
      <c r="M700" s="438" t="e">
        <f>VLOOKUP($A700,#REF!,14,FALSE)</f>
        <v>#REF!</v>
      </c>
      <c r="N700" s="102" t="e">
        <f>VLOOKUP($A700,#REF!,15,FALSE)</f>
        <v>#REF!</v>
      </c>
      <c r="O700" s="102" t="e">
        <f>VLOOKUP($A700,#REF!,18,FALSE)</f>
        <v>#REF!</v>
      </c>
      <c r="P700" s="93" t="e">
        <f>VLOOKUP($A700,#REF!,41,FALSE)</f>
        <v>#REF!</v>
      </c>
      <c r="Q700" s="115" t="e">
        <f>VLOOKUP(Revisión_Avance_Periodo!$L400,#REF!,30,FALSE)</f>
        <v>#REF!</v>
      </c>
      <c r="R700" s="116">
        <v>2019</v>
      </c>
      <c r="S700" s="196">
        <v>43554</v>
      </c>
      <c r="T700" s="116" t="s">
        <v>70</v>
      </c>
      <c r="U700" s="147" t="e">
        <f>INDEX(#REF!,MATCH(Revisión_Avance_Periodo!$L700,#REF!,0),MATCH(Revisión_Avance_Periodo!$T700,#REF!,0))</f>
        <v>#REF!</v>
      </c>
      <c r="V700" s="147" t="e">
        <f>INDEX(#REF!,MATCH(Revisión_Avance_Periodo!$L700,#REF!,0),MATCH(Revisión_Avance_Periodo!$T700,#REF!,0))</f>
        <v>#REF!</v>
      </c>
      <c r="W700" s="118">
        <f t="shared" si="62"/>
        <v>0</v>
      </c>
      <c r="X700" s="116" t="str">
        <f>VLOOKUP(W700,Tabla_Estado_Meta_OAP_2019[#All],3,TRUE)</f>
        <v>Por Ejecutar</v>
      </c>
      <c r="Y700" s="150" t="e">
        <f>SUBTOTAL(9,$U$698:$U700)</f>
        <v>#REF!</v>
      </c>
      <c r="Z700" s="151" t="e">
        <f>SUBTOTAL(9,$V$698:$V700)</f>
        <v>#REF!</v>
      </c>
      <c r="AA700" s="159">
        <f>IFERROR(+Revisión_Avance_Periodo!$Z700/Revisión_Avance_Periodo!$Y700,0)</f>
        <v>0</v>
      </c>
      <c r="AB700" s="126"/>
      <c r="AC700" s="127"/>
      <c r="AD700" s="125"/>
      <c r="AE700" s="125"/>
      <c r="AF700" s="128"/>
      <c r="AG700" s="129"/>
      <c r="AH700" s="150" t="e">
        <f>SUBTOTAL(9,$U$398:$U700)</f>
        <v>#REF!</v>
      </c>
      <c r="AI700" s="151" t="e">
        <f>SUBTOTAL(9,$V$398:$V700)</f>
        <v>#REF!</v>
      </c>
      <c r="AJ700" s="159">
        <f>IFERROR(+Revisión_Avance_Periodo!$Z400/Revisión_Avance_Periodo!$Y400,0)</f>
        <v>0</v>
      </c>
      <c r="AK700" s="126"/>
      <c r="AL700" s="127"/>
      <c r="AM700" s="125"/>
      <c r="AN700" s="125"/>
      <c r="AO700" s="128"/>
      <c r="AP700" s="129"/>
    </row>
    <row r="701" spans="1:42" x14ac:dyDescent="0.25">
      <c r="A701" s="97">
        <v>35</v>
      </c>
      <c r="B701" s="435" t="e">
        <f>CONCATENATE(Revisión_Avance_Periodo!$D401,";",Revisión_Avance_Periodo!$F401,";",Revisión_Avance_Periodo!$L401)</f>
        <v>#REF!</v>
      </c>
      <c r="C701" s="435" t="e">
        <f t="shared" si="57"/>
        <v>#REF!</v>
      </c>
      <c r="D701" s="123" t="e">
        <f>VLOOKUP($A701,#REF!,3,FALSE)</f>
        <v>#REF!</v>
      </c>
      <c r="E701" s="436" t="e">
        <f>VLOOKUP($A701,#REF!,4,FALSE)</f>
        <v>#REF!</v>
      </c>
      <c r="F701" s="103" t="e">
        <f>VLOOKUP($A701,#REF!,5,FALSE)</f>
        <v>#REF!</v>
      </c>
      <c r="G701" s="98" t="e">
        <f>VLOOKUP($A701,#REF!,8,FALSE)</f>
        <v>#REF!</v>
      </c>
      <c r="H701" s="93" t="e">
        <f>VLOOKUP($A701,#REF!,7,FALSE)</f>
        <v>#REF!</v>
      </c>
      <c r="I701" s="438" t="e">
        <f>VLOOKUP($A701,#REF!,10,FALSE)</f>
        <v>#REF!</v>
      </c>
      <c r="J701" s="98" t="e">
        <f>VLOOKUP($A701,#REF!,11,FALSE)</f>
        <v>#REF!</v>
      </c>
      <c r="K701" s="114" t="e">
        <f>VLOOKUP($A701,#REF!,12,FALSE)</f>
        <v>#REF!</v>
      </c>
      <c r="L701" s="98" t="e">
        <f>VLOOKUP($A701,#REF!,13,FALSE)</f>
        <v>#REF!</v>
      </c>
      <c r="M701" s="438" t="e">
        <f>VLOOKUP($A701,#REF!,14,FALSE)</f>
        <v>#REF!</v>
      </c>
      <c r="N701" s="103" t="e">
        <f>VLOOKUP($A701,#REF!,15,FALSE)</f>
        <v>#REF!</v>
      </c>
      <c r="O701" s="103" t="e">
        <f>VLOOKUP($A701,#REF!,18,FALSE)</f>
        <v>#REF!</v>
      </c>
      <c r="P701" s="93" t="e">
        <f>VLOOKUP($A701,#REF!,41,FALSE)</f>
        <v>#REF!</v>
      </c>
      <c r="Q701" s="115" t="e">
        <f>VLOOKUP(Revisión_Avance_Periodo!$L401,#REF!,30,FALSE)</f>
        <v>#REF!</v>
      </c>
      <c r="R701" s="116">
        <v>2019</v>
      </c>
      <c r="S701" s="196">
        <v>43585</v>
      </c>
      <c r="T701" s="124" t="s">
        <v>71</v>
      </c>
      <c r="U701" s="147" t="e">
        <f>INDEX(#REF!,MATCH(Revisión_Avance_Periodo!$L701,#REF!,0),MATCH(Revisión_Avance_Periodo!$T701,#REF!,0))</f>
        <v>#REF!</v>
      </c>
      <c r="V701" s="147" t="e">
        <f>INDEX(#REF!,MATCH(Revisión_Avance_Periodo!$L701,#REF!,0),MATCH(Revisión_Avance_Periodo!$T701,#REF!,0))</f>
        <v>#REF!</v>
      </c>
      <c r="W701" s="118">
        <f t="shared" si="62"/>
        <v>0</v>
      </c>
      <c r="X701" s="124" t="str">
        <f>VLOOKUP(W701,Tabla_Estado_Meta_OAP_2019[#All],3,TRUE)</f>
        <v>Por Ejecutar</v>
      </c>
      <c r="Y701" s="150" t="e">
        <f>SUBTOTAL(9,$U$698:$U701)</f>
        <v>#REF!</v>
      </c>
      <c r="Z701" s="151" t="e">
        <f>SUBTOTAL(9,$V$698:$V701)</f>
        <v>#REF!</v>
      </c>
      <c r="AA701" s="159">
        <f>IFERROR(+Revisión_Avance_Periodo!$Z701/Revisión_Avance_Periodo!$Y701,0)</f>
        <v>0</v>
      </c>
      <c r="AB701" s="126"/>
      <c r="AC701" s="127"/>
      <c r="AD701" s="125"/>
      <c r="AE701" s="125"/>
      <c r="AF701" s="128"/>
      <c r="AG701" s="129"/>
      <c r="AH701" s="150" t="e">
        <f>SUBTOTAL(9,$U$398:$U701)</f>
        <v>#REF!</v>
      </c>
      <c r="AI701" s="151" t="e">
        <f>SUBTOTAL(9,$V$398:$V701)</f>
        <v>#REF!</v>
      </c>
      <c r="AJ701" s="159">
        <f>IFERROR(+Revisión_Avance_Periodo!$Z401/Revisión_Avance_Periodo!$Y401,0)</f>
        <v>0</v>
      </c>
      <c r="AK701" s="126"/>
      <c r="AL701" s="127"/>
      <c r="AM701" s="125"/>
      <c r="AN701" s="125"/>
      <c r="AO701" s="128"/>
      <c r="AP701" s="129"/>
    </row>
    <row r="702" spans="1:42" x14ac:dyDescent="0.25">
      <c r="A702" s="92">
        <v>35</v>
      </c>
      <c r="B702" s="435" t="e">
        <f>CONCATENATE(Revisión_Avance_Periodo!$D402,";",Revisión_Avance_Periodo!$F402,";",Revisión_Avance_Periodo!$L402)</f>
        <v>#REF!</v>
      </c>
      <c r="C702" s="435" t="e">
        <f t="shared" si="57"/>
        <v>#REF!</v>
      </c>
      <c r="D702" s="114" t="e">
        <f>VLOOKUP($A702,#REF!,3,FALSE)</f>
        <v>#REF!</v>
      </c>
      <c r="E702" s="436" t="e">
        <f>VLOOKUP($A702,#REF!,4,FALSE)</f>
        <v>#REF!</v>
      </c>
      <c r="F702" s="102" t="e">
        <f>VLOOKUP($A702,#REF!,5,FALSE)</f>
        <v>#REF!</v>
      </c>
      <c r="G702" s="93" t="e">
        <f>VLOOKUP($A702,#REF!,8,FALSE)</f>
        <v>#REF!</v>
      </c>
      <c r="H702" s="93" t="e">
        <f>VLOOKUP($A702,#REF!,7,FALSE)</f>
        <v>#REF!</v>
      </c>
      <c r="I702" s="438" t="e">
        <f>VLOOKUP($A702,#REF!,10,FALSE)</f>
        <v>#REF!</v>
      </c>
      <c r="J702" s="93" t="e">
        <f>VLOOKUP($A702,#REF!,11,FALSE)</f>
        <v>#REF!</v>
      </c>
      <c r="K702" s="114" t="e">
        <f>VLOOKUP($A702,#REF!,12,FALSE)</f>
        <v>#REF!</v>
      </c>
      <c r="L702" s="93" t="e">
        <f>VLOOKUP($A702,#REF!,13,FALSE)</f>
        <v>#REF!</v>
      </c>
      <c r="M702" s="438" t="e">
        <f>VLOOKUP($A702,#REF!,14,FALSE)</f>
        <v>#REF!</v>
      </c>
      <c r="N702" s="102" t="e">
        <f>VLOOKUP($A702,#REF!,15,FALSE)</f>
        <v>#REF!</v>
      </c>
      <c r="O702" s="102" t="e">
        <f>VLOOKUP($A702,#REF!,18,FALSE)</f>
        <v>#REF!</v>
      </c>
      <c r="P702" s="93" t="e">
        <f>VLOOKUP($A702,#REF!,41,FALSE)</f>
        <v>#REF!</v>
      </c>
      <c r="Q702" s="115" t="e">
        <f>VLOOKUP(Revisión_Avance_Periodo!$L402,#REF!,30,FALSE)</f>
        <v>#REF!</v>
      </c>
      <c r="R702" s="116">
        <v>2019</v>
      </c>
      <c r="S702" s="196">
        <v>43615</v>
      </c>
      <c r="T702" s="116" t="s">
        <v>72</v>
      </c>
      <c r="U702" s="147" t="e">
        <f>INDEX(#REF!,MATCH(Revisión_Avance_Periodo!$L702,#REF!,0),MATCH(Revisión_Avance_Periodo!$T702,#REF!,0))</f>
        <v>#REF!</v>
      </c>
      <c r="V702" s="147" t="e">
        <f>INDEX(#REF!,MATCH(Revisión_Avance_Periodo!$L702,#REF!,0),MATCH(Revisión_Avance_Periodo!$T702,#REF!,0))</f>
        <v>#REF!</v>
      </c>
      <c r="W702" s="118">
        <f t="shared" si="62"/>
        <v>0</v>
      </c>
      <c r="X702" s="116" t="str">
        <f>VLOOKUP(W702,Tabla_Estado_Meta_OAP_2019[#All],3,TRUE)</f>
        <v>Por Ejecutar</v>
      </c>
      <c r="Y702" s="150" t="e">
        <f>SUBTOTAL(9,$U$698:$U702)</f>
        <v>#REF!</v>
      </c>
      <c r="Z702" s="151" t="e">
        <f>SUBTOTAL(9,$V$698:$V702)</f>
        <v>#REF!</v>
      </c>
      <c r="AA702" s="159">
        <f>IFERROR(+Revisión_Avance_Periodo!$Z702/Revisión_Avance_Periodo!$Y702,0)</f>
        <v>0</v>
      </c>
      <c r="AB702" s="126"/>
      <c r="AC702" s="127"/>
      <c r="AD702" s="125"/>
      <c r="AE702" s="125"/>
      <c r="AF702" s="128"/>
      <c r="AG702" s="129"/>
      <c r="AH702" s="150" t="e">
        <f>SUBTOTAL(9,$U$398:$U702)</f>
        <v>#REF!</v>
      </c>
      <c r="AI702" s="151" t="e">
        <f>SUBTOTAL(9,$V$398:$V702)</f>
        <v>#REF!</v>
      </c>
      <c r="AJ702" s="159">
        <f>IFERROR(+Revisión_Avance_Periodo!$Z402/Revisión_Avance_Periodo!$Y402,0)</f>
        <v>0</v>
      </c>
      <c r="AK702" s="126"/>
      <c r="AL702" s="127"/>
      <c r="AM702" s="125"/>
      <c r="AN702" s="125"/>
      <c r="AO702" s="128"/>
      <c r="AP702" s="129"/>
    </row>
    <row r="703" spans="1:42" x14ac:dyDescent="0.25">
      <c r="A703" s="97">
        <v>35</v>
      </c>
      <c r="B703" s="435" t="e">
        <f>CONCATENATE(Revisión_Avance_Periodo!$D403,";",Revisión_Avance_Periodo!$F403,";",Revisión_Avance_Periodo!$L403)</f>
        <v>#REF!</v>
      </c>
      <c r="C703" s="435" t="e">
        <f t="shared" si="57"/>
        <v>#REF!</v>
      </c>
      <c r="D703" s="123" t="e">
        <f>VLOOKUP($A703,#REF!,3,FALSE)</f>
        <v>#REF!</v>
      </c>
      <c r="E703" s="436" t="e">
        <f>VLOOKUP($A703,#REF!,4,FALSE)</f>
        <v>#REF!</v>
      </c>
      <c r="F703" s="103" t="e">
        <f>VLOOKUP($A703,#REF!,5,FALSE)</f>
        <v>#REF!</v>
      </c>
      <c r="G703" s="98" t="e">
        <f>VLOOKUP($A703,#REF!,8,FALSE)</f>
        <v>#REF!</v>
      </c>
      <c r="H703" s="93" t="e">
        <f>VLOOKUP($A703,#REF!,7,FALSE)</f>
        <v>#REF!</v>
      </c>
      <c r="I703" s="438" t="e">
        <f>VLOOKUP($A703,#REF!,10,FALSE)</f>
        <v>#REF!</v>
      </c>
      <c r="J703" s="98" t="e">
        <f>VLOOKUP($A703,#REF!,11,FALSE)</f>
        <v>#REF!</v>
      </c>
      <c r="K703" s="114" t="e">
        <f>VLOOKUP($A703,#REF!,12,FALSE)</f>
        <v>#REF!</v>
      </c>
      <c r="L703" s="98" t="e">
        <f>VLOOKUP($A703,#REF!,13,FALSE)</f>
        <v>#REF!</v>
      </c>
      <c r="M703" s="438" t="e">
        <f>VLOOKUP($A703,#REF!,14,FALSE)</f>
        <v>#REF!</v>
      </c>
      <c r="N703" s="103" t="e">
        <f>VLOOKUP($A703,#REF!,15,FALSE)</f>
        <v>#REF!</v>
      </c>
      <c r="O703" s="103" t="e">
        <f>VLOOKUP($A703,#REF!,18,FALSE)</f>
        <v>#REF!</v>
      </c>
      <c r="P703" s="93" t="e">
        <f>VLOOKUP($A703,#REF!,41,FALSE)</f>
        <v>#REF!</v>
      </c>
      <c r="Q703" s="115" t="e">
        <f>VLOOKUP(Revisión_Avance_Periodo!$L403,#REF!,30,FALSE)</f>
        <v>#REF!</v>
      </c>
      <c r="R703" s="116">
        <v>2019</v>
      </c>
      <c r="S703" s="196">
        <v>43646</v>
      </c>
      <c r="T703" s="124" t="s">
        <v>73</v>
      </c>
      <c r="U703" s="147" t="e">
        <f>INDEX(#REF!,MATCH(Revisión_Avance_Periodo!$L703,#REF!,0),MATCH(Revisión_Avance_Periodo!$T703,#REF!,0))</f>
        <v>#REF!</v>
      </c>
      <c r="V703" s="450" t="e">
        <f>INDEX(#REF!,MATCH(Revisión_Avance_Periodo!$L703,#REF!,0),MATCH(Revisión_Avance_Periodo!$T703,#REF!,0))</f>
        <v>#REF!</v>
      </c>
      <c r="W703" s="118">
        <f t="shared" si="62"/>
        <v>0</v>
      </c>
      <c r="X703" s="124" t="str">
        <f>VLOOKUP(W703,Tabla_Estado_Meta_OAP_2019[#All],3,TRUE)</f>
        <v>Por Ejecutar</v>
      </c>
      <c r="Y703" s="150" t="e">
        <f>SUBTOTAL(9,$U$698:$U703)</f>
        <v>#REF!</v>
      </c>
      <c r="Z703" s="151" t="e">
        <f>SUBTOTAL(9,$V$698:$V703)</f>
        <v>#REF!</v>
      </c>
      <c r="AA703" s="159">
        <f>IFERROR(+Revisión_Avance_Periodo!$Z703/Revisión_Avance_Periodo!$Y703,0)</f>
        <v>0</v>
      </c>
      <c r="AB703" s="126"/>
      <c r="AC703" s="127"/>
      <c r="AD703" s="125"/>
      <c r="AE703" s="125"/>
      <c r="AF703" s="128"/>
      <c r="AG703" s="129"/>
      <c r="AH703" s="150" t="e">
        <f>SUBTOTAL(9,$U$398:$U703)</f>
        <v>#REF!</v>
      </c>
      <c r="AI703" s="151" t="e">
        <f>SUBTOTAL(9,$V$398:$V703)</f>
        <v>#REF!</v>
      </c>
      <c r="AJ703" s="159">
        <f>IFERROR(+Revisión_Avance_Periodo!$Z403/Revisión_Avance_Periodo!$Y403,0)</f>
        <v>0</v>
      </c>
      <c r="AK703" s="126"/>
      <c r="AL703" s="127"/>
      <c r="AM703" s="125"/>
      <c r="AN703" s="125"/>
      <c r="AO703" s="128"/>
      <c r="AP703" s="129"/>
    </row>
    <row r="704" spans="1:42" x14ac:dyDescent="0.25">
      <c r="A704" s="92">
        <v>35</v>
      </c>
      <c r="B704" s="435" t="e">
        <f>CONCATENATE(Revisión_Avance_Periodo!$D404,";",Revisión_Avance_Periodo!$F404,";",Revisión_Avance_Periodo!$L404)</f>
        <v>#REF!</v>
      </c>
      <c r="C704" s="435" t="e">
        <f t="shared" si="57"/>
        <v>#REF!</v>
      </c>
      <c r="D704" s="114" t="e">
        <f>VLOOKUP($A704,#REF!,3,FALSE)</f>
        <v>#REF!</v>
      </c>
      <c r="E704" s="436" t="e">
        <f>VLOOKUP($A704,#REF!,4,FALSE)</f>
        <v>#REF!</v>
      </c>
      <c r="F704" s="102" t="e">
        <f>VLOOKUP($A704,#REF!,5,FALSE)</f>
        <v>#REF!</v>
      </c>
      <c r="G704" s="93" t="e">
        <f>VLOOKUP($A704,#REF!,8,FALSE)</f>
        <v>#REF!</v>
      </c>
      <c r="H704" s="93" t="e">
        <f>VLOOKUP($A704,#REF!,7,FALSE)</f>
        <v>#REF!</v>
      </c>
      <c r="I704" s="438" t="e">
        <f>VLOOKUP($A704,#REF!,10,FALSE)</f>
        <v>#REF!</v>
      </c>
      <c r="J704" s="93" t="e">
        <f>VLOOKUP($A704,#REF!,11,FALSE)</f>
        <v>#REF!</v>
      </c>
      <c r="K704" s="114" t="e">
        <f>VLOOKUP($A704,#REF!,12,FALSE)</f>
        <v>#REF!</v>
      </c>
      <c r="L704" s="93" t="e">
        <f>VLOOKUP($A704,#REF!,13,FALSE)</f>
        <v>#REF!</v>
      </c>
      <c r="M704" s="438" t="e">
        <f>VLOOKUP($A704,#REF!,14,FALSE)</f>
        <v>#REF!</v>
      </c>
      <c r="N704" s="102" t="e">
        <f>VLOOKUP($A704,#REF!,15,FALSE)</f>
        <v>#REF!</v>
      </c>
      <c r="O704" s="102" t="e">
        <f>VLOOKUP($A704,#REF!,18,FALSE)</f>
        <v>#REF!</v>
      </c>
      <c r="P704" s="93" t="e">
        <f>VLOOKUP($A704,#REF!,41,FALSE)</f>
        <v>#REF!</v>
      </c>
      <c r="Q704" s="115" t="e">
        <f>VLOOKUP(Revisión_Avance_Periodo!$L404,#REF!,30,FALSE)</f>
        <v>#REF!</v>
      </c>
      <c r="R704" s="116">
        <v>2019</v>
      </c>
      <c r="S704" s="196">
        <v>43676</v>
      </c>
      <c r="T704" s="116" t="s">
        <v>74</v>
      </c>
      <c r="U704" s="147" t="e">
        <f>INDEX(#REF!,MATCH(Revisión_Avance_Periodo!$L704,#REF!,0),MATCH(Revisión_Avance_Periodo!$T704,#REF!,0))</f>
        <v>#REF!</v>
      </c>
      <c r="V704" s="147" t="e">
        <f>INDEX(#REF!,MATCH(Revisión_Avance_Periodo!$L704,#REF!,0),MATCH(Revisión_Avance_Periodo!$T704,#REF!,0))</f>
        <v>#REF!</v>
      </c>
      <c r="W704" s="118">
        <f t="shared" si="62"/>
        <v>0</v>
      </c>
      <c r="X704" s="116" t="str">
        <f>VLOOKUP(W704,Tabla_Estado_Meta_OAP_2019[#All],3,TRUE)</f>
        <v>Por Ejecutar</v>
      </c>
      <c r="Y704" s="150" t="e">
        <f>SUBTOTAL(9,$U$698:$U704)</f>
        <v>#REF!</v>
      </c>
      <c r="Z704" s="151" t="e">
        <f>SUBTOTAL(9,$V$698:$V704)</f>
        <v>#REF!</v>
      </c>
      <c r="AA704" s="159">
        <f>IFERROR(+Revisión_Avance_Periodo!$Z704/Revisión_Avance_Periodo!$Y704,0)</f>
        <v>0</v>
      </c>
      <c r="AB704" s="126"/>
      <c r="AC704" s="127"/>
      <c r="AD704" s="125"/>
      <c r="AE704" s="125"/>
      <c r="AF704" s="128"/>
      <c r="AG704" s="129"/>
      <c r="AH704" s="150" t="e">
        <f>SUBTOTAL(9,$U$398:$U704)</f>
        <v>#REF!</v>
      </c>
      <c r="AI704" s="151" t="e">
        <f>SUBTOTAL(9,$V$398:$V704)</f>
        <v>#REF!</v>
      </c>
      <c r="AJ704" s="159">
        <f>IFERROR(+Revisión_Avance_Periodo!$Z404/Revisión_Avance_Periodo!$Y404,0)</f>
        <v>0</v>
      </c>
      <c r="AK704" s="126"/>
      <c r="AL704" s="127"/>
      <c r="AM704" s="125"/>
      <c r="AN704" s="125"/>
      <c r="AO704" s="128"/>
      <c r="AP704" s="129"/>
    </row>
    <row r="705" spans="1:42" x14ac:dyDescent="0.25">
      <c r="A705" s="97">
        <v>35</v>
      </c>
      <c r="B705" s="435" t="e">
        <f>CONCATENATE(Revisión_Avance_Periodo!$D405,";",Revisión_Avance_Periodo!$F405,";",Revisión_Avance_Periodo!$L405)</f>
        <v>#REF!</v>
      </c>
      <c r="C705" s="435" t="e">
        <f t="shared" si="57"/>
        <v>#REF!</v>
      </c>
      <c r="D705" s="123" t="e">
        <f>VLOOKUP($A705,#REF!,3,FALSE)</f>
        <v>#REF!</v>
      </c>
      <c r="E705" s="436" t="e">
        <f>VLOOKUP($A705,#REF!,4,FALSE)</f>
        <v>#REF!</v>
      </c>
      <c r="F705" s="103" t="e">
        <f>VLOOKUP($A705,#REF!,5,FALSE)</f>
        <v>#REF!</v>
      </c>
      <c r="G705" s="98" t="e">
        <f>VLOOKUP($A705,#REF!,8,FALSE)</f>
        <v>#REF!</v>
      </c>
      <c r="H705" s="93" t="e">
        <f>VLOOKUP($A705,#REF!,7,FALSE)</f>
        <v>#REF!</v>
      </c>
      <c r="I705" s="438" t="e">
        <f>VLOOKUP($A705,#REF!,10,FALSE)</f>
        <v>#REF!</v>
      </c>
      <c r="J705" s="98" t="e">
        <f>VLOOKUP($A705,#REF!,11,FALSE)</f>
        <v>#REF!</v>
      </c>
      <c r="K705" s="114" t="e">
        <f>VLOOKUP($A705,#REF!,12,FALSE)</f>
        <v>#REF!</v>
      </c>
      <c r="L705" s="98" t="e">
        <f>VLOOKUP($A705,#REF!,13,FALSE)</f>
        <v>#REF!</v>
      </c>
      <c r="M705" s="438" t="e">
        <f>VLOOKUP($A705,#REF!,14,FALSE)</f>
        <v>#REF!</v>
      </c>
      <c r="N705" s="103" t="e">
        <f>VLOOKUP($A705,#REF!,15,FALSE)</f>
        <v>#REF!</v>
      </c>
      <c r="O705" s="103" t="e">
        <f>VLOOKUP($A705,#REF!,18,FALSE)</f>
        <v>#REF!</v>
      </c>
      <c r="P705" s="93" t="e">
        <f>VLOOKUP($A705,#REF!,41,FALSE)</f>
        <v>#REF!</v>
      </c>
      <c r="Q705" s="115" t="e">
        <f>VLOOKUP(Revisión_Avance_Periodo!$L405,#REF!,30,FALSE)</f>
        <v>#REF!</v>
      </c>
      <c r="R705" s="116">
        <v>2019</v>
      </c>
      <c r="S705" s="196">
        <v>43707</v>
      </c>
      <c r="T705" s="124" t="s">
        <v>75</v>
      </c>
      <c r="U705" s="147" t="e">
        <f>INDEX(#REF!,MATCH(Revisión_Avance_Periodo!$L705,#REF!,0),MATCH(Revisión_Avance_Periodo!$T705,#REF!,0))</f>
        <v>#REF!</v>
      </c>
      <c r="V705" s="147" t="e">
        <f>INDEX(#REF!,MATCH(Revisión_Avance_Periodo!$L705,#REF!,0),MATCH(Revisión_Avance_Periodo!$T705,#REF!,0))</f>
        <v>#REF!</v>
      </c>
      <c r="W705" s="118">
        <f t="shared" si="62"/>
        <v>0</v>
      </c>
      <c r="X705" s="124" t="str">
        <f>VLOOKUP(W705,Tabla_Estado_Meta_OAP_2019[#All],3,TRUE)</f>
        <v>Por Ejecutar</v>
      </c>
      <c r="Y705" s="150" t="e">
        <f>SUBTOTAL(9,$U$698:$U705)</f>
        <v>#REF!</v>
      </c>
      <c r="Z705" s="151" t="e">
        <f>SUBTOTAL(9,$V$698:$V705)</f>
        <v>#REF!</v>
      </c>
      <c r="AA705" s="159">
        <f>IFERROR(+Revisión_Avance_Periodo!$Z705/Revisión_Avance_Periodo!$Y705,0)</f>
        <v>0</v>
      </c>
      <c r="AB705" s="126"/>
      <c r="AC705" s="127"/>
      <c r="AD705" s="125"/>
      <c r="AE705" s="125"/>
      <c r="AF705" s="128"/>
      <c r="AG705" s="129"/>
      <c r="AH705" s="150" t="e">
        <f>SUBTOTAL(9,$U$398:$U705)</f>
        <v>#REF!</v>
      </c>
      <c r="AI705" s="151" t="e">
        <f>SUBTOTAL(9,$V$398:$V705)</f>
        <v>#REF!</v>
      </c>
      <c r="AJ705" s="159">
        <f>IFERROR(+Revisión_Avance_Periodo!$Z405/Revisión_Avance_Periodo!$Y405,0)</f>
        <v>0</v>
      </c>
      <c r="AK705" s="126"/>
      <c r="AL705" s="127"/>
      <c r="AM705" s="125"/>
      <c r="AN705" s="125"/>
      <c r="AO705" s="128"/>
      <c r="AP705" s="129"/>
    </row>
    <row r="706" spans="1:42" x14ac:dyDescent="0.25">
      <c r="A706" s="92">
        <v>35</v>
      </c>
      <c r="B706" s="435" t="e">
        <f>CONCATENATE(Revisión_Avance_Periodo!$D406,";",Revisión_Avance_Periodo!$F406,";",Revisión_Avance_Periodo!$L406)</f>
        <v>#REF!</v>
      </c>
      <c r="C706" s="435" t="e">
        <f t="shared" ref="C706:C769" si="63">CONCATENATE($N706,";",$L706,";",$T706)</f>
        <v>#REF!</v>
      </c>
      <c r="D706" s="114" t="e">
        <f>VLOOKUP($A706,#REF!,3,FALSE)</f>
        <v>#REF!</v>
      </c>
      <c r="E706" s="436" t="e">
        <f>VLOOKUP($A706,#REF!,4,FALSE)</f>
        <v>#REF!</v>
      </c>
      <c r="F706" s="102" t="e">
        <f>VLOOKUP($A706,#REF!,5,FALSE)</f>
        <v>#REF!</v>
      </c>
      <c r="G706" s="93" t="e">
        <f>VLOOKUP($A706,#REF!,8,FALSE)</f>
        <v>#REF!</v>
      </c>
      <c r="H706" s="93" t="e">
        <f>VLOOKUP($A706,#REF!,7,FALSE)</f>
        <v>#REF!</v>
      </c>
      <c r="I706" s="438" t="e">
        <f>VLOOKUP($A706,#REF!,10,FALSE)</f>
        <v>#REF!</v>
      </c>
      <c r="J706" s="93" t="e">
        <f>VLOOKUP($A706,#REF!,11,FALSE)</f>
        <v>#REF!</v>
      </c>
      <c r="K706" s="114" t="e">
        <f>VLOOKUP($A706,#REF!,12,FALSE)</f>
        <v>#REF!</v>
      </c>
      <c r="L706" s="93" t="e">
        <f>VLOOKUP($A706,#REF!,13,FALSE)</f>
        <v>#REF!</v>
      </c>
      <c r="M706" s="438" t="e">
        <f>VLOOKUP($A706,#REF!,14,FALSE)</f>
        <v>#REF!</v>
      </c>
      <c r="N706" s="102" t="e">
        <f>VLOOKUP($A706,#REF!,15,FALSE)</f>
        <v>#REF!</v>
      </c>
      <c r="O706" s="102" t="e">
        <f>VLOOKUP($A706,#REF!,18,FALSE)</f>
        <v>#REF!</v>
      </c>
      <c r="P706" s="93" t="e">
        <f>VLOOKUP($A706,#REF!,41,FALSE)</f>
        <v>#REF!</v>
      </c>
      <c r="Q706" s="115" t="e">
        <f>VLOOKUP(Revisión_Avance_Periodo!$L406,#REF!,30,FALSE)</f>
        <v>#REF!</v>
      </c>
      <c r="R706" s="116">
        <v>2019</v>
      </c>
      <c r="S706" s="196">
        <v>43738</v>
      </c>
      <c r="T706" s="116" t="s">
        <v>76</v>
      </c>
      <c r="U706" s="147" t="e">
        <f>INDEX(#REF!,MATCH(Revisión_Avance_Periodo!$L706,#REF!,0),MATCH(Revisión_Avance_Periodo!$T706,#REF!,0))</f>
        <v>#REF!</v>
      </c>
      <c r="V706" s="147" t="e">
        <f>INDEX(#REF!,MATCH(Revisión_Avance_Periodo!$L706,#REF!,0),MATCH(Revisión_Avance_Periodo!$T706,#REF!,0))</f>
        <v>#REF!</v>
      </c>
      <c r="W706" s="118">
        <f t="shared" si="62"/>
        <v>0</v>
      </c>
      <c r="X706" s="116" t="str">
        <f>VLOOKUP(W706,Tabla_Estado_Meta_OAP_2019[#All],3,TRUE)</f>
        <v>Por Ejecutar</v>
      </c>
      <c r="Y706" s="150" t="e">
        <f>SUBTOTAL(9,$U$698:$U706)</f>
        <v>#REF!</v>
      </c>
      <c r="Z706" s="151" t="e">
        <f>SUBTOTAL(9,$V$698:$V706)</f>
        <v>#REF!</v>
      </c>
      <c r="AA706" s="159">
        <f>IFERROR(+Revisión_Avance_Periodo!$Z706/Revisión_Avance_Periodo!$Y706,0)</f>
        <v>0</v>
      </c>
      <c r="AB706" s="126"/>
      <c r="AC706" s="127"/>
      <c r="AD706" s="125"/>
      <c r="AE706" s="125"/>
      <c r="AF706" s="128"/>
      <c r="AG706" s="129"/>
      <c r="AH706" s="150" t="e">
        <f>SUBTOTAL(9,$U$398:$U706)</f>
        <v>#REF!</v>
      </c>
      <c r="AI706" s="151" t="e">
        <f>SUBTOTAL(9,$V$398:$V706)</f>
        <v>#REF!</v>
      </c>
      <c r="AJ706" s="159">
        <f>IFERROR(+Revisión_Avance_Periodo!$Z406/Revisión_Avance_Periodo!$Y406,0)</f>
        <v>0</v>
      </c>
      <c r="AK706" s="126"/>
      <c r="AL706" s="127"/>
      <c r="AM706" s="125"/>
      <c r="AN706" s="125"/>
      <c r="AO706" s="128"/>
      <c r="AP706" s="129"/>
    </row>
    <row r="707" spans="1:42" x14ac:dyDescent="0.25">
      <c r="A707" s="97">
        <v>35</v>
      </c>
      <c r="B707" s="435" t="e">
        <f>CONCATENATE(Revisión_Avance_Periodo!$D407,";",Revisión_Avance_Periodo!$F407,";",Revisión_Avance_Periodo!$L407)</f>
        <v>#REF!</v>
      </c>
      <c r="C707" s="435" t="e">
        <f t="shared" si="63"/>
        <v>#REF!</v>
      </c>
      <c r="D707" s="123" t="e">
        <f>VLOOKUP($A707,#REF!,3,FALSE)</f>
        <v>#REF!</v>
      </c>
      <c r="E707" s="436" t="e">
        <f>VLOOKUP($A707,#REF!,4,FALSE)</f>
        <v>#REF!</v>
      </c>
      <c r="F707" s="103" t="e">
        <f>VLOOKUP($A707,#REF!,5,FALSE)</f>
        <v>#REF!</v>
      </c>
      <c r="G707" s="98" t="e">
        <f>VLOOKUP($A707,#REF!,8,FALSE)</f>
        <v>#REF!</v>
      </c>
      <c r="H707" s="93" t="e">
        <f>VLOOKUP($A707,#REF!,7,FALSE)</f>
        <v>#REF!</v>
      </c>
      <c r="I707" s="438" t="e">
        <f>VLOOKUP($A707,#REF!,10,FALSE)</f>
        <v>#REF!</v>
      </c>
      <c r="J707" s="98" t="e">
        <f>VLOOKUP($A707,#REF!,11,FALSE)</f>
        <v>#REF!</v>
      </c>
      <c r="K707" s="114" t="e">
        <f>VLOOKUP($A707,#REF!,12,FALSE)</f>
        <v>#REF!</v>
      </c>
      <c r="L707" s="98" t="e">
        <f>VLOOKUP($A707,#REF!,13,FALSE)</f>
        <v>#REF!</v>
      </c>
      <c r="M707" s="438" t="e">
        <f>VLOOKUP($A707,#REF!,14,FALSE)</f>
        <v>#REF!</v>
      </c>
      <c r="N707" s="103" t="e">
        <f>VLOOKUP($A707,#REF!,15,FALSE)</f>
        <v>#REF!</v>
      </c>
      <c r="O707" s="103" t="e">
        <f>VLOOKUP($A707,#REF!,18,FALSE)</f>
        <v>#REF!</v>
      </c>
      <c r="P707" s="93" t="e">
        <f>VLOOKUP($A707,#REF!,41,FALSE)</f>
        <v>#REF!</v>
      </c>
      <c r="Q707" s="115" t="e">
        <f>VLOOKUP(Revisión_Avance_Periodo!$L407,#REF!,30,FALSE)</f>
        <v>#REF!</v>
      </c>
      <c r="R707" s="116">
        <v>2019</v>
      </c>
      <c r="S707" s="196">
        <v>43768</v>
      </c>
      <c r="T707" s="124" t="s">
        <v>77</v>
      </c>
      <c r="U707" s="147" t="e">
        <f>INDEX(#REF!,MATCH(Revisión_Avance_Periodo!$L707,#REF!,0),MATCH(Revisión_Avance_Periodo!$T707,#REF!,0))</f>
        <v>#REF!</v>
      </c>
      <c r="V707" s="147" t="e">
        <f>INDEX(#REF!,MATCH(Revisión_Avance_Periodo!$L707,#REF!,0),MATCH(Revisión_Avance_Periodo!$T707,#REF!,0))</f>
        <v>#REF!</v>
      </c>
      <c r="W707" s="118">
        <f t="shared" si="62"/>
        <v>0</v>
      </c>
      <c r="X707" s="124" t="str">
        <f>VLOOKUP(W707,Tabla_Estado_Meta_OAP_2019[#All],3,TRUE)</f>
        <v>Por Ejecutar</v>
      </c>
      <c r="Y707" s="150" t="e">
        <f>SUBTOTAL(9,$U$698:$U707)</f>
        <v>#REF!</v>
      </c>
      <c r="Z707" s="151" t="e">
        <f>SUBTOTAL(9,$V$698:$V707)</f>
        <v>#REF!</v>
      </c>
      <c r="AA707" s="159">
        <f>IFERROR(+Revisión_Avance_Periodo!$Z707/Revisión_Avance_Periodo!$Y707,0)</f>
        <v>0</v>
      </c>
      <c r="AB707" s="126"/>
      <c r="AC707" s="127"/>
      <c r="AD707" s="125"/>
      <c r="AE707" s="125"/>
      <c r="AF707" s="128"/>
      <c r="AG707" s="129"/>
      <c r="AH707" s="150" t="e">
        <f>SUBTOTAL(9,$U$398:$U707)</f>
        <v>#REF!</v>
      </c>
      <c r="AI707" s="151" t="e">
        <f>SUBTOTAL(9,$V$398:$V707)</f>
        <v>#REF!</v>
      </c>
      <c r="AJ707" s="159">
        <f>IFERROR(+Revisión_Avance_Periodo!$Z407/Revisión_Avance_Periodo!$Y407,0)</f>
        <v>0</v>
      </c>
      <c r="AK707" s="126"/>
      <c r="AL707" s="127"/>
      <c r="AM707" s="125"/>
      <c r="AN707" s="125"/>
      <c r="AO707" s="128"/>
      <c r="AP707" s="129"/>
    </row>
    <row r="708" spans="1:42" x14ac:dyDescent="0.25">
      <c r="A708" s="92">
        <v>35</v>
      </c>
      <c r="B708" s="435" t="e">
        <f>CONCATENATE(Revisión_Avance_Periodo!$D408,";",Revisión_Avance_Periodo!$F408,";",Revisión_Avance_Periodo!$L408)</f>
        <v>#REF!</v>
      </c>
      <c r="C708" s="435" t="e">
        <f t="shared" si="63"/>
        <v>#REF!</v>
      </c>
      <c r="D708" s="114" t="e">
        <f>VLOOKUP($A708,#REF!,3,FALSE)</f>
        <v>#REF!</v>
      </c>
      <c r="E708" s="436" t="e">
        <f>VLOOKUP($A708,#REF!,4,FALSE)</f>
        <v>#REF!</v>
      </c>
      <c r="F708" s="102" t="e">
        <f>VLOOKUP($A708,#REF!,5,FALSE)</f>
        <v>#REF!</v>
      </c>
      <c r="G708" s="93" t="e">
        <f>VLOOKUP($A708,#REF!,8,FALSE)</f>
        <v>#REF!</v>
      </c>
      <c r="H708" s="93" t="e">
        <f>VLOOKUP($A708,#REF!,7,FALSE)</f>
        <v>#REF!</v>
      </c>
      <c r="I708" s="438" t="e">
        <f>VLOOKUP($A708,#REF!,10,FALSE)</f>
        <v>#REF!</v>
      </c>
      <c r="J708" s="93" t="e">
        <f>VLOOKUP($A708,#REF!,11,FALSE)</f>
        <v>#REF!</v>
      </c>
      <c r="K708" s="114" t="e">
        <f>VLOOKUP($A708,#REF!,12,FALSE)</f>
        <v>#REF!</v>
      </c>
      <c r="L708" s="93" t="e">
        <f>VLOOKUP($A708,#REF!,13,FALSE)</f>
        <v>#REF!</v>
      </c>
      <c r="M708" s="438" t="e">
        <f>VLOOKUP($A708,#REF!,14,FALSE)</f>
        <v>#REF!</v>
      </c>
      <c r="N708" s="102" t="e">
        <f>VLOOKUP($A708,#REF!,15,FALSE)</f>
        <v>#REF!</v>
      </c>
      <c r="O708" s="102" t="e">
        <f>VLOOKUP($A708,#REF!,18,FALSE)</f>
        <v>#REF!</v>
      </c>
      <c r="P708" s="93" t="e">
        <f>VLOOKUP($A708,#REF!,41,FALSE)</f>
        <v>#REF!</v>
      </c>
      <c r="Q708" s="115" t="e">
        <f>VLOOKUP(Revisión_Avance_Periodo!$L408,#REF!,30,FALSE)</f>
        <v>#REF!</v>
      </c>
      <c r="R708" s="116">
        <v>2019</v>
      </c>
      <c r="S708" s="196">
        <v>43799</v>
      </c>
      <c r="T708" s="116" t="s">
        <v>78</v>
      </c>
      <c r="U708" s="147" t="e">
        <f>INDEX(#REF!,MATCH(Revisión_Avance_Periodo!$L708,#REF!,0),MATCH(Revisión_Avance_Periodo!$T708,#REF!,0))</f>
        <v>#REF!</v>
      </c>
      <c r="V708" s="147" t="e">
        <f>INDEX(#REF!,MATCH(Revisión_Avance_Periodo!$L708,#REF!,0),MATCH(Revisión_Avance_Periodo!$T708,#REF!,0))</f>
        <v>#REF!</v>
      </c>
      <c r="W708" s="131" t="e">
        <f>V708/U708</f>
        <v>#REF!</v>
      </c>
      <c r="X708" s="116" t="e">
        <f>VLOOKUP(W708,Tabla_Estado_Meta_OAP_2019[#All],3,TRUE)</f>
        <v>#REF!</v>
      </c>
      <c r="Y708" s="150" t="e">
        <f>SUBTOTAL(9,$U$698:$U708)</f>
        <v>#REF!</v>
      </c>
      <c r="Z708" s="151" t="e">
        <f>SUBTOTAL(9,$V$698:$V708)</f>
        <v>#REF!</v>
      </c>
      <c r="AA708" s="159">
        <f>IFERROR(+Revisión_Avance_Periodo!$Z708/Revisión_Avance_Periodo!$Y708,0)</f>
        <v>0</v>
      </c>
      <c r="AB708" s="126"/>
      <c r="AC708" s="127"/>
      <c r="AD708" s="125"/>
      <c r="AE708" s="125"/>
      <c r="AF708" s="128"/>
      <c r="AG708" s="129"/>
      <c r="AH708" s="150" t="e">
        <f>SUBTOTAL(9,$U$398:$U708)</f>
        <v>#REF!</v>
      </c>
      <c r="AI708" s="151" t="e">
        <f>SUBTOTAL(9,$V$398:$V708)</f>
        <v>#REF!</v>
      </c>
      <c r="AJ708" s="159">
        <f>IFERROR(+Revisión_Avance_Periodo!$Z408/Revisión_Avance_Periodo!$Y408,0)</f>
        <v>0</v>
      </c>
      <c r="AK708" s="126"/>
      <c r="AL708" s="127"/>
      <c r="AM708" s="125"/>
      <c r="AN708" s="125"/>
      <c r="AO708" s="128"/>
      <c r="AP708" s="129"/>
    </row>
    <row r="709" spans="1:42" ht="15.75" thickBot="1" x14ac:dyDescent="0.3">
      <c r="A709" s="97">
        <v>35</v>
      </c>
      <c r="B709" s="435" t="e">
        <f>CONCATENATE(Revisión_Avance_Periodo!$D409,";",Revisión_Avance_Periodo!$F409,";",Revisión_Avance_Periodo!$L409)</f>
        <v>#REF!</v>
      </c>
      <c r="C709" s="435" t="e">
        <f t="shared" si="63"/>
        <v>#REF!</v>
      </c>
      <c r="D709" s="123" t="e">
        <f>VLOOKUP($A709,#REF!,3,FALSE)</f>
        <v>#REF!</v>
      </c>
      <c r="E709" s="436" t="e">
        <f>VLOOKUP($A709,#REF!,4,FALSE)</f>
        <v>#REF!</v>
      </c>
      <c r="F709" s="103" t="e">
        <f>VLOOKUP($A709,#REF!,5,FALSE)</f>
        <v>#REF!</v>
      </c>
      <c r="G709" s="98" t="e">
        <f>VLOOKUP($A709,#REF!,8,FALSE)</f>
        <v>#REF!</v>
      </c>
      <c r="H709" s="93" t="e">
        <f>VLOOKUP($A709,#REF!,7,FALSE)</f>
        <v>#REF!</v>
      </c>
      <c r="I709" s="438" t="e">
        <f>VLOOKUP($A709,#REF!,10,FALSE)</f>
        <v>#REF!</v>
      </c>
      <c r="J709" s="98" t="e">
        <f>VLOOKUP($A709,#REF!,11,FALSE)</f>
        <v>#REF!</v>
      </c>
      <c r="K709" s="114" t="e">
        <f>VLOOKUP($A709,#REF!,12,FALSE)</f>
        <v>#REF!</v>
      </c>
      <c r="L709" s="98" t="e">
        <f>VLOOKUP($A709,#REF!,13,FALSE)</f>
        <v>#REF!</v>
      </c>
      <c r="M709" s="438" t="e">
        <f>VLOOKUP($A709,#REF!,14,FALSE)</f>
        <v>#REF!</v>
      </c>
      <c r="N709" s="103" t="e">
        <f>VLOOKUP($A709,#REF!,15,FALSE)</f>
        <v>#REF!</v>
      </c>
      <c r="O709" s="103" t="e">
        <f>VLOOKUP($A709,#REF!,18,FALSE)</f>
        <v>#REF!</v>
      </c>
      <c r="P709" s="93" t="e">
        <f>VLOOKUP($A709,#REF!,41,FALSE)</f>
        <v>#REF!</v>
      </c>
      <c r="Q709" s="115" t="e">
        <f>VLOOKUP(Revisión_Avance_Periodo!$L409,#REF!,30,FALSE)</f>
        <v>#REF!</v>
      </c>
      <c r="R709" s="116">
        <v>2019</v>
      </c>
      <c r="S709" s="196">
        <v>43829</v>
      </c>
      <c r="T709" s="124" t="s">
        <v>79</v>
      </c>
      <c r="U709" s="147" t="e">
        <f>INDEX(#REF!,MATCH(Revisión_Avance_Periodo!$L709,#REF!,0),MATCH(Revisión_Avance_Periodo!$T709,#REF!,0))</f>
        <v>#REF!</v>
      </c>
      <c r="V709" s="147" t="e">
        <f>INDEX(#REF!,MATCH(Revisión_Avance_Periodo!$L709,#REF!,0),MATCH(Revisión_Avance_Periodo!$T709,#REF!,0))</f>
        <v>#REF!</v>
      </c>
      <c r="W709" s="118">
        <f t="shared" ref="W709:W715" si="64">IFERROR((V709/U709),0)</f>
        <v>0</v>
      </c>
      <c r="X709" s="124" t="str">
        <f>VLOOKUP(W709,Tabla_Estado_Meta_OAP_2019[#All],3,TRUE)</f>
        <v>Por Ejecutar</v>
      </c>
      <c r="Y709" s="150" t="e">
        <f>SUBTOTAL(9,$U$698:$U709)</f>
        <v>#REF!</v>
      </c>
      <c r="Z709" s="151" t="e">
        <f>SUBTOTAL(9,$V$698:$V709)</f>
        <v>#REF!</v>
      </c>
      <c r="AA709" s="159">
        <f>IFERROR(+Revisión_Avance_Periodo!$Z709/Revisión_Avance_Periodo!$Y709,0)</f>
        <v>0</v>
      </c>
      <c r="AB709" s="126"/>
      <c r="AC709" s="127"/>
      <c r="AD709" s="125"/>
      <c r="AE709" s="125"/>
      <c r="AF709" s="128"/>
      <c r="AG709" s="129"/>
      <c r="AH709" s="150" t="e">
        <f>SUBTOTAL(9,$U$398:$U709)</f>
        <v>#REF!</v>
      </c>
      <c r="AI709" s="151" t="e">
        <f>SUBTOTAL(9,$V$398:$V709)</f>
        <v>#REF!</v>
      </c>
      <c r="AJ709" s="159">
        <f>IFERROR(+Revisión_Avance_Periodo!$Z409/Revisión_Avance_Periodo!$Y409,0)</f>
        <v>0</v>
      </c>
      <c r="AK709" s="126"/>
      <c r="AL709" s="127"/>
      <c r="AM709" s="125"/>
      <c r="AN709" s="125"/>
      <c r="AO709" s="128"/>
      <c r="AP709" s="129"/>
    </row>
    <row r="710" spans="1:42" x14ac:dyDescent="0.25">
      <c r="A710" s="92">
        <v>36</v>
      </c>
      <c r="B710" s="435" t="e">
        <f>CONCATENATE(Revisión_Avance_Periodo!$D410,";",Revisión_Avance_Periodo!$F410,";",Revisión_Avance_Periodo!$L410)</f>
        <v>#REF!</v>
      </c>
      <c r="C710" s="435" t="e">
        <f t="shared" si="63"/>
        <v>#REF!</v>
      </c>
      <c r="D710" s="114" t="e">
        <f>VLOOKUP($A710,#REF!,3,FALSE)</f>
        <v>#REF!</v>
      </c>
      <c r="E710" s="436" t="e">
        <f>VLOOKUP($A710,#REF!,4,FALSE)</f>
        <v>#REF!</v>
      </c>
      <c r="F710" s="102" t="e">
        <f>VLOOKUP($A710,#REF!,5,FALSE)</f>
        <v>#REF!</v>
      </c>
      <c r="G710" s="93" t="e">
        <f>VLOOKUP($A710,#REF!,8,FALSE)</f>
        <v>#REF!</v>
      </c>
      <c r="H710" s="93" t="e">
        <f>VLOOKUP($A710,#REF!,7,FALSE)</f>
        <v>#REF!</v>
      </c>
      <c r="I710" s="438" t="e">
        <f>VLOOKUP($A710,#REF!,10,FALSE)</f>
        <v>#REF!</v>
      </c>
      <c r="J710" s="93" t="e">
        <f>VLOOKUP($A710,#REF!,11,FALSE)</f>
        <v>#REF!</v>
      </c>
      <c r="K710" s="114" t="e">
        <f>VLOOKUP($A710,#REF!,12,FALSE)</f>
        <v>#REF!</v>
      </c>
      <c r="L710" s="93" t="e">
        <f>VLOOKUP($A710,#REF!,13,FALSE)</f>
        <v>#REF!</v>
      </c>
      <c r="M710" s="438" t="e">
        <f>VLOOKUP($A710,#REF!,14,FALSE)</f>
        <v>#REF!</v>
      </c>
      <c r="N710" s="102" t="e">
        <f>VLOOKUP($A710,#REF!,15,FALSE)</f>
        <v>#REF!</v>
      </c>
      <c r="O710" s="102" t="e">
        <f>VLOOKUP($A710,#REF!,18,FALSE)</f>
        <v>#REF!</v>
      </c>
      <c r="P710" s="93" t="e">
        <f>VLOOKUP($A710,#REF!,41,FALSE)</f>
        <v>#REF!</v>
      </c>
      <c r="Q710" s="115" t="e">
        <f>VLOOKUP(Revisión_Avance_Periodo!$L410,#REF!,30,FALSE)</f>
        <v>#REF!</v>
      </c>
      <c r="R710" s="116">
        <v>2019</v>
      </c>
      <c r="S710" s="196">
        <v>43495</v>
      </c>
      <c r="T710" s="116" t="s">
        <v>68</v>
      </c>
      <c r="U710" s="147" t="e">
        <f>INDEX(#REF!,MATCH(Revisión_Avance_Periodo!$L710,#REF!,0),MATCH(Revisión_Avance_Periodo!$T710,#REF!,0))</f>
        <v>#REF!</v>
      </c>
      <c r="V710" s="147" t="e">
        <f>INDEX(#REF!,MATCH(Revisión_Avance_Periodo!$L710,#REF!,0),MATCH(Revisión_Avance_Periodo!$T710,#REF!,0))</f>
        <v>#REF!</v>
      </c>
      <c r="W710" s="118">
        <f t="shared" si="64"/>
        <v>0</v>
      </c>
      <c r="X710" s="116" t="str">
        <f>VLOOKUP(W710,Tabla_Estado_Meta_OAP_2019[#All],3,TRUE)</f>
        <v>Por Ejecutar</v>
      </c>
      <c r="Y710" s="148" t="e">
        <f>SUBTOTAL(9,$U$710:$U710)</f>
        <v>#REF!</v>
      </c>
      <c r="Z710" s="149" t="e">
        <f>SUBTOTAL(9,$V$710:$V710)</f>
        <v>#REF!</v>
      </c>
      <c r="AA710" s="162">
        <f>IFERROR(+Revisión_Avance_Periodo!$Z710/Revisión_Avance_Periodo!$Y710,0)</f>
        <v>0</v>
      </c>
      <c r="AB710" s="448" t="e">
        <f>SUBTOTAL(9,U710:U721)</f>
        <v>#REF!</v>
      </c>
      <c r="AC710" s="449" t="e">
        <f>SUBTOTAL(9,V710:V721)</f>
        <v>#REF!</v>
      </c>
      <c r="AD710" s="119" t="e">
        <f>+AC710/AB710</f>
        <v>#REF!</v>
      </c>
      <c r="AE710" s="119" t="e">
        <f>100%-Revisión_Avance_Periodo!$AD710</f>
        <v>#REF!</v>
      </c>
      <c r="AF710" s="121" t="e">
        <f>VLOOKUP(AD710,Tabla_Estado_Meta_OAP_2019[],3,TRUE)</f>
        <v>#REF!</v>
      </c>
      <c r="AG710" s="122" t="e">
        <f>Revisión_Avance_Periodo!$AD710*Revisión_Avance_Periodo!$Q710</f>
        <v>#REF!</v>
      </c>
      <c r="AH710" s="148" t="e">
        <f>SUBTOTAL(9,$U$410:$U710)</f>
        <v>#REF!</v>
      </c>
      <c r="AI710" s="149" t="e">
        <f>SUBTOTAL(9,$V$410:$V710)</f>
        <v>#REF!</v>
      </c>
      <c r="AJ710" s="162">
        <f>IFERROR(+Revisión_Avance_Periodo!$Z410/Revisión_Avance_Periodo!$Y410,0)</f>
        <v>0</v>
      </c>
      <c r="AK710" s="448" t="e">
        <f>SUBTOTAL(9,AD710:AD721)</f>
        <v>#REF!</v>
      </c>
      <c r="AL710" s="449" t="e">
        <f>SUBTOTAL(9,AE710:AE721)</f>
        <v>#REF!</v>
      </c>
      <c r="AM710" s="119" t="e">
        <f>+AL710/AK710</f>
        <v>#REF!</v>
      </c>
      <c r="AN710" s="119" t="e">
        <f>100%-Revisión_Avance_Periodo!$AD410</f>
        <v>#REF!</v>
      </c>
      <c r="AO710" s="121" t="e">
        <f>VLOOKUP(AM710,Tabla_Estado_Meta_OAP_2019[],3,TRUE)</f>
        <v>#REF!</v>
      </c>
      <c r="AP710" s="122" t="e">
        <f>Revisión_Avance_Periodo!$AD410*Revisión_Avance_Periodo!$Q410</f>
        <v>#REF!</v>
      </c>
    </row>
    <row r="711" spans="1:42" x14ac:dyDescent="0.25">
      <c r="A711" s="97">
        <v>36</v>
      </c>
      <c r="B711" s="435" t="e">
        <f>CONCATENATE(Revisión_Avance_Periodo!$D411,";",Revisión_Avance_Periodo!$F411,";",Revisión_Avance_Periodo!$L411)</f>
        <v>#REF!</v>
      </c>
      <c r="C711" s="435" t="e">
        <f t="shared" si="63"/>
        <v>#REF!</v>
      </c>
      <c r="D711" s="123" t="e">
        <f>VLOOKUP($A711,#REF!,3,FALSE)</f>
        <v>#REF!</v>
      </c>
      <c r="E711" s="436" t="e">
        <f>VLOOKUP($A711,#REF!,4,FALSE)</f>
        <v>#REF!</v>
      </c>
      <c r="F711" s="103" t="e">
        <f>VLOOKUP($A711,#REF!,5,FALSE)</f>
        <v>#REF!</v>
      </c>
      <c r="G711" s="98" t="e">
        <f>VLOOKUP($A711,#REF!,8,FALSE)</f>
        <v>#REF!</v>
      </c>
      <c r="H711" s="93" t="e">
        <f>VLOOKUP($A711,#REF!,7,FALSE)</f>
        <v>#REF!</v>
      </c>
      <c r="I711" s="438" t="e">
        <f>VLOOKUP($A711,#REF!,10,FALSE)</f>
        <v>#REF!</v>
      </c>
      <c r="J711" s="98" t="e">
        <f>VLOOKUP($A711,#REF!,11,FALSE)</f>
        <v>#REF!</v>
      </c>
      <c r="K711" s="114" t="e">
        <f>VLOOKUP($A711,#REF!,12,FALSE)</f>
        <v>#REF!</v>
      </c>
      <c r="L711" s="98" t="e">
        <f>VLOOKUP($A711,#REF!,13,FALSE)</f>
        <v>#REF!</v>
      </c>
      <c r="M711" s="438" t="e">
        <f>VLOOKUP($A711,#REF!,14,FALSE)</f>
        <v>#REF!</v>
      </c>
      <c r="N711" s="103" t="e">
        <f>VLOOKUP($A711,#REF!,15,FALSE)</f>
        <v>#REF!</v>
      </c>
      <c r="O711" s="103" t="e">
        <f>VLOOKUP($A711,#REF!,18,FALSE)</f>
        <v>#REF!</v>
      </c>
      <c r="P711" s="93" t="e">
        <f>VLOOKUP($A711,#REF!,41,FALSE)</f>
        <v>#REF!</v>
      </c>
      <c r="Q711" s="115" t="e">
        <f>VLOOKUP(Revisión_Avance_Periodo!$L411,#REF!,30,FALSE)</f>
        <v>#REF!</v>
      </c>
      <c r="R711" s="116">
        <v>2019</v>
      </c>
      <c r="S711" s="196">
        <v>43524</v>
      </c>
      <c r="T711" s="124" t="s">
        <v>69</v>
      </c>
      <c r="U711" s="147" t="e">
        <f>INDEX(#REF!,MATCH(Revisión_Avance_Periodo!$L711,#REF!,0),MATCH(Revisión_Avance_Periodo!$T711,#REF!,0))</f>
        <v>#REF!</v>
      </c>
      <c r="V711" s="147" t="e">
        <f>INDEX(#REF!,MATCH(Revisión_Avance_Periodo!$L711,#REF!,0),MATCH(Revisión_Avance_Periodo!$T711,#REF!,0))</f>
        <v>#REF!</v>
      </c>
      <c r="W711" s="118">
        <f t="shared" si="64"/>
        <v>0</v>
      </c>
      <c r="X711" s="124" t="str">
        <f>VLOOKUP(W711,Tabla_Estado_Meta_OAP_2019[#All],3,TRUE)</f>
        <v>Por Ejecutar</v>
      </c>
      <c r="Y711" s="150" t="e">
        <f>SUBTOTAL(9,$U$710:$U711)</f>
        <v>#REF!</v>
      </c>
      <c r="Z711" s="151" t="e">
        <f>SUBTOTAL(9,$V$710:$V711)</f>
        <v>#REF!</v>
      </c>
      <c r="AA711" s="159">
        <f>IFERROR(+Revisión_Avance_Periodo!$Z711/Revisión_Avance_Periodo!$Y711,0)</f>
        <v>0</v>
      </c>
      <c r="AB711" s="126"/>
      <c r="AC711" s="127"/>
      <c r="AD711" s="125"/>
      <c r="AE711" s="125"/>
      <c r="AF711" s="128"/>
      <c r="AG711" s="129"/>
      <c r="AH711" s="150" t="e">
        <f>SUBTOTAL(9,$U$410:$U711)</f>
        <v>#REF!</v>
      </c>
      <c r="AI711" s="151" t="e">
        <f>SUBTOTAL(9,$V$410:$V711)</f>
        <v>#REF!</v>
      </c>
      <c r="AJ711" s="159">
        <f>IFERROR(+Revisión_Avance_Periodo!$Z411/Revisión_Avance_Periodo!$Y411,0)</f>
        <v>0</v>
      </c>
      <c r="AK711" s="126"/>
      <c r="AL711" s="127"/>
      <c r="AM711" s="125"/>
      <c r="AN711" s="125"/>
      <c r="AO711" s="128"/>
      <c r="AP711" s="129"/>
    </row>
    <row r="712" spans="1:42" x14ac:dyDescent="0.25">
      <c r="A712" s="92">
        <v>36</v>
      </c>
      <c r="B712" s="435" t="e">
        <f>CONCATENATE(Revisión_Avance_Periodo!$D412,";",Revisión_Avance_Periodo!$F412,";",Revisión_Avance_Periodo!$L412)</f>
        <v>#REF!</v>
      </c>
      <c r="C712" s="435" t="e">
        <f t="shared" si="63"/>
        <v>#REF!</v>
      </c>
      <c r="D712" s="114" t="e">
        <f>VLOOKUP($A712,#REF!,3,FALSE)</f>
        <v>#REF!</v>
      </c>
      <c r="E712" s="436" t="e">
        <f>VLOOKUP($A712,#REF!,4,FALSE)</f>
        <v>#REF!</v>
      </c>
      <c r="F712" s="102" t="e">
        <f>VLOOKUP($A712,#REF!,5,FALSE)</f>
        <v>#REF!</v>
      </c>
      <c r="G712" s="93" t="e">
        <f>VLOOKUP($A712,#REF!,8,FALSE)</f>
        <v>#REF!</v>
      </c>
      <c r="H712" s="93" t="e">
        <f>VLOOKUP($A712,#REF!,7,FALSE)</f>
        <v>#REF!</v>
      </c>
      <c r="I712" s="438" t="e">
        <f>VLOOKUP($A712,#REF!,10,FALSE)</f>
        <v>#REF!</v>
      </c>
      <c r="J712" s="93" t="e">
        <f>VLOOKUP($A712,#REF!,11,FALSE)</f>
        <v>#REF!</v>
      </c>
      <c r="K712" s="114" t="e">
        <f>VLOOKUP($A712,#REF!,12,FALSE)</f>
        <v>#REF!</v>
      </c>
      <c r="L712" s="93" t="e">
        <f>VLOOKUP($A712,#REF!,13,FALSE)</f>
        <v>#REF!</v>
      </c>
      <c r="M712" s="438" t="e">
        <f>VLOOKUP($A712,#REF!,14,FALSE)</f>
        <v>#REF!</v>
      </c>
      <c r="N712" s="102" t="e">
        <f>VLOOKUP($A712,#REF!,15,FALSE)</f>
        <v>#REF!</v>
      </c>
      <c r="O712" s="102" t="e">
        <f>VLOOKUP($A712,#REF!,18,FALSE)</f>
        <v>#REF!</v>
      </c>
      <c r="P712" s="93" t="e">
        <f>VLOOKUP($A712,#REF!,41,FALSE)</f>
        <v>#REF!</v>
      </c>
      <c r="Q712" s="115" t="e">
        <f>VLOOKUP(Revisión_Avance_Periodo!$L412,#REF!,30,FALSE)</f>
        <v>#REF!</v>
      </c>
      <c r="R712" s="116">
        <v>2019</v>
      </c>
      <c r="S712" s="196">
        <v>43554</v>
      </c>
      <c r="T712" s="116" t="s">
        <v>70</v>
      </c>
      <c r="U712" s="147" t="e">
        <f>INDEX(#REF!,MATCH(Revisión_Avance_Periodo!$L712,#REF!,0),MATCH(Revisión_Avance_Periodo!$T712,#REF!,0))</f>
        <v>#REF!</v>
      </c>
      <c r="V712" s="147" t="e">
        <f>INDEX(#REF!,MATCH(Revisión_Avance_Periodo!$L712,#REF!,0),MATCH(Revisión_Avance_Periodo!$T712,#REF!,0))</f>
        <v>#REF!</v>
      </c>
      <c r="W712" s="118">
        <f t="shared" si="64"/>
        <v>0</v>
      </c>
      <c r="X712" s="116" t="str">
        <f>VLOOKUP(W712,Tabla_Estado_Meta_OAP_2019[#All],3,TRUE)</f>
        <v>Por Ejecutar</v>
      </c>
      <c r="Y712" s="150" t="e">
        <f>SUBTOTAL(9,$U$710:$U712)</f>
        <v>#REF!</v>
      </c>
      <c r="Z712" s="151" t="e">
        <f>SUBTOTAL(9,$V$710:$V712)</f>
        <v>#REF!</v>
      </c>
      <c r="AA712" s="159">
        <f>IFERROR(+Revisión_Avance_Periodo!$Z712/Revisión_Avance_Periodo!$Y712,0)</f>
        <v>0</v>
      </c>
      <c r="AB712" s="126"/>
      <c r="AC712" s="127"/>
      <c r="AD712" s="125"/>
      <c r="AE712" s="125"/>
      <c r="AF712" s="128"/>
      <c r="AG712" s="129"/>
      <c r="AH712" s="150" t="e">
        <f>SUBTOTAL(9,$U$410:$U712)</f>
        <v>#REF!</v>
      </c>
      <c r="AI712" s="151" t="e">
        <f>SUBTOTAL(9,$V$410:$V712)</f>
        <v>#REF!</v>
      </c>
      <c r="AJ712" s="159">
        <f>IFERROR(+Revisión_Avance_Periodo!$Z412/Revisión_Avance_Periodo!$Y412,0)</f>
        <v>0</v>
      </c>
      <c r="AK712" s="126"/>
      <c r="AL712" s="127"/>
      <c r="AM712" s="125"/>
      <c r="AN712" s="125"/>
      <c r="AO712" s="128"/>
      <c r="AP712" s="129"/>
    </row>
    <row r="713" spans="1:42" x14ac:dyDescent="0.25">
      <c r="A713" s="97">
        <v>36</v>
      </c>
      <c r="B713" s="435" t="e">
        <f>CONCATENATE(Revisión_Avance_Periodo!$D413,";",Revisión_Avance_Periodo!$F413,";",Revisión_Avance_Periodo!$L413)</f>
        <v>#REF!</v>
      </c>
      <c r="C713" s="435" t="e">
        <f t="shared" si="63"/>
        <v>#REF!</v>
      </c>
      <c r="D713" s="123" t="e">
        <f>VLOOKUP($A713,#REF!,3,FALSE)</f>
        <v>#REF!</v>
      </c>
      <c r="E713" s="436" t="e">
        <f>VLOOKUP($A713,#REF!,4,FALSE)</f>
        <v>#REF!</v>
      </c>
      <c r="F713" s="103" t="e">
        <f>VLOOKUP($A713,#REF!,5,FALSE)</f>
        <v>#REF!</v>
      </c>
      <c r="G713" s="98" t="e">
        <f>VLOOKUP($A713,#REF!,8,FALSE)</f>
        <v>#REF!</v>
      </c>
      <c r="H713" s="93" t="e">
        <f>VLOOKUP($A713,#REF!,7,FALSE)</f>
        <v>#REF!</v>
      </c>
      <c r="I713" s="438" t="e">
        <f>VLOOKUP($A713,#REF!,10,FALSE)</f>
        <v>#REF!</v>
      </c>
      <c r="J713" s="98" t="e">
        <f>VLOOKUP($A713,#REF!,11,FALSE)</f>
        <v>#REF!</v>
      </c>
      <c r="K713" s="114" t="e">
        <f>VLOOKUP($A713,#REF!,12,FALSE)</f>
        <v>#REF!</v>
      </c>
      <c r="L713" s="98" t="e">
        <f>VLOOKUP($A713,#REF!,13,FALSE)</f>
        <v>#REF!</v>
      </c>
      <c r="M713" s="438" t="e">
        <f>VLOOKUP($A713,#REF!,14,FALSE)</f>
        <v>#REF!</v>
      </c>
      <c r="N713" s="103" t="e">
        <f>VLOOKUP($A713,#REF!,15,FALSE)</f>
        <v>#REF!</v>
      </c>
      <c r="O713" s="103" t="e">
        <f>VLOOKUP($A713,#REF!,18,FALSE)</f>
        <v>#REF!</v>
      </c>
      <c r="P713" s="93" t="e">
        <f>VLOOKUP($A713,#REF!,41,FALSE)</f>
        <v>#REF!</v>
      </c>
      <c r="Q713" s="115" t="e">
        <f>VLOOKUP(Revisión_Avance_Periodo!$L413,#REF!,30,FALSE)</f>
        <v>#REF!</v>
      </c>
      <c r="R713" s="116">
        <v>2019</v>
      </c>
      <c r="S713" s="196">
        <v>43585</v>
      </c>
      <c r="T713" s="124" t="s">
        <v>71</v>
      </c>
      <c r="U713" s="147" t="e">
        <f>INDEX(#REF!,MATCH(Revisión_Avance_Periodo!$L713,#REF!,0),MATCH(Revisión_Avance_Periodo!$T713,#REF!,0))</f>
        <v>#REF!</v>
      </c>
      <c r="V713" s="147" t="e">
        <f>INDEX(#REF!,MATCH(Revisión_Avance_Periodo!$L713,#REF!,0),MATCH(Revisión_Avance_Periodo!$T713,#REF!,0))</f>
        <v>#REF!</v>
      </c>
      <c r="W713" s="118">
        <f t="shared" si="64"/>
        <v>0</v>
      </c>
      <c r="X713" s="124" t="str">
        <f>VLOOKUP(W713,Tabla_Estado_Meta_OAP_2019[#All],3,TRUE)</f>
        <v>Por Ejecutar</v>
      </c>
      <c r="Y713" s="150" t="e">
        <f>SUBTOTAL(9,$U$710:$U713)</f>
        <v>#REF!</v>
      </c>
      <c r="Z713" s="151" t="e">
        <f>SUBTOTAL(9,$V$710:$V713)</f>
        <v>#REF!</v>
      </c>
      <c r="AA713" s="159">
        <f>IFERROR(+Revisión_Avance_Periodo!$Z713/Revisión_Avance_Periodo!$Y713,0)</f>
        <v>0</v>
      </c>
      <c r="AB713" s="126"/>
      <c r="AC713" s="127"/>
      <c r="AD713" s="125"/>
      <c r="AE713" s="125"/>
      <c r="AF713" s="128"/>
      <c r="AG713" s="129"/>
      <c r="AH713" s="150" t="e">
        <f>SUBTOTAL(9,$U$410:$U713)</f>
        <v>#REF!</v>
      </c>
      <c r="AI713" s="151" t="e">
        <f>SUBTOTAL(9,$V$410:$V713)</f>
        <v>#REF!</v>
      </c>
      <c r="AJ713" s="159">
        <f>IFERROR(+Revisión_Avance_Periodo!$Z413/Revisión_Avance_Periodo!$Y413,0)</f>
        <v>0</v>
      </c>
      <c r="AK713" s="126"/>
      <c r="AL713" s="127"/>
      <c r="AM713" s="125"/>
      <c r="AN713" s="125"/>
      <c r="AO713" s="128"/>
      <c r="AP713" s="129"/>
    </row>
    <row r="714" spans="1:42" x14ac:dyDescent="0.25">
      <c r="A714" s="92">
        <v>36</v>
      </c>
      <c r="B714" s="435" t="e">
        <f>CONCATENATE(Revisión_Avance_Periodo!$D414,";",Revisión_Avance_Periodo!$F414,";",Revisión_Avance_Periodo!$L414)</f>
        <v>#REF!</v>
      </c>
      <c r="C714" s="435" t="e">
        <f t="shared" si="63"/>
        <v>#REF!</v>
      </c>
      <c r="D714" s="114" t="e">
        <f>VLOOKUP($A714,#REF!,3,FALSE)</f>
        <v>#REF!</v>
      </c>
      <c r="E714" s="436" t="e">
        <f>VLOOKUP($A714,#REF!,4,FALSE)</f>
        <v>#REF!</v>
      </c>
      <c r="F714" s="102" t="e">
        <f>VLOOKUP($A714,#REF!,5,FALSE)</f>
        <v>#REF!</v>
      </c>
      <c r="G714" s="93" t="e">
        <f>VLOOKUP($A714,#REF!,8,FALSE)</f>
        <v>#REF!</v>
      </c>
      <c r="H714" s="93" t="e">
        <f>VLOOKUP($A714,#REF!,7,FALSE)</f>
        <v>#REF!</v>
      </c>
      <c r="I714" s="438" t="e">
        <f>VLOOKUP($A714,#REF!,10,FALSE)</f>
        <v>#REF!</v>
      </c>
      <c r="J714" s="93" t="e">
        <f>VLOOKUP($A714,#REF!,11,FALSE)</f>
        <v>#REF!</v>
      </c>
      <c r="K714" s="114" t="e">
        <f>VLOOKUP($A714,#REF!,12,FALSE)</f>
        <v>#REF!</v>
      </c>
      <c r="L714" s="93" t="e">
        <f>VLOOKUP($A714,#REF!,13,FALSE)</f>
        <v>#REF!</v>
      </c>
      <c r="M714" s="438" t="e">
        <f>VLOOKUP($A714,#REF!,14,FALSE)</f>
        <v>#REF!</v>
      </c>
      <c r="N714" s="102" t="e">
        <f>VLOOKUP($A714,#REF!,15,FALSE)</f>
        <v>#REF!</v>
      </c>
      <c r="O714" s="102" t="e">
        <f>VLOOKUP($A714,#REF!,18,FALSE)</f>
        <v>#REF!</v>
      </c>
      <c r="P714" s="93" t="e">
        <f>VLOOKUP($A714,#REF!,41,FALSE)</f>
        <v>#REF!</v>
      </c>
      <c r="Q714" s="115" t="e">
        <f>VLOOKUP(Revisión_Avance_Periodo!$L414,#REF!,30,FALSE)</f>
        <v>#REF!</v>
      </c>
      <c r="R714" s="116">
        <v>2019</v>
      </c>
      <c r="S714" s="196">
        <v>43615</v>
      </c>
      <c r="T714" s="116" t="s">
        <v>72</v>
      </c>
      <c r="U714" s="147" t="e">
        <f>INDEX(#REF!,MATCH(Revisión_Avance_Periodo!$L714,#REF!,0),MATCH(Revisión_Avance_Periodo!$T714,#REF!,0))</f>
        <v>#REF!</v>
      </c>
      <c r="V714" s="147" t="e">
        <f>INDEX(#REF!,MATCH(Revisión_Avance_Periodo!$L714,#REF!,0),MATCH(Revisión_Avance_Periodo!$T714,#REF!,0))</f>
        <v>#REF!</v>
      </c>
      <c r="W714" s="118">
        <f t="shared" si="64"/>
        <v>0</v>
      </c>
      <c r="X714" s="116" t="str">
        <f>VLOOKUP(W714,Tabla_Estado_Meta_OAP_2019[#All],3,TRUE)</f>
        <v>Por Ejecutar</v>
      </c>
      <c r="Y714" s="150" t="e">
        <f>SUBTOTAL(9,$U$710:$U714)</f>
        <v>#REF!</v>
      </c>
      <c r="Z714" s="151" t="e">
        <f>SUBTOTAL(9,$V$710:$V714)</f>
        <v>#REF!</v>
      </c>
      <c r="AA714" s="159">
        <f>IFERROR(+Revisión_Avance_Periodo!$Z714/Revisión_Avance_Periodo!$Y714,0)</f>
        <v>0</v>
      </c>
      <c r="AB714" s="126"/>
      <c r="AC714" s="127"/>
      <c r="AD714" s="125"/>
      <c r="AE714" s="125"/>
      <c r="AF714" s="128"/>
      <c r="AG714" s="129"/>
      <c r="AH714" s="150" t="e">
        <f>SUBTOTAL(9,$U$410:$U714)</f>
        <v>#REF!</v>
      </c>
      <c r="AI714" s="151" t="e">
        <f>SUBTOTAL(9,$V$410:$V714)</f>
        <v>#REF!</v>
      </c>
      <c r="AJ714" s="159">
        <f>IFERROR(+Revisión_Avance_Periodo!$Z414/Revisión_Avance_Periodo!$Y414,0)</f>
        <v>0</v>
      </c>
      <c r="AK714" s="126"/>
      <c r="AL714" s="127"/>
      <c r="AM714" s="125"/>
      <c r="AN714" s="125"/>
      <c r="AO714" s="128"/>
      <c r="AP714" s="129"/>
    </row>
    <row r="715" spans="1:42" x14ac:dyDescent="0.25">
      <c r="A715" s="97">
        <v>36</v>
      </c>
      <c r="B715" s="435" t="e">
        <f>CONCATENATE(Revisión_Avance_Periodo!$D415,";",Revisión_Avance_Periodo!$F415,";",Revisión_Avance_Periodo!$L415)</f>
        <v>#REF!</v>
      </c>
      <c r="C715" s="435" t="e">
        <f t="shared" si="63"/>
        <v>#REF!</v>
      </c>
      <c r="D715" s="123" t="e">
        <f>VLOOKUP($A715,#REF!,3,FALSE)</f>
        <v>#REF!</v>
      </c>
      <c r="E715" s="436" t="e">
        <f>VLOOKUP($A715,#REF!,4,FALSE)</f>
        <v>#REF!</v>
      </c>
      <c r="F715" s="103" t="e">
        <f>VLOOKUP($A715,#REF!,5,FALSE)</f>
        <v>#REF!</v>
      </c>
      <c r="G715" s="98" t="e">
        <f>VLOOKUP($A715,#REF!,8,FALSE)</f>
        <v>#REF!</v>
      </c>
      <c r="H715" s="93" t="e">
        <f>VLOOKUP($A715,#REF!,7,FALSE)</f>
        <v>#REF!</v>
      </c>
      <c r="I715" s="438" t="e">
        <f>VLOOKUP($A715,#REF!,10,FALSE)</f>
        <v>#REF!</v>
      </c>
      <c r="J715" s="98" t="e">
        <f>VLOOKUP($A715,#REF!,11,FALSE)</f>
        <v>#REF!</v>
      </c>
      <c r="K715" s="114" t="e">
        <f>VLOOKUP($A715,#REF!,12,FALSE)</f>
        <v>#REF!</v>
      </c>
      <c r="L715" s="98" t="e">
        <f>VLOOKUP($A715,#REF!,13,FALSE)</f>
        <v>#REF!</v>
      </c>
      <c r="M715" s="438" t="e">
        <f>VLOOKUP($A715,#REF!,14,FALSE)</f>
        <v>#REF!</v>
      </c>
      <c r="N715" s="103" t="e">
        <f>VLOOKUP($A715,#REF!,15,FALSE)</f>
        <v>#REF!</v>
      </c>
      <c r="O715" s="103" t="e">
        <f>VLOOKUP($A715,#REF!,18,FALSE)</f>
        <v>#REF!</v>
      </c>
      <c r="P715" s="93" t="e">
        <f>VLOOKUP($A715,#REF!,41,FALSE)</f>
        <v>#REF!</v>
      </c>
      <c r="Q715" s="115" t="e">
        <f>VLOOKUP(Revisión_Avance_Periodo!$L415,#REF!,30,FALSE)</f>
        <v>#REF!</v>
      </c>
      <c r="R715" s="116">
        <v>2019</v>
      </c>
      <c r="S715" s="196">
        <v>43646</v>
      </c>
      <c r="T715" s="124" t="s">
        <v>73</v>
      </c>
      <c r="U715" s="147" t="e">
        <f>INDEX(#REF!,MATCH(Revisión_Avance_Periodo!$L715,#REF!,0),MATCH(Revisión_Avance_Periodo!$T715,#REF!,0))</f>
        <v>#REF!</v>
      </c>
      <c r="V715" s="147" t="e">
        <f>INDEX(#REF!,MATCH(Revisión_Avance_Periodo!$L715,#REF!,0),MATCH(Revisión_Avance_Periodo!$T715,#REF!,0))</f>
        <v>#REF!</v>
      </c>
      <c r="W715" s="118">
        <f t="shared" si="64"/>
        <v>0</v>
      </c>
      <c r="X715" s="124" t="str">
        <f>VLOOKUP(W715,Tabla_Estado_Meta_OAP_2019[#All],3,TRUE)</f>
        <v>Por Ejecutar</v>
      </c>
      <c r="Y715" s="150" t="e">
        <f>SUBTOTAL(9,$U$710:$U715)</f>
        <v>#REF!</v>
      </c>
      <c r="Z715" s="151" t="e">
        <f>SUBTOTAL(9,$V$710:$V715)</f>
        <v>#REF!</v>
      </c>
      <c r="AA715" s="159">
        <f>IFERROR(+Revisión_Avance_Periodo!$Z715/Revisión_Avance_Periodo!$Y715,0)</f>
        <v>0</v>
      </c>
      <c r="AB715" s="126"/>
      <c r="AC715" s="127"/>
      <c r="AD715" s="125"/>
      <c r="AE715" s="125"/>
      <c r="AF715" s="128"/>
      <c r="AG715" s="129"/>
      <c r="AH715" s="150" t="e">
        <f>SUBTOTAL(9,$U$410:$U715)</f>
        <v>#REF!</v>
      </c>
      <c r="AI715" s="151" t="e">
        <f>SUBTOTAL(9,$V$410:$V715)</f>
        <v>#REF!</v>
      </c>
      <c r="AJ715" s="159">
        <f>IFERROR(+Revisión_Avance_Periodo!$Z415/Revisión_Avance_Periodo!$Y415,0)</f>
        <v>0</v>
      </c>
      <c r="AK715" s="126"/>
      <c r="AL715" s="127"/>
      <c r="AM715" s="125"/>
      <c r="AN715" s="125"/>
      <c r="AO715" s="128"/>
      <c r="AP715" s="129"/>
    </row>
    <row r="716" spans="1:42" x14ac:dyDescent="0.25">
      <c r="A716" s="92">
        <v>36</v>
      </c>
      <c r="B716" s="435" t="e">
        <f>CONCATENATE(Revisión_Avance_Periodo!$D416,";",Revisión_Avance_Periodo!$F416,";",Revisión_Avance_Periodo!$L416)</f>
        <v>#REF!</v>
      </c>
      <c r="C716" s="435" t="e">
        <f t="shared" si="63"/>
        <v>#REF!</v>
      </c>
      <c r="D716" s="114" t="e">
        <f>VLOOKUP($A716,#REF!,3,FALSE)</f>
        <v>#REF!</v>
      </c>
      <c r="E716" s="436" t="e">
        <f>VLOOKUP($A716,#REF!,4,FALSE)</f>
        <v>#REF!</v>
      </c>
      <c r="F716" s="102" t="e">
        <f>VLOOKUP($A716,#REF!,5,FALSE)</f>
        <v>#REF!</v>
      </c>
      <c r="G716" s="93" t="e">
        <f>VLOOKUP($A716,#REF!,8,FALSE)</f>
        <v>#REF!</v>
      </c>
      <c r="H716" s="93" t="e">
        <f>VLOOKUP($A716,#REF!,7,FALSE)</f>
        <v>#REF!</v>
      </c>
      <c r="I716" s="438" t="e">
        <f>VLOOKUP($A716,#REF!,10,FALSE)</f>
        <v>#REF!</v>
      </c>
      <c r="J716" s="93" t="e">
        <f>VLOOKUP($A716,#REF!,11,FALSE)</f>
        <v>#REF!</v>
      </c>
      <c r="K716" s="114" t="e">
        <f>VLOOKUP($A716,#REF!,12,FALSE)</f>
        <v>#REF!</v>
      </c>
      <c r="L716" s="93" t="e">
        <f>VLOOKUP($A716,#REF!,13,FALSE)</f>
        <v>#REF!</v>
      </c>
      <c r="M716" s="438" t="e">
        <f>VLOOKUP($A716,#REF!,14,FALSE)</f>
        <v>#REF!</v>
      </c>
      <c r="N716" s="102" t="e">
        <f>VLOOKUP($A716,#REF!,15,FALSE)</f>
        <v>#REF!</v>
      </c>
      <c r="O716" s="102" t="e">
        <f>VLOOKUP($A716,#REF!,18,FALSE)</f>
        <v>#REF!</v>
      </c>
      <c r="P716" s="93" t="e">
        <f>VLOOKUP($A716,#REF!,41,FALSE)</f>
        <v>#REF!</v>
      </c>
      <c r="Q716" s="115" t="e">
        <f>VLOOKUP(Revisión_Avance_Periodo!$L416,#REF!,30,FALSE)</f>
        <v>#REF!</v>
      </c>
      <c r="R716" s="116">
        <v>2019</v>
      </c>
      <c r="S716" s="196">
        <v>43676</v>
      </c>
      <c r="T716" s="116" t="s">
        <v>74</v>
      </c>
      <c r="U716" s="147" t="e">
        <f>INDEX(#REF!,MATCH(Revisión_Avance_Periodo!$L716,#REF!,0),MATCH(Revisión_Avance_Periodo!$T716,#REF!,0))</f>
        <v>#REF!</v>
      </c>
      <c r="V716" s="147" t="e">
        <f>INDEX(#REF!,MATCH(Revisión_Avance_Periodo!$L716,#REF!,0),MATCH(Revisión_Avance_Periodo!$T716,#REF!,0))</f>
        <v>#REF!</v>
      </c>
      <c r="W716" s="131" t="e">
        <f t="shared" ref="W716:W721" si="65">V716/U716</f>
        <v>#REF!</v>
      </c>
      <c r="X716" s="116" t="e">
        <f>VLOOKUP(W716,Tabla_Estado_Meta_OAP_2019[#All],3,TRUE)</f>
        <v>#REF!</v>
      </c>
      <c r="Y716" s="150" t="e">
        <f>SUBTOTAL(9,$U$710:$U716)</f>
        <v>#REF!</v>
      </c>
      <c r="Z716" s="151" t="e">
        <f>SUBTOTAL(9,$V$710:$V716)</f>
        <v>#REF!</v>
      </c>
      <c r="AA716" s="159">
        <f>IFERROR(+Revisión_Avance_Periodo!$Z716/Revisión_Avance_Periodo!$Y716,0)</f>
        <v>0</v>
      </c>
      <c r="AB716" s="126"/>
      <c r="AC716" s="127"/>
      <c r="AD716" s="125"/>
      <c r="AE716" s="125"/>
      <c r="AF716" s="128"/>
      <c r="AG716" s="129"/>
      <c r="AH716" s="150" t="e">
        <f>SUBTOTAL(9,$U$410:$U716)</f>
        <v>#REF!</v>
      </c>
      <c r="AI716" s="151" t="e">
        <f>SUBTOTAL(9,$V$410:$V716)</f>
        <v>#REF!</v>
      </c>
      <c r="AJ716" s="159">
        <f>IFERROR(+Revisión_Avance_Periodo!$Z416/Revisión_Avance_Periodo!$Y416,0)</f>
        <v>0</v>
      </c>
      <c r="AK716" s="126"/>
      <c r="AL716" s="127"/>
      <c r="AM716" s="125"/>
      <c r="AN716" s="125"/>
      <c r="AO716" s="128"/>
      <c r="AP716" s="129"/>
    </row>
    <row r="717" spans="1:42" x14ac:dyDescent="0.25">
      <c r="A717" s="97">
        <v>36</v>
      </c>
      <c r="B717" s="435" t="e">
        <f>CONCATENATE(Revisión_Avance_Periodo!$D417,";",Revisión_Avance_Periodo!$F417,";",Revisión_Avance_Periodo!$L417)</f>
        <v>#REF!</v>
      </c>
      <c r="C717" s="435" t="e">
        <f t="shared" si="63"/>
        <v>#REF!</v>
      </c>
      <c r="D717" s="123" t="e">
        <f>VLOOKUP($A717,#REF!,3,FALSE)</f>
        <v>#REF!</v>
      </c>
      <c r="E717" s="436" t="e">
        <f>VLOOKUP($A717,#REF!,4,FALSE)</f>
        <v>#REF!</v>
      </c>
      <c r="F717" s="103" t="e">
        <f>VLOOKUP($A717,#REF!,5,FALSE)</f>
        <v>#REF!</v>
      </c>
      <c r="G717" s="98" t="e">
        <f>VLOOKUP($A717,#REF!,8,FALSE)</f>
        <v>#REF!</v>
      </c>
      <c r="H717" s="93" t="e">
        <f>VLOOKUP($A717,#REF!,7,FALSE)</f>
        <v>#REF!</v>
      </c>
      <c r="I717" s="438" t="e">
        <f>VLOOKUP($A717,#REF!,10,FALSE)</f>
        <v>#REF!</v>
      </c>
      <c r="J717" s="98" t="e">
        <f>VLOOKUP($A717,#REF!,11,FALSE)</f>
        <v>#REF!</v>
      </c>
      <c r="K717" s="114" t="e">
        <f>VLOOKUP($A717,#REF!,12,FALSE)</f>
        <v>#REF!</v>
      </c>
      <c r="L717" s="98" t="e">
        <f>VLOOKUP($A717,#REF!,13,FALSE)</f>
        <v>#REF!</v>
      </c>
      <c r="M717" s="438" t="e">
        <f>VLOOKUP($A717,#REF!,14,FALSE)</f>
        <v>#REF!</v>
      </c>
      <c r="N717" s="103" t="e">
        <f>VLOOKUP($A717,#REF!,15,FALSE)</f>
        <v>#REF!</v>
      </c>
      <c r="O717" s="103" t="e">
        <f>VLOOKUP($A717,#REF!,18,FALSE)</f>
        <v>#REF!</v>
      </c>
      <c r="P717" s="93" t="e">
        <f>VLOOKUP($A717,#REF!,41,FALSE)</f>
        <v>#REF!</v>
      </c>
      <c r="Q717" s="115" t="e">
        <f>VLOOKUP(Revisión_Avance_Periodo!$L417,#REF!,30,FALSE)</f>
        <v>#REF!</v>
      </c>
      <c r="R717" s="116">
        <v>2019</v>
      </c>
      <c r="S717" s="196">
        <v>43707</v>
      </c>
      <c r="T717" s="124" t="s">
        <v>75</v>
      </c>
      <c r="U717" s="147" t="e">
        <f>INDEX(#REF!,MATCH(Revisión_Avance_Periodo!$L717,#REF!,0),MATCH(Revisión_Avance_Periodo!$T717,#REF!,0))</f>
        <v>#REF!</v>
      </c>
      <c r="V717" s="147" t="e">
        <f>INDEX(#REF!,MATCH(Revisión_Avance_Periodo!$L717,#REF!,0),MATCH(Revisión_Avance_Periodo!$T717,#REF!,0))</f>
        <v>#REF!</v>
      </c>
      <c r="W717" s="130" t="e">
        <f t="shared" si="65"/>
        <v>#REF!</v>
      </c>
      <c r="X717" s="124" t="e">
        <f>VLOOKUP(W717,Tabla_Estado_Meta_OAP_2019[#All],3,TRUE)</f>
        <v>#REF!</v>
      </c>
      <c r="Y717" s="150" t="e">
        <f>SUBTOTAL(9,$U$710:$U717)</f>
        <v>#REF!</v>
      </c>
      <c r="Z717" s="151" t="e">
        <f>SUBTOTAL(9,$V$710:$V717)</f>
        <v>#REF!</v>
      </c>
      <c r="AA717" s="159">
        <f>IFERROR(+Revisión_Avance_Periodo!$Z717/Revisión_Avance_Periodo!$Y717,0)</f>
        <v>0</v>
      </c>
      <c r="AB717" s="126"/>
      <c r="AC717" s="127"/>
      <c r="AD717" s="125"/>
      <c r="AE717" s="125"/>
      <c r="AF717" s="128"/>
      <c r="AG717" s="129"/>
      <c r="AH717" s="150" t="e">
        <f>SUBTOTAL(9,$U$410:$U717)</f>
        <v>#REF!</v>
      </c>
      <c r="AI717" s="151" t="e">
        <f>SUBTOTAL(9,$V$410:$V717)</f>
        <v>#REF!</v>
      </c>
      <c r="AJ717" s="159">
        <f>IFERROR(+Revisión_Avance_Periodo!$Z417/Revisión_Avance_Periodo!$Y417,0)</f>
        <v>0</v>
      </c>
      <c r="AK717" s="126"/>
      <c r="AL717" s="127"/>
      <c r="AM717" s="125"/>
      <c r="AN717" s="125"/>
      <c r="AO717" s="128"/>
      <c r="AP717" s="129"/>
    </row>
    <row r="718" spans="1:42" x14ac:dyDescent="0.25">
      <c r="A718" s="92">
        <v>36</v>
      </c>
      <c r="B718" s="435" t="e">
        <f>CONCATENATE(Revisión_Avance_Periodo!$D418,";",Revisión_Avance_Periodo!$F418,";",Revisión_Avance_Periodo!$L418)</f>
        <v>#REF!</v>
      </c>
      <c r="C718" s="435" t="e">
        <f t="shared" si="63"/>
        <v>#REF!</v>
      </c>
      <c r="D718" s="114" t="e">
        <f>VLOOKUP($A718,#REF!,3,FALSE)</f>
        <v>#REF!</v>
      </c>
      <c r="E718" s="436" t="e">
        <f>VLOOKUP($A718,#REF!,4,FALSE)</f>
        <v>#REF!</v>
      </c>
      <c r="F718" s="102" t="e">
        <f>VLOOKUP($A718,#REF!,5,FALSE)</f>
        <v>#REF!</v>
      </c>
      <c r="G718" s="93" t="e">
        <f>VLOOKUP($A718,#REF!,8,FALSE)</f>
        <v>#REF!</v>
      </c>
      <c r="H718" s="93" t="e">
        <f>VLOOKUP($A718,#REF!,7,FALSE)</f>
        <v>#REF!</v>
      </c>
      <c r="I718" s="438" t="e">
        <f>VLOOKUP($A718,#REF!,10,FALSE)</f>
        <v>#REF!</v>
      </c>
      <c r="J718" s="93" t="e">
        <f>VLOOKUP($A718,#REF!,11,FALSE)</f>
        <v>#REF!</v>
      </c>
      <c r="K718" s="114" t="e">
        <f>VLOOKUP($A718,#REF!,12,FALSE)</f>
        <v>#REF!</v>
      </c>
      <c r="L718" s="93" t="e">
        <f>VLOOKUP($A718,#REF!,13,FALSE)</f>
        <v>#REF!</v>
      </c>
      <c r="M718" s="438" t="e">
        <f>VLOOKUP($A718,#REF!,14,FALSE)</f>
        <v>#REF!</v>
      </c>
      <c r="N718" s="102" t="e">
        <f>VLOOKUP($A718,#REF!,15,FALSE)</f>
        <v>#REF!</v>
      </c>
      <c r="O718" s="102" t="e">
        <f>VLOOKUP($A718,#REF!,18,FALSE)</f>
        <v>#REF!</v>
      </c>
      <c r="P718" s="93" t="e">
        <f>VLOOKUP($A718,#REF!,41,FALSE)</f>
        <v>#REF!</v>
      </c>
      <c r="Q718" s="115" t="e">
        <f>VLOOKUP(Revisión_Avance_Periodo!$L418,#REF!,30,FALSE)</f>
        <v>#REF!</v>
      </c>
      <c r="R718" s="116">
        <v>2019</v>
      </c>
      <c r="S718" s="196">
        <v>43738</v>
      </c>
      <c r="T718" s="116" t="s">
        <v>76</v>
      </c>
      <c r="U718" s="147" t="e">
        <f>INDEX(#REF!,MATCH(Revisión_Avance_Periodo!$L718,#REF!,0),MATCH(Revisión_Avance_Periodo!$T718,#REF!,0))</f>
        <v>#REF!</v>
      </c>
      <c r="V718" s="147" t="e">
        <f>INDEX(#REF!,MATCH(Revisión_Avance_Periodo!$L718,#REF!,0),MATCH(Revisión_Avance_Periodo!$T718,#REF!,0))</f>
        <v>#REF!</v>
      </c>
      <c r="W718" s="131" t="e">
        <f t="shared" si="65"/>
        <v>#REF!</v>
      </c>
      <c r="X718" s="116" t="e">
        <f>VLOOKUP(W718,Tabla_Estado_Meta_OAP_2019[#All],3,TRUE)</f>
        <v>#REF!</v>
      </c>
      <c r="Y718" s="150" t="e">
        <f>SUBTOTAL(9,$U$710:$U718)</f>
        <v>#REF!</v>
      </c>
      <c r="Z718" s="151" t="e">
        <f>SUBTOTAL(9,$V$710:$V718)</f>
        <v>#REF!</v>
      </c>
      <c r="AA718" s="159">
        <f>IFERROR(+Revisión_Avance_Periodo!$Z718/Revisión_Avance_Periodo!$Y718,0)</f>
        <v>0</v>
      </c>
      <c r="AB718" s="126"/>
      <c r="AC718" s="127"/>
      <c r="AD718" s="125"/>
      <c r="AE718" s="125"/>
      <c r="AF718" s="128"/>
      <c r="AG718" s="129"/>
      <c r="AH718" s="150" t="e">
        <f>SUBTOTAL(9,$U$410:$U718)</f>
        <v>#REF!</v>
      </c>
      <c r="AI718" s="151" t="e">
        <f>SUBTOTAL(9,$V$410:$V718)</f>
        <v>#REF!</v>
      </c>
      <c r="AJ718" s="159">
        <f>IFERROR(+Revisión_Avance_Periodo!$Z418/Revisión_Avance_Periodo!$Y418,0)</f>
        <v>0</v>
      </c>
      <c r="AK718" s="126"/>
      <c r="AL718" s="127"/>
      <c r="AM718" s="125"/>
      <c r="AN718" s="125"/>
      <c r="AO718" s="128"/>
      <c r="AP718" s="129"/>
    </row>
    <row r="719" spans="1:42" x14ac:dyDescent="0.25">
      <c r="A719" s="97">
        <v>36</v>
      </c>
      <c r="B719" s="435" t="e">
        <f>CONCATENATE(Revisión_Avance_Periodo!$D419,";",Revisión_Avance_Periodo!$F419,";",Revisión_Avance_Periodo!$L419)</f>
        <v>#REF!</v>
      </c>
      <c r="C719" s="435" t="e">
        <f t="shared" si="63"/>
        <v>#REF!</v>
      </c>
      <c r="D719" s="123" t="e">
        <f>VLOOKUP($A719,#REF!,3,FALSE)</f>
        <v>#REF!</v>
      </c>
      <c r="E719" s="436" t="e">
        <f>VLOOKUP($A719,#REF!,4,FALSE)</f>
        <v>#REF!</v>
      </c>
      <c r="F719" s="103" t="e">
        <f>VLOOKUP($A719,#REF!,5,FALSE)</f>
        <v>#REF!</v>
      </c>
      <c r="G719" s="98" t="e">
        <f>VLOOKUP($A719,#REF!,8,FALSE)</f>
        <v>#REF!</v>
      </c>
      <c r="H719" s="93" t="e">
        <f>VLOOKUP($A719,#REF!,7,FALSE)</f>
        <v>#REF!</v>
      </c>
      <c r="I719" s="438" t="e">
        <f>VLOOKUP($A719,#REF!,10,FALSE)</f>
        <v>#REF!</v>
      </c>
      <c r="J719" s="98" t="e">
        <f>VLOOKUP($A719,#REF!,11,FALSE)</f>
        <v>#REF!</v>
      </c>
      <c r="K719" s="114" t="e">
        <f>VLOOKUP($A719,#REF!,12,FALSE)</f>
        <v>#REF!</v>
      </c>
      <c r="L719" s="98" t="e">
        <f>VLOOKUP($A719,#REF!,13,FALSE)</f>
        <v>#REF!</v>
      </c>
      <c r="M719" s="438" t="e">
        <f>VLOOKUP($A719,#REF!,14,FALSE)</f>
        <v>#REF!</v>
      </c>
      <c r="N719" s="103" t="e">
        <f>VLOOKUP($A719,#REF!,15,FALSE)</f>
        <v>#REF!</v>
      </c>
      <c r="O719" s="103" t="e">
        <f>VLOOKUP($A719,#REF!,18,FALSE)</f>
        <v>#REF!</v>
      </c>
      <c r="P719" s="93" t="e">
        <f>VLOOKUP($A719,#REF!,41,FALSE)</f>
        <v>#REF!</v>
      </c>
      <c r="Q719" s="115" t="e">
        <f>VLOOKUP(Revisión_Avance_Periodo!$L419,#REF!,30,FALSE)</f>
        <v>#REF!</v>
      </c>
      <c r="R719" s="116">
        <v>2019</v>
      </c>
      <c r="S719" s="196">
        <v>43768</v>
      </c>
      <c r="T719" s="124" t="s">
        <v>77</v>
      </c>
      <c r="U719" s="147" t="e">
        <f>INDEX(#REF!,MATCH(Revisión_Avance_Periodo!$L719,#REF!,0),MATCH(Revisión_Avance_Periodo!$T719,#REF!,0))</f>
        <v>#REF!</v>
      </c>
      <c r="V719" s="147" t="e">
        <f>INDEX(#REF!,MATCH(Revisión_Avance_Periodo!$L719,#REF!,0),MATCH(Revisión_Avance_Periodo!$T719,#REF!,0))</f>
        <v>#REF!</v>
      </c>
      <c r="W719" s="130" t="e">
        <f t="shared" si="65"/>
        <v>#REF!</v>
      </c>
      <c r="X719" s="124" t="e">
        <f>VLOOKUP(W719,Tabla_Estado_Meta_OAP_2019[#All],3,TRUE)</f>
        <v>#REF!</v>
      </c>
      <c r="Y719" s="150" t="e">
        <f>SUBTOTAL(9,$U$710:$U719)</f>
        <v>#REF!</v>
      </c>
      <c r="Z719" s="151" t="e">
        <f>SUBTOTAL(9,$V$710:$V719)</f>
        <v>#REF!</v>
      </c>
      <c r="AA719" s="159">
        <f>IFERROR(+Revisión_Avance_Periodo!$Z719/Revisión_Avance_Periodo!$Y719,0)</f>
        <v>0</v>
      </c>
      <c r="AB719" s="126"/>
      <c r="AC719" s="127"/>
      <c r="AD719" s="125"/>
      <c r="AE719" s="125"/>
      <c r="AF719" s="128"/>
      <c r="AG719" s="129"/>
      <c r="AH719" s="150" t="e">
        <f>SUBTOTAL(9,$U$410:$U719)</f>
        <v>#REF!</v>
      </c>
      <c r="AI719" s="151" t="e">
        <f>SUBTOTAL(9,$V$410:$V719)</f>
        <v>#REF!</v>
      </c>
      <c r="AJ719" s="159">
        <f>IFERROR(+Revisión_Avance_Periodo!$Z419/Revisión_Avance_Periodo!$Y419,0)</f>
        <v>0</v>
      </c>
      <c r="AK719" s="126"/>
      <c r="AL719" s="127"/>
      <c r="AM719" s="125"/>
      <c r="AN719" s="125"/>
      <c r="AO719" s="128"/>
      <c r="AP719" s="129"/>
    </row>
    <row r="720" spans="1:42" x14ac:dyDescent="0.25">
      <c r="A720" s="92">
        <v>36</v>
      </c>
      <c r="B720" s="435" t="e">
        <f>CONCATENATE(Revisión_Avance_Periodo!$D420,";",Revisión_Avance_Periodo!$F420,";",Revisión_Avance_Periodo!$L420)</f>
        <v>#REF!</v>
      </c>
      <c r="C720" s="435" t="e">
        <f t="shared" si="63"/>
        <v>#REF!</v>
      </c>
      <c r="D720" s="114" t="e">
        <f>VLOOKUP($A720,#REF!,3,FALSE)</f>
        <v>#REF!</v>
      </c>
      <c r="E720" s="436" t="e">
        <f>VLOOKUP($A720,#REF!,4,FALSE)</f>
        <v>#REF!</v>
      </c>
      <c r="F720" s="102" t="e">
        <f>VLOOKUP($A720,#REF!,5,FALSE)</f>
        <v>#REF!</v>
      </c>
      <c r="G720" s="93" t="e">
        <f>VLOOKUP($A720,#REF!,8,FALSE)</f>
        <v>#REF!</v>
      </c>
      <c r="H720" s="93" t="e">
        <f>VLOOKUP($A720,#REF!,7,FALSE)</f>
        <v>#REF!</v>
      </c>
      <c r="I720" s="438" t="e">
        <f>VLOOKUP($A720,#REF!,10,FALSE)</f>
        <v>#REF!</v>
      </c>
      <c r="J720" s="93" t="e">
        <f>VLOOKUP($A720,#REF!,11,FALSE)</f>
        <v>#REF!</v>
      </c>
      <c r="K720" s="114" t="e">
        <f>VLOOKUP($A720,#REF!,12,FALSE)</f>
        <v>#REF!</v>
      </c>
      <c r="L720" s="93" t="e">
        <f>VLOOKUP($A720,#REF!,13,FALSE)</f>
        <v>#REF!</v>
      </c>
      <c r="M720" s="438" t="e">
        <f>VLOOKUP($A720,#REF!,14,FALSE)</f>
        <v>#REF!</v>
      </c>
      <c r="N720" s="102" t="e">
        <f>VLOOKUP($A720,#REF!,15,FALSE)</f>
        <v>#REF!</v>
      </c>
      <c r="O720" s="102" t="e">
        <f>VLOOKUP($A720,#REF!,18,FALSE)</f>
        <v>#REF!</v>
      </c>
      <c r="P720" s="93" t="e">
        <f>VLOOKUP($A720,#REF!,41,FALSE)</f>
        <v>#REF!</v>
      </c>
      <c r="Q720" s="115" t="e">
        <f>VLOOKUP(Revisión_Avance_Periodo!$L420,#REF!,30,FALSE)</f>
        <v>#REF!</v>
      </c>
      <c r="R720" s="116">
        <v>2019</v>
      </c>
      <c r="S720" s="196">
        <v>43799</v>
      </c>
      <c r="T720" s="116" t="s">
        <v>78</v>
      </c>
      <c r="U720" s="147" t="e">
        <f>INDEX(#REF!,MATCH(Revisión_Avance_Periodo!$L720,#REF!,0),MATCH(Revisión_Avance_Periodo!$T720,#REF!,0))</f>
        <v>#REF!</v>
      </c>
      <c r="V720" s="147" t="e">
        <f>INDEX(#REF!,MATCH(Revisión_Avance_Periodo!$L720,#REF!,0),MATCH(Revisión_Avance_Periodo!$T720,#REF!,0))</f>
        <v>#REF!</v>
      </c>
      <c r="W720" s="131" t="e">
        <f t="shared" si="65"/>
        <v>#REF!</v>
      </c>
      <c r="X720" s="116" t="e">
        <f>VLOOKUP(W720,Tabla_Estado_Meta_OAP_2019[#All],3,TRUE)</f>
        <v>#REF!</v>
      </c>
      <c r="Y720" s="150" t="e">
        <f>SUBTOTAL(9,$U$710:$U720)</f>
        <v>#REF!</v>
      </c>
      <c r="Z720" s="151" t="e">
        <f>SUBTOTAL(9,$V$710:$V720)</f>
        <v>#REF!</v>
      </c>
      <c r="AA720" s="159">
        <f>IFERROR(+Revisión_Avance_Periodo!$Z720/Revisión_Avance_Periodo!$Y720,0)</f>
        <v>0</v>
      </c>
      <c r="AB720" s="126"/>
      <c r="AC720" s="127"/>
      <c r="AD720" s="125"/>
      <c r="AE720" s="125"/>
      <c r="AF720" s="128"/>
      <c r="AG720" s="129"/>
      <c r="AH720" s="150" t="e">
        <f>SUBTOTAL(9,$U$410:$U720)</f>
        <v>#REF!</v>
      </c>
      <c r="AI720" s="151" t="e">
        <f>SUBTOTAL(9,$V$410:$V720)</f>
        <v>#REF!</v>
      </c>
      <c r="AJ720" s="159">
        <f>IFERROR(+Revisión_Avance_Periodo!$Z420/Revisión_Avance_Periodo!$Y420,0)</f>
        <v>0</v>
      </c>
      <c r="AK720" s="126"/>
      <c r="AL720" s="127"/>
      <c r="AM720" s="125"/>
      <c r="AN720" s="125"/>
      <c r="AO720" s="128"/>
      <c r="AP720" s="129"/>
    </row>
    <row r="721" spans="1:42" ht="15.75" thickBot="1" x14ac:dyDescent="0.3">
      <c r="A721" s="97">
        <v>36</v>
      </c>
      <c r="B721" s="435" t="e">
        <f>CONCATENATE(Revisión_Avance_Periodo!$D421,";",Revisión_Avance_Periodo!$F421,";",Revisión_Avance_Periodo!$L421)</f>
        <v>#REF!</v>
      </c>
      <c r="C721" s="435" t="e">
        <f t="shared" si="63"/>
        <v>#REF!</v>
      </c>
      <c r="D721" s="123" t="e">
        <f>VLOOKUP($A721,#REF!,3,FALSE)</f>
        <v>#REF!</v>
      </c>
      <c r="E721" s="436" t="e">
        <f>VLOOKUP($A721,#REF!,4,FALSE)</f>
        <v>#REF!</v>
      </c>
      <c r="F721" s="103" t="e">
        <f>VLOOKUP($A721,#REF!,5,FALSE)</f>
        <v>#REF!</v>
      </c>
      <c r="G721" s="98" t="e">
        <f>VLOOKUP($A721,#REF!,8,FALSE)</f>
        <v>#REF!</v>
      </c>
      <c r="H721" s="93" t="e">
        <f>VLOOKUP($A721,#REF!,7,FALSE)</f>
        <v>#REF!</v>
      </c>
      <c r="I721" s="438" t="e">
        <f>VLOOKUP($A721,#REF!,10,FALSE)</f>
        <v>#REF!</v>
      </c>
      <c r="J721" s="98" t="e">
        <f>VLOOKUP($A721,#REF!,11,FALSE)</f>
        <v>#REF!</v>
      </c>
      <c r="K721" s="114" t="e">
        <f>VLOOKUP($A721,#REF!,12,FALSE)</f>
        <v>#REF!</v>
      </c>
      <c r="L721" s="98" t="e">
        <f>VLOOKUP($A721,#REF!,13,FALSE)</f>
        <v>#REF!</v>
      </c>
      <c r="M721" s="438" t="e">
        <f>VLOOKUP($A721,#REF!,14,FALSE)</f>
        <v>#REF!</v>
      </c>
      <c r="N721" s="103" t="e">
        <f>VLOOKUP($A721,#REF!,15,FALSE)</f>
        <v>#REF!</v>
      </c>
      <c r="O721" s="103" t="e">
        <f>VLOOKUP($A721,#REF!,18,FALSE)</f>
        <v>#REF!</v>
      </c>
      <c r="P721" s="93" t="e">
        <f>VLOOKUP($A721,#REF!,41,FALSE)</f>
        <v>#REF!</v>
      </c>
      <c r="Q721" s="115" t="e">
        <f>VLOOKUP(Revisión_Avance_Periodo!$L421,#REF!,30,FALSE)</f>
        <v>#REF!</v>
      </c>
      <c r="R721" s="116">
        <v>2019</v>
      </c>
      <c r="S721" s="196">
        <v>43829</v>
      </c>
      <c r="T721" s="124" t="s">
        <v>79</v>
      </c>
      <c r="U721" s="147" t="e">
        <f>INDEX(#REF!,MATCH(Revisión_Avance_Periodo!$L721,#REF!,0),MATCH(Revisión_Avance_Periodo!$T721,#REF!,0))</f>
        <v>#REF!</v>
      </c>
      <c r="V721" s="147" t="e">
        <f>INDEX(#REF!,MATCH(Revisión_Avance_Periodo!$L721,#REF!,0),MATCH(Revisión_Avance_Periodo!$T721,#REF!,0))</f>
        <v>#REF!</v>
      </c>
      <c r="W721" s="130" t="e">
        <f t="shared" si="65"/>
        <v>#REF!</v>
      </c>
      <c r="X721" s="124" t="e">
        <f>VLOOKUP(W721,Tabla_Estado_Meta_OAP_2019[#All],3,TRUE)</f>
        <v>#REF!</v>
      </c>
      <c r="Y721" s="150" t="e">
        <f>SUBTOTAL(9,$U$710:$U721)</f>
        <v>#REF!</v>
      </c>
      <c r="Z721" s="151" t="e">
        <f>SUBTOTAL(9,$V$710:$V721)</f>
        <v>#REF!</v>
      </c>
      <c r="AA721" s="159">
        <f>IFERROR(+Revisión_Avance_Periodo!$Z721/Revisión_Avance_Periodo!$Y721,0)</f>
        <v>0</v>
      </c>
      <c r="AB721" s="126"/>
      <c r="AC721" s="127"/>
      <c r="AD721" s="125"/>
      <c r="AE721" s="125"/>
      <c r="AF721" s="128"/>
      <c r="AG721" s="129"/>
      <c r="AH721" s="150" t="e">
        <f>SUBTOTAL(9,$U$410:$U721)</f>
        <v>#REF!</v>
      </c>
      <c r="AI721" s="151" t="e">
        <f>SUBTOTAL(9,$V$410:$V721)</f>
        <v>#REF!</v>
      </c>
      <c r="AJ721" s="159">
        <f>IFERROR(+Revisión_Avance_Periodo!$Z421/Revisión_Avance_Periodo!$Y421,0)</f>
        <v>0</v>
      </c>
      <c r="AK721" s="126"/>
      <c r="AL721" s="127"/>
      <c r="AM721" s="125"/>
      <c r="AN721" s="125"/>
      <c r="AO721" s="128"/>
      <c r="AP721" s="129"/>
    </row>
    <row r="722" spans="1:42" x14ac:dyDescent="0.25">
      <c r="A722" s="92">
        <v>37</v>
      </c>
      <c r="B722" s="435" t="e">
        <f>CONCATENATE(Revisión_Avance_Periodo!$D422,";",Revisión_Avance_Periodo!$F422,";",Revisión_Avance_Periodo!$L422)</f>
        <v>#REF!</v>
      </c>
      <c r="C722" s="435" t="e">
        <f t="shared" si="63"/>
        <v>#REF!</v>
      </c>
      <c r="D722" s="114" t="e">
        <f>VLOOKUP($A722,#REF!,3,FALSE)</f>
        <v>#REF!</v>
      </c>
      <c r="E722" s="436" t="e">
        <f>VLOOKUP($A722,#REF!,4,FALSE)</f>
        <v>#REF!</v>
      </c>
      <c r="F722" s="102" t="e">
        <f>VLOOKUP($A722,#REF!,5,FALSE)</f>
        <v>#REF!</v>
      </c>
      <c r="G722" s="93" t="e">
        <f>VLOOKUP($A722,#REF!,8,FALSE)</f>
        <v>#REF!</v>
      </c>
      <c r="H722" s="93" t="e">
        <f>VLOOKUP($A722,#REF!,7,FALSE)</f>
        <v>#REF!</v>
      </c>
      <c r="I722" s="438" t="e">
        <f>VLOOKUP($A722,#REF!,10,FALSE)</f>
        <v>#REF!</v>
      </c>
      <c r="J722" s="93" t="e">
        <f>VLOOKUP($A722,#REF!,11,FALSE)</f>
        <v>#REF!</v>
      </c>
      <c r="K722" s="114" t="e">
        <f>VLOOKUP($A722,#REF!,12,FALSE)</f>
        <v>#REF!</v>
      </c>
      <c r="L722" s="93" t="e">
        <f>VLOOKUP($A722,#REF!,13,FALSE)</f>
        <v>#REF!</v>
      </c>
      <c r="M722" s="438" t="e">
        <f>VLOOKUP($A722,#REF!,14,FALSE)</f>
        <v>#REF!</v>
      </c>
      <c r="N722" s="102" t="e">
        <f>VLOOKUP($A722,#REF!,15,FALSE)</f>
        <v>#REF!</v>
      </c>
      <c r="O722" s="102" t="e">
        <f>VLOOKUP($A722,#REF!,18,FALSE)</f>
        <v>#REF!</v>
      </c>
      <c r="P722" s="93" t="e">
        <f>VLOOKUP($A722,#REF!,41,FALSE)</f>
        <v>#REF!</v>
      </c>
      <c r="Q722" s="115" t="e">
        <f>VLOOKUP(Revisión_Avance_Periodo!$L422,#REF!,30,FALSE)</f>
        <v>#REF!</v>
      </c>
      <c r="R722" s="116">
        <v>2019</v>
      </c>
      <c r="S722" s="196">
        <v>43495</v>
      </c>
      <c r="T722" s="116" t="s">
        <v>68</v>
      </c>
      <c r="U722" s="147" t="e">
        <f>INDEX(#REF!,MATCH(Revisión_Avance_Periodo!$L722,#REF!,0),MATCH(Revisión_Avance_Periodo!$T722,#REF!,0))</f>
        <v>#REF!</v>
      </c>
      <c r="V722" s="147" t="e">
        <f>INDEX(#REF!,MATCH(Revisión_Avance_Periodo!$L722,#REF!,0),MATCH(Revisión_Avance_Periodo!$T722,#REF!,0))</f>
        <v>#REF!</v>
      </c>
      <c r="W722" s="118">
        <f t="shared" ref="W722:W732" si="66">IFERROR((V722/U722),0)</f>
        <v>0</v>
      </c>
      <c r="X722" s="116" t="str">
        <f>VLOOKUP(W722,Tabla_Estado_Meta_OAP_2019[#All],3,TRUE)</f>
        <v>Por Ejecutar</v>
      </c>
      <c r="Y722" s="148" t="e">
        <f>SUBTOTAL(9,$U$722:$U722)</f>
        <v>#REF!</v>
      </c>
      <c r="Z722" s="149" t="e">
        <f>SUBTOTAL(9,$V$722:$V722)</f>
        <v>#REF!</v>
      </c>
      <c r="AA722" s="162">
        <f>IFERROR(+Revisión_Avance_Periodo!$Z722/Revisión_Avance_Periodo!$Y722,0)</f>
        <v>0</v>
      </c>
      <c r="AB722" s="448" t="e">
        <f>SUBTOTAL(9,U722:U733)</f>
        <v>#REF!</v>
      </c>
      <c r="AC722" s="449" t="e">
        <f>SUBTOTAL(9,V722:V733)</f>
        <v>#REF!</v>
      </c>
      <c r="AD722" s="119" t="e">
        <f>+AC722/AB722</f>
        <v>#REF!</v>
      </c>
      <c r="AE722" s="119" t="e">
        <f>100%-Revisión_Avance_Periodo!$AD722</f>
        <v>#REF!</v>
      </c>
      <c r="AF722" s="121" t="e">
        <f>VLOOKUP(AD722,Tabla_Estado_Meta_OAP_2019[],3,TRUE)</f>
        <v>#REF!</v>
      </c>
      <c r="AG722" s="122" t="e">
        <f>Revisión_Avance_Periodo!$AD722*Revisión_Avance_Periodo!$Q722</f>
        <v>#REF!</v>
      </c>
      <c r="AH722" s="148" t="e">
        <f>SUBTOTAL(9,$U$422:$U722)</f>
        <v>#REF!</v>
      </c>
      <c r="AI722" s="149" t="e">
        <f>SUBTOTAL(9,$V$422:$V722)</f>
        <v>#REF!</v>
      </c>
      <c r="AJ722" s="162">
        <f>IFERROR(+Revisión_Avance_Periodo!$Z422/Revisión_Avance_Periodo!$Y422,0)</f>
        <v>0</v>
      </c>
      <c r="AK722" s="448" t="e">
        <f>SUBTOTAL(9,AD722:AD733)</f>
        <v>#REF!</v>
      </c>
      <c r="AL722" s="449" t="e">
        <f>SUBTOTAL(9,AE722:AE733)</f>
        <v>#REF!</v>
      </c>
      <c r="AM722" s="119" t="e">
        <f>+AL722/AK722</f>
        <v>#REF!</v>
      </c>
      <c r="AN722" s="119" t="e">
        <f>100%-Revisión_Avance_Periodo!$AD422</f>
        <v>#REF!</v>
      </c>
      <c r="AO722" s="121" t="e">
        <f>VLOOKUP(AM722,Tabla_Estado_Meta_OAP_2019[],3,TRUE)</f>
        <v>#REF!</v>
      </c>
      <c r="AP722" s="122" t="e">
        <f>Revisión_Avance_Periodo!$AD422*Revisión_Avance_Periodo!$Q422</f>
        <v>#REF!</v>
      </c>
    </row>
    <row r="723" spans="1:42" x14ac:dyDescent="0.25">
      <c r="A723" s="97">
        <v>37</v>
      </c>
      <c r="B723" s="435" t="e">
        <f>CONCATENATE(Revisión_Avance_Periodo!$D423,";",Revisión_Avance_Periodo!$F423,";",Revisión_Avance_Periodo!$L423)</f>
        <v>#REF!</v>
      </c>
      <c r="C723" s="435" t="e">
        <f t="shared" si="63"/>
        <v>#REF!</v>
      </c>
      <c r="D723" s="123" t="e">
        <f>VLOOKUP($A723,#REF!,3,FALSE)</f>
        <v>#REF!</v>
      </c>
      <c r="E723" s="436" t="e">
        <f>VLOOKUP($A723,#REF!,4,FALSE)</f>
        <v>#REF!</v>
      </c>
      <c r="F723" s="103" t="e">
        <f>VLOOKUP($A723,#REF!,5,FALSE)</f>
        <v>#REF!</v>
      </c>
      <c r="G723" s="98" t="e">
        <f>VLOOKUP($A723,#REF!,8,FALSE)</f>
        <v>#REF!</v>
      </c>
      <c r="H723" s="93" t="e">
        <f>VLOOKUP($A723,#REF!,7,FALSE)</f>
        <v>#REF!</v>
      </c>
      <c r="I723" s="438" t="e">
        <f>VLOOKUP($A723,#REF!,10,FALSE)</f>
        <v>#REF!</v>
      </c>
      <c r="J723" s="98" t="e">
        <f>VLOOKUP($A723,#REF!,11,FALSE)</f>
        <v>#REF!</v>
      </c>
      <c r="K723" s="114" t="e">
        <f>VLOOKUP($A723,#REF!,12,FALSE)</f>
        <v>#REF!</v>
      </c>
      <c r="L723" s="98" t="e">
        <f>VLOOKUP($A723,#REF!,13,FALSE)</f>
        <v>#REF!</v>
      </c>
      <c r="M723" s="438" t="e">
        <f>VLOOKUP($A723,#REF!,14,FALSE)</f>
        <v>#REF!</v>
      </c>
      <c r="N723" s="103" t="e">
        <f>VLOOKUP($A723,#REF!,15,FALSE)</f>
        <v>#REF!</v>
      </c>
      <c r="O723" s="103" t="e">
        <f>VLOOKUP($A723,#REF!,18,FALSE)</f>
        <v>#REF!</v>
      </c>
      <c r="P723" s="93" t="e">
        <f>VLOOKUP($A723,#REF!,41,FALSE)</f>
        <v>#REF!</v>
      </c>
      <c r="Q723" s="115" t="e">
        <f>VLOOKUP(Revisión_Avance_Periodo!$L423,#REF!,30,FALSE)</f>
        <v>#REF!</v>
      </c>
      <c r="R723" s="116">
        <v>2019</v>
      </c>
      <c r="S723" s="196">
        <v>43524</v>
      </c>
      <c r="T723" s="124" t="s">
        <v>69</v>
      </c>
      <c r="U723" s="147" t="e">
        <f>INDEX(#REF!,MATCH(Revisión_Avance_Periodo!$L723,#REF!,0),MATCH(Revisión_Avance_Periodo!$T723,#REF!,0))</f>
        <v>#REF!</v>
      </c>
      <c r="V723" s="147" t="e">
        <f>INDEX(#REF!,MATCH(Revisión_Avance_Periodo!$L723,#REF!,0),MATCH(Revisión_Avance_Periodo!$T723,#REF!,0))</f>
        <v>#REF!</v>
      </c>
      <c r="W723" s="118">
        <f t="shared" si="66"/>
        <v>0</v>
      </c>
      <c r="X723" s="124" t="str">
        <f>VLOOKUP(W723,Tabla_Estado_Meta_OAP_2019[#All],3,TRUE)</f>
        <v>Por Ejecutar</v>
      </c>
      <c r="Y723" s="150" t="e">
        <f>SUBTOTAL(9,$U$722:$U723)</f>
        <v>#REF!</v>
      </c>
      <c r="Z723" s="151" t="e">
        <f>SUBTOTAL(9,$V$722:$V723)</f>
        <v>#REF!</v>
      </c>
      <c r="AA723" s="159">
        <f>IFERROR(+Revisión_Avance_Periodo!$Z723/Revisión_Avance_Periodo!$Y723,0)</f>
        <v>0</v>
      </c>
      <c r="AB723" s="126"/>
      <c r="AC723" s="127"/>
      <c r="AD723" s="125"/>
      <c r="AE723" s="125"/>
      <c r="AF723" s="128"/>
      <c r="AG723" s="129"/>
      <c r="AH723" s="150" t="e">
        <f>SUBTOTAL(9,$U$422:$U723)</f>
        <v>#REF!</v>
      </c>
      <c r="AI723" s="151" t="e">
        <f>SUBTOTAL(9,$V$422:$V723)</f>
        <v>#REF!</v>
      </c>
      <c r="AJ723" s="159">
        <f>IFERROR(+Revisión_Avance_Periodo!$Z423/Revisión_Avance_Periodo!$Y423,0)</f>
        <v>0</v>
      </c>
      <c r="AK723" s="126"/>
      <c r="AL723" s="127"/>
      <c r="AM723" s="125"/>
      <c r="AN723" s="125"/>
      <c r="AO723" s="128"/>
      <c r="AP723" s="129"/>
    </row>
    <row r="724" spans="1:42" x14ac:dyDescent="0.25">
      <c r="A724" s="92">
        <v>37</v>
      </c>
      <c r="B724" s="435" t="e">
        <f>CONCATENATE(Revisión_Avance_Periodo!$D424,";",Revisión_Avance_Periodo!$F424,";",Revisión_Avance_Periodo!$L424)</f>
        <v>#REF!</v>
      </c>
      <c r="C724" s="435" t="e">
        <f t="shared" si="63"/>
        <v>#REF!</v>
      </c>
      <c r="D724" s="114" t="e">
        <f>VLOOKUP($A724,#REF!,3,FALSE)</f>
        <v>#REF!</v>
      </c>
      <c r="E724" s="436" t="e">
        <f>VLOOKUP($A724,#REF!,4,FALSE)</f>
        <v>#REF!</v>
      </c>
      <c r="F724" s="102" t="e">
        <f>VLOOKUP($A724,#REF!,5,FALSE)</f>
        <v>#REF!</v>
      </c>
      <c r="G724" s="93" t="e">
        <f>VLOOKUP($A724,#REF!,8,FALSE)</f>
        <v>#REF!</v>
      </c>
      <c r="H724" s="93" t="e">
        <f>VLOOKUP($A724,#REF!,7,FALSE)</f>
        <v>#REF!</v>
      </c>
      <c r="I724" s="438" t="e">
        <f>VLOOKUP($A724,#REF!,10,FALSE)</f>
        <v>#REF!</v>
      </c>
      <c r="J724" s="93" t="e">
        <f>VLOOKUP($A724,#REF!,11,FALSE)</f>
        <v>#REF!</v>
      </c>
      <c r="K724" s="114" t="e">
        <f>VLOOKUP($A724,#REF!,12,FALSE)</f>
        <v>#REF!</v>
      </c>
      <c r="L724" s="93" t="e">
        <f>VLOOKUP($A724,#REF!,13,FALSE)</f>
        <v>#REF!</v>
      </c>
      <c r="M724" s="438" t="e">
        <f>VLOOKUP($A724,#REF!,14,FALSE)</f>
        <v>#REF!</v>
      </c>
      <c r="N724" s="102" t="e">
        <f>VLOOKUP($A724,#REF!,15,FALSE)</f>
        <v>#REF!</v>
      </c>
      <c r="O724" s="102" t="e">
        <f>VLOOKUP($A724,#REF!,18,FALSE)</f>
        <v>#REF!</v>
      </c>
      <c r="P724" s="93" t="e">
        <f>VLOOKUP($A724,#REF!,41,FALSE)</f>
        <v>#REF!</v>
      </c>
      <c r="Q724" s="115" t="e">
        <f>VLOOKUP(Revisión_Avance_Periodo!$L424,#REF!,30,FALSE)</f>
        <v>#REF!</v>
      </c>
      <c r="R724" s="116">
        <v>2019</v>
      </c>
      <c r="S724" s="196">
        <v>43554</v>
      </c>
      <c r="T724" s="116" t="s">
        <v>70</v>
      </c>
      <c r="U724" s="147" t="e">
        <f>INDEX(#REF!,MATCH(Revisión_Avance_Periodo!$L724,#REF!,0),MATCH(Revisión_Avance_Periodo!$T724,#REF!,0))</f>
        <v>#REF!</v>
      </c>
      <c r="V724" s="147" t="e">
        <f>INDEX(#REF!,MATCH(Revisión_Avance_Periodo!$L724,#REF!,0),MATCH(Revisión_Avance_Periodo!$T724,#REF!,0))</f>
        <v>#REF!</v>
      </c>
      <c r="W724" s="118">
        <f t="shared" si="66"/>
        <v>0</v>
      </c>
      <c r="X724" s="116" t="str">
        <f>VLOOKUP(W724,Tabla_Estado_Meta_OAP_2019[#All],3,TRUE)</f>
        <v>Por Ejecutar</v>
      </c>
      <c r="Y724" s="150" t="e">
        <f>SUBTOTAL(9,$U$722:$U724)</f>
        <v>#REF!</v>
      </c>
      <c r="Z724" s="151" t="e">
        <f>SUBTOTAL(9,$V$722:$V724)</f>
        <v>#REF!</v>
      </c>
      <c r="AA724" s="159">
        <f>IFERROR(+Revisión_Avance_Periodo!$Z724/Revisión_Avance_Periodo!$Y724,0)</f>
        <v>0</v>
      </c>
      <c r="AB724" s="126"/>
      <c r="AC724" s="127"/>
      <c r="AD724" s="125"/>
      <c r="AE724" s="125"/>
      <c r="AF724" s="128"/>
      <c r="AG724" s="129"/>
      <c r="AH724" s="150" t="e">
        <f>SUBTOTAL(9,$U$422:$U724)</f>
        <v>#REF!</v>
      </c>
      <c r="AI724" s="151" t="e">
        <f>SUBTOTAL(9,$V$422:$V724)</f>
        <v>#REF!</v>
      </c>
      <c r="AJ724" s="159">
        <f>IFERROR(+Revisión_Avance_Periodo!$Z424/Revisión_Avance_Periodo!$Y424,0)</f>
        <v>0</v>
      </c>
      <c r="AK724" s="126"/>
      <c r="AL724" s="127"/>
      <c r="AM724" s="125"/>
      <c r="AN724" s="125"/>
      <c r="AO724" s="128"/>
      <c r="AP724" s="129"/>
    </row>
    <row r="725" spans="1:42" x14ac:dyDescent="0.25">
      <c r="A725" s="97">
        <v>37</v>
      </c>
      <c r="B725" s="435" t="e">
        <f>CONCATENATE(Revisión_Avance_Periodo!$D425,";",Revisión_Avance_Periodo!$F425,";",Revisión_Avance_Periodo!$L425)</f>
        <v>#REF!</v>
      </c>
      <c r="C725" s="435" t="e">
        <f t="shared" si="63"/>
        <v>#REF!</v>
      </c>
      <c r="D725" s="123" t="e">
        <f>VLOOKUP($A725,#REF!,3,FALSE)</f>
        <v>#REF!</v>
      </c>
      <c r="E725" s="436" t="e">
        <f>VLOOKUP($A725,#REF!,4,FALSE)</f>
        <v>#REF!</v>
      </c>
      <c r="F725" s="103" t="e">
        <f>VLOOKUP($A725,#REF!,5,FALSE)</f>
        <v>#REF!</v>
      </c>
      <c r="G725" s="98" t="e">
        <f>VLOOKUP($A725,#REF!,8,FALSE)</f>
        <v>#REF!</v>
      </c>
      <c r="H725" s="93" t="e">
        <f>VLOOKUP($A725,#REF!,7,FALSE)</f>
        <v>#REF!</v>
      </c>
      <c r="I725" s="438" t="e">
        <f>VLOOKUP($A725,#REF!,10,FALSE)</f>
        <v>#REF!</v>
      </c>
      <c r="J725" s="98" t="e">
        <f>VLOOKUP($A725,#REF!,11,FALSE)</f>
        <v>#REF!</v>
      </c>
      <c r="K725" s="114" t="e">
        <f>VLOOKUP($A725,#REF!,12,FALSE)</f>
        <v>#REF!</v>
      </c>
      <c r="L725" s="98" t="e">
        <f>VLOOKUP($A725,#REF!,13,FALSE)</f>
        <v>#REF!</v>
      </c>
      <c r="M725" s="438" t="e">
        <f>VLOOKUP($A725,#REF!,14,FALSE)</f>
        <v>#REF!</v>
      </c>
      <c r="N725" s="103" t="e">
        <f>VLOOKUP($A725,#REF!,15,FALSE)</f>
        <v>#REF!</v>
      </c>
      <c r="O725" s="103" t="e">
        <f>VLOOKUP($A725,#REF!,18,FALSE)</f>
        <v>#REF!</v>
      </c>
      <c r="P725" s="93" t="e">
        <f>VLOOKUP($A725,#REF!,41,FALSE)</f>
        <v>#REF!</v>
      </c>
      <c r="Q725" s="115" t="e">
        <f>VLOOKUP(Revisión_Avance_Periodo!$L425,#REF!,30,FALSE)</f>
        <v>#REF!</v>
      </c>
      <c r="R725" s="116">
        <v>2019</v>
      </c>
      <c r="S725" s="196">
        <v>43585</v>
      </c>
      <c r="T725" s="124" t="s">
        <v>71</v>
      </c>
      <c r="U725" s="147" t="e">
        <f>INDEX(#REF!,MATCH(Revisión_Avance_Periodo!$L725,#REF!,0),MATCH(Revisión_Avance_Periodo!$T725,#REF!,0))</f>
        <v>#REF!</v>
      </c>
      <c r="V725" s="147" t="e">
        <f>INDEX(#REF!,MATCH(Revisión_Avance_Periodo!$L725,#REF!,0),MATCH(Revisión_Avance_Periodo!$T725,#REF!,0))</f>
        <v>#REF!</v>
      </c>
      <c r="W725" s="118">
        <f t="shared" si="66"/>
        <v>0</v>
      </c>
      <c r="X725" s="124" t="str">
        <f>VLOOKUP(W725,Tabla_Estado_Meta_OAP_2019[#All],3,TRUE)</f>
        <v>Por Ejecutar</v>
      </c>
      <c r="Y725" s="150" t="e">
        <f>SUBTOTAL(9,$U$722:$U725)</f>
        <v>#REF!</v>
      </c>
      <c r="Z725" s="151" t="e">
        <f>SUBTOTAL(9,$V$722:$V725)</f>
        <v>#REF!</v>
      </c>
      <c r="AA725" s="159">
        <f>IFERROR(+Revisión_Avance_Periodo!$Z725/Revisión_Avance_Periodo!$Y725,0)</f>
        <v>0</v>
      </c>
      <c r="AB725" s="126"/>
      <c r="AC725" s="127"/>
      <c r="AD725" s="125"/>
      <c r="AE725" s="125"/>
      <c r="AF725" s="128"/>
      <c r="AG725" s="129"/>
      <c r="AH725" s="150" t="e">
        <f>SUBTOTAL(9,$U$422:$U725)</f>
        <v>#REF!</v>
      </c>
      <c r="AI725" s="151" t="e">
        <f>SUBTOTAL(9,$V$422:$V725)</f>
        <v>#REF!</v>
      </c>
      <c r="AJ725" s="159">
        <f>IFERROR(+Revisión_Avance_Periodo!$Z425/Revisión_Avance_Periodo!$Y425,0)</f>
        <v>0</v>
      </c>
      <c r="AK725" s="126"/>
      <c r="AL725" s="127"/>
      <c r="AM725" s="125"/>
      <c r="AN725" s="125"/>
      <c r="AO725" s="128"/>
      <c r="AP725" s="129"/>
    </row>
    <row r="726" spans="1:42" x14ac:dyDescent="0.25">
      <c r="A726" s="92">
        <v>37</v>
      </c>
      <c r="B726" s="435" t="e">
        <f>CONCATENATE(Revisión_Avance_Periodo!$D426,";",Revisión_Avance_Periodo!$F426,";",Revisión_Avance_Periodo!$L426)</f>
        <v>#REF!</v>
      </c>
      <c r="C726" s="435" t="e">
        <f t="shared" si="63"/>
        <v>#REF!</v>
      </c>
      <c r="D726" s="114" t="e">
        <f>VLOOKUP($A726,#REF!,3,FALSE)</f>
        <v>#REF!</v>
      </c>
      <c r="E726" s="436" t="e">
        <f>VLOOKUP($A726,#REF!,4,FALSE)</f>
        <v>#REF!</v>
      </c>
      <c r="F726" s="102" t="e">
        <f>VLOOKUP($A726,#REF!,5,FALSE)</f>
        <v>#REF!</v>
      </c>
      <c r="G726" s="93" t="e">
        <f>VLOOKUP($A726,#REF!,8,FALSE)</f>
        <v>#REF!</v>
      </c>
      <c r="H726" s="93" t="e">
        <f>VLOOKUP($A726,#REF!,7,FALSE)</f>
        <v>#REF!</v>
      </c>
      <c r="I726" s="438" t="e">
        <f>VLOOKUP($A726,#REF!,10,FALSE)</f>
        <v>#REF!</v>
      </c>
      <c r="J726" s="93" t="e">
        <f>VLOOKUP($A726,#REF!,11,FALSE)</f>
        <v>#REF!</v>
      </c>
      <c r="K726" s="114" t="e">
        <f>VLOOKUP($A726,#REF!,12,FALSE)</f>
        <v>#REF!</v>
      </c>
      <c r="L726" s="93" t="e">
        <f>VLOOKUP($A726,#REF!,13,FALSE)</f>
        <v>#REF!</v>
      </c>
      <c r="M726" s="438" t="e">
        <f>VLOOKUP($A726,#REF!,14,FALSE)</f>
        <v>#REF!</v>
      </c>
      <c r="N726" s="102" t="e">
        <f>VLOOKUP($A726,#REF!,15,FALSE)</f>
        <v>#REF!</v>
      </c>
      <c r="O726" s="102" t="e">
        <f>VLOOKUP($A726,#REF!,18,FALSE)</f>
        <v>#REF!</v>
      </c>
      <c r="P726" s="93" t="e">
        <f>VLOOKUP($A726,#REF!,41,FALSE)</f>
        <v>#REF!</v>
      </c>
      <c r="Q726" s="115" t="e">
        <f>VLOOKUP(Revisión_Avance_Periodo!$L426,#REF!,30,FALSE)</f>
        <v>#REF!</v>
      </c>
      <c r="R726" s="116">
        <v>2019</v>
      </c>
      <c r="S726" s="196">
        <v>43615</v>
      </c>
      <c r="T726" s="116" t="s">
        <v>72</v>
      </c>
      <c r="U726" s="147" t="e">
        <f>INDEX(#REF!,MATCH(Revisión_Avance_Periodo!$L726,#REF!,0),MATCH(Revisión_Avance_Periodo!$T726,#REF!,0))</f>
        <v>#REF!</v>
      </c>
      <c r="V726" s="147" t="e">
        <f>INDEX(#REF!,MATCH(Revisión_Avance_Periodo!$L726,#REF!,0),MATCH(Revisión_Avance_Periodo!$T726,#REF!,0))</f>
        <v>#REF!</v>
      </c>
      <c r="W726" s="118">
        <f t="shared" si="66"/>
        <v>0</v>
      </c>
      <c r="X726" s="116" t="str">
        <f>VLOOKUP(W726,Tabla_Estado_Meta_OAP_2019[#All],3,TRUE)</f>
        <v>Por Ejecutar</v>
      </c>
      <c r="Y726" s="150" t="e">
        <f>SUBTOTAL(9,$U$722:$U726)</f>
        <v>#REF!</v>
      </c>
      <c r="Z726" s="151" t="e">
        <f>SUBTOTAL(9,$V$722:$V726)</f>
        <v>#REF!</v>
      </c>
      <c r="AA726" s="159">
        <f>IFERROR(+Revisión_Avance_Periodo!$Z726/Revisión_Avance_Periodo!$Y726,0)</f>
        <v>0</v>
      </c>
      <c r="AB726" s="126"/>
      <c r="AC726" s="127"/>
      <c r="AD726" s="125"/>
      <c r="AE726" s="125"/>
      <c r="AF726" s="128"/>
      <c r="AG726" s="129"/>
      <c r="AH726" s="150" t="e">
        <f>SUBTOTAL(9,$U$422:$U726)</f>
        <v>#REF!</v>
      </c>
      <c r="AI726" s="151" t="e">
        <f>SUBTOTAL(9,$V$422:$V726)</f>
        <v>#REF!</v>
      </c>
      <c r="AJ726" s="159">
        <f>IFERROR(+Revisión_Avance_Periodo!$Z426/Revisión_Avance_Periodo!$Y426,0)</f>
        <v>0</v>
      </c>
      <c r="AK726" s="126"/>
      <c r="AL726" s="127"/>
      <c r="AM726" s="125"/>
      <c r="AN726" s="125"/>
      <c r="AO726" s="128"/>
      <c r="AP726" s="129"/>
    </row>
    <row r="727" spans="1:42" x14ac:dyDescent="0.25">
      <c r="A727" s="97">
        <v>37</v>
      </c>
      <c r="B727" s="435" t="e">
        <f>CONCATENATE(Revisión_Avance_Periodo!$D427,";",Revisión_Avance_Periodo!$F427,";",Revisión_Avance_Periodo!$L427)</f>
        <v>#REF!</v>
      </c>
      <c r="C727" s="435" t="e">
        <f t="shared" si="63"/>
        <v>#REF!</v>
      </c>
      <c r="D727" s="123" t="e">
        <f>VLOOKUP($A727,#REF!,3,FALSE)</f>
        <v>#REF!</v>
      </c>
      <c r="E727" s="436" t="e">
        <f>VLOOKUP($A727,#REF!,4,FALSE)</f>
        <v>#REF!</v>
      </c>
      <c r="F727" s="103" t="e">
        <f>VLOOKUP($A727,#REF!,5,FALSE)</f>
        <v>#REF!</v>
      </c>
      <c r="G727" s="98" t="e">
        <f>VLOOKUP($A727,#REF!,8,FALSE)</f>
        <v>#REF!</v>
      </c>
      <c r="H727" s="93" t="e">
        <f>VLOOKUP($A727,#REF!,7,FALSE)</f>
        <v>#REF!</v>
      </c>
      <c r="I727" s="438" t="e">
        <f>VLOOKUP($A727,#REF!,10,FALSE)</f>
        <v>#REF!</v>
      </c>
      <c r="J727" s="98" t="e">
        <f>VLOOKUP($A727,#REF!,11,FALSE)</f>
        <v>#REF!</v>
      </c>
      <c r="K727" s="114" t="e">
        <f>VLOOKUP($A727,#REF!,12,FALSE)</f>
        <v>#REF!</v>
      </c>
      <c r="L727" s="98" t="e">
        <f>VLOOKUP($A727,#REF!,13,FALSE)</f>
        <v>#REF!</v>
      </c>
      <c r="M727" s="438" t="e">
        <f>VLOOKUP($A727,#REF!,14,FALSE)</f>
        <v>#REF!</v>
      </c>
      <c r="N727" s="103" t="e">
        <f>VLOOKUP($A727,#REF!,15,FALSE)</f>
        <v>#REF!</v>
      </c>
      <c r="O727" s="103" t="e">
        <f>VLOOKUP($A727,#REF!,18,FALSE)</f>
        <v>#REF!</v>
      </c>
      <c r="P727" s="93" t="e">
        <f>VLOOKUP($A727,#REF!,41,FALSE)</f>
        <v>#REF!</v>
      </c>
      <c r="Q727" s="115" t="e">
        <f>VLOOKUP(Revisión_Avance_Periodo!$L427,#REF!,30,FALSE)</f>
        <v>#REF!</v>
      </c>
      <c r="R727" s="116">
        <v>2019</v>
      </c>
      <c r="S727" s="196">
        <v>43646</v>
      </c>
      <c r="T727" s="124" t="s">
        <v>73</v>
      </c>
      <c r="U727" s="147" t="e">
        <f>INDEX(#REF!,MATCH(Revisión_Avance_Periodo!$L727,#REF!,0),MATCH(Revisión_Avance_Periodo!$T727,#REF!,0))</f>
        <v>#REF!</v>
      </c>
      <c r="V727" s="147" t="e">
        <f>INDEX(#REF!,MATCH(Revisión_Avance_Periodo!$L727,#REF!,0),MATCH(Revisión_Avance_Periodo!$T727,#REF!,0))</f>
        <v>#REF!</v>
      </c>
      <c r="W727" s="118">
        <f t="shared" si="66"/>
        <v>0</v>
      </c>
      <c r="X727" s="124" t="str">
        <f>VLOOKUP(W727,Tabla_Estado_Meta_OAP_2019[#All],3,TRUE)</f>
        <v>Por Ejecutar</v>
      </c>
      <c r="Y727" s="150" t="e">
        <f>SUBTOTAL(9,$U$722:$U727)</f>
        <v>#REF!</v>
      </c>
      <c r="Z727" s="151" t="e">
        <f>SUBTOTAL(9,$V$722:$V727)</f>
        <v>#REF!</v>
      </c>
      <c r="AA727" s="159">
        <f>IFERROR(+Revisión_Avance_Periodo!$Z727/Revisión_Avance_Periodo!$Y727,0)</f>
        <v>0</v>
      </c>
      <c r="AB727" s="126"/>
      <c r="AC727" s="127"/>
      <c r="AD727" s="125"/>
      <c r="AE727" s="125"/>
      <c r="AF727" s="128"/>
      <c r="AG727" s="129"/>
      <c r="AH727" s="150" t="e">
        <f>SUBTOTAL(9,$U$422:$U727)</f>
        <v>#REF!</v>
      </c>
      <c r="AI727" s="151" t="e">
        <f>SUBTOTAL(9,$V$422:$V727)</f>
        <v>#REF!</v>
      </c>
      <c r="AJ727" s="159">
        <f>IFERROR(+Revisión_Avance_Periodo!$Z427/Revisión_Avance_Periodo!$Y427,0)</f>
        <v>0</v>
      </c>
      <c r="AK727" s="126"/>
      <c r="AL727" s="127"/>
      <c r="AM727" s="125"/>
      <c r="AN727" s="125"/>
      <c r="AO727" s="128"/>
      <c r="AP727" s="129"/>
    </row>
    <row r="728" spans="1:42" x14ac:dyDescent="0.25">
      <c r="A728" s="92">
        <v>37</v>
      </c>
      <c r="B728" s="435" t="e">
        <f>CONCATENATE(Revisión_Avance_Periodo!$D428,";",Revisión_Avance_Periodo!$F428,";",Revisión_Avance_Periodo!$L428)</f>
        <v>#REF!</v>
      </c>
      <c r="C728" s="435" t="e">
        <f t="shared" si="63"/>
        <v>#REF!</v>
      </c>
      <c r="D728" s="114" t="e">
        <f>VLOOKUP($A728,#REF!,3,FALSE)</f>
        <v>#REF!</v>
      </c>
      <c r="E728" s="436" t="e">
        <f>VLOOKUP($A728,#REF!,4,FALSE)</f>
        <v>#REF!</v>
      </c>
      <c r="F728" s="102" t="e">
        <f>VLOOKUP($A728,#REF!,5,FALSE)</f>
        <v>#REF!</v>
      </c>
      <c r="G728" s="93" t="e">
        <f>VLOOKUP($A728,#REF!,8,FALSE)</f>
        <v>#REF!</v>
      </c>
      <c r="H728" s="93" t="e">
        <f>VLOOKUP($A728,#REF!,7,FALSE)</f>
        <v>#REF!</v>
      </c>
      <c r="I728" s="438" t="e">
        <f>VLOOKUP($A728,#REF!,10,FALSE)</f>
        <v>#REF!</v>
      </c>
      <c r="J728" s="93" t="e">
        <f>VLOOKUP($A728,#REF!,11,FALSE)</f>
        <v>#REF!</v>
      </c>
      <c r="K728" s="114" t="e">
        <f>VLOOKUP($A728,#REF!,12,FALSE)</f>
        <v>#REF!</v>
      </c>
      <c r="L728" s="93" t="e">
        <f>VLOOKUP($A728,#REF!,13,FALSE)</f>
        <v>#REF!</v>
      </c>
      <c r="M728" s="438" t="e">
        <f>VLOOKUP($A728,#REF!,14,FALSE)</f>
        <v>#REF!</v>
      </c>
      <c r="N728" s="102" t="e">
        <f>VLOOKUP($A728,#REF!,15,FALSE)</f>
        <v>#REF!</v>
      </c>
      <c r="O728" s="102" t="e">
        <f>VLOOKUP($A728,#REF!,18,FALSE)</f>
        <v>#REF!</v>
      </c>
      <c r="P728" s="93" t="e">
        <f>VLOOKUP($A728,#REF!,41,FALSE)</f>
        <v>#REF!</v>
      </c>
      <c r="Q728" s="115" t="e">
        <f>VLOOKUP(Revisión_Avance_Periodo!$L428,#REF!,30,FALSE)</f>
        <v>#REF!</v>
      </c>
      <c r="R728" s="116">
        <v>2019</v>
      </c>
      <c r="S728" s="196">
        <v>43676</v>
      </c>
      <c r="T728" s="116" t="s">
        <v>74</v>
      </c>
      <c r="U728" s="147" t="e">
        <f>INDEX(#REF!,MATCH(Revisión_Avance_Periodo!$L728,#REF!,0),MATCH(Revisión_Avance_Periodo!$T728,#REF!,0))</f>
        <v>#REF!</v>
      </c>
      <c r="V728" s="147" t="e">
        <f>INDEX(#REF!,MATCH(Revisión_Avance_Periodo!$L728,#REF!,0),MATCH(Revisión_Avance_Periodo!$T728,#REF!,0))</f>
        <v>#REF!</v>
      </c>
      <c r="W728" s="118">
        <f t="shared" si="66"/>
        <v>0</v>
      </c>
      <c r="X728" s="116" t="str">
        <f>VLOOKUP(W728,Tabla_Estado_Meta_OAP_2019[#All],3,TRUE)</f>
        <v>Por Ejecutar</v>
      </c>
      <c r="Y728" s="150" t="e">
        <f>SUBTOTAL(9,$U$722:$U728)</f>
        <v>#REF!</v>
      </c>
      <c r="Z728" s="151" t="e">
        <f>SUBTOTAL(9,$V$722:$V728)</f>
        <v>#REF!</v>
      </c>
      <c r="AA728" s="159">
        <f>IFERROR(+Revisión_Avance_Periodo!$Z728/Revisión_Avance_Periodo!$Y728,0)</f>
        <v>0</v>
      </c>
      <c r="AB728" s="126"/>
      <c r="AC728" s="127"/>
      <c r="AD728" s="125"/>
      <c r="AE728" s="125"/>
      <c r="AF728" s="128"/>
      <c r="AG728" s="129"/>
      <c r="AH728" s="150" t="e">
        <f>SUBTOTAL(9,$U$422:$U728)</f>
        <v>#REF!</v>
      </c>
      <c r="AI728" s="151" t="e">
        <f>SUBTOTAL(9,$V$422:$V728)</f>
        <v>#REF!</v>
      </c>
      <c r="AJ728" s="159">
        <f>IFERROR(+Revisión_Avance_Periodo!$Z428/Revisión_Avance_Periodo!$Y428,0)</f>
        <v>0</v>
      </c>
      <c r="AK728" s="126"/>
      <c r="AL728" s="127"/>
      <c r="AM728" s="125"/>
      <c r="AN728" s="125"/>
      <c r="AO728" s="128"/>
      <c r="AP728" s="129"/>
    </row>
    <row r="729" spans="1:42" x14ac:dyDescent="0.25">
      <c r="A729" s="97">
        <v>37</v>
      </c>
      <c r="B729" s="435" t="e">
        <f>CONCATENATE(Revisión_Avance_Periodo!$D429,";",Revisión_Avance_Periodo!$F429,";",Revisión_Avance_Periodo!$L429)</f>
        <v>#REF!</v>
      </c>
      <c r="C729" s="435" t="e">
        <f t="shared" si="63"/>
        <v>#REF!</v>
      </c>
      <c r="D729" s="123" t="e">
        <f>VLOOKUP($A729,#REF!,3,FALSE)</f>
        <v>#REF!</v>
      </c>
      <c r="E729" s="436" t="e">
        <f>VLOOKUP($A729,#REF!,4,FALSE)</f>
        <v>#REF!</v>
      </c>
      <c r="F729" s="103" t="e">
        <f>VLOOKUP($A729,#REF!,5,FALSE)</f>
        <v>#REF!</v>
      </c>
      <c r="G729" s="98" t="e">
        <f>VLOOKUP($A729,#REF!,8,FALSE)</f>
        <v>#REF!</v>
      </c>
      <c r="H729" s="93" t="e">
        <f>VLOOKUP($A729,#REF!,7,FALSE)</f>
        <v>#REF!</v>
      </c>
      <c r="I729" s="438" t="e">
        <f>VLOOKUP($A729,#REF!,10,FALSE)</f>
        <v>#REF!</v>
      </c>
      <c r="J729" s="98" t="e">
        <f>VLOOKUP($A729,#REF!,11,FALSE)</f>
        <v>#REF!</v>
      </c>
      <c r="K729" s="114" t="e">
        <f>VLOOKUP($A729,#REF!,12,FALSE)</f>
        <v>#REF!</v>
      </c>
      <c r="L729" s="98" t="e">
        <f>VLOOKUP($A729,#REF!,13,FALSE)</f>
        <v>#REF!</v>
      </c>
      <c r="M729" s="438" t="e">
        <f>VLOOKUP($A729,#REF!,14,FALSE)</f>
        <v>#REF!</v>
      </c>
      <c r="N729" s="103" t="e">
        <f>VLOOKUP($A729,#REF!,15,FALSE)</f>
        <v>#REF!</v>
      </c>
      <c r="O729" s="103" t="e">
        <f>VLOOKUP($A729,#REF!,18,FALSE)</f>
        <v>#REF!</v>
      </c>
      <c r="P729" s="93" t="e">
        <f>VLOOKUP($A729,#REF!,41,FALSE)</f>
        <v>#REF!</v>
      </c>
      <c r="Q729" s="115" t="e">
        <f>VLOOKUP(Revisión_Avance_Periodo!$L429,#REF!,30,FALSE)</f>
        <v>#REF!</v>
      </c>
      <c r="R729" s="116">
        <v>2019</v>
      </c>
      <c r="S729" s="196">
        <v>43707</v>
      </c>
      <c r="T729" s="124" t="s">
        <v>75</v>
      </c>
      <c r="U729" s="147" t="e">
        <f>INDEX(#REF!,MATCH(Revisión_Avance_Periodo!$L729,#REF!,0),MATCH(Revisión_Avance_Periodo!$T729,#REF!,0))</f>
        <v>#REF!</v>
      </c>
      <c r="V729" s="147" t="e">
        <f>INDEX(#REF!,MATCH(Revisión_Avance_Periodo!$L729,#REF!,0),MATCH(Revisión_Avance_Periodo!$T729,#REF!,0))</f>
        <v>#REF!</v>
      </c>
      <c r="W729" s="118">
        <f t="shared" si="66"/>
        <v>0</v>
      </c>
      <c r="X729" s="124" t="str">
        <f>VLOOKUP(W729,Tabla_Estado_Meta_OAP_2019[#All],3,TRUE)</f>
        <v>Por Ejecutar</v>
      </c>
      <c r="Y729" s="150" t="e">
        <f>SUBTOTAL(9,$U$722:$U729)</f>
        <v>#REF!</v>
      </c>
      <c r="Z729" s="151" t="e">
        <f>SUBTOTAL(9,$V$722:$V729)</f>
        <v>#REF!</v>
      </c>
      <c r="AA729" s="159">
        <f>IFERROR(+Revisión_Avance_Periodo!$Z729/Revisión_Avance_Periodo!$Y729,0)</f>
        <v>0</v>
      </c>
      <c r="AB729" s="126"/>
      <c r="AC729" s="127"/>
      <c r="AD729" s="125"/>
      <c r="AE729" s="125"/>
      <c r="AF729" s="128"/>
      <c r="AG729" s="129"/>
      <c r="AH729" s="150" t="e">
        <f>SUBTOTAL(9,$U$422:$U729)</f>
        <v>#REF!</v>
      </c>
      <c r="AI729" s="151" t="e">
        <f>SUBTOTAL(9,$V$422:$V729)</f>
        <v>#REF!</v>
      </c>
      <c r="AJ729" s="159">
        <f>IFERROR(+Revisión_Avance_Periodo!$Z429/Revisión_Avance_Periodo!$Y429,0)</f>
        <v>0</v>
      </c>
      <c r="AK729" s="126"/>
      <c r="AL729" s="127"/>
      <c r="AM729" s="125"/>
      <c r="AN729" s="125"/>
      <c r="AO729" s="128"/>
      <c r="AP729" s="129"/>
    </row>
    <row r="730" spans="1:42" x14ac:dyDescent="0.25">
      <c r="A730" s="92">
        <v>37</v>
      </c>
      <c r="B730" s="435" t="e">
        <f>CONCATENATE(Revisión_Avance_Periodo!$D430,";",Revisión_Avance_Periodo!$F430,";",Revisión_Avance_Periodo!$L430)</f>
        <v>#REF!</v>
      </c>
      <c r="C730" s="435" t="e">
        <f t="shared" si="63"/>
        <v>#REF!</v>
      </c>
      <c r="D730" s="114" t="e">
        <f>VLOOKUP($A730,#REF!,3,FALSE)</f>
        <v>#REF!</v>
      </c>
      <c r="E730" s="436" t="e">
        <f>VLOOKUP($A730,#REF!,4,FALSE)</f>
        <v>#REF!</v>
      </c>
      <c r="F730" s="102" t="e">
        <f>VLOOKUP($A730,#REF!,5,FALSE)</f>
        <v>#REF!</v>
      </c>
      <c r="G730" s="93" t="e">
        <f>VLOOKUP($A730,#REF!,8,FALSE)</f>
        <v>#REF!</v>
      </c>
      <c r="H730" s="93" t="e">
        <f>VLOOKUP($A730,#REF!,7,FALSE)</f>
        <v>#REF!</v>
      </c>
      <c r="I730" s="438" t="e">
        <f>VLOOKUP($A730,#REF!,10,FALSE)</f>
        <v>#REF!</v>
      </c>
      <c r="J730" s="93" t="e">
        <f>VLOOKUP($A730,#REF!,11,FALSE)</f>
        <v>#REF!</v>
      </c>
      <c r="K730" s="114" t="e">
        <f>VLOOKUP($A730,#REF!,12,FALSE)</f>
        <v>#REF!</v>
      </c>
      <c r="L730" s="93" t="e">
        <f>VLOOKUP($A730,#REF!,13,FALSE)</f>
        <v>#REF!</v>
      </c>
      <c r="M730" s="438" t="e">
        <f>VLOOKUP($A730,#REF!,14,FALSE)</f>
        <v>#REF!</v>
      </c>
      <c r="N730" s="102" t="e">
        <f>VLOOKUP($A730,#REF!,15,FALSE)</f>
        <v>#REF!</v>
      </c>
      <c r="O730" s="102" t="e">
        <f>VLOOKUP($A730,#REF!,18,FALSE)</f>
        <v>#REF!</v>
      </c>
      <c r="P730" s="93" t="e">
        <f>VLOOKUP($A730,#REF!,41,FALSE)</f>
        <v>#REF!</v>
      </c>
      <c r="Q730" s="115" t="e">
        <f>VLOOKUP(Revisión_Avance_Periodo!$L430,#REF!,30,FALSE)</f>
        <v>#REF!</v>
      </c>
      <c r="R730" s="116">
        <v>2019</v>
      </c>
      <c r="S730" s="196">
        <v>43738</v>
      </c>
      <c r="T730" s="116" t="s">
        <v>76</v>
      </c>
      <c r="U730" s="147" t="e">
        <f>INDEX(#REF!,MATCH(Revisión_Avance_Periodo!$L730,#REF!,0),MATCH(Revisión_Avance_Periodo!$T730,#REF!,0))</f>
        <v>#REF!</v>
      </c>
      <c r="V730" s="147" t="e">
        <f>INDEX(#REF!,MATCH(Revisión_Avance_Periodo!$L730,#REF!,0),MATCH(Revisión_Avance_Periodo!$T730,#REF!,0))</f>
        <v>#REF!</v>
      </c>
      <c r="W730" s="118">
        <f t="shared" si="66"/>
        <v>0</v>
      </c>
      <c r="X730" s="116" t="str">
        <f>VLOOKUP(W730,Tabla_Estado_Meta_OAP_2019[#All],3,TRUE)</f>
        <v>Por Ejecutar</v>
      </c>
      <c r="Y730" s="150" t="e">
        <f>SUBTOTAL(9,$U$722:$U730)</f>
        <v>#REF!</v>
      </c>
      <c r="Z730" s="151" t="e">
        <f>SUBTOTAL(9,$V$722:$V730)</f>
        <v>#REF!</v>
      </c>
      <c r="AA730" s="159">
        <f>IFERROR(+Revisión_Avance_Periodo!$Z730/Revisión_Avance_Periodo!$Y730,0)</f>
        <v>0</v>
      </c>
      <c r="AB730" s="126"/>
      <c r="AC730" s="127"/>
      <c r="AD730" s="125"/>
      <c r="AE730" s="125"/>
      <c r="AF730" s="128"/>
      <c r="AG730" s="129"/>
      <c r="AH730" s="150" t="e">
        <f>SUBTOTAL(9,$U$422:$U730)</f>
        <v>#REF!</v>
      </c>
      <c r="AI730" s="151" t="e">
        <f>SUBTOTAL(9,$V$422:$V730)</f>
        <v>#REF!</v>
      </c>
      <c r="AJ730" s="159">
        <f>IFERROR(+Revisión_Avance_Periodo!$Z430/Revisión_Avance_Periodo!$Y430,0)</f>
        <v>0</v>
      </c>
      <c r="AK730" s="126"/>
      <c r="AL730" s="127"/>
      <c r="AM730" s="125"/>
      <c r="AN730" s="125"/>
      <c r="AO730" s="128"/>
      <c r="AP730" s="129"/>
    </row>
    <row r="731" spans="1:42" x14ac:dyDescent="0.25">
      <c r="A731" s="97">
        <v>37</v>
      </c>
      <c r="B731" s="435" t="e">
        <f>CONCATENATE(Revisión_Avance_Periodo!$D431,";",Revisión_Avance_Periodo!$F431,";",Revisión_Avance_Periodo!$L431)</f>
        <v>#REF!</v>
      </c>
      <c r="C731" s="435" t="e">
        <f t="shared" si="63"/>
        <v>#REF!</v>
      </c>
      <c r="D731" s="123" t="e">
        <f>VLOOKUP($A731,#REF!,3,FALSE)</f>
        <v>#REF!</v>
      </c>
      <c r="E731" s="436" t="e">
        <f>VLOOKUP($A731,#REF!,4,FALSE)</f>
        <v>#REF!</v>
      </c>
      <c r="F731" s="103" t="e">
        <f>VLOOKUP($A731,#REF!,5,FALSE)</f>
        <v>#REF!</v>
      </c>
      <c r="G731" s="98" t="e">
        <f>VLOOKUP($A731,#REF!,8,FALSE)</f>
        <v>#REF!</v>
      </c>
      <c r="H731" s="93" t="e">
        <f>VLOOKUP($A731,#REF!,7,FALSE)</f>
        <v>#REF!</v>
      </c>
      <c r="I731" s="438" t="e">
        <f>VLOOKUP($A731,#REF!,10,FALSE)</f>
        <v>#REF!</v>
      </c>
      <c r="J731" s="98" t="e">
        <f>VLOOKUP($A731,#REF!,11,FALSE)</f>
        <v>#REF!</v>
      </c>
      <c r="K731" s="114" t="e">
        <f>VLOOKUP($A731,#REF!,12,FALSE)</f>
        <v>#REF!</v>
      </c>
      <c r="L731" s="98" t="e">
        <f>VLOOKUP($A731,#REF!,13,FALSE)</f>
        <v>#REF!</v>
      </c>
      <c r="M731" s="438" t="e">
        <f>VLOOKUP($A731,#REF!,14,FALSE)</f>
        <v>#REF!</v>
      </c>
      <c r="N731" s="103" t="e">
        <f>VLOOKUP($A731,#REF!,15,FALSE)</f>
        <v>#REF!</v>
      </c>
      <c r="O731" s="103" t="e">
        <f>VLOOKUP($A731,#REF!,18,FALSE)</f>
        <v>#REF!</v>
      </c>
      <c r="P731" s="93" t="e">
        <f>VLOOKUP($A731,#REF!,41,FALSE)</f>
        <v>#REF!</v>
      </c>
      <c r="Q731" s="115" t="e">
        <f>VLOOKUP(Revisión_Avance_Periodo!$L431,#REF!,30,FALSE)</f>
        <v>#REF!</v>
      </c>
      <c r="R731" s="116">
        <v>2019</v>
      </c>
      <c r="S731" s="196">
        <v>43768</v>
      </c>
      <c r="T731" s="124" t="s">
        <v>77</v>
      </c>
      <c r="U731" s="147" t="e">
        <f>INDEX(#REF!,MATCH(Revisión_Avance_Periodo!$L731,#REF!,0),MATCH(Revisión_Avance_Periodo!$T731,#REF!,0))</f>
        <v>#REF!</v>
      </c>
      <c r="V731" s="147" t="e">
        <f>INDEX(#REF!,MATCH(Revisión_Avance_Periodo!$L731,#REF!,0),MATCH(Revisión_Avance_Periodo!$T731,#REF!,0))</f>
        <v>#REF!</v>
      </c>
      <c r="W731" s="118">
        <f t="shared" si="66"/>
        <v>0</v>
      </c>
      <c r="X731" s="124" t="str">
        <f>VLOOKUP(W731,Tabla_Estado_Meta_OAP_2019[#All],3,TRUE)</f>
        <v>Por Ejecutar</v>
      </c>
      <c r="Y731" s="150" t="e">
        <f>SUBTOTAL(9,$U$722:$U731)</f>
        <v>#REF!</v>
      </c>
      <c r="Z731" s="151" t="e">
        <f>SUBTOTAL(9,$V$722:$V731)</f>
        <v>#REF!</v>
      </c>
      <c r="AA731" s="159">
        <f>IFERROR(+Revisión_Avance_Periodo!$Z731/Revisión_Avance_Periodo!$Y731,0)</f>
        <v>0</v>
      </c>
      <c r="AB731" s="126"/>
      <c r="AC731" s="127"/>
      <c r="AD731" s="125"/>
      <c r="AE731" s="125"/>
      <c r="AF731" s="128"/>
      <c r="AG731" s="129"/>
      <c r="AH731" s="150" t="e">
        <f>SUBTOTAL(9,$U$422:$U731)</f>
        <v>#REF!</v>
      </c>
      <c r="AI731" s="151" t="e">
        <f>SUBTOTAL(9,$V$422:$V731)</f>
        <v>#REF!</v>
      </c>
      <c r="AJ731" s="159">
        <f>IFERROR(+Revisión_Avance_Periodo!$Z431/Revisión_Avance_Periodo!$Y431,0)</f>
        <v>0</v>
      </c>
      <c r="AK731" s="126"/>
      <c r="AL731" s="127"/>
      <c r="AM731" s="125"/>
      <c r="AN731" s="125"/>
      <c r="AO731" s="128"/>
      <c r="AP731" s="129"/>
    </row>
    <row r="732" spans="1:42" x14ac:dyDescent="0.25">
      <c r="A732" s="92">
        <v>37</v>
      </c>
      <c r="B732" s="435" t="e">
        <f>CONCATENATE(Revisión_Avance_Periodo!$D432,";",Revisión_Avance_Periodo!$F432,";",Revisión_Avance_Periodo!$L432)</f>
        <v>#REF!</v>
      </c>
      <c r="C732" s="435" t="e">
        <f t="shared" si="63"/>
        <v>#REF!</v>
      </c>
      <c r="D732" s="114" t="e">
        <f>VLOOKUP($A732,#REF!,3,FALSE)</f>
        <v>#REF!</v>
      </c>
      <c r="E732" s="436" t="e">
        <f>VLOOKUP($A732,#REF!,4,FALSE)</f>
        <v>#REF!</v>
      </c>
      <c r="F732" s="102" t="e">
        <f>VLOOKUP($A732,#REF!,5,FALSE)</f>
        <v>#REF!</v>
      </c>
      <c r="G732" s="93" t="e">
        <f>VLOOKUP($A732,#REF!,8,FALSE)</f>
        <v>#REF!</v>
      </c>
      <c r="H732" s="93" t="e">
        <f>VLOOKUP($A732,#REF!,7,FALSE)</f>
        <v>#REF!</v>
      </c>
      <c r="I732" s="438" t="e">
        <f>VLOOKUP($A732,#REF!,10,FALSE)</f>
        <v>#REF!</v>
      </c>
      <c r="J732" s="93" t="e">
        <f>VLOOKUP($A732,#REF!,11,FALSE)</f>
        <v>#REF!</v>
      </c>
      <c r="K732" s="114" t="e">
        <f>VLOOKUP($A732,#REF!,12,FALSE)</f>
        <v>#REF!</v>
      </c>
      <c r="L732" s="93" t="e">
        <f>VLOOKUP($A732,#REF!,13,FALSE)</f>
        <v>#REF!</v>
      </c>
      <c r="M732" s="438" t="e">
        <f>VLOOKUP($A732,#REF!,14,FALSE)</f>
        <v>#REF!</v>
      </c>
      <c r="N732" s="102" t="e">
        <f>VLOOKUP($A732,#REF!,15,FALSE)</f>
        <v>#REF!</v>
      </c>
      <c r="O732" s="102" t="e">
        <f>VLOOKUP($A732,#REF!,18,FALSE)</f>
        <v>#REF!</v>
      </c>
      <c r="P732" s="93" t="e">
        <f>VLOOKUP($A732,#REF!,41,FALSE)</f>
        <v>#REF!</v>
      </c>
      <c r="Q732" s="115" t="e">
        <f>VLOOKUP(Revisión_Avance_Periodo!$L432,#REF!,30,FALSE)</f>
        <v>#REF!</v>
      </c>
      <c r="R732" s="116">
        <v>2019</v>
      </c>
      <c r="S732" s="196">
        <v>43799</v>
      </c>
      <c r="T732" s="116" t="s">
        <v>78</v>
      </c>
      <c r="U732" s="147" t="e">
        <f>INDEX(#REF!,MATCH(Revisión_Avance_Periodo!$L732,#REF!,0),MATCH(Revisión_Avance_Periodo!$T732,#REF!,0))</f>
        <v>#REF!</v>
      </c>
      <c r="V732" s="147" t="e">
        <f>INDEX(#REF!,MATCH(Revisión_Avance_Periodo!$L732,#REF!,0),MATCH(Revisión_Avance_Periodo!$T732,#REF!,0))</f>
        <v>#REF!</v>
      </c>
      <c r="W732" s="118">
        <f t="shared" si="66"/>
        <v>0</v>
      </c>
      <c r="X732" s="116" t="str">
        <f>VLOOKUP(W732,Tabla_Estado_Meta_OAP_2019[#All],3,TRUE)</f>
        <v>Por Ejecutar</v>
      </c>
      <c r="Y732" s="150" t="e">
        <f>SUBTOTAL(9,$U$722:$U732)</f>
        <v>#REF!</v>
      </c>
      <c r="Z732" s="151" t="e">
        <f>SUBTOTAL(9,$V$722:$V732)</f>
        <v>#REF!</v>
      </c>
      <c r="AA732" s="159">
        <f>IFERROR(+Revisión_Avance_Periodo!$Z732/Revisión_Avance_Periodo!$Y732,0)</f>
        <v>0</v>
      </c>
      <c r="AB732" s="126"/>
      <c r="AC732" s="127"/>
      <c r="AD732" s="125"/>
      <c r="AE732" s="125"/>
      <c r="AF732" s="128"/>
      <c r="AG732" s="129"/>
      <c r="AH732" s="150" t="e">
        <f>SUBTOTAL(9,$U$422:$U732)</f>
        <v>#REF!</v>
      </c>
      <c r="AI732" s="151" t="e">
        <f>SUBTOTAL(9,$V$422:$V732)</f>
        <v>#REF!</v>
      </c>
      <c r="AJ732" s="159">
        <f>IFERROR(+Revisión_Avance_Periodo!$Z432/Revisión_Avance_Periodo!$Y432,0)</f>
        <v>0</v>
      </c>
      <c r="AK732" s="126"/>
      <c r="AL732" s="127"/>
      <c r="AM732" s="125"/>
      <c r="AN732" s="125"/>
      <c r="AO732" s="128"/>
      <c r="AP732" s="129"/>
    </row>
    <row r="733" spans="1:42" ht="15.75" thickBot="1" x14ac:dyDescent="0.3">
      <c r="A733" s="97">
        <v>37</v>
      </c>
      <c r="B733" s="435" t="e">
        <f>CONCATENATE(Revisión_Avance_Periodo!$D433,";",Revisión_Avance_Periodo!$F433,";",Revisión_Avance_Periodo!$L433)</f>
        <v>#REF!</v>
      </c>
      <c r="C733" s="435" t="e">
        <f t="shared" si="63"/>
        <v>#REF!</v>
      </c>
      <c r="D733" s="123" t="e">
        <f>VLOOKUP($A733,#REF!,3,FALSE)</f>
        <v>#REF!</v>
      </c>
      <c r="E733" s="436" t="e">
        <f>VLOOKUP($A733,#REF!,4,FALSE)</f>
        <v>#REF!</v>
      </c>
      <c r="F733" s="103" t="e">
        <f>VLOOKUP($A733,#REF!,5,FALSE)</f>
        <v>#REF!</v>
      </c>
      <c r="G733" s="98" t="e">
        <f>VLOOKUP($A733,#REF!,8,FALSE)</f>
        <v>#REF!</v>
      </c>
      <c r="H733" s="93" t="e">
        <f>VLOOKUP($A733,#REF!,7,FALSE)</f>
        <v>#REF!</v>
      </c>
      <c r="I733" s="438" t="e">
        <f>VLOOKUP($A733,#REF!,10,FALSE)</f>
        <v>#REF!</v>
      </c>
      <c r="J733" s="98" t="e">
        <f>VLOOKUP($A733,#REF!,11,FALSE)</f>
        <v>#REF!</v>
      </c>
      <c r="K733" s="114" t="e">
        <f>VLOOKUP($A733,#REF!,12,FALSE)</f>
        <v>#REF!</v>
      </c>
      <c r="L733" s="98" t="e">
        <f>VLOOKUP($A733,#REF!,13,FALSE)</f>
        <v>#REF!</v>
      </c>
      <c r="M733" s="438" t="e">
        <f>VLOOKUP($A733,#REF!,14,FALSE)</f>
        <v>#REF!</v>
      </c>
      <c r="N733" s="103" t="e">
        <f>VLOOKUP($A733,#REF!,15,FALSE)</f>
        <v>#REF!</v>
      </c>
      <c r="O733" s="103" t="e">
        <f>VLOOKUP($A733,#REF!,18,FALSE)</f>
        <v>#REF!</v>
      </c>
      <c r="P733" s="93" t="e">
        <f>VLOOKUP($A733,#REF!,41,FALSE)</f>
        <v>#REF!</v>
      </c>
      <c r="Q733" s="115" t="e">
        <f>VLOOKUP(Revisión_Avance_Periodo!$L433,#REF!,30,FALSE)</f>
        <v>#REF!</v>
      </c>
      <c r="R733" s="116">
        <v>2019</v>
      </c>
      <c r="S733" s="196">
        <v>43829</v>
      </c>
      <c r="T733" s="124" t="s">
        <v>79</v>
      </c>
      <c r="U733" s="147" t="e">
        <f>INDEX(#REF!,MATCH(Revisión_Avance_Periodo!$L733,#REF!,0),MATCH(Revisión_Avance_Periodo!$T733,#REF!,0))</f>
        <v>#REF!</v>
      </c>
      <c r="V733" s="147" t="e">
        <f>INDEX(#REF!,MATCH(Revisión_Avance_Periodo!$L733,#REF!,0),MATCH(Revisión_Avance_Periodo!$T733,#REF!,0))</f>
        <v>#REF!</v>
      </c>
      <c r="W733" s="131" t="e">
        <f>V733/U733</f>
        <v>#REF!</v>
      </c>
      <c r="X733" s="124" t="e">
        <f>VLOOKUP(W733,Tabla_Estado_Meta_OAP_2019[#All],3,TRUE)</f>
        <v>#REF!</v>
      </c>
      <c r="Y733" s="150" t="e">
        <f>SUBTOTAL(9,$U$722:$U733)</f>
        <v>#REF!</v>
      </c>
      <c r="Z733" s="151" t="e">
        <f>SUBTOTAL(9,$V$722:$V733)</f>
        <v>#REF!</v>
      </c>
      <c r="AA733" s="159">
        <f>IFERROR(+Revisión_Avance_Periodo!$Z733/Revisión_Avance_Periodo!$Y733,0)</f>
        <v>0</v>
      </c>
      <c r="AB733" s="126"/>
      <c r="AC733" s="127"/>
      <c r="AD733" s="125"/>
      <c r="AE733" s="125"/>
      <c r="AF733" s="128"/>
      <c r="AG733" s="129"/>
      <c r="AH733" s="150" t="e">
        <f>SUBTOTAL(9,$U$422:$U733)</f>
        <v>#REF!</v>
      </c>
      <c r="AI733" s="151" t="e">
        <f>SUBTOTAL(9,$V$422:$V733)</f>
        <v>#REF!</v>
      </c>
      <c r="AJ733" s="159">
        <f>IFERROR(+Revisión_Avance_Periodo!$Z433/Revisión_Avance_Periodo!$Y433,0)</f>
        <v>0</v>
      </c>
      <c r="AK733" s="126"/>
      <c r="AL733" s="127"/>
      <c r="AM733" s="125"/>
      <c r="AN733" s="125"/>
      <c r="AO733" s="128"/>
      <c r="AP733" s="129"/>
    </row>
    <row r="734" spans="1:42" x14ac:dyDescent="0.25">
      <c r="A734" s="92">
        <v>38</v>
      </c>
      <c r="B734" s="435" t="e">
        <f>CONCATENATE(Revisión_Avance_Periodo!$D434,";",Revisión_Avance_Periodo!$F434,";",Revisión_Avance_Periodo!$L434)</f>
        <v>#REF!</v>
      </c>
      <c r="C734" s="435" t="e">
        <f t="shared" si="63"/>
        <v>#REF!</v>
      </c>
      <c r="D734" s="114" t="e">
        <f>VLOOKUP($A734,#REF!,3,FALSE)</f>
        <v>#REF!</v>
      </c>
      <c r="E734" s="436" t="e">
        <f>VLOOKUP($A734,#REF!,4,FALSE)</f>
        <v>#REF!</v>
      </c>
      <c r="F734" s="102" t="e">
        <f>VLOOKUP($A734,#REF!,5,FALSE)</f>
        <v>#REF!</v>
      </c>
      <c r="G734" s="93" t="e">
        <f>VLOOKUP($A734,#REF!,8,FALSE)</f>
        <v>#REF!</v>
      </c>
      <c r="H734" s="93" t="e">
        <f>VLOOKUP($A734,#REF!,7,FALSE)</f>
        <v>#REF!</v>
      </c>
      <c r="I734" s="438" t="e">
        <f>VLOOKUP($A734,#REF!,10,FALSE)</f>
        <v>#REF!</v>
      </c>
      <c r="J734" s="93" t="e">
        <f>VLOOKUP($A734,#REF!,11,FALSE)</f>
        <v>#REF!</v>
      </c>
      <c r="K734" s="114" t="e">
        <f>VLOOKUP($A734,#REF!,12,FALSE)</f>
        <v>#REF!</v>
      </c>
      <c r="L734" s="93" t="e">
        <f>VLOOKUP($A734,#REF!,13,FALSE)</f>
        <v>#REF!</v>
      </c>
      <c r="M734" s="438" t="e">
        <f>VLOOKUP($A734,#REF!,14,FALSE)</f>
        <v>#REF!</v>
      </c>
      <c r="N734" s="102" t="e">
        <f>VLOOKUP($A734,#REF!,15,FALSE)</f>
        <v>#REF!</v>
      </c>
      <c r="O734" s="102" t="e">
        <f>VLOOKUP($A734,#REF!,18,FALSE)</f>
        <v>#REF!</v>
      </c>
      <c r="P734" s="93" t="e">
        <f>VLOOKUP($A734,#REF!,41,FALSE)</f>
        <v>#REF!</v>
      </c>
      <c r="Q734" s="115" t="e">
        <f>VLOOKUP(Revisión_Avance_Periodo!$L434,#REF!,30,FALSE)</f>
        <v>#REF!</v>
      </c>
      <c r="R734" s="116">
        <v>2019</v>
      </c>
      <c r="S734" s="196">
        <v>43495</v>
      </c>
      <c r="T734" s="116" t="s">
        <v>68</v>
      </c>
      <c r="U734" s="147" t="e">
        <f>INDEX(#REF!,MATCH(Revisión_Avance_Periodo!$L734,#REF!,0),MATCH(Revisión_Avance_Periodo!$T734,#REF!,0))</f>
        <v>#REF!</v>
      </c>
      <c r="V734" s="147" t="e">
        <f>INDEX(#REF!,MATCH(Revisión_Avance_Periodo!$L734,#REF!,0),MATCH(Revisión_Avance_Periodo!$T734,#REF!,0))</f>
        <v>#REF!</v>
      </c>
      <c r="W734" s="118">
        <f t="shared" ref="W734:W742" si="67">IFERROR((V734/U734),0)</f>
        <v>0</v>
      </c>
      <c r="X734" s="116" t="str">
        <f>VLOOKUP(W734,Tabla_Estado_Meta_OAP_2019[#All],3,TRUE)</f>
        <v>Por Ejecutar</v>
      </c>
      <c r="Y734" s="148" t="e">
        <f>SUBTOTAL(9,$U$734:$U734)</f>
        <v>#REF!</v>
      </c>
      <c r="Z734" s="149" t="e">
        <f>SUBTOTAL(9,$V$734:$V734)</f>
        <v>#REF!</v>
      </c>
      <c r="AA734" s="162">
        <f>IFERROR(+Revisión_Avance_Periodo!$Z734/Revisión_Avance_Periodo!$Y734,0)</f>
        <v>0</v>
      </c>
      <c r="AB734" s="448" t="e">
        <f>SUBTOTAL(9,U734:U745)</f>
        <v>#REF!</v>
      </c>
      <c r="AC734" s="449" t="e">
        <f>SUBTOTAL(9,V734:V745)</f>
        <v>#REF!</v>
      </c>
      <c r="AD734" s="119" t="e">
        <f>+AC734/AB734</f>
        <v>#REF!</v>
      </c>
      <c r="AE734" s="119" t="e">
        <f>100%-Revisión_Avance_Periodo!$AD734</f>
        <v>#REF!</v>
      </c>
      <c r="AF734" s="121" t="e">
        <f>VLOOKUP(AD734,Tabla_Estado_Meta_OAP_2019[],3,TRUE)</f>
        <v>#REF!</v>
      </c>
      <c r="AG734" s="122" t="e">
        <f>Revisión_Avance_Periodo!$AD734*Revisión_Avance_Periodo!$Q734</f>
        <v>#REF!</v>
      </c>
      <c r="AH734" s="148" t="e">
        <f>SUBTOTAL(9,$U$434:$U734)</f>
        <v>#REF!</v>
      </c>
      <c r="AI734" s="149" t="e">
        <f>SUBTOTAL(9,$V$434:$V734)</f>
        <v>#REF!</v>
      </c>
      <c r="AJ734" s="162">
        <f>IFERROR(+Revisión_Avance_Periodo!$Z434/Revisión_Avance_Periodo!$Y434,0)</f>
        <v>0</v>
      </c>
      <c r="AK734" s="448" t="e">
        <f>SUBTOTAL(9,AD734:AD745)</f>
        <v>#REF!</v>
      </c>
      <c r="AL734" s="449" t="e">
        <f>SUBTOTAL(9,AE734:AE745)</f>
        <v>#REF!</v>
      </c>
      <c r="AM734" s="119" t="e">
        <f>+AL734/AK734</f>
        <v>#REF!</v>
      </c>
      <c r="AN734" s="119" t="e">
        <f>100%-Revisión_Avance_Periodo!$AD434</f>
        <v>#REF!</v>
      </c>
      <c r="AO734" s="121" t="e">
        <f>VLOOKUP(AM734,Tabla_Estado_Meta_OAP_2019[],3,TRUE)</f>
        <v>#REF!</v>
      </c>
      <c r="AP734" s="122" t="e">
        <f>Revisión_Avance_Periodo!$AD434*Revisión_Avance_Periodo!$Q434</f>
        <v>#REF!</v>
      </c>
    </row>
    <row r="735" spans="1:42" x14ac:dyDescent="0.25">
      <c r="A735" s="97">
        <v>38</v>
      </c>
      <c r="B735" s="435" t="e">
        <f>CONCATENATE(Revisión_Avance_Periodo!$D435,";",Revisión_Avance_Periodo!$F435,";",Revisión_Avance_Periodo!$L435)</f>
        <v>#REF!</v>
      </c>
      <c r="C735" s="435" t="e">
        <f t="shared" si="63"/>
        <v>#REF!</v>
      </c>
      <c r="D735" s="123" t="e">
        <f>VLOOKUP($A735,#REF!,3,FALSE)</f>
        <v>#REF!</v>
      </c>
      <c r="E735" s="436" t="e">
        <f>VLOOKUP($A735,#REF!,4,FALSE)</f>
        <v>#REF!</v>
      </c>
      <c r="F735" s="103" t="e">
        <f>VLOOKUP($A735,#REF!,5,FALSE)</f>
        <v>#REF!</v>
      </c>
      <c r="G735" s="98" t="e">
        <f>VLOOKUP($A735,#REF!,8,FALSE)</f>
        <v>#REF!</v>
      </c>
      <c r="H735" s="93" t="e">
        <f>VLOOKUP($A735,#REF!,7,FALSE)</f>
        <v>#REF!</v>
      </c>
      <c r="I735" s="438" t="e">
        <f>VLOOKUP($A735,#REF!,10,FALSE)</f>
        <v>#REF!</v>
      </c>
      <c r="J735" s="98" t="e">
        <f>VLOOKUP($A735,#REF!,11,FALSE)</f>
        <v>#REF!</v>
      </c>
      <c r="K735" s="114" t="e">
        <f>VLOOKUP($A735,#REF!,12,FALSE)</f>
        <v>#REF!</v>
      </c>
      <c r="L735" s="98" t="e">
        <f>VLOOKUP($A735,#REF!,13,FALSE)</f>
        <v>#REF!</v>
      </c>
      <c r="M735" s="438" t="e">
        <f>VLOOKUP($A735,#REF!,14,FALSE)</f>
        <v>#REF!</v>
      </c>
      <c r="N735" s="103" t="e">
        <f>VLOOKUP($A735,#REF!,15,FALSE)</f>
        <v>#REF!</v>
      </c>
      <c r="O735" s="103" t="e">
        <f>VLOOKUP($A735,#REF!,18,FALSE)</f>
        <v>#REF!</v>
      </c>
      <c r="P735" s="93" t="e">
        <f>VLOOKUP($A735,#REF!,41,FALSE)</f>
        <v>#REF!</v>
      </c>
      <c r="Q735" s="115" t="e">
        <f>VLOOKUP(Revisión_Avance_Periodo!$L435,#REF!,30,FALSE)</f>
        <v>#REF!</v>
      </c>
      <c r="R735" s="116">
        <v>2019</v>
      </c>
      <c r="S735" s="196">
        <v>43524</v>
      </c>
      <c r="T735" s="124" t="s">
        <v>69</v>
      </c>
      <c r="U735" s="147" t="e">
        <f>INDEX(#REF!,MATCH(Revisión_Avance_Periodo!$L735,#REF!,0),MATCH(Revisión_Avance_Periodo!$T735,#REF!,0))</f>
        <v>#REF!</v>
      </c>
      <c r="V735" s="147" t="e">
        <f>INDEX(#REF!,MATCH(Revisión_Avance_Periodo!$L735,#REF!,0),MATCH(Revisión_Avance_Periodo!$T735,#REF!,0))</f>
        <v>#REF!</v>
      </c>
      <c r="W735" s="118">
        <f t="shared" si="67"/>
        <v>0</v>
      </c>
      <c r="X735" s="124" t="str">
        <f>VLOOKUP(W735,Tabla_Estado_Meta_OAP_2019[#All],3,TRUE)</f>
        <v>Por Ejecutar</v>
      </c>
      <c r="Y735" s="150" t="e">
        <f>SUBTOTAL(9,$U$734:$U735)</f>
        <v>#REF!</v>
      </c>
      <c r="Z735" s="151" t="e">
        <f>SUBTOTAL(9,$V$734:$V735)</f>
        <v>#REF!</v>
      </c>
      <c r="AA735" s="159">
        <f>IFERROR(+Revisión_Avance_Periodo!$Z735/Revisión_Avance_Periodo!$Y735,0)</f>
        <v>0</v>
      </c>
      <c r="AB735" s="126"/>
      <c r="AC735" s="127"/>
      <c r="AD735" s="125"/>
      <c r="AE735" s="125"/>
      <c r="AF735" s="128"/>
      <c r="AG735" s="129"/>
      <c r="AH735" s="150" t="e">
        <f>SUBTOTAL(9,$U$434:$U735)</f>
        <v>#REF!</v>
      </c>
      <c r="AI735" s="151" t="e">
        <f>SUBTOTAL(9,$V$434:$V735)</f>
        <v>#REF!</v>
      </c>
      <c r="AJ735" s="159">
        <f>IFERROR(+Revisión_Avance_Periodo!$Z435/Revisión_Avance_Periodo!$Y435,0)</f>
        <v>0</v>
      </c>
      <c r="AK735" s="126"/>
      <c r="AL735" s="127"/>
      <c r="AM735" s="125"/>
      <c r="AN735" s="125"/>
      <c r="AO735" s="128"/>
      <c r="AP735" s="129"/>
    </row>
    <row r="736" spans="1:42" x14ac:dyDescent="0.25">
      <c r="A736" s="92">
        <v>38</v>
      </c>
      <c r="B736" s="435" t="e">
        <f>CONCATENATE(Revisión_Avance_Periodo!$D436,";",Revisión_Avance_Periodo!$F436,";",Revisión_Avance_Periodo!$L436)</f>
        <v>#REF!</v>
      </c>
      <c r="C736" s="435" t="e">
        <f t="shared" si="63"/>
        <v>#REF!</v>
      </c>
      <c r="D736" s="114" t="e">
        <f>VLOOKUP($A736,#REF!,3,FALSE)</f>
        <v>#REF!</v>
      </c>
      <c r="E736" s="436" t="e">
        <f>VLOOKUP($A736,#REF!,4,FALSE)</f>
        <v>#REF!</v>
      </c>
      <c r="F736" s="102" t="e">
        <f>VLOOKUP($A736,#REF!,5,FALSE)</f>
        <v>#REF!</v>
      </c>
      <c r="G736" s="93" t="e">
        <f>VLOOKUP($A736,#REF!,8,FALSE)</f>
        <v>#REF!</v>
      </c>
      <c r="H736" s="93" t="e">
        <f>VLOOKUP($A736,#REF!,7,FALSE)</f>
        <v>#REF!</v>
      </c>
      <c r="I736" s="438" t="e">
        <f>VLOOKUP($A736,#REF!,10,FALSE)</f>
        <v>#REF!</v>
      </c>
      <c r="J736" s="93" t="e">
        <f>VLOOKUP($A736,#REF!,11,FALSE)</f>
        <v>#REF!</v>
      </c>
      <c r="K736" s="114" t="e">
        <f>VLOOKUP($A736,#REF!,12,FALSE)</f>
        <v>#REF!</v>
      </c>
      <c r="L736" s="93" t="e">
        <f>VLOOKUP($A736,#REF!,13,FALSE)</f>
        <v>#REF!</v>
      </c>
      <c r="M736" s="438" t="e">
        <f>VLOOKUP($A736,#REF!,14,FALSE)</f>
        <v>#REF!</v>
      </c>
      <c r="N736" s="102" t="e">
        <f>VLOOKUP($A736,#REF!,15,FALSE)</f>
        <v>#REF!</v>
      </c>
      <c r="O736" s="102" t="e">
        <f>VLOOKUP($A736,#REF!,18,FALSE)</f>
        <v>#REF!</v>
      </c>
      <c r="P736" s="93" t="e">
        <f>VLOOKUP($A736,#REF!,41,FALSE)</f>
        <v>#REF!</v>
      </c>
      <c r="Q736" s="115" t="e">
        <f>VLOOKUP(Revisión_Avance_Periodo!$L436,#REF!,30,FALSE)</f>
        <v>#REF!</v>
      </c>
      <c r="R736" s="116">
        <v>2019</v>
      </c>
      <c r="S736" s="196">
        <v>43554</v>
      </c>
      <c r="T736" s="116" t="s">
        <v>70</v>
      </c>
      <c r="U736" s="147" t="e">
        <f>INDEX(#REF!,MATCH(Revisión_Avance_Periodo!$L736,#REF!,0),MATCH(Revisión_Avance_Periodo!$T736,#REF!,0))</f>
        <v>#REF!</v>
      </c>
      <c r="V736" s="147" t="e">
        <f>INDEX(#REF!,MATCH(Revisión_Avance_Periodo!$L736,#REF!,0),MATCH(Revisión_Avance_Periodo!$T736,#REF!,0))</f>
        <v>#REF!</v>
      </c>
      <c r="W736" s="118">
        <f t="shared" si="67"/>
        <v>0</v>
      </c>
      <c r="X736" s="116" t="str">
        <f>VLOOKUP(W736,Tabla_Estado_Meta_OAP_2019[#All],3,TRUE)</f>
        <v>Por Ejecutar</v>
      </c>
      <c r="Y736" s="150" t="e">
        <f>SUBTOTAL(9,$U$734:$U736)</f>
        <v>#REF!</v>
      </c>
      <c r="Z736" s="151" t="e">
        <f>SUBTOTAL(9,$V$734:$V736)</f>
        <v>#REF!</v>
      </c>
      <c r="AA736" s="159">
        <f>IFERROR(+Revisión_Avance_Periodo!$Z736/Revisión_Avance_Periodo!$Y736,0)</f>
        <v>0</v>
      </c>
      <c r="AB736" s="126"/>
      <c r="AC736" s="127"/>
      <c r="AD736" s="125"/>
      <c r="AE736" s="125"/>
      <c r="AF736" s="128"/>
      <c r="AG736" s="129"/>
      <c r="AH736" s="150" t="e">
        <f>SUBTOTAL(9,$U$434:$U736)</f>
        <v>#REF!</v>
      </c>
      <c r="AI736" s="151" t="e">
        <f>SUBTOTAL(9,$V$434:$V736)</f>
        <v>#REF!</v>
      </c>
      <c r="AJ736" s="159">
        <f>IFERROR(+Revisión_Avance_Periodo!$Z436/Revisión_Avance_Periodo!$Y436,0)</f>
        <v>0</v>
      </c>
      <c r="AK736" s="126"/>
      <c r="AL736" s="127"/>
      <c r="AM736" s="125"/>
      <c r="AN736" s="125"/>
      <c r="AO736" s="128"/>
      <c r="AP736" s="129"/>
    </row>
    <row r="737" spans="1:42" x14ac:dyDescent="0.25">
      <c r="A737" s="97">
        <v>38</v>
      </c>
      <c r="B737" s="435" t="e">
        <f>CONCATENATE(Revisión_Avance_Periodo!$D437,";",Revisión_Avance_Periodo!$F437,";",Revisión_Avance_Periodo!$L437)</f>
        <v>#REF!</v>
      </c>
      <c r="C737" s="435" t="e">
        <f t="shared" si="63"/>
        <v>#REF!</v>
      </c>
      <c r="D737" s="123" t="e">
        <f>VLOOKUP($A737,#REF!,3,FALSE)</f>
        <v>#REF!</v>
      </c>
      <c r="E737" s="436" t="e">
        <f>VLOOKUP($A737,#REF!,4,FALSE)</f>
        <v>#REF!</v>
      </c>
      <c r="F737" s="103" t="e">
        <f>VLOOKUP($A737,#REF!,5,FALSE)</f>
        <v>#REF!</v>
      </c>
      <c r="G737" s="98" t="e">
        <f>VLOOKUP($A737,#REF!,8,FALSE)</f>
        <v>#REF!</v>
      </c>
      <c r="H737" s="93" t="e">
        <f>VLOOKUP($A737,#REF!,7,FALSE)</f>
        <v>#REF!</v>
      </c>
      <c r="I737" s="438" t="e">
        <f>VLOOKUP($A737,#REF!,10,FALSE)</f>
        <v>#REF!</v>
      </c>
      <c r="J737" s="98" t="e">
        <f>VLOOKUP($A737,#REF!,11,FALSE)</f>
        <v>#REF!</v>
      </c>
      <c r="K737" s="114" t="e">
        <f>VLOOKUP($A737,#REF!,12,FALSE)</f>
        <v>#REF!</v>
      </c>
      <c r="L737" s="98" t="e">
        <f>VLOOKUP($A737,#REF!,13,FALSE)</f>
        <v>#REF!</v>
      </c>
      <c r="M737" s="438" t="e">
        <f>VLOOKUP($A737,#REF!,14,FALSE)</f>
        <v>#REF!</v>
      </c>
      <c r="N737" s="103" t="e">
        <f>VLOOKUP($A737,#REF!,15,FALSE)</f>
        <v>#REF!</v>
      </c>
      <c r="O737" s="103" t="e">
        <f>VLOOKUP($A737,#REF!,18,FALSE)</f>
        <v>#REF!</v>
      </c>
      <c r="P737" s="93" t="e">
        <f>VLOOKUP($A737,#REF!,41,FALSE)</f>
        <v>#REF!</v>
      </c>
      <c r="Q737" s="115" t="e">
        <f>VLOOKUP(Revisión_Avance_Periodo!$L437,#REF!,30,FALSE)</f>
        <v>#REF!</v>
      </c>
      <c r="R737" s="116">
        <v>2019</v>
      </c>
      <c r="S737" s="196">
        <v>43585</v>
      </c>
      <c r="T737" s="124" t="s">
        <v>71</v>
      </c>
      <c r="U737" s="147" t="e">
        <f>INDEX(#REF!,MATCH(Revisión_Avance_Periodo!$L737,#REF!,0),MATCH(Revisión_Avance_Periodo!$T737,#REF!,0))</f>
        <v>#REF!</v>
      </c>
      <c r="V737" s="147" t="e">
        <f>INDEX(#REF!,MATCH(Revisión_Avance_Periodo!$L737,#REF!,0),MATCH(Revisión_Avance_Periodo!$T737,#REF!,0))</f>
        <v>#REF!</v>
      </c>
      <c r="W737" s="118">
        <f t="shared" si="67"/>
        <v>0</v>
      </c>
      <c r="X737" s="124" t="str">
        <f>VLOOKUP(W737,Tabla_Estado_Meta_OAP_2019[#All],3,TRUE)</f>
        <v>Por Ejecutar</v>
      </c>
      <c r="Y737" s="150" t="e">
        <f>SUBTOTAL(9,$U$734:$U737)</f>
        <v>#REF!</v>
      </c>
      <c r="Z737" s="151" t="e">
        <f>SUBTOTAL(9,$V$734:$V737)</f>
        <v>#REF!</v>
      </c>
      <c r="AA737" s="159">
        <f>IFERROR(+Revisión_Avance_Periodo!$Z737/Revisión_Avance_Periodo!$Y737,0)</f>
        <v>0</v>
      </c>
      <c r="AB737" s="126"/>
      <c r="AC737" s="127"/>
      <c r="AD737" s="125"/>
      <c r="AE737" s="125"/>
      <c r="AF737" s="128"/>
      <c r="AG737" s="129"/>
      <c r="AH737" s="150" t="e">
        <f>SUBTOTAL(9,$U$434:$U737)</f>
        <v>#REF!</v>
      </c>
      <c r="AI737" s="151" t="e">
        <f>SUBTOTAL(9,$V$434:$V737)</f>
        <v>#REF!</v>
      </c>
      <c r="AJ737" s="159">
        <f>IFERROR(+Revisión_Avance_Periodo!$Z437/Revisión_Avance_Periodo!$Y437,0)</f>
        <v>0</v>
      </c>
      <c r="AK737" s="126"/>
      <c r="AL737" s="127"/>
      <c r="AM737" s="125"/>
      <c r="AN737" s="125"/>
      <c r="AO737" s="128"/>
      <c r="AP737" s="129"/>
    </row>
    <row r="738" spans="1:42" x14ac:dyDescent="0.25">
      <c r="A738" s="92">
        <v>38</v>
      </c>
      <c r="B738" s="435" t="e">
        <f>CONCATENATE(Revisión_Avance_Periodo!$D438,";",Revisión_Avance_Periodo!$F438,";",Revisión_Avance_Periodo!$L438)</f>
        <v>#REF!</v>
      </c>
      <c r="C738" s="435" t="e">
        <f t="shared" si="63"/>
        <v>#REF!</v>
      </c>
      <c r="D738" s="114" t="e">
        <f>VLOOKUP($A738,#REF!,3,FALSE)</f>
        <v>#REF!</v>
      </c>
      <c r="E738" s="436" t="e">
        <f>VLOOKUP($A738,#REF!,4,FALSE)</f>
        <v>#REF!</v>
      </c>
      <c r="F738" s="102" t="e">
        <f>VLOOKUP($A738,#REF!,5,FALSE)</f>
        <v>#REF!</v>
      </c>
      <c r="G738" s="93" t="e">
        <f>VLOOKUP($A738,#REF!,8,FALSE)</f>
        <v>#REF!</v>
      </c>
      <c r="H738" s="93" t="e">
        <f>VLOOKUP($A738,#REF!,7,FALSE)</f>
        <v>#REF!</v>
      </c>
      <c r="I738" s="438" t="e">
        <f>VLOOKUP($A738,#REF!,10,FALSE)</f>
        <v>#REF!</v>
      </c>
      <c r="J738" s="93" t="e">
        <f>VLOOKUP($A738,#REF!,11,FALSE)</f>
        <v>#REF!</v>
      </c>
      <c r="K738" s="114" t="e">
        <f>VLOOKUP($A738,#REF!,12,FALSE)</f>
        <v>#REF!</v>
      </c>
      <c r="L738" s="93" t="e">
        <f>VLOOKUP($A738,#REF!,13,FALSE)</f>
        <v>#REF!</v>
      </c>
      <c r="M738" s="438" t="e">
        <f>VLOOKUP($A738,#REF!,14,FALSE)</f>
        <v>#REF!</v>
      </c>
      <c r="N738" s="102" t="e">
        <f>VLOOKUP($A738,#REF!,15,FALSE)</f>
        <v>#REF!</v>
      </c>
      <c r="O738" s="102" t="e">
        <f>VLOOKUP($A738,#REF!,18,FALSE)</f>
        <v>#REF!</v>
      </c>
      <c r="P738" s="93" t="e">
        <f>VLOOKUP($A738,#REF!,41,FALSE)</f>
        <v>#REF!</v>
      </c>
      <c r="Q738" s="115" t="e">
        <f>VLOOKUP(Revisión_Avance_Periodo!$L438,#REF!,30,FALSE)</f>
        <v>#REF!</v>
      </c>
      <c r="R738" s="116">
        <v>2019</v>
      </c>
      <c r="S738" s="196">
        <v>43615</v>
      </c>
      <c r="T738" s="116" t="s">
        <v>72</v>
      </c>
      <c r="U738" s="147" t="e">
        <f>INDEX(#REF!,MATCH(Revisión_Avance_Periodo!$L738,#REF!,0),MATCH(Revisión_Avance_Periodo!$T738,#REF!,0))</f>
        <v>#REF!</v>
      </c>
      <c r="V738" s="147" t="e">
        <f>INDEX(#REF!,MATCH(Revisión_Avance_Periodo!$L738,#REF!,0),MATCH(Revisión_Avance_Periodo!$T738,#REF!,0))</f>
        <v>#REF!</v>
      </c>
      <c r="W738" s="118">
        <f t="shared" si="67"/>
        <v>0</v>
      </c>
      <c r="X738" s="116" t="str">
        <f>VLOOKUP(W738,Tabla_Estado_Meta_OAP_2019[#All],3,TRUE)</f>
        <v>Por Ejecutar</v>
      </c>
      <c r="Y738" s="150" t="e">
        <f>SUBTOTAL(9,$U$734:$U738)</f>
        <v>#REF!</v>
      </c>
      <c r="Z738" s="151" t="e">
        <f>SUBTOTAL(9,$V$734:$V738)</f>
        <v>#REF!</v>
      </c>
      <c r="AA738" s="159">
        <f>IFERROR(+Revisión_Avance_Periodo!$Z738/Revisión_Avance_Periodo!$Y738,0)</f>
        <v>0</v>
      </c>
      <c r="AB738" s="126"/>
      <c r="AC738" s="127"/>
      <c r="AD738" s="125"/>
      <c r="AE738" s="125"/>
      <c r="AF738" s="128"/>
      <c r="AG738" s="129"/>
      <c r="AH738" s="150" t="e">
        <f>SUBTOTAL(9,$U$434:$U738)</f>
        <v>#REF!</v>
      </c>
      <c r="AI738" s="151" t="e">
        <f>SUBTOTAL(9,$V$434:$V738)</f>
        <v>#REF!</v>
      </c>
      <c r="AJ738" s="159">
        <f>IFERROR(+Revisión_Avance_Periodo!$Z438/Revisión_Avance_Periodo!$Y438,0)</f>
        <v>0</v>
      </c>
      <c r="AK738" s="126"/>
      <c r="AL738" s="127"/>
      <c r="AM738" s="125"/>
      <c r="AN738" s="125"/>
      <c r="AO738" s="128"/>
      <c r="AP738" s="129"/>
    </row>
    <row r="739" spans="1:42" x14ac:dyDescent="0.25">
      <c r="A739" s="97">
        <v>38</v>
      </c>
      <c r="B739" s="435" t="e">
        <f>CONCATENATE(Revisión_Avance_Periodo!$D439,";",Revisión_Avance_Periodo!$F439,";",Revisión_Avance_Periodo!$L439)</f>
        <v>#REF!</v>
      </c>
      <c r="C739" s="435" t="e">
        <f t="shared" si="63"/>
        <v>#REF!</v>
      </c>
      <c r="D739" s="123" t="e">
        <f>VLOOKUP($A739,#REF!,3,FALSE)</f>
        <v>#REF!</v>
      </c>
      <c r="E739" s="436" t="e">
        <f>VLOOKUP($A739,#REF!,4,FALSE)</f>
        <v>#REF!</v>
      </c>
      <c r="F739" s="103" t="e">
        <f>VLOOKUP($A739,#REF!,5,FALSE)</f>
        <v>#REF!</v>
      </c>
      <c r="G739" s="98" t="e">
        <f>VLOOKUP($A739,#REF!,8,FALSE)</f>
        <v>#REF!</v>
      </c>
      <c r="H739" s="93" t="e">
        <f>VLOOKUP($A739,#REF!,7,FALSE)</f>
        <v>#REF!</v>
      </c>
      <c r="I739" s="438" t="e">
        <f>VLOOKUP($A739,#REF!,10,FALSE)</f>
        <v>#REF!</v>
      </c>
      <c r="J739" s="98" t="e">
        <f>VLOOKUP($A739,#REF!,11,FALSE)</f>
        <v>#REF!</v>
      </c>
      <c r="K739" s="114" t="e">
        <f>VLOOKUP($A739,#REF!,12,FALSE)</f>
        <v>#REF!</v>
      </c>
      <c r="L739" s="98" t="e">
        <f>VLOOKUP($A739,#REF!,13,FALSE)</f>
        <v>#REF!</v>
      </c>
      <c r="M739" s="438" t="e">
        <f>VLOOKUP($A739,#REF!,14,FALSE)</f>
        <v>#REF!</v>
      </c>
      <c r="N739" s="103" t="e">
        <f>VLOOKUP($A739,#REF!,15,FALSE)</f>
        <v>#REF!</v>
      </c>
      <c r="O739" s="103" t="e">
        <f>VLOOKUP($A739,#REF!,18,FALSE)</f>
        <v>#REF!</v>
      </c>
      <c r="P739" s="93" t="e">
        <f>VLOOKUP($A739,#REF!,41,FALSE)</f>
        <v>#REF!</v>
      </c>
      <c r="Q739" s="115" t="e">
        <f>VLOOKUP(Revisión_Avance_Periodo!$L439,#REF!,30,FALSE)</f>
        <v>#REF!</v>
      </c>
      <c r="R739" s="116">
        <v>2019</v>
      </c>
      <c r="S739" s="196">
        <v>43646</v>
      </c>
      <c r="T739" s="124" t="s">
        <v>73</v>
      </c>
      <c r="U739" s="147" t="e">
        <f>INDEX(#REF!,MATCH(Revisión_Avance_Periodo!$L739,#REF!,0),MATCH(Revisión_Avance_Periodo!$T739,#REF!,0))</f>
        <v>#REF!</v>
      </c>
      <c r="V739" s="147" t="e">
        <f>INDEX(#REF!,MATCH(Revisión_Avance_Periodo!$L739,#REF!,0),MATCH(Revisión_Avance_Periodo!$T739,#REF!,0))</f>
        <v>#REF!</v>
      </c>
      <c r="W739" s="118">
        <f t="shared" si="67"/>
        <v>0</v>
      </c>
      <c r="X739" s="124" t="str">
        <f>VLOOKUP(W739,Tabla_Estado_Meta_OAP_2019[#All],3,TRUE)</f>
        <v>Por Ejecutar</v>
      </c>
      <c r="Y739" s="150" t="e">
        <f>SUBTOTAL(9,$U$734:$U739)</f>
        <v>#REF!</v>
      </c>
      <c r="Z739" s="151" t="e">
        <f>SUBTOTAL(9,$V$734:$V739)</f>
        <v>#REF!</v>
      </c>
      <c r="AA739" s="159">
        <f>IFERROR(+Revisión_Avance_Periodo!$Z739/Revisión_Avance_Periodo!$Y739,0)</f>
        <v>0</v>
      </c>
      <c r="AB739" s="126"/>
      <c r="AC739" s="127"/>
      <c r="AD739" s="125"/>
      <c r="AE739" s="125"/>
      <c r="AF739" s="128"/>
      <c r="AG739" s="129"/>
      <c r="AH739" s="150" t="e">
        <f>SUBTOTAL(9,$U$434:$U739)</f>
        <v>#REF!</v>
      </c>
      <c r="AI739" s="151" t="e">
        <f>SUBTOTAL(9,$V$434:$V739)</f>
        <v>#REF!</v>
      </c>
      <c r="AJ739" s="159">
        <f>IFERROR(+Revisión_Avance_Periodo!$Z439/Revisión_Avance_Periodo!$Y439,0)</f>
        <v>0</v>
      </c>
      <c r="AK739" s="126"/>
      <c r="AL739" s="127"/>
      <c r="AM739" s="125"/>
      <c r="AN739" s="125"/>
      <c r="AO739" s="128"/>
      <c r="AP739" s="129"/>
    </row>
    <row r="740" spans="1:42" x14ac:dyDescent="0.25">
      <c r="A740" s="92">
        <v>38</v>
      </c>
      <c r="B740" s="435" t="e">
        <f>CONCATENATE(Revisión_Avance_Periodo!$D440,";",Revisión_Avance_Periodo!$F440,";",Revisión_Avance_Periodo!$L440)</f>
        <v>#REF!</v>
      </c>
      <c r="C740" s="435" t="e">
        <f t="shared" si="63"/>
        <v>#REF!</v>
      </c>
      <c r="D740" s="114" t="e">
        <f>VLOOKUP($A740,#REF!,3,FALSE)</f>
        <v>#REF!</v>
      </c>
      <c r="E740" s="436" t="e">
        <f>VLOOKUP($A740,#REF!,4,FALSE)</f>
        <v>#REF!</v>
      </c>
      <c r="F740" s="102" t="e">
        <f>VLOOKUP($A740,#REF!,5,FALSE)</f>
        <v>#REF!</v>
      </c>
      <c r="G740" s="93" t="e">
        <f>VLOOKUP($A740,#REF!,8,FALSE)</f>
        <v>#REF!</v>
      </c>
      <c r="H740" s="93" t="e">
        <f>VLOOKUP($A740,#REF!,7,FALSE)</f>
        <v>#REF!</v>
      </c>
      <c r="I740" s="438" t="e">
        <f>VLOOKUP($A740,#REF!,10,FALSE)</f>
        <v>#REF!</v>
      </c>
      <c r="J740" s="93" t="e">
        <f>VLOOKUP($A740,#REF!,11,FALSE)</f>
        <v>#REF!</v>
      </c>
      <c r="K740" s="114" t="e">
        <f>VLOOKUP($A740,#REF!,12,FALSE)</f>
        <v>#REF!</v>
      </c>
      <c r="L740" s="93" t="e">
        <f>VLOOKUP($A740,#REF!,13,FALSE)</f>
        <v>#REF!</v>
      </c>
      <c r="M740" s="438" t="e">
        <f>VLOOKUP($A740,#REF!,14,FALSE)</f>
        <v>#REF!</v>
      </c>
      <c r="N740" s="102" t="e">
        <f>VLOOKUP($A740,#REF!,15,FALSE)</f>
        <v>#REF!</v>
      </c>
      <c r="O740" s="102" t="e">
        <f>VLOOKUP($A740,#REF!,18,FALSE)</f>
        <v>#REF!</v>
      </c>
      <c r="P740" s="93" t="e">
        <f>VLOOKUP($A740,#REF!,41,FALSE)</f>
        <v>#REF!</v>
      </c>
      <c r="Q740" s="115" t="e">
        <f>VLOOKUP(Revisión_Avance_Periodo!$L440,#REF!,30,FALSE)</f>
        <v>#REF!</v>
      </c>
      <c r="R740" s="116">
        <v>2019</v>
      </c>
      <c r="S740" s="196">
        <v>43676</v>
      </c>
      <c r="T740" s="116" t="s">
        <v>74</v>
      </c>
      <c r="U740" s="147" t="e">
        <f>INDEX(#REF!,MATCH(Revisión_Avance_Periodo!$L740,#REF!,0),MATCH(Revisión_Avance_Periodo!$T740,#REF!,0))</f>
        <v>#REF!</v>
      </c>
      <c r="V740" s="147" t="e">
        <f>INDEX(#REF!,MATCH(Revisión_Avance_Periodo!$L740,#REF!,0),MATCH(Revisión_Avance_Periodo!$T740,#REF!,0))</f>
        <v>#REF!</v>
      </c>
      <c r="W740" s="118">
        <f t="shared" si="67"/>
        <v>0</v>
      </c>
      <c r="X740" s="116" t="str">
        <f>VLOOKUP(W740,Tabla_Estado_Meta_OAP_2019[#All],3,TRUE)</f>
        <v>Por Ejecutar</v>
      </c>
      <c r="Y740" s="150" t="e">
        <f>SUBTOTAL(9,$U$734:$U740)</f>
        <v>#REF!</v>
      </c>
      <c r="Z740" s="151" t="e">
        <f>SUBTOTAL(9,$V$734:$V740)</f>
        <v>#REF!</v>
      </c>
      <c r="AA740" s="159">
        <f>IFERROR(+Revisión_Avance_Periodo!$Z740/Revisión_Avance_Periodo!$Y740,0)</f>
        <v>0</v>
      </c>
      <c r="AB740" s="126"/>
      <c r="AC740" s="127"/>
      <c r="AD740" s="125"/>
      <c r="AE740" s="125"/>
      <c r="AF740" s="128"/>
      <c r="AG740" s="129"/>
      <c r="AH740" s="150" t="e">
        <f>SUBTOTAL(9,$U$434:$U740)</f>
        <v>#REF!</v>
      </c>
      <c r="AI740" s="151" t="e">
        <f>SUBTOTAL(9,$V$434:$V740)</f>
        <v>#REF!</v>
      </c>
      <c r="AJ740" s="159">
        <f>IFERROR(+Revisión_Avance_Periodo!$Z440/Revisión_Avance_Periodo!$Y440,0)</f>
        <v>0</v>
      </c>
      <c r="AK740" s="126"/>
      <c r="AL740" s="127"/>
      <c r="AM740" s="125"/>
      <c r="AN740" s="125"/>
      <c r="AO740" s="128"/>
      <c r="AP740" s="129"/>
    </row>
    <row r="741" spans="1:42" x14ac:dyDescent="0.25">
      <c r="A741" s="97">
        <v>38</v>
      </c>
      <c r="B741" s="435" t="e">
        <f>CONCATENATE(Revisión_Avance_Periodo!$D441,";",Revisión_Avance_Periodo!$F441,";",Revisión_Avance_Periodo!$L441)</f>
        <v>#REF!</v>
      </c>
      <c r="C741" s="435" t="e">
        <f t="shared" si="63"/>
        <v>#REF!</v>
      </c>
      <c r="D741" s="123" t="e">
        <f>VLOOKUP($A741,#REF!,3,FALSE)</f>
        <v>#REF!</v>
      </c>
      <c r="E741" s="436" t="e">
        <f>VLOOKUP($A741,#REF!,4,FALSE)</f>
        <v>#REF!</v>
      </c>
      <c r="F741" s="103" t="e">
        <f>VLOOKUP($A741,#REF!,5,FALSE)</f>
        <v>#REF!</v>
      </c>
      <c r="G741" s="98" t="e">
        <f>VLOOKUP($A741,#REF!,8,FALSE)</f>
        <v>#REF!</v>
      </c>
      <c r="H741" s="93" t="e">
        <f>VLOOKUP($A741,#REF!,7,FALSE)</f>
        <v>#REF!</v>
      </c>
      <c r="I741" s="438" t="e">
        <f>VLOOKUP($A741,#REF!,10,FALSE)</f>
        <v>#REF!</v>
      </c>
      <c r="J741" s="98" t="e">
        <f>VLOOKUP($A741,#REF!,11,FALSE)</f>
        <v>#REF!</v>
      </c>
      <c r="K741" s="114" t="e">
        <f>VLOOKUP($A741,#REF!,12,FALSE)</f>
        <v>#REF!</v>
      </c>
      <c r="L741" s="98" t="e">
        <f>VLOOKUP($A741,#REF!,13,FALSE)</f>
        <v>#REF!</v>
      </c>
      <c r="M741" s="438" t="e">
        <f>VLOOKUP($A741,#REF!,14,FALSE)</f>
        <v>#REF!</v>
      </c>
      <c r="N741" s="103" t="e">
        <f>VLOOKUP($A741,#REF!,15,FALSE)</f>
        <v>#REF!</v>
      </c>
      <c r="O741" s="103" t="e">
        <f>VLOOKUP($A741,#REF!,18,FALSE)</f>
        <v>#REF!</v>
      </c>
      <c r="P741" s="93" t="e">
        <f>VLOOKUP($A741,#REF!,41,FALSE)</f>
        <v>#REF!</v>
      </c>
      <c r="Q741" s="115" t="e">
        <f>VLOOKUP(Revisión_Avance_Periodo!$L441,#REF!,30,FALSE)</f>
        <v>#REF!</v>
      </c>
      <c r="R741" s="116">
        <v>2019</v>
      </c>
      <c r="S741" s="196">
        <v>43707</v>
      </c>
      <c r="T741" s="124" t="s">
        <v>75</v>
      </c>
      <c r="U741" s="147" t="e">
        <f>INDEX(#REF!,MATCH(Revisión_Avance_Periodo!$L741,#REF!,0),MATCH(Revisión_Avance_Periodo!$T741,#REF!,0))</f>
        <v>#REF!</v>
      </c>
      <c r="V741" s="147" t="e">
        <f>INDEX(#REF!,MATCH(Revisión_Avance_Periodo!$L741,#REF!,0),MATCH(Revisión_Avance_Periodo!$T741,#REF!,0))</f>
        <v>#REF!</v>
      </c>
      <c r="W741" s="118">
        <f t="shared" si="67"/>
        <v>0</v>
      </c>
      <c r="X741" s="124" t="str">
        <f>VLOOKUP(W741,Tabla_Estado_Meta_OAP_2019[#All],3,TRUE)</f>
        <v>Por Ejecutar</v>
      </c>
      <c r="Y741" s="150" t="e">
        <f>SUBTOTAL(9,$U$734:$U741)</f>
        <v>#REF!</v>
      </c>
      <c r="Z741" s="151" t="e">
        <f>SUBTOTAL(9,$V$734:$V741)</f>
        <v>#REF!</v>
      </c>
      <c r="AA741" s="159">
        <f>IFERROR(+Revisión_Avance_Periodo!$Z741/Revisión_Avance_Periodo!$Y741,0)</f>
        <v>0</v>
      </c>
      <c r="AB741" s="126"/>
      <c r="AC741" s="127"/>
      <c r="AD741" s="125"/>
      <c r="AE741" s="125"/>
      <c r="AF741" s="128"/>
      <c r="AG741" s="129"/>
      <c r="AH741" s="150" t="e">
        <f>SUBTOTAL(9,$U$434:$U741)</f>
        <v>#REF!</v>
      </c>
      <c r="AI741" s="151" t="e">
        <f>SUBTOTAL(9,$V$434:$V741)</f>
        <v>#REF!</v>
      </c>
      <c r="AJ741" s="159">
        <f>IFERROR(+Revisión_Avance_Periodo!$Z441/Revisión_Avance_Periodo!$Y441,0)</f>
        <v>0</v>
      </c>
      <c r="AK741" s="126"/>
      <c r="AL741" s="127"/>
      <c r="AM741" s="125"/>
      <c r="AN741" s="125"/>
      <c r="AO741" s="128"/>
      <c r="AP741" s="129"/>
    </row>
    <row r="742" spans="1:42" x14ac:dyDescent="0.25">
      <c r="A742" s="92">
        <v>38</v>
      </c>
      <c r="B742" s="435" t="e">
        <f>CONCATENATE(Revisión_Avance_Periodo!$D442,";",Revisión_Avance_Periodo!$F442,";",Revisión_Avance_Periodo!$L442)</f>
        <v>#REF!</v>
      </c>
      <c r="C742" s="435" t="e">
        <f t="shared" si="63"/>
        <v>#REF!</v>
      </c>
      <c r="D742" s="114" t="e">
        <f>VLOOKUP($A742,#REF!,3,FALSE)</f>
        <v>#REF!</v>
      </c>
      <c r="E742" s="436" t="e">
        <f>VLOOKUP($A742,#REF!,4,FALSE)</f>
        <v>#REF!</v>
      </c>
      <c r="F742" s="102" t="e">
        <f>VLOOKUP($A742,#REF!,5,FALSE)</f>
        <v>#REF!</v>
      </c>
      <c r="G742" s="93" t="e">
        <f>VLOOKUP($A742,#REF!,8,FALSE)</f>
        <v>#REF!</v>
      </c>
      <c r="H742" s="93" t="e">
        <f>VLOOKUP($A742,#REF!,7,FALSE)</f>
        <v>#REF!</v>
      </c>
      <c r="I742" s="438" t="e">
        <f>VLOOKUP($A742,#REF!,10,FALSE)</f>
        <v>#REF!</v>
      </c>
      <c r="J742" s="93" t="e">
        <f>VLOOKUP($A742,#REF!,11,FALSE)</f>
        <v>#REF!</v>
      </c>
      <c r="K742" s="114" t="e">
        <f>VLOOKUP($A742,#REF!,12,FALSE)</f>
        <v>#REF!</v>
      </c>
      <c r="L742" s="93" t="e">
        <f>VLOOKUP($A742,#REF!,13,FALSE)</f>
        <v>#REF!</v>
      </c>
      <c r="M742" s="438" t="e">
        <f>VLOOKUP($A742,#REF!,14,FALSE)</f>
        <v>#REF!</v>
      </c>
      <c r="N742" s="102" t="e">
        <f>VLOOKUP($A742,#REF!,15,FALSE)</f>
        <v>#REF!</v>
      </c>
      <c r="O742" s="102" t="e">
        <f>VLOOKUP($A742,#REF!,18,FALSE)</f>
        <v>#REF!</v>
      </c>
      <c r="P742" s="93" t="e">
        <f>VLOOKUP($A742,#REF!,41,FALSE)</f>
        <v>#REF!</v>
      </c>
      <c r="Q742" s="115" t="e">
        <f>VLOOKUP(Revisión_Avance_Periodo!$L442,#REF!,30,FALSE)</f>
        <v>#REF!</v>
      </c>
      <c r="R742" s="116">
        <v>2019</v>
      </c>
      <c r="S742" s="196">
        <v>43738</v>
      </c>
      <c r="T742" s="116" t="s">
        <v>76</v>
      </c>
      <c r="U742" s="147" t="e">
        <f>INDEX(#REF!,MATCH(Revisión_Avance_Periodo!$L742,#REF!,0),MATCH(Revisión_Avance_Periodo!$T742,#REF!,0))</f>
        <v>#REF!</v>
      </c>
      <c r="V742" s="147" t="e">
        <f>INDEX(#REF!,MATCH(Revisión_Avance_Periodo!$L742,#REF!,0),MATCH(Revisión_Avance_Periodo!$T742,#REF!,0))</f>
        <v>#REF!</v>
      </c>
      <c r="W742" s="118">
        <f t="shared" si="67"/>
        <v>0</v>
      </c>
      <c r="X742" s="116" t="str">
        <f>VLOOKUP(W742,Tabla_Estado_Meta_OAP_2019[#All],3,TRUE)</f>
        <v>Por Ejecutar</v>
      </c>
      <c r="Y742" s="150" t="e">
        <f>SUBTOTAL(9,$U$734:$U742)</f>
        <v>#REF!</v>
      </c>
      <c r="Z742" s="151" t="e">
        <f>SUBTOTAL(9,$V$734:$V742)</f>
        <v>#REF!</v>
      </c>
      <c r="AA742" s="159">
        <f>IFERROR(+Revisión_Avance_Periodo!$Z742/Revisión_Avance_Periodo!$Y742,0)</f>
        <v>0</v>
      </c>
      <c r="AB742" s="126"/>
      <c r="AC742" s="127"/>
      <c r="AD742" s="125"/>
      <c r="AE742" s="125"/>
      <c r="AF742" s="128"/>
      <c r="AG742" s="129"/>
      <c r="AH742" s="150" t="e">
        <f>SUBTOTAL(9,$U$434:$U742)</f>
        <v>#REF!</v>
      </c>
      <c r="AI742" s="151" t="e">
        <f>SUBTOTAL(9,$V$434:$V742)</f>
        <v>#REF!</v>
      </c>
      <c r="AJ742" s="159">
        <f>IFERROR(+Revisión_Avance_Periodo!$Z442/Revisión_Avance_Periodo!$Y442,0)</f>
        <v>0</v>
      </c>
      <c r="AK742" s="126"/>
      <c r="AL742" s="127"/>
      <c r="AM742" s="125"/>
      <c r="AN742" s="125"/>
      <c r="AO742" s="128"/>
      <c r="AP742" s="129"/>
    </row>
    <row r="743" spans="1:42" x14ac:dyDescent="0.25">
      <c r="A743" s="97">
        <v>38</v>
      </c>
      <c r="B743" s="435" t="e">
        <f>CONCATENATE(Revisión_Avance_Periodo!$D443,";",Revisión_Avance_Periodo!$F443,";",Revisión_Avance_Periodo!$L443)</f>
        <v>#REF!</v>
      </c>
      <c r="C743" s="435" t="e">
        <f t="shared" si="63"/>
        <v>#REF!</v>
      </c>
      <c r="D743" s="123" t="e">
        <f>VLOOKUP($A743,#REF!,3,FALSE)</f>
        <v>#REF!</v>
      </c>
      <c r="E743" s="436" t="e">
        <f>VLOOKUP($A743,#REF!,4,FALSE)</f>
        <v>#REF!</v>
      </c>
      <c r="F743" s="103" t="e">
        <f>VLOOKUP($A743,#REF!,5,FALSE)</f>
        <v>#REF!</v>
      </c>
      <c r="G743" s="98" t="e">
        <f>VLOOKUP($A743,#REF!,8,FALSE)</f>
        <v>#REF!</v>
      </c>
      <c r="H743" s="93" t="e">
        <f>VLOOKUP($A743,#REF!,7,FALSE)</f>
        <v>#REF!</v>
      </c>
      <c r="I743" s="438" t="e">
        <f>VLOOKUP($A743,#REF!,10,FALSE)</f>
        <v>#REF!</v>
      </c>
      <c r="J743" s="98" t="e">
        <f>VLOOKUP($A743,#REF!,11,FALSE)</f>
        <v>#REF!</v>
      </c>
      <c r="K743" s="114" t="e">
        <f>VLOOKUP($A743,#REF!,12,FALSE)</f>
        <v>#REF!</v>
      </c>
      <c r="L743" s="98" t="e">
        <f>VLOOKUP($A743,#REF!,13,FALSE)</f>
        <v>#REF!</v>
      </c>
      <c r="M743" s="438" t="e">
        <f>VLOOKUP($A743,#REF!,14,FALSE)</f>
        <v>#REF!</v>
      </c>
      <c r="N743" s="103" t="e">
        <f>VLOOKUP($A743,#REF!,15,FALSE)</f>
        <v>#REF!</v>
      </c>
      <c r="O743" s="103" t="e">
        <f>VLOOKUP($A743,#REF!,18,FALSE)</f>
        <v>#REF!</v>
      </c>
      <c r="P743" s="93" t="e">
        <f>VLOOKUP($A743,#REF!,41,FALSE)</f>
        <v>#REF!</v>
      </c>
      <c r="Q743" s="115" t="e">
        <f>VLOOKUP(Revisión_Avance_Periodo!$L443,#REF!,30,FALSE)</f>
        <v>#REF!</v>
      </c>
      <c r="R743" s="116">
        <v>2019</v>
      </c>
      <c r="S743" s="196">
        <v>43768</v>
      </c>
      <c r="T743" s="124" t="s">
        <v>77</v>
      </c>
      <c r="U743" s="147" t="e">
        <f>INDEX(#REF!,MATCH(Revisión_Avance_Periodo!$L743,#REF!,0),MATCH(Revisión_Avance_Periodo!$T743,#REF!,0))</f>
        <v>#REF!</v>
      </c>
      <c r="V743" s="147" t="e">
        <f>INDEX(#REF!,MATCH(Revisión_Avance_Periodo!$L743,#REF!,0),MATCH(Revisión_Avance_Periodo!$T743,#REF!,0))</f>
        <v>#REF!</v>
      </c>
      <c r="W743" s="131" t="e">
        <f>V743/U743</f>
        <v>#REF!</v>
      </c>
      <c r="X743" s="124" t="e">
        <f>VLOOKUP(W743,Tabla_Estado_Meta_OAP_2019[#All],3,TRUE)</f>
        <v>#REF!</v>
      </c>
      <c r="Y743" s="150" t="e">
        <f>SUBTOTAL(9,$U$734:$U743)</f>
        <v>#REF!</v>
      </c>
      <c r="Z743" s="151" t="e">
        <f>SUBTOTAL(9,$V$734:$V743)</f>
        <v>#REF!</v>
      </c>
      <c r="AA743" s="159">
        <f>IFERROR(+Revisión_Avance_Periodo!$Z743/Revisión_Avance_Periodo!$Y743,0)</f>
        <v>0</v>
      </c>
      <c r="AB743" s="126"/>
      <c r="AC743" s="127"/>
      <c r="AD743" s="125"/>
      <c r="AE743" s="125"/>
      <c r="AF743" s="128"/>
      <c r="AG743" s="129"/>
      <c r="AH743" s="150" t="e">
        <f>SUBTOTAL(9,$U$434:$U743)</f>
        <v>#REF!</v>
      </c>
      <c r="AI743" s="151" t="e">
        <f>SUBTOTAL(9,$V$434:$V743)</f>
        <v>#REF!</v>
      </c>
      <c r="AJ743" s="159">
        <f>IFERROR(+Revisión_Avance_Periodo!$Z443/Revisión_Avance_Periodo!$Y443,0)</f>
        <v>0</v>
      </c>
      <c r="AK743" s="126"/>
      <c r="AL743" s="127"/>
      <c r="AM743" s="125"/>
      <c r="AN743" s="125"/>
      <c r="AO743" s="128"/>
      <c r="AP743" s="129"/>
    </row>
    <row r="744" spans="1:42" x14ac:dyDescent="0.25">
      <c r="A744" s="92">
        <v>38</v>
      </c>
      <c r="B744" s="435" t="e">
        <f>CONCATENATE(Revisión_Avance_Periodo!$D444,";",Revisión_Avance_Periodo!$F444,";",Revisión_Avance_Periodo!$L444)</f>
        <v>#REF!</v>
      </c>
      <c r="C744" s="435" t="e">
        <f t="shared" si="63"/>
        <v>#REF!</v>
      </c>
      <c r="D744" s="114" t="e">
        <f>VLOOKUP($A744,#REF!,3,FALSE)</f>
        <v>#REF!</v>
      </c>
      <c r="E744" s="436" t="e">
        <f>VLOOKUP($A744,#REF!,4,FALSE)</f>
        <v>#REF!</v>
      </c>
      <c r="F744" s="102" t="e">
        <f>VLOOKUP($A744,#REF!,5,FALSE)</f>
        <v>#REF!</v>
      </c>
      <c r="G744" s="93" t="e">
        <f>VLOOKUP($A744,#REF!,8,FALSE)</f>
        <v>#REF!</v>
      </c>
      <c r="H744" s="93" t="e">
        <f>VLOOKUP($A744,#REF!,7,FALSE)</f>
        <v>#REF!</v>
      </c>
      <c r="I744" s="438" t="e">
        <f>VLOOKUP($A744,#REF!,10,FALSE)</f>
        <v>#REF!</v>
      </c>
      <c r="J744" s="93" t="e">
        <f>VLOOKUP($A744,#REF!,11,FALSE)</f>
        <v>#REF!</v>
      </c>
      <c r="K744" s="114" t="e">
        <f>VLOOKUP($A744,#REF!,12,FALSE)</f>
        <v>#REF!</v>
      </c>
      <c r="L744" s="93" t="e">
        <f>VLOOKUP($A744,#REF!,13,FALSE)</f>
        <v>#REF!</v>
      </c>
      <c r="M744" s="438" t="e">
        <f>VLOOKUP($A744,#REF!,14,FALSE)</f>
        <v>#REF!</v>
      </c>
      <c r="N744" s="102" t="e">
        <f>VLOOKUP($A744,#REF!,15,FALSE)</f>
        <v>#REF!</v>
      </c>
      <c r="O744" s="102" t="e">
        <f>VLOOKUP($A744,#REF!,18,FALSE)</f>
        <v>#REF!</v>
      </c>
      <c r="P744" s="93" t="e">
        <f>VLOOKUP($A744,#REF!,41,FALSE)</f>
        <v>#REF!</v>
      </c>
      <c r="Q744" s="115" t="e">
        <f>VLOOKUP(Revisión_Avance_Periodo!$L444,#REF!,30,FALSE)</f>
        <v>#REF!</v>
      </c>
      <c r="R744" s="116">
        <v>2019</v>
      </c>
      <c r="S744" s="196">
        <v>43799</v>
      </c>
      <c r="T744" s="116" t="s">
        <v>78</v>
      </c>
      <c r="U744" s="147" t="e">
        <f>INDEX(#REF!,MATCH(Revisión_Avance_Periodo!$L744,#REF!,0),MATCH(Revisión_Avance_Periodo!$T744,#REF!,0))</f>
        <v>#REF!</v>
      </c>
      <c r="V744" s="147" t="e">
        <f>INDEX(#REF!,MATCH(Revisión_Avance_Periodo!$L744,#REF!,0),MATCH(Revisión_Avance_Periodo!$T744,#REF!,0))</f>
        <v>#REF!</v>
      </c>
      <c r="W744" s="118">
        <f t="shared" ref="W744:W752" si="68">IFERROR((V744/U744),0)</f>
        <v>0</v>
      </c>
      <c r="X744" s="116" t="str">
        <f>VLOOKUP(W744,Tabla_Estado_Meta_OAP_2019[#All],3,TRUE)</f>
        <v>Por Ejecutar</v>
      </c>
      <c r="Y744" s="150" t="e">
        <f>SUBTOTAL(9,$U$734:$U744)</f>
        <v>#REF!</v>
      </c>
      <c r="Z744" s="151" t="e">
        <f>SUBTOTAL(9,$V$734:$V744)</f>
        <v>#REF!</v>
      </c>
      <c r="AA744" s="159">
        <f>IFERROR(+Revisión_Avance_Periodo!$Z744/Revisión_Avance_Periodo!$Y744,0)</f>
        <v>0</v>
      </c>
      <c r="AB744" s="126"/>
      <c r="AC744" s="127"/>
      <c r="AD744" s="125"/>
      <c r="AE744" s="125"/>
      <c r="AF744" s="128"/>
      <c r="AG744" s="129"/>
      <c r="AH744" s="150" t="e">
        <f>SUBTOTAL(9,$U$434:$U744)</f>
        <v>#REF!</v>
      </c>
      <c r="AI744" s="151" t="e">
        <f>SUBTOTAL(9,$V$434:$V744)</f>
        <v>#REF!</v>
      </c>
      <c r="AJ744" s="159">
        <f>IFERROR(+Revisión_Avance_Periodo!$Z444/Revisión_Avance_Periodo!$Y444,0)</f>
        <v>0</v>
      </c>
      <c r="AK744" s="126"/>
      <c r="AL744" s="127"/>
      <c r="AM744" s="125"/>
      <c r="AN744" s="125"/>
      <c r="AO744" s="128"/>
      <c r="AP744" s="129"/>
    </row>
    <row r="745" spans="1:42" ht="15.75" thickBot="1" x14ac:dyDescent="0.3">
      <c r="A745" s="97">
        <v>38</v>
      </c>
      <c r="B745" s="435" t="e">
        <f>CONCATENATE(Revisión_Avance_Periodo!$D445,";",Revisión_Avance_Periodo!$F445,";",Revisión_Avance_Periodo!$L445)</f>
        <v>#REF!</v>
      </c>
      <c r="C745" s="435" t="e">
        <f t="shared" si="63"/>
        <v>#REF!</v>
      </c>
      <c r="D745" s="123" t="e">
        <f>VLOOKUP($A745,#REF!,3,FALSE)</f>
        <v>#REF!</v>
      </c>
      <c r="E745" s="436" t="e">
        <f>VLOOKUP($A745,#REF!,4,FALSE)</f>
        <v>#REF!</v>
      </c>
      <c r="F745" s="103" t="e">
        <f>VLOOKUP($A745,#REF!,5,FALSE)</f>
        <v>#REF!</v>
      </c>
      <c r="G745" s="98" t="e">
        <f>VLOOKUP($A745,#REF!,8,FALSE)</f>
        <v>#REF!</v>
      </c>
      <c r="H745" s="93" t="e">
        <f>VLOOKUP($A745,#REF!,7,FALSE)</f>
        <v>#REF!</v>
      </c>
      <c r="I745" s="438" t="e">
        <f>VLOOKUP($A745,#REF!,10,FALSE)</f>
        <v>#REF!</v>
      </c>
      <c r="J745" s="98" t="e">
        <f>VLOOKUP($A745,#REF!,11,FALSE)</f>
        <v>#REF!</v>
      </c>
      <c r="K745" s="114" t="e">
        <f>VLOOKUP($A745,#REF!,12,FALSE)</f>
        <v>#REF!</v>
      </c>
      <c r="L745" s="98" t="e">
        <f>VLOOKUP($A745,#REF!,13,FALSE)</f>
        <v>#REF!</v>
      </c>
      <c r="M745" s="438" t="e">
        <f>VLOOKUP($A745,#REF!,14,FALSE)</f>
        <v>#REF!</v>
      </c>
      <c r="N745" s="103" t="e">
        <f>VLOOKUP($A745,#REF!,15,FALSE)</f>
        <v>#REF!</v>
      </c>
      <c r="O745" s="103" t="e">
        <f>VLOOKUP($A745,#REF!,18,FALSE)</f>
        <v>#REF!</v>
      </c>
      <c r="P745" s="93" t="e">
        <f>VLOOKUP($A745,#REF!,41,FALSE)</f>
        <v>#REF!</v>
      </c>
      <c r="Q745" s="115" t="e">
        <f>VLOOKUP(Revisión_Avance_Periodo!$L445,#REF!,30,FALSE)</f>
        <v>#REF!</v>
      </c>
      <c r="R745" s="116">
        <v>2019</v>
      </c>
      <c r="S745" s="196">
        <v>43829</v>
      </c>
      <c r="T745" s="124" t="s">
        <v>79</v>
      </c>
      <c r="U745" s="147" t="e">
        <f>INDEX(#REF!,MATCH(Revisión_Avance_Periodo!$L745,#REF!,0),MATCH(Revisión_Avance_Periodo!$T745,#REF!,0))</f>
        <v>#REF!</v>
      </c>
      <c r="V745" s="147" t="e">
        <f>INDEX(#REF!,MATCH(Revisión_Avance_Periodo!$L745,#REF!,0),MATCH(Revisión_Avance_Periodo!$T745,#REF!,0))</f>
        <v>#REF!</v>
      </c>
      <c r="W745" s="118">
        <f t="shared" si="68"/>
        <v>0</v>
      </c>
      <c r="X745" s="124" t="str">
        <f>VLOOKUP(W745,Tabla_Estado_Meta_OAP_2019[#All],3,TRUE)</f>
        <v>Por Ejecutar</v>
      </c>
      <c r="Y745" s="150" t="e">
        <f>SUBTOTAL(9,$U$734:$U745)</f>
        <v>#REF!</v>
      </c>
      <c r="Z745" s="151" t="e">
        <f>SUBTOTAL(9,$V$734:$V745)</f>
        <v>#REF!</v>
      </c>
      <c r="AA745" s="159">
        <f>IFERROR(+Revisión_Avance_Periodo!$Z745/Revisión_Avance_Periodo!$Y745,0)</f>
        <v>0</v>
      </c>
      <c r="AB745" s="126"/>
      <c r="AC745" s="127"/>
      <c r="AD745" s="125"/>
      <c r="AE745" s="125"/>
      <c r="AF745" s="128"/>
      <c r="AG745" s="129"/>
      <c r="AH745" s="150" t="e">
        <f>SUBTOTAL(9,$U$434:$U745)</f>
        <v>#REF!</v>
      </c>
      <c r="AI745" s="151" t="e">
        <f>SUBTOTAL(9,$V$434:$V745)</f>
        <v>#REF!</v>
      </c>
      <c r="AJ745" s="159">
        <f>IFERROR(+Revisión_Avance_Periodo!$Z445/Revisión_Avance_Periodo!$Y445,0)</f>
        <v>0</v>
      </c>
      <c r="AK745" s="126"/>
      <c r="AL745" s="127"/>
      <c r="AM745" s="125"/>
      <c r="AN745" s="125"/>
      <c r="AO745" s="128"/>
      <c r="AP745" s="129"/>
    </row>
    <row r="746" spans="1:42" x14ac:dyDescent="0.25">
      <c r="A746" s="92">
        <v>39</v>
      </c>
      <c r="B746" s="435" t="e">
        <f>CONCATENATE(Revisión_Avance_Periodo!$D446,";",Revisión_Avance_Periodo!$F446,";",Revisión_Avance_Periodo!$L446)</f>
        <v>#REF!</v>
      </c>
      <c r="C746" s="435" t="e">
        <f t="shared" si="63"/>
        <v>#REF!</v>
      </c>
      <c r="D746" s="114" t="e">
        <f>VLOOKUP($A746,#REF!,3,FALSE)</f>
        <v>#REF!</v>
      </c>
      <c r="E746" s="436" t="e">
        <f>VLOOKUP($A746,#REF!,4,FALSE)</f>
        <v>#REF!</v>
      </c>
      <c r="F746" s="102" t="e">
        <f>VLOOKUP($A746,#REF!,5,FALSE)</f>
        <v>#REF!</v>
      </c>
      <c r="G746" s="93" t="e">
        <f>VLOOKUP($A746,#REF!,8,FALSE)</f>
        <v>#REF!</v>
      </c>
      <c r="H746" s="93" t="e">
        <f>VLOOKUP($A746,#REF!,7,FALSE)</f>
        <v>#REF!</v>
      </c>
      <c r="I746" s="438" t="e">
        <f>VLOOKUP($A746,#REF!,10,FALSE)</f>
        <v>#REF!</v>
      </c>
      <c r="J746" s="93" t="e">
        <f>VLOOKUP($A746,#REF!,11,FALSE)</f>
        <v>#REF!</v>
      </c>
      <c r="K746" s="114" t="e">
        <f>VLOOKUP($A746,#REF!,12,FALSE)</f>
        <v>#REF!</v>
      </c>
      <c r="L746" s="93" t="e">
        <f>VLOOKUP($A746,#REF!,13,FALSE)</f>
        <v>#REF!</v>
      </c>
      <c r="M746" s="438" t="e">
        <f>VLOOKUP($A746,#REF!,14,FALSE)</f>
        <v>#REF!</v>
      </c>
      <c r="N746" s="102" t="e">
        <f>VLOOKUP($A746,#REF!,15,FALSE)</f>
        <v>#REF!</v>
      </c>
      <c r="O746" s="102" t="e">
        <f>VLOOKUP($A746,#REF!,18,FALSE)</f>
        <v>#REF!</v>
      </c>
      <c r="P746" s="93" t="e">
        <f>VLOOKUP($A746,#REF!,41,FALSE)</f>
        <v>#REF!</v>
      </c>
      <c r="Q746" s="115" t="e">
        <f>VLOOKUP(Revisión_Avance_Periodo!$L446,#REF!,30,FALSE)</f>
        <v>#REF!</v>
      </c>
      <c r="R746" s="116">
        <v>2019</v>
      </c>
      <c r="S746" s="196">
        <v>43495</v>
      </c>
      <c r="T746" s="116" t="s">
        <v>68</v>
      </c>
      <c r="U746" s="147" t="e">
        <f>INDEX(#REF!,MATCH(Revisión_Avance_Periodo!$L746,#REF!,0),MATCH(Revisión_Avance_Periodo!$T746,#REF!,0))</f>
        <v>#REF!</v>
      </c>
      <c r="V746" s="147" t="e">
        <f>INDEX(#REF!,MATCH(Revisión_Avance_Periodo!$L746,#REF!,0),MATCH(Revisión_Avance_Periodo!$T746,#REF!,0))</f>
        <v>#REF!</v>
      </c>
      <c r="W746" s="118">
        <f t="shared" si="68"/>
        <v>0</v>
      </c>
      <c r="X746" s="116" t="str">
        <f>VLOOKUP(W746,Tabla_Estado_Meta_OAP_2019[#All],3,TRUE)</f>
        <v>Por Ejecutar</v>
      </c>
      <c r="Y746" s="148" t="e">
        <f>SUBTOTAL(9,$U$746:$U746)</f>
        <v>#REF!</v>
      </c>
      <c r="Z746" s="149" t="e">
        <f>SUBTOTAL(9,$V$746:$V746)</f>
        <v>#REF!</v>
      </c>
      <c r="AA746" s="162">
        <f>IFERROR(+Revisión_Avance_Periodo!$Z746/Revisión_Avance_Periodo!$Y746,0)</f>
        <v>0</v>
      </c>
      <c r="AB746" s="448" t="e">
        <f>SUBTOTAL(9,U746:U757)</f>
        <v>#REF!</v>
      </c>
      <c r="AC746" s="449" t="e">
        <f>SUBTOTAL(9,V746:V757)</f>
        <v>#REF!</v>
      </c>
      <c r="AD746" s="119" t="e">
        <f>+AC746/AB746</f>
        <v>#REF!</v>
      </c>
      <c r="AE746" s="119" t="e">
        <f>100%-Revisión_Avance_Periodo!$AD746</f>
        <v>#REF!</v>
      </c>
      <c r="AF746" s="121" t="e">
        <f>VLOOKUP(AD746,Tabla_Estado_Meta_OAP_2019[],3,TRUE)</f>
        <v>#REF!</v>
      </c>
      <c r="AG746" s="122" t="e">
        <f>Revisión_Avance_Periodo!$AD746*Revisión_Avance_Periodo!$Q746</f>
        <v>#REF!</v>
      </c>
      <c r="AH746" s="148" t="e">
        <f>SUBTOTAL(9,$U$446:$U746)</f>
        <v>#REF!</v>
      </c>
      <c r="AI746" s="149" t="e">
        <f>SUBTOTAL(9,$V$446:$V746)</f>
        <v>#REF!</v>
      </c>
      <c r="AJ746" s="162">
        <f>IFERROR(+Revisión_Avance_Periodo!$Z446/Revisión_Avance_Periodo!$Y446,0)</f>
        <v>0</v>
      </c>
      <c r="AK746" s="448" t="e">
        <f>SUBTOTAL(9,AD746:AD757)</f>
        <v>#REF!</v>
      </c>
      <c r="AL746" s="449" t="e">
        <f>SUBTOTAL(9,AE746:AE757)</f>
        <v>#REF!</v>
      </c>
      <c r="AM746" s="119" t="e">
        <f>+AL746/AK746</f>
        <v>#REF!</v>
      </c>
      <c r="AN746" s="119" t="e">
        <f>100%-Revisión_Avance_Periodo!$AD446</f>
        <v>#REF!</v>
      </c>
      <c r="AO746" s="121" t="e">
        <f>VLOOKUP(AM746,Tabla_Estado_Meta_OAP_2019[],3,TRUE)</f>
        <v>#REF!</v>
      </c>
      <c r="AP746" s="122" t="e">
        <f>Revisión_Avance_Periodo!$AD446*Revisión_Avance_Periodo!$Q446</f>
        <v>#REF!</v>
      </c>
    </row>
    <row r="747" spans="1:42" x14ac:dyDescent="0.25">
      <c r="A747" s="97">
        <v>39</v>
      </c>
      <c r="B747" s="435" t="e">
        <f>CONCATENATE(Revisión_Avance_Periodo!$D447,";",Revisión_Avance_Periodo!$F447,";",Revisión_Avance_Periodo!$L447)</f>
        <v>#REF!</v>
      </c>
      <c r="C747" s="435" t="e">
        <f t="shared" si="63"/>
        <v>#REF!</v>
      </c>
      <c r="D747" s="123" t="e">
        <f>VLOOKUP($A747,#REF!,3,FALSE)</f>
        <v>#REF!</v>
      </c>
      <c r="E747" s="436" t="e">
        <f>VLOOKUP($A747,#REF!,4,FALSE)</f>
        <v>#REF!</v>
      </c>
      <c r="F747" s="103" t="e">
        <f>VLOOKUP($A747,#REF!,5,FALSE)</f>
        <v>#REF!</v>
      </c>
      <c r="G747" s="98" t="e">
        <f>VLOOKUP($A747,#REF!,8,FALSE)</f>
        <v>#REF!</v>
      </c>
      <c r="H747" s="93" t="e">
        <f>VLOOKUP($A747,#REF!,7,FALSE)</f>
        <v>#REF!</v>
      </c>
      <c r="I747" s="438" t="e">
        <f>VLOOKUP($A747,#REF!,10,FALSE)</f>
        <v>#REF!</v>
      </c>
      <c r="J747" s="98" t="e">
        <f>VLOOKUP($A747,#REF!,11,FALSE)</f>
        <v>#REF!</v>
      </c>
      <c r="K747" s="114" t="e">
        <f>VLOOKUP($A747,#REF!,12,FALSE)</f>
        <v>#REF!</v>
      </c>
      <c r="L747" s="98" t="e">
        <f>VLOOKUP($A747,#REF!,13,FALSE)</f>
        <v>#REF!</v>
      </c>
      <c r="M747" s="438" t="e">
        <f>VLOOKUP($A747,#REF!,14,FALSE)</f>
        <v>#REF!</v>
      </c>
      <c r="N747" s="103" t="e">
        <f>VLOOKUP($A747,#REF!,15,FALSE)</f>
        <v>#REF!</v>
      </c>
      <c r="O747" s="103" t="e">
        <f>VLOOKUP($A747,#REF!,18,FALSE)</f>
        <v>#REF!</v>
      </c>
      <c r="P747" s="93" t="e">
        <f>VLOOKUP($A747,#REF!,41,FALSE)</f>
        <v>#REF!</v>
      </c>
      <c r="Q747" s="115" t="e">
        <f>VLOOKUP(Revisión_Avance_Periodo!$L447,#REF!,30,FALSE)</f>
        <v>#REF!</v>
      </c>
      <c r="R747" s="116">
        <v>2019</v>
      </c>
      <c r="S747" s="196">
        <v>43524</v>
      </c>
      <c r="T747" s="124" t="s">
        <v>69</v>
      </c>
      <c r="U747" s="147" t="e">
        <f>INDEX(#REF!,MATCH(Revisión_Avance_Periodo!$L747,#REF!,0),MATCH(Revisión_Avance_Periodo!$T747,#REF!,0))</f>
        <v>#REF!</v>
      </c>
      <c r="V747" s="147" t="e">
        <f>INDEX(#REF!,MATCH(Revisión_Avance_Periodo!$L747,#REF!,0),MATCH(Revisión_Avance_Periodo!$T747,#REF!,0))</f>
        <v>#REF!</v>
      </c>
      <c r="W747" s="118">
        <f t="shared" si="68"/>
        <v>0</v>
      </c>
      <c r="X747" s="124" t="str">
        <f>VLOOKUP(W747,Tabla_Estado_Meta_OAP_2019[#All],3,TRUE)</f>
        <v>Por Ejecutar</v>
      </c>
      <c r="Y747" s="150" t="e">
        <f>SUBTOTAL(9,$U$746:$U747)</f>
        <v>#REF!</v>
      </c>
      <c r="Z747" s="151" t="e">
        <f>SUBTOTAL(9,$V$746:$V747)</f>
        <v>#REF!</v>
      </c>
      <c r="AA747" s="159">
        <f>IFERROR(+Revisión_Avance_Periodo!$Z747/Revisión_Avance_Periodo!$Y747,0)</f>
        <v>0</v>
      </c>
      <c r="AB747" s="126"/>
      <c r="AC747" s="127"/>
      <c r="AD747" s="125"/>
      <c r="AE747" s="125"/>
      <c r="AF747" s="128"/>
      <c r="AG747" s="129"/>
      <c r="AH747" s="150" t="e">
        <f>SUBTOTAL(9,$U$446:$U747)</f>
        <v>#REF!</v>
      </c>
      <c r="AI747" s="151" t="e">
        <f>SUBTOTAL(9,$V$446:$V747)</f>
        <v>#REF!</v>
      </c>
      <c r="AJ747" s="159">
        <f>IFERROR(+Revisión_Avance_Periodo!$Z447/Revisión_Avance_Periodo!$Y447,0)</f>
        <v>0</v>
      </c>
      <c r="AK747" s="126"/>
      <c r="AL747" s="127"/>
      <c r="AM747" s="125"/>
      <c r="AN747" s="125"/>
      <c r="AO747" s="128"/>
      <c r="AP747" s="129"/>
    </row>
    <row r="748" spans="1:42" x14ac:dyDescent="0.25">
      <c r="A748" s="92">
        <v>39</v>
      </c>
      <c r="B748" s="435" t="e">
        <f>CONCATENATE(Revisión_Avance_Periodo!$D448,";",Revisión_Avance_Periodo!$F448,";",Revisión_Avance_Periodo!$L448)</f>
        <v>#REF!</v>
      </c>
      <c r="C748" s="435" t="e">
        <f t="shared" si="63"/>
        <v>#REF!</v>
      </c>
      <c r="D748" s="114" t="e">
        <f>VLOOKUP($A748,#REF!,3,FALSE)</f>
        <v>#REF!</v>
      </c>
      <c r="E748" s="436" t="e">
        <f>VLOOKUP($A748,#REF!,4,FALSE)</f>
        <v>#REF!</v>
      </c>
      <c r="F748" s="102" t="e">
        <f>VLOOKUP($A748,#REF!,5,FALSE)</f>
        <v>#REF!</v>
      </c>
      <c r="G748" s="93" t="e">
        <f>VLOOKUP($A748,#REF!,8,FALSE)</f>
        <v>#REF!</v>
      </c>
      <c r="H748" s="93" t="e">
        <f>VLOOKUP($A748,#REF!,7,FALSE)</f>
        <v>#REF!</v>
      </c>
      <c r="I748" s="438" t="e">
        <f>VLOOKUP($A748,#REF!,10,FALSE)</f>
        <v>#REF!</v>
      </c>
      <c r="J748" s="93" t="e">
        <f>VLOOKUP($A748,#REF!,11,FALSE)</f>
        <v>#REF!</v>
      </c>
      <c r="K748" s="114" t="e">
        <f>VLOOKUP($A748,#REF!,12,FALSE)</f>
        <v>#REF!</v>
      </c>
      <c r="L748" s="93" t="e">
        <f>VLOOKUP($A748,#REF!,13,FALSE)</f>
        <v>#REF!</v>
      </c>
      <c r="M748" s="438" t="e">
        <f>VLOOKUP($A748,#REF!,14,FALSE)</f>
        <v>#REF!</v>
      </c>
      <c r="N748" s="102" t="e">
        <f>VLOOKUP($A748,#REF!,15,FALSE)</f>
        <v>#REF!</v>
      </c>
      <c r="O748" s="102" t="e">
        <f>VLOOKUP($A748,#REF!,18,FALSE)</f>
        <v>#REF!</v>
      </c>
      <c r="P748" s="93" t="e">
        <f>VLOOKUP($A748,#REF!,41,FALSE)</f>
        <v>#REF!</v>
      </c>
      <c r="Q748" s="115" t="e">
        <f>VLOOKUP(Revisión_Avance_Periodo!$L448,#REF!,30,FALSE)</f>
        <v>#REF!</v>
      </c>
      <c r="R748" s="116">
        <v>2019</v>
      </c>
      <c r="S748" s="196">
        <v>43554</v>
      </c>
      <c r="T748" s="116" t="s">
        <v>70</v>
      </c>
      <c r="U748" s="147" t="e">
        <f>INDEX(#REF!,MATCH(Revisión_Avance_Periodo!$L748,#REF!,0),MATCH(Revisión_Avance_Periodo!$T748,#REF!,0))</f>
        <v>#REF!</v>
      </c>
      <c r="V748" s="147" t="e">
        <f>INDEX(#REF!,MATCH(Revisión_Avance_Periodo!$L748,#REF!,0),MATCH(Revisión_Avance_Periodo!$T748,#REF!,0))</f>
        <v>#REF!</v>
      </c>
      <c r="W748" s="118">
        <f t="shared" si="68"/>
        <v>0</v>
      </c>
      <c r="X748" s="116" t="str">
        <f>VLOOKUP(W748,Tabla_Estado_Meta_OAP_2019[#All],3,TRUE)</f>
        <v>Por Ejecutar</v>
      </c>
      <c r="Y748" s="150" t="e">
        <f>SUBTOTAL(9,$U$746:$U748)</f>
        <v>#REF!</v>
      </c>
      <c r="Z748" s="151" t="e">
        <f>SUBTOTAL(9,$V$746:$V748)</f>
        <v>#REF!</v>
      </c>
      <c r="AA748" s="159">
        <f>IFERROR(+Revisión_Avance_Periodo!$Z748/Revisión_Avance_Periodo!$Y748,0)</f>
        <v>0</v>
      </c>
      <c r="AB748" s="126"/>
      <c r="AC748" s="127"/>
      <c r="AD748" s="125"/>
      <c r="AE748" s="125"/>
      <c r="AF748" s="128"/>
      <c r="AG748" s="129"/>
      <c r="AH748" s="150" t="e">
        <f>SUBTOTAL(9,$U$446:$U748)</f>
        <v>#REF!</v>
      </c>
      <c r="AI748" s="151" t="e">
        <f>SUBTOTAL(9,$V$446:$V748)</f>
        <v>#REF!</v>
      </c>
      <c r="AJ748" s="159">
        <f>IFERROR(+Revisión_Avance_Periodo!$Z448/Revisión_Avance_Periodo!$Y448,0)</f>
        <v>0</v>
      </c>
      <c r="AK748" s="126"/>
      <c r="AL748" s="127"/>
      <c r="AM748" s="125"/>
      <c r="AN748" s="125"/>
      <c r="AO748" s="128"/>
      <c r="AP748" s="129"/>
    </row>
    <row r="749" spans="1:42" x14ac:dyDescent="0.25">
      <c r="A749" s="97">
        <v>39</v>
      </c>
      <c r="B749" s="435" t="e">
        <f>CONCATENATE(Revisión_Avance_Periodo!$D449,";",Revisión_Avance_Periodo!$F449,";",Revisión_Avance_Periodo!$L449)</f>
        <v>#REF!</v>
      </c>
      <c r="C749" s="435" t="e">
        <f t="shared" si="63"/>
        <v>#REF!</v>
      </c>
      <c r="D749" s="123" t="e">
        <f>VLOOKUP($A749,#REF!,3,FALSE)</f>
        <v>#REF!</v>
      </c>
      <c r="E749" s="436" t="e">
        <f>VLOOKUP($A749,#REF!,4,FALSE)</f>
        <v>#REF!</v>
      </c>
      <c r="F749" s="103" t="e">
        <f>VLOOKUP($A749,#REF!,5,FALSE)</f>
        <v>#REF!</v>
      </c>
      <c r="G749" s="98" t="e">
        <f>VLOOKUP($A749,#REF!,8,FALSE)</f>
        <v>#REF!</v>
      </c>
      <c r="H749" s="93" t="e">
        <f>VLOOKUP($A749,#REF!,7,FALSE)</f>
        <v>#REF!</v>
      </c>
      <c r="I749" s="438" t="e">
        <f>VLOOKUP($A749,#REF!,10,FALSE)</f>
        <v>#REF!</v>
      </c>
      <c r="J749" s="98" t="e">
        <f>VLOOKUP($A749,#REF!,11,FALSE)</f>
        <v>#REF!</v>
      </c>
      <c r="K749" s="114" t="e">
        <f>VLOOKUP($A749,#REF!,12,FALSE)</f>
        <v>#REF!</v>
      </c>
      <c r="L749" s="98" t="e">
        <f>VLOOKUP($A749,#REF!,13,FALSE)</f>
        <v>#REF!</v>
      </c>
      <c r="M749" s="438" t="e">
        <f>VLOOKUP($A749,#REF!,14,FALSE)</f>
        <v>#REF!</v>
      </c>
      <c r="N749" s="103" t="e">
        <f>VLOOKUP($A749,#REF!,15,FALSE)</f>
        <v>#REF!</v>
      </c>
      <c r="O749" s="103" t="e">
        <f>VLOOKUP($A749,#REF!,18,FALSE)</f>
        <v>#REF!</v>
      </c>
      <c r="P749" s="93" t="e">
        <f>VLOOKUP($A749,#REF!,41,FALSE)</f>
        <v>#REF!</v>
      </c>
      <c r="Q749" s="115" t="e">
        <f>VLOOKUP(Revisión_Avance_Periodo!$L449,#REF!,30,FALSE)</f>
        <v>#REF!</v>
      </c>
      <c r="R749" s="116">
        <v>2019</v>
      </c>
      <c r="S749" s="196">
        <v>43585</v>
      </c>
      <c r="T749" s="124" t="s">
        <v>71</v>
      </c>
      <c r="U749" s="147" t="e">
        <f>INDEX(#REF!,MATCH(Revisión_Avance_Periodo!$L749,#REF!,0),MATCH(Revisión_Avance_Periodo!$T749,#REF!,0))</f>
        <v>#REF!</v>
      </c>
      <c r="V749" s="147" t="e">
        <f>INDEX(#REF!,MATCH(Revisión_Avance_Periodo!$L749,#REF!,0),MATCH(Revisión_Avance_Periodo!$T749,#REF!,0))</f>
        <v>#REF!</v>
      </c>
      <c r="W749" s="118">
        <f t="shared" si="68"/>
        <v>0</v>
      </c>
      <c r="X749" s="124" t="str">
        <f>VLOOKUP(W749,Tabla_Estado_Meta_OAP_2019[#All],3,TRUE)</f>
        <v>Por Ejecutar</v>
      </c>
      <c r="Y749" s="150" t="e">
        <f>SUBTOTAL(9,$U$746:$U749)</f>
        <v>#REF!</v>
      </c>
      <c r="Z749" s="151" t="e">
        <f>SUBTOTAL(9,$V$746:$V749)</f>
        <v>#REF!</v>
      </c>
      <c r="AA749" s="159">
        <f>IFERROR(+Revisión_Avance_Periodo!$Z749/Revisión_Avance_Periodo!$Y749,0)</f>
        <v>0</v>
      </c>
      <c r="AB749" s="126"/>
      <c r="AC749" s="127"/>
      <c r="AD749" s="125"/>
      <c r="AE749" s="125"/>
      <c r="AF749" s="128"/>
      <c r="AG749" s="129"/>
      <c r="AH749" s="150" t="e">
        <f>SUBTOTAL(9,$U$446:$U749)</f>
        <v>#REF!</v>
      </c>
      <c r="AI749" s="151" t="e">
        <f>SUBTOTAL(9,$V$446:$V749)</f>
        <v>#REF!</v>
      </c>
      <c r="AJ749" s="159">
        <f>IFERROR(+Revisión_Avance_Periodo!$Z449/Revisión_Avance_Periodo!$Y449,0)</f>
        <v>0</v>
      </c>
      <c r="AK749" s="126"/>
      <c r="AL749" s="127"/>
      <c r="AM749" s="125"/>
      <c r="AN749" s="125"/>
      <c r="AO749" s="128"/>
      <c r="AP749" s="129"/>
    </row>
    <row r="750" spans="1:42" x14ac:dyDescent="0.25">
      <c r="A750" s="92">
        <v>39</v>
      </c>
      <c r="B750" s="435" t="e">
        <f>CONCATENATE(Revisión_Avance_Periodo!$D450,";",Revisión_Avance_Periodo!$F450,";",Revisión_Avance_Periodo!$L450)</f>
        <v>#REF!</v>
      </c>
      <c r="C750" s="435" t="e">
        <f t="shared" si="63"/>
        <v>#REF!</v>
      </c>
      <c r="D750" s="114" t="e">
        <f>VLOOKUP($A750,#REF!,3,FALSE)</f>
        <v>#REF!</v>
      </c>
      <c r="E750" s="436" t="e">
        <f>VLOOKUP($A750,#REF!,4,FALSE)</f>
        <v>#REF!</v>
      </c>
      <c r="F750" s="102" t="e">
        <f>VLOOKUP($A750,#REF!,5,FALSE)</f>
        <v>#REF!</v>
      </c>
      <c r="G750" s="93" t="e">
        <f>VLOOKUP($A750,#REF!,8,FALSE)</f>
        <v>#REF!</v>
      </c>
      <c r="H750" s="93" t="e">
        <f>VLOOKUP($A750,#REF!,7,FALSE)</f>
        <v>#REF!</v>
      </c>
      <c r="I750" s="438" t="e">
        <f>VLOOKUP($A750,#REF!,10,FALSE)</f>
        <v>#REF!</v>
      </c>
      <c r="J750" s="93" t="e">
        <f>VLOOKUP($A750,#REF!,11,FALSE)</f>
        <v>#REF!</v>
      </c>
      <c r="K750" s="114" t="e">
        <f>VLOOKUP($A750,#REF!,12,FALSE)</f>
        <v>#REF!</v>
      </c>
      <c r="L750" s="93" t="e">
        <f>VLOOKUP($A750,#REF!,13,FALSE)</f>
        <v>#REF!</v>
      </c>
      <c r="M750" s="438" t="e">
        <f>VLOOKUP($A750,#REF!,14,FALSE)</f>
        <v>#REF!</v>
      </c>
      <c r="N750" s="102" t="e">
        <f>VLOOKUP($A750,#REF!,15,FALSE)</f>
        <v>#REF!</v>
      </c>
      <c r="O750" s="102" t="e">
        <f>VLOOKUP($A750,#REF!,18,FALSE)</f>
        <v>#REF!</v>
      </c>
      <c r="P750" s="93" t="e">
        <f>VLOOKUP($A750,#REF!,41,FALSE)</f>
        <v>#REF!</v>
      </c>
      <c r="Q750" s="115" t="e">
        <f>VLOOKUP(Revisión_Avance_Periodo!$L450,#REF!,30,FALSE)</f>
        <v>#REF!</v>
      </c>
      <c r="R750" s="116">
        <v>2019</v>
      </c>
      <c r="S750" s="196">
        <v>43615</v>
      </c>
      <c r="T750" s="116" t="s">
        <v>72</v>
      </c>
      <c r="U750" s="147" t="e">
        <f>INDEX(#REF!,MATCH(Revisión_Avance_Periodo!$L750,#REF!,0),MATCH(Revisión_Avance_Periodo!$T750,#REF!,0))</f>
        <v>#REF!</v>
      </c>
      <c r="V750" s="147" t="e">
        <f>INDEX(#REF!,MATCH(Revisión_Avance_Periodo!$L750,#REF!,0),MATCH(Revisión_Avance_Periodo!$T750,#REF!,0))</f>
        <v>#REF!</v>
      </c>
      <c r="W750" s="118">
        <f t="shared" si="68"/>
        <v>0</v>
      </c>
      <c r="X750" s="116" t="str">
        <f>VLOOKUP(W750,Tabla_Estado_Meta_OAP_2019[#All],3,TRUE)</f>
        <v>Por Ejecutar</v>
      </c>
      <c r="Y750" s="150" t="e">
        <f>SUBTOTAL(9,$U$746:$U750)</f>
        <v>#REF!</v>
      </c>
      <c r="Z750" s="151" t="e">
        <f>SUBTOTAL(9,$V$746:$V750)</f>
        <v>#REF!</v>
      </c>
      <c r="AA750" s="159">
        <f>IFERROR(+Revisión_Avance_Periodo!$Z750/Revisión_Avance_Periodo!$Y750,0)</f>
        <v>0</v>
      </c>
      <c r="AB750" s="126"/>
      <c r="AC750" s="127"/>
      <c r="AD750" s="125"/>
      <c r="AE750" s="125"/>
      <c r="AF750" s="128"/>
      <c r="AG750" s="129"/>
      <c r="AH750" s="150" t="e">
        <f>SUBTOTAL(9,$U$446:$U750)</f>
        <v>#REF!</v>
      </c>
      <c r="AI750" s="151" t="e">
        <f>SUBTOTAL(9,$V$446:$V750)</f>
        <v>#REF!</v>
      </c>
      <c r="AJ750" s="159">
        <f>IFERROR(+Revisión_Avance_Periodo!$Z450/Revisión_Avance_Periodo!$Y450,0)</f>
        <v>0</v>
      </c>
      <c r="AK750" s="126"/>
      <c r="AL750" s="127"/>
      <c r="AM750" s="125"/>
      <c r="AN750" s="125"/>
      <c r="AO750" s="128"/>
      <c r="AP750" s="129"/>
    </row>
    <row r="751" spans="1:42" x14ac:dyDescent="0.25">
      <c r="A751" s="97">
        <v>39</v>
      </c>
      <c r="B751" s="435" t="e">
        <f>CONCATENATE(Revisión_Avance_Periodo!$D451,";",Revisión_Avance_Periodo!$F451,";",Revisión_Avance_Periodo!$L451)</f>
        <v>#REF!</v>
      </c>
      <c r="C751" s="435" t="e">
        <f t="shared" si="63"/>
        <v>#REF!</v>
      </c>
      <c r="D751" s="123" t="e">
        <f>VLOOKUP($A751,#REF!,3,FALSE)</f>
        <v>#REF!</v>
      </c>
      <c r="E751" s="436" t="e">
        <f>VLOOKUP($A751,#REF!,4,FALSE)</f>
        <v>#REF!</v>
      </c>
      <c r="F751" s="103" t="e">
        <f>VLOOKUP($A751,#REF!,5,FALSE)</f>
        <v>#REF!</v>
      </c>
      <c r="G751" s="98" t="e">
        <f>VLOOKUP($A751,#REF!,8,FALSE)</f>
        <v>#REF!</v>
      </c>
      <c r="H751" s="93" t="e">
        <f>VLOOKUP($A751,#REF!,7,FALSE)</f>
        <v>#REF!</v>
      </c>
      <c r="I751" s="438" t="e">
        <f>VLOOKUP($A751,#REF!,10,FALSE)</f>
        <v>#REF!</v>
      </c>
      <c r="J751" s="98" t="e">
        <f>VLOOKUP($A751,#REF!,11,FALSE)</f>
        <v>#REF!</v>
      </c>
      <c r="K751" s="114" t="e">
        <f>VLOOKUP($A751,#REF!,12,FALSE)</f>
        <v>#REF!</v>
      </c>
      <c r="L751" s="98" t="e">
        <f>VLOOKUP($A751,#REF!,13,FALSE)</f>
        <v>#REF!</v>
      </c>
      <c r="M751" s="438" t="e">
        <f>VLOOKUP($A751,#REF!,14,FALSE)</f>
        <v>#REF!</v>
      </c>
      <c r="N751" s="103" t="e">
        <f>VLOOKUP($A751,#REF!,15,FALSE)</f>
        <v>#REF!</v>
      </c>
      <c r="O751" s="103" t="e">
        <f>VLOOKUP($A751,#REF!,18,FALSE)</f>
        <v>#REF!</v>
      </c>
      <c r="P751" s="93" t="e">
        <f>VLOOKUP($A751,#REF!,41,FALSE)</f>
        <v>#REF!</v>
      </c>
      <c r="Q751" s="115" t="e">
        <f>VLOOKUP(Revisión_Avance_Periodo!$L451,#REF!,30,FALSE)</f>
        <v>#REF!</v>
      </c>
      <c r="R751" s="116">
        <v>2019</v>
      </c>
      <c r="S751" s="196">
        <v>43646</v>
      </c>
      <c r="T751" s="124" t="s">
        <v>73</v>
      </c>
      <c r="U751" s="147" t="e">
        <f>INDEX(#REF!,MATCH(Revisión_Avance_Periodo!$L751,#REF!,0),MATCH(Revisión_Avance_Periodo!$T751,#REF!,0))</f>
        <v>#REF!</v>
      </c>
      <c r="V751" s="147" t="e">
        <f>INDEX(#REF!,MATCH(Revisión_Avance_Periodo!$L751,#REF!,0),MATCH(Revisión_Avance_Periodo!$T751,#REF!,0))</f>
        <v>#REF!</v>
      </c>
      <c r="W751" s="118">
        <f t="shared" si="68"/>
        <v>0</v>
      </c>
      <c r="X751" s="124" t="str">
        <f>VLOOKUP(W751,Tabla_Estado_Meta_OAP_2019[#All],3,TRUE)</f>
        <v>Por Ejecutar</v>
      </c>
      <c r="Y751" s="150" t="e">
        <f>SUBTOTAL(9,$U$746:$U751)</f>
        <v>#REF!</v>
      </c>
      <c r="Z751" s="151" t="e">
        <f>SUBTOTAL(9,$V$746:$V751)</f>
        <v>#REF!</v>
      </c>
      <c r="AA751" s="159">
        <f>IFERROR(+Revisión_Avance_Periodo!$Z751/Revisión_Avance_Periodo!$Y751,0)</f>
        <v>0</v>
      </c>
      <c r="AB751" s="126"/>
      <c r="AC751" s="127"/>
      <c r="AD751" s="125"/>
      <c r="AE751" s="125"/>
      <c r="AF751" s="128"/>
      <c r="AG751" s="129"/>
      <c r="AH751" s="150" t="e">
        <f>SUBTOTAL(9,$U$446:$U751)</f>
        <v>#REF!</v>
      </c>
      <c r="AI751" s="151" t="e">
        <f>SUBTOTAL(9,$V$446:$V751)</f>
        <v>#REF!</v>
      </c>
      <c r="AJ751" s="159">
        <f>IFERROR(+Revisión_Avance_Periodo!$Z451/Revisión_Avance_Periodo!$Y451,0)</f>
        <v>0</v>
      </c>
      <c r="AK751" s="126"/>
      <c r="AL751" s="127"/>
      <c r="AM751" s="125"/>
      <c r="AN751" s="125"/>
      <c r="AO751" s="128"/>
      <c r="AP751" s="129"/>
    </row>
    <row r="752" spans="1:42" x14ac:dyDescent="0.25">
      <c r="A752" s="92">
        <v>39</v>
      </c>
      <c r="B752" s="435" t="e">
        <f>CONCATENATE(Revisión_Avance_Periodo!$D452,";",Revisión_Avance_Periodo!$F452,";",Revisión_Avance_Periodo!$L452)</f>
        <v>#REF!</v>
      </c>
      <c r="C752" s="435" t="e">
        <f t="shared" si="63"/>
        <v>#REF!</v>
      </c>
      <c r="D752" s="114" t="e">
        <f>VLOOKUP($A752,#REF!,3,FALSE)</f>
        <v>#REF!</v>
      </c>
      <c r="E752" s="436" t="e">
        <f>VLOOKUP($A752,#REF!,4,FALSE)</f>
        <v>#REF!</v>
      </c>
      <c r="F752" s="102" t="e">
        <f>VLOOKUP($A752,#REF!,5,FALSE)</f>
        <v>#REF!</v>
      </c>
      <c r="G752" s="93" t="e">
        <f>VLOOKUP($A752,#REF!,8,FALSE)</f>
        <v>#REF!</v>
      </c>
      <c r="H752" s="93" t="e">
        <f>VLOOKUP($A752,#REF!,7,FALSE)</f>
        <v>#REF!</v>
      </c>
      <c r="I752" s="438" t="e">
        <f>VLOOKUP($A752,#REF!,10,FALSE)</f>
        <v>#REF!</v>
      </c>
      <c r="J752" s="93" t="e">
        <f>VLOOKUP($A752,#REF!,11,FALSE)</f>
        <v>#REF!</v>
      </c>
      <c r="K752" s="114" t="e">
        <f>VLOOKUP($A752,#REF!,12,FALSE)</f>
        <v>#REF!</v>
      </c>
      <c r="L752" s="93" t="e">
        <f>VLOOKUP($A752,#REF!,13,FALSE)</f>
        <v>#REF!</v>
      </c>
      <c r="M752" s="438" t="e">
        <f>VLOOKUP($A752,#REF!,14,FALSE)</f>
        <v>#REF!</v>
      </c>
      <c r="N752" s="102" t="e">
        <f>VLOOKUP($A752,#REF!,15,FALSE)</f>
        <v>#REF!</v>
      </c>
      <c r="O752" s="102" t="e">
        <f>VLOOKUP($A752,#REF!,18,FALSE)</f>
        <v>#REF!</v>
      </c>
      <c r="P752" s="93" t="e">
        <f>VLOOKUP($A752,#REF!,41,FALSE)</f>
        <v>#REF!</v>
      </c>
      <c r="Q752" s="115" t="e">
        <f>VLOOKUP(Revisión_Avance_Periodo!$L452,#REF!,30,FALSE)</f>
        <v>#REF!</v>
      </c>
      <c r="R752" s="116">
        <v>2019</v>
      </c>
      <c r="S752" s="196">
        <v>43676</v>
      </c>
      <c r="T752" s="116" t="s">
        <v>74</v>
      </c>
      <c r="U752" s="147" t="e">
        <f>INDEX(#REF!,MATCH(Revisión_Avance_Periodo!$L752,#REF!,0),MATCH(Revisión_Avance_Periodo!$T752,#REF!,0))</f>
        <v>#REF!</v>
      </c>
      <c r="V752" s="147" t="e">
        <f>INDEX(#REF!,MATCH(Revisión_Avance_Periodo!$L752,#REF!,0),MATCH(Revisión_Avance_Periodo!$T752,#REF!,0))</f>
        <v>#REF!</v>
      </c>
      <c r="W752" s="118">
        <f t="shared" si="68"/>
        <v>0</v>
      </c>
      <c r="X752" s="116" t="str">
        <f>VLOOKUP(W752,Tabla_Estado_Meta_OAP_2019[#All],3,TRUE)</f>
        <v>Por Ejecutar</v>
      </c>
      <c r="Y752" s="150" t="e">
        <f>SUBTOTAL(9,$U$746:$U752)</f>
        <v>#REF!</v>
      </c>
      <c r="Z752" s="151" t="e">
        <f>SUBTOTAL(9,$V$746:$V752)</f>
        <v>#REF!</v>
      </c>
      <c r="AA752" s="159">
        <f>IFERROR(+Revisión_Avance_Periodo!$Z752/Revisión_Avance_Periodo!$Y752,0)</f>
        <v>0</v>
      </c>
      <c r="AB752" s="126"/>
      <c r="AC752" s="127"/>
      <c r="AD752" s="125"/>
      <c r="AE752" s="125"/>
      <c r="AF752" s="128"/>
      <c r="AG752" s="129"/>
      <c r="AH752" s="150" t="e">
        <f>SUBTOTAL(9,$U$446:$U752)</f>
        <v>#REF!</v>
      </c>
      <c r="AI752" s="151" t="e">
        <f>SUBTOTAL(9,$V$446:$V752)</f>
        <v>#REF!</v>
      </c>
      <c r="AJ752" s="159">
        <f>IFERROR(+Revisión_Avance_Periodo!$Z452/Revisión_Avance_Periodo!$Y452,0)</f>
        <v>0</v>
      </c>
      <c r="AK752" s="126"/>
      <c r="AL752" s="127"/>
      <c r="AM752" s="125"/>
      <c r="AN752" s="125"/>
      <c r="AO752" s="128"/>
      <c r="AP752" s="129"/>
    </row>
    <row r="753" spans="1:42" x14ac:dyDescent="0.25">
      <c r="A753" s="97">
        <v>39</v>
      </c>
      <c r="B753" s="435" t="e">
        <f>CONCATENATE(Revisión_Avance_Periodo!$D453,";",Revisión_Avance_Periodo!$F453,";",Revisión_Avance_Periodo!$L453)</f>
        <v>#REF!</v>
      </c>
      <c r="C753" s="435" t="e">
        <f t="shared" si="63"/>
        <v>#REF!</v>
      </c>
      <c r="D753" s="123" t="e">
        <f>VLOOKUP($A753,#REF!,3,FALSE)</f>
        <v>#REF!</v>
      </c>
      <c r="E753" s="436" t="e">
        <f>VLOOKUP($A753,#REF!,4,FALSE)</f>
        <v>#REF!</v>
      </c>
      <c r="F753" s="103" t="e">
        <f>VLOOKUP($A753,#REF!,5,FALSE)</f>
        <v>#REF!</v>
      </c>
      <c r="G753" s="98" t="e">
        <f>VLOOKUP($A753,#REF!,8,FALSE)</f>
        <v>#REF!</v>
      </c>
      <c r="H753" s="93" t="e">
        <f>VLOOKUP($A753,#REF!,7,FALSE)</f>
        <v>#REF!</v>
      </c>
      <c r="I753" s="438" t="e">
        <f>VLOOKUP($A753,#REF!,10,FALSE)</f>
        <v>#REF!</v>
      </c>
      <c r="J753" s="98" t="e">
        <f>VLOOKUP($A753,#REF!,11,FALSE)</f>
        <v>#REF!</v>
      </c>
      <c r="K753" s="114" t="e">
        <f>VLOOKUP($A753,#REF!,12,FALSE)</f>
        <v>#REF!</v>
      </c>
      <c r="L753" s="98" t="e">
        <f>VLOOKUP($A753,#REF!,13,FALSE)</f>
        <v>#REF!</v>
      </c>
      <c r="M753" s="438" t="e">
        <f>VLOOKUP($A753,#REF!,14,FALSE)</f>
        <v>#REF!</v>
      </c>
      <c r="N753" s="103" t="e">
        <f>VLOOKUP($A753,#REF!,15,FALSE)</f>
        <v>#REF!</v>
      </c>
      <c r="O753" s="103" t="e">
        <f>VLOOKUP($A753,#REF!,18,FALSE)</f>
        <v>#REF!</v>
      </c>
      <c r="P753" s="93" t="e">
        <f>VLOOKUP($A753,#REF!,41,FALSE)</f>
        <v>#REF!</v>
      </c>
      <c r="Q753" s="115" t="e">
        <f>VLOOKUP(Revisión_Avance_Periodo!$L453,#REF!,30,FALSE)</f>
        <v>#REF!</v>
      </c>
      <c r="R753" s="116">
        <v>2019</v>
      </c>
      <c r="S753" s="196">
        <v>43707</v>
      </c>
      <c r="T753" s="124" t="s">
        <v>75</v>
      </c>
      <c r="U753" s="147" t="e">
        <f>INDEX(#REF!,MATCH(Revisión_Avance_Periodo!$L753,#REF!,0),MATCH(Revisión_Avance_Periodo!$T753,#REF!,0))</f>
        <v>#REF!</v>
      </c>
      <c r="V753" s="147" t="e">
        <f>INDEX(#REF!,MATCH(Revisión_Avance_Periodo!$L753,#REF!,0),MATCH(Revisión_Avance_Periodo!$T753,#REF!,0))</f>
        <v>#REF!</v>
      </c>
      <c r="W753" s="131" t="e">
        <f>V753/U753</f>
        <v>#REF!</v>
      </c>
      <c r="X753" s="124" t="e">
        <f>VLOOKUP(W753,Tabla_Estado_Meta_OAP_2019[#All],3,TRUE)</f>
        <v>#REF!</v>
      </c>
      <c r="Y753" s="150" t="e">
        <f>SUBTOTAL(9,$U$746:$U753)</f>
        <v>#REF!</v>
      </c>
      <c r="Z753" s="151" t="e">
        <f>SUBTOTAL(9,$V$746:$V753)</f>
        <v>#REF!</v>
      </c>
      <c r="AA753" s="159">
        <f>IFERROR(+Revisión_Avance_Periodo!$Z753/Revisión_Avance_Periodo!$Y753,0)</f>
        <v>0</v>
      </c>
      <c r="AB753" s="126"/>
      <c r="AC753" s="127"/>
      <c r="AD753" s="125"/>
      <c r="AE753" s="125"/>
      <c r="AF753" s="128"/>
      <c r="AG753" s="129"/>
      <c r="AH753" s="150" t="e">
        <f>SUBTOTAL(9,$U$446:$U753)</f>
        <v>#REF!</v>
      </c>
      <c r="AI753" s="151" t="e">
        <f>SUBTOTAL(9,$V$446:$V753)</f>
        <v>#REF!</v>
      </c>
      <c r="AJ753" s="159">
        <f>IFERROR(+Revisión_Avance_Periodo!$Z453/Revisión_Avance_Periodo!$Y453,0)</f>
        <v>0</v>
      </c>
      <c r="AK753" s="126"/>
      <c r="AL753" s="127"/>
      <c r="AM753" s="125"/>
      <c r="AN753" s="125"/>
      <c r="AO753" s="128"/>
      <c r="AP753" s="129"/>
    </row>
    <row r="754" spans="1:42" x14ac:dyDescent="0.25">
      <c r="A754" s="92">
        <v>39</v>
      </c>
      <c r="B754" s="435" t="e">
        <f>CONCATENATE(Revisión_Avance_Periodo!$D454,";",Revisión_Avance_Periodo!$F454,";",Revisión_Avance_Periodo!$L454)</f>
        <v>#REF!</v>
      </c>
      <c r="C754" s="435" t="e">
        <f t="shared" si="63"/>
        <v>#REF!</v>
      </c>
      <c r="D754" s="114" t="e">
        <f>VLOOKUP($A754,#REF!,3,FALSE)</f>
        <v>#REF!</v>
      </c>
      <c r="E754" s="436" t="e">
        <f>VLOOKUP($A754,#REF!,4,FALSE)</f>
        <v>#REF!</v>
      </c>
      <c r="F754" s="102" t="e">
        <f>VLOOKUP($A754,#REF!,5,FALSE)</f>
        <v>#REF!</v>
      </c>
      <c r="G754" s="93" t="e">
        <f>VLOOKUP($A754,#REF!,8,FALSE)</f>
        <v>#REF!</v>
      </c>
      <c r="H754" s="93" t="e">
        <f>VLOOKUP($A754,#REF!,7,FALSE)</f>
        <v>#REF!</v>
      </c>
      <c r="I754" s="438" t="e">
        <f>VLOOKUP($A754,#REF!,10,FALSE)</f>
        <v>#REF!</v>
      </c>
      <c r="J754" s="93" t="e">
        <f>VLOOKUP($A754,#REF!,11,FALSE)</f>
        <v>#REF!</v>
      </c>
      <c r="K754" s="114" t="e">
        <f>VLOOKUP($A754,#REF!,12,FALSE)</f>
        <v>#REF!</v>
      </c>
      <c r="L754" s="93" t="e">
        <f>VLOOKUP($A754,#REF!,13,FALSE)</f>
        <v>#REF!</v>
      </c>
      <c r="M754" s="438" t="e">
        <f>VLOOKUP($A754,#REF!,14,FALSE)</f>
        <v>#REF!</v>
      </c>
      <c r="N754" s="102" t="e">
        <f>VLOOKUP($A754,#REF!,15,FALSE)</f>
        <v>#REF!</v>
      </c>
      <c r="O754" s="102" t="e">
        <f>VLOOKUP($A754,#REF!,18,FALSE)</f>
        <v>#REF!</v>
      </c>
      <c r="P754" s="93" t="e">
        <f>VLOOKUP($A754,#REF!,41,FALSE)</f>
        <v>#REF!</v>
      </c>
      <c r="Q754" s="115" t="e">
        <f>VLOOKUP(Revisión_Avance_Periodo!$L454,#REF!,30,FALSE)</f>
        <v>#REF!</v>
      </c>
      <c r="R754" s="116">
        <v>2019</v>
      </c>
      <c r="S754" s="196">
        <v>43738</v>
      </c>
      <c r="T754" s="116" t="s">
        <v>76</v>
      </c>
      <c r="U754" s="147" t="e">
        <f>INDEX(#REF!,MATCH(Revisión_Avance_Periodo!$L754,#REF!,0),MATCH(Revisión_Avance_Periodo!$T754,#REF!,0))</f>
        <v>#REF!</v>
      </c>
      <c r="V754" s="147" t="e">
        <f>INDEX(#REF!,MATCH(Revisión_Avance_Periodo!$L754,#REF!,0),MATCH(Revisión_Avance_Periodo!$T754,#REF!,0))</f>
        <v>#REF!</v>
      </c>
      <c r="W754" s="131" t="e">
        <f>V754/U754</f>
        <v>#REF!</v>
      </c>
      <c r="X754" s="116" t="e">
        <f>VLOOKUP(W754,Tabla_Estado_Meta_OAP_2019[#All],3,TRUE)</f>
        <v>#REF!</v>
      </c>
      <c r="Y754" s="150" t="e">
        <f>SUBTOTAL(9,$U$746:$U754)</f>
        <v>#REF!</v>
      </c>
      <c r="Z754" s="151" t="e">
        <f>SUBTOTAL(9,$V$746:$V754)</f>
        <v>#REF!</v>
      </c>
      <c r="AA754" s="159">
        <f>IFERROR(+Revisión_Avance_Periodo!$Z754/Revisión_Avance_Periodo!$Y754,0)</f>
        <v>0</v>
      </c>
      <c r="AB754" s="126"/>
      <c r="AC754" s="127"/>
      <c r="AD754" s="125"/>
      <c r="AE754" s="125"/>
      <c r="AF754" s="128"/>
      <c r="AG754" s="129"/>
      <c r="AH754" s="150" t="e">
        <f>SUBTOTAL(9,$U$446:$U754)</f>
        <v>#REF!</v>
      </c>
      <c r="AI754" s="151" t="e">
        <f>SUBTOTAL(9,$V$446:$V754)</f>
        <v>#REF!</v>
      </c>
      <c r="AJ754" s="159">
        <f>IFERROR(+Revisión_Avance_Periodo!$Z454/Revisión_Avance_Periodo!$Y454,0)</f>
        <v>0</v>
      </c>
      <c r="AK754" s="126"/>
      <c r="AL754" s="127"/>
      <c r="AM754" s="125"/>
      <c r="AN754" s="125"/>
      <c r="AO754" s="128"/>
      <c r="AP754" s="129"/>
    </row>
    <row r="755" spans="1:42" x14ac:dyDescent="0.25">
      <c r="A755" s="97">
        <v>39</v>
      </c>
      <c r="B755" s="435" t="e">
        <f>CONCATENATE(Revisión_Avance_Periodo!$D455,";",Revisión_Avance_Periodo!$F455,";",Revisión_Avance_Periodo!$L455)</f>
        <v>#REF!</v>
      </c>
      <c r="C755" s="435" t="e">
        <f t="shared" si="63"/>
        <v>#REF!</v>
      </c>
      <c r="D755" s="123" t="e">
        <f>VLOOKUP($A755,#REF!,3,FALSE)</f>
        <v>#REF!</v>
      </c>
      <c r="E755" s="436" t="e">
        <f>VLOOKUP($A755,#REF!,4,FALSE)</f>
        <v>#REF!</v>
      </c>
      <c r="F755" s="103" t="e">
        <f>VLOOKUP($A755,#REF!,5,FALSE)</f>
        <v>#REF!</v>
      </c>
      <c r="G755" s="98" t="e">
        <f>VLOOKUP($A755,#REF!,8,FALSE)</f>
        <v>#REF!</v>
      </c>
      <c r="H755" s="93" t="e">
        <f>VLOOKUP($A755,#REF!,7,FALSE)</f>
        <v>#REF!</v>
      </c>
      <c r="I755" s="438" t="e">
        <f>VLOOKUP($A755,#REF!,10,FALSE)</f>
        <v>#REF!</v>
      </c>
      <c r="J755" s="98" t="e">
        <f>VLOOKUP($A755,#REF!,11,FALSE)</f>
        <v>#REF!</v>
      </c>
      <c r="K755" s="114" t="e">
        <f>VLOOKUP($A755,#REF!,12,FALSE)</f>
        <v>#REF!</v>
      </c>
      <c r="L755" s="98" t="e">
        <f>VLOOKUP($A755,#REF!,13,FALSE)</f>
        <v>#REF!</v>
      </c>
      <c r="M755" s="438" t="e">
        <f>VLOOKUP($A755,#REF!,14,FALSE)</f>
        <v>#REF!</v>
      </c>
      <c r="N755" s="103" t="e">
        <f>VLOOKUP($A755,#REF!,15,FALSE)</f>
        <v>#REF!</v>
      </c>
      <c r="O755" s="103" t="e">
        <f>VLOOKUP($A755,#REF!,18,FALSE)</f>
        <v>#REF!</v>
      </c>
      <c r="P755" s="93" t="e">
        <f>VLOOKUP($A755,#REF!,41,FALSE)</f>
        <v>#REF!</v>
      </c>
      <c r="Q755" s="115" t="e">
        <f>VLOOKUP(Revisión_Avance_Periodo!$L455,#REF!,30,FALSE)</f>
        <v>#REF!</v>
      </c>
      <c r="R755" s="116">
        <v>2019</v>
      </c>
      <c r="S755" s="196">
        <v>43768</v>
      </c>
      <c r="T755" s="124" t="s">
        <v>77</v>
      </c>
      <c r="U755" s="147" t="e">
        <f>INDEX(#REF!,MATCH(Revisión_Avance_Periodo!$L755,#REF!,0),MATCH(Revisión_Avance_Periodo!$T755,#REF!,0))</f>
        <v>#REF!</v>
      </c>
      <c r="V755" s="147" t="e">
        <f>INDEX(#REF!,MATCH(Revisión_Avance_Periodo!$L755,#REF!,0),MATCH(Revisión_Avance_Periodo!$T755,#REF!,0))</f>
        <v>#REF!</v>
      </c>
      <c r="W755" s="118">
        <f t="shared" ref="W755:W763" si="69">IFERROR((V755/U755),0)</f>
        <v>0</v>
      </c>
      <c r="X755" s="124" t="str">
        <f>VLOOKUP(W755,Tabla_Estado_Meta_OAP_2019[#All],3,TRUE)</f>
        <v>Por Ejecutar</v>
      </c>
      <c r="Y755" s="150" t="e">
        <f>SUBTOTAL(9,$U$746:$U755)</f>
        <v>#REF!</v>
      </c>
      <c r="Z755" s="151" t="e">
        <f>SUBTOTAL(9,$V$746:$V755)</f>
        <v>#REF!</v>
      </c>
      <c r="AA755" s="159">
        <f>IFERROR(+Revisión_Avance_Periodo!$Z755/Revisión_Avance_Periodo!$Y755,0)</f>
        <v>0</v>
      </c>
      <c r="AB755" s="126"/>
      <c r="AC755" s="127"/>
      <c r="AD755" s="125"/>
      <c r="AE755" s="125"/>
      <c r="AF755" s="128"/>
      <c r="AG755" s="129"/>
      <c r="AH755" s="150" t="e">
        <f>SUBTOTAL(9,$U$446:$U755)</f>
        <v>#REF!</v>
      </c>
      <c r="AI755" s="151" t="e">
        <f>SUBTOTAL(9,$V$446:$V755)</f>
        <v>#REF!</v>
      </c>
      <c r="AJ755" s="159">
        <f>IFERROR(+Revisión_Avance_Periodo!$Z455/Revisión_Avance_Periodo!$Y455,0)</f>
        <v>0</v>
      </c>
      <c r="AK755" s="126"/>
      <c r="AL755" s="127"/>
      <c r="AM755" s="125"/>
      <c r="AN755" s="125"/>
      <c r="AO755" s="128"/>
      <c r="AP755" s="129"/>
    </row>
    <row r="756" spans="1:42" x14ac:dyDescent="0.25">
      <c r="A756" s="92">
        <v>39</v>
      </c>
      <c r="B756" s="435" t="e">
        <f>CONCATENATE(Revisión_Avance_Periodo!$D456,";",Revisión_Avance_Periodo!$F456,";",Revisión_Avance_Periodo!$L456)</f>
        <v>#REF!</v>
      </c>
      <c r="C756" s="435" t="e">
        <f t="shared" si="63"/>
        <v>#REF!</v>
      </c>
      <c r="D756" s="114" t="e">
        <f>VLOOKUP($A756,#REF!,3,FALSE)</f>
        <v>#REF!</v>
      </c>
      <c r="E756" s="436" t="e">
        <f>VLOOKUP($A756,#REF!,4,FALSE)</f>
        <v>#REF!</v>
      </c>
      <c r="F756" s="102" t="e">
        <f>VLOOKUP($A756,#REF!,5,FALSE)</f>
        <v>#REF!</v>
      </c>
      <c r="G756" s="93" t="e">
        <f>VLOOKUP($A756,#REF!,8,FALSE)</f>
        <v>#REF!</v>
      </c>
      <c r="H756" s="93" t="e">
        <f>VLOOKUP($A756,#REF!,7,FALSE)</f>
        <v>#REF!</v>
      </c>
      <c r="I756" s="438" t="e">
        <f>VLOOKUP($A756,#REF!,10,FALSE)</f>
        <v>#REF!</v>
      </c>
      <c r="J756" s="93" t="e">
        <f>VLOOKUP($A756,#REF!,11,FALSE)</f>
        <v>#REF!</v>
      </c>
      <c r="K756" s="114" t="e">
        <f>VLOOKUP($A756,#REF!,12,FALSE)</f>
        <v>#REF!</v>
      </c>
      <c r="L756" s="93" t="e">
        <f>VLOOKUP($A756,#REF!,13,FALSE)</f>
        <v>#REF!</v>
      </c>
      <c r="M756" s="438" t="e">
        <f>VLOOKUP($A756,#REF!,14,FALSE)</f>
        <v>#REF!</v>
      </c>
      <c r="N756" s="102" t="e">
        <f>VLOOKUP($A756,#REF!,15,FALSE)</f>
        <v>#REF!</v>
      </c>
      <c r="O756" s="102" t="e">
        <f>VLOOKUP($A756,#REF!,18,FALSE)</f>
        <v>#REF!</v>
      </c>
      <c r="P756" s="93" t="e">
        <f>VLOOKUP($A756,#REF!,41,FALSE)</f>
        <v>#REF!</v>
      </c>
      <c r="Q756" s="115" t="e">
        <f>VLOOKUP(Revisión_Avance_Periodo!$L456,#REF!,30,FALSE)</f>
        <v>#REF!</v>
      </c>
      <c r="R756" s="116">
        <v>2019</v>
      </c>
      <c r="S756" s="196">
        <v>43799</v>
      </c>
      <c r="T756" s="116" t="s">
        <v>78</v>
      </c>
      <c r="U756" s="147" t="e">
        <f>INDEX(#REF!,MATCH(Revisión_Avance_Periodo!$L756,#REF!,0),MATCH(Revisión_Avance_Periodo!$T756,#REF!,0))</f>
        <v>#REF!</v>
      </c>
      <c r="V756" s="147" t="e">
        <f>INDEX(#REF!,MATCH(Revisión_Avance_Periodo!$L756,#REF!,0),MATCH(Revisión_Avance_Periodo!$T756,#REF!,0))</f>
        <v>#REF!</v>
      </c>
      <c r="W756" s="118">
        <f t="shared" si="69"/>
        <v>0</v>
      </c>
      <c r="X756" s="116" t="str">
        <f>VLOOKUP(W756,Tabla_Estado_Meta_OAP_2019[#All],3,TRUE)</f>
        <v>Por Ejecutar</v>
      </c>
      <c r="Y756" s="150" t="e">
        <f>SUBTOTAL(9,$U$746:$U756)</f>
        <v>#REF!</v>
      </c>
      <c r="Z756" s="151" t="e">
        <f>SUBTOTAL(9,$V$746:$V756)</f>
        <v>#REF!</v>
      </c>
      <c r="AA756" s="159">
        <f>IFERROR(+Revisión_Avance_Periodo!$Z756/Revisión_Avance_Periodo!$Y756,0)</f>
        <v>0</v>
      </c>
      <c r="AB756" s="126"/>
      <c r="AC756" s="127"/>
      <c r="AD756" s="125"/>
      <c r="AE756" s="125"/>
      <c r="AF756" s="128"/>
      <c r="AG756" s="129"/>
      <c r="AH756" s="150" t="e">
        <f>SUBTOTAL(9,$U$446:$U756)</f>
        <v>#REF!</v>
      </c>
      <c r="AI756" s="151" t="e">
        <f>SUBTOTAL(9,$V$446:$V756)</f>
        <v>#REF!</v>
      </c>
      <c r="AJ756" s="159">
        <f>IFERROR(+Revisión_Avance_Periodo!$Z456/Revisión_Avance_Periodo!$Y456,0)</f>
        <v>0</v>
      </c>
      <c r="AK756" s="126"/>
      <c r="AL756" s="127"/>
      <c r="AM756" s="125"/>
      <c r="AN756" s="125"/>
      <c r="AO756" s="128"/>
      <c r="AP756" s="129"/>
    </row>
    <row r="757" spans="1:42" ht="15.75" thickBot="1" x14ac:dyDescent="0.3">
      <c r="A757" s="97">
        <v>39</v>
      </c>
      <c r="B757" s="435" t="e">
        <f>CONCATENATE(Revisión_Avance_Periodo!$D457,";",Revisión_Avance_Periodo!$F457,";",Revisión_Avance_Periodo!$L457)</f>
        <v>#REF!</v>
      </c>
      <c r="C757" s="435" t="e">
        <f t="shared" si="63"/>
        <v>#REF!</v>
      </c>
      <c r="D757" s="123" t="e">
        <f>VLOOKUP($A757,#REF!,3,FALSE)</f>
        <v>#REF!</v>
      </c>
      <c r="E757" s="436" t="e">
        <f>VLOOKUP($A757,#REF!,4,FALSE)</f>
        <v>#REF!</v>
      </c>
      <c r="F757" s="103" t="e">
        <f>VLOOKUP($A757,#REF!,5,FALSE)</f>
        <v>#REF!</v>
      </c>
      <c r="G757" s="98" t="e">
        <f>VLOOKUP($A757,#REF!,8,FALSE)</f>
        <v>#REF!</v>
      </c>
      <c r="H757" s="93" t="e">
        <f>VLOOKUP($A757,#REF!,7,FALSE)</f>
        <v>#REF!</v>
      </c>
      <c r="I757" s="438" t="e">
        <f>VLOOKUP($A757,#REF!,10,FALSE)</f>
        <v>#REF!</v>
      </c>
      <c r="J757" s="98" t="e">
        <f>VLOOKUP($A757,#REF!,11,FALSE)</f>
        <v>#REF!</v>
      </c>
      <c r="K757" s="114" t="e">
        <f>VLOOKUP($A757,#REF!,12,FALSE)</f>
        <v>#REF!</v>
      </c>
      <c r="L757" s="98" t="e">
        <f>VLOOKUP($A757,#REF!,13,FALSE)</f>
        <v>#REF!</v>
      </c>
      <c r="M757" s="438" t="e">
        <f>VLOOKUP($A757,#REF!,14,FALSE)</f>
        <v>#REF!</v>
      </c>
      <c r="N757" s="103" t="e">
        <f>VLOOKUP($A757,#REF!,15,FALSE)</f>
        <v>#REF!</v>
      </c>
      <c r="O757" s="103" t="e">
        <f>VLOOKUP($A757,#REF!,18,FALSE)</f>
        <v>#REF!</v>
      </c>
      <c r="P757" s="93" t="e">
        <f>VLOOKUP($A757,#REF!,41,FALSE)</f>
        <v>#REF!</v>
      </c>
      <c r="Q757" s="115" t="e">
        <f>VLOOKUP(Revisión_Avance_Periodo!$L457,#REF!,30,FALSE)</f>
        <v>#REF!</v>
      </c>
      <c r="R757" s="116">
        <v>2019</v>
      </c>
      <c r="S757" s="196">
        <v>43829</v>
      </c>
      <c r="T757" s="124" t="s">
        <v>79</v>
      </c>
      <c r="U757" s="147" t="e">
        <f>INDEX(#REF!,MATCH(Revisión_Avance_Periodo!$L757,#REF!,0),MATCH(Revisión_Avance_Periodo!$T757,#REF!,0))</f>
        <v>#REF!</v>
      </c>
      <c r="V757" s="147" t="e">
        <f>INDEX(#REF!,MATCH(Revisión_Avance_Periodo!$L757,#REF!,0),MATCH(Revisión_Avance_Periodo!$T757,#REF!,0))</f>
        <v>#REF!</v>
      </c>
      <c r="W757" s="118">
        <f t="shared" si="69"/>
        <v>0</v>
      </c>
      <c r="X757" s="124" t="str">
        <f>VLOOKUP(W757,Tabla_Estado_Meta_OAP_2019[#All],3,TRUE)</f>
        <v>Por Ejecutar</v>
      </c>
      <c r="Y757" s="150" t="e">
        <f>SUBTOTAL(9,$U$746:$U757)</f>
        <v>#REF!</v>
      </c>
      <c r="Z757" s="151" t="e">
        <f>SUBTOTAL(9,$V$746:$V757)</f>
        <v>#REF!</v>
      </c>
      <c r="AA757" s="159">
        <f>IFERROR(+Revisión_Avance_Periodo!$Z757/Revisión_Avance_Periodo!$Y757,0)</f>
        <v>0</v>
      </c>
      <c r="AB757" s="126"/>
      <c r="AC757" s="127"/>
      <c r="AD757" s="125"/>
      <c r="AE757" s="125"/>
      <c r="AF757" s="128"/>
      <c r="AG757" s="129"/>
      <c r="AH757" s="150" t="e">
        <f>SUBTOTAL(9,$U$446:$U757)</f>
        <v>#REF!</v>
      </c>
      <c r="AI757" s="151" t="e">
        <f>SUBTOTAL(9,$V$446:$V757)</f>
        <v>#REF!</v>
      </c>
      <c r="AJ757" s="159">
        <f>IFERROR(+Revisión_Avance_Periodo!$Z457/Revisión_Avance_Periodo!$Y457,0)</f>
        <v>0</v>
      </c>
      <c r="AK757" s="126"/>
      <c r="AL757" s="127"/>
      <c r="AM757" s="125"/>
      <c r="AN757" s="125"/>
      <c r="AO757" s="128"/>
      <c r="AP757" s="129"/>
    </row>
    <row r="758" spans="1:42" x14ac:dyDescent="0.25">
      <c r="A758" s="92">
        <v>40</v>
      </c>
      <c r="B758" s="435" t="e">
        <f>CONCATENATE(Revisión_Avance_Periodo!$D458,";",Revisión_Avance_Periodo!$F458,";",Revisión_Avance_Periodo!$L458)</f>
        <v>#REF!</v>
      </c>
      <c r="C758" s="435" t="e">
        <f t="shared" si="63"/>
        <v>#REF!</v>
      </c>
      <c r="D758" s="114" t="e">
        <f>VLOOKUP($A758,#REF!,3,FALSE)</f>
        <v>#REF!</v>
      </c>
      <c r="E758" s="436" t="e">
        <f>VLOOKUP($A758,#REF!,4,FALSE)</f>
        <v>#REF!</v>
      </c>
      <c r="F758" s="102" t="e">
        <f>VLOOKUP($A758,#REF!,5,FALSE)</f>
        <v>#REF!</v>
      </c>
      <c r="G758" s="93" t="e">
        <f>VLOOKUP($A758,#REF!,8,FALSE)</f>
        <v>#REF!</v>
      </c>
      <c r="H758" s="93" t="e">
        <f>VLOOKUP($A758,#REF!,7,FALSE)</f>
        <v>#REF!</v>
      </c>
      <c r="I758" s="438" t="e">
        <f>VLOOKUP($A758,#REF!,10,FALSE)</f>
        <v>#REF!</v>
      </c>
      <c r="J758" s="93" t="e">
        <f>VLOOKUP($A758,#REF!,11,FALSE)</f>
        <v>#REF!</v>
      </c>
      <c r="K758" s="114" t="e">
        <f>VLOOKUP($A758,#REF!,12,FALSE)</f>
        <v>#REF!</v>
      </c>
      <c r="L758" s="93" t="e">
        <f>VLOOKUP($A758,#REF!,13,FALSE)</f>
        <v>#REF!</v>
      </c>
      <c r="M758" s="438" t="e">
        <f>VLOOKUP($A758,#REF!,14,FALSE)</f>
        <v>#REF!</v>
      </c>
      <c r="N758" s="102" t="e">
        <f>VLOOKUP($A758,#REF!,15,FALSE)</f>
        <v>#REF!</v>
      </c>
      <c r="O758" s="102" t="e">
        <f>VLOOKUP($A758,#REF!,18,FALSE)</f>
        <v>#REF!</v>
      </c>
      <c r="P758" s="93" t="e">
        <f>VLOOKUP($A758,#REF!,41,FALSE)</f>
        <v>#REF!</v>
      </c>
      <c r="Q758" s="115" t="e">
        <f>VLOOKUP(Revisión_Avance_Periodo!$L458,#REF!,30,FALSE)</f>
        <v>#REF!</v>
      </c>
      <c r="R758" s="116">
        <v>2019</v>
      </c>
      <c r="S758" s="196">
        <v>43495</v>
      </c>
      <c r="T758" s="116" t="s">
        <v>68</v>
      </c>
      <c r="U758" s="147" t="e">
        <f>INDEX(#REF!,MATCH(Revisión_Avance_Periodo!$L758,#REF!,0),MATCH(Revisión_Avance_Periodo!$T758,#REF!,0))</f>
        <v>#REF!</v>
      </c>
      <c r="V758" s="147" t="e">
        <f>INDEX(#REF!,MATCH(Revisión_Avance_Periodo!$L758,#REF!,0),MATCH(Revisión_Avance_Periodo!$T758,#REF!,0))</f>
        <v>#REF!</v>
      </c>
      <c r="W758" s="118">
        <f t="shared" si="69"/>
        <v>0</v>
      </c>
      <c r="X758" s="116" t="str">
        <f>VLOOKUP(W758,Tabla_Estado_Meta_OAP_2019[#All],3,TRUE)</f>
        <v>Por Ejecutar</v>
      </c>
      <c r="Y758" s="148" t="e">
        <f>SUBTOTAL(9,$U$758:$U758)</f>
        <v>#REF!</v>
      </c>
      <c r="Z758" s="149" t="e">
        <f>SUBTOTAL(9,$V$758:$V758)</f>
        <v>#REF!</v>
      </c>
      <c r="AA758" s="162">
        <f>IFERROR(+Revisión_Avance_Periodo!$Z758/Revisión_Avance_Periodo!$Y758,0)</f>
        <v>0</v>
      </c>
      <c r="AB758" s="448" t="e">
        <f>SUBTOTAL(9,U758:U769)</f>
        <v>#REF!</v>
      </c>
      <c r="AC758" s="449" t="e">
        <f>SUBTOTAL(9,V758:V769)</f>
        <v>#REF!</v>
      </c>
      <c r="AD758" s="119" t="e">
        <f>+AC758/AB758</f>
        <v>#REF!</v>
      </c>
      <c r="AE758" s="119" t="e">
        <f>100%-Revisión_Avance_Periodo!$AD758</f>
        <v>#REF!</v>
      </c>
      <c r="AF758" s="121" t="e">
        <f>VLOOKUP(AD758,Tabla_Estado_Meta_OAP_2019[],3,TRUE)</f>
        <v>#REF!</v>
      </c>
      <c r="AG758" s="122" t="e">
        <f>Revisión_Avance_Periodo!$AD758*Revisión_Avance_Periodo!$Q758</f>
        <v>#REF!</v>
      </c>
      <c r="AH758" s="148" t="e">
        <f>SUBTOTAL(9,$U$458:$U758)</f>
        <v>#REF!</v>
      </c>
      <c r="AI758" s="149" t="e">
        <f>SUBTOTAL(9,$V$458:$V758)</f>
        <v>#REF!</v>
      </c>
      <c r="AJ758" s="162">
        <f>IFERROR(+Revisión_Avance_Periodo!$Z458/Revisión_Avance_Periodo!$Y458,0)</f>
        <v>0</v>
      </c>
      <c r="AK758" s="448" t="e">
        <f>SUBTOTAL(9,AD758:AD769)</f>
        <v>#REF!</v>
      </c>
      <c r="AL758" s="449" t="e">
        <f>SUBTOTAL(9,AE758:AE769)</f>
        <v>#REF!</v>
      </c>
      <c r="AM758" s="119" t="e">
        <f>+AL758/AK758</f>
        <v>#REF!</v>
      </c>
      <c r="AN758" s="119" t="e">
        <f>100%-Revisión_Avance_Periodo!$AD458</f>
        <v>#REF!</v>
      </c>
      <c r="AO758" s="121" t="e">
        <f>VLOOKUP(AM758,Tabla_Estado_Meta_OAP_2019[],3,TRUE)</f>
        <v>#REF!</v>
      </c>
      <c r="AP758" s="122" t="e">
        <f>Revisión_Avance_Periodo!$AD458*Revisión_Avance_Periodo!$Q458</f>
        <v>#REF!</v>
      </c>
    </row>
    <row r="759" spans="1:42" x14ac:dyDescent="0.25">
      <c r="A759" s="97">
        <v>40</v>
      </c>
      <c r="B759" s="435" t="e">
        <f>CONCATENATE(Revisión_Avance_Periodo!$D459,";",Revisión_Avance_Periodo!$F459,";",Revisión_Avance_Periodo!$L459)</f>
        <v>#REF!</v>
      </c>
      <c r="C759" s="435" t="e">
        <f t="shared" si="63"/>
        <v>#REF!</v>
      </c>
      <c r="D759" s="123" t="e">
        <f>VLOOKUP($A759,#REF!,3,FALSE)</f>
        <v>#REF!</v>
      </c>
      <c r="E759" s="436" t="e">
        <f>VLOOKUP($A759,#REF!,4,FALSE)</f>
        <v>#REF!</v>
      </c>
      <c r="F759" s="103" t="e">
        <f>VLOOKUP($A759,#REF!,5,FALSE)</f>
        <v>#REF!</v>
      </c>
      <c r="G759" s="98" t="e">
        <f>VLOOKUP($A759,#REF!,8,FALSE)</f>
        <v>#REF!</v>
      </c>
      <c r="H759" s="93" t="e">
        <f>VLOOKUP($A759,#REF!,7,FALSE)</f>
        <v>#REF!</v>
      </c>
      <c r="I759" s="438" t="e">
        <f>VLOOKUP($A759,#REF!,10,FALSE)</f>
        <v>#REF!</v>
      </c>
      <c r="J759" s="98" t="e">
        <f>VLOOKUP($A759,#REF!,11,FALSE)</f>
        <v>#REF!</v>
      </c>
      <c r="K759" s="114" t="e">
        <f>VLOOKUP($A759,#REF!,12,FALSE)</f>
        <v>#REF!</v>
      </c>
      <c r="L759" s="98" t="e">
        <f>VLOOKUP($A759,#REF!,13,FALSE)</f>
        <v>#REF!</v>
      </c>
      <c r="M759" s="438" t="e">
        <f>VLOOKUP($A759,#REF!,14,FALSE)</f>
        <v>#REF!</v>
      </c>
      <c r="N759" s="103" t="e">
        <f>VLOOKUP($A759,#REF!,15,FALSE)</f>
        <v>#REF!</v>
      </c>
      <c r="O759" s="103" t="e">
        <f>VLOOKUP($A759,#REF!,18,FALSE)</f>
        <v>#REF!</v>
      </c>
      <c r="P759" s="93" t="e">
        <f>VLOOKUP($A759,#REF!,41,FALSE)</f>
        <v>#REF!</v>
      </c>
      <c r="Q759" s="115" t="e">
        <f>VLOOKUP(Revisión_Avance_Periodo!$L459,#REF!,30,FALSE)</f>
        <v>#REF!</v>
      </c>
      <c r="R759" s="116">
        <v>2019</v>
      </c>
      <c r="S759" s="196">
        <v>43524</v>
      </c>
      <c r="T759" s="124" t="s">
        <v>69</v>
      </c>
      <c r="U759" s="147" t="e">
        <f>INDEX(#REF!,MATCH(Revisión_Avance_Periodo!$L759,#REF!,0),MATCH(Revisión_Avance_Periodo!$T759,#REF!,0))</f>
        <v>#REF!</v>
      </c>
      <c r="V759" s="147" t="e">
        <f>INDEX(#REF!,MATCH(Revisión_Avance_Periodo!$L759,#REF!,0),MATCH(Revisión_Avance_Periodo!$T759,#REF!,0))</f>
        <v>#REF!</v>
      </c>
      <c r="W759" s="118">
        <f t="shared" si="69"/>
        <v>0</v>
      </c>
      <c r="X759" s="124" t="str">
        <f>VLOOKUP(W759,Tabla_Estado_Meta_OAP_2019[#All],3,TRUE)</f>
        <v>Por Ejecutar</v>
      </c>
      <c r="Y759" s="150" t="e">
        <f>SUBTOTAL(9,$U$758:$U759)</f>
        <v>#REF!</v>
      </c>
      <c r="Z759" s="151" t="e">
        <f>SUBTOTAL(9,$V$758:$V759)</f>
        <v>#REF!</v>
      </c>
      <c r="AA759" s="159">
        <f>IFERROR(+Revisión_Avance_Periodo!$Z759/Revisión_Avance_Periodo!$Y759,0)</f>
        <v>0</v>
      </c>
      <c r="AB759" s="126"/>
      <c r="AC759" s="127"/>
      <c r="AD759" s="125"/>
      <c r="AE759" s="125"/>
      <c r="AF759" s="128"/>
      <c r="AG759" s="129"/>
      <c r="AH759" s="150" t="e">
        <f>SUBTOTAL(9,$U$458:$U759)</f>
        <v>#REF!</v>
      </c>
      <c r="AI759" s="151" t="e">
        <f>SUBTOTAL(9,$V$458:$V759)</f>
        <v>#REF!</v>
      </c>
      <c r="AJ759" s="159">
        <f>IFERROR(+Revisión_Avance_Periodo!$Z459/Revisión_Avance_Periodo!$Y459,0)</f>
        <v>0</v>
      </c>
      <c r="AK759" s="126"/>
      <c r="AL759" s="127"/>
      <c r="AM759" s="125"/>
      <c r="AN759" s="125"/>
      <c r="AO759" s="128"/>
      <c r="AP759" s="129"/>
    </row>
    <row r="760" spans="1:42" x14ac:dyDescent="0.25">
      <c r="A760" s="92">
        <v>40</v>
      </c>
      <c r="B760" s="435" t="e">
        <f>CONCATENATE(Revisión_Avance_Periodo!$D460,";",Revisión_Avance_Periodo!$F460,";",Revisión_Avance_Periodo!$L460)</f>
        <v>#REF!</v>
      </c>
      <c r="C760" s="435" t="e">
        <f t="shared" si="63"/>
        <v>#REF!</v>
      </c>
      <c r="D760" s="114" t="e">
        <f>VLOOKUP($A760,#REF!,3,FALSE)</f>
        <v>#REF!</v>
      </c>
      <c r="E760" s="436" t="e">
        <f>VLOOKUP($A760,#REF!,4,FALSE)</f>
        <v>#REF!</v>
      </c>
      <c r="F760" s="102" t="e">
        <f>VLOOKUP($A760,#REF!,5,FALSE)</f>
        <v>#REF!</v>
      </c>
      <c r="G760" s="93" t="e">
        <f>VLOOKUP($A760,#REF!,8,FALSE)</f>
        <v>#REF!</v>
      </c>
      <c r="H760" s="93" t="e">
        <f>VLOOKUP($A760,#REF!,7,FALSE)</f>
        <v>#REF!</v>
      </c>
      <c r="I760" s="438" t="e">
        <f>VLOOKUP($A760,#REF!,10,FALSE)</f>
        <v>#REF!</v>
      </c>
      <c r="J760" s="93" t="e">
        <f>VLOOKUP($A760,#REF!,11,FALSE)</f>
        <v>#REF!</v>
      </c>
      <c r="K760" s="114" t="e">
        <f>VLOOKUP($A760,#REF!,12,FALSE)</f>
        <v>#REF!</v>
      </c>
      <c r="L760" s="93" t="e">
        <f>VLOOKUP($A760,#REF!,13,FALSE)</f>
        <v>#REF!</v>
      </c>
      <c r="M760" s="438" t="e">
        <f>VLOOKUP($A760,#REF!,14,FALSE)</f>
        <v>#REF!</v>
      </c>
      <c r="N760" s="102" t="e">
        <f>VLOOKUP($A760,#REF!,15,FALSE)</f>
        <v>#REF!</v>
      </c>
      <c r="O760" s="102" t="e">
        <f>VLOOKUP($A760,#REF!,18,FALSE)</f>
        <v>#REF!</v>
      </c>
      <c r="P760" s="93" t="e">
        <f>VLOOKUP($A760,#REF!,41,FALSE)</f>
        <v>#REF!</v>
      </c>
      <c r="Q760" s="115" t="e">
        <f>VLOOKUP(Revisión_Avance_Periodo!$L460,#REF!,30,FALSE)</f>
        <v>#REF!</v>
      </c>
      <c r="R760" s="116">
        <v>2019</v>
      </c>
      <c r="S760" s="196">
        <v>43554</v>
      </c>
      <c r="T760" s="116" t="s">
        <v>70</v>
      </c>
      <c r="U760" s="147" t="e">
        <f>INDEX(#REF!,MATCH(Revisión_Avance_Periodo!$L760,#REF!,0),MATCH(Revisión_Avance_Periodo!$T760,#REF!,0))</f>
        <v>#REF!</v>
      </c>
      <c r="V760" s="147" t="e">
        <f>INDEX(#REF!,MATCH(Revisión_Avance_Periodo!$L760,#REF!,0),MATCH(Revisión_Avance_Periodo!$T760,#REF!,0))</f>
        <v>#REF!</v>
      </c>
      <c r="W760" s="118">
        <f t="shared" si="69"/>
        <v>0</v>
      </c>
      <c r="X760" s="116" t="str">
        <f>VLOOKUP(W760,Tabla_Estado_Meta_OAP_2019[#All],3,TRUE)</f>
        <v>Por Ejecutar</v>
      </c>
      <c r="Y760" s="150" t="e">
        <f>SUBTOTAL(9,$U$758:$U760)</f>
        <v>#REF!</v>
      </c>
      <c r="Z760" s="151" t="e">
        <f>SUBTOTAL(9,$V$758:$V760)</f>
        <v>#REF!</v>
      </c>
      <c r="AA760" s="159">
        <f>IFERROR(+Revisión_Avance_Periodo!$Z760/Revisión_Avance_Periodo!$Y760,0)</f>
        <v>0</v>
      </c>
      <c r="AB760" s="126"/>
      <c r="AC760" s="127"/>
      <c r="AD760" s="125"/>
      <c r="AE760" s="125"/>
      <c r="AF760" s="128"/>
      <c r="AG760" s="129"/>
      <c r="AH760" s="150" t="e">
        <f>SUBTOTAL(9,$U$458:$U760)</f>
        <v>#REF!</v>
      </c>
      <c r="AI760" s="151" t="e">
        <f>SUBTOTAL(9,$V$458:$V760)</f>
        <v>#REF!</v>
      </c>
      <c r="AJ760" s="159">
        <f>IFERROR(+Revisión_Avance_Periodo!$Z460/Revisión_Avance_Periodo!$Y460,0)</f>
        <v>0</v>
      </c>
      <c r="AK760" s="126"/>
      <c r="AL760" s="127"/>
      <c r="AM760" s="125"/>
      <c r="AN760" s="125"/>
      <c r="AO760" s="128"/>
      <c r="AP760" s="129"/>
    </row>
    <row r="761" spans="1:42" x14ac:dyDescent="0.25">
      <c r="A761" s="97">
        <v>40</v>
      </c>
      <c r="B761" s="435" t="e">
        <f>CONCATENATE(Revisión_Avance_Periodo!$D461,";",Revisión_Avance_Periodo!$F461,";",Revisión_Avance_Periodo!$L461)</f>
        <v>#REF!</v>
      </c>
      <c r="C761" s="435" t="e">
        <f t="shared" si="63"/>
        <v>#REF!</v>
      </c>
      <c r="D761" s="123" t="e">
        <f>VLOOKUP($A761,#REF!,3,FALSE)</f>
        <v>#REF!</v>
      </c>
      <c r="E761" s="436" t="e">
        <f>VLOOKUP($A761,#REF!,4,FALSE)</f>
        <v>#REF!</v>
      </c>
      <c r="F761" s="103" t="e">
        <f>VLOOKUP($A761,#REF!,5,FALSE)</f>
        <v>#REF!</v>
      </c>
      <c r="G761" s="98" t="e">
        <f>VLOOKUP($A761,#REF!,8,FALSE)</f>
        <v>#REF!</v>
      </c>
      <c r="H761" s="93" t="e">
        <f>VLOOKUP($A761,#REF!,7,FALSE)</f>
        <v>#REF!</v>
      </c>
      <c r="I761" s="438" t="e">
        <f>VLOOKUP($A761,#REF!,10,FALSE)</f>
        <v>#REF!</v>
      </c>
      <c r="J761" s="98" t="e">
        <f>VLOOKUP($A761,#REF!,11,FALSE)</f>
        <v>#REF!</v>
      </c>
      <c r="K761" s="114" t="e">
        <f>VLOOKUP($A761,#REF!,12,FALSE)</f>
        <v>#REF!</v>
      </c>
      <c r="L761" s="98" t="e">
        <f>VLOOKUP($A761,#REF!,13,FALSE)</f>
        <v>#REF!</v>
      </c>
      <c r="M761" s="438" t="e">
        <f>VLOOKUP($A761,#REF!,14,FALSE)</f>
        <v>#REF!</v>
      </c>
      <c r="N761" s="103" t="e">
        <f>VLOOKUP($A761,#REF!,15,FALSE)</f>
        <v>#REF!</v>
      </c>
      <c r="O761" s="103" t="e">
        <f>VLOOKUP($A761,#REF!,18,FALSE)</f>
        <v>#REF!</v>
      </c>
      <c r="P761" s="93" t="e">
        <f>VLOOKUP($A761,#REF!,41,FALSE)</f>
        <v>#REF!</v>
      </c>
      <c r="Q761" s="115" t="e">
        <f>VLOOKUP(Revisión_Avance_Periodo!$L461,#REF!,30,FALSE)</f>
        <v>#REF!</v>
      </c>
      <c r="R761" s="116">
        <v>2019</v>
      </c>
      <c r="S761" s="196">
        <v>43585</v>
      </c>
      <c r="T761" s="124" t="s">
        <v>71</v>
      </c>
      <c r="U761" s="147" t="e">
        <f>INDEX(#REF!,MATCH(Revisión_Avance_Periodo!$L761,#REF!,0),MATCH(Revisión_Avance_Periodo!$T761,#REF!,0))</f>
        <v>#REF!</v>
      </c>
      <c r="V761" s="147" t="e">
        <f>INDEX(#REF!,MATCH(Revisión_Avance_Periodo!$L761,#REF!,0),MATCH(Revisión_Avance_Periodo!$T761,#REF!,0))</f>
        <v>#REF!</v>
      </c>
      <c r="W761" s="118">
        <f t="shared" si="69"/>
        <v>0</v>
      </c>
      <c r="X761" s="124" t="str">
        <f>VLOOKUP(W761,Tabla_Estado_Meta_OAP_2019[#All],3,TRUE)</f>
        <v>Por Ejecutar</v>
      </c>
      <c r="Y761" s="150" t="e">
        <f>SUBTOTAL(9,$U$758:$U761)</f>
        <v>#REF!</v>
      </c>
      <c r="Z761" s="151" t="e">
        <f>SUBTOTAL(9,$V$758:$V761)</f>
        <v>#REF!</v>
      </c>
      <c r="AA761" s="159">
        <f>IFERROR(+Revisión_Avance_Periodo!$Z761/Revisión_Avance_Periodo!$Y761,0)</f>
        <v>0</v>
      </c>
      <c r="AB761" s="126"/>
      <c r="AC761" s="127"/>
      <c r="AD761" s="125"/>
      <c r="AE761" s="125"/>
      <c r="AF761" s="128"/>
      <c r="AG761" s="129"/>
      <c r="AH761" s="150" t="e">
        <f>SUBTOTAL(9,$U$458:$U761)</f>
        <v>#REF!</v>
      </c>
      <c r="AI761" s="151" t="e">
        <f>SUBTOTAL(9,$V$458:$V761)</f>
        <v>#REF!</v>
      </c>
      <c r="AJ761" s="159">
        <f>IFERROR(+Revisión_Avance_Periodo!$Z461/Revisión_Avance_Periodo!$Y461,0)</f>
        <v>0</v>
      </c>
      <c r="AK761" s="126"/>
      <c r="AL761" s="127"/>
      <c r="AM761" s="125"/>
      <c r="AN761" s="125"/>
      <c r="AO761" s="128"/>
      <c r="AP761" s="129"/>
    </row>
    <row r="762" spans="1:42" x14ac:dyDescent="0.25">
      <c r="A762" s="92">
        <v>40</v>
      </c>
      <c r="B762" s="435" t="e">
        <f>CONCATENATE(Revisión_Avance_Periodo!$D462,";",Revisión_Avance_Periodo!$F462,";",Revisión_Avance_Periodo!$L462)</f>
        <v>#REF!</v>
      </c>
      <c r="C762" s="435" t="e">
        <f t="shared" si="63"/>
        <v>#REF!</v>
      </c>
      <c r="D762" s="114" t="e">
        <f>VLOOKUP($A762,#REF!,3,FALSE)</f>
        <v>#REF!</v>
      </c>
      <c r="E762" s="436" t="e">
        <f>VLOOKUP($A762,#REF!,4,FALSE)</f>
        <v>#REF!</v>
      </c>
      <c r="F762" s="102" t="e">
        <f>VLOOKUP($A762,#REF!,5,FALSE)</f>
        <v>#REF!</v>
      </c>
      <c r="G762" s="93" t="e">
        <f>VLOOKUP($A762,#REF!,8,FALSE)</f>
        <v>#REF!</v>
      </c>
      <c r="H762" s="93" t="e">
        <f>VLOOKUP($A762,#REF!,7,FALSE)</f>
        <v>#REF!</v>
      </c>
      <c r="I762" s="438" t="e">
        <f>VLOOKUP($A762,#REF!,10,FALSE)</f>
        <v>#REF!</v>
      </c>
      <c r="J762" s="93" t="e">
        <f>VLOOKUP($A762,#REF!,11,FALSE)</f>
        <v>#REF!</v>
      </c>
      <c r="K762" s="114" t="e">
        <f>VLOOKUP($A762,#REF!,12,FALSE)</f>
        <v>#REF!</v>
      </c>
      <c r="L762" s="93" t="e">
        <f>VLOOKUP($A762,#REF!,13,FALSE)</f>
        <v>#REF!</v>
      </c>
      <c r="M762" s="438" t="e">
        <f>VLOOKUP($A762,#REF!,14,FALSE)</f>
        <v>#REF!</v>
      </c>
      <c r="N762" s="102" t="e">
        <f>VLOOKUP($A762,#REF!,15,FALSE)</f>
        <v>#REF!</v>
      </c>
      <c r="O762" s="102" t="e">
        <f>VLOOKUP($A762,#REF!,18,FALSE)</f>
        <v>#REF!</v>
      </c>
      <c r="P762" s="93" t="e">
        <f>VLOOKUP($A762,#REF!,41,FALSE)</f>
        <v>#REF!</v>
      </c>
      <c r="Q762" s="115" t="e">
        <f>VLOOKUP(Revisión_Avance_Periodo!$L462,#REF!,30,FALSE)</f>
        <v>#REF!</v>
      </c>
      <c r="R762" s="116">
        <v>2019</v>
      </c>
      <c r="S762" s="196">
        <v>43615</v>
      </c>
      <c r="T762" s="116" t="s">
        <v>72</v>
      </c>
      <c r="U762" s="147" t="e">
        <f>INDEX(#REF!,MATCH(Revisión_Avance_Periodo!$L762,#REF!,0),MATCH(Revisión_Avance_Periodo!$T762,#REF!,0))</f>
        <v>#REF!</v>
      </c>
      <c r="V762" s="147" t="e">
        <f>INDEX(#REF!,MATCH(Revisión_Avance_Periodo!$L762,#REF!,0),MATCH(Revisión_Avance_Periodo!$T762,#REF!,0))</f>
        <v>#REF!</v>
      </c>
      <c r="W762" s="118">
        <f t="shared" si="69"/>
        <v>0</v>
      </c>
      <c r="X762" s="116" t="str">
        <f>VLOOKUP(W762,Tabla_Estado_Meta_OAP_2019[#All],3,TRUE)</f>
        <v>Por Ejecutar</v>
      </c>
      <c r="Y762" s="150" t="e">
        <f>SUBTOTAL(9,$U$758:$U762)</f>
        <v>#REF!</v>
      </c>
      <c r="Z762" s="151" t="e">
        <f>SUBTOTAL(9,$V$758:$V762)</f>
        <v>#REF!</v>
      </c>
      <c r="AA762" s="159">
        <f>IFERROR(+Revisión_Avance_Periodo!$Z762/Revisión_Avance_Periodo!$Y762,0)</f>
        <v>0</v>
      </c>
      <c r="AB762" s="126"/>
      <c r="AC762" s="127"/>
      <c r="AD762" s="125"/>
      <c r="AE762" s="125"/>
      <c r="AF762" s="128"/>
      <c r="AG762" s="129"/>
      <c r="AH762" s="150" t="e">
        <f>SUBTOTAL(9,$U$458:$U762)</f>
        <v>#REF!</v>
      </c>
      <c r="AI762" s="151" t="e">
        <f>SUBTOTAL(9,$V$458:$V762)</f>
        <v>#REF!</v>
      </c>
      <c r="AJ762" s="159">
        <f>IFERROR(+Revisión_Avance_Periodo!$Z462/Revisión_Avance_Periodo!$Y462,0)</f>
        <v>0</v>
      </c>
      <c r="AK762" s="126"/>
      <c r="AL762" s="127"/>
      <c r="AM762" s="125"/>
      <c r="AN762" s="125"/>
      <c r="AO762" s="128"/>
      <c r="AP762" s="129"/>
    </row>
    <row r="763" spans="1:42" x14ac:dyDescent="0.25">
      <c r="A763" s="97">
        <v>40</v>
      </c>
      <c r="B763" s="435" t="e">
        <f>CONCATENATE(Revisión_Avance_Periodo!$D463,";",Revisión_Avance_Periodo!$F463,";",Revisión_Avance_Periodo!$L463)</f>
        <v>#REF!</v>
      </c>
      <c r="C763" s="435" t="e">
        <f t="shared" si="63"/>
        <v>#REF!</v>
      </c>
      <c r="D763" s="123" t="e">
        <f>VLOOKUP($A763,#REF!,3,FALSE)</f>
        <v>#REF!</v>
      </c>
      <c r="E763" s="436" t="e">
        <f>VLOOKUP($A763,#REF!,4,FALSE)</f>
        <v>#REF!</v>
      </c>
      <c r="F763" s="103" t="e">
        <f>VLOOKUP($A763,#REF!,5,FALSE)</f>
        <v>#REF!</v>
      </c>
      <c r="G763" s="98" t="e">
        <f>VLOOKUP($A763,#REF!,8,FALSE)</f>
        <v>#REF!</v>
      </c>
      <c r="H763" s="93" t="e">
        <f>VLOOKUP($A763,#REF!,7,FALSE)</f>
        <v>#REF!</v>
      </c>
      <c r="I763" s="438" t="e">
        <f>VLOOKUP($A763,#REF!,10,FALSE)</f>
        <v>#REF!</v>
      </c>
      <c r="J763" s="98" t="e">
        <f>VLOOKUP($A763,#REF!,11,FALSE)</f>
        <v>#REF!</v>
      </c>
      <c r="K763" s="114" t="e">
        <f>VLOOKUP($A763,#REF!,12,FALSE)</f>
        <v>#REF!</v>
      </c>
      <c r="L763" s="98" t="e">
        <f>VLOOKUP($A763,#REF!,13,FALSE)</f>
        <v>#REF!</v>
      </c>
      <c r="M763" s="438" t="e">
        <f>VLOOKUP($A763,#REF!,14,FALSE)</f>
        <v>#REF!</v>
      </c>
      <c r="N763" s="103" t="e">
        <f>VLOOKUP($A763,#REF!,15,FALSE)</f>
        <v>#REF!</v>
      </c>
      <c r="O763" s="103" t="e">
        <f>VLOOKUP($A763,#REF!,18,FALSE)</f>
        <v>#REF!</v>
      </c>
      <c r="P763" s="93" t="e">
        <f>VLOOKUP($A763,#REF!,41,FALSE)</f>
        <v>#REF!</v>
      </c>
      <c r="Q763" s="115" t="e">
        <f>VLOOKUP(Revisión_Avance_Periodo!$L463,#REF!,30,FALSE)</f>
        <v>#REF!</v>
      </c>
      <c r="R763" s="116">
        <v>2019</v>
      </c>
      <c r="S763" s="196">
        <v>43646</v>
      </c>
      <c r="T763" s="124" t="s">
        <v>73</v>
      </c>
      <c r="U763" s="147" t="e">
        <f>INDEX(#REF!,MATCH(Revisión_Avance_Periodo!$L763,#REF!,0),MATCH(Revisión_Avance_Periodo!$T763,#REF!,0))</f>
        <v>#REF!</v>
      </c>
      <c r="V763" s="147" t="e">
        <f>INDEX(#REF!,MATCH(Revisión_Avance_Periodo!$L763,#REF!,0),MATCH(Revisión_Avance_Periodo!$T763,#REF!,0))</f>
        <v>#REF!</v>
      </c>
      <c r="W763" s="118">
        <f t="shared" si="69"/>
        <v>0</v>
      </c>
      <c r="X763" s="124" t="str">
        <f>VLOOKUP(W763,Tabla_Estado_Meta_OAP_2019[#All],3,TRUE)</f>
        <v>Por Ejecutar</v>
      </c>
      <c r="Y763" s="150" t="e">
        <f>SUBTOTAL(9,$U$758:$U763)</f>
        <v>#REF!</v>
      </c>
      <c r="Z763" s="151" t="e">
        <f>SUBTOTAL(9,$V$758:$V763)</f>
        <v>#REF!</v>
      </c>
      <c r="AA763" s="159">
        <f>IFERROR(+Revisión_Avance_Periodo!$Z763/Revisión_Avance_Periodo!$Y763,0)</f>
        <v>0</v>
      </c>
      <c r="AB763" s="126"/>
      <c r="AC763" s="127"/>
      <c r="AD763" s="125"/>
      <c r="AE763" s="125"/>
      <c r="AF763" s="128"/>
      <c r="AG763" s="129"/>
      <c r="AH763" s="150" t="e">
        <f>SUBTOTAL(9,$U$458:$U763)</f>
        <v>#REF!</v>
      </c>
      <c r="AI763" s="151" t="e">
        <f>SUBTOTAL(9,$V$458:$V763)</f>
        <v>#REF!</v>
      </c>
      <c r="AJ763" s="159">
        <f>IFERROR(+Revisión_Avance_Periodo!$Z463/Revisión_Avance_Periodo!$Y463,0)</f>
        <v>0</v>
      </c>
      <c r="AK763" s="126"/>
      <c r="AL763" s="127"/>
      <c r="AM763" s="125"/>
      <c r="AN763" s="125"/>
      <c r="AO763" s="128"/>
      <c r="AP763" s="129"/>
    </row>
    <row r="764" spans="1:42" x14ac:dyDescent="0.25">
      <c r="A764" s="92">
        <v>40</v>
      </c>
      <c r="B764" s="435" t="e">
        <f>CONCATENATE(Revisión_Avance_Periodo!$D464,";",Revisión_Avance_Periodo!$F464,";",Revisión_Avance_Periodo!$L464)</f>
        <v>#REF!</v>
      </c>
      <c r="C764" s="435" t="e">
        <f t="shared" si="63"/>
        <v>#REF!</v>
      </c>
      <c r="D764" s="114" t="e">
        <f>VLOOKUP($A764,#REF!,3,FALSE)</f>
        <v>#REF!</v>
      </c>
      <c r="E764" s="436" t="e">
        <f>VLOOKUP($A764,#REF!,4,FALSE)</f>
        <v>#REF!</v>
      </c>
      <c r="F764" s="102" t="e">
        <f>VLOOKUP($A764,#REF!,5,FALSE)</f>
        <v>#REF!</v>
      </c>
      <c r="G764" s="93" t="e">
        <f>VLOOKUP($A764,#REF!,8,FALSE)</f>
        <v>#REF!</v>
      </c>
      <c r="H764" s="93" t="e">
        <f>VLOOKUP($A764,#REF!,7,FALSE)</f>
        <v>#REF!</v>
      </c>
      <c r="I764" s="438" t="e">
        <f>VLOOKUP($A764,#REF!,10,FALSE)</f>
        <v>#REF!</v>
      </c>
      <c r="J764" s="93" t="e">
        <f>VLOOKUP($A764,#REF!,11,FALSE)</f>
        <v>#REF!</v>
      </c>
      <c r="K764" s="114" t="e">
        <f>VLOOKUP($A764,#REF!,12,FALSE)</f>
        <v>#REF!</v>
      </c>
      <c r="L764" s="93" t="e">
        <f>VLOOKUP($A764,#REF!,13,FALSE)</f>
        <v>#REF!</v>
      </c>
      <c r="M764" s="438" t="e">
        <f>VLOOKUP($A764,#REF!,14,FALSE)</f>
        <v>#REF!</v>
      </c>
      <c r="N764" s="102" t="e">
        <f>VLOOKUP($A764,#REF!,15,FALSE)</f>
        <v>#REF!</v>
      </c>
      <c r="O764" s="102" t="e">
        <f>VLOOKUP($A764,#REF!,18,FALSE)</f>
        <v>#REF!</v>
      </c>
      <c r="P764" s="93" t="e">
        <f>VLOOKUP($A764,#REF!,41,FALSE)</f>
        <v>#REF!</v>
      </c>
      <c r="Q764" s="115" t="e">
        <f>VLOOKUP(Revisión_Avance_Periodo!$L464,#REF!,30,FALSE)</f>
        <v>#REF!</v>
      </c>
      <c r="R764" s="116">
        <v>2019</v>
      </c>
      <c r="S764" s="196">
        <v>43676</v>
      </c>
      <c r="T764" s="116" t="s">
        <v>74</v>
      </c>
      <c r="U764" s="147" t="e">
        <f>INDEX(#REF!,MATCH(Revisión_Avance_Periodo!$L764,#REF!,0),MATCH(Revisión_Avance_Periodo!$T764,#REF!,0))</f>
        <v>#REF!</v>
      </c>
      <c r="V764" s="147" t="e">
        <f>INDEX(#REF!,MATCH(Revisión_Avance_Periodo!$L764,#REF!,0),MATCH(Revisión_Avance_Periodo!$T764,#REF!,0))</f>
        <v>#REF!</v>
      </c>
      <c r="W764" s="131" t="e">
        <f>V764/U764</f>
        <v>#REF!</v>
      </c>
      <c r="X764" s="116" t="e">
        <f>VLOOKUP(W764,Tabla_Estado_Meta_OAP_2019[#All],3,TRUE)</f>
        <v>#REF!</v>
      </c>
      <c r="Y764" s="150" t="e">
        <f>SUBTOTAL(9,$U$758:$U764)</f>
        <v>#REF!</v>
      </c>
      <c r="Z764" s="151" t="e">
        <f>SUBTOTAL(9,$V$758:$V764)</f>
        <v>#REF!</v>
      </c>
      <c r="AA764" s="159">
        <f>IFERROR(+Revisión_Avance_Periodo!$Z764/Revisión_Avance_Periodo!$Y764,0)</f>
        <v>0</v>
      </c>
      <c r="AB764" s="126"/>
      <c r="AC764" s="127"/>
      <c r="AD764" s="125"/>
      <c r="AE764" s="125"/>
      <c r="AF764" s="128"/>
      <c r="AG764" s="129"/>
      <c r="AH764" s="150" t="e">
        <f>SUBTOTAL(9,$U$458:$U764)</f>
        <v>#REF!</v>
      </c>
      <c r="AI764" s="151" t="e">
        <f>SUBTOTAL(9,$V$458:$V764)</f>
        <v>#REF!</v>
      </c>
      <c r="AJ764" s="159">
        <f>IFERROR(+Revisión_Avance_Periodo!$Z464/Revisión_Avance_Periodo!$Y464,0)</f>
        <v>0</v>
      </c>
      <c r="AK764" s="126"/>
      <c r="AL764" s="127"/>
      <c r="AM764" s="125"/>
      <c r="AN764" s="125"/>
      <c r="AO764" s="128"/>
      <c r="AP764" s="129"/>
    </row>
    <row r="765" spans="1:42" x14ac:dyDescent="0.25">
      <c r="A765" s="97">
        <v>40</v>
      </c>
      <c r="B765" s="435" t="e">
        <f>CONCATENATE(Revisión_Avance_Periodo!$D465,";",Revisión_Avance_Periodo!$F465,";",Revisión_Avance_Periodo!$L465)</f>
        <v>#REF!</v>
      </c>
      <c r="C765" s="435" t="e">
        <f t="shared" si="63"/>
        <v>#REF!</v>
      </c>
      <c r="D765" s="123" t="e">
        <f>VLOOKUP($A765,#REF!,3,FALSE)</f>
        <v>#REF!</v>
      </c>
      <c r="E765" s="436" t="e">
        <f>VLOOKUP($A765,#REF!,4,FALSE)</f>
        <v>#REF!</v>
      </c>
      <c r="F765" s="103" t="e">
        <f>VLOOKUP($A765,#REF!,5,FALSE)</f>
        <v>#REF!</v>
      </c>
      <c r="G765" s="98" t="e">
        <f>VLOOKUP($A765,#REF!,8,FALSE)</f>
        <v>#REF!</v>
      </c>
      <c r="H765" s="93" t="e">
        <f>VLOOKUP($A765,#REF!,7,FALSE)</f>
        <v>#REF!</v>
      </c>
      <c r="I765" s="438" t="e">
        <f>VLOOKUP($A765,#REF!,10,FALSE)</f>
        <v>#REF!</v>
      </c>
      <c r="J765" s="98" t="e">
        <f>VLOOKUP($A765,#REF!,11,FALSE)</f>
        <v>#REF!</v>
      </c>
      <c r="K765" s="114" t="e">
        <f>VLOOKUP($A765,#REF!,12,FALSE)</f>
        <v>#REF!</v>
      </c>
      <c r="L765" s="98" t="e">
        <f>VLOOKUP($A765,#REF!,13,FALSE)</f>
        <v>#REF!</v>
      </c>
      <c r="M765" s="438" t="e">
        <f>VLOOKUP($A765,#REF!,14,FALSE)</f>
        <v>#REF!</v>
      </c>
      <c r="N765" s="103" t="e">
        <f>VLOOKUP($A765,#REF!,15,FALSE)</f>
        <v>#REF!</v>
      </c>
      <c r="O765" s="103" t="e">
        <f>VLOOKUP($A765,#REF!,18,FALSE)</f>
        <v>#REF!</v>
      </c>
      <c r="P765" s="93" t="e">
        <f>VLOOKUP($A765,#REF!,41,FALSE)</f>
        <v>#REF!</v>
      </c>
      <c r="Q765" s="115" t="e">
        <f>VLOOKUP(Revisión_Avance_Periodo!$L465,#REF!,30,FALSE)</f>
        <v>#REF!</v>
      </c>
      <c r="R765" s="116">
        <v>2019</v>
      </c>
      <c r="S765" s="196">
        <v>43707</v>
      </c>
      <c r="T765" s="124" t="s">
        <v>75</v>
      </c>
      <c r="U765" s="147" t="e">
        <f>INDEX(#REF!,MATCH(Revisión_Avance_Periodo!$L765,#REF!,0),MATCH(Revisión_Avance_Periodo!$T765,#REF!,0))</f>
        <v>#REF!</v>
      </c>
      <c r="V765" s="147" t="e">
        <f>INDEX(#REF!,MATCH(Revisión_Avance_Periodo!$L765,#REF!,0),MATCH(Revisión_Avance_Periodo!$T765,#REF!,0))</f>
        <v>#REF!</v>
      </c>
      <c r="W765" s="118">
        <f t="shared" ref="W765:W779" si="70">IFERROR((V765/U765),0)</f>
        <v>0</v>
      </c>
      <c r="X765" s="124" t="str">
        <f>VLOOKUP(W765,Tabla_Estado_Meta_OAP_2019[#All],3,TRUE)</f>
        <v>Por Ejecutar</v>
      </c>
      <c r="Y765" s="150" t="e">
        <f>SUBTOTAL(9,$U$758:$U765)</f>
        <v>#REF!</v>
      </c>
      <c r="Z765" s="151" t="e">
        <f>SUBTOTAL(9,$V$758:$V765)</f>
        <v>#REF!</v>
      </c>
      <c r="AA765" s="159">
        <f>IFERROR(+Revisión_Avance_Periodo!$Z765/Revisión_Avance_Periodo!$Y765,0)</f>
        <v>0</v>
      </c>
      <c r="AB765" s="126"/>
      <c r="AC765" s="127"/>
      <c r="AD765" s="125"/>
      <c r="AE765" s="125"/>
      <c r="AF765" s="128"/>
      <c r="AG765" s="129"/>
      <c r="AH765" s="150" t="e">
        <f>SUBTOTAL(9,$U$458:$U765)</f>
        <v>#REF!</v>
      </c>
      <c r="AI765" s="151" t="e">
        <f>SUBTOTAL(9,$V$458:$V765)</f>
        <v>#REF!</v>
      </c>
      <c r="AJ765" s="159">
        <f>IFERROR(+Revisión_Avance_Periodo!$Z465/Revisión_Avance_Periodo!$Y465,0)</f>
        <v>0</v>
      </c>
      <c r="AK765" s="126"/>
      <c r="AL765" s="127"/>
      <c r="AM765" s="125"/>
      <c r="AN765" s="125"/>
      <c r="AO765" s="128"/>
      <c r="AP765" s="129"/>
    </row>
    <row r="766" spans="1:42" x14ac:dyDescent="0.25">
      <c r="A766" s="92">
        <v>40</v>
      </c>
      <c r="B766" s="435" t="e">
        <f>CONCATENATE(Revisión_Avance_Periodo!$D466,";",Revisión_Avance_Periodo!$F466,";",Revisión_Avance_Periodo!$L466)</f>
        <v>#REF!</v>
      </c>
      <c r="C766" s="435" t="e">
        <f t="shared" si="63"/>
        <v>#REF!</v>
      </c>
      <c r="D766" s="114" t="e">
        <f>VLOOKUP($A766,#REF!,3,FALSE)</f>
        <v>#REF!</v>
      </c>
      <c r="E766" s="436" t="e">
        <f>VLOOKUP($A766,#REF!,4,FALSE)</f>
        <v>#REF!</v>
      </c>
      <c r="F766" s="102" t="e">
        <f>VLOOKUP($A766,#REF!,5,FALSE)</f>
        <v>#REF!</v>
      </c>
      <c r="G766" s="93" t="e">
        <f>VLOOKUP($A766,#REF!,8,FALSE)</f>
        <v>#REF!</v>
      </c>
      <c r="H766" s="93" t="e">
        <f>VLOOKUP($A766,#REF!,7,FALSE)</f>
        <v>#REF!</v>
      </c>
      <c r="I766" s="438" t="e">
        <f>VLOOKUP($A766,#REF!,10,FALSE)</f>
        <v>#REF!</v>
      </c>
      <c r="J766" s="93" t="e">
        <f>VLOOKUP($A766,#REF!,11,FALSE)</f>
        <v>#REF!</v>
      </c>
      <c r="K766" s="114" t="e">
        <f>VLOOKUP($A766,#REF!,12,FALSE)</f>
        <v>#REF!</v>
      </c>
      <c r="L766" s="93" t="e">
        <f>VLOOKUP($A766,#REF!,13,FALSE)</f>
        <v>#REF!</v>
      </c>
      <c r="M766" s="438" t="e">
        <f>VLOOKUP($A766,#REF!,14,FALSE)</f>
        <v>#REF!</v>
      </c>
      <c r="N766" s="102" t="e">
        <f>VLOOKUP($A766,#REF!,15,FALSE)</f>
        <v>#REF!</v>
      </c>
      <c r="O766" s="102" t="e">
        <f>VLOOKUP($A766,#REF!,18,FALSE)</f>
        <v>#REF!</v>
      </c>
      <c r="P766" s="93" t="e">
        <f>VLOOKUP($A766,#REF!,41,FALSE)</f>
        <v>#REF!</v>
      </c>
      <c r="Q766" s="115" t="e">
        <f>VLOOKUP(Revisión_Avance_Periodo!$L466,#REF!,30,FALSE)</f>
        <v>#REF!</v>
      </c>
      <c r="R766" s="116">
        <v>2019</v>
      </c>
      <c r="S766" s="196">
        <v>43738</v>
      </c>
      <c r="T766" s="116" t="s">
        <v>76</v>
      </c>
      <c r="U766" s="147" t="e">
        <f>INDEX(#REF!,MATCH(Revisión_Avance_Periodo!$L766,#REF!,0),MATCH(Revisión_Avance_Periodo!$T766,#REF!,0))</f>
        <v>#REF!</v>
      </c>
      <c r="V766" s="147" t="e">
        <f>INDEX(#REF!,MATCH(Revisión_Avance_Periodo!$L766,#REF!,0),MATCH(Revisión_Avance_Periodo!$T766,#REF!,0))</f>
        <v>#REF!</v>
      </c>
      <c r="W766" s="118">
        <f t="shared" si="70"/>
        <v>0</v>
      </c>
      <c r="X766" s="116" t="str">
        <f>VLOOKUP(W766,Tabla_Estado_Meta_OAP_2019[#All],3,TRUE)</f>
        <v>Por Ejecutar</v>
      </c>
      <c r="Y766" s="150" t="e">
        <f>SUBTOTAL(9,$U$758:$U766)</f>
        <v>#REF!</v>
      </c>
      <c r="Z766" s="151" t="e">
        <f>SUBTOTAL(9,$V$758:$V766)</f>
        <v>#REF!</v>
      </c>
      <c r="AA766" s="159">
        <f>IFERROR(+Revisión_Avance_Periodo!$Z766/Revisión_Avance_Periodo!$Y766,0)</f>
        <v>0</v>
      </c>
      <c r="AB766" s="126"/>
      <c r="AC766" s="127"/>
      <c r="AD766" s="125"/>
      <c r="AE766" s="125"/>
      <c r="AF766" s="128"/>
      <c r="AG766" s="129"/>
      <c r="AH766" s="150" t="e">
        <f>SUBTOTAL(9,$U$458:$U766)</f>
        <v>#REF!</v>
      </c>
      <c r="AI766" s="151" t="e">
        <f>SUBTOTAL(9,$V$458:$V766)</f>
        <v>#REF!</v>
      </c>
      <c r="AJ766" s="159">
        <f>IFERROR(+Revisión_Avance_Periodo!$Z466/Revisión_Avance_Periodo!$Y466,0)</f>
        <v>0</v>
      </c>
      <c r="AK766" s="126"/>
      <c r="AL766" s="127"/>
      <c r="AM766" s="125"/>
      <c r="AN766" s="125"/>
      <c r="AO766" s="128"/>
      <c r="AP766" s="129"/>
    </row>
    <row r="767" spans="1:42" x14ac:dyDescent="0.25">
      <c r="A767" s="97">
        <v>40</v>
      </c>
      <c r="B767" s="435" t="e">
        <f>CONCATENATE(Revisión_Avance_Periodo!$D467,";",Revisión_Avance_Periodo!$F467,";",Revisión_Avance_Periodo!$L467)</f>
        <v>#REF!</v>
      </c>
      <c r="C767" s="435" t="e">
        <f t="shared" si="63"/>
        <v>#REF!</v>
      </c>
      <c r="D767" s="123" t="e">
        <f>VLOOKUP($A767,#REF!,3,FALSE)</f>
        <v>#REF!</v>
      </c>
      <c r="E767" s="436" t="e">
        <f>VLOOKUP($A767,#REF!,4,FALSE)</f>
        <v>#REF!</v>
      </c>
      <c r="F767" s="103" t="e">
        <f>VLOOKUP($A767,#REF!,5,FALSE)</f>
        <v>#REF!</v>
      </c>
      <c r="G767" s="98" t="e">
        <f>VLOOKUP($A767,#REF!,8,FALSE)</f>
        <v>#REF!</v>
      </c>
      <c r="H767" s="93" t="e">
        <f>VLOOKUP($A767,#REF!,7,FALSE)</f>
        <v>#REF!</v>
      </c>
      <c r="I767" s="438" t="e">
        <f>VLOOKUP($A767,#REF!,10,FALSE)</f>
        <v>#REF!</v>
      </c>
      <c r="J767" s="98" t="e">
        <f>VLOOKUP($A767,#REF!,11,FALSE)</f>
        <v>#REF!</v>
      </c>
      <c r="K767" s="114" t="e">
        <f>VLOOKUP($A767,#REF!,12,FALSE)</f>
        <v>#REF!</v>
      </c>
      <c r="L767" s="98" t="e">
        <f>VLOOKUP($A767,#REF!,13,FALSE)</f>
        <v>#REF!</v>
      </c>
      <c r="M767" s="438" t="e">
        <f>VLOOKUP($A767,#REF!,14,FALSE)</f>
        <v>#REF!</v>
      </c>
      <c r="N767" s="103" t="e">
        <f>VLOOKUP($A767,#REF!,15,FALSE)</f>
        <v>#REF!</v>
      </c>
      <c r="O767" s="103" t="e">
        <f>VLOOKUP($A767,#REF!,18,FALSE)</f>
        <v>#REF!</v>
      </c>
      <c r="P767" s="93" t="e">
        <f>VLOOKUP($A767,#REF!,41,FALSE)</f>
        <v>#REF!</v>
      </c>
      <c r="Q767" s="115" t="e">
        <f>VLOOKUP(Revisión_Avance_Periodo!$L467,#REF!,30,FALSE)</f>
        <v>#REF!</v>
      </c>
      <c r="R767" s="116">
        <v>2019</v>
      </c>
      <c r="S767" s="196">
        <v>43768</v>
      </c>
      <c r="T767" s="124" t="s">
        <v>77</v>
      </c>
      <c r="U767" s="147" t="e">
        <f>INDEX(#REF!,MATCH(Revisión_Avance_Periodo!$L767,#REF!,0),MATCH(Revisión_Avance_Periodo!$T767,#REF!,0))</f>
        <v>#REF!</v>
      </c>
      <c r="V767" s="147" t="e">
        <f>INDEX(#REF!,MATCH(Revisión_Avance_Periodo!$L767,#REF!,0),MATCH(Revisión_Avance_Periodo!$T767,#REF!,0))</f>
        <v>#REF!</v>
      </c>
      <c r="W767" s="118">
        <f t="shared" si="70"/>
        <v>0</v>
      </c>
      <c r="X767" s="124" t="str">
        <f>VLOOKUP(W767,Tabla_Estado_Meta_OAP_2019[#All],3,TRUE)</f>
        <v>Por Ejecutar</v>
      </c>
      <c r="Y767" s="150" t="e">
        <f>SUBTOTAL(9,$U$758:$U767)</f>
        <v>#REF!</v>
      </c>
      <c r="Z767" s="151" t="e">
        <f>SUBTOTAL(9,$V$758:$V767)</f>
        <v>#REF!</v>
      </c>
      <c r="AA767" s="159">
        <f>IFERROR(+Revisión_Avance_Periodo!$Z767/Revisión_Avance_Periodo!$Y767,0)</f>
        <v>0</v>
      </c>
      <c r="AB767" s="126"/>
      <c r="AC767" s="127"/>
      <c r="AD767" s="125"/>
      <c r="AE767" s="125"/>
      <c r="AF767" s="128"/>
      <c r="AG767" s="129"/>
      <c r="AH767" s="150" t="e">
        <f>SUBTOTAL(9,$U$458:$U767)</f>
        <v>#REF!</v>
      </c>
      <c r="AI767" s="151" t="e">
        <f>SUBTOTAL(9,$V$458:$V767)</f>
        <v>#REF!</v>
      </c>
      <c r="AJ767" s="159">
        <f>IFERROR(+Revisión_Avance_Periodo!$Z467/Revisión_Avance_Periodo!$Y467,0)</f>
        <v>0</v>
      </c>
      <c r="AK767" s="126"/>
      <c r="AL767" s="127"/>
      <c r="AM767" s="125"/>
      <c r="AN767" s="125"/>
      <c r="AO767" s="128"/>
      <c r="AP767" s="129"/>
    </row>
    <row r="768" spans="1:42" x14ac:dyDescent="0.25">
      <c r="A768" s="92">
        <v>40</v>
      </c>
      <c r="B768" s="435" t="e">
        <f>CONCATENATE(Revisión_Avance_Periodo!$D468,";",Revisión_Avance_Periodo!$F468,";",Revisión_Avance_Periodo!$L468)</f>
        <v>#REF!</v>
      </c>
      <c r="C768" s="435" t="e">
        <f t="shared" si="63"/>
        <v>#REF!</v>
      </c>
      <c r="D768" s="114" t="e">
        <f>VLOOKUP($A768,#REF!,3,FALSE)</f>
        <v>#REF!</v>
      </c>
      <c r="E768" s="436" t="e">
        <f>VLOOKUP($A768,#REF!,4,FALSE)</f>
        <v>#REF!</v>
      </c>
      <c r="F768" s="102" t="e">
        <f>VLOOKUP($A768,#REF!,5,FALSE)</f>
        <v>#REF!</v>
      </c>
      <c r="G768" s="93" t="e">
        <f>VLOOKUP($A768,#REF!,8,FALSE)</f>
        <v>#REF!</v>
      </c>
      <c r="H768" s="93" t="e">
        <f>VLOOKUP($A768,#REF!,7,FALSE)</f>
        <v>#REF!</v>
      </c>
      <c r="I768" s="438" t="e">
        <f>VLOOKUP($A768,#REF!,10,FALSE)</f>
        <v>#REF!</v>
      </c>
      <c r="J768" s="93" t="e">
        <f>VLOOKUP($A768,#REF!,11,FALSE)</f>
        <v>#REF!</v>
      </c>
      <c r="K768" s="114" t="e">
        <f>VLOOKUP($A768,#REF!,12,FALSE)</f>
        <v>#REF!</v>
      </c>
      <c r="L768" s="93" t="e">
        <f>VLOOKUP($A768,#REF!,13,FALSE)</f>
        <v>#REF!</v>
      </c>
      <c r="M768" s="438" t="e">
        <f>VLOOKUP($A768,#REF!,14,FALSE)</f>
        <v>#REF!</v>
      </c>
      <c r="N768" s="102" t="e">
        <f>VLOOKUP($A768,#REF!,15,FALSE)</f>
        <v>#REF!</v>
      </c>
      <c r="O768" s="102" t="e">
        <f>VLOOKUP($A768,#REF!,18,FALSE)</f>
        <v>#REF!</v>
      </c>
      <c r="P768" s="93" t="e">
        <f>VLOOKUP($A768,#REF!,41,FALSE)</f>
        <v>#REF!</v>
      </c>
      <c r="Q768" s="115" t="e">
        <f>VLOOKUP(Revisión_Avance_Periodo!$L468,#REF!,30,FALSE)</f>
        <v>#REF!</v>
      </c>
      <c r="R768" s="116">
        <v>2019</v>
      </c>
      <c r="S768" s="196">
        <v>43799</v>
      </c>
      <c r="T768" s="116" t="s">
        <v>78</v>
      </c>
      <c r="U768" s="147" t="e">
        <f>INDEX(#REF!,MATCH(Revisión_Avance_Periodo!$L768,#REF!,0),MATCH(Revisión_Avance_Periodo!$T768,#REF!,0))</f>
        <v>#REF!</v>
      </c>
      <c r="V768" s="147" t="e">
        <f>INDEX(#REF!,MATCH(Revisión_Avance_Periodo!$L768,#REF!,0),MATCH(Revisión_Avance_Periodo!$T768,#REF!,0))</f>
        <v>#REF!</v>
      </c>
      <c r="W768" s="118">
        <f t="shared" si="70"/>
        <v>0</v>
      </c>
      <c r="X768" s="116" t="str">
        <f>VLOOKUP(W768,Tabla_Estado_Meta_OAP_2019[#All],3,TRUE)</f>
        <v>Por Ejecutar</v>
      </c>
      <c r="Y768" s="150" t="e">
        <f>SUBTOTAL(9,$U$758:$U768)</f>
        <v>#REF!</v>
      </c>
      <c r="Z768" s="151" t="e">
        <f>SUBTOTAL(9,$V$758:$V768)</f>
        <v>#REF!</v>
      </c>
      <c r="AA768" s="159">
        <f>IFERROR(+Revisión_Avance_Periodo!$Z768/Revisión_Avance_Periodo!$Y768,0)</f>
        <v>0</v>
      </c>
      <c r="AB768" s="126"/>
      <c r="AC768" s="127"/>
      <c r="AD768" s="125"/>
      <c r="AE768" s="125"/>
      <c r="AF768" s="128"/>
      <c r="AG768" s="129"/>
      <c r="AH768" s="150" t="e">
        <f>SUBTOTAL(9,$U$458:$U768)</f>
        <v>#REF!</v>
      </c>
      <c r="AI768" s="151" t="e">
        <f>SUBTOTAL(9,$V$458:$V768)</f>
        <v>#REF!</v>
      </c>
      <c r="AJ768" s="159">
        <f>IFERROR(+Revisión_Avance_Periodo!$Z468/Revisión_Avance_Periodo!$Y468,0)</f>
        <v>0</v>
      </c>
      <c r="AK768" s="126"/>
      <c r="AL768" s="127"/>
      <c r="AM768" s="125"/>
      <c r="AN768" s="125"/>
      <c r="AO768" s="128"/>
      <c r="AP768" s="129"/>
    </row>
    <row r="769" spans="1:42" ht="15.75" thickBot="1" x14ac:dyDescent="0.3">
      <c r="A769" s="97">
        <v>40</v>
      </c>
      <c r="B769" s="435" t="e">
        <f>CONCATENATE(Revisión_Avance_Periodo!$D469,";",Revisión_Avance_Periodo!$F469,";",Revisión_Avance_Periodo!$L469)</f>
        <v>#REF!</v>
      </c>
      <c r="C769" s="435" t="e">
        <f t="shared" si="63"/>
        <v>#REF!</v>
      </c>
      <c r="D769" s="123" t="e">
        <f>VLOOKUP($A769,#REF!,3,FALSE)</f>
        <v>#REF!</v>
      </c>
      <c r="E769" s="436" t="e">
        <f>VLOOKUP($A769,#REF!,4,FALSE)</f>
        <v>#REF!</v>
      </c>
      <c r="F769" s="103" t="e">
        <f>VLOOKUP($A769,#REF!,5,FALSE)</f>
        <v>#REF!</v>
      </c>
      <c r="G769" s="98" t="e">
        <f>VLOOKUP($A769,#REF!,8,FALSE)</f>
        <v>#REF!</v>
      </c>
      <c r="H769" s="93" t="e">
        <f>VLOOKUP($A769,#REF!,7,FALSE)</f>
        <v>#REF!</v>
      </c>
      <c r="I769" s="438" t="e">
        <f>VLOOKUP($A769,#REF!,10,FALSE)</f>
        <v>#REF!</v>
      </c>
      <c r="J769" s="98" t="e">
        <f>VLOOKUP($A769,#REF!,11,FALSE)</f>
        <v>#REF!</v>
      </c>
      <c r="K769" s="114" t="e">
        <f>VLOOKUP($A769,#REF!,12,FALSE)</f>
        <v>#REF!</v>
      </c>
      <c r="L769" s="98" t="e">
        <f>VLOOKUP($A769,#REF!,13,FALSE)</f>
        <v>#REF!</v>
      </c>
      <c r="M769" s="438" t="e">
        <f>VLOOKUP($A769,#REF!,14,FALSE)</f>
        <v>#REF!</v>
      </c>
      <c r="N769" s="103" t="e">
        <f>VLOOKUP($A769,#REF!,15,FALSE)</f>
        <v>#REF!</v>
      </c>
      <c r="O769" s="103" t="e">
        <f>VLOOKUP($A769,#REF!,18,FALSE)</f>
        <v>#REF!</v>
      </c>
      <c r="P769" s="93" t="e">
        <f>VLOOKUP($A769,#REF!,41,FALSE)</f>
        <v>#REF!</v>
      </c>
      <c r="Q769" s="115" t="e">
        <f>VLOOKUP(Revisión_Avance_Periodo!$L469,#REF!,30,FALSE)</f>
        <v>#REF!</v>
      </c>
      <c r="R769" s="116">
        <v>2019</v>
      </c>
      <c r="S769" s="196">
        <v>43829</v>
      </c>
      <c r="T769" s="124" t="s">
        <v>79</v>
      </c>
      <c r="U769" s="147" t="e">
        <f>INDEX(#REF!,MATCH(Revisión_Avance_Periodo!$L769,#REF!,0),MATCH(Revisión_Avance_Periodo!$T769,#REF!,0))</f>
        <v>#REF!</v>
      </c>
      <c r="V769" s="147" t="e">
        <f>INDEX(#REF!,MATCH(Revisión_Avance_Periodo!$L769,#REF!,0),MATCH(Revisión_Avance_Periodo!$T769,#REF!,0))</f>
        <v>#REF!</v>
      </c>
      <c r="W769" s="118">
        <f t="shared" si="70"/>
        <v>0</v>
      </c>
      <c r="X769" s="124" t="str">
        <f>VLOOKUP(W769,Tabla_Estado_Meta_OAP_2019[#All],3,TRUE)</f>
        <v>Por Ejecutar</v>
      </c>
      <c r="Y769" s="150" t="e">
        <f>SUBTOTAL(9,$U$758:$U769)</f>
        <v>#REF!</v>
      </c>
      <c r="Z769" s="151" t="e">
        <f>SUBTOTAL(9,$V$758:$V769)</f>
        <v>#REF!</v>
      </c>
      <c r="AA769" s="159">
        <f>IFERROR(+Revisión_Avance_Periodo!$Z769/Revisión_Avance_Periodo!$Y769,0)</f>
        <v>0</v>
      </c>
      <c r="AB769" s="126"/>
      <c r="AC769" s="127"/>
      <c r="AD769" s="125"/>
      <c r="AE769" s="125"/>
      <c r="AF769" s="128"/>
      <c r="AG769" s="129"/>
      <c r="AH769" s="150" t="e">
        <f>SUBTOTAL(9,$U$458:$U769)</f>
        <v>#REF!</v>
      </c>
      <c r="AI769" s="151" t="e">
        <f>SUBTOTAL(9,$V$458:$V769)</f>
        <v>#REF!</v>
      </c>
      <c r="AJ769" s="159">
        <f>IFERROR(+Revisión_Avance_Periodo!$Z469/Revisión_Avance_Periodo!$Y469,0)</f>
        <v>0</v>
      </c>
      <c r="AK769" s="126"/>
      <c r="AL769" s="127"/>
      <c r="AM769" s="125"/>
      <c r="AN769" s="125"/>
      <c r="AO769" s="128"/>
      <c r="AP769" s="129"/>
    </row>
    <row r="770" spans="1:42" x14ac:dyDescent="0.25">
      <c r="A770" s="92">
        <v>41</v>
      </c>
      <c r="B770" s="435" t="e">
        <f>CONCATENATE(Revisión_Avance_Periodo!$D470,";",Revisión_Avance_Periodo!$F470,";",Revisión_Avance_Periodo!$L470)</f>
        <v>#REF!</v>
      </c>
      <c r="C770" s="435" t="e">
        <f t="shared" ref="C770:C833" si="71">CONCATENATE($N770,";",$L770,";",$T770)</f>
        <v>#REF!</v>
      </c>
      <c r="D770" s="114" t="e">
        <f>VLOOKUP($A770,#REF!,3,FALSE)</f>
        <v>#REF!</v>
      </c>
      <c r="E770" s="436" t="e">
        <f>VLOOKUP($A770,#REF!,4,FALSE)</f>
        <v>#REF!</v>
      </c>
      <c r="F770" s="102" t="e">
        <f>VLOOKUP($A770,#REF!,5,FALSE)</f>
        <v>#REF!</v>
      </c>
      <c r="G770" s="93" t="e">
        <f>VLOOKUP($A770,#REF!,8,FALSE)</f>
        <v>#REF!</v>
      </c>
      <c r="H770" s="93" t="e">
        <f>VLOOKUP($A770,#REF!,7,FALSE)</f>
        <v>#REF!</v>
      </c>
      <c r="I770" s="438" t="e">
        <f>VLOOKUP($A770,#REF!,10,FALSE)</f>
        <v>#REF!</v>
      </c>
      <c r="J770" s="93" t="e">
        <f>VLOOKUP($A770,#REF!,11,FALSE)</f>
        <v>#REF!</v>
      </c>
      <c r="K770" s="114" t="e">
        <f>VLOOKUP($A770,#REF!,12,FALSE)</f>
        <v>#REF!</v>
      </c>
      <c r="L770" s="93" t="e">
        <f>VLOOKUP($A770,#REF!,13,FALSE)</f>
        <v>#REF!</v>
      </c>
      <c r="M770" s="438" t="e">
        <f>VLOOKUP($A770,#REF!,14,FALSE)</f>
        <v>#REF!</v>
      </c>
      <c r="N770" s="102" t="e">
        <f>VLOOKUP($A770,#REF!,15,FALSE)</f>
        <v>#REF!</v>
      </c>
      <c r="O770" s="102" t="e">
        <f>VLOOKUP($A770,#REF!,18,FALSE)</f>
        <v>#REF!</v>
      </c>
      <c r="P770" s="93" t="e">
        <f>VLOOKUP($A770,#REF!,41,FALSE)</f>
        <v>#REF!</v>
      </c>
      <c r="Q770" s="115" t="e">
        <f>VLOOKUP(Revisión_Avance_Periodo!$L470,#REF!,30,FALSE)</f>
        <v>#REF!</v>
      </c>
      <c r="R770" s="116">
        <v>2019</v>
      </c>
      <c r="S770" s="196">
        <v>43495</v>
      </c>
      <c r="T770" s="116" t="s">
        <v>68</v>
      </c>
      <c r="U770" s="147" t="e">
        <f>INDEX(#REF!,MATCH(Revisión_Avance_Periodo!$L770,#REF!,0),MATCH(Revisión_Avance_Periodo!$T770,#REF!,0))</f>
        <v>#REF!</v>
      </c>
      <c r="V770" s="147" t="e">
        <f>INDEX(#REF!,MATCH(Revisión_Avance_Periodo!$L770,#REF!,0),MATCH(Revisión_Avance_Periodo!$T770,#REF!,0))</f>
        <v>#REF!</v>
      </c>
      <c r="W770" s="118">
        <f t="shared" si="70"/>
        <v>0</v>
      </c>
      <c r="X770" s="116" t="str">
        <f>VLOOKUP(W770,Tabla_Estado_Meta_OAP_2019[#All],3,TRUE)</f>
        <v>Por Ejecutar</v>
      </c>
      <c r="Y770" s="148" t="e">
        <f>SUBTOTAL(9,$U$770:$U770)</f>
        <v>#REF!</v>
      </c>
      <c r="Z770" s="149" t="e">
        <f>SUBTOTAL(9,$V$770:$V770)</f>
        <v>#REF!</v>
      </c>
      <c r="AA770" s="162">
        <f>IFERROR(+Revisión_Avance_Periodo!$Z770/Revisión_Avance_Periodo!$Y770,0)</f>
        <v>0</v>
      </c>
      <c r="AB770" s="448" t="e">
        <f>SUBTOTAL(9,U770:U781)</f>
        <v>#REF!</v>
      </c>
      <c r="AC770" s="449" t="e">
        <f>SUBTOTAL(9,V770:V781)</f>
        <v>#REF!</v>
      </c>
      <c r="AD770" s="119" t="e">
        <f>+AC770/AB770</f>
        <v>#REF!</v>
      </c>
      <c r="AE770" s="119" t="e">
        <f>100%-Revisión_Avance_Periodo!$AD770</f>
        <v>#REF!</v>
      </c>
      <c r="AF770" s="121" t="e">
        <f>VLOOKUP(AD770,Tabla_Estado_Meta_OAP_2019[],3,TRUE)</f>
        <v>#REF!</v>
      </c>
      <c r="AG770" s="122" t="e">
        <f>Revisión_Avance_Periodo!$AD770*Revisión_Avance_Periodo!$Q770</f>
        <v>#REF!</v>
      </c>
      <c r="AH770" s="148" t="e">
        <f>SUBTOTAL(9,$U$470:$U770)</f>
        <v>#REF!</v>
      </c>
      <c r="AI770" s="149" t="e">
        <f>SUBTOTAL(9,$V$470:$V770)</f>
        <v>#REF!</v>
      </c>
      <c r="AJ770" s="162">
        <f>IFERROR(+Revisión_Avance_Periodo!$Z470/Revisión_Avance_Periodo!$Y470,0)</f>
        <v>0</v>
      </c>
      <c r="AK770" s="448" t="e">
        <f>SUBTOTAL(9,AD770:AD781)</f>
        <v>#REF!</v>
      </c>
      <c r="AL770" s="449" t="e">
        <f>SUBTOTAL(9,AE770:AE781)</f>
        <v>#REF!</v>
      </c>
      <c r="AM770" s="119" t="e">
        <f>+AL770/AK770</f>
        <v>#REF!</v>
      </c>
      <c r="AN770" s="119" t="e">
        <f>100%-Revisión_Avance_Periodo!$AD470</f>
        <v>#REF!</v>
      </c>
      <c r="AO770" s="121" t="e">
        <f>VLOOKUP(AM770,Tabla_Estado_Meta_OAP_2019[],3,TRUE)</f>
        <v>#REF!</v>
      </c>
      <c r="AP770" s="122" t="e">
        <f>Revisión_Avance_Periodo!$AD470*Revisión_Avance_Periodo!$Q470</f>
        <v>#REF!</v>
      </c>
    </row>
    <row r="771" spans="1:42" x14ac:dyDescent="0.25">
      <c r="A771" s="97">
        <v>41</v>
      </c>
      <c r="B771" s="435" t="e">
        <f>CONCATENATE(Revisión_Avance_Periodo!$D471,";",Revisión_Avance_Periodo!$F471,";",Revisión_Avance_Periodo!$L471)</f>
        <v>#REF!</v>
      </c>
      <c r="C771" s="435" t="e">
        <f t="shared" si="71"/>
        <v>#REF!</v>
      </c>
      <c r="D771" s="123" t="e">
        <f>VLOOKUP($A771,#REF!,3,FALSE)</f>
        <v>#REF!</v>
      </c>
      <c r="E771" s="436" t="e">
        <f>VLOOKUP($A771,#REF!,4,FALSE)</f>
        <v>#REF!</v>
      </c>
      <c r="F771" s="103" t="e">
        <f>VLOOKUP($A771,#REF!,5,FALSE)</f>
        <v>#REF!</v>
      </c>
      <c r="G771" s="98" t="e">
        <f>VLOOKUP($A771,#REF!,8,FALSE)</f>
        <v>#REF!</v>
      </c>
      <c r="H771" s="93" t="e">
        <f>VLOOKUP($A771,#REF!,7,FALSE)</f>
        <v>#REF!</v>
      </c>
      <c r="I771" s="438" t="e">
        <f>VLOOKUP($A771,#REF!,10,FALSE)</f>
        <v>#REF!</v>
      </c>
      <c r="J771" s="98" t="e">
        <f>VLOOKUP($A771,#REF!,11,FALSE)</f>
        <v>#REF!</v>
      </c>
      <c r="K771" s="114" t="e">
        <f>VLOOKUP($A771,#REF!,12,FALSE)</f>
        <v>#REF!</v>
      </c>
      <c r="L771" s="98" t="e">
        <f>VLOOKUP($A771,#REF!,13,FALSE)</f>
        <v>#REF!</v>
      </c>
      <c r="M771" s="438" t="e">
        <f>VLOOKUP($A771,#REF!,14,FALSE)</f>
        <v>#REF!</v>
      </c>
      <c r="N771" s="103" t="e">
        <f>VLOOKUP($A771,#REF!,15,FALSE)</f>
        <v>#REF!</v>
      </c>
      <c r="O771" s="103" t="e">
        <f>VLOOKUP($A771,#REF!,18,FALSE)</f>
        <v>#REF!</v>
      </c>
      <c r="P771" s="93" t="e">
        <f>VLOOKUP($A771,#REF!,41,FALSE)</f>
        <v>#REF!</v>
      </c>
      <c r="Q771" s="115" t="e">
        <f>VLOOKUP(Revisión_Avance_Periodo!$L471,#REF!,30,FALSE)</f>
        <v>#REF!</v>
      </c>
      <c r="R771" s="116">
        <v>2019</v>
      </c>
      <c r="S771" s="196">
        <v>43524</v>
      </c>
      <c r="T771" s="124" t="s">
        <v>69</v>
      </c>
      <c r="U771" s="147" t="e">
        <f>INDEX(#REF!,MATCH(Revisión_Avance_Periodo!$L771,#REF!,0),MATCH(Revisión_Avance_Periodo!$T771,#REF!,0))</f>
        <v>#REF!</v>
      </c>
      <c r="V771" s="147" t="e">
        <f>INDEX(#REF!,MATCH(Revisión_Avance_Periodo!$L771,#REF!,0),MATCH(Revisión_Avance_Periodo!$T771,#REF!,0))</f>
        <v>#REF!</v>
      </c>
      <c r="W771" s="118">
        <f t="shared" si="70"/>
        <v>0</v>
      </c>
      <c r="X771" s="124" t="str">
        <f>VLOOKUP(W771,Tabla_Estado_Meta_OAP_2019[#All],3,TRUE)</f>
        <v>Por Ejecutar</v>
      </c>
      <c r="Y771" s="150" t="e">
        <f>SUBTOTAL(9,$U$770:$U771)</f>
        <v>#REF!</v>
      </c>
      <c r="Z771" s="151" t="e">
        <f>SUBTOTAL(9,$V$770:$V771)</f>
        <v>#REF!</v>
      </c>
      <c r="AA771" s="159">
        <f>IFERROR(+Revisión_Avance_Periodo!$Z771/Revisión_Avance_Periodo!$Y771,0)</f>
        <v>0</v>
      </c>
      <c r="AB771" s="126"/>
      <c r="AC771" s="127"/>
      <c r="AD771" s="125"/>
      <c r="AE771" s="125"/>
      <c r="AF771" s="128"/>
      <c r="AG771" s="129"/>
      <c r="AH771" s="150" t="e">
        <f>SUBTOTAL(9,$U$470:$U771)</f>
        <v>#REF!</v>
      </c>
      <c r="AI771" s="151" t="e">
        <f>SUBTOTAL(9,$V$470:$V771)</f>
        <v>#REF!</v>
      </c>
      <c r="AJ771" s="159">
        <f>IFERROR(+Revisión_Avance_Periodo!$Z471/Revisión_Avance_Periodo!$Y471,0)</f>
        <v>0</v>
      </c>
      <c r="AK771" s="126"/>
      <c r="AL771" s="127"/>
      <c r="AM771" s="125"/>
      <c r="AN771" s="125"/>
      <c r="AO771" s="128"/>
      <c r="AP771" s="129"/>
    </row>
    <row r="772" spans="1:42" x14ac:dyDescent="0.25">
      <c r="A772" s="92">
        <v>41</v>
      </c>
      <c r="B772" s="435" t="e">
        <f>CONCATENATE(Revisión_Avance_Periodo!$D472,";",Revisión_Avance_Periodo!$F472,";",Revisión_Avance_Periodo!$L472)</f>
        <v>#REF!</v>
      </c>
      <c r="C772" s="435" t="e">
        <f t="shared" si="71"/>
        <v>#REF!</v>
      </c>
      <c r="D772" s="114" t="e">
        <f>VLOOKUP($A772,#REF!,3,FALSE)</f>
        <v>#REF!</v>
      </c>
      <c r="E772" s="436" t="e">
        <f>VLOOKUP($A772,#REF!,4,FALSE)</f>
        <v>#REF!</v>
      </c>
      <c r="F772" s="102" t="e">
        <f>VLOOKUP($A772,#REF!,5,FALSE)</f>
        <v>#REF!</v>
      </c>
      <c r="G772" s="93" t="e">
        <f>VLOOKUP($A772,#REF!,8,FALSE)</f>
        <v>#REF!</v>
      </c>
      <c r="H772" s="93" t="e">
        <f>VLOOKUP($A772,#REF!,7,FALSE)</f>
        <v>#REF!</v>
      </c>
      <c r="I772" s="438" t="e">
        <f>VLOOKUP($A772,#REF!,10,FALSE)</f>
        <v>#REF!</v>
      </c>
      <c r="J772" s="93" t="e">
        <f>VLOOKUP($A772,#REF!,11,FALSE)</f>
        <v>#REF!</v>
      </c>
      <c r="K772" s="114" t="e">
        <f>VLOOKUP($A772,#REF!,12,FALSE)</f>
        <v>#REF!</v>
      </c>
      <c r="L772" s="93" t="e">
        <f>VLOOKUP($A772,#REF!,13,FALSE)</f>
        <v>#REF!</v>
      </c>
      <c r="M772" s="438" t="e">
        <f>VLOOKUP($A772,#REF!,14,FALSE)</f>
        <v>#REF!</v>
      </c>
      <c r="N772" s="102" t="e">
        <f>VLOOKUP($A772,#REF!,15,FALSE)</f>
        <v>#REF!</v>
      </c>
      <c r="O772" s="102" t="e">
        <f>VLOOKUP($A772,#REF!,18,FALSE)</f>
        <v>#REF!</v>
      </c>
      <c r="P772" s="93" t="e">
        <f>VLOOKUP($A772,#REF!,41,FALSE)</f>
        <v>#REF!</v>
      </c>
      <c r="Q772" s="115" t="e">
        <f>VLOOKUP(Revisión_Avance_Periodo!$L472,#REF!,30,FALSE)</f>
        <v>#REF!</v>
      </c>
      <c r="R772" s="116">
        <v>2019</v>
      </c>
      <c r="S772" s="196">
        <v>43554</v>
      </c>
      <c r="T772" s="116" t="s">
        <v>70</v>
      </c>
      <c r="U772" s="147" t="e">
        <f>INDEX(#REF!,MATCH(Revisión_Avance_Periodo!$L772,#REF!,0),MATCH(Revisión_Avance_Periodo!$T772,#REF!,0))</f>
        <v>#REF!</v>
      </c>
      <c r="V772" s="147" t="e">
        <f>INDEX(#REF!,MATCH(Revisión_Avance_Periodo!$L772,#REF!,0),MATCH(Revisión_Avance_Periodo!$T772,#REF!,0))</f>
        <v>#REF!</v>
      </c>
      <c r="W772" s="118">
        <f t="shared" si="70"/>
        <v>0</v>
      </c>
      <c r="X772" s="116" t="str">
        <f>VLOOKUP(W772,Tabla_Estado_Meta_OAP_2019[#All],3,TRUE)</f>
        <v>Por Ejecutar</v>
      </c>
      <c r="Y772" s="150" t="e">
        <f>SUBTOTAL(9,$U$770:$U772)</f>
        <v>#REF!</v>
      </c>
      <c r="Z772" s="151" t="e">
        <f>SUBTOTAL(9,$V$770:$V772)</f>
        <v>#REF!</v>
      </c>
      <c r="AA772" s="159">
        <f>IFERROR(+Revisión_Avance_Periodo!$Z772/Revisión_Avance_Periodo!$Y772,0)</f>
        <v>0</v>
      </c>
      <c r="AB772" s="126"/>
      <c r="AC772" s="127"/>
      <c r="AD772" s="125"/>
      <c r="AE772" s="125"/>
      <c r="AF772" s="128"/>
      <c r="AG772" s="129"/>
      <c r="AH772" s="150" t="e">
        <f>SUBTOTAL(9,$U$470:$U772)</f>
        <v>#REF!</v>
      </c>
      <c r="AI772" s="151" t="e">
        <f>SUBTOTAL(9,$V$470:$V772)</f>
        <v>#REF!</v>
      </c>
      <c r="AJ772" s="159">
        <f>IFERROR(+Revisión_Avance_Periodo!$Z472/Revisión_Avance_Periodo!$Y472,0)</f>
        <v>0</v>
      </c>
      <c r="AK772" s="126"/>
      <c r="AL772" s="127"/>
      <c r="AM772" s="125"/>
      <c r="AN772" s="125"/>
      <c r="AO772" s="128"/>
      <c r="AP772" s="129"/>
    </row>
    <row r="773" spans="1:42" x14ac:dyDescent="0.25">
      <c r="A773" s="97">
        <v>41</v>
      </c>
      <c r="B773" s="435" t="e">
        <f>CONCATENATE(Revisión_Avance_Periodo!$D473,";",Revisión_Avance_Periodo!$F473,";",Revisión_Avance_Periodo!$L473)</f>
        <v>#REF!</v>
      </c>
      <c r="C773" s="435" t="e">
        <f t="shared" si="71"/>
        <v>#REF!</v>
      </c>
      <c r="D773" s="123" t="e">
        <f>VLOOKUP($A773,#REF!,3,FALSE)</f>
        <v>#REF!</v>
      </c>
      <c r="E773" s="436" t="e">
        <f>VLOOKUP($A773,#REF!,4,FALSE)</f>
        <v>#REF!</v>
      </c>
      <c r="F773" s="103" t="e">
        <f>VLOOKUP($A773,#REF!,5,FALSE)</f>
        <v>#REF!</v>
      </c>
      <c r="G773" s="98" t="e">
        <f>VLOOKUP($A773,#REF!,8,FALSE)</f>
        <v>#REF!</v>
      </c>
      <c r="H773" s="93" t="e">
        <f>VLOOKUP($A773,#REF!,7,FALSE)</f>
        <v>#REF!</v>
      </c>
      <c r="I773" s="438" t="e">
        <f>VLOOKUP($A773,#REF!,10,FALSE)</f>
        <v>#REF!</v>
      </c>
      <c r="J773" s="98" t="e">
        <f>VLOOKUP($A773,#REF!,11,FALSE)</f>
        <v>#REF!</v>
      </c>
      <c r="K773" s="114" t="e">
        <f>VLOOKUP($A773,#REF!,12,FALSE)</f>
        <v>#REF!</v>
      </c>
      <c r="L773" s="98" t="e">
        <f>VLOOKUP($A773,#REF!,13,FALSE)</f>
        <v>#REF!</v>
      </c>
      <c r="M773" s="438" t="e">
        <f>VLOOKUP($A773,#REF!,14,FALSE)</f>
        <v>#REF!</v>
      </c>
      <c r="N773" s="103" t="e">
        <f>VLOOKUP($A773,#REF!,15,FALSE)</f>
        <v>#REF!</v>
      </c>
      <c r="O773" s="103" t="e">
        <f>VLOOKUP($A773,#REF!,18,FALSE)</f>
        <v>#REF!</v>
      </c>
      <c r="P773" s="93" t="e">
        <f>VLOOKUP($A773,#REF!,41,FALSE)</f>
        <v>#REF!</v>
      </c>
      <c r="Q773" s="115" t="e">
        <f>VLOOKUP(Revisión_Avance_Periodo!$L473,#REF!,30,FALSE)</f>
        <v>#REF!</v>
      </c>
      <c r="R773" s="116">
        <v>2019</v>
      </c>
      <c r="S773" s="196">
        <v>43585</v>
      </c>
      <c r="T773" s="124" t="s">
        <v>71</v>
      </c>
      <c r="U773" s="147" t="e">
        <f>INDEX(#REF!,MATCH(Revisión_Avance_Periodo!$L773,#REF!,0),MATCH(Revisión_Avance_Periodo!$T773,#REF!,0))</f>
        <v>#REF!</v>
      </c>
      <c r="V773" s="147" t="e">
        <f>INDEX(#REF!,MATCH(Revisión_Avance_Periodo!$L773,#REF!,0),MATCH(Revisión_Avance_Periodo!$T773,#REF!,0))</f>
        <v>#REF!</v>
      </c>
      <c r="W773" s="118">
        <f t="shared" si="70"/>
        <v>0</v>
      </c>
      <c r="X773" s="124" t="str">
        <f>VLOOKUP(W773,Tabla_Estado_Meta_OAP_2019[#All],3,TRUE)</f>
        <v>Por Ejecutar</v>
      </c>
      <c r="Y773" s="150" t="e">
        <f>SUBTOTAL(9,$U$770:$U773)</f>
        <v>#REF!</v>
      </c>
      <c r="Z773" s="151" t="e">
        <f>SUBTOTAL(9,$V$770:$V773)</f>
        <v>#REF!</v>
      </c>
      <c r="AA773" s="159">
        <f>IFERROR(+Revisión_Avance_Periodo!$Z773/Revisión_Avance_Periodo!$Y773,0)</f>
        <v>0</v>
      </c>
      <c r="AB773" s="126"/>
      <c r="AC773" s="127"/>
      <c r="AD773" s="125"/>
      <c r="AE773" s="125"/>
      <c r="AF773" s="128"/>
      <c r="AG773" s="129"/>
      <c r="AH773" s="150" t="e">
        <f>SUBTOTAL(9,$U$470:$U773)</f>
        <v>#REF!</v>
      </c>
      <c r="AI773" s="151" t="e">
        <f>SUBTOTAL(9,$V$470:$V773)</f>
        <v>#REF!</v>
      </c>
      <c r="AJ773" s="159">
        <f>IFERROR(+Revisión_Avance_Periodo!$Z473/Revisión_Avance_Periodo!$Y473,0)</f>
        <v>0</v>
      </c>
      <c r="AK773" s="126"/>
      <c r="AL773" s="127"/>
      <c r="AM773" s="125"/>
      <c r="AN773" s="125"/>
      <c r="AO773" s="128"/>
      <c r="AP773" s="129"/>
    </row>
    <row r="774" spans="1:42" x14ac:dyDescent="0.25">
      <c r="A774" s="92">
        <v>41</v>
      </c>
      <c r="B774" s="435" t="e">
        <f>CONCATENATE(Revisión_Avance_Periodo!$D474,";",Revisión_Avance_Periodo!$F474,";",Revisión_Avance_Periodo!$L474)</f>
        <v>#REF!</v>
      </c>
      <c r="C774" s="435" t="e">
        <f t="shared" si="71"/>
        <v>#REF!</v>
      </c>
      <c r="D774" s="114" t="e">
        <f>VLOOKUP($A774,#REF!,3,FALSE)</f>
        <v>#REF!</v>
      </c>
      <c r="E774" s="436" t="e">
        <f>VLOOKUP($A774,#REF!,4,FALSE)</f>
        <v>#REF!</v>
      </c>
      <c r="F774" s="102" t="e">
        <f>VLOOKUP($A774,#REF!,5,FALSE)</f>
        <v>#REF!</v>
      </c>
      <c r="G774" s="93" t="e">
        <f>VLOOKUP($A774,#REF!,8,FALSE)</f>
        <v>#REF!</v>
      </c>
      <c r="H774" s="93" t="e">
        <f>VLOOKUP($A774,#REF!,7,FALSE)</f>
        <v>#REF!</v>
      </c>
      <c r="I774" s="438" t="e">
        <f>VLOOKUP($A774,#REF!,10,FALSE)</f>
        <v>#REF!</v>
      </c>
      <c r="J774" s="93" t="e">
        <f>VLOOKUP($A774,#REF!,11,FALSE)</f>
        <v>#REF!</v>
      </c>
      <c r="K774" s="114" t="e">
        <f>VLOOKUP($A774,#REF!,12,FALSE)</f>
        <v>#REF!</v>
      </c>
      <c r="L774" s="93" t="e">
        <f>VLOOKUP($A774,#REF!,13,FALSE)</f>
        <v>#REF!</v>
      </c>
      <c r="M774" s="438" t="e">
        <f>VLOOKUP($A774,#REF!,14,FALSE)</f>
        <v>#REF!</v>
      </c>
      <c r="N774" s="102" t="e">
        <f>VLOOKUP($A774,#REF!,15,FALSE)</f>
        <v>#REF!</v>
      </c>
      <c r="O774" s="102" t="e">
        <f>VLOOKUP($A774,#REF!,18,FALSE)</f>
        <v>#REF!</v>
      </c>
      <c r="P774" s="93" t="e">
        <f>VLOOKUP($A774,#REF!,41,FALSE)</f>
        <v>#REF!</v>
      </c>
      <c r="Q774" s="115" t="e">
        <f>VLOOKUP(Revisión_Avance_Periodo!$L474,#REF!,30,FALSE)</f>
        <v>#REF!</v>
      </c>
      <c r="R774" s="116">
        <v>2019</v>
      </c>
      <c r="S774" s="196">
        <v>43615</v>
      </c>
      <c r="T774" s="116" t="s">
        <v>72</v>
      </c>
      <c r="U774" s="147" t="e">
        <f>INDEX(#REF!,MATCH(Revisión_Avance_Periodo!$L774,#REF!,0),MATCH(Revisión_Avance_Periodo!$T774,#REF!,0))</f>
        <v>#REF!</v>
      </c>
      <c r="V774" s="147" t="e">
        <f>INDEX(#REF!,MATCH(Revisión_Avance_Periodo!$L774,#REF!,0),MATCH(Revisión_Avance_Periodo!$T774,#REF!,0))</f>
        <v>#REF!</v>
      </c>
      <c r="W774" s="118">
        <f t="shared" si="70"/>
        <v>0</v>
      </c>
      <c r="X774" s="116" t="str">
        <f>VLOOKUP(W774,Tabla_Estado_Meta_OAP_2019[#All],3,TRUE)</f>
        <v>Por Ejecutar</v>
      </c>
      <c r="Y774" s="150" t="e">
        <f>SUBTOTAL(9,$U$770:$U774)</f>
        <v>#REF!</v>
      </c>
      <c r="Z774" s="151" t="e">
        <f>SUBTOTAL(9,$V$770:$V774)</f>
        <v>#REF!</v>
      </c>
      <c r="AA774" s="159">
        <f>IFERROR(+Revisión_Avance_Periodo!$Z774/Revisión_Avance_Periodo!$Y774,0)</f>
        <v>0</v>
      </c>
      <c r="AB774" s="126"/>
      <c r="AC774" s="127"/>
      <c r="AD774" s="125"/>
      <c r="AE774" s="125"/>
      <c r="AF774" s="128"/>
      <c r="AG774" s="129"/>
      <c r="AH774" s="150" t="e">
        <f>SUBTOTAL(9,$U$470:$U774)</f>
        <v>#REF!</v>
      </c>
      <c r="AI774" s="151" t="e">
        <f>SUBTOTAL(9,$V$470:$V774)</f>
        <v>#REF!</v>
      </c>
      <c r="AJ774" s="159">
        <f>IFERROR(+Revisión_Avance_Periodo!$Z474/Revisión_Avance_Periodo!$Y474,0)</f>
        <v>0</v>
      </c>
      <c r="AK774" s="126"/>
      <c r="AL774" s="127"/>
      <c r="AM774" s="125"/>
      <c r="AN774" s="125"/>
      <c r="AO774" s="128"/>
      <c r="AP774" s="129"/>
    </row>
    <row r="775" spans="1:42" x14ac:dyDescent="0.25">
      <c r="A775" s="97">
        <v>41</v>
      </c>
      <c r="B775" s="435" t="e">
        <f>CONCATENATE(Revisión_Avance_Periodo!$D475,";",Revisión_Avance_Periodo!$F475,";",Revisión_Avance_Periodo!$L475)</f>
        <v>#REF!</v>
      </c>
      <c r="C775" s="435" t="e">
        <f t="shared" si="71"/>
        <v>#REF!</v>
      </c>
      <c r="D775" s="123" t="e">
        <f>VLOOKUP($A775,#REF!,3,FALSE)</f>
        <v>#REF!</v>
      </c>
      <c r="E775" s="436" t="e">
        <f>VLOOKUP($A775,#REF!,4,FALSE)</f>
        <v>#REF!</v>
      </c>
      <c r="F775" s="103" t="e">
        <f>VLOOKUP($A775,#REF!,5,FALSE)</f>
        <v>#REF!</v>
      </c>
      <c r="G775" s="98" t="e">
        <f>VLOOKUP($A775,#REF!,8,FALSE)</f>
        <v>#REF!</v>
      </c>
      <c r="H775" s="93" t="e">
        <f>VLOOKUP($A775,#REF!,7,FALSE)</f>
        <v>#REF!</v>
      </c>
      <c r="I775" s="438" t="e">
        <f>VLOOKUP($A775,#REF!,10,FALSE)</f>
        <v>#REF!</v>
      </c>
      <c r="J775" s="98" t="e">
        <f>VLOOKUP($A775,#REF!,11,FALSE)</f>
        <v>#REF!</v>
      </c>
      <c r="K775" s="114" t="e">
        <f>VLOOKUP($A775,#REF!,12,FALSE)</f>
        <v>#REF!</v>
      </c>
      <c r="L775" s="98" t="e">
        <f>VLOOKUP($A775,#REF!,13,FALSE)</f>
        <v>#REF!</v>
      </c>
      <c r="M775" s="438" t="e">
        <f>VLOOKUP($A775,#REF!,14,FALSE)</f>
        <v>#REF!</v>
      </c>
      <c r="N775" s="103" t="e">
        <f>VLOOKUP($A775,#REF!,15,FALSE)</f>
        <v>#REF!</v>
      </c>
      <c r="O775" s="103" t="e">
        <f>VLOOKUP($A775,#REF!,18,FALSE)</f>
        <v>#REF!</v>
      </c>
      <c r="P775" s="93" t="e">
        <f>VLOOKUP($A775,#REF!,41,FALSE)</f>
        <v>#REF!</v>
      </c>
      <c r="Q775" s="115" t="e">
        <f>VLOOKUP(Revisión_Avance_Periodo!$L475,#REF!,30,FALSE)</f>
        <v>#REF!</v>
      </c>
      <c r="R775" s="116">
        <v>2019</v>
      </c>
      <c r="S775" s="196">
        <v>43646</v>
      </c>
      <c r="T775" s="124" t="s">
        <v>73</v>
      </c>
      <c r="U775" s="147" t="e">
        <f>INDEX(#REF!,MATCH(Revisión_Avance_Periodo!$L775,#REF!,0),MATCH(Revisión_Avance_Periodo!$T775,#REF!,0))</f>
        <v>#REF!</v>
      </c>
      <c r="V775" s="147" t="e">
        <f>INDEX(#REF!,MATCH(Revisión_Avance_Periodo!$L775,#REF!,0),MATCH(Revisión_Avance_Periodo!$T775,#REF!,0))</f>
        <v>#REF!</v>
      </c>
      <c r="W775" s="118">
        <f t="shared" si="70"/>
        <v>0</v>
      </c>
      <c r="X775" s="124" t="str">
        <f>VLOOKUP(W775,Tabla_Estado_Meta_OAP_2019[#All],3,TRUE)</f>
        <v>Por Ejecutar</v>
      </c>
      <c r="Y775" s="150" t="e">
        <f>SUBTOTAL(9,$U$770:$U775)</f>
        <v>#REF!</v>
      </c>
      <c r="Z775" s="151" t="e">
        <f>SUBTOTAL(9,$V$770:$V775)</f>
        <v>#REF!</v>
      </c>
      <c r="AA775" s="159">
        <f>IFERROR(+Revisión_Avance_Periodo!$Z775/Revisión_Avance_Periodo!$Y775,0)</f>
        <v>0</v>
      </c>
      <c r="AB775" s="126"/>
      <c r="AC775" s="127"/>
      <c r="AD775" s="125"/>
      <c r="AE775" s="125"/>
      <c r="AF775" s="128"/>
      <c r="AG775" s="129"/>
      <c r="AH775" s="150" t="e">
        <f>SUBTOTAL(9,$U$470:$U775)</f>
        <v>#REF!</v>
      </c>
      <c r="AI775" s="151" t="e">
        <f>SUBTOTAL(9,$V$470:$V775)</f>
        <v>#REF!</v>
      </c>
      <c r="AJ775" s="159">
        <f>IFERROR(+Revisión_Avance_Periodo!$Z475/Revisión_Avance_Periodo!$Y475,0)</f>
        <v>0</v>
      </c>
      <c r="AK775" s="126"/>
      <c r="AL775" s="127"/>
      <c r="AM775" s="125"/>
      <c r="AN775" s="125"/>
      <c r="AO775" s="128"/>
      <c r="AP775" s="129"/>
    </row>
    <row r="776" spans="1:42" x14ac:dyDescent="0.25">
      <c r="A776" s="92">
        <v>41</v>
      </c>
      <c r="B776" s="435" t="e">
        <f>CONCATENATE(Revisión_Avance_Periodo!$D476,";",Revisión_Avance_Periodo!$F476,";",Revisión_Avance_Periodo!$L476)</f>
        <v>#REF!</v>
      </c>
      <c r="C776" s="435" t="e">
        <f t="shared" si="71"/>
        <v>#REF!</v>
      </c>
      <c r="D776" s="114" t="e">
        <f>VLOOKUP($A776,#REF!,3,FALSE)</f>
        <v>#REF!</v>
      </c>
      <c r="E776" s="436" t="e">
        <f>VLOOKUP($A776,#REF!,4,FALSE)</f>
        <v>#REF!</v>
      </c>
      <c r="F776" s="102" t="e">
        <f>VLOOKUP($A776,#REF!,5,FALSE)</f>
        <v>#REF!</v>
      </c>
      <c r="G776" s="93" t="e">
        <f>VLOOKUP($A776,#REF!,8,FALSE)</f>
        <v>#REF!</v>
      </c>
      <c r="H776" s="93" t="e">
        <f>VLOOKUP($A776,#REF!,7,FALSE)</f>
        <v>#REF!</v>
      </c>
      <c r="I776" s="438" t="e">
        <f>VLOOKUP($A776,#REF!,10,FALSE)</f>
        <v>#REF!</v>
      </c>
      <c r="J776" s="93" t="e">
        <f>VLOOKUP($A776,#REF!,11,FALSE)</f>
        <v>#REF!</v>
      </c>
      <c r="K776" s="114" t="e">
        <f>VLOOKUP($A776,#REF!,12,FALSE)</f>
        <v>#REF!</v>
      </c>
      <c r="L776" s="93" t="e">
        <f>VLOOKUP($A776,#REF!,13,FALSE)</f>
        <v>#REF!</v>
      </c>
      <c r="M776" s="438" t="e">
        <f>VLOOKUP($A776,#REF!,14,FALSE)</f>
        <v>#REF!</v>
      </c>
      <c r="N776" s="102" t="e">
        <f>VLOOKUP($A776,#REF!,15,FALSE)</f>
        <v>#REF!</v>
      </c>
      <c r="O776" s="102" t="e">
        <f>VLOOKUP($A776,#REF!,18,FALSE)</f>
        <v>#REF!</v>
      </c>
      <c r="P776" s="93" t="e">
        <f>VLOOKUP($A776,#REF!,41,FALSE)</f>
        <v>#REF!</v>
      </c>
      <c r="Q776" s="115" t="e">
        <f>VLOOKUP(Revisión_Avance_Periodo!$L476,#REF!,30,FALSE)</f>
        <v>#REF!</v>
      </c>
      <c r="R776" s="116">
        <v>2019</v>
      </c>
      <c r="S776" s="196">
        <v>43676</v>
      </c>
      <c r="T776" s="116" t="s">
        <v>74</v>
      </c>
      <c r="U776" s="147" t="e">
        <f>INDEX(#REF!,MATCH(Revisión_Avance_Periodo!$L776,#REF!,0),MATCH(Revisión_Avance_Periodo!$T776,#REF!,0))</f>
        <v>#REF!</v>
      </c>
      <c r="V776" s="147" t="e">
        <f>INDEX(#REF!,MATCH(Revisión_Avance_Periodo!$L776,#REF!,0),MATCH(Revisión_Avance_Periodo!$T776,#REF!,0))</f>
        <v>#REF!</v>
      </c>
      <c r="W776" s="118">
        <f t="shared" si="70"/>
        <v>0</v>
      </c>
      <c r="X776" s="116" t="str">
        <f>VLOOKUP(W776,Tabla_Estado_Meta_OAP_2019[#All],3,TRUE)</f>
        <v>Por Ejecutar</v>
      </c>
      <c r="Y776" s="150" t="e">
        <f>SUBTOTAL(9,$U$770:$U776)</f>
        <v>#REF!</v>
      </c>
      <c r="Z776" s="151" t="e">
        <f>SUBTOTAL(9,$V$770:$V776)</f>
        <v>#REF!</v>
      </c>
      <c r="AA776" s="159">
        <f>IFERROR(+Revisión_Avance_Periodo!$Z776/Revisión_Avance_Periodo!$Y776,0)</f>
        <v>0</v>
      </c>
      <c r="AB776" s="126"/>
      <c r="AC776" s="127"/>
      <c r="AD776" s="125"/>
      <c r="AE776" s="125"/>
      <c r="AF776" s="128"/>
      <c r="AG776" s="129"/>
      <c r="AH776" s="150" t="e">
        <f>SUBTOTAL(9,$U$470:$U776)</f>
        <v>#REF!</v>
      </c>
      <c r="AI776" s="151" t="e">
        <f>SUBTOTAL(9,$V$470:$V776)</f>
        <v>#REF!</v>
      </c>
      <c r="AJ776" s="159">
        <f>IFERROR(+Revisión_Avance_Periodo!$Z476/Revisión_Avance_Periodo!$Y476,0)</f>
        <v>0</v>
      </c>
      <c r="AK776" s="126"/>
      <c r="AL776" s="127"/>
      <c r="AM776" s="125"/>
      <c r="AN776" s="125"/>
      <c r="AO776" s="128"/>
      <c r="AP776" s="129"/>
    </row>
    <row r="777" spans="1:42" x14ac:dyDescent="0.25">
      <c r="A777" s="97">
        <v>41</v>
      </c>
      <c r="B777" s="435" t="e">
        <f>CONCATENATE(Revisión_Avance_Periodo!$D477,";",Revisión_Avance_Periodo!$F477,";",Revisión_Avance_Periodo!$L477)</f>
        <v>#REF!</v>
      </c>
      <c r="C777" s="435" t="e">
        <f t="shared" si="71"/>
        <v>#REF!</v>
      </c>
      <c r="D777" s="123" t="e">
        <f>VLOOKUP($A777,#REF!,3,FALSE)</f>
        <v>#REF!</v>
      </c>
      <c r="E777" s="436" t="e">
        <f>VLOOKUP($A777,#REF!,4,FALSE)</f>
        <v>#REF!</v>
      </c>
      <c r="F777" s="103" t="e">
        <f>VLOOKUP($A777,#REF!,5,FALSE)</f>
        <v>#REF!</v>
      </c>
      <c r="G777" s="98" t="e">
        <f>VLOOKUP($A777,#REF!,8,FALSE)</f>
        <v>#REF!</v>
      </c>
      <c r="H777" s="93" t="e">
        <f>VLOOKUP($A777,#REF!,7,FALSE)</f>
        <v>#REF!</v>
      </c>
      <c r="I777" s="438" t="e">
        <f>VLOOKUP($A777,#REF!,10,FALSE)</f>
        <v>#REF!</v>
      </c>
      <c r="J777" s="98" t="e">
        <f>VLOOKUP($A777,#REF!,11,FALSE)</f>
        <v>#REF!</v>
      </c>
      <c r="K777" s="114" t="e">
        <f>VLOOKUP($A777,#REF!,12,FALSE)</f>
        <v>#REF!</v>
      </c>
      <c r="L777" s="98" t="e">
        <f>VLOOKUP($A777,#REF!,13,FALSE)</f>
        <v>#REF!</v>
      </c>
      <c r="M777" s="438" t="e">
        <f>VLOOKUP($A777,#REF!,14,FALSE)</f>
        <v>#REF!</v>
      </c>
      <c r="N777" s="103" t="e">
        <f>VLOOKUP($A777,#REF!,15,FALSE)</f>
        <v>#REF!</v>
      </c>
      <c r="O777" s="103" t="e">
        <f>VLOOKUP($A777,#REF!,18,FALSE)</f>
        <v>#REF!</v>
      </c>
      <c r="P777" s="93" t="e">
        <f>VLOOKUP($A777,#REF!,41,FALSE)</f>
        <v>#REF!</v>
      </c>
      <c r="Q777" s="115" t="e">
        <f>VLOOKUP(Revisión_Avance_Periodo!$L477,#REF!,30,FALSE)</f>
        <v>#REF!</v>
      </c>
      <c r="R777" s="116">
        <v>2019</v>
      </c>
      <c r="S777" s="196">
        <v>43707</v>
      </c>
      <c r="T777" s="124" t="s">
        <v>75</v>
      </c>
      <c r="U777" s="147" t="e">
        <f>INDEX(#REF!,MATCH(Revisión_Avance_Periodo!$L777,#REF!,0),MATCH(Revisión_Avance_Periodo!$T777,#REF!,0))</f>
        <v>#REF!</v>
      </c>
      <c r="V777" s="147" t="e">
        <f>INDEX(#REF!,MATCH(Revisión_Avance_Periodo!$L777,#REF!,0),MATCH(Revisión_Avance_Periodo!$T777,#REF!,0))</f>
        <v>#REF!</v>
      </c>
      <c r="W777" s="118">
        <f t="shared" si="70"/>
        <v>0</v>
      </c>
      <c r="X777" s="124" t="str">
        <f>VLOOKUP(W777,Tabla_Estado_Meta_OAP_2019[#All],3,TRUE)</f>
        <v>Por Ejecutar</v>
      </c>
      <c r="Y777" s="150" t="e">
        <f>SUBTOTAL(9,$U$770:$U777)</f>
        <v>#REF!</v>
      </c>
      <c r="Z777" s="151" t="e">
        <f>SUBTOTAL(9,$V$770:$V777)</f>
        <v>#REF!</v>
      </c>
      <c r="AA777" s="159">
        <f>IFERROR(+Revisión_Avance_Periodo!$Z777/Revisión_Avance_Periodo!$Y777,0)</f>
        <v>0</v>
      </c>
      <c r="AB777" s="126"/>
      <c r="AC777" s="127"/>
      <c r="AD777" s="125"/>
      <c r="AE777" s="125"/>
      <c r="AF777" s="128"/>
      <c r="AG777" s="129"/>
      <c r="AH777" s="150" t="e">
        <f>SUBTOTAL(9,$U$470:$U777)</f>
        <v>#REF!</v>
      </c>
      <c r="AI777" s="151" t="e">
        <f>SUBTOTAL(9,$V$470:$V777)</f>
        <v>#REF!</v>
      </c>
      <c r="AJ777" s="159">
        <f>IFERROR(+Revisión_Avance_Periodo!$Z477/Revisión_Avance_Periodo!$Y477,0)</f>
        <v>0</v>
      </c>
      <c r="AK777" s="126"/>
      <c r="AL777" s="127"/>
      <c r="AM777" s="125"/>
      <c r="AN777" s="125"/>
      <c r="AO777" s="128"/>
      <c r="AP777" s="129"/>
    </row>
    <row r="778" spans="1:42" x14ac:dyDescent="0.25">
      <c r="A778" s="92">
        <v>41</v>
      </c>
      <c r="B778" s="435" t="e">
        <f>CONCATENATE(Revisión_Avance_Periodo!$D478,";",Revisión_Avance_Periodo!$F478,";",Revisión_Avance_Periodo!$L478)</f>
        <v>#REF!</v>
      </c>
      <c r="C778" s="435" t="e">
        <f t="shared" si="71"/>
        <v>#REF!</v>
      </c>
      <c r="D778" s="114" t="e">
        <f>VLOOKUP($A778,#REF!,3,FALSE)</f>
        <v>#REF!</v>
      </c>
      <c r="E778" s="436" t="e">
        <f>VLOOKUP($A778,#REF!,4,FALSE)</f>
        <v>#REF!</v>
      </c>
      <c r="F778" s="102" t="e">
        <f>VLOOKUP($A778,#REF!,5,FALSE)</f>
        <v>#REF!</v>
      </c>
      <c r="G778" s="93" t="e">
        <f>VLOOKUP($A778,#REF!,8,FALSE)</f>
        <v>#REF!</v>
      </c>
      <c r="H778" s="93" t="e">
        <f>VLOOKUP($A778,#REF!,7,FALSE)</f>
        <v>#REF!</v>
      </c>
      <c r="I778" s="438" t="e">
        <f>VLOOKUP($A778,#REF!,10,FALSE)</f>
        <v>#REF!</v>
      </c>
      <c r="J778" s="93" t="e">
        <f>VLOOKUP($A778,#REF!,11,FALSE)</f>
        <v>#REF!</v>
      </c>
      <c r="K778" s="114" t="e">
        <f>VLOOKUP($A778,#REF!,12,FALSE)</f>
        <v>#REF!</v>
      </c>
      <c r="L778" s="93" t="e">
        <f>VLOOKUP($A778,#REF!,13,FALSE)</f>
        <v>#REF!</v>
      </c>
      <c r="M778" s="438" t="e">
        <f>VLOOKUP($A778,#REF!,14,FALSE)</f>
        <v>#REF!</v>
      </c>
      <c r="N778" s="102" t="e">
        <f>VLOOKUP($A778,#REF!,15,FALSE)</f>
        <v>#REF!</v>
      </c>
      <c r="O778" s="102" t="e">
        <f>VLOOKUP($A778,#REF!,18,FALSE)</f>
        <v>#REF!</v>
      </c>
      <c r="P778" s="93" t="e">
        <f>VLOOKUP($A778,#REF!,41,FALSE)</f>
        <v>#REF!</v>
      </c>
      <c r="Q778" s="115" t="e">
        <f>VLOOKUP(Revisión_Avance_Periodo!$L478,#REF!,30,FALSE)</f>
        <v>#REF!</v>
      </c>
      <c r="R778" s="116">
        <v>2019</v>
      </c>
      <c r="S778" s="196">
        <v>43738</v>
      </c>
      <c r="T778" s="116" t="s">
        <v>76</v>
      </c>
      <c r="U778" s="147" t="e">
        <f>INDEX(#REF!,MATCH(Revisión_Avance_Periodo!$L778,#REF!,0),MATCH(Revisión_Avance_Periodo!$T778,#REF!,0))</f>
        <v>#REF!</v>
      </c>
      <c r="V778" s="147" t="e">
        <f>INDEX(#REF!,MATCH(Revisión_Avance_Periodo!$L778,#REF!,0),MATCH(Revisión_Avance_Periodo!$T778,#REF!,0))</f>
        <v>#REF!</v>
      </c>
      <c r="W778" s="118">
        <f t="shared" si="70"/>
        <v>0</v>
      </c>
      <c r="X778" s="116" t="str">
        <f>VLOOKUP(W778,Tabla_Estado_Meta_OAP_2019[#All],3,TRUE)</f>
        <v>Por Ejecutar</v>
      </c>
      <c r="Y778" s="150" t="e">
        <f>SUBTOTAL(9,$U$770:$U778)</f>
        <v>#REF!</v>
      </c>
      <c r="Z778" s="151" t="e">
        <f>SUBTOTAL(9,$V$770:$V778)</f>
        <v>#REF!</v>
      </c>
      <c r="AA778" s="159">
        <f>IFERROR(+Revisión_Avance_Periodo!$Z778/Revisión_Avance_Periodo!$Y778,0)</f>
        <v>0</v>
      </c>
      <c r="AB778" s="126"/>
      <c r="AC778" s="127"/>
      <c r="AD778" s="125"/>
      <c r="AE778" s="125"/>
      <c r="AF778" s="128"/>
      <c r="AG778" s="129"/>
      <c r="AH778" s="150" t="e">
        <f>SUBTOTAL(9,$U$470:$U778)</f>
        <v>#REF!</v>
      </c>
      <c r="AI778" s="151" t="e">
        <f>SUBTOTAL(9,$V$470:$V778)</f>
        <v>#REF!</v>
      </c>
      <c r="AJ778" s="159">
        <f>IFERROR(+Revisión_Avance_Periodo!$Z478/Revisión_Avance_Periodo!$Y478,0)</f>
        <v>0</v>
      </c>
      <c r="AK778" s="126"/>
      <c r="AL778" s="127"/>
      <c r="AM778" s="125"/>
      <c r="AN778" s="125"/>
      <c r="AO778" s="128"/>
      <c r="AP778" s="129"/>
    </row>
    <row r="779" spans="1:42" x14ac:dyDescent="0.25">
      <c r="A779" s="97">
        <v>41</v>
      </c>
      <c r="B779" s="435" t="e">
        <f>CONCATENATE(Revisión_Avance_Periodo!$D479,";",Revisión_Avance_Periodo!$F479,";",Revisión_Avance_Periodo!$L479)</f>
        <v>#REF!</v>
      </c>
      <c r="C779" s="435" t="e">
        <f t="shared" si="71"/>
        <v>#REF!</v>
      </c>
      <c r="D779" s="123" t="e">
        <f>VLOOKUP($A779,#REF!,3,FALSE)</f>
        <v>#REF!</v>
      </c>
      <c r="E779" s="436" t="e">
        <f>VLOOKUP($A779,#REF!,4,FALSE)</f>
        <v>#REF!</v>
      </c>
      <c r="F779" s="103" t="e">
        <f>VLOOKUP($A779,#REF!,5,FALSE)</f>
        <v>#REF!</v>
      </c>
      <c r="G779" s="98" t="e">
        <f>VLOOKUP($A779,#REF!,8,FALSE)</f>
        <v>#REF!</v>
      </c>
      <c r="H779" s="93" t="e">
        <f>VLOOKUP($A779,#REF!,7,FALSE)</f>
        <v>#REF!</v>
      </c>
      <c r="I779" s="438" t="e">
        <f>VLOOKUP($A779,#REF!,10,FALSE)</f>
        <v>#REF!</v>
      </c>
      <c r="J779" s="98" t="e">
        <f>VLOOKUP($A779,#REF!,11,FALSE)</f>
        <v>#REF!</v>
      </c>
      <c r="K779" s="114" t="e">
        <f>VLOOKUP($A779,#REF!,12,FALSE)</f>
        <v>#REF!</v>
      </c>
      <c r="L779" s="98" t="e">
        <f>VLOOKUP($A779,#REF!,13,FALSE)</f>
        <v>#REF!</v>
      </c>
      <c r="M779" s="438" t="e">
        <f>VLOOKUP($A779,#REF!,14,FALSE)</f>
        <v>#REF!</v>
      </c>
      <c r="N779" s="103" t="e">
        <f>VLOOKUP($A779,#REF!,15,FALSE)</f>
        <v>#REF!</v>
      </c>
      <c r="O779" s="103" t="e">
        <f>VLOOKUP($A779,#REF!,18,FALSE)</f>
        <v>#REF!</v>
      </c>
      <c r="P779" s="93" t="e">
        <f>VLOOKUP($A779,#REF!,41,FALSE)</f>
        <v>#REF!</v>
      </c>
      <c r="Q779" s="115" t="e">
        <f>VLOOKUP(Revisión_Avance_Periodo!$L479,#REF!,30,FALSE)</f>
        <v>#REF!</v>
      </c>
      <c r="R779" s="116">
        <v>2019</v>
      </c>
      <c r="S779" s="196">
        <v>43768</v>
      </c>
      <c r="T779" s="124" t="s">
        <v>77</v>
      </c>
      <c r="U779" s="147" t="e">
        <f>INDEX(#REF!,MATCH(Revisión_Avance_Periodo!$L779,#REF!,0),MATCH(Revisión_Avance_Periodo!$T779,#REF!,0))</f>
        <v>#REF!</v>
      </c>
      <c r="V779" s="147" t="e">
        <f>INDEX(#REF!,MATCH(Revisión_Avance_Periodo!$L779,#REF!,0),MATCH(Revisión_Avance_Periodo!$T779,#REF!,0))</f>
        <v>#REF!</v>
      </c>
      <c r="W779" s="118">
        <f t="shared" si="70"/>
        <v>0</v>
      </c>
      <c r="X779" s="124" t="str">
        <f>VLOOKUP(W779,Tabla_Estado_Meta_OAP_2019[#All],3,TRUE)</f>
        <v>Por Ejecutar</v>
      </c>
      <c r="Y779" s="150" t="e">
        <f>SUBTOTAL(9,$U$770:$U779)</f>
        <v>#REF!</v>
      </c>
      <c r="Z779" s="151" t="e">
        <f>SUBTOTAL(9,$V$770:$V779)</f>
        <v>#REF!</v>
      </c>
      <c r="AA779" s="159">
        <f>IFERROR(+Revisión_Avance_Periodo!$Z779/Revisión_Avance_Periodo!$Y779,0)</f>
        <v>0</v>
      </c>
      <c r="AB779" s="126"/>
      <c r="AC779" s="127"/>
      <c r="AD779" s="125"/>
      <c r="AE779" s="125"/>
      <c r="AF779" s="128"/>
      <c r="AG779" s="129"/>
      <c r="AH779" s="150" t="e">
        <f>SUBTOTAL(9,$U$470:$U779)</f>
        <v>#REF!</v>
      </c>
      <c r="AI779" s="151" t="e">
        <f>SUBTOTAL(9,$V$470:$V779)</f>
        <v>#REF!</v>
      </c>
      <c r="AJ779" s="159">
        <f>IFERROR(+Revisión_Avance_Periodo!$Z479/Revisión_Avance_Periodo!$Y479,0)</f>
        <v>0</v>
      </c>
      <c r="AK779" s="126"/>
      <c r="AL779" s="127"/>
      <c r="AM779" s="125"/>
      <c r="AN779" s="125"/>
      <c r="AO779" s="128"/>
      <c r="AP779" s="129"/>
    </row>
    <row r="780" spans="1:42" x14ac:dyDescent="0.25">
      <c r="A780" s="92">
        <v>41</v>
      </c>
      <c r="B780" s="435" t="e">
        <f>CONCATENATE(Revisión_Avance_Periodo!$D480,";",Revisión_Avance_Periodo!$F480,";",Revisión_Avance_Periodo!$L480)</f>
        <v>#REF!</v>
      </c>
      <c r="C780" s="435" t="e">
        <f t="shared" si="71"/>
        <v>#REF!</v>
      </c>
      <c r="D780" s="114" t="e">
        <f>VLOOKUP($A780,#REF!,3,FALSE)</f>
        <v>#REF!</v>
      </c>
      <c r="E780" s="436" t="e">
        <f>VLOOKUP($A780,#REF!,4,FALSE)</f>
        <v>#REF!</v>
      </c>
      <c r="F780" s="102" t="e">
        <f>VLOOKUP($A780,#REF!,5,FALSE)</f>
        <v>#REF!</v>
      </c>
      <c r="G780" s="93" t="e">
        <f>VLOOKUP($A780,#REF!,8,FALSE)</f>
        <v>#REF!</v>
      </c>
      <c r="H780" s="93" t="e">
        <f>VLOOKUP($A780,#REF!,7,FALSE)</f>
        <v>#REF!</v>
      </c>
      <c r="I780" s="438" t="e">
        <f>VLOOKUP($A780,#REF!,10,FALSE)</f>
        <v>#REF!</v>
      </c>
      <c r="J780" s="93" t="e">
        <f>VLOOKUP($A780,#REF!,11,FALSE)</f>
        <v>#REF!</v>
      </c>
      <c r="K780" s="114" t="e">
        <f>VLOOKUP($A780,#REF!,12,FALSE)</f>
        <v>#REF!</v>
      </c>
      <c r="L780" s="93" t="e">
        <f>VLOOKUP($A780,#REF!,13,FALSE)</f>
        <v>#REF!</v>
      </c>
      <c r="M780" s="438" t="e">
        <f>VLOOKUP($A780,#REF!,14,FALSE)</f>
        <v>#REF!</v>
      </c>
      <c r="N780" s="102" t="e">
        <f>VLOOKUP($A780,#REF!,15,FALSE)</f>
        <v>#REF!</v>
      </c>
      <c r="O780" s="102" t="e">
        <f>VLOOKUP($A780,#REF!,18,FALSE)</f>
        <v>#REF!</v>
      </c>
      <c r="P780" s="93" t="e">
        <f>VLOOKUP($A780,#REF!,41,FALSE)</f>
        <v>#REF!</v>
      </c>
      <c r="Q780" s="115" t="e">
        <f>VLOOKUP(Revisión_Avance_Periodo!$L480,#REF!,30,FALSE)</f>
        <v>#REF!</v>
      </c>
      <c r="R780" s="116">
        <v>2019</v>
      </c>
      <c r="S780" s="196">
        <v>43799</v>
      </c>
      <c r="T780" s="116" t="s">
        <v>78</v>
      </c>
      <c r="U780" s="147" t="e">
        <f>INDEX(#REF!,MATCH(Revisión_Avance_Periodo!$L780,#REF!,0),MATCH(Revisión_Avance_Periodo!$T780,#REF!,0))</f>
        <v>#REF!</v>
      </c>
      <c r="V780" s="147" t="e">
        <f>INDEX(#REF!,MATCH(Revisión_Avance_Periodo!$L780,#REF!,0),MATCH(Revisión_Avance_Periodo!$T780,#REF!,0))</f>
        <v>#REF!</v>
      </c>
      <c r="W780" s="131" t="e">
        <f>V780/U780</f>
        <v>#REF!</v>
      </c>
      <c r="X780" s="116" t="e">
        <f>VLOOKUP(W780,Tabla_Estado_Meta_OAP_2019[#All],3,TRUE)</f>
        <v>#REF!</v>
      </c>
      <c r="Y780" s="150" t="e">
        <f>SUBTOTAL(9,$U$770:$U780)</f>
        <v>#REF!</v>
      </c>
      <c r="Z780" s="151" t="e">
        <f>SUBTOTAL(9,$V$770:$V780)</f>
        <v>#REF!</v>
      </c>
      <c r="AA780" s="159">
        <f>IFERROR(+Revisión_Avance_Periodo!$Z780/Revisión_Avance_Periodo!$Y780,0)</f>
        <v>0</v>
      </c>
      <c r="AB780" s="126"/>
      <c r="AC780" s="127"/>
      <c r="AD780" s="125"/>
      <c r="AE780" s="125"/>
      <c r="AF780" s="128"/>
      <c r="AG780" s="129"/>
      <c r="AH780" s="150" t="e">
        <f>SUBTOTAL(9,$U$470:$U780)</f>
        <v>#REF!</v>
      </c>
      <c r="AI780" s="151" t="e">
        <f>SUBTOTAL(9,$V$470:$V780)</f>
        <v>#REF!</v>
      </c>
      <c r="AJ780" s="159">
        <f>IFERROR(+Revisión_Avance_Periodo!$Z480/Revisión_Avance_Periodo!$Y480,0)</f>
        <v>0</v>
      </c>
      <c r="AK780" s="126"/>
      <c r="AL780" s="127"/>
      <c r="AM780" s="125"/>
      <c r="AN780" s="125"/>
      <c r="AO780" s="128"/>
      <c r="AP780" s="129"/>
    </row>
    <row r="781" spans="1:42" ht="15.75" thickBot="1" x14ac:dyDescent="0.3">
      <c r="A781" s="97">
        <v>41</v>
      </c>
      <c r="B781" s="435" t="e">
        <f>CONCATENATE(Revisión_Avance_Periodo!$D481,";",Revisión_Avance_Periodo!$F481,";",Revisión_Avance_Periodo!$L481)</f>
        <v>#REF!</v>
      </c>
      <c r="C781" s="435" t="e">
        <f t="shared" si="71"/>
        <v>#REF!</v>
      </c>
      <c r="D781" s="123" t="e">
        <f>VLOOKUP($A781,#REF!,3,FALSE)</f>
        <v>#REF!</v>
      </c>
      <c r="E781" s="436" t="e">
        <f>VLOOKUP($A781,#REF!,4,FALSE)</f>
        <v>#REF!</v>
      </c>
      <c r="F781" s="103" t="e">
        <f>VLOOKUP($A781,#REF!,5,FALSE)</f>
        <v>#REF!</v>
      </c>
      <c r="G781" s="98" t="e">
        <f>VLOOKUP($A781,#REF!,8,FALSE)</f>
        <v>#REF!</v>
      </c>
      <c r="H781" s="93" t="e">
        <f>VLOOKUP($A781,#REF!,7,FALSE)</f>
        <v>#REF!</v>
      </c>
      <c r="I781" s="438" t="e">
        <f>VLOOKUP($A781,#REF!,10,FALSE)</f>
        <v>#REF!</v>
      </c>
      <c r="J781" s="98" t="e">
        <f>VLOOKUP($A781,#REF!,11,FALSE)</f>
        <v>#REF!</v>
      </c>
      <c r="K781" s="114" t="e">
        <f>VLOOKUP($A781,#REF!,12,FALSE)</f>
        <v>#REF!</v>
      </c>
      <c r="L781" s="98" t="e">
        <f>VLOOKUP($A781,#REF!,13,FALSE)</f>
        <v>#REF!</v>
      </c>
      <c r="M781" s="438" t="e">
        <f>VLOOKUP($A781,#REF!,14,FALSE)</f>
        <v>#REF!</v>
      </c>
      <c r="N781" s="103" t="e">
        <f>VLOOKUP($A781,#REF!,15,FALSE)</f>
        <v>#REF!</v>
      </c>
      <c r="O781" s="103" t="e">
        <f>VLOOKUP($A781,#REF!,18,FALSE)</f>
        <v>#REF!</v>
      </c>
      <c r="P781" s="93" t="e">
        <f>VLOOKUP($A781,#REF!,41,FALSE)</f>
        <v>#REF!</v>
      </c>
      <c r="Q781" s="115" t="e">
        <f>VLOOKUP(Revisión_Avance_Periodo!$L481,#REF!,30,FALSE)</f>
        <v>#REF!</v>
      </c>
      <c r="R781" s="116">
        <v>2019</v>
      </c>
      <c r="S781" s="196">
        <v>43829</v>
      </c>
      <c r="T781" s="124" t="s">
        <v>79</v>
      </c>
      <c r="U781" s="147" t="e">
        <f>INDEX(#REF!,MATCH(Revisión_Avance_Periodo!$L781,#REF!,0),MATCH(Revisión_Avance_Periodo!$T781,#REF!,0))</f>
        <v>#REF!</v>
      </c>
      <c r="V781" s="147" t="e">
        <f>INDEX(#REF!,MATCH(Revisión_Avance_Periodo!$L781,#REF!,0),MATCH(Revisión_Avance_Periodo!$T781,#REF!,0))</f>
        <v>#REF!</v>
      </c>
      <c r="W781" s="118">
        <f t="shared" ref="W781:W787" si="72">IFERROR((V781/U781),0)</f>
        <v>0</v>
      </c>
      <c r="X781" s="124" t="str">
        <f>VLOOKUP(W781,Tabla_Estado_Meta_OAP_2019[#All],3,TRUE)</f>
        <v>Por Ejecutar</v>
      </c>
      <c r="Y781" s="150" t="e">
        <f>SUBTOTAL(9,$U$770:$U781)</f>
        <v>#REF!</v>
      </c>
      <c r="Z781" s="151" t="e">
        <f>SUBTOTAL(9,$V$770:$V781)</f>
        <v>#REF!</v>
      </c>
      <c r="AA781" s="159">
        <f>IFERROR(+Revisión_Avance_Periodo!$Z781/Revisión_Avance_Periodo!$Y781,0)</f>
        <v>0</v>
      </c>
      <c r="AB781" s="126"/>
      <c r="AC781" s="127"/>
      <c r="AD781" s="125"/>
      <c r="AE781" s="125"/>
      <c r="AF781" s="128"/>
      <c r="AG781" s="129"/>
      <c r="AH781" s="150" t="e">
        <f>SUBTOTAL(9,$U$470:$U781)</f>
        <v>#REF!</v>
      </c>
      <c r="AI781" s="151" t="e">
        <f>SUBTOTAL(9,$V$470:$V781)</f>
        <v>#REF!</v>
      </c>
      <c r="AJ781" s="159">
        <f>IFERROR(+Revisión_Avance_Periodo!$Z481/Revisión_Avance_Periodo!$Y481,0)</f>
        <v>0</v>
      </c>
      <c r="AK781" s="126"/>
      <c r="AL781" s="127"/>
      <c r="AM781" s="125"/>
      <c r="AN781" s="125"/>
      <c r="AO781" s="128"/>
      <c r="AP781" s="129"/>
    </row>
    <row r="782" spans="1:42" x14ac:dyDescent="0.25">
      <c r="A782" s="92">
        <v>42</v>
      </c>
      <c r="B782" s="435" t="e">
        <f>CONCATENATE(Revisión_Avance_Periodo!$D482,";",Revisión_Avance_Periodo!$F482,";",Revisión_Avance_Periodo!$L482)</f>
        <v>#REF!</v>
      </c>
      <c r="C782" s="435" t="e">
        <f t="shared" si="71"/>
        <v>#REF!</v>
      </c>
      <c r="D782" s="114" t="e">
        <f>VLOOKUP($A782,#REF!,3,FALSE)</f>
        <v>#REF!</v>
      </c>
      <c r="E782" s="436" t="e">
        <f>VLOOKUP($A782,#REF!,4,FALSE)</f>
        <v>#REF!</v>
      </c>
      <c r="F782" s="102" t="e">
        <f>VLOOKUP($A782,#REF!,5,FALSE)</f>
        <v>#REF!</v>
      </c>
      <c r="G782" s="93" t="e">
        <f>VLOOKUP($A782,#REF!,8,FALSE)</f>
        <v>#REF!</v>
      </c>
      <c r="H782" s="93" t="e">
        <f>VLOOKUP($A782,#REF!,7,FALSE)</f>
        <v>#REF!</v>
      </c>
      <c r="I782" s="438" t="e">
        <f>VLOOKUP($A782,#REF!,10,FALSE)</f>
        <v>#REF!</v>
      </c>
      <c r="J782" s="93" t="e">
        <f>VLOOKUP($A782,#REF!,11,FALSE)</f>
        <v>#REF!</v>
      </c>
      <c r="K782" s="114" t="e">
        <f>VLOOKUP($A782,#REF!,12,FALSE)</f>
        <v>#REF!</v>
      </c>
      <c r="L782" s="93" t="e">
        <f>VLOOKUP($A782,#REF!,13,FALSE)</f>
        <v>#REF!</v>
      </c>
      <c r="M782" s="438" t="e">
        <f>VLOOKUP($A782,#REF!,14,FALSE)</f>
        <v>#REF!</v>
      </c>
      <c r="N782" s="102" t="e">
        <f>VLOOKUP($A782,#REF!,15,FALSE)</f>
        <v>#REF!</v>
      </c>
      <c r="O782" s="102" t="e">
        <f>VLOOKUP($A782,#REF!,18,FALSE)</f>
        <v>#REF!</v>
      </c>
      <c r="P782" s="93" t="e">
        <f>VLOOKUP($A782,#REF!,41,FALSE)</f>
        <v>#REF!</v>
      </c>
      <c r="Q782" s="115" t="e">
        <f>VLOOKUP(Revisión_Avance_Periodo!$L482,#REF!,30,FALSE)</f>
        <v>#REF!</v>
      </c>
      <c r="R782" s="116">
        <v>2019</v>
      </c>
      <c r="S782" s="196">
        <v>43495</v>
      </c>
      <c r="T782" s="116" t="s">
        <v>68</v>
      </c>
      <c r="U782" s="147" t="e">
        <f>INDEX(#REF!,MATCH(Revisión_Avance_Periodo!$L782,#REF!,0),MATCH(Revisión_Avance_Periodo!$T782,#REF!,0))</f>
        <v>#REF!</v>
      </c>
      <c r="V782" s="147" t="e">
        <f>INDEX(#REF!,MATCH(Revisión_Avance_Periodo!$L782,#REF!,0),MATCH(Revisión_Avance_Periodo!$T782,#REF!,0))</f>
        <v>#REF!</v>
      </c>
      <c r="W782" s="118">
        <f t="shared" si="72"/>
        <v>0</v>
      </c>
      <c r="X782" s="116" t="str">
        <f>VLOOKUP(W782,Tabla_Estado_Meta_OAP_2019[#All],3,TRUE)</f>
        <v>Por Ejecutar</v>
      </c>
      <c r="Y782" s="148" t="e">
        <f>SUBTOTAL(9,$U$782:$U782)</f>
        <v>#REF!</v>
      </c>
      <c r="Z782" s="149" t="e">
        <f>SUBTOTAL(9,$V$782:$V782)</f>
        <v>#REF!</v>
      </c>
      <c r="AA782" s="162">
        <f>IFERROR(+Revisión_Avance_Periodo!$Z782/Revisión_Avance_Periodo!$Y782,0)</f>
        <v>0</v>
      </c>
      <c r="AB782" s="448" t="e">
        <f>SUBTOTAL(9,U782:U793)</f>
        <v>#REF!</v>
      </c>
      <c r="AC782" s="449" t="e">
        <f>SUBTOTAL(9,V782:V793)</f>
        <v>#REF!</v>
      </c>
      <c r="AD782" s="119" t="e">
        <f>+AC782/AB782</f>
        <v>#REF!</v>
      </c>
      <c r="AE782" s="119" t="e">
        <f>100%-Revisión_Avance_Periodo!$AD782</f>
        <v>#REF!</v>
      </c>
      <c r="AF782" s="121" t="e">
        <f>VLOOKUP(AD782,Tabla_Estado_Meta_OAP_2019[],3,TRUE)</f>
        <v>#REF!</v>
      </c>
      <c r="AG782" s="122" t="e">
        <f>Revisión_Avance_Periodo!$AD782*Revisión_Avance_Periodo!$Q782</f>
        <v>#REF!</v>
      </c>
      <c r="AH782" s="148" t="e">
        <f>SUBTOTAL(9,$U$482:$U782)</f>
        <v>#REF!</v>
      </c>
      <c r="AI782" s="149" t="e">
        <f>SUBTOTAL(9,$V$482:$V782)</f>
        <v>#REF!</v>
      </c>
      <c r="AJ782" s="162">
        <f>IFERROR(+Revisión_Avance_Periodo!$Z482/Revisión_Avance_Periodo!$Y482,0)</f>
        <v>0</v>
      </c>
      <c r="AK782" s="448" t="e">
        <f>SUBTOTAL(9,AD782:AD793)</f>
        <v>#REF!</v>
      </c>
      <c r="AL782" s="449" t="e">
        <f>SUBTOTAL(9,AE782:AE793)</f>
        <v>#REF!</v>
      </c>
      <c r="AM782" s="119" t="e">
        <f>+AL782/AK782</f>
        <v>#REF!</v>
      </c>
      <c r="AN782" s="119" t="e">
        <f>100%-Revisión_Avance_Periodo!$AD482</f>
        <v>#REF!</v>
      </c>
      <c r="AO782" s="121" t="e">
        <f>VLOOKUP(AM782,Tabla_Estado_Meta_OAP_2019[],3,TRUE)</f>
        <v>#REF!</v>
      </c>
      <c r="AP782" s="122" t="e">
        <f>Revisión_Avance_Periodo!$AD482*Revisión_Avance_Periodo!$Q482</f>
        <v>#REF!</v>
      </c>
    </row>
    <row r="783" spans="1:42" x14ac:dyDescent="0.25">
      <c r="A783" s="97">
        <v>42</v>
      </c>
      <c r="B783" s="435" t="e">
        <f>CONCATENATE(Revisión_Avance_Periodo!$D483,";",Revisión_Avance_Periodo!$F483,";",Revisión_Avance_Periodo!$L483)</f>
        <v>#REF!</v>
      </c>
      <c r="C783" s="435" t="e">
        <f t="shared" si="71"/>
        <v>#REF!</v>
      </c>
      <c r="D783" s="123" t="e">
        <f>VLOOKUP($A783,#REF!,3,FALSE)</f>
        <v>#REF!</v>
      </c>
      <c r="E783" s="436" t="e">
        <f>VLOOKUP($A783,#REF!,4,FALSE)</f>
        <v>#REF!</v>
      </c>
      <c r="F783" s="103" t="e">
        <f>VLOOKUP($A783,#REF!,5,FALSE)</f>
        <v>#REF!</v>
      </c>
      <c r="G783" s="98" t="e">
        <f>VLOOKUP($A783,#REF!,8,FALSE)</f>
        <v>#REF!</v>
      </c>
      <c r="H783" s="93" t="e">
        <f>VLOOKUP($A783,#REF!,7,FALSE)</f>
        <v>#REF!</v>
      </c>
      <c r="I783" s="438" t="e">
        <f>VLOOKUP($A783,#REF!,10,FALSE)</f>
        <v>#REF!</v>
      </c>
      <c r="J783" s="98" t="e">
        <f>VLOOKUP($A783,#REF!,11,FALSE)</f>
        <v>#REF!</v>
      </c>
      <c r="K783" s="114" t="e">
        <f>VLOOKUP($A783,#REF!,12,FALSE)</f>
        <v>#REF!</v>
      </c>
      <c r="L783" s="98" t="e">
        <f>VLOOKUP($A783,#REF!,13,FALSE)</f>
        <v>#REF!</v>
      </c>
      <c r="M783" s="438" t="e">
        <f>VLOOKUP($A783,#REF!,14,FALSE)</f>
        <v>#REF!</v>
      </c>
      <c r="N783" s="103" t="e">
        <f>VLOOKUP($A783,#REF!,15,FALSE)</f>
        <v>#REF!</v>
      </c>
      <c r="O783" s="103" t="e">
        <f>VLOOKUP($A783,#REF!,18,FALSE)</f>
        <v>#REF!</v>
      </c>
      <c r="P783" s="93" t="e">
        <f>VLOOKUP($A783,#REF!,41,FALSE)</f>
        <v>#REF!</v>
      </c>
      <c r="Q783" s="115" t="e">
        <f>VLOOKUP(Revisión_Avance_Periodo!$L483,#REF!,30,FALSE)</f>
        <v>#REF!</v>
      </c>
      <c r="R783" s="116">
        <v>2019</v>
      </c>
      <c r="S783" s="196">
        <v>43524</v>
      </c>
      <c r="T783" s="124" t="s">
        <v>69</v>
      </c>
      <c r="U783" s="147" t="e">
        <f>INDEX(#REF!,MATCH(Revisión_Avance_Periodo!$L783,#REF!,0),MATCH(Revisión_Avance_Periodo!$T783,#REF!,0))</f>
        <v>#REF!</v>
      </c>
      <c r="V783" s="147" t="e">
        <f>INDEX(#REF!,MATCH(Revisión_Avance_Periodo!$L783,#REF!,0),MATCH(Revisión_Avance_Periodo!$T783,#REF!,0))</f>
        <v>#REF!</v>
      </c>
      <c r="W783" s="118">
        <f t="shared" si="72"/>
        <v>0</v>
      </c>
      <c r="X783" s="124" t="str">
        <f>VLOOKUP(W783,Tabla_Estado_Meta_OAP_2019[#All],3,TRUE)</f>
        <v>Por Ejecutar</v>
      </c>
      <c r="Y783" s="150" t="e">
        <f>SUBTOTAL(9,$U$782:$U783)</f>
        <v>#REF!</v>
      </c>
      <c r="Z783" s="151" t="e">
        <f>SUBTOTAL(9,$V$782:$V783)</f>
        <v>#REF!</v>
      </c>
      <c r="AA783" s="159">
        <f>IFERROR(+Revisión_Avance_Periodo!$Z783/Revisión_Avance_Periodo!$Y783,0)</f>
        <v>0</v>
      </c>
      <c r="AB783" s="126"/>
      <c r="AC783" s="127"/>
      <c r="AD783" s="125"/>
      <c r="AE783" s="125"/>
      <c r="AF783" s="128"/>
      <c r="AG783" s="129"/>
      <c r="AH783" s="150" t="e">
        <f>SUBTOTAL(9,$U$482:$U783)</f>
        <v>#REF!</v>
      </c>
      <c r="AI783" s="151" t="e">
        <f>SUBTOTAL(9,$V$482:$V783)</f>
        <v>#REF!</v>
      </c>
      <c r="AJ783" s="159">
        <f>IFERROR(+Revisión_Avance_Periodo!$Z483/Revisión_Avance_Periodo!$Y483,0)</f>
        <v>0</v>
      </c>
      <c r="AK783" s="126"/>
      <c r="AL783" s="127"/>
      <c r="AM783" s="125"/>
      <c r="AN783" s="125"/>
      <c r="AO783" s="128"/>
      <c r="AP783" s="129"/>
    </row>
    <row r="784" spans="1:42" x14ac:dyDescent="0.25">
      <c r="A784" s="92">
        <v>42</v>
      </c>
      <c r="B784" s="435" t="e">
        <f>CONCATENATE(Revisión_Avance_Periodo!$D484,";",Revisión_Avance_Periodo!$F484,";",Revisión_Avance_Periodo!$L484)</f>
        <v>#REF!</v>
      </c>
      <c r="C784" s="435" t="e">
        <f t="shared" si="71"/>
        <v>#REF!</v>
      </c>
      <c r="D784" s="114" t="e">
        <f>VLOOKUP($A784,#REF!,3,FALSE)</f>
        <v>#REF!</v>
      </c>
      <c r="E784" s="436" t="e">
        <f>VLOOKUP($A784,#REF!,4,FALSE)</f>
        <v>#REF!</v>
      </c>
      <c r="F784" s="102" t="e">
        <f>VLOOKUP($A784,#REF!,5,FALSE)</f>
        <v>#REF!</v>
      </c>
      <c r="G784" s="93" t="e">
        <f>VLOOKUP($A784,#REF!,8,FALSE)</f>
        <v>#REF!</v>
      </c>
      <c r="H784" s="93" t="e">
        <f>VLOOKUP($A784,#REF!,7,FALSE)</f>
        <v>#REF!</v>
      </c>
      <c r="I784" s="438" t="e">
        <f>VLOOKUP($A784,#REF!,10,FALSE)</f>
        <v>#REF!</v>
      </c>
      <c r="J784" s="93" t="e">
        <f>VLOOKUP($A784,#REF!,11,FALSE)</f>
        <v>#REF!</v>
      </c>
      <c r="K784" s="114" t="e">
        <f>VLOOKUP($A784,#REF!,12,FALSE)</f>
        <v>#REF!</v>
      </c>
      <c r="L784" s="93" t="e">
        <f>VLOOKUP($A784,#REF!,13,FALSE)</f>
        <v>#REF!</v>
      </c>
      <c r="M784" s="438" t="e">
        <f>VLOOKUP($A784,#REF!,14,FALSE)</f>
        <v>#REF!</v>
      </c>
      <c r="N784" s="102" t="e">
        <f>VLOOKUP($A784,#REF!,15,FALSE)</f>
        <v>#REF!</v>
      </c>
      <c r="O784" s="102" t="e">
        <f>VLOOKUP($A784,#REF!,18,FALSE)</f>
        <v>#REF!</v>
      </c>
      <c r="P784" s="93" t="e">
        <f>VLOOKUP($A784,#REF!,41,FALSE)</f>
        <v>#REF!</v>
      </c>
      <c r="Q784" s="115" t="e">
        <f>VLOOKUP(Revisión_Avance_Periodo!$L484,#REF!,30,FALSE)</f>
        <v>#REF!</v>
      </c>
      <c r="R784" s="116">
        <v>2019</v>
      </c>
      <c r="S784" s="196">
        <v>43554</v>
      </c>
      <c r="T784" s="116" t="s">
        <v>70</v>
      </c>
      <c r="U784" s="147" t="e">
        <f>INDEX(#REF!,MATCH(Revisión_Avance_Periodo!$L784,#REF!,0),MATCH(Revisión_Avance_Periodo!$T784,#REF!,0))</f>
        <v>#REF!</v>
      </c>
      <c r="V784" s="147" t="e">
        <f>INDEX(#REF!,MATCH(Revisión_Avance_Periodo!$L784,#REF!,0),MATCH(Revisión_Avance_Periodo!$T784,#REF!,0))</f>
        <v>#REF!</v>
      </c>
      <c r="W784" s="118">
        <f t="shared" si="72"/>
        <v>0</v>
      </c>
      <c r="X784" s="116" t="str">
        <f>VLOOKUP(W784,Tabla_Estado_Meta_OAP_2019[#All],3,TRUE)</f>
        <v>Por Ejecutar</v>
      </c>
      <c r="Y784" s="150" t="e">
        <f>SUBTOTAL(9,$U$782:$U784)</f>
        <v>#REF!</v>
      </c>
      <c r="Z784" s="151" t="e">
        <f>SUBTOTAL(9,$V$782:$V784)</f>
        <v>#REF!</v>
      </c>
      <c r="AA784" s="159">
        <f>IFERROR(+Revisión_Avance_Periodo!$Z784/Revisión_Avance_Periodo!$Y784,0)</f>
        <v>0</v>
      </c>
      <c r="AB784" s="126"/>
      <c r="AC784" s="127"/>
      <c r="AD784" s="125"/>
      <c r="AE784" s="125"/>
      <c r="AF784" s="128"/>
      <c r="AG784" s="129"/>
      <c r="AH784" s="150" t="e">
        <f>SUBTOTAL(9,$U$482:$U784)</f>
        <v>#REF!</v>
      </c>
      <c r="AI784" s="151" t="e">
        <f>SUBTOTAL(9,$V$482:$V784)</f>
        <v>#REF!</v>
      </c>
      <c r="AJ784" s="159">
        <f>IFERROR(+Revisión_Avance_Periodo!$Z484/Revisión_Avance_Periodo!$Y484,0)</f>
        <v>0</v>
      </c>
      <c r="AK784" s="126"/>
      <c r="AL784" s="127"/>
      <c r="AM784" s="125"/>
      <c r="AN784" s="125"/>
      <c r="AO784" s="128"/>
      <c r="AP784" s="129"/>
    </row>
    <row r="785" spans="1:42" x14ac:dyDescent="0.25">
      <c r="A785" s="97">
        <v>42</v>
      </c>
      <c r="B785" s="435" t="e">
        <f>CONCATENATE(Revisión_Avance_Periodo!$D485,";",Revisión_Avance_Periodo!$F485,";",Revisión_Avance_Periodo!$L485)</f>
        <v>#REF!</v>
      </c>
      <c r="C785" s="435" t="e">
        <f t="shared" si="71"/>
        <v>#REF!</v>
      </c>
      <c r="D785" s="123" t="e">
        <f>VLOOKUP($A785,#REF!,3,FALSE)</f>
        <v>#REF!</v>
      </c>
      <c r="E785" s="436" t="e">
        <f>VLOOKUP($A785,#REF!,4,FALSE)</f>
        <v>#REF!</v>
      </c>
      <c r="F785" s="103" t="e">
        <f>VLOOKUP($A785,#REF!,5,FALSE)</f>
        <v>#REF!</v>
      </c>
      <c r="G785" s="98" t="e">
        <f>VLOOKUP($A785,#REF!,8,FALSE)</f>
        <v>#REF!</v>
      </c>
      <c r="H785" s="93" t="e">
        <f>VLOOKUP($A785,#REF!,7,FALSE)</f>
        <v>#REF!</v>
      </c>
      <c r="I785" s="438" t="e">
        <f>VLOOKUP($A785,#REF!,10,FALSE)</f>
        <v>#REF!</v>
      </c>
      <c r="J785" s="98" t="e">
        <f>VLOOKUP($A785,#REF!,11,FALSE)</f>
        <v>#REF!</v>
      </c>
      <c r="K785" s="114" t="e">
        <f>VLOOKUP($A785,#REF!,12,FALSE)</f>
        <v>#REF!</v>
      </c>
      <c r="L785" s="98" t="e">
        <f>VLOOKUP($A785,#REF!,13,FALSE)</f>
        <v>#REF!</v>
      </c>
      <c r="M785" s="438" t="e">
        <f>VLOOKUP($A785,#REF!,14,FALSE)</f>
        <v>#REF!</v>
      </c>
      <c r="N785" s="103" t="e">
        <f>VLOOKUP($A785,#REF!,15,FALSE)</f>
        <v>#REF!</v>
      </c>
      <c r="O785" s="103" t="e">
        <f>VLOOKUP($A785,#REF!,18,FALSE)</f>
        <v>#REF!</v>
      </c>
      <c r="P785" s="93" t="e">
        <f>VLOOKUP($A785,#REF!,41,FALSE)</f>
        <v>#REF!</v>
      </c>
      <c r="Q785" s="115" t="e">
        <f>VLOOKUP(Revisión_Avance_Periodo!$L485,#REF!,30,FALSE)</f>
        <v>#REF!</v>
      </c>
      <c r="R785" s="116">
        <v>2019</v>
      </c>
      <c r="S785" s="196">
        <v>43585</v>
      </c>
      <c r="T785" s="124" t="s">
        <v>71</v>
      </c>
      <c r="U785" s="147" t="e">
        <f>INDEX(#REF!,MATCH(Revisión_Avance_Periodo!$L785,#REF!,0),MATCH(Revisión_Avance_Periodo!$T785,#REF!,0))</f>
        <v>#REF!</v>
      </c>
      <c r="V785" s="147" t="e">
        <f>INDEX(#REF!,MATCH(Revisión_Avance_Periodo!$L785,#REF!,0),MATCH(Revisión_Avance_Periodo!$T785,#REF!,0))</f>
        <v>#REF!</v>
      </c>
      <c r="W785" s="118">
        <f t="shared" si="72"/>
        <v>0</v>
      </c>
      <c r="X785" s="124" t="str">
        <f>VLOOKUP(W785,Tabla_Estado_Meta_OAP_2019[#All],3,TRUE)</f>
        <v>Por Ejecutar</v>
      </c>
      <c r="Y785" s="150" t="e">
        <f>SUBTOTAL(9,$U$782:$U785)</f>
        <v>#REF!</v>
      </c>
      <c r="Z785" s="151" t="e">
        <f>SUBTOTAL(9,$V$782:$V785)</f>
        <v>#REF!</v>
      </c>
      <c r="AA785" s="159">
        <f>IFERROR(+Revisión_Avance_Periodo!$Z785/Revisión_Avance_Periodo!$Y785,0)</f>
        <v>0</v>
      </c>
      <c r="AB785" s="126"/>
      <c r="AC785" s="127"/>
      <c r="AD785" s="125"/>
      <c r="AE785" s="125"/>
      <c r="AF785" s="128"/>
      <c r="AG785" s="129"/>
      <c r="AH785" s="150" t="e">
        <f>SUBTOTAL(9,$U$482:$U785)</f>
        <v>#REF!</v>
      </c>
      <c r="AI785" s="151" t="e">
        <f>SUBTOTAL(9,$V$482:$V785)</f>
        <v>#REF!</v>
      </c>
      <c r="AJ785" s="159">
        <f>IFERROR(+Revisión_Avance_Periodo!$Z485/Revisión_Avance_Periodo!$Y485,0)</f>
        <v>0</v>
      </c>
      <c r="AK785" s="126"/>
      <c r="AL785" s="127"/>
      <c r="AM785" s="125"/>
      <c r="AN785" s="125"/>
      <c r="AO785" s="128"/>
      <c r="AP785" s="129"/>
    </row>
    <row r="786" spans="1:42" x14ac:dyDescent="0.25">
      <c r="A786" s="92">
        <v>42</v>
      </c>
      <c r="B786" s="435" t="e">
        <f>CONCATENATE(Revisión_Avance_Periodo!$D486,";",Revisión_Avance_Periodo!$F486,";",Revisión_Avance_Periodo!$L486)</f>
        <v>#REF!</v>
      </c>
      <c r="C786" s="435" t="e">
        <f t="shared" si="71"/>
        <v>#REF!</v>
      </c>
      <c r="D786" s="114" t="e">
        <f>VLOOKUP($A786,#REF!,3,FALSE)</f>
        <v>#REF!</v>
      </c>
      <c r="E786" s="436" t="e">
        <f>VLOOKUP($A786,#REF!,4,FALSE)</f>
        <v>#REF!</v>
      </c>
      <c r="F786" s="102" t="e">
        <f>VLOOKUP($A786,#REF!,5,FALSE)</f>
        <v>#REF!</v>
      </c>
      <c r="G786" s="93" t="e">
        <f>VLOOKUP($A786,#REF!,8,FALSE)</f>
        <v>#REF!</v>
      </c>
      <c r="H786" s="93" t="e">
        <f>VLOOKUP($A786,#REF!,7,FALSE)</f>
        <v>#REF!</v>
      </c>
      <c r="I786" s="438" t="e">
        <f>VLOOKUP($A786,#REF!,10,FALSE)</f>
        <v>#REF!</v>
      </c>
      <c r="J786" s="93" t="e">
        <f>VLOOKUP($A786,#REF!,11,FALSE)</f>
        <v>#REF!</v>
      </c>
      <c r="K786" s="114" t="e">
        <f>VLOOKUP($A786,#REF!,12,FALSE)</f>
        <v>#REF!</v>
      </c>
      <c r="L786" s="93" t="e">
        <f>VLOOKUP($A786,#REF!,13,FALSE)</f>
        <v>#REF!</v>
      </c>
      <c r="M786" s="438" t="e">
        <f>VLOOKUP($A786,#REF!,14,FALSE)</f>
        <v>#REF!</v>
      </c>
      <c r="N786" s="102" t="e">
        <f>VLOOKUP($A786,#REF!,15,FALSE)</f>
        <v>#REF!</v>
      </c>
      <c r="O786" s="102" t="e">
        <f>VLOOKUP($A786,#REF!,18,FALSE)</f>
        <v>#REF!</v>
      </c>
      <c r="P786" s="93" t="e">
        <f>VLOOKUP($A786,#REF!,41,FALSE)</f>
        <v>#REF!</v>
      </c>
      <c r="Q786" s="115" t="e">
        <f>VLOOKUP(Revisión_Avance_Periodo!$L486,#REF!,30,FALSE)</f>
        <v>#REF!</v>
      </c>
      <c r="R786" s="116">
        <v>2019</v>
      </c>
      <c r="S786" s="196">
        <v>43615</v>
      </c>
      <c r="T786" s="116" t="s">
        <v>72</v>
      </c>
      <c r="U786" s="147" t="e">
        <f>INDEX(#REF!,MATCH(Revisión_Avance_Periodo!$L786,#REF!,0),MATCH(Revisión_Avance_Periodo!$T786,#REF!,0))</f>
        <v>#REF!</v>
      </c>
      <c r="V786" s="147" t="e">
        <f>INDEX(#REF!,MATCH(Revisión_Avance_Periodo!$L786,#REF!,0),MATCH(Revisión_Avance_Periodo!$T786,#REF!,0))</f>
        <v>#REF!</v>
      </c>
      <c r="W786" s="118">
        <f t="shared" si="72"/>
        <v>0</v>
      </c>
      <c r="X786" s="116" t="str">
        <f>VLOOKUP(W786,Tabla_Estado_Meta_OAP_2019[#All],3,TRUE)</f>
        <v>Por Ejecutar</v>
      </c>
      <c r="Y786" s="150" t="e">
        <f>SUBTOTAL(9,$U$782:$U786)</f>
        <v>#REF!</v>
      </c>
      <c r="Z786" s="151" t="e">
        <f>SUBTOTAL(9,$V$782:$V786)</f>
        <v>#REF!</v>
      </c>
      <c r="AA786" s="159">
        <f>IFERROR(+Revisión_Avance_Periodo!$Z786/Revisión_Avance_Periodo!$Y786,0)</f>
        <v>0</v>
      </c>
      <c r="AB786" s="126"/>
      <c r="AC786" s="127"/>
      <c r="AD786" s="125"/>
      <c r="AE786" s="125"/>
      <c r="AF786" s="128"/>
      <c r="AG786" s="129"/>
      <c r="AH786" s="150" t="e">
        <f>SUBTOTAL(9,$U$482:$U786)</f>
        <v>#REF!</v>
      </c>
      <c r="AI786" s="151" t="e">
        <f>SUBTOTAL(9,$V$482:$V786)</f>
        <v>#REF!</v>
      </c>
      <c r="AJ786" s="159">
        <f>IFERROR(+Revisión_Avance_Periodo!$Z486/Revisión_Avance_Periodo!$Y486,0)</f>
        <v>0</v>
      </c>
      <c r="AK786" s="126"/>
      <c r="AL786" s="127"/>
      <c r="AM786" s="125"/>
      <c r="AN786" s="125"/>
      <c r="AO786" s="128"/>
      <c r="AP786" s="129"/>
    </row>
    <row r="787" spans="1:42" x14ac:dyDescent="0.25">
      <c r="A787" s="97">
        <v>42</v>
      </c>
      <c r="B787" s="435" t="e">
        <f>CONCATENATE(Revisión_Avance_Periodo!$D487,";",Revisión_Avance_Periodo!$F487,";",Revisión_Avance_Periodo!$L487)</f>
        <v>#REF!</v>
      </c>
      <c r="C787" s="435" t="e">
        <f t="shared" si="71"/>
        <v>#REF!</v>
      </c>
      <c r="D787" s="123" t="e">
        <f>VLOOKUP($A787,#REF!,3,FALSE)</f>
        <v>#REF!</v>
      </c>
      <c r="E787" s="436" t="e">
        <f>VLOOKUP($A787,#REF!,4,FALSE)</f>
        <v>#REF!</v>
      </c>
      <c r="F787" s="103" t="e">
        <f>VLOOKUP($A787,#REF!,5,FALSE)</f>
        <v>#REF!</v>
      </c>
      <c r="G787" s="98" t="e">
        <f>VLOOKUP($A787,#REF!,8,FALSE)</f>
        <v>#REF!</v>
      </c>
      <c r="H787" s="93" t="e">
        <f>VLOOKUP($A787,#REF!,7,FALSE)</f>
        <v>#REF!</v>
      </c>
      <c r="I787" s="438" t="e">
        <f>VLOOKUP($A787,#REF!,10,FALSE)</f>
        <v>#REF!</v>
      </c>
      <c r="J787" s="98" t="e">
        <f>VLOOKUP($A787,#REF!,11,FALSE)</f>
        <v>#REF!</v>
      </c>
      <c r="K787" s="114" t="e">
        <f>VLOOKUP($A787,#REF!,12,FALSE)</f>
        <v>#REF!</v>
      </c>
      <c r="L787" s="98" t="e">
        <f>VLOOKUP($A787,#REF!,13,FALSE)</f>
        <v>#REF!</v>
      </c>
      <c r="M787" s="438" t="e">
        <f>VLOOKUP($A787,#REF!,14,FALSE)</f>
        <v>#REF!</v>
      </c>
      <c r="N787" s="103" t="e">
        <f>VLOOKUP($A787,#REF!,15,FALSE)</f>
        <v>#REF!</v>
      </c>
      <c r="O787" s="103" t="e">
        <f>VLOOKUP($A787,#REF!,18,FALSE)</f>
        <v>#REF!</v>
      </c>
      <c r="P787" s="93" t="e">
        <f>VLOOKUP($A787,#REF!,41,FALSE)</f>
        <v>#REF!</v>
      </c>
      <c r="Q787" s="115" t="e">
        <f>VLOOKUP(Revisión_Avance_Periodo!$L487,#REF!,30,FALSE)</f>
        <v>#REF!</v>
      </c>
      <c r="R787" s="116">
        <v>2019</v>
      </c>
      <c r="S787" s="196">
        <v>43646</v>
      </c>
      <c r="T787" s="124" t="s">
        <v>73</v>
      </c>
      <c r="U787" s="147" t="e">
        <f>INDEX(#REF!,MATCH(Revisión_Avance_Periodo!$L787,#REF!,0),MATCH(Revisión_Avance_Periodo!$T787,#REF!,0))</f>
        <v>#REF!</v>
      </c>
      <c r="V787" s="147" t="e">
        <f>INDEX(#REF!,MATCH(Revisión_Avance_Periodo!$L787,#REF!,0),MATCH(Revisión_Avance_Periodo!$T787,#REF!,0))</f>
        <v>#REF!</v>
      </c>
      <c r="W787" s="118">
        <f t="shared" si="72"/>
        <v>0</v>
      </c>
      <c r="X787" s="124" t="str">
        <f>VLOOKUP(W787,Tabla_Estado_Meta_OAP_2019[#All],3,TRUE)</f>
        <v>Por Ejecutar</v>
      </c>
      <c r="Y787" s="150" t="e">
        <f>SUBTOTAL(9,$U$782:$U787)</f>
        <v>#REF!</v>
      </c>
      <c r="Z787" s="151" t="e">
        <f>SUBTOTAL(9,$V$782:$V787)</f>
        <v>#REF!</v>
      </c>
      <c r="AA787" s="159">
        <f>IFERROR(+Revisión_Avance_Periodo!$Z787/Revisión_Avance_Periodo!$Y787,0)</f>
        <v>0</v>
      </c>
      <c r="AB787" s="126"/>
      <c r="AC787" s="127"/>
      <c r="AD787" s="125"/>
      <c r="AE787" s="125"/>
      <c r="AF787" s="128"/>
      <c r="AG787" s="129"/>
      <c r="AH787" s="150" t="e">
        <f>SUBTOTAL(9,$U$482:$U787)</f>
        <v>#REF!</v>
      </c>
      <c r="AI787" s="151" t="e">
        <f>SUBTOTAL(9,$V$482:$V787)</f>
        <v>#REF!</v>
      </c>
      <c r="AJ787" s="159">
        <f>IFERROR(+Revisión_Avance_Periodo!$Z487/Revisión_Avance_Periodo!$Y487,0)</f>
        <v>0</v>
      </c>
      <c r="AK787" s="126"/>
      <c r="AL787" s="127"/>
      <c r="AM787" s="125"/>
      <c r="AN787" s="125"/>
      <c r="AO787" s="128"/>
      <c r="AP787" s="129"/>
    </row>
    <row r="788" spans="1:42" x14ac:dyDescent="0.25">
      <c r="A788" s="92">
        <v>42</v>
      </c>
      <c r="B788" s="435" t="e">
        <f>CONCATENATE(Revisión_Avance_Periodo!$D488,";",Revisión_Avance_Periodo!$F488,";",Revisión_Avance_Periodo!$L488)</f>
        <v>#REF!</v>
      </c>
      <c r="C788" s="435" t="e">
        <f t="shared" si="71"/>
        <v>#REF!</v>
      </c>
      <c r="D788" s="114" t="e">
        <f>VLOOKUP($A788,#REF!,3,FALSE)</f>
        <v>#REF!</v>
      </c>
      <c r="E788" s="436" t="e">
        <f>VLOOKUP($A788,#REF!,4,FALSE)</f>
        <v>#REF!</v>
      </c>
      <c r="F788" s="102" t="e">
        <f>VLOOKUP($A788,#REF!,5,FALSE)</f>
        <v>#REF!</v>
      </c>
      <c r="G788" s="93" t="e">
        <f>VLOOKUP($A788,#REF!,8,FALSE)</f>
        <v>#REF!</v>
      </c>
      <c r="H788" s="93" t="e">
        <f>VLOOKUP($A788,#REF!,7,FALSE)</f>
        <v>#REF!</v>
      </c>
      <c r="I788" s="438" t="e">
        <f>VLOOKUP($A788,#REF!,10,FALSE)</f>
        <v>#REF!</v>
      </c>
      <c r="J788" s="93" t="e">
        <f>VLOOKUP($A788,#REF!,11,FALSE)</f>
        <v>#REF!</v>
      </c>
      <c r="K788" s="114" t="e">
        <f>VLOOKUP($A788,#REF!,12,FALSE)</f>
        <v>#REF!</v>
      </c>
      <c r="L788" s="93" t="e">
        <f>VLOOKUP($A788,#REF!,13,FALSE)</f>
        <v>#REF!</v>
      </c>
      <c r="M788" s="438" t="e">
        <f>VLOOKUP($A788,#REF!,14,FALSE)</f>
        <v>#REF!</v>
      </c>
      <c r="N788" s="102" t="e">
        <f>VLOOKUP($A788,#REF!,15,FALSE)</f>
        <v>#REF!</v>
      </c>
      <c r="O788" s="102" t="e">
        <f>VLOOKUP($A788,#REF!,18,FALSE)</f>
        <v>#REF!</v>
      </c>
      <c r="P788" s="93" t="e">
        <f>VLOOKUP($A788,#REF!,41,FALSE)</f>
        <v>#REF!</v>
      </c>
      <c r="Q788" s="115" t="e">
        <f>VLOOKUP(Revisión_Avance_Periodo!$L488,#REF!,30,FALSE)</f>
        <v>#REF!</v>
      </c>
      <c r="R788" s="116">
        <v>2019</v>
      </c>
      <c r="S788" s="196">
        <v>43676</v>
      </c>
      <c r="T788" s="116" t="s">
        <v>74</v>
      </c>
      <c r="U788" s="147" t="e">
        <f>INDEX(#REF!,MATCH(Revisión_Avance_Periodo!$L788,#REF!,0),MATCH(Revisión_Avance_Periodo!$T788,#REF!,0))</f>
        <v>#REF!</v>
      </c>
      <c r="V788" s="147" t="e">
        <f>INDEX(#REF!,MATCH(Revisión_Avance_Periodo!$L788,#REF!,0),MATCH(Revisión_Avance_Periodo!$T788,#REF!,0))</f>
        <v>#REF!</v>
      </c>
      <c r="W788" s="131" t="e">
        <f>V788/U788</f>
        <v>#REF!</v>
      </c>
      <c r="X788" s="116" t="e">
        <f>VLOOKUP(W788,Tabla_Estado_Meta_OAP_2019[#All],3,TRUE)</f>
        <v>#REF!</v>
      </c>
      <c r="Y788" s="150" t="e">
        <f>SUBTOTAL(9,$U$782:$U788)</f>
        <v>#REF!</v>
      </c>
      <c r="Z788" s="151" t="e">
        <f>SUBTOTAL(9,$V$782:$V788)</f>
        <v>#REF!</v>
      </c>
      <c r="AA788" s="159">
        <f>IFERROR(+Revisión_Avance_Periodo!$Z788/Revisión_Avance_Periodo!$Y788,0)</f>
        <v>0</v>
      </c>
      <c r="AB788" s="126"/>
      <c r="AC788" s="127"/>
      <c r="AD788" s="125"/>
      <c r="AE788" s="125"/>
      <c r="AF788" s="128"/>
      <c r="AG788" s="129"/>
      <c r="AH788" s="150" t="e">
        <f>SUBTOTAL(9,$U$482:$U788)</f>
        <v>#REF!</v>
      </c>
      <c r="AI788" s="151" t="e">
        <f>SUBTOTAL(9,$V$482:$V788)</f>
        <v>#REF!</v>
      </c>
      <c r="AJ788" s="159">
        <f>IFERROR(+Revisión_Avance_Periodo!$Z488/Revisión_Avance_Periodo!$Y488,0)</f>
        <v>0</v>
      </c>
      <c r="AK788" s="126"/>
      <c r="AL788" s="127"/>
      <c r="AM788" s="125"/>
      <c r="AN788" s="125"/>
      <c r="AO788" s="128"/>
      <c r="AP788" s="129"/>
    </row>
    <row r="789" spans="1:42" x14ac:dyDescent="0.25">
      <c r="A789" s="97">
        <v>42</v>
      </c>
      <c r="B789" s="435" t="e">
        <f>CONCATENATE(Revisión_Avance_Periodo!$D489,";",Revisión_Avance_Periodo!$F489,";",Revisión_Avance_Periodo!$L489)</f>
        <v>#REF!</v>
      </c>
      <c r="C789" s="435" t="e">
        <f t="shared" si="71"/>
        <v>#REF!</v>
      </c>
      <c r="D789" s="123" t="e">
        <f>VLOOKUP($A789,#REF!,3,FALSE)</f>
        <v>#REF!</v>
      </c>
      <c r="E789" s="436" t="e">
        <f>VLOOKUP($A789,#REF!,4,FALSE)</f>
        <v>#REF!</v>
      </c>
      <c r="F789" s="103" t="e">
        <f>VLOOKUP($A789,#REF!,5,FALSE)</f>
        <v>#REF!</v>
      </c>
      <c r="G789" s="98" t="e">
        <f>VLOOKUP($A789,#REF!,8,FALSE)</f>
        <v>#REF!</v>
      </c>
      <c r="H789" s="93" t="e">
        <f>VLOOKUP($A789,#REF!,7,FALSE)</f>
        <v>#REF!</v>
      </c>
      <c r="I789" s="438" t="e">
        <f>VLOOKUP($A789,#REF!,10,FALSE)</f>
        <v>#REF!</v>
      </c>
      <c r="J789" s="98" t="e">
        <f>VLOOKUP($A789,#REF!,11,FALSE)</f>
        <v>#REF!</v>
      </c>
      <c r="K789" s="114" t="e">
        <f>VLOOKUP($A789,#REF!,12,FALSE)</f>
        <v>#REF!</v>
      </c>
      <c r="L789" s="98" t="e">
        <f>VLOOKUP($A789,#REF!,13,FALSE)</f>
        <v>#REF!</v>
      </c>
      <c r="M789" s="438" t="e">
        <f>VLOOKUP($A789,#REF!,14,FALSE)</f>
        <v>#REF!</v>
      </c>
      <c r="N789" s="103" t="e">
        <f>VLOOKUP($A789,#REF!,15,FALSE)</f>
        <v>#REF!</v>
      </c>
      <c r="O789" s="103" t="e">
        <f>VLOOKUP($A789,#REF!,18,FALSE)</f>
        <v>#REF!</v>
      </c>
      <c r="P789" s="93" t="e">
        <f>VLOOKUP($A789,#REF!,41,FALSE)</f>
        <v>#REF!</v>
      </c>
      <c r="Q789" s="115" t="e">
        <f>VLOOKUP(Revisión_Avance_Periodo!$L489,#REF!,30,FALSE)</f>
        <v>#REF!</v>
      </c>
      <c r="R789" s="116">
        <v>2019</v>
      </c>
      <c r="S789" s="196">
        <v>43707</v>
      </c>
      <c r="T789" s="124" t="s">
        <v>75</v>
      </c>
      <c r="U789" s="147" t="e">
        <f>INDEX(#REF!,MATCH(Revisión_Avance_Periodo!$L789,#REF!,0),MATCH(Revisión_Avance_Periodo!$T789,#REF!,0))</f>
        <v>#REF!</v>
      </c>
      <c r="V789" s="147" t="e">
        <f>INDEX(#REF!,MATCH(Revisión_Avance_Periodo!$L789,#REF!,0),MATCH(Revisión_Avance_Periodo!$T789,#REF!,0))</f>
        <v>#REF!</v>
      </c>
      <c r="W789" s="118">
        <f t="shared" ref="W789:W801" si="73">IFERROR((V789/U789),0)</f>
        <v>0</v>
      </c>
      <c r="X789" s="124" t="str">
        <f>VLOOKUP(W789,Tabla_Estado_Meta_OAP_2019[#All],3,TRUE)</f>
        <v>Por Ejecutar</v>
      </c>
      <c r="Y789" s="150" t="e">
        <f>SUBTOTAL(9,$U$782:$U789)</f>
        <v>#REF!</v>
      </c>
      <c r="Z789" s="151" t="e">
        <f>SUBTOTAL(9,$V$782:$V789)</f>
        <v>#REF!</v>
      </c>
      <c r="AA789" s="159">
        <f>IFERROR(+Revisión_Avance_Periodo!$Z789/Revisión_Avance_Periodo!$Y789,0)</f>
        <v>0</v>
      </c>
      <c r="AB789" s="126"/>
      <c r="AC789" s="127"/>
      <c r="AD789" s="125"/>
      <c r="AE789" s="125"/>
      <c r="AF789" s="128"/>
      <c r="AG789" s="129"/>
      <c r="AH789" s="150" t="e">
        <f>SUBTOTAL(9,$U$482:$U789)</f>
        <v>#REF!</v>
      </c>
      <c r="AI789" s="151" t="e">
        <f>SUBTOTAL(9,$V$482:$V789)</f>
        <v>#REF!</v>
      </c>
      <c r="AJ789" s="159">
        <f>IFERROR(+Revisión_Avance_Periodo!$Z489/Revisión_Avance_Periodo!$Y489,0)</f>
        <v>0</v>
      </c>
      <c r="AK789" s="126"/>
      <c r="AL789" s="127"/>
      <c r="AM789" s="125"/>
      <c r="AN789" s="125"/>
      <c r="AO789" s="128"/>
      <c r="AP789" s="129"/>
    </row>
    <row r="790" spans="1:42" x14ac:dyDescent="0.25">
      <c r="A790" s="92">
        <v>42</v>
      </c>
      <c r="B790" s="435" t="e">
        <f>CONCATENATE(Revisión_Avance_Periodo!$D490,";",Revisión_Avance_Periodo!$F490,";",Revisión_Avance_Periodo!$L490)</f>
        <v>#REF!</v>
      </c>
      <c r="C790" s="435" t="e">
        <f t="shared" si="71"/>
        <v>#REF!</v>
      </c>
      <c r="D790" s="114" t="e">
        <f>VLOOKUP($A790,#REF!,3,FALSE)</f>
        <v>#REF!</v>
      </c>
      <c r="E790" s="436" t="e">
        <f>VLOOKUP($A790,#REF!,4,FALSE)</f>
        <v>#REF!</v>
      </c>
      <c r="F790" s="102" t="e">
        <f>VLOOKUP($A790,#REF!,5,FALSE)</f>
        <v>#REF!</v>
      </c>
      <c r="G790" s="93" t="e">
        <f>VLOOKUP($A790,#REF!,8,FALSE)</f>
        <v>#REF!</v>
      </c>
      <c r="H790" s="93" t="e">
        <f>VLOOKUP($A790,#REF!,7,FALSE)</f>
        <v>#REF!</v>
      </c>
      <c r="I790" s="438" t="e">
        <f>VLOOKUP($A790,#REF!,10,FALSE)</f>
        <v>#REF!</v>
      </c>
      <c r="J790" s="93" t="e">
        <f>VLOOKUP($A790,#REF!,11,FALSE)</f>
        <v>#REF!</v>
      </c>
      <c r="K790" s="114" t="e">
        <f>VLOOKUP($A790,#REF!,12,FALSE)</f>
        <v>#REF!</v>
      </c>
      <c r="L790" s="93" t="e">
        <f>VLOOKUP($A790,#REF!,13,FALSE)</f>
        <v>#REF!</v>
      </c>
      <c r="M790" s="438" t="e">
        <f>VLOOKUP($A790,#REF!,14,FALSE)</f>
        <v>#REF!</v>
      </c>
      <c r="N790" s="102" t="e">
        <f>VLOOKUP($A790,#REF!,15,FALSE)</f>
        <v>#REF!</v>
      </c>
      <c r="O790" s="102" t="e">
        <f>VLOOKUP($A790,#REF!,18,FALSE)</f>
        <v>#REF!</v>
      </c>
      <c r="P790" s="93" t="e">
        <f>VLOOKUP($A790,#REF!,41,FALSE)</f>
        <v>#REF!</v>
      </c>
      <c r="Q790" s="115" t="e">
        <f>VLOOKUP(Revisión_Avance_Periodo!$L490,#REF!,30,FALSE)</f>
        <v>#REF!</v>
      </c>
      <c r="R790" s="116">
        <v>2019</v>
      </c>
      <c r="S790" s="196">
        <v>43738</v>
      </c>
      <c r="T790" s="116" t="s">
        <v>76</v>
      </c>
      <c r="U790" s="147" t="e">
        <f>INDEX(#REF!,MATCH(Revisión_Avance_Periodo!$L790,#REF!,0),MATCH(Revisión_Avance_Periodo!$T790,#REF!,0))</f>
        <v>#REF!</v>
      </c>
      <c r="V790" s="147" t="e">
        <f>INDEX(#REF!,MATCH(Revisión_Avance_Periodo!$L790,#REF!,0),MATCH(Revisión_Avance_Periodo!$T790,#REF!,0))</f>
        <v>#REF!</v>
      </c>
      <c r="W790" s="118">
        <f t="shared" si="73"/>
        <v>0</v>
      </c>
      <c r="X790" s="116" t="str">
        <f>VLOOKUP(W790,Tabla_Estado_Meta_OAP_2019[#All],3,TRUE)</f>
        <v>Por Ejecutar</v>
      </c>
      <c r="Y790" s="150" t="e">
        <f>SUBTOTAL(9,$U$782:$U790)</f>
        <v>#REF!</v>
      </c>
      <c r="Z790" s="151" t="e">
        <f>SUBTOTAL(9,$V$782:$V790)</f>
        <v>#REF!</v>
      </c>
      <c r="AA790" s="159">
        <f>IFERROR(+Revisión_Avance_Periodo!$Z790/Revisión_Avance_Periodo!$Y790,0)</f>
        <v>0</v>
      </c>
      <c r="AB790" s="126"/>
      <c r="AC790" s="127"/>
      <c r="AD790" s="125"/>
      <c r="AE790" s="125"/>
      <c r="AF790" s="128"/>
      <c r="AG790" s="129"/>
      <c r="AH790" s="150" t="e">
        <f>SUBTOTAL(9,$U$482:$U790)</f>
        <v>#REF!</v>
      </c>
      <c r="AI790" s="151" t="e">
        <f>SUBTOTAL(9,$V$482:$V790)</f>
        <v>#REF!</v>
      </c>
      <c r="AJ790" s="159">
        <f>IFERROR(+Revisión_Avance_Periodo!$Z490/Revisión_Avance_Periodo!$Y490,0)</f>
        <v>0</v>
      </c>
      <c r="AK790" s="126"/>
      <c r="AL790" s="127"/>
      <c r="AM790" s="125"/>
      <c r="AN790" s="125"/>
      <c r="AO790" s="128"/>
      <c r="AP790" s="129"/>
    </row>
    <row r="791" spans="1:42" x14ac:dyDescent="0.25">
      <c r="A791" s="97">
        <v>42</v>
      </c>
      <c r="B791" s="435" t="e">
        <f>CONCATENATE(Revisión_Avance_Periodo!$D491,";",Revisión_Avance_Periodo!$F491,";",Revisión_Avance_Periodo!$L491)</f>
        <v>#REF!</v>
      </c>
      <c r="C791" s="435" t="e">
        <f t="shared" si="71"/>
        <v>#REF!</v>
      </c>
      <c r="D791" s="123" t="e">
        <f>VLOOKUP($A791,#REF!,3,FALSE)</f>
        <v>#REF!</v>
      </c>
      <c r="E791" s="436" t="e">
        <f>VLOOKUP($A791,#REF!,4,FALSE)</f>
        <v>#REF!</v>
      </c>
      <c r="F791" s="103" t="e">
        <f>VLOOKUP($A791,#REF!,5,FALSE)</f>
        <v>#REF!</v>
      </c>
      <c r="G791" s="98" t="e">
        <f>VLOOKUP($A791,#REF!,8,FALSE)</f>
        <v>#REF!</v>
      </c>
      <c r="H791" s="93" t="e">
        <f>VLOOKUP($A791,#REF!,7,FALSE)</f>
        <v>#REF!</v>
      </c>
      <c r="I791" s="438" t="e">
        <f>VLOOKUP($A791,#REF!,10,FALSE)</f>
        <v>#REF!</v>
      </c>
      <c r="J791" s="98" t="e">
        <f>VLOOKUP($A791,#REF!,11,FALSE)</f>
        <v>#REF!</v>
      </c>
      <c r="K791" s="114" t="e">
        <f>VLOOKUP($A791,#REF!,12,FALSE)</f>
        <v>#REF!</v>
      </c>
      <c r="L791" s="98" t="e">
        <f>VLOOKUP($A791,#REF!,13,FALSE)</f>
        <v>#REF!</v>
      </c>
      <c r="M791" s="438" t="e">
        <f>VLOOKUP($A791,#REF!,14,FALSE)</f>
        <v>#REF!</v>
      </c>
      <c r="N791" s="103" t="e">
        <f>VLOOKUP($A791,#REF!,15,FALSE)</f>
        <v>#REF!</v>
      </c>
      <c r="O791" s="103" t="e">
        <f>VLOOKUP($A791,#REF!,18,FALSE)</f>
        <v>#REF!</v>
      </c>
      <c r="P791" s="93" t="e">
        <f>VLOOKUP($A791,#REF!,41,FALSE)</f>
        <v>#REF!</v>
      </c>
      <c r="Q791" s="115" t="e">
        <f>VLOOKUP(Revisión_Avance_Periodo!$L491,#REF!,30,FALSE)</f>
        <v>#REF!</v>
      </c>
      <c r="R791" s="116">
        <v>2019</v>
      </c>
      <c r="S791" s="196">
        <v>43768</v>
      </c>
      <c r="T791" s="124" t="s">
        <v>77</v>
      </c>
      <c r="U791" s="147" t="e">
        <f>INDEX(#REF!,MATCH(Revisión_Avance_Periodo!$L791,#REF!,0),MATCH(Revisión_Avance_Periodo!$T791,#REF!,0))</f>
        <v>#REF!</v>
      </c>
      <c r="V791" s="147" t="e">
        <f>INDEX(#REF!,MATCH(Revisión_Avance_Periodo!$L791,#REF!,0),MATCH(Revisión_Avance_Periodo!$T791,#REF!,0))</f>
        <v>#REF!</v>
      </c>
      <c r="W791" s="118">
        <f t="shared" si="73"/>
        <v>0</v>
      </c>
      <c r="X791" s="124" t="str">
        <f>VLOOKUP(W791,Tabla_Estado_Meta_OAP_2019[#All],3,TRUE)</f>
        <v>Por Ejecutar</v>
      </c>
      <c r="Y791" s="150" t="e">
        <f>SUBTOTAL(9,$U$782:$U791)</f>
        <v>#REF!</v>
      </c>
      <c r="Z791" s="151" t="e">
        <f>SUBTOTAL(9,$V$782:$V791)</f>
        <v>#REF!</v>
      </c>
      <c r="AA791" s="159">
        <f>IFERROR(+Revisión_Avance_Periodo!$Z791/Revisión_Avance_Periodo!$Y791,0)</f>
        <v>0</v>
      </c>
      <c r="AB791" s="126"/>
      <c r="AC791" s="127"/>
      <c r="AD791" s="125"/>
      <c r="AE791" s="125"/>
      <c r="AF791" s="128"/>
      <c r="AG791" s="129"/>
      <c r="AH791" s="150" t="e">
        <f>SUBTOTAL(9,$U$482:$U791)</f>
        <v>#REF!</v>
      </c>
      <c r="AI791" s="151" t="e">
        <f>SUBTOTAL(9,$V$482:$V791)</f>
        <v>#REF!</v>
      </c>
      <c r="AJ791" s="159">
        <f>IFERROR(+Revisión_Avance_Periodo!$Z491/Revisión_Avance_Periodo!$Y491,0)</f>
        <v>0</v>
      </c>
      <c r="AK791" s="126"/>
      <c r="AL791" s="127"/>
      <c r="AM791" s="125"/>
      <c r="AN791" s="125"/>
      <c r="AO791" s="128"/>
      <c r="AP791" s="129"/>
    </row>
    <row r="792" spans="1:42" x14ac:dyDescent="0.25">
      <c r="A792" s="92">
        <v>42</v>
      </c>
      <c r="B792" s="435" t="e">
        <f>CONCATENATE(Revisión_Avance_Periodo!$D492,";",Revisión_Avance_Periodo!$F492,";",Revisión_Avance_Periodo!$L492)</f>
        <v>#REF!</v>
      </c>
      <c r="C792" s="435" t="e">
        <f t="shared" si="71"/>
        <v>#REF!</v>
      </c>
      <c r="D792" s="114" t="e">
        <f>VLOOKUP($A792,#REF!,3,FALSE)</f>
        <v>#REF!</v>
      </c>
      <c r="E792" s="436" t="e">
        <f>VLOOKUP($A792,#REF!,4,FALSE)</f>
        <v>#REF!</v>
      </c>
      <c r="F792" s="102" t="e">
        <f>VLOOKUP($A792,#REF!,5,FALSE)</f>
        <v>#REF!</v>
      </c>
      <c r="G792" s="93" t="e">
        <f>VLOOKUP($A792,#REF!,8,FALSE)</f>
        <v>#REF!</v>
      </c>
      <c r="H792" s="93" t="e">
        <f>VLOOKUP($A792,#REF!,7,FALSE)</f>
        <v>#REF!</v>
      </c>
      <c r="I792" s="438" t="e">
        <f>VLOOKUP($A792,#REF!,10,FALSE)</f>
        <v>#REF!</v>
      </c>
      <c r="J792" s="93" t="e">
        <f>VLOOKUP($A792,#REF!,11,FALSE)</f>
        <v>#REF!</v>
      </c>
      <c r="K792" s="114" t="e">
        <f>VLOOKUP($A792,#REF!,12,FALSE)</f>
        <v>#REF!</v>
      </c>
      <c r="L792" s="93" t="e">
        <f>VLOOKUP($A792,#REF!,13,FALSE)</f>
        <v>#REF!</v>
      </c>
      <c r="M792" s="438" t="e">
        <f>VLOOKUP($A792,#REF!,14,FALSE)</f>
        <v>#REF!</v>
      </c>
      <c r="N792" s="102" t="e">
        <f>VLOOKUP($A792,#REF!,15,FALSE)</f>
        <v>#REF!</v>
      </c>
      <c r="O792" s="102" t="e">
        <f>VLOOKUP($A792,#REF!,18,FALSE)</f>
        <v>#REF!</v>
      </c>
      <c r="P792" s="93" t="e">
        <f>VLOOKUP($A792,#REF!,41,FALSE)</f>
        <v>#REF!</v>
      </c>
      <c r="Q792" s="115" t="e">
        <f>VLOOKUP(Revisión_Avance_Periodo!$L492,#REF!,30,FALSE)</f>
        <v>#REF!</v>
      </c>
      <c r="R792" s="116">
        <v>2019</v>
      </c>
      <c r="S792" s="196">
        <v>43799</v>
      </c>
      <c r="T792" s="116" t="s">
        <v>78</v>
      </c>
      <c r="U792" s="147" t="e">
        <f>INDEX(#REF!,MATCH(Revisión_Avance_Periodo!$L792,#REF!,0),MATCH(Revisión_Avance_Periodo!$T792,#REF!,0))</f>
        <v>#REF!</v>
      </c>
      <c r="V792" s="147" t="e">
        <f>INDEX(#REF!,MATCH(Revisión_Avance_Periodo!$L792,#REF!,0),MATCH(Revisión_Avance_Periodo!$T792,#REF!,0))</f>
        <v>#REF!</v>
      </c>
      <c r="W792" s="118">
        <f t="shared" si="73"/>
        <v>0</v>
      </c>
      <c r="X792" s="116" t="str">
        <f>VLOOKUP(W792,Tabla_Estado_Meta_OAP_2019[#All],3,TRUE)</f>
        <v>Por Ejecutar</v>
      </c>
      <c r="Y792" s="150" t="e">
        <f>SUBTOTAL(9,$U$782:$U792)</f>
        <v>#REF!</v>
      </c>
      <c r="Z792" s="151" t="e">
        <f>SUBTOTAL(9,$V$782:$V792)</f>
        <v>#REF!</v>
      </c>
      <c r="AA792" s="159">
        <f>IFERROR(+Revisión_Avance_Periodo!$Z792/Revisión_Avance_Periodo!$Y792,0)</f>
        <v>0</v>
      </c>
      <c r="AB792" s="126"/>
      <c r="AC792" s="127"/>
      <c r="AD792" s="125"/>
      <c r="AE792" s="125"/>
      <c r="AF792" s="128"/>
      <c r="AG792" s="129"/>
      <c r="AH792" s="150" t="e">
        <f>SUBTOTAL(9,$U$482:$U792)</f>
        <v>#REF!</v>
      </c>
      <c r="AI792" s="151" t="e">
        <f>SUBTOTAL(9,$V$482:$V792)</f>
        <v>#REF!</v>
      </c>
      <c r="AJ792" s="159">
        <f>IFERROR(+Revisión_Avance_Periodo!$Z492/Revisión_Avance_Periodo!$Y492,0)</f>
        <v>0</v>
      </c>
      <c r="AK792" s="126"/>
      <c r="AL792" s="127"/>
      <c r="AM792" s="125"/>
      <c r="AN792" s="125"/>
      <c r="AO792" s="128"/>
      <c r="AP792" s="129"/>
    </row>
    <row r="793" spans="1:42" ht="15.75" thickBot="1" x14ac:dyDescent="0.3">
      <c r="A793" s="97">
        <v>42</v>
      </c>
      <c r="B793" s="435" t="e">
        <f>CONCATENATE(Revisión_Avance_Periodo!$D493,";",Revisión_Avance_Periodo!$F493,";",Revisión_Avance_Periodo!$L493)</f>
        <v>#REF!</v>
      </c>
      <c r="C793" s="435" t="e">
        <f t="shared" si="71"/>
        <v>#REF!</v>
      </c>
      <c r="D793" s="123" t="e">
        <f>VLOOKUP($A793,#REF!,3,FALSE)</f>
        <v>#REF!</v>
      </c>
      <c r="E793" s="436" t="e">
        <f>VLOOKUP($A793,#REF!,4,FALSE)</f>
        <v>#REF!</v>
      </c>
      <c r="F793" s="103" t="e">
        <f>VLOOKUP($A793,#REF!,5,FALSE)</f>
        <v>#REF!</v>
      </c>
      <c r="G793" s="98" t="e">
        <f>VLOOKUP($A793,#REF!,8,FALSE)</f>
        <v>#REF!</v>
      </c>
      <c r="H793" s="93" t="e">
        <f>VLOOKUP($A793,#REF!,7,FALSE)</f>
        <v>#REF!</v>
      </c>
      <c r="I793" s="438" t="e">
        <f>VLOOKUP($A793,#REF!,10,FALSE)</f>
        <v>#REF!</v>
      </c>
      <c r="J793" s="98" t="e">
        <f>VLOOKUP($A793,#REF!,11,FALSE)</f>
        <v>#REF!</v>
      </c>
      <c r="K793" s="114" t="e">
        <f>VLOOKUP($A793,#REF!,12,FALSE)</f>
        <v>#REF!</v>
      </c>
      <c r="L793" s="98" t="e">
        <f>VLOOKUP($A793,#REF!,13,FALSE)</f>
        <v>#REF!</v>
      </c>
      <c r="M793" s="438" t="e">
        <f>VLOOKUP($A793,#REF!,14,FALSE)</f>
        <v>#REF!</v>
      </c>
      <c r="N793" s="103" t="e">
        <f>VLOOKUP($A793,#REF!,15,FALSE)</f>
        <v>#REF!</v>
      </c>
      <c r="O793" s="103" t="e">
        <f>VLOOKUP($A793,#REF!,18,FALSE)</f>
        <v>#REF!</v>
      </c>
      <c r="P793" s="93" t="e">
        <f>VLOOKUP($A793,#REF!,41,FALSE)</f>
        <v>#REF!</v>
      </c>
      <c r="Q793" s="115" t="e">
        <f>VLOOKUP(Revisión_Avance_Periodo!$L493,#REF!,30,FALSE)</f>
        <v>#REF!</v>
      </c>
      <c r="R793" s="116">
        <v>2019</v>
      </c>
      <c r="S793" s="196">
        <v>43829</v>
      </c>
      <c r="T793" s="124" t="s">
        <v>79</v>
      </c>
      <c r="U793" s="147" t="e">
        <f>INDEX(#REF!,MATCH(Revisión_Avance_Periodo!$L793,#REF!,0),MATCH(Revisión_Avance_Periodo!$T793,#REF!,0))</f>
        <v>#REF!</v>
      </c>
      <c r="V793" s="147" t="e">
        <f>INDEX(#REF!,MATCH(Revisión_Avance_Periodo!$L793,#REF!,0),MATCH(Revisión_Avance_Periodo!$T793,#REF!,0))</f>
        <v>#REF!</v>
      </c>
      <c r="W793" s="118">
        <f t="shared" si="73"/>
        <v>0</v>
      </c>
      <c r="X793" s="124" t="str">
        <f>VLOOKUP(W793,Tabla_Estado_Meta_OAP_2019[#All],3,TRUE)</f>
        <v>Por Ejecutar</v>
      </c>
      <c r="Y793" s="150" t="e">
        <f>SUBTOTAL(9,$U$782:$U793)</f>
        <v>#REF!</v>
      </c>
      <c r="Z793" s="151" t="e">
        <f>SUBTOTAL(9,$V$782:$V793)</f>
        <v>#REF!</v>
      </c>
      <c r="AA793" s="159">
        <f>IFERROR(+Revisión_Avance_Periodo!$Z793/Revisión_Avance_Periodo!$Y793,0)</f>
        <v>0</v>
      </c>
      <c r="AB793" s="126"/>
      <c r="AC793" s="127"/>
      <c r="AD793" s="125"/>
      <c r="AE793" s="125"/>
      <c r="AF793" s="128"/>
      <c r="AG793" s="129"/>
      <c r="AH793" s="150" t="e">
        <f>SUBTOTAL(9,$U$482:$U793)</f>
        <v>#REF!</v>
      </c>
      <c r="AI793" s="151" t="e">
        <f>SUBTOTAL(9,$V$482:$V793)</f>
        <v>#REF!</v>
      </c>
      <c r="AJ793" s="159">
        <f>IFERROR(+Revisión_Avance_Periodo!$Z493/Revisión_Avance_Periodo!$Y493,0)</f>
        <v>0</v>
      </c>
      <c r="AK793" s="126"/>
      <c r="AL793" s="127"/>
      <c r="AM793" s="125"/>
      <c r="AN793" s="125"/>
      <c r="AO793" s="128"/>
      <c r="AP793" s="129"/>
    </row>
    <row r="794" spans="1:42" x14ac:dyDescent="0.25">
      <c r="A794" s="92">
        <v>43</v>
      </c>
      <c r="B794" s="435" t="e">
        <f>CONCATENATE(Revisión_Avance_Periodo!$D494,";",Revisión_Avance_Periodo!$F494,";",Revisión_Avance_Periodo!$L494)</f>
        <v>#REF!</v>
      </c>
      <c r="C794" s="435" t="e">
        <f t="shared" si="71"/>
        <v>#REF!</v>
      </c>
      <c r="D794" s="114" t="e">
        <f>VLOOKUP($A794,#REF!,3,FALSE)</f>
        <v>#REF!</v>
      </c>
      <c r="E794" s="436" t="e">
        <f>VLOOKUP($A794,#REF!,4,FALSE)</f>
        <v>#REF!</v>
      </c>
      <c r="F794" s="102" t="e">
        <f>VLOOKUP($A794,#REF!,5,FALSE)</f>
        <v>#REF!</v>
      </c>
      <c r="G794" s="93" t="e">
        <f>VLOOKUP($A794,#REF!,8,FALSE)</f>
        <v>#REF!</v>
      </c>
      <c r="H794" s="93" t="e">
        <f>VLOOKUP($A794,#REF!,7,FALSE)</f>
        <v>#REF!</v>
      </c>
      <c r="I794" s="438" t="e">
        <f>VLOOKUP($A794,#REF!,10,FALSE)</f>
        <v>#REF!</v>
      </c>
      <c r="J794" s="93" t="e">
        <f>VLOOKUP($A794,#REF!,11,FALSE)</f>
        <v>#REF!</v>
      </c>
      <c r="K794" s="114" t="e">
        <f>VLOOKUP($A794,#REF!,12,FALSE)</f>
        <v>#REF!</v>
      </c>
      <c r="L794" s="93" t="e">
        <f>VLOOKUP($A794,#REF!,13,FALSE)</f>
        <v>#REF!</v>
      </c>
      <c r="M794" s="438" t="e">
        <f>VLOOKUP($A794,#REF!,14,FALSE)</f>
        <v>#REF!</v>
      </c>
      <c r="N794" s="102" t="e">
        <f>VLOOKUP($A794,#REF!,15,FALSE)</f>
        <v>#REF!</v>
      </c>
      <c r="O794" s="102" t="e">
        <f>VLOOKUP($A794,#REF!,18,FALSE)</f>
        <v>#REF!</v>
      </c>
      <c r="P794" s="93" t="e">
        <f>VLOOKUP($A794,#REF!,41,FALSE)</f>
        <v>#REF!</v>
      </c>
      <c r="Q794" s="115" t="e">
        <f>VLOOKUP(Revisión_Avance_Periodo!$L494,#REF!,30,FALSE)</f>
        <v>#REF!</v>
      </c>
      <c r="R794" s="116">
        <v>2019</v>
      </c>
      <c r="S794" s="196">
        <v>43495</v>
      </c>
      <c r="T794" s="116" t="s">
        <v>68</v>
      </c>
      <c r="U794" s="147" t="e">
        <f>INDEX(#REF!,MATCH(Revisión_Avance_Periodo!$L794,#REF!,0),MATCH(Revisión_Avance_Periodo!$T794,#REF!,0))</f>
        <v>#REF!</v>
      </c>
      <c r="V794" s="147" t="e">
        <f>INDEX(#REF!,MATCH(Revisión_Avance_Periodo!$L794,#REF!,0),MATCH(Revisión_Avance_Periodo!$T794,#REF!,0))</f>
        <v>#REF!</v>
      </c>
      <c r="W794" s="118">
        <f t="shared" si="73"/>
        <v>0</v>
      </c>
      <c r="X794" s="116" t="str">
        <f>VLOOKUP(W794,Tabla_Estado_Meta_OAP_2019[#All],3,TRUE)</f>
        <v>Por Ejecutar</v>
      </c>
      <c r="Y794" s="148" t="e">
        <f>SUBTOTAL(9,$U$794:$U794)</f>
        <v>#REF!</v>
      </c>
      <c r="Z794" s="149" t="e">
        <f>SUBTOTAL(9,$V$794:$V794)</f>
        <v>#REF!</v>
      </c>
      <c r="AA794" s="162">
        <f>IFERROR(+Revisión_Avance_Periodo!$Z794/Revisión_Avance_Periodo!$Y794,0)</f>
        <v>0</v>
      </c>
      <c r="AB794" s="448" t="e">
        <f>SUBTOTAL(9,U794:U805)</f>
        <v>#REF!</v>
      </c>
      <c r="AC794" s="449" t="e">
        <f>SUBTOTAL(9,V794:V805)</f>
        <v>#REF!</v>
      </c>
      <c r="AD794" s="119" t="e">
        <f>+AC794/AB794</f>
        <v>#REF!</v>
      </c>
      <c r="AE794" s="119" t="e">
        <f>100%-Revisión_Avance_Periodo!$AD794</f>
        <v>#REF!</v>
      </c>
      <c r="AF794" s="121" t="e">
        <f>VLOOKUP(AD794,Tabla_Estado_Meta_OAP_2019[],3,TRUE)</f>
        <v>#REF!</v>
      </c>
      <c r="AG794" s="122" t="e">
        <f>Revisión_Avance_Periodo!$AD794*Revisión_Avance_Periodo!$Q794</f>
        <v>#REF!</v>
      </c>
      <c r="AH794" s="148" t="e">
        <f>SUBTOTAL(9,$U$494:$U794)</f>
        <v>#REF!</v>
      </c>
      <c r="AI794" s="149" t="e">
        <f>SUBTOTAL(9,$V$494:$V794)</f>
        <v>#REF!</v>
      </c>
      <c r="AJ794" s="162">
        <f>IFERROR(+Revisión_Avance_Periodo!$Z494/Revisión_Avance_Periodo!$Y494,0)</f>
        <v>0</v>
      </c>
      <c r="AK794" s="448" t="e">
        <f>SUBTOTAL(9,AD794:AD805)</f>
        <v>#REF!</v>
      </c>
      <c r="AL794" s="449" t="e">
        <f>SUBTOTAL(9,AE794:AE805)</f>
        <v>#REF!</v>
      </c>
      <c r="AM794" s="119" t="e">
        <f>+AL794/AK794</f>
        <v>#REF!</v>
      </c>
      <c r="AN794" s="119" t="e">
        <f>100%-Revisión_Avance_Periodo!$AD494</f>
        <v>#REF!</v>
      </c>
      <c r="AO794" s="121" t="e">
        <f>VLOOKUP(AM794,Tabla_Estado_Meta_OAP_2019[],3,TRUE)</f>
        <v>#REF!</v>
      </c>
      <c r="AP794" s="122" t="e">
        <f>Revisión_Avance_Periodo!$AD494*Revisión_Avance_Periodo!$Q494</f>
        <v>#REF!</v>
      </c>
    </row>
    <row r="795" spans="1:42" x14ac:dyDescent="0.25">
      <c r="A795" s="97">
        <v>43</v>
      </c>
      <c r="B795" s="435" t="e">
        <f>CONCATENATE(Revisión_Avance_Periodo!$D495,";",Revisión_Avance_Periodo!$F495,";",Revisión_Avance_Periodo!$L495)</f>
        <v>#REF!</v>
      </c>
      <c r="C795" s="435" t="e">
        <f t="shared" si="71"/>
        <v>#REF!</v>
      </c>
      <c r="D795" s="123" t="e">
        <f>VLOOKUP($A795,#REF!,3,FALSE)</f>
        <v>#REF!</v>
      </c>
      <c r="E795" s="436" t="e">
        <f>VLOOKUP($A795,#REF!,4,FALSE)</f>
        <v>#REF!</v>
      </c>
      <c r="F795" s="103" t="e">
        <f>VLOOKUP($A795,#REF!,5,FALSE)</f>
        <v>#REF!</v>
      </c>
      <c r="G795" s="98" t="e">
        <f>VLOOKUP($A795,#REF!,8,FALSE)</f>
        <v>#REF!</v>
      </c>
      <c r="H795" s="93" t="e">
        <f>VLOOKUP($A795,#REF!,7,FALSE)</f>
        <v>#REF!</v>
      </c>
      <c r="I795" s="438" t="e">
        <f>VLOOKUP($A795,#REF!,10,FALSE)</f>
        <v>#REF!</v>
      </c>
      <c r="J795" s="98" t="e">
        <f>VLOOKUP($A795,#REF!,11,FALSE)</f>
        <v>#REF!</v>
      </c>
      <c r="K795" s="114" t="e">
        <f>VLOOKUP($A795,#REF!,12,FALSE)</f>
        <v>#REF!</v>
      </c>
      <c r="L795" s="98" t="e">
        <f>VLOOKUP($A795,#REF!,13,FALSE)</f>
        <v>#REF!</v>
      </c>
      <c r="M795" s="438" t="e">
        <f>VLOOKUP($A795,#REF!,14,FALSE)</f>
        <v>#REF!</v>
      </c>
      <c r="N795" s="103" t="e">
        <f>VLOOKUP($A795,#REF!,15,FALSE)</f>
        <v>#REF!</v>
      </c>
      <c r="O795" s="103" t="e">
        <f>VLOOKUP($A795,#REF!,18,FALSE)</f>
        <v>#REF!</v>
      </c>
      <c r="P795" s="93" t="e">
        <f>VLOOKUP($A795,#REF!,41,FALSE)</f>
        <v>#REF!</v>
      </c>
      <c r="Q795" s="115" t="e">
        <f>VLOOKUP(Revisión_Avance_Periodo!$L495,#REF!,30,FALSE)</f>
        <v>#REF!</v>
      </c>
      <c r="R795" s="116">
        <v>2019</v>
      </c>
      <c r="S795" s="196">
        <v>43524</v>
      </c>
      <c r="T795" s="124" t="s">
        <v>69</v>
      </c>
      <c r="U795" s="147" t="e">
        <f>INDEX(#REF!,MATCH(Revisión_Avance_Periodo!$L795,#REF!,0),MATCH(Revisión_Avance_Periodo!$T795,#REF!,0))</f>
        <v>#REF!</v>
      </c>
      <c r="V795" s="147" t="e">
        <f>INDEX(#REF!,MATCH(Revisión_Avance_Periodo!$L795,#REF!,0),MATCH(Revisión_Avance_Periodo!$T795,#REF!,0))</f>
        <v>#REF!</v>
      </c>
      <c r="W795" s="118">
        <f t="shared" si="73"/>
        <v>0</v>
      </c>
      <c r="X795" s="124" t="str">
        <f>VLOOKUP(W795,Tabla_Estado_Meta_OAP_2019[#All],3,TRUE)</f>
        <v>Por Ejecutar</v>
      </c>
      <c r="Y795" s="150" t="e">
        <f>SUBTOTAL(9,$U$794:$U795)</f>
        <v>#REF!</v>
      </c>
      <c r="Z795" s="151" t="e">
        <f>SUBTOTAL(9,$V$794:$V795)</f>
        <v>#REF!</v>
      </c>
      <c r="AA795" s="159">
        <f>IFERROR(+Revisión_Avance_Periodo!$Z795/Revisión_Avance_Periodo!$Y795,0)</f>
        <v>0</v>
      </c>
      <c r="AB795" s="126"/>
      <c r="AC795" s="127"/>
      <c r="AD795" s="125"/>
      <c r="AE795" s="125"/>
      <c r="AF795" s="128"/>
      <c r="AG795" s="129"/>
      <c r="AH795" s="150" t="e">
        <f>SUBTOTAL(9,$U$494:$U795)</f>
        <v>#REF!</v>
      </c>
      <c r="AI795" s="151" t="e">
        <f>SUBTOTAL(9,$V$494:$V795)</f>
        <v>#REF!</v>
      </c>
      <c r="AJ795" s="159">
        <f>IFERROR(+Revisión_Avance_Periodo!$Z495/Revisión_Avance_Periodo!$Y495,0)</f>
        <v>0</v>
      </c>
      <c r="AK795" s="126"/>
      <c r="AL795" s="127"/>
      <c r="AM795" s="125"/>
      <c r="AN795" s="125"/>
      <c r="AO795" s="128"/>
      <c r="AP795" s="129"/>
    </row>
    <row r="796" spans="1:42" x14ac:dyDescent="0.25">
      <c r="A796" s="92">
        <v>43</v>
      </c>
      <c r="B796" s="435" t="e">
        <f>CONCATENATE(Revisión_Avance_Periodo!$D496,";",Revisión_Avance_Periodo!$F496,";",Revisión_Avance_Periodo!$L496)</f>
        <v>#REF!</v>
      </c>
      <c r="C796" s="435" t="e">
        <f t="shared" si="71"/>
        <v>#REF!</v>
      </c>
      <c r="D796" s="114" t="e">
        <f>VLOOKUP($A796,#REF!,3,FALSE)</f>
        <v>#REF!</v>
      </c>
      <c r="E796" s="436" t="e">
        <f>VLOOKUP($A796,#REF!,4,FALSE)</f>
        <v>#REF!</v>
      </c>
      <c r="F796" s="102" t="e">
        <f>VLOOKUP($A796,#REF!,5,FALSE)</f>
        <v>#REF!</v>
      </c>
      <c r="G796" s="93" t="e">
        <f>VLOOKUP($A796,#REF!,8,FALSE)</f>
        <v>#REF!</v>
      </c>
      <c r="H796" s="93" t="e">
        <f>VLOOKUP($A796,#REF!,7,FALSE)</f>
        <v>#REF!</v>
      </c>
      <c r="I796" s="438" t="e">
        <f>VLOOKUP($A796,#REF!,10,FALSE)</f>
        <v>#REF!</v>
      </c>
      <c r="J796" s="93" t="e">
        <f>VLOOKUP($A796,#REF!,11,FALSE)</f>
        <v>#REF!</v>
      </c>
      <c r="K796" s="114" t="e">
        <f>VLOOKUP($A796,#REF!,12,FALSE)</f>
        <v>#REF!</v>
      </c>
      <c r="L796" s="93" t="e">
        <f>VLOOKUP($A796,#REF!,13,FALSE)</f>
        <v>#REF!</v>
      </c>
      <c r="M796" s="438" t="e">
        <f>VLOOKUP($A796,#REF!,14,FALSE)</f>
        <v>#REF!</v>
      </c>
      <c r="N796" s="102" t="e">
        <f>VLOOKUP($A796,#REF!,15,FALSE)</f>
        <v>#REF!</v>
      </c>
      <c r="O796" s="102" t="e">
        <f>VLOOKUP($A796,#REF!,18,FALSE)</f>
        <v>#REF!</v>
      </c>
      <c r="P796" s="93" t="e">
        <f>VLOOKUP($A796,#REF!,41,FALSE)</f>
        <v>#REF!</v>
      </c>
      <c r="Q796" s="115" t="e">
        <f>VLOOKUP(Revisión_Avance_Periodo!$L496,#REF!,30,FALSE)</f>
        <v>#REF!</v>
      </c>
      <c r="R796" s="116">
        <v>2019</v>
      </c>
      <c r="S796" s="196">
        <v>43554</v>
      </c>
      <c r="T796" s="116" t="s">
        <v>70</v>
      </c>
      <c r="U796" s="147" t="e">
        <f>INDEX(#REF!,MATCH(Revisión_Avance_Periodo!$L796,#REF!,0),MATCH(Revisión_Avance_Periodo!$T796,#REF!,0))</f>
        <v>#REF!</v>
      </c>
      <c r="V796" s="147" t="e">
        <f>INDEX(#REF!,MATCH(Revisión_Avance_Periodo!$L796,#REF!,0),MATCH(Revisión_Avance_Periodo!$T796,#REF!,0))</f>
        <v>#REF!</v>
      </c>
      <c r="W796" s="118">
        <f t="shared" si="73"/>
        <v>0</v>
      </c>
      <c r="X796" s="116" t="str">
        <f>VLOOKUP(W796,Tabla_Estado_Meta_OAP_2019[#All],3,TRUE)</f>
        <v>Por Ejecutar</v>
      </c>
      <c r="Y796" s="150" t="e">
        <f>SUBTOTAL(9,$U$794:$U796)</f>
        <v>#REF!</v>
      </c>
      <c r="Z796" s="151" t="e">
        <f>SUBTOTAL(9,$V$794:$V796)</f>
        <v>#REF!</v>
      </c>
      <c r="AA796" s="159">
        <f>IFERROR(+Revisión_Avance_Periodo!$Z796/Revisión_Avance_Periodo!$Y796,0)</f>
        <v>0</v>
      </c>
      <c r="AB796" s="126"/>
      <c r="AC796" s="127"/>
      <c r="AD796" s="125"/>
      <c r="AE796" s="125"/>
      <c r="AF796" s="128"/>
      <c r="AG796" s="129"/>
      <c r="AH796" s="150" t="e">
        <f>SUBTOTAL(9,$U$494:$U796)</f>
        <v>#REF!</v>
      </c>
      <c r="AI796" s="151" t="e">
        <f>SUBTOTAL(9,$V$494:$V796)</f>
        <v>#REF!</v>
      </c>
      <c r="AJ796" s="159">
        <f>IFERROR(+Revisión_Avance_Periodo!$Z496/Revisión_Avance_Periodo!$Y496,0)</f>
        <v>0</v>
      </c>
      <c r="AK796" s="126"/>
      <c r="AL796" s="127"/>
      <c r="AM796" s="125"/>
      <c r="AN796" s="125"/>
      <c r="AO796" s="128"/>
      <c r="AP796" s="129"/>
    </row>
    <row r="797" spans="1:42" x14ac:dyDescent="0.25">
      <c r="A797" s="97">
        <v>43</v>
      </c>
      <c r="B797" s="435" t="e">
        <f>CONCATENATE(Revisión_Avance_Periodo!$D497,";",Revisión_Avance_Periodo!$F497,";",Revisión_Avance_Periodo!$L497)</f>
        <v>#REF!</v>
      </c>
      <c r="C797" s="435" t="e">
        <f t="shared" si="71"/>
        <v>#REF!</v>
      </c>
      <c r="D797" s="123" t="e">
        <f>VLOOKUP($A797,#REF!,3,FALSE)</f>
        <v>#REF!</v>
      </c>
      <c r="E797" s="436" t="e">
        <f>VLOOKUP($A797,#REF!,4,FALSE)</f>
        <v>#REF!</v>
      </c>
      <c r="F797" s="103" t="e">
        <f>VLOOKUP($A797,#REF!,5,FALSE)</f>
        <v>#REF!</v>
      </c>
      <c r="G797" s="98" t="e">
        <f>VLOOKUP($A797,#REF!,8,FALSE)</f>
        <v>#REF!</v>
      </c>
      <c r="H797" s="93" t="e">
        <f>VLOOKUP($A797,#REF!,7,FALSE)</f>
        <v>#REF!</v>
      </c>
      <c r="I797" s="438" t="e">
        <f>VLOOKUP($A797,#REF!,10,FALSE)</f>
        <v>#REF!</v>
      </c>
      <c r="J797" s="98" t="e">
        <f>VLOOKUP($A797,#REF!,11,FALSE)</f>
        <v>#REF!</v>
      </c>
      <c r="K797" s="114" t="e">
        <f>VLOOKUP($A797,#REF!,12,FALSE)</f>
        <v>#REF!</v>
      </c>
      <c r="L797" s="98" t="e">
        <f>VLOOKUP($A797,#REF!,13,FALSE)</f>
        <v>#REF!</v>
      </c>
      <c r="M797" s="438" t="e">
        <f>VLOOKUP($A797,#REF!,14,FALSE)</f>
        <v>#REF!</v>
      </c>
      <c r="N797" s="103" t="e">
        <f>VLOOKUP($A797,#REF!,15,FALSE)</f>
        <v>#REF!</v>
      </c>
      <c r="O797" s="103" t="e">
        <f>VLOOKUP($A797,#REF!,18,FALSE)</f>
        <v>#REF!</v>
      </c>
      <c r="P797" s="93" t="e">
        <f>VLOOKUP($A797,#REF!,41,FALSE)</f>
        <v>#REF!</v>
      </c>
      <c r="Q797" s="115" t="e">
        <f>VLOOKUP(Revisión_Avance_Periodo!$L497,#REF!,30,FALSE)</f>
        <v>#REF!</v>
      </c>
      <c r="R797" s="116">
        <v>2019</v>
      </c>
      <c r="S797" s="196">
        <v>43585</v>
      </c>
      <c r="T797" s="124" t="s">
        <v>71</v>
      </c>
      <c r="U797" s="147" t="e">
        <f>INDEX(#REF!,MATCH(Revisión_Avance_Periodo!$L797,#REF!,0),MATCH(Revisión_Avance_Periodo!$T797,#REF!,0))</f>
        <v>#REF!</v>
      </c>
      <c r="V797" s="147" t="e">
        <f>INDEX(#REF!,MATCH(Revisión_Avance_Periodo!$L797,#REF!,0),MATCH(Revisión_Avance_Periodo!$T797,#REF!,0))</f>
        <v>#REF!</v>
      </c>
      <c r="W797" s="118">
        <f t="shared" si="73"/>
        <v>0</v>
      </c>
      <c r="X797" s="124" t="str">
        <f>VLOOKUP(W797,Tabla_Estado_Meta_OAP_2019[#All],3,TRUE)</f>
        <v>Por Ejecutar</v>
      </c>
      <c r="Y797" s="150" t="e">
        <f>SUBTOTAL(9,$U$794:$U797)</f>
        <v>#REF!</v>
      </c>
      <c r="Z797" s="151" t="e">
        <f>SUBTOTAL(9,$V$794:$V797)</f>
        <v>#REF!</v>
      </c>
      <c r="AA797" s="159">
        <f>IFERROR(+Revisión_Avance_Periodo!$Z797/Revisión_Avance_Periodo!$Y797,0)</f>
        <v>0</v>
      </c>
      <c r="AB797" s="126"/>
      <c r="AC797" s="127"/>
      <c r="AD797" s="125"/>
      <c r="AE797" s="125"/>
      <c r="AF797" s="128"/>
      <c r="AG797" s="129"/>
      <c r="AH797" s="150" t="e">
        <f>SUBTOTAL(9,$U$494:$U797)</f>
        <v>#REF!</v>
      </c>
      <c r="AI797" s="151" t="e">
        <f>SUBTOTAL(9,$V$494:$V797)</f>
        <v>#REF!</v>
      </c>
      <c r="AJ797" s="159">
        <f>IFERROR(+Revisión_Avance_Periodo!$Z497/Revisión_Avance_Periodo!$Y497,0)</f>
        <v>0</v>
      </c>
      <c r="AK797" s="126"/>
      <c r="AL797" s="127"/>
      <c r="AM797" s="125"/>
      <c r="AN797" s="125"/>
      <c r="AO797" s="128"/>
      <c r="AP797" s="129"/>
    </row>
    <row r="798" spans="1:42" x14ac:dyDescent="0.25">
      <c r="A798" s="92">
        <v>43</v>
      </c>
      <c r="B798" s="435" t="e">
        <f>CONCATENATE(Revisión_Avance_Periodo!$D498,";",Revisión_Avance_Periodo!$F498,";",Revisión_Avance_Periodo!$L498)</f>
        <v>#REF!</v>
      </c>
      <c r="C798" s="435" t="e">
        <f t="shared" si="71"/>
        <v>#REF!</v>
      </c>
      <c r="D798" s="114" t="e">
        <f>VLOOKUP($A798,#REF!,3,FALSE)</f>
        <v>#REF!</v>
      </c>
      <c r="E798" s="436" t="e">
        <f>VLOOKUP($A798,#REF!,4,FALSE)</f>
        <v>#REF!</v>
      </c>
      <c r="F798" s="102" t="e">
        <f>VLOOKUP($A798,#REF!,5,FALSE)</f>
        <v>#REF!</v>
      </c>
      <c r="G798" s="93" t="e">
        <f>VLOOKUP($A798,#REF!,8,FALSE)</f>
        <v>#REF!</v>
      </c>
      <c r="H798" s="93" t="e">
        <f>VLOOKUP($A798,#REF!,7,FALSE)</f>
        <v>#REF!</v>
      </c>
      <c r="I798" s="438" t="e">
        <f>VLOOKUP($A798,#REF!,10,FALSE)</f>
        <v>#REF!</v>
      </c>
      <c r="J798" s="93" t="e">
        <f>VLOOKUP($A798,#REF!,11,FALSE)</f>
        <v>#REF!</v>
      </c>
      <c r="K798" s="114" t="e">
        <f>VLOOKUP($A798,#REF!,12,FALSE)</f>
        <v>#REF!</v>
      </c>
      <c r="L798" s="93" t="e">
        <f>VLOOKUP($A798,#REF!,13,FALSE)</f>
        <v>#REF!</v>
      </c>
      <c r="M798" s="438" t="e">
        <f>VLOOKUP($A798,#REF!,14,FALSE)</f>
        <v>#REF!</v>
      </c>
      <c r="N798" s="102" t="e">
        <f>VLOOKUP($A798,#REF!,15,FALSE)</f>
        <v>#REF!</v>
      </c>
      <c r="O798" s="102" t="e">
        <f>VLOOKUP($A798,#REF!,18,FALSE)</f>
        <v>#REF!</v>
      </c>
      <c r="P798" s="93" t="e">
        <f>VLOOKUP($A798,#REF!,41,FALSE)</f>
        <v>#REF!</v>
      </c>
      <c r="Q798" s="115" t="e">
        <f>VLOOKUP(Revisión_Avance_Periodo!$L498,#REF!,30,FALSE)</f>
        <v>#REF!</v>
      </c>
      <c r="R798" s="116">
        <v>2019</v>
      </c>
      <c r="S798" s="196">
        <v>43615</v>
      </c>
      <c r="T798" s="116" t="s">
        <v>72</v>
      </c>
      <c r="U798" s="147" t="e">
        <f>INDEX(#REF!,MATCH(Revisión_Avance_Periodo!$L798,#REF!,0),MATCH(Revisión_Avance_Periodo!$T798,#REF!,0))</f>
        <v>#REF!</v>
      </c>
      <c r="V798" s="147" t="e">
        <f>INDEX(#REF!,MATCH(Revisión_Avance_Periodo!$L798,#REF!,0),MATCH(Revisión_Avance_Periodo!$T798,#REF!,0))</f>
        <v>#REF!</v>
      </c>
      <c r="W798" s="118">
        <f t="shared" si="73"/>
        <v>0</v>
      </c>
      <c r="X798" s="116" t="str">
        <f>VLOOKUP(W798,Tabla_Estado_Meta_OAP_2019[#All],3,TRUE)</f>
        <v>Por Ejecutar</v>
      </c>
      <c r="Y798" s="150" t="e">
        <f>SUBTOTAL(9,$U$794:$U798)</f>
        <v>#REF!</v>
      </c>
      <c r="Z798" s="151" t="e">
        <f>SUBTOTAL(9,$V$794:$V798)</f>
        <v>#REF!</v>
      </c>
      <c r="AA798" s="159">
        <f>IFERROR(+Revisión_Avance_Periodo!$Z798/Revisión_Avance_Periodo!$Y798,0)</f>
        <v>0</v>
      </c>
      <c r="AB798" s="126"/>
      <c r="AC798" s="127"/>
      <c r="AD798" s="125"/>
      <c r="AE798" s="125"/>
      <c r="AF798" s="128"/>
      <c r="AG798" s="129"/>
      <c r="AH798" s="150" t="e">
        <f>SUBTOTAL(9,$U$494:$U798)</f>
        <v>#REF!</v>
      </c>
      <c r="AI798" s="151" t="e">
        <f>SUBTOTAL(9,$V$494:$V798)</f>
        <v>#REF!</v>
      </c>
      <c r="AJ798" s="159">
        <f>IFERROR(+Revisión_Avance_Periodo!$Z498/Revisión_Avance_Periodo!$Y498,0)</f>
        <v>0</v>
      </c>
      <c r="AK798" s="126"/>
      <c r="AL798" s="127"/>
      <c r="AM798" s="125"/>
      <c r="AN798" s="125"/>
      <c r="AO798" s="128"/>
      <c r="AP798" s="129"/>
    </row>
    <row r="799" spans="1:42" x14ac:dyDescent="0.25">
      <c r="A799" s="97">
        <v>43</v>
      </c>
      <c r="B799" s="435" t="e">
        <f>CONCATENATE(Revisión_Avance_Periodo!$D499,";",Revisión_Avance_Periodo!$F499,";",Revisión_Avance_Periodo!$L499)</f>
        <v>#REF!</v>
      </c>
      <c r="C799" s="435" t="e">
        <f t="shared" si="71"/>
        <v>#REF!</v>
      </c>
      <c r="D799" s="123" t="e">
        <f>VLOOKUP($A799,#REF!,3,FALSE)</f>
        <v>#REF!</v>
      </c>
      <c r="E799" s="436" t="e">
        <f>VLOOKUP($A799,#REF!,4,FALSE)</f>
        <v>#REF!</v>
      </c>
      <c r="F799" s="103" t="e">
        <f>VLOOKUP($A799,#REF!,5,FALSE)</f>
        <v>#REF!</v>
      </c>
      <c r="G799" s="98" t="e">
        <f>VLOOKUP($A799,#REF!,8,FALSE)</f>
        <v>#REF!</v>
      </c>
      <c r="H799" s="93" t="e">
        <f>VLOOKUP($A799,#REF!,7,FALSE)</f>
        <v>#REF!</v>
      </c>
      <c r="I799" s="438" t="e">
        <f>VLOOKUP($A799,#REF!,10,FALSE)</f>
        <v>#REF!</v>
      </c>
      <c r="J799" s="98" t="e">
        <f>VLOOKUP($A799,#REF!,11,FALSE)</f>
        <v>#REF!</v>
      </c>
      <c r="K799" s="114" t="e">
        <f>VLOOKUP($A799,#REF!,12,FALSE)</f>
        <v>#REF!</v>
      </c>
      <c r="L799" s="98" t="e">
        <f>VLOOKUP($A799,#REF!,13,FALSE)</f>
        <v>#REF!</v>
      </c>
      <c r="M799" s="438" t="e">
        <f>VLOOKUP($A799,#REF!,14,FALSE)</f>
        <v>#REF!</v>
      </c>
      <c r="N799" s="103" t="e">
        <f>VLOOKUP($A799,#REF!,15,FALSE)</f>
        <v>#REF!</v>
      </c>
      <c r="O799" s="103" t="e">
        <f>VLOOKUP($A799,#REF!,18,FALSE)</f>
        <v>#REF!</v>
      </c>
      <c r="P799" s="93" t="e">
        <f>VLOOKUP($A799,#REF!,41,FALSE)</f>
        <v>#REF!</v>
      </c>
      <c r="Q799" s="115" t="e">
        <f>VLOOKUP(Revisión_Avance_Periodo!$L499,#REF!,30,FALSE)</f>
        <v>#REF!</v>
      </c>
      <c r="R799" s="116">
        <v>2019</v>
      </c>
      <c r="S799" s="196">
        <v>43646</v>
      </c>
      <c r="T799" s="124" t="s">
        <v>73</v>
      </c>
      <c r="U799" s="147" t="e">
        <f>INDEX(#REF!,MATCH(Revisión_Avance_Periodo!$L799,#REF!,0),MATCH(Revisión_Avance_Periodo!$T799,#REF!,0))</f>
        <v>#REF!</v>
      </c>
      <c r="V799" s="147" t="e">
        <f>INDEX(#REF!,MATCH(Revisión_Avance_Periodo!$L799,#REF!,0),MATCH(Revisión_Avance_Periodo!$T799,#REF!,0))</f>
        <v>#REF!</v>
      </c>
      <c r="W799" s="118">
        <f t="shared" si="73"/>
        <v>0</v>
      </c>
      <c r="X799" s="124" t="str">
        <f>VLOOKUP(W799,Tabla_Estado_Meta_OAP_2019[#All],3,TRUE)</f>
        <v>Por Ejecutar</v>
      </c>
      <c r="Y799" s="150" t="e">
        <f>SUBTOTAL(9,$U$794:$U799)</f>
        <v>#REF!</v>
      </c>
      <c r="Z799" s="151" t="e">
        <f>SUBTOTAL(9,$V$794:$V799)</f>
        <v>#REF!</v>
      </c>
      <c r="AA799" s="159">
        <f>IFERROR(+Revisión_Avance_Periodo!$Z799/Revisión_Avance_Periodo!$Y799,0)</f>
        <v>0</v>
      </c>
      <c r="AB799" s="126"/>
      <c r="AC799" s="127"/>
      <c r="AD799" s="125"/>
      <c r="AE799" s="125"/>
      <c r="AF799" s="128"/>
      <c r="AG799" s="129"/>
      <c r="AH799" s="150" t="e">
        <f>SUBTOTAL(9,$U$494:$U799)</f>
        <v>#REF!</v>
      </c>
      <c r="AI799" s="151" t="e">
        <f>SUBTOTAL(9,$V$494:$V799)</f>
        <v>#REF!</v>
      </c>
      <c r="AJ799" s="159">
        <f>IFERROR(+Revisión_Avance_Periodo!$Z499/Revisión_Avance_Periodo!$Y499,0)</f>
        <v>0</v>
      </c>
      <c r="AK799" s="126"/>
      <c r="AL799" s="127"/>
      <c r="AM799" s="125"/>
      <c r="AN799" s="125"/>
      <c r="AO799" s="128"/>
      <c r="AP799" s="129"/>
    </row>
    <row r="800" spans="1:42" x14ac:dyDescent="0.25">
      <c r="A800" s="92">
        <v>43</v>
      </c>
      <c r="B800" s="435" t="e">
        <f>CONCATENATE(Revisión_Avance_Periodo!$D500,";",Revisión_Avance_Periodo!$F500,";",Revisión_Avance_Periodo!$L500)</f>
        <v>#REF!</v>
      </c>
      <c r="C800" s="435" t="e">
        <f t="shared" si="71"/>
        <v>#REF!</v>
      </c>
      <c r="D800" s="114" t="e">
        <f>VLOOKUP($A800,#REF!,3,FALSE)</f>
        <v>#REF!</v>
      </c>
      <c r="E800" s="436" t="e">
        <f>VLOOKUP($A800,#REF!,4,FALSE)</f>
        <v>#REF!</v>
      </c>
      <c r="F800" s="102" t="e">
        <f>VLOOKUP($A800,#REF!,5,FALSE)</f>
        <v>#REF!</v>
      </c>
      <c r="G800" s="93" t="e">
        <f>VLOOKUP($A800,#REF!,8,FALSE)</f>
        <v>#REF!</v>
      </c>
      <c r="H800" s="93" t="e">
        <f>VLOOKUP($A800,#REF!,7,FALSE)</f>
        <v>#REF!</v>
      </c>
      <c r="I800" s="438" t="e">
        <f>VLOOKUP($A800,#REF!,10,FALSE)</f>
        <v>#REF!</v>
      </c>
      <c r="J800" s="93" t="e">
        <f>VLOOKUP($A800,#REF!,11,FALSE)</f>
        <v>#REF!</v>
      </c>
      <c r="K800" s="114" t="e">
        <f>VLOOKUP($A800,#REF!,12,FALSE)</f>
        <v>#REF!</v>
      </c>
      <c r="L800" s="93" t="e">
        <f>VLOOKUP($A800,#REF!,13,FALSE)</f>
        <v>#REF!</v>
      </c>
      <c r="M800" s="438" t="e">
        <f>VLOOKUP($A800,#REF!,14,FALSE)</f>
        <v>#REF!</v>
      </c>
      <c r="N800" s="102" t="e">
        <f>VLOOKUP($A800,#REF!,15,FALSE)</f>
        <v>#REF!</v>
      </c>
      <c r="O800" s="102" t="e">
        <f>VLOOKUP($A800,#REF!,18,FALSE)</f>
        <v>#REF!</v>
      </c>
      <c r="P800" s="93" t="e">
        <f>VLOOKUP($A800,#REF!,41,FALSE)</f>
        <v>#REF!</v>
      </c>
      <c r="Q800" s="115" t="e">
        <f>VLOOKUP(Revisión_Avance_Periodo!$L500,#REF!,30,FALSE)</f>
        <v>#REF!</v>
      </c>
      <c r="R800" s="116">
        <v>2019</v>
      </c>
      <c r="S800" s="196">
        <v>43676</v>
      </c>
      <c r="T800" s="116" t="s">
        <v>74</v>
      </c>
      <c r="U800" s="147" t="e">
        <f>INDEX(#REF!,MATCH(Revisión_Avance_Periodo!$L800,#REF!,0),MATCH(Revisión_Avance_Periodo!$T800,#REF!,0))</f>
        <v>#REF!</v>
      </c>
      <c r="V800" s="147" t="e">
        <f>INDEX(#REF!,MATCH(Revisión_Avance_Periodo!$L800,#REF!,0),MATCH(Revisión_Avance_Periodo!$T800,#REF!,0))</f>
        <v>#REF!</v>
      </c>
      <c r="W800" s="118">
        <f t="shared" si="73"/>
        <v>0</v>
      </c>
      <c r="X800" s="116" t="str">
        <f>VLOOKUP(W800,Tabla_Estado_Meta_OAP_2019[#All],3,TRUE)</f>
        <v>Por Ejecutar</v>
      </c>
      <c r="Y800" s="150" t="e">
        <f>SUBTOTAL(9,$U$794:$U800)</f>
        <v>#REF!</v>
      </c>
      <c r="Z800" s="151" t="e">
        <f>SUBTOTAL(9,$V$794:$V800)</f>
        <v>#REF!</v>
      </c>
      <c r="AA800" s="159">
        <f>IFERROR(+Revisión_Avance_Periodo!$Z800/Revisión_Avance_Periodo!$Y800,0)</f>
        <v>0</v>
      </c>
      <c r="AB800" s="126"/>
      <c r="AC800" s="127"/>
      <c r="AD800" s="125"/>
      <c r="AE800" s="125"/>
      <c r="AF800" s="128"/>
      <c r="AG800" s="129"/>
      <c r="AH800" s="150" t="e">
        <f>SUBTOTAL(9,$U$494:$U800)</f>
        <v>#REF!</v>
      </c>
      <c r="AI800" s="151" t="e">
        <f>SUBTOTAL(9,$V$494:$V800)</f>
        <v>#REF!</v>
      </c>
      <c r="AJ800" s="159">
        <f>IFERROR(+Revisión_Avance_Periodo!$Z500/Revisión_Avance_Periodo!$Y500,0)</f>
        <v>0</v>
      </c>
      <c r="AK800" s="126"/>
      <c r="AL800" s="127"/>
      <c r="AM800" s="125"/>
      <c r="AN800" s="125"/>
      <c r="AO800" s="128"/>
      <c r="AP800" s="129"/>
    </row>
    <row r="801" spans="1:42" x14ac:dyDescent="0.25">
      <c r="A801" s="97">
        <v>43</v>
      </c>
      <c r="B801" s="435" t="e">
        <f>CONCATENATE(Revisión_Avance_Periodo!$D501,";",Revisión_Avance_Periodo!$F501,";",Revisión_Avance_Periodo!$L501)</f>
        <v>#REF!</v>
      </c>
      <c r="C801" s="435" t="e">
        <f t="shared" si="71"/>
        <v>#REF!</v>
      </c>
      <c r="D801" s="123" t="e">
        <f>VLOOKUP($A801,#REF!,3,FALSE)</f>
        <v>#REF!</v>
      </c>
      <c r="E801" s="436" t="e">
        <f>VLOOKUP($A801,#REF!,4,FALSE)</f>
        <v>#REF!</v>
      </c>
      <c r="F801" s="103" t="e">
        <f>VLOOKUP($A801,#REF!,5,FALSE)</f>
        <v>#REF!</v>
      </c>
      <c r="G801" s="98" t="e">
        <f>VLOOKUP($A801,#REF!,8,FALSE)</f>
        <v>#REF!</v>
      </c>
      <c r="H801" s="93" t="e">
        <f>VLOOKUP($A801,#REF!,7,FALSE)</f>
        <v>#REF!</v>
      </c>
      <c r="I801" s="438" t="e">
        <f>VLOOKUP($A801,#REF!,10,FALSE)</f>
        <v>#REF!</v>
      </c>
      <c r="J801" s="98" t="e">
        <f>VLOOKUP($A801,#REF!,11,FALSE)</f>
        <v>#REF!</v>
      </c>
      <c r="K801" s="114" t="e">
        <f>VLOOKUP($A801,#REF!,12,FALSE)</f>
        <v>#REF!</v>
      </c>
      <c r="L801" s="98" t="e">
        <f>VLOOKUP($A801,#REF!,13,FALSE)</f>
        <v>#REF!</v>
      </c>
      <c r="M801" s="438" t="e">
        <f>VLOOKUP($A801,#REF!,14,FALSE)</f>
        <v>#REF!</v>
      </c>
      <c r="N801" s="103" t="e">
        <f>VLOOKUP($A801,#REF!,15,FALSE)</f>
        <v>#REF!</v>
      </c>
      <c r="O801" s="103" t="e">
        <f>VLOOKUP($A801,#REF!,18,FALSE)</f>
        <v>#REF!</v>
      </c>
      <c r="P801" s="93" t="e">
        <f>VLOOKUP($A801,#REF!,41,FALSE)</f>
        <v>#REF!</v>
      </c>
      <c r="Q801" s="115" t="e">
        <f>VLOOKUP(Revisión_Avance_Periodo!$L501,#REF!,30,FALSE)</f>
        <v>#REF!</v>
      </c>
      <c r="R801" s="116">
        <v>2019</v>
      </c>
      <c r="S801" s="196">
        <v>43707</v>
      </c>
      <c r="T801" s="124" t="s">
        <v>75</v>
      </c>
      <c r="U801" s="147" t="e">
        <f>INDEX(#REF!,MATCH(Revisión_Avance_Periodo!$L801,#REF!,0),MATCH(Revisión_Avance_Periodo!$T801,#REF!,0))</f>
        <v>#REF!</v>
      </c>
      <c r="V801" s="147" t="e">
        <f>INDEX(#REF!,MATCH(Revisión_Avance_Periodo!$L801,#REF!,0),MATCH(Revisión_Avance_Periodo!$T801,#REF!,0))</f>
        <v>#REF!</v>
      </c>
      <c r="W801" s="118">
        <f t="shared" si="73"/>
        <v>0</v>
      </c>
      <c r="X801" s="124" t="str">
        <f>VLOOKUP(W801,Tabla_Estado_Meta_OAP_2019[#All],3,TRUE)</f>
        <v>Por Ejecutar</v>
      </c>
      <c r="Y801" s="150" t="e">
        <f>SUBTOTAL(9,$U$794:$U801)</f>
        <v>#REF!</v>
      </c>
      <c r="Z801" s="151" t="e">
        <f>SUBTOTAL(9,$V$794:$V801)</f>
        <v>#REF!</v>
      </c>
      <c r="AA801" s="159">
        <f>IFERROR(+Revisión_Avance_Periodo!$Z801/Revisión_Avance_Periodo!$Y801,0)</f>
        <v>0</v>
      </c>
      <c r="AB801" s="126"/>
      <c r="AC801" s="127"/>
      <c r="AD801" s="125"/>
      <c r="AE801" s="125"/>
      <c r="AF801" s="128"/>
      <c r="AG801" s="129"/>
      <c r="AH801" s="150" t="e">
        <f>SUBTOTAL(9,$U$494:$U801)</f>
        <v>#REF!</v>
      </c>
      <c r="AI801" s="151" t="e">
        <f>SUBTOTAL(9,$V$494:$V801)</f>
        <v>#REF!</v>
      </c>
      <c r="AJ801" s="159">
        <f>IFERROR(+Revisión_Avance_Periodo!$Z501/Revisión_Avance_Periodo!$Y501,0)</f>
        <v>0</v>
      </c>
      <c r="AK801" s="126"/>
      <c r="AL801" s="127"/>
      <c r="AM801" s="125"/>
      <c r="AN801" s="125"/>
      <c r="AO801" s="128"/>
      <c r="AP801" s="129"/>
    </row>
    <row r="802" spans="1:42" x14ac:dyDescent="0.25">
      <c r="A802" s="92">
        <v>43</v>
      </c>
      <c r="B802" s="435" t="e">
        <f>CONCATENATE(Revisión_Avance_Periodo!$D502,";",Revisión_Avance_Periodo!$F502,";",Revisión_Avance_Periodo!$L502)</f>
        <v>#REF!</v>
      </c>
      <c r="C802" s="435" t="e">
        <f t="shared" si="71"/>
        <v>#REF!</v>
      </c>
      <c r="D802" s="114" t="e">
        <f>VLOOKUP($A802,#REF!,3,FALSE)</f>
        <v>#REF!</v>
      </c>
      <c r="E802" s="436" t="e">
        <f>VLOOKUP($A802,#REF!,4,FALSE)</f>
        <v>#REF!</v>
      </c>
      <c r="F802" s="102" t="e">
        <f>VLOOKUP($A802,#REF!,5,FALSE)</f>
        <v>#REF!</v>
      </c>
      <c r="G802" s="93" t="e">
        <f>VLOOKUP($A802,#REF!,8,FALSE)</f>
        <v>#REF!</v>
      </c>
      <c r="H802" s="93" t="e">
        <f>VLOOKUP($A802,#REF!,7,FALSE)</f>
        <v>#REF!</v>
      </c>
      <c r="I802" s="438" t="e">
        <f>VLOOKUP($A802,#REF!,10,FALSE)</f>
        <v>#REF!</v>
      </c>
      <c r="J802" s="93" t="e">
        <f>VLOOKUP($A802,#REF!,11,FALSE)</f>
        <v>#REF!</v>
      </c>
      <c r="K802" s="114" t="e">
        <f>VLOOKUP($A802,#REF!,12,FALSE)</f>
        <v>#REF!</v>
      </c>
      <c r="L802" s="93" t="e">
        <f>VLOOKUP($A802,#REF!,13,FALSE)</f>
        <v>#REF!</v>
      </c>
      <c r="M802" s="438" t="e">
        <f>VLOOKUP($A802,#REF!,14,FALSE)</f>
        <v>#REF!</v>
      </c>
      <c r="N802" s="102" t="e">
        <f>VLOOKUP($A802,#REF!,15,FALSE)</f>
        <v>#REF!</v>
      </c>
      <c r="O802" s="102" t="e">
        <f>VLOOKUP($A802,#REF!,18,FALSE)</f>
        <v>#REF!</v>
      </c>
      <c r="P802" s="93" t="e">
        <f>VLOOKUP($A802,#REF!,41,FALSE)</f>
        <v>#REF!</v>
      </c>
      <c r="Q802" s="115" t="e">
        <f>VLOOKUP(Revisión_Avance_Periodo!$L502,#REF!,30,FALSE)</f>
        <v>#REF!</v>
      </c>
      <c r="R802" s="116">
        <v>2019</v>
      </c>
      <c r="S802" s="196">
        <v>43738</v>
      </c>
      <c r="T802" s="116" t="s">
        <v>76</v>
      </c>
      <c r="U802" s="147" t="e">
        <f>INDEX(#REF!,MATCH(Revisión_Avance_Periodo!$L802,#REF!,0),MATCH(Revisión_Avance_Periodo!$T802,#REF!,0))</f>
        <v>#REF!</v>
      </c>
      <c r="V802" s="147" t="e">
        <f>INDEX(#REF!,MATCH(Revisión_Avance_Periodo!$L802,#REF!,0),MATCH(Revisión_Avance_Periodo!$T802,#REF!,0))</f>
        <v>#REF!</v>
      </c>
      <c r="W802" s="131" t="e">
        <f>V802/U802</f>
        <v>#REF!</v>
      </c>
      <c r="X802" s="116" t="e">
        <f>VLOOKUP(W802,Tabla_Estado_Meta_OAP_2019[#All],3,TRUE)</f>
        <v>#REF!</v>
      </c>
      <c r="Y802" s="150" t="e">
        <f>SUBTOTAL(9,$U$794:$U802)</f>
        <v>#REF!</v>
      </c>
      <c r="Z802" s="151" t="e">
        <f>SUBTOTAL(9,$V$794:$V802)</f>
        <v>#REF!</v>
      </c>
      <c r="AA802" s="159">
        <f>IFERROR(+Revisión_Avance_Periodo!$Z802/Revisión_Avance_Periodo!$Y802,0)</f>
        <v>0</v>
      </c>
      <c r="AB802" s="126"/>
      <c r="AC802" s="127"/>
      <c r="AD802" s="125"/>
      <c r="AE802" s="125"/>
      <c r="AF802" s="128"/>
      <c r="AG802" s="129"/>
      <c r="AH802" s="150" t="e">
        <f>SUBTOTAL(9,$U$494:$U802)</f>
        <v>#REF!</v>
      </c>
      <c r="AI802" s="151" t="e">
        <f>SUBTOTAL(9,$V$494:$V802)</f>
        <v>#REF!</v>
      </c>
      <c r="AJ802" s="159">
        <f>IFERROR(+Revisión_Avance_Periodo!$Z502/Revisión_Avance_Periodo!$Y502,0)</f>
        <v>0</v>
      </c>
      <c r="AK802" s="126"/>
      <c r="AL802" s="127"/>
      <c r="AM802" s="125"/>
      <c r="AN802" s="125"/>
      <c r="AO802" s="128"/>
      <c r="AP802" s="129"/>
    </row>
    <row r="803" spans="1:42" x14ac:dyDescent="0.25">
      <c r="A803" s="97">
        <v>43</v>
      </c>
      <c r="B803" s="435" t="e">
        <f>CONCATENATE(Revisión_Avance_Periodo!$D503,";",Revisión_Avance_Periodo!$F503,";",Revisión_Avance_Periodo!$L503)</f>
        <v>#REF!</v>
      </c>
      <c r="C803" s="435" t="e">
        <f t="shared" si="71"/>
        <v>#REF!</v>
      </c>
      <c r="D803" s="123" t="e">
        <f>VLOOKUP($A803,#REF!,3,FALSE)</f>
        <v>#REF!</v>
      </c>
      <c r="E803" s="436" t="e">
        <f>VLOOKUP($A803,#REF!,4,FALSE)</f>
        <v>#REF!</v>
      </c>
      <c r="F803" s="103" t="e">
        <f>VLOOKUP($A803,#REF!,5,FALSE)</f>
        <v>#REF!</v>
      </c>
      <c r="G803" s="98" t="e">
        <f>VLOOKUP($A803,#REF!,8,FALSE)</f>
        <v>#REF!</v>
      </c>
      <c r="H803" s="93" t="e">
        <f>VLOOKUP($A803,#REF!,7,FALSE)</f>
        <v>#REF!</v>
      </c>
      <c r="I803" s="438" t="e">
        <f>VLOOKUP($A803,#REF!,10,FALSE)</f>
        <v>#REF!</v>
      </c>
      <c r="J803" s="98" t="e">
        <f>VLOOKUP($A803,#REF!,11,FALSE)</f>
        <v>#REF!</v>
      </c>
      <c r="K803" s="114" t="e">
        <f>VLOOKUP($A803,#REF!,12,FALSE)</f>
        <v>#REF!</v>
      </c>
      <c r="L803" s="98" t="e">
        <f>VLOOKUP($A803,#REF!,13,FALSE)</f>
        <v>#REF!</v>
      </c>
      <c r="M803" s="438" t="e">
        <f>VLOOKUP($A803,#REF!,14,FALSE)</f>
        <v>#REF!</v>
      </c>
      <c r="N803" s="103" t="e">
        <f>VLOOKUP($A803,#REF!,15,FALSE)</f>
        <v>#REF!</v>
      </c>
      <c r="O803" s="103" t="e">
        <f>VLOOKUP($A803,#REF!,18,FALSE)</f>
        <v>#REF!</v>
      </c>
      <c r="P803" s="93" t="e">
        <f>VLOOKUP($A803,#REF!,41,FALSE)</f>
        <v>#REF!</v>
      </c>
      <c r="Q803" s="115" t="e">
        <f>VLOOKUP(Revisión_Avance_Periodo!$L503,#REF!,30,FALSE)</f>
        <v>#REF!</v>
      </c>
      <c r="R803" s="116">
        <v>2019</v>
      </c>
      <c r="S803" s="196">
        <v>43768</v>
      </c>
      <c r="T803" s="124" t="s">
        <v>77</v>
      </c>
      <c r="U803" s="147" t="e">
        <f>INDEX(#REF!,MATCH(Revisión_Avance_Periodo!$L803,#REF!,0),MATCH(Revisión_Avance_Periodo!$T803,#REF!,0))</f>
        <v>#REF!</v>
      </c>
      <c r="V803" s="147" t="e">
        <f>INDEX(#REF!,MATCH(Revisión_Avance_Periodo!$L803,#REF!,0),MATCH(Revisión_Avance_Periodo!$T803,#REF!,0))</f>
        <v>#REF!</v>
      </c>
      <c r="W803" s="131" t="e">
        <f>V803/U803</f>
        <v>#REF!</v>
      </c>
      <c r="X803" s="124" t="e">
        <f>VLOOKUP(W803,Tabla_Estado_Meta_OAP_2019[#All],3,TRUE)</f>
        <v>#REF!</v>
      </c>
      <c r="Y803" s="150" t="e">
        <f>SUBTOTAL(9,$U$794:$U803)</f>
        <v>#REF!</v>
      </c>
      <c r="Z803" s="151" t="e">
        <f>SUBTOTAL(9,$V$794:$V803)</f>
        <v>#REF!</v>
      </c>
      <c r="AA803" s="159">
        <f>IFERROR(+Revisión_Avance_Periodo!$Z803/Revisión_Avance_Periodo!$Y803,0)</f>
        <v>0</v>
      </c>
      <c r="AB803" s="126"/>
      <c r="AC803" s="127"/>
      <c r="AD803" s="125"/>
      <c r="AE803" s="125"/>
      <c r="AF803" s="128"/>
      <c r="AG803" s="129"/>
      <c r="AH803" s="150" t="e">
        <f>SUBTOTAL(9,$U$494:$U803)</f>
        <v>#REF!</v>
      </c>
      <c r="AI803" s="151" t="e">
        <f>SUBTOTAL(9,$V$494:$V803)</f>
        <v>#REF!</v>
      </c>
      <c r="AJ803" s="159">
        <f>IFERROR(+Revisión_Avance_Periodo!$Z503/Revisión_Avance_Periodo!$Y503,0)</f>
        <v>0</v>
      </c>
      <c r="AK803" s="126"/>
      <c r="AL803" s="127"/>
      <c r="AM803" s="125"/>
      <c r="AN803" s="125"/>
      <c r="AO803" s="128"/>
      <c r="AP803" s="129"/>
    </row>
    <row r="804" spans="1:42" x14ac:dyDescent="0.25">
      <c r="A804" s="92">
        <v>43</v>
      </c>
      <c r="B804" s="435" t="e">
        <f>CONCATENATE(Revisión_Avance_Periodo!$D504,";",Revisión_Avance_Periodo!$F504,";",Revisión_Avance_Periodo!$L504)</f>
        <v>#REF!</v>
      </c>
      <c r="C804" s="435" t="e">
        <f t="shared" si="71"/>
        <v>#REF!</v>
      </c>
      <c r="D804" s="114" t="e">
        <f>VLOOKUP($A804,#REF!,3,FALSE)</f>
        <v>#REF!</v>
      </c>
      <c r="E804" s="436" t="e">
        <f>VLOOKUP($A804,#REF!,4,FALSE)</f>
        <v>#REF!</v>
      </c>
      <c r="F804" s="102" t="e">
        <f>VLOOKUP($A804,#REF!,5,FALSE)</f>
        <v>#REF!</v>
      </c>
      <c r="G804" s="93" t="e">
        <f>VLOOKUP($A804,#REF!,8,FALSE)</f>
        <v>#REF!</v>
      </c>
      <c r="H804" s="93" t="e">
        <f>VLOOKUP($A804,#REF!,7,FALSE)</f>
        <v>#REF!</v>
      </c>
      <c r="I804" s="438" t="e">
        <f>VLOOKUP($A804,#REF!,10,FALSE)</f>
        <v>#REF!</v>
      </c>
      <c r="J804" s="93" t="e">
        <f>VLOOKUP($A804,#REF!,11,FALSE)</f>
        <v>#REF!</v>
      </c>
      <c r="K804" s="114" t="e">
        <f>VLOOKUP($A804,#REF!,12,FALSE)</f>
        <v>#REF!</v>
      </c>
      <c r="L804" s="93" t="e">
        <f>VLOOKUP($A804,#REF!,13,FALSE)</f>
        <v>#REF!</v>
      </c>
      <c r="M804" s="438" t="e">
        <f>VLOOKUP($A804,#REF!,14,FALSE)</f>
        <v>#REF!</v>
      </c>
      <c r="N804" s="102" t="e">
        <f>VLOOKUP($A804,#REF!,15,FALSE)</f>
        <v>#REF!</v>
      </c>
      <c r="O804" s="102" t="e">
        <f>VLOOKUP($A804,#REF!,18,FALSE)</f>
        <v>#REF!</v>
      </c>
      <c r="P804" s="93" t="e">
        <f>VLOOKUP($A804,#REF!,41,FALSE)</f>
        <v>#REF!</v>
      </c>
      <c r="Q804" s="115" t="e">
        <f>VLOOKUP(Revisión_Avance_Periodo!$L504,#REF!,30,FALSE)</f>
        <v>#REF!</v>
      </c>
      <c r="R804" s="116">
        <v>2019</v>
      </c>
      <c r="S804" s="196">
        <v>43799</v>
      </c>
      <c r="T804" s="116" t="s">
        <v>78</v>
      </c>
      <c r="U804" s="147" t="e">
        <f>INDEX(#REF!,MATCH(Revisión_Avance_Periodo!$L804,#REF!,0),MATCH(Revisión_Avance_Periodo!$T804,#REF!,0))</f>
        <v>#REF!</v>
      </c>
      <c r="V804" s="147" t="e">
        <f>INDEX(#REF!,MATCH(Revisión_Avance_Periodo!$L804,#REF!,0),MATCH(Revisión_Avance_Periodo!$T804,#REF!,0))</f>
        <v>#REF!</v>
      </c>
      <c r="W804" s="118">
        <f t="shared" ref="W804:W815" si="74">IFERROR((V804/U804),0)</f>
        <v>0</v>
      </c>
      <c r="X804" s="116" t="str">
        <f>VLOOKUP(W804,Tabla_Estado_Meta_OAP_2019[#All],3,TRUE)</f>
        <v>Por Ejecutar</v>
      </c>
      <c r="Y804" s="150" t="e">
        <f>SUBTOTAL(9,$U$794:$U804)</f>
        <v>#REF!</v>
      </c>
      <c r="Z804" s="151" t="e">
        <f>SUBTOTAL(9,$V$794:$V804)</f>
        <v>#REF!</v>
      </c>
      <c r="AA804" s="159">
        <f>IFERROR(+Revisión_Avance_Periodo!$Z804/Revisión_Avance_Periodo!$Y804,0)</f>
        <v>0</v>
      </c>
      <c r="AB804" s="126"/>
      <c r="AC804" s="127"/>
      <c r="AD804" s="125"/>
      <c r="AE804" s="125"/>
      <c r="AF804" s="128"/>
      <c r="AG804" s="129"/>
      <c r="AH804" s="150" t="e">
        <f>SUBTOTAL(9,$U$494:$U804)</f>
        <v>#REF!</v>
      </c>
      <c r="AI804" s="151" t="e">
        <f>SUBTOTAL(9,$V$494:$V804)</f>
        <v>#REF!</v>
      </c>
      <c r="AJ804" s="159">
        <f>IFERROR(+Revisión_Avance_Periodo!$Z504/Revisión_Avance_Periodo!$Y504,0)</f>
        <v>0</v>
      </c>
      <c r="AK804" s="126"/>
      <c r="AL804" s="127"/>
      <c r="AM804" s="125"/>
      <c r="AN804" s="125"/>
      <c r="AO804" s="128"/>
      <c r="AP804" s="129"/>
    </row>
    <row r="805" spans="1:42" ht="15.75" thickBot="1" x14ac:dyDescent="0.3">
      <c r="A805" s="97">
        <v>43</v>
      </c>
      <c r="B805" s="435" t="e">
        <f>CONCATENATE(Revisión_Avance_Periodo!$D505,";",Revisión_Avance_Periodo!$F505,";",Revisión_Avance_Periodo!$L505)</f>
        <v>#REF!</v>
      </c>
      <c r="C805" s="435" t="e">
        <f t="shared" si="71"/>
        <v>#REF!</v>
      </c>
      <c r="D805" s="123" t="e">
        <f>VLOOKUP($A805,#REF!,3,FALSE)</f>
        <v>#REF!</v>
      </c>
      <c r="E805" s="436" t="e">
        <f>VLOOKUP($A805,#REF!,4,FALSE)</f>
        <v>#REF!</v>
      </c>
      <c r="F805" s="103" t="e">
        <f>VLOOKUP($A805,#REF!,5,FALSE)</f>
        <v>#REF!</v>
      </c>
      <c r="G805" s="98" t="e">
        <f>VLOOKUP($A805,#REF!,8,FALSE)</f>
        <v>#REF!</v>
      </c>
      <c r="H805" s="93" t="e">
        <f>VLOOKUP($A805,#REF!,7,FALSE)</f>
        <v>#REF!</v>
      </c>
      <c r="I805" s="438" t="e">
        <f>VLOOKUP($A805,#REF!,10,FALSE)</f>
        <v>#REF!</v>
      </c>
      <c r="J805" s="98" t="e">
        <f>VLOOKUP($A805,#REF!,11,FALSE)</f>
        <v>#REF!</v>
      </c>
      <c r="K805" s="114" t="e">
        <f>VLOOKUP($A805,#REF!,12,FALSE)</f>
        <v>#REF!</v>
      </c>
      <c r="L805" s="98" t="e">
        <f>VLOOKUP($A805,#REF!,13,FALSE)</f>
        <v>#REF!</v>
      </c>
      <c r="M805" s="438" t="e">
        <f>VLOOKUP($A805,#REF!,14,FALSE)</f>
        <v>#REF!</v>
      </c>
      <c r="N805" s="103" t="e">
        <f>VLOOKUP($A805,#REF!,15,FALSE)</f>
        <v>#REF!</v>
      </c>
      <c r="O805" s="103" t="e">
        <f>VLOOKUP($A805,#REF!,18,FALSE)</f>
        <v>#REF!</v>
      </c>
      <c r="P805" s="93" t="e">
        <f>VLOOKUP($A805,#REF!,41,FALSE)</f>
        <v>#REF!</v>
      </c>
      <c r="Q805" s="115" t="e">
        <f>VLOOKUP(Revisión_Avance_Periodo!$L505,#REF!,30,FALSE)</f>
        <v>#REF!</v>
      </c>
      <c r="R805" s="116">
        <v>2019</v>
      </c>
      <c r="S805" s="196">
        <v>43829</v>
      </c>
      <c r="T805" s="124" t="s">
        <v>79</v>
      </c>
      <c r="U805" s="147" t="e">
        <f>INDEX(#REF!,MATCH(Revisión_Avance_Periodo!$L805,#REF!,0),MATCH(Revisión_Avance_Periodo!$T805,#REF!,0))</f>
        <v>#REF!</v>
      </c>
      <c r="V805" s="147" t="e">
        <f>INDEX(#REF!,MATCH(Revisión_Avance_Periodo!$L805,#REF!,0),MATCH(Revisión_Avance_Periodo!$T805,#REF!,0))</f>
        <v>#REF!</v>
      </c>
      <c r="W805" s="118">
        <f t="shared" si="74"/>
        <v>0</v>
      </c>
      <c r="X805" s="124" t="str">
        <f>VLOOKUP(W805,Tabla_Estado_Meta_OAP_2019[#All],3,TRUE)</f>
        <v>Por Ejecutar</v>
      </c>
      <c r="Y805" s="150" t="e">
        <f>SUBTOTAL(9,$U$794:$U805)</f>
        <v>#REF!</v>
      </c>
      <c r="Z805" s="151" t="e">
        <f>SUBTOTAL(9,$V$794:$V805)</f>
        <v>#REF!</v>
      </c>
      <c r="AA805" s="159">
        <f>IFERROR(+Revisión_Avance_Periodo!$Z805/Revisión_Avance_Periodo!$Y805,0)</f>
        <v>0</v>
      </c>
      <c r="AB805" s="126"/>
      <c r="AC805" s="127"/>
      <c r="AD805" s="125"/>
      <c r="AE805" s="125"/>
      <c r="AF805" s="128"/>
      <c r="AG805" s="129"/>
      <c r="AH805" s="150" t="e">
        <f>SUBTOTAL(9,$U$494:$U805)</f>
        <v>#REF!</v>
      </c>
      <c r="AI805" s="151" t="e">
        <f>SUBTOTAL(9,$V$494:$V805)</f>
        <v>#REF!</v>
      </c>
      <c r="AJ805" s="159">
        <f>IFERROR(+Revisión_Avance_Periodo!$Z505/Revisión_Avance_Periodo!$Y505,0)</f>
        <v>0</v>
      </c>
      <c r="AK805" s="126"/>
      <c r="AL805" s="127"/>
      <c r="AM805" s="125"/>
      <c r="AN805" s="125"/>
      <c r="AO805" s="128"/>
      <c r="AP805" s="129"/>
    </row>
    <row r="806" spans="1:42" x14ac:dyDescent="0.25">
      <c r="A806" s="92">
        <v>44</v>
      </c>
      <c r="B806" s="435" t="e">
        <f>CONCATENATE(Revisión_Avance_Periodo!$D506,";",Revisión_Avance_Periodo!$F506,";",Revisión_Avance_Periodo!$L506)</f>
        <v>#REF!</v>
      </c>
      <c r="C806" s="435" t="e">
        <f t="shared" si="71"/>
        <v>#REF!</v>
      </c>
      <c r="D806" s="114" t="e">
        <f>VLOOKUP($A806,#REF!,3,FALSE)</f>
        <v>#REF!</v>
      </c>
      <c r="E806" s="436" t="e">
        <f>VLOOKUP($A806,#REF!,4,FALSE)</f>
        <v>#REF!</v>
      </c>
      <c r="F806" s="102" t="e">
        <f>VLOOKUP($A806,#REF!,5,FALSE)</f>
        <v>#REF!</v>
      </c>
      <c r="G806" s="93" t="e">
        <f>VLOOKUP($A806,#REF!,8,FALSE)</f>
        <v>#REF!</v>
      </c>
      <c r="H806" s="93" t="e">
        <f>VLOOKUP($A806,#REF!,7,FALSE)</f>
        <v>#REF!</v>
      </c>
      <c r="I806" s="438" t="e">
        <f>VLOOKUP($A806,#REF!,10,FALSE)</f>
        <v>#REF!</v>
      </c>
      <c r="J806" s="93" t="e">
        <f>VLOOKUP($A806,#REF!,11,FALSE)</f>
        <v>#REF!</v>
      </c>
      <c r="K806" s="114" t="e">
        <f>VLOOKUP($A806,#REF!,12,FALSE)</f>
        <v>#REF!</v>
      </c>
      <c r="L806" s="93" t="e">
        <f>VLOOKUP($A806,#REF!,13,FALSE)</f>
        <v>#REF!</v>
      </c>
      <c r="M806" s="438" t="e">
        <f>VLOOKUP($A806,#REF!,14,FALSE)</f>
        <v>#REF!</v>
      </c>
      <c r="N806" s="102" t="e">
        <f>VLOOKUP($A806,#REF!,15,FALSE)</f>
        <v>#REF!</v>
      </c>
      <c r="O806" s="102" t="e">
        <f>VLOOKUP($A806,#REF!,18,FALSE)</f>
        <v>#REF!</v>
      </c>
      <c r="P806" s="93" t="e">
        <f>VLOOKUP($A806,#REF!,41,FALSE)</f>
        <v>#REF!</v>
      </c>
      <c r="Q806" s="115" t="e">
        <f>VLOOKUP(Revisión_Avance_Periodo!$L506,#REF!,30,FALSE)</f>
        <v>#REF!</v>
      </c>
      <c r="R806" s="116">
        <v>2019</v>
      </c>
      <c r="S806" s="196">
        <v>43495</v>
      </c>
      <c r="T806" s="116" t="s">
        <v>68</v>
      </c>
      <c r="U806" s="147" t="e">
        <f>INDEX(#REF!,MATCH(Revisión_Avance_Periodo!$L806,#REF!,0),MATCH(Revisión_Avance_Periodo!$T806,#REF!,0))</f>
        <v>#REF!</v>
      </c>
      <c r="V806" s="147" t="e">
        <f>INDEX(#REF!,MATCH(Revisión_Avance_Periodo!$L806,#REF!,0),MATCH(Revisión_Avance_Periodo!$T806,#REF!,0))</f>
        <v>#REF!</v>
      </c>
      <c r="W806" s="118">
        <f t="shared" si="74"/>
        <v>0</v>
      </c>
      <c r="X806" s="116" t="str">
        <f>VLOOKUP(W806,Tabla_Estado_Meta_OAP_2019[#All],3,TRUE)</f>
        <v>Por Ejecutar</v>
      </c>
      <c r="Y806" s="148" t="e">
        <f>SUBTOTAL(9,$U$806:$U806)</f>
        <v>#REF!</v>
      </c>
      <c r="Z806" s="149" t="e">
        <f>SUBTOTAL(9,$V$806:$V806)</f>
        <v>#REF!</v>
      </c>
      <c r="AA806" s="162">
        <f>IFERROR(+Revisión_Avance_Periodo!$Z806/Revisión_Avance_Periodo!$Y806,0)</f>
        <v>0</v>
      </c>
      <c r="AB806" s="448" t="e">
        <f>SUBTOTAL(9,U806:U817)</f>
        <v>#REF!</v>
      </c>
      <c r="AC806" s="449" t="e">
        <f>SUBTOTAL(9,V806:V817)</f>
        <v>#REF!</v>
      </c>
      <c r="AD806" s="119" t="e">
        <f>+AC806/AB806</f>
        <v>#REF!</v>
      </c>
      <c r="AE806" s="119" t="e">
        <f>100%-Revisión_Avance_Periodo!$AD806</f>
        <v>#REF!</v>
      </c>
      <c r="AF806" s="121" t="e">
        <f>VLOOKUP(AD806,Tabla_Estado_Meta_OAP_2019[],3,TRUE)</f>
        <v>#REF!</v>
      </c>
      <c r="AG806" s="122" t="e">
        <f>Revisión_Avance_Periodo!$AD806*Revisión_Avance_Periodo!$Q806</f>
        <v>#REF!</v>
      </c>
      <c r="AH806" s="148" t="e">
        <f>SUBTOTAL(9,$U$506:$U806)</f>
        <v>#REF!</v>
      </c>
      <c r="AI806" s="149" t="e">
        <f>SUBTOTAL(9,$V$506:$V806)</f>
        <v>#REF!</v>
      </c>
      <c r="AJ806" s="162">
        <f>IFERROR(+Revisión_Avance_Periodo!$Z506/Revisión_Avance_Periodo!$Y506,0)</f>
        <v>0</v>
      </c>
      <c r="AK806" s="448" t="e">
        <f>SUBTOTAL(9,AD806:AD817)</f>
        <v>#REF!</v>
      </c>
      <c r="AL806" s="449" t="e">
        <f>SUBTOTAL(9,AE806:AE817)</f>
        <v>#REF!</v>
      </c>
      <c r="AM806" s="119" t="e">
        <f>+AL806/AK806</f>
        <v>#REF!</v>
      </c>
      <c r="AN806" s="119" t="e">
        <f>100%-Revisión_Avance_Periodo!$AD506</f>
        <v>#REF!</v>
      </c>
      <c r="AO806" s="121" t="e">
        <f>VLOOKUP(AM806,Tabla_Estado_Meta_OAP_2019[],3,TRUE)</f>
        <v>#REF!</v>
      </c>
      <c r="AP806" s="122" t="e">
        <f>Revisión_Avance_Periodo!$AD506*Revisión_Avance_Periodo!$Q506</f>
        <v>#REF!</v>
      </c>
    </row>
    <row r="807" spans="1:42" x14ac:dyDescent="0.25">
      <c r="A807" s="97">
        <v>44</v>
      </c>
      <c r="B807" s="435" t="e">
        <f>CONCATENATE(Revisión_Avance_Periodo!$D507,";",Revisión_Avance_Periodo!$F507,";",Revisión_Avance_Periodo!$L507)</f>
        <v>#REF!</v>
      </c>
      <c r="C807" s="435" t="e">
        <f t="shared" si="71"/>
        <v>#REF!</v>
      </c>
      <c r="D807" s="123" t="e">
        <f>VLOOKUP($A807,#REF!,3,FALSE)</f>
        <v>#REF!</v>
      </c>
      <c r="E807" s="436" t="e">
        <f>VLOOKUP($A807,#REF!,4,FALSE)</f>
        <v>#REF!</v>
      </c>
      <c r="F807" s="103" t="e">
        <f>VLOOKUP($A807,#REF!,5,FALSE)</f>
        <v>#REF!</v>
      </c>
      <c r="G807" s="98" t="e">
        <f>VLOOKUP($A807,#REF!,8,FALSE)</f>
        <v>#REF!</v>
      </c>
      <c r="H807" s="93" t="e">
        <f>VLOOKUP($A807,#REF!,7,FALSE)</f>
        <v>#REF!</v>
      </c>
      <c r="I807" s="438" t="e">
        <f>VLOOKUP($A807,#REF!,10,FALSE)</f>
        <v>#REF!</v>
      </c>
      <c r="J807" s="98" t="e">
        <f>VLOOKUP($A807,#REF!,11,FALSE)</f>
        <v>#REF!</v>
      </c>
      <c r="K807" s="114" t="e">
        <f>VLOOKUP($A807,#REF!,12,FALSE)</f>
        <v>#REF!</v>
      </c>
      <c r="L807" s="98" t="e">
        <f>VLOOKUP($A807,#REF!,13,FALSE)</f>
        <v>#REF!</v>
      </c>
      <c r="M807" s="438" t="e">
        <f>VLOOKUP($A807,#REF!,14,FALSE)</f>
        <v>#REF!</v>
      </c>
      <c r="N807" s="103" t="e">
        <f>VLOOKUP($A807,#REF!,15,FALSE)</f>
        <v>#REF!</v>
      </c>
      <c r="O807" s="103" t="e">
        <f>VLOOKUP($A807,#REF!,18,FALSE)</f>
        <v>#REF!</v>
      </c>
      <c r="P807" s="93" t="e">
        <f>VLOOKUP($A807,#REF!,41,FALSE)</f>
        <v>#REF!</v>
      </c>
      <c r="Q807" s="115" t="e">
        <f>VLOOKUP(Revisión_Avance_Periodo!$L507,#REF!,30,FALSE)</f>
        <v>#REF!</v>
      </c>
      <c r="R807" s="116">
        <v>2019</v>
      </c>
      <c r="S807" s="196">
        <v>43524</v>
      </c>
      <c r="T807" s="124" t="s">
        <v>69</v>
      </c>
      <c r="U807" s="147" t="e">
        <f>INDEX(#REF!,MATCH(Revisión_Avance_Periodo!$L807,#REF!,0),MATCH(Revisión_Avance_Periodo!$T807,#REF!,0))</f>
        <v>#REF!</v>
      </c>
      <c r="V807" s="147" t="e">
        <f>INDEX(#REF!,MATCH(Revisión_Avance_Periodo!$L807,#REF!,0),MATCH(Revisión_Avance_Periodo!$T807,#REF!,0))</f>
        <v>#REF!</v>
      </c>
      <c r="W807" s="118">
        <f t="shared" si="74"/>
        <v>0</v>
      </c>
      <c r="X807" s="124" t="str">
        <f>VLOOKUP(W807,Tabla_Estado_Meta_OAP_2019[#All],3,TRUE)</f>
        <v>Por Ejecutar</v>
      </c>
      <c r="Y807" s="150" t="e">
        <f>SUBTOTAL(9,$U$806:$U807)</f>
        <v>#REF!</v>
      </c>
      <c r="Z807" s="151" t="e">
        <f>SUBTOTAL(9,$V$806:$V807)</f>
        <v>#REF!</v>
      </c>
      <c r="AA807" s="159">
        <f>IFERROR(+Revisión_Avance_Periodo!$Z807/Revisión_Avance_Periodo!$Y807,0)</f>
        <v>0</v>
      </c>
      <c r="AB807" s="126"/>
      <c r="AC807" s="127"/>
      <c r="AD807" s="125"/>
      <c r="AE807" s="125"/>
      <c r="AF807" s="128"/>
      <c r="AG807" s="129"/>
      <c r="AH807" s="150" t="e">
        <f>SUBTOTAL(9,$U$506:$U807)</f>
        <v>#REF!</v>
      </c>
      <c r="AI807" s="151" t="e">
        <f>SUBTOTAL(9,$V$506:$V807)</f>
        <v>#REF!</v>
      </c>
      <c r="AJ807" s="159">
        <f>IFERROR(+Revisión_Avance_Periodo!$Z507/Revisión_Avance_Periodo!$Y507,0)</f>
        <v>0</v>
      </c>
      <c r="AK807" s="126"/>
      <c r="AL807" s="127"/>
      <c r="AM807" s="125"/>
      <c r="AN807" s="125"/>
      <c r="AO807" s="128"/>
      <c r="AP807" s="129"/>
    </row>
    <row r="808" spans="1:42" x14ac:dyDescent="0.25">
      <c r="A808" s="92">
        <v>44</v>
      </c>
      <c r="B808" s="435" t="e">
        <f>CONCATENATE(Revisión_Avance_Periodo!$D508,";",Revisión_Avance_Periodo!$F508,";",Revisión_Avance_Periodo!$L508)</f>
        <v>#REF!</v>
      </c>
      <c r="C808" s="435" t="e">
        <f t="shared" si="71"/>
        <v>#REF!</v>
      </c>
      <c r="D808" s="114" t="e">
        <f>VLOOKUP($A808,#REF!,3,FALSE)</f>
        <v>#REF!</v>
      </c>
      <c r="E808" s="436" t="e">
        <f>VLOOKUP($A808,#REF!,4,FALSE)</f>
        <v>#REF!</v>
      </c>
      <c r="F808" s="102" t="e">
        <f>VLOOKUP($A808,#REF!,5,FALSE)</f>
        <v>#REF!</v>
      </c>
      <c r="G808" s="93" t="e">
        <f>VLOOKUP($A808,#REF!,8,FALSE)</f>
        <v>#REF!</v>
      </c>
      <c r="H808" s="93" t="e">
        <f>VLOOKUP($A808,#REF!,7,FALSE)</f>
        <v>#REF!</v>
      </c>
      <c r="I808" s="438" t="e">
        <f>VLOOKUP($A808,#REF!,10,FALSE)</f>
        <v>#REF!</v>
      </c>
      <c r="J808" s="93" t="e">
        <f>VLOOKUP($A808,#REF!,11,FALSE)</f>
        <v>#REF!</v>
      </c>
      <c r="K808" s="114" t="e">
        <f>VLOOKUP($A808,#REF!,12,FALSE)</f>
        <v>#REF!</v>
      </c>
      <c r="L808" s="93" t="e">
        <f>VLOOKUP($A808,#REF!,13,FALSE)</f>
        <v>#REF!</v>
      </c>
      <c r="M808" s="438" t="e">
        <f>VLOOKUP($A808,#REF!,14,FALSE)</f>
        <v>#REF!</v>
      </c>
      <c r="N808" s="102" t="e">
        <f>VLOOKUP($A808,#REF!,15,FALSE)</f>
        <v>#REF!</v>
      </c>
      <c r="O808" s="102" t="e">
        <f>VLOOKUP($A808,#REF!,18,FALSE)</f>
        <v>#REF!</v>
      </c>
      <c r="P808" s="93" t="e">
        <f>VLOOKUP($A808,#REF!,41,FALSE)</f>
        <v>#REF!</v>
      </c>
      <c r="Q808" s="115" t="e">
        <f>VLOOKUP(Revisión_Avance_Periodo!$L508,#REF!,30,FALSE)</f>
        <v>#REF!</v>
      </c>
      <c r="R808" s="116">
        <v>2019</v>
      </c>
      <c r="S808" s="196">
        <v>43554</v>
      </c>
      <c r="T808" s="116" t="s">
        <v>70</v>
      </c>
      <c r="U808" s="147" t="e">
        <f>INDEX(#REF!,MATCH(Revisión_Avance_Periodo!$L808,#REF!,0),MATCH(Revisión_Avance_Periodo!$T808,#REF!,0))</f>
        <v>#REF!</v>
      </c>
      <c r="V808" s="147" t="e">
        <f>INDEX(#REF!,MATCH(Revisión_Avance_Periodo!$L808,#REF!,0),MATCH(Revisión_Avance_Periodo!$T808,#REF!,0))</f>
        <v>#REF!</v>
      </c>
      <c r="W808" s="118">
        <f t="shared" si="74"/>
        <v>0</v>
      </c>
      <c r="X808" s="116" t="str">
        <f>VLOOKUP(W808,Tabla_Estado_Meta_OAP_2019[#All],3,TRUE)</f>
        <v>Por Ejecutar</v>
      </c>
      <c r="Y808" s="150" t="e">
        <f>SUBTOTAL(9,$U$806:$U808)</f>
        <v>#REF!</v>
      </c>
      <c r="Z808" s="151" t="e">
        <f>SUBTOTAL(9,$V$806:$V808)</f>
        <v>#REF!</v>
      </c>
      <c r="AA808" s="159">
        <f>IFERROR(+Revisión_Avance_Periodo!$Z808/Revisión_Avance_Periodo!$Y808,0)</f>
        <v>0</v>
      </c>
      <c r="AB808" s="126"/>
      <c r="AC808" s="127"/>
      <c r="AD808" s="125"/>
      <c r="AE808" s="125"/>
      <c r="AF808" s="128"/>
      <c r="AG808" s="129"/>
      <c r="AH808" s="150" t="e">
        <f>SUBTOTAL(9,$U$506:$U808)</f>
        <v>#REF!</v>
      </c>
      <c r="AI808" s="151" t="e">
        <f>SUBTOTAL(9,$V$506:$V808)</f>
        <v>#REF!</v>
      </c>
      <c r="AJ808" s="159">
        <f>IFERROR(+Revisión_Avance_Periodo!$Z508/Revisión_Avance_Periodo!$Y508,0)</f>
        <v>0</v>
      </c>
      <c r="AK808" s="126"/>
      <c r="AL808" s="127"/>
      <c r="AM808" s="125"/>
      <c r="AN808" s="125"/>
      <c r="AO808" s="128"/>
      <c r="AP808" s="129"/>
    </row>
    <row r="809" spans="1:42" x14ac:dyDescent="0.25">
      <c r="A809" s="97">
        <v>44</v>
      </c>
      <c r="B809" s="435" t="e">
        <f>CONCATENATE(Revisión_Avance_Periodo!$D509,";",Revisión_Avance_Periodo!$F509,";",Revisión_Avance_Periodo!$L509)</f>
        <v>#REF!</v>
      </c>
      <c r="C809" s="435" t="e">
        <f t="shared" si="71"/>
        <v>#REF!</v>
      </c>
      <c r="D809" s="123" t="e">
        <f>VLOOKUP($A809,#REF!,3,FALSE)</f>
        <v>#REF!</v>
      </c>
      <c r="E809" s="436" t="e">
        <f>VLOOKUP($A809,#REF!,4,FALSE)</f>
        <v>#REF!</v>
      </c>
      <c r="F809" s="103" t="e">
        <f>VLOOKUP($A809,#REF!,5,FALSE)</f>
        <v>#REF!</v>
      </c>
      <c r="G809" s="98" t="e">
        <f>VLOOKUP($A809,#REF!,8,FALSE)</f>
        <v>#REF!</v>
      </c>
      <c r="H809" s="93" t="e">
        <f>VLOOKUP($A809,#REF!,7,FALSE)</f>
        <v>#REF!</v>
      </c>
      <c r="I809" s="438" t="e">
        <f>VLOOKUP($A809,#REF!,10,FALSE)</f>
        <v>#REF!</v>
      </c>
      <c r="J809" s="98" t="e">
        <f>VLOOKUP($A809,#REF!,11,FALSE)</f>
        <v>#REF!</v>
      </c>
      <c r="K809" s="114" t="e">
        <f>VLOOKUP($A809,#REF!,12,FALSE)</f>
        <v>#REF!</v>
      </c>
      <c r="L809" s="98" t="e">
        <f>VLOOKUP($A809,#REF!,13,FALSE)</f>
        <v>#REF!</v>
      </c>
      <c r="M809" s="438" t="e">
        <f>VLOOKUP($A809,#REF!,14,FALSE)</f>
        <v>#REF!</v>
      </c>
      <c r="N809" s="103" t="e">
        <f>VLOOKUP($A809,#REF!,15,FALSE)</f>
        <v>#REF!</v>
      </c>
      <c r="O809" s="103" t="e">
        <f>VLOOKUP($A809,#REF!,18,FALSE)</f>
        <v>#REF!</v>
      </c>
      <c r="P809" s="93" t="e">
        <f>VLOOKUP($A809,#REF!,41,FALSE)</f>
        <v>#REF!</v>
      </c>
      <c r="Q809" s="115" t="e">
        <f>VLOOKUP(Revisión_Avance_Periodo!$L509,#REF!,30,FALSE)</f>
        <v>#REF!</v>
      </c>
      <c r="R809" s="116">
        <v>2019</v>
      </c>
      <c r="S809" s="196">
        <v>43585</v>
      </c>
      <c r="T809" s="124" t="s">
        <v>71</v>
      </c>
      <c r="U809" s="147" t="e">
        <f>INDEX(#REF!,MATCH(Revisión_Avance_Periodo!$L809,#REF!,0),MATCH(Revisión_Avance_Periodo!$T809,#REF!,0))</f>
        <v>#REF!</v>
      </c>
      <c r="V809" s="147" t="e">
        <f>INDEX(#REF!,MATCH(Revisión_Avance_Periodo!$L809,#REF!,0),MATCH(Revisión_Avance_Periodo!$T809,#REF!,0))</f>
        <v>#REF!</v>
      </c>
      <c r="W809" s="118">
        <f t="shared" si="74"/>
        <v>0</v>
      </c>
      <c r="X809" s="124" t="str">
        <f>VLOOKUP(W809,Tabla_Estado_Meta_OAP_2019[#All],3,TRUE)</f>
        <v>Por Ejecutar</v>
      </c>
      <c r="Y809" s="150" t="e">
        <f>SUBTOTAL(9,$U$806:$U809)</f>
        <v>#REF!</v>
      </c>
      <c r="Z809" s="151" t="e">
        <f>SUBTOTAL(9,$V$806:$V809)</f>
        <v>#REF!</v>
      </c>
      <c r="AA809" s="159">
        <f>IFERROR(+Revisión_Avance_Periodo!$Z809/Revisión_Avance_Periodo!$Y809,0)</f>
        <v>0</v>
      </c>
      <c r="AB809" s="126"/>
      <c r="AC809" s="127"/>
      <c r="AD809" s="125"/>
      <c r="AE809" s="125"/>
      <c r="AF809" s="128"/>
      <c r="AG809" s="129"/>
      <c r="AH809" s="150" t="e">
        <f>SUBTOTAL(9,$U$506:$U809)</f>
        <v>#REF!</v>
      </c>
      <c r="AI809" s="151" t="e">
        <f>SUBTOTAL(9,$V$506:$V809)</f>
        <v>#REF!</v>
      </c>
      <c r="AJ809" s="159">
        <f>IFERROR(+Revisión_Avance_Periodo!$Z509/Revisión_Avance_Periodo!$Y509,0)</f>
        <v>0</v>
      </c>
      <c r="AK809" s="126"/>
      <c r="AL809" s="127"/>
      <c r="AM809" s="125"/>
      <c r="AN809" s="125"/>
      <c r="AO809" s="128"/>
      <c r="AP809" s="129"/>
    </row>
    <row r="810" spans="1:42" x14ac:dyDescent="0.25">
      <c r="A810" s="92">
        <v>44</v>
      </c>
      <c r="B810" s="435" t="e">
        <f>CONCATENATE(Revisión_Avance_Periodo!$D510,";",Revisión_Avance_Periodo!$F510,";",Revisión_Avance_Periodo!$L510)</f>
        <v>#REF!</v>
      </c>
      <c r="C810" s="435" t="e">
        <f t="shared" si="71"/>
        <v>#REF!</v>
      </c>
      <c r="D810" s="114" t="e">
        <f>VLOOKUP($A810,#REF!,3,FALSE)</f>
        <v>#REF!</v>
      </c>
      <c r="E810" s="436" t="e">
        <f>VLOOKUP($A810,#REF!,4,FALSE)</f>
        <v>#REF!</v>
      </c>
      <c r="F810" s="102" t="e">
        <f>VLOOKUP($A810,#REF!,5,FALSE)</f>
        <v>#REF!</v>
      </c>
      <c r="G810" s="93" t="e">
        <f>VLOOKUP($A810,#REF!,8,FALSE)</f>
        <v>#REF!</v>
      </c>
      <c r="H810" s="93" t="e">
        <f>VLOOKUP($A810,#REF!,7,FALSE)</f>
        <v>#REF!</v>
      </c>
      <c r="I810" s="438" t="e">
        <f>VLOOKUP($A810,#REF!,10,FALSE)</f>
        <v>#REF!</v>
      </c>
      <c r="J810" s="93" t="e">
        <f>VLOOKUP($A810,#REF!,11,FALSE)</f>
        <v>#REF!</v>
      </c>
      <c r="K810" s="114" t="e">
        <f>VLOOKUP($A810,#REF!,12,FALSE)</f>
        <v>#REF!</v>
      </c>
      <c r="L810" s="93" t="e">
        <f>VLOOKUP($A810,#REF!,13,FALSE)</f>
        <v>#REF!</v>
      </c>
      <c r="M810" s="438" t="e">
        <f>VLOOKUP($A810,#REF!,14,FALSE)</f>
        <v>#REF!</v>
      </c>
      <c r="N810" s="102" t="e">
        <f>VLOOKUP($A810,#REF!,15,FALSE)</f>
        <v>#REF!</v>
      </c>
      <c r="O810" s="102" t="e">
        <f>VLOOKUP($A810,#REF!,18,FALSE)</f>
        <v>#REF!</v>
      </c>
      <c r="P810" s="93" t="e">
        <f>VLOOKUP($A810,#REF!,41,FALSE)</f>
        <v>#REF!</v>
      </c>
      <c r="Q810" s="115" t="e">
        <f>VLOOKUP(Revisión_Avance_Periodo!$L510,#REF!,30,FALSE)</f>
        <v>#REF!</v>
      </c>
      <c r="R810" s="116">
        <v>2019</v>
      </c>
      <c r="S810" s="196">
        <v>43615</v>
      </c>
      <c r="T810" s="116" t="s">
        <v>72</v>
      </c>
      <c r="U810" s="147" t="e">
        <f>INDEX(#REF!,MATCH(Revisión_Avance_Periodo!$L810,#REF!,0),MATCH(Revisión_Avance_Periodo!$T810,#REF!,0))</f>
        <v>#REF!</v>
      </c>
      <c r="V810" s="147" t="e">
        <f>INDEX(#REF!,MATCH(Revisión_Avance_Periodo!$L810,#REF!,0),MATCH(Revisión_Avance_Periodo!$T810,#REF!,0))</f>
        <v>#REF!</v>
      </c>
      <c r="W810" s="118">
        <f t="shared" si="74"/>
        <v>0</v>
      </c>
      <c r="X810" s="116" t="str">
        <f>VLOOKUP(W810,Tabla_Estado_Meta_OAP_2019[#All],3,TRUE)</f>
        <v>Por Ejecutar</v>
      </c>
      <c r="Y810" s="150" t="e">
        <f>SUBTOTAL(9,$U$806:$U810)</f>
        <v>#REF!</v>
      </c>
      <c r="Z810" s="151" t="e">
        <f>SUBTOTAL(9,$V$806:$V810)</f>
        <v>#REF!</v>
      </c>
      <c r="AA810" s="159">
        <f>IFERROR(+Revisión_Avance_Periodo!$Z810/Revisión_Avance_Periodo!$Y810,0)</f>
        <v>0</v>
      </c>
      <c r="AB810" s="126"/>
      <c r="AC810" s="127"/>
      <c r="AD810" s="125"/>
      <c r="AE810" s="125"/>
      <c r="AF810" s="128"/>
      <c r="AG810" s="129"/>
      <c r="AH810" s="150" t="e">
        <f>SUBTOTAL(9,$U$506:$U810)</f>
        <v>#REF!</v>
      </c>
      <c r="AI810" s="151" t="e">
        <f>SUBTOTAL(9,$V$506:$V810)</f>
        <v>#REF!</v>
      </c>
      <c r="AJ810" s="159">
        <f>IFERROR(+Revisión_Avance_Periodo!$Z510/Revisión_Avance_Periodo!$Y510,0)</f>
        <v>0</v>
      </c>
      <c r="AK810" s="126"/>
      <c r="AL810" s="127"/>
      <c r="AM810" s="125"/>
      <c r="AN810" s="125"/>
      <c r="AO810" s="128"/>
      <c r="AP810" s="129"/>
    </row>
    <row r="811" spans="1:42" x14ac:dyDescent="0.25">
      <c r="A811" s="97">
        <v>44</v>
      </c>
      <c r="B811" s="435" t="e">
        <f>CONCATENATE(Revisión_Avance_Periodo!$D511,";",Revisión_Avance_Periodo!$F511,";",Revisión_Avance_Periodo!$L511)</f>
        <v>#REF!</v>
      </c>
      <c r="C811" s="435" t="e">
        <f t="shared" si="71"/>
        <v>#REF!</v>
      </c>
      <c r="D811" s="123" t="e">
        <f>VLOOKUP($A811,#REF!,3,FALSE)</f>
        <v>#REF!</v>
      </c>
      <c r="E811" s="436" t="e">
        <f>VLOOKUP($A811,#REF!,4,FALSE)</f>
        <v>#REF!</v>
      </c>
      <c r="F811" s="103" t="e">
        <f>VLOOKUP($A811,#REF!,5,FALSE)</f>
        <v>#REF!</v>
      </c>
      <c r="G811" s="98" t="e">
        <f>VLOOKUP($A811,#REF!,8,FALSE)</f>
        <v>#REF!</v>
      </c>
      <c r="H811" s="93" t="e">
        <f>VLOOKUP($A811,#REF!,7,FALSE)</f>
        <v>#REF!</v>
      </c>
      <c r="I811" s="438" t="e">
        <f>VLOOKUP($A811,#REF!,10,FALSE)</f>
        <v>#REF!</v>
      </c>
      <c r="J811" s="98" t="e">
        <f>VLOOKUP($A811,#REF!,11,FALSE)</f>
        <v>#REF!</v>
      </c>
      <c r="K811" s="114" t="e">
        <f>VLOOKUP($A811,#REF!,12,FALSE)</f>
        <v>#REF!</v>
      </c>
      <c r="L811" s="98" t="e">
        <f>VLOOKUP($A811,#REF!,13,FALSE)</f>
        <v>#REF!</v>
      </c>
      <c r="M811" s="438" t="e">
        <f>VLOOKUP($A811,#REF!,14,FALSE)</f>
        <v>#REF!</v>
      </c>
      <c r="N811" s="103" t="e">
        <f>VLOOKUP($A811,#REF!,15,FALSE)</f>
        <v>#REF!</v>
      </c>
      <c r="O811" s="103" t="e">
        <f>VLOOKUP($A811,#REF!,18,FALSE)</f>
        <v>#REF!</v>
      </c>
      <c r="P811" s="93" t="e">
        <f>VLOOKUP($A811,#REF!,41,FALSE)</f>
        <v>#REF!</v>
      </c>
      <c r="Q811" s="115" t="e">
        <f>VLOOKUP(Revisión_Avance_Periodo!$L511,#REF!,30,FALSE)</f>
        <v>#REF!</v>
      </c>
      <c r="R811" s="116">
        <v>2019</v>
      </c>
      <c r="S811" s="196">
        <v>43646</v>
      </c>
      <c r="T811" s="124" t="s">
        <v>73</v>
      </c>
      <c r="U811" s="147" t="e">
        <f>INDEX(#REF!,MATCH(Revisión_Avance_Periodo!$L811,#REF!,0),MATCH(Revisión_Avance_Periodo!$T811,#REF!,0))</f>
        <v>#REF!</v>
      </c>
      <c r="V811" s="147" t="e">
        <f>INDEX(#REF!,MATCH(Revisión_Avance_Periodo!$L811,#REF!,0),MATCH(Revisión_Avance_Periodo!$T811,#REF!,0))</f>
        <v>#REF!</v>
      </c>
      <c r="W811" s="118">
        <f t="shared" si="74"/>
        <v>0</v>
      </c>
      <c r="X811" s="124" t="str">
        <f>VLOOKUP(W811,Tabla_Estado_Meta_OAP_2019[#All],3,TRUE)</f>
        <v>Por Ejecutar</v>
      </c>
      <c r="Y811" s="150" t="e">
        <f>SUBTOTAL(9,$U$806:$U811)</f>
        <v>#REF!</v>
      </c>
      <c r="Z811" s="151" t="e">
        <f>SUBTOTAL(9,$V$806:$V811)</f>
        <v>#REF!</v>
      </c>
      <c r="AA811" s="159">
        <f>IFERROR(+Revisión_Avance_Periodo!$Z811/Revisión_Avance_Periodo!$Y811,0)</f>
        <v>0</v>
      </c>
      <c r="AB811" s="126"/>
      <c r="AC811" s="127"/>
      <c r="AD811" s="125"/>
      <c r="AE811" s="125"/>
      <c r="AF811" s="128"/>
      <c r="AG811" s="129"/>
      <c r="AH811" s="150" t="e">
        <f>SUBTOTAL(9,$U$506:$U811)</f>
        <v>#REF!</v>
      </c>
      <c r="AI811" s="151" t="e">
        <f>SUBTOTAL(9,$V$506:$V811)</f>
        <v>#REF!</v>
      </c>
      <c r="AJ811" s="159">
        <f>IFERROR(+Revisión_Avance_Periodo!$Z511/Revisión_Avance_Periodo!$Y511,0)</f>
        <v>0</v>
      </c>
      <c r="AK811" s="126"/>
      <c r="AL811" s="127"/>
      <c r="AM811" s="125"/>
      <c r="AN811" s="125"/>
      <c r="AO811" s="128"/>
      <c r="AP811" s="129"/>
    </row>
    <row r="812" spans="1:42" x14ac:dyDescent="0.25">
      <c r="A812" s="92">
        <v>44</v>
      </c>
      <c r="B812" s="435" t="e">
        <f>CONCATENATE(Revisión_Avance_Periodo!$D512,";",Revisión_Avance_Periodo!$F512,";",Revisión_Avance_Periodo!$L512)</f>
        <v>#REF!</v>
      </c>
      <c r="C812" s="435" t="e">
        <f t="shared" si="71"/>
        <v>#REF!</v>
      </c>
      <c r="D812" s="114" t="e">
        <f>VLOOKUP($A812,#REF!,3,FALSE)</f>
        <v>#REF!</v>
      </c>
      <c r="E812" s="436" t="e">
        <f>VLOOKUP($A812,#REF!,4,FALSE)</f>
        <v>#REF!</v>
      </c>
      <c r="F812" s="102" t="e">
        <f>VLOOKUP($A812,#REF!,5,FALSE)</f>
        <v>#REF!</v>
      </c>
      <c r="G812" s="93" t="e">
        <f>VLOOKUP($A812,#REF!,8,FALSE)</f>
        <v>#REF!</v>
      </c>
      <c r="H812" s="93" t="e">
        <f>VLOOKUP($A812,#REF!,7,FALSE)</f>
        <v>#REF!</v>
      </c>
      <c r="I812" s="438" t="e">
        <f>VLOOKUP($A812,#REF!,10,FALSE)</f>
        <v>#REF!</v>
      </c>
      <c r="J812" s="93" t="e">
        <f>VLOOKUP($A812,#REF!,11,FALSE)</f>
        <v>#REF!</v>
      </c>
      <c r="K812" s="114" t="e">
        <f>VLOOKUP($A812,#REF!,12,FALSE)</f>
        <v>#REF!</v>
      </c>
      <c r="L812" s="93" t="e">
        <f>VLOOKUP($A812,#REF!,13,FALSE)</f>
        <v>#REF!</v>
      </c>
      <c r="M812" s="438" t="e">
        <f>VLOOKUP($A812,#REF!,14,FALSE)</f>
        <v>#REF!</v>
      </c>
      <c r="N812" s="102" t="e">
        <f>VLOOKUP($A812,#REF!,15,FALSE)</f>
        <v>#REF!</v>
      </c>
      <c r="O812" s="102" t="e">
        <f>VLOOKUP($A812,#REF!,18,FALSE)</f>
        <v>#REF!</v>
      </c>
      <c r="P812" s="93" t="e">
        <f>VLOOKUP($A812,#REF!,41,FALSE)</f>
        <v>#REF!</v>
      </c>
      <c r="Q812" s="115" t="e">
        <f>VLOOKUP(Revisión_Avance_Periodo!$L512,#REF!,30,FALSE)</f>
        <v>#REF!</v>
      </c>
      <c r="R812" s="116">
        <v>2019</v>
      </c>
      <c r="S812" s="196">
        <v>43676</v>
      </c>
      <c r="T812" s="116" t="s">
        <v>74</v>
      </c>
      <c r="U812" s="147" t="e">
        <f>INDEX(#REF!,MATCH(Revisión_Avance_Periodo!$L812,#REF!,0),MATCH(Revisión_Avance_Periodo!$T812,#REF!,0))</f>
        <v>#REF!</v>
      </c>
      <c r="V812" s="147" t="e">
        <f>INDEX(#REF!,MATCH(Revisión_Avance_Periodo!$L812,#REF!,0),MATCH(Revisión_Avance_Periodo!$T812,#REF!,0))</f>
        <v>#REF!</v>
      </c>
      <c r="W812" s="118">
        <f t="shared" si="74"/>
        <v>0</v>
      </c>
      <c r="X812" s="116" t="str">
        <f>VLOOKUP(W812,Tabla_Estado_Meta_OAP_2019[#All],3,TRUE)</f>
        <v>Por Ejecutar</v>
      </c>
      <c r="Y812" s="150" t="e">
        <f>SUBTOTAL(9,$U$806:$U812)</f>
        <v>#REF!</v>
      </c>
      <c r="Z812" s="151" t="e">
        <f>SUBTOTAL(9,$V$806:$V812)</f>
        <v>#REF!</v>
      </c>
      <c r="AA812" s="159">
        <f>IFERROR(+Revisión_Avance_Periodo!$Z812/Revisión_Avance_Periodo!$Y812,0)</f>
        <v>0</v>
      </c>
      <c r="AB812" s="126"/>
      <c r="AC812" s="127"/>
      <c r="AD812" s="125"/>
      <c r="AE812" s="125"/>
      <c r="AF812" s="128"/>
      <c r="AG812" s="129"/>
      <c r="AH812" s="150" t="e">
        <f>SUBTOTAL(9,$U$506:$U812)</f>
        <v>#REF!</v>
      </c>
      <c r="AI812" s="151" t="e">
        <f>SUBTOTAL(9,$V$506:$V812)</f>
        <v>#REF!</v>
      </c>
      <c r="AJ812" s="159">
        <f>IFERROR(+Revisión_Avance_Periodo!$Z512/Revisión_Avance_Periodo!$Y512,0)</f>
        <v>0</v>
      </c>
      <c r="AK812" s="126"/>
      <c r="AL812" s="127"/>
      <c r="AM812" s="125"/>
      <c r="AN812" s="125"/>
      <c r="AO812" s="128"/>
      <c r="AP812" s="129"/>
    </row>
    <row r="813" spans="1:42" x14ac:dyDescent="0.25">
      <c r="A813" s="97">
        <v>44</v>
      </c>
      <c r="B813" s="435" t="e">
        <f>CONCATENATE(Revisión_Avance_Periodo!$D513,";",Revisión_Avance_Periodo!$F513,";",Revisión_Avance_Periodo!$L513)</f>
        <v>#REF!</v>
      </c>
      <c r="C813" s="435" t="e">
        <f t="shared" si="71"/>
        <v>#REF!</v>
      </c>
      <c r="D813" s="123" t="e">
        <f>VLOOKUP($A813,#REF!,3,FALSE)</f>
        <v>#REF!</v>
      </c>
      <c r="E813" s="436" t="e">
        <f>VLOOKUP($A813,#REF!,4,FALSE)</f>
        <v>#REF!</v>
      </c>
      <c r="F813" s="103" t="e">
        <f>VLOOKUP($A813,#REF!,5,FALSE)</f>
        <v>#REF!</v>
      </c>
      <c r="G813" s="98" t="e">
        <f>VLOOKUP($A813,#REF!,8,FALSE)</f>
        <v>#REF!</v>
      </c>
      <c r="H813" s="93" t="e">
        <f>VLOOKUP($A813,#REF!,7,FALSE)</f>
        <v>#REF!</v>
      </c>
      <c r="I813" s="438" t="e">
        <f>VLOOKUP($A813,#REF!,10,FALSE)</f>
        <v>#REF!</v>
      </c>
      <c r="J813" s="98" t="e">
        <f>VLOOKUP($A813,#REF!,11,FALSE)</f>
        <v>#REF!</v>
      </c>
      <c r="K813" s="114" t="e">
        <f>VLOOKUP($A813,#REF!,12,FALSE)</f>
        <v>#REF!</v>
      </c>
      <c r="L813" s="98" t="e">
        <f>VLOOKUP($A813,#REF!,13,FALSE)</f>
        <v>#REF!</v>
      </c>
      <c r="M813" s="438" t="e">
        <f>VLOOKUP($A813,#REF!,14,FALSE)</f>
        <v>#REF!</v>
      </c>
      <c r="N813" s="103" t="e">
        <f>VLOOKUP($A813,#REF!,15,FALSE)</f>
        <v>#REF!</v>
      </c>
      <c r="O813" s="103" t="e">
        <f>VLOOKUP($A813,#REF!,18,FALSE)</f>
        <v>#REF!</v>
      </c>
      <c r="P813" s="93" t="e">
        <f>VLOOKUP($A813,#REF!,41,FALSE)</f>
        <v>#REF!</v>
      </c>
      <c r="Q813" s="115" t="e">
        <f>VLOOKUP(Revisión_Avance_Periodo!$L513,#REF!,30,FALSE)</f>
        <v>#REF!</v>
      </c>
      <c r="R813" s="116">
        <v>2019</v>
      </c>
      <c r="S813" s="196">
        <v>43707</v>
      </c>
      <c r="T813" s="124" t="s">
        <v>75</v>
      </c>
      <c r="U813" s="147" t="e">
        <f>INDEX(#REF!,MATCH(Revisión_Avance_Periodo!$L813,#REF!,0),MATCH(Revisión_Avance_Periodo!$T813,#REF!,0))</f>
        <v>#REF!</v>
      </c>
      <c r="V813" s="147" t="e">
        <f>INDEX(#REF!,MATCH(Revisión_Avance_Periodo!$L813,#REF!,0),MATCH(Revisión_Avance_Periodo!$T813,#REF!,0))</f>
        <v>#REF!</v>
      </c>
      <c r="W813" s="118">
        <f t="shared" si="74"/>
        <v>0</v>
      </c>
      <c r="X813" s="124" t="str">
        <f>VLOOKUP(W813,Tabla_Estado_Meta_OAP_2019[#All],3,TRUE)</f>
        <v>Por Ejecutar</v>
      </c>
      <c r="Y813" s="150" t="e">
        <f>SUBTOTAL(9,$U$806:$U813)</f>
        <v>#REF!</v>
      </c>
      <c r="Z813" s="151" t="e">
        <f>SUBTOTAL(9,$V$806:$V813)</f>
        <v>#REF!</v>
      </c>
      <c r="AA813" s="159">
        <f>IFERROR(+Revisión_Avance_Periodo!$Z813/Revisión_Avance_Periodo!$Y813,0)</f>
        <v>0</v>
      </c>
      <c r="AB813" s="126"/>
      <c r="AC813" s="127"/>
      <c r="AD813" s="125"/>
      <c r="AE813" s="125"/>
      <c r="AF813" s="128"/>
      <c r="AG813" s="129"/>
      <c r="AH813" s="150" t="e">
        <f>SUBTOTAL(9,$U$506:$U813)</f>
        <v>#REF!</v>
      </c>
      <c r="AI813" s="151" t="e">
        <f>SUBTOTAL(9,$V$506:$V813)</f>
        <v>#REF!</v>
      </c>
      <c r="AJ813" s="159">
        <f>IFERROR(+Revisión_Avance_Periodo!$Z513/Revisión_Avance_Periodo!$Y513,0)</f>
        <v>0</v>
      </c>
      <c r="AK813" s="126"/>
      <c r="AL813" s="127"/>
      <c r="AM813" s="125"/>
      <c r="AN813" s="125"/>
      <c r="AO813" s="128"/>
      <c r="AP813" s="129"/>
    </row>
    <row r="814" spans="1:42" x14ac:dyDescent="0.25">
      <c r="A814" s="92">
        <v>44</v>
      </c>
      <c r="B814" s="435" t="e">
        <f>CONCATENATE(Revisión_Avance_Periodo!$D514,";",Revisión_Avance_Periodo!$F514,";",Revisión_Avance_Periodo!$L514)</f>
        <v>#REF!</v>
      </c>
      <c r="C814" s="435" t="e">
        <f t="shared" si="71"/>
        <v>#REF!</v>
      </c>
      <c r="D814" s="114" t="e">
        <f>VLOOKUP($A814,#REF!,3,FALSE)</f>
        <v>#REF!</v>
      </c>
      <c r="E814" s="436" t="e">
        <f>VLOOKUP($A814,#REF!,4,FALSE)</f>
        <v>#REF!</v>
      </c>
      <c r="F814" s="102" t="e">
        <f>VLOOKUP($A814,#REF!,5,FALSE)</f>
        <v>#REF!</v>
      </c>
      <c r="G814" s="93" t="e">
        <f>VLOOKUP($A814,#REF!,8,FALSE)</f>
        <v>#REF!</v>
      </c>
      <c r="H814" s="93" t="e">
        <f>VLOOKUP($A814,#REF!,7,FALSE)</f>
        <v>#REF!</v>
      </c>
      <c r="I814" s="438" t="e">
        <f>VLOOKUP($A814,#REF!,10,FALSE)</f>
        <v>#REF!</v>
      </c>
      <c r="J814" s="93" t="e">
        <f>VLOOKUP($A814,#REF!,11,FALSE)</f>
        <v>#REF!</v>
      </c>
      <c r="K814" s="114" t="e">
        <f>VLOOKUP($A814,#REF!,12,FALSE)</f>
        <v>#REF!</v>
      </c>
      <c r="L814" s="93" t="e">
        <f>VLOOKUP($A814,#REF!,13,FALSE)</f>
        <v>#REF!</v>
      </c>
      <c r="M814" s="438" t="e">
        <f>VLOOKUP($A814,#REF!,14,FALSE)</f>
        <v>#REF!</v>
      </c>
      <c r="N814" s="102" t="e">
        <f>VLOOKUP($A814,#REF!,15,FALSE)</f>
        <v>#REF!</v>
      </c>
      <c r="O814" s="102" t="e">
        <f>VLOOKUP($A814,#REF!,18,FALSE)</f>
        <v>#REF!</v>
      </c>
      <c r="P814" s="93" t="e">
        <f>VLOOKUP($A814,#REF!,41,FALSE)</f>
        <v>#REF!</v>
      </c>
      <c r="Q814" s="115" t="e">
        <f>VLOOKUP(Revisión_Avance_Periodo!$L514,#REF!,30,FALSE)</f>
        <v>#REF!</v>
      </c>
      <c r="R814" s="116">
        <v>2019</v>
      </c>
      <c r="S814" s="196">
        <v>43738</v>
      </c>
      <c r="T814" s="116" t="s">
        <v>76</v>
      </c>
      <c r="U814" s="147" t="e">
        <f>INDEX(#REF!,MATCH(Revisión_Avance_Periodo!$L814,#REF!,0),MATCH(Revisión_Avance_Periodo!$T814,#REF!,0))</f>
        <v>#REF!</v>
      </c>
      <c r="V814" s="147" t="e">
        <f>INDEX(#REF!,MATCH(Revisión_Avance_Periodo!$L814,#REF!,0),MATCH(Revisión_Avance_Periodo!$T814,#REF!,0))</f>
        <v>#REF!</v>
      </c>
      <c r="W814" s="118">
        <f t="shared" si="74"/>
        <v>0</v>
      </c>
      <c r="X814" s="116" t="str">
        <f>VLOOKUP(W814,Tabla_Estado_Meta_OAP_2019[#All],3,TRUE)</f>
        <v>Por Ejecutar</v>
      </c>
      <c r="Y814" s="150" t="e">
        <f>SUBTOTAL(9,$U$806:$U814)</f>
        <v>#REF!</v>
      </c>
      <c r="Z814" s="151" t="e">
        <f>SUBTOTAL(9,$V$806:$V814)</f>
        <v>#REF!</v>
      </c>
      <c r="AA814" s="159">
        <f>IFERROR(+Revisión_Avance_Periodo!$Z814/Revisión_Avance_Periodo!$Y814,0)</f>
        <v>0</v>
      </c>
      <c r="AB814" s="126"/>
      <c r="AC814" s="127"/>
      <c r="AD814" s="125"/>
      <c r="AE814" s="125"/>
      <c r="AF814" s="128"/>
      <c r="AG814" s="129"/>
      <c r="AH814" s="150" t="e">
        <f>SUBTOTAL(9,$U$506:$U814)</f>
        <v>#REF!</v>
      </c>
      <c r="AI814" s="151" t="e">
        <f>SUBTOTAL(9,$V$506:$V814)</f>
        <v>#REF!</v>
      </c>
      <c r="AJ814" s="159">
        <f>IFERROR(+Revisión_Avance_Periodo!$Z514/Revisión_Avance_Periodo!$Y514,0)</f>
        <v>0</v>
      </c>
      <c r="AK814" s="126"/>
      <c r="AL814" s="127"/>
      <c r="AM814" s="125"/>
      <c r="AN814" s="125"/>
      <c r="AO814" s="128"/>
      <c r="AP814" s="129"/>
    </row>
    <row r="815" spans="1:42" x14ac:dyDescent="0.25">
      <c r="A815" s="97">
        <v>44</v>
      </c>
      <c r="B815" s="435" t="e">
        <f>CONCATENATE(Revisión_Avance_Periodo!$D515,";",Revisión_Avance_Periodo!$F515,";",Revisión_Avance_Periodo!$L515)</f>
        <v>#REF!</v>
      </c>
      <c r="C815" s="435" t="e">
        <f t="shared" si="71"/>
        <v>#REF!</v>
      </c>
      <c r="D815" s="123" t="e">
        <f>VLOOKUP($A815,#REF!,3,FALSE)</f>
        <v>#REF!</v>
      </c>
      <c r="E815" s="436" t="e">
        <f>VLOOKUP($A815,#REF!,4,FALSE)</f>
        <v>#REF!</v>
      </c>
      <c r="F815" s="103" t="e">
        <f>VLOOKUP($A815,#REF!,5,FALSE)</f>
        <v>#REF!</v>
      </c>
      <c r="G815" s="98" t="e">
        <f>VLOOKUP($A815,#REF!,8,FALSE)</f>
        <v>#REF!</v>
      </c>
      <c r="H815" s="93" t="e">
        <f>VLOOKUP($A815,#REF!,7,FALSE)</f>
        <v>#REF!</v>
      </c>
      <c r="I815" s="438" t="e">
        <f>VLOOKUP($A815,#REF!,10,FALSE)</f>
        <v>#REF!</v>
      </c>
      <c r="J815" s="98" t="e">
        <f>VLOOKUP($A815,#REF!,11,FALSE)</f>
        <v>#REF!</v>
      </c>
      <c r="K815" s="114" t="e">
        <f>VLOOKUP($A815,#REF!,12,FALSE)</f>
        <v>#REF!</v>
      </c>
      <c r="L815" s="98" t="e">
        <f>VLOOKUP($A815,#REF!,13,FALSE)</f>
        <v>#REF!</v>
      </c>
      <c r="M815" s="438" t="e">
        <f>VLOOKUP($A815,#REF!,14,FALSE)</f>
        <v>#REF!</v>
      </c>
      <c r="N815" s="103" t="e">
        <f>VLOOKUP($A815,#REF!,15,FALSE)</f>
        <v>#REF!</v>
      </c>
      <c r="O815" s="103" t="e">
        <f>VLOOKUP($A815,#REF!,18,FALSE)</f>
        <v>#REF!</v>
      </c>
      <c r="P815" s="93" t="e">
        <f>VLOOKUP($A815,#REF!,41,FALSE)</f>
        <v>#REF!</v>
      </c>
      <c r="Q815" s="115" t="e">
        <f>VLOOKUP(Revisión_Avance_Periodo!$L515,#REF!,30,FALSE)</f>
        <v>#REF!</v>
      </c>
      <c r="R815" s="116">
        <v>2019</v>
      </c>
      <c r="S815" s="196">
        <v>43768</v>
      </c>
      <c r="T815" s="124" t="s">
        <v>77</v>
      </c>
      <c r="U815" s="147" t="e">
        <f>INDEX(#REF!,MATCH(Revisión_Avance_Periodo!$L815,#REF!,0),MATCH(Revisión_Avance_Periodo!$T815,#REF!,0))</f>
        <v>#REF!</v>
      </c>
      <c r="V815" s="147" t="e">
        <f>INDEX(#REF!,MATCH(Revisión_Avance_Periodo!$L815,#REF!,0),MATCH(Revisión_Avance_Periodo!$T815,#REF!,0))</f>
        <v>#REF!</v>
      </c>
      <c r="W815" s="118">
        <f t="shared" si="74"/>
        <v>0</v>
      </c>
      <c r="X815" s="124" t="str">
        <f>VLOOKUP(W815,Tabla_Estado_Meta_OAP_2019[#All],3,TRUE)</f>
        <v>Por Ejecutar</v>
      </c>
      <c r="Y815" s="150" t="e">
        <f>SUBTOTAL(9,$U$806:$U815)</f>
        <v>#REF!</v>
      </c>
      <c r="Z815" s="151" t="e">
        <f>SUBTOTAL(9,$V$806:$V815)</f>
        <v>#REF!</v>
      </c>
      <c r="AA815" s="159">
        <f>IFERROR(+Revisión_Avance_Periodo!$Z815/Revisión_Avance_Periodo!$Y815,0)</f>
        <v>0</v>
      </c>
      <c r="AB815" s="126"/>
      <c r="AC815" s="127"/>
      <c r="AD815" s="125"/>
      <c r="AE815" s="125"/>
      <c r="AF815" s="128"/>
      <c r="AG815" s="129"/>
      <c r="AH815" s="150" t="e">
        <f>SUBTOTAL(9,$U$506:$U815)</f>
        <v>#REF!</v>
      </c>
      <c r="AI815" s="151" t="e">
        <f>SUBTOTAL(9,$V$506:$V815)</f>
        <v>#REF!</v>
      </c>
      <c r="AJ815" s="159">
        <f>IFERROR(+Revisión_Avance_Periodo!$Z515/Revisión_Avance_Periodo!$Y515,0)</f>
        <v>0</v>
      </c>
      <c r="AK815" s="126"/>
      <c r="AL815" s="127"/>
      <c r="AM815" s="125"/>
      <c r="AN815" s="125"/>
      <c r="AO815" s="128"/>
      <c r="AP815" s="129"/>
    </row>
    <row r="816" spans="1:42" x14ac:dyDescent="0.25">
      <c r="A816" s="92">
        <v>44</v>
      </c>
      <c r="B816" s="435" t="e">
        <f>CONCATENATE(Revisión_Avance_Periodo!$D516,";",Revisión_Avance_Periodo!$F516,";",Revisión_Avance_Periodo!$L516)</f>
        <v>#REF!</v>
      </c>
      <c r="C816" s="435" t="e">
        <f t="shared" si="71"/>
        <v>#REF!</v>
      </c>
      <c r="D816" s="114" t="e">
        <f>VLOOKUP($A816,#REF!,3,FALSE)</f>
        <v>#REF!</v>
      </c>
      <c r="E816" s="436" t="e">
        <f>VLOOKUP($A816,#REF!,4,FALSE)</f>
        <v>#REF!</v>
      </c>
      <c r="F816" s="102" t="e">
        <f>VLOOKUP($A816,#REF!,5,FALSE)</f>
        <v>#REF!</v>
      </c>
      <c r="G816" s="93" t="e">
        <f>VLOOKUP($A816,#REF!,8,FALSE)</f>
        <v>#REF!</v>
      </c>
      <c r="H816" s="93" t="e">
        <f>VLOOKUP($A816,#REF!,7,FALSE)</f>
        <v>#REF!</v>
      </c>
      <c r="I816" s="438" t="e">
        <f>VLOOKUP($A816,#REF!,10,FALSE)</f>
        <v>#REF!</v>
      </c>
      <c r="J816" s="93" t="e">
        <f>VLOOKUP($A816,#REF!,11,FALSE)</f>
        <v>#REF!</v>
      </c>
      <c r="K816" s="114" t="e">
        <f>VLOOKUP($A816,#REF!,12,FALSE)</f>
        <v>#REF!</v>
      </c>
      <c r="L816" s="93" t="e">
        <f>VLOOKUP($A816,#REF!,13,FALSE)</f>
        <v>#REF!</v>
      </c>
      <c r="M816" s="438" t="e">
        <f>VLOOKUP($A816,#REF!,14,FALSE)</f>
        <v>#REF!</v>
      </c>
      <c r="N816" s="102" t="e">
        <f>VLOOKUP($A816,#REF!,15,FALSE)</f>
        <v>#REF!</v>
      </c>
      <c r="O816" s="102" t="e">
        <f>VLOOKUP($A816,#REF!,18,FALSE)</f>
        <v>#REF!</v>
      </c>
      <c r="P816" s="93" t="e">
        <f>VLOOKUP($A816,#REF!,41,FALSE)</f>
        <v>#REF!</v>
      </c>
      <c r="Q816" s="115" t="e">
        <f>VLOOKUP(Revisión_Avance_Periodo!$L516,#REF!,30,FALSE)</f>
        <v>#REF!</v>
      </c>
      <c r="R816" s="116">
        <v>2019</v>
      </c>
      <c r="S816" s="196">
        <v>43799</v>
      </c>
      <c r="T816" s="116" t="s">
        <v>78</v>
      </c>
      <c r="U816" s="147" t="e">
        <f>INDEX(#REF!,MATCH(Revisión_Avance_Periodo!$L816,#REF!,0),MATCH(Revisión_Avance_Periodo!$T816,#REF!,0))</f>
        <v>#REF!</v>
      </c>
      <c r="V816" s="147" t="e">
        <f>INDEX(#REF!,MATCH(Revisión_Avance_Periodo!$L816,#REF!,0),MATCH(Revisión_Avance_Periodo!$T816,#REF!,0))</f>
        <v>#REF!</v>
      </c>
      <c r="W816" s="131" t="e">
        <f>V816/U816</f>
        <v>#REF!</v>
      </c>
      <c r="X816" s="116" t="e">
        <f>VLOOKUP(W816,Tabla_Estado_Meta_OAP_2019[#All],3,TRUE)</f>
        <v>#REF!</v>
      </c>
      <c r="Y816" s="150" t="e">
        <f>SUBTOTAL(9,$U$806:$U816)</f>
        <v>#REF!</v>
      </c>
      <c r="Z816" s="151" t="e">
        <f>SUBTOTAL(9,$V$806:$V816)</f>
        <v>#REF!</v>
      </c>
      <c r="AA816" s="159">
        <f>IFERROR(+Revisión_Avance_Periodo!$Z816/Revisión_Avance_Periodo!$Y816,0)</f>
        <v>0</v>
      </c>
      <c r="AB816" s="126"/>
      <c r="AC816" s="127"/>
      <c r="AD816" s="125"/>
      <c r="AE816" s="125"/>
      <c r="AF816" s="128"/>
      <c r="AG816" s="129"/>
      <c r="AH816" s="150" t="e">
        <f>SUBTOTAL(9,$U$506:$U816)</f>
        <v>#REF!</v>
      </c>
      <c r="AI816" s="151" t="e">
        <f>SUBTOTAL(9,$V$506:$V816)</f>
        <v>#REF!</v>
      </c>
      <c r="AJ816" s="159">
        <f>IFERROR(+Revisión_Avance_Periodo!$Z516/Revisión_Avance_Periodo!$Y516,0)</f>
        <v>0</v>
      </c>
      <c r="AK816" s="126"/>
      <c r="AL816" s="127"/>
      <c r="AM816" s="125"/>
      <c r="AN816" s="125"/>
      <c r="AO816" s="128"/>
      <c r="AP816" s="129"/>
    </row>
    <row r="817" spans="1:42" ht="15.75" thickBot="1" x14ac:dyDescent="0.3">
      <c r="A817" s="97">
        <v>44</v>
      </c>
      <c r="B817" s="435" t="e">
        <f>CONCATENATE(Revisión_Avance_Periodo!$D517,";",Revisión_Avance_Periodo!$F517,";",Revisión_Avance_Periodo!$L517)</f>
        <v>#REF!</v>
      </c>
      <c r="C817" s="435" t="e">
        <f t="shared" si="71"/>
        <v>#REF!</v>
      </c>
      <c r="D817" s="123" t="e">
        <f>VLOOKUP($A817,#REF!,3,FALSE)</f>
        <v>#REF!</v>
      </c>
      <c r="E817" s="436" t="e">
        <f>VLOOKUP($A817,#REF!,4,FALSE)</f>
        <v>#REF!</v>
      </c>
      <c r="F817" s="103" t="e">
        <f>VLOOKUP($A817,#REF!,5,FALSE)</f>
        <v>#REF!</v>
      </c>
      <c r="G817" s="98" t="e">
        <f>VLOOKUP($A817,#REF!,8,FALSE)</f>
        <v>#REF!</v>
      </c>
      <c r="H817" s="93" t="e">
        <f>VLOOKUP($A817,#REF!,7,FALSE)</f>
        <v>#REF!</v>
      </c>
      <c r="I817" s="438" t="e">
        <f>VLOOKUP($A817,#REF!,10,FALSE)</f>
        <v>#REF!</v>
      </c>
      <c r="J817" s="98" t="e">
        <f>VLOOKUP($A817,#REF!,11,FALSE)</f>
        <v>#REF!</v>
      </c>
      <c r="K817" s="114" t="e">
        <f>VLOOKUP($A817,#REF!,12,FALSE)</f>
        <v>#REF!</v>
      </c>
      <c r="L817" s="98" t="e">
        <f>VLOOKUP($A817,#REF!,13,FALSE)</f>
        <v>#REF!</v>
      </c>
      <c r="M817" s="438" t="e">
        <f>VLOOKUP($A817,#REF!,14,FALSE)</f>
        <v>#REF!</v>
      </c>
      <c r="N817" s="103" t="e">
        <f>VLOOKUP($A817,#REF!,15,FALSE)</f>
        <v>#REF!</v>
      </c>
      <c r="O817" s="103" t="e">
        <f>VLOOKUP($A817,#REF!,18,FALSE)</f>
        <v>#REF!</v>
      </c>
      <c r="P817" s="93" t="e">
        <f>VLOOKUP($A817,#REF!,41,FALSE)</f>
        <v>#REF!</v>
      </c>
      <c r="Q817" s="115" t="e">
        <f>VLOOKUP(Revisión_Avance_Periodo!$L517,#REF!,30,FALSE)</f>
        <v>#REF!</v>
      </c>
      <c r="R817" s="116">
        <v>2019</v>
      </c>
      <c r="S817" s="196">
        <v>43829</v>
      </c>
      <c r="T817" s="124" t="s">
        <v>79</v>
      </c>
      <c r="U817" s="147" t="e">
        <f>INDEX(#REF!,MATCH(Revisión_Avance_Periodo!$L817,#REF!,0),MATCH(Revisión_Avance_Periodo!$T817,#REF!,0))</f>
        <v>#REF!</v>
      </c>
      <c r="V817" s="147" t="e">
        <f>INDEX(#REF!,MATCH(Revisión_Avance_Periodo!$L817,#REF!,0),MATCH(Revisión_Avance_Periodo!$T817,#REF!,0))</f>
        <v>#REF!</v>
      </c>
      <c r="W817" s="118">
        <f t="shared" ref="W817:W824" si="75">IFERROR((V817/U817),0)</f>
        <v>0</v>
      </c>
      <c r="X817" s="124" t="str">
        <f>VLOOKUP(W817,Tabla_Estado_Meta_OAP_2019[#All],3,TRUE)</f>
        <v>Por Ejecutar</v>
      </c>
      <c r="Y817" s="150" t="e">
        <f>SUBTOTAL(9,$U$806:$U817)</f>
        <v>#REF!</v>
      </c>
      <c r="Z817" s="151" t="e">
        <f>SUBTOTAL(9,$V$806:$V817)</f>
        <v>#REF!</v>
      </c>
      <c r="AA817" s="159">
        <f>IFERROR(+Revisión_Avance_Periodo!$Z817/Revisión_Avance_Periodo!$Y817,0)</f>
        <v>0</v>
      </c>
      <c r="AB817" s="126"/>
      <c r="AC817" s="127"/>
      <c r="AD817" s="125"/>
      <c r="AE817" s="125"/>
      <c r="AF817" s="128"/>
      <c r="AG817" s="129"/>
      <c r="AH817" s="150" t="e">
        <f>SUBTOTAL(9,$U$506:$U817)</f>
        <v>#REF!</v>
      </c>
      <c r="AI817" s="151" t="e">
        <f>SUBTOTAL(9,$V$506:$V817)</f>
        <v>#REF!</v>
      </c>
      <c r="AJ817" s="159">
        <f>IFERROR(+Revisión_Avance_Periodo!$Z517/Revisión_Avance_Periodo!$Y517,0)</f>
        <v>0</v>
      </c>
      <c r="AK817" s="126"/>
      <c r="AL817" s="127"/>
      <c r="AM817" s="125"/>
      <c r="AN817" s="125"/>
      <c r="AO817" s="128"/>
      <c r="AP817" s="129"/>
    </row>
    <row r="818" spans="1:42" x14ac:dyDescent="0.25">
      <c r="A818" s="92">
        <v>45</v>
      </c>
      <c r="B818" s="435" t="e">
        <f>CONCATENATE(Revisión_Avance_Periodo!$D518,";",Revisión_Avance_Periodo!$F518,";",Revisión_Avance_Periodo!$L518)</f>
        <v>#REF!</v>
      </c>
      <c r="C818" s="435" t="e">
        <f t="shared" si="71"/>
        <v>#REF!</v>
      </c>
      <c r="D818" s="114" t="e">
        <f>VLOOKUP($A818,#REF!,3,FALSE)</f>
        <v>#REF!</v>
      </c>
      <c r="E818" s="436" t="e">
        <f>VLOOKUP($A818,#REF!,4,FALSE)</f>
        <v>#REF!</v>
      </c>
      <c r="F818" s="102" t="e">
        <f>VLOOKUP($A818,#REF!,5,FALSE)</f>
        <v>#REF!</v>
      </c>
      <c r="G818" s="93" t="e">
        <f>VLOOKUP($A818,#REF!,8,FALSE)</f>
        <v>#REF!</v>
      </c>
      <c r="H818" s="93" t="e">
        <f>VLOOKUP($A818,#REF!,7,FALSE)</f>
        <v>#REF!</v>
      </c>
      <c r="I818" s="438" t="e">
        <f>VLOOKUP($A818,#REF!,10,FALSE)</f>
        <v>#REF!</v>
      </c>
      <c r="J818" s="93" t="e">
        <f>VLOOKUP($A818,#REF!,11,FALSE)</f>
        <v>#REF!</v>
      </c>
      <c r="K818" s="114" t="e">
        <f>VLOOKUP($A818,#REF!,12,FALSE)</f>
        <v>#REF!</v>
      </c>
      <c r="L818" s="93" t="e">
        <f>VLOOKUP($A818,#REF!,13,FALSE)</f>
        <v>#REF!</v>
      </c>
      <c r="M818" s="438" t="e">
        <f>VLOOKUP($A818,#REF!,14,FALSE)</f>
        <v>#REF!</v>
      </c>
      <c r="N818" s="102" t="e">
        <f>VLOOKUP($A818,#REF!,15,FALSE)</f>
        <v>#REF!</v>
      </c>
      <c r="O818" s="102" t="e">
        <f>VLOOKUP($A818,#REF!,18,FALSE)</f>
        <v>#REF!</v>
      </c>
      <c r="P818" s="93" t="e">
        <f>VLOOKUP($A818,#REF!,41,FALSE)</f>
        <v>#REF!</v>
      </c>
      <c r="Q818" s="115" t="e">
        <f>VLOOKUP(Revisión_Avance_Periodo!$L518,#REF!,30,FALSE)</f>
        <v>#REF!</v>
      </c>
      <c r="R818" s="116">
        <v>2019</v>
      </c>
      <c r="S818" s="196">
        <v>43495</v>
      </c>
      <c r="T818" s="116" t="s">
        <v>68</v>
      </c>
      <c r="U818" s="147" t="e">
        <f>INDEX(#REF!,MATCH(Revisión_Avance_Periodo!$L818,#REF!,0),MATCH(Revisión_Avance_Periodo!$T818,#REF!,0))</f>
        <v>#REF!</v>
      </c>
      <c r="V818" s="147" t="e">
        <f>INDEX(#REF!,MATCH(Revisión_Avance_Periodo!$L818,#REF!,0),MATCH(Revisión_Avance_Periodo!$T818,#REF!,0))</f>
        <v>#REF!</v>
      </c>
      <c r="W818" s="118">
        <f t="shared" si="75"/>
        <v>0</v>
      </c>
      <c r="X818" s="116" t="str">
        <f>VLOOKUP(W818,Tabla_Estado_Meta_OAP_2019[#All],3,TRUE)</f>
        <v>Por Ejecutar</v>
      </c>
      <c r="Y818" s="148" t="e">
        <f>SUBTOTAL(9,$U$818:$U818)</f>
        <v>#REF!</v>
      </c>
      <c r="Z818" s="149" t="e">
        <f>SUBTOTAL(9,$V$818:$V818)</f>
        <v>#REF!</v>
      </c>
      <c r="AA818" s="162">
        <f>IFERROR(+Revisión_Avance_Periodo!$Z818/Revisión_Avance_Periodo!$Y818,0)</f>
        <v>0</v>
      </c>
      <c r="AB818" s="448" t="e">
        <f>SUBTOTAL(9,U818:U829)</f>
        <v>#REF!</v>
      </c>
      <c r="AC818" s="449" t="e">
        <f>SUBTOTAL(9,V818:V829)</f>
        <v>#REF!</v>
      </c>
      <c r="AD818" s="119" t="e">
        <f>+AC818/AB818</f>
        <v>#REF!</v>
      </c>
      <c r="AE818" s="119" t="e">
        <f>100%-Revisión_Avance_Periodo!$AD818</f>
        <v>#REF!</v>
      </c>
      <c r="AF818" s="121" t="e">
        <f>VLOOKUP(AD818,Tabla_Estado_Meta_OAP_2019[],3,TRUE)</f>
        <v>#REF!</v>
      </c>
      <c r="AG818" s="122" t="e">
        <f>Revisión_Avance_Periodo!$AD818*Revisión_Avance_Periodo!$Q818</f>
        <v>#REF!</v>
      </c>
      <c r="AH818" s="148" t="e">
        <f>SUBTOTAL(9,$U$518:$U818)</f>
        <v>#REF!</v>
      </c>
      <c r="AI818" s="149" t="e">
        <f>SUBTOTAL(9,$V$518:$V818)</f>
        <v>#REF!</v>
      </c>
      <c r="AJ818" s="162">
        <f>IFERROR(+Revisión_Avance_Periodo!$Z518/Revisión_Avance_Periodo!$Y518,0)</f>
        <v>0</v>
      </c>
      <c r="AK818" s="448" t="e">
        <f>SUBTOTAL(9,AD818:AD829)</f>
        <v>#REF!</v>
      </c>
      <c r="AL818" s="449" t="e">
        <f>SUBTOTAL(9,AE818:AE829)</f>
        <v>#REF!</v>
      </c>
      <c r="AM818" s="119" t="e">
        <f>+AL818/AK818</f>
        <v>#REF!</v>
      </c>
      <c r="AN818" s="119" t="e">
        <f>100%-Revisión_Avance_Periodo!$AD518</f>
        <v>#REF!</v>
      </c>
      <c r="AO818" s="121" t="e">
        <f>VLOOKUP(AM818,Tabla_Estado_Meta_OAP_2019[],3,TRUE)</f>
        <v>#REF!</v>
      </c>
      <c r="AP818" s="122" t="e">
        <f>Revisión_Avance_Periodo!$AD518*Revisión_Avance_Periodo!$Q518</f>
        <v>#REF!</v>
      </c>
    </row>
    <row r="819" spans="1:42" x14ac:dyDescent="0.25">
      <c r="A819" s="97">
        <v>45</v>
      </c>
      <c r="B819" s="435" t="e">
        <f>CONCATENATE(Revisión_Avance_Periodo!$D519,";",Revisión_Avance_Periodo!$F519,";",Revisión_Avance_Periodo!$L519)</f>
        <v>#REF!</v>
      </c>
      <c r="C819" s="435" t="e">
        <f t="shared" si="71"/>
        <v>#REF!</v>
      </c>
      <c r="D819" s="123" t="e">
        <f>VLOOKUP($A819,#REF!,3,FALSE)</f>
        <v>#REF!</v>
      </c>
      <c r="E819" s="436" t="e">
        <f>VLOOKUP($A819,#REF!,4,FALSE)</f>
        <v>#REF!</v>
      </c>
      <c r="F819" s="103" t="e">
        <f>VLOOKUP($A819,#REF!,5,FALSE)</f>
        <v>#REF!</v>
      </c>
      <c r="G819" s="98" t="e">
        <f>VLOOKUP($A819,#REF!,8,FALSE)</f>
        <v>#REF!</v>
      </c>
      <c r="H819" s="93" t="e">
        <f>VLOOKUP($A819,#REF!,7,FALSE)</f>
        <v>#REF!</v>
      </c>
      <c r="I819" s="438" t="e">
        <f>VLOOKUP($A819,#REF!,10,FALSE)</f>
        <v>#REF!</v>
      </c>
      <c r="J819" s="98" t="e">
        <f>VLOOKUP($A819,#REF!,11,FALSE)</f>
        <v>#REF!</v>
      </c>
      <c r="K819" s="114" t="e">
        <f>VLOOKUP($A819,#REF!,12,FALSE)</f>
        <v>#REF!</v>
      </c>
      <c r="L819" s="98" t="e">
        <f>VLOOKUP($A819,#REF!,13,FALSE)</f>
        <v>#REF!</v>
      </c>
      <c r="M819" s="438" t="e">
        <f>VLOOKUP($A819,#REF!,14,FALSE)</f>
        <v>#REF!</v>
      </c>
      <c r="N819" s="103" t="e">
        <f>VLOOKUP($A819,#REF!,15,FALSE)</f>
        <v>#REF!</v>
      </c>
      <c r="O819" s="103" t="e">
        <f>VLOOKUP($A819,#REF!,18,FALSE)</f>
        <v>#REF!</v>
      </c>
      <c r="P819" s="93" t="e">
        <f>VLOOKUP($A819,#REF!,41,FALSE)</f>
        <v>#REF!</v>
      </c>
      <c r="Q819" s="115" t="e">
        <f>VLOOKUP(Revisión_Avance_Periodo!$L519,#REF!,30,FALSE)</f>
        <v>#REF!</v>
      </c>
      <c r="R819" s="116">
        <v>2019</v>
      </c>
      <c r="S819" s="196">
        <v>43524</v>
      </c>
      <c r="T819" s="124" t="s">
        <v>69</v>
      </c>
      <c r="U819" s="147" t="e">
        <f>INDEX(#REF!,MATCH(Revisión_Avance_Periodo!$L819,#REF!,0),MATCH(Revisión_Avance_Periodo!$T819,#REF!,0))</f>
        <v>#REF!</v>
      </c>
      <c r="V819" s="147" t="e">
        <f>INDEX(#REF!,MATCH(Revisión_Avance_Periodo!$L819,#REF!,0),MATCH(Revisión_Avance_Periodo!$T819,#REF!,0))</f>
        <v>#REF!</v>
      </c>
      <c r="W819" s="118">
        <f t="shared" si="75"/>
        <v>0</v>
      </c>
      <c r="X819" s="124" t="str">
        <f>VLOOKUP(W819,Tabla_Estado_Meta_OAP_2019[#All],3,TRUE)</f>
        <v>Por Ejecutar</v>
      </c>
      <c r="Y819" s="150" t="e">
        <f>SUBTOTAL(9,$U$818:$U819)</f>
        <v>#REF!</v>
      </c>
      <c r="Z819" s="151" t="e">
        <f>SUBTOTAL(9,$V$818:$V819)</f>
        <v>#REF!</v>
      </c>
      <c r="AA819" s="159">
        <f>IFERROR(+Revisión_Avance_Periodo!$Z819/Revisión_Avance_Periodo!$Y819,0)</f>
        <v>0</v>
      </c>
      <c r="AB819" s="126"/>
      <c r="AC819" s="127"/>
      <c r="AD819" s="125"/>
      <c r="AE819" s="125"/>
      <c r="AF819" s="128"/>
      <c r="AG819" s="129"/>
      <c r="AH819" s="150" t="e">
        <f>SUBTOTAL(9,$U$518:$U819)</f>
        <v>#REF!</v>
      </c>
      <c r="AI819" s="151" t="e">
        <f>SUBTOTAL(9,$V$518:$V819)</f>
        <v>#REF!</v>
      </c>
      <c r="AJ819" s="159">
        <f>IFERROR(+Revisión_Avance_Periodo!$Z519/Revisión_Avance_Periodo!$Y519,0)</f>
        <v>0</v>
      </c>
      <c r="AK819" s="126"/>
      <c r="AL819" s="127"/>
      <c r="AM819" s="125"/>
      <c r="AN819" s="125"/>
      <c r="AO819" s="128"/>
      <c r="AP819" s="129"/>
    </row>
    <row r="820" spans="1:42" x14ac:dyDescent="0.25">
      <c r="A820" s="92">
        <v>45</v>
      </c>
      <c r="B820" s="435" t="e">
        <f>CONCATENATE(Revisión_Avance_Periodo!$D520,";",Revisión_Avance_Periodo!$F520,";",Revisión_Avance_Periodo!$L520)</f>
        <v>#REF!</v>
      </c>
      <c r="C820" s="435" t="e">
        <f t="shared" si="71"/>
        <v>#REF!</v>
      </c>
      <c r="D820" s="114" t="e">
        <f>VLOOKUP($A820,#REF!,3,FALSE)</f>
        <v>#REF!</v>
      </c>
      <c r="E820" s="436" t="e">
        <f>VLOOKUP($A820,#REF!,4,FALSE)</f>
        <v>#REF!</v>
      </c>
      <c r="F820" s="102" t="e">
        <f>VLOOKUP($A820,#REF!,5,FALSE)</f>
        <v>#REF!</v>
      </c>
      <c r="G820" s="93" t="e">
        <f>VLOOKUP($A820,#REF!,8,FALSE)</f>
        <v>#REF!</v>
      </c>
      <c r="H820" s="93" t="e">
        <f>VLOOKUP($A820,#REF!,7,FALSE)</f>
        <v>#REF!</v>
      </c>
      <c r="I820" s="438" t="e">
        <f>VLOOKUP($A820,#REF!,10,FALSE)</f>
        <v>#REF!</v>
      </c>
      <c r="J820" s="93" t="e">
        <f>VLOOKUP($A820,#REF!,11,FALSE)</f>
        <v>#REF!</v>
      </c>
      <c r="K820" s="114" t="e">
        <f>VLOOKUP($A820,#REF!,12,FALSE)</f>
        <v>#REF!</v>
      </c>
      <c r="L820" s="93" t="e">
        <f>VLOOKUP($A820,#REF!,13,FALSE)</f>
        <v>#REF!</v>
      </c>
      <c r="M820" s="438" t="e">
        <f>VLOOKUP($A820,#REF!,14,FALSE)</f>
        <v>#REF!</v>
      </c>
      <c r="N820" s="102" t="e">
        <f>VLOOKUP($A820,#REF!,15,FALSE)</f>
        <v>#REF!</v>
      </c>
      <c r="O820" s="102" t="e">
        <f>VLOOKUP($A820,#REF!,18,FALSE)</f>
        <v>#REF!</v>
      </c>
      <c r="P820" s="93" t="e">
        <f>VLOOKUP($A820,#REF!,41,FALSE)</f>
        <v>#REF!</v>
      </c>
      <c r="Q820" s="115" t="e">
        <f>VLOOKUP(Revisión_Avance_Periodo!$L520,#REF!,30,FALSE)</f>
        <v>#REF!</v>
      </c>
      <c r="R820" s="116">
        <v>2019</v>
      </c>
      <c r="S820" s="196">
        <v>43554</v>
      </c>
      <c r="T820" s="116" t="s">
        <v>70</v>
      </c>
      <c r="U820" s="147" t="e">
        <f>INDEX(#REF!,MATCH(Revisión_Avance_Periodo!$L820,#REF!,0),MATCH(Revisión_Avance_Periodo!$T820,#REF!,0))</f>
        <v>#REF!</v>
      </c>
      <c r="V820" s="147" t="e">
        <f>INDEX(#REF!,MATCH(Revisión_Avance_Periodo!$L820,#REF!,0),MATCH(Revisión_Avance_Periodo!$T820,#REF!,0))</f>
        <v>#REF!</v>
      </c>
      <c r="W820" s="118">
        <f t="shared" si="75"/>
        <v>0</v>
      </c>
      <c r="X820" s="116" t="str">
        <f>VLOOKUP(W820,Tabla_Estado_Meta_OAP_2019[#All],3,TRUE)</f>
        <v>Por Ejecutar</v>
      </c>
      <c r="Y820" s="150" t="e">
        <f>SUBTOTAL(9,$U$818:$U820)</f>
        <v>#REF!</v>
      </c>
      <c r="Z820" s="151" t="e">
        <f>SUBTOTAL(9,$V$818:$V820)</f>
        <v>#REF!</v>
      </c>
      <c r="AA820" s="159">
        <f>IFERROR(+Revisión_Avance_Periodo!$Z820/Revisión_Avance_Periodo!$Y820,0)</f>
        <v>0</v>
      </c>
      <c r="AB820" s="126"/>
      <c r="AC820" s="127"/>
      <c r="AD820" s="125"/>
      <c r="AE820" s="125"/>
      <c r="AF820" s="128"/>
      <c r="AG820" s="129"/>
      <c r="AH820" s="150" t="e">
        <f>SUBTOTAL(9,$U$518:$U820)</f>
        <v>#REF!</v>
      </c>
      <c r="AI820" s="151" t="e">
        <f>SUBTOTAL(9,$V$518:$V820)</f>
        <v>#REF!</v>
      </c>
      <c r="AJ820" s="159">
        <f>IFERROR(+Revisión_Avance_Periodo!$Z520/Revisión_Avance_Periodo!$Y520,0)</f>
        <v>0</v>
      </c>
      <c r="AK820" s="126"/>
      <c r="AL820" s="127"/>
      <c r="AM820" s="125"/>
      <c r="AN820" s="125"/>
      <c r="AO820" s="128"/>
      <c r="AP820" s="129"/>
    </row>
    <row r="821" spans="1:42" x14ac:dyDescent="0.25">
      <c r="A821" s="97">
        <v>45</v>
      </c>
      <c r="B821" s="435" t="e">
        <f>CONCATENATE(Revisión_Avance_Periodo!$D521,";",Revisión_Avance_Periodo!$F521,";",Revisión_Avance_Periodo!$L521)</f>
        <v>#REF!</v>
      </c>
      <c r="C821" s="435" t="e">
        <f t="shared" si="71"/>
        <v>#REF!</v>
      </c>
      <c r="D821" s="123" t="e">
        <f>VLOOKUP($A821,#REF!,3,FALSE)</f>
        <v>#REF!</v>
      </c>
      <c r="E821" s="436" t="e">
        <f>VLOOKUP($A821,#REF!,4,FALSE)</f>
        <v>#REF!</v>
      </c>
      <c r="F821" s="103" t="e">
        <f>VLOOKUP($A821,#REF!,5,FALSE)</f>
        <v>#REF!</v>
      </c>
      <c r="G821" s="98" t="e">
        <f>VLOOKUP($A821,#REF!,8,FALSE)</f>
        <v>#REF!</v>
      </c>
      <c r="H821" s="93" t="e">
        <f>VLOOKUP($A821,#REF!,7,FALSE)</f>
        <v>#REF!</v>
      </c>
      <c r="I821" s="438" t="e">
        <f>VLOOKUP($A821,#REF!,10,FALSE)</f>
        <v>#REF!</v>
      </c>
      <c r="J821" s="98" t="e">
        <f>VLOOKUP($A821,#REF!,11,FALSE)</f>
        <v>#REF!</v>
      </c>
      <c r="K821" s="114" t="e">
        <f>VLOOKUP($A821,#REF!,12,FALSE)</f>
        <v>#REF!</v>
      </c>
      <c r="L821" s="98" t="e">
        <f>VLOOKUP($A821,#REF!,13,FALSE)</f>
        <v>#REF!</v>
      </c>
      <c r="M821" s="438" t="e">
        <f>VLOOKUP($A821,#REF!,14,FALSE)</f>
        <v>#REF!</v>
      </c>
      <c r="N821" s="103" t="e">
        <f>VLOOKUP($A821,#REF!,15,FALSE)</f>
        <v>#REF!</v>
      </c>
      <c r="O821" s="103" t="e">
        <f>VLOOKUP($A821,#REF!,18,FALSE)</f>
        <v>#REF!</v>
      </c>
      <c r="P821" s="93" t="e">
        <f>VLOOKUP($A821,#REF!,41,FALSE)</f>
        <v>#REF!</v>
      </c>
      <c r="Q821" s="115" t="e">
        <f>VLOOKUP(Revisión_Avance_Periodo!$L521,#REF!,30,FALSE)</f>
        <v>#REF!</v>
      </c>
      <c r="R821" s="116">
        <v>2019</v>
      </c>
      <c r="S821" s="196">
        <v>43585</v>
      </c>
      <c r="T821" s="124" t="s">
        <v>71</v>
      </c>
      <c r="U821" s="147" t="e">
        <f>INDEX(#REF!,MATCH(Revisión_Avance_Periodo!$L821,#REF!,0),MATCH(Revisión_Avance_Periodo!$T821,#REF!,0))</f>
        <v>#REF!</v>
      </c>
      <c r="V821" s="147" t="e">
        <f>INDEX(#REF!,MATCH(Revisión_Avance_Periodo!$L821,#REF!,0),MATCH(Revisión_Avance_Periodo!$T821,#REF!,0))</f>
        <v>#REF!</v>
      </c>
      <c r="W821" s="118">
        <f t="shared" si="75"/>
        <v>0</v>
      </c>
      <c r="X821" s="124" t="str">
        <f>VLOOKUP(W821,Tabla_Estado_Meta_OAP_2019[#All],3,TRUE)</f>
        <v>Por Ejecutar</v>
      </c>
      <c r="Y821" s="150" t="e">
        <f>SUBTOTAL(9,$U$818:$U821)</f>
        <v>#REF!</v>
      </c>
      <c r="Z821" s="151" t="e">
        <f>SUBTOTAL(9,$V$818:$V821)</f>
        <v>#REF!</v>
      </c>
      <c r="AA821" s="159">
        <f>IFERROR(+Revisión_Avance_Periodo!$Z821/Revisión_Avance_Periodo!$Y821,0)</f>
        <v>0</v>
      </c>
      <c r="AB821" s="126"/>
      <c r="AC821" s="127"/>
      <c r="AD821" s="125"/>
      <c r="AE821" s="125"/>
      <c r="AF821" s="128"/>
      <c r="AG821" s="129"/>
      <c r="AH821" s="150" t="e">
        <f>SUBTOTAL(9,$U$518:$U821)</f>
        <v>#REF!</v>
      </c>
      <c r="AI821" s="151" t="e">
        <f>SUBTOTAL(9,$V$518:$V821)</f>
        <v>#REF!</v>
      </c>
      <c r="AJ821" s="159">
        <f>IFERROR(+Revisión_Avance_Periodo!$Z521/Revisión_Avance_Periodo!$Y521,0)</f>
        <v>0</v>
      </c>
      <c r="AK821" s="126"/>
      <c r="AL821" s="127"/>
      <c r="AM821" s="125"/>
      <c r="AN821" s="125"/>
      <c r="AO821" s="128"/>
      <c r="AP821" s="129"/>
    </row>
    <row r="822" spans="1:42" x14ac:dyDescent="0.25">
      <c r="A822" s="92">
        <v>45</v>
      </c>
      <c r="B822" s="435" t="e">
        <f>CONCATENATE(Revisión_Avance_Periodo!$D522,";",Revisión_Avance_Periodo!$F522,";",Revisión_Avance_Periodo!$L522)</f>
        <v>#REF!</v>
      </c>
      <c r="C822" s="435" t="e">
        <f t="shared" si="71"/>
        <v>#REF!</v>
      </c>
      <c r="D822" s="114" t="e">
        <f>VLOOKUP($A822,#REF!,3,FALSE)</f>
        <v>#REF!</v>
      </c>
      <c r="E822" s="436" t="e">
        <f>VLOOKUP($A822,#REF!,4,FALSE)</f>
        <v>#REF!</v>
      </c>
      <c r="F822" s="102" t="e">
        <f>VLOOKUP($A822,#REF!,5,FALSE)</f>
        <v>#REF!</v>
      </c>
      <c r="G822" s="93" t="e">
        <f>VLOOKUP($A822,#REF!,8,FALSE)</f>
        <v>#REF!</v>
      </c>
      <c r="H822" s="93" t="e">
        <f>VLOOKUP($A822,#REF!,7,FALSE)</f>
        <v>#REF!</v>
      </c>
      <c r="I822" s="438" t="e">
        <f>VLOOKUP($A822,#REF!,10,FALSE)</f>
        <v>#REF!</v>
      </c>
      <c r="J822" s="93" t="e">
        <f>VLOOKUP($A822,#REF!,11,FALSE)</f>
        <v>#REF!</v>
      </c>
      <c r="K822" s="114" t="e">
        <f>VLOOKUP($A822,#REF!,12,FALSE)</f>
        <v>#REF!</v>
      </c>
      <c r="L822" s="93" t="e">
        <f>VLOOKUP($A822,#REF!,13,FALSE)</f>
        <v>#REF!</v>
      </c>
      <c r="M822" s="438" t="e">
        <f>VLOOKUP($A822,#REF!,14,FALSE)</f>
        <v>#REF!</v>
      </c>
      <c r="N822" s="102" t="e">
        <f>VLOOKUP($A822,#REF!,15,FALSE)</f>
        <v>#REF!</v>
      </c>
      <c r="O822" s="102" t="e">
        <f>VLOOKUP($A822,#REF!,18,FALSE)</f>
        <v>#REF!</v>
      </c>
      <c r="P822" s="93" t="e">
        <f>VLOOKUP($A822,#REF!,41,FALSE)</f>
        <v>#REF!</v>
      </c>
      <c r="Q822" s="115" t="e">
        <f>VLOOKUP(Revisión_Avance_Periodo!$L522,#REF!,30,FALSE)</f>
        <v>#REF!</v>
      </c>
      <c r="R822" s="116">
        <v>2019</v>
      </c>
      <c r="S822" s="196">
        <v>43615</v>
      </c>
      <c r="T822" s="116" t="s">
        <v>72</v>
      </c>
      <c r="U822" s="147" t="e">
        <f>INDEX(#REF!,MATCH(Revisión_Avance_Periodo!$L822,#REF!,0),MATCH(Revisión_Avance_Periodo!$T822,#REF!,0))</f>
        <v>#REF!</v>
      </c>
      <c r="V822" s="147" t="e">
        <f>INDEX(#REF!,MATCH(Revisión_Avance_Periodo!$L822,#REF!,0),MATCH(Revisión_Avance_Periodo!$T822,#REF!,0))</f>
        <v>#REF!</v>
      </c>
      <c r="W822" s="118">
        <f t="shared" si="75"/>
        <v>0</v>
      </c>
      <c r="X822" s="116" t="str">
        <f>VLOOKUP(W822,Tabla_Estado_Meta_OAP_2019[#All],3,TRUE)</f>
        <v>Por Ejecutar</v>
      </c>
      <c r="Y822" s="150" t="e">
        <f>SUBTOTAL(9,$U$818:$U822)</f>
        <v>#REF!</v>
      </c>
      <c r="Z822" s="151" t="e">
        <f>SUBTOTAL(9,$V$818:$V822)</f>
        <v>#REF!</v>
      </c>
      <c r="AA822" s="159">
        <f>IFERROR(+Revisión_Avance_Periodo!$Z822/Revisión_Avance_Periodo!$Y822,0)</f>
        <v>0</v>
      </c>
      <c r="AB822" s="126"/>
      <c r="AC822" s="127"/>
      <c r="AD822" s="125"/>
      <c r="AE822" s="125"/>
      <c r="AF822" s="128"/>
      <c r="AG822" s="129"/>
      <c r="AH822" s="150" t="e">
        <f>SUBTOTAL(9,$U$518:$U822)</f>
        <v>#REF!</v>
      </c>
      <c r="AI822" s="151" t="e">
        <f>SUBTOTAL(9,$V$518:$V822)</f>
        <v>#REF!</v>
      </c>
      <c r="AJ822" s="159">
        <f>IFERROR(+Revisión_Avance_Periodo!$Z522/Revisión_Avance_Periodo!$Y522,0)</f>
        <v>0</v>
      </c>
      <c r="AK822" s="126"/>
      <c r="AL822" s="127"/>
      <c r="AM822" s="125"/>
      <c r="AN822" s="125"/>
      <c r="AO822" s="128"/>
      <c r="AP822" s="129"/>
    </row>
    <row r="823" spans="1:42" x14ac:dyDescent="0.25">
      <c r="A823" s="97">
        <v>45</v>
      </c>
      <c r="B823" s="435" t="e">
        <f>CONCATENATE(Revisión_Avance_Periodo!$D523,";",Revisión_Avance_Periodo!$F523,";",Revisión_Avance_Periodo!$L523)</f>
        <v>#REF!</v>
      </c>
      <c r="C823" s="435" t="e">
        <f t="shared" si="71"/>
        <v>#REF!</v>
      </c>
      <c r="D823" s="123" t="e">
        <f>VLOOKUP($A823,#REF!,3,FALSE)</f>
        <v>#REF!</v>
      </c>
      <c r="E823" s="436" t="e">
        <f>VLOOKUP($A823,#REF!,4,FALSE)</f>
        <v>#REF!</v>
      </c>
      <c r="F823" s="103" t="e">
        <f>VLOOKUP($A823,#REF!,5,FALSE)</f>
        <v>#REF!</v>
      </c>
      <c r="G823" s="98" t="e">
        <f>VLOOKUP($A823,#REF!,8,FALSE)</f>
        <v>#REF!</v>
      </c>
      <c r="H823" s="93" t="e">
        <f>VLOOKUP($A823,#REF!,7,FALSE)</f>
        <v>#REF!</v>
      </c>
      <c r="I823" s="438" t="e">
        <f>VLOOKUP($A823,#REF!,10,FALSE)</f>
        <v>#REF!</v>
      </c>
      <c r="J823" s="98" t="e">
        <f>VLOOKUP($A823,#REF!,11,FALSE)</f>
        <v>#REF!</v>
      </c>
      <c r="K823" s="114" t="e">
        <f>VLOOKUP($A823,#REF!,12,FALSE)</f>
        <v>#REF!</v>
      </c>
      <c r="L823" s="98" t="e">
        <f>VLOOKUP($A823,#REF!,13,FALSE)</f>
        <v>#REF!</v>
      </c>
      <c r="M823" s="438" t="e">
        <f>VLOOKUP($A823,#REF!,14,FALSE)</f>
        <v>#REF!</v>
      </c>
      <c r="N823" s="103" t="e">
        <f>VLOOKUP($A823,#REF!,15,FALSE)</f>
        <v>#REF!</v>
      </c>
      <c r="O823" s="103" t="e">
        <f>VLOOKUP($A823,#REF!,18,FALSE)</f>
        <v>#REF!</v>
      </c>
      <c r="P823" s="93" t="e">
        <f>VLOOKUP($A823,#REF!,41,FALSE)</f>
        <v>#REF!</v>
      </c>
      <c r="Q823" s="115" t="e">
        <f>VLOOKUP(Revisión_Avance_Periodo!$L523,#REF!,30,FALSE)</f>
        <v>#REF!</v>
      </c>
      <c r="R823" s="116">
        <v>2019</v>
      </c>
      <c r="S823" s="196">
        <v>43646</v>
      </c>
      <c r="T823" s="124" t="s">
        <v>73</v>
      </c>
      <c r="U823" s="147" t="e">
        <f>INDEX(#REF!,MATCH(Revisión_Avance_Periodo!$L823,#REF!,0),MATCH(Revisión_Avance_Periodo!$T823,#REF!,0))</f>
        <v>#REF!</v>
      </c>
      <c r="V823" s="147" t="e">
        <f>INDEX(#REF!,MATCH(Revisión_Avance_Periodo!$L823,#REF!,0),MATCH(Revisión_Avance_Periodo!$T823,#REF!,0))</f>
        <v>#REF!</v>
      </c>
      <c r="W823" s="118">
        <f t="shared" si="75"/>
        <v>0</v>
      </c>
      <c r="X823" s="124" t="str">
        <f>VLOOKUP(W823,Tabla_Estado_Meta_OAP_2019[#All],3,TRUE)</f>
        <v>Por Ejecutar</v>
      </c>
      <c r="Y823" s="150" t="e">
        <f>SUBTOTAL(9,$U$818:$U823)</f>
        <v>#REF!</v>
      </c>
      <c r="Z823" s="151" t="e">
        <f>SUBTOTAL(9,$V$818:$V823)</f>
        <v>#REF!</v>
      </c>
      <c r="AA823" s="159">
        <f>IFERROR(+Revisión_Avance_Periodo!$Z823/Revisión_Avance_Periodo!$Y823,0)</f>
        <v>0</v>
      </c>
      <c r="AB823" s="126"/>
      <c r="AC823" s="127"/>
      <c r="AD823" s="125"/>
      <c r="AE823" s="125"/>
      <c r="AF823" s="128"/>
      <c r="AG823" s="129"/>
      <c r="AH823" s="150" t="e">
        <f>SUBTOTAL(9,$U$518:$U823)</f>
        <v>#REF!</v>
      </c>
      <c r="AI823" s="151" t="e">
        <f>SUBTOTAL(9,$V$518:$V823)</f>
        <v>#REF!</v>
      </c>
      <c r="AJ823" s="159">
        <f>IFERROR(+Revisión_Avance_Periodo!$Z523/Revisión_Avance_Periodo!$Y523,0)</f>
        <v>0</v>
      </c>
      <c r="AK823" s="126"/>
      <c r="AL823" s="127"/>
      <c r="AM823" s="125"/>
      <c r="AN823" s="125"/>
      <c r="AO823" s="128"/>
      <c r="AP823" s="129"/>
    </row>
    <row r="824" spans="1:42" x14ac:dyDescent="0.25">
      <c r="A824" s="92">
        <v>45</v>
      </c>
      <c r="B824" s="435" t="e">
        <f>CONCATENATE(Revisión_Avance_Periodo!$D524,";",Revisión_Avance_Periodo!$F524,";",Revisión_Avance_Periodo!$L524)</f>
        <v>#REF!</v>
      </c>
      <c r="C824" s="435" t="e">
        <f t="shared" si="71"/>
        <v>#REF!</v>
      </c>
      <c r="D824" s="114" t="e">
        <f>VLOOKUP($A824,#REF!,3,FALSE)</f>
        <v>#REF!</v>
      </c>
      <c r="E824" s="436" t="e">
        <f>VLOOKUP($A824,#REF!,4,FALSE)</f>
        <v>#REF!</v>
      </c>
      <c r="F824" s="102" t="e">
        <f>VLOOKUP($A824,#REF!,5,FALSE)</f>
        <v>#REF!</v>
      </c>
      <c r="G824" s="93" t="e">
        <f>VLOOKUP($A824,#REF!,8,FALSE)</f>
        <v>#REF!</v>
      </c>
      <c r="H824" s="93" t="e">
        <f>VLOOKUP($A824,#REF!,7,FALSE)</f>
        <v>#REF!</v>
      </c>
      <c r="I824" s="438" t="e">
        <f>VLOOKUP($A824,#REF!,10,FALSE)</f>
        <v>#REF!</v>
      </c>
      <c r="J824" s="93" t="e">
        <f>VLOOKUP($A824,#REF!,11,FALSE)</f>
        <v>#REF!</v>
      </c>
      <c r="K824" s="114" t="e">
        <f>VLOOKUP($A824,#REF!,12,FALSE)</f>
        <v>#REF!</v>
      </c>
      <c r="L824" s="93" t="e">
        <f>VLOOKUP($A824,#REF!,13,FALSE)</f>
        <v>#REF!</v>
      </c>
      <c r="M824" s="438" t="e">
        <f>VLOOKUP($A824,#REF!,14,FALSE)</f>
        <v>#REF!</v>
      </c>
      <c r="N824" s="102" t="e">
        <f>VLOOKUP($A824,#REF!,15,FALSE)</f>
        <v>#REF!</v>
      </c>
      <c r="O824" s="102" t="e">
        <f>VLOOKUP($A824,#REF!,18,FALSE)</f>
        <v>#REF!</v>
      </c>
      <c r="P824" s="93" t="e">
        <f>VLOOKUP($A824,#REF!,41,FALSE)</f>
        <v>#REF!</v>
      </c>
      <c r="Q824" s="115" t="e">
        <f>VLOOKUP(Revisión_Avance_Periodo!$L524,#REF!,30,FALSE)</f>
        <v>#REF!</v>
      </c>
      <c r="R824" s="116">
        <v>2019</v>
      </c>
      <c r="S824" s="196">
        <v>43676</v>
      </c>
      <c r="T824" s="116" t="s">
        <v>74</v>
      </c>
      <c r="U824" s="147" t="e">
        <f>INDEX(#REF!,MATCH(Revisión_Avance_Periodo!$L824,#REF!,0),MATCH(Revisión_Avance_Periodo!$T824,#REF!,0))</f>
        <v>#REF!</v>
      </c>
      <c r="V824" s="147" t="e">
        <f>INDEX(#REF!,MATCH(Revisión_Avance_Periodo!$L824,#REF!,0),MATCH(Revisión_Avance_Periodo!$T824,#REF!,0))</f>
        <v>#REF!</v>
      </c>
      <c r="W824" s="118">
        <f t="shared" si="75"/>
        <v>0</v>
      </c>
      <c r="X824" s="116" t="str">
        <f>VLOOKUP(W824,Tabla_Estado_Meta_OAP_2019[#All],3,TRUE)</f>
        <v>Por Ejecutar</v>
      </c>
      <c r="Y824" s="150" t="e">
        <f>SUBTOTAL(9,$U$818:$U824)</f>
        <v>#REF!</v>
      </c>
      <c r="Z824" s="151" t="e">
        <f>SUBTOTAL(9,$V$818:$V824)</f>
        <v>#REF!</v>
      </c>
      <c r="AA824" s="159">
        <f>IFERROR(+Revisión_Avance_Periodo!$Z824/Revisión_Avance_Periodo!$Y824,0)</f>
        <v>0</v>
      </c>
      <c r="AB824" s="126"/>
      <c r="AC824" s="127"/>
      <c r="AD824" s="125"/>
      <c r="AE824" s="125"/>
      <c r="AF824" s="128"/>
      <c r="AG824" s="129"/>
      <c r="AH824" s="150" t="e">
        <f>SUBTOTAL(9,$U$518:$U824)</f>
        <v>#REF!</v>
      </c>
      <c r="AI824" s="151" t="e">
        <f>SUBTOTAL(9,$V$518:$V824)</f>
        <v>#REF!</v>
      </c>
      <c r="AJ824" s="159">
        <f>IFERROR(+Revisión_Avance_Periodo!$Z524/Revisión_Avance_Periodo!$Y524,0)</f>
        <v>0</v>
      </c>
      <c r="AK824" s="126"/>
      <c r="AL824" s="127"/>
      <c r="AM824" s="125"/>
      <c r="AN824" s="125"/>
      <c r="AO824" s="128"/>
      <c r="AP824" s="129"/>
    </row>
    <row r="825" spans="1:42" x14ac:dyDescent="0.25">
      <c r="A825" s="97">
        <v>45</v>
      </c>
      <c r="B825" s="435" t="e">
        <f>CONCATENATE(Revisión_Avance_Periodo!$D525,";",Revisión_Avance_Periodo!$F525,";",Revisión_Avance_Periodo!$L525)</f>
        <v>#REF!</v>
      </c>
      <c r="C825" s="435" t="e">
        <f t="shared" si="71"/>
        <v>#REF!</v>
      </c>
      <c r="D825" s="123" t="e">
        <f>VLOOKUP($A825,#REF!,3,FALSE)</f>
        <v>#REF!</v>
      </c>
      <c r="E825" s="436" t="e">
        <f>VLOOKUP($A825,#REF!,4,FALSE)</f>
        <v>#REF!</v>
      </c>
      <c r="F825" s="103" t="e">
        <f>VLOOKUP($A825,#REF!,5,FALSE)</f>
        <v>#REF!</v>
      </c>
      <c r="G825" s="98" t="e">
        <f>VLOOKUP($A825,#REF!,8,FALSE)</f>
        <v>#REF!</v>
      </c>
      <c r="H825" s="93" t="e">
        <f>VLOOKUP($A825,#REF!,7,FALSE)</f>
        <v>#REF!</v>
      </c>
      <c r="I825" s="438" t="e">
        <f>VLOOKUP($A825,#REF!,10,FALSE)</f>
        <v>#REF!</v>
      </c>
      <c r="J825" s="98" t="e">
        <f>VLOOKUP($A825,#REF!,11,FALSE)</f>
        <v>#REF!</v>
      </c>
      <c r="K825" s="114" t="e">
        <f>VLOOKUP($A825,#REF!,12,FALSE)</f>
        <v>#REF!</v>
      </c>
      <c r="L825" s="98" t="e">
        <f>VLOOKUP($A825,#REF!,13,FALSE)</f>
        <v>#REF!</v>
      </c>
      <c r="M825" s="438" t="e">
        <f>VLOOKUP($A825,#REF!,14,FALSE)</f>
        <v>#REF!</v>
      </c>
      <c r="N825" s="103" t="e">
        <f>VLOOKUP($A825,#REF!,15,FALSE)</f>
        <v>#REF!</v>
      </c>
      <c r="O825" s="103" t="e">
        <f>VLOOKUP($A825,#REF!,18,FALSE)</f>
        <v>#REF!</v>
      </c>
      <c r="P825" s="93" t="e">
        <f>VLOOKUP($A825,#REF!,41,FALSE)</f>
        <v>#REF!</v>
      </c>
      <c r="Q825" s="115" t="e">
        <f>VLOOKUP(Revisión_Avance_Periodo!$L525,#REF!,30,FALSE)</f>
        <v>#REF!</v>
      </c>
      <c r="R825" s="116">
        <v>2019</v>
      </c>
      <c r="S825" s="196">
        <v>43707</v>
      </c>
      <c r="T825" s="124" t="s">
        <v>75</v>
      </c>
      <c r="U825" s="147" t="e">
        <f>INDEX(#REF!,MATCH(Revisión_Avance_Periodo!$L825,#REF!,0),MATCH(Revisión_Avance_Periodo!$T825,#REF!,0))</f>
        <v>#REF!</v>
      </c>
      <c r="V825" s="147" t="e">
        <f>INDEX(#REF!,MATCH(Revisión_Avance_Periodo!$L825,#REF!,0),MATCH(Revisión_Avance_Periodo!$T825,#REF!,0))</f>
        <v>#REF!</v>
      </c>
      <c r="W825" s="130" t="e">
        <f>V825/U825</f>
        <v>#REF!</v>
      </c>
      <c r="X825" s="124" t="e">
        <f>VLOOKUP(W825,Tabla_Estado_Meta_OAP_2019[#All],3,TRUE)</f>
        <v>#REF!</v>
      </c>
      <c r="Y825" s="150" t="e">
        <f>SUBTOTAL(9,$U$818:$U825)</f>
        <v>#REF!</v>
      </c>
      <c r="Z825" s="151" t="e">
        <f>SUBTOTAL(9,$V$818:$V825)</f>
        <v>#REF!</v>
      </c>
      <c r="AA825" s="159">
        <f>IFERROR(+Revisión_Avance_Periodo!$Z825/Revisión_Avance_Periodo!$Y825,0)</f>
        <v>0</v>
      </c>
      <c r="AB825" s="126"/>
      <c r="AC825" s="127"/>
      <c r="AD825" s="125"/>
      <c r="AE825" s="125"/>
      <c r="AF825" s="128"/>
      <c r="AG825" s="129"/>
      <c r="AH825" s="150" t="e">
        <f>SUBTOTAL(9,$U$518:$U825)</f>
        <v>#REF!</v>
      </c>
      <c r="AI825" s="151" t="e">
        <f>SUBTOTAL(9,$V$518:$V825)</f>
        <v>#REF!</v>
      </c>
      <c r="AJ825" s="159">
        <f>IFERROR(+Revisión_Avance_Periodo!$Z525/Revisión_Avance_Periodo!$Y525,0)</f>
        <v>0</v>
      </c>
      <c r="AK825" s="126"/>
      <c r="AL825" s="127"/>
      <c r="AM825" s="125"/>
      <c r="AN825" s="125"/>
      <c r="AO825" s="128"/>
      <c r="AP825" s="129"/>
    </row>
    <row r="826" spans="1:42" x14ac:dyDescent="0.25">
      <c r="A826" s="92">
        <v>45</v>
      </c>
      <c r="B826" s="435" t="e">
        <f>CONCATENATE(Revisión_Avance_Periodo!$D526,";",Revisión_Avance_Periodo!$F526,";",Revisión_Avance_Periodo!$L526)</f>
        <v>#REF!</v>
      </c>
      <c r="C826" s="435" t="e">
        <f t="shared" si="71"/>
        <v>#REF!</v>
      </c>
      <c r="D826" s="114" t="e">
        <f>VLOOKUP($A826,#REF!,3,FALSE)</f>
        <v>#REF!</v>
      </c>
      <c r="E826" s="436" t="e">
        <f>VLOOKUP($A826,#REF!,4,FALSE)</f>
        <v>#REF!</v>
      </c>
      <c r="F826" s="102" t="e">
        <f>VLOOKUP($A826,#REF!,5,FALSE)</f>
        <v>#REF!</v>
      </c>
      <c r="G826" s="93" t="e">
        <f>VLOOKUP($A826,#REF!,8,FALSE)</f>
        <v>#REF!</v>
      </c>
      <c r="H826" s="93" t="e">
        <f>VLOOKUP($A826,#REF!,7,FALSE)</f>
        <v>#REF!</v>
      </c>
      <c r="I826" s="438" t="e">
        <f>VLOOKUP($A826,#REF!,10,FALSE)</f>
        <v>#REF!</v>
      </c>
      <c r="J826" s="93" t="e">
        <f>VLOOKUP($A826,#REF!,11,FALSE)</f>
        <v>#REF!</v>
      </c>
      <c r="K826" s="114" t="e">
        <f>VLOOKUP($A826,#REF!,12,FALSE)</f>
        <v>#REF!</v>
      </c>
      <c r="L826" s="93" t="e">
        <f>VLOOKUP($A826,#REF!,13,FALSE)</f>
        <v>#REF!</v>
      </c>
      <c r="M826" s="438" t="e">
        <f>VLOOKUP($A826,#REF!,14,FALSE)</f>
        <v>#REF!</v>
      </c>
      <c r="N826" s="102" t="e">
        <f>VLOOKUP($A826,#REF!,15,FALSE)</f>
        <v>#REF!</v>
      </c>
      <c r="O826" s="102" t="e">
        <f>VLOOKUP($A826,#REF!,18,FALSE)</f>
        <v>#REF!</v>
      </c>
      <c r="P826" s="93" t="e">
        <f>VLOOKUP($A826,#REF!,41,FALSE)</f>
        <v>#REF!</v>
      </c>
      <c r="Q826" s="115" t="e">
        <f>VLOOKUP(Revisión_Avance_Periodo!$L526,#REF!,30,FALSE)</f>
        <v>#REF!</v>
      </c>
      <c r="R826" s="116">
        <v>2019</v>
      </c>
      <c r="S826" s="196">
        <v>43738</v>
      </c>
      <c r="T826" s="116" t="s">
        <v>76</v>
      </c>
      <c r="U826" s="147" t="e">
        <f>INDEX(#REF!,MATCH(Revisión_Avance_Periodo!$L826,#REF!,0),MATCH(Revisión_Avance_Periodo!$T826,#REF!,0))</f>
        <v>#REF!</v>
      </c>
      <c r="V826" s="147" t="e">
        <f>INDEX(#REF!,MATCH(Revisión_Avance_Periodo!$L826,#REF!,0),MATCH(Revisión_Avance_Periodo!$T826,#REF!,0))</f>
        <v>#REF!</v>
      </c>
      <c r="W826" s="118">
        <f t="shared" ref="W826:W836" si="76">IFERROR((V826/U826),0)</f>
        <v>0</v>
      </c>
      <c r="X826" s="116" t="str">
        <f>VLOOKUP(W826,Tabla_Estado_Meta_OAP_2019[#All],3,TRUE)</f>
        <v>Por Ejecutar</v>
      </c>
      <c r="Y826" s="150" t="e">
        <f>SUBTOTAL(9,$U$818:$U826)</f>
        <v>#REF!</v>
      </c>
      <c r="Z826" s="151" t="e">
        <f>SUBTOTAL(9,$V$818:$V826)</f>
        <v>#REF!</v>
      </c>
      <c r="AA826" s="159">
        <f>IFERROR(+Revisión_Avance_Periodo!$Z826/Revisión_Avance_Periodo!$Y826,0)</f>
        <v>0</v>
      </c>
      <c r="AB826" s="126"/>
      <c r="AC826" s="127"/>
      <c r="AD826" s="125"/>
      <c r="AE826" s="125"/>
      <c r="AF826" s="128"/>
      <c r="AG826" s="129"/>
      <c r="AH826" s="150" t="e">
        <f>SUBTOTAL(9,$U$518:$U826)</f>
        <v>#REF!</v>
      </c>
      <c r="AI826" s="151" t="e">
        <f>SUBTOTAL(9,$V$518:$V826)</f>
        <v>#REF!</v>
      </c>
      <c r="AJ826" s="159">
        <f>IFERROR(+Revisión_Avance_Periodo!$Z526/Revisión_Avance_Periodo!$Y526,0)</f>
        <v>0</v>
      </c>
      <c r="AK826" s="126"/>
      <c r="AL826" s="127"/>
      <c r="AM826" s="125"/>
      <c r="AN826" s="125"/>
      <c r="AO826" s="128"/>
      <c r="AP826" s="129"/>
    </row>
    <row r="827" spans="1:42" x14ac:dyDescent="0.25">
      <c r="A827" s="97">
        <v>45</v>
      </c>
      <c r="B827" s="435" t="e">
        <f>CONCATENATE(Revisión_Avance_Periodo!$D527,";",Revisión_Avance_Periodo!$F527,";",Revisión_Avance_Periodo!$L527)</f>
        <v>#REF!</v>
      </c>
      <c r="C827" s="435" t="e">
        <f t="shared" si="71"/>
        <v>#REF!</v>
      </c>
      <c r="D827" s="123" t="e">
        <f>VLOOKUP($A827,#REF!,3,FALSE)</f>
        <v>#REF!</v>
      </c>
      <c r="E827" s="436" t="e">
        <f>VLOOKUP($A827,#REF!,4,FALSE)</f>
        <v>#REF!</v>
      </c>
      <c r="F827" s="103" t="e">
        <f>VLOOKUP($A827,#REF!,5,FALSE)</f>
        <v>#REF!</v>
      </c>
      <c r="G827" s="98" t="e">
        <f>VLOOKUP($A827,#REF!,8,FALSE)</f>
        <v>#REF!</v>
      </c>
      <c r="H827" s="93" t="e">
        <f>VLOOKUP($A827,#REF!,7,FALSE)</f>
        <v>#REF!</v>
      </c>
      <c r="I827" s="438" t="e">
        <f>VLOOKUP($A827,#REF!,10,FALSE)</f>
        <v>#REF!</v>
      </c>
      <c r="J827" s="98" t="e">
        <f>VLOOKUP($A827,#REF!,11,FALSE)</f>
        <v>#REF!</v>
      </c>
      <c r="K827" s="114" t="e">
        <f>VLOOKUP($A827,#REF!,12,FALSE)</f>
        <v>#REF!</v>
      </c>
      <c r="L827" s="98" t="e">
        <f>VLOOKUP($A827,#REF!,13,FALSE)</f>
        <v>#REF!</v>
      </c>
      <c r="M827" s="438" t="e">
        <f>VLOOKUP($A827,#REF!,14,FALSE)</f>
        <v>#REF!</v>
      </c>
      <c r="N827" s="103" t="e">
        <f>VLOOKUP($A827,#REF!,15,FALSE)</f>
        <v>#REF!</v>
      </c>
      <c r="O827" s="103" t="e">
        <f>VLOOKUP($A827,#REF!,18,FALSE)</f>
        <v>#REF!</v>
      </c>
      <c r="P827" s="93" t="e">
        <f>VLOOKUP($A827,#REF!,41,FALSE)</f>
        <v>#REF!</v>
      </c>
      <c r="Q827" s="115" t="e">
        <f>VLOOKUP(Revisión_Avance_Periodo!$L527,#REF!,30,FALSE)</f>
        <v>#REF!</v>
      </c>
      <c r="R827" s="116">
        <v>2019</v>
      </c>
      <c r="S827" s="196">
        <v>43768</v>
      </c>
      <c r="T827" s="124" t="s">
        <v>77</v>
      </c>
      <c r="U827" s="147" t="e">
        <f>INDEX(#REF!,MATCH(Revisión_Avance_Periodo!$L827,#REF!,0),MATCH(Revisión_Avance_Periodo!$T827,#REF!,0))</f>
        <v>#REF!</v>
      </c>
      <c r="V827" s="147" t="e">
        <f>INDEX(#REF!,MATCH(Revisión_Avance_Periodo!$L827,#REF!,0),MATCH(Revisión_Avance_Periodo!$T827,#REF!,0))</f>
        <v>#REF!</v>
      </c>
      <c r="W827" s="118">
        <f t="shared" si="76"/>
        <v>0</v>
      </c>
      <c r="X827" s="124" t="str">
        <f>VLOOKUP(W827,Tabla_Estado_Meta_OAP_2019[#All],3,TRUE)</f>
        <v>Por Ejecutar</v>
      </c>
      <c r="Y827" s="150" t="e">
        <f>SUBTOTAL(9,$U$818:$U827)</f>
        <v>#REF!</v>
      </c>
      <c r="Z827" s="151" t="e">
        <f>SUBTOTAL(9,$V$818:$V827)</f>
        <v>#REF!</v>
      </c>
      <c r="AA827" s="159">
        <f>IFERROR(+Revisión_Avance_Periodo!$Z827/Revisión_Avance_Periodo!$Y827,0)</f>
        <v>0</v>
      </c>
      <c r="AB827" s="126"/>
      <c r="AC827" s="127"/>
      <c r="AD827" s="125"/>
      <c r="AE827" s="125"/>
      <c r="AF827" s="128"/>
      <c r="AG827" s="129"/>
      <c r="AH827" s="150" t="e">
        <f>SUBTOTAL(9,$U$518:$U827)</f>
        <v>#REF!</v>
      </c>
      <c r="AI827" s="151" t="e">
        <f>SUBTOTAL(9,$V$518:$V827)</f>
        <v>#REF!</v>
      </c>
      <c r="AJ827" s="159">
        <f>IFERROR(+Revisión_Avance_Periodo!$Z527/Revisión_Avance_Periodo!$Y527,0)</f>
        <v>0</v>
      </c>
      <c r="AK827" s="126"/>
      <c r="AL827" s="127"/>
      <c r="AM827" s="125"/>
      <c r="AN827" s="125"/>
      <c r="AO827" s="128"/>
      <c r="AP827" s="129"/>
    </row>
    <row r="828" spans="1:42" x14ac:dyDescent="0.25">
      <c r="A828" s="92">
        <v>45</v>
      </c>
      <c r="B828" s="435" t="e">
        <f>CONCATENATE(Revisión_Avance_Periodo!$D528,";",Revisión_Avance_Periodo!$F528,";",Revisión_Avance_Periodo!$L528)</f>
        <v>#REF!</v>
      </c>
      <c r="C828" s="435" t="e">
        <f t="shared" si="71"/>
        <v>#REF!</v>
      </c>
      <c r="D828" s="114" t="e">
        <f>VLOOKUP($A828,#REF!,3,FALSE)</f>
        <v>#REF!</v>
      </c>
      <c r="E828" s="436" t="e">
        <f>VLOOKUP($A828,#REF!,4,FALSE)</f>
        <v>#REF!</v>
      </c>
      <c r="F828" s="102" t="e">
        <f>VLOOKUP($A828,#REF!,5,FALSE)</f>
        <v>#REF!</v>
      </c>
      <c r="G828" s="93" t="e">
        <f>VLOOKUP($A828,#REF!,8,FALSE)</f>
        <v>#REF!</v>
      </c>
      <c r="H828" s="93" t="e">
        <f>VLOOKUP($A828,#REF!,7,FALSE)</f>
        <v>#REF!</v>
      </c>
      <c r="I828" s="438" t="e">
        <f>VLOOKUP($A828,#REF!,10,FALSE)</f>
        <v>#REF!</v>
      </c>
      <c r="J828" s="93" t="e">
        <f>VLOOKUP($A828,#REF!,11,FALSE)</f>
        <v>#REF!</v>
      </c>
      <c r="K828" s="114" t="e">
        <f>VLOOKUP($A828,#REF!,12,FALSE)</f>
        <v>#REF!</v>
      </c>
      <c r="L828" s="93" t="e">
        <f>VLOOKUP($A828,#REF!,13,FALSE)</f>
        <v>#REF!</v>
      </c>
      <c r="M828" s="438" t="e">
        <f>VLOOKUP($A828,#REF!,14,FALSE)</f>
        <v>#REF!</v>
      </c>
      <c r="N828" s="102" t="e">
        <f>VLOOKUP($A828,#REF!,15,FALSE)</f>
        <v>#REF!</v>
      </c>
      <c r="O828" s="102" t="e">
        <f>VLOOKUP($A828,#REF!,18,FALSE)</f>
        <v>#REF!</v>
      </c>
      <c r="P828" s="93" t="e">
        <f>VLOOKUP($A828,#REF!,41,FALSE)</f>
        <v>#REF!</v>
      </c>
      <c r="Q828" s="115" t="e">
        <f>VLOOKUP(Revisión_Avance_Periodo!$L528,#REF!,30,FALSE)</f>
        <v>#REF!</v>
      </c>
      <c r="R828" s="116">
        <v>2019</v>
      </c>
      <c r="S828" s="196">
        <v>43799</v>
      </c>
      <c r="T828" s="116" t="s">
        <v>78</v>
      </c>
      <c r="U828" s="147" t="e">
        <f>INDEX(#REF!,MATCH(Revisión_Avance_Periodo!$L828,#REF!,0),MATCH(Revisión_Avance_Periodo!$T828,#REF!,0))</f>
        <v>#REF!</v>
      </c>
      <c r="V828" s="147" t="e">
        <f>INDEX(#REF!,MATCH(Revisión_Avance_Periodo!$L828,#REF!,0),MATCH(Revisión_Avance_Periodo!$T828,#REF!,0))</f>
        <v>#REF!</v>
      </c>
      <c r="W828" s="118">
        <f t="shared" si="76"/>
        <v>0</v>
      </c>
      <c r="X828" s="116" t="str">
        <f>VLOOKUP(W828,Tabla_Estado_Meta_OAP_2019[#All],3,TRUE)</f>
        <v>Por Ejecutar</v>
      </c>
      <c r="Y828" s="150" t="e">
        <f>SUBTOTAL(9,$U$818:$U828)</f>
        <v>#REF!</v>
      </c>
      <c r="Z828" s="151" t="e">
        <f>SUBTOTAL(9,$V$818:$V828)</f>
        <v>#REF!</v>
      </c>
      <c r="AA828" s="159">
        <f>IFERROR(+Revisión_Avance_Periodo!$Z828/Revisión_Avance_Periodo!$Y828,0)</f>
        <v>0</v>
      </c>
      <c r="AB828" s="126"/>
      <c r="AC828" s="127"/>
      <c r="AD828" s="125"/>
      <c r="AE828" s="125"/>
      <c r="AF828" s="128"/>
      <c r="AG828" s="129"/>
      <c r="AH828" s="150" t="e">
        <f>SUBTOTAL(9,$U$518:$U828)</f>
        <v>#REF!</v>
      </c>
      <c r="AI828" s="151" t="e">
        <f>SUBTOTAL(9,$V$518:$V828)</f>
        <v>#REF!</v>
      </c>
      <c r="AJ828" s="159">
        <f>IFERROR(+Revisión_Avance_Periodo!$Z528/Revisión_Avance_Periodo!$Y528,0)</f>
        <v>0</v>
      </c>
      <c r="AK828" s="126"/>
      <c r="AL828" s="127"/>
      <c r="AM828" s="125"/>
      <c r="AN828" s="125"/>
      <c r="AO828" s="128"/>
      <c r="AP828" s="129"/>
    </row>
    <row r="829" spans="1:42" ht="15.75" thickBot="1" x14ac:dyDescent="0.3">
      <c r="A829" s="97">
        <v>45</v>
      </c>
      <c r="B829" s="435" t="e">
        <f>CONCATENATE(Revisión_Avance_Periodo!$D529,";",Revisión_Avance_Periodo!$F529,";",Revisión_Avance_Periodo!$L529)</f>
        <v>#REF!</v>
      </c>
      <c r="C829" s="435" t="e">
        <f t="shared" si="71"/>
        <v>#REF!</v>
      </c>
      <c r="D829" s="123" t="e">
        <f>VLOOKUP($A829,#REF!,3,FALSE)</f>
        <v>#REF!</v>
      </c>
      <c r="E829" s="436" t="e">
        <f>VLOOKUP($A829,#REF!,4,FALSE)</f>
        <v>#REF!</v>
      </c>
      <c r="F829" s="103" t="e">
        <f>VLOOKUP($A829,#REF!,5,FALSE)</f>
        <v>#REF!</v>
      </c>
      <c r="G829" s="98" t="e">
        <f>VLOOKUP($A829,#REF!,8,FALSE)</f>
        <v>#REF!</v>
      </c>
      <c r="H829" s="93" t="e">
        <f>VLOOKUP($A829,#REF!,7,FALSE)</f>
        <v>#REF!</v>
      </c>
      <c r="I829" s="438" t="e">
        <f>VLOOKUP($A829,#REF!,10,FALSE)</f>
        <v>#REF!</v>
      </c>
      <c r="J829" s="98" t="e">
        <f>VLOOKUP($A829,#REF!,11,FALSE)</f>
        <v>#REF!</v>
      </c>
      <c r="K829" s="114" t="e">
        <f>VLOOKUP($A829,#REF!,12,FALSE)</f>
        <v>#REF!</v>
      </c>
      <c r="L829" s="98" t="e">
        <f>VLOOKUP($A829,#REF!,13,FALSE)</f>
        <v>#REF!</v>
      </c>
      <c r="M829" s="438" t="e">
        <f>VLOOKUP($A829,#REF!,14,FALSE)</f>
        <v>#REF!</v>
      </c>
      <c r="N829" s="103" t="e">
        <f>VLOOKUP($A829,#REF!,15,FALSE)</f>
        <v>#REF!</v>
      </c>
      <c r="O829" s="103" t="e">
        <f>VLOOKUP($A829,#REF!,18,FALSE)</f>
        <v>#REF!</v>
      </c>
      <c r="P829" s="93" t="e">
        <f>VLOOKUP($A829,#REF!,41,FALSE)</f>
        <v>#REF!</v>
      </c>
      <c r="Q829" s="115" t="e">
        <f>VLOOKUP(Revisión_Avance_Periodo!$L529,#REF!,30,FALSE)</f>
        <v>#REF!</v>
      </c>
      <c r="R829" s="116">
        <v>2019</v>
      </c>
      <c r="S829" s="196">
        <v>43829</v>
      </c>
      <c r="T829" s="124" t="s">
        <v>79</v>
      </c>
      <c r="U829" s="147" t="e">
        <f>INDEX(#REF!,MATCH(Revisión_Avance_Periodo!$L829,#REF!,0),MATCH(Revisión_Avance_Periodo!$T829,#REF!,0))</f>
        <v>#REF!</v>
      </c>
      <c r="V829" s="147" t="e">
        <f>INDEX(#REF!,MATCH(Revisión_Avance_Periodo!$L829,#REF!,0),MATCH(Revisión_Avance_Periodo!$T829,#REF!,0))</f>
        <v>#REF!</v>
      </c>
      <c r="W829" s="118">
        <f t="shared" si="76"/>
        <v>0</v>
      </c>
      <c r="X829" s="124" t="str">
        <f>VLOOKUP(W829,Tabla_Estado_Meta_OAP_2019[#All],3,TRUE)</f>
        <v>Por Ejecutar</v>
      </c>
      <c r="Y829" s="150" t="e">
        <f>SUBTOTAL(9,$U$818:$U829)</f>
        <v>#REF!</v>
      </c>
      <c r="Z829" s="151" t="e">
        <f>SUBTOTAL(9,$V$818:$V829)</f>
        <v>#REF!</v>
      </c>
      <c r="AA829" s="159">
        <f>IFERROR(+Revisión_Avance_Periodo!$Z829/Revisión_Avance_Periodo!$Y829,0)</f>
        <v>0</v>
      </c>
      <c r="AB829" s="126"/>
      <c r="AC829" s="127"/>
      <c r="AD829" s="125"/>
      <c r="AE829" s="125"/>
      <c r="AF829" s="128"/>
      <c r="AG829" s="129"/>
      <c r="AH829" s="150" t="e">
        <f>SUBTOTAL(9,$U$518:$U829)</f>
        <v>#REF!</v>
      </c>
      <c r="AI829" s="151" t="e">
        <f>SUBTOTAL(9,$V$518:$V829)</f>
        <v>#REF!</v>
      </c>
      <c r="AJ829" s="159">
        <f>IFERROR(+Revisión_Avance_Periodo!$Z529/Revisión_Avance_Periodo!$Y529,0)</f>
        <v>0</v>
      </c>
      <c r="AK829" s="126"/>
      <c r="AL829" s="127"/>
      <c r="AM829" s="125"/>
      <c r="AN829" s="125"/>
      <c r="AO829" s="128"/>
      <c r="AP829" s="129"/>
    </row>
    <row r="830" spans="1:42" x14ac:dyDescent="0.25">
      <c r="A830" s="92">
        <v>46</v>
      </c>
      <c r="B830" s="435" t="e">
        <f>CONCATENATE(Revisión_Avance_Periodo!$D530,";",Revisión_Avance_Periodo!$F530,";",Revisión_Avance_Periodo!$L530)</f>
        <v>#REF!</v>
      </c>
      <c r="C830" s="435" t="e">
        <f t="shared" si="71"/>
        <v>#REF!</v>
      </c>
      <c r="D830" s="114" t="e">
        <f>VLOOKUP($A830,#REF!,3,FALSE)</f>
        <v>#REF!</v>
      </c>
      <c r="E830" s="436" t="e">
        <f>VLOOKUP($A830,#REF!,4,FALSE)</f>
        <v>#REF!</v>
      </c>
      <c r="F830" s="102" t="e">
        <f>VLOOKUP($A830,#REF!,5,FALSE)</f>
        <v>#REF!</v>
      </c>
      <c r="G830" s="93" t="e">
        <f>VLOOKUP($A830,#REF!,8,FALSE)</f>
        <v>#REF!</v>
      </c>
      <c r="H830" s="93" t="e">
        <f>VLOOKUP($A830,#REF!,7,FALSE)</f>
        <v>#REF!</v>
      </c>
      <c r="I830" s="438" t="e">
        <f>VLOOKUP($A830,#REF!,10,FALSE)</f>
        <v>#REF!</v>
      </c>
      <c r="J830" s="93" t="e">
        <f>VLOOKUP($A830,#REF!,11,FALSE)</f>
        <v>#REF!</v>
      </c>
      <c r="K830" s="114" t="e">
        <f>VLOOKUP($A830,#REF!,12,FALSE)</f>
        <v>#REF!</v>
      </c>
      <c r="L830" s="93" t="e">
        <f>VLOOKUP($A830,#REF!,13,FALSE)</f>
        <v>#REF!</v>
      </c>
      <c r="M830" s="438" t="e">
        <f>VLOOKUP($A830,#REF!,14,FALSE)</f>
        <v>#REF!</v>
      </c>
      <c r="N830" s="102" t="e">
        <f>VLOOKUP($A830,#REF!,15,FALSE)</f>
        <v>#REF!</v>
      </c>
      <c r="O830" s="102" t="e">
        <f>VLOOKUP($A830,#REF!,18,FALSE)</f>
        <v>#REF!</v>
      </c>
      <c r="P830" s="93" t="e">
        <f>VLOOKUP($A830,#REF!,41,FALSE)</f>
        <v>#REF!</v>
      </c>
      <c r="Q830" s="115" t="e">
        <f>VLOOKUP(Revisión_Avance_Periodo!$L530,#REF!,30,FALSE)</f>
        <v>#REF!</v>
      </c>
      <c r="R830" s="116">
        <v>2019</v>
      </c>
      <c r="S830" s="196">
        <v>43495</v>
      </c>
      <c r="T830" s="116" t="s">
        <v>68</v>
      </c>
      <c r="U830" s="147" t="e">
        <f>INDEX(#REF!,MATCH(Revisión_Avance_Periodo!$L830,#REF!,0),MATCH(Revisión_Avance_Periodo!$T830,#REF!,0))</f>
        <v>#REF!</v>
      </c>
      <c r="V830" s="147" t="e">
        <f>INDEX(#REF!,MATCH(Revisión_Avance_Periodo!$L830,#REF!,0),MATCH(Revisión_Avance_Periodo!$T830,#REF!,0))</f>
        <v>#REF!</v>
      </c>
      <c r="W830" s="118">
        <f t="shared" si="76"/>
        <v>0</v>
      </c>
      <c r="X830" s="116" t="str">
        <f>VLOOKUP(W830,Tabla_Estado_Meta_OAP_2019[#All],3,TRUE)</f>
        <v>Por Ejecutar</v>
      </c>
      <c r="Y830" s="148" t="e">
        <f>SUBTOTAL(9,$U$830:$U830)</f>
        <v>#REF!</v>
      </c>
      <c r="Z830" s="149" t="e">
        <f>SUBTOTAL(9,$V$830:$V830)</f>
        <v>#REF!</v>
      </c>
      <c r="AA830" s="162">
        <f>IFERROR(+Revisión_Avance_Periodo!$Z830/Revisión_Avance_Periodo!$Y830,0)</f>
        <v>0</v>
      </c>
      <c r="AB830" s="448" t="e">
        <f>SUBTOTAL(9,U830:U841)</f>
        <v>#REF!</v>
      </c>
      <c r="AC830" s="449" t="e">
        <f>SUBTOTAL(9,V830:V841)</f>
        <v>#REF!</v>
      </c>
      <c r="AD830" s="119" t="e">
        <f>+AC830/AB830</f>
        <v>#REF!</v>
      </c>
      <c r="AE830" s="119" t="e">
        <f>100%-Revisión_Avance_Periodo!$AD830</f>
        <v>#REF!</v>
      </c>
      <c r="AF830" s="121" t="e">
        <f>VLOOKUP(AD830,Tabla_Estado_Meta_OAP_2019[],3,TRUE)</f>
        <v>#REF!</v>
      </c>
      <c r="AG830" s="122" t="e">
        <f>Revisión_Avance_Periodo!$AD830*Revisión_Avance_Periodo!$Q830</f>
        <v>#REF!</v>
      </c>
      <c r="AH830" s="148" t="e">
        <f>SUBTOTAL(9,$U$530:$U830)</f>
        <v>#REF!</v>
      </c>
      <c r="AI830" s="149" t="e">
        <f>SUBTOTAL(9,$V$530:$V830)</f>
        <v>#REF!</v>
      </c>
      <c r="AJ830" s="162">
        <f>IFERROR(+Revisión_Avance_Periodo!$Z530/Revisión_Avance_Periodo!$Y530,0)</f>
        <v>0</v>
      </c>
      <c r="AK830" s="448" t="e">
        <f>SUBTOTAL(9,AD830:AD841)</f>
        <v>#REF!</v>
      </c>
      <c r="AL830" s="449" t="e">
        <f>SUBTOTAL(9,AE830:AE841)</f>
        <v>#REF!</v>
      </c>
      <c r="AM830" s="119" t="e">
        <f>+AL830/AK830</f>
        <v>#REF!</v>
      </c>
      <c r="AN830" s="119" t="e">
        <f>100%-Revisión_Avance_Periodo!$AD530</f>
        <v>#REF!</v>
      </c>
      <c r="AO830" s="121" t="e">
        <f>VLOOKUP(AM830,Tabla_Estado_Meta_OAP_2019[],3,TRUE)</f>
        <v>#REF!</v>
      </c>
      <c r="AP830" s="122" t="e">
        <f>Revisión_Avance_Periodo!$AD530*Revisión_Avance_Periodo!$Q530</f>
        <v>#REF!</v>
      </c>
    </row>
    <row r="831" spans="1:42" x14ac:dyDescent="0.25">
      <c r="A831" s="97">
        <v>46</v>
      </c>
      <c r="B831" s="435" t="e">
        <f>CONCATENATE(Revisión_Avance_Periodo!$D531,";",Revisión_Avance_Periodo!$F531,";",Revisión_Avance_Periodo!$L531)</f>
        <v>#REF!</v>
      </c>
      <c r="C831" s="435" t="e">
        <f t="shared" si="71"/>
        <v>#REF!</v>
      </c>
      <c r="D831" s="123" t="e">
        <f>VLOOKUP($A831,#REF!,3,FALSE)</f>
        <v>#REF!</v>
      </c>
      <c r="E831" s="436" t="e">
        <f>VLOOKUP($A831,#REF!,4,FALSE)</f>
        <v>#REF!</v>
      </c>
      <c r="F831" s="103" t="e">
        <f>VLOOKUP($A831,#REF!,5,FALSE)</f>
        <v>#REF!</v>
      </c>
      <c r="G831" s="98" t="e">
        <f>VLOOKUP($A831,#REF!,8,FALSE)</f>
        <v>#REF!</v>
      </c>
      <c r="H831" s="93" t="e">
        <f>VLOOKUP($A831,#REF!,7,FALSE)</f>
        <v>#REF!</v>
      </c>
      <c r="I831" s="438" t="e">
        <f>VLOOKUP($A831,#REF!,10,FALSE)</f>
        <v>#REF!</v>
      </c>
      <c r="J831" s="98" t="e">
        <f>VLOOKUP($A831,#REF!,11,FALSE)</f>
        <v>#REF!</v>
      </c>
      <c r="K831" s="114" t="e">
        <f>VLOOKUP($A831,#REF!,12,FALSE)</f>
        <v>#REF!</v>
      </c>
      <c r="L831" s="98" t="e">
        <f>VLOOKUP($A831,#REF!,13,FALSE)</f>
        <v>#REF!</v>
      </c>
      <c r="M831" s="438" t="e">
        <f>VLOOKUP($A831,#REF!,14,FALSE)</f>
        <v>#REF!</v>
      </c>
      <c r="N831" s="103" t="e">
        <f>VLOOKUP($A831,#REF!,15,FALSE)</f>
        <v>#REF!</v>
      </c>
      <c r="O831" s="103" t="e">
        <f>VLOOKUP($A831,#REF!,18,FALSE)</f>
        <v>#REF!</v>
      </c>
      <c r="P831" s="93" t="e">
        <f>VLOOKUP($A831,#REF!,41,FALSE)</f>
        <v>#REF!</v>
      </c>
      <c r="Q831" s="115" t="e">
        <f>VLOOKUP(Revisión_Avance_Periodo!$L531,#REF!,30,FALSE)</f>
        <v>#REF!</v>
      </c>
      <c r="R831" s="116">
        <v>2019</v>
      </c>
      <c r="S831" s="196">
        <v>43524</v>
      </c>
      <c r="T831" s="124" t="s">
        <v>69</v>
      </c>
      <c r="U831" s="147" t="e">
        <f>INDEX(#REF!,MATCH(Revisión_Avance_Periodo!$L831,#REF!,0),MATCH(Revisión_Avance_Periodo!$T831,#REF!,0))</f>
        <v>#REF!</v>
      </c>
      <c r="V831" s="147" t="e">
        <f>INDEX(#REF!,MATCH(Revisión_Avance_Periodo!$L831,#REF!,0),MATCH(Revisión_Avance_Periodo!$T831,#REF!,0))</f>
        <v>#REF!</v>
      </c>
      <c r="W831" s="118">
        <f t="shared" si="76"/>
        <v>0</v>
      </c>
      <c r="X831" s="124" t="str">
        <f>VLOOKUP(W831,Tabla_Estado_Meta_OAP_2019[#All],3,TRUE)</f>
        <v>Por Ejecutar</v>
      </c>
      <c r="Y831" s="150" t="e">
        <f>SUBTOTAL(9,$U$830:$U831)</f>
        <v>#REF!</v>
      </c>
      <c r="Z831" s="151" t="e">
        <f>SUBTOTAL(9,$V$830:$V831)</f>
        <v>#REF!</v>
      </c>
      <c r="AA831" s="159">
        <f>IFERROR(+Revisión_Avance_Periodo!$Z831/Revisión_Avance_Periodo!$Y831,0)</f>
        <v>0</v>
      </c>
      <c r="AB831" s="126"/>
      <c r="AC831" s="127"/>
      <c r="AD831" s="125"/>
      <c r="AE831" s="125"/>
      <c r="AF831" s="128"/>
      <c r="AG831" s="129"/>
      <c r="AH831" s="150" t="e">
        <f>SUBTOTAL(9,$U$530:$U831)</f>
        <v>#REF!</v>
      </c>
      <c r="AI831" s="151" t="e">
        <f>SUBTOTAL(9,$V$530:$V831)</f>
        <v>#REF!</v>
      </c>
      <c r="AJ831" s="159">
        <f>IFERROR(+Revisión_Avance_Periodo!$Z531/Revisión_Avance_Periodo!$Y531,0)</f>
        <v>0</v>
      </c>
      <c r="AK831" s="126"/>
      <c r="AL831" s="127"/>
      <c r="AM831" s="125"/>
      <c r="AN831" s="125"/>
      <c r="AO831" s="128"/>
      <c r="AP831" s="129"/>
    </row>
    <row r="832" spans="1:42" x14ac:dyDescent="0.25">
      <c r="A832" s="92">
        <v>46</v>
      </c>
      <c r="B832" s="435" t="e">
        <f>CONCATENATE(Revisión_Avance_Periodo!$D532,";",Revisión_Avance_Periodo!$F532,";",Revisión_Avance_Periodo!$L532)</f>
        <v>#REF!</v>
      </c>
      <c r="C832" s="435" t="e">
        <f t="shared" si="71"/>
        <v>#REF!</v>
      </c>
      <c r="D832" s="114" t="e">
        <f>VLOOKUP($A832,#REF!,3,FALSE)</f>
        <v>#REF!</v>
      </c>
      <c r="E832" s="436" t="e">
        <f>VLOOKUP($A832,#REF!,4,FALSE)</f>
        <v>#REF!</v>
      </c>
      <c r="F832" s="102" t="e">
        <f>VLOOKUP($A832,#REF!,5,FALSE)</f>
        <v>#REF!</v>
      </c>
      <c r="G832" s="93" t="e">
        <f>VLOOKUP($A832,#REF!,8,FALSE)</f>
        <v>#REF!</v>
      </c>
      <c r="H832" s="93" t="e">
        <f>VLOOKUP($A832,#REF!,7,FALSE)</f>
        <v>#REF!</v>
      </c>
      <c r="I832" s="438" t="e">
        <f>VLOOKUP($A832,#REF!,10,FALSE)</f>
        <v>#REF!</v>
      </c>
      <c r="J832" s="93" t="e">
        <f>VLOOKUP($A832,#REF!,11,FALSE)</f>
        <v>#REF!</v>
      </c>
      <c r="K832" s="114" t="e">
        <f>VLOOKUP($A832,#REF!,12,FALSE)</f>
        <v>#REF!</v>
      </c>
      <c r="L832" s="93" t="e">
        <f>VLOOKUP($A832,#REF!,13,FALSE)</f>
        <v>#REF!</v>
      </c>
      <c r="M832" s="438" t="e">
        <f>VLOOKUP($A832,#REF!,14,FALSE)</f>
        <v>#REF!</v>
      </c>
      <c r="N832" s="102" t="e">
        <f>VLOOKUP($A832,#REF!,15,FALSE)</f>
        <v>#REF!</v>
      </c>
      <c r="O832" s="102" t="e">
        <f>VLOOKUP($A832,#REF!,18,FALSE)</f>
        <v>#REF!</v>
      </c>
      <c r="P832" s="93" t="e">
        <f>VLOOKUP($A832,#REF!,41,FALSE)</f>
        <v>#REF!</v>
      </c>
      <c r="Q832" s="115" t="e">
        <f>VLOOKUP(Revisión_Avance_Periodo!$L532,#REF!,30,FALSE)</f>
        <v>#REF!</v>
      </c>
      <c r="R832" s="116">
        <v>2019</v>
      </c>
      <c r="S832" s="196">
        <v>43554</v>
      </c>
      <c r="T832" s="116" t="s">
        <v>70</v>
      </c>
      <c r="U832" s="147" t="e">
        <f>INDEX(#REF!,MATCH(Revisión_Avance_Periodo!$L832,#REF!,0),MATCH(Revisión_Avance_Periodo!$T832,#REF!,0))</f>
        <v>#REF!</v>
      </c>
      <c r="V832" s="147" t="e">
        <f>INDEX(#REF!,MATCH(Revisión_Avance_Periodo!$L832,#REF!,0),MATCH(Revisión_Avance_Periodo!$T832,#REF!,0))</f>
        <v>#REF!</v>
      </c>
      <c r="W832" s="118">
        <f t="shared" si="76"/>
        <v>0</v>
      </c>
      <c r="X832" s="116" t="str">
        <f>VLOOKUP(W832,Tabla_Estado_Meta_OAP_2019[#All],3,TRUE)</f>
        <v>Por Ejecutar</v>
      </c>
      <c r="Y832" s="150" t="e">
        <f>SUBTOTAL(9,$U$830:$U832)</f>
        <v>#REF!</v>
      </c>
      <c r="Z832" s="151" t="e">
        <f>SUBTOTAL(9,$V$830:$V832)</f>
        <v>#REF!</v>
      </c>
      <c r="AA832" s="159">
        <f>IFERROR(+Revisión_Avance_Periodo!$Z832/Revisión_Avance_Periodo!$Y832,0)</f>
        <v>0</v>
      </c>
      <c r="AB832" s="126"/>
      <c r="AC832" s="127"/>
      <c r="AD832" s="125"/>
      <c r="AE832" s="125"/>
      <c r="AF832" s="128"/>
      <c r="AG832" s="129"/>
      <c r="AH832" s="150" t="e">
        <f>SUBTOTAL(9,$U$530:$U832)</f>
        <v>#REF!</v>
      </c>
      <c r="AI832" s="151" t="e">
        <f>SUBTOTAL(9,$V$530:$V832)</f>
        <v>#REF!</v>
      </c>
      <c r="AJ832" s="159">
        <f>IFERROR(+Revisión_Avance_Periodo!$Z532/Revisión_Avance_Periodo!$Y532,0)</f>
        <v>0</v>
      </c>
      <c r="AK832" s="126"/>
      <c r="AL832" s="127"/>
      <c r="AM832" s="125"/>
      <c r="AN832" s="125"/>
      <c r="AO832" s="128"/>
      <c r="AP832" s="129"/>
    </row>
    <row r="833" spans="1:42" x14ac:dyDescent="0.25">
      <c r="A833" s="97">
        <v>46</v>
      </c>
      <c r="B833" s="435" t="e">
        <f>CONCATENATE(Revisión_Avance_Periodo!$D533,";",Revisión_Avance_Periodo!$F533,";",Revisión_Avance_Periodo!$L533)</f>
        <v>#REF!</v>
      </c>
      <c r="C833" s="435" t="e">
        <f t="shared" si="71"/>
        <v>#REF!</v>
      </c>
      <c r="D833" s="123" t="e">
        <f>VLOOKUP($A833,#REF!,3,FALSE)</f>
        <v>#REF!</v>
      </c>
      <c r="E833" s="436" t="e">
        <f>VLOOKUP($A833,#REF!,4,FALSE)</f>
        <v>#REF!</v>
      </c>
      <c r="F833" s="103" t="e">
        <f>VLOOKUP($A833,#REF!,5,FALSE)</f>
        <v>#REF!</v>
      </c>
      <c r="G833" s="98" t="e">
        <f>VLOOKUP($A833,#REF!,8,FALSE)</f>
        <v>#REF!</v>
      </c>
      <c r="H833" s="93" t="e">
        <f>VLOOKUP($A833,#REF!,7,FALSE)</f>
        <v>#REF!</v>
      </c>
      <c r="I833" s="438" t="e">
        <f>VLOOKUP($A833,#REF!,10,FALSE)</f>
        <v>#REF!</v>
      </c>
      <c r="J833" s="98" t="e">
        <f>VLOOKUP($A833,#REF!,11,FALSE)</f>
        <v>#REF!</v>
      </c>
      <c r="K833" s="114" t="e">
        <f>VLOOKUP($A833,#REF!,12,FALSE)</f>
        <v>#REF!</v>
      </c>
      <c r="L833" s="98" t="e">
        <f>VLOOKUP($A833,#REF!,13,FALSE)</f>
        <v>#REF!</v>
      </c>
      <c r="M833" s="438" t="e">
        <f>VLOOKUP($A833,#REF!,14,FALSE)</f>
        <v>#REF!</v>
      </c>
      <c r="N833" s="103" t="e">
        <f>VLOOKUP($A833,#REF!,15,FALSE)</f>
        <v>#REF!</v>
      </c>
      <c r="O833" s="103" t="e">
        <f>VLOOKUP($A833,#REF!,18,FALSE)</f>
        <v>#REF!</v>
      </c>
      <c r="P833" s="93" t="e">
        <f>VLOOKUP($A833,#REF!,41,FALSE)</f>
        <v>#REF!</v>
      </c>
      <c r="Q833" s="115" t="e">
        <f>VLOOKUP(Revisión_Avance_Periodo!$L533,#REF!,30,FALSE)</f>
        <v>#REF!</v>
      </c>
      <c r="R833" s="116">
        <v>2019</v>
      </c>
      <c r="S833" s="196">
        <v>43585</v>
      </c>
      <c r="T833" s="124" t="s">
        <v>71</v>
      </c>
      <c r="U833" s="147" t="e">
        <f>INDEX(#REF!,MATCH(Revisión_Avance_Periodo!$L833,#REF!,0),MATCH(Revisión_Avance_Periodo!$T833,#REF!,0))</f>
        <v>#REF!</v>
      </c>
      <c r="V833" s="147" t="e">
        <f>INDEX(#REF!,MATCH(Revisión_Avance_Periodo!$L833,#REF!,0),MATCH(Revisión_Avance_Periodo!$T833,#REF!,0))</f>
        <v>#REF!</v>
      </c>
      <c r="W833" s="118">
        <f t="shared" si="76"/>
        <v>0</v>
      </c>
      <c r="X833" s="124" t="str">
        <f>VLOOKUP(W833,Tabla_Estado_Meta_OAP_2019[#All],3,TRUE)</f>
        <v>Por Ejecutar</v>
      </c>
      <c r="Y833" s="150" t="e">
        <f>SUBTOTAL(9,$U$830:$U833)</f>
        <v>#REF!</v>
      </c>
      <c r="Z833" s="151" t="e">
        <f>SUBTOTAL(9,$V$830:$V833)</f>
        <v>#REF!</v>
      </c>
      <c r="AA833" s="159">
        <f>IFERROR(+Revisión_Avance_Periodo!$Z833/Revisión_Avance_Periodo!$Y833,0)</f>
        <v>0</v>
      </c>
      <c r="AB833" s="126"/>
      <c r="AC833" s="127"/>
      <c r="AD833" s="125"/>
      <c r="AE833" s="125"/>
      <c r="AF833" s="128"/>
      <c r="AG833" s="129"/>
      <c r="AH833" s="150" t="e">
        <f>SUBTOTAL(9,$U$530:$U833)</f>
        <v>#REF!</v>
      </c>
      <c r="AI833" s="151" t="e">
        <f>SUBTOTAL(9,$V$530:$V833)</f>
        <v>#REF!</v>
      </c>
      <c r="AJ833" s="159">
        <f>IFERROR(+Revisión_Avance_Periodo!$Z533/Revisión_Avance_Periodo!$Y533,0)</f>
        <v>0</v>
      </c>
      <c r="AK833" s="126"/>
      <c r="AL833" s="127"/>
      <c r="AM833" s="125"/>
      <c r="AN833" s="125"/>
      <c r="AO833" s="128"/>
      <c r="AP833" s="129"/>
    </row>
    <row r="834" spans="1:42" x14ac:dyDescent="0.25">
      <c r="A834" s="92">
        <v>46</v>
      </c>
      <c r="B834" s="435" t="e">
        <f>CONCATENATE(Revisión_Avance_Periodo!$D534,";",Revisión_Avance_Periodo!$F534,";",Revisión_Avance_Periodo!$L534)</f>
        <v>#REF!</v>
      </c>
      <c r="C834" s="435" t="e">
        <f t="shared" ref="C834:C897" si="77">CONCATENATE($N834,";",$L834,";",$T834)</f>
        <v>#REF!</v>
      </c>
      <c r="D834" s="114" t="e">
        <f>VLOOKUP($A834,#REF!,3,FALSE)</f>
        <v>#REF!</v>
      </c>
      <c r="E834" s="436" t="e">
        <f>VLOOKUP($A834,#REF!,4,FALSE)</f>
        <v>#REF!</v>
      </c>
      <c r="F834" s="102" t="e">
        <f>VLOOKUP($A834,#REF!,5,FALSE)</f>
        <v>#REF!</v>
      </c>
      <c r="G834" s="93" t="e">
        <f>VLOOKUP($A834,#REF!,8,FALSE)</f>
        <v>#REF!</v>
      </c>
      <c r="H834" s="93" t="e">
        <f>VLOOKUP($A834,#REF!,7,FALSE)</f>
        <v>#REF!</v>
      </c>
      <c r="I834" s="438" t="e">
        <f>VLOOKUP($A834,#REF!,10,FALSE)</f>
        <v>#REF!</v>
      </c>
      <c r="J834" s="93" t="e">
        <f>VLOOKUP($A834,#REF!,11,FALSE)</f>
        <v>#REF!</v>
      </c>
      <c r="K834" s="114" t="e">
        <f>VLOOKUP($A834,#REF!,12,FALSE)</f>
        <v>#REF!</v>
      </c>
      <c r="L834" s="93" t="e">
        <f>VLOOKUP($A834,#REF!,13,FALSE)</f>
        <v>#REF!</v>
      </c>
      <c r="M834" s="438" t="e">
        <f>VLOOKUP($A834,#REF!,14,FALSE)</f>
        <v>#REF!</v>
      </c>
      <c r="N834" s="102" t="e">
        <f>VLOOKUP($A834,#REF!,15,FALSE)</f>
        <v>#REF!</v>
      </c>
      <c r="O834" s="102" t="e">
        <f>VLOOKUP($A834,#REF!,18,FALSE)</f>
        <v>#REF!</v>
      </c>
      <c r="P834" s="93" t="e">
        <f>VLOOKUP($A834,#REF!,41,FALSE)</f>
        <v>#REF!</v>
      </c>
      <c r="Q834" s="115" t="e">
        <f>VLOOKUP(Revisión_Avance_Periodo!$L534,#REF!,30,FALSE)</f>
        <v>#REF!</v>
      </c>
      <c r="R834" s="116">
        <v>2019</v>
      </c>
      <c r="S834" s="196">
        <v>43615</v>
      </c>
      <c r="T834" s="116" t="s">
        <v>72</v>
      </c>
      <c r="U834" s="147" t="e">
        <f>INDEX(#REF!,MATCH(Revisión_Avance_Periodo!$L834,#REF!,0),MATCH(Revisión_Avance_Periodo!$T834,#REF!,0))</f>
        <v>#REF!</v>
      </c>
      <c r="V834" s="147" t="e">
        <f>INDEX(#REF!,MATCH(Revisión_Avance_Periodo!$L834,#REF!,0),MATCH(Revisión_Avance_Periodo!$T834,#REF!,0))</f>
        <v>#REF!</v>
      </c>
      <c r="W834" s="118">
        <f t="shared" si="76"/>
        <v>0</v>
      </c>
      <c r="X834" s="116" t="str">
        <f>VLOOKUP(W834,Tabla_Estado_Meta_OAP_2019[#All],3,TRUE)</f>
        <v>Por Ejecutar</v>
      </c>
      <c r="Y834" s="150" t="e">
        <f>SUBTOTAL(9,$U$830:$U834)</f>
        <v>#REF!</v>
      </c>
      <c r="Z834" s="151" t="e">
        <f>SUBTOTAL(9,$V$830:$V834)</f>
        <v>#REF!</v>
      </c>
      <c r="AA834" s="159">
        <f>IFERROR(+Revisión_Avance_Periodo!$Z834/Revisión_Avance_Periodo!$Y834,0)</f>
        <v>0</v>
      </c>
      <c r="AB834" s="126"/>
      <c r="AC834" s="127"/>
      <c r="AD834" s="125"/>
      <c r="AE834" s="125"/>
      <c r="AF834" s="128"/>
      <c r="AG834" s="129"/>
      <c r="AH834" s="150" t="e">
        <f>SUBTOTAL(9,$U$530:$U834)</f>
        <v>#REF!</v>
      </c>
      <c r="AI834" s="151" t="e">
        <f>SUBTOTAL(9,$V$530:$V834)</f>
        <v>#REF!</v>
      </c>
      <c r="AJ834" s="159">
        <f>IFERROR(+Revisión_Avance_Periodo!$Z534/Revisión_Avance_Periodo!$Y534,0)</f>
        <v>0</v>
      </c>
      <c r="AK834" s="126"/>
      <c r="AL834" s="127"/>
      <c r="AM834" s="125"/>
      <c r="AN834" s="125"/>
      <c r="AO834" s="128"/>
      <c r="AP834" s="129"/>
    </row>
    <row r="835" spans="1:42" x14ac:dyDescent="0.25">
      <c r="A835" s="97">
        <v>46</v>
      </c>
      <c r="B835" s="435" t="e">
        <f>CONCATENATE(Revisión_Avance_Periodo!$D535,";",Revisión_Avance_Periodo!$F535,";",Revisión_Avance_Periodo!$L535)</f>
        <v>#REF!</v>
      </c>
      <c r="C835" s="435" t="e">
        <f t="shared" si="77"/>
        <v>#REF!</v>
      </c>
      <c r="D835" s="123" t="e">
        <f>VLOOKUP($A835,#REF!,3,FALSE)</f>
        <v>#REF!</v>
      </c>
      <c r="E835" s="436" t="e">
        <f>VLOOKUP($A835,#REF!,4,FALSE)</f>
        <v>#REF!</v>
      </c>
      <c r="F835" s="103" t="e">
        <f>VLOOKUP($A835,#REF!,5,FALSE)</f>
        <v>#REF!</v>
      </c>
      <c r="G835" s="98" t="e">
        <f>VLOOKUP($A835,#REF!,8,FALSE)</f>
        <v>#REF!</v>
      </c>
      <c r="H835" s="93" t="e">
        <f>VLOOKUP($A835,#REF!,7,FALSE)</f>
        <v>#REF!</v>
      </c>
      <c r="I835" s="438" t="e">
        <f>VLOOKUP($A835,#REF!,10,FALSE)</f>
        <v>#REF!</v>
      </c>
      <c r="J835" s="98" t="e">
        <f>VLOOKUP($A835,#REF!,11,FALSE)</f>
        <v>#REF!</v>
      </c>
      <c r="K835" s="114" t="e">
        <f>VLOOKUP($A835,#REF!,12,FALSE)</f>
        <v>#REF!</v>
      </c>
      <c r="L835" s="98" t="e">
        <f>VLOOKUP($A835,#REF!,13,FALSE)</f>
        <v>#REF!</v>
      </c>
      <c r="M835" s="438" t="e">
        <f>VLOOKUP($A835,#REF!,14,FALSE)</f>
        <v>#REF!</v>
      </c>
      <c r="N835" s="103" t="e">
        <f>VLOOKUP($A835,#REF!,15,FALSE)</f>
        <v>#REF!</v>
      </c>
      <c r="O835" s="103" t="e">
        <f>VLOOKUP($A835,#REF!,18,FALSE)</f>
        <v>#REF!</v>
      </c>
      <c r="P835" s="93" t="e">
        <f>VLOOKUP($A835,#REF!,41,FALSE)</f>
        <v>#REF!</v>
      </c>
      <c r="Q835" s="115" t="e">
        <f>VLOOKUP(Revisión_Avance_Periodo!$L535,#REF!,30,FALSE)</f>
        <v>#REF!</v>
      </c>
      <c r="R835" s="116">
        <v>2019</v>
      </c>
      <c r="S835" s="196">
        <v>43646</v>
      </c>
      <c r="T835" s="124" t="s">
        <v>73</v>
      </c>
      <c r="U835" s="147" t="e">
        <f>INDEX(#REF!,MATCH(Revisión_Avance_Periodo!$L835,#REF!,0),MATCH(Revisión_Avance_Periodo!$T835,#REF!,0))</f>
        <v>#REF!</v>
      </c>
      <c r="V835" s="147" t="e">
        <f>INDEX(#REF!,MATCH(Revisión_Avance_Periodo!$L835,#REF!,0),MATCH(Revisión_Avance_Periodo!$T835,#REF!,0))</f>
        <v>#REF!</v>
      </c>
      <c r="W835" s="118">
        <f t="shared" si="76"/>
        <v>0</v>
      </c>
      <c r="X835" s="124" t="str">
        <f>VLOOKUP(W835,Tabla_Estado_Meta_OAP_2019[#All],3,TRUE)</f>
        <v>Por Ejecutar</v>
      </c>
      <c r="Y835" s="150" t="e">
        <f>SUBTOTAL(9,$U$830:$U835)</f>
        <v>#REF!</v>
      </c>
      <c r="Z835" s="151" t="e">
        <f>SUBTOTAL(9,$V$830:$V835)</f>
        <v>#REF!</v>
      </c>
      <c r="AA835" s="159">
        <f>IFERROR(+Revisión_Avance_Periodo!$Z835/Revisión_Avance_Periodo!$Y835,0)</f>
        <v>0</v>
      </c>
      <c r="AB835" s="126"/>
      <c r="AC835" s="127"/>
      <c r="AD835" s="125"/>
      <c r="AE835" s="125"/>
      <c r="AF835" s="128"/>
      <c r="AG835" s="129"/>
      <c r="AH835" s="150" t="e">
        <f>SUBTOTAL(9,$U$530:$U835)</f>
        <v>#REF!</v>
      </c>
      <c r="AI835" s="151" t="e">
        <f>SUBTOTAL(9,$V$530:$V835)</f>
        <v>#REF!</v>
      </c>
      <c r="AJ835" s="159">
        <f>IFERROR(+Revisión_Avance_Periodo!$Z535/Revisión_Avance_Periodo!$Y535,0)</f>
        <v>0</v>
      </c>
      <c r="AK835" s="126"/>
      <c r="AL835" s="127"/>
      <c r="AM835" s="125"/>
      <c r="AN835" s="125"/>
      <c r="AO835" s="128"/>
      <c r="AP835" s="129"/>
    </row>
    <row r="836" spans="1:42" x14ac:dyDescent="0.25">
      <c r="A836" s="92">
        <v>46</v>
      </c>
      <c r="B836" s="435" t="e">
        <f>CONCATENATE(Revisión_Avance_Periodo!$D536,";",Revisión_Avance_Periodo!$F536,";",Revisión_Avance_Periodo!$L536)</f>
        <v>#REF!</v>
      </c>
      <c r="C836" s="435" t="e">
        <f t="shared" si="77"/>
        <v>#REF!</v>
      </c>
      <c r="D836" s="114" t="e">
        <f>VLOOKUP($A836,#REF!,3,FALSE)</f>
        <v>#REF!</v>
      </c>
      <c r="E836" s="436" t="e">
        <f>VLOOKUP($A836,#REF!,4,FALSE)</f>
        <v>#REF!</v>
      </c>
      <c r="F836" s="102" t="e">
        <f>VLOOKUP($A836,#REF!,5,FALSE)</f>
        <v>#REF!</v>
      </c>
      <c r="G836" s="93" t="e">
        <f>VLOOKUP($A836,#REF!,8,FALSE)</f>
        <v>#REF!</v>
      </c>
      <c r="H836" s="93" t="e">
        <f>VLOOKUP($A836,#REF!,7,FALSE)</f>
        <v>#REF!</v>
      </c>
      <c r="I836" s="438" t="e">
        <f>VLOOKUP($A836,#REF!,10,FALSE)</f>
        <v>#REF!</v>
      </c>
      <c r="J836" s="93" t="e">
        <f>VLOOKUP($A836,#REF!,11,FALSE)</f>
        <v>#REF!</v>
      </c>
      <c r="K836" s="114" t="e">
        <f>VLOOKUP($A836,#REF!,12,FALSE)</f>
        <v>#REF!</v>
      </c>
      <c r="L836" s="93" t="e">
        <f>VLOOKUP($A836,#REF!,13,FALSE)</f>
        <v>#REF!</v>
      </c>
      <c r="M836" s="438" t="e">
        <f>VLOOKUP($A836,#REF!,14,FALSE)</f>
        <v>#REF!</v>
      </c>
      <c r="N836" s="102" t="e">
        <f>VLOOKUP($A836,#REF!,15,FALSE)</f>
        <v>#REF!</v>
      </c>
      <c r="O836" s="102" t="e">
        <f>VLOOKUP($A836,#REF!,18,FALSE)</f>
        <v>#REF!</v>
      </c>
      <c r="P836" s="93" t="e">
        <f>VLOOKUP($A836,#REF!,41,FALSE)</f>
        <v>#REF!</v>
      </c>
      <c r="Q836" s="115" t="e">
        <f>VLOOKUP(Revisión_Avance_Periodo!$L536,#REF!,30,FALSE)</f>
        <v>#REF!</v>
      </c>
      <c r="R836" s="116">
        <v>2019</v>
      </c>
      <c r="S836" s="196">
        <v>43676</v>
      </c>
      <c r="T836" s="116" t="s">
        <v>74</v>
      </c>
      <c r="U836" s="147" t="e">
        <f>INDEX(#REF!,MATCH(Revisión_Avance_Periodo!$L836,#REF!,0),MATCH(Revisión_Avance_Periodo!$T836,#REF!,0))</f>
        <v>#REF!</v>
      </c>
      <c r="V836" s="147" t="e">
        <f>INDEX(#REF!,MATCH(Revisión_Avance_Periodo!$L836,#REF!,0),MATCH(Revisión_Avance_Periodo!$T836,#REF!,0))</f>
        <v>#REF!</v>
      </c>
      <c r="W836" s="118">
        <f t="shared" si="76"/>
        <v>0</v>
      </c>
      <c r="X836" s="116" t="str">
        <f>VLOOKUP(W836,Tabla_Estado_Meta_OAP_2019[#All],3,TRUE)</f>
        <v>Por Ejecutar</v>
      </c>
      <c r="Y836" s="150" t="e">
        <f>SUBTOTAL(9,$U$830:$U836)</f>
        <v>#REF!</v>
      </c>
      <c r="Z836" s="151" t="e">
        <f>SUBTOTAL(9,$V$830:$V836)</f>
        <v>#REF!</v>
      </c>
      <c r="AA836" s="159">
        <f>IFERROR(+Revisión_Avance_Periodo!$Z836/Revisión_Avance_Periodo!$Y836,0)</f>
        <v>0</v>
      </c>
      <c r="AB836" s="126"/>
      <c r="AC836" s="127"/>
      <c r="AD836" s="125"/>
      <c r="AE836" s="125"/>
      <c r="AF836" s="128"/>
      <c r="AG836" s="129"/>
      <c r="AH836" s="150" t="e">
        <f>SUBTOTAL(9,$U$530:$U836)</f>
        <v>#REF!</v>
      </c>
      <c r="AI836" s="151" t="e">
        <f>SUBTOTAL(9,$V$530:$V836)</f>
        <v>#REF!</v>
      </c>
      <c r="AJ836" s="159">
        <f>IFERROR(+Revisión_Avance_Periodo!$Z536/Revisión_Avance_Periodo!$Y536,0)</f>
        <v>0</v>
      </c>
      <c r="AK836" s="126"/>
      <c r="AL836" s="127"/>
      <c r="AM836" s="125"/>
      <c r="AN836" s="125"/>
      <c r="AO836" s="128"/>
      <c r="AP836" s="129"/>
    </row>
    <row r="837" spans="1:42" x14ac:dyDescent="0.25">
      <c r="A837" s="97">
        <v>46</v>
      </c>
      <c r="B837" s="435" t="e">
        <f>CONCATENATE(Revisión_Avance_Periodo!$D537,";",Revisión_Avance_Periodo!$F537,";",Revisión_Avance_Periodo!$L537)</f>
        <v>#REF!</v>
      </c>
      <c r="C837" s="435" t="e">
        <f t="shared" si="77"/>
        <v>#REF!</v>
      </c>
      <c r="D837" s="123" t="e">
        <f>VLOOKUP($A837,#REF!,3,FALSE)</f>
        <v>#REF!</v>
      </c>
      <c r="E837" s="436" t="e">
        <f>VLOOKUP($A837,#REF!,4,FALSE)</f>
        <v>#REF!</v>
      </c>
      <c r="F837" s="103" t="e">
        <f>VLOOKUP($A837,#REF!,5,FALSE)</f>
        <v>#REF!</v>
      </c>
      <c r="G837" s="98" t="e">
        <f>VLOOKUP($A837,#REF!,8,FALSE)</f>
        <v>#REF!</v>
      </c>
      <c r="H837" s="93" t="e">
        <f>VLOOKUP($A837,#REF!,7,FALSE)</f>
        <v>#REF!</v>
      </c>
      <c r="I837" s="438" t="e">
        <f>VLOOKUP($A837,#REF!,10,FALSE)</f>
        <v>#REF!</v>
      </c>
      <c r="J837" s="98" t="e">
        <f>VLOOKUP($A837,#REF!,11,FALSE)</f>
        <v>#REF!</v>
      </c>
      <c r="K837" s="114" t="e">
        <f>VLOOKUP($A837,#REF!,12,FALSE)</f>
        <v>#REF!</v>
      </c>
      <c r="L837" s="98" t="e">
        <f>VLOOKUP($A837,#REF!,13,FALSE)</f>
        <v>#REF!</v>
      </c>
      <c r="M837" s="438" t="e">
        <f>VLOOKUP($A837,#REF!,14,FALSE)</f>
        <v>#REF!</v>
      </c>
      <c r="N837" s="103" t="e">
        <f>VLOOKUP($A837,#REF!,15,FALSE)</f>
        <v>#REF!</v>
      </c>
      <c r="O837" s="103" t="e">
        <f>VLOOKUP($A837,#REF!,18,FALSE)</f>
        <v>#REF!</v>
      </c>
      <c r="P837" s="93" t="e">
        <f>VLOOKUP($A837,#REF!,41,FALSE)</f>
        <v>#REF!</v>
      </c>
      <c r="Q837" s="115" t="e">
        <f>VLOOKUP(Revisión_Avance_Periodo!$L537,#REF!,30,FALSE)</f>
        <v>#REF!</v>
      </c>
      <c r="R837" s="116">
        <v>2019</v>
      </c>
      <c r="S837" s="196">
        <v>43707</v>
      </c>
      <c r="T837" s="124" t="s">
        <v>75</v>
      </c>
      <c r="U837" s="147" t="e">
        <f>INDEX(#REF!,MATCH(Revisión_Avance_Periodo!$L837,#REF!,0),MATCH(Revisión_Avance_Periodo!$T837,#REF!,0))</f>
        <v>#REF!</v>
      </c>
      <c r="V837" s="147" t="e">
        <f>INDEX(#REF!,MATCH(Revisión_Avance_Periodo!$L837,#REF!,0),MATCH(Revisión_Avance_Periodo!$T837,#REF!,0))</f>
        <v>#REF!</v>
      </c>
      <c r="W837" s="130" t="e">
        <f>V837/U837</f>
        <v>#REF!</v>
      </c>
      <c r="X837" s="124" t="e">
        <f>VLOOKUP(W837,Tabla_Estado_Meta_OAP_2019[#All],3,TRUE)</f>
        <v>#REF!</v>
      </c>
      <c r="Y837" s="150" t="e">
        <f>SUBTOTAL(9,$U$830:$U837)</f>
        <v>#REF!</v>
      </c>
      <c r="Z837" s="151" t="e">
        <f>SUBTOTAL(9,$V$830:$V837)</f>
        <v>#REF!</v>
      </c>
      <c r="AA837" s="159">
        <f>IFERROR(+Revisión_Avance_Periodo!$Z837/Revisión_Avance_Periodo!$Y837,0)</f>
        <v>0</v>
      </c>
      <c r="AB837" s="126"/>
      <c r="AC837" s="127"/>
      <c r="AD837" s="125"/>
      <c r="AE837" s="125"/>
      <c r="AF837" s="128"/>
      <c r="AG837" s="129"/>
      <c r="AH837" s="150" t="e">
        <f>SUBTOTAL(9,$U$530:$U837)</f>
        <v>#REF!</v>
      </c>
      <c r="AI837" s="151" t="e">
        <f>SUBTOTAL(9,$V$530:$V837)</f>
        <v>#REF!</v>
      </c>
      <c r="AJ837" s="159">
        <f>IFERROR(+Revisión_Avance_Periodo!$Z537/Revisión_Avance_Periodo!$Y537,0)</f>
        <v>0</v>
      </c>
      <c r="AK837" s="126"/>
      <c r="AL837" s="127"/>
      <c r="AM837" s="125"/>
      <c r="AN837" s="125"/>
      <c r="AO837" s="128"/>
      <c r="AP837" s="129"/>
    </row>
    <row r="838" spans="1:42" x14ac:dyDescent="0.25">
      <c r="A838" s="92">
        <v>46</v>
      </c>
      <c r="B838" s="435" t="e">
        <f>CONCATENATE(Revisión_Avance_Periodo!$D538,";",Revisión_Avance_Periodo!$F538,";",Revisión_Avance_Periodo!$L538)</f>
        <v>#REF!</v>
      </c>
      <c r="C838" s="435" t="e">
        <f t="shared" si="77"/>
        <v>#REF!</v>
      </c>
      <c r="D838" s="114" t="e">
        <f>VLOOKUP($A838,#REF!,3,FALSE)</f>
        <v>#REF!</v>
      </c>
      <c r="E838" s="436" t="e">
        <f>VLOOKUP($A838,#REF!,4,FALSE)</f>
        <v>#REF!</v>
      </c>
      <c r="F838" s="102" t="e">
        <f>VLOOKUP($A838,#REF!,5,FALSE)</f>
        <v>#REF!</v>
      </c>
      <c r="G838" s="93" t="e">
        <f>VLOOKUP($A838,#REF!,8,FALSE)</f>
        <v>#REF!</v>
      </c>
      <c r="H838" s="93" t="e">
        <f>VLOOKUP($A838,#REF!,7,FALSE)</f>
        <v>#REF!</v>
      </c>
      <c r="I838" s="438" t="e">
        <f>VLOOKUP($A838,#REF!,10,FALSE)</f>
        <v>#REF!</v>
      </c>
      <c r="J838" s="93" t="e">
        <f>VLOOKUP($A838,#REF!,11,FALSE)</f>
        <v>#REF!</v>
      </c>
      <c r="K838" s="114" t="e">
        <f>VLOOKUP($A838,#REF!,12,FALSE)</f>
        <v>#REF!</v>
      </c>
      <c r="L838" s="93" t="e">
        <f>VLOOKUP($A838,#REF!,13,FALSE)</f>
        <v>#REF!</v>
      </c>
      <c r="M838" s="438" t="e">
        <f>VLOOKUP($A838,#REF!,14,FALSE)</f>
        <v>#REF!</v>
      </c>
      <c r="N838" s="102" t="e">
        <f>VLOOKUP($A838,#REF!,15,FALSE)</f>
        <v>#REF!</v>
      </c>
      <c r="O838" s="102" t="e">
        <f>VLOOKUP($A838,#REF!,18,FALSE)</f>
        <v>#REF!</v>
      </c>
      <c r="P838" s="93" t="e">
        <f>VLOOKUP($A838,#REF!,41,FALSE)</f>
        <v>#REF!</v>
      </c>
      <c r="Q838" s="115" t="e">
        <f>VLOOKUP(Revisión_Avance_Periodo!$L538,#REF!,30,FALSE)</f>
        <v>#REF!</v>
      </c>
      <c r="R838" s="116">
        <v>2019</v>
      </c>
      <c r="S838" s="196">
        <v>43738</v>
      </c>
      <c r="T838" s="116" t="s">
        <v>76</v>
      </c>
      <c r="U838" s="147" t="e">
        <f>INDEX(#REF!,MATCH(Revisión_Avance_Periodo!$L838,#REF!,0),MATCH(Revisión_Avance_Periodo!$T838,#REF!,0))</f>
        <v>#REF!</v>
      </c>
      <c r="V838" s="147" t="e">
        <f>INDEX(#REF!,MATCH(Revisión_Avance_Periodo!$L838,#REF!,0),MATCH(Revisión_Avance_Periodo!$T838,#REF!,0))</f>
        <v>#REF!</v>
      </c>
      <c r="W838" s="130" t="e">
        <f>V838/U838</f>
        <v>#REF!</v>
      </c>
      <c r="X838" s="116" t="e">
        <f>VLOOKUP(W838,Tabla_Estado_Meta_OAP_2019[#All],3,TRUE)</f>
        <v>#REF!</v>
      </c>
      <c r="Y838" s="150" t="e">
        <f>SUBTOTAL(9,$U$830:$U838)</f>
        <v>#REF!</v>
      </c>
      <c r="Z838" s="151" t="e">
        <f>SUBTOTAL(9,$V$830:$V838)</f>
        <v>#REF!</v>
      </c>
      <c r="AA838" s="159">
        <f>IFERROR(+Revisión_Avance_Periodo!$Z838/Revisión_Avance_Periodo!$Y838,0)</f>
        <v>0</v>
      </c>
      <c r="AB838" s="126"/>
      <c r="AC838" s="127"/>
      <c r="AD838" s="125"/>
      <c r="AE838" s="125"/>
      <c r="AF838" s="128"/>
      <c r="AG838" s="129"/>
      <c r="AH838" s="150" t="e">
        <f>SUBTOTAL(9,$U$530:$U838)</f>
        <v>#REF!</v>
      </c>
      <c r="AI838" s="151" t="e">
        <f>SUBTOTAL(9,$V$530:$V838)</f>
        <v>#REF!</v>
      </c>
      <c r="AJ838" s="159">
        <f>IFERROR(+Revisión_Avance_Periodo!$Z538/Revisión_Avance_Periodo!$Y538,0)</f>
        <v>0</v>
      </c>
      <c r="AK838" s="126"/>
      <c r="AL838" s="127"/>
      <c r="AM838" s="125"/>
      <c r="AN838" s="125"/>
      <c r="AO838" s="128"/>
      <c r="AP838" s="129"/>
    </row>
    <row r="839" spans="1:42" x14ac:dyDescent="0.25">
      <c r="A839" s="97">
        <v>46</v>
      </c>
      <c r="B839" s="435" t="e">
        <f>CONCATENATE(Revisión_Avance_Periodo!$D539,";",Revisión_Avance_Periodo!$F539,";",Revisión_Avance_Periodo!$L539)</f>
        <v>#REF!</v>
      </c>
      <c r="C839" s="435" t="e">
        <f t="shared" si="77"/>
        <v>#REF!</v>
      </c>
      <c r="D839" s="123" t="e">
        <f>VLOOKUP($A839,#REF!,3,FALSE)</f>
        <v>#REF!</v>
      </c>
      <c r="E839" s="436" t="e">
        <f>VLOOKUP($A839,#REF!,4,FALSE)</f>
        <v>#REF!</v>
      </c>
      <c r="F839" s="103" t="e">
        <f>VLOOKUP($A839,#REF!,5,FALSE)</f>
        <v>#REF!</v>
      </c>
      <c r="G839" s="98" t="e">
        <f>VLOOKUP($A839,#REF!,8,FALSE)</f>
        <v>#REF!</v>
      </c>
      <c r="H839" s="93" t="e">
        <f>VLOOKUP($A839,#REF!,7,FALSE)</f>
        <v>#REF!</v>
      </c>
      <c r="I839" s="438" t="e">
        <f>VLOOKUP($A839,#REF!,10,FALSE)</f>
        <v>#REF!</v>
      </c>
      <c r="J839" s="98" t="e">
        <f>VLOOKUP($A839,#REF!,11,FALSE)</f>
        <v>#REF!</v>
      </c>
      <c r="K839" s="114" t="e">
        <f>VLOOKUP($A839,#REF!,12,FALSE)</f>
        <v>#REF!</v>
      </c>
      <c r="L839" s="98" t="e">
        <f>VLOOKUP($A839,#REF!,13,FALSE)</f>
        <v>#REF!</v>
      </c>
      <c r="M839" s="438" t="e">
        <f>VLOOKUP($A839,#REF!,14,FALSE)</f>
        <v>#REF!</v>
      </c>
      <c r="N839" s="103" t="e">
        <f>VLOOKUP($A839,#REF!,15,FALSE)</f>
        <v>#REF!</v>
      </c>
      <c r="O839" s="103" t="e">
        <f>VLOOKUP($A839,#REF!,18,FALSE)</f>
        <v>#REF!</v>
      </c>
      <c r="P839" s="93" t="e">
        <f>VLOOKUP($A839,#REF!,41,FALSE)</f>
        <v>#REF!</v>
      </c>
      <c r="Q839" s="115" t="e">
        <f>VLOOKUP(Revisión_Avance_Periodo!$L539,#REF!,30,FALSE)</f>
        <v>#REF!</v>
      </c>
      <c r="R839" s="116">
        <v>2019</v>
      </c>
      <c r="S839" s="196">
        <v>43768</v>
      </c>
      <c r="T839" s="124" t="s">
        <v>77</v>
      </c>
      <c r="U839" s="147" t="e">
        <f>INDEX(#REF!,MATCH(Revisión_Avance_Periodo!$L839,#REF!,0),MATCH(Revisión_Avance_Periodo!$T839,#REF!,0))</f>
        <v>#REF!</v>
      </c>
      <c r="V839" s="147" t="e">
        <f>INDEX(#REF!,MATCH(Revisión_Avance_Periodo!$L839,#REF!,0),MATCH(Revisión_Avance_Periodo!$T839,#REF!,0))</f>
        <v>#REF!</v>
      </c>
      <c r="W839" s="118">
        <f t="shared" ref="W839:W847" si="78">IFERROR((V839/U839),0)</f>
        <v>0</v>
      </c>
      <c r="X839" s="124" t="str">
        <f>VLOOKUP(W839,Tabla_Estado_Meta_OAP_2019[#All],3,TRUE)</f>
        <v>Por Ejecutar</v>
      </c>
      <c r="Y839" s="150" t="e">
        <f>SUBTOTAL(9,$U$830:$U839)</f>
        <v>#REF!</v>
      </c>
      <c r="Z839" s="151" t="e">
        <f>SUBTOTAL(9,$V$830:$V839)</f>
        <v>#REF!</v>
      </c>
      <c r="AA839" s="159">
        <f>IFERROR(+Revisión_Avance_Periodo!$Z839/Revisión_Avance_Periodo!$Y839,0)</f>
        <v>0</v>
      </c>
      <c r="AB839" s="126"/>
      <c r="AC839" s="127"/>
      <c r="AD839" s="125"/>
      <c r="AE839" s="125"/>
      <c r="AF839" s="128"/>
      <c r="AG839" s="129"/>
      <c r="AH839" s="150" t="e">
        <f>SUBTOTAL(9,$U$530:$U839)</f>
        <v>#REF!</v>
      </c>
      <c r="AI839" s="151" t="e">
        <f>SUBTOTAL(9,$V$530:$V839)</f>
        <v>#REF!</v>
      </c>
      <c r="AJ839" s="159">
        <f>IFERROR(+Revisión_Avance_Periodo!$Z539/Revisión_Avance_Periodo!$Y539,0)</f>
        <v>0</v>
      </c>
      <c r="AK839" s="126"/>
      <c r="AL839" s="127"/>
      <c r="AM839" s="125"/>
      <c r="AN839" s="125"/>
      <c r="AO839" s="128"/>
      <c r="AP839" s="129"/>
    </row>
    <row r="840" spans="1:42" x14ac:dyDescent="0.25">
      <c r="A840" s="92">
        <v>46</v>
      </c>
      <c r="B840" s="435" t="e">
        <f>CONCATENATE(Revisión_Avance_Periodo!$D540,";",Revisión_Avance_Periodo!$F540,";",Revisión_Avance_Periodo!$L540)</f>
        <v>#REF!</v>
      </c>
      <c r="C840" s="435" t="e">
        <f t="shared" si="77"/>
        <v>#REF!</v>
      </c>
      <c r="D840" s="114" t="e">
        <f>VLOOKUP($A840,#REF!,3,FALSE)</f>
        <v>#REF!</v>
      </c>
      <c r="E840" s="436" t="e">
        <f>VLOOKUP($A840,#REF!,4,FALSE)</f>
        <v>#REF!</v>
      </c>
      <c r="F840" s="102" t="e">
        <f>VLOOKUP($A840,#REF!,5,FALSE)</f>
        <v>#REF!</v>
      </c>
      <c r="G840" s="93" t="e">
        <f>VLOOKUP($A840,#REF!,8,FALSE)</f>
        <v>#REF!</v>
      </c>
      <c r="H840" s="93" t="e">
        <f>VLOOKUP($A840,#REF!,7,FALSE)</f>
        <v>#REF!</v>
      </c>
      <c r="I840" s="438" t="e">
        <f>VLOOKUP($A840,#REF!,10,FALSE)</f>
        <v>#REF!</v>
      </c>
      <c r="J840" s="93" t="e">
        <f>VLOOKUP($A840,#REF!,11,FALSE)</f>
        <v>#REF!</v>
      </c>
      <c r="K840" s="114" t="e">
        <f>VLOOKUP($A840,#REF!,12,FALSE)</f>
        <v>#REF!</v>
      </c>
      <c r="L840" s="93" t="e">
        <f>VLOOKUP($A840,#REF!,13,FALSE)</f>
        <v>#REF!</v>
      </c>
      <c r="M840" s="438" t="e">
        <f>VLOOKUP($A840,#REF!,14,FALSE)</f>
        <v>#REF!</v>
      </c>
      <c r="N840" s="102" t="e">
        <f>VLOOKUP($A840,#REF!,15,FALSE)</f>
        <v>#REF!</v>
      </c>
      <c r="O840" s="102" t="e">
        <f>VLOOKUP($A840,#REF!,18,FALSE)</f>
        <v>#REF!</v>
      </c>
      <c r="P840" s="93" t="e">
        <f>VLOOKUP($A840,#REF!,41,FALSE)</f>
        <v>#REF!</v>
      </c>
      <c r="Q840" s="115" t="e">
        <f>VLOOKUP(Revisión_Avance_Periodo!$L540,#REF!,30,FALSE)</f>
        <v>#REF!</v>
      </c>
      <c r="R840" s="116">
        <v>2019</v>
      </c>
      <c r="S840" s="196">
        <v>43799</v>
      </c>
      <c r="T840" s="116" t="s">
        <v>78</v>
      </c>
      <c r="U840" s="147" t="e">
        <f>INDEX(#REF!,MATCH(Revisión_Avance_Periodo!$L840,#REF!,0),MATCH(Revisión_Avance_Periodo!$T840,#REF!,0))</f>
        <v>#REF!</v>
      </c>
      <c r="V840" s="147" t="e">
        <f>INDEX(#REF!,MATCH(Revisión_Avance_Periodo!$L840,#REF!,0),MATCH(Revisión_Avance_Periodo!$T840,#REF!,0))</f>
        <v>#REF!</v>
      </c>
      <c r="W840" s="118">
        <f t="shared" si="78"/>
        <v>0</v>
      </c>
      <c r="X840" s="116" t="str">
        <f>VLOOKUP(W840,Tabla_Estado_Meta_OAP_2019[#All],3,TRUE)</f>
        <v>Por Ejecutar</v>
      </c>
      <c r="Y840" s="150" t="e">
        <f>SUBTOTAL(9,$U$830:$U840)</f>
        <v>#REF!</v>
      </c>
      <c r="Z840" s="151" t="e">
        <f>SUBTOTAL(9,$V$830:$V840)</f>
        <v>#REF!</v>
      </c>
      <c r="AA840" s="159">
        <f>IFERROR(+Revisión_Avance_Periodo!$Z840/Revisión_Avance_Periodo!$Y840,0)</f>
        <v>0</v>
      </c>
      <c r="AB840" s="126"/>
      <c r="AC840" s="127"/>
      <c r="AD840" s="125"/>
      <c r="AE840" s="125"/>
      <c r="AF840" s="128"/>
      <c r="AG840" s="129"/>
      <c r="AH840" s="150" t="e">
        <f>SUBTOTAL(9,$U$530:$U840)</f>
        <v>#REF!</v>
      </c>
      <c r="AI840" s="151" t="e">
        <f>SUBTOTAL(9,$V$530:$V840)</f>
        <v>#REF!</v>
      </c>
      <c r="AJ840" s="159">
        <f>IFERROR(+Revisión_Avance_Periodo!$Z540/Revisión_Avance_Periodo!$Y540,0)</f>
        <v>0</v>
      </c>
      <c r="AK840" s="126"/>
      <c r="AL840" s="127"/>
      <c r="AM840" s="125"/>
      <c r="AN840" s="125"/>
      <c r="AO840" s="128"/>
      <c r="AP840" s="129"/>
    </row>
    <row r="841" spans="1:42" ht="15.75" thickBot="1" x14ac:dyDescent="0.3">
      <c r="A841" s="97">
        <v>46</v>
      </c>
      <c r="B841" s="435" t="e">
        <f>CONCATENATE(Revisión_Avance_Periodo!$D541,";",Revisión_Avance_Periodo!$F541,";",Revisión_Avance_Periodo!$L541)</f>
        <v>#REF!</v>
      </c>
      <c r="C841" s="435" t="e">
        <f t="shared" si="77"/>
        <v>#REF!</v>
      </c>
      <c r="D841" s="123" t="e">
        <f>VLOOKUP($A841,#REF!,3,FALSE)</f>
        <v>#REF!</v>
      </c>
      <c r="E841" s="436" t="e">
        <f>VLOOKUP($A841,#REF!,4,FALSE)</f>
        <v>#REF!</v>
      </c>
      <c r="F841" s="103" t="e">
        <f>VLOOKUP($A841,#REF!,5,FALSE)</f>
        <v>#REF!</v>
      </c>
      <c r="G841" s="98" t="e">
        <f>VLOOKUP($A841,#REF!,8,FALSE)</f>
        <v>#REF!</v>
      </c>
      <c r="H841" s="93" t="e">
        <f>VLOOKUP($A841,#REF!,7,FALSE)</f>
        <v>#REF!</v>
      </c>
      <c r="I841" s="438" t="e">
        <f>VLOOKUP($A841,#REF!,10,FALSE)</f>
        <v>#REF!</v>
      </c>
      <c r="J841" s="98" t="e">
        <f>VLOOKUP($A841,#REF!,11,FALSE)</f>
        <v>#REF!</v>
      </c>
      <c r="K841" s="114" t="e">
        <f>VLOOKUP($A841,#REF!,12,FALSE)</f>
        <v>#REF!</v>
      </c>
      <c r="L841" s="98" t="e">
        <f>VLOOKUP($A841,#REF!,13,FALSE)</f>
        <v>#REF!</v>
      </c>
      <c r="M841" s="438" t="e">
        <f>VLOOKUP($A841,#REF!,14,FALSE)</f>
        <v>#REF!</v>
      </c>
      <c r="N841" s="103" t="e">
        <f>VLOOKUP($A841,#REF!,15,FALSE)</f>
        <v>#REF!</v>
      </c>
      <c r="O841" s="103" t="e">
        <f>VLOOKUP($A841,#REF!,18,FALSE)</f>
        <v>#REF!</v>
      </c>
      <c r="P841" s="93" t="e">
        <f>VLOOKUP($A841,#REF!,41,FALSE)</f>
        <v>#REF!</v>
      </c>
      <c r="Q841" s="115" t="e">
        <f>VLOOKUP(Revisión_Avance_Periodo!$L541,#REF!,30,FALSE)</f>
        <v>#REF!</v>
      </c>
      <c r="R841" s="116">
        <v>2019</v>
      </c>
      <c r="S841" s="196">
        <v>43829</v>
      </c>
      <c r="T841" s="124" t="s">
        <v>79</v>
      </c>
      <c r="U841" s="147" t="e">
        <f>INDEX(#REF!,MATCH(Revisión_Avance_Periodo!$L841,#REF!,0),MATCH(Revisión_Avance_Periodo!$T841,#REF!,0))</f>
        <v>#REF!</v>
      </c>
      <c r="V841" s="147" t="e">
        <f>INDEX(#REF!,MATCH(Revisión_Avance_Periodo!$L841,#REF!,0),MATCH(Revisión_Avance_Periodo!$T841,#REF!,0))</f>
        <v>#REF!</v>
      </c>
      <c r="W841" s="118">
        <f t="shared" si="78"/>
        <v>0</v>
      </c>
      <c r="X841" s="124" t="str">
        <f>VLOOKUP(W841,Tabla_Estado_Meta_OAP_2019[#All],3,TRUE)</f>
        <v>Por Ejecutar</v>
      </c>
      <c r="Y841" s="150" t="e">
        <f>SUBTOTAL(9,$U$830:$U841)</f>
        <v>#REF!</v>
      </c>
      <c r="Z841" s="151" t="e">
        <f>SUBTOTAL(9,$V$830:$V841)</f>
        <v>#REF!</v>
      </c>
      <c r="AA841" s="159">
        <f>IFERROR(+Revisión_Avance_Periodo!$Z841/Revisión_Avance_Periodo!$Y841,0)</f>
        <v>0</v>
      </c>
      <c r="AB841" s="126"/>
      <c r="AC841" s="127"/>
      <c r="AD841" s="125"/>
      <c r="AE841" s="125"/>
      <c r="AF841" s="128"/>
      <c r="AG841" s="129"/>
      <c r="AH841" s="150" t="e">
        <f>SUBTOTAL(9,$U$530:$U841)</f>
        <v>#REF!</v>
      </c>
      <c r="AI841" s="151" t="e">
        <f>SUBTOTAL(9,$V$530:$V841)</f>
        <v>#REF!</v>
      </c>
      <c r="AJ841" s="159">
        <f>IFERROR(+Revisión_Avance_Periodo!$Z541/Revisión_Avance_Periodo!$Y541,0)</f>
        <v>0</v>
      </c>
      <c r="AK841" s="126"/>
      <c r="AL841" s="127"/>
      <c r="AM841" s="125"/>
      <c r="AN841" s="125"/>
      <c r="AO841" s="128"/>
      <c r="AP841" s="129"/>
    </row>
    <row r="842" spans="1:42" x14ac:dyDescent="0.25">
      <c r="A842" s="92">
        <v>47</v>
      </c>
      <c r="B842" s="435" t="e">
        <f>CONCATENATE(Revisión_Avance_Periodo!$D542,";",Revisión_Avance_Periodo!$F542,";",Revisión_Avance_Periodo!$L542)</f>
        <v>#REF!</v>
      </c>
      <c r="C842" s="435" t="e">
        <f t="shared" si="77"/>
        <v>#REF!</v>
      </c>
      <c r="D842" s="114" t="e">
        <f>VLOOKUP($A842,#REF!,3,FALSE)</f>
        <v>#REF!</v>
      </c>
      <c r="E842" s="436" t="e">
        <f>VLOOKUP($A842,#REF!,4,FALSE)</f>
        <v>#REF!</v>
      </c>
      <c r="F842" s="102" t="e">
        <f>VLOOKUP($A842,#REF!,5,FALSE)</f>
        <v>#REF!</v>
      </c>
      <c r="G842" s="93" t="e">
        <f>VLOOKUP($A842,#REF!,8,FALSE)</f>
        <v>#REF!</v>
      </c>
      <c r="H842" s="93" t="e">
        <f>VLOOKUP($A842,#REF!,7,FALSE)</f>
        <v>#REF!</v>
      </c>
      <c r="I842" s="438" t="e">
        <f>VLOOKUP($A842,#REF!,10,FALSE)</f>
        <v>#REF!</v>
      </c>
      <c r="J842" s="93" t="e">
        <f>VLOOKUP($A842,#REF!,11,FALSE)</f>
        <v>#REF!</v>
      </c>
      <c r="K842" s="114" t="e">
        <f>VLOOKUP($A842,#REF!,12,FALSE)</f>
        <v>#REF!</v>
      </c>
      <c r="L842" s="93" t="e">
        <f>VLOOKUP($A842,#REF!,13,FALSE)</f>
        <v>#REF!</v>
      </c>
      <c r="M842" s="438" t="e">
        <f>VLOOKUP($A842,#REF!,14,FALSE)</f>
        <v>#REF!</v>
      </c>
      <c r="N842" s="102" t="e">
        <f>VLOOKUP($A842,#REF!,15,FALSE)</f>
        <v>#REF!</v>
      </c>
      <c r="O842" s="102" t="e">
        <f>VLOOKUP($A842,#REF!,18,FALSE)</f>
        <v>#REF!</v>
      </c>
      <c r="P842" s="93" t="e">
        <f>VLOOKUP($A842,#REF!,41,FALSE)</f>
        <v>#REF!</v>
      </c>
      <c r="Q842" s="115" t="e">
        <f>VLOOKUP(Revisión_Avance_Periodo!$L542,#REF!,30,FALSE)</f>
        <v>#REF!</v>
      </c>
      <c r="R842" s="116">
        <v>2019</v>
      </c>
      <c r="S842" s="196">
        <v>43495</v>
      </c>
      <c r="T842" s="116" t="s">
        <v>68</v>
      </c>
      <c r="U842" s="147" t="e">
        <f>INDEX(#REF!,MATCH(Revisión_Avance_Periodo!$L842,#REF!,0),MATCH(Revisión_Avance_Periodo!$T842,#REF!,0))</f>
        <v>#REF!</v>
      </c>
      <c r="V842" s="147" t="e">
        <f>INDEX(#REF!,MATCH(Revisión_Avance_Periodo!$L842,#REF!,0),MATCH(Revisión_Avance_Periodo!$T842,#REF!,0))</f>
        <v>#REF!</v>
      </c>
      <c r="W842" s="118">
        <f t="shared" si="78"/>
        <v>0</v>
      </c>
      <c r="X842" s="116" t="str">
        <f>VLOOKUP(W842,Tabla_Estado_Meta_OAP_2019[#All],3,TRUE)</f>
        <v>Por Ejecutar</v>
      </c>
      <c r="Y842" s="148" t="e">
        <f>SUBTOTAL(9,$U$842:$U842)</f>
        <v>#REF!</v>
      </c>
      <c r="Z842" s="149" t="e">
        <f>SUBTOTAL(9,$V$842:$V842)</f>
        <v>#REF!</v>
      </c>
      <c r="AA842" s="162">
        <f>IFERROR(+Revisión_Avance_Periodo!$Z842/Revisión_Avance_Periodo!$Y842,0)</f>
        <v>0</v>
      </c>
      <c r="AB842" s="448" t="e">
        <f>SUBTOTAL(9,U842:U853)</f>
        <v>#REF!</v>
      </c>
      <c r="AC842" s="449" t="e">
        <f>SUBTOTAL(9,V842:V853)</f>
        <v>#REF!</v>
      </c>
      <c r="AD842" s="119" t="e">
        <f>+AC842/AB842</f>
        <v>#REF!</v>
      </c>
      <c r="AE842" s="119" t="e">
        <f>100%-Revisión_Avance_Periodo!$AD842</f>
        <v>#REF!</v>
      </c>
      <c r="AF842" s="121" t="e">
        <f>VLOOKUP(AD842,Tabla_Estado_Meta_OAP_2019[],3,TRUE)</f>
        <v>#REF!</v>
      </c>
      <c r="AG842" s="122" t="e">
        <f>Revisión_Avance_Periodo!$AD842*Revisión_Avance_Periodo!$Q842</f>
        <v>#REF!</v>
      </c>
      <c r="AH842" s="148" t="e">
        <f>SUBTOTAL(9,$U$542:$U842)</f>
        <v>#REF!</v>
      </c>
      <c r="AI842" s="149" t="e">
        <f>SUBTOTAL(9,$V$542:$V842)</f>
        <v>#REF!</v>
      </c>
      <c r="AJ842" s="162">
        <f>IFERROR(+Revisión_Avance_Periodo!$Z542/Revisión_Avance_Periodo!$Y542,0)</f>
        <v>0</v>
      </c>
      <c r="AK842" s="448" t="e">
        <f>SUBTOTAL(9,AD842:AD853)</f>
        <v>#REF!</v>
      </c>
      <c r="AL842" s="449" t="e">
        <f>SUBTOTAL(9,AE842:AE853)</f>
        <v>#REF!</v>
      </c>
      <c r="AM842" s="119" t="e">
        <f>+AL842/AK842</f>
        <v>#REF!</v>
      </c>
      <c r="AN842" s="119" t="e">
        <f>100%-Revisión_Avance_Periodo!$AD542</f>
        <v>#REF!</v>
      </c>
      <c r="AO842" s="121" t="e">
        <f>VLOOKUP(AM842,Tabla_Estado_Meta_OAP_2019[],3,TRUE)</f>
        <v>#REF!</v>
      </c>
      <c r="AP842" s="122" t="e">
        <f>Revisión_Avance_Periodo!$AD542*Revisión_Avance_Periodo!$Q542</f>
        <v>#REF!</v>
      </c>
    </row>
    <row r="843" spans="1:42" x14ac:dyDescent="0.25">
      <c r="A843" s="97">
        <v>47</v>
      </c>
      <c r="B843" s="435" t="e">
        <f>CONCATENATE(Revisión_Avance_Periodo!$D543,";",Revisión_Avance_Periodo!$F543,";",Revisión_Avance_Periodo!$L543)</f>
        <v>#REF!</v>
      </c>
      <c r="C843" s="435" t="e">
        <f t="shared" si="77"/>
        <v>#REF!</v>
      </c>
      <c r="D843" s="123" t="e">
        <f>VLOOKUP($A843,#REF!,3,FALSE)</f>
        <v>#REF!</v>
      </c>
      <c r="E843" s="436" t="e">
        <f>VLOOKUP($A843,#REF!,4,FALSE)</f>
        <v>#REF!</v>
      </c>
      <c r="F843" s="103" t="e">
        <f>VLOOKUP($A843,#REF!,5,FALSE)</f>
        <v>#REF!</v>
      </c>
      <c r="G843" s="98" t="e">
        <f>VLOOKUP($A843,#REF!,8,FALSE)</f>
        <v>#REF!</v>
      </c>
      <c r="H843" s="93" t="e">
        <f>VLOOKUP($A843,#REF!,7,FALSE)</f>
        <v>#REF!</v>
      </c>
      <c r="I843" s="438" t="e">
        <f>VLOOKUP($A843,#REF!,10,FALSE)</f>
        <v>#REF!</v>
      </c>
      <c r="J843" s="98" t="e">
        <f>VLOOKUP($A843,#REF!,11,FALSE)</f>
        <v>#REF!</v>
      </c>
      <c r="K843" s="114" t="e">
        <f>VLOOKUP($A843,#REF!,12,FALSE)</f>
        <v>#REF!</v>
      </c>
      <c r="L843" s="98" t="e">
        <f>VLOOKUP($A843,#REF!,13,FALSE)</f>
        <v>#REF!</v>
      </c>
      <c r="M843" s="438" t="e">
        <f>VLOOKUP($A843,#REF!,14,FALSE)</f>
        <v>#REF!</v>
      </c>
      <c r="N843" s="103" t="e">
        <f>VLOOKUP($A843,#REF!,15,FALSE)</f>
        <v>#REF!</v>
      </c>
      <c r="O843" s="103" t="e">
        <f>VLOOKUP($A843,#REF!,18,FALSE)</f>
        <v>#REF!</v>
      </c>
      <c r="P843" s="93" t="e">
        <f>VLOOKUP($A843,#REF!,41,FALSE)</f>
        <v>#REF!</v>
      </c>
      <c r="Q843" s="115" t="e">
        <f>VLOOKUP(Revisión_Avance_Periodo!$L543,#REF!,30,FALSE)</f>
        <v>#REF!</v>
      </c>
      <c r="R843" s="116">
        <v>2019</v>
      </c>
      <c r="S843" s="196">
        <v>43524</v>
      </c>
      <c r="T843" s="124" t="s">
        <v>69</v>
      </c>
      <c r="U843" s="147" t="e">
        <f>INDEX(#REF!,MATCH(Revisión_Avance_Periodo!$L843,#REF!,0),MATCH(Revisión_Avance_Periodo!$T843,#REF!,0))</f>
        <v>#REF!</v>
      </c>
      <c r="V843" s="147" t="e">
        <f>INDEX(#REF!,MATCH(Revisión_Avance_Periodo!$L843,#REF!,0),MATCH(Revisión_Avance_Periodo!$T843,#REF!,0))</f>
        <v>#REF!</v>
      </c>
      <c r="W843" s="118">
        <f t="shared" si="78"/>
        <v>0</v>
      </c>
      <c r="X843" s="124" t="str">
        <f>VLOOKUP(W843,Tabla_Estado_Meta_OAP_2019[#All],3,TRUE)</f>
        <v>Por Ejecutar</v>
      </c>
      <c r="Y843" s="150" t="e">
        <f>SUBTOTAL(9,$U$842:$U843)</f>
        <v>#REF!</v>
      </c>
      <c r="Z843" s="151" t="e">
        <f>SUBTOTAL(9,$V$842:$V843)</f>
        <v>#REF!</v>
      </c>
      <c r="AA843" s="159">
        <f>IFERROR(+Revisión_Avance_Periodo!$Z843/Revisión_Avance_Periodo!$Y843,0)</f>
        <v>0</v>
      </c>
      <c r="AB843" s="126"/>
      <c r="AC843" s="127"/>
      <c r="AD843" s="125"/>
      <c r="AE843" s="125"/>
      <c r="AF843" s="128"/>
      <c r="AG843" s="129"/>
      <c r="AH843" s="150" t="e">
        <f>SUBTOTAL(9,$U$542:$U843)</f>
        <v>#REF!</v>
      </c>
      <c r="AI843" s="151" t="e">
        <f>SUBTOTAL(9,$V$542:$V843)</f>
        <v>#REF!</v>
      </c>
      <c r="AJ843" s="159">
        <f>IFERROR(+Revisión_Avance_Periodo!$Z543/Revisión_Avance_Periodo!$Y543,0)</f>
        <v>0</v>
      </c>
      <c r="AK843" s="126"/>
      <c r="AL843" s="127"/>
      <c r="AM843" s="125"/>
      <c r="AN843" s="125"/>
      <c r="AO843" s="128"/>
      <c r="AP843" s="129"/>
    </row>
    <row r="844" spans="1:42" x14ac:dyDescent="0.25">
      <c r="A844" s="92">
        <v>47</v>
      </c>
      <c r="B844" s="435" t="e">
        <f>CONCATENATE(Revisión_Avance_Periodo!$D544,";",Revisión_Avance_Periodo!$F544,";",Revisión_Avance_Periodo!$L544)</f>
        <v>#REF!</v>
      </c>
      <c r="C844" s="435" t="e">
        <f t="shared" si="77"/>
        <v>#REF!</v>
      </c>
      <c r="D844" s="114" t="e">
        <f>VLOOKUP($A844,#REF!,3,FALSE)</f>
        <v>#REF!</v>
      </c>
      <c r="E844" s="436" t="e">
        <f>VLOOKUP($A844,#REF!,4,FALSE)</f>
        <v>#REF!</v>
      </c>
      <c r="F844" s="102" t="e">
        <f>VLOOKUP($A844,#REF!,5,FALSE)</f>
        <v>#REF!</v>
      </c>
      <c r="G844" s="93" t="e">
        <f>VLOOKUP($A844,#REF!,8,FALSE)</f>
        <v>#REF!</v>
      </c>
      <c r="H844" s="93" t="e">
        <f>VLOOKUP($A844,#REF!,7,FALSE)</f>
        <v>#REF!</v>
      </c>
      <c r="I844" s="438" t="e">
        <f>VLOOKUP($A844,#REF!,10,FALSE)</f>
        <v>#REF!</v>
      </c>
      <c r="J844" s="93" t="e">
        <f>VLOOKUP($A844,#REF!,11,FALSE)</f>
        <v>#REF!</v>
      </c>
      <c r="K844" s="114" t="e">
        <f>VLOOKUP($A844,#REF!,12,FALSE)</f>
        <v>#REF!</v>
      </c>
      <c r="L844" s="93" t="e">
        <f>VLOOKUP($A844,#REF!,13,FALSE)</f>
        <v>#REF!</v>
      </c>
      <c r="M844" s="438" t="e">
        <f>VLOOKUP($A844,#REF!,14,FALSE)</f>
        <v>#REF!</v>
      </c>
      <c r="N844" s="102" t="e">
        <f>VLOOKUP($A844,#REF!,15,FALSE)</f>
        <v>#REF!</v>
      </c>
      <c r="O844" s="102" t="e">
        <f>VLOOKUP($A844,#REF!,18,FALSE)</f>
        <v>#REF!</v>
      </c>
      <c r="P844" s="93" t="e">
        <f>VLOOKUP($A844,#REF!,41,FALSE)</f>
        <v>#REF!</v>
      </c>
      <c r="Q844" s="115" t="e">
        <f>VLOOKUP(Revisión_Avance_Periodo!$L544,#REF!,30,FALSE)</f>
        <v>#REF!</v>
      </c>
      <c r="R844" s="116">
        <v>2019</v>
      </c>
      <c r="S844" s="196">
        <v>43554</v>
      </c>
      <c r="T844" s="116" t="s">
        <v>70</v>
      </c>
      <c r="U844" s="147" t="e">
        <f>INDEX(#REF!,MATCH(Revisión_Avance_Periodo!$L844,#REF!,0),MATCH(Revisión_Avance_Periodo!$T844,#REF!,0))</f>
        <v>#REF!</v>
      </c>
      <c r="V844" s="147" t="e">
        <f>INDEX(#REF!,MATCH(Revisión_Avance_Periodo!$L844,#REF!,0),MATCH(Revisión_Avance_Periodo!$T844,#REF!,0))</f>
        <v>#REF!</v>
      </c>
      <c r="W844" s="118">
        <f t="shared" si="78"/>
        <v>0</v>
      </c>
      <c r="X844" s="116" t="str">
        <f>VLOOKUP(W844,Tabla_Estado_Meta_OAP_2019[#All],3,TRUE)</f>
        <v>Por Ejecutar</v>
      </c>
      <c r="Y844" s="150" t="e">
        <f>SUBTOTAL(9,$U$842:$U844)</f>
        <v>#REF!</v>
      </c>
      <c r="Z844" s="151" t="e">
        <f>SUBTOTAL(9,$V$842:$V844)</f>
        <v>#REF!</v>
      </c>
      <c r="AA844" s="159">
        <f>IFERROR(+Revisión_Avance_Periodo!$Z844/Revisión_Avance_Periodo!$Y844,0)</f>
        <v>0</v>
      </c>
      <c r="AB844" s="126"/>
      <c r="AC844" s="127"/>
      <c r="AD844" s="125"/>
      <c r="AE844" s="125"/>
      <c r="AF844" s="128"/>
      <c r="AG844" s="129"/>
      <c r="AH844" s="150" t="e">
        <f>SUBTOTAL(9,$U$542:$U844)</f>
        <v>#REF!</v>
      </c>
      <c r="AI844" s="151" t="e">
        <f>SUBTOTAL(9,$V$542:$V844)</f>
        <v>#REF!</v>
      </c>
      <c r="AJ844" s="159">
        <f>IFERROR(+Revisión_Avance_Periodo!$Z544/Revisión_Avance_Periodo!$Y544,0)</f>
        <v>0</v>
      </c>
      <c r="AK844" s="126"/>
      <c r="AL844" s="127"/>
      <c r="AM844" s="125"/>
      <c r="AN844" s="125"/>
      <c r="AO844" s="128"/>
      <c r="AP844" s="129"/>
    </row>
    <row r="845" spans="1:42" x14ac:dyDescent="0.25">
      <c r="A845" s="97">
        <v>47</v>
      </c>
      <c r="B845" s="435" t="e">
        <f>CONCATENATE(Revisión_Avance_Periodo!$D545,";",Revisión_Avance_Periodo!$F545,";",Revisión_Avance_Periodo!$L545)</f>
        <v>#REF!</v>
      </c>
      <c r="C845" s="435" t="e">
        <f t="shared" si="77"/>
        <v>#REF!</v>
      </c>
      <c r="D845" s="123" t="e">
        <f>VLOOKUP($A845,#REF!,3,FALSE)</f>
        <v>#REF!</v>
      </c>
      <c r="E845" s="436" t="e">
        <f>VLOOKUP($A845,#REF!,4,FALSE)</f>
        <v>#REF!</v>
      </c>
      <c r="F845" s="103" t="e">
        <f>VLOOKUP($A845,#REF!,5,FALSE)</f>
        <v>#REF!</v>
      </c>
      <c r="G845" s="98" t="e">
        <f>VLOOKUP($A845,#REF!,8,FALSE)</f>
        <v>#REF!</v>
      </c>
      <c r="H845" s="93" t="e">
        <f>VLOOKUP($A845,#REF!,7,FALSE)</f>
        <v>#REF!</v>
      </c>
      <c r="I845" s="438" t="e">
        <f>VLOOKUP($A845,#REF!,10,FALSE)</f>
        <v>#REF!</v>
      </c>
      <c r="J845" s="98" t="e">
        <f>VLOOKUP($A845,#REF!,11,FALSE)</f>
        <v>#REF!</v>
      </c>
      <c r="K845" s="114" t="e">
        <f>VLOOKUP($A845,#REF!,12,FALSE)</f>
        <v>#REF!</v>
      </c>
      <c r="L845" s="98" t="e">
        <f>VLOOKUP($A845,#REF!,13,FALSE)</f>
        <v>#REF!</v>
      </c>
      <c r="M845" s="438" t="e">
        <f>VLOOKUP($A845,#REF!,14,FALSE)</f>
        <v>#REF!</v>
      </c>
      <c r="N845" s="103" t="e">
        <f>VLOOKUP($A845,#REF!,15,FALSE)</f>
        <v>#REF!</v>
      </c>
      <c r="O845" s="103" t="e">
        <f>VLOOKUP($A845,#REF!,18,FALSE)</f>
        <v>#REF!</v>
      </c>
      <c r="P845" s="93" t="e">
        <f>VLOOKUP($A845,#REF!,41,FALSE)</f>
        <v>#REF!</v>
      </c>
      <c r="Q845" s="115" t="e">
        <f>VLOOKUP(Revisión_Avance_Periodo!$L545,#REF!,30,FALSE)</f>
        <v>#REF!</v>
      </c>
      <c r="R845" s="116">
        <v>2019</v>
      </c>
      <c r="S845" s="196">
        <v>43585</v>
      </c>
      <c r="T845" s="124" t="s">
        <v>71</v>
      </c>
      <c r="U845" s="147" t="e">
        <f>INDEX(#REF!,MATCH(Revisión_Avance_Periodo!$L845,#REF!,0),MATCH(Revisión_Avance_Periodo!$T845,#REF!,0))</f>
        <v>#REF!</v>
      </c>
      <c r="V845" s="147" t="e">
        <f>INDEX(#REF!,MATCH(Revisión_Avance_Periodo!$L845,#REF!,0),MATCH(Revisión_Avance_Periodo!$T845,#REF!,0))</f>
        <v>#REF!</v>
      </c>
      <c r="W845" s="118">
        <f t="shared" si="78"/>
        <v>0</v>
      </c>
      <c r="X845" s="124" t="str">
        <f>VLOOKUP(W845,Tabla_Estado_Meta_OAP_2019[#All],3,TRUE)</f>
        <v>Por Ejecutar</v>
      </c>
      <c r="Y845" s="150" t="e">
        <f>SUBTOTAL(9,$U$842:$U845)</f>
        <v>#REF!</v>
      </c>
      <c r="Z845" s="151" t="e">
        <f>SUBTOTAL(9,$V$842:$V845)</f>
        <v>#REF!</v>
      </c>
      <c r="AA845" s="159">
        <f>IFERROR(+Revisión_Avance_Periodo!$Z845/Revisión_Avance_Periodo!$Y845,0)</f>
        <v>0</v>
      </c>
      <c r="AB845" s="126"/>
      <c r="AC845" s="127"/>
      <c r="AD845" s="125"/>
      <c r="AE845" s="125"/>
      <c r="AF845" s="128"/>
      <c r="AG845" s="129"/>
      <c r="AH845" s="150" t="e">
        <f>SUBTOTAL(9,$U$542:$U845)</f>
        <v>#REF!</v>
      </c>
      <c r="AI845" s="151" t="e">
        <f>SUBTOTAL(9,$V$542:$V845)</f>
        <v>#REF!</v>
      </c>
      <c r="AJ845" s="159">
        <f>IFERROR(+Revisión_Avance_Periodo!$Z545/Revisión_Avance_Periodo!$Y545,0)</f>
        <v>0</v>
      </c>
      <c r="AK845" s="126"/>
      <c r="AL845" s="127"/>
      <c r="AM845" s="125"/>
      <c r="AN845" s="125"/>
      <c r="AO845" s="128"/>
      <c r="AP845" s="129"/>
    </row>
    <row r="846" spans="1:42" x14ac:dyDescent="0.25">
      <c r="A846" s="92">
        <v>47</v>
      </c>
      <c r="B846" s="435" t="e">
        <f>CONCATENATE(Revisión_Avance_Periodo!$D546,";",Revisión_Avance_Periodo!$F546,";",Revisión_Avance_Periodo!$L546)</f>
        <v>#REF!</v>
      </c>
      <c r="C846" s="435" t="e">
        <f t="shared" si="77"/>
        <v>#REF!</v>
      </c>
      <c r="D846" s="114" t="e">
        <f>VLOOKUP($A846,#REF!,3,FALSE)</f>
        <v>#REF!</v>
      </c>
      <c r="E846" s="436" t="e">
        <f>VLOOKUP($A846,#REF!,4,FALSE)</f>
        <v>#REF!</v>
      </c>
      <c r="F846" s="102" t="e">
        <f>VLOOKUP($A846,#REF!,5,FALSE)</f>
        <v>#REF!</v>
      </c>
      <c r="G846" s="93" t="e">
        <f>VLOOKUP($A846,#REF!,8,FALSE)</f>
        <v>#REF!</v>
      </c>
      <c r="H846" s="93" t="e">
        <f>VLOOKUP($A846,#REF!,7,FALSE)</f>
        <v>#REF!</v>
      </c>
      <c r="I846" s="438" t="e">
        <f>VLOOKUP($A846,#REF!,10,FALSE)</f>
        <v>#REF!</v>
      </c>
      <c r="J846" s="93" t="e">
        <f>VLOOKUP($A846,#REF!,11,FALSE)</f>
        <v>#REF!</v>
      </c>
      <c r="K846" s="114" t="e">
        <f>VLOOKUP($A846,#REF!,12,FALSE)</f>
        <v>#REF!</v>
      </c>
      <c r="L846" s="93" t="e">
        <f>VLOOKUP($A846,#REF!,13,FALSE)</f>
        <v>#REF!</v>
      </c>
      <c r="M846" s="438" t="e">
        <f>VLOOKUP($A846,#REF!,14,FALSE)</f>
        <v>#REF!</v>
      </c>
      <c r="N846" s="102" t="e">
        <f>VLOOKUP($A846,#REF!,15,FALSE)</f>
        <v>#REF!</v>
      </c>
      <c r="O846" s="102" t="e">
        <f>VLOOKUP($A846,#REF!,18,FALSE)</f>
        <v>#REF!</v>
      </c>
      <c r="P846" s="93" t="e">
        <f>VLOOKUP($A846,#REF!,41,FALSE)</f>
        <v>#REF!</v>
      </c>
      <c r="Q846" s="115" t="e">
        <f>VLOOKUP(Revisión_Avance_Periodo!$L546,#REF!,30,FALSE)</f>
        <v>#REF!</v>
      </c>
      <c r="R846" s="116">
        <v>2019</v>
      </c>
      <c r="S846" s="196">
        <v>43615</v>
      </c>
      <c r="T846" s="116" t="s">
        <v>72</v>
      </c>
      <c r="U846" s="147" t="e">
        <f>INDEX(#REF!,MATCH(Revisión_Avance_Periodo!$L846,#REF!,0),MATCH(Revisión_Avance_Periodo!$T846,#REF!,0))</f>
        <v>#REF!</v>
      </c>
      <c r="V846" s="147" t="e">
        <f>INDEX(#REF!,MATCH(Revisión_Avance_Periodo!$L846,#REF!,0),MATCH(Revisión_Avance_Periodo!$T846,#REF!,0))</f>
        <v>#REF!</v>
      </c>
      <c r="W846" s="118">
        <f t="shared" si="78"/>
        <v>0</v>
      </c>
      <c r="X846" s="116" t="str">
        <f>VLOOKUP(W846,Tabla_Estado_Meta_OAP_2019[#All],3,TRUE)</f>
        <v>Por Ejecutar</v>
      </c>
      <c r="Y846" s="150" t="e">
        <f>SUBTOTAL(9,$U$842:$U846)</f>
        <v>#REF!</v>
      </c>
      <c r="Z846" s="151" t="e">
        <f>SUBTOTAL(9,$V$842:$V846)</f>
        <v>#REF!</v>
      </c>
      <c r="AA846" s="159">
        <f>IFERROR(+Revisión_Avance_Periodo!$Z846/Revisión_Avance_Periodo!$Y846,0)</f>
        <v>0</v>
      </c>
      <c r="AB846" s="126"/>
      <c r="AC846" s="127"/>
      <c r="AD846" s="125"/>
      <c r="AE846" s="125"/>
      <c r="AF846" s="128"/>
      <c r="AG846" s="129"/>
      <c r="AH846" s="150" t="e">
        <f>SUBTOTAL(9,$U$542:$U846)</f>
        <v>#REF!</v>
      </c>
      <c r="AI846" s="151" t="e">
        <f>SUBTOTAL(9,$V$542:$V846)</f>
        <v>#REF!</v>
      </c>
      <c r="AJ846" s="159">
        <f>IFERROR(+Revisión_Avance_Periodo!$Z546/Revisión_Avance_Periodo!$Y546,0)</f>
        <v>0</v>
      </c>
      <c r="AK846" s="126"/>
      <c r="AL846" s="127"/>
      <c r="AM846" s="125"/>
      <c r="AN846" s="125"/>
      <c r="AO846" s="128"/>
      <c r="AP846" s="129"/>
    </row>
    <row r="847" spans="1:42" x14ac:dyDescent="0.25">
      <c r="A847" s="97">
        <v>47</v>
      </c>
      <c r="B847" s="435" t="e">
        <f>CONCATENATE(Revisión_Avance_Periodo!$D547,";",Revisión_Avance_Periodo!$F547,";",Revisión_Avance_Periodo!$L547)</f>
        <v>#REF!</v>
      </c>
      <c r="C847" s="435" t="e">
        <f t="shared" si="77"/>
        <v>#REF!</v>
      </c>
      <c r="D847" s="123" t="e">
        <f>VLOOKUP($A847,#REF!,3,FALSE)</f>
        <v>#REF!</v>
      </c>
      <c r="E847" s="436" t="e">
        <f>VLOOKUP($A847,#REF!,4,FALSE)</f>
        <v>#REF!</v>
      </c>
      <c r="F847" s="103" t="e">
        <f>VLOOKUP($A847,#REF!,5,FALSE)</f>
        <v>#REF!</v>
      </c>
      <c r="G847" s="98" t="e">
        <f>VLOOKUP($A847,#REF!,8,FALSE)</f>
        <v>#REF!</v>
      </c>
      <c r="H847" s="93" t="e">
        <f>VLOOKUP($A847,#REF!,7,FALSE)</f>
        <v>#REF!</v>
      </c>
      <c r="I847" s="438" t="e">
        <f>VLOOKUP($A847,#REF!,10,FALSE)</f>
        <v>#REF!</v>
      </c>
      <c r="J847" s="98" t="e">
        <f>VLOOKUP($A847,#REF!,11,FALSE)</f>
        <v>#REF!</v>
      </c>
      <c r="K847" s="114" t="e">
        <f>VLOOKUP($A847,#REF!,12,FALSE)</f>
        <v>#REF!</v>
      </c>
      <c r="L847" s="98" t="e">
        <f>VLOOKUP($A847,#REF!,13,FALSE)</f>
        <v>#REF!</v>
      </c>
      <c r="M847" s="438" t="e">
        <f>VLOOKUP($A847,#REF!,14,FALSE)</f>
        <v>#REF!</v>
      </c>
      <c r="N847" s="103" t="e">
        <f>VLOOKUP($A847,#REF!,15,FALSE)</f>
        <v>#REF!</v>
      </c>
      <c r="O847" s="103" t="e">
        <f>VLOOKUP($A847,#REF!,18,FALSE)</f>
        <v>#REF!</v>
      </c>
      <c r="P847" s="93" t="e">
        <f>VLOOKUP($A847,#REF!,41,FALSE)</f>
        <v>#REF!</v>
      </c>
      <c r="Q847" s="115" t="e">
        <f>VLOOKUP(Revisión_Avance_Periodo!$L547,#REF!,30,FALSE)</f>
        <v>#REF!</v>
      </c>
      <c r="R847" s="116">
        <v>2019</v>
      </c>
      <c r="S847" s="196">
        <v>43646</v>
      </c>
      <c r="T847" s="124" t="s">
        <v>73</v>
      </c>
      <c r="U847" s="147" t="e">
        <f>INDEX(#REF!,MATCH(Revisión_Avance_Periodo!$L847,#REF!,0),MATCH(Revisión_Avance_Periodo!$T847,#REF!,0))</f>
        <v>#REF!</v>
      </c>
      <c r="V847" s="147" t="e">
        <f>INDEX(#REF!,MATCH(Revisión_Avance_Periodo!$L847,#REF!,0),MATCH(Revisión_Avance_Periodo!$T847,#REF!,0))</f>
        <v>#REF!</v>
      </c>
      <c r="W847" s="118">
        <f t="shared" si="78"/>
        <v>0</v>
      </c>
      <c r="X847" s="124" t="str">
        <f>VLOOKUP(W847,Tabla_Estado_Meta_OAP_2019[#All],3,TRUE)</f>
        <v>Por Ejecutar</v>
      </c>
      <c r="Y847" s="150" t="e">
        <f>SUBTOTAL(9,$U$842:$U847)</f>
        <v>#REF!</v>
      </c>
      <c r="Z847" s="151" t="e">
        <f>SUBTOTAL(9,$V$842:$V847)</f>
        <v>#REF!</v>
      </c>
      <c r="AA847" s="159">
        <f>IFERROR(+Revisión_Avance_Periodo!$Z847/Revisión_Avance_Periodo!$Y847,0)</f>
        <v>0</v>
      </c>
      <c r="AB847" s="126"/>
      <c r="AC847" s="127"/>
      <c r="AD847" s="125"/>
      <c r="AE847" s="125"/>
      <c r="AF847" s="128"/>
      <c r="AG847" s="129"/>
      <c r="AH847" s="150" t="e">
        <f>SUBTOTAL(9,$U$542:$U847)</f>
        <v>#REF!</v>
      </c>
      <c r="AI847" s="151" t="e">
        <f>SUBTOTAL(9,$V$542:$V847)</f>
        <v>#REF!</v>
      </c>
      <c r="AJ847" s="159">
        <f>IFERROR(+Revisión_Avance_Periodo!$Z547/Revisión_Avance_Periodo!$Y547,0)</f>
        <v>0</v>
      </c>
      <c r="AK847" s="126"/>
      <c r="AL847" s="127"/>
      <c r="AM847" s="125"/>
      <c r="AN847" s="125"/>
      <c r="AO847" s="128"/>
      <c r="AP847" s="129"/>
    </row>
    <row r="848" spans="1:42" x14ac:dyDescent="0.25">
      <c r="A848" s="92">
        <v>47</v>
      </c>
      <c r="B848" s="435" t="e">
        <f>CONCATENATE(Revisión_Avance_Periodo!$D548,";",Revisión_Avance_Periodo!$F548,";",Revisión_Avance_Periodo!$L548)</f>
        <v>#REF!</v>
      </c>
      <c r="C848" s="435" t="e">
        <f t="shared" si="77"/>
        <v>#REF!</v>
      </c>
      <c r="D848" s="114" t="e">
        <f>VLOOKUP($A848,#REF!,3,FALSE)</f>
        <v>#REF!</v>
      </c>
      <c r="E848" s="436" t="e">
        <f>VLOOKUP($A848,#REF!,4,FALSE)</f>
        <v>#REF!</v>
      </c>
      <c r="F848" s="102" t="e">
        <f>VLOOKUP($A848,#REF!,5,FALSE)</f>
        <v>#REF!</v>
      </c>
      <c r="G848" s="93" t="e">
        <f>VLOOKUP($A848,#REF!,8,FALSE)</f>
        <v>#REF!</v>
      </c>
      <c r="H848" s="93" t="e">
        <f>VLOOKUP($A848,#REF!,7,FALSE)</f>
        <v>#REF!</v>
      </c>
      <c r="I848" s="438" t="e">
        <f>VLOOKUP($A848,#REF!,10,FALSE)</f>
        <v>#REF!</v>
      </c>
      <c r="J848" s="93" t="e">
        <f>VLOOKUP($A848,#REF!,11,FALSE)</f>
        <v>#REF!</v>
      </c>
      <c r="K848" s="114" t="e">
        <f>VLOOKUP($A848,#REF!,12,FALSE)</f>
        <v>#REF!</v>
      </c>
      <c r="L848" s="93" t="e">
        <f>VLOOKUP($A848,#REF!,13,FALSE)</f>
        <v>#REF!</v>
      </c>
      <c r="M848" s="438" t="e">
        <f>VLOOKUP($A848,#REF!,14,FALSE)</f>
        <v>#REF!</v>
      </c>
      <c r="N848" s="102" t="e">
        <f>VLOOKUP($A848,#REF!,15,FALSE)</f>
        <v>#REF!</v>
      </c>
      <c r="O848" s="102" t="e">
        <f>VLOOKUP($A848,#REF!,18,FALSE)</f>
        <v>#REF!</v>
      </c>
      <c r="P848" s="93" t="e">
        <f>VLOOKUP($A848,#REF!,41,FALSE)</f>
        <v>#REF!</v>
      </c>
      <c r="Q848" s="115" t="e">
        <f>VLOOKUP(Revisión_Avance_Periodo!$L548,#REF!,30,FALSE)</f>
        <v>#REF!</v>
      </c>
      <c r="R848" s="116">
        <v>2019</v>
      </c>
      <c r="S848" s="196">
        <v>43676</v>
      </c>
      <c r="T848" s="116" t="s">
        <v>74</v>
      </c>
      <c r="U848" s="147" t="e">
        <f>INDEX(#REF!,MATCH(Revisión_Avance_Periodo!$L848,#REF!,0),MATCH(Revisión_Avance_Periodo!$T848,#REF!,0))</f>
        <v>#REF!</v>
      </c>
      <c r="V848" s="147" t="e">
        <f>INDEX(#REF!,MATCH(Revisión_Avance_Periodo!$L848,#REF!,0),MATCH(Revisión_Avance_Periodo!$T848,#REF!,0))</f>
        <v>#REF!</v>
      </c>
      <c r="W848" s="131" t="e">
        <f t="shared" ref="W848:W862" si="79">V848/U848</f>
        <v>#REF!</v>
      </c>
      <c r="X848" s="116" t="e">
        <f>VLOOKUP(W848,Tabla_Estado_Meta_OAP_2019[#All],3,TRUE)</f>
        <v>#REF!</v>
      </c>
      <c r="Y848" s="150" t="e">
        <f>SUBTOTAL(9,$U$842:$U848)</f>
        <v>#REF!</v>
      </c>
      <c r="Z848" s="151" t="e">
        <f>SUBTOTAL(9,$V$842:$V848)</f>
        <v>#REF!</v>
      </c>
      <c r="AA848" s="159">
        <f>IFERROR(+Revisión_Avance_Periodo!$Z848/Revisión_Avance_Periodo!$Y848,0)</f>
        <v>0</v>
      </c>
      <c r="AB848" s="126"/>
      <c r="AC848" s="127"/>
      <c r="AD848" s="125"/>
      <c r="AE848" s="125"/>
      <c r="AF848" s="128"/>
      <c r="AG848" s="129"/>
      <c r="AH848" s="150" t="e">
        <f>SUBTOTAL(9,$U$542:$U848)</f>
        <v>#REF!</v>
      </c>
      <c r="AI848" s="151" t="e">
        <f>SUBTOTAL(9,$V$542:$V848)</f>
        <v>#REF!</v>
      </c>
      <c r="AJ848" s="159">
        <f>IFERROR(+Revisión_Avance_Periodo!$Z548/Revisión_Avance_Periodo!$Y548,0)</f>
        <v>0</v>
      </c>
      <c r="AK848" s="126"/>
      <c r="AL848" s="127"/>
      <c r="AM848" s="125"/>
      <c r="AN848" s="125"/>
      <c r="AO848" s="128"/>
      <c r="AP848" s="129"/>
    </row>
    <row r="849" spans="1:42" x14ac:dyDescent="0.25">
      <c r="A849" s="97">
        <v>47</v>
      </c>
      <c r="B849" s="435" t="e">
        <f>CONCATENATE(Revisión_Avance_Periodo!$D549,";",Revisión_Avance_Periodo!$F549,";",Revisión_Avance_Periodo!$L549)</f>
        <v>#REF!</v>
      </c>
      <c r="C849" s="435" t="e">
        <f t="shared" si="77"/>
        <v>#REF!</v>
      </c>
      <c r="D849" s="123" t="e">
        <f>VLOOKUP($A849,#REF!,3,FALSE)</f>
        <v>#REF!</v>
      </c>
      <c r="E849" s="436" t="e">
        <f>VLOOKUP($A849,#REF!,4,FALSE)</f>
        <v>#REF!</v>
      </c>
      <c r="F849" s="103" t="e">
        <f>VLOOKUP($A849,#REF!,5,FALSE)</f>
        <v>#REF!</v>
      </c>
      <c r="G849" s="98" t="e">
        <f>VLOOKUP($A849,#REF!,8,FALSE)</f>
        <v>#REF!</v>
      </c>
      <c r="H849" s="93" t="e">
        <f>VLOOKUP($A849,#REF!,7,FALSE)</f>
        <v>#REF!</v>
      </c>
      <c r="I849" s="438" t="e">
        <f>VLOOKUP($A849,#REF!,10,FALSE)</f>
        <v>#REF!</v>
      </c>
      <c r="J849" s="98" t="e">
        <f>VLOOKUP($A849,#REF!,11,FALSE)</f>
        <v>#REF!</v>
      </c>
      <c r="K849" s="114" t="e">
        <f>VLOOKUP($A849,#REF!,12,FALSE)</f>
        <v>#REF!</v>
      </c>
      <c r="L849" s="98" t="e">
        <f>VLOOKUP($A849,#REF!,13,FALSE)</f>
        <v>#REF!</v>
      </c>
      <c r="M849" s="438" t="e">
        <f>VLOOKUP($A849,#REF!,14,FALSE)</f>
        <v>#REF!</v>
      </c>
      <c r="N849" s="103" t="e">
        <f>VLOOKUP($A849,#REF!,15,FALSE)</f>
        <v>#REF!</v>
      </c>
      <c r="O849" s="103" t="e">
        <f>VLOOKUP($A849,#REF!,18,FALSE)</f>
        <v>#REF!</v>
      </c>
      <c r="P849" s="93" t="e">
        <f>VLOOKUP($A849,#REF!,41,FALSE)</f>
        <v>#REF!</v>
      </c>
      <c r="Q849" s="115" t="e">
        <f>VLOOKUP(Revisión_Avance_Periodo!$L549,#REF!,30,FALSE)</f>
        <v>#REF!</v>
      </c>
      <c r="R849" s="116">
        <v>2019</v>
      </c>
      <c r="S849" s="196">
        <v>43707</v>
      </c>
      <c r="T849" s="124" t="s">
        <v>75</v>
      </c>
      <c r="U849" s="147" t="e">
        <f>INDEX(#REF!,MATCH(Revisión_Avance_Periodo!$L849,#REF!,0),MATCH(Revisión_Avance_Periodo!$T849,#REF!,0))</f>
        <v>#REF!</v>
      </c>
      <c r="V849" s="147" t="e">
        <f>INDEX(#REF!,MATCH(Revisión_Avance_Periodo!$L849,#REF!,0),MATCH(Revisión_Avance_Periodo!$T849,#REF!,0))</f>
        <v>#REF!</v>
      </c>
      <c r="W849" s="130" t="e">
        <f t="shared" si="79"/>
        <v>#REF!</v>
      </c>
      <c r="X849" s="124" t="e">
        <f>VLOOKUP(W849,Tabla_Estado_Meta_OAP_2019[#All],3,TRUE)</f>
        <v>#REF!</v>
      </c>
      <c r="Y849" s="150" t="e">
        <f>SUBTOTAL(9,$U$842:$U849)</f>
        <v>#REF!</v>
      </c>
      <c r="Z849" s="151" t="e">
        <f>SUBTOTAL(9,$V$842:$V849)</f>
        <v>#REF!</v>
      </c>
      <c r="AA849" s="159">
        <f>IFERROR(+Revisión_Avance_Periodo!$Z849/Revisión_Avance_Periodo!$Y849,0)</f>
        <v>0</v>
      </c>
      <c r="AB849" s="126"/>
      <c r="AC849" s="127"/>
      <c r="AD849" s="125"/>
      <c r="AE849" s="125"/>
      <c r="AF849" s="128"/>
      <c r="AG849" s="129"/>
      <c r="AH849" s="150" t="e">
        <f>SUBTOTAL(9,$U$542:$U849)</f>
        <v>#REF!</v>
      </c>
      <c r="AI849" s="151" t="e">
        <f>SUBTOTAL(9,$V$542:$V849)</f>
        <v>#REF!</v>
      </c>
      <c r="AJ849" s="159">
        <f>IFERROR(+Revisión_Avance_Periodo!$Z549/Revisión_Avance_Periodo!$Y549,0)</f>
        <v>0</v>
      </c>
      <c r="AK849" s="126"/>
      <c r="AL849" s="127"/>
      <c r="AM849" s="125"/>
      <c r="AN849" s="125"/>
      <c r="AO849" s="128"/>
      <c r="AP849" s="129"/>
    </row>
    <row r="850" spans="1:42" x14ac:dyDescent="0.25">
      <c r="A850" s="92">
        <v>47</v>
      </c>
      <c r="B850" s="435" t="e">
        <f>CONCATENATE(Revisión_Avance_Periodo!$D550,";",Revisión_Avance_Periodo!$F550,";",Revisión_Avance_Periodo!$L550)</f>
        <v>#REF!</v>
      </c>
      <c r="C850" s="435" t="e">
        <f t="shared" si="77"/>
        <v>#REF!</v>
      </c>
      <c r="D850" s="114" t="e">
        <f>VLOOKUP($A850,#REF!,3,FALSE)</f>
        <v>#REF!</v>
      </c>
      <c r="E850" s="436" t="e">
        <f>VLOOKUP($A850,#REF!,4,FALSE)</f>
        <v>#REF!</v>
      </c>
      <c r="F850" s="102" t="e">
        <f>VLOOKUP($A850,#REF!,5,FALSE)</f>
        <v>#REF!</v>
      </c>
      <c r="G850" s="93" t="e">
        <f>VLOOKUP($A850,#REF!,8,FALSE)</f>
        <v>#REF!</v>
      </c>
      <c r="H850" s="93" t="e">
        <f>VLOOKUP($A850,#REF!,7,FALSE)</f>
        <v>#REF!</v>
      </c>
      <c r="I850" s="438" t="e">
        <f>VLOOKUP($A850,#REF!,10,FALSE)</f>
        <v>#REF!</v>
      </c>
      <c r="J850" s="93" t="e">
        <f>VLOOKUP($A850,#REF!,11,FALSE)</f>
        <v>#REF!</v>
      </c>
      <c r="K850" s="114" t="e">
        <f>VLOOKUP($A850,#REF!,12,FALSE)</f>
        <v>#REF!</v>
      </c>
      <c r="L850" s="93" t="e">
        <f>VLOOKUP($A850,#REF!,13,FALSE)</f>
        <v>#REF!</v>
      </c>
      <c r="M850" s="438" t="e">
        <f>VLOOKUP($A850,#REF!,14,FALSE)</f>
        <v>#REF!</v>
      </c>
      <c r="N850" s="102" t="e">
        <f>VLOOKUP($A850,#REF!,15,FALSE)</f>
        <v>#REF!</v>
      </c>
      <c r="O850" s="102" t="e">
        <f>VLOOKUP($A850,#REF!,18,FALSE)</f>
        <v>#REF!</v>
      </c>
      <c r="P850" s="93" t="e">
        <f>VLOOKUP($A850,#REF!,41,FALSE)</f>
        <v>#REF!</v>
      </c>
      <c r="Q850" s="115" t="e">
        <f>VLOOKUP(Revisión_Avance_Periodo!$L550,#REF!,30,FALSE)</f>
        <v>#REF!</v>
      </c>
      <c r="R850" s="116">
        <v>2019</v>
      </c>
      <c r="S850" s="196">
        <v>43738</v>
      </c>
      <c r="T850" s="116" t="s">
        <v>76</v>
      </c>
      <c r="U850" s="147" t="e">
        <f>INDEX(#REF!,MATCH(Revisión_Avance_Periodo!$L850,#REF!,0),MATCH(Revisión_Avance_Periodo!$T850,#REF!,0))</f>
        <v>#REF!</v>
      </c>
      <c r="V850" s="147" t="e">
        <f>INDEX(#REF!,MATCH(Revisión_Avance_Periodo!$L850,#REF!,0),MATCH(Revisión_Avance_Periodo!$T850,#REF!,0))</f>
        <v>#REF!</v>
      </c>
      <c r="W850" s="131" t="e">
        <f t="shared" si="79"/>
        <v>#REF!</v>
      </c>
      <c r="X850" s="116" t="e">
        <f>VLOOKUP(W850,Tabla_Estado_Meta_OAP_2019[#All],3,TRUE)</f>
        <v>#REF!</v>
      </c>
      <c r="Y850" s="150" t="e">
        <f>SUBTOTAL(9,$U$842:$U850)</f>
        <v>#REF!</v>
      </c>
      <c r="Z850" s="151" t="e">
        <f>SUBTOTAL(9,$V$842:$V850)</f>
        <v>#REF!</v>
      </c>
      <c r="AA850" s="159">
        <f>IFERROR(+Revisión_Avance_Periodo!$Z850/Revisión_Avance_Periodo!$Y850,0)</f>
        <v>0</v>
      </c>
      <c r="AB850" s="126"/>
      <c r="AC850" s="127"/>
      <c r="AD850" s="125"/>
      <c r="AE850" s="125"/>
      <c r="AF850" s="128"/>
      <c r="AG850" s="129"/>
      <c r="AH850" s="150" t="e">
        <f>SUBTOTAL(9,$U$542:$U850)</f>
        <v>#REF!</v>
      </c>
      <c r="AI850" s="151" t="e">
        <f>SUBTOTAL(9,$V$542:$V850)</f>
        <v>#REF!</v>
      </c>
      <c r="AJ850" s="159">
        <f>IFERROR(+Revisión_Avance_Periodo!$Z550/Revisión_Avance_Periodo!$Y550,0)</f>
        <v>0</v>
      </c>
      <c r="AK850" s="126"/>
      <c r="AL850" s="127"/>
      <c r="AM850" s="125"/>
      <c r="AN850" s="125"/>
      <c r="AO850" s="128"/>
      <c r="AP850" s="129"/>
    </row>
    <row r="851" spans="1:42" x14ac:dyDescent="0.25">
      <c r="A851" s="97">
        <v>47</v>
      </c>
      <c r="B851" s="435" t="e">
        <f>CONCATENATE(Revisión_Avance_Periodo!$D551,";",Revisión_Avance_Periodo!$F551,";",Revisión_Avance_Periodo!$L551)</f>
        <v>#REF!</v>
      </c>
      <c r="C851" s="435" t="e">
        <f t="shared" si="77"/>
        <v>#REF!</v>
      </c>
      <c r="D851" s="123" t="e">
        <f>VLOOKUP($A851,#REF!,3,FALSE)</f>
        <v>#REF!</v>
      </c>
      <c r="E851" s="436" t="e">
        <f>VLOOKUP($A851,#REF!,4,FALSE)</f>
        <v>#REF!</v>
      </c>
      <c r="F851" s="103" t="e">
        <f>VLOOKUP($A851,#REF!,5,FALSE)</f>
        <v>#REF!</v>
      </c>
      <c r="G851" s="98" t="e">
        <f>VLOOKUP($A851,#REF!,8,FALSE)</f>
        <v>#REF!</v>
      </c>
      <c r="H851" s="93" t="e">
        <f>VLOOKUP($A851,#REF!,7,FALSE)</f>
        <v>#REF!</v>
      </c>
      <c r="I851" s="438" t="e">
        <f>VLOOKUP($A851,#REF!,10,FALSE)</f>
        <v>#REF!</v>
      </c>
      <c r="J851" s="98" t="e">
        <f>VLOOKUP($A851,#REF!,11,FALSE)</f>
        <v>#REF!</v>
      </c>
      <c r="K851" s="114" t="e">
        <f>VLOOKUP($A851,#REF!,12,FALSE)</f>
        <v>#REF!</v>
      </c>
      <c r="L851" s="98" t="e">
        <f>VLOOKUP($A851,#REF!,13,FALSE)</f>
        <v>#REF!</v>
      </c>
      <c r="M851" s="438" t="e">
        <f>VLOOKUP($A851,#REF!,14,FALSE)</f>
        <v>#REF!</v>
      </c>
      <c r="N851" s="103" t="e">
        <f>VLOOKUP($A851,#REF!,15,FALSE)</f>
        <v>#REF!</v>
      </c>
      <c r="O851" s="103" t="e">
        <f>VLOOKUP($A851,#REF!,18,FALSE)</f>
        <v>#REF!</v>
      </c>
      <c r="P851" s="93" t="e">
        <f>VLOOKUP($A851,#REF!,41,FALSE)</f>
        <v>#REF!</v>
      </c>
      <c r="Q851" s="115" t="e">
        <f>VLOOKUP(Revisión_Avance_Periodo!$L551,#REF!,30,FALSE)</f>
        <v>#REF!</v>
      </c>
      <c r="R851" s="116">
        <v>2019</v>
      </c>
      <c r="S851" s="196">
        <v>43768</v>
      </c>
      <c r="T851" s="124" t="s">
        <v>77</v>
      </c>
      <c r="U851" s="147" t="e">
        <f>INDEX(#REF!,MATCH(Revisión_Avance_Periodo!$L851,#REF!,0),MATCH(Revisión_Avance_Periodo!$T851,#REF!,0))</f>
        <v>#REF!</v>
      </c>
      <c r="V851" s="147" t="e">
        <f>INDEX(#REF!,MATCH(Revisión_Avance_Periodo!$L851,#REF!,0),MATCH(Revisión_Avance_Periodo!$T851,#REF!,0))</f>
        <v>#REF!</v>
      </c>
      <c r="W851" s="130" t="e">
        <f t="shared" si="79"/>
        <v>#REF!</v>
      </c>
      <c r="X851" s="124" t="e">
        <f>VLOOKUP(W851,Tabla_Estado_Meta_OAP_2019[#All],3,TRUE)</f>
        <v>#REF!</v>
      </c>
      <c r="Y851" s="150" t="e">
        <f>SUBTOTAL(9,$U$842:$U851)</f>
        <v>#REF!</v>
      </c>
      <c r="Z851" s="151" t="e">
        <f>SUBTOTAL(9,$V$842:$V851)</f>
        <v>#REF!</v>
      </c>
      <c r="AA851" s="159">
        <f>IFERROR(+Revisión_Avance_Periodo!$Z851/Revisión_Avance_Periodo!$Y851,0)</f>
        <v>0</v>
      </c>
      <c r="AB851" s="126"/>
      <c r="AC851" s="127"/>
      <c r="AD851" s="125"/>
      <c r="AE851" s="125"/>
      <c r="AF851" s="128"/>
      <c r="AG851" s="129"/>
      <c r="AH851" s="150" t="e">
        <f>SUBTOTAL(9,$U$542:$U851)</f>
        <v>#REF!</v>
      </c>
      <c r="AI851" s="151" t="e">
        <f>SUBTOTAL(9,$V$542:$V851)</f>
        <v>#REF!</v>
      </c>
      <c r="AJ851" s="159">
        <f>IFERROR(+Revisión_Avance_Periodo!$Z551/Revisión_Avance_Periodo!$Y551,0)</f>
        <v>0</v>
      </c>
      <c r="AK851" s="126"/>
      <c r="AL851" s="127"/>
      <c r="AM851" s="125"/>
      <c r="AN851" s="125"/>
      <c r="AO851" s="128"/>
      <c r="AP851" s="129"/>
    </row>
    <row r="852" spans="1:42" x14ac:dyDescent="0.25">
      <c r="A852" s="92">
        <v>47</v>
      </c>
      <c r="B852" s="435" t="e">
        <f>CONCATENATE(Revisión_Avance_Periodo!$D552,";",Revisión_Avance_Periodo!$F552,";",Revisión_Avance_Periodo!$L552)</f>
        <v>#REF!</v>
      </c>
      <c r="C852" s="435" t="e">
        <f t="shared" si="77"/>
        <v>#REF!</v>
      </c>
      <c r="D852" s="114" t="e">
        <f>VLOOKUP($A852,#REF!,3,FALSE)</f>
        <v>#REF!</v>
      </c>
      <c r="E852" s="436" t="e">
        <f>VLOOKUP($A852,#REF!,4,FALSE)</f>
        <v>#REF!</v>
      </c>
      <c r="F852" s="102" t="e">
        <f>VLOOKUP($A852,#REF!,5,FALSE)</f>
        <v>#REF!</v>
      </c>
      <c r="G852" s="93" t="e">
        <f>VLOOKUP($A852,#REF!,8,FALSE)</f>
        <v>#REF!</v>
      </c>
      <c r="H852" s="93" t="e">
        <f>VLOOKUP($A852,#REF!,7,FALSE)</f>
        <v>#REF!</v>
      </c>
      <c r="I852" s="438" t="e">
        <f>VLOOKUP($A852,#REF!,10,FALSE)</f>
        <v>#REF!</v>
      </c>
      <c r="J852" s="93" t="e">
        <f>VLOOKUP($A852,#REF!,11,FALSE)</f>
        <v>#REF!</v>
      </c>
      <c r="K852" s="114" t="e">
        <f>VLOOKUP($A852,#REF!,12,FALSE)</f>
        <v>#REF!</v>
      </c>
      <c r="L852" s="93" t="e">
        <f>VLOOKUP($A852,#REF!,13,FALSE)</f>
        <v>#REF!</v>
      </c>
      <c r="M852" s="438" t="e">
        <f>VLOOKUP($A852,#REF!,14,FALSE)</f>
        <v>#REF!</v>
      </c>
      <c r="N852" s="102" t="e">
        <f>VLOOKUP($A852,#REF!,15,FALSE)</f>
        <v>#REF!</v>
      </c>
      <c r="O852" s="102" t="e">
        <f>VLOOKUP($A852,#REF!,18,FALSE)</f>
        <v>#REF!</v>
      </c>
      <c r="P852" s="93" t="e">
        <f>VLOOKUP($A852,#REF!,41,FALSE)</f>
        <v>#REF!</v>
      </c>
      <c r="Q852" s="115" t="e">
        <f>VLOOKUP(Revisión_Avance_Periodo!$L552,#REF!,30,FALSE)</f>
        <v>#REF!</v>
      </c>
      <c r="R852" s="116">
        <v>2019</v>
      </c>
      <c r="S852" s="196">
        <v>43799</v>
      </c>
      <c r="T852" s="116" t="s">
        <v>78</v>
      </c>
      <c r="U852" s="147" t="e">
        <f>INDEX(#REF!,MATCH(Revisión_Avance_Periodo!$L852,#REF!,0),MATCH(Revisión_Avance_Periodo!$T852,#REF!,0))</f>
        <v>#REF!</v>
      </c>
      <c r="V852" s="147" t="e">
        <f>INDEX(#REF!,MATCH(Revisión_Avance_Periodo!$L852,#REF!,0),MATCH(Revisión_Avance_Periodo!$T852,#REF!,0))</f>
        <v>#REF!</v>
      </c>
      <c r="W852" s="131" t="e">
        <f t="shared" si="79"/>
        <v>#REF!</v>
      </c>
      <c r="X852" s="116" t="e">
        <f>VLOOKUP(W852,Tabla_Estado_Meta_OAP_2019[#All],3,TRUE)</f>
        <v>#REF!</v>
      </c>
      <c r="Y852" s="150" t="e">
        <f>SUBTOTAL(9,$U$842:$U852)</f>
        <v>#REF!</v>
      </c>
      <c r="Z852" s="151" t="e">
        <f>SUBTOTAL(9,$V$842:$V852)</f>
        <v>#REF!</v>
      </c>
      <c r="AA852" s="159">
        <f>IFERROR(+Revisión_Avance_Periodo!$Z852/Revisión_Avance_Periodo!$Y852,0)</f>
        <v>0</v>
      </c>
      <c r="AB852" s="126"/>
      <c r="AC852" s="127"/>
      <c r="AD852" s="125"/>
      <c r="AE852" s="125"/>
      <c r="AF852" s="128"/>
      <c r="AG852" s="129"/>
      <c r="AH852" s="150" t="e">
        <f>SUBTOTAL(9,$U$542:$U852)</f>
        <v>#REF!</v>
      </c>
      <c r="AI852" s="151" t="e">
        <f>SUBTOTAL(9,$V$542:$V852)</f>
        <v>#REF!</v>
      </c>
      <c r="AJ852" s="159">
        <f>IFERROR(+Revisión_Avance_Periodo!$Z552/Revisión_Avance_Periodo!$Y552,0)</f>
        <v>0</v>
      </c>
      <c r="AK852" s="126"/>
      <c r="AL852" s="127"/>
      <c r="AM852" s="125"/>
      <c r="AN852" s="125"/>
      <c r="AO852" s="128"/>
      <c r="AP852" s="129"/>
    </row>
    <row r="853" spans="1:42" ht="15.75" thickBot="1" x14ac:dyDescent="0.3">
      <c r="A853" s="97">
        <v>47</v>
      </c>
      <c r="B853" s="435" t="e">
        <f>CONCATENATE(Revisión_Avance_Periodo!$D553,";",Revisión_Avance_Periodo!$F553,";",Revisión_Avance_Periodo!$L553)</f>
        <v>#REF!</v>
      </c>
      <c r="C853" s="435" t="e">
        <f t="shared" si="77"/>
        <v>#REF!</v>
      </c>
      <c r="D853" s="123" t="e">
        <f>VLOOKUP($A853,#REF!,3,FALSE)</f>
        <v>#REF!</v>
      </c>
      <c r="E853" s="436" t="e">
        <f>VLOOKUP($A853,#REF!,4,FALSE)</f>
        <v>#REF!</v>
      </c>
      <c r="F853" s="103" t="e">
        <f>VLOOKUP($A853,#REF!,5,FALSE)</f>
        <v>#REF!</v>
      </c>
      <c r="G853" s="98" t="e">
        <f>VLOOKUP($A853,#REF!,8,FALSE)</f>
        <v>#REF!</v>
      </c>
      <c r="H853" s="93" t="e">
        <f>VLOOKUP($A853,#REF!,7,FALSE)</f>
        <v>#REF!</v>
      </c>
      <c r="I853" s="438" t="e">
        <f>VLOOKUP($A853,#REF!,10,FALSE)</f>
        <v>#REF!</v>
      </c>
      <c r="J853" s="98" t="e">
        <f>VLOOKUP($A853,#REF!,11,FALSE)</f>
        <v>#REF!</v>
      </c>
      <c r="K853" s="114" t="e">
        <f>VLOOKUP($A853,#REF!,12,FALSE)</f>
        <v>#REF!</v>
      </c>
      <c r="L853" s="98" t="e">
        <f>VLOOKUP($A853,#REF!,13,FALSE)</f>
        <v>#REF!</v>
      </c>
      <c r="M853" s="438" t="e">
        <f>VLOOKUP($A853,#REF!,14,FALSE)</f>
        <v>#REF!</v>
      </c>
      <c r="N853" s="103" t="e">
        <f>VLOOKUP($A853,#REF!,15,FALSE)</f>
        <v>#REF!</v>
      </c>
      <c r="O853" s="103" t="e">
        <f>VLOOKUP($A853,#REF!,18,FALSE)</f>
        <v>#REF!</v>
      </c>
      <c r="P853" s="93" t="e">
        <f>VLOOKUP($A853,#REF!,41,FALSE)</f>
        <v>#REF!</v>
      </c>
      <c r="Q853" s="115" t="e">
        <f>VLOOKUP(Revisión_Avance_Periodo!$L553,#REF!,30,FALSE)</f>
        <v>#REF!</v>
      </c>
      <c r="R853" s="116">
        <v>2019</v>
      </c>
      <c r="S853" s="196">
        <v>43829</v>
      </c>
      <c r="T853" s="124" t="s">
        <v>79</v>
      </c>
      <c r="U853" s="147" t="e">
        <f>INDEX(#REF!,MATCH(Revisión_Avance_Periodo!$L853,#REF!,0),MATCH(Revisión_Avance_Periodo!$T853,#REF!,0))</f>
        <v>#REF!</v>
      </c>
      <c r="V853" s="147" t="e">
        <f>INDEX(#REF!,MATCH(Revisión_Avance_Periodo!$L853,#REF!,0),MATCH(Revisión_Avance_Periodo!$T853,#REF!,0))</f>
        <v>#REF!</v>
      </c>
      <c r="W853" s="130" t="e">
        <f t="shared" si="79"/>
        <v>#REF!</v>
      </c>
      <c r="X853" s="124" t="e">
        <f>VLOOKUP(W853,Tabla_Estado_Meta_OAP_2019[#All],3,TRUE)</f>
        <v>#REF!</v>
      </c>
      <c r="Y853" s="150" t="e">
        <f>SUBTOTAL(9,$U$842:$U853)</f>
        <v>#REF!</v>
      </c>
      <c r="Z853" s="151" t="e">
        <f>SUBTOTAL(9,$V$842:$V853)</f>
        <v>#REF!</v>
      </c>
      <c r="AA853" s="159">
        <f>IFERROR(+Revisión_Avance_Periodo!$Z853/Revisión_Avance_Periodo!$Y853,0)</f>
        <v>0</v>
      </c>
      <c r="AB853" s="126"/>
      <c r="AC853" s="127"/>
      <c r="AD853" s="125"/>
      <c r="AE853" s="125"/>
      <c r="AF853" s="128"/>
      <c r="AG853" s="129"/>
      <c r="AH853" s="150" t="e">
        <f>SUBTOTAL(9,$U$542:$U853)</f>
        <v>#REF!</v>
      </c>
      <c r="AI853" s="151" t="e">
        <f>SUBTOTAL(9,$V$542:$V853)</f>
        <v>#REF!</v>
      </c>
      <c r="AJ853" s="159">
        <f>IFERROR(+Revisión_Avance_Periodo!$Z553/Revisión_Avance_Periodo!$Y553,0)</f>
        <v>0</v>
      </c>
      <c r="AK853" s="126"/>
      <c r="AL853" s="127"/>
      <c r="AM853" s="125"/>
      <c r="AN853" s="125"/>
      <c r="AO853" s="128"/>
      <c r="AP853" s="129"/>
    </row>
    <row r="854" spans="1:42" x14ac:dyDescent="0.25">
      <c r="A854" s="92">
        <v>94</v>
      </c>
      <c r="B854" s="435" t="e">
        <f>CONCATENATE(Revisión_Avance_Periodo!$D1094,";",Revisión_Avance_Periodo!$F1094,";",Revisión_Avance_Periodo!$L1094)</f>
        <v>#REF!</v>
      </c>
      <c r="C854" s="435" t="e">
        <f t="shared" si="77"/>
        <v>#REF!</v>
      </c>
      <c r="D854" s="114" t="e">
        <f>VLOOKUP($A854,#REF!,3,FALSE)</f>
        <v>#REF!</v>
      </c>
      <c r="E854" s="436" t="e">
        <f>VLOOKUP($A854,#REF!,4,FALSE)</f>
        <v>#REF!</v>
      </c>
      <c r="F854" s="102" t="e">
        <f>VLOOKUP($A854,#REF!,5,FALSE)</f>
        <v>#REF!</v>
      </c>
      <c r="G854" s="93" t="e">
        <f>VLOOKUP($A854,#REF!,8,FALSE)</f>
        <v>#REF!</v>
      </c>
      <c r="H854" s="93" t="e">
        <f>VLOOKUP($A854,#REF!,7,FALSE)</f>
        <v>#REF!</v>
      </c>
      <c r="I854" s="438" t="e">
        <f>VLOOKUP($A854,#REF!,10,FALSE)</f>
        <v>#REF!</v>
      </c>
      <c r="J854" s="93" t="e">
        <f>VLOOKUP($A854,#REF!,11,FALSE)</f>
        <v>#REF!</v>
      </c>
      <c r="K854" s="114" t="e">
        <f>VLOOKUP($A854,#REF!,12,FALSE)</f>
        <v>#REF!</v>
      </c>
      <c r="L854" s="93" t="e">
        <f>VLOOKUP($A854,#REF!,13,FALSE)</f>
        <v>#REF!</v>
      </c>
      <c r="M854" s="438" t="e">
        <f>VLOOKUP($A854,#REF!,14,FALSE)</f>
        <v>#REF!</v>
      </c>
      <c r="N854" s="102" t="e">
        <f>VLOOKUP($A854,#REF!,15,FALSE)</f>
        <v>#REF!</v>
      </c>
      <c r="O854" s="102" t="e">
        <f>VLOOKUP($A854,#REF!,18,FALSE)</f>
        <v>#REF!</v>
      </c>
      <c r="P854" s="93" t="e">
        <f>VLOOKUP($A854,#REF!,41,FALSE)</f>
        <v>#REF!</v>
      </c>
      <c r="Q854" s="115" t="e">
        <f>VLOOKUP(Revisión_Avance_Periodo!$L1094,#REF!,30,FALSE)</f>
        <v>#REF!</v>
      </c>
      <c r="R854" s="116">
        <v>2019</v>
      </c>
      <c r="S854" s="196">
        <v>43495</v>
      </c>
      <c r="T854" s="116" t="s">
        <v>68</v>
      </c>
      <c r="U854" s="440" t="e">
        <f>INDEX(#REF!,MATCH(Revisión_Avance_Periodo!$L854,#REF!,0),MATCH(Revisión_Avance_Periodo!$T854,#REF!,0))</f>
        <v>#REF!</v>
      </c>
      <c r="V854" s="440" t="e">
        <f>INDEX(#REF!,MATCH(Revisión_Avance_Periodo!$L854,#REF!,0),MATCH(Revisión_Avance_Periodo!$T854,#REF!,0))</f>
        <v>#REF!</v>
      </c>
      <c r="W854" s="131" t="e">
        <f t="shared" si="79"/>
        <v>#REF!</v>
      </c>
      <c r="X854" s="116" t="e">
        <f>VLOOKUP(W854,Tabla_Estado_Meta_OAP_2019[#All],3,TRUE)</f>
        <v>#REF!</v>
      </c>
      <c r="Y854" s="163" t="e">
        <f>SUBTOTAL(9,$U$854:$U854)</f>
        <v>#REF!</v>
      </c>
      <c r="Z854" s="161" t="e">
        <f>SUBTOTAL(9,$V$854:$V854)</f>
        <v>#REF!</v>
      </c>
      <c r="AA854" s="162">
        <f>IFERROR(+Revisión_Avance_Periodo!$Z854/Revisión_Avance_Periodo!$Y854,0)</f>
        <v>0</v>
      </c>
      <c r="AB854" s="445" t="e">
        <f>SUBTOTAL(9,U854:U865)</f>
        <v>#REF!</v>
      </c>
      <c r="AC854" s="446" t="e">
        <f>SUBTOTAL(9,V854:V865)</f>
        <v>#REF!</v>
      </c>
      <c r="AD854" s="119" t="e">
        <f>+AC854/AB854</f>
        <v>#REF!</v>
      </c>
      <c r="AE854" s="119" t="e">
        <f>100%-Revisión_Avance_Periodo!$AD854</f>
        <v>#REF!</v>
      </c>
      <c r="AF854" s="121" t="e">
        <f>VLOOKUP(AD854,Tabla_Estado_Meta_OAP_2019[],3,TRUE)</f>
        <v>#REF!</v>
      </c>
      <c r="AG854" s="122" t="e">
        <f>Revisión_Avance_Periodo!$AD854*Revisión_Avance_Periodo!$Q854</f>
        <v>#REF!</v>
      </c>
      <c r="AH854" s="163" t="e">
        <f>SUBTOTAL(9,$U$854:$U1094)</f>
        <v>#REF!</v>
      </c>
      <c r="AI854" s="161" t="e">
        <f>SUBTOTAL(9,$V$854:$V1094)</f>
        <v>#REF!</v>
      </c>
      <c r="AJ854" s="162">
        <f>IFERROR(+Revisión_Avance_Periodo!$Z1094/Revisión_Avance_Periodo!$Y1094,0)</f>
        <v>0</v>
      </c>
      <c r="AK854" s="445" t="e">
        <f>SUBTOTAL(9,AD854:AD865)</f>
        <v>#REF!</v>
      </c>
      <c r="AL854" s="446" t="e">
        <f>SUBTOTAL(9,AE854:AE865)</f>
        <v>#REF!</v>
      </c>
      <c r="AM854" s="119" t="e">
        <f>+AL854/AK854</f>
        <v>#REF!</v>
      </c>
      <c r="AN854" s="119" t="e">
        <f>100%-Revisión_Avance_Periodo!$AD1094</f>
        <v>#REF!</v>
      </c>
      <c r="AO854" s="121" t="e">
        <f>VLOOKUP(AM854,Tabla_Estado_Meta_OAP_2019[],3,TRUE)</f>
        <v>#REF!</v>
      </c>
      <c r="AP854" s="122" t="e">
        <f>Revisión_Avance_Periodo!$AD1094*Revisión_Avance_Periodo!$Q1094</f>
        <v>#REF!</v>
      </c>
    </row>
    <row r="855" spans="1:42" x14ac:dyDescent="0.25">
      <c r="A855" s="97">
        <v>94</v>
      </c>
      <c r="B855" s="435" t="e">
        <f>CONCATENATE(Revisión_Avance_Periodo!$D1095,";",Revisión_Avance_Periodo!$F1095,";",Revisión_Avance_Periodo!$L1095)</f>
        <v>#REF!</v>
      </c>
      <c r="C855" s="435" t="e">
        <f t="shared" si="77"/>
        <v>#REF!</v>
      </c>
      <c r="D855" s="123" t="e">
        <f>VLOOKUP($A855,#REF!,3,FALSE)</f>
        <v>#REF!</v>
      </c>
      <c r="E855" s="436" t="e">
        <f>VLOOKUP($A855,#REF!,4,FALSE)</f>
        <v>#REF!</v>
      </c>
      <c r="F855" s="103" t="e">
        <f>VLOOKUP($A855,#REF!,5,FALSE)</f>
        <v>#REF!</v>
      </c>
      <c r="G855" s="98" t="e">
        <f>VLOOKUP($A855,#REF!,8,FALSE)</f>
        <v>#REF!</v>
      </c>
      <c r="H855" s="93" t="e">
        <f>VLOOKUP($A855,#REF!,7,FALSE)</f>
        <v>#REF!</v>
      </c>
      <c r="I855" s="438" t="e">
        <f>VLOOKUP($A855,#REF!,10,FALSE)</f>
        <v>#REF!</v>
      </c>
      <c r="J855" s="98" t="e">
        <f>VLOOKUP($A855,#REF!,11,FALSE)</f>
        <v>#REF!</v>
      </c>
      <c r="K855" s="114" t="e">
        <f>VLOOKUP($A855,#REF!,12,FALSE)</f>
        <v>#REF!</v>
      </c>
      <c r="L855" s="98" t="e">
        <f>VLOOKUP($A855,#REF!,13,FALSE)</f>
        <v>#REF!</v>
      </c>
      <c r="M855" s="438" t="e">
        <f>VLOOKUP($A855,#REF!,14,FALSE)</f>
        <v>#REF!</v>
      </c>
      <c r="N855" s="103" t="e">
        <f>VLOOKUP($A855,#REF!,15,FALSE)</f>
        <v>#REF!</v>
      </c>
      <c r="O855" s="103" t="e">
        <f>VLOOKUP($A855,#REF!,18,FALSE)</f>
        <v>#REF!</v>
      </c>
      <c r="P855" s="93" t="e">
        <f>VLOOKUP($A855,#REF!,41,FALSE)</f>
        <v>#REF!</v>
      </c>
      <c r="Q855" s="115" t="e">
        <f>VLOOKUP(Revisión_Avance_Periodo!$L1095,#REF!,30,FALSE)</f>
        <v>#REF!</v>
      </c>
      <c r="R855" s="116">
        <v>2019</v>
      </c>
      <c r="S855" s="196">
        <v>43524</v>
      </c>
      <c r="T855" s="124" t="s">
        <v>69</v>
      </c>
      <c r="U855" s="440" t="e">
        <f>INDEX(#REF!,MATCH(Revisión_Avance_Periodo!$L855,#REF!,0),MATCH(Revisión_Avance_Periodo!$T855,#REF!,0))</f>
        <v>#REF!</v>
      </c>
      <c r="V855" s="440" t="e">
        <f>INDEX(#REF!,MATCH(Revisión_Avance_Periodo!$L855,#REF!,0),MATCH(Revisión_Avance_Periodo!$T855,#REF!,0))</f>
        <v>#REF!</v>
      </c>
      <c r="W855" s="131" t="e">
        <f t="shared" si="79"/>
        <v>#REF!</v>
      </c>
      <c r="X855" s="124" t="e">
        <f>VLOOKUP(W855,Tabla_Estado_Meta_OAP_2019[#All],3,TRUE)</f>
        <v>#REF!</v>
      </c>
      <c r="Y855" s="164" t="e">
        <f>SUBTOTAL(9,$U$854:$U855)</f>
        <v>#REF!</v>
      </c>
      <c r="Z855" s="158" t="e">
        <f>SUBTOTAL(9,$V$854:$V855)</f>
        <v>#REF!</v>
      </c>
      <c r="AA855" s="159">
        <f>IFERROR(+Revisión_Avance_Periodo!$Z855/Revisión_Avance_Periodo!$Y855,0)</f>
        <v>0</v>
      </c>
      <c r="AB855" s="126"/>
      <c r="AC855" s="127"/>
      <c r="AD855" s="125"/>
      <c r="AE855" s="125"/>
      <c r="AF855" s="128"/>
      <c r="AG855" s="129"/>
      <c r="AH855" s="164" t="e">
        <f>SUBTOTAL(9,$U$855:$U1094)</f>
        <v>#REF!</v>
      </c>
      <c r="AI855" s="158" t="e">
        <f>SUBTOTAL(9,$V$855:$V1094)</f>
        <v>#REF!</v>
      </c>
      <c r="AJ855" s="159">
        <f>IFERROR(+Revisión_Avance_Periodo!$Z1095/Revisión_Avance_Periodo!$Y1095,0)</f>
        <v>0</v>
      </c>
      <c r="AK855" s="126"/>
      <c r="AL855" s="127"/>
      <c r="AM855" s="125"/>
      <c r="AN855" s="125"/>
      <c r="AO855" s="128"/>
      <c r="AP855" s="129"/>
    </row>
    <row r="856" spans="1:42" x14ac:dyDescent="0.25">
      <c r="A856" s="92">
        <v>94</v>
      </c>
      <c r="B856" s="435" t="e">
        <f>CONCATENATE(Revisión_Avance_Periodo!$D1096,";",Revisión_Avance_Periodo!$F1096,";",Revisión_Avance_Periodo!$L1096)</f>
        <v>#REF!</v>
      </c>
      <c r="C856" s="435" t="e">
        <f t="shared" si="77"/>
        <v>#REF!</v>
      </c>
      <c r="D856" s="114" t="e">
        <f>VLOOKUP($A856,#REF!,3,FALSE)</f>
        <v>#REF!</v>
      </c>
      <c r="E856" s="436" t="e">
        <f>VLOOKUP($A856,#REF!,4,FALSE)</f>
        <v>#REF!</v>
      </c>
      <c r="F856" s="102" t="e">
        <f>VLOOKUP($A856,#REF!,5,FALSE)</f>
        <v>#REF!</v>
      </c>
      <c r="G856" s="93" t="e">
        <f>VLOOKUP($A856,#REF!,8,FALSE)</f>
        <v>#REF!</v>
      </c>
      <c r="H856" s="93" t="e">
        <f>VLOOKUP($A856,#REF!,7,FALSE)</f>
        <v>#REF!</v>
      </c>
      <c r="I856" s="438" t="e">
        <f>VLOOKUP($A856,#REF!,10,FALSE)</f>
        <v>#REF!</v>
      </c>
      <c r="J856" s="93" t="e">
        <f>VLOOKUP($A856,#REF!,11,FALSE)</f>
        <v>#REF!</v>
      </c>
      <c r="K856" s="114" t="e">
        <f>VLOOKUP($A856,#REF!,12,FALSE)</f>
        <v>#REF!</v>
      </c>
      <c r="L856" s="93" t="e">
        <f>VLOOKUP($A856,#REF!,13,FALSE)</f>
        <v>#REF!</v>
      </c>
      <c r="M856" s="438" t="e">
        <f>VLOOKUP($A856,#REF!,14,FALSE)</f>
        <v>#REF!</v>
      </c>
      <c r="N856" s="102" t="e">
        <f>VLOOKUP($A856,#REF!,15,FALSE)</f>
        <v>#REF!</v>
      </c>
      <c r="O856" s="102" t="e">
        <f>VLOOKUP($A856,#REF!,18,FALSE)</f>
        <v>#REF!</v>
      </c>
      <c r="P856" s="93" t="e">
        <f>VLOOKUP($A856,#REF!,41,FALSE)</f>
        <v>#REF!</v>
      </c>
      <c r="Q856" s="115" t="e">
        <f>VLOOKUP(Revisión_Avance_Periodo!$L1096,#REF!,30,FALSE)</f>
        <v>#REF!</v>
      </c>
      <c r="R856" s="116">
        <v>2019</v>
      </c>
      <c r="S856" s="196">
        <v>43554</v>
      </c>
      <c r="T856" s="116" t="s">
        <v>70</v>
      </c>
      <c r="U856" s="440" t="e">
        <f>INDEX(#REF!,MATCH(Revisión_Avance_Periodo!$L856,#REF!,0),MATCH(Revisión_Avance_Periodo!$T856,#REF!,0))</f>
        <v>#REF!</v>
      </c>
      <c r="V856" s="440" t="e">
        <f>INDEX(#REF!,MATCH(Revisión_Avance_Periodo!$L856,#REF!,0),MATCH(Revisión_Avance_Periodo!$T856,#REF!,0))</f>
        <v>#REF!</v>
      </c>
      <c r="W856" s="131" t="e">
        <f t="shared" si="79"/>
        <v>#REF!</v>
      </c>
      <c r="X856" s="116" t="e">
        <f>VLOOKUP(W856,Tabla_Estado_Meta_OAP_2019[#All],3,TRUE)</f>
        <v>#REF!</v>
      </c>
      <c r="Y856" s="164" t="e">
        <f>SUBTOTAL(9,$U$854:$U856)</f>
        <v>#REF!</v>
      </c>
      <c r="Z856" s="158" t="e">
        <f>SUBTOTAL(9,$V$854:$V856)</f>
        <v>#REF!</v>
      </c>
      <c r="AA856" s="159">
        <f>IFERROR(+Revisión_Avance_Periodo!$Z856/Revisión_Avance_Periodo!$Y856,0)</f>
        <v>0</v>
      </c>
      <c r="AB856" s="126"/>
      <c r="AC856" s="127"/>
      <c r="AD856" s="125"/>
      <c r="AE856" s="125"/>
      <c r="AF856" s="128"/>
      <c r="AG856" s="129"/>
      <c r="AH856" s="164" t="e">
        <f>SUBTOTAL(9,$U$856:$U1094)</f>
        <v>#REF!</v>
      </c>
      <c r="AI856" s="158" t="e">
        <f>SUBTOTAL(9,$V$856:$V1094)</f>
        <v>#REF!</v>
      </c>
      <c r="AJ856" s="159">
        <f>IFERROR(+Revisión_Avance_Periodo!$Z1096/Revisión_Avance_Periodo!$Y1096,0)</f>
        <v>0</v>
      </c>
      <c r="AK856" s="126"/>
      <c r="AL856" s="127"/>
      <c r="AM856" s="125"/>
      <c r="AN856" s="125"/>
      <c r="AO856" s="128"/>
      <c r="AP856" s="129"/>
    </row>
    <row r="857" spans="1:42" x14ac:dyDescent="0.25">
      <c r="A857" s="97">
        <v>94</v>
      </c>
      <c r="B857" s="435" t="e">
        <f>CONCATENATE(Revisión_Avance_Periodo!$D1097,";",Revisión_Avance_Periodo!$F1097,";",Revisión_Avance_Periodo!$L1097)</f>
        <v>#REF!</v>
      </c>
      <c r="C857" s="435" t="e">
        <f t="shared" si="77"/>
        <v>#REF!</v>
      </c>
      <c r="D857" s="123" t="e">
        <f>VLOOKUP($A857,#REF!,3,FALSE)</f>
        <v>#REF!</v>
      </c>
      <c r="E857" s="436" t="e">
        <f>VLOOKUP($A857,#REF!,4,FALSE)</f>
        <v>#REF!</v>
      </c>
      <c r="F857" s="103" t="e">
        <f>VLOOKUP($A857,#REF!,5,FALSE)</f>
        <v>#REF!</v>
      </c>
      <c r="G857" s="98" t="e">
        <f>VLOOKUP($A857,#REF!,8,FALSE)</f>
        <v>#REF!</v>
      </c>
      <c r="H857" s="93" t="e">
        <f>VLOOKUP($A857,#REF!,7,FALSE)</f>
        <v>#REF!</v>
      </c>
      <c r="I857" s="438" t="e">
        <f>VLOOKUP($A857,#REF!,10,FALSE)</f>
        <v>#REF!</v>
      </c>
      <c r="J857" s="98" t="e">
        <f>VLOOKUP($A857,#REF!,11,FALSE)</f>
        <v>#REF!</v>
      </c>
      <c r="K857" s="114" t="e">
        <f>VLOOKUP($A857,#REF!,12,FALSE)</f>
        <v>#REF!</v>
      </c>
      <c r="L857" s="98" t="e">
        <f>VLOOKUP($A857,#REF!,13,FALSE)</f>
        <v>#REF!</v>
      </c>
      <c r="M857" s="438" t="e">
        <f>VLOOKUP($A857,#REF!,14,FALSE)</f>
        <v>#REF!</v>
      </c>
      <c r="N857" s="103" t="e">
        <f>VLOOKUP($A857,#REF!,15,FALSE)</f>
        <v>#REF!</v>
      </c>
      <c r="O857" s="103" t="e">
        <f>VLOOKUP($A857,#REF!,18,FALSE)</f>
        <v>#REF!</v>
      </c>
      <c r="P857" s="93" t="e">
        <f>VLOOKUP($A857,#REF!,41,FALSE)</f>
        <v>#REF!</v>
      </c>
      <c r="Q857" s="115" t="e">
        <f>VLOOKUP(Revisión_Avance_Periodo!$L1097,#REF!,30,FALSE)</f>
        <v>#REF!</v>
      </c>
      <c r="R857" s="116">
        <v>2019</v>
      </c>
      <c r="S857" s="196">
        <v>43585</v>
      </c>
      <c r="T857" s="124" t="s">
        <v>71</v>
      </c>
      <c r="U857" s="440" t="e">
        <f>INDEX(#REF!,MATCH(Revisión_Avance_Periodo!$L857,#REF!,0),MATCH(Revisión_Avance_Periodo!$T857,#REF!,0))</f>
        <v>#REF!</v>
      </c>
      <c r="V857" s="440" t="e">
        <f>INDEX(#REF!,MATCH(Revisión_Avance_Periodo!$L857,#REF!,0),MATCH(Revisión_Avance_Periodo!$T857,#REF!,0))</f>
        <v>#REF!</v>
      </c>
      <c r="W857" s="131" t="e">
        <f t="shared" si="79"/>
        <v>#REF!</v>
      </c>
      <c r="X857" s="124" t="e">
        <f>VLOOKUP(W857,Tabla_Estado_Meta_OAP_2019[#All],3,TRUE)</f>
        <v>#REF!</v>
      </c>
      <c r="Y857" s="164" t="e">
        <f>SUBTOTAL(9,$U$854:$U857)</f>
        <v>#REF!</v>
      </c>
      <c r="Z857" s="158" t="e">
        <f>SUBTOTAL(9,$V$854:$V857)</f>
        <v>#REF!</v>
      </c>
      <c r="AA857" s="159">
        <f>IFERROR(+Revisión_Avance_Periodo!$Z857/Revisión_Avance_Periodo!$Y857,0)</f>
        <v>0</v>
      </c>
      <c r="AB857" s="126"/>
      <c r="AC857" s="127"/>
      <c r="AD857" s="125"/>
      <c r="AE857" s="125"/>
      <c r="AF857" s="128"/>
      <c r="AG857" s="129"/>
      <c r="AH857" s="164" t="e">
        <f>SUBTOTAL(9,$U$857:$U1094)</f>
        <v>#REF!</v>
      </c>
      <c r="AI857" s="158" t="e">
        <f>SUBTOTAL(9,$V$857:$V1094)</f>
        <v>#REF!</v>
      </c>
      <c r="AJ857" s="159">
        <f>IFERROR(+Revisión_Avance_Periodo!$Z1097/Revisión_Avance_Periodo!$Y1097,0)</f>
        <v>0</v>
      </c>
      <c r="AK857" s="126"/>
      <c r="AL857" s="127"/>
      <c r="AM857" s="125"/>
      <c r="AN857" s="125"/>
      <c r="AO857" s="128"/>
      <c r="AP857" s="129"/>
    </row>
    <row r="858" spans="1:42" x14ac:dyDescent="0.25">
      <c r="A858" s="92">
        <v>94</v>
      </c>
      <c r="B858" s="435" t="e">
        <f>CONCATENATE(Revisión_Avance_Periodo!$D1098,";",Revisión_Avance_Periodo!$F1098,";",Revisión_Avance_Periodo!$L1098)</f>
        <v>#REF!</v>
      </c>
      <c r="C858" s="435" t="e">
        <f t="shared" si="77"/>
        <v>#REF!</v>
      </c>
      <c r="D858" s="114" t="e">
        <f>VLOOKUP($A858,#REF!,3,FALSE)</f>
        <v>#REF!</v>
      </c>
      <c r="E858" s="436" t="e">
        <f>VLOOKUP($A858,#REF!,4,FALSE)</f>
        <v>#REF!</v>
      </c>
      <c r="F858" s="102" t="e">
        <f>VLOOKUP($A858,#REF!,5,FALSE)</f>
        <v>#REF!</v>
      </c>
      <c r="G858" s="93" t="e">
        <f>VLOOKUP($A858,#REF!,8,FALSE)</f>
        <v>#REF!</v>
      </c>
      <c r="H858" s="93" t="e">
        <f>VLOOKUP($A858,#REF!,7,FALSE)</f>
        <v>#REF!</v>
      </c>
      <c r="I858" s="438" t="e">
        <f>VLOOKUP($A858,#REF!,10,FALSE)</f>
        <v>#REF!</v>
      </c>
      <c r="J858" s="93" t="e">
        <f>VLOOKUP($A858,#REF!,11,FALSE)</f>
        <v>#REF!</v>
      </c>
      <c r="K858" s="114" t="e">
        <f>VLOOKUP($A858,#REF!,12,FALSE)</f>
        <v>#REF!</v>
      </c>
      <c r="L858" s="93" t="e">
        <f>VLOOKUP($A858,#REF!,13,FALSE)</f>
        <v>#REF!</v>
      </c>
      <c r="M858" s="438" t="e">
        <f>VLOOKUP($A858,#REF!,14,FALSE)</f>
        <v>#REF!</v>
      </c>
      <c r="N858" s="102" t="e">
        <f>VLOOKUP($A858,#REF!,15,FALSE)</f>
        <v>#REF!</v>
      </c>
      <c r="O858" s="102" t="e">
        <f>VLOOKUP($A858,#REF!,18,FALSE)</f>
        <v>#REF!</v>
      </c>
      <c r="P858" s="93" t="e">
        <f>VLOOKUP($A858,#REF!,41,FALSE)</f>
        <v>#REF!</v>
      </c>
      <c r="Q858" s="115" t="e">
        <f>VLOOKUP(Revisión_Avance_Periodo!$L1098,#REF!,30,FALSE)</f>
        <v>#REF!</v>
      </c>
      <c r="R858" s="116">
        <v>2019</v>
      </c>
      <c r="S858" s="196">
        <v>43615</v>
      </c>
      <c r="T858" s="116" t="s">
        <v>72</v>
      </c>
      <c r="U858" s="440" t="e">
        <f>INDEX(#REF!,MATCH(Revisión_Avance_Periodo!$L858,#REF!,0),MATCH(Revisión_Avance_Periodo!$T858,#REF!,0))</f>
        <v>#REF!</v>
      </c>
      <c r="V858" s="440" t="e">
        <f>INDEX(#REF!,MATCH(Revisión_Avance_Periodo!$L858,#REF!,0),MATCH(Revisión_Avance_Periodo!$T858,#REF!,0))</f>
        <v>#REF!</v>
      </c>
      <c r="W858" s="131" t="e">
        <f t="shared" si="79"/>
        <v>#REF!</v>
      </c>
      <c r="X858" s="116" t="e">
        <f>VLOOKUP(W858,Tabla_Estado_Meta_OAP_2019[#All],3,TRUE)</f>
        <v>#REF!</v>
      </c>
      <c r="Y858" s="164" t="e">
        <f>SUBTOTAL(9,$U$854:$U858)</f>
        <v>#REF!</v>
      </c>
      <c r="Z858" s="158" t="e">
        <f>SUBTOTAL(9,$V$854:$V858)</f>
        <v>#REF!</v>
      </c>
      <c r="AA858" s="159">
        <f>IFERROR(+Revisión_Avance_Periodo!$Z858/Revisión_Avance_Periodo!$Y858,0)</f>
        <v>0</v>
      </c>
      <c r="AB858" s="126"/>
      <c r="AC858" s="127"/>
      <c r="AD858" s="125"/>
      <c r="AE858" s="125"/>
      <c r="AF858" s="128"/>
      <c r="AG858" s="129"/>
      <c r="AH858" s="164" t="e">
        <f>SUBTOTAL(9,$U$858:$U1094)</f>
        <v>#REF!</v>
      </c>
      <c r="AI858" s="158" t="e">
        <f>SUBTOTAL(9,$V$858:$V1094)</f>
        <v>#REF!</v>
      </c>
      <c r="AJ858" s="159">
        <f>IFERROR(+Revisión_Avance_Periodo!$Z1098/Revisión_Avance_Periodo!$Y1098,0)</f>
        <v>0</v>
      </c>
      <c r="AK858" s="126"/>
      <c r="AL858" s="127"/>
      <c r="AM858" s="125"/>
      <c r="AN858" s="125"/>
      <c r="AO858" s="128"/>
      <c r="AP858" s="129"/>
    </row>
    <row r="859" spans="1:42" x14ac:dyDescent="0.25">
      <c r="A859" s="97">
        <v>94</v>
      </c>
      <c r="B859" s="435" t="e">
        <f>CONCATENATE(Revisión_Avance_Periodo!$D1099,";",Revisión_Avance_Periodo!$F1099,";",Revisión_Avance_Periodo!$L1099)</f>
        <v>#REF!</v>
      </c>
      <c r="C859" s="435" t="e">
        <f t="shared" si="77"/>
        <v>#REF!</v>
      </c>
      <c r="D859" s="123" t="e">
        <f>VLOOKUP($A859,#REF!,3,FALSE)</f>
        <v>#REF!</v>
      </c>
      <c r="E859" s="436" t="e">
        <f>VLOOKUP($A859,#REF!,4,FALSE)</f>
        <v>#REF!</v>
      </c>
      <c r="F859" s="103" t="e">
        <f>VLOOKUP($A859,#REF!,5,FALSE)</f>
        <v>#REF!</v>
      </c>
      <c r="G859" s="98" t="e">
        <f>VLOOKUP($A859,#REF!,8,FALSE)</f>
        <v>#REF!</v>
      </c>
      <c r="H859" s="93" t="e">
        <f>VLOOKUP($A859,#REF!,7,FALSE)</f>
        <v>#REF!</v>
      </c>
      <c r="I859" s="438" t="e">
        <f>VLOOKUP($A859,#REF!,10,FALSE)</f>
        <v>#REF!</v>
      </c>
      <c r="J859" s="98" t="e">
        <f>VLOOKUP($A859,#REF!,11,FALSE)</f>
        <v>#REF!</v>
      </c>
      <c r="K859" s="114" t="e">
        <f>VLOOKUP($A859,#REF!,12,FALSE)</f>
        <v>#REF!</v>
      </c>
      <c r="L859" s="98" t="e">
        <f>VLOOKUP($A859,#REF!,13,FALSE)</f>
        <v>#REF!</v>
      </c>
      <c r="M859" s="438" t="e">
        <f>VLOOKUP($A859,#REF!,14,FALSE)</f>
        <v>#REF!</v>
      </c>
      <c r="N859" s="103" t="e">
        <f>VLOOKUP($A859,#REF!,15,FALSE)</f>
        <v>#REF!</v>
      </c>
      <c r="O859" s="103" t="e">
        <f>VLOOKUP($A859,#REF!,18,FALSE)</f>
        <v>#REF!</v>
      </c>
      <c r="P859" s="93" t="e">
        <f>VLOOKUP($A859,#REF!,41,FALSE)</f>
        <v>#REF!</v>
      </c>
      <c r="Q859" s="115" t="e">
        <f>VLOOKUP(Revisión_Avance_Periodo!$L1099,#REF!,30,FALSE)</f>
        <v>#REF!</v>
      </c>
      <c r="R859" s="116">
        <v>2019</v>
      </c>
      <c r="S859" s="196">
        <v>43646</v>
      </c>
      <c r="T859" s="124" t="s">
        <v>73</v>
      </c>
      <c r="U859" s="440" t="e">
        <f>INDEX(#REF!,MATCH(Revisión_Avance_Periodo!$L859,#REF!,0),MATCH(Revisión_Avance_Periodo!$T859,#REF!,0))</f>
        <v>#REF!</v>
      </c>
      <c r="V859" s="440" t="e">
        <f>INDEX(#REF!,MATCH(Revisión_Avance_Periodo!$L859,#REF!,0),MATCH(Revisión_Avance_Periodo!$T859,#REF!,0))</f>
        <v>#REF!</v>
      </c>
      <c r="W859" s="131" t="e">
        <f t="shared" si="79"/>
        <v>#REF!</v>
      </c>
      <c r="X859" s="124" t="e">
        <f>VLOOKUP(W859,Tabla_Estado_Meta_OAP_2019[#All],3,TRUE)</f>
        <v>#REF!</v>
      </c>
      <c r="Y859" s="164" t="e">
        <f>SUBTOTAL(9,$U$854:$U859)</f>
        <v>#REF!</v>
      </c>
      <c r="Z859" s="158" t="e">
        <f>SUBTOTAL(9,$V$854:$V859)</f>
        <v>#REF!</v>
      </c>
      <c r="AA859" s="159">
        <f>IFERROR(+Revisión_Avance_Periodo!$Z859/Revisión_Avance_Periodo!$Y859,0)</f>
        <v>0</v>
      </c>
      <c r="AB859" s="126"/>
      <c r="AC859" s="127"/>
      <c r="AD859" s="125"/>
      <c r="AE859" s="125"/>
      <c r="AF859" s="128"/>
      <c r="AG859" s="129"/>
      <c r="AH859" s="164" t="e">
        <f>SUBTOTAL(9,$U$859:$U1094)</f>
        <v>#REF!</v>
      </c>
      <c r="AI859" s="158" t="e">
        <f>SUBTOTAL(9,$V$859:$V1094)</f>
        <v>#REF!</v>
      </c>
      <c r="AJ859" s="159">
        <f>IFERROR(+Revisión_Avance_Periodo!$Z1099/Revisión_Avance_Periodo!$Y1099,0)</f>
        <v>0</v>
      </c>
      <c r="AK859" s="126"/>
      <c r="AL859" s="127"/>
      <c r="AM859" s="125"/>
      <c r="AN859" s="125"/>
      <c r="AO859" s="128"/>
      <c r="AP859" s="129"/>
    </row>
    <row r="860" spans="1:42" x14ac:dyDescent="0.25">
      <c r="A860" s="92">
        <v>94</v>
      </c>
      <c r="B860" s="435" t="e">
        <f>CONCATENATE(Revisión_Avance_Periodo!$D1100,";",Revisión_Avance_Periodo!$F1100,";",Revisión_Avance_Periodo!$L1100)</f>
        <v>#REF!</v>
      </c>
      <c r="C860" s="435" t="e">
        <f t="shared" si="77"/>
        <v>#REF!</v>
      </c>
      <c r="D860" s="114" t="e">
        <f>VLOOKUP($A860,#REF!,3,FALSE)</f>
        <v>#REF!</v>
      </c>
      <c r="E860" s="436" t="e">
        <f>VLOOKUP($A860,#REF!,4,FALSE)</f>
        <v>#REF!</v>
      </c>
      <c r="F860" s="102" t="e">
        <f>VLOOKUP($A860,#REF!,5,FALSE)</f>
        <v>#REF!</v>
      </c>
      <c r="G860" s="93" t="e">
        <f>VLOOKUP($A860,#REF!,8,FALSE)</f>
        <v>#REF!</v>
      </c>
      <c r="H860" s="93" t="e">
        <f>VLOOKUP($A860,#REF!,7,FALSE)</f>
        <v>#REF!</v>
      </c>
      <c r="I860" s="438" t="e">
        <f>VLOOKUP($A860,#REF!,10,FALSE)</f>
        <v>#REF!</v>
      </c>
      <c r="J860" s="93" t="e">
        <f>VLOOKUP($A860,#REF!,11,FALSE)</f>
        <v>#REF!</v>
      </c>
      <c r="K860" s="114" t="e">
        <f>VLOOKUP($A860,#REF!,12,FALSE)</f>
        <v>#REF!</v>
      </c>
      <c r="L860" s="93" t="e">
        <f>VLOOKUP($A860,#REF!,13,FALSE)</f>
        <v>#REF!</v>
      </c>
      <c r="M860" s="438" t="e">
        <f>VLOOKUP($A860,#REF!,14,FALSE)</f>
        <v>#REF!</v>
      </c>
      <c r="N860" s="102" t="e">
        <f>VLOOKUP($A860,#REF!,15,FALSE)</f>
        <v>#REF!</v>
      </c>
      <c r="O860" s="102" t="e">
        <f>VLOOKUP($A860,#REF!,18,FALSE)</f>
        <v>#REF!</v>
      </c>
      <c r="P860" s="93" t="e">
        <f>VLOOKUP($A860,#REF!,41,FALSE)</f>
        <v>#REF!</v>
      </c>
      <c r="Q860" s="115" t="e">
        <f>VLOOKUP(Revisión_Avance_Periodo!$L1100,#REF!,30,FALSE)</f>
        <v>#REF!</v>
      </c>
      <c r="R860" s="116">
        <v>2019</v>
      </c>
      <c r="S860" s="196">
        <v>43676</v>
      </c>
      <c r="T860" s="116" t="s">
        <v>74</v>
      </c>
      <c r="U860" s="440" t="e">
        <f>INDEX(#REF!,MATCH(Revisión_Avance_Periodo!$L860,#REF!,0),MATCH(Revisión_Avance_Periodo!$T860,#REF!,0))</f>
        <v>#REF!</v>
      </c>
      <c r="V860" s="440" t="e">
        <f>INDEX(#REF!,MATCH(Revisión_Avance_Periodo!$L860,#REF!,0),MATCH(Revisión_Avance_Periodo!$T860,#REF!,0))</f>
        <v>#REF!</v>
      </c>
      <c r="W860" s="131" t="e">
        <f t="shared" si="79"/>
        <v>#REF!</v>
      </c>
      <c r="X860" s="116" t="e">
        <f>VLOOKUP(W860,Tabla_Estado_Meta_OAP_2019[#All],3,TRUE)</f>
        <v>#REF!</v>
      </c>
      <c r="Y860" s="164" t="e">
        <f>SUBTOTAL(9,$U$854:$U860)</f>
        <v>#REF!</v>
      </c>
      <c r="Z860" s="158" t="e">
        <f>SUBTOTAL(9,$V$854:$V860)</f>
        <v>#REF!</v>
      </c>
      <c r="AA860" s="159">
        <f>IFERROR(+Revisión_Avance_Periodo!$Z860/Revisión_Avance_Periodo!$Y860,0)</f>
        <v>0</v>
      </c>
      <c r="AB860" s="126"/>
      <c r="AC860" s="127"/>
      <c r="AD860" s="125"/>
      <c r="AE860" s="125"/>
      <c r="AF860" s="128"/>
      <c r="AG860" s="129"/>
      <c r="AH860" s="164" t="e">
        <f>SUBTOTAL(9,$U$860:$U1094)</f>
        <v>#REF!</v>
      </c>
      <c r="AI860" s="158" t="e">
        <f>SUBTOTAL(9,$V$860:$V1094)</f>
        <v>#REF!</v>
      </c>
      <c r="AJ860" s="159">
        <f>IFERROR(+Revisión_Avance_Periodo!$Z1100/Revisión_Avance_Periodo!$Y1100,0)</f>
        <v>0</v>
      </c>
      <c r="AK860" s="126"/>
      <c r="AL860" s="127"/>
      <c r="AM860" s="125"/>
      <c r="AN860" s="125"/>
      <c r="AO860" s="128"/>
      <c r="AP860" s="129"/>
    </row>
    <row r="861" spans="1:42" x14ac:dyDescent="0.25">
      <c r="A861" s="97">
        <v>94</v>
      </c>
      <c r="B861" s="435" t="e">
        <f>CONCATENATE(Revisión_Avance_Periodo!$D1101,";",Revisión_Avance_Periodo!$F1101,";",Revisión_Avance_Periodo!$L1101)</f>
        <v>#REF!</v>
      </c>
      <c r="C861" s="435" t="e">
        <f t="shared" si="77"/>
        <v>#REF!</v>
      </c>
      <c r="D861" s="123" t="e">
        <f>VLOOKUP($A861,#REF!,3,FALSE)</f>
        <v>#REF!</v>
      </c>
      <c r="E861" s="436" t="e">
        <f>VLOOKUP($A861,#REF!,4,FALSE)</f>
        <v>#REF!</v>
      </c>
      <c r="F861" s="103" t="e">
        <f>VLOOKUP($A861,#REF!,5,FALSE)</f>
        <v>#REF!</v>
      </c>
      <c r="G861" s="98" t="e">
        <f>VLOOKUP($A861,#REF!,8,FALSE)</f>
        <v>#REF!</v>
      </c>
      <c r="H861" s="93" t="e">
        <f>VLOOKUP($A861,#REF!,7,FALSE)</f>
        <v>#REF!</v>
      </c>
      <c r="I861" s="438" t="e">
        <f>VLOOKUP($A861,#REF!,10,FALSE)</f>
        <v>#REF!</v>
      </c>
      <c r="J861" s="98" t="e">
        <f>VLOOKUP($A861,#REF!,11,FALSE)</f>
        <v>#REF!</v>
      </c>
      <c r="K861" s="114" t="e">
        <f>VLOOKUP($A861,#REF!,12,FALSE)</f>
        <v>#REF!</v>
      </c>
      <c r="L861" s="98" t="e">
        <f>VLOOKUP($A861,#REF!,13,FALSE)</f>
        <v>#REF!</v>
      </c>
      <c r="M861" s="438" t="e">
        <f>VLOOKUP($A861,#REF!,14,FALSE)</f>
        <v>#REF!</v>
      </c>
      <c r="N861" s="103" t="e">
        <f>VLOOKUP($A861,#REF!,15,FALSE)</f>
        <v>#REF!</v>
      </c>
      <c r="O861" s="103" t="e">
        <f>VLOOKUP($A861,#REF!,18,FALSE)</f>
        <v>#REF!</v>
      </c>
      <c r="P861" s="93" t="e">
        <f>VLOOKUP($A861,#REF!,41,FALSE)</f>
        <v>#REF!</v>
      </c>
      <c r="Q861" s="115" t="e">
        <f>VLOOKUP(Revisión_Avance_Periodo!$L1101,#REF!,30,FALSE)</f>
        <v>#REF!</v>
      </c>
      <c r="R861" s="116">
        <v>2019</v>
      </c>
      <c r="S861" s="196">
        <v>43707</v>
      </c>
      <c r="T861" s="124" t="s">
        <v>75</v>
      </c>
      <c r="U861" s="440" t="e">
        <f>INDEX(#REF!,MATCH(Revisión_Avance_Periodo!$L861,#REF!,0),MATCH(Revisión_Avance_Periodo!$T861,#REF!,0))</f>
        <v>#REF!</v>
      </c>
      <c r="V861" s="440" t="e">
        <f>INDEX(#REF!,MATCH(Revisión_Avance_Periodo!$L861,#REF!,0),MATCH(Revisión_Avance_Periodo!$T861,#REF!,0))</f>
        <v>#REF!</v>
      </c>
      <c r="W861" s="131" t="e">
        <f t="shared" si="79"/>
        <v>#REF!</v>
      </c>
      <c r="X861" s="124" t="e">
        <f>VLOOKUP(W861,Tabla_Estado_Meta_OAP_2019[#All],3,TRUE)</f>
        <v>#REF!</v>
      </c>
      <c r="Y861" s="164" t="e">
        <f>SUBTOTAL(9,$U$854:$U861)</f>
        <v>#REF!</v>
      </c>
      <c r="Z861" s="158" t="e">
        <f>SUBTOTAL(9,$V$854:$V861)</f>
        <v>#REF!</v>
      </c>
      <c r="AA861" s="159">
        <f>IFERROR(+Revisión_Avance_Periodo!$Z861/Revisión_Avance_Periodo!$Y861,0)</f>
        <v>0</v>
      </c>
      <c r="AB861" s="126"/>
      <c r="AC861" s="127"/>
      <c r="AD861" s="125"/>
      <c r="AE861" s="125"/>
      <c r="AF861" s="128"/>
      <c r="AG861" s="129"/>
      <c r="AH861" s="164" t="e">
        <f>SUBTOTAL(9,$U$861:$U1094)</f>
        <v>#REF!</v>
      </c>
      <c r="AI861" s="158" t="e">
        <f>SUBTOTAL(9,$V$861:$V1094)</f>
        <v>#REF!</v>
      </c>
      <c r="AJ861" s="159">
        <f>IFERROR(+Revisión_Avance_Periodo!$Z1101/Revisión_Avance_Periodo!$Y1101,0)</f>
        <v>0</v>
      </c>
      <c r="AK861" s="126"/>
      <c r="AL861" s="127"/>
      <c r="AM861" s="125"/>
      <c r="AN861" s="125"/>
      <c r="AO861" s="128"/>
      <c r="AP861" s="129"/>
    </row>
    <row r="862" spans="1:42" x14ac:dyDescent="0.25">
      <c r="A862" s="92">
        <v>94</v>
      </c>
      <c r="B862" s="435" t="e">
        <f>CONCATENATE(Revisión_Avance_Periodo!$D1102,";",Revisión_Avance_Periodo!$F1102,";",Revisión_Avance_Periodo!$L1102)</f>
        <v>#REF!</v>
      </c>
      <c r="C862" s="435" t="e">
        <f t="shared" si="77"/>
        <v>#REF!</v>
      </c>
      <c r="D862" s="114" t="e">
        <f>VLOOKUP($A862,#REF!,3,FALSE)</f>
        <v>#REF!</v>
      </c>
      <c r="E862" s="436" t="e">
        <f>VLOOKUP($A862,#REF!,4,FALSE)</f>
        <v>#REF!</v>
      </c>
      <c r="F862" s="102" t="e">
        <f>VLOOKUP($A862,#REF!,5,FALSE)</f>
        <v>#REF!</v>
      </c>
      <c r="G862" s="93" t="e">
        <f>VLOOKUP($A862,#REF!,8,FALSE)</f>
        <v>#REF!</v>
      </c>
      <c r="H862" s="93" t="e">
        <f>VLOOKUP($A862,#REF!,7,FALSE)</f>
        <v>#REF!</v>
      </c>
      <c r="I862" s="438" t="e">
        <f>VLOOKUP($A862,#REF!,10,FALSE)</f>
        <v>#REF!</v>
      </c>
      <c r="J862" s="93" t="e">
        <f>VLOOKUP($A862,#REF!,11,FALSE)</f>
        <v>#REF!</v>
      </c>
      <c r="K862" s="114" t="e">
        <f>VLOOKUP($A862,#REF!,12,FALSE)</f>
        <v>#REF!</v>
      </c>
      <c r="L862" s="93" t="e">
        <f>VLOOKUP($A862,#REF!,13,FALSE)</f>
        <v>#REF!</v>
      </c>
      <c r="M862" s="438" t="e">
        <f>VLOOKUP($A862,#REF!,14,FALSE)</f>
        <v>#REF!</v>
      </c>
      <c r="N862" s="102" t="e">
        <f>VLOOKUP($A862,#REF!,15,FALSE)</f>
        <v>#REF!</v>
      </c>
      <c r="O862" s="102" t="e">
        <f>VLOOKUP($A862,#REF!,18,FALSE)</f>
        <v>#REF!</v>
      </c>
      <c r="P862" s="93" t="e">
        <f>VLOOKUP($A862,#REF!,41,FALSE)</f>
        <v>#REF!</v>
      </c>
      <c r="Q862" s="115" t="e">
        <f>VLOOKUP(Revisión_Avance_Periodo!$L1102,#REF!,30,FALSE)</f>
        <v>#REF!</v>
      </c>
      <c r="R862" s="116">
        <v>2019</v>
      </c>
      <c r="S862" s="196">
        <v>43738</v>
      </c>
      <c r="T862" s="116" t="s">
        <v>76</v>
      </c>
      <c r="U862" s="440" t="e">
        <f>INDEX(#REF!,MATCH(Revisión_Avance_Periodo!$L862,#REF!,0),MATCH(Revisión_Avance_Periodo!$T862,#REF!,0))</f>
        <v>#REF!</v>
      </c>
      <c r="V862" s="440" t="e">
        <f>INDEX(#REF!,MATCH(Revisión_Avance_Periodo!$L862,#REF!,0),MATCH(Revisión_Avance_Periodo!$T862,#REF!,0))</f>
        <v>#REF!</v>
      </c>
      <c r="W862" s="131" t="e">
        <f t="shared" si="79"/>
        <v>#REF!</v>
      </c>
      <c r="X862" s="116" t="e">
        <f>VLOOKUP(W862,Tabla_Estado_Meta_OAP_2019[#All],3,TRUE)</f>
        <v>#REF!</v>
      </c>
      <c r="Y862" s="164" t="e">
        <f>SUBTOTAL(9,$U$854:$U862)</f>
        <v>#REF!</v>
      </c>
      <c r="Z862" s="158" t="e">
        <f>SUBTOTAL(9,$V$854:$V862)</f>
        <v>#REF!</v>
      </c>
      <c r="AA862" s="159">
        <f>IFERROR(+Revisión_Avance_Periodo!$Z862/Revisión_Avance_Periodo!$Y862,0)</f>
        <v>0</v>
      </c>
      <c r="AB862" s="126"/>
      <c r="AC862" s="127"/>
      <c r="AD862" s="125"/>
      <c r="AE862" s="125"/>
      <c r="AF862" s="128"/>
      <c r="AG862" s="129"/>
      <c r="AH862" s="164" t="e">
        <f>SUBTOTAL(9,$U$862:$U1094)</f>
        <v>#REF!</v>
      </c>
      <c r="AI862" s="158" t="e">
        <f>SUBTOTAL(9,$V$862:$V1094)</f>
        <v>#REF!</v>
      </c>
      <c r="AJ862" s="159">
        <f>IFERROR(+Revisión_Avance_Periodo!$Z1102/Revisión_Avance_Periodo!$Y1102,0)</f>
        <v>0</v>
      </c>
      <c r="AK862" s="126"/>
      <c r="AL862" s="127"/>
      <c r="AM862" s="125"/>
      <c r="AN862" s="125"/>
      <c r="AO862" s="128"/>
      <c r="AP862" s="129"/>
    </row>
    <row r="863" spans="1:42" x14ac:dyDescent="0.25">
      <c r="A863" s="97">
        <v>94</v>
      </c>
      <c r="B863" s="435" t="e">
        <f>CONCATENATE(Revisión_Avance_Periodo!$D1103,";",Revisión_Avance_Periodo!$F1103,";",Revisión_Avance_Periodo!$L1103)</f>
        <v>#REF!</v>
      </c>
      <c r="C863" s="435" t="e">
        <f t="shared" si="77"/>
        <v>#REF!</v>
      </c>
      <c r="D863" s="123" t="e">
        <f>VLOOKUP($A863,#REF!,3,FALSE)</f>
        <v>#REF!</v>
      </c>
      <c r="E863" s="436" t="e">
        <f>VLOOKUP($A863,#REF!,4,FALSE)</f>
        <v>#REF!</v>
      </c>
      <c r="F863" s="103" t="e">
        <f>VLOOKUP($A863,#REF!,5,FALSE)</f>
        <v>#REF!</v>
      </c>
      <c r="G863" s="98" t="e">
        <f>VLOOKUP($A863,#REF!,8,FALSE)</f>
        <v>#REF!</v>
      </c>
      <c r="H863" s="93" t="e">
        <f>VLOOKUP($A863,#REF!,7,FALSE)</f>
        <v>#REF!</v>
      </c>
      <c r="I863" s="438" t="e">
        <f>VLOOKUP($A863,#REF!,10,FALSE)</f>
        <v>#REF!</v>
      </c>
      <c r="J863" s="98" t="e">
        <f>VLOOKUP($A863,#REF!,11,FALSE)</f>
        <v>#REF!</v>
      </c>
      <c r="K863" s="114" t="e">
        <f>VLOOKUP($A863,#REF!,12,FALSE)</f>
        <v>#REF!</v>
      </c>
      <c r="L863" s="98" t="e">
        <f>VLOOKUP($A863,#REF!,13,FALSE)</f>
        <v>#REF!</v>
      </c>
      <c r="M863" s="438" t="e">
        <f>VLOOKUP($A863,#REF!,14,FALSE)</f>
        <v>#REF!</v>
      </c>
      <c r="N863" s="103" t="e">
        <f>VLOOKUP($A863,#REF!,15,FALSE)</f>
        <v>#REF!</v>
      </c>
      <c r="O863" s="103" t="e">
        <f>VLOOKUP($A863,#REF!,18,FALSE)</f>
        <v>#REF!</v>
      </c>
      <c r="P863" s="93" t="e">
        <f>VLOOKUP($A863,#REF!,41,FALSE)</f>
        <v>#REF!</v>
      </c>
      <c r="Q863" s="115" t="e">
        <f>VLOOKUP(Revisión_Avance_Periodo!$L1103,#REF!,30,FALSE)</f>
        <v>#REF!</v>
      </c>
      <c r="R863" s="116">
        <v>2019</v>
      </c>
      <c r="S863" s="196">
        <v>43768</v>
      </c>
      <c r="T863" s="124" t="s">
        <v>77</v>
      </c>
      <c r="U863" s="440" t="e">
        <f>INDEX(#REF!,MATCH(Revisión_Avance_Periodo!$L863,#REF!,0),MATCH(Revisión_Avance_Periodo!$T863,#REF!,0))</f>
        <v>#REF!</v>
      </c>
      <c r="V863" s="440" t="e">
        <f>INDEX(#REF!,MATCH(Revisión_Avance_Periodo!$L863,#REF!,0),MATCH(Revisión_Avance_Periodo!$T863,#REF!,0))</f>
        <v>#REF!</v>
      </c>
      <c r="W863" s="118">
        <f>IFERROR((V863/U863),0)</f>
        <v>0</v>
      </c>
      <c r="X863" s="124" t="str">
        <f>VLOOKUP(W863,Tabla_Estado_Meta_OAP_2019[#All],3,TRUE)</f>
        <v>Por Ejecutar</v>
      </c>
      <c r="Y863" s="164" t="e">
        <f>SUBTOTAL(9,$U$854:$U863)</f>
        <v>#REF!</v>
      </c>
      <c r="Z863" s="158" t="e">
        <f>SUBTOTAL(9,$V$854:$V863)</f>
        <v>#REF!</v>
      </c>
      <c r="AA863" s="159">
        <f>IFERROR(+Revisión_Avance_Periodo!$Z863/Revisión_Avance_Periodo!$Y863,0)</f>
        <v>0</v>
      </c>
      <c r="AB863" s="126"/>
      <c r="AC863" s="127"/>
      <c r="AD863" s="125"/>
      <c r="AE863" s="125"/>
      <c r="AF863" s="128"/>
      <c r="AG863" s="129"/>
      <c r="AH863" s="164" t="e">
        <f>SUBTOTAL(9,$U$863:$U1094)</f>
        <v>#REF!</v>
      </c>
      <c r="AI863" s="158" t="e">
        <f>SUBTOTAL(9,$V$863:$V1094)</f>
        <v>#REF!</v>
      </c>
      <c r="AJ863" s="159">
        <f>IFERROR(+Revisión_Avance_Periodo!$Z1103/Revisión_Avance_Periodo!$Y1103,0)</f>
        <v>0</v>
      </c>
      <c r="AK863" s="126"/>
      <c r="AL863" s="127"/>
      <c r="AM863" s="125"/>
      <c r="AN863" s="125"/>
      <c r="AO863" s="128"/>
      <c r="AP863" s="129"/>
    </row>
    <row r="864" spans="1:42" x14ac:dyDescent="0.25">
      <c r="A864" s="92">
        <v>94</v>
      </c>
      <c r="B864" s="435" t="e">
        <f>CONCATENATE(Revisión_Avance_Periodo!$D1104,";",Revisión_Avance_Periodo!$F1104,";",Revisión_Avance_Periodo!$L1104)</f>
        <v>#REF!</v>
      </c>
      <c r="C864" s="435" t="e">
        <f t="shared" si="77"/>
        <v>#REF!</v>
      </c>
      <c r="D864" s="114" t="e">
        <f>VLOOKUP($A864,#REF!,3,FALSE)</f>
        <v>#REF!</v>
      </c>
      <c r="E864" s="436" t="e">
        <f>VLOOKUP($A864,#REF!,4,FALSE)</f>
        <v>#REF!</v>
      </c>
      <c r="F864" s="102" t="e">
        <f>VLOOKUP($A864,#REF!,5,FALSE)</f>
        <v>#REF!</v>
      </c>
      <c r="G864" s="93" t="e">
        <f>VLOOKUP($A864,#REF!,8,FALSE)</f>
        <v>#REF!</v>
      </c>
      <c r="H864" s="93" t="e">
        <f>VLOOKUP($A864,#REF!,7,FALSE)</f>
        <v>#REF!</v>
      </c>
      <c r="I864" s="438" t="e">
        <f>VLOOKUP($A864,#REF!,10,FALSE)</f>
        <v>#REF!</v>
      </c>
      <c r="J864" s="93" t="e">
        <f>VLOOKUP($A864,#REF!,11,FALSE)</f>
        <v>#REF!</v>
      </c>
      <c r="K864" s="114" t="e">
        <f>VLOOKUP($A864,#REF!,12,FALSE)</f>
        <v>#REF!</v>
      </c>
      <c r="L864" s="93" t="e">
        <f>VLOOKUP($A864,#REF!,13,FALSE)</f>
        <v>#REF!</v>
      </c>
      <c r="M864" s="438" t="e">
        <f>VLOOKUP($A864,#REF!,14,FALSE)</f>
        <v>#REF!</v>
      </c>
      <c r="N864" s="102" t="e">
        <f>VLOOKUP($A864,#REF!,15,FALSE)</f>
        <v>#REF!</v>
      </c>
      <c r="O864" s="102" t="e">
        <f>VLOOKUP($A864,#REF!,18,FALSE)</f>
        <v>#REF!</v>
      </c>
      <c r="P864" s="93" t="e">
        <f>VLOOKUP($A864,#REF!,41,FALSE)</f>
        <v>#REF!</v>
      </c>
      <c r="Q864" s="115" t="e">
        <f>VLOOKUP(Revisión_Avance_Periodo!$L1104,#REF!,30,FALSE)</f>
        <v>#REF!</v>
      </c>
      <c r="R864" s="116">
        <v>2019</v>
      </c>
      <c r="S864" s="196">
        <v>43799</v>
      </c>
      <c r="T864" s="116" t="s">
        <v>78</v>
      </c>
      <c r="U864" s="440" t="e">
        <f>INDEX(#REF!,MATCH(Revisión_Avance_Periodo!$L864,#REF!,0),MATCH(Revisión_Avance_Periodo!$T864,#REF!,0))</f>
        <v>#REF!</v>
      </c>
      <c r="V864" s="440" t="e">
        <f>INDEX(#REF!,MATCH(Revisión_Avance_Periodo!$L864,#REF!,0),MATCH(Revisión_Avance_Periodo!$T864,#REF!,0))</f>
        <v>#REF!</v>
      </c>
      <c r="W864" s="118">
        <f>IFERROR((V864/U864),0)</f>
        <v>0</v>
      </c>
      <c r="X864" s="116" t="str">
        <f>VLOOKUP(W864,Tabla_Estado_Meta_OAP_2019[#All],3,TRUE)</f>
        <v>Por Ejecutar</v>
      </c>
      <c r="Y864" s="164" t="e">
        <f>SUBTOTAL(9,$U$854:$U864)</f>
        <v>#REF!</v>
      </c>
      <c r="Z864" s="158" t="e">
        <f>SUBTOTAL(9,$V$854:$V864)</f>
        <v>#REF!</v>
      </c>
      <c r="AA864" s="159">
        <f>IFERROR(+Revisión_Avance_Periodo!$Z864/Revisión_Avance_Periodo!$Y864,0)</f>
        <v>0</v>
      </c>
      <c r="AB864" s="126"/>
      <c r="AC864" s="127"/>
      <c r="AD864" s="125"/>
      <c r="AE864" s="125"/>
      <c r="AF864" s="128"/>
      <c r="AG864" s="129"/>
      <c r="AH864" s="164" t="e">
        <f>SUBTOTAL(9,$U$864:$U1094)</f>
        <v>#REF!</v>
      </c>
      <c r="AI864" s="158" t="e">
        <f>SUBTOTAL(9,$V$864:$V1094)</f>
        <v>#REF!</v>
      </c>
      <c r="AJ864" s="159">
        <f>IFERROR(+Revisión_Avance_Periodo!$Z1104/Revisión_Avance_Periodo!$Y1104,0)</f>
        <v>0</v>
      </c>
      <c r="AK864" s="126"/>
      <c r="AL864" s="127"/>
      <c r="AM864" s="125"/>
      <c r="AN864" s="125"/>
      <c r="AO864" s="128"/>
      <c r="AP864" s="129"/>
    </row>
    <row r="865" spans="1:42" ht="15.75" thickBot="1" x14ac:dyDescent="0.3">
      <c r="A865" s="97">
        <v>94</v>
      </c>
      <c r="B865" s="435" t="e">
        <f>CONCATENATE(Revisión_Avance_Periodo!$D1105,";",Revisión_Avance_Periodo!$F1105,";",Revisión_Avance_Periodo!$L1105)</f>
        <v>#REF!</v>
      </c>
      <c r="C865" s="435" t="e">
        <f t="shared" si="77"/>
        <v>#REF!</v>
      </c>
      <c r="D865" s="123" t="e">
        <f>VLOOKUP($A865,#REF!,3,FALSE)</f>
        <v>#REF!</v>
      </c>
      <c r="E865" s="436" t="e">
        <f>VLOOKUP($A865,#REF!,4,FALSE)</f>
        <v>#REF!</v>
      </c>
      <c r="F865" s="103" t="e">
        <f>VLOOKUP($A865,#REF!,5,FALSE)</f>
        <v>#REF!</v>
      </c>
      <c r="G865" s="98" t="e">
        <f>VLOOKUP($A865,#REF!,8,FALSE)</f>
        <v>#REF!</v>
      </c>
      <c r="H865" s="93" t="e">
        <f>VLOOKUP($A865,#REF!,7,FALSE)</f>
        <v>#REF!</v>
      </c>
      <c r="I865" s="438" t="e">
        <f>VLOOKUP($A865,#REF!,10,FALSE)</f>
        <v>#REF!</v>
      </c>
      <c r="J865" s="98" t="e">
        <f>VLOOKUP($A865,#REF!,11,FALSE)</f>
        <v>#REF!</v>
      </c>
      <c r="K865" s="114" t="e">
        <f>VLOOKUP($A865,#REF!,12,FALSE)</f>
        <v>#REF!</v>
      </c>
      <c r="L865" s="98" t="e">
        <f>VLOOKUP($A865,#REF!,13,FALSE)</f>
        <v>#REF!</v>
      </c>
      <c r="M865" s="438" t="e">
        <f>VLOOKUP($A865,#REF!,14,FALSE)</f>
        <v>#REF!</v>
      </c>
      <c r="N865" s="103" t="e">
        <f>VLOOKUP($A865,#REF!,15,FALSE)</f>
        <v>#REF!</v>
      </c>
      <c r="O865" s="103" t="e">
        <f>VLOOKUP($A865,#REF!,18,FALSE)</f>
        <v>#REF!</v>
      </c>
      <c r="P865" s="93" t="e">
        <f>VLOOKUP($A865,#REF!,41,FALSE)</f>
        <v>#REF!</v>
      </c>
      <c r="Q865" s="115" t="e">
        <f>VLOOKUP(Revisión_Avance_Periodo!$L1105,#REF!,30,FALSE)</f>
        <v>#REF!</v>
      </c>
      <c r="R865" s="116">
        <v>2019</v>
      </c>
      <c r="S865" s="196">
        <v>43829</v>
      </c>
      <c r="T865" s="124" t="s">
        <v>79</v>
      </c>
      <c r="U865" s="440" t="e">
        <f>INDEX(#REF!,MATCH(Revisión_Avance_Periodo!$L865,#REF!,0),MATCH(Revisión_Avance_Periodo!$T865,#REF!,0))</f>
        <v>#REF!</v>
      </c>
      <c r="V865" s="440" t="e">
        <f>INDEX(#REF!,MATCH(Revisión_Avance_Periodo!$L865,#REF!,0),MATCH(Revisión_Avance_Periodo!$T865,#REF!,0))</f>
        <v>#REF!</v>
      </c>
      <c r="W865" s="118">
        <f>IFERROR((V865/U865),0)</f>
        <v>0</v>
      </c>
      <c r="X865" s="124" t="str">
        <f>VLOOKUP(W865,Tabla_Estado_Meta_OAP_2019[#All],3,TRUE)</f>
        <v>Por Ejecutar</v>
      </c>
      <c r="Y865" s="164" t="e">
        <f>SUBTOTAL(9,$U$854:$U865)</f>
        <v>#REF!</v>
      </c>
      <c r="Z865" s="158" t="e">
        <f>SUBTOTAL(9,$V$854:$V865)</f>
        <v>#REF!</v>
      </c>
      <c r="AA865" s="159">
        <f>IFERROR(+Revisión_Avance_Periodo!$Z865/Revisión_Avance_Periodo!$Y865,0)</f>
        <v>0</v>
      </c>
      <c r="AB865" s="126"/>
      <c r="AC865" s="127"/>
      <c r="AD865" s="125"/>
      <c r="AE865" s="125"/>
      <c r="AF865" s="128"/>
      <c r="AG865" s="129"/>
      <c r="AH865" s="164" t="e">
        <f>SUBTOTAL(9,$U$865:$U1094)</f>
        <v>#REF!</v>
      </c>
      <c r="AI865" s="158" t="e">
        <f>SUBTOTAL(9,$V$865:$V1094)</f>
        <v>#REF!</v>
      </c>
      <c r="AJ865" s="159">
        <f>IFERROR(+Revisión_Avance_Periodo!$Z1105/Revisión_Avance_Periodo!$Y1105,0)</f>
        <v>0</v>
      </c>
      <c r="AK865" s="126"/>
      <c r="AL865" s="127"/>
      <c r="AM865" s="125"/>
      <c r="AN865" s="125"/>
      <c r="AO865" s="128"/>
      <c r="AP865" s="129"/>
    </row>
    <row r="866" spans="1:42" x14ac:dyDescent="0.25">
      <c r="A866" s="92">
        <v>95</v>
      </c>
      <c r="B866" s="435" t="e">
        <f>CONCATENATE(Revisión_Avance_Periodo!$D1106,";",Revisión_Avance_Periodo!$F1106,";",Revisión_Avance_Periodo!$L1106)</f>
        <v>#REF!</v>
      </c>
      <c r="C866" s="435" t="e">
        <f t="shared" si="77"/>
        <v>#REF!</v>
      </c>
      <c r="D866" s="114" t="e">
        <f>VLOOKUP($A866,#REF!,3,FALSE)</f>
        <v>#REF!</v>
      </c>
      <c r="E866" s="436" t="e">
        <f>VLOOKUP($A866,#REF!,4,FALSE)</f>
        <v>#REF!</v>
      </c>
      <c r="F866" s="102" t="e">
        <f>VLOOKUP($A866,#REF!,5,FALSE)</f>
        <v>#REF!</v>
      </c>
      <c r="G866" s="93" t="e">
        <f>VLOOKUP($A866,#REF!,8,FALSE)</f>
        <v>#REF!</v>
      </c>
      <c r="H866" s="93" t="e">
        <f>VLOOKUP($A866,#REF!,7,FALSE)</f>
        <v>#REF!</v>
      </c>
      <c r="I866" s="438" t="e">
        <f>VLOOKUP($A866,#REF!,10,FALSE)</f>
        <v>#REF!</v>
      </c>
      <c r="J866" s="93" t="e">
        <f>VLOOKUP($A866,#REF!,11,FALSE)</f>
        <v>#REF!</v>
      </c>
      <c r="K866" s="114" t="e">
        <f>VLOOKUP($A866,#REF!,12,FALSE)</f>
        <v>#REF!</v>
      </c>
      <c r="L866" s="93" t="e">
        <f>VLOOKUP($A866,#REF!,13,FALSE)</f>
        <v>#REF!</v>
      </c>
      <c r="M866" s="438" t="e">
        <f>VLOOKUP($A866,#REF!,14,FALSE)</f>
        <v>#REF!</v>
      </c>
      <c r="N866" s="102" t="e">
        <f>VLOOKUP($A866,#REF!,15,FALSE)</f>
        <v>#REF!</v>
      </c>
      <c r="O866" s="102" t="e">
        <f>VLOOKUP($A866,#REF!,18,FALSE)</f>
        <v>#REF!</v>
      </c>
      <c r="P866" s="93" t="e">
        <f>VLOOKUP($A866,#REF!,41,FALSE)</f>
        <v>#REF!</v>
      </c>
      <c r="Q866" s="115" t="e">
        <f>VLOOKUP(Revisión_Avance_Periodo!$L1106,#REF!,30,FALSE)</f>
        <v>#REF!</v>
      </c>
      <c r="R866" s="116">
        <v>2019</v>
      </c>
      <c r="S866" s="196">
        <v>43495</v>
      </c>
      <c r="T866" s="116" t="s">
        <v>68</v>
      </c>
      <c r="U866" s="440" t="e">
        <f>INDEX(#REF!,MATCH(Revisión_Avance_Periodo!$L866,#REF!,0),MATCH(Revisión_Avance_Periodo!$T866,#REF!,0))</f>
        <v>#REF!</v>
      </c>
      <c r="V866" s="440" t="e">
        <f>INDEX(#REF!,MATCH(Revisión_Avance_Periodo!$L866,#REF!,0),MATCH(Revisión_Avance_Periodo!$T866,#REF!,0))</f>
        <v>#REF!</v>
      </c>
      <c r="W866" s="131" t="e">
        <f>V866/U866</f>
        <v>#REF!</v>
      </c>
      <c r="X866" s="116" t="e">
        <f>VLOOKUP(W866,Tabla_Estado_Meta_OAP_2019[#All],3,TRUE)</f>
        <v>#REF!</v>
      </c>
      <c r="Y866" s="163" t="e">
        <f>SUBTOTAL(9,$U$866:$U866)</f>
        <v>#REF!</v>
      </c>
      <c r="Z866" s="161" t="e">
        <f>SUBTOTAL(9,$V$866:$V866)</f>
        <v>#REF!</v>
      </c>
      <c r="AA866" s="162">
        <f>IFERROR(+Revisión_Avance_Periodo!$Z866/Revisión_Avance_Periodo!$Y866,0)</f>
        <v>0</v>
      </c>
      <c r="AB866" s="445" t="e">
        <f>SUBTOTAL(9,U866:U877)</f>
        <v>#REF!</v>
      </c>
      <c r="AC866" s="446" t="e">
        <f>SUBTOTAL(9,V866:V877)</f>
        <v>#REF!</v>
      </c>
      <c r="AD866" s="119" t="e">
        <f>+AC866/AB866</f>
        <v>#REF!</v>
      </c>
      <c r="AE866" s="119" t="e">
        <f>100%-Revisión_Avance_Periodo!$AD866</f>
        <v>#REF!</v>
      </c>
      <c r="AF866" s="121" t="e">
        <f>VLOOKUP(AD866,Tabla_Estado_Meta_OAP_2019[],3,TRUE)</f>
        <v>#REF!</v>
      </c>
      <c r="AG866" s="122" t="e">
        <f>Revisión_Avance_Periodo!$AD866*Revisión_Avance_Periodo!$Q866</f>
        <v>#REF!</v>
      </c>
      <c r="AH866" s="163" t="e">
        <f>SUBTOTAL(9,$U$866:$U1106)</f>
        <v>#REF!</v>
      </c>
      <c r="AI866" s="161" t="e">
        <f>SUBTOTAL(9,$V$866:$V1106)</f>
        <v>#REF!</v>
      </c>
      <c r="AJ866" s="162">
        <f>IFERROR(+Revisión_Avance_Periodo!$Z1106/Revisión_Avance_Periodo!$Y1106,0)</f>
        <v>0</v>
      </c>
      <c r="AK866" s="445" t="e">
        <f>SUBTOTAL(9,AD866:AD877)</f>
        <v>#REF!</v>
      </c>
      <c r="AL866" s="446" t="e">
        <f>SUBTOTAL(9,AE866:AE877)</f>
        <v>#REF!</v>
      </c>
      <c r="AM866" s="119" t="e">
        <f>+AL866/AK866</f>
        <v>#REF!</v>
      </c>
      <c r="AN866" s="119" t="e">
        <f>100%-Revisión_Avance_Periodo!$AD1106</f>
        <v>#REF!</v>
      </c>
      <c r="AO866" s="121" t="e">
        <f>VLOOKUP(AM866,Tabla_Estado_Meta_OAP_2019[],3,TRUE)</f>
        <v>#REF!</v>
      </c>
      <c r="AP866" s="122" t="e">
        <f>Revisión_Avance_Periodo!$AD1106*Revisión_Avance_Periodo!$Q1106</f>
        <v>#REF!</v>
      </c>
    </row>
    <row r="867" spans="1:42" x14ac:dyDescent="0.25">
      <c r="A867" s="97">
        <v>95</v>
      </c>
      <c r="B867" s="435" t="e">
        <f>CONCATENATE(Revisión_Avance_Periodo!$D1107,";",Revisión_Avance_Periodo!$F1107,";",Revisión_Avance_Periodo!$L1107)</f>
        <v>#REF!</v>
      </c>
      <c r="C867" s="435" t="e">
        <f t="shared" si="77"/>
        <v>#REF!</v>
      </c>
      <c r="D867" s="123" t="e">
        <f>VLOOKUP($A867,#REF!,3,FALSE)</f>
        <v>#REF!</v>
      </c>
      <c r="E867" s="436" t="e">
        <f>VLOOKUP($A867,#REF!,4,FALSE)</f>
        <v>#REF!</v>
      </c>
      <c r="F867" s="103" t="e">
        <f>VLOOKUP($A867,#REF!,5,FALSE)</f>
        <v>#REF!</v>
      </c>
      <c r="G867" s="98" t="e">
        <f>VLOOKUP($A867,#REF!,8,FALSE)</f>
        <v>#REF!</v>
      </c>
      <c r="H867" s="93" t="e">
        <f>VLOOKUP($A867,#REF!,7,FALSE)</f>
        <v>#REF!</v>
      </c>
      <c r="I867" s="438" t="e">
        <f>VLOOKUP($A867,#REF!,10,FALSE)</f>
        <v>#REF!</v>
      </c>
      <c r="J867" s="98" t="e">
        <f>VLOOKUP($A867,#REF!,11,FALSE)</f>
        <v>#REF!</v>
      </c>
      <c r="K867" s="114" t="e">
        <f>VLOOKUP($A867,#REF!,12,FALSE)</f>
        <v>#REF!</v>
      </c>
      <c r="L867" s="98" t="e">
        <f>VLOOKUP($A867,#REF!,13,FALSE)</f>
        <v>#REF!</v>
      </c>
      <c r="M867" s="438" t="e">
        <f>VLOOKUP($A867,#REF!,14,FALSE)</f>
        <v>#REF!</v>
      </c>
      <c r="N867" s="103" t="e">
        <f>VLOOKUP($A867,#REF!,15,FALSE)</f>
        <v>#REF!</v>
      </c>
      <c r="O867" s="103" t="e">
        <f>VLOOKUP($A867,#REF!,18,FALSE)</f>
        <v>#REF!</v>
      </c>
      <c r="P867" s="93" t="e">
        <f>VLOOKUP($A867,#REF!,41,FALSE)</f>
        <v>#REF!</v>
      </c>
      <c r="Q867" s="115" t="e">
        <f>VLOOKUP(Revisión_Avance_Periodo!$L1107,#REF!,30,FALSE)</f>
        <v>#REF!</v>
      </c>
      <c r="R867" s="116">
        <v>2019</v>
      </c>
      <c r="S867" s="196">
        <v>43524</v>
      </c>
      <c r="T867" s="124" t="s">
        <v>69</v>
      </c>
      <c r="U867" s="440" t="e">
        <f>INDEX(#REF!,MATCH(Revisión_Avance_Periodo!$L867,#REF!,0),MATCH(Revisión_Avance_Periodo!$T867,#REF!,0))</f>
        <v>#REF!</v>
      </c>
      <c r="V867" s="440" t="e">
        <f>INDEX(#REF!,MATCH(Revisión_Avance_Periodo!$L867,#REF!,0),MATCH(Revisión_Avance_Periodo!$T867,#REF!,0))</f>
        <v>#REF!</v>
      </c>
      <c r="W867" s="130" t="e">
        <f>V867/U867</f>
        <v>#REF!</v>
      </c>
      <c r="X867" s="124" t="e">
        <f>VLOOKUP(W867,Tabla_Estado_Meta_OAP_2019[#All],3,TRUE)</f>
        <v>#REF!</v>
      </c>
      <c r="Y867" s="164" t="e">
        <f>SUBTOTAL(9,$U$866:$U867)</f>
        <v>#REF!</v>
      </c>
      <c r="Z867" s="158" t="e">
        <f>SUBTOTAL(9,$V$866:$V867)</f>
        <v>#REF!</v>
      </c>
      <c r="AA867" s="159">
        <f>IFERROR(+Revisión_Avance_Periodo!$Z867/Revisión_Avance_Periodo!$Y867,0)</f>
        <v>0</v>
      </c>
      <c r="AB867" s="126"/>
      <c r="AC867" s="127"/>
      <c r="AD867" s="125"/>
      <c r="AE867" s="125"/>
      <c r="AF867" s="128"/>
      <c r="AG867" s="129"/>
      <c r="AH867" s="164" t="e">
        <f>SUBTOTAL(9,$U$867:$U1106)</f>
        <v>#REF!</v>
      </c>
      <c r="AI867" s="158" t="e">
        <f>SUBTOTAL(9,$V$867:$V1106)</f>
        <v>#REF!</v>
      </c>
      <c r="AJ867" s="159">
        <f>IFERROR(+Revisión_Avance_Periodo!$Z1107/Revisión_Avance_Periodo!$Y1107,0)</f>
        <v>0</v>
      </c>
      <c r="AK867" s="126"/>
      <c r="AL867" s="127"/>
      <c r="AM867" s="125"/>
      <c r="AN867" s="125"/>
      <c r="AO867" s="128"/>
      <c r="AP867" s="129"/>
    </row>
    <row r="868" spans="1:42" x14ac:dyDescent="0.25">
      <c r="A868" s="92">
        <v>95</v>
      </c>
      <c r="B868" s="435" t="e">
        <f>CONCATENATE(Revisión_Avance_Periodo!$D1108,";",Revisión_Avance_Periodo!$F1108,";",Revisión_Avance_Periodo!$L1108)</f>
        <v>#REF!</v>
      </c>
      <c r="C868" s="435" t="e">
        <f t="shared" si="77"/>
        <v>#REF!</v>
      </c>
      <c r="D868" s="114" t="e">
        <f>VLOOKUP($A868,#REF!,3,FALSE)</f>
        <v>#REF!</v>
      </c>
      <c r="E868" s="436" t="e">
        <f>VLOOKUP($A868,#REF!,4,FALSE)</f>
        <v>#REF!</v>
      </c>
      <c r="F868" s="102" t="e">
        <f>VLOOKUP($A868,#REF!,5,FALSE)</f>
        <v>#REF!</v>
      </c>
      <c r="G868" s="93" t="e">
        <f>VLOOKUP($A868,#REF!,8,FALSE)</f>
        <v>#REF!</v>
      </c>
      <c r="H868" s="93" t="e">
        <f>VLOOKUP($A868,#REF!,7,FALSE)</f>
        <v>#REF!</v>
      </c>
      <c r="I868" s="438" t="e">
        <f>VLOOKUP($A868,#REF!,10,FALSE)</f>
        <v>#REF!</v>
      </c>
      <c r="J868" s="93" t="e">
        <f>VLOOKUP($A868,#REF!,11,FALSE)</f>
        <v>#REF!</v>
      </c>
      <c r="K868" s="114" t="e">
        <f>VLOOKUP($A868,#REF!,12,FALSE)</f>
        <v>#REF!</v>
      </c>
      <c r="L868" s="93" t="e">
        <f>VLOOKUP($A868,#REF!,13,FALSE)</f>
        <v>#REF!</v>
      </c>
      <c r="M868" s="438" t="e">
        <f>VLOOKUP($A868,#REF!,14,FALSE)</f>
        <v>#REF!</v>
      </c>
      <c r="N868" s="102" t="e">
        <f>VLOOKUP($A868,#REF!,15,FALSE)</f>
        <v>#REF!</v>
      </c>
      <c r="O868" s="102" t="e">
        <f>VLOOKUP($A868,#REF!,18,FALSE)</f>
        <v>#REF!</v>
      </c>
      <c r="P868" s="93" t="e">
        <f>VLOOKUP($A868,#REF!,41,FALSE)</f>
        <v>#REF!</v>
      </c>
      <c r="Q868" s="115" t="e">
        <f>VLOOKUP(Revisión_Avance_Periodo!$L1108,#REF!,30,FALSE)</f>
        <v>#REF!</v>
      </c>
      <c r="R868" s="116">
        <v>2019</v>
      </c>
      <c r="S868" s="196">
        <v>43554</v>
      </c>
      <c r="T868" s="116" t="s">
        <v>70</v>
      </c>
      <c r="U868" s="440" t="e">
        <f>INDEX(#REF!,MATCH(Revisión_Avance_Periodo!$L868,#REF!,0),MATCH(Revisión_Avance_Periodo!$T868,#REF!,0))</f>
        <v>#REF!</v>
      </c>
      <c r="V868" s="440" t="e">
        <f>INDEX(#REF!,MATCH(Revisión_Avance_Periodo!$L868,#REF!,0),MATCH(Revisión_Avance_Periodo!$T868,#REF!,0))</f>
        <v>#REF!</v>
      </c>
      <c r="W868" s="131" t="e">
        <f>V868/U868</f>
        <v>#REF!</v>
      </c>
      <c r="X868" s="116" t="e">
        <f>VLOOKUP(W868,Tabla_Estado_Meta_OAP_2019[#All],3,TRUE)</f>
        <v>#REF!</v>
      </c>
      <c r="Y868" s="164" t="e">
        <f>SUBTOTAL(9,$U$866:$U868)</f>
        <v>#REF!</v>
      </c>
      <c r="Z868" s="158" t="e">
        <f>SUBTOTAL(9,$V$866:$V868)</f>
        <v>#REF!</v>
      </c>
      <c r="AA868" s="159">
        <f>IFERROR(+Revisión_Avance_Periodo!$Z868/Revisión_Avance_Periodo!$Y868,0)</f>
        <v>0</v>
      </c>
      <c r="AB868" s="126"/>
      <c r="AC868" s="127"/>
      <c r="AD868" s="125"/>
      <c r="AE868" s="125"/>
      <c r="AF868" s="128"/>
      <c r="AG868" s="129"/>
      <c r="AH868" s="164" t="e">
        <f>SUBTOTAL(9,$U$868:$U1106)</f>
        <v>#REF!</v>
      </c>
      <c r="AI868" s="158" t="e">
        <f>SUBTOTAL(9,$V$868:$V1106)</f>
        <v>#REF!</v>
      </c>
      <c r="AJ868" s="159">
        <f>IFERROR(+Revisión_Avance_Periodo!$Z1108/Revisión_Avance_Periodo!$Y1108,0)</f>
        <v>0</v>
      </c>
      <c r="AK868" s="126"/>
      <c r="AL868" s="127"/>
      <c r="AM868" s="125"/>
      <c r="AN868" s="125"/>
      <c r="AO868" s="128"/>
      <c r="AP868" s="129"/>
    </row>
    <row r="869" spans="1:42" x14ac:dyDescent="0.25">
      <c r="A869" s="97">
        <v>95</v>
      </c>
      <c r="B869" s="435" t="e">
        <f>CONCATENATE(Revisión_Avance_Periodo!$D1109,";",Revisión_Avance_Periodo!$F1109,";",Revisión_Avance_Periodo!$L1109)</f>
        <v>#REF!</v>
      </c>
      <c r="C869" s="435" t="e">
        <f t="shared" si="77"/>
        <v>#REF!</v>
      </c>
      <c r="D869" s="123" t="e">
        <f>VLOOKUP($A869,#REF!,3,FALSE)</f>
        <v>#REF!</v>
      </c>
      <c r="E869" s="436" t="e">
        <f>VLOOKUP($A869,#REF!,4,FALSE)</f>
        <v>#REF!</v>
      </c>
      <c r="F869" s="103" t="e">
        <f>VLOOKUP($A869,#REF!,5,FALSE)</f>
        <v>#REF!</v>
      </c>
      <c r="G869" s="98" t="e">
        <f>VLOOKUP($A869,#REF!,8,FALSE)</f>
        <v>#REF!</v>
      </c>
      <c r="H869" s="93" t="e">
        <f>VLOOKUP($A869,#REF!,7,FALSE)</f>
        <v>#REF!</v>
      </c>
      <c r="I869" s="438" t="e">
        <f>VLOOKUP($A869,#REF!,10,FALSE)</f>
        <v>#REF!</v>
      </c>
      <c r="J869" s="98" t="e">
        <f>VLOOKUP($A869,#REF!,11,FALSE)</f>
        <v>#REF!</v>
      </c>
      <c r="K869" s="114" t="e">
        <f>VLOOKUP($A869,#REF!,12,FALSE)</f>
        <v>#REF!</v>
      </c>
      <c r="L869" s="98" t="e">
        <f>VLOOKUP($A869,#REF!,13,FALSE)</f>
        <v>#REF!</v>
      </c>
      <c r="M869" s="438" t="e">
        <f>VLOOKUP($A869,#REF!,14,FALSE)</f>
        <v>#REF!</v>
      </c>
      <c r="N869" s="103" t="e">
        <f>VLOOKUP($A869,#REF!,15,FALSE)</f>
        <v>#REF!</v>
      </c>
      <c r="O869" s="103" t="e">
        <f>VLOOKUP($A869,#REF!,18,FALSE)</f>
        <v>#REF!</v>
      </c>
      <c r="P869" s="93" t="e">
        <f>VLOOKUP($A869,#REF!,41,FALSE)</f>
        <v>#REF!</v>
      </c>
      <c r="Q869" s="115" t="e">
        <f>VLOOKUP(Revisión_Avance_Periodo!$L1109,#REF!,30,FALSE)</f>
        <v>#REF!</v>
      </c>
      <c r="R869" s="116">
        <v>2019</v>
      </c>
      <c r="S869" s="196">
        <v>43585</v>
      </c>
      <c r="T869" s="124" t="s">
        <v>71</v>
      </c>
      <c r="U869" s="440" t="e">
        <f>INDEX(#REF!,MATCH(Revisión_Avance_Periodo!$L869,#REF!,0),MATCH(Revisión_Avance_Periodo!$T869,#REF!,0))</f>
        <v>#REF!</v>
      </c>
      <c r="V869" s="440" t="e">
        <f>INDEX(#REF!,MATCH(Revisión_Avance_Periodo!$L869,#REF!,0),MATCH(Revisión_Avance_Periodo!$T869,#REF!,0))</f>
        <v>#REF!</v>
      </c>
      <c r="W869" s="118">
        <f>IFERROR((V869/U869),0)</f>
        <v>0</v>
      </c>
      <c r="X869" s="124" t="str">
        <f>VLOOKUP(W869,Tabla_Estado_Meta_OAP_2019[#All],3,TRUE)</f>
        <v>Por Ejecutar</v>
      </c>
      <c r="Y869" s="164" t="e">
        <f>SUBTOTAL(9,$U$866:$U869)</f>
        <v>#REF!</v>
      </c>
      <c r="Z869" s="158" t="e">
        <f>SUBTOTAL(9,$V$866:$V869)</f>
        <v>#REF!</v>
      </c>
      <c r="AA869" s="159">
        <f>IFERROR(+Revisión_Avance_Periodo!$Z869/Revisión_Avance_Periodo!$Y869,0)</f>
        <v>0</v>
      </c>
      <c r="AB869" s="126"/>
      <c r="AC869" s="127"/>
      <c r="AD869" s="125"/>
      <c r="AE869" s="125"/>
      <c r="AF869" s="128"/>
      <c r="AG869" s="129"/>
      <c r="AH869" s="164" t="e">
        <f>SUBTOTAL(9,$U$869:$U1106)</f>
        <v>#REF!</v>
      </c>
      <c r="AI869" s="158" t="e">
        <f>SUBTOTAL(9,$V$869:$V1106)</f>
        <v>#REF!</v>
      </c>
      <c r="AJ869" s="159">
        <f>IFERROR(+Revisión_Avance_Periodo!$Z1109/Revisión_Avance_Periodo!$Y1109,0)</f>
        <v>0</v>
      </c>
      <c r="AK869" s="126"/>
      <c r="AL869" s="127"/>
      <c r="AM869" s="125"/>
      <c r="AN869" s="125"/>
      <c r="AO869" s="128"/>
      <c r="AP869" s="129"/>
    </row>
    <row r="870" spans="1:42" x14ac:dyDescent="0.25">
      <c r="A870" s="92">
        <v>95</v>
      </c>
      <c r="B870" s="435" t="e">
        <f>CONCATENATE(Revisión_Avance_Periodo!$D1110,";",Revisión_Avance_Periodo!$F1110,";",Revisión_Avance_Periodo!$L1110)</f>
        <v>#REF!</v>
      </c>
      <c r="C870" s="435" t="e">
        <f t="shared" si="77"/>
        <v>#REF!</v>
      </c>
      <c r="D870" s="114" t="e">
        <f>VLOOKUP($A870,#REF!,3,FALSE)</f>
        <v>#REF!</v>
      </c>
      <c r="E870" s="436" t="e">
        <f>VLOOKUP($A870,#REF!,4,FALSE)</f>
        <v>#REF!</v>
      </c>
      <c r="F870" s="102" t="e">
        <f>VLOOKUP($A870,#REF!,5,FALSE)</f>
        <v>#REF!</v>
      </c>
      <c r="G870" s="93" t="e">
        <f>VLOOKUP($A870,#REF!,8,FALSE)</f>
        <v>#REF!</v>
      </c>
      <c r="H870" s="93" t="e">
        <f>VLOOKUP($A870,#REF!,7,FALSE)</f>
        <v>#REF!</v>
      </c>
      <c r="I870" s="438" t="e">
        <f>VLOOKUP($A870,#REF!,10,FALSE)</f>
        <v>#REF!</v>
      </c>
      <c r="J870" s="93" t="e">
        <f>VLOOKUP($A870,#REF!,11,FALSE)</f>
        <v>#REF!</v>
      </c>
      <c r="K870" s="114" t="e">
        <f>VLOOKUP($A870,#REF!,12,FALSE)</f>
        <v>#REF!</v>
      </c>
      <c r="L870" s="93" t="e">
        <f>VLOOKUP($A870,#REF!,13,FALSE)</f>
        <v>#REF!</v>
      </c>
      <c r="M870" s="438" t="e">
        <f>VLOOKUP($A870,#REF!,14,FALSE)</f>
        <v>#REF!</v>
      </c>
      <c r="N870" s="102" t="e">
        <f>VLOOKUP($A870,#REF!,15,FALSE)</f>
        <v>#REF!</v>
      </c>
      <c r="O870" s="102" t="e">
        <f>VLOOKUP($A870,#REF!,18,FALSE)</f>
        <v>#REF!</v>
      </c>
      <c r="P870" s="93" t="e">
        <f>VLOOKUP($A870,#REF!,41,FALSE)</f>
        <v>#REF!</v>
      </c>
      <c r="Q870" s="115" t="e">
        <f>VLOOKUP(Revisión_Avance_Periodo!$L1110,#REF!,30,FALSE)</f>
        <v>#REF!</v>
      </c>
      <c r="R870" s="116">
        <v>2019</v>
      </c>
      <c r="S870" s="196">
        <v>43615</v>
      </c>
      <c r="T870" s="116" t="s">
        <v>72</v>
      </c>
      <c r="U870" s="440" t="e">
        <f>INDEX(#REF!,MATCH(Revisión_Avance_Periodo!$L870,#REF!,0),MATCH(Revisión_Avance_Periodo!$T870,#REF!,0))</f>
        <v>#REF!</v>
      </c>
      <c r="V870" s="440" t="e">
        <f>INDEX(#REF!,MATCH(Revisión_Avance_Periodo!$L870,#REF!,0),MATCH(Revisión_Avance_Periodo!$T870,#REF!,0))</f>
        <v>#REF!</v>
      </c>
      <c r="W870" s="118">
        <f>IFERROR((V870/U870),0)</f>
        <v>0</v>
      </c>
      <c r="X870" s="116" t="str">
        <f>VLOOKUP(W870,Tabla_Estado_Meta_OAP_2019[#All],3,TRUE)</f>
        <v>Por Ejecutar</v>
      </c>
      <c r="Y870" s="164" t="e">
        <f>SUBTOTAL(9,$U$866:$U870)</f>
        <v>#REF!</v>
      </c>
      <c r="Z870" s="158" t="e">
        <f>SUBTOTAL(9,$V$866:$V870)</f>
        <v>#REF!</v>
      </c>
      <c r="AA870" s="159">
        <f>IFERROR(+Revisión_Avance_Periodo!$Z870/Revisión_Avance_Periodo!$Y870,0)</f>
        <v>0</v>
      </c>
      <c r="AB870" s="126"/>
      <c r="AC870" s="127"/>
      <c r="AD870" s="125"/>
      <c r="AE870" s="125"/>
      <c r="AF870" s="128"/>
      <c r="AG870" s="129"/>
      <c r="AH870" s="164" t="e">
        <f>SUBTOTAL(9,$U$870:$U1106)</f>
        <v>#REF!</v>
      </c>
      <c r="AI870" s="158" t="e">
        <f>SUBTOTAL(9,$V$870:$V1106)</f>
        <v>#REF!</v>
      </c>
      <c r="AJ870" s="159">
        <f>IFERROR(+Revisión_Avance_Periodo!$Z1110/Revisión_Avance_Periodo!$Y1110,0)</f>
        <v>0</v>
      </c>
      <c r="AK870" s="126"/>
      <c r="AL870" s="127"/>
      <c r="AM870" s="125"/>
      <c r="AN870" s="125"/>
      <c r="AO870" s="128"/>
      <c r="AP870" s="129"/>
    </row>
    <row r="871" spans="1:42" x14ac:dyDescent="0.25">
      <c r="A871" s="97">
        <v>95</v>
      </c>
      <c r="B871" s="435" t="e">
        <f>CONCATENATE(Revisión_Avance_Periodo!$D1111,";",Revisión_Avance_Periodo!$F1111,";",Revisión_Avance_Periodo!$L1111)</f>
        <v>#REF!</v>
      </c>
      <c r="C871" s="435" t="e">
        <f t="shared" si="77"/>
        <v>#REF!</v>
      </c>
      <c r="D871" s="123" t="e">
        <f>VLOOKUP($A871,#REF!,3,FALSE)</f>
        <v>#REF!</v>
      </c>
      <c r="E871" s="436" t="e">
        <f>VLOOKUP($A871,#REF!,4,FALSE)</f>
        <v>#REF!</v>
      </c>
      <c r="F871" s="103" t="e">
        <f>VLOOKUP($A871,#REF!,5,FALSE)</f>
        <v>#REF!</v>
      </c>
      <c r="G871" s="98" t="e">
        <f>VLOOKUP($A871,#REF!,8,FALSE)</f>
        <v>#REF!</v>
      </c>
      <c r="H871" s="93" t="e">
        <f>VLOOKUP($A871,#REF!,7,FALSE)</f>
        <v>#REF!</v>
      </c>
      <c r="I871" s="438" t="e">
        <f>VLOOKUP($A871,#REF!,10,FALSE)</f>
        <v>#REF!</v>
      </c>
      <c r="J871" s="98" t="e">
        <f>VLOOKUP($A871,#REF!,11,FALSE)</f>
        <v>#REF!</v>
      </c>
      <c r="K871" s="114" t="e">
        <f>VLOOKUP($A871,#REF!,12,FALSE)</f>
        <v>#REF!</v>
      </c>
      <c r="L871" s="98" t="e">
        <f>VLOOKUP($A871,#REF!,13,FALSE)</f>
        <v>#REF!</v>
      </c>
      <c r="M871" s="438" t="e">
        <f>VLOOKUP($A871,#REF!,14,FALSE)</f>
        <v>#REF!</v>
      </c>
      <c r="N871" s="103" t="e">
        <f>VLOOKUP($A871,#REF!,15,FALSE)</f>
        <v>#REF!</v>
      </c>
      <c r="O871" s="103" t="e">
        <f>VLOOKUP($A871,#REF!,18,FALSE)</f>
        <v>#REF!</v>
      </c>
      <c r="P871" s="93" t="e">
        <f>VLOOKUP($A871,#REF!,41,FALSE)</f>
        <v>#REF!</v>
      </c>
      <c r="Q871" s="115" t="e">
        <f>VLOOKUP(Revisión_Avance_Periodo!$L1111,#REF!,30,FALSE)</f>
        <v>#REF!</v>
      </c>
      <c r="R871" s="116">
        <v>2019</v>
      </c>
      <c r="S871" s="196">
        <v>43646</v>
      </c>
      <c r="T871" s="124" t="s">
        <v>73</v>
      </c>
      <c r="U871" s="440" t="e">
        <f>INDEX(#REF!,MATCH(Revisión_Avance_Periodo!$L871,#REF!,0),MATCH(Revisión_Avance_Periodo!$T871,#REF!,0))</f>
        <v>#REF!</v>
      </c>
      <c r="V871" s="440" t="e">
        <f>INDEX(#REF!,MATCH(Revisión_Avance_Periodo!$L871,#REF!,0),MATCH(Revisión_Avance_Periodo!$T871,#REF!,0))</f>
        <v>#REF!</v>
      </c>
      <c r="W871" s="118">
        <f>IFERROR((V871/U871),0)</f>
        <v>0</v>
      </c>
      <c r="X871" s="124" t="str">
        <f>VLOOKUP(W871,Tabla_Estado_Meta_OAP_2019[#All],3,TRUE)</f>
        <v>Por Ejecutar</v>
      </c>
      <c r="Y871" s="164" t="e">
        <f>SUBTOTAL(9,$U$866:$U871)</f>
        <v>#REF!</v>
      </c>
      <c r="Z871" s="158" t="e">
        <f>SUBTOTAL(9,$V$866:$V871)</f>
        <v>#REF!</v>
      </c>
      <c r="AA871" s="159">
        <f>IFERROR(+Revisión_Avance_Periodo!$Z871/Revisión_Avance_Periodo!$Y871,0)</f>
        <v>0</v>
      </c>
      <c r="AB871" s="126"/>
      <c r="AC871" s="127"/>
      <c r="AD871" s="125"/>
      <c r="AE871" s="125"/>
      <c r="AF871" s="128"/>
      <c r="AG871" s="129"/>
      <c r="AH871" s="164" t="e">
        <f>SUBTOTAL(9,$U$871:$U1106)</f>
        <v>#REF!</v>
      </c>
      <c r="AI871" s="158" t="e">
        <f>SUBTOTAL(9,$V$871:$V1106)</f>
        <v>#REF!</v>
      </c>
      <c r="AJ871" s="159">
        <f>IFERROR(+Revisión_Avance_Periodo!$Z1111/Revisión_Avance_Periodo!$Y1111,0)</f>
        <v>0</v>
      </c>
      <c r="AK871" s="126"/>
      <c r="AL871" s="127"/>
      <c r="AM871" s="125"/>
      <c r="AN871" s="125"/>
      <c r="AO871" s="128"/>
      <c r="AP871" s="129"/>
    </row>
    <row r="872" spans="1:42" x14ac:dyDescent="0.25">
      <c r="A872" s="92">
        <v>95</v>
      </c>
      <c r="B872" s="435" t="e">
        <f>CONCATENATE(Revisión_Avance_Periodo!$D1112,";",Revisión_Avance_Periodo!$F1112,";",Revisión_Avance_Periodo!$L1112)</f>
        <v>#REF!</v>
      </c>
      <c r="C872" s="435" t="e">
        <f t="shared" si="77"/>
        <v>#REF!</v>
      </c>
      <c r="D872" s="114" t="e">
        <f>VLOOKUP($A872,#REF!,3,FALSE)</f>
        <v>#REF!</v>
      </c>
      <c r="E872" s="436" t="e">
        <f>VLOOKUP($A872,#REF!,4,FALSE)</f>
        <v>#REF!</v>
      </c>
      <c r="F872" s="102" t="e">
        <f>VLOOKUP($A872,#REF!,5,FALSE)</f>
        <v>#REF!</v>
      </c>
      <c r="G872" s="93" t="e">
        <f>VLOOKUP($A872,#REF!,8,FALSE)</f>
        <v>#REF!</v>
      </c>
      <c r="H872" s="93" t="e">
        <f>VLOOKUP($A872,#REF!,7,FALSE)</f>
        <v>#REF!</v>
      </c>
      <c r="I872" s="438" t="e">
        <f>VLOOKUP($A872,#REF!,10,FALSE)</f>
        <v>#REF!</v>
      </c>
      <c r="J872" s="93" t="e">
        <f>VLOOKUP($A872,#REF!,11,FALSE)</f>
        <v>#REF!</v>
      </c>
      <c r="K872" s="114" t="e">
        <f>VLOOKUP($A872,#REF!,12,FALSE)</f>
        <v>#REF!</v>
      </c>
      <c r="L872" s="93" t="e">
        <f>VLOOKUP($A872,#REF!,13,FALSE)</f>
        <v>#REF!</v>
      </c>
      <c r="M872" s="438" t="e">
        <f>VLOOKUP($A872,#REF!,14,FALSE)</f>
        <v>#REF!</v>
      </c>
      <c r="N872" s="102" t="e">
        <f>VLOOKUP($A872,#REF!,15,FALSE)</f>
        <v>#REF!</v>
      </c>
      <c r="O872" s="102" t="e">
        <f>VLOOKUP($A872,#REF!,18,FALSE)</f>
        <v>#REF!</v>
      </c>
      <c r="P872" s="93" t="e">
        <f>VLOOKUP($A872,#REF!,41,FALSE)</f>
        <v>#REF!</v>
      </c>
      <c r="Q872" s="115" t="e">
        <f>VLOOKUP(Revisión_Avance_Periodo!$L1112,#REF!,30,FALSE)</f>
        <v>#REF!</v>
      </c>
      <c r="R872" s="116">
        <v>2019</v>
      </c>
      <c r="S872" s="196">
        <v>43676</v>
      </c>
      <c r="T872" s="116" t="s">
        <v>74</v>
      </c>
      <c r="U872" s="440" t="e">
        <f>INDEX(#REF!,MATCH(Revisión_Avance_Periodo!$L872,#REF!,0),MATCH(Revisión_Avance_Periodo!$T872,#REF!,0))</f>
        <v>#REF!</v>
      </c>
      <c r="V872" s="440" t="e">
        <f>INDEX(#REF!,MATCH(Revisión_Avance_Periodo!$L872,#REF!,0),MATCH(Revisión_Avance_Periodo!$T872,#REF!,0))</f>
        <v>#REF!</v>
      </c>
      <c r="W872" s="131" t="e">
        <f>V872/U872</f>
        <v>#REF!</v>
      </c>
      <c r="X872" s="116" t="e">
        <f>VLOOKUP(W872,Tabla_Estado_Meta_OAP_2019[#All],3,TRUE)</f>
        <v>#REF!</v>
      </c>
      <c r="Y872" s="164" t="e">
        <f>SUBTOTAL(9,$U$866:$U872)</f>
        <v>#REF!</v>
      </c>
      <c r="Z872" s="158" t="e">
        <f>SUBTOTAL(9,$V$866:$V872)</f>
        <v>#REF!</v>
      </c>
      <c r="AA872" s="159">
        <f>IFERROR(+Revisión_Avance_Periodo!$Z872/Revisión_Avance_Periodo!$Y872,0)</f>
        <v>0</v>
      </c>
      <c r="AB872" s="126"/>
      <c r="AC872" s="127"/>
      <c r="AD872" s="125"/>
      <c r="AE872" s="125"/>
      <c r="AF872" s="128"/>
      <c r="AG872" s="129"/>
      <c r="AH872" s="164" t="e">
        <f>SUBTOTAL(9,$U$872:$U1106)</f>
        <v>#REF!</v>
      </c>
      <c r="AI872" s="158" t="e">
        <f>SUBTOTAL(9,$V$872:$V1106)</f>
        <v>#REF!</v>
      </c>
      <c r="AJ872" s="159">
        <f>IFERROR(+Revisión_Avance_Periodo!$Z1112/Revisión_Avance_Periodo!$Y1112,0)</f>
        <v>0</v>
      </c>
      <c r="AK872" s="126"/>
      <c r="AL872" s="127"/>
      <c r="AM872" s="125"/>
      <c r="AN872" s="125"/>
      <c r="AO872" s="128"/>
      <c r="AP872" s="129"/>
    </row>
    <row r="873" spans="1:42" x14ac:dyDescent="0.25">
      <c r="A873" s="97">
        <v>95</v>
      </c>
      <c r="B873" s="435" t="e">
        <f>CONCATENATE(Revisión_Avance_Periodo!$D1113,";",Revisión_Avance_Periodo!$F1113,";",Revisión_Avance_Periodo!$L1113)</f>
        <v>#REF!</v>
      </c>
      <c r="C873" s="435" t="e">
        <f t="shared" si="77"/>
        <v>#REF!</v>
      </c>
      <c r="D873" s="123" t="e">
        <f>VLOOKUP($A873,#REF!,3,FALSE)</f>
        <v>#REF!</v>
      </c>
      <c r="E873" s="436" t="e">
        <f>VLOOKUP($A873,#REF!,4,FALSE)</f>
        <v>#REF!</v>
      </c>
      <c r="F873" s="103" t="e">
        <f>VLOOKUP($A873,#REF!,5,FALSE)</f>
        <v>#REF!</v>
      </c>
      <c r="G873" s="98" t="e">
        <f>VLOOKUP($A873,#REF!,8,FALSE)</f>
        <v>#REF!</v>
      </c>
      <c r="H873" s="93" t="e">
        <f>VLOOKUP($A873,#REF!,7,FALSE)</f>
        <v>#REF!</v>
      </c>
      <c r="I873" s="438" t="e">
        <f>VLOOKUP($A873,#REF!,10,FALSE)</f>
        <v>#REF!</v>
      </c>
      <c r="J873" s="98" t="e">
        <f>VLOOKUP($A873,#REF!,11,FALSE)</f>
        <v>#REF!</v>
      </c>
      <c r="K873" s="114" t="e">
        <f>VLOOKUP($A873,#REF!,12,FALSE)</f>
        <v>#REF!</v>
      </c>
      <c r="L873" s="98" t="e">
        <f>VLOOKUP($A873,#REF!,13,FALSE)</f>
        <v>#REF!</v>
      </c>
      <c r="M873" s="438" t="e">
        <f>VLOOKUP($A873,#REF!,14,FALSE)</f>
        <v>#REF!</v>
      </c>
      <c r="N873" s="103" t="e">
        <f>VLOOKUP($A873,#REF!,15,FALSE)</f>
        <v>#REF!</v>
      </c>
      <c r="O873" s="103" t="e">
        <f>VLOOKUP($A873,#REF!,18,FALSE)</f>
        <v>#REF!</v>
      </c>
      <c r="P873" s="93" t="e">
        <f>VLOOKUP($A873,#REF!,41,FALSE)</f>
        <v>#REF!</v>
      </c>
      <c r="Q873" s="115" t="e">
        <f>VLOOKUP(Revisión_Avance_Periodo!$L1113,#REF!,30,FALSE)</f>
        <v>#REF!</v>
      </c>
      <c r="R873" s="116">
        <v>2019</v>
      </c>
      <c r="S873" s="196">
        <v>43707</v>
      </c>
      <c r="T873" s="124" t="s">
        <v>75</v>
      </c>
      <c r="U873" s="440" t="e">
        <f>INDEX(#REF!,MATCH(Revisión_Avance_Periodo!$L873,#REF!,0),MATCH(Revisión_Avance_Periodo!$T873,#REF!,0))</f>
        <v>#REF!</v>
      </c>
      <c r="V873" s="440" t="e">
        <f>INDEX(#REF!,MATCH(Revisión_Avance_Periodo!$L873,#REF!,0),MATCH(Revisión_Avance_Periodo!$T873,#REF!,0))</f>
        <v>#REF!</v>
      </c>
      <c r="W873" s="130" t="e">
        <f>V873/U873</f>
        <v>#REF!</v>
      </c>
      <c r="X873" s="124" t="e">
        <f>VLOOKUP(W873,Tabla_Estado_Meta_OAP_2019[#All],3,TRUE)</f>
        <v>#REF!</v>
      </c>
      <c r="Y873" s="164" t="e">
        <f>SUBTOTAL(9,$U$866:$U873)</f>
        <v>#REF!</v>
      </c>
      <c r="Z873" s="158" t="e">
        <f>SUBTOTAL(9,$V$866:$V873)</f>
        <v>#REF!</v>
      </c>
      <c r="AA873" s="159">
        <f>IFERROR(+Revisión_Avance_Periodo!$Z873/Revisión_Avance_Periodo!$Y873,0)</f>
        <v>0</v>
      </c>
      <c r="AB873" s="126"/>
      <c r="AC873" s="127"/>
      <c r="AD873" s="125"/>
      <c r="AE873" s="125"/>
      <c r="AF873" s="128"/>
      <c r="AG873" s="129"/>
      <c r="AH873" s="164" t="e">
        <f>SUBTOTAL(9,$U$873:$U1106)</f>
        <v>#REF!</v>
      </c>
      <c r="AI873" s="158" t="e">
        <f>SUBTOTAL(9,$V$873:$V1106)</f>
        <v>#REF!</v>
      </c>
      <c r="AJ873" s="159">
        <f>IFERROR(+Revisión_Avance_Periodo!$Z1113/Revisión_Avance_Periodo!$Y1113,0)</f>
        <v>0</v>
      </c>
      <c r="AK873" s="126"/>
      <c r="AL873" s="127"/>
      <c r="AM873" s="125"/>
      <c r="AN873" s="125"/>
      <c r="AO873" s="128"/>
      <c r="AP873" s="129"/>
    </row>
    <row r="874" spans="1:42" x14ac:dyDescent="0.25">
      <c r="A874" s="92">
        <v>95</v>
      </c>
      <c r="B874" s="435" t="e">
        <f>CONCATENATE(Revisión_Avance_Periodo!$D1114,";",Revisión_Avance_Periodo!$F1114,";",Revisión_Avance_Periodo!$L1114)</f>
        <v>#REF!</v>
      </c>
      <c r="C874" s="435" t="e">
        <f t="shared" si="77"/>
        <v>#REF!</v>
      </c>
      <c r="D874" s="114" t="e">
        <f>VLOOKUP($A874,#REF!,3,FALSE)</f>
        <v>#REF!</v>
      </c>
      <c r="E874" s="436" t="e">
        <f>VLOOKUP($A874,#REF!,4,FALSE)</f>
        <v>#REF!</v>
      </c>
      <c r="F874" s="102" t="e">
        <f>VLOOKUP($A874,#REF!,5,FALSE)</f>
        <v>#REF!</v>
      </c>
      <c r="G874" s="93" t="e">
        <f>VLOOKUP($A874,#REF!,8,FALSE)</f>
        <v>#REF!</v>
      </c>
      <c r="H874" s="93" t="e">
        <f>VLOOKUP($A874,#REF!,7,FALSE)</f>
        <v>#REF!</v>
      </c>
      <c r="I874" s="438" t="e">
        <f>VLOOKUP($A874,#REF!,10,FALSE)</f>
        <v>#REF!</v>
      </c>
      <c r="J874" s="93" t="e">
        <f>VLOOKUP($A874,#REF!,11,FALSE)</f>
        <v>#REF!</v>
      </c>
      <c r="K874" s="114" t="e">
        <f>VLOOKUP($A874,#REF!,12,FALSE)</f>
        <v>#REF!</v>
      </c>
      <c r="L874" s="93" t="e">
        <f>VLOOKUP($A874,#REF!,13,FALSE)</f>
        <v>#REF!</v>
      </c>
      <c r="M874" s="438" t="e">
        <f>VLOOKUP($A874,#REF!,14,FALSE)</f>
        <v>#REF!</v>
      </c>
      <c r="N874" s="102" t="e">
        <f>VLOOKUP($A874,#REF!,15,FALSE)</f>
        <v>#REF!</v>
      </c>
      <c r="O874" s="102" t="e">
        <f>VLOOKUP($A874,#REF!,18,FALSE)</f>
        <v>#REF!</v>
      </c>
      <c r="P874" s="93" t="e">
        <f>VLOOKUP($A874,#REF!,41,FALSE)</f>
        <v>#REF!</v>
      </c>
      <c r="Q874" s="115" t="e">
        <f>VLOOKUP(Revisión_Avance_Periodo!$L1114,#REF!,30,FALSE)</f>
        <v>#REF!</v>
      </c>
      <c r="R874" s="116">
        <v>2019</v>
      </c>
      <c r="S874" s="196">
        <v>43738</v>
      </c>
      <c r="T874" s="116" t="s">
        <v>76</v>
      </c>
      <c r="U874" s="440" t="e">
        <f>INDEX(#REF!,MATCH(Revisión_Avance_Periodo!$L874,#REF!,0),MATCH(Revisión_Avance_Periodo!$T874,#REF!,0))</f>
        <v>#REF!</v>
      </c>
      <c r="V874" s="440" t="e">
        <f>INDEX(#REF!,MATCH(Revisión_Avance_Periodo!$L874,#REF!,0),MATCH(Revisión_Avance_Periodo!$T874,#REF!,0))</f>
        <v>#REF!</v>
      </c>
      <c r="W874" s="118">
        <f>IFERROR((V874/U874),0)</f>
        <v>0</v>
      </c>
      <c r="X874" s="116" t="str">
        <f>VLOOKUP(W874,Tabla_Estado_Meta_OAP_2019[#All],3,TRUE)</f>
        <v>Por Ejecutar</v>
      </c>
      <c r="Y874" s="164" t="e">
        <f>SUBTOTAL(9,$U$866:$U874)</f>
        <v>#REF!</v>
      </c>
      <c r="Z874" s="158" t="e">
        <f>SUBTOTAL(9,$V$866:$V874)</f>
        <v>#REF!</v>
      </c>
      <c r="AA874" s="159">
        <f>IFERROR(+Revisión_Avance_Periodo!$Z874/Revisión_Avance_Periodo!$Y874,0)</f>
        <v>0</v>
      </c>
      <c r="AB874" s="126"/>
      <c r="AC874" s="127"/>
      <c r="AD874" s="125"/>
      <c r="AE874" s="125"/>
      <c r="AF874" s="128"/>
      <c r="AG874" s="129"/>
      <c r="AH874" s="164" t="e">
        <f>SUBTOTAL(9,$U$874:$U1106)</f>
        <v>#REF!</v>
      </c>
      <c r="AI874" s="158" t="e">
        <f>SUBTOTAL(9,$V$874:$V1106)</f>
        <v>#REF!</v>
      </c>
      <c r="AJ874" s="159">
        <f>IFERROR(+Revisión_Avance_Periodo!$Z1114/Revisión_Avance_Periodo!$Y1114,0)</f>
        <v>0</v>
      </c>
      <c r="AK874" s="126"/>
      <c r="AL874" s="127"/>
      <c r="AM874" s="125"/>
      <c r="AN874" s="125"/>
      <c r="AO874" s="128"/>
      <c r="AP874" s="129"/>
    </row>
    <row r="875" spans="1:42" x14ac:dyDescent="0.25">
      <c r="A875" s="97">
        <v>95</v>
      </c>
      <c r="B875" s="435" t="e">
        <f>CONCATENATE(Revisión_Avance_Periodo!$D1115,";",Revisión_Avance_Periodo!$F1115,";",Revisión_Avance_Periodo!$L1115)</f>
        <v>#REF!</v>
      </c>
      <c r="C875" s="435" t="e">
        <f t="shared" si="77"/>
        <v>#REF!</v>
      </c>
      <c r="D875" s="123" t="e">
        <f>VLOOKUP($A875,#REF!,3,FALSE)</f>
        <v>#REF!</v>
      </c>
      <c r="E875" s="436" t="e">
        <f>VLOOKUP($A875,#REF!,4,FALSE)</f>
        <v>#REF!</v>
      </c>
      <c r="F875" s="103" t="e">
        <f>VLOOKUP($A875,#REF!,5,FALSE)</f>
        <v>#REF!</v>
      </c>
      <c r="G875" s="98" t="e">
        <f>VLOOKUP($A875,#REF!,8,FALSE)</f>
        <v>#REF!</v>
      </c>
      <c r="H875" s="93" t="e">
        <f>VLOOKUP($A875,#REF!,7,FALSE)</f>
        <v>#REF!</v>
      </c>
      <c r="I875" s="438" t="e">
        <f>VLOOKUP($A875,#REF!,10,FALSE)</f>
        <v>#REF!</v>
      </c>
      <c r="J875" s="98" t="e">
        <f>VLOOKUP($A875,#REF!,11,FALSE)</f>
        <v>#REF!</v>
      </c>
      <c r="K875" s="114" t="e">
        <f>VLOOKUP($A875,#REF!,12,FALSE)</f>
        <v>#REF!</v>
      </c>
      <c r="L875" s="98" t="e">
        <f>VLOOKUP($A875,#REF!,13,FALSE)</f>
        <v>#REF!</v>
      </c>
      <c r="M875" s="438" t="e">
        <f>VLOOKUP($A875,#REF!,14,FALSE)</f>
        <v>#REF!</v>
      </c>
      <c r="N875" s="103" t="e">
        <f>VLOOKUP($A875,#REF!,15,FALSE)</f>
        <v>#REF!</v>
      </c>
      <c r="O875" s="103" t="e">
        <f>VLOOKUP($A875,#REF!,18,FALSE)</f>
        <v>#REF!</v>
      </c>
      <c r="P875" s="93" t="e">
        <f>VLOOKUP($A875,#REF!,41,FALSE)</f>
        <v>#REF!</v>
      </c>
      <c r="Q875" s="115" t="e">
        <f>VLOOKUP(Revisión_Avance_Periodo!$L1115,#REF!,30,FALSE)</f>
        <v>#REF!</v>
      </c>
      <c r="R875" s="116">
        <v>2019</v>
      </c>
      <c r="S875" s="196">
        <v>43768</v>
      </c>
      <c r="T875" s="124" t="s">
        <v>77</v>
      </c>
      <c r="U875" s="440" t="e">
        <f>INDEX(#REF!,MATCH(Revisión_Avance_Periodo!$L875,#REF!,0),MATCH(Revisión_Avance_Periodo!$T875,#REF!,0))</f>
        <v>#REF!</v>
      </c>
      <c r="V875" s="440" t="e">
        <f>INDEX(#REF!,MATCH(Revisión_Avance_Periodo!$L875,#REF!,0),MATCH(Revisión_Avance_Periodo!$T875,#REF!,0))</f>
        <v>#REF!</v>
      </c>
      <c r="W875" s="118">
        <f>IFERROR((V875/U875),0)</f>
        <v>0</v>
      </c>
      <c r="X875" s="124" t="str">
        <f>VLOOKUP(W875,Tabla_Estado_Meta_OAP_2019[#All],3,TRUE)</f>
        <v>Por Ejecutar</v>
      </c>
      <c r="Y875" s="164" t="e">
        <f>SUBTOTAL(9,$U$866:$U875)</f>
        <v>#REF!</v>
      </c>
      <c r="Z875" s="158" t="e">
        <f>SUBTOTAL(9,$V$866:$V875)</f>
        <v>#REF!</v>
      </c>
      <c r="AA875" s="159">
        <f>IFERROR(+Revisión_Avance_Periodo!$Z875/Revisión_Avance_Periodo!$Y875,0)</f>
        <v>0</v>
      </c>
      <c r="AB875" s="126"/>
      <c r="AC875" s="127"/>
      <c r="AD875" s="125"/>
      <c r="AE875" s="125"/>
      <c r="AF875" s="128"/>
      <c r="AG875" s="129"/>
      <c r="AH875" s="164" t="e">
        <f>SUBTOTAL(9,$U$875:$U1106)</f>
        <v>#REF!</v>
      </c>
      <c r="AI875" s="158" t="e">
        <f>SUBTOTAL(9,$V$875:$V1106)</f>
        <v>#REF!</v>
      </c>
      <c r="AJ875" s="159">
        <f>IFERROR(+Revisión_Avance_Periodo!$Z1115/Revisión_Avance_Periodo!$Y1115,0)</f>
        <v>0</v>
      </c>
      <c r="AK875" s="126"/>
      <c r="AL875" s="127"/>
      <c r="AM875" s="125"/>
      <c r="AN875" s="125"/>
      <c r="AO875" s="128"/>
      <c r="AP875" s="129"/>
    </row>
    <row r="876" spans="1:42" x14ac:dyDescent="0.25">
      <c r="A876" s="92">
        <v>95</v>
      </c>
      <c r="B876" s="435" t="e">
        <f>CONCATENATE(Revisión_Avance_Periodo!$D1116,";",Revisión_Avance_Periodo!$F1116,";",Revisión_Avance_Periodo!$L1116)</f>
        <v>#REF!</v>
      </c>
      <c r="C876" s="435" t="e">
        <f t="shared" si="77"/>
        <v>#REF!</v>
      </c>
      <c r="D876" s="114" t="e">
        <f>VLOOKUP($A876,#REF!,3,FALSE)</f>
        <v>#REF!</v>
      </c>
      <c r="E876" s="436" t="e">
        <f>VLOOKUP($A876,#REF!,4,FALSE)</f>
        <v>#REF!</v>
      </c>
      <c r="F876" s="102" t="e">
        <f>VLOOKUP($A876,#REF!,5,FALSE)</f>
        <v>#REF!</v>
      </c>
      <c r="G876" s="93" t="e">
        <f>VLOOKUP($A876,#REF!,8,FALSE)</f>
        <v>#REF!</v>
      </c>
      <c r="H876" s="93" t="e">
        <f>VLOOKUP($A876,#REF!,7,FALSE)</f>
        <v>#REF!</v>
      </c>
      <c r="I876" s="438" t="e">
        <f>VLOOKUP($A876,#REF!,10,FALSE)</f>
        <v>#REF!</v>
      </c>
      <c r="J876" s="93" t="e">
        <f>VLOOKUP($A876,#REF!,11,FALSE)</f>
        <v>#REF!</v>
      </c>
      <c r="K876" s="114" t="e">
        <f>VLOOKUP($A876,#REF!,12,FALSE)</f>
        <v>#REF!</v>
      </c>
      <c r="L876" s="93" t="e">
        <f>VLOOKUP($A876,#REF!,13,FALSE)</f>
        <v>#REF!</v>
      </c>
      <c r="M876" s="438" t="e">
        <f>VLOOKUP($A876,#REF!,14,FALSE)</f>
        <v>#REF!</v>
      </c>
      <c r="N876" s="102" t="e">
        <f>VLOOKUP($A876,#REF!,15,FALSE)</f>
        <v>#REF!</v>
      </c>
      <c r="O876" s="102" t="e">
        <f>VLOOKUP($A876,#REF!,18,FALSE)</f>
        <v>#REF!</v>
      </c>
      <c r="P876" s="93" t="e">
        <f>VLOOKUP($A876,#REF!,41,FALSE)</f>
        <v>#REF!</v>
      </c>
      <c r="Q876" s="115" t="e">
        <f>VLOOKUP(Revisión_Avance_Periodo!$L1116,#REF!,30,FALSE)</f>
        <v>#REF!</v>
      </c>
      <c r="R876" s="116">
        <v>2019</v>
      </c>
      <c r="S876" s="196">
        <v>43799</v>
      </c>
      <c r="T876" s="116" t="s">
        <v>78</v>
      </c>
      <c r="U876" s="440" t="e">
        <f>INDEX(#REF!,MATCH(Revisión_Avance_Periodo!$L876,#REF!,0),MATCH(Revisión_Avance_Periodo!$T876,#REF!,0))</f>
        <v>#REF!</v>
      </c>
      <c r="V876" s="440" t="e">
        <f>INDEX(#REF!,MATCH(Revisión_Avance_Periodo!$L876,#REF!,0),MATCH(Revisión_Avance_Periodo!$T876,#REF!,0))</f>
        <v>#REF!</v>
      </c>
      <c r="W876" s="118">
        <f>IFERROR((V876/U876),0)</f>
        <v>0</v>
      </c>
      <c r="X876" s="116" t="str">
        <f>VLOOKUP(W876,Tabla_Estado_Meta_OAP_2019[#All],3,TRUE)</f>
        <v>Por Ejecutar</v>
      </c>
      <c r="Y876" s="164" t="e">
        <f>SUBTOTAL(9,$U$866:$U876)</f>
        <v>#REF!</v>
      </c>
      <c r="Z876" s="158" t="e">
        <f>SUBTOTAL(9,$V$866:$V876)</f>
        <v>#REF!</v>
      </c>
      <c r="AA876" s="159">
        <f>IFERROR(+Revisión_Avance_Periodo!$Z876/Revisión_Avance_Periodo!$Y876,0)</f>
        <v>0</v>
      </c>
      <c r="AB876" s="126"/>
      <c r="AC876" s="127"/>
      <c r="AD876" s="125"/>
      <c r="AE876" s="125"/>
      <c r="AF876" s="128"/>
      <c r="AG876" s="129"/>
      <c r="AH876" s="164" t="e">
        <f>SUBTOTAL(9,$U$876:$U1106)</f>
        <v>#REF!</v>
      </c>
      <c r="AI876" s="158" t="e">
        <f>SUBTOTAL(9,$V$876:$V1106)</f>
        <v>#REF!</v>
      </c>
      <c r="AJ876" s="159">
        <f>IFERROR(+Revisión_Avance_Periodo!$Z1116/Revisión_Avance_Periodo!$Y1116,0)</f>
        <v>0</v>
      </c>
      <c r="AK876" s="126"/>
      <c r="AL876" s="127"/>
      <c r="AM876" s="125"/>
      <c r="AN876" s="125"/>
      <c r="AO876" s="128"/>
      <c r="AP876" s="129"/>
    </row>
    <row r="877" spans="1:42" ht="15.75" thickBot="1" x14ac:dyDescent="0.3">
      <c r="A877" s="97">
        <v>95</v>
      </c>
      <c r="B877" s="435" t="e">
        <f>CONCATENATE(Revisión_Avance_Periodo!$D1117,";",Revisión_Avance_Periodo!$F1117,";",Revisión_Avance_Periodo!$L1117)</f>
        <v>#REF!</v>
      </c>
      <c r="C877" s="435" t="e">
        <f t="shared" si="77"/>
        <v>#REF!</v>
      </c>
      <c r="D877" s="123" t="e">
        <f>VLOOKUP($A877,#REF!,3,FALSE)</f>
        <v>#REF!</v>
      </c>
      <c r="E877" s="436" t="e">
        <f>VLOOKUP($A877,#REF!,4,FALSE)</f>
        <v>#REF!</v>
      </c>
      <c r="F877" s="103" t="e">
        <f>VLOOKUP($A877,#REF!,5,FALSE)</f>
        <v>#REF!</v>
      </c>
      <c r="G877" s="98" t="e">
        <f>VLOOKUP($A877,#REF!,8,FALSE)</f>
        <v>#REF!</v>
      </c>
      <c r="H877" s="93" t="e">
        <f>VLOOKUP($A877,#REF!,7,FALSE)</f>
        <v>#REF!</v>
      </c>
      <c r="I877" s="438" t="e">
        <f>VLOOKUP($A877,#REF!,10,FALSE)</f>
        <v>#REF!</v>
      </c>
      <c r="J877" s="98" t="e">
        <f>VLOOKUP($A877,#REF!,11,FALSE)</f>
        <v>#REF!</v>
      </c>
      <c r="K877" s="114" t="e">
        <f>VLOOKUP($A877,#REF!,12,FALSE)</f>
        <v>#REF!</v>
      </c>
      <c r="L877" s="98" t="e">
        <f>VLOOKUP($A877,#REF!,13,FALSE)</f>
        <v>#REF!</v>
      </c>
      <c r="M877" s="438" t="e">
        <f>VLOOKUP($A877,#REF!,14,FALSE)</f>
        <v>#REF!</v>
      </c>
      <c r="N877" s="103" t="e">
        <f>VLOOKUP($A877,#REF!,15,FALSE)</f>
        <v>#REF!</v>
      </c>
      <c r="O877" s="103" t="e">
        <f>VLOOKUP($A877,#REF!,18,FALSE)</f>
        <v>#REF!</v>
      </c>
      <c r="P877" s="93" t="e">
        <f>VLOOKUP($A877,#REF!,41,FALSE)</f>
        <v>#REF!</v>
      </c>
      <c r="Q877" s="115" t="e">
        <f>VLOOKUP(Revisión_Avance_Periodo!$L1117,#REF!,30,FALSE)</f>
        <v>#REF!</v>
      </c>
      <c r="R877" s="116">
        <v>2019</v>
      </c>
      <c r="S877" s="196">
        <v>43829</v>
      </c>
      <c r="T877" s="124" t="s">
        <v>79</v>
      </c>
      <c r="U877" s="440" t="e">
        <f>INDEX(#REF!,MATCH(Revisión_Avance_Periodo!$L877,#REF!,0),MATCH(Revisión_Avance_Periodo!$T877,#REF!,0))</f>
        <v>#REF!</v>
      </c>
      <c r="V877" s="440" t="e">
        <f>INDEX(#REF!,MATCH(Revisión_Avance_Periodo!$L877,#REF!,0),MATCH(Revisión_Avance_Periodo!$T877,#REF!,0))</f>
        <v>#REF!</v>
      </c>
      <c r="W877" s="118">
        <f>IFERROR((V877/U877),0)</f>
        <v>0</v>
      </c>
      <c r="X877" s="124" t="str">
        <f>VLOOKUP(W877,Tabla_Estado_Meta_OAP_2019[#All],3,TRUE)</f>
        <v>Por Ejecutar</v>
      </c>
      <c r="Y877" s="164" t="e">
        <f>SUBTOTAL(9,$U$866:$U877)</f>
        <v>#REF!</v>
      </c>
      <c r="Z877" s="158" t="e">
        <f>SUBTOTAL(9,$V$866:$V877)</f>
        <v>#REF!</v>
      </c>
      <c r="AA877" s="159">
        <f>IFERROR(+Revisión_Avance_Periodo!$Z877/Revisión_Avance_Periodo!$Y877,0)</f>
        <v>0</v>
      </c>
      <c r="AB877" s="126"/>
      <c r="AC877" s="127"/>
      <c r="AD877" s="125"/>
      <c r="AE877" s="125"/>
      <c r="AF877" s="128"/>
      <c r="AG877" s="129"/>
      <c r="AH877" s="164" t="e">
        <f>SUBTOTAL(9,$U$877:$U1106)</f>
        <v>#REF!</v>
      </c>
      <c r="AI877" s="158" t="e">
        <f>SUBTOTAL(9,$V$877:$V1106)</f>
        <v>#REF!</v>
      </c>
      <c r="AJ877" s="159">
        <f>IFERROR(+Revisión_Avance_Periodo!$Z1117/Revisión_Avance_Periodo!$Y1117,0)</f>
        <v>0</v>
      </c>
      <c r="AK877" s="126"/>
      <c r="AL877" s="127"/>
      <c r="AM877" s="125"/>
      <c r="AN877" s="125"/>
      <c r="AO877" s="128"/>
      <c r="AP877" s="129"/>
    </row>
    <row r="878" spans="1:42" x14ac:dyDescent="0.25">
      <c r="A878" s="92">
        <v>96</v>
      </c>
      <c r="B878" s="435" t="e">
        <f>CONCATENATE(Revisión_Avance_Periodo!$D1118,";",Revisión_Avance_Periodo!$F1118,";",Revisión_Avance_Periodo!$L1118)</f>
        <v>#REF!</v>
      </c>
      <c r="C878" s="435" t="e">
        <f t="shared" si="77"/>
        <v>#REF!</v>
      </c>
      <c r="D878" s="114" t="e">
        <f>VLOOKUP($A878,#REF!,3,FALSE)</f>
        <v>#REF!</v>
      </c>
      <c r="E878" s="436" t="e">
        <f>VLOOKUP($A878,#REF!,4,FALSE)</f>
        <v>#REF!</v>
      </c>
      <c r="F878" s="102" t="e">
        <f>VLOOKUP($A878,#REF!,5,FALSE)</f>
        <v>#REF!</v>
      </c>
      <c r="G878" s="93" t="e">
        <f>VLOOKUP($A878,#REF!,8,FALSE)</f>
        <v>#REF!</v>
      </c>
      <c r="H878" s="93" t="e">
        <f>VLOOKUP($A878,#REF!,7,FALSE)</f>
        <v>#REF!</v>
      </c>
      <c r="I878" s="438" t="e">
        <f>VLOOKUP($A878,#REF!,10,FALSE)</f>
        <v>#REF!</v>
      </c>
      <c r="J878" s="93" t="e">
        <f>VLOOKUP($A878,#REF!,11,FALSE)</f>
        <v>#REF!</v>
      </c>
      <c r="K878" s="114" t="e">
        <f>VLOOKUP($A878,#REF!,12,FALSE)</f>
        <v>#REF!</v>
      </c>
      <c r="L878" s="93" t="e">
        <f>VLOOKUP($A878,#REF!,13,FALSE)</f>
        <v>#REF!</v>
      </c>
      <c r="M878" s="438" t="e">
        <f>VLOOKUP($A878,#REF!,14,FALSE)</f>
        <v>#REF!</v>
      </c>
      <c r="N878" s="102" t="e">
        <f>VLOOKUP($A878,#REF!,15,FALSE)</f>
        <v>#REF!</v>
      </c>
      <c r="O878" s="102" t="e">
        <f>VLOOKUP($A878,#REF!,18,FALSE)</f>
        <v>#REF!</v>
      </c>
      <c r="P878" s="93" t="e">
        <f>VLOOKUP($A878,#REF!,41,FALSE)</f>
        <v>#REF!</v>
      </c>
      <c r="Q878" s="115" t="e">
        <f>VLOOKUP(Revisión_Avance_Periodo!$L1118,#REF!,30,FALSE)</f>
        <v>#REF!</v>
      </c>
      <c r="R878" s="116">
        <v>2019</v>
      </c>
      <c r="S878" s="196">
        <v>43495</v>
      </c>
      <c r="T878" s="116" t="s">
        <v>68</v>
      </c>
      <c r="U878" s="117" t="e">
        <f>INDEX(#REF!,MATCH(Revisión_Avance_Periodo!$L878,#REF!,0),MATCH(Revisión_Avance_Periodo!$T878,#REF!,0))</f>
        <v>#REF!</v>
      </c>
      <c r="V878" s="117" t="e">
        <f>INDEX(#REF!,MATCH(Revisión_Avance_Periodo!$L878,#REF!,0),MATCH(Revisión_Avance_Periodo!$T878,#REF!,0))</f>
        <v>#REF!</v>
      </c>
      <c r="W878" s="131" t="e">
        <f t="shared" ref="W878:W902" si="80">V878/U878</f>
        <v>#REF!</v>
      </c>
      <c r="X878" s="116" t="e">
        <f>VLOOKUP(W878,Tabla_Estado_Meta_OAP_2019[#All],3,TRUE)</f>
        <v>#REF!</v>
      </c>
      <c r="Y878" s="148" t="e">
        <f>SUBTOTAL(9,$U$878:$U878)</f>
        <v>#REF!</v>
      </c>
      <c r="Z878" s="162" t="e">
        <f>SUBTOTAL(9,$V$878:$V878)</f>
        <v>#REF!</v>
      </c>
      <c r="AA878" s="162">
        <f>IFERROR(+Revisión_Avance_Periodo!$Z878/Revisión_Avance_Periodo!$Y878,0)</f>
        <v>0</v>
      </c>
      <c r="AB878" s="120" t="e">
        <f>SUBTOTAL(9,U878:U889)</f>
        <v>#REF!</v>
      </c>
      <c r="AC878" s="119" t="e">
        <f>SUBTOTAL(9,V878:V889)</f>
        <v>#REF!</v>
      </c>
      <c r="AD878" s="119" t="e">
        <f>+AC878/AB878</f>
        <v>#REF!</v>
      </c>
      <c r="AE878" s="119" t="e">
        <f>100%-Revisión_Avance_Periodo!$AD878</f>
        <v>#REF!</v>
      </c>
      <c r="AF878" s="121" t="e">
        <f>VLOOKUP(AD878,Tabla_Estado_Meta_OAP_2019[],3,TRUE)</f>
        <v>#REF!</v>
      </c>
      <c r="AG878" s="122" t="e">
        <f>Revisión_Avance_Periodo!$AD878*Revisión_Avance_Periodo!$Q878</f>
        <v>#REF!</v>
      </c>
      <c r="AH878" s="148" t="e">
        <f>SUBTOTAL(9,$U$878:$U1118)</f>
        <v>#REF!</v>
      </c>
      <c r="AI878" s="162" t="e">
        <f>SUBTOTAL(9,$V$878:$V1118)</f>
        <v>#REF!</v>
      </c>
      <c r="AJ878" s="162">
        <f>IFERROR(+Revisión_Avance_Periodo!$Z1118/Revisión_Avance_Periodo!$Y1118,0)</f>
        <v>0</v>
      </c>
      <c r="AK878" s="120" t="e">
        <f>SUBTOTAL(9,AD878:AD889)</f>
        <v>#REF!</v>
      </c>
      <c r="AL878" s="119" t="e">
        <f>SUBTOTAL(9,AE878:AE889)</f>
        <v>#REF!</v>
      </c>
      <c r="AM878" s="119" t="e">
        <f>+AL878/AK878</f>
        <v>#REF!</v>
      </c>
      <c r="AN878" s="119" t="e">
        <f>100%-Revisión_Avance_Periodo!$AD1118</f>
        <v>#REF!</v>
      </c>
      <c r="AO878" s="121" t="e">
        <f>VLOOKUP(AM878,Tabla_Estado_Meta_OAP_2019[],3,TRUE)</f>
        <v>#REF!</v>
      </c>
      <c r="AP878" s="122" t="e">
        <f>Revisión_Avance_Periodo!$AD1118*Revisión_Avance_Periodo!$Q1118</f>
        <v>#REF!</v>
      </c>
    </row>
    <row r="879" spans="1:42" x14ac:dyDescent="0.25">
      <c r="A879" s="97">
        <v>96</v>
      </c>
      <c r="B879" s="435" t="e">
        <f>CONCATENATE(Revisión_Avance_Periodo!$D1119,";",Revisión_Avance_Periodo!$F1119,";",Revisión_Avance_Periodo!$L1119)</f>
        <v>#REF!</v>
      </c>
      <c r="C879" s="435" t="e">
        <f t="shared" si="77"/>
        <v>#REF!</v>
      </c>
      <c r="D879" s="123" t="e">
        <f>VLOOKUP($A879,#REF!,3,FALSE)</f>
        <v>#REF!</v>
      </c>
      <c r="E879" s="436" t="e">
        <f>VLOOKUP($A879,#REF!,4,FALSE)</f>
        <v>#REF!</v>
      </c>
      <c r="F879" s="103" t="e">
        <f>VLOOKUP($A879,#REF!,5,FALSE)</f>
        <v>#REF!</v>
      </c>
      <c r="G879" s="98" t="e">
        <f>VLOOKUP($A879,#REF!,8,FALSE)</f>
        <v>#REF!</v>
      </c>
      <c r="H879" s="93" t="e">
        <f>VLOOKUP($A879,#REF!,7,FALSE)</f>
        <v>#REF!</v>
      </c>
      <c r="I879" s="438" t="e">
        <f>VLOOKUP($A879,#REF!,10,FALSE)</f>
        <v>#REF!</v>
      </c>
      <c r="J879" s="98" t="e">
        <f>VLOOKUP($A879,#REF!,11,FALSE)</f>
        <v>#REF!</v>
      </c>
      <c r="K879" s="114" t="e">
        <f>VLOOKUP($A879,#REF!,12,FALSE)</f>
        <v>#REF!</v>
      </c>
      <c r="L879" s="98" t="e">
        <f>VLOOKUP($A879,#REF!,13,FALSE)</f>
        <v>#REF!</v>
      </c>
      <c r="M879" s="438" t="e">
        <f>VLOOKUP($A879,#REF!,14,FALSE)</f>
        <v>#REF!</v>
      </c>
      <c r="N879" s="103" t="e">
        <f>VLOOKUP($A879,#REF!,15,FALSE)</f>
        <v>#REF!</v>
      </c>
      <c r="O879" s="103" t="e">
        <f>VLOOKUP($A879,#REF!,18,FALSE)</f>
        <v>#REF!</v>
      </c>
      <c r="P879" s="93" t="e">
        <f>VLOOKUP($A879,#REF!,41,FALSE)</f>
        <v>#REF!</v>
      </c>
      <c r="Q879" s="115" t="e">
        <f>VLOOKUP(Revisión_Avance_Periodo!$L1119,#REF!,30,FALSE)</f>
        <v>#REF!</v>
      </c>
      <c r="R879" s="116">
        <v>2019</v>
      </c>
      <c r="S879" s="196">
        <v>43524</v>
      </c>
      <c r="T879" s="124" t="s">
        <v>69</v>
      </c>
      <c r="U879" s="117" t="e">
        <f>INDEX(#REF!,MATCH(Revisión_Avance_Periodo!$L879,#REF!,0),MATCH(Revisión_Avance_Periodo!$T879,#REF!,0))</f>
        <v>#REF!</v>
      </c>
      <c r="V879" s="117" t="e">
        <f>INDEX(#REF!,MATCH(Revisión_Avance_Periodo!$L879,#REF!,0),MATCH(Revisión_Avance_Periodo!$T879,#REF!,0))</f>
        <v>#REF!</v>
      </c>
      <c r="W879" s="130" t="e">
        <f t="shared" si="80"/>
        <v>#REF!</v>
      </c>
      <c r="X879" s="124" t="e">
        <f>VLOOKUP(W879,Tabla_Estado_Meta_OAP_2019[#All],3,TRUE)</f>
        <v>#REF!</v>
      </c>
      <c r="Y879" s="150" t="e">
        <f>SUBTOTAL(9,$U$878:$U879)</f>
        <v>#REF!</v>
      </c>
      <c r="Z879" s="159" t="e">
        <f>SUBTOTAL(9,$V$878:$V879)</f>
        <v>#REF!</v>
      </c>
      <c r="AA879" s="159">
        <f>IFERROR(+Revisión_Avance_Periodo!$Z879/Revisión_Avance_Periodo!$Y879,0)</f>
        <v>0</v>
      </c>
      <c r="AB879" s="126"/>
      <c r="AC879" s="127"/>
      <c r="AD879" s="125"/>
      <c r="AE879" s="125"/>
      <c r="AF879" s="128"/>
      <c r="AG879" s="129"/>
      <c r="AH879" s="150" t="e">
        <f>SUBTOTAL(9,$U$879:$U1118)</f>
        <v>#REF!</v>
      </c>
      <c r="AI879" s="159" t="e">
        <f>SUBTOTAL(9,$V$879:$V1118)</f>
        <v>#REF!</v>
      </c>
      <c r="AJ879" s="159">
        <f>IFERROR(+Revisión_Avance_Periodo!$Z1119/Revisión_Avance_Periodo!$Y1119,0)</f>
        <v>0</v>
      </c>
      <c r="AK879" s="126"/>
      <c r="AL879" s="127"/>
      <c r="AM879" s="125"/>
      <c r="AN879" s="125"/>
      <c r="AO879" s="128"/>
      <c r="AP879" s="129"/>
    </row>
    <row r="880" spans="1:42" x14ac:dyDescent="0.25">
      <c r="A880" s="92">
        <v>96</v>
      </c>
      <c r="B880" s="435" t="e">
        <f>CONCATENATE(Revisión_Avance_Periodo!$D1120,";",Revisión_Avance_Periodo!$F1120,";",Revisión_Avance_Periodo!$L1120)</f>
        <v>#REF!</v>
      </c>
      <c r="C880" s="435" t="e">
        <f t="shared" si="77"/>
        <v>#REF!</v>
      </c>
      <c r="D880" s="114" t="e">
        <f>VLOOKUP($A880,#REF!,3,FALSE)</f>
        <v>#REF!</v>
      </c>
      <c r="E880" s="436" t="e">
        <f>VLOOKUP($A880,#REF!,4,FALSE)</f>
        <v>#REF!</v>
      </c>
      <c r="F880" s="102" t="e">
        <f>VLOOKUP($A880,#REF!,5,FALSE)</f>
        <v>#REF!</v>
      </c>
      <c r="G880" s="93" t="e">
        <f>VLOOKUP($A880,#REF!,8,FALSE)</f>
        <v>#REF!</v>
      </c>
      <c r="H880" s="93" t="e">
        <f>VLOOKUP($A880,#REF!,7,FALSE)</f>
        <v>#REF!</v>
      </c>
      <c r="I880" s="438" t="e">
        <f>VLOOKUP($A880,#REF!,10,FALSE)</f>
        <v>#REF!</v>
      </c>
      <c r="J880" s="93" t="e">
        <f>VLOOKUP($A880,#REF!,11,FALSE)</f>
        <v>#REF!</v>
      </c>
      <c r="K880" s="114" t="e">
        <f>VLOOKUP($A880,#REF!,12,FALSE)</f>
        <v>#REF!</v>
      </c>
      <c r="L880" s="93" t="e">
        <f>VLOOKUP($A880,#REF!,13,FALSE)</f>
        <v>#REF!</v>
      </c>
      <c r="M880" s="438" t="e">
        <f>VLOOKUP($A880,#REF!,14,FALSE)</f>
        <v>#REF!</v>
      </c>
      <c r="N880" s="102" t="e">
        <f>VLOOKUP($A880,#REF!,15,FALSE)</f>
        <v>#REF!</v>
      </c>
      <c r="O880" s="102" t="e">
        <f>VLOOKUP($A880,#REF!,18,FALSE)</f>
        <v>#REF!</v>
      </c>
      <c r="P880" s="93" t="e">
        <f>VLOOKUP($A880,#REF!,41,FALSE)</f>
        <v>#REF!</v>
      </c>
      <c r="Q880" s="115" t="e">
        <f>VLOOKUP(Revisión_Avance_Periodo!$L1120,#REF!,30,FALSE)</f>
        <v>#REF!</v>
      </c>
      <c r="R880" s="116">
        <v>2019</v>
      </c>
      <c r="S880" s="196">
        <v>43554</v>
      </c>
      <c r="T880" s="116" t="s">
        <v>70</v>
      </c>
      <c r="U880" s="117" t="e">
        <f>INDEX(#REF!,MATCH(Revisión_Avance_Periodo!$L880,#REF!,0),MATCH(Revisión_Avance_Periodo!$T880,#REF!,0))</f>
        <v>#REF!</v>
      </c>
      <c r="V880" s="117" t="e">
        <f>INDEX(#REF!,MATCH(Revisión_Avance_Periodo!$L880,#REF!,0),MATCH(Revisión_Avance_Periodo!$T880,#REF!,0))</f>
        <v>#REF!</v>
      </c>
      <c r="W880" s="131" t="e">
        <f t="shared" si="80"/>
        <v>#REF!</v>
      </c>
      <c r="X880" s="116" t="e">
        <f>VLOOKUP(W880,Tabla_Estado_Meta_OAP_2019[#All],3,TRUE)</f>
        <v>#REF!</v>
      </c>
      <c r="Y880" s="150" t="e">
        <f>SUBTOTAL(9,$U$878:$U880)</f>
        <v>#REF!</v>
      </c>
      <c r="Z880" s="159" t="e">
        <f>SUBTOTAL(9,$V$878:$V880)</f>
        <v>#REF!</v>
      </c>
      <c r="AA880" s="159">
        <f>IFERROR(+Revisión_Avance_Periodo!$Z880/Revisión_Avance_Periodo!$Y880,0)</f>
        <v>0</v>
      </c>
      <c r="AB880" s="126"/>
      <c r="AC880" s="127"/>
      <c r="AD880" s="125"/>
      <c r="AE880" s="125"/>
      <c r="AF880" s="128"/>
      <c r="AG880" s="129"/>
      <c r="AH880" s="150" t="e">
        <f>SUBTOTAL(9,$U$880:$U1118)</f>
        <v>#REF!</v>
      </c>
      <c r="AI880" s="159" t="e">
        <f>SUBTOTAL(9,$V$880:$V1118)</f>
        <v>#REF!</v>
      </c>
      <c r="AJ880" s="159">
        <f>IFERROR(+Revisión_Avance_Periodo!$Z1120/Revisión_Avance_Periodo!$Y1120,0)</f>
        <v>0</v>
      </c>
      <c r="AK880" s="126"/>
      <c r="AL880" s="127"/>
      <c r="AM880" s="125"/>
      <c r="AN880" s="125"/>
      <c r="AO880" s="128"/>
      <c r="AP880" s="129"/>
    </row>
    <row r="881" spans="1:42" x14ac:dyDescent="0.25">
      <c r="A881" s="97">
        <v>96</v>
      </c>
      <c r="B881" s="435" t="e">
        <f>CONCATENATE(Revisión_Avance_Periodo!$D1121,";",Revisión_Avance_Periodo!$F1121,";",Revisión_Avance_Periodo!$L1121)</f>
        <v>#REF!</v>
      </c>
      <c r="C881" s="435" t="e">
        <f t="shared" si="77"/>
        <v>#REF!</v>
      </c>
      <c r="D881" s="123" t="e">
        <f>VLOOKUP($A881,#REF!,3,FALSE)</f>
        <v>#REF!</v>
      </c>
      <c r="E881" s="436" t="e">
        <f>VLOOKUP($A881,#REF!,4,FALSE)</f>
        <v>#REF!</v>
      </c>
      <c r="F881" s="103" t="e">
        <f>VLOOKUP($A881,#REF!,5,FALSE)</f>
        <v>#REF!</v>
      </c>
      <c r="G881" s="98" t="e">
        <f>VLOOKUP($A881,#REF!,8,FALSE)</f>
        <v>#REF!</v>
      </c>
      <c r="H881" s="93" t="e">
        <f>VLOOKUP($A881,#REF!,7,FALSE)</f>
        <v>#REF!</v>
      </c>
      <c r="I881" s="438" t="e">
        <f>VLOOKUP($A881,#REF!,10,FALSE)</f>
        <v>#REF!</v>
      </c>
      <c r="J881" s="98" t="e">
        <f>VLOOKUP($A881,#REF!,11,FALSE)</f>
        <v>#REF!</v>
      </c>
      <c r="K881" s="114" t="e">
        <f>VLOOKUP($A881,#REF!,12,FALSE)</f>
        <v>#REF!</v>
      </c>
      <c r="L881" s="98" t="e">
        <f>VLOOKUP($A881,#REF!,13,FALSE)</f>
        <v>#REF!</v>
      </c>
      <c r="M881" s="438" t="e">
        <f>VLOOKUP($A881,#REF!,14,FALSE)</f>
        <v>#REF!</v>
      </c>
      <c r="N881" s="103" t="e">
        <f>VLOOKUP($A881,#REF!,15,FALSE)</f>
        <v>#REF!</v>
      </c>
      <c r="O881" s="103" t="e">
        <f>VLOOKUP($A881,#REF!,18,FALSE)</f>
        <v>#REF!</v>
      </c>
      <c r="P881" s="93" t="e">
        <f>VLOOKUP($A881,#REF!,41,FALSE)</f>
        <v>#REF!</v>
      </c>
      <c r="Q881" s="115" t="e">
        <f>VLOOKUP(Revisión_Avance_Periodo!$L1121,#REF!,30,FALSE)</f>
        <v>#REF!</v>
      </c>
      <c r="R881" s="116">
        <v>2019</v>
      </c>
      <c r="S881" s="196">
        <v>43585</v>
      </c>
      <c r="T881" s="124" t="s">
        <v>71</v>
      </c>
      <c r="U881" s="117" t="e">
        <f>INDEX(#REF!,MATCH(Revisión_Avance_Periodo!$L881,#REF!,0),MATCH(Revisión_Avance_Periodo!$T881,#REF!,0))</f>
        <v>#REF!</v>
      </c>
      <c r="V881" s="117" t="e">
        <f>INDEX(#REF!,MATCH(Revisión_Avance_Periodo!$L881,#REF!,0),MATCH(Revisión_Avance_Periodo!$T881,#REF!,0))</f>
        <v>#REF!</v>
      </c>
      <c r="W881" s="130" t="e">
        <f t="shared" si="80"/>
        <v>#REF!</v>
      </c>
      <c r="X881" s="124" t="e">
        <f>VLOOKUP(W881,Tabla_Estado_Meta_OAP_2019[#All],3,TRUE)</f>
        <v>#REF!</v>
      </c>
      <c r="Y881" s="150" t="e">
        <f>SUBTOTAL(9,$U$878:$U881)</f>
        <v>#REF!</v>
      </c>
      <c r="Z881" s="159" t="e">
        <f>SUBTOTAL(9,$V$878:$V881)</f>
        <v>#REF!</v>
      </c>
      <c r="AA881" s="159">
        <f>IFERROR(+Revisión_Avance_Periodo!$Z881/Revisión_Avance_Periodo!$Y881,0)</f>
        <v>0</v>
      </c>
      <c r="AB881" s="126"/>
      <c r="AC881" s="127"/>
      <c r="AD881" s="125"/>
      <c r="AE881" s="125"/>
      <c r="AF881" s="128"/>
      <c r="AG881" s="129"/>
      <c r="AH881" s="150" t="e">
        <f>SUBTOTAL(9,$U$881:$U1118)</f>
        <v>#REF!</v>
      </c>
      <c r="AI881" s="159" t="e">
        <f>SUBTOTAL(9,$V$881:$V1118)</f>
        <v>#REF!</v>
      </c>
      <c r="AJ881" s="159">
        <f>IFERROR(+Revisión_Avance_Periodo!$Z1121/Revisión_Avance_Periodo!$Y1121,0)</f>
        <v>0</v>
      </c>
      <c r="AK881" s="126"/>
      <c r="AL881" s="127"/>
      <c r="AM881" s="125"/>
      <c r="AN881" s="125"/>
      <c r="AO881" s="128"/>
      <c r="AP881" s="129"/>
    </row>
    <row r="882" spans="1:42" x14ac:dyDescent="0.25">
      <c r="A882" s="92">
        <v>96</v>
      </c>
      <c r="B882" s="435" t="e">
        <f>CONCATENATE(Revisión_Avance_Periodo!$D1122,";",Revisión_Avance_Periodo!$F1122,";",Revisión_Avance_Periodo!$L1122)</f>
        <v>#REF!</v>
      </c>
      <c r="C882" s="435" t="e">
        <f t="shared" si="77"/>
        <v>#REF!</v>
      </c>
      <c r="D882" s="114" t="e">
        <f>VLOOKUP($A882,#REF!,3,FALSE)</f>
        <v>#REF!</v>
      </c>
      <c r="E882" s="436" t="e">
        <f>VLOOKUP($A882,#REF!,4,FALSE)</f>
        <v>#REF!</v>
      </c>
      <c r="F882" s="102" t="e">
        <f>VLOOKUP($A882,#REF!,5,FALSE)</f>
        <v>#REF!</v>
      </c>
      <c r="G882" s="93" t="e">
        <f>VLOOKUP($A882,#REF!,8,FALSE)</f>
        <v>#REF!</v>
      </c>
      <c r="H882" s="93" t="e">
        <f>VLOOKUP($A882,#REF!,7,FALSE)</f>
        <v>#REF!</v>
      </c>
      <c r="I882" s="438" t="e">
        <f>VLOOKUP($A882,#REF!,10,FALSE)</f>
        <v>#REF!</v>
      </c>
      <c r="J882" s="93" t="e">
        <f>VLOOKUP($A882,#REF!,11,FALSE)</f>
        <v>#REF!</v>
      </c>
      <c r="K882" s="114" t="e">
        <f>VLOOKUP($A882,#REF!,12,FALSE)</f>
        <v>#REF!</v>
      </c>
      <c r="L882" s="93" t="e">
        <f>VLOOKUP($A882,#REF!,13,FALSE)</f>
        <v>#REF!</v>
      </c>
      <c r="M882" s="438" t="e">
        <f>VLOOKUP($A882,#REF!,14,FALSE)</f>
        <v>#REF!</v>
      </c>
      <c r="N882" s="102" t="e">
        <f>VLOOKUP($A882,#REF!,15,FALSE)</f>
        <v>#REF!</v>
      </c>
      <c r="O882" s="102" t="e">
        <f>VLOOKUP($A882,#REF!,18,FALSE)</f>
        <v>#REF!</v>
      </c>
      <c r="P882" s="93" t="e">
        <f>VLOOKUP($A882,#REF!,41,FALSE)</f>
        <v>#REF!</v>
      </c>
      <c r="Q882" s="115" t="e">
        <f>VLOOKUP(Revisión_Avance_Periodo!$L1122,#REF!,30,FALSE)</f>
        <v>#REF!</v>
      </c>
      <c r="R882" s="116">
        <v>2019</v>
      </c>
      <c r="S882" s="196">
        <v>43615</v>
      </c>
      <c r="T882" s="116" t="s">
        <v>72</v>
      </c>
      <c r="U882" s="117" t="e">
        <f>INDEX(#REF!,MATCH(Revisión_Avance_Periodo!$L882,#REF!,0),MATCH(Revisión_Avance_Periodo!$T882,#REF!,0))</f>
        <v>#REF!</v>
      </c>
      <c r="V882" s="117" t="e">
        <f>INDEX(#REF!,MATCH(Revisión_Avance_Periodo!$L882,#REF!,0),MATCH(Revisión_Avance_Periodo!$T882,#REF!,0))</f>
        <v>#REF!</v>
      </c>
      <c r="W882" s="131" t="e">
        <f t="shared" si="80"/>
        <v>#REF!</v>
      </c>
      <c r="X882" s="116" t="e">
        <f>VLOOKUP(W882,Tabla_Estado_Meta_OAP_2019[#All],3,TRUE)</f>
        <v>#REF!</v>
      </c>
      <c r="Y882" s="150" t="e">
        <f>SUBTOTAL(9,$U$878:$U882)</f>
        <v>#REF!</v>
      </c>
      <c r="Z882" s="159" t="e">
        <f>SUBTOTAL(9,$V$878:$V882)</f>
        <v>#REF!</v>
      </c>
      <c r="AA882" s="159">
        <f>IFERROR(+Revisión_Avance_Periodo!$Z882/Revisión_Avance_Periodo!$Y882,0)</f>
        <v>0</v>
      </c>
      <c r="AB882" s="126"/>
      <c r="AC882" s="127"/>
      <c r="AD882" s="125"/>
      <c r="AE882" s="125"/>
      <c r="AF882" s="128"/>
      <c r="AG882" s="129"/>
      <c r="AH882" s="150" t="e">
        <f>SUBTOTAL(9,$U$882:$U1118)</f>
        <v>#REF!</v>
      </c>
      <c r="AI882" s="159" t="e">
        <f>SUBTOTAL(9,$V$882:$V1118)</f>
        <v>#REF!</v>
      </c>
      <c r="AJ882" s="159">
        <f>IFERROR(+Revisión_Avance_Periodo!$Z1122/Revisión_Avance_Periodo!$Y1122,0)</f>
        <v>0</v>
      </c>
      <c r="AK882" s="126"/>
      <c r="AL882" s="127"/>
      <c r="AM882" s="125"/>
      <c r="AN882" s="125"/>
      <c r="AO882" s="128"/>
      <c r="AP882" s="129"/>
    </row>
    <row r="883" spans="1:42" x14ac:dyDescent="0.25">
      <c r="A883" s="97">
        <v>96</v>
      </c>
      <c r="B883" s="435" t="e">
        <f>CONCATENATE(Revisión_Avance_Periodo!$D1123,";",Revisión_Avance_Periodo!$F1123,";",Revisión_Avance_Periodo!$L1123)</f>
        <v>#REF!</v>
      </c>
      <c r="C883" s="435" t="e">
        <f t="shared" si="77"/>
        <v>#REF!</v>
      </c>
      <c r="D883" s="123" t="e">
        <f>VLOOKUP($A883,#REF!,3,FALSE)</f>
        <v>#REF!</v>
      </c>
      <c r="E883" s="436" t="e">
        <f>VLOOKUP($A883,#REF!,4,FALSE)</f>
        <v>#REF!</v>
      </c>
      <c r="F883" s="103" t="e">
        <f>VLOOKUP($A883,#REF!,5,FALSE)</f>
        <v>#REF!</v>
      </c>
      <c r="G883" s="98" t="e">
        <f>VLOOKUP($A883,#REF!,8,FALSE)</f>
        <v>#REF!</v>
      </c>
      <c r="H883" s="93" t="e">
        <f>VLOOKUP($A883,#REF!,7,FALSE)</f>
        <v>#REF!</v>
      </c>
      <c r="I883" s="438" t="e">
        <f>VLOOKUP($A883,#REF!,10,FALSE)</f>
        <v>#REF!</v>
      </c>
      <c r="J883" s="98" t="e">
        <f>VLOOKUP($A883,#REF!,11,FALSE)</f>
        <v>#REF!</v>
      </c>
      <c r="K883" s="114" t="e">
        <f>VLOOKUP($A883,#REF!,12,FALSE)</f>
        <v>#REF!</v>
      </c>
      <c r="L883" s="98" t="e">
        <f>VLOOKUP($A883,#REF!,13,FALSE)</f>
        <v>#REF!</v>
      </c>
      <c r="M883" s="438" t="e">
        <f>VLOOKUP($A883,#REF!,14,FALSE)</f>
        <v>#REF!</v>
      </c>
      <c r="N883" s="103" t="e">
        <f>VLOOKUP($A883,#REF!,15,FALSE)</f>
        <v>#REF!</v>
      </c>
      <c r="O883" s="103" t="e">
        <f>VLOOKUP($A883,#REF!,18,FALSE)</f>
        <v>#REF!</v>
      </c>
      <c r="P883" s="93" t="e">
        <f>VLOOKUP($A883,#REF!,41,FALSE)</f>
        <v>#REF!</v>
      </c>
      <c r="Q883" s="115" t="e">
        <f>VLOOKUP(Revisión_Avance_Periodo!$L1123,#REF!,30,FALSE)</f>
        <v>#REF!</v>
      </c>
      <c r="R883" s="116">
        <v>2019</v>
      </c>
      <c r="S883" s="196">
        <v>43646</v>
      </c>
      <c r="T883" s="124" t="s">
        <v>73</v>
      </c>
      <c r="U883" s="117" t="e">
        <f>INDEX(#REF!,MATCH(Revisión_Avance_Periodo!$L883,#REF!,0),MATCH(Revisión_Avance_Periodo!$T883,#REF!,0))</f>
        <v>#REF!</v>
      </c>
      <c r="V883" s="117" t="e">
        <f>INDEX(#REF!,MATCH(Revisión_Avance_Periodo!$L883,#REF!,0),MATCH(Revisión_Avance_Periodo!$T883,#REF!,0))</f>
        <v>#REF!</v>
      </c>
      <c r="W883" s="131" t="e">
        <f t="shared" si="80"/>
        <v>#REF!</v>
      </c>
      <c r="X883" s="124" t="e">
        <f>VLOOKUP(W883,Tabla_Estado_Meta_OAP_2019[#All],3,TRUE)</f>
        <v>#REF!</v>
      </c>
      <c r="Y883" s="150" t="e">
        <f>SUBTOTAL(9,$U$878:$U883)</f>
        <v>#REF!</v>
      </c>
      <c r="Z883" s="159" t="e">
        <f>SUBTOTAL(9,$V$878:$V883)</f>
        <v>#REF!</v>
      </c>
      <c r="AA883" s="159">
        <f>IFERROR(+Revisión_Avance_Periodo!$Z883/Revisión_Avance_Periodo!$Y883,0)</f>
        <v>0</v>
      </c>
      <c r="AB883" s="126"/>
      <c r="AC883" s="127"/>
      <c r="AD883" s="125"/>
      <c r="AE883" s="125"/>
      <c r="AF883" s="128"/>
      <c r="AG883" s="129"/>
      <c r="AH883" s="150" t="e">
        <f>SUBTOTAL(9,$U$883:$U1118)</f>
        <v>#REF!</v>
      </c>
      <c r="AI883" s="159" t="e">
        <f>SUBTOTAL(9,$V$883:$V1118)</f>
        <v>#REF!</v>
      </c>
      <c r="AJ883" s="159">
        <f>IFERROR(+Revisión_Avance_Periodo!$Z1123/Revisión_Avance_Periodo!$Y1123,0)</f>
        <v>0</v>
      </c>
      <c r="AK883" s="126"/>
      <c r="AL883" s="127"/>
      <c r="AM883" s="125"/>
      <c r="AN883" s="125"/>
      <c r="AO883" s="128"/>
      <c r="AP883" s="129"/>
    </row>
    <row r="884" spans="1:42" x14ac:dyDescent="0.25">
      <c r="A884" s="92">
        <v>96</v>
      </c>
      <c r="B884" s="435" t="e">
        <f>CONCATENATE(Revisión_Avance_Periodo!$D1124,";",Revisión_Avance_Periodo!$F1124,";",Revisión_Avance_Periodo!$L1124)</f>
        <v>#REF!</v>
      </c>
      <c r="C884" s="435" t="e">
        <f t="shared" si="77"/>
        <v>#REF!</v>
      </c>
      <c r="D884" s="114" t="e">
        <f>VLOOKUP($A884,#REF!,3,FALSE)</f>
        <v>#REF!</v>
      </c>
      <c r="E884" s="436" t="e">
        <f>VLOOKUP($A884,#REF!,4,FALSE)</f>
        <v>#REF!</v>
      </c>
      <c r="F884" s="102" t="e">
        <f>VLOOKUP($A884,#REF!,5,FALSE)</f>
        <v>#REF!</v>
      </c>
      <c r="G884" s="93" t="e">
        <f>VLOOKUP($A884,#REF!,8,FALSE)</f>
        <v>#REF!</v>
      </c>
      <c r="H884" s="93" t="e">
        <f>VLOOKUP($A884,#REF!,7,FALSE)</f>
        <v>#REF!</v>
      </c>
      <c r="I884" s="438" t="e">
        <f>VLOOKUP($A884,#REF!,10,FALSE)</f>
        <v>#REF!</v>
      </c>
      <c r="J884" s="93" t="e">
        <f>VLOOKUP($A884,#REF!,11,FALSE)</f>
        <v>#REF!</v>
      </c>
      <c r="K884" s="114" t="e">
        <f>VLOOKUP($A884,#REF!,12,FALSE)</f>
        <v>#REF!</v>
      </c>
      <c r="L884" s="93" t="e">
        <f>VLOOKUP($A884,#REF!,13,FALSE)</f>
        <v>#REF!</v>
      </c>
      <c r="M884" s="438" t="e">
        <f>VLOOKUP($A884,#REF!,14,FALSE)</f>
        <v>#REF!</v>
      </c>
      <c r="N884" s="102" t="e">
        <f>VLOOKUP($A884,#REF!,15,FALSE)</f>
        <v>#REF!</v>
      </c>
      <c r="O884" s="102" t="e">
        <f>VLOOKUP($A884,#REF!,18,FALSE)</f>
        <v>#REF!</v>
      </c>
      <c r="P884" s="93" t="e">
        <f>VLOOKUP($A884,#REF!,41,FALSE)</f>
        <v>#REF!</v>
      </c>
      <c r="Q884" s="115" t="e">
        <f>VLOOKUP(Revisión_Avance_Periodo!$L1124,#REF!,30,FALSE)</f>
        <v>#REF!</v>
      </c>
      <c r="R884" s="116">
        <v>2019</v>
      </c>
      <c r="S884" s="196">
        <v>43676</v>
      </c>
      <c r="T884" s="116" t="s">
        <v>74</v>
      </c>
      <c r="U884" s="117" t="e">
        <f>INDEX(#REF!,MATCH(Revisión_Avance_Periodo!$L884,#REF!,0),MATCH(Revisión_Avance_Periodo!$T884,#REF!,0))</f>
        <v>#REF!</v>
      </c>
      <c r="V884" s="117" t="e">
        <f>INDEX(#REF!,MATCH(Revisión_Avance_Periodo!$L884,#REF!,0),MATCH(Revisión_Avance_Periodo!$T884,#REF!,0))</f>
        <v>#REF!</v>
      </c>
      <c r="W884" s="131" t="e">
        <f t="shared" si="80"/>
        <v>#REF!</v>
      </c>
      <c r="X884" s="116" t="e">
        <f>VLOOKUP(W884,Tabla_Estado_Meta_OAP_2019[#All],3,TRUE)</f>
        <v>#REF!</v>
      </c>
      <c r="Y884" s="150" t="e">
        <f>SUBTOTAL(9,$U$878:$U884)</f>
        <v>#REF!</v>
      </c>
      <c r="Z884" s="159" t="e">
        <f>SUBTOTAL(9,$V$878:$V884)</f>
        <v>#REF!</v>
      </c>
      <c r="AA884" s="159">
        <f>IFERROR(+Revisión_Avance_Periodo!$Z884/Revisión_Avance_Periodo!$Y884,0)</f>
        <v>0</v>
      </c>
      <c r="AB884" s="126"/>
      <c r="AC884" s="127"/>
      <c r="AD884" s="125"/>
      <c r="AE884" s="125"/>
      <c r="AF884" s="128"/>
      <c r="AG884" s="129"/>
      <c r="AH884" s="150" t="e">
        <f>SUBTOTAL(9,$U$884:$U1118)</f>
        <v>#REF!</v>
      </c>
      <c r="AI884" s="159" t="e">
        <f>SUBTOTAL(9,$V$884:$V1118)</f>
        <v>#REF!</v>
      </c>
      <c r="AJ884" s="159">
        <f>IFERROR(+Revisión_Avance_Periodo!$Z1124/Revisión_Avance_Periodo!$Y1124,0)</f>
        <v>0</v>
      </c>
      <c r="AK884" s="126"/>
      <c r="AL884" s="127"/>
      <c r="AM884" s="125"/>
      <c r="AN884" s="125"/>
      <c r="AO884" s="128"/>
      <c r="AP884" s="129"/>
    </row>
    <row r="885" spans="1:42" x14ac:dyDescent="0.25">
      <c r="A885" s="97">
        <v>96</v>
      </c>
      <c r="B885" s="435" t="e">
        <f>CONCATENATE(Revisión_Avance_Periodo!$D1125,";",Revisión_Avance_Periodo!$F1125,";",Revisión_Avance_Periodo!$L1125)</f>
        <v>#REF!</v>
      </c>
      <c r="C885" s="435" t="e">
        <f t="shared" si="77"/>
        <v>#REF!</v>
      </c>
      <c r="D885" s="123" t="e">
        <f>VLOOKUP($A885,#REF!,3,FALSE)</f>
        <v>#REF!</v>
      </c>
      <c r="E885" s="436" t="e">
        <f>VLOOKUP($A885,#REF!,4,FALSE)</f>
        <v>#REF!</v>
      </c>
      <c r="F885" s="103" t="e">
        <f>VLOOKUP($A885,#REF!,5,FALSE)</f>
        <v>#REF!</v>
      </c>
      <c r="G885" s="98" t="e">
        <f>VLOOKUP($A885,#REF!,8,FALSE)</f>
        <v>#REF!</v>
      </c>
      <c r="H885" s="93" t="e">
        <f>VLOOKUP($A885,#REF!,7,FALSE)</f>
        <v>#REF!</v>
      </c>
      <c r="I885" s="438" t="e">
        <f>VLOOKUP($A885,#REF!,10,FALSE)</f>
        <v>#REF!</v>
      </c>
      <c r="J885" s="98" t="e">
        <f>VLOOKUP($A885,#REF!,11,FALSE)</f>
        <v>#REF!</v>
      </c>
      <c r="K885" s="114" t="e">
        <f>VLOOKUP($A885,#REF!,12,FALSE)</f>
        <v>#REF!</v>
      </c>
      <c r="L885" s="98" t="e">
        <f>VLOOKUP($A885,#REF!,13,FALSE)</f>
        <v>#REF!</v>
      </c>
      <c r="M885" s="438" t="e">
        <f>VLOOKUP($A885,#REF!,14,FALSE)</f>
        <v>#REF!</v>
      </c>
      <c r="N885" s="103" t="e">
        <f>VLOOKUP($A885,#REF!,15,FALSE)</f>
        <v>#REF!</v>
      </c>
      <c r="O885" s="103" t="e">
        <f>VLOOKUP($A885,#REF!,18,FALSE)</f>
        <v>#REF!</v>
      </c>
      <c r="P885" s="93" t="e">
        <f>VLOOKUP($A885,#REF!,41,FALSE)</f>
        <v>#REF!</v>
      </c>
      <c r="Q885" s="115" t="e">
        <f>VLOOKUP(Revisión_Avance_Periodo!$L1125,#REF!,30,FALSE)</f>
        <v>#REF!</v>
      </c>
      <c r="R885" s="116">
        <v>2019</v>
      </c>
      <c r="S885" s="196">
        <v>43707</v>
      </c>
      <c r="T885" s="124" t="s">
        <v>75</v>
      </c>
      <c r="U885" s="117" t="e">
        <f>INDEX(#REF!,MATCH(Revisión_Avance_Periodo!$L885,#REF!,0),MATCH(Revisión_Avance_Periodo!$T885,#REF!,0))</f>
        <v>#REF!</v>
      </c>
      <c r="V885" s="117" t="e">
        <f>INDEX(#REF!,MATCH(Revisión_Avance_Periodo!$L885,#REF!,0),MATCH(Revisión_Avance_Periodo!$T885,#REF!,0))</f>
        <v>#REF!</v>
      </c>
      <c r="W885" s="131" t="e">
        <f t="shared" si="80"/>
        <v>#REF!</v>
      </c>
      <c r="X885" s="124" t="e">
        <f>VLOOKUP(W885,Tabla_Estado_Meta_OAP_2019[#All],3,TRUE)</f>
        <v>#REF!</v>
      </c>
      <c r="Y885" s="150" t="e">
        <f>SUBTOTAL(9,$U$878:$U885)</f>
        <v>#REF!</v>
      </c>
      <c r="Z885" s="159" t="e">
        <f>SUBTOTAL(9,$V$878:$V885)</f>
        <v>#REF!</v>
      </c>
      <c r="AA885" s="159">
        <f>IFERROR(+Revisión_Avance_Periodo!$Z885/Revisión_Avance_Periodo!$Y885,0)</f>
        <v>0</v>
      </c>
      <c r="AB885" s="126"/>
      <c r="AC885" s="127"/>
      <c r="AD885" s="125"/>
      <c r="AE885" s="125"/>
      <c r="AF885" s="128"/>
      <c r="AG885" s="129"/>
      <c r="AH885" s="150" t="e">
        <f>SUBTOTAL(9,$U$885:$U1118)</f>
        <v>#REF!</v>
      </c>
      <c r="AI885" s="159" t="e">
        <f>SUBTOTAL(9,$V$885:$V1118)</f>
        <v>#REF!</v>
      </c>
      <c r="AJ885" s="159">
        <f>IFERROR(+Revisión_Avance_Periodo!$Z1125/Revisión_Avance_Periodo!$Y1125,0)</f>
        <v>0</v>
      </c>
      <c r="AK885" s="126"/>
      <c r="AL885" s="127"/>
      <c r="AM885" s="125"/>
      <c r="AN885" s="125"/>
      <c r="AO885" s="128"/>
      <c r="AP885" s="129"/>
    </row>
    <row r="886" spans="1:42" x14ac:dyDescent="0.25">
      <c r="A886" s="92">
        <v>96</v>
      </c>
      <c r="B886" s="435" t="e">
        <f>CONCATENATE(Revisión_Avance_Periodo!$D1126,";",Revisión_Avance_Periodo!$F1126,";",Revisión_Avance_Periodo!$L1126)</f>
        <v>#REF!</v>
      </c>
      <c r="C886" s="435" t="e">
        <f t="shared" si="77"/>
        <v>#REF!</v>
      </c>
      <c r="D886" s="114" t="e">
        <f>VLOOKUP($A886,#REF!,3,FALSE)</f>
        <v>#REF!</v>
      </c>
      <c r="E886" s="436" t="e">
        <f>VLOOKUP($A886,#REF!,4,FALSE)</f>
        <v>#REF!</v>
      </c>
      <c r="F886" s="102" t="e">
        <f>VLOOKUP($A886,#REF!,5,FALSE)</f>
        <v>#REF!</v>
      </c>
      <c r="G886" s="93" t="e">
        <f>VLOOKUP($A886,#REF!,8,FALSE)</f>
        <v>#REF!</v>
      </c>
      <c r="H886" s="93" t="e">
        <f>VLOOKUP($A886,#REF!,7,FALSE)</f>
        <v>#REF!</v>
      </c>
      <c r="I886" s="438" t="e">
        <f>VLOOKUP($A886,#REF!,10,FALSE)</f>
        <v>#REF!</v>
      </c>
      <c r="J886" s="93" t="e">
        <f>VLOOKUP($A886,#REF!,11,FALSE)</f>
        <v>#REF!</v>
      </c>
      <c r="K886" s="114" t="e">
        <f>VLOOKUP($A886,#REF!,12,FALSE)</f>
        <v>#REF!</v>
      </c>
      <c r="L886" s="93" t="e">
        <f>VLOOKUP($A886,#REF!,13,FALSE)</f>
        <v>#REF!</v>
      </c>
      <c r="M886" s="438" t="e">
        <f>VLOOKUP($A886,#REF!,14,FALSE)</f>
        <v>#REF!</v>
      </c>
      <c r="N886" s="102" t="e">
        <f>VLOOKUP($A886,#REF!,15,FALSE)</f>
        <v>#REF!</v>
      </c>
      <c r="O886" s="102" t="e">
        <f>VLOOKUP($A886,#REF!,18,FALSE)</f>
        <v>#REF!</v>
      </c>
      <c r="P886" s="93" t="e">
        <f>VLOOKUP($A886,#REF!,41,FALSE)</f>
        <v>#REF!</v>
      </c>
      <c r="Q886" s="115" t="e">
        <f>VLOOKUP(Revisión_Avance_Periodo!$L1126,#REF!,30,FALSE)</f>
        <v>#REF!</v>
      </c>
      <c r="R886" s="116">
        <v>2019</v>
      </c>
      <c r="S886" s="196">
        <v>43738</v>
      </c>
      <c r="T886" s="116" t="s">
        <v>76</v>
      </c>
      <c r="U886" s="117" t="e">
        <f>INDEX(#REF!,MATCH(Revisión_Avance_Periodo!$L886,#REF!,0),MATCH(Revisión_Avance_Periodo!$T886,#REF!,0))</f>
        <v>#REF!</v>
      </c>
      <c r="V886" s="117" t="e">
        <f>INDEX(#REF!,MATCH(Revisión_Avance_Periodo!$L886,#REF!,0),MATCH(Revisión_Avance_Periodo!$T886,#REF!,0))</f>
        <v>#REF!</v>
      </c>
      <c r="W886" s="131" t="e">
        <f t="shared" si="80"/>
        <v>#REF!</v>
      </c>
      <c r="X886" s="116" t="e">
        <f>VLOOKUP(W886,Tabla_Estado_Meta_OAP_2019[#All],3,TRUE)</f>
        <v>#REF!</v>
      </c>
      <c r="Y886" s="150" t="e">
        <f>SUBTOTAL(9,$U$878:$U886)</f>
        <v>#REF!</v>
      </c>
      <c r="Z886" s="159" t="e">
        <f>SUBTOTAL(9,$V$878:$V886)</f>
        <v>#REF!</v>
      </c>
      <c r="AA886" s="159">
        <f>IFERROR(+Revisión_Avance_Periodo!$Z886/Revisión_Avance_Periodo!$Y886,0)</f>
        <v>0</v>
      </c>
      <c r="AB886" s="126"/>
      <c r="AC886" s="127"/>
      <c r="AD886" s="125"/>
      <c r="AE886" s="125"/>
      <c r="AF886" s="128"/>
      <c r="AG886" s="129"/>
      <c r="AH886" s="150" t="e">
        <f>SUBTOTAL(9,$U$886:$U1118)</f>
        <v>#REF!</v>
      </c>
      <c r="AI886" s="159" t="e">
        <f>SUBTOTAL(9,$V$886:$V1118)</f>
        <v>#REF!</v>
      </c>
      <c r="AJ886" s="159">
        <f>IFERROR(+Revisión_Avance_Periodo!$Z1126/Revisión_Avance_Periodo!$Y1126,0)</f>
        <v>0</v>
      </c>
      <c r="AK886" s="126"/>
      <c r="AL886" s="127"/>
      <c r="AM886" s="125"/>
      <c r="AN886" s="125"/>
      <c r="AO886" s="128"/>
      <c r="AP886" s="129"/>
    </row>
    <row r="887" spans="1:42" x14ac:dyDescent="0.25">
      <c r="A887" s="97">
        <v>96</v>
      </c>
      <c r="B887" s="435" t="e">
        <f>CONCATENATE(Revisión_Avance_Periodo!$D1127,";",Revisión_Avance_Periodo!$F1127,";",Revisión_Avance_Periodo!$L1127)</f>
        <v>#REF!</v>
      </c>
      <c r="C887" s="435" t="e">
        <f t="shared" si="77"/>
        <v>#REF!</v>
      </c>
      <c r="D887" s="123" t="e">
        <f>VLOOKUP($A887,#REF!,3,FALSE)</f>
        <v>#REF!</v>
      </c>
      <c r="E887" s="436" t="e">
        <f>VLOOKUP($A887,#REF!,4,FALSE)</f>
        <v>#REF!</v>
      </c>
      <c r="F887" s="103" t="e">
        <f>VLOOKUP($A887,#REF!,5,FALSE)</f>
        <v>#REF!</v>
      </c>
      <c r="G887" s="98" t="e">
        <f>VLOOKUP($A887,#REF!,8,FALSE)</f>
        <v>#REF!</v>
      </c>
      <c r="H887" s="93" t="e">
        <f>VLOOKUP($A887,#REF!,7,FALSE)</f>
        <v>#REF!</v>
      </c>
      <c r="I887" s="438" t="e">
        <f>VLOOKUP($A887,#REF!,10,FALSE)</f>
        <v>#REF!</v>
      </c>
      <c r="J887" s="98" t="e">
        <f>VLOOKUP($A887,#REF!,11,FALSE)</f>
        <v>#REF!</v>
      </c>
      <c r="K887" s="114" t="e">
        <f>VLOOKUP($A887,#REF!,12,FALSE)</f>
        <v>#REF!</v>
      </c>
      <c r="L887" s="98" t="e">
        <f>VLOOKUP($A887,#REF!,13,FALSE)</f>
        <v>#REF!</v>
      </c>
      <c r="M887" s="438" t="e">
        <f>VLOOKUP($A887,#REF!,14,FALSE)</f>
        <v>#REF!</v>
      </c>
      <c r="N887" s="103" t="e">
        <f>VLOOKUP($A887,#REF!,15,FALSE)</f>
        <v>#REF!</v>
      </c>
      <c r="O887" s="103" t="e">
        <f>VLOOKUP($A887,#REF!,18,FALSE)</f>
        <v>#REF!</v>
      </c>
      <c r="P887" s="93" t="e">
        <f>VLOOKUP($A887,#REF!,41,FALSE)</f>
        <v>#REF!</v>
      </c>
      <c r="Q887" s="115" t="e">
        <f>VLOOKUP(Revisión_Avance_Periodo!$L1127,#REF!,30,FALSE)</f>
        <v>#REF!</v>
      </c>
      <c r="R887" s="116">
        <v>2019</v>
      </c>
      <c r="S887" s="196">
        <v>43768</v>
      </c>
      <c r="T887" s="124" t="s">
        <v>77</v>
      </c>
      <c r="U887" s="117" t="e">
        <f>INDEX(#REF!,MATCH(Revisión_Avance_Periodo!$L887,#REF!,0),MATCH(Revisión_Avance_Periodo!$T887,#REF!,0))</f>
        <v>#REF!</v>
      </c>
      <c r="V887" s="117" t="e">
        <f>INDEX(#REF!,MATCH(Revisión_Avance_Periodo!$L887,#REF!,0),MATCH(Revisión_Avance_Periodo!$T887,#REF!,0))</f>
        <v>#REF!</v>
      </c>
      <c r="W887" s="131" t="e">
        <f t="shared" si="80"/>
        <v>#REF!</v>
      </c>
      <c r="X887" s="124" t="e">
        <f>VLOOKUP(W887,Tabla_Estado_Meta_OAP_2019[#All],3,TRUE)</f>
        <v>#REF!</v>
      </c>
      <c r="Y887" s="150" t="e">
        <f>SUBTOTAL(9,$U$878:$U887)</f>
        <v>#REF!</v>
      </c>
      <c r="Z887" s="159" t="e">
        <f>SUBTOTAL(9,$V$878:$V887)</f>
        <v>#REF!</v>
      </c>
      <c r="AA887" s="159">
        <f>IFERROR(+Revisión_Avance_Periodo!$Z887/Revisión_Avance_Periodo!$Y887,0)</f>
        <v>0</v>
      </c>
      <c r="AB887" s="126"/>
      <c r="AC887" s="127"/>
      <c r="AD887" s="125"/>
      <c r="AE887" s="125"/>
      <c r="AF887" s="128"/>
      <c r="AG887" s="129"/>
      <c r="AH887" s="150" t="e">
        <f>SUBTOTAL(9,$U$887:$U1118)</f>
        <v>#REF!</v>
      </c>
      <c r="AI887" s="159" t="e">
        <f>SUBTOTAL(9,$V$887:$V1118)</f>
        <v>#REF!</v>
      </c>
      <c r="AJ887" s="159">
        <f>IFERROR(+Revisión_Avance_Periodo!$Z1127/Revisión_Avance_Periodo!$Y1127,0)</f>
        <v>0</v>
      </c>
      <c r="AK887" s="126"/>
      <c r="AL887" s="127"/>
      <c r="AM887" s="125"/>
      <c r="AN887" s="125"/>
      <c r="AO887" s="128"/>
      <c r="AP887" s="129"/>
    </row>
    <row r="888" spans="1:42" x14ac:dyDescent="0.25">
      <c r="A888" s="92">
        <v>96</v>
      </c>
      <c r="B888" s="435" t="e">
        <f>CONCATENATE(Revisión_Avance_Periodo!$D1128,";",Revisión_Avance_Periodo!$F1128,";",Revisión_Avance_Periodo!$L1128)</f>
        <v>#REF!</v>
      </c>
      <c r="C888" s="435" t="e">
        <f t="shared" si="77"/>
        <v>#REF!</v>
      </c>
      <c r="D888" s="114" t="e">
        <f>VLOOKUP($A888,#REF!,3,FALSE)</f>
        <v>#REF!</v>
      </c>
      <c r="E888" s="436" t="e">
        <f>VLOOKUP($A888,#REF!,4,FALSE)</f>
        <v>#REF!</v>
      </c>
      <c r="F888" s="102" t="e">
        <f>VLOOKUP($A888,#REF!,5,FALSE)</f>
        <v>#REF!</v>
      </c>
      <c r="G888" s="93" t="e">
        <f>VLOOKUP($A888,#REF!,8,FALSE)</f>
        <v>#REF!</v>
      </c>
      <c r="H888" s="93" t="e">
        <f>VLOOKUP($A888,#REF!,7,FALSE)</f>
        <v>#REF!</v>
      </c>
      <c r="I888" s="438" t="e">
        <f>VLOOKUP($A888,#REF!,10,FALSE)</f>
        <v>#REF!</v>
      </c>
      <c r="J888" s="93" t="e">
        <f>VLOOKUP($A888,#REF!,11,FALSE)</f>
        <v>#REF!</v>
      </c>
      <c r="K888" s="114" t="e">
        <f>VLOOKUP($A888,#REF!,12,FALSE)</f>
        <v>#REF!</v>
      </c>
      <c r="L888" s="93" t="e">
        <f>VLOOKUP($A888,#REF!,13,FALSE)</f>
        <v>#REF!</v>
      </c>
      <c r="M888" s="438" t="e">
        <f>VLOOKUP($A888,#REF!,14,FALSE)</f>
        <v>#REF!</v>
      </c>
      <c r="N888" s="102" t="e">
        <f>VLOOKUP($A888,#REF!,15,FALSE)</f>
        <v>#REF!</v>
      </c>
      <c r="O888" s="102" t="e">
        <f>VLOOKUP($A888,#REF!,18,FALSE)</f>
        <v>#REF!</v>
      </c>
      <c r="P888" s="93" t="e">
        <f>VLOOKUP($A888,#REF!,41,FALSE)</f>
        <v>#REF!</v>
      </c>
      <c r="Q888" s="115" t="e">
        <f>VLOOKUP(Revisión_Avance_Periodo!$L1128,#REF!,30,FALSE)</f>
        <v>#REF!</v>
      </c>
      <c r="R888" s="116">
        <v>2019</v>
      </c>
      <c r="S888" s="196">
        <v>43799</v>
      </c>
      <c r="T888" s="116" t="s">
        <v>78</v>
      </c>
      <c r="U888" s="117" t="e">
        <f>INDEX(#REF!,MATCH(Revisión_Avance_Periodo!$L888,#REF!,0),MATCH(Revisión_Avance_Periodo!$T888,#REF!,0))</f>
        <v>#REF!</v>
      </c>
      <c r="V888" s="117" t="e">
        <f>INDEX(#REF!,MATCH(Revisión_Avance_Periodo!$L888,#REF!,0),MATCH(Revisión_Avance_Periodo!$T888,#REF!,0))</f>
        <v>#REF!</v>
      </c>
      <c r="W888" s="131" t="e">
        <f t="shared" si="80"/>
        <v>#REF!</v>
      </c>
      <c r="X888" s="116" t="e">
        <f>VLOOKUP(W888,Tabla_Estado_Meta_OAP_2019[#All],3,TRUE)</f>
        <v>#REF!</v>
      </c>
      <c r="Y888" s="150" t="e">
        <f>SUBTOTAL(9,$U$878:$U888)</f>
        <v>#REF!</v>
      </c>
      <c r="Z888" s="159" t="e">
        <f>SUBTOTAL(9,$V$878:$V888)</f>
        <v>#REF!</v>
      </c>
      <c r="AA888" s="159">
        <f>IFERROR(+Revisión_Avance_Periodo!$Z888/Revisión_Avance_Periodo!$Y888,0)</f>
        <v>0</v>
      </c>
      <c r="AB888" s="126"/>
      <c r="AC888" s="127"/>
      <c r="AD888" s="125"/>
      <c r="AE888" s="125"/>
      <c r="AF888" s="128"/>
      <c r="AG888" s="129"/>
      <c r="AH888" s="150" t="e">
        <f>SUBTOTAL(9,$U$888:$U1118)</f>
        <v>#REF!</v>
      </c>
      <c r="AI888" s="159" t="e">
        <f>SUBTOTAL(9,$V$888:$V1118)</f>
        <v>#REF!</v>
      </c>
      <c r="AJ888" s="159">
        <f>IFERROR(+Revisión_Avance_Periodo!$Z1128/Revisión_Avance_Periodo!$Y1128,0)</f>
        <v>0</v>
      </c>
      <c r="AK888" s="126"/>
      <c r="AL888" s="127"/>
      <c r="AM888" s="125"/>
      <c r="AN888" s="125"/>
      <c r="AO888" s="128"/>
      <c r="AP888" s="129"/>
    </row>
    <row r="889" spans="1:42" ht="15.75" thickBot="1" x14ac:dyDescent="0.3">
      <c r="A889" s="97">
        <v>96</v>
      </c>
      <c r="B889" s="435" t="e">
        <f>CONCATENATE(Revisión_Avance_Periodo!$D1129,";",Revisión_Avance_Periodo!$F1129,";",Revisión_Avance_Periodo!$L1129)</f>
        <v>#REF!</v>
      </c>
      <c r="C889" s="435" t="e">
        <f t="shared" si="77"/>
        <v>#REF!</v>
      </c>
      <c r="D889" s="123" t="e">
        <f>VLOOKUP($A889,#REF!,3,FALSE)</f>
        <v>#REF!</v>
      </c>
      <c r="E889" s="436" t="e">
        <f>VLOOKUP($A889,#REF!,4,FALSE)</f>
        <v>#REF!</v>
      </c>
      <c r="F889" s="103" t="e">
        <f>VLOOKUP($A889,#REF!,5,FALSE)</f>
        <v>#REF!</v>
      </c>
      <c r="G889" s="98" t="e">
        <f>VLOOKUP($A889,#REF!,8,FALSE)</f>
        <v>#REF!</v>
      </c>
      <c r="H889" s="93" t="e">
        <f>VLOOKUP($A889,#REF!,7,FALSE)</f>
        <v>#REF!</v>
      </c>
      <c r="I889" s="438" t="e">
        <f>VLOOKUP($A889,#REF!,10,FALSE)</f>
        <v>#REF!</v>
      </c>
      <c r="J889" s="98" t="e">
        <f>VLOOKUP($A889,#REF!,11,FALSE)</f>
        <v>#REF!</v>
      </c>
      <c r="K889" s="114" t="e">
        <f>VLOOKUP($A889,#REF!,12,FALSE)</f>
        <v>#REF!</v>
      </c>
      <c r="L889" s="98" t="e">
        <f>VLOOKUP($A889,#REF!,13,FALSE)</f>
        <v>#REF!</v>
      </c>
      <c r="M889" s="438" t="e">
        <f>VLOOKUP($A889,#REF!,14,FALSE)</f>
        <v>#REF!</v>
      </c>
      <c r="N889" s="103" t="e">
        <f>VLOOKUP($A889,#REF!,15,FALSE)</f>
        <v>#REF!</v>
      </c>
      <c r="O889" s="103" t="e">
        <f>VLOOKUP($A889,#REF!,18,FALSE)</f>
        <v>#REF!</v>
      </c>
      <c r="P889" s="93" t="e">
        <f>VLOOKUP($A889,#REF!,41,FALSE)</f>
        <v>#REF!</v>
      </c>
      <c r="Q889" s="115" t="e">
        <f>VLOOKUP(Revisión_Avance_Periodo!$L1129,#REF!,30,FALSE)</f>
        <v>#REF!</v>
      </c>
      <c r="R889" s="116">
        <v>2019</v>
      </c>
      <c r="S889" s="196">
        <v>43829</v>
      </c>
      <c r="T889" s="124" t="s">
        <v>79</v>
      </c>
      <c r="U889" s="117" t="e">
        <f>INDEX(#REF!,MATCH(Revisión_Avance_Periodo!$L889,#REF!,0),MATCH(Revisión_Avance_Periodo!$T889,#REF!,0))</f>
        <v>#REF!</v>
      </c>
      <c r="V889" s="117" t="e">
        <f>INDEX(#REF!,MATCH(Revisión_Avance_Periodo!$L889,#REF!,0),MATCH(Revisión_Avance_Periodo!$T889,#REF!,0))</f>
        <v>#REF!</v>
      </c>
      <c r="W889" s="131" t="e">
        <f t="shared" si="80"/>
        <v>#REF!</v>
      </c>
      <c r="X889" s="124" t="e">
        <f>VLOOKUP(W889,Tabla_Estado_Meta_OAP_2019[#All],3,TRUE)</f>
        <v>#REF!</v>
      </c>
      <c r="Y889" s="150" t="e">
        <f>SUBTOTAL(9,$U$878:$U889)</f>
        <v>#REF!</v>
      </c>
      <c r="Z889" s="159" t="e">
        <f>SUBTOTAL(9,$V$878:$V889)</f>
        <v>#REF!</v>
      </c>
      <c r="AA889" s="159">
        <f>IFERROR(+Revisión_Avance_Periodo!$Z889/Revisión_Avance_Periodo!$Y889,0)</f>
        <v>0</v>
      </c>
      <c r="AB889" s="126"/>
      <c r="AC889" s="127"/>
      <c r="AD889" s="125"/>
      <c r="AE889" s="125"/>
      <c r="AF889" s="128"/>
      <c r="AG889" s="129"/>
      <c r="AH889" s="150" t="e">
        <f>SUBTOTAL(9,$U$889:$U1118)</f>
        <v>#REF!</v>
      </c>
      <c r="AI889" s="159" t="e">
        <f>SUBTOTAL(9,$V$889:$V1118)</f>
        <v>#REF!</v>
      </c>
      <c r="AJ889" s="159">
        <f>IFERROR(+Revisión_Avance_Periodo!$Z1129/Revisión_Avance_Periodo!$Y1129,0)</f>
        <v>0</v>
      </c>
      <c r="AK889" s="126"/>
      <c r="AL889" s="127"/>
      <c r="AM889" s="125"/>
      <c r="AN889" s="125"/>
      <c r="AO889" s="128"/>
      <c r="AP889" s="129"/>
    </row>
    <row r="890" spans="1:42" x14ac:dyDescent="0.25">
      <c r="A890" s="92">
        <v>97</v>
      </c>
      <c r="B890" s="435" t="e">
        <f>CONCATENATE(Revisión_Avance_Periodo!$D1130,";",Revisión_Avance_Periodo!$F1130,";",Revisión_Avance_Periodo!$L1130)</f>
        <v>#REF!</v>
      </c>
      <c r="C890" s="435" t="e">
        <f t="shared" si="77"/>
        <v>#REF!</v>
      </c>
      <c r="D890" s="114" t="e">
        <f>VLOOKUP($A890,#REF!,3,FALSE)</f>
        <v>#REF!</v>
      </c>
      <c r="E890" s="436" t="e">
        <f>VLOOKUP($A890,#REF!,4,FALSE)</f>
        <v>#REF!</v>
      </c>
      <c r="F890" s="102" t="e">
        <f>VLOOKUP($A890,#REF!,5,FALSE)</f>
        <v>#REF!</v>
      </c>
      <c r="G890" s="93" t="e">
        <f>VLOOKUP($A890,#REF!,8,FALSE)</f>
        <v>#REF!</v>
      </c>
      <c r="H890" s="93" t="e">
        <f>VLOOKUP($A890,#REF!,7,FALSE)</f>
        <v>#REF!</v>
      </c>
      <c r="I890" s="438" t="e">
        <f>VLOOKUP($A890,#REF!,10,FALSE)</f>
        <v>#REF!</v>
      </c>
      <c r="J890" s="93" t="e">
        <f>VLOOKUP($A890,#REF!,11,FALSE)</f>
        <v>#REF!</v>
      </c>
      <c r="K890" s="114" t="e">
        <f>VLOOKUP($A890,#REF!,12,FALSE)</f>
        <v>#REF!</v>
      </c>
      <c r="L890" s="93" t="e">
        <f>VLOOKUP($A890,#REF!,13,FALSE)</f>
        <v>#REF!</v>
      </c>
      <c r="M890" s="438" t="e">
        <f>VLOOKUP($A890,#REF!,14,FALSE)</f>
        <v>#REF!</v>
      </c>
      <c r="N890" s="102" t="e">
        <f>VLOOKUP($A890,#REF!,15,FALSE)</f>
        <v>#REF!</v>
      </c>
      <c r="O890" s="102" t="e">
        <f>VLOOKUP($A890,#REF!,18,FALSE)</f>
        <v>#REF!</v>
      </c>
      <c r="P890" s="93" t="e">
        <f>VLOOKUP($A890,#REF!,41,FALSE)</f>
        <v>#REF!</v>
      </c>
      <c r="Q890" s="115" t="e">
        <f>VLOOKUP(Revisión_Avance_Periodo!$L1130,#REF!,30,FALSE)</f>
        <v>#REF!</v>
      </c>
      <c r="R890" s="116">
        <v>2019</v>
      </c>
      <c r="S890" s="196">
        <v>43495</v>
      </c>
      <c r="T890" s="116" t="s">
        <v>68</v>
      </c>
      <c r="U890" s="117" t="e">
        <f>INDEX(#REF!,MATCH(Revisión_Avance_Periodo!$L890,#REF!,0),MATCH(Revisión_Avance_Periodo!$T890,#REF!,0))</f>
        <v>#REF!</v>
      </c>
      <c r="V890" s="117" t="e">
        <f>INDEX(#REF!,MATCH(Revisión_Avance_Periodo!$L890,#REF!,0),MATCH(Revisión_Avance_Periodo!$T890,#REF!,0))</f>
        <v>#REF!</v>
      </c>
      <c r="W890" s="131" t="e">
        <f t="shared" si="80"/>
        <v>#REF!</v>
      </c>
      <c r="X890" s="116" t="e">
        <f>VLOOKUP(W890,Tabla_Estado_Meta_OAP_2019[#All],3,TRUE)</f>
        <v>#REF!</v>
      </c>
      <c r="Y890" s="148" t="e">
        <f>SUBTOTAL(9,$U$890:$U890)</f>
        <v>#REF!</v>
      </c>
      <c r="Z890" s="162" t="e">
        <f>SUBTOTAL(9,$V$890:$V890)</f>
        <v>#REF!</v>
      </c>
      <c r="AA890" s="162">
        <f>IFERROR(+Revisión_Avance_Periodo!$Z890/Revisión_Avance_Periodo!$Y890,0)</f>
        <v>0</v>
      </c>
      <c r="AB890" s="120" t="e">
        <f>SUBTOTAL(9,U890:U901)</f>
        <v>#REF!</v>
      </c>
      <c r="AC890" s="119" t="e">
        <f>SUBTOTAL(9,V890:V901)</f>
        <v>#REF!</v>
      </c>
      <c r="AD890" s="119" t="e">
        <f>+AC890/AB890</f>
        <v>#REF!</v>
      </c>
      <c r="AE890" s="119" t="e">
        <f>100%-Revisión_Avance_Periodo!$AD890</f>
        <v>#REF!</v>
      </c>
      <c r="AF890" s="121" t="e">
        <f>VLOOKUP(AD890,Tabla_Estado_Meta_OAP_2019[],3,TRUE)</f>
        <v>#REF!</v>
      </c>
      <c r="AG890" s="122" t="e">
        <f>Revisión_Avance_Periodo!$AD890*Revisión_Avance_Periodo!$Q890</f>
        <v>#REF!</v>
      </c>
      <c r="AH890" s="148" t="e">
        <f>SUBTOTAL(9,$U$890:$U1130)</f>
        <v>#REF!</v>
      </c>
      <c r="AI890" s="162" t="e">
        <f>SUBTOTAL(9,$V$890:$V1130)</f>
        <v>#REF!</v>
      </c>
      <c r="AJ890" s="162">
        <f>IFERROR(+Revisión_Avance_Periodo!$Z1130/Revisión_Avance_Periodo!$Y1130,0)</f>
        <v>0</v>
      </c>
      <c r="AK890" s="120" t="e">
        <f>SUBTOTAL(9,AD890:AD901)</f>
        <v>#REF!</v>
      </c>
      <c r="AL890" s="119" t="e">
        <f>SUBTOTAL(9,AE890:AE901)</f>
        <v>#REF!</v>
      </c>
      <c r="AM890" s="119" t="e">
        <f>+AL890/AK890</f>
        <v>#REF!</v>
      </c>
      <c r="AN890" s="119" t="e">
        <f>100%-Revisión_Avance_Periodo!$AD1130</f>
        <v>#REF!</v>
      </c>
      <c r="AO890" s="121" t="e">
        <f>VLOOKUP(AM890,Tabla_Estado_Meta_OAP_2019[],3,TRUE)</f>
        <v>#REF!</v>
      </c>
      <c r="AP890" s="122" t="e">
        <f>Revisión_Avance_Periodo!$AD1130*Revisión_Avance_Periodo!$Q1130</f>
        <v>#REF!</v>
      </c>
    </row>
    <row r="891" spans="1:42" x14ac:dyDescent="0.25">
      <c r="A891" s="97">
        <v>97</v>
      </c>
      <c r="B891" s="435" t="e">
        <f>CONCATENATE(Revisión_Avance_Periodo!$D1131,";",Revisión_Avance_Periodo!$F1131,";",Revisión_Avance_Periodo!$L1131)</f>
        <v>#REF!</v>
      </c>
      <c r="C891" s="435" t="e">
        <f t="shared" si="77"/>
        <v>#REF!</v>
      </c>
      <c r="D891" s="123" t="e">
        <f>VLOOKUP($A891,#REF!,3,FALSE)</f>
        <v>#REF!</v>
      </c>
      <c r="E891" s="436" t="e">
        <f>VLOOKUP($A891,#REF!,4,FALSE)</f>
        <v>#REF!</v>
      </c>
      <c r="F891" s="103" t="e">
        <f>VLOOKUP($A891,#REF!,5,FALSE)</f>
        <v>#REF!</v>
      </c>
      <c r="G891" s="98" t="e">
        <f>VLOOKUP($A891,#REF!,8,FALSE)</f>
        <v>#REF!</v>
      </c>
      <c r="H891" s="93" t="e">
        <f>VLOOKUP($A891,#REF!,7,FALSE)</f>
        <v>#REF!</v>
      </c>
      <c r="I891" s="438" t="e">
        <f>VLOOKUP($A891,#REF!,10,FALSE)</f>
        <v>#REF!</v>
      </c>
      <c r="J891" s="98" t="e">
        <f>VLOOKUP($A891,#REF!,11,FALSE)</f>
        <v>#REF!</v>
      </c>
      <c r="K891" s="114" t="e">
        <f>VLOOKUP($A891,#REF!,12,FALSE)</f>
        <v>#REF!</v>
      </c>
      <c r="L891" s="98" t="e">
        <f>VLOOKUP($A891,#REF!,13,FALSE)</f>
        <v>#REF!</v>
      </c>
      <c r="M891" s="438" t="e">
        <f>VLOOKUP($A891,#REF!,14,FALSE)</f>
        <v>#REF!</v>
      </c>
      <c r="N891" s="103" t="e">
        <f>VLOOKUP($A891,#REF!,15,FALSE)</f>
        <v>#REF!</v>
      </c>
      <c r="O891" s="103" t="e">
        <f>VLOOKUP($A891,#REF!,18,FALSE)</f>
        <v>#REF!</v>
      </c>
      <c r="P891" s="93" t="e">
        <f>VLOOKUP($A891,#REF!,41,FALSE)</f>
        <v>#REF!</v>
      </c>
      <c r="Q891" s="115" t="e">
        <f>VLOOKUP(Revisión_Avance_Periodo!$L1131,#REF!,30,FALSE)</f>
        <v>#REF!</v>
      </c>
      <c r="R891" s="116">
        <v>2019</v>
      </c>
      <c r="S891" s="196">
        <v>43524</v>
      </c>
      <c r="T891" s="124" t="s">
        <v>69</v>
      </c>
      <c r="U891" s="117" t="e">
        <f>INDEX(#REF!,MATCH(Revisión_Avance_Periodo!$L891,#REF!,0),MATCH(Revisión_Avance_Periodo!$T891,#REF!,0))</f>
        <v>#REF!</v>
      </c>
      <c r="V891" s="117" t="e">
        <f>INDEX(#REF!,MATCH(Revisión_Avance_Periodo!$L891,#REF!,0),MATCH(Revisión_Avance_Periodo!$T891,#REF!,0))</f>
        <v>#REF!</v>
      </c>
      <c r="W891" s="131" t="e">
        <f t="shared" si="80"/>
        <v>#REF!</v>
      </c>
      <c r="X891" s="124" t="e">
        <f>VLOOKUP(W891,Tabla_Estado_Meta_OAP_2019[#All],3,TRUE)</f>
        <v>#REF!</v>
      </c>
      <c r="Y891" s="150" t="e">
        <f>SUBTOTAL(9,$U$890:$U891)</f>
        <v>#REF!</v>
      </c>
      <c r="Z891" s="159" t="e">
        <f>SUBTOTAL(9,$V$890:$V891)</f>
        <v>#REF!</v>
      </c>
      <c r="AA891" s="159">
        <f>IFERROR(+Revisión_Avance_Periodo!$Z891/Revisión_Avance_Periodo!$Y891,0)</f>
        <v>0</v>
      </c>
      <c r="AB891" s="126"/>
      <c r="AC891" s="127"/>
      <c r="AD891" s="125"/>
      <c r="AE891" s="125"/>
      <c r="AF891" s="128"/>
      <c r="AG891" s="129"/>
      <c r="AH891" s="150" t="e">
        <f>SUBTOTAL(9,$U$891:$U1130)</f>
        <v>#REF!</v>
      </c>
      <c r="AI891" s="159" t="e">
        <f>SUBTOTAL(9,$V$891:$V1130)</f>
        <v>#REF!</v>
      </c>
      <c r="AJ891" s="159">
        <f>IFERROR(+Revisión_Avance_Periodo!$Z1131/Revisión_Avance_Periodo!$Y1131,0)</f>
        <v>0</v>
      </c>
      <c r="AK891" s="126"/>
      <c r="AL891" s="127"/>
      <c r="AM891" s="125"/>
      <c r="AN891" s="125"/>
      <c r="AO891" s="128"/>
      <c r="AP891" s="129"/>
    </row>
    <row r="892" spans="1:42" x14ac:dyDescent="0.25">
      <c r="A892" s="92">
        <v>97</v>
      </c>
      <c r="B892" s="435" t="e">
        <f>CONCATENATE(Revisión_Avance_Periodo!$D1132,";",Revisión_Avance_Periodo!$F1132,";",Revisión_Avance_Periodo!$L1132)</f>
        <v>#REF!</v>
      </c>
      <c r="C892" s="435" t="e">
        <f t="shared" si="77"/>
        <v>#REF!</v>
      </c>
      <c r="D892" s="114" t="e">
        <f>VLOOKUP($A892,#REF!,3,FALSE)</f>
        <v>#REF!</v>
      </c>
      <c r="E892" s="436" t="e">
        <f>VLOOKUP($A892,#REF!,4,FALSE)</f>
        <v>#REF!</v>
      </c>
      <c r="F892" s="102" t="e">
        <f>VLOOKUP($A892,#REF!,5,FALSE)</f>
        <v>#REF!</v>
      </c>
      <c r="G892" s="93" t="e">
        <f>VLOOKUP($A892,#REF!,8,FALSE)</f>
        <v>#REF!</v>
      </c>
      <c r="H892" s="93" t="e">
        <f>VLOOKUP($A892,#REF!,7,FALSE)</f>
        <v>#REF!</v>
      </c>
      <c r="I892" s="438" t="e">
        <f>VLOOKUP($A892,#REF!,10,FALSE)</f>
        <v>#REF!</v>
      </c>
      <c r="J892" s="93" t="e">
        <f>VLOOKUP($A892,#REF!,11,FALSE)</f>
        <v>#REF!</v>
      </c>
      <c r="K892" s="114" t="e">
        <f>VLOOKUP($A892,#REF!,12,FALSE)</f>
        <v>#REF!</v>
      </c>
      <c r="L892" s="93" t="e">
        <f>VLOOKUP($A892,#REF!,13,FALSE)</f>
        <v>#REF!</v>
      </c>
      <c r="M892" s="438" t="e">
        <f>VLOOKUP($A892,#REF!,14,FALSE)</f>
        <v>#REF!</v>
      </c>
      <c r="N892" s="102" t="e">
        <f>VLOOKUP($A892,#REF!,15,FALSE)</f>
        <v>#REF!</v>
      </c>
      <c r="O892" s="102" t="e">
        <f>VLOOKUP($A892,#REF!,18,FALSE)</f>
        <v>#REF!</v>
      </c>
      <c r="P892" s="93" t="e">
        <f>VLOOKUP($A892,#REF!,41,FALSE)</f>
        <v>#REF!</v>
      </c>
      <c r="Q892" s="115" t="e">
        <f>VLOOKUP(Revisión_Avance_Periodo!$L1132,#REF!,30,FALSE)</f>
        <v>#REF!</v>
      </c>
      <c r="R892" s="116">
        <v>2019</v>
      </c>
      <c r="S892" s="196">
        <v>43554</v>
      </c>
      <c r="T892" s="116" t="s">
        <v>70</v>
      </c>
      <c r="U892" s="117" t="e">
        <f>INDEX(#REF!,MATCH(Revisión_Avance_Periodo!$L892,#REF!,0),MATCH(Revisión_Avance_Periodo!$T892,#REF!,0))</f>
        <v>#REF!</v>
      </c>
      <c r="V892" s="117" t="e">
        <f>INDEX(#REF!,MATCH(Revisión_Avance_Periodo!$L892,#REF!,0),MATCH(Revisión_Avance_Periodo!$T892,#REF!,0))</f>
        <v>#REF!</v>
      </c>
      <c r="W892" s="131" t="e">
        <f t="shared" si="80"/>
        <v>#REF!</v>
      </c>
      <c r="X892" s="116" t="e">
        <f>VLOOKUP(W892,Tabla_Estado_Meta_OAP_2019[#All],3,TRUE)</f>
        <v>#REF!</v>
      </c>
      <c r="Y892" s="150" t="e">
        <f>SUBTOTAL(9,$U$890:$U892)</f>
        <v>#REF!</v>
      </c>
      <c r="Z892" s="159" t="e">
        <f>SUBTOTAL(9,$V$890:$V892)</f>
        <v>#REF!</v>
      </c>
      <c r="AA892" s="159">
        <f>IFERROR(+Revisión_Avance_Periodo!$Z892/Revisión_Avance_Periodo!$Y892,0)</f>
        <v>0</v>
      </c>
      <c r="AB892" s="126"/>
      <c r="AC892" s="127"/>
      <c r="AD892" s="125"/>
      <c r="AE892" s="125"/>
      <c r="AF892" s="128"/>
      <c r="AG892" s="129"/>
      <c r="AH892" s="150" t="e">
        <f>SUBTOTAL(9,$U$892:$U1130)</f>
        <v>#REF!</v>
      </c>
      <c r="AI892" s="159" t="e">
        <f>SUBTOTAL(9,$V$892:$V1130)</f>
        <v>#REF!</v>
      </c>
      <c r="AJ892" s="159">
        <f>IFERROR(+Revisión_Avance_Periodo!$Z1132/Revisión_Avance_Periodo!$Y1132,0)</f>
        <v>0</v>
      </c>
      <c r="AK892" s="126"/>
      <c r="AL892" s="127"/>
      <c r="AM892" s="125"/>
      <c r="AN892" s="125"/>
      <c r="AO892" s="128"/>
      <c r="AP892" s="129"/>
    </row>
    <row r="893" spans="1:42" x14ac:dyDescent="0.25">
      <c r="A893" s="97">
        <v>97</v>
      </c>
      <c r="B893" s="435" t="e">
        <f>CONCATENATE(Revisión_Avance_Periodo!$D1133,";",Revisión_Avance_Periodo!$F1133,";",Revisión_Avance_Periodo!$L1133)</f>
        <v>#REF!</v>
      </c>
      <c r="C893" s="435" t="e">
        <f t="shared" si="77"/>
        <v>#REF!</v>
      </c>
      <c r="D893" s="123" t="e">
        <f>VLOOKUP($A893,#REF!,3,FALSE)</f>
        <v>#REF!</v>
      </c>
      <c r="E893" s="436" t="e">
        <f>VLOOKUP($A893,#REF!,4,FALSE)</f>
        <v>#REF!</v>
      </c>
      <c r="F893" s="103" t="e">
        <f>VLOOKUP($A893,#REF!,5,FALSE)</f>
        <v>#REF!</v>
      </c>
      <c r="G893" s="98" t="e">
        <f>VLOOKUP($A893,#REF!,8,FALSE)</f>
        <v>#REF!</v>
      </c>
      <c r="H893" s="93" t="e">
        <f>VLOOKUP($A893,#REF!,7,FALSE)</f>
        <v>#REF!</v>
      </c>
      <c r="I893" s="438" t="e">
        <f>VLOOKUP($A893,#REF!,10,FALSE)</f>
        <v>#REF!</v>
      </c>
      <c r="J893" s="98" t="e">
        <f>VLOOKUP($A893,#REF!,11,FALSE)</f>
        <v>#REF!</v>
      </c>
      <c r="K893" s="114" t="e">
        <f>VLOOKUP($A893,#REF!,12,FALSE)</f>
        <v>#REF!</v>
      </c>
      <c r="L893" s="98" t="e">
        <f>VLOOKUP($A893,#REF!,13,FALSE)</f>
        <v>#REF!</v>
      </c>
      <c r="M893" s="438" t="e">
        <f>VLOOKUP($A893,#REF!,14,FALSE)</f>
        <v>#REF!</v>
      </c>
      <c r="N893" s="103" t="e">
        <f>VLOOKUP($A893,#REF!,15,FALSE)</f>
        <v>#REF!</v>
      </c>
      <c r="O893" s="103" t="e">
        <f>VLOOKUP($A893,#REF!,18,FALSE)</f>
        <v>#REF!</v>
      </c>
      <c r="P893" s="93" t="e">
        <f>VLOOKUP($A893,#REF!,41,FALSE)</f>
        <v>#REF!</v>
      </c>
      <c r="Q893" s="115" t="e">
        <f>VLOOKUP(Revisión_Avance_Periodo!$L1133,#REF!,30,FALSE)</f>
        <v>#REF!</v>
      </c>
      <c r="R893" s="116">
        <v>2019</v>
      </c>
      <c r="S893" s="196">
        <v>43585</v>
      </c>
      <c r="T893" s="124" t="s">
        <v>71</v>
      </c>
      <c r="U893" s="117" t="e">
        <f>INDEX(#REF!,MATCH(Revisión_Avance_Periodo!$L893,#REF!,0),MATCH(Revisión_Avance_Periodo!$T893,#REF!,0))</f>
        <v>#REF!</v>
      </c>
      <c r="V893" s="117" t="e">
        <f>INDEX(#REF!,MATCH(Revisión_Avance_Periodo!$L893,#REF!,0),MATCH(Revisión_Avance_Periodo!$T893,#REF!,0))</f>
        <v>#REF!</v>
      </c>
      <c r="W893" s="130" t="e">
        <f t="shared" si="80"/>
        <v>#REF!</v>
      </c>
      <c r="X893" s="124" t="e">
        <f>VLOOKUP(W893,Tabla_Estado_Meta_OAP_2019[#All],3,TRUE)</f>
        <v>#REF!</v>
      </c>
      <c r="Y893" s="150" t="e">
        <f>SUBTOTAL(9,$U$890:$U893)</f>
        <v>#REF!</v>
      </c>
      <c r="Z893" s="159" t="e">
        <f>SUBTOTAL(9,$V$890:$V893)</f>
        <v>#REF!</v>
      </c>
      <c r="AA893" s="159">
        <f>IFERROR(+Revisión_Avance_Periodo!$Z893/Revisión_Avance_Periodo!$Y893,0)</f>
        <v>0</v>
      </c>
      <c r="AB893" s="126"/>
      <c r="AC893" s="127"/>
      <c r="AD893" s="125"/>
      <c r="AE893" s="125"/>
      <c r="AF893" s="128"/>
      <c r="AG893" s="129"/>
      <c r="AH893" s="150" t="e">
        <f>SUBTOTAL(9,$U$893:$U1130)</f>
        <v>#REF!</v>
      </c>
      <c r="AI893" s="159" t="e">
        <f>SUBTOTAL(9,$V$893:$V1130)</f>
        <v>#REF!</v>
      </c>
      <c r="AJ893" s="159">
        <f>IFERROR(+Revisión_Avance_Periodo!$Z1133/Revisión_Avance_Periodo!$Y1133,0)</f>
        <v>0</v>
      </c>
      <c r="AK893" s="126"/>
      <c r="AL893" s="127"/>
      <c r="AM893" s="125"/>
      <c r="AN893" s="125"/>
      <c r="AO893" s="128"/>
      <c r="AP893" s="129"/>
    </row>
    <row r="894" spans="1:42" x14ac:dyDescent="0.25">
      <c r="A894" s="92">
        <v>97</v>
      </c>
      <c r="B894" s="435" t="e">
        <f>CONCATENATE(Revisión_Avance_Periodo!$D1134,";",Revisión_Avance_Periodo!$F1134,";",Revisión_Avance_Periodo!$L1134)</f>
        <v>#REF!</v>
      </c>
      <c r="C894" s="435" t="e">
        <f t="shared" si="77"/>
        <v>#REF!</v>
      </c>
      <c r="D894" s="114" t="e">
        <f>VLOOKUP($A894,#REF!,3,FALSE)</f>
        <v>#REF!</v>
      </c>
      <c r="E894" s="436" t="e">
        <f>VLOOKUP($A894,#REF!,4,FALSE)</f>
        <v>#REF!</v>
      </c>
      <c r="F894" s="102" t="e">
        <f>VLOOKUP($A894,#REF!,5,FALSE)</f>
        <v>#REF!</v>
      </c>
      <c r="G894" s="93" t="e">
        <f>VLOOKUP($A894,#REF!,8,FALSE)</f>
        <v>#REF!</v>
      </c>
      <c r="H894" s="93" t="e">
        <f>VLOOKUP($A894,#REF!,7,FALSE)</f>
        <v>#REF!</v>
      </c>
      <c r="I894" s="438" t="e">
        <f>VLOOKUP($A894,#REF!,10,FALSE)</f>
        <v>#REF!</v>
      </c>
      <c r="J894" s="93" t="e">
        <f>VLOOKUP($A894,#REF!,11,FALSE)</f>
        <v>#REF!</v>
      </c>
      <c r="K894" s="114" t="e">
        <f>VLOOKUP($A894,#REF!,12,FALSE)</f>
        <v>#REF!</v>
      </c>
      <c r="L894" s="93" t="e">
        <f>VLOOKUP($A894,#REF!,13,FALSE)</f>
        <v>#REF!</v>
      </c>
      <c r="M894" s="438" t="e">
        <f>VLOOKUP($A894,#REF!,14,FALSE)</f>
        <v>#REF!</v>
      </c>
      <c r="N894" s="102" t="e">
        <f>VLOOKUP($A894,#REF!,15,FALSE)</f>
        <v>#REF!</v>
      </c>
      <c r="O894" s="102" t="e">
        <f>VLOOKUP($A894,#REF!,18,FALSE)</f>
        <v>#REF!</v>
      </c>
      <c r="P894" s="93" t="e">
        <f>VLOOKUP($A894,#REF!,41,FALSE)</f>
        <v>#REF!</v>
      </c>
      <c r="Q894" s="115" t="e">
        <f>VLOOKUP(Revisión_Avance_Periodo!$L1134,#REF!,30,FALSE)</f>
        <v>#REF!</v>
      </c>
      <c r="R894" s="116">
        <v>2019</v>
      </c>
      <c r="S894" s="196">
        <v>43615</v>
      </c>
      <c r="T894" s="116" t="s">
        <v>72</v>
      </c>
      <c r="U894" s="117" t="e">
        <f>INDEX(#REF!,MATCH(Revisión_Avance_Periodo!$L894,#REF!,0),MATCH(Revisión_Avance_Periodo!$T894,#REF!,0))</f>
        <v>#REF!</v>
      </c>
      <c r="V894" s="117" t="e">
        <f>INDEX(#REF!,MATCH(Revisión_Avance_Periodo!$L894,#REF!,0),MATCH(Revisión_Avance_Periodo!$T894,#REF!,0))</f>
        <v>#REF!</v>
      </c>
      <c r="W894" s="131" t="e">
        <f t="shared" si="80"/>
        <v>#REF!</v>
      </c>
      <c r="X894" s="116" t="e">
        <f>VLOOKUP(W894,Tabla_Estado_Meta_OAP_2019[#All],3,TRUE)</f>
        <v>#REF!</v>
      </c>
      <c r="Y894" s="150" t="e">
        <f>SUBTOTAL(9,$U$890:$U894)</f>
        <v>#REF!</v>
      </c>
      <c r="Z894" s="159" t="e">
        <f>SUBTOTAL(9,$V$890:$V894)</f>
        <v>#REF!</v>
      </c>
      <c r="AA894" s="159">
        <f>IFERROR(+Revisión_Avance_Periodo!$Z894/Revisión_Avance_Periodo!$Y894,0)</f>
        <v>0</v>
      </c>
      <c r="AB894" s="126"/>
      <c r="AC894" s="127"/>
      <c r="AD894" s="125"/>
      <c r="AE894" s="125"/>
      <c r="AF894" s="128"/>
      <c r="AG894" s="129"/>
      <c r="AH894" s="150" t="e">
        <f>SUBTOTAL(9,$U$894:$U1130)</f>
        <v>#REF!</v>
      </c>
      <c r="AI894" s="159" t="e">
        <f>SUBTOTAL(9,$V$894:$V1130)</f>
        <v>#REF!</v>
      </c>
      <c r="AJ894" s="159">
        <f>IFERROR(+Revisión_Avance_Periodo!$Z1134/Revisión_Avance_Periodo!$Y1134,0)</f>
        <v>0</v>
      </c>
      <c r="AK894" s="126"/>
      <c r="AL894" s="127"/>
      <c r="AM894" s="125"/>
      <c r="AN894" s="125"/>
      <c r="AO894" s="128"/>
      <c r="AP894" s="129"/>
    </row>
    <row r="895" spans="1:42" x14ac:dyDescent="0.25">
      <c r="A895" s="97">
        <v>97</v>
      </c>
      <c r="B895" s="435" t="e">
        <f>CONCATENATE(Revisión_Avance_Periodo!$D1135,";",Revisión_Avance_Periodo!$F1135,";",Revisión_Avance_Periodo!$L1135)</f>
        <v>#REF!</v>
      </c>
      <c r="C895" s="435" t="e">
        <f t="shared" si="77"/>
        <v>#REF!</v>
      </c>
      <c r="D895" s="123" t="e">
        <f>VLOOKUP($A895,#REF!,3,FALSE)</f>
        <v>#REF!</v>
      </c>
      <c r="E895" s="436" t="e">
        <f>VLOOKUP($A895,#REF!,4,FALSE)</f>
        <v>#REF!</v>
      </c>
      <c r="F895" s="103" t="e">
        <f>VLOOKUP($A895,#REF!,5,FALSE)</f>
        <v>#REF!</v>
      </c>
      <c r="G895" s="98" t="e">
        <f>VLOOKUP($A895,#REF!,8,FALSE)</f>
        <v>#REF!</v>
      </c>
      <c r="H895" s="93" t="e">
        <f>VLOOKUP($A895,#REF!,7,FALSE)</f>
        <v>#REF!</v>
      </c>
      <c r="I895" s="438" t="e">
        <f>VLOOKUP($A895,#REF!,10,FALSE)</f>
        <v>#REF!</v>
      </c>
      <c r="J895" s="98" t="e">
        <f>VLOOKUP($A895,#REF!,11,FALSE)</f>
        <v>#REF!</v>
      </c>
      <c r="K895" s="114" t="e">
        <f>VLOOKUP($A895,#REF!,12,FALSE)</f>
        <v>#REF!</v>
      </c>
      <c r="L895" s="98" t="e">
        <f>VLOOKUP($A895,#REF!,13,FALSE)</f>
        <v>#REF!</v>
      </c>
      <c r="M895" s="438" t="e">
        <f>VLOOKUP($A895,#REF!,14,FALSE)</f>
        <v>#REF!</v>
      </c>
      <c r="N895" s="103" t="e">
        <f>VLOOKUP($A895,#REF!,15,FALSE)</f>
        <v>#REF!</v>
      </c>
      <c r="O895" s="103" t="e">
        <f>VLOOKUP($A895,#REF!,18,FALSE)</f>
        <v>#REF!</v>
      </c>
      <c r="P895" s="93" t="e">
        <f>VLOOKUP($A895,#REF!,41,FALSE)</f>
        <v>#REF!</v>
      </c>
      <c r="Q895" s="115" t="e">
        <f>VLOOKUP(Revisión_Avance_Periodo!$L1135,#REF!,30,FALSE)</f>
        <v>#REF!</v>
      </c>
      <c r="R895" s="116">
        <v>2019</v>
      </c>
      <c r="S895" s="196">
        <v>43646</v>
      </c>
      <c r="T895" s="124" t="s">
        <v>73</v>
      </c>
      <c r="U895" s="117" t="e">
        <f>INDEX(#REF!,MATCH(Revisión_Avance_Periodo!$L895,#REF!,0),MATCH(Revisión_Avance_Periodo!$T895,#REF!,0))</f>
        <v>#REF!</v>
      </c>
      <c r="V895" s="117" t="e">
        <f>INDEX(#REF!,MATCH(Revisión_Avance_Periodo!$L895,#REF!,0),MATCH(Revisión_Avance_Periodo!$T895,#REF!,0))</f>
        <v>#REF!</v>
      </c>
      <c r="W895" s="131" t="e">
        <f t="shared" si="80"/>
        <v>#REF!</v>
      </c>
      <c r="X895" s="124" t="e">
        <f>VLOOKUP(W895,Tabla_Estado_Meta_OAP_2019[#All],3,TRUE)</f>
        <v>#REF!</v>
      </c>
      <c r="Y895" s="150" t="e">
        <f>SUBTOTAL(9,$U$890:$U895)</f>
        <v>#REF!</v>
      </c>
      <c r="Z895" s="159" t="e">
        <f>SUBTOTAL(9,$V$890:$V895)</f>
        <v>#REF!</v>
      </c>
      <c r="AA895" s="159">
        <f>IFERROR(+Revisión_Avance_Periodo!$Z895/Revisión_Avance_Periodo!$Y895,0)</f>
        <v>0</v>
      </c>
      <c r="AB895" s="126"/>
      <c r="AC895" s="127"/>
      <c r="AD895" s="125"/>
      <c r="AE895" s="125"/>
      <c r="AF895" s="128"/>
      <c r="AG895" s="129"/>
      <c r="AH895" s="150" t="e">
        <f>SUBTOTAL(9,$U$895:$U1130)</f>
        <v>#REF!</v>
      </c>
      <c r="AI895" s="159" t="e">
        <f>SUBTOTAL(9,$V$895:$V1130)</f>
        <v>#REF!</v>
      </c>
      <c r="AJ895" s="159">
        <f>IFERROR(+Revisión_Avance_Periodo!$Z1135/Revisión_Avance_Periodo!$Y1135,0)</f>
        <v>0</v>
      </c>
      <c r="AK895" s="126"/>
      <c r="AL895" s="127"/>
      <c r="AM895" s="125"/>
      <c r="AN895" s="125"/>
      <c r="AO895" s="128"/>
      <c r="AP895" s="129"/>
    </row>
    <row r="896" spans="1:42" x14ac:dyDescent="0.25">
      <c r="A896" s="92">
        <v>97</v>
      </c>
      <c r="B896" s="435" t="e">
        <f>CONCATENATE(Revisión_Avance_Periodo!$D1136,";",Revisión_Avance_Periodo!$F1136,";",Revisión_Avance_Periodo!$L1136)</f>
        <v>#REF!</v>
      </c>
      <c r="C896" s="435" t="e">
        <f t="shared" si="77"/>
        <v>#REF!</v>
      </c>
      <c r="D896" s="114" t="e">
        <f>VLOOKUP($A896,#REF!,3,FALSE)</f>
        <v>#REF!</v>
      </c>
      <c r="E896" s="436" t="e">
        <f>VLOOKUP($A896,#REF!,4,FALSE)</f>
        <v>#REF!</v>
      </c>
      <c r="F896" s="102" t="e">
        <f>VLOOKUP($A896,#REF!,5,FALSE)</f>
        <v>#REF!</v>
      </c>
      <c r="G896" s="93" t="e">
        <f>VLOOKUP($A896,#REF!,8,FALSE)</f>
        <v>#REF!</v>
      </c>
      <c r="H896" s="93" t="e">
        <f>VLOOKUP($A896,#REF!,7,FALSE)</f>
        <v>#REF!</v>
      </c>
      <c r="I896" s="438" t="e">
        <f>VLOOKUP($A896,#REF!,10,FALSE)</f>
        <v>#REF!</v>
      </c>
      <c r="J896" s="93" t="e">
        <f>VLOOKUP($A896,#REF!,11,FALSE)</f>
        <v>#REF!</v>
      </c>
      <c r="K896" s="114" t="e">
        <f>VLOOKUP($A896,#REF!,12,FALSE)</f>
        <v>#REF!</v>
      </c>
      <c r="L896" s="93" t="e">
        <f>VLOOKUP($A896,#REF!,13,FALSE)</f>
        <v>#REF!</v>
      </c>
      <c r="M896" s="438" t="e">
        <f>VLOOKUP($A896,#REF!,14,FALSE)</f>
        <v>#REF!</v>
      </c>
      <c r="N896" s="102" t="e">
        <f>VLOOKUP($A896,#REF!,15,FALSE)</f>
        <v>#REF!</v>
      </c>
      <c r="O896" s="102" t="e">
        <f>VLOOKUP($A896,#REF!,18,FALSE)</f>
        <v>#REF!</v>
      </c>
      <c r="P896" s="93" t="e">
        <f>VLOOKUP($A896,#REF!,41,FALSE)</f>
        <v>#REF!</v>
      </c>
      <c r="Q896" s="115" t="e">
        <f>VLOOKUP(Revisión_Avance_Periodo!$L1136,#REF!,30,FALSE)</f>
        <v>#REF!</v>
      </c>
      <c r="R896" s="116">
        <v>2019</v>
      </c>
      <c r="S896" s="196">
        <v>43676</v>
      </c>
      <c r="T896" s="116" t="s">
        <v>74</v>
      </c>
      <c r="U896" s="117" t="e">
        <f>INDEX(#REF!,MATCH(Revisión_Avance_Periodo!$L896,#REF!,0),MATCH(Revisión_Avance_Periodo!$T896,#REF!,0))</f>
        <v>#REF!</v>
      </c>
      <c r="V896" s="117" t="e">
        <f>INDEX(#REF!,MATCH(Revisión_Avance_Periodo!$L896,#REF!,0),MATCH(Revisión_Avance_Periodo!$T896,#REF!,0))</f>
        <v>#REF!</v>
      </c>
      <c r="W896" s="131" t="e">
        <f t="shared" si="80"/>
        <v>#REF!</v>
      </c>
      <c r="X896" s="116" t="e">
        <f>VLOOKUP(W896,Tabla_Estado_Meta_OAP_2019[#All],3,TRUE)</f>
        <v>#REF!</v>
      </c>
      <c r="Y896" s="150" t="e">
        <f>SUBTOTAL(9,$U$890:$U896)</f>
        <v>#REF!</v>
      </c>
      <c r="Z896" s="159" t="e">
        <f>SUBTOTAL(9,$V$890:$V896)</f>
        <v>#REF!</v>
      </c>
      <c r="AA896" s="159">
        <f>IFERROR(+Revisión_Avance_Periodo!$Z896/Revisión_Avance_Periodo!$Y896,0)</f>
        <v>0</v>
      </c>
      <c r="AB896" s="126"/>
      <c r="AC896" s="127"/>
      <c r="AD896" s="125"/>
      <c r="AE896" s="125"/>
      <c r="AF896" s="128"/>
      <c r="AG896" s="129"/>
      <c r="AH896" s="150" t="e">
        <f>SUBTOTAL(9,$U$896:$U1130)</f>
        <v>#REF!</v>
      </c>
      <c r="AI896" s="159" t="e">
        <f>SUBTOTAL(9,$V$896:$V1130)</f>
        <v>#REF!</v>
      </c>
      <c r="AJ896" s="159">
        <f>IFERROR(+Revisión_Avance_Periodo!$Z1136/Revisión_Avance_Periodo!$Y1136,0)</f>
        <v>0</v>
      </c>
      <c r="AK896" s="126"/>
      <c r="AL896" s="127"/>
      <c r="AM896" s="125"/>
      <c r="AN896" s="125"/>
      <c r="AO896" s="128"/>
      <c r="AP896" s="129"/>
    </row>
    <row r="897" spans="1:42" x14ac:dyDescent="0.25">
      <c r="A897" s="97">
        <v>97</v>
      </c>
      <c r="B897" s="435" t="e">
        <f>CONCATENATE(Revisión_Avance_Periodo!$D1137,";",Revisión_Avance_Periodo!$F1137,";",Revisión_Avance_Periodo!$L1137)</f>
        <v>#REF!</v>
      </c>
      <c r="C897" s="435" t="e">
        <f t="shared" si="77"/>
        <v>#REF!</v>
      </c>
      <c r="D897" s="123" t="e">
        <f>VLOOKUP($A897,#REF!,3,FALSE)</f>
        <v>#REF!</v>
      </c>
      <c r="E897" s="436" t="e">
        <f>VLOOKUP($A897,#REF!,4,FALSE)</f>
        <v>#REF!</v>
      </c>
      <c r="F897" s="103" t="e">
        <f>VLOOKUP($A897,#REF!,5,FALSE)</f>
        <v>#REF!</v>
      </c>
      <c r="G897" s="98" t="e">
        <f>VLOOKUP($A897,#REF!,8,FALSE)</f>
        <v>#REF!</v>
      </c>
      <c r="H897" s="93" t="e">
        <f>VLOOKUP($A897,#REF!,7,FALSE)</f>
        <v>#REF!</v>
      </c>
      <c r="I897" s="438" t="e">
        <f>VLOOKUP($A897,#REF!,10,FALSE)</f>
        <v>#REF!</v>
      </c>
      <c r="J897" s="98" t="e">
        <f>VLOOKUP($A897,#REF!,11,FALSE)</f>
        <v>#REF!</v>
      </c>
      <c r="K897" s="114" t="e">
        <f>VLOOKUP($A897,#REF!,12,FALSE)</f>
        <v>#REF!</v>
      </c>
      <c r="L897" s="98" t="e">
        <f>VLOOKUP($A897,#REF!,13,FALSE)</f>
        <v>#REF!</v>
      </c>
      <c r="M897" s="438" t="e">
        <f>VLOOKUP($A897,#REF!,14,FALSE)</f>
        <v>#REF!</v>
      </c>
      <c r="N897" s="103" t="e">
        <f>VLOOKUP($A897,#REF!,15,FALSE)</f>
        <v>#REF!</v>
      </c>
      <c r="O897" s="103" t="e">
        <f>VLOOKUP($A897,#REF!,18,FALSE)</f>
        <v>#REF!</v>
      </c>
      <c r="P897" s="93" t="e">
        <f>VLOOKUP($A897,#REF!,41,FALSE)</f>
        <v>#REF!</v>
      </c>
      <c r="Q897" s="115" t="e">
        <f>VLOOKUP(Revisión_Avance_Periodo!$L1137,#REF!,30,FALSE)</f>
        <v>#REF!</v>
      </c>
      <c r="R897" s="116">
        <v>2019</v>
      </c>
      <c r="S897" s="196">
        <v>43707</v>
      </c>
      <c r="T897" s="124" t="s">
        <v>75</v>
      </c>
      <c r="U897" s="117" t="e">
        <f>INDEX(#REF!,MATCH(Revisión_Avance_Periodo!$L897,#REF!,0),MATCH(Revisión_Avance_Periodo!$T897,#REF!,0))</f>
        <v>#REF!</v>
      </c>
      <c r="V897" s="117" t="e">
        <f>INDEX(#REF!,MATCH(Revisión_Avance_Periodo!$L897,#REF!,0),MATCH(Revisión_Avance_Periodo!$T897,#REF!,0))</f>
        <v>#REF!</v>
      </c>
      <c r="W897" s="131" t="e">
        <f t="shared" si="80"/>
        <v>#REF!</v>
      </c>
      <c r="X897" s="124" t="e">
        <f>VLOOKUP(W897,Tabla_Estado_Meta_OAP_2019[#All],3,TRUE)</f>
        <v>#REF!</v>
      </c>
      <c r="Y897" s="150" t="e">
        <f>SUBTOTAL(9,$U$890:$U897)</f>
        <v>#REF!</v>
      </c>
      <c r="Z897" s="159" t="e">
        <f>SUBTOTAL(9,$V$890:$V897)</f>
        <v>#REF!</v>
      </c>
      <c r="AA897" s="159">
        <f>IFERROR(+Revisión_Avance_Periodo!$Z897/Revisión_Avance_Periodo!$Y897,0)</f>
        <v>0</v>
      </c>
      <c r="AB897" s="126"/>
      <c r="AC897" s="127"/>
      <c r="AD897" s="125"/>
      <c r="AE897" s="125"/>
      <c r="AF897" s="128"/>
      <c r="AG897" s="129"/>
      <c r="AH897" s="150" t="e">
        <f>SUBTOTAL(9,$U$897:$U1130)</f>
        <v>#REF!</v>
      </c>
      <c r="AI897" s="159" t="e">
        <f>SUBTOTAL(9,$V$897:$V1130)</f>
        <v>#REF!</v>
      </c>
      <c r="AJ897" s="159">
        <f>IFERROR(+Revisión_Avance_Periodo!$Z1137/Revisión_Avance_Periodo!$Y1137,0)</f>
        <v>0</v>
      </c>
      <c r="AK897" s="126"/>
      <c r="AL897" s="127"/>
      <c r="AM897" s="125"/>
      <c r="AN897" s="125"/>
      <c r="AO897" s="128"/>
      <c r="AP897" s="129"/>
    </row>
    <row r="898" spans="1:42" x14ac:dyDescent="0.25">
      <c r="A898" s="92">
        <v>97</v>
      </c>
      <c r="B898" s="435" t="e">
        <f>CONCATENATE(Revisión_Avance_Periodo!$D1138,";",Revisión_Avance_Periodo!$F1138,";",Revisión_Avance_Periodo!$L1138)</f>
        <v>#REF!</v>
      </c>
      <c r="C898" s="435" t="e">
        <f t="shared" ref="C898:C961" si="81">CONCATENATE($N898,";",$L898,";",$T898)</f>
        <v>#REF!</v>
      </c>
      <c r="D898" s="114" t="e">
        <f>VLOOKUP($A898,#REF!,3,FALSE)</f>
        <v>#REF!</v>
      </c>
      <c r="E898" s="436" t="e">
        <f>VLOOKUP($A898,#REF!,4,FALSE)</f>
        <v>#REF!</v>
      </c>
      <c r="F898" s="102" t="e">
        <f>VLOOKUP($A898,#REF!,5,FALSE)</f>
        <v>#REF!</v>
      </c>
      <c r="G898" s="93" t="e">
        <f>VLOOKUP($A898,#REF!,8,FALSE)</f>
        <v>#REF!</v>
      </c>
      <c r="H898" s="93" t="e">
        <f>VLOOKUP($A898,#REF!,7,FALSE)</f>
        <v>#REF!</v>
      </c>
      <c r="I898" s="438" t="e">
        <f>VLOOKUP($A898,#REF!,10,FALSE)</f>
        <v>#REF!</v>
      </c>
      <c r="J898" s="93" t="e">
        <f>VLOOKUP($A898,#REF!,11,FALSE)</f>
        <v>#REF!</v>
      </c>
      <c r="K898" s="114" t="e">
        <f>VLOOKUP($A898,#REF!,12,FALSE)</f>
        <v>#REF!</v>
      </c>
      <c r="L898" s="93" t="e">
        <f>VLOOKUP($A898,#REF!,13,FALSE)</f>
        <v>#REF!</v>
      </c>
      <c r="M898" s="438" t="e">
        <f>VLOOKUP($A898,#REF!,14,FALSE)</f>
        <v>#REF!</v>
      </c>
      <c r="N898" s="102" t="e">
        <f>VLOOKUP($A898,#REF!,15,FALSE)</f>
        <v>#REF!</v>
      </c>
      <c r="O898" s="102" t="e">
        <f>VLOOKUP($A898,#REF!,18,FALSE)</f>
        <v>#REF!</v>
      </c>
      <c r="P898" s="93" t="e">
        <f>VLOOKUP($A898,#REF!,41,FALSE)</f>
        <v>#REF!</v>
      </c>
      <c r="Q898" s="115" t="e">
        <f>VLOOKUP(Revisión_Avance_Periodo!$L1138,#REF!,30,FALSE)</f>
        <v>#REF!</v>
      </c>
      <c r="R898" s="116">
        <v>2019</v>
      </c>
      <c r="S898" s="196">
        <v>43738</v>
      </c>
      <c r="T898" s="116" t="s">
        <v>76</v>
      </c>
      <c r="U898" s="117" t="e">
        <f>INDEX(#REF!,MATCH(Revisión_Avance_Periodo!$L898,#REF!,0),MATCH(Revisión_Avance_Periodo!$T898,#REF!,0))</f>
        <v>#REF!</v>
      </c>
      <c r="V898" s="117" t="e">
        <f>INDEX(#REF!,MATCH(Revisión_Avance_Periodo!$L898,#REF!,0),MATCH(Revisión_Avance_Periodo!$T898,#REF!,0))</f>
        <v>#REF!</v>
      </c>
      <c r="W898" s="131" t="e">
        <f t="shared" si="80"/>
        <v>#REF!</v>
      </c>
      <c r="X898" s="116" t="e">
        <f>VLOOKUP(W898,Tabla_Estado_Meta_OAP_2019[#All],3,TRUE)</f>
        <v>#REF!</v>
      </c>
      <c r="Y898" s="150" t="e">
        <f>SUBTOTAL(9,$U$890:$U898)</f>
        <v>#REF!</v>
      </c>
      <c r="Z898" s="159" t="e">
        <f>SUBTOTAL(9,$V$890:$V898)</f>
        <v>#REF!</v>
      </c>
      <c r="AA898" s="159">
        <f>IFERROR(+Revisión_Avance_Periodo!$Z898/Revisión_Avance_Periodo!$Y898,0)</f>
        <v>0</v>
      </c>
      <c r="AB898" s="126"/>
      <c r="AC898" s="127"/>
      <c r="AD898" s="125"/>
      <c r="AE898" s="125"/>
      <c r="AF898" s="128"/>
      <c r="AG898" s="129"/>
      <c r="AH898" s="150" t="e">
        <f>SUBTOTAL(9,$U$898:$U1130)</f>
        <v>#REF!</v>
      </c>
      <c r="AI898" s="159" t="e">
        <f>SUBTOTAL(9,$V$898:$V1130)</f>
        <v>#REF!</v>
      </c>
      <c r="AJ898" s="159">
        <f>IFERROR(+Revisión_Avance_Periodo!$Z1138/Revisión_Avance_Periodo!$Y1138,0)</f>
        <v>0</v>
      </c>
      <c r="AK898" s="126"/>
      <c r="AL898" s="127"/>
      <c r="AM898" s="125"/>
      <c r="AN898" s="125"/>
      <c r="AO898" s="128"/>
      <c r="AP898" s="129"/>
    </row>
    <row r="899" spans="1:42" x14ac:dyDescent="0.25">
      <c r="A899" s="97">
        <v>97</v>
      </c>
      <c r="B899" s="435" t="e">
        <f>CONCATENATE(Revisión_Avance_Periodo!$D1139,";",Revisión_Avance_Periodo!$F1139,";",Revisión_Avance_Periodo!$L1139)</f>
        <v>#REF!</v>
      </c>
      <c r="C899" s="435" t="e">
        <f t="shared" si="81"/>
        <v>#REF!</v>
      </c>
      <c r="D899" s="123" t="e">
        <f>VLOOKUP($A899,#REF!,3,FALSE)</f>
        <v>#REF!</v>
      </c>
      <c r="E899" s="436" t="e">
        <f>VLOOKUP($A899,#REF!,4,FALSE)</f>
        <v>#REF!</v>
      </c>
      <c r="F899" s="103" t="e">
        <f>VLOOKUP($A899,#REF!,5,FALSE)</f>
        <v>#REF!</v>
      </c>
      <c r="G899" s="98" t="e">
        <f>VLOOKUP($A899,#REF!,8,FALSE)</f>
        <v>#REF!</v>
      </c>
      <c r="H899" s="93" t="e">
        <f>VLOOKUP($A899,#REF!,7,FALSE)</f>
        <v>#REF!</v>
      </c>
      <c r="I899" s="438" t="e">
        <f>VLOOKUP($A899,#REF!,10,FALSE)</f>
        <v>#REF!</v>
      </c>
      <c r="J899" s="98" t="e">
        <f>VLOOKUP($A899,#REF!,11,FALSE)</f>
        <v>#REF!</v>
      </c>
      <c r="K899" s="114" t="e">
        <f>VLOOKUP($A899,#REF!,12,FALSE)</f>
        <v>#REF!</v>
      </c>
      <c r="L899" s="98" t="e">
        <f>VLOOKUP($A899,#REF!,13,FALSE)</f>
        <v>#REF!</v>
      </c>
      <c r="M899" s="438" t="e">
        <f>VLOOKUP($A899,#REF!,14,FALSE)</f>
        <v>#REF!</v>
      </c>
      <c r="N899" s="103" t="e">
        <f>VLOOKUP($A899,#REF!,15,FALSE)</f>
        <v>#REF!</v>
      </c>
      <c r="O899" s="103" t="e">
        <f>VLOOKUP($A899,#REF!,18,FALSE)</f>
        <v>#REF!</v>
      </c>
      <c r="P899" s="93" t="e">
        <f>VLOOKUP($A899,#REF!,41,FALSE)</f>
        <v>#REF!</v>
      </c>
      <c r="Q899" s="115" t="e">
        <f>VLOOKUP(Revisión_Avance_Periodo!$L1139,#REF!,30,FALSE)</f>
        <v>#REF!</v>
      </c>
      <c r="R899" s="116">
        <v>2019</v>
      </c>
      <c r="S899" s="196">
        <v>43768</v>
      </c>
      <c r="T899" s="124" t="s">
        <v>77</v>
      </c>
      <c r="U899" s="117" t="e">
        <f>INDEX(#REF!,MATCH(Revisión_Avance_Periodo!$L899,#REF!,0),MATCH(Revisión_Avance_Periodo!$T899,#REF!,0))</f>
        <v>#REF!</v>
      </c>
      <c r="V899" s="117" t="e">
        <f>INDEX(#REF!,MATCH(Revisión_Avance_Periodo!$L899,#REF!,0),MATCH(Revisión_Avance_Periodo!$T899,#REF!,0))</f>
        <v>#REF!</v>
      </c>
      <c r="W899" s="131" t="e">
        <f t="shared" si="80"/>
        <v>#REF!</v>
      </c>
      <c r="X899" s="124" t="e">
        <f>VLOOKUP(W899,Tabla_Estado_Meta_OAP_2019[#All],3,TRUE)</f>
        <v>#REF!</v>
      </c>
      <c r="Y899" s="150" t="e">
        <f>SUBTOTAL(9,$U$890:$U899)</f>
        <v>#REF!</v>
      </c>
      <c r="Z899" s="159" t="e">
        <f>SUBTOTAL(9,$V$890:$V899)</f>
        <v>#REF!</v>
      </c>
      <c r="AA899" s="159">
        <f>IFERROR(+Revisión_Avance_Periodo!$Z899/Revisión_Avance_Periodo!$Y899,0)</f>
        <v>0</v>
      </c>
      <c r="AB899" s="126"/>
      <c r="AC899" s="127"/>
      <c r="AD899" s="125"/>
      <c r="AE899" s="125"/>
      <c r="AF899" s="128"/>
      <c r="AG899" s="129"/>
      <c r="AH899" s="150" t="e">
        <f>SUBTOTAL(9,$U$899:$U1130)</f>
        <v>#REF!</v>
      </c>
      <c r="AI899" s="159" t="e">
        <f>SUBTOTAL(9,$V$899:$V1130)</f>
        <v>#REF!</v>
      </c>
      <c r="AJ899" s="159">
        <f>IFERROR(+Revisión_Avance_Periodo!$Z1139/Revisión_Avance_Periodo!$Y1139,0)</f>
        <v>0</v>
      </c>
      <c r="AK899" s="126"/>
      <c r="AL899" s="127"/>
      <c r="AM899" s="125"/>
      <c r="AN899" s="125"/>
      <c r="AO899" s="128"/>
      <c r="AP899" s="129"/>
    </row>
    <row r="900" spans="1:42" x14ac:dyDescent="0.25">
      <c r="A900" s="92">
        <v>97</v>
      </c>
      <c r="B900" s="435" t="e">
        <f>CONCATENATE(Revisión_Avance_Periodo!$D1140,";",Revisión_Avance_Periodo!$F1140,";",Revisión_Avance_Periodo!$L1140)</f>
        <v>#REF!</v>
      </c>
      <c r="C900" s="435" t="e">
        <f t="shared" si="81"/>
        <v>#REF!</v>
      </c>
      <c r="D900" s="114" t="e">
        <f>VLOOKUP($A900,#REF!,3,FALSE)</f>
        <v>#REF!</v>
      </c>
      <c r="E900" s="436" t="e">
        <f>VLOOKUP($A900,#REF!,4,FALSE)</f>
        <v>#REF!</v>
      </c>
      <c r="F900" s="102" t="e">
        <f>VLOOKUP($A900,#REF!,5,FALSE)</f>
        <v>#REF!</v>
      </c>
      <c r="G900" s="93" t="e">
        <f>VLOOKUP($A900,#REF!,8,FALSE)</f>
        <v>#REF!</v>
      </c>
      <c r="H900" s="93" t="e">
        <f>VLOOKUP($A900,#REF!,7,FALSE)</f>
        <v>#REF!</v>
      </c>
      <c r="I900" s="438" t="e">
        <f>VLOOKUP($A900,#REF!,10,FALSE)</f>
        <v>#REF!</v>
      </c>
      <c r="J900" s="93" t="e">
        <f>VLOOKUP($A900,#REF!,11,FALSE)</f>
        <v>#REF!</v>
      </c>
      <c r="K900" s="114" t="e">
        <f>VLOOKUP($A900,#REF!,12,FALSE)</f>
        <v>#REF!</v>
      </c>
      <c r="L900" s="93" t="e">
        <f>VLOOKUP($A900,#REF!,13,FALSE)</f>
        <v>#REF!</v>
      </c>
      <c r="M900" s="438" t="e">
        <f>VLOOKUP($A900,#REF!,14,FALSE)</f>
        <v>#REF!</v>
      </c>
      <c r="N900" s="102" t="e">
        <f>VLOOKUP($A900,#REF!,15,FALSE)</f>
        <v>#REF!</v>
      </c>
      <c r="O900" s="102" t="e">
        <f>VLOOKUP($A900,#REF!,18,FALSE)</f>
        <v>#REF!</v>
      </c>
      <c r="P900" s="93" t="e">
        <f>VLOOKUP($A900,#REF!,41,FALSE)</f>
        <v>#REF!</v>
      </c>
      <c r="Q900" s="115" t="e">
        <f>VLOOKUP(Revisión_Avance_Periodo!$L1140,#REF!,30,FALSE)</f>
        <v>#REF!</v>
      </c>
      <c r="R900" s="116">
        <v>2019</v>
      </c>
      <c r="S900" s="196">
        <v>43799</v>
      </c>
      <c r="T900" s="116" t="s">
        <v>78</v>
      </c>
      <c r="U900" s="117" t="e">
        <f>INDEX(#REF!,MATCH(Revisión_Avance_Periodo!$L900,#REF!,0),MATCH(Revisión_Avance_Periodo!$T900,#REF!,0))</f>
        <v>#REF!</v>
      </c>
      <c r="V900" s="117" t="e">
        <f>INDEX(#REF!,MATCH(Revisión_Avance_Periodo!$L900,#REF!,0),MATCH(Revisión_Avance_Periodo!$T900,#REF!,0))</f>
        <v>#REF!</v>
      </c>
      <c r="W900" s="131" t="e">
        <f t="shared" si="80"/>
        <v>#REF!</v>
      </c>
      <c r="X900" s="116" t="e">
        <f>VLOOKUP(W900,Tabla_Estado_Meta_OAP_2019[#All],3,TRUE)</f>
        <v>#REF!</v>
      </c>
      <c r="Y900" s="150" t="e">
        <f>SUBTOTAL(9,$U$890:$U900)</f>
        <v>#REF!</v>
      </c>
      <c r="Z900" s="159" t="e">
        <f>SUBTOTAL(9,$V$890:$V900)</f>
        <v>#REF!</v>
      </c>
      <c r="AA900" s="159">
        <f>IFERROR(+Revisión_Avance_Periodo!$Z900/Revisión_Avance_Periodo!$Y900,0)</f>
        <v>0</v>
      </c>
      <c r="AB900" s="126"/>
      <c r="AC900" s="127"/>
      <c r="AD900" s="125"/>
      <c r="AE900" s="125"/>
      <c r="AF900" s="128"/>
      <c r="AG900" s="129"/>
      <c r="AH900" s="150" t="e">
        <f>SUBTOTAL(9,$U$900:$U1130)</f>
        <v>#REF!</v>
      </c>
      <c r="AI900" s="159" t="e">
        <f>SUBTOTAL(9,$V$900:$V1130)</f>
        <v>#REF!</v>
      </c>
      <c r="AJ900" s="159">
        <f>IFERROR(+Revisión_Avance_Periodo!$Z1140/Revisión_Avance_Periodo!$Y1140,0)</f>
        <v>0</v>
      </c>
      <c r="AK900" s="126"/>
      <c r="AL900" s="127"/>
      <c r="AM900" s="125"/>
      <c r="AN900" s="125"/>
      <c r="AO900" s="128"/>
      <c r="AP900" s="129"/>
    </row>
    <row r="901" spans="1:42" ht="15.75" thickBot="1" x14ac:dyDescent="0.3">
      <c r="A901" s="97">
        <v>97</v>
      </c>
      <c r="B901" s="435" t="e">
        <f>CONCATENATE(Revisión_Avance_Periodo!$D1141,";",Revisión_Avance_Periodo!$F1141,";",Revisión_Avance_Periodo!$L1141)</f>
        <v>#REF!</v>
      </c>
      <c r="C901" s="435" t="e">
        <f t="shared" si="81"/>
        <v>#REF!</v>
      </c>
      <c r="D901" s="123" t="e">
        <f>VLOOKUP($A901,#REF!,3,FALSE)</f>
        <v>#REF!</v>
      </c>
      <c r="E901" s="436" t="e">
        <f>VLOOKUP($A901,#REF!,4,FALSE)</f>
        <v>#REF!</v>
      </c>
      <c r="F901" s="103" t="e">
        <f>VLOOKUP($A901,#REF!,5,FALSE)</f>
        <v>#REF!</v>
      </c>
      <c r="G901" s="98" t="e">
        <f>VLOOKUP($A901,#REF!,8,FALSE)</f>
        <v>#REF!</v>
      </c>
      <c r="H901" s="93" t="e">
        <f>VLOOKUP($A901,#REF!,7,FALSE)</f>
        <v>#REF!</v>
      </c>
      <c r="I901" s="438" t="e">
        <f>VLOOKUP($A901,#REF!,10,FALSE)</f>
        <v>#REF!</v>
      </c>
      <c r="J901" s="98" t="e">
        <f>VLOOKUP($A901,#REF!,11,FALSE)</f>
        <v>#REF!</v>
      </c>
      <c r="K901" s="114" t="e">
        <f>VLOOKUP($A901,#REF!,12,FALSE)</f>
        <v>#REF!</v>
      </c>
      <c r="L901" s="98" t="e">
        <f>VLOOKUP($A901,#REF!,13,FALSE)</f>
        <v>#REF!</v>
      </c>
      <c r="M901" s="438" t="e">
        <f>VLOOKUP($A901,#REF!,14,FALSE)</f>
        <v>#REF!</v>
      </c>
      <c r="N901" s="103" t="e">
        <f>VLOOKUP($A901,#REF!,15,FALSE)</f>
        <v>#REF!</v>
      </c>
      <c r="O901" s="103" t="e">
        <f>VLOOKUP($A901,#REF!,18,FALSE)</f>
        <v>#REF!</v>
      </c>
      <c r="P901" s="93" t="e">
        <f>VLOOKUP($A901,#REF!,41,FALSE)</f>
        <v>#REF!</v>
      </c>
      <c r="Q901" s="115" t="e">
        <f>VLOOKUP(Revisión_Avance_Periodo!$L1141,#REF!,30,FALSE)</f>
        <v>#REF!</v>
      </c>
      <c r="R901" s="116">
        <v>2019</v>
      </c>
      <c r="S901" s="196">
        <v>43829</v>
      </c>
      <c r="T901" s="124" t="s">
        <v>79</v>
      </c>
      <c r="U901" s="117" t="e">
        <f>INDEX(#REF!,MATCH(Revisión_Avance_Periodo!$L901,#REF!,0),MATCH(Revisión_Avance_Periodo!$T901,#REF!,0))</f>
        <v>#REF!</v>
      </c>
      <c r="V901" s="117" t="e">
        <f>INDEX(#REF!,MATCH(Revisión_Avance_Periodo!$L901,#REF!,0),MATCH(Revisión_Avance_Periodo!$T901,#REF!,0))</f>
        <v>#REF!</v>
      </c>
      <c r="W901" s="131" t="e">
        <f t="shared" si="80"/>
        <v>#REF!</v>
      </c>
      <c r="X901" s="124" t="e">
        <f>VLOOKUP(W901,Tabla_Estado_Meta_OAP_2019[#All],3,TRUE)</f>
        <v>#REF!</v>
      </c>
      <c r="Y901" s="150" t="e">
        <f>SUBTOTAL(9,$U$890:$U901)</f>
        <v>#REF!</v>
      </c>
      <c r="Z901" s="159" t="e">
        <f>SUBTOTAL(9,$V$890:$V901)</f>
        <v>#REF!</v>
      </c>
      <c r="AA901" s="159">
        <f>IFERROR(+Revisión_Avance_Periodo!$Z901/Revisión_Avance_Periodo!$Y901,0)</f>
        <v>0</v>
      </c>
      <c r="AB901" s="126"/>
      <c r="AC901" s="127"/>
      <c r="AD901" s="125"/>
      <c r="AE901" s="125"/>
      <c r="AF901" s="128"/>
      <c r="AG901" s="129"/>
      <c r="AH901" s="150" t="e">
        <f>SUBTOTAL(9,$U$901:$U1130)</f>
        <v>#REF!</v>
      </c>
      <c r="AI901" s="159" t="e">
        <f>SUBTOTAL(9,$V$901:$V1130)</f>
        <v>#REF!</v>
      </c>
      <c r="AJ901" s="159">
        <f>IFERROR(+Revisión_Avance_Periodo!$Z1141/Revisión_Avance_Periodo!$Y1141,0)</f>
        <v>0</v>
      </c>
      <c r="AK901" s="126"/>
      <c r="AL901" s="127"/>
      <c r="AM901" s="125"/>
      <c r="AN901" s="125"/>
      <c r="AO901" s="128"/>
      <c r="AP901" s="129"/>
    </row>
    <row r="902" spans="1:42" x14ac:dyDescent="0.25">
      <c r="A902" s="92">
        <v>98</v>
      </c>
      <c r="B902" s="435" t="e">
        <f>CONCATENATE(Revisión_Avance_Periodo!$D1142,";",Revisión_Avance_Periodo!$F1142,";",Revisión_Avance_Periodo!$L1142)</f>
        <v>#REF!</v>
      </c>
      <c r="C902" s="435" t="e">
        <f t="shared" si="81"/>
        <v>#REF!</v>
      </c>
      <c r="D902" s="114" t="e">
        <f>VLOOKUP($A902,#REF!,3,FALSE)</f>
        <v>#REF!</v>
      </c>
      <c r="E902" s="436" t="e">
        <f>VLOOKUP($A902,#REF!,4,FALSE)</f>
        <v>#REF!</v>
      </c>
      <c r="F902" s="102" t="e">
        <f>VLOOKUP($A902,#REF!,5,FALSE)</f>
        <v>#REF!</v>
      </c>
      <c r="G902" s="93" t="e">
        <f>VLOOKUP($A902,#REF!,8,FALSE)</f>
        <v>#REF!</v>
      </c>
      <c r="H902" s="93" t="e">
        <f>VLOOKUP($A902,#REF!,7,FALSE)</f>
        <v>#REF!</v>
      </c>
      <c r="I902" s="438" t="e">
        <f>VLOOKUP($A902,#REF!,10,FALSE)</f>
        <v>#REF!</v>
      </c>
      <c r="J902" s="93" t="e">
        <f>VLOOKUP($A902,#REF!,11,FALSE)</f>
        <v>#REF!</v>
      </c>
      <c r="K902" s="114" t="e">
        <f>VLOOKUP($A902,#REF!,12,FALSE)</f>
        <v>#REF!</v>
      </c>
      <c r="L902" s="93" t="e">
        <f>VLOOKUP($A902,#REF!,13,FALSE)</f>
        <v>#REF!</v>
      </c>
      <c r="M902" s="438" t="e">
        <f>VLOOKUP($A902,#REF!,14,FALSE)</f>
        <v>#REF!</v>
      </c>
      <c r="N902" s="102" t="e">
        <f>VLOOKUP($A902,#REF!,15,FALSE)</f>
        <v>#REF!</v>
      </c>
      <c r="O902" s="102" t="e">
        <f>VLOOKUP($A902,#REF!,18,FALSE)</f>
        <v>#REF!</v>
      </c>
      <c r="P902" s="93" t="e">
        <f>VLOOKUP($A902,#REF!,41,FALSE)</f>
        <v>#REF!</v>
      </c>
      <c r="Q902" s="115" t="e">
        <f>VLOOKUP(Revisión_Avance_Periodo!$L1142,#REF!,30,FALSE)</f>
        <v>#REF!</v>
      </c>
      <c r="R902" s="116">
        <v>2019</v>
      </c>
      <c r="S902" s="196">
        <v>43495</v>
      </c>
      <c r="T902" s="116" t="s">
        <v>68</v>
      </c>
      <c r="U902" s="117" t="e">
        <f>INDEX(#REF!,MATCH(Revisión_Avance_Periodo!$L902,#REF!,0),MATCH(Revisión_Avance_Periodo!$T902,#REF!,0))</f>
        <v>#REF!</v>
      </c>
      <c r="V902" s="117" t="e">
        <f>INDEX(#REF!,MATCH(Revisión_Avance_Periodo!$L902,#REF!,0),MATCH(Revisión_Avance_Periodo!$T902,#REF!,0))</f>
        <v>#REF!</v>
      </c>
      <c r="W902" s="131" t="e">
        <f t="shared" si="80"/>
        <v>#REF!</v>
      </c>
      <c r="X902" s="116" t="e">
        <f>VLOOKUP(W902,Tabla_Estado_Meta_OAP_2019[#All],3,TRUE)</f>
        <v>#REF!</v>
      </c>
      <c r="Y902" s="148" t="e">
        <f>SUBTOTAL(9,$U$902:$U902)</f>
        <v>#REF!</v>
      </c>
      <c r="Z902" s="162" t="e">
        <f>SUBTOTAL(9,$V$902:$V902)</f>
        <v>#REF!</v>
      </c>
      <c r="AA902" s="162">
        <f>IFERROR(+Revisión_Avance_Periodo!$Z902/Revisión_Avance_Periodo!$Y902,0)</f>
        <v>0</v>
      </c>
      <c r="AB902" s="120" t="e">
        <f>SUBTOTAL(9,U902:U913)</f>
        <v>#REF!</v>
      </c>
      <c r="AC902" s="119" t="e">
        <f>SUBTOTAL(9,V902:V913)</f>
        <v>#REF!</v>
      </c>
      <c r="AD902" s="119" t="e">
        <f>+AC902/AB902</f>
        <v>#REF!</v>
      </c>
      <c r="AE902" s="119" t="e">
        <f>100%-Revisión_Avance_Periodo!$AD902</f>
        <v>#REF!</v>
      </c>
      <c r="AF902" s="121" t="e">
        <f>VLOOKUP(AD902,Tabla_Estado_Meta_OAP_2019[],3,TRUE)</f>
        <v>#REF!</v>
      </c>
      <c r="AG902" s="122" t="e">
        <f>Revisión_Avance_Periodo!$AD902*Revisión_Avance_Periodo!$Q902</f>
        <v>#REF!</v>
      </c>
      <c r="AH902" s="148" t="e">
        <f>SUBTOTAL(9,$U$902:$U1142)</f>
        <v>#REF!</v>
      </c>
      <c r="AI902" s="162" t="e">
        <f>SUBTOTAL(9,$V$902:$V1142)</f>
        <v>#REF!</v>
      </c>
      <c r="AJ902" s="162">
        <f>IFERROR(+Revisión_Avance_Periodo!$Z1142/Revisión_Avance_Periodo!$Y1142,0)</f>
        <v>0</v>
      </c>
      <c r="AK902" s="120" t="e">
        <f>SUBTOTAL(9,AD902:AD913)</f>
        <v>#REF!</v>
      </c>
      <c r="AL902" s="119" t="e">
        <f>SUBTOTAL(9,AE902:AE913)</f>
        <v>#REF!</v>
      </c>
      <c r="AM902" s="119" t="e">
        <f>+AL902/AK902</f>
        <v>#REF!</v>
      </c>
      <c r="AN902" s="119" t="e">
        <f>100%-Revisión_Avance_Periodo!$AD1142</f>
        <v>#REF!</v>
      </c>
      <c r="AO902" s="121" t="e">
        <f>VLOOKUP(AM902,Tabla_Estado_Meta_OAP_2019[],3,TRUE)</f>
        <v>#REF!</v>
      </c>
      <c r="AP902" s="122" t="e">
        <f>Revisión_Avance_Periodo!$AD1142*Revisión_Avance_Periodo!$Q1142</f>
        <v>#REF!</v>
      </c>
    </row>
    <row r="903" spans="1:42" x14ac:dyDescent="0.25">
      <c r="A903" s="97">
        <v>98</v>
      </c>
      <c r="B903" s="435" t="e">
        <f>CONCATENATE(Revisión_Avance_Periodo!$D1143,";",Revisión_Avance_Periodo!$F1143,";",Revisión_Avance_Periodo!$L1143)</f>
        <v>#REF!</v>
      </c>
      <c r="C903" s="435" t="e">
        <f t="shared" si="81"/>
        <v>#REF!</v>
      </c>
      <c r="D903" s="123" t="e">
        <f>VLOOKUP($A903,#REF!,3,FALSE)</f>
        <v>#REF!</v>
      </c>
      <c r="E903" s="436" t="e">
        <f>VLOOKUP($A903,#REF!,4,FALSE)</f>
        <v>#REF!</v>
      </c>
      <c r="F903" s="103" t="e">
        <f>VLOOKUP($A903,#REF!,5,FALSE)</f>
        <v>#REF!</v>
      </c>
      <c r="G903" s="98" t="e">
        <f>VLOOKUP($A903,#REF!,8,FALSE)</f>
        <v>#REF!</v>
      </c>
      <c r="H903" s="93" t="e">
        <f>VLOOKUP($A903,#REF!,7,FALSE)</f>
        <v>#REF!</v>
      </c>
      <c r="I903" s="438" t="e">
        <f>VLOOKUP($A903,#REF!,10,FALSE)</f>
        <v>#REF!</v>
      </c>
      <c r="J903" s="98" t="e">
        <f>VLOOKUP($A903,#REF!,11,FALSE)</f>
        <v>#REF!</v>
      </c>
      <c r="K903" s="114" t="e">
        <f>VLOOKUP($A903,#REF!,12,FALSE)</f>
        <v>#REF!</v>
      </c>
      <c r="L903" s="98" t="e">
        <f>VLOOKUP($A903,#REF!,13,FALSE)</f>
        <v>#REF!</v>
      </c>
      <c r="M903" s="438" t="e">
        <f>VLOOKUP($A903,#REF!,14,FALSE)</f>
        <v>#REF!</v>
      </c>
      <c r="N903" s="103" t="e">
        <f>VLOOKUP($A903,#REF!,15,FALSE)</f>
        <v>#REF!</v>
      </c>
      <c r="O903" s="103" t="e">
        <f>VLOOKUP($A903,#REF!,18,FALSE)</f>
        <v>#REF!</v>
      </c>
      <c r="P903" s="93" t="e">
        <f>VLOOKUP($A903,#REF!,41,FALSE)</f>
        <v>#REF!</v>
      </c>
      <c r="Q903" s="115" t="e">
        <f>VLOOKUP(Revisión_Avance_Periodo!$L1143,#REF!,30,FALSE)</f>
        <v>#REF!</v>
      </c>
      <c r="R903" s="116">
        <v>2019</v>
      </c>
      <c r="S903" s="196">
        <v>43524</v>
      </c>
      <c r="T903" s="124" t="s">
        <v>69</v>
      </c>
      <c r="U903" s="117" t="e">
        <f>INDEX(#REF!,MATCH(Revisión_Avance_Periodo!$L903,#REF!,0),MATCH(Revisión_Avance_Periodo!$T903,#REF!,0))</f>
        <v>#REF!</v>
      </c>
      <c r="V903" s="117" t="e">
        <f>INDEX(#REF!,MATCH(Revisión_Avance_Periodo!$L903,#REF!,0),MATCH(Revisión_Avance_Periodo!$T903,#REF!,0))</f>
        <v>#REF!</v>
      </c>
      <c r="W903" s="118">
        <f>IFERROR((V903/U903),0)</f>
        <v>0</v>
      </c>
      <c r="X903" s="124" t="str">
        <f>VLOOKUP(W903,Tabla_Estado_Meta_OAP_2019[#All],3,TRUE)</f>
        <v>Por Ejecutar</v>
      </c>
      <c r="Y903" s="150" t="e">
        <f>SUBTOTAL(9,$U$902:$U903)</f>
        <v>#REF!</v>
      </c>
      <c r="Z903" s="159" t="e">
        <f>SUBTOTAL(9,$V$902:$V903)</f>
        <v>#REF!</v>
      </c>
      <c r="AA903" s="159">
        <f>IFERROR(+Revisión_Avance_Periodo!$Z903/Revisión_Avance_Periodo!$Y903,0)</f>
        <v>0</v>
      </c>
      <c r="AB903" s="126"/>
      <c r="AC903" s="127"/>
      <c r="AD903" s="125"/>
      <c r="AE903" s="125"/>
      <c r="AF903" s="128"/>
      <c r="AG903" s="129"/>
      <c r="AH903" s="150" t="e">
        <f>SUBTOTAL(9,$U$903:$U1142)</f>
        <v>#REF!</v>
      </c>
      <c r="AI903" s="159" t="e">
        <f>SUBTOTAL(9,$V$903:$V1142)</f>
        <v>#REF!</v>
      </c>
      <c r="AJ903" s="159">
        <f>IFERROR(+Revisión_Avance_Periodo!$Z1143/Revisión_Avance_Periodo!$Y1143,0)</f>
        <v>0</v>
      </c>
      <c r="AK903" s="126"/>
      <c r="AL903" s="127"/>
      <c r="AM903" s="125"/>
      <c r="AN903" s="125"/>
      <c r="AO903" s="128"/>
      <c r="AP903" s="129"/>
    </row>
    <row r="904" spans="1:42" x14ac:dyDescent="0.25">
      <c r="A904" s="92">
        <v>98</v>
      </c>
      <c r="B904" s="435" t="e">
        <f>CONCATENATE(Revisión_Avance_Periodo!$D1144,";",Revisión_Avance_Periodo!$F1144,";",Revisión_Avance_Periodo!$L1144)</f>
        <v>#REF!</v>
      </c>
      <c r="C904" s="435" t="e">
        <f t="shared" si="81"/>
        <v>#REF!</v>
      </c>
      <c r="D904" s="114" t="e">
        <f>VLOOKUP($A904,#REF!,3,FALSE)</f>
        <v>#REF!</v>
      </c>
      <c r="E904" s="436" t="e">
        <f>VLOOKUP($A904,#REF!,4,FALSE)</f>
        <v>#REF!</v>
      </c>
      <c r="F904" s="102" t="e">
        <f>VLOOKUP($A904,#REF!,5,FALSE)</f>
        <v>#REF!</v>
      </c>
      <c r="G904" s="93" t="e">
        <f>VLOOKUP($A904,#REF!,8,FALSE)</f>
        <v>#REF!</v>
      </c>
      <c r="H904" s="93" t="e">
        <f>VLOOKUP($A904,#REF!,7,FALSE)</f>
        <v>#REF!</v>
      </c>
      <c r="I904" s="438" t="e">
        <f>VLOOKUP($A904,#REF!,10,FALSE)</f>
        <v>#REF!</v>
      </c>
      <c r="J904" s="93" t="e">
        <f>VLOOKUP($A904,#REF!,11,FALSE)</f>
        <v>#REF!</v>
      </c>
      <c r="K904" s="114" t="e">
        <f>VLOOKUP($A904,#REF!,12,FALSE)</f>
        <v>#REF!</v>
      </c>
      <c r="L904" s="93" t="e">
        <f>VLOOKUP($A904,#REF!,13,FALSE)</f>
        <v>#REF!</v>
      </c>
      <c r="M904" s="438" t="e">
        <f>VLOOKUP($A904,#REF!,14,FALSE)</f>
        <v>#REF!</v>
      </c>
      <c r="N904" s="102" t="e">
        <f>VLOOKUP($A904,#REF!,15,FALSE)</f>
        <v>#REF!</v>
      </c>
      <c r="O904" s="102" t="e">
        <f>VLOOKUP($A904,#REF!,18,FALSE)</f>
        <v>#REF!</v>
      </c>
      <c r="P904" s="93" t="e">
        <f>VLOOKUP($A904,#REF!,41,FALSE)</f>
        <v>#REF!</v>
      </c>
      <c r="Q904" s="115" t="e">
        <f>VLOOKUP(Revisión_Avance_Periodo!$L1144,#REF!,30,FALSE)</f>
        <v>#REF!</v>
      </c>
      <c r="R904" s="116">
        <v>2019</v>
      </c>
      <c r="S904" s="196">
        <v>43554</v>
      </c>
      <c r="T904" s="116" t="s">
        <v>70</v>
      </c>
      <c r="U904" s="117" t="e">
        <f>INDEX(#REF!,MATCH(Revisión_Avance_Periodo!$L904,#REF!,0),MATCH(Revisión_Avance_Periodo!$T904,#REF!,0))</f>
        <v>#REF!</v>
      </c>
      <c r="V904" s="117" t="e">
        <f>INDEX(#REF!,MATCH(Revisión_Avance_Periodo!$L904,#REF!,0),MATCH(Revisión_Avance_Periodo!$T904,#REF!,0))</f>
        <v>#REF!</v>
      </c>
      <c r="W904" s="118">
        <f>IFERROR((V904/U904),0)</f>
        <v>0</v>
      </c>
      <c r="X904" s="116" t="str">
        <f>VLOOKUP(W904,Tabla_Estado_Meta_OAP_2019[#All],3,TRUE)</f>
        <v>Por Ejecutar</v>
      </c>
      <c r="Y904" s="150" t="e">
        <f>SUBTOTAL(9,$U$902:$U904)</f>
        <v>#REF!</v>
      </c>
      <c r="Z904" s="159" t="e">
        <f>SUBTOTAL(9,$V$902:$V904)</f>
        <v>#REF!</v>
      </c>
      <c r="AA904" s="159">
        <f>IFERROR(+Revisión_Avance_Periodo!$Z904/Revisión_Avance_Periodo!$Y904,0)</f>
        <v>0</v>
      </c>
      <c r="AB904" s="126"/>
      <c r="AC904" s="127"/>
      <c r="AD904" s="125"/>
      <c r="AE904" s="125"/>
      <c r="AF904" s="128"/>
      <c r="AG904" s="129"/>
      <c r="AH904" s="150" t="e">
        <f>SUBTOTAL(9,$U$904:$U1142)</f>
        <v>#REF!</v>
      </c>
      <c r="AI904" s="159" t="e">
        <f>SUBTOTAL(9,$V$904:$V1142)</f>
        <v>#REF!</v>
      </c>
      <c r="AJ904" s="159">
        <f>IFERROR(+Revisión_Avance_Periodo!$Z1144/Revisión_Avance_Periodo!$Y1144,0)</f>
        <v>0</v>
      </c>
      <c r="AK904" s="126"/>
      <c r="AL904" s="127"/>
      <c r="AM904" s="125"/>
      <c r="AN904" s="125"/>
      <c r="AO904" s="128"/>
      <c r="AP904" s="129"/>
    </row>
    <row r="905" spans="1:42" x14ac:dyDescent="0.25">
      <c r="A905" s="97">
        <v>98</v>
      </c>
      <c r="B905" s="435" t="e">
        <f>CONCATENATE(Revisión_Avance_Periodo!$D1145,";",Revisión_Avance_Periodo!$F1145,";",Revisión_Avance_Periodo!$L1145)</f>
        <v>#REF!</v>
      </c>
      <c r="C905" s="435" t="e">
        <f t="shared" si="81"/>
        <v>#REF!</v>
      </c>
      <c r="D905" s="123" t="e">
        <f>VLOOKUP($A905,#REF!,3,FALSE)</f>
        <v>#REF!</v>
      </c>
      <c r="E905" s="436" t="e">
        <f>VLOOKUP($A905,#REF!,4,FALSE)</f>
        <v>#REF!</v>
      </c>
      <c r="F905" s="103" t="e">
        <f>VLOOKUP($A905,#REF!,5,FALSE)</f>
        <v>#REF!</v>
      </c>
      <c r="G905" s="98" t="e">
        <f>VLOOKUP($A905,#REF!,8,FALSE)</f>
        <v>#REF!</v>
      </c>
      <c r="H905" s="93" t="e">
        <f>VLOOKUP($A905,#REF!,7,FALSE)</f>
        <v>#REF!</v>
      </c>
      <c r="I905" s="438" t="e">
        <f>VLOOKUP($A905,#REF!,10,FALSE)</f>
        <v>#REF!</v>
      </c>
      <c r="J905" s="98" t="e">
        <f>VLOOKUP($A905,#REF!,11,FALSE)</f>
        <v>#REF!</v>
      </c>
      <c r="K905" s="114" t="e">
        <f>VLOOKUP($A905,#REF!,12,FALSE)</f>
        <v>#REF!</v>
      </c>
      <c r="L905" s="98" t="e">
        <f>VLOOKUP($A905,#REF!,13,FALSE)</f>
        <v>#REF!</v>
      </c>
      <c r="M905" s="438" t="e">
        <f>VLOOKUP($A905,#REF!,14,FALSE)</f>
        <v>#REF!</v>
      </c>
      <c r="N905" s="103" t="e">
        <f>VLOOKUP($A905,#REF!,15,FALSE)</f>
        <v>#REF!</v>
      </c>
      <c r="O905" s="103" t="e">
        <f>VLOOKUP($A905,#REF!,18,FALSE)</f>
        <v>#REF!</v>
      </c>
      <c r="P905" s="93" t="e">
        <f>VLOOKUP($A905,#REF!,41,FALSE)</f>
        <v>#REF!</v>
      </c>
      <c r="Q905" s="115" t="e">
        <f>VLOOKUP(Revisión_Avance_Periodo!$L1145,#REF!,30,FALSE)</f>
        <v>#REF!</v>
      </c>
      <c r="R905" s="116">
        <v>2019</v>
      </c>
      <c r="S905" s="196">
        <v>43585</v>
      </c>
      <c r="T905" s="124" t="s">
        <v>71</v>
      </c>
      <c r="U905" s="117" t="e">
        <f>INDEX(#REF!,MATCH(Revisión_Avance_Periodo!$L905,#REF!,0),MATCH(Revisión_Avance_Periodo!$T905,#REF!,0))</f>
        <v>#REF!</v>
      </c>
      <c r="V905" s="117" t="e">
        <f>INDEX(#REF!,MATCH(Revisión_Avance_Periodo!$L905,#REF!,0),MATCH(Revisión_Avance_Periodo!$T905,#REF!,0))</f>
        <v>#REF!</v>
      </c>
      <c r="W905" s="131" t="e">
        <f>V905/U905</f>
        <v>#REF!</v>
      </c>
      <c r="X905" s="124" t="e">
        <f>VLOOKUP(W905,Tabla_Estado_Meta_OAP_2019[#All],3,TRUE)</f>
        <v>#REF!</v>
      </c>
      <c r="Y905" s="150" t="e">
        <f>SUBTOTAL(9,$U$902:$U905)</f>
        <v>#REF!</v>
      </c>
      <c r="Z905" s="159" t="e">
        <f>SUBTOTAL(9,$V$902:$V905)</f>
        <v>#REF!</v>
      </c>
      <c r="AA905" s="159">
        <f>IFERROR(+Revisión_Avance_Periodo!$Z905/Revisión_Avance_Periodo!$Y905,0)</f>
        <v>0</v>
      </c>
      <c r="AB905" s="126"/>
      <c r="AC905" s="127"/>
      <c r="AD905" s="125"/>
      <c r="AE905" s="125"/>
      <c r="AF905" s="128"/>
      <c r="AG905" s="129"/>
      <c r="AH905" s="150" t="e">
        <f>SUBTOTAL(9,$U$905:$U1142)</f>
        <v>#REF!</v>
      </c>
      <c r="AI905" s="159" t="e">
        <f>SUBTOTAL(9,$V$905:$V1142)</f>
        <v>#REF!</v>
      </c>
      <c r="AJ905" s="159">
        <f>IFERROR(+Revisión_Avance_Periodo!$Z1145/Revisión_Avance_Periodo!$Y1145,0)</f>
        <v>0</v>
      </c>
      <c r="AK905" s="126"/>
      <c r="AL905" s="127"/>
      <c r="AM905" s="125"/>
      <c r="AN905" s="125"/>
      <c r="AO905" s="128"/>
      <c r="AP905" s="129"/>
    </row>
    <row r="906" spans="1:42" x14ac:dyDescent="0.25">
      <c r="A906" s="92">
        <v>98</v>
      </c>
      <c r="B906" s="435" t="e">
        <f>CONCATENATE(Revisión_Avance_Periodo!$D1146,";",Revisión_Avance_Periodo!$F1146,";",Revisión_Avance_Periodo!$L1146)</f>
        <v>#REF!</v>
      </c>
      <c r="C906" s="435" t="e">
        <f t="shared" si="81"/>
        <v>#REF!</v>
      </c>
      <c r="D906" s="114" t="e">
        <f>VLOOKUP($A906,#REF!,3,FALSE)</f>
        <v>#REF!</v>
      </c>
      <c r="E906" s="436" t="e">
        <f>VLOOKUP($A906,#REF!,4,FALSE)</f>
        <v>#REF!</v>
      </c>
      <c r="F906" s="102" t="e">
        <f>VLOOKUP($A906,#REF!,5,FALSE)</f>
        <v>#REF!</v>
      </c>
      <c r="G906" s="93" t="e">
        <f>VLOOKUP($A906,#REF!,8,FALSE)</f>
        <v>#REF!</v>
      </c>
      <c r="H906" s="93" t="e">
        <f>VLOOKUP($A906,#REF!,7,FALSE)</f>
        <v>#REF!</v>
      </c>
      <c r="I906" s="438" t="e">
        <f>VLOOKUP($A906,#REF!,10,FALSE)</f>
        <v>#REF!</v>
      </c>
      <c r="J906" s="93" t="e">
        <f>VLOOKUP($A906,#REF!,11,FALSE)</f>
        <v>#REF!</v>
      </c>
      <c r="K906" s="114" t="e">
        <f>VLOOKUP($A906,#REF!,12,FALSE)</f>
        <v>#REF!</v>
      </c>
      <c r="L906" s="93" t="e">
        <f>VLOOKUP($A906,#REF!,13,FALSE)</f>
        <v>#REF!</v>
      </c>
      <c r="M906" s="438" t="e">
        <f>VLOOKUP($A906,#REF!,14,FALSE)</f>
        <v>#REF!</v>
      </c>
      <c r="N906" s="102" t="e">
        <f>VLOOKUP($A906,#REF!,15,FALSE)</f>
        <v>#REF!</v>
      </c>
      <c r="O906" s="102" t="e">
        <f>VLOOKUP($A906,#REF!,18,FALSE)</f>
        <v>#REF!</v>
      </c>
      <c r="P906" s="93" t="e">
        <f>VLOOKUP($A906,#REF!,41,FALSE)</f>
        <v>#REF!</v>
      </c>
      <c r="Q906" s="115" t="e">
        <f>VLOOKUP(Revisión_Avance_Periodo!$L1146,#REF!,30,FALSE)</f>
        <v>#REF!</v>
      </c>
      <c r="R906" s="116">
        <v>2019</v>
      </c>
      <c r="S906" s="196">
        <v>43615</v>
      </c>
      <c r="T906" s="116" t="s">
        <v>72</v>
      </c>
      <c r="U906" s="117" t="e">
        <f>INDEX(#REF!,MATCH(Revisión_Avance_Periodo!$L906,#REF!,0),MATCH(Revisión_Avance_Periodo!$T906,#REF!,0))</f>
        <v>#REF!</v>
      </c>
      <c r="V906" s="117" t="e">
        <f>INDEX(#REF!,MATCH(Revisión_Avance_Periodo!$L906,#REF!,0),MATCH(Revisión_Avance_Periodo!$T906,#REF!,0))</f>
        <v>#REF!</v>
      </c>
      <c r="W906" s="118">
        <f>IFERROR((V906/U906),0)</f>
        <v>0</v>
      </c>
      <c r="X906" s="116" t="str">
        <f>VLOOKUP(W906,Tabla_Estado_Meta_OAP_2019[#All],3,TRUE)</f>
        <v>Por Ejecutar</v>
      </c>
      <c r="Y906" s="150" t="e">
        <f>SUBTOTAL(9,$U$902:$U906)</f>
        <v>#REF!</v>
      </c>
      <c r="Z906" s="159" t="e">
        <f>SUBTOTAL(9,$V$902:$V906)</f>
        <v>#REF!</v>
      </c>
      <c r="AA906" s="159">
        <f>IFERROR(+Revisión_Avance_Periodo!$Z906/Revisión_Avance_Periodo!$Y906,0)</f>
        <v>0</v>
      </c>
      <c r="AB906" s="126"/>
      <c r="AC906" s="127"/>
      <c r="AD906" s="125"/>
      <c r="AE906" s="125"/>
      <c r="AF906" s="128"/>
      <c r="AG906" s="129"/>
      <c r="AH906" s="150" t="e">
        <f>SUBTOTAL(9,$U$906:$U1142)</f>
        <v>#REF!</v>
      </c>
      <c r="AI906" s="159" t="e">
        <f>SUBTOTAL(9,$V$906:$V1142)</f>
        <v>#REF!</v>
      </c>
      <c r="AJ906" s="159">
        <f>IFERROR(+Revisión_Avance_Periodo!$Z1146/Revisión_Avance_Periodo!$Y1146,0)</f>
        <v>0</v>
      </c>
      <c r="AK906" s="126"/>
      <c r="AL906" s="127"/>
      <c r="AM906" s="125"/>
      <c r="AN906" s="125"/>
      <c r="AO906" s="128"/>
      <c r="AP906" s="129"/>
    </row>
    <row r="907" spans="1:42" x14ac:dyDescent="0.25">
      <c r="A907" s="97">
        <v>98</v>
      </c>
      <c r="B907" s="435" t="e">
        <f>CONCATENATE(Revisión_Avance_Periodo!$D1147,";",Revisión_Avance_Periodo!$F1147,";",Revisión_Avance_Periodo!$L1147)</f>
        <v>#REF!</v>
      </c>
      <c r="C907" s="435" t="e">
        <f t="shared" si="81"/>
        <v>#REF!</v>
      </c>
      <c r="D907" s="123" t="e">
        <f>VLOOKUP($A907,#REF!,3,FALSE)</f>
        <v>#REF!</v>
      </c>
      <c r="E907" s="436" t="e">
        <f>VLOOKUP($A907,#REF!,4,FALSE)</f>
        <v>#REF!</v>
      </c>
      <c r="F907" s="103" t="e">
        <f>VLOOKUP($A907,#REF!,5,FALSE)</f>
        <v>#REF!</v>
      </c>
      <c r="G907" s="98" t="e">
        <f>VLOOKUP($A907,#REF!,8,FALSE)</f>
        <v>#REF!</v>
      </c>
      <c r="H907" s="93" t="e">
        <f>VLOOKUP($A907,#REF!,7,FALSE)</f>
        <v>#REF!</v>
      </c>
      <c r="I907" s="438" t="e">
        <f>VLOOKUP($A907,#REF!,10,FALSE)</f>
        <v>#REF!</v>
      </c>
      <c r="J907" s="98" t="e">
        <f>VLOOKUP($A907,#REF!,11,FALSE)</f>
        <v>#REF!</v>
      </c>
      <c r="K907" s="114" t="e">
        <f>VLOOKUP($A907,#REF!,12,FALSE)</f>
        <v>#REF!</v>
      </c>
      <c r="L907" s="98" t="e">
        <f>VLOOKUP($A907,#REF!,13,FALSE)</f>
        <v>#REF!</v>
      </c>
      <c r="M907" s="438" t="e">
        <f>VLOOKUP($A907,#REF!,14,FALSE)</f>
        <v>#REF!</v>
      </c>
      <c r="N907" s="103" t="e">
        <f>VLOOKUP($A907,#REF!,15,FALSE)</f>
        <v>#REF!</v>
      </c>
      <c r="O907" s="103" t="e">
        <f>VLOOKUP($A907,#REF!,18,FALSE)</f>
        <v>#REF!</v>
      </c>
      <c r="P907" s="93" t="e">
        <f>VLOOKUP($A907,#REF!,41,FALSE)</f>
        <v>#REF!</v>
      </c>
      <c r="Q907" s="115" t="e">
        <f>VLOOKUP(Revisión_Avance_Periodo!$L1147,#REF!,30,FALSE)</f>
        <v>#REF!</v>
      </c>
      <c r="R907" s="116">
        <v>2019</v>
      </c>
      <c r="S907" s="196">
        <v>43646</v>
      </c>
      <c r="T907" s="124" t="s">
        <v>73</v>
      </c>
      <c r="U907" s="117" t="e">
        <f>INDEX(#REF!,MATCH(Revisión_Avance_Periodo!$L907,#REF!,0),MATCH(Revisión_Avance_Periodo!$T907,#REF!,0))</f>
        <v>#REF!</v>
      </c>
      <c r="V907" s="117" t="e">
        <f>INDEX(#REF!,MATCH(Revisión_Avance_Periodo!$L907,#REF!,0),MATCH(Revisión_Avance_Periodo!$T907,#REF!,0))</f>
        <v>#REF!</v>
      </c>
      <c r="W907" s="118">
        <f>IFERROR((V907/U907),0)</f>
        <v>0</v>
      </c>
      <c r="X907" s="124" t="str">
        <f>VLOOKUP(W907,Tabla_Estado_Meta_OAP_2019[#All],3,TRUE)</f>
        <v>Por Ejecutar</v>
      </c>
      <c r="Y907" s="150" t="e">
        <f>SUBTOTAL(9,$U$902:$U907)</f>
        <v>#REF!</v>
      </c>
      <c r="Z907" s="159" t="e">
        <f>SUBTOTAL(9,$V$902:$V907)</f>
        <v>#REF!</v>
      </c>
      <c r="AA907" s="159">
        <f>IFERROR(+Revisión_Avance_Periodo!$Z907/Revisión_Avance_Periodo!$Y907,0)</f>
        <v>0</v>
      </c>
      <c r="AB907" s="126"/>
      <c r="AC907" s="127"/>
      <c r="AD907" s="125"/>
      <c r="AE907" s="125"/>
      <c r="AF907" s="128"/>
      <c r="AG907" s="129"/>
      <c r="AH907" s="150" t="e">
        <f>SUBTOTAL(9,$U$907:$U1142)</f>
        <v>#REF!</v>
      </c>
      <c r="AI907" s="159" t="e">
        <f>SUBTOTAL(9,$V$907:$V1142)</f>
        <v>#REF!</v>
      </c>
      <c r="AJ907" s="159">
        <f>IFERROR(+Revisión_Avance_Periodo!$Z1147/Revisión_Avance_Periodo!$Y1147,0)</f>
        <v>0</v>
      </c>
      <c r="AK907" s="126"/>
      <c r="AL907" s="127"/>
      <c r="AM907" s="125"/>
      <c r="AN907" s="125"/>
      <c r="AO907" s="128"/>
      <c r="AP907" s="129"/>
    </row>
    <row r="908" spans="1:42" x14ac:dyDescent="0.25">
      <c r="A908" s="92">
        <v>98</v>
      </c>
      <c r="B908" s="435" t="e">
        <f>CONCATENATE(Revisión_Avance_Periodo!$D1148,";",Revisión_Avance_Periodo!$F1148,";",Revisión_Avance_Periodo!$L1148)</f>
        <v>#REF!</v>
      </c>
      <c r="C908" s="435" t="e">
        <f t="shared" si="81"/>
        <v>#REF!</v>
      </c>
      <c r="D908" s="114" t="e">
        <f>VLOOKUP($A908,#REF!,3,FALSE)</f>
        <v>#REF!</v>
      </c>
      <c r="E908" s="436" t="e">
        <f>VLOOKUP($A908,#REF!,4,FALSE)</f>
        <v>#REF!</v>
      </c>
      <c r="F908" s="102" t="e">
        <f>VLOOKUP($A908,#REF!,5,FALSE)</f>
        <v>#REF!</v>
      </c>
      <c r="G908" s="93" t="e">
        <f>VLOOKUP($A908,#REF!,8,FALSE)</f>
        <v>#REF!</v>
      </c>
      <c r="H908" s="93" t="e">
        <f>VLOOKUP($A908,#REF!,7,FALSE)</f>
        <v>#REF!</v>
      </c>
      <c r="I908" s="438" t="e">
        <f>VLOOKUP($A908,#REF!,10,FALSE)</f>
        <v>#REF!</v>
      </c>
      <c r="J908" s="93" t="e">
        <f>VLOOKUP($A908,#REF!,11,FALSE)</f>
        <v>#REF!</v>
      </c>
      <c r="K908" s="114" t="e">
        <f>VLOOKUP($A908,#REF!,12,FALSE)</f>
        <v>#REF!</v>
      </c>
      <c r="L908" s="93" t="e">
        <f>VLOOKUP($A908,#REF!,13,FALSE)</f>
        <v>#REF!</v>
      </c>
      <c r="M908" s="438" t="e">
        <f>VLOOKUP($A908,#REF!,14,FALSE)</f>
        <v>#REF!</v>
      </c>
      <c r="N908" s="102" t="e">
        <f>VLOOKUP($A908,#REF!,15,FALSE)</f>
        <v>#REF!</v>
      </c>
      <c r="O908" s="102" t="e">
        <f>VLOOKUP($A908,#REF!,18,FALSE)</f>
        <v>#REF!</v>
      </c>
      <c r="P908" s="93" t="e">
        <f>VLOOKUP($A908,#REF!,41,FALSE)</f>
        <v>#REF!</v>
      </c>
      <c r="Q908" s="115" t="e">
        <f>VLOOKUP(Revisión_Avance_Periodo!$L1148,#REF!,30,FALSE)</f>
        <v>#REF!</v>
      </c>
      <c r="R908" s="116">
        <v>2019</v>
      </c>
      <c r="S908" s="196">
        <v>43676</v>
      </c>
      <c r="T908" s="116" t="s">
        <v>74</v>
      </c>
      <c r="U908" s="117" t="e">
        <f>INDEX(#REF!,MATCH(Revisión_Avance_Periodo!$L908,#REF!,0),MATCH(Revisión_Avance_Periodo!$T908,#REF!,0))</f>
        <v>#REF!</v>
      </c>
      <c r="V908" s="117" t="e">
        <f>INDEX(#REF!,MATCH(Revisión_Avance_Periodo!$L908,#REF!,0),MATCH(Revisión_Avance_Periodo!$T908,#REF!,0))</f>
        <v>#REF!</v>
      </c>
      <c r="W908" s="118">
        <f>IFERROR((V908/U908),0)</f>
        <v>0</v>
      </c>
      <c r="X908" s="116" t="str">
        <f>VLOOKUP(W908,Tabla_Estado_Meta_OAP_2019[#All],3,TRUE)</f>
        <v>Por Ejecutar</v>
      </c>
      <c r="Y908" s="150" t="e">
        <f>SUBTOTAL(9,$U$902:$U908)</f>
        <v>#REF!</v>
      </c>
      <c r="Z908" s="159" t="e">
        <f>SUBTOTAL(9,$V$902:$V908)</f>
        <v>#REF!</v>
      </c>
      <c r="AA908" s="159">
        <f>IFERROR(+Revisión_Avance_Periodo!$Z908/Revisión_Avance_Periodo!$Y908,0)</f>
        <v>0</v>
      </c>
      <c r="AB908" s="126"/>
      <c r="AC908" s="127"/>
      <c r="AD908" s="125"/>
      <c r="AE908" s="125"/>
      <c r="AF908" s="128"/>
      <c r="AG908" s="129"/>
      <c r="AH908" s="150" t="e">
        <f>SUBTOTAL(9,$U$908:$U1142)</f>
        <v>#REF!</v>
      </c>
      <c r="AI908" s="159" t="e">
        <f>SUBTOTAL(9,$V$908:$V1142)</f>
        <v>#REF!</v>
      </c>
      <c r="AJ908" s="159">
        <f>IFERROR(+Revisión_Avance_Periodo!$Z1148/Revisión_Avance_Periodo!$Y1148,0)</f>
        <v>0</v>
      </c>
      <c r="AK908" s="126"/>
      <c r="AL908" s="127"/>
      <c r="AM908" s="125"/>
      <c r="AN908" s="125"/>
      <c r="AO908" s="128"/>
      <c r="AP908" s="129"/>
    </row>
    <row r="909" spans="1:42" x14ac:dyDescent="0.25">
      <c r="A909" s="97">
        <v>98</v>
      </c>
      <c r="B909" s="435" t="e">
        <f>CONCATENATE(Revisión_Avance_Periodo!$D1149,";",Revisión_Avance_Periodo!$F1149,";",Revisión_Avance_Periodo!$L1149)</f>
        <v>#REF!</v>
      </c>
      <c r="C909" s="435" t="e">
        <f t="shared" si="81"/>
        <v>#REF!</v>
      </c>
      <c r="D909" s="123" t="e">
        <f>VLOOKUP($A909,#REF!,3,FALSE)</f>
        <v>#REF!</v>
      </c>
      <c r="E909" s="436" t="e">
        <f>VLOOKUP($A909,#REF!,4,FALSE)</f>
        <v>#REF!</v>
      </c>
      <c r="F909" s="103" t="e">
        <f>VLOOKUP($A909,#REF!,5,FALSE)</f>
        <v>#REF!</v>
      </c>
      <c r="G909" s="98" t="e">
        <f>VLOOKUP($A909,#REF!,8,FALSE)</f>
        <v>#REF!</v>
      </c>
      <c r="H909" s="93" t="e">
        <f>VLOOKUP($A909,#REF!,7,FALSE)</f>
        <v>#REF!</v>
      </c>
      <c r="I909" s="438" t="e">
        <f>VLOOKUP($A909,#REF!,10,FALSE)</f>
        <v>#REF!</v>
      </c>
      <c r="J909" s="98" t="e">
        <f>VLOOKUP($A909,#REF!,11,FALSE)</f>
        <v>#REF!</v>
      </c>
      <c r="K909" s="114" t="e">
        <f>VLOOKUP($A909,#REF!,12,FALSE)</f>
        <v>#REF!</v>
      </c>
      <c r="L909" s="98" t="e">
        <f>VLOOKUP($A909,#REF!,13,FALSE)</f>
        <v>#REF!</v>
      </c>
      <c r="M909" s="438" t="e">
        <f>VLOOKUP($A909,#REF!,14,FALSE)</f>
        <v>#REF!</v>
      </c>
      <c r="N909" s="103" t="e">
        <f>VLOOKUP($A909,#REF!,15,FALSE)</f>
        <v>#REF!</v>
      </c>
      <c r="O909" s="103" t="e">
        <f>VLOOKUP($A909,#REF!,18,FALSE)</f>
        <v>#REF!</v>
      </c>
      <c r="P909" s="93" t="e">
        <f>VLOOKUP($A909,#REF!,41,FALSE)</f>
        <v>#REF!</v>
      </c>
      <c r="Q909" s="115" t="e">
        <f>VLOOKUP(Revisión_Avance_Periodo!$L1149,#REF!,30,FALSE)</f>
        <v>#REF!</v>
      </c>
      <c r="R909" s="116">
        <v>2019</v>
      </c>
      <c r="S909" s="196">
        <v>43707</v>
      </c>
      <c r="T909" s="124" t="s">
        <v>75</v>
      </c>
      <c r="U909" s="117" t="e">
        <f>INDEX(#REF!,MATCH(Revisión_Avance_Periodo!$L909,#REF!,0),MATCH(Revisión_Avance_Periodo!$T909,#REF!,0))</f>
        <v>#REF!</v>
      </c>
      <c r="V909" s="117" t="e">
        <f>INDEX(#REF!,MATCH(Revisión_Avance_Periodo!$L909,#REF!,0),MATCH(Revisión_Avance_Periodo!$T909,#REF!,0))</f>
        <v>#REF!</v>
      </c>
      <c r="W909" s="131" t="e">
        <f>V909/U909</f>
        <v>#REF!</v>
      </c>
      <c r="X909" s="124" t="e">
        <f>VLOOKUP(W909,Tabla_Estado_Meta_OAP_2019[#All],3,TRUE)</f>
        <v>#REF!</v>
      </c>
      <c r="Y909" s="150" t="e">
        <f>SUBTOTAL(9,$U$902:$U909)</f>
        <v>#REF!</v>
      </c>
      <c r="Z909" s="159" t="e">
        <f>SUBTOTAL(9,$V$902:$V909)</f>
        <v>#REF!</v>
      </c>
      <c r="AA909" s="159">
        <f>IFERROR(+Revisión_Avance_Periodo!$Z909/Revisión_Avance_Periodo!$Y909,0)</f>
        <v>0</v>
      </c>
      <c r="AB909" s="126"/>
      <c r="AC909" s="127"/>
      <c r="AD909" s="125"/>
      <c r="AE909" s="125"/>
      <c r="AF909" s="128"/>
      <c r="AG909" s="129"/>
      <c r="AH909" s="150" t="e">
        <f>SUBTOTAL(9,$U$909:$U1142)</f>
        <v>#REF!</v>
      </c>
      <c r="AI909" s="159" t="e">
        <f>SUBTOTAL(9,$V$909:$V1142)</f>
        <v>#REF!</v>
      </c>
      <c r="AJ909" s="159">
        <f>IFERROR(+Revisión_Avance_Periodo!$Z1149/Revisión_Avance_Periodo!$Y1149,0)</f>
        <v>0</v>
      </c>
      <c r="AK909" s="126"/>
      <c r="AL909" s="127"/>
      <c r="AM909" s="125"/>
      <c r="AN909" s="125"/>
      <c r="AO909" s="128"/>
      <c r="AP909" s="129"/>
    </row>
    <row r="910" spans="1:42" x14ac:dyDescent="0.25">
      <c r="A910" s="92">
        <v>98</v>
      </c>
      <c r="B910" s="435" t="e">
        <f>CONCATENATE(Revisión_Avance_Periodo!$D1150,";",Revisión_Avance_Periodo!$F1150,";",Revisión_Avance_Periodo!$L1150)</f>
        <v>#REF!</v>
      </c>
      <c r="C910" s="435" t="e">
        <f t="shared" si="81"/>
        <v>#REF!</v>
      </c>
      <c r="D910" s="114" t="e">
        <f>VLOOKUP($A910,#REF!,3,FALSE)</f>
        <v>#REF!</v>
      </c>
      <c r="E910" s="436" t="e">
        <f>VLOOKUP($A910,#REF!,4,FALSE)</f>
        <v>#REF!</v>
      </c>
      <c r="F910" s="102" t="e">
        <f>VLOOKUP($A910,#REF!,5,FALSE)</f>
        <v>#REF!</v>
      </c>
      <c r="G910" s="93" t="e">
        <f>VLOOKUP($A910,#REF!,8,FALSE)</f>
        <v>#REF!</v>
      </c>
      <c r="H910" s="93" t="e">
        <f>VLOOKUP($A910,#REF!,7,FALSE)</f>
        <v>#REF!</v>
      </c>
      <c r="I910" s="438" t="e">
        <f>VLOOKUP($A910,#REF!,10,FALSE)</f>
        <v>#REF!</v>
      </c>
      <c r="J910" s="93" t="e">
        <f>VLOOKUP($A910,#REF!,11,FALSE)</f>
        <v>#REF!</v>
      </c>
      <c r="K910" s="114" t="e">
        <f>VLOOKUP($A910,#REF!,12,FALSE)</f>
        <v>#REF!</v>
      </c>
      <c r="L910" s="93" t="e">
        <f>VLOOKUP($A910,#REF!,13,FALSE)</f>
        <v>#REF!</v>
      </c>
      <c r="M910" s="438" t="e">
        <f>VLOOKUP($A910,#REF!,14,FALSE)</f>
        <v>#REF!</v>
      </c>
      <c r="N910" s="102" t="e">
        <f>VLOOKUP($A910,#REF!,15,FALSE)</f>
        <v>#REF!</v>
      </c>
      <c r="O910" s="102" t="e">
        <f>VLOOKUP($A910,#REF!,18,FALSE)</f>
        <v>#REF!</v>
      </c>
      <c r="P910" s="93" t="e">
        <f>VLOOKUP($A910,#REF!,41,FALSE)</f>
        <v>#REF!</v>
      </c>
      <c r="Q910" s="115" t="e">
        <f>VLOOKUP(Revisión_Avance_Periodo!$L1150,#REF!,30,FALSE)</f>
        <v>#REF!</v>
      </c>
      <c r="R910" s="116">
        <v>2019</v>
      </c>
      <c r="S910" s="196">
        <v>43738</v>
      </c>
      <c r="T910" s="116" t="s">
        <v>76</v>
      </c>
      <c r="U910" s="117" t="e">
        <f>INDEX(#REF!,MATCH(Revisión_Avance_Periodo!$L910,#REF!,0),MATCH(Revisión_Avance_Periodo!$T910,#REF!,0))</f>
        <v>#REF!</v>
      </c>
      <c r="V910" s="117" t="e">
        <f>INDEX(#REF!,MATCH(Revisión_Avance_Periodo!$L910,#REF!,0),MATCH(Revisión_Avance_Periodo!$T910,#REF!,0))</f>
        <v>#REF!</v>
      </c>
      <c r="W910" s="118">
        <f t="shared" ref="W910:W915" si="82">IFERROR((V910/U910),0)</f>
        <v>0</v>
      </c>
      <c r="X910" s="116" t="str">
        <f>VLOOKUP(W910,Tabla_Estado_Meta_OAP_2019[#All],3,TRUE)</f>
        <v>Por Ejecutar</v>
      </c>
      <c r="Y910" s="150" t="e">
        <f>SUBTOTAL(9,$U$902:$U910)</f>
        <v>#REF!</v>
      </c>
      <c r="Z910" s="159" t="e">
        <f>SUBTOTAL(9,$V$902:$V910)</f>
        <v>#REF!</v>
      </c>
      <c r="AA910" s="159">
        <f>IFERROR(+Revisión_Avance_Periodo!$Z910/Revisión_Avance_Periodo!$Y910,0)</f>
        <v>0</v>
      </c>
      <c r="AB910" s="126"/>
      <c r="AC910" s="127"/>
      <c r="AD910" s="125"/>
      <c r="AE910" s="125"/>
      <c r="AF910" s="128"/>
      <c r="AG910" s="129"/>
      <c r="AH910" s="150" t="e">
        <f>SUBTOTAL(9,$U$910:$U1142)</f>
        <v>#REF!</v>
      </c>
      <c r="AI910" s="159" t="e">
        <f>SUBTOTAL(9,$V$910:$V1142)</f>
        <v>#REF!</v>
      </c>
      <c r="AJ910" s="159">
        <f>IFERROR(+Revisión_Avance_Periodo!$Z1150/Revisión_Avance_Periodo!$Y1150,0)</f>
        <v>0</v>
      </c>
      <c r="AK910" s="126"/>
      <c r="AL910" s="127"/>
      <c r="AM910" s="125"/>
      <c r="AN910" s="125"/>
      <c r="AO910" s="128"/>
      <c r="AP910" s="129"/>
    </row>
    <row r="911" spans="1:42" x14ac:dyDescent="0.25">
      <c r="A911" s="97">
        <v>98</v>
      </c>
      <c r="B911" s="435" t="e">
        <f>CONCATENATE(Revisión_Avance_Periodo!$D1151,";",Revisión_Avance_Periodo!$F1151,";",Revisión_Avance_Periodo!$L1151)</f>
        <v>#REF!</v>
      </c>
      <c r="C911" s="435" t="e">
        <f t="shared" si="81"/>
        <v>#REF!</v>
      </c>
      <c r="D911" s="123" t="e">
        <f>VLOOKUP($A911,#REF!,3,FALSE)</f>
        <v>#REF!</v>
      </c>
      <c r="E911" s="436" t="e">
        <f>VLOOKUP($A911,#REF!,4,FALSE)</f>
        <v>#REF!</v>
      </c>
      <c r="F911" s="103" t="e">
        <f>VLOOKUP($A911,#REF!,5,FALSE)</f>
        <v>#REF!</v>
      </c>
      <c r="G911" s="98" t="e">
        <f>VLOOKUP($A911,#REF!,8,FALSE)</f>
        <v>#REF!</v>
      </c>
      <c r="H911" s="93" t="e">
        <f>VLOOKUP($A911,#REF!,7,FALSE)</f>
        <v>#REF!</v>
      </c>
      <c r="I911" s="438" t="e">
        <f>VLOOKUP($A911,#REF!,10,FALSE)</f>
        <v>#REF!</v>
      </c>
      <c r="J911" s="98" t="e">
        <f>VLOOKUP($A911,#REF!,11,FALSE)</f>
        <v>#REF!</v>
      </c>
      <c r="K911" s="114" t="e">
        <f>VLOOKUP($A911,#REF!,12,FALSE)</f>
        <v>#REF!</v>
      </c>
      <c r="L911" s="98" t="e">
        <f>VLOOKUP($A911,#REF!,13,FALSE)</f>
        <v>#REF!</v>
      </c>
      <c r="M911" s="438" t="e">
        <f>VLOOKUP($A911,#REF!,14,FALSE)</f>
        <v>#REF!</v>
      </c>
      <c r="N911" s="103" t="e">
        <f>VLOOKUP($A911,#REF!,15,FALSE)</f>
        <v>#REF!</v>
      </c>
      <c r="O911" s="103" t="e">
        <f>VLOOKUP($A911,#REF!,18,FALSE)</f>
        <v>#REF!</v>
      </c>
      <c r="P911" s="93" t="e">
        <f>VLOOKUP($A911,#REF!,41,FALSE)</f>
        <v>#REF!</v>
      </c>
      <c r="Q911" s="115" t="e">
        <f>VLOOKUP(Revisión_Avance_Periodo!$L1151,#REF!,30,FALSE)</f>
        <v>#REF!</v>
      </c>
      <c r="R911" s="116">
        <v>2019</v>
      </c>
      <c r="S911" s="196">
        <v>43768</v>
      </c>
      <c r="T911" s="124" t="s">
        <v>77</v>
      </c>
      <c r="U911" s="117" t="e">
        <f>INDEX(#REF!,MATCH(Revisión_Avance_Periodo!$L911,#REF!,0),MATCH(Revisión_Avance_Periodo!$T911,#REF!,0))</f>
        <v>#REF!</v>
      </c>
      <c r="V911" s="117" t="e">
        <f>INDEX(#REF!,MATCH(Revisión_Avance_Periodo!$L911,#REF!,0),MATCH(Revisión_Avance_Periodo!$T911,#REF!,0))</f>
        <v>#REF!</v>
      </c>
      <c r="W911" s="118">
        <f t="shared" si="82"/>
        <v>0</v>
      </c>
      <c r="X911" s="124" t="str">
        <f>VLOOKUP(W911,Tabla_Estado_Meta_OAP_2019[#All],3,TRUE)</f>
        <v>Por Ejecutar</v>
      </c>
      <c r="Y911" s="150" t="e">
        <f>SUBTOTAL(9,$U$902:$U911)</f>
        <v>#REF!</v>
      </c>
      <c r="Z911" s="159" t="e">
        <f>SUBTOTAL(9,$V$902:$V911)</f>
        <v>#REF!</v>
      </c>
      <c r="AA911" s="159">
        <f>IFERROR(+Revisión_Avance_Periodo!$Z911/Revisión_Avance_Periodo!$Y911,0)</f>
        <v>0</v>
      </c>
      <c r="AB911" s="126"/>
      <c r="AC911" s="127"/>
      <c r="AD911" s="125"/>
      <c r="AE911" s="125"/>
      <c r="AF911" s="128"/>
      <c r="AG911" s="129"/>
      <c r="AH911" s="150" t="e">
        <f>SUBTOTAL(9,$U$911:$U1142)</f>
        <v>#REF!</v>
      </c>
      <c r="AI911" s="159" t="e">
        <f>SUBTOTAL(9,$V$911:$V1142)</f>
        <v>#REF!</v>
      </c>
      <c r="AJ911" s="159">
        <f>IFERROR(+Revisión_Avance_Periodo!$Z1151/Revisión_Avance_Periodo!$Y1151,0)</f>
        <v>0</v>
      </c>
      <c r="AK911" s="126"/>
      <c r="AL911" s="127"/>
      <c r="AM911" s="125"/>
      <c r="AN911" s="125"/>
      <c r="AO911" s="128"/>
      <c r="AP911" s="129"/>
    </row>
    <row r="912" spans="1:42" x14ac:dyDescent="0.25">
      <c r="A912" s="92">
        <v>98</v>
      </c>
      <c r="B912" s="435" t="e">
        <f>CONCATENATE(Revisión_Avance_Periodo!$D1152,";",Revisión_Avance_Periodo!$F1152,";",Revisión_Avance_Periodo!$L1152)</f>
        <v>#REF!</v>
      </c>
      <c r="C912" s="435" t="e">
        <f t="shared" si="81"/>
        <v>#REF!</v>
      </c>
      <c r="D912" s="114" t="e">
        <f>VLOOKUP($A912,#REF!,3,FALSE)</f>
        <v>#REF!</v>
      </c>
      <c r="E912" s="436" t="e">
        <f>VLOOKUP($A912,#REF!,4,FALSE)</f>
        <v>#REF!</v>
      </c>
      <c r="F912" s="102" t="e">
        <f>VLOOKUP($A912,#REF!,5,FALSE)</f>
        <v>#REF!</v>
      </c>
      <c r="G912" s="93" t="e">
        <f>VLOOKUP($A912,#REF!,8,FALSE)</f>
        <v>#REF!</v>
      </c>
      <c r="H912" s="93" t="e">
        <f>VLOOKUP($A912,#REF!,7,FALSE)</f>
        <v>#REF!</v>
      </c>
      <c r="I912" s="438" t="e">
        <f>VLOOKUP($A912,#REF!,10,FALSE)</f>
        <v>#REF!</v>
      </c>
      <c r="J912" s="93" t="e">
        <f>VLOOKUP($A912,#REF!,11,FALSE)</f>
        <v>#REF!</v>
      </c>
      <c r="K912" s="114" t="e">
        <f>VLOOKUP($A912,#REF!,12,FALSE)</f>
        <v>#REF!</v>
      </c>
      <c r="L912" s="93" t="e">
        <f>VLOOKUP($A912,#REF!,13,FALSE)</f>
        <v>#REF!</v>
      </c>
      <c r="M912" s="438" t="e">
        <f>VLOOKUP($A912,#REF!,14,FALSE)</f>
        <v>#REF!</v>
      </c>
      <c r="N912" s="102" t="e">
        <f>VLOOKUP($A912,#REF!,15,FALSE)</f>
        <v>#REF!</v>
      </c>
      <c r="O912" s="102" t="e">
        <f>VLOOKUP($A912,#REF!,18,FALSE)</f>
        <v>#REF!</v>
      </c>
      <c r="P912" s="93" t="e">
        <f>VLOOKUP($A912,#REF!,41,FALSE)</f>
        <v>#REF!</v>
      </c>
      <c r="Q912" s="115" t="e">
        <f>VLOOKUP(Revisión_Avance_Periodo!$L1152,#REF!,30,FALSE)</f>
        <v>#REF!</v>
      </c>
      <c r="R912" s="116">
        <v>2019</v>
      </c>
      <c r="S912" s="196">
        <v>43799</v>
      </c>
      <c r="T912" s="116" t="s">
        <v>78</v>
      </c>
      <c r="U912" s="117" t="e">
        <f>INDEX(#REF!,MATCH(Revisión_Avance_Periodo!$L912,#REF!,0),MATCH(Revisión_Avance_Periodo!$T912,#REF!,0))</f>
        <v>#REF!</v>
      </c>
      <c r="V912" s="117" t="e">
        <f>INDEX(#REF!,MATCH(Revisión_Avance_Periodo!$L912,#REF!,0),MATCH(Revisión_Avance_Periodo!$T912,#REF!,0))</f>
        <v>#REF!</v>
      </c>
      <c r="W912" s="118">
        <f t="shared" si="82"/>
        <v>0</v>
      </c>
      <c r="X912" s="116" t="str">
        <f>VLOOKUP(W912,Tabla_Estado_Meta_OAP_2019[#All],3,TRUE)</f>
        <v>Por Ejecutar</v>
      </c>
      <c r="Y912" s="150" t="e">
        <f>SUBTOTAL(9,$U$902:$U912)</f>
        <v>#REF!</v>
      </c>
      <c r="Z912" s="159" t="e">
        <f>SUBTOTAL(9,$V$902:$V912)</f>
        <v>#REF!</v>
      </c>
      <c r="AA912" s="159">
        <f>IFERROR(+Revisión_Avance_Periodo!$Z912/Revisión_Avance_Periodo!$Y912,0)</f>
        <v>0</v>
      </c>
      <c r="AB912" s="126"/>
      <c r="AC912" s="127"/>
      <c r="AD912" s="125"/>
      <c r="AE912" s="125"/>
      <c r="AF912" s="128"/>
      <c r="AG912" s="129"/>
      <c r="AH912" s="150" t="e">
        <f>SUBTOTAL(9,$U$912:$U1142)</f>
        <v>#REF!</v>
      </c>
      <c r="AI912" s="159" t="e">
        <f>SUBTOTAL(9,$V$912:$V1142)</f>
        <v>#REF!</v>
      </c>
      <c r="AJ912" s="159">
        <f>IFERROR(+Revisión_Avance_Periodo!$Z1152/Revisión_Avance_Periodo!$Y1152,0)</f>
        <v>0</v>
      </c>
      <c r="AK912" s="126"/>
      <c r="AL912" s="127"/>
      <c r="AM912" s="125"/>
      <c r="AN912" s="125"/>
      <c r="AO912" s="128"/>
      <c r="AP912" s="129"/>
    </row>
    <row r="913" spans="1:42" ht="15.75" thickBot="1" x14ac:dyDescent="0.3">
      <c r="A913" s="97">
        <v>98</v>
      </c>
      <c r="B913" s="435" t="e">
        <f>CONCATENATE(Revisión_Avance_Periodo!$D1153,";",Revisión_Avance_Periodo!$F1153,";",Revisión_Avance_Periodo!$L1153)</f>
        <v>#REF!</v>
      </c>
      <c r="C913" s="435" t="e">
        <f t="shared" si="81"/>
        <v>#REF!</v>
      </c>
      <c r="D913" s="123" t="e">
        <f>VLOOKUP($A913,#REF!,3,FALSE)</f>
        <v>#REF!</v>
      </c>
      <c r="E913" s="436" t="e">
        <f>VLOOKUP($A913,#REF!,4,FALSE)</f>
        <v>#REF!</v>
      </c>
      <c r="F913" s="103" t="e">
        <f>VLOOKUP($A913,#REF!,5,FALSE)</f>
        <v>#REF!</v>
      </c>
      <c r="G913" s="98" t="e">
        <f>VLOOKUP($A913,#REF!,8,FALSE)</f>
        <v>#REF!</v>
      </c>
      <c r="H913" s="93" t="e">
        <f>VLOOKUP($A913,#REF!,7,FALSE)</f>
        <v>#REF!</v>
      </c>
      <c r="I913" s="438" t="e">
        <f>VLOOKUP($A913,#REF!,10,FALSE)</f>
        <v>#REF!</v>
      </c>
      <c r="J913" s="98" t="e">
        <f>VLOOKUP($A913,#REF!,11,FALSE)</f>
        <v>#REF!</v>
      </c>
      <c r="K913" s="114" t="e">
        <f>VLOOKUP($A913,#REF!,12,FALSE)</f>
        <v>#REF!</v>
      </c>
      <c r="L913" s="98" t="e">
        <f>VLOOKUP($A913,#REF!,13,FALSE)</f>
        <v>#REF!</v>
      </c>
      <c r="M913" s="438" t="e">
        <f>VLOOKUP($A913,#REF!,14,FALSE)</f>
        <v>#REF!</v>
      </c>
      <c r="N913" s="103" t="e">
        <f>VLOOKUP($A913,#REF!,15,FALSE)</f>
        <v>#REF!</v>
      </c>
      <c r="O913" s="103" t="e">
        <f>VLOOKUP($A913,#REF!,18,FALSE)</f>
        <v>#REF!</v>
      </c>
      <c r="P913" s="93" t="e">
        <f>VLOOKUP($A913,#REF!,41,FALSE)</f>
        <v>#REF!</v>
      </c>
      <c r="Q913" s="115" t="e">
        <f>VLOOKUP(Revisión_Avance_Periodo!$L1153,#REF!,30,FALSE)</f>
        <v>#REF!</v>
      </c>
      <c r="R913" s="116">
        <v>2019</v>
      </c>
      <c r="S913" s="196">
        <v>43829</v>
      </c>
      <c r="T913" s="124" t="s">
        <v>79</v>
      </c>
      <c r="U913" s="117" t="e">
        <f>INDEX(#REF!,MATCH(Revisión_Avance_Periodo!$L913,#REF!,0),MATCH(Revisión_Avance_Periodo!$T913,#REF!,0))</f>
        <v>#REF!</v>
      </c>
      <c r="V913" s="117" t="e">
        <f>INDEX(#REF!,MATCH(Revisión_Avance_Periodo!$L913,#REF!,0),MATCH(Revisión_Avance_Periodo!$T913,#REF!,0))</f>
        <v>#REF!</v>
      </c>
      <c r="W913" s="118">
        <f t="shared" si="82"/>
        <v>0</v>
      </c>
      <c r="X913" s="124" t="str">
        <f>VLOOKUP(W913,Tabla_Estado_Meta_OAP_2019[#All],3,TRUE)</f>
        <v>Por Ejecutar</v>
      </c>
      <c r="Y913" s="150" t="e">
        <f>SUBTOTAL(9,$U$902:$U913)</f>
        <v>#REF!</v>
      </c>
      <c r="Z913" s="159" t="e">
        <f>SUBTOTAL(9,$V$902:$V913)</f>
        <v>#REF!</v>
      </c>
      <c r="AA913" s="159">
        <f>IFERROR(+Revisión_Avance_Periodo!$Z913/Revisión_Avance_Periodo!$Y913,0)</f>
        <v>0</v>
      </c>
      <c r="AB913" s="126"/>
      <c r="AC913" s="127"/>
      <c r="AD913" s="125"/>
      <c r="AE913" s="125"/>
      <c r="AF913" s="128"/>
      <c r="AG913" s="129"/>
      <c r="AH913" s="150" t="e">
        <f>SUBTOTAL(9,$U$913:$U1142)</f>
        <v>#REF!</v>
      </c>
      <c r="AI913" s="159" t="e">
        <f>SUBTOTAL(9,$V$913:$V1142)</f>
        <v>#REF!</v>
      </c>
      <c r="AJ913" s="159">
        <f>IFERROR(+Revisión_Avance_Periodo!$Z1153/Revisión_Avance_Periodo!$Y1153,0)</f>
        <v>0</v>
      </c>
      <c r="AK913" s="126"/>
      <c r="AL913" s="127"/>
      <c r="AM913" s="125"/>
      <c r="AN913" s="125"/>
      <c r="AO913" s="128"/>
      <c r="AP913" s="129"/>
    </row>
    <row r="914" spans="1:42" x14ac:dyDescent="0.25">
      <c r="A914" s="92">
        <v>99</v>
      </c>
      <c r="B914" s="435" t="e">
        <f>CONCATENATE(Revisión_Avance_Periodo!$D1154,";",Revisión_Avance_Periodo!$F1154,";",Revisión_Avance_Periodo!$L1154)</f>
        <v>#REF!</v>
      </c>
      <c r="C914" s="435" t="e">
        <f t="shared" si="81"/>
        <v>#REF!</v>
      </c>
      <c r="D914" s="114" t="e">
        <f>VLOOKUP($A914,#REF!,3,FALSE)</f>
        <v>#REF!</v>
      </c>
      <c r="E914" s="436" t="e">
        <f>VLOOKUP($A914,#REF!,4,FALSE)</f>
        <v>#REF!</v>
      </c>
      <c r="F914" s="102" t="e">
        <f>VLOOKUP($A914,#REF!,5,FALSE)</f>
        <v>#REF!</v>
      </c>
      <c r="G914" s="93" t="e">
        <f>VLOOKUP($A914,#REF!,8,FALSE)</f>
        <v>#REF!</v>
      </c>
      <c r="H914" s="93" t="e">
        <f>VLOOKUP($A914,#REF!,7,FALSE)</f>
        <v>#REF!</v>
      </c>
      <c r="I914" s="438" t="e">
        <f>VLOOKUP($A914,#REF!,10,FALSE)</f>
        <v>#REF!</v>
      </c>
      <c r="J914" s="93" t="e">
        <f>VLOOKUP($A914,#REF!,11,FALSE)</f>
        <v>#REF!</v>
      </c>
      <c r="K914" s="114" t="e">
        <f>VLOOKUP($A914,#REF!,12,FALSE)</f>
        <v>#REF!</v>
      </c>
      <c r="L914" s="93" t="e">
        <f>VLOOKUP($A914,#REF!,13,FALSE)</f>
        <v>#REF!</v>
      </c>
      <c r="M914" s="438" t="e">
        <f>VLOOKUP($A914,#REF!,14,FALSE)</f>
        <v>#REF!</v>
      </c>
      <c r="N914" s="102" t="e">
        <f>VLOOKUP($A914,#REF!,15,FALSE)</f>
        <v>#REF!</v>
      </c>
      <c r="O914" s="102" t="e">
        <f>VLOOKUP($A914,#REF!,18,FALSE)</f>
        <v>#REF!</v>
      </c>
      <c r="P914" s="93" t="e">
        <f>VLOOKUP($A914,#REF!,41,FALSE)</f>
        <v>#REF!</v>
      </c>
      <c r="Q914" s="115" t="e">
        <f>VLOOKUP(Revisión_Avance_Periodo!$L1154,#REF!,30,FALSE)</f>
        <v>#REF!</v>
      </c>
      <c r="R914" s="116">
        <v>2019</v>
      </c>
      <c r="S914" s="196">
        <v>43495</v>
      </c>
      <c r="T914" s="116" t="s">
        <v>68</v>
      </c>
      <c r="U914" s="440" t="e">
        <f>INDEX(#REF!,MATCH(Revisión_Avance_Periodo!$L914,#REF!,0),MATCH(Revisión_Avance_Periodo!$T914,#REF!,0))</f>
        <v>#REF!</v>
      </c>
      <c r="V914" s="440" t="e">
        <f>INDEX(#REF!,MATCH(Revisión_Avance_Periodo!$L914,#REF!,0),MATCH(Revisión_Avance_Periodo!$T914,#REF!,0))</f>
        <v>#REF!</v>
      </c>
      <c r="W914" s="118">
        <f t="shared" si="82"/>
        <v>0</v>
      </c>
      <c r="X914" s="116" t="str">
        <f>VLOOKUP(W914,Tabla_Estado_Meta_OAP_2019[#All],3,TRUE)</f>
        <v>Por Ejecutar</v>
      </c>
      <c r="Y914" s="163" t="e">
        <f>SUBTOTAL(9,$U$914:$U914)</f>
        <v>#REF!</v>
      </c>
      <c r="Z914" s="161" t="e">
        <f>SUBTOTAL(9,$V$914:$V914)</f>
        <v>#REF!</v>
      </c>
      <c r="AA914" s="162">
        <f>IFERROR(+Revisión_Avance_Periodo!$Z914/Revisión_Avance_Periodo!$Y914,0)</f>
        <v>0</v>
      </c>
      <c r="AB914" s="445" t="e">
        <f>SUBTOTAL(9,U914:U925)</f>
        <v>#REF!</v>
      </c>
      <c r="AC914" s="446" t="e">
        <f>SUBTOTAL(9,V914:V925)</f>
        <v>#REF!</v>
      </c>
      <c r="AD914" s="119" t="e">
        <f>+AC914/AB914</f>
        <v>#REF!</v>
      </c>
      <c r="AE914" s="119" t="e">
        <f>100%-Revisión_Avance_Periodo!$AD914</f>
        <v>#REF!</v>
      </c>
      <c r="AF914" s="121" t="e">
        <f>VLOOKUP(AD914,Tabla_Estado_Meta_OAP_2019[],3,TRUE)</f>
        <v>#REF!</v>
      </c>
      <c r="AG914" s="122" t="e">
        <f>Revisión_Avance_Periodo!$AD914*Revisión_Avance_Periodo!$Q914</f>
        <v>#REF!</v>
      </c>
      <c r="AH914" s="163" t="e">
        <f>SUBTOTAL(9,$U$914:$U1154)</f>
        <v>#REF!</v>
      </c>
      <c r="AI914" s="161" t="e">
        <f>SUBTOTAL(9,$V$914:$V1154)</f>
        <v>#REF!</v>
      </c>
      <c r="AJ914" s="162">
        <f>IFERROR(+Revisión_Avance_Periodo!$Z1154/Revisión_Avance_Periodo!$Y1154,0)</f>
        <v>0</v>
      </c>
      <c r="AK914" s="445" t="e">
        <f>SUBTOTAL(9,AD914:AD925)</f>
        <v>#REF!</v>
      </c>
      <c r="AL914" s="446" t="e">
        <f>SUBTOTAL(9,AE914:AE925)</f>
        <v>#REF!</v>
      </c>
      <c r="AM914" s="119" t="e">
        <f>+AL914/AK914</f>
        <v>#REF!</v>
      </c>
      <c r="AN914" s="119" t="e">
        <f>100%-Revisión_Avance_Periodo!$AD1154</f>
        <v>#REF!</v>
      </c>
      <c r="AO914" s="121" t="e">
        <f>VLOOKUP(AM914,Tabla_Estado_Meta_OAP_2019[],3,TRUE)</f>
        <v>#REF!</v>
      </c>
      <c r="AP914" s="122" t="e">
        <f>Revisión_Avance_Periodo!$AD1154*Revisión_Avance_Periodo!$Q1154</f>
        <v>#REF!</v>
      </c>
    </row>
    <row r="915" spans="1:42" x14ac:dyDescent="0.25">
      <c r="A915" s="97">
        <v>99</v>
      </c>
      <c r="B915" s="435" t="e">
        <f>CONCATENATE(Revisión_Avance_Periodo!$D1155,";",Revisión_Avance_Periodo!$F1155,";",Revisión_Avance_Periodo!$L1155)</f>
        <v>#REF!</v>
      </c>
      <c r="C915" s="435" t="e">
        <f t="shared" si="81"/>
        <v>#REF!</v>
      </c>
      <c r="D915" s="123" t="e">
        <f>VLOOKUP($A915,#REF!,3,FALSE)</f>
        <v>#REF!</v>
      </c>
      <c r="E915" s="436" t="e">
        <f>VLOOKUP($A915,#REF!,4,FALSE)</f>
        <v>#REF!</v>
      </c>
      <c r="F915" s="103" t="e">
        <f>VLOOKUP($A915,#REF!,5,FALSE)</f>
        <v>#REF!</v>
      </c>
      <c r="G915" s="98" t="e">
        <f>VLOOKUP($A915,#REF!,8,FALSE)</f>
        <v>#REF!</v>
      </c>
      <c r="H915" s="93" t="e">
        <f>VLOOKUP($A915,#REF!,7,FALSE)</f>
        <v>#REF!</v>
      </c>
      <c r="I915" s="438" t="e">
        <f>VLOOKUP($A915,#REF!,10,FALSE)</f>
        <v>#REF!</v>
      </c>
      <c r="J915" s="98" t="e">
        <f>VLOOKUP($A915,#REF!,11,FALSE)</f>
        <v>#REF!</v>
      </c>
      <c r="K915" s="114" t="e">
        <f>VLOOKUP($A915,#REF!,12,FALSE)</f>
        <v>#REF!</v>
      </c>
      <c r="L915" s="98" t="e">
        <f>VLOOKUP($A915,#REF!,13,FALSE)</f>
        <v>#REF!</v>
      </c>
      <c r="M915" s="438" t="e">
        <f>VLOOKUP($A915,#REF!,14,FALSE)</f>
        <v>#REF!</v>
      </c>
      <c r="N915" s="103" t="e">
        <f>VLOOKUP($A915,#REF!,15,FALSE)</f>
        <v>#REF!</v>
      </c>
      <c r="O915" s="103" t="e">
        <f>VLOOKUP($A915,#REF!,18,FALSE)</f>
        <v>#REF!</v>
      </c>
      <c r="P915" s="93" t="e">
        <f>VLOOKUP($A915,#REF!,41,FALSE)</f>
        <v>#REF!</v>
      </c>
      <c r="Q915" s="115" t="e">
        <f>VLOOKUP(Revisión_Avance_Periodo!$L1155,#REF!,30,FALSE)</f>
        <v>#REF!</v>
      </c>
      <c r="R915" s="116">
        <v>2019</v>
      </c>
      <c r="S915" s="196">
        <v>43524</v>
      </c>
      <c r="T915" s="124" t="s">
        <v>69</v>
      </c>
      <c r="U915" s="440" t="e">
        <f>INDEX(#REF!,MATCH(Revisión_Avance_Periodo!$L915,#REF!,0),MATCH(Revisión_Avance_Periodo!$T915,#REF!,0))</f>
        <v>#REF!</v>
      </c>
      <c r="V915" s="440" t="e">
        <f>INDEX(#REF!,MATCH(Revisión_Avance_Periodo!$L915,#REF!,0),MATCH(Revisión_Avance_Periodo!$T915,#REF!,0))</f>
        <v>#REF!</v>
      </c>
      <c r="W915" s="118">
        <f t="shared" si="82"/>
        <v>0</v>
      </c>
      <c r="X915" s="124" t="str">
        <f>VLOOKUP(W915,Tabla_Estado_Meta_OAP_2019[#All],3,TRUE)</f>
        <v>Por Ejecutar</v>
      </c>
      <c r="Y915" s="164" t="e">
        <f>SUBTOTAL(9,$U$914:$U915)</f>
        <v>#REF!</v>
      </c>
      <c r="Z915" s="158" t="e">
        <f>SUBTOTAL(9,$V$914:$V915)</f>
        <v>#REF!</v>
      </c>
      <c r="AA915" s="159">
        <f>IFERROR(+Revisión_Avance_Periodo!$Z915/Revisión_Avance_Periodo!$Y915,0)</f>
        <v>0</v>
      </c>
      <c r="AB915" s="126"/>
      <c r="AC915" s="127"/>
      <c r="AD915" s="125"/>
      <c r="AE915" s="125"/>
      <c r="AF915" s="128"/>
      <c r="AG915" s="129"/>
      <c r="AH915" s="164" t="e">
        <f>SUBTOTAL(9,$U$915:$U1154)</f>
        <v>#REF!</v>
      </c>
      <c r="AI915" s="158" t="e">
        <f>SUBTOTAL(9,$V$915:$V1154)</f>
        <v>#REF!</v>
      </c>
      <c r="AJ915" s="159">
        <f>IFERROR(+Revisión_Avance_Periodo!$Z1155/Revisión_Avance_Periodo!$Y1155,0)</f>
        <v>0</v>
      </c>
      <c r="AK915" s="126"/>
      <c r="AL915" s="127"/>
      <c r="AM915" s="125"/>
      <c r="AN915" s="125"/>
      <c r="AO915" s="128"/>
      <c r="AP915" s="129"/>
    </row>
    <row r="916" spans="1:42" x14ac:dyDescent="0.25">
      <c r="A916" s="92">
        <v>99</v>
      </c>
      <c r="B916" s="435" t="e">
        <f>CONCATENATE(Revisión_Avance_Periodo!$D1156,";",Revisión_Avance_Periodo!$F1156,";",Revisión_Avance_Periodo!$L1156)</f>
        <v>#REF!</v>
      </c>
      <c r="C916" s="435" t="e">
        <f t="shared" si="81"/>
        <v>#REF!</v>
      </c>
      <c r="D916" s="114" t="e">
        <f>VLOOKUP($A916,#REF!,3,FALSE)</f>
        <v>#REF!</v>
      </c>
      <c r="E916" s="436" t="e">
        <f>VLOOKUP($A916,#REF!,4,FALSE)</f>
        <v>#REF!</v>
      </c>
      <c r="F916" s="102" t="e">
        <f>VLOOKUP($A916,#REF!,5,FALSE)</f>
        <v>#REF!</v>
      </c>
      <c r="G916" s="93" t="e">
        <f>VLOOKUP($A916,#REF!,8,FALSE)</f>
        <v>#REF!</v>
      </c>
      <c r="H916" s="93" t="e">
        <f>VLOOKUP($A916,#REF!,7,FALSE)</f>
        <v>#REF!</v>
      </c>
      <c r="I916" s="438" t="e">
        <f>VLOOKUP($A916,#REF!,10,FALSE)</f>
        <v>#REF!</v>
      </c>
      <c r="J916" s="93" t="e">
        <f>VLOOKUP($A916,#REF!,11,FALSE)</f>
        <v>#REF!</v>
      </c>
      <c r="K916" s="114" t="e">
        <f>VLOOKUP($A916,#REF!,12,FALSE)</f>
        <v>#REF!</v>
      </c>
      <c r="L916" s="93" t="e">
        <f>VLOOKUP($A916,#REF!,13,FALSE)</f>
        <v>#REF!</v>
      </c>
      <c r="M916" s="438" t="e">
        <f>VLOOKUP($A916,#REF!,14,FALSE)</f>
        <v>#REF!</v>
      </c>
      <c r="N916" s="102" t="e">
        <f>VLOOKUP($A916,#REF!,15,FALSE)</f>
        <v>#REF!</v>
      </c>
      <c r="O916" s="102" t="e">
        <f>VLOOKUP($A916,#REF!,18,FALSE)</f>
        <v>#REF!</v>
      </c>
      <c r="P916" s="93" t="e">
        <f>VLOOKUP($A916,#REF!,41,FALSE)</f>
        <v>#REF!</v>
      </c>
      <c r="Q916" s="115" t="e">
        <f>VLOOKUP(Revisión_Avance_Periodo!$L1156,#REF!,30,FALSE)</f>
        <v>#REF!</v>
      </c>
      <c r="R916" s="116">
        <v>2019</v>
      </c>
      <c r="S916" s="196">
        <v>43554</v>
      </c>
      <c r="T916" s="116" t="s">
        <v>70</v>
      </c>
      <c r="U916" s="440" t="e">
        <f>INDEX(#REF!,MATCH(Revisión_Avance_Periodo!$L916,#REF!,0),MATCH(Revisión_Avance_Periodo!$T916,#REF!,0))</f>
        <v>#REF!</v>
      </c>
      <c r="V916" s="440" t="e">
        <f>INDEX(#REF!,MATCH(Revisión_Avance_Periodo!$L916,#REF!,0),MATCH(Revisión_Avance_Periodo!$T916,#REF!,0))</f>
        <v>#REF!</v>
      </c>
      <c r="W916" s="131" t="e">
        <f>V916/U916</f>
        <v>#REF!</v>
      </c>
      <c r="X916" s="116" t="e">
        <f>VLOOKUP(W916,Tabla_Estado_Meta_OAP_2019[#All],3,TRUE)</f>
        <v>#REF!</v>
      </c>
      <c r="Y916" s="164" t="e">
        <f>SUBTOTAL(9,$U$914:$U916)</f>
        <v>#REF!</v>
      </c>
      <c r="Z916" s="158" t="e">
        <f>SUBTOTAL(9,$V$914:$V916)</f>
        <v>#REF!</v>
      </c>
      <c r="AA916" s="159">
        <f>IFERROR(+Revisión_Avance_Periodo!$Z916/Revisión_Avance_Periodo!$Y916,0)</f>
        <v>0</v>
      </c>
      <c r="AB916" s="126"/>
      <c r="AC916" s="127"/>
      <c r="AD916" s="125"/>
      <c r="AE916" s="125"/>
      <c r="AF916" s="128"/>
      <c r="AG916" s="129"/>
      <c r="AH916" s="164" t="e">
        <f>SUBTOTAL(9,$U$916:$U1154)</f>
        <v>#REF!</v>
      </c>
      <c r="AI916" s="158" t="e">
        <f>SUBTOTAL(9,$V$916:$V1154)</f>
        <v>#REF!</v>
      </c>
      <c r="AJ916" s="159">
        <f>IFERROR(+Revisión_Avance_Periodo!$Z1156/Revisión_Avance_Periodo!$Y1156,0)</f>
        <v>0</v>
      </c>
      <c r="AK916" s="126"/>
      <c r="AL916" s="127"/>
      <c r="AM916" s="125"/>
      <c r="AN916" s="125"/>
      <c r="AO916" s="128"/>
      <c r="AP916" s="129"/>
    </row>
    <row r="917" spans="1:42" x14ac:dyDescent="0.25">
      <c r="A917" s="97">
        <v>99</v>
      </c>
      <c r="B917" s="435" t="e">
        <f>CONCATENATE(Revisión_Avance_Periodo!$D1157,";",Revisión_Avance_Periodo!$F1157,";",Revisión_Avance_Periodo!$L1157)</f>
        <v>#REF!</v>
      </c>
      <c r="C917" s="435" t="e">
        <f t="shared" si="81"/>
        <v>#REF!</v>
      </c>
      <c r="D917" s="123" t="e">
        <f>VLOOKUP($A917,#REF!,3,FALSE)</f>
        <v>#REF!</v>
      </c>
      <c r="E917" s="436" t="e">
        <f>VLOOKUP($A917,#REF!,4,FALSE)</f>
        <v>#REF!</v>
      </c>
      <c r="F917" s="103" t="e">
        <f>VLOOKUP($A917,#REF!,5,FALSE)</f>
        <v>#REF!</v>
      </c>
      <c r="G917" s="98" t="e">
        <f>VLOOKUP($A917,#REF!,8,FALSE)</f>
        <v>#REF!</v>
      </c>
      <c r="H917" s="93" t="e">
        <f>VLOOKUP($A917,#REF!,7,FALSE)</f>
        <v>#REF!</v>
      </c>
      <c r="I917" s="438" t="e">
        <f>VLOOKUP($A917,#REF!,10,FALSE)</f>
        <v>#REF!</v>
      </c>
      <c r="J917" s="98" t="e">
        <f>VLOOKUP($A917,#REF!,11,FALSE)</f>
        <v>#REF!</v>
      </c>
      <c r="K917" s="114" t="e">
        <f>VLOOKUP($A917,#REF!,12,FALSE)</f>
        <v>#REF!</v>
      </c>
      <c r="L917" s="98" t="e">
        <f>VLOOKUP($A917,#REF!,13,FALSE)</f>
        <v>#REF!</v>
      </c>
      <c r="M917" s="438" t="e">
        <f>VLOOKUP($A917,#REF!,14,FALSE)</f>
        <v>#REF!</v>
      </c>
      <c r="N917" s="103" t="e">
        <f>VLOOKUP($A917,#REF!,15,FALSE)</f>
        <v>#REF!</v>
      </c>
      <c r="O917" s="103" t="e">
        <f>VLOOKUP($A917,#REF!,18,FALSE)</f>
        <v>#REF!</v>
      </c>
      <c r="P917" s="93" t="e">
        <f>VLOOKUP($A917,#REF!,41,FALSE)</f>
        <v>#REF!</v>
      </c>
      <c r="Q917" s="115" t="e">
        <f>VLOOKUP(Revisión_Avance_Periodo!$L1157,#REF!,30,FALSE)</f>
        <v>#REF!</v>
      </c>
      <c r="R917" s="116">
        <v>2019</v>
      </c>
      <c r="S917" s="196">
        <v>43585</v>
      </c>
      <c r="T917" s="124" t="s">
        <v>71</v>
      </c>
      <c r="U917" s="440" t="e">
        <f>INDEX(#REF!,MATCH(Revisión_Avance_Periodo!$L917,#REF!,0),MATCH(Revisión_Avance_Periodo!$T917,#REF!,0))</f>
        <v>#REF!</v>
      </c>
      <c r="V917" s="440" t="e">
        <f>INDEX(#REF!,MATCH(Revisión_Avance_Periodo!$L917,#REF!,0),MATCH(Revisión_Avance_Periodo!$T917,#REF!,0))</f>
        <v>#REF!</v>
      </c>
      <c r="W917" s="131" t="e">
        <f>V917/U917</f>
        <v>#REF!</v>
      </c>
      <c r="X917" s="124" t="e">
        <f>VLOOKUP(W917,Tabla_Estado_Meta_OAP_2019[#All],3,TRUE)</f>
        <v>#REF!</v>
      </c>
      <c r="Y917" s="164" t="e">
        <f>SUBTOTAL(9,$U$914:$U917)</f>
        <v>#REF!</v>
      </c>
      <c r="Z917" s="158" t="e">
        <f>SUBTOTAL(9,$V$914:$V917)</f>
        <v>#REF!</v>
      </c>
      <c r="AA917" s="159">
        <f>IFERROR(+Revisión_Avance_Periodo!$Z917/Revisión_Avance_Periodo!$Y917,0)</f>
        <v>0</v>
      </c>
      <c r="AB917" s="126"/>
      <c r="AC917" s="127"/>
      <c r="AD917" s="125"/>
      <c r="AE917" s="125"/>
      <c r="AF917" s="128"/>
      <c r="AG917" s="129"/>
      <c r="AH917" s="164" t="e">
        <f>SUBTOTAL(9,$U$917:$U1154)</f>
        <v>#REF!</v>
      </c>
      <c r="AI917" s="158" t="e">
        <f>SUBTOTAL(9,$V$917:$V1154)</f>
        <v>#REF!</v>
      </c>
      <c r="AJ917" s="159">
        <f>IFERROR(+Revisión_Avance_Periodo!$Z1157/Revisión_Avance_Periodo!$Y1157,0)</f>
        <v>0</v>
      </c>
      <c r="AK917" s="126"/>
      <c r="AL917" s="127"/>
      <c r="AM917" s="125"/>
      <c r="AN917" s="125"/>
      <c r="AO917" s="128"/>
      <c r="AP917" s="129"/>
    </row>
    <row r="918" spans="1:42" x14ac:dyDescent="0.25">
      <c r="A918" s="92">
        <v>99</v>
      </c>
      <c r="B918" s="435" t="e">
        <f>CONCATENATE(Revisión_Avance_Periodo!$D1158,";",Revisión_Avance_Periodo!$F1158,";",Revisión_Avance_Periodo!$L1158)</f>
        <v>#REF!</v>
      </c>
      <c r="C918" s="435" t="e">
        <f t="shared" si="81"/>
        <v>#REF!</v>
      </c>
      <c r="D918" s="114" t="e">
        <f>VLOOKUP($A918,#REF!,3,FALSE)</f>
        <v>#REF!</v>
      </c>
      <c r="E918" s="436" t="e">
        <f>VLOOKUP($A918,#REF!,4,FALSE)</f>
        <v>#REF!</v>
      </c>
      <c r="F918" s="102" t="e">
        <f>VLOOKUP($A918,#REF!,5,FALSE)</f>
        <v>#REF!</v>
      </c>
      <c r="G918" s="93" t="e">
        <f>VLOOKUP($A918,#REF!,8,FALSE)</f>
        <v>#REF!</v>
      </c>
      <c r="H918" s="93" t="e">
        <f>VLOOKUP($A918,#REF!,7,FALSE)</f>
        <v>#REF!</v>
      </c>
      <c r="I918" s="438" t="e">
        <f>VLOOKUP($A918,#REF!,10,FALSE)</f>
        <v>#REF!</v>
      </c>
      <c r="J918" s="93" t="e">
        <f>VLOOKUP($A918,#REF!,11,FALSE)</f>
        <v>#REF!</v>
      </c>
      <c r="K918" s="114" t="e">
        <f>VLOOKUP($A918,#REF!,12,FALSE)</f>
        <v>#REF!</v>
      </c>
      <c r="L918" s="93" t="e">
        <f>VLOOKUP($A918,#REF!,13,FALSE)</f>
        <v>#REF!</v>
      </c>
      <c r="M918" s="438" t="e">
        <f>VLOOKUP($A918,#REF!,14,FALSE)</f>
        <v>#REF!</v>
      </c>
      <c r="N918" s="102" t="e">
        <f>VLOOKUP($A918,#REF!,15,FALSE)</f>
        <v>#REF!</v>
      </c>
      <c r="O918" s="102" t="e">
        <f>VLOOKUP($A918,#REF!,18,FALSE)</f>
        <v>#REF!</v>
      </c>
      <c r="P918" s="93" t="e">
        <f>VLOOKUP($A918,#REF!,41,FALSE)</f>
        <v>#REF!</v>
      </c>
      <c r="Q918" s="115" t="e">
        <f>VLOOKUP(Revisión_Avance_Periodo!$L1158,#REF!,30,FALSE)</f>
        <v>#REF!</v>
      </c>
      <c r="R918" s="116">
        <v>2019</v>
      </c>
      <c r="S918" s="196">
        <v>43615</v>
      </c>
      <c r="T918" s="116" t="s">
        <v>72</v>
      </c>
      <c r="U918" s="440" t="e">
        <f>INDEX(#REF!,MATCH(Revisión_Avance_Periodo!$L918,#REF!,0),MATCH(Revisión_Avance_Periodo!$T918,#REF!,0))</f>
        <v>#REF!</v>
      </c>
      <c r="V918" s="440" t="e">
        <f>INDEX(#REF!,MATCH(Revisión_Avance_Periodo!$L918,#REF!,0),MATCH(Revisión_Avance_Periodo!$T918,#REF!,0))</f>
        <v>#REF!</v>
      </c>
      <c r="W918" s="131" t="e">
        <f>V918/U918</f>
        <v>#REF!</v>
      </c>
      <c r="X918" s="116" t="e">
        <f>VLOOKUP(W918,Tabla_Estado_Meta_OAP_2019[#All],3,TRUE)</f>
        <v>#REF!</v>
      </c>
      <c r="Y918" s="164" t="e">
        <f>SUBTOTAL(9,$U$914:$U918)</f>
        <v>#REF!</v>
      </c>
      <c r="Z918" s="158" t="e">
        <f>SUBTOTAL(9,$V$914:$V918)</f>
        <v>#REF!</v>
      </c>
      <c r="AA918" s="159">
        <f>IFERROR(+Revisión_Avance_Periodo!$Z918/Revisión_Avance_Periodo!$Y918,0)</f>
        <v>0</v>
      </c>
      <c r="AB918" s="126"/>
      <c r="AC918" s="127"/>
      <c r="AD918" s="125"/>
      <c r="AE918" s="125"/>
      <c r="AF918" s="128"/>
      <c r="AG918" s="129"/>
      <c r="AH918" s="164" t="e">
        <f>SUBTOTAL(9,$U$918:$U1154)</f>
        <v>#REF!</v>
      </c>
      <c r="AI918" s="158" t="e">
        <f>SUBTOTAL(9,$V$918:$V1154)</f>
        <v>#REF!</v>
      </c>
      <c r="AJ918" s="159">
        <f>IFERROR(+Revisión_Avance_Periodo!$Z1158/Revisión_Avance_Periodo!$Y1158,0)</f>
        <v>0</v>
      </c>
      <c r="AK918" s="126"/>
      <c r="AL918" s="127"/>
      <c r="AM918" s="125"/>
      <c r="AN918" s="125"/>
      <c r="AO918" s="128"/>
      <c r="AP918" s="129"/>
    </row>
    <row r="919" spans="1:42" x14ac:dyDescent="0.25">
      <c r="A919" s="97">
        <v>99</v>
      </c>
      <c r="B919" s="435" t="e">
        <f>CONCATENATE(Revisión_Avance_Periodo!$D1159,";",Revisión_Avance_Periodo!$F1159,";",Revisión_Avance_Periodo!$L1159)</f>
        <v>#REF!</v>
      </c>
      <c r="C919" s="435" t="e">
        <f t="shared" si="81"/>
        <v>#REF!</v>
      </c>
      <c r="D919" s="123" t="e">
        <f>VLOOKUP($A919,#REF!,3,FALSE)</f>
        <v>#REF!</v>
      </c>
      <c r="E919" s="436" t="e">
        <f>VLOOKUP($A919,#REF!,4,FALSE)</f>
        <v>#REF!</v>
      </c>
      <c r="F919" s="103" t="e">
        <f>VLOOKUP($A919,#REF!,5,FALSE)</f>
        <v>#REF!</v>
      </c>
      <c r="G919" s="98" t="e">
        <f>VLOOKUP($A919,#REF!,8,FALSE)</f>
        <v>#REF!</v>
      </c>
      <c r="H919" s="93" t="e">
        <f>VLOOKUP($A919,#REF!,7,FALSE)</f>
        <v>#REF!</v>
      </c>
      <c r="I919" s="438" t="e">
        <f>VLOOKUP($A919,#REF!,10,FALSE)</f>
        <v>#REF!</v>
      </c>
      <c r="J919" s="98" t="e">
        <f>VLOOKUP($A919,#REF!,11,FALSE)</f>
        <v>#REF!</v>
      </c>
      <c r="K919" s="114" t="e">
        <f>VLOOKUP($A919,#REF!,12,FALSE)</f>
        <v>#REF!</v>
      </c>
      <c r="L919" s="98" t="e">
        <f>VLOOKUP($A919,#REF!,13,FALSE)</f>
        <v>#REF!</v>
      </c>
      <c r="M919" s="438" t="e">
        <f>VLOOKUP($A919,#REF!,14,FALSE)</f>
        <v>#REF!</v>
      </c>
      <c r="N919" s="103" t="e">
        <f>VLOOKUP($A919,#REF!,15,FALSE)</f>
        <v>#REF!</v>
      </c>
      <c r="O919" s="103" t="e">
        <f>VLOOKUP($A919,#REF!,18,FALSE)</f>
        <v>#REF!</v>
      </c>
      <c r="P919" s="93" t="e">
        <f>VLOOKUP($A919,#REF!,41,FALSE)</f>
        <v>#REF!</v>
      </c>
      <c r="Q919" s="115" t="e">
        <f>VLOOKUP(Revisión_Avance_Periodo!$L1159,#REF!,30,FALSE)</f>
        <v>#REF!</v>
      </c>
      <c r="R919" s="116">
        <v>2019</v>
      </c>
      <c r="S919" s="196">
        <v>43646</v>
      </c>
      <c r="T919" s="124" t="s">
        <v>73</v>
      </c>
      <c r="U919" s="440" t="e">
        <f>INDEX(#REF!,MATCH(Revisión_Avance_Periodo!$L919,#REF!,0),MATCH(Revisión_Avance_Periodo!$T919,#REF!,0))</f>
        <v>#REF!</v>
      </c>
      <c r="V919" s="440" t="e">
        <f>INDEX(#REF!,MATCH(Revisión_Avance_Periodo!$L919,#REF!,0),MATCH(Revisión_Avance_Periodo!$T919,#REF!,0))</f>
        <v>#REF!</v>
      </c>
      <c r="W919" s="118">
        <f>IFERROR((V919/U919),0)</f>
        <v>0</v>
      </c>
      <c r="X919" s="124" t="str">
        <f>VLOOKUP(W919,Tabla_Estado_Meta_OAP_2019[#All],3,TRUE)</f>
        <v>Por Ejecutar</v>
      </c>
      <c r="Y919" s="164" t="e">
        <f>SUBTOTAL(9,$U$914:$U919)</f>
        <v>#REF!</v>
      </c>
      <c r="Z919" s="158" t="e">
        <f>SUBTOTAL(9,$V$914:$V919)</f>
        <v>#REF!</v>
      </c>
      <c r="AA919" s="159">
        <f>IFERROR(+Revisión_Avance_Periodo!$Z919/Revisión_Avance_Periodo!$Y919,0)</f>
        <v>0</v>
      </c>
      <c r="AB919" s="126"/>
      <c r="AC919" s="127"/>
      <c r="AD919" s="125"/>
      <c r="AE919" s="125"/>
      <c r="AF919" s="128"/>
      <c r="AG919" s="129"/>
      <c r="AH919" s="164" t="e">
        <f>SUBTOTAL(9,$U$919:$U1154)</f>
        <v>#REF!</v>
      </c>
      <c r="AI919" s="158" t="e">
        <f>SUBTOTAL(9,$V$919:$V1154)</f>
        <v>#REF!</v>
      </c>
      <c r="AJ919" s="159">
        <f>IFERROR(+Revisión_Avance_Periodo!$Z1159/Revisión_Avance_Periodo!$Y1159,0)</f>
        <v>0</v>
      </c>
      <c r="AK919" s="126"/>
      <c r="AL919" s="127"/>
      <c r="AM919" s="125"/>
      <c r="AN919" s="125"/>
      <c r="AO919" s="128"/>
      <c r="AP919" s="129"/>
    </row>
    <row r="920" spans="1:42" x14ac:dyDescent="0.25">
      <c r="A920" s="92">
        <v>99</v>
      </c>
      <c r="B920" s="435" t="e">
        <f>CONCATENATE(Revisión_Avance_Periodo!$D1160,";",Revisión_Avance_Periodo!$F1160,";",Revisión_Avance_Periodo!$L1160)</f>
        <v>#REF!</v>
      </c>
      <c r="C920" s="435" t="e">
        <f t="shared" si="81"/>
        <v>#REF!</v>
      </c>
      <c r="D920" s="114" t="e">
        <f>VLOOKUP($A920,#REF!,3,FALSE)</f>
        <v>#REF!</v>
      </c>
      <c r="E920" s="436" t="e">
        <f>VLOOKUP($A920,#REF!,4,FALSE)</f>
        <v>#REF!</v>
      </c>
      <c r="F920" s="102" t="e">
        <f>VLOOKUP($A920,#REF!,5,FALSE)</f>
        <v>#REF!</v>
      </c>
      <c r="G920" s="93" t="e">
        <f>VLOOKUP($A920,#REF!,8,FALSE)</f>
        <v>#REF!</v>
      </c>
      <c r="H920" s="93" t="e">
        <f>VLOOKUP($A920,#REF!,7,FALSE)</f>
        <v>#REF!</v>
      </c>
      <c r="I920" s="438" t="e">
        <f>VLOOKUP($A920,#REF!,10,FALSE)</f>
        <v>#REF!</v>
      </c>
      <c r="J920" s="93" t="e">
        <f>VLOOKUP($A920,#REF!,11,FALSE)</f>
        <v>#REF!</v>
      </c>
      <c r="K920" s="114" t="e">
        <f>VLOOKUP($A920,#REF!,12,FALSE)</f>
        <v>#REF!</v>
      </c>
      <c r="L920" s="93" t="e">
        <f>VLOOKUP($A920,#REF!,13,FALSE)</f>
        <v>#REF!</v>
      </c>
      <c r="M920" s="438" t="e">
        <f>VLOOKUP($A920,#REF!,14,FALSE)</f>
        <v>#REF!</v>
      </c>
      <c r="N920" s="102" t="e">
        <f>VLOOKUP($A920,#REF!,15,FALSE)</f>
        <v>#REF!</v>
      </c>
      <c r="O920" s="102" t="e">
        <f>VLOOKUP($A920,#REF!,18,FALSE)</f>
        <v>#REF!</v>
      </c>
      <c r="P920" s="93" t="e">
        <f>VLOOKUP($A920,#REF!,41,FALSE)</f>
        <v>#REF!</v>
      </c>
      <c r="Q920" s="115" t="e">
        <f>VLOOKUP(Revisión_Avance_Periodo!$L1160,#REF!,30,FALSE)</f>
        <v>#REF!</v>
      </c>
      <c r="R920" s="116">
        <v>2019</v>
      </c>
      <c r="S920" s="196">
        <v>43676</v>
      </c>
      <c r="T920" s="116" t="s">
        <v>74</v>
      </c>
      <c r="U920" s="440" t="e">
        <f>INDEX(#REF!,MATCH(Revisión_Avance_Periodo!$L920,#REF!,0),MATCH(Revisión_Avance_Periodo!$T920,#REF!,0))</f>
        <v>#REF!</v>
      </c>
      <c r="V920" s="440" t="e">
        <f>INDEX(#REF!,MATCH(Revisión_Avance_Periodo!$L920,#REF!,0),MATCH(Revisión_Avance_Periodo!$T920,#REF!,0))</f>
        <v>#REF!</v>
      </c>
      <c r="W920" s="131" t="e">
        <f>V920/U920</f>
        <v>#REF!</v>
      </c>
      <c r="X920" s="116" t="e">
        <f>VLOOKUP(W920,Tabla_Estado_Meta_OAP_2019[#All],3,TRUE)</f>
        <v>#REF!</v>
      </c>
      <c r="Y920" s="164" t="e">
        <f>SUBTOTAL(9,$U$914:$U920)</f>
        <v>#REF!</v>
      </c>
      <c r="Z920" s="158" t="e">
        <f>SUBTOTAL(9,$V$914:$V920)</f>
        <v>#REF!</v>
      </c>
      <c r="AA920" s="159">
        <f>IFERROR(+Revisión_Avance_Periodo!$Z920/Revisión_Avance_Periodo!$Y920,0)</f>
        <v>0</v>
      </c>
      <c r="AB920" s="126"/>
      <c r="AC920" s="127"/>
      <c r="AD920" s="125"/>
      <c r="AE920" s="125"/>
      <c r="AF920" s="128"/>
      <c r="AG920" s="129"/>
      <c r="AH920" s="164" t="e">
        <f>SUBTOTAL(9,$U$920:$U1154)</f>
        <v>#REF!</v>
      </c>
      <c r="AI920" s="158" t="e">
        <f>SUBTOTAL(9,$V$920:$V1154)</f>
        <v>#REF!</v>
      </c>
      <c r="AJ920" s="159">
        <f>IFERROR(+Revisión_Avance_Periodo!$Z1160/Revisión_Avance_Periodo!$Y1160,0)</f>
        <v>0</v>
      </c>
      <c r="AK920" s="126"/>
      <c r="AL920" s="127"/>
      <c r="AM920" s="125"/>
      <c r="AN920" s="125"/>
      <c r="AO920" s="128"/>
      <c r="AP920" s="129"/>
    </row>
    <row r="921" spans="1:42" x14ac:dyDescent="0.25">
      <c r="A921" s="97">
        <v>99</v>
      </c>
      <c r="B921" s="435" t="e">
        <f>CONCATENATE(Revisión_Avance_Periodo!$D1161,";",Revisión_Avance_Periodo!$F1161,";",Revisión_Avance_Periodo!$L1161)</f>
        <v>#REF!</v>
      </c>
      <c r="C921" s="435" t="e">
        <f t="shared" si="81"/>
        <v>#REF!</v>
      </c>
      <c r="D921" s="123" t="e">
        <f>VLOOKUP($A921,#REF!,3,FALSE)</f>
        <v>#REF!</v>
      </c>
      <c r="E921" s="436" t="e">
        <f>VLOOKUP($A921,#REF!,4,FALSE)</f>
        <v>#REF!</v>
      </c>
      <c r="F921" s="103" t="e">
        <f>VLOOKUP($A921,#REF!,5,FALSE)</f>
        <v>#REF!</v>
      </c>
      <c r="G921" s="98" t="e">
        <f>VLOOKUP($A921,#REF!,8,FALSE)</f>
        <v>#REF!</v>
      </c>
      <c r="H921" s="93" t="e">
        <f>VLOOKUP($A921,#REF!,7,FALSE)</f>
        <v>#REF!</v>
      </c>
      <c r="I921" s="438" t="e">
        <f>VLOOKUP($A921,#REF!,10,FALSE)</f>
        <v>#REF!</v>
      </c>
      <c r="J921" s="98" t="e">
        <f>VLOOKUP($A921,#REF!,11,FALSE)</f>
        <v>#REF!</v>
      </c>
      <c r="K921" s="114" t="e">
        <f>VLOOKUP($A921,#REF!,12,FALSE)</f>
        <v>#REF!</v>
      </c>
      <c r="L921" s="98" t="e">
        <f>VLOOKUP($A921,#REF!,13,FALSE)</f>
        <v>#REF!</v>
      </c>
      <c r="M921" s="438" t="e">
        <f>VLOOKUP($A921,#REF!,14,FALSE)</f>
        <v>#REF!</v>
      </c>
      <c r="N921" s="103" t="e">
        <f>VLOOKUP($A921,#REF!,15,FALSE)</f>
        <v>#REF!</v>
      </c>
      <c r="O921" s="103" t="e">
        <f>VLOOKUP($A921,#REF!,18,FALSE)</f>
        <v>#REF!</v>
      </c>
      <c r="P921" s="93" t="e">
        <f>VLOOKUP($A921,#REF!,41,FALSE)</f>
        <v>#REF!</v>
      </c>
      <c r="Q921" s="115" t="e">
        <f>VLOOKUP(Revisión_Avance_Periodo!$L1161,#REF!,30,FALSE)</f>
        <v>#REF!</v>
      </c>
      <c r="R921" s="116">
        <v>2019</v>
      </c>
      <c r="S921" s="196">
        <v>43707</v>
      </c>
      <c r="T921" s="124" t="s">
        <v>75</v>
      </c>
      <c r="U921" s="440" t="e">
        <f>INDEX(#REF!,MATCH(Revisión_Avance_Periodo!$L921,#REF!,0),MATCH(Revisión_Avance_Periodo!$T921,#REF!,0))</f>
        <v>#REF!</v>
      </c>
      <c r="V921" s="440" t="e">
        <f>INDEX(#REF!,MATCH(Revisión_Avance_Periodo!$L921,#REF!,0),MATCH(Revisión_Avance_Periodo!$T921,#REF!,0))</f>
        <v>#REF!</v>
      </c>
      <c r="W921" s="131" t="e">
        <f>V921/U921</f>
        <v>#REF!</v>
      </c>
      <c r="X921" s="124" t="e">
        <f>VLOOKUP(W921,Tabla_Estado_Meta_OAP_2019[#All],3,TRUE)</f>
        <v>#REF!</v>
      </c>
      <c r="Y921" s="164" t="e">
        <f>SUBTOTAL(9,$U$914:$U921)</f>
        <v>#REF!</v>
      </c>
      <c r="Z921" s="158" t="e">
        <f>SUBTOTAL(9,$V$914:$V921)</f>
        <v>#REF!</v>
      </c>
      <c r="AA921" s="159">
        <f>IFERROR(+Revisión_Avance_Periodo!$Z921/Revisión_Avance_Periodo!$Y921,0)</f>
        <v>0</v>
      </c>
      <c r="AB921" s="126"/>
      <c r="AC921" s="127"/>
      <c r="AD921" s="125"/>
      <c r="AE921" s="125"/>
      <c r="AF921" s="128"/>
      <c r="AG921" s="129"/>
      <c r="AH921" s="164" t="e">
        <f>SUBTOTAL(9,$U$921:$U1154)</f>
        <v>#REF!</v>
      </c>
      <c r="AI921" s="158" t="e">
        <f>SUBTOTAL(9,$V$921:$V1154)</f>
        <v>#REF!</v>
      </c>
      <c r="AJ921" s="159">
        <f>IFERROR(+Revisión_Avance_Periodo!$Z1161/Revisión_Avance_Periodo!$Y1161,0)</f>
        <v>0</v>
      </c>
      <c r="AK921" s="126"/>
      <c r="AL921" s="127"/>
      <c r="AM921" s="125"/>
      <c r="AN921" s="125"/>
      <c r="AO921" s="128"/>
      <c r="AP921" s="129"/>
    </row>
    <row r="922" spans="1:42" x14ac:dyDescent="0.25">
      <c r="A922" s="92">
        <v>99</v>
      </c>
      <c r="B922" s="435" t="e">
        <f>CONCATENATE(Revisión_Avance_Periodo!$D1162,";",Revisión_Avance_Periodo!$F1162,";",Revisión_Avance_Periodo!$L1162)</f>
        <v>#REF!</v>
      </c>
      <c r="C922" s="435" t="e">
        <f t="shared" si="81"/>
        <v>#REF!</v>
      </c>
      <c r="D922" s="114" t="e">
        <f>VLOOKUP($A922,#REF!,3,FALSE)</f>
        <v>#REF!</v>
      </c>
      <c r="E922" s="436" t="e">
        <f>VLOOKUP($A922,#REF!,4,FALSE)</f>
        <v>#REF!</v>
      </c>
      <c r="F922" s="102" t="e">
        <f>VLOOKUP($A922,#REF!,5,FALSE)</f>
        <v>#REF!</v>
      </c>
      <c r="G922" s="93" t="e">
        <f>VLOOKUP($A922,#REF!,8,FALSE)</f>
        <v>#REF!</v>
      </c>
      <c r="H922" s="93" t="e">
        <f>VLOOKUP($A922,#REF!,7,FALSE)</f>
        <v>#REF!</v>
      </c>
      <c r="I922" s="438" t="e">
        <f>VLOOKUP($A922,#REF!,10,FALSE)</f>
        <v>#REF!</v>
      </c>
      <c r="J922" s="93" t="e">
        <f>VLOOKUP($A922,#REF!,11,FALSE)</f>
        <v>#REF!</v>
      </c>
      <c r="K922" s="114" t="e">
        <f>VLOOKUP($A922,#REF!,12,FALSE)</f>
        <v>#REF!</v>
      </c>
      <c r="L922" s="93" t="e">
        <f>VLOOKUP($A922,#REF!,13,FALSE)</f>
        <v>#REF!</v>
      </c>
      <c r="M922" s="438" t="e">
        <f>VLOOKUP($A922,#REF!,14,FALSE)</f>
        <v>#REF!</v>
      </c>
      <c r="N922" s="102" t="e">
        <f>VLOOKUP($A922,#REF!,15,FALSE)</f>
        <v>#REF!</v>
      </c>
      <c r="O922" s="102" t="e">
        <f>VLOOKUP($A922,#REF!,18,FALSE)</f>
        <v>#REF!</v>
      </c>
      <c r="P922" s="93" t="e">
        <f>VLOOKUP($A922,#REF!,41,FALSE)</f>
        <v>#REF!</v>
      </c>
      <c r="Q922" s="115" t="e">
        <f>VLOOKUP(Revisión_Avance_Periodo!$L1162,#REF!,30,FALSE)</f>
        <v>#REF!</v>
      </c>
      <c r="R922" s="116">
        <v>2019</v>
      </c>
      <c r="S922" s="196">
        <v>43738</v>
      </c>
      <c r="T922" s="116" t="s">
        <v>76</v>
      </c>
      <c r="U922" s="440" t="e">
        <f>INDEX(#REF!,MATCH(Revisión_Avance_Periodo!$L922,#REF!,0),MATCH(Revisión_Avance_Periodo!$T922,#REF!,0))</f>
        <v>#REF!</v>
      </c>
      <c r="V922" s="440" t="e">
        <f>INDEX(#REF!,MATCH(Revisión_Avance_Periodo!$L922,#REF!,0),MATCH(Revisión_Avance_Periodo!$T922,#REF!,0))</f>
        <v>#REF!</v>
      </c>
      <c r="W922" s="118">
        <f>IFERROR((V922/U922),0)</f>
        <v>0</v>
      </c>
      <c r="X922" s="116" t="str">
        <f>VLOOKUP(W922,Tabla_Estado_Meta_OAP_2019[#All],3,TRUE)</f>
        <v>Por Ejecutar</v>
      </c>
      <c r="Y922" s="164" t="e">
        <f>SUBTOTAL(9,$U$914:$U922)</f>
        <v>#REF!</v>
      </c>
      <c r="Z922" s="158" t="e">
        <f>SUBTOTAL(9,$V$914:$V922)</f>
        <v>#REF!</v>
      </c>
      <c r="AA922" s="159">
        <f>IFERROR(+Revisión_Avance_Periodo!$Z922/Revisión_Avance_Periodo!$Y922,0)</f>
        <v>0</v>
      </c>
      <c r="AB922" s="126"/>
      <c r="AC922" s="127"/>
      <c r="AD922" s="125"/>
      <c r="AE922" s="125"/>
      <c r="AF922" s="128"/>
      <c r="AG922" s="129"/>
      <c r="AH922" s="164" t="e">
        <f>SUBTOTAL(9,$U$922:$U1154)</f>
        <v>#REF!</v>
      </c>
      <c r="AI922" s="158" t="e">
        <f>SUBTOTAL(9,$V$922:$V1154)</f>
        <v>#REF!</v>
      </c>
      <c r="AJ922" s="159">
        <f>IFERROR(+Revisión_Avance_Periodo!$Z1162/Revisión_Avance_Periodo!$Y1162,0)</f>
        <v>0</v>
      </c>
      <c r="AK922" s="126"/>
      <c r="AL922" s="127"/>
      <c r="AM922" s="125"/>
      <c r="AN922" s="125"/>
      <c r="AO922" s="128"/>
      <c r="AP922" s="129"/>
    </row>
    <row r="923" spans="1:42" x14ac:dyDescent="0.25">
      <c r="A923" s="97">
        <v>99</v>
      </c>
      <c r="B923" s="435" t="e">
        <f>CONCATENATE(Revisión_Avance_Periodo!$D1163,";",Revisión_Avance_Periodo!$F1163,";",Revisión_Avance_Periodo!$L1163)</f>
        <v>#REF!</v>
      </c>
      <c r="C923" s="435" t="e">
        <f t="shared" si="81"/>
        <v>#REF!</v>
      </c>
      <c r="D923" s="123" t="e">
        <f>VLOOKUP($A923,#REF!,3,FALSE)</f>
        <v>#REF!</v>
      </c>
      <c r="E923" s="436" t="e">
        <f>VLOOKUP($A923,#REF!,4,FALSE)</f>
        <v>#REF!</v>
      </c>
      <c r="F923" s="103" t="e">
        <f>VLOOKUP($A923,#REF!,5,FALSE)</f>
        <v>#REF!</v>
      </c>
      <c r="G923" s="98" t="e">
        <f>VLOOKUP($A923,#REF!,8,FALSE)</f>
        <v>#REF!</v>
      </c>
      <c r="H923" s="93" t="e">
        <f>VLOOKUP($A923,#REF!,7,FALSE)</f>
        <v>#REF!</v>
      </c>
      <c r="I923" s="438" t="e">
        <f>VLOOKUP($A923,#REF!,10,FALSE)</f>
        <v>#REF!</v>
      </c>
      <c r="J923" s="98" t="e">
        <f>VLOOKUP($A923,#REF!,11,FALSE)</f>
        <v>#REF!</v>
      </c>
      <c r="K923" s="114" t="e">
        <f>VLOOKUP($A923,#REF!,12,FALSE)</f>
        <v>#REF!</v>
      </c>
      <c r="L923" s="98" t="e">
        <f>VLOOKUP($A923,#REF!,13,FALSE)</f>
        <v>#REF!</v>
      </c>
      <c r="M923" s="438" t="e">
        <f>VLOOKUP($A923,#REF!,14,FALSE)</f>
        <v>#REF!</v>
      </c>
      <c r="N923" s="103" t="e">
        <f>VLOOKUP($A923,#REF!,15,FALSE)</f>
        <v>#REF!</v>
      </c>
      <c r="O923" s="103" t="e">
        <f>VLOOKUP($A923,#REF!,18,FALSE)</f>
        <v>#REF!</v>
      </c>
      <c r="P923" s="93" t="e">
        <f>VLOOKUP($A923,#REF!,41,FALSE)</f>
        <v>#REF!</v>
      </c>
      <c r="Q923" s="115" t="e">
        <f>VLOOKUP(Revisión_Avance_Periodo!$L1163,#REF!,30,FALSE)</f>
        <v>#REF!</v>
      </c>
      <c r="R923" s="116">
        <v>2019</v>
      </c>
      <c r="S923" s="196">
        <v>43768</v>
      </c>
      <c r="T923" s="124" t="s">
        <v>77</v>
      </c>
      <c r="U923" s="440" t="e">
        <f>INDEX(#REF!,MATCH(Revisión_Avance_Periodo!$L923,#REF!,0),MATCH(Revisión_Avance_Periodo!$T923,#REF!,0))</f>
        <v>#REF!</v>
      </c>
      <c r="V923" s="440" t="e">
        <f>INDEX(#REF!,MATCH(Revisión_Avance_Periodo!$L923,#REF!,0),MATCH(Revisión_Avance_Periodo!$T923,#REF!,0))</f>
        <v>#REF!</v>
      </c>
      <c r="W923" s="131" t="e">
        <f>V923/U923</f>
        <v>#REF!</v>
      </c>
      <c r="X923" s="124" t="e">
        <f>VLOOKUP(W923,Tabla_Estado_Meta_OAP_2019[#All],3,TRUE)</f>
        <v>#REF!</v>
      </c>
      <c r="Y923" s="164" t="e">
        <f>SUBTOTAL(9,$U$914:$U923)</f>
        <v>#REF!</v>
      </c>
      <c r="Z923" s="158" t="e">
        <f>SUBTOTAL(9,$V$914:$V923)</f>
        <v>#REF!</v>
      </c>
      <c r="AA923" s="159">
        <f>IFERROR(+Revisión_Avance_Periodo!$Z923/Revisión_Avance_Periodo!$Y923,0)</f>
        <v>0</v>
      </c>
      <c r="AB923" s="126"/>
      <c r="AC923" s="127"/>
      <c r="AD923" s="125"/>
      <c r="AE923" s="125"/>
      <c r="AF923" s="128"/>
      <c r="AG923" s="129"/>
      <c r="AH923" s="164" t="e">
        <f>SUBTOTAL(9,$U$923:$U1154)</f>
        <v>#REF!</v>
      </c>
      <c r="AI923" s="158" t="e">
        <f>SUBTOTAL(9,$V$923:$V1154)</f>
        <v>#REF!</v>
      </c>
      <c r="AJ923" s="159">
        <f>IFERROR(+Revisión_Avance_Periodo!$Z1163/Revisión_Avance_Periodo!$Y1163,0)</f>
        <v>0</v>
      </c>
      <c r="AK923" s="126"/>
      <c r="AL923" s="127"/>
      <c r="AM923" s="125"/>
      <c r="AN923" s="125"/>
      <c r="AO923" s="128"/>
      <c r="AP923" s="129"/>
    </row>
    <row r="924" spans="1:42" x14ac:dyDescent="0.25">
      <c r="A924" s="92">
        <v>99</v>
      </c>
      <c r="B924" s="435" t="e">
        <f>CONCATENATE(Revisión_Avance_Periodo!$D1164,";",Revisión_Avance_Periodo!$F1164,";",Revisión_Avance_Periodo!$L1164)</f>
        <v>#REF!</v>
      </c>
      <c r="C924" s="435" t="e">
        <f t="shared" si="81"/>
        <v>#REF!</v>
      </c>
      <c r="D924" s="114" t="e">
        <f>VLOOKUP($A924,#REF!,3,FALSE)</f>
        <v>#REF!</v>
      </c>
      <c r="E924" s="436" t="e">
        <f>VLOOKUP($A924,#REF!,4,FALSE)</f>
        <v>#REF!</v>
      </c>
      <c r="F924" s="102" t="e">
        <f>VLOOKUP($A924,#REF!,5,FALSE)</f>
        <v>#REF!</v>
      </c>
      <c r="G924" s="93" t="e">
        <f>VLOOKUP($A924,#REF!,8,FALSE)</f>
        <v>#REF!</v>
      </c>
      <c r="H924" s="93" t="e">
        <f>VLOOKUP($A924,#REF!,7,FALSE)</f>
        <v>#REF!</v>
      </c>
      <c r="I924" s="438" t="e">
        <f>VLOOKUP($A924,#REF!,10,FALSE)</f>
        <v>#REF!</v>
      </c>
      <c r="J924" s="93" t="e">
        <f>VLOOKUP($A924,#REF!,11,FALSE)</f>
        <v>#REF!</v>
      </c>
      <c r="K924" s="114" t="e">
        <f>VLOOKUP($A924,#REF!,12,FALSE)</f>
        <v>#REF!</v>
      </c>
      <c r="L924" s="93" t="e">
        <f>VLOOKUP($A924,#REF!,13,FALSE)</f>
        <v>#REF!</v>
      </c>
      <c r="M924" s="438" t="e">
        <f>VLOOKUP($A924,#REF!,14,FALSE)</f>
        <v>#REF!</v>
      </c>
      <c r="N924" s="102" t="e">
        <f>VLOOKUP($A924,#REF!,15,FALSE)</f>
        <v>#REF!</v>
      </c>
      <c r="O924" s="102" t="e">
        <f>VLOOKUP($A924,#REF!,18,FALSE)</f>
        <v>#REF!</v>
      </c>
      <c r="P924" s="93" t="e">
        <f>VLOOKUP($A924,#REF!,41,FALSE)</f>
        <v>#REF!</v>
      </c>
      <c r="Q924" s="115" t="e">
        <f>VLOOKUP(Revisión_Avance_Periodo!$L1164,#REF!,30,FALSE)</f>
        <v>#REF!</v>
      </c>
      <c r="R924" s="116">
        <v>2019</v>
      </c>
      <c r="S924" s="196">
        <v>43799</v>
      </c>
      <c r="T924" s="116" t="s">
        <v>78</v>
      </c>
      <c r="U924" s="440" t="e">
        <f>INDEX(#REF!,MATCH(Revisión_Avance_Periodo!$L924,#REF!,0),MATCH(Revisión_Avance_Periodo!$T924,#REF!,0))</f>
        <v>#REF!</v>
      </c>
      <c r="V924" s="440" t="e">
        <f>INDEX(#REF!,MATCH(Revisión_Avance_Periodo!$L924,#REF!,0),MATCH(Revisión_Avance_Periodo!$T924,#REF!,0))</f>
        <v>#REF!</v>
      </c>
      <c r="W924" s="131" t="e">
        <f>V924/U924</f>
        <v>#REF!</v>
      </c>
      <c r="X924" s="116" t="e">
        <f>VLOOKUP(W924,Tabla_Estado_Meta_OAP_2019[#All],3,TRUE)</f>
        <v>#REF!</v>
      </c>
      <c r="Y924" s="164" t="e">
        <f>SUBTOTAL(9,$U$914:$U924)</f>
        <v>#REF!</v>
      </c>
      <c r="Z924" s="158" t="e">
        <f>SUBTOTAL(9,$V$914:$V924)</f>
        <v>#REF!</v>
      </c>
      <c r="AA924" s="159">
        <f>IFERROR(+Revisión_Avance_Periodo!$Z924/Revisión_Avance_Periodo!$Y924,0)</f>
        <v>0</v>
      </c>
      <c r="AB924" s="126"/>
      <c r="AC924" s="127"/>
      <c r="AD924" s="125"/>
      <c r="AE924" s="125"/>
      <c r="AF924" s="128"/>
      <c r="AG924" s="129"/>
      <c r="AH924" s="164" t="e">
        <f>SUBTOTAL(9,$U$924:$U1154)</f>
        <v>#REF!</v>
      </c>
      <c r="AI924" s="158" t="e">
        <f>SUBTOTAL(9,$V$924:$V1154)</f>
        <v>#REF!</v>
      </c>
      <c r="AJ924" s="159">
        <f>IFERROR(+Revisión_Avance_Periodo!$Z1164/Revisión_Avance_Periodo!$Y1164,0)</f>
        <v>0</v>
      </c>
      <c r="AK924" s="126"/>
      <c r="AL924" s="127"/>
      <c r="AM924" s="125"/>
      <c r="AN924" s="125"/>
      <c r="AO924" s="128"/>
      <c r="AP924" s="129"/>
    </row>
    <row r="925" spans="1:42" ht="15.75" thickBot="1" x14ac:dyDescent="0.3">
      <c r="A925" s="97">
        <v>99</v>
      </c>
      <c r="B925" s="435" t="e">
        <f>CONCATENATE(Revisión_Avance_Periodo!$D1165,";",Revisión_Avance_Periodo!$F1165,";",Revisión_Avance_Periodo!$L1165)</f>
        <v>#REF!</v>
      </c>
      <c r="C925" s="435" t="e">
        <f t="shared" si="81"/>
        <v>#REF!</v>
      </c>
      <c r="D925" s="123" t="e">
        <f>VLOOKUP($A925,#REF!,3,FALSE)</f>
        <v>#REF!</v>
      </c>
      <c r="E925" s="436" t="e">
        <f>VLOOKUP($A925,#REF!,4,FALSE)</f>
        <v>#REF!</v>
      </c>
      <c r="F925" s="103" t="e">
        <f>VLOOKUP($A925,#REF!,5,FALSE)</f>
        <v>#REF!</v>
      </c>
      <c r="G925" s="98" t="e">
        <f>VLOOKUP($A925,#REF!,8,FALSE)</f>
        <v>#REF!</v>
      </c>
      <c r="H925" s="93" t="e">
        <f>VLOOKUP($A925,#REF!,7,FALSE)</f>
        <v>#REF!</v>
      </c>
      <c r="I925" s="438" t="e">
        <f>VLOOKUP($A925,#REF!,10,FALSE)</f>
        <v>#REF!</v>
      </c>
      <c r="J925" s="98" t="e">
        <f>VLOOKUP($A925,#REF!,11,FALSE)</f>
        <v>#REF!</v>
      </c>
      <c r="K925" s="114" t="e">
        <f>VLOOKUP($A925,#REF!,12,FALSE)</f>
        <v>#REF!</v>
      </c>
      <c r="L925" s="98" t="e">
        <f>VLOOKUP($A925,#REF!,13,FALSE)</f>
        <v>#REF!</v>
      </c>
      <c r="M925" s="438" t="e">
        <f>VLOOKUP($A925,#REF!,14,FALSE)</f>
        <v>#REF!</v>
      </c>
      <c r="N925" s="103" t="e">
        <f>VLOOKUP($A925,#REF!,15,FALSE)</f>
        <v>#REF!</v>
      </c>
      <c r="O925" s="103" t="e">
        <f>VLOOKUP($A925,#REF!,18,FALSE)</f>
        <v>#REF!</v>
      </c>
      <c r="P925" s="93" t="e">
        <f>VLOOKUP($A925,#REF!,41,FALSE)</f>
        <v>#REF!</v>
      </c>
      <c r="Q925" s="115" t="e">
        <f>VLOOKUP(Revisión_Avance_Periodo!$L1165,#REF!,30,FALSE)</f>
        <v>#REF!</v>
      </c>
      <c r="R925" s="116">
        <v>2019</v>
      </c>
      <c r="S925" s="196">
        <v>43829</v>
      </c>
      <c r="T925" s="124" t="s">
        <v>79</v>
      </c>
      <c r="U925" s="440" t="e">
        <f>INDEX(#REF!,MATCH(Revisión_Avance_Periodo!$L925,#REF!,0),MATCH(Revisión_Avance_Periodo!$T925,#REF!,0))</f>
        <v>#REF!</v>
      </c>
      <c r="V925" s="440" t="e">
        <f>INDEX(#REF!,MATCH(Revisión_Avance_Periodo!$L925,#REF!,0),MATCH(Revisión_Avance_Periodo!$T925,#REF!,0))</f>
        <v>#REF!</v>
      </c>
      <c r="W925" s="118">
        <f>IFERROR((V925/U925),0)</f>
        <v>0</v>
      </c>
      <c r="X925" s="124" t="str">
        <f>VLOOKUP(W925,Tabla_Estado_Meta_OAP_2019[#All],3,TRUE)</f>
        <v>Por Ejecutar</v>
      </c>
      <c r="Y925" s="164" t="e">
        <f>SUBTOTAL(9,$U$914:$U925)</f>
        <v>#REF!</v>
      </c>
      <c r="Z925" s="158" t="e">
        <f>SUBTOTAL(9,$V$914:$V925)</f>
        <v>#REF!</v>
      </c>
      <c r="AA925" s="159">
        <f>IFERROR(+Revisión_Avance_Periodo!$Z925/Revisión_Avance_Periodo!$Y925,0)</f>
        <v>0</v>
      </c>
      <c r="AB925" s="126"/>
      <c r="AC925" s="127"/>
      <c r="AD925" s="125"/>
      <c r="AE925" s="125"/>
      <c r="AF925" s="128"/>
      <c r="AG925" s="129"/>
      <c r="AH925" s="164" t="e">
        <f>SUBTOTAL(9,$U$925:$U1154)</f>
        <v>#REF!</v>
      </c>
      <c r="AI925" s="158" t="e">
        <f>SUBTOTAL(9,$V$925:$V1154)</f>
        <v>#REF!</v>
      </c>
      <c r="AJ925" s="159">
        <f>IFERROR(+Revisión_Avance_Periodo!$Z1165/Revisión_Avance_Periodo!$Y1165,0)</f>
        <v>0</v>
      </c>
      <c r="AK925" s="126"/>
      <c r="AL925" s="127"/>
      <c r="AM925" s="125"/>
      <c r="AN925" s="125"/>
      <c r="AO925" s="128"/>
      <c r="AP925" s="129"/>
    </row>
    <row r="926" spans="1:42" x14ac:dyDescent="0.25">
      <c r="A926" s="92">
        <v>100</v>
      </c>
      <c r="B926" s="435" t="e">
        <f>CONCATENATE(Revisión_Avance_Periodo!$D1166,";",Revisión_Avance_Periodo!$F1166,";",Revisión_Avance_Periodo!$L1166)</f>
        <v>#REF!</v>
      </c>
      <c r="C926" s="435" t="e">
        <f t="shared" si="81"/>
        <v>#REF!</v>
      </c>
      <c r="D926" s="114" t="e">
        <f>VLOOKUP($A926,#REF!,3,FALSE)</f>
        <v>#REF!</v>
      </c>
      <c r="E926" s="436" t="e">
        <f>VLOOKUP($A926,#REF!,4,FALSE)</f>
        <v>#REF!</v>
      </c>
      <c r="F926" s="102" t="e">
        <f>VLOOKUP($A926,#REF!,5,FALSE)</f>
        <v>#REF!</v>
      </c>
      <c r="G926" s="93" t="e">
        <f>VLOOKUP($A926,#REF!,8,FALSE)</f>
        <v>#REF!</v>
      </c>
      <c r="H926" s="93" t="e">
        <f>VLOOKUP($A926,#REF!,7,FALSE)</f>
        <v>#REF!</v>
      </c>
      <c r="I926" s="438" t="e">
        <f>VLOOKUP($A926,#REF!,10,FALSE)</f>
        <v>#REF!</v>
      </c>
      <c r="J926" s="93" t="e">
        <f>VLOOKUP($A926,#REF!,11,FALSE)</f>
        <v>#REF!</v>
      </c>
      <c r="K926" s="114" t="e">
        <f>VLOOKUP($A926,#REF!,12,FALSE)</f>
        <v>#REF!</v>
      </c>
      <c r="L926" s="93" t="e">
        <f>VLOOKUP($A926,#REF!,13,FALSE)</f>
        <v>#REF!</v>
      </c>
      <c r="M926" s="438" t="e">
        <f>VLOOKUP($A926,#REF!,14,FALSE)</f>
        <v>#REF!</v>
      </c>
      <c r="N926" s="102" t="e">
        <f>VLOOKUP($A926,#REF!,15,FALSE)</f>
        <v>#REF!</v>
      </c>
      <c r="O926" s="102" t="e">
        <f>VLOOKUP($A926,#REF!,18,FALSE)</f>
        <v>#REF!</v>
      </c>
      <c r="P926" s="93" t="e">
        <f>VLOOKUP($A926,#REF!,41,FALSE)</f>
        <v>#REF!</v>
      </c>
      <c r="Q926" s="115" t="e">
        <f>VLOOKUP(Revisión_Avance_Periodo!$L1166,#REF!,30,FALSE)</f>
        <v>#REF!</v>
      </c>
      <c r="R926" s="116">
        <v>2019</v>
      </c>
      <c r="S926" s="196">
        <v>43495</v>
      </c>
      <c r="T926" s="116" t="s">
        <v>68</v>
      </c>
      <c r="U926" s="440" t="e">
        <f>INDEX(#REF!,MATCH(Revisión_Avance_Periodo!$L926,#REF!,0),MATCH(Revisión_Avance_Periodo!$T926,#REF!,0))</f>
        <v>#REF!</v>
      </c>
      <c r="V926" s="440" t="e">
        <f>INDEX(#REF!,MATCH(Revisión_Avance_Periodo!$L926,#REF!,0),MATCH(Revisión_Avance_Periodo!$T926,#REF!,0))</f>
        <v>#REF!</v>
      </c>
      <c r="W926" s="131" t="e">
        <f>V926/U926</f>
        <v>#REF!</v>
      </c>
      <c r="X926" s="116" t="e">
        <f>VLOOKUP(W926,Tabla_Estado_Meta_OAP_2019[#All],3,TRUE)</f>
        <v>#REF!</v>
      </c>
      <c r="Y926" s="163" t="e">
        <f>SUBTOTAL(9,$U$926:$U926)</f>
        <v>#REF!</v>
      </c>
      <c r="Z926" s="161" t="e">
        <f>SUBTOTAL(9,$V$926:$V926)</f>
        <v>#REF!</v>
      </c>
      <c r="AA926" s="162">
        <f>IFERROR(+Revisión_Avance_Periodo!$Z926/Revisión_Avance_Periodo!$Y926,0)</f>
        <v>0</v>
      </c>
      <c r="AB926" s="445" t="e">
        <f>SUBTOTAL(9,U926:U937)</f>
        <v>#REF!</v>
      </c>
      <c r="AC926" s="446" t="e">
        <f>SUBTOTAL(9,V926:V937)</f>
        <v>#REF!</v>
      </c>
      <c r="AD926" s="119" t="e">
        <f>+AC926/AB926</f>
        <v>#REF!</v>
      </c>
      <c r="AE926" s="119" t="e">
        <f>100%-Revisión_Avance_Periodo!$AD926</f>
        <v>#REF!</v>
      </c>
      <c r="AF926" s="121" t="e">
        <f>VLOOKUP(AD926,Tabla_Estado_Meta_OAP_2019[],3,TRUE)</f>
        <v>#REF!</v>
      </c>
      <c r="AG926" s="122" t="e">
        <f>Revisión_Avance_Periodo!$AD926*Revisión_Avance_Periodo!$Q926</f>
        <v>#REF!</v>
      </c>
      <c r="AH926" s="163" t="e">
        <f>SUBTOTAL(9,$U$926:$U1166)</f>
        <v>#REF!</v>
      </c>
      <c r="AI926" s="161" t="e">
        <f>SUBTOTAL(9,$V$926:$V1166)</f>
        <v>#REF!</v>
      </c>
      <c r="AJ926" s="162">
        <f>IFERROR(+Revisión_Avance_Periodo!$Z1166/Revisión_Avance_Periodo!$Y1166,0)</f>
        <v>0</v>
      </c>
      <c r="AK926" s="445" t="e">
        <f>SUBTOTAL(9,AD926:AD937)</f>
        <v>#REF!</v>
      </c>
      <c r="AL926" s="446" t="e">
        <f>SUBTOTAL(9,AE926:AE937)</f>
        <v>#REF!</v>
      </c>
      <c r="AM926" s="119" t="e">
        <f>+AL926/AK926</f>
        <v>#REF!</v>
      </c>
      <c r="AN926" s="119" t="e">
        <f>100%-Revisión_Avance_Periodo!$AD1166</f>
        <v>#REF!</v>
      </c>
      <c r="AO926" s="121" t="e">
        <f>VLOOKUP(AM926,Tabla_Estado_Meta_OAP_2019[],3,TRUE)</f>
        <v>#REF!</v>
      </c>
      <c r="AP926" s="122" t="e">
        <f>Revisión_Avance_Periodo!$AD1166*Revisión_Avance_Periodo!$Q1166</f>
        <v>#REF!</v>
      </c>
    </row>
    <row r="927" spans="1:42" x14ac:dyDescent="0.25">
      <c r="A927" s="97">
        <v>100</v>
      </c>
      <c r="B927" s="435" t="e">
        <f>CONCATENATE(Revisión_Avance_Periodo!$D1167,";",Revisión_Avance_Periodo!$F1167,";",Revisión_Avance_Periodo!$L1167)</f>
        <v>#REF!</v>
      </c>
      <c r="C927" s="435" t="e">
        <f t="shared" si="81"/>
        <v>#REF!</v>
      </c>
      <c r="D927" s="123" t="e">
        <f>VLOOKUP($A927,#REF!,3,FALSE)</f>
        <v>#REF!</v>
      </c>
      <c r="E927" s="436" t="e">
        <f>VLOOKUP($A927,#REF!,4,FALSE)</f>
        <v>#REF!</v>
      </c>
      <c r="F927" s="103" t="e">
        <f>VLOOKUP($A927,#REF!,5,FALSE)</f>
        <v>#REF!</v>
      </c>
      <c r="G927" s="98" t="e">
        <f>VLOOKUP($A927,#REF!,8,FALSE)</f>
        <v>#REF!</v>
      </c>
      <c r="H927" s="93" t="e">
        <f>VLOOKUP($A927,#REF!,7,FALSE)</f>
        <v>#REF!</v>
      </c>
      <c r="I927" s="438" t="e">
        <f>VLOOKUP($A927,#REF!,10,FALSE)</f>
        <v>#REF!</v>
      </c>
      <c r="J927" s="98" t="e">
        <f>VLOOKUP($A927,#REF!,11,FALSE)</f>
        <v>#REF!</v>
      </c>
      <c r="K927" s="114" t="e">
        <f>VLOOKUP($A927,#REF!,12,FALSE)</f>
        <v>#REF!</v>
      </c>
      <c r="L927" s="98" t="e">
        <f>VLOOKUP($A927,#REF!,13,FALSE)</f>
        <v>#REF!</v>
      </c>
      <c r="M927" s="438" t="e">
        <f>VLOOKUP($A927,#REF!,14,FALSE)</f>
        <v>#REF!</v>
      </c>
      <c r="N927" s="103" t="e">
        <f>VLOOKUP($A927,#REF!,15,FALSE)</f>
        <v>#REF!</v>
      </c>
      <c r="O927" s="103" t="e">
        <f>VLOOKUP($A927,#REF!,18,FALSE)</f>
        <v>#REF!</v>
      </c>
      <c r="P927" s="93" t="e">
        <f>VLOOKUP($A927,#REF!,41,FALSE)</f>
        <v>#REF!</v>
      </c>
      <c r="Q927" s="115" t="e">
        <f>VLOOKUP(Revisión_Avance_Periodo!$L1167,#REF!,30,FALSE)</f>
        <v>#REF!</v>
      </c>
      <c r="R927" s="116">
        <v>2019</v>
      </c>
      <c r="S927" s="196">
        <v>43524</v>
      </c>
      <c r="T927" s="124" t="s">
        <v>69</v>
      </c>
      <c r="U927" s="440" t="e">
        <f>INDEX(#REF!,MATCH(Revisión_Avance_Periodo!$L927,#REF!,0),MATCH(Revisión_Avance_Periodo!$T927,#REF!,0))</f>
        <v>#REF!</v>
      </c>
      <c r="V927" s="440" t="e">
        <f>INDEX(#REF!,MATCH(Revisión_Avance_Periodo!$L927,#REF!,0),MATCH(Revisión_Avance_Periodo!$T927,#REF!,0))</f>
        <v>#REF!</v>
      </c>
      <c r="W927" s="131" t="e">
        <f>V927/U927</f>
        <v>#REF!</v>
      </c>
      <c r="X927" s="124" t="e">
        <f>VLOOKUP(W927,Tabla_Estado_Meta_OAP_2019[#All],3,TRUE)</f>
        <v>#REF!</v>
      </c>
      <c r="Y927" s="164" t="e">
        <f>SUBTOTAL(9,$U$926:$U927)</f>
        <v>#REF!</v>
      </c>
      <c r="Z927" s="158" t="e">
        <f>SUBTOTAL(9,$V$926:$V927)</f>
        <v>#REF!</v>
      </c>
      <c r="AA927" s="159">
        <f>IFERROR(+Revisión_Avance_Periodo!$Z927/Revisión_Avance_Periodo!$Y927,0)</f>
        <v>0</v>
      </c>
      <c r="AB927" s="126"/>
      <c r="AC927" s="127"/>
      <c r="AD927" s="125"/>
      <c r="AE927" s="125"/>
      <c r="AF927" s="128"/>
      <c r="AG927" s="129"/>
      <c r="AH927" s="164" t="e">
        <f>SUBTOTAL(9,$U$927:$U1166)</f>
        <v>#REF!</v>
      </c>
      <c r="AI927" s="158" t="e">
        <f>SUBTOTAL(9,$V$927:$V1166)</f>
        <v>#REF!</v>
      </c>
      <c r="AJ927" s="159">
        <f>IFERROR(+Revisión_Avance_Periodo!$Z1167/Revisión_Avance_Periodo!$Y1167,0)</f>
        <v>0</v>
      </c>
      <c r="AK927" s="126"/>
      <c r="AL927" s="127"/>
      <c r="AM927" s="125"/>
      <c r="AN927" s="125"/>
      <c r="AO927" s="128"/>
      <c r="AP927" s="129"/>
    </row>
    <row r="928" spans="1:42" x14ac:dyDescent="0.25">
      <c r="A928" s="92">
        <v>100</v>
      </c>
      <c r="B928" s="435" t="e">
        <f>CONCATENATE(Revisión_Avance_Periodo!$D1168,";",Revisión_Avance_Periodo!$F1168,";",Revisión_Avance_Periodo!$L1168)</f>
        <v>#REF!</v>
      </c>
      <c r="C928" s="435" t="e">
        <f t="shared" si="81"/>
        <v>#REF!</v>
      </c>
      <c r="D928" s="114" t="e">
        <f>VLOOKUP($A928,#REF!,3,FALSE)</f>
        <v>#REF!</v>
      </c>
      <c r="E928" s="436" t="e">
        <f>VLOOKUP($A928,#REF!,4,FALSE)</f>
        <v>#REF!</v>
      </c>
      <c r="F928" s="102" t="e">
        <f>VLOOKUP($A928,#REF!,5,FALSE)</f>
        <v>#REF!</v>
      </c>
      <c r="G928" s="93" t="e">
        <f>VLOOKUP($A928,#REF!,8,FALSE)</f>
        <v>#REF!</v>
      </c>
      <c r="H928" s="93" t="e">
        <f>VLOOKUP($A928,#REF!,7,FALSE)</f>
        <v>#REF!</v>
      </c>
      <c r="I928" s="438" t="e">
        <f>VLOOKUP($A928,#REF!,10,FALSE)</f>
        <v>#REF!</v>
      </c>
      <c r="J928" s="93" t="e">
        <f>VLOOKUP($A928,#REF!,11,FALSE)</f>
        <v>#REF!</v>
      </c>
      <c r="K928" s="114" t="e">
        <f>VLOOKUP($A928,#REF!,12,FALSE)</f>
        <v>#REF!</v>
      </c>
      <c r="L928" s="93" t="e">
        <f>VLOOKUP($A928,#REF!,13,FALSE)</f>
        <v>#REF!</v>
      </c>
      <c r="M928" s="438" t="e">
        <f>VLOOKUP($A928,#REF!,14,FALSE)</f>
        <v>#REF!</v>
      </c>
      <c r="N928" s="102" t="e">
        <f>VLOOKUP($A928,#REF!,15,FALSE)</f>
        <v>#REF!</v>
      </c>
      <c r="O928" s="102" t="e">
        <f>VLOOKUP($A928,#REF!,18,FALSE)</f>
        <v>#REF!</v>
      </c>
      <c r="P928" s="93" t="e">
        <f>VLOOKUP($A928,#REF!,41,FALSE)</f>
        <v>#REF!</v>
      </c>
      <c r="Q928" s="115" t="e">
        <f>VLOOKUP(Revisión_Avance_Periodo!$L1168,#REF!,30,FALSE)</f>
        <v>#REF!</v>
      </c>
      <c r="R928" s="116">
        <v>2019</v>
      </c>
      <c r="S928" s="196">
        <v>43554</v>
      </c>
      <c r="T928" s="116" t="s">
        <v>70</v>
      </c>
      <c r="U928" s="440" t="e">
        <f>INDEX(#REF!,MATCH(Revisión_Avance_Periodo!$L928,#REF!,0),MATCH(Revisión_Avance_Periodo!$T928,#REF!,0))</f>
        <v>#REF!</v>
      </c>
      <c r="V928" s="440" t="e">
        <f>INDEX(#REF!,MATCH(Revisión_Avance_Periodo!$L928,#REF!,0),MATCH(Revisión_Avance_Periodo!$T928,#REF!,0))</f>
        <v>#REF!</v>
      </c>
      <c r="W928" s="131" t="e">
        <f>V928/U928</f>
        <v>#REF!</v>
      </c>
      <c r="X928" s="116" t="e">
        <f>VLOOKUP(W928,Tabla_Estado_Meta_OAP_2019[#All],3,TRUE)</f>
        <v>#REF!</v>
      </c>
      <c r="Y928" s="164" t="e">
        <f>SUBTOTAL(9,$U$926:$U928)</f>
        <v>#REF!</v>
      </c>
      <c r="Z928" s="158" t="e">
        <f>SUBTOTAL(9,$V$926:$V928)</f>
        <v>#REF!</v>
      </c>
      <c r="AA928" s="159">
        <f>IFERROR(+Revisión_Avance_Periodo!$Z928/Revisión_Avance_Periodo!$Y928,0)</f>
        <v>0</v>
      </c>
      <c r="AB928" s="126"/>
      <c r="AC928" s="127"/>
      <c r="AD928" s="125"/>
      <c r="AE928" s="125"/>
      <c r="AF928" s="128"/>
      <c r="AG928" s="129"/>
      <c r="AH928" s="164" t="e">
        <f>SUBTOTAL(9,$U$928:$U1166)</f>
        <v>#REF!</v>
      </c>
      <c r="AI928" s="158" t="e">
        <f>SUBTOTAL(9,$V$928:$V1166)</f>
        <v>#REF!</v>
      </c>
      <c r="AJ928" s="159">
        <f>IFERROR(+Revisión_Avance_Periodo!$Z1168/Revisión_Avance_Periodo!$Y1168,0)</f>
        <v>0</v>
      </c>
      <c r="AK928" s="126"/>
      <c r="AL928" s="127"/>
      <c r="AM928" s="125"/>
      <c r="AN928" s="125"/>
      <c r="AO928" s="128"/>
      <c r="AP928" s="129"/>
    </row>
    <row r="929" spans="1:42" x14ac:dyDescent="0.25">
      <c r="A929" s="97">
        <v>100</v>
      </c>
      <c r="B929" s="435" t="e">
        <f>CONCATENATE(Revisión_Avance_Periodo!$D1169,";",Revisión_Avance_Periodo!$F1169,";",Revisión_Avance_Periodo!$L1169)</f>
        <v>#REF!</v>
      </c>
      <c r="C929" s="435" t="e">
        <f t="shared" si="81"/>
        <v>#REF!</v>
      </c>
      <c r="D929" s="123" t="e">
        <f>VLOOKUP($A929,#REF!,3,FALSE)</f>
        <v>#REF!</v>
      </c>
      <c r="E929" s="436" t="e">
        <f>VLOOKUP($A929,#REF!,4,FALSE)</f>
        <v>#REF!</v>
      </c>
      <c r="F929" s="103" t="e">
        <f>VLOOKUP($A929,#REF!,5,FALSE)</f>
        <v>#REF!</v>
      </c>
      <c r="G929" s="98" t="e">
        <f>VLOOKUP($A929,#REF!,8,FALSE)</f>
        <v>#REF!</v>
      </c>
      <c r="H929" s="93" t="e">
        <f>VLOOKUP($A929,#REF!,7,FALSE)</f>
        <v>#REF!</v>
      </c>
      <c r="I929" s="438" t="e">
        <f>VLOOKUP($A929,#REF!,10,FALSE)</f>
        <v>#REF!</v>
      </c>
      <c r="J929" s="98" t="e">
        <f>VLOOKUP($A929,#REF!,11,FALSE)</f>
        <v>#REF!</v>
      </c>
      <c r="K929" s="114" t="e">
        <f>VLOOKUP($A929,#REF!,12,FALSE)</f>
        <v>#REF!</v>
      </c>
      <c r="L929" s="98" t="e">
        <f>VLOOKUP($A929,#REF!,13,FALSE)</f>
        <v>#REF!</v>
      </c>
      <c r="M929" s="438" t="e">
        <f>VLOOKUP($A929,#REF!,14,FALSE)</f>
        <v>#REF!</v>
      </c>
      <c r="N929" s="103" t="e">
        <f>VLOOKUP($A929,#REF!,15,FALSE)</f>
        <v>#REF!</v>
      </c>
      <c r="O929" s="103" t="e">
        <f>VLOOKUP($A929,#REF!,18,FALSE)</f>
        <v>#REF!</v>
      </c>
      <c r="P929" s="93" t="e">
        <f>VLOOKUP($A929,#REF!,41,FALSE)</f>
        <v>#REF!</v>
      </c>
      <c r="Q929" s="115" t="e">
        <f>VLOOKUP(Revisión_Avance_Periodo!$L1169,#REF!,30,FALSE)</f>
        <v>#REF!</v>
      </c>
      <c r="R929" s="116">
        <v>2019</v>
      </c>
      <c r="S929" s="196">
        <v>43585</v>
      </c>
      <c r="T929" s="124" t="s">
        <v>71</v>
      </c>
      <c r="U929" s="440" t="e">
        <f>INDEX(#REF!,MATCH(Revisión_Avance_Periodo!$L929,#REF!,0),MATCH(Revisión_Avance_Periodo!$T929,#REF!,0))</f>
        <v>#REF!</v>
      </c>
      <c r="V929" s="440" t="e">
        <f>INDEX(#REF!,MATCH(Revisión_Avance_Periodo!$L929,#REF!,0),MATCH(Revisión_Avance_Periodo!$T929,#REF!,0))</f>
        <v>#REF!</v>
      </c>
      <c r="W929" s="131" t="e">
        <f>V929/U929</f>
        <v>#REF!</v>
      </c>
      <c r="X929" s="124" t="e">
        <f>VLOOKUP(W929,Tabla_Estado_Meta_OAP_2019[#All],3,TRUE)</f>
        <v>#REF!</v>
      </c>
      <c r="Y929" s="164" t="e">
        <f>SUBTOTAL(9,$U$926:$U929)</f>
        <v>#REF!</v>
      </c>
      <c r="Z929" s="158" t="e">
        <f>SUBTOTAL(9,$V$926:$V929)</f>
        <v>#REF!</v>
      </c>
      <c r="AA929" s="159">
        <f>IFERROR(+Revisión_Avance_Periodo!$Z929/Revisión_Avance_Periodo!$Y929,0)</f>
        <v>0</v>
      </c>
      <c r="AB929" s="126"/>
      <c r="AC929" s="127"/>
      <c r="AD929" s="125"/>
      <c r="AE929" s="125"/>
      <c r="AF929" s="128"/>
      <c r="AG929" s="129"/>
      <c r="AH929" s="164" t="e">
        <f>SUBTOTAL(9,$U$929:$U1166)</f>
        <v>#REF!</v>
      </c>
      <c r="AI929" s="158" t="e">
        <f>SUBTOTAL(9,$V$929:$V1166)</f>
        <v>#REF!</v>
      </c>
      <c r="AJ929" s="159">
        <f>IFERROR(+Revisión_Avance_Periodo!$Z1169/Revisión_Avance_Periodo!$Y1169,0)</f>
        <v>0</v>
      </c>
      <c r="AK929" s="126"/>
      <c r="AL929" s="127"/>
      <c r="AM929" s="125"/>
      <c r="AN929" s="125"/>
      <c r="AO929" s="128"/>
      <c r="AP929" s="129"/>
    </row>
    <row r="930" spans="1:42" x14ac:dyDescent="0.25">
      <c r="A930" s="92">
        <v>100</v>
      </c>
      <c r="B930" s="435" t="e">
        <f>CONCATENATE(Revisión_Avance_Periodo!$D1170,";",Revisión_Avance_Periodo!$F1170,";",Revisión_Avance_Periodo!$L1170)</f>
        <v>#REF!</v>
      </c>
      <c r="C930" s="435" t="e">
        <f t="shared" si="81"/>
        <v>#REF!</v>
      </c>
      <c r="D930" s="114" t="e">
        <f>VLOOKUP($A930,#REF!,3,FALSE)</f>
        <v>#REF!</v>
      </c>
      <c r="E930" s="436" t="e">
        <f>VLOOKUP($A930,#REF!,4,FALSE)</f>
        <v>#REF!</v>
      </c>
      <c r="F930" s="102" t="e">
        <f>VLOOKUP($A930,#REF!,5,FALSE)</f>
        <v>#REF!</v>
      </c>
      <c r="G930" s="93" t="e">
        <f>VLOOKUP($A930,#REF!,8,FALSE)</f>
        <v>#REF!</v>
      </c>
      <c r="H930" s="93" t="e">
        <f>VLOOKUP($A930,#REF!,7,FALSE)</f>
        <v>#REF!</v>
      </c>
      <c r="I930" s="438" t="e">
        <f>VLOOKUP($A930,#REF!,10,FALSE)</f>
        <v>#REF!</v>
      </c>
      <c r="J930" s="93" t="e">
        <f>VLOOKUP($A930,#REF!,11,FALSE)</f>
        <v>#REF!</v>
      </c>
      <c r="K930" s="114" t="e">
        <f>VLOOKUP($A930,#REF!,12,FALSE)</f>
        <v>#REF!</v>
      </c>
      <c r="L930" s="93" t="e">
        <f>VLOOKUP($A930,#REF!,13,FALSE)</f>
        <v>#REF!</v>
      </c>
      <c r="M930" s="438" t="e">
        <f>VLOOKUP($A930,#REF!,14,FALSE)</f>
        <v>#REF!</v>
      </c>
      <c r="N930" s="102" t="e">
        <f>VLOOKUP($A930,#REF!,15,FALSE)</f>
        <v>#REF!</v>
      </c>
      <c r="O930" s="102" t="e">
        <f>VLOOKUP($A930,#REF!,18,FALSE)</f>
        <v>#REF!</v>
      </c>
      <c r="P930" s="93" t="e">
        <f>VLOOKUP($A930,#REF!,41,FALSE)</f>
        <v>#REF!</v>
      </c>
      <c r="Q930" s="115" t="e">
        <f>VLOOKUP(Revisión_Avance_Periodo!$L1170,#REF!,30,FALSE)</f>
        <v>#REF!</v>
      </c>
      <c r="R930" s="116">
        <v>2019</v>
      </c>
      <c r="S930" s="196">
        <v>43615</v>
      </c>
      <c r="T930" s="116" t="s">
        <v>72</v>
      </c>
      <c r="U930" s="440" t="e">
        <f>INDEX(#REF!,MATCH(Revisión_Avance_Periodo!$L930,#REF!,0),MATCH(Revisión_Avance_Periodo!$T930,#REF!,0))</f>
        <v>#REF!</v>
      </c>
      <c r="V930" s="440" t="e">
        <f>INDEX(#REF!,MATCH(Revisión_Avance_Periodo!$L930,#REF!,0),MATCH(Revisión_Avance_Periodo!$T930,#REF!,0))</f>
        <v>#REF!</v>
      </c>
      <c r="W930" s="118">
        <f>IFERROR((V930/U930),0)</f>
        <v>0</v>
      </c>
      <c r="X930" s="116" t="str">
        <f>VLOOKUP(W930,Tabla_Estado_Meta_OAP_2019[#All],3,TRUE)</f>
        <v>Por Ejecutar</v>
      </c>
      <c r="Y930" s="164" t="e">
        <f>SUBTOTAL(9,$U$926:$U930)</f>
        <v>#REF!</v>
      </c>
      <c r="Z930" s="158" t="e">
        <f>SUBTOTAL(9,$V$926:$V930)</f>
        <v>#REF!</v>
      </c>
      <c r="AA930" s="159">
        <f>IFERROR(+Revisión_Avance_Periodo!$Z930/Revisión_Avance_Periodo!$Y930,0)</f>
        <v>0</v>
      </c>
      <c r="AB930" s="126"/>
      <c r="AC930" s="127"/>
      <c r="AD930" s="125"/>
      <c r="AE930" s="125"/>
      <c r="AF930" s="128"/>
      <c r="AG930" s="129"/>
      <c r="AH930" s="164" t="e">
        <f>SUBTOTAL(9,$U$930:$U1166)</f>
        <v>#REF!</v>
      </c>
      <c r="AI930" s="158" t="e">
        <f>SUBTOTAL(9,$V$930:$V1166)</f>
        <v>#REF!</v>
      </c>
      <c r="AJ930" s="159">
        <f>IFERROR(+Revisión_Avance_Periodo!$Z1170/Revisión_Avance_Periodo!$Y1170,0)</f>
        <v>0</v>
      </c>
      <c r="AK930" s="126"/>
      <c r="AL930" s="127"/>
      <c r="AM930" s="125"/>
      <c r="AN930" s="125"/>
      <c r="AO930" s="128"/>
      <c r="AP930" s="129"/>
    </row>
    <row r="931" spans="1:42" x14ac:dyDescent="0.25">
      <c r="A931" s="97">
        <v>100</v>
      </c>
      <c r="B931" s="435" t="e">
        <f>CONCATENATE(Revisión_Avance_Periodo!$D1171,";",Revisión_Avance_Periodo!$F1171,";",Revisión_Avance_Periodo!$L1171)</f>
        <v>#REF!</v>
      </c>
      <c r="C931" s="435" t="e">
        <f t="shared" si="81"/>
        <v>#REF!</v>
      </c>
      <c r="D931" s="123" t="e">
        <f>VLOOKUP($A931,#REF!,3,FALSE)</f>
        <v>#REF!</v>
      </c>
      <c r="E931" s="436" t="e">
        <f>VLOOKUP($A931,#REF!,4,FALSE)</f>
        <v>#REF!</v>
      </c>
      <c r="F931" s="103" t="e">
        <f>VLOOKUP($A931,#REF!,5,FALSE)</f>
        <v>#REF!</v>
      </c>
      <c r="G931" s="98" t="e">
        <f>VLOOKUP($A931,#REF!,8,FALSE)</f>
        <v>#REF!</v>
      </c>
      <c r="H931" s="93" t="e">
        <f>VLOOKUP($A931,#REF!,7,FALSE)</f>
        <v>#REF!</v>
      </c>
      <c r="I931" s="438" t="e">
        <f>VLOOKUP($A931,#REF!,10,FALSE)</f>
        <v>#REF!</v>
      </c>
      <c r="J931" s="98" t="e">
        <f>VLOOKUP($A931,#REF!,11,FALSE)</f>
        <v>#REF!</v>
      </c>
      <c r="K931" s="114" t="e">
        <f>VLOOKUP($A931,#REF!,12,FALSE)</f>
        <v>#REF!</v>
      </c>
      <c r="L931" s="98" t="e">
        <f>VLOOKUP($A931,#REF!,13,FALSE)</f>
        <v>#REF!</v>
      </c>
      <c r="M931" s="438" t="e">
        <f>VLOOKUP($A931,#REF!,14,FALSE)</f>
        <v>#REF!</v>
      </c>
      <c r="N931" s="103" t="e">
        <f>VLOOKUP($A931,#REF!,15,FALSE)</f>
        <v>#REF!</v>
      </c>
      <c r="O931" s="103" t="e">
        <f>VLOOKUP($A931,#REF!,18,FALSE)</f>
        <v>#REF!</v>
      </c>
      <c r="P931" s="93" t="e">
        <f>VLOOKUP($A931,#REF!,41,FALSE)</f>
        <v>#REF!</v>
      </c>
      <c r="Q931" s="115" t="e">
        <f>VLOOKUP(Revisión_Avance_Periodo!$L1171,#REF!,30,FALSE)</f>
        <v>#REF!</v>
      </c>
      <c r="R931" s="116">
        <v>2019</v>
      </c>
      <c r="S931" s="196">
        <v>43646</v>
      </c>
      <c r="T931" s="124" t="s">
        <v>73</v>
      </c>
      <c r="U931" s="440" t="e">
        <f>INDEX(#REF!,MATCH(Revisión_Avance_Periodo!$L931,#REF!,0),MATCH(Revisión_Avance_Periodo!$T931,#REF!,0))</f>
        <v>#REF!</v>
      </c>
      <c r="V931" s="440" t="e">
        <f>INDEX(#REF!,MATCH(Revisión_Avance_Periodo!$L931,#REF!,0),MATCH(Revisión_Avance_Periodo!$T931,#REF!,0))</f>
        <v>#REF!</v>
      </c>
      <c r="W931" s="118">
        <f>IFERROR((V931/U931),0)</f>
        <v>0</v>
      </c>
      <c r="X931" s="124" t="str">
        <f>VLOOKUP(W931,Tabla_Estado_Meta_OAP_2019[#All],3,TRUE)</f>
        <v>Por Ejecutar</v>
      </c>
      <c r="Y931" s="164" t="e">
        <f>SUBTOTAL(9,$U$926:$U931)</f>
        <v>#REF!</v>
      </c>
      <c r="Z931" s="158" t="e">
        <f>SUBTOTAL(9,$V$926:$V931)</f>
        <v>#REF!</v>
      </c>
      <c r="AA931" s="159">
        <f>IFERROR(+Revisión_Avance_Periodo!$Z931/Revisión_Avance_Periodo!$Y931,0)</f>
        <v>0</v>
      </c>
      <c r="AB931" s="126"/>
      <c r="AC931" s="127"/>
      <c r="AD931" s="125"/>
      <c r="AE931" s="125"/>
      <c r="AF931" s="128"/>
      <c r="AG931" s="129"/>
      <c r="AH931" s="164" t="e">
        <f>SUBTOTAL(9,$U$931:$U1166)</f>
        <v>#REF!</v>
      </c>
      <c r="AI931" s="158" t="e">
        <f>SUBTOTAL(9,$V$931:$V1166)</f>
        <v>#REF!</v>
      </c>
      <c r="AJ931" s="159">
        <f>IFERROR(+Revisión_Avance_Periodo!$Z1171/Revisión_Avance_Periodo!$Y1171,0)</f>
        <v>0</v>
      </c>
      <c r="AK931" s="126"/>
      <c r="AL931" s="127"/>
      <c r="AM931" s="125"/>
      <c r="AN931" s="125"/>
      <c r="AO931" s="128"/>
      <c r="AP931" s="129"/>
    </row>
    <row r="932" spans="1:42" x14ac:dyDescent="0.25">
      <c r="A932" s="92">
        <v>100</v>
      </c>
      <c r="B932" s="435" t="e">
        <f>CONCATENATE(Revisión_Avance_Periodo!$D1172,";",Revisión_Avance_Periodo!$F1172,";",Revisión_Avance_Periodo!$L1172)</f>
        <v>#REF!</v>
      </c>
      <c r="C932" s="435" t="e">
        <f t="shared" si="81"/>
        <v>#REF!</v>
      </c>
      <c r="D932" s="114" t="e">
        <f>VLOOKUP($A932,#REF!,3,FALSE)</f>
        <v>#REF!</v>
      </c>
      <c r="E932" s="436" t="e">
        <f>VLOOKUP($A932,#REF!,4,FALSE)</f>
        <v>#REF!</v>
      </c>
      <c r="F932" s="102" t="e">
        <f>VLOOKUP($A932,#REF!,5,FALSE)</f>
        <v>#REF!</v>
      </c>
      <c r="G932" s="93" t="e">
        <f>VLOOKUP($A932,#REF!,8,FALSE)</f>
        <v>#REF!</v>
      </c>
      <c r="H932" s="93" t="e">
        <f>VLOOKUP($A932,#REF!,7,FALSE)</f>
        <v>#REF!</v>
      </c>
      <c r="I932" s="438" t="e">
        <f>VLOOKUP($A932,#REF!,10,FALSE)</f>
        <v>#REF!</v>
      </c>
      <c r="J932" s="93" t="e">
        <f>VLOOKUP($A932,#REF!,11,FALSE)</f>
        <v>#REF!</v>
      </c>
      <c r="K932" s="114" t="e">
        <f>VLOOKUP($A932,#REF!,12,FALSE)</f>
        <v>#REF!</v>
      </c>
      <c r="L932" s="93" t="e">
        <f>VLOOKUP($A932,#REF!,13,FALSE)</f>
        <v>#REF!</v>
      </c>
      <c r="M932" s="438" t="e">
        <f>VLOOKUP($A932,#REF!,14,FALSE)</f>
        <v>#REF!</v>
      </c>
      <c r="N932" s="102" t="e">
        <f>VLOOKUP($A932,#REF!,15,FALSE)</f>
        <v>#REF!</v>
      </c>
      <c r="O932" s="102" t="e">
        <f>VLOOKUP($A932,#REF!,18,FALSE)</f>
        <v>#REF!</v>
      </c>
      <c r="P932" s="93" t="e">
        <f>VLOOKUP($A932,#REF!,41,FALSE)</f>
        <v>#REF!</v>
      </c>
      <c r="Q932" s="115" t="e">
        <f>VLOOKUP(Revisión_Avance_Periodo!$L1172,#REF!,30,FALSE)</f>
        <v>#REF!</v>
      </c>
      <c r="R932" s="116">
        <v>2019</v>
      </c>
      <c r="S932" s="196">
        <v>43676</v>
      </c>
      <c r="T932" s="116" t="s">
        <v>74</v>
      </c>
      <c r="U932" s="440" t="e">
        <f>INDEX(#REF!,MATCH(Revisión_Avance_Periodo!$L932,#REF!,0),MATCH(Revisión_Avance_Periodo!$T932,#REF!,0))</f>
        <v>#REF!</v>
      </c>
      <c r="V932" s="440" t="e">
        <f>INDEX(#REF!,MATCH(Revisión_Avance_Periodo!$L932,#REF!,0),MATCH(Revisión_Avance_Periodo!$T932,#REF!,0))</f>
        <v>#REF!</v>
      </c>
      <c r="W932" s="118">
        <f>IFERROR((V932/U932),0)</f>
        <v>0</v>
      </c>
      <c r="X932" s="116" t="str">
        <f>VLOOKUP(W932,Tabla_Estado_Meta_OAP_2019[#All],3,TRUE)</f>
        <v>Por Ejecutar</v>
      </c>
      <c r="Y932" s="164" t="e">
        <f>SUBTOTAL(9,$U$926:$U932)</f>
        <v>#REF!</v>
      </c>
      <c r="Z932" s="158" t="e">
        <f>SUBTOTAL(9,$V$926:$V932)</f>
        <v>#REF!</v>
      </c>
      <c r="AA932" s="159">
        <f>IFERROR(+Revisión_Avance_Periodo!$Z932/Revisión_Avance_Periodo!$Y932,0)</f>
        <v>0</v>
      </c>
      <c r="AB932" s="126"/>
      <c r="AC932" s="127"/>
      <c r="AD932" s="125"/>
      <c r="AE932" s="125"/>
      <c r="AF932" s="128"/>
      <c r="AG932" s="129"/>
      <c r="AH932" s="164" t="e">
        <f>SUBTOTAL(9,$U$932:$U1166)</f>
        <v>#REF!</v>
      </c>
      <c r="AI932" s="158" t="e">
        <f>SUBTOTAL(9,$V$932:$V1166)</f>
        <v>#REF!</v>
      </c>
      <c r="AJ932" s="159">
        <f>IFERROR(+Revisión_Avance_Periodo!$Z1172/Revisión_Avance_Periodo!$Y1172,0)</f>
        <v>0</v>
      </c>
      <c r="AK932" s="126"/>
      <c r="AL932" s="127"/>
      <c r="AM932" s="125"/>
      <c r="AN932" s="125"/>
      <c r="AO932" s="128"/>
      <c r="AP932" s="129"/>
    </row>
    <row r="933" spans="1:42" x14ac:dyDescent="0.25">
      <c r="A933" s="97">
        <v>100</v>
      </c>
      <c r="B933" s="435" t="e">
        <f>CONCATENATE(Revisión_Avance_Periodo!$D1173,";",Revisión_Avance_Periodo!$F1173,";",Revisión_Avance_Periodo!$L1173)</f>
        <v>#REF!</v>
      </c>
      <c r="C933" s="435" t="e">
        <f t="shared" si="81"/>
        <v>#REF!</v>
      </c>
      <c r="D933" s="123" t="e">
        <f>VLOOKUP($A933,#REF!,3,FALSE)</f>
        <v>#REF!</v>
      </c>
      <c r="E933" s="436" t="e">
        <f>VLOOKUP($A933,#REF!,4,FALSE)</f>
        <v>#REF!</v>
      </c>
      <c r="F933" s="103" t="e">
        <f>VLOOKUP($A933,#REF!,5,FALSE)</f>
        <v>#REF!</v>
      </c>
      <c r="G933" s="98" t="e">
        <f>VLOOKUP($A933,#REF!,8,FALSE)</f>
        <v>#REF!</v>
      </c>
      <c r="H933" s="93" t="e">
        <f>VLOOKUP($A933,#REF!,7,FALSE)</f>
        <v>#REF!</v>
      </c>
      <c r="I933" s="438" t="e">
        <f>VLOOKUP($A933,#REF!,10,FALSE)</f>
        <v>#REF!</v>
      </c>
      <c r="J933" s="98" t="e">
        <f>VLOOKUP($A933,#REF!,11,FALSE)</f>
        <v>#REF!</v>
      </c>
      <c r="K933" s="114" t="e">
        <f>VLOOKUP($A933,#REF!,12,FALSE)</f>
        <v>#REF!</v>
      </c>
      <c r="L933" s="98" t="e">
        <f>VLOOKUP($A933,#REF!,13,FALSE)</f>
        <v>#REF!</v>
      </c>
      <c r="M933" s="438" t="e">
        <f>VLOOKUP($A933,#REF!,14,FALSE)</f>
        <v>#REF!</v>
      </c>
      <c r="N933" s="103" t="e">
        <f>VLOOKUP($A933,#REF!,15,FALSE)</f>
        <v>#REF!</v>
      </c>
      <c r="O933" s="103" t="e">
        <f>VLOOKUP($A933,#REF!,18,FALSE)</f>
        <v>#REF!</v>
      </c>
      <c r="P933" s="93" t="e">
        <f>VLOOKUP($A933,#REF!,41,FALSE)</f>
        <v>#REF!</v>
      </c>
      <c r="Q933" s="115" t="e">
        <f>VLOOKUP(Revisión_Avance_Periodo!$L1173,#REF!,30,FALSE)</f>
        <v>#REF!</v>
      </c>
      <c r="R933" s="116">
        <v>2019</v>
      </c>
      <c r="S933" s="196">
        <v>43707</v>
      </c>
      <c r="T933" s="124" t="s">
        <v>75</v>
      </c>
      <c r="U933" s="440" t="e">
        <f>INDEX(#REF!,MATCH(Revisión_Avance_Periodo!$L933,#REF!,0),MATCH(Revisión_Avance_Periodo!$T933,#REF!,0))</f>
        <v>#REF!</v>
      </c>
      <c r="V933" s="440" t="e">
        <f>INDEX(#REF!,MATCH(Revisión_Avance_Periodo!$L933,#REF!,0),MATCH(Revisión_Avance_Periodo!$T933,#REF!,0))</f>
        <v>#REF!</v>
      </c>
      <c r="W933" s="131" t="e">
        <f>V933/U933</f>
        <v>#REF!</v>
      </c>
      <c r="X933" s="124" t="e">
        <f>VLOOKUP(W933,Tabla_Estado_Meta_OAP_2019[#All],3,TRUE)</f>
        <v>#REF!</v>
      </c>
      <c r="Y933" s="164" t="e">
        <f>SUBTOTAL(9,$U$926:$U933)</f>
        <v>#REF!</v>
      </c>
      <c r="Z933" s="158" t="e">
        <f>SUBTOTAL(9,$V$926:$V933)</f>
        <v>#REF!</v>
      </c>
      <c r="AA933" s="159">
        <f>IFERROR(+Revisión_Avance_Periodo!$Z933/Revisión_Avance_Periodo!$Y933,0)</f>
        <v>0</v>
      </c>
      <c r="AB933" s="126"/>
      <c r="AC933" s="127"/>
      <c r="AD933" s="125"/>
      <c r="AE933" s="125"/>
      <c r="AF933" s="128"/>
      <c r="AG933" s="129"/>
      <c r="AH933" s="164" t="e">
        <f>SUBTOTAL(9,$U$933:$U1166)</f>
        <v>#REF!</v>
      </c>
      <c r="AI933" s="158" t="e">
        <f>SUBTOTAL(9,$V$933:$V1166)</f>
        <v>#REF!</v>
      </c>
      <c r="AJ933" s="159">
        <f>IFERROR(+Revisión_Avance_Periodo!$Z1173/Revisión_Avance_Periodo!$Y1173,0)</f>
        <v>0</v>
      </c>
      <c r="AK933" s="126"/>
      <c r="AL933" s="127"/>
      <c r="AM933" s="125"/>
      <c r="AN933" s="125"/>
      <c r="AO933" s="128"/>
      <c r="AP933" s="129"/>
    </row>
    <row r="934" spans="1:42" x14ac:dyDescent="0.25">
      <c r="A934" s="92">
        <v>100</v>
      </c>
      <c r="B934" s="435" t="e">
        <f>CONCATENATE(Revisión_Avance_Periodo!$D1174,";",Revisión_Avance_Periodo!$F1174,";",Revisión_Avance_Periodo!$L1174)</f>
        <v>#REF!</v>
      </c>
      <c r="C934" s="435" t="e">
        <f t="shared" si="81"/>
        <v>#REF!</v>
      </c>
      <c r="D934" s="114" t="e">
        <f>VLOOKUP($A934,#REF!,3,FALSE)</f>
        <v>#REF!</v>
      </c>
      <c r="E934" s="436" t="e">
        <f>VLOOKUP($A934,#REF!,4,FALSE)</f>
        <v>#REF!</v>
      </c>
      <c r="F934" s="102" t="e">
        <f>VLOOKUP($A934,#REF!,5,FALSE)</f>
        <v>#REF!</v>
      </c>
      <c r="G934" s="93" t="e">
        <f>VLOOKUP($A934,#REF!,8,FALSE)</f>
        <v>#REF!</v>
      </c>
      <c r="H934" s="93" t="e">
        <f>VLOOKUP($A934,#REF!,7,FALSE)</f>
        <v>#REF!</v>
      </c>
      <c r="I934" s="438" t="e">
        <f>VLOOKUP($A934,#REF!,10,FALSE)</f>
        <v>#REF!</v>
      </c>
      <c r="J934" s="93" t="e">
        <f>VLOOKUP($A934,#REF!,11,FALSE)</f>
        <v>#REF!</v>
      </c>
      <c r="K934" s="114" t="e">
        <f>VLOOKUP($A934,#REF!,12,FALSE)</f>
        <v>#REF!</v>
      </c>
      <c r="L934" s="93" t="e">
        <f>VLOOKUP($A934,#REF!,13,FALSE)</f>
        <v>#REF!</v>
      </c>
      <c r="M934" s="438" t="e">
        <f>VLOOKUP($A934,#REF!,14,FALSE)</f>
        <v>#REF!</v>
      </c>
      <c r="N934" s="102" t="e">
        <f>VLOOKUP($A934,#REF!,15,FALSE)</f>
        <v>#REF!</v>
      </c>
      <c r="O934" s="102" t="e">
        <f>VLOOKUP($A934,#REF!,18,FALSE)</f>
        <v>#REF!</v>
      </c>
      <c r="P934" s="93" t="e">
        <f>VLOOKUP($A934,#REF!,41,FALSE)</f>
        <v>#REF!</v>
      </c>
      <c r="Q934" s="115" t="e">
        <f>VLOOKUP(Revisión_Avance_Periodo!$L1174,#REF!,30,FALSE)</f>
        <v>#REF!</v>
      </c>
      <c r="R934" s="116">
        <v>2019</v>
      </c>
      <c r="S934" s="196">
        <v>43738</v>
      </c>
      <c r="T934" s="116" t="s">
        <v>76</v>
      </c>
      <c r="U934" s="440" t="e">
        <f>INDEX(#REF!,MATCH(Revisión_Avance_Periodo!$L934,#REF!,0),MATCH(Revisión_Avance_Periodo!$T934,#REF!,0))</f>
        <v>#REF!</v>
      </c>
      <c r="V934" s="440" t="e">
        <f>INDEX(#REF!,MATCH(Revisión_Avance_Periodo!$L934,#REF!,0),MATCH(Revisión_Avance_Periodo!$T934,#REF!,0))</f>
        <v>#REF!</v>
      </c>
      <c r="W934" s="131" t="e">
        <f>V934/U934</f>
        <v>#REF!</v>
      </c>
      <c r="X934" s="116" t="e">
        <f>VLOOKUP(W934,Tabla_Estado_Meta_OAP_2019[#All],3,TRUE)</f>
        <v>#REF!</v>
      </c>
      <c r="Y934" s="164" t="e">
        <f>SUBTOTAL(9,$U$926:$U934)</f>
        <v>#REF!</v>
      </c>
      <c r="Z934" s="158" t="e">
        <f>SUBTOTAL(9,$V$926:$V934)</f>
        <v>#REF!</v>
      </c>
      <c r="AA934" s="159">
        <f>IFERROR(+Revisión_Avance_Periodo!$Z934/Revisión_Avance_Periodo!$Y934,0)</f>
        <v>0</v>
      </c>
      <c r="AB934" s="126"/>
      <c r="AC934" s="127"/>
      <c r="AD934" s="125"/>
      <c r="AE934" s="125"/>
      <c r="AF934" s="128"/>
      <c r="AG934" s="129"/>
      <c r="AH934" s="164" t="e">
        <f>SUBTOTAL(9,$U$934:$U1166)</f>
        <v>#REF!</v>
      </c>
      <c r="AI934" s="158" t="e">
        <f>SUBTOTAL(9,$V$934:$V1166)</f>
        <v>#REF!</v>
      </c>
      <c r="AJ934" s="159">
        <f>IFERROR(+Revisión_Avance_Periodo!$Z1174/Revisión_Avance_Periodo!$Y1174,0)</f>
        <v>0</v>
      </c>
      <c r="AK934" s="126"/>
      <c r="AL934" s="127"/>
      <c r="AM934" s="125"/>
      <c r="AN934" s="125"/>
      <c r="AO934" s="128"/>
      <c r="AP934" s="129"/>
    </row>
    <row r="935" spans="1:42" x14ac:dyDescent="0.25">
      <c r="A935" s="97">
        <v>100</v>
      </c>
      <c r="B935" s="435" t="e">
        <f>CONCATENATE(Revisión_Avance_Periodo!$D1175,";",Revisión_Avance_Periodo!$F1175,";",Revisión_Avance_Periodo!$L1175)</f>
        <v>#REF!</v>
      </c>
      <c r="C935" s="435" t="e">
        <f t="shared" si="81"/>
        <v>#REF!</v>
      </c>
      <c r="D935" s="123" t="e">
        <f>VLOOKUP($A935,#REF!,3,FALSE)</f>
        <v>#REF!</v>
      </c>
      <c r="E935" s="436" t="e">
        <f>VLOOKUP($A935,#REF!,4,FALSE)</f>
        <v>#REF!</v>
      </c>
      <c r="F935" s="103" t="e">
        <f>VLOOKUP($A935,#REF!,5,FALSE)</f>
        <v>#REF!</v>
      </c>
      <c r="G935" s="98" t="e">
        <f>VLOOKUP($A935,#REF!,8,FALSE)</f>
        <v>#REF!</v>
      </c>
      <c r="H935" s="93" t="e">
        <f>VLOOKUP($A935,#REF!,7,FALSE)</f>
        <v>#REF!</v>
      </c>
      <c r="I935" s="438" t="e">
        <f>VLOOKUP($A935,#REF!,10,FALSE)</f>
        <v>#REF!</v>
      </c>
      <c r="J935" s="98" t="e">
        <f>VLOOKUP($A935,#REF!,11,FALSE)</f>
        <v>#REF!</v>
      </c>
      <c r="K935" s="114" t="e">
        <f>VLOOKUP($A935,#REF!,12,FALSE)</f>
        <v>#REF!</v>
      </c>
      <c r="L935" s="98" t="e">
        <f>VLOOKUP($A935,#REF!,13,FALSE)</f>
        <v>#REF!</v>
      </c>
      <c r="M935" s="438" t="e">
        <f>VLOOKUP($A935,#REF!,14,FALSE)</f>
        <v>#REF!</v>
      </c>
      <c r="N935" s="103" t="e">
        <f>VLOOKUP($A935,#REF!,15,FALSE)</f>
        <v>#REF!</v>
      </c>
      <c r="O935" s="103" t="e">
        <f>VLOOKUP($A935,#REF!,18,FALSE)</f>
        <v>#REF!</v>
      </c>
      <c r="P935" s="93" t="e">
        <f>VLOOKUP($A935,#REF!,41,FALSE)</f>
        <v>#REF!</v>
      </c>
      <c r="Q935" s="115" t="e">
        <f>VLOOKUP(Revisión_Avance_Periodo!$L1175,#REF!,30,FALSE)</f>
        <v>#REF!</v>
      </c>
      <c r="R935" s="116">
        <v>2019</v>
      </c>
      <c r="S935" s="196">
        <v>43768</v>
      </c>
      <c r="T935" s="124" t="s">
        <v>77</v>
      </c>
      <c r="U935" s="440" t="e">
        <f>INDEX(#REF!,MATCH(Revisión_Avance_Periodo!$L935,#REF!,0),MATCH(Revisión_Avance_Periodo!$T935,#REF!,0))</f>
        <v>#REF!</v>
      </c>
      <c r="V935" s="440" t="e">
        <f>INDEX(#REF!,MATCH(Revisión_Avance_Periodo!$L935,#REF!,0),MATCH(Revisión_Avance_Periodo!$T935,#REF!,0))</f>
        <v>#REF!</v>
      </c>
      <c r="W935" s="118">
        <f>IFERROR((V935/U935),0)</f>
        <v>0</v>
      </c>
      <c r="X935" s="124" t="str">
        <f>VLOOKUP(W935,Tabla_Estado_Meta_OAP_2019[#All],3,TRUE)</f>
        <v>Por Ejecutar</v>
      </c>
      <c r="Y935" s="164" t="e">
        <f>SUBTOTAL(9,$U$926:$U935)</f>
        <v>#REF!</v>
      </c>
      <c r="Z935" s="158" t="e">
        <f>SUBTOTAL(9,$V$926:$V935)</f>
        <v>#REF!</v>
      </c>
      <c r="AA935" s="159">
        <f>IFERROR(+Revisión_Avance_Periodo!$Z935/Revisión_Avance_Periodo!$Y935,0)</f>
        <v>0</v>
      </c>
      <c r="AB935" s="126"/>
      <c r="AC935" s="127"/>
      <c r="AD935" s="125"/>
      <c r="AE935" s="125"/>
      <c r="AF935" s="128"/>
      <c r="AG935" s="129"/>
      <c r="AH935" s="164" t="e">
        <f>SUBTOTAL(9,$U$935:$U1166)</f>
        <v>#REF!</v>
      </c>
      <c r="AI935" s="158" t="e">
        <f>SUBTOTAL(9,$V$935:$V1166)</f>
        <v>#REF!</v>
      </c>
      <c r="AJ935" s="159">
        <f>IFERROR(+Revisión_Avance_Periodo!$Z1175/Revisión_Avance_Periodo!$Y1175,0)</f>
        <v>0</v>
      </c>
      <c r="AK935" s="126"/>
      <c r="AL935" s="127"/>
      <c r="AM935" s="125"/>
      <c r="AN935" s="125"/>
      <c r="AO935" s="128"/>
      <c r="AP935" s="129"/>
    </row>
    <row r="936" spans="1:42" x14ac:dyDescent="0.25">
      <c r="A936" s="92">
        <v>100</v>
      </c>
      <c r="B936" s="435" t="e">
        <f>CONCATENATE(Revisión_Avance_Periodo!$D1176,";",Revisión_Avance_Periodo!$F1176,";",Revisión_Avance_Periodo!$L1176)</f>
        <v>#REF!</v>
      </c>
      <c r="C936" s="435" t="e">
        <f t="shared" si="81"/>
        <v>#REF!</v>
      </c>
      <c r="D936" s="114" t="e">
        <f>VLOOKUP($A936,#REF!,3,FALSE)</f>
        <v>#REF!</v>
      </c>
      <c r="E936" s="436" t="e">
        <f>VLOOKUP($A936,#REF!,4,FALSE)</f>
        <v>#REF!</v>
      </c>
      <c r="F936" s="102" t="e">
        <f>VLOOKUP($A936,#REF!,5,FALSE)</f>
        <v>#REF!</v>
      </c>
      <c r="G936" s="93" t="e">
        <f>VLOOKUP($A936,#REF!,8,FALSE)</f>
        <v>#REF!</v>
      </c>
      <c r="H936" s="93" t="e">
        <f>VLOOKUP($A936,#REF!,7,FALSE)</f>
        <v>#REF!</v>
      </c>
      <c r="I936" s="438" t="e">
        <f>VLOOKUP($A936,#REF!,10,FALSE)</f>
        <v>#REF!</v>
      </c>
      <c r="J936" s="93" t="e">
        <f>VLOOKUP($A936,#REF!,11,FALSE)</f>
        <v>#REF!</v>
      </c>
      <c r="K936" s="114" t="e">
        <f>VLOOKUP($A936,#REF!,12,FALSE)</f>
        <v>#REF!</v>
      </c>
      <c r="L936" s="93" t="e">
        <f>VLOOKUP($A936,#REF!,13,FALSE)</f>
        <v>#REF!</v>
      </c>
      <c r="M936" s="438" t="e">
        <f>VLOOKUP($A936,#REF!,14,FALSE)</f>
        <v>#REF!</v>
      </c>
      <c r="N936" s="102" t="e">
        <f>VLOOKUP($A936,#REF!,15,FALSE)</f>
        <v>#REF!</v>
      </c>
      <c r="O936" s="102" t="e">
        <f>VLOOKUP($A936,#REF!,18,FALSE)</f>
        <v>#REF!</v>
      </c>
      <c r="P936" s="93" t="e">
        <f>VLOOKUP($A936,#REF!,41,FALSE)</f>
        <v>#REF!</v>
      </c>
      <c r="Q936" s="115" t="e">
        <f>VLOOKUP(Revisión_Avance_Periodo!$L1176,#REF!,30,FALSE)</f>
        <v>#REF!</v>
      </c>
      <c r="R936" s="116">
        <v>2019</v>
      </c>
      <c r="S936" s="196">
        <v>43799</v>
      </c>
      <c r="T936" s="116" t="s">
        <v>78</v>
      </c>
      <c r="U936" s="440" t="e">
        <f>INDEX(#REF!,MATCH(Revisión_Avance_Periodo!$L936,#REF!,0),MATCH(Revisión_Avance_Periodo!$T936,#REF!,0))</f>
        <v>#REF!</v>
      </c>
      <c r="V936" s="440" t="e">
        <f>INDEX(#REF!,MATCH(Revisión_Avance_Periodo!$L936,#REF!,0),MATCH(Revisión_Avance_Periodo!$T936,#REF!,0))</f>
        <v>#REF!</v>
      </c>
      <c r="W936" s="118">
        <f>IFERROR((V936/U936),0)</f>
        <v>0</v>
      </c>
      <c r="X936" s="116" t="str">
        <f>VLOOKUP(W936,Tabla_Estado_Meta_OAP_2019[#All],3,TRUE)</f>
        <v>Por Ejecutar</v>
      </c>
      <c r="Y936" s="164" t="e">
        <f>SUBTOTAL(9,$U$926:$U936)</f>
        <v>#REF!</v>
      </c>
      <c r="Z936" s="158" t="e">
        <f>SUBTOTAL(9,$V$926:$V936)</f>
        <v>#REF!</v>
      </c>
      <c r="AA936" s="159">
        <f>IFERROR(+Revisión_Avance_Periodo!$Z936/Revisión_Avance_Periodo!$Y936,0)</f>
        <v>0</v>
      </c>
      <c r="AB936" s="126"/>
      <c r="AC936" s="127"/>
      <c r="AD936" s="125"/>
      <c r="AE936" s="125"/>
      <c r="AF936" s="128"/>
      <c r="AG936" s="129"/>
      <c r="AH936" s="164" t="e">
        <f>SUBTOTAL(9,$U$936:$U1166)</f>
        <v>#REF!</v>
      </c>
      <c r="AI936" s="158" t="e">
        <f>SUBTOTAL(9,$V$936:$V1166)</f>
        <v>#REF!</v>
      </c>
      <c r="AJ936" s="159">
        <f>IFERROR(+Revisión_Avance_Periodo!$Z1176/Revisión_Avance_Periodo!$Y1176,0)</f>
        <v>0</v>
      </c>
      <c r="AK936" s="126"/>
      <c r="AL936" s="127"/>
      <c r="AM936" s="125"/>
      <c r="AN936" s="125"/>
      <c r="AO936" s="128"/>
      <c r="AP936" s="129"/>
    </row>
    <row r="937" spans="1:42" ht="15.75" thickBot="1" x14ac:dyDescent="0.3">
      <c r="A937" s="97">
        <v>100</v>
      </c>
      <c r="B937" s="435" t="e">
        <f>CONCATENATE(Revisión_Avance_Periodo!$D1177,";",Revisión_Avance_Periodo!$F1177,";",Revisión_Avance_Periodo!$L1177)</f>
        <v>#REF!</v>
      </c>
      <c r="C937" s="435" t="e">
        <f t="shared" si="81"/>
        <v>#REF!</v>
      </c>
      <c r="D937" s="123" t="e">
        <f>VLOOKUP($A937,#REF!,3,FALSE)</f>
        <v>#REF!</v>
      </c>
      <c r="E937" s="436" t="e">
        <f>VLOOKUP($A937,#REF!,4,FALSE)</f>
        <v>#REF!</v>
      </c>
      <c r="F937" s="103" t="e">
        <f>VLOOKUP($A937,#REF!,5,FALSE)</f>
        <v>#REF!</v>
      </c>
      <c r="G937" s="98" t="e">
        <f>VLOOKUP($A937,#REF!,8,FALSE)</f>
        <v>#REF!</v>
      </c>
      <c r="H937" s="93" t="e">
        <f>VLOOKUP($A937,#REF!,7,FALSE)</f>
        <v>#REF!</v>
      </c>
      <c r="I937" s="438" t="e">
        <f>VLOOKUP($A937,#REF!,10,FALSE)</f>
        <v>#REF!</v>
      </c>
      <c r="J937" s="98" t="e">
        <f>VLOOKUP($A937,#REF!,11,FALSE)</f>
        <v>#REF!</v>
      </c>
      <c r="K937" s="114" t="e">
        <f>VLOOKUP($A937,#REF!,12,FALSE)</f>
        <v>#REF!</v>
      </c>
      <c r="L937" s="98" t="e">
        <f>VLOOKUP($A937,#REF!,13,FALSE)</f>
        <v>#REF!</v>
      </c>
      <c r="M937" s="438" t="e">
        <f>VLOOKUP($A937,#REF!,14,FALSE)</f>
        <v>#REF!</v>
      </c>
      <c r="N937" s="103" t="e">
        <f>VLOOKUP($A937,#REF!,15,FALSE)</f>
        <v>#REF!</v>
      </c>
      <c r="O937" s="103" t="e">
        <f>VLOOKUP($A937,#REF!,18,FALSE)</f>
        <v>#REF!</v>
      </c>
      <c r="P937" s="93" t="e">
        <f>VLOOKUP($A937,#REF!,41,FALSE)</f>
        <v>#REF!</v>
      </c>
      <c r="Q937" s="115" t="e">
        <f>VLOOKUP(Revisión_Avance_Periodo!$L1177,#REF!,30,FALSE)</f>
        <v>#REF!</v>
      </c>
      <c r="R937" s="116">
        <v>2019</v>
      </c>
      <c r="S937" s="196">
        <v>43829</v>
      </c>
      <c r="T937" s="124" t="s">
        <v>79</v>
      </c>
      <c r="U937" s="440" t="e">
        <f>INDEX(#REF!,MATCH(Revisión_Avance_Periodo!$L937,#REF!,0),MATCH(Revisión_Avance_Periodo!$T937,#REF!,0))</f>
        <v>#REF!</v>
      </c>
      <c r="V937" s="440" t="e">
        <f>INDEX(#REF!,MATCH(Revisión_Avance_Periodo!$L937,#REF!,0),MATCH(Revisión_Avance_Periodo!$T937,#REF!,0))</f>
        <v>#REF!</v>
      </c>
      <c r="W937" s="118">
        <f>IFERROR((V937/U937),0)</f>
        <v>0</v>
      </c>
      <c r="X937" s="124" t="str">
        <f>VLOOKUP(W937,Tabla_Estado_Meta_OAP_2019[#All],3,TRUE)</f>
        <v>Por Ejecutar</v>
      </c>
      <c r="Y937" s="164" t="e">
        <f>SUBTOTAL(9,$U$926:$U937)</f>
        <v>#REF!</v>
      </c>
      <c r="Z937" s="158" t="e">
        <f>SUBTOTAL(9,$V$926:$V937)</f>
        <v>#REF!</v>
      </c>
      <c r="AA937" s="159">
        <f>IFERROR(+Revisión_Avance_Periodo!$Z937/Revisión_Avance_Periodo!$Y937,0)</f>
        <v>0</v>
      </c>
      <c r="AB937" s="126"/>
      <c r="AC937" s="127"/>
      <c r="AD937" s="125"/>
      <c r="AE937" s="125"/>
      <c r="AF937" s="128"/>
      <c r="AG937" s="129"/>
      <c r="AH937" s="164" t="e">
        <f>SUBTOTAL(9,$U$937:$U1166)</f>
        <v>#REF!</v>
      </c>
      <c r="AI937" s="158" t="e">
        <f>SUBTOTAL(9,$V$937:$V1166)</f>
        <v>#REF!</v>
      </c>
      <c r="AJ937" s="159">
        <f>IFERROR(+Revisión_Avance_Periodo!$Z1177/Revisión_Avance_Periodo!$Y1177,0)</f>
        <v>0</v>
      </c>
      <c r="AK937" s="126"/>
      <c r="AL937" s="127"/>
      <c r="AM937" s="125"/>
      <c r="AN937" s="125"/>
      <c r="AO937" s="128"/>
      <c r="AP937" s="129"/>
    </row>
    <row r="938" spans="1:42" x14ac:dyDescent="0.25">
      <c r="A938" s="92">
        <v>101</v>
      </c>
      <c r="B938" s="435" t="e">
        <f>CONCATENATE(Revisión_Avance_Periodo!$D1178,";",Revisión_Avance_Periodo!$F1178,";",Revisión_Avance_Periodo!$L1178)</f>
        <v>#REF!</v>
      </c>
      <c r="C938" s="435" t="e">
        <f t="shared" si="81"/>
        <v>#REF!</v>
      </c>
      <c r="D938" s="114" t="e">
        <f>VLOOKUP($A938,#REF!,3,FALSE)</f>
        <v>#REF!</v>
      </c>
      <c r="E938" s="436" t="e">
        <f>VLOOKUP($A938,#REF!,4,FALSE)</f>
        <v>#REF!</v>
      </c>
      <c r="F938" s="102" t="e">
        <f>VLOOKUP($A938,#REF!,5,FALSE)</f>
        <v>#REF!</v>
      </c>
      <c r="G938" s="93" t="e">
        <f>VLOOKUP($A938,#REF!,8,FALSE)</f>
        <v>#REF!</v>
      </c>
      <c r="H938" s="93" t="e">
        <f>VLOOKUP($A938,#REF!,7,FALSE)</f>
        <v>#REF!</v>
      </c>
      <c r="I938" s="438" t="e">
        <f>VLOOKUP($A938,#REF!,10,FALSE)</f>
        <v>#REF!</v>
      </c>
      <c r="J938" s="93" t="e">
        <f>VLOOKUP($A938,#REF!,11,FALSE)</f>
        <v>#REF!</v>
      </c>
      <c r="K938" s="114" t="e">
        <f>VLOOKUP($A938,#REF!,12,FALSE)</f>
        <v>#REF!</v>
      </c>
      <c r="L938" s="93" t="e">
        <f>VLOOKUP($A938,#REF!,13,FALSE)</f>
        <v>#REF!</v>
      </c>
      <c r="M938" s="438" t="e">
        <f>VLOOKUP($A938,#REF!,14,FALSE)</f>
        <v>#REF!</v>
      </c>
      <c r="N938" s="102" t="e">
        <f>VLOOKUP($A938,#REF!,15,FALSE)</f>
        <v>#REF!</v>
      </c>
      <c r="O938" s="102" t="e">
        <f>VLOOKUP($A938,#REF!,18,FALSE)</f>
        <v>#REF!</v>
      </c>
      <c r="P938" s="93" t="e">
        <f>VLOOKUP($A938,#REF!,41,FALSE)</f>
        <v>#REF!</v>
      </c>
      <c r="Q938" s="115" t="e">
        <f>VLOOKUP(Revisión_Avance_Periodo!$L1178,#REF!,30,FALSE)</f>
        <v>#REF!</v>
      </c>
      <c r="R938" s="116">
        <v>2019</v>
      </c>
      <c r="S938" s="196">
        <v>43495</v>
      </c>
      <c r="T938" s="116" t="s">
        <v>68</v>
      </c>
      <c r="U938" s="440" t="e">
        <f>INDEX(#REF!,MATCH(Revisión_Avance_Periodo!$L938,#REF!,0),MATCH(Revisión_Avance_Periodo!$T938,#REF!,0))</f>
        <v>#REF!</v>
      </c>
      <c r="V938" s="440" t="e">
        <f>INDEX(#REF!,MATCH(Revisión_Avance_Periodo!$L938,#REF!,0),MATCH(Revisión_Avance_Periodo!$T938,#REF!,0))</f>
        <v>#REF!</v>
      </c>
      <c r="W938" s="131" t="e">
        <f>V938/U938</f>
        <v>#REF!</v>
      </c>
      <c r="X938" s="116" t="e">
        <f>VLOOKUP(W938,Tabla_Estado_Meta_OAP_2019[#All],3,TRUE)</f>
        <v>#REF!</v>
      </c>
      <c r="Y938" s="163" t="e">
        <f>SUBTOTAL(9,$U$938:$U938)</f>
        <v>#REF!</v>
      </c>
      <c r="Z938" s="161" t="e">
        <f>SUBTOTAL(9,$V$938:$V938)</f>
        <v>#REF!</v>
      </c>
      <c r="AA938" s="162">
        <f>IFERROR(+Revisión_Avance_Periodo!$Z938/Revisión_Avance_Periodo!$Y938,0)</f>
        <v>0</v>
      </c>
      <c r="AB938" s="445" t="e">
        <f>SUBTOTAL(9,U938:U949)</f>
        <v>#REF!</v>
      </c>
      <c r="AC938" s="446" t="e">
        <f>SUBTOTAL(9,V938:V949)</f>
        <v>#REF!</v>
      </c>
      <c r="AD938" s="119" t="e">
        <f>+AC938/AB938</f>
        <v>#REF!</v>
      </c>
      <c r="AE938" s="119" t="e">
        <f>100%-Revisión_Avance_Periodo!$AD938</f>
        <v>#REF!</v>
      </c>
      <c r="AF938" s="121" t="e">
        <f>VLOOKUP(AD938,Tabla_Estado_Meta_OAP_2019[],3,TRUE)</f>
        <v>#REF!</v>
      </c>
      <c r="AG938" s="122" t="e">
        <f>Revisión_Avance_Periodo!$AD938*Revisión_Avance_Periodo!$Q938</f>
        <v>#REF!</v>
      </c>
      <c r="AH938" s="163" t="e">
        <f>SUBTOTAL(9,$U$938:$U1178)</f>
        <v>#REF!</v>
      </c>
      <c r="AI938" s="161" t="e">
        <f>SUBTOTAL(9,$V$938:$V1178)</f>
        <v>#REF!</v>
      </c>
      <c r="AJ938" s="162">
        <f>IFERROR(+Revisión_Avance_Periodo!$Z1178/Revisión_Avance_Periodo!$Y1178,0)</f>
        <v>0</v>
      </c>
      <c r="AK938" s="445" t="e">
        <f>SUBTOTAL(9,AD938:AD949)</f>
        <v>#REF!</v>
      </c>
      <c r="AL938" s="446" t="e">
        <f>SUBTOTAL(9,AE938:AE949)</f>
        <v>#REF!</v>
      </c>
      <c r="AM938" s="119" t="e">
        <f>+AL938/AK938</f>
        <v>#REF!</v>
      </c>
      <c r="AN938" s="119" t="e">
        <f>100%-Revisión_Avance_Periodo!$AD1178</f>
        <v>#REF!</v>
      </c>
      <c r="AO938" s="121" t="e">
        <f>VLOOKUP(AM938,Tabla_Estado_Meta_OAP_2019[],3,TRUE)</f>
        <v>#REF!</v>
      </c>
      <c r="AP938" s="122" t="e">
        <f>Revisión_Avance_Periodo!$AD1178*Revisión_Avance_Periodo!$Q1178</f>
        <v>#REF!</v>
      </c>
    </row>
    <row r="939" spans="1:42" x14ac:dyDescent="0.25">
      <c r="A939" s="97">
        <v>101</v>
      </c>
      <c r="B939" s="435" t="e">
        <f>CONCATENATE(Revisión_Avance_Periodo!$D1179,";",Revisión_Avance_Periodo!$F1179,";",Revisión_Avance_Periodo!$L1179)</f>
        <v>#REF!</v>
      </c>
      <c r="C939" s="435" t="e">
        <f t="shared" si="81"/>
        <v>#REF!</v>
      </c>
      <c r="D939" s="123" t="e">
        <f>VLOOKUP($A939,#REF!,3,FALSE)</f>
        <v>#REF!</v>
      </c>
      <c r="E939" s="436" t="e">
        <f>VLOOKUP($A939,#REF!,4,FALSE)</f>
        <v>#REF!</v>
      </c>
      <c r="F939" s="103" t="e">
        <f>VLOOKUP($A939,#REF!,5,FALSE)</f>
        <v>#REF!</v>
      </c>
      <c r="G939" s="98" t="e">
        <f>VLOOKUP($A939,#REF!,8,FALSE)</f>
        <v>#REF!</v>
      </c>
      <c r="H939" s="93" t="e">
        <f>VLOOKUP($A939,#REF!,7,FALSE)</f>
        <v>#REF!</v>
      </c>
      <c r="I939" s="438" t="e">
        <f>VLOOKUP($A939,#REF!,10,FALSE)</f>
        <v>#REF!</v>
      </c>
      <c r="J939" s="98" t="e">
        <f>VLOOKUP($A939,#REF!,11,FALSE)</f>
        <v>#REF!</v>
      </c>
      <c r="K939" s="114" t="e">
        <f>VLOOKUP($A939,#REF!,12,FALSE)</f>
        <v>#REF!</v>
      </c>
      <c r="L939" s="98" t="e">
        <f>VLOOKUP($A939,#REF!,13,FALSE)</f>
        <v>#REF!</v>
      </c>
      <c r="M939" s="438" t="e">
        <f>VLOOKUP($A939,#REF!,14,FALSE)</f>
        <v>#REF!</v>
      </c>
      <c r="N939" s="103" t="e">
        <f>VLOOKUP($A939,#REF!,15,FALSE)</f>
        <v>#REF!</v>
      </c>
      <c r="O939" s="103" t="e">
        <f>VLOOKUP($A939,#REF!,18,FALSE)</f>
        <v>#REF!</v>
      </c>
      <c r="P939" s="93" t="e">
        <f>VLOOKUP($A939,#REF!,41,FALSE)</f>
        <v>#REF!</v>
      </c>
      <c r="Q939" s="115" t="e">
        <f>VLOOKUP(Revisión_Avance_Periodo!$L1179,#REF!,30,FALSE)</f>
        <v>#REF!</v>
      </c>
      <c r="R939" s="116">
        <v>2019</v>
      </c>
      <c r="S939" s="196">
        <v>43524</v>
      </c>
      <c r="T939" s="124" t="s">
        <v>69</v>
      </c>
      <c r="U939" s="440" t="e">
        <f>INDEX(#REF!,MATCH(Revisión_Avance_Periodo!$L939,#REF!,0),MATCH(Revisión_Avance_Periodo!$T939,#REF!,0))</f>
        <v>#REF!</v>
      </c>
      <c r="V939" s="440" t="e">
        <f>INDEX(#REF!,MATCH(Revisión_Avance_Periodo!$L939,#REF!,0),MATCH(Revisión_Avance_Periodo!$T939,#REF!,0))</f>
        <v>#REF!</v>
      </c>
      <c r="W939" s="130" t="e">
        <f>V939/U939</f>
        <v>#REF!</v>
      </c>
      <c r="X939" s="124" t="e">
        <f>VLOOKUP(W939,Tabla_Estado_Meta_OAP_2019[#All],3,TRUE)</f>
        <v>#REF!</v>
      </c>
      <c r="Y939" s="164" t="e">
        <f>SUBTOTAL(9,$U$938:$U939)</f>
        <v>#REF!</v>
      </c>
      <c r="Z939" s="158" t="e">
        <f>SUBTOTAL(9,$V$938:$V939)</f>
        <v>#REF!</v>
      </c>
      <c r="AA939" s="159">
        <f>IFERROR(+Revisión_Avance_Periodo!$Z939/Revisión_Avance_Periodo!$Y939,0)</f>
        <v>0</v>
      </c>
      <c r="AB939" s="126"/>
      <c r="AC939" s="127"/>
      <c r="AD939" s="125"/>
      <c r="AE939" s="125"/>
      <c r="AF939" s="128"/>
      <c r="AG939" s="129"/>
      <c r="AH939" s="164" t="e">
        <f>SUBTOTAL(9,$U$939:$U1178)</f>
        <v>#REF!</v>
      </c>
      <c r="AI939" s="158" t="e">
        <f>SUBTOTAL(9,$V$939:$V1178)</f>
        <v>#REF!</v>
      </c>
      <c r="AJ939" s="159">
        <f>IFERROR(+Revisión_Avance_Periodo!$Z1179/Revisión_Avance_Periodo!$Y1179,0)</f>
        <v>0</v>
      </c>
      <c r="AK939" s="126"/>
      <c r="AL939" s="127"/>
      <c r="AM939" s="125"/>
      <c r="AN939" s="125"/>
      <c r="AO939" s="128"/>
      <c r="AP939" s="129"/>
    </row>
    <row r="940" spans="1:42" x14ac:dyDescent="0.25">
      <c r="A940" s="92">
        <v>101</v>
      </c>
      <c r="B940" s="435" t="e">
        <f>CONCATENATE(Revisión_Avance_Periodo!$D1180,";",Revisión_Avance_Periodo!$F1180,";",Revisión_Avance_Periodo!$L1180)</f>
        <v>#REF!</v>
      </c>
      <c r="C940" s="435" t="e">
        <f t="shared" si="81"/>
        <v>#REF!</v>
      </c>
      <c r="D940" s="114" t="e">
        <f>VLOOKUP($A940,#REF!,3,FALSE)</f>
        <v>#REF!</v>
      </c>
      <c r="E940" s="436" t="e">
        <f>VLOOKUP($A940,#REF!,4,FALSE)</f>
        <v>#REF!</v>
      </c>
      <c r="F940" s="102" t="e">
        <f>VLOOKUP($A940,#REF!,5,FALSE)</f>
        <v>#REF!</v>
      </c>
      <c r="G940" s="93" t="e">
        <f>VLOOKUP($A940,#REF!,8,FALSE)</f>
        <v>#REF!</v>
      </c>
      <c r="H940" s="93" t="e">
        <f>VLOOKUP($A940,#REF!,7,FALSE)</f>
        <v>#REF!</v>
      </c>
      <c r="I940" s="438" t="e">
        <f>VLOOKUP($A940,#REF!,10,FALSE)</f>
        <v>#REF!</v>
      </c>
      <c r="J940" s="93" t="e">
        <f>VLOOKUP($A940,#REF!,11,FALSE)</f>
        <v>#REF!</v>
      </c>
      <c r="K940" s="114" t="e">
        <f>VLOOKUP($A940,#REF!,12,FALSE)</f>
        <v>#REF!</v>
      </c>
      <c r="L940" s="93" t="e">
        <f>VLOOKUP($A940,#REF!,13,FALSE)</f>
        <v>#REF!</v>
      </c>
      <c r="M940" s="438" t="e">
        <f>VLOOKUP($A940,#REF!,14,FALSE)</f>
        <v>#REF!</v>
      </c>
      <c r="N940" s="102" t="e">
        <f>VLOOKUP($A940,#REF!,15,FALSE)</f>
        <v>#REF!</v>
      </c>
      <c r="O940" s="102" t="e">
        <f>VLOOKUP($A940,#REF!,18,FALSE)</f>
        <v>#REF!</v>
      </c>
      <c r="P940" s="93" t="e">
        <f>VLOOKUP($A940,#REF!,41,FALSE)</f>
        <v>#REF!</v>
      </c>
      <c r="Q940" s="115" t="e">
        <f>VLOOKUP(Revisión_Avance_Periodo!$L1180,#REF!,30,FALSE)</f>
        <v>#REF!</v>
      </c>
      <c r="R940" s="116">
        <v>2019</v>
      </c>
      <c r="S940" s="196">
        <v>43554</v>
      </c>
      <c r="T940" s="116" t="s">
        <v>70</v>
      </c>
      <c r="U940" s="440" t="e">
        <f>INDEX(#REF!,MATCH(Revisión_Avance_Periodo!$L940,#REF!,0),MATCH(Revisión_Avance_Periodo!$T940,#REF!,0))</f>
        <v>#REF!</v>
      </c>
      <c r="V940" s="440" t="e">
        <f>INDEX(#REF!,MATCH(Revisión_Avance_Periodo!$L940,#REF!,0),MATCH(Revisión_Avance_Periodo!$T940,#REF!,0))</f>
        <v>#REF!</v>
      </c>
      <c r="W940" s="131" t="e">
        <f>V940/U940</f>
        <v>#REF!</v>
      </c>
      <c r="X940" s="116" t="e">
        <f>VLOOKUP(W940,Tabla_Estado_Meta_OAP_2019[#All],3,TRUE)</f>
        <v>#REF!</v>
      </c>
      <c r="Y940" s="164" t="e">
        <f>SUBTOTAL(9,$U$938:$U940)</f>
        <v>#REF!</v>
      </c>
      <c r="Z940" s="158" t="e">
        <f>SUBTOTAL(9,$V$938:$V940)</f>
        <v>#REF!</v>
      </c>
      <c r="AA940" s="159">
        <f>IFERROR(+Revisión_Avance_Periodo!$Z940/Revisión_Avance_Periodo!$Y940,0)</f>
        <v>0</v>
      </c>
      <c r="AB940" s="126"/>
      <c r="AC940" s="127"/>
      <c r="AD940" s="125"/>
      <c r="AE940" s="125"/>
      <c r="AF940" s="128"/>
      <c r="AG940" s="129"/>
      <c r="AH940" s="164" t="e">
        <f>SUBTOTAL(9,$U$940:$U1178)</f>
        <v>#REF!</v>
      </c>
      <c r="AI940" s="158" t="e">
        <f>SUBTOTAL(9,$V$940:$V1178)</f>
        <v>#REF!</v>
      </c>
      <c r="AJ940" s="159">
        <f>IFERROR(+Revisión_Avance_Periodo!$Z1180/Revisión_Avance_Periodo!$Y1180,0)</f>
        <v>0</v>
      </c>
      <c r="AK940" s="126"/>
      <c r="AL940" s="127"/>
      <c r="AM940" s="125"/>
      <c r="AN940" s="125"/>
      <c r="AO940" s="128"/>
      <c r="AP940" s="129"/>
    </row>
    <row r="941" spans="1:42" x14ac:dyDescent="0.25">
      <c r="A941" s="97">
        <v>101</v>
      </c>
      <c r="B941" s="435" t="e">
        <f>CONCATENATE(Revisión_Avance_Periodo!$D1181,";",Revisión_Avance_Periodo!$F1181,";",Revisión_Avance_Periodo!$L1181)</f>
        <v>#REF!</v>
      </c>
      <c r="C941" s="435" t="e">
        <f t="shared" si="81"/>
        <v>#REF!</v>
      </c>
      <c r="D941" s="123" t="e">
        <f>VLOOKUP($A941,#REF!,3,FALSE)</f>
        <v>#REF!</v>
      </c>
      <c r="E941" s="436" t="e">
        <f>VLOOKUP($A941,#REF!,4,FALSE)</f>
        <v>#REF!</v>
      </c>
      <c r="F941" s="103" t="e">
        <f>VLOOKUP($A941,#REF!,5,FALSE)</f>
        <v>#REF!</v>
      </c>
      <c r="G941" s="98" t="e">
        <f>VLOOKUP($A941,#REF!,8,FALSE)</f>
        <v>#REF!</v>
      </c>
      <c r="H941" s="93" t="e">
        <f>VLOOKUP($A941,#REF!,7,FALSE)</f>
        <v>#REF!</v>
      </c>
      <c r="I941" s="438" t="e">
        <f>VLOOKUP($A941,#REF!,10,FALSE)</f>
        <v>#REF!</v>
      </c>
      <c r="J941" s="98" t="e">
        <f>VLOOKUP($A941,#REF!,11,FALSE)</f>
        <v>#REF!</v>
      </c>
      <c r="K941" s="114" t="e">
        <f>VLOOKUP($A941,#REF!,12,FALSE)</f>
        <v>#REF!</v>
      </c>
      <c r="L941" s="98" t="e">
        <f>VLOOKUP($A941,#REF!,13,FALSE)</f>
        <v>#REF!</v>
      </c>
      <c r="M941" s="438" t="e">
        <f>VLOOKUP($A941,#REF!,14,FALSE)</f>
        <v>#REF!</v>
      </c>
      <c r="N941" s="103" t="e">
        <f>VLOOKUP($A941,#REF!,15,FALSE)</f>
        <v>#REF!</v>
      </c>
      <c r="O941" s="103" t="e">
        <f>VLOOKUP($A941,#REF!,18,FALSE)</f>
        <v>#REF!</v>
      </c>
      <c r="P941" s="93" t="e">
        <f>VLOOKUP($A941,#REF!,41,FALSE)</f>
        <v>#REF!</v>
      </c>
      <c r="Q941" s="115" t="e">
        <f>VLOOKUP(Revisión_Avance_Periodo!$L1181,#REF!,30,FALSE)</f>
        <v>#REF!</v>
      </c>
      <c r="R941" s="116">
        <v>2019</v>
      </c>
      <c r="S941" s="196">
        <v>43585</v>
      </c>
      <c r="T941" s="124" t="s">
        <v>71</v>
      </c>
      <c r="U941" s="440" t="e">
        <f>INDEX(#REF!,MATCH(Revisión_Avance_Periodo!$L941,#REF!,0),MATCH(Revisión_Avance_Periodo!$T941,#REF!,0))</f>
        <v>#REF!</v>
      </c>
      <c r="V941" s="440" t="e">
        <f>INDEX(#REF!,MATCH(Revisión_Avance_Periodo!$L941,#REF!,0),MATCH(Revisión_Avance_Periodo!$T941,#REF!,0))</f>
        <v>#REF!</v>
      </c>
      <c r="W941" s="130" t="e">
        <f>V941/U941</f>
        <v>#REF!</v>
      </c>
      <c r="X941" s="124" t="e">
        <f>VLOOKUP(W941,Tabla_Estado_Meta_OAP_2019[#All],3,TRUE)</f>
        <v>#REF!</v>
      </c>
      <c r="Y941" s="164" t="e">
        <f>SUBTOTAL(9,$U$938:$U941)</f>
        <v>#REF!</v>
      </c>
      <c r="Z941" s="158" t="e">
        <f>SUBTOTAL(9,$V$938:$V941)</f>
        <v>#REF!</v>
      </c>
      <c r="AA941" s="159">
        <f>IFERROR(+Revisión_Avance_Periodo!$Z941/Revisión_Avance_Periodo!$Y941,0)</f>
        <v>0</v>
      </c>
      <c r="AB941" s="126"/>
      <c r="AC941" s="127"/>
      <c r="AD941" s="125"/>
      <c r="AE941" s="125"/>
      <c r="AF941" s="128"/>
      <c r="AG941" s="129"/>
      <c r="AH941" s="164" t="e">
        <f>SUBTOTAL(9,$U$941:$U1178)</f>
        <v>#REF!</v>
      </c>
      <c r="AI941" s="158" t="e">
        <f>SUBTOTAL(9,$V$941:$V1178)</f>
        <v>#REF!</v>
      </c>
      <c r="AJ941" s="159">
        <f>IFERROR(+Revisión_Avance_Periodo!$Z1181/Revisión_Avance_Periodo!$Y1181,0)</f>
        <v>0</v>
      </c>
      <c r="AK941" s="126"/>
      <c r="AL941" s="127"/>
      <c r="AM941" s="125"/>
      <c r="AN941" s="125"/>
      <c r="AO941" s="128"/>
      <c r="AP941" s="129"/>
    </row>
    <row r="942" spans="1:42" x14ac:dyDescent="0.25">
      <c r="A942" s="92">
        <v>101</v>
      </c>
      <c r="B942" s="435" t="e">
        <f>CONCATENATE(Revisión_Avance_Periodo!$D1182,";",Revisión_Avance_Periodo!$F1182,";",Revisión_Avance_Periodo!$L1182)</f>
        <v>#REF!</v>
      </c>
      <c r="C942" s="435" t="e">
        <f t="shared" si="81"/>
        <v>#REF!</v>
      </c>
      <c r="D942" s="114" t="e">
        <f>VLOOKUP($A942,#REF!,3,FALSE)</f>
        <v>#REF!</v>
      </c>
      <c r="E942" s="436" t="e">
        <f>VLOOKUP($A942,#REF!,4,FALSE)</f>
        <v>#REF!</v>
      </c>
      <c r="F942" s="102" t="e">
        <f>VLOOKUP($A942,#REF!,5,FALSE)</f>
        <v>#REF!</v>
      </c>
      <c r="G942" s="93" t="e">
        <f>VLOOKUP($A942,#REF!,8,FALSE)</f>
        <v>#REF!</v>
      </c>
      <c r="H942" s="93" t="e">
        <f>VLOOKUP($A942,#REF!,7,FALSE)</f>
        <v>#REF!</v>
      </c>
      <c r="I942" s="438" t="e">
        <f>VLOOKUP($A942,#REF!,10,FALSE)</f>
        <v>#REF!</v>
      </c>
      <c r="J942" s="93" t="e">
        <f>VLOOKUP($A942,#REF!,11,FALSE)</f>
        <v>#REF!</v>
      </c>
      <c r="K942" s="114" t="e">
        <f>VLOOKUP($A942,#REF!,12,FALSE)</f>
        <v>#REF!</v>
      </c>
      <c r="L942" s="93" t="e">
        <f>VLOOKUP($A942,#REF!,13,FALSE)</f>
        <v>#REF!</v>
      </c>
      <c r="M942" s="438" t="e">
        <f>VLOOKUP($A942,#REF!,14,FALSE)</f>
        <v>#REF!</v>
      </c>
      <c r="N942" s="102" t="e">
        <f>VLOOKUP($A942,#REF!,15,FALSE)</f>
        <v>#REF!</v>
      </c>
      <c r="O942" s="102" t="e">
        <f>VLOOKUP($A942,#REF!,18,FALSE)</f>
        <v>#REF!</v>
      </c>
      <c r="P942" s="93" t="e">
        <f>VLOOKUP($A942,#REF!,41,FALSE)</f>
        <v>#REF!</v>
      </c>
      <c r="Q942" s="115" t="e">
        <f>VLOOKUP(Revisión_Avance_Periodo!$L1182,#REF!,30,FALSE)</f>
        <v>#REF!</v>
      </c>
      <c r="R942" s="116">
        <v>2019</v>
      </c>
      <c r="S942" s="196">
        <v>43615</v>
      </c>
      <c r="T942" s="116" t="s">
        <v>72</v>
      </c>
      <c r="U942" s="440" t="e">
        <f>INDEX(#REF!,MATCH(Revisión_Avance_Periodo!$L942,#REF!,0),MATCH(Revisión_Avance_Periodo!$T942,#REF!,0))</f>
        <v>#REF!</v>
      </c>
      <c r="V942" s="440" t="e">
        <f>INDEX(#REF!,MATCH(Revisión_Avance_Periodo!$L942,#REF!,0),MATCH(Revisión_Avance_Periodo!$T942,#REF!,0))</f>
        <v>#REF!</v>
      </c>
      <c r="W942" s="131" t="e">
        <f>V942/U942</f>
        <v>#REF!</v>
      </c>
      <c r="X942" s="116" t="e">
        <f>VLOOKUP(W942,Tabla_Estado_Meta_OAP_2019[#All],3,TRUE)</f>
        <v>#REF!</v>
      </c>
      <c r="Y942" s="164" t="e">
        <f>SUBTOTAL(9,$U$938:$U942)</f>
        <v>#REF!</v>
      </c>
      <c r="Z942" s="158" t="e">
        <f>SUBTOTAL(9,$V$938:$V942)</f>
        <v>#REF!</v>
      </c>
      <c r="AA942" s="159">
        <f>IFERROR(+Revisión_Avance_Periodo!$Z942/Revisión_Avance_Periodo!$Y942,0)</f>
        <v>0</v>
      </c>
      <c r="AB942" s="126"/>
      <c r="AC942" s="127"/>
      <c r="AD942" s="125"/>
      <c r="AE942" s="125"/>
      <c r="AF942" s="128"/>
      <c r="AG942" s="129"/>
      <c r="AH942" s="164" t="e">
        <f>SUBTOTAL(9,$U$942:$U1178)</f>
        <v>#REF!</v>
      </c>
      <c r="AI942" s="158" t="e">
        <f>SUBTOTAL(9,$V$942:$V1178)</f>
        <v>#REF!</v>
      </c>
      <c r="AJ942" s="159">
        <f>IFERROR(+Revisión_Avance_Periodo!$Z1182/Revisión_Avance_Periodo!$Y1182,0)</f>
        <v>0</v>
      </c>
      <c r="AK942" s="126"/>
      <c r="AL942" s="127"/>
      <c r="AM942" s="125"/>
      <c r="AN942" s="125"/>
      <c r="AO942" s="128"/>
      <c r="AP942" s="129"/>
    </row>
    <row r="943" spans="1:42" x14ac:dyDescent="0.25">
      <c r="A943" s="97">
        <v>101</v>
      </c>
      <c r="B943" s="435" t="e">
        <f>CONCATENATE(Revisión_Avance_Periodo!$D1183,";",Revisión_Avance_Periodo!$F1183,";",Revisión_Avance_Periodo!$L1183)</f>
        <v>#REF!</v>
      </c>
      <c r="C943" s="435" t="e">
        <f t="shared" si="81"/>
        <v>#REF!</v>
      </c>
      <c r="D943" s="123" t="e">
        <f>VLOOKUP($A943,#REF!,3,FALSE)</f>
        <v>#REF!</v>
      </c>
      <c r="E943" s="436" t="e">
        <f>VLOOKUP($A943,#REF!,4,FALSE)</f>
        <v>#REF!</v>
      </c>
      <c r="F943" s="103" t="e">
        <f>VLOOKUP($A943,#REF!,5,FALSE)</f>
        <v>#REF!</v>
      </c>
      <c r="G943" s="98" t="e">
        <f>VLOOKUP($A943,#REF!,8,FALSE)</f>
        <v>#REF!</v>
      </c>
      <c r="H943" s="93" t="e">
        <f>VLOOKUP($A943,#REF!,7,FALSE)</f>
        <v>#REF!</v>
      </c>
      <c r="I943" s="438" t="e">
        <f>VLOOKUP($A943,#REF!,10,FALSE)</f>
        <v>#REF!</v>
      </c>
      <c r="J943" s="98" t="e">
        <f>VLOOKUP($A943,#REF!,11,FALSE)</f>
        <v>#REF!</v>
      </c>
      <c r="K943" s="114" t="e">
        <f>VLOOKUP($A943,#REF!,12,FALSE)</f>
        <v>#REF!</v>
      </c>
      <c r="L943" s="98" t="e">
        <f>VLOOKUP($A943,#REF!,13,FALSE)</f>
        <v>#REF!</v>
      </c>
      <c r="M943" s="438" t="e">
        <f>VLOOKUP($A943,#REF!,14,FALSE)</f>
        <v>#REF!</v>
      </c>
      <c r="N943" s="103" t="e">
        <f>VLOOKUP($A943,#REF!,15,FALSE)</f>
        <v>#REF!</v>
      </c>
      <c r="O943" s="103" t="e">
        <f>VLOOKUP($A943,#REF!,18,FALSE)</f>
        <v>#REF!</v>
      </c>
      <c r="P943" s="93" t="e">
        <f>VLOOKUP($A943,#REF!,41,FALSE)</f>
        <v>#REF!</v>
      </c>
      <c r="Q943" s="115" t="e">
        <f>VLOOKUP(Revisión_Avance_Periodo!$L1183,#REF!,30,FALSE)</f>
        <v>#REF!</v>
      </c>
      <c r="R943" s="116">
        <v>2019</v>
      </c>
      <c r="S943" s="196">
        <v>43646</v>
      </c>
      <c r="T943" s="124" t="s">
        <v>73</v>
      </c>
      <c r="U943" s="440" t="e">
        <f>INDEX(#REF!,MATCH(Revisión_Avance_Periodo!$L943,#REF!,0),MATCH(Revisión_Avance_Periodo!$T943,#REF!,0))</f>
        <v>#REF!</v>
      </c>
      <c r="V943" s="440" t="e">
        <f>INDEX(#REF!,MATCH(Revisión_Avance_Periodo!$L943,#REF!,0),MATCH(Revisión_Avance_Periodo!$T943,#REF!,0))</f>
        <v>#REF!</v>
      </c>
      <c r="W943" s="118">
        <f>IFERROR((V943/U943),0)</f>
        <v>0</v>
      </c>
      <c r="X943" s="124" t="str">
        <f>VLOOKUP(W943,Tabla_Estado_Meta_OAP_2019[#All],3,TRUE)</f>
        <v>Por Ejecutar</v>
      </c>
      <c r="Y943" s="164" t="e">
        <f>SUBTOTAL(9,$U$938:$U943)</f>
        <v>#REF!</v>
      </c>
      <c r="Z943" s="158" t="e">
        <f>SUBTOTAL(9,$V$938:$V943)</f>
        <v>#REF!</v>
      </c>
      <c r="AA943" s="159">
        <f>IFERROR(+Revisión_Avance_Periodo!$Z943/Revisión_Avance_Periodo!$Y943,0)</f>
        <v>0</v>
      </c>
      <c r="AB943" s="126"/>
      <c r="AC943" s="127"/>
      <c r="AD943" s="125"/>
      <c r="AE943" s="125"/>
      <c r="AF943" s="128"/>
      <c r="AG943" s="129"/>
      <c r="AH943" s="164" t="e">
        <f>SUBTOTAL(9,$U$943:$U1178)</f>
        <v>#REF!</v>
      </c>
      <c r="AI943" s="158" t="e">
        <f>SUBTOTAL(9,$V$943:$V1178)</f>
        <v>#REF!</v>
      </c>
      <c r="AJ943" s="159">
        <f>IFERROR(+Revisión_Avance_Periodo!$Z1183/Revisión_Avance_Periodo!$Y1183,0)</f>
        <v>0</v>
      </c>
      <c r="AK943" s="126"/>
      <c r="AL943" s="127"/>
      <c r="AM943" s="125"/>
      <c r="AN943" s="125"/>
      <c r="AO943" s="128"/>
      <c r="AP943" s="129"/>
    </row>
    <row r="944" spans="1:42" x14ac:dyDescent="0.25">
      <c r="A944" s="92">
        <v>101</v>
      </c>
      <c r="B944" s="435" t="e">
        <f>CONCATENATE(Revisión_Avance_Periodo!$D1184,";",Revisión_Avance_Periodo!$F1184,";",Revisión_Avance_Periodo!$L1184)</f>
        <v>#REF!</v>
      </c>
      <c r="C944" s="435" t="e">
        <f t="shared" si="81"/>
        <v>#REF!</v>
      </c>
      <c r="D944" s="114" t="e">
        <f>VLOOKUP($A944,#REF!,3,FALSE)</f>
        <v>#REF!</v>
      </c>
      <c r="E944" s="436" t="e">
        <f>VLOOKUP($A944,#REF!,4,FALSE)</f>
        <v>#REF!</v>
      </c>
      <c r="F944" s="102" t="e">
        <f>VLOOKUP($A944,#REF!,5,FALSE)</f>
        <v>#REF!</v>
      </c>
      <c r="G944" s="93" t="e">
        <f>VLOOKUP($A944,#REF!,8,FALSE)</f>
        <v>#REF!</v>
      </c>
      <c r="H944" s="93" t="e">
        <f>VLOOKUP($A944,#REF!,7,FALSE)</f>
        <v>#REF!</v>
      </c>
      <c r="I944" s="438" t="e">
        <f>VLOOKUP($A944,#REF!,10,FALSE)</f>
        <v>#REF!</v>
      </c>
      <c r="J944" s="93" t="e">
        <f>VLOOKUP($A944,#REF!,11,FALSE)</f>
        <v>#REF!</v>
      </c>
      <c r="K944" s="114" t="e">
        <f>VLOOKUP($A944,#REF!,12,FALSE)</f>
        <v>#REF!</v>
      </c>
      <c r="L944" s="93" t="e">
        <f>VLOOKUP($A944,#REF!,13,FALSE)</f>
        <v>#REF!</v>
      </c>
      <c r="M944" s="438" t="e">
        <f>VLOOKUP($A944,#REF!,14,FALSE)</f>
        <v>#REF!</v>
      </c>
      <c r="N944" s="102" t="e">
        <f>VLOOKUP($A944,#REF!,15,FALSE)</f>
        <v>#REF!</v>
      </c>
      <c r="O944" s="102" t="e">
        <f>VLOOKUP($A944,#REF!,18,FALSE)</f>
        <v>#REF!</v>
      </c>
      <c r="P944" s="93" t="e">
        <f>VLOOKUP($A944,#REF!,41,FALSE)</f>
        <v>#REF!</v>
      </c>
      <c r="Q944" s="115" t="e">
        <f>VLOOKUP(Revisión_Avance_Periodo!$L1184,#REF!,30,FALSE)</f>
        <v>#REF!</v>
      </c>
      <c r="R944" s="116">
        <v>2019</v>
      </c>
      <c r="S944" s="196">
        <v>43676</v>
      </c>
      <c r="T944" s="116" t="s">
        <v>74</v>
      </c>
      <c r="U944" s="440" t="e">
        <f>INDEX(#REF!,MATCH(Revisión_Avance_Periodo!$L944,#REF!,0),MATCH(Revisión_Avance_Periodo!$T944,#REF!,0))</f>
        <v>#REF!</v>
      </c>
      <c r="V944" s="440" t="e">
        <f>INDEX(#REF!,MATCH(Revisión_Avance_Periodo!$L944,#REF!,0),MATCH(Revisión_Avance_Periodo!$T944,#REF!,0))</f>
        <v>#REF!</v>
      </c>
      <c r="W944" s="118">
        <f>IFERROR((V944/U944),0)</f>
        <v>0</v>
      </c>
      <c r="X944" s="116" t="str">
        <f>VLOOKUP(W944,Tabla_Estado_Meta_OAP_2019[#All],3,TRUE)</f>
        <v>Por Ejecutar</v>
      </c>
      <c r="Y944" s="164" t="e">
        <f>SUBTOTAL(9,$U$938:$U944)</f>
        <v>#REF!</v>
      </c>
      <c r="Z944" s="158" t="e">
        <f>SUBTOTAL(9,$V$938:$V944)</f>
        <v>#REF!</v>
      </c>
      <c r="AA944" s="159">
        <f>IFERROR(+Revisión_Avance_Periodo!$Z944/Revisión_Avance_Periodo!$Y944,0)</f>
        <v>0</v>
      </c>
      <c r="AB944" s="126"/>
      <c r="AC944" s="127"/>
      <c r="AD944" s="125"/>
      <c r="AE944" s="125"/>
      <c r="AF944" s="128"/>
      <c r="AG944" s="129"/>
      <c r="AH944" s="164" t="e">
        <f>SUBTOTAL(9,$U$944:$U1178)</f>
        <v>#REF!</v>
      </c>
      <c r="AI944" s="158" t="e">
        <f>SUBTOTAL(9,$V$944:$V1178)</f>
        <v>#REF!</v>
      </c>
      <c r="AJ944" s="159">
        <f>IFERROR(+Revisión_Avance_Periodo!$Z1184/Revisión_Avance_Periodo!$Y1184,0)</f>
        <v>0</v>
      </c>
      <c r="AK944" s="126"/>
      <c r="AL944" s="127"/>
      <c r="AM944" s="125"/>
      <c r="AN944" s="125"/>
      <c r="AO944" s="128"/>
      <c r="AP944" s="129"/>
    </row>
    <row r="945" spans="1:42" x14ac:dyDescent="0.25">
      <c r="A945" s="97">
        <v>101</v>
      </c>
      <c r="B945" s="435" t="e">
        <f>CONCATENATE(Revisión_Avance_Periodo!$D1185,";",Revisión_Avance_Periodo!$F1185,";",Revisión_Avance_Periodo!$L1185)</f>
        <v>#REF!</v>
      </c>
      <c r="C945" s="435" t="e">
        <f t="shared" si="81"/>
        <v>#REF!</v>
      </c>
      <c r="D945" s="123" t="e">
        <f>VLOOKUP($A945,#REF!,3,FALSE)</f>
        <v>#REF!</v>
      </c>
      <c r="E945" s="436" t="e">
        <f>VLOOKUP($A945,#REF!,4,FALSE)</f>
        <v>#REF!</v>
      </c>
      <c r="F945" s="103" t="e">
        <f>VLOOKUP($A945,#REF!,5,FALSE)</f>
        <v>#REF!</v>
      </c>
      <c r="G945" s="98" t="e">
        <f>VLOOKUP($A945,#REF!,8,FALSE)</f>
        <v>#REF!</v>
      </c>
      <c r="H945" s="93" t="e">
        <f>VLOOKUP($A945,#REF!,7,FALSE)</f>
        <v>#REF!</v>
      </c>
      <c r="I945" s="438" t="e">
        <f>VLOOKUP($A945,#REF!,10,FALSE)</f>
        <v>#REF!</v>
      </c>
      <c r="J945" s="98" t="e">
        <f>VLOOKUP($A945,#REF!,11,FALSE)</f>
        <v>#REF!</v>
      </c>
      <c r="K945" s="114" t="e">
        <f>VLOOKUP($A945,#REF!,12,FALSE)</f>
        <v>#REF!</v>
      </c>
      <c r="L945" s="98" t="e">
        <f>VLOOKUP($A945,#REF!,13,FALSE)</f>
        <v>#REF!</v>
      </c>
      <c r="M945" s="438" t="e">
        <f>VLOOKUP($A945,#REF!,14,FALSE)</f>
        <v>#REF!</v>
      </c>
      <c r="N945" s="103" t="e">
        <f>VLOOKUP($A945,#REF!,15,FALSE)</f>
        <v>#REF!</v>
      </c>
      <c r="O945" s="103" t="e">
        <f>VLOOKUP($A945,#REF!,18,FALSE)</f>
        <v>#REF!</v>
      </c>
      <c r="P945" s="93" t="e">
        <f>VLOOKUP($A945,#REF!,41,FALSE)</f>
        <v>#REF!</v>
      </c>
      <c r="Q945" s="115" t="e">
        <f>VLOOKUP(Revisión_Avance_Periodo!$L1185,#REF!,30,FALSE)</f>
        <v>#REF!</v>
      </c>
      <c r="R945" s="116">
        <v>2019</v>
      </c>
      <c r="S945" s="196">
        <v>43707</v>
      </c>
      <c r="T945" s="124" t="s">
        <v>75</v>
      </c>
      <c r="U945" s="440" t="e">
        <f>INDEX(#REF!,MATCH(Revisión_Avance_Periodo!$L945,#REF!,0),MATCH(Revisión_Avance_Periodo!$T945,#REF!,0))</f>
        <v>#REF!</v>
      </c>
      <c r="V945" s="440" t="e">
        <f>INDEX(#REF!,MATCH(Revisión_Avance_Periodo!$L945,#REF!,0),MATCH(Revisión_Avance_Periodo!$T945,#REF!,0))</f>
        <v>#REF!</v>
      </c>
      <c r="W945" s="130" t="e">
        <f>V945/U945</f>
        <v>#REF!</v>
      </c>
      <c r="X945" s="124" t="e">
        <f>VLOOKUP(W945,Tabla_Estado_Meta_OAP_2019[#All],3,TRUE)</f>
        <v>#REF!</v>
      </c>
      <c r="Y945" s="164" t="e">
        <f>SUBTOTAL(9,$U$938:$U945)</f>
        <v>#REF!</v>
      </c>
      <c r="Z945" s="158" t="e">
        <f>SUBTOTAL(9,$V$938:$V945)</f>
        <v>#REF!</v>
      </c>
      <c r="AA945" s="159">
        <f>IFERROR(+Revisión_Avance_Periodo!$Z945/Revisión_Avance_Periodo!$Y945,0)</f>
        <v>0</v>
      </c>
      <c r="AB945" s="126"/>
      <c r="AC945" s="127"/>
      <c r="AD945" s="125"/>
      <c r="AE945" s="125"/>
      <c r="AF945" s="128"/>
      <c r="AG945" s="129"/>
      <c r="AH945" s="164" t="e">
        <f>SUBTOTAL(9,$U$945:$U1178)</f>
        <v>#REF!</v>
      </c>
      <c r="AI945" s="158" t="e">
        <f>SUBTOTAL(9,$V$945:$V1178)</f>
        <v>#REF!</v>
      </c>
      <c r="AJ945" s="159">
        <f>IFERROR(+Revisión_Avance_Periodo!$Z1185/Revisión_Avance_Periodo!$Y1185,0)</f>
        <v>0</v>
      </c>
      <c r="AK945" s="126"/>
      <c r="AL945" s="127"/>
      <c r="AM945" s="125"/>
      <c r="AN945" s="125"/>
      <c r="AO945" s="128"/>
      <c r="AP945" s="129"/>
    </row>
    <row r="946" spans="1:42" x14ac:dyDescent="0.25">
      <c r="A946" s="92">
        <v>101</v>
      </c>
      <c r="B946" s="435" t="e">
        <f>CONCATENATE(Revisión_Avance_Periodo!$D1186,";",Revisión_Avance_Periodo!$F1186,";",Revisión_Avance_Periodo!$L1186)</f>
        <v>#REF!</v>
      </c>
      <c r="C946" s="435" t="e">
        <f t="shared" si="81"/>
        <v>#REF!</v>
      </c>
      <c r="D946" s="114" t="e">
        <f>VLOOKUP($A946,#REF!,3,FALSE)</f>
        <v>#REF!</v>
      </c>
      <c r="E946" s="436" t="e">
        <f>VLOOKUP($A946,#REF!,4,FALSE)</f>
        <v>#REF!</v>
      </c>
      <c r="F946" s="102" t="e">
        <f>VLOOKUP($A946,#REF!,5,FALSE)</f>
        <v>#REF!</v>
      </c>
      <c r="G946" s="93" t="e">
        <f>VLOOKUP($A946,#REF!,8,FALSE)</f>
        <v>#REF!</v>
      </c>
      <c r="H946" s="93" t="e">
        <f>VLOOKUP($A946,#REF!,7,FALSE)</f>
        <v>#REF!</v>
      </c>
      <c r="I946" s="438" t="e">
        <f>VLOOKUP($A946,#REF!,10,FALSE)</f>
        <v>#REF!</v>
      </c>
      <c r="J946" s="93" t="e">
        <f>VLOOKUP($A946,#REF!,11,FALSE)</f>
        <v>#REF!</v>
      </c>
      <c r="K946" s="114" t="e">
        <f>VLOOKUP($A946,#REF!,12,FALSE)</f>
        <v>#REF!</v>
      </c>
      <c r="L946" s="93" t="e">
        <f>VLOOKUP($A946,#REF!,13,FALSE)</f>
        <v>#REF!</v>
      </c>
      <c r="M946" s="438" t="e">
        <f>VLOOKUP($A946,#REF!,14,FALSE)</f>
        <v>#REF!</v>
      </c>
      <c r="N946" s="102" t="e">
        <f>VLOOKUP($A946,#REF!,15,FALSE)</f>
        <v>#REF!</v>
      </c>
      <c r="O946" s="102" t="e">
        <f>VLOOKUP($A946,#REF!,18,FALSE)</f>
        <v>#REF!</v>
      </c>
      <c r="P946" s="93" t="e">
        <f>VLOOKUP($A946,#REF!,41,FALSE)</f>
        <v>#REF!</v>
      </c>
      <c r="Q946" s="115" t="e">
        <f>VLOOKUP(Revisión_Avance_Periodo!$L1186,#REF!,30,FALSE)</f>
        <v>#REF!</v>
      </c>
      <c r="R946" s="116">
        <v>2019</v>
      </c>
      <c r="S946" s="196">
        <v>43738</v>
      </c>
      <c r="T946" s="116" t="s">
        <v>76</v>
      </c>
      <c r="U946" s="440" t="e">
        <f>INDEX(#REF!,MATCH(Revisión_Avance_Periodo!$L946,#REF!,0),MATCH(Revisión_Avance_Periodo!$T946,#REF!,0))</f>
        <v>#REF!</v>
      </c>
      <c r="V946" s="440" t="e">
        <f>INDEX(#REF!,MATCH(Revisión_Avance_Periodo!$L946,#REF!,0),MATCH(Revisión_Avance_Periodo!$T946,#REF!,0))</f>
        <v>#REF!</v>
      </c>
      <c r="W946" s="131" t="e">
        <f>V946/U946</f>
        <v>#REF!</v>
      </c>
      <c r="X946" s="116" t="e">
        <f>VLOOKUP(W946,Tabla_Estado_Meta_OAP_2019[#All],3,TRUE)</f>
        <v>#REF!</v>
      </c>
      <c r="Y946" s="164" t="e">
        <f>SUBTOTAL(9,$U$938:$U946)</f>
        <v>#REF!</v>
      </c>
      <c r="Z946" s="158" t="e">
        <f>SUBTOTAL(9,$V$938:$V946)</f>
        <v>#REF!</v>
      </c>
      <c r="AA946" s="159">
        <f>IFERROR(+Revisión_Avance_Periodo!$Z946/Revisión_Avance_Periodo!$Y946,0)</f>
        <v>0</v>
      </c>
      <c r="AB946" s="126"/>
      <c r="AC946" s="127"/>
      <c r="AD946" s="125"/>
      <c r="AE946" s="125"/>
      <c r="AF946" s="128"/>
      <c r="AG946" s="129"/>
      <c r="AH946" s="164" t="e">
        <f>SUBTOTAL(9,$U$946:$U1178)</f>
        <v>#REF!</v>
      </c>
      <c r="AI946" s="158" t="e">
        <f>SUBTOTAL(9,$V$946:$V1178)</f>
        <v>#REF!</v>
      </c>
      <c r="AJ946" s="159">
        <f>IFERROR(+Revisión_Avance_Periodo!$Z1186/Revisión_Avance_Periodo!$Y1186,0)</f>
        <v>0</v>
      </c>
      <c r="AK946" s="126"/>
      <c r="AL946" s="127"/>
      <c r="AM946" s="125"/>
      <c r="AN946" s="125"/>
      <c r="AO946" s="128"/>
      <c r="AP946" s="129"/>
    </row>
    <row r="947" spans="1:42" x14ac:dyDescent="0.25">
      <c r="A947" s="97">
        <v>101</v>
      </c>
      <c r="B947" s="435" t="e">
        <f>CONCATENATE(Revisión_Avance_Periodo!$D1187,";",Revisión_Avance_Periodo!$F1187,";",Revisión_Avance_Periodo!$L1187)</f>
        <v>#REF!</v>
      </c>
      <c r="C947" s="435" t="e">
        <f t="shared" si="81"/>
        <v>#REF!</v>
      </c>
      <c r="D947" s="123" t="e">
        <f>VLOOKUP($A947,#REF!,3,FALSE)</f>
        <v>#REF!</v>
      </c>
      <c r="E947" s="436" t="e">
        <f>VLOOKUP($A947,#REF!,4,FALSE)</f>
        <v>#REF!</v>
      </c>
      <c r="F947" s="103" t="e">
        <f>VLOOKUP($A947,#REF!,5,FALSE)</f>
        <v>#REF!</v>
      </c>
      <c r="G947" s="98" t="e">
        <f>VLOOKUP($A947,#REF!,8,FALSE)</f>
        <v>#REF!</v>
      </c>
      <c r="H947" s="93" t="e">
        <f>VLOOKUP($A947,#REF!,7,FALSE)</f>
        <v>#REF!</v>
      </c>
      <c r="I947" s="438" t="e">
        <f>VLOOKUP($A947,#REF!,10,FALSE)</f>
        <v>#REF!</v>
      </c>
      <c r="J947" s="98" t="e">
        <f>VLOOKUP($A947,#REF!,11,FALSE)</f>
        <v>#REF!</v>
      </c>
      <c r="K947" s="114" t="e">
        <f>VLOOKUP($A947,#REF!,12,FALSE)</f>
        <v>#REF!</v>
      </c>
      <c r="L947" s="98" t="e">
        <f>VLOOKUP($A947,#REF!,13,FALSE)</f>
        <v>#REF!</v>
      </c>
      <c r="M947" s="438" t="e">
        <f>VLOOKUP($A947,#REF!,14,FALSE)</f>
        <v>#REF!</v>
      </c>
      <c r="N947" s="103" t="e">
        <f>VLOOKUP($A947,#REF!,15,FALSE)</f>
        <v>#REF!</v>
      </c>
      <c r="O947" s="103" t="e">
        <f>VLOOKUP($A947,#REF!,18,FALSE)</f>
        <v>#REF!</v>
      </c>
      <c r="P947" s="93" t="e">
        <f>VLOOKUP($A947,#REF!,41,FALSE)</f>
        <v>#REF!</v>
      </c>
      <c r="Q947" s="115" t="e">
        <f>VLOOKUP(Revisión_Avance_Periodo!$L1187,#REF!,30,FALSE)</f>
        <v>#REF!</v>
      </c>
      <c r="R947" s="116">
        <v>2019</v>
      </c>
      <c r="S947" s="196">
        <v>43768</v>
      </c>
      <c r="T947" s="124" t="s">
        <v>77</v>
      </c>
      <c r="U947" s="440" t="e">
        <f>INDEX(#REF!,MATCH(Revisión_Avance_Periodo!$L947,#REF!,0),MATCH(Revisión_Avance_Periodo!$T947,#REF!,0))</f>
        <v>#REF!</v>
      </c>
      <c r="V947" s="440" t="e">
        <f>INDEX(#REF!,MATCH(Revisión_Avance_Periodo!$L947,#REF!,0),MATCH(Revisión_Avance_Periodo!$T947,#REF!,0))</f>
        <v>#REF!</v>
      </c>
      <c r="W947" s="118">
        <f>IFERROR((V947/U947),0)</f>
        <v>0</v>
      </c>
      <c r="X947" s="124" t="str">
        <f>VLOOKUP(W947,Tabla_Estado_Meta_OAP_2019[#All],3,TRUE)</f>
        <v>Por Ejecutar</v>
      </c>
      <c r="Y947" s="164" t="e">
        <f>SUBTOTAL(9,$U$938:$U947)</f>
        <v>#REF!</v>
      </c>
      <c r="Z947" s="158" t="e">
        <f>SUBTOTAL(9,$V$938:$V947)</f>
        <v>#REF!</v>
      </c>
      <c r="AA947" s="159">
        <f>IFERROR(+Revisión_Avance_Periodo!$Z947/Revisión_Avance_Periodo!$Y947,0)</f>
        <v>0</v>
      </c>
      <c r="AB947" s="126"/>
      <c r="AC947" s="127"/>
      <c r="AD947" s="125"/>
      <c r="AE947" s="125"/>
      <c r="AF947" s="128"/>
      <c r="AG947" s="129"/>
      <c r="AH947" s="164" t="e">
        <f>SUBTOTAL(9,$U$947:$U1178)</f>
        <v>#REF!</v>
      </c>
      <c r="AI947" s="158" t="e">
        <f>SUBTOTAL(9,$V$947:$V1178)</f>
        <v>#REF!</v>
      </c>
      <c r="AJ947" s="159">
        <f>IFERROR(+Revisión_Avance_Periodo!$Z1187/Revisión_Avance_Periodo!$Y1187,0)</f>
        <v>0</v>
      </c>
      <c r="AK947" s="126"/>
      <c r="AL947" s="127"/>
      <c r="AM947" s="125"/>
      <c r="AN947" s="125"/>
      <c r="AO947" s="128"/>
      <c r="AP947" s="129"/>
    </row>
    <row r="948" spans="1:42" x14ac:dyDescent="0.25">
      <c r="A948" s="92">
        <v>101</v>
      </c>
      <c r="B948" s="435" t="e">
        <f>CONCATENATE(Revisión_Avance_Periodo!$D1188,";",Revisión_Avance_Periodo!$F1188,";",Revisión_Avance_Periodo!$L1188)</f>
        <v>#REF!</v>
      </c>
      <c r="C948" s="435" t="e">
        <f t="shared" si="81"/>
        <v>#REF!</v>
      </c>
      <c r="D948" s="114" t="e">
        <f>VLOOKUP($A948,#REF!,3,FALSE)</f>
        <v>#REF!</v>
      </c>
      <c r="E948" s="436" t="e">
        <f>VLOOKUP($A948,#REF!,4,FALSE)</f>
        <v>#REF!</v>
      </c>
      <c r="F948" s="102" t="e">
        <f>VLOOKUP($A948,#REF!,5,FALSE)</f>
        <v>#REF!</v>
      </c>
      <c r="G948" s="93" t="e">
        <f>VLOOKUP($A948,#REF!,8,FALSE)</f>
        <v>#REF!</v>
      </c>
      <c r="H948" s="93" t="e">
        <f>VLOOKUP($A948,#REF!,7,FALSE)</f>
        <v>#REF!</v>
      </c>
      <c r="I948" s="438" t="e">
        <f>VLOOKUP($A948,#REF!,10,FALSE)</f>
        <v>#REF!</v>
      </c>
      <c r="J948" s="93" t="e">
        <f>VLOOKUP($A948,#REF!,11,FALSE)</f>
        <v>#REF!</v>
      </c>
      <c r="K948" s="114" t="e">
        <f>VLOOKUP($A948,#REF!,12,FALSE)</f>
        <v>#REF!</v>
      </c>
      <c r="L948" s="93" t="e">
        <f>VLOOKUP($A948,#REF!,13,FALSE)</f>
        <v>#REF!</v>
      </c>
      <c r="M948" s="438" t="e">
        <f>VLOOKUP($A948,#REF!,14,FALSE)</f>
        <v>#REF!</v>
      </c>
      <c r="N948" s="102" t="e">
        <f>VLOOKUP($A948,#REF!,15,FALSE)</f>
        <v>#REF!</v>
      </c>
      <c r="O948" s="102" t="e">
        <f>VLOOKUP($A948,#REF!,18,FALSE)</f>
        <v>#REF!</v>
      </c>
      <c r="P948" s="93" t="e">
        <f>VLOOKUP($A948,#REF!,41,FALSE)</f>
        <v>#REF!</v>
      </c>
      <c r="Q948" s="115" t="e">
        <f>VLOOKUP(Revisión_Avance_Periodo!$L1188,#REF!,30,FALSE)</f>
        <v>#REF!</v>
      </c>
      <c r="R948" s="116">
        <v>2019</v>
      </c>
      <c r="S948" s="196">
        <v>43799</v>
      </c>
      <c r="T948" s="116" t="s">
        <v>78</v>
      </c>
      <c r="U948" s="440" t="e">
        <f>INDEX(#REF!,MATCH(Revisión_Avance_Periodo!$L948,#REF!,0),MATCH(Revisión_Avance_Periodo!$T948,#REF!,0))</f>
        <v>#REF!</v>
      </c>
      <c r="V948" s="440" t="e">
        <f>INDEX(#REF!,MATCH(Revisión_Avance_Periodo!$L948,#REF!,0),MATCH(Revisión_Avance_Periodo!$T948,#REF!,0))</f>
        <v>#REF!</v>
      </c>
      <c r="W948" s="118">
        <f>IFERROR((V948/U948),0)</f>
        <v>0</v>
      </c>
      <c r="X948" s="116" t="str">
        <f>VLOOKUP(W948,Tabla_Estado_Meta_OAP_2019[#All],3,TRUE)</f>
        <v>Por Ejecutar</v>
      </c>
      <c r="Y948" s="164" t="e">
        <f>SUBTOTAL(9,$U$938:$U948)</f>
        <v>#REF!</v>
      </c>
      <c r="Z948" s="158" t="e">
        <f>SUBTOTAL(9,$V$938:$V948)</f>
        <v>#REF!</v>
      </c>
      <c r="AA948" s="159">
        <f>IFERROR(+Revisión_Avance_Periodo!$Z948/Revisión_Avance_Periodo!$Y948,0)</f>
        <v>0</v>
      </c>
      <c r="AB948" s="126"/>
      <c r="AC948" s="127"/>
      <c r="AD948" s="125"/>
      <c r="AE948" s="125"/>
      <c r="AF948" s="128"/>
      <c r="AG948" s="129"/>
      <c r="AH948" s="164" t="e">
        <f>SUBTOTAL(9,$U$948:$U1178)</f>
        <v>#REF!</v>
      </c>
      <c r="AI948" s="158" t="e">
        <f>SUBTOTAL(9,$V$948:$V1178)</f>
        <v>#REF!</v>
      </c>
      <c r="AJ948" s="159">
        <f>IFERROR(+Revisión_Avance_Periodo!$Z1188/Revisión_Avance_Periodo!$Y1188,0)</f>
        <v>0</v>
      </c>
      <c r="AK948" s="126"/>
      <c r="AL948" s="127"/>
      <c r="AM948" s="125"/>
      <c r="AN948" s="125"/>
      <c r="AO948" s="128"/>
      <c r="AP948" s="129"/>
    </row>
    <row r="949" spans="1:42" ht="15.75" thickBot="1" x14ac:dyDescent="0.3">
      <c r="A949" s="97">
        <v>101</v>
      </c>
      <c r="B949" s="435" t="e">
        <f>CONCATENATE(Revisión_Avance_Periodo!$D1189,";",Revisión_Avance_Periodo!$F1189,";",Revisión_Avance_Periodo!$L1189)</f>
        <v>#REF!</v>
      </c>
      <c r="C949" s="435" t="e">
        <f t="shared" si="81"/>
        <v>#REF!</v>
      </c>
      <c r="D949" s="123" t="e">
        <f>VLOOKUP($A949,#REF!,3,FALSE)</f>
        <v>#REF!</v>
      </c>
      <c r="E949" s="436" t="e">
        <f>VLOOKUP($A949,#REF!,4,FALSE)</f>
        <v>#REF!</v>
      </c>
      <c r="F949" s="103" t="e">
        <f>VLOOKUP($A949,#REF!,5,FALSE)</f>
        <v>#REF!</v>
      </c>
      <c r="G949" s="98" t="e">
        <f>VLOOKUP($A949,#REF!,8,FALSE)</f>
        <v>#REF!</v>
      </c>
      <c r="H949" s="93" t="e">
        <f>VLOOKUP($A949,#REF!,7,FALSE)</f>
        <v>#REF!</v>
      </c>
      <c r="I949" s="438" t="e">
        <f>VLOOKUP($A949,#REF!,10,FALSE)</f>
        <v>#REF!</v>
      </c>
      <c r="J949" s="98" t="e">
        <f>VLOOKUP($A949,#REF!,11,FALSE)</f>
        <v>#REF!</v>
      </c>
      <c r="K949" s="114" t="e">
        <f>VLOOKUP($A949,#REF!,12,FALSE)</f>
        <v>#REF!</v>
      </c>
      <c r="L949" s="98" t="e">
        <f>VLOOKUP($A949,#REF!,13,FALSE)</f>
        <v>#REF!</v>
      </c>
      <c r="M949" s="438" t="e">
        <f>VLOOKUP($A949,#REF!,14,FALSE)</f>
        <v>#REF!</v>
      </c>
      <c r="N949" s="103" t="e">
        <f>VLOOKUP($A949,#REF!,15,FALSE)</f>
        <v>#REF!</v>
      </c>
      <c r="O949" s="103" t="e">
        <f>VLOOKUP($A949,#REF!,18,FALSE)</f>
        <v>#REF!</v>
      </c>
      <c r="P949" s="93" t="e">
        <f>VLOOKUP($A949,#REF!,41,FALSE)</f>
        <v>#REF!</v>
      </c>
      <c r="Q949" s="115" t="e">
        <f>VLOOKUP(Revisión_Avance_Periodo!$L1189,#REF!,30,FALSE)</f>
        <v>#REF!</v>
      </c>
      <c r="R949" s="116">
        <v>2019</v>
      </c>
      <c r="S949" s="196">
        <v>43829</v>
      </c>
      <c r="T949" s="124" t="s">
        <v>79</v>
      </c>
      <c r="U949" s="440" t="e">
        <f>INDEX(#REF!,MATCH(Revisión_Avance_Periodo!$L949,#REF!,0),MATCH(Revisión_Avance_Periodo!$T949,#REF!,0))</f>
        <v>#REF!</v>
      </c>
      <c r="V949" s="440" t="e">
        <f>INDEX(#REF!,MATCH(Revisión_Avance_Periodo!$L949,#REF!,0),MATCH(Revisión_Avance_Periodo!$T949,#REF!,0))</f>
        <v>#REF!</v>
      </c>
      <c r="W949" s="118">
        <f>IFERROR((V949/U949),0)</f>
        <v>0</v>
      </c>
      <c r="X949" s="124" t="str">
        <f>VLOOKUP(W949,Tabla_Estado_Meta_OAP_2019[#All],3,TRUE)</f>
        <v>Por Ejecutar</v>
      </c>
      <c r="Y949" s="164" t="e">
        <f>SUBTOTAL(9,$U$938:$U949)</f>
        <v>#REF!</v>
      </c>
      <c r="Z949" s="158" t="e">
        <f>SUBTOTAL(9,$V$938:$V949)</f>
        <v>#REF!</v>
      </c>
      <c r="AA949" s="159">
        <f>IFERROR(+Revisión_Avance_Periodo!$Z949/Revisión_Avance_Periodo!$Y949,0)</f>
        <v>0</v>
      </c>
      <c r="AB949" s="126"/>
      <c r="AC949" s="127"/>
      <c r="AD949" s="125"/>
      <c r="AE949" s="125"/>
      <c r="AF949" s="128"/>
      <c r="AG949" s="129"/>
      <c r="AH949" s="164" t="e">
        <f>SUBTOTAL(9,$U$949:$U1178)</f>
        <v>#REF!</v>
      </c>
      <c r="AI949" s="158" t="e">
        <f>SUBTOTAL(9,$V$949:$V1178)</f>
        <v>#REF!</v>
      </c>
      <c r="AJ949" s="159">
        <f>IFERROR(+Revisión_Avance_Periodo!$Z1189/Revisión_Avance_Periodo!$Y1189,0)</f>
        <v>0</v>
      </c>
      <c r="AK949" s="126"/>
      <c r="AL949" s="127"/>
      <c r="AM949" s="125"/>
      <c r="AN949" s="125"/>
      <c r="AO949" s="128"/>
      <c r="AP949" s="129"/>
    </row>
    <row r="950" spans="1:42" x14ac:dyDescent="0.25">
      <c r="A950" s="92">
        <v>76</v>
      </c>
      <c r="B950" s="435" t="e">
        <f>CONCATENATE(Revisión_Avance_Periodo!$D878,";",Revisión_Avance_Periodo!$F878,";",Revisión_Avance_Periodo!$L878)</f>
        <v>#REF!</v>
      </c>
      <c r="C950" s="435" t="e">
        <f t="shared" si="81"/>
        <v>#REF!</v>
      </c>
      <c r="D950" s="114" t="e">
        <f>VLOOKUP($A950,#REF!,3,FALSE)</f>
        <v>#REF!</v>
      </c>
      <c r="E950" s="436" t="e">
        <f>VLOOKUP($A950,#REF!,4,FALSE)</f>
        <v>#REF!</v>
      </c>
      <c r="F950" s="102" t="e">
        <f>VLOOKUP($A950,#REF!,5,FALSE)</f>
        <v>#REF!</v>
      </c>
      <c r="G950" s="93" t="e">
        <f>VLOOKUP($A950,#REF!,8,FALSE)</f>
        <v>#REF!</v>
      </c>
      <c r="H950" s="93" t="e">
        <f>VLOOKUP($A950,#REF!,7,FALSE)</f>
        <v>#REF!</v>
      </c>
      <c r="I950" s="438" t="e">
        <f>VLOOKUP($A950,#REF!,10,FALSE)</f>
        <v>#REF!</v>
      </c>
      <c r="J950" s="93" t="e">
        <f>VLOOKUP($A950,#REF!,11,FALSE)</f>
        <v>#REF!</v>
      </c>
      <c r="K950" s="114" t="e">
        <f>VLOOKUP($A950,#REF!,12,FALSE)</f>
        <v>#REF!</v>
      </c>
      <c r="L950" s="93" t="e">
        <f>VLOOKUP($A950,#REF!,13,FALSE)</f>
        <v>#REF!</v>
      </c>
      <c r="M950" s="438" t="e">
        <f>VLOOKUP($A950,#REF!,14,FALSE)</f>
        <v>#REF!</v>
      </c>
      <c r="N950" s="102" t="e">
        <f>VLOOKUP($A950,#REF!,15,FALSE)</f>
        <v>#REF!</v>
      </c>
      <c r="O950" s="102" t="e">
        <f>VLOOKUP($A950,#REF!,18,FALSE)</f>
        <v>#REF!</v>
      </c>
      <c r="P950" s="93" t="e">
        <f>VLOOKUP($A950,#REF!,41,FALSE)</f>
        <v>#REF!</v>
      </c>
      <c r="Q950" s="115" t="e">
        <f>VLOOKUP(Revisión_Avance_Periodo!$L878,#REF!,30,FALSE)</f>
        <v>#REF!</v>
      </c>
      <c r="R950" s="116">
        <v>2019</v>
      </c>
      <c r="S950" s="196">
        <v>43495</v>
      </c>
      <c r="T950" s="116" t="s">
        <v>68</v>
      </c>
      <c r="U950" s="132" t="e">
        <f>INDEX(#REF!,MATCH(Revisión_Avance_Periodo!$L950,#REF!,0),MATCH(Revisión_Avance_Periodo!$T950,#REF!,0))</f>
        <v>#REF!</v>
      </c>
      <c r="V950" s="132" t="e">
        <f>INDEX(#REF!,MATCH(Revisión_Avance_Periodo!$L950,#REF!,0),MATCH(Revisión_Avance_Periodo!$T950,#REF!,0))</f>
        <v>#REF!</v>
      </c>
      <c r="W950" s="118">
        <f>IFERROR((V950/U950),0)</f>
        <v>0</v>
      </c>
      <c r="X950" s="116" t="str">
        <f>VLOOKUP(W950,Tabla_Estado_Meta_OAP_2019[#All],3,TRUE)</f>
        <v>Por Ejecutar</v>
      </c>
      <c r="Y950" s="160" t="e">
        <f>SUBTOTAL(9,$U$950:$U950)</f>
        <v>#REF!</v>
      </c>
      <c r="Z950" s="161" t="e">
        <f>SUBTOTAL(9,$V$950:$V950)</f>
        <v>#REF!</v>
      </c>
      <c r="AA950" s="162">
        <f>IFERROR(+Revisión_Avance_Periodo!$Z950/Revisión_Avance_Periodo!$Y950,0)</f>
        <v>0</v>
      </c>
      <c r="AB950" s="133" t="e">
        <f>SUBTOTAL(9,U950:U961)</f>
        <v>#REF!</v>
      </c>
      <c r="AC950" s="134" t="e">
        <f>SUBTOTAL(9,V950:V961)</f>
        <v>#REF!</v>
      </c>
      <c r="AD950" s="119" t="e">
        <f>+AC950/AB950</f>
        <v>#REF!</v>
      </c>
      <c r="AE950" s="119" t="e">
        <f>100%-Revisión_Avance_Periodo!$AD950</f>
        <v>#REF!</v>
      </c>
      <c r="AF950" s="121" t="e">
        <f>VLOOKUP(AD950,Tabla_Estado_Meta_OAP_2019[],3,TRUE)</f>
        <v>#REF!</v>
      </c>
      <c r="AG950" s="122" t="e">
        <f>Revisión_Avance_Periodo!$AD950*Revisión_Avance_Periodo!$Q950</f>
        <v>#REF!</v>
      </c>
      <c r="AH950" s="160" t="e">
        <f>SUBTOTAL(9,$U$878:$U950)</f>
        <v>#REF!</v>
      </c>
      <c r="AI950" s="161" t="e">
        <f>SUBTOTAL(9,$V$878:$V950)</f>
        <v>#REF!</v>
      </c>
      <c r="AJ950" s="162">
        <f>IFERROR(+Revisión_Avance_Periodo!$Z878/Revisión_Avance_Periodo!$Y878,0)</f>
        <v>0</v>
      </c>
      <c r="AK950" s="133" t="e">
        <f>SUBTOTAL(9,AD950:AD961)</f>
        <v>#REF!</v>
      </c>
      <c r="AL950" s="134" t="e">
        <f>SUBTOTAL(9,AE950:AE961)</f>
        <v>#REF!</v>
      </c>
      <c r="AM950" s="119" t="e">
        <f>+AL950/AK950</f>
        <v>#REF!</v>
      </c>
      <c r="AN950" s="119" t="e">
        <f>100%-Revisión_Avance_Periodo!$AD878</f>
        <v>#REF!</v>
      </c>
      <c r="AO950" s="121" t="e">
        <f>VLOOKUP(AM950,Tabla_Estado_Meta_OAP_2019[],3,TRUE)</f>
        <v>#REF!</v>
      </c>
      <c r="AP950" s="122" t="e">
        <f>Revisión_Avance_Periodo!$AD878*Revisión_Avance_Periodo!$Q878</f>
        <v>#REF!</v>
      </c>
    </row>
    <row r="951" spans="1:42" x14ac:dyDescent="0.25">
      <c r="A951" s="97">
        <v>76</v>
      </c>
      <c r="B951" s="435" t="e">
        <f>CONCATENATE(Revisión_Avance_Periodo!$D879,";",Revisión_Avance_Periodo!$F879,";",Revisión_Avance_Periodo!$L879)</f>
        <v>#REF!</v>
      </c>
      <c r="C951" s="435" t="e">
        <f t="shared" si="81"/>
        <v>#REF!</v>
      </c>
      <c r="D951" s="123" t="e">
        <f>VLOOKUP($A951,#REF!,3,FALSE)</f>
        <v>#REF!</v>
      </c>
      <c r="E951" s="436" t="e">
        <f>VLOOKUP($A951,#REF!,4,FALSE)</f>
        <v>#REF!</v>
      </c>
      <c r="F951" s="103" t="e">
        <f>VLOOKUP($A951,#REF!,5,FALSE)</f>
        <v>#REF!</v>
      </c>
      <c r="G951" s="98" t="e">
        <f>VLOOKUP($A951,#REF!,8,FALSE)</f>
        <v>#REF!</v>
      </c>
      <c r="H951" s="93" t="e">
        <f>VLOOKUP($A951,#REF!,7,FALSE)</f>
        <v>#REF!</v>
      </c>
      <c r="I951" s="438" t="e">
        <f>VLOOKUP($A951,#REF!,10,FALSE)</f>
        <v>#REF!</v>
      </c>
      <c r="J951" s="98" t="e">
        <f>VLOOKUP($A951,#REF!,11,FALSE)</f>
        <v>#REF!</v>
      </c>
      <c r="K951" s="114" t="e">
        <f>VLOOKUP($A951,#REF!,12,FALSE)</f>
        <v>#REF!</v>
      </c>
      <c r="L951" s="98" t="e">
        <f>VLOOKUP($A951,#REF!,13,FALSE)</f>
        <v>#REF!</v>
      </c>
      <c r="M951" s="438" t="e">
        <f>VLOOKUP($A951,#REF!,14,FALSE)</f>
        <v>#REF!</v>
      </c>
      <c r="N951" s="103" t="e">
        <f>VLOOKUP($A951,#REF!,15,FALSE)</f>
        <v>#REF!</v>
      </c>
      <c r="O951" s="103" t="e">
        <f>VLOOKUP($A951,#REF!,18,FALSE)</f>
        <v>#REF!</v>
      </c>
      <c r="P951" s="93" t="e">
        <f>VLOOKUP($A951,#REF!,41,FALSE)</f>
        <v>#REF!</v>
      </c>
      <c r="Q951" s="115" t="e">
        <f>VLOOKUP(Revisión_Avance_Periodo!$L879,#REF!,30,FALSE)</f>
        <v>#REF!</v>
      </c>
      <c r="R951" s="116">
        <v>2019</v>
      </c>
      <c r="S951" s="196">
        <v>43524</v>
      </c>
      <c r="T951" s="124" t="s">
        <v>69</v>
      </c>
      <c r="U951" s="132" t="e">
        <f>INDEX(#REF!,MATCH(Revisión_Avance_Periodo!$L951,#REF!,0),MATCH(Revisión_Avance_Periodo!$T951,#REF!,0))</f>
        <v>#REF!</v>
      </c>
      <c r="V951" s="132" t="e">
        <f>INDEX(#REF!,MATCH(Revisión_Avance_Periodo!$L951,#REF!,0),MATCH(Revisión_Avance_Periodo!$T951,#REF!,0))</f>
        <v>#REF!</v>
      </c>
      <c r="W951" s="118">
        <f>IFERROR((V951/U951),0)</f>
        <v>0</v>
      </c>
      <c r="X951" s="124" t="str">
        <f>VLOOKUP(W951,Tabla_Estado_Meta_OAP_2019[#All],3,TRUE)</f>
        <v>Por Ejecutar</v>
      </c>
      <c r="Y951" s="157" t="e">
        <f>SUBTOTAL(9,$U$950:$U951)</f>
        <v>#REF!</v>
      </c>
      <c r="Z951" s="158" t="e">
        <f>SUBTOTAL(9,$V$950:$V951)</f>
        <v>#REF!</v>
      </c>
      <c r="AA951" s="159">
        <f>IFERROR(+Revisión_Avance_Periodo!$Z951/Revisión_Avance_Periodo!$Y951,0)</f>
        <v>0</v>
      </c>
      <c r="AB951" s="126"/>
      <c r="AC951" s="127"/>
      <c r="AD951" s="125"/>
      <c r="AE951" s="125"/>
      <c r="AF951" s="128"/>
      <c r="AG951" s="129"/>
      <c r="AH951" s="157" t="e">
        <f>SUBTOTAL(9,$U$878:$U951)</f>
        <v>#REF!</v>
      </c>
      <c r="AI951" s="158" t="e">
        <f>SUBTOTAL(9,$V$878:$V951)</f>
        <v>#REF!</v>
      </c>
      <c r="AJ951" s="159">
        <f>IFERROR(+Revisión_Avance_Periodo!$Z879/Revisión_Avance_Periodo!$Y879,0)</f>
        <v>0</v>
      </c>
      <c r="AK951" s="126"/>
      <c r="AL951" s="127"/>
      <c r="AM951" s="125"/>
      <c r="AN951" s="125"/>
      <c r="AO951" s="128"/>
      <c r="AP951" s="129"/>
    </row>
    <row r="952" spans="1:42" x14ac:dyDescent="0.25">
      <c r="A952" s="92">
        <v>76</v>
      </c>
      <c r="B952" s="435" t="e">
        <f>CONCATENATE(Revisión_Avance_Periodo!$D880,";",Revisión_Avance_Periodo!$F880,";",Revisión_Avance_Periodo!$L880)</f>
        <v>#REF!</v>
      </c>
      <c r="C952" s="435" t="e">
        <f t="shared" si="81"/>
        <v>#REF!</v>
      </c>
      <c r="D952" s="114" t="e">
        <f>VLOOKUP($A952,#REF!,3,FALSE)</f>
        <v>#REF!</v>
      </c>
      <c r="E952" s="436" t="e">
        <f>VLOOKUP($A952,#REF!,4,FALSE)</f>
        <v>#REF!</v>
      </c>
      <c r="F952" s="102" t="e">
        <f>VLOOKUP($A952,#REF!,5,FALSE)</f>
        <v>#REF!</v>
      </c>
      <c r="G952" s="93" t="e">
        <f>VLOOKUP($A952,#REF!,8,FALSE)</f>
        <v>#REF!</v>
      </c>
      <c r="H952" s="93" t="e">
        <f>VLOOKUP($A952,#REF!,7,FALSE)</f>
        <v>#REF!</v>
      </c>
      <c r="I952" s="438" t="e">
        <f>VLOOKUP($A952,#REF!,10,FALSE)</f>
        <v>#REF!</v>
      </c>
      <c r="J952" s="93" t="e">
        <f>VLOOKUP($A952,#REF!,11,FALSE)</f>
        <v>#REF!</v>
      </c>
      <c r="K952" s="114" t="e">
        <f>VLOOKUP($A952,#REF!,12,FALSE)</f>
        <v>#REF!</v>
      </c>
      <c r="L952" s="93" t="e">
        <f>VLOOKUP($A952,#REF!,13,FALSE)</f>
        <v>#REF!</v>
      </c>
      <c r="M952" s="438" t="e">
        <f>VLOOKUP($A952,#REF!,14,FALSE)</f>
        <v>#REF!</v>
      </c>
      <c r="N952" s="102" t="e">
        <f>VLOOKUP($A952,#REF!,15,FALSE)</f>
        <v>#REF!</v>
      </c>
      <c r="O952" s="102" t="e">
        <f>VLOOKUP($A952,#REF!,18,FALSE)</f>
        <v>#REF!</v>
      </c>
      <c r="P952" s="93" t="e">
        <f>VLOOKUP($A952,#REF!,41,FALSE)</f>
        <v>#REF!</v>
      </c>
      <c r="Q952" s="115" t="e">
        <f>VLOOKUP(Revisión_Avance_Periodo!$L880,#REF!,30,FALSE)</f>
        <v>#REF!</v>
      </c>
      <c r="R952" s="116">
        <v>2019</v>
      </c>
      <c r="S952" s="196">
        <v>43554</v>
      </c>
      <c r="T952" s="116" t="s">
        <v>70</v>
      </c>
      <c r="U952" s="132" t="e">
        <f>INDEX(#REF!,MATCH(Revisión_Avance_Periodo!$L952,#REF!,0),MATCH(Revisión_Avance_Periodo!$T952,#REF!,0))</f>
        <v>#REF!</v>
      </c>
      <c r="V952" s="132" t="e">
        <f>INDEX(#REF!,MATCH(Revisión_Avance_Periodo!$L952,#REF!,0),MATCH(Revisión_Avance_Periodo!$T952,#REF!,0))</f>
        <v>#REF!</v>
      </c>
      <c r="W952" s="131" t="e">
        <f>V952/U952</f>
        <v>#REF!</v>
      </c>
      <c r="X952" s="116" t="e">
        <f>VLOOKUP(W952,Tabla_Estado_Meta_OAP_2019[#All],3,TRUE)</f>
        <v>#REF!</v>
      </c>
      <c r="Y952" s="157" t="e">
        <f>SUBTOTAL(9,$U$950:$U952)</f>
        <v>#REF!</v>
      </c>
      <c r="Z952" s="158" t="e">
        <f>SUBTOTAL(9,$V$950:$V952)</f>
        <v>#REF!</v>
      </c>
      <c r="AA952" s="159">
        <f>IFERROR(+Revisión_Avance_Periodo!$Z952/Revisión_Avance_Periodo!$Y952,0)</f>
        <v>0</v>
      </c>
      <c r="AB952" s="126"/>
      <c r="AC952" s="127"/>
      <c r="AD952" s="125"/>
      <c r="AE952" s="125"/>
      <c r="AF952" s="128"/>
      <c r="AG952" s="129"/>
      <c r="AH952" s="157" t="e">
        <f>SUBTOTAL(9,$U$878:$U952)</f>
        <v>#REF!</v>
      </c>
      <c r="AI952" s="158" t="e">
        <f>SUBTOTAL(9,$V$878:$V952)</f>
        <v>#REF!</v>
      </c>
      <c r="AJ952" s="159">
        <f>IFERROR(+Revisión_Avance_Periodo!$Z880/Revisión_Avance_Periodo!$Y880,0)</f>
        <v>0</v>
      </c>
      <c r="AK952" s="126"/>
      <c r="AL952" s="127"/>
      <c r="AM952" s="125"/>
      <c r="AN952" s="125"/>
      <c r="AO952" s="128"/>
      <c r="AP952" s="129"/>
    </row>
    <row r="953" spans="1:42" x14ac:dyDescent="0.25">
      <c r="A953" s="97">
        <v>76</v>
      </c>
      <c r="B953" s="435" t="e">
        <f>CONCATENATE(Revisión_Avance_Periodo!$D881,";",Revisión_Avance_Periodo!$F881,";",Revisión_Avance_Periodo!$L881)</f>
        <v>#REF!</v>
      </c>
      <c r="C953" s="435" t="e">
        <f t="shared" si="81"/>
        <v>#REF!</v>
      </c>
      <c r="D953" s="123" t="e">
        <f>VLOOKUP($A953,#REF!,3,FALSE)</f>
        <v>#REF!</v>
      </c>
      <c r="E953" s="436" t="e">
        <f>VLOOKUP($A953,#REF!,4,FALSE)</f>
        <v>#REF!</v>
      </c>
      <c r="F953" s="103" t="e">
        <f>VLOOKUP($A953,#REF!,5,FALSE)</f>
        <v>#REF!</v>
      </c>
      <c r="G953" s="98" t="e">
        <f>VLOOKUP($A953,#REF!,8,FALSE)</f>
        <v>#REF!</v>
      </c>
      <c r="H953" s="93" t="e">
        <f>VLOOKUP($A953,#REF!,7,FALSE)</f>
        <v>#REF!</v>
      </c>
      <c r="I953" s="438" t="e">
        <f>VLOOKUP($A953,#REF!,10,FALSE)</f>
        <v>#REF!</v>
      </c>
      <c r="J953" s="98" t="e">
        <f>VLOOKUP($A953,#REF!,11,FALSE)</f>
        <v>#REF!</v>
      </c>
      <c r="K953" s="114" t="e">
        <f>VLOOKUP($A953,#REF!,12,FALSE)</f>
        <v>#REF!</v>
      </c>
      <c r="L953" s="98" t="e">
        <f>VLOOKUP($A953,#REF!,13,FALSE)</f>
        <v>#REF!</v>
      </c>
      <c r="M953" s="438" t="e">
        <f>VLOOKUP($A953,#REF!,14,FALSE)</f>
        <v>#REF!</v>
      </c>
      <c r="N953" s="103" t="e">
        <f>VLOOKUP($A953,#REF!,15,FALSE)</f>
        <v>#REF!</v>
      </c>
      <c r="O953" s="103" t="e">
        <f>VLOOKUP($A953,#REF!,18,FALSE)</f>
        <v>#REF!</v>
      </c>
      <c r="P953" s="93" t="e">
        <f>VLOOKUP($A953,#REF!,41,FALSE)</f>
        <v>#REF!</v>
      </c>
      <c r="Q953" s="115" t="e">
        <f>VLOOKUP(Revisión_Avance_Periodo!$L881,#REF!,30,FALSE)</f>
        <v>#REF!</v>
      </c>
      <c r="R953" s="116">
        <v>2019</v>
      </c>
      <c r="S953" s="196">
        <v>43585</v>
      </c>
      <c r="T953" s="124" t="s">
        <v>71</v>
      </c>
      <c r="U953" s="132" t="e">
        <f>INDEX(#REF!,MATCH(Revisión_Avance_Periodo!$L953,#REF!,0),MATCH(Revisión_Avance_Periodo!$T953,#REF!,0))</f>
        <v>#REF!</v>
      </c>
      <c r="V953" s="132" t="e">
        <f>INDEX(#REF!,MATCH(Revisión_Avance_Periodo!$L953,#REF!,0),MATCH(Revisión_Avance_Periodo!$T953,#REF!,0))</f>
        <v>#REF!</v>
      </c>
      <c r="W953" s="130" t="e">
        <f>V953/U953</f>
        <v>#REF!</v>
      </c>
      <c r="X953" s="124" t="e">
        <f>VLOOKUP(W953,Tabla_Estado_Meta_OAP_2019[#All],3,TRUE)</f>
        <v>#REF!</v>
      </c>
      <c r="Y953" s="157" t="e">
        <f>SUBTOTAL(9,$U$950:$U953)</f>
        <v>#REF!</v>
      </c>
      <c r="Z953" s="158" t="e">
        <f>SUBTOTAL(9,$V$950:$V953)</f>
        <v>#REF!</v>
      </c>
      <c r="AA953" s="159">
        <f>IFERROR(+Revisión_Avance_Periodo!$Z953/Revisión_Avance_Periodo!$Y953,0)</f>
        <v>0</v>
      </c>
      <c r="AB953" s="126"/>
      <c r="AC953" s="127"/>
      <c r="AD953" s="125"/>
      <c r="AE953" s="125"/>
      <c r="AF953" s="128"/>
      <c r="AG953" s="129"/>
      <c r="AH953" s="157" t="e">
        <f>SUBTOTAL(9,$U$878:$U953)</f>
        <v>#REF!</v>
      </c>
      <c r="AI953" s="158" t="e">
        <f>SUBTOTAL(9,$V$878:$V953)</f>
        <v>#REF!</v>
      </c>
      <c r="AJ953" s="159">
        <f>IFERROR(+Revisión_Avance_Periodo!$Z881/Revisión_Avance_Periodo!$Y881,0)</f>
        <v>0</v>
      </c>
      <c r="AK953" s="126"/>
      <c r="AL953" s="127"/>
      <c r="AM953" s="125"/>
      <c r="AN953" s="125"/>
      <c r="AO953" s="128"/>
      <c r="AP953" s="129"/>
    </row>
    <row r="954" spans="1:42" x14ac:dyDescent="0.25">
      <c r="A954" s="92">
        <v>76</v>
      </c>
      <c r="B954" s="435" t="e">
        <f>CONCATENATE(Revisión_Avance_Periodo!$D882,";",Revisión_Avance_Periodo!$F882,";",Revisión_Avance_Periodo!$L882)</f>
        <v>#REF!</v>
      </c>
      <c r="C954" s="435" t="e">
        <f t="shared" si="81"/>
        <v>#REF!</v>
      </c>
      <c r="D954" s="114" t="e">
        <f>VLOOKUP($A954,#REF!,3,FALSE)</f>
        <v>#REF!</v>
      </c>
      <c r="E954" s="436" t="e">
        <f>VLOOKUP($A954,#REF!,4,FALSE)</f>
        <v>#REF!</v>
      </c>
      <c r="F954" s="102" t="e">
        <f>VLOOKUP($A954,#REF!,5,FALSE)</f>
        <v>#REF!</v>
      </c>
      <c r="G954" s="93" t="e">
        <f>VLOOKUP($A954,#REF!,8,FALSE)</f>
        <v>#REF!</v>
      </c>
      <c r="H954" s="93" t="e">
        <f>VLOOKUP($A954,#REF!,7,FALSE)</f>
        <v>#REF!</v>
      </c>
      <c r="I954" s="438" t="e">
        <f>VLOOKUP($A954,#REF!,10,FALSE)</f>
        <v>#REF!</v>
      </c>
      <c r="J954" s="93" t="e">
        <f>VLOOKUP($A954,#REF!,11,FALSE)</f>
        <v>#REF!</v>
      </c>
      <c r="K954" s="114" t="e">
        <f>VLOOKUP($A954,#REF!,12,FALSE)</f>
        <v>#REF!</v>
      </c>
      <c r="L954" s="93" t="e">
        <f>VLOOKUP($A954,#REF!,13,FALSE)</f>
        <v>#REF!</v>
      </c>
      <c r="M954" s="438" t="e">
        <f>VLOOKUP($A954,#REF!,14,FALSE)</f>
        <v>#REF!</v>
      </c>
      <c r="N954" s="102" t="e">
        <f>VLOOKUP($A954,#REF!,15,FALSE)</f>
        <v>#REF!</v>
      </c>
      <c r="O954" s="102" t="e">
        <f>VLOOKUP($A954,#REF!,18,FALSE)</f>
        <v>#REF!</v>
      </c>
      <c r="P954" s="93" t="e">
        <f>VLOOKUP($A954,#REF!,41,FALSE)</f>
        <v>#REF!</v>
      </c>
      <c r="Q954" s="115" t="e">
        <f>VLOOKUP(Revisión_Avance_Periodo!$L882,#REF!,30,FALSE)</f>
        <v>#REF!</v>
      </c>
      <c r="R954" s="116">
        <v>2019</v>
      </c>
      <c r="S954" s="196">
        <v>43615</v>
      </c>
      <c r="T954" s="116" t="s">
        <v>72</v>
      </c>
      <c r="U954" s="132" t="e">
        <f>INDEX(#REF!,MATCH(Revisión_Avance_Periodo!$L954,#REF!,0),MATCH(Revisión_Avance_Periodo!$T954,#REF!,0))</f>
        <v>#REF!</v>
      </c>
      <c r="V954" s="132" t="e">
        <f>INDEX(#REF!,MATCH(Revisión_Avance_Periodo!$L954,#REF!,0),MATCH(Revisión_Avance_Periodo!$T954,#REF!,0))</f>
        <v>#REF!</v>
      </c>
      <c r="W954" s="131" t="e">
        <f>V954/U954</f>
        <v>#REF!</v>
      </c>
      <c r="X954" s="116" t="e">
        <f>VLOOKUP(W954,Tabla_Estado_Meta_OAP_2019[#All],3,TRUE)</f>
        <v>#REF!</v>
      </c>
      <c r="Y954" s="157" t="e">
        <f>SUBTOTAL(9,$U$950:$U954)</f>
        <v>#REF!</v>
      </c>
      <c r="Z954" s="158" t="e">
        <f>SUBTOTAL(9,$V$950:$V954)</f>
        <v>#REF!</v>
      </c>
      <c r="AA954" s="159">
        <f>IFERROR(+Revisión_Avance_Periodo!$Z954/Revisión_Avance_Periodo!$Y954,0)</f>
        <v>0</v>
      </c>
      <c r="AB954" s="126"/>
      <c r="AC954" s="127"/>
      <c r="AD954" s="125"/>
      <c r="AE954" s="125"/>
      <c r="AF954" s="128"/>
      <c r="AG954" s="129"/>
      <c r="AH954" s="157" t="e">
        <f>SUBTOTAL(9,$U$878:$U954)</f>
        <v>#REF!</v>
      </c>
      <c r="AI954" s="158" t="e">
        <f>SUBTOTAL(9,$V$878:$V954)</f>
        <v>#REF!</v>
      </c>
      <c r="AJ954" s="159">
        <f>IFERROR(+Revisión_Avance_Periodo!$Z882/Revisión_Avance_Periodo!$Y882,0)</f>
        <v>0</v>
      </c>
      <c r="AK954" s="126"/>
      <c r="AL954" s="127"/>
      <c r="AM954" s="125"/>
      <c r="AN954" s="125"/>
      <c r="AO954" s="128"/>
      <c r="AP954" s="129"/>
    </row>
    <row r="955" spans="1:42" x14ac:dyDescent="0.25">
      <c r="A955" s="97">
        <v>76</v>
      </c>
      <c r="B955" s="435" t="e">
        <f>CONCATENATE(Revisión_Avance_Periodo!$D883,";",Revisión_Avance_Periodo!$F883,";",Revisión_Avance_Periodo!$L883)</f>
        <v>#REF!</v>
      </c>
      <c r="C955" s="435" t="e">
        <f t="shared" si="81"/>
        <v>#REF!</v>
      </c>
      <c r="D955" s="123" t="e">
        <f>VLOOKUP($A955,#REF!,3,FALSE)</f>
        <v>#REF!</v>
      </c>
      <c r="E955" s="436" t="e">
        <f>VLOOKUP($A955,#REF!,4,FALSE)</f>
        <v>#REF!</v>
      </c>
      <c r="F955" s="103" t="e">
        <f>VLOOKUP($A955,#REF!,5,FALSE)</f>
        <v>#REF!</v>
      </c>
      <c r="G955" s="98" t="e">
        <f>VLOOKUP($A955,#REF!,8,FALSE)</f>
        <v>#REF!</v>
      </c>
      <c r="H955" s="93" t="e">
        <f>VLOOKUP($A955,#REF!,7,FALSE)</f>
        <v>#REF!</v>
      </c>
      <c r="I955" s="438" t="e">
        <f>VLOOKUP($A955,#REF!,10,FALSE)</f>
        <v>#REF!</v>
      </c>
      <c r="J955" s="98" t="e">
        <f>VLOOKUP($A955,#REF!,11,FALSE)</f>
        <v>#REF!</v>
      </c>
      <c r="K955" s="114" t="e">
        <f>VLOOKUP($A955,#REF!,12,FALSE)</f>
        <v>#REF!</v>
      </c>
      <c r="L955" s="98" t="e">
        <f>VLOOKUP($A955,#REF!,13,FALSE)</f>
        <v>#REF!</v>
      </c>
      <c r="M955" s="438" t="e">
        <f>VLOOKUP($A955,#REF!,14,FALSE)</f>
        <v>#REF!</v>
      </c>
      <c r="N955" s="103" t="e">
        <f>VLOOKUP($A955,#REF!,15,FALSE)</f>
        <v>#REF!</v>
      </c>
      <c r="O955" s="103" t="e">
        <f>VLOOKUP($A955,#REF!,18,FALSE)</f>
        <v>#REF!</v>
      </c>
      <c r="P955" s="93" t="e">
        <f>VLOOKUP($A955,#REF!,41,FALSE)</f>
        <v>#REF!</v>
      </c>
      <c r="Q955" s="115" t="e">
        <f>VLOOKUP(Revisión_Avance_Periodo!$L883,#REF!,30,FALSE)</f>
        <v>#REF!</v>
      </c>
      <c r="R955" s="116">
        <v>2019</v>
      </c>
      <c r="S955" s="196">
        <v>43646</v>
      </c>
      <c r="T955" s="124" t="s">
        <v>73</v>
      </c>
      <c r="U955" s="132" t="e">
        <f>INDEX(#REF!,MATCH(Revisión_Avance_Periodo!$L955,#REF!,0),MATCH(Revisión_Avance_Periodo!$T955,#REF!,0))</f>
        <v>#REF!</v>
      </c>
      <c r="V955" s="132" t="e">
        <f>INDEX(#REF!,MATCH(Revisión_Avance_Periodo!$L955,#REF!,0),MATCH(Revisión_Avance_Periodo!$T955,#REF!,0))</f>
        <v>#REF!</v>
      </c>
      <c r="W955" s="118">
        <f>IFERROR((V955/U955),0)</f>
        <v>0</v>
      </c>
      <c r="X955" s="124" t="str">
        <f>VLOOKUP(W955,Tabla_Estado_Meta_OAP_2019[#All],3,TRUE)</f>
        <v>Por Ejecutar</v>
      </c>
      <c r="Y955" s="157" t="e">
        <f>SUBTOTAL(9,$U$950:$U955)</f>
        <v>#REF!</v>
      </c>
      <c r="Z955" s="158" t="e">
        <f>SUBTOTAL(9,$V$950:$V955)</f>
        <v>#REF!</v>
      </c>
      <c r="AA955" s="159">
        <f>IFERROR(+Revisión_Avance_Periodo!$Z955/Revisión_Avance_Periodo!$Y955,0)</f>
        <v>0</v>
      </c>
      <c r="AB955" s="126"/>
      <c r="AC955" s="127"/>
      <c r="AD955" s="125"/>
      <c r="AE955" s="125"/>
      <c r="AF955" s="128"/>
      <c r="AG955" s="129"/>
      <c r="AH955" s="157" t="e">
        <f>SUBTOTAL(9,$U$878:$U955)</f>
        <v>#REF!</v>
      </c>
      <c r="AI955" s="158" t="e">
        <f>SUBTOTAL(9,$V$878:$V955)</f>
        <v>#REF!</v>
      </c>
      <c r="AJ955" s="159">
        <f>IFERROR(+Revisión_Avance_Periodo!$Z883/Revisión_Avance_Periodo!$Y883,0)</f>
        <v>0</v>
      </c>
      <c r="AK955" s="126"/>
      <c r="AL955" s="127"/>
      <c r="AM955" s="125"/>
      <c r="AN955" s="125"/>
      <c r="AO955" s="128"/>
      <c r="AP955" s="129"/>
    </row>
    <row r="956" spans="1:42" x14ac:dyDescent="0.25">
      <c r="A956" s="92">
        <v>76</v>
      </c>
      <c r="B956" s="435" t="e">
        <f>CONCATENATE(Revisión_Avance_Periodo!$D884,";",Revisión_Avance_Periodo!$F884,";",Revisión_Avance_Periodo!$L884)</f>
        <v>#REF!</v>
      </c>
      <c r="C956" s="435" t="e">
        <f t="shared" si="81"/>
        <v>#REF!</v>
      </c>
      <c r="D956" s="114" t="e">
        <f>VLOOKUP($A956,#REF!,3,FALSE)</f>
        <v>#REF!</v>
      </c>
      <c r="E956" s="436" t="e">
        <f>VLOOKUP($A956,#REF!,4,FALSE)</f>
        <v>#REF!</v>
      </c>
      <c r="F956" s="102" t="e">
        <f>VLOOKUP($A956,#REF!,5,FALSE)</f>
        <v>#REF!</v>
      </c>
      <c r="G956" s="93" t="e">
        <f>VLOOKUP($A956,#REF!,8,FALSE)</f>
        <v>#REF!</v>
      </c>
      <c r="H956" s="93" t="e">
        <f>VLOOKUP($A956,#REF!,7,FALSE)</f>
        <v>#REF!</v>
      </c>
      <c r="I956" s="438" t="e">
        <f>VLOOKUP($A956,#REF!,10,FALSE)</f>
        <v>#REF!</v>
      </c>
      <c r="J956" s="93" t="e">
        <f>VLOOKUP($A956,#REF!,11,FALSE)</f>
        <v>#REF!</v>
      </c>
      <c r="K956" s="114" t="e">
        <f>VLOOKUP($A956,#REF!,12,FALSE)</f>
        <v>#REF!</v>
      </c>
      <c r="L956" s="93" t="e">
        <f>VLOOKUP($A956,#REF!,13,FALSE)</f>
        <v>#REF!</v>
      </c>
      <c r="M956" s="438" t="e">
        <f>VLOOKUP($A956,#REF!,14,FALSE)</f>
        <v>#REF!</v>
      </c>
      <c r="N956" s="102" t="e">
        <f>VLOOKUP($A956,#REF!,15,FALSE)</f>
        <v>#REF!</v>
      </c>
      <c r="O956" s="102" t="e">
        <f>VLOOKUP($A956,#REF!,18,FALSE)</f>
        <v>#REF!</v>
      </c>
      <c r="P956" s="93" t="e">
        <f>VLOOKUP($A956,#REF!,41,FALSE)</f>
        <v>#REF!</v>
      </c>
      <c r="Q956" s="115" t="e">
        <f>VLOOKUP(Revisión_Avance_Periodo!$L884,#REF!,30,FALSE)</f>
        <v>#REF!</v>
      </c>
      <c r="R956" s="116">
        <v>2019</v>
      </c>
      <c r="S956" s="196">
        <v>43676</v>
      </c>
      <c r="T956" s="116" t="s">
        <v>74</v>
      </c>
      <c r="U956" s="132" t="e">
        <f>INDEX(#REF!,MATCH(Revisión_Avance_Periodo!$L956,#REF!,0),MATCH(Revisión_Avance_Periodo!$T956,#REF!,0))</f>
        <v>#REF!</v>
      </c>
      <c r="V956" s="132" t="e">
        <f>INDEX(#REF!,MATCH(Revisión_Avance_Periodo!$L956,#REF!,0),MATCH(Revisión_Avance_Periodo!$T956,#REF!,0))</f>
        <v>#REF!</v>
      </c>
      <c r="W956" s="131" t="e">
        <f>V956/U956</f>
        <v>#REF!</v>
      </c>
      <c r="X956" s="116" t="e">
        <f>VLOOKUP(W956,Tabla_Estado_Meta_OAP_2019[#All],3,TRUE)</f>
        <v>#REF!</v>
      </c>
      <c r="Y956" s="157" t="e">
        <f>SUBTOTAL(9,$U$950:$U956)</f>
        <v>#REF!</v>
      </c>
      <c r="Z956" s="158" t="e">
        <f>SUBTOTAL(9,$V$950:$V956)</f>
        <v>#REF!</v>
      </c>
      <c r="AA956" s="159">
        <f>IFERROR(+Revisión_Avance_Periodo!$Z956/Revisión_Avance_Periodo!$Y956,0)</f>
        <v>0</v>
      </c>
      <c r="AB956" s="126"/>
      <c r="AC956" s="127"/>
      <c r="AD956" s="125"/>
      <c r="AE956" s="125"/>
      <c r="AF956" s="128"/>
      <c r="AG956" s="129"/>
      <c r="AH956" s="157" t="e">
        <f>SUBTOTAL(9,$U$878:$U956)</f>
        <v>#REF!</v>
      </c>
      <c r="AI956" s="158" t="e">
        <f>SUBTOTAL(9,$V$878:$V956)</f>
        <v>#REF!</v>
      </c>
      <c r="AJ956" s="159">
        <f>IFERROR(+Revisión_Avance_Periodo!$Z884/Revisión_Avance_Periodo!$Y884,0)</f>
        <v>0</v>
      </c>
      <c r="AK956" s="126"/>
      <c r="AL956" s="127"/>
      <c r="AM956" s="125"/>
      <c r="AN956" s="125"/>
      <c r="AO956" s="128"/>
      <c r="AP956" s="129"/>
    </row>
    <row r="957" spans="1:42" x14ac:dyDescent="0.25">
      <c r="A957" s="97">
        <v>76</v>
      </c>
      <c r="B957" s="435" t="e">
        <f>CONCATENATE(Revisión_Avance_Periodo!$D885,";",Revisión_Avance_Periodo!$F885,";",Revisión_Avance_Periodo!$L885)</f>
        <v>#REF!</v>
      </c>
      <c r="C957" s="435" t="e">
        <f t="shared" si="81"/>
        <v>#REF!</v>
      </c>
      <c r="D957" s="123" t="e">
        <f>VLOOKUP($A957,#REF!,3,FALSE)</f>
        <v>#REF!</v>
      </c>
      <c r="E957" s="436" t="e">
        <f>VLOOKUP($A957,#REF!,4,FALSE)</f>
        <v>#REF!</v>
      </c>
      <c r="F957" s="103" t="e">
        <f>VLOOKUP($A957,#REF!,5,FALSE)</f>
        <v>#REF!</v>
      </c>
      <c r="G957" s="98" t="e">
        <f>VLOOKUP($A957,#REF!,8,FALSE)</f>
        <v>#REF!</v>
      </c>
      <c r="H957" s="93" t="e">
        <f>VLOOKUP($A957,#REF!,7,FALSE)</f>
        <v>#REF!</v>
      </c>
      <c r="I957" s="438" t="e">
        <f>VLOOKUP($A957,#REF!,10,FALSE)</f>
        <v>#REF!</v>
      </c>
      <c r="J957" s="98" t="e">
        <f>VLOOKUP($A957,#REF!,11,FALSE)</f>
        <v>#REF!</v>
      </c>
      <c r="K957" s="114" t="e">
        <f>VLOOKUP($A957,#REF!,12,FALSE)</f>
        <v>#REF!</v>
      </c>
      <c r="L957" s="98" t="e">
        <f>VLOOKUP($A957,#REF!,13,FALSE)</f>
        <v>#REF!</v>
      </c>
      <c r="M957" s="438" t="e">
        <f>VLOOKUP($A957,#REF!,14,FALSE)</f>
        <v>#REF!</v>
      </c>
      <c r="N957" s="103" t="e">
        <f>VLOOKUP($A957,#REF!,15,FALSE)</f>
        <v>#REF!</v>
      </c>
      <c r="O957" s="103" t="e">
        <f>VLOOKUP($A957,#REF!,18,FALSE)</f>
        <v>#REF!</v>
      </c>
      <c r="P957" s="93" t="e">
        <f>VLOOKUP($A957,#REF!,41,FALSE)</f>
        <v>#REF!</v>
      </c>
      <c r="Q957" s="115" t="e">
        <f>VLOOKUP(Revisión_Avance_Periodo!$L885,#REF!,30,FALSE)</f>
        <v>#REF!</v>
      </c>
      <c r="R957" s="116">
        <v>2019</v>
      </c>
      <c r="S957" s="196">
        <v>43707</v>
      </c>
      <c r="T957" s="124" t="s">
        <v>75</v>
      </c>
      <c r="U957" s="132" t="e">
        <f>INDEX(#REF!,MATCH(Revisión_Avance_Periodo!$L957,#REF!,0),MATCH(Revisión_Avance_Periodo!$T957,#REF!,0))</f>
        <v>#REF!</v>
      </c>
      <c r="V957" s="132" t="e">
        <f>INDEX(#REF!,MATCH(Revisión_Avance_Periodo!$L957,#REF!,0),MATCH(Revisión_Avance_Periodo!$T957,#REF!,0))</f>
        <v>#REF!</v>
      </c>
      <c r="W957" s="131" t="e">
        <f>V957/U957</f>
        <v>#REF!</v>
      </c>
      <c r="X957" s="124" t="e">
        <f>VLOOKUP(W957,Tabla_Estado_Meta_OAP_2019[#All],3,TRUE)</f>
        <v>#REF!</v>
      </c>
      <c r="Y957" s="157" t="e">
        <f>SUBTOTAL(9,$U$950:$U957)</f>
        <v>#REF!</v>
      </c>
      <c r="Z957" s="158" t="e">
        <f>SUBTOTAL(9,$V$950:$V957)</f>
        <v>#REF!</v>
      </c>
      <c r="AA957" s="159">
        <f>IFERROR(+Revisión_Avance_Periodo!$Z957/Revisión_Avance_Periodo!$Y957,0)</f>
        <v>0</v>
      </c>
      <c r="AB957" s="126"/>
      <c r="AC957" s="127"/>
      <c r="AD957" s="125"/>
      <c r="AE957" s="125"/>
      <c r="AF957" s="128"/>
      <c r="AG957" s="129"/>
      <c r="AH957" s="157" t="e">
        <f>SUBTOTAL(9,$U$878:$U957)</f>
        <v>#REF!</v>
      </c>
      <c r="AI957" s="158" t="e">
        <f>SUBTOTAL(9,$V$878:$V957)</f>
        <v>#REF!</v>
      </c>
      <c r="AJ957" s="159">
        <f>IFERROR(+Revisión_Avance_Periodo!$Z885/Revisión_Avance_Periodo!$Y885,0)</f>
        <v>0</v>
      </c>
      <c r="AK957" s="126"/>
      <c r="AL957" s="127"/>
      <c r="AM957" s="125"/>
      <c r="AN957" s="125"/>
      <c r="AO957" s="128"/>
      <c r="AP957" s="129"/>
    </row>
    <row r="958" spans="1:42" x14ac:dyDescent="0.25">
      <c r="A958" s="92">
        <v>76</v>
      </c>
      <c r="B958" s="435" t="e">
        <f>CONCATENATE(Revisión_Avance_Periodo!$D886,";",Revisión_Avance_Periodo!$F886,";",Revisión_Avance_Periodo!$L886)</f>
        <v>#REF!</v>
      </c>
      <c r="C958" s="435" t="e">
        <f t="shared" si="81"/>
        <v>#REF!</v>
      </c>
      <c r="D958" s="114" t="e">
        <f>VLOOKUP($A958,#REF!,3,FALSE)</f>
        <v>#REF!</v>
      </c>
      <c r="E958" s="436" t="e">
        <f>VLOOKUP($A958,#REF!,4,FALSE)</f>
        <v>#REF!</v>
      </c>
      <c r="F958" s="102" t="e">
        <f>VLOOKUP($A958,#REF!,5,FALSE)</f>
        <v>#REF!</v>
      </c>
      <c r="G958" s="93" t="e">
        <f>VLOOKUP($A958,#REF!,8,FALSE)</f>
        <v>#REF!</v>
      </c>
      <c r="H958" s="93" t="e">
        <f>VLOOKUP($A958,#REF!,7,FALSE)</f>
        <v>#REF!</v>
      </c>
      <c r="I958" s="438" t="e">
        <f>VLOOKUP($A958,#REF!,10,FALSE)</f>
        <v>#REF!</v>
      </c>
      <c r="J958" s="93" t="e">
        <f>VLOOKUP($A958,#REF!,11,FALSE)</f>
        <v>#REF!</v>
      </c>
      <c r="K958" s="114" t="e">
        <f>VLOOKUP($A958,#REF!,12,FALSE)</f>
        <v>#REF!</v>
      </c>
      <c r="L958" s="93" t="e">
        <f>VLOOKUP($A958,#REF!,13,FALSE)</f>
        <v>#REF!</v>
      </c>
      <c r="M958" s="438" t="e">
        <f>VLOOKUP($A958,#REF!,14,FALSE)</f>
        <v>#REF!</v>
      </c>
      <c r="N958" s="102" t="e">
        <f>VLOOKUP($A958,#REF!,15,FALSE)</f>
        <v>#REF!</v>
      </c>
      <c r="O958" s="102" t="e">
        <f>VLOOKUP($A958,#REF!,18,FALSE)</f>
        <v>#REF!</v>
      </c>
      <c r="P958" s="93" t="e">
        <f>VLOOKUP($A958,#REF!,41,FALSE)</f>
        <v>#REF!</v>
      </c>
      <c r="Q958" s="115" t="e">
        <f>VLOOKUP(Revisión_Avance_Periodo!$L886,#REF!,30,FALSE)</f>
        <v>#REF!</v>
      </c>
      <c r="R958" s="116">
        <v>2019</v>
      </c>
      <c r="S958" s="196">
        <v>43738</v>
      </c>
      <c r="T958" s="116" t="s">
        <v>76</v>
      </c>
      <c r="U958" s="132" t="e">
        <f>INDEX(#REF!,MATCH(Revisión_Avance_Periodo!$L958,#REF!,0),MATCH(Revisión_Avance_Periodo!$T958,#REF!,0))</f>
        <v>#REF!</v>
      </c>
      <c r="V958" s="132" t="e">
        <f>INDEX(#REF!,MATCH(Revisión_Avance_Periodo!$L958,#REF!,0),MATCH(Revisión_Avance_Periodo!$T958,#REF!,0))</f>
        <v>#REF!</v>
      </c>
      <c r="W958" s="118">
        <f t="shared" ref="W958:W969" si="83">IFERROR((V958/U958),0)</f>
        <v>0</v>
      </c>
      <c r="X958" s="116" t="str">
        <f>VLOOKUP(W958,Tabla_Estado_Meta_OAP_2019[#All],3,TRUE)</f>
        <v>Por Ejecutar</v>
      </c>
      <c r="Y958" s="157" t="e">
        <f>SUBTOTAL(9,$U$950:$U958)</f>
        <v>#REF!</v>
      </c>
      <c r="Z958" s="158" t="e">
        <f>SUBTOTAL(9,$V$950:$V958)</f>
        <v>#REF!</v>
      </c>
      <c r="AA958" s="159">
        <f>IFERROR(+Revisión_Avance_Periodo!$Z958/Revisión_Avance_Periodo!$Y958,0)</f>
        <v>0</v>
      </c>
      <c r="AB958" s="126"/>
      <c r="AC958" s="127"/>
      <c r="AD958" s="125"/>
      <c r="AE958" s="125"/>
      <c r="AF958" s="128"/>
      <c r="AG958" s="129"/>
      <c r="AH958" s="157" t="e">
        <f>SUBTOTAL(9,$U$878:$U958)</f>
        <v>#REF!</v>
      </c>
      <c r="AI958" s="158" t="e">
        <f>SUBTOTAL(9,$V$878:$V958)</f>
        <v>#REF!</v>
      </c>
      <c r="AJ958" s="159">
        <f>IFERROR(+Revisión_Avance_Periodo!$Z886/Revisión_Avance_Periodo!$Y886,0)</f>
        <v>0</v>
      </c>
      <c r="AK958" s="126"/>
      <c r="AL958" s="127"/>
      <c r="AM958" s="125"/>
      <c r="AN958" s="125"/>
      <c r="AO958" s="128"/>
      <c r="AP958" s="129"/>
    </row>
    <row r="959" spans="1:42" x14ac:dyDescent="0.25">
      <c r="A959" s="97">
        <v>76</v>
      </c>
      <c r="B959" s="435" t="e">
        <f>CONCATENATE(Revisión_Avance_Periodo!$D887,";",Revisión_Avance_Periodo!$F887,";",Revisión_Avance_Periodo!$L887)</f>
        <v>#REF!</v>
      </c>
      <c r="C959" s="435" t="e">
        <f t="shared" si="81"/>
        <v>#REF!</v>
      </c>
      <c r="D959" s="123" t="e">
        <f>VLOOKUP($A959,#REF!,3,FALSE)</f>
        <v>#REF!</v>
      </c>
      <c r="E959" s="436" t="e">
        <f>VLOOKUP($A959,#REF!,4,FALSE)</f>
        <v>#REF!</v>
      </c>
      <c r="F959" s="103" t="e">
        <f>VLOOKUP($A959,#REF!,5,FALSE)</f>
        <v>#REF!</v>
      </c>
      <c r="G959" s="98" t="e">
        <f>VLOOKUP($A959,#REF!,8,FALSE)</f>
        <v>#REF!</v>
      </c>
      <c r="H959" s="93" t="e">
        <f>VLOOKUP($A959,#REF!,7,FALSE)</f>
        <v>#REF!</v>
      </c>
      <c r="I959" s="438" t="e">
        <f>VLOOKUP($A959,#REF!,10,FALSE)</f>
        <v>#REF!</v>
      </c>
      <c r="J959" s="98" t="e">
        <f>VLOOKUP($A959,#REF!,11,FALSE)</f>
        <v>#REF!</v>
      </c>
      <c r="K959" s="114" t="e">
        <f>VLOOKUP($A959,#REF!,12,FALSE)</f>
        <v>#REF!</v>
      </c>
      <c r="L959" s="98" t="e">
        <f>VLOOKUP($A959,#REF!,13,FALSE)</f>
        <v>#REF!</v>
      </c>
      <c r="M959" s="438" t="e">
        <f>VLOOKUP($A959,#REF!,14,FALSE)</f>
        <v>#REF!</v>
      </c>
      <c r="N959" s="103" t="e">
        <f>VLOOKUP($A959,#REF!,15,FALSE)</f>
        <v>#REF!</v>
      </c>
      <c r="O959" s="103" t="e">
        <f>VLOOKUP($A959,#REF!,18,FALSE)</f>
        <v>#REF!</v>
      </c>
      <c r="P959" s="93" t="e">
        <f>VLOOKUP($A959,#REF!,41,FALSE)</f>
        <v>#REF!</v>
      </c>
      <c r="Q959" s="115" t="e">
        <f>VLOOKUP(Revisión_Avance_Periodo!$L887,#REF!,30,FALSE)</f>
        <v>#REF!</v>
      </c>
      <c r="R959" s="116">
        <v>2019</v>
      </c>
      <c r="S959" s="196">
        <v>43768</v>
      </c>
      <c r="T959" s="124" t="s">
        <v>77</v>
      </c>
      <c r="U959" s="132" t="e">
        <f>INDEX(#REF!,MATCH(Revisión_Avance_Periodo!$L959,#REF!,0),MATCH(Revisión_Avance_Periodo!$T959,#REF!,0))</f>
        <v>#REF!</v>
      </c>
      <c r="V959" s="132" t="e">
        <f>INDEX(#REF!,MATCH(Revisión_Avance_Periodo!$L959,#REF!,0),MATCH(Revisión_Avance_Periodo!$T959,#REF!,0))</f>
        <v>#REF!</v>
      </c>
      <c r="W959" s="118">
        <f t="shared" si="83"/>
        <v>0</v>
      </c>
      <c r="X959" s="124" t="str">
        <f>VLOOKUP(W959,Tabla_Estado_Meta_OAP_2019[#All],3,TRUE)</f>
        <v>Por Ejecutar</v>
      </c>
      <c r="Y959" s="157" t="e">
        <f>SUBTOTAL(9,$U$950:$U959)</f>
        <v>#REF!</v>
      </c>
      <c r="Z959" s="158" t="e">
        <f>SUBTOTAL(9,$V$950:$V959)</f>
        <v>#REF!</v>
      </c>
      <c r="AA959" s="159">
        <f>IFERROR(+Revisión_Avance_Periodo!$Z959/Revisión_Avance_Periodo!$Y959,0)</f>
        <v>0</v>
      </c>
      <c r="AB959" s="126"/>
      <c r="AC959" s="127"/>
      <c r="AD959" s="125"/>
      <c r="AE959" s="125"/>
      <c r="AF959" s="128"/>
      <c r="AG959" s="129"/>
      <c r="AH959" s="157" t="e">
        <f>SUBTOTAL(9,$U$878:$U959)</f>
        <v>#REF!</v>
      </c>
      <c r="AI959" s="158" t="e">
        <f>SUBTOTAL(9,$V$878:$V959)</f>
        <v>#REF!</v>
      </c>
      <c r="AJ959" s="159">
        <f>IFERROR(+Revisión_Avance_Periodo!$Z887/Revisión_Avance_Periodo!$Y887,0)</f>
        <v>0</v>
      </c>
      <c r="AK959" s="126"/>
      <c r="AL959" s="127"/>
      <c r="AM959" s="125"/>
      <c r="AN959" s="125"/>
      <c r="AO959" s="128"/>
      <c r="AP959" s="129"/>
    </row>
    <row r="960" spans="1:42" x14ac:dyDescent="0.25">
      <c r="A960" s="92">
        <v>76</v>
      </c>
      <c r="B960" s="435" t="e">
        <f>CONCATENATE(Revisión_Avance_Periodo!$D888,";",Revisión_Avance_Periodo!$F888,";",Revisión_Avance_Periodo!$L888)</f>
        <v>#REF!</v>
      </c>
      <c r="C960" s="435" t="e">
        <f t="shared" si="81"/>
        <v>#REF!</v>
      </c>
      <c r="D960" s="114" t="e">
        <f>VLOOKUP($A960,#REF!,3,FALSE)</f>
        <v>#REF!</v>
      </c>
      <c r="E960" s="436" t="e">
        <f>VLOOKUP($A960,#REF!,4,FALSE)</f>
        <v>#REF!</v>
      </c>
      <c r="F960" s="102" t="e">
        <f>VLOOKUP($A960,#REF!,5,FALSE)</f>
        <v>#REF!</v>
      </c>
      <c r="G960" s="93" t="e">
        <f>VLOOKUP($A960,#REF!,8,FALSE)</f>
        <v>#REF!</v>
      </c>
      <c r="H960" s="93" t="e">
        <f>VLOOKUP($A960,#REF!,7,FALSE)</f>
        <v>#REF!</v>
      </c>
      <c r="I960" s="438" t="e">
        <f>VLOOKUP($A960,#REF!,10,FALSE)</f>
        <v>#REF!</v>
      </c>
      <c r="J960" s="93" t="e">
        <f>VLOOKUP($A960,#REF!,11,FALSE)</f>
        <v>#REF!</v>
      </c>
      <c r="K960" s="114" t="e">
        <f>VLOOKUP($A960,#REF!,12,FALSE)</f>
        <v>#REF!</v>
      </c>
      <c r="L960" s="93" t="e">
        <f>VLOOKUP($A960,#REF!,13,FALSE)</f>
        <v>#REF!</v>
      </c>
      <c r="M960" s="438" t="e">
        <f>VLOOKUP($A960,#REF!,14,FALSE)</f>
        <v>#REF!</v>
      </c>
      <c r="N960" s="102" t="e">
        <f>VLOOKUP($A960,#REF!,15,FALSE)</f>
        <v>#REF!</v>
      </c>
      <c r="O960" s="102" t="e">
        <f>VLOOKUP($A960,#REF!,18,FALSE)</f>
        <v>#REF!</v>
      </c>
      <c r="P960" s="93" t="e">
        <f>VLOOKUP($A960,#REF!,41,FALSE)</f>
        <v>#REF!</v>
      </c>
      <c r="Q960" s="115" t="e">
        <f>VLOOKUP(Revisión_Avance_Periodo!$L888,#REF!,30,FALSE)</f>
        <v>#REF!</v>
      </c>
      <c r="R960" s="116">
        <v>2019</v>
      </c>
      <c r="S960" s="196">
        <v>43799</v>
      </c>
      <c r="T960" s="116" t="s">
        <v>78</v>
      </c>
      <c r="U960" s="132" t="e">
        <f>INDEX(#REF!,MATCH(Revisión_Avance_Periodo!$L960,#REF!,0),MATCH(Revisión_Avance_Periodo!$T960,#REF!,0))</f>
        <v>#REF!</v>
      </c>
      <c r="V960" s="132" t="e">
        <f>INDEX(#REF!,MATCH(Revisión_Avance_Periodo!$L960,#REF!,0),MATCH(Revisión_Avance_Periodo!$T960,#REF!,0))</f>
        <v>#REF!</v>
      </c>
      <c r="W960" s="118">
        <f t="shared" si="83"/>
        <v>0</v>
      </c>
      <c r="X960" s="116" t="str">
        <f>VLOOKUP(W960,Tabla_Estado_Meta_OAP_2019[#All],3,TRUE)</f>
        <v>Por Ejecutar</v>
      </c>
      <c r="Y960" s="157" t="e">
        <f>SUBTOTAL(9,$U$950:$U960)</f>
        <v>#REF!</v>
      </c>
      <c r="Z960" s="158" t="e">
        <f>SUBTOTAL(9,$V$950:$V960)</f>
        <v>#REF!</v>
      </c>
      <c r="AA960" s="159">
        <f>IFERROR(+Revisión_Avance_Periodo!$Z960/Revisión_Avance_Periodo!$Y960,0)</f>
        <v>0</v>
      </c>
      <c r="AB960" s="126"/>
      <c r="AC960" s="127"/>
      <c r="AD960" s="125"/>
      <c r="AE960" s="125"/>
      <c r="AF960" s="128"/>
      <c r="AG960" s="129"/>
      <c r="AH960" s="157" t="e">
        <f>SUBTOTAL(9,$U$878:$U960)</f>
        <v>#REF!</v>
      </c>
      <c r="AI960" s="158" t="e">
        <f>SUBTOTAL(9,$V$878:$V960)</f>
        <v>#REF!</v>
      </c>
      <c r="AJ960" s="159">
        <f>IFERROR(+Revisión_Avance_Periodo!$Z888/Revisión_Avance_Periodo!$Y888,0)</f>
        <v>0</v>
      </c>
      <c r="AK960" s="126"/>
      <c r="AL960" s="127"/>
      <c r="AM960" s="125"/>
      <c r="AN960" s="125"/>
      <c r="AO960" s="128"/>
      <c r="AP960" s="129"/>
    </row>
    <row r="961" spans="1:42" ht="15.75" thickBot="1" x14ac:dyDescent="0.3">
      <c r="A961" s="97">
        <v>76</v>
      </c>
      <c r="B961" s="435" t="e">
        <f>CONCATENATE(Revisión_Avance_Periodo!$D889,";",Revisión_Avance_Periodo!$F889,";",Revisión_Avance_Periodo!$L889)</f>
        <v>#REF!</v>
      </c>
      <c r="C961" s="435" t="e">
        <f t="shared" si="81"/>
        <v>#REF!</v>
      </c>
      <c r="D961" s="123" t="e">
        <f>VLOOKUP($A961,#REF!,3,FALSE)</f>
        <v>#REF!</v>
      </c>
      <c r="E961" s="436" t="e">
        <f>VLOOKUP($A961,#REF!,4,FALSE)</f>
        <v>#REF!</v>
      </c>
      <c r="F961" s="103" t="e">
        <f>VLOOKUP($A961,#REF!,5,FALSE)</f>
        <v>#REF!</v>
      </c>
      <c r="G961" s="98" t="e">
        <f>VLOOKUP($A961,#REF!,8,FALSE)</f>
        <v>#REF!</v>
      </c>
      <c r="H961" s="93" t="e">
        <f>VLOOKUP($A961,#REF!,7,FALSE)</f>
        <v>#REF!</v>
      </c>
      <c r="I961" s="438" t="e">
        <f>VLOOKUP($A961,#REF!,10,FALSE)</f>
        <v>#REF!</v>
      </c>
      <c r="J961" s="98" t="e">
        <f>VLOOKUP($A961,#REF!,11,FALSE)</f>
        <v>#REF!</v>
      </c>
      <c r="K961" s="114" t="e">
        <f>VLOOKUP($A961,#REF!,12,FALSE)</f>
        <v>#REF!</v>
      </c>
      <c r="L961" s="98" t="e">
        <f>VLOOKUP($A961,#REF!,13,FALSE)</f>
        <v>#REF!</v>
      </c>
      <c r="M961" s="438" t="e">
        <f>VLOOKUP($A961,#REF!,14,FALSE)</f>
        <v>#REF!</v>
      </c>
      <c r="N961" s="103" t="e">
        <f>VLOOKUP($A961,#REF!,15,FALSE)</f>
        <v>#REF!</v>
      </c>
      <c r="O961" s="103" t="e">
        <f>VLOOKUP($A961,#REF!,18,FALSE)</f>
        <v>#REF!</v>
      </c>
      <c r="P961" s="93" t="e">
        <f>VLOOKUP($A961,#REF!,41,FALSE)</f>
        <v>#REF!</v>
      </c>
      <c r="Q961" s="115" t="e">
        <f>VLOOKUP(Revisión_Avance_Periodo!$L889,#REF!,30,FALSE)</f>
        <v>#REF!</v>
      </c>
      <c r="R961" s="116">
        <v>2019</v>
      </c>
      <c r="S961" s="196">
        <v>43829</v>
      </c>
      <c r="T961" s="124" t="s">
        <v>79</v>
      </c>
      <c r="U961" s="132" t="e">
        <f>INDEX(#REF!,MATCH(Revisión_Avance_Periodo!$L961,#REF!,0),MATCH(Revisión_Avance_Periodo!$T961,#REF!,0))</f>
        <v>#REF!</v>
      </c>
      <c r="V961" s="132" t="e">
        <f>INDEX(#REF!,MATCH(Revisión_Avance_Periodo!$L961,#REF!,0),MATCH(Revisión_Avance_Periodo!$T961,#REF!,0))</f>
        <v>#REF!</v>
      </c>
      <c r="W961" s="118">
        <f t="shared" si="83"/>
        <v>0</v>
      </c>
      <c r="X961" s="124" t="str">
        <f>VLOOKUP(W961,Tabla_Estado_Meta_OAP_2019[#All],3,TRUE)</f>
        <v>Por Ejecutar</v>
      </c>
      <c r="Y961" s="157" t="e">
        <f>SUBTOTAL(9,$U$950:$U961)</f>
        <v>#REF!</v>
      </c>
      <c r="Z961" s="158" t="e">
        <f>SUBTOTAL(9,$V$950:$V961)</f>
        <v>#REF!</v>
      </c>
      <c r="AA961" s="159">
        <f>IFERROR(+Revisión_Avance_Periodo!$Z961/Revisión_Avance_Periodo!$Y961,0)</f>
        <v>0</v>
      </c>
      <c r="AB961" s="126"/>
      <c r="AC961" s="127"/>
      <c r="AD961" s="125"/>
      <c r="AE961" s="125"/>
      <c r="AF961" s="128"/>
      <c r="AG961" s="129"/>
      <c r="AH961" s="157" t="e">
        <f>SUBTOTAL(9,$U$878:$U961)</f>
        <v>#REF!</v>
      </c>
      <c r="AI961" s="158" t="e">
        <f>SUBTOTAL(9,$V$878:$V961)</f>
        <v>#REF!</v>
      </c>
      <c r="AJ961" s="159">
        <f>IFERROR(+Revisión_Avance_Periodo!$Z889/Revisión_Avance_Periodo!$Y889,0)</f>
        <v>0</v>
      </c>
      <c r="AK961" s="126"/>
      <c r="AL961" s="127"/>
      <c r="AM961" s="125"/>
      <c r="AN961" s="125"/>
      <c r="AO961" s="128"/>
      <c r="AP961" s="129"/>
    </row>
    <row r="962" spans="1:42" x14ac:dyDescent="0.25">
      <c r="A962" s="92">
        <v>77</v>
      </c>
      <c r="B962" s="435" t="e">
        <f>CONCATENATE(Revisión_Avance_Periodo!$D890,";",Revisión_Avance_Periodo!$F890,";",Revisión_Avance_Periodo!$L890)</f>
        <v>#REF!</v>
      </c>
      <c r="C962" s="435" t="e">
        <f t="shared" ref="C962:C1025" si="84">CONCATENATE($N962,";",$L962,";",$T962)</f>
        <v>#REF!</v>
      </c>
      <c r="D962" s="114" t="e">
        <f>VLOOKUP($A962,#REF!,3,FALSE)</f>
        <v>#REF!</v>
      </c>
      <c r="E962" s="436" t="e">
        <f>VLOOKUP($A962,#REF!,4,FALSE)</f>
        <v>#REF!</v>
      </c>
      <c r="F962" s="102" t="e">
        <f>VLOOKUP($A962,#REF!,5,FALSE)</f>
        <v>#REF!</v>
      </c>
      <c r="G962" s="93" t="e">
        <f>VLOOKUP($A962,#REF!,8,FALSE)</f>
        <v>#REF!</v>
      </c>
      <c r="H962" s="93" t="e">
        <f>VLOOKUP($A962,#REF!,7,FALSE)</f>
        <v>#REF!</v>
      </c>
      <c r="I962" s="438" t="e">
        <f>VLOOKUP($A962,#REF!,10,FALSE)</f>
        <v>#REF!</v>
      </c>
      <c r="J962" s="93" t="e">
        <f>VLOOKUP($A962,#REF!,11,FALSE)</f>
        <v>#REF!</v>
      </c>
      <c r="K962" s="114" t="e">
        <f>VLOOKUP($A962,#REF!,12,FALSE)</f>
        <v>#REF!</v>
      </c>
      <c r="L962" s="93" t="e">
        <f>VLOOKUP($A962,#REF!,13,FALSE)</f>
        <v>#REF!</v>
      </c>
      <c r="M962" s="438" t="e">
        <f>VLOOKUP($A962,#REF!,14,FALSE)</f>
        <v>#REF!</v>
      </c>
      <c r="N962" s="102" t="e">
        <f>VLOOKUP($A962,#REF!,15,FALSE)</f>
        <v>#REF!</v>
      </c>
      <c r="O962" s="102" t="e">
        <f>VLOOKUP($A962,#REF!,18,FALSE)</f>
        <v>#REF!</v>
      </c>
      <c r="P962" s="93" t="e">
        <f>VLOOKUP($A962,#REF!,41,FALSE)</f>
        <v>#REF!</v>
      </c>
      <c r="Q962" s="115" t="e">
        <f>VLOOKUP(Revisión_Avance_Periodo!$L890,#REF!,30,FALSE)</f>
        <v>#REF!</v>
      </c>
      <c r="R962" s="116">
        <v>2019</v>
      </c>
      <c r="S962" s="196">
        <v>43495</v>
      </c>
      <c r="T962" s="116" t="s">
        <v>68</v>
      </c>
      <c r="U962" s="132" t="e">
        <f>INDEX(#REF!,MATCH(Revisión_Avance_Periodo!$L962,#REF!,0),MATCH(Revisión_Avance_Periodo!$T962,#REF!,0))</f>
        <v>#REF!</v>
      </c>
      <c r="V962" s="132" t="e">
        <f>INDEX(#REF!,MATCH(Revisión_Avance_Periodo!$L962,#REF!,0),MATCH(Revisión_Avance_Periodo!$T962,#REF!,0))</f>
        <v>#REF!</v>
      </c>
      <c r="W962" s="118">
        <f t="shared" si="83"/>
        <v>0</v>
      </c>
      <c r="X962" s="116" t="str">
        <f>VLOOKUP(W962,Tabla_Estado_Meta_OAP_2019[#All],3,TRUE)</f>
        <v>Por Ejecutar</v>
      </c>
      <c r="Y962" s="160" t="e">
        <f>SUBTOTAL(9,$U$962:$U962)</f>
        <v>#REF!</v>
      </c>
      <c r="Z962" s="161" t="e">
        <f>SUBTOTAL(9,$V$962:$V962)</f>
        <v>#REF!</v>
      </c>
      <c r="AA962" s="162">
        <f>IFERROR(+Revisión_Avance_Periodo!$Z962/Revisión_Avance_Periodo!$Y962,0)</f>
        <v>0</v>
      </c>
      <c r="AB962" s="133" t="e">
        <f>SUBTOTAL(9,U962:U973)</f>
        <v>#REF!</v>
      </c>
      <c r="AC962" s="134" t="e">
        <f>SUBTOTAL(9,V962:V973)</f>
        <v>#REF!</v>
      </c>
      <c r="AD962" s="119" t="e">
        <f>+AC962/AB962</f>
        <v>#REF!</v>
      </c>
      <c r="AE962" s="119" t="e">
        <f>100%-Revisión_Avance_Periodo!$AD962</f>
        <v>#REF!</v>
      </c>
      <c r="AF962" s="121" t="e">
        <f>VLOOKUP(AD962,Tabla_Estado_Meta_OAP_2019[],3,TRUE)</f>
        <v>#REF!</v>
      </c>
      <c r="AG962" s="122" t="e">
        <f>Revisión_Avance_Periodo!$AD962*Revisión_Avance_Periodo!$Q962</f>
        <v>#REF!</v>
      </c>
      <c r="AH962" s="160" t="e">
        <f>SUBTOTAL(9,$U$890:$U962)</f>
        <v>#REF!</v>
      </c>
      <c r="AI962" s="161" t="e">
        <f>SUBTOTAL(9,$V$890:$V962)</f>
        <v>#REF!</v>
      </c>
      <c r="AJ962" s="162">
        <f>IFERROR(+Revisión_Avance_Periodo!$Z890/Revisión_Avance_Periodo!$Y890,0)</f>
        <v>0</v>
      </c>
      <c r="AK962" s="133" t="e">
        <f>SUBTOTAL(9,AD962:AD973)</f>
        <v>#REF!</v>
      </c>
      <c r="AL962" s="134" t="e">
        <f>SUBTOTAL(9,AE962:AE973)</f>
        <v>#REF!</v>
      </c>
      <c r="AM962" s="119" t="e">
        <f>+AL962/AK962</f>
        <v>#REF!</v>
      </c>
      <c r="AN962" s="119" t="e">
        <f>100%-Revisión_Avance_Periodo!$AD890</f>
        <v>#REF!</v>
      </c>
      <c r="AO962" s="121" t="e">
        <f>VLOOKUP(AM962,Tabla_Estado_Meta_OAP_2019[],3,TRUE)</f>
        <v>#REF!</v>
      </c>
      <c r="AP962" s="122" t="e">
        <f>Revisión_Avance_Periodo!$AD890*Revisión_Avance_Periodo!$Q890</f>
        <v>#REF!</v>
      </c>
    </row>
    <row r="963" spans="1:42" x14ac:dyDescent="0.25">
      <c r="A963" s="97">
        <v>77</v>
      </c>
      <c r="B963" s="435" t="e">
        <f>CONCATENATE(Revisión_Avance_Periodo!$D891,";",Revisión_Avance_Periodo!$F891,";",Revisión_Avance_Periodo!$L891)</f>
        <v>#REF!</v>
      </c>
      <c r="C963" s="435" t="e">
        <f t="shared" si="84"/>
        <v>#REF!</v>
      </c>
      <c r="D963" s="123" t="e">
        <f>VLOOKUP($A963,#REF!,3,FALSE)</f>
        <v>#REF!</v>
      </c>
      <c r="E963" s="436" t="e">
        <f>VLOOKUP($A963,#REF!,4,FALSE)</f>
        <v>#REF!</v>
      </c>
      <c r="F963" s="103" t="e">
        <f>VLOOKUP($A963,#REF!,5,FALSE)</f>
        <v>#REF!</v>
      </c>
      <c r="G963" s="98" t="e">
        <f>VLOOKUP($A963,#REF!,8,FALSE)</f>
        <v>#REF!</v>
      </c>
      <c r="H963" s="93" t="e">
        <f>VLOOKUP($A963,#REF!,7,FALSE)</f>
        <v>#REF!</v>
      </c>
      <c r="I963" s="438" t="e">
        <f>VLOOKUP($A963,#REF!,10,FALSE)</f>
        <v>#REF!</v>
      </c>
      <c r="J963" s="98" t="e">
        <f>VLOOKUP($A963,#REF!,11,FALSE)</f>
        <v>#REF!</v>
      </c>
      <c r="K963" s="114" t="e">
        <f>VLOOKUP($A963,#REF!,12,FALSE)</f>
        <v>#REF!</v>
      </c>
      <c r="L963" s="98" t="e">
        <f>VLOOKUP($A963,#REF!,13,FALSE)</f>
        <v>#REF!</v>
      </c>
      <c r="M963" s="438" t="e">
        <f>VLOOKUP($A963,#REF!,14,FALSE)</f>
        <v>#REF!</v>
      </c>
      <c r="N963" s="103" t="e">
        <f>VLOOKUP($A963,#REF!,15,FALSE)</f>
        <v>#REF!</v>
      </c>
      <c r="O963" s="103" t="e">
        <f>VLOOKUP($A963,#REF!,18,FALSE)</f>
        <v>#REF!</v>
      </c>
      <c r="P963" s="93" t="e">
        <f>VLOOKUP($A963,#REF!,41,FALSE)</f>
        <v>#REF!</v>
      </c>
      <c r="Q963" s="115" t="e">
        <f>VLOOKUP(Revisión_Avance_Periodo!$L891,#REF!,30,FALSE)</f>
        <v>#REF!</v>
      </c>
      <c r="R963" s="116">
        <v>2019</v>
      </c>
      <c r="S963" s="196">
        <v>43524</v>
      </c>
      <c r="T963" s="124" t="s">
        <v>69</v>
      </c>
      <c r="U963" s="132" t="e">
        <f>INDEX(#REF!,MATCH(Revisión_Avance_Periodo!$L963,#REF!,0),MATCH(Revisión_Avance_Periodo!$T963,#REF!,0))</f>
        <v>#REF!</v>
      </c>
      <c r="V963" s="132" t="e">
        <f>INDEX(#REF!,MATCH(Revisión_Avance_Periodo!$L963,#REF!,0),MATCH(Revisión_Avance_Periodo!$T963,#REF!,0))</f>
        <v>#REF!</v>
      </c>
      <c r="W963" s="118">
        <f t="shared" si="83"/>
        <v>0</v>
      </c>
      <c r="X963" s="124" t="str">
        <f>VLOOKUP(W963,Tabla_Estado_Meta_OAP_2019[#All],3,TRUE)</f>
        <v>Por Ejecutar</v>
      </c>
      <c r="Y963" s="157" t="e">
        <f>SUBTOTAL(9,$U$962:$U963)</f>
        <v>#REF!</v>
      </c>
      <c r="Z963" s="158" t="e">
        <f>SUBTOTAL(9,$V$962:$V963)</f>
        <v>#REF!</v>
      </c>
      <c r="AA963" s="159">
        <f>IFERROR(+Revisión_Avance_Periodo!$Z963/Revisión_Avance_Periodo!$Y963,0)</f>
        <v>0</v>
      </c>
      <c r="AB963" s="126"/>
      <c r="AC963" s="127"/>
      <c r="AD963" s="125"/>
      <c r="AE963" s="125"/>
      <c r="AF963" s="128"/>
      <c r="AG963" s="129"/>
      <c r="AH963" s="157" t="e">
        <f>SUBTOTAL(9,$U$890:$U963)</f>
        <v>#REF!</v>
      </c>
      <c r="AI963" s="158" t="e">
        <f>SUBTOTAL(9,$V$890:$V963)</f>
        <v>#REF!</v>
      </c>
      <c r="AJ963" s="159">
        <f>IFERROR(+Revisión_Avance_Periodo!$Z891/Revisión_Avance_Periodo!$Y891,0)</f>
        <v>0</v>
      </c>
      <c r="AK963" s="126"/>
      <c r="AL963" s="127"/>
      <c r="AM963" s="125"/>
      <c r="AN963" s="125"/>
      <c r="AO963" s="128"/>
      <c r="AP963" s="129"/>
    </row>
    <row r="964" spans="1:42" x14ac:dyDescent="0.25">
      <c r="A964" s="92">
        <v>77</v>
      </c>
      <c r="B964" s="435" t="e">
        <f>CONCATENATE(Revisión_Avance_Periodo!$D892,";",Revisión_Avance_Periodo!$F892,";",Revisión_Avance_Periodo!$L892)</f>
        <v>#REF!</v>
      </c>
      <c r="C964" s="435" t="e">
        <f t="shared" si="84"/>
        <v>#REF!</v>
      </c>
      <c r="D964" s="114" t="e">
        <f>VLOOKUP($A964,#REF!,3,FALSE)</f>
        <v>#REF!</v>
      </c>
      <c r="E964" s="436" t="e">
        <f>VLOOKUP($A964,#REF!,4,FALSE)</f>
        <v>#REF!</v>
      </c>
      <c r="F964" s="102" t="e">
        <f>VLOOKUP($A964,#REF!,5,FALSE)</f>
        <v>#REF!</v>
      </c>
      <c r="G964" s="93" t="e">
        <f>VLOOKUP($A964,#REF!,8,FALSE)</f>
        <v>#REF!</v>
      </c>
      <c r="H964" s="93" t="e">
        <f>VLOOKUP($A964,#REF!,7,FALSE)</f>
        <v>#REF!</v>
      </c>
      <c r="I964" s="438" t="e">
        <f>VLOOKUP($A964,#REF!,10,FALSE)</f>
        <v>#REF!</v>
      </c>
      <c r="J964" s="93" t="e">
        <f>VLOOKUP($A964,#REF!,11,FALSE)</f>
        <v>#REF!</v>
      </c>
      <c r="K964" s="114" t="e">
        <f>VLOOKUP($A964,#REF!,12,FALSE)</f>
        <v>#REF!</v>
      </c>
      <c r="L964" s="93" t="e">
        <f>VLOOKUP($A964,#REF!,13,FALSE)</f>
        <v>#REF!</v>
      </c>
      <c r="M964" s="438" t="e">
        <f>VLOOKUP($A964,#REF!,14,FALSE)</f>
        <v>#REF!</v>
      </c>
      <c r="N964" s="102" t="e">
        <f>VLOOKUP($A964,#REF!,15,FALSE)</f>
        <v>#REF!</v>
      </c>
      <c r="O964" s="102" t="e">
        <f>VLOOKUP($A964,#REF!,18,FALSE)</f>
        <v>#REF!</v>
      </c>
      <c r="P964" s="93" t="e">
        <f>VLOOKUP($A964,#REF!,41,FALSE)</f>
        <v>#REF!</v>
      </c>
      <c r="Q964" s="115" t="e">
        <f>VLOOKUP(Revisión_Avance_Periodo!$L892,#REF!,30,FALSE)</f>
        <v>#REF!</v>
      </c>
      <c r="R964" s="116">
        <v>2019</v>
      </c>
      <c r="S964" s="196">
        <v>43554</v>
      </c>
      <c r="T964" s="116" t="s">
        <v>70</v>
      </c>
      <c r="U964" s="132" t="e">
        <f>INDEX(#REF!,MATCH(Revisión_Avance_Periodo!$L964,#REF!,0),MATCH(Revisión_Avance_Periodo!$T964,#REF!,0))</f>
        <v>#REF!</v>
      </c>
      <c r="V964" s="132" t="e">
        <f>INDEX(#REF!,MATCH(Revisión_Avance_Periodo!$L964,#REF!,0),MATCH(Revisión_Avance_Periodo!$T964,#REF!,0))</f>
        <v>#REF!</v>
      </c>
      <c r="W964" s="118">
        <f t="shared" si="83"/>
        <v>0</v>
      </c>
      <c r="X964" s="116" t="str">
        <f>VLOOKUP(W964,Tabla_Estado_Meta_OAP_2019[#All],3,TRUE)</f>
        <v>Por Ejecutar</v>
      </c>
      <c r="Y964" s="157" t="e">
        <f>SUBTOTAL(9,$U$962:$U964)</f>
        <v>#REF!</v>
      </c>
      <c r="Z964" s="158" t="e">
        <f>SUBTOTAL(9,$V$962:$V964)</f>
        <v>#REF!</v>
      </c>
      <c r="AA964" s="159">
        <f>IFERROR(+Revisión_Avance_Periodo!$Z964/Revisión_Avance_Periodo!$Y964,0)</f>
        <v>0</v>
      </c>
      <c r="AB964" s="126"/>
      <c r="AC964" s="127"/>
      <c r="AD964" s="125"/>
      <c r="AE964" s="125"/>
      <c r="AF964" s="128"/>
      <c r="AG964" s="129"/>
      <c r="AH964" s="157" t="e">
        <f>SUBTOTAL(9,$U$890:$U964)</f>
        <v>#REF!</v>
      </c>
      <c r="AI964" s="158" t="e">
        <f>SUBTOTAL(9,$V$890:$V964)</f>
        <v>#REF!</v>
      </c>
      <c r="AJ964" s="159">
        <f>IFERROR(+Revisión_Avance_Periodo!$Z892/Revisión_Avance_Periodo!$Y892,0)</f>
        <v>0</v>
      </c>
      <c r="AK964" s="126"/>
      <c r="AL964" s="127"/>
      <c r="AM964" s="125"/>
      <c r="AN964" s="125"/>
      <c r="AO964" s="128"/>
      <c r="AP964" s="129"/>
    </row>
    <row r="965" spans="1:42" x14ac:dyDescent="0.25">
      <c r="A965" s="97">
        <v>77</v>
      </c>
      <c r="B965" s="435" t="e">
        <f>CONCATENATE(Revisión_Avance_Periodo!$D893,";",Revisión_Avance_Periodo!$F893,";",Revisión_Avance_Periodo!$L893)</f>
        <v>#REF!</v>
      </c>
      <c r="C965" s="435" t="e">
        <f t="shared" si="84"/>
        <v>#REF!</v>
      </c>
      <c r="D965" s="123" t="e">
        <f>VLOOKUP($A965,#REF!,3,FALSE)</f>
        <v>#REF!</v>
      </c>
      <c r="E965" s="436" t="e">
        <f>VLOOKUP($A965,#REF!,4,FALSE)</f>
        <v>#REF!</v>
      </c>
      <c r="F965" s="103" t="e">
        <f>VLOOKUP($A965,#REF!,5,FALSE)</f>
        <v>#REF!</v>
      </c>
      <c r="G965" s="98" t="e">
        <f>VLOOKUP($A965,#REF!,8,FALSE)</f>
        <v>#REF!</v>
      </c>
      <c r="H965" s="93" t="e">
        <f>VLOOKUP($A965,#REF!,7,FALSE)</f>
        <v>#REF!</v>
      </c>
      <c r="I965" s="438" t="e">
        <f>VLOOKUP($A965,#REF!,10,FALSE)</f>
        <v>#REF!</v>
      </c>
      <c r="J965" s="98" t="e">
        <f>VLOOKUP($A965,#REF!,11,FALSE)</f>
        <v>#REF!</v>
      </c>
      <c r="K965" s="114" t="e">
        <f>VLOOKUP($A965,#REF!,12,FALSE)</f>
        <v>#REF!</v>
      </c>
      <c r="L965" s="98" t="e">
        <f>VLOOKUP($A965,#REF!,13,FALSE)</f>
        <v>#REF!</v>
      </c>
      <c r="M965" s="438" t="e">
        <f>VLOOKUP($A965,#REF!,14,FALSE)</f>
        <v>#REF!</v>
      </c>
      <c r="N965" s="103" t="e">
        <f>VLOOKUP($A965,#REF!,15,FALSE)</f>
        <v>#REF!</v>
      </c>
      <c r="O965" s="103" t="e">
        <f>VLOOKUP($A965,#REF!,18,FALSE)</f>
        <v>#REF!</v>
      </c>
      <c r="P965" s="93" t="e">
        <f>VLOOKUP($A965,#REF!,41,FALSE)</f>
        <v>#REF!</v>
      </c>
      <c r="Q965" s="115" t="e">
        <f>VLOOKUP(Revisión_Avance_Periodo!$L893,#REF!,30,FALSE)</f>
        <v>#REF!</v>
      </c>
      <c r="R965" s="116">
        <v>2019</v>
      </c>
      <c r="S965" s="196">
        <v>43585</v>
      </c>
      <c r="T965" s="124" t="s">
        <v>71</v>
      </c>
      <c r="U965" s="132" t="e">
        <f>INDEX(#REF!,MATCH(Revisión_Avance_Periodo!$L965,#REF!,0),MATCH(Revisión_Avance_Periodo!$T965,#REF!,0))</f>
        <v>#REF!</v>
      </c>
      <c r="V965" s="132" t="e">
        <f>INDEX(#REF!,MATCH(Revisión_Avance_Periodo!$L965,#REF!,0),MATCH(Revisión_Avance_Periodo!$T965,#REF!,0))</f>
        <v>#REF!</v>
      </c>
      <c r="W965" s="118">
        <f t="shared" si="83"/>
        <v>0</v>
      </c>
      <c r="X965" s="124" t="str">
        <f>VLOOKUP(W965,Tabla_Estado_Meta_OAP_2019[#All],3,TRUE)</f>
        <v>Por Ejecutar</v>
      </c>
      <c r="Y965" s="157" t="e">
        <f>SUBTOTAL(9,$U$962:$U965)</f>
        <v>#REF!</v>
      </c>
      <c r="Z965" s="158" t="e">
        <f>SUBTOTAL(9,$V$962:$V965)</f>
        <v>#REF!</v>
      </c>
      <c r="AA965" s="159">
        <f>IFERROR(+Revisión_Avance_Periodo!$Z965/Revisión_Avance_Periodo!$Y965,0)</f>
        <v>0</v>
      </c>
      <c r="AB965" s="126"/>
      <c r="AC965" s="127"/>
      <c r="AD965" s="125"/>
      <c r="AE965" s="125"/>
      <c r="AF965" s="128"/>
      <c r="AG965" s="129"/>
      <c r="AH965" s="157" t="e">
        <f>SUBTOTAL(9,$U$890:$U965)</f>
        <v>#REF!</v>
      </c>
      <c r="AI965" s="158" t="e">
        <f>SUBTOTAL(9,$V$890:$V965)</f>
        <v>#REF!</v>
      </c>
      <c r="AJ965" s="159">
        <f>IFERROR(+Revisión_Avance_Periodo!$Z893/Revisión_Avance_Periodo!$Y893,0)</f>
        <v>0</v>
      </c>
      <c r="AK965" s="126"/>
      <c r="AL965" s="127"/>
      <c r="AM965" s="125"/>
      <c r="AN965" s="125"/>
      <c r="AO965" s="128"/>
      <c r="AP965" s="129"/>
    </row>
    <row r="966" spans="1:42" x14ac:dyDescent="0.25">
      <c r="A966" s="92">
        <v>77</v>
      </c>
      <c r="B966" s="435" t="e">
        <f>CONCATENATE(Revisión_Avance_Periodo!$D894,";",Revisión_Avance_Periodo!$F894,";",Revisión_Avance_Periodo!$L894)</f>
        <v>#REF!</v>
      </c>
      <c r="C966" s="435" t="e">
        <f t="shared" si="84"/>
        <v>#REF!</v>
      </c>
      <c r="D966" s="114" t="e">
        <f>VLOOKUP($A966,#REF!,3,FALSE)</f>
        <v>#REF!</v>
      </c>
      <c r="E966" s="436" t="e">
        <f>VLOOKUP($A966,#REF!,4,FALSE)</f>
        <v>#REF!</v>
      </c>
      <c r="F966" s="102" t="e">
        <f>VLOOKUP($A966,#REF!,5,FALSE)</f>
        <v>#REF!</v>
      </c>
      <c r="G966" s="93" t="e">
        <f>VLOOKUP($A966,#REF!,8,FALSE)</f>
        <v>#REF!</v>
      </c>
      <c r="H966" s="93" t="e">
        <f>VLOOKUP($A966,#REF!,7,FALSE)</f>
        <v>#REF!</v>
      </c>
      <c r="I966" s="438" t="e">
        <f>VLOOKUP($A966,#REF!,10,FALSE)</f>
        <v>#REF!</v>
      </c>
      <c r="J966" s="93" t="e">
        <f>VLOOKUP($A966,#REF!,11,FALSE)</f>
        <v>#REF!</v>
      </c>
      <c r="K966" s="114" t="e">
        <f>VLOOKUP($A966,#REF!,12,FALSE)</f>
        <v>#REF!</v>
      </c>
      <c r="L966" s="93" t="e">
        <f>VLOOKUP($A966,#REF!,13,FALSE)</f>
        <v>#REF!</v>
      </c>
      <c r="M966" s="438" t="e">
        <f>VLOOKUP($A966,#REF!,14,FALSE)</f>
        <v>#REF!</v>
      </c>
      <c r="N966" s="102" t="e">
        <f>VLOOKUP($A966,#REF!,15,FALSE)</f>
        <v>#REF!</v>
      </c>
      <c r="O966" s="102" t="e">
        <f>VLOOKUP($A966,#REF!,18,FALSE)</f>
        <v>#REF!</v>
      </c>
      <c r="P966" s="93" t="e">
        <f>VLOOKUP($A966,#REF!,41,FALSE)</f>
        <v>#REF!</v>
      </c>
      <c r="Q966" s="115" t="e">
        <f>VLOOKUP(Revisión_Avance_Periodo!$L894,#REF!,30,FALSE)</f>
        <v>#REF!</v>
      </c>
      <c r="R966" s="116">
        <v>2019</v>
      </c>
      <c r="S966" s="196">
        <v>43615</v>
      </c>
      <c r="T966" s="116" t="s">
        <v>72</v>
      </c>
      <c r="U966" s="132" t="e">
        <f>INDEX(#REF!,MATCH(Revisión_Avance_Periodo!$L966,#REF!,0),MATCH(Revisión_Avance_Periodo!$T966,#REF!,0))</f>
        <v>#REF!</v>
      </c>
      <c r="V966" s="132" t="e">
        <f>INDEX(#REF!,MATCH(Revisión_Avance_Periodo!$L966,#REF!,0),MATCH(Revisión_Avance_Periodo!$T966,#REF!,0))</f>
        <v>#REF!</v>
      </c>
      <c r="W966" s="118">
        <f t="shared" si="83"/>
        <v>0</v>
      </c>
      <c r="X966" s="116" t="str">
        <f>VLOOKUP(W966,Tabla_Estado_Meta_OAP_2019[#All],3,TRUE)</f>
        <v>Por Ejecutar</v>
      </c>
      <c r="Y966" s="157" t="e">
        <f>SUBTOTAL(9,$U$962:$U966)</f>
        <v>#REF!</v>
      </c>
      <c r="Z966" s="158" t="e">
        <f>SUBTOTAL(9,$V$962:$V966)</f>
        <v>#REF!</v>
      </c>
      <c r="AA966" s="159">
        <f>IFERROR(+Revisión_Avance_Periodo!$Z966/Revisión_Avance_Periodo!$Y966,0)</f>
        <v>0</v>
      </c>
      <c r="AB966" s="126"/>
      <c r="AC966" s="127"/>
      <c r="AD966" s="125"/>
      <c r="AE966" s="125"/>
      <c r="AF966" s="128"/>
      <c r="AG966" s="129"/>
      <c r="AH966" s="157" t="e">
        <f>SUBTOTAL(9,$U$890:$U966)</f>
        <v>#REF!</v>
      </c>
      <c r="AI966" s="158" t="e">
        <f>SUBTOTAL(9,$V$890:$V966)</f>
        <v>#REF!</v>
      </c>
      <c r="AJ966" s="159">
        <f>IFERROR(+Revisión_Avance_Periodo!$Z894/Revisión_Avance_Periodo!$Y894,0)</f>
        <v>0</v>
      </c>
      <c r="AK966" s="126"/>
      <c r="AL966" s="127"/>
      <c r="AM966" s="125"/>
      <c r="AN966" s="125"/>
      <c r="AO966" s="128"/>
      <c r="AP966" s="129"/>
    </row>
    <row r="967" spans="1:42" x14ac:dyDescent="0.25">
      <c r="A967" s="97">
        <v>77</v>
      </c>
      <c r="B967" s="435" t="e">
        <f>CONCATENATE(Revisión_Avance_Periodo!$D895,";",Revisión_Avance_Periodo!$F895,";",Revisión_Avance_Periodo!$L895)</f>
        <v>#REF!</v>
      </c>
      <c r="C967" s="435" t="e">
        <f t="shared" si="84"/>
        <v>#REF!</v>
      </c>
      <c r="D967" s="123" t="e">
        <f>VLOOKUP($A967,#REF!,3,FALSE)</f>
        <v>#REF!</v>
      </c>
      <c r="E967" s="436" t="e">
        <f>VLOOKUP($A967,#REF!,4,FALSE)</f>
        <v>#REF!</v>
      </c>
      <c r="F967" s="103" t="e">
        <f>VLOOKUP($A967,#REF!,5,FALSE)</f>
        <v>#REF!</v>
      </c>
      <c r="G967" s="98" t="e">
        <f>VLOOKUP($A967,#REF!,8,FALSE)</f>
        <v>#REF!</v>
      </c>
      <c r="H967" s="93" t="e">
        <f>VLOOKUP($A967,#REF!,7,FALSE)</f>
        <v>#REF!</v>
      </c>
      <c r="I967" s="438" t="e">
        <f>VLOOKUP($A967,#REF!,10,FALSE)</f>
        <v>#REF!</v>
      </c>
      <c r="J967" s="98" t="e">
        <f>VLOOKUP($A967,#REF!,11,FALSE)</f>
        <v>#REF!</v>
      </c>
      <c r="K967" s="114" t="e">
        <f>VLOOKUP($A967,#REF!,12,FALSE)</f>
        <v>#REF!</v>
      </c>
      <c r="L967" s="98" t="e">
        <f>VLOOKUP($A967,#REF!,13,FALSE)</f>
        <v>#REF!</v>
      </c>
      <c r="M967" s="438" t="e">
        <f>VLOOKUP($A967,#REF!,14,FALSE)</f>
        <v>#REF!</v>
      </c>
      <c r="N967" s="103" t="e">
        <f>VLOOKUP($A967,#REF!,15,FALSE)</f>
        <v>#REF!</v>
      </c>
      <c r="O967" s="103" t="e">
        <f>VLOOKUP($A967,#REF!,18,FALSE)</f>
        <v>#REF!</v>
      </c>
      <c r="P967" s="93" t="e">
        <f>VLOOKUP($A967,#REF!,41,FALSE)</f>
        <v>#REF!</v>
      </c>
      <c r="Q967" s="115" t="e">
        <f>VLOOKUP(Revisión_Avance_Periodo!$L895,#REF!,30,FALSE)</f>
        <v>#REF!</v>
      </c>
      <c r="R967" s="116">
        <v>2019</v>
      </c>
      <c r="S967" s="196">
        <v>43646</v>
      </c>
      <c r="T967" s="124" t="s">
        <v>73</v>
      </c>
      <c r="U967" s="132" t="e">
        <f>INDEX(#REF!,MATCH(Revisión_Avance_Periodo!$L967,#REF!,0),MATCH(Revisión_Avance_Periodo!$T967,#REF!,0))</f>
        <v>#REF!</v>
      </c>
      <c r="V967" s="132" t="e">
        <f>INDEX(#REF!,MATCH(Revisión_Avance_Periodo!$L967,#REF!,0),MATCH(Revisión_Avance_Periodo!$T967,#REF!,0))</f>
        <v>#REF!</v>
      </c>
      <c r="W967" s="118">
        <f t="shared" si="83"/>
        <v>0</v>
      </c>
      <c r="X967" s="124" t="str">
        <f>VLOOKUP(W967,Tabla_Estado_Meta_OAP_2019[#All],3,TRUE)</f>
        <v>Por Ejecutar</v>
      </c>
      <c r="Y967" s="157" t="e">
        <f>SUBTOTAL(9,$U$962:$U967)</f>
        <v>#REF!</v>
      </c>
      <c r="Z967" s="158" t="e">
        <f>SUBTOTAL(9,$V$962:$V967)</f>
        <v>#REF!</v>
      </c>
      <c r="AA967" s="159">
        <f>IFERROR(+Revisión_Avance_Periodo!$Z967/Revisión_Avance_Periodo!$Y967,0)</f>
        <v>0</v>
      </c>
      <c r="AB967" s="126"/>
      <c r="AC967" s="127"/>
      <c r="AD967" s="125"/>
      <c r="AE967" s="125"/>
      <c r="AF967" s="128"/>
      <c r="AG967" s="129"/>
      <c r="AH967" s="157" t="e">
        <f>SUBTOTAL(9,$U$890:$U967)</f>
        <v>#REF!</v>
      </c>
      <c r="AI967" s="158" t="e">
        <f>SUBTOTAL(9,$V$890:$V967)</f>
        <v>#REF!</v>
      </c>
      <c r="AJ967" s="159">
        <f>IFERROR(+Revisión_Avance_Periodo!$Z895/Revisión_Avance_Periodo!$Y895,0)</f>
        <v>0</v>
      </c>
      <c r="AK967" s="126"/>
      <c r="AL967" s="127"/>
      <c r="AM967" s="125"/>
      <c r="AN967" s="125"/>
      <c r="AO967" s="128"/>
      <c r="AP967" s="129"/>
    </row>
    <row r="968" spans="1:42" x14ac:dyDescent="0.25">
      <c r="A968" s="92">
        <v>77</v>
      </c>
      <c r="B968" s="435" t="e">
        <f>CONCATENATE(Revisión_Avance_Periodo!$D896,";",Revisión_Avance_Periodo!$F896,";",Revisión_Avance_Periodo!$L896)</f>
        <v>#REF!</v>
      </c>
      <c r="C968" s="435" t="e">
        <f t="shared" si="84"/>
        <v>#REF!</v>
      </c>
      <c r="D968" s="114" t="e">
        <f>VLOOKUP($A968,#REF!,3,FALSE)</f>
        <v>#REF!</v>
      </c>
      <c r="E968" s="436" t="e">
        <f>VLOOKUP($A968,#REF!,4,FALSE)</f>
        <v>#REF!</v>
      </c>
      <c r="F968" s="102" t="e">
        <f>VLOOKUP($A968,#REF!,5,FALSE)</f>
        <v>#REF!</v>
      </c>
      <c r="G968" s="93" t="e">
        <f>VLOOKUP($A968,#REF!,8,FALSE)</f>
        <v>#REF!</v>
      </c>
      <c r="H968" s="93" t="e">
        <f>VLOOKUP($A968,#REF!,7,FALSE)</f>
        <v>#REF!</v>
      </c>
      <c r="I968" s="438" t="e">
        <f>VLOOKUP($A968,#REF!,10,FALSE)</f>
        <v>#REF!</v>
      </c>
      <c r="J968" s="93" t="e">
        <f>VLOOKUP($A968,#REF!,11,FALSE)</f>
        <v>#REF!</v>
      </c>
      <c r="K968" s="114" t="e">
        <f>VLOOKUP($A968,#REF!,12,FALSE)</f>
        <v>#REF!</v>
      </c>
      <c r="L968" s="93" t="e">
        <f>VLOOKUP($A968,#REF!,13,FALSE)</f>
        <v>#REF!</v>
      </c>
      <c r="M968" s="438" t="e">
        <f>VLOOKUP($A968,#REF!,14,FALSE)</f>
        <v>#REF!</v>
      </c>
      <c r="N968" s="102" t="e">
        <f>VLOOKUP($A968,#REF!,15,FALSE)</f>
        <v>#REF!</v>
      </c>
      <c r="O968" s="102" t="e">
        <f>VLOOKUP($A968,#REF!,18,FALSE)</f>
        <v>#REF!</v>
      </c>
      <c r="P968" s="93" t="e">
        <f>VLOOKUP($A968,#REF!,41,FALSE)</f>
        <v>#REF!</v>
      </c>
      <c r="Q968" s="115" t="e">
        <f>VLOOKUP(Revisión_Avance_Periodo!$L896,#REF!,30,FALSE)</f>
        <v>#REF!</v>
      </c>
      <c r="R968" s="116">
        <v>2019</v>
      </c>
      <c r="S968" s="196">
        <v>43676</v>
      </c>
      <c r="T968" s="116" t="s">
        <v>74</v>
      </c>
      <c r="U968" s="132" t="e">
        <f>INDEX(#REF!,MATCH(Revisión_Avance_Periodo!$L968,#REF!,0),MATCH(Revisión_Avance_Periodo!$T968,#REF!,0))</f>
        <v>#REF!</v>
      </c>
      <c r="V968" s="132" t="e">
        <f>INDEX(#REF!,MATCH(Revisión_Avance_Periodo!$L968,#REF!,0),MATCH(Revisión_Avance_Periodo!$T968,#REF!,0))</f>
        <v>#REF!</v>
      </c>
      <c r="W968" s="118">
        <f t="shared" si="83"/>
        <v>0</v>
      </c>
      <c r="X968" s="116" t="str">
        <f>VLOOKUP(W968,Tabla_Estado_Meta_OAP_2019[#All],3,TRUE)</f>
        <v>Por Ejecutar</v>
      </c>
      <c r="Y968" s="157" t="e">
        <f>SUBTOTAL(9,$U$962:$U968)</f>
        <v>#REF!</v>
      </c>
      <c r="Z968" s="158" t="e">
        <f>SUBTOTAL(9,$V$962:$V968)</f>
        <v>#REF!</v>
      </c>
      <c r="AA968" s="159">
        <f>IFERROR(+Revisión_Avance_Periodo!$Z968/Revisión_Avance_Periodo!$Y968,0)</f>
        <v>0</v>
      </c>
      <c r="AB968" s="126"/>
      <c r="AC968" s="127"/>
      <c r="AD968" s="125"/>
      <c r="AE968" s="125"/>
      <c r="AF968" s="128"/>
      <c r="AG968" s="129"/>
      <c r="AH968" s="157" t="e">
        <f>SUBTOTAL(9,$U$890:$U968)</f>
        <v>#REF!</v>
      </c>
      <c r="AI968" s="158" t="e">
        <f>SUBTOTAL(9,$V$890:$V968)</f>
        <v>#REF!</v>
      </c>
      <c r="AJ968" s="159">
        <f>IFERROR(+Revisión_Avance_Periodo!$Z896/Revisión_Avance_Periodo!$Y896,0)</f>
        <v>0</v>
      </c>
      <c r="AK968" s="126"/>
      <c r="AL968" s="127"/>
      <c r="AM968" s="125"/>
      <c r="AN968" s="125"/>
      <c r="AO968" s="128"/>
      <c r="AP968" s="129"/>
    </row>
    <row r="969" spans="1:42" x14ac:dyDescent="0.25">
      <c r="A969" s="97">
        <v>77</v>
      </c>
      <c r="B969" s="435" t="e">
        <f>CONCATENATE(Revisión_Avance_Periodo!$D897,";",Revisión_Avance_Periodo!$F897,";",Revisión_Avance_Periodo!$L897)</f>
        <v>#REF!</v>
      </c>
      <c r="C969" s="435" t="e">
        <f t="shared" si="84"/>
        <v>#REF!</v>
      </c>
      <c r="D969" s="123" t="e">
        <f>VLOOKUP($A969,#REF!,3,FALSE)</f>
        <v>#REF!</v>
      </c>
      <c r="E969" s="436" t="e">
        <f>VLOOKUP($A969,#REF!,4,FALSE)</f>
        <v>#REF!</v>
      </c>
      <c r="F969" s="103" t="e">
        <f>VLOOKUP($A969,#REF!,5,FALSE)</f>
        <v>#REF!</v>
      </c>
      <c r="G969" s="98" t="e">
        <f>VLOOKUP($A969,#REF!,8,FALSE)</f>
        <v>#REF!</v>
      </c>
      <c r="H969" s="93" t="e">
        <f>VLOOKUP($A969,#REF!,7,FALSE)</f>
        <v>#REF!</v>
      </c>
      <c r="I969" s="438" t="e">
        <f>VLOOKUP($A969,#REF!,10,FALSE)</f>
        <v>#REF!</v>
      </c>
      <c r="J969" s="98" t="e">
        <f>VLOOKUP($A969,#REF!,11,FALSE)</f>
        <v>#REF!</v>
      </c>
      <c r="K969" s="114" t="e">
        <f>VLOOKUP($A969,#REF!,12,FALSE)</f>
        <v>#REF!</v>
      </c>
      <c r="L969" s="98" t="e">
        <f>VLOOKUP($A969,#REF!,13,FALSE)</f>
        <v>#REF!</v>
      </c>
      <c r="M969" s="438" t="e">
        <f>VLOOKUP($A969,#REF!,14,FALSE)</f>
        <v>#REF!</v>
      </c>
      <c r="N969" s="103" t="e">
        <f>VLOOKUP($A969,#REF!,15,FALSE)</f>
        <v>#REF!</v>
      </c>
      <c r="O969" s="103" t="e">
        <f>VLOOKUP($A969,#REF!,18,FALSE)</f>
        <v>#REF!</v>
      </c>
      <c r="P969" s="93" t="e">
        <f>VLOOKUP($A969,#REF!,41,FALSE)</f>
        <v>#REF!</v>
      </c>
      <c r="Q969" s="115" t="e">
        <f>VLOOKUP(Revisión_Avance_Periodo!$L897,#REF!,30,FALSE)</f>
        <v>#REF!</v>
      </c>
      <c r="R969" s="116">
        <v>2019</v>
      </c>
      <c r="S969" s="196">
        <v>43707</v>
      </c>
      <c r="T969" s="124" t="s">
        <v>75</v>
      </c>
      <c r="U969" s="132" t="e">
        <f>INDEX(#REF!,MATCH(Revisión_Avance_Periodo!$L969,#REF!,0),MATCH(Revisión_Avance_Periodo!$T969,#REF!,0))</f>
        <v>#REF!</v>
      </c>
      <c r="V969" s="132" t="e">
        <f>INDEX(#REF!,MATCH(Revisión_Avance_Periodo!$L969,#REF!,0),MATCH(Revisión_Avance_Periodo!$T969,#REF!,0))</f>
        <v>#REF!</v>
      </c>
      <c r="W969" s="118">
        <f t="shared" si="83"/>
        <v>0</v>
      </c>
      <c r="X969" s="124" t="str">
        <f>VLOOKUP(W969,Tabla_Estado_Meta_OAP_2019[#All],3,TRUE)</f>
        <v>Por Ejecutar</v>
      </c>
      <c r="Y969" s="157" t="e">
        <f>SUBTOTAL(9,$U$962:$U969)</f>
        <v>#REF!</v>
      </c>
      <c r="Z969" s="158" t="e">
        <f>SUBTOTAL(9,$V$962:$V969)</f>
        <v>#REF!</v>
      </c>
      <c r="AA969" s="159">
        <f>IFERROR(+Revisión_Avance_Periodo!$Z969/Revisión_Avance_Periodo!$Y969,0)</f>
        <v>0</v>
      </c>
      <c r="AB969" s="126"/>
      <c r="AC969" s="127"/>
      <c r="AD969" s="125"/>
      <c r="AE969" s="125"/>
      <c r="AF969" s="128"/>
      <c r="AG969" s="129"/>
      <c r="AH969" s="157" t="e">
        <f>SUBTOTAL(9,$U$890:$U969)</f>
        <v>#REF!</v>
      </c>
      <c r="AI969" s="158" t="e">
        <f>SUBTOTAL(9,$V$890:$V969)</f>
        <v>#REF!</v>
      </c>
      <c r="AJ969" s="159">
        <f>IFERROR(+Revisión_Avance_Periodo!$Z897/Revisión_Avance_Periodo!$Y897,0)</f>
        <v>0</v>
      </c>
      <c r="AK969" s="126"/>
      <c r="AL969" s="127"/>
      <c r="AM969" s="125"/>
      <c r="AN969" s="125"/>
      <c r="AO969" s="128"/>
      <c r="AP969" s="129"/>
    </row>
    <row r="970" spans="1:42" x14ac:dyDescent="0.25">
      <c r="A970" s="92">
        <v>77</v>
      </c>
      <c r="B970" s="435" t="e">
        <f>CONCATENATE(Revisión_Avance_Periodo!$D898,";",Revisión_Avance_Periodo!$F898,";",Revisión_Avance_Periodo!$L898)</f>
        <v>#REF!</v>
      </c>
      <c r="C970" s="435" t="e">
        <f t="shared" si="84"/>
        <v>#REF!</v>
      </c>
      <c r="D970" s="114" t="e">
        <f>VLOOKUP($A970,#REF!,3,FALSE)</f>
        <v>#REF!</v>
      </c>
      <c r="E970" s="436" t="e">
        <f>VLOOKUP($A970,#REF!,4,FALSE)</f>
        <v>#REF!</v>
      </c>
      <c r="F970" s="102" t="e">
        <f>VLOOKUP($A970,#REF!,5,FALSE)</f>
        <v>#REF!</v>
      </c>
      <c r="G970" s="93" t="e">
        <f>VLOOKUP($A970,#REF!,8,FALSE)</f>
        <v>#REF!</v>
      </c>
      <c r="H970" s="93" t="e">
        <f>VLOOKUP($A970,#REF!,7,FALSE)</f>
        <v>#REF!</v>
      </c>
      <c r="I970" s="438" t="e">
        <f>VLOOKUP($A970,#REF!,10,FALSE)</f>
        <v>#REF!</v>
      </c>
      <c r="J970" s="93" t="e">
        <f>VLOOKUP($A970,#REF!,11,FALSE)</f>
        <v>#REF!</v>
      </c>
      <c r="K970" s="114" t="e">
        <f>VLOOKUP($A970,#REF!,12,FALSE)</f>
        <v>#REF!</v>
      </c>
      <c r="L970" s="93" t="e">
        <f>VLOOKUP($A970,#REF!,13,FALSE)</f>
        <v>#REF!</v>
      </c>
      <c r="M970" s="438" t="e">
        <f>VLOOKUP($A970,#REF!,14,FALSE)</f>
        <v>#REF!</v>
      </c>
      <c r="N970" s="102" t="e">
        <f>VLOOKUP($A970,#REF!,15,FALSE)</f>
        <v>#REF!</v>
      </c>
      <c r="O970" s="102" t="e">
        <f>VLOOKUP($A970,#REF!,18,FALSE)</f>
        <v>#REF!</v>
      </c>
      <c r="P970" s="93" t="e">
        <f>VLOOKUP($A970,#REF!,41,FALSE)</f>
        <v>#REF!</v>
      </c>
      <c r="Q970" s="115" t="e">
        <f>VLOOKUP(Revisión_Avance_Periodo!$L898,#REF!,30,FALSE)</f>
        <v>#REF!</v>
      </c>
      <c r="R970" s="116">
        <v>2019</v>
      </c>
      <c r="S970" s="196">
        <v>43738</v>
      </c>
      <c r="T970" s="116" t="s">
        <v>76</v>
      </c>
      <c r="U970" s="132" t="e">
        <f>INDEX(#REF!,MATCH(Revisión_Avance_Periodo!$L970,#REF!,0),MATCH(Revisión_Avance_Periodo!$T970,#REF!,0))</f>
        <v>#REF!</v>
      </c>
      <c r="V970" s="132" t="e">
        <f>INDEX(#REF!,MATCH(Revisión_Avance_Periodo!$L970,#REF!,0),MATCH(Revisión_Avance_Periodo!$T970,#REF!,0))</f>
        <v>#REF!</v>
      </c>
      <c r="W970" s="131" t="e">
        <f>V970/U970</f>
        <v>#REF!</v>
      </c>
      <c r="X970" s="116" t="e">
        <f>VLOOKUP(W970,Tabla_Estado_Meta_OAP_2019[#All],3,TRUE)</f>
        <v>#REF!</v>
      </c>
      <c r="Y970" s="157" t="e">
        <f>SUBTOTAL(9,$U$962:$U970)</f>
        <v>#REF!</v>
      </c>
      <c r="Z970" s="158" t="e">
        <f>SUBTOTAL(9,$V$962:$V970)</f>
        <v>#REF!</v>
      </c>
      <c r="AA970" s="159">
        <f>IFERROR(+Revisión_Avance_Periodo!$Z970/Revisión_Avance_Periodo!$Y970,0)</f>
        <v>0</v>
      </c>
      <c r="AB970" s="126"/>
      <c r="AC970" s="127"/>
      <c r="AD970" s="125"/>
      <c r="AE970" s="125"/>
      <c r="AF970" s="128"/>
      <c r="AG970" s="129"/>
      <c r="AH970" s="157" t="e">
        <f>SUBTOTAL(9,$U$890:$U970)</f>
        <v>#REF!</v>
      </c>
      <c r="AI970" s="158" t="e">
        <f>SUBTOTAL(9,$V$890:$V970)</f>
        <v>#REF!</v>
      </c>
      <c r="AJ970" s="159">
        <f>IFERROR(+Revisión_Avance_Periodo!$Z898/Revisión_Avance_Periodo!$Y898,0)</f>
        <v>0</v>
      </c>
      <c r="AK970" s="126"/>
      <c r="AL970" s="127"/>
      <c r="AM970" s="125"/>
      <c r="AN970" s="125"/>
      <c r="AO970" s="128"/>
      <c r="AP970" s="129"/>
    </row>
    <row r="971" spans="1:42" x14ac:dyDescent="0.25">
      <c r="A971" s="97">
        <v>77</v>
      </c>
      <c r="B971" s="435" t="e">
        <f>CONCATENATE(Revisión_Avance_Periodo!$D899,";",Revisión_Avance_Periodo!$F899,";",Revisión_Avance_Periodo!$L899)</f>
        <v>#REF!</v>
      </c>
      <c r="C971" s="435" t="e">
        <f t="shared" si="84"/>
        <v>#REF!</v>
      </c>
      <c r="D971" s="123" t="e">
        <f>VLOOKUP($A971,#REF!,3,FALSE)</f>
        <v>#REF!</v>
      </c>
      <c r="E971" s="436" t="e">
        <f>VLOOKUP($A971,#REF!,4,FALSE)</f>
        <v>#REF!</v>
      </c>
      <c r="F971" s="103" t="e">
        <f>VLOOKUP($A971,#REF!,5,FALSE)</f>
        <v>#REF!</v>
      </c>
      <c r="G971" s="98" t="e">
        <f>VLOOKUP($A971,#REF!,8,FALSE)</f>
        <v>#REF!</v>
      </c>
      <c r="H971" s="93" t="e">
        <f>VLOOKUP($A971,#REF!,7,FALSE)</f>
        <v>#REF!</v>
      </c>
      <c r="I971" s="438" t="e">
        <f>VLOOKUP($A971,#REF!,10,FALSE)</f>
        <v>#REF!</v>
      </c>
      <c r="J971" s="98" t="e">
        <f>VLOOKUP($A971,#REF!,11,FALSE)</f>
        <v>#REF!</v>
      </c>
      <c r="K971" s="114" t="e">
        <f>VLOOKUP($A971,#REF!,12,FALSE)</f>
        <v>#REF!</v>
      </c>
      <c r="L971" s="98" t="e">
        <f>VLOOKUP($A971,#REF!,13,FALSE)</f>
        <v>#REF!</v>
      </c>
      <c r="M971" s="438" t="e">
        <f>VLOOKUP($A971,#REF!,14,FALSE)</f>
        <v>#REF!</v>
      </c>
      <c r="N971" s="103" t="e">
        <f>VLOOKUP($A971,#REF!,15,FALSE)</f>
        <v>#REF!</v>
      </c>
      <c r="O971" s="103" t="e">
        <f>VLOOKUP($A971,#REF!,18,FALSE)</f>
        <v>#REF!</v>
      </c>
      <c r="P971" s="93" t="e">
        <f>VLOOKUP($A971,#REF!,41,FALSE)</f>
        <v>#REF!</v>
      </c>
      <c r="Q971" s="115" t="e">
        <f>VLOOKUP(Revisión_Avance_Periodo!$L899,#REF!,30,FALSE)</f>
        <v>#REF!</v>
      </c>
      <c r="R971" s="116">
        <v>2019</v>
      </c>
      <c r="S971" s="196">
        <v>43768</v>
      </c>
      <c r="T971" s="124" t="s">
        <v>77</v>
      </c>
      <c r="U971" s="132" t="e">
        <f>INDEX(#REF!,MATCH(Revisión_Avance_Periodo!$L971,#REF!,0),MATCH(Revisión_Avance_Periodo!$T971,#REF!,0))</f>
        <v>#REF!</v>
      </c>
      <c r="V971" s="132" t="e">
        <f>INDEX(#REF!,MATCH(Revisión_Avance_Periodo!$L971,#REF!,0),MATCH(Revisión_Avance_Periodo!$T971,#REF!,0))</f>
        <v>#REF!</v>
      </c>
      <c r="W971" s="118">
        <f t="shared" ref="W971:W981" si="85">IFERROR((V971/U971),0)</f>
        <v>0</v>
      </c>
      <c r="X971" s="124" t="str">
        <f>VLOOKUP(W971,Tabla_Estado_Meta_OAP_2019[#All],3,TRUE)</f>
        <v>Por Ejecutar</v>
      </c>
      <c r="Y971" s="157" t="e">
        <f>SUBTOTAL(9,$U$962:$U971)</f>
        <v>#REF!</v>
      </c>
      <c r="Z971" s="158" t="e">
        <f>SUBTOTAL(9,$V$962:$V971)</f>
        <v>#REF!</v>
      </c>
      <c r="AA971" s="159">
        <f>IFERROR(+Revisión_Avance_Periodo!$Z971/Revisión_Avance_Periodo!$Y971,0)</f>
        <v>0</v>
      </c>
      <c r="AB971" s="126"/>
      <c r="AC971" s="127"/>
      <c r="AD971" s="125"/>
      <c r="AE971" s="125"/>
      <c r="AF971" s="128"/>
      <c r="AG971" s="129"/>
      <c r="AH971" s="157" t="e">
        <f>SUBTOTAL(9,$U$890:$U971)</f>
        <v>#REF!</v>
      </c>
      <c r="AI971" s="158" t="e">
        <f>SUBTOTAL(9,$V$890:$V971)</f>
        <v>#REF!</v>
      </c>
      <c r="AJ971" s="159">
        <f>IFERROR(+Revisión_Avance_Periodo!$Z899/Revisión_Avance_Periodo!$Y899,0)</f>
        <v>0</v>
      </c>
      <c r="AK971" s="126"/>
      <c r="AL971" s="127"/>
      <c r="AM971" s="125"/>
      <c r="AN971" s="125"/>
      <c r="AO971" s="128"/>
      <c r="AP971" s="129"/>
    </row>
    <row r="972" spans="1:42" x14ac:dyDescent="0.25">
      <c r="A972" s="92">
        <v>77</v>
      </c>
      <c r="B972" s="435" t="e">
        <f>CONCATENATE(Revisión_Avance_Periodo!$D900,";",Revisión_Avance_Periodo!$F900,";",Revisión_Avance_Periodo!$L900)</f>
        <v>#REF!</v>
      </c>
      <c r="C972" s="435" t="e">
        <f t="shared" si="84"/>
        <v>#REF!</v>
      </c>
      <c r="D972" s="114" t="e">
        <f>VLOOKUP($A972,#REF!,3,FALSE)</f>
        <v>#REF!</v>
      </c>
      <c r="E972" s="436" t="e">
        <f>VLOOKUP($A972,#REF!,4,FALSE)</f>
        <v>#REF!</v>
      </c>
      <c r="F972" s="102" t="e">
        <f>VLOOKUP($A972,#REF!,5,FALSE)</f>
        <v>#REF!</v>
      </c>
      <c r="G972" s="93" t="e">
        <f>VLOOKUP($A972,#REF!,8,FALSE)</f>
        <v>#REF!</v>
      </c>
      <c r="H972" s="93" t="e">
        <f>VLOOKUP($A972,#REF!,7,FALSE)</f>
        <v>#REF!</v>
      </c>
      <c r="I972" s="438" t="e">
        <f>VLOOKUP($A972,#REF!,10,FALSE)</f>
        <v>#REF!</v>
      </c>
      <c r="J972" s="93" t="e">
        <f>VLOOKUP($A972,#REF!,11,FALSE)</f>
        <v>#REF!</v>
      </c>
      <c r="K972" s="114" t="e">
        <f>VLOOKUP($A972,#REF!,12,FALSE)</f>
        <v>#REF!</v>
      </c>
      <c r="L972" s="93" t="e">
        <f>VLOOKUP($A972,#REF!,13,FALSE)</f>
        <v>#REF!</v>
      </c>
      <c r="M972" s="438" t="e">
        <f>VLOOKUP($A972,#REF!,14,FALSE)</f>
        <v>#REF!</v>
      </c>
      <c r="N972" s="102" t="e">
        <f>VLOOKUP($A972,#REF!,15,FALSE)</f>
        <v>#REF!</v>
      </c>
      <c r="O972" s="102" t="e">
        <f>VLOOKUP($A972,#REF!,18,FALSE)</f>
        <v>#REF!</v>
      </c>
      <c r="P972" s="93" t="e">
        <f>VLOOKUP($A972,#REF!,41,FALSE)</f>
        <v>#REF!</v>
      </c>
      <c r="Q972" s="115" t="e">
        <f>VLOOKUP(Revisión_Avance_Periodo!$L900,#REF!,30,FALSE)</f>
        <v>#REF!</v>
      </c>
      <c r="R972" s="116">
        <v>2019</v>
      </c>
      <c r="S972" s="196">
        <v>43799</v>
      </c>
      <c r="T972" s="116" t="s">
        <v>78</v>
      </c>
      <c r="U972" s="132" t="e">
        <f>INDEX(#REF!,MATCH(Revisión_Avance_Periodo!$L972,#REF!,0),MATCH(Revisión_Avance_Periodo!$T972,#REF!,0))</f>
        <v>#REF!</v>
      </c>
      <c r="V972" s="132" t="e">
        <f>INDEX(#REF!,MATCH(Revisión_Avance_Periodo!$L972,#REF!,0),MATCH(Revisión_Avance_Periodo!$T972,#REF!,0))</f>
        <v>#REF!</v>
      </c>
      <c r="W972" s="118">
        <f t="shared" si="85"/>
        <v>0</v>
      </c>
      <c r="X972" s="116" t="str">
        <f>VLOOKUP(W972,Tabla_Estado_Meta_OAP_2019[#All],3,TRUE)</f>
        <v>Por Ejecutar</v>
      </c>
      <c r="Y972" s="157" t="e">
        <f>SUBTOTAL(9,$U$962:$U972)</f>
        <v>#REF!</v>
      </c>
      <c r="Z972" s="158" t="e">
        <f>SUBTOTAL(9,$V$962:$V972)</f>
        <v>#REF!</v>
      </c>
      <c r="AA972" s="159">
        <f>IFERROR(+Revisión_Avance_Periodo!$Z972/Revisión_Avance_Periodo!$Y972,0)</f>
        <v>0</v>
      </c>
      <c r="AB972" s="126"/>
      <c r="AC972" s="127"/>
      <c r="AD972" s="125"/>
      <c r="AE972" s="125"/>
      <c r="AF972" s="128"/>
      <c r="AG972" s="129"/>
      <c r="AH972" s="157" t="e">
        <f>SUBTOTAL(9,$U$890:$U972)</f>
        <v>#REF!</v>
      </c>
      <c r="AI972" s="158" t="e">
        <f>SUBTOTAL(9,$V$890:$V972)</f>
        <v>#REF!</v>
      </c>
      <c r="AJ972" s="159">
        <f>IFERROR(+Revisión_Avance_Periodo!$Z900/Revisión_Avance_Periodo!$Y900,0)</f>
        <v>0</v>
      </c>
      <c r="AK972" s="126"/>
      <c r="AL972" s="127"/>
      <c r="AM972" s="125"/>
      <c r="AN972" s="125"/>
      <c r="AO972" s="128"/>
      <c r="AP972" s="129"/>
    </row>
    <row r="973" spans="1:42" ht="15.75" thickBot="1" x14ac:dyDescent="0.3">
      <c r="A973" s="97">
        <v>77</v>
      </c>
      <c r="B973" s="435" t="e">
        <f>CONCATENATE(Revisión_Avance_Periodo!$D901,";",Revisión_Avance_Periodo!$F901,";",Revisión_Avance_Periodo!$L901)</f>
        <v>#REF!</v>
      </c>
      <c r="C973" s="435" t="e">
        <f t="shared" si="84"/>
        <v>#REF!</v>
      </c>
      <c r="D973" s="123" t="e">
        <f>VLOOKUP($A973,#REF!,3,FALSE)</f>
        <v>#REF!</v>
      </c>
      <c r="E973" s="436" t="e">
        <f>VLOOKUP($A973,#REF!,4,FALSE)</f>
        <v>#REF!</v>
      </c>
      <c r="F973" s="103" t="e">
        <f>VLOOKUP($A973,#REF!,5,FALSE)</f>
        <v>#REF!</v>
      </c>
      <c r="G973" s="98" t="e">
        <f>VLOOKUP($A973,#REF!,8,FALSE)</f>
        <v>#REF!</v>
      </c>
      <c r="H973" s="93" t="e">
        <f>VLOOKUP($A973,#REF!,7,FALSE)</f>
        <v>#REF!</v>
      </c>
      <c r="I973" s="438" t="e">
        <f>VLOOKUP($A973,#REF!,10,FALSE)</f>
        <v>#REF!</v>
      </c>
      <c r="J973" s="98" t="e">
        <f>VLOOKUP($A973,#REF!,11,FALSE)</f>
        <v>#REF!</v>
      </c>
      <c r="K973" s="114" t="e">
        <f>VLOOKUP($A973,#REF!,12,FALSE)</f>
        <v>#REF!</v>
      </c>
      <c r="L973" s="98" t="e">
        <f>VLOOKUP($A973,#REF!,13,FALSE)</f>
        <v>#REF!</v>
      </c>
      <c r="M973" s="438" t="e">
        <f>VLOOKUP($A973,#REF!,14,FALSE)</f>
        <v>#REF!</v>
      </c>
      <c r="N973" s="103" t="e">
        <f>VLOOKUP($A973,#REF!,15,FALSE)</f>
        <v>#REF!</v>
      </c>
      <c r="O973" s="103" t="e">
        <f>VLOOKUP($A973,#REF!,18,FALSE)</f>
        <v>#REF!</v>
      </c>
      <c r="P973" s="93" t="e">
        <f>VLOOKUP($A973,#REF!,41,FALSE)</f>
        <v>#REF!</v>
      </c>
      <c r="Q973" s="115" t="e">
        <f>VLOOKUP(Revisión_Avance_Periodo!$L901,#REF!,30,FALSE)</f>
        <v>#REF!</v>
      </c>
      <c r="R973" s="116">
        <v>2019</v>
      </c>
      <c r="S973" s="196">
        <v>43829</v>
      </c>
      <c r="T973" s="124" t="s">
        <v>79</v>
      </c>
      <c r="U973" s="132" t="e">
        <f>INDEX(#REF!,MATCH(Revisión_Avance_Periodo!$L973,#REF!,0),MATCH(Revisión_Avance_Periodo!$T973,#REF!,0))</f>
        <v>#REF!</v>
      </c>
      <c r="V973" s="132" t="e">
        <f>INDEX(#REF!,MATCH(Revisión_Avance_Periodo!$L973,#REF!,0),MATCH(Revisión_Avance_Periodo!$T973,#REF!,0))</f>
        <v>#REF!</v>
      </c>
      <c r="W973" s="118">
        <f t="shared" si="85"/>
        <v>0</v>
      </c>
      <c r="X973" s="124" t="str">
        <f>VLOOKUP(W973,Tabla_Estado_Meta_OAP_2019[#All],3,TRUE)</f>
        <v>Por Ejecutar</v>
      </c>
      <c r="Y973" s="157" t="e">
        <f>SUBTOTAL(9,$U$962:$U973)</f>
        <v>#REF!</v>
      </c>
      <c r="Z973" s="158" t="e">
        <f>SUBTOTAL(9,$V$962:$V973)</f>
        <v>#REF!</v>
      </c>
      <c r="AA973" s="159">
        <f>IFERROR(+Revisión_Avance_Periodo!$Z973/Revisión_Avance_Periodo!$Y973,0)</f>
        <v>0</v>
      </c>
      <c r="AB973" s="126"/>
      <c r="AC973" s="127"/>
      <c r="AD973" s="125"/>
      <c r="AE973" s="125"/>
      <c r="AF973" s="128"/>
      <c r="AG973" s="129"/>
      <c r="AH973" s="157" t="e">
        <f>SUBTOTAL(9,$U$890:$U973)</f>
        <v>#REF!</v>
      </c>
      <c r="AI973" s="158" t="e">
        <f>SUBTOTAL(9,$V$890:$V973)</f>
        <v>#REF!</v>
      </c>
      <c r="AJ973" s="159">
        <f>IFERROR(+Revisión_Avance_Periodo!$Z901/Revisión_Avance_Periodo!$Y901,0)</f>
        <v>0</v>
      </c>
      <c r="AK973" s="126"/>
      <c r="AL973" s="127"/>
      <c r="AM973" s="125"/>
      <c r="AN973" s="125"/>
      <c r="AO973" s="128"/>
      <c r="AP973" s="129"/>
    </row>
    <row r="974" spans="1:42" x14ac:dyDescent="0.25">
      <c r="A974" s="92">
        <v>78</v>
      </c>
      <c r="B974" s="435" t="e">
        <f>CONCATENATE(Revisión_Avance_Periodo!$D902,";",Revisión_Avance_Periodo!$F902,";",Revisión_Avance_Periodo!$L902)</f>
        <v>#REF!</v>
      </c>
      <c r="C974" s="435" t="e">
        <f t="shared" si="84"/>
        <v>#REF!</v>
      </c>
      <c r="D974" s="114" t="e">
        <f>VLOOKUP($A974,#REF!,3,FALSE)</f>
        <v>#REF!</v>
      </c>
      <c r="E974" s="436" t="e">
        <f>VLOOKUP($A974,#REF!,4,FALSE)</f>
        <v>#REF!</v>
      </c>
      <c r="F974" s="102" t="e">
        <f>VLOOKUP($A974,#REF!,5,FALSE)</f>
        <v>#REF!</v>
      </c>
      <c r="G974" s="93" t="e">
        <f>VLOOKUP($A974,#REF!,8,FALSE)</f>
        <v>#REF!</v>
      </c>
      <c r="H974" s="93" t="e">
        <f>VLOOKUP($A974,#REF!,7,FALSE)</f>
        <v>#REF!</v>
      </c>
      <c r="I974" s="438" t="e">
        <f>VLOOKUP($A974,#REF!,10,FALSE)</f>
        <v>#REF!</v>
      </c>
      <c r="J974" s="93" t="e">
        <f>VLOOKUP($A974,#REF!,11,FALSE)</f>
        <v>#REF!</v>
      </c>
      <c r="K974" s="114" t="e">
        <f>VLOOKUP($A974,#REF!,12,FALSE)</f>
        <v>#REF!</v>
      </c>
      <c r="L974" s="93" t="e">
        <f>VLOOKUP($A974,#REF!,13,FALSE)</f>
        <v>#REF!</v>
      </c>
      <c r="M974" s="438" t="e">
        <f>VLOOKUP($A974,#REF!,14,FALSE)</f>
        <v>#REF!</v>
      </c>
      <c r="N974" s="102" t="e">
        <f>VLOOKUP($A974,#REF!,15,FALSE)</f>
        <v>#REF!</v>
      </c>
      <c r="O974" s="102" t="e">
        <f>VLOOKUP($A974,#REF!,18,FALSE)</f>
        <v>#REF!</v>
      </c>
      <c r="P974" s="93" t="e">
        <f>VLOOKUP($A974,#REF!,41,FALSE)</f>
        <v>#REF!</v>
      </c>
      <c r="Q974" s="115" t="e">
        <f>VLOOKUP(Revisión_Avance_Periodo!$L902,#REF!,30,FALSE)</f>
        <v>#REF!</v>
      </c>
      <c r="R974" s="116">
        <v>2019</v>
      </c>
      <c r="S974" s="196">
        <v>43495</v>
      </c>
      <c r="T974" s="116" t="s">
        <v>68</v>
      </c>
      <c r="U974" s="440" t="e">
        <f>INDEX(#REF!,MATCH(Revisión_Avance_Periodo!$L974,#REF!,0),MATCH(Revisión_Avance_Periodo!$T974,#REF!,0))</f>
        <v>#REF!</v>
      </c>
      <c r="V974" s="440" t="e">
        <f>INDEX(#REF!,MATCH(Revisión_Avance_Periodo!$L974,#REF!,0),MATCH(Revisión_Avance_Periodo!$T974,#REF!,0))</f>
        <v>#REF!</v>
      </c>
      <c r="W974" s="118">
        <f t="shared" si="85"/>
        <v>0</v>
      </c>
      <c r="X974" s="116" t="str">
        <f>VLOOKUP(W974,Tabla_Estado_Meta_OAP_2019[#All],3,TRUE)</f>
        <v>Por Ejecutar</v>
      </c>
      <c r="Y974" s="163" t="e">
        <f>SUBTOTAL(9,$U$974:$U974)</f>
        <v>#REF!</v>
      </c>
      <c r="Z974" s="161" t="e">
        <f>SUBTOTAL(9,$V$974:$V974)</f>
        <v>#REF!</v>
      </c>
      <c r="AA974" s="162">
        <f>IFERROR(+Revisión_Avance_Periodo!$Z974/Revisión_Avance_Periodo!$Y974,0)</f>
        <v>0</v>
      </c>
      <c r="AB974" s="445" t="e">
        <f>SUBTOTAL(9,U974:U985)</f>
        <v>#REF!</v>
      </c>
      <c r="AC974" s="446" t="e">
        <f>SUBTOTAL(9,V974:V985)</f>
        <v>#REF!</v>
      </c>
      <c r="AD974" s="119" t="e">
        <f>+AC974/AB974</f>
        <v>#REF!</v>
      </c>
      <c r="AE974" s="119" t="e">
        <f>100%-Revisión_Avance_Periodo!$AD974</f>
        <v>#REF!</v>
      </c>
      <c r="AF974" s="121" t="e">
        <f>VLOOKUP(AD974,Tabla_Estado_Meta_OAP_2019[],3,TRUE)</f>
        <v>#REF!</v>
      </c>
      <c r="AG974" s="122" t="e">
        <f>Revisión_Avance_Periodo!$AD974*Revisión_Avance_Periodo!$Q974</f>
        <v>#REF!</v>
      </c>
      <c r="AH974" s="163" t="e">
        <f>SUBTOTAL(9,$U$902:$U974)</f>
        <v>#REF!</v>
      </c>
      <c r="AI974" s="161" t="e">
        <f>SUBTOTAL(9,$V$902:$V974)</f>
        <v>#REF!</v>
      </c>
      <c r="AJ974" s="162">
        <f>IFERROR(+Revisión_Avance_Periodo!$Z902/Revisión_Avance_Periodo!$Y902,0)</f>
        <v>0</v>
      </c>
      <c r="AK974" s="445" t="e">
        <f>SUBTOTAL(9,AD974:AD985)</f>
        <v>#REF!</v>
      </c>
      <c r="AL974" s="446" t="e">
        <f>SUBTOTAL(9,AE974:AE985)</f>
        <v>#REF!</v>
      </c>
      <c r="AM974" s="119" t="e">
        <f>+AL974/AK974</f>
        <v>#REF!</v>
      </c>
      <c r="AN974" s="119" t="e">
        <f>100%-Revisión_Avance_Periodo!$AD902</f>
        <v>#REF!</v>
      </c>
      <c r="AO974" s="121" t="e">
        <f>VLOOKUP(AM974,Tabla_Estado_Meta_OAP_2019[],3,TRUE)</f>
        <v>#REF!</v>
      </c>
      <c r="AP974" s="122" t="e">
        <f>Revisión_Avance_Periodo!$AD902*Revisión_Avance_Periodo!$Q902</f>
        <v>#REF!</v>
      </c>
    </row>
    <row r="975" spans="1:42" x14ac:dyDescent="0.25">
      <c r="A975" s="97">
        <v>78</v>
      </c>
      <c r="B975" s="435" t="e">
        <f>CONCATENATE(Revisión_Avance_Periodo!$D903,";",Revisión_Avance_Periodo!$F903,";",Revisión_Avance_Periodo!$L903)</f>
        <v>#REF!</v>
      </c>
      <c r="C975" s="435" t="e">
        <f t="shared" si="84"/>
        <v>#REF!</v>
      </c>
      <c r="D975" s="123" t="e">
        <f>VLOOKUP($A975,#REF!,3,FALSE)</f>
        <v>#REF!</v>
      </c>
      <c r="E975" s="436" t="e">
        <f>VLOOKUP($A975,#REF!,4,FALSE)</f>
        <v>#REF!</v>
      </c>
      <c r="F975" s="103" t="e">
        <f>VLOOKUP($A975,#REF!,5,FALSE)</f>
        <v>#REF!</v>
      </c>
      <c r="G975" s="98" t="e">
        <f>VLOOKUP($A975,#REF!,8,FALSE)</f>
        <v>#REF!</v>
      </c>
      <c r="H975" s="93" t="e">
        <f>VLOOKUP($A975,#REF!,7,FALSE)</f>
        <v>#REF!</v>
      </c>
      <c r="I975" s="438" t="e">
        <f>VLOOKUP($A975,#REF!,10,FALSE)</f>
        <v>#REF!</v>
      </c>
      <c r="J975" s="98" t="e">
        <f>VLOOKUP($A975,#REF!,11,FALSE)</f>
        <v>#REF!</v>
      </c>
      <c r="K975" s="114" t="e">
        <f>VLOOKUP($A975,#REF!,12,FALSE)</f>
        <v>#REF!</v>
      </c>
      <c r="L975" s="98" t="e">
        <f>VLOOKUP($A975,#REF!,13,FALSE)</f>
        <v>#REF!</v>
      </c>
      <c r="M975" s="438" t="e">
        <f>VLOOKUP($A975,#REF!,14,FALSE)</f>
        <v>#REF!</v>
      </c>
      <c r="N975" s="103" t="e">
        <f>VLOOKUP($A975,#REF!,15,FALSE)</f>
        <v>#REF!</v>
      </c>
      <c r="O975" s="103" t="e">
        <f>VLOOKUP($A975,#REF!,18,FALSE)</f>
        <v>#REF!</v>
      </c>
      <c r="P975" s="93" t="e">
        <f>VLOOKUP($A975,#REF!,41,FALSE)</f>
        <v>#REF!</v>
      </c>
      <c r="Q975" s="115" t="e">
        <f>VLOOKUP(Revisión_Avance_Periodo!$L903,#REF!,30,FALSE)</f>
        <v>#REF!</v>
      </c>
      <c r="R975" s="116">
        <v>2019</v>
      </c>
      <c r="S975" s="196">
        <v>43524</v>
      </c>
      <c r="T975" s="124" t="s">
        <v>69</v>
      </c>
      <c r="U975" s="440" t="e">
        <f>INDEX(#REF!,MATCH(Revisión_Avance_Periodo!$L975,#REF!,0),MATCH(Revisión_Avance_Periodo!$T975,#REF!,0))</f>
        <v>#REF!</v>
      </c>
      <c r="V975" s="440" t="e">
        <f>INDEX(#REF!,MATCH(Revisión_Avance_Periodo!$L975,#REF!,0),MATCH(Revisión_Avance_Periodo!$T975,#REF!,0))</f>
        <v>#REF!</v>
      </c>
      <c r="W975" s="118">
        <f t="shared" si="85"/>
        <v>0</v>
      </c>
      <c r="X975" s="124" t="str">
        <f>VLOOKUP(W975,Tabla_Estado_Meta_OAP_2019[#All],3,TRUE)</f>
        <v>Por Ejecutar</v>
      </c>
      <c r="Y975" s="164" t="e">
        <f>SUBTOTAL(9,$U$974:$U975)</f>
        <v>#REF!</v>
      </c>
      <c r="Z975" s="158" t="e">
        <f>SUBTOTAL(9,$V$974:$V975)</f>
        <v>#REF!</v>
      </c>
      <c r="AA975" s="159">
        <f>IFERROR(+Revisión_Avance_Periodo!$Z975/Revisión_Avance_Periodo!$Y975,0)</f>
        <v>0</v>
      </c>
      <c r="AB975" s="126"/>
      <c r="AC975" s="127"/>
      <c r="AD975" s="125"/>
      <c r="AE975" s="125"/>
      <c r="AF975" s="128"/>
      <c r="AG975" s="129"/>
      <c r="AH975" s="164" t="e">
        <f>SUBTOTAL(9,$U$902:$U975)</f>
        <v>#REF!</v>
      </c>
      <c r="AI975" s="158" t="e">
        <f>SUBTOTAL(9,$V$902:$V975)</f>
        <v>#REF!</v>
      </c>
      <c r="AJ975" s="159">
        <f>IFERROR(+Revisión_Avance_Periodo!$Z903/Revisión_Avance_Periodo!$Y903,0)</f>
        <v>0</v>
      </c>
      <c r="AK975" s="126"/>
      <c r="AL975" s="127"/>
      <c r="AM975" s="125"/>
      <c r="AN975" s="125"/>
      <c r="AO975" s="128"/>
      <c r="AP975" s="129"/>
    </row>
    <row r="976" spans="1:42" x14ac:dyDescent="0.25">
      <c r="A976" s="92">
        <v>78</v>
      </c>
      <c r="B976" s="435" t="e">
        <f>CONCATENATE(Revisión_Avance_Periodo!$D904,";",Revisión_Avance_Periodo!$F904,";",Revisión_Avance_Periodo!$L904)</f>
        <v>#REF!</v>
      </c>
      <c r="C976" s="435" t="e">
        <f t="shared" si="84"/>
        <v>#REF!</v>
      </c>
      <c r="D976" s="114" t="e">
        <f>VLOOKUP($A976,#REF!,3,FALSE)</f>
        <v>#REF!</v>
      </c>
      <c r="E976" s="436" t="e">
        <f>VLOOKUP($A976,#REF!,4,FALSE)</f>
        <v>#REF!</v>
      </c>
      <c r="F976" s="102" t="e">
        <f>VLOOKUP($A976,#REF!,5,FALSE)</f>
        <v>#REF!</v>
      </c>
      <c r="G976" s="93" t="e">
        <f>VLOOKUP($A976,#REF!,8,FALSE)</f>
        <v>#REF!</v>
      </c>
      <c r="H976" s="93" t="e">
        <f>VLOOKUP($A976,#REF!,7,FALSE)</f>
        <v>#REF!</v>
      </c>
      <c r="I976" s="438" t="e">
        <f>VLOOKUP($A976,#REF!,10,FALSE)</f>
        <v>#REF!</v>
      </c>
      <c r="J976" s="93" t="e">
        <f>VLOOKUP($A976,#REF!,11,FALSE)</f>
        <v>#REF!</v>
      </c>
      <c r="K976" s="114" t="e">
        <f>VLOOKUP($A976,#REF!,12,FALSE)</f>
        <v>#REF!</v>
      </c>
      <c r="L976" s="93" t="e">
        <f>VLOOKUP($A976,#REF!,13,FALSE)</f>
        <v>#REF!</v>
      </c>
      <c r="M976" s="438" t="e">
        <f>VLOOKUP($A976,#REF!,14,FALSE)</f>
        <v>#REF!</v>
      </c>
      <c r="N976" s="102" t="e">
        <f>VLOOKUP($A976,#REF!,15,FALSE)</f>
        <v>#REF!</v>
      </c>
      <c r="O976" s="102" t="e">
        <f>VLOOKUP($A976,#REF!,18,FALSE)</f>
        <v>#REF!</v>
      </c>
      <c r="P976" s="93" t="e">
        <f>VLOOKUP($A976,#REF!,41,FALSE)</f>
        <v>#REF!</v>
      </c>
      <c r="Q976" s="115" t="e">
        <f>VLOOKUP(Revisión_Avance_Periodo!$L904,#REF!,30,FALSE)</f>
        <v>#REF!</v>
      </c>
      <c r="R976" s="116">
        <v>2019</v>
      </c>
      <c r="S976" s="196">
        <v>43554</v>
      </c>
      <c r="T976" s="116" t="s">
        <v>70</v>
      </c>
      <c r="U976" s="440" t="e">
        <f>INDEX(#REF!,MATCH(Revisión_Avance_Periodo!$L976,#REF!,0),MATCH(Revisión_Avance_Periodo!$T976,#REF!,0))</f>
        <v>#REF!</v>
      </c>
      <c r="V976" s="440" t="e">
        <f>INDEX(#REF!,MATCH(Revisión_Avance_Periodo!$L976,#REF!,0),MATCH(Revisión_Avance_Periodo!$T976,#REF!,0))</f>
        <v>#REF!</v>
      </c>
      <c r="W976" s="118">
        <f t="shared" si="85"/>
        <v>0</v>
      </c>
      <c r="X976" s="116" t="str">
        <f>VLOOKUP(W976,Tabla_Estado_Meta_OAP_2019[#All],3,TRUE)</f>
        <v>Por Ejecutar</v>
      </c>
      <c r="Y976" s="164" t="e">
        <f>SUBTOTAL(9,$U$974:$U976)</f>
        <v>#REF!</v>
      </c>
      <c r="Z976" s="158" t="e">
        <f>SUBTOTAL(9,$V$974:$V976)</f>
        <v>#REF!</v>
      </c>
      <c r="AA976" s="159">
        <f>IFERROR(+Revisión_Avance_Periodo!$Z976/Revisión_Avance_Periodo!$Y976,0)</f>
        <v>0</v>
      </c>
      <c r="AB976" s="126"/>
      <c r="AC976" s="127"/>
      <c r="AD976" s="125"/>
      <c r="AE976" s="125"/>
      <c r="AF976" s="128"/>
      <c r="AG976" s="129"/>
      <c r="AH976" s="164" t="e">
        <f>SUBTOTAL(9,$U$902:$U976)</f>
        <v>#REF!</v>
      </c>
      <c r="AI976" s="158" t="e">
        <f>SUBTOTAL(9,$V$902:$V976)</f>
        <v>#REF!</v>
      </c>
      <c r="AJ976" s="159">
        <f>IFERROR(+Revisión_Avance_Periodo!$Z904/Revisión_Avance_Periodo!$Y904,0)</f>
        <v>0</v>
      </c>
      <c r="AK976" s="126"/>
      <c r="AL976" s="127"/>
      <c r="AM976" s="125"/>
      <c r="AN976" s="125"/>
      <c r="AO976" s="128"/>
      <c r="AP976" s="129"/>
    </row>
    <row r="977" spans="1:42" x14ac:dyDescent="0.25">
      <c r="A977" s="97">
        <v>78</v>
      </c>
      <c r="B977" s="435" t="e">
        <f>CONCATENATE(Revisión_Avance_Periodo!$D905,";",Revisión_Avance_Periodo!$F905,";",Revisión_Avance_Periodo!$L905)</f>
        <v>#REF!</v>
      </c>
      <c r="C977" s="435" t="e">
        <f t="shared" si="84"/>
        <v>#REF!</v>
      </c>
      <c r="D977" s="123" t="e">
        <f>VLOOKUP($A977,#REF!,3,FALSE)</f>
        <v>#REF!</v>
      </c>
      <c r="E977" s="436" t="e">
        <f>VLOOKUP($A977,#REF!,4,FALSE)</f>
        <v>#REF!</v>
      </c>
      <c r="F977" s="103" t="e">
        <f>VLOOKUP($A977,#REF!,5,FALSE)</f>
        <v>#REF!</v>
      </c>
      <c r="G977" s="98" t="e">
        <f>VLOOKUP($A977,#REF!,8,FALSE)</f>
        <v>#REF!</v>
      </c>
      <c r="H977" s="93" t="e">
        <f>VLOOKUP($A977,#REF!,7,FALSE)</f>
        <v>#REF!</v>
      </c>
      <c r="I977" s="438" t="e">
        <f>VLOOKUP($A977,#REF!,10,FALSE)</f>
        <v>#REF!</v>
      </c>
      <c r="J977" s="98" t="e">
        <f>VLOOKUP($A977,#REF!,11,FALSE)</f>
        <v>#REF!</v>
      </c>
      <c r="K977" s="114" t="e">
        <f>VLOOKUP($A977,#REF!,12,FALSE)</f>
        <v>#REF!</v>
      </c>
      <c r="L977" s="98" t="e">
        <f>VLOOKUP($A977,#REF!,13,FALSE)</f>
        <v>#REF!</v>
      </c>
      <c r="M977" s="438" t="e">
        <f>VLOOKUP($A977,#REF!,14,FALSE)</f>
        <v>#REF!</v>
      </c>
      <c r="N977" s="103" t="e">
        <f>VLOOKUP($A977,#REF!,15,FALSE)</f>
        <v>#REF!</v>
      </c>
      <c r="O977" s="103" t="e">
        <f>VLOOKUP($A977,#REF!,18,FALSE)</f>
        <v>#REF!</v>
      </c>
      <c r="P977" s="93" t="e">
        <f>VLOOKUP($A977,#REF!,41,FALSE)</f>
        <v>#REF!</v>
      </c>
      <c r="Q977" s="115" t="e">
        <f>VLOOKUP(Revisión_Avance_Periodo!$L905,#REF!,30,FALSE)</f>
        <v>#REF!</v>
      </c>
      <c r="R977" s="116">
        <v>2019</v>
      </c>
      <c r="S977" s="196">
        <v>43585</v>
      </c>
      <c r="T977" s="124" t="s">
        <v>71</v>
      </c>
      <c r="U977" s="440" t="e">
        <f>INDEX(#REF!,MATCH(Revisión_Avance_Periodo!$L977,#REF!,0),MATCH(Revisión_Avance_Periodo!$T977,#REF!,0))</f>
        <v>#REF!</v>
      </c>
      <c r="V977" s="440" t="e">
        <f>INDEX(#REF!,MATCH(Revisión_Avance_Periodo!$L977,#REF!,0),MATCH(Revisión_Avance_Periodo!$T977,#REF!,0))</f>
        <v>#REF!</v>
      </c>
      <c r="W977" s="118">
        <f t="shared" si="85"/>
        <v>0</v>
      </c>
      <c r="X977" s="124" t="str">
        <f>VLOOKUP(W977,Tabla_Estado_Meta_OAP_2019[#All],3,TRUE)</f>
        <v>Por Ejecutar</v>
      </c>
      <c r="Y977" s="164" t="e">
        <f>SUBTOTAL(9,$U$974:$U977)</f>
        <v>#REF!</v>
      </c>
      <c r="Z977" s="158" t="e">
        <f>SUBTOTAL(9,$V$974:$V977)</f>
        <v>#REF!</v>
      </c>
      <c r="AA977" s="159">
        <f>IFERROR(+Revisión_Avance_Periodo!$Z977/Revisión_Avance_Periodo!$Y977,0)</f>
        <v>0</v>
      </c>
      <c r="AB977" s="126"/>
      <c r="AC977" s="127"/>
      <c r="AD977" s="125"/>
      <c r="AE977" s="125"/>
      <c r="AF977" s="128"/>
      <c r="AG977" s="129"/>
      <c r="AH977" s="164" t="e">
        <f>SUBTOTAL(9,$U$902:$U977)</f>
        <v>#REF!</v>
      </c>
      <c r="AI977" s="158" t="e">
        <f>SUBTOTAL(9,$V$902:$V977)</f>
        <v>#REF!</v>
      </c>
      <c r="AJ977" s="159">
        <f>IFERROR(+Revisión_Avance_Periodo!$Z905/Revisión_Avance_Periodo!$Y905,0)</f>
        <v>0</v>
      </c>
      <c r="AK977" s="126"/>
      <c r="AL977" s="127"/>
      <c r="AM977" s="125"/>
      <c r="AN977" s="125"/>
      <c r="AO977" s="128"/>
      <c r="AP977" s="129"/>
    </row>
    <row r="978" spans="1:42" x14ac:dyDescent="0.25">
      <c r="A978" s="92">
        <v>78</v>
      </c>
      <c r="B978" s="435" t="e">
        <f>CONCATENATE(Revisión_Avance_Periodo!$D906,";",Revisión_Avance_Periodo!$F906,";",Revisión_Avance_Periodo!$L906)</f>
        <v>#REF!</v>
      </c>
      <c r="C978" s="435" t="e">
        <f t="shared" si="84"/>
        <v>#REF!</v>
      </c>
      <c r="D978" s="114" t="e">
        <f>VLOOKUP($A978,#REF!,3,FALSE)</f>
        <v>#REF!</v>
      </c>
      <c r="E978" s="436" t="e">
        <f>VLOOKUP($A978,#REF!,4,FALSE)</f>
        <v>#REF!</v>
      </c>
      <c r="F978" s="102" t="e">
        <f>VLOOKUP($A978,#REF!,5,FALSE)</f>
        <v>#REF!</v>
      </c>
      <c r="G978" s="93" t="e">
        <f>VLOOKUP($A978,#REF!,8,FALSE)</f>
        <v>#REF!</v>
      </c>
      <c r="H978" s="93" t="e">
        <f>VLOOKUP($A978,#REF!,7,FALSE)</f>
        <v>#REF!</v>
      </c>
      <c r="I978" s="438" t="e">
        <f>VLOOKUP($A978,#REF!,10,FALSE)</f>
        <v>#REF!</v>
      </c>
      <c r="J978" s="93" t="e">
        <f>VLOOKUP($A978,#REF!,11,FALSE)</f>
        <v>#REF!</v>
      </c>
      <c r="K978" s="114" t="e">
        <f>VLOOKUP($A978,#REF!,12,FALSE)</f>
        <v>#REF!</v>
      </c>
      <c r="L978" s="93" t="e">
        <f>VLOOKUP($A978,#REF!,13,FALSE)</f>
        <v>#REF!</v>
      </c>
      <c r="M978" s="438" t="e">
        <f>VLOOKUP($A978,#REF!,14,FALSE)</f>
        <v>#REF!</v>
      </c>
      <c r="N978" s="102" t="e">
        <f>VLOOKUP($A978,#REF!,15,FALSE)</f>
        <v>#REF!</v>
      </c>
      <c r="O978" s="102" t="e">
        <f>VLOOKUP($A978,#REF!,18,FALSE)</f>
        <v>#REF!</v>
      </c>
      <c r="P978" s="93" t="e">
        <f>VLOOKUP($A978,#REF!,41,FALSE)</f>
        <v>#REF!</v>
      </c>
      <c r="Q978" s="115" t="e">
        <f>VLOOKUP(Revisión_Avance_Periodo!$L906,#REF!,30,FALSE)</f>
        <v>#REF!</v>
      </c>
      <c r="R978" s="116">
        <v>2019</v>
      </c>
      <c r="S978" s="196">
        <v>43615</v>
      </c>
      <c r="T978" s="116" t="s">
        <v>72</v>
      </c>
      <c r="U978" s="440" t="e">
        <f>INDEX(#REF!,MATCH(Revisión_Avance_Periodo!$L978,#REF!,0),MATCH(Revisión_Avance_Periodo!$T978,#REF!,0))</f>
        <v>#REF!</v>
      </c>
      <c r="V978" s="440" t="e">
        <f>INDEX(#REF!,MATCH(Revisión_Avance_Periodo!$L978,#REF!,0),MATCH(Revisión_Avance_Periodo!$T978,#REF!,0))</f>
        <v>#REF!</v>
      </c>
      <c r="W978" s="118">
        <f t="shared" si="85"/>
        <v>0</v>
      </c>
      <c r="X978" s="116" t="str">
        <f>VLOOKUP(W978,Tabla_Estado_Meta_OAP_2019[#All],3,TRUE)</f>
        <v>Por Ejecutar</v>
      </c>
      <c r="Y978" s="164" t="e">
        <f>SUBTOTAL(9,$U$974:$U978)</f>
        <v>#REF!</v>
      </c>
      <c r="Z978" s="158" t="e">
        <f>SUBTOTAL(9,$V$974:$V978)</f>
        <v>#REF!</v>
      </c>
      <c r="AA978" s="159">
        <f>IFERROR(+Revisión_Avance_Periodo!$Z978/Revisión_Avance_Periodo!$Y978,0)</f>
        <v>0</v>
      </c>
      <c r="AB978" s="126"/>
      <c r="AC978" s="127"/>
      <c r="AD978" s="125"/>
      <c r="AE978" s="125"/>
      <c r="AF978" s="128"/>
      <c r="AG978" s="129"/>
      <c r="AH978" s="164" t="e">
        <f>SUBTOTAL(9,$U$902:$U978)</f>
        <v>#REF!</v>
      </c>
      <c r="AI978" s="158" t="e">
        <f>SUBTOTAL(9,$V$902:$V978)</f>
        <v>#REF!</v>
      </c>
      <c r="AJ978" s="159">
        <f>IFERROR(+Revisión_Avance_Periodo!$Z906/Revisión_Avance_Periodo!$Y906,0)</f>
        <v>0</v>
      </c>
      <c r="AK978" s="126"/>
      <c r="AL978" s="127"/>
      <c r="AM978" s="125"/>
      <c r="AN978" s="125"/>
      <c r="AO978" s="128"/>
      <c r="AP978" s="129"/>
    </row>
    <row r="979" spans="1:42" x14ac:dyDescent="0.25">
      <c r="A979" s="97">
        <v>78</v>
      </c>
      <c r="B979" s="435" t="e">
        <f>CONCATENATE(Revisión_Avance_Periodo!$D907,";",Revisión_Avance_Periodo!$F907,";",Revisión_Avance_Periodo!$L907)</f>
        <v>#REF!</v>
      </c>
      <c r="C979" s="435" t="e">
        <f t="shared" si="84"/>
        <v>#REF!</v>
      </c>
      <c r="D979" s="123" t="e">
        <f>VLOOKUP($A979,#REF!,3,FALSE)</f>
        <v>#REF!</v>
      </c>
      <c r="E979" s="436" t="e">
        <f>VLOOKUP($A979,#REF!,4,FALSE)</f>
        <v>#REF!</v>
      </c>
      <c r="F979" s="103" t="e">
        <f>VLOOKUP($A979,#REF!,5,FALSE)</f>
        <v>#REF!</v>
      </c>
      <c r="G979" s="98" t="e">
        <f>VLOOKUP($A979,#REF!,8,FALSE)</f>
        <v>#REF!</v>
      </c>
      <c r="H979" s="93" t="e">
        <f>VLOOKUP($A979,#REF!,7,FALSE)</f>
        <v>#REF!</v>
      </c>
      <c r="I979" s="438" t="e">
        <f>VLOOKUP($A979,#REF!,10,FALSE)</f>
        <v>#REF!</v>
      </c>
      <c r="J979" s="98" t="e">
        <f>VLOOKUP($A979,#REF!,11,FALSE)</f>
        <v>#REF!</v>
      </c>
      <c r="K979" s="114" t="e">
        <f>VLOOKUP($A979,#REF!,12,FALSE)</f>
        <v>#REF!</v>
      </c>
      <c r="L979" s="98" t="e">
        <f>VLOOKUP($A979,#REF!,13,FALSE)</f>
        <v>#REF!</v>
      </c>
      <c r="M979" s="438" t="e">
        <f>VLOOKUP($A979,#REF!,14,FALSE)</f>
        <v>#REF!</v>
      </c>
      <c r="N979" s="103" t="e">
        <f>VLOOKUP($A979,#REF!,15,FALSE)</f>
        <v>#REF!</v>
      </c>
      <c r="O979" s="103" t="e">
        <f>VLOOKUP($A979,#REF!,18,FALSE)</f>
        <v>#REF!</v>
      </c>
      <c r="P979" s="93" t="e">
        <f>VLOOKUP($A979,#REF!,41,FALSE)</f>
        <v>#REF!</v>
      </c>
      <c r="Q979" s="115" t="e">
        <f>VLOOKUP(Revisión_Avance_Periodo!$L907,#REF!,30,FALSE)</f>
        <v>#REF!</v>
      </c>
      <c r="R979" s="116">
        <v>2019</v>
      </c>
      <c r="S979" s="196">
        <v>43646</v>
      </c>
      <c r="T979" s="124" t="s">
        <v>73</v>
      </c>
      <c r="U979" s="440" t="e">
        <f>INDEX(#REF!,MATCH(Revisión_Avance_Periodo!$L979,#REF!,0),MATCH(Revisión_Avance_Periodo!$T979,#REF!,0))</f>
        <v>#REF!</v>
      </c>
      <c r="V979" s="440" t="e">
        <f>INDEX(#REF!,MATCH(Revisión_Avance_Periodo!$L979,#REF!,0),MATCH(Revisión_Avance_Periodo!$T979,#REF!,0))</f>
        <v>#REF!</v>
      </c>
      <c r="W979" s="118">
        <f t="shared" si="85"/>
        <v>0</v>
      </c>
      <c r="X979" s="124" t="str">
        <f>VLOOKUP(W979,Tabla_Estado_Meta_OAP_2019[#All],3,TRUE)</f>
        <v>Por Ejecutar</v>
      </c>
      <c r="Y979" s="164" t="e">
        <f>SUBTOTAL(9,$U$974:$U979)</f>
        <v>#REF!</v>
      </c>
      <c r="Z979" s="158" t="e">
        <f>SUBTOTAL(9,$V$974:$V979)</f>
        <v>#REF!</v>
      </c>
      <c r="AA979" s="159">
        <f>IFERROR(+Revisión_Avance_Periodo!$Z979/Revisión_Avance_Periodo!$Y979,0)</f>
        <v>0</v>
      </c>
      <c r="AB979" s="126"/>
      <c r="AC979" s="127"/>
      <c r="AD979" s="125"/>
      <c r="AE979" s="125"/>
      <c r="AF979" s="128"/>
      <c r="AG979" s="129"/>
      <c r="AH979" s="164" t="e">
        <f>SUBTOTAL(9,$U$902:$U979)</f>
        <v>#REF!</v>
      </c>
      <c r="AI979" s="158" t="e">
        <f>SUBTOTAL(9,$V$902:$V979)</f>
        <v>#REF!</v>
      </c>
      <c r="AJ979" s="159">
        <f>IFERROR(+Revisión_Avance_Periodo!$Z907/Revisión_Avance_Periodo!$Y907,0)</f>
        <v>0</v>
      </c>
      <c r="AK979" s="126"/>
      <c r="AL979" s="127"/>
      <c r="AM979" s="125"/>
      <c r="AN979" s="125"/>
      <c r="AO979" s="128"/>
      <c r="AP979" s="129"/>
    </row>
    <row r="980" spans="1:42" x14ac:dyDescent="0.25">
      <c r="A980" s="92">
        <v>78</v>
      </c>
      <c r="B980" s="435" t="e">
        <f>CONCATENATE(Revisión_Avance_Periodo!$D908,";",Revisión_Avance_Periodo!$F908,";",Revisión_Avance_Periodo!$L908)</f>
        <v>#REF!</v>
      </c>
      <c r="C980" s="435" t="e">
        <f t="shared" si="84"/>
        <v>#REF!</v>
      </c>
      <c r="D980" s="114" t="e">
        <f>VLOOKUP($A980,#REF!,3,FALSE)</f>
        <v>#REF!</v>
      </c>
      <c r="E980" s="436" t="e">
        <f>VLOOKUP($A980,#REF!,4,FALSE)</f>
        <v>#REF!</v>
      </c>
      <c r="F980" s="102" t="e">
        <f>VLOOKUP($A980,#REF!,5,FALSE)</f>
        <v>#REF!</v>
      </c>
      <c r="G980" s="93" t="e">
        <f>VLOOKUP($A980,#REF!,8,FALSE)</f>
        <v>#REF!</v>
      </c>
      <c r="H980" s="93" t="e">
        <f>VLOOKUP($A980,#REF!,7,FALSE)</f>
        <v>#REF!</v>
      </c>
      <c r="I980" s="438" t="e">
        <f>VLOOKUP($A980,#REF!,10,FALSE)</f>
        <v>#REF!</v>
      </c>
      <c r="J980" s="93" t="e">
        <f>VLOOKUP($A980,#REF!,11,FALSE)</f>
        <v>#REF!</v>
      </c>
      <c r="K980" s="114" t="e">
        <f>VLOOKUP($A980,#REF!,12,FALSE)</f>
        <v>#REF!</v>
      </c>
      <c r="L980" s="93" t="e">
        <f>VLOOKUP($A980,#REF!,13,FALSE)</f>
        <v>#REF!</v>
      </c>
      <c r="M980" s="438" t="e">
        <f>VLOOKUP($A980,#REF!,14,FALSE)</f>
        <v>#REF!</v>
      </c>
      <c r="N980" s="102" t="e">
        <f>VLOOKUP($A980,#REF!,15,FALSE)</f>
        <v>#REF!</v>
      </c>
      <c r="O980" s="102" t="e">
        <f>VLOOKUP($A980,#REF!,18,FALSE)</f>
        <v>#REF!</v>
      </c>
      <c r="P980" s="93" t="e">
        <f>VLOOKUP($A980,#REF!,41,FALSE)</f>
        <v>#REF!</v>
      </c>
      <c r="Q980" s="115" t="e">
        <f>VLOOKUP(Revisión_Avance_Periodo!$L908,#REF!,30,FALSE)</f>
        <v>#REF!</v>
      </c>
      <c r="R980" s="116">
        <v>2019</v>
      </c>
      <c r="S980" s="196">
        <v>43676</v>
      </c>
      <c r="T980" s="116" t="s">
        <v>74</v>
      </c>
      <c r="U980" s="440" t="e">
        <f>INDEX(#REF!,MATCH(Revisión_Avance_Periodo!$L980,#REF!,0),MATCH(Revisión_Avance_Periodo!$T980,#REF!,0))</f>
        <v>#REF!</v>
      </c>
      <c r="V980" s="440" t="e">
        <f>INDEX(#REF!,MATCH(Revisión_Avance_Periodo!$L980,#REF!,0),MATCH(Revisión_Avance_Periodo!$T980,#REF!,0))</f>
        <v>#REF!</v>
      </c>
      <c r="W980" s="118">
        <f t="shared" si="85"/>
        <v>0</v>
      </c>
      <c r="X980" s="116" t="str">
        <f>VLOOKUP(W980,Tabla_Estado_Meta_OAP_2019[#All],3,TRUE)</f>
        <v>Por Ejecutar</v>
      </c>
      <c r="Y980" s="164" t="e">
        <f>SUBTOTAL(9,$U$974:$U980)</f>
        <v>#REF!</v>
      </c>
      <c r="Z980" s="158" t="e">
        <f>SUBTOTAL(9,$V$974:$V980)</f>
        <v>#REF!</v>
      </c>
      <c r="AA980" s="159">
        <f>IFERROR(+Revisión_Avance_Periodo!$Z980/Revisión_Avance_Periodo!$Y980,0)</f>
        <v>0</v>
      </c>
      <c r="AB980" s="126"/>
      <c r="AC980" s="127"/>
      <c r="AD980" s="125"/>
      <c r="AE980" s="125"/>
      <c r="AF980" s="128"/>
      <c r="AG980" s="129"/>
      <c r="AH980" s="164" t="e">
        <f>SUBTOTAL(9,$U$902:$U980)</f>
        <v>#REF!</v>
      </c>
      <c r="AI980" s="158" t="e">
        <f>SUBTOTAL(9,$V$902:$V980)</f>
        <v>#REF!</v>
      </c>
      <c r="AJ980" s="159">
        <f>IFERROR(+Revisión_Avance_Periodo!$Z908/Revisión_Avance_Periodo!$Y908,0)</f>
        <v>0</v>
      </c>
      <c r="AK980" s="126"/>
      <c r="AL980" s="127"/>
      <c r="AM980" s="125"/>
      <c r="AN980" s="125"/>
      <c r="AO980" s="128"/>
      <c r="AP980" s="129"/>
    </row>
    <row r="981" spans="1:42" x14ac:dyDescent="0.25">
      <c r="A981" s="97">
        <v>78</v>
      </c>
      <c r="B981" s="435" t="e">
        <f>CONCATENATE(Revisión_Avance_Periodo!$D909,";",Revisión_Avance_Periodo!$F909,";",Revisión_Avance_Periodo!$L909)</f>
        <v>#REF!</v>
      </c>
      <c r="C981" s="435" t="e">
        <f t="shared" si="84"/>
        <v>#REF!</v>
      </c>
      <c r="D981" s="123" t="e">
        <f>VLOOKUP($A981,#REF!,3,FALSE)</f>
        <v>#REF!</v>
      </c>
      <c r="E981" s="436" t="e">
        <f>VLOOKUP($A981,#REF!,4,FALSE)</f>
        <v>#REF!</v>
      </c>
      <c r="F981" s="103" t="e">
        <f>VLOOKUP($A981,#REF!,5,FALSE)</f>
        <v>#REF!</v>
      </c>
      <c r="G981" s="98" t="e">
        <f>VLOOKUP($A981,#REF!,8,FALSE)</f>
        <v>#REF!</v>
      </c>
      <c r="H981" s="93" t="e">
        <f>VLOOKUP($A981,#REF!,7,FALSE)</f>
        <v>#REF!</v>
      </c>
      <c r="I981" s="438" t="e">
        <f>VLOOKUP($A981,#REF!,10,FALSE)</f>
        <v>#REF!</v>
      </c>
      <c r="J981" s="98" t="e">
        <f>VLOOKUP($A981,#REF!,11,FALSE)</f>
        <v>#REF!</v>
      </c>
      <c r="K981" s="114" t="e">
        <f>VLOOKUP($A981,#REF!,12,FALSE)</f>
        <v>#REF!</v>
      </c>
      <c r="L981" s="98" t="e">
        <f>VLOOKUP($A981,#REF!,13,FALSE)</f>
        <v>#REF!</v>
      </c>
      <c r="M981" s="438" t="e">
        <f>VLOOKUP($A981,#REF!,14,FALSE)</f>
        <v>#REF!</v>
      </c>
      <c r="N981" s="103" t="e">
        <f>VLOOKUP($A981,#REF!,15,FALSE)</f>
        <v>#REF!</v>
      </c>
      <c r="O981" s="103" t="e">
        <f>VLOOKUP($A981,#REF!,18,FALSE)</f>
        <v>#REF!</v>
      </c>
      <c r="P981" s="93" t="e">
        <f>VLOOKUP($A981,#REF!,41,FALSE)</f>
        <v>#REF!</v>
      </c>
      <c r="Q981" s="115" t="e">
        <f>VLOOKUP(Revisión_Avance_Periodo!$L909,#REF!,30,FALSE)</f>
        <v>#REF!</v>
      </c>
      <c r="R981" s="116">
        <v>2019</v>
      </c>
      <c r="S981" s="196">
        <v>43707</v>
      </c>
      <c r="T981" s="124" t="s">
        <v>75</v>
      </c>
      <c r="U981" s="440" t="e">
        <f>INDEX(#REF!,MATCH(Revisión_Avance_Periodo!$L981,#REF!,0),MATCH(Revisión_Avance_Periodo!$T981,#REF!,0))</f>
        <v>#REF!</v>
      </c>
      <c r="V981" s="440" t="e">
        <f>INDEX(#REF!,MATCH(Revisión_Avance_Periodo!$L981,#REF!,0),MATCH(Revisión_Avance_Periodo!$T981,#REF!,0))</f>
        <v>#REF!</v>
      </c>
      <c r="W981" s="118">
        <f t="shared" si="85"/>
        <v>0</v>
      </c>
      <c r="X981" s="124" t="str">
        <f>VLOOKUP(W981,Tabla_Estado_Meta_OAP_2019[#All],3,TRUE)</f>
        <v>Por Ejecutar</v>
      </c>
      <c r="Y981" s="164" t="e">
        <f>SUBTOTAL(9,$U$974:$U981)</f>
        <v>#REF!</v>
      </c>
      <c r="Z981" s="158" t="e">
        <f>SUBTOTAL(9,$V$974:$V981)</f>
        <v>#REF!</v>
      </c>
      <c r="AA981" s="159">
        <f>IFERROR(+Revisión_Avance_Periodo!$Z981/Revisión_Avance_Periodo!$Y981,0)</f>
        <v>0</v>
      </c>
      <c r="AB981" s="126"/>
      <c r="AC981" s="127"/>
      <c r="AD981" s="125"/>
      <c r="AE981" s="125"/>
      <c r="AF981" s="128"/>
      <c r="AG981" s="129"/>
      <c r="AH981" s="164" t="e">
        <f>SUBTOTAL(9,$U$902:$U981)</f>
        <v>#REF!</v>
      </c>
      <c r="AI981" s="158" t="e">
        <f>SUBTOTAL(9,$V$902:$V981)</f>
        <v>#REF!</v>
      </c>
      <c r="AJ981" s="159">
        <f>IFERROR(+Revisión_Avance_Periodo!$Z909/Revisión_Avance_Periodo!$Y909,0)</f>
        <v>0</v>
      </c>
      <c r="AK981" s="126"/>
      <c r="AL981" s="127"/>
      <c r="AM981" s="125"/>
      <c r="AN981" s="125"/>
      <c r="AO981" s="128"/>
      <c r="AP981" s="129"/>
    </row>
    <row r="982" spans="1:42" x14ac:dyDescent="0.25">
      <c r="A982" s="92">
        <v>78</v>
      </c>
      <c r="B982" s="435" t="e">
        <f>CONCATENATE(Revisión_Avance_Periodo!$D910,";",Revisión_Avance_Periodo!$F910,";",Revisión_Avance_Periodo!$L910)</f>
        <v>#REF!</v>
      </c>
      <c r="C982" s="435" t="e">
        <f t="shared" si="84"/>
        <v>#REF!</v>
      </c>
      <c r="D982" s="114" t="e">
        <f>VLOOKUP($A982,#REF!,3,FALSE)</f>
        <v>#REF!</v>
      </c>
      <c r="E982" s="436" t="e">
        <f>VLOOKUP($A982,#REF!,4,FALSE)</f>
        <v>#REF!</v>
      </c>
      <c r="F982" s="102" t="e">
        <f>VLOOKUP($A982,#REF!,5,FALSE)</f>
        <v>#REF!</v>
      </c>
      <c r="G982" s="93" t="e">
        <f>VLOOKUP($A982,#REF!,8,FALSE)</f>
        <v>#REF!</v>
      </c>
      <c r="H982" s="93" t="e">
        <f>VLOOKUP($A982,#REF!,7,FALSE)</f>
        <v>#REF!</v>
      </c>
      <c r="I982" s="438" t="e">
        <f>VLOOKUP($A982,#REF!,10,FALSE)</f>
        <v>#REF!</v>
      </c>
      <c r="J982" s="93" t="e">
        <f>VLOOKUP($A982,#REF!,11,FALSE)</f>
        <v>#REF!</v>
      </c>
      <c r="K982" s="114" t="e">
        <f>VLOOKUP($A982,#REF!,12,FALSE)</f>
        <v>#REF!</v>
      </c>
      <c r="L982" s="93" t="e">
        <f>VLOOKUP($A982,#REF!,13,FALSE)</f>
        <v>#REF!</v>
      </c>
      <c r="M982" s="438" t="e">
        <f>VLOOKUP($A982,#REF!,14,FALSE)</f>
        <v>#REF!</v>
      </c>
      <c r="N982" s="102" t="e">
        <f>VLOOKUP($A982,#REF!,15,FALSE)</f>
        <v>#REF!</v>
      </c>
      <c r="O982" s="102" t="e">
        <f>VLOOKUP($A982,#REF!,18,FALSE)</f>
        <v>#REF!</v>
      </c>
      <c r="P982" s="93" t="e">
        <f>VLOOKUP($A982,#REF!,41,FALSE)</f>
        <v>#REF!</v>
      </c>
      <c r="Q982" s="115" t="e">
        <f>VLOOKUP(Revisión_Avance_Periodo!$L910,#REF!,30,FALSE)</f>
        <v>#REF!</v>
      </c>
      <c r="R982" s="116">
        <v>2019</v>
      </c>
      <c r="S982" s="196">
        <v>43738</v>
      </c>
      <c r="T982" s="116" t="s">
        <v>76</v>
      </c>
      <c r="U982" s="440" t="e">
        <f>INDEX(#REF!,MATCH(Revisión_Avance_Periodo!$L982,#REF!,0),MATCH(Revisión_Avance_Periodo!$T982,#REF!,0))</f>
        <v>#REF!</v>
      </c>
      <c r="V982" s="440" t="e">
        <f>INDEX(#REF!,MATCH(Revisión_Avance_Periodo!$L982,#REF!,0),MATCH(Revisión_Avance_Periodo!$T982,#REF!,0))</f>
        <v>#REF!</v>
      </c>
      <c r="W982" s="131" t="e">
        <f>V982/U982</f>
        <v>#REF!</v>
      </c>
      <c r="X982" s="116" t="e">
        <f>VLOOKUP(W982,Tabla_Estado_Meta_OAP_2019[#All],3,TRUE)</f>
        <v>#REF!</v>
      </c>
      <c r="Y982" s="164" t="e">
        <f>SUBTOTAL(9,$U$974:$U982)</f>
        <v>#REF!</v>
      </c>
      <c r="Z982" s="158" t="e">
        <f>SUBTOTAL(9,$V$974:$V982)</f>
        <v>#REF!</v>
      </c>
      <c r="AA982" s="159">
        <f>IFERROR(+Revisión_Avance_Periodo!$Z982/Revisión_Avance_Periodo!$Y982,0)</f>
        <v>0</v>
      </c>
      <c r="AB982" s="126"/>
      <c r="AC982" s="127"/>
      <c r="AD982" s="125"/>
      <c r="AE982" s="125"/>
      <c r="AF982" s="128"/>
      <c r="AG982" s="129"/>
      <c r="AH982" s="164" t="e">
        <f>SUBTOTAL(9,$U$902:$U982)</f>
        <v>#REF!</v>
      </c>
      <c r="AI982" s="158" t="e">
        <f>SUBTOTAL(9,$V$902:$V982)</f>
        <v>#REF!</v>
      </c>
      <c r="AJ982" s="159">
        <f>IFERROR(+Revisión_Avance_Periodo!$Z910/Revisión_Avance_Periodo!$Y910,0)</f>
        <v>0</v>
      </c>
      <c r="AK982" s="126"/>
      <c r="AL982" s="127"/>
      <c r="AM982" s="125"/>
      <c r="AN982" s="125"/>
      <c r="AO982" s="128"/>
      <c r="AP982" s="129"/>
    </row>
    <row r="983" spans="1:42" x14ac:dyDescent="0.25">
      <c r="A983" s="97">
        <v>78</v>
      </c>
      <c r="B983" s="435" t="e">
        <f>CONCATENATE(Revisión_Avance_Periodo!$D911,";",Revisión_Avance_Periodo!$F911,";",Revisión_Avance_Periodo!$L911)</f>
        <v>#REF!</v>
      </c>
      <c r="C983" s="435" t="e">
        <f t="shared" si="84"/>
        <v>#REF!</v>
      </c>
      <c r="D983" s="123" t="e">
        <f>VLOOKUP($A983,#REF!,3,FALSE)</f>
        <v>#REF!</v>
      </c>
      <c r="E983" s="436" t="e">
        <f>VLOOKUP($A983,#REF!,4,FALSE)</f>
        <v>#REF!</v>
      </c>
      <c r="F983" s="103" t="e">
        <f>VLOOKUP($A983,#REF!,5,FALSE)</f>
        <v>#REF!</v>
      </c>
      <c r="G983" s="98" t="e">
        <f>VLOOKUP($A983,#REF!,8,FALSE)</f>
        <v>#REF!</v>
      </c>
      <c r="H983" s="93" t="e">
        <f>VLOOKUP($A983,#REF!,7,FALSE)</f>
        <v>#REF!</v>
      </c>
      <c r="I983" s="438" t="e">
        <f>VLOOKUP($A983,#REF!,10,FALSE)</f>
        <v>#REF!</v>
      </c>
      <c r="J983" s="98" t="e">
        <f>VLOOKUP($A983,#REF!,11,FALSE)</f>
        <v>#REF!</v>
      </c>
      <c r="K983" s="114" t="e">
        <f>VLOOKUP($A983,#REF!,12,FALSE)</f>
        <v>#REF!</v>
      </c>
      <c r="L983" s="98" t="e">
        <f>VLOOKUP($A983,#REF!,13,FALSE)</f>
        <v>#REF!</v>
      </c>
      <c r="M983" s="438" t="e">
        <f>VLOOKUP($A983,#REF!,14,FALSE)</f>
        <v>#REF!</v>
      </c>
      <c r="N983" s="103" t="e">
        <f>VLOOKUP($A983,#REF!,15,FALSE)</f>
        <v>#REF!</v>
      </c>
      <c r="O983" s="103" t="e">
        <f>VLOOKUP($A983,#REF!,18,FALSE)</f>
        <v>#REF!</v>
      </c>
      <c r="P983" s="93" t="e">
        <f>VLOOKUP($A983,#REF!,41,FALSE)</f>
        <v>#REF!</v>
      </c>
      <c r="Q983" s="115" t="e">
        <f>VLOOKUP(Revisión_Avance_Periodo!$L911,#REF!,30,FALSE)</f>
        <v>#REF!</v>
      </c>
      <c r="R983" s="116">
        <v>2019</v>
      </c>
      <c r="S983" s="196">
        <v>43768</v>
      </c>
      <c r="T983" s="124" t="s">
        <v>77</v>
      </c>
      <c r="U983" s="440" t="e">
        <f>INDEX(#REF!,MATCH(Revisión_Avance_Periodo!$L983,#REF!,0),MATCH(Revisión_Avance_Periodo!$T983,#REF!,0))</f>
        <v>#REF!</v>
      </c>
      <c r="V983" s="440" t="e">
        <f>INDEX(#REF!,MATCH(Revisión_Avance_Periodo!$L983,#REF!,0),MATCH(Revisión_Avance_Periodo!$T983,#REF!,0))</f>
        <v>#REF!</v>
      </c>
      <c r="W983" s="118">
        <f t="shared" ref="W983:W990" si="86">IFERROR((V983/U983),0)</f>
        <v>0</v>
      </c>
      <c r="X983" s="124" t="str">
        <f>VLOOKUP(W983,Tabla_Estado_Meta_OAP_2019[#All],3,TRUE)</f>
        <v>Por Ejecutar</v>
      </c>
      <c r="Y983" s="164" t="e">
        <f>SUBTOTAL(9,$U$974:$U983)</f>
        <v>#REF!</v>
      </c>
      <c r="Z983" s="158" t="e">
        <f>SUBTOTAL(9,$V$974:$V983)</f>
        <v>#REF!</v>
      </c>
      <c r="AA983" s="159">
        <f>IFERROR(+Revisión_Avance_Periodo!$Z983/Revisión_Avance_Periodo!$Y983,0)</f>
        <v>0</v>
      </c>
      <c r="AB983" s="126"/>
      <c r="AC983" s="127"/>
      <c r="AD983" s="125"/>
      <c r="AE983" s="125"/>
      <c r="AF983" s="128"/>
      <c r="AG983" s="129"/>
      <c r="AH983" s="164" t="e">
        <f>SUBTOTAL(9,$U$902:$U983)</f>
        <v>#REF!</v>
      </c>
      <c r="AI983" s="158" t="e">
        <f>SUBTOTAL(9,$V$902:$V983)</f>
        <v>#REF!</v>
      </c>
      <c r="AJ983" s="159">
        <f>IFERROR(+Revisión_Avance_Periodo!$Z911/Revisión_Avance_Periodo!$Y911,0)</f>
        <v>0</v>
      </c>
      <c r="AK983" s="126"/>
      <c r="AL983" s="127"/>
      <c r="AM983" s="125"/>
      <c r="AN983" s="125"/>
      <c r="AO983" s="128"/>
      <c r="AP983" s="129"/>
    </row>
    <row r="984" spans="1:42" x14ac:dyDescent="0.25">
      <c r="A984" s="92">
        <v>78</v>
      </c>
      <c r="B984" s="435" t="e">
        <f>CONCATENATE(Revisión_Avance_Periodo!$D912,";",Revisión_Avance_Periodo!$F912,";",Revisión_Avance_Periodo!$L912)</f>
        <v>#REF!</v>
      </c>
      <c r="C984" s="435" t="e">
        <f t="shared" si="84"/>
        <v>#REF!</v>
      </c>
      <c r="D984" s="114" t="e">
        <f>VLOOKUP($A984,#REF!,3,FALSE)</f>
        <v>#REF!</v>
      </c>
      <c r="E984" s="436" t="e">
        <f>VLOOKUP($A984,#REF!,4,FALSE)</f>
        <v>#REF!</v>
      </c>
      <c r="F984" s="102" t="e">
        <f>VLOOKUP($A984,#REF!,5,FALSE)</f>
        <v>#REF!</v>
      </c>
      <c r="G984" s="93" t="e">
        <f>VLOOKUP($A984,#REF!,8,FALSE)</f>
        <v>#REF!</v>
      </c>
      <c r="H984" s="93" t="e">
        <f>VLOOKUP($A984,#REF!,7,FALSE)</f>
        <v>#REF!</v>
      </c>
      <c r="I984" s="438" t="e">
        <f>VLOOKUP($A984,#REF!,10,FALSE)</f>
        <v>#REF!</v>
      </c>
      <c r="J984" s="93" t="e">
        <f>VLOOKUP($A984,#REF!,11,FALSE)</f>
        <v>#REF!</v>
      </c>
      <c r="K984" s="114" t="e">
        <f>VLOOKUP($A984,#REF!,12,FALSE)</f>
        <v>#REF!</v>
      </c>
      <c r="L984" s="93" t="e">
        <f>VLOOKUP($A984,#REF!,13,FALSE)</f>
        <v>#REF!</v>
      </c>
      <c r="M984" s="438" t="e">
        <f>VLOOKUP($A984,#REF!,14,FALSE)</f>
        <v>#REF!</v>
      </c>
      <c r="N984" s="102" t="e">
        <f>VLOOKUP($A984,#REF!,15,FALSE)</f>
        <v>#REF!</v>
      </c>
      <c r="O984" s="102" t="e">
        <f>VLOOKUP($A984,#REF!,18,FALSE)</f>
        <v>#REF!</v>
      </c>
      <c r="P984" s="93" t="e">
        <f>VLOOKUP($A984,#REF!,41,FALSE)</f>
        <v>#REF!</v>
      </c>
      <c r="Q984" s="115" t="e">
        <f>VLOOKUP(Revisión_Avance_Periodo!$L912,#REF!,30,FALSE)</f>
        <v>#REF!</v>
      </c>
      <c r="R984" s="116">
        <v>2019</v>
      </c>
      <c r="S984" s="196">
        <v>43799</v>
      </c>
      <c r="T984" s="116" t="s">
        <v>78</v>
      </c>
      <c r="U984" s="440" t="e">
        <f>INDEX(#REF!,MATCH(Revisión_Avance_Periodo!$L984,#REF!,0),MATCH(Revisión_Avance_Periodo!$T984,#REF!,0))</f>
        <v>#REF!</v>
      </c>
      <c r="V984" s="440" t="e">
        <f>INDEX(#REF!,MATCH(Revisión_Avance_Periodo!$L984,#REF!,0),MATCH(Revisión_Avance_Periodo!$T984,#REF!,0))</f>
        <v>#REF!</v>
      </c>
      <c r="W984" s="118">
        <f t="shared" si="86"/>
        <v>0</v>
      </c>
      <c r="X984" s="116" t="str">
        <f>VLOOKUP(W984,Tabla_Estado_Meta_OAP_2019[#All],3,TRUE)</f>
        <v>Por Ejecutar</v>
      </c>
      <c r="Y984" s="164" t="e">
        <f>SUBTOTAL(9,$U$974:$U984)</f>
        <v>#REF!</v>
      </c>
      <c r="Z984" s="158" t="e">
        <f>SUBTOTAL(9,$V$974:$V984)</f>
        <v>#REF!</v>
      </c>
      <c r="AA984" s="159">
        <f>IFERROR(+Revisión_Avance_Periodo!$Z984/Revisión_Avance_Periodo!$Y984,0)</f>
        <v>0</v>
      </c>
      <c r="AB984" s="126"/>
      <c r="AC984" s="127"/>
      <c r="AD984" s="125"/>
      <c r="AE984" s="125"/>
      <c r="AF984" s="128"/>
      <c r="AG984" s="129"/>
      <c r="AH984" s="164" t="e">
        <f>SUBTOTAL(9,$U$902:$U984)</f>
        <v>#REF!</v>
      </c>
      <c r="AI984" s="158" t="e">
        <f>SUBTOTAL(9,$V$902:$V984)</f>
        <v>#REF!</v>
      </c>
      <c r="AJ984" s="159">
        <f>IFERROR(+Revisión_Avance_Periodo!$Z912/Revisión_Avance_Periodo!$Y912,0)</f>
        <v>0</v>
      </c>
      <c r="AK984" s="126"/>
      <c r="AL984" s="127"/>
      <c r="AM984" s="125"/>
      <c r="AN984" s="125"/>
      <c r="AO984" s="128"/>
      <c r="AP984" s="129"/>
    </row>
    <row r="985" spans="1:42" ht="15.75" thickBot="1" x14ac:dyDescent="0.3">
      <c r="A985" s="97">
        <v>78</v>
      </c>
      <c r="B985" s="435" t="e">
        <f>CONCATENATE(Revisión_Avance_Periodo!$D913,";",Revisión_Avance_Periodo!$F913,";",Revisión_Avance_Periodo!$L913)</f>
        <v>#REF!</v>
      </c>
      <c r="C985" s="435" t="e">
        <f t="shared" si="84"/>
        <v>#REF!</v>
      </c>
      <c r="D985" s="123" t="e">
        <f>VLOOKUP($A985,#REF!,3,FALSE)</f>
        <v>#REF!</v>
      </c>
      <c r="E985" s="436" t="e">
        <f>VLOOKUP($A985,#REF!,4,FALSE)</f>
        <v>#REF!</v>
      </c>
      <c r="F985" s="103" t="e">
        <f>VLOOKUP($A985,#REF!,5,FALSE)</f>
        <v>#REF!</v>
      </c>
      <c r="G985" s="98" t="e">
        <f>VLOOKUP($A985,#REF!,8,FALSE)</f>
        <v>#REF!</v>
      </c>
      <c r="H985" s="93" t="e">
        <f>VLOOKUP($A985,#REF!,7,FALSE)</f>
        <v>#REF!</v>
      </c>
      <c r="I985" s="438" t="e">
        <f>VLOOKUP($A985,#REF!,10,FALSE)</f>
        <v>#REF!</v>
      </c>
      <c r="J985" s="98" t="e">
        <f>VLOOKUP($A985,#REF!,11,FALSE)</f>
        <v>#REF!</v>
      </c>
      <c r="K985" s="114" t="e">
        <f>VLOOKUP($A985,#REF!,12,FALSE)</f>
        <v>#REF!</v>
      </c>
      <c r="L985" s="98" t="e">
        <f>VLOOKUP($A985,#REF!,13,FALSE)</f>
        <v>#REF!</v>
      </c>
      <c r="M985" s="438" t="e">
        <f>VLOOKUP($A985,#REF!,14,FALSE)</f>
        <v>#REF!</v>
      </c>
      <c r="N985" s="103" t="e">
        <f>VLOOKUP($A985,#REF!,15,FALSE)</f>
        <v>#REF!</v>
      </c>
      <c r="O985" s="103" t="e">
        <f>VLOOKUP($A985,#REF!,18,FALSE)</f>
        <v>#REF!</v>
      </c>
      <c r="P985" s="93" t="e">
        <f>VLOOKUP($A985,#REF!,41,FALSE)</f>
        <v>#REF!</v>
      </c>
      <c r="Q985" s="115" t="e">
        <f>VLOOKUP(Revisión_Avance_Periodo!$L913,#REF!,30,FALSE)</f>
        <v>#REF!</v>
      </c>
      <c r="R985" s="116">
        <v>2019</v>
      </c>
      <c r="S985" s="196">
        <v>43829</v>
      </c>
      <c r="T985" s="124" t="s">
        <v>79</v>
      </c>
      <c r="U985" s="440" t="e">
        <f>INDEX(#REF!,MATCH(Revisión_Avance_Periodo!$L985,#REF!,0),MATCH(Revisión_Avance_Periodo!$T985,#REF!,0))</f>
        <v>#REF!</v>
      </c>
      <c r="V985" s="440" t="e">
        <f>INDEX(#REF!,MATCH(Revisión_Avance_Periodo!$L985,#REF!,0),MATCH(Revisión_Avance_Periodo!$T985,#REF!,0))</f>
        <v>#REF!</v>
      </c>
      <c r="W985" s="118">
        <f t="shared" si="86"/>
        <v>0</v>
      </c>
      <c r="X985" s="124" t="str">
        <f>VLOOKUP(W985,Tabla_Estado_Meta_OAP_2019[#All],3,TRUE)</f>
        <v>Por Ejecutar</v>
      </c>
      <c r="Y985" s="164" t="e">
        <f>SUBTOTAL(9,$U$974:$U985)</f>
        <v>#REF!</v>
      </c>
      <c r="Z985" s="158" t="e">
        <f>SUBTOTAL(9,$V$974:$V985)</f>
        <v>#REF!</v>
      </c>
      <c r="AA985" s="159">
        <f>IFERROR(+Revisión_Avance_Periodo!$Z985/Revisión_Avance_Periodo!$Y985,0)</f>
        <v>0</v>
      </c>
      <c r="AB985" s="126"/>
      <c r="AC985" s="127"/>
      <c r="AD985" s="125"/>
      <c r="AE985" s="125"/>
      <c r="AF985" s="128"/>
      <c r="AG985" s="129"/>
      <c r="AH985" s="164" t="e">
        <f>SUBTOTAL(9,$U$902:$U985)</f>
        <v>#REF!</v>
      </c>
      <c r="AI985" s="158" t="e">
        <f>SUBTOTAL(9,$V$902:$V985)</f>
        <v>#REF!</v>
      </c>
      <c r="AJ985" s="159">
        <f>IFERROR(+Revisión_Avance_Periodo!$Z913/Revisión_Avance_Periodo!$Y913,0)</f>
        <v>0</v>
      </c>
      <c r="AK985" s="126"/>
      <c r="AL985" s="127"/>
      <c r="AM985" s="125"/>
      <c r="AN985" s="125"/>
      <c r="AO985" s="128"/>
      <c r="AP985" s="129"/>
    </row>
    <row r="986" spans="1:42" x14ac:dyDescent="0.25">
      <c r="A986" s="92">
        <v>79</v>
      </c>
      <c r="B986" s="435" t="e">
        <f>CONCATENATE(Revisión_Avance_Periodo!$D914,";",Revisión_Avance_Periodo!$F914,";",Revisión_Avance_Periodo!$L914)</f>
        <v>#REF!</v>
      </c>
      <c r="C986" s="435" t="e">
        <f t="shared" si="84"/>
        <v>#REF!</v>
      </c>
      <c r="D986" s="114" t="e">
        <f>VLOOKUP($A986,#REF!,3,FALSE)</f>
        <v>#REF!</v>
      </c>
      <c r="E986" s="436" t="e">
        <f>VLOOKUP($A986,#REF!,4,FALSE)</f>
        <v>#REF!</v>
      </c>
      <c r="F986" s="102" t="e">
        <f>VLOOKUP($A986,#REF!,5,FALSE)</f>
        <v>#REF!</v>
      </c>
      <c r="G986" s="93" t="e">
        <f>VLOOKUP($A986,#REF!,8,FALSE)</f>
        <v>#REF!</v>
      </c>
      <c r="H986" s="93" t="e">
        <f>VLOOKUP($A986,#REF!,7,FALSE)</f>
        <v>#REF!</v>
      </c>
      <c r="I986" s="438" t="e">
        <f>VLOOKUP($A986,#REF!,10,FALSE)</f>
        <v>#REF!</v>
      </c>
      <c r="J986" s="93" t="e">
        <f>VLOOKUP($A986,#REF!,11,FALSE)</f>
        <v>#REF!</v>
      </c>
      <c r="K986" s="114" t="e">
        <f>VLOOKUP($A986,#REF!,12,FALSE)</f>
        <v>#REF!</v>
      </c>
      <c r="L986" s="93" t="e">
        <f>VLOOKUP($A986,#REF!,13,FALSE)</f>
        <v>#REF!</v>
      </c>
      <c r="M986" s="438" t="e">
        <f>VLOOKUP($A986,#REF!,14,FALSE)</f>
        <v>#REF!</v>
      </c>
      <c r="N986" s="102" t="e">
        <f>VLOOKUP($A986,#REF!,15,FALSE)</f>
        <v>#REF!</v>
      </c>
      <c r="O986" s="102" t="e">
        <f>VLOOKUP($A986,#REF!,18,FALSE)</f>
        <v>#REF!</v>
      </c>
      <c r="P986" s="93" t="e">
        <f>VLOOKUP($A986,#REF!,41,FALSE)</f>
        <v>#REF!</v>
      </c>
      <c r="Q986" s="115" t="e">
        <f>VLOOKUP(Revisión_Avance_Periodo!$L914,#REF!,30,FALSE)</f>
        <v>#REF!</v>
      </c>
      <c r="R986" s="116">
        <v>2019</v>
      </c>
      <c r="S986" s="196">
        <v>43495</v>
      </c>
      <c r="T986" s="116" t="s">
        <v>68</v>
      </c>
      <c r="U986" s="440" t="e">
        <f>INDEX(#REF!,MATCH(Revisión_Avance_Periodo!$L986,#REF!,0),MATCH(Revisión_Avance_Periodo!$T986,#REF!,0))</f>
        <v>#REF!</v>
      </c>
      <c r="V986" s="440" t="e">
        <f>INDEX(#REF!,MATCH(Revisión_Avance_Periodo!$L986,#REF!,0),MATCH(Revisión_Avance_Periodo!$T986,#REF!,0))</f>
        <v>#REF!</v>
      </c>
      <c r="W986" s="118">
        <f t="shared" si="86"/>
        <v>0</v>
      </c>
      <c r="X986" s="116" t="str">
        <f>VLOOKUP(W986,Tabla_Estado_Meta_OAP_2019[#All],3,TRUE)</f>
        <v>Por Ejecutar</v>
      </c>
      <c r="Y986" s="163" t="e">
        <f>SUBTOTAL(9,$U$986:$U986)</f>
        <v>#REF!</v>
      </c>
      <c r="Z986" s="161" t="e">
        <f>SUBTOTAL(9,$V$986:$V986)</f>
        <v>#REF!</v>
      </c>
      <c r="AA986" s="162">
        <f>IFERROR(+Revisión_Avance_Periodo!$Z986/Revisión_Avance_Periodo!$Y986,0)</f>
        <v>0</v>
      </c>
      <c r="AB986" s="445" t="e">
        <f>SUBTOTAL(9,U986:U997)</f>
        <v>#REF!</v>
      </c>
      <c r="AC986" s="446" t="e">
        <f>SUBTOTAL(9,V986:V997)</f>
        <v>#REF!</v>
      </c>
      <c r="AD986" s="119" t="e">
        <f>+AC986/AB986</f>
        <v>#REF!</v>
      </c>
      <c r="AE986" s="119" t="e">
        <f>100%-Revisión_Avance_Periodo!$AD986</f>
        <v>#REF!</v>
      </c>
      <c r="AF986" s="121" t="e">
        <f>VLOOKUP(AD986,Tabla_Estado_Meta_OAP_2019[],3,TRUE)</f>
        <v>#REF!</v>
      </c>
      <c r="AG986" s="122" t="e">
        <f>Revisión_Avance_Periodo!$AD986*Revisión_Avance_Periodo!$Q986</f>
        <v>#REF!</v>
      </c>
      <c r="AH986" s="163" t="e">
        <f>SUBTOTAL(9,$U$914:$U986)</f>
        <v>#REF!</v>
      </c>
      <c r="AI986" s="161" t="e">
        <f>SUBTOTAL(9,$V$914:$V986)</f>
        <v>#REF!</v>
      </c>
      <c r="AJ986" s="162">
        <f>IFERROR(+Revisión_Avance_Periodo!$Z914/Revisión_Avance_Periodo!$Y914,0)</f>
        <v>0</v>
      </c>
      <c r="AK986" s="445" t="e">
        <f>SUBTOTAL(9,AD986:AD997)</f>
        <v>#REF!</v>
      </c>
      <c r="AL986" s="446" t="e">
        <f>SUBTOTAL(9,AE986:AE997)</f>
        <v>#REF!</v>
      </c>
      <c r="AM986" s="119" t="e">
        <f>+AL986/AK986</f>
        <v>#REF!</v>
      </c>
      <c r="AN986" s="119" t="e">
        <f>100%-Revisión_Avance_Periodo!$AD914</f>
        <v>#REF!</v>
      </c>
      <c r="AO986" s="121" t="e">
        <f>VLOOKUP(AM986,Tabla_Estado_Meta_OAP_2019[],3,TRUE)</f>
        <v>#REF!</v>
      </c>
      <c r="AP986" s="122" t="e">
        <f>Revisión_Avance_Periodo!$AD914*Revisión_Avance_Periodo!$Q914</f>
        <v>#REF!</v>
      </c>
    </row>
    <row r="987" spans="1:42" x14ac:dyDescent="0.25">
      <c r="A987" s="97">
        <v>79</v>
      </c>
      <c r="B987" s="435" t="e">
        <f>CONCATENATE(Revisión_Avance_Periodo!$D915,";",Revisión_Avance_Periodo!$F915,";",Revisión_Avance_Periodo!$L915)</f>
        <v>#REF!</v>
      </c>
      <c r="C987" s="435" t="e">
        <f t="shared" si="84"/>
        <v>#REF!</v>
      </c>
      <c r="D987" s="123" t="e">
        <f>VLOOKUP($A987,#REF!,3,FALSE)</f>
        <v>#REF!</v>
      </c>
      <c r="E987" s="436" t="e">
        <f>VLOOKUP($A987,#REF!,4,FALSE)</f>
        <v>#REF!</v>
      </c>
      <c r="F987" s="103" t="e">
        <f>VLOOKUP($A987,#REF!,5,FALSE)</f>
        <v>#REF!</v>
      </c>
      <c r="G987" s="98" t="e">
        <f>VLOOKUP($A987,#REF!,8,FALSE)</f>
        <v>#REF!</v>
      </c>
      <c r="H987" s="93" t="e">
        <f>VLOOKUP($A987,#REF!,7,FALSE)</f>
        <v>#REF!</v>
      </c>
      <c r="I987" s="438" t="e">
        <f>VLOOKUP($A987,#REF!,10,FALSE)</f>
        <v>#REF!</v>
      </c>
      <c r="J987" s="98" t="e">
        <f>VLOOKUP($A987,#REF!,11,FALSE)</f>
        <v>#REF!</v>
      </c>
      <c r="K987" s="114" t="e">
        <f>VLOOKUP($A987,#REF!,12,FALSE)</f>
        <v>#REF!</v>
      </c>
      <c r="L987" s="98" t="e">
        <f>VLOOKUP($A987,#REF!,13,FALSE)</f>
        <v>#REF!</v>
      </c>
      <c r="M987" s="438" t="e">
        <f>VLOOKUP($A987,#REF!,14,FALSE)</f>
        <v>#REF!</v>
      </c>
      <c r="N987" s="103" t="e">
        <f>VLOOKUP($A987,#REF!,15,FALSE)</f>
        <v>#REF!</v>
      </c>
      <c r="O987" s="103" t="e">
        <f>VLOOKUP($A987,#REF!,18,FALSE)</f>
        <v>#REF!</v>
      </c>
      <c r="P987" s="93" t="e">
        <f>VLOOKUP($A987,#REF!,41,FALSE)</f>
        <v>#REF!</v>
      </c>
      <c r="Q987" s="115" t="e">
        <f>VLOOKUP(Revisión_Avance_Periodo!$L915,#REF!,30,FALSE)</f>
        <v>#REF!</v>
      </c>
      <c r="R987" s="116">
        <v>2019</v>
      </c>
      <c r="S987" s="196">
        <v>43524</v>
      </c>
      <c r="T987" s="124" t="s">
        <v>69</v>
      </c>
      <c r="U987" s="440" t="e">
        <f>INDEX(#REF!,MATCH(Revisión_Avance_Periodo!$L987,#REF!,0),MATCH(Revisión_Avance_Periodo!$T987,#REF!,0))</f>
        <v>#REF!</v>
      </c>
      <c r="V987" s="440" t="e">
        <f>INDEX(#REF!,MATCH(Revisión_Avance_Periodo!$L987,#REF!,0),MATCH(Revisión_Avance_Periodo!$T987,#REF!,0))</f>
        <v>#REF!</v>
      </c>
      <c r="W987" s="118">
        <f t="shared" si="86"/>
        <v>0</v>
      </c>
      <c r="X987" s="124" t="str">
        <f>VLOOKUP(W987,Tabla_Estado_Meta_OAP_2019[#All],3,TRUE)</f>
        <v>Por Ejecutar</v>
      </c>
      <c r="Y987" s="164" t="e">
        <f>SUBTOTAL(9,$U$986:$U987)</f>
        <v>#REF!</v>
      </c>
      <c r="Z987" s="158" t="e">
        <f>SUBTOTAL(9,$V$986:$V987)</f>
        <v>#REF!</v>
      </c>
      <c r="AA987" s="159">
        <f>IFERROR(+Revisión_Avance_Periodo!$Z987/Revisión_Avance_Periodo!$Y987,0)</f>
        <v>0</v>
      </c>
      <c r="AB987" s="126"/>
      <c r="AC987" s="127"/>
      <c r="AD987" s="125"/>
      <c r="AE987" s="125"/>
      <c r="AF987" s="128"/>
      <c r="AG987" s="129"/>
      <c r="AH987" s="164" t="e">
        <f>SUBTOTAL(9,$U$914:$U987)</f>
        <v>#REF!</v>
      </c>
      <c r="AI987" s="158" t="e">
        <f>SUBTOTAL(9,$V$914:$V987)</f>
        <v>#REF!</v>
      </c>
      <c r="AJ987" s="159">
        <f>IFERROR(+Revisión_Avance_Periodo!$Z915/Revisión_Avance_Periodo!$Y915,0)</f>
        <v>0</v>
      </c>
      <c r="AK987" s="126"/>
      <c r="AL987" s="127"/>
      <c r="AM987" s="125"/>
      <c r="AN987" s="125"/>
      <c r="AO987" s="128"/>
      <c r="AP987" s="129"/>
    </row>
    <row r="988" spans="1:42" x14ac:dyDescent="0.25">
      <c r="A988" s="92">
        <v>79</v>
      </c>
      <c r="B988" s="435" t="e">
        <f>CONCATENATE(Revisión_Avance_Periodo!$D916,";",Revisión_Avance_Periodo!$F916,";",Revisión_Avance_Periodo!$L916)</f>
        <v>#REF!</v>
      </c>
      <c r="C988" s="435" t="e">
        <f t="shared" si="84"/>
        <v>#REF!</v>
      </c>
      <c r="D988" s="114" t="e">
        <f>VLOOKUP($A988,#REF!,3,FALSE)</f>
        <v>#REF!</v>
      </c>
      <c r="E988" s="436" t="e">
        <f>VLOOKUP($A988,#REF!,4,FALSE)</f>
        <v>#REF!</v>
      </c>
      <c r="F988" s="102" t="e">
        <f>VLOOKUP($A988,#REF!,5,FALSE)</f>
        <v>#REF!</v>
      </c>
      <c r="G988" s="93" t="e">
        <f>VLOOKUP($A988,#REF!,8,FALSE)</f>
        <v>#REF!</v>
      </c>
      <c r="H988" s="93" t="e">
        <f>VLOOKUP($A988,#REF!,7,FALSE)</f>
        <v>#REF!</v>
      </c>
      <c r="I988" s="438" t="e">
        <f>VLOOKUP($A988,#REF!,10,FALSE)</f>
        <v>#REF!</v>
      </c>
      <c r="J988" s="93" t="e">
        <f>VLOOKUP($A988,#REF!,11,FALSE)</f>
        <v>#REF!</v>
      </c>
      <c r="K988" s="114" t="e">
        <f>VLOOKUP($A988,#REF!,12,FALSE)</f>
        <v>#REF!</v>
      </c>
      <c r="L988" s="93" t="e">
        <f>VLOOKUP($A988,#REF!,13,FALSE)</f>
        <v>#REF!</v>
      </c>
      <c r="M988" s="438" t="e">
        <f>VLOOKUP($A988,#REF!,14,FALSE)</f>
        <v>#REF!</v>
      </c>
      <c r="N988" s="102" t="e">
        <f>VLOOKUP($A988,#REF!,15,FALSE)</f>
        <v>#REF!</v>
      </c>
      <c r="O988" s="102" t="e">
        <f>VLOOKUP($A988,#REF!,18,FALSE)</f>
        <v>#REF!</v>
      </c>
      <c r="P988" s="93" t="e">
        <f>VLOOKUP($A988,#REF!,41,FALSE)</f>
        <v>#REF!</v>
      </c>
      <c r="Q988" s="115" t="e">
        <f>VLOOKUP(Revisión_Avance_Periodo!$L916,#REF!,30,FALSE)</f>
        <v>#REF!</v>
      </c>
      <c r="R988" s="116">
        <v>2019</v>
      </c>
      <c r="S988" s="196">
        <v>43554</v>
      </c>
      <c r="T988" s="116" t="s">
        <v>70</v>
      </c>
      <c r="U988" s="440" t="e">
        <f>INDEX(#REF!,MATCH(Revisión_Avance_Periodo!$L988,#REF!,0),MATCH(Revisión_Avance_Periodo!$T988,#REF!,0))</f>
        <v>#REF!</v>
      </c>
      <c r="V988" s="440" t="e">
        <f>INDEX(#REF!,MATCH(Revisión_Avance_Periodo!$L988,#REF!,0),MATCH(Revisión_Avance_Periodo!$T988,#REF!,0))</f>
        <v>#REF!</v>
      </c>
      <c r="W988" s="118">
        <f t="shared" si="86"/>
        <v>0</v>
      </c>
      <c r="X988" s="116" t="str">
        <f>VLOOKUP(W988,Tabla_Estado_Meta_OAP_2019[#All],3,TRUE)</f>
        <v>Por Ejecutar</v>
      </c>
      <c r="Y988" s="164" t="e">
        <f>SUBTOTAL(9,$U$986:$U988)</f>
        <v>#REF!</v>
      </c>
      <c r="Z988" s="158" t="e">
        <f>SUBTOTAL(9,$V$986:$V988)</f>
        <v>#REF!</v>
      </c>
      <c r="AA988" s="159">
        <f>IFERROR(+Revisión_Avance_Periodo!$Z988/Revisión_Avance_Periodo!$Y988,0)</f>
        <v>0</v>
      </c>
      <c r="AB988" s="126"/>
      <c r="AC988" s="127"/>
      <c r="AD988" s="125"/>
      <c r="AE988" s="125"/>
      <c r="AF988" s="128"/>
      <c r="AG988" s="129"/>
      <c r="AH988" s="164" t="e">
        <f>SUBTOTAL(9,$U$914:$U988)</f>
        <v>#REF!</v>
      </c>
      <c r="AI988" s="158" t="e">
        <f>SUBTOTAL(9,$V$914:$V988)</f>
        <v>#REF!</v>
      </c>
      <c r="AJ988" s="159">
        <f>IFERROR(+Revisión_Avance_Periodo!$Z916/Revisión_Avance_Periodo!$Y916,0)</f>
        <v>0</v>
      </c>
      <c r="AK988" s="126"/>
      <c r="AL988" s="127"/>
      <c r="AM988" s="125"/>
      <c r="AN988" s="125"/>
      <c r="AO988" s="128"/>
      <c r="AP988" s="129"/>
    </row>
    <row r="989" spans="1:42" x14ac:dyDescent="0.25">
      <c r="A989" s="97">
        <v>79</v>
      </c>
      <c r="B989" s="435" t="e">
        <f>CONCATENATE(Revisión_Avance_Periodo!$D917,";",Revisión_Avance_Periodo!$F917,";",Revisión_Avance_Periodo!$L917)</f>
        <v>#REF!</v>
      </c>
      <c r="C989" s="435" t="e">
        <f t="shared" si="84"/>
        <v>#REF!</v>
      </c>
      <c r="D989" s="123" t="e">
        <f>VLOOKUP($A989,#REF!,3,FALSE)</f>
        <v>#REF!</v>
      </c>
      <c r="E989" s="436" t="e">
        <f>VLOOKUP($A989,#REF!,4,FALSE)</f>
        <v>#REF!</v>
      </c>
      <c r="F989" s="103" t="e">
        <f>VLOOKUP($A989,#REF!,5,FALSE)</f>
        <v>#REF!</v>
      </c>
      <c r="G989" s="98" t="e">
        <f>VLOOKUP($A989,#REF!,8,FALSE)</f>
        <v>#REF!</v>
      </c>
      <c r="H989" s="93" t="e">
        <f>VLOOKUP($A989,#REF!,7,FALSE)</f>
        <v>#REF!</v>
      </c>
      <c r="I989" s="438" t="e">
        <f>VLOOKUP($A989,#REF!,10,FALSE)</f>
        <v>#REF!</v>
      </c>
      <c r="J989" s="98" t="e">
        <f>VLOOKUP($A989,#REF!,11,FALSE)</f>
        <v>#REF!</v>
      </c>
      <c r="K989" s="114" t="e">
        <f>VLOOKUP($A989,#REF!,12,FALSE)</f>
        <v>#REF!</v>
      </c>
      <c r="L989" s="98" t="e">
        <f>VLOOKUP($A989,#REF!,13,FALSE)</f>
        <v>#REF!</v>
      </c>
      <c r="M989" s="438" t="e">
        <f>VLOOKUP($A989,#REF!,14,FALSE)</f>
        <v>#REF!</v>
      </c>
      <c r="N989" s="103" t="e">
        <f>VLOOKUP($A989,#REF!,15,FALSE)</f>
        <v>#REF!</v>
      </c>
      <c r="O989" s="103" t="e">
        <f>VLOOKUP($A989,#REF!,18,FALSE)</f>
        <v>#REF!</v>
      </c>
      <c r="P989" s="93" t="e">
        <f>VLOOKUP($A989,#REF!,41,FALSE)</f>
        <v>#REF!</v>
      </c>
      <c r="Q989" s="115" t="e">
        <f>VLOOKUP(Revisión_Avance_Periodo!$L917,#REF!,30,FALSE)</f>
        <v>#REF!</v>
      </c>
      <c r="R989" s="116">
        <v>2019</v>
      </c>
      <c r="S989" s="196">
        <v>43585</v>
      </c>
      <c r="T989" s="124" t="s">
        <v>71</v>
      </c>
      <c r="U989" s="440" t="e">
        <f>INDEX(#REF!,MATCH(Revisión_Avance_Periodo!$L989,#REF!,0),MATCH(Revisión_Avance_Periodo!$T989,#REF!,0))</f>
        <v>#REF!</v>
      </c>
      <c r="V989" s="440" t="e">
        <f>INDEX(#REF!,MATCH(Revisión_Avance_Periodo!$L989,#REF!,0),MATCH(Revisión_Avance_Periodo!$T989,#REF!,0))</f>
        <v>#REF!</v>
      </c>
      <c r="W989" s="118">
        <f t="shared" si="86"/>
        <v>0</v>
      </c>
      <c r="X989" s="124" t="str">
        <f>VLOOKUP(W989,Tabla_Estado_Meta_OAP_2019[#All],3,TRUE)</f>
        <v>Por Ejecutar</v>
      </c>
      <c r="Y989" s="164" t="e">
        <f>SUBTOTAL(9,$U$986:$U989)</f>
        <v>#REF!</v>
      </c>
      <c r="Z989" s="158" t="e">
        <f>SUBTOTAL(9,$V$986:$V989)</f>
        <v>#REF!</v>
      </c>
      <c r="AA989" s="159">
        <f>IFERROR(+Revisión_Avance_Periodo!$Z989/Revisión_Avance_Periodo!$Y989,0)</f>
        <v>0</v>
      </c>
      <c r="AB989" s="126"/>
      <c r="AC989" s="127"/>
      <c r="AD989" s="125"/>
      <c r="AE989" s="125"/>
      <c r="AF989" s="128"/>
      <c r="AG989" s="129"/>
      <c r="AH989" s="164" t="e">
        <f>SUBTOTAL(9,$U$914:$U989)</f>
        <v>#REF!</v>
      </c>
      <c r="AI989" s="158" t="e">
        <f>SUBTOTAL(9,$V$914:$V989)</f>
        <v>#REF!</v>
      </c>
      <c r="AJ989" s="159">
        <f>IFERROR(+Revisión_Avance_Periodo!$Z917/Revisión_Avance_Periodo!$Y917,0)</f>
        <v>0</v>
      </c>
      <c r="AK989" s="126"/>
      <c r="AL989" s="127"/>
      <c r="AM989" s="125"/>
      <c r="AN989" s="125"/>
      <c r="AO989" s="128"/>
      <c r="AP989" s="129"/>
    </row>
    <row r="990" spans="1:42" x14ac:dyDescent="0.25">
      <c r="A990" s="92">
        <v>79</v>
      </c>
      <c r="B990" s="435" t="e">
        <f>CONCATENATE(Revisión_Avance_Periodo!$D918,";",Revisión_Avance_Periodo!$F918,";",Revisión_Avance_Periodo!$L918)</f>
        <v>#REF!</v>
      </c>
      <c r="C990" s="435" t="e">
        <f t="shared" si="84"/>
        <v>#REF!</v>
      </c>
      <c r="D990" s="114" t="e">
        <f>VLOOKUP($A990,#REF!,3,FALSE)</f>
        <v>#REF!</v>
      </c>
      <c r="E990" s="436" t="e">
        <f>VLOOKUP($A990,#REF!,4,FALSE)</f>
        <v>#REF!</v>
      </c>
      <c r="F990" s="102" t="e">
        <f>VLOOKUP($A990,#REF!,5,FALSE)</f>
        <v>#REF!</v>
      </c>
      <c r="G990" s="93" t="e">
        <f>VLOOKUP($A990,#REF!,8,FALSE)</f>
        <v>#REF!</v>
      </c>
      <c r="H990" s="93" t="e">
        <f>VLOOKUP($A990,#REF!,7,FALSE)</f>
        <v>#REF!</v>
      </c>
      <c r="I990" s="438" t="e">
        <f>VLOOKUP($A990,#REF!,10,FALSE)</f>
        <v>#REF!</v>
      </c>
      <c r="J990" s="93" t="e">
        <f>VLOOKUP($A990,#REF!,11,FALSE)</f>
        <v>#REF!</v>
      </c>
      <c r="K990" s="114" t="e">
        <f>VLOOKUP($A990,#REF!,12,FALSE)</f>
        <v>#REF!</v>
      </c>
      <c r="L990" s="93" t="e">
        <f>VLOOKUP($A990,#REF!,13,FALSE)</f>
        <v>#REF!</v>
      </c>
      <c r="M990" s="438" t="e">
        <f>VLOOKUP($A990,#REF!,14,FALSE)</f>
        <v>#REF!</v>
      </c>
      <c r="N990" s="102" t="e">
        <f>VLOOKUP($A990,#REF!,15,FALSE)</f>
        <v>#REF!</v>
      </c>
      <c r="O990" s="102" t="e">
        <f>VLOOKUP($A990,#REF!,18,FALSE)</f>
        <v>#REF!</v>
      </c>
      <c r="P990" s="93" t="e">
        <f>VLOOKUP($A990,#REF!,41,FALSE)</f>
        <v>#REF!</v>
      </c>
      <c r="Q990" s="115" t="e">
        <f>VLOOKUP(Revisión_Avance_Periodo!$L918,#REF!,30,FALSE)</f>
        <v>#REF!</v>
      </c>
      <c r="R990" s="116">
        <v>2019</v>
      </c>
      <c r="S990" s="196">
        <v>43615</v>
      </c>
      <c r="T990" s="116" t="s">
        <v>72</v>
      </c>
      <c r="U990" s="440" t="e">
        <f>INDEX(#REF!,MATCH(Revisión_Avance_Periodo!$L990,#REF!,0),MATCH(Revisión_Avance_Periodo!$T990,#REF!,0))</f>
        <v>#REF!</v>
      </c>
      <c r="V990" s="440" t="e">
        <f>INDEX(#REF!,MATCH(Revisión_Avance_Periodo!$L990,#REF!,0),MATCH(Revisión_Avance_Periodo!$T990,#REF!,0))</f>
        <v>#REF!</v>
      </c>
      <c r="W990" s="118">
        <f t="shared" si="86"/>
        <v>0</v>
      </c>
      <c r="X990" s="116" t="str">
        <f>VLOOKUP(W990,Tabla_Estado_Meta_OAP_2019[#All],3,TRUE)</f>
        <v>Por Ejecutar</v>
      </c>
      <c r="Y990" s="164" t="e">
        <f>SUBTOTAL(9,$U$986:$U990)</f>
        <v>#REF!</v>
      </c>
      <c r="Z990" s="158" t="e">
        <f>SUBTOTAL(9,$V$986:$V990)</f>
        <v>#REF!</v>
      </c>
      <c r="AA990" s="159">
        <f>IFERROR(+Revisión_Avance_Periodo!$Z990/Revisión_Avance_Periodo!$Y990,0)</f>
        <v>0</v>
      </c>
      <c r="AB990" s="126"/>
      <c r="AC990" s="127"/>
      <c r="AD990" s="125"/>
      <c r="AE990" s="125"/>
      <c r="AF990" s="128"/>
      <c r="AG990" s="129"/>
      <c r="AH990" s="164" t="e">
        <f>SUBTOTAL(9,$U$914:$U990)</f>
        <v>#REF!</v>
      </c>
      <c r="AI990" s="158" t="e">
        <f>SUBTOTAL(9,$V$914:$V990)</f>
        <v>#REF!</v>
      </c>
      <c r="AJ990" s="159">
        <f>IFERROR(+Revisión_Avance_Periodo!$Z918/Revisión_Avance_Periodo!$Y918,0)</f>
        <v>0</v>
      </c>
      <c r="AK990" s="126"/>
      <c r="AL990" s="127"/>
      <c r="AM990" s="125"/>
      <c r="AN990" s="125"/>
      <c r="AO990" s="128"/>
      <c r="AP990" s="129"/>
    </row>
    <row r="991" spans="1:42" x14ac:dyDescent="0.25">
      <c r="A991" s="97">
        <v>79</v>
      </c>
      <c r="B991" s="435" t="e">
        <f>CONCATENATE(Revisión_Avance_Periodo!$D919,";",Revisión_Avance_Periodo!$F919,";",Revisión_Avance_Periodo!$L919)</f>
        <v>#REF!</v>
      </c>
      <c r="C991" s="435" t="e">
        <f t="shared" si="84"/>
        <v>#REF!</v>
      </c>
      <c r="D991" s="123" t="e">
        <f>VLOOKUP($A991,#REF!,3,FALSE)</f>
        <v>#REF!</v>
      </c>
      <c r="E991" s="436" t="e">
        <f>VLOOKUP($A991,#REF!,4,FALSE)</f>
        <v>#REF!</v>
      </c>
      <c r="F991" s="103" t="e">
        <f>VLOOKUP($A991,#REF!,5,FALSE)</f>
        <v>#REF!</v>
      </c>
      <c r="G991" s="98" t="e">
        <f>VLOOKUP($A991,#REF!,8,FALSE)</f>
        <v>#REF!</v>
      </c>
      <c r="H991" s="93" t="e">
        <f>VLOOKUP($A991,#REF!,7,FALSE)</f>
        <v>#REF!</v>
      </c>
      <c r="I991" s="438" t="e">
        <f>VLOOKUP($A991,#REF!,10,FALSE)</f>
        <v>#REF!</v>
      </c>
      <c r="J991" s="98" t="e">
        <f>VLOOKUP($A991,#REF!,11,FALSE)</f>
        <v>#REF!</v>
      </c>
      <c r="K991" s="114" t="e">
        <f>VLOOKUP($A991,#REF!,12,FALSE)</f>
        <v>#REF!</v>
      </c>
      <c r="L991" s="98" t="e">
        <f>VLOOKUP($A991,#REF!,13,FALSE)</f>
        <v>#REF!</v>
      </c>
      <c r="M991" s="438" t="e">
        <f>VLOOKUP($A991,#REF!,14,FALSE)</f>
        <v>#REF!</v>
      </c>
      <c r="N991" s="103" t="e">
        <f>VLOOKUP($A991,#REF!,15,FALSE)</f>
        <v>#REF!</v>
      </c>
      <c r="O991" s="103" t="e">
        <f>VLOOKUP($A991,#REF!,18,FALSE)</f>
        <v>#REF!</v>
      </c>
      <c r="P991" s="93" t="e">
        <f>VLOOKUP($A991,#REF!,41,FALSE)</f>
        <v>#REF!</v>
      </c>
      <c r="Q991" s="115" t="e">
        <f>VLOOKUP(Revisión_Avance_Periodo!$L919,#REF!,30,FALSE)</f>
        <v>#REF!</v>
      </c>
      <c r="R991" s="116">
        <v>2019</v>
      </c>
      <c r="S991" s="196">
        <v>43646</v>
      </c>
      <c r="T991" s="124" t="s">
        <v>73</v>
      </c>
      <c r="U991" s="440" t="e">
        <f>INDEX(#REF!,MATCH(Revisión_Avance_Periodo!$L991,#REF!,0),MATCH(Revisión_Avance_Periodo!$T991,#REF!,0))</f>
        <v>#REF!</v>
      </c>
      <c r="V991" s="440" t="e">
        <f>INDEX(#REF!,MATCH(Revisión_Avance_Periodo!$L991,#REF!,0),MATCH(Revisión_Avance_Periodo!$T991,#REF!,0))</f>
        <v>#REF!</v>
      </c>
      <c r="W991" s="130" t="e">
        <f>V991/U991</f>
        <v>#REF!</v>
      </c>
      <c r="X991" s="124" t="e">
        <f>VLOOKUP(W991,Tabla_Estado_Meta_OAP_2019[#All],3,TRUE)</f>
        <v>#REF!</v>
      </c>
      <c r="Y991" s="164" t="e">
        <f>SUBTOTAL(9,$U$986:$U991)</f>
        <v>#REF!</v>
      </c>
      <c r="Z991" s="158" t="e">
        <f>SUBTOTAL(9,$V$986:$V991)</f>
        <v>#REF!</v>
      </c>
      <c r="AA991" s="159">
        <f>IFERROR(+Revisión_Avance_Periodo!$Z991/Revisión_Avance_Periodo!$Y991,0)</f>
        <v>0</v>
      </c>
      <c r="AB991" s="126"/>
      <c r="AC991" s="127"/>
      <c r="AD991" s="125"/>
      <c r="AE991" s="125"/>
      <c r="AF991" s="128"/>
      <c r="AG991" s="129"/>
      <c r="AH991" s="164" t="e">
        <f>SUBTOTAL(9,$U$914:$U991)</f>
        <v>#REF!</v>
      </c>
      <c r="AI991" s="158" t="e">
        <f>SUBTOTAL(9,$V$914:$V991)</f>
        <v>#REF!</v>
      </c>
      <c r="AJ991" s="159">
        <f>IFERROR(+Revisión_Avance_Periodo!$Z919/Revisión_Avance_Periodo!$Y919,0)</f>
        <v>0</v>
      </c>
      <c r="AK991" s="126"/>
      <c r="AL991" s="127"/>
      <c r="AM991" s="125"/>
      <c r="AN991" s="125"/>
      <c r="AO991" s="128"/>
      <c r="AP991" s="129"/>
    </row>
    <row r="992" spans="1:42" x14ac:dyDescent="0.25">
      <c r="A992" s="92">
        <v>79</v>
      </c>
      <c r="B992" s="435" t="e">
        <f>CONCATENATE(Revisión_Avance_Periodo!$D920,";",Revisión_Avance_Periodo!$F920,";",Revisión_Avance_Periodo!$L920)</f>
        <v>#REF!</v>
      </c>
      <c r="C992" s="435" t="e">
        <f t="shared" si="84"/>
        <v>#REF!</v>
      </c>
      <c r="D992" s="114" t="e">
        <f>VLOOKUP($A992,#REF!,3,FALSE)</f>
        <v>#REF!</v>
      </c>
      <c r="E992" s="436" t="e">
        <f>VLOOKUP($A992,#REF!,4,FALSE)</f>
        <v>#REF!</v>
      </c>
      <c r="F992" s="102" t="e">
        <f>VLOOKUP($A992,#REF!,5,FALSE)</f>
        <v>#REF!</v>
      </c>
      <c r="G992" s="93" t="e">
        <f>VLOOKUP($A992,#REF!,8,FALSE)</f>
        <v>#REF!</v>
      </c>
      <c r="H992" s="93" t="e">
        <f>VLOOKUP($A992,#REF!,7,FALSE)</f>
        <v>#REF!</v>
      </c>
      <c r="I992" s="438" t="e">
        <f>VLOOKUP($A992,#REF!,10,FALSE)</f>
        <v>#REF!</v>
      </c>
      <c r="J992" s="93" t="e">
        <f>VLOOKUP($A992,#REF!,11,FALSE)</f>
        <v>#REF!</v>
      </c>
      <c r="K992" s="114" t="e">
        <f>VLOOKUP($A992,#REF!,12,FALSE)</f>
        <v>#REF!</v>
      </c>
      <c r="L992" s="93" t="e">
        <f>VLOOKUP($A992,#REF!,13,FALSE)</f>
        <v>#REF!</v>
      </c>
      <c r="M992" s="438" t="e">
        <f>VLOOKUP($A992,#REF!,14,FALSE)</f>
        <v>#REF!</v>
      </c>
      <c r="N992" s="102" t="e">
        <f>VLOOKUP($A992,#REF!,15,FALSE)</f>
        <v>#REF!</v>
      </c>
      <c r="O992" s="102" t="e">
        <f>VLOOKUP($A992,#REF!,18,FALSE)</f>
        <v>#REF!</v>
      </c>
      <c r="P992" s="93" t="e">
        <f>VLOOKUP($A992,#REF!,41,FALSE)</f>
        <v>#REF!</v>
      </c>
      <c r="Q992" s="115" t="e">
        <f>VLOOKUP(Revisión_Avance_Periodo!$L920,#REF!,30,FALSE)</f>
        <v>#REF!</v>
      </c>
      <c r="R992" s="116">
        <v>2019</v>
      </c>
      <c r="S992" s="196">
        <v>43676</v>
      </c>
      <c r="T992" s="116" t="s">
        <v>74</v>
      </c>
      <c r="U992" s="440" t="e">
        <f>INDEX(#REF!,MATCH(Revisión_Avance_Periodo!$L992,#REF!,0),MATCH(Revisión_Avance_Periodo!$T992,#REF!,0))</f>
        <v>#REF!</v>
      </c>
      <c r="V992" s="440" t="e">
        <f>INDEX(#REF!,MATCH(Revisión_Avance_Periodo!$L992,#REF!,0),MATCH(Revisión_Avance_Periodo!$T992,#REF!,0))</f>
        <v>#REF!</v>
      </c>
      <c r="W992" s="118">
        <f t="shared" ref="W992:W997" si="87">IFERROR((V992/U992),0)</f>
        <v>0</v>
      </c>
      <c r="X992" s="116" t="str">
        <f>VLOOKUP(W992,Tabla_Estado_Meta_OAP_2019[#All],3,TRUE)</f>
        <v>Por Ejecutar</v>
      </c>
      <c r="Y992" s="164" t="e">
        <f>SUBTOTAL(9,$U$986:$U992)</f>
        <v>#REF!</v>
      </c>
      <c r="Z992" s="158" t="e">
        <f>SUBTOTAL(9,$V$986:$V992)</f>
        <v>#REF!</v>
      </c>
      <c r="AA992" s="159">
        <f>IFERROR(+Revisión_Avance_Periodo!$Z992/Revisión_Avance_Periodo!$Y992,0)</f>
        <v>0</v>
      </c>
      <c r="AB992" s="126"/>
      <c r="AC992" s="127"/>
      <c r="AD992" s="125"/>
      <c r="AE992" s="125"/>
      <c r="AF992" s="128"/>
      <c r="AG992" s="129"/>
      <c r="AH992" s="164" t="e">
        <f>SUBTOTAL(9,$U$914:$U992)</f>
        <v>#REF!</v>
      </c>
      <c r="AI992" s="158" t="e">
        <f>SUBTOTAL(9,$V$914:$V992)</f>
        <v>#REF!</v>
      </c>
      <c r="AJ992" s="159">
        <f>IFERROR(+Revisión_Avance_Periodo!$Z920/Revisión_Avance_Periodo!$Y920,0)</f>
        <v>0</v>
      </c>
      <c r="AK992" s="126"/>
      <c r="AL992" s="127"/>
      <c r="AM992" s="125"/>
      <c r="AN992" s="125"/>
      <c r="AO992" s="128"/>
      <c r="AP992" s="129"/>
    </row>
    <row r="993" spans="1:42" x14ac:dyDescent="0.25">
      <c r="A993" s="97">
        <v>79</v>
      </c>
      <c r="B993" s="435" t="e">
        <f>CONCATENATE(Revisión_Avance_Periodo!$D921,";",Revisión_Avance_Periodo!$F921,";",Revisión_Avance_Periodo!$L921)</f>
        <v>#REF!</v>
      </c>
      <c r="C993" s="435" t="e">
        <f t="shared" si="84"/>
        <v>#REF!</v>
      </c>
      <c r="D993" s="123" t="e">
        <f>VLOOKUP($A993,#REF!,3,FALSE)</f>
        <v>#REF!</v>
      </c>
      <c r="E993" s="436" t="e">
        <f>VLOOKUP($A993,#REF!,4,FALSE)</f>
        <v>#REF!</v>
      </c>
      <c r="F993" s="103" t="e">
        <f>VLOOKUP($A993,#REF!,5,FALSE)</f>
        <v>#REF!</v>
      </c>
      <c r="G993" s="98" t="e">
        <f>VLOOKUP($A993,#REF!,8,FALSE)</f>
        <v>#REF!</v>
      </c>
      <c r="H993" s="93" t="e">
        <f>VLOOKUP($A993,#REF!,7,FALSE)</f>
        <v>#REF!</v>
      </c>
      <c r="I993" s="438" t="e">
        <f>VLOOKUP($A993,#REF!,10,FALSE)</f>
        <v>#REF!</v>
      </c>
      <c r="J993" s="98" t="e">
        <f>VLOOKUP($A993,#REF!,11,FALSE)</f>
        <v>#REF!</v>
      </c>
      <c r="K993" s="114" t="e">
        <f>VLOOKUP($A993,#REF!,12,FALSE)</f>
        <v>#REF!</v>
      </c>
      <c r="L993" s="98" t="e">
        <f>VLOOKUP($A993,#REF!,13,FALSE)</f>
        <v>#REF!</v>
      </c>
      <c r="M993" s="438" t="e">
        <f>VLOOKUP($A993,#REF!,14,FALSE)</f>
        <v>#REF!</v>
      </c>
      <c r="N993" s="103" t="e">
        <f>VLOOKUP($A993,#REF!,15,FALSE)</f>
        <v>#REF!</v>
      </c>
      <c r="O993" s="103" t="e">
        <f>VLOOKUP($A993,#REF!,18,FALSE)</f>
        <v>#REF!</v>
      </c>
      <c r="P993" s="93" t="e">
        <f>VLOOKUP($A993,#REF!,41,FALSE)</f>
        <v>#REF!</v>
      </c>
      <c r="Q993" s="115" t="e">
        <f>VLOOKUP(Revisión_Avance_Periodo!$L921,#REF!,30,FALSE)</f>
        <v>#REF!</v>
      </c>
      <c r="R993" s="116">
        <v>2019</v>
      </c>
      <c r="S993" s="196">
        <v>43707</v>
      </c>
      <c r="T993" s="124" t="s">
        <v>75</v>
      </c>
      <c r="U993" s="440" t="e">
        <f>INDEX(#REF!,MATCH(Revisión_Avance_Periodo!$L993,#REF!,0),MATCH(Revisión_Avance_Periodo!$T993,#REF!,0))</f>
        <v>#REF!</v>
      </c>
      <c r="V993" s="440" t="e">
        <f>INDEX(#REF!,MATCH(Revisión_Avance_Periodo!$L993,#REF!,0),MATCH(Revisión_Avance_Periodo!$T993,#REF!,0))</f>
        <v>#REF!</v>
      </c>
      <c r="W993" s="118">
        <f t="shared" si="87"/>
        <v>0</v>
      </c>
      <c r="X993" s="124" t="str">
        <f>VLOOKUP(W993,Tabla_Estado_Meta_OAP_2019[#All],3,TRUE)</f>
        <v>Por Ejecutar</v>
      </c>
      <c r="Y993" s="164" t="e">
        <f>SUBTOTAL(9,$U$986:$U993)</f>
        <v>#REF!</v>
      </c>
      <c r="Z993" s="158" t="e">
        <f>SUBTOTAL(9,$V$986:$V993)</f>
        <v>#REF!</v>
      </c>
      <c r="AA993" s="159">
        <f>IFERROR(+Revisión_Avance_Periodo!$Z993/Revisión_Avance_Periodo!$Y993,0)</f>
        <v>0</v>
      </c>
      <c r="AB993" s="126"/>
      <c r="AC993" s="127"/>
      <c r="AD993" s="125"/>
      <c r="AE993" s="125"/>
      <c r="AF993" s="128"/>
      <c r="AG993" s="129"/>
      <c r="AH993" s="164" t="e">
        <f>SUBTOTAL(9,$U$914:$U993)</f>
        <v>#REF!</v>
      </c>
      <c r="AI993" s="158" t="e">
        <f>SUBTOTAL(9,$V$914:$V993)</f>
        <v>#REF!</v>
      </c>
      <c r="AJ993" s="159">
        <f>IFERROR(+Revisión_Avance_Periodo!$Z921/Revisión_Avance_Periodo!$Y921,0)</f>
        <v>0</v>
      </c>
      <c r="AK993" s="126"/>
      <c r="AL993" s="127"/>
      <c r="AM993" s="125"/>
      <c r="AN993" s="125"/>
      <c r="AO993" s="128"/>
      <c r="AP993" s="129"/>
    </row>
    <row r="994" spans="1:42" x14ac:dyDescent="0.25">
      <c r="A994" s="92">
        <v>79</v>
      </c>
      <c r="B994" s="435" t="e">
        <f>CONCATENATE(Revisión_Avance_Periodo!$D922,";",Revisión_Avance_Periodo!$F922,";",Revisión_Avance_Periodo!$L922)</f>
        <v>#REF!</v>
      </c>
      <c r="C994" s="435" t="e">
        <f t="shared" si="84"/>
        <v>#REF!</v>
      </c>
      <c r="D994" s="114" t="e">
        <f>VLOOKUP($A994,#REF!,3,FALSE)</f>
        <v>#REF!</v>
      </c>
      <c r="E994" s="436" t="e">
        <f>VLOOKUP($A994,#REF!,4,FALSE)</f>
        <v>#REF!</v>
      </c>
      <c r="F994" s="102" t="e">
        <f>VLOOKUP($A994,#REF!,5,FALSE)</f>
        <v>#REF!</v>
      </c>
      <c r="G994" s="93" t="e">
        <f>VLOOKUP($A994,#REF!,8,FALSE)</f>
        <v>#REF!</v>
      </c>
      <c r="H994" s="93" t="e">
        <f>VLOOKUP($A994,#REF!,7,FALSE)</f>
        <v>#REF!</v>
      </c>
      <c r="I994" s="438" t="e">
        <f>VLOOKUP($A994,#REF!,10,FALSE)</f>
        <v>#REF!</v>
      </c>
      <c r="J994" s="93" t="e">
        <f>VLOOKUP($A994,#REF!,11,FALSE)</f>
        <v>#REF!</v>
      </c>
      <c r="K994" s="114" t="e">
        <f>VLOOKUP($A994,#REF!,12,FALSE)</f>
        <v>#REF!</v>
      </c>
      <c r="L994" s="93" t="e">
        <f>VLOOKUP($A994,#REF!,13,FALSE)</f>
        <v>#REF!</v>
      </c>
      <c r="M994" s="438" t="e">
        <f>VLOOKUP($A994,#REF!,14,FALSE)</f>
        <v>#REF!</v>
      </c>
      <c r="N994" s="102" t="e">
        <f>VLOOKUP($A994,#REF!,15,FALSE)</f>
        <v>#REF!</v>
      </c>
      <c r="O994" s="102" t="e">
        <f>VLOOKUP($A994,#REF!,18,FALSE)</f>
        <v>#REF!</v>
      </c>
      <c r="P994" s="93" t="e">
        <f>VLOOKUP($A994,#REF!,41,FALSE)</f>
        <v>#REF!</v>
      </c>
      <c r="Q994" s="115" t="e">
        <f>VLOOKUP(Revisión_Avance_Periodo!$L922,#REF!,30,FALSE)</f>
        <v>#REF!</v>
      </c>
      <c r="R994" s="116">
        <v>2019</v>
      </c>
      <c r="S994" s="196">
        <v>43738</v>
      </c>
      <c r="T994" s="116" t="s">
        <v>76</v>
      </c>
      <c r="U994" s="440" t="e">
        <f>INDEX(#REF!,MATCH(Revisión_Avance_Periodo!$L994,#REF!,0),MATCH(Revisión_Avance_Periodo!$T994,#REF!,0))</f>
        <v>#REF!</v>
      </c>
      <c r="V994" s="440" t="e">
        <f>INDEX(#REF!,MATCH(Revisión_Avance_Periodo!$L994,#REF!,0),MATCH(Revisión_Avance_Periodo!$T994,#REF!,0))</f>
        <v>#REF!</v>
      </c>
      <c r="W994" s="118">
        <f t="shared" si="87"/>
        <v>0</v>
      </c>
      <c r="X994" s="116" t="str">
        <f>VLOOKUP(W994,Tabla_Estado_Meta_OAP_2019[#All],3,TRUE)</f>
        <v>Por Ejecutar</v>
      </c>
      <c r="Y994" s="164" t="e">
        <f>SUBTOTAL(9,$U$986:$U994)</f>
        <v>#REF!</v>
      </c>
      <c r="Z994" s="158" t="e">
        <f>SUBTOTAL(9,$V$986:$V994)</f>
        <v>#REF!</v>
      </c>
      <c r="AA994" s="159">
        <f>IFERROR(+Revisión_Avance_Periodo!$Z994/Revisión_Avance_Periodo!$Y994,0)</f>
        <v>0</v>
      </c>
      <c r="AB994" s="126"/>
      <c r="AC994" s="127"/>
      <c r="AD994" s="125"/>
      <c r="AE994" s="125"/>
      <c r="AF994" s="128"/>
      <c r="AG994" s="129"/>
      <c r="AH994" s="164" t="e">
        <f>SUBTOTAL(9,$U$914:$U994)</f>
        <v>#REF!</v>
      </c>
      <c r="AI994" s="158" t="e">
        <f>SUBTOTAL(9,$V$914:$V994)</f>
        <v>#REF!</v>
      </c>
      <c r="AJ994" s="159">
        <f>IFERROR(+Revisión_Avance_Periodo!$Z922/Revisión_Avance_Periodo!$Y922,0)</f>
        <v>0</v>
      </c>
      <c r="AK994" s="126"/>
      <c r="AL994" s="127"/>
      <c r="AM994" s="125"/>
      <c r="AN994" s="125"/>
      <c r="AO994" s="128"/>
      <c r="AP994" s="129"/>
    </row>
    <row r="995" spans="1:42" x14ac:dyDescent="0.25">
      <c r="A995" s="97">
        <v>79</v>
      </c>
      <c r="B995" s="435" t="e">
        <f>CONCATENATE(Revisión_Avance_Periodo!$D923,";",Revisión_Avance_Periodo!$F923,";",Revisión_Avance_Periodo!$L923)</f>
        <v>#REF!</v>
      </c>
      <c r="C995" s="435" t="e">
        <f t="shared" si="84"/>
        <v>#REF!</v>
      </c>
      <c r="D995" s="123" t="e">
        <f>VLOOKUP($A995,#REF!,3,FALSE)</f>
        <v>#REF!</v>
      </c>
      <c r="E995" s="436" t="e">
        <f>VLOOKUP($A995,#REF!,4,FALSE)</f>
        <v>#REF!</v>
      </c>
      <c r="F995" s="103" t="e">
        <f>VLOOKUP($A995,#REF!,5,FALSE)</f>
        <v>#REF!</v>
      </c>
      <c r="G995" s="98" t="e">
        <f>VLOOKUP($A995,#REF!,8,FALSE)</f>
        <v>#REF!</v>
      </c>
      <c r="H995" s="93" t="e">
        <f>VLOOKUP($A995,#REF!,7,FALSE)</f>
        <v>#REF!</v>
      </c>
      <c r="I995" s="438" t="e">
        <f>VLOOKUP($A995,#REF!,10,FALSE)</f>
        <v>#REF!</v>
      </c>
      <c r="J995" s="98" t="e">
        <f>VLOOKUP($A995,#REF!,11,FALSE)</f>
        <v>#REF!</v>
      </c>
      <c r="K995" s="114" t="e">
        <f>VLOOKUP($A995,#REF!,12,FALSE)</f>
        <v>#REF!</v>
      </c>
      <c r="L995" s="98" t="e">
        <f>VLOOKUP($A995,#REF!,13,FALSE)</f>
        <v>#REF!</v>
      </c>
      <c r="M995" s="438" t="e">
        <f>VLOOKUP($A995,#REF!,14,FALSE)</f>
        <v>#REF!</v>
      </c>
      <c r="N995" s="103" t="e">
        <f>VLOOKUP($A995,#REF!,15,FALSE)</f>
        <v>#REF!</v>
      </c>
      <c r="O995" s="103" t="e">
        <f>VLOOKUP($A995,#REF!,18,FALSE)</f>
        <v>#REF!</v>
      </c>
      <c r="P995" s="93" t="e">
        <f>VLOOKUP($A995,#REF!,41,FALSE)</f>
        <v>#REF!</v>
      </c>
      <c r="Q995" s="115" t="e">
        <f>VLOOKUP(Revisión_Avance_Periodo!$L923,#REF!,30,FALSE)</f>
        <v>#REF!</v>
      </c>
      <c r="R995" s="116">
        <v>2019</v>
      </c>
      <c r="S995" s="196">
        <v>43768</v>
      </c>
      <c r="T995" s="124" t="s">
        <v>77</v>
      </c>
      <c r="U995" s="440" t="e">
        <f>INDEX(#REF!,MATCH(Revisión_Avance_Periodo!$L995,#REF!,0),MATCH(Revisión_Avance_Periodo!$T995,#REF!,0))</f>
        <v>#REF!</v>
      </c>
      <c r="V995" s="440" t="e">
        <f>INDEX(#REF!,MATCH(Revisión_Avance_Periodo!$L995,#REF!,0),MATCH(Revisión_Avance_Periodo!$T995,#REF!,0))</f>
        <v>#REF!</v>
      </c>
      <c r="W995" s="118">
        <f t="shared" si="87"/>
        <v>0</v>
      </c>
      <c r="X995" s="124" t="str">
        <f>VLOOKUP(W995,Tabla_Estado_Meta_OAP_2019[#All],3,TRUE)</f>
        <v>Por Ejecutar</v>
      </c>
      <c r="Y995" s="164" t="e">
        <f>SUBTOTAL(9,$U$986:$U995)</f>
        <v>#REF!</v>
      </c>
      <c r="Z995" s="158" t="e">
        <f>SUBTOTAL(9,$V$986:$V995)</f>
        <v>#REF!</v>
      </c>
      <c r="AA995" s="159">
        <f>IFERROR(+Revisión_Avance_Periodo!$Z995/Revisión_Avance_Periodo!$Y995,0)</f>
        <v>0</v>
      </c>
      <c r="AB995" s="126"/>
      <c r="AC995" s="127"/>
      <c r="AD995" s="125"/>
      <c r="AE995" s="125"/>
      <c r="AF995" s="128"/>
      <c r="AG995" s="129"/>
      <c r="AH995" s="164" t="e">
        <f>SUBTOTAL(9,$U$914:$U995)</f>
        <v>#REF!</v>
      </c>
      <c r="AI995" s="158" t="e">
        <f>SUBTOTAL(9,$V$914:$V995)</f>
        <v>#REF!</v>
      </c>
      <c r="AJ995" s="159">
        <f>IFERROR(+Revisión_Avance_Periodo!$Z923/Revisión_Avance_Periodo!$Y923,0)</f>
        <v>0</v>
      </c>
      <c r="AK995" s="126"/>
      <c r="AL995" s="127"/>
      <c r="AM995" s="125"/>
      <c r="AN995" s="125"/>
      <c r="AO995" s="128"/>
      <c r="AP995" s="129"/>
    </row>
    <row r="996" spans="1:42" x14ac:dyDescent="0.25">
      <c r="A996" s="92">
        <v>79</v>
      </c>
      <c r="B996" s="435" t="e">
        <f>CONCATENATE(Revisión_Avance_Periodo!$D924,";",Revisión_Avance_Periodo!$F924,";",Revisión_Avance_Periodo!$L924)</f>
        <v>#REF!</v>
      </c>
      <c r="C996" s="435" t="e">
        <f t="shared" si="84"/>
        <v>#REF!</v>
      </c>
      <c r="D996" s="114" t="e">
        <f>VLOOKUP($A996,#REF!,3,FALSE)</f>
        <v>#REF!</v>
      </c>
      <c r="E996" s="436" t="e">
        <f>VLOOKUP($A996,#REF!,4,FALSE)</f>
        <v>#REF!</v>
      </c>
      <c r="F996" s="102" t="e">
        <f>VLOOKUP($A996,#REF!,5,FALSE)</f>
        <v>#REF!</v>
      </c>
      <c r="G996" s="93" t="e">
        <f>VLOOKUP($A996,#REF!,8,FALSE)</f>
        <v>#REF!</v>
      </c>
      <c r="H996" s="93" t="e">
        <f>VLOOKUP($A996,#REF!,7,FALSE)</f>
        <v>#REF!</v>
      </c>
      <c r="I996" s="438" t="e">
        <f>VLOOKUP($A996,#REF!,10,FALSE)</f>
        <v>#REF!</v>
      </c>
      <c r="J996" s="93" t="e">
        <f>VLOOKUP($A996,#REF!,11,FALSE)</f>
        <v>#REF!</v>
      </c>
      <c r="K996" s="114" t="e">
        <f>VLOOKUP($A996,#REF!,12,FALSE)</f>
        <v>#REF!</v>
      </c>
      <c r="L996" s="93" t="e">
        <f>VLOOKUP($A996,#REF!,13,FALSE)</f>
        <v>#REF!</v>
      </c>
      <c r="M996" s="438" t="e">
        <f>VLOOKUP($A996,#REF!,14,FALSE)</f>
        <v>#REF!</v>
      </c>
      <c r="N996" s="102" t="e">
        <f>VLOOKUP($A996,#REF!,15,FALSE)</f>
        <v>#REF!</v>
      </c>
      <c r="O996" s="102" t="e">
        <f>VLOOKUP($A996,#REF!,18,FALSE)</f>
        <v>#REF!</v>
      </c>
      <c r="P996" s="93" t="e">
        <f>VLOOKUP($A996,#REF!,41,FALSE)</f>
        <v>#REF!</v>
      </c>
      <c r="Q996" s="115" t="e">
        <f>VLOOKUP(Revisión_Avance_Periodo!$L924,#REF!,30,FALSE)</f>
        <v>#REF!</v>
      </c>
      <c r="R996" s="116">
        <v>2019</v>
      </c>
      <c r="S996" s="196">
        <v>43799</v>
      </c>
      <c r="T996" s="116" t="s">
        <v>78</v>
      </c>
      <c r="U996" s="440" t="e">
        <f>INDEX(#REF!,MATCH(Revisión_Avance_Periodo!$L996,#REF!,0),MATCH(Revisión_Avance_Periodo!$T996,#REF!,0))</f>
        <v>#REF!</v>
      </c>
      <c r="V996" s="440" t="e">
        <f>INDEX(#REF!,MATCH(Revisión_Avance_Periodo!$L996,#REF!,0),MATCH(Revisión_Avance_Periodo!$T996,#REF!,0))</f>
        <v>#REF!</v>
      </c>
      <c r="W996" s="118">
        <f t="shared" si="87"/>
        <v>0</v>
      </c>
      <c r="X996" s="116" t="str">
        <f>VLOOKUP(W996,Tabla_Estado_Meta_OAP_2019[#All],3,TRUE)</f>
        <v>Por Ejecutar</v>
      </c>
      <c r="Y996" s="164" t="e">
        <f>SUBTOTAL(9,$U$986:$U996)</f>
        <v>#REF!</v>
      </c>
      <c r="Z996" s="158" t="e">
        <f>SUBTOTAL(9,$V$986:$V996)</f>
        <v>#REF!</v>
      </c>
      <c r="AA996" s="159">
        <f>IFERROR(+Revisión_Avance_Periodo!$Z996/Revisión_Avance_Periodo!$Y996,0)</f>
        <v>0</v>
      </c>
      <c r="AB996" s="126"/>
      <c r="AC996" s="127"/>
      <c r="AD996" s="125"/>
      <c r="AE996" s="125"/>
      <c r="AF996" s="128"/>
      <c r="AG996" s="129"/>
      <c r="AH996" s="164" t="e">
        <f>SUBTOTAL(9,$U$914:$U996)</f>
        <v>#REF!</v>
      </c>
      <c r="AI996" s="158" t="e">
        <f>SUBTOTAL(9,$V$914:$V996)</f>
        <v>#REF!</v>
      </c>
      <c r="AJ996" s="159">
        <f>IFERROR(+Revisión_Avance_Periodo!$Z924/Revisión_Avance_Periodo!$Y924,0)</f>
        <v>0</v>
      </c>
      <c r="AK996" s="126"/>
      <c r="AL996" s="127"/>
      <c r="AM996" s="125"/>
      <c r="AN996" s="125"/>
      <c r="AO996" s="128"/>
      <c r="AP996" s="129"/>
    </row>
    <row r="997" spans="1:42" ht="15.75" thickBot="1" x14ac:dyDescent="0.3">
      <c r="A997" s="97">
        <v>79</v>
      </c>
      <c r="B997" s="435" t="e">
        <f>CONCATENATE(Revisión_Avance_Periodo!$D925,";",Revisión_Avance_Periodo!$F925,";",Revisión_Avance_Periodo!$L925)</f>
        <v>#REF!</v>
      </c>
      <c r="C997" s="435" t="e">
        <f t="shared" si="84"/>
        <v>#REF!</v>
      </c>
      <c r="D997" s="123" t="e">
        <f>VLOOKUP($A997,#REF!,3,FALSE)</f>
        <v>#REF!</v>
      </c>
      <c r="E997" s="436" t="e">
        <f>VLOOKUP($A997,#REF!,4,FALSE)</f>
        <v>#REF!</v>
      </c>
      <c r="F997" s="103" t="e">
        <f>VLOOKUP($A997,#REF!,5,FALSE)</f>
        <v>#REF!</v>
      </c>
      <c r="G997" s="98" t="e">
        <f>VLOOKUP($A997,#REF!,8,FALSE)</f>
        <v>#REF!</v>
      </c>
      <c r="H997" s="93" t="e">
        <f>VLOOKUP($A997,#REF!,7,FALSE)</f>
        <v>#REF!</v>
      </c>
      <c r="I997" s="438" t="e">
        <f>VLOOKUP($A997,#REF!,10,FALSE)</f>
        <v>#REF!</v>
      </c>
      <c r="J997" s="98" t="e">
        <f>VLOOKUP($A997,#REF!,11,FALSE)</f>
        <v>#REF!</v>
      </c>
      <c r="K997" s="114" t="e">
        <f>VLOOKUP($A997,#REF!,12,FALSE)</f>
        <v>#REF!</v>
      </c>
      <c r="L997" s="98" t="e">
        <f>VLOOKUP($A997,#REF!,13,FALSE)</f>
        <v>#REF!</v>
      </c>
      <c r="M997" s="438" t="e">
        <f>VLOOKUP($A997,#REF!,14,FALSE)</f>
        <v>#REF!</v>
      </c>
      <c r="N997" s="103" t="e">
        <f>VLOOKUP($A997,#REF!,15,FALSE)</f>
        <v>#REF!</v>
      </c>
      <c r="O997" s="103" t="e">
        <f>VLOOKUP($A997,#REF!,18,FALSE)</f>
        <v>#REF!</v>
      </c>
      <c r="P997" s="93" t="e">
        <f>VLOOKUP($A997,#REF!,41,FALSE)</f>
        <v>#REF!</v>
      </c>
      <c r="Q997" s="115" t="e">
        <f>VLOOKUP(Revisión_Avance_Periodo!$L925,#REF!,30,FALSE)</f>
        <v>#REF!</v>
      </c>
      <c r="R997" s="116">
        <v>2019</v>
      </c>
      <c r="S997" s="196">
        <v>43829</v>
      </c>
      <c r="T997" s="124" t="s">
        <v>79</v>
      </c>
      <c r="U997" s="440" t="e">
        <f>INDEX(#REF!,MATCH(Revisión_Avance_Periodo!$L997,#REF!,0),MATCH(Revisión_Avance_Periodo!$T997,#REF!,0))</f>
        <v>#REF!</v>
      </c>
      <c r="V997" s="440" t="e">
        <f>INDEX(#REF!,MATCH(Revisión_Avance_Periodo!$L997,#REF!,0),MATCH(Revisión_Avance_Periodo!$T997,#REF!,0))</f>
        <v>#REF!</v>
      </c>
      <c r="W997" s="118">
        <f t="shared" si="87"/>
        <v>0</v>
      </c>
      <c r="X997" s="124" t="str">
        <f>VLOOKUP(W997,Tabla_Estado_Meta_OAP_2019[#All],3,TRUE)</f>
        <v>Por Ejecutar</v>
      </c>
      <c r="Y997" s="164" t="e">
        <f>SUBTOTAL(9,$U$986:$U997)</f>
        <v>#REF!</v>
      </c>
      <c r="Z997" s="158" t="e">
        <f>SUBTOTAL(9,$V$986:$V997)</f>
        <v>#REF!</v>
      </c>
      <c r="AA997" s="159">
        <f>IFERROR(+Revisión_Avance_Periodo!$Z997/Revisión_Avance_Periodo!$Y997,0)</f>
        <v>0</v>
      </c>
      <c r="AB997" s="126"/>
      <c r="AC997" s="127"/>
      <c r="AD997" s="125"/>
      <c r="AE997" s="125"/>
      <c r="AF997" s="128"/>
      <c r="AG997" s="129"/>
      <c r="AH997" s="164" t="e">
        <f>SUBTOTAL(9,$U$914:$U997)</f>
        <v>#REF!</v>
      </c>
      <c r="AI997" s="158" t="e">
        <f>SUBTOTAL(9,$V$914:$V997)</f>
        <v>#REF!</v>
      </c>
      <c r="AJ997" s="159">
        <f>IFERROR(+Revisión_Avance_Periodo!$Z925/Revisión_Avance_Periodo!$Y925,0)</f>
        <v>0</v>
      </c>
      <c r="AK997" s="126"/>
      <c r="AL997" s="127"/>
      <c r="AM997" s="125"/>
      <c r="AN997" s="125"/>
      <c r="AO997" s="128"/>
      <c r="AP997" s="129"/>
    </row>
    <row r="998" spans="1:42" x14ac:dyDescent="0.25">
      <c r="A998" s="92">
        <v>80</v>
      </c>
      <c r="B998" s="435" t="e">
        <f>CONCATENATE(Revisión_Avance_Periodo!$D926,";",Revisión_Avance_Periodo!$F926,";",Revisión_Avance_Periodo!$L926)</f>
        <v>#REF!</v>
      </c>
      <c r="C998" s="435" t="e">
        <f t="shared" si="84"/>
        <v>#REF!</v>
      </c>
      <c r="D998" s="114" t="e">
        <f>VLOOKUP($A998,#REF!,3,FALSE)</f>
        <v>#REF!</v>
      </c>
      <c r="E998" s="436" t="e">
        <f>VLOOKUP($A998,#REF!,4,FALSE)</f>
        <v>#REF!</v>
      </c>
      <c r="F998" s="102" t="e">
        <f>VLOOKUP($A998,#REF!,5,FALSE)</f>
        <v>#REF!</v>
      </c>
      <c r="G998" s="93" t="e">
        <f>VLOOKUP($A998,#REF!,8,FALSE)</f>
        <v>#REF!</v>
      </c>
      <c r="H998" s="93" t="e">
        <f>VLOOKUP($A998,#REF!,7,FALSE)</f>
        <v>#REF!</v>
      </c>
      <c r="I998" s="438" t="e">
        <f>VLOOKUP($A998,#REF!,10,FALSE)</f>
        <v>#REF!</v>
      </c>
      <c r="J998" s="93" t="e">
        <f>VLOOKUP($A998,#REF!,11,FALSE)</f>
        <v>#REF!</v>
      </c>
      <c r="K998" s="114" t="e">
        <f>VLOOKUP($A998,#REF!,12,FALSE)</f>
        <v>#REF!</v>
      </c>
      <c r="L998" s="93" t="e">
        <f>VLOOKUP($A998,#REF!,13,FALSE)</f>
        <v>#REF!</v>
      </c>
      <c r="M998" s="438" t="e">
        <f>VLOOKUP($A998,#REF!,14,FALSE)</f>
        <v>#REF!</v>
      </c>
      <c r="N998" s="102" t="e">
        <f>VLOOKUP($A998,#REF!,15,FALSE)</f>
        <v>#REF!</v>
      </c>
      <c r="O998" s="102" t="e">
        <f>VLOOKUP($A998,#REF!,18,FALSE)</f>
        <v>#REF!</v>
      </c>
      <c r="P998" s="93" t="e">
        <f>VLOOKUP($A998,#REF!,41,FALSE)</f>
        <v>#REF!</v>
      </c>
      <c r="Q998" s="115" t="e">
        <f>VLOOKUP(Revisión_Avance_Periodo!$L926,#REF!,30,FALSE)</f>
        <v>#REF!</v>
      </c>
      <c r="R998" s="116">
        <v>2019</v>
      </c>
      <c r="S998" s="196">
        <v>43495</v>
      </c>
      <c r="T998" s="116" t="s">
        <v>68</v>
      </c>
      <c r="U998" s="132" t="e">
        <f>INDEX(#REF!,MATCH(Revisión_Avance_Periodo!$L998,#REF!,0),MATCH(Revisión_Avance_Periodo!$T998,#REF!,0))</f>
        <v>#REF!</v>
      </c>
      <c r="V998" s="132" t="e">
        <f>INDEX(#REF!,MATCH(Revisión_Avance_Periodo!$L998,#REF!,0),MATCH(Revisión_Avance_Periodo!$T998,#REF!,0))</f>
        <v>#REF!</v>
      </c>
      <c r="W998" s="131" t="e">
        <f t="shared" ref="W998:W1006" si="88">V998/U998</f>
        <v>#REF!</v>
      </c>
      <c r="X998" s="116" t="e">
        <f>VLOOKUP(W998,Tabla_Estado_Meta_OAP_2019[#All],3,TRUE)</f>
        <v>#REF!</v>
      </c>
      <c r="Y998" s="160" t="e">
        <f>SUBTOTAL(9,$U$206:$U998)</f>
        <v>#REF!</v>
      </c>
      <c r="Z998" s="161" t="e">
        <f>SUBTOTAL(9,$V$206:$V998)</f>
        <v>#REF!</v>
      </c>
      <c r="AA998" s="162">
        <f>IFERROR(+Revisión_Avance_Periodo!$Z998/Revisión_Avance_Periodo!$Y998,0)</f>
        <v>0</v>
      </c>
      <c r="AB998" s="133" t="e">
        <f>SUBTOTAL(9,U998:U1009)</f>
        <v>#REF!</v>
      </c>
      <c r="AC998" s="134" t="e">
        <f>SUBTOTAL(9,V998:V1009)</f>
        <v>#REF!</v>
      </c>
      <c r="AD998" s="119" t="e">
        <f>+AC998/AB998</f>
        <v>#REF!</v>
      </c>
      <c r="AE998" s="119" t="e">
        <f>100%-Revisión_Avance_Periodo!$AD998</f>
        <v>#REF!</v>
      </c>
      <c r="AF998" s="121" t="e">
        <f>VLOOKUP(AD998,Tabla_Estado_Meta_OAP_2019[],3,TRUE)</f>
        <v>#REF!</v>
      </c>
      <c r="AG998" s="122" t="e">
        <f>Revisión_Avance_Periodo!$AD998*Revisión_Avance_Periodo!$Q998</f>
        <v>#REF!</v>
      </c>
      <c r="AH998" s="160" t="e">
        <f>SUBTOTAL(9,$U$926:$U998)</f>
        <v>#REF!</v>
      </c>
      <c r="AI998" s="161" t="e">
        <f>SUBTOTAL(9,$V$926:$V998)</f>
        <v>#REF!</v>
      </c>
      <c r="AJ998" s="162">
        <f>IFERROR(+Revisión_Avance_Periodo!$Z926/Revisión_Avance_Periodo!$Y926,0)</f>
        <v>0</v>
      </c>
      <c r="AK998" s="133" t="e">
        <f>SUBTOTAL(9,AD998:AD1009)</f>
        <v>#REF!</v>
      </c>
      <c r="AL998" s="134" t="e">
        <f>SUBTOTAL(9,AE998:AE1009)</f>
        <v>#REF!</v>
      </c>
      <c r="AM998" s="119" t="e">
        <f>+AL998/AK998</f>
        <v>#REF!</v>
      </c>
      <c r="AN998" s="119" t="e">
        <f>100%-Revisión_Avance_Periodo!$AD926</f>
        <v>#REF!</v>
      </c>
      <c r="AO998" s="121" t="e">
        <f>VLOOKUP(AM998,Tabla_Estado_Meta_OAP_2019[],3,TRUE)</f>
        <v>#REF!</v>
      </c>
      <c r="AP998" s="122" t="e">
        <f>Revisión_Avance_Periodo!$AD926*Revisión_Avance_Periodo!$Q926</f>
        <v>#REF!</v>
      </c>
    </row>
    <row r="999" spans="1:42" x14ac:dyDescent="0.25">
      <c r="A999" s="97">
        <v>80</v>
      </c>
      <c r="B999" s="435" t="e">
        <f>CONCATENATE(Revisión_Avance_Periodo!$D927,";",Revisión_Avance_Periodo!$F927,";",Revisión_Avance_Periodo!$L927)</f>
        <v>#REF!</v>
      </c>
      <c r="C999" s="435" t="e">
        <f t="shared" si="84"/>
        <v>#REF!</v>
      </c>
      <c r="D999" s="123" t="e">
        <f>VLOOKUP($A999,#REF!,3,FALSE)</f>
        <v>#REF!</v>
      </c>
      <c r="E999" s="436" t="e">
        <f>VLOOKUP($A999,#REF!,4,FALSE)</f>
        <v>#REF!</v>
      </c>
      <c r="F999" s="103" t="e">
        <f>VLOOKUP($A999,#REF!,5,FALSE)</f>
        <v>#REF!</v>
      </c>
      <c r="G999" s="98" t="e">
        <f>VLOOKUP($A999,#REF!,8,FALSE)</f>
        <v>#REF!</v>
      </c>
      <c r="H999" s="93" t="e">
        <f>VLOOKUP($A999,#REF!,7,FALSE)</f>
        <v>#REF!</v>
      </c>
      <c r="I999" s="438" t="e">
        <f>VLOOKUP($A999,#REF!,10,FALSE)</f>
        <v>#REF!</v>
      </c>
      <c r="J999" s="98" t="e">
        <f>VLOOKUP($A999,#REF!,11,FALSE)</f>
        <v>#REF!</v>
      </c>
      <c r="K999" s="114" t="e">
        <f>VLOOKUP($A999,#REF!,12,FALSE)</f>
        <v>#REF!</v>
      </c>
      <c r="L999" s="98" t="e">
        <f>VLOOKUP($A999,#REF!,13,FALSE)</f>
        <v>#REF!</v>
      </c>
      <c r="M999" s="438" t="e">
        <f>VLOOKUP($A999,#REF!,14,FALSE)</f>
        <v>#REF!</v>
      </c>
      <c r="N999" s="103" t="e">
        <f>VLOOKUP($A999,#REF!,15,FALSE)</f>
        <v>#REF!</v>
      </c>
      <c r="O999" s="103" t="e">
        <f>VLOOKUP($A999,#REF!,18,FALSE)</f>
        <v>#REF!</v>
      </c>
      <c r="P999" s="93" t="e">
        <f>VLOOKUP($A999,#REF!,41,FALSE)</f>
        <v>#REF!</v>
      </c>
      <c r="Q999" s="115" t="e">
        <f>VLOOKUP(Revisión_Avance_Periodo!$L927,#REF!,30,FALSE)</f>
        <v>#REF!</v>
      </c>
      <c r="R999" s="116">
        <v>2019</v>
      </c>
      <c r="S999" s="196">
        <v>43524</v>
      </c>
      <c r="T999" s="124" t="s">
        <v>69</v>
      </c>
      <c r="U999" s="132" t="e">
        <f>INDEX(#REF!,MATCH(Revisión_Avance_Periodo!$L999,#REF!,0),MATCH(Revisión_Avance_Periodo!$T999,#REF!,0))</f>
        <v>#REF!</v>
      </c>
      <c r="V999" s="132" t="e">
        <f>INDEX(#REF!,MATCH(Revisión_Avance_Periodo!$L999,#REF!,0),MATCH(Revisión_Avance_Periodo!$T999,#REF!,0))</f>
        <v>#REF!</v>
      </c>
      <c r="W999" s="131" t="e">
        <f t="shared" si="88"/>
        <v>#REF!</v>
      </c>
      <c r="X999" s="124" t="e">
        <f>VLOOKUP(W999,Tabla_Estado_Meta_OAP_2019[#All],3,TRUE)</f>
        <v>#REF!</v>
      </c>
      <c r="Y999" s="157" t="e">
        <f>SUBTOTAL(9,$U$206:$U999)</f>
        <v>#REF!</v>
      </c>
      <c r="Z999" s="158" t="e">
        <f>SUBTOTAL(9,$V$206:$V999)</f>
        <v>#REF!</v>
      </c>
      <c r="AA999" s="159">
        <f>IFERROR(+Revisión_Avance_Periodo!$Z999/Revisión_Avance_Periodo!$Y999,0)</f>
        <v>0</v>
      </c>
      <c r="AB999" s="126"/>
      <c r="AC999" s="127"/>
      <c r="AD999" s="125"/>
      <c r="AE999" s="125"/>
      <c r="AF999" s="128"/>
      <c r="AG999" s="129"/>
      <c r="AH999" s="157" t="e">
        <f>SUBTOTAL(9,$U$926:$U999)</f>
        <v>#REF!</v>
      </c>
      <c r="AI999" s="158" t="e">
        <f>SUBTOTAL(9,$V$926:$V999)</f>
        <v>#REF!</v>
      </c>
      <c r="AJ999" s="159">
        <f>IFERROR(+Revisión_Avance_Periodo!$Z927/Revisión_Avance_Periodo!$Y927,0)</f>
        <v>0</v>
      </c>
      <c r="AK999" s="126"/>
      <c r="AL999" s="127"/>
      <c r="AM999" s="125"/>
      <c r="AN999" s="125"/>
      <c r="AO999" s="128"/>
      <c r="AP999" s="129"/>
    </row>
    <row r="1000" spans="1:42" x14ac:dyDescent="0.25">
      <c r="A1000" s="92">
        <v>80</v>
      </c>
      <c r="B1000" s="435" t="e">
        <f>CONCATENATE(Revisión_Avance_Periodo!$D928,";",Revisión_Avance_Periodo!$F928,";",Revisión_Avance_Periodo!$L928)</f>
        <v>#REF!</v>
      </c>
      <c r="C1000" s="435" t="e">
        <f t="shared" si="84"/>
        <v>#REF!</v>
      </c>
      <c r="D1000" s="114" t="e">
        <f>VLOOKUP($A1000,#REF!,3,FALSE)</f>
        <v>#REF!</v>
      </c>
      <c r="E1000" s="436" t="e">
        <f>VLOOKUP($A1000,#REF!,4,FALSE)</f>
        <v>#REF!</v>
      </c>
      <c r="F1000" s="102" t="e">
        <f>VLOOKUP($A1000,#REF!,5,FALSE)</f>
        <v>#REF!</v>
      </c>
      <c r="G1000" s="93" t="e">
        <f>VLOOKUP($A1000,#REF!,8,FALSE)</f>
        <v>#REF!</v>
      </c>
      <c r="H1000" s="93" t="e">
        <f>VLOOKUP($A1000,#REF!,7,FALSE)</f>
        <v>#REF!</v>
      </c>
      <c r="I1000" s="438" t="e">
        <f>VLOOKUP($A1000,#REF!,10,FALSE)</f>
        <v>#REF!</v>
      </c>
      <c r="J1000" s="93" t="e">
        <f>VLOOKUP($A1000,#REF!,11,FALSE)</f>
        <v>#REF!</v>
      </c>
      <c r="K1000" s="114" t="e">
        <f>VLOOKUP($A1000,#REF!,12,FALSE)</f>
        <v>#REF!</v>
      </c>
      <c r="L1000" s="93" t="e">
        <f>VLOOKUP($A1000,#REF!,13,FALSE)</f>
        <v>#REF!</v>
      </c>
      <c r="M1000" s="438" t="e">
        <f>VLOOKUP($A1000,#REF!,14,FALSE)</f>
        <v>#REF!</v>
      </c>
      <c r="N1000" s="102" t="e">
        <f>VLOOKUP($A1000,#REF!,15,FALSE)</f>
        <v>#REF!</v>
      </c>
      <c r="O1000" s="102" t="e">
        <f>VLOOKUP($A1000,#REF!,18,FALSE)</f>
        <v>#REF!</v>
      </c>
      <c r="P1000" s="93" t="e">
        <f>VLOOKUP($A1000,#REF!,41,FALSE)</f>
        <v>#REF!</v>
      </c>
      <c r="Q1000" s="115" t="e">
        <f>VLOOKUP(Revisión_Avance_Periodo!$L928,#REF!,30,FALSE)</f>
        <v>#REF!</v>
      </c>
      <c r="R1000" s="116">
        <v>2019</v>
      </c>
      <c r="S1000" s="196">
        <v>43554</v>
      </c>
      <c r="T1000" s="116" t="s">
        <v>70</v>
      </c>
      <c r="U1000" s="132" t="e">
        <f>INDEX(#REF!,MATCH(Revisión_Avance_Periodo!$L1000,#REF!,0),MATCH(Revisión_Avance_Periodo!$T1000,#REF!,0))</f>
        <v>#REF!</v>
      </c>
      <c r="V1000" s="132" t="e">
        <f>INDEX(#REF!,MATCH(Revisión_Avance_Periodo!$L1000,#REF!,0),MATCH(Revisión_Avance_Periodo!$T1000,#REF!,0))</f>
        <v>#REF!</v>
      </c>
      <c r="W1000" s="131" t="e">
        <f t="shared" si="88"/>
        <v>#REF!</v>
      </c>
      <c r="X1000" s="116" t="e">
        <f>VLOOKUP(W1000,Tabla_Estado_Meta_OAP_2019[#All],3,TRUE)</f>
        <v>#REF!</v>
      </c>
      <c r="Y1000" s="157" t="e">
        <f>SUBTOTAL(9,$U$206:$U1000)</f>
        <v>#REF!</v>
      </c>
      <c r="Z1000" s="158" t="e">
        <f>SUBTOTAL(9,$V$206:$V1000)</f>
        <v>#REF!</v>
      </c>
      <c r="AA1000" s="159">
        <f>IFERROR(+Revisión_Avance_Periodo!$Z1000/Revisión_Avance_Periodo!$Y1000,0)</f>
        <v>0</v>
      </c>
      <c r="AB1000" s="126"/>
      <c r="AC1000" s="127"/>
      <c r="AD1000" s="125"/>
      <c r="AE1000" s="125"/>
      <c r="AF1000" s="128"/>
      <c r="AG1000" s="129"/>
      <c r="AH1000" s="157" t="e">
        <f>SUBTOTAL(9,$U$926:$U1000)</f>
        <v>#REF!</v>
      </c>
      <c r="AI1000" s="158" t="e">
        <f>SUBTOTAL(9,$V$926:$V1000)</f>
        <v>#REF!</v>
      </c>
      <c r="AJ1000" s="159">
        <f>IFERROR(+Revisión_Avance_Periodo!$Z928/Revisión_Avance_Periodo!$Y928,0)</f>
        <v>0</v>
      </c>
      <c r="AK1000" s="126"/>
      <c r="AL1000" s="127"/>
      <c r="AM1000" s="125"/>
      <c r="AN1000" s="125"/>
      <c r="AO1000" s="128"/>
      <c r="AP1000" s="129"/>
    </row>
    <row r="1001" spans="1:42" x14ac:dyDescent="0.25">
      <c r="A1001" s="97">
        <v>80</v>
      </c>
      <c r="B1001" s="435" t="e">
        <f>CONCATENATE(Revisión_Avance_Periodo!$D929,";",Revisión_Avance_Periodo!$F929,";",Revisión_Avance_Periodo!$L929)</f>
        <v>#REF!</v>
      </c>
      <c r="C1001" s="435" t="e">
        <f t="shared" si="84"/>
        <v>#REF!</v>
      </c>
      <c r="D1001" s="123" t="e">
        <f>VLOOKUP($A1001,#REF!,3,FALSE)</f>
        <v>#REF!</v>
      </c>
      <c r="E1001" s="436" t="e">
        <f>VLOOKUP($A1001,#REF!,4,FALSE)</f>
        <v>#REF!</v>
      </c>
      <c r="F1001" s="103" t="e">
        <f>VLOOKUP($A1001,#REF!,5,FALSE)</f>
        <v>#REF!</v>
      </c>
      <c r="G1001" s="98" t="e">
        <f>VLOOKUP($A1001,#REF!,8,FALSE)</f>
        <v>#REF!</v>
      </c>
      <c r="H1001" s="93" t="e">
        <f>VLOOKUP($A1001,#REF!,7,FALSE)</f>
        <v>#REF!</v>
      </c>
      <c r="I1001" s="438" t="e">
        <f>VLOOKUP($A1001,#REF!,10,FALSE)</f>
        <v>#REF!</v>
      </c>
      <c r="J1001" s="98" t="e">
        <f>VLOOKUP($A1001,#REF!,11,FALSE)</f>
        <v>#REF!</v>
      </c>
      <c r="K1001" s="114" t="e">
        <f>VLOOKUP($A1001,#REF!,12,FALSE)</f>
        <v>#REF!</v>
      </c>
      <c r="L1001" s="98" t="e">
        <f>VLOOKUP($A1001,#REF!,13,FALSE)</f>
        <v>#REF!</v>
      </c>
      <c r="M1001" s="438" t="e">
        <f>VLOOKUP($A1001,#REF!,14,FALSE)</f>
        <v>#REF!</v>
      </c>
      <c r="N1001" s="103" t="e">
        <f>VLOOKUP($A1001,#REF!,15,FALSE)</f>
        <v>#REF!</v>
      </c>
      <c r="O1001" s="103" t="e">
        <f>VLOOKUP($A1001,#REF!,18,FALSE)</f>
        <v>#REF!</v>
      </c>
      <c r="P1001" s="93" t="e">
        <f>VLOOKUP($A1001,#REF!,41,FALSE)</f>
        <v>#REF!</v>
      </c>
      <c r="Q1001" s="115" t="e">
        <f>VLOOKUP(Revisión_Avance_Periodo!$L929,#REF!,30,FALSE)</f>
        <v>#REF!</v>
      </c>
      <c r="R1001" s="116">
        <v>2019</v>
      </c>
      <c r="S1001" s="196">
        <v>43585</v>
      </c>
      <c r="T1001" s="124" t="s">
        <v>71</v>
      </c>
      <c r="U1001" s="140" t="e">
        <f>INDEX(#REF!,MATCH(Revisión_Avance_Periodo!$L1001,#REF!,0),MATCH(Revisión_Avance_Periodo!$T1001,#REF!,0))</f>
        <v>#REF!</v>
      </c>
      <c r="V1001" s="140" t="e">
        <f>INDEX(#REF!,MATCH(Revisión_Avance_Periodo!$L1001,#REF!,0),MATCH(Revisión_Avance_Periodo!$T1001,#REF!,0))</f>
        <v>#REF!</v>
      </c>
      <c r="W1001" s="131" t="e">
        <f t="shared" si="88"/>
        <v>#REF!</v>
      </c>
      <c r="X1001" s="124" t="e">
        <f>VLOOKUP(W1001,Tabla_Estado_Meta_OAP_2019[#All],3,TRUE)</f>
        <v>#REF!</v>
      </c>
      <c r="Y1001" s="157" t="e">
        <f>SUBTOTAL(9,$U$206:$U1001)</f>
        <v>#REF!</v>
      </c>
      <c r="Z1001" s="158" t="e">
        <f>SUBTOTAL(9,$V$206:$V1001)</f>
        <v>#REF!</v>
      </c>
      <c r="AA1001" s="159">
        <f>IFERROR(+Revisión_Avance_Periodo!$Z1001/Revisión_Avance_Periodo!$Y1001,0)</f>
        <v>0</v>
      </c>
      <c r="AB1001" s="126"/>
      <c r="AC1001" s="127"/>
      <c r="AD1001" s="125"/>
      <c r="AE1001" s="125"/>
      <c r="AF1001" s="128"/>
      <c r="AG1001" s="129"/>
      <c r="AH1001" s="157" t="e">
        <f>SUBTOTAL(9,$U$926:$U1001)</f>
        <v>#REF!</v>
      </c>
      <c r="AI1001" s="158" t="e">
        <f>SUBTOTAL(9,$V$926:$V1001)</f>
        <v>#REF!</v>
      </c>
      <c r="AJ1001" s="159">
        <f>IFERROR(+Revisión_Avance_Periodo!$Z929/Revisión_Avance_Periodo!$Y929,0)</f>
        <v>0</v>
      </c>
      <c r="AK1001" s="126"/>
      <c r="AL1001" s="127"/>
      <c r="AM1001" s="125"/>
      <c r="AN1001" s="125"/>
      <c r="AO1001" s="128"/>
      <c r="AP1001" s="129"/>
    </row>
    <row r="1002" spans="1:42" x14ac:dyDescent="0.25">
      <c r="A1002" s="92">
        <v>80</v>
      </c>
      <c r="B1002" s="435" t="e">
        <f>CONCATENATE(Revisión_Avance_Periodo!$D930,";",Revisión_Avance_Periodo!$F930,";",Revisión_Avance_Periodo!$L930)</f>
        <v>#REF!</v>
      </c>
      <c r="C1002" s="435" t="e">
        <f t="shared" si="84"/>
        <v>#REF!</v>
      </c>
      <c r="D1002" s="114" t="e">
        <f>VLOOKUP($A1002,#REF!,3,FALSE)</f>
        <v>#REF!</v>
      </c>
      <c r="E1002" s="436" t="e">
        <f>VLOOKUP($A1002,#REF!,4,FALSE)</f>
        <v>#REF!</v>
      </c>
      <c r="F1002" s="102" t="e">
        <f>VLOOKUP($A1002,#REF!,5,FALSE)</f>
        <v>#REF!</v>
      </c>
      <c r="G1002" s="93" t="e">
        <f>VLOOKUP($A1002,#REF!,8,FALSE)</f>
        <v>#REF!</v>
      </c>
      <c r="H1002" s="93" t="e">
        <f>VLOOKUP($A1002,#REF!,7,FALSE)</f>
        <v>#REF!</v>
      </c>
      <c r="I1002" s="438" t="e">
        <f>VLOOKUP($A1002,#REF!,10,FALSE)</f>
        <v>#REF!</v>
      </c>
      <c r="J1002" s="93" t="e">
        <f>VLOOKUP($A1002,#REF!,11,FALSE)</f>
        <v>#REF!</v>
      </c>
      <c r="K1002" s="114" t="e">
        <f>VLOOKUP($A1002,#REF!,12,FALSE)</f>
        <v>#REF!</v>
      </c>
      <c r="L1002" s="93" t="e">
        <f>VLOOKUP($A1002,#REF!,13,FALSE)</f>
        <v>#REF!</v>
      </c>
      <c r="M1002" s="438" t="e">
        <f>VLOOKUP($A1002,#REF!,14,FALSE)</f>
        <v>#REF!</v>
      </c>
      <c r="N1002" s="102" t="e">
        <f>VLOOKUP($A1002,#REF!,15,FALSE)</f>
        <v>#REF!</v>
      </c>
      <c r="O1002" s="102" t="e">
        <f>VLOOKUP($A1002,#REF!,18,FALSE)</f>
        <v>#REF!</v>
      </c>
      <c r="P1002" s="93" t="e">
        <f>VLOOKUP($A1002,#REF!,41,FALSE)</f>
        <v>#REF!</v>
      </c>
      <c r="Q1002" s="115" t="e">
        <f>VLOOKUP(Revisión_Avance_Periodo!$L930,#REF!,30,FALSE)</f>
        <v>#REF!</v>
      </c>
      <c r="R1002" s="116">
        <v>2019</v>
      </c>
      <c r="S1002" s="196">
        <v>43615</v>
      </c>
      <c r="T1002" s="116" t="s">
        <v>72</v>
      </c>
      <c r="U1002" s="132" t="e">
        <f>INDEX(#REF!,MATCH(Revisión_Avance_Periodo!$L1002,#REF!,0),MATCH(Revisión_Avance_Periodo!$T1002,#REF!,0))</f>
        <v>#REF!</v>
      </c>
      <c r="V1002" s="132" t="e">
        <f>INDEX(#REF!,MATCH(Revisión_Avance_Periodo!$L1002,#REF!,0),MATCH(Revisión_Avance_Periodo!$T1002,#REF!,0))</f>
        <v>#REF!</v>
      </c>
      <c r="W1002" s="131" t="e">
        <f t="shared" si="88"/>
        <v>#REF!</v>
      </c>
      <c r="X1002" s="116" t="e">
        <f>VLOOKUP(W1002,Tabla_Estado_Meta_OAP_2019[#All],3,TRUE)</f>
        <v>#REF!</v>
      </c>
      <c r="Y1002" s="157" t="e">
        <f>SUBTOTAL(9,$U$206:$U1002)</f>
        <v>#REF!</v>
      </c>
      <c r="Z1002" s="158" t="e">
        <f>SUBTOTAL(9,$V$206:$V1002)</f>
        <v>#REF!</v>
      </c>
      <c r="AA1002" s="159">
        <f>IFERROR(+Revisión_Avance_Periodo!$Z1002/Revisión_Avance_Periodo!$Y1002,0)</f>
        <v>0</v>
      </c>
      <c r="AB1002" s="126"/>
      <c r="AC1002" s="127"/>
      <c r="AD1002" s="125"/>
      <c r="AE1002" s="125"/>
      <c r="AF1002" s="128"/>
      <c r="AG1002" s="129"/>
      <c r="AH1002" s="157" t="e">
        <f>SUBTOTAL(9,$U$926:$U1002)</f>
        <v>#REF!</v>
      </c>
      <c r="AI1002" s="158" t="e">
        <f>SUBTOTAL(9,$V$926:$V1002)</f>
        <v>#REF!</v>
      </c>
      <c r="AJ1002" s="159">
        <f>IFERROR(+Revisión_Avance_Periodo!$Z930/Revisión_Avance_Periodo!$Y930,0)</f>
        <v>0</v>
      </c>
      <c r="AK1002" s="126"/>
      <c r="AL1002" s="127"/>
      <c r="AM1002" s="125"/>
      <c r="AN1002" s="125"/>
      <c r="AO1002" s="128"/>
      <c r="AP1002" s="129"/>
    </row>
    <row r="1003" spans="1:42" x14ac:dyDescent="0.25">
      <c r="A1003" s="97">
        <v>80</v>
      </c>
      <c r="B1003" s="435" t="e">
        <f>CONCATENATE(Revisión_Avance_Periodo!$D931,";",Revisión_Avance_Periodo!$F931,";",Revisión_Avance_Periodo!$L931)</f>
        <v>#REF!</v>
      </c>
      <c r="C1003" s="435" t="e">
        <f t="shared" si="84"/>
        <v>#REF!</v>
      </c>
      <c r="D1003" s="123" t="e">
        <f>VLOOKUP($A1003,#REF!,3,FALSE)</f>
        <v>#REF!</v>
      </c>
      <c r="E1003" s="436" t="e">
        <f>VLOOKUP($A1003,#REF!,4,FALSE)</f>
        <v>#REF!</v>
      </c>
      <c r="F1003" s="103" t="e">
        <f>VLOOKUP($A1003,#REF!,5,FALSE)</f>
        <v>#REF!</v>
      </c>
      <c r="G1003" s="98" t="e">
        <f>VLOOKUP($A1003,#REF!,8,FALSE)</f>
        <v>#REF!</v>
      </c>
      <c r="H1003" s="93" t="e">
        <f>VLOOKUP($A1003,#REF!,7,FALSE)</f>
        <v>#REF!</v>
      </c>
      <c r="I1003" s="438" t="e">
        <f>VLOOKUP($A1003,#REF!,10,FALSE)</f>
        <v>#REF!</v>
      </c>
      <c r="J1003" s="98" t="e">
        <f>VLOOKUP($A1003,#REF!,11,FALSE)</f>
        <v>#REF!</v>
      </c>
      <c r="K1003" s="114" t="e">
        <f>VLOOKUP($A1003,#REF!,12,FALSE)</f>
        <v>#REF!</v>
      </c>
      <c r="L1003" s="98" t="e">
        <f>VLOOKUP($A1003,#REF!,13,FALSE)</f>
        <v>#REF!</v>
      </c>
      <c r="M1003" s="438" t="e">
        <f>VLOOKUP($A1003,#REF!,14,FALSE)</f>
        <v>#REF!</v>
      </c>
      <c r="N1003" s="103" t="e">
        <f>VLOOKUP($A1003,#REF!,15,FALSE)</f>
        <v>#REF!</v>
      </c>
      <c r="O1003" s="103" t="e">
        <f>VLOOKUP($A1003,#REF!,18,FALSE)</f>
        <v>#REF!</v>
      </c>
      <c r="P1003" s="93" t="e">
        <f>VLOOKUP($A1003,#REF!,41,FALSE)</f>
        <v>#REF!</v>
      </c>
      <c r="Q1003" s="115" t="e">
        <f>VLOOKUP(Revisión_Avance_Periodo!$L931,#REF!,30,FALSE)</f>
        <v>#REF!</v>
      </c>
      <c r="R1003" s="116">
        <v>2019</v>
      </c>
      <c r="S1003" s="196">
        <v>43646</v>
      </c>
      <c r="T1003" s="124" t="s">
        <v>73</v>
      </c>
      <c r="U1003" s="132" t="e">
        <f>INDEX(#REF!,MATCH(Revisión_Avance_Periodo!$L1003,#REF!,0),MATCH(Revisión_Avance_Periodo!$T1003,#REF!,0))</f>
        <v>#REF!</v>
      </c>
      <c r="V1003" s="132" t="e">
        <f>INDEX(#REF!,MATCH(Revisión_Avance_Periodo!$L1003,#REF!,0),MATCH(Revisión_Avance_Periodo!$T1003,#REF!,0))</f>
        <v>#REF!</v>
      </c>
      <c r="W1003" s="131" t="e">
        <f t="shared" si="88"/>
        <v>#REF!</v>
      </c>
      <c r="X1003" s="124" t="e">
        <f>VLOOKUP(W1003,Tabla_Estado_Meta_OAP_2019[#All],3,TRUE)</f>
        <v>#REF!</v>
      </c>
      <c r="Y1003" s="157" t="e">
        <f>SUBTOTAL(9,$U$206:$U1003)</f>
        <v>#REF!</v>
      </c>
      <c r="Z1003" s="158" t="e">
        <f>SUBTOTAL(9,$V$206:$V1003)</f>
        <v>#REF!</v>
      </c>
      <c r="AA1003" s="159">
        <f>IFERROR(+Revisión_Avance_Periodo!$Z1003/Revisión_Avance_Periodo!$Y1003,0)</f>
        <v>0</v>
      </c>
      <c r="AB1003" s="126"/>
      <c r="AC1003" s="127"/>
      <c r="AD1003" s="125"/>
      <c r="AE1003" s="125"/>
      <c r="AF1003" s="128"/>
      <c r="AG1003" s="129"/>
      <c r="AH1003" s="157" t="e">
        <f>SUBTOTAL(9,$U$926:$U1003)</f>
        <v>#REF!</v>
      </c>
      <c r="AI1003" s="158" t="e">
        <f>SUBTOTAL(9,$V$926:$V1003)</f>
        <v>#REF!</v>
      </c>
      <c r="AJ1003" s="159">
        <f>IFERROR(+Revisión_Avance_Periodo!$Z931/Revisión_Avance_Periodo!$Y931,0)</f>
        <v>0</v>
      </c>
      <c r="AK1003" s="126"/>
      <c r="AL1003" s="127"/>
      <c r="AM1003" s="125"/>
      <c r="AN1003" s="125"/>
      <c r="AO1003" s="128"/>
      <c r="AP1003" s="129"/>
    </row>
    <row r="1004" spans="1:42" x14ac:dyDescent="0.25">
      <c r="A1004" s="92">
        <v>80</v>
      </c>
      <c r="B1004" s="435" t="e">
        <f>CONCATENATE(Revisión_Avance_Periodo!$D932,";",Revisión_Avance_Periodo!$F932,";",Revisión_Avance_Periodo!$L932)</f>
        <v>#REF!</v>
      </c>
      <c r="C1004" s="435" t="e">
        <f t="shared" si="84"/>
        <v>#REF!</v>
      </c>
      <c r="D1004" s="114" t="e">
        <f>VLOOKUP($A1004,#REF!,3,FALSE)</f>
        <v>#REF!</v>
      </c>
      <c r="E1004" s="436" t="e">
        <f>VLOOKUP($A1004,#REF!,4,FALSE)</f>
        <v>#REF!</v>
      </c>
      <c r="F1004" s="102" t="e">
        <f>VLOOKUP($A1004,#REF!,5,FALSE)</f>
        <v>#REF!</v>
      </c>
      <c r="G1004" s="93" t="e">
        <f>VLOOKUP($A1004,#REF!,8,FALSE)</f>
        <v>#REF!</v>
      </c>
      <c r="H1004" s="93" t="e">
        <f>VLOOKUP($A1004,#REF!,7,FALSE)</f>
        <v>#REF!</v>
      </c>
      <c r="I1004" s="438" t="e">
        <f>VLOOKUP($A1004,#REF!,10,FALSE)</f>
        <v>#REF!</v>
      </c>
      <c r="J1004" s="93" t="e">
        <f>VLOOKUP($A1004,#REF!,11,FALSE)</f>
        <v>#REF!</v>
      </c>
      <c r="K1004" s="114" t="e">
        <f>VLOOKUP($A1004,#REF!,12,FALSE)</f>
        <v>#REF!</v>
      </c>
      <c r="L1004" s="93" t="e">
        <f>VLOOKUP($A1004,#REF!,13,FALSE)</f>
        <v>#REF!</v>
      </c>
      <c r="M1004" s="438" t="e">
        <f>VLOOKUP($A1004,#REF!,14,FALSE)</f>
        <v>#REF!</v>
      </c>
      <c r="N1004" s="102" t="e">
        <f>VLOOKUP($A1004,#REF!,15,FALSE)</f>
        <v>#REF!</v>
      </c>
      <c r="O1004" s="102" t="e">
        <f>VLOOKUP($A1004,#REF!,18,FALSE)</f>
        <v>#REF!</v>
      </c>
      <c r="P1004" s="93" t="e">
        <f>VLOOKUP($A1004,#REF!,41,FALSE)</f>
        <v>#REF!</v>
      </c>
      <c r="Q1004" s="115" t="e">
        <f>VLOOKUP(Revisión_Avance_Periodo!$L932,#REF!,30,FALSE)</f>
        <v>#REF!</v>
      </c>
      <c r="R1004" s="116">
        <v>2019</v>
      </c>
      <c r="S1004" s="196">
        <v>43676</v>
      </c>
      <c r="T1004" s="116" t="s">
        <v>74</v>
      </c>
      <c r="U1004" s="132" t="e">
        <f>INDEX(#REF!,MATCH(Revisión_Avance_Periodo!$L1004,#REF!,0),MATCH(Revisión_Avance_Periodo!$T1004,#REF!,0))</f>
        <v>#REF!</v>
      </c>
      <c r="V1004" s="132" t="e">
        <f>INDEX(#REF!,MATCH(Revisión_Avance_Periodo!$L1004,#REF!,0),MATCH(Revisión_Avance_Periodo!$T1004,#REF!,0))</f>
        <v>#REF!</v>
      </c>
      <c r="W1004" s="131" t="e">
        <f t="shared" si="88"/>
        <v>#REF!</v>
      </c>
      <c r="X1004" s="116" t="e">
        <f>VLOOKUP(W1004,Tabla_Estado_Meta_OAP_2019[#All],3,TRUE)</f>
        <v>#REF!</v>
      </c>
      <c r="Y1004" s="157" t="e">
        <f>SUBTOTAL(9,$U$206:$U1004)</f>
        <v>#REF!</v>
      </c>
      <c r="Z1004" s="158" t="e">
        <f>SUBTOTAL(9,$V$206:$V1004)</f>
        <v>#REF!</v>
      </c>
      <c r="AA1004" s="159">
        <f>IFERROR(+Revisión_Avance_Periodo!$Z1004/Revisión_Avance_Periodo!$Y1004,0)</f>
        <v>0</v>
      </c>
      <c r="AB1004" s="126"/>
      <c r="AC1004" s="127"/>
      <c r="AD1004" s="125"/>
      <c r="AE1004" s="125"/>
      <c r="AF1004" s="128"/>
      <c r="AG1004" s="129"/>
      <c r="AH1004" s="157" t="e">
        <f>SUBTOTAL(9,$U$926:$U1004)</f>
        <v>#REF!</v>
      </c>
      <c r="AI1004" s="158" t="e">
        <f>SUBTOTAL(9,$V$926:$V1004)</f>
        <v>#REF!</v>
      </c>
      <c r="AJ1004" s="159">
        <f>IFERROR(+Revisión_Avance_Periodo!$Z932/Revisión_Avance_Periodo!$Y932,0)</f>
        <v>0</v>
      </c>
      <c r="AK1004" s="126"/>
      <c r="AL1004" s="127"/>
      <c r="AM1004" s="125"/>
      <c r="AN1004" s="125"/>
      <c r="AO1004" s="128"/>
      <c r="AP1004" s="129"/>
    </row>
    <row r="1005" spans="1:42" x14ac:dyDescent="0.25">
      <c r="A1005" s="97">
        <v>80</v>
      </c>
      <c r="B1005" s="435" t="e">
        <f>CONCATENATE(Revisión_Avance_Periodo!$D933,";",Revisión_Avance_Periodo!$F933,";",Revisión_Avance_Periodo!$L933)</f>
        <v>#REF!</v>
      </c>
      <c r="C1005" s="435" t="e">
        <f t="shared" si="84"/>
        <v>#REF!</v>
      </c>
      <c r="D1005" s="123" t="e">
        <f>VLOOKUP($A1005,#REF!,3,FALSE)</f>
        <v>#REF!</v>
      </c>
      <c r="E1005" s="436" t="e">
        <f>VLOOKUP($A1005,#REF!,4,FALSE)</f>
        <v>#REF!</v>
      </c>
      <c r="F1005" s="103" t="e">
        <f>VLOOKUP($A1005,#REF!,5,FALSE)</f>
        <v>#REF!</v>
      </c>
      <c r="G1005" s="98" t="e">
        <f>VLOOKUP($A1005,#REF!,8,FALSE)</f>
        <v>#REF!</v>
      </c>
      <c r="H1005" s="93" t="e">
        <f>VLOOKUP($A1005,#REF!,7,FALSE)</f>
        <v>#REF!</v>
      </c>
      <c r="I1005" s="438" t="e">
        <f>VLOOKUP($A1005,#REF!,10,FALSE)</f>
        <v>#REF!</v>
      </c>
      <c r="J1005" s="98" t="e">
        <f>VLOOKUP($A1005,#REF!,11,FALSE)</f>
        <v>#REF!</v>
      </c>
      <c r="K1005" s="114" t="e">
        <f>VLOOKUP($A1005,#REF!,12,FALSE)</f>
        <v>#REF!</v>
      </c>
      <c r="L1005" s="98" t="e">
        <f>VLOOKUP($A1005,#REF!,13,FALSE)</f>
        <v>#REF!</v>
      </c>
      <c r="M1005" s="438" t="e">
        <f>VLOOKUP($A1005,#REF!,14,FALSE)</f>
        <v>#REF!</v>
      </c>
      <c r="N1005" s="103" t="e">
        <f>VLOOKUP($A1005,#REF!,15,FALSE)</f>
        <v>#REF!</v>
      </c>
      <c r="O1005" s="103" t="e">
        <f>VLOOKUP($A1005,#REF!,18,FALSE)</f>
        <v>#REF!</v>
      </c>
      <c r="P1005" s="93" t="e">
        <f>VLOOKUP($A1005,#REF!,41,FALSE)</f>
        <v>#REF!</v>
      </c>
      <c r="Q1005" s="115" t="e">
        <f>VLOOKUP(Revisión_Avance_Periodo!$L933,#REF!,30,FALSE)</f>
        <v>#REF!</v>
      </c>
      <c r="R1005" s="116">
        <v>2019</v>
      </c>
      <c r="S1005" s="196">
        <v>43707</v>
      </c>
      <c r="T1005" s="124" t="s">
        <v>75</v>
      </c>
      <c r="U1005" s="132" t="e">
        <f>INDEX(#REF!,MATCH(Revisión_Avance_Periodo!$L1005,#REF!,0),MATCH(Revisión_Avance_Periodo!$T1005,#REF!,0))</f>
        <v>#REF!</v>
      </c>
      <c r="V1005" s="132" t="e">
        <f>INDEX(#REF!,MATCH(Revisión_Avance_Periodo!$L1005,#REF!,0),MATCH(Revisión_Avance_Periodo!$T1005,#REF!,0))</f>
        <v>#REF!</v>
      </c>
      <c r="W1005" s="131" t="e">
        <f t="shared" si="88"/>
        <v>#REF!</v>
      </c>
      <c r="X1005" s="124" t="e">
        <f>VLOOKUP(W1005,Tabla_Estado_Meta_OAP_2019[#All],3,TRUE)</f>
        <v>#REF!</v>
      </c>
      <c r="Y1005" s="157" t="e">
        <f>SUBTOTAL(9,$U$206:$U1005)</f>
        <v>#REF!</v>
      </c>
      <c r="Z1005" s="158" t="e">
        <f>SUBTOTAL(9,$V$206:$V1005)</f>
        <v>#REF!</v>
      </c>
      <c r="AA1005" s="159">
        <f>IFERROR(+Revisión_Avance_Periodo!$Z1005/Revisión_Avance_Periodo!$Y1005,0)</f>
        <v>0</v>
      </c>
      <c r="AB1005" s="126"/>
      <c r="AC1005" s="127"/>
      <c r="AD1005" s="125"/>
      <c r="AE1005" s="125"/>
      <c r="AF1005" s="128"/>
      <c r="AG1005" s="129"/>
      <c r="AH1005" s="157" t="e">
        <f>SUBTOTAL(9,$U$926:$U1005)</f>
        <v>#REF!</v>
      </c>
      <c r="AI1005" s="158" t="e">
        <f>SUBTOTAL(9,$V$926:$V1005)</f>
        <v>#REF!</v>
      </c>
      <c r="AJ1005" s="159">
        <f>IFERROR(+Revisión_Avance_Periodo!$Z933/Revisión_Avance_Periodo!$Y933,0)</f>
        <v>0</v>
      </c>
      <c r="AK1005" s="126"/>
      <c r="AL1005" s="127"/>
      <c r="AM1005" s="125"/>
      <c r="AN1005" s="125"/>
      <c r="AO1005" s="128"/>
      <c r="AP1005" s="129"/>
    </row>
    <row r="1006" spans="1:42" x14ac:dyDescent="0.25">
      <c r="A1006" s="92">
        <v>80</v>
      </c>
      <c r="B1006" s="435" t="e">
        <f>CONCATENATE(Revisión_Avance_Periodo!$D934,";",Revisión_Avance_Periodo!$F934,";",Revisión_Avance_Periodo!$L934)</f>
        <v>#REF!</v>
      </c>
      <c r="C1006" s="435" t="e">
        <f t="shared" si="84"/>
        <v>#REF!</v>
      </c>
      <c r="D1006" s="114" t="e">
        <f>VLOOKUP($A1006,#REF!,3,FALSE)</f>
        <v>#REF!</v>
      </c>
      <c r="E1006" s="436" t="e">
        <f>VLOOKUP($A1006,#REF!,4,FALSE)</f>
        <v>#REF!</v>
      </c>
      <c r="F1006" s="102" t="e">
        <f>VLOOKUP($A1006,#REF!,5,FALSE)</f>
        <v>#REF!</v>
      </c>
      <c r="G1006" s="93" t="e">
        <f>VLOOKUP($A1006,#REF!,8,FALSE)</f>
        <v>#REF!</v>
      </c>
      <c r="H1006" s="93" t="e">
        <f>VLOOKUP($A1006,#REF!,7,FALSE)</f>
        <v>#REF!</v>
      </c>
      <c r="I1006" s="438" t="e">
        <f>VLOOKUP($A1006,#REF!,10,FALSE)</f>
        <v>#REF!</v>
      </c>
      <c r="J1006" s="93" t="e">
        <f>VLOOKUP($A1006,#REF!,11,FALSE)</f>
        <v>#REF!</v>
      </c>
      <c r="K1006" s="114" t="e">
        <f>VLOOKUP($A1006,#REF!,12,FALSE)</f>
        <v>#REF!</v>
      </c>
      <c r="L1006" s="93" t="e">
        <f>VLOOKUP($A1006,#REF!,13,FALSE)</f>
        <v>#REF!</v>
      </c>
      <c r="M1006" s="438" t="e">
        <f>VLOOKUP($A1006,#REF!,14,FALSE)</f>
        <v>#REF!</v>
      </c>
      <c r="N1006" s="102" t="e">
        <f>VLOOKUP($A1006,#REF!,15,FALSE)</f>
        <v>#REF!</v>
      </c>
      <c r="O1006" s="102" t="e">
        <f>VLOOKUP($A1006,#REF!,18,FALSE)</f>
        <v>#REF!</v>
      </c>
      <c r="P1006" s="93" t="e">
        <f>VLOOKUP($A1006,#REF!,41,FALSE)</f>
        <v>#REF!</v>
      </c>
      <c r="Q1006" s="115" t="e">
        <f>VLOOKUP(Revisión_Avance_Periodo!$L934,#REF!,30,FALSE)</f>
        <v>#REF!</v>
      </c>
      <c r="R1006" s="116">
        <v>2019</v>
      </c>
      <c r="S1006" s="196">
        <v>43738</v>
      </c>
      <c r="T1006" s="116" t="s">
        <v>76</v>
      </c>
      <c r="U1006" s="132" t="e">
        <f>INDEX(#REF!,MATCH(Revisión_Avance_Periodo!$L1006,#REF!,0),MATCH(Revisión_Avance_Periodo!$T1006,#REF!,0))</f>
        <v>#REF!</v>
      </c>
      <c r="V1006" s="132" t="e">
        <f>INDEX(#REF!,MATCH(Revisión_Avance_Periodo!$L1006,#REF!,0),MATCH(Revisión_Avance_Periodo!$T1006,#REF!,0))</f>
        <v>#REF!</v>
      </c>
      <c r="W1006" s="131" t="e">
        <f t="shared" si="88"/>
        <v>#REF!</v>
      </c>
      <c r="X1006" s="116" t="e">
        <f>VLOOKUP(W1006,Tabla_Estado_Meta_OAP_2019[#All],3,TRUE)</f>
        <v>#REF!</v>
      </c>
      <c r="Y1006" s="157" t="e">
        <f>SUBTOTAL(9,$U$206:$U1006)</f>
        <v>#REF!</v>
      </c>
      <c r="Z1006" s="158" t="e">
        <f>SUBTOTAL(9,$V$206:$V1006)</f>
        <v>#REF!</v>
      </c>
      <c r="AA1006" s="159">
        <f>IFERROR(+Revisión_Avance_Periodo!$Z1006/Revisión_Avance_Periodo!$Y1006,0)</f>
        <v>0</v>
      </c>
      <c r="AB1006" s="126"/>
      <c r="AC1006" s="127"/>
      <c r="AD1006" s="125"/>
      <c r="AE1006" s="125"/>
      <c r="AF1006" s="128"/>
      <c r="AG1006" s="129"/>
      <c r="AH1006" s="157" t="e">
        <f>SUBTOTAL(9,$U$926:$U1006)</f>
        <v>#REF!</v>
      </c>
      <c r="AI1006" s="158" t="e">
        <f>SUBTOTAL(9,$V$926:$V1006)</f>
        <v>#REF!</v>
      </c>
      <c r="AJ1006" s="159">
        <f>IFERROR(+Revisión_Avance_Periodo!$Z934/Revisión_Avance_Periodo!$Y934,0)</f>
        <v>0</v>
      </c>
      <c r="AK1006" s="126"/>
      <c r="AL1006" s="127"/>
      <c r="AM1006" s="125"/>
      <c r="AN1006" s="125"/>
      <c r="AO1006" s="128"/>
      <c r="AP1006" s="129"/>
    </row>
    <row r="1007" spans="1:42" x14ac:dyDescent="0.25">
      <c r="A1007" s="97">
        <v>80</v>
      </c>
      <c r="B1007" s="435" t="e">
        <f>CONCATENATE(Revisión_Avance_Periodo!$D935,";",Revisión_Avance_Periodo!$F935,";",Revisión_Avance_Periodo!$L935)</f>
        <v>#REF!</v>
      </c>
      <c r="C1007" s="435" t="e">
        <f t="shared" si="84"/>
        <v>#REF!</v>
      </c>
      <c r="D1007" s="123" t="e">
        <f>VLOOKUP($A1007,#REF!,3,FALSE)</f>
        <v>#REF!</v>
      </c>
      <c r="E1007" s="436" t="e">
        <f>VLOOKUP($A1007,#REF!,4,FALSE)</f>
        <v>#REF!</v>
      </c>
      <c r="F1007" s="103" t="e">
        <f>VLOOKUP($A1007,#REF!,5,FALSE)</f>
        <v>#REF!</v>
      </c>
      <c r="G1007" s="98" t="e">
        <f>VLOOKUP($A1007,#REF!,8,FALSE)</f>
        <v>#REF!</v>
      </c>
      <c r="H1007" s="93" t="e">
        <f>VLOOKUP($A1007,#REF!,7,FALSE)</f>
        <v>#REF!</v>
      </c>
      <c r="I1007" s="438" t="e">
        <f>VLOOKUP($A1007,#REF!,10,FALSE)</f>
        <v>#REF!</v>
      </c>
      <c r="J1007" s="98" t="e">
        <f>VLOOKUP($A1007,#REF!,11,FALSE)</f>
        <v>#REF!</v>
      </c>
      <c r="K1007" s="114" t="e">
        <f>VLOOKUP($A1007,#REF!,12,FALSE)</f>
        <v>#REF!</v>
      </c>
      <c r="L1007" s="98" t="e">
        <f>VLOOKUP($A1007,#REF!,13,FALSE)</f>
        <v>#REF!</v>
      </c>
      <c r="M1007" s="438" t="e">
        <f>VLOOKUP($A1007,#REF!,14,FALSE)</f>
        <v>#REF!</v>
      </c>
      <c r="N1007" s="103" t="e">
        <f>VLOOKUP($A1007,#REF!,15,FALSE)</f>
        <v>#REF!</v>
      </c>
      <c r="O1007" s="103" t="e">
        <f>VLOOKUP($A1007,#REF!,18,FALSE)</f>
        <v>#REF!</v>
      </c>
      <c r="P1007" s="93" t="e">
        <f>VLOOKUP($A1007,#REF!,41,FALSE)</f>
        <v>#REF!</v>
      </c>
      <c r="Q1007" s="115" t="e">
        <f>VLOOKUP(Revisión_Avance_Periodo!$L935,#REF!,30,FALSE)</f>
        <v>#REF!</v>
      </c>
      <c r="R1007" s="116">
        <v>2019</v>
      </c>
      <c r="S1007" s="196">
        <v>43768</v>
      </c>
      <c r="T1007" s="124" t="s">
        <v>77</v>
      </c>
      <c r="U1007" s="132" t="e">
        <f>INDEX(#REF!,MATCH(Revisión_Avance_Periodo!$L1007,#REF!,0),MATCH(Revisión_Avance_Periodo!$T1007,#REF!,0))</f>
        <v>#REF!</v>
      </c>
      <c r="V1007" s="132" t="e">
        <f>INDEX(#REF!,MATCH(Revisión_Avance_Periodo!$L1007,#REF!,0),MATCH(Revisión_Avance_Periodo!$T1007,#REF!,0))</f>
        <v>#REF!</v>
      </c>
      <c r="W1007" s="118">
        <f>IFERROR((V1007/U1007),0)</f>
        <v>0</v>
      </c>
      <c r="X1007" s="124" t="str">
        <f>VLOOKUP(W1007,Tabla_Estado_Meta_OAP_2019[#All],3,TRUE)</f>
        <v>Por Ejecutar</v>
      </c>
      <c r="Y1007" s="157" t="e">
        <f>SUBTOTAL(9,$U$206:$U1007)</f>
        <v>#REF!</v>
      </c>
      <c r="Z1007" s="158" t="e">
        <f>SUBTOTAL(9,$V$206:$V1007)</f>
        <v>#REF!</v>
      </c>
      <c r="AA1007" s="159">
        <f>IFERROR(+Revisión_Avance_Periodo!$Z1007/Revisión_Avance_Periodo!$Y1007,0)</f>
        <v>0</v>
      </c>
      <c r="AB1007" s="126"/>
      <c r="AC1007" s="127"/>
      <c r="AD1007" s="125"/>
      <c r="AE1007" s="125"/>
      <c r="AF1007" s="128"/>
      <c r="AG1007" s="129"/>
      <c r="AH1007" s="157" t="e">
        <f>SUBTOTAL(9,$U$926:$U1007)</f>
        <v>#REF!</v>
      </c>
      <c r="AI1007" s="158" t="e">
        <f>SUBTOTAL(9,$V$926:$V1007)</f>
        <v>#REF!</v>
      </c>
      <c r="AJ1007" s="159">
        <f>IFERROR(+Revisión_Avance_Periodo!$Z935/Revisión_Avance_Periodo!$Y935,0)</f>
        <v>0</v>
      </c>
      <c r="AK1007" s="126"/>
      <c r="AL1007" s="127"/>
      <c r="AM1007" s="125"/>
      <c r="AN1007" s="125"/>
      <c r="AO1007" s="128"/>
      <c r="AP1007" s="129"/>
    </row>
    <row r="1008" spans="1:42" x14ac:dyDescent="0.25">
      <c r="A1008" s="92">
        <v>80</v>
      </c>
      <c r="B1008" s="435" t="e">
        <f>CONCATENATE(Revisión_Avance_Periodo!$D936,";",Revisión_Avance_Periodo!$F936,";",Revisión_Avance_Periodo!$L936)</f>
        <v>#REF!</v>
      </c>
      <c r="C1008" s="435" t="e">
        <f t="shared" si="84"/>
        <v>#REF!</v>
      </c>
      <c r="D1008" s="114" t="e">
        <f>VLOOKUP($A1008,#REF!,3,FALSE)</f>
        <v>#REF!</v>
      </c>
      <c r="E1008" s="436" t="e">
        <f>VLOOKUP($A1008,#REF!,4,FALSE)</f>
        <v>#REF!</v>
      </c>
      <c r="F1008" s="102" t="e">
        <f>VLOOKUP($A1008,#REF!,5,FALSE)</f>
        <v>#REF!</v>
      </c>
      <c r="G1008" s="93" t="e">
        <f>VLOOKUP($A1008,#REF!,8,FALSE)</f>
        <v>#REF!</v>
      </c>
      <c r="H1008" s="93" t="e">
        <f>VLOOKUP($A1008,#REF!,7,FALSE)</f>
        <v>#REF!</v>
      </c>
      <c r="I1008" s="438" t="e">
        <f>VLOOKUP($A1008,#REF!,10,FALSE)</f>
        <v>#REF!</v>
      </c>
      <c r="J1008" s="93" t="e">
        <f>VLOOKUP($A1008,#REF!,11,FALSE)</f>
        <v>#REF!</v>
      </c>
      <c r="K1008" s="114" t="e">
        <f>VLOOKUP($A1008,#REF!,12,FALSE)</f>
        <v>#REF!</v>
      </c>
      <c r="L1008" s="93" t="e">
        <f>VLOOKUP($A1008,#REF!,13,FALSE)</f>
        <v>#REF!</v>
      </c>
      <c r="M1008" s="438" t="e">
        <f>VLOOKUP($A1008,#REF!,14,FALSE)</f>
        <v>#REF!</v>
      </c>
      <c r="N1008" s="102" t="e">
        <f>VLOOKUP($A1008,#REF!,15,FALSE)</f>
        <v>#REF!</v>
      </c>
      <c r="O1008" s="102" t="e">
        <f>VLOOKUP($A1008,#REF!,18,FALSE)</f>
        <v>#REF!</v>
      </c>
      <c r="P1008" s="93" t="e">
        <f>VLOOKUP($A1008,#REF!,41,FALSE)</f>
        <v>#REF!</v>
      </c>
      <c r="Q1008" s="115" t="e">
        <f>VLOOKUP(Revisión_Avance_Periodo!$L936,#REF!,30,FALSE)</f>
        <v>#REF!</v>
      </c>
      <c r="R1008" s="116">
        <v>2019</v>
      </c>
      <c r="S1008" s="196">
        <v>43799</v>
      </c>
      <c r="T1008" s="116" t="s">
        <v>78</v>
      </c>
      <c r="U1008" s="132" t="e">
        <f>INDEX(#REF!,MATCH(Revisión_Avance_Periodo!$L1008,#REF!,0),MATCH(Revisión_Avance_Periodo!$T1008,#REF!,0))</f>
        <v>#REF!</v>
      </c>
      <c r="V1008" s="132" t="e">
        <f>INDEX(#REF!,MATCH(Revisión_Avance_Periodo!$L1008,#REF!,0),MATCH(Revisión_Avance_Periodo!$T1008,#REF!,0))</f>
        <v>#REF!</v>
      </c>
      <c r="W1008" s="118">
        <f>IFERROR((V1008/U1008),0)</f>
        <v>0</v>
      </c>
      <c r="X1008" s="116" t="str">
        <f>VLOOKUP(W1008,Tabla_Estado_Meta_OAP_2019[#All],3,TRUE)</f>
        <v>Por Ejecutar</v>
      </c>
      <c r="Y1008" s="157" t="e">
        <f>SUBTOTAL(9,$U$206:$U1008)</f>
        <v>#REF!</v>
      </c>
      <c r="Z1008" s="158" t="e">
        <f>SUBTOTAL(9,$V$206:$V1008)</f>
        <v>#REF!</v>
      </c>
      <c r="AA1008" s="159">
        <f>IFERROR(+Revisión_Avance_Periodo!$Z1008/Revisión_Avance_Periodo!$Y1008,0)</f>
        <v>0</v>
      </c>
      <c r="AB1008" s="126"/>
      <c r="AC1008" s="127"/>
      <c r="AD1008" s="125"/>
      <c r="AE1008" s="125"/>
      <c r="AF1008" s="128"/>
      <c r="AG1008" s="129"/>
      <c r="AH1008" s="157" t="e">
        <f>SUBTOTAL(9,$U$926:$U1008)</f>
        <v>#REF!</v>
      </c>
      <c r="AI1008" s="158" t="e">
        <f>SUBTOTAL(9,$V$926:$V1008)</f>
        <v>#REF!</v>
      </c>
      <c r="AJ1008" s="159">
        <f>IFERROR(+Revisión_Avance_Periodo!$Z936/Revisión_Avance_Periodo!$Y936,0)</f>
        <v>0</v>
      </c>
      <c r="AK1008" s="126"/>
      <c r="AL1008" s="127"/>
      <c r="AM1008" s="125"/>
      <c r="AN1008" s="125"/>
      <c r="AO1008" s="128"/>
      <c r="AP1008" s="129"/>
    </row>
    <row r="1009" spans="1:42" ht="15.75" thickBot="1" x14ac:dyDescent="0.3">
      <c r="A1009" s="97">
        <v>80</v>
      </c>
      <c r="B1009" s="435" t="e">
        <f>CONCATENATE(Revisión_Avance_Periodo!$D937,";",Revisión_Avance_Periodo!$F937,";",Revisión_Avance_Periodo!$L937)</f>
        <v>#REF!</v>
      </c>
      <c r="C1009" s="435" t="e">
        <f t="shared" si="84"/>
        <v>#REF!</v>
      </c>
      <c r="D1009" s="123" t="e">
        <f>VLOOKUP($A1009,#REF!,3,FALSE)</f>
        <v>#REF!</v>
      </c>
      <c r="E1009" s="436" t="e">
        <f>VLOOKUP($A1009,#REF!,4,FALSE)</f>
        <v>#REF!</v>
      </c>
      <c r="F1009" s="103" t="e">
        <f>VLOOKUP($A1009,#REF!,5,FALSE)</f>
        <v>#REF!</v>
      </c>
      <c r="G1009" s="98" t="e">
        <f>VLOOKUP($A1009,#REF!,8,FALSE)</f>
        <v>#REF!</v>
      </c>
      <c r="H1009" s="93" t="e">
        <f>VLOOKUP($A1009,#REF!,7,FALSE)</f>
        <v>#REF!</v>
      </c>
      <c r="I1009" s="438" t="e">
        <f>VLOOKUP($A1009,#REF!,10,FALSE)</f>
        <v>#REF!</v>
      </c>
      <c r="J1009" s="98" t="e">
        <f>VLOOKUP($A1009,#REF!,11,FALSE)</f>
        <v>#REF!</v>
      </c>
      <c r="K1009" s="114" t="e">
        <f>VLOOKUP($A1009,#REF!,12,FALSE)</f>
        <v>#REF!</v>
      </c>
      <c r="L1009" s="98" t="e">
        <f>VLOOKUP($A1009,#REF!,13,FALSE)</f>
        <v>#REF!</v>
      </c>
      <c r="M1009" s="438" t="e">
        <f>VLOOKUP($A1009,#REF!,14,FALSE)</f>
        <v>#REF!</v>
      </c>
      <c r="N1009" s="103" t="e">
        <f>VLOOKUP($A1009,#REF!,15,FALSE)</f>
        <v>#REF!</v>
      </c>
      <c r="O1009" s="103" t="e">
        <f>VLOOKUP($A1009,#REF!,18,FALSE)</f>
        <v>#REF!</v>
      </c>
      <c r="P1009" s="93" t="e">
        <f>VLOOKUP($A1009,#REF!,41,FALSE)</f>
        <v>#REF!</v>
      </c>
      <c r="Q1009" s="115" t="e">
        <f>VLOOKUP(Revisión_Avance_Periodo!$L937,#REF!,30,FALSE)</f>
        <v>#REF!</v>
      </c>
      <c r="R1009" s="116">
        <v>2019</v>
      </c>
      <c r="S1009" s="196">
        <v>43829</v>
      </c>
      <c r="T1009" s="124" t="s">
        <v>79</v>
      </c>
      <c r="U1009" s="132" t="e">
        <f>INDEX(#REF!,MATCH(Revisión_Avance_Periodo!$L1009,#REF!,0),MATCH(Revisión_Avance_Periodo!$T1009,#REF!,0))</f>
        <v>#REF!</v>
      </c>
      <c r="V1009" s="132" t="e">
        <f>INDEX(#REF!,MATCH(Revisión_Avance_Periodo!$L1009,#REF!,0),MATCH(Revisión_Avance_Periodo!$T1009,#REF!,0))</f>
        <v>#REF!</v>
      </c>
      <c r="W1009" s="118">
        <f>IFERROR((V1009/U1009),0)</f>
        <v>0</v>
      </c>
      <c r="X1009" s="124" t="str">
        <f>VLOOKUP(W1009,Tabla_Estado_Meta_OAP_2019[#All],3,TRUE)</f>
        <v>Por Ejecutar</v>
      </c>
      <c r="Y1009" s="157" t="e">
        <f>SUBTOTAL(9,$U$206:$U1009)</f>
        <v>#REF!</v>
      </c>
      <c r="Z1009" s="158" t="e">
        <f>SUBTOTAL(9,$V$206:$V1009)</f>
        <v>#REF!</v>
      </c>
      <c r="AA1009" s="159">
        <f>IFERROR(+Revisión_Avance_Periodo!$Z1009/Revisión_Avance_Periodo!$Y1009,0)</f>
        <v>0</v>
      </c>
      <c r="AB1009" s="126"/>
      <c r="AC1009" s="127"/>
      <c r="AD1009" s="125"/>
      <c r="AE1009" s="125"/>
      <c r="AF1009" s="128"/>
      <c r="AG1009" s="129"/>
      <c r="AH1009" s="157" t="e">
        <f>SUBTOTAL(9,$U$926:$U1009)</f>
        <v>#REF!</v>
      </c>
      <c r="AI1009" s="158" t="e">
        <f>SUBTOTAL(9,$V$926:$V1009)</f>
        <v>#REF!</v>
      </c>
      <c r="AJ1009" s="159">
        <f>IFERROR(+Revisión_Avance_Periodo!$Z937/Revisión_Avance_Periodo!$Y937,0)</f>
        <v>0</v>
      </c>
      <c r="AK1009" s="126"/>
      <c r="AL1009" s="127"/>
      <c r="AM1009" s="125"/>
      <c r="AN1009" s="125"/>
      <c r="AO1009" s="128"/>
      <c r="AP1009" s="129"/>
    </row>
    <row r="1010" spans="1:42" x14ac:dyDescent="0.25">
      <c r="A1010" s="92">
        <v>81</v>
      </c>
      <c r="B1010" s="435" t="e">
        <f>CONCATENATE(Revisión_Avance_Periodo!$D938,";",Revisión_Avance_Periodo!$F938,";",Revisión_Avance_Periodo!$L938)</f>
        <v>#REF!</v>
      </c>
      <c r="C1010" s="435" t="e">
        <f t="shared" si="84"/>
        <v>#REF!</v>
      </c>
      <c r="D1010" s="114" t="e">
        <f>VLOOKUP($A1010,#REF!,3,FALSE)</f>
        <v>#REF!</v>
      </c>
      <c r="E1010" s="436" t="e">
        <f>VLOOKUP($A1010,#REF!,4,FALSE)</f>
        <v>#REF!</v>
      </c>
      <c r="F1010" s="102" t="e">
        <f>VLOOKUP($A1010,#REF!,5,FALSE)</f>
        <v>#REF!</v>
      </c>
      <c r="G1010" s="93" t="e">
        <f>VLOOKUP($A1010,#REF!,8,FALSE)</f>
        <v>#REF!</v>
      </c>
      <c r="H1010" s="93" t="e">
        <f>VLOOKUP($A1010,#REF!,7,FALSE)</f>
        <v>#REF!</v>
      </c>
      <c r="I1010" s="438" t="e">
        <f>VLOOKUP($A1010,#REF!,10,FALSE)</f>
        <v>#REF!</v>
      </c>
      <c r="J1010" s="93" t="e">
        <f>VLOOKUP($A1010,#REF!,11,FALSE)</f>
        <v>#REF!</v>
      </c>
      <c r="K1010" s="114" t="e">
        <f>VLOOKUP($A1010,#REF!,12,FALSE)</f>
        <v>#REF!</v>
      </c>
      <c r="L1010" s="93" t="e">
        <f>VLOOKUP($A1010,#REF!,13,FALSE)</f>
        <v>#REF!</v>
      </c>
      <c r="M1010" s="438" t="e">
        <f>VLOOKUP($A1010,#REF!,14,FALSE)</f>
        <v>#REF!</v>
      </c>
      <c r="N1010" s="102" t="e">
        <f>VLOOKUP($A1010,#REF!,15,FALSE)</f>
        <v>#REF!</v>
      </c>
      <c r="O1010" s="102" t="e">
        <f>VLOOKUP($A1010,#REF!,18,FALSE)</f>
        <v>#REF!</v>
      </c>
      <c r="P1010" s="93" t="e">
        <f>VLOOKUP($A1010,#REF!,41,FALSE)</f>
        <v>#REF!</v>
      </c>
      <c r="Q1010" s="115" t="e">
        <f>VLOOKUP(Revisión_Avance_Periodo!$L938,#REF!,30,FALSE)</f>
        <v>#REF!</v>
      </c>
      <c r="R1010" s="116">
        <v>2019</v>
      </c>
      <c r="S1010" s="196">
        <v>43495</v>
      </c>
      <c r="T1010" s="116" t="s">
        <v>68</v>
      </c>
      <c r="U1010" s="132" t="e">
        <f>INDEX(#REF!,MATCH(Revisión_Avance_Periodo!$L1010,#REF!,0),MATCH(Revisión_Avance_Periodo!$T1010,#REF!,0))</f>
        <v>#REF!</v>
      </c>
      <c r="V1010" s="132" t="e">
        <f>INDEX(#REF!,MATCH(Revisión_Avance_Periodo!$L1010,#REF!,0),MATCH(Revisión_Avance_Periodo!$T1010,#REF!,0))</f>
        <v>#REF!</v>
      </c>
      <c r="W1010" s="131" t="e">
        <f>V1010/U1010</f>
        <v>#REF!</v>
      </c>
      <c r="X1010" s="116" t="e">
        <f>VLOOKUP(W1010,Tabla_Estado_Meta_OAP_2019[#All],3,TRUE)</f>
        <v>#REF!</v>
      </c>
      <c r="Y1010" s="160" t="e">
        <f>SUBTOTAL(9,$U$206:$U1010)</f>
        <v>#REF!</v>
      </c>
      <c r="Z1010" s="161" t="e">
        <f>SUBTOTAL(9,$V$206:$V1010)</f>
        <v>#REF!</v>
      </c>
      <c r="AA1010" s="162">
        <f>IFERROR(+Revisión_Avance_Periodo!$Z1010/Revisión_Avance_Periodo!$Y1010,0)</f>
        <v>0</v>
      </c>
      <c r="AB1010" s="133" t="e">
        <f>SUBTOTAL(9,U1010:U1021)</f>
        <v>#REF!</v>
      </c>
      <c r="AC1010" s="134" t="e">
        <f>SUBTOTAL(9,V1010:V1021)</f>
        <v>#REF!</v>
      </c>
      <c r="AD1010" s="119" t="e">
        <f>+AC1010/AB1010</f>
        <v>#REF!</v>
      </c>
      <c r="AE1010" s="119" t="e">
        <f>100%-Revisión_Avance_Periodo!$AD1010</f>
        <v>#REF!</v>
      </c>
      <c r="AF1010" s="121" t="e">
        <f>VLOOKUP(AD1010,Tabla_Estado_Meta_OAP_2019[],3,TRUE)</f>
        <v>#REF!</v>
      </c>
      <c r="AG1010" s="122" t="e">
        <f>Revisión_Avance_Periodo!$AD1010*Revisión_Avance_Periodo!$Q1010</f>
        <v>#REF!</v>
      </c>
      <c r="AH1010" s="160" t="e">
        <f>SUBTOTAL(9,$U$938:$U1010)</f>
        <v>#REF!</v>
      </c>
      <c r="AI1010" s="161" t="e">
        <f>SUBTOTAL(9,$V$938:$V1010)</f>
        <v>#REF!</v>
      </c>
      <c r="AJ1010" s="162">
        <f>IFERROR(+Revisión_Avance_Periodo!$Z938/Revisión_Avance_Periodo!$Y938,0)</f>
        <v>0</v>
      </c>
      <c r="AK1010" s="133" t="e">
        <f>SUBTOTAL(9,AD1010:AD1021)</f>
        <v>#REF!</v>
      </c>
      <c r="AL1010" s="134" t="e">
        <f>SUBTOTAL(9,AE1010:AE1021)</f>
        <v>#REF!</v>
      </c>
      <c r="AM1010" s="119" t="e">
        <f>+AL1010/AK1010</f>
        <v>#REF!</v>
      </c>
      <c r="AN1010" s="119" t="e">
        <f>100%-Revisión_Avance_Periodo!$AD938</f>
        <v>#REF!</v>
      </c>
      <c r="AO1010" s="121" t="e">
        <f>VLOOKUP(AM1010,Tabla_Estado_Meta_OAP_2019[],3,TRUE)</f>
        <v>#REF!</v>
      </c>
      <c r="AP1010" s="122" t="e">
        <f>Revisión_Avance_Periodo!$AD938*Revisión_Avance_Periodo!$Q938</f>
        <v>#REF!</v>
      </c>
    </row>
    <row r="1011" spans="1:42" x14ac:dyDescent="0.25">
      <c r="A1011" s="97">
        <v>81</v>
      </c>
      <c r="B1011" s="435" t="e">
        <f>CONCATENATE(Revisión_Avance_Periodo!$D939,";",Revisión_Avance_Periodo!$F939,";",Revisión_Avance_Periodo!$L939)</f>
        <v>#REF!</v>
      </c>
      <c r="C1011" s="435" t="e">
        <f t="shared" si="84"/>
        <v>#REF!</v>
      </c>
      <c r="D1011" s="123" t="e">
        <f>VLOOKUP($A1011,#REF!,3,FALSE)</f>
        <v>#REF!</v>
      </c>
      <c r="E1011" s="436" t="e">
        <f>VLOOKUP($A1011,#REF!,4,FALSE)</f>
        <v>#REF!</v>
      </c>
      <c r="F1011" s="103" t="e">
        <f>VLOOKUP($A1011,#REF!,5,FALSE)</f>
        <v>#REF!</v>
      </c>
      <c r="G1011" s="98" t="e">
        <f>VLOOKUP($A1011,#REF!,8,FALSE)</f>
        <v>#REF!</v>
      </c>
      <c r="H1011" s="93" t="e">
        <f>VLOOKUP($A1011,#REF!,7,FALSE)</f>
        <v>#REF!</v>
      </c>
      <c r="I1011" s="438" t="e">
        <f>VLOOKUP($A1011,#REF!,10,FALSE)</f>
        <v>#REF!</v>
      </c>
      <c r="J1011" s="98" t="e">
        <f>VLOOKUP($A1011,#REF!,11,FALSE)</f>
        <v>#REF!</v>
      </c>
      <c r="K1011" s="114" t="e">
        <f>VLOOKUP($A1011,#REF!,12,FALSE)</f>
        <v>#REF!</v>
      </c>
      <c r="L1011" s="98" t="e">
        <f>VLOOKUP($A1011,#REF!,13,FALSE)</f>
        <v>#REF!</v>
      </c>
      <c r="M1011" s="438" t="e">
        <f>VLOOKUP($A1011,#REF!,14,FALSE)</f>
        <v>#REF!</v>
      </c>
      <c r="N1011" s="103" t="e">
        <f>VLOOKUP($A1011,#REF!,15,FALSE)</f>
        <v>#REF!</v>
      </c>
      <c r="O1011" s="103" t="e">
        <f>VLOOKUP($A1011,#REF!,18,FALSE)</f>
        <v>#REF!</v>
      </c>
      <c r="P1011" s="93" t="e">
        <f>VLOOKUP($A1011,#REF!,41,FALSE)</f>
        <v>#REF!</v>
      </c>
      <c r="Q1011" s="115" t="e">
        <f>VLOOKUP(Revisión_Avance_Periodo!$L939,#REF!,30,FALSE)</f>
        <v>#REF!</v>
      </c>
      <c r="R1011" s="116">
        <v>2019</v>
      </c>
      <c r="S1011" s="196">
        <v>43524</v>
      </c>
      <c r="T1011" s="124" t="s">
        <v>69</v>
      </c>
      <c r="U1011" s="140" t="e">
        <f>INDEX(#REF!,MATCH(Revisión_Avance_Periodo!$L1011,#REF!,0),MATCH(Revisión_Avance_Periodo!$T1011,#REF!,0))</f>
        <v>#REF!</v>
      </c>
      <c r="V1011" s="140" t="e">
        <f>INDEX(#REF!,MATCH(Revisión_Avance_Periodo!$L1011,#REF!,0),MATCH(Revisión_Avance_Periodo!$T1011,#REF!,0))</f>
        <v>#REF!</v>
      </c>
      <c r="W1011" s="131" t="e">
        <f>V1011/U1011</f>
        <v>#REF!</v>
      </c>
      <c r="X1011" s="124" t="e">
        <f>VLOOKUP(W1011,Tabla_Estado_Meta_OAP_2019[#All],3,TRUE)</f>
        <v>#REF!</v>
      </c>
      <c r="Y1011" s="157" t="e">
        <f>SUBTOTAL(9,$U$206:$U1011)</f>
        <v>#REF!</v>
      </c>
      <c r="Z1011" s="158" t="e">
        <f>SUBTOTAL(9,$V$206:$V1011)</f>
        <v>#REF!</v>
      </c>
      <c r="AA1011" s="159">
        <f>IFERROR(+Revisión_Avance_Periodo!$Z1011/Revisión_Avance_Periodo!$Y1011,0)</f>
        <v>0</v>
      </c>
      <c r="AB1011" s="126"/>
      <c r="AC1011" s="127"/>
      <c r="AD1011" s="125"/>
      <c r="AE1011" s="125"/>
      <c r="AF1011" s="128"/>
      <c r="AG1011" s="129"/>
      <c r="AH1011" s="157" t="e">
        <f>SUBTOTAL(9,$U$938:$U1011)</f>
        <v>#REF!</v>
      </c>
      <c r="AI1011" s="158" t="e">
        <f>SUBTOTAL(9,$V$938:$V1011)</f>
        <v>#REF!</v>
      </c>
      <c r="AJ1011" s="159">
        <f>IFERROR(+Revisión_Avance_Periodo!$Z939/Revisión_Avance_Periodo!$Y939,0)</f>
        <v>0</v>
      </c>
      <c r="AK1011" s="126"/>
      <c r="AL1011" s="127"/>
      <c r="AM1011" s="125"/>
      <c r="AN1011" s="125"/>
      <c r="AO1011" s="128"/>
      <c r="AP1011" s="129"/>
    </row>
    <row r="1012" spans="1:42" x14ac:dyDescent="0.25">
      <c r="A1012" s="92">
        <v>81</v>
      </c>
      <c r="B1012" s="435" t="e">
        <f>CONCATENATE(Revisión_Avance_Periodo!$D940,";",Revisión_Avance_Periodo!$F940,";",Revisión_Avance_Periodo!$L940)</f>
        <v>#REF!</v>
      </c>
      <c r="C1012" s="435" t="e">
        <f t="shared" si="84"/>
        <v>#REF!</v>
      </c>
      <c r="D1012" s="114" t="e">
        <f>VLOOKUP($A1012,#REF!,3,FALSE)</f>
        <v>#REF!</v>
      </c>
      <c r="E1012" s="436" t="e">
        <f>VLOOKUP($A1012,#REF!,4,FALSE)</f>
        <v>#REF!</v>
      </c>
      <c r="F1012" s="102" t="e">
        <f>VLOOKUP($A1012,#REF!,5,FALSE)</f>
        <v>#REF!</v>
      </c>
      <c r="G1012" s="93" t="e">
        <f>VLOOKUP($A1012,#REF!,8,FALSE)</f>
        <v>#REF!</v>
      </c>
      <c r="H1012" s="93" t="e">
        <f>VLOOKUP($A1012,#REF!,7,FALSE)</f>
        <v>#REF!</v>
      </c>
      <c r="I1012" s="438" t="e">
        <f>VLOOKUP($A1012,#REF!,10,FALSE)</f>
        <v>#REF!</v>
      </c>
      <c r="J1012" s="93" t="e">
        <f>VLOOKUP($A1012,#REF!,11,FALSE)</f>
        <v>#REF!</v>
      </c>
      <c r="K1012" s="114" t="e">
        <f>VLOOKUP($A1012,#REF!,12,FALSE)</f>
        <v>#REF!</v>
      </c>
      <c r="L1012" s="93" t="e">
        <f>VLOOKUP($A1012,#REF!,13,FALSE)</f>
        <v>#REF!</v>
      </c>
      <c r="M1012" s="438" t="e">
        <f>VLOOKUP($A1012,#REF!,14,FALSE)</f>
        <v>#REF!</v>
      </c>
      <c r="N1012" s="102" t="e">
        <f>VLOOKUP($A1012,#REF!,15,FALSE)</f>
        <v>#REF!</v>
      </c>
      <c r="O1012" s="102" t="e">
        <f>VLOOKUP($A1012,#REF!,18,FALSE)</f>
        <v>#REF!</v>
      </c>
      <c r="P1012" s="93" t="e">
        <f>VLOOKUP($A1012,#REF!,41,FALSE)</f>
        <v>#REF!</v>
      </c>
      <c r="Q1012" s="115" t="e">
        <f>VLOOKUP(Revisión_Avance_Periodo!$L940,#REF!,30,FALSE)</f>
        <v>#REF!</v>
      </c>
      <c r="R1012" s="116">
        <v>2019</v>
      </c>
      <c r="S1012" s="196">
        <v>43554</v>
      </c>
      <c r="T1012" s="116" t="s">
        <v>70</v>
      </c>
      <c r="U1012" s="132" t="e">
        <f>INDEX(#REF!,MATCH(Revisión_Avance_Periodo!$L1012,#REF!,0),MATCH(Revisión_Avance_Periodo!$T1012,#REF!,0))</f>
        <v>#REF!</v>
      </c>
      <c r="V1012" s="132" t="e">
        <f>INDEX(#REF!,MATCH(Revisión_Avance_Periodo!$L1012,#REF!,0),MATCH(Revisión_Avance_Periodo!$T1012,#REF!,0))</f>
        <v>#REF!</v>
      </c>
      <c r="W1012" s="131" t="e">
        <f>V1012/U1012</f>
        <v>#REF!</v>
      </c>
      <c r="X1012" s="116" t="e">
        <f>VLOOKUP(W1012,Tabla_Estado_Meta_OAP_2019[#All],3,TRUE)</f>
        <v>#REF!</v>
      </c>
      <c r="Y1012" s="157" t="e">
        <f>SUBTOTAL(9,$U$206:$U1012)</f>
        <v>#REF!</v>
      </c>
      <c r="Z1012" s="158" t="e">
        <f>SUBTOTAL(9,$V$206:$V1012)</f>
        <v>#REF!</v>
      </c>
      <c r="AA1012" s="159">
        <f>IFERROR(+Revisión_Avance_Periodo!$Z1012/Revisión_Avance_Periodo!$Y1012,0)</f>
        <v>0</v>
      </c>
      <c r="AB1012" s="126"/>
      <c r="AC1012" s="127"/>
      <c r="AD1012" s="125"/>
      <c r="AE1012" s="125"/>
      <c r="AF1012" s="128"/>
      <c r="AG1012" s="129"/>
      <c r="AH1012" s="157" t="e">
        <f>SUBTOTAL(9,$U$938:$U1012)</f>
        <v>#REF!</v>
      </c>
      <c r="AI1012" s="158" t="e">
        <f>SUBTOTAL(9,$V$938:$V1012)</f>
        <v>#REF!</v>
      </c>
      <c r="AJ1012" s="159">
        <f>IFERROR(+Revisión_Avance_Periodo!$Z940/Revisión_Avance_Periodo!$Y940,0)</f>
        <v>0</v>
      </c>
      <c r="AK1012" s="126"/>
      <c r="AL1012" s="127"/>
      <c r="AM1012" s="125"/>
      <c r="AN1012" s="125"/>
      <c r="AO1012" s="128"/>
      <c r="AP1012" s="129"/>
    </row>
    <row r="1013" spans="1:42" x14ac:dyDescent="0.25">
      <c r="A1013" s="97">
        <v>81</v>
      </c>
      <c r="B1013" s="435" t="e">
        <f>CONCATENATE(Revisión_Avance_Periodo!$D941,";",Revisión_Avance_Periodo!$F941,";",Revisión_Avance_Periodo!$L941)</f>
        <v>#REF!</v>
      </c>
      <c r="C1013" s="435" t="e">
        <f t="shared" si="84"/>
        <v>#REF!</v>
      </c>
      <c r="D1013" s="123" t="e">
        <f>VLOOKUP($A1013,#REF!,3,FALSE)</f>
        <v>#REF!</v>
      </c>
      <c r="E1013" s="436" t="e">
        <f>VLOOKUP($A1013,#REF!,4,FALSE)</f>
        <v>#REF!</v>
      </c>
      <c r="F1013" s="103" t="e">
        <f>VLOOKUP($A1013,#REF!,5,FALSE)</f>
        <v>#REF!</v>
      </c>
      <c r="G1013" s="98" t="e">
        <f>VLOOKUP($A1013,#REF!,8,FALSE)</f>
        <v>#REF!</v>
      </c>
      <c r="H1013" s="93" t="e">
        <f>VLOOKUP($A1013,#REF!,7,FALSE)</f>
        <v>#REF!</v>
      </c>
      <c r="I1013" s="438" t="e">
        <f>VLOOKUP($A1013,#REF!,10,FALSE)</f>
        <v>#REF!</v>
      </c>
      <c r="J1013" s="98" t="e">
        <f>VLOOKUP($A1013,#REF!,11,FALSE)</f>
        <v>#REF!</v>
      </c>
      <c r="K1013" s="114" t="e">
        <f>VLOOKUP($A1013,#REF!,12,FALSE)</f>
        <v>#REF!</v>
      </c>
      <c r="L1013" s="98" t="e">
        <f>VLOOKUP($A1013,#REF!,13,FALSE)</f>
        <v>#REF!</v>
      </c>
      <c r="M1013" s="438" t="e">
        <f>VLOOKUP($A1013,#REF!,14,FALSE)</f>
        <v>#REF!</v>
      </c>
      <c r="N1013" s="103" t="e">
        <f>VLOOKUP($A1013,#REF!,15,FALSE)</f>
        <v>#REF!</v>
      </c>
      <c r="O1013" s="103" t="e">
        <f>VLOOKUP($A1013,#REF!,18,FALSE)</f>
        <v>#REF!</v>
      </c>
      <c r="P1013" s="93" t="e">
        <f>VLOOKUP($A1013,#REF!,41,FALSE)</f>
        <v>#REF!</v>
      </c>
      <c r="Q1013" s="115" t="e">
        <f>VLOOKUP(Revisión_Avance_Periodo!$L941,#REF!,30,FALSE)</f>
        <v>#REF!</v>
      </c>
      <c r="R1013" s="116">
        <v>2019</v>
      </c>
      <c r="S1013" s="196">
        <v>43585</v>
      </c>
      <c r="T1013" s="124" t="s">
        <v>71</v>
      </c>
      <c r="U1013" s="132" t="e">
        <f>INDEX(#REF!,MATCH(Revisión_Avance_Periodo!$L1013,#REF!,0),MATCH(Revisión_Avance_Periodo!$T1013,#REF!,0))</f>
        <v>#REF!</v>
      </c>
      <c r="V1013" s="132" t="e">
        <f>INDEX(#REF!,MATCH(Revisión_Avance_Periodo!$L1013,#REF!,0),MATCH(Revisión_Avance_Periodo!$T1013,#REF!,0))</f>
        <v>#REF!</v>
      </c>
      <c r="W1013" s="118">
        <f>IFERROR((V1013/U1013),0)</f>
        <v>0</v>
      </c>
      <c r="X1013" s="124" t="str">
        <f>VLOOKUP(W1013,Tabla_Estado_Meta_OAP_2019[#All],3,TRUE)</f>
        <v>Por Ejecutar</v>
      </c>
      <c r="Y1013" s="157" t="e">
        <f>SUBTOTAL(9,$U$206:$U1013)</f>
        <v>#REF!</v>
      </c>
      <c r="Z1013" s="158" t="e">
        <f>SUBTOTAL(9,$V$206:$V1013)</f>
        <v>#REF!</v>
      </c>
      <c r="AA1013" s="159">
        <f>IFERROR(+Revisión_Avance_Periodo!$Z1013/Revisión_Avance_Periodo!$Y1013,0)</f>
        <v>0</v>
      </c>
      <c r="AB1013" s="126"/>
      <c r="AC1013" s="127"/>
      <c r="AD1013" s="125"/>
      <c r="AE1013" s="125"/>
      <c r="AF1013" s="128"/>
      <c r="AG1013" s="129"/>
      <c r="AH1013" s="157" t="e">
        <f>SUBTOTAL(9,$U$938:$U1013)</f>
        <v>#REF!</v>
      </c>
      <c r="AI1013" s="158" t="e">
        <f>SUBTOTAL(9,$V$938:$V1013)</f>
        <v>#REF!</v>
      </c>
      <c r="AJ1013" s="159">
        <f>IFERROR(+Revisión_Avance_Periodo!$Z941/Revisión_Avance_Periodo!$Y941,0)</f>
        <v>0</v>
      </c>
      <c r="AK1013" s="126"/>
      <c r="AL1013" s="127"/>
      <c r="AM1013" s="125"/>
      <c r="AN1013" s="125"/>
      <c r="AO1013" s="128"/>
      <c r="AP1013" s="129"/>
    </row>
    <row r="1014" spans="1:42" x14ac:dyDescent="0.25">
      <c r="A1014" s="92">
        <v>81</v>
      </c>
      <c r="B1014" s="435" t="e">
        <f>CONCATENATE(Revisión_Avance_Periodo!$D942,";",Revisión_Avance_Periodo!$F942,";",Revisión_Avance_Periodo!$L942)</f>
        <v>#REF!</v>
      </c>
      <c r="C1014" s="435" t="e">
        <f t="shared" si="84"/>
        <v>#REF!</v>
      </c>
      <c r="D1014" s="114" t="e">
        <f>VLOOKUP($A1014,#REF!,3,FALSE)</f>
        <v>#REF!</v>
      </c>
      <c r="E1014" s="436" t="e">
        <f>VLOOKUP($A1014,#REF!,4,FALSE)</f>
        <v>#REF!</v>
      </c>
      <c r="F1014" s="102" t="e">
        <f>VLOOKUP($A1014,#REF!,5,FALSE)</f>
        <v>#REF!</v>
      </c>
      <c r="G1014" s="93" t="e">
        <f>VLOOKUP($A1014,#REF!,8,FALSE)</f>
        <v>#REF!</v>
      </c>
      <c r="H1014" s="93" t="e">
        <f>VLOOKUP($A1014,#REF!,7,FALSE)</f>
        <v>#REF!</v>
      </c>
      <c r="I1014" s="438" t="e">
        <f>VLOOKUP($A1014,#REF!,10,FALSE)</f>
        <v>#REF!</v>
      </c>
      <c r="J1014" s="93" t="e">
        <f>VLOOKUP($A1014,#REF!,11,FALSE)</f>
        <v>#REF!</v>
      </c>
      <c r="K1014" s="114" t="e">
        <f>VLOOKUP($A1014,#REF!,12,FALSE)</f>
        <v>#REF!</v>
      </c>
      <c r="L1014" s="93" t="e">
        <f>VLOOKUP($A1014,#REF!,13,FALSE)</f>
        <v>#REF!</v>
      </c>
      <c r="M1014" s="438" t="e">
        <f>VLOOKUP($A1014,#REF!,14,FALSE)</f>
        <v>#REF!</v>
      </c>
      <c r="N1014" s="102" t="e">
        <f>VLOOKUP($A1014,#REF!,15,FALSE)</f>
        <v>#REF!</v>
      </c>
      <c r="O1014" s="102" t="e">
        <f>VLOOKUP($A1014,#REF!,18,FALSE)</f>
        <v>#REF!</v>
      </c>
      <c r="P1014" s="93" t="e">
        <f>VLOOKUP($A1014,#REF!,41,FALSE)</f>
        <v>#REF!</v>
      </c>
      <c r="Q1014" s="115" t="e">
        <f>VLOOKUP(Revisión_Avance_Periodo!$L942,#REF!,30,FALSE)</f>
        <v>#REF!</v>
      </c>
      <c r="R1014" s="116">
        <v>2019</v>
      </c>
      <c r="S1014" s="196">
        <v>43615</v>
      </c>
      <c r="T1014" s="116" t="s">
        <v>72</v>
      </c>
      <c r="U1014" s="132" t="e">
        <f>INDEX(#REF!,MATCH(Revisión_Avance_Periodo!$L1014,#REF!,0),MATCH(Revisión_Avance_Periodo!$T1014,#REF!,0))</f>
        <v>#REF!</v>
      </c>
      <c r="V1014" s="132" t="e">
        <f>INDEX(#REF!,MATCH(Revisión_Avance_Periodo!$L1014,#REF!,0),MATCH(Revisión_Avance_Periodo!$T1014,#REF!,0))</f>
        <v>#REF!</v>
      </c>
      <c r="W1014" s="118">
        <f>IFERROR((V1014/U1014),0)</f>
        <v>0</v>
      </c>
      <c r="X1014" s="116" t="str">
        <f>VLOOKUP(W1014,Tabla_Estado_Meta_OAP_2019[#All],3,TRUE)</f>
        <v>Por Ejecutar</v>
      </c>
      <c r="Y1014" s="157" t="e">
        <f>SUBTOTAL(9,$U$206:$U1014)</f>
        <v>#REF!</v>
      </c>
      <c r="Z1014" s="158" t="e">
        <f>SUBTOTAL(9,$V$206:$V1014)</f>
        <v>#REF!</v>
      </c>
      <c r="AA1014" s="159">
        <f>IFERROR(+Revisión_Avance_Periodo!$Z1014/Revisión_Avance_Periodo!$Y1014,0)</f>
        <v>0</v>
      </c>
      <c r="AB1014" s="126"/>
      <c r="AC1014" s="127"/>
      <c r="AD1014" s="125"/>
      <c r="AE1014" s="125"/>
      <c r="AF1014" s="128"/>
      <c r="AG1014" s="129"/>
      <c r="AH1014" s="157" t="e">
        <f>SUBTOTAL(9,$U$938:$U1014)</f>
        <v>#REF!</v>
      </c>
      <c r="AI1014" s="158" t="e">
        <f>SUBTOTAL(9,$V$938:$V1014)</f>
        <v>#REF!</v>
      </c>
      <c r="AJ1014" s="159">
        <f>IFERROR(+Revisión_Avance_Periodo!$Z942/Revisión_Avance_Periodo!$Y942,0)</f>
        <v>0</v>
      </c>
      <c r="AK1014" s="126"/>
      <c r="AL1014" s="127"/>
      <c r="AM1014" s="125"/>
      <c r="AN1014" s="125"/>
      <c r="AO1014" s="128"/>
      <c r="AP1014" s="129"/>
    </row>
    <row r="1015" spans="1:42" x14ac:dyDescent="0.25">
      <c r="A1015" s="97">
        <v>81</v>
      </c>
      <c r="B1015" s="435" t="e">
        <f>CONCATENATE(Revisión_Avance_Periodo!$D943,";",Revisión_Avance_Periodo!$F943,";",Revisión_Avance_Periodo!$L943)</f>
        <v>#REF!</v>
      </c>
      <c r="C1015" s="435" t="e">
        <f t="shared" si="84"/>
        <v>#REF!</v>
      </c>
      <c r="D1015" s="123" t="e">
        <f>VLOOKUP($A1015,#REF!,3,FALSE)</f>
        <v>#REF!</v>
      </c>
      <c r="E1015" s="436" t="e">
        <f>VLOOKUP($A1015,#REF!,4,FALSE)</f>
        <v>#REF!</v>
      </c>
      <c r="F1015" s="103" t="e">
        <f>VLOOKUP($A1015,#REF!,5,FALSE)</f>
        <v>#REF!</v>
      </c>
      <c r="G1015" s="98" t="e">
        <f>VLOOKUP($A1015,#REF!,8,FALSE)</f>
        <v>#REF!</v>
      </c>
      <c r="H1015" s="93" t="e">
        <f>VLOOKUP($A1015,#REF!,7,FALSE)</f>
        <v>#REF!</v>
      </c>
      <c r="I1015" s="438" t="e">
        <f>VLOOKUP($A1015,#REF!,10,FALSE)</f>
        <v>#REF!</v>
      </c>
      <c r="J1015" s="98" t="e">
        <f>VLOOKUP($A1015,#REF!,11,FALSE)</f>
        <v>#REF!</v>
      </c>
      <c r="K1015" s="114" t="e">
        <f>VLOOKUP($A1015,#REF!,12,FALSE)</f>
        <v>#REF!</v>
      </c>
      <c r="L1015" s="98" t="e">
        <f>VLOOKUP($A1015,#REF!,13,FALSE)</f>
        <v>#REF!</v>
      </c>
      <c r="M1015" s="438" t="e">
        <f>VLOOKUP($A1015,#REF!,14,FALSE)</f>
        <v>#REF!</v>
      </c>
      <c r="N1015" s="103" t="e">
        <f>VLOOKUP($A1015,#REF!,15,FALSE)</f>
        <v>#REF!</v>
      </c>
      <c r="O1015" s="103" t="e">
        <f>VLOOKUP($A1015,#REF!,18,FALSE)</f>
        <v>#REF!</v>
      </c>
      <c r="P1015" s="93" t="e">
        <f>VLOOKUP($A1015,#REF!,41,FALSE)</f>
        <v>#REF!</v>
      </c>
      <c r="Q1015" s="115" t="e">
        <f>VLOOKUP(Revisión_Avance_Periodo!$L943,#REF!,30,FALSE)</f>
        <v>#REF!</v>
      </c>
      <c r="R1015" s="116">
        <v>2019</v>
      </c>
      <c r="S1015" s="196">
        <v>43646</v>
      </c>
      <c r="T1015" s="124" t="s">
        <v>73</v>
      </c>
      <c r="U1015" s="140" t="e">
        <f>INDEX(#REF!,MATCH(Revisión_Avance_Periodo!$L1015,#REF!,0),MATCH(Revisión_Avance_Periodo!$T1015,#REF!,0))</f>
        <v>#REF!</v>
      </c>
      <c r="V1015" s="140" t="e">
        <f>INDEX(#REF!,MATCH(Revisión_Avance_Periodo!$L1015,#REF!,0),MATCH(Revisión_Avance_Periodo!$T1015,#REF!,0))</f>
        <v>#REF!</v>
      </c>
      <c r="W1015" s="131" t="e">
        <f>V1015/U1015</f>
        <v>#REF!</v>
      </c>
      <c r="X1015" s="124" t="e">
        <f>VLOOKUP(W1015,Tabla_Estado_Meta_OAP_2019[#All],3,TRUE)</f>
        <v>#REF!</v>
      </c>
      <c r="Y1015" s="157" t="e">
        <f>SUBTOTAL(9,$U$206:$U1015)</f>
        <v>#REF!</v>
      </c>
      <c r="Z1015" s="158" t="e">
        <f>SUBTOTAL(9,$V$206:$V1015)</f>
        <v>#REF!</v>
      </c>
      <c r="AA1015" s="159">
        <f>IFERROR(+Revisión_Avance_Periodo!$Z1015/Revisión_Avance_Periodo!$Y1015,0)</f>
        <v>0</v>
      </c>
      <c r="AB1015" s="126"/>
      <c r="AC1015" s="127"/>
      <c r="AD1015" s="125"/>
      <c r="AE1015" s="125"/>
      <c r="AF1015" s="128"/>
      <c r="AG1015" s="129"/>
      <c r="AH1015" s="157" t="e">
        <f>SUBTOTAL(9,$U$938:$U1015)</f>
        <v>#REF!</v>
      </c>
      <c r="AI1015" s="158" t="e">
        <f>SUBTOTAL(9,$V$938:$V1015)</f>
        <v>#REF!</v>
      </c>
      <c r="AJ1015" s="159">
        <f>IFERROR(+Revisión_Avance_Periodo!$Z943/Revisión_Avance_Periodo!$Y943,0)</f>
        <v>0</v>
      </c>
      <c r="AK1015" s="126"/>
      <c r="AL1015" s="127"/>
      <c r="AM1015" s="125"/>
      <c r="AN1015" s="125"/>
      <c r="AO1015" s="128"/>
      <c r="AP1015" s="129"/>
    </row>
    <row r="1016" spans="1:42" x14ac:dyDescent="0.25">
      <c r="A1016" s="92">
        <v>81</v>
      </c>
      <c r="B1016" s="435" t="e">
        <f>CONCATENATE(Revisión_Avance_Periodo!$D944,";",Revisión_Avance_Periodo!$F944,";",Revisión_Avance_Periodo!$L944)</f>
        <v>#REF!</v>
      </c>
      <c r="C1016" s="435" t="e">
        <f t="shared" si="84"/>
        <v>#REF!</v>
      </c>
      <c r="D1016" s="114" t="e">
        <f>VLOOKUP($A1016,#REF!,3,FALSE)</f>
        <v>#REF!</v>
      </c>
      <c r="E1016" s="436" t="e">
        <f>VLOOKUP($A1016,#REF!,4,FALSE)</f>
        <v>#REF!</v>
      </c>
      <c r="F1016" s="102" t="e">
        <f>VLOOKUP($A1016,#REF!,5,FALSE)</f>
        <v>#REF!</v>
      </c>
      <c r="G1016" s="93" t="e">
        <f>VLOOKUP($A1016,#REF!,8,FALSE)</f>
        <v>#REF!</v>
      </c>
      <c r="H1016" s="93" t="e">
        <f>VLOOKUP($A1016,#REF!,7,FALSE)</f>
        <v>#REF!</v>
      </c>
      <c r="I1016" s="438" t="e">
        <f>VLOOKUP($A1016,#REF!,10,FALSE)</f>
        <v>#REF!</v>
      </c>
      <c r="J1016" s="93" t="e">
        <f>VLOOKUP($A1016,#REF!,11,FALSE)</f>
        <v>#REF!</v>
      </c>
      <c r="K1016" s="114" t="e">
        <f>VLOOKUP($A1016,#REF!,12,FALSE)</f>
        <v>#REF!</v>
      </c>
      <c r="L1016" s="93" t="e">
        <f>VLOOKUP($A1016,#REF!,13,FALSE)</f>
        <v>#REF!</v>
      </c>
      <c r="M1016" s="438" t="e">
        <f>VLOOKUP($A1016,#REF!,14,FALSE)</f>
        <v>#REF!</v>
      </c>
      <c r="N1016" s="102" t="e">
        <f>VLOOKUP($A1016,#REF!,15,FALSE)</f>
        <v>#REF!</v>
      </c>
      <c r="O1016" s="102" t="e">
        <f>VLOOKUP($A1016,#REF!,18,FALSE)</f>
        <v>#REF!</v>
      </c>
      <c r="P1016" s="93" t="e">
        <f>VLOOKUP($A1016,#REF!,41,FALSE)</f>
        <v>#REF!</v>
      </c>
      <c r="Q1016" s="115" t="e">
        <f>VLOOKUP(Revisión_Avance_Periodo!$L944,#REF!,30,FALSE)</f>
        <v>#REF!</v>
      </c>
      <c r="R1016" s="116">
        <v>2019</v>
      </c>
      <c r="S1016" s="196">
        <v>43676</v>
      </c>
      <c r="T1016" s="116" t="s">
        <v>74</v>
      </c>
      <c r="U1016" s="132" t="e">
        <f>INDEX(#REF!,MATCH(Revisión_Avance_Periodo!$L1016,#REF!,0),MATCH(Revisión_Avance_Periodo!$T1016,#REF!,0))</f>
        <v>#REF!</v>
      </c>
      <c r="V1016" s="132" t="e">
        <f>INDEX(#REF!,MATCH(Revisión_Avance_Periodo!$L1016,#REF!,0),MATCH(Revisión_Avance_Periodo!$T1016,#REF!,0))</f>
        <v>#REF!</v>
      </c>
      <c r="W1016" s="131" t="e">
        <f>V1016/U1016</f>
        <v>#REF!</v>
      </c>
      <c r="X1016" s="116" t="e">
        <f>VLOOKUP(W1016,Tabla_Estado_Meta_OAP_2019[#All],3,TRUE)</f>
        <v>#REF!</v>
      </c>
      <c r="Y1016" s="157" t="e">
        <f>SUBTOTAL(9,$U$206:$U1016)</f>
        <v>#REF!</v>
      </c>
      <c r="Z1016" s="158" t="e">
        <f>SUBTOTAL(9,$V$206:$V1016)</f>
        <v>#REF!</v>
      </c>
      <c r="AA1016" s="159">
        <f>IFERROR(+Revisión_Avance_Periodo!$Z1016/Revisión_Avance_Periodo!$Y1016,0)</f>
        <v>0</v>
      </c>
      <c r="AB1016" s="126"/>
      <c r="AC1016" s="127"/>
      <c r="AD1016" s="125"/>
      <c r="AE1016" s="125"/>
      <c r="AF1016" s="128"/>
      <c r="AG1016" s="129"/>
      <c r="AH1016" s="157" t="e">
        <f>SUBTOTAL(9,$U$938:$U1016)</f>
        <v>#REF!</v>
      </c>
      <c r="AI1016" s="158" t="e">
        <f>SUBTOTAL(9,$V$938:$V1016)</f>
        <v>#REF!</v>
      </c>
      <c r="AJ1016" s="159">
        <f>IFERROR(+Revisión_Avance_Periodo!$Z944/Revisión_Avance_Periodo!$Y944,0)</f>
        <v>0</v>
      </c>
      <c r="AK1016" s="126"/>
      <c r="AL1016" s="127"/>
      <c r="AM1016" s="125"/>
      <c r="AN1016" s="125"/>
      <c r="AO1016" s="128"/>
      <c r="AP1016" s="129"/>
    </row>
    <row r="1017" spans="1:42" x14ac:dyDescent="0.25">
      <c r="A1017" s="97">
        <v>81</v>
      </c>
      <c r="B1017" s="435" t="e">
        <f>CONCATENATE(Revisión_Avance_Periodo!$D945,";",Revisión_Avance_Periodo!$F945,";",Revisión_Avance_Periodo!$L945)</f>
        <v>#REF!</v>
      </c>
      <c r="C1017" s="435" t="e">
        <f t="shared" si="84"/>
        <v>#REF!</v>
      </c>
      <c r="D1017" s="123" t="e">
        <f>VLOOKUP($A1017,#REF!,3,FALSE)</f>
        <v>#REF!</v>
      </c>
      <c r="E1017" s="436" t="e">
        <f>VLOOKUP($A1017,#REF!,4,FALSE)</f>
        <v>#REF!</v>
      </c>
      <c r="F1017" s="103" t="e">
        <f>VLOOKUP($A1017,#REF!,5,FALSE)</f>
        <v>#REF!</v>
      </c>
      <c r="G1017" s="98" t="e">
        <f>VLOOKUP($A1017,#REF!,8,FALSE)</f>
        <v>#REF!</v>
      </c>
      <c r="H1017" s="93" t="e">
        <f>VLOOKUP($A1017,#REF!,7,FALSE)</f>
        <v>#REF!</v>
      </c>
      <c r="I1017" s="438" t="e">
        <f>VLOOKUP($A1017,#REF!,10,FALSE)</f>
        <v>#REF!</v>
      </c>
      <c r="J1017" s="98" t="e">
        <f>VLOOKUP($A1017,#REF!,11,FALSE)</f>
        <v>#REF!</v>
      </c>
      <c r="K1017" s="114" t="e">
        <f>VLOOKUP($A1017,#REF!,12,FALSE)</f>
        <v>#REF!</v>
      </c>
      <c r="L1017" s="98" t="e">
        <f>VLOOKUP($A1017,#REF!,13,FALSE)</f>
        <v>#REF!</v>
      </c>
      <c r="M1017" s="438" t="e">
        <f>VLOOKUP($A1017,#REF!,14,FALSE)</f>
        <v>#REF!</v>
      </c>
      <c r="N1017" s="103" t="e">
        <f>VLOOKUP($A1017,#REF!,15,FALSE)</f>
        <v>#REF!</v>
      </c>
      <c r="O1017" s="103" t="e">
        <f>VLOOKUP($A1017,#REF!,18,FALSE)</f>
        <v>#REF!</v>
      </c>
      <c r="P1017" s="93" t="e">
        <f>VLOOKUP($A1017,#REF!,41,FALSE)</f>
        <v>#REF!</v>
      </c>
      <c r="Q1017" s="115" t="e">
        <f>VLOOKUP(Revisión_Avance_Periodo!$L945,#REF!,30,FALSE)</f>
        <v>#REF!</v>
      </c>
      <c r="R1017" s="116">
        <v>2019</v>
      </c>
      <c r="S1017" s="196">
        <v>43707</v>
      </c>
      <c r="T1017" s="124" t="s">
        <v>75</v>
      </c>
      <c r="U1017" s="132" t="e">
        <f>INDEX(#REF!,MATCH(Revisión_Avance_Periodo!$L1017,#REF!,0),MATCH(Revisión_Avance_Periodo!$T1017,#REF!,0))</f>
        <v>#REF!</v>
      </c>
      <c r="V1017" s="132" t="e">
        <f>INDEX(#REF!,MATCH(Revisión_Avance_Periodo!$L1017,#REF!,0),MATCH(Revisión_Avance_Periodo!$T1017,#REF!,0))</f>
        <v>#REF!</v>
      </c>
      <c r="W1017" s="130" t="e">
        <f>V1017/U1017</f>
        <v>#REF!</v>
      </c>
      <c r="X1017" s="124" t="e">
        <f>VLOOKUP(W1017,Tabla_Estado_Meta_OAP_2019[#All],3,TRUE)</f>
        <v>#REF!</v>
      </c>
      <c r="Y1017" s="157" t="e">
        <f>SUBTOTAL(9,$U$206:$U1017)</f>
        <v>#REF!</v>
      </c>
      <c r="Z1017" s="158" t="e">
        <f>SUBTOTAL(9,$V$206:$V1017)</f>
        <v>#REF!</v>
      </c>
      <c r="AA1017" s="159">
        <f>IFERROR(+Revisión_Avance_Periodo!$Z1017/Revisión_Avance_Periodo!$Y1017,0)</f>
        <v>0</v>
      </c>
      <c r="AB1017" s="126"/>
      <c r="AC1017" s="127"/>
      <c r="AD1017" s="125"/>
      <c r="AE1017" s="125"/>
      <c r="AF1017" s="128"/>
      <c r="AG1017" s="129"/>
      <c r="AH1017" s="157" t="e">
        <f>SUBTOTAL(9,$U$938:$U1017)</f>
        <v>#REF!</v>
      </c>
      <c r="AI1017" s="158" t="e">
        <f>SUBTOTAL(9,$V$938:$V1017)</f>
        <v>#REF!</v>
      </c>
      <c r="AJ1017" s="159">
        <f>IFERROR(+Revisión_Avance_Periodo!$Z945/Revisión_Avance_Periodo!$Y945,0)</f>
        <v>0</v>
      </c>
      <c r="AK1017" s="126"/>
      <c r="AL1017" s="127"/>
      <c r="AM1017" s="125"/>
      <c r="AN1017" s="125"/>
      <c r="AO1017" s="128"/>
      <c r="AP1017" s="129"/>
    </row>
    <row r="1018" spans="1:42" x14ac:dyDescent="0.25">
      <c r="A1018" s="92">
        <v>81</v>
      </c>
      <c r="B1018" s="435" t="e">
        <f>CONCATENATE(Revisión_Avance_Periodo!$D946,";",Revisión_Avance_Periodo!$F946,";",Revisión_Avance_Periodo!$L946)</f>
        <v>#REF!</v>
      </c>
      <c r="C1018" s="435" t="e">
        <f t="shared" si="84"/>
        <v>#REF!</v>
      </c>
      <c r="D1018" s="114" t="e">
        <f>VLOOKUP($A1018,#REF!,3,FALSE)</f>
        <v>#REF!</v>
      </c>
      <c r="E1018" s="436" t="e">
        <f>VLOOKUP($A1018,#REF!,4,FALSE)</f>
        <v>#REF!</v>
      </c>
      <c r="F1018" s="102" t="e">
        <f>VLOOKUP($A1018,#REF!,5,FALSE)</f>
        <v>#REF!</v>
      </c>
      <c r="G1018" s="93" t="e">
        <f>VLOOKUP($A1018,#REF!,8,FALSE)</f>
        <v>#REF!</v>
      </c>
      <c r="H1018" s="93" t="e">
        <f>VLOOKUP($A1018,#REF!,7,FALSE)</f>
        <v>#REF!</v>
      </c>
      <c r="I1018" s="438" t="e">
        <f>VLOOKUP($A1018,#REF!,10,FALSE)</f>
        <v>#REF!</v>
      </c>
      <c r="J1018" s="93" t="e">
        <f>VLOOKUP($A1018,#REF!,11,FALSE)</f>
        <v>#REF!</v>
      </c>
      <c r="K1018" s="114" t="e">
        <f>VLOOKUP($A1018,#REF!,12,FALSE)</f>
        <v>#REF!</v>
      </c>
      <c r="L1018" s="93" t="e">
        <f>VLOOKUP($A1018,#REF!,13,FALSE)</f>
        <v>#REF!</v>
      </c>
      <c r="M1018" s="438" t="e">
        <f>VLOOKUP($A1018,#REF!,14,FALSE)</f>
        <v>#REF!</v>
      </c>
      <c r="N1018" s="102" t="e">
        <f>VLOOKUP($A1018,#REF!,15,FALSE)</f>
        <v>#REF!</v>
      </c>
      <c r="O1018" s="102" t="e">
        <f>VLOOKUP($A1018,#REF!,18,FALSE)</f>
        <v>#REF!</v>
      </c>
      <c r="P1018" s="93" t="e">
        <f>VLOOKUP($A1018,#REF!,41,FALSE)</f>
        <v>#REF!</v>
      </c>
      <c r="Q1018" s="115" t="e">
        <f>VLOOKUP(Revisión_Avance_Periodo!$L946,#REF!,30,FALSE)</f>
        <v>#REF!</v>
      </c>
      <c r="R1018" s="116">
        <v>2019</v>
      </c>
      <c r="S1018" s="196">
        <v>43738</v>
      </c>
      <c r="T1018" s="116" t="s">
        <v>76</v>
      </c>
      <c r="U1018" s="132" t="e">
        <f>INDEX(#REF!,MATCH(Revisión_Avance_Periodo!$L1018,#REF!,0),MATCH(Revisión_Avance_Periodo!$T1018,#REF!,0))</f>
        <v>#REF!</v>
      </c>
      <c r="V1018" s="132" t="e">
        <f>INDEX(#REF!,MATCH(Revisión_Avance_Periodo!$L1018,#REF!,0),MATCH(Revisión_Avance_Periodo!$T1018,#REF!,0))</f>
        <v>#REF!</v>
      </c>
      <c r="W1018" s="131" t="e">
        <f>V1018/U1018</f>
        <v>#REF!</v>
      </c>
      <c r="X1018" s="116" t="e">
        <f>VLOOKUP(W1018,Tabla_Estado_Meta_OAP_2019[#All],3,TRUE)</f>
        <v>#REF!</v>
      </c>
      <c r="Y1018" s="157" t="e">
        <f>SUBTOTAL(9,$U$206:$U1018)</f>
        <v>#REF!</v>
      </c>
      <c r="Z1018" s="158" t="e">
        <f>SUBTOTAL(9,$V$206:$V1018)</f>
        <v>#REF!</v>
      </c>
      <c r="AA1018" s="159">
        <f>IFERROR(+Revisión_Avance_Periodo!$Z1018/Revisión_Avance_Periodo!$Y1018,0)</f>
        <v>0</v>
      </c>
      <c r="AB1018" s="126"/>
      <c r="AC1018" s="127"/>
      <c r="AD1018" s="125"/>
      <c r="AE1018" s="125"/>
      <c r="AF1018" s="128"/>
      <c r="AG1018" s="129"/>
      <c r="AH1018" s="157" t="e">
        <f>SUBTOTAL(9,$U$938:$U1018)</f>
        <v>#REF!</v>
      </c>
      <c r="AI1018" s="158" t="e">
        <f>SUBTOTAL(9,$V$938:$V1018)</f>
        <v>#REF!</v>
      </c>
      <c r="AJ1018" s="159">
        <f>IFERROR(+Revisión_Avance_Periodo!$Z946/Revisión_Avance_Periodo!$Y946,0)</f>
        <v>0</v>
      </c>
      <c r="AK1018" s="126"/>
      <c r="AL1018" s="127"/>
      <c r="AM1018" s="125"/>
      <c r="AN1018" s="125"/>
      <c r="AO1018" s="128"/>
      <c r="AP1018" s="129"/>
    </row>
    <row r="1019" spans="1:42" x14ac:dyDescent="0.25">
      <c r="A1019" s="97">
        <v>81</v>
      </c>
      <c r="B1019" s="435" t="e">
        <f>CONCATENATE(Revisión_Avance_Periodo!$D947,";",Revisión_Avance_Periodo!$F947,";",Revisión_Avance_Periodo!$L947)</f>
        <v>#REF!</v>
      </c>
      <c r="C1019" s="435" t="e">
        <f t="shared" si="84"/>
        <v>#REF!</v>
      </c>
      <c r="D1019" s="123" t="e">
        <f>VLOOKUP($A1019,#REF!,3,FALSE)</f>
        <v>#REF!</v>
      </c>
      <c r="E1019" s="436" t="e">
        <f>VLOOKUP($A1019,#REF!,4,FALSE)</f>
        <v>#REF!</v>
      </c>
      <c r="F1019" s="103" t="e">
        <f>VLOOKUP($A1019,#REF!,5,FALSE)</f>
        <v>#REF!</v>
      </c>
      <c r="G1019" s="98" t="e">
        <f>VLOOKUP($A1019,#REF!,8,FALSE)</f>
        <v>#REF!</v>
      </c>
      <c r="H1019" s="93" t="e">
        <f>VLOOKUP($A1019,#REF!,7,FALSE)</f>
        <v>#REF!</v>
      </c>
      <c r="I1019" s="438" t="e">
        <f>VLOOKUP($A1019,#REF!,10,FALSE)</f>
        <v>#REF!</v>
      </c>
      <c r="J1019" s="98" t="e">
        <f>VLOOKUP($A1019,#REF!,11,FALSE)</f>
        <v>#REF!</v>
      </c>
      <c r="K1019" s="114" t="e">
        <f>VLOOKUP($A1019,#REF!,12,FALSE)</f>
        <v>#REF!</v>
      </c>
      <c r="L1019" s="98" t="e">
        <f>VLOOKUP($A1019,#REF!,13,FALSE)</f>
        <v>#REF!</v>
      </c>
      <c r="M1019" s="438" t="e">
        <f>VLOOKUP($A1019,#REF!,14,FALSE)</f>
        <v>#REF!</v>
      </c>
      <c r="N1019" s="103" t="e">
        <f>VLOOKUP($A1019,#REF!,15,FALSE)</f>
        <v>#REF!</v>
      </c>
      <c r="O1019" s="103" t="e">
        <f>VLOOKUP($A1019,#REF!,18,FALSE)</f>
        <v>#REF!</v>
      </c>
      <c r="P1019" s="93" t="e">
        <f>VLOOKUP($A1019,#REF!,41,FALSE)</f>
        <v>#REF!</v>
      </c>
      <c r="Q1019" s="115" t="e">
        <f>VLOOKUP(Revisión_Avance_Periodo!$L947,#REF!,30,FALSE)</f>
        <v>#REF!</v>
      </c>
      <c r="R1019" s="116">
        <v>2019</v>
      </c>
      <c r="S1019" s="196">
        <v>43768</v>
      </c>
      <c r="T1019" s="124" t="s">
        <v>77</v>
      </c>
      <c r="U1019" s="132" t="e">
        <f>INDEX(#REF!,MATCH(Revisión_Avance_Periodo!$L1019,#REF!,0),MATCH(Revisión_Avance_Periodo!$T1019,#REF!,0))</f>
        <v>#REF!</v>
      </c>
      <c r="V1019" s="132" t="e">
        <f>INDEX(#REF!,MATCH(Revisión_Avance_Periodo!$L1019,#REF!,0),MATCH(Revisión_Avance_Periodo!$T1019,#REF!,0))</f>
        <v>#REF!</v>
      </c>
      <c r="W1019" s="118">
        <f t="shared" ref="W1019:W1029" si="89">IFERROR((V1019/U1019),0)</f>
        <v>0</v>
      </c>
      <c r="X1019" s="124" t="str">
        <f>VLOOKUP(W1019,Tabla_Estado_Meta_OAP_2019[#All],3,TRUE)</f>
        <v>Por Ejecutar</v>
      </c>
      <c r="Y1019" s="157" t="e">
        <f>SUBTOTAL(9,$U$206:$U1019)</f>
        <v>#REF!</v>
      </c>
      <c r="Z1019" s="158" t="e">
        <f>SUBTOTAL(9,$V$206:$V1019)</f>
        <v>#REF!</v>
      </c>
      <c r="AA1019" s="159">
        <f>IFERROR(+Revisión_Avance_Periodo!$Z1019/Revisión_Avance_Periodo!$Y1019,0)</f>
        <v>0</v>
      </c>
      <c r="AB1019" s="126"/>
      <c r="AC1019" s="127"/>
      <c r="AD1019" s="125"/>
      <c r="AE1019" s="125"/>
      <c r="AF1019" s="128"/>
      <c r="AG1019" s="129"/>
      <c r="AH1019" s="157" t="e">
        <f>SUBTOTAL(9,$U$938:$U1019)</f>
        <v>#REF!</v>
      </c>
      <c r="AI1019" s="158" t="e">
        <f>SUBTOTAL(9,$V$938:$V1019)</f>
        <v>#REF!</v>
      </c>
      <c r="AJ1019" s="159">
        <f>IFERROR(+Revisión_Avance_Periodo!$Z947/Revisión_Avance_Periodo!$Y947,0)</f>
        <v>0</v>
      </c>
      <c r="AK1019" s="126"/>
      <c r="AL1019" s="127"/>
      <c r="AM1019" s="125"/>
      <c r="AN1019" s="125"/>
      <c r="AO1019" s="128"/>
      <c r="AP1019" s="129"/>
    </row>
    <row r="1020" spans="1:42" x14ac:dyDescent="0.25">
      <c r="A1020" s="92">
        <v>81</v>
      </c>
      <c r="B1020" s="435" t="e">
        <f>CONCATENATE(Revisión_Avance_Periodo!$D948,";",Revisión_Avance_Periodo!$F948,";",Revisión_Avance_Periodo!$L948)</f>
        <v>#REF!</v>
      </c>
      <c r="C1020" s="435" t="e">
        <f t="shared" si="84"/>
        <v>#REF!</v>
      </c>
      <c r="D1020" s="114" t="e">
        <f>VLOOKUP($A1020,#REF!,3,FALSE)</f>
        <v>#REF!</v>
      </c>
      <c r="E1020" s="436" t="e">
        <f>VLOOKUP($A1020,#REF!,4,FALSE)</f>
        <v>#REF!</v>
      </c>
      <c r="F1020" s="102" t="e">
        <f>VLOOKUP($A1020,#REF!,5,FALSE)</f>
        <v>#REF!</v>
      </c>
      <c r="G1020" s="93" t="e">
        <f>VLOOKUP($A1020,#REF!,8,FALSE)</f>
        <v>#REF!</v>
      </c>
      <c r="H1020" s="93" t="e">
        <f>VLOOKUP($A1020,#REF!,7,FALSE)</f>
        <v>#REF!</v>
      </c>
      <c r="I1020" s="438" t="e">
        <f>VLOOKUP($A1020,#REF!,10,FALSE)</f>
        <v>#REF!</v>
      </c>
      <c r="J1020" s="93" t="e">
        <f>VLOOKUP($A1020,#REF!,11,FALSE)</f>
        <v>#REF!</v>
      </c>
      <c r="K1020" s="114" t="e">
        <f>VLOOKUP($A1020,#REF!,12,FALSE)</f>
        <v>#REF!</v>
      </c>
      <c r="L1020" s="93" t="e">
        <f>VLOOKUP($A1020,#REF!,13,FALSE)</f>
        <v>#REF!</v>
      </c>
      <c r="M1020" s="438" t="e">
        <f>VLOOKUP($A1020,#REF!,14,FALSE)</f>
        <v>#REF!</v>
      </c>
      <c r="N1020" s="102" t="e">
        <f>VLOOKUP($A1020,#REF!,15,FALSE)</f>
        <v>#REF!</v>
      </c>
      <c r="O1020" s="102" t="e">
        <f>VLOOKUP($A1020,#REF!,18,FALSE)</f>
        <v>#REF!</v>
      </c>
      <c r="P1020" s="93" t="e">
        <f>VLOOKUP($A1020,#REF!,41,FALSE)</f>
        <v>#REF!</v>
      </c>
      <c r="Q1020" s="115" t="e">
        <f>VLOOKUP(Revisión_Avance_Periodo!$L948,#REF!,30,FALSE)</f>
        <v>#REF!</v>
      </c>
      <c r="R1020" s="116">
        <v>2019</v>
      </c>
      <c r="S1020" s="196">
        <v>43799</v>
      </c>
      <c r="T1020" s="116" t="s">
        <v>78</v>
      </c>
      <c r="U1020" s="132" t="e">
        <f>INDEX(#REF!,MATCH(Revisión_Avance_Periodo!$L1020,#REF!,0),MATCH(Revisión_Avance_Periodo!$T1020,#REF!,0))</f>
        <v>#REF!</v>
      </c>
      <c r="V1020" s="132" t="e">
        <f>INDEX(#REF!,MATCH(Revisión_Avance_Periodo!$L1020,#REF!,0),MATCH(Revisión_Avance_Periodo!$T1020,#REF!,0))</f>
        <v>#REF!</v>
      </c>
      <c r="W1020" s="118">
        <f t="shared" si="89"/>
        <v>0</v>
      </c>
      <c r="X1020" s="116" t="str">
        <f>VLOOKUP(W1020,Tabla_Estado_Meta_OAP_2019[#All],3,TRUE)</f>
        <v>Por Ejecutar</v>
      </c>
      <c r="Y1020" s="157" t="e">
        <f>SUBTOTAL(9,$U$206:$U1020)</f>
        <v>#REF!</v>
      </c>
      <c r="Z1020" s="158" t="e">
        <f>SUBTOTAL(9,$V$206:$V1020)</f>
        <v>#REF!</v>
      </c>
      <c r="AA1020" s="159">
        <f>IFERROR(+Revisión_Avance_Periodo!$Z1020/Revisión_Avance_Periodo!$Y1020,0)</f>
        <v>0</v>
      </c>
      <c r="AB1020" s="126"/>
      <c r="AC1020" s="127"/>
      <c r="AD1020" s="125"/>
      <c r="AE1020" s="125"/>
      <c r="AF1020" s="128"/>
      <c r="AG1020" s="129"/>
      <c r="AH1020" s="157" t="e">
        <f>SUBTOTAL(9,$U$938:$U1020)</f>
        <v>#REF!</v>
      </c>
      <c r="AI1020" s="158" t="e">
        <f>SUBTOTAL(9,$V$938:$V1020)</f>
        <v>#REF!</v>
      </c>
      <c r="AJ1020" s="159">
        <f>IFERROR(+Revisión_Avance_Periodo!$Z948/Revisión_Avance_Periodo!$Y948,0)</f>
        <v>0</v>
      </c>
      <c r="AK1020" s="126"/>
      <c r="AL1020" s="127"/>
      <c r="AM1020" s="125"/>
      <c r="AN1020" s="125"/>
      <c r="AO1020" s="128"/>
      <c r="AP1020" s="129"/>
    </row>
    <row r="1021" spans="1:42" ht="15.75" thickBot="1" x14ac:dyDescent="0.3">
      <c r="A1021" s="97">
        <v>81</v>
      </c>
      <c r="B1021" s="435" t="e">
        <f>CONCATENATE(Revisión_Avance_Periodo!$D949,";",Revisión_Avance_Periodo!$F949,";",Revisión_Avance_Periodo!$L949)</f>
        <v>#REF!</v>
      </c>
      <c r="C1021" s="435" t="e">
        <f t="shared" si="84"/>
        <v>#REF!</v>
      </c>
      <c r="D1021" s="123" t="e">
        <f>VLOOKUP($A1021,#REF!,3,FALSE)</f>
        <v>#REF!</v>
      </c>
      <c r="E1021" s="436" t="e">
        <f>VLOOKUP($A1021,#REF!,4,FALSE)</f>
        <v>#REF!</v>
      </c>
      <c r="F1021" s="103" t="e">
        <f>VLOOKUP($A1021,#REF!,5,FALSE)</f>
        <v>#REF!</v>
      </c>
      <c r="G1021" s="98" t="e">
        <f>VLOOKUP($A1021,#REF!,8,FALSE)</f>
        <v>#REF!</v>
      </c>
      <c r="H1021" s="93" t="e">
        <f>VLOOKUP($A1021,#REF!,7,FALSE)</f>
        <v>#REF!</v>
      </c>
      <c r="I1021" s="438" t="e">
        <f>VLOOKUP($A1021,#REF!,10,FALSE)</f>
        <v>#REF!</v>
      </c>
      <c r="J1021" s="98" t="e">
        <f>VLOOKUP($A1021,#REF!,11,FALSE)</f>
        <v>#REF!</v>
      </c>
      <c r="K1021" s="114" t="e">
        <f>VLOOKUP($A1021,#REF!,12,FALSE)</f>
        <v>#REF!</v>
      </c>
      <c r="L1021" s="98" t="e">
        <f>VLOOKUP($A1021,#REF!,13,FALSE)</f>
        <v>#REF!</v>
      </c>
      <c r="M1021" s="438" t="e">
        <f>VLOOKUP($A1021,#REF!,14,FALSE)</f>
        <v>#REF!</v>
      </c>
      <c r="N1021" s="103" t="e">
        <f>VLOOKUP($A1021,#REF!,15,FALSE)</f>
        <v>#REF!</v>
      </c>
      <c r="O1021" s="103" t="e">
        <f>VLOOKUP($A1021,#REF!,18,FALSE)</f>
        <v>#REF!</v>
      </c>
      <c r="P1021" s="93" t="e">
        <f>VLOOKUP($A1021,#REF!,41,FALSE)</f>
        <v>#REF!</v>
      </c>
      <c r="Q1021" s="115" t="e">
        <f>VLOOKUP(Revisión_Avance_Periodo!$L949,#REF!,30,FALSE)</f>
        <v>#REF!</v>
      </c>
      <c r="R1021" s="116">
        <v>2019</v>
      </c>
      <c r="S1021" s="196">
        <v>43829</v>
      </c>
      <c r="T1021" s="124" t="s">
        <v>79</v>
      </c>
      <c r="U1021" s="132" t="e">
        <f>INDEX(#REF!,MATCH(Revisión_Avance_Periodo!$L1021,#REF!,0),MATCH(Revisión_Avance_Periodo!$T1021,#REF!,0))</f>
        <v>#REF!</v>
      </c>
      <c r="V1021" s="132" t="e">
        <f>INDEX(#REF!,MATCH(Revisión_Avance_Periodo!$L1021,#REF!,0),MATCH(Revisión_Avance_Periodo!$T1021,#REF!,0))</f>
        <v>#REF!</v>
      </c>
      <c r="W1021" s="118">
        <f t="shared" si="89"/>
        <v>0</v>
      </c>
      <c r="X1021" s="124" t="str">
        <f>VLOOKUP(W1021,Tabla_Estado_Meta_OAP_2019[#All],3,TRUE)</f>
        <v>Por Ejecutar</v>
      </c>
      <c r="Y1021" s="157" t="e">
        <f>SUBTOTAL(9,$U$206:$U1021)</f>
        <v>#REF!</v>
      </c>
      <c r="Z1021" s="158" t="e">
        <f>SUBTOTAL(9,$V$206:$V1021)</f>
        <v>#REF!</v>
      </c>
      <c r="AA1021" s="159">
        <f>IFERROR(+Revisión_Avance_Periodo!$Z1021/Revisión_Avance_Periodo!$Y1021,0)</f>
        <v>0</v>
      </c>
      <c r="AB1021" s="126"/>
      <c r="AC1021" s="127"/>
      <c r="AD1021" s="125"/>
      <c r="AE1021" s="125"/>
      <c r="AF1021" s="128"/>
      <c r="AG1021" s="129"/>
      <c r="AH1021" s="157" t="e">
        <f>SUBTOTAL(9,$U$938:$U1021)</f>
        <v>#REF!</v>
      </c>
      <c r="AI1021" s="158" t="e">
        <f>SUBTOTAL(9,$V$938:$V1021)</f>
        <v>#REF!</v>
      </c>
      <c r="AJ1021" s="159">
        <f>IFERROR(+Revisión_Avance_Periodo!$Z949/Revisión_Avance_Periodo!$Y949,0)</f>
        <v>0</v>
      </c>
      <c r="AK1021" s="126"/>
      <c r="AL1021" s="127"/>
      <c r="AM1021" s="125"/>
      <c r="AN1021" s="125"/>
      <c r="AO1021" s="128"/>
      <c r="AP1021" s="129"/>
    </row>
    <row r="1022" spans="1:42" x14ac:dyDescent="0.25">
      <c r="A1022" s="92">
        <v>82</v>
      </c>
      <c r="B1022" s="435" t="e">
        <f>CONCATENATE(Revisión_Avance_Periodo!$D950,";",Revisión_Avance_Periodo!$F950,";",Revisión_Avance_Periodo!$L950)</f>
        <v>#REF!</v>
      </c>
      <c r="C1022" s="435" t="e">
        <f t="shared" si="84"/>
        <v>#REF!</v>
      </c>
      <c r="D1022" s="114" t="e">
        <f>VLOOKUP($A1022,#REF!,3,FALSE)</f>
        <v>#REF!</v>
      </c>
      <c r="E1022" s="436" t="e">
        <f>VLOOKUP($A1022,#REF!,4,FALSE)</f>
        <v>#REF!</v>
      </c>
      <c r="F1022" s="102" t="e">
        <f>VLOOKUP($A1022,#REF!,5,FALSE)</f>
        <v>#REF!</v>
      </c>
      <c r="G1022" s="93" t="e">
        <f>VLOOKUP($A1022,#REF!,8,FALSE)</f>
        <v>#REF!</v>
      </c>
      <c r="H1022" s="93" t="e">
        <f>VLOOKUP($A1022,#REF!,7,FALSE)</f>
        <v>#REF!</v>
      </c>
      <c r="I1022" s="438" t="e">
        <f>VLOOKUP($A1022,#REF!,10,FALSE)</f>
        <v>#REF!</v>
      </c>
      <c r="J1022" s="93" t="e">
        <f>VLOOKUP($A1022,#REF!,11,FALSE)</f>
        <v>#REF!</v>
      </c>
      <c r="K1022" s="114" t="e">
        <f>VLOOKUP($A1022,#REF!,12,FALSE)</f>
        <v>#REF!</v>
      </c>
      <c r="L1022" s="93" t="e">
        <f>VLOOKUP($A1022,#REF!,13,FALSE)</f>
        <v>#REF!</v>
      </c>
      <c r="M1022" s="438" t="e">
        <f>VLOOKUP($A1022,#REF!,14,FALSE)</f>
        <v>#REF!</v>
      </c>
      <c r="N1022" s="102" t="e">
        <f>VLOOKUP($A1022,#REF!,15,FALSE)</f>
        <v>#REF!</v>
      </c>
      <c r="O1022" s="102" t="e">
        <f>VLOOKUP($A1022,#REF!,18,FALSE)</f>
        <v>#REF!</v>
      </c>
      <c r="P1022" s="93" t="e">
        <f>VLOOKUP($A1022,#REF!,41,FALSE)</f>
        <v>#REF!</v>
      </c>
      <c r="Q1022" s="115" t="e">
        <f>VLOOKUP(Revisión_Avance_Periodo!$L950,#REF!,30,FALSE)</f>
        <v>#REF!</v>
      </c>
      <c r="R1022" s="116">
        <v>2019</v>
      </c>
      <c r="S1022" s="196">
        <v>43495</v>
      </c>
      <c r="T1022" s="116" t="s">
        <v>68</v>
      </c>
      <c r="U1022" s="440" t="e">
        <f>INDEX(#REF!,MATCH(Revisión_Avance_Periodo!$L1022,#REF!,0),MATCH(Revisión_Avance_Periodo!$T1022,#REF!,0))</f>
        <v>#REF!</v>
      </c>
      <c r="V1022" s="440" t="e">
        <f>INDEX(#REF!,MATCH(Revisión_Avance_Periodo!$L1022,#REF!,0),MATCH(Revisión_Avance_Periodo!$T1022,#REF!,0))</f>
        <v>#REF!</v>
      </c>
      <c r="W1022" s="118">
        <f t="shared" si="89"/>
        <v>0</v>
      </c>
      <c r="X1022" s="116" t="str">
        <f>VLOOKUP(W1022,Tabla_Estado_Meta_OAP_2019[#All],3,TRUE)</f>
        <v>Por Ejecutar</v>
      </c>
      <c r="Y1022" s="163" t="e">
        <f>SUBTOTAL(9,$U$206:$U1022)</f>
        <v>#REF!</v>
      </c>
      <c r="Z1022" s="161" t="e">
        <f>SUBTOTAL(9,$V$206:$V1022)</f>
        <v>#REF!</v>
      </c>
      <c r="AA1022" s="162">
        <f>IFERROR(+Revisión_Avance_Periodo!$Z1022/Revisión_Avance_Periodo!$Y1022,0)</f>
        <v>0</v>
      </c>
      <c r="AB1022" s="445" t="e">
        <f>SUBTOTAL(9,U1022:U1033)</f>
        <v>#REF!</v>
      </c>
      <c r="AC1022" s="446" t="e">
        <f>SUBTOTAL(9,V1022:V1033)</f>
        <v>#REF!</v>
      </c>
      <c r="AD1022" s="119" t="e">
        <f>+AC1022/AB1022</f>
        <v>#REF!</v>
      </c>
      <c r="AE1022" s="119" t="e">
        <f>100%-Revisión_Avance_Periodo!$AD1022</f>
        <v>#REF!</v>
      </c>
      <c r="AF1022" s="121" t="e">
        <f>VLOOKUP(AD1022,Tabla_Estado_Meta_OAP_2019[],3,TRUE)</f>
        <v>#REF!</v>
      </c>
      <c r="AG1022" s="122" t="e">
        <f>Revisión_Avance_Periodo!$AD1022*Revisión_Avance_Periodo!$Q1022</f>
        <v>#REF!</v>
      </c>
      <c r="AH1022" s="163" t="e">
        <f>SUBTOTAL(9,$U$950:$U1022)</f>
        <v>#REF!</v>
      </c>
      <c r="AI1022" s="161" t="e">
        <f>SUBTOTAL(9,$V$950:$V1022)</f>
        <v>#REF!</v>
      </c>
      <c r="AJ1022" s="162">
        <f>IFERROR(+Revisión_Avance_Periodo!$Z950/Revisión_Avance_Periodo!$Y950,0)</f>
        <v>0</v>
      </c>
      <c r="AK1022" s="445" t="e">
        <f>SUBTOTAL(9,AD1022:AD1033)</f>
        <v>#REF!</v>
      </c>
      <c r="AL1022" s="446" t="e">
        <f>SUBTOTAL(9,AE1022:AE1033)</f>
        <v>#REF!</v>
      </c>
      <c r="AM1022" s="119" t="e">
        <f>+AL1022/AK1022</f>
        <v>#REF!</v>
      </c>
      <c r="AN1022" s="119" t="e">
        <f>100%-Revisión_Avance_Periodo!$AD950</f>
        <v>#REF!</v>
      </c>
      <c r="AO1022" s="121" t="e">
        <f>VLOOKUP(AM1022,Tabla_Estado_Meta_OAP_2019[],3,TRUE)</f>
        <v>#REF!</v>
      </c>
      <c r="AP1022" s="122" t="e">
        <f>Revisión_Avance_Periodo!$AD950*Revisión_Avance_Periodo!$Q950</f>
        <v>#REF!</v>
      </c>
    </row>
    <row r="1023" spans="1:42" x14ac:dyDescent="0.25">
      <c r="A1023" s="97">
        <v>82</v>
      </c>
      <c r="B1023" s="435" t="e">
        <f>CONCATENATE(Revisión_Avance_Periodo!$D951,";",Revisión_Avance_Periodo!$F951,";",Revisión_Avance_Periodo!$L951)</f>
        <v>#REF!</v>
      </c>
      <c r="C1023" s="435" t="e">
        <f t="shared" si="84"/>
        <v>#REF!</v>
      </c>
      <c r="D1023" s="123" t="e">
        <f>VLOOKUP($A1023,#REF!,3,FALSE)</f>
        <v>#REF!</v>
      </c>
      <c r="E1023" s="436" t="e">
        <f>VLOOKUP($A1023,#REF!,4,FALSE)</f>
        <v>#REF!</v>
      </c>
      <c r="F1023" s="103" t="e">
        <f>VLOOKUP($A1023,#REF!,5,FALSE)</f>
        <v>#REF!</v>
      </c>
      <c r="G1023" s="98" t="e">
        <f>VLOOKUP($A1023,#REF!,8,FALSE)</f>
        <v>#REF!</v>
      </c>
      <c r="H1023" s="93" t="e">
        <f>VLOOKUP($A1023,#REF!,7,FALSE)</f>
        <v>#REF!</v>
      </c>
      <c r="I1023" s="438" t="e">
        <f>VLOOKUP($A1023,#REF!,10,FALSE)</f>
        <v>#REF!</v>
      </c>
      <c r="J1023" s="98" t="e">
        <f>VLOOKUP($A1023,#REF!,11,FALSE)</f>
        <v>#REF!</v>
      </c>
      <c r="K1023" s="114" t="e">
        <f>VLOOKUP($A1023,#REF!,12,FALSE)</f>
        <v>#REF!</v>
      </c>
      <c r="L1023" s="98" t="e">
        <f>VLOOKUP($A1023,#REF!,13,FALSE)</f>
        <v>#REF!</v>
      </c>
      <c r="M1023" s="438" t="e">
        <f>VLOOKUP($A1023,#REF!,14,FALSE)</f>
        <v>#REF!</v>
      </c>
      <c r="N1023" s="103" t="e">
        <f>VLOOKUP($A1023,#REF!,15,FALSE)</f>
        <v>#REF!</v>
      </c>
      <c r="O1023" s="103" t="e">
        <f>VLOOKUP($A1023,#REF!,18,FALSE)</f>
        <v>#REF!</v>
      </c>
      <c r="P1023" s="93" t="e">
        <f>VLOOKUP($A1023,#REF!,41,FALSE)</f>
        <v>#REF!</v>
      </c>
      <c r="Q1023" s="115" t="e">
        <f>VLOOKUP(Revisión_Avance_Periodo!$L951,#REF!,30,FALSE)</f>
        <v>#REF!</v>
      </c>
      <c r="R1023" s="116">
        <v>2019</v>
      </c>
      <c r="S1023" s="196">
        <v>43524</v>
      </c>
      <c r="T1023" s="124" t="s">
        <v>69</v>
      </c>
      <c r="U1023" s="440" t="e">
        <f>INDEX(#REF!,MATCH(Revisión_Avance_Periodo!$L1023,#REF!,0),MATCH(Revisión_Avance_Periodo!$T1023,#REF!,0))</f>
        <v>#REF!</v>
      </c>
      <c r="V1023" s="440" t="e">
        <f>INDEX(#REF!,MATCH(Revisión_Avance_Periodo!$L1023,#REF!,0),MATCH(Revisión_Avance_Periodo!$T1023,#REF!,0))</f>
        <v>#REF!</v>
      </c>
      <c r="W1023" s="118">
        <f t="shared" si="89"/>
        <v>0</v>
      </c>
      <c r="X1023" s="124" t="str">
        <f>VLOOKUP(W1023,Tabla_Estado_Meta_OAP_2019[#All],3,TRUE)</f>
        <v>Por Ejecutar</v>
      </c>
      <c r="Y1023" s="164" t="e">
        <f>SUBTOTAL(9,$U$206:$U1023)</f>
        <v>#REF!</v>
      </c>
      <c r="Z1023" s="158" t="e">
        <f>SUBTOTAL(9,$V$206:$V1023)</f>
        <v>#REF!</v>
      </c>
      <c r="AA1023" s="159">
        <f>IFERROR(+Revisión_Avance_Periodo!$Z1023/Revisión_Avance_Periodo!$Y1023,0)</f>
        <v>0</v>
      </c>
      <c r="AB1023" s="126"/>
      <c r="AC1023" s="127"/>
      <c r="AD1023" s="125"/>
      <c r="AE1023" s="125"/>
      <c r="AF1023" s="128"/>
      <c r="AG1023" s="129"/>
      <c r="AH1023" s="164" t="e">
        <f>SUBTOTAL(9,$U$950:$U1023)</f>
        <v>#REF!</v>
      </c>
      <c r="AI1023" s="158" t="e">
        <f>SUBTOTAL(9,$V$950:$V1023)</f>
        <v>#REF!</v>
      </c>
      <c r="AJ1023" s="159">
        <f>IFERROR(+Revisión_Avance_Periodo!$Z951/Revisión_Avance_Periodo!$Y951,0)</f>
        <v>0</v>
      </c>
      <c r="AK1023" s="126"/>
      <c r="AL1023" s="127"/>
      <c r="AM1023" s="125"/>
      <c r="AN1023" s="125"/>
      <c r="AO1023" s="128"/>
      <c r="AP1023" s="129"/>
    </row>
    <row r="1024" spans="1:42" x14ac:dyDescent="0.25">
      <c r="A1024" s="92">
        <v>82</v>
      </c>
      <c r="B1024" s="435" t="e">
        <f>CONCATENATE(Revisión_Avance_Periodo!$D952,";",Revisión_Avance_Periodo!$F952,";",Revisión_Avance_Periodo!$L952)</f>
        <v>#REF!</v>
      </c>
      <c r="C1024" s="435" t="e">
        <f t="shared" si="84"/>
        <v>#REF!</v>
      </c>
      <c r="D1024" s="114" t="e">
        <f>VLOOKUP($A1024,#REF!,3,FALSE)</f>
        <v>#REF!</v>
      </c>
      <c r="E1024" s="436" t="e">
        <f>VLOOKUP($A1024,#REF!,4,FALSE)</f>
        <v>#REF!</v>
      </c>
      <c r="F1024" s="102" t="e">
        <f>VLOOKUP($A1024,#REF!,5,FALSE)</f>
        <v>#REF!</v>
      </c>
      <c r="G1024" s="93" t="e">
        <f>VLOOKUP($A1024,#REF!,8,FALSE)</f>
        <v>#REF!</v>
      </c>
      <c r="H1024" s="93" t="e">
        <f>VLOOKUP($A1024,#REF!,7,FALSE)</f>
        <v>#REF!</v>
      </c>
      <c r="I1024" s="438" t="e">
        <f>VLOOKUP($A1024,#REF!,10,FALSE)</f>
        <v>#REF!</v>
      </c>
      <c r="J1024" s="93" t="e">
        <f>VLOOKUP($A1024,#REF!,11,FALSE)</f>
        <v>#REF!</v>
      </c>
      <c r="K1024" s="114" t="e">
        <f>VLOOKUP($A1024,#REF!,12,FALSE)</f>
        <v>#REF!</v>
      </c>
      <c r="L1024" s="93" t="e">
        <f>VLOOKUP($A1024,#REF!,13,FALSE)</f>
        <v>#REF!</v>
      </c>
      <c r="M1024" s="438" t="e">
        <f>VLOOKUP($A1024,#REF!,14,FALSE)</f>
        <v>#REF!</v>
      </c>
      <c r="N1024" s="102" t="e">
        <f>VLOOKUP($A1024,#REF!,15,FALSE)</f>
        <v>#REF!</v>
      </c>
      <c r="O1024" s="102" t="e">
        <f>VLOOKUP($A1024,#REF!,18,FALSE)</f>
        <v>#REF!</v>
      </c>
      <c r="P1024" s="93" t="e">
        <f>VLOOKUP($A1024,#REF!,41,FALSE)</f>
        <v>#REF!</v>
      </c>
      <c r="Q1024" s="115" t="e">
        <f>VLOOKUP(Revisión_Avance_Periodo!$L952,#REF!,30,FALSE)</f>
        <v>#REF!</v>
      </c>
      <c r="R1024" s="116">
        <v>2019</v>
      </c>
      <c r="S1024" s="196">
        <v>43554</v>
      </c>
      <c r="T1024" s="116" t="s">
        <v>70</v>
      </c>
      <c r="U1024" s="440" t="e">
        <f>INDEX(#REF!,MATCH(Revisión_Avance_Periodo!$L1024,#REF!,0),MATCH(Revisión_Avance_Periodo!$T1024,#REF!,0))</f>
        <v>#REF!</v>
      </c>
      <c r="V1024" s="440" t="e">
        <f>INDEX(#REF!,MATCH(Revisión_Avance_Periodo!$L1024,#REF!,0),MATCH(Revisión_Avance_Periodo!$T1024,#REF!,0))</f>
        <v>#REF!</v>
      </c>
      <c r="W1024" s="118">
        <f t="shared" si="89"/>
        <v>0</v>
      </c>
      <c r="X1024" s="116" t="str">
        <f>VLOOKUP(W1024,Tabla_Estado_Meta_OAP_2019[#All],3,TRUE)</f>
        <v>Por Ejecutar</v>
      </c>
      <c r="Y1024" s="164" t="e">
        <f>SUBTOTAL(9,$U$206:$U1024)</f>
        <v>#REF!</v>
      </c>
      <c r="Z1024" s="158" t="e">
        <f>SUBTOTAL(9,$V$206:$V1024)</f>
        <v>#REF!</v>
      </c>
      <c r="AA1024" s="159">
        <f>IFERROR(+Revisión_Avance_Periodo!$Z1024/Revisión_Avance_Periodo!$Y1024,0)</f>
        <v>0</v>
      </c>
      <c r="AB1024" s="126"/>
      <c r="AC1024" s="127"/>
      <c r="AD1024" s="125"/>
      <c r="AE1024" s="125"/>
      <c r="AF1024" s="128"/>
      <c r="AG1024" s="129"/>
      <c r="AH1024" s="164" t="e">
        <f>SUBTOTAL(9,$U$950:$U1024)</f>
        <v>#REF!</v>
      </c>
      <c r="AI1024" s="158" t="e">
        <f>SUBTOTAL(9,$V$950:$V1024)</f>
        <v>#REF!</v>
      </c>
      <c r="AJ1024" s="159">
        <f>IFERROR(+Revisión_Avance_Periodo!$Z952/Revisión_Avance_Periodo!$Y952,0)</f>
        <v>0</v>
      </c>
      <c r="AK1024" s="126"/>
      <c r="AL1024" s="127"/>
      <c r="AM1024" s="125"/>
      <c r="AN1024" s="125"/>
      <c r="AO1024" s="128"/>
      <c r="AP1024" s="129"/>
    </row>
    <row r="1025" spans="1:42" x14ac:dyDescent="0.25">
      <c r="A1025" s="97">
        <v>82</v>
      </c>
      <c r="B1025" s="435" t="e">
        <f>CONCATENATE(Revisión_Avance_Periodo!$D953,";",Revisión_Avance_Periodo!$F953,";",Revisión_Avance_Periodo!$L953)</f>
        <v>#REF!</v>
      </c>
      <c r="C1025" s="435" t="e">
        <f t="shared" si="84"/>
        <v>#REF!</v>
      </c>
      <c r="D1025" s="123" t="e">
        <f>VLOOKUP($A1025,#REF!,3,FALSE)</f>
        <v>#REF!</v>
      </c>
      <c r="E1025" s="436" t="e">
        <f>VLOOKUP($A1025,#REF!,4,FALSE)</f>
        <v>#REF!</v>
      </c>
      <c r="F1025" s="103" t="e">
        <f>VLOOKUP($A1025,#REF!,5,FALSE)</f>
        <v>#REF!</v>
      </c>
      <c r="G1025" s="98" t="e">
        <f>VLOOKUP($A1025,#REF!,8,FALSE)</f>
        <v>#REF!</v>
      </c>
      <c r="H1025" s="93" t="e">
        <f>VLOOKUP($A1025,#REF!,7,FALSE)</f>
        <v>#REF!</v>
      </c>
      <c r="I1025" s="438" t="e">
        <f>VLOOKUP($A1025,#REF!,10,FALSE)</f>
        <v>#REF!</v>
      </c>
      <c r="J1025" s="98" t="e">
        <f>VLOOKUP($A1025,#REF!,11,FALSE)</f>
        <v>#REF!</v>
      </c>
      <c r="K1025" s="114" t="e">
        <f>VLOOKUP($A1025,#REF!,12,FALSE)</f>
        <v>#REF!</v>
      </c>
      <c r="L1025" s="98" t="e">
        <f>VLOOKUP($A1025,#REF!,13,FALSE)</f>
        <v>#REF!</v>
      </c>
      <c r="M1025" s="438" t="e">
        <f>VLOOKUP($A1025,#REF!,14,FALSE)</f>
        <v>#REF!</v>
      </c>
      <c r="N1025" s="103" t="e">
        <f>VLOOKUP($A1025,#REF!,15,FALSE)</f>
        <v>#REF!</v>
      </c>
      <c r="O1025" s="103" t="e">
        <f>VLOOKUP($A1025,#REF!,18,FALSE)</f>
        <v>#REF!</v>
      </c>
      <c r="P1025" s="93" t="e">
        <f>VLOOKUP($A1025,#REF!,41,FALSE)</f>
        <v>#REF!</v>
      </c>
      <c r="Q1025" s="115" t="e">
        <f>VLOOKUP(Revisión_Avance_Periodo!$L953,#REF!,30,FALSE)</f>
        <v>#REF!</v>
      </c>
      <c r="R1025" s="116">
        <v>2019</v>
      </c>
      <c r="S1025" s="196">
        <v>43585</v>
      </c>
      <c r="T1025" s="124" t="s">
        <v>71</v>
      </c>
      <c r="U1025" s="440" t="e">
        <f>INDEX(#REF!,MATCH(Revisión_Avance_Periodo!$L1025,#REF!,0),MATCH(Revisión_Avance_Periodo!$T1025,#REF!,0))</f>
        <v>#REF!</v>
      </c>
      <c r="V1025" s="440" t="e">
        <f>INDEX(#REF!,MATCH(Revisión_Avance_Periodo!$L1025,#REF!,0),MATCH(Revisión_Avance_Periodo!$T1025,#REF!,0))</f>
        <v>#REF!</v>
      </c>
      <c r="W1025" s="118">
        <f t="shared" si="89"/>
        <v>0</v>
      </c>
      <c r="X1025" s="124" t="str">
        <f>VLOOKUP(W1025,Tabla_Estado_Meta_OAP_2019[#All],3,TRUE)</f>
        <v>Por Ejecutar</v>
      </c>
      <c r="Y1025" s="164" t="e">
        <f>SUBTOTAL(9,$U$206:$U1025)</f>
        <v>#REF!</v>
      </c>
      <c r="Z1025" s="158" t="e">
        <f>SUBTOTAL(9,$V$206:$V1025)</f>
        <v>#REF!</v>
      </c>
      <c r="AA1025" s="159">
        <f>IFERROR(+Revisión_Avance_Periodo!$Z1025/Revisión_Avance_Periodo!$Y1025,0)</f>
        <v>0</v>
      </c>
      <c r="AB1025" s="126"/>
      <c r="AC1025" s="127"/>
      <c r="AD1025" s="125"/>
      <c r="AE1025" s="125"/>
      <c r="AF1025" s="128"/>
      <c r="AG1025" s="129"/>
      <c r="AH1025" s="164" t="e">
        <f>SUBTOTAL(9,$U$950:$U1025)</f>
        <v>#REF!</v>
      </c>
      <c r="AI1025" s="158" t="e">
        <f>SUBTOTAL(9,$V$950:$V1025)</f>
        <v>#REF!</v>
      </c>
      <c r="AJ1025" s="159">
        <f>IFERROR(+Revisión_Avance_Periodo!$Z953/Revisión_Avance_Periodo!$Y953,0)</f>
        <v>0</v>
      </c>
      <c r="AK1025" s="126"/>
      <c r="AL1025" s="127"/>
      <c r="AM1025" s="125"/>
      <c r="AN1025" s="125"/>
      <c r="AO1025" s="128"/>
      <c r="AP1025" s="129"/>
    </row>
    <row r="1026" spans="1:42" x14ac:dyDescent="0.25">
      <c r="A1026" s="92">
        <v>82</v>
      </c>
      <c r="B1026" s="435" t="e">
        <f>CONCATENATE(Revisión_Avance_Periodo!$D954,";",Revisión_Avance_Periodo!$F954,";",Revisión_Avance_Periodo!$L954)</f>
        <v>#REF!</v>
      </c>
      <c r="C1026" s="435" t="e">
        <f t="shared" ref="C1026:C1089" si="90">CONCATENATE($N1026,";",$L1026,";",$T1026)</f>
        <v>#REF!</v>
      </c>
      <c r="D1026" s="114" t="e">
        <f>VLOOKUP($A1026,#REF!,3,FALSE)</f>
        <v>#REF!</v>
      </c>
      <c r="E1026" s="436" t="e">
        <f>VLOOKUP($A1026,#REF!,4,FALSE)</f>
        <v>#REF!</v>
      </c>
      <c r="F1026" s="102" t="e">
        <f>VLOOKUP($A1026,#REF!,5,FALSE)</f>
        <v>#REF!</v>
      </c>
      <c r="G1026" s="93" t="e">
        <f>VLOOKUP($A1026,#REF!,8,FALSE)</f>
        <v>#REF!</v>
      </c>
      <c r="H1026" s="93" t="e">
        <f>VLOOKUP($A1026,#REF!,7,FALSE)</f>
        <v>#REF!</v>
      </c>
      <c r="I1026" s="438" t="e">
        <f>VLOOKUP($A1026,#REF!,10,FALSE)</f>
        <v>#REF!</v>
      </c>
      <c r="J1026" s="93" t="e">
        <f>VLOOKUP($A1026,#REF!,11,FALSE)</f>
        <v>#REF!</v>
      </c>
      <c r="K1026" s="114" t="e">
        <f>VLOOKUP($A1026,#REF!,12,FALSE)</f>
        <v>#REF!</v>
      </c>
      <c r="L1026" s="93" t="e">
        <f>VLOOKUP($A1026,#REF!,13,FALSE)</f>
        <v>#REF!</v>
      </c>
      <c r="M1026" s="438" t="e">
        <f>VLOOKUP($A1026,#REF!,14,FALSE)</f>
        <v>#REF!</v>
      </c>
      <c r="N1026" s="102" t="e">
        <f>VLOOKUP($A1026,#REF!,15,FALSE)</f>
        <v>#REF!</v>
      </c>
      <c r="O1026" s="102" t="e">
        <f>VLOOKUP($A1026,#REF!,18,FALSE)</f>
        <v>#REF!</v>
      </c>
      <c r="P1026" s="93" t="e">
        <f>VLOOKUP($A1026,#REF!,41,FALSE)</f>
        <v>#REF!</v>
      </c>
      <c r="Q1026" s="115" t="e">
        <f>VLOOKUP(Revisión_Avance_Periodo!$L954,#REF!,30,FALSE)</f>
        <v>#REF!</v>
      </c>
      <c r="R1026" s="116">
        <v>2019</v>
      </c>
      <c r="S1026" s="196">
        <v>43615</v>
      </c>
      <c r="T1026" s="116" t="s">
        <v>72</v>
      </c>
      <c r="U1026" s="440" t="e">
        <f>INDEX(#REF!,MATCH(Revisión_Avance_Periodo!$L1026,#REF!,0),MATCH(Revisión_Avance_Periodo!$T1026,#REF!,0))</f>
        <v>#REF!</v>
      </c>
      <c r="V1026" s="440" t="e">
        <f>INDEX(#REF!,MATCH(Revisión_Avance_Periodo!$L1026,#REF!,0),MATCH(Revisión_Avance_Periodo!$T1026,#REF!,0))</f>
        <v>#REF!</v>
      </c>
      <c r="W1026" s="118">
        <f t="shared" si="89"/>
        <v>0</v>
      </c>
      <c r="X1026" s="116" t="str">
        <f>VLOOKUP(W1026,Tabla_Estado_Meta_OAP_2019[#All],3,TRUE)</f>
        <v>Por Ejecutar</v>
      </c>
      <c r="Y1026" s="164" t="e">
        <f>SUBTOTAL(9,$U$206:$U1026)</f>
        <v>#REF!</v>
      </c>
      <c r="Z1026" s="158" t="e">
        <f>SUBTOTAL(9,$V$206:$V1026)</f>
        <v>#REF!</v>
      </c>
      <c r="AA1026" s="159">
        <f>IFERROR(+Revisión_Avance_Periodo!$Z1026/Revisión_Avance_Periodo!$Y1026,0)</f>
        <v>0</v>
      </c>
      <c r="AB1026" s="126"/>
      <c r="AC1026" s="127"/>
      <c r="AD1026" s="125"/>
      <c r="AE1026" s="125"/>
      <c r="AF1026" s="128"/>
      <c r="AG1026" s="129"/>
      <c r="AH1026" s="164" t="e">
        <f>SUBTOTAL(9,$U$950:$U1026)</f>
        <v>#REF!</v>
      </c>
      <c r="AI1026" s="158" t="e">
        <f>SUBTOTAL(9,$V$950:$V1026)</f>
        <v>#REF!</v>
      </c>
      <c r="AJ1026" s="159">
        <f>IFERROR(+Revisión_Avance_Periodo!$Z954/Revisión_Avance_Periodo!$Y954,0)</f>
        <v>0</v>
      </c>
      <c r="AK1026" s="126"/>
      <c r="AL1026" s="127"/>
      <c r="AM1026" s="125"/>
      <c r="AN1026" s="125"/>
      <c r="AO1026" s="128"/>
      <c r="AP1026" s="129"/>
    </row>
    <row r="1027" spans="1:42" x14ac:dyDescent="0.25">
      <c r="A1027" s="97">
        <v>82</v>
      </c>
      <c r="B1027" s="435" t="e">
        <f>CONCATENATE(Revisión_Avance_Periodo!$D955,";",Revisión_Avance_Periodo!$F955,";",Revisión_Avance_Periodo!$L955)</f>
        <v>#REF!</v>
      </c>
      <c r="C1027" s="435" t="e">
        <f t="shared" si="90"/>
        <v>#REF!</v>
      </c>
      <c r="D1027" s="123" t="e">
        <f>VLOOKUP($A1027,#REF!,3,FALSE)</f>
        <v>#REF!</v>
      </c>
      <c r="E1027" s="436" t="e">
        <f>VLOOKUP($A1027,#REF!,4,FALSE)</f>
        <v>#REF!</v>
      </c>
      <c r="F1027" s="103" t="e">
        <f>VLOOKUP($A1027,#REF!,5,FALSE)</f>
        <v>#REF!</v>
      </c>
      <c r="G1027" s="98" t="e">
        <f>VLOOKUP($A1027,#REF!,8,FALSE)</f>
        <v>#REF!</v>
      </c>
      <c r="H1027" s="93" t="e">
        <f>VLOOKUP($A1027,#REF!,7,FALSE)</f>
        <v>#REF!</v>
      </c>
      <c r="I1027" s="438" t="e">
        <f>VLOOKUP($A1027,#REF!,10,FALSE)</f>
        <v>#REF!</v>
      </c>
      <c r="J1027" s="98" t="e">
        <f>VLOOKUP($A1027,#REF!,11,FALSE)</f>
        <v>#REF!</v>
      </c>
      <c r="K1027" s="114" t="e">
        <f>VLOOKUP($A1027,#REF!,12,FALSE)</f>
        <v>#REF!</v>
      </c>
      <c r="L1027" s="98" t="e">
        <f>VLOOKUP($A1027,#REF!,13,FALSE)</f>
        <v>#REF!</v>
      </c>
      <c r="M1027" s="438" t="e">
        <f>VLOOKUP($A1027,#REF!,14,FALSE)</f>
        <v>#REF!</v>
      </c>
      <c r="N1027" s="103" t="e">
        <f>VLOOKUP($A1027,#REF!,15,FALSE)</f>
        <v>#REF!</v>
      </c>
      <c r="O1027" s="103" t="e">
        <f>VLOOKUP($A1027,#REF!,18,FALSE)</f>
        <v>#REF!</v>
      </c>
      <c r="P1027" s="93" t="e">
        <f>VLOOKUP($A1027,#REF!,41,FALSE)</f>
        <v>#REF!</v>
      </c>
      <c r="Q1027" s="115" t="e">
        <f>VLOOKUP(Revisión_Avance_Periodo!$L955,#REF!,30,FALSE)</f>
        <v>#REF!</v>
      </c>
      <c r="R1027" s="116">
        <v>2019</v>
      </c>
      <c r="S1027" s="196">
        <v>43646</v>
      </c>
      <c r="T1027" s="124" t="s">
        <v>73</v>
      </c>
      <c r="U1027" s="440" t="e">
        <f>INDEX(#REF!,MATCH(Revisión_Avance_Periodo!$L1027,#REF!,0),MATCH(Revisión_Avance_Periodo!$T1027,#REF!,0))</f>
        <v>#REF!</v>
      </c>
      <c r="V1027" s="440" t="e">
        <f>INDEX(#REF!,MATCH(Revisión_Avance_Periodo!$L1027,#REF!,0),MATCH(Revisión_Avance_Periodo!$T1027,#REF!,0))</f>
        <v>#REF!</v>
      </c>
      <c r="W1027" s="118">
        <f t="shared" si="89"/>
        <v>0</v>
      </c>
      <c r="X1027" s="124" t="str">
        <f>VLOOKUP(W1027,Tabla_Estado_Meta_OAP_2019[#All],3,TRUE)</f>
        <v>Por Ejecutar</v>
      </c>
      <c r="Y1027" s="164" t="e">
        <f>SUBTOTAL(9,$U$206:$U1027)</f>
        <v>#REF!</v>
      </c>
      <c r="Z1027" s="158" t="e">
        <f>SUBTOTAL(9,$V$206:$V1027)</f>
        <v>#REF!</v>
      </c>
      <c r="AA1027" s="159">
        <f>IFERROR(+Revisión_Avance_Periodo!$Z1027/Revisión_Avance_Periodo!$Y1027,0)</f>
        <v>0</v>
      </c>
      <c r="AB1027" s="126"/>
      <c r="AC1027" s="127"/>
      <c r="AD1027" s="125"/>
      <c r="AE1027" s="125"/>
      <c r="AF1027" s="128"/>
      <c r="AG1027" s="129"/>
      <c r="AH1027" s="164" t="e">
        <f>SUBTOTAL(9,$U$950:$U1027)</f>
        <v>#REF!</v>
      </c>
      <c r="AI1027" s="158" t="e">
        <f>SUBTOTAL(9,$V$950:$V1027)</f>
        <v>#REF!</v>
      </c>
      <c r="AJ1027" s="159">
        <f>IFERROR(+Revisión_Avance_Periodo!$Z955/Revisión_Avance_Periodo!$Y955,0)</f>
        <v>0</v>
      </c>
      <c r="AK1027" s="126"/>
      <c r="AL1027" s="127"/>
      <c r="AM1027" s="125"/>
      <c r="AN1027" s="125"/>
      <c r="AO1027" s="128"/>
      <c r="AP1027" s="129"/>
    </row>
    <row r="1028" spans="1:42" x14ac:dyDescent="0.25">
      <c r="A1028" s="92">
        <v>82</v>
      </c>
      <c r="B1028" s="435" t="e">
        <f>CONCATENATE(Revisión_Avance_Periodo!$D956,";",Revisión_Avance_Periodo!$F956,";",Revisión_Avance_Periodo!$L956)</f>
        <v>#REF!</v>
      </c>
      <c r="C1028" s="435" t="e">
        <f t="shared" si="90"/>
        <v>#REF!</v>
      </c>
      <c r="D1028" s="114" t="e">
        <f>VLOOKUP($A1028,#REF!,3,FALSE)</f>
        <v>#REF!</v>
      </c>
      <c r="E1028" s="436" t="e">
        <f>VLOOKUP($A1028,#REF!,4,FALSE)</f>
        <v>#REF!</v>
      </c>
      <c r="F1028" s="102" t="e">
        <f>VLOOKUP($A1028,#REF!,5,FALSE)</f>
        <v>#REF!</v>
      </c>
      <c r="G1028" s="93" t="e">
        <f>VLOOKUP($A1028,#REF!,8,FALSE)</f>
        <v>#REF!</v>
      </c>
      <c r="H1028" s="93" t="e">
        <f>VLOOKUP($A1028,#REF!,7,FALSE)</f>
        <v>#REF!</v>
      </c>
      <c r="I1028" s="438" t="e">
        <f>VLOOKUP($A1028,#REF!,10,FALSE)</f>
        <v>#REF!</v>
      </c>
      <c r="J1028" s="93" t="e">
        <f>VLOOKUP($A1028,#REF!,11,FALSE)</f>
        <v>#REF!</v>
      </c>
      <c r="K1028" s="114" t="e">
        <f>VLOOKUP($A1028,#REF!,12,FALSE)</f>
        <v>#REF!</v>
      </c>
      <c r="L1028" s="93" t="e">
        <f>VLOOKUP($A1028,#REF!,13,FALSE)</f>
        <v>#REF!</v>
      </c>
      <c r="M1028" s="438" t="e">
        <f>VLOOKUP($A1028,#REF!,14,FALSE)</f>
        <v>#REF!</v>
      </c>
      <c r="N1028" s="102" t="e">
        <f>VLOOKUP($A1028,#REF!,15,FALSE)</f>
        <v>#REF!</v>
      </c>
      <c r="O1028" s="102" t="e">
        <f>VLOOKUP($A1028,#REF!,18,FALSE)</f>
        <v>#REF!</v>
      </c>
      <c r="P1028" s="93" t="e">
        <f>VLOOKUP($A1028,#REF!,41,FALSE)</f>
        <v>#REF!</v>
      </c>
      <c r="Q1028" s="115" t="e">
        <f>VLOOKUP(Revisión_Avance_Periodo!$L956,#REF!,30,FALSE)</f>
        <v>#REF!</v>
      </c>
      <c r="R1028" s="116">
        <v>2019</v>
      </c>
      <c r="S1028" s="196">
        <v>43676</v>
      </c>
      <c r="T1028" s="116" t="s">
        <v>74</v>
      </c>
      <c r="U1028" s="440" t="e">
        <f>INDEX(#REF!,MATCH(Revisión_Avance_Periodo!$L1028,#REF!,0),MATCH(Revisión_Avance_Periodo!$T1028,#REF!,0))</f>
        <v>#REF!</v>
      </c>
      <c r="V1028" s="440" t="e">
        <f>INDEX(#REF!,MATCH(Revisión_Avance_Periodo!$L1028,#REF!,0),MATCH(Revisión_Avance_Periodo!$T1028,#REF!,0))</f>
        <v>#REF!</v>
      </c>
      <c r="W1028" s="118">
        <f t="shared" si="89"/>
        <v>0</v>
      </c>
      <c r="X1028" s="116" t="str">
        <f>VLOOKUP(W1028,Tabla_Estado_Meta_OAP_2019[#All],3,TRUE)</f>
        <v>Por Ejecutar</v>
      </c>
      <c r="Y1028" s="164" t="e">
        <f>SUBTOTAL(9,$U$206:$U1028)</f>
        <v>#REF!</v>
      </c>
      <c r="Z1028" s="158" t="e">
        <f>SUBTOTAL(9,$V$206:$V1028)</f>
        <v>#REF!</v>
      </c>
      <c r="AA1028" s="159">
        <f>IFERROR(+Revisión_Avance_Periodo!$Z1028/Revisión_Avance_Periodo!$Y1028,0)</f>
        <v>0</v>
      </c>
      <c r="AB1028" s="126"/>
      <c r="AC1028" s="127"/>
      <c r="AD1028" s="125"/>
      <c r="AE1028" s="125"/>
      <c r="AF1028" s="128"/>
      <c r="AG1028" s="129"/>
      <c r="AH1028" s="164" t="e">
        <f>SUBTOTAL(9,$U$950:$U1028)</f>
        <v>#REF!</v>
      </c>
      <c r="AI1028" s="158" t="e">
        <f>SUBTOTAL(9,$V$950:$V1028)</f>
        <v>#REF!</v>
      </c>
      <c r="AJ1028" s="159">
        <f>IFERROR(+Revisión_Avance_Periodo!$Z956/Revisión_Avance_Periodo!$Y956,0)</f>
        <v>0</v>
      </c>
      <c r="AK1028" s="126"/>
      <c r="AL1028" s="127"/>
      <c r="AM1028" s="125"/>
      <c r="AN1028" s="125"/>
      <c r="AO1028" s="128"/>
      <c r="AP1028" s="129"/>
    </row>
    <row r="1029" spans="1:42" x14ac:dyDescent="0.25">
      <c r="A1029" s="97">
        <v>82</v>
      </c>
      <c r="B1029" s="435" t="e">
        <f>CONCATENATE(Revisión_Avance_Periodo!$D957,";",Revisión_Avance_Periodo!$F957,";",Revisión_Avance_Periodo!$L957)</f>
        <v>#REF!</v>
      </c>
      <c r="C1029" s="435" t="e">
        <f t="shared" si="90"/>
        <v>#REF!</v>
      </c>
      <c r="D1029" s="123" t="e">
        <f>VLOOKUP($A1029,#REF!,3,FALSE)</f>
        <v>#REF!</v>
      </c>
      <c r="E1029" s="436" t="e">
        <f>VLOOKUP($A1029,#REF!,4,FALSE)</f>
        <v>#REF!</v>
      </c>
      <c r="F1029" s="103" t="e">
        <f>VLOOKUP($A1029,#REF!,5,FALSE)</f>
        <v>#REF!</v>
      </c>
      <c r="G1029" s="98" t="e">
        <f>VLOOKUP($A1029,#REF!,8,FALSE)</f>
        <v>#REF!</v>
      </c>
      <c r="H1029" s="93" t="e">
        <f>VLOOKUP($A1029,#REF!,7,FALSE)</f>
        <v>#REF!</v>
      </c>
      <c r="I1029" s="438" t="e">
        <f>VLOOKUP($A1029,#REF!,10,FALSE)</f>
        <v>#REF!</v>
      </c>
      <c r="J1029" s="98" t="e">
        <f>VLOOKUP($A1029,#REF!,11,FALSE)</f>
        <v>#REF!</v>
      </c>
      <c r="K1029" s="114" t="e">
        <f>VLOOKUP($A1029,#REF!,12,FALSE)</f>
        <v>#REF!</v>
      </c>
      <c r="L1029" s="98" t="e">
        <f>VLOOKUP($A1029,#REF!,13,FALSE)</f>
        <v>#REF!</v>
      </c>
      <c r="M1029" s="438" t="e">
        <f>VLOOKUP($A1029,#REF!,14,FALSE)</f>
        <v>#REF!</v>
      </c>
      <c r="N1029" s="103" t="e">
        <f>VLOOKUP($A1029,#REF!,15,FALSE)</f>
        <v>#REF!</v>
      </c>
      <c r="O1029" s="103" t="e">
        <f>VLOOKUP($A1029,#REF!,18,FALSE)</f>
        <v>#REF!</v>
      </c>
      <c r="P1029" s="93" t="e">
        <f>VLOOKUP($A1029,#REF!,41,FALSE)</f>
        <v>#REF!</v>
      </c>
      <c r="Q1029" s="115" t="e">
        <f>VLOOKUP(Revisión_Avance_Periodo!$L957,#REF!,30,FALSE)</f>
        <v>#REF!</v>
      </c>
      <c r="R1029" s="116">
        <v>2019</v>
      </c>
      <c r="S1029" s="196">
        <v>43707</v>
      </c>
      <c r="T1029" s="124" t="s">
        <v>75</v>
      </c>
      <c r="U1029" s="440" t="e">
        <f>INDEX(#REF!,MATCH(Revisión_Avance_Periodo!$L1029,#REF!,0),MATCH(Revisión_Avance_Periodo!$T1029,#REF!,0))</f>
        <v>#REF!</v>
      </c>
      <c r="V1029" s="440" t="e">
        <f>INDEX(#REF!,MATCH(Revisión_Avance_Periodo!$L1029,#REF!,0),MATCH(Revisión_Avance_Periodo!$T1029,#REF!,0))</f>
        <v>#REF!</v>
      </c>
      <c r="W1029" s="118">
        <f t="shared" si="89"/>
        <v>0</v>
      </c>
      <c r="X1029" s="124" t="str">
        <f>VLOOKUP(W1029,Tabla_Estado_Meta_OAP_2019[#All],3,TRUE)</f>
        <v>Por Ejecutar</v>
      </c>
      <c r="Y1029" s="164" t="e">
        <f>SUBTOTAL(9,$U$206:$U1029)</f>
        <v>#REF!</v>
      </c>
      <c r="Z1029" s="158" t="e">
        <f>SUBTOTAL(9,$V$206:$V1029)</f>
        <v>#REF!</v>
      </c>
      <c r="AA1029" s="159">
        <f>IFERROR(+Revisión_Avance_Periodo!$Z1029/Revisión_Avance_Periodo!$Y1029,0)</f>
        <v>0</v>
      </c>
      <c r="AB1029" s="126"/>
      <c r="AC1029" s="127"/>
      <c r="AD1029" s="125"/>
      <c r="AE1029" s="125"/>
      <c r="AF1029" s="128"/>
      <c r="AG1029" s="129"/>
      <c r="AH1029" s="164" t="e">
        <f>SUBTOTAL(9,$U$950:$U1029)</f>
        <v>#REF!</v>
      </c>
      <c r="AI1029" s="158" t="e">
        <f>SUBTOTAL(9,$V$950:$V1029)</f>
        <v>#REF!</v>
      </c>
      <c r="AJ1029" s="159">
        <f>IFERROR(+Revisión_Avance_Periodo!$Z957/Revisión_Avance_Periodo!$Y957,0)</f>
        <v>0</v>
      </c>
      <c r="AK1029" s="126"/>
      <c r="AL1029" s="127"/>
      <c r="AM1029" s="125"/>
      <c r="AN1029" s="125"/>
      <c r="AO1029" s="128"/>
      <c r="AP1029" s="129"/>
    </row>
    <row r="1030" spans="1:42" x14ac:dyDescent="0.25">
      <c r="A1030" s="92">
        <v>82</v>
      </c>
      <c r="B1030" s="435" t="e">
        <f>CONCATENATE(Revisión_Avance_Periodo!$D958,";",Revisión_Avance_Periodo!$F958,";",Revisión_Avance_Periodo!$L958)</f>
        <v>#REF!</v>
      </c>
      <c r="C1030" s="435" t="e">
        <f t="shared" si="90"/>
        <v>#REF!</v>
      </c>
      <c r="D1030" s="114" t="e">
        <f>VLOOKUP($A1030,#REF!,3,FALSE)</f>
        <v>#REF!</v>
      </c>
      <c r="E1030" s="436" t="e">
        <f>VLOOKUP($A1030,#REF!,4,FALSE)</f>
        <v>#REF!</v>
      </c>
      <c r="F1030" s="102" t="e">
        <f>VLOOKUP($A1030,#REF!,5,FALSE)</f>
        <v>#REF!</v>
      </c>
      <c r="G1030" s="93" t="e">
        <f>VLOOKUP($A1030,#REF!,8,FALSE)</f>
        <v>#REF!</v>
      </c>
      <c r="H1030" s="93" t="e">
        <f>VLOOKUP($A1030,#REF!,7,FALSE)</f>
        <v>#REF!</v>
      </c>
      <c r="I1030" s="438" t="e">
        <f>VLOOKUP($A1030,#REF!,10,FALSE)</f>
        <v>#REF!</v>
      </c>
      <c r="J1030" s="93" t="e">
        <f>VLOOKUP($A1030,#REF!,11,FALSE)</f>
        <v>#REF!</v>
      </c>
      <c r="K1030" s="114" t="e">
        <f>VLOOKUP($A1030,#REF!,12,FALSE)</f>
        <v>#REF!</v>
      </c>
      <c r="L1030" s="93" t="e">
        <f>VLOOKUP($A1030,#REF!,13,FALSE)</f>
        <v>#REF!</v>
      </c>
      <c r="M1030" s="438" t="e">
        <f>VLOOKUP($A1030,#REF!,14,FALSE)</f>
        <v>#REF!</v>
      </c>
      <c r="N1030" s="102" t="e">
        <f>VLOOKUP($A1030,#REF!,15,FALSE)</f>
        <v>#REF!</v>
      </c>
      <c r="O1030" s="102" t="e">
        <f>VLOOKUP($A1030,#REF!,18,FALSE)</f>
        <v>#REF!</v>
      </c>
      <c r="P1030" s="93" t="e">
        <f>VLOOKUP($A1030,#REF!,41,FALSE)</f>
        <v>#REF!</v>
      </c>
      <c r="Q1030" s="115" t="e">
        <f>VLOOKUP(Revisión_Avance_Periodo!$L958,#REF!,30,FALSE)</f>
        <v>#REF!</v>
      </c>
      <c r="R1030" s="116">
        <v>2019</v>
      </c>
      <c r="S1030" s="196">
        <v>43738</v>
      </c>
      <c r="T1030" s="116" t="s">
        <v>76</v>
      </c>
      <c r="U1030" s="440" t="e">
        <f>INDEX(#REF!,MATCH(Revisión_Avance_Periodo!$L1030,#REF!,0),MATCH(Revisión_Avance_Periodo!$T1030,#REF!,0))</f>
        <v>#REF!</v>
      </c>
      <c r="V1030" s="440" t="e">
        <f>INDEX(#REF!,MATCH(Revisión_Avance_Periodo!$L1030,#REF!,0),MATCH(Revisión_Avance_Periodo!$T1030,#REF!,0))</f>
        <v>#REF!</v>
      </c>
      <c r="W1030" s="131" t="e">
        <f>V1030/U1030</f>
        <v>#REF!</v>
      </c>
      <c r="X1030" s="116" t="e">
        <f>VLOOKUP(W1030,Tabla_Estado_Meta_OAP_2019[#All],3,TRUE)</f>
        <v>#REF!</v>
      </c>
      <c r="Y1030" s="164" t="e">
        <f>SUBTOTAL(9,$U$206:$U1030)</f>
        <v>#REF!</v>
      </c>
      <c r="Z1030" s="158" t="e">
        <f>SUBTOTAL(9,$V$206:$V1030)</f>
        <v>#REF!</v>
      </c>
      <c r="AA1030" s="159">
        <f>IFERROR(+Revisión_Avance_Periodo!$Z1030/Revisión_Avance_Periodo!$Y1030,0)</f>
        <v>0</v>
      </c>
      <c r="AB1030" s="126"/>
      <c r="AC1030" s="127"/>
      <c r="AD1030" s="125"/>
      <c r="AE1030" s="125"/>
      <c r="AF1030" s="128"/>
      <c r="AG1030" s="129"/>
      <c r="AH1030" s="164" t="e">
        <f>SUBTOTAL(9,$U$950:$U1030)</f>
        <v>#REF!</v>
      </c>
      <c r="AI1030" s="158" t="e">
        <f>SUBTOTAL(9,$V$950:$V1030)</f>
        <v>#REF!</v>
      </c>
      <c r="AJ1030" s="159">
        <f>IFERROR(+Revisión_Avance_Periodo!$Z958/Revisión_Avance_Periodo!$Y958,0)</f>
        <v>0</v>
      </c>
      <c r="AK1030" s="126"/>
      <c r="AL1030" s="127"/>
      <c r="AM1030" s="125"/>
      <c r="AN1030" s="125"/>
      <c r="AO1030" s="128"/>
      <c r="AP1030" s="129"/>
    </row>
    <row r="1031" spans="1:42" x14ac:dyDescent="0.25">
      <c r="A1031" s="97">
        <v>82</v>
      </c>
      <c r="B1031" s="435" t="e">
        <f>CONCATENATE(Revisión_Avance_Periodo!$D959,";",Revisión_Avance_Periodo!$F959,";",Revisión_Avance_Periodo!$L959)</f>
        <v>#REF!</v>
      </c>
      <c r="C1031" s="435" t="e">
        <f t="shared" si="90"/>
        <v>#REF!</v>
      </c>
      <c r="D1031" s="123" t="e">
        <f>VLOOKUP($A1031,#REF!,3,FALSE)</f>
        <v>#REF!</v>
      </c>
      <c r="E1031" s="436" t="e">
        <f>VLOOKUP($A1031,#REF!,4,FALSE)</f>
        <v>#REF!</v>
      </c>
      <c r="F1031" s="103" t="e">
        <f>VLOOKUP($A1031,#REF!,5,FALSE)</f>
        <v>#REF!</v>
      </c>
      <c r="G1031" s="98" t="e">
        <f>VLOOKUP($A1031,#REF!,8,FALSE)</f>
        <v>#REF!</v>
      </c>
      <c r="H1031" s="93" t="e">
        <f>VLOOKUP($A1031,#REF!,7,FALSE)</f>
        <v>#REF!</v>
      </c>
      <c r="I1031" s="438" t="e">
        <f>VLOOKUP($A1031,#REF!,10,FALSE)</f>
        <v>#REF!</v>
      </c>
      <c r="J1031" s="98" t="e">
        <f>VLOOKUP($A1031,#REF!,11,FALSE)</f>
        <v>#REF!</v>
      </c>
      <c r="K1031" s="114" t="e">
        <f>VLOOKUP($A1031,#REF!,12,FALSE)</f>
        <v>#REF!</v>
      </c>
      <c r="L1031" s="98" t="e">
        <f>VLOOKUP($A1031,#REF!,13,FALSE)</f>
        <v>#REF!</v>
      </c>
      <c r="M1031" s="438" t="e">
        <f>VLOOKUP($A1031,#REF!,14,FALSE)</f>
        <v>#REF!</v>
      </c>
      <c r="N1031" s="103" t="e">
        <f>VLOOKUP($A1031,#REF!,15,FALSE)</f>
        <v>#REF!</v>
      </c>
      <c r="O1031" s="103" t="e">
        <f>VLOOKUP($A1031,#REF!,18,FALSE)</f>
        <v>#REF!</v>
      </c>
      <c r="P1031" s="93" t="e">
        <f>VLOOKUP($A1031,#REF!,41,FALSE)</f>
        <v>#REF!</v>
      </c>
      <c r="Q1031" s="115" t="e">
        <f>VLOOKUP(Revisión_Avance_Periodo!$L959,#REF!,30,FALSE)</f>
        <v>#REF!</v>
      </c>
      <c r="R1031" s="116">
        <v>2019</v>
      </c>
      <c r="S1031" s="196">
        <v>43768</v>
      </c>
      <c r="T1031" s="124" t="s">
        <v>77</v>
      </c>
      <c r="U1031" s="440" t="e">
        <f>INDEX(#REF!,MATCH(Revisión_Avance_Periodo!$L1031,#REF!,0),MATCH(Revisión_Avance_Periodo!$T1031,#REF!,0))</f>
        <v>#REF!</v>
      </c>
      <c r="V1031" s="440" t="e">
        <f>INDEX(#REF!,MATCH(Revisión_Avance_Periodo!$L1031,#REF!,0),MATCH(Revisión_Avance_Periodo!$T1031,#REF!,0))</f>
        <v>#REF!</v>
      </c>
      <c r="W1031" s="118">
        <f>IFERROR((V1031/U1031),0)</f>
        <v>0</v>
      </c>
      <c r="X1031" s="124" t="str">
        <f>VLOOKUP(W1031,Tabla_Estado_Meta_OAP_2019[#All],3,TRUE)</f>
        <v>Por Ejecutar</v>
      </c>
      <c r="Y1031" s="164" t="e">
        <f>SUBTOTAL(9,$U$206:$U1031)</f>
        <v>#REF!</v>
      </c>
      <c r="Z1031" s="158" t="e">
        <f>SUBTOTAL(9,$V$206:$V1031)</f>
        <v>#REF!</v>
      </c>
      <c r="AA1031" s="159">
        <f>IFERROR(+Revisión_Avance_Periodo!$Z1031/Revisión_Avance_Periodo!$Y1031,0)</f>
        <v>0</v>
      </c>
      <c r="AB1031" s="126"/>
      <c r="AC1031" s="127"/>
      <c r="AD1031" s="125"/>
      <c r="AE1031" s="125"/>
      <c r="AF1031" s="128"/>
      <c r="AG1031" s="129"/>
      <c r="AH1031" s="164" t="e">
        <f>SUBTOTAL(9,$U$950:$U1031)</f>
        <v>#REF!</v>
      </c>
      <c r="AI1031" s="158" t="e">
        <f>SUBTOTAL(9,$V$950:$V1031)</f>
        <v>#REF!</v>
      </c>
      <c r="AJ1031" s="159">
        <f>IFERROR(+Revisión_Avance_Periodo!$Z959/Revisión_Avance_Periodo!$Y959,0)</f>
        <v>0</v>
      </c>
      <c r="AK1031" s="126"/>
      <c r="AL1031" s="127"/>
      <c r="AM1031" s="125"/>
      <c r="AN1031" s="125"/>
      <c r="AO1031" s="128"/>
      <c r="AP1031" s="129"/>
    </row>
    <row r="1032" spans="1:42" x14ac:dyDescent="0.25">
      <c r="A1032" s="92">
        <v>82</v>
      </c>
      <c r="B1032" s="435" t="e">
        <f>CONCATENATE(Revisión_Avance_Periodo!$D960,";",Revisión_Avance_Periodo!$F960,";",Revisión_Avance_Periodo!$L960)</f>
        <v>#REF!</v>
      </c>
      <c r="C1032" s="435" t="e">
        <f t="shared" si="90"/>
        <v>#REF!</v>
      </c>
      <c r="D1032" s="114" t="e">
        <f>VLOOKUP($A1032,#REF!,3,FALSE)</f>
        <v>#REF!</v>
      </c>
      <c r="E1032" s="436" t="e">
        <f>VLOOKUP($A1032,#REF!,4,FALSE)</f>
        <v>#REF!</v>
      </c>
      <c r="F1032" s="102" t="e">
        <f>VLOOKUP($A1032,#REF!,5,FALSE)</f>
        <v>#REF!</v>
      </c>
      <c r="G1032" s="93" t="e">
        <f>VLOOKUP($A1032,#REF!,8,FALSE)</f>
        <v>#REF!</v>
      </c>
      <c r="H1032" s="93" t="e">
        <f>VLOOKUP($A1032,#REF!,7,FALSE)</f>
        <v>#REF!</v>
      </c>
      <c r="I1032" s="438" t="e">
        <f>VLOOKUP($A1032,#REF!,10,FALSE)</f>
        <v>#REF!</v>
      </c>
      <c r="J1032" s="93" t="e">
        <f>VLOOKUP($A1032,#REF!,11,FALSE)</f>
        <v>#REF!</v>
      </c>
      <c r="K1032" s="114" t="e">
        <f>VLOOKUP($A1032,#REF!,12,FALSE)</f>
        <v>#REF!</v>
      </c>
      <c r="L1032" s="93" t="e">
        <f>VLOOKUP($A1032,#REF!,13,FALSE)</f>
        <v>#REF!</v>
      </c>
      <c r="M1032" s="438" t="e">
        <f>VLOOKUP($A1032,#REF!,14,FALSE)</f>
        <v>#REF!</v>
      </c>
      <c r="N1032" s="102" t="e">
        <f>VLOOKUP($A1032,#REF!,15,FALSE)</f>
        <v>#REF!</v>
      </c>
      <c r="O1032" s="102" t="e">
        <f>VLOOKUP($A1032,#REF!,18,FALSE)</f>
        <v>#REF!</v>
      </c>
      <c r="P1032" s="93" t="e">
        <f>VLOOKUP($A1032,#REF!,41,FALSE)</f>
        <v>#REF!</v>
      </c>
      <c r="Q1032" s="115" t="e">
        <f>VLOOKUP(Revisión_Avance_Periodo!$L960,#REF!,30,FALSE)</f>
        <v>#REF!</v>
      </c>
      <c r="R1032" s="116">
        <v>2019</v>
      </c>
      <c r="S1032" s="196">
        <v>43799</v>
      </c>
      <c r="T1032" s="116" t="s">
        <v>78</v>
      </c>
      <c r="U1032" s="440" t="e">
        <f>INDEX(#REF!,MATCH(Revisión_Avance_Periodo!$L1032,#REF!,0),MATCH(Revisión_Avance_Periodo!$T1032,#REF!,0))</f>
        <v>#REF!</v>
      </c>
      <c r="V1032" s="440" t="e">
        <f>INDEX(#REF!,MATCH(Revisión_Avance_Periodo!$L1032,#REF!,0),MATCH(Revisión_Avance_Periodo!$T1032,#REF!,0))</f>
        <v>#REF!</v>
      </c>
      <c r="W1032" s="118">
        <f>IFERROR((V1032/U1032),0)</f>
        <v>0</v>
      </c>
      <c r="X1032" s="116" t="str">
        <f>VLOOKUP(W1032,Tabla_Estado_Meta_OAP_2019[#All],3,TRUE)</f>
        <v>Por Ejecutar</v>
      </c>
      <c r="Y1032" s="164" t="e">
        <f>SUBTOTAL(9,$U$206:$U1032)</f>
        <v>#REF!</v>
      </c>
      <c r="Z1032" s="158" t="e">
        <f>SUBTOTAL(9,$V$206:$V1032)</f>
        <v>#REF!</v>
      </c>
      <c r="AA1032" s="159">
        <f>IFERROR(+Revisión_Avance_Periodo!$Z1032/Revisión_Avance_Periodo!$Y1032,0)</f>
        <v>0</v>
      </c>
      <c r="AB1032" s="126"/>
      <c r="AC1032" s="127"/>
      <c r="AD1032" s="125"/>
      <c r="AE1032" s="125"/>
      <c r="AF1032" s="128"/>
      <c r="AG1032" s="129"/>
      <c r="AH1032" s="164" t="e">
        <f>SUBTOTAL(9,$U$950:$U1032)</f>
        <v>#REF!</v>
      </c>
      <c r="AI1032" s="158" t="e">
        <f>SUBTOTAL(9,$V$950:$V1032)</f>
        <v>#REF!</v>
      </c>
      <c r="AJ1032" s="159">
        <f>IFERROR(+Revisión_Avance_Periodo!$Z960/Revisión_Avance_Periodo!$Y960,0)</f>
        <v>0</v>
      </c>
      <c r="AK1032" s="126"/>
      <c r="AL1032" s="127"/>
      <c r="AM1032" s="125"/>
      <c r="AN1032" s="125"/>
      <c r="AO1032" s="128"/>
      <c r="AP1032" s="129"/>
    </row>
    <row r="1033" spans="1:42" ht="15.75" thickBot="1" x14ac:dyDescent="0.3">
      <c r="A1033" s="97">
        <v>82</v>
      </c>
      <c r="B1033" s="435" t="e">
        <f>CONCATENATE(Revisión_Avance_Periodo!$D961,";",Revisión_Avance_Periodo!$F961,";",Revisión_Avance_Periodo!$L961)</f>
        <v>#REF!</v>
      </c>
      <c r="C1033" s="435" t="e">
        <f t="shared" si="90"/>
        <v>#REF!</v>
      </c>
      <c r="D1033" s="123" t="e">
        <f>VLOOKUP($A1033,#REF!,3,FALSE)</f>
        <v>#REF!</v>
      </c>
      <c r="E1033" s="436" t="e">
        <f>VLOOKUP($A1033,#REF!,4,FALSE)</f>
        <v>#REF!</v>
      </c>
      <c r="F1033" s="103" t="e">
        <f>VLOOKUP($A1033,#REF!,5,FALSE)</f>
        <v>#REF!</v>
      </c>
      <c r="G1033" s="98" t="e">
        <f>VLOOKUP($A1033,#REF!,8,FALSE)</f>
        <v>#REF!</v>
      </c>
      <c r="H1033" s="93" t="e">
        <f>VLOOKUP($A1033,#REF!,7,FALSE)</f>
        <v>#REF!</v>
      </c>
      <c r="I1033" s="438" t="e">
        <f>VLOOKUP($A1033,#REF!,10,FALSE)</f>
        <v>#REF!</v>
      </c>
      <c r="J1033" s="98" t="e">
        <f>VLOOKUP($A1033,#REF!,11,FALSE)</f>
        <v>#REF!</v>
      </c>
      <c r="K1033" s="114" t="e">
        <f>VLOOKUP($A1033,#REF!,12,FALSE)</f>
        <v>#REF!</v>
      </c>
      <c r="L1033" s="98" t="e">
        <f>VLOOKUP($A1033,#REF!,13,FALSE)</f>
        <v>#REF!</v>
      </c>
      <c r="M1033" s="438" t="e">
        <f>VLOOKUP($A1033,#REF!,14,FALSE)</f>
        <v>#REF!</v>
      </c>
      <c r="N1033" s="103" t="e">
        <f>VLOOKUP($A1033,#REF!,15,FALSE)</f>
        <v>#REF!</v>
      </c>
      <c r="O1033" s="103" t="e">
        <f>VLOOKUP($A1033,#REF!,18,FALSE)</f>
        <v>#REF!</v>
      </c>
      <c r="P1033" s="93" t="e">
        <f>VLOOKUP($A1033,#REF!,41,FALSE)</f>
        <v>#REF!</v>
      </c>
      <c r="Q1033" s="115" t="e">
        <f>VLOOKUP(Revisión_Avance_Periodo!$L961,#REF!,30,FALSE)</f>
        <v>#REF!</v>
      </c>
      <c r="R1033" s="116">
        <v>2019</v>
      </c>
      <c r="S1033" s="196">
        <v>43829</v>
      </c>
      <c r="T1033" s="124" t="s">
        <v>79</v>
      </c>
      <c r="U1033" s="440" t="e">
        <f>INDEX(#REF!,MATCH(Revisión_Avance_Periodo!$L1033,#REF!,0),MATCH(Revisión_Avance_Periodo!$T1033,#REF!,0))</f>
        <v>#REF!</v>
      </c>
      <c r="V1033" s="440" t="e">
        <f>INDEX(#REF!,MATCH(Revisión_Avance_Periodo!$L1033,#REF!,0),MATCH(Revisión_Avance_Periodo!$T1033,#REF!,0))</f>
        <v>#REF!</v>
      </c>
      <c r="W1033" s="118">
        <f>IFERROR((V1033/U1033),0)</f>
        <v>0</v>
      </c>
      <c r="X1033" s="124" t="str">
        <f>VLOOKUP(W1033,Tabla_Estado_Meta_OAP_2019[#All],3,TRUE)</f>
        <v>Por Ejecutar</v>
      </c>
      <c r="Y1033" s="164" t="e">
        <f>SUBTOTAL(9,$U$206:$U1033)</f>
        <v>#REF!</v>
      </c>
      <c r="Z1033" s="158" t="e">
        <f>SUBTOTAL(9,$V$206:$V1033)</f>
        <v>#REF!</v>
      </c>
      <c r="AA1033" s="159">
        <f>IFERROR(+Revisión_Avance_Periodo!$Z1033/Revisión_Avance_Periodo!$Y1033,0)</f>
        <v>0</v>
      </c>
      <c r="AB1033" s="126"/>
      <c r="AC1033" s="127"/>
      <c r="AD1033" s="125"/>
      <c r="AE1033" s="125"/>
      <c r="AF1033" s="128"/>
      <c r="AG1033" s="129"/>
      <c r="AH1033" s="164" t="e">
        <f>SUBTOTAL(9,$U$950:$U1033)</f>
        <v>#REF!</v>
      </c>
      <c r="AI1033" s="158" t="e">
        <f>SUBTOTAL(9,$V$950:$V1033)</f>
        <v>#REF!</v>
      </c>
      <c r="AJ1033" s="159">
        <f>IFERROR(+Revisión_Avance_Periodo!$Z961/Revisión_Avance_Periodo!$Y961,0)</f>
        <v>0</v>
      </c>
      <c r="AK1033" s="126"/>
      <c r="AL1033" s="127"/>
      <c r="AM1033" s="125"/>
      <c r="AN1033" s="125"/>
      <c r="AO1033" s="128"/>
      <c r="AP1033" s="129"/>
    </row>
    <row r="1034" spans="1:42" x14ac:dyDescent="0.25">
      <c r="A1034" s="92">
        <v>83</v>
      </c>
      <c r="B1034" s="435" t="e">
        <f>CONCATENATE(Revisión_Avance_Periodo!$D962,";",Revisión_Avance_Periodo!$F962,";",Revisión_Avance_Periodo!$L962)</f>
        <v>#REF!</v>
      </c>
      <c r="C1034" s="435" t="e">
        <f t="shared" si="90"/>
        <v>#REF!</v>
      </c>
      <c r="D1034" s="114" t="e">
        <f>VLOOKUP($A1034,#REF!,3,FALSE)</f>
        <v>#REF!</v>
      </c>
      <c r="E1034" s="436" t="e">
        <f>VLOOKUP($A1034,#REF!,4,FALSE)</f>
        <v>#REF!</v>
      </c>
      <c r="F1034" s="102" t="e">
        <f>VLOOKUP($A1034,#REF!,5,FALSE)</f>
        <v>#REF!</v>
      </c>
      <c r="G1034" s="93" t="e">
        <f>VLOOKUP($A1034,#REF!,8,FALSE)</f>
        <v>#REF!</v>
      </c>
      <c r="H1034" s="93" t="e">
        <f>VLOOKUP($A1034,#REF!,7,FALSE)</f>
        <v>#REF!</v>
      </c>
      <c r="I1034" s="438" t="e">
        <f>VLOOKUP($A1034,#REF!,10,FALSE)</f>
        <v>#REF!</v>
      </c>
      <c r="J1034" s="93" t="e">
        <f>VLOOKUP($A1034,#REF!,11,FALSE)</f>
        <v>#REF!</v>
      </c>
      <c r="K1034" s="114" t="e">
        <f>VLOOKUP($A1034,#REF!,12,FALSE)</f>
        <v>#REF!</v>
      </c>
      <c r="L1034" s="93" t="e">
        <f>VLOOKUP($A1034,#REF!,13,FALSE)</f>
        <v>#REF!</v>
      </c>
      <c r="M1034" s="438" t="e">
        <f>VLOOKUP($A1034,#REF!,14,FALSE)</f>
        <v>#REF!</v>
      </c>
      <c r="N1034" s="102" t="e">
        <f>VLOOKUP($A1034,#REF!,15,FALSE)</f>
        <v>#REF!</v>
      </c>
      <c r="O1034" s="102" t="e">
        <f>VLOOKUP($A1034,#REF!,18,FALSE)</f>
        <v>#REF!</v>
      </c>
      <c r="P1034" s="93" t="e">
        <f>VLOOKUP($A1034,#REF!,41,FALSE)</f>
        <v>#REF!</v>
      </c>
      <c r="Q1034" s="115" t="e">
        <f>VLOOKUP(Revisión_Avance_Periodo!$L962,#REF!,30,FALSE)</f>
        <v>#REF!</v>
      </c>
      <c r="R1034" s="116">
        <v>2019</v>
      </c>
      <c r="S1034" s="196">
        <v>43495</v>
      </c>
      <c r="T1034" s="116" t="s">
        <v>68</v>
      </c>
      <c r="U1034" s="132" t="e">
        <f>INDEX(#REF!,MATCH(Revisión_Avance_Periodo!$L1034,#REF!,0),MATCH(Revisión_Avance_Periodo!$T1034,#REF!,0))</f>
        <v>#REF!</v>
      </c>
      <c r="V1034" s="132" t="e">
        <f>INDEX(#REF!,MATCH(Revisión_Avance_Periodo!$L1034,#REF!,0),MATCH(Revisión_Avance_Periodo!$T1034,#REF!,0))</f>
        <v>#REF!</v>
      </c>
      <c r="W1034" s="131" t="e">
        <f t="shared" ref="W1034:W1042" si="91">V1034/U1034</f>
        <v>#REF!</v>
      </c>
      <c r="X1034" s="116" t="e">
        <f>VLOOKUP(W1034,Tabla_Estado_Meta_OAP_2019[#All],3,TRUE)</f>
        <v>#REF!</v>
      </c>
      <c r="Y1034" s="160" t="e">
        <f>SUBTOTAL(9,$U$206:$U1034)</f>
        <v>#REF!</v>
      </c>
      <c r="Z1034" s="161" t="e">
        <f>SUBTOTAL(9,$V$206:$V1034)</f>
        <v>#REF!</v>
      </c>
      <c r="AA1034" s="162">
        <f>IFERROR(+Revisión_Avance_Periodo!$Z1034/Revisión_Avance_Periodo!$Y1034,0)</f>
        <v>0</v>
      </c>
      <c r="AB1034" s="133" t="e">
        <f>SUBTOTAL(9,U1034:U1045)</f>
        <v>#REF!</v>
      </c>
      <c r="AC1034" s="134" t="e">
        <f>SUBTOTAL(9,V1034:V1045)</f>
        <v>#REF!</v>
      </c>
      <c r="AD1034" s="119" t="e">
        <f>+AC1034/AB1034</f>
        <v>#REF!</v>
      </c>
      <c r="AE1034" s="119" t="e">
        <f>100%-Revisión_Avance_Periodo!$AD1034</f>
        <v>#REF!</v>
      </c>
      <c r="AF1034" s="121" t="e">
        <f>VLOOKUP(AD1034,Tabla_Estado_Meta_OAP_2019[],3,TRUE)</f>
        <v>#REF!</v>
      </c>
      <c r="AG1034" s="122" t="e">
        <f>Revisión_Avance_Periodo!$AD1034*Revisión_Avance_Periodo!$Q1034</f>
        <v>#REF!</v>
      </c>
      <c r="AH1034" s="160" t="e">
        <f>SUBTOTAL(9,$U$962:$U1034)</f>
        <v>#REF!</v>
      </c>
      <c r="AI1034" s="161" t="e">
        <f>SUBTOTAL(9,$V$962:$V1034)</f>
        <v>#REF!</v>
      </c>
      <c r="AJ1034" s="162">
        <f>IFERROR(+Revisión_Avance_Periodo!$Z962/Revisión_Avance_Periodo!$Y962,0)</f>
        <v>0</v>
      </c>
      <c r="AK1034" s="133" t="e">
        <f>SUBTOTAL(9,AD1034:AD1045)</f>
        <v>#REF!</v>
      </c>
      <c r="AL1034" s="134" t="e">
        <f>SUBTOTAL(9,AE1034:AE1045)</f>
        <v>#REF!</v>
      </c>
      <c r="AM1034" s="119" t="e">
        <f>+AL1034/AK1034</f>
        <v>#REF!</v>
      </c>
      <c r="AN1034" s="119" t="e">
        <f>100%-Revisión_Avance_Periodo!$AD962</f>
        <v>#REF!</v>
      </c>
      <c r="AO1034" s="121" t="e">
        <f>VLOOKUP(AM1034,Tabla_Estado_Meta_OAP_2019[],3,TRUE)</f>
        <v>#REF!</v>
      </c>
      <c r="AP1034" s="122" t="e">
        <f>Revisión_Avance_Periodo!$AD962*Revisión_Avance_Periodo!$Q962</f>
        <v>#REF!</v>
      </c>
    </row>
    <row r="1035" spans="1:42" x14ac:dyDescent="0.25">
      <c r="A1035" s="97">
        <v>83</v>
      </c>
      <c r="B1035" s="435" t="e">
        <f>CONCATENATE(Revisión_Avance_Periodo!$D963,";",Revisión_Avance_Periodo!$F963,";",Revisión_Avance_Periodo!$L963)</f>
        <v>#REF!</v>
      </c>
      <c r="C1035" s="435" t="e">
        <f t="shared" si="90"/>
        <v>#REF!</v>
      </c>
      <c r="D1035" s="123" t="e">
        <f>VLOOKUP($A1035,#REF!,3,FALSE)</f>
        <v>#REF!</v>
      </c>
      <c r="E1035" s="436" t="e">
        <f>VLOOKUP($A1035,#REF!,4,FALSE)</f>
        <v>#REF!</v>
      </c>
      <c r="F1035" s="103" t="e">
        <f>VLOOKUP($A1035,#REF!,5,FALSE)</f>
        <v>#REF!</v>
      </c>
      <c r="G1035" s="98" t="e">
        <f>VLOOKUP($A1035,#REF!,8,FALSE)</f>
        <v>#REF!</v>
      </c>
      <c r="H1035" s="93" t="e">
        <f>VLOOKUP($A1035,#REF!,7,FALSE)</f>
        <v>#REF!</v>
      </c>
      <c r="I1035" s="438" t="e">
        <f>VLOOKUP($A1035,#REF!,10,FALSE)</f>
        <v>#REF!</v>
      </c>
      <c r="J1035" s="98" t="e">
        <f>VLOOKUP($A1035,#REF!,11,FALSE)</f>
        <v>#REF!</v>
      </c>
      <c r="K1035" s="114" t="e">
        <f>VLOOKUP($A1035,#REF!,12,FALSE)</f>
        <v>#REF!</v>
      </c>
      <c r="L1035" s="98" t="e">
        <f>VLOOKUP($A1035,#REF!,13,FALSE)</f>
        <v>#REF!</v>
      </c>
      <c r="M1035" s="438" t="e">
        <f>VLOOKUP($A1035,#REF!,14,FALSE)</f>
        <v>#REF!</v>
      </c>
      <c r="N1035" s="103" t="e">
        <f>VLOOKUP($A1035,#REF!,15,FALSE)</f>
        <v>#REF!</v>
      </c>
      <c r="O1035" s="103" t="e">
        <f>VLOOKUP($A1035,#REF!,18,FALSE)</f>
        <v>#REF!</v>
      </c>
      <c r="P1035" s="93" t="e">
        <f>VLOOKUP($A1035,#REF!,41,FALSE)</f>
        <v>#REF!</v>
      </c>
      <c r="Q1035" s="115" t="e">
        <f>VLOOKUP(Revisión_Avance_Periodo!$L963,#REF!,30,FALSE)</f>
        <v>#REF!</v>
      </c>
      <c r="R1035" s="116">
        <v>2019</v>
      </c>
      <c r="S1035" s="196">
        <v>43524</v>
      </c>
      <c r="T1035" s="124" t="s">
        <v>69</v>
      </c>
      <c r="U1035" s="132" t="e">
        <f>INDEX(#REF!,MATCH(Revisión_Avance_Periodo!$L1035,#REF!,0),MATCH(Revisión_Avance_Periodo!$T1035,#REF!,0))</f>
        <v>#REF!</v>
      </c>
      <c r="V1035" s="132" t="e">
        <f>INDEX(#REF!,MATCH(Revisión_Avance_Periodo!$L1035,#REF!,0),MATCH(Revisión_Avance_Periodo!$T1035,#REF!,0))</f>
        <v>#REF!</v>
      </c>
      <c r="W1035" s="131" t="e">
        <f t="shared" si="91"/>
        <v>#REF!</v>
      </c>
      <c r="X1035" s="124" t="e">
        <f>VLOOKUP(W1035,Tabla_Estado_Meta_OAP_2019[#All],3,TRUE)</f>
        <v>#REF!</v>
      </c>
      <c r="Y1035" s="157" t="e">
        <f>SUBTOTAL(9,$U$206:$U1035)</f>
        <v>#REF!</v>
      </c>
      <c r="Z1035" s="158" t="e">
        <f>SUBTOTAL(9,$V$206:$V1035)</f>
        <v>#REF!</v>
      </c>
      <c r="AA1035" s="159">
        <f>IFERROR(+Revisión_Avance_Periodo!$Z1035/Revisión_Avance_Periodo!$Y1035,0)</f>
        <v>0</v>
      </c>
      <c r="AB1035" s="126"/>
      <c r="AC1035" s="127"/>
      <c r="AD1035" s="125"/>
      <c r="AE1035" s="125"/>
      <c r="AF1035" s="128"/>
      <c r="AG1035" s="129"/>
      <c r="AH1035" s="157" t="e">
        <f>SUBTOTAL(9,$U$962:$U1035)</f>
        <v>#REF!</v>
      </c>
      <c r="AI1035" s="158" t="e">
        <f>SUBTOTAL(9,$V$962:$V1035)</f>
        <v>#REF!</v>
      </c>
      <c r="AJ1035" s="159">
        <f>IFERROR(+Revisión_Avance_Periodo!$Z963/Revisión_Avance_Periodo!$Y963,0)</f>
        <v>0</v>
      </c>
      <c r="AK1035" s="126"/>
      <c r="AL1035" s="127"/>
      <c r="AM1035" s="125"/>
      <c r="AN1035" s="125"/>
      <c r="AO1035" s="128"/>
      <c r="AP1035" s="129"/>
    </row>
    <row r="1036" spans="1:42" x14ac:dyDescent="0.25">
      <c r="A1036" s="92">
        <v>83</v>
      </c>
      <c r="B1036" s="435" t="e">
        <f>CONCATENATE(Revisión_Avance_Periodo!$D964,";",Revisión_Avance_Periodo!$F964,";",Revisión_Avance_Periodo!$L964)</f>
        <v>#REF!</v>
      </c>
      <c r="C1036" s="435" t="e">
        <f t="shared" si="90"/>
        <v>#REF!</v>
      </c>
      <c r="D1036" s="114" t="e">
        <f>VLOOKUP($A1036,#REF!,3,FALSE)</f>
        <v>#REF!</v>
      </c>
      <c r="E1036" s="436" t="e">
        <f>VLOOKUP($A1036,#REF!,4,FALSE)</f>
        <v>#REF!</v>
      </c>
      <c r="F1036" s="102" t="e">
        <f>VLOOKUP($A1036,#REF!,5,FALSE)</f>
        <v>#REF!</v>
      </c>
      <c r="G1036" s="93" t="e">
        <f>VLOOKUP($A1036,#REF!,8,FALSE)</f>
        <v>#REF!</v>
      </c>
      <c r="H1036" s="93" t="e">
        <f>VLOOKUP($A1036,#REF!,7,FALSE)</f>
        <v>#REF!</v>
      </c>
      <c r="I1036" s="438" t="e">
        <f>VLOOKUP($A1036,#REF!,10,FALSE)</f>
        <v>#REF!</v>
      </c>
      <c r="J1036" s="93" t="e">
        <f>VLOOKUP($A1036,#REF!,11,FALSE)</f>
        <v>#REF!</v>
      </c>
      <c r="K1036" s="114" t="e">
        <f>VLOOKUP($A1036,#REF!,12,FALSE)</f>
        <v>#REF!</v>
      </c>
      <c r="L1036" s="93" t="e">
        <f>VLOOKUP($A1036,#REF!,13,FALSE)</f>
        <v>#REF!</v>
      </c>
      <c r="M1036" s="438" t="e">
        <f>VLOOKUP($A1036,#REF!,14,FALSE)</f>
        <v>#REF!</v>
      </c>
      <c r="N1036" s="102" t="e">
        <f>VLOOKUP($A1036,#REF!,15,FALSE)</f>
        <v>#REF!</v>
      </c>
      <c r="O1036" s="102" t="e">
        <f>VLOOKUP($A1036,#REF!,18,FALSE)</f>
        <v>#REF!</v>
      </c>
      <c r="P1036" s="93" t="e">
        <f>VLOOKUP($A1036,#REF!,41,FALSE)</f>
        <v>#REF!</v>
      </c>
      <c r="Q1036" s="115" t="e">
        <f>VLOOKUP(Revisión_Avance_Periodo!$L964,#REF!,30,FALSE)</f>
        <v>#REF!</v>
      </c>
      <c r="R1036" s="116">
        <v>2019</v>
      </c>
      <c r="S1036" s="196">
        <v>43554</v>
      </c>
      <c r="T1036" s="116" t="s">
        <v>70</v>
      </c>
      <c r="U1036" s="132" t="e">
        <f>INDEX(#REF!,MATCH(Revisión_Avance_Periodo!$L1036,#REF!,0),MATCH(Revisión_Avance_Periodo!$T1036,#REF!,0))</f>
        <v>#REF!</v>
      </c>
      <c r="V1036" s="132" t="e">
        <f>INDEX(#REF!,MATCH(Revisión_Avance_Periodo!$L1036,#REF!,0),MATCH(Revisión_Avance_Periodo!$T1036,#REF!,0))</f>
        <v>#REF!</v>
      </c>
      <c r="W1036" s="131" t="e">
        <f t="shared" si="91"/>
        <v>#REF!</v>
      </c>
      <c r="X1036" s="116" t="e">
        <f>VLOOKUP(W1036,Tabla_Estado_Meta_OAP_2019[#All],3,TRUE)</f>
        <v>#REF!</v>
      </c>
      <c r="Y1036" s="157" t="e">
        <f>SUBTOTAL(9,$U$206:$U1036)</f>
        <v>#REF!</v>
      </c>
      <c r="Z1036" s="158" t="e">
        <f>SUBTOTAL(9,$V$206:$V1036)</f>
        <v>#REF!</v>
      </c>
      <c r="AA1036" s="159">
        <f>IFERROR(+Revisión_Avance_Periodo!$Z1036/Revisión_Avance_Periodo!$Y1036,0)</f>
        <v>0</v>
      </c>
      <c r="AB1036" s="126"/>
      <c r="AC1036" s="127"/>
      <c r="AD1036" s="125"/>
      <c r="AE1036" s="125"/>
      <c r="AF1036" s="128"/>
      <c r="AG1036" s="129"/>
      <c r="AH1036" s="157" t="e">
        <f>SUBTOTAL(9,$U$962:$U1036)</f>
        <v>#REF!</v>
      </c>
      <c r="AI1036" s="158" t="e">
        <f>SUBTOTAL(9,$V$962:$V1036)</f>
        <v>#REF!</v>
      </c>
      <c r="AJ1036" s="159">
        <f>IFERROR(+Revisión_Avance_Periodo!$Z964/Revisión_Avance_Periodo!$Y964,0)</f>
        <v>0</v>
      </c>
      <c r="AK1036" s="126"/>
      <c r="AL1036" s="127"/>
      <c r="AM1036" s="125"/>
      <c r="AN1036" s="125"/>
      <c r="AO1036" s="128"/>
      <c r="AP1036" s="129"/>
    </row>
    <row r="1037" spans="1:42" x14ac:dyDescent="0.25">
      <c r="A1037" s="97">
        <v>83</v>
      </c>
      <c r="B1037" s="435" t="e">
        <f>CONCATENATE(Revisión_Avance_Periodo!$D965,";",Revisión_Avance_Periodo!$F965,";",Revisión_Avance_Periodo!$L965)</f>
        <v>#REF!</v>
      </c>
      <c r="C1037" s="435" t="e">
        <f t="shared" si="90"/>
        <v>#REF!</v>
      </c>
      <c r="D1037" s="123" t="e">
        <f>VLOOKUP($A1037,#REF!,3,FALSE)</f>
        <v>#REF!</v>
      </c>
      <c r="E1037" s="436" t="e">
        <f>VLOOKUP($A1037,#REF!,4,FALSE)</f>
        <v>#REF!</v>
      </c>
      <c r="F1037" s="103" t="e">
        <f>VLOOKUP($A1037,#REF!,5,FALSE)</f>
        <v>#REF!</v>
      </c>
      <c r="G1037" s="98" t="e">
        <f>VLOOKUP($A1037,#REF!,8,FALSE)</f>
        <v>#REF!</v>
      </c>
      <c r="H1037" s="93" t="e">
        <f>VLOOKUP($A1037,#REF!,7,FALSE)</f>
        <v>#REF!</v>
      </c>
      <c r="I1037" s="438" t="e">
        <f>VLOOKUP($A1037,#REF!,10,FALSE)</f>
        <v>#REF!</v>
      </c>
      <c r="J1037" s="98" t="e">
        <f>VLOOKUP($A1037,#REF!,11,FALSE)</f>
        <v>#REF!</v>
      </c>
      <c r="K1037" s="114" t="e">
        <f>VLOOKUP($A1037,#REF!,12,FALSE)</f>
        <v>#REF!</v>
      </c>
      <c r="L1037" s="98" t="e">
        <f>VLOOKUP($A1037,#REF!,13,FALSE)</f>
        <v>#REF!</v>
      </c>
      <c r="M1037" s="438" t="e">
        <f>VLOOKUP($A1037,#REF!,14,FALSE)</f>
        <v>#REF!</v>
      </c>
      <c r="N1037" s="103" t="e">
        <f>VLOOKUP($A1037,#REF!,15,FALSE)</f>
        <v>#REF!</v>
      </c>
      <c r="O1037" s="103" t="e">
        <f>VLOOKUP($A1037,#REF!,18,FALSE)</f>
        <v>#REF!</v>
      </c>
      <c r="P1037" s="93" t="e">
        <f>VLOOKUP($A1037,#REF!,41,FALSE)</f>
        <v>#REF!</v>
      </c>
      <c r="Q1037" s="115" t="e">
        <f>VLOOKUP(Revisión_Avance_Periodo!$L965,#REF!,30,FALSE)</f>
        <v>#REF!</v>
      </c>
      <c r="R1037" s="116">
        <v>2019</v>
      </c>
      <c r="S1037" s="196">
        <v>43585</v>
      </c>
      <c r="T1037" s="124" t="s">
        <v>71</v>
      </c>
      <c r="U1037" s="132" t="e">
        <f>INDEX(#REF!,MATCH(Revisión_Avance_Periodo!$L1037,#REF!,0),MATCH(Revisión_Avance_Periodo!$T1037,#REF!,0))</f>
        <v>#REF!</v>
      </c>
      <c r="V1037" s="132" t="e">
        <f>INDEX(#REF!,MATCH(Revisión_Avance_Periodo!$L1037,#REF!,0),MATCH(Revisión_Avance_Periodo!$T1037,#REF!,0))</f>
        <v>#REF!</v>
      </c>
      <c r="W1037" s="131" t="e">
        <f t="shared" si="91"/>
        <v>#REF!</v>
      </c>
      <c r="X1037" s="124" t="e">
        <f>VLOOKUP(W1037,Tabla_Estado_Meta_OAP_2019[#All],3,TRUE)</f>
        <v>#REF!</v>
      </c>
      <c r="Y1037" s="157" t="e">
        <f>SUBTOTAL(9,$U$206:$U1037)</f>
        <v>#REF!</v>
      </c>
      <c r="Z1037" s="158" t="e">
        <f>SUBTOTAL(9,$V$206:$V1037)</f>
        <v>#REF!</v>
      </c>
      <c r="AA1037" s="159">
        <f>IFERROR(+Revisión_Avance_Periodo!$Z1037/Revisión_Avance_Periodo!$Y1037,0)</f>
        <v>0</v>
      </c>
      <c r="AB1037" s="126"/>
      <c r="AC1037" s="127"/>
      <c r="AD1037" s="125"/>
      <c r="AE1037" s="125"/>
      <c r="AF1037" s="128"/>
      <c r="AG1037" s="129"/>
      <c r="AH1037" s="157" t="e">
        <f>SUBTOTAL(9,$U$962:$U1037)</f>
        <v>#REF!</v>
      </c>
      <c r="AI1037" s="158" t="e">
        <f>SUBTOTAL(9,$V$962:$V1037)</f>
        <v>#REF!</v>
      </c>
      <c r="AJ1037" s="159">
        <f>IFERROR(+Revisión_Avance_Periodo!$Z965/Revisión_Avance_Periodo!$Y965,0)</f>
        <v>0</v>
      </c>
      <c r="AK1037" s="126"/>
      <c r="AL1037" s="127"/>
      <c r="AM1037" s="125"/>
      <c r="AN1037" s="125"/>
      <c r="AO1037" s="128"/>
      <c r="AP1037" s="129"/>
    </row>
    <row r="1038" spans="1:42" x14ac:dyDescent="0.25">
      <c r="A1038" s="92">
        <v>83</v>
      </c>
      <c r="B1038" s="435" t="e">
        <f>CONCATENATE(Revisión_Avance_Periodo!$D966,";",Revisión_Avance_Periodo!$F966,";",Revisión_Avance_Periodo!$L966)</f>
        <v>#REF!</v>
      </c>
      <c r="C1038" s="435" t="e">
        <f t="shared" si="90"/>
        <v>#REF!</v>
      </c>
      <c r="D1038" s="114" t="e">
        <f>VLOOKUP($A1038,#REF!,3,FALSE)</f>
        <v>#REF!</v>
      </c>
      <c r="E1038" s="436" t="e">
        <f>VLOOKUP($A1038,#REF!,4,FALSE)</f>
        <v>#REF!</v>
      </c>
      <c r="F1038" s="102" t="e">
        <f>VLOOKUP($A1038,#REF!,5,FALSE)</f>
        <v>#REF!</v>
      </c>
      <c r="G1038" s="93" t="e">
        <f>VLOOKUP($A1038,#REF!,8,FALSE)</f>
        <v>#REF!</v>
      </c>
      <c r="H1038" s="93" t="e">
        <f>VLOOKUP($A1038,#REF!,7,FALSE)</f>
        <v>#REF!</v>
      </c>
      <c r="I1038" s="438" t="e">
        <f>VLOOKUP($A1038,#REF!,10,FALSE)</f>
        <v>#REF!</v>
      </c>
      <c r="J1038" s="93" t="e">
        <f>VLOOKUP($A1038,#REF!,11,FALSE)</f>
        <v>#REF!</v>
      </c>
      <c r="K1038" s="114" t="e">
        <f>VLOOKUP($A1038,#REF!,12,FALSE)</f>
        <v>#REF!</v>
      </c>
      <c r="L1038" s="93" t="e">
        <f>VLOOKUP($A1038,#REF!,13,FALSE)</f>
        <v>#REF!</v>
      </c>
      <c r="M1038" s="438" t="e">
        <f>VLOOKUP($A1038,#REF!,14,FALSE)</f>
        <v>#REF!</v>
      </c>
      <c r="N1038" s="102" t="e">
        <f>VLOOKUP($A1038,#REF!,15,FALSE)</f>
        <v>#REF!</v>
      </c>
      <c r="O1038" s="102" t="e">
        <f>VLOOKUP($A1038,#REF!,18,FALSE)</f>
        <v>#REF!</v>
      </c>
      <c r="P1038" s="93" t="e">
        <f>VLOOKUP($A1038,#REF!,41,FALSE)</f>
        <v>#REF!</v>
      </c>
      <c r="Q1038" s="115" t="e">
        <f>VLOOKUP(Revisión_Avance_Periodo!$L966,#REF!,30,FALSE)</f>
        <v>#REF!</v>
      </c>
      <c r="R1038" s="116">
        <v>2019</v>
      </c>
      <c r="S1038" s="196">
        <v>43615</v>
      </c>
      <c r="T1038" s="116" t="s">
        <v>72</v>
      </c>
      <c r="U1038" s="140" t="e">
        <f>INDEX(#REF!,MATCH(Revisión_Avance_Periodo!$L1038,#REF!,0),MATCH(Revisión_Avance_Periodo!$T1038,#REF!,0))</f>
        <v>#REF!</v>
      </c>
      <c r="V1038" s="140" t="e">
        <f>INDEX(#REF!,MATCH(Revisión_Avance_Periodo!$L1038,#REF!,0),MATCH(Revisión_Avance_Periodo!$T1038,#REF!,0))</f>
        <v>#REF!</v>
      </c>
      <c r="W1038" s="131" t="e">
        <f t="shared" si="91"/>
        <v>#REF!</v>
      </c>
      <c r="X1038" s="116" t="e">
        <f>VLOOKUP(W1038,Tabla_Estado_Meta_OAP_2019[#All],3,TRUE)</f>
        <v>#REF!</v>
      </c>
      <c r="Y1038" s="157" t="e">
        <f>SUBTOTAL(9,$U$206:$U1038)</f>
        <v>#REF!</v>
      </c>
      <c r="Z1038" s="158" t="e">
        <f>SUBTOTAL(9,$V$206:$V1038)</f>
        <v>#REF!</v>
      </c>
      <c r="AA1038" s="159">
        <f>IFERROR(+Revisión_Avance_Periodo!$Z1038/Revisión_Avance_Periodo!$Y1038,0)</f>
        <v>0</v>
      </c>
      <c r="AB1038" s="126"/>
      <c r="AC1038" s="127"/>
      <c r="AD1038" s="125"/>
      <c r="AE1038" s="125"/>
      <c r="AF1038" s="128"/>
      <c r="AG1038" s="129"/>
      <c r="AH1038" s="157" t="e">
        <f>SUBTOTAL(9,$U$962:$U1038)</f>
        <v>#REF!</v>
      </c>
      <c r="AI1038" s="158" t="e">
        <f>SUBTOTAL(9,$V$962:$V1038)</f>
        <v>#REF!</v>
      </c>
      <c r="AJ1038" s="159">
        <f>IFERROR(+Revisión_Avance_Periodo!$Z966/Revisión_Avance_Periodo!$Y966,0)</f>
        <v>0</v>
      </c>
      <c r="AK1038" s="126"/>
      <c r="AL1038" s="127"/>
      <c r="AM1038" s="125"/>
      <c r="AN1038" s="125"/>
      <c r="AO1038" s="128"/>
      <c r="AP1038" s="129"/>
    </row>
    <row r="1039" spans="1:42" x14ac:dyDescent="0.25">
      <c r="A1039" s="97">
        <v>83</v>
      </c>
      <c r="B1039" s="435" t="e">
        <f>CONCATENATE(Revisión_Avance_Periodo!$D967,";",Revisión_Avance_Periodo!$F967,";",Revisión_Avance_Periodo!$L967)</f>
        <v>#REF!</v>
      </c>
      <c r="C1039" s="435" t="e">
        <f t="shared" si="90"/>
        <v>#REF!</v>
      </c>
      <c r="D1039" s="123" t="e">
        <f>VLOOKUP($A1039,#REF!,3,FALSE)</f>
        <v>#REF!</v>
      </c>
      <c r="E1039" s="436" t="e">
        <f>VLOOKUP($A1039,#REF!,4,FALSE)</f>
        <v>#REF!</v>
      </c>
      <c r="F1039" s="103" t="e">
        <f>VLOOKUP($A1039,#REF!,5,FALSE)</f>
        <v>#REF!</v>
      </c>
      <c r="G1039" s="98" t="e">
        <f>VLOOKUP($A1039,#REF!,8,FALSE)</f>
        <v>#REF!</v>
      </c>
      <c r="H1039" s="93" t="e">
        <f>VLOOKUP($A1039,#REF!,7,FALSE)</f>
        <v>#REF!</v>
      </c>
      <c r="I1039" s="438" t="e">
        <f>VLOOKUP($A1039,#REF!,10,FALSE)</f>
        <v>#REF!</v>
      </c>
      <c r="J1039" s="98" t="e">
        <f>VLOOKUP($A1039,#REF!,11,FALSE)</f>
        <v>#REF!</v>
      </c>
      <c r="K1039" s="114" t="e">
        <f>VLOOKUP($A1039,#REF!,12,FALSE)</f>
        <v>#REF!</v>
      </c>
      <c r="L1039" s="98" t="e">
        <f>VLOOKUP($A1039,#REF!,13,FALSE)</f>
        <v>#REF!</v>
      </c>
      <c r="M1039" s="438" t="e">
        <f>VLOOKUP($A1039,#REF!,14,FALSE)</f>
        <v>#REF!</v>
      </c>
      <c r="N1039" s="103" t="e">
        <f>VLOOKUP($A1039,#REF!,15,FALSE)</f>
        <v>#REF!</v>
      </c>
      <c r="O1039" s="103" t="e">
        <f>VLOOKUP($A1039,#REF!,18,FALSE)</f>
        <v>#REF!</v>
      </c>
      <c r="P1039" s="93" t="e">
        <f>VLOOKUP($A1039,#REF!,41,FALSE)</f>
        <v>#REF!</v>
      </c>
      <c r="Q1039" s="115" t="e">
        <f>VLOOKUP(Revisión_Avance_Periodo!$L967,#REF!,30,FALSE)</f>
        <v>#REF!</v>
      </c>
      <c r="R1039" s="116">
        <v>2019</v>
      </c>
      <c r="S1039" s="196">
        <v>43646</v>
      </c>
      <c r="T1039" s="124" t="s">
        <v>73</v>
      </c>
      <c r="U1039" s="132" t="e">
        <f>INDEX(#REF!,MATCH(Revisión_Avance_Periodo!$L1039,#REF!,0),MATCH(Revisión_Avance_Periodo!$T1039,#REF!,0))</f>
        <v>#REF!</v>
      </c>
      <c r="V1039" s="132" t="e">
        <f>INDEX(#REF!,MATCH(Revisión_Avance_Periodo!$L1039,#REF!,0),MATCH(Revisión_Avance_Periodo!$T1039,#REF!,0))</f>
        <v>#REF!</v>
      </c>
      <c r="W1039" s="130" t="e">
        <f t="shared" si="91"/>
        <v>#REF!</v>
      </c>
      <c r="X1039" s="124" t="e">
        <f>VLOOKUP(W1039,Tabla_Estado_Meta_OAP_2019[#All],3,TRUE)</f>
        <v>#REF!</v>
      </c>
      <c r="Y1039" s="157" t="e">
        <f>SUBTOTAL(9,$U$206:$U1039)</f>
        <v>#REF!</v>
      </c>
      <c r="Z1039" s="158" t="e">
        <f>SUBTOTAL(9,$V$206:$V1039)</f>
        <v>#REF!</v>
      </c>
      <c r="AA1039" s="159">
        <f>IFERROR(+Revisión_Avance_Periodo!$Z1039/Revisión_Avance_Periodo!$Y1039,0)</f>
        <v>0</v>
      </c>
      <c r="AB1039" s="126"/>
      <c r="AC1039" s="127"/>
      <c r="AD1039" s="125"/>
      <c r="AE1039" s="125"/>
      <c r="AF1039" s="128"/>
      <c r="AG1039" s="129"/>
      <c r="AH1039" s="157" t="e">
        <f>SUBTOTAL(9,$U$962:$U1039)</f>
        <v>#REF!</v>
      </c>
      <c r="AI1039" s="158" t="e">
        <f>SUBTOTAL(9,$V$962:$V1039)</f>
        <v>#REF!</v>
      </c>
      <c r="AJ1039" s="159">
        <f>IFERROR(+Revisión_Avance_Periodo!$Z967/Revisión_Avance_Periodo!$Y967,0)</f>
        <v>0</v>
      </c>
      <c r="AK1039" s="126"/>
      <c r="AL1039" s="127"/>
      <c r="AM1039" s="125"/>
      <c r="AN1039" s="125"/>
      <c r="AO1039" s="128"/>
      <c r="AP1039" s="129"/>
    </row>
    <row r="1040" spans="1:42" x14ac:dyDescent="0.25">
      <c r="A1040" s="92">
        <v>83</v>
      </c>
      <c r="B1040" s="435" t="e">
        <f>CONCATENATE(Revisión_Avance_Periodo!$D968,";",Revisión_Avance_Periodo!$F968,";",Revisión_Avance_Periodo!$L968)</f>
        <v>#REF!</v>
      </c>
      <c r="C1040" s="435" t="e">
        <f t="shared" si="90"/>
        <v>#REF!</v>
      </c>
      <c r="D1040" s="114" t="e">
        <f>VLOOKUP($A1040,#REF!,3,FALSE)</f>
        <v>#REF!</v>
      </c>
      <c r="E1040" s="436" t="e">
        <f>VLOOKUP($A1040,#REF!,4,FALSE)</f>
        <v>#REF!</v>
      </c>
      <c r="F1040" s="102" t="e">
        <f>VLOOKUP($A1040,#REF!,5,FALSE)</f>
        <v>#REF!</v>
      </c>
      <c r="G1040" s="93" t="e">
        <f>VLOOKUP($A1040,#REF!,8,FALSE)</f>
        <v>#REF!</v>
      </c>
      <c r="H1040" s="93" t="e">
        <f>VLOOKUP($A1040,#REF!,7,FALSE)</f>
        <v>#REF!</v>
      </c>
      <c r="I1040" s="438" t="e">
        <f>VLOOKUP($A1040,#REF!,10,FALSE)</f>
        <v>#REF!</v>
      </c>
      <c r="J1040" s="93" t="e">
        <f>VLOOKUP($A1040,#REF!,11,FALSE)</f>
        <v>#REF!</v>
      </c>
      <c r="K1040" s="114" t="e">
        <f>VLOOKUP($A1040,#REF!,12,FALSE)</f>
        <v>#REF!</v>
      </c>
      <c r="L1040" s="93" t="e">
        <f>VLOOKUP($A1040,#REF!,13,FALSE)</f>
        <v>#REF!</v>
      </c>
      <c r="M1040" s="438" t="e">
        <f>VLOOKUP($A1040,#REF!,14,FALSE)</f>
        <v>#REF!</v>
      </c>
      <c r="N1040" s="102" t="e">
        <f>VLOOKUP($A1040,#REF!,15,FALSE)</f>
        <v>#REF!</v>
      </c>
      <c r="O1040" s="102" t="e">
        <f>VLOOKUP($A1040,#REF!,18,FALSE)</f>
        <v>#REF!</v>
      </c>
      <c r="P1040" s="93" t="e">
        <f>VLOOKUP($A1040,#REF!,41,FALSE)</f>
        <v>#REF!</v>
      </c>
      <c r="Q1040" s="115" t="e">
        <f>VLOOKUP(Revisión_Avance_Periodo!$L968,#REF!,30,FALSE)</f>
        <v>#REF!</v>
      </c>
      <c r="R1040" s="116">
        <v>2019</v>
      </c>
      <c r="S1040" s="196">
        <v>43676</v>
      </c>
      <c r="T1040" s="116" t="s">
        <v>74</v>
      </c>
      <c r="U1040" s="132" t="e">
        <f>INDEX(#REF!,MATCH(Revisión_Avance_Periodo!$L1040,#REF!,0),MATCH(Revisión_Avance_Periodo!$T1040,#REF!,0))</f>
        <v>#REF!</v>
      </c>
      <c r="V1040" s="132" t="e">
        <f>INDEX(#REF!,MATCH(Revisión_Avance_Periodo!$L1040,#REF!,0),MATCH(Revisión_Avance_Periodo!$T1040,#REF!,0))</f>
        <v>#REF!</v>
      </c>
      <c r="W1040" s="131" t="e">
        <f t="shared" si="91"/>
        <v>#REF!</v>
      </c>
      <c r="X1040" s="116" t="e">
        <f>VLOOKUP(W1040,Tabla_Estado_Meta_OAP_2019[#All],3,TRUE)</f>
        <v>#REF!</v>
      </c>
      <c r="Y1040" s="157" t="e">
        <f>SUBTOTAL(9,$U$206:$U1040)</f>
        <v>#REF!</v>
      </c>
      <c r="Z1040" s="158" t="e">
        <f>SUBTOTAL(9,$V$206:$V1040)</f>
        <v>#REF!</v>
      </c>
      <c r="AA1040" s="159">
        <f>IFERROR(+Revisión_Avance_Periodo!$Z1040/Revisión_Avance_Periodo!$Y1040,0)</f>
        <v>0</v>
      </c>
      <c r="AB1040" s="126"/>
      <c r="AC1040" s="127"/>
      <c r="AD1040" s="125"/>
      <c r="AE1040" s="125"/>
      <c r="AF1040" s="128"/>
      <c r="AG1040" s="129"/>
      <c r="AH1040" s="157" t="e">
        <f>SUBTOTAL(9,$U$962:$U1040)</f>
        <v>#REF!</v>
      </c>
      <c r="AI1040" s="158" t="e">
        <f>SUBTOTAL(9,$V$962:$V1040)</f>
        <v>#REF!</v>
      </c>
      <c r="AJ1040" s="159">
        <f>IFERROR(+Revisión_Avance_Periodo!$Z968/Revisión_Avance_Periodo!$Y968,0)</f>
        <v>0</v>
      </c>
      <c r="AK1040" s="126"/>
      <c r="AL1040" s="127"/>
      <c r="AM1040" s="125"/>
      <c r="AN1040" s="125"/>
      <c r="AO1040" s="128"/>
      <c r="AP1040" s="129"/>
    </row>
    <row r="1041" spans="1:42" x14ac:dyDescent="0.25">
      <c r="A1041" s="97">
        <v>83</v>
      </c>
      <c r="B1041" s="435" t="e">
        <f>CONCATENATE(Revisión_Avance_Periodo!$D969,";",Revisión_Avance_Periodo!$F969,";",Revisión_Avance_Periodo!$L969)</f>
        <v>#REF!</v>
      </c>
      <c r="C1041" s="435" t="e">
        <f t="shared" si="90"/>
        <v>#REF!</v>
      </c>
      <c r="D1041" s="123" t="e">
        <f>VLOOKUP($A1041,#REF!,3,FALSE)</f>
        <v>#REF!</v>
      </c>
      <c r="E1041" s="436" t="e">
        <f>VLOOKUP($A1041,#REF!,4,FALSE)</f>
        <v>#REF!</v>
      </c>
      <c r="F1041" s="103" t="e">
        <f>VLOOKUP($A1041,#REF!,5,FALSE)</f>
        <v>#REF!</v>
      </c>
      <c r="G1041" s="98" t="e">
        <f>VLOOKUP($A1041,#REF!,8,FALSE)</f>
        <v>#REF!</v>
      </c>
      <c r="H1041" s="93" t="e">
        <f>VLOOKUP($A1041,#REF!,7,FALSE)</f>
        <v>#REF!</v>
      </c>
      <c r="I1041" s="438" t="e">
        <f>VLOOKUP($A1041,#REF!,10,FALSE)</f>
        <v>#REF!</v>
      </c>
      <c r="J1041" s="98" t="e">
        <f>VLOOKUP($A1041,#REF!,11,FALSE)</f>
        <v>#REF!</v>
      </c>
      <c r="K1041" s="114" t="e">
        <f>VLOOKUP($A1041,#REF!,12,FALSE)</f>
        <v>#REF!</v>
      </c>
      <c r="L1041" s="98" t="e">
        <f>VLOOKUP($A1041,#REF!,13,FALSE)</f>
        <v>#REF!</v>
      </c>
      <c r="M1041" s="438" t="e">
        <f>VLOOKUP($A1041,#REF!,14,FALSE)</f>
        <v>#REF!</v>
      </c>
      <c r="N1041" s="103" t="e">
        <f>VLOOKUP($A1041,#REF!,15,FALSE)</f>
        <v>#REF!</v>
      </c>
      <c r="O1041" s="103" t="e">
        <f>VLOOKUP($A1041,#REF!,18,FALSE)</f>
        <v>#REF!</v>
      </c>
      <c r="P1041" s="93" t="e">
        <f>VLOOKUP($A1041,#REF!,41,FALSE)</f>
        <v>#REF!</v>
      </c>
      <c r="Q1041" s="115" t="e">
        <f>VLOOKUP(Revisión_Avance_Periodo!$L969,#REF!,30,FALSE)</f>
        <v>#REF!</v>
      </c>
      <c r="R1041" s="116">
        <v>2019</v>
      </c>
      <c r="S1041" s="196">
        <v>43707</v>
      </c>
      <c r="T1041" s="124" t="s">
        <v>75</v>
      </c>
      <c r="U1041" s="132" t="e">
        <f>INDEX(#REF!,MATCH(Revisión_Avance_Periodo!$L1041,#REF!,0),MATCH(Revisión_Avance_Periodo!$T1041,#REF!,0))</f>
        <v>#REF!</v>
      </c>
      <c r="V1041" s="132" t="e">
        <f>INDEX(#REF!,MATCH(Revisión_Avance_Periodo!$L1041,#REF!,0),MATCH(Revisión_Avance_Periodo!$T1041,#REF!,0))</f>
        <v>#REF!</v>
      </c>
      <c r="W1041" s="131" t="e">
        <f t="shared" si="91"/>
        <v>#REF!</v>
      </c>
      <c r="X1041" s="124" t="e">
        <f>VLOOKUP(W1041,Tabla_Estado_Meta_OAP_2019[#All],3,TRUE)</f>
        <v>#REF!</v>
      </c>
      <c r="Y1041" s="157" t="e">
        <f>SUBTOTAL(9,$U$206:$U1041)</f>
        <v>#REF!</v>
      </c>
      <c r="Z1041" s="158" t="e">
        <f>SUBTOTAL(9,$V$206:$V1041)</f>
        <v>#REF!</v>
      </c>
      <c r="AA1041" s="159">
        <f>IFERROR(+Revisión_Avance_Periodo!$Z1041/Revisión_Avance_Periodo!$Y1041,0)</f>
        <v>0</v>
      </c>
      <c r="AB1041" s="126"/>
      <c r="AC1041" s="127"/>
      <c r="AD1041" s="125"/>
      <c r="AE1041" s="125"/>
      <c r="AF1041" s="128"/>
      <c r="AG1041" s="129"/>
      <c r="AH1041" s="157" t="e">
        <f>SUBTOTAL(9,$U$962:$U1041)</f>
        <v>#REF!</v>
      </c>
      <c r="AI1041" s="158" t="e">
        <f>SUBTOTAL(9,$V$962:$V1041)</f>
        <v>#REF!</v>
      </c>
      <c r="AJ1041" s="159">
        <f>IFERROR(+Revisión_Avance_Periodo!$Z969/Revisión_Avance_Periodo!$Y969,0)</f>
        <v>0</v>
      </c>
      <c r="AK1041" s="126"/>
      <c r="AL1041" s="127"/>
      <c r="AM1041" s="125"/>
      <c r="AN1041" s="125"/>
      <c r="AO1041" s="128"/>
      <c r="AP1041" s="129"/>
    </row>
    <row r="1042" spans="1:42" x14ac:dyDescent="0.25">
      <c r="A1042" s="92">
        <v>83</v>
      </c>
      <c r="B1042" s="435" t="e">
        <f>CONCATENATE(Revisión_Avance_Periodo!$D970,";",Revisión_Avance_Periodo!$F970,";",Revisión_Avance_Periodo!$L970)</f>
        <v>#REF!</v>
      </c>
      <c r="C1042" s="435" t="e">
        <f t="shared" si="90"/>
        <v>#REF!</v>
      </c>
      <c r="D1042" s="114" t="e">
        <f>VLOOKUP($A1042,#REF!,3,FALSE)</f>
        <v>#REF!</v>
      </c>
      <c r="E1042" s="436" t="e">
        <f>VLOOKUP($A1042,#REF!,4,FALSE)</f>
        <v>#REF!</v>
      </c>
      <c r="F1042" s="102" t="e">
        <f>VLOOKUP($A1042,#REF!,5,FALSE)</f>
        <v>#REF!</v>
      </c>
      <c r="G1042" s="93" t="e">
        <f>VLOOKUP($A1042,#REF!,8,FALSE)</f>
        <v>#REF!</v>
      </c>
      <c r="H1042" s="93" t="e">
        <f>VLOOKUP($A1042,#REF!,7,FALSE)</f>
        <v>#REF!</v>
      </c>
      <c r="I1042" s="438" t="e">
        <f>VLOOKUP($A1042,#REF!,10,FALSE)</f>
        <v>#REF!</v>
      </c>
      <c r="J1042" s="93" t="e">
        <f>VLOOKUP($A1042,#REF!,11,FALSE)</f>
        <v>#REF!</v>
      </c>
      <c r="K1042" s="114" t="e">
        <f>VLOOKUP($A1042,#REF!,12,FALSE)</f>
        <v>#REF!</v>
      </c>
      <c r="L1042" s="93" t="e">
        <f>VLOOKUP($A1042,#REF!,13,FALSE)</f>
        <v>#REF!</v>
      </c>
      <c r="M1042" s="438" t="e">
        <f>VLOOKUP($A1042,#REF!,14,FALSE)</f>
        <v>#REF!</v>
      </c>
      <c r="N1042" s="102" t="e">
        <f>VLOOKUP($A1042,#REF!,15,FALSE)</f>
        <v>#REF!</v>
      </c>
      <c r="O1042" s="102" t="e">
        <f>VLOOKUP($A1042,#REF!,18,FALSE)</f>
        <v>#REF!</v>
      </c>
      <c r="P1042" s="93" t="e">
        <f>VLOOKUP($A1042,#REF!,41,FALSE)</f>
        <v>#REF!</v>
      </c>
      <c r="Q1042" s="115" t="e">
        <f>VLOOKUP(Revisión_Avance_Periodo!$L970,#REF!,30,FALSE)</f>
        <v>#REF!</v>
      </c>
      <c r="R1042" s="116">
        <v>2019</v>
      </c>
      <c r="S1042" s="196">
        <v>43738</v>
      </c>
      <c r="T1042" s="116" t="s">
        <v>76</v>
      </c>
      <c r="U1042" s="132" t="e">
        <f>INDEX(#REF!,MATCH(Revisión_Avance_Periodo!$L1042,#REF!,0),MATCH(Revisión_Avance_Periodo!$T1042,#REF!,0))</f>
        <v>#REF!</v>
      </c>
      <c r="V1042" s="132" t="e">
        <f>INDEX(#REF!,MATCH(Revisión_Avance_Periodo!$L1042,#REF!,0),MATCH(Revisión_Avance_Periodo!$T1042,#REF!,0))</f>
        <v>#REF!</v>
      </c>
      <c r="W1042" s="131" t="e">
        <f t="shared" si="91"/>
        <v>#REF!</v>
      </c>
      <c r="X1042" s="116" t="e">
        <f>VLOOKUP(W1042,Tabla_Estado_Meta_OAP_2019[#All],3,TRUE)</f>
        <v>#REF!</v>
      </c>
      <c r="Y1042" s="157" t="e">
        <f>SUBTOTAL(9,$U$206:$U1042)</f>
        <v>#REF!</v>
      </c>
      <c r="Z1042" s="158" t="e">
        <f>SUBTOTAL(9,$V$206:$V1042)</f>
        <v>#REF!</v>
      </c>
      <c r="AA1042" s="159">
        <f>IFERROR(+Revisión_Avance_Periodo!$Z1042/Revisión_Avance_Periodo!$Y1042,0)</f>
        <v>0</v>
      </c>
      <c r="AB1042" s="126"/>
      <c r="AC1042" s="127"/>
      <c r="AD1042" s="125"/>
      <c r="AE1042" s="125"/>
      <c r="AF1042" s="128"/>
      <c r="AG1042" s="129"/>
      <c r="AH1042" s="157" t="e">
        <f>SUBTOTAL(9,$U$962:$U1042)</f>
        <v>#REF!</v>
      </c>
      <c r="AI1042" s="158" t="e">
        <f>SUBTOTAL(9,$V$962:$V1042)</f>
        <v>#REF!</v>
      </c>
      <c r="AJ1042" s="159">
        <f>IFERROR(+Revisión_Avance_Periodo!$Z970/Revisión_Avance_Periodo!$Y970,0)</f>
        <v>0</v>
      </c>
      <c r="AK1042" s="126"/>
      <c r="AL1042" s="127"/>
      <c r="AM1042" s="125"/>
      <c r="AN1042" s="125"/>
      <c r="AO1042" s="128"/>
      <c r="AP1042" s="129"/>
    </row>
    <row r="1043" spans="1:42" x14ac:dyDescent="0.25">
      <c r="A1043" s="97">
        <v>83</v>
      </c>
      <c r="B1043" s="435" t="e">
        <f>CONCATENATE(Revisión_Avance_Periodo!$D971,";",Revisión_Avance_Periodo!$F971,";",Revisión_Avance_Periodo!$L971)</f>
        <v>#REF!</v>
      </c>
      <c r="C1043" s="435" t="e">
        <f t="shared" si="90"/>
        <v>#REF!</v>
      </c>
      <c r="D1043" s="123" t="e">
        <f>VLOOKUP($A1043,#REF!,3,FALSE)</f>
        <v>#REF!</v>
      </c>
      <c r="E1043" s="436" t="e">
        <f>VLOOKUP($A1043,#REF!,4,FALSE)</f>
        <v>#REF!</v>
      </c>
      <c r="F1043" s="103" t="e">
        <f>VLOOKUP($A1043,#REF!,5,FALSE)</f>
        <v>#REF!</v>
      </c>
      <c r="G1043" s="98" t="e">
        <f>VLOOKUP($A1043,#REF!,8,FALSE)</f>
        <v>#REF!</v>
      </c>
      <c r="H1043" s="93" t="e">
        <f>VLOOKUP($A1043,#REF!,7,FALSE)</f>
        <v>#REF!</v>
      </c>
      <c r="I1043" s="438" t="e">
        <f>VLOOKUP($A1043,#REF!,10,FALSE)</f>
        <v>#REF!</v>
      </c>
      <c r="J1043" s="98" t="e">
        <f>VLOOKUP($A1043,#REF!,11,FALSE)</f>
        <v>#REF!</v>
      </c>
      <c r="K1043" s="114" t="e">
        <f>VLOOKUP($A1043,#REF!,12,FALSE)</f>
        <v>#REF!</v>
      </c>
      <c r="L1043" s="98" t="e">
        <f>VLOOKUP($A1043,#REF!,13,FALSE)</f>
        <v>#REF!</v>
      </c>
      <c r="M1043" s="438" t="e">
        <f>VLOOKUP($A1043,#REF!,14,FALSE)</f>
        <v>#REF!</v>
      </c>
      <c r="N1043" s="103" t="e">
        <f>VLOOKUP($A1043,#REF!,15,FALSE)</f>
        <v>#REF!</v>
      </c>
      <c r="O1043" s="103" t="e">
        <f>VLOOKUP($A1043,#REF!,18,FALSE)</f>
        <v>#REF!</v>
      </c>
      <c r="P1043" s="93" t="e">
        <f>VLOOKUP($A1043,#REF!,41,FALSE)</f>
        <v>#REF!</v>
      </c>
      <c r="Q1043" s="115" t="e">
        <f>VLOOKUP(Revisión_Avance_Periodo!$L971,#REF!,30,FALSE)</f>
        <v>#REF!</v>
      </c>
      <c r="R1043" s="116">
        <v>2019</v>
      </c>
      <c r="S1043" s="196">
        <v>43768</v>
      </c>
      <c r="T1043" s="124" t="s">
        <v>77</v>
      </c>
      <c r="U1043" s="132" t="e">
        <f>INDEX(#REF!,MATCH(Revisión_Avance_Periodo!$L1043,#REF!,0),MATCH(Revisión_Avance_Periodo!$T1043,#REF!,0))</f>
        <v>#REF!</v>
      </c>
      <c r="V1043" s="132" t="e">
        <f>INDEX(#REF!,MATCH(Revisión_Avance_Periodo!$L1043,#REF!,0),MATCH(Revisión_Avance_Periodo!$T1043,#REF!,0))</f>
        <v>#REF!</v>
      </c>
      <c r="W1043" s="118">
        <f t="shared" ref="W1043:W1053" si="92">IFERROR((V1043/U1043),0)</f>
        <v>0</v>
      </c>
      <c r="X1043" s="124" t="str">
        <f>VLOOKUP(W1043,Tabla_Estado_Meta_OAP_2019[#All],3,TRUE)</f>
        <v>Por Ejecutar</v>
      </c>
      <c r="Y1043" s="157" t="e">
        <f>SUBTOTAL(9,$U$206:$U1043)</f>
        <v>#REF!</v>
      </c>
      <c r="Z1043" s="158" t="e">
        <f>SUBTOTAL(9,$V$206:$V1043)</f>
        <v>#REF!</v>
      </c>
      <c r="AA1043" s="159">
        <f>IFERROR(+Revisión_Avance_Periodo!$Z1043/Revisión_Avance_Periodo!$Y1043,0)</f>
        <v>0</v>
      </c>
      <c r="AB1043" s="126"/>
      <c r="AC1043" s="127"/>
      <c r="AD1043" s="125"/>
      <c r="AE1043" s="125"/>
      <c r="AF1043" s="128"/>
      <c r="AG1043" s="129"/>
      <c r="AH1043" s="157" t="e">
        <f>SUBTOTAL(9,$U$962:$U1043)</f>
        <v>#REF!</v>
      </c>
      <c r="AI1043" s="158" t="e">
        <f>SUBTOTAL(9,$V$962:$V1043)</f>
        <v>#REF!</v>
      </c>
      <c r="AJ1043" s="159">
        <f>IFERROR(+Revisión_Avance_Periodo!$Z971/Revisión_Avance_Periodo!$Y971,0)</f>
        <v>0</v>
      </c>
      <c r="AK1043" s="126"/>
      <c r="AL1043" s="127"/>
      <c r="AM1043" s="125"/>
      <c r="AN1043" s="125"/>
      <c r="AO1043" s="128"/>
      <c r="AP1043" s="129"/>
    </row>
    <row r="1044" spans="1:42" x14ac:dyDescent="0.25">
      <c r="A1044" s="92">
        <v>83</v>
      </c>
      <c r="B1044" s="435" t="e">
        <f>CONCATENATE(Revisión_Avance_Periodo!$D972,";",Revisión_Avance_Periodo!$F972,";",Revisión_Avance_Periodo!$L972)</f>
        <v>#REF!</v>
      </c>
      <c r="C1044" s="435" t="e">
        <f t="shared" si="90"/>
        <v>#REF!</v>
      </c>
      <c r="D1044" s="114" t="e">
        <f>VLOOKUP($A1044,#REF!,3,FALSE)</f>
        <v>#REF!</v>
      </c>
      <c r="E1044" s="436" t="e">
        <f>VLOOKUP($A1044,#REF!,4,FALSE)</f>
        <v>#REF!</v>
      </c>
      <c r="F1044" s="102" t="e">
        <f>VLOOKUP($A1044,#REF!,5,FALSE)</f>
        <v>#REF!</v>
      </c>
      <c r="G1044" s="93" t="e">
        <f>VLOOKUP($A1044,#REF!,8,FALSE)</f>
        <v>#REF!</v>
      </c>
      <c r="H1044" s="93" t="e">
        <f>VLOOKUP($A1044,#REF!,7,FALSE)</f>
        <v>#REF!</v>
      </c>
      <c r="I1044" s="438" t="e">
        <f>VLOOKUP($A1044,#REF!,10,FALSE)</f>
        <v>#REF!</v>
      </c>
      <c r="J1044" s="93" t="e">
        <f>VLOOKUP($A1044,#REF!,11,FALSE)</f>
        <v>#REF!</v>
      </c>
      <c r="K1044" s="114" t="e">
        <f>VLOOKUP($A1044,#REF!,12,FALSE)</f>
        <v>#REF!</v>
      </c>
      <c r="L1044" s="93" t="e">
        <f>VLOOKUP($A1044,#REF!,13,FALSE)</f>
        <v>#REF!</v>
      </c>
      <c r="M1044" s="438" t="e">
        <f>VLOOKUP($A1044,#REF!,14,FALSE)</f>
        <v>#REF!</v>
      </c>
      <c r="N1044" s="102" t="e">
        <f>VLOOKUP($A1044,#REF!,15,FALSE)</f>
        <v>#REF!</v>
      </c>
      <c r="O1044" s="102" t="e">
        <f>VLOOKUP($A1044,#REF!,18,FALSE)</f>
        <v>#REF!</v>
      </c>
      <c r="P1044" s="93" t="e">
        <f>VLOOKUP($A1044,#REF!,41,FALSE)</f>
        <v>#REF!</v>
      </c>
      <c r="Q1044" s="115" t="e">
        <f>VLOOKUP(Revisión_Avance_Periodo!$L972,#REF!,30,FALSE)</f>
        <v>#REF!</v>
      </c>
      <c r="R1044" s="116">
        <v>2019</v>
      </c>
      <c r="S1044" s="196">
        <v>43799</v>
      </c>
      <c r="T1044" s="116" t="s">
        <v>78</v>
      </c>
      <c r="U1044" s="132" t="e">
        <f>INDEX(#REF!,MATCH(Revisión_Avance_Periodo!$L1044,#REF!,0),MATCH(Revisión_Avance_Periodo!$T1044,#REF!,0))</f>
        <v>#REF!</v>
      </c>
      <c r="V1044" s="132" t="e">
        <f>INDEX(#REF!,MATCH(Revisión_Avance_Periodo!$L1044,#REF!,0),MATCH(Revisión_Avance_Periodo!$T1044,#REF!,0))</f>
        <v>#REF!</v>
      </c>
      <c r="W1044" s="118">
        <f t="shared" si="92"/>
        <v>0</v>
      </c>
      <c r="X1044" s="116" t="str">
        <f>VLOOKUP(W1044,Tabla_Estado_Meta_OAP_2019[#All],3,TRUE)</f>
        <v>Por Ejecutar</v>
      </c>
      <c r="Y1044" s="157" t="e">
        <f>SUBTOTAL(9,$U$206:$U1044)</f>
        <v>#REF!</v>
      </c>
      <c r="Z1044" s="158" t="e">
        <f>SUBTOTAL(9,$V$206:$V1044)</f>
        <v>#REF!</v>
      </c>
      <c r="AA1044" s="159">
        <f>IFERROR(+Revisión_Avance_Periodo!$Z1044/Revisión_Avance_Periodo!$Y1044,0)</f>
        <v>0</v>
      </c>
      <c r="AB1044" s="126"/>
      <c r="AC1044" s="127"/>
      <c r="AD1044" s="125"/>
      <c r="AE1044" s="125"/>
      <c r="AF1044" s="128"/>
      <c r="AG1044" s="129"/>
      <c r="AH1044" s="157" t="e">
        <f>SUBTOTAL(9,$U$962:$U1044)</f>
        <v>#REF!</v>
      </c>
      <c r="AI1044" s="158" t="e">
        <f>SUBTOTAL(9,$V$962:$V1044)</f>
        <v>#REF!</v>
      </c>
      <c r="AJ1044" s="159">
        <f>IFERROR(+Revisión_Avance_Periodo!$Z972/Revisión_Avance_Periodo!$Y972,0)</f>
        <v>0</v>
      </c>
      <c r="AK1044" s="126"/>
      <c r="AL1044" s="127"/>
      <c r="AM1044" s="125"/>
      <c r="AN1044" s="125"/>
      <c r="AO1044" s="128"/>
      <c r="AP1044" s="129"/>
    </row>
    <row r="1045" spans="1:42" ht="15.75" thickBot="1" x14ac:dyDescent="0.3">
      <c r="A1045" s="97">
        <v>83</v>
      </c>
      <c r="B1045" s="435" t="e">
        <f>CONCATENATE(Revisión_Avance_Periodo!$D973,";",Revisión_Avance_Periodo!$F973,";",Revisión_Avance_Periodo!$L973)</f>
        <v>#REF!</v>
      </c>
      <c r="C1045" s="435" t="e">
        <f t="shared" si="90"/>
        <v>#REF!</v>
      </c>
      <c r="D1045" s="123" t="e">
        <f>VLOOKUP($A1045,#REF!,3,FALSE)</f>
        <v>#REF!</v>
      </c>
      <c r="E1045" s="436" t="e">
        <f>VLOOKUP($A1045,#REF!,4,FALSE)</f>
        <v>#REF!</v>
      </c>
      <c r="F1045" s="103" t="e">
        <f>VLOOKUP($A1045,#REF!,5,FALSE)</f>
        <v>#REF!</v>
      </c>
      <c r="G1045" s="98" t="e">
        <f>VLOOKUP($A1045,#REF!,8,FALSE)</f>
        <v>#REF!</v>
      </c>
      <c r="H1045" s="93" t="e">
        <f>VLOOKUP($A1045,#REF!,7,FALSE)</f>
        <v>#REF!</v>
      </c>
      <c r="I1045" s="438" t="e">
        <f>VLOOKUP($A1045,#REF!,10,FALSE)</f>
        <v>#REF!</v>
      </c>
      <c r="J1045" s="98" t="e">
        <f>VLOOKUP($A1045,#REF!,11,FALSE)</f>
        <v>#REF!</v>
      </c>
      <c r="K1045" s="114" t="e">
        <f>VLOOKUP($A1045,#REF!,12,FALSE)</f>
        <v>#REF!</v>
      </c>
      <c r="L1045" s="98" t="e">
        <f>VLOOKUP($A1045,#REF!,13,FALSE)</f>
        <v>#REF!</v>
      </c>
      <c r="M1045" s="438" t="e">
        <f>VLOOKUP($A1045,#REF!,14,FALSE)</f>
        <v>#REF!</v>
      </c>
      <c r="N1045" s="103" t="e">
        <f>VLOOKUP($A1045,#REF!,15,FALSE)</f>
        <v>#REF!</v>
      </c>
      <c r="O1045" s="103" t="e">
        <f>VLOOKUP($A1045,#REF!,18,FALSE)</f>
        <v>#REF!</v>
      </c>
      <c r="P1045" s="93" t="e">
        <f>VLOOKUP($A1045,#REF!,41,FALSE)</f>
        <v>#REF!</v>
      </c>
      <c r="Q1045" s="115" t="e">
        <f>VLOOKUP(Revisión_Avance_Periodo!$L973,#REF!,30,FALSE)</f>
        <v>#REF!</v>
      </c>
      <c r="R1045" s="116">
        <v>2019</v>
      </c>
      <c r="S1045" s="196">
        <v>43829</v>
      </c>
      <c r="T1045" s="124" t="s">
        <v>79</v>
      </c>
      <c r="U1045" s="132" t="e">
        <f>INDEX(#REF!,MATCH(Revisión_Avance_Periodo!$L1045,#REF!,0),MATCH(Revisión_Avance_Periodo!$T1045,#REF!,0))</f>
        <v>#REF!</v>
      </c>
      <c r="V1045" s="132" t="e">
        <f>INDEX(#REF!,MATCH(Revisión_Avance_Periodo!$L1045,#REF!,0),MATCH(Revisión_Avance_Periodo!$T1045,#REF!,0))</f>
        <v>#REF!</v>
      </c>
      <c r="W1045" s="118">
        <f t="shared" si="92"/>
        <v>0</v>
      </c>
      <c r="X1045" s="124" t="str">
        <f>VLOOKUP(W1045,Tabla_Estado_Meta_OAP_2019[#All],3,TRUE)</f>
        <v>Por Ejecutar</v>
      </c>
      <c r="Y1045" s="157" t="e">
        <f>SUBTOTAL(9,$U$206:$U1045)</f>
        <v>#REF!</v>
      </c>
      <c r="Z1045" s="158" t="e">
        <f>SUBTOTAL(9,$V$206:$V1045)</f>
        <v>#REF!</v>
      </c>
      <c r="AA1045" s="159">
        <f>IFERROR(+Revisión_Avance_Periodo!$Z1045/Revisión_Avance_Periodo!$Y1045,0)</f>
        <v>0</v>
      </c>
      <c r="AB1045" s="126"/>
      <c r="AC1045" s="127"/>
      <c r="AD1045" s="125"/>
      <c r="AE1045" s="125"/>
      <c r="AF1045" s="128"/>
      <c r="AG1045" s="129"/>
      <c r="AH1045" s="157" t="e">
        <f>SUBTOTAL(9,$U$962:$U1045)</f>
        <v>#REF!</v>
      </c>
      <c r="AI1045" s="158" t="e">
        <f>SUBTOTAL(9,$V$962:$V1045)</f>
        <v>#REF!</v>
      </c>
      <c r="AJ1045" s="159">
        <f>IFERROR(+Revisión_Avance_Periodo!$Z973/Revisión_Avance_Periodo!$Y973,0)</f>
        <v>0</v>
      </c>
      <c r="AK1045" s="126"/>
      <c r="AL1045" s="127"/>
      <c r="AM1045" s="125"/>
      <c r="AN1045" s="125"/>
      <c r="AO1045" s="128"/>
      <c r="AP1045" s="129"/>
    </row>
    <row r="1046" spans="1:42" x14ac:dyDescent="0.25">
      <c r="A1046" s="92">
        <v>84</v>
      </c>
      <c r="B1046" s="435" t="e">
        <f>CONCATENATE(Revisión_Avance_Periodo!$D974,";",Revisión_Avance_Periodo!$F974,";",Revisión_Avance_Periodo!$L974)</f>
        <v>#REF!</v>
      </c>
      <c r="C1046" s="435" t="e">
        <f t="shared" si="90"/>
        <v>#REF!</v>
      </c>
      <c r="D1046" s="114" t="e">
        <f>VLOOKUP($A1046,#REF!,3,FALSE)</f>
        <v>#REF!</v>
      </c>
      <c r="E1046" s="436" t="e">
        <f>VLOOKUP($A1046,#REF!,4,FALSE)</f>
        <v>#REF!</v>
      </c>
      <c r="F1046" s="102" t="e">
        <f>VLOOKUP($A1046,#REF!,5,FALSE)</f>
        <v>#REF!</v>
      </c>
      <c r="G1046" s="93" t="e">
        <f>VLOOKUP($A1046,#REF!,8,FALSE)</f>
        <v>#REF!</v>
      </c>
      <c r="H1046" s="93" t="e">
        <f>VLOOKUP($A1046,#REF!,7,FALSE)</f>
        <v>#REF!</v>
      </c>
      <c r="I1046" s="438" t="e">
        <f>VLOOKUP($A1046,#REF!,10,FALSE)</f>
        <v>#REF!</v>
      </c>
      <c r="J1046" s="93" t="e">
        <f>VLOOKUP($A1046,#REF!,11,FALSE)</f>
        <v>#REF!</v>
      </c>
      <c r="K1046" s="114" t="e">
        <f>VLOOKUP($A1046,#REF!,12,FALSE)</f>
        <v>#REF!</v>
      </c>
      <c r="L1046" s="93" t="e">
        <f>VLOOKUP($A1046,#REF!,13,FALSE)</f>
        <v>#REF!</v>
      </c>
      <c r="M1046" s="438" t="e">
        <f>VLOOKUP($A1046,#REF!,14,FALSE)</f>
        <v>#REF!</v>
      </c>
      <c r="N1046" s="102" t="e">
        <f>VLOOKUP($A1046,#REF!,15,FALSE)</f>
        <v>#REF!</v>
      </c>
      <c r="O1046" s="102" t="e">
        <f>VLOOKUP($A1046,#REF!,18,FALSE)</f>
        <v>#REF!</v>
      </c>
      <c r="P1046" s="93" t="e">
        <f>VLOOKUP($A1046,#REF!,41,FALSE)</f>
        <v>#REF!</v>
      </c>
      <c r="Q1046" s="115" t="e">
        <f>VLOOKUP(Revisión_Avance_Periodo!$L974,#REF!,30,FALSE)</f>
        <v>#REF!</v>
      </c>
      <c r="R1046" s="116">
        <v>2019</v>
      </c>
      <c r="S1046" s="196">
        <v>43495</v>
      </c>
      <c r="T1046" s="116" t="s">
        <v>68</v>
      </c>
      <c r="U1046" s="132" t="e">
        <f>INDEX(#REF!,MATCH(Revisión_Avance_Periodo!$L1046,#REF!,0),MATCH(Revisión_Avance_Periodo!$T1046,#REF!,0))</f>
        <v>#REF!</v>
      </c>
      <c r="V1046" s="132" t="e">
        <f>INDEX(#REF!,MATCH(Revisión_Avance_Periodo!$L1046,#REF!,0),MATCH(Revisión_Avance_Periodo!$T1046,#REF!,0))</f>
        <v>#REF!</v>
      </c>
      <c r="W1046" s="118">
        <f t="shared" si="92"/>
        <v>0</v>
      </c>
      <c r="X1046" s="116" t="str">
        <f>VLOOKUP(W1046,Tabla_Estado_Meta_OAP_2019[#All],3,TRUE)</f>
        <v>Por Ejecutar</v>
      </c>
      <c r="Y1046" s="160" t="e">
        <f>SUBTOTAL(9,$U$206:$U1046)</f>
        <v>#REF!</v>
      </c>
      <c r="Z1046" s="161" t="e">
        <f>SUBTOTAL(9,$V$206:$V1046)</f>
        <v>#REF!</v>
      </c>
      <c r="AA1046" s="162">
        <f>IFERROR(+Revisión_Avance_Periodo!$Z1046/Revisión_Avance_Periodo!$Y1046,0)</f>
        <v>0</v>
      </c>
      <c r="AB1046" s="133" t="e">
        <f>SUBTOTAL(9,U1046:U1057)</f>
        <v>#REF!</v>
      </c>
      <c r="AC1046" s="134" t="e">
        <f>SUBTOTAL(9,V1046:V1057)</f>
        <v>#REF!</v>
      </c>
      <c r="AD1046" s="119" t="e">
        <f>+AC1046/AB1046</f>
        <v>#REF!</v>
      </c>
      <c r="AE1046" s="119" t="e">
        <f>100%-Revisión_Avance_Periodo!$AD1046</f>
        <v>#REF!</v>
      </c>
      <c r="AF1046" s="121" t="e">
        <f>VLOOKUP(AD1046,Tabla_Estado_Meta_OAP_2019[],3,TRUE)</f>
        <v>#REF!</v>
      </c>
      <c r="AG1046" s="122" t="e">
        <f>Revisión_Avance_Periodo!$AD1046*Revisión_Avance_Periodo!$Q1046</f>
        <v>#REF!</v>
      </c>
      <c r="AH1046" s="160" t="e">
        <f>SUBTOTAL(9,$U$974:$U1046)</f>
        <v>#REF!</v>
      </c>
      <c r="AI1046" s="161" t="e">
        <f>SUBTOTAL(9,$V$974:$V1046)</f>
        <v>#REF!</v>
      </c>
      <c r="AJ1046" s="162">
        <f>IFERROR(+Revisión_Avance_Periodo!$Z974/Revisión_Avance_Periodo!$Y974,0)</f>
        <v>0</v>
      </c>
      <c r="AK1046" s="133" t="e">
        <f>SUBTOTAL(9,AD1046:AD1057)</f>
        <v>#REF!</v>
      </c>
      <c r="AL1046" s="134" t="e">
        <f>SUBTOTAL(9,AE1046:AE1057)</f>
        <v>#REF!</v>
      </c>
      <c r="AM1046" s="119" t="e">
        <f>+AL1046/AK1046</f>
        <v>#REF!</v>
      </c>
      <c r="AN1046" s="119" t="e">
        <f>100%-Revisión_Avance_Periodo!$AD974</f>
        <v>#REF!</v>
      </c>
      <c r="AO1046" s="121" t="e">
        <f>VLOOKUP(AM1046,Tabla_Estado_Meta_OAP_2019[],3,TRUE)</f>
        <v>#REF!</v>
      </c>
      <c r="AP1046" s="122" t="e">
        <f>Revisión_Avance_Periodo!$AD974*Revisión_Avance_Periodo!$Q974</f>
        <v>#REF!</v>
      </c>
    </row>
    <row r="1047" spans="1:42" x14ac:dyDescent="0.25">
      <c r="A1047" s="97">
        <v>84</v>
      </c>
      <c r="B1047" s="435" t="e">
        <f>CONCATENATE(Revisión_Avance_Periodo!$D975,";",Revisión_Avance_Periodo!$F975,";",Revisión_Avance_Periodo!$L975)</f>
        <v>#REF!</v>
      </c>
      <c r="C1047" s="435" t="e">
        <f t="shared" si="90"/>
        <v>#REF!</v>
      </c>
      <c r="D1047" s="123" t="e">
        <f>VLOOKUP($A1047,#REF!,3,FALSE)</f>
        <v>#REF!</v>
      </c>
      <c r="E1047" s="436" t="e">
        <f>VLOOKUP($A1047,#REF!,4,FALSE)</f>
        <v>#REF!</v>
      </c>
      <c r="F1047" s="103" t="e">
        <f>VLOOKUP($A1047,#REF!,5,FALSE)</f>
        <v>#REF!</v>
      </c>
      <c r="G1047" s="98" t="e">
        <f>VLOOKUP($A1047,#REF!,8,FALSE)</f>
        <v>#REF!</v>
      </c>
      <c r="H1047" s="93" t="e">
        <f>VLOOKUP($A1047,#REF!,7,FALSE)</f>
        <v>#REF!</v>
      </c>
      <c r="I1047" s="438" t="e">
        <f>VLOOKUP($A1047,#REF!,10,FALSE)</f>
        <v>#REF!</v>
      </c>
      <c r="J1047" s="98" t="e">
        <f>VLOOKUP($A1047,#REF!,11,FALSE)</f>
        <v>#REF!</v>
      </c>
      <c r="K1047" s="114" t="e">
        <f>VLOOKUP($A1047,#REF!,12,FALSE)</f>
        <v>#REF!</v>
      </c>
      <c r="L1047" s="98" t="e">
        <f>VLOOKUP($A1047,#REF!,13,FALSE)</f>
        <v>#REF!</v>
      </c>
      <c r="M1047" s="438" t="e">
        <f>VLOOKUP($A1047,#REF!,14,FALSE)</f>
        <v>#REF!</v>
      </c>
      <c r="N1047" s="103" t="e">
        <f>VLOOKUP($A1047,#REF!,15,FALSE)</f>
        <v>#REF!</v>
      </c>
      <c r="O1047" s="103" t="e">
        <f>VLOOKUP($A1047,#REF!,18,FALSE)</f>
        <v>#REF!</v>
      </c>
      <c r="P1047" s="93" t="e">
        <f>VLOOKUP($A1047,#REF!,41,FALSE)</f>
        <v>#REF!</v>
      </c>
      <c r="Q1047" s="115" t="e">
        <f>VLOOKUP(Revisión_Avance_Periodo!$L975,#REF!,30,FALSE)</f>
        <v>#REF!</v>
      </c>
      <c r="R1047" s="116">
        <v>2019</v>
      </c>
      <c r="S1047" s="196">
        <v>43524</v>
      </c>
      <c r="T1047" s="124" t="s">
        <v>69</v>
      </c>
      <c r="U1047" s="132" t="e">
        <f>INDEX(#REF!,MATCH(Revisión_Avance_Periodo!$L1047,#REF!,0),MATCH(Revisión_Avance_Periodo!$T1047,#REF!,0))</f>
        <v>#REF!</v>
      </c>
      <c r="V1047" s="132" t="e">
        <f>INDEX(#REF!,MATCH(Revisión_Avance_Periodo!$L1047,#REF!,0),MATCH(Revisión_Avance_Periodo!$T1047,#REF!,0))</f>
        <v>#REF!</v>
      </c>
      <c r="W1047" s="118">
        <f t="shared" si="92"/>
        <v>0</v>
      </c>
      <c r="X1047" s="124" t="str">
        <f>VLOOKUP(W1047,Tabla_Estado_Meta_OAP_2019[#All],3,TRUE)</f>
        <v>Por Ejecutar</v>
      </c>
      <c r="Y1047" s="157" t="e">
        <f>SUBTOTAL(9,$U$206:$U1047)</f>
        <v>#REF!</v>
      </c>
      <c r="Z1047" s="158" t="e">
        <f>SUBTOTAL(9,$V$206:$V1047)</f>
        <v>#REF!</v>
      </c>
      <c r="AA1047" s="159">
        <f>IFERROR(+Revisión_Avance_Periodo!$Z1047/Revisión_Avance_Periodo!$Y1047,0)</f>
        <v>0</v>
      </c>
      <c r="AB1047" s="126"/>
      <c r="AC1047" s="127"/>
      <c r="AD1047" s="125"/>
      <c r="AE1047" s="125"/>
      <c r="AF1047" s="128"/>
      <c r="AG1047" s="129"/>
      <c r="AH1047" s="157" t="e">
        <f>SUBTOTAL(9,$U$974:$U1047)</f>
        <v>#REF!</v>
      </c>
      <c r="AI1047" s="158" t="e">
        <f>SUBTOTAL(9,$V$974:$V1047)</f>
        <v>#REF!</v>
      </c>
      <c r="AJ1047" s="159">
        <f>IFERROR(+Revisión_Avance_Periodo!$Z975/Revisión_Avance_Periodo!$Y975,0)</f>
        <v>0</v>
      </c>
      <c r="AK1047" s="126"/>
      <c r="AL1047" s="127"/>
      <c r="AM1047" s="125"/>
      <c r="AN1047" s="125"/>
      <c r="AO1047" s="128"/>
      <c r="AP1047" s="129"/>
    </row>
    <row r="1048" spans="1:42" x14ac:dyDescent="0.25">
      <c r="A1048" s="92">
        <v>84</v>
      </c>
      <c r="B1048" s="435" t="e">
        <f>CONCATENATE(Revisión_Avance_Periodo!$D976,";",Revisión_Avance_Periodo!$F976,";",Revisión_Avance_Periodo!$L976)</f>
        <v>#REF!</v>
      </c>
      <c r="C1048" s="435" t="e">
        <f t="shared" si="90"/>
        <v>#REF!</v>
      </c>
      <c r="D1048" s="114" t="e">
        <f>VLOOKUP($A1048,#REF!,3,FALSE)</f>
        <v>#REF!</v>
      </c>
      <c r="E1048" s="436" t="e">
        <f>VLOOKUP($A1048,#REF!,4,FALSE)</f>
        <v>#REF!</v>
      </c>
      <c r="F1048" s="102" t="e">
        <f>VLOOKUP($A1048,#REF!,5,FALSE)</f>
        <v>#REF!</v>
      </c>
      <c r="G1048" s="93" t="e">
        <f>VLOOKUP($A1048,#REF!,8,FALSE)</f>
        <v>#REF!</v>
      </c>
      <c r="H1048" s="93" t="e">
        <f>VLOOKUP($A1048,#REF!,7,FALSE)</f>
        <v>#REF!</v>
      </c>
      <c r="I1048" s="438" t="e">
        <f>VLOOKUP($A1048,#REF!,10,FALSE)</f>
        <v>#REF!</v>
      </c>
      <c r="J1048" s="93" t="e">
        <f>VLOOKUP($A1048,#REF!,11,FALSE)</f>
        <v>#REF!</v>
      </c>
      <c r="K1048" s="114" t="e">
        <f>VLOOKUP($A1048,#REF!,12,FALSE)</f>
        <v>#REF!</v>
      </c>
      <c r="L1048" s="93" t="e">
        <f>VLOOKUP($A1048,#REF!,13,FALSE)</f>
        <v>#REF!</v>
      </c>
      <c r="M1048" s="438" t="e">
        <f>VLOOKUP($A1048,#REF!,14,FALSE)</f>
        <v>#REF!</v>
      </c>
      <c r="N1048" s="102" t="e">
        <f>VLOOKUP($A1048,#REF!,15,FALSE)</f>
        <v>#REF!</v>
      </c>
      <c r="O1048" s="102" t="e">
        <f>VLOOKUP($A1048,#REF!,18,FALSE)</f>
        <v>#REF!</v>
      </c>
      <c r="P1048" s="93" t="e">
        <f>VLOOKUP($A1048,#REF!,41,FALSE)</f>
        <v>#REF!</v>
      </c>
      <c r="Q1048" s="115" t="e">
        <f>VLOOKUP(Revisión_Avance_Periodo!$L976,#REF!,30,FALSE)</f>
        <v>#REF!</v>
      </c>
      <c r="R1048" s="116">
        <v>2019</v>
      </c>
      <c r="S1048" s="196">
        <v>43554</v>
      </c>
      <c r="T1048" s="116" t="s">
        <v>70</v>
      </c>
      <c r="U1048" s="132" t="e">
        <f>INDEX(#REF!,MATCH(Revisión_Avance_Periodo!$L1048,#REF!,0),MATCH(Revisión_Avance_Periodo!$T1048,#REF!,0))</f>
        <v>#REF!</v>
      </c>
      <c r="V1048" s="132" t="e">
        <f>INDEX(#REF!,MATCH(Revisión_Avance_Periodo!$L1048,#REF!,0),MATCH(Revisión_Avance_Periodo!$T1048,#REF!,0))</f>
        <v>#REF!</v>
      </c>
      <c r="W1048" s="118">
        <f t="shared" si="92"/>
        <v>0</v>
      </c>
      <c r="X1048" s="116" t="str">
        <f>VLOOKUP(W1048,Tabla_Estado_Meta_OAP_2019[#All],3,TRUE)</f>
        <v>Por Ejecutar</v>
      </c>
      <c r="Y1048" s="157" t="e">
        <f>SUBTOTAL(9,$U$206:$U1048)</f>
        <v>#REF!</v>
      </c>
      <c r="Z1048" s="158" t="e">
        <f>SUBTOTAL(9,$V$206:$V1048)</f>
        <v>#REF!</v>
      </c>
      <c r="AA1048" s="159">
        <f>IFERROR(+Revisión_Avance_Periodo!$Z1048/Revisión_Avance_Periodo!$Y1048,0)</f>
        <v>0</v>
      </c>
      <c r="AB1048" s="126"/>
      <c r="AC1048" s="127"/>
      <c r="AD1048" s="125"/>
      <c r="AE1048" s="125"/>
      <c r="AF1048" s="128"/>
      <c r="AG1048" s="129"/>
      <c r="AH1048" s="157" t="e">
        <f>SUBTOTAL(9,$U$974:$U1048)</f>
        <v>#REF!</v>
      </c>
      <c r="AI1048" s="158" t="e">
        <f>SUBTOTAL(9,$V$974:$V1048)</f>
        <v>#REF!</v>
      </c>
      <c r="AJ1048" s="159">
        <f>IFERROR(+Revisión_Avance_Periodo!$Z976/Revisión_Avance_Periodo!$Y976,0)</f>
        <v>0</v>
      </c>
      <c r="AK1048" s="126"/>
      <c r="AL1048" s="127"/>
      <c r="AM1048" s="125"/>
      <c r="AN1048" s="125"/>
      <c r="AO1048" s="128"/>
      <c r="AP1048" s="129"/>
    </row>
    <row r="1049" spans="1:42" x14ac:dyDescent="0.25">
      <c r="A1049" s="97">
        <v>84</v>
      </c>
      <c r="B1049" s="435" t="e">
        <f>CONCATENATE(Revisión_Avance_Periodo!$D977,";",Revisión_Avance_Periodo!$F977,";",Revisión_Avance_Periodo!$L977)</f>
        <v>#REF!</v>
      </c>
      <c r="C1049" s="435" t="e">
        <f t="shared" si="90"/>
        <v>#REF!</v>
      </c>
      <c r="D1049" s="123" t="e">
        <f>VLOOKUP($A1049,#REF!,3,FALSE)</f>
        <v>#REF!</v>
      </c>
      <c r="E1049" s="436" t="e">
        <f>VLOOKUP($A1049,#REF!,4,FALSE)</f>
        <v>#REF!</v>
      </c>
      <c r="F1049" s="103" t="e">
        <f>VLOOKUP($A1049,#REF!,5,FALSE)</f>
        <v>#REF!</v>
      </c>
      <c r="G1049" s="98" t="e">
        <f>VLOOKUP($A1049,#REF!,8,FALSE)</f>
        <v>#REF!</v>
      </c>
      <c r="H1049" s="93" t="e">
        <f>VLOOKUP($A1049,#REF!,7,FALSE)</f>
        <v>#REF!</v>
      </c>
      <c r="I1049" s="438" t="e">
        <f>VLOOKUP($A1049,#REF!,10,FALSE)</f>
        <v>#REF!</v>
      </c>
      <c r="J1049" s="98" t="e">
        <f>VLOOKUP($A1049,#REF!,11,FALSE)</f>
        <v>#REF!</v>
      </c>
      <c r="K1049" s="114" t="e">
        <f>VLOOKUP($A1049,#REF!,12,FALSE)</f>
        <v>#REF!</v>
      </c>
      <c r="L1049" s="98" t="e">
        <f>VLOOKUP($A1049,#REF!,13,FALSE)</f>
        <v>#REF!</v>
      </c>
      <c r="M1049" s="438" t="e">
        <f>VLOOKUP($A1049,#REF!,14,FALSE)</f>
        <v>#REF!</v>
      </c>
      <c r="N1049" s="103" t="e">
        <f>VLOOKUP($A1049,#REF!,15,FALSE)</f>
        <v>#REF!</v>
      </c>
      <c r="O1049" s="103" t="e">
        <f>VLOOKUP($A1049,#REF!,18,FALSE)</f>
        <v>#REF!</v>
      </c>
      <c r="P1049" s="93" t="e">
        <f>VLOOKUP($A1049,#REF!,41,FALSE)</f>
        <v>#REF!</v>
      </c>
      <c r="Q1049" s="115" t="e">
        <f>VLOOKUP(Revisión_Avance_Periodo!$L977,#REF!,30,FALSE)</f>
        <v>#REF!</v>
      </c>
      <c r="R1049" s="116">
        <v>2019</v>
      </c>
      <c r="S1049" s="196">
        <v>43585</v>
      </c>
      <c r="T1049" s="124" t="s">
        <v>71</v>
      </c>
      <c r="U1049" s="132" t="e">
        <f>INDEX(#REF!,MATCH(Revisión_Avance_Periodo!$L1049,#REF!,0),MATCH(Revisión_Avance_Periodo!$T1049,#REF!,0))</f>
        <v>#REF!</v>
      </c>
      <c r="V1049" s="132" t="e">
        <f>INDEX(#REF!,MATCH(Revisión_Avance_Periodo!$L1049,#REF!,0),MATCH(Revisión_Avance_Periodo!$T1049,#REF!,0))</f>
        <v>#REF!</v>
      </c>
      <c r="W1049" s="118">
        <f t="shared" si="92"/>
        <v>0</v>
      </c>
      <c r="X1049" s="124" t="str">
        <f>VLOOKUP(W1049,Tabla_Estado_Meta_OAP_2019[#All],3,TRUE)</f>
        <v>Por Ejecutar</v>
      </c>
      <c r="Y1049" s="157" t="e">
        <f>SUBTOTAL(9,$U$206:$U1049)</f>
        <v>#REF!</v>
      </c>
      <c r="Z1049" s="158" t="e">
        <f>SUBTOTAL(9,$V$206:$V1049)</f>
        <v>#REF!</v>
      </c>
      <c r="AA1049" s="159">
        <f>IFERROR(+Revisión_Avance_Periodo!$Z1049/Revisión_Avance_Periodo!$Y1049,0)</f>
        <v>0</v>
      </c>
      <c r="AB1049" s="126"/>
      <c r="AC1049" s="127"/>
      <c r="AD1049" s="125"/>
      <c r="AE1049" s="125"/>
      <c r="AF1049" s="128"/>
      <c r="AG1049" s="129"/>
      <c r="AH1049" s="157" t="e">
        <f>SUBTOTAL(9,$U$974:$U1049)</f>
        <v>#REF!</v>
      </c>
      <c r="AI1049" s="158" t="e">
        <f>SUBTOTAL(9,$V$974:$V1049)</f>
        <v>#REF!</v>
      </c>
      <c r="AJ1049" s="159">
        <f>IFERROR(+Revisión_Avance_Periodo!$Z977/Revisión_Avance_Periodo!$Y977,0)</f>
        <v>0</v>
      </c>
      <c r="AK1049" s="126"/>
      <c r="AL1049" s="127"/>
      <c r="AM1049" s="125"/>
      <c r="AN1049" s="125"/>
      <c r="AO1049" s="128"/>
      <c r="AP1049" s="129"/>
    </row>
    <row r="1050" spans="1:42" x14ac:dyDescent="0.25">
      <c r="A1050" s="92">
        <v>84</v>
      </c>
      <c r="B1050" s="435" t="e">
        <f>CONCATENATE(Revisión_Avance_Periodo!$D978,";",Revisión_Avance_Periodo!$F978,";",Revisión_Avance_Periodo!$L978)</f>
        <v>#REF!</v>
      </c>
      <c r="C1050" s="435" t="e">
        <f t="shared" si="90"/>
        <v>#REF!</v>
      </c>
      <c r="D1050" s="114" t="e">
        <f>VLOOKUP($A1050,#REF!,3,FALSE)</f>
        <v>#REF!</v>
      </c>
      <c r="E1050" s="436" t="e">
        <f>VLOOKUP($A1050,#REF!,4,FALSE)</f>
        <v>#REF!</v>
      </c>
      <c r="F1050" s="102" t="e">
        <f>VLOOKUP($A1050,#REF!,5,FALSE)</f>
        <v>#REF!</v>
      </c>
      <c r="G1050" s="93" t="e">
        <f>VLOOKUP($A1050,#REF!,8,FALSE)</f>
        <v>#REF!</v>
      </c>
      <c r="H1050" s="93" t="e">
        <f>VLOOKUP($A1050,#REF!,7,FALSE)</f>
        <v>#REF!</v>
      </c>
      <c r="I1050" s="438" t="e">
        <f>VLOOKUP($A1050,#REF!,10,FALSE)</f>
        <v>#REF!</v>
      </c>
      <c r="J1050" s="93" t="e">
        <f>VLOOKUP($A1050,#REF!,11,FALSE)</f>
        <v>#REF!</v>
      </c>
      <c r="K1050" s="114" t="e">
        <f>VLOOKUP($A1050,#REF!,12,FALSE)</f>
        <v>#REF!</v>
      </c>
      <c r="L1050" s="93" t="e">
        <f>VLOOKUP($A1050,#REF!,13,FALSE)</f>
        <v>#REF!</v>
      </c>
      <c r="M1050" s="438" t="e">
        <f>VLOOKUP($A1050,#REF!,14,FALSE)</f>
        <v>#REF!</v>
      </c>
      <c r="N1050" s="102" t="e">
        <f>VLOOKUP($A1050,#REF!,15,FALSE)</f>
        <v>#REF!</v>
      </c>
      <c r="O1050" s="102" t="e">
        <f>VLOOKUP($A1050,#REF!,18,FALSE)</f>
        <v>#REF!</v>
      </c>
      <c r="P1050" s="93" t="e">
        <f>VLOOKUP($A1050,#REF!,41,FALSE)</f>
        <v>#REF!</v>
      </c>
      <c r="Q1050" s="115" t="e">
        <f>VLOOKUP(Revisión_Avance_Periodo!$L978,#REF!,30,FALSE)</f>
        <v>#REF!</v>
      </c>
      <c r="R1050" s="116">
        <v>2019</v>
      </c>
      <c r="S1050" s="196">
        <v>43615</v>
      </c>
      <c r="T1050" s="116" t="s">
        <v>72</v>
      </c>
      <c r="U1050" s="132" t="e">
        <f>INDEX(#REF!,MATCH(Revisión_Avance_Periodo!$L1050,#REF!,0),MATCH(Revisión_Avance_Periodo!$T1050,#REF!,0))</f>
        <v>#REF!</v>
      </c>
      <c r="V1050" s="132" t="e">
        <f>INDEX(#REF!,MATCH(Revisión_Avance_Periodo!$L1050,#REF!,0),MATCH(Revisión_Avance_Periodo!$T1050,#REF!,0))</f>
        <v>#REF!</v>
      </c>
      <c r="W1050" s="118">
        <f t="shared" si="92"/>
        <v>0</v>
      </c>
      <c r="X1050" s="116" t="str">
        <f>VLOOKUP(W1050,Tabla_Estado_Meta_OAP_2019[#All],3,TRUE)</f>
        <v>Por Ejecutar</v>
      </c>
      <c r="Y1050" s="157" t="e">
        <f>SUBTOTAL(9,$U$206:$U1050)</f>
        <v>#REF!</v>
      </c>
      <c r="Z1050" s="158" t="e">
        <f>SUBTOTAL(9,$V$206:$V1050)</f>
        <v>#REF!</v>
      </c>
      <c r="AA1050" s="159">
        <f>IFERROR(+Revisión_Avance_Periodo!$Z1050/Revisión_Avance_Periodo!$Y1050,0)</f>
        <v>0</v>
      </c>
      <c r="AB1050" s="126"/>
      <c r="AC1050" s="127"/>
      <c r="AD1050" s="125"/>
      <c r="AE1050" s="125"/>
      <c r="AF1050" s="128"/>
      <c r="AG1050" s="129"/>
      <c r="AH1050" s="157" t="e">
        <f>SUBTOTAL(9,$U$974:$U1050)</f>
        <v>#REF!</v>
      </c>
      <c r="AI1050" s="158" t="e">
        <f>SUBTOTAL(9,$V$974:$V1050)</f>
        <v>#REF!</v>
      </c>
      <c r="AJ1050" s="159">
        <f>IFERROR(+Revisión_Avance_Periodo!$Z978/Revisión_Avance_Periodo!$Y978,0)</f>
        <v>0</v>
      </c>
      <c r="AK1050" s="126"/>
      <c r="AL1050" s="127"/>
      <c r="AM1050" s="125"/>
      <c r="AN1050" s="125"/>
      <c r="AO1050" s="128"/>
      <c r="AP1050" s="129"/>
    </row>
    <row r="1051" spans="1:42" x14ac:dyDescent="0.25">
      <c r="A1051" s="97">
        <v>84</v>
      </c>
      <c r="B1051" s="435" t="e">
        <f>CONCATENATE(Revisión_Avance_Periodo!$D979,";",Revisión_Avance_Periodo!$F979,";",Revisión_Avance_Periodo!$L979)</f>
        <v>#REF!</v>
      </c>
      <c r="C1051" s="435" t="e">
        <f t="shared" si="90"/>
        <v>#REF!</v>
      </c>
      <c r="D1051" s="123" t="e">
        <f>VLOOKUP($A1051,#REF!,3,FALSE)</f>
        <v>#REF!</v>
      </c>
      <c r="E1051" s="436" t="e">
        <f>VLOOKUP($A1051,#REF!,4,FALSE)</f>
        <v>#REF!</v>
      </c>
      <c r="F1051" s="103" t="e">
        <f>VLOOKUP($A1051,#REF!,5,FALSE)</f>
        <v>#REF!</v>
      </c>
      <c r="G1051" s="98" t="e">
        <f>VLOOKUP($A1051,#REF!,8,FALSE)</f>
        <v>#REF!</v>
      </c>
      <c r="H1051" s="93" t="e">
        <f>VLOOKUP($A1051,#REF!,7,FALSE)</f>
        <v>#REF!</v>
      </c>
      <c r="I1051" s="438" t="e">
        <f>VLOOKUP($A1051,#REF!,10,FALSE)</f>
        <v>#REF!</v>
      </c>
      <c r="J1051" s="98" t="e">
        <f>VLOOKUP($A1051,#REF!,11,FALSE)</f>
        <v>#REF!</v>
      </c>
      <c r="K1051" s="114" t="e">
        <f>VLOOKUP($A1051,#REF!,12,FALSE)</f>
        <v>#REF!</v>
      </c>
      <c r="L1051" s="98" t="e">
        <f>VLOOKUP($A1051,#REF!,13,FALSE)</f>
        <v>#REF!</v>
      </c>
      <c r="M1051" s="438" t="e">
        <f>VLOOKUP($A1051,#REF!,14,FALSE)</f>
        <v>#REF!</v>
      </c>
      <c r="N1051" s="103" t="e">
        <f>VLOOKUP($A1051,#REF!,15,FALSE)</f>
        <v>#REF!</v>
      </c>
      <c r="O1051" s="103" t="e">
        <f>VLOOKUP($A1051,#REF!,18,FALSE)</f>
        <v>#REF!</v>
      </c>
      <c r="P1051" s="93" t="e">
        <f>VLOOKUP($A1051,#REF!,41,FALSE)</f>
        <v>#REF!</v>
      </c>
      <c r="Q1051" s="115" t="e">
        <f>VLOOKUP(Revisión_Avance_Periodo!$L979,#REF!,30,FALSE)</f>
        <v>#REF!</v>
      </c>
      <c r="R1051" s="116">
        <v>2019</v>
      </c>
      <c r="S1051" s="196">
        <v>43646</v>
      </c>
      <c r="T1051" s="124" t="s">
        <v>73</v>
      </c>
      <c r="U1051" s="132" t="e">
        <f>INDEX(#REF!,MATCH(Revisión_Avance_Periodo!$L1051,#REF!,0),MATCH(Revisión_Avance_Periodo!$T1051,#REF!,0))</f>
        <v>#REF!</v>
      </c>
      <c r="V1051" s="132" t="e">
        <f>INDEX(#REF!,MATCH(Revisión_Avance_Periodo!$L1051,#REF!,0),MATCH(Revisión_Avance_Periodo!$T1051,#REF!,0))</f>
        <v>#REF!</v>
      </c>
      <c r="W1051" s="118">
        <f t="shared" si="92"/>
        <v>0</v>
      </c>
      <c r="X1051" s="124" t="str">
        <f>VLOOKUP(W1051,Tabla_Estado_Meta_OAP_2019[#All],3,TRUE)</f>
        <v>Por Ejecutar</v>
      </c>
      <c r="Y1051" s="157" t="e">
        <f>SUBTOTAL(9,$U$206:$U1051)</f>
        <v>#REF!</v>
      </c>
      <c r="Z1051" s="158" t="e">
        <f>SUBTOTAL(9,$V$206:$V1051)</f>
        <v>#REF!</v>
      </c>
      <c r="AA1051" s="159">
        <f>IFERROR(+Revisión_Avance_Periodo!$Z1051/Revisión_Avance_Periodo!$Y1051,0)</f>
        <v>0</v>
      </c>
      <c r="AB1051" s="126"/>
      <c r="AC1051" s="127"/>
      <c r="AD1051" s="125"/>
      <c r="AE1051" s="125"/>
      <c r="AF1051" s="128"/>
      <c r="AG1051" s="129"/>
      <c r="AH1051" s="157" t="e">
        <f>SUBTOTAL(9,$U$974:$U1051)</f>
        <v>#REF!</v>
      </c>
      <c r="AI1051" s="158" t="e">
        <f>SUBTOTAL(9,$V$974:$V1051)</f>
        <v>#REF!</v>
      </c>
      <c r="AJ1051" s="159">
        <f>IFERROR(+Revisión_Avance_Periodo!$Z979/Revisión_Avance_Periodo!$Y979,0)</f>
        <v>0</v>
      </c>
      <c r="AK1051" s="126"/>
      <c r="AL1051" s="127"/>
      <c r="AM1051" s="125"/>
      <c r="AN1051" s="125"/>
      <c r="AO1051" s="128"/>
      <c r="AP1051" s="129"/>
    </row>
    <row r="1052" spans="1:42" x14ac:dyDescent="0.25">
      <c r="A1052" s="92">
        <v>84</v>
      </c>
      <c r="B1052" s="435" t="e">
        <f>CONCATENATE(Revisión_Avance_Periodo!$D980,";",Revisión_Avance_Periodo!$F980,";",Revisión_Avance_Periodo!$L980)</f>
        <v>#REF!</v>
      </c>
      <c r="C1052" s="435" t="e">
        <f t="shared" si="90"/>
        <v>#REF!</v>
      </c>
      <c r="D1052" s="114" t="e">
        <f>VLOOKUP($A1052,#REF!,3,FALSE)</f>
        <v>#REF!</v>
      </c>
      <c r="E1052" s="436" t="e">
        <f>VLOOKUP($A1052,#REF!,4,FALSE)</f>
        <v>#REF!</v>
      </c>
      <c r="F1052" s="102" t="e">
        <f>VLOOKUP($A1052,#REF!,5,FALSE)</f>
        <v>#REF!</v>
      </c>
      <c r="G1052" s="93" t="e">
        <f>VLOOKUP($A1052,#REF!,8,FALSE)</f>
        <v>#REF!</v>
      </c>
      <c r="H1052" s="93" t="e">
        <f>VLOOKUP($A1052,#REF!,7,FALSE)</f>
        <v>#REF!</v>
      </c>
      <c r="I1052" s="438" t="e">
        <f>VLOOKUP($A1052,#REF!,10,FALSE)</f>
        <v>#REF!</v>
      </c>
      <c r="J1052" s="93" t="e">
        <f>VLOOKUP($A1052,#REF!,11,FALSE)</f>
        <v>#REF!</v>
      </c>
      <c r="K1052" s="114" t="e">
        <f>VLOOKUP($A1052,#REF!,12,FALSE)</f>
        <v>#REF!</v>
      </c>
      <c r="L1052" s="93" t="e">
        <f>VLOOKUP($A1052,#REF!,13,FALSE)</f>
        <v>#REF!</v>
      </c>
      <c r="M1052" s="438" t="e">
        <f>VLOOKUP($A1052,#REF!,14,FALSE)</f>
        <v>#REF!</v>
      </c>
      <c r="N1052" s="102" t="e">
        <f>VLOOKUP($A1052,#REF!,15,FALSE)</f>
        <v>#REF!</v>
      </c>
      <c r="O1052" s="102" t="e">
        <f>VLOOKUP($A1052,#REF!,18,FALSE)</f>
        <v>#REF!</v>
      </c>
      <c r="P1052" s="93" t="e">
        <f>VLOOKUP($A1052,#REF!,41,FALSE)</f>
        <v>#REF!</v>
      </c>
      <c r="Q1052" s="115" t="e">
        <f>VLOOKUP(Revisión_Avance_Periodo!$L980,#REF!,30,FALSE)</f>
        <v>#REF!</v>
      </c>
      <c r="R1052" s="116">
        <v>2019</v>
      </c>
      <c r="S1052" s="196">
        <v>43676</v>
      </c>
      <c r="T1052" s="116" t="s">
        <v>74</v>
      </c>
      <c r="U1052" s="132" t="e">
        <f>INDEX(#REF!,MATCH(Revisión_Avance_Periodo!$L1052,#REF!,0),MATCH(Revisión_Avance_Periodo!$T1052,#REF!,0))</f>
        <v>#REF!</v>
      </c>
      <c r="V1052" s="132" t="e">
        <f>INDEX(#REF!,MATCH(Revisión_Avance_Periodo!$L1052,#REF!,0),MATCH(Revisión_Avance_Periodo!$T1052,#REF!,0))</f>
        <v>#REF!</v>
      </c>
      <c r="W1052" s="118">
        <f t="shared" si="92"/>
        <v>0</v>
      </c>
      <c r="X1052" s="116" t="str">
        <f>VLOOKUP(W1052,Tabla_Estado_Meta_OAP_2019[#All],3,TRUE)</f>
        <v>Por Ejecutar</v>
      </c>
      <c r="Y1052" s="157" t="e">
        <f>SUBTOTAL(9,$U$206:$U1052)</f>
        <v>#REF!</v>
      </c>
      <c r="Z1052" s="158" t="e">
        <f>SUBTOTAL(9,$V$206:$V1052)</f>
        <v>#REF!</v>
      </c>
      <c r="AA1052" s="159">
        <f>IFERROR(+Revisión_Avance_Periodo!$Z1052/Revisión_Avance_Periodo!$Y1052,0)</f>
        <v>0</v>
      </c>
      <c r="AB1052" s="126"/>
      <c r="AC1052" s="127"/>
      <c r="AD1052" s="125"/>
      <c r="AE1052" s="125"/>
      <c r="AF1052" s="128"/>
      <c r="AG1052" s="129"/>
      <c r="AH1052" s="157" t="e">
        <f>SUBTOTAL(9,$U$974:$U1052)</f>
        <v>#REF!</v>
      </c>
      <c r="AI1052" s="158" t="e">
        <f>SUBTOTAL(9,$V$974:$V1052)</f>
        <v>#REF!</v>
      </c>
      <c r="AJ1052" s="159">
        <f>IFERROR(+Revisión_Avance_Periodo!$Z980/Revisión_Avance_Periodo!$Y980,0)</f>
        <v>0</v>
      </c>
      <c r="AK1052" s="126"/>
      <c r="AL1052" s="127"/>
      <c r="AM1052" s="125"/>
      <c r="AN1052" s="125"/>
      <c r="AO1052" s="128"/>
      <c r="AP1052" s="129"/>
    </row>
    <row r="1053" spans="1:42" x14ac:dyDescent="0.25">
      <c r="A1053" s="97">
        <v>84</v>
      </c>
      <c r="B1053" s="435" t="e">
        <f>CONCATENATE(Revisión_Avance_Periodo!$D981,";",Revisión_Avance_Periodo!$F981,";",Revisión_Avance_Periodo!$L981)</f>
        <v>#REF!</v>
      </c>
      <c r="C1053" s="435" t="e">
        <f t="shared" si="90"/>
        <v>#REF!</v>
      </c>
      <c r="D1053" s="123" t="e">
        <f>VLOOKUP($A1053,#REF!,3,FALSE)</f>
        <v>#REF!</v>
      </c>
      <c r="E1053" s="436" t="e">
        <f>VLOOKUP($A1053,#REF!,4,FALSE)</f>
        <v>#REF!</v>
      </c>
      <c r="F1053" s="103" t="e">
        <f>VLOOKUP($A1053,#REF!,5,FALSE)</f>
        <v>#REF!</v>
      </c>
      <c r="G1053" s="98" t="e">
        <f>VLOOKUP($A1053,#REF!,8,FALSE)</f>
        <v>#REF!</v>
      </c>
      <c r="H1053" s="93" t="e">
        <f>VLOOKUP($A1053,#REF!,7,FALSE)</f>
        <v>#REF!</v>
      </c>
      <c r="I1053" s="438" t="e">
        <f>VLOOKUP($A1053,#REF!,10,FALSE)</f>
        <v>#REF!</v>
      </c>
      <c r="J1053" s="98" t="e">
        <f>VLOOKUP($A1053,#REF!,11,FALSE)</f>
        <v>#REF!</v>
      </c>
      <c r="K1053" s="114" t="e">
        <f>VLOOKUP($A1053,#REF!,12,FALSE)</f>
        <v>#REF!</v>
      </c>
      <c r="L1053" s="98" t="e">
        <f>VLOOKUP($A1053,#REF!,13,FALSE)</f>
        <v>#REF!</v>
      </c>
      <c r="M1053" s="438" t="e">
        <f>VLOOKUP($A1053,#REF!,14,FALSE)</f>
        <v>#REF!</v>
      </c>
      <c r="N1053" s="103" t="e">
        <f>VLOOKUP($A1053,#REF!,15,FALSE)</f>
        <v>#REF!</v>
      </c>
      <c r="O1053" s="103" t="e">
        <f>VLOOKUP($A1053,#REF!,18,FALSE)</f>
        <v>#REF!</v>
      </c>
      <c r="P1053" s="93" t="e">
        <f>VLOOKUP($A1053,#REF!,41,FALSE)</f>
        <v>#REF!</v>
      </c>
      <c r="Q1053" s="115" t="e">
        <f>VLOOKUP(Revisión_Avance_Periodo!$L981,#REF!,30,FALSE)</f>
        <v>#REF!</v>
      </c>
      <c r="R1053" s="116">
        <v>2019</v>
      </c>
      <c r="S1053" s="196">
        <v>43707</v>
      </c>
      <c r="T1053" s="124" t="s">
        <v>75</v>
      </c>
      <c r="U1053" s="132" t="e">
        <f>INDEX(#REF!,MATCH(Revisión_Avance_Periodo!$L1053,#REF!,0),MATCH(Revisión_Avance_Periodo!$T1053,#REF!,0))</f>
        <v>#REF!</v>
      </c>
      <c r="V1053" s="132" t="e">
        <f>INDEX(#REF!,MATCH(Revisión_Avance_Periodo!$L1053,#REF!,0),MATCH(Revisión_Avance_Periodo!$T1053,#REF!,0))</f>
        <v>#REF!</v>
      </c>
      <c r="W1053" s="118">
        <f t="shared" si="92"/>
        <v>0</v>
      </c>
      <c r="X1053" s="124" t="str">
        <f>VLOOKUP(W1053,Tabla_Estado_Meta_OAP_2019[#All],3,TRUE)</f>
        <v>Por Ejecutar</v>
      </c>
      <c r="Y1053" s="157" t="e">
        <f>SUBTOTAL(9,$U$206:$U1053)</f>
        <v>#REF!</v>
      </c>
      <c r="Z1053" s="158" t="e">
        <f>SUBTOTAL(9,$V$206:$V1053)</f>
        <v>#REF!</v>
      </c>
      <c r="AA1053" s="159">
        <f>IFERROR(+Revisión_Avance_Periodo!$Z1053/Revisión_Avance_Periodo!$Y1053,0)</f>
        <v>0</v>
      </c>
      <c r="AB1053" s="126"/>
      <c r="AC1053" s="127"/>
      <c r="AD1053" s="125"/>
      <c r="AE1053" s="125"/>
      <c r="AF1053" s="128"/>
      <c r="AG1053" s="129"/>
      <c r="AH1053" s="157" t="e">
        <f>SUBTOTAL(9,$U$974:$U1053)</f>
        <v>#REF!</v>
      </c>
      <c r="AI1053" s="158" t="e">
        <f>SUBTOTAL(9,$V$974:$V1053)</f>
        <v>#REF!</v>
      </c>
      <c r="AJ1053" s="159">
        <f>IFERROR(+Revisión_Avance_Periodo!$Z981/Revisión_Avance_Periodo!$Y981,0)</f>
        <v>0</v>
      </c>
      <c r="AK1053" s="126"/>
      <c r="AL1053" s="127"/>
      <c r="AM1053" s="125"/>
      <c r="AN1053" s="125"/>
      <c r="AO1053" s="128"/>
      <c r="AP1053" s="129"/>
    </row>
    <row r="1054" spans="1:42" x14ac:dyDescent="0.25">
      <c r="A1054" s="92">
        <v>84</v>
      </c>
      <c r="B1054" s="435" t="e">
        <f>CONCATENATE(Revisión_Avance_Periodo!$D982,";",Revisión_Avance_Periodo!$F982,";",Revisión_Avance_Periodo!$L982)</f>
        <v>#REF!</v>
      </c>
      <c r="C1054" s="435" t="e">
        <f t="shared" si="90"/>
        <v>#REF!</v>
      </c>
      <c r="D1054" s="114" t="e">
        <f>VLOOKUP($A1054,#REF!,3,FALSE)</f>
        <v>#REF!</v>
      </c>
      <c r="E1054" s="436" t="e">
        <f>VLOOKUP($A1054,#REF!,4,FALSE)</f>
        <v>#REF!</v>
      </c>
      <c r="F1054" s="102" t="e">
        <f>VLOOKUP($A1054,#REF!,5,FALSE)</f>
        <v>#REF!</v>
      </c>
      <c r="G1054" s="93" t="e">
        <f>VLOOKUP($A1054,#REF!,8,FALSE)</f>
        <v>#REF!</v>
      </c>
      <c r="H1054" s="93" t="e">
        <f>VLOOKUP($A1054,#REF!,7,FALSE)</f>
        <v>#REF!</v>
      </c>
      <c r="I1054" s="438" t="e">
        <f>VLOOKUP($A1054,#REF!,10,FALSE)</f>
        <v>#REF!</v>
      </c>
      <c r="J1054" s="93" t="e">
        <f>VLOOKUP($A1054,#REF!,11,FALSE)</f>
        <v>#REF!</v>
      </c>
      <c r="K1054" s="114" t="e">
        <f>VLOOKUP($A1054,#REF!,12,FALSE)</f>
        <v>#REF!</v>
      </c>
      <c r="L1054" s="93" t="e">
        <f>VLOOKUP($A1054,#REF!,13,FALSE)</f>
        <v>#REF!</v>
      </c>
      <c r="M1054" s="438" t="e">
        <f>VLOOKUP($A1054,#REF!,14,FALSE)</f>
        <v>#REF!</v>
      </c>
      <c r="N1054" s="102" t="e">
        <f>VLOOKUP($A1054,#REF!,15,FALSE)</f>
        <v>#REF!</v>
      </c>
      <c r="O1054" s="102" t="e">
        <f>VLOOKUP($A1054,#REF!,18,FALSE)</f>
        <v>#REF!</v>
      </c>
      <c r="P1054" s="93" t="e">
        <f>VLOOKUP($A1054,#REF!,41,FALSE)</f>
        <v>#REF!</v>
      </c>
      <c r="Q1054" s="115" t="e">
        <f>VLOOKUP(Revisión_Avance_Periodo!$L982,#REF!,30,FALSE)</f>
        <v>#REF!</v>
      </c>
      <c r="R1054" s="116">
        <v>2019</v>
      </c>
      <c r="S1054" s="196">
        <v>43738</v>
      </c>
      <c r="T1054" s="116" t="s">
        <v>76</v>
      </c>
      <c r="U1054" s="132" t="e">
        <f>INDEX(#REF!,MATCH(Revisión_Avance_Periodo!$L1054,#REF!,0),MATCH(Revisión_Avance_Periodo!$T1054,#REF!,0))</f>
        <v>#REF!</v>
      </c>
      <c r="V1054" s="132" t="e">
        <f>INDEX(#REF!,MATCH(Revisión_Avance_Periodo!$L1054,#REF!,0),MATCH(Revisión_Avance_Periodo!$T1054,#REF!,0))</f>
        <v>#REF!</v>
      </c>
      <c r="W1054" s="131" t="e">
        <f>V1054/U1054</f>
        <v>#REF!</v>
      </c>
      <c r="X1054" s="116" t="e">
        <f>VLOOKUP(W1054,Tabla_Estado_Meta_OAP_2019[#All],3,TRUE)</f>
        <v>#REF!</v>
      </c>
      <c r="Y1054" s="157" t="e">
        <f>SUBTOTAL(9,$U$206:$U1054)</f>
        <v>#REF!</v>
      </c>
      <c r="Z1054" s="158" t="e">
        <f>SUBTOTAL(9,$V$206:$V1054)</f>
        <v>#REF!</v>
      </c>
      <c r="AA1054" s="159">
        <f>IFERROR(+Revisión_Avance_Periodo!$Z1054/Revisión_Avance_Periodo!$Y1054,0)</f>
        <v>0</v>
      </c>
      <c r="AB1054" s="126"/>
      <c r="AC1054" s="127"/>
      <c r="AD1054" s="125"/>
      <c r="AE1054" s="125"/>
      <c r="AF1054" s="128"/>
      <c r="AG1054" s="129"/>
      <c r="AH1054" s="157" t="e">
        <f>SUBTOTAL(9,$U$974:$U1054)</f>
        <v>#REF!</v>
      </c>
      <c r="AI1054" s="158" t="e">
        <f>SUBTOTAL(9,$V$974:$V1054)</f>
        <v>#REF!</v>
      </c>
      <c r="AJ1054" s="159">
        <f>IFERROR(+Revisión_Avance_Periodo!$Z982/Revisión_Avance_Periodo!$Y982,0)</f>
        <v>0</v>
      </c>
      <c r="AK1054" s="126"/>
      <c r="AL1054" s="127"/>
      <c r="AM1054" s="125"/>
      <c r="AN1054" s="125"/>
      <c r="AO1054" s="128"/>
      <c r="AP1054" s="129"/>
    </row>
    <row r="1055" spans="1:42" x14ac:dyDescent="0.25">
      <c r="A1055" s="97">
        <v>84</v>
      </c>
      <c r="B1055" s="435" t="e">
        <f>CONCATENATE(Revisión_Avance_Periodo!$D983,";",Revisión_Avance_Periodo!$F983,";",Revisión_Avance_Periodo!$L983)</f>
        <v>#REF!</v>
      </c>
      <c r="C1055" s="435" t="e">
        <f t="shared" si="90"/>
        <v>#REF!</v>
      </c>
      <c r="D1055" s="123" t="e">
        <f>VLOOKUP($A1055,#REF!,3,FALSE)</f>
        <v>#REF!</v>
      </c>
      <c r="E1055" s="436" t="e">
        <f>VLOOKUP($A1055,#REF!,4,FALSE)</f>
        <v>#REF!</v>
      </c>
      <c r="F1055" s="103" t="e">
        <f>VLOOKUP($A1055,#REF!,5,FALSE)</f>
        <v>#REF!</v>
      </c>
      <c r="G1055" s="98" t="e">
        <f>VLOOKUP($A1055,#REF!,8,FALSE)</f>
        <v>#REF!</v>
      </c>
      <c r="H1055" s="93" t="e">
        <f>VLOOKUP($A1055,#REF!,7,FALSE)</f>
        <v>#REF!</v>
      </c>
      <c r="I1055" s="438" t="e">
        <f>VLOOKUP($A1055,#REF!,10,FALSE)</f>
        <v>#REF!</v>
      </c>
      <c r="J1055" s="98" t="e">
        <f>VLOOKUP($A1055,#REF!,11,FALSE)</f>
        <v>#REF!</v>
      </c>
      <c r="K1055" s="114" t="e">
        <f>VLOOKUP($A1055,#REF!,12,FALSE)</f>
        <v>#REF!</v>
      </c>
      <c r="L1055" s="98" t="e">
        <f>VLOOKUP($A1055,#REF!,13,FALSE)</f>
        <v>#REF!</v>
      </c>
      <c r="M1055" s="438" t="e">
        <f>VLOOKUP($A1055,#REF!,14,FALSE)</f>
        <v>#REF!</v>
      </c>
      <c r="N1055" s="103" t="e">
        <f>VLOOKUP($A1055,#REF!,15,FALSE)</f>
        <v>#REF!</v>
      </c>
      <c r="O1055" s="103" t="e">
        <f>VLOOKUP($A1055,#REF!,18,FALSE)</f>
        <v>#REF!</v>
      </c>
      <c r="P1055" s="93" t="e">
        <f>VLOOKUP($A1055,#REF!,41,FALSE)</f>
        <v>#REF!</v>
      </c>
      <c r="Q1055" s="115" t="e">
        <f>VLOOKUP(Revisión_Avance_Periodo!$L983,#REF!,30,FALSE)</f>
        <v>#REF!</v>
      </c>
      <c r="R1055" s="116">
        <v>2019</v>
      </c>
      <c r="S1055" s="196">
        <v>43768</v>
      </c>
      <c r="T1055" s="124" t="s">
        <v>77</v>
      </c>
      <c r="U1055" s="132" t="e">
        <f>INDEX(#REF!,MATCH(Revisión_Avance_Periodo!$L1055,#REF!,0),MATCH(Revisión_Avance_Periodo!$T1055,#REF!,0))</f>
        <v>#REF!</v>
      </c>
      <c r="V1055" s="132" t="e">
        <f>INDEX(#REF!,MATCH(Revisión_Avance_Periodo!$L1055,#REF!,0),MATCH(Revisión_Avance_Periodo!$T1055,#REF!,0))</f>
        <v>#REF!</v>
      </c>
      <c r="W1055" s="118">
        <f>IFERROR((V1055/U1055),0)</f>
        <v>0</v>
      </c>
      <c r="X1055" s="124" t="str">
        <f>VLOOKUP(W1055,Tabla_Estado_Meta_OAP_2019[#All],3,TRUE)</f>
        <v>Por Ejecutar</v>
      </c>
      <c r="Y1055" s="157" t="e">
        <f>SUBTOTAL(9,$U$206:$U1055)</f>
        <v>#REF!</v>
      </c>
      <c r="Z1055" s="158" t="e">
        <f>SUBTOTAL(9,$V$206:$V1055)</f>
        <v>#REF!</v>
      </c>
      <c r="AA1055" s="159">
        <f>IFERROR(+Revisión_Avance_Periodo!$Z1055/Revisión_Avance_Periodo!$Y1055,0)</f>
        <v>0</v>
      </c>
      <c r="AB1055" s="126"/>
      <c r="AC1055" s="127"/>
      <c r="AD1055" s="125"/>
      <c r="AE1055" s="125"/>
      <c r="AF1055" s="128"/>
      <c r="AG1055" s="129"/>
      <c r="AH1055" s="157" t="e">
        <f>SUBTOTAL(9,$U$974:$U1055)</f>
        <v>#REF!</v>
      </c>
      <c r="AI1055" s="158" t="e">
        <f>SUBTOTAL(9,$V$974:$V1055)</f>
        <v>#REF!</v>
      </c>
      <c r="AJ1055" s="159">
        <f>IFERROR(+Revisión_Avance_Periodo!$Z983/Revisión_Avance_Periodo!$Y983,0)</f>
        <v>0</v>
      </c>
      <c r="AK1055" s="126"/>
      <c r="AL1055" s="127"/>
      <c r="AM1055" s="125"/>
      <c r="AN1055" s="125"/>
      <c r="AO1055" s="128"/>
      <c r="AP1055" s="129"/>
    </row>
    <row r="1056" spans="1:42" x14ac:dyDescent="0.25">
      <c r="A1056" s="92">
        <v>84</v>
      </c>
      <c r="B1056" s="435" t="e">
        <f>CONCATENATE(Revisión_Avance_Periodo!$D984,";",Revisión_Avance_Periodo!$F984,";",Revisión_Avance_Periodo!$L984)</f>
        <v>#REF!</v>
      </c>
      <c r="C1056" s="435" t="e">
        <f t="shared" si="90"/>
        <v>#REF!</v>
      </c>
      <c r="D1056" s="114" t="e">
        <f>VLOOKUP($A1056,#REF!,3,FALSE)</f>
        <v>#REF!</v>
      </c>
      <c r="E1056" s="436" t="e">
        <f>VLOOKUP($A1056,#REF!,4,FALSE)</f>
        <v>#REF!</v>
      </c>
      <c r="F1056" s="102" t="e">
        <f>VLOOKUP($A1056,#REF!,5,FALSE)</f>
        <v>#REF!</v>
      </c>
      <c r="G1056" s="93" t="e">
        <f>VLOOKUP($A1056,#REF!,8,FALSE)</f>
        <v>#REF!</v>
      </c>
      <c r="H1056" s="93" t="e">
        <f>VLOOKUP($A1056,#REF!,7,FALSE)</f>
        <v>#REF!</v>
      </c>
      <c r="I1056" s="438" t="e">
        <f>VLOOKUP($A1056,#REF!,10,FALSE)</f>
        <v>#REF!</v>
      </c>
      <c r="J1056" s="93" t="e">
        <f>VLOOKUP($A1056,#REF!,11,FALSE)</f>
        <v>#REF!</v>
      </c>
      <c r="K1056" s="114" t="e">
        <f>VLOOKUP($A1056,#REF!,12,FALSE)</f>
        <v>#REF!</v>
      </c>
      <c r="L1056" s="93" t="e">
        <f>VLOOKUP($A1056,#REF!,13,FALSE)</f>
        <v>#REF!</v>
      </c>
      <c r="M1056" s="438" t="e">
        <f>VLOOKUP($A1056,#REF!,14,FALSE)</f>
        <v>#REF!</v>
      </c>
      <c r="N1056" s="102" t="e">
        <f>VLOOKUP($A1056,#REF!,15,FALSE)</f>
        <v>#REF!</v>
      </c>
      <c r="O1056" s="102" t="e">
        <f>VLOOKUP($A1056,#REF!,18,FALSE)</f>
        <v>#REF!</v>
      </c>
      <c r="P1056" s="93" t="e">
        <f>VLOOKUP($A1056,#REF!,41,FALSE)</f>
        <v>#REF!</v>
      </c>
      <c r="Q1056" s="115" t="e">
        <f>VLOOKUP(Revisión_Avance_Periodo!$L984,#REF!,30,FALSE)</f>
        <v>#REF!</v>
      </c>
      <c r="R1056" s="116">
        <v>2019</v>
      </c>
      <c r="S1056" s="196">
        <v>43799</v>
      </c>
      <c r="T1056" s="116" t="s">
        <v>78</v>
      </c>
      <c r="U1056" s="132" t="e">
        <f>INDEX(#REF!,MATCH(Revisión_Avance_Periodo!$L1056,#REF!,0),MATCH(Revisión_Avance_Periodo!$T1056,#REF!,0))</f>
        <v>#REF!</v>
      </c>
      <c r="V1056" s="132" t="e">
        <f>INDEX(#REF!,MATCH(Revisión_Avance_Periodo!$L1056,#REF!,0),MATCH(Revisión_Avance_Periodo!$T1056,#REF!,0))</f>
        <v>#REF!</v>
      </c>
      <c r="W1056" s="118">
        <f>IFERROR((V1056/U1056),0)</f>
        <v>0</v>
      </c>
      <c r="X1056" s="116" t="str">
        <f>VLOOKUP(W1056,Tabla_Estado_Meta_OAP_2019[#All],3,TRUE)</f>
        <v>Por Ejecutar</v>
      </c>
      <c r="Y1056" s="157" t="e">
        <f>SUBTOTAL(9,$U$206:$U1056)</f>
        <v>#REF!</v>
      </c>
      <c r="Z1056" s="158" t="e">
        <f>SUBTOTAL(9,$V$206:$V1056)</f>
        <v>#REF!</v>
      </c>
      <c r="AA1056" s="159">
        <f>IFERROR(+Revisión_Avance_Periodo!$Z1056/Revisión_Avance_Periodo!$Y1056,0)</f>
        <v>0</v>
      </c>
      <c r="AB1056" s="126"/>
      <c r="AC1056" s="127"/>
      <c r="AD1056" s="125"/>
      <c r="AE1056" s="125"/>
      <c r="AF1056" s="128"/>
      <c r="AG1056" s="129"/>
      <c r="AH1056" s="157" t="e">
        <f>SUBTOTAL(9,$U$974:$U1056)</f>
        <v>#REF!</v>
      </c>
      <c r="AI1056" s="158" t="e">
        <f>SUBTOTAL(9,$V$974:$V1056)</f>
        <v>#REF!</v>
      </c>
      <c r="AJ1056" s="159">
        <f>IFERROR(+Revisión_Avance_Periodo!$Z984/Revisión_Avance_Periodo!$Y984,0)</f>
        <v>0</v>
      </c>
      <c r="AK1056" s="126"/>
      <c r="AL1056" s="127"/>
      <c r="AM1056" s="125"/>
      <c r="AN1056" s="125"/>
      <c r="AO1056" s="128"/>
      <c r="AP1056" s="129"/>
    </row>
    <row r="1057" spans="1:42" ht="15.75" thickBot="1" x14ac:dyDescent="0.3">
      <c r="A1057" s="97">
        <v>84</v>
      </c>
      <c r="B1057" s="435" t="e">
        <f>CONCATENATE(Revisión_Avance_Periodo!$D985,";",Revisión_Avance_Periodo!$F985,";",Revisión_Avance_Periodo!$L985)</f>
        <v>#REF!</v>
      </c>
      <c r="C1057" s="435" t="e">
        <f t="shared" si="90"/>
        <v>#REF!</v>
      </c>
      <c r="D1057" s="123" t="e">
        <f>VLOOKUP($A1057,#REF!,3,FALSE)</f>
        <v>#REF!</v>
      </c>
      <c r="E1057" s="436" t="e">
        <f>VLOOKUP($A1057,#REF!,4,FALSE)</f>
        <v>#REF!</v>
      </c>
      <c r="F1057" s="103" t="e">
        <f>VLOOKUP($A1057,#REF!,5,FALSE)</f>
        <v>#REF!</v>
      </c>
      <c r="G1057" s="98" t="e">
        <f>VLOOKUP($A1057,#REF!,8,FALSE)</f>
        <v>#REF!</v>
      </c>
      <c r="H1057" s="93" t="e">
        <f>VLOOKUP($A1057,#REF!,7,FALSE)</f>
        <v>#REF!</v>
      </c>
      <c r="I1057" s="438" t="e">
        <f>VLOOKUP($A1057,#REF!,10,FALSE)</f>
        <v>#REF!</v>
      </c>
      <c r="J1057" s="98" t="e">
        <f>VLOOKUP($A1057,#REF!,11,FALSE)</f>
        <v>#REF!</v>
      </c>
      <c r="K1057" s="114" t="e">
        <f>VLOOKUP($A1057,#REF!,12,FALSE)</f>
        <v>#REF!</v>
      </c>
      <c r="L1057" s="98" t="e">
        <f>VLOOKUP($A1057,#REF!,13,FALSE)</f>
        <v>#REF!</v>
      </c>
      <c r="M1057" s="438" t="e">
        <f>VLOOKUP($A1057,#REF!,14,FALSE)</f>
        <v>#REF!</v>
      </c>
      <c r="N1057" s="103" t="e">
        <f>VLOOKUP($A1057,#REF!,15,FALSE)</f>
        <v>#REF!</v>
      </c>
      <c r="O1057" s="103" t="e">
        <f>VLOOKUP($A1057,#REF!,18,FALSE)</f>
        <v>#REF!</v>
      </c>
      <c r="P1057" s="93" t="e">
        <f>VLOOKUP($A1057,#REF!,41,FALSE)</f>
        <v>#REF!</v>
      </c>
      <c r="Q1057" s="115" t="e">
        <f>VLOOKUP(Revisión_Avance_Periodo!$L985,#REF!,30,FALSE)</f>
        <v>#REF!</v>
      </c>
      <c r="R1057" s="116">
        <v>2019</v>
      </c>
      <c r="S1057" s="196">
        <v>43829</v>
      </c>
      <c r="T1057" s="124" t="s">
        <v>79</v>
      </c>
      <c r="U1057" s="132" t="e">
        <f>INDEX(#REF!,MATCH(Revisión_Avance_Periodo!$L1057,#REF!,0),MATCH(Revisión_Avance_Periodo!$T1057,#REF!,0))</f>
        <v>#REF!</v>
      </c>
      <c r="V1057" s="132" t="e">
        <f>INDEX(#REF!,MATCH(Revisión_Avance_Periodo!$L1057,#REF!,0),MATCH(Revisión_Avance_Periodo!$T1057,#REF!,0))</f>
        <v>#REF!</v>
      </c>
      <c r="W1057" s="118">
        <f>IFERROR((V1057/U1057),0)</f>
        <v>0</v>
      </c>
      <c r="X1057" s="124" t="str">
        <f>VLOOKUP(W1057,Tabla_Estado_Meta_OAP_2019[#All],3,TRUE)</f>
        <v>Por Ejecutar</v>
      </c>
      <c r="Y1057" s="157" t="e">
        <f>SUBTOTAL(9,$U$206:$U1057)</f>
        <v>#REF!</v>
      </c>
      <c r="Z1057" s="158" t="e">
        <f>SUBTOTAL(9,$V$206:$V1057)</f>
        <v>#REF!</v>
      </c>
      <c r="AA1057" s="159">
        <f>IFERROR(+Revisión_Avance_Periodo!$Z1057/Revisión_Avance_Periodo!$Y1057,0)</f>
        <v>0</v>
      </c>
      <c r="AB1057" s="126"/>
      <c r="AC1057" s="127"/>
      <c r="AD1057" s="125"/>
      <c r="AE1057" s="125"/>
      <c r="AF1057" s="128"/>
      <c r="AG1057" s="129"/>
      <c r="AH1057" s="157" t="e">
        <f>SUBTOTAL(9,$U$974:$U1057)</f>
        <v>#REF!</v>
      </c>
      <c r="AI1057" s="158" t="e">
        <f>SUBTOTAL(9,$V$974:$V1057)</f>
        <v>#REF!</v>
      </c>
      <c r="AJ1057" s="159">
        <f>IFERROR(+Revisión_Avance_Periodo!$Z985/Revisión_Avance_Periodo!$Y985,0)</f>
        <v>0</v>
      </c>
      <c r="AK1057" s="126"/>
      <c r="AL1057" s="127"/>
      <c r="AM1057" s="125"/>
      <c r="AN1057" s="125"/>
      <c r="AO1057" s="128"/>
      <c r="AP1057" s="129"/>
    </row>
    <row r="1058" spans="1:42" x14ac:dyDescent="0.25">
      <c r="A1058" s="92">
        <v>85</v>
      </c>
      <c r="B1058" s="435" t="e">
        <f>CONCATENATE(Revisión_Avance_Periodo!$D986,";",Revisión_Avance_Periodo!$F986,";",Revisión_Avance_Periodo!$L986)</f>
        <v>#REF!</v>
      </c>
      <c r="C1058" s="435" t="e">
        <f t="shared" si="90"/>
        <v>#REF!</v>
      </c>
      <c r="D1058" s="114" t="e">
        <f>VLOOKUP($A1058,#REF!,3,FALSE)</f>
        <v>#REF!</v>
      </c>
      <c r="E1058" s="436" t="e">
        <f>VLOOKUP($A1058,#REF!,4,FALSE)</f>
        <v>#REF!</v>
      </c>
      <c r="F1058" s="102" t="e">
        <f>VLOOKUP($A1058,#REF!,5,FALSE)</f>
        <v>#REF!</v>
      </c>
      <c r="G1058" s="93" t="e">
        <f>VLOOKUP($A1058,#REF!,8,FALSE)</f>
        <v>#REF!</v>
      </c>
      <c r="H1058" s="93" t="e">
        <f>VLOOKUP($A1058,#REF!,7,FALSE)</f>
        <v>#REF!</v>
      </c>
      <c r="I1058" s="438" t="e">
        <f>VLOOKUP($A1058,#REF!,10,FALSE)</f>
        <v>#REF!</v>
      </c>
      <c r="J1058" s="93" t="e">
        <f>VLOOKUP($A1058,#REF!,11,FALSE)</f>
        <v>#REF!</v>
      </c>
      <c r="K1058" s="114" t="e">
        <f>VLOOKUP($A1058,#REF!,12,FALSE)</f>
        <v>#REF!</v>
      </c>
      <c r="L1058" s="93" t="e">
        <f>VLOOKUP($A1058,#REF!,13,FALSE)</f>
        <v>#REF!</v>
      </c>
      <c r="M1058" s="438" t="e">
        <f>VLOOKUP($A1058,#REF!,14,FALSE)</f>
        <v>#REF!</v>
      </c>
      <c r="N1058" s="102" t="e">
        <f>VLOOKUP($A1058,#REF!,15,FALSE)</f>
        <v>#REF!</v>
      </c>
      <c r="O1058" s="102" t="e">
        <f>VLOOKUP($A1058,#REF!,18,FALSE)</f>
        <v>#REF!</v>
      </c>
      <c r="P1058" s="93" t="e">
        <f>VLOOKUP($A1058,#REF!,41,FALSE)</f>
        <v>#REF!</v>
      </c>
      <c r="Q1058" s="115" t="e">
        <f>VLOOKUP(Revisión_Avance_Periodo!$L986,#REF!,30,FALSE)</f>
        <v>#REF!</v>
      </c>
      <c r="R1058" s="116">
        <v>2019</v>
      </c>
      <c r="S1058" s="196">
        <v>43495</v>
      </c>
      <c r="T1058" s="116" t="s">
        <v>68</v>
      </c>
      <c r="U1058" s="132" t="e">
        <f>INDEX(#REF!,MATCH(Revisión_Avance_Periodo!$L1058,#REF!,0),MATCH(Revisión_Avance_Periodo!$T1058,#REF!,0))</f>
        <v>#REF!</v>
      </c>
      <c r="V1058" s="132" t="e">
        <f>INDEX(#REF!,MATCH(Revisión_Avance_Periodo!$L1058,#REF!,0),MATCH(Revisión_Avance_Periodo!$T1058,#REF!,0))</f>
        <v>#REF!</v>
      </c>
      <c r="W1058" s="118">
        <f>IFERROR((V1058/U1058),0)</f>
        <v>0</v>
      </c>
      <c r="X1058" s="116" t="str">
        <f>VLOOKUP(W1058,Tabla_Estado_Meta_OAP_2019[#All],3,TRUE)</f>
        <v>Por Ejecutar</v>
      </c>
      <c r="Y1058" s="160" t="e">
        <f>SUBTOTAL(9,$U$206:$U1058)</f>
        <v>#REF!</v>
      </c>
      <c r="Z1058" s="161" t="e">
        <f>SUBTOTAL(9,$V$206:$V1058)</f>
        <v>#REF!</v>
      </c>
      <c r="AA1058" s="162">
        <f>IFERROR(+Revisión_Avance_Periodo!$Z1058/Revisión_Avance_Periodo!$Y1058,0)</f>
        <v>0</v>
      </c>
      <c r="AB1058" s="133" t="e">
        <f>SUBTOTAL(9,U1058:U1069)</f>
        <v>#REF!</v>
      </c>
      <c r="AC1058" s="134" t="e">
        <f>SUBTOTAL(9,V1058:V1069)</f>
        <v>#REF!</v>
      </c>
      <c r="AD1058" s="119" t="e">
        <f>+AC1058/AB1058</f>
        <v>#REF!</v>
      </c>
      <c r="AE1058" s="119" t="e">
        <f>100%-Revisión_Avance_Periodo!$AD1058</f>
        <v>#REF!</v>
      </c>
      <c r="AF1058" s="121" t="e">
        <f>VLOOKUP(AD1058,Tabla_Estado_Meta_OAP_2019[],3,TRUE)</f>
        <v>#REF!</v>
      </c>
      <c r="AG1058" s="122" t="e">
        <f>Revisión_Avance_Periodo!$AD1058*Revisión_Avance_Periodo!$Q1058</f>
        <v>#REF!</v>
      </c>
      <c r="AH1058" s="160" t="e">
        <f>SUBTOTAL(9,$U$986:$U1058)</f>
        <v>#REF!</v>
      </c>
      <c r="AI1058" s="161" t="e">
        <f>SUBTOTAL(9,$V$986:$V1058)</f>
        <v>#REF!</v>
      </c>
      <c r="AJ1058" s="162">
        <f>IFERROR(+Revisión_Avance_Periodo!$Z986/Revisión_Avance_Periodo!$Y986,0)</f>
        <v>0</v>
      </c>
      <c r="AK1058" s="133" t="e">
        <f>SUBTOTAL(9,AD1058:AD1069)</f>
        <v>#REF!</v>
      </c>
      <c r="AL1058" s="134" t="e">
        <f>SUBTOTAL(9,AE1058:AE1069)</f>
        <v>#REF!</v>
      </c>
      <c r="AM1058" s="119" t="e">
        <f>+AL1058/AK1058</f>
        <v>#REF!</v>
      </c>
      <c r="AN1058" s="119" t="e">
        <f>100%-Revisión_Avance_Periodo!$AD986</f>
        <v>#REF!</v>
      </c>
      <c r="AO1058" s="121" t="e">
        <f>VLOOKUP(AM1058,Tabla_Estado_Meta_OAP_2019[],3,TRUE)</f>
        <v>#REF!</v>
      </c>
      <c r="AP1058" s="122" t="e">
        <f>Revisión_Avance_Periodo!$AD986*Revisión_Avance_Periodo!$Q986</f>
        <v>#REF!</v>
      </c>
    </row>
    <row r="1059" spans="1:42" x14ac:dyDescent="0.25">
      <c r="A1059" s="97">
        <v>85</v>
      </c>
      <c r="B1059" s="435" t="e">
        <f>CONCATENATE(Revisión_Avance_Periodo!$D987,";",Revisión_Avance_Periodo!$F987,";",Revisión_Avance_Periodo!$L987)</f>
        <v>#REF!</v>
      </c>
      <c r="C1059" s="435" t="e">
        <f t="shared" si="90"/>
        <v>#REF!</v>
      </c>
      <c r="D1059" s="123" t="e">
        <f>VLOOKUP($A1059,#REF!,3,FALSE)</f>
        <v>#REF!</v>
      </c>
      <c r="E1059" s="436" t="e">
        <f>VLOOKUP($A1059,#REF!,4,FALSE)</f>
        <v>#REF!</v>
      </c>
      <c r="F1059" s="103" t="e">
        <f>VLOOKUP($A1059,#REF!,5,FALSE)</f>
        <v>#REF!</v>
      </c>
      <c r="G1059" s="98" t="e">
        <f>VLOOKUP($A1059,#REF!,8,FALSE)</f>
        <v>#REF!</v>
      </c>
      <c r="H1059" s="93" t="e">
        <f>VLOOKUP($A1059,#REF!,7,FALSE)</f>
        <v>#REF!</v>
      </c>
      <c r="I1059" s="438" t="e">
        <f>VLOOKUP($A1059,#REF!,10,FALSE)</f>
        <v>#REF!</v>
      </c>
      <c r="J1059" s="98" t="e">
        <f>VLOOKUP($A1059,#REF!,11,FALSE)</f>
        <v>#REF!</v>
      </c>
      <c r="K1059" s="114" t="e">
        <f>VLOOKUP($A1059,#REF!,12,FALSE)</f>
        <v>#REF!</v>
      </c>
      <c r="L1059" s="98" t="e">
        <f>VLOOKUP($A1059,#REF!,13,FALSE)</f>
        <v>#REF!</v>
      </c>
      <c r="M1059" s="438" t="e">
        <f>VLOOKUP($A1059,#REF!,14,FALSE)</f>
        <v>#REF!</v>
      </c>
      <c r="N1059" s="103" t="e">
        <f>VLOOKUP($A1059,#REF!,15,FALSE)</f>
        <v>#REF!</v>
      </c>
      <c r="O1059" s="103" t="e">
        <f>VLOOKUP($A1059,#REF!,18,FALSE)</f>
        <v>#REF!</v>
      </c>
      <c r="P1059" s="93" t="e">
        <f>VLOOKUP($A1059,#REF!,41,FALSE)</f>
        <v>#REF!</v>
      </c>
      <c r="Q1059" s="115" t="e">
        <f>VLOOKUP(Revisión_Avance_Periodo!$L987,#REF!,30,FALSE)</f>
        <v>#REF!</v>
      </c>
      <c r="R1059" s="116">
        <v>2019</v>
      </c>
      <c r="S1059" s="196">
        <v>43524</v>
      </c>
      <c r="T1059" s="124" t="s">
        <v>69</v>
      </c>
      <c r="U1059" s="132" t="e">
        <f>INDEX(#REF!,MATCH(Revisión_Avance_Periodo!$L1059,#REF!,0),MATCH(Revisión_Avance_Periodo!$T1059,#REF!,0))</f>
        <v>#REF!</v>
      </c>
      <c r="V1059" s="132" t="e">
        <f>INDEX(#REF!,MATCH(Revisión_Avance_Periodo!$L1059,#REF!,0),MATCH(Revisión_Avance_Periodo!$T1059,#REF!,0))</f>
        <v>#REF!</v>
      </c>
      <c r="W1059" s="131" t="e">
        <f t="shared" ref="W1059:W1066" si="93">V1059/U1059</f>
        <v>#REF!</v>
      </c>
      <c r="X1059" s="124" t="e">
        <f>VLOOKUP(W1059,Tabla_Estado_Meta_OAP_2019[#All],3,TRUE)</f>
        <v>#REF!</v>
      </c>
      <c r="Y1059" s="157" t="e">
        <f>SUBTOTAL(9,$U$206:$U1059)</f>
        <v>#REF!</v>
      </c>
      <c r="Z1059" s="158" t="e">
        <f>SUBTOTAL(9,$V$206:$V1059)</f>
        <v>#REF!</v>
      </c>
      <c r="AA1059" s="159">
        <f>IFERROR(+Revisión_Avance_Periodo!$Z1059/Revisión_Avance_Periodo!$Y1059,0)</f>
        <v>0</v>
      </c>
      <c r="AB1059" s="126"/>
      <c r="AC1059" s="127"/>
      <c r="AD1059" s="125"/>
      <c r="AE1059" s="125"/>
      <c r="AF1059" s="128"/>
      <c r="AG1059" s="129"/>
      <c r="AH1059" s="157" t="e">
        <f>SUBTOTAL(9,$U$986:$U1059)</f>
        <v>#REF!</v>
      </c>
      <c r="AI1059" s="158" t="e">
        <f>SUBTOTAL(9,$V$986:$V1059)</f>
        <v>#REF!</v>
      </c>
      <c r="AJ1059" s="159">
        <f>IFERROR(+Revisión_Avance_Periodo!$Z987/Revisión_Avance_Periodo!$Y987,0)</f>
        <v>0</v>
      </c>
      <c r="AK1059" s="126"/>
      <c r="AL1059" s="127"/>
      <c r="AM1059" s="125"/>
      <c r="AN1059" s="125"/>
      <c r="AO1059" s="128"/>
      <c r="AP1059" s="129"/>
    </row>
    <row r="1060" spans="1:42" x14ac:dyDescent="0.25">
      <c r="A1060" s="92">
        <v>85</v>
      </c>
      <c r="B1060" s="435" t="e">
        <f>CONCATENATE(Revisión_Avance_Periodo!$D988,";",Revisión_Avance_Periodo!$F988,";",Revisión_Avance_Periodo!$L988)</f>
        <v>#REF!</v>
      </c>
      <c r="C1060" s="435" t="e">
        <f t="shared" si="90"/>
        <v>#REF!</v>
      </c>
      <c r="D1060" s="114" t="e">
        <f>VLOOKUP($A1060,#REF!,3,FALSE)</f>
        <v>#REF!</v>
      </c>
      <c r="E1060" s="436" t="e">
        <f>VLOOKUP($A1060,#REF!,4,FALSE)</f>
        <v>#REF!</v>
      </c>
      <c r="F1060" s="102" t="e">
        <f>VLOOKUP($A1060,#REF!,5,FALSE)</f>
        <v>#REF!</v>
      </c>
      <c r="G1060" s="93" t="e">
        <f>VLOOKUP($A1060,#REF!,8,FALSE)</f>
        <v>#REF!</v>
      </c>
      <c r="H1060" s="93" t="e">
        <f>VLOOKUP($A1060,#REF!,7,FALSE)</f>
        <v>#REF!</v>
      </c>
      <c r="I1060" s="438" t="e">
        <f>VLOOKUP($A1060,#REF!,10,FALSE)</f>
        <v>#REF!</v>
      </c>
      <c r="J1060" s="93" t="e">
        <f>VLOOKUP($A1060,#REF!,11,FALSE)</f>
        <v>#REF!</v>
      </c>
      <c r="K1060" s="114" t="e">
        <f>VLOOKUP($A1060,#REF!,12,FALSE)</f>
        <v>#REF!</v>
      </c>
      <c r="L1060" s="93" t="e">
        <f>VLOOKUP($A1060,#REF!,13,FALSE)</f>
        <v>#REF!</v>
      </c>
      <c r="M1060" s="438" t="e">
        <f>VLOOKUP($A1060,#REF!,14,FALSE)</f>
        <v>#REF!</v>
      </c>
      <c r="N1060" s="102" t="e">
        <f>VLOOKUP($A1060,#REF!,15,FALSE)</f>
        <v>#REF!</v>
      </c>
      <c r="O1060" s="102" t="e">
        <f>VLOOKUP($A1060,#REF!,18,FALSE)</f>
        <v>#REF!</v>
      </c>
      <c r="P1060" s="93" t="e">
        <f>VLOOKUP($A1060,#REF!,41,FALSE)</f>
        <v>#REF!</v>
      </c>
      <c r="Q1060" s="115" t="e">
        <f>VLOOKUP(Revisión_Avance_Periodo!$L988,#REF!,30,FALSE)</f>
        <v>#REF!</v>
      </c>
      <c r="R1060" s="116">
        <v>2019</v>
      </c>
      <c r="S1060" s="196">
        <v>43554</v>
      </c>
      <c r="T1060" s="116" t="s">
        <v>70</v>
      </c>
      <c r="U1060" s="132" t="e">
        <f>INDEX(#REF!,MATCH(Revisión_Avance_Periodo!$L1060,#REF!,0),MATCH(Revisión_Avance_Periodo!$T1060,#REF!,0))</f>
        <v>#REF!</v>
      </c>
      <c r="V1060" s="132" t="e">
        <f>INDEX(#REF!,MATCH(Revisión_Avance_Periodo!$L1060,#REF!,0),MATCH(Revisión_Avance_Periodo!$T1060,#REF!,0))</f>
        <v>#REF!</v>
      </c>
      <c r="W1060" s="131" t="e">
        <f t="shared" si="93"/>
        <v>#REF!</v>
      </c>
      <c r="X1060" s="116" t="e">
        <f>VLOOKUP(W1060,Tabla_Estado_Meta_OAP_2019[#All],3,TRUE)</f>
        <v>#REF!</v>
      </c>
      <c r="Y1060" s="157" t="e">
        <f>SUBTOTAL(9,$U$206:$U1060)</f>
        <v>#REF!</v>
      </c>
      <c r="Z1060" s="158" t="e">
        <f>SUBTOTAL(9,$V$206:$V1060)</f>
        <v>#REF!</v>
      </c>
      <c r="AA1060" s="159">
        <f>IFERROR(+Revisión_Avance_Periodo!$Z1060/Revisión_Avance_Periodo!$Y1060,0)</f>
        <v>0</v>
      </c>
      <c r="AB1060" s="126"/>
      <c r="AC1060" s="127"/>
      <c r="AD1060" s="125"/>
      <c r="AE1060" s="125"/>
      <c r="AF1060" s="128"/>
      <c r="AG1060" s="129"/>
      <c r="AH1060" s="157" t="e">
        <f>SUBTOTAL(9,$U$986:$U1060)</f>
        <v>#REF!</v>
      </c>
      <c r="AI1060" s="158" t="e">
        <f>SUBTOTAL(9,$V$986:$V1060)</f>
        <v>#REF!</v>
      </c>
      <c r="AJ1060" s="159">
        <f>IFERROR(+Revisión_Avance_Periodo!$Z988/Revisión_Avance_Periodo!$Y988,0)</f>
        <v>0</v>
      </c>
      <c r="AK1060" s="126"/>
      <c r="AL1060" s="127"/>
      <c r="AM1060" s="125"/>
      <c r="AN1060" s="125"/>
      <c r="AO1060" s="128"/>
      <c r="AP1060" s="129"/>
    </row>
    <row r="1061" spans="1:42" x14ac:dyDescent="0.25">
      <c r="A1061" s="97">
        <v>85</v>
      </c>
      <c r="B1061" s="435" t="e">
        <f>CONCATENATE(Revisión_Avance_Periodo!$D989,";",Revisión_Avance_Periodo!$F989,";",Revisión_Avance_Periodo!$L989)</f>
        <v>#REF!</v>
      </c>
      <c r="C1061" s="435" t="e">
        <f t="shared" si="90"/>
        <v>#REF!</v>
      </c>
      <c r="D1061" s="123" t="e">
        <f>VLOOKUP($A1061,#REF!,3,FALSE)</f>
        <v>#REF!</v>
      </c>
      <c r="E1061" s="436" t="e">
        <f>VLOOKUP($A1061,#REF!,4,FALSE)</f>
        <v>#REF!</v>
      </c>
      <c r="F1061" s="103" t="e">
        <f>VLOOKUP($A1061,#REF!,5,FALSE)</f>
        <v>#REF!</v>
      </c>
      <c r="G1061" s="98" t="e">
        <f>VLOOKUP($A1061,#REF!,8,FALSE)</f>
        <v>#REF!</v>
      </c>
      <c r="H1061" s="93" t="e">
        <f>VLOOKUP($A1061,#REF!,7,FALSE)</f>
        <v>#REF!</v>
      </c>
      <c r="I1061" s="438" t="e">
        <f>VLOOKUP($A1061,#REF!,10,FALSE)</f>
        <v>#REF!</v>
      </c>
      <c r="J1061" s="98" t="e">
        <f>VLOOKUP($A1061,#REF!,11,FALSE)</f>
        <v>#REF!</v>
      </c>
      <c r="K1061" s="114" t="e">
        <f>VLOOKUP($A1061,#REF!,12,FALSE)</f>
        <v>#REF!</v>
      </c>
      <c r="L1061" s="98" t="e">
        <f>VLOOKUP($A1061,#REF!,13,FALSE)</f>
        <v>#REF!</v>
      </c>
      <c r="M1061" s="438" t="e">
        <f>VLOOKUP($A1061,#REF!,14,FALSE)</f>
        <v>#REF!</v>
      </c>
      <c r="N1061" s="103" t="e">
        <f>VLOOKUP($A1061,#REF!,15,FALSE)</f>
        <v>#REF!</v>
      </c>
      <c r="O1061" s="103" t="e">
        <f>VLOOKUP($A1061,#REF!,18,FALSE)</f>
        <v>#REF!</v>
      </c>
      <c r="P1061" s="93" t="e">
        <f>VLOOKUP($A1061,#REF!,41,FALSE)</f>
        <v>#REF!</v>
      </c>
      <c r="Q1061" s="115" t="e">
        <f>VLOOKUP(Revisión_Avance_Periodo!$L989,#REF!,30,FALSE)</f>
        <v>#REF!</v>
      </c>
      <c r="R1061" s="116">
        <v>2019</v>
      </c>
      <c r="S1061" s="196">
        <v>43585</v>
      </c>
      <c r="T1061" s="124" t="s">
        <v>71</v>
      </c>
      <c r="U1061" s="132" t="e">
        <f>INDEX(#REF!,MATCH(Revisión_Avance_Periodo!$L1061,#REF!,0),MATCH(Revisión_Avance_Periodo!$T1061,#REF!,0))</f>
        <v>#REF!</v>
      </c>
      <c r="V1061" s="132" t="e">
        <f>INDEX(#REF!,MATCH(Revisión_Avance_Periodo!$L1061,#REF!,0),MATCH(Revisión_Avance_Periodo!$T1061,#REF!,0))</f>
        <v>#REF!</v>
      </c>
      <c r="W1061" s="131" t="e">
        <f t="shared" si="93"/>
        <v>#REF!</v>
      </c>
      <c r="X1061" s="124" t="e">
        <f>VLOOKUP(W1061,Tabla_Estado_Meta_OAP_2019[#All],3,TRUE)</f>
        <v>#REF!</v>
      </c>
      <c r="Y1061" s="157" t="e">
        <f>SUBTOTAL(9,$U$206:$U1061)</f>
        <v>#REF!</v>
      </c>
      <c r="Z1061" s="158" t="e">
        <f>SUBTOTAL(9,$V$206:$V1061)</f>
        <v>#REF!</v>
      </c>
      <c r="AA1061" s="159">
        <f>IFERROR(+Revisión_Avance_Periodo!$Z1061/Revisión_Avance_Periodo!$Y1061,0)</f>
        <v>0</v>
      </c>
      <c r="AB1061" s="126"/>
      <c r="AC1061" s="127"/>
      <c r="AD1061" s="125"/>
      <c r="AE1061" s="125"/>
      <c r="AF1061" s="128"/>
      <c r="AG1061" s="129"/>
      <c r="AH1061" s="157" t="e">
        <f>SUBTOTAL(9,$U$986:$U1061)</f>
        <v>#REF!</v>
      </c>
      <c r="AI1061" s="158" t="e">
        <f>SUBTOTAL(9,$V$986:$V1061)</f>
        <v>#REF!</v>
      </c>
      <c r="AJ1061" s="159">
        <f>IFERROR(+Revisión_Avance_Periodo!$Z989/Revisión_Avance_Periodo!$Y989,0)</f>
        <v>0</v>
      </c>
      <c r="AK1061" s="126"/>
      <c r="AL1061" s="127"/>
      <c r="AM1061" s="125"/>
      <c r="AN1061" s="125"/>
      <c r="AO1061" s="128"/>
      <c r="AP1061" s="129"/>
    </row>
    <row r="1062" spans="1:42" x14ac:dyDescent="0.25">
      <c r="A1062" s="92">
        <v>85</v>
      </c>
      <c r="B1062" s="435" t="e">
        <f>CONCATENATE(Revisión_Avance_Periodo!$D990,";",Revisión_Avance_Periodo!$F990,";",Revisión_Avance_Periodo!$L990)</f>
        <v>#REF!</v>
      </c>
      <c r="C1062" s="435" t="e">
        <f t="shared" si="90"/>
        <v>#REF!</v>
      </c>
      <c r="D1062" s="114" t="e">
        <f>VLOOKUP($A1062,#REF!,3,FALSE)</f>
        <v>#REF!</v>
      </c>
      <c r="E1062" s="436" t="e">
        <f>VLOOKUP($A1062,#REF!,4,FALSE)</f>
        <v>#REF!</v>
      </c>
      <c r="F1062" s="102" t="e">
        <f>VLOOKUP($A1062,#REF!,5,FALSE)</f>
        <v>#REF!</v>
      </c>
      <c r="G1062" s="93" t="e">
        <f>VLOOKUP($A1062,#REF!,8,FALSE)</f>
        <v>#REF!</v>
      </c>
      <c r="H1062" s="93" t="e">
        <f>VLOOKUP($A1062,#REF!,7,FALSE)</f>
        <v>#REF!</v>
      </c>
      <c r="I1062" s="438" t="e">
        <f>VLOOKUP($A1062,#REF!,10,FALSE)</f>
        <v>#REF!</v>
      </c>
      <c r="J1062" s="93" t="e">
        <f>VLOOKUP($A1062,#REF!,11,FALSE)</f>
        <v>#REF!</v>
      </c>
      <c r="K1062" s="114" t="e">
        <f>VLOOKUP($A1062,#REF!,12,FALSE)</f>
        <v>#REF!</v>
      </c>
      <c r="L1062" s="93" t="e">
        <f>VLOOKUP($A1062,#REF!,13,FALSE)</f>
        <v>#REF!</v>
      </c>
      <c r="M1062" s="438" t="e">
        <f>VLOOKUP($A1062,#REF!,14,FALSE)</f>
        <v>#REF!</v>
      </c>
      <c r="N1062" s="102" t="e">
        <f>VLOOKUP($A1062,#REF!,15,FALSE)</f>
        <v>#REF!</v>
      </c>
      <c r="O1062" s="102" t="e">
        <f>VLOOKUP($A1062,#REF!,18,FALSE)</f>
        <v>#REF!</v>
      </c>
      <c r="P1062" s="93" t="e">
        <f>VLOOKUP($A1062,#REF!,41,FALSE)</f>
        <v>#REF!</v>
      </c>
      <c r="Q1062" s="115" t="e">
        <f>VLOOKUP(Revisión_Avance_Periodo!$L990,#REF!,30,FALSE)</f>
        <v>#REF!</v>
      </c>
      <c r="R1062" s="116">
        <v>2019</v>
      </c>
      <c r="S1062" s="196">
        <v>43615</v>
      </c>
      <c r="T1062" s="116" t="s">
        <v>72</v>
      </c>
      <c r="U1062" s="132" t="e">
        <f>INDEX(#REF!,MATCH(Revisión_Avance_Periodo!$L1062,#REF!,0),MATCH(Revisión_Avance_Periodo!$T1062,#REF!,0))</f>
        <v>#REF!</v>
      </c>
      <c r="V1062" s="132" t="e">
        <f>INDEX(#REF!,MATCH(Revisión_Avance_Periodo!$L1062,#REF!,0),MATCH(Revisión_Avance_Periodo!$T1062,#REF!,0))</f>
        <v>#REF!</v>
      </c>
      <c r="W1062" s="131" t="e">
        <f t="shared" si="93"/>
        <v>#REF!</v>
      </c>
      <c r="X1062" s="116" t="e">
        <f>VLOOKUP(W1062,Tabla_Estado_Meta_OAP_2019[#All],3,TRUE)</f>
        <v>#REF!</v>
      </c>
      <c r="Y1062" s="157" t="e">
        <f>SUBTOTAL(9,$U$206:$U1062)</f>
        <v>#REF!</v>
      </c>
      <c r="Z1062" s="158" t="e">
        <f>SUBTOTAL(9,$V$206:$V1062)</f>
        <v>#REF!</v>
      </c>
      <c r="AA1062" s="159">
        <f>IFERROR(+Revisión_Avance_Periodo!$Z1062/Revisión_Avance_Periodo!$Y1062,0)</f>
        <v>0</v>
      </c>
      <c r="AB1062" s="126"/>
      <c r="AC1062" s="127"/>
      <c r="AD1062" s="125"/>
      <c r="AE1062" s="125"/>
      <c r="AF1062" s="128"/>
      <c r="AG1062" s="129"/>
      <c r="AH1062" s="157" t="e">
        <f>SUBTOTAL(9,$U$986:$U1062)</f>
        <v>#REF!</v>
      </c>
      <c r="AI1062" s="158" t="e">
        <f>SUBTOTAL(9,$V$986:$V1062)</f>
        <v>#REF!</v>
      </c>
      <c r="AJ1062" s="159">
        <f>IFERROR(+Revisión_Avance_Periodo!$Z990/Revisión_Avance_Periodo!$Y990,0)</f>
        <v>0</v>
      </c>
      <c r="AK1062" s="126"/>
      <c r="AL1062" s="127"/>
      <c r="AM1062" s="125"/>
      <c r="AN1062" s="125"/>
      <c r="AO1062" s="128"/>
      <c r="AP1062" s="129"/>
    </row>
    <row r="1063" spans="1:42" x14ac:dyDescent="0.25">
      <c r="A1063" s="97">
        <v>85</v>
      </c>
      <c r="B1063" s="435" t="e">
        <f>CONCATENATE(Revisión_Avance_Periodo!$D991,";",Revisión_Avance_Periodo!$F991,";",Revisión_Avance_Periodo!$L991)</f>
        <v>#REF!</v>
      </c>
      <c r="C1063" s="435" t="e">
        <f t="shared" si="90"/>
        <v>#REF!</v>
      </c>
      <c r="D1063" s="123" t="e">
        <f>VLOOKUP($A1063,#REF!,3,FALSE)</f>
        <v>#REF!</v>
      </c>
      <c r="E1063" s="436" t="e">
        <f>VLOOKUP($A1063,#REF!,4,FALSE)</f>
        <v>#REF!</v>
      </c>
      <c r="F1063" s="103" t="e">
        <f>VLOOKUP($A1063,#REF!,5,FALSE)</f>
        <v>#REF!</v>
      </c>
      <c r="G1063" s="98" t="e">
        <f>VLOOKUP($A1063,#REF!,8,FALSE)</f>
        <v>#REF!</v>
      </c>
      <c r="H1063" s="93" t="e">
        <f>VLOOKUP($A1063,#REF!,7,FALSE)</f>
        <v>#REF!</v>
      </c>
      <c r="I1063" s="438" t="e">
        <f>VLOOKUP($A1063,#REF!,10,FALSE)</f>
        <v>#REF!</v>
      </c>
      <c r="J1063" s="98" t="e">
        <f>VLOOKUP($A1063,#REF!,11,FALSE)</f>
        <v>#REF!</v>
      </c>
      <c r="K1063" s="114" t="e">
        <f>VLOOKUP($A1063,#REF!,12,FALSE)</f>
        <v>#REF!</v>
      </c>
      <c r="L1063" s="98" t="e">
        <f>VLOOKUP($A1063,#REF!,13,FALSE)</f>
        <v>#REF!</v>
      </c>
      <c r="M1063" s="438" t="e">
        <f>VLOOKUP($A1063,#REF!,14,FALSE)</f>
        <v>#REF!</v>
      </c>
      <c r="N1063" s="103" t="e">
        <f>VLOOKUP($A1063,#REF!,15,FALSE)</f>
        <v>#REF!</v>
      </c>
      <c r="O1063" s="103" t="e">
        <f>VLOOKUP($A1063,#REF!,18,FALSE)</f>
        <v>#REF!</v>
      </c>
      <c r="P1063" s="93" t="e">
        <f>VLOOKUP($A1063,#REF!,41,FALSE)</f>
        <v>#REF!</v>
      </c>
      <c r="Q1063" s="115" t="e">
        <f>VLOOKUP(Revisión_Avance_Periodo!$L991,#REF!,30,FALSE)</f>
        <v>#REF!</v>
      </c>
      <c r="R1063" s="116">
        <v>2019</v>
      </c>
      <c r="S1063" s="196">
        <v>43646</v>
      </c>
      <c r="T1063" s="124" t="s">
        <v>73</v>
      </c>
      <c r="U1063" s="132" t="e">
        <f>INDEX(#REF!,MATCH(Revisión_Avance_Periodo!$L1063,#REF!,0),MATCH(Revisión_Avance_Periodo!$T1063,#REF!,0))</f>
        <v>#REF!</v>
      </c>
      <c r="V1063" s="132" t="e">
        <f>INDEX(#REF!,MATCH(Revisión_Avance_Periodo!$L1063,#REF!,0),MATCH(Revisión_Avance_Periodo!$T1063,#REF!,0))</f>
        <v>#REF!</v>
      </c>
      <c r="W1063" s="131" t="e">
        <f t="shared" si="93"/>
        <v>#REF!</v>
      </c>
      <c r="X1063" s="124" t="e">
        <f>VLOOKUP(W1063,Tabla_Estado_Meta_OAP_2019[#All],3,TRUE)</f>
        <v>#REF!</v>
      </c>
      <c r="Y1063" s="157" t="e">
        <f>SUBTOTAL(9,$U$206:$U1063)</f>
        <v>#REF!</v>
      </c>
      <c r="Z1063" s="158" t="e">
        <f>SUBTOTAL(9,$V$206:$V1063)</f>
        <v>#REF!</v>
      </c>
      <c r="AA1063" s="159">
        <f>IFERROR(+Revisión_Avance_Periodo!$Z1063/Revisión_Avance_Periodo!$Y1063,0)</f>
        <v>0</v>
      </c>
      <c r="AB1063" s="126"/>
      <c r="AC1063" s="127"/>
      <c r="AD1063" s="125"/>
      <c r="AE1063" s="125"/>
      <c r="AF1063" s="128"/>
      <c r="AG1063" s="129"/>
      <c r="AH1063" s="157" t="e">
        <f>SUBTOTAL(9,$U$986:$U1063)</f>
        <v>#REF!</v>
      </c>
      <c r="AI1063" s="158" t="e">
        <f>SUBTOTAL(9,$V$986:$V1063)</f>
        <v>#REF!</v>
      </c>
      <c r="AJ1063" s="159">
        <f>IFERROR(+Revisión_Avance_Periodo!$Z991/Revisión_Avance_Periodo!$Y991,0)</f>
        <v>0</v>
      </c>
      <c r="AK1063" s="126"/>
      <c r="AL1063" s="127"/>
      <c r="AM1063" s="125"/>
      <c r="AN1063" s="125"/>
      <c r="AO1063" s="128"/>
      <c r="AP1063" s="129"/>
    </row>
    <row r="1064" spans="1:42" x14ac:dyDescent="0.25">
      <c r="A1064" s="92">
        <v>85</v>
      </c>
      <c r="B1064" s="435" t="e">
        <f>CONCATENATE(Revisión_Avance_Periodo!$D992,";",Revisión_Avance_Periodo!$F992,";",Revisión_Avance_Periodo!$L992)</f>
        <v>#REF!</v>
      </c>
      <c r="C1064" s="435" t="e">
        <f t="shared" si="90"/>
        <v>#REF!</v>
      </c>
      <c r="D1064" s="114" t="e">
        <f>VLOOKUP($A1064,#REF!,3,FALSE)</f>
        <v>#REF!</v>
      </c>
      <c r="E1064" s="436" t="e">
        <f>VLOOKUP($A1064,#REF!,4,FALSE)</f>
        <v>#REF!</v>
      </c>
      <c r="F1064" s="102" t="e">
        <f>VLOOKUP($A1064,#REF!,5,FALSE)</f>
        <v>#REF!</v>
      </c>
      <c r="G1064" s="93" t="e">
        <f>VLOOKUP($A1064,#REF!,8,FALSE)</f>
        <v>#REF!</v>
      </c>
      <c r="H1064" s="93" t="e">
        <f>VLOOKUP($A1064,#REF!,7,FALSE)</f>
        <v>#REF!</v>
      </c>
      <c r="I1064" s="438" t="e">
        <f>VLOOKUP($A1064,#REF!,10,FALSE)</f>
        <v>#REF!</v>
      </c>
      <c r="J1064" s="93" t="e">
        <f>VLOOKUP($A1064,#REF!,11,FALSE)</f>
        <v>#REF!</v>
      </c>
      <c r="K1064" s="114" t="e">
        <f>VLOOKUP($A1064,#REF!,12,FALSE)</f>
        <v>#REF!</v>
      </c>
      <c r="L1064" s="93" t="e">
        <f>VLOOKUP($A1064,#REF!,13,FALSE)</f>
        <v>#REF!</v>
      </c>
      <c r="M1064" s="438" t="e">
        <f>VLOOKUP($A1064,#REF!,14,FALSE)</f>
        <v>#REF!</v>
      </c>
      <c r="N1064" s="102" t="e">
        <f>VLOOKUP($A1064,#REF!,15,FALSE)</f>
        <v>#REF!</v>
      </c>
      <c r="O1064" s="102" t="e">
        <f>VLOOKUP($A1064,#REF!,18,FALSE)</f>
        <v>#REF!</v>
      </c>
      <c r="P1064" s="93" t="e">
        <f>VLOOKUP($A1064,#REF!,41,FALSE)</f>
        <v>#REF!</v>
      </c>
      <c r="Q1064" s="115" t="e">
        <f>VLOOKUP(Revisión_Avance_Periodo!$L992,#REF!,30,FALSE)</f>
        <v>#REF!</v>
      </c>
      <c r="R1064" s="116">
        <v>2019</v>
      </c>
      <c r="S1064" s="196">
        <v>43676</v>
      </c>
      <c r="T1064" s="116" t="s">
        <v>74</v>
      </c>
      <c r="U1064" s="132" t="e">
        <f>INDEX(#REF!,MATCH(Revisión_Avance_Periodo!$L1064,#REF!,0),MATCH(Revisión_Avance_Periodo!$T1064,#REF!,0))</f>
        <v>#REF!</v>
      </c>
      <c r="V1064" s="132" t="e">
        <f>INDEX(#REF!,MATCH(Revisión_Avance_Periodo!$L1064,#REF!,0),MATCH(Revisión_Avance_Periodo!$T1064,#REF!,0))</f>
        <v>#REF!</v>
      </c>
      <c r="W1064" s="131" t="e">
        <f t="shared" si="93"/>
        <v>#REF!</v>
      </c>
      <c r="X1064" s="116" t="e">
        <f>VLOOKUP(W1064,Tabla_Estado_Meta_OAP_2019[#All],3,TRUE)</f>
        <v>#REF!</v>
      </c>
      <c r="Y1064" s="157" t="e">
        <f>SUBTOTAL(9,$U$206:$U1064)</f>
        <v>#REF!</v>
      </c>
      <c r="Z1064" s="158" t="e">
        <f>SUBTOTAL(9,$V$206:$V1064)</f>
        <v>#REF!</v>
      </c>
      <c r="AA1064" s="159">
        <f>IFERROR(+Revisión_Avance_Periodo!$Z1064/Revisión_Avance_Periodo!$Y1064,0)</f>
        <v>0</v>
      </c>
      <c r="AB1064" s="126"/>
      <c r="AC1064" s="127"/>
      <c r="AD1064" s="125"/>
      <c r="AE1064" s="125"/>
      <c r="AF1064" s="128"/>
      <c r="AG1064" s="129"/>
      <c r="AH1064" s="157" t="e">
        <f>SUBTOTAL(9,$U$986:$U1064)</f>
        <v>#REF!</v>
      </c>
      <c r="AI1064" s="158" t="e">
        <f>SUBTOTAL(9,$V$986:$V1064)</f>
        <v>#REF!</v>
      </c>
      <c r="AJ1064" s="159">
        <f>IFERROR(+Revisión_Avance_Periodo!$Z992/Revisión_Avance_Periodo!$Y992,0)</f>
        <v>0</v>
      </c>
      <c r="AK1064" s="126"/>
      <c r="AL1064" s="127"/>
      <c r="AM1064" s="125"/>
      <c r="AN1064" s="125"/>
      <c r="AO1064" s="128"/>
      <c r="AP1064" s="129"/>
    </row>
    <row r="1065" spans="1:42" x14ac:dyDescent="0.25">
      <c r="A1065" s="97">
        <v>85</v>
      </c>
      <c r="B1065" s="435" t="e">
        <f>CONCATENATE(Revisión_Avance_Periodo!$D993,";",Revisión_Avance_Periodo!$F993,";",Revisión_Avance_Periodo!$L993)</f>
        <v>#REF!</v>
      </c>
      <c r="C1065" s="435" t="e">
        <f t="shared" si="90"/>
        <v>#REF!</v>
      </c>
      <c r="D1065" s="123" t="e">
        <f>VLOOKUP($A1065,#REF!,3,FALSE)</f>
        <v>#REF!</v>
      </c>
      <c r="E1065" s="436" t="e">
        <f>VLOOKUP($A1065,#REF!,4,FALSE)</f>
        <v>#REF!</v>
      </c>
      <c r="F1065" s="103" t="e">
        <f>VLOOKUP($A1065,#REF!,5,FALSE)</f>
        <v>#REF!</v>
      </c>
      <c r="G1065" s="98" t="e">
        <f>VLOOKUP($A1065,#REF!,8,FALSE)</f>
        <v>#REF!</v>
      </c>
      <c r="H1065" s="93" t="e">
        <f>VLOOKUP($A1065,#REF!,7,FALSE)</f>
        <v>#REF!</v>
      </c>
      <c r="I1065" s="438" t="e">
        <f>VLOOKUP($A1065,#REF!,10,FALSE)</f>
        <v>#REF!</v>
      </c>
      <c r="J1065" s="98" t="e">
        <f>VLOOKUP($A1065,#REF!,11,FALSE)</f>
        <v>#REF!</v>
      </c>
      <c r="K1065" s="114" t="e">
        <f>VLOOKUP($A1065,#REF!,12,FALSE)</f>
        <v>#REF!</v>
      </c>
      <c r="L1065" s="98" t="e">
        <f>VLOOKUP($A1065,#REF!,13,FALSE)</f>
        <v>#REF!</v>
      </c>
      <c r="M1065" s="438" t="e">
        <f>VLOOKUP($A1065,#REF!,14,FALSE)</f>
        <v>#REF!</v>
      </c>
      <c r="N1065" s="103" t="e">
        <f>VLOOKUP($A1065,#REF!,15,FALSE)</f>
        <v>#REF!</v>
      </c>
      <c r="O1065" s="103" t="e">
        <f>VLOOKUP($A1065,#REF!,18,FALSE)</f>
        <v>#REF!</v>
      </c>
      <c r="P1065" s="93" t="e">
        <f>VLOOKUP($A1065,#REF!,41,FALSE)</f>
        <v>#REF!</v>
      </c>
      <c r="Q1065" s="115" t="e">
        <f>VLOOKUP(Revisión_Avance_Periodo!$L993,#REF!,30,FALSE)</f>
        <v>#REF!</v>
      </c>
      <c r="R1065" s="116">
        <v>2019</v>
      </c>
      <c r="S1065" s="196">
        <v>43707</v>
      </c>
      <c r="T1065" s="124" t="s">
        <v>75</v>
      </c>
      <c r="U1065" s="132" t="e">
        <f>INDEX(#REF!,MATCH(Revisión_Avance_Periodo!$L1065,#REF!,0),MATCH(Revisión_Avance_Periodo!$T1065,#REF!,0))</f>
        <v>#REF!</v>
      </c>
      <c r="V1065" s="132" t="e">
        <f>INDEX(#REF!,MATCH(Revisión_Avance_Periodo!$L1065,#REF!,0),MATCH(Revisión_Avance_Periodo!$T1065,#REF!,0))</f>
        <v>#REF!</v>
      </c>
      <c r="W1065" s="131" t="e">
        <f t="shared" si="93"/>
        <v>#REF!</v>
      </c>
      <c r="X1065" s="124" t="e">
        <f>VLOOKUP(W1065,Tabla_Estado_Meta_OAP_2019[#All],3,TRUE)</f>
        <v>#REF!</v>
      </c>
      <c r="Y1065" s="157" t="e">
        <f>SUBTOTAL(9,$U$206:$U1065)</f>
        <v>#REF!</v>
      </c>
      <c r="Z1065" s="158" t="e">
        <f>SUBTOTAL(9,$V$206:$V1065)</f>
        <v>#REF!</v>
      </c>
      <c r="AA1065" s="159">
        <f>IFERROR(+Revisión_Avance_Periodo!$Z1065/Revisión_Avance_Periodo!$Y1065,0)</f>
        <v>0</v>
      </c>
      <c r="AB1065" s="126"/>
      <c r="AC1065" s="127"/>
      <c r="AD1065" s="125"/>
      <c r="AE1065" s="125"/>
      <c r="AF1065" s="128"/>
      <c r="AG1065" s="129"/>
      <c r="AH1065" s="157" t="e">
        <f>SUBTOTAL(9,$U$986:$U1065)</f>
        <v>#REF!</v>
      </c>
      <c r="AI1065" s="158" t="e">
        <f>SUBTOTAL(9,$V$986:$V1065)</f>
        <v>#REF!</v>
      </c>
      <c r="AJ1065" s="159">
        <f>IFERROR(+Revisión_Avance_Periodo!$Z993/Revisión_Avance_Periodo!$Y993,0)</f>
        <v>0</v>
      </c>
      <c r="AK1065" s="126"/>
      <c r="AL1065" s="127"/>
      <c r="AM1065" s="125"/>
      <c r="AN1065" s="125"/>
      <c r="AO1065" s="128"/>
      <c r="AP1065" s="129"/>
    </row>
    <row r="1066" spans="1:42" x14ac:dyDescent="0.25">
      <c r="A1066" s="92">
        <v>85</v>
      </c>
      <c r="B1066" s="435" t="e">
        <f>CONCATENATE(Revisión_Avance_Periodo!$D994,";",Revisión_Avance_Periodo!$F994,";",Revisión_Avance_Periodo!$L994)</f>
        <v>#REF!</v>
      </c>
      <c r="C1066" s="435" t="e">
        <f t="shared" si="90"/>
        <v>#REF!</v>
      </c>
      <c r="D1066" s="114" t="e">
        <f>VLOOKUP($A1066,#REF!,3,FALSE)</f>
        <v>#REF!</v>
      </c>
      <c r="E1066" s="436" t="e">
        <f>VLOOKUP($A1066,#REF!,4,FALSE)</f>
        <v>#REF!</v>
      </c>
      <c r="F1066" s="102" t="e">
        <f>VLOOKUP($A1066,#REF!,5,FALSE)</f>
        <v>#REF!</v>
      </c>
      <c r="G1066" s="93" t="e">
        <f>VLOOKUP($A1066,#REF!,8,FALSE)</f>
        <v>#REF!</v>
      </c>
      <c r="H1066" s="93" t="e">
        <f>VLOOKUP($A1066,#REF!,7,FALSE)</f>
        <v>#REF!</v>
      </c>
      <c r="I1066" s="438" t="e">
        <f>VLOOKUP($A1066,#REF!,10,FALSE)</f>
        <v>#REF!</v>
      </c>
      <c r="J1066" s="93" t="e">
        <f>VLOOKUP($A1066,#REF!,11,FALSE)</f>
        <v>#REF!</v>
      </c>
      <c r="K1066" s="114" t="e">
        <f>VLOOKUP($A1066,#REF!,12,FALSE)</f>
        <v>#REF!</v>
      </c>
      <c r="L1066" s="93" t="e">
        <f>VLOOKUP($A1066,#REF!,13,FALSE)</f>
        <v>#REF!</v>
      </c>
      <c r="M1066" s="438" t="e">
        <f>VLOOKUP($A1066,#REF!,14,FALSE)</f>
        <v>#REF!</v>
      </c>
      <c r="N1066" s="102" t="e">
        <f>VLOOKUP($A1066,#REF!,15,FALSE)</f>
        <v>#REF!</v>
      </c>
      <c r="O1066" s="102" t="e">
        <f>VLOOKUP($A1066,#REF!,18,FALSE)</f>
        <v>#REF!</v>
      </c>
      <c r="P1066" s="93" t="e">
        <f>VLOOKUP($A1066,#REF!,41,FALSE)</f>
        <v>#REF!</v>
      </c>
      <c r="Q1066" s="115" t="e">
        <f>VLOOKUP(Revisión_Avance_Periodo!$L994,#REF!,30,FALSE)</f>
        <v>#REF!</v>
      </c>
      <c r="R1066" s="116">
        <v>2019</v>
      </c>
      <c r="S1066" s="196">
        <v>43738</v>
      </c>
      <c r="T1066" s="116" t="s">
        <v>76</v>
      </c>
      <c r="U1066" s="132" t="e">
        <f>INDEX(#REF!,MATCH(Revisión_Avance_Periodo!$L1066,#REF!,0),MATCH(Revisión_Avance_Periodo!$T1066,#REF!,0))</f>
        <v>#REF!</v>
      </c>
      <c r="V1066" s="132" t="e">
        <f>INDEX(#REF!,MATCH(Revisión_Avance_Periodo!$L1066,#REF!,0),MATCH(Revisión_Avance_Periodo!$T1066,#REF!,0))</f>
        <v>#REF!</v>
      </c>
      <c r="W1066" s="131" t="e">
        <f t="shared" si="93"/>
        <v>#REF!</v>
      </c>
      <c r="X1066" s="116" t="e">
        <f>VLOOKUP(W1066,Tabla_Estado_Meta_OAP_2019[#All],3,TRUE)</f>
        <v>#REF!</v>
      </c>
      <c r="Y1066" s="157" t="e">
        <f>SUBTOTAL(9,$U$206:$U1066)</f>
        <v>#REF!</v>
      </c>
      <c r="Z1066" s="158" t="e">
        <f>SUBTOTAL(9,$V$206:$V1066)</f>
        <v>#REF!</v>
      </c>
      <c r="AA1066" s="159">
        <f>IFERROR(+Revisión_Avance_Periodo!$Z1066/Revisión_Avance_Periodo!$Y1066,0)</f>
        <v>0</v>
      </c>
      <c r="AB1066" s="126"/>
      <c r="AC1066" s="127"/>
      <c r="AD1066" s="125"/>
      <c r="AE1066" s="125"/>
      <c r="AF1066" s="128"/>
      <c r="AG1066" s="129"/>
      <c r="AH1066" s="157" t="e">
        <f>SUBTOTAL(9,$U$986:$U1066)</f>
        <v>#REF!</v>
      </c>
      <c r="AI1066" s="158" t="e">
        <f>SUBTOTAL(9,$V$986:$V1066)</f>
        <v>#REF!</v>
      </c>
      <c r="AJ1066" s="159">
        <f>IFERROR(+Revisión_Avance_Periodo!$Z994/Revisión_Avance_Periodo!$Y994,0)</f>
        <v>0</v>
      </c>
      <c r="AK1066" s="126"/>
      <c r="AL1066" s="127"/>
      <c r="AM1066" s="125"/>
      <c r="AN1066" s="125"/>
      <c r="AO1066" s="128"/>
      <c r="AP1066" s="129"/>
    </row>
    <row r="1067" spans="1:42" x14ac:dyDescent="0.25">
      <c r="A1067" s="97">
        <v>85</v>
      </c>
      <c r="B1067" s="435" t="e">
        <f>CONCATENATE(Revisión_Avance_Periodo!$D995,";",Revisión_Avance_Periodo!$F995,";",Revisión_Avance_Periodo!$L995)</f>
        <v>#REF!</v>
      </c>
      <c r="C1067" s="435" t="e">
        <f t="shared" si="90"/>
        <v>#REF!</v>
      </c>
      <c r="D1067" s="123" t="e">
        <f>VLOOKUP($A1067,#REF!,3,FALSE)</f>
        <v>#REF!</v>
      </c>
      <c r="E1067" s="436" t="e">
        <f>VLOOKUP($A1067,#REF!,4,FALSE)</f>
        <v>#REF!</v>
      </c>
      <c r="F1067" s="103" t="e">
        <f>VLOOKUP($A1067,#REF!,5,FALSE)</f>
        <v>#REF!</v>
      </c>
      <c r="G1067" s="98" t="e">
        <f>VLOOKUP($A1067,#REF!,8,FALSE)</f>
        <v>#REF!</v>
      </c>
      <c r="H1067" s="93" t="e">
        <f>VLOOKUP($A1067,#REF!,7,FALSE)</f>
        <v>#REF!</v>
      </c>
      <c r="I1067" s="438" t="e">
        <f>VLOOKUP($A1067,#REF!,10,FALSE)</f>
        <v>#REF!</v>
      </c>
      <c r="J1067" s="98" t="e">
        <f>VLOOKUP($A1067,#REF!,11,FALSE)</f>
        <v>#REF!</v>
      </c>
      <c r="K1067" s="114" t="e">
        <f>VLOOKUP($A1067,#REF!,12,FALSE)</f>
        <v>#REF!</v>
      </c>
      <c r="L1067" s="98" t="e">
        <f>VLOOKUP($A1067,#REF!,13,FALSE)</f>
        <v>#REF!</v>
      </c>
      <c r="M1067" s="438" t="e">
        <f>VLOOKUP($A1067,#REF!,14,FALSE)</f>
        <v>#REF!</v>
      </c>
      <c r="N1067" s="103" t="e">
        <f>VLOOKUP($A1067,#REF!,15,FALSE)</f>
        <v>#REF!</v>
      </c>
      <c r="O1067" s="103" t="e">
        <f>VLOOKUP($A1067,#REF!,18,FALSE)</f>
        <v>#REF!</v>
      </c>
      <c r="P1067" s="93" t="e">
        <f>VLOOKUP($A1067,#REF!,41,FALSE)</f>
        <v>#REF!</v>
      </c>
      <c r="Q1067" s="115" t="e">
        <f>VLOOKUP(Revisión_Avance_Periodo!$L995,#REF!,30,FALSE)</f>
        <v>#REF!</v>
      </c>
      <c r="R1067" s="116">
        <v>2019</v>
      </c>
      <c r="S1067" s="196">
        <v>43768</v>
      </c>
      <c r="T1067" s="124" t="s">
        <v>77</v>
      </c>
      <c r="U1067" s="132" t="e">
        <f>INDEX(#REF!,MATCH(Revisión_Avance_Periodo!$L1067,#REF!,0),MATCH(Revisión_Avance_Periodo!$T1067,#REF!,0))</f>
        <v>#REF!</v>
      </c>
      <c r="V1067" s="132" t="e">
        <f>INDEX(#REF!,MATCH(Revisión_Avance_Periodo!$L1067,#REF!,0),MATCH(Revisión_Avance_Periodo!$T1067,#REF!,0))</f>
        <v>#REF!</v>
      </c>
      <c r="W1067" s="118">
        <f t="shared" ref="W1067:W1080" si="94">IFERROR((V1067/U1067),0)</f>
        <v>0</v>
      </c>
      <c r="X1067" s="124" t="str">
        <f>VLOOKUP(W1067,Tabla_Estado_Meta_OAP_2019[#All],3,TRUE)</f>
        <v>Por Ejecutar</v>
      </c>
      <c r="Y1067" s="157" t="e">
        <f>SUBTOTAL(9,$U$206:$U1067)</f>
        <v>#REF!</v>
      </c>
      <c r="Z1067" s="158" t="e">
        <f>SUBTOTAL(9,$V$206:$V1067)</f>
        <v>#REF!</v>
      </c>
      <c r="AA1067" s="159">
        <f>IFERROR(+Revisión_Avance_Periodo!$Z1067/Revisión_Avance_Periodo!$Y1067,0)</f>
        <v>0</v>
      </c>
      <c r="AB1067" s="126"/>
      <c r="AC1067" s="127"/>
      <c r="AD1067" s="125"/>
      <c r="AE1067" s="125"/>
      <c r="AF1067" s="128"/>
      <c r="AG1067" s="129"/>
      <c r="AH1067" s="157" t="e">
        <f>SUBTOTAL(9,$U$986:$U1067)</f>
        <v>#REF!</v>
      </c>
      <c r="AI1067" s="158" t="e">
        <f>SUBTOTAL(9,$V$986:$V1067)</f>
        <v>#REF!</v>
      </c>
      <c r="AJ1067" s="159">
        <f>IFERROR(+Revisión_Avance_Periodo!$Z995/Revisión_Avance_Periodo!$Y995,0)</f>
        <v>0</v>
      </c>
      <c r="AK1067" s="126"/>
      <c r="AL1067" s="127"/>
      <c r="AM1067" s="125"/>
      <c r="AN1067" s="125"/>
      <c r="AO1067" s="128"/>
      <c r="AP1067" s="129"/>
    </row>
    <row r="1068" spans="1:42" x14ac:dyDescent="0.25">
      <c r="A1068" s="92">
        <v>85</v>
      </c>
      <c r="B1068" s="435" t="e">
        <f>CONCATENATE(Revisión_Avance_Periodo!$D996,";",Revisión_Avance_Periodo!$F996,";",Revisión_Avance_Periodo!$L996)</f>
        <v>#REF!</v>
      </c>
      <c r="C1068" s="435" t="e">
        <f t="shared" si="90"/>
        <v>#REF!</v>
      </c>
      <c r="D1068" s="114" t="e">
        <f>VLOOKUP($A1068,#REF!,3,FALSE)</f>
        <v>#REF!</v>
      </c>
      <c r="E1068" s="436" t="e">
        <f>VLOOKUP($A1068,#REF!,4,FALSE)</f>
        <v>#REF!</v>
      </c>
      <c r="F1068" s="102" t="e">
        <f>VLOOKUP($A1068,#REF!,5,FALSE)</f>
        <v>#REF!</v>
      </c>
      <c r="G1068" s="93" t="e">
        <f>VLOOKUP($A1068,#REF!,8,FALSE)</f>
        <v>#REF!</v>
      </c>
      <c r="H1068" s="93" t="e">
        <f>VLOOKUP($A1068,#REF!,7,FALSE)</f>
        <v>#REF!</v>
      </c>
      <c r="I1068" s="438" t="e">
        <f>VLOOKUP($A1068,#REF!,10,FALSE)</f>
        <v>#REF!</v>
      </c>
      <c r="J1068" s="93" t="e">
        <f>VLOOKUP($A1068,#REF!,11,FALSE)</f>
        <v>#REF!</v>
      </c>
      <c r="K1068" s="114" t="e">
        <f>VLOOKUP($A1068,#REF!,12,FALSE)</f>
        <v>#REF!</v>
      </c>
      <c r="L1068" s="93" t="e">
        <f>VLOOKUP($A1068,#REF!,13,FALSE)</f>
        <v>#REF!</v>
      </c>
      <c r="M1068" s="438" t="e">
        <f>VLOOKUP($A1068,#REF!,14,FALSE)</f>
        <v>#REF!</v>
      </c>
      <c r="N1068" s="102" t="e">
        <f>VLOOKUP($A1068,#REF!,15,FALSE)</f>
        <v>#REF!</v>
      </c>
      <c r="O1068" s="102" t="e">
        <f>VLOOKUP($A1068,#REF!,18,FALSE)</f>
        <v>#REF!</v>
      </c>
      <c r="P1068" s="93" t="e">
        <f>VLOOKUP($A1068,#REF!,41,FALSE)</f>
        <v>#REF!</v>
      </c>
      <c r="Q1068" s="115" t="e">
        <f>VLOOKUP(Revisión_Avance_Periodo!$L996,#REF!,30,FALSE)</f>
        <v>#REF!</v>
      </c>
      <c r="R1068" s="116">
        <v>2019</v>
      </c>
      <c r="S1068" s="196">
        <v>43799</v>
      </c>
      <c r="T1068" s="116" t="s">
        <v>78</v>
      </c>
      <c r="U1068" s="132" t="e">
        <f>INDEX(#REF!,MATCH(Revisión_Avance_Periodo!$L1068,#REF!,0),MATCH(Revisión_Avance_Periodo!$T1068,#REF!,0))</f>
        <v>#REF!</v>
      </c>
      <c r="V1068" s="132" t="e">
        <f>INDEX(#REF!,MATCH(Revisión_Avance_Periodo!$L1068,#REF!,0),MATCH(Revisión_Avance_Periodo!$T1068,#REF!,0))</f>
        <v>#REF!</v>
      </c>
      <c r="W1068" s="118">
        <f t="shared" si="94"/>
        <v>0</v>
      </c>
      <c r="X1068" s="116" t="str">
        <f>VLOOKUP(W1068,Tabla_Estado_Meta_OAP_2019[#All],3,TRUE)</f>
        <v>Por Ejecutar</v>
      </c>
      <c r="Y1068" s="157" t="e">
        <f>SUBTOTAL(9,$U$206:$U1068)</f>
        <v>#REF!</v>
      </c>
      <c r="Z1068" s="158" t="e">
        <f>SUBTOTAL(9,$V$206:$V1068)</f>
        <v>#REF!</v>
      </c>
      <c r="AA1068" s="159">
        <f>IFERROR(+Revisión_Avance_Periodo!$Z1068/Revisión_Avance_Periodo!$Y1068,0)</f>
        <v>0</v>
      </c>
      <c r="AB1068" s="126"/>
      <c r="AC1068" s="127"/>
      <c r="AD1068" s="125"/>
      <c r="AE1068" s="125"/>
      <c r="AF1068" s="128"/>
      <c r="AG1068" s="129"/>
      <c r="AH1068" s="157" t="e">
        <f>SUBTOTAL(9,$U$986:$U1068)</f>
        <v>#REF!</v>
      </c>
      <c r="AI1068" s="158" t="e">
        <f>SUBTOTAL(9,$V$986:$V1068)</f>
        <v>#REF!</v>
      </c>
      <c r="AJ1068" s="159">
        <f>IFERROR(+Revisión_Avance_Periodo!$Z996/Revisión_Avance_Periodo!$Y996,0)</f>
        <v>0</v>
      </c>
      <c r="AK1068" s="126"/>
      <c r="AL1068" s="127"/>
      <c r="AM1068" s="125"/>
      <c r="AN1068" s="125"/>
      <c r="AO1068" s="128"/>
      <c r="AP1068" s="129"/>
    </row>
    <row r="1069" spans="1:42" ht="15.75" thickBot="1" x14ac:dyDescent="0.3">
      <c r="A1069" s="97">
        <v>85</v>
      </c>
      <c r="B1069" s="435" t="e">
        <f>CONCATENATE(Revisión_Avance_Periodo!$D997,";",Revisión_Avance_Periodo!$F997,";",Revisión_Avance_Periodo!$L997)</f>
        <v>#REF!</v>
      </c>
      <c r="C1069" s="435" t="e">
        <f t="shared" si="90"/>
        <v>#REF!</v>
      </c>
      <c r="D1069" s="123" t="e">
        <f>VLOOKUP($A1069,#REF!,3,FALSE)</f>
        <v>#REF!</v>
      </c>
      <c r="E1069" s="436" t="e">
        <f>VLOOKUP($A1069,#REF!,4,FALSE)</f>
        <v>#REF!</v>
      </c>
      <c r="F1069" s="103" t="e">
        <f>VLOOKUP($A1069,#REF!,5,FALSE)</f>
        <v>#REF!</v>
      </c>
      <c r="G1069" s="98" t="e">
        <f>VLOOKUP($A1069,#REF!,8,FALSE)</f>
        <v>#REF!</v>
      </c>
      <c r="H1069" s="93" t="e">
        <f>VLOOKUP($A1069,#REF!,7,FALSE)</f>
        <v>#REF!</v>
      </c>
      <c r="I1069" s="438" t="e">
        <f>VLOOKUP($A1069,#REF!,10,FALSE)</f>
        <v>#REF!</v>
      </c>
      <c r="J1069" s="98" t="e">
        <f>VLOOKUP($A1069,#REF!,11,FALSE)</f>
        <v>#REF!</v>
      </c>
      <c r="K1069" s="114" t="e">
        <f>VLOOKUP($A1069,#REF!,12,FALSE)</f>
        <v>#REF!</v>
      </c>
      <c r="L1069" s="98" t="e">
        <f>VLOOKUP($A1069,#REF!,13,FALSE)</f>
        <v>#REF!</v>
      </c>
      <c r="M1069" s="438" t="e">
        <f>VLOOKUP($A1069,#REF!,14,FALSE)</f>
        <v>#REF!</v>
      </c>
      <c r="N1069" s="103" t="e">
        <f>VLOOKUP($A1069,#REF!,15,FALSE)</f>
        <v>#REF!</v>
      </c>
      <c r="O1069" s="103" t="e">
        <f>VLOOKUP($A1069,#REF!,18,FALSE)</f>
        <v>#REF!</v>
      </c>
      <c r="P1069" s="93" t="e">
        <f>VLOOKUP($A1069,#REF!,41,FALSE)</f>
        <v>#REF!</v>
      </c>
      <c r="Q1069" s="115" t="e">
        <f>VLOOKUP(Revisión_Avance_Periodo!$L997,#REF!,30,FALSE)</f>
        <v>#REF!</v>
      </c>
      <c r="R1069" s="116">
        <v>2019</v>
      </c>
      <c r="S1069" s="196">
        <v>43829</v>
      </c>
      <c r="T1069" s="124" t="s">
        <v>79</v>
      </c>
      <c r="U1069" s="132" t="e">
        <f>INDEX(#REF!,MATCH(Revisión_Avance_Periodo!$L1069,#REF!,0),MATCH(Revisión_Avance_Periodo!$T1069,#REF!,0))</f>
        <v>#REF!</v>
      </c>
      <c r="V1069" s="132" t="e">
        <f>INDEX(#REF!,MATCH(Revisión_Avance_Periodo!$L1069,#REF!,0),MATCH(Revisión_Avance_Periodo!$T1069,#REF!,0))</f>
        <v>#REF!</v>
      </c>
      <c r="W1069" s="118">
        <f t="shared" si="94"/>
        <v>0</v>
      </c>
      <c r="X1069" s="124" t="str">
        <f>VLOOKUP(W1069,Tabla_Estado_Meta_OAP_2019[#All],3,TRUE)</f>
        <v>Por Ejecutar</v>
      </c>
      <c r="Y1069" s="157" t="e">
        <f>SUBTOTAL(9,$U$206:$U1069)</f>
        <v>#REF!</v>
      </c>
      <c r="Z1069" s="158" t="e">
        <f>SUBTOTAL(9,$V$206:$V1069)</f>
        <v>#REF!</v>
      </c>
      <c r="AA1069" s="159">
        <f>IFERROR(+Revisión_Avance_Periodo!$Z1069/Revisión_Avance_Periodo!$Y1069,0)</f>
        <v>0</v>
      </c>
      <c r="AB1069" s="126"/>
      <c r="AC1069" s="127"/>
      <c r="AD1069" s="125"/>
      <c r="AE1069" s="125"/>
      <c r="AF1069" s="128"/>
      <c r="AG1069" s="129"/>
      <c r="AH1069" s="157" t="e">
        <f>SUBTOTAL(9,$U$986:$U1069)</f>
        <v>#REF!</v>
      </c>
      <c r="AI1069" s="158" t="e">
        <f>SUBTOTAL(9,$V$986:$V1069)</f>
        <v>#REF!</v>
      </c>
      <c r="AJ1069" s="159">
        <f>IFERROR(+Revisión_Avance_Periodo!$Z997/Revisión_Avance_Periodo!$Y997,0)</f>
        <v>0</v>
      </c>
      <c r="AK1069" s="126"/>
      <c r="AL1069" s="127"/>
      <c r="AM1069" s="125"/>
      <c r="AN1069" s="125"/>
      <c r="AO1069" s="128"/>
      <c r="AP1069" s="129"/>
    </row>
    <row r="1070" spans="1:42" x14ac:dyDescent="0.25">
      <c r="A1070" s="92">
        <v>86</v>
      </c>
      <c r="B1070" s="435" t="e">
        <f>CONCATENATE(Revisión_Avance_Periodo!$D998,";",Revisión_Avance_Periodo!$F998,";",Revisión_Avance_Periodo!$L998)</f>
        <v>#REF!</v>
      </c>
      <c r="C1070" s="435" t="e">
        <f t="shared" si="90"/>
        <v>#REF!</v>
      </c>
      <c r="D1070" s="114" t="e">
        <f>VLOOKUP($A1070,#REF!,3,FALSE)</f>
        <v>#REF!</v>
      </c>
      <c r="E1070" s="436" t="e">
        <f>VLOOKUP($A1070,#REF!,4,FALSE)</f>
        <v>#REF!</v>
      </c>
      <c r="F1070" s="102" t="e">
        <f>VLOOKUP($A1070,#REF!,5,FALSE)</f>
        <v>#REF!</v>
      </c>
      <c r="G1070" s="93" t="e">
        <f>VLOOKUP($A1070,#REF!,8,FALSE)</f>
        <v>#REF!</v>
      </c>
      <c r="H1070" s="93" t="e">
        <f>VLOOKUP($A1070,#REF!,7,FALSE)</f>
        <v>#REF!</v>
      </c>
      <c r="I1070" s="438" t="e">
        <f>VLOOKUP($A1070,#REF!,10,FALSE)</f>
        <v>#REF!</v>
      </c>
      <c r="J1070" s="93" t="e">
        <f>VLOOKUP($A1070,#REF!,11,FALSE)</f>
        <v>#REF!</v>
      </c>
      <c r="K1070" s="114" t="e">
        <f>VLOOKUP($A1070,#REF!,12,FALSE)</f>
        <v>#REF!</v>
      </c>
      <c r="L1070" s="93" t="e">
        <f>VLOOKUP($A1070,#REF!,13,FALSE)</f>
        <v>#REF!</v>
      </c>
      <c r="M1070" s="438" t="e">
        <f>VLOOKUP($A1070,#REF!,14,FALSE)</f>
        <v>#REF!</v>
      </c>
      <c r="N1070" s="102" t="e">
        <f>VLOOKUP($A1070,#REF!,15,FALSE)</f>
        <v>#REF!</v>
      </c>
      <c r="O1070" s="102" t="e">
        <f>VLOOKUP($A1070,#REF!,18,FALSE)</f>
        <v>#REF!</v>
      </c>
      <c r="P1070" s="93" t="e">
        <f>VLOOKUP($A1070,#REF!,41,FALSE)</f>
        <v>#REF!</v>
      </c>
      <c r="Q1070" s="115" t="e">
        <f>VLOOKUP(Revisión_Avance_Periodo!$L998,#REF!,30,FALSE)</f>
        <v>#REF!</v>
      </c>
      <c r="R1070" s="116">
        <v>2019</v>
      </c>
      <c r="S1070" s="196">
        <v>43495</v>
      </c>
      <c r="T1070" s="116" t="s">
        <v>68</v>
      </c>
      <c r="U1070" s="440" t="e">
        <f>INDEX(#REF!,MATCH(Revisión_Avance_Periodo!$L1070,#REF!,0),MATCH(Revisión_Avance_Periodo!$T1070,#REF!,0))</f>
        <v>#REF!</v>
      </c>
      <c r="V1070" s="440" t="e">
        <f>INDEX(#REF!,MATCH(Revisión_Avance_Periodo!$L1070,#REF!,0),MATCH(Revisión_Avance_Periodo!$T1070,#REF!,0))</f>
        <v>#REF!</v>
      </c>
      <c r="W1070" s="118">
        <f t="shared" si="94"/>
        <v>0</v>
      </c>
      <c r="X1070" s="116" t="str">
        <f>VLOOKUP(W1070,Tabla_Estado_Meta_OAP_2019[#All],3,TRUE)</f>
        <v>Por Ejecutar</v>
      </c>
      <c r="Y1070" s="163" t="e">
        <f>SUBTOTAL(9,$U$206:$U1070)</f>
        <v>#REF!</v>
      </c>
      <c r="Z1070" s="161" t="e">
        <f>SUBTOTAL(9,$V$206:$V1070)</f>
        <v>#REF!</v>
      </c>
      <c r="AA1070" s="162">
        <f>IFERROR(+Revisión_Avance_Periodo!$Z1070/Revisión_Avance_Periodo!$Y1070,0)</f>
        <v>0</v>
      </c>
      <c r="AB1070" s="445" t="e">
        <f>SUBTOTAL(9,U1070:U1081)</f>
        <v>#REF!</v>
      </c>
      <c r="AC1070" s="446" t="e">
        <f>SUBTOTAL(9,V1070:V1081)</f>
        <v>#REF!</v>
      </c>
      <c r="AD1070" s="119" t="e">
        <f>+AC1070/AB1070</f>
        <v>#REF!</v>
      </c>
      <c r="AE1070" s="119" t="e">
        <f>100%-Revisión_Avance_Periodo!$AD1070</f>
        <v>#REF!</v>
      </c>
      <c r="AF1070" s="121" t="e">
        <f>VLOOKUP(AD1070,Tabla_Estado_Meta_OAP_2019[],3,TRUE)</f>
        <v>#REF!</v>
      </c>
      <c r="AG1070" s="122" t="e">
        <f>Revisión_Avance_Periodo!$AD1070*Revisión_Avance_Periodo!$Q1070</f>
        <v>#REF!</v>
      </c>
      <c r="AH1070" s="163" t="e">
        <f>SUBTOTAL(9,$U$998:$U1070)</f>
        <v>#REF!</v>
      </c>
      <c r="AI1070" s="161" t="e">
        <f>SUBTOTAL(9,$V$998:$V1070)</f>
        <v>#REF!</v>
      </c>
      <c r="AJ1070" s="162">
        <f>IFERROR(+Revisión_Avance_Periodo!$Z998/Revisión_Avance_Periodo!$Y998,0)</f>
        <v>0</v>
      </c>
      <c r="AK1070" s="445" t="e">
        <f>SUBTOTAL(9,AD1070:AD1081)</f>
        <v>#REF!</v>
      </c>
      <c r="AL1070" s="446" t="e">
        <f>SUBTOTAL(9,AE1070:AE1081)</f>
        <v>#REF!</v>
      </c>
      <c r="AM1070" s="119" t="e">
        <f>+AL1070/AK1070</f>
        <v>#REF!</v>
      </c>
      <c r="AN1070" s="119" t="e">
        <f>100%-Revisión_Avance_Periodo!$AD998</f>
        <v>#REF!</v>
      </c>
      <c r="AO1070" s="121" t="e">
        <f>VLOOKUP(AM1070,Tabla_Estado_Meta_OAP_2019[],3,TRUE)</f>
        <v>#REF!</v>
      </c>
      <c r="AP1070" s="122" t="e">
        <f>Revisión_Avance_Periodo!$AD998*Revisión_Avance_Periodo!$Q998</f>
        <v>#REF!</v>
      </c>
    </row>
    <row r="1071" spans="1:42" x14ac:dyDescent="0.25">
      <c r="A1071" s="97">
        <v>86</v>
      </c>
      <c r="B1071" s="435" t="e">
        <f>CONCATENATE(Revisión_Avance_Periodo!$D999,";",Revisión_Avance_Periodo!$F999,";",Revisión_Avance_Periodo!$L999)</f>
        <v>#REF!</v>
      </c>
      <c r="C1071" s="435" t="e">
        <f t="shared" si="90"/>
        <v>#REF!</v>
      </c>
      <c r="D1071" s="123" t="e">
        <f>VLOOKUP($A1071,#REF!,3,FALSE)</f>
        <v>#REF!</v>
      </c>
      <c r="E1071" s="436" t="e">
        <f>VLOOKUP($A1071,#REF!,4,FALSE)</f>
        <v>#REF!</v>
      </c>
      <c r="F1071" s="103" t="e">
        <f>VLOOKUP($A1071,#REF!,5,FALSE)</f>
        <v>#REF!</v>
      </c>
      <c r="G1071" s="98" t="e">
        <f>VLOOKUP($A1071,#REF!,8,FALSE)</f>
        <v>#REF!</v>
      </c>
      <c r="H1071" s="93" t="e">
        <f>VLOOKUP($A1071,#REF!,7,FALSE)</f>
        <v>#REF!</v>
      </c>
      <c r="I1071" s="438" t="e">
        <f>VLOOKUP($A1071,#REF!,10,FALSE)</f>
        <v>#REF!</v>
      </c>
      <c r="J1071" s="98" t="e">
        <f>VLOOKUP($A1071,#REF!,11,FALSE)</f>
        <v>#REF!</v>
      </c>
      <c r="K1071" s="114" t="e">
        <f>VLOOKUP($A1071,#REF!,12,FALSE)</f>
        <v>#REF!</v>
      </c>
      <c r="L1071" s="98" t="e">
        <f>VLOOKUP($A1071,#REF!,13,FALSE)</f>
        <v>#REF!</v>
      </c>
      <c r="M1071" s="438" t="e">
        <f>VLOOKUP($A1071,#REF!,14,FALSE)</f>
        <v>#REF!</v>
      </c>
      <c r="N1071" s="103" t="e">
        <f>VLOOKUP($A1071,#REF!,15,FALSE)</f>
        <v>#REF!</v>
      </c>
      <c r="O1071" s="103" t="e">
        <f>VLOOKUP($A1071,#REF!,18,FALSE)</f>
        <v>#REF!</v>
      </c>
      <c r="P1071" s="93" t="e">
        <f>VLOOKUP($A1071,#REF!,41,FALSE)</f>
        <v>#REF!</v>
      </c>
      <c r="Q1071" s="115" t="e">
        <f>VLOOKUP(Revisión_Avance_Periodo!$L999,#REF!,30,FALSE)</f>
        <v>#REF!</v>
      </c>
      <c r="R1071" s="116">
        <v>2019</v>
      </c>
      <c r="S1071" s="196">
        <v>43524</v>
      </c>
      <c r="T1071" s="124" t="s">
        <v>69</v>
      </c>
      <c r="U1071" s="440" t="e">
        <f>INDEX(#REF!,MATCH(Revisión_Avance_Periodo!$L1071,#REF!,0),MATCH(Revisión_Avance_Periodo!$T1071,#REF!,0))</f>
        <v>#REF!</v>
      </c>
      <c r="V1071" s="440" t="e">
        <f>INDEX(#REF!,MATCH(Revisión_Avance_Periodo!$L1071,#REF!,0),MATCH(Revisión_Avance_Periodo!$T1071,#REF!,0))</f>
        <v>#REF!</v>
      </c>
      <c r="W1071" s="118">
        <f t="shared" si="94"/>
        <v>0</v>
      </c>
      <c r="X1071" s="124" t="str">
        <f>VLOOKUP(W1071,Tabla_Estado_Meta_OAP_2019[#All],3,TRUE)</f>
        <v>Por Ejecutar</v>
      </c>
      <c r="Y1071" s="164" t="e">
        <f>SUBTOTAL(9,$U$206:$U1071)</f>
        <v>#REF!</v>
      </c>
      <c r="Z1071" s="158" t="e">
        <f>SUBTOTAL(9,$V$206:$V1071)</f>
        <v>#REF!</v>
      </c>
      <c r="AA1071" s="159">
        <f>IFERROR(+Revisión_Avance_Periodo!$Z1071/Revisión_Avance_Periodo!$Y1071,0)</f>
        <v>0</v>
      </c>
      <c r="AB1071" s="126"/>
      <c r="AC1071" s="127"/>
      <c r="AD1071" s="125"/>
      <c r="AE1071" s="125"/>
      <c r="AF1071" s="128"/>
      <c r="AG1071" s="129"/>
      <c r="AH1071" s="164" t="e">
        <f>SUBTOTAL(9,$U$998:$U1071)</f>
        <v>#REF!</v>
      </c>
      <c r="AI1071" s="158" t="e">
        <f>SUBTOTAL(9,$V$998:$V1071)</f>
        <v>#REF!</v>
      </c>
      <c r="AJ1071" s="159">
        <f>IFERROR(+Revisión_Avance_Periodo!$Z999/Revisión_Avance_Periodo!$Y999,0)</f>
        <v>0</v>
      </c>
      <c r="AK1071" s="126"/>
      <c r="AL1071" s="127"/>
      <c r="AM1071" s="125"/>
      <c r="AN1071" s="125"/>
      <c r="AO1071" s="128"/>
      <c r="AP1071" s="129"/>
    </row>
    <row r="1072" spans="1:42" x14ac:dyDescent="0.25">
      <c r="A1072" s="92">
        <v>86</v>
      </c>
      <c r="B1072" s="435" t="e">
        <f>CONCATENATE(Revisión_Avance_Periodo!$D1000,";",Revisión_Avance_Periodo!$F1000,";",Revisión_Avance_Periodo!$L1000)</f>
        <v>#REF!</v>
      </c>
      <c r="C1072" s="435" t="e">
        <f t="shared" si="90"/>
        <v>#REF!</v>
      </c>
      <c r="D1072" s="114" t="e">
        <f>VLOOKUP($A1072,#REF!,3,FALSE)</f>
        <v>#REF!</v>
      </c>
      <c r="E1072" s="436" t="e">
        <f>VLOOKUP($A1072,#REF!,4,FALSE)</f>
        <v>#REF!</v>
      </c>
      <c r="F1072" s="102" t="e">
        <f>VLOOKUP($A1072,#REF!,5,FALSE)</f>
        <v>#REF!</v>
      </c>
      <c r="G1072" s="93" t="e">
        <f>VLOOKUP($A1072,#REF!,8,FALSE)</f>
        <v>#REF!</v>
      </c>
      <c r="H1072" s="93" t="e">
        <f>VLOOKUP($A1072,#REF!,7,FALSE)</f>
        <v>#REF!</v>
      </c>
      <c r="I1072" s="438" t="e">
        <f>VLOOKUP($A1072,#REF!,10,FALSE)</f>
        <v>#REF!</v>
      </c>
      <c r="J1072" s="93" t="e">
        <f>VLOOKUP($A1072,#REF!,11,FALSE)</f>
        <v>#REF!</v>
      </c>
      <c r="K1072" s="114" t="e">
        <f>VLOOKUP($A1072,#REF!,12,FALSE)</f>
        <v>#REF!</v>
      </c>
      <c r="L1072" s="93" t="e">
        <f>VLOOKUP($A1072,#REF!,13,FALSE)</f>
        <v>#REF!</v>
      </c>
      <c r="M1072" s="438" t="e">
        <f>VLOOKUP($A1072,#REF!,14,FALSE)</f>
        <v>#REF!</v>
      </c>
      <c r="N1072" s="102" t="e">
        <f>VLOOKUP($A1072,#REF!,15,FALSE)</f>
        <v>#REF!</v>
      </c>
      <c r="O1072" s="102" t="e">
        <f>VLOOKUP($A1072,#REF!,18,FALSE)</f>
        <v>#REF!</v>
      </c>
      <c r="P1072" s="93" t="e">
        <f>VLOOKUP($A1072,#REF!,41,FALSE)</f>
        <v>#REF!</v>
      </c>
      <c r="Q1072" s="115" t="e">
        <f>VLOOKUP(Revisión_Avance_Periodo!$L1000,#REF!,30,FALSE)</f>
        <v>#REF!</v>
      </c>
      <c r="R1072" s="116">
        <v>2019</v>
      </c>
      <c r="S1072" s="196">
        <v>43554</v>
      </c>
      <c r="T1072" s="116" t="s">
        <v>70</v>
      </c>
      <c r="U1072" s="440" t="e">
        <f>INDEX(#REF!,MATCH(Revisión_Avance_Periodo!$L1072,#REF!,0),MATCH(Revisión_Avance_Periodo!$T1072,#REF!,0))</f>
        <v>#REF!</v>
      </c>
      <c r="V1072" s="440" t="e">
        <f>INDEX(#REF!,MATCH(Revisión_Avance_Periodo!$L1072,#REF!,0),MATCH(Revisión_Avance_Periodo!$T1072,#REF!,0))</f>
        <v>#REF!</v>
      </c>
      <c r="W1072" s="118">
        <f t="shared" si="94"/>
        <v>0</v>
      </c>
      <c r="X1072" s="116" t="str">
        <f>VLOOKUP(W1072,Tabla_Estado_Meta_OAP_2019[#All],3,TRUE)</f>
        <v>Por Ejecutar</v>
      </c>
      <c r="Y1072" s="164" t="e">
        <f>SUBTOTAL(9,$U$206:$U1072)</f>
        <v>#REF!</v>
      </c>
      <c r="Z1072" s="158" t="e">
        <f>SUBTOTAL(9,$V$206:$V1072)</f>
        <v>#REF!</v>
      </c>
      <c r="AA1072" s="159">
        <f>IFERROR(+Revisión_Avance_Periodo!$Z1072/Revisión_Avance_Periodo!$Y1072,0)</f>
        <v>0</v>
      </c>
      <c r="AB1072" s="126"/>
      <c r="AC1072" s="127"/>
      <c r="AD1072" s="125"/>
      <c r="AE1072" s="125"/>
      <c r="AF1072" s="128"/>
      <c r="AG1072" s="129"/>
      <c r="AH1072" s="164" t="e">
        <f>SUBTOTAL(9,$U$998:$U1072)</f>
        <v>#REF!</v>
      </c>
      <c r="AI1072" s="158" t="e">
        <f>SUBTOTAL(9,$V$998:$V1072)</f>
        <v>#REF!</v>
      </c>
      <c r="AJ1072" s="159">
        <f>IFERROR(+Revisión_Avance_Periodo!$Z1000/Revisión_Avance_Periodo!$Y1000,0)</f>
        <v>0</v>
      </c>
      <c r="AK1072" s="126"/>
      <c r="AL1072" s="127"/>
      <c r="AM1072" s="125"/>
      <c r="AN1072" s="125"/>
      <c r="AO1072" s="128"/>
      <c r="AP1072" s="129"/>
    </row>
    <row r="1073" spans="1:42" x14ac:dyDescent="0.25">
      <c r="A1073" s="97">
        <v>86</v>
      </c>
      <c r="B1073" s="435" t="e">
        <f>CONCATENATE(Revisión_Avance_Periodo!$D1001,";",Revisión_Avance_Periodo!$F1001,";",Revisión_Avance_Periodo!$L1001)</f>
        <v>#REF!</v>
      </c>
      <c r="C1073" s="435" t="e">
        <f t="shared" si="90"/>
        <v>#REF!</v>
      </c>
      <c r="D1073" s="123" t="e">
        <f>VLOOKUP($A1073,#REF!,3,FALSE)</f>
        <v>#REF!</v>
      </c>
      <c r="E1073" s="436" t="e">
        <f>VLOOKUP($A1073,#REF!,4,FALSE)</f>
        <v>#REF!</v>
      </c>
      <c r="F1073" s="103" t="e">
        <f>VLOOKUP($A1073,#REF!,5,FALSE)</f>
        <v>#REF!</v>
      </c>
      <c r="G1073" s="98" t="e">
        <f>VLOOKUP($A1073,#REF!,8,FALSE)</f>
        <v>#REF!</v>
      </c>
      <c r="H1073" s="93" t="e">
        <f>VLOOKUP($A1073,#REF!,7,FALSE)</f>
        <v>#REF!</v>
      </c>
      <c r="I1073" s="438" t="e">
        <f>VLOOKUP($A1073,#REF!,10,FALSE)</f>
        <v>#REF!</v>
      </c>
      <c r="J1073" s="98" t="e">
        <f>VLOOKUP($A1073,#REF!,11,FALSE)</f>
        <v>#REF!</v>
      </c>
      <c r="K1073" s="114" t="e">
        <f>VLOOKUP($A1073,#REF!,12,FALSE)</f>
        <v>#REF!</v>
      </c>
      <c r="L1073" s="98" t="e">
        <f>VLOOKUP($A1073,#REF!,13,FALSE)</f>
        <v>#REF!</v>
      </c>
      <c r="M1073" s="438" t="e">
        <f>VLOOKUP($A1073,#REF!,14,FALSE)</f>
        <v>#REF!</v>
      </c>
      <c r="N1073" s="103" t="e">
        <f>VLOOKUP($A1073,#REF!,15,FALSE)</f>
        <v>#REF!</v>
      </c>
      <c r="O1073" s="103" t="e">
        <f>VLOOKUP($A1073,#REF!,18,FALSE)</f>
        <v>#REF!</v>
      </c>
      <c r="P1073" s="93" t="e">
        <f>VLOOKUP($A1073,#REF!,41,FALSE)</f>
        <v>#REF!</v>
      </c>
      <c r="Q1073" s="115" t="e">
        <f>VLOOKUP(Revisión_Avance_Periodo!$L1001,#REF!,30,FALSE)</f>
        <v>#REF!</v>
      </c>
      <c r="R1073" s="116">
        <v>2019</v>
      </c>
      <c r="S1073" s="196">
        <v>43585</v>
      </c>
      <c r="T1073" s="124" t="s">
        <v>71</v>
      </c>
      <c r="U1073" s="440" t="e">
        <f>INDEX(#REF!,MATCH(Revisión_Avance_Periodo!$L1073,#REF!,0),MATCH(Revisión_Avance_Periodo!$T1073,#REF!,0))</f>
        <v>#REF!</v>
      </c>
      <c r="V1073" s="440" t="e">
        <f>INDEX(#REF!,MATCH(Revisión_Avance_Periodo!$L1073,#REF!,0),MATCH(Revisión_Avance_Periodo!$T1073,#REF!,0))</f>
        <v>#REF!</v>
      </c>
      <c r="W1073" s="118">
        <f t="shared" si="94"/>
        <v>0</v>
      </c>
      <c r="X1073" s="124" t="str">
        <f>VLOOKUP(W1073,Tabla_Estado_Meta_OAP_2019[#All],3,TRUE)</f>
        <v>Por Ejecutar</v>
      </c>
      <c r="Y1073" s="164" t="e">
        <f>SUBTOTAL(9,$U$206:$U1073)</f>
        <v>#REF!</v>
      </c>
      <c r="Z1073" s="158" t="e">
        <f>SUBTOTAL(9,$V$206:$V1073)</f>
        <v>#REF!</v>
      </c>
      <c r="AA1073" s="159">
        <f>IFERROR(+Revisión_Avance_Periodo!$Z1073/Revisión_Avance_Periodo!$Y1073,0)</f>
        <v>0</v>
      </c>
      <c r="AB1073" s="126"/>
      <c r="AC1073" s="127"/>
      <c r="AD1073" s="125"/>
      <c r="AE1073" s="125"/>
      <c r="AF1073" s="128"/>
      <c r="AG1073" s="129"/>
      <c r="AH1073" s="164" t="e">
        <f>SUBTOTAL(9,$U$998:$U1073)</f>
        <v>#REF!</v>
      </c>
      <c r="AI1073" s="158" t="e">
        <f>SUBTOTAL(9,$V$998:$V1073)</f>
        <v>#REF!</v>
      </c>
      <c r="AJ1073" s="159">
        <f>IFERROR(+Revisión_Avance_Periodo!$Z1001/Revisión_Avance_Periodo!$Y1001,0)</f>
        <v>0</v>
      </c>
      <c r="AK1073" s="126"/>
      <c r="AL1073" s="127"/>
      <c r="AM1073" s="125"/>
      <c r="AN1073" s="125"/>
      <c r="AO1073" s="128"/>
      <c r="AP1073" s="129"/>
    </row>
    <row r="1074" spans="1:42" x14ac:dyDescent="0.25">
      <c r="A1074" s="92">
        <v>86</v>
      </c>
      <c r="B1074" s="435" t="e">
        <f>CONCATENATE(Revisión_Avance_Periodo!$D1002,";",Revisión_Avance_Periodo!$F1002,";",Revisión_Avance_Periodo!$L1002)</f>
        <v>#REF!</v>
      </c>
      <c r="C1074" s="435" t="e">
        <f t="shared" si="90"/>
        <v>#REF!</v>
      </c>
      <c r="D1074" s="114" t="e">
        <f>VLOOKUP($A1074,#REF!,3,FALSE)</f>
        <v>#REF!</v>
      </c>
      <c r="E1074" s="436" t="e">
        <f>VLOOKUP($A1074,#REF!,4,FALSE)</f>
        <v>#REF!</v>
      </c>
      <c r="F1074" s="102" t="e">
        <f>VLOOKUP($A1074,#REF!,5,FALSE)</f>
        <v>#REF!</v>
      </c>
      <c r="G1074" s="93" t="e">
        <f>VLOOKUP($A1074,#REF!,8,FALSE)</f>
        <v>#REF!</v>
      </c>
      <c r="H1074" s="93" t="e">
        <f>VLOOKUP($A1074,#REF!,7,FALSE)</f>
        <v>#REF!</v>
      </c>
      <c r="I1074" s="438" t="e">
        <f>VLOOKUP($A1074,#REF!,10,FALSE)</f>
        <v>#REF!</v>
      </c>
      <c r="J1074" s="93" t="e">
        <f>VLOOKUP($A1074,#REF!,11,FALSE)</f>
        <v>#REF!</v>
      </c>
      <c r="K1074" s="114" t="e">
        <f>VLOOKUP($A1074,#REF!,12,FALSE)</f>
        <v>#REF!</v>
      </c>
      <c r="L1074" s="93" t="e">
        <f>VLOOKUP($A1074,#REF!,13,FALSE)</f>
        <v>#REF!</v>
      </c>
      <c r="M1074" s="438" t="e">
        <f>VLOOKUP($A1074,#REF!,14,FALSE)</f>
        <v>#REF!</v>
      </c>
      <c r="N1074" s="102" t="e">
        <f>VLOOKUP($A1074,#REF!,15,FALSE)</f>
        <v>#REF!</v>
      </c>
      <c r="O1074" s="102" t="e">
        <f>VLOOKUP($A1074,#REF!,18,FALSE)</f>
        <v>#REF!</v>
      </c>
      <c r="P1074" s="93" t="e">
        <f>VLOOKUP($A1074,#REF!,41,FALSE)</f>
        <v>#REF!</v>
      </c>
      <c r="Q1074" s="115" t="e">
        <f>VLOOKUP(Revisión_Avance_Periodo!$L1002,#REF!,30,FALSE)</f>
        <v>#REF!</v>
      </c>
      <c r="R1074" s="116">
        <v>2019</v>
      </c>
      <c r="S1074" s="196">
        <v>43615</v>
      </c>
      <c r="T1074" s="116" t="s">
        <v>72</v>
      </c>
      <c r="U1074" s="440" t="e">
        <f>INDEX(#REF!,MATCH(Revisión_Avance_Periodo!$L1074,#REF!,0),MATCH(Revisión_Avance_Periodo!$T1074,#REF!,0))</f>
        <v>#REF!</v>
      </c>
      <c r="V1074" s="440" t="e">
        <f>INDEX(#REF!,MATCH(Revisión_Avance_Periodo!$L1074,#REF!,0),MATCH(Revisión_Avance_Periodo!$T1074,#REF!,0))</f>
        <v>#REF!</v>
      </c>
      <c r="W1074" s="118">
        <f t="shared" si="94"/>
        <v>0</v>
      </c>
      <c r="X1074" s="116" t="str">
        <f>VLOOKUP(W1074,Tabla_Estado_Meta_OAP_2019[#All],3,TRUE)</f>
        <v>Por Ejecutar</v>
      </c>
      <c r="Y1074" s="164" t="e">
        <f>SUBTOTAL(9,$U$206:$U1074)</f>
        <v>#REF!</v>
      </c>
      <c r="Z1074" s="158" t="e">
        <f>SUBTOTAL(9,$V$206:$V1074)</f>
        <v>#REF!</v>
      </c>
      <c r="AA1074" s="159">
        <f>IFERROR(+Revisión_Avance_Periodo!$Z1074/Revisión_Avance_Periodo!$Y1074,0)</f>
        <v>0</v>
      </c>
      <c r="AB1074" s="126"/>
      <c r="AC1074" s="127"/>
      <c r="AD1074" s="125"/>
      <c r="AE1074" s="125"/>
      <c r="AF1074" s="128"/>
      <c r="AG1074" s="129"/>
      <c r="AH1074" s="164" t="e">
        <f>SUBTOTAL(9,$U$998:$U1074)</f>
        <v>#REF!</v>
      </c>
      <c r="AI1074" s="158" t="e">
        <f>SUBTOTAL(9,$V$998:$V1074)</f>
        <v>#REF!</v>
      </c>
      <c r="AJ1074" s="159">
        <f>IFERROR(+Revisión_Avance_Periodo!$Z1002/Revisión_Avance_Periodo!$Y1002,0)</f>
        <v>0</v>
      </c>
      <c r="AK1074" s="126"/>
      <c r="AL1074" s="127"/>
      <c r="AM1074" s="125"/>
      <c r="AN1074" s="125"/>
      <c r="AO1074" s="128"/>
      <c r="AP1074" s="129"/>
    </row>
    <row r="1075" spans="1:42" x14ac:dyDescent="0.25">
      <c r="A1075" s="97">
        <v>86</v>
      </c>
      <c r="B1075" s="435" t="e">
        <f>CONCATENATE(Revisión_Avance_Periodo!$D1003,";",Revisión_Avance_Periodo!$F1003,";",Revisión_Avance_Periodo!$L1003)</f>
        <v>#REF!</v>
      </c>
      <c r="C1075" s="435" t="e">
        <f t="shared" si="90"/>
        <v>#REF!</v>
      </c>
      <c r="D1075" s="123" t="e">
        <f>VLOOKUP($A1075,#REF!,3,FALSE)</f>
        <v>#REF!</v>
      </c>
      <c r="E1075" s="436" t="e">
        <f>VLOOKUP($A1075,#REF!,4,FALSE)</f>
        <v>#REF!</v>
      </c>
      <c r="F1075" s="103" t="e">
        <f>VLOOKUP($A1075,#REF!,5,FALSE)</f>
        <v>#REF!</v>
      </c>
      <c r="G1075" s="98" t="e">
        <f>VLOOKUP($A1075,#REF!,8,FALSE)</f>
        <v>#REF!</v>
      </c>
      <c r="H1075" s="93" t="e">
        <f>VLOOKUP($A1075,#REF!,7,FALSE)</f>
        <v>#REF!</v>
      </c>
      <c r="I1075" s="438" t="e">
        <f>VLOOKUP($A1075,#REF!,10,FALSE)</f>
        <v>#REF!</v>
      </c>
      <c r="J1075" s="98" t="e">
        <f>VLOOKUP($A1075,#REF!,11,FALSE)</f>
        <v>#REF!</v>
      </c>
      <c r="K1075" s="114" t="e">
        <f>VLOOKUP($A1075,#REF!,12,FALSE)</f>
        <v>#REF!</v>
      </c>
      <c r="L1075" s="98" t="e">
        <f>VLOOKUP($A1075,#REF!,13,FALSE)</f>
        <v>#REF!</v>
      </c>
      <c r="M1075" s="438" t="e">
        <f>VLOOKUP($A1075,#REF!,14,FALSE)</f>
        <v>#REF!</v>
      </c>
      <c r="N1075" s="103" t="e">
        <f>VLOOKUP($A1075,#REF!,15,FALSE)</f>
        <v>#REF!</v>
      </c>
      <c r="O1075" s="103" t="e">
        <f>VLOOKUP($A1075,#REF!,18,FALSE)</f>
        <v>#REF!</v>
      </c>
      <c r="P1075" s="93" t="e">
        <f>VLOOKUP($A1075,#REF!,41,FALSE)</f>
        <v>#REF!</v>
      </c>
      <c r="Q1075" s="115" t="e">
        <f>VLOOKUP(Revisión_Avance_Periodo!$L1003,#REF!,30,FALSE)</f>
        <v>#REF!</v>
      </c>
      <c r="R1075" s="116">
        <v>2019</v>
      </c>
      <c r="S1075" s="196">
        <v>43646</v>
      </c>
      <c r="T1075" s="124" t="s">
        <v>73</v>
      </c>
      <c r="U1075" s="440" t="e">
        <f>INDEX(#REF!,MATCH(Revisión_Avance_Periodo!$L1075,#REF!,0),MATCH(Revisión_Avance_Periodo!$T1075,#REF!,0))</f>
        <v>#REF!</v>
      </c>
      <c r="V1075" s="440" t="e">
        <f>INDEX(#REF!,MATCH(Revisión_Avance_Periodo!$L1075,#REF!,0),MATCH(Revisión_Avance_Periodo!$T1075,#REF!,0))</f>
        <v>#REF!</v>
      </c>
      <c r="W1075" s="118">
        <f t="shared" si="94"/>
        <v>0</v>
      </c>
      <c r="X1075" s="124" t="str">
        <f>VLOOKUP(W1075,Tabla_Estado_Meta_OAP_2019[#All],3,TRUE)</f>
        <v>Por Ejecutar</v>
      </c>
      <c r="Y1075" s="164" t="e">
        <f>SUBTOTAL(9,$U$206:$U1075)</f>
        <v>#REF!</v>
      </c>
      <c r="Z1075" s="158" t="e">
        <f>SUBTOTAL(9,$V$206:$V1075)</f>
        <v>#REF!</v>
      </c>
      <c r="AA1075" s="159">
        <f>IFERROR(+Revisión_Avance_Periodo!$Z1075/Revisión_Avance_Periodo!$Y1075,0)</f>
        <v>0</v>
      </c>
      <c r="AB1075" s="126"/>
      <c r="AC1075" s="127"/>
      <c r="AD1075" s="125"/>
      <c r="AE1075" s="125"/>
      <c r="AF1075" s="128"/>
      <c r="AG1075" s="129"/>
      <c r="AH1075" s="164" t="e">
        <f>SUBTOTAL(9,$U$998:$U1075)</f>
        <v>#REF!</v>
      </c>
      <c r="AI1075" s="158" t="e">
        <f>SUBTOTAL(9,$V$998:$V1075)</f>
        <v>#REF!</v>
      </c>
      <c r="AJ1075" s="159">
        <f>IFERROR(+Revisión_Avance_Periodo!$Z1003/Revisión_Avance_Periodo!$Y1003,0)</f>
        <v>0</v>
      </c>
      <c r="AK1075" s="126"/>
      <c r="AL1075" s="127"/>
      <c r="AM1075" s="125"/>
      <c r="AN1075" s="125"/>
      <c r="AO1075" s="128"/>
      <c r="AP1075" s="129"/>
    </row>
    <row r="1076" spans="1:42" x14ac:dyDescent="0.25">
      <c r="A1076" s="92">
        <v>86</v>
      </c>
      <c r="B1076" s="435" t="e">
        <f>CONCATENATE(Revisión_Avance_Periodo!$D1004,";",Revisión_Avance_Periodo!$F1004,";",Revisión_Avance_Periodo!$L1004)</f>
        <v>#REF!</v>
      </c>
      <c r="C1076" s="435" t="e">
        <f t="shared" si="90"/>
        <v>#REF!</v>
      </c>
      <c r="D1076" s="114" t="e">
        <f>VLOOKUP($A1076,#REF!,3,FALSE)</f>
        <v>#REF!</v>
      </c>
      <c r="E1076" s="436" t="e">
        <f>VLOOKUP($A1076,#REF!,4,FALSE)</f>
        <v>#REF!</v>
      </c>
      <c r="F1076" s="102" t="e">
        <f>VLOOKUP($A1076,#REF!,5,FALSE)</f>
        <v>#REF!</v>
      </c>
      <c r="G1076" s="93" t="e">
        <f>VLOOKUP($A1076,#REF!,8,FALSE)</f>
        <v>#REF!</v>
      </c>
      <c r="H1076" s="93" t="e">
        <f>VLOOKUP($A1076,#REF!,7,FALSE)</f>
        <v>#REF!</v>
      </c>
      <c r="I1076" s="438" t="e">
        <f>VLOOKUP($A1076,#REF!,10,FALSE)</f>
        <v>#REF!</v>
      </c>
      <c r="J1076" s="93" t="e">
        <f>VLOOKUP($A1076,#REF!,11,FALSE)</f>
        <v>#REF!</v>
      </c>
      <c r="K1076" s="114" t="e">
        <f>VLOOKUP($A1076,#REF!,12,FALSE)</f>
        <v>#REF!</v>
      </c>
      <c r="L1076" s="93" t="e">
        <f>VLOOKUP($A1076,#REF!,13,FALSE)</f>
        <v>#REF!</v>
      </c>
      <c r="M1076" s="438" t="e">
        <f>VLOOKUP($A1076,#REF!,14,FALSE)</f>
        <v>#REF!</v>
      </c>
      <c r="N1076" s="102" t="e">
        <f>VLOOKUP($A1076,#REF!,15,FALSE)</f>
        <v>#REF!</v>
      </c>
      <c r="O1076" s="102" t="e">
        <f>VLOOKUP($A1076,#REF!,18,FALSE)</f>
        <v>#REF!</v>
      </c>
      <c r="P1076" s="93" t="e">
        <f>VLOOKUP($A1076,#REF!,41,FALSE)</f>
        <v>#REF!</v>
      </c>
      <c r="Q1076" s="115" t="e">
        <f>VLOOKUP(Revisión_Avance_Periodo!$L1004,#REF!,30,FALSE)</f>
        <v>#REF!</v>
      </c>
      <c r="R1076" s="116">
        <v>2019</v>
      </c>
      <c r="S1076" s="196">
        <v>43676</v>
      </c>
      <c r="T1076" s="116" t="s">
        <v>74</v>
      </c>
      <c r="U1076" s="440" t="e">
        <f>INDEX(#REF!,MATCH(Revisión_Avance_Periodo!$L1076,#REF!,0),MATCH(Revisión_Avance_Periodo!$T1076,#REF!,0))</f>
        <v>#REF!</v>
      </c>
      <c r="V1076" s="440" t="e">
        <f>INDEX(#REF!,MATCH(Revisión_Avance_Periodo!$L1076,#REF!,0),MATCH(Revisión_Avance_Periodo!$T1076,#REF!,0))</f>
        <v>#REF!</v>
      </c>
      <c r="W1076" s="118">
        <f t="shared" si="94"/>
        <v>0</v>
      </c>
      <c r="X1076" s="116" t="str">
        <f>VLOOKUP(W1076,Tabla_Estado_Meta_OAP_2019[#All],3,TRUE)</f>
        <v>Por Ejecutar</v>
      </c>
      <c r="Y1076" s="164" t="e">
        <f>SUBTOTAL(9,$U$206:$U1076)</f>
        <v>#REF!</v>
      </c>
      <c r="Z1076" s="158" t="e">
        <f>SUBTOTAL(9,$V$206:$V1076)</f>
        <v>#REF!</v>
      </c>
      <c r="AA1076" s="159">
        <f>IFERROR(+Revisión_Avance_Periodo!$Z1076/Revisión_Avance_Periodo!$Y1076,0)</f>
        <v>0</v>
      </c>
      <c r="AB1076" s="126"/>
      <c r="AC1076" s="127"/>
      <c r="AD1076" s="125"/>
      <c r="AE1076" s="125"/>
      <c r="AF1076" s="128"/>
      <c r="AG1076" s="129"/>
      <c r="AH1076" s="164" t="e">
        <f>SUBTOTAL(9,$U$998:$U1076)</f>
        <v>#REF!</v>
      </c>
      <c r="AI1076" s="158" t="e">
        <f>SUBTOTAL(9,$V$998:$V1076)</f>
        <v>#REF!</v>
      </c>
      <c r="AJ1076" s="159">
        <f>IFERROR(+Revisión_Avance_Periodo!$Z1004/Revisión_Avance_Periodo!$Y1004,0)</f>
        <v>0</v>
      </c>
      <c r="AK1076" s="126"/>
      <c r="AL1076" s="127"/>
      <c r="AM1076" s="125"/>
      <c r="AN1076" s="125"/>
      <c r="AO1076" s="128"/>
      <c r="AP1076" s="129"/>
    </row>
    <row r="1077" spans="1:42" x14ac:dyDescent="0.25">
      <c r="A1077" s="97">
        <v>86</v>
      </c>
      <c r="B1077" s="435" t="e">
        <f>CONCATENATE(Revisión_Avance_Periodo!$D1005,";",Revisión_Avance_Periodo!$F1005,";",Revisión_Avance_Periodo!$L1005)</f>
        <v>#REF!</v>
      </c>
      <c r="C1077" s="435" t="e">
        <f t="shared" si="90"/>
        <v>#REF!</v>
      </c>
      <c r="D1077" s="123" t="e">
        <f>VLOOKUP($A1077,#REF!,3,FALSE)</f>
        <v>#REF!</v>
      </c>
      <c r="E1077" s="436" t="e">
        <f>VLOOKUP($A1077,#REF!,4,FALSE)</f>
        <v>#REF!</v>
      </c>
      <c r="F1077" s="103" t="e">
        <f>VLOOKUP($A1077,#REF!,5,FALSE)</f>
        <v>#REF!</v>
      </c>
      <c r="G1077" s="98" t="e">
        <f>VLOOKUP($A1077,#REF!,8,FALSE)</f>
        <v>#REF!</v>
      </c>
      <c r="H1077" s="93" t="e">
        <f>VLOOKUP($A1077,#REF!,7,FALSE)</f>
        <v>#REF!</v>
      </c>
      <c r="I1077" s="438" t="e">
        <f>VLOOKUP($A1077,#REF!,10,FALSE)</f>
        <v>#REF!</v>
      </c>
      <c r="J1077" s="98" t="e">
        <f>VLOOKUP($A1077,#REF!,11,FALSE)</f>
        <v>#REF!</v>
      </c>
      <c r="K1077" s="114" t="e">
        <f>VLOOKUP($A1077,#REF!,12,FALSE)</f>
        <v>#REF!</v>
      </c>
      <c r="L1077" s="98" t="e">
        <f>VLOOKUP($A1077,#REF!,13,FALSE)</f>
        <v>#REF!</v>
      </c>
      <c r="M1077" s="438" t="e">
        <f>VLOOKUP($A1077,#REF!,14,FALSE)</f>
        <v>#REF!</v>
      </c>
      <c r="N1077" s="103" t="e">
        <f>VLOOKUP($A1077,#REF!,15,FALSE)</f>
        <v>#REF!</v>
      </c>
      <c r="O1077" s="103" t="e">
        <f>VLOOKUP($A1077,#REF!,18,FALSE)</f>
        <v>#REF!</v>
      </c>
      <c r="P1077" s="93" t="e">
        <f>VLOOKUP($A1077,#REF!,41,FALSE)</f>
        <v>#REF!</v>
      </c>
      <c r="Q1077" s="115" t="e">
        <f>VLOOKUP(Revisión_Avance_Periodo!$L1005,#REF!,30,FALSE)</f>
        <v>#REF!</v>
      </c>
      <c r="R1077" s="116">
        <v>2019</v>
      </c>
      <c r="S1077" s="196">
        <v>43707</v>
      </c>
      <c r="T1077" s="124" t="s">
        <v>75</v>
      </c>
      <c r="U1077" s="440" t="e">
        <f>INDEX(#REF!,MATCH(Revisión_Avance_Periodo!$L1077,#REF!,0),MATCH(Revisión_Avance_Periodo!$T1077,#REF!,0))</f>
        <v>#REF!</v>
      </c>
      <c r="V1077" s="440" t="e">
        <f>INDEX(#REF!,MATCH(Revisión_Avance_Periodo!$L1077,#REF!,0),MATCH(Revisión_Avance_Periodo!$T1077,#REF!,0))</f>
        <v>#REF!</v>
      </c>
      <c r="W1077" s="118">
        <f t="shared" si="94"/>
        <v>0</v>
      </c>
      <c r="X1077" s="124" t="str">
        <f>VLOOKUP(W1077,Tabla_Estado_Meta_OAP_2019[#All],3,TRUE)</f>
        <v>Por Ejecutar</v>
      </c>
      <c r="Y1077" s="164" t="e">
        <f>SUBTOTAL(9,$U$206:$U1077)</f>
        <v>#REF!</v>
      </c>
      <c r="Z1077" s="158" t="e">
        <f>SUBTOTAL(9,$V$206:$V1077)</f>
        <v>#REF!</v>
      </c>
      <c r="AA1077" s="159">
        <f>IFERROR(+Revisión_Avance_Periodo!$Z1077/Revisión_Avance_Periodo!$Y1077,0)</f>
        <v>0</v>
      </c>
      <c r="AB1077" s="126"/>
      <c r="AC1077" s="127"/>
      <c r="AD1077" s="125"/>
      <c r="AE1077" s="125"/>
      <c r="AF1077" s="128"/>
      <c r="AG1077" s="129"/>
      <c r="AH1077" s="164" t="e">
        <f>SUBTOTAL(9,$U$998:$U1077)</f>
        <v>#REF!</v>
      </c>
      <c r="AI1077" s="158" t="e">
        <f>SUBTOTAL(9,$V$998:$V1077)</f>
        <v>#REF!</v>
      </c>
      <c r="AJ1077" s="159">
        <f>IFERROR(+Revisión_Avance_Periodo!$Z1005/Revisión_Avance_Periodo!$Y1005,0)</f>
        <v>0</v>
      </c>
      <c r="AK1077" s="126"/>
      <c r="AL1077" s="127"/>
      <c r="AM1077" s="125"/>
      <c r="AN1077" s="125"/>
      <c r="AO1077" s="128"/>
      <c r="AP1077" s="129"/>
    </row>
    <row r="1078" spans="1:42" x14ac:dyDescent="0.25">
      <c r="A1078" s="92">
        <v>86</v>
      </c>
      <c r="B1078" s="435" t="e">
        <f>CONCATENATE(Revisión_Avance_Periodo!$D1006,";",Revisión_Avance_Periodo!$F1006,";",Revisión_Avance_Periodo!$L1006)</f>
        <v>#REF!</v>
      </c>
      <c r="C1078" s="435" t="e">
        <f t="shared" si="90"/>
        <v>#REF!</v>
      </c>
      <c r="D1078" s="114" t="e">
        <f>VLOOKUP($A1078,#REF!,3,FALSE)</f>
        <v>#REF!</v>
      </c>
      <c r="E1078" s="436" t="e">
        <f>VLOOKUP($A1078,#REF!,4,FALSE)</f>
        <v>#REF!</v>
      </c>
      <c r="F1078" s="102" t="e">
        <f>VLOOKUP($A1078,#REF!,5,FALSE)</f>
        <v>#REF!</v>
      </c>
      <c r="G1078" s="93" t="e">
        <f>VLOOKUP($A1078,#REF!,8,FALSE)</f>
        <v>#REF!</v>
      </c>
      <c r="H1078" s="93" t="e">
        <f>VLOOKUP($A1078,#REF!,7,FALSE)</f>
        <v>#REF!</v>
      </c>
      <c r="I1078" s="438" t="e">
        <f>VLOOKUP($A1078,#REF!,10,FALSE)</f>
        <v>#REF!</v>
      </c>
      <c r="J1078" s="93" t="e">
        <f>VLOOKUP($A1078,#REF!,11,FALSE)</f>
        <v>#REF!</v>
      </c>
      <c r="K1078" s="114" t="e">
        <f>VLOOKUP($A1078,#REF!,12,FALSE)</f>
        <v>#REF!</v>
      </c>
      <c r="L1078" s="93" t="e">
        <f>VLOOKUP($A1078,#REF!,13,FALSE)</f>
        <v>#REF!</v>
      </c>
      <c r="M1078" s="438" t="e">
        <f>VLOOKUP($A1078,#REF!,14,FALSE)</f>
        <v>#REF!</v>
      </c>
      <c r="N1078" s="102" t="e">
        <f>VLOOKUP($A1078,#REF!,15,FALSE)</f>
        <v>#REF!</v>
      </c>
      <c r="O1078" s="102" t="e">
        <f>VLOOKUP($A1078,#REF!,18,FALSE)</f>
        <v>#REF!</v>
      </c>
      <c r="P1078" s="93" t="e">
        <f>VLOOKUP($A1078,#REF!,41,FALSE)</f>
        <v>#REF!</v>
      </c>
      <c r="Q1078" s="115" t="e">
        <f>VLOOKUP(Revisión_Avance_Periodo!$L1006,#REF!,30,FALSE)</f>
        <v>#REF!</v>
      </c>
      <c r="R1078" s="116">
        <v>2019</v>
      </c>
      <c r="S1078" s="196">
        <v>43738</v>
      </c>
      <c r="T1078" s="116" t="s">
        <v>76</v>
      </c>
      <c r="U1078" s="440" t="e">
        <f>INDEX(#REF!,MATCH(Revisión_Avance_Periodo!$L1078,#REF!,0),MATCH(Revisión_Avance_Periodo!$T1078,#REF!,0))</f>
        <v>#REF!</v>
      </c>
      <c r="V1078" s="440" t="e">
        <f>INDEX(#REF!,MATCH(Revisión_Avance_Periodo!$L1078,#REF!,0),MATCH(Revisión_Avance_Periodo!$T1078,#REF!,0))</f>
        <v>#REF!</v>
      </c>
      <c r="W1078" s="118">
        <f t="shared" si="94"/>
        <v>0</v>
      </c>
      <c r="X1078" s="116" t="str">
        <f>VLOOKUP(W1078,Tabla_Estado_Meta_OAP_2019[#All],3,TRUE)</f>
        <v>Por Ejecutar</v>
      </c>
      <c r="Y1078" s="164" t="e">
        <f>SUBTOTAL(9,$U$206:$U1078)</f>
        <v>#REF!</v>
      </c>
      <c r="Z1078" s="158" t="e">
        <f>SUBTOTAL(9,$V$206:$V1078)</f>
        <v>#REF!</v>
      </c>
      <c r="AA1078" s="159">
        <f>IFERROR(+Revisión_Avance_Periodo!$Z1078/Revisión_Avance_Periodo!$Y1078,0)</f>
        <v>0</v>
      </c>
      <c r="AB1078" s="126"/>
      <c r="AC1078" s="127"/>
      <c r="AD1078" s="125"/>
      <c r="AE1078" s="125"/>
      <c r="AF1078" s="128"/>
      <c r="AG1078" s="129"/>
      <c r="AH1078" s="164" t="e">
        <f>SUBTOTAL(9,$U$998:$U1078)</f>
        <v>#REF!</v>
      </c>
      <c r="AI1078" s="158" t="e">
        <f>SUBTOTAL(9,$V$998:$V1078)</f>
        <v>#REF!</v>
      </c>
      <c r="AJ1078" s="159">
        <f>IFERROR(+Revisión_Avance_Periodo!$Z1006/Revisión_Avance_Periodo!$Y1006,0)</f>
        <v>0</v>
      </c>
      <c r="AK1078" s="126"/>
      <c r="AL1078" s="127"/>
      <c r="AM1078" s="125"/>
      <c r="AN1078" s="125"/>
      <c r="AO1078" s="128"/>
      <c r="AP1078" s="129"/>
    </row>
    <row r="1079" spans="1:42" x14ac:dyDescent="0.25">
      <c r="A1079" s="97">
        <v>86</v>
      </c>
      <c r="B1079" s="435" t="e">
        <f>CONCATENATE(Revisión_Avance_Periodo!$D1007,";",Revisión_Avance_Periodo!$F1007,";",Revisión_Avance_Periodo!$L1007)</f>
        <v>#REF!</v>
      </c>
      <c r="C1079" s="435" t="e">
        <f t="shared" si="90"/>
        <v>#REF!</v>
      </c>
      <c r="D1079" s="123" t="e">
        <f>VLOOKUP($A1079,#REF!,3,FALSE)</f>
        <v>#REF!</v>
      </c>
      <c r="E1079" s="436" t="e">
        <f>VLOOKUP($A1079,#REF!,4,FALSE)</f>
        <v>#REF!</v>
      </c>
      <c r="F1079" s="103" t="e">
        <f>VLOOKUP($A1079,#REF!,5,FALSE)</f>
        <v>#REF!</v>
      </c>
      <c r="G1079" s="98" t="e">
        <f>VLOOKUP($A1079,#REF!,8,FALSE)</f>
        <v>#REF!</v>
      </c>
      <c r="H1079" s="93" t="e">
        <f>VLOOKUP($A1079,#REF!,7,FALSE)</f>
        <v>#REF!</v>
      </c>
      <c r="I1079" s="438" t="e">
        <f>VLOOKUP($A1079,#REF!,10,FALSE)</f>
        <v>#REF!</v>
      </c>
      <c r="J1079" s="98" t="e">
        <f>VLOOKUP($A1079,#REF!,11,FALSE)</f>
        <v>#REF!</v>
      </c>
      <c r="K1079" s="114" t="e">
        <f>VLOOKUP($A1079,#REF!,12,FALSE)</f>
        <v>#REF!</v>
      </c>
      <c r="L1079" s="98" t="e">
        <f>VLOOKUP($A1079,#REF!,13,FALSE)</f>
        <v>#REF!</v>
      </c>
      <c r="M1079" s="438" t="e">
        <f>VLOOKUP($A1079,#REF!,14,FALSE)</f>
        <v>#REF!</v>
      </c>
      <c r="N1079" s="103" t="e">
        <f>VLOOKUP($A1079,#REF!,15,FALSE)</f>
        <v>#REF!</v>
      </c>
      <c r="O1079" s="103" t="e">
        <f>VLOOKUP($A1079,#REF!,18,FALSE)</f>
        <v>#REF!</v>
      </c>
      <c r="P1079" s="93" t="e">
        <f>VLOOKUP($A1079,#REF!,41,FALSE)</f>
        <v>#REF!</v>
      </c>
      <c r="Q1079" s="115" t="e">
        <f>VLOOKUP(Revisión_Avance_Periodo!$L1007,#REF!,30,FALSE)</f>
        <v>#REF!</v>
      </c>
      <c r="R1079" s="116">
        <v>2019</v>
      </c>
      <c r="S1079" s="196">
        <v>43768</v>
      </c>
      <c r="T1079" s="124" t="s">
        <v>77</v>
      </c>
      <c r="U1079" s="440" t="e">
        <f>INDEX(#REF!,MATCH(Revisión_Avance_Periodo!$L1079,#REF!,0),MATCH(Revisión_Avance_Periodo!$T1079,#REF!,0))</f>
        <v>#REF!</v>
      </c>
      <c r="V1079" s="440" t="e">
        <f>INDEX(#REF!,MATCH(Revisión_Avance_Periodo!$L1079,#REF!,0),MATCH(Revisión_Avance_Periodo!$T1079,#REF!,0))</f>
        <v>#REF!</v>
      </c>
      <c r="W1079" s="118">
        <f t="shared" si="94"/>
        <v>0</v>
      </c>
      <c r="X1079" s="124" t="str">
        <f>VLOOKUP(W1079,Tabla_Estado_Meta_OAP_2019[#All],3,TRUE)</f>
        <v>Por Ejecutar</v>
      </c>
      <c r="Y1079" s="164" t="e">
        <f>SUBTOTAL(9,$U$206:$U1079)</f>
        <v>#REF!</v>
      </c>
      <c r="Z1079" s="158" t="e">
        <f>SUBTOTAL(9,$V$206:$V1079)</f>
        <v>#REF!</v>
      </c>
      <c r="AA1079" s="159">
        <f>IFERROR(+Revisión_Avance_Periodo!$Z1079/Revisión_Avance_Periodo!$Y1079,0)</f>
        <v>0</v>
      </c>
      <c r="AB1079" s="126"/>
      <c r="AC1079" s="127"/>
      <c r="AD1079" s="125"/>
      <c r="AE1079" s="125"/>
      <c r="AF1079" s="128"/>
      <c r="AG1079" s="129"/>
      <c r="AH1079" s="164" t="e">
        <f>SUBTOTAL(9,$U$998:$U1079)</f>
        <v>#REF!</v>
      </c>
      <c r="AI1079" s="158" t="e">
        <f>SUBTOTAL(9,$V$998:$V1079)</f>
        <v>#REF!</v>
      </c>
      <c r="AJ1079" s="159">
        <f>IFERROR(+Revisión_Avance_Periodo!$Z1007/Revisión_Avance_Periodo!$Y1007,0)</f>
        <v>0</v>
      </c>
      <c r="AK1079" s="126"/>
      <c r="AL1079" s="127"/>
      <c r="AM1079" s="125"/>
      <c r="AN1079" s="125"/>
      <c r="AO1079" s="128"/>
      <c r="AP1079" s="129"/>
    </row>
    <row r="1080" spans="1:42" x14ac:dyDescent="0.25">
      <c r="A1080" s="92">
        <v>86</v>
      </c>
      <c r="B1080" s="435" t="e">
        <f>CONCATENATE(Revisión_Avance_Periodo!$D1008,";",Revisión_Avance_Periodo!$F1008,";",Revisión_Avance_Periodo!$L1008)</f>
        <v>#REF!</v>
      </c>
      <c r="C1080" s="435" t="e">
        <f t="shared" si="90"/>
        <v>#REF!</v>
      </c>
      <c r="D1080" s="114" t="e">
        <f>VLOOKUP($A1080,#REF!,3,FALSE)</f>
        <v>#REF!</v>
      </c>
      <c r="E1080" s="436" t="e">
        <f>VLOOKUP($A1080,#REF!,4,FALSE)</f>
        <v>#REF!</v>
      </c>
      <c r="F1080" s="102" t="e">
        <f>VLOOKUP($A1080,#REF!,5,FALSE)</f>
        <v>#REF!</v>
      </c>
      <c r="G1080" s="93" t="e">
        <f>VLOOKUP($A1080,#REF!,8,FALSE)</f>
        <v>#REF!</v>
      </c>
      <c r="H1080" s="93" t="e">
        <f>VLOOKUP($A1080,#REF!,7,FALSE)</f>
        <v>#REF!</v>
      </c>
      <c r="I1080" s="438" t="e">
        <f>VLOOKUP($A1080,#REF!,10,FALSE)</f>
        <v>#REF!</v>
      </c>
      <c r="J1080" s="93" t="e">
        <f>VLOOKUP($A1080,#REF!,11,FALSE)</f>
        <v>#REF!</v>
      </c>
      <c r="K1080" s="114" t="e">
        <f>VLOOKUP($A1080,#REF!,12,FALSE)</f>
        <v>#REF!</v>
      </c>
      <c r="L1080" s="93" t="e">
        <f>VLOOKUP($A1080,#REF!,13,FALSE)</f>
        <v>#REF!</v>
      </c>
      <c r="M1080" s="438" t="e">
        <f>VLOOKUP($A1080,#REF!,14,FALSE)</f>
        <v>#REF!</v>
      </c>
      <c r="N1080" s="102" t="e">
        <f>VLOOKUP($A1080,#REF!,15,FALSE)</f>
        <v>#REF!</v>
      </c>
      <c r="O1080" s="102" t="e">
        <f>VLOOKUP($A1080,#REF!,18,FALSE)</f>
        <v>#REF!</v>
      </c>
      <c r="P1080" s="93" t="e">
        <f>VLOOKUP($A1080,#REF!,41,FALSE)</f>
        <v>#REF!</v>
      </c>
      <c r="Q1080" s="115" t="e">
        <f>VLOOKUP(Revisión_Avance_Periodo!$L1008,#REF!,30,FALSE)</f>
        <v>#REF!</v>
      </c>
      <c r="R1080" s="116">
        <v>2019</v>
      </c>
      <c r="S1080" s="196">
        <v>43799</v>
      </c>
      <c r="T1080" s="116" t="s">
        <v>78</v>
      </c>
      <c r="U1080" s="440" t="e">
        <f>INDEX(#REF!,MATCH(Revisión_Avance_Periodo!$L1080,#REF!,0),MATCH(Revisión_Avance_Periodo!$T1080,#REF!,0))</f>
        <v>#REF!</v>
      </c>
      <c r="V1080" s="440" t="e">
        <f>INDEX(#REF!,MATCH(Revisión_Avance_Periodo!$L1080,#REF!,0),MATCH(Revisión_Avance_Periodo!$T1080,#REF!,0))</f>
        <v>#REF!</v>
      </c>
      <c r="W1080" s="118">
        <f t="shared" si="94"/>
        <v>0</v>
      </c>
      <c r="X1080" s="116" t="str">
        <f>VLOOKUP(W1080,Tabla_Estado_Meta_OAP_2019[#All],3,TRUE)</f>
        <v>Por Ejecutar</v>
      </c>
      <c r="Y1080" s="164" t="e">
        <f>SUBTOTAL(9,$U$206:$U1080)</f>
        <v>#REF!</v>
      </c>
      <c r="Z1080" s="158" t="e">
        <f>SUBTOTAL(9,$V$206:$V1080)</f>
        <v>#REF!</v>
      </c>
      <c r="AA1080" s="159">
        <f>IFERROR(+Revisión_Avance_Periodo!$Z1080/Revisión_Avance_Periodo!$Y1080,0)</f>
        <v>0</v>
      </c>
      <c r="AB1080" s="126"/>
      <c r="AC1080" s="127"/>
      <c r="AD1080" s="125"/>
      <c r="AE1080" s="125"/>
      <c r="AF1080" s="128"/>
      <c r="AG1080" s="129"/>
      <c r="AH1080" s="164" t="e">
        <f>SUBTOTAL(9,$U$998:$U1080)</f>
        <v>#REF!</v>
      </c>
      <c r="AI1080" s="158" t="e">
        <f>SUBTOTAL(9,$V$998:$V1080)</f>
        <v>#REF!</v>
      </c>
      <c r="AJ1080" s="159">
        <f>IFERROR(+Revisión_Avance_Periodo!$Z1008/Revisión_Avance_Periodo!$Y1008,0)</f>
        <v>0</v>
      </c>
      <c r="AK1080" s="126"/>
      <c r="AL1080" s="127"/>
      <c r="AM1080" s="125"/>
      <c r="AN1080" s="125"/>
      <c r="AO1080" s="128"/>
      <c r="AP1080" s="129"/>
    </row>
    <row r="1081" spans="1:42" ht="15.75" thickBot="1" x14ac:dyDescent="0.3">
      <c r="A1081" s="97">
        <v>86</v>
      </c>
      <c r="B1081" s="435" t="e">
        <f>CONCATENATE(Revisión_Avance_Periodo!$D1009,";",Revisión_Avance_Periodo!$F1009,";",Revisión_Avance_Periodo!$L1009)</f>
        <v>#REF!</v>
      </c>
      <c r="C1081" s="435" t="e">
        <f t="shared" si="90"/>
        <v>#REF!</v>
      </c>
      <c r="D1081" s="123" t="e">
        <f>VLOOKUP($A1081,#REF!,3,FALSE)</f>
        <v>#REF!</v>
      </c>
      <c r="E1081" s="436" t="e">
        <f>VLOOKUP($A1081,#REF!,4,FALSE)</f>
        <v>#REF!</v>
      </c>
      <c r="F1081" s="103" t="e">
        <f>VLOOKUP($A1081,#REF!,5,FALSE)</f>
        <v>#REF!</v>
      </c>
      <c r="G1081" s="98" t="e">
        <f>VLOOKUP($A1081,#REF!,8,FALSE)</f>
        <v>#REF!</v>
      </c>
      <c r="H1081" s="93" t="e">
        <f>VLOOKUP($A1081,#REF!,7,FALSE)</f>
        <v>#REF!</v>
      </c>
      <c r="I1081" s="438" t="e">
        <f>VLOOKUP($A1081,#REF!,10,FALSE)</f>
        <v>#REF!</v>
      </c>
      <c r="J1081" s="98" t="e">
        <f>VLOOKUP($A1081,#REF!,11,FALSE)</f>
        <v>#REF!</v>
      </c>
      <c r="K1081" s="114" t="e">
        <f>VLOOKUP($A1081,#REF!,12,FALSE)</f>
        <v>#REF!</v>
      </c>
      <c r="L1081" s="98" t="e">
        <f>VLOOKUP($A1081,#REF!,13,FALSE)</f>
        <v>#REF!</v>
      </c>
      <c r="M1081" s="438" t="e">
        <f>VLOOKUP($A1081,#REF!,14,FALSE)</f>
        <v>#REF!</v>
      </c>
      <c r="N1081" s="103" t="e">
        <f>VLOOKUP($A1081,#REF!,15,FALSE)</f>
        <v>#REF!</v>
      </c>
      <c r="O1081" s="103" t="e">
        <f>VLOOKUP($A1081,#REF!,18,FALSE)</f>
        <v>#REF!</v>
      </c>
      <c r="P1081" s="93" t="e">
        <f>VLOOKUP($A1081,#REF!,41,FALSE)</f>
        <v>#REF!</v>
      </c>
      <c r="Q1081" s="115" t="e">
        <f>VLOOKUP(Revisión_Avance_Periodo!$L1009,#REF!,30,FALSE)</f>
        <v>#REF!</v>
      </c>
      <c r="R1081" s="116">
        <v>2019</v>
      </c>
      <c r="S1081" s="196">
        <v>43829</v>
      </c>
      <c r="T1081" s="124" t="s">
        <v>79</v>
      </c>
      <c r="U1081" s="440" t="e">
        <f>INDEX(#REF!,MATCH(Revisión_Avance_Periodo!$L1081,#REF!,0),MATCH(Revisión_Avance_Periodo!$T1081,#REF!,0))</f>
        <v>#REF!</v>
      </c>
      <c r="V1081" s="440" t="e">
        <f>INDEX(#REF!,MATCH(Revisión_Avance_Periodo!$L1081,#REF!,0),MATCH(Revisión_Avance_Periodo!$T1081,#REF!,0))</f>
        <v>#REF!</v>
      </c>
      <c r="W1081" s="131" t="e">
        <f>V1081/U1081</f>
        <v>#REF!</v>
      </c>
      <c r="X1081" s="124" t="e">
        <f>VLOOKUP(W1081,Tabla_Estado_Meta_OAP_2019[#All],3,TRUE)</f>
        <v>#REF!</v>
      </c>
      <c r="Y1081" s="164" t="e">
        <f>SUBTOTAL(9,$U$206:$U1081)</f>
        <v>#REF!</v>
      </c>
      <c r="Z1081" s="158" t="e">
        <f>SUBTOTAL(9,$V$206:$V1081)</f>
        <v>#REF!</v>
      </c>
      <c r="AA1081" s="159">
        <f>IFERROR(+Revisión_Avance_Periodo!$Z1081/Revisión_Avance_Periodo!$Y1081,0)</f>
        <v>0</v>
      </c>
      <c r="AB1081" s="126"/>
      <c r="AC1081" s="127"/>
      <c r="AD1081" s="125"/>
      <c r="AE1081" s="125"/>
      <c r="AF1081" s="128"/>
      <c r="AG1081" s="129"/>
      <c r="AH1081" s="164" t="e">
        <f>SUBTOTAL(9,$U$998:$U1081)</f>
        <v>#REF!</v>
      </c>
      <c r="AI1081" s="158" t="e">
        <f>SUBTOTAL(9,$V$998:$V1081)</f>
        <v>#REF!</v>
      </c>
      <c r="AJ1081" s="159">
        <f>IFERROR(+Revisión_Avance_Periodo!$Z1009/Revisión_Avance_Periodo!$Y1009,0)</f>
        <v>0</v>
      </c>
      <c r="AK1081" s="126"/>
      <c r="AL1081" s="127"/>
      <c r="AM1081" s="125"/>
      <c r="AN1081" s="125"/>
      <c r="AO1081" s="128"/>
      <c r="AP1081" s="129"/>
    </row>
    <row r="1082" spans="1:42" x14ac:dyDescent="0.25">
      <c r="A1082" s="92">
        <v>87</v>
      </c>
      <c r="B1082" s="435" t="e">
        <f>CONCATENATE(Revisión_Avance_Periodo!$D1010,";",Revisión_Avance_Periodo!$F1010,";",Revisión_Avance_Periodo!$L1010)</f>
        <v>#REF!</v>
      </c>
      <c r="C1082" s="435" t="e">
        <f t="shared" si="90"/>
        <v>#REF!</v>
      </c>
      <c r="D1082" s="114" t="e">
        <f>VLOOKUP($A1082,#REF!,3,FALSE)</f>
        <v>#REF!</v>
      </c>
      <c r="E1082" s="436" t="e">
        <f>VLOOKUP($A1082,#REF!,4,FALSE)</f>
        <v>#REF!</v>
      </c>
      <c r="F1082" s="102" t="e">
        <f>VLOOKUP($A1082,#REF!,5,FALSE)</f>
        <v>#REF!</v>
      </c>
      <c r="G1082" s="93" t="e">
        <f>VLOOKUP($A1082,#REF!,8,FALSE)</f>
        <v>#REF!</v>
      </c>
      <c r="H1082" s="93" t="e">
        <f>VLOOKUP($A1082,#REF!,7,FALSE)</f>
        <v>#REF!</v>
      </c>
      <c r="I1082" s="438" t="e">
        <f>VLOOKUP($A1082,#REF!,10,FALSE)</f>
        <v>#REF!</v>
      </c>
      <c r="J1082" s="93" t="e">
        <f>VLOOKUP($A1082,#REF!,11,FALSE)</f>
        <v>#REF!</v>
      </c>
      <c r="K1082" s="114" t="e">
        <f>VLOOKUP($A1082,#REF!,12,FALSE)</f>
        <v>#REF!</v>
      </c>
      <c r="L1082" s="93" t="e">
        <f>VLOOKUP($A1082,#REF!,13,FALSE)</f>
        <v>#REF!</v>
      </c>
      <c r="M1082" s="438" t="e">
        <f>VLOOKUP($A1082,#REF!,14,FALSE)</f>
        <v>#REF!</v>
      </c>
      <c r="N1082" s="102" t="e">
        <f>VLOOKUP($A1082,#REF!,15,FALSE)</f>
        <v>#REF!</v>
      </c>
      <c r="O1082" s="102" t="e">
        <f>VLOOKUP($A1082,#REF!,18,FALSE)</f>
        <v>#REF!</v>
      </c>
      <c r="P1082" s="93" t="e">
        <f>VLOOKUP($A1082,#REF!,41,FALSE)</f>
        <v>#REF!</v>
      </c>
      <c r="Q1082" s="115" t="e">
        <f>VLOOKUP(Revisión_Avance_Periodo!$L1010,#REF!,30,FALSE)</f>
        <v>#REF!</v>
      </c>
      <c r="R1082" s="116">
        <v>2019</v>
      </c>
      <c r="S1082" s="196">
        <v>43495</v>
      </c>
      <c r="T1082" s="116" t="s">
        <v>68</v>
      </c>
      <c r="U1082" s="440" t="e">
        <f>INDEX(#REF!,MATCH(Revisión_Avance_Periodo!$L1082,#REF!,0),MATCH(Revisión_Avance_Periodo!$T1082,#REF!,0))</f>
        <v>#REF!</v>
      </c>
      <c r="V1082" s="440" t="e">
        <f>INDEX(#REF!,MATCH(Revisión_Avance_Periodo!$L1082,#REF!,0),MATCH(Revisión_Avance_Periodo!$T1082,#REF!,0))</f>
        <v>#REF!</v>
      </c>
      <c r="W1082" s="118">
        <f t="shared" ref="W1082:W1092" si="95">IFERROR((V1082/U1082),0)</f>
        <v>0</v>
      </c>
      <c r="X1082" s="116" t="str">
        <f>VLOOKUP(W1082,Tabla_Estado_Meta_OAP_2019[#All],3,TRUE)</f>
        <v>Por Ejecutar</v>
      </c>
      <c r="Y1082" s="163" t="e">
        <f>SUBTOTAL(9,$U$206:$U1082)</f>
        <v>#REF!</v>
      </c>
      <c r="Z1082" s="161" t="e">
        <f>SUBTOTAL(9,$V$206:$V1082)</f>
        <v>#REF!</v>
      </c>
      <c r="AA1082" s="162">
        <f>IFERROR(+Revisión_Avance_Periodo!$Z1082/Revisión_Avance_Periodo!$Y1082,0)</f>
        <v>0</v>
      </c>
      <c r="AB1082" s="445" t="e">
        <f>SUBTOTAL(9,U1082:U1093)</f>
        <v>#REF!</v>
      </c>
      <c r="AC1082" s="446" t="e">
        <f>SUBTOTAL(9,V1082:V1093)</f>
        <v>#REF!</v>
      </c>
      <c r="AD1082" s="119" t="e">
        <f>+AC1082/AB1082</f>
        <v>#REF!</v>
      </c>
      <c r="AE1082" s="119" t="e">
        <f>100%-Revisión_Avance_Periodo!$AD1082</f>
        <v>#REF!</v>
      </c>
      <c r="AF1082" s="121" t="e">
        <f>VLOOKUP(AD1082,Tabla_Estado_Meta_OAP_2019[],3,TRUE)</f>
        <v>#REF!</v>
      </c>
      <c r="AG1082" s="122" t="e">
        <f>Revisión_Avance_Periodo!$AD1082*Revisión_Avance_Periodo!$Q1082</f>
        <v>#REF!</v>
      </c>
      <c r="AH1082" s="163" t="e">
        <f>SUBTOTAL(9,$U1011:$U$1082)</f>
        <v>#REF!</v>
      </c>
      <c r="AI1082" s="161" t="e">
        <f>SUBTOTAL(9,$V$1010:$V1082)</f>
        <v>#REF!</v>
      </c>
      <c r="AJ1082" s="162">
        <f>IFERROR(+Revisión_Avance_Periodo!$Z1010/Revisión_Avance_Periodo!$Y1010,0)</f>
        <v>0</v>
      </c>
      <c r="AK1082" s="445" t="e">
        <f>SUBTOTAL(9,AD1082:AD1093)</f>
        <v>#REF!</v>
      </c>
      <c r="AL1082" s="446" t="e">
        <f>SUBTOTAL(9,AE1082:AE1093)</f>
        <v>#REF!</v>
      </c>
      <c r="AM1082" s="119" t="e">
        <f>+AL1082/AK1082</f>
        <v>#REF!</v>
      </c>
      <c r="AN1082" s="119" t="e">
        <f>100%-Revisión_Avance_Periodo!$AD1010</f>
        <v>#REF!</v>
      </c>
      <c r="AO1082" s="121" t="e">
        <f>VLOOKUP(AM1082,Tabla_Estado_Meta_OAP_2019[],3,TRUE)</f>
        <v>#REF!</v>
      </c>
      <c r="AP1082" s="122" t="e">
        <f>Revisión_Avance_Periodo!$AD1010*Revisión_Avance_Periodo!$Q1010</f>
        <v>#REF!</v>
      </c>
    </row>
    <row r="1083" spans="1:42" x14ac:dyDescent="0.25">
      <c r="A1083" s="97">
        <v>87</v>
      </c>
      <c r="B1083" s="435" t="e">
        <f>CONCATENATE(Revisión_Avance_Periodo!$D1011,";",Revisión_Avance_Periodo!$F1011,";",Revisión_Avance_Periodo!$L1011)</f>
        <v>#REF!</v>
      </c>
      <c r="C1083" s="435" t="e">
        <f t="shared" si="90"/>
        <v>#REF!</v>
      </c>
      <c r="D1083" s="123" t="e">
        <f>VLOOKUP($A1083,#REF!,3,FALSE)</f>
        <v>#REF!</v>
      </c>
      <c r="E1083" s="436" t="e">
        <f>VLOOKUP($A1083,#REF!,4,FALSE)</f>
        <v>#REF!</v>
      </c>
      <c r="F1083" s="103" t="e">
        <f>VLOOKUP($A1083,#REF!,5,FALSE)</f>
        <v>#REF!</v>
      </c>
      <c r="G1083" s="98" t="e">
        <f>VLOOKUP($A1083,#REF!,8,FALSE)</f>
        <v>#REF!</v>
      </c>
      <c r="H1083" s="93" t="e">
        <f>VLOOKUP($A1083,#REF!,7,FALSE)</f>
        <v>#REF!</v>
      </c>
      <c r="I1083" s="438" t="e">
        <f>VLOOKUP($A1083,#REF!,10,FALSE)</f>
        <v>#REF!</v>
      </c>
      <c r="J1083" s="98" t="e">
        <f>VLOOKUP($A1083,#REF!,11,FALSE)</f>
        <v>#REF!</v>
      </c>
      <c r="K1083" s="114" t="e">
        <f>VLOOKUP($A1083,#REF!,12,FALSE)</f>
        <v>#REF!</v>
      </c>
      <c r="L1083" s="98" t="e">
        <f>VLOOKUP($A1083,#REF!,13,FALSE)</f>
        <v>#REF!</v>
      </c>
      <c r="M1083" s="438" t="e">
        <f>VLOOKUP($A1083,#REF!,14,FALSE)</f>
        <v>#REF!</v>
      </c>
      <c r="N1083" s="103" t="e">
        <f>VLOOKUP($A1083,#REF!,15,FALSE)</f>
        <v>#REF!</v>
      </c>
      <c r="O1083" s="103" t="e">
        <f>VLOOKUP($A1083,#REF!,18,FALSE)</f>
        <v>#REF!</v>
      </c>
      <c r="P1083" s="93" t="e">
        <f>VLOOKUP($A1083,#REF!,41,FALSE)</f>
        <v>#REF!</v>
      </c>
      <c r="Q1083" s="115" t="e">
        <f>VLOOKUP(Revisión_Avance_Periodo!$L1011,#REF!,30,FALSE)</f>
        <v>#REF!</v>
      </c>
      <c r="R1083" s="116">
        <v>2019</v>
      </c>
      <c r="S1083" s="196">
        <v>43524</v>
      </c>
      <c r="T1083" s="124" t="s">
        <v>69</v>
      </c>
      <c r="U1083" s="440" t="e">
        <f>INDEX(#REF!,MATCH(Revisión_Avance_Periodo!$L1083,#REF!,0),MATCH(Revisión_Avance_Periodo!$T1083,#REF!,0))</f>
        <v>#REF!</v>
      </c>
      <c r="V1083" s="440" t="e">
        <f>INDEX(#REF!,MATCH(Revisión_Avance_Periodo!$L1083,#REF!,0),MATCH(Revisión_Avance_Periodo!$T1083,#REF!,0))</f>
        <v>#REF!</v>
      </c>
      <c r="W1083" s="118">
        <f t="shared" si="95"/>
        <v>0</v>
      </c>
      <c r="X1083" s="124" t="str">
        <f>VLOOKUP(W1083,Tabla_Estado_Meta_OAP_2019[#All],3,TRUE)</f>
        <v>Por Ejecutar</v>
      </c>
      <c r="Y1083" s="164" t="e">
        <f>SUBTOTAL(9,$U$206:$U1083)</f>
        <v>#REF!</v>
      </c>
      <c r="Z1083" s="158" t="e">
        <f>SUBTOTAL(9,$V$206:$V1083)</f>
        <v>#REF!</v>
      </c>
      <c r="AA1083" s="159">
        <f>IFERROR(+Revisión_Avance_Periodo!$Z1083/Revisión_Avance_Periodo!$Y1083,0)</f>
        <v>0</v>
      </c>
      <c r="AB1083" s="126"/>
      <c r="AC1083" s="127"/>
      <c r="AD1083" s="125"/>
      <c r="AE1083" s="125"/>
      <c r="AF1083" s="128"/>
      <c r="AG1083" s="129"/>
      <c r="AH1083" s="164" t="e">
        <f>SUBTOTAL(9,$U$1011:$U1083)</f>
        <v>#REF!</v>
      </c>
      <c r="AI1083" s="158" t="e">
        <f>SUBTOTAL(9,$V$1010:$V1083)</f>
        <v>#REF!</v>
      </c>
      <c r="AJ1083" s="159">
        <f>IFERROR(+Revisión_Avance_Periodo!$Z1011/Revisión_Avance_Periodo!$Y1011,0)</f>
        <v>0</v>
      </c>
      <c r="AK1083" s="126"/>
      <c r="AL1083" s="127"/>
      <c r="AM1083" s="125"/>
      <c r="AN1083" s="125"/>
      <c r="AO1083" s="128"/>
      <c r="AP1083" s="129"/>
    </row>
    <row r="1084" spans="1:42" x14ac:dyDescent="0.25">
      <c r="A1084" s="92">
        <v>87</v>
      </c>
      <c r="B1084" s="435" t="e">
        <f>CONCATENATE(Revisión_Avance_Periodo!$D1012,";",Revisión_Avance_Periodo!$F1012,";",Revisión_Avance_Periodo!$L1012)</f>
        <v>#REF!</v>
      </c>
      <c r="C1084" s="435" t="e">
        <f t="shared" si="90"/>
        <v>#REF!</v>
      </c>
      <c r="D1084" s="114" t="e">
        <f>VLOOKUP($A1084,#REF!,3,FALSE)</f>
        <v>#REF!</v>
      </c>
      <c r="E1084" s="436" t="e">
        <f>VLOOKUP($A1084,#REF!,4,FALSE)</f>
        <v>#REF!</v>
      </c>
      <c r="F1084" s="102" t="e">
        <f>VLOOKUP($A1084,#REF!,5,FALSE)</f>
        <v>#REF!</v>
      </c>
      <c r="G1084" s="93" t="e">
        <f>VLOOKUP($A1084,#REF!,8,FALSE)</f>
        <v>#REF!</v>
      </c>
      <c r="H1084" s="93" t="e">
        <f>VLOOKUP($A1084,#REF!,7,FALSE)</f>
        <v>#REF!</v>
      </c>
      <c r="I1084" s="438" t="e">
        <f>VLOOKUP($A1084,#REF!,10,FALSE)</f>
        <v>#REF!</v>
      </c>
      <c r="J1084" s="93" t="e">
        <f>VLOOKUP($A1084,#REF!,11,FALSE)</f>
        <v>#REF!</v>
      </c>
      <c r="K1084" s="114" t="e">
        <f>VLOOKUP($A1084,#REF!,12,FALSE)</f>
        <v>#REF!</v>
      </c>
      <c r="L1084" s="93" t="e">
        <f>VLOOKUP($A1084,#REF!,13,FALSE)</f>
        <v>#REF!</v>
      </c>
      <c r="M1084" s="438" t="e">
        <f>VLOOKUP($A1084,#REF!,14,FALSE)</f>
        <v>#REF!</v>
      </c>
      <c r="N1084" s="102" t="e">
        <f>VLOOKUP($A1084,#REF!,15,FALSE)</f>
        <v>#REF!</v>
      </c>
      <c r="O1084" s="102" t="e">
        <f>VLOOKUP($A1084,#REF!,18,FALSE)</f>
        <v>#REF!</v>
      </c>
      <c r="P1084" s="93" t="e">
        <f>VLOOKUP($A1084,#REF!,41,FALSE)</f>
        <v>#REF!</v>
      </c>
      <c r="Q1084" s="115" t="e">
        <f>VLOOKUP(Revisión_Avance_Periodo!$L1012,#REF!,30,FALSE)</f>
        <v>#REF!</v>
      </c>
      <c r="R1084" s="116">
        <v>2019</v>
      </c>
      <c r="S1084" s="196">
        <v>43554</v>
      </c>
      <c r="T1084" s="116" t="s">
        <v>70</v>
      </c>
      <c r="U1084" s="440" t="e">
        <f>INDEX(#REF!,MATCH(Revisión_Avance_Periodo!$L1084,#REF!,0),MATCH(Revisión_Avance_Periodo!$T1084,#REF!,0))</f>
        <v>#REF!</v>
      </c>
      <c r="V1084" s="440" t="e">
        <f>INDEX(#REF!,MATCH(Revisión_Avance_Periodo!$L1084,#REF!,0),MATCH(Revisión_Avance_Periodo!$T1084,#REF!,0))</f>
        <v>#REF!</v>
      </c>
      <c r="W1084" s="118">
        <f t="shared" si="95"/>
        <v>0</v>
      </c>
      <c r="X1084" s="116" t="str">
        <f>VLOOKUP(W1084,Tabla_Estado_Meta_OAP_2019[#All],3,TRUE)</f>
        <v>Por Ejecutar</v>
      </c>
      <c r="Y1084" s="164" t="e">
        <f>SUBTOTAL(9,$U$206:$U1084)</f>
        <v>#REF!</v>
      </c>
      <c r="Z1084" s="158" t="e">
        <f>SUBTOTAL(9,$V$206:$V1084)</f>
        <v>#REF!</v>
      </c>
      <c r="AA1084" s="159">
        <f>IFERROR(+Revisión_Avance_Periodo!$Z1084/Revisión_Avance_Periodo!$Y1084,0)</f>
        <v>0</v>
      </c>
      <c r="AB1084" s="126"/>
      <c r="AC1084" s="127"/>
      <c r="AD1084" s="125"/>
      <c r="AE1084" s="125"/>
      <c r="AF1084" s="128"/>
      <c r="AG1084" s="129"/>
      <c r="AH1084" s="164" t="e">
        <f>SUBTOTAL(9,$U$1011:$U1084)</f>
        <v>#REF!</v>
      </c>
      <c r="AI1084" s="158" t="e">
        <f>SUBTOTAL(9,$V$1010:$V1084)</f>
        <v>#REF!</v>
      </c>
      <c r="AJ1084" s="159">
        <f>IFERROR(+Revisión_Avance_Periodo!$Z1012/Revisión_Avance_Periodo!$Y1012,0)</f>
        <v>0</v>
      </c>
      <c r="AK1084" s="126"/>
      <c r="AL1084" s="127"/>
      <c r="AM1084" s="125"/>
      <c r="AN1084" s="125"/>
      <c r="AO1084" s="128"/>
      <c r="AP1084" s="129"/>
    </row>
    <row r="1085" spans="1:42" x14ac:dyDescent="0.25">
      <c r="A1085" s="97">
        <v>87</v>
      </c>
      <c r="B1085" s="435" t="e">
        <f>CONCATENATE(Revisión_Avance_Periodo!$D1013,";",Revisión_Avance_Periodo!$F1013,";",Revisión_Avance_Periodo!$L1013)</f>
        <v>#REF!</v>
      </c>
      <c r="C1085" s="435" t="e">
        <f t="shared" si="90"/>
        <v>#REF!</v>
      </c>
      <c r="D1085" s="123" t="e">
        <f>VLOOKUP($A1085,#REF!,3,FALSE)</f>
        <v>#REF!</v>
      </c>
      <c r="E1085" s="436" t="e">
        <f>VLOOKUP($A1085,#REF!,4,FALSE)</f>
        <v>#REF!</v>
      </c>
      <c r="F1085" s="103" t="e">
        <f>VLOOKUP($A1085,#REF!,5,FALSE)</f>
        <v>#REF!</v>
      </c>
      <c r="G1085" s="98" t="e">
        <f>VLOOKUP($A1085,#REF!,8,FALSE)</f>
        <v>#REF!</v>
      </c>
      <c r="H1085" s="93" t="e">
        <f>VLOOKUP($A1085,#REF!,7,FALSE)</f>
        <v>#REF!</v>
      </c>
      <c r="I1085" s="438" t="e">
        <f>VLOOKUP($A1085,#REF!,10,FALSE)</f>
        <v>#REF!</v>
      </c>
      <c r="J1085" s="98" t="e">
        <f>VLOOKUP($A1085,#REF!,11,FALSE)</f>
        <v>#REF!</v>
      </c>
      <c r="K1085" s="114" t="e">
        <f>VLOOKUP($A1085,#REF!,12,FALSE)</f>
        <v>#REF!</v>
      </c>
      <c r="L1085" s="98" t="e">
        <f>VLOOKUP($A1085,#REF!,13,FALSE)</f>
        <v>#REF!</v>
      </c>
      <c r="M1085" s="438" t="e">
        <f>VLOOKUP($A1085,#REF!,14,FALSE)</f>
        <v>#REF!</v>
      </c>
      <c r="N1085" s="103" t="e">
        <f>VLOOKUP($A1085,#REF!,15,FALSE)</f>
        <v>#REF!</v>
      </c>
      <c r="O1085" s="103" t="e">
        <f>VLOOKUP($A1085,#REF!,18,FALSE)</f>
        <v>#REF!</v>
      </c>
      <c r="P1085" s="93" t="e">
        <f>VLOOKUP($A1085,#REF!,41,FALSE)</f>
        <v>#REF!</v>
      </c>
      <c r="Q1085" s="115" t="e">
        <f>VLOOKUP(Revisión_Avance_Periodo!$L1013,#REF!,30,FALSE)</f>
        <v>#REF!</v>
      </c>
      <c r="R1085" s="116">
        <v>2019</v>
      </c>
      <c r="S1085" s="196">
        <v>43585</v>
      </c>
      <c r="T1085" s="124" t="s">
        <v>71</v>
      </c>
      <c r="U1085" s="440" t="e">
        <f>INDEX(#REF!,MATCH(Revisión_Avance_Periodo!$L1085,#REF!,0),MATCH(Revisión_Avance_Periodo!$T1085,#REF!,0))</f>
        <v>#REF!</v>
      </c>
      <c r="V1085" s="440" t="e">
        <f>INDEX(#REF!,MATCH(Revisión_Avance_Periodo!$L1085,#REF!,0),MATCH(Revisión_Avance_Periodo!$T1085,#REF!,0))</f>
        <v>#REF!</v>
      </c>
      <c r="W1085" s="118">
        <f t="shared" si="95"/>
        <v>0</v>
      </c>
      <c r="X1085" s="124" t="str">
        <f>VLOOKUP(W1085,Tabla_Estado_Meta_OAP_2019[#All],3,TRUE)</f>
        <v>Por Ejecutar</v>
      </c>
      <c r="Y1085" s="164" t="e">
        <f>SUBTOTAL(9,$U$206:$U1085)</f>
        <v>#REF!</v>
      </c>
      <c r="Z1085" s="158" t="e">
        <f>SUBTOTAL(9,$V$206:$V1085)</f>
        <v>#REF!</v>
      </c>
      <c r="AA1085" s="159">
        <f>IFERROR(+Revisión_Avance_Periodo!$Z1085/Revisión_Avance_Periodo!$Y1085,0)</f>
        <v>0</v>
      </c>
      <c r="AB1085" s="126"/>
      <c r="AC1085" s="127"/>
      <c r="AD1085" s="125"/>
      <c r="AE1085" s="125"/>
      <c r="AF1085" s="128"/>
      <c r="AG1085" s="129"/>
      <c r="AH1085" s="164" t="e">
        <f>SUBTOTAL(9,$U$1011:$U1085)</f>
        <v>#REF!</v>
      </c>
      <c r="AI1085" s="158" t="e">
        <f>SUBTOTAL(9,$V$1010:$V1085)</f>
        <v>#REF!</v>
      </c>
      <c r="AJ1085" s="159">
        <f>IFERROR(+Revisión_Avance_Periodo!$Z1013/Revisión_Avance_Periodo!$Y1013,0)</f>
        <v>0</v>
      </c>
      <c r="AK1085" s="126"/>
      <c r="AL1085" s="127"/>
      <c r="AM1085" s="125"/>
      <c r="AN1085" s="125"/>
      <c r="AO1085" s="128"/>
      <c r="AP1085" s="129"/>
    </row>
    <row r="1086" spans="1:42" x14ac:dyDescent="0.25">
      <c r="A1086" s="92">
        <v>87</v>
      </c>
      <c r="B1086" s="435" t="e">
        <f>CONCATENATE(Revisión_Avance_Periodo!$D1014,";",Revisión_Avance_Periodo!$F1014,";",Revisión_Avance_Periodo!$L1014)</f>
        <v>#REF!</v>
      </c>
      <c r="C1086" s="435" t="e">
        <f t="shared" si="90"/>
        <v>#REF!</v>
      </c>
      <c r="D1086" s="114" t="e">
        <f>VLOOKUP($A1086,#REF!,3,FALSE)</f>
        <v>#REF!</v>
      </c>
      <c r="E1086" s="436" t="e">
        <f>VLOOKUP($A1086,#REF!,4,FALSE)</f>
        <v>#REF!</v>
      </c>
      <c r="F1086" s="102" t="e">
        <f>VLOOKUP($A1086,#REF!,5,FALSE)</f>
        <v>#REF!</v>
      </c>
      <c r="G1086" s="93" t="e">
        <f>VLOOKUP($A1086,#REF!,8,FALSE)</f>
        <v>#REF!</v>
      </c>
      <c r="H1086" s="93" t="e">
        <f>VLOOKUP($A1086,#REF!,7,FALSE)</f>
        <v>#REF!</v>
      </c>
      <c r="I1086" s="438" t="e">
        <f>VLOOKUP($A1086,#REF!,10,FALSE)</f>
        <v>#REF!</v>
      </c>
      <c r="J1086" s="93" t="e">
        <f>VLOOKUP($A1086,#REF!,11,FALSE)</f>
        <v>#REF!</v>
      </c>
      <c r="K1086" s="114" t="e">
        <f>VLOOKUP($A1086,#REF!,12,FALSE)</f>
        <v>#REF!</v>
      </c>
      <c r="L1086" s="93" t="e">
        <f>VLOOKUP($A1086,#REF!,13,FALSE)</f>
        <v>#REF!</v>
      </c>
      <c r="M1086" s="438" t="e">
        <f>VLOOKUP($A1086,#REF!,14,FALSE)</f>
        <v>#REF!</v>
      </c>
      <c r="N1086" s="102" t="e">
        <f>VLOOKUP($A1086,#REF!,15,FALSE)</f>
        <v>#REF!</v>
      </c>
      <c r="O1086" s="102" t="e">
        <f>VLOOKUP($A1086,#REF!,18,FALSE)</f>
        <v>#REF!</v>
      </c>
      <c r="P1086" s="93" t="e">
        <f>VLOOKUP($A1086,#REF!,41,FALSE)</f>
        <v>#REF!</v>
      </c>
      <c r="Q1086" s="115" t="e">
        <f>VLOOKUP(Revisión_Avance_Periodo!$L1014,#REF!,30,FALSE)</f>
        <v>#REF!</v>
      </c>
      <c r="R1086" s="116">
        <v>2019</v>
      </c>
      <c r="S1086" s="196">
        <v>43615</v>
      </c>
      <c r="T1086" s="116" t="s">
        <v>72</v>
      </c>
      <c r="U1086" s="440" t="e">
        <f>INDEX(#REF!,MATCH(Revisión_Avance_Periodo!$L1086,#REF!,0),MATCH(Revisión_Avance_Periodo!$T1086,#REF!,0))</f>
        <v>#REF!</v>
      </c>
      <c r="V1086" s="440" t="e">
        <f>INDEX(#REF!,MATCH(Revisión_Avance_Periodo!$L1086,#REF!,0),MATCH(Revisión_Avance_Periodo!$T1086,#REF!,0))</f>
        <v>#REF!</v>
      </c>
      <c r="W1086" s="118">
        <f t="shared" si="95"/>
        <v>0</v>
      </c>
      <c r="X1086" s="116" t="str">
        <f>VLOOKUP(W1086,Tabla_Estado_Meta_OAP_2019[#All],3,TRUE)</f>
        <v>Por Ejecutar</v>
      </c>
      <c r="Y1086" s="164" t="e">
        <f>SUBTOTAL(9,$U$206:$U1086)</f>
        <v>#REF!</v>
      </c>
      <c r="Z1086" s="158" t="e">
        <f>SUBTOTAL(9,$V$206:$V1086)</f>
        <v>#REF!</v>
      </c>
      <c r="AA1086" s="159">
        <f>IFERROR(+Revisión_Avance_Periodo!$Z1086/Revisión_Avance_Periodo!$Y1086,0)</f>
        <v>0</v>
      </c>
      <c r="AB1086" s="126"/>
      <c r="AC1086" s="127"/>
      <c r="AD1086" s="125"/>
      <c r="AE1086" s="125"/>
      <c r="AF1086" s="128"/>
      <c r="AG1086" s="129"/>
      <c r="AH1086" s="164" t="e">
        <f>SUBTOTAL(9,$U$1011:$U1086)</f>
        <v>#REF!</v>
      </c>
      <c r="AI1086" s="158" t="e">
        <f>SUBTOTAL(9,$V$1010:$V1086)</f>
        <v>#REF!</v>
      </c>
      <c r="AJ1086" s="159">
        <f>IFERROR(+Revisión_Avance_Periodo!$Z1014/Revisión_Avance_Periodo!$Y1014,0)</f>
        <v>0</v>
      </c>
      <c r="AK1086" s="126"/>
      <c r="AL1086" s="127"/>
      <c r="AM1086" s="125"/>
      <c r="AN1086" s="125"/>
      <c r="AO1086" s="128"/>
      <c r="AP1086" s="129"/>
    </row>
    <row r="1087" spans="1:42" x14ac:dyDescent="0.25">
      <c r="A1087" s="97">
        <v>87</v>
      </c>
      <c r="B1087" s="435" t="e">
        <f>CONCATENATE(Revisión_Avance_Periodo!$D1015,";",Revisión_Avance_Periodo!$F1015,";",Revisión_Avance_Periodo!$L1015)</f>
        <v>#REF!</v>
      </c>
      <c r="C1087" s="435" t="e">
        <f t="shared" si="90"/>
        <v>#REF!</v>
      </c>
      <c r="D1087" s="123" t="e">
        <f>VLOOKUP($A1087,#REF!,3,FALSE)</f>
        <v>#REF!</v>
      </c>
      <c r="E1087" s="436" t="e">
        <f>VLOOKUP($A1087,#REF!,4,FALSE)</f>
        <v>#REF!</v>
      </c>
      <c r="F1087" s="103" t="e">
        <f>VLOOKUP($A1087,#REF!,5,FALSE)</f>
        <v>#REF!</v>
      </c>
      <c r="G1087" s="98" t="e">
        <f>VLOOKUP($A1087,#REF!,8,FALSE)</f>
        <v>#REF!</v>
      </c>
      <c r="H1087" s="93" t="e">
        <f>VLOOKUP($A1087,#REF!,7,FALSE)</f>
        <v>#REF!</v>
      </c>
      <c r="I1087" s="438" t="e">
        <f>VLOOKUP($A1087,#REF!,10,FALSE)</f>
        <v>#REF!</v>
      </c>
      <c r="J1087" s="98" t="e">
        <f>VLOOKUP($A1087,#REF!,11,FALSE)</f>
        <v>#REF!</v>
      </c>
      <c r="K1087" s="114" t="e">
        <f>VLOOKUP($A1087,#REF!,12,FALSE)</f>
        <v>#REF!</v>
      </c>
      <c r="L1087" s="98" t="e">
        <f>VLOOKUP($A1087,#REF!,13,FALSE)</f>
        <v>#REF!</v>
      </c>
      <c r="M1087" s="438" t="e">
        <f>VLOOKUP($A1087,#REF!,14,FALSE)</f>
        <v>#REF!</v>
      </c>
      <c r="N1087" s="103" t="e">
        <f>VLOOKUP($A1087,#REF!,15,FALSE)</f>
        <v>#REF!</v>
      </c>
      <c r="O1087" s="103" t="e">
        <f>VLOOKUP($A1087,#REF!,18,FALSE)</f>
        <v>#REF!</v>
      </c>
      <c r="P1087" s="93" t="e">
        <f>VLOOKUP($A1087,#REF!,41,FALSE)</f>
        <v>#REF!</v>
      </c>
      <c r="Q1087" s="115" t="e">
        <f>VLOOKUP(Revisión_Avance_Periodo!$L1015,#REF!,30,FALSE)</f>
        <v>#REF!</v>
      </c>
      <c r="R1087" s="116">
        <v>2019</v>
      </c>
      <c r="S1087" s="196">
        <v>43646</v>
      </c>
      <c r="T1087" s="124" t="s">
        <v>73</v>
      </c>
      <c r="U1087" s="440" t="e">
        <f>INDEX(#REF!,MATCH(Revisión_Avance_Periodo!$L1087,#REF!,0),MATCH(Revisión_Avance_Periodo!$T1087,#REF!,0))</f>
        <v>#REF!</v>
      </c>
      <c r="V1087" s="440" t="e">
        <f>INDEX(#REF!,MATCH(Revisión_Avance_Periodo!$L1087,#REF!,0),MATCH(Revisión_Avance_Periodo!$T1087,#REF!,0))</f>
        <v>#REF!</v>
      </c>
      <c r="W1087" s="118">
        <f t="shared" si="95"/>
        <v>0</v>
      </c>
      <c r="X1087" s="124" t="str">
        <f>VLOOKUP(W1087,Tabla_Estado_Meta_OAP_2019[#All],3,TRUE)</f>
        <v>Por Ejecutar</v>
      </c>
      <c r="Y1087" s="164" t="e">
        <f>SUBTOTAL(9,$U$206:$U1087)</f>
        <v>#REF!</v>
      </c>
      <c r="Z1087" s="158" t="e">
        <f>SUBTOTAL(9,$V$206:$V1087)</f>
        <v>#REF!</v>
      </c>
      <c r="AA1087" s="159">
        <f>IFERROR(+Revisión_Avance_Periodo!$Z1087/Revisión_Avance_Periodo!$Y1087,0)</f>
        <v>0</v>
      </c>
      <c r="AB1087" s="126"/>
      <c r="AC1087" s="127"/>
      <c r="AD1087" s="125"/>
      <c r="AE1087" s="125"/>
      <c r="AF1087" s="128"/>
      <c r="AG1087" s="129"/>
      <c r="AH1087" s="164" t="e">
        <f>SUBTOTAL(9,$U$1011:$U1087)</f>
        <v>#REF!</v>
      </c>
      <c r="AI1087" s="158" t="e">
        <f>SUBTOTAL(9,$V$1010:$V1087)</f>
        <v>#REF!</v>
      </c>
      <c r="AJ1087" s="159">
        <f>IFERROR(+Revisión_Avance_Periodo!$Z1015/Revisión_Avance_Periodo!$Y1015,0)</f>
        <v>0</v>
      </c>
      <c r="AK1087" s="126"/>
      <c r="AL1087" s="127"/>
      <c r="AM1087" s="125"/>
      <c r="AN1087" s="125"/>
      <c r="AO1087" s="128"/>
      <c r="AP1087" s="129"/>
    </row>
    <row r="1088" spans="1:42" x14ac:dyDescent="0.25">
      <c r="A1088" s="92">
        <v>87</v>
      </c>
      <c r="B1088" s="435" t="e">
        <f>CONCATENATE(Revisión_Avance_Periodo!$D1016,";",Revisión_Avance_Periodo!$F1016,";",Revisión_Avance_Periodo!$L1016)</f>
        <v>#REF!</v>
      </c>
      <c r="C1088" s="435" t="e">
        <f t="shared" si="90"/>
        <v>#REF!</v>
      </c>
      <c r="D1088" s="114" t="e">
        <f>VLOOKUP($A1088,#REF!,3,FALSE)</f>
        <v>#REF!</v>
      </c>
      <c r="E1088" s="436" t="e">
        <f>VLOOKUP($A1088,#REF!,4,FALSE)</f>
        <v>#REF!</v>
      </c>
      <c r="F1088" s="102" t="e">
        <f>VLOOKUP($A1088,#REF!,5,FALSE)</f>
        <v>#REF!</v>
      </c>
      <c r="G1088" s="93" t="e">
        <f>VLOOKUP($A1088,#REF!,8,FALSE)</f>
        <v>#REF!</v>
      </c>
      <c r="H1088" s="93" t="e">
        <f>VLOOKUP($A1088,#REF!,7,FALSE)</f>
        <v>#REF!</v>
      </c>
      <c r="I1088" s="438" t="e">
        <f>VLOOKUP($A1088,#REF!,10,FALSE)</f>
        <v>#REF!</v>
      </c>
      <c r="J1088" s="93" t="e">
        <f>VLOOKUP($A1088,#REF!,11,FALSE)</f>
        <v>#REF!</v>
      </c>
      <c r="K1088" s="114" t="e">
        <f>VLOOKUP($A1088,#REF!,12,FALSE)</f>
        <v>#REF!</v>
      </c>
      <c r="L1088" s="93" t="e">
        <f>VLOOKUP($A1088,#REF!,13,FALSE)</f>
        <v>#REF!</v>
      </c>
      <c r="M1088" s="438" t="e">
        <f>VLOOKUP($A1088,#REF!,14,FALSE)</f>
        <v>#REF!</v>
      </c>
      <c r="N1088" s="102" t="e">
        <f>VLOOKUP($A1088,#REF!,15,FALSE)</f>
        <v>#REF!</v>
      </c>
      <c r="O1088" s="102" t="e">
        <f>VLOOKUP($A1088,#REF!,18,FALSE)</f>
        <v>#REF!</v>
      </c>
      <c r="P1088" s="93" t="e">
        <f>VLOOKUP($A1088,#REF!,41,FALSE)</f>
        <v>#REF!</v>
      </c>
      <c r="Q1088" s="115" t="e">
        <f>VLOOKUP(Revisión_Avance_Periodo!$L1016,#REF!,30,FALSE)</f>
        <v>#REF!</v>
      </c>
      <c r="R1088" s="116">
        <v>2019</v>
      </c>
      <c r="S1088" s="196">
        <v>43676</v>
      </c>
      <c r="T1088" s="116" t="s">
        <v>74</v>
      </c>
      <c r="U1088" s="440" t="e">
        <f>INDEX(#REF!,MATCH(Revisión_Avance_Periodo!$L1088,#REF!,0),MATCH(Revisión_Avance_Periodo!$T1088,#REF!,0))</f>
        <v>#REF!</v>
      </c>
      <c r="V1088" s="440" t="e">
        <f>INDEX(#REF!,MATCH(Revisión_Avance_Periodo!$L1088,#REF!,0),MATCH(Revisión_Avance_Periodo!$T1088,#REF!,0))</f>
        <v>#REF!</v>
      </c>
      <c r="W1088" s="118">
        <f t="shared" si="95"/>
        <v>0</v>
      </c>
      <c r="X1088" s="116" t="str">
        <f>VLOOKUP(W1088,Tabla_Estado_Meta_OAP_2019[#All],3,TRUE)</f>
        <v>Por Ejecutar</v>
      </c>
      <c r="Y1088" s="164" t="e">
        <f>SUBTOTAL(9,$U$206:$U1088)</f>
        <v>#REF!</v>
      </c>
      <c r="Z1088" s="158" t="e">
        <f>SUBTOTAL(9,$V$206:$V1088)</f>
        <v>#REF!</v>
      </c>
      <c r="AA1088" s="159">
        <f>IFERROR(+Revisión_Avance_Periodo!$Z1088/Revisión_Avance_Periodo!$Y1088,0)</f>
        <v>0</v>
      </c>
      <c r="AB1088" s="126"/>
      <c r="AC1088" s="127"/>
      <c r="AD1088" s="125"/>
      <c r="AE1088" s="125"/>
      <c r="AF1088" s="128"/>
      <c r="AG1088" s="129"/>
      <c r="AH1088" s="164" t="e">
        <f>SUBTOTAL(9,$U$1011:$U1088)</f>
        <v>#REF!</v>
      </c>
      <c r="AI1088" s="158" t="e">
        <f>SUBTOTAL(9,$V$1010:$V1088)</f>
        <v>#REF!</v>
      </c>
      <c r="AJ1088" s="159">
        <f>IFERROR(+Revisión_Avance_Periodo!$Z1016/Revisión_Avance_Periodo!$Y1016,0)</f>
        <v>0</v>
      </c>
      <c r="AK1088" s="126"/>
      <c r="AL1088" s="127"/>
      <c r="AM1088" s="125"/>
      <c r="AN1088" s="125"/>
      <c r="AO1088" s="128"/>
      <c r="AP1088" s="129"/>
    </row>
    <row r="1089" spans="1:42" x14ac:dyDescent="0.25">
      <c r="A1089" s="97">
        <v>87</v>
      </c>
      <c r="B1089" s="435" t="e">
        <f>CONCATENATE(Revisión_Avance_Periodo!$D1017,";",Revisión_Avance_Periodo!$F1017,";",Revisión_Avance_Periodo!$L1017)</f>
        <v>#REF!</v>
      </c>
      <c r="C1089" s="435" t="e">
        <f t="shared" si="90"/>
        <v>#REF!</v>
      </c>
      <c r="D1089" s="123" t="e">
        <f>VLOOKUP($A1089,#REF!,3,FALSE)</f>
        <v>#REF!</v>
      </c>
      <c r="E1089" s="436" t="e">
        <f>VLOOKUP($A1089,#REF!,4,FALSE)</f>
        <v>#REF!</v>
      </c>
      <c r="F1089" s="103" t="e">
        <f>VLOOKUP($A1089,#REF!,5,FALSE)</f>
        <v>#REF!</v>
      </c>
      <c r="G1089" s="98" t="e">
        <f>VLOOKUP($A1089,#REF!,8,FALSE)</f>
        <v>#REF!</v>
      </c>
      <c r="H1089" s="93" t="e">
        <f>VLOOKUP($A1089,#REF!,7,FALSE)</f>
        <v>#REF!</v>
      </c>
      <c r="I1089" s="438" t="e">
        <f>VLOOKUP($A1089,#REF!,10,FALSE)</f>
        <v>#REF!</v>
      </c>
      <c r="J1089" s="98" t="e">
        <f>VLOOKUP($A1089,#REF!,11,FALSE)</f>
        <v>#REF!</v>
      </c>
      <c r="K1089" s="114" t="e">
        <f>VLOOKUP($A1089,#REF!,12,FALSE)</f>
        <v>#REF!</v>
      </c>
      <c r="L1089" s="98" t="e">
        <f>VLOOKUP($A1089,#REF!,13,FALSE)</f>
        <v>#REF!</v>
      </c>
      <c r="M1089" s="438" t="e">
        <f>VLOOKUP($A1089,#REF!,14,FALSE)</f>
        <v>#REF!</v>
      </c>
      <c r="N1089" s="103" t="e">
        <f>VLOOKUP($A1089,#REF!,15,FALSE)</f>
        <v>#REF!</v>
      </c>
      <c r="O1089" s="103" t="e">
        <f>VLOOKUP($A1089,#REF!,18,FALSE)</f>
        <v>#REF!</v>
      </c>
      <c r="P1089" s="93" t="e">
        <f>VLOOKUP($A1089,#REF!,41,FALSE)</f>
        <v>#REF!</v>
      </c>
      <c r="Q1089" s="115" t="e">
        <f>VLOOKUP(Revisión_Avance_Periodo!$L1017,#REF!,30,FALSE)</f>
        <v>#REF!</v>
      </c>
      <c r="R1089" s="116">
        <v>2019</v>
      </c>
      <c r="S1089" s="196">
        <v>43707</v>
      </c>
      <c r="T1089" s="124" t="s">
        <v>75</v>
      </c>
      <c r="U1089" s="440" t="e">
        <f>INDEX(#REF!,MATCH(Revisión_Avance_Periodo!$L1089,#REF!,0),MATCH(Revisión_Avance_Periodo!$T1089,#REF!,0))</f>
        <v>#REF!</v>
      </c>
      <c r="V1089" s="440" t="e">
        <f>INDEX(#REF!,MATCH(Revisión_Avance_Periodo!$L1089,#REF!,0),MATCH(Revisión_Avance_Periodo!$T1089,#REF!,0))</f>
        <v>#REF!</v>
      </c>
      <c r="W1089" s="118">
        <f t="shared" si="95"/>
        <v>0</v>
      </c>
      <c r="X1089" s="124" t="str">
        <f>VLOOKUP(W1089,Tabla_Estado_Meta_OAP_2019[#All],3,TRUE)</f>
        <v>Por Ejecutar</v>
      </c>
      <c r="Y1089" s="164" t="e">
        <f>SUBTOTAL(9,$U$206:$U1089)</f>
        <v>#REF!</v>
      </c>
      <c r="Z1089" s="158" t="e">
        <f>SUBTOTAL(9,$V$206:$V1089)</f>
        <v>#REF!</v>
      </c>
      <c r="AA1089" s="159">
        <f>IFERROR(+Revisión_Avance_Periodo!$Z1089/Revisión_Avance_Periodo!$Y1089,0)</f>
        <v>0</v>
      </c>
      <c r="AB1089" s="126"/>
      <c r="AC1089" s="127"/>
      <c r="AD1089" s="125"/>
      <c r="AE1089" s="125"/>
      <c r="AF1089" s="128"/>
      <c r="AG1089" s="129"/>
      <c r="AH1089" s="164" t="e">
        <f>SUBTOTAL(9,$U$1011:$U1089)</f>
        <v>#REF!</v>
      </c>
      <c r="AI1089" s="158" t="e">
        <f>SUBTOTAL(9,$V$1010:$V1089)</f>
        <v>#REF!</v>
      </c>
      <c r="AJ1089" s="159">
        <f>IFERROR(+Revisión_Avance_Periodo!$Z1017/Revisión_Avance_Periodo!$Y1017,0)</f>
        <v>0</v>
      </c>
      <c r="AK1089" s="126"/>
      <c r="AL1089" s="127"/>
      <c r="AM1089" s="125"/>
      <c r="AN1089" s="125"/>
      <c r="AO1089" s="128"/>
      <c r="AP1089" s="129"/>
    </row>
    <row r="1090" spans="1:42" x14ac:dyDescent="0.25">
      <c r="A1090" s="92">
        <v>87</v>
      </c>
      <c r="B1090" s="435" t="e">
        <f>CONCATENATE(Revisión_Avance_Periodo!$D1018,";",Revisión_Avance_Periodo!$F1018,";",Revisión_Avance_Periodo!$L1018)</f>
        <v>#REF!</v>
      </c>
      <c r="C1090" s="435" t="e">
        <f t="shared" ref="C1090:C1153" si="96">CONCATENATE($N1090,";",$L1090,";",$T1090)</f>
        <v>#REF!</v>
      </c>
      <c r="D1090" s="114" t="e">
        <f>VLOOKUP($A1090,#REF!,3,FALSE)</f>
        <v>#REF!</v>
      </c>
      <c r="E1090" s="436" t="e">
        <f>VLOOKUP($A1090,#REF!,4,FALSE)</f>
        <v>#REF!</v>
      </c>
      <c r="F1090" s="102" t="e">
        <f>VLOOKUP($A1090,#REF!,5,FALSE)</f>
        <v>#REF!</v>
      </c>
      <c r="G1090" s="93" t="e">
        <f>VLOOKUP($A1090,#REF!,8,FALSE)</f>
        <v>#REF!</v>
      </c>
      <c r="H1090" s="93" t="e">
        <f>VLOOKUP($A1090,#REF!,7,FALSE)</f>
        <v>#REF!</v>
      </c>
      <c r="I1090" s="438" t="e">
        <f>VLOOKUP($A1090,#REF!,10,FALSE)</f>
        <v>#REF!</v>
      </c>
      <c r="J1090" s="93" t="e">
        <f>VLOOKUP($A1090,#REF!,11,FALSE)</f>
        <v>#REF!</v>
      </c>
      <c r="K1090" s="114" t="e">
        <f>VLOOKUP($A1090,#REF!,12,FALSE)</f>
        <v>#REF!</v>
      </c>
      <c r="L1090" s="93" t="e">
        <f>VLOOKUP($A1090,#REF!,13,FALSE)</f>
        <v>#REF!</v>
      </c>
      <c r="M1090" s="438" t="e">
        <f>VLOOKUP($A1090,#REF!,14,FALSE)</f>
        <v>#REF!</v>
      </c>
      <c r="N1090" s="102" t="e">
        <f>VLOOKUP($A1090,#REF!,15,FALSE)</f>
        <v>#REF!</v>
      </c>
      <c r="O1090" s="102" t="e">
        <f>VLOOKUP($A1090,#REF!,18,FALSE)</f>
        <v>#REF!</v>
      </c>
      <c r="P1090" s="93" t="e">
        <f>VLOOKUP($A1090,#REF!,41,FALSE)</f>
        <v>#REF!</v>
      </c>
      <c r="Q1090" s="115" t="e">
        <f>VLOOKUP(Revisión_Avance_Periodo!$L1018,#REF!,30,FALSE)</f>
        <v>#REF!</v>
      </c>
      <c r="R1090" s="116">
        <v>2019</v>
      </c>
      <c r="S1090" s="196">
        <v>43738</v>
      </c>
      <c r="T1090" s="116" t="s">
        <v>76</v>
      </c>
      <c r="U1090" s="440" t="e">
        <f>INDEX(#REF!,MATCH(Revisión_Avance_Periodo!$L1090,#REF!,0),MATCH(Revisión_Avance_Periodo!$T1090,#REF!,0))</f>
        <v>#REF!</v>
      </c>
      <c r="V1090" s="440" t="e">
        <f>INDEX(#REF!,MATCH(Revisión_Avance_Periodo!$L1090,#REF!,0),MATCH(Revisión_Avance_Periodo!$T1090,#REF!,0))</f>
        <v>#REF!</v>
      </c>
      <c r="W1090" s="118">
        <f t="shared" si="95"/>
        <v>0</v>
      </c>
      <c r="X1090" s="116" t="str">
        <f>VLOOKUP(W1090,Tabla_Estado_Meta_OAP_2019[#All],3,TRUE)</f>
        <v>Por Ejecutar</v>
      </c>
      <c r="Y1090" s="164" t="e">
        <f>SUBTOTAL(9,$U$206:$U1090)</f>
        <v>#REF!</v>
      </c>
      <c r="Z1090" s="158" t="e">
        <f>SUBTOTAL(9,$V$206:$V1090)</f>
        <v>#REF!</v>
      </c>
      <c r="AA1090" s="159">
        <f>IFERROR(+Revisión_Avance_Periodo!$Z1090/Revisión_Avance_Periodo!$Y1090,0)</f>
        <v>0</v>
      </c>
      <c r="AB1090" s="126"/>
      <c r="AC1090" s="127"/>
      <c r="AD1090" s="125"/>
      <c r="AE1090" s="125"/>
      <c r="AF1090" s="128"/>
      <c r="AG1090" s="129"/>
      <c r="AH1090" s="164" t="e">
        <f>SUBTOTAL(9,$U$1011:$U1090)</f>
        <v>#REF!</v>
      </c>
      <c r="AI1090" s="158" t="e">
        <f>SUBTOTAL(9,$V$1010:$V1090)</f>
        <v>#REF!</v>
      </c>
      <c r="AJ1090" s="159">
        <f>IFERROR(+Revisión_Avance_Periodo!$Z1018/Revisión_Avance_Periodo!$Y1018,0)</f>
        <v>0</v>
      </c>
      <c r="AK1090" s="126"/>
      <c r="AL1090" s="127"/>
      <c r="AM1090" s="125"/>
      <c r="AN1090" s="125"/>
      <c r="AO1090" s="128"/>
      <c r="AP1090" s="129"/>
    </row>
    <row r="1091" spans="1:42" x14ac:dyDescent="0.25">
      <c r="A1091" s="97">
        <v>87</v>
      </c>
      <c r="B1091" s="435" t="e">
        <f>CONCATENATE(Revisión_Avance_Periodo!$D1019,";",Revisión_Avance_Periodo!$F1019,";",Revisión_Avance_Periodo!$L1019)</f>
        <v>#REF!</v>
      </c>
      <c r="C1091" s="435" t="e">
        <f t="shared" si="96"/>
        <v>#REF!</v>
      </c>
      <c r="D1091" s="123" t="e">
        <f>VLOOKUP($A1091,#REF!,3,FALSE)</f>
        <v>#REF!</v>
      </c>
      <c r="E1091" s="436" t="e">
        <f>VLOOKUP($A1091,#REF!,4,FALSE)</f>
        <v>#REF!</v>
      </c>
      <c r="F1091" s="103" t="e">
        <f>VLOOKUP($A1091,#REF!,5,FALSE)</f>
        <v>#REF!</v>
      </c>
      <c r="G1091" s="98" t="e">
        <f>VLOOKUP($A1091,#REF!,8,FALSE)</f>
        <v>#REF!</v>
      </c>
      <c r="H1091" s="93" t="e">
        <f>VLOOKUP($A1091,#REF!,7,FALSE)</f>
        <v>#REF!</v>
      </c>
      <c r="I1091" s="438" t="e">
        <f>VLOOKUP($A1091,#REF!,10,FALSE)</f>
        <v>#REF!</v>
      </c>
      <c r="J1091" s="98" t="e">
        <f>VLOOKUP($A1091,#REF!,11,FALSE)</f>
        <v>#REF!</v>
      </c>
      <c r="K1091" s="114" t="e">
        <f>VLOOKUP($A1091,#REF!,12,FALSE)</f>
        <v>#REF!</v>
      </c>
      <c r="L1091" s="98" t="e">
        <f>VLOOKUP($A1091,#REF!,13,FALSE)</f>
        <v>#REF!</v>
      </c>
      <c r="M1091" s="438" t="e">
        <f>VLOOKUP($A1091,#REF!,14,FALSE)</f>
        <v>#REF!</v>
      </c>
      <c r="N1091" s="103" t="e">
        <f>VLOOKUP($A1091,#REF!,15,FALSE)</f>
        <v>#REF!</v>
      </c>
      <c r="O1091" s="103" t="e">
        <f>VLOOKUP($A1091,#REF!,18,FALSE)</f>
        <v>#REF!</v>
      </c>
      <c r="P1091" s="93" t="e">
        <f>VLOOKUP($A1091,#REF!,41,FALSE)</f>
        <v>#REF!</v>
      </c>
      <c r="Q1091" s="115" t="e">
        <f>VLOOKUP(Revisión_Avance_Periodo!$L1019,#REF!,30,FALSE)</f>
        <v>#REF!</v>
      </c>
      <c r="R1091" s="116">
        <v>2019</v>
      </c>
      <c r="S1091" s="196">
        <v>43768</v>
      </c>
      <c r="T1091" s="124" t="s">
        <v>77</v>
      </c>
      <c r="U1091" s="440" t="e">
        <f>INDEX(#REF!,MATCH(Revisión_Avance_Periodo!$L1091,#REF!,0),MATCH(Revisión_Avance_Periodo!$T1091,#REF!,0))</f>
        <v>#REF!</v>
      </c>
      <c r="V1091" s="440" t="e">
        <f>INDEX(#REF!,MATCH(Revisión_Avance_Periodo!$L1091,#REF!,0),MATCH(Revisión_Avance_Periodo!$T1091,#REF!,0))</f>
        <v>#REF!</v>
      </c>
      <c r="W1091" s="118">
        <f t="shared" si="95"/>
        <v>0</v>
      </c>
      <c r="X1091" s="124" t="str">
        <f>VLOOKUP(W1091,Tabla_Estado_Meta_OAP_2019[#All],3,TRUE)</f>
        <v>Por Ejecutar</v>
      </c>
      <c r="Y1091" s="164" t="e">
        <f>SUBTOTAL(9,$U$206:$U1091)</f>
        <v>#REF!</v>
      </c>
      <c r="Z1091" s="158" t="e">
        <f>SUBTOTAL(9,$V$206:$V1091)</f>
        <v>#REF!</v>
      </c>
      <c r="AA1091" s="159">
        <f>IFERROR(+Revisión_Avance_Periodo!$Z1091/Revisión_Avance_Periodo!$Y1091,0)</f>
        <v>0</v>
      </c>
      <c r="AB1091" s="126"/>
      <c r="AC1091" s="127"/>
      <c r="AD1091" s="125"/>
      <c r="AE1091" s="125"/>
      <c r="AF1091" s="128"/>
      <c r="AG1091" s="129"/>
      <c r="AH1091" s="164" t="e">
        <f>SUBTOTAL(9,$U$1011:$U1091)</f>
        <v>#REF!</v>
      </c>
      <c r="AI1091" s="158" t="e">
        <f>SUBTOTAL(9,$V$1010:$V1091)</f>
        <v>#REF!</v>
      </c>
      <c r="AJ1091" s="159">
        <f>IFERROR(+Revisión_Avance_Periodo!$Z1019/Revisión_Avance_Periodo!$Y1019,0)</f>
        <v>0</v>
      </c>
      <c r="AK1091" s="126"/>
      <c r="AL1091" s="127"/>
      <c r="AM1091" s="125"/>
      <c r="AN1091" s="125"/>
      <c r="AO1091" s="128"/>
      <c r="AP1091" s="129"/>
    </row>
    <row r="1092" spans="1:42" x14ac:dyDescent="0.25">
      <c r="A1092" s="92">
        <v>87</v>
      </c>
      <c r="B1092" s="435" t="e">
        <f>CONCATENATE(Revisión_Avance_Periodo!$D1020,";",Revisión_Avance_Periodo!$F1020,";",Revisión_Avance_Periodo!$L1020)</f>
        <v>#REF!</v>
      </c>
      <c r="C1092" s="435" t="e">
        <f t="shared" si="96"/>
        <v>#REF!</v>
      </c>
      <c r="D1092" s="114" t="e">
        <f>VLOOKUP($A1092,#REF!,3,FALSE)</f>
        <v>#REF!</v>
      </c>
      <c r="E1092" s="436" t="e">
        <f>VLOOKUP($A1092,#REF!,4,FALSE)</f>
        <v>#REF!</v>
      </c>
      <c r="F1092" s="102" t="e">
        <f>VLOOKUP($A1092,#REF!,5,FALSE)</f>
        <v>#REF!</v>
      </c>
      <c r="G1092" s="93" t="e">
        <f>VLOOKUP($A1092,#REF!,8,FALSE)</f>
        <v>#REF!</v>
      </c>
      <c r="H1092" s="93" t="e">
        <f>VLOOKUP($A1092,#REF!,7,FALSE)</f>
        <v>#REF!</v>
      </c>
      <c r="I1092" s="438" t="e">
        <f>VLOOKUP($A1092,#REF!,10,FALSE)</f>
        <v>#REF!</v>
      </c>
      <c r="J1092" s="93" t="e">
        <f>VLOOKUP($A1092,#REF!,11,FALSE)</f>
        <v>#REF!</v>
      </c>
      <c r="K1092" s="114" t="e">
        <f>VLOOKUP($A1092,#REF!,12,FALSE)</f>
        <v>#REF!</v>
      </c>
      <c r="L1092" s="93" t="e">
        <f>VLOOKUP($A1092,#REF!,13,FALSE)</f>
        <v>#REF!</v>
      </c>
      <c r="M1092" s="438" t="e">
        <f>VLOOKUP($A1092,#REF!,14,FALSE)</f>
        <v>#REF!</v>
      </c>
      <c r="N1092" s="102" t="e">
        <f>VLOOKUP($A1092,#REF!,15,FALSE)</f>
        <v>#REF!</v>
      </c>
      <c r="O1092" s="102" t="e">
        <f>VLOOKUP($A1092,#REF!,18,FALSE)</f>
        <v>#REF!</v>
      </c>
      <c r="P1092" s="93" t="e">
        <f>VLOOKUP($A1092,#REF!,41,FALSE)</f>
        <v>#REF!</v>
      </c>
      <c r="Q1092" s="115" t="e">
        <f>VLOOKUP(Revisión_Avance_Periodo!$L1020,#REF!,30,FALSE)</f>
        <v>#REF!</v>
      </c>
      <c r="R1092" s="116">
        <v>2019</v>
      </c>
      <c r="S1092" s="196">
        <v>43799</v>
      </c>
      <c r="T1092" s="116" t="s">
        <v>78</v>
      </c>
      <c r="U1092" s="440" t="e">
        <f>INDEX(#REF!,MATCH(Revisión_Avance_Periodo!$L1092,#REF!,0),MATCH(Revisión_Avance_Periodo!$T1092,#REF!,0))</f>
        <v>#REF!</v>
      </c>
      <c r="V1092" s="440" t="e">
        <f>INDEX(#REF!,MATCH(Revisión_Avance_Periodo!$L1092,#REF!,0),MATCH(Revisión_Avance_Periodo!$T1092,#REF!,0))</f>
        <v>#REF!</v>
      </c>
      <c r="W1092" s="118">
        <f t="shared" si="95"/>
        <v>0</v>
      </c>
      <c r="X1092" s="116" t="str">
        <f>VLOOKUP(W1092,Tabla_Estado_Meta_OAP_2019[#All],3,TRUE)</f>
        <v>Por Ejecutar</v>
      </c>
      <c r="Y1092" s="164" t="e">
        <f>SUBTOTAL(9,$U$206:$U1092)</f>
        <v>#REF!</v>
      </c>
      <c r="Z1092" s="158" t="e">
        <f>SUBTOTAL(9,$V$206:$V1092)</f>
        <v>#REF!</v>
      </c>
      <c r="AA1092" s="159">
        <f>IFERROR(+Revisión_Avance_Periodo!$Z1092/Revisión_Avance_Periodo!$Y1092,0)</f>
        <v>0</v>
      </c>
      <c r="AB1092" s="126"/>
      <c r="AC1092" s="127"/>
      <c r="AD1092" s="125"/>
      <c r="AE1092" s="125"/>
      <c r="AF1092" s="128"/>
      <c r="AG1092" s="129"/>
      <c r="AH1092" s="164" t="e">
        <f>SUBTOTAL(9,$U$1011:$U1092)</f>
        <v>#REF!</v>
      </c>
      <c r="AI1092" s="158" t="e">
        <f>SUBTOTAL(9,$V$1010:$V1092)</f>
        <v>#REF!</v>
      </c>
      <c r="AJ1092" s="159">
        <f>IFERROR(+Revisión_Avance_Periodo!$Z1020/Revisión_Avance_Periodo!$Y1020,0)</f>
        <v>0</v>
      </c>
      <c r="AK1092" s="126"/>
      <c r="AL1092" s="127"/>
      <c r="AM1092" s="125"/>
      <c r="AN1092" s="125"/>
      <c r="AO1092" s="128"/>
      <c r="AP1092" s="129"/>
    </row>
    <row r="1093" spans="1:42" ht="15.75" thickBot="1" x14ac:dyDescent="0.3">
      <c r="A1093" s="97">
        <v>87</v>
      </c>
      <c r="B1093" s="435" t="e">
        <f>CONCATENATE(Revisión_Avance_Periodo!$D1021,";",Revisión_Avance_Periodo!$F1021,";",Revisión_Avance_Periodo!$L1021)</f>
        <v>#REF!</v>
      </c>
      <c r="C1093" s="435" t="e">
        <f t="shared" si="96"/>
        <v>#REF!</v>
      </c>
      <c r="D1093" s="123" t="e">
        <f>VLOOKUP($A1093,#REF!,3,FALSE)</f>
        <v>#REF!</v>
      </c>
      <c r="E1093" s="436" t="e">
        <f>VLOOKUP($A1093,#REF!,4,FALSE)</f>
        <v>#REF!</v>
      </c>
      <c r="F1093" s="103" t="e">
        <f>VLOOKUP($A1093,#REF!,5,FALSE)</f>
        <v>#REF!</v>
      </c>
      <c r="G1093" s="98" t="e">
        <f>VLOOKUP($A1093,#REF!,8,FALSE)</f>
        <v>#REF!</v>
      </c>
      <c r="H1093" s="93" t="e">
        <f>VLOOKUP($A1093,#REF!,7,FALSE)</f>
        <v>#REF!</v>
      </c>
      <c r="I1093" s="438" t="e">
        <f>VLOOKUP($A1093,#REF!,10,FALSE)</f>
        <v>#REF!</v>
      </c>
      <c r="J1093" s="98" t="e">
        <f>VLOOKUP($A1093,#REF!,11,FALSE)</f>
        <v>#REF!</v>
      </c>
      <c r="K1093" s="114" t="e">
        <f>VLOOKUP($A1093,#REF!,12,FALSE)</f>
        <v>#REF!</v>
      </c>
      <c r="L1093" s="98" t="e">
        <f>VLOOKUP($A1093,#REF!,13,FALSE)</f>
        <v>#REF!</v>
      </c>
      <c r="M1093" s="438" t="e">
        <f>VLOOKUP($A1093,#REF!,14,FALSE)</f>
        <v>#REF!</v>
      </c>
      <c r="N1093" s="103" t="e">
        <f>VLOOKUP($A1093,#REF!,15,FALSE)</f>
        <v>#REF!</v>
      </c>
      <c r="O1093" s="103" t="e">
        <f>VLOOKUP($A1093,#REF!,18,FALSE)</f>
        <v>#REF!</v>
      </c>
      <c r="P1093" s="93" t="e">
        <f>VLOOKUP($A1093,#REF!,41,FALSE)</f>
        <v>#REF!</v>
      </c>
      <c r="Q1093" s="115" t="e">
        <f>VLOOKUP(Revisión_Avance_Periodo!$L1021,#REF!,30,FALSE)</f>
        <v>#REF!</v>
      </c>
      <c r="R1093" s="116">
        <v>2019</v>
      </c>
      <c r="S1093" s="196">
        <v>43829</v>
      </c>
      <c r="T1093" s="124" t="s">
        <v>79</v>
      </c>
      <c r="U1093" s="440" t="e">
        <f>INDEX(#REF!,MATCH(Revisión_Avance_Periodo!$L1093,#REF!,0),MATCH(Revisión_Avance_Periodo!$T1093,#REF!,0))</f>
        <v>#REF!</v>
      </c>
      <c r="V1093" s="440" t="e">
        <f>INDEX(#REF!,MATCH(Revisión_Avance_Periodo!$L1093,#REF!,0),MATCH(Revisión_Avance_Periodo!$T1093,#REF!,0))</f>
        <v>#REF!</v>
      </c>
      <c r="W1093" s="131" t="e">
        <f>V1093/U1093</f>
        <v>#REF!</v>
      </c>
      <c r="X1093" s="124" t="e">
        <f>VLOOKUP(W1093,Tabla_Estado_Meta_OAP_2019[#All],3,TRUE)</f>
        <v>#REF!</v>
      </c>
      <c r="Y1093" s="164" t="e">
        <f>SUBTOTAL(9,$U$206:$U1093)</f>
        <v>#REF!</v>
      </c>
      <c r="Z1093" s="158" t="e">
        <f>SUBTOTAL(9,$V$206:$V1093)</f>
        <v>#REF!</v>
      </c>
      <c r="AA1093" s="159">
        <f>IFERROR(+Revisión_Avance_Periodo!$Z1093/Revisión_Avance_Periodo!$Y1093,0)</f>
        <v>0</v>
      </c>
      <c r="AB1093" s="126"/>
      <c r="AC1093" s="127"/>
      <c r="AD1093" s="125"/>
      <c r="AE1093" s="125"/>
      <c r="AF1093" s="128"/>
      <c r="AG1093" s="129"/>
      <c r="AH1093" s="164" t="e">
        <f>SUBTOTAL(9,$U$1011:$U1093)</f>
        <v>#REF!</v>
      </c>
      <c r="AI1093" s="158" t="e">
        <f>SUBTOTAL(9,$V$1010:$V1093)</f>
        <v>#REF!</v>
      </c>
      <c r="AJ1093" s="159">
        <f>IFERROR(+Revisión_Avance_Periodo!$Z1021/Revisión_Avance_Periodo!$Y1021,0)</f>
        <v>0</v>
      </c>
      <c r="AK1093" s="126"/>
      <c r="AL1093" s="127"/>
      <c r="AM1093" s="125"/>
      <c r="AN1093" s="125"/>
      <c r="AO1093" s="128"/>
      <c r="AP1093" s="129"/>
    </row>
    <row r="1094" spans="1:42" x14ac:dyDescent="0.25">
      <c r="A1094" s="92">
        <v>88</v>
      </c>
      <c r="B1094" s="435" t="e">
        <f>CONCATENATE(Revisión_Avance_Periodo!$D1022,";",Revisión_Avance_Periodo!$F1022,";",Revisión_Avance_Periodo!$L1022)</f>
        <v>#REF!</v>
      </c>
      <c r="C1094" s="435" t="e">
        <f t="shared" si="96"/>
        <v>#REF!</v>
      </c>
      <c r="D1094" s="114" t="e">
        <f>VLOOKUP($A1094,#REF!,3,FALSE)</f>
        <v>#REF!</v>
      </c>
      <c r="E1094" s="436" t="e">
        <f>VLOOKUP($A1094,#REF!,4,FALSE)</f>
        <v>#REF!</v>
      </c>
      <c r="F1094" s="102" t="e">
        <f>VLOOKUP($A1094,#REF!,5,FALSE)</f>
        <v>#REF!</v>
      </c>
      <c r="G1094" s="93" t="e">
        <f>VLOOKUP($A1094,#REF!,8,FALSE)</f>
        <v>#REF!</v>
      </c>
      <c r="H1094" s="93" t="e">
        <f>VLOOKUP($A1094,#REF!,7,FALSE)</f>
        <v>#REF!</v>
      </c>
      <c r="I1094" s="438" t="e">
        <f>VLOOKUP($A1094,#REF!,10,FALSE)</f>
        <v>#REF!</v>
      </c>
      <c r="J1094" s="93" t="e">
        <f>VLOOKUP($A1094,#REF!,11,FALSE)</f>
        <v>#REF!</v>
      </c>
      <c r="K1094" s="114" t="e">
        <f>VLOOKUP($A1094,#REF!,12,FALSE)</f>
        <v>#REF!</v>
      </c>
      <c r="L1094" s="93" t="e">
        <f>VLOOKUP($A1094,#REF!,13,FALSE)</f>
        <v>#REF!</v>
      </c>
      <c r="M1094" s="438" t="e">
        <f>VLOOKUP($A1094,#REF!,14,FALSE)</f>
        <v>#REF!</v>
      </c>
      <c r="N1094" s="102" t="e">
        <f>VLOOKUP($A1094,#REF!,15,FALSE)</f>
        <v>#REF!</v>
      </c>
      <c r="O1094" s="102" t="e">
        <f>VLOOKUP($A1094,#REF!,18,FALSE)</f>
        <v>#REF!</v>
      </c>
      <c r="P1094" s="93" t="e">
        <f>VLOOKUP($A1094,#REF!,41,FALSE)</f>
        <v>#REF!</v>
      </c>
      <c r="Q1094" s="115" t="e">
        <f>VLOOKUP(Revisión_Avance_Periodo!$L1022,#REF!,30,FALSE)</f>
        <v>#REF!</v>
      </c>
      <c r="R1094" s="116">
        <v>2019</v>
      </c>
      <c r="S1094" s="196">
        <v>43495</v>
      </c>
      <c r="T1094" s="116" t="s">
        <v>68</v>
      </c>
      <c r="U1094" s="440" t="e">
        <f>INDEX(#REF!,MATCH(Revisión_Avance_Periodo!$L1094,#REF!,0),MATCH(Revisión_Avance_Periodo!$T1094,#REF!,0))</f>
        <v>#REF!</v>
      </c>
      <c r="V1094" s="440" t="e">
        <f>INDEX(#REF!,MATCH(Revisión_Avance_Periodo!$L1094,#REF!,0),MATCH(Revisión_Avance_Periodo!$T1094,#REF!,0))</f>
        <v>#REF!</v>
      </c>
      <c r="W1094" s="118">
        <f>IFERROR((V1094/U1094),0)</f>
        <v>0</v>
      </c>
      <c r="X1094" s="116" t="str">
        <f>VLOOKUP(W1094,Tabla_Estado_Meta_OAP_2019[#All],3,TRUE)</f>
        <v>Por Ejecutar</v>
      </c>
      <c r="Y1094" s="163" t="e">
        <f>SUBTOTAL(9,$U$206:$U1094)</f>
        <v>#REF!</v>
      </c>
      <c r="Z1094" s="161" t="e">
        <f>SUBTOTAL(9,$V$206:$V1094)</f>
        <v>#REF!</v>
      </c>
      <c r="AA1094" s="162">
        <f>IFERROR(+Revisión_Avance_Periodo!$Z1094/Revisión_Avance_Periodo!$Y1094,0)</f>
        <v>0</v>
      </c>
      <c r="AB1094" s="445" t="e">
        <f>SUBTOTAL(9,U1094:U1105)</f>
        <v>#REF!</v>
      </c>
      <c r="AC1094" s="446" t="e">
        <f>SUBTOTAL(9,V1094:V1105)</f>
        <v>#REF!</v>
      </c>
      <c r="AD1094" s="119" t="e">
        <f>+AC1094/AB1094</f>
        <v>#REF!</v>
      </c>
      <c r="AE1094" s="119" t="e">
        <f>100%-Revisión_Avance_Periodo!$AD1094</f>
        <v>#REF!</v>
      </c>
      <c r="AF1094" s="121" t="e">
        <f>VLOOKUP(AD1094,Tabla_Estado_Meta_OAP_2019[],3,TRUE)</f>
        <v>#REF!</v>
      </c>
      <c r="AG1094" s="122" t="e">
        <f>Revisión_Avance_Periodo!$AD1094*Revisión_Avance_Periodo!$Q1094</f>
        <v>#REF!</v>
      </c>
      <c r="AH1094" s="163" t="e">
        <f>SUBTOTAL(9,$U$1022:$U1094)</f>
        <v>#REF!</v>
      </c>
      <c r="AI1094" s="161" t="e">
        <f>SUBTOTAL(9,$V$1022:$V1094)</f>
        <v>#REF!</v>
      </c>
      <c r="AJ1094" s="162">
        <f>IFERROR(+Revisión_Avance_Periodo!$Z1022/Revisión_Avance_Periodo!$Y1022,0)</f>
        <v>0</v>
      </c>
      <c r="AK1094" s="445" t="e">
        <f>SUBTOTAL(9,AD1094:AD1105)</f>
        <v>#REF!</v>
      </c>
      <c r="AL1094" s="446" t="e">
        <f>SUBTOTAL(9,AE1094:AE1105)</f>
        <v>#REF!</v>
      </c>
      <c r="AM1094" s="119" t="e">
        <f>+AL1094/AK1094</f>
        <v>#REF!</v>
      </c>
      <c r="AN1094" s="119" t="e">
        <f>100%-Revisión_Avance_Periodo!$AD1022</f>
        <v>#REF!</v>
      </c>
      <c r="AO1094" s="121" t="e">
        <f>VLOOKUP(AM1094,Tabla_Estado_Meta_OAP_2019[],3,TRUE)</f>
        <v>#REF!</v>
      </c>
      <c r="AP1094" s="122" t="e">
        <f>Revisión_Avance_Periodo!$AD1022*Revisión_Avance_Periodo!$Q1022</f>
        <v>#REF!</v>
      </c>
    </row>
    <row r="1095" spans="1:42" x14ac:dyDescent="0.25">
      <c r="A1095" s="97">
        <v>88</v>
      </c>
      <c r="B1095" s="435" t="e">
        <f>CONCATENATE(Revisión_Avance_Periodo!$D1023,";",Revisión_Avance_Periodo!$F1023,";",Revisión_Avance_Periodo!$L1023)</f>
        <v>#REF!</v>
      </c>
      <c r="C1095" s="435" t="e">
        <f t="shared" si="96"/>
        <v>#REF!</v>
      </c>
      <c r="D1095" s="123" t="e">
        <f>VLOOKUP($A1095,#REF!,3,FALSE)</f>
        <v>#REF!</v>
      </c>
      <c r="E1095" s="436" t="e">
        <f>VLOOKUP($A1095,#REF!,4,FALSE)</f>
        <v>#REF!</v>
      </c>
      <c r="F1095" s="103" t="e">
        <f>VLOOKUP($A1095,#REF!,5,FALSE)</f>
        <v>#REF!</v>
      </c>
      <c r="G1095" s="98" t="e">
        <f>VLOOKUP($A1095,#REF!,8,FALSE)</f>
        <v>#REF!</v>
      </c>
      <c r="H1095" s="93" t="e">
        <f>VLOOKUP($A1095,#REF!,7,FALSE)</f>
        <v>#REF!</v>
      </c>
      <c r="I1095" s="438" t="e">
        <f>VLOOKUP($A1095,#REF!,10,FALSE)</f>
        <v>#REF!</v>
      </c>
      <c r="J1095" s="98" t="e">
        <f>VLOOKUP($A1095,#REF!,11,FALSE)</f>
        <v>#REF!</v>
      </c>
      <c r="K1095" s="114" t="e">
        <f>VLOOKUP($A1095,#REF!,12,FALSE)</f>
        <v>#REF!</v>
      </c>
      <c r="L1095" s="98" t="e">
        <f>VLOOKUP($A1095,#REF!,13,FALSE)</f>
        <v>#REF!</v>
      </c>
      <c r="M1095" s="438" t="e">
        <f>VLOOKUP($A1095,#REF!,14,FALSE)</f>
        <v>#REF!</v>
      </c>
      <c r="N1095" s="103" t="e">
        <f>VLOOKUP($A1095,#REF!,15,FALSE)</f>
        <v>#REF!</v>
      </c>
      <c r="O1095" s="103" t="e">
        <f>VLOOKUP($A1095,#REF!,18,FALSE)</f>
        <v>#REF!</v>
      </c>
      <c r="P1095" s="93" t="e">
        <f>VLOOKUP($A1095,#REF!,41,FALSE)</f>
        <v>#REF!</v>
      </c>
      <c r="Q1095" s="115" t="e">
        <f>VLOOKUP(Revisión_Avance_Periodo!$L1023,#REF!,30,FALSE)</f>
        <v>#REF!</v>
      </c>
      <c r="R1095" s="116">
        <v>2019</v>
      </c>
      <c r="S1095" s="196">
        <v>43524</v>
      </c>
      <c r="T1095" s="124" t="s">
        <v>69</v>
      </c>
      <c r="U1095" s="440" t="e">
        <f>INDEX(#REF!,MATCH(Revisión_Avance_Periodo!$L1095,#REF!,0),MATCH(Revisión_Avance_Periodo!$T1095,#REF!,0))</f>
        <v>#REF!</v>
      </c>
      <c r="V1095" s="440" t="e">
        <f>INDEX(#REF!,MATCH(Revisión_Avance_Periodo!$L1095,#REF!,0),MATCH(Revisión_Avance_Periodo!$T1095,#REF!,0))</f>
        <v>#REF!</v>
      </c>
      <c r="W1095" s="118">
        <f>IFERROR((V1095/U1095),0)</f>
        <v>0</v>
      </c>
      <c r="X1095" s="124" t="str">
        <f>VLOOKUP(W1095,Tabla_Estado_Meta_OAP_2019[#All],3,TRUE)</f>
        <v>Por Ejecutar</v>
      </c>
      <c r="Y1095" s="164" t="e">
        <f>SUBTOTAL(9,$U$206:$U1095)</f>
        <v>#REF!</v>
      </c>
      <c r="Z1095" s="158" t="e">
        <f>SUBTOTAL(9,$V$206:$V1095)</f>
        <v>#REF!</v>
      </c>
      <c r="AA1095" s="159">
        <f>IFERROR(+Revisión_Avance_Periodo!$Z1095/Revisión_Avance_Periodo!$Y1095,0)</f>
        <v>0</v>
      </c>
      <c r="AB1095" s="126"/>
      <c r="AC1095" s="127"/>
      <c r="AD1095" s="125"/>
      <c r="AE1095" s="125"/>
      <c r="AF1095" s="128"/>
      <c r="AG1095" s="129"/>
      <c r="AH1095" s="164" t="e">
        <f>SUBTOTAL(9,$U$1022:$U1095)</f>
        <v>#REF!</v>
      </c>
      <c r="AI1095" s="158" t="e">
        <f>SUBTOTAL(9,$V$1022:$V1095)</f>
        <v>#REF!</v>
      </c>
      <c r="AJ1095" s="159">
        <f>IFERROR(+Revisión_Avance_Periodo!$Z1023/Revisión_Avance_Periodo!$Y1023,0)</f>
        <v>0</v>
      </c>
      <c r="AK1095" s="126"/>
      <c r="AL1095" s="127"/>
      <c r="AM1095" s="125"/>
      <c r="AN1095" s="125"/>
      <c r="AO1095" s="128"/>
      <c r="AP1095" s="129"/>
    </row>
    <row r="1096" spans="1:42" x14ac:dyDescent="0.25">
      <c r="A1096" s="92">
        <v>88</v>
      </c>
      <c r="B1096" s="435" t="e">
        <f>CONCATENATE(Revisión_Avance_Periodo!$D1024,";",Revisión_Avance_Periodo!$F1024,";",Revisión_Avance_Periodo!$L1024)</f>
        <v>#REF!</v>
      </c>
      <c r="C1096" s="435" t="e">
        <f t="shared" si="96"/>
        <v>#REF!</v>
      </c>
      <c r="D1096" s="114" t="e">
        <f>VLOOKUP($A1096,#REF!,3,FALSE)</f>
        <v>#REF!</v>
      </c>
      <c r="E1096" s="436" t="e">
        <f>VLOOKUP($A1096,#REF!,4,FALSE)</f>
        <v>#REF!</v>
      </c>
      <c r="F1096" s="102" t="e">
        <f>VLOOKUP($A1096,#REF!,5,FALSE)</f>
        <v>#REF!</v>
      </c>
      <c r="G1096" s="93" t="e">
        <f>VLOOKUP($A1096,#REF!,8,FALSE)</f>
        <v>#REF!</v>
      </c>
      <c r="H1096" s="93" t="e">
        <f>VLOOKUP($A1096,#REF!,7,FALSE)</f>
        <v>#REF!</v>
      </c>
      <c r="I1096" s="438" t="e">
        <f>VLOOKUP($A1096,#REF!,10,FALSE)</f>
        <v>#REF!</v>
      </c>
      <c r="J1096" s="93" t="e">
        <f>VLOOKUP($A1096,#REF!,11,FALSE)</f>
        <v>#REF!</v>
      </c>
      <c r="K1096" s="114" t="e">
        <f>VLOOKUP($A1096,#REF!,12,FALSE)</f>
        <v>#REF!</v>
      </c>
      <c r="L1096" s="93" t="e">
        <f>VLOOKUP($A1096,#REF!,13,FALSE)</f>
        <v>#REF!</v>
      </c>
      <c r="M1096" s="438" t="e">
        <f>VLOOKUP($A1096,#REF!,14,FALSE)</f>
        <v>#REF!</v>
      </c>
      <c r="N1096" s="102" t="e">
        <f>VLOOKUP($A1096,#REF!,15,FALSE)</f>
        <v>#REF!</v>
      </c>
      <c r="O1096" s="102" t="e">
        <f>VLOOKUP($A1096,#REF!,18,FALSE)</f>
        <v>#REF!</v>
      </c>
      <c r="P1096" s="93" t="e">
        <f>VLOOKUP($A1096,#REF!,41,FALSE)</f>
        <v>#REF!</v>
      </c>
      <c r="Q1096" s="115" t="e">
        <f>VLOOKUP(Revisión_Avance_Periodo!$L1024,#REF!,30,FALSE)</f>
        <v>#REF!</v>
      </c>
      <c r="R1096" s="116">
        <v>2019</v>
      </c>
      <c r="S1096" s="196">
        <v>43554</v>
      </c>
      <c r="T1096" s="116" t="s">
        <v>70</v>
      </c>
      <c r="U1096" s="440" t="e">
        <f>INDEX(#REF!,MATCH(Revisión_Avance_Periodo!$L1096,#REF!,0),MATCH(Revisión_Avance_Periodo!$T1096,#REF!,0))</f>
        <v>#REF!</v>
      </c>
      <c r="V1096" s="440" t="e">
        <f>INDEX(#REF!,MATCH(Revisión_Avance_Periodo!$L1096,#REF!,0),MATCH(Revisión_Avance_Periodo!$T1096,#REF!,0))</f>
        <v>#REF!</v>
      </c>
      <c r="W1096" s="118">
        <f>IFERROR((V1096/U1096),0)</f>
        <v>0</v>
      </c>
      <c r="X1096" s="116" t="str">
        <f>VLOOKUP(W1096,Tabla_Estado_Meta_OAP_2019[#All],3,TRUE)</f>
        <v>Por Ejecutar</v>
      </c>
      <c r="Y1096" s="164" t="e">
        <f>SUBTOTAL(9,$U$206:$U1096)</f>
        <v>#REF!</v>
      </c>
      <c r="Z1096" s="158" t="e">
        <f>SUBTOTAL(9,$V$206:$V1096)</f>
        <v>#REF!</v>
      </c>
      <c r="AA1096" s="159">
        <f>IFERROR(+Revisión_Avance_Periodo!$Z1096/Revisión_Avance_Periodo!$Y1096,0)</f>
        <v>0</v>
      </c>
      <c r="AB1096" s="126"/>
      <c r="AC1096" s="127"/>
      <c r="AD1096" s="125"/>
      <c r="AE1096" s="125"/>
      <c r="AF1096" s="128"/>
      <c r="AG1096" s="129"/>
      <c r="AH1096" s="164" t="e">
        <f>SUBTOTAL(9,$U$1022:$U1096)</f>
        <v>#REF!</v>
      </c>
      <c r="AI1096" s="158" t="e">
        <f>SUBTOTAL(9,$V$1022:$V1096)</f>
        <v>#REF!</v>
      </c>
      <c r="AJ1096" s="159">
        <f>IFERROR(+Revisión_Avance_Periodo!$Z1024/Revisión_Avance_Periodo!$Y1024,0)</f>
        <v>0</v>
      </c>
      <c r="AK1096" s="126"/>
      <c r="AL1096" s="127"/>
      <c r="AM1096" s="125"/>
      <c r="AN1096" s="125"/>
      <c r="AO1096" s="128"/>
      <c r="AP1096" s="129"/>
    </row>
    <row r="1097" spans="1:42" x14ac:dyDescent="0.25">
      <c r="A1097" s="97">
        <v>88</v>
      </c>
      <c r="B1097" s="435" t="e">
        <f>CONCATENATE(Revisión_Avance_Periodo!$D1025,";",Revisión_Avance_Periodo!$F1025,";",Revisión_Avance_Periodo!$L1025)</f>
        <v>#REF!</v>
      </c>
      <c r="C1097" s="435" t="e">
        <f t="shared" si="96"/>
        <v>#REF!</v>
      </c>
      <c r="D1097" s="123" t="e">
        <f>VLOOKUP($A1097,#REF!,3,FALSE)</f>
        <v>#REF!</v>
      </c>
      <c r="E1097" s="436" t="e">
        <f>VLOOKUP($A1097,#REF!,4,FALSE)</f>
        <v>#REF!</v>
      </c>
      <c r="F1097" s="103" t="e">
        <f>VLOOKUP($A1097,#REF!,5,FALSE)</f>
        <v>#REF!</v>
      </c>
      <c r="G1097" s="98" t="e">
        <f>VLOOKUP($A1097,#REF!,8,FALSE)</f>
        <v>#REF!</v>
      </c>
      <c r="H1097" s="93" t="e">
        <f>VLOOKUP($A1097,#REF!,7,FALSE)</f>
        <v>#REF!</v>
      </c>
      <c r="I1097" s="438" t="e">
        <f>VLOOKUP($A1097,#REF!,10,FALSE)</f>
        <v>#REF!</v>
      </c>
      <c r="J1097" s="98" t="e">
        <f>VLOOKUP($A1097,#REF!,11,FALSE)</f>
        <v>#REF!</v>
      </c>
      <c r="K1097" s="114" t="e">
        <f>VLOOKUP($A1097,#REF!,12,FALSE)</f>
        <v>#REF!</v>
      </c>
      <c r="L1097" s="98" t="e">
        <f>VLOOKUP($A1097,#REF!,13,FALSE)</f>
        <v>#REF!</v>
      </c>
      <c r="M1097" s="438" t="e">
        <f>VLOOKUP($A1097,#REF!,14,FALSE)</f>
        <v>#REF!</v>
      </c>
      <c r="N1097" s="103" t="e">
        <f>VLOOKUP($A1097,#REF!,15,FALSE)</f>
        <v>#REF!</v>
      </c>
      <c r="O1097" s="103" t="e">
        <f>VLOOKUP($A1097,#REF!,18,FALSE)</f>
        <v>#REF!</v>
      </c>
      <c r="P1097" s="93" t="e">
        <f>VLOOKUP($A1097,#REF!,41,FALSE)</f>
        <v>#REF!</v>
      </c>
      <c r="Q1097" s="115" t="e">
        <f>VLOOKUP(Revisión_Avance_Periodo!$L1025,#REF!,30,FALSE)</f>
        <v>#REF!</v>
      </c>
      <c r="R1097" s="116">
        <v>2019</v>
      </c>
      <c r="S1097" s="196">
        <v>43585</v>
      </c>
      <c r="T1097" s="124" t="s">
        <v>71</v>
      </c>
      <c r="U1097" s="440" t="e">
        <f>INDEX(#REF!,MATCH(Revisión_Avance_Periodo!$L1097,#REF!,0),MATCH(Revisión_Avance_Periodo!$T1097,#REF!,0))</f>
        <v>#REF!</v>
      </c>
      <c r="V1097" s="440" t="e">
        <f>INDEX(#REF!,MATCH(Revisión_Avance_Periodo!$L1097,#REF!,0),MATCH(Revisión_Avance_Periodo!$T1097,#REF!,0))</f>
        <v>#REF!</v>
      </c>
      <c r="W1097" s="118">
        <f>IFERROR((V1097/U1097),0)</f>
        <v>0</v>
      </c>
      <c r="X1097" s="124" t="str">
        <f>VLOOKUP(W1097,Tabla_Estado_Meta_OAP_2019[#All],3,TRUE)</f>
        <v>Por Ejecutar</v>
      </c>
      <c r="Y1097" s="164" t="e">
        <f>SUBTOTAL(9,$U$206:$U1097)</f>
        <v>#REF!</v>
      </c>
      <c r="Z1097" s="158" t="e">
        <f>SUBTOTAL(9,$V$206:$V1097)</f>
        <v>#REF!</v>
      </c>
      <c r="AA1097" s="159">
        <f>IFERROR(+Revisión_Avance_Periodo!$Z1097/Revisión_Avance_Periodo!$Y1097,0)</f>
        <v>0</v>
      </c>
      <c r="AB1097" s="126"/>
      <c r="AC1097" s="127"/>
      <c r="AD1097" s="125"/>
      <c r="AE1097" s="125"/>
      <c r="AF1097" s="128"/>
      <c r="AG1097" s="129"/>
      <c r="AH1097" s="164" t="e">
        <f>SUBTOTAL(9,$U$1022:$U1097)</f>
        <v>#REF!</v>
      </c>
      <c r="AI1097" s="158" t="e">
        <f>SUBTOTAL(9,$V$1022:$V1097)</f>
        <v>#REF!</v>
      </c>
      <c r="AJ1097" s="159">
        <f>IFERROR(+Revisión_Avance_Periodo!$Z1025/Revisión_Avance_Periodo!$Y1025,0)</f>
        <v>0</v>
      </c>
      <c r="AK1097" s="126"/>
      <c r="AL1097" s="127"/>
      <c r="AM1097" s="125"/>
      <c r="AN1097" s="125"/>
      <c r="AO1097" s="128"/>
      <c r="AP1097" s="129"/>
    </row>
    <row r="1098" spans="1:42" x14ac:dyDescent="0.25">
      <c r="A1098" s="92">
        <v>88</v>
      </c>
      <c r="B1098" s="435" t="e">
        <f>CONCATENATE(Revisión_Avance_Periodo!$D1026,";",Revisión_Avance_Periodo!$F1026,";",Revisión_Avance_Periodo!$L1026)</f>
        <v>#REF!</v>
      </c>
      <c r="C1098" s="435" t="e">
        <f t="shared" si="96"/>
        <v>#REF!</v>
      </c>
      <c r="D1098" s="114" t="e">
        <f>VLOOKUP($A1098,#REF!,3,FALSE)</f>
        <v>#REF!</v>
      </c>
      <c r="E1098" s="436" t="e">
        <f>VLOOKUP($A1098,#REF!,4,FALSE)</f>
        <v>#REF!</v>
      </c>
      <c r="F1098" s="102" t="e">
        <f>VLOOKUP($A1098,#REF!,5,FALSE)</f>
        <v>#REF!</v>
      </c>
      <c r="G1098" s="93" t="e">
        <f>VLOOKUP($A1098,#REF!,8,FALSE)</f>
        <v>#REF!</v>
      </c>
      <c r="H1098" s="93" t="e">
        <f>VLOOKUP($A1098,#REF!,7,FALSE)</f>
        <v>#REF!</v>
      </c>
      <c r="I1098" s="438" t="e">
        <f>VLOOKUP($A1098,#REF!,10,FALSE)</f>
        <v>#REF!</v>
      </c>
      <c r="J1098" s="93" t="e">
        <f>VLOOKUP($A1098,#REF!,11,FALSE)</f>
        <v>#REF!</v>
      </c>
      <c r="K1098" s="114" t="e">
        <f>VLOOKUP($A1098,#REF!,12,FALSE)</f>
        <v>#REF!</v>
      </c>
      <c r="L1098" s="93" t="e">
        <f>VLOOKUP($A1098,#REF!,13,FALSE)</f>
        <v>#REF!</v>
      </c>
      <c r="M1098" s="438" t="e">
        <f>VLOOKUP($A1098,#REF!,14,FALSE)</f>
        <v>#REF!</v>
      </c>
      <c r="N1098" s="102" t="e">
        <f>VLOOKUP($A1098,#REF!,15,FALSE)</f>
        <v>#REF!</v>
      </c>
      <c r="O1098" s="102" t="e">
        <f>VLOOKUP($A1098,#REF!,18,FALSE)</f>
        <v>#REF!</v>
      </c>
      <c r="P1098" s="93" t="e">
        <f>VLOOKUP($A1098,#REF!,41,FALSE)</f>
        <v>#REF!</v>
      </c>
      <c r="Q1098" s="115" t="e">
        <f>VLOOKUP(Revisión_Avance_Periodo!$L1026,#REF!,30,FALSE)</f>
        <v>#REF!</v>
      </c>
      <c r="R1098" s="116">
        <v>2019</v>
      </c>
      <c r="S1098" s="196">
        <v>43615</v>
      </c>
      <c r="T1098" s="116" t="s">
        <v>72</v>
      </c>
      <c r="U1098" s="440" t="e">
        <f>INDEX(#REF!,MATCH(Revisión_Avance_Periodo!$L1098,#REF!,0),MATCH(Revisión_Avance_Periodo!$T1098,#REF!,0))</f>
        <v>#REF!</v>
      </c>
      <c r="V1098" s="440" t="e">
        <f>INDEX(#REF!,MATCH(Revisión_Avance_Periodo!$L1098,#REF!,0),MATCH(Revisión_Avance_Periodo!$T1098,#REF!,0))</f>
        <v>#REF!</v>
      </c>
      <c r="W1098" s="118">
        <f>IFERROR((V1098/U1098),0)</f>
        <v>0</v>
      </c>
      <c r="X1098" s="116" t="str">
        <f>VLOOKUP(W1098,Tabla_Estado_Meta_OAP_2019[#All],3,TRUE)</f>
        <v>Por Ejecutar</v>
      </c>
      <c r="Y1098" s="164" t="e">
        <f>SUBTOTAL(9,$U$206:$U1098)</f>
        <v>#REF!</v>
      </c>
      <c r="Z1098" s="158" t="e">
        <f>SUBTOTAL(9,$V$206:$V1098)</f>
        <v>#REF!</v>
      </c>
      <c r="AA1098" s="159">
        <f>IFERROR(+Revisión_Avance_Periodo!$Z1098/Revisión_Avance_Periodo!$Y1098,0)</f>
        <v>0</v>
      </c>
      <c r="AB1098" s="126"/>
      <c r="AC1098" s="127"/>
      <c r="AD1098" s="125"/>
      <c r="AE1098" s="125"/>
      <c r="AF1098" s="128"/>
      <c r="AG1098" s="129"/>
      <c r="AH1098" s="164" t="e">
        <f>SUBTOTAL(9,$U$1022:$U1098)</f>
        <v>#REF!</v>
      </c>
      <c r="AI1098" s="158" t="e">
        <f>SUBTOTAL(9,$V$1022:$V1098)</f>
        <v>#REF!</v>
      </c>
      <c r="AJ1098" s="159">
        <f>IFERROR(+Revisión_Avance_Periodo!$Z1026/Revisión_Avance_Periodo!$Y1026,0)</f>
        <v>0</v>
      </c>
      <c r="AK1098" s="126"/>
      <c r="AL1098" s="127"/>
      <c r="AM1098" s="125"/>
      <c r="AN1098" s="125"/>
      <c r="AO1098" s="128"/>
      <c r="AP1098" s="129"/>
    </row>
    <row r="1099" spans="1:42" x14ac:dyDescent="0.25">
      <c r="A1099" s="97">
        <v>88</v>
      </c>
      <c r="B1099" s="435" t="e">
        <f>CONCATENATE(Revisión_Avance_Periodo!$D1027,";",Revisión_Avance_Periodo!$F1027,";",Revisión_Avance_Periodo!$L1027)</f>
        <v>#REF!</v>
      </c>
      <c r="C1099" s="435" t="e">
        <f t="shared" si="96"/>
        <v>#REF!</v>
      </c>
      <c r="D1099" s="123" t="e">
        <f>VLOOKUP($A1099,#REF!,3,FALSE)</f>
        <v>#REF!</v>
      </c>
      <c r="E1099" s="436" t="e">
        <f>VLOOKUP($A1099,#REF!,4,FALSE)</f>
        <v>#REF!</v>
      </c>
      <c r="F1099" s="103" t="e">
        <f>VLOOKUP($A1099,#REF!,5,FALSE)</f>
        <v>#REF!</v>
      </c>
      <c r="G1099" s="98" t="e">
        <f>VLOOKUP($A1099,#REF!,8,FALSE)</f>
        <v>#REF!</v>
      </c>
      <c r="H1099" s="93" t="e">
        <f>VLOOKUP($A1099,#REF!,7,FALSE)</f>
        <v>#REF!</v>
      </c>
      <c r="I1099" s="438" t="e">
        <f>VLOOKUP($A1099,#REF!,10,FALSE)</f>
        <v>#REF!</v>
      </c>
      <c r="J1099" s="98" t="e">
        <f>VLOOKUP($A1099,#REF!,11,FALSE)</f>
        <v>#REF!</v>
      </c>
      <c r="K1099" s="114" t="e">
        <f>VLOOKUP($A1099,#REF!,12,FALSE)</f>
        <v>#REF!</v>
      </c>
      <c r="L1099" s="98" t="e">
        <f>VLOOKUP($A1099,#REF!,13,FALSE)</f>
        <v>#REF!</v>
      </c>
      <c r="M1099" s="438" t="e">
        <f>VLOOKUP($A1099,#REF!,14,FALSE)</f>
        <v>#REF!</v>
      </c>
      <c r="N1099" s="103" t="e">
        <f>VLOOKUP($A1099,#REF!,15,FALSE)</f>
        <v>#REF!</v>
      </c>
      <c r="O1099" s="103" t="e">
        <f>VLOOKUP($A1099,#REF!,18,FALSE)</f>
        <v>#REF!</v>
      </c>
      <c r="P1099" s="93" t="e">
        <f>VLOOKUP($A1099,#REF!,41,FALSE)</f>
        <v>#REF!</v>
      </c>
      <c r="Q1099" s="115" t="e">
        <f>VLOOKUP(Revisión_Avance_Periodo!$L1027,#REF!,30,FALSE)</f>
        <v>#REF!</v>
      </c>
      <c r="R1099" s="116">
        <v>2019</v>
      </c>
      <c r="S1099" s="196">
        <v>43646</v>
      </c>
      <c r="T1099" s="124" t="s">
        <v>73</v>
      </c>
      <c r="U1099" s="440" t="e">
        <f>INDEX(#REF!,MATCH(Revisión_Avance_Periodo!$L1099,#REF!,0),MATCH(Revisión_Avance_Periodo!$T1099,#REF!,0))</f>
        <v>#REF!</v>
      </c>
      <c r="V1099" s="440" t="e">
        <f>INDEX(#REF!,MATCH(Revisión_Avance_Periodo!$L1099,#REF!,0),MATCH(Revisión_Avance_Periodo!$T1099,#REF!,0))</f>
        <v>#REF!</v>
      </c>
      <c r="W1099" s="130" t="e">
        <f>V1099/U1099</f>
        <v>#REF!</v>
      </c>
      <c r="X1099" s="124" t="e">
        <f>VLOOKUP(W1099,Tabla_Estado_Meta_OAP_2019[#All],3,TRUE)</f>
        <v>#REF!</v>
      </c>
      <c r="Y1099" s="164" t="e">
        <f>SUBTOTAL(9,$U$206:$U1099)</f>
        <v>#REF!</v>
      </c>
      <c r="Z1099" s="158" t="e">
        <f>SUBTOTAL(9,$V$206:$V1099)</f>
        <v>#REF!</v>
      </c>
      <c r="AA1099" s="159">
        <f>IFERROR(+Revisión_Avance_Periodo!$Z1099/Revisión_Avance_Periodo!$Y1099,0)</f>
        <v>0</v>
      </c>
      <c r="AB1099" s="126"/>
      <c r="AC1099" s="127"/>
      <c r="AD1099" s="125"/>
      <c r="AE1099" s="125"/>
      <c r="AF1099" s="128"/>
      <c r="AG1099" s="129"/>
      <c r="AH1099" s="164" t="e">
        <f>SUBTOTAL(9,$U$1022:$U1099)</f>
        <v>#REF!</v>
      </c>
      <c r="AI1099" s="158" t="e">
        <f>SUBTOTAL(9,$V$1022:$V1099)</f>
        <v>#REF!</v>
      </c>
      <c r="AJ1099" s="159">
        <f>IFERROR(+Revisión_Avance_Periodo!$Z1027/Revisión_Avance_Periodo!$Y1027,0)</f>
        <v>0</v>
      </c>
      <c r="AK1099" s="126"/>
      <c r="AL1099" s="127"/>
      <c r="AM1099" s="125"/>
      <c r="AN1099" s="125"/>
      <c r="AO1099" s="128"/>
      <c r="AP1099" s="129"/>
    </row>
    <row r="1100" spans="1:42" x14ac:dyDescent="0.25">
      <c r="A1100" s="92">
        <v>88</v>
      </c>
      <c r="B1100" s="435" t="e">
        <f>CONCATENATE(Revisión_Avance_Periodo!$D1028,";",Revisión_Avance_Periodo!$F1028,";",Revisión_Avance_Periodo!$L1028)</f>
        <v>#REF!</v>
      </c>
      <c r="C1100" s="435" t="e">
        <f t="shared" si="96"/>
        <v>#REF!</v>
      </c>
      <c r="D1100" s="114" t="e">
        <f>VLOOKUP($A1100,#REF!,3,FALSE)</f>
        <v>#REF!</v>
      </c>
      <c r="E1100" s="436" t="e">
        <f>VLOOKUP($A1100,#REF!,4,FALSE)</f>
        <v>#REF!</v>
      </c>
      <c r="F1100" s="102" t="e">
        <f>VLOOKUP($A1100,#REF!,5,FALSE)</f>
        <v>#REF!</v>
      </c>
      <c r="G1100" s="93" t="e">
        <f>VLOOKUP($A1100,#REF!,8,FALSE)</f>
        <v>#REF!</v>
      </c>
      <c r="H1100" s="93" t="e">
        <f>VLOOKUP($A1100,#REF!,7,FALSE)</f>
        <v>#REF!</v>
      </c>
      <c r="I1100" s="438" t="e">
        <f>VLOOKUP($A1100,#REF!,10,FALSE)</f>
        <v>#REF!</v>
      </c>
      <c r="J1100" s="93" t="e">
        <f>VLOOKUP($A1100,#REF!,11,FALSE)</f>
        <v>#REF!</v>
      </c>
      <c r="K1100" s="114" t="e">
        <f>VLOOKUP($A1100,#REF!,12,FALSE)</f>
        <v>#REF!</v>
      </c>
      <c r="L1100" s="93" t="e">
        <f>VLOOKUP($A1100,#REF!,13,FALSE)</f>
        <v>#REF!</v>
      </c>
      <c r="M1100" s="438" t="e">
        <f>VLOOKUP($A1100,#REF!,14,FALSE)</f>
        <v>#REF!</v>
      </c>
      <c r="N1100" s="102" t="e">
        <f>VLOOKUP($A1100,#REF!,15,FALSE)</f>
        <v>#REF!</v>
      </c>
      <c r="O1100" s="102" t="e">
        <f>VLOOKUP($A1100,#REF!,18,FALSE)</f>
        <v>#REF!</v>
      </c>
      <c r="P1100" s="93" t="e">
        <f>VLOOKUP($A1100,#REF!,41,FALSE)</f>
        <v>#REF!</v>
      </c>
      <c r="Q1100" s="115" t="e">
        <f>VLOOKUP(Revisión_Avance_Periodo!$L1028,#REF!,30,FALSE)</f>
        <v>#REF!</v>
      </c>
      <c r="R1100" s="116">
        <v>2019</v>
      </c>
      <c r="S1100" s="196">
        <v>43676</v>
      </c>
      <c r="T1100" s="116" t="s">
        <v>74</v>
      </c>
      <c r="U1100" s="440" t="e">
        <f>INDEX(#REF!,MATCH(Revisión_Avance_Periodo!$L1100,#REF!,0),MATCH(Revisión_Avance_Periodo!$T1100,#REF!,0))</f>
        <v>#REF!</v>
      </c>
      <c r="V1100" s="440" t="e">
        <f>INDEX(#REF!,MATCH(Revisión_Avance_Periodo!$L1100,#REF!,0),MATCH(Revisión_Avance_Periodo!$T1100,#REF!,0))</f>
        <v>#REF!</v>
      </c>
      <c r="W1100" s="131" t="e">
        <f>V1100/U1100</f>
        <v>#REF!</v>
      </c>
      <c r="X1100" s="116" t="e">
        <f>VLOOKUP(W1100,Tabla_Estado_Meta_OAP_2019[#All],3,TRUE)</f>
        <v>#REF!</v>
      </c>
      <c r="Y1100" s="164" t="e">
        <f>SUBTOTAL(9,$U$206:$U1100)</f>
        <v>#REF!</v>
      </c>
      <c r="Z1100" s="158" t="e">
        <f>SUBTOTAL(9,$V$206:$V1100)</f>
        <v>#REF!</v>
      </c>
      <c r="AA1100" s="159">
        <f>IFERROR(+Revisión_Avance_Periodo!$Z1100/Revisión_Avance_Periodo!$Y1100,0)</f>
        <v>0</v>
      </c>
      <c r="AB1100" s="126"/>
      <c r="AC1100" s="127"/>
      <c r="AD1100" s="125"/>
      <c r="AE1100" s="125"/>
      <c r="AF1100" s="128"/>
      <c r="AG1100" s="129"/>
      <c r="AH1100" s="164" t="e">
        <f>SUBTOTAL(9,$U$1022:$U1100)</f>
        <v>#REF!</v>
      </c>
      <c r="AI1100" s="158" t="e">
        <f>SUBTOTAL(9,$V$1022:$V1100)</f>
        <v>#REF!</v>
      </c>
      <c r="AJ1100" s="159">
        <f>IFERROR(+Revisión_Avance_Periodo!$Z1028/Revisión_Avance_Periodo!$Y1028,0)</f>
        <v>0</v>
      </c>
      <c r="AK1100" s="126"/>
      <c r="AL1100" s="127"/>
      <c r="AM1100" s="125"/>
      <c r="AN1100" s="125"/>
      <c r="AO1100" s="128"/>
      <c r="AP1100" s="129"/>
    </row>
    <row r="1101" spans="1:42" x14ac:dyDescent="0.25">
      <c r="A1101" s="97">
        <v>88</v>
      </c>
      <c r="B1101" s="435" t="e">
        <f>CONCATENATE(Revisión_Avance_Periodo!$D1029,";",Revisión_Avance_Periodo!$F1029,";",Revisión_Avance_Periodo!$L1029)</f>
        <v>#REF!</v>
      </c>
      <c r="C1101" s="435" t="e">
        <f t="shared" si="96"/>
        <v>#REF!</v>
      </c>
      <c r="D1101" s="123" t="e">
        <f>VLOOKUP($A1101,#REF!,3,FALSE)</f>
        <v>#REF!</v>
      </c>
      <c r="E1101" s="436" t="e">
        <f>VLOOKUP($A1101,#REF!,4,FALSE)</f>
        <v>#REF!</v>
      </c>
      <c r="F1101" s="103" t="e">
        <f>VLOOKUP($A1101,#REF!,5,FALSE)</f>
        <v>#REF!</v>
      </c>
      <c r="G1101" s="98" t="e">
        <f>VLOOKUP($A1101,#REF!,8,FALSE)</f>
        <v>#REF!</v>
      </c>
      <c r="H1101" s="93" t="e">
        <f>VLOOKUP($A1101,#REF!,7,FALSE)</f>
        <v>#REF!</v>
      </c>
      <c r="I1101" s="438" t="e">
        <f>VLOOKUP($A1101,#REF!,10,FALSE)</f>
        <v>#REF!</v>
      </c>
      <c r="J1101" s="98" t="e">
        <f>VLOOKUP($A1101,#REF!,11,FALSE)</f>
        <v>#REF!</v>
      </c>
      <c r="K1101" s="114" t="e">
        <f>VLOOKUP($A1101,#REF!,12,FALSE)</f>
        <v>#REF!</v>
      </c>
      <c r="L1101" s="98" t="e">
        <f>VLOOKUP($A1101,#REF!,13,FALSE)</f>
        <v>#REF!</v>
      </c>
      <c r="M1101" s="438" t="e">
        <f>VLOOKUP($A1101,#REF!,14,FALSE)</f>
        <v>#REF!</v>
      </c>
      <c r="N1101" s="103" t="e">
        <f>VLOOKUP($A1101,#REF!,15,FALSE)</f>
        <v>#REF!</v>
      </c>
      <c r="O1101" s="103" t="e">
        <f>VLOOKUP($A1101,#REF!,18,FALSE)</f>
        <v>#REF!</v>
      </c>
      <c r="P1101" s="93" t="e">
        <f>VLOOKUP($A1101,#REF!,41,FALSE)</f>
        <v>#REF!</v>
      </c>
      <c r="Q1101" s="115" t="e">
        <f>VLOOKUP(Revisión_Avance_Periodo!$L1029,#REF!,30,FALSE)</f>
        <v>#REF!</v>
      </c>
      <c r="R1101" s="116">
        <v>2019</v>
      </c>
      <c r="S1101" s="196">
        <v>43707</v>
      </c>
      <c r="T1101" s="124" t="s">
        <v>75</v>
      </c>
      <c r="U1101" s="440" t="e">
        <f>INDEX(#REF!,MATCH(Revisión_Avance_Periodo!$L1101,#REF!,0),MATCH(Revisión_Avance_Periodo!$T1101,#REF!,0))</f>
        <v>#REF!</v>
      </c>
      <c r="V1101" s="440" t="e">
        <f>INDEX(#REF!,MATCH(Revisión_Avance_Periodo!$L1101,#REF!,0),MATCH(Revisión_Avance_Periodo!$T1101,#REF!,0))</f>
        <v>#REF!</v>
      </c>
      <c r="W1101" s="118">
        <f>IFERROR((V1101/U1101),0)</f>
        <v>0</v>
      </c>
      <c r="X1101" s="124" t="str">
        <f>VLOOKUP(W1101,Tabla_Estado_Meta_OAP_2019[#All],3,TRUE)</f>
        <v>Por Ejecutar</v>
      </c>
      <c r="Y1101" s="164" t="e">
        <f>SUBTOTAL(9,$U$206:$U1101)</f>
        <v>#REF!</v>
      </c>
      <c r="Z1101" s="158" t="e">
        <f>SUBTOTAL(9,$V$206:$V1101)</f>
        <v>#REF!</v>
      </c>
      <c r="AA1101" s="159">
        <f>IFERROR(+Revisión_Avance_Periodo!$Z1101/Revisión_Avance_Periodo!$Y1101,0)</f>
        <v>0</v>
      </c>
      <c r="AB1101" s="126"/>
      <c r="AC1101" s="127"/>
      <c r="AD1101" s="125"/>
      <c r="AE1101" s="125"/>
      <c r="AF1101" s="128"/>
      <c r="AG1101" s="129"/>
      <c r="AH1101" s="164" t="e">
        <f>SUBTOTAL(9,$U$1022:$U1101)</f>
        <v>#REF!</v>
      </c>
      <c r="AI1101" s="158" t="e">
        <f>SUBTOTAL(9,$V$1022:$V1101)</f>
        <v>#REF!</v>
      </c>
      <c r="AJ1101" s="159">
        <f>IFERROR(+Revisión_Avance_Periodo!$Z1029/Revisión_Avance_Periodo!$Y1029,0)</f>
        <v>0</v>
      </c>
      <c r="AK1101" s="126"/>
      <c r="AL1101" s="127"/>
      <c r="AM1101" s="125"/>
      <c r="AN1101" s="125"/>
      <c r="AO1101" s="128"/>
      <c r="AP1101" s="129"/>
    </row>
    <row r="1102" spans="1:42" x14ac:dyDescent="0.25">
      <c r="A1102" s="92">
        <v>88</v>
      </c>
      <c r="B1102" s="435" t="e">
        <f>CONCATENATE(Revisión_Avance_Periodo!$D1030,";",Revisión_Avance_Periodo!$F1030,";",Revisión_Avance_Periodo!$L1030)</f>
        <v>#REF!</v>
      </c>
      <c r="C1102" s="435" t="e">
        <f t="shared" si="96"/>
        <v>#REF!</v>
      </c>
      <c r="D1102" s="114" t="e">
        <f>VLOOKUP($A1102,#REF!,3,FALSE)</f>
        <v>#REF!</v>
      </c>
      <c r="E1102" s="436" t="e">
        <f>VLOOKUP($A1102,#REF!,4,FALSE)</f>
        <v>#REF!</v>
      </c>
      <c r="F1102" s="102" t="e">
        <f>VLOOKUP($A1102,#REF!,5,FALSE)</f>
        <v>#REF!</v>
      </c>
      <c r="G1102" s="93" t="e">
        <f>VLOOKUP($A1102,#REF!,8,FALSE)</f>
        <v>#REF!</v>
      </c>
      <c r="H1102" s="93" t="e">
        <f>VLOOKUP($A1102,#REF!,7,FALSE)</f>
        <v>#REF!</v>
      </c>
      <c r="I1102" s="438" t="e">
        <f>VLOOKUP($A1102,#REF!,10,FALSE)</f>
        <v>#REF!</v>
      </c>
      <c r="J1102" s="93" t="e">
        <f>VLOOKUP($A1102,#REF!,11,FALSE)</f>
        <v>#REF!</v>
      </c>
      <c r="K1102" s="114" t="e">
        <f>VLOOKUP($A1102,#REF!,12,FALSE)</f>
        <v>#REF!</v>
      </c>
      <c r="L1102" s="93" t="e">
        <f>VLOOKUP($A1102,#REF!,13,FALSE)</f>
        <v>#REF!</v>
      </c>
      <c r="M1102" s="438" t="e">
        <f>VLOOKUP($A1102,#REF!,14,FALSE)</f>
        <v>#REF!</v>
      </c>
      <c r="N1102" s="102" t="e">
        <f>VLOOKUP($A1102,#REF!,15,FALSE)</f>
        <v>#REF!</v>
      </c>
      <c r="O1102" s="102" t="e">
        <f>VLOOKUP($A1102,#REF!,18,FALSE)</f>
        <v>#REF!</v>
      </c>
      <c r="P1102" s="93" t="e">
        <f>VLOOKUP($A1102,#REF!,41,FALSE)</f>
        <v>#REF!</v>
      </c>
      <c r="Q1102" s="115" t="e">
        <f>VLOOKUP(Revisión_Avance_Periodo!$L1030,#REF!,30,FALSE)</f>
        <v>#REF!</v>
      </c>
      <c r="R1102" s="116">
        <v>2019</v>
      </c>
      <c r="S1102" s="196">
        <v>43738</v>
      </c>
      <c r="T1102" s="116" t="s">
        <v>76</v>
      </c>
      <c r="U1102" s="440" t="e">
        <f>INDEX(#REF!,MATCH(Revisión_Avance_Periodo!$L1102,#REF!,0),MATCH(Revisión_Avance_Periodo!$T1102,#REF!,0))</f>
        <v>#REF!</v>
      </c>
      <c r="V1102" s="440" t="e">
        <f>INDEX(#REF!,MATCH(Revisión_Avance_Periodo!$L1102,#REF!,0),MATCH(Revisión_Avance_Periodo!$T1102,#REF!,0))</f>
        <v>#REF!</v>
      </c>
      <c r="W1102" s="118">
        <f>IFERROR((V1102/U1102),0)</f>
        <v>0</v>
      </c>
      <c r="X1102" s="116" t="str">
        <f>VLOOKUP(W1102,Tabla_Estado_Meta_OAP_2019[#All],3,TRUE)</f>
        <v>Por Ejecutar</v>
      </c>
      <c r="Y1102" s="164" t="e">
        <f>SUBTOTAL(9,$U$206:$U1102)</f>
        <v>#REF!</v>
      </c>
      <c r="Z1102" s="158" t="e">
        <f>SUBTOTAL(9,$V$206:$V1102)</f>
        <v>#REF!</v>
      </c>
      <c r="AA1102" s="159">
        <f>IFERROR(+Revisión_Avance_Periodo!$Z1102/Revisión_Avance_Periodo!$Y1102,0)</f>
        <v>0</v>
      </c>
      <c r="AB1102" s="126"/>
      <c r="AC1102" s="127"/>
      <c r="AD1102" s="125"/>
      <c r="AE1102" s="125"/>
      <c r="AF1102" s="128"/>
      <c r="AG1102" s="129"/>
      <c r="AH1102" s="164" t="e">
        <f>SUBTOTAL(9,$U$1022:$U1102)</f>
        <v>#REF!</v>
      </c>
      <c r="AI1102" s="158" t="e">
        <f>SUBTOTAL(9,$V$1022:$V1102)</f>
        <v>#REF!</v>
      </c>
      <c r="AJ1102" s="159">
        <f>IFERROR(+Revisión_Avance_Periodo!$Z1030/Revisión_Avance_Periodo!$Y1030,0)</f>
        <v>0</v>
      </c>
      <c r="AK1102" s="126"/>
      <c r="AL1102" s="127"/>
      <c r="AM1102" s="125"/>
      <c r="AN1102" s="125"/>
      <c r="AO1102" s="128"/>
      <c r="AP1102" s="129"/>
    </row>
    <row r="1103" spans="1:42" x14ac:dyDescent="0.25">
      <c r="A1103" s="97">
        <v>88</v>
      </c>
      <c r="B1103" s="435" t="e">
        <f>CONCATENATE(Revisión_Avance_Periodo!$D1031,";",Revisión_Avance_Periodo!$F1031,";",Revisión_Avance_Periodo!$L1031)</f>
        <v>#REF!</v>
      </c>
      <c r="C1103" s="435" t="e">
        <f t="shared" si="96"/>
        <v>#REF!</v>
      </c>
      <c r="D1103" s="123" t="e">
        <f>VLOOKUP($A1103,#REF!,3,FALSE)</f>
        <v>#REF!</v>
      </c>
      <c r="E1103" s="436" t="e">
        <f>VLOOKUP($A1103,#REF!,4,FALSE)</f>
        <v>#REF!</v>
      </c>
      <c r="F1103" s="103" t="e">
        <f>VLOOKUP($A1103,#REF!,5,FALSE)</f>
        <v>#REF!</v>
      </c>
      <c r="G1103" s="98" t="e">
        <f>VLOOKUP($A1103,#REF!,8,FALSE)</f>
        <v>#REF!</v>
      </c>
      <c r="H1103" s="93" t="e">
        <f>VLOOKUP($A1103,#REF!,7,FALSE)</f>
        <v>#REF!</v>
      </c>
      <c r="I1103" s="438" t="e">
        <f>VLOOKUP($A1103,#REF!,10,FALSE)</f>
        <v>#REF!</v>
      </c>
      <c r="J1103" s="98" t="e">
        <f>VLOOKUP($A1103,#REF!,11,FALSE)</f>
        <v>#REF!</v>
      </c>
      <c r="K1103" s="114" t="e">
        <f>VLOOKUP($A1103,#REF!,12,FALSE)</f>
        <v>#REF!</v>
      </c>
      <c r="L1103" s="98" t="e">
        <f>VLOOKUP($A1103,#REF!,13,FALSE)</f>
        <v>#REF!</v>
      </c>
      <c r="M1103" s="438" t="e">
        <f>VLOOKUP($A1103,#REF!,14,FALSE)</f>
        <v>#REF!</v>
      </c>
      <c r="N1103" s="103" t="e">
        <f>VLOOKUP($A1103,#REF!,15,FALSE)</f>
        <v>#REF!</v>
      </c>
      <c r="O1103" s="103" t="e">
        <f>VLOOKUP($A1103,#REF!,18,FALSE)</f>
        <v>#REF!</v>
      </c>
      <c r="P1103" s="93" t="e">
        <f>VLOOKUP($A1103,#REF!,41,FALSE)</f>
        <v>#REF!</v>
      </c>
      <c r="Q1103" s="115" t="e">
        <f>VLOOKUP(Revisión_Avance_Periodo!$L1031,#REF!,30,FALSE)</f>
        <v>#REF!</v>
      </c>
      <c r="R1103" s="116">
        <v>2019</v>
      </c>
      <c r="S1103" s="196">
        <v>43768</v>
      </c>
      <c r="T1103" s="124" t="s">
        <v>77</v>
      </c>
      <c r="U1103" s="440" t="e">
        <f>INDEX(#REF!,MATCH(Revisión_Avance_Periodo!$L1103,#REF!,0),MATCH(Revisión_Avance_Periodo!$T1103,#REF!,0))</f>
        <v>#REF!</v>
      </c>
      <c r="V1103" s="440" t="e">
        <f>INDEX(#REF!,MATCH(Revisión_Avance_Periodo!$L1103,#REF!,0),MATCH(Revisión_Avance_Periodo!$T1103,#REF!,0))</f>
        <v>#REF!</v>
      </c>
      <c r="W1103" s="118">
        <f>IFERROR((V1103/U1103),0)</f>
        <v>0</v>
      </c>
      <c r="X1103" s="124" t="str">
        <f>VLOOKUP(W1103,Tabla_Estado_Meta_OAP_2019[#All],3,TRUE)</f>
        <v>Por Ejecutar</v>
      </c>
      <c r="Y1103" s="164" t="e">
        <f>SUBTOTAL(9,$U$206:$U1103)</f>
        <v>#REF!</v>
      </c>
      <c r="Z1103" s="158" t="e">
        <f>SUBTOTAL(9,$V$206:$V1103)</f>
        <v>#REF!</v>
      </c>
      <c r="AA1103" s="159">
        <f>IFERROR(+Revisión_Avance_Periodo!$Z1103/Revisión_Avance_Periodo!$Y1103,0)</f>
        <v>0</v>
      </c>
      <c r="AB1103" s="126"/>
      <c r="AC1103" s="127"/>
      <c r="AD1103" s="125"/>
      <c r="AE1103" s="125"/>
      <c r="AF1103" s="128"/>
      <c r="AG1103" s="129"/>
      <c r="AH1103" s="164" t="e">
        <f>SUBTOTAL(9,$U$1022:$U1103)</f>
        <v>#REF!</v>
      </c>
      <c r="AI1103" s="158" t="e">
        <f>SUBTOTAL(9,$V$1022:$V1103)</f>
        <v>#REF!</v>
      </c>
      <c r="AJ1103" s="159">
        <f>IFERROR(+Revisión_Avance_Periodo!$Z1031/Revisión_Avance_Periodo!$Y1031,0)</f>
        <v>0</v>
      </c>
      <c r="AK1103" s="126"/>
      <c r="AL1103" s="127"/>
      <c r="AM1103" s="125"/>
      <c r="AN1103" s="125"/>
      <c r="AO1103" s="128"/>
      <c r="AP1103" s="129"/>
    </row>
    <row r="1104" spans="1:42" x14ac:dyDescent="0.25">
      <c r="A1104" s="92">
        <v>88</v>
      </c>
      <c r="B1104" s="435" t="e">
        <f>CONCATENATE(Revisión_Avance_Periodo!$D1032,";",Revisión_Avance_Periodo!$F1032,";",Revisión_Avance_Periodo!$L1032)</f>
        <v>#REF!</v>
      </c>
      <c r="C1104" s="435" t="e">
        <f t="shared" si="96"/>
        <v>#REF!</v>
      </c>
      <c r="D1104" s="114" t="e">
        <f>VLOOKUP($A1104,#REF!,3,FALSE)</f>
        <v>#REF!</v>
      </c>
      <c r="E1104" s="436" t="e">
        <f>VLOOKUP($A1104,#REF!,4,FALSE)</f>
        <v>#REF!</v>
      </c>
      <c r="F1104" s="102" t="e">
        <f>VLOOKUP($A1104,#REF!,5,FALSE)</f>
        <v>#REF!</v>
      </c>
      <c r="G1104" s="93" t="e">
        <f>VLOOKUP($A1104,#REF!,8,FALSE)</f>
        <v>#REF!</v>
      </c>
      <c r="H1104" s="93" t="e">
        <f>VLOOKUP($A1104,#REF!,7,FALSE)</f>
        <v>#REF!</v>
      </c>
      <c r="I1104" s="438" t="e">
        <f>VLOOKUP($A1104,#REF!,10,FALSE)</f>
        <v>#REF!</v>
      </c>
      <c r="J1104" s="93" t="e">
        <f>VLOOKUP($A1104,#REF!,11,FALSE)</f>
        <v>#REF!</v>
      </c>
      <c r="K1104" s="114" t="e">
        <f>VLOOKUP($A1104,#REF!,12,FALSE)</f>
        <v>#REF!</v>
      </c>
      <c r="L1104" s="93" t="e">
        <f>VLOOKUP($A1104,#REF!,13,FALSE)</f>
        <v>#REF!</v>
      </c>
      <c r="M1104" s="438" t="e">
        <f>VLOOKUP($A1104,#REF!,14,FALSE)</f>
        <v>#REF!</v>
      </c>
      <c r="N1104" s="102" t="e">
        <f>VLOOKUP($A1104,#REF!,15,FALSE)</f>
        <v>#REF!</v>
      </c>
      <c r="O1104" s="102" t="e">
        <f>VLOOKUP($A1104,#REF!,18,FALSE)</f>
        <v>#REF!</v>
      </c>
      <c r="P1104" s="93" t="e">
        <f>VLOOKUP($A1104,#REF!,41,FALSE)</f>
        <v>#REF!</v>
      </c>
      <c r="Q1104" s="115" t="e">
        <f>VLOOKUP(Revisión_Avance_Periodo!$L1032,#REF!,30,FALSE)</f>
        <v>#REF!</v>
      </c>
      <c r="R1104" s="116">
        <v>2019</v>
      </c>
      <c r="S1104" s="196">
        <v>43799</v>
      </c>
      <c r="T1104" s="116" t="s">
        <v>78</v>
      </c>
      <c r="U1104" s="440" t="e">
        <f>INDEX(#REF!,MATCH(Revisión_Avance_Periodo!$L1104,#REF!,0),MATCH(Revisión_Avance_Periodo!$T1104,#REF!,0))</f>
        <v>#REF!</v>
      </c>
      <c r="V1104" s="440" t="e">
        <f>INDEX(#REF!,MATCH(Revisión_Avance_Periodo!$L1104,#REF!,0),MATCH(Revisión_Avance_Periodo!$T1104,#REF!,0))</f>
        <v>#REF!</v>
      </c>
      <c r="W1104" s="118">
        <f>IFERROR((V1104/U1104),0)</f>
        <v>0</v>
      </c>
      <c r="X1104" s="116" t="str">
        <f>VLOOKUP(W1104,Tabla_Estado_Meta_OAP_2019[#All],3,TRUE)</f>
        <v>Por Ejecutar</v>
      </c>
      <c r="Y1104" s="164" t="e">
        <f>SUBTOTAL(9,$U$206:$U1104)</f>
        <v>#REF!</v>
      </c>
      <c r="Z1104" s="158" t="e">
        <f>SUBTOTAL(9,$V$206:$V1104)</f>
        <v>#REF!</v>
      </c>
      <c r="AA1104" s="159">
        <f>IFERROR(+Revisión_Avance_Periodo!$Z1104/Revisión_Avance_Periodo!$Y1104,0)</f>
        <v>0</v>
      </c>
      <c r="AB1104" s="126"/>
      <c r="AC1104" s="127"/>
      <c r="AD1104" s="125"/>
      <c r="AE1104" s="125"/>
      <c r="AF1104" s="128"/>
      <c r="AG1104" s="129"/>
      <c r="AH1104" s="164" t="e">
        <f>SUBTOTAL(9,$U$1022:$U1104)</f>
        <v>#REF!</v>
      </c>
      <c r="AI1104" s="158" t="e">
        <f>SUBTOTAL(9,$V$1022:$V1104)</f>
        <v>#REF!</v>
      </c>
      <c r="AJ1104" s="159">
        <f>IFERROR(+Revisión_Avance_Periodo!$Z1032/Revisión_Avance_Periodo!$Y1032,0)</f>
        <v>0</v>
      </c>
      <c r="AK1104" s="126"/>
      <c r="AL1104" s="127"/>
      <c r="AM1104" s="125"/>
      <c r="AN1104" s="125"/>
      <c r="AO1104" s="128"/>
      <c r="AP1104" s="129"/>
    </row>
    <row r="1105" spans="1:42" ht="15.75" thickBot="1" x14ac:dyDescent="0.3">
      <c r="A1105" s="97">
        <v>88</v>
      </c>
      <c r="B1105" s="435" t="e">
        <f>CONCATENATE(Revisión_Avance_Periodo!$D1033,";",Revisión_Avance_Periodo!$F1033,";",Revisión_Avance_Periodo!$L1033)</f>
        <v>#REF!</v>
      </c>
      <c r="C1105" s="435" t="e">
        <f t="shared" si="96"/>
        <v>#REF!</v>
      </c>
      <c r="D1105" s="123" t="e">
        <f>VLOOKUP($A1105,#REF!,3,FALSE)</f>
        <v>#REF!</v>
      </c>
      <c r="E1105" s="436" t="e">
        <f>VLOOKUP($A1105,#REF!,4,FALSE)</f>
        <v>#REF!</v>
      </c>
      <c r="F1105" s="103" t="e">
        <f>VLOOKUP($A1105,#REF!,5,FALSE)</f>
        <v>#REF!</v>
      </c>
      <c r="G1105" s="98" t="e">
        <f>VLOOKUP($A1105,#REF!,8,FALSE)</f>
        <v>#REF!</v>
      </c>
      <c r="H1105" s="93" t="e">
        <f>VLOOKUP($A1105,#REF!,7,FALSE)</f>
        <v>#REF!</v>
      </c>
      <c r="I1105" s="438" t="e">
        <f>VLOOKUP($A1105,#REF!,10,FALSE)</f>
        <v>#REF!</v>
      </c>
      <c r="J1105" s="98" t="e">
        <f>VLOOKUP($A1105,#REF!,11,FALSE)</f>
        <v>#REF!</v>
      </c>
      <c r="K1105" s="114" t="e">
        <f>VLOOKUP($A1105,#REF!,12,FALSE)</f>
        <v>#REF!</v>
      </c>
      <c r="L1105" s="98" t="e">
        <f>VLOOKUP($A1105,#REF!,13,FALSE)</f>
        <v>#REF!</v>
      </c>
      <c r="M1105" s="438" t="e">
        <f>VLOOKUP($A1105,#REF!,14,FALSE)</f>
        <v>#REF!</v>
      </c>
      <c r="N1105" s="103" t="e">
        <f>VLOOKUP($A1105,#REF!,15,FALSE)</f>
        <v>#REF!</v>
      </c>
      <c r="O1105" s="103" t="e">
        <f>VLOOKUP($A1105,#REF!,18,FALSE)</f>
        <v>#REF!</v>
      </c>
      <c r="P1105" s="93" t="e">
        <f>VLOOKUP($A1105,#REF!,41,FALSE)</f>
        <v>#REF!</v>
      </c>
      <c r="Q1105" s="115" t="e">
        <f>VLOOKUP(Revisión_Avance_Periodo!$L1033,#REF!,30,FALSE)</f>
        <v>#REF!</v>
      </c>
      <c r="R1105" s="116">
        <v>2019</v>
      </c>
      <c r="S1105" s="196">
        <v>43829</v>
      </c>
      <c r="T1105" s="124" t="s">
        <v>79</v>
      </c>
      <c r="U1105" s="440" t="e">
        <f>INDEX(#REF!,MATCH(Revisión_Avance_Periodo!$L1105,#REF!,0),MATCH(Revisión_Avance_Periodo!$T1105,#REF!,0))</f>
        <v>#REF!</v>
      </c>
      <c r="V1105" s="440" t="e">
        <f>INDEX(#REF!,MATCH(Revisión_Avance_Periodo!$L1105,#REF!,0),MATCH(Revisión_Avance_Periodo!$T1105,#REF!,0))</f>
        <v>#REF!</v>
      </c>
      <c r="W1105" s="131" t="e">
        <f>V1105/U1105</f>
        <v>#REF!</v>
      </c>
      <c r="X1105" s="124" t="e">
        <f>VLOOKUP(W1105,Tabla_Estado_Meta_OAP_2019[#All],3,TRUE)</f>
        <v>#REF!</v>
      </c>
      <c r="Y1105" s="164" t="e">
        <f>SUBTOTAL(9,$U$206:$U1105)</f>
        <v>#REF!</v>
      </c>
      <c r="Z1105" s="158" t="e">
        <f>SUBTOTAL(9,$V$206:$V1105)</f>
        <v>#REF!</v>
      </c>
      <c r="AA1105" s="159">
        <f>IFERROR(+Revisión_Avance_Periodo!$Z1105/Revisión_Avance_Periodo!$Y1105,0)</f>
        <v>0</v>
      </c>
      <c r="AB1105" s="126"/>
      <c r="AC1105" s="127"/>
      <c r="AD1105" s="125"/>
      <c r="AE1105" s="125"/>
      <c r="AF1105" s="128"/>
      <c r="AG1105" s="129"/>
      <c r="AH1105" s="164" t="e">
        <f>SUBTOTAL(9,$U$1022:$U1105)</f>
        <v>#REF!</v>
      </c>
      <c r="AI1105" s="158" t="e">
        <f>SUBTOTAL(9,$V$1022:$V1105)</f>
        <v>#REF!</v>
      </c>
      <c r="AJ1105" s="159">
        <f>IFERROR(+Revisión_Avance_Periodo!$Z1033/Revisión_Avance_Periodo!$Y1033,0)</f>
        <v>0</v>
      </c>
      <c r="AK1105" s="126"/>
      <c r="AL1105" s="127"/>
      <c r="AM1105" s="125"/>
      <c r="AN1105" s="125"/>
      <c r="AO1105" s="128"/>
      <c r="AP1105" s="129"/>
    </row>
    <row r="1106" spans="1:42" x14ac:dyDescent="0.25">
      <c r="A1106" s="92">
        <v>89</v>
      </c>
      <c r="B1106" s="435" t="e">
        <f>CONCATENATE(Revisión_Avance_Periodo!$D1034,";",Revisión_Avance_Periodo!$F1034,";",Revisión_Avance_Periodo!$L1034)</f>
        <v>#REF!</v>
      </c>
      <c r="C1106" s="435" t="e">
        <f t="shared" si="96"/>
        <v>#REF!</v>
      </c>
      <c r="D1106" s="114" t="e">
        <f>VLOOKUP($A1106,#REF!,3,FALSE)</f>
        <v>#REF!</v>
      </c>
      <c r="E1106" s="436" t="e">
        <f>VLOOKUP($A1106,#REF!,4,FALSE)</f>
        <v>#REF!</v>
      </c>
      <c r="F1106" s="102" t="e">
        <f>VLOOKUP($A1106,#REF!,5,FALSE)</f>
        <v>#REF!</v>
      </c>
      <c r="G1106" s="93" t="e">
        <f>VLOOKUP($A1106,#REF!,8,FALSE)</f>
        <v>#REF!</v>
      </c>
      <c r="H1106" s="93" t="e">
        <f>VLOOKUP($A1106,#REF!,7,FALSE)</f>
        <v>#REF!</v>
      </c>
      <c r="I1106" s="438" t="e">
        <f>VLOOKUP($A1106,#REF!,10,FALSE)</f>
        <v>#REF!</v>
      </c>
      <c r="J1106" s="93" t="e">
        <f>VLOOKUP($A1106,#REF!,11,FALSE)</f>
        <v>#REF!</v>
      </c>
      <c r="K1106" s="114" t="e">
        <f>VLOOKUP($A1106,#REF!,12,FALSE)</f>
        <v>#REF!</v>
      </c>
      <c r="L1106" s="93" t="e">
        <f>VLOOKUP($A1106,#REF!,13,FALSE)</f>
        <v>#REF!</v>
      </c>
      <c r="M1106" s="438" t="e">
        <f>VLOOKUP($A1106,#REF!,14,FALSE)</f>
        <v>#REF!</v>
      </c>
      <c r="N1106" s="102" t="e">
        <f>VLOOKUP($A1106,#REF!,15,FALSE)</f>
        <v>#REF!</v>
      </c>
      <c r="O1106" s="102" t="e">
        <f>VLOOKUP($A1106,#REF!,18,FALSE)</f>
        <v>#REF!</v>
      </c>
      <c r="P1106" s="93" t="e">
        <f>VLOOKUP($A1106,#REF!,41,FALSE)</f>
        <v>#REF!</v>
      </c>
      <c r="Q1106" s="115" t="e">
        <f>VLOOKUP(Revisión_Avance_Periodo!$L1034,#REF!,30,FALSE)</f>
        <v>#REF!</v>
      </c>
      <c r="R1106" s="116">
        <v>2019</v>
      </c>
      <c r="S1106" s="196">
        <v>43495</v>
      </c>
      <c r="T1106" s="116" t="s">
        <v>68</v>
      </c>
      <c r="U1106" s="440" t="e">
        <f>INDEX(#REF!,MATCH(Revisión_Avance_Periodo!$L1106,#REF!,0),MATCH(Revisión_Avance_Periodo!$T1106,#REF!,0))</f>
        <v>#REF!</v>
      </c>
      <c r="V1106" s="440" t="e">
        <f>INDEX(#REF!,MATCH(Revisión_Avance_Periodo!$L1106,#REF!,0),MATCH(Revisión_Avance_Periodo!$T1106,#REF!,0))</f>
        <v>#REF!</v>
      </c>
      <c r="W1106" s="118">
        <f>IFERROR((V1106/U1106),0)</f>
        <v>0</v>
      </c>
      <c r="X1106" s="116" t="str">
        <f>VLOOKUP(W1106,Tabla_Estado_Meta_OAP_2019[#All],3,TRUE)</f>
        <v>Por Ejecutar</v>
      </c>
      <c r="Y1106" s="163" t="e">
        <f>SUBTOTAL(9,$U$206:$U1106)</f>
        <v>#REF!</v>
      </c>
      <c r="Z1106" s="161" t="e">
        <f>SUBTOTAL(9,$V$206:$V1106)</f>
        <v>#REF!</v>
      </c>
      <c r="AA1106" s="162">
        <f>IFERROR(+Revisión_Avance_Periodo!$Z1106/Revisión_Avance_Periodo!$Y1106,0)</f>
        <v>0</v>
      </c>
      <c r="AB1106" s="445" t="e">
        <f>SUBTOTAL(9,U1106:U1117)</f>
        <v>#REF!</v>
      </c>
      <c r="AC1106" s="446" t="e">
        <f>SUBTOTAL(9,V1106:V1117)</f>
        <v>#REF!</v>
      </c>
      <c r="AD1106" s="119" t="e">
        <f>+AC1106/AB1106</f>
        <v>#REF!</v>
      </c>
      <c r="AE1106" s="119" t="e">
        <f>100%-Revisión_Avance_Periodo!$AD1106</f>
        <v>#REF!</v>
      </c>
      <c r="AF1106" s="121" t="e">
        <f>VLOOKUP(AD1106,Tabla_Estado_Meta_OAP_2019[],3,TRUE)</f>
        <v>#REF!</v>
      </c>
      <c r="AG1106" s="122" t="e">
        <f>Revisión_Avance_Periodo!$AD1106*Revisión_Avance_Periodo!$Q1106</f>
        <v>#REF!</v>
      </c>
      <c r="AH1106" s="163" t="e">
        <f>SUBTOTAL(9,$U$1034:$U1106)</f>
        <v>#REF!</v>
      </c>
      <c r="AI1106" s="161" t="e">
        <f>SUBTOTAL(9,$V$1034:$V1106)</f>
        <v>#REF!</v>
      </c>
      <c r="AJ1106" s="162">
        <f>IFERROR(+Revisión_Avance_Periodo!$Z1034/Revisión_Avance_Periodo!$Y1034,0)</f>
        <v>0</v>
      </c>
      <c r="AK1106" s="445" t="e">
        <f>SUBTOTAL(9,AD1106:AD1117)</f>
        <v>#REF!</v>
      </c>
      <c r="AL1106" s="446" t="e">
        <f>SUBTOTAL(9,AE1106:AE1117)</f>
        <v>#REF!</v>
      </c>
      <c r="AM1106" s="119" t="e">
        <f>+AL1106/AK1106</f>
        <v>#REF!</v>
      </c>
      <c r="AN1106" s="119" t="e">
        <f>100%-Revisión_Avance_Periodo!$AD1034</f>
        <v>#REF!</v>
      </c>
      <c r="AO1106" s="121" t="e">
        <f>VLOOKUP(AM1106,Tabla_Estado_Meta_OAP_2019[],3,TRUE)</f>
        <v>#REF!</v>
      </c>
      <c r="AP1106" s="122" t="e">
        <f>Revisión_Avance_Periodo!$AD1034*Revisión_Avance_Periodo!$Q1034</f>
        <v>#REF!</v>
      </c>
    </row>
    <row r="1107" spans="1:42" x14ac:dyDescent="0.25">
      <c r="A1107" s="97">
        <v>89</v>
      </c>
      <c r="B1107" s="435" t="e">
        <f>CONCATENATE(Revisión_Avance_Periodo!$D1035,";",Revisión_Avance_Periodo!$F1035,";",Revisión_Avance_Periodo!$L1035)</f>
        <v>#REF!</v>
      </c>
      <c r="C1107" s="435" t="e">
        <f t="shared" si="96"/>
        <v>#REF!</v>
      </c>
      <c r="D1107" s="123" t="e">
        <f>VLOOKUP($A1107,#REF!,3,FALSE)</f>
        <v>#REF!</v>
      </c>
      <c r="E1107" s="436" t="e">
        <f>VLOOKUP($A1107,#REF!,4,FALSE)</f>
        <v>#REF!</v>
      </c>
      <c r="F1107" s="103" t="e">
        <f>VLOOKUP($A1107,#REF!,5,FALSE)</f>
        <v>#REF!</v>
      </c>
      <c r="G1107" s="98" t="e">
        <f>VLOOKUP($A1107,#REF!,8,FALSE)</f>
        <v>#REF!</v>
      </c>
      <c r="H1107" s="93" t="e">
        <f>VLOOKUP($A1107,#REF!,7,FALSE)</f>
        <v>#REF!</v>
      </c>
      <c r="I1107" s="438" t="e">
        <f>VLOOKUP($A1107,#REF!,10,FALSE)</f>
        <v>#REF!</v>
      </c>
      <c r="J1107" s="98" t="e">
        <f>VLOOKUP($A1107,#REF!,11,FALSE)</f>
        <v>#REF!</v>
      </c>
      <c r="K1107" s="114" t="e">
        <f>VLOOKUP($A1107,#REF!,12,FALSE)</f>
        <v>#REF!</v>
      </c>
      <c r="L1107" s="98" t="e">
        <f>VLOOKUP($A1107,#REF!,13,FALSE)</f>
        <v>#REF!</v>
      </c>
      <c r="M1107" s="438" t="e">
        <f>VLOOKUP($A1107,#REF!,14,FALSE)</f>
        <v>#REF!</v>
      </c>
      <c r="N1107" s="103" t="e">
        <f>VLOOKUP($A1107,#REF!,15,FALSE)</f>
        <v>#REF!</v>
      </c>
      <c r="O1107" s="103" t="e">
        <f>VLOOKUP($A1107,#REF!,18,FALSE)</f>
        <v>#REF!</v>
      </c>
      <c r="P1107" s="93" t="e">
        <f>VLOOKUP($A1107,#REF!,41,FALSE)</f>
        <v>#REF!</v>
      </c>
      <c r="Q1107" s="115" t="e">
        <f>VLOOKUP(Revisión_Avance_Periodo!$L1035,#REF!,30,FALSE)</f>
        <v>#REF!</v>
      </c>
      <c r="R1107" s="116">
        <v>2019</v>
      </c>
      <c r="S1107" s="196">
        <v>43524</v>
      </c>
      <c r="T1107" s="124" t="s">
        <v>69</v>
      </c>
      <c r="U1107" s="440" t="e">
        <f>INDEX(#REF!,MATCH(Revisión_Avance_Periodo!$L1107,#REF!,0),MATCH(Revisión_Avance_Periodo!$T1107,#REF!,0))</f>
        <v>#REF!</v>
      </c>
      <c r="V1107" s="440" t="e">
        <f>INDEX(#REF!,MATCH(Revisión_Avance_Periodo!$L1107,#REF!,0),MATCH(Revisión_Avance_Periodo!$T1107,#REF!,0))</f>
        <v>#REF!</v>
      </c>
      <c r="W1107" s="118">
        <f>IFERROR((V1107/U1107),0)</f>
        <v>0</v>
      </c>
      <c r="X1107" s="124" t="str">
        <f>VLOOKUP(W1107,Tabla_Estado_Meta_OAP_2019[#All],3,TRUE)</f>
        <v>Por Ejecutar</v>
      </c>
      <c r="Y1107" s="164" t="e">
        <f>SUBTOTAL(9,$U$206:$U1107)</f>
        <v>#REF!</v>
      </c>
      <c r="Z1107" s="158" t="e">
        <f>SUBTOTAL(9,$V$206:$V1107)</f>
        <v>#REF!</v>
      </c>
      <c r="AA1107" s="159">
        <f>IFERROR(+Revisión_Avance_Periodo!$Z1107/Revisión_Avance_Periodo!$Y1107,0)</f>
        <v>0</v>
      </c>
      <c r="AB1107" s="126"/>
      <c r="AC1107" s="127"/>
      <c r="AD1107" s="125"/>
      <c r="AE1107" s="125"/>
      <c r="AF1107" s="128"/>
      <c r="AG1107" s="129"/>
      <c r="AH1107" s="164" t="e">
        <f>SUBTOTAL(9,$U$1034:$U1107)</f>
        <v>#REF!</v>
      </c>
      <c r="AI1107" s="158" t="e">
        <f>SUBTOTAL(9,$V$1034:$V1107)</f>
        <v>#REF!</v>
      </c>
      <c r="AJ1107" s="159">
        <f>IFERROR(+Revisión_Avance_Periodo!$Z1035/Revisión_Avance_Periodo!$Y1035,0)</f>
        <v>0</v>
      </c>
      <c r="AK1107" s="126"/>
      <c r="AL1107" s="127"/>
      <c r="AM1107" s="125"/>
      <c r="AN1107" s="125"/>
      <c r="AO1107" s="128"/>
      <c r="AP1107" s="129"/>
    </row>
    <row r="1108" spans="1:42" x14ac:dyDescent="0.25">
      <c r="A1108" s="92">
        <v>89</v>
      </c>
      <c r="B1108" s="435" t="e">
        <f>CONCATENATE(Revisión_Avance_Periodo!$D1036,";",Revisión_Avance_Periodo!$F1036,";",Revisión_Avance_Periodo!$L1036)</f>
        <v>#REF!</v>
      </c>
      <c r="C1108" s="435" t="e">
        <f t="shared" si="96"/>
        <v>#REF!</v>
      </c>
      <c r="D1108" s="114" t="e">
        <f>VLOOKUP($A1108,#REF!,3,FALSE)</f>
        <v>#REF!</v>
      </c>
      <c r="E1108" s="436" t="e">
        <f>VLOOKUP($A1108,#REF!,4,FALSE)</f>
        <v>#REF!</v>
      </c>
      <c r="F1108" s="102" t="e">
        <f>VLOOKUP($A1108,#REF!,5,FALSE)</f>
        <v>#REF!</v>
      </c>
      <c r="G1108" s="93" t="e">
        <f>VLOOKUP($A1108,#REF!,8,FALSE)</f>
        <v>#REF!</v>
      </c>
      <c r="H1108" s="93" t="e">
        <f>VLOOKUP($A1108,#REF!,7,FALSE)</f>
        <v>#REF!</v>
      </c>
      <c r="I1108" s="438" t="e">
        <f>VLOOKUP($A1108,#REF!,10,FALSE)</f>
        <v>#REF!</v>
      </c>
      <c r="J1108" s="93" t="e">
        <f>VLOOKUP($A1108,#REF!,11,FALSE)</f>
        <v>#REF!</v>
      </c>
      <c r="K1108" s="114" t="e">
        <f>VLOOKUP($A1108,#REF!,12,FALSE)</f>
        <v>#REF!</v>
      </c>
      <c r="L1108" s="93" t="e">
        <f>VLOOKUP($A1108,#REF!,13,FALSE)</f>
        <v>#REF!</v>
      </c>
      <c r="M1108" s="438" t="e">
        <f>VLOOKUP($A1108,#REF!,14,FALSE)</f>
        <v>#REF!</v>
      </c>
      <c r="N1108" s="102" t="e">
        <f>VLOOKUP($A1108,#REF!,15,FALSE)</f>
        <v>#REF!</v>
      </c>
      <c r="O1108" s="102" t="e">
        <f>VLOOKUP($A1108,#REF!,18,FALSE)</f>
        <v>#REF!</v>
      </c>
      <c r="P1108" s="93" t="e">
        <f>VLOOKUP($A1108,#REF!,41,FALSE)</f>
        <v>#REF!</v>
      </c>
      <c r="Q1108" s="115" t="e">
        <f>VLOOKUP(Revisión_Avance_Periodo!$L1036,#REF!,30,FALSE)</f>
        <v>#REF!</v>
      </c>
      <c r="R1108" s="116">
        <v>2019</v>
      </c>
      <c r="S1108" s="196">
        <v>43554</v>
      </c>
      <c r="T1108" s="116" t="s">
        <v>70</v>
      </c>
      <c r="U1108" s="440" t="e">
        <f>INDEX(#REF!,MATCH(Revisión_Avance_Periodo!$L1108,#REF!,0),MATCH(Revisión_Avance_Periodo!$T1108,#REF!,0))</f>
        <v>#REF!</v>
      </c>
      <c r="V1108" s="440" t="e">
        <f>INDEX(#REF!,MATCH(Revisión_Avance_Periodo!$L1108,#REF!,0),MATCH(Revisión_Avance_Periodo!$T1108,#REF!,0))</f>
        <v>#REF!</v>
      </c>
      <c r="W1108" s="118">
        <f>IFERROR((V1108/U1108),0)</f>
        <v>0</v>
      </c>
      <c r="X1108" s="116" t="str">
        <f>VLOOKUP(W1108,Tabla_Estado_Meta_OAP_2019[#All],3,TRUE)</f>
        <v>Por Ejecutar</v>
      </c>
      <c r="Y1108" s="164" t="e">
        <f>SUBTOTAL(9,$U$206:$U1108)</f>
        <v>#REF!</v>
      </c>
      <c r="Z1108" s="158" t="e">
        <f>SUBTOTAL(9,$V$206:$V1108)</f>
        <v>#REF!</v>
      </c>
      <c r="AA1108" s="159">
        <f>IFERROR(+Revisión_Avance_Periodo!$Z1108/Revisión_Avance_Periodo!$Y1108,0)</f>
        <v>0</v>
      </c>
      <c r="AB1108" s="126"/>
      <c r="AC1108" s="127"/>
      <c r="AD1108" s="125"/>
      <c r="AE1108" s="125"/>
      <c r="AF1108" s="128"/>
      <c r="AG1108" s="129"/>
      <c r="AH1108" s="164" t="e">
        <f>SUBTOTAL(9,$U$1034:$U1108)</f>
        <v>#REF!</v>
      </c>
      <c r="AI1108" s="158" t="e">
        <f>SUBTOTAL(9,$V$1034:$V1108)</f>
        <v>#REF!</v>
      </c>
      <c r="AJ1108" s="159">
        <f>IFERROR(+Revisión_Avance_Periodo!$Z1036/Revisión_Avance_Periodo!$Y1036,0)</f>
        <v>0</v>
      </c>
      <c r="AK1108" s="126"/>
      <c r="AL1108" s="127"/>
      <c r="AM1108" s="125"/>
      <c r="AN1108" s="125"/>
      <c r="AO1108" s="128"/>
      <c r="AP1108" s="129"/>
    </row>
    <row r="1109" spans="1:42" x14ac:dyDescent="0.25">
      <c r="A1109" s="97">
        <v>89</v>
      </c>
      <c r="B1109" s="435" t="e">
        <f>CONCATENATE(Revisión_Avance_Periodo!$D1037,";",Revisión_Avance_Periodo!$F1037,";",Revisión_Avance_Periodo!$L1037)</f>
        <v>#REF!</v>
      </c>
      <c r="C1109" s="435" t="e">
        <f t="shared" si="96"/>
        <v>#REF!</v>
      </c>
      <c r="D1109" s="123" t="e">
        <f>VLOOKUP($A1109,#REF!,3,FALSE)</f>
        <v>#REF!</v>
      </c>
      <c r="E1109" s="436" t="e">
        <f>VLOOKUP($A1109,#REF!,4,FALSE)</f>
        <v>#REF!</v>
      </c>
      <c r="F1109" s="103" t="e">
        <f>VLOOKUP($A1109,#REF!,5,FALSE)</f>
        <v>#REF!</v>
      </c>
      <c r="G1109" s="98" t="e">
        <f>VLOOKUP($A1109,#REF!,8,FALSE)</f>
        <v>#REF!</v>
      </c>
      <c r="H1109" s="93" t="e">
        <f>VLOOKUP($A1109,#REF!,7,FALSE)</f>
        <v>#REF!</v>
      </c>
      <c r="I1109" s="438" t="e">
        <f>VLOOKUP($A1109,#REF!,10,FALSE)</f>
        <v>#REF!</v>
      </c>
      <c r="J1109" s="98" t="e">
        <f>VLOOKUP($A1109,#REF!,11,FALSE)</f>
        <v>#REF!</v>
      </c>
      <c r="K1109" s="114" t="e">
        <f>VLOOKUP($A1109,#REF!,12,FALSE)</f>
        <v>#REF!</v>
      </c>
      <c r="L1109" s="98" t="e">
        <f>VLOOKUP($A1109,#REF!,13,FALSE)</f>
        <v>#REF!</v>
      </c>
      <c r="M1109" s="438" t="e">
        <f>VLOOKUP($A1109,#REF!,14,FALSE)</f>
        <v>#REF!</v>
      </c>
      <c r="N1109" s="103" t="e">
        <f>VLOOKUP($A1109,#REF!,15,FALSE)</f>
        <v>#REF!</v>
      </c>
      <c r="O1109" s="103" t="e">
        <f>VLOOKUP($A1109,#REF!,18,FALSE)</f>
        <v>#REF!</v>
      </c>
      <c r="P1109" s="93" t="e">
        <f>VLOOKUP($A1109,#REF!,41,FALSE)</f>
        <v>#REF!</v>
      </c>
      <c r="Q1109" s="115" t="e">
        <f>VLOOKUP(Revisión_Avance_Periodo!$L1037,#REF!,30,FALSE)</f>
        <v>#REF!</v>
      </c>
      <c r="R1109" s="116">
        <v>2019</v>
      </c>
      <c r="S1109" s="196">
        <v>43585</v>
      </c>
      <c r="T1109" s="124" t="s">
        <v>71</v>
      </c>
      <c r="U1109" s="440" t="e">
        <f>INDEX(#REF!,MATCH(Revisión_Avance_Periodo!$L1109,#REF!,0),MATCH(Revisión_Avance_Periodo!$T1109,#REF!,0))</f>
        <v>#REF!</v>
      </c>
      <c r="V1109" s="440" t="e">
        <f>INDEX(#REF!,MATCH(Revisión_Avance_Periodo!$L1109,#REF!,0),MATCH(Revisión_Avance_Periodo!$T1109,#REF!,0))</f>
        <v>#REF!</v>
      </c>
      <c r="W1109" s="130" t="e">
        <f>V1109/U1109</f>
        <v>#REF!</v>
      </c>
      <c r="X1109" s="124" t="e">
        <f>VLOOKUP(W1109,Tabla_Estado_Meta_OAP_2019[#All],3,TRUE)</f>
        <v>#REF!</v>
      </c>
      <c r="Y1109" s="164" t="e">
        <f>SUBTOTAL(9,$U$206:$U1109)</f>
        <v>#REF!</v>
      </c>
      <c r="Z1109" s="158" t="e">
        <f>SUBTOTAL(9,$V$206:$V1109)</f>
        <v>#REF!</v>
      </c>
      <c r="AA1109" s="159">
        <f>IFERROR(+Revisión_Avance_Periodo!$Z1109/Revisión_Avance_Periodo!$Y1109,0)</f>
        <v>0</v>
      </c>
      <c r="AB1109" s="126"/>
      <c r="AC1109" s="127"/>
      <c r="AD1109" s="125"/>
      <c r="AE1109" s="125"/>
      <c r="AF1109" s="128"/>
      <c r="AG1109" s="129"/>
      <c r="AH1109" s="164" t="e">
        <f>SUBTOTAL(9,$U$1034:$U1109)</f>
        <v>#REF!</v>
      </c>
      <c r="AI1109" s="158" t="e">
        <f>SUBTOTAL(9,$V$1034:$V1109)</f>
        <v>#REF!</v>
      </c>
      <c r="AJ1109" s="159">
        <f>IFERROR(+Revisión_Avance_Periodo!$Z1037/Revisión_Avance_Periodo!$Y1037,0)</f>
        <v>0</v>
      </c>
      <c r="AK1109" s="126"/>
      <c r="AL1109" s="127"/>
      <c r="AM1109" s="125"/>
      <c r="AN1109" s="125"/>
      <c r="AO1109" s="128"/>
      <c r="AP1109" s="129"/>
    </row>
    <row r="1110" spans="1:42" x14ac:dyDescent="0.25">
      <c r="A1110" s="92">
        <v>89</v>
      </c>
      <c r="B1110" s="435" t="e">
        <f>CONCATENATE(Revisión_Avance_Periodo!$D1038,";",Revisión_Avance_Periodo!$F1038,";",Revisión_Avance_Periodo!$L1038)</f>
        <v>#REF!</v>
      </c>
      <c r="C1110" s="435" t="e">
        <f t="shared" si="96"/>
        <v>#REF!</v>
      </c>
      <c r="D1110" s="114" t="e">
        <f>VLOOKUP($A1110,#REF!,3,FALSE)</f>
        <v>#REF!</v>
      </c>
      <c r="E1110" s="436" t="e">
        <f>VLOOKUP($A1110,#REF!,4,FALSE)</f>
        <v>#REF!</v>
      </c>
      <c r="F1110" s="102" t="e">
        <f>VLOOKUP($A1110,#REF!,5,FALSE)</f>
        <v>#REF!</v>
      </c>
      <c r="G1110" s="93" t="e">
        <f>VLOOKUP($A1110,#REF!,8,FALSE)</f>
        <v>#REF!</v>
      </c>
      <c r="H1110" s="93" t="e">
        <f>VLOOKUP($A1110,#REF!,7,FALSE)</f>
        <v>#REF!</v>
      </c>
      <c r="I1110" s="438" t="e">
        <f>VLOOKUP($A1110,#REF!,10,FALSE)</f>
        <v>#REF!</v>
      </c>
      <c r="J1110" s="93" t="e">
        <f>VLOOKUP($A1110,#REF!,11,FALSE)</f>
        <v>#REF!</v>
      </c>
      <c r="K1110" s="114" t="e">
        <f>VLOOKUP($A1110,#REF!,12,FALSE)</f>
        <v>#REF!</v>
      </c>
      <c r="L1110" s="93" t="e">
        <f>VLOOKUP($A1110,#REF!,13,FALSE)</f>
        <v>#REF!</v>
      </c>
      <c r="M1110" s="438" t="e">
        <f>VLOOKUP($A1110,#REF!,14,FALSE)</f>
        <v>#REF!</v>
      </c>
      <c r="N1110" s="102" t="e">
        <f>VLOOKUP($A1110,#REF!,15,FALSE)</f>
        <v>#REF!</v>
      </c>
      <c r="O1110" s="102" t="e">
        <f>VLOOKUP($A1110,#REF!,18,FALSE)</f>
        <v>#REF!</v>
      </c>
      <c r="P1110" s="93" t="e">
        <f>VLOOKUP($A1110,#REF!,41,FALSE)</f>
        <v>#REF!</v>
      </c>
      <c r="Q1110" s="115" t="e">
        <f>VLOOKUP(Revisión_Avance_Periodo!$L1038,#REF!,30,FALSE)</f>
        <v>#REF!</v>
      </c>
      <c r="R1110" s="116">
        <v>2019</v>
      </c>
      <c r="S1110" s="196">
        <v>43615</v>
      </c>
      <c r="T1110" s="116" t="s">
        <v>72</v>
      </c>
      <c r="U1110" s="440" t="e">
        <f>INDEX(#REF!,MATCH(Revisión_Avance_Periodo!$L1110,#REF!,0),MATCH(Revisión_Avance_Periodo!$T1110,#REF!,0))</f>
        <v>#REF!</v>
      </c>
      <c r="V1110" s="440" t="e">
        <f>INDEX(#REF!,MATCH(Revisión_Avance_Periodo!$L1110,#REF!,0),MATCH(Revisión_Avance_Periodo!$T1110,#REF!,0))</f>
        <v>#REF!</v>
      </c>
      <c r="W1110" s="118">
        <f>IFERROR((V1110/U1110),0)</f>
        <v>0</v>
      </c>
      <c r="X1110" s="116" t="str">
        <f>VLOOKUP(W1110,Tabla_Estado_Meta_OAP_2019[#All],3,TRUE)</f>
        <v>Por Ejecutar</v>
      </c>
      <c r="Y1110" s="164" t="e">
        <f>SUBTOTAL(9,$U$206:$U1110)</f>
        <v>#REF!</v>
      </c>
      <c r="Z1110" s="158" t="e">
        <f>SUBTOTAL(9,$V$206:$V1110)</f>
        <v>#REF!</v>
      </c>
      <c r="AA1110" s="159">
        <f>IFERROR(+Revisión_Avance_Periodo!$Z1110/Revisión_Avance_Periodo!$Y1110,0)</f>
        <v>0</v>
      </c>
      <c r="AB1110" s="126"/>
      <c r="AC1110" s="127"/>
      <c r="AD1110" s="125"/>
      <c r="AE1110" s="125"/>
      <c r="AF1110" s="128"/>
      <c r="AG1110" s="129"/>
      <c r="AH1110" s="164" t="e">
        <f>SUBTOTAL(9,$U$1034:$U1110)</f>
        <v>#REF!</v>
      </c>
      <c r="AI1110" s="158" t="e">
        <f>SUBTOTAL(9,$V$1034:$V1110)</f>
        <v>#REF!</v>
      </c>
      <c r="AJ1110" s="159">
        <f>IFERROR(+Revisión_Avance_Periodo!$Z1038/Revisión_Avance_Periodo!$Y1038,0)</f>
        <v>0</v>
      </c>
      <c r="AK1110" s="126"/>
      <c r="AL1110" s="127"/>
      <c r="AM1110" s="125"/>
      <c r="AN1110" s="125"/>
      <c r="AO1110" s="128"/>
      <c r="AP1110" s="129"/>
    </row>
    <row r="1111" spans="1:42" x14ac:dyDescent="0.25">
      <c r="A1111" s="97">
        <v>89</v>
      </c>
      <c r="B1111" s="435" t="e">
        <f>CONCATENATE(Revisión_Avance_Periodo!$D1039,";",Revisión_Avance_Periodo!$F1039,";",Revisión_Avance_Periodo!$L1039)</f>
        <v>#REF!</v>
      </c>
      <c r="C1111" s="435" t="e">
        <f t="shared" si="96"/>
        <v>#REF!</v>
      </c>
      <c r="D1111" s="123" t="e">
        <f>VLOOKUP($A1111,#REF!,3,FALSE)</f>
        <v>#REF!</v>
      </c>
      <c r="E1111" s="436" t="e">
        <f>VLOOKUP($A1111,#REF!,4,FALSE)</f>
        <v>#REF!</v>
      </c>
      <c r="F1111" s="103" t="e">
        <f>VLOOKUP($A1111,#REF!,5,FALSE)</f>
        <v>#REF!</v>
      </c>
      <c r="G1111" s="98" t="e">
        <f>VLOOKUP($A1111,#REF!,8,FALSE)</f>
        <v>#REF!</v>
      </c>
      <c r="H1111" s="93" t="e">
        <f>VLOOKUP($A1111,#REF!,7,FALSE)</f>
        <v>#REF!</v>
      </c>
      <c r="I1111" s="438" t="e">
        <f>VLOOKUP($A1111,#REF!,10,FALSE)</f>
        <v>#REF!</v>
      </c>
      <c r="J1111" s="98" t="e">
        <f>VLOOKUP($A1111,#REF!,11,FALSE)</f>
        <v>#REF!</v>
      </c>
      <c r="K1111" s="114" t="e">
        <f>VLOOKUP($A1111,#REF!,12,FALSE)</f>
        <v>#REF!</v>
      </c>
      <c r="L1111" s="98" t="e">
        <f>VLOOKUP($A1111,#REF!,13,FALSE)</f>
        <v>#REF!</v>
      </c>
      <c r="M1111" s="438" t="e">
        <f>VLOOKUP($A1111,#REF!,14,FALSE)</f>
        <v>#REF!</v>
      </c>
      <c r="N1111" s="103" t="e">
        <f>VLOOKUP($A1111,#REF!,15,FALSE)</f>
        <v>#REF!</v>
      </c>
      <c r="O1111" s="103" t="e">
        <f>VLOOKUP($A1111,#REF!,18,FALSE)</f>
        <v>#REF!</v>
      </c>
      <c r="P1111" s="93" t="e">
        <f>VLOOKUP($A1111,#REF!,41,FALSE)</f>
        <v>#REF!</v>
      </c>
      <c r="Q1111" s="115" t="e">
        <f>VLOOKUP(Revisión_Avance_Periodo!$L1039,#REF!,30,FALSE)</f>
        <v>#REF!</v>
      </c>
      <c r="R1111" s="116">
        <v>2019</v>
      </c>
      <c r="S1111" s="196">
        <v>43646</v>
      </c>
      <c r="T1111" s="124" t="s">
        <v>73</v>
      </c>
      <c r="U1111" s="440" t="e">
        <f>INDEX(#REF!,MATCH(Revisión_Avance_Periodo!$L1111,#REF!,0),MATCH(Revisión_Avance_Periodo!$T1111,#REF!,0))</f>
        <v>#REF!</v>
      </c>
      <c r="V1111" s="440" t="e">
        <f>INDEX(#REF!,MATCH(Revisión_Avance_Periodo!$L1111,#REF!,0),MATCH(Revisión_Avance_Periodo!$T1111,#REF!,0))</f>
        <v>#REF!</v>
      </c>
      <c r="W1111" s="131" t="e">
        <f>V1111/U1111</f>
        <v>#REF!</v>
      </c>
      <c r="X1111" s="124" t="e">
        <f>VLOOKUP(W1111,Tabla_Estado_Meta_OAP_2019[#All],3,TRUE)</f>
        <v>#REF!</v>
      </c>
      <c r="Y1111" s="164" t="e">
        <f>SUBTOTAL(9,$U$206:$U1111)</f>
        <v>#REF!</v>
      </c>
      <c r="Z1111" s="158" t="e">
        <f>SUBTOTAL(9,$V$206:$V1111)</f>
        <v>#REF!</v>
      </c>
      <c r="AA1111" s="159">
        <f>IFERROR(+Revisión_Avance_Periodo!$Z1111/Revisión_Avance_Periodo!$Y1111,0)</f>
        <v>0</v>
      </c>
      <c r="AB1111" s="126"/>
      <c r="AC1111" s="127"/>
      <c r="AD1111" s="125"/>
      <c r="AE1111" s="125"/>
      <c r="AF1111" s="128"/>
      <c r="AG1111" s="129"/>
      <c r="AH1111" s="164" t="e">
        <f>SUBTOTAL(9,$U$1034:$U1111)</f>
        <v>#REF!</v>
      </c>
      <c r="AI1111" s="158" t="e">
        <f>SUBTOTAL(9,$V$1034:$V1111)</f>
        <v>#REF!</v>
      </c>
      <c r="AJ1111" s="159">
        <f>IFERROR(+Revisión_Avance_Periodo!$Z1039/Revisión_Avance_Periodo!$Y1039,0)</f>
        <v>0</v>
      </c>
      <c r="AK1111" s="126"/>
      <c r="AL1111" s="127"/>
      <c r="AM1111" s="125"/>
      <c r="AN1111" s="125"/>
      <c r="AO1111" s="128"/>
      <c r="AP1111" s="129"/>
    </row>
    <row r="1112" spans="1:42" x14ac:dyDescent="0.25">
      <c r="A1112" s="92">
        <v>89</v>
      </c>
      <c r="B1112" s="435" t="e">
        <f>CONCATENATE(Revisión_Avance_Periodo!$D1040,";",Revisión_Avance_Periodo!$F1040,";",Revisión_Avance_Periodo!$L1040)</f>
        <v>#REF!</v>
      </c>
      <c r="C1112" s="435" t="e">
        <f t="shared" si="96"/>
        <v>#REF!</v>
      </c>
      <c r="D1112" s="114" t="e">
        <f>VLOOKUP($A1112,#REF!,3,FALSE)</f>
        <v>#REF!</v>
      </c>
      <c r="E1112" s="436" t="e">
        <f>VLOOKUP($A1112,#REF!,4,FALSE)</f>
        <v>#REF!</v>
      </c>
      <c r="F1112" s="102" t="e">
        <f>VLOOKUP($A1112,#REF!,5,FALSE)</f>
        <v>#REF!</v>
      </c>
      <c r="G1112" s="93" t="e">
        <f>VLOOKUP($A1112,#REF!,8,FALSE)</f>
        <v>#REF!</v>
      </c>
      <c r="H1112" s="93" t="e">
        <f>VLOOKUP($A1112,#REF!,7,FALSE)</f>
        <v>#REF!</v>
      </c>
      <c r="I1112" s="438" t="e">
        <f>VLOOKUP($A1112,#REF!,10,FALSE)</f>
        <v>#REF!</v>
      </c>
      <c r="J1112" s="93" t="e">
        <f>VLOOKUP($A1112,#REF!,11,FALSE)</f>
        <v>#REF!</v>
      </c>
      <c r="K1112" s="114" t="e">
        <f>VLOOKUP($A1112,#REF!,12,FALSE)</f>
        <v>#REF!</v>
      </c>
      <c r="L1112" s="93" t="e">
        <f>VLOOKUP($A1112,#REF!,13,FALSE)</f>
        <v>#REF!</v>
      </c>
      <c r="M1112" s="438" t="e">
        <f>VLOOKUP($A1112,#REF!,14,FALSE)</f>
        <v>#REF!</v>
      </c>
      <c r="N1112" s="102" t="e">
        <f>VLOOKUP($A1112,#REF!,15,FALSE)</f>
        <v>#REF!</v>
      </c>
      <c r="O1112" s="102" t="e">
        <f>VLOOKUP($A1112,#REF!,18,FALSE)</f>
        <v>#REF!</v>
      </c>
      <c r="P1112" s="93" t="e">
        <f>VLOOKUP($A1112,#REF!,41,FALSE)</f>
        <v>#REF!</v>
      </c>
      <c r="Q1112" s="115" t="e">
        <f>VLOOKUP(Revisión_Avance_Periodo!$L1040,#REF!,30,FALSE)</f>
        <v>#REF!</v>
      </c>
      <c r="R1112" s="116">
        <v>2019</v>
      </c>
      <c r="S1112" s="196">
        <v>43676</v>
      </c>
      <c r="T1112" s="116" t="s">
        <v>74</v>
      </c>
      <c r="U1112" s="440" t="e">
        <f>INDEX(#REF!,MATCH(Revisión_Avance_Periodo!$L1112,#REF!,0),MATCH(Revisión_Avance_Periodo!$T1112,#REF!,0))</f>
        <v>#REF!</v>
      </c>
      <c r="V1112" s="440" t="e">
        <f>INDEX(#REF!,MATCH(Revisión_Avance_Periodo!$L1112,#REF!,0),MATCH(Revisión_Avance_Periodo!$T1112,#REF!,0))</f>
        <v>#REF!</v>
      </c>
      <c r="W1112" s="131" t="e">
        <f>V1112/U1112</f>
        <v>#REF!</v>
      </c>
      <c r="X1112" s="116" t="e">
        <f>VLOOKUP(W1112,Tabla_Estado_Meta_OAP_2019[#All],3,TRUE)</f>
        <v>#REF!</v>
      </c>
      <c r="Y1112" s="164" t="e">
        <f>SUBTOTAL(9,$U$206:$U1112)</f>
        <v>#REF!</v>
      </c>
      <c r="Z1112" s="158" t="e">
        <f>SUBTOTAL(9,$V$206:$V1112)</f>
        <v>#REF!</v>
      </c>
      <c r="AA1112" s="159">
        <f>IFERROR(+Revisión_Avance_Periodo!$Z1112/Revisión_Avance_Periodo!$Y1112,0)</f>
        <v>0</v>
      </c>
      <c r="AB1112" s="126"/>
      <c r="AC1112" s="127"/>
      <c r="AD1112" s="125"/>
      <c r="AE1112" s="125"/>
      <c r="AF1112" s="128"/>
      <c r="AG1112" s="129"/>
      <c r="AH1112" s="164" t="e">
        <f>SUBTOTAL(9,$U$1034:$U1112)</f>
        <v>#REF!</v>
      </c>
      <c r="AI1112" s="158" t="e">
        <f>SUBTOTAL(9,$V$1034:$V1112)</f>
        <v>#REF!</v>
      </c>
      <c r="AJ1112" s="159">
        <f>IFERROR(+Revisión_Avance_Periodo!$Z1040/Revisión_Avance_Periodo!$Y1040,0)</f>
        <v>0</v>
      </c>
      <c r="AK1112" s="126"/>
      <c r="AL1112" s="127"/>
      <c r="AM1112" s="125"/>
      <c r="AN1112" s="125"/>
      <c r="AO1112" s="128"/>
      <c r="AP1112" s="129"/>
    </row>
    <row r="1113" spans="1:42" x14ac:dyDescent="0.25">
      <c r="A1113" s="97">
        <v>89</v>
      </c>
      <c r="B1113" s="435" t="e">
        <f>CONCATENATE(Revisión_Avance_Periodo!$D1041,";",Revisión_Avance_Periodo!$F1041,";",Revisión_Avance_Periodo!$L1041)</f>
        <v>#REF!</v>
      </c>
      <c r="C1113" s="435" t="e">
        <f t="shared" si="96"/>
        <v>#REF!</v>
      </c>
      <c r="D1113" s="123" t="e">
        <f>VLOOKUP($A1113,#REF!,3,FALSE)</f>
        <v>#REF!</v>
      </c>
      <c r="E1113" s="436" t="e">
        <f>VLOOKUP($A1113,#REF!,4,FALSE)</f>
        <v>#REF!</v>
      </c>
      <c r="F1113" s="103" t="e">
        <f>VLOOKUP($A1113,#REF!,5,FALSE)</f>
        <v>#REF!</v>
      </c>
      <c r="G1113" s="98" t="e">
        <f>VLOOKUP($A1113,#REF!,8,FALSE)</f>
        <v>#REF!</v>
      </c>
      <c r="H1113" s="93" t="e">
        <f>VLOOKUP($A1113,#REF!,7,FALSE)</f>
        <v>#REF!</v>
      </c>
      <c r="I1113" s="438" t="e">
        <f>VLOOKUP($A1113,#REF!,10,FALSE)</f>
        <v>#REF!</v>
      </c>
      <c r="J1113" s="98" t="e">
        <f>VLOOKUP($A1113,#REF!,11,FALSE)</f>
        <v>#REF!</v>
      </c>
      <c r="K1113" s="114" t="e">
        <f>VLOOKUP($A1113,#REF!,12,FALSE)</f>
        <v>#REF!</v>
      </c>
      <c r="L1113" s="98" t="e">
        <f>VLOOKUP($A1113,#REF!,13,FALSE)</f>
        <v>#REF!</v>
      </c>
      <c r="M1113" s="438" t="e">
        <f>VLOOKUP($A1113,#REF!,14,FALSE)</f>
        <v>#REF!</v>
      </c>
      <c r="N1113" s="103" t="e">
        <f>VLOOKUP($A1113,#REF!,15,FALSE)</f>
        <v>#REF!</v>
      </c>
      <c r="O1113" s="103" t="e">
        <f>VLOOKUP($A1113,#REF!,18,FALSE)</f>
        <v>#REF!</v>
      </c>
      <c r="P1113" s="93" t="e">
        <f>VLOOKUP($A1113,#REF!,41,FALSE)</f>
        <v>#REF!</v>
      </c>
      <c r="Q1113" s="115" t="e">
        <f>VLOOKUP(Revisión_Avance_Periodo!$L1041,#REF!,30,FALSE)</f>
        <v>#REF!</v>
      </c>
      <c r="R1113" s="116">
        <v>2019</v>
      </c>
      <c r="S1113" s="196">
        <v>43707</v>
      </c>
      <c r="T1113" s="124" t="s">
        <v>75</v>
      </c>
      <c r="U1113" s="440" t="e">
        <f>INDEX(#REF!,MATCH(Revisión_Avance_Periodo!$L1113,#REF!,0),MATCH(Revisión_Avance_Periodo!$T1113,#REF!,0))</f>
        <v>#REF!</v>
      </c>
      <c r="V1113" s="440" t="e">
        <f>INDEX(#REF!,MATCH(Revisión_Avance_Periodo!$L1113,#REF!,0),MATCH(Revisión_Avance_Periodo!$T1113,#REF!,0))</f>
        <v>#REF!</v>
      </c>
      <c r="W1113" s="118">
        <f>IFERROR((V1113/U1113),0)</f>
        <v>0</v>
      </c>
      <c r="X1113" s="124" t="str">
        <f>VLOOKUP(W1113,Tabla_Estado_Meta_OAP_2019[#All],3,TRUE)</f>
        <v>Por Ejecutar</v>
      </c>
      <c r="Y1113" s="164" t="e">
        <f>SUBTOTAL(9,$U$206:$U1113)</f>
        <v>#REF!</v>
      </c>
      <c r="Z1113" s="158" t="e">
        <f>SUBTOTAL(9,$V$206:$V1113)</f>
        <v>#REF!</v>
      </c>
      <c r="AA1113" s="159">
        <f>IFERROR(+Revisión_Avance_Periodo!$Z1113/Revisión_Avance_Periodo!$Y1113,0)</f>
        <v>0</v>
      </c>
      <c r="AB1113" s="126"/>
      <c r="AC1113" s="127"/>
      <c r="AD1113" s="125"/>
      <c r="AE1113" s="125"/>
      <c r="AF1113" s="128"/>
      <c r="AG1113" s="129"/>
      <c r="AH1113" s="164" t="e">
        <f>SUBTOTAL(9,$U$1034:$U1113)</f>
        <v>#REF!</v>
      </c>
      <c r="AI1113" s="158" t="e">
        <f>SUBTOTAL(9,$V$1034:$V1113)</f>
        <v>#REF!</v>
      </c>
      <c r="AJ1113" s="159">
        <f>IFERROR(+Revisión_Avance_Periodo!$Z1041/Revisión_Avance_Periodo!$Y1041,0)</f>
        <v>0</v>
      </c>
      <c r="AK1113" s="126"/>
      <c r="AL1113" s="127"/>
      <c r="AM1113" s="125"/>
      <c r="AN1113" s="125"/>
      <c r="AO1113" s="128"/>
      <c r="AP1113" s="129"/>
    </row>
    <row r="1114" spans="1:42" x14ac:dyDescent="0.25">
      <c r="A1114" s="92">
        <v>89</v>
      </c>
      <c r="B1114" s="435" t="e">
        <f>CONCATENATE(Revisión_Avance_Periodo!$D1042,";",Revisión_Avance_Periodo!$F1042,";",Revisión_Avance_Periodo!$L1042)</f>
        <v>#REF!</v>
      </c>
      <c r="C1114" s="435" t="e">
        <f t="shared" si="96"/>
        <v>#REF!</v>
      </c>
      <c r="D1114" s="114" t="e">
        <f>VLOOKUP($A1114,#REF!,3,FALSE)</f>
        <v>#REF!</v>
      </c>
      <c r="E1114" s="436" t="e">
        <f>VLOOKUP($A1114,#REF!,4,FALSE)</f>
        <v>#REF!</v>
      </c>
      <c r="F1114" s="102" t="e">
        <f>VLOOKUP($A1114,#REF!,5,FALSE)</f>
        <v>#REF!</v>
      </c>
      <c r="G1114" s="93" t="e">
        <f>VLOOKUP($A1114,#REF!,8,FALSE)</f>
        <v>#REF!</v>
      </c>
      <c r="H1114" s="93" t="e">
        <f>VLOOKUP($A1114,#REF!,7,FALSE)</f>
        <v>#REF!</v>
      </c>
      <c r="I1114" s="438" t="e">
        <f>VLOOKUP($A1114,#REF!,10,FALSE)</f>
        <v>#REF!</v>
      </c>
      <c r="J1114" s="93" t="e">
        <f>VLOOKUP($A1114,#REF!,11,FALSE)</f>
        <v>#REF!</v>
      </c>
      <c r="K1114" s="114" t="e">
        <f>VLOOKUP($A1114,#REF!,12,FALSE)</f>
        <v>#REF!</v>
      </c>
      <c r="L1114" s="93" t="e">
        <f>VLOOKUP($A1114,#REF!,13,FALSE)</f>
        <v>#REF!</v>
      </c>
      <c r="M1114" s="438" t="e">
        <f>VLOOKUP($A1114,#REF!,14,FALSE)</f>
        <v>#REF!</v>
      </c>
      <c r="N1114" s="102" t="e">
        <f>VLOOKUP($A1114,#REF!,15,FALSE)</f>
        <v>#REF!</v>
      </c>
      <c r="O1114" s="102" t="e">
        <f>VLOOKUP($A1114,#REF!,18,FALSE)</f>
        <v>#REF!</v>
      </c>
      <c r="P1114" s="93" t="e">
        <f>VLOOKUP($A1114,#REF!,41,FALSE)</f>
        <v>#REF!</v>
      </c>
      <c r="Q1114" s="115" t="e">
        <f>VLOOKUP(Revisión_Avance_Periodo!$L1042,#REF!,30,FALSE)</f>
        <v>#REF!</v>
      </c>
      <c r="R1114" s="116">
        <v>2019</v>
      </c>
      <c r="S1114" s="196">
        <v>43738</v>
      </c>
      <c r="T1114" s="116" t="s">
        <v>76</v>
      </c>
      <c r="U1114" s="440" t="e">
        <f>INDEX(#REF!,MATCH(Revisión_Avance_Periodo!$L1114,#REF!,0),MATCH(Revisión_Avance_Periodo!$T1114,#REF!,0))</f>
        <v>#REF!</v>
      </c>
      <c r="V1114" s="440" t="e">
        <f>INDEX(#REF!,MATCH(Revisión_Avance_Periodo!$L1114,#REF!,0),MATCH(Revisión_Avance_Periodo!$T1114,#REF!,0))</f>
        <v>#REF!</v>
      </c>
      <c r="W1114" s="118">
        <f>IFERROR((V1114/U1114),0)</f>
        <v>0</v>
      </c>
      <c r="X1114" s="116" t="str">
        <f>VLOOKUP(W1114,Tabla_Estado_Meta_OAP_2019[#All],3,TRUE)</f>
        <v>Por Ejecutar</v>
      </c>
      <c r="Y1114" s="164" t="e">
        <f>SUBTOTAL(9,$U$206:$U1114)</f>
        <v>#REF!</v>
      </c>
      <c r="Z1114" s="158" t="e">
        <f>SUBTOTAL(9,$V$206:$V1114)</f>
        <v>#REF!</v>
      </c>
      <c r="AA1114" s="159">
        <f>IFERROR(+Revisión_Avance_Periodo!$Z1114/Revisión_Avance_Periodo!$Y1114,0)</f>
        <v>0</v>
      </c>
      <c r="AB1114" s="126"/>
      <c r="AC1114" s="127"/>
      <c r="AD1114" s="125"/>
      <c r="AE1114" s="125"/>
      <c r="AF1114" s="128"/>
      <c r="AG1114" s="129"/>
      <c r="AH1114" s="164" t="e">
        <f>SUBTOTAL(9,$U$1034:$U1114)</f>
        <v>#REF!</v>
      </c>
      <c r="AI1114" s="158" t="e">
        <f>SUBTOTAL(9,$V$1034:$V1114)</f>
        <v>#REF!</v>
      </c>
      <c r="AJ1114" s="159">
        <f>IFERROR(+Revisión_Avance_Periodo!$Z1042/Revisión_Avance_Periodo!$Y1042,0)</f>
        <v>0</v>
      </c>
      <c r="AK1114" s="126"/>
      <c r="AL1114" s="127"/>
      <c r="AM1114" s="125"/>
      <c r="AN1114" s="125"/>
      <c r="AO1114" s="128"/>
      <c r="AP1114" s="129"/>
    </row>
    <row r="1115" spans="1:42" x14ac:dyDescent="0.25">
      <c r="A1115" s="97">
        <v>89</v>
      </c>
      <c r="B1115" s="435" t="e">
        <f>CONCATENATE(Revisión_Avance_Periodo!$D1043,";",Revisión_Avance_Periodo!$F1043,";",Revisión_Avance_Periodo!$L1043)</f>
        <v>#REF!</v>
      </c>
      <c r="C1115" s="435" t="e">
        <f t="shared" si="96"/>
        <v>#REF!</v>
      </c>
      <c r="D1115" s="123" t="e">
        <f>VLOOKUP($A1115,#REF!,3,FALSE)</f>
        <v>#REF!</v>
      </c>
      <c r="E1115" s="436" t="e">
        <f>VLOOKUP($A1115,#REF!,4,FALSE)</f>
        <v>#REF!</v>
      </c>
      <c r="F1115" s="103" t="e">
        <f>VLOOKUP($A1115,#REF!,5,FALSE)</f>
        <v>#REF!</v>
      </c>
      <c r="G1115" s="98" t="e">
        <f>VLOOKUP($A1115,#REF!,8,FALSE)</f>
        <v>#REF!</v>
      </c>
      <c r="H1115" s="93" t="e">
        <f>VLOOKUP($A1115,#REF!,7,FALSE)</f>
        <v>#REF!</v>
      </c>
      <c r="I1115" s="438" t="e">
        <f>VLOOKUP($A1115,#REF!,10,FALSE)</f>
        <v>#REF!</v>
      </c>
      <c r="J1115" s="98" t="e">
        <f>VLOOKUP($A1115,#REF!,11,FALSE)</f>
        <v>#REF!</v>
      </c>
      <c r="K1115" s="114" t="e">
        <f>VLOOKUP($A1115,#REF!,12,FALSE)</f>
        <v>#REF!</v>
      </c>
      <c r="L1115" s="98" t="e">
        <f>VLOOKUP($A1115,#REF!,13,FALSE)</f>
        <v>#REF!</v>
      </c>
      <c r="M1115" s="438" t="e">
        <f>VLOOKUP($A1115,#REF!,14,FALSE)</f>
        <v>#REF!</v>
      </c>
      <c r="N1115" s="103" t="e">
        <f>VLOOKUP($A1115,#REF!,15,FALSE)</f>
        <v>#REF!</v>
      </c>
      <c r="O1115" s="103" t="e">
        <f>VLOOKUP($A1115,#REF!,18,FALSE)</f>
        <v>#REF!</v>
      </c>
      <c r="P1115" s="93" t="e">
        <f>VLOOKUP($A1115,#REF!,41,FALSE)</f>
        <v>#REF!</v>
      </c>
      <c r="Q1115" s="115" t="e">
        <f>VLOOKUP(Revisión_Avance_Periodo!$L1043,#REF!,30,FALSE)</f>
        <v>#REF!</v>
      </c>
      <c r="R1115" s="116">
        <v>2019</v>
      </c>
      <c r="S1115" s="196">
        <v>43768</v>
      </c>
      <c r="T1115" s="124" t="s">
        <v>77</v>
      </c>
      <c r="U1115" s="440" t="e">
        <f>INDEX(#REF!,MATCH(Revisión_Avance_Periodo!$L1115,#REF!,0),MATCH(Revisión_Avance_Periodo!$T1115,#REF!,0))</f>
        <v>#REF!</v>
      </c>
      <c r="V1115" s="440" t="e">
        <f>INDEX(#REF!,MATCH(Revisión_Avance_Periodo!$L1115,#REF!,0),MATCH(Revisión_Avance_Periodo!$T1115,#REF!,0))</f>
        <v>#REF!</v>
      </c>
      <c r="W1115" s="118">
        <f>IFERROR((V1115/U1115),0)</f>
        <v>0</v>
      </c>
      <c r="X1115" s="124" t="str">
        <f>VLOOKUP(W1115,Tabla_Estado_Meta_OAP_2019[#All],3,TRUE)</f>
        <v>Por Ejecutar</v>
      </c>
      <c r="Y1115" s="164" t="e">
        <f>SUBTOTAL(9,$U$206:$U1115)</f>
        <v>#REF!</v>
      </c>
      <c r="Z1115" s="158" t="e">
        <f>SUBTOTAL(9,$V$206:$V1115)</f>
        <v>#REF!</v>
      </c>
      <c r="AA1115" s="159">
        <f>IFERROR(+Revisión_Avance_Periodo!$Z1115/Revisión_Avance_Periodo!$Y1115,0)</f>
        <v>0</v>
      </c>
      <c r="AB1115" s="126"/>
      <c r="AC1115" s="127"/>
      <c r="AD1115" s="125"/>
      <c r="AE1115" s="125"/>
      <c r="AF1115" s="128"/>
      <c r="AG1115" s="129"/>
      <c r="AH1115" s="164" t="e">
        <f>SUBTOTAL(9,$U$1034:$U1115)</f>
        <v>#REF!</v>
      </c>
      <c r="AI1115" s="158" t="e">
        <f>SUBTOTAL(9,$V$1034:$V1115)</f>
        <v>#REF!</v>
      </c>
      <c r="AJ1115" s="159">
        <f>IFERROR(+Revisión_Avance_Periodo!$Z1043/Revisión_Avance_Periodo!$Y1043,0)</f>
        <v>0</v>
      </c>
      <c r="AK1115" s="126"/>
      <c r="AL1115" s="127"/>
      <c r="AM1115" s="125"/>
      <c r="AN1115" s="125"/>
      <c r="AO1115" s="128"/>
      <c r="AP1115" s="129"/>
    </row>
    <row r="1116" spans="1:42" x14ac:dyDescent="0.25">
      <c r="A1116" s="92">
        <v>89</v>
      </c>
      <c r="B1116" s="435" t="e">
        <f>CONCATENATE(Revisión_Avance_Periodo!$D1044,";",Revisión_Avance_Periodo!$F1044,";",Revisión_Avance_Periodo!$L1044)</f>
        <v>#REF!</v>
      </c>
      <c r="C1116" s="435" t="e">
        <f t="shared" si="96"/>
        <v>#REF!</v>
      </c>
      <c r="D1116" s="114" t="e">
        <f>VLOOKUP($A1116,#REF!,3,FALSE)</f>
        <v>#REF!</v>
      </c>
      <c r="E1116" s="436" t="e">
        <f>VLOOKUP($A1116,#REF!,4,FALSE)</f>
        <v>#REF!</v>
      </c>
      <c r="F1116" s="102" t="e">
        <f>VLOOKUP($A1116,#REF!,5,FALSE)</f>
        <v>#REF!</v>
      </c>
      <c r="G1116" s="93" t="e">
        <f>VLOOKUP($A1116,#REF!,8,FALSE)</f>
        <v>#REF!</v>
      </c>
      <c r="H1116" s="93" t="e">
        <f>VLOOKUP($A1116,#REF!,7,FALSE)</f>
        <v>#REF!</v>
      </c>
      <c r="I1116" s="438" t="e">
        <f>VLOOKUP($A1116,#REF!,10,FALSE)</f>
        <v>#REF!</v>
      </c>
      <c r="J1116" s="93" t="e">
        <f>VLOOKUP($A1116,#REF!,11,FALSE)</f>
        <v>#REF!</v>
      </c>
      <c r="K1116" s="114" t="e">
        <f>VLOOKUP($A1116,#REF!,12,FALSE)</f>
        <v>#REF!</v>
      </c>
      <c r="L1116" s="93" t="e">
        <f>VLOOKUP($A1116,#REF!,13,FALSE)</f>
        <v>#REF!</v>
      </c>
      <c r="M1116" s="438" t="e">
        <f>VLOOKUP($A1116,#REF!,14,FALSE)</f>
        <v>#REF!</v>
      </c>
      <c r="N1116" s="102" t="e">
        <f>VLOOKUP($A1116,#REF!,15,FALSE)</f>
        <v>#REF!</v>
      </c>
      <c r="O1116" s="102" t="e">
        <f>VLOOKUP($A1116,#REF!,18,FALSE)</f>
        <v>#REF!</v>
      </c>
      <c r="P1116" s="93" t="e">
        <f>VLOOKUP($A1116,#REF!,41,FALSE)</f>
        <v>#REF!</v>
      </c>
      <c r="Q1116" s="115" t="e">
        <f>VLOOKUP(Revisión_Avance_Periodo!$L1044,#REF!,30,FALSE)</f>
        <v>#REF!</v>
      </c>
      <c r="R1116" s="116">
        <v>2019</v>
      </c>
      <c r="S1116" s="196">
        <v>43799</v>
      </c>
      <c r="T1116" s="116" t="s">
        <v>78</v>
      </c>
      <c r="U1116" s="440" t="e">
        <f>INDEX(#REF!,MATCH(Revisión_Avance_Periodo!$L1116,#REF!,0),MATCH(Revisión_Avance_Periodo!$T1116,#REF!,0))</f>
        <v>#REF!</v>
      </c>
      <c r="V1116" s="440" t="e">
        <f>INDEX(#REF!,MATCH(Revisión_Avance_Periodo!$L1116,#REF!,0),MATCH(Revisión_Avance_Periodo!$T1116,#REF!,0))</f>
        <v>#REF!</v>
      </c>
      <c r="W1116" s="118">
        <f>IFERROR((V1116/U1116),0)</f>
        <v>0</v>
      </c>
      <c r="X1116" s="116" t="str">
        <f>VLOOKUP(W1116,Tabla_Estado_Meta_OAP_2019[#All],3,TRUE)</f>
        <v>Por Ejecutar</v>
      </c>
      <c r="Y1116" s="164" t="e">
        <f>SUBTOTAL(9,$U$206:$U1116)</f>
        <v>#REF!</v>
      </c>
      <c r="Z1116" s="158" t="e">
        <f>SUBTOTAL(9,$V$206:$V1116)</f>
        <v>#REF!</v>
      </c>
      <c r="AA1116" s="159">
        <f>IFERROR(+Revisión_Avance_Periodo!$Z1116/Revisión_Avance_Periodo!$Y1116,0)</f>
        <v>0</v>
      </c>
      <c r="AB1116" s="126"/>
      <c r="AC1116" s="127"/>
      <c r="AD1116" s="125"/>
      <c r="AE1116" s="125"/>
      <c r="AF1116" s="128"/>
      <c r="AG1116" s="129"/>
      <c r="AH1116" s="164" t="e">
        <f>SUBTOTAL(9,$U$1034:$U1116)</f>
        <v>#REF!</v>
      </c>
      <c r="AI1116" s="158" t="e">
        <f>SUBTOTAL(9,$V$1034:$V1116)</f>
        <v>#REF!</v>
      </c>
      <c r="AJ1116" s="159">
        <f>IFERROR(+Revisión_Avance_Periodo!$Z1044/Revisión_Avance_Periodo!$Y1044,0)</f>
        <v>0</v>
      </c>
      <c r="AK1116" s="126"/>
      <c r="AL1116" s="127"/>
      <c r="AM1116" s="125"/>
      <c r="AN1116" s="125"/>
      <c r="AO1116" s="128"/>
      <c r="AP1116" s="129"/>
    </row>
    <row r="1117" spans="1:42" ht="15.75" thickBot="1" x14ac:dyDescent="0.3">
      <c r="A1117" s="97">
        <v>89</v>
      </c>
      <c r="B1117" s="435" t="e">
        <f>CONCATENATE(Revisión_Avance_Periodo!$D1045,";",Revisión_Avance_Periodo!$F1045,";",Revisión_Avance_Periodo!$L1045)</f>
        <v>#REF!</v>
      </c>
      <c r="C1117" s="435" t="e">
        <f t="shared" si="96"/>
        <v>#REF!</v>
      </c>
      <c r="D1117" s="123" t="e">
        <f>VLOOKUP($A1117,#REF!,3,FALSE)</f>
        <v>#REF!</v>
      </c>
      <c r="E1117" s="436" t="e">
        <f>VLOOKUP($A1117,#REF!,4,FALSE)</f>
        <v>#REF!</v>
      </c>
      <c r="F1117" s="103" t="e">
        <f>VLOOKUP($A1117,#REF!,5,FALSE)</f>
        <v>#REF!</v>
      </c>
      <c r="G1117" s="98" t="e">
        <f>VLOOKUP($A1117,#REF!,8,FALSE)</f>
        <v>#REF!</v>
      </c>
      <c r="H1117" s="93" t="e">
        <f>VLOOKUP($A1117,#REF!,7,FALSE)</f>
        <v>#REF!</v>
      </c>
      <c r="I1117" s="438" t="e">
        <f>VLOOKUP($A1117,#REF!,10,FALSE)</f>
        <v>#REF!</v>
      </c>
      <c r="J1117" s="98" t="e">
        <f>VLOOKUP($A1117,#REF!,11,FALSE)</f>
        <v>#REF!</v>
      </c>
      <c r="K1117" s="114" t="e">
        <f>VLOOKUP($A1117,#REF!,12,FALSE)</f>
        <v>#REF!</v>
      </c>
      <c r="L1117" s="98" t="e">
        <f>VLOOKUP($A1117,#REF!,13,FALSE)</f>
        <v>#REF!</v>
      </c>
      <c r="M1117" s="438" t="e">
        <f>VLOOKUP($A1117,#REF!,14,FALSE)</f>
        <v>#REF!</v>
      </c>
      <c r="N1117" s="103" t="e">
        <f>VLOOKUP($A1117,#REF!,15,FALSE)</f>
        <v>#REF!</v>
      </c>
      <c r="O1117" s="103" t="e">
        <f>VLOOKUP($A1117,#REF!,18,FALSE)</f>
        <v>#REF!</v>
      </c>
      <c r="P1117" s="93" t="e">
        <f>VLOOKUP($A1117,#REF!,41,FALSE)</f>
        <v>#REF!</v>
      </c>
      <c r="Q1117" s="115" t="e">
        <f>VLOOKUP(Revisión_Avance_Periodo!$L1045,#REF!,30,FALSE)</f>
        <v>#REF!</v>
      </c>
      <c r="R1117" s="116">
        <v>2019</v>
      </c>
      <c r="S1117" s="196">
        <v>43829</v>
      </c>
      <c r="T1117" s="124" t="s">
        <v>79</v>
      </c>
      <c r="U1117" s="440" t="e">
        <f>INDEX(#REF!,MATCH(Revisión_Avance_Periodo!$L1117,#REF!,0),MATCH(Revisión_Avance_Periodo!$T1117,#REF!,0))</f>
        <v>#REF!</v>
      </c>
      <c r="V1117" s="440" t="e">
        <f>INDEX(#REF!,MATCH(Revisión_Avance_Periodo!$L1117,#REF!,0),MATCH(Revisión_Avance_Periodo!$T1117,#REF!,0))</f>
        <v>#REF!</v>
      </c>
      <c r="W1117" s="131" t="e">
        <f>V1117/U1117</f>
        <v>#REF!</v>
      </c>
      <c r="X1117" s="124" t="e">
        <f>VLOOKUP(W1117,Tabla_Estado_Meta_OAP_2019[#All],3,TRUE)</f>
        <v>#REF!</v>
      </c>
      <c r="Y1117" s="164" t="e">
        <f>SUBTOTAL(9,$U$206:$U1117)</f>
        <v>#REF!</v>
      </c>
      <c r="Z1117" s="158" t="e">
        <f>SUBTOTAL(9,$V$206:$V1117)</f>
        <v>#REF!</v>
      </c>
      <c r="AA1117" s="159">
        <f>IFERROR(+Revisión_Avance_Periodo!$Z1117/Revisión_Avance_Periodo!$Y1117,0)</f>
        <v>0</v>
      </c>
      <c r="AB1117" s="126"/>
      <c r="AC1117" s="127"/>
      <c r="AD1117" s="125"/>
      <c r="AE1117" s="125"/>
      <c r="AF1117" s="128"/>
      <c r="AG1117" s="129"/>
      <c r="AH1117" s="164" t="e">
        <f>SUBTOTAL(9,$U$1034:$U1117)</f>
        <v>#REF!</v>
      </c>
      <c r="AI1117" s="158" t="e">
        <f>SUBTOTAL(9,$V$1034:$V1117)</f>
        <v>#REF!</v>
      </c>
      <c r="AJ1117" s="159">
        <f>IFERROR(+Revisión_Avance_Periodo!$Z1045/Revisión_Avance_Periodo!$Y1045,0)</f>
        <v>0</v>
      </c>
      <c r="AK1117" s="126"/>
      <c r="AL1117" s="127"/>
      <c r="AM1117" s="125"/>
      <c r="AN1117" s="125"/>
      <c r="AO1117" s="128"/>
      <c r="AP1117" s="129"/>
    </row>
    <row r="1118" spans="1:42" x14ac:dyDescent="0.25">
      <c r="A1118" s="92">
        <v>90</v>
      </c>
      <c r="B1118" s="435" t="e">
        <f>CONCATENATE(Revisión_Avance_Periodo!$D1046,";",Revisión_Avance_Periodo!$F1046,";",Revisión_Avance_Periodo!$L1046)</f>
        <v>#REF!</v>
      </c>
      <c r="C1118" s="435" t="e">
        <f t="shared" si="96"/>
        <v>#REF!</v>
      </c>
      <c r="D1118" s="114" t="e">
        <f>VLOOKUP($A1118,#REF!,3,FALSE)</f>
        <v>#REF!</v>
      </c>
      <c r="E1118" s="436" t="e">
        <f>VLOOKUP($A1118,#REF!,4,FALSE)</f>
        <v>#REF!</v>
      </c>
      <c r="F1118" s="102" t="e">
        <f>VLOOKUP($A1118,#REF!,5,FALSE)</f>
        <v>#REF!</v>
      </c>
      <c r="G1118" s="93" t="e">
        <f>VLOOKUP($A1118,#REF!,8,FALSE)</f>
        <v>#REF!</v>
      </c>
      <c r="H1118" s="93" t="e">
        <f>VLOOKUP($A1118,#REF!,7,FALSE)</f>
        <v>#REF!</v>
      </c>
      <c r="I1118" s="438" t="e">
        <f>VLOOKUP($A1118,#REF!,10,FALSE)</f>
        <v>#REF!</v>
      </c>
      <c r="J1118" s="93" t="e">
        <f>VLOOKUP($A1118,#REF!,11,FALSE)</f>
        <v>#REF!</v>
      </c>
      <c r="K1118" s="114" t="e">
        <f>VLOOKUP($A1118,#REF!,12,FALSE)</f>
        <v>#REF!</v>
      </c>
      <c r="L1118" s="93" t="e">
        <f>VLOOKUP($A1118,#REF!,13,FALSE)</f>
        <v>#REF!</v>
      </c>
      <c r="M1118" s="438" t="e">
        <f>VLOOKUP($A1118,#REF!,14,FALSE)</f>
        <v>#REF!</v>
      </c>
      <c r="N1118" s="102" t="e">
        <f>VLOOKUP($A1118,#REF!,15,FALSE)</f>
        <v>#REF!</v>
      </c>
      <c r="O1118" s="102" t="e">
        <f>VLOOKUP($A1118,#REF!,18,FALSE)</f>
        <v>#REF!</v>
      </c>
      <c r="P1118" s="93" t="e">
        <f>VLOOKUP($A1118,#REF!,41,FALSE)</f>
        <v>#REF!</v>
      </c>
      <c r="Q1118" s="115" t="e">
        <f>VLOOKUP(Revisión_Avance_Periodo!$L1046,#REF!,30,FALSE)</f>
        <v>#REF!</v>
      </c>
      <c r="R1118" s="116">
        <v>2019</v>
      </c>
      <c r="S1118" s="196">
        <v>43495</v>
      </c>
      <c r="T1118" s="116" t="s">
        <v>68</v>
      </c>
      <c r="U1118" s="440" t="e">
        <f>INDEX(#REF!,MATCH(Revisión_Avance_Periodo!$L1118,#REF!,0),MATCH(Revisión_Avance_Periodo!$T1118,#REF!,0))</f>
        <v>#REF!</v>
      </c>
      <c r="V1118" s="440" t="e">
        <f>INDEX(#REF!,MATCH(Revisión_Avance_Periodo!$L1118,#REF!,0),MATCH(Revisión_Avance_Periodo!$T1118,#REF!,0))</f>
        <v>#REF!</v>
      </c>
      <c r="W1118" s="131" t="e">
        <f>V1118/U1118</f>
        <v>#REF!</v>
      </c>
      <c r="X1118" s="116" t="e">
        <f>VLOOKUP(W1118,Tabla_Estado_Meta_OAP_2019[#All],3,TRUE)</f>
        <v>#REF!</v>
      </c>
      <c r="Y1118" s="163" t="e">
        <f>SUBTOTAL(9,$U$206:$U1118)</f>
        <v>#REF!</v>
      </c>
      <c r="Z1118" s="161" t="e">
        <f>SUBTOTAL(9,$V$206:$V1118)</f>
        <v>#REF!</v>
      </c>
      <c r="AA1118" s="162">
        <f>IFERROR(+Revisión_Avance_Periodo!$Z1118/Revisión_Avance_Periodo!$Y1118,0)</f>
        <v>0</v>
      </c>
      <c r="AB1118" s="445" t="e">
        <f>SUBTOTAL(9,U1118:U1129)</f>
        <v>#REF!</v>
      </c>
      <c r="AC1118" s="446" t="e">
        <f>SUBTOTAL(9,V1118:V1129)</f>
        <v>#REF!</v>
      </c>
      <c r="AD1118" s="119" t="e">
        <f>+AC1118/AB1118</f>
        <v>#REF!</v>
      </c>
      <c r="AE1118" s="119" t="e">
        <f>100%-Revisión_Avance_Periodo!$AD1118</f>
        <v>#REF!</v>
      </c>
      <c r="AF1118" s="121" t="e">
        <f>VLOOKUP(AD1118,Tabla_Estado_Meta_OAP_2019[],3,TRUE)</f>
        <v>#REF!</v>
      </c>
      <c r="AG1118" s="122" t="e">
        <f>Revisión_Avance_Periodo!$AD1118*Revisión_Avance_Periodo!$Q1118</f>
        <v>#REF!</v>
      </c>
      <c r="AH1118" s="163" t="e">
        <f>SUBTOTAL(9,$U$1046:$U1118)</f>
        <v>#REF!</v>
      </c>
      <c r="AI1118" s="161" t="e">
        <f>SUBTOTAL(9,$V$1046:$V1118)</f>
        <v>#REF!</v>
      </c>
      <c r="AJ1118" s="162">
        <f>IFERROR(+Revisión_Avance_Periodo!$Z1046/Revisión_Avance_Periodo!$Y1046,0)</f>
        <v>0</v>
      </c>
      <c r="AK1118" s="445" t="e">
        <f>SUBTOTAL(9,AD1118:AD1129)</f>
        <v>#REF!</v>
      </c>
      <c r="AL1118" s="446" t="e">
        <f>SUBTOTAL(9,AE1118:AE1129)</f>
        <v>#REF!</v>
      </c>
      <c r="AM1118" s="119" t="e">
        <f>+AL1118/AK1118</f>
        <v>#REF!</v>
      </c>
      <c r="AN1118" s="119" t="e">
        <f>100%-Revisión_Avance_Periodo!$AD1046</f>
        <v>#REF!</v>
      </c>
      <c r="AO1118" s="121" t="e">
        <f>VLOOKUP(AM1118,Tabla_Estado_Meta_OAP_2019[],3,TRUE)</f>
        <v>#REF!</v>
      </c>
      <c r="AP1118" s="122" t="e">
        <f>Revisión_Avance_Periodo!$AD1046*Revisión_Avance_Periodo!$Q1046</f>
        <v>#REF!</v>
      </c>
    </row>
    <row r="1119" spans="1:42" x14ac:dyDescent="0.25">
      <c r="A1119" s="97">
        <v>90</v>
      </c>
      <c r="B1119" s="435" t="e">
        <f>CONCATENATE(Revisión_Avance_Periodo!$D1047,";",Revisión_Avance_Periodo!$F1047,";",Revisión_Avance_Periodo!$L1047)</f>
        <v>#REF!</v>
      </c>
      <c r="C1119" s="435" t="e">
        <f t="shared" si="96"/>
        <v>#REF!</v>
      </c>
      <c r="D1119" s="123" t="e">
        <f>VLOOKUP($A1119,#REF!,3,FALSE)</f>
        <v>#REF!</v>
      </c>
      <c r="E1119" s="436" t="e">
        <f>VLOOKUP($A1119,#REF!,4,FALSE)</f>
        <v>#REF!</v>
      </c>
      <c r="F1119" s="103" t="e">
        <f>VLOOKUP($A1119,#REF!,5,FALSE)</f>
        <v>#REF!</v>
      </c>
      <c r="G1119" s="98" t="e">
        <f>VLOOKUP($A1119,#REF!,8,FALSE)</f>
        <v>#REF!</v>
      </c>
      <c r="H1119" s="93" t="e">
        <f>VLOOKUP($A1119,#REF!,7,FALSE)</f>
        <v>#REF!</v>
      </c>
      <c r="I1119" s="438" t="e">
        <f>VLOOKUP($A1119,#REF!,10,FALSE)</f>
        <v>#REF!</v>
      </c>
      <c r="J1119" s="98" t="e">
        <f>VLOOKUP($A1119,#REF!,11,FALSE)</f>
        <v>#REF!</v>
      </c>
      <c r="K1119" s="114" t="e">
        <f>VLOOKUP($A1119,#REF!,12,FALSE)</f>
        <v>#REF!</v>
      </c>
      <c r="L1119" s="98" t="e">
        <f>VLOOKUP($A1119,#REF!,13,FALSE)</f>
        <v>#REF!</v>
      </c>
      <c r="M1119" s="438" t="e">
        <f>VLOOKUP($A1119,#REF!,14,FALSE)</f>
        <v>#REF!</v>
      </c>
      <c r="N1119" s="103" t="e">
        <f>VLOOKUP($A1119,#REF!,15,FALSE)</f>
        <v>#REF!</v>
      </c>
      <c r="O1119" s="103" t="e">
        <f>VLOOKUP($A1119,#REF!,18,FALSE)</f>
        <v>#REF!</v>
      </c>
      <c r="P1119" s="93" t="e">
        <f>VLOOKUP($A1119,#REF!,41,FALSE)</f>
        <v>#REF!</v>
      </c>
      <c r="Q1119" s="115" t="e">
        <f>VLOOKUP(Revisión_Avance_Periodo!$L1047,#REF!,30,FALSE)</f>
        <v>#REF!</v>
      </c>
      <c r="R1119" s="116">
        <v>2019</v>
      </c>
      <c r="S1119" s="196">
        <v>43524</v>
      </c>
      <c r="T1119" s="124" t="s">
        <v>69</v>
      </c>
      <c r="U1119" s="440" t="e">
        <f>INDEX(#REF!,MATCH(Revisión_Avance_Periodo!$L1119,#REF!,0),MATCH(Revisión_Avance_Periodo!$T1119,#REF!,0))</f>
        <v>#REF!</v>
      </c>
      <c r="V1119" s="440" t="e">
        <f>INDEX(#REF!,MATCH(Revisión_Avance_Periodo!$L1119,#REF!,0),MATCH(Revisión_Avance_Periodo!$T1119,#REF!,0))</f>
        <v>#REF!</v>
      </c>
      <c r="W1119" s="118">
        <f>IFERROR((V1119/U1119),0)</f>
        <v>0</v>
      </c>
      <c r="X1119" s="124" t="str">
        <f>VLOOKUP(W1119,Tabla_Estado_Meta_OAP_2019[#All],3,TRUE)</f>
        <v>Por Ejecutar</v>
      </c>
      <c r="Y1119" s="164" t="e">
        <f>SUBTOTAL(9,$U$206:$U1119)</f>
        <v>#REF!</v>
      </c>
      <c r="Z1119" s="158" t="e">
        <f>SUBTOTAL(9,$V$206:$V1119)</f>
        <v>#REF!</v>
      </c>
      <c r="AA1119" s="159">
        <f>IFERROR(+Revisión_Avance_Periodo!$Z1119/Revisión_Avance_Periodo!$Y1119,0)</f>
        <v>0</v>
      </c>
      <c r="AB1119" s="126"/>
      <c r="AC1119" s="127"/>
      <c r="AD1119" s="125"/>
      <c r="AE1119" s="125"/>
      <c r="AF1119" s="128"/>
      <c r="AG1119" s="129"/>
      <c r="AH1119" s="164" t="e">
        <f>SUBTOTAL(9,$U$1046:$U1119)</f>
        <v>#REF!</v>
      </c>
      <c r="AI1119" s="158" t="e">
        <f>SUBTOTAL(9,$V$1046:$V1119)</f>
        <v>#REF!</v>
      </c>
      <c r="AJ1119" s="159">
        <f>IFERROR(+Revisión_Avance_Periodo!$Z1047/Revisión_Avance_Periodo!$Y1047,0)</f>
        <v>0</v>
      </c>
      <c r="AK1119" s="126"/>
      <c r="AL1119" s="127"/>
      <c r="AM1119" s="125"/>
      <c r="AN1119" s="125"/>
      <c r="AO1119" s="128"/>
      <c r="AP1119" s="129"/>
    </row>
    <row r="1120" spans="1:42" x14ac:dyDescent="0.25">
      <c r="A1120" s="92">
        <v>90</v>
      </c>
      <c r="B1120" s="435" t="e">
        <f>CONCATENATE(Revisión_Avance_Periodo!$D1048,";",Revisión_Avance_Periodo!$F1048,";",Revisión_Avance_Periodo!$L1048)</f>
        <v>#REF!</v>
      </c>
      <c r="C1120" s="435" t="e">
        <f t="shared" si="96"/>
        <v>#REF!</v>
      </c>
      <c r="D1120" s="114" t="e">
        <f>VLOOKUP($A1120,#REF!,3,FALSE)</f>
        <v>#REF!</v>
      </c>
      <c r="E1120" s="436" t="e">
        <f>VLOOKUP($A1120,#REF!,4,FALSE)</f>
        <v>#REF!</v>
      </c>
      <c r="F1120" s="102" t="e">
        <f>VLOOKUP($A1120,#REF!,5,FALSE)</f>
        <v>#REF!</v>
      </c>
      <c r="G1120" s="93" t="e">
        <f>VLOOKUP($A1120,#REF!,8,FALSE)</f>
        <v>#REF!</v>
      </c>
      <c r="H1120" s="93" t="e">
        <f>VLOOKUP($A1120,#REF!,7,FALSE)</f>
        <v>#REF!</v>
      </c>
      <c r="I1120" s="438" t="e">
        <f>VLOOKUP($A1120,#REF!,10,FALSE)</f>
        <v>#REF!</v>
      </c>
      <c r="J1120" s="93" t="e">
        <f>VLOOKUP($A1120,#REF!,11,FALSE)</f>
        <v>#REF!</v>
      </c>
      <c r="K1120" s="114" t="e">
        <f>VLOOKUP($A1120,#REF!,12,FALSE)</f>
        <v>#REF!</v>
      </c>
      <c r="L1120" s="93" t="e">
        <f>VLOOKUP($A1120,#REF!,13,FALSE)</f>
        <v>#REF!</v>
      </c>
      <c r="M1120" s="438" t="e">
        <f>VLOOKUP($A1120,#REF!,14,FALSE)</f>
        <v>#REF!</v>
      </c>
      <c r="N1120" s="102" t="e">
        <f>VLOOKUP($A1120,#REF!,15,FALSE)</f>
        <v>#REF!</v>
      </c>
      <c r="O1120" s="102" t="e">
        <f>VLOOKUP($A1120,#REF!,18,FALSE)</f>
        <v>#REF!</v>
      </c>
      <c r="P1120" s="93" t="e">
        <f>VLOOKUP($A1120,#REF!,41,FALSE)</f>
        <v>#REF!</v>
      </c>
      <c r="Q1120" s="115" t="e">
        <f>VLOOKUP(Revisión_Avance_Periodo!$L1048,#REF!,30,FALSE)</f>
        <v>#REF!</v>
      </c>
      <c r="R1120" s="116">
        <v>2019</v>
      </c>
      <c r="S1120" s="196">
        <v>43554</v>
      </c>
      <c r="T1120" s="116" t="s">
        <v>70</v>
      </c>
      <c r="U1120" s="440" t="e">
        <f>INDEX(#REF!,MATCH(Revisión_Avance_Periodo!$L1120,#REF!,0),MATCH(Revisión_Avance_Periodo!$T1120,#REF!,0))</f>
        <v>#REF!</v>
      </c>
      <c r="V1120" s="440" t="e">
        <f>INDEX(#REF!,MATCH(Revisión_Avance_Periodo!$L1120,#REF!,0),MATCH(Revisión_Avance_Periodo!$T1120,#REF!,0))</f>
        <v>#REF!</v>
      </c>
      <c r="W1120" s="118">
        <f>IFERROR((V1120/U1120),0)</f>
        <v>0</v>
      </c>
      <c r="X1120" s="116" t="str">
        <f>VLOOKUP(W1120,Tabla_Estado_Meta_OAP_2019[#All],3,TRUE)</f>
        <v>Por Ejecutar</v>
      </c>
      <c r="Y1120" s="164" t="e">
        <f>SUBTOTAL(9,$U$206:$U1120)</f>
        <v>#REF!</v>
      </c>
      <c r="Z1120" s="158" t="e">
        <f>SUBTOTAL(9,$V$206:$V1120)</f>
        <v>#REF!</v>
      </c>
      <c r="AA1120" s="159">
        <f>IFERROR(+Revisión_Avance_Periodo!$Z1120/Revisión_Avance_Periodo!$Y1120,0)</f>
        <v>0</v>
      </c>
      <c r="AB1120" s="126"/>
      <c r="AC1120" s="127"/>
      <c r="AD1120" s="125"/>
      <c r="AE1120" s="125"/>
      <c r="AF1120" s="128"/>
      <c r="AG1120" s="129"/>
      <c r="AH1120" s="164" t="e">
        <f>SUBTOTAL(9,$U$1046:$U1120)</f>
        <v>#REF!</v>
      </c>
      <c r="AI1120" s="158" t="e">
        <f>SUBTOTAL(9,$V$1046:$V1120)</f>
        <v>#REF!</v>
      </c>
      <c r="AJ1120" s="159">
        <f>IFERROR(+Revisión_Avance_Periodo!$Z1048/Revisión_Avance_Periodo!$Y1048,0)</f>
        <v>0</v>
      </c>
      <c r="AK1120" s="126"/>
      <c r="AL1120" s="127"/>
      <c r="AM1120" s="125"/>
      <c r="AN1120" s="125"/>
      <c r="AO1120" s="128"/>
      <c r="AP1120" s="129"/>
    </row>
    <row r="1121" spans="1:42" x14ac:dyDescent="0.25">
      <c r="A1121" s="97">
        <v>90</v>
      </c>
      <c r="B1121" s="435" t="e">
        <f>CONCATENATE(Revisión_Avance_Periodo!$D1049,";",Revisión_Avance_Periodo!$F1049,";",Revisión_Avance_Periodo!$L1049)</f>
        <v>#REF!</v>
      </c>
      <c r="C1121" s="435" t="e">
        <f t="shared" si="96"/>
        <v>#REF!</v>
      </c>
      <c r="D1121" s="123" t="e">
        <f>VLOOKUP($A1121,#REF!,3,FALSE)</f>
        <v>#REF!</v>
      </c>
      <c r="E1121" s="436" t="e">
        <f>VLOOKUP($A1121,#REF!,4,FALSE)</f>
        <v>#REF!</v>
      </c>
      <c r="F1121" s="103" t="e">
        <f>VLOOKUP($A1121,#REF!,5,FALSE)</f>
        <v>#REF!</v>
      </c>
      <c r="G1121" s="98" t="e">
        <f>VLOOKUP($A1121,#REF!,8,FALSE)</f>
        <v>#REF!</v>
      </c>
      <c r="H1121" s="93" t="e">
        <f>VLOOKUP($A1121,#REF!,7,FALSE)</f>
        <v>#REF!</v>
      </c>
      <c r="I1121" s="438" t="e">
        <f>VLOOKUP($A1121,#REF!,10,FALSE)</f>
        <v>#REF!</v>
      </c>
      <c r="J1121" s="98" t="e">
        <f>VLOOKUP($A1121,#REF!,11,FALSE)</f>
        <v>#REF!</v>
      </c>
      <c r="K1121" s="114" t="e">
        <f>VLOOKUP($A1121,#REF!,12,FALSE)</f>
        <v>#REF!</v>
      </c>
      <c r="L1121" s="98" t="e">
        <f>VLOOKUP($A1121,#REF!,13,FALSE)</f>
        <v>#REF!</v>
      </c>
      <c r="M1121" s="438" t="e">
        <f>VLOOKUP($A1121,#REF!,14,FALSE)</f>
        <v>#REF!</v>
      </c>
      <c r="N1121" s="103" t="e">
        <f>VLOOKUP($A1121,#REF!,15,FALSE)</f>
        <v>#REF!</v>
      </c>
      <c r="O1121" s="103" t="e">
        <f>VLOOKUP($A1121,#REF!,18,FALSE)</f>
        <v>#REF!</v>
      </c>
      <c r="P1121" s="93" t="e">
        <f>VLOOKUP($A1121,#REF!,41,FALSE)</f>
        <v>#REF!</v>
      </c>
      <c r="Q1121" s="115" t="e">
        <f>VLOOKUP(Revisión_Avance_Periodo!$L1049,#REF!,30,FALSE)</f>
        <v>#REF!</v>
      </c>
      <c r="R1121" s="116">
        <v>2019</v>
      </c>
      <c r="S1121" s="196">
        <v>43585</v>
      </c>
      <c r="T1121" s="124" t="s">
        <v>71</v>
      </c>
      <c r="U1121" s="440" t="e">
        <f>INDEX(#REF!,MATCH(Revisión_Avance_Periodo!$L1121,#REF!,0),MATCH(Revisión_Avance_Periodo!$T1121,#REF!,0))</f>
        <v>#REF!</v>
      </c>
      <c r="V1121" s="440" t="e">
        <f>INDEX(#REF!,MATCH(Revisión_Avance_Periodo!$L1121,#REF!,0),MATCH(Revisión_Avance_Periodo!$T1121,#REF!,0))</f>
        <v>#REF!</v>
      </c>
      <c r="W1121" s="118">
        <f>IFERROR((V1121/U1121),0)</f>
        <v>0</v>
      </c>
      <c r="X1121" s="124" t="str">
        <f>VLOOKUP(W1121,Tabla_Estado_Meta_OAP_2019[#All],3,TRUE)</f>
        <v>Por Ejecutar</v>
      </c>
      <c r="Y1121" s="164" t="e">
        <f>SUBTOTAL(9,$U$206:$U1121)</f>
        <v>#REF!</v>
      </c>
      <c r="Z1121" s="158" t="e">
        <f>SUBTOTAL(9,$V$206:$V1121)</f>
        <v>#REF!</v>
      </c>
      <c r="AA1121" s="159">
        <f>IFERROR(+Revisión_Avance_Periodo!$Z1121/Revisión_Avance_Periodo!$Y1121,0)</f>
        <v>0</v>
      </c>
      <c r="AB1121" s="126"/>
      <c r="AC1121" s="127"/>
      <c r="AD1121" s="125"/>
      <c r="AE1121" s="125"/>
      <c r="AF1121" s="128"/>
      <c r="AG1121" s="129"/>
      <c r="AH1121" s="164" t="e">
        <f>SUBTOTAL(9,$U$1046:$U1121)</f>
        <v>#REF!</v>
      </c>
      <c r="AI1121" s="158" t="e">
        <f>SUBTOTAL(9,$V$1046:$V1121)</f>
        <v>#REF!</v>
      </c>
      <c r="AJ1121" s="159">
        <f>IFERROR(+Revisión_Avance_Periodo!$Z1049/Revisión_Avance_Periodo!$Y1049,0)</f>
        <v>0</v>
      </c>
      <c r="AK1121" s="126"/>
      <c r="AL1121" s="127"/>
      <c r="AM1121" s="125"/>
      <c r="AN1121" s="125"/>
      <c r="AO1121" s="128"/>
      <c r="AP1121" s="129"/>
    </row>
    <row r="1122" spans="1:42" x14ac:dyDescent="0.25">
      <c r="A1122" s="92">
        <v>90</v>
      </c>
      <c r="B1122" s="435" t="e">
        <f>CONCATENATE(Revisión_Avance_Periodo!$D1050,";",Revisión_Avance_Periodo!$F1050,";",Revisión_Avance_Periodo!$L1050)</f>
        <v>#REF!</v>
      </c>
      <c r="C1122" s="435" t="e">
        <f t="shared" si="96"/>
        <v>#REF!</v>
      </c>
      <c r="D1122" s="114" t="e">
        <f>VLOOKUP($A1122,#REF!,3,FALSE)</f>
        <v>#REF!</v>
      </c>
      <c r="E1122" s="436" t="e">
        <f>VLOOKUP($A1122,#REF!,4,FALSE)</f>
        <v>#REF!</v>
      </c>
      <c r="F1122" s="102" t="e">
        <f>VLOOKUP($A1122,#REF!,5,FALSE)</f>
        <v>#REF!</v>
      </c>
      <c r="G1122" s="93" t="e">
        <f>VLOOKUP($A1122,#REF!,8,FALSE)</f>
        <v>#REF!</v>
      </c>
      <c r="H1122" s="93" t="e">
        <f>VLOOKUP($A1122,#REF!,7,FALSE)</f>
        <v>#REF!</v>
      </c>
      <c r="I1122" s="438" t="e">
        <f>VLOOKUP($A1122,#REF!,10,FALSE)</f>
        <v>#REF!</v>
      </c>
      <c r="J1122" s="93" t="e">
        <f>VLOOKUP($A1122,#REF!,11,FALSE)</f>
        <v>#REF!</v>
      </c>
      <c r="K1122" s="114" t="e">
        <f>VLOOKUP($A1122,#REF!,12,FALSE)</f>
        <v>#REF!</v>
      </c>
      <c r="L1122" s="93" t="e">
        <f>VLOOKUP($A1122,#REF!,13,FALSE)</f>
        <v>#REF!</v>
      </c>
      <c r="M1122" s="438" t="e">
        <f>VLOOKUP($A1122,#REF!,14,FALSE)</f>
        <v>#REF!</v>
      </c>
      <c r="N1122" s="102" t="e">
        <f>VLOOKUP($A1122,#REF!,15,FALSE)</f>
        <v>#REF!</v>
      </c>
      <c r="O1122" s="102" t="e">
        <f>VLOOKUP($A1122,#REF!,18,FALSE)</f>
        <v>#REF!</v>
      </c>
      <c r="P1122" s="93" t="e">
        <f>VLOOKUP($A1122,#REF!,41,FALSE)</f>
        <v>#REF!</v>
      </c>
      <c r="Q1122" s="115" t="e">
        <f>VLOOKUP(Revisión_Avance_Periodo!$L1050,#REF!,30,FALSE)</f>
        <v>#REF!</v>
      </c>
      <c r="R1122" s="116">
        <v>2019</v>
      </c>
      <c r="S1122" s="196">
        <v>43615</v>
      </c>
      <c r="T1122" s="116" t="s">
        <v>72</v>
      </c>
      <c r="U1122" s="440" t="e">
        <f>INDEX(#REF!,MATCH(Revisión_Avance_Periodo!$L1122,#REF!,0),MATCH(Revisión_Avance_Periodo!$T1122,#REF!,0))</f>
        <v>#REF!</v>
      </c>
      <c r="V1122" s="440" t="e">
        <f>INDEX(#REF!,MATCH(Revisión_Avance_Periodo!$L1122,#REF!,0),MATCH(Revisión_Avance_Periodo!$T1122,#REF!,0))</f>
        <v>#REF!</v>
      </c>
      <c r="W1122" s="118">
        <f>IFERROR((V1122/U1122),0)</f>
        <v>0</v>
      </c>
      <c r="X1122" s="116" t="str">
        <f>VLOOKUP(W1122,Tabla_Estado_Meta_OAP_2019[#All],3,TRUE)</f>
        <v>Por Ejecutar</v>
      </c>
      <c r="Y1122" s="164" t="e">
        <f>SUBTOTAL(9,$U$206:$U1122)</f>
        <v>#REF!</v>
      </c>
      <c r="Z1122" s="158" t="e">
        <f>SUBTOTAL(9,$V$206:$V1122)</f>
        <v>#REF!</v>
      </c>
      <c r="AA1122" s="159">
        <f>IFERROR(+Revisión_Avance_Periodo!$Z1122/Revisión_Avance_Periodo!$Y1122,0)</f>
        <v>0</v>
      </c>
      <c r="AB1122" s="126"/>
      <c r="AC1122" s="127"/>
      <c r="AD1122" s="125"/>
      <c r="AE1122" s="125"/>
      <c r="AF1122" s="128"/>
      <c r="AG1122" s="129"/>
      <c r="AH1122" s="164" t="e">
        <f>SUBTOTAL(9,$U$1046:$U1122)</f>
        <v>#REF!</v>
      </c>
      <c r="AI1122" s="158" t="e">
        <f>SUBTOTAL(9,$V$1046:$V1122)</f>
        <v>#REF!</v>
      </c>
      <c r="AJ1122" s="159">
        <f>IFERROR(+Revisión_Avance_Periodo!$Z1050/Revisión_Avance_Periodo!$Y1050,0)</f>
        <v>0</v>
      </c>
      <c r="AK1122" s="126"/>
      <c r="AL1122" s="127"/>
      <c r="AM1122" s="125"/>
      <c r="AN1122" s="125"/>
      <c r="AO1122" s="128"/>
      <c r="AP1122" s="129"/>
    </row>
    <row r="1123" spans="1:42" x14ac:dyDescent="0.25">
      <c r="A1123" s="97">
        <v>90</v>
      </c>
      <c r="B1123" s="435" t="e">
        <f>CONCATENATE(Revisión_Avance_Periodo!$D1051,";",Revisión_Avance_Periodo!$F1051,";",Revisión_Avance_Periodo!$L1051)</f>
        <v>#REF!</v>
      </c>
      <c r="C1123" s="435" t="e">
        <f t="shared" si="96"/>
        <v>#REF!</v>
      </c>
      <c r="D1123" s="123" t="e">
        <f>VLOOKUP($A1123,#REF!,3,FALSE)</f>
        <v>#REF!</v>
      </c>
      <c r="E1123" s="436" t="e">
        <f>VLOOKUP($A1123,#REF!,4,FALSE)</f>
        <v>#REF!</v>
      </c>
      <c r="F1123" s="103" t="e">
        <f>VLOOKUP($A1123,#REF!,5,FALSE)</f>
        <v>#REF!</v>
      </c>
      <c r="G1123" s="98" t="e">
        <f>VLOOKUP($A1123,#REF!,8,FALSE)</f>
        <v>#REF!</v>
      </c>
      <c r="H1123" s="93" t="e">
        <f>VLOOKUP($A1123,#REF!,7,FALSE)</f>
        <v>#REF!</v>
      </c>
      <c r="I1123" s="438" t="e">
        <f>VLOOKUP($A1123,#REF!,10,FALSE)</f>
        <v>#REF!</v>
      </c>
      <c r="J1123" s="98" t="e">
        <f>VLOOKUP($A1123,#REF!,11,FALSE)</f>
        <v>#REF!</v>
      </c>
      <c r="K1123" s="114" t="e">
        <f>VLOOKUP($A1123,#REF!,12,FALSE)</f>
        <v>#REF!</v>
      </c>
      <c r="L1123" s="98" t="e">
        <f>VLOOKUP($A1123,#REF!,13,FALSE)</f>
        <v>#REF!</v>
      </c>
      <c r="M1123" s="438" t="e">
        <f>VLOOKUP($A1123,#REF!,14,FALSE)</f>
        <v>#REF!</v>
      </c>
      <c r="N1123" s="103" t="e">
        <f>VLOOKUP($A1123,#REF!,15,FALSE)</f>
        <v>#REF!</v>
      </c>
      <c r="O1123" s="103" t="e">
        <f>VLOOKUP($A1123,#REF!,18,FALSE)</f>
        <v>#REF!</v>
      </c>
      <c r="P1123" s="93" t="e">
        <f>VLOOKUP($A1123,#REF!,41,FALSE)</f>
        <v>#REF!</v>
      </c>
      <c r="Q1123" s="115" t="e">
        <f>VLOOKUP(Revisión_Avance_Periodo!$L1051,#REF!,30,FALSE)</f>
        <v>#REF!</v>
      </c>
      <c r="R1123" s="116">
        <v>2019</v>
      </c>
      <c r="S1123" s="196">
        <v>43646</v>
      </c>
      <c r="T1123" s="124" t="s">
        <v>73</v>
      </c>
      <c r="U1123" s="440" t="e">
        <f>INDEX(#REF!,MATCH(Revisión_Avance_Periodo!$L1123,#REF!,0),MATCH(Revisión_Avance_Periodo!$T1123,#REF!,0))</f>
        <v>#REF!</v>
      </c>
      <c r="V1123" s="440" t="e">
        <f>INDEX(#REF!,MATCH(Revisión_Avance_Periodo!$L1123,#REF!,0),MATCH(Revisión_Avance_Periodo!$T1123,#REF!,0))</f>
        <v>#REF!</v>
      </c>
      <c r="W1123" s="131" t="e">
        <f>V1123/U1123</f>
        <v>#REF!</v>
      </c>
      <c r="X1123" s="124" t="e">
        <f>VLOOKUP(W1123,Tabla_Estado_Meta_OAP_2019[#All],3,TRUE)</f>
        <v>#REF!</v>
      </c>
      <c r="Y1123" s="164" t="e">
        <f>SUBTOTAL(9,$U$206:$U1123)</f>
        <v>#REF!</v>
      </c>
      <c r="Z1123" s="158" t="e">
        <f>SUBTOTAL(9,$V$206:$V1123)</f>
        <v>#REF!</v>
      </c>
      <c r="AA1123" s="159">
        <f>IFERROR(+Revisión_Avance_Periodo!$Z1123/Revisión_Avance_Periodo!$Y1123,0)</f>
        <v>0</v>
      </c>
      <c r="AB1123" s="126"/>
      <c r="AC1123" s="127"/>
      <c r="AD1123" s="125"/>
      <c r="AE1123" s="125"/>
      <c r="AF1123" s="128"/>
      <c r="AG1123" s="129"/>
      <c r="AH1123" s="164" t="e">
        <f>SUBTOTAL(9,$U$1046:$U1123)</f>
        <v>#REF!</v>
      </c>
      <c r="AI1123" s="158" t="e">
        <f>SUBTOTAL(9,$V$1046:$V1123)</f>
        <v>#REF!</v>
      </c>
      <c r="AJ1123" s="159">
        <f>IFERROR(+Revisión_Avance_Periodo!$Z1051/Revisión_Avance_Periodo!$Y1051,0)</f>
        <v>0</v>
      </c>
      <c r="AK1123" s="126"/>
      <c r="AL1123" s="127"/>
      <c r="AM1123" s="125"/>
      <c r="AN1123" s="125"/>
      <c r="AO1123" s="128"/>
      <c r="AP1123" s="129"/>
    </row>
    <row r="1124" spans="1:42" x14ac:dyDescent="0.25">
      <c r="A1124" s="92">
        <v>90</v>
      </c>
      <c r="B1124" s="435" t="e">
        <f>CONCATENATE(Revisión_Avance_Periodo!$D1052,";",Revisión_Avance_Periodo!$F1052,";",Revisión_Avance_Periodo!$L1052)</f>
        <v>#REF!</v>
      </c>
      <c r="C1124" s="435" t="e">
        <f t="shared" si="96"/>
        <v>#REF!</v>
      </c>
      <c r="D1124" s="114" t="e">
        <f>VLOOKUP($A1124,#REF!,3,FALSE)</f>
        <v>#REF!</v>
      </c>
      <c r="E1124" s="436" t="e">
        <f>VLOOKUP($A1124,#REF!,4,FALSE)</f>
        <v>#REF!</v>
      </c>
      <c r="F1124" s="102" t="e">
        <f>VLOOKUP($A1124,#REF!,5,FALSE)</f>
        <v>#REF!</v>
      </c>
      <c r="G1124" s="93" t="e">
        <f>VLOOKUP($A1124,#REF!,8,FALSE)</f>
        <v>#REF!</v>
      </c>
      <c r="H1124" s="93" t="e">
        <f>VLOOKUP($A1124,#REF!,7,FALSE)</f>
        <v>#REF!</v>
      </c>
      <c r="I1124" s="438" t="e">
        <f>VLOOKUP($A1124,#REF!,10,FALSE)</f>
        <v>#REF!</v>
      </c>
      <c r="J1124" s="93" t="e">
        <f>VLOOKUP($A1124,#REF!,11,FALSE)</f>
        <v>#REF!</v>
      </c>
      <c r="K1124" s="114" t="e">
        <f>VLOOKUP($A1124,#REF!,12,FALSE)</f>
        <v>#REF!</v>
      </c>
      <c r="L1124" s="93" t="e">
        <f>VLOOKUP($A1124,#REF!,13,FALSE)</f>
        <v>#REF!</v>
      </c>
      <c r="M1124" s="438" t="e">
        <f>VLOOKUP($A1124,#REF!,14,FALSE)</f>
        <v>#REF!</v>
      </c>
      <c r="N1124" s="102" t="e">
        <f>VLOOKUP($A1124,#REF!,15,FALSE)</f>
        <v>#REF!</v>
      </c>
      <c r="O1124" s="102" t="e">
        <f>VLOOKUP($A1124,#REF!,18,FALSE)</f>
        <v>#REF!</v>
      </c>
      <c r="P1124" s="93" t="e">
        <f>VLOOKUP($A1124,#REF!,41,FALSE)</f>
        <v>#REF!</v>
      </c>
      <c r="Q1124" s="115" t="e">
        <f>VLOOKUP(Revisión_Avance_Periodo!$L1052,#REF!,30,FALSE)</f>
        <v>#REF!</v>
      </c>
      <c r="R1124" s="116">
        <v>2019</v>
      </c>
      <c r="S1124" s="196">
        <v>43676</v>
      </c>
      <c r="T1124" s="116" t="s">
        <v>74</v>
      </c>
      <c r="U1124" s="440" t="e">
        <f>INDEX(#REF!,MATCH(Revisión_Avance_Periodo!$L1124,#REF!,0),MATCH(Revisión_Avance_Periodo!$T1124,#REF!,0))</f>
        <v>#REF!</v>
      </c>
      <c r="V1124" s="440" t="e">
        <f>INDEX(#REF!,MATCH(Revisión_Avance_Periodo!$L1124,#REF!,0),MATCH(Revisión_Avance_Periodo!$T1124,#REF!,0))</f>
        <v>#REF!</v>
      </c>
      <c r="W1124" s="118">
        <f>IFERROR((V1124/U1124),0)</f>
        <v>0</v>
      </c>
      <c r="X1124" s="116" t="str">
        <f>VLOOKUP(W1124,Tabla_Estado_Meta_OAP_2019[#All],3,TRUE)</f>
        <v>Por Ejecutar</v>
      </c>
      <c r="Y1124" s="164" t="e">
        <f>SUBTOTAL(9,$U$206:$U1124)</f>
        <v>#REF!</v>
      </c>
      <c r="Z1124" s="158" t="e">
        <f>SUBTOTAL(9,$V$206:$V1124)</f>
        <v>#REF!</v>
      </c>
      <c r="AA1124" s="159">
        <f>IFERROR(+Revisión_Avance_Periodo!$Z1124/Revisión_Avance_Periodo!$Y1124,0)</f>
        <v>0</v>
      </c>
      <c r="AB1124" s="126"/>
      <c r="AC1124" s="127"/>
      <c r="AD1124" s="125"/>
      <c r="AE1124" s="125"/>
      <c r="AF1124" s="128"/>
      <c r="AG1124" s="129"/>
      <c r="AH1124" s="164" t="e">
        <f>SUBTOTAL(9,$U$1046:$U1124)</f>
        <v>#REF!</v>
      </c>
      <c r="AI1124" s="158" t="e">
        <f>SUBTOTAL(9,$V$1046:$V1124)</f>
        <v>#REF!</v>
      </c>
      <c r="AJ1124" s="159">
        <f>IFERROR(+Revisión_Avance_Periodo!$Z1052/Revisión_Avance_Periodo!$Y1052,0)</f>
        <v>0</v>
      </c>
      <c r="AK1124" s="126"/>
      <c r="AL1124" s="127"/>
      <c r="AM1124" s="125"/>
      <c r="AN1124" s="125"/>
      <c r="AO1124" s="128"/>
      <c r="AP1124" s="129"/>
    </row>
    <row r="1125" spans="1:42" x14ac:dyDescent="0.25">
      <c r="A1125" s="97">
        <v>90</v>
      </c>
      <c r="B1125" s="435" t="e">
        <f>CONCATENATE(Revisión_Avance_Periodo!$D1053,";",Revisión_Avance_Periodo!$F1053,";",Revisión_Avance_Periodo!$L1053)</f>
        <v>#REF!</v>
      </c>
      <c r="C1125" s="435" t="e">
        <f t="shared" si="96"/>
        <v>#REF!</v>
      </c>
      <c r="D1125" s="123" t="e">
        <f>VLOOKUP($A1125,#REF!,3,FALSE)</f>
        <v>#REF!</v>
      </c>
      <c r="E1125" s="436" t="e">
        <f>VLOOKUP($A1125,#REF!,4,FALSE)</f>
        <v>#REF!</v>
      </c>
      <c r="F1125" s="103" t="e">
        <f>VLOOKUP($A1125,#REF!,5,FALSE)</f>
        <v>#REF!</v>
      </c>
      <c r="G1125" s="98" t="e">
        <f>VLOOKUP($A1125,#REF!,8,FALSE)</f>
        <v>#REF!</v>
      </c>
      <c r="H1125" s="93" t="e">
        <f>VLOOKUP($A1125,#REF!,7,FALSE)</f>
        <v>#REF!</v>
      </c>
      <c r="I1125" s="438" t="e">
        <f>VLOOKUP($A1125,#REF!,10,FALSE)</f>
        <v>#REF!</v>
      </c>
      <c r="J1125" s="98" t="e">
        <f>VLOOKUP($A1125,#REF!,11,FALSE)</f>
        <v>#REF!</v>
      </c>
      <c r="K1125" s="114" t="e">
        <f>VLOOKUP($A1125,#REF!,12,FALSE)</f>
        <v>#REF!</v>
      </c>
      <c r="L1125" s="98" t="e">
        <f>VLOOKUP($A1125,#REF!,13,FALSE)</f>
        <v>#REF!</v>
      </c>
      <c r="M1125" s="438" t="e">
        <f>VLOOKUP($A1125,#REF!,14,FALSE)</f>
        <v>#REF!</v>
      </c>
      <c r="N1125" s="103" t="e">
        <f>VLOOKUP($A1125,#REF!,15,FALSE)</f>
        <v>#REF!</v>
      </c>
      <c r="O1125" s="103" t="e">
        <f>VLOOKUP($A1125,#REF!,18,FALSE)</f>
        <v>#REF!</v>
      </c>
      <c r="P1125" s="93" t="e">
        <f>VLOOKUP($A1125,#REF!,41,FALSE)</f>
        <v>#REF!</v>
      </c>
      <c r="Q1125" s="115" t="e">
        <f>VLOOKUP(Revisión_Avance_Periodo!$L1053,#REF!,30,FALSE)</f>
        <v>#REF!</v>
      </c>
      <c r="R1125" s="116">
        <v>2019</v>
      </c>
      <c r="S1125" s="196">
        <v>43707</v>
      </c>
      <c r="T1125" s="124" t="s">
        <v>75</v>
      </c>
      <c r="U1125" s="440" t="e">
        <f>INDEX(#REF!,MATCH(Revisión_Avance_Periodo!$L1125,#REF!,0),MATCH(Revisión_Avance_Periodo!$T1125,#REF!,0))</f>
        <v>#REF!</v>
      </c>
      <c r="V1125" s="440" t="e">
        <f>INDEX(#REF!,MATCH(Revisión_Avance_Periodo!$L1125,#REF!,0),MATCH(Revisión_Avance_Periodo!$T1125,#REF!,0))</f>
        <v>#REF!</v>
      </c>
      <c r="W1125" s="118">
        <f>IFERROR((V1125/U1125),0)</f>
        <v>0</v>
      </c>
      <c r="X1125" s="124" t="str">
        <f>VLOOKUP(W1125,Tabla_Estado_Meta_OAP_2019[#All],3,TRUE)</f>
        <v>Por Ejecutar</v>
      </c>
      <c r="Y1125" s="164" t="e">
        <f>SUBTOTAL(9,$U$206:$U1125)</f>
        <v>#REF!</v>
      </c>
      <c r="Z1125" s="158" t="e">
        <f>SUBTOTAL(9,$V$206:$V1125)</f>
        <v>#REF!</v>
      </c>
      <c r="AA1125" s="159">
        <f>IFERROR(+Revisión_Avance_Periodo!$Z1125/Revisión_Avance_Periodo!$Y1125,0)</f>
        <v>0</v>
      </c>
      <c r="AB1125" s="126"/>
      <c r="AC1125" s="127"/>
      <c r="AD1125" s="125"/>
      <c r="AE1125" s="125"/>
      <c r="AF1125" s="128"/>
      <c r="AG1125" s="129"/>
      <c r="AH1125" s="164" t="e">
        <f>SUBTOTAL(9,$U$1046:$U1125)</f>
        <v>#REF!</v>
      </c>
      <c r="AI1125" s="158" t="e">
        <f>SUBTOTAL(9,$V$1046:$V1125)</f>
        <v>#REF!</v>
      </c>
      <c r="AJ1125" s="159">
        <f>IFERROR(+Revisión_Avance_Periodo!$Z1053/Revisión_Avance_Periodo!$Y1053,0)</f>
        <v>0</v>
      </c>
      <c r="AK1125" s="126"/>
      <c r="AL1125" s="127"/>
      <c r="AM1125" s="125"/>
      <c r="AN1125" s="125"/>
      <c r="AO1125" s="128"/>
      <c r="AP1125" s="129"/>
    </row>
    <row r="1126" spans="1:42" x14ac:dyDescent="0.25">
      <c r="A1126" s="92">
        <v>90</v>
      </c>
      <c r="B1126" s="435" t="e">
        <f>CONCATENATE(Revisión_Avance_Periodo!$D1054,";",Revisión_Avance_Periodo!$F1054,";",Revisión_Avance_Periodo!$L1054)</f>
        <v>#REF!</v>
      </c>
      <c r="C1126" s="435" t="e">
        <f t="shared" si="96"/>
        <v>#REF!</v>
      </c>
      <c r="D1126" s="114" t="e">
        <f>VLOOKUP($A1126,#REF!,3,FALSE)</f>
        <v>#REF!</v>
      </c>
      <c r="E1126" s="436" t="e">
        <f>VLOOKUP($A1126,#REF!,4,FALSE)</f>
        <v>#REF!</v>
      </c>
      <c r="F1126" s="102" t="e">
        <f>VLOOKUP($A1126,#REF!,5,FALSE)</f>
        <v>#REF!</v>
      </c>
      <c r="G1126" s="93" t="e">
        <f>VLOOKUP($A1126,#REF!,8,FALSE)</f>
        <v>#REF!</v>
      </c>
      <c r="H1126" s="93" t="e">
        <f>VLOOKUP($A1126,#REF!,7,FALSE)</f>
        <v>#REF!</v>
      </c>
      <c r="I1126" s="438" t="e">
        <f>VLOOKUP($A1126,#REF!,10,FALSE)</f>
        <v>#REF!</v>
      </c>
      <c r="J1126" s="93" t="e">
        <f>VLOOKUP($A1126,#REF!,11,FALSE)</f>
        <v>#REF!</v>
      </c>
      <c r="K1126" s="114" t="e">
        <f>VLOOKUP($A1126,#REF!,12,FALSE)</f>
        <v>#REF!</v>
      </c>
      <c r="L1126" s="93" t="e">
        <f>VLOOKUP($A1126,#REF!,13,FALSE)</f>
        <v>#REF!</v>
      </c>
      <c r="M1126" s="438" t="e">
        <f>VLOOKUP($A1126,#REF!,14,FALSE)</f>
        <v>#REF!</v>
      </c>
      <c r="N1126" s="102" t="e">
        <f>VLOOKUP($A1126,#REF!,15,FALSE)</f>
        <v>#REF!</v>
      </c>
      <c r="O1126" s="102" t="e">
        <f>VLOOKUP($A1126,#REF!,18,FALSE)</f>
        <v>#REF!</v>
      </c>
      <c r="P1126" s="93" t="e">
        <f>VLOOKUP($A1126,#REF!,41,FALSE)</f>
        <v>#REF!</v>
      </c>
      <c r="Q1126" s="115" t="e">
        <f>VLOOKUP(Revisión_Avance_Periodo!$L1054,#REF!,30,FALSE)</f>
        <v>#REF!</v>
      </c>
      <c r="R1126" s="116">
        <v>2019</v>
      </c>
      <c r="S1126" s="196">
        <v>43738</v>
      </c>
      <c r="T1126" s="116" t="s">
        <v>76</v>
      </c>
      <c r="U1126" s="440" t="e">
        <f>INDEX(#REF!,MATCH(Revisión_Avance_Periodo!$L1126,#REF!,0),MATCH(Revisión_Avance_Periodo!$T1126,#REF!,0))</f>
        <v>#REF!</v>
      </c>
      <c r="V1126" s="440" t="e">
        <f>INDEX(#REF!,MATCH(Revisión_Avance_Periodo!$L1126,#REF!,0),MATCH(Revisión_Avance_Periodo!$T1126,#REF!,0))</f>
        <v>#REF!</v>
      </c>
      <c r="W1126" s="118">
        <f>IFERROR((V1126/U1126),0)</f>
        <v>0</v>
      </c>
      <c r="X1126" s="116" t="str">
        <f>VLOOKUP(W1126,Tabla_Estado_Meta_OAP_2019[#All],3,TRUE)</f>
        <v>Por Ejecutar</v>
      </c>
      <c r="Y1126" s="164" t="e">
        <f>SUBTOTAL(9,$U$206:$U1126)</f>
        <v>#REF!</v>
      </c>
      <c r="Z1126" s="158" t="e">
        <f>SUBTOTAL(9,$V$206:$V1126)</f>
        <v>#REF!</v>
      </c>
      <c r="AA1126" s="159">
        <f>IFERROR(+Revisión_Avance_Periodo!$Z1126/Revisión_Avance_Periodo!$Y1126,0)</f>
        <v>0</v>
      </c>
      <c r="AB1126" s="126"/>
      <c r="AC1126" s="127"/>
      <c r="AD1126" s="125"/>
      <c r="AE1126" s="125"/>
      <c r="AF1126" s="128"/>
      <c r="AG1126" s="129"/>
      <c r="AH1126" s="164" t="e">
        <f>SUBTOTAL(9,$U$1046:$U1126)</f>
        <v>#REF!</v>
      </c>
      <c r="AI1126" s="158" t="e">
        <f>SUBTOTAL(9,$V$1046:$V1126)</f>
        <v>#REF!</v>
      </c>
      <c r="AJ1126" s="159">
        <f>IFERROR(+Revisión_Avance_Periodo!$Z1054/Revisión_Avance_Periodo!$Y1054,0)</f>
        <v>0</v>
      </c>
      <c r="AK1126" s="126"/>
      <c r="AL1126" s="127"/>
      <c r="AM1126" s="125"/>
      <c r="AN1126" s="125"/>
      <c r="AO1126" s="128"/>
      <c r="AP1126" s="129"/>
    </row>
    <row r="1127" spans="1:42" x14ac:dyDescent="0.25">
      <c r="A1127" s="97">
        <v>90</v>
      </c>
      <c r="B1127" s="435" t="e">
        <f>CONCATENATE(Revisión_Avance_Periodo!$D1055,";",Revisión_Avance_Periodo!$F1055,";",Revisión_Avance_Periodo!$L1055)</f>
        <v>#REF!</v>
      </c>
      <c r="C1127" s="435" t="e">
        <f t="shared" si="96"/>
        <v>#REF!</v>
      </c>
      <c r="D1127" s="123" t="e">
        <f>VLOOKUP($A1127,#REF!,3,FALSE)</f>
        <v>#REF!</v>
      </c>
      <c r="E1127" s="436" t="e">
        <f>VLOOKUP($A1127,#REF!,4,FALSE)</f>
        <v>#REF!</v>
      </c>
      <c r="F1127" s="103" t="e">
        <f>VLOOKUP($A1127,#REF!,5,FALSE)</f>
        <v>#REF!</v>
      </c>
      <c r="G1127" s="98" t="e">
        <f>VLOOKUP($A1127,#REF!,8,FALSE)</f>
        <v>#REF!</v>
      </c>
      <c r="H1127" s="93" t="e">
        <f>VLOOKUP($A1127,#REF!,7,FALSE)</f>
        <v>#REF!</v>
      </c>
      <c r="I1127" s="438" t="e">
        <f>VLOOKUP($A1127,#REF!,10,FALSE)</f>
        <v>#REF!</v>
      </c>
      <c r="J1127" s="98" t="e">
        <f>VLOOKUP($A1127,#REF!,11,FALSE)</f>
        <v>#REF!</v>
      </c>
      <c r="K1127" s="114" t="e">
        <f>VLOOKUP($A1127,#REF!,12,FALSE)</f>
        <v>#REF!</v>
      </c>
      <c r="L1127" s="98" t="e">
        <f>VLOOKUP($A1127,#REF!,13,FALSE)</f>
        <v>#REF!</v>
      </c>
      <c r="M1127" s="438" t="e">
        <f>VLOOKUP($A1127,#REF!,14,FALSE)</f>
        <v>#REF!</v>
      </c>
      <c r="N1127" s="103" t="e">
        <f>VLOOKUP($A1127,#REF!,15,FALSE)</f>
        <v>#REF!</v>
      </c>
      <c r="O1127" s="103" t="e">
        <f>VLOOKUP($A1127,#REF!,18,FALSE)</f>
        <v>#REF!</v>
      </c>
      <c r="P1127" s="93" t="e">
        <f>VLOOKUP($A1127,#REF!,41,FALSE)</f>
        <v>#REF!</v>
      </c>
      <c r="Q1127" s="115" t="e">
        <f>VLOOKUP(Revisión_Avance_Periodo!$L1055,#REF!,30,FALSE)</f>
        <v>#REF!</v>
      </c>
      <c r="R1127" s="116">
        <v>2019</v>
      </c>
      <c r="S1127" s="196">
        <v>43768</v>
      </c>
      <c r="T1127" s="124" t="s">
        <v>77</v>
      </c>
      <c r="U1127" s="440" t="e">
        <f>INDEX(#REF!,MATCH(Revisión_Avance_Periodo!$L1127,#REF!,0),MATCH(Revisión_Avance_Periodo!$T1127,#REF!,0))</f>
        <v>#REF!</v>
      </c>
      <c r="V1127" s="440" t="e">
        <f>INDEX(#REF!,MATCH(Revisión_Avance_Periodo!$L1127,#REF!,0),MATCH(Revisión_Avance_Periodo!$T1127,#REF!,0))</f>
        <v>#REF!</v>
      </c>
      <c r="W1127" s="131" t="e">
        <f>V1127/U1127</f>
        <v>#REF!</v>
      </c>
      <c r="X1127" s="124" t="e">
        <f>VLOOKUP(W1127,Tabla_Estado_Meta_OAP_2019[#All],3,TRUE)</f>
        <v>#REF!</v>
      </c>
      <c r="Y1127" s="164" t="e">
        <f>SUBTOTAL(9,$U$206:$U1127)</f>
        <v>#REF!</v>
      </c>
      <c r="Z1127" s="158" t="e">
        <f>SUBTOTAL(9,$V$206:$V1127)</f>
        <v>#REF!</v>
      </c>
      <c r="AA1127" s="159">
        <f>IFERROR(+Revisión_Avance_Periodo!$Z1127/Revisión_Avance_Periodo!$Y1127,0)</f>
        <v>0</v>
      </c>
      <c r="AB1127" s="126"/>
      <c r="AC1127" s="127"/>
      <c r="AD1127" s="125"/>
      <c r="AE1127" s="125"/>
      <c r="AF1127" s="128"/>
      <c r="AG1127" s="129"/>
      <c r="AH1127" s="164" t="e">
        <f>SUBTOTAL(9,$U$1046:$U1127)</f>
        <v>#REF!</v>
      </c>
      <c r="AI1127" s="158" t="e">
        <f>SUBTOTAL(9,$V$1046:$V1127)</f>
        <v>#REF!</v>
      </c>
      <c r="AJ1127" s="159">
        <f>IFERROR(+Revisión_Avance_Periodo!$Z1055/Revisión_Avance_Periodo!$Y1055,0)</f>
        <v>0</v>
      </c>
      <c r="AK1127" s="126"/>
      <c r="AL1127" s="127"/>
      <c r="AM1127" s="125"/>
      <c r="AN1127" s="125"/>
      <c r="AO1127" s="128"/>
      <c r="AP1127" s="129"/>
    </row>
    <row r="1128" spans="1:42" x14ac:dyDescent="0.25">
      <c r="A1128" s="92">
        <v>90</v>
      </c>
      <c r="B1128" s="435" t="e">
        <f>CONCATENATE(Revisión_Avance_Periodo!$D1056,";",Revisión_Avance_Periodo!$F1056,";",Revisión_Avance_Periodo!$L1056)</f>
        <v>#REF!</v>
      </c>
      <c r="C1128" s="435" t="e">
        <f t="shared" si="96"/>
        <v>#REF!</v>
      </c>
      <c r="D1128" s="114" t="e">
        <f>VLOOKUP($A1128,#REF!,3,FALSE)</f>
        <v>#REF!</v>
      </c>
      <c r="E1128" s="436" t="e">
        <f>VLOOKUP($A1128,#REF!,4,FALSE)</f>
        <v>#REF!</v>
      </c>
      <c r="F1128" s="102" t="e">
        <f>VLOOKUP($A1128,#REF!,5,FALSE)</f>
        <v>#REF!</v>
      </c>
      <c r="G1128" s="93" t="e">
        <f>VLOOKUP($A1128,#REF!,8,FALSE)</f>
        <v>#REF!</v>
      </c>
      <c r="H1128" s="93" t="e">
        <f>VLOOKUP($A1128,#REF!,7,FALSE)</f>
        <v>#REF!</v>
      </c>
      <c r="I1128" s="438" t="e">
        <f>VLOOKUP($A1128,#REF!,10,FALSE)</f>
        <v>#REF!</v>
      </c>
      <c r="J1128" s="93" t="e">
        <f>VLOOKUP($A1128,#REF!,11,FALSE)</f>
        <v>#REF!</v>
      </c>
      <c r="K1128" s="114" t="e">
        <f>VLOOKUP($A1128,#REF!,12,FALSE)</f>
        <v>#REF!</v>
      </c>
      <c r="L1128" s="93" t="e">
        <f>VLOOKUP($A1128,#REF!,13,FALSE)</f>
        <v>#REF!</v>
      </c>
      <c r="M1128" s="438" t="e">
        <f>VLOOKUP($A1128,#REF!,14,FALSE)</f>
        <v>#REF!</v>
      </c>
      <c r="N1128" s="102" t="e">
        <f>VLOOKUP($A1128,#REF!,15,FALSE)</f>
        <v>#REF!</v>
      </c>
      <c r="O1128" s="102" t="e">
        <f>VLOOKUP($A1128,#REF!,18,FALSE)</f>
        <v>#REF!</v>
      </c>
      <c r="P1128" s="93" t="e">
        <f>VLOOKUP($A1128,#REF!,41,FALSE)</f>
        <v>#REF!</v>
      </c>
      <c r="Q1128" s="115" t="e">
        <f>VLOOKUP(Revisión_Avance_Periodo!$L1056,#REF!,30,FALSE)</f>
        <v>#REF!</v>
      </c>
      <c r="R1128" s="116">
        <v>2019</v>
      </c>
      <c r="S1128" s="196">
        <v>43799</v>
      </c>
      <c r="T1128" s="116" t="s">
        <v>78</v>
      </c>
      <c r="U1128" s="440" t="e">
        <f>INDEX(#REF!,MATCH(Revisión_Avance_Periodo!$L1128,#REF!,0),MATCH(Revisión_Avance_Periodo!$T1128,#REF!,0))</f>
        <v>#REF!</v>
      </c>
      <c r="V1128" s="440" t="e">
        <f>INDEX(#REF!,MATCH(Revisión_Avance_Periodo!$L1128,#REF!,0),MATCH(Revisión_Avance_Periodo!$T1128,#REF!,0))</f>
        <v>#REF!</v>
      </c>
      <c r="W1128" s="118">
        <f>IFERROR((V1128/U1128),0)</f>
        <v>0</v>
      </c>
      <c r="X1128" s="116" t="str">
        <f>VLOOKUP(W1128,Tabla_Estado_Meta_OAP_2019[#All],3,TRUE)</f>
        <v>Por Ejecutar</v>
      </c>
      <c r="Y1128" s="164" t="e">
        <f>SUBTOTAL(9,$U$206:$U1128)</f>
        <v>#REF!</v>
      </c>
      <c r="Z1128" s="158" t="e">
        <f>SUBTOTAL(9,$V$206:$V1128)</f>
        <v>#REF!</v>
      </c>
      <c r="AA1128" s="159">
        <f>IFERROR(+Revisión_Avance_Periodo!$Z1128/Revisión_Avance_Periodo!$Y1128,0)</f>
        <v>0</v>
      </c>
      <c r="AB1128" s="126"/>
      <c r="AC1128" s="127"/>
      <c r="AD1128" s="125"/>
      <c r="AE1128" s="125"/>
      <c r="AF1128" s="128"/>
      <c r="AG1128" s="129"/>
      <c r="AH1128" s="164" t="e">
        <f>SUBTOTAL(9,$U$1046:$U1128)</f>
        <v>#REF!</v>
      </c>
      <c r="AI1128" s="158" t="e">
        <f>SUBTOTAL(9,$V$1046:$V1128)</f>
        <v>#REF!</v>
      </c>
      <c r="AJ1128" s="159">
        <f>IFERROR(+Revisión_Avance_Periodo!$Z1056/Revisión_Avance_Periodo!$Y1056,0)</f>
        <v>0</v>
      </c>
      <c r="AK1128" s="126"/>
      <c r="AL1128" s="127"/>
      <c r="AM1128" s="125"/>
      <c r="AN1128" s="125"/>
      <c r="AO1128" s="128"/>
      <c r="AP1128" s="129"/>
    </row>
    <row r="1129" spans="1:42" ht="15.75" thickBot="1" x14ac:dyDescent="0.3">
      <c r="A1129" s="97">
        <v>90</v>
      </c>
      <c r="B1129" s="435" t="e">
        <f>CONCATENATE(Revisión_Avance_Periodo!$D1057,";",Revisión_Avance_Periodo!$F1057,";",Revisión_Avance_Periodo!$L1057)</f>
        <v>#REF!</v>
      </c>
      <c r="C1129" s="435" t="e">
        <f t="shared" si="96"/>
        <v>#REF!</v>
      </c>
      <c r="D1129" s="123" t="e">
        <f>VLOOKUP($A1129,#REF!,3,FALSE)</f>
        <v>#REF!</v>
      </c>
      <c r="E1129" s="436" t="e">
        <f>VLOOKUP($A1129,#REF!,4,FALSE)</f>
        <v>#REF!</v>
      </c>
      <c r="F1129" s="103" t="e">
        <f>VLOOKUP($A1129,#REF!,5,FALSE)</f>
        <v>#REF!</v>
      </c>
      <c r="G1129" s="98" t="e">
        <f>VLOOKUP($A1129,#REF!,8,FALSE)</f>
        <v>#REF!</v>
      </c>
      <c r="H1129" s="93" t="e">
        <f>VLOOKUP($A1129,#REF!,7,FALSE)</f>
        <v>#REF!</v>
      </c>
      <c r="I1129" s="438" t="e">
        <f>VLOOKUP($A1129,#REF!,10,FALSE)</f>
        <v>#REF!</v>
      </c>
      <c r="J1129" s="98" t="e">
        <f>VLOOKUP($A1129,#REF!,11,FALSE)</f>
        <v>#REF!</v>
      </c>
      <c r="K1129" s="114" t="e">
        <f>VLOOKUP($A1129,#REF!,12,FALSE)</f>
        <v>#REF!</v>
      </c>
      <c r="L1129" s="98" t="e">
        <f>VLOOKUP($A1129,#REF!,13,FALSE)</f>
        <v>#REF!</v>
      </c>
      <c r="M1129" s="438" t="e">
        <f>VLOOKUP($A1129,#REF!,14,FALSE)</f>
        <v>#REF!</v>
      </c>
      <c r="N1129" s="103" t="e">
        <f>VLOOKUP($A1129,#REF!,15,FALSE)</f>
        <v>#REF!</v>
      </c>
      <c r="O1129" s="103" t="e">
        <f>VLOOKUP($A1129,#REF!,18,FALSE)</f>
        <v>#REF!</v>
      </c>
      <c r="P1129" s="93" t="e">
        <f>VLOOKUP($A1129,#REF!,41,FALSE)</f>
        <v>#REF!</v>
      </c>
      <c r="Q1129" s="115" t="e">
        <f>VLOOKUP(Revisión_Avance_Periodo!$L1057,#REF!,30,FALSE)</f>
        <v>#REF!</v>
      </c>
      <c r="R1129" s="116">
        <v>2019</v>
      </c>
      <c r="S1129" s="196">
        <v>43829</v>
      </c>
      <c r="T1129" s="124" t="s">
        <v>79</v>
      </c>
      <c r="U1129" s="440" t="e">
        <f>INDEX(#REF!,MATCH(Revisión_Avance_Periodo!$L1129,#REF!,0),MATCH(Revisión_Avance_Periodo!$T1129,#REF!,0))</f>
        <v>#REF!</v>
      </c>
      <c r="V1129" s="440" t="e">
        <f>INDEX(#REF!,MATCH(Revisión_Avance_Periodo!$L1129,#REF!,0),MATCH(Revisión_Avance_Periodo!$T1129,#REF!,0))</f>
        <v>#REF!</v>
      </c>
      <c r="W1129" s="131" t="e">
        <f>V1129/U1129</f>
        <v>#REF!</v>
      </c>
      <c r="X1129" s="124" t="e">
        <f>VLOOKUP(W1129,Tabla_Estado_Meta_OAP_2019[#All],3,TRUE)</f>
        <v>#REF!</v>
      </c>
      <c r="Y1129" s="164" t="e">
        <f>SUBTOTAL(9,$U$206:$U1129)</f>
        <v>#REF!</v>
      </c>
      <c r="Z1129" s="158" t="e">
        <f>SUBTOTAL(9,$V$206:$V1129)</f>
        <v>#REF!</v>
      </c>
      <c r="AA1129" s="159">
        <f>IFERROR(+Revisión_Avance_Periodo!$Z1129/Revisión_Avance_Periodo!$Y1129,0)</f>
        <v>0</v>
      </c>
      <c r="AB1129" s="126"/>
      <c r="AC1129" s="127"/>
      <c r="AD1129" s="125"/>
      <c r="AE1129" s="125"/>
      <c r="AF1129" s="128"/>
      <c r="AG1129" s="129"/>
      <c r="AH1129" s="164" t="e">
        <f>SUBTOTAL(9,$U$1046:$U1129)</f>
        <v>#REF!</v>
      </c>
      <c r="AI1129" s="158" t="e">
        <f>SUBTOTAL(9,$V$1046:$V1129)</f>
        <v>#REF!</v>
      </c>
      <c r="AJ1129" s="159">
        <f>IFERROR(+Revisión_Avance_Periodo!$Z1057/Revisión_Avance_Periodo!$Y1057,0)</f>
        <v>0</v>
      </c>
      <c r="AK1129" s="126"/>
      <c r="AL1129" s="127"/>
      <c r="AM1129" s="125"/>
      <c r="AN1129" s="125"/>
      <c r="AO1129" s="128"/>
      <c r="AP1129" s="129"/>
    </row>
    <row r="1130" spans="1:42" x14ac:dyDescent="0.25">
      <c r="A1130" s="92">
        <v>91</v>
      </c>
      <c r="B1130" s="435" t="e">
        <f>CONCATENATE(Revisión_Avance_Periodo!$D1058,";",Revisión_Avance_Periodo!$F1058,";",Revisión_Avance_Periodo!$L1058)</f>
        <v>#REF!</v>
      </c>
      <c r="C1130" s="435" t="e">
        <f t="shared" si="96"/>
        <v>#REF!</v>
      </c>
      <c r="D1130" s="114" t="e">
        <f>VLOOKUP($A1130,#REF!,3,FALSE)</f>
        <v>#REF!</v>
      </c>
      <c r="E1130" s="436" t="e">
        <f>VLOOKUP($A1130,#REF!,4,FALSE)</f>
        <v>#REF!</v>
      </c>
      <c r="F1130" s="102" t="e">
        <f>VLOOKUP($A1130,#REF!,5,FALSE)</f>
        <v>#REF!</v>
      </c>
      <c r="G1130" s="93" t="e">
        <f>VLOOKUP($A1130,#REF!,8,FALSE)</f>
        <v>#REF!</v>
      </c>
      <c r="H1130" s="93" t="e">
        <f>VLOOKUP($A1130,#REF!,7,FALSE)</f>
        <v>#REF!</v>
      </c>
      <c r="I1130" s="438" t="e">
        <f>VLOOKUP($A1130,#REF!,10,FALSE)</f>
        <v>#REF!</v>
      </c>
      <c r="J1130" s="93" t="e">
        <f>VLOOKUP($A1130,#REF!,11,FALSE)</f>
        <v>#REF!</v>
      </c>
      <c r="K1130" s="114" t="e">
        <f>VLOOKUP($A1130,#REF!,12,FALSE)</f>
        <v>#REF!</v>
      </c>
      <c r="L1130" s="93" t="e">
        <f>VLOOKUP($A1130,#REF!,13,FALSE)</f>
        <v>#REF!</v>
      </c>
      <c r="M1130" s="438" t="e">
        <f>VLOOKUP($A1130,#REF!,14,FALSE)</f>
        <v>#REF!</v>
      </c>
      <c r="N1130" s="102" t="e">
        <f>VLOOKUP($A1130,#REF!,15,FALSE)</f>
        <v>#REF!</v>
      </c>
      <c r="O1130" s="102" t="e">
        <f>VLOOKUP($A1130,#REF!,18,FALSE)</f>
        <v>#REF!</v>
      </c>
      <c r="P1130" s="93" t="e">
        <f>VLOOKUP($A1130,#REF!,41,FALSE)</f>
        <v>#REF!</v>
      </c>
      <c r="Q1130" s="115" t="e">
        <f>VLOOKUP(Revisión_Avance_Periodo!$L1058,#REF!,30,FALSE)</f>
        <v>#REF!</v>
      </c>
      <c r="R1130" s="116">
        <v>2019</v>
      </c>
      <c r="S1130" s="196">
        <v>43495</v>
      </c>
      <c r="T1130" s="116" t="s">
        <v>68</v>
      </c>
      <c r="U1130" s="440" t="e">
        <f>INDEX(#REF!,MATCH(Revisión_Avance_Periodo!$L1130,#REF!,0),MATCH(Revisión_Avance_Periodo!$T1130,#REF!,0))</f>
        <v>#REF!</v>
      </c>
      <c r="V1130" s="440" t="e">
        <f>INDEX(#REF!,MATCH(Revisión_Avance_Periodo!$L1130,#REF!,0),MATCH(Revisión_Avance_Periodo!$T1130,#REF!,0))</f>
        <v>#REF!</v>
      </c>
      <c r="W1130" s="131" t="e">
        <f>V1130/U1130</f>
        <v>#REF!</v>
      </c>
      <c r="X1130" s="116" t="e">
        <f>VLOOKUP(W1130,Tabla_Estado_Meta_OAP_2019[#All],3,TRUE)</f>
        <v>#REF!</v>
      </c>
      <c r="Y1130" s="163" t="e">
        <f>SUBTOTAL(9,$U$206:$U1130)</f>
        <v>#REF!</v>
      </c>
      <c r="Z1130" s="161" t="e">
        <f>SUBTOTAL(9,$V$206:$V1130)</f>
        <v>#REF!</v>
      </c>
      <c r="AA1130" s="162">
        <f>IFERROR(+Revisión_Avance_Periodo!$Z1130/Revisión_Avance_Periodo!$Y1130,0)</f>
        <v>0</v>
      </c>
      <c r="AB1130" s="445" t="e">
        <f>SUBTOTAL(9,U1130:U1141)</f>
        <v>#REF!</v>
      </c>
      <c r="AC1130" s="446" t="e">
        <f>SUBTOTAL(9,V1130:V1141)</f>
        <v>#REF!</v>
      </c>
      <c r="AD1130" s="119" t="e">
        <f>+AC1130/AB1130</f>
        <v>#REF!</v>
      </c>
      <c r="AE1130" s="119" t="e">
        <f>100%-Revisión_Avance_Periodo!$AD1130</f>
        <v>#REF!</v>
      </c>
      <c r="AF1130" s="121" t="e">
        <f>VLOOKUP(AD1130,Tabla_Estado_Meta_OAP_2019[],3,TRUE)</f>
        <v>#REF!</v>
      </c>
      <c r="AG1130" s="122" t="e">
        <f>Revisión_Avance_Periodo!$AD1130*Revisión_Avance_Periodo!$Q1130</f>
        <v>#REF!</v>
      </c>
      <c r="AH1130" s="163" t="e">
        <f>SUBTOTAL(9,$U$1058:$U1130)</f>
        <v>#REF!</v>
      </c>
      <c r="AI1130" s="161" t="e">
        <f>SUBTOTAL(9,$V$1058:$V1130)</f>
        <v>#REF!</v>
      </c>
      <c r="AJ1130" s="162">
        <f>IFERROR(+Revisión_Avance_Periodo!$Z1058/Revisión_Avance_Periodo!$Y1058,0)</f>
        <v>0</v>
      </c>
      <c r="AK1130" s="445" t="e">
        <f>SUBTOTAL(9,AD1130:AD1141)</f>
        <v>#REF!</v>
      </c>
      <c r="AL1130" s="446" t="e">
        <f>SUBTOTAL(9,AE1130:AE1141)</f>
        <v>#REF!</v>
      </c>
      <c r="AM1130" s="119" t="e">
        <f>+AL1130/AK1130</f>
        <v>#REF!</v>
      </c>
      <c r="AN1130" s="119" t="e">
        <f>100%-Revisión_Avance_Periodo!$AD1058</f>
        <v>#REF!</v>
      </c>
      <c r="AO1130" s="121" t="e">
        <f>VLOOKUP(AM1130,Tabla_Estado_Meta_OAP_2019[],3,TRUE)</f>
        <v>#REF!</v>
      </c>
      <c r="AP1130" s="122" t="e">
        <f>Revisión_Avance_Periodo!$AD1058*Revisión_Avance_Periodo!$Q1058</f>
        <v>#REF!</v>
      </c>
    </row>
    <row r="1131" spans="1:42" x14ac:dyDescent="0.25">
      <c r="A1131" s="97">
        <v>91</v>
      </c>
      <c r="B1131" s="435" t="e">
        <f>CONCATENATE(Revisión_Avance_Periodo!$D1059,";",Revisión_Avance_Periodo!$F1059,";",Revisión_Avance_Periodo!$L1059)</f>
        <v>#REF!</v>
      </c>
      <c r="C1131" s="435" t="e">
        <f t="shared" si="96"/>
        <v>#REF!</v>
      </c>
      <c r="D1131" s="123" t="e">
        <f>VLOOKUP($A1131,#REF!,3,FALSE)</f>
        <v>#REF!</v>
      </c>
      <c r="E1131" s="436" t="e">
        <f>VLOOKUP($A1131,#REF!,4,FALSE)</f>
        <v>#REF!</v>
      </c>
      <c r="F1131" s="103" t="e">
        <f>VLOOKUP($A1131,#REF!,5,FALSE)</f>
        <v>#REF!</v>
      </c>
      <c r="G1131" s="98" t="e">
        <f>VLOOKUP($A1131,#REF!,8,FALSE)</f>
        <v>#REF!</v>
      </c>
      <c r="H1131" s="93" t="e">
        <f>VLOOKUP($A1131,#REF!,7,FALSE)</f>
        <v>#REF!</v>
      </c>
      <c r="I1131" s="438" t="e">
        <f>VLOOKUP($A1131,#REF!,10,FALSE)</f>
        <v>#REF!</v>
      </c>
      <c r="J1131" s="98" t="e">
        <f>VLOOKUP($A1131,#REF!,11,FALSE)</f>
        <v>#REF!</v>
      </c>
      <c r="K1131" s="114" t="e">
        <f>VLOOKUP($A1131,#REF!,12,FALSE)</f>
        <v>#REF!</v>
      </c>
      <c r="L1131" s="98" t="e">
        <f>VLOOKUP($A1131,#REF!,13,FALSE)</f>
        <v>#REF!</v>
      </c>
      <c r="M1131" s="438" t="e">
        <f>VLOOKUP($A1131,#REF!,14,FALSE)</f>
        <v>#REF!</v>
      </c>
      <c r="N1131" s="103" t="e">
        <f>VLOOKUP($A1131,#REF!,15,FALSE)</f>
        <v>#REF!</v>
      </c>
      <c r="O1131" s="103" t="e">
        <f>VLOOKUP($A1131,#REF!,18,FALSE)</f>
        <v>#REF!</v>
      </c>
      <c r="P1131" s="93" t="e">
        <f>VLOOKUP($A1131,#REF!,41,FALSE)</f>
        <v>#REF!</v>
      </c>
      <c r="Q1131" s="115" t="e">
        <f>VLOOKUP(Revisión_Avance_Periodo!$L1059,#REF!,30,FALSE)</f>
        <v>#REF!</v>
      </c>
      <c r="R1131" s="116">
        <v>2019</v>
      </c>
      <c r="S1131" s="196">
        <v>43524</v>
      </c>
      <c r="T1131" s="124" t="s">
        <v>69</v>
      </c>
      <c r="U1131" s="440" t="e">
        <f>INDEX(#REF!,MATCH(Revisión_Avance_Periodo!$L1131,#REF!,0),MATCH(Revisión_Avance_Periodo!$T1131,#REF!,0))</f>
        <v>#REF!</v>
      </c>
      <c r="V1131" s="440" t="e">
        <f>INDEX(#REF!,MATCH(Revisión_Avance_Periodo!$L1131,#REF!,0),MATCH(Revisión_Avance_Periodo!$T1131,#REF!,0))</f>
        <v>#REF!</v>
      </c>
      <c r="W1131" s="118">
        <f>IFERROR((V1131/U1131),0)</f>
        <v>0</v>
      </c>
      <c r="X1131" s="124" t="str">
        <f>VLOOKUP(W1131,Tabla_Estado_Meta_OAP_2019[#All],3,TRUE)</f>
        <v>Por Ejecutar</v>
      </c>
      <c r="Y1131" s="164" t="e">
        <f>SUBTOTAL(9,$U$206:$U1131)</f>
        <v>#REF!</v>
      </c>
      <c r="Z1131" s="158" t="e">
        <f>SUBTOTAL(9,$V$206:$V1131)</f>
        <v>#REF!</v>
      </c>
      <c r="AA1131" s="159">
        <f>IFERROR(+Revisión_Avance_Periodo!$Z1131/Revisión_Avance_Periodo!$Y1131,0)</f>
        <v>0</v>
      </c>
      <c r="AB1131" s="126"/>
      <c r="AC1131" s="127"/>
      <c r="AD1131" s="125"/>
      <c r="AE1131" s="125"/>
      <c r="AF1131" s="128"/>
      <c r="AG1131" s="129"/>
      <c r="AH1131" s="164" t="e">
        <f>SUBTOTAL(9,$U$1058:$U1131)</f>
        <v>#REF!</v>
      </c>
      <c r="AI1131" s="158" t="e">
        <f>SUBTOTAL(9,$V$1058:$V1131)</f>
        <v>#REF!</v>
      </c>
      <c r="AJ1131" s="159">
        <f>IFERROR(+Revisión_Avance_Periodo!$Z1059/Revisión_Avance_Periodo!$Y1059,0)</f>
        <v>0</v>
      </c>
      <c r="AK1131" s="126"/>
      <c r="AL1131" s="127"/>
      <c r="AM1131" s="125"/>
      <c r="AN1131" s="125"/>
      <c r="AO1131" s="128"/>
      <c r="AP1131" s="129"/>
    </row>
    <row r="1132" spans="1:42" x14ac:dyDescent="0.25">
      <c r="A1132" s="92">
        <v>91</v>
      </c>
      <c r="B1132" s="435" t="e">
        <f>CONCATENATE(Revisión_Avance_Periodo!$D1060,";",Revisión_Avance_Periodo!$F1060,";",Revisión_Avance_Periodo!$L1060)</f>
        <v>#REF!</v>
      </c>
      <c r="C1132" s="435" t="e">
        <f t="shared" si="96"/>
        <v>#REF!</v>
      </c>
      <c r="D1132" s="114" t="e">
        <f>VLOOKUP($A1132,#REF!,3,FALSE)</f>
        <v>#REF!</v>
      </c>
      <c r="E1132" s="436" t="e">
        <f>VLOOKUP($A1132,#REF!,4,FALSE)</f>
        <v>#REF!</v>
      </c>
      <c r="F1132" s="102" t="e">
        <f>VLOOKUP($A1132,#REF!,5,FALSE)</f>
        <v>#REF!</v>
      </c>
      <c r="G1132" s="93" t="e">
        <f>VLOOKUP($A1132,#REF!,8,FALSE)</f>
        <v>#REF!</v>
      </c>
      <c r="H1132" s="93" t="e">
        <f>VLOOKUP($A1132,#REF!,7,FALSE)</f>
        <v>#REF!</v>
      </c>
      <c r="I1132" s="438" t="e">
        <f>VLOOKUP($A1132,#REF!,10,FALSE)</f>
        <v>#REF!</v>
      </c>
      <c r="J1132" s="93" t="e">
        <f>VLOOKUP($A1132,#REF!,11,FALSE)</f>
        <v>#REF!</v>
      </c>
      <c r="K1132" s="114" t="e">
        <f>VLOOKUP($A1132,#REF!,12,FALSE)</f>
        <v>#REF!</v>
      </c>
      <c r="L1132" s="93" t="e">
        <f>VLOOKUP($A1132,#REF!,13,FALSE)</f>
        <v>#REF!</v>
      </c>
      <c r="M1132" s="438" t="e">
        <f>VLOOKUP($A1132,#REF!,14,FALSE)</f>
        <v>#REF!</v>
      </c>
      <c r="N1132" s="102" t="e">
        <f>VLOOKUP($A1132,#REF!,15,FALSE)</f>
        <v>#REF!</v>
      </c>
      <c r="O1132" s="102" t="e">
        <f>VLOOKUP($A1132,#REF!,18,FALSE)</f>
        <v>#REF!</v>
      </c>
      <c r="P1132" s="93" t="e">
        <f>VLOOKUP($A1132,#REF!,41,FALSE)</f>
        <v>#REF!</v>
      </c>
      <c r="Q1132" s="115" t="e">
        <f>VLOOKUP(Revisión_Avance_Periodo!$L1060,#REF!,30,FALSE)</f>
        <v>#REF!</v>
      </c>
      <c r="R1132" s="116">
        <v>2019</v>
      </c>
      <c r="S1132" s="196">
        <v>43554</v>
      </c>
      <c r="T1132" s="116" t="s">
        <v>70</v>
      </c>
      <c r="U1132" s="440" t="e">
        <f>INDEX(#REF!,MATCH(Revisión_Avance_Periodo!$L1132,#REF!,0),MATCH(Revisión_Avance_Periodo!$T1132,#REF!,0))</f>
        <v>#REF!</v>
      </c>
      <c r="V1132" s="440" t="e">
        <f>INDEX(#REF!,MATCH(Revisión_Avance_Periodo!$L1132,#REF!,0),MATCH(Revisión_Avance_Periodo!$T1132,#REF!,0))</f>
        <v>#REF!</v>
      </c>
      <c r="W1132" s="118">
        <f>IFERROR((V1132/U1132),0)</f>
        <v>0</v>
      </c>
      <c r="X1132" s="116" t="str">
        <f>VLOOKUP(W1132,Tabla_Estado_Meta_OAP_2019[#All],3,TRUE)</f>
        <v>Por Ejecutar</v>
      </c>
      <c r="Y1132" s="164" t="e">
        <f>SUBTOTAL(9,$U$206:$U1132)</f>
        <v>#REF!</v>
      </c>
      <c r="Z1132" s="158" t="e">
        <f>SUBTOTAL(9,$V$206:$V1132)</f>
        <v>#REF!</v>
      </c>
      <c r="AA1132" s="159">
        <f>IFERROR(+Revisión_Avance_Periodo!$Z1132/Revisión_Avance_Periodo!$Y1132,0)</f>
        <v>0</v>
      </c>
      <c r="AB1132" s="126"/>
      <c r="AC1132" s="127"/>
      <c r="AD1132" s="125"/>
      <c r="AE1132" s="125"/>
      <c r="AF1132" s="128"/>
      <c r="AG1132" s="129"/>
      <c r="AH1132" s="164" t="e">
        <f>SUBTOTAL(9,$U$1058:$U1132)</f>
        <v>#REF!</v>
      </c>
      <c r="AI1132" s="158" t="e">
        <f>SUBTOTAL(9,$V$1058:$V1132)</f>
        <v>#REF!</v>
      </c>
      <c r="AJ1132" s="159">
        <f>IFERROR(+Revisión_Avance_Periodo!$Z1060/Revisión_Avance_Periodo!$Y1060,0)</f>
        <v>0</v>
      </c>
      <c r="AK1132" s="126"/>
      <c r="AL1132" s="127"/>
      <c r="AM1132" s="125"/>
      <c r="AN1132" s="125"/>
      <c r="AO1132" s="128"/>
      <c r="AP1132" s="129"/>
    </row>
    <row r="1133" spans="1:42" x14ac:dyDescent="0.25">
      <c r="A1133" s="97">
        <v>91</v>
      </c>
      <c r="B1133" s="435" t="e">
        <f>CONCATENATE(Revisión_Avance_Periodo!$D1061,";",Revisión_Avance_Periodo!$F1061,";",Revisión_Avance_Periodo!$L1061)</f>
        <v>#REF!</v>
      </c>
      <c r="C1133" s="435" t="e">
        <f t="shared" si="96"/>
        <v>#REF!</v>
      </c>
      <c r="D1133" s="123" t="e">
        <f>VLOOKUP($A1133,#REF!,3,FALSE)</f>
        <v>#REF!</v>
      </c>
      <c r="E1133" s="436" t="e">
        <f>VLOOKUP($A1133,#REF!,4,FALSE)</f>
        <v>#REF!</v>
      </c>
      <c r="F1133" s="103" t="e">
        <f>VLOOKUP($A1133,#REF!,5,FALSE)</f>
        <v>#REF!</v>
      </c>
      <c r="G1133" s="98" t="e">
        <f>VLOOKUP($A1133,#REF!,8,FALSE)</f>
        <v>#REF!</v>
      </c>
      <c r="H1133" s="93" t="e">
        <f>VLOOKUP($A1133,#REF!,7,FALSE)</f>
        <v>#REF!</v>
      </c>
      <c r="I1133" s="438" t="e">
        <f>VLOOKUP($A1133,#REF!,10,FALSE)</f>
        <v>#REF!</v>
      </c>
      <c r="J1133" s="98" t="e">
        <f>VLOOKUP($A1133,#REF!,11,FALSE)</f>
        <v>#REF!</v>
      </c>
      <c r="K1133" s="114" t="e">
        <f>VLOOKUP($A1133,#REF!,12,FALSE)</f>
        <v>#REF!</v>
      </c>
      <c r="L1133" s="98" t="e">
        <f>VLOOKUP($A1133,#REF!,13,FALSE)</f>
        <v>#REF!</v>
      </c>
      <c r="M1133" s="438" t="e">
        <f>VLOOKUP($A1133,#REF!,14,FALSE)</f>
        <v>#REF!</v>
      </c>
      <c r="N1133" s="103" t="e">
        <f>VLOOKUP($A1133,#REF!,15,FALSE)</f>
        <v>#REF!</v>
      </c>
      <c r="O1133" s="103" t="e">
        <f>VLOOKUP($A1133,#REF!,18,FALSE)</f>
        <v>#REF!</v>
      </c>
      <c r="P1133" s="93" t="e">
        <f>VLOOKUP($A1133,#REF!,41,FALSE)</f>
        <v>#REF!</v>
      </c>
      <c r="Q1133" s="115" t="e">
        <f>VLOOKUP(Revisión_Avance_Periodo!$L1061,#REF!,30,FALSE)</f>
        <v>#REF!</v>
      </c>
      <c r="R1133" s="116">
        <v>2019</v>
      </c>
      <c r="S1133" s="196">
        <v>43585</v>
      </c>
      <c r="T1133" s="124" t="s">
        <v>71</v>
      </c>
      <c r="U1133" s="440" t="e">
        <f>INDEX(#REF!,MATCH(Revisión_Avance_Periodo!$L1133,#REF!,0),MATCH(Revisión_Avance_Periodo!$T1133,#REF!,0))</f>
        <v>#REF!</v>
      </c>
      <c r="V1133" s="440" t="e">
        <f>INDEX(#REF!,MATCH(Revisión_Avance_Periodo!$L1133,#REF!,0),MATCH(Revisión_Avance_Periodo!$T1133,#REF!,0))</f>
        <v>#REF!</v>
      </c>
      <c r="W1133" s="118">
        <f>IFERROR((V1133/U1133),0)</f>
        <v>0</v>
      </c>
      <c r="X1133" s="124" t="str">
        <f>VLOOKUP(W1133,Tabla_Estado_Meta_OAP_2019[#All],3,TRUE)</f>
        <v>Por Ejecutar</v>
      </c>
      <c r="Y1133" s="164" t="e">
        <f>SUBTOTAL(9,$U$206:$U1133)</f>
        <v>#REF!</v>
      </c>
      <c r="Z1133" s="158" t="e">
        <f>SUBTOTAL(9,$V$206:$V1133)</f>
        <v>#REF!</v>
      </c>
      <c r="AA1133" s="159">
        <f>IFERROR(+Revisión_Avance_Periodo!$Z1133/Revisión_Avance_Periodo!$Y1133,0)</f>
        <v>0</v>
      </c>
      <c r="AB1133" s="126"/>
      <c r="AC1133" s="127"/>
      <c r="AD1133" s="125"/>
      <c r="AE1133" s="125"/>
      <c r="AF1133" s="128"/>
      <c r="AG1133" s="129"/>
      <c r="AH1133" s="164" t="e">
        <f>SUBTOTAL(9,$U$1058:$U1133)</f>
        <v>#REF!</v>
      </c>
      <c r="AI1133" s="158" t="e">
        <f>SUBTOTAL(9,$V$1058:$V1133)</f>
        <v>#REF!</v>
      </c>
      <c r="AJ1133" s="159">
        <f>IFERROR(+Revisión_Avance_Periodo!$Z1061/Revisión_Avance_Periodo!$Y1061,0)</f>
        <v>0</v>
      </c>
      <c r="AK1133" s="126"/>
      <c r="AL1133" s="127"/>
      <c r="AM1133" s="125"/>
      <c r="AN1133" s="125"/>
      <c r="AO1133" s="128"/>
      <c r="AP1133" s="129"/>
    </row>
    <row r="1134" spans="1:42" x14ac:dyDescent="0.25">
      <c r="A1134" s="92">
        <v>91</v>
      </c>
      <c r="B1134" s="435" t="e">
        <f>CONCATENATE(Revisión_Avance_Periodo!$D1062,";",Revisión_Avance_Periodo!$F1062,";",Revisión_Avance_Periodo!$L1062)</f>
        <v>#REF!</v>
      </c>
      <c r="C1134" s="435" t="e">
        <f t="shared" si="96"/>
        <v>#REF!</v>
      </c>
      <c r="D1134" s="114" t="e">
        <f>VLOOKUP($A1134,#REF!,3,FALSE)</f>
        <v>#REF!</v>
      </c>
      <c r="E1134" s="436" t="e">
        <f>VLOOKUP($A1134,#REF!,4,FALSE)</f>
        <v>#REF!</v>
      </c>
      <c r="F1134" s="102" t="e">
        <f>VLOOKUP($A1134,#REF!,5,FALSE)</f>
        <v>#REF!</v>
      </c>
      <c r="G1134" s="93" t="e">
        <f>VLOOKUP($A1134,#REF!,8,FALSE)</f>
        <v>#REF!</v>
      </c>
      <c r="H1134" s="93" t="e">
        <f>VLOOKUP($A1134,#REF!,7,FALSE)</f>
        <v>#REF!</v>
      </c>
      <c r="I1134" s="438" t="e">
        <f>VLOOKUP($A1134,#REF!,10,FALSE)</f>
        <v>#REF!</v>
      </c>
      <c r="J1134" s="93" t="e">
        <f>VLOOKUP($A1134,#REF!,11,FALSE)</f>
        <v>#REF!</v>
      </c>
      <c r="K1134" s="114" t="e">
        <f>VLOOKUP($A1134,#REF!,12,FALSE)</f>
        <v>#REF!</v>
      </c>
      <c r="L1134" s="93" t="e">
        <f>VLOOKUP($A1134,#REF!,13,FALSE)</f>
        <v>#REF!</v>
      </c>
      <c r="M1134" s="438" t="e">
        <f>VLOOKUP($A1134,#REF!,14,FALSE)</f>
        <v>#REF!</v>
      </c>
      <c r="N1134" s="102" t="e">
        <f>VLOOKUP($A1134,#REF!,15,FALSE)</f>
        <v>#REF!</v>
      </c>
      <c r="O1134" s="102" t="e">
        <f>VLOOKUP($A1134,#REF!,18,FALSE)</f>
        <v>#REF!</v>
      </c>
      <c r="P1134" s="93" t="e">
        <f>VLOOKUP($A1134,#REF!,41,FALSE)</f>
        <v>#REF!</v>
      </c>
      <c r="Q1134" s="115" t="e">
        <f>VLOOKUP(Revisión_Avance_Periodo!$L1062,#REF!,30,FALSE)</f>
        <v>#REF!</v>
      </c>
      <c r="R1134" s="116">
        <v>2019</v>
      </c>
      <c r="S1134" s="196">
        <v>43615</v>
      </c>
      <c r="T1134" s="116" t="s">
        <v>72</v>
      </c>
      <c r="U1134" s="440" t="e">
        <f>INDEX(#REF!,MATCH(Revisión_Avance_Periodo!$L1134,#REF!,0),MATCH(Revisión_Avance_Periodo!$T1134,#REF!,0))</f>
        <v>#REF!</v>
      </c>
      <c r="V1134" s="440" t="e">
        <f>INDEX(#REF!,MATCH(Revisión_Avance_Periodo!$L1134,#REF!,0),MATCH(Revisión_Avance_Periodo!$T1134,#REF!,0))</f>
        <v>#REF!</v>
      </c>
      <c r="W1134" s="131" t="e">
        <f t="shared" ref="W1134:W1140" si="97">V1134/U1134</f>
        <v>#REF!</v>
      </c>
      <c r="X1134" s="116" t="e">
        <f>VLOOKUP(W1134,Tabla_Estado_Meta_OAP_2019[#All],3,TRUE)</f>
        <v>#REF!</v>
      </c>
      <c r="Y1134" s="164" t="e">
        <f>SUBTOTAL(9,$U$206:$U1134)</f>
        <v>#REF!</v>
      </c>
      <c r="Z1134" s="158" t="e">
        <f>SUBTOTAL(9,$V$206:$V1134)</f>
        <v>#REF!</v>
      </c>
      <c r="AA1134" s="159">
        <f>IFERROR(+Revisión_Avance_Periodo!$Z1134/Revisión_Avance_Periodo!$Y1134,0)</f>
        <v>0</v>
      </c>
      <c r="AB1134" s="126"/>
      <c r="AC1134" s="127"/>
      <c r="AD1134" s="125"/>
      <c r="AE1134" s="125"/>
      <c r="AF1134" s="128"/>
      <c r="AG1134" s="129"/>
      <c r="AH1134" s="164" t="e">
        <f>SUBTOTAL(9,$U$1058:$U1134)</f>
        <v>#REF!</v>
      </c>
      <c r="AI1134" s="158" t="e">
        <f>SUBTOTAL(9,$V$1058:$V1134)</f>
        <v>#REF!</v>
      </c>
      <c r="AJ1134" s="159">
        <f>IFERROR(+Revisión_Avance_Periodo!$Z1062/Revisión_Avance_Periodo!$Y1062,0)</f>
        <v>0</v>
      </c>
      <c r="AK1134" s="126"/>
      <c r="AL1134" s="127"/>
      <c r="AM1134" s="125"/>
      <c r="AN1134" s="125"/>
      <c r="AO1134" s="128"/>
      <c r="AP1134" s="129"/>
    </row>
    <row r="1135" spans="1:42" x14ac:dyDescent="0.25">
      <c r="A1135" s="97">
        <v>91</v>
      </c>
      <c r="B1135" s="435" t="e">
        <f>CONCATENATE(Revisión_Avance_Periodo!$D1063,";",Revisión_Avance_Periodo!$F1063,";",Revisión_Avance_Periodo!$L1063)</f>
        <v>#REF!</v>
      </c>
      <c r="C1135" s="435" t="e">
        <f t="shared" si="96"/>
        <v>#REF!</v>
      </c>
      <c r="D1135" s="123" t="e">
        <f>VLOOKUP($A1135,#REF!,3,FALSE)</f>
        <v>#REF!</v>
      </c>
      <c r="E1135" s="436" t="e">
        <f>VLOOKUP($A1135,#REF!,4,FALSE)</f>
        <v>#REF!</v>
      </c>
      <c r="F1135" s="103" t="e">
        <f>VLOOKUP($A1135,#REF!,5,FALSE)</f>
        <v>#REF!</v>
      </c>
      <c r="G1135" s="98" t="e">
        <f>VLOOKUP($A1135,#REF!,8,FALSE)</f>
        <v>#REF!</v>
      </c>
      <c r="H1135" s="93" t="e">
        <f>VLOOKUP($A1135,#REF!,7,FALSE)</f>
        <v>#REF!</v>
      </c>
      <c r="I1135" s="438" t="e">
        <f>VLOOKUP($A1135,#REF!,10,FALSE)</f>
        <v>#REF!</v>
      </c>
      <c r="J1135" s="98" t="e">
        <f>VLOOKUP($A1135,#REF!,11,FALSE)</f>
        <v>#REF!</v>
      </c>
      <c r="K1135" s="114" t="e">
        <f>VLOOKUP($A1135,#REF!,12,FALSE)</f>
        <v>#REF!</v>
      </c>
      <c r="L1135" s="98" t="e">
        <f>VLOOKUP($A1135,#REF!,13,FALSE)</f>
        <v>#REF!</v>
      </c>
      <c r="M1135" s="438" t="e">
        <f>VLOOKUP($A1135,#REF!,14,FALSE)</f>
        <v>#REF!</v>
      </c>
      <c r="N1135" s="103" t="e">
        <f>VLOOKUP($A1135,#REF!,15,FALSE)</f>
        <v>#REF!</v>
      </c>
      <c r="O1135" s="103" t="e">
        <f>VLOOKUP($A1135,#REF!,18,FALSE)</f>
        <v>#REF!</v>
      </c>
      <c r="P1135" s="93" t="e">
        <f>VLOOKUP($A1135,#REF!,41,FALSE)</f>
        <v>#REF!</v>
      </c>
      <c r="Q1135" s="115" t="e">
        <f>VLOOKUP(Revisión_Avance_Periodo!$L1063,#REF!,30,FALSE)</f>
        <v>#REF!</v>
      </c>
      <c r="R1135" s="116">
        <v>2019</v>
      </c>
      <c r="S1135" s="196">
        <v>43646</v>
      </c>
      <c r="T1135" s="124" t="s">
        <v>73</v>
      </c>
      <c r="U1135" s="440" t="e">
        <f>INDEX(#REF!,MATCH(Revisión_Avance_Periodo!$L1135,#REF!,0),MATCH(Revisión_Avance_Periodo!$T1135,#REF!,0))</f>
        <v>#REF!</v>
      </c>
      <c r="V1135" s="440" t="e">
        <f>INDEX(#REF!,MATCH(Revisión_Avance_Periodo!$L1135,#REF!,0),MATCH(Revisión_Avance_Periodo!$T1135,#REF!,0))</f>
        <v>#REF!</v>
      </c>
      <c r="W1135" s="130" t="e">
        <f t="shared" si="97"/>
        <v>#REF!</v>
      </c>
      <c r="X1135" s="124" t="e">
        <f>VLOOKUP(W1135,Tabla_Estado_Meta_OAP_2019[#All],3,TRUE)</f>
        <v>#REF!</v>
      </c>
      <c r="Y1135" s="164" t="e">
        <f>SUBTOTAL(9,$U$206:$U1135)</f>
        <v>#REF!</v>
      </c>
      <c r="Z1135" s="158" t="e">
        <f>SUBTOTAL(9,$V$206:$V1135)</f>
        <v>#REF!</v>
      </c>
      <c r="AA1135" s="159">
        <f>IFERROR(+Revisión_Avance_Periodo!$Z1135/Revisión_Avance_Periodo!$Y1135,0)</f>
        <v>0</v>
      </c>
      <c r="AB1135" s="126"/>
      <c r="AC1135" s="127"/>
      <c r="AD1135" s="125"/>
      <c r="AE1135" s="125"/>
      <c r="AF1135" s="128"/>
      <c r="AG1135" s="129"/>
      <c r="AH1135" s="164" t="e">
        <f>SUBTOTAL(9,$U$1058:$U1135)</f>
        <v>#REF!</v>
      </c>
      <c r="AI1135" s="158" t="e">
        <f>SUBTOTAL(9,$V$1058:$V1135)</f>
        <v>#REF!</v>
      </c>
      <c r="AJ1135" s="159">
        <f>IFERROR(+Revisión_Avance_Periodo!$Z1063/Revisión_Avance_Periodo!$Y1063,0)</f>
        <v>0</v>
      </c>
      <c r="AK1135" s="126"/>
      <c r="AL1135" s="127"/>
      <c r="AM1135" s="125"/>
      <c r="AN1135" s="125"/>
      <c r="AO1135" s="128"/>
      <c r="AP1135" s="129"/>
    </row>
    <row r="1136" spans="1:42" x14ac:dyDescent="0.25">
      <c r="A1136" s="92">
        <v>91</v>
      </c>
      <c r="B1136" s="435" t="e">
        <f>CONCATENATE(Revisión_Avance_Periodo!$D1064,";",Revisión_Avance_Periodo!$F1064,";",Revisión_Avance_Periodo!$L1064)</f>
        <v>#REF!</v>
      </c>
      <c r="C1136" s="435" t="e">
        <f t="shared" si="96"/>
        <v>#REF!</v>
      </c>
      <c r="D1136" s="114" t="e">
        <f>VLOOKUP($A1136,#REF!,3,FALSE)</f>
        <v>#REF!</v>
      </c>
      <c r="E1136" s="436" t="e">
        <f>VLOOKUP($A1136,#REF!,4,FALSE)</f>
        <v>#REF!</v>
      </c>
      <c r="F1136" s="102" t="e">
        <f>VLOOKUP($A1136,#REF!,5,FALSE)</f>
        <v>#REF!</v>
      </c>
      <c r="G1136" s="93" t="e">
        <f>VLOOKUP($A1136,#REF!,8,FALSE)</f>
        <v>#REF!</v>
      </c>
      <c r="H1136" s="93" t="e">
        <f>VLOOKUP($A1136,#REF!,7,FALSE)</f>
        <v>#REF!</v>
      </c>
      <c r="I1136" s="438" t="e">
        <f>VLOOKUP($A1136,#REF!,10,FALSE)</f>
        <v>#REF!</v>
      </c>
      <c r="J1136" s="93" t="e">
        <f>VLOOKUP($A1136,#REF!,11,FALSE)</f>
        <v>#REF!</v>
      </c>
      <c r="K1136" s="114" t="e">
        <f>VLOOKUP($A1136,#REF!,12,FALSE)</f>
        <v>#REF!</v>
      </c>
      <c r="L1136" s="93" t="e">
        <f>VLOOKUP($A1136,#REF!,13,FALSE)</f>
        <v>#REF!</v>
      </c>
      <c r="M1136" s="438" t="e">
        <f>VLOOKUP($A1136,#REF!,14,FALSE)</f>
        <v>#REF!</v>
      </c>
      <c r="N1136" s="102" t="e">
        <f>VLOOKUP($A1136,#REF!,15,FALSE)</f>
        <v>#REF!</v>
      </c>
      <c r="O1136" s="102" t="e">
        <f>VLOOKUP($A1136,#REF!,18,FALSE)</f>
        <v>#REF!</v>
      </c>
      <c r="P1136" s="93" t="e">
        <f>VLOOKUP($A1136,#REF!,41,FALSE)</f>
        <v>#REF!</v>
      </c>
      <c r="Q1136" s="115" t="e">
        <f>VLOOKUP(Revisión_Avance_Periodo!$L1064,#REF!,30,FALSE)</f>
        <v>#REF!</v>
      </c>
      <c r="R1136" s="116">
        <v>2019</v>
      </c>
      <c r="S1136" s="196">
        <v>43676</v>
      </c>
      <c r="T1136" s="116" t="s">
        <v>74</v>
      </c>
      <c r="U1136" s="440" t="e">
        <f>INDEX(#REF!,MATCH(Revisión_Avance_Periodo!$L1136,#REF!,0),MATCH(Revisión_Avance_Periodo!$T1136,#REF!,0))</f>
        <v>#REF!</v>
      </c>
      <c r="V1136" s="440" t="e">
        <f>INDEX(#REF!,MATCH(Revisión_Avance_Periodo!$L1136,#REF!,0),MATCH(Revisión_Avance_Periodo!$T1136,#REF!,0))</f>
        <v>#REF!</v>
      </c>
      <c r="W1136" s="130" t="e">
        <f t="shared" si="97"/>
        <v>#REF!</v>
      </c>
      <c r="X1136" s="116" t="e">
        <f>VLOOKUP(W1136,Tabla_Estado_Meta_OAP_2019[#All],3,TRUE)</f>
        <v>#REF!</v>
      </c>
      <c r="Y1136" s="164" t="e">
        <f>SUBTOTAL(9,$U$206:$U1136)</f>
        <v>#REF!</v>
      </c>
      <c r="Z1136" s="158" t="e">
        <f>SUBTOTAL(9,$V$206:$V1136)</f>
        <v>#REF!</v>
      </c>
      <c r="AA1136" s="159">
        <f>IFERROR(+Revisión_Avance_Periodo!$Z1136/Revisión_Avance_Periodo!$Y1136,0)</f>
        <v>0</v>
      </c>
      <c r="AB1136" s="126"/>
      <c r="AC1136" s="127"/>
      <c r="AD1136" s="125"/>
      <c r="AE1136" s="125"/>
      <c r="AF1136" s="128"/>
      <c r="AG1136" s="129"/>
      <c r="AH1136" s="164" t="e">
        <f>SUBTOTAL(9,$U$1058:$U1136)</f>
        <v>#REF!</v>
      </c>
      <c r="AI1136" s="158" t="e">
        <f>SUBTOTAL(9,$V$1058:$V1136)</f>
        <v>#REF!</v>
      </c>
      <c r="AJ1136" s="159">
        <f>IFERROR(+Revisión_Avance_Periodo!$Z1064/Revisión_Avance_Periodo!$Y1064,0)</f>
        <v>0</v>
      </c>
      <c r="AK1136" s="126"/>
      <c r="AL1136" s="127"/>
      <c r="AM1136" s="125"/>
      <c r="AN1136" s="125"/>
      <c r="AO1136" s="128"/>
      <c r="AP1136" s="129"/>
    </row>
    <row r="1137" spans="1:42" x14ac:dyDescent="0.25">
      <c r="A1137" s="97">
        <v>91</v>
      </c>
      <c r="B1137" s="435" t="e">
        <f>CONCATENATE(Revisión_Avance_Periodo!$D1065,";",Revisión_Avance_Periodo!$F1065,";",Revisión_Avance_Periodo!$L1065)</f>
        <v>#REF!</v>
      </c>
      <c r="C1137" s="435" t="e">
        <f t="shared" si="96"/>
        <v>#REF!</v>
      </c>
      <c r="D1137" s="123" t="e">
        <f>VLOOKUP($A1137,#REF!,3,FALSE)</f>
        <v>#REF!</v>
      </c>
      <c r="E1137" s="436" t="e">
        <f>VLOOKUP($A1137,#REF!,4,FALSE)</f>
        <v>#REF!</v>
      </c>
      <c r="F1137" s="103" t="e">
        <f>VLOOKUP($A1137,#REF!,5,FALSE)</f>
        <v>#REF!</v>
      </c>
      <c r="G1137" s="98" t="e">
        <f>VLOOKUP($A1137,#REF!,8,FALSE)</f>
        <v>#REF!</v>
      </c>
      <c r="H1137" s="93" t="e">
        <f>VLOOKUP($A1137,#REF!,7,FALSE)</f>
        <v>#REF!</v>
      </c>
      <c r="I1137" s="438" t="e">
        <f>VLOOKUP($A1137,#REF!,10,FALSE)</f>
        <v>#REF!</v>
      </c>
      <c r="J1137" s="98" t="e">
        <f>VLOOKUP($A1137,#REF!,11,FALSE)</f>
        <v>#REF!</v>
      </c>
      <c r="K1137" s="114" t="e">
        <f>VLOOKUP($A1137,#REF!,12,FALSE)</f>
        <v>#REF!</v>
      </c>
      <c r="L1137" s="98" t="e">
        <f>VLOOKUP($A1137,#REF!,13,FALSE)</f>
        <v>#REF!</v>
      </c>
      <c r="M1137" s="438" t="e">
        <f>VLOOKUP($A1137,#REF!,14,FALSE)</f>
        <v>#REF!</v>
      </c>
      <c r="N1137" s="103" t="e">
        <f>VLOOKUP($A1137,#REF!,15,FALSE)</f>
        <v>#REF!</v>
      </c>
      <c r="O1137" s="103" t="e">
        <f>VLOOKUP($A1137,#REF!,18,FALSE)</f>
        <v>#REF!</v>
      </c>
      <c r="P1137" s="93" t="e">
        <f>VLOOKUP($A1137,#REF!,41,FALSE)</f>
        <v>#REF!</v>
      </c>
      <c r="Q1137" s="115" t="e">
        <f>VLOOKUP(Revisión_Avance_Periodo!$L1065,#REF!,30,FALSE)</f>
        <v>#REF!</v>
      </c>
      <c r="R1137" s="116">
        <v>2019</v>
      </c>
      <c r="S1137" s="196">
        <v>43707</v>
      </c>
      <c r="T1137" s="124" t="s">
        <v>75</v>
      </c>
      <c r="U1137" s="440" t="e">
        <f>INDEX(#REF!,MATCH(Revisión_Avance_Periodo!$L1137,#REF!,0),MATCH(Revisión_Avance_Periodo!$T1137,#REF!,0))</f>
        <v>#REF!</v>
      </c>
      <c r="V1137" s="440" t="e">
        <f>INDEX(#REF!,MATCH(Revisión_Avance_Periodo!$L1137,#REF!,0),MATCH(Revisión_Avance_Periodo!$T1137,#REF!,0))</f>
        <v>#REF!</v>
      </c>
      <c r="W1137" s="130" t="e">
        <f t="shared" si="97"/>
        <v>#REF!</v>
      </c>
      <c r="X1137" s="124" t="e">
        <f>VLOOKUP(W1137,Tabla_Estado_Meta_OAP_2019[#All],3,TRUE)</f>
        <v>#REF!</v>
      </c>
      <c r="Y1137" s="164" t="e">
        <f>SUBTOTAL(9,$U$206:$U1137)</f>
        <v>#REF!</v>
      </c>
      <c r="Z1137" s="158" t="e">
        <f>SUBTOTAL(9,$V$206:$V1137)</f>
        <v>#REF!</v>
      </c>
      <c r="AA1137" s="159">
        <f>IFERROR(+Revisión_Avance_Periodo!$Z1137/Revisión_Avance_Periodo!$Y1137,0)</f>
        <v>0</v>
      </c>
      <c r="AB1137" s="126"/>
      <c r="AC1137" s="127"/>
      <c r="AD1137" s="125"/>
      <c r="AE1137" s="125"/>
      <c r="AF1137" s="128"/>
      <c r="AG1137" s="129"/>
      <c r="AH1137" s="164" t="e">
        <f>SUBTOTAL(9,$U$1058:$U1137)</f>
        <v>#REF!</v>
      </c>
      <c r="AI1137" s="158" t="e">
        <f>SUBTOTAL(9,$V$1058:$V1137)</f>
        <v>#REF!</v>
      </c>
      <c r="AJ1137" s="159">
        <f>IFERROR(+Revisión_Avance_Periodo!$Z1065/Revisión_Avance_Periodo!$Y1065,0)</f>
        <v>0</v>
      </c>
      <c r="AK1137" s="126"/>
      <c r="AL1137" s="127"/>
      <c r="AM1137" s="125"/>
      <c r="AN1137" s="125"/>
      <c r="AO1137" s="128"/>
      <c r="AP1137" s="129"/>
    </row>
    <row r="1138" spans="1:42" x14ac:dyDescent="0.25">
      <c r="A1138" s="92">
        <v>91</v>
      </c>
      <c r="B1138" s="435" t="e">
        <f>CONCATENATE(Revisión_Avance_Periodo!$D1066,";",Revisión_Avance_Periodo!$F1066,";",Revisión_Avance_Periodo!$L1066)</f>
        <v>#REF!</v>
      </c>
      <c r="C1138" s="435" t="e">
        <f t="shared" si="96"/>
        <v>#REF!</v>
      </c>
      <c r="D1138" s="114" t="e">
        <f>VLOOKUP($A1138,#REF!,3,FALSE)</f>
        <v>#REF!</v>
      </c>
      <c r="E1138" s="436" t="e">
        <f>VLOOKUP($A1138,#REF!,4,FALSE)</f>
        <v>#REF!</v>
      </c>
      <c r="F1138" s="102" t="e">
        <f>VLOOKUP($A1138,#REF!,5,FALSE)</f>
        <v>#REF!</v>
      </c>
      <c r="G1138" s="93" t="e">
        <f>VLOOKUP($A1138,#REF!,8,FALSE)</f>
        <v>#REF!</v>
      </c>
      <c r="H1138" s="93" t="e">
        <f>VLOOKUP($A1138,#REF!,7,FALSE)</f>
        <v>#REF!</v>
      </c>
      <c r="I1138" s="438" t="e">
        <f>VLOOKUP($A1138,#REF!,10,FALSE)</f>
        <v>#REF!</v>
      </c>
      <c r="J1138" s="93" t="e">
        <f>VLOOKUP($A1138,#REF!,11,FALSE)</f>
        <v>#REF!</v>
      </c>
      <c r="K1138" s="114" t="e">
        <f>VLOOKUP($A1138,#REF!,12,FALSE)</f>
        <v>#REF!</v>
      </c>
      <c r="L1138" s="93" t="e">
        <f>VLOOKUP($A1138,#REF!,13,FALSE)</f>
        <v>#REF!</v>
      </c>
      <c r="M1138" s="438" t="e">
        <f>VLOOKUP($A1138,#REF!,14,FALSE)</f>
        <v>#REF!</v>
      </c>
      <c r="N1138" s="102" t="e">
        <f>VLOOKUP($A1138,#REF!,15,FALSE)</f>
        <v>#REF!</v>
      </c>
      <c r="O1138" s="102" t="e">
        <f>VLOOKUP($A1138,#REF!,18,FALSE)</f>
        <v>#REF!</v>
      </c>
      <c r="P1138" s="93" t="e">
        <f>VLOOKUP($A1138,#REF!,41,FALSE)</f>
        <v>#REF!</v>
      </c>
      <c r="Q1138" s="115" t="e">
        <f>VLOOKUP(Revisión_Avance_Periodo!$L1066,#REF!,30,FALSE)</f>
        <v>#REF!</v>
      </c>
      <c r="R1138" s="116">
        <v>2019</v>
      </c>
      <c r="S1138" s="196">
        <v>43738</v>
      </c>
      <c r="T1138" s="116" t="s">
        <v>76</v>
      </c>
      <c r="U1138" s="440" t="e">
        <f>INDEX(#REF!,MATCH(Revisión_Avance_Periodo!$L1138,#REF!,0),MATCH(Revisión_Avance_Periodo!$T1138,#REF!,0))</f>
        <v>#REF!</v>
      </c>
      <c r="V1138" s="440" t="e">
        <f>INDEX(#REF!,MATCH(Revisión_Avance_Periodo!$L1138,#REF!,0),MATCH(Revisión_Avance_Periodo!$T1138,#REF!,0))</f>
        <v>#REF!</v>
      </c>
      <c r="W1138" s="130" t="e">
        <f t="shared" si="97"/>
        <v>#REF!</v>
      </c>
      <c r="X1138" s="116" t="e">
        <f>VLOOKUP(W1138,Tabla_Estado_Meta_OAP_2019[#All],3,TRUE)</f>
        <v>#REF!</v>
      </c>
      <c r="Y1138" s="164" t="e">
        <f>SUBTOTAL(9,$U$206:$U1138)</f>
        <v>#REF!</v>
      </c>
      <c r="Z1138" s="158" t="e">
        <f>SUBTOTAL(9,$V$206:$V1138)</f>
        <v>#REF!</v>
      </c>
      <c r="AA1138" s="159">
        <f>IFERROR(+Revisión_Avance_Periodo!$Z1138/Revisión_Avance_Periodo!$Y1138,0)</f>
        <v>0</v>
      </c>
      <c r="AB1138" s="126"/>
      <c r="AC1138" s="127"/>
      <c r="AD1138" s="125"/>
      <c r="AE1138" s="125"/>
      <c r="AF1138" s="128"/>
      <c r="AG1138" s="129"/>
      <c r="AH1138" s="164" t="e">
        <f>SUBTOTAL(9,$U$1058:$U1138)</f>
        <v>#REF!</v>
      </c>
      <c r="AI1138" s="158" t="e">
        <f>SUBTOTAL(9,$V$1058:$V1138)</f>
        <v>#REF!</v>
      </c>
      <c r="AJ1138" s="159">
        <f>IFERROR(+Revisión_Avance_Periodo!$Z1066/Revisión_Avance_Periodo!$Y1066,0)</f>
        <v>0</v>
      </c>
      <c r="AK1138" s="126"/>
      <c r="AL1138" s="127"/>
      <c r="AM1138" s="125"/>
      <c r="AN1138" s="125"/>
      <c r="AO1138" s="128"/>
      <c r="AP1138" s="129"/>
    </row>
    <row r="1139" spans="1:42" x14ac:dyDescent="0.25">
      <c r="A1139" s="97">
        <v>91</v>
      </c>
      <c r="B1139" s="435" t="e">
        <f>CONCATENATE(Revisión_Avance_Periodo!$D1067,";",Revisión_Avance_Periodo!$F1067,";",Revisión_Avance_Periodo!$L1067)</f>
        <v>#REF!</v>
      </c>
      <c r="C1139" s="435" t="e">
        <f t="shared" si="96"/>
        <v>#REF!</v>
      </c>
      <c r="D1139" s="123" t="e">
        <f>VLOOKUP($A1139,#REF!,3,FALSE)</f>
        <v>#REF!</v>
      </c>
      <c r="E1139" s="436" t="e">
        <f>VLOOKUP($A1139,#REF!,4,FALSE)</f>
        <v>#REF!</v>
      </c>
      <c r="F1139" s="103" t="e">
        <f>VLOOKUP($A1139,#REF!,5,FALSE)</f>
        <v>#REF!</v>
      </c>
      <c r="G1139" s="98" t="e">
        <f>VLOOKUP($A1139,#REF!,8,FALSE)</f>
        <v>#REF!</v>
      </c>
      <c r="H1139" s="93" t="e">
        <f>VLOOKUP($A1139,#REF!,7,FALSE)</f>
        <v>#REF!</v>
      </c>
      <c r="I1139" s="438" t="e">
        <f>VLOOKUP($A1139,#REF!,10,FALSE)</f>
        <v>#REF!</v>
      </c>
      <c r="J1139" s="98" t="e">
        <f>VLOOKUP($A1139,#REF!,11,FALSE)</f>
        <v>#REF!</v>
      </c>
      <c r="K1139" s="114" t="e">
        <f>VLOOKUP($A1139,#REF!,12,FALSE)</f>
        <v>#REF!</v>
      </c>
      <c r="L1139" s="98" t="e">
        <f>VLOOKUP($A1139,#REF!,13,FALSE)</f>
        <v>#REF!</v>
      </c>
      <c r="M1139" s="438" t="e">
        <f>VLOOKUP($A1139,#REF!,14,FALSE)</f>
        <v>#REF!</v>
      </c>
      <c r="N1139" s="103" t="e">
        <f>VLOOKUP($A1139,#REF!,15,FALSE)</f>
        <v>#REF!</v>
      </c>
      <c r="O1139" s="103" t="e">
        <f>VLOOKUP($A1139,#REF!,18,FALSE)</f>
        <v>#REF!</v>
      </c>
      <c r="P1139" s="93" t="e">
        <f>VLOOKUP($A1139,#REF!,41,FALSE)</f>
        <v>#REF!</v>
      </c>
      <c r="Q1139" s="115" t="e">
        <f>VLOOKUP(Revisión_Avance_Periodo!$L1067,#REF!,30,FALSE)</f>
        <v>#REF!</v>
      </c>
      <c r="R1139" s="116">
        <v>2019</v>
      </c>
      <c r="S1139" s="196">
        <v>43768</v>
      </c>
      <c r="T1139" s="124" t="s">
        <v>77</v>
      </c>
      <c r="U1139" s="440" t="e">
        <f>INDEX(#REF!,MATCH(Revisión_Avance_Periodo!$L1139,#REF!,0),MATCH(Revisión_Avance_Periodo!$T1139,#REF!,0))</f>
        <v>#REF!</v>
      </c>
      <c r="V1139" s="440" t="e">
        <f>INDEX(#REF!,MATCH(Revisión_Avance_Periodo!$L1139,#REF!,0),MATCH(Revisión_Avance_Periodo!$T1139,#REF!,0))</f>
        <v>#REF!</v>
      </c>
      <c r="W1139" s="130" t="e">
        <f t="shared" si="97"/>
        <v>#REF!</v>
      </c>
      <c r="X1139" s="124" t="e">
        <f>VLOOKUP(W1139,Tabla_Estado_Meta_OAP_2019[#All],3,TRUE)</f>
        <v>#REF!</v>
      </c>
      <c r="Y1139" s="164" t="e">
        <f>SUBTOTAL(9,$U$206:$U1139)</f>
        <v>#REF!</v>
      </c>
      <c r="Z1139" s="158" t="e">
        <f>SUBTOTAL(9,$V$206:$V1139)</f>
        <v>#REF!</v>
      </c>
      <c r="AA1139" s="159">
        <f>IFERROR(+Revisión_Avance_Periodo!$Z1139/Revisión_Avance_Periodo!$Y1139,0)</f>
        <v>0</v>
      </c>
      <c r="AB1139" s="126"/>
      <c r="AC1139" s="127"/>
      <c r="AD1139" s="125"/>
      <c r="AE1139" s="125"/>
      <c r="AF1139" s="128"/>
      <c r="AG1139" s="129"/>
      <c r="AH1139" s="164" t="e">
        <f>SUBTOTAL(9,$U$1058:$U1139)</f>
        <v>#REF!</v>
      </c>
      <c r="AI1139" s="158" t="e">
        <f>SUBTOTAL(9,$V$1058:$V1139)</f>
        <v>#REF!</v>
      </c>
      <c r="AJ1139" s="159">
        <f>IFERROR(+Revisión_Avance_Periodo!$Z1067/Revisión_Avance_Periodo!$Y1067,0)</f>
        <v>0</v>
      </c>
      <c r="AK1139" s="126"/>
      <c r="AL1139" s="127"/>
      <c r="AM1139" s="125"/>
      <c r="AN1139" s="125"/>
      <c r="AO1139" s="128"/>
      <c r="AP1139" s="129"/>
    </row>
    <row r="1140" spans="1:42" x14ac:dyDescent="0.25">
      <c r="A1140" s="92">
        <v>91</v>
      </c>
      <c r="B1140" s="435" t="e">
        <f>CONCATENATE(Revisión_Avance_Periodo!$D1068,";",Revisión_Avance_Periodo!$F1068,";",Revisión_Avance_Periodo!$L1068)</f>
        <v>#REF!</v>
      </c>
      <c r="C1140" s="435" t="e">
        <f t="shared" si="96"/>
        <v>#REF!</v>
      </c>
      <c r="D1140" s="114" t="e">
        <f>VLOOKUP($A1140,#REF!,3,FALSE)</f>
        <v>#REF!</v>
      </c>
      <c r="E1140" s="436" t="e">
        <f>VLOOKUP($A1140,#REF!,4,FALSE)</f>
        <v>#REF!</v>
      </c>
      <c r="F1140" s="102" t="e">
        <f>VLOOKUP($A1140,#REF!,5,FALSE)</f>
        <v>#REF!</v>
      </c>
      <c r="G1140" s="93" t="e">
        <f>VLOOKUP($A1140,#REF!,8,FALSE)</f>
        <v>#REF!</v>
      </c>
      <c r="H1140" s="93" t="e">
        <f>VLOOKUP($A1140,#REF!,7,FALSE)</f>
        <v>#REF!</v>
      </c>
      <c r="I1140" s="438" t="e">
        <f>VLOOKUP($A1140,#REF!,10,FALSE)</f>
        <v>#REF!</v>
      </c>
      <c r="J1140" s="93" t="e">
        <f>VLOOKUP($A1140,#REF!,11,FALSE)</f>
        <v>#REF!</v>
      </c>
      <c r="K1140" s="114" t="e">
        <f>VLOOKUP($A1140,#REF!,12,FALSE)</f>
        <v>#REF!</v>
      </c>
      <c r="L1140" s="93" t="e">
        <f>VLOOKUP($A1140,#REF!,13,FALSE)</f>
        <v>#REF!</v>
      </c>
      <c r="M1140" s="438" t="e">
        <f>VLOOKUP($A1140,#REF!,14,FALSE)</f>
        <v>#REF!</v>
      </c>
      <c r="N1140" s="102" t="e">
        <f>VLOOKUP($A1140,#REF!,15,FALSE)</f>
        <v>#REF!</v>
      </c>
      <c r="O1140" s="102" t="e">
        <f>VLOOKUP($A1140,#REF!,18,FALSE)</f>
        <v>#REF!</v>
      </c>
      <c r="P1140" s="93" t="e">
        <f>VLOOKUP($A1140,#REF!,41,FALSE)</f>
        <v>#REF!</v>
      </c>
      <c r="Q1140" s="115" t="e">
        <f>VLOOKUP(Revisión_Avance_Periodo!$L1068,#REF!,30,FALSE)</f>
        <v>#REF!</v>
      </c>
      <c r="R1140" s="116">
        <v>2019</v>
      </c>
      <c r="S1140" s="196">
        <v>43799</v>
      </c>
      <c r="T1140" s="116" t="s">
        <v>78</v>
      </c>
      <c r="U1140" s="440" t="e">
        <f>INDEX(#REF!,MATCH(Revisión_Avance_Periodo!$L1140,#REF!,0),MATCH(Revisión_Avance_Periodo!$T1140,#REF!,0))</f>
        <v>#REF!</v>
      </c>
      <c r="V1140" s="440" t="e">
        <f>INDEX(#REF!,MATCH(Revisión_Avance_Periodo!$L1140,#REF!,0),MATCH(Revisión_Avance_Periodo!$T1140,#REF!,0))</f>
        <v>#REF!</v>
      </c>
      <c r="W1140" s="130" t="e">
        <f t="shared" si="97"/>
        <v>#REF!</v>
      </c>
      <c r="X1140" s="116" t="e">
        <f>VLOOKUP(W1140,Tabla_Estado_Meta_OAP_2019[#All],3,TRUE)</f>
        <v>#REF!</v>
      </c>
      <c r="Y1140" s="164" t="e">
        <f>SUBTOTAL(9,$U$206:$U1140)</f>
        <v>#REF!</v>
      </c>
      <c r="Z1140" s="158" t="e">
        <f>SUBTOTAL(9,$V$206:$V1140)</f>
        <v>#REF!</v>
      </c>
      <c r="AA1140" s="159">
        <f>IFERROR(+Revisión_Avance_Periodo!$Z1140/Revisión_Avance_Periodo!$Y1140,0)</f>
        <v>0</v>
      </c>
      <c r="AB1140" s="126"/>
      <c r="AC1140" s="127"/>
      <c r="AD1140" s="125"/>
      <c r="AE1140" s="125"/>
      <c r="AF1140" s="128"/>
      <c r="AG1140" s="129"/>
      <c r="AH1140" s="164" t="e">
        <f>SUBTOTAL(9,$U$1058:$U1140)</f>
        <v>#REF!</v>
      </c>
      <c r="AI1140" s="158" t="e">
        <f>SUBTOTAL(9,$V$1058:$V1140)</f>
        <v>#REF!</v>
      </c>
      <c r="AJ1140" s="159">
        <f>IFERROR(+Revisión_Avance_Periodo!$Z1068/Revisión_Avance_Periodo!$Y1068,0)</f>
        <v>0</v>
      </c>
      <c r="AK1140" s="126"/>
      <c r="AL1140" s="127"/>
      <c r="AM1140" s="125"/>
      <c r="AN1140" s="125"/>
      <c r="AO1140" s="128"/>
      <c r="AP1140" s="129"/>
    </row>
    <row r="1141" spans="1:42" ht="15.75" thickBot="1" x14ac:dyDescent="0.3">
      <c r="A1141" s="97">
        <v>91</v>
      </c>
      <c r="B1141" s="435" t="e">
        <f>CONCATENATE(Revisión_Avance_Periodo!$D1069,";",Revisión_Avance_Periodo!$F1069,";",Revisión_Avance_Periodo!$L1069)</f>
        <v>#REF!</v>
      </c>
      <c r="C1141" s="435" t="e">
        <f t="shared" si="96"/>
        <v>#REF!</v>
      </c>
      <c r="D1141" s="123" t="e">
        <f>VLOOKUP($A1141,#REF!,3,FALSE)</f>
        <v>#REF!</v>
      </c>
      <c r="E1141" s="436" t="e">
        <f>VLOOKUP($A1141,#REF!,4,FALSE)</f>
        <v>#REF!</v>
      </c>
      <c r="F1141" s="103" t="e">
        <f>VLOOKUP($A1141,#REF!,5,FALSE)</f>
        <v>#REF!</v>
      </c>
      <c r="G1141" s="98" t="e">
        <f>VLOOKUP($A1141,#REF!,8,FALSE)</f>
        <v>#REF!</v>
      </c>
      <c r="H1141" s="93" t="e">
        <f>VLOOKUP($A1141,#REF!,7,FALSE)</f>
        <v>#REF!</v>
      </c>
      <c r="I1141" s="438" t="e">
        <f>VLOOKUP($A1141,#REF!,10,FALSE)</f>
        <v>#REF!</v>
      </c>
      <c r="J1141" s="98" t="e">
        <f>VLOOKUP($A1141,#REF!,11,FALSE)</f>
        <v>#REF!</v>
      </c>
      <c r="K1141" s="114" t="e">
        <f>VLOOKUP($A1141,#REF!,12,FALSE)</f>
        <v>#REF!</v>
      </c>
      <c r="L1141" s="98" t="e">
        <f>VLOOKUP($A1141,#REF!,13,FALSE)</f>
        <v>#REF!</v>
      </c>
      <c r="M1141" s="438" t="e">
        <f>VLOOKUP($A1141,#REF!,14,FALSE)</f>
        <v>#REF!</v>
      </c>
      <c r="N1141" s="103" t="e">
        <f>VLOOKUP($A1141,#REF!,15,FALSE)</f>
        <v>#REF!</v>
      </c>
      <c r="O1141" s="103" t="e">
        <f>VLOOKUP($A1141,#REF!,18,FALSE)</f>
        <v>#REF!</v>
      </c>
      <c r="P1141" s="93" t="e">
        <f>VLOOKUP($A1141,#REF!,41,FALSE)</f>
        <v>#REF!</v>
      </c>
      <c r="Q1141" s="115" t="e">
        <f>VLOOKUP(Revisión_Avance_Periodo!$L1069,#REF!,30,FALSE)</f>
        <v>#REF!</v>
      </c>
      <c r="R1141" s="116">
        <v>2019</v>
      </c>
      <c r="S1141" s="196">
        <v>43829</v>
      </c>
      <c r="T1141" s="124" t="s">
        <v>79</v>
      </c>
      <c r="U1141" s="440" t="e">
        <f>INDEX(#REF!,MATCH(Revisión_Avance_Periodo!$L1141,#REF!,0),MATCH(Revisión_Avance_Periodo!$T1141,#REF!,0))</f>
        <v>#REF!</v>
      </c>
      <c r="V1141" s="440" t="e">
        <f>INDEX(#REF!,MATCH(Revisión_Avance_Periodo!$L1141,#REF!,0),MATCH(Revisión_Avance_Periodo!$T1141,#REF!,0))</f>
        <v>#REF!</v>
      </c>
      <c r="W1141" s="118">
        <f>IFERROR((V1141/U1141),0)</f>
        <v>0</v>
      </c>
      <c r="X1141" s="124" t="str">
        <f>VLOOKUP(W1141,Tabla_Estado_Meta_OAP_2019[#All],3,TRUE)</f>
        <v>Por Ejecutar</v>
      </c>
      <c r="Y1141" s="164" t="e">
        <f>SUBTOTAL(9,$U$206:$U1141)</f>
        <v>#REF!</v>
      </c>
      <c r="Z1141" s="158" t="e">
        <f>SUBTOTAL(9,$V$206:$V1141)</f>
        <v>#REF!</v>
      </c>
      <c r="AA1141" s="159">
        <f>IFERROR(+Revisión_Avance_Periodo!$Z1141/Revisión_Avance_Periodo!$Y1141,0)</f>
        <v>0</v>
      </c>
      <c r="AB1141" s="126"/>
      <c r="AC1141" s="127"/>
      <c r="AD1141" s="125"/>
      <c r="AE1141" s="125"/>
      <c r="AF1141" s="128"/>
      <c r="AG1141" s="129"/>
      <c r="AH1141" s="164" t="e">
        <f>SUBTOTAL(9,$U$1058:$U1141)</f>
        <v>#REF!</v>
      </c>
      <c r="AI1141" s="158" t="e">
        <f>SUBTOTAL(9,$V$1058:$V1141)</f>
        <v>#REF!</v>
      </c>
      <c r="AJ1141" s="159">
        <f>IFERROR(+Revisión_Avance_Periodo!$Z1069/Revisión_Avance_Periodo!$Y1069,0)</f>
        <v>0</v>
      </c>
      <c r="AK1141" s="126"/>
      <c r="AL1141" s="127"/>
      <c r="AM1141" s="125"/>
      <c r="AN1141" s="125"/>
      <c r="AO1141" s="128"/>
      <c r="AP1141" s="129"/>
    </row>
    <row r="1142" spans="1:42" x14ac:dyDescent="0.25">
      <c r="A1142" s="92">
        <v>92</v>
      </c>
      <c r="B1142" s="435" t="e">
        <f>CONCATENATE(Revisión_Avance_Periodo!$D1070,";",Revisión_Avance_Periodo!$F1070,";",Revisión_Avance_Periodo!$L1070)</f>
        <v>#REF!</v>
      </c>
      <c r="C1142" s="435" t="e">
        <f t="shared" si="96"/>
        <v>#REF!</v>
      </c>
      <c r="D1142" s="114" t="e">
        <f>VLOOKUP($A1142,#REF!,3,FALSE)</f>
        <v>#REF!</v>
      </c>
      <c r="E1142" s="436" t="e">
        <f>VLOOKUP($A1142,#REF!,4,FALSE)</f>
        <v>#REF!</v>
      </c>
      <c r="F1142" s="102" t="e">
        <f>VLOOKUP($A1142,#REF!,5,FALSE)</f>
        <v>#REF!</v>
      </c>
      <c r="G1142" s="93" t="e">
        <f>VLOOKUP($A1142,#REF!,8,FALSE)</f>
        <v>#REF!</v>
      </c>
      <c r="H1142" s="93" t="e">
        <f>VLOOKUP($A1142,#REF!,7,FALSE)</f>
        <v>#REF!</v>
      </c>
      <c r="I1142" s="438" t="e">
        <f>VLOOKUP($A1142,#REF!,10,FALSE)</f>
        <v>#REF!</v>
      </c>
      <c r="J1142" s="93" t="e">
        <f>VLOOKUP($A1142,#REF!,11,FALSE)</f>
        <v>#REF!</v>
      </c>
      <c r="K1142" s="114" t="e">
        <f>VLOOKUP($A1142,#REF!,12,FALSE)</f>
        <v>#REF!</v>
      </c>
      <c r="L1142" s="93" t="e">
        <f>VLOOKUP($A1142,#REF!,13,FALSE)</f>
        <v>#REF!</v>
      </c>
      <c r="M1142" s="438" t="e">
        <f>VLOOKUP($A1142,#REF!,14,FALSE)</f>
        <v>#REF!</v>
      </c>
      <c r="N1142" s="102" t="e">
        <f>VLOOKUP($A1142,#REF!,15,FALSE)</f>
        <v>#REF!</v>
      </c>
      <c r="O1142" s="102" t="e">
        <f>VLOOKUP($A1142,#REF!,18,FALSE)</f>
        <v>#REF!</v>
      </c>
      <c r="P1142" s="93" t="e">
        <f>VLOOKUP($A1142,#REF!,41,FALSE)</f>
        <v>#REF!</v>
      </c>
      <c r="Q1142" s="115" t="e">
        <f>VLOOKUP(Revisión_Avance_Periodo!$L1070,#REF!,30,FALSE)</f>
        <v>#REF!</v>
      </c>
      <c r="R1142" s="116">
        <v>2019</v>
      </c>
      <c r="S1142" s="196">
        <v>43495</v>
      </c>
      <c r="T1142" s="116" t="s">
        <v>68</v>
      </c>
      <c r="U1142" s="440" t="e">
        <f>INDEX(#REF!,MATCH(Revisión_Avance_Periodo!$L1142,#REF!,0),MATCH(Revisión_Avance_Periodo!$T1142,#REF!,0))</f>
        <v>#REF!</v>
      </c>
      <c r="V1142" s="440" t="e">
        <f>INDEX(#REF!,MATCH(Revisión_Avance_Periodo!$L1142,#REF!,0),MATCH(Revisión_Avance_Periodo!$T1142,#REF!,0))</f>
        <v>#REF!</v>
      </c>
      <c r="W1142" s="130" t="e">
        <f t="shared" ref="W1142:W1150" si="98">V1142/U1142</f>
        <v>#REF!</v>
      </c>
      <c r="X1142" s="116" t="e">
        <f>VLOOKUP(W1142,Tabla_Estado_Meta_OAP_2019[#All],3,TRUE)</f>
        <v>#REF!</v>
      </c>
      <c r="Y1142" s="163" t="e">
        <f>SUBTOTAL(9,$U$206:$U1142)</f>
        <v>#REF!</v>
      </c>
      <c r="Z1142" s="161" t="e">
        <f>SUBTOTAL(9,$V$206:$V1142)</f>
        <v>#REF!</v>
      </c>
      <c r="AA1142" s="162">
        <f>IFERROR(+Revisión_Avance_Periodo!$Z1142/Revisión_Avance_Periodo!$Y1142,0)</f>
        <v>0</v>
      </c>
      <c r="AB1142" s="445" t="e">
        <f>SUBTOTAL(9,U1142:U1153)</f>
        <v>#REF!</v>
      </c>
      <c r="AC1142" s="446" t="e">
        <f>SUBTOTAL(9,V1142:V1153)</f>
        <v>#REF!</v>
      </c>
      <c r="AD1142" s="119" t="e">
        <f>+AC1142/AB1142</f>
        <v>#REF!</v>
      </c>
      <c r="AE1142" s="119" t="e">
        <f>100%-Revisión_Avance_Periodo!$AD1142</f>
        <v>#REF!</v>
      </c>
      <c r="AF1142" s="121" t="e">
        <f>VLOOKUP(AD1142,Tabla_Estado_Meta_OAP_2019[],3,TRUE)</f>
        <v>#REF!</v>
      </c>
      <c r="AG1142" s="122" t="e">
        <f>Revisión_Avance_Periodo!$AD1142*Revisión_Avance_Periodo!$Q1142</f>
        <v>#REF!</v>
      </c>
      <c r="AH1142" s="163" t="e">
        <f>SUBTOTAL(9,$U$1070:$U1142)</f>
        <v>#REF!</v>
      </c>
      <c r="AI1142" s="161" t="e">
        <f>SUBTOTAL(9,$V$1070:$V1142)</f>
        <v>#REF!</v>
      </c>
      <c r="AJ1142" s="162">
        <f>IFERROR(+Revisión_Avance_Periodo!$Z1070/Revisión_Avance_Periodo!$Y1070,0)</f>
        <v>0</v>
      </c>
      <c r="AK1142" s="445" t="e">
        <f>SUBTOTAL(9,AD1142:AD1153)</f>
        <v>#REF!</v>
      </c>
      <c r="AL1142" s="446" t="e">
        <f>SUBTOTAL(9,AE1142:AE1153)</f>
        <v>#REF!</v>
      </c>
      <c r="AM1142" s="119" t="e">
        <f>+AL1142/AK1142</f>
        <v>#REF!</v>
      </c>
      <c r="AN1142" s="119" t="e">
        <f>100%-Revisión_Avance_Periodo!$AD1070</f>
        <v>#REF!</v>
      </c>
      <c r="AO1142" s="121" t="e">
        <f>VLOOKUP(AM1142,Tabla_Estado_Meta_OAP_2019[],3,TRUE)</f>
        <v>#REF!</v>
      </c>
      <c r="AP1142" s="122" t="e">
        <f>Revisión_Avance_Periodo!$AD1070*Revisión_Avance_Periodo!$Q1070</f>
        <v>#REF!</v>
      </c>
    </row>
    <row r="1143" spans="1:42" x14ac:dyDescent="0.25">
      <c r="A1143" s="97">
        <v>92</v>
      </c>
      <c r="B1143" s="435" t="e">
        <f>CONCATENATE(Revisión_Avance_Periodo!$D1071,";",Revisión_Avance_Periodo!$F1071,";",Revisión_Avance_Periodo!$L1071)</f>
        <v>#REF!</v>
      </c>
      <c r="C1143" s="435" t="e">
        <f t="shared" si="96"/>
        <v>#REF!</v>
      </c>
      <c r="D1143" s="123" t="e">
        <f>VLOOKUP($A1143,#REF!,3,FALSE)</f>
        <v>#REF!</v>
      </c>
      <c r="E1143" s="436" t="e">
        <f>VLOOKUP($A1143,#REF!,4,FALSE)</f>
        <v>#REF!</v>
      </c>
      <c r="F1143" s="103" t="e">
        <f>VLOOKUP($A1143,#REF!,5,FALSE)</f>
        <v>#REF!</v>
      </c>
      <c r="G1143" s="98" t="e">
        <f>VLOOKUP($A1143,#REF!,8,FALSE)</f>
        <v>#REF!</v>
      </c>
      <c r="H1143" s="93" t="e">
        <f>VLOOKUP($A1143,#REF!,7,FALSE)</f>
        <v>#REF!</v>
      </c>
      <c r="I1143" s="438" t="e">
        <f>VLOOKUP($A1143,#REF!,10,FALSE)</f>
        <v>#REF!</v>
      </c>
      <c r="J1143" s="98" t="e">
        <f>VLOOKUP($A1143,#REF!,11,FALSE)</f>
        <v>#REF!</v>
      </c>
      <c r="K1143" s="114" t="e">
        <f>VLOOKUP($A1143,#REF!,12,FALSE)</f>
        <v>#REF!</v>
      </c>
      <c r="L1143" s="98" t="e">
        <f>VLOOKUP($A1143,#REF!,13,FALSE)</f>
        <v>#REF!</v>
      </c>
      <c r="M1143" s="438" t="e">
        <f>VLOOKUP($A1143,#REF!,14,FALSE)</f>
        <v>#REF!</v>
      </c>
      <c r="N1143" s="103" t="e">
        <f>VLOOKUP($A1143,#REF!,15,FALSE)</f>
        <v>#REF!</v>
      </c>
      <c r="O1143" s="103" t="e">
        <f>VLOOKUP($A1143,#REF!,18,FALSE)</f>
        <v>#REF!</v>
      </c>
      <c r="P1143" s="93" t="e">
        <f>VLOOKUP($A1143,#REF!,41,FALSE)</f>
        <v>#REF!</v>
      </c>
      <c r="Q1143" s="115" t="e">
        <f>VLOOKUP(Revisión_Avance_Periodo!$L1071,#REF!,30,FALSE)</f>
        <v>#REF!</v>
      </c>
      <c r="R1143" s="116">
        <v>2019</v>
      </c>
      <c r="S1143" s="196">
        <v>43524</v>
      </c>
      <c r="T1143" s="124" t="s">
        <v>69</v>
      </c>
      <c r="U1143" s="440" t="e">
        <f>INDEX(#REF!,MATCH(Revisión_Avance_Periodo!$L1143,#REF!,0),MATCH(Revisión_Avance_Periodo!$T1143,#REF!,0))</f>
        <v>#REF!</v>
      </c>
      <c r="V1143" s="440" t="e">
        <f>INDEX(#REF!,MATCH(Revisión_Avance_Periodo!$L1143,#REF!,0),MATCH(Revisión_Avance_Periodo!$T1143,#REF!,0))</f>
        <v>#REF!</v>
      </c>
      <c r="W1143" s="130" t="e">
        <f t="shared" si="98"/>
        <v>#REF!</v>
      </c>
      <c r="X1143" s="124" t="e">
        <f>VLOOKUP(W1143,Tabla_Estado_Meta_OAP_2019[#All],3,TRUE)</f>
        <v>#REF!</v>
      </c>
      <c r="Y1143" s="164" t="e">
        <f>SUBTOTAL(9,$U$206:$U1143)</f>
        <v>#REF!</v>
      </c>
      <c r="Z1143" s="158" t="e">
        <f>SUBTOTAL(9,$V$206:$V1143)</f>
        <v>#REF!</v>
      </c>
      <c r="AA1143" s="159">
        <f>IFERROR(+Revisión_Avance_Periodo!$Z1143/Revisión_Avance_Periodo!$Y1143,0)</f>
        <v>0</v>
      </c>
      <c r="AB1143" s="126"/>
      <c r="AC1143" s="127"/>
      <c r="AD1143" s="125"/>
      <c r="AE1143" s="125"/>
      <c r="AF1143" s="128"/>
      <c r="AG1143" s="129"/>
      <c r="AH1143" s="164" t="e">
        <f>SUBTOTAL(9,$U$1070:$U1143)</f>
        <v>#REF!</v>
      </c>
      <c r="AI1143" s="158" t="e">
        <f>SUBTOTAL(9,$V$1070:$V1143)</f>
        <v>#REF!</v>
      </c>
      <c r="AJ1143" s="159">
        <f>IFERROR(+Revisión_Avance_Periodo!$Z1071/Revisión_Avance_Periodo!$Y1071,0)</f>
        <v>0</v>
      </c>
      <c r="AK1143" s="126"/>
      <c r="AL1143" s="127"/>
      <c r="AM1143" s="125"/>
      <c r="AN1143" s="125"/>
      <c r="AO1143" s="128"/>
      <c r="AP1143" s="129"/>
    </row>
    <row r="1144" spans="1:42" x14ac:dyDescent="0.25">
      <c r="A1144" s="92">
        <v>92</v>
      </c>
      <c r="B1144" s="435" t="e">
        <f>CONCATENATE(Revisión_Avance_Periodo!$D1072,";",Revisión_Avance_Periodo!$F1072,";",Revisión_Avance_Periodo!$L1072)</f>
        <v>#REF!</v>
      </c>
      <c r="C1144" s="435" t="e">
        <f t="shared" si="96"/>
        <v>#REF!</v>
      </c>
      <c r="D1144" s="114" t="e">
        <f>VLOOKUP($A1144,#REF!,3,FALSE)</f>
        <v>#REF!</v>
      </c>
      <c r="E1144" s="436" t="e">
        <f>VLOOKUP($A1144,#REF!,4,FALSE)</f>
        <v>#REF!</v>
      </c>
      <c r="F1144" s="102" t="e">
        <f>VLOOKUP($A1144,#REF!,5,FALSE)</f>
        <v>#REF!</v>
      </c>
      <c r="G1144" s="93" t="e">
        <f>VLOOKUP($A1144,#REF!,8,FALSE)</f>
        <v>#REF!</v>
      </c>
      <c r="H1144" s="93" t="e">
        <f>VLOOKUP($A1144,#REF!,7,FALSE)</f>
        <v>#REF!</v>
      </c>
      <c r="I1144" s="438" t="e">
        <f>VLOOKUP($A1144,#REF!,10,FALSE)</f>
        <v>#REF!</v>
      </c>
      <c r="J1144" s="93" t="e">
        <f>VLOOKUP($A1144,#REF!,11,FALSE)</f>
        <v>#REF!</v>
      </c>
      <c r="K1144" s="114" t="e">
        <f>VLOOKUP($A1144,#REF!,12,FALSE)</f>
        <v>#REF!</v>
      </c>
      <c r="L1144" s="93" t="e">
        <f>VLOOKUP($A1144,#REF!,13,FALSE)</f>
        <v>#REF!</v>
      </c>
      <c r="M1144" s="438" t="e">
        <f>VLOOKUP($A1144,#REF!,14,FALSE)</f>
        <v>#REF!</v>
      </c>
      <c r="N1144" s="102" t="e">
        <f>VLOOKUP($A1144,#REF!,15,FALSE)</f>
        <v>#REF!</v>
      </c>
      <c r="O1144" s="102" t="e">
        <f>VLOOKUP($A1144,#REF!,18,FALSE)</f>
        <v>#REF!</v>
      </c>
      <c r="P1144" s="93" t="e">
        <f>VLOOKUP($A1144,#REF!,41,FALSE)</f>
        <v>#REF!</v>
      </c>
      <c r="Q1144" s="115" t="e">
        <f>VLOOKUP(Revisión_Avance_Periodo!$L1072,#REF!,30,FALSE)</f>
        <v>#REF!</v>
      </c>
      <c r="R1144" s="116">
        <v>2019</v>
      </c>
      <c r="S1144" s="196">
        <v>43554</v>
      </c>
      <c r="T1144" s="116" t="s">
        <v>70</v>
      </c>
      <c r="U1144" s="440" t="e">
        <f>INDEX(#REF!,MATCH(Revisión_Avance_Periodo!$L1144,#REF!,0),MATCH(Revisión_Avance_Periodo!$T1144,#REF!,0))</f>
        <v>#REF!</v>
      </c>
      <c r="V1144" s="440" t="e">
        <f>INDEX(#REF!,MATCH(Revisión_Avance_Periodo!$L1144,#REF!,0),MATCH(Revisión_Avance_Periodo!$T1144,#REF!,0))</f>
        <v>#REF!</v>
      </c>
      <c r="W1144" s="130" t="e">
        <f t="shared" si="98"/>
        <v>#REF!</v>
      </c>
      <c r="X1144" s="116" t="e">
        <f>VLOOKUP(W1144,Tabla_Estado_Meta_OAP_2019[#All],3,TRUE)</f>
        <v>#REF!</v>
      </c>
      <c r="Y1144" s="164" t="e">
        <f>SUBTOTAL(9,$U$206:$U1144)</f>
        <v>#REF!</v>
      </c>
      <c r="Z1144" s="158" t="e">
        <f>SUBTOTAL(9,$V$206:$V1144)</f>
        <v>#REF!</v>
      </c>
      <c r="AA1144" s="159">
        <f>IFERROR(+Revisión_Avance_Periodo!$Z1144/Revisión_Avance_Periodo!$Y1144,0)</f>
        <v>0</v>
      </c>
      <c r="AB1144" s="126"/>
      <c r="AC1144" s="127"/>
      <c r="AD1144" s="125"/>
      <c r="AE1144" s="125"/>
      <c r="AF1144" s="128"/>
      <c r="AG1144" s="129"/>
      <c r="AH1144" s="164" t="e">
        <f>SUBTOTAL(9,$U$1070:$U1144)</f>
        <v>#REF!</v>
      </c>
      <c r="AI1144" s="158" t="e">
        <f>SUBTOTAL(9,$V$1070:$V1144)</f>
        <v>#REF!</v>
      </c>
      <c r="AJ1144" s="159">
        <f>IFERROR(+Revisión_Avance_Periodo!$Z1072/Revisión_Avance_Periodo!$Y1072,0)</f>
        <v>0</v>
      </c>
      <c r="AK1144" s="126"/>
      <c r="AL1144" s="127"/>
      <c r="AM1144" s="125"/>
      <c r="AN1144" s="125"/>
      <c r="AO1144" s="128"/>
      <c r="AP1144" s="129"/>
    </row>
    <row r="1145" spans="1:42" x14ac:dyDescent="0.25">
      <c r="A1145" s="97">
        <v>92</v>
      </c>
      <c r="B1145" s="435" t="e">
        <f>CONCATENATE(Revisión_Avance_Periodo!$D1073,";",Revisión_Avance_Periodo!$F1073,";",Revisión_Avance_Periodo!$L1073)</f>
        <v>#REF!</v>
      </c>
      <c r="C1145" s="435" t="e">
        <f t="shared" si="96"/>
        <v>#REF!</v>
      </c>
      <c r="D1145" s="123" t="e">
        <f>VLOOKUP($A1145,#REF!,3,FALSE)</f>
        <v>#REF!</v>
      </c>
      <c r="E1145" s="436" t="e">
        <f>VLOOKUP($A1145,#REF!,4,FALSE)</f>
        <v>#REF!</v>
      </c>
      <c r="F1145" s="103" t="e">
        <f>VLOOKUP($A1145,#REF!,5,FALSE)</f>
        <v>#REF!</v>
      </c>
      <c r="G1145" s="98" t="e">
        <f>VLOOKUP($A1145,#REF!,8,FALSE)</f>
        <v>#REF!</v>
      </c>
      <c r="H1145" s="93" t="e">
        <f>VLOOKUP($A1145,#REF!,7,FALSE)</f>
        <v>#REF!</v>
      </c>
      <c r="I1145" s="438" t="e">
        <f>VLOOKUP($A1145,#REF!,10,FALSE)</f>
        <v>#REF!</v>
      </c>
      <c r="J1145" s="98" t="e">
        <f>VLOOKUP($A1145,#REF!,11,FALSE)</f>
        <v>#REF!</v>
      </c>
      <c r="K1145" s="114" t="e">
        <f>VLOOKUP($A1145,#REF!,12,FALSE)</f>
        <v>#REF!</v>
      </c>
      <c r="L1145" s="98" t="e">
        <f>VLOOKUP($A1145,#REF!,13,FALSE)</f>
        <v>#REF!</v>
      </c>
      <c r="M1145" s="438" t="e">
        <f>VLOOKUP($A1145,#REF!,14,FALSE)</f>
        <v>#REF!</v>
      </c>
      <c r="N1145" s="103" t="e">
        <f>VLOOKUP($A1145,#REF!,15,FALSE)</f>
        <v>#REF!</v>
      </c>
      <c r="O1145" s="103" t="e">
        <f>VLOOKUP($A1145,#REF!,18,FALSE)</f>
        <v>#REF!</v>
      </c>
      <c r="P1145" s="93" t="e">
        <f>VLOOKUP($A1145,#REF!,41,FALSE)</f>
        <v>#REF!</v>
      </c>
      <c r="Q1145" s="115" t="e">
        <f>VLOOKUP(Revisión_Avance_Periodo!$L1073,#REF!,30,FALSE)</f>
        <v>#REF!</v>
      </c>
      <c r="R1145" s="116">
        <v>2019</v>
      </c>
      <c r="S1145" s="196">
        <v>43585</v>
      </c>
      <c r="T1145" s="124" t="s">
        <v>71</v>
      </c>
      <c r="U1145" s="440" t="e">
        <f>INDEX(#REF!,MATCH(Revisión_Avance_Periodo!$L1145,#REF!,0),MATCH(Revisión_Avance_Periodo!$T1145,#REF!,0))</f>
        <v>#REF!</v>
      </c>
      <c r="V1145" s="440" t="e">
        <f>INDEX(#REF!,MATCH(Revisión_Avance_Periodo!$L1145,#REF!,0),MATCH(Revisión_Avance_Periodo!$T1145,#REF!,0))</f>
        <v>#REF!</v>
      </c>
      <c r="W1145" s="130" t="e">
        <f t="shared" si="98"/>
        <v>#REF!</v>
      </c>
      <c r="X1145" s="124" t="e">
        <f>VLOOKUP(W1145,Tabla_Estado_Meta_OAP_2019[#All],3,TRUE)</f>
        <v>#REF!</v>
      </c>
      <c r="Y1145" s="164" t="e">
        <f>SUBTOTAL(9,$U$206:$U1145)</f>
        <v>#REF!</v>
      </c>
      <c r="Z1145" s="158" t="e">
        <f>SUBTOTAL(9,$V$206:$V1145)</f>
        <v>#REF!</v>
      </c>
      <c r="AA1145" s="159">
        <f>IFERROR(+Revisión_Avance_Periodo!$Z1145/Revisión_Avance_Periodo!$Y1145,0)</f>
        <v>0</v>
      </c>
      <c r="AB1145" s="126"/>
      <c r="AC1145" s="127"/>
      <c r="AD1145" s="125"/>
      <c r="AE1145" s="125"/>
      <c r="AF1145" s="128"/>
      <c r="AG1145" s="129"/>
      <c r="AH1145" s="164" t="e">
        <f>SUBTOTAL(9,$U$1070:$U1145)</f>
        <v>#REF!</v>
      </c>
      <c r="AI1145" s="158" t="e">
        <f>SUBTOTAL(9,$V$1070:$V1145)</f>
        <v>#REF!</v>
      </c>
      <c r="AJ1145" s="159">
        <f>IFERROR(+Revisión_Avance_Periodo!$Z1073/Revisión_Avance_Periodo!$Y1073,0)</f>
        <v>0</v>
      </c>
      <c r="AK1145" s="126"/>
      <c r="AL1145" s="127"/>
      <c r="AM1145" s="125"/>
      <c r="AN1145" s="125"/>
      <c r="AO1145" s="128"/>
      <c r="AP1145" s="129"/>
    </row>
    <row r="1146" spans="1:42" x14ac:dyDescent="0.25">
      <c r="A1146" s="92">
        <v>92</v>
      </c>
      <c r="B1146" s="435" t="e">
        <f>CONCATENATE(Revisión_Avance_Periodo!$D1074,";",Revisión_Avance_Periodo!$F1074,";",Revisión_Avance_Periodo!$L1074)</f>
        <v>#REF!</v>
      </c>
      <c r="C1146" s="435" t="e">
        <f t="shared" si="96"/>
        <v>#REF!</v>
      </c>
      <c r="D1146" s="114" t="e">
        <f>VLOOKUP($A1146,#REF!,3,FALSE)</f>
        <v>#REF!</v>
      </c>
      <c r="E1146" s="436" t="e">
        <f>VLOOKUP($A1146,#REF!,4,FALSE)</f>
        <v>#REF!</v>
      </c>
      <c r="F1146" s="102" t="e">
        <f>VLOOKUP($A1146,#REF!,5,FALSE)</f>
        <v>#REF!</v>
      </c>
      <c r="G1146" s="93" t="e">
        <f>VLOOKUP($A1146,#REF!,8,FALSE)</f>
        <v>#REF!</v>
      </c>
      <c r="H1146" s="93" t="e">
        <f>VLOOKUP($A1146,#REF!,7,FALSE)</f>
        <v>#REF!</v>
      </c>
      <c r="I1146" s="438" t="e">
        <f>VLOOKUP($A1146,#REF!,10,FALSE)</f>
        <v>#REF!</v>
      </c>
      <c r="J1146" s="93" t="e">
        <f>VLOOKUP($A1146,#REF!,11,FALSE)</f>
        <v>#REF!</v>
      </c>
      <c r="K1146" s="114" t="e">
        <f>VLOOKUP($A1146,#REF!,12,FALSE)</f>
        <v>#REF!</v>
      </c>
      <c r="L1146" s="93" t="e">
        <f>VLOOKUP($A1146,#REF!,13,FALSE)</f>
        <v>#REF!</v>
      </c>
      <c r="M1146" s="438" t="e">
        <f>VLOOKUP($A1146,#REF!,14,FALSE)</f>
        <v>#REF!</v>
      </c>
      <c r="N1146" s="102" t="e">
        <f>VLOOKUP($A1146,#REF!,15,FALSE)</f>
        <v>#REF!</v>
      </c>
      <c r="O1146" s="102" t="e">
        <f>VLOOKUP($A1146,#REF!,18,FALSE)</f>
        <v>#REF!</v>
      </c>
      <c r="P1146" s="93" t="e">
        <f>VLOOKUP($A1146,#REF!,41,FALSE)</f>
        <v>#REF!</v>
      </c>
      <c r="Q1146" s="115" t="e">
        <f>VLOOKUP(Revisión_Avance_Periodo!$L1074,#REF!,30,FALSE)</f>
        <v>#REF!</v>
      </c>
      <c r="R1146" s="116">
        <v>2019</v>
      </c>
      <c r="S1146" s="196">
        <v>43615</v>
      </c>
      <c r="T1146" s="116" t="s">
        <v>72</v>
      </c>
      <c r="U1146" s="440" t="e">
        <f>INDEX(#REF!,MATCH(Revisión_Avance_Periodo!$L1146,#REF!,0),MATCH(Revisión_Avance_Periodo!$T1146,#REF!,0))</f>
        <v>#REF!</v>
      </c>
      <c r="V1146" s="440" t="e">
        <f>INDEX(#REF!,MATCH(Revisión_Avance_Periodo!$L1146,#REF!,0),MATCH(Revisión_Avance_Periodo!$T1146,#REF!,0))</f>
        <v>#REF!</v>
      </c>
      <c r="W1146" s="130" t="e">
        <f t="shared" si="98"/>
        <v>#REF!</v>
      </c>
      <c r="X1146" s="116" t="e">
        <f>VLOOKUP(W1146,Tabla_Estado_Meta_OAP_2019[#All],3,TRUE)</f>
        <v>#REF!</v>
      </c>
      <c r="Y1146" s="164" t="e">
        <f>SUBTOTAL(9,$U$206:$U1146)</f>
        <v>#REF!</v>
      </c>
      <c r="Z1146" s="158" t="e">
        <f>SUBTOTAL(9,$V$206:$V1146)</f>
        <v>#REF!</v>
      </c>
      <c r="AA1146" s="159">
        <f>IFERROR(+Revisión_Avance_Periodo!$Z1146/Revisión_Avance_Periodo!$Y1146,0)</f>
        <v>0</v>
      </c>
      <c r="AB1146" s="126"/>
      <c r="AC1146" s="127"/>
      <c r="AD1146" s="125"/>
      <c r="AE1146" s="125"/>
      <c r="AF1146" s="128"/>
      <c r="AG1146" s="129"/>
      <c r="AH1146" s="164" t="e">
        <f>SUBTOTAL(9,$U$1070:$U1146)</f>
        <v>#REF!</v>
      </c>
      <c r="AI1146" s="158" t="e">
        <f>SUBTOTAL(9,$V$1070:$V1146)</f>
        <v>#REF!</v>
      </c>
      <c r="AJ1146" s="159">
        <f>IFERROR(+Revisión_Avance_Periodo!$Z1074/Revisión_Avance_Periodo!$Y1074,0)</f>
        <v>0</v>
      </c>
      <c r="AK1146" s="126"/>
      <c r="AL1146" s="127"/>
      <c r="AM1146" s="125"/>
      <c r="AN1146" s="125"/>
      <c r="AO1146" s="128"/>
      <c r="AP1146" s="129"/>
    </row>
    <row r="1147" spans="1:42" x14ac:dyDescent="0.25">
      <c r="A1147" s="97">
        <v>92</v>
      </c>
      <c r="B1147" s="435" t="e">
        <f>CONCATENATE(Revisión_Avance_Periodo!$D1075,";",Revisión_Avance_Periodo!$F1075,";",Revisión_Avance_Periodo!$L1075)</f>
        <v>#REF!</v>
      </c>
      <c r="C1147" s="435" t="e">
        <f t="shared" si="96"/>
        <v>#REF!</v>
      </c>
      <c r="D1147" s="123" t="e">
        <f>VLOOKUP($A1147,#REF!,3,FALSE)</f>
        <v>#REF!</v>
      </c>
      <c r="E1147" s="436" t="e">
        <f>VLOOKUP($A1147,#REF!,4,FALSE)</f>
        <v>#REF!</v>
      </c>
      <c r="F1147" s="103" t="e">
        <f>VLOOKUP($A1147,#REF!,5,FALSE)</f>
        <v>#REF!</v>
      </c>
      <c r="G1147" s="98" t="e">
        <f>VLOOKUP($A1147,#REF!,8,FALSE)</f>
        <v>#REF!</v>
      </c>
      <c r="H1147" s="93" t="e">
        <f>VLOOKUP($A1147,#REF!,7,FALSE)</f>
        <v>#REF!</v>
      </c>
      <c r="I1147" s="438" t="e">
        <f>VLOOKUP($A1147,#REF!,10,FALSE)</f>
        <v>#REF!</v>
      </c>
      <c r="J1147" s="98" t="e">
        <f>VLOOKUP($A1147,#REF!,11,FALSE)</f>
        <v>#REF!</v>
      </c>
      <c r="K1147" s="114" t="e">
        <f>VLOOKUP($A1147,#REF!,12,FALSE)</f>
        <v>#REF!</v>
      </c>
      <c r="L1147" s="98" t="e">
        <f>VLOOKUP($A1147,#REF!,13,FALSE)</f>
        <v>#REF!</v>
      </c>
      <c r="M1147" s="438" t="e">
        <f>VLOOKUP($A1147,#REF!,14,FALSE)</f>
        <v>#REF!</v>
      </c>
      <c r="N1147" s="103" t="e">
        <f>VLOOKUP($A1147,#REF!,15,FALSE)</f>
        <v>#REF!</v>
      </c>
      <c r="O1147" s="103" t="e">
        <f>VLOOKUP($A1147,#REF!,18,FALSE)</f>
        <v>#REF!</v>
      </c>
      <c r="P1147" s="93" t="e">
        <f>VLOOKUP($A1147,#REF!,41,FALSE)</f>
        <v>#REF!</v>
      </c>
      <c r="Q1147" s="115" t="e">
        <f>VLOOKUP(Revisión_Avance_Periodo!$L1075,#REF!,30,FALSE)</f>
        <v>#REF!</v>
      </c>
      <c r="R1147" s="116">
        <v>2019</v>
      </c>
      <c r="S1147" s="196">
        <v>43646</v>
      </c>
      <c r="T1147" s="124" t="s">
        <v>73</v>
      </c>
      <c r="U1147" s="440" t="e">
        <f>INDEX(#REF!,MATCH(Revisión_Avance_Periodo!$L1147,#REF!,0),MATCH(Revisión_Avance_Periodo!$T1147,#REF!,0))</f>
        <v>#REF!</v>
      </c>
      <c r="V1147" s="440" t="e">
        <f>INDEX(#REF!,MATCH(Revisión_Avance_Periodo!$L1147,#REF!,0),MATCH(Revisión_Avance_Periodo!$T1147,#REF!,0))</f>
        <v>#REF!</v>
      </c>
      <c r="W1147" s="130" t="e">
        <f t="shared" si="98"/>
        <v>#REF!</v>
      </c>
      <c r="X1147" s="124" t="e">
        <f>VLOOKUP(W1147,Tabla_Estado_Meta_OAP_2019[#All],3,TRUE)</f>
        <v>#REF!</v>
      </c>
      <c r="Y1147" s="164" t="e">
        <f>SUBTOTAL(9,$U$206:$U1147)</f>
        <v>#REF!</v>
      </c>
      <c r="Z1147" s="158" t="e">
        <f>SUBTOTAL(9,$V$206:$V1147)</f>
        <v>#REF!</v>
      </c>
      <c r="AA1147" s="159">
        <f>IFERROR(+Revisión_Avance_Periodo!$Z1147/Revisión_Avance_Periodo!$Y1147,0)</f>
        <v>0</v>
      </c>
      <c r="AB1147" s="126"/>
      <c r="AC1147" s="127"/>
      <c r="AD1147" s="125"/>
      <c r="AE1147" s="125"/>
      <c r="AF1147" s="128"/>
      <c r="AG1147" s="129"/>
      <c r="AH1147" s="164" t="e">
        <f>SUBTOTAL(9,$U$1070:$U1147)</f>
        <v>#REF!</v>
      </c>
      <c r="AI1147" s="158" t="e">
        <f>SUBTOTAL(9,$V$1070:$V1147)</f>
        <v>#REF!</v>
      </c>
      <c r="AJ1147" s="159">
        <f>IFERROR(+Revisión_Avance_Periodo!$Z1075/Revisión_Avance_Periodo!$Y1075,0)</f>
        <v>0</v>
      </c>
      <c r="AK1147" s="126"/>
      <c r="AL1147" s="127"/>
      <c r="AM1147" s="125"/>
      <c r="AN1147" s="125"/>
      <c r="AO1147" s="128"/>
      <c r="AP1147" s="129"/>
    </row>
    <row r="1148" spans="1:42" x14ac:dyDescent="0.25">
      <c r="A1148" s="92">
        <v>92</v>
      </c>
      <c r="B1148" s="435" t="e">
        <f>CONCATENATE(Revisión_Avance_Periodo!$D1076,";",Revisión_Avance_Periodo!$F1076,";",Revisión_Avance_Periodo!$L1076)</f>
        <v>#REF!</v>
      </c>
      <c r="C1148" s="435" t="e">
        <f t="shared" si="96"/>
        <v>#REF!</v>
      </c>
      <c r="D1148" s="114" t="e">
        <f>VLOOKUP($A1148,#REF!,3,FALSE)</f>
        <v>#REF!</v>
      </c>
      <c r="E1148" s="436" t="e">
        <f>VLOOKUP($A1148,#REF!,4,FALSE)</f>
        <v>#REF!</v>
      </c>
      <c r="F1148" s="102" t="e">
        <f>VLOOKUP($A1148,#REF!,5,FALSE)</f>
        <v>#REF!</v>
      </c>
      <c r="G1148" s="93" t="e">
        <f>VLOOKUP($A1148,#REF!,8,FALSE)</f>
        <v>#REF!</v>
      </c>
      <c r="H1148" s="93" t="e">
        <f>VLOOKUP($A1148,#REF!,7,FALSE)</f>
        <v>#REF!</v>
      </c>
      <c r="I1148" s="438" t="e">
        <f>VLOOKUP($A1148,#REF!,10,FALSE)</f>
        <v>#REF!</v>
      </c>
      <c r="J1148" s="93" t="e">
        <f>VLOOKUP($A1148,#REF!,11,FALSE)</f>
        <v>#REF!</v>
      </c>
      <c r="K1148" s="114" t="e">
        <f>VLOOKUP($A1148,#REF!,12,FALSE)</f>
        <v>#REF!</v>
      </c>
      <c r="L1148" s="93" t="e">
        <f>VLOOKUP($A1148,#REF!,13,FALSE)</f>
        <v>#REF!</v>
      </c>
      <c r="M1148" s="438" t="e">
        <f>VLOOKUP($A1148,#REF!,14,FALSE)</f>
        <v>#REF!</v>
      </c>
      <c r="N1148" s="102" t="e">
        <f>VLOOKUP($A1148,#REF!,15,FALSE)</f>
        <v>#REF!</v>
      </c>
      <c r="O1148" s="102" t="e">
        <f>VLOOKUP($A1148,#REF!,18,FALSE)</f>
        <v>#REF!</v>
      </c>
      <c r="P1148" s="93" t="e">
        <f>VLOOKUP($A1148,#REF!,41,FALSE)</f>
        <v>#REF!</v>
      </c>
      <c r="Q1148" s="115" t="e">
        <f>VLOOKUP(Revisión_Avance_Periodo!$L1076,#REF!,30,FALSE)</f>
        <v>#REF!</v>
      </c>
      <c r="R1148" s="116">
        <v>2019</v>
      </c>
      <c r="S1148" s="196">
        <v>43676</v>
      </c>
      <c r="T1148" s="116" t="s">
        <v>74</v>
      </c>
      <c r="U1148" s="440" t="e">
        <f>INDEX(#REF!,MATCH(Revisión_Avance_Periodo!$L1148,#REF!,0),MATCH(Revisión_Avance_Periodo!$T1148,#REF!,0))</f>
        <v>#REF!</v>
      </c>
      <c r="V1148" s="440" t="e">
        <f>INDEX(#REF!,MATCH(Revisión_Avance_Periodo!$L1148,#REF!,0),MATCH(Revisión_Avance_Periodo!$T1148,#REF!,0))</f>
        <v>#REF!</v>
      </c>
      <c r="W1148" s="131" t="e">
        <f t="shared" si="98"/>
        <v>#REF!</v>
      </c>
      <c r="X1148" s="116" t="e">
        <f>VLOOKUP(W1148,Tabla_Estado_Meta_OAP_2019[#All],3,TRUE)</f>
        <v>#REF!</v>
      </c>
      <c r="Y1148" s="164" t="e">
        <f>SUBTOTAL(9,$U$206:$U1148)</f>
        <v>#REF!</v>
      </c>
      <c r="Z1148" s="158" t="e">
        <f>SUBTOTAL(9,$V$206:$V1148)</f>
        <v>#REF!</v>
      </c>
      <c r="AA1148" s="159">
        <f>IFERROR(+Revisión_Avance_Periodo!$Z1148/Revisión_Avance_Periodo!$Y1148,0)</f>
        <v>0</v>
      </c>
      <c r="AB1148" s="126"/>
      <c r="AC1148" s="127"/>
      <c r="AD1148" s="125"/>
      <c r="AE1148" s="125"/>
      <c r="AF1148" s="128"/>
      <c r="AG1148" s="129"/>
      <c r="AH1148" s="164" t="e">
        <f>SUBTOTAL(9,$U$1070:$U1148)</f>
        <v>#REF!</v>
      </c>
      <c r="AI1148" s="158" t="e">
        <f>SUBTOTAL(9,$V$1070:$V1148)</f>
        <v>#REF!</v>
      </c>
      <c r="AJ1148" s="159">
        <f>IFERROR(+Revisión_Avance_Periodo!$Z1076/Revisión_Avance_Periodo!$Y1076,0)</f>
        <v>0</v>
      </c>
      <c r="AK1148" s="126"/>
      <c r="AL1148" s="127"/>
      <c r="AM1148" s="125"/>
      <c r="AN1148" s="125"/>
      <c r="AO1148" s="128"/>
      <c r="AP1148" s="129"/>
    </row>
    <row r="1149" spans="1:42" x14ac:dyDescent="0.25">
      <c r="A1149" s="97">
        <v>92</v>
      </c>
      <c r="B1149" s="435" t="e">
        <f>CONCATENATE(Revisión_Avance_Periodo!$D1077,";",Revisión_Avance_Periodo!$F1077,";",Revisión_Avance_Periodo!$L1077)</f>
        <v>#REF!</v>
      </c>
      <c r="C1149" s="435" t="e">
        <f t="shared" si="96"/>
        <v>#REF!</v>
      </c>
      <c r="D1149" s="123" t="e">
        <f>VLOOKUP($A1149,#REF!,3,FALSE)</f>
        <v>#REF!</v>
      </c>
      <c r="E1149" s="436" t="e">
        <f>VLOOKUP($A1149,#REF!,4,FALSE)</f>
        <v>#REF!</v>
      </c>
      <c r="F1149" s="103" t="e">
        <f>VLOOKUP($A1149,#REF!,5,FALSE)</f>
        <v>#REF!</v>
      </c>
      <c r="G1149" s="98" t="e">
        <f>VLOOKUP($A1149,#REF!,8,FALSE)</f>
        <v>#REF!</v>
      </c>
      <c r="H1149" s="93" t="e">
        <f>VLOOKUP($A1149,#REF!,7,FALSE)</f>
        <v>#REF!</v>
      </c>
      <c r="I1149" s="438" t="e">
        <f>VLOOKUP($A1149,#REF!,10,FALSE)</f>
        <v>#REF!</v>
      </c>
      <c r="J1149" s="98" t="e">
        <f>VLOOKUP($A1149,#REF!,11,FALSE)</f>
        <v>#REF!</v>
      </c>
      <c r="K1149" s="114" t="e">
        <f>VLOOKUP($A1149,#REF!,12,FALSE)</f>
        <v>#REF!</v>
      </c>
      <c r="L1149" s="98" t="e">
        <f>VLOOKUP($A1149,#REF!,13,FALSE)</f>
        <v>#REF!</v>
      </c>
      <c r="M1149" s="438" t="e">
        <f>VLOOKUP($A1149,#REF!,14,FALSE)</f>
        <v>#REF!</v>
      </c>
      <c r="N1149" s="103" t="e">
        <f>VLOOKUP($A1149,#REF!,15,FALSE)</f>
        <v>#REF!</v>
      </c>
      <c r="O1149" s="103" t="e">
        <f>VLOOKUP($A1149,#REF!,18,FALSE)</f>
        <v>#REF!</v>
      </c>
      <c r="P1149" s="93" t="e">
        <f>VLOOKUP($A1149,#REF!,41,FALSE)</f>
        <v>#REF!</v>
      </c>
      <c r="Q1149" s="115" t="e">
        <f>VLOOKUP(Revisión_Avance_Periodo!$L1077,#REF!,30,FALSE)</f>
        <v>#REF!</v>
      </c>
      <c r="R1149" s="116">
        <v>2019</v>
      </c>
      <c r="S1149" s="196">
        <v>43707</v>
      </c>
      <c r="T1149" s="124" t="s">
        <v>75</v>
      </c>
      <c r="U1149" s="440" t="e">
        <f>INDEX(#REF!,MATCH(Revisión_Avance_Periodo!$L1149,#REF!,0),MATCH(Revisión_Avance_Periodo!$T1149,#REF!,0))</f>
        <v>#REF!</v>
      </c>
      <c r="V1149" s="440" t="e">
        <f>INDEX(#REF!,MATCH(Revisión_Avance_Periodo!$L1149,#REF!,0),MATCH(Revisión_Avance_Periodo!$T1149,#REF!,0))</f>
        <v>#REF!</v>
      </c>
      <c r="W1149" s="130" t="e">
        <f t="shared" si="98"/>
        <v>#REF!</v>
      </c>
      <c r="X1149" s="124" t="e">
        <f>VLOOKUP(W1149,Tabla_Estado_Meta_OAP_2019[#All],3,TRUE)</f>
        <v>#REF!</v>
      </c>
      <c r="Y1149" s="164" t="e">
        <f>SUBTOTAL(9,$U$206:$U1149)</f>
        <v>#REF!</v>
      </c>
      <c r="Z1149" s="158" t="e">
        <f>SUBTOTAL(9,$V$206:$V1149)</f>
        <v>#REF!</v>
      </c>
      <c r="AA1149" s="159">
        <f>IFERROR(+Revisión_Avance_Periodo!$Z1149/Revisión_Avance_Periodo!$Y1149,0)</f>
        <v>0</v>
      </c>
      <c r="AB1149" s="126"/>
      <c r="AC1149" s="127"/>
      <c r="AD1149" s="125"/>
      <c r="AE1149" s="125"/>
      <c r="AF1149" s="128"/>
      <c r="AG1149" s="129"/>
      <c r="AH1149" s="164" t="e">
        <f>SUBTOTAL(9,$U$1070:$U1149)</f>
        <v>#REF!</v>
      </c>
      <c r="AI1149" s="158" t="e">
        <f>SUBTOTAL(9,$V$1070:$V1149)</f>
        <v>#REF!</v>
      </c>
      <c r="AJ1149" s="159">
        <f>IFERROR(+Revisión_Avance_Periodo!$Z1077/Revisión_Avance_Periodo!$Y1077,0)</f>
        <v>0</v>
      </c>
      <c r="AK1149" s="126"/>
      <c r="AL1149" s="127"/>
      <c r="AM1149" s="125"/>
      <c r="AN1149" s="125"/>
      <c r="AO1149" s="128"/>
      <c r="AP1149" s="129"/>
    </row>
    <row r="1150" spans="1:42" x14ac:dyDescent="0.25">
      <c r="A1150" s="92">
        <v>92</v>
      </c>
      <c r="B1150" s="435" t="e">
        <f>CONCATENATE(Revisión_Avance_Periodo!$D1078,";",Revisión_Avance_Periodo!$F1078,";",Revisión_Avance_Periodo!$L1078)</f>
        <v>#REF!</v>
      </c>
      <c r="C1150" s="435" t="e">
        <f t="shared" si="96"/>
        <v>#REF!</v>
      </c>
      <c r="D1150" s="114" t="e">
        <f>VLOOKUP($A1150,#REF!,3,FALSE)</f>
        <v>#REF!</v>
      </c>
      <c r="E1150" s="436" t="e">
        <f>VLOOKUP($A1150,#REF!,4,FALSE)</f>
        <v>#REF!</v>
      </c>
      <c r="F1150" s="102" t="e">
        <f>VLOOKUP($A1150,#REF!,5,FALSE)</f>
        <v>#REF!</v>
      </c>
      <c r="G1150" s="93" t="e">
        <f>VLOOKUP($A1150,#REF!,8,FALSE)</f>
        <v>#REF!</v>
      </c>
      <c r="H1150" s="93" t="e">
        <f>VLOOKUP($A1150,#REF!,7,FALSE)</f>
        <v>#REF!</v>
      </c>
      <c r="I1150" s="438" t="e">
        <f>VLOOKUP($A1150,#REF!,10,FALSE)</f>
        <v>#REF!</v>
      </c>
      <c r="J1150" s="93" t="e">
        <f>VLOOKUP($A1150,#REF!,11,FALSE)</f>
        <v>#REF!</v>
      </c>
      <c r="K1150" s="114" t="e">
        <f>VLOOKUP($A1150,#REF!,12,FALSE)</f>
        <v>#REF!</v>
      </c>
      <c r="L1150" s="93" t="e">
        <f>VLOOKUP($A1150,#REF!,13,FALSE)</f>
        <v>#REF!</v>
      </c>
      <c r="M1150" s="438" t="e">
        <f>VLOOKUP($A1150,#REF!,14,FALSE)</f>
        <v>#REF!</v>
      </c>
      <c r="N1150" s="102" t="e">
        <f>VLOOKUP($A1150,#REF!,15,FALSE)</f>
        <v>#REF!</v>
      </c>
      <c r="O1150" s="102" t="e">
        <f>VLOOKUP($A1150,#REF!,18,FALSE)</f>
        <v>#REF!</v>
      </c>
      <c r="P1150" s="93" t="e">
        <f>VLOOKUP($A1150,#REF!,41,FALSE)</f>
        <v>#REF!</v>
      </c>
      <c r="Q1150" s="115" t="e">
        <f>VLOOKUP(Revisión_Avance_Periodo!$L1078,#REF!,30,FALSE)</f>
        <v>#REF!</v>
      </c>
      <c r="R1150" s="116">
        <v>2019</v>
      </c>
      <c r="S1150" s="196">
        <v>43738</v>
      </c>
      <c r="T1150" s="116" t="s">
        <v>76</v>
      </c>
      <c r="U1150" s="440" t="e">
        <f>INDEX(#REF!,MATCH(Revisión_Avance_Periodo!$L1150,#REF!,0),MATCH(Revisión_Avance_Periodo!$T1150,#REF!,0))</f>
        <v>#REF!</v>
      </c>
      <c r="V1150" s="440" t="e">
        <f>INDEX(#REF!,MATCH(Revisión_Avance_Periodo!$L1150,#REF!,0),MATCH(Revisión_Avance_Periodo!$T1150,#REF!,0))</f>
        <v>#REF!</v>
      </c>
      <c r="W1150" s="131" t="e">
        <f t="shared" si="98"/>
        <v>#REF!</v>
      </c>
      <c r="X1150" s="116" t="e">
        <f>VLOOKUP(W1150,Tabla_Estado_Meta_OAP_2019[#All],3,TRUE)</f>
        <v>#REF!</v>
      </c>
      <c r="Y1150" s="164" t="e">
        <f>SUBTOTAL(9,$U$206:$U1150)</f>
        <v>#REF!</v>
      </c>
      <c r="Z1150" s="158" t="e">
        <f>SUBTOTAL(9,$V$206:$V1150)</f>
        <v>#REF!</v>
      </c>
      <c r="AA1150" s="159">
        <f>IFERROR(+Revisión_Avance_Periodo!$Z1150/Revisión_Avance_Periodo!$Y1150,0)</f>
        <v>0</v>
      </c>
      <c r="AB1150" s="126"/>
      <c r="AC1150" s="127"/>
      <c r="AD1150" s="125"/>
      <c r="AE1150" s="125"/>
      <c r="AF1150" s="128"/>
      <c r="AG1150" s="129"/>
      <c r="AH1150" s="164" t="e">
        <f>SUBTOTAL(9,$U$1070:$U1150)</f>
        <v>#REF!</v>
      </c>
      <c r="AI1150" s="158" t="e">
        <f>SUBTOTAL(9,$V$1070:$V1150)</f>
        <v>#REF!</v>
      </c>
      <c r="AJ1150" s="159">
        <f>IFERROR(+Revisión_Avance_Periodo!$Z1078/Revisión_Avance_Periodo!$Y1078,0)</f>
        <v>0</v>
      </c>
      <c r="AK1150" s="126"/>
      <c r="AL1150" s="127"/>
      <c r="AM1150" s="125"/>
      <c r="AN1150" s="125"/>
      <c r="AO1150" s="128"/>
      <c r="AP1150" s="129"/>
    </row>
    <row r="1151" spans="1:42" x14ac:dyDescent="0.25">
      <c r="A1151" s="97">
        <v>92</v>
      </c>
      <c r="B1151" s="435" t="e">
        <f>CONCATENATE(Revisión_Avance_Periodo!$D1079,";",Revisión_Avance_Periodo!$F1079,";",Revisión_Avance_Periodo!$L1079)</f>
        <v>#REF!</v>
      </c>
      <c r="C1151" s="435" t="e">
        <f t="shared" si="96"/>
        <v>#REF!</v>
      </c>
      <c r="D1151" s="123" t="e">
        <f>VLOOKUP($A1151,#REF!,3,FALSE)</f>
        <v>#REF!</v>
      </c>
      <c r="E1151" s="436" t="e">
        <f>VLOOKUP($A1151,#REF!,4,FALSE)</f>
        <v>#REF!</v>
      </c>
      <c r="F1151" s="103" t="e">
        <f>VLOOKUP($A1151,#REF!,5,FALSE)</f>
        <v>#REF!</v>
      </c>
      <c r="G1151" s="98" t="e">
        <f>VLOOKUP($A1151,#REF!,8,FALSE)</f>
        <v>#REF!</v>
      </c>
      <c r="H1151" s="93" t="e">
        <f>VLOOKUP($A1151,#REF!,7,FALSE)</f>
        <v>#REF!</v>
      </c>
      <c r="I1151" s="438" t="e">
        <f>VLOOKUP($A1151,#REF!,10,FALSE)</f>
        <v>#REF!</v>
      </c>
      <c r="J1151" s="98" t="e">
        <f>VLOOKUP($A1151,#REF!,11,FALSE)</f>
        <v>#REF!</v>
      </c>
      <c r="K1151" s="114" t="e">
        <f>VLOOKUP($A1151,#REF!,12,FALSE)</f>
        <v>#REF!</v>
      </c>
      <c r="L1151" s="98" t="e">
        <f>VLOOKUP($A1151,#REF!,13,FALSE)</f>
        <v>#REF!</v>
      </c>
      <c r="M1151" s="438" t="e">
        <f>VLOOKUP($A1151,#REF!,14,FALSE)</f>
        <v>#REF!</v>
      </c>
      <c r="N1151" s="103" t="e">
        <f>VLOOKUP($A1151,#REF!,15,FALSE)</f>
        <v>#REF!</v>
      </c>
      <c r="O1151" s="103" t="e">
        <f>VLOOKUP($A1151,#REF!,18,FALSE)</f>
        <v>#REF!</v>
      </c>
      <c r="P1151" s="93" t="e">
        <f>VLOOKUP($A1151,#REF!,41,FALSE)</f>
        <v>#REF!</v>
      </c>
      <c r="Q1151" s="115" t="e">
        <f>VLOOKUP(Revisión_Avance_Periodo!$L1079,#REF!,30,FALSE)</f>
        <v>#REF!</v>
      </c>
      <c r="R1151" s="116">
        <v>2019</v>
      </c>
      <c r="S1151" s="196">
        <v>43768</v>
      </c>
      <c r="T1151" s="124" t="s">
        <v>77</v>
      </c>
      <c r="U1151" s="440" t="e">
        <f>INDEX(#REF!,MATCH(Revisión_Avance_Periodo!$L1151,#REF!,0),MATCH(Revisión_Avance_Periodo!$T1151,#REF!,0))</f>
        <v>#REF!</v>
      </c>
      <c r="V1151" s="440" t="e">
        <f>INDEX(#REF!,MATCH(Revisión_Avance_Periodo!$L1151,#REF!,0),MATCH(Revisión_Avance_Periodo!$T1151,#REF!,0))</f>
        <v>#REF!</v>
      </c>
      <c r="W1151" s="118">
        <f>IFERROR((V1151/U1151),0)</f>
        <v>0</v>
      </c>
      <c r="X1151" s="124" t="str">
        <f>VLOOKUP(W1151,Tabla_Estado_Meta_OAP_2019[#All],3,TRUE)</f>
        <v>Por Ejecutar</v>
      </c>
      <c r="Y1151" s="164" t="e">
        <f>SUBTOTAL(9,$U$206:$U1151)</f>
        <v>#REF!</v>
      </c>
      <c r="Z1151" s="158" t="e">
        <f>SUBTOTAL(9,$V$206:$V1151)</f>
        <v>#REF!</v>
      </c>
      <c r="AA1151" s="159">
        <f>IFERROR(+Revisión_Avance_Periodo!$Z1151/Revisión_Avance_Periodo!$Y1151,0)</f>
        <v>0</v>
      </c>
      <c r="AB1151" s="126"/>
      <c r="AC1151" s="127"/>
      <c r="AD1151" s="125"/>
      <c r="AE1151" s="125"/>
      <c r="AF1151" s="128"/>
      <c r="AG1151" s="129"/>
      <c r="AH1151" s="164" t="e">
        <f>SUBTOTAL(9,$U$1070:$U1151)</f>
        <v>#REF!</v>
      </c>
      <c r="AI1151" s="158" t="e">
        <f>SUBTOTAL(9,$V$1070:$V1151)</f>
        <v>#REF!</v>
      </c>
      <c r="AJ1151" s="159">
        <f>IFERROR(+Revisión_Avance_Periodo!$Z1079/Revisión_Avance_Periodo!$Y1079,0)</f>
        <v>0</v>
      </c>
      <c r="AK1151" s="126"/>
      <c r="AL1151" s="127"/>
      <c r="AM1151" s="125"/>
      <c r="AN1151" s="125"/>
      <c r="AO1151" s="128"/>
      <c r="AP1151" s="129"/>
    </row>
    <row r="1152" spans="1:42" x14ac:dyDescent="0.25">
      <c r="A1152" s="92">
        <v>92</v>
      </c>
      <c r="B1152" s="435" t="e">
        <f>CONCATENATE(Revisión_Avance_Periodo!$D1080,";",Revisión_Avance_Periodo!$F1080,";",Revisión_Avance_Periodo!$L1080)</f>
        <v>#REF!</v>
      </c>
      <c r="C1152" s="435" t="e">
        <f t="shared" si="96"/>
        <v>#REF!</v>
      </c>
      <c r="D1152" s="114" t="e">
        <f>VLOOKUP($A1152,#REF!,3,FALSE)</f>
        <v>#REF!</v>
      </c>
      <c r="E1152" s="436" t="e">
        <f>VLOOKUP($A1152,#REF!,4,FALSE)</f>
        <v>#REF!</v>
      </c>
      <c r="F1152" s="102" t="e">
        <f>VLOOKUP($A1152,#REF!,5,FALSE)</f>
        <v>#REF!</v>
      </c>
      <c r="G1152" s="93" t="e">
        <f>VLOOKUP($A1152,#REF!,8,FALSE)</f>
        <v>#REF!</v>
      </c>
      <c r="H1152" s="93" t="e">
        <f>VLOOKUP($A1152,#REF!,7,FALSE)</f>
        <v>#REF!</v>
      </c>
      <c r="I1152" s="438" t="e">
        <f>VLOOKUP($A1152,#REF!,10,FALSE)</f>
        <v>#REF!</v>
      </c>
      <c r="J1152" s="93" t="e">
        <f>VLOOKUP($A1152,#REF!,11,FALSE)</f>
        <v>#REF!</v>
      </c>
      <c r="K1152" s="114" t="e">
        <f>VLOOKUP($A1152,#REF!,12,FALSE)</f>
        <v>#REF!</v>
      </c>
      <c r="L1152" s="93" t="e">
        <f>VLOOKUP($A1152,#REF!,13,FALSE)</f>
        <v>#REF!</v>
      </c>
      <c r="M1152" s="438" t="e">
        <f>VLOOKUP($A1152,#REF!,14,FALSE)</f>
        <v>#REF!</v>
      </c>
      <c r="N1152" s="102" t="e">
        <f>VLOOKUP($A1152,#REF!,15,FALSE)</f>
        <v>#REF!</v>
      </c>
      <c r="O1152" s="102" t="e">
        <f>VLOOKUP($A1152,#REF!,18,FALSE)</f>
        <v>#REF!</v>
      </c>
      <c r="P1152" s="93" t="e">
        <f>VLOOKUP($A1152,#REF!,41,FALSE)</f>
        <v>#REF!</v>
      </c>
      <c r="Q1152" s="115" t="e">
        <f>VLOOKUP(Revisión_Avance_Periodo!$L1080,#REF!,30,FALSE)</f>
        <v>#REF!</v>
      </c>
      <c r="R1152" s="116">
        <v>2019</v>
      </c>
      <c r="S1152" s="196">
        <v>43799</v>
      </c>
      <c r="T1152" s="116" t="s">
        <v>78</v>
      </c>
      <c r="U1152" s="440" t="e">
        <f>INDEX(#REF!,MATCH(Revisión_Avance_Periodo!$L1152,#REF!,0),MATCH(Revisión_Avance_Periodo!$T1152,#REF!,0))</f>
        <v>#REF!</v>
      </c>
      <c r="V1152" s="440" t="e">
        <f>INDEX(#REF!,MATCH(Revisión_Avance_Periodo!$L1152,#REF!,0),MATCH(Revisión_Avance_Periodo!$T1152,#REF!,0))</f>
        <v>#REF!</v>
      </c>
      <c r="W1152" s="118">
        <f>IFERROR((V1152/U1152),0)</f>
        <v>0</v>
      </c>
      <c r="X1152" s="116" t="str">
        <f>VLOOKUP(W1152,Tabla_Estado_Meta_OAP_2019[#All],3,TRUE)</f>
        <v>Por Ejecutar</v>
      </c>
      <c r="Y1152" s="164" t="e">
        <f>SUBTOTAL(9,$U$206:$U1152)</f>
        <v>#REF!</v>
      </c>
      <c r="Z1152" s="158" t="e">
        <f>SUBTOTAL(9,$V$206:$V1152)</f>
        <v>#REF!</v>
      </c>
      <c r="AA1152" s="159">
        <f>IFERROR(+Revisión_Avance_Periodo!$Z1152/Revisión_Avance_Periodo!$Y1152,0)</f>
        <v>0</v>
      </c>
      <c r="AB1152" s="126"/>
      <c r="AC1152" s="127"/>
      <c r="AD1152" s="125"/>
      <c r="AE1152" s="125"/>
      <c r="AF1152" s="128"/>
      <c r="AG1152" s="129"/>
      <c r="AH1152" s="164" t="e">
        <f>SUBTOTAL(9,$U$1070:$U1152)</f>
        <v>#REF!</v>
      </c>
      <c r="AI1152" s="158" t="e">
        <f>SUBTOTAL(9,$V$1070:$V1152)</f>
        <v>#REF!</v>
      </c>
      <c r="AJ1152" s="159">
        <f>IFERROR(+Revisión_Avance_Periodo!$Z1080/Revisión_Avance_Periodo!$Y1080,0)</f>
        <v>0</v>
      </c>
      <c r="AK1152" s="126"/>
      <c r="AL1152" s="127"/>
      <c r="AM1152" s="125"/>
      <c r="AN1152" s="125"/>
      <c r="AO1152" s="128"/>
      <c r="AP1152" s="129"/>
    </row>
    <row r="1153" spans="1:42" ht="15.75" thickBot="1" x14ac:dyDescent="0.3">
      <c r="A1153" s="97">
        <v>92</v>
      </c>
      <c r="B1153" s="435" t="e">
        <f>CONCATENATE(Revisión_Avance_Periodo!$D1081,";",Revisión_Avance_Periodo!$F1081,";",Revisión_Avance_Periodo!$L1081)</f>
        <v>#REF!</v>
      </c>
      <c r="C1153" s="435" t="e">
        <f t="shared" si="96"/>
        <v>#REF!</v>
      </c>
      <c r="D1153" s="123" t="e">
        <f>VLOOKUP($A1153,#REF!,3,FALSE)</f>
        <v>#REF!</v>
      </c>
      <c r="E1153" s="436" t="e">
        <f>VLOOKUP($A1153,#REF!,4,FALSE)</f>
        <v>#REF!</v>
      </c>
      <c r="F1153" s="103" t="e">
        <f>VLOOKUP($A1153,#REF!,5,FALSE)</f>
        <v>#REF!</v>
      </c>
      <c r="G1153" s="98" t="e">
        <f>VLOOKUP($A1153,#REF!,8,FALSE)</f>
        <v>#REF!</v>
      </c>
      <c r="H1153" s="93" t="e">
        <f>VLOOKUP($A1153,#REF!,7,FALSE)</f>
        <v>#REF!</v>
      </c>
      <c r="I1153" s="438" t="e">
        <f>VLOOKUP($A1153,#REF!,10,FALSE)</f>
        <v>#REF!</v>
      </c>
      <c r="J1153" s="98" t="e">
        <f>VLOOKUP($A1153,#REF!,11,FALSE)</f>
        <v>#REF!</v>
      </c>
      <c r="K1153" s="114" t="e">
        <f>VLOOKUP($A1153,#REF!,12,FALSE)</f>
        <v>#REF!</v>
      </c>
      <c r="L1153" s="98" t="e">
        <f>VLOOKUP($A1153,#REF!,13,FALSE)</f>
        <v>#REF!</v>
      </c>
      <c r="M1153" s="438" t="e">
        <f>VLOOKUP($A1153,#REF!,14,FALSE)</f>
        <v>#REF!</v>
      </c>
      <c r="N1153" s="103" t="e">
        <f>VLOOKUP($A1153,#REF!,15,FALSE)</f>
        <v>#REF!</v>
      </c>
      <c r="O1153" s="103" t="e">
        <f>VLOOKUP($A1153,#REF!,18,FALSE)</f>
        <v>#REF!</v>
      </c>
      <c r="P1153" s="93" t="e">
        <f>VLOOKUP($A1153,#REF!,41,FALSE)</f>
        <v>#REF!</v>
      </c>
      <c r="Q1153" s="115" t="e">
        <f>VLOOKUP(Revisión_Avance_Periodo!$L1081,#REF!,30,FALSE)</f>
        <v>#REF!</v>
      </c>
      <c r="R1153" s="116">
        <v>2019</v>
      </c>
      <c r="S1153" s="196">
        <v>43829</v>
      </c>
      <c r="T1153" s="124" t="s">
        <v>79</v>
      </c>
      <c r="U1153" s="440" t="e">
        <f>INDEX(#REF!,MATCH(Revisión_Avance_Periodo!$L1153,#REF!,0),MATCH(Revisión_Avance_Periodo!$T1153,#REF!,0))</f>
        <v>#REF!</v>
      </c>
      <c r="V1153" s="440" t="e">
        <f>INDEX(#REF!,MATCH(Revisión_Avance_Periodo!$L1153,#REF!,0),MATCH(Revisión_Avance_Periodo!$T1153,#REF!,0))</f>
        <v>#REF!</v>
      </c>
      <c r="W1153" s="118">
        <f>IFERROR((V1153/U1153),0)</f>
        <v>0</v>
      </c>
      <c r="X1153" s="124" t="str">
        <f>VLOOKUP(W1153,Tabla_Estado_Meta_OAP_2019[#All],3,TRUE)</f>
        <v>Por Ejecutar</v>
      </c>
      <c r="Y1153" s="164" t="e">
        <f>SUBTOTAL(9,$U$206:$U1153)</f>
        <v>#REF!</v>
      </c>
      <c r="Z1153" s="158" t="e">
        <f>SUBTOTAL(9,$V$206:$V1153)</f>
        <v>#REF!</v>
      </c>
      <c r="AA1153" s="159">
        <f>IFERROR(+Revisión_Avance_Periodo!$Z1153/Revisión_Avance_Periodo!$Y1153,0)</f>
        <v>0</v>
      </c>
      <c r="AB1153" s="126"/>
      <c r="AC1153" s="127"/>
      <c r="AD1153" s="125"/>
      <c r="AE1153" s="125"/>
      <c r="AF1153" s="128"/>
      <c r="AG1153" s="129"/>
      <c r="AH1153" s="164" t="e">
        <f>SUBTOTAL(9,$U$1070:$U1153)</f>
        <v>#REF!</v>
      </c>
      <c r="AI1153" s="158" t="e">
        <f>SUBTOTAL(9,$V$1070:$V1153)</f>
        <v>#REF!</v>
      </c>
      <c r="AJ1153" s="159">
        <f>IFERROR(+Revisión_Avance_Periodo!$Z1081/Revisión_Avance_Periodo!$Y1081,0)</f>
        <v>0</v>
      </c>
      <c r="AK1153" s="126"/>
      <c r="AL1153" s="127"/>
      <c r="AM1153" s="125"/>
      <c r="AN1153" s="125"/>
      <c r="AO1153" s="128"/>
      <c r="AP1153" s="129"/>
    </row>
    <row r="1154" spans="1:42" x14ac:dyDescent="0.25">
      <c r="A1154" s="92">
        <v>93</v>
      </c>
      <c r="B1154" s="435" t="e">
        <f>CONCATENATE(Revisión_Avance_Periodo!$D1082,";",Revisión_Avance_Periodo!$F1082,";",Revisión_Avance_Periodo!$L1082)</f>
        <v>#REF!</v>
      </c>
      <c r="C1154" s="435" t="e">
        <f t="shared" ref="C1154:C1217" si="99">CONCATENATE($N1154,";",$L1154,";",$T1154)</f>
        <v>#REF!</v>
      </c>
      <c r="D1154" s="114" t="e">
        <f>VLOOKUP($A1154,#REF!,3,FALSE)</f>
        <v>#REF!</v>
      </c>
      <c r="E1154" s="436" t="e">
        <f>VLOOKUP($A1154,#REF!,4,FALSE)</f>
        <v>#REF!</v>
      </c>
      <c r="F1154" s="102" t="e">
        <f>VLOOKUP($A1154,#REF!,5,FALSE)</f>
        <v>#REF!</v>
      </c>
      <c r="G1154" s="93" t="e">
        <f>VLOOKUP($A1154,#REF!,8,FALSE)</f>
        <v>#REF!</v>
      </c>
      <c r="H1154" s="93" t="e">
        <f>VLOOKUP($A1154,#REF!,7,FALSE)</f>
        <v>#REF!</v>
      </c>
      <c r="I1154" s="438" t="e">
        <f>VLOOKUP($A1154,#REF!,10,FALSE)</f>
        <v>#REF!</v>
      </c>
      <c r="J1154" s="93" t="e">
        <f>VLOOKUP($A1154,#REF!,11,FALSE)</f>
        <v>#REF!</v>
      </c>
      <c r="K1154" s="114" t="e">
        <f>VLOOKUP($A1154,#REF!,12,FALSE)</f>
        <v>#REF!</v>
      </c>
      <c r="L1154" s="93" t="e">
        <f>VLOOKUP($A1154,#REF!,13,FALSE)</f>
        <v>#REF!</v>
      </c>
      <c r="M1154" s="438" t="e">
        <f>VLOOKUP($A1154,#REF!,14,FALSE)</f>
        <v>#REF!</v>
      </c>
      <c r="N1154" s="102" t="e">
        <f>VLOOKUP($A1154,#REF!,15,FALSE)</f>
        <v>#REF!</v>
      </c>
      <c r="O1154" s="102" t="e">
        <f>VLOOKUP($A1154,#REF!,18,FALSE)</f>
        <v>#REF!</v>
      </c>
      <c r="P1154" s="93" t="e">
        <f>VLOOKUP($A1154,#REF!,41,FALSE)</f>
        <v>#REF!</v>
      </c>
      <c r="Q1154" s="115" t="e">
        <f>VLOOKUP(Revisión_Avance_Periodo!$L1082,#REF!,30,FALSE)</f>
        <v>#REF!</v>
      </c>
      <c r="R1154" s="116">
        <v>2019</v>
      </c>
      <c r="S1154" s="196">
        <v>43495</v>
      </c>
      <c r="T1154" s="116" t="s">
        <v>68</v>
      </c>
      <c r="U1154" s="440" t="e">
        <f>INDEX(#REF!,MATCH(Revisión_Avance_Periodo!$L1154,#REF!,0),MATCH(Revisión_Avance_Periodo!$T1154,#REF!,0))</f>
        <v>#REF!</v>
      </c>
      <c r="V1154" s="440" t="e">
        <f>INDEX(#REF!,MATCH(Revisión_Avance_Periodo!$L1154,#REF!,0),MATCH(Revisión_Avance_Periodo!$T1154,#REF!,0))</f>
        <v>#REF!</v>
      </c>
      <c r="W1154" s="131" t="e">
        <f t="shared" ref="W1154:W1162" si="100">V1154/U1154</f>
        <v>#REF!</v>
      </c>
      <c r="X1154" s="116" t="e">
        <f>VLOOKUP(W1154,Tabla_Estado_Meta_OAP_2019[#All],3,TRUE)</f>
        <v>#REF!</v>
      </c>
      <c r="Y1154" s="163" t="e">
        <f>SUBTOTAL(9,$U$206:$U1154)</f>
        <v>#REF!</v>
      </c>
      <c r="Z1154" s="161" t="e">
        <f>SUBTOTAL(9,$V$206:$V1154)</f>
        <v>#REF!</v>
      </c>
      <c r="AA1154" s="162">
        <f>IFERROR(+Revisión_Avance_Periodo!$Z1154/Revisión_Avance_Periodo!$Y1154,0)</f>
        <v>0</v>
      </c>
      <c r="AB1154" s="445" t="e">
        <f>SUBTOTAL(9,U1154:U1165)</f>
        <v>#REF!</v>
      </c>
      <c r="AC1154" s="446" t="e">
        <f>SUBTOTAL(9,V1154:V1165)</f>
        <v>#REF!</v>
      </c>
      <c r="AD1154" s="119" t="e">
        <f>+AC1154/AB1154</f>
        <v>#REF!</v>
      </c>
      <c r="AE1154" s="119" t="e">
        <f>100%-Revisión_Avance_Periodo!$AD1154</f>
        <v>#REF!</v>
      </c>
      <c r="AF1154" s="121" t="e">
        <f>VLOOKUP(AD1154,Tabla_Estado_Meta_OAP_2019[],3,TRUE)</f>
        <v>#REF!</v>
      </c>
      <c r="AG1154" s="122" t="e">
        <f>Revisión_Avance_Periodo!$AD1154*Revisión_Avance_Periodo!$Q1154</f>
        <v>#REF!</v>
      </c>
      <c r="AH1154" s="163" t="e">
        <f>SUBTOTAL(9,$U$1082:$U1154)</f>
        <v>#REF!</v>
      </c>
      <c r="AI1154" s="161" t="e">
        <f>SUBTOTAL(9,$V$1082:$V1154)</f>
        <v>#REF!</v>
      </c>
      <c r="AJ1154" s="162">
        <f>IFERROR(+Revisión_Avance_Periodo!$Z1082/Revisión_Avance_Periodo!$Y1082,0)</f>
        <v>0</v>
      </c>
      <c r="AK1154" s="445" t="e">
        <f>SUBTOTAL(9,AD1154:AD1165)</f>
        <v>#REF!</v>
      </c>
      <c r="AL1154" s="446" t="e">
        <f>SUBTOTAL(9,AE1154:AE1165)</f>
        <v>#REF!</v>
      </c>
      <c r="AM1154" s="119" t="e">
        <f>+AL1154/AK1154</f>
        <v>#REF!</v>
      </c>
      <c r="AN1154" s="119" t="e">
        <f>100%-Revisión_Avance_Periodo!$AD1082</f>
        <v>#REF!</v>
      </c>
      <c r="AO1154" s="121" t="e">
        <f>VLOOKUP(AM1154,Tabla_Estado_Meta_OAP_2019[],3,TRUE)</f>
        <v>#REF!</v>
      </c>
      <c r="AP1154" s="122" t="e">
        <f>Revisión_Avance_Periodo!$AD1082*Revisión_Avance_Periodo!$Q1082</f>
        <v>#REF!</v>
      </c>
    </row>
    <row r="1155" spans="1:42" x14ac:dyDescent="0.25">
      <c r="A1155" s="97">
        <v>93</v>
      </c>
      <c r="B1155" s="435" t="e">
        <f>CONCATENATE(Revisión_Avance_Periodo!$D1083,";",Revisión_Avance_Periodo!$F1083,";",Revisión_Avance_Periodo!$L1083)</f>
        <v>#REF!</v>
      </c>
      <c r="C1155" s="435" t="e">
        <f t="shared" si="99"/>
        <v>#REF!</v>
      </c>
      <c r="D1155" s="123" t="e">
        <f>VLOOKUP($A1155,#REF!,3,FALSE)</f>
        <v>#REF!</v>
      </c>
      <c r="E1155" s="436" t="e">
        <f>VLOOKUP($A1155,#REF!,4,FALSE)</f>
        <v>#REF!</v>
      </c>
      <c r="F1155" s="103" t="e">
        <f>VLOOKUP($A1155,#REF!,5,FALSE)</f>
        <v>#REF!</v>
      </c>
      <c r="G1155" s="98" t="e">
        <f>VLOOKUP($A1155,#REF!,8,FALSE)</f>
        <v>#REF!</v>
      </c>
      <c r="H1155" s="93" t="e">
        <f>VLOOKUP($A1155,#REF!,7,FALSE)</f>
        <v>#REF!</v>
      </c>
      <c r="I1155" s="438" t="e">
        <f>VLOOKUP($A1155,#REF!,10,FALSE)</f>
        <v>#REF!</v>
      </c>
      <c r="J1155" s="98" t="e">
        <f>VLOOKUP($A1155,#REF!,11,FALSE)</f>
        <v>#REF!</v>
      </c>
      <c r="K1155" s="114" t="e">
        <f>VLOOKUP($A1155,#REF!,12,FALSE)</f>
        <v>#REF!</v>
      </c>
      <c r="L1155" s="98" t="e">
        <f>VLOOKUP($A1155,#REF!,13,FALSE)</f>
        <v>#REF!</v>
      </c>
      <c r="M1155" s="438" t="e">
        <f>VLOOKUP($A1155,#REF!,14,FALSE)</f>
        <v>#REF!</v>
      </c>
      <c r="N1155" s="103" t="e">
        <f>VLOOKUP($A1155,#REF!,15,FALSE)</f>
        <v>#REF!</v>
      </c>
      <c r="O1155" s="103" t="e">
        <f>VLOOKUP($A1155,#REF!,18,FALSE)</f>
        <v>#REF!</v>
      </c>
      <c r="P1155" s="93" t="e">
        <f>VLOOKUP($A1155,#REF!,41,FALSE)</f>
        <v>#REF!</v>
      </c>
      <c r="Q1155" s="115" t="e">
        <f>VLOOKUP(Revisión_Avance_Periodo!$L1083,#REF!,30,FALSE)</f>
        <v>#REF!</v>
      </c>
      <c r="R1155" s="116">
        <v>2019</v>
      </c>
      <c r="S1155" s="196">
        <v>43524</v>
      </c>
      <c r="T1155" s="124" t="s">
        <v>69</v>
      </c>
      <c r="U1155" s="440" t="e">
        <f>INDEX(#REF!,MATCH(Revisión_Avance_Periodo!$L1155,#REF!,0),MATCH(Revisión_Avance_Periodo!$T1155,#REF!,0))</f>
        <v>#REF!</v>
      </c>
      <c r="V1155" s="440" t="e">
        <f>INDEX(#REF!,MATCH(Revisión_Avance_Periodo!$L1155,#REF!,0),MATCH(Revisión_Avance_Periodo!$T1155,#REF!,0))</f>
        <v>#REF!</v>
      </c>
      <c r="W1155" s="131" t="e">
        <f t="shared" si="100"/>
        <v>#REF!</v>
      </c>
      <c r="X1155" s="124" t="e">
        <f>VLOOKUP(W1155,Tabla_Estado_Meta_OAP_2019[#All],3,TRUE)</f>
        <v>#REF!</v>
      </c>
      <c r="Y1155" s="164" t="e">
        <f>SUBTOTAL(9,$U$206:$U1155)</f>
        <v>#REF!</v>
      </c>
      <c r="Z1155" s="158" t="e">
        <f>SUBTOTAL(9,$V$206:$V1155)</f>
        <v>#REF!</v>
      </c>
      <c r="AA1155" s="159">
        <f>IFERROR(+Revisión_Avance_Periodo!$Z1155/Revisión_Avance_Periodo!$Y1155,0)</f>
        <v>0</v>
      </c>
      <c r="AB1155" s="126"/>
      <c r="AC1155" s="127"/>
      <c r="AD1155" s="125"/>
      <c r="AE1155" s="125"/>
      <c r="AF1155" s="128"/>
      <c r="AG1155" s="129"/>
      <c r="AH1155" s="164" t="e">
        <f>SUBTOTAL(9,$U$1082:$U1155)</f>
        <v>#REF!</v>
      </c>
      <c r="AI1155" s="158" t="e">
        <f>SUBTOTAL(9,$V$1082:$V1155)</f>
        <v>#REF!</v>
      </c>
      <c r="AJ1155" s="159">
        <f>IFERROR(+Revisión_Avance_Periodo!$Z1083/Revisión_Avance_Periodo!$Y1083,0)</f>
        <v>0</v>
      </c>
      <c r="AK1155" s="126"/>
      <c r="AL1155" s="127"/>
      <c r="AM1155" s="125"/>
      <c r="AN1155" s="125"/>
      <c r="AO1155" s="128"/>
      <c r="AP1155" s="129"/>
    </row>
    <row r="1156" spans="1:42" x14ac:dyDescent="0.25">
      <c r="A1156" s="92">
        <v>93</v>
      </c>
      <c r="B1156" s="435" t="e">
        <f>CONCATENATE(Revisión_Avance_Periodo!$D1084,";",Revisión_Avance_Periodo!$F1084,";",Revisión_Avance_Periodo!$L1084)</f>
        <v>#REF!</v>
      </c>
      <c r="C1156" s="435" t="e">
        <f t="shared" si="99"/>
        <v>#REF!</v>
      </c>
      <c r="D1156" s="114" t="e">
        <f>VLOOKUP($A1156,#REF!,3,FALSE)</f>
        <v>#REF!</v>
      </c>
      <c r="E1156" s="436" t="e">
        <f>VLOOKUP($A1156,#REF!,4,FALSE)</f>
        <v>#REF!</v>
      </c>
      <c r="F1156" s="102" t="e">
        <f>VLOOKUP($A1156,#REF!,5,FALSE)</f>
        <v>#REF!</v>
      </c>
      <c r="G1156" s="93" t="e">
        <f>VLOOKUP($A1156,#REF!,8,FALSE)</f>
        <v>#REF!</v>
      </c>
      <c r="H1156" s="93" t="e">
        <f>VLOOKUP($A1156,#REF!,7,FALSE)</f>
        <v>#REF!</v>
      </c>
      <c r="I1156" s="438" t="e">
        <f>VLOOKUP($A1156,#REF!,10,FALSE)</f>
        <v>#REF!</v>
      </c>
      <c r="J1156" s="93" t="e">
        <f>VLOOKUP($A1156,#REF!,11,FALSE)</f>
        <v>#REF!</v>
      </c>
      <c r="K1156" s="114" t="e">
        <f>VLOOKUP($A1156,#REF!,12,FALSE)</f>
        <v>#REF!</v>
      </c>
      <c r="L1156" s="93" t="e">
        <f>VLOOKUP($A1156,#REF!,13,FALSE)</f>
        <v>#REF!</v>
      </c>
      <c r="M1156" s="438" t="e">
        <f>VLOOKUP($A1156,#REF!,14,FALSE)</f>
        <v>#REF!</v>
      </c>
      <c r="N1156" s="102" t="e">
        <f>VLOOKUP($A1156,#REF!,15,FALSE)</f>
        <v>#REF!</v>
      </c>
      <c r="O1156" s="102" t="e">
        <f>VLOOKUP($A1156,#REF!,18,FALSE)</f>
        <v>#REF!</v>
      </c>
      <c r="P1156" s="93" t="e">
        <f>VLOOKUP($A1156,#REF!,41,FALSE)</f>
        <v>#REF!</v>
      </c>
      <c r="Q1156" s="115" t="e">
        <f>VLOOKUP(Revisión_Avance_Periodo!$L1084,#REF!,30,FALSE)</f>
        <v>#REF!</v>
      </c>
      <c r="R1156" s="116">
        <v>2019</v>
      </c>
      <c r="S1156" s="196">
        <v>43554</v>
      </c>
      <c r="T1156" s="116" t="s">
        <v>70</v>
      </c>
      <c r="U1156" s="440" t="e">
        <f>INDEX(#REF!,MATCH(Revisión_Avance_Periodo!$L1156,#REF!,0),MATCH(Revisión_Avance_Periodo!$T1156,#REF!,0))</f>
        <v>#REF!</v>
      </c>
      <c r="V1156" s="440" t="e">
        <f>INDEX(#REF!,MATCH(Revisión_Avance_Periodo!$L1156,#REF!,0),MATCH(Revisión_Avance_Periodo!$T1156,#REF!,0))</f>
        <v>#REF!</v>
      </c>
      <c r="W1156" s="131" t="e">
        <f t="shared" si="100"/>
        <v>#REF!</v>
      </c>
      <c r="X1156" s="116" t="e">
        <f>VLOOKUP(W1156,Tabla_Estado_Meta_OAP_2019[#All],3,TRUE)</f>
        <v>#REF!</v>
      </c>
      <c r="Y1156" s="164" t="e">
        <f>SUBTOTAL(9,$U$206:$U1156)</f>
        <v>#REF!</v>
      </c>
      <c r="Z1156" s="158" t="e">
        <f>SUBTOTAL(9,$V$206:$V1156)</f>
        <v>#REF!</v>
      </c>
      <c r="AA1156" s="159">
        <f>IFERROR(+Revisión_Avance_Periodo!$Z1156/Revisión_Avance_Periodo!$Y1156,0)</f>
        <v>0</v>
      </c>
      <c r="AB1156" s="126"/>
      <c r="AC1156" s="127"/>
      <c r="AD1156" s="125"/>
      <c r="AE1156" s="125"/>
      <c r="AF1156" s="128"/>
      <c r="AG1156" s="129"/>
      <c r="AH1156" s="164" t="e">
        <f>SUBTOTAL(9,$U$1082:$U1156)</f>
        <v>#REF!</v>
      </c>
      <c r="AI1156" s="158" t="e">
        <f>SUBTOTAL(9,$V$1082:$V1156)</f>
        <v>#REF!</v>
      </c>
      <c r="AJ1156" s="159">
        <f>IFERROR(+Revisión_Avance_Periodo!$Z1084/Revisión_Avance_Periodo!$Y1084,0)</f>
        <v>0</v>
      </c>
      <c r="AK1156" s="126"/>
      <c r="AL1156" s="127"/>
      <c r="AM1156" s="125"/>
      <c r="AN1156" s="125"/>
      <c r="AO1156" s="128"/>
      <c r="AP1156" s="129"/>
    </row>
    <row r="1157" spans="1:42" x14ac:dyDescent="0.25">
      <c r="A1157" s="97">
        <v>93</v>
      </c>
      <c r="B1157" s="435" t="e">
        <f>CONCATENATE(Revisión_Avance_Periodo!$D1085,";",Revisión_Avance_Periodo!$F1085,";",Revisión_Avance_Periodo!$L1085)</f>
        <v>#REF!</v>
      </c>
      <c r="C1157" s="435" t="e">
        <f t="shared" si="99"/>
        <v>#REF!</v>
      </c>
      <c r="D1157" s="123" t="e">
        <f>VLOOKUP($A1157,#REF!,3,FALSE)</f>
        <v>#REF!</v>
      </c>
      <c r="E1157" s="436" t="e">
        <f>VLOOKUP($A1157,#REF!,4,FALSE)</f>
        <v>#REF!</v>
      </c>
      <c r="F1157" s="103" t="e">
        <f>VLOOKUP($A1157,#REF!,5,FALSE)</f>
        <v>#REF!</v>
      </c>
      <c r="G1157" s="98" t="e">
        <f>VLOOKUP($A1157,#REF!,8,FALSE)</f>
        <v>#REF!</v>
      </c>
      <c r="H1157" s="93" t="e">
        <f>VLOOKUP($A1157,#REF!,7,FALSE)</f>
        <v>#REF!</v>
      </c>
      <c r="I1157" s="438" t="e">
        <f>VLOOKUP($A1157,#REF!,10,FALSE)</f>
        <v>#REF!</v>
      </c>
      <c r="J1157" s="98" t="e">
        <f>VLOOKUP($A1157,#REF!,11,FALSE)</f>
        <v>#REF!</v>
      </c>
      <c r="K1157" s="114" t="e">
        <f>VLOOKUP($A1157,#REF!,12,FALSE)</f>
        <v>#REF!</v>
      </c>
      <c r="L1157" s="98" t="e">
        <f>VLOOKUP($A1157,#REF!,13,FALSE)</f>
        <v>#REF!</v>
      </c>
      <c r="M1157" s="438" t="e">
        <f>VLOOKUP($A1157,#REF!,14,FALSE)</f>
        <v>#REF!</v>
      </c>
      <c r="N1157" s="103" t="e">
        <f>VLOOKUP($A1157,#REF!,15,FALSE)</f>
        <v>#REF!</v>
      </c>
      <c r="O1157" s="103" t="e">
        <f>VLOOKUP($A1157,#REF!,18,FALSE)</f>
        <v>#REF!</v>
      </c>
      <c r="P1157" s="93" t="e">
        <f>VLOOKUP($A1157,#REF!,41,FALSE)</f>
        <v>#REF!</v>
      </c>
      <c r="Q1157" s="115" t="e">
        <f>VLOOKUP(Revisión_Avance_Periodo!$L1085,#REF!,30,FALSE)</f>
        <v>#REF!</v>
      </c>
      <c r="R1157" s="116">
        <v>2019</v>
      </c>
      <c r="S1157" s="196">
        <v>43585</v>
      </c>
      <c r="T1157" s="124" t="s">
        <v>71</v>
      </c>
      <c r="U1157" s="440" t="e">
        <f>INDEX(#REF!,MATCH(Revisión_Avance_Periodo!$L1157,#REF!,0),MATCH(Revisión_Avance_Periodo!$T1157,#REF!,0))</f>
        <v>#REF!</v>
      </c>
      <c r="V1157" s="440" t="e">
        <f>INDEX(#REF!,MATCH(Revisión_Avance_Periodo!$L1157,#REF!,0),MATCH(Revisión_Avance_Periodo!$T1157,#REF!,0))</f>
        <v>#REF!</v>
      </c>
      <c r="W1157" s="131" t="e">
        <f t="shared" si="100"/>
        <v>#REF!</v>
      </c>
      <c r="X1157" s="124" t="e">
        <f>VLOOKUP(W1157,Tabla_Estado_Meta_OAP_2019[#All],3,TRUE)</f>
        <v>#REF!</v>
      </c>
      <c r="Y1157" s="164" t="e">
        <f>SUBTOTAL(9,$U$206:$U1157)</f>
        <v>#REF!</v>
      </c>
      <c r="Z1157" s="158" t="e">
        <f>SUBTOTAL(9,$V$206:$V1157)</f>
        <v>#REF!</v>
      </c>
      <c r="AA1157" s="159">
        <f>IFERROR(+Revisión_Avance_Periodo!$Z1157/Revisión_Avance_Periodo!$Y1157,0)</f>
        <v>0</v>
      </c>
      <c r="AB1157" s="126"/>
      <c r="AC1157" s="127"/>
      <c r="AD1157" s="125"/>
      <c r="AE1157" s="125"/>
      <c r="AF1157" s="128"/>
      <c r="AG1157" s="129"/>
      <c r="AH1157" s="164" t="e">
        <f>SUBTOTAL(9,$U$1082:$U1157)</f>
        <v>#REF!</v>
      </c>
      <c r="AI1157" s="158" t="e">
        <f>SUBTOTAL(9,$V$1082:$V1157)</f>
        <v>#REF!</v>
      </c>
      <c r="AJ1157" s="159">
        <f>IFERROR(+Revisión_Avance_Periodo!$Z1085/Revisión_Avance_Periodo!$Y1085,0)</f>
        <v>0</v>
      </c>
      <c r="AK1157" s="126"/>
      <c r="AL1157" s="127"/>
      <c r="AM1157" s="125"/>
      <c r="AN1157" s="125"/>
      <c r="AO1157" s="128"/>
      <c r="AP1157" s="129"/>
    </row>
    <row r="1158" spans="1:42" x14ac:dyDescent="0.25">
      <c r="A1158" s="92">
        <v>93</v>
      </c>
      <c r="B1158" s="435" t="e">
        <f>CONCATENATE(Revisión_Avance_Periodo!$D1086,";",Revisión_Avance_Periodo!$F1086,";",Revisión_Avance_Periodo!$L1086)</f>
        <v>#REF!</v>
      </c>
      <c r="C1158" s="435" t="e">
        <f t="shared" si="99"/>
        <v>#REF!</v>
      </c>
      <c r="D1158" s="114" t="e">
        <f>VLOOKUP($A1158,#REF!,3,FALSE)</f>
        <v>#REF!</v>
      </c>
      <c r="E1158" s="436" t="e">
        <f>VLOOKUP($A1158,#REF!,4,FALSE)</f>
        <v>#REF!</v>
      </c>
      <c r="F1158" s="102" t="e">
        <f>VLOOKUP($A1158,#REF!,5,FALSE)</f>
        <v>#REF!</v>
      </c>
      <c r="G1158" s="93" t="e">
        <f>VLOOKUP($A1158,#REF!,8,FALSE)</f>
        <v>#REF!</v>
      </c>
      <c r="H1158" s="93" t="e">
        <f>VLOOKUP($A1158,#REF!,7,FALSE)</f>
        <v>#REF!</v>
      </c>
      <c r="I1158" s="438" t="e">
        <f>VLOOKUP($A1158,#REF!,10,FALSE)</f>
        <v>#REF!</v>
      </c>
      <c r="J1158" s="93" t="e">
        <f>VLOOKUP($A1158,#REF!,11,FALSE)</f>
        <v>#REF!</v>
      </c>
      <c r="K1158" s="114" t="e">
        <f>VLOOKUP($A1158,#REF!,12,FALSE)</f>
        <v>#REF!</v>
      </c>
      <c r="L1158" s="93" t="e">
        <f>VLOOKUP($A1158,#REF!,13,FALSE)</f>
        <v>#REF!</v>
      </c>
      <c r="M1158" s="438" t="e">
        <f>VLOOKUP($A1158,#REF!,14,FALSE)</f>
        <v>#REF!</v>
      </c>
      <c r="N1158" s="102" t="e">
        <f>VLOOKUP($A1158,#REF!,15,FALSE)</f>
        <v>#REF!</v>
      </c>
      <c r="O1158" s="102" t="e">
        <f>VLOOKUP($A1158,#REF!,18,FALSE)</f>
        <v>#REF!</v>
      </c>
      <c r="P1158" s="93" t="e">
        <f>VLOOKUP($A1158,#REF!,41,FALSE)</f>
        <v>#REF!</v>
      </c>
      <c r="Q1158" s="115" t="e">
        <f>VLOOKUP(Revisión_Avance_Periodo!$L1086,#REF!,30,FALSE)</f>
        <v>#REF!</v>
      </c>
      <c r="R1158" s="116">
        <v>2019</v>
      </c>
      <c r="S1158" s="196">
        <v>43615</v>
      </c>
      <c r="T1158" s="116" t="s">
        <v>72</v>
      </c>
      <c r="U1158" s="440" t="e">
        <f>INDEX(#REF!,MATCH(Revisión_Avance_Periodo!$L1158,#REF!,0),MATCH(Revisión_Avance_Periodo!$T1158,#REF!,0))</f>
        <v>#REF!</v>
      </c>
      <c r="V1158" s="440" t="e">
        <f>INDEX(#REF!,MATCH(Revisión_Avance_Periodo!$L1158,#REF!,0),MATCH(Revisión_Avance_Periodo!$T1158,#REF!,0))</f>
        <v>#REF!</v>
      </c>
      <c r="W1158" s="131" t="e">
        <f t="shared" si="100"/>
        <v>#REF!</v>
      </c>
      <c r="X1158" s="116" t="e">
        <f>VLOOKUP(W1158,Tabla_Estado_Meta_OAP_2019[#All],3,TRUE)</f>
        <v>#REF!</v>
      </c>
      <c r="Y1158" s="164" t="e">
        <f>SUBTOTAL(9,$U$206:$U1158)</f>
        <v>#REF!</v>
      </c>
      <c r="Z1158" s="158" t="e">
        <f>SUBTOTAL(9,$V$206:$V1158)</f>
        <v>#REF!</v>
      </c>
      <c r="AA1158" s="159">
        <f>IFERROR(+Revisión_Avance_Periodo!$Z1158/Revisión_Avance_Periodo!$Y1158,0)</f>
        <v>0</v>
      </c>
      <c r="AB1158" s="126"/>
      <c r="AC1158" s="127"/>
      <c r="AD1158" s="125"/>
      <c r="AE1158" s="125"/>
      <c r="AF1158" s="128"/>
      <c r="AG1158" s="129"/>
      <c r="AH1158" s="164" t="e">
        <f>SUBTOTAL(9,$U$1082:$U1158)</f>
        <v>#REF!</v>
      </c>
      <c r="AI1158" s="158" t="e">
        <f>SUBTOTAL(9,$V$1082:$V1158)</f>
        <v>#REF!</v>
      </c>
      <c r="AJ1158" s="159">
        <f>IFERROR(+Revisión_Avance_Periodo!$Z1086/Revisión_Avance_Periodo!$Y1086,0)</f>
        <v>0</v>
      </c>
      <c r="AK1158" s="126"/>
      <c r="AL1158" s="127"/>
      <c r="AM1158" s="125"/>
      <c r="AN1158" s="125"/>
      <c r="AO1158" s="128"/>
      <c r="AP1158" s="129"/>
    </row>
    <row r="1159" spans="1:42" x14ac:dyDescent="0.25">
      <c r="A1159" s="97">
        <v>93</v>
      </c>
      <c r="B1159" s="435" t="e">
        <f>CONCATENATE(Revisión_Avance_Periodo!$D1087,";",Revisión_Avance_Periodo!$F1087,";",Revisión_Avance_Periodo!$L1087)</f>
        <v>#REF!</v>
      </c>
      <c r="C1159" s="435" t="e">
        <f t="shared" si="99"/>
        <v>#REF!</v>
      </c>
      <c r="D1159" s="123" t="e">
        <f>VLOOKUP($A1159,#REF!,3,FALSE)</f>
        <v>#REF!</v>
      </c>
      <c r="E1159" s="436" t="e">
        <f>VLOOKUP($A1159,#REF!,4,FALSE)</f>
        <v>#REF!</v>
      </c>
      <c r="F1159" s="103" t="e">
        <f>VLOOKUP($A1159,#REF!,5,FALSE)</f>
        <v>#REF!</v>
      </c>
      <c r="G1159" s="98" t="e">
        <f>VLOOKUP($A1159,#REF!,8,FALSE)</f>
        <v>#REF!</v>
      </c>
      <c r="H1159" s="93" t="e">
        <f>VLOOKUP($A1159,#REF!,7,FALSE)</f>
        <v>#REF!</v>
      </c>
      <c r="I1159" s="438" t="e">
        <f>VLOOKUP($A1159,#REF!,10,FALSE)</f>
        <v>#REF!</v>
      </c>
      <c r="J1159" s="98" t="e">
        <f>VLOOKUP($A1159,#REF!,11,FALSE)</f>
        <v>#REF!</v>
      </c>
      <c r="K1159" s="114" t="e">
        <f>VLOOKUP($A1159,#REF!,12,FALSE)</f>
        <v>#REF!</v>
      </c>
      <c r="L1159" s="98" t="e">
        <f>VLOOKUP($A1159,#REF!,13,FALSE)</f>
        <v>#REF!</v>
      </c>
      <c r="M1159" s="438" t="e">
        <f>VLOOKUP($A1159,#REF!,14,FALSE)</f>
        <v>#REF!</v>
      </c>
      <c r="N1159" s="103" t="e">
        <f>VLOOKUP($A1159,#REF!,15,FALSE)</f>
        <v>#REF!</v>
      </c>
      <c r="O1159" s="103" t="e">
        <f>VLOOKUP($A1159,#REF!,18,FALSE)</f>
        <v>#REF!</v>
      </c>
      <c r="P1159" s="93" t="e">
        <f>VLOOKUP($A1159,#REF!,41,FALSE)</f>
        <v>#REF!</v>
      </c>
      <c r="Q1159" s="115" t="e">
        <f>VLOOKUP(Revisión_Avance_Periodo!$L1087,#REF!,30,FALSE)</f>
        <v>#REF!</v>
      </c>
      <c r="R1159" s="116">
        <v>2019</v>
      </c>
      <c r="S1159" s="196">
        <v>43646</v>
      </c>
      <c r="T1159" s="124" t="s">
        <v>73</v>
      </c>
      <c r="U1159" s="440" t="e">
        <f>INDEX(#REF!,MATCH(Revisión_Avance_Periodo!$L1159,#REF!,0),MATCH(Revisión_Avance_Periodo!$T1159,#REF!,0))</f>
        <v>#REF!</v>
      </c>
      <c r="V1159" s="440" t="e">
        <f>INDEX(#REF!,MATCH(Revisión_Avance_Periodo!$L1159,#REF!,0),MATCH(Revisión_Avance_Periodo!$T1159,#REF!,0))</f>
        <v>#REF!</v>
      </c>
      <c r="W1159" s="131" t="e">
        <f t="shared" si="100"/>
        <v>#REF!</v>
      </c>
      <c r="X1159" s="124" t="e">
        <f>VLOOKUP(W1159,Tabla_Estado_Meta_OAP_2019[#All],3,TRUE)</f>
        <v>#REF!</v>
      </c>
      <c r="Y1159" s="164" t="e">
        <f>SUBTOTAL(9,$U$206:$U1159)</f>
        <v>#REF!</v>
      </c>
      <c r="Z1159" s="158" t="e">
        <f>SUBTOTAL(9,$V$206:$V1159)</f>
        <v>#REF!</v>
      </c>
      <c r="AA1159" s="159">
        <f>IFERROR(+Revisión_Avance_Periodo!$Z1159/Revisión_Avance_Periodo!$Y1159,0)</f>
        <v>0</v>
      </c>
      <c r="AB1159" s="126"/>
      <c r="AC1159" s="127"/>
      <c r="AD1159" s="125"/>
      <c r="AE1159" s="125"/>
      <c r="AF1159" s="128"/>
      <c r="AG1159" s="129"/>
      <c r="AH1159" s="164" t="e">
        <f>SUBTOTAL(9,$U$1082:$U1159)</f>
        <v>#REF!</v>
      </c>
      <c r="AI1159" s="158" t="e">
        <f>SUBTOTAL(9,$V$1082:$V1159)</f>
        <v>#REF!</v>
      </c>
      <c r="AJ1159" s="159">
        <f>IFERROR(+Revisión_Avance_Periodo!$Z1087/Revisión_Avance_Periodo!$Y1087,0)</f>
        <v>0</v>
      </c>
      <c r="AK1159" s="126"/>
      <c r="AL1159" s="127"/>
      <c r="AM1159" s="125"/>
      <c r="AN1159" s="125"/>
      <c r="AO1159" s="128"/>
      <c r="AP1159" s="129"/>
    </row>
    <row r="1160" spans="1:42" x14ac:dyDescent="0.25">
      <c r="A1160" s="92">
        <v>93</v>
      </c>
      <c r="B1160" s="435" t="e">
        <f>CONCATENATE(Revisión_Avance_Periodo!$D1088,";",Revisión_Avance_Periodo!$F1088,";",Revisión_Avance_Periodo!$L1088)</f>
        <v>#REF!</v>
      </c>
      <c r="C1160" s="435" t="e">
        <f t="shared" si="99"/>
        <v>#REF!</v>
      </c>
      <c r="D1160" s="114" t="e">
        <f>VLOOKUP($A1160,#REF!,3,FALSE)</f>
        <v>#REF!</v>
      </c>
      <c r="E1160" s="436" t="e">
        <f>VLOOKUP($A1160,#REF!,4,FALSE)</f>
        <v>#REF!</v>
      </c>
      <c r="F1160" s="102" t="e">
        <f>VLOOKUP($A1160,#REF!,5,FALSE)</f>
        <v>#REF!</v>
      </c>
      <c r="G1160" s="93" t="e">
        <f>VLOOKUP($A1160,#REF!,8,FALSE)</f>
        <v>#REF!</v>
      </c>
      <c r="H1160" s="93" t="e">
        <f>VLOOKUP($A1160,#REF!,7,FALSE)</f>
        <v>#REF!</v>
      </c>
      <c r="I1160" s="438" t="e">
        <f>VLOOKUP($A1160,#REF!,10,FALSE)</f>
        <v>#REF!</v>
      </c>
      <c r="J1160" s="93" t="e">
        <f>VLOOKUP($A1160,#REF!,11,FALSE)</f>
        <v>#REF!</v>
      </c>
      <c r="K1160" s="114" t="e">
        <f>VLOOKUP($A1160,#REF!,12,FALSE)</f>
        <v>#REF!</v>
      </c>
      <c r="L1160" s="93" t="e">
        <f>VLOOKUP($A1160,#REF!,13,FALSE)</f>
        <v>#REF!</v>
      </c>
      <c r="M1160" s="438" t="e">
        <f>VLOOKUP($A1160,#REF!,14,FALSE)</f>
        <v>#REF!</v>
      </c>
      <c r="N1160" s="102" t="e">
        <f>VLOOKUP($A1160,#REF!,15,FALSE)</f>
        <v>#REF!</v>
      </c>
      <c r="O1160" s="102" t="e">
        <f>VLOOKUP($A1160,#REF!,18,FALSE)</f>
        <v>#REF!</v>
      </c>
      <c r="P1160" s="93" t="e">
        <f>VLOOKUP($A1160,#REF!,41,FALSE)</f>
        <v>#REF!</v>
      </c>
      <c r="Q1160" s="115" t="e">
        <f>VLOOKUP(Revisión_Avance_Periodo!$L1088,#REF!,30,FALSE)</f>
        <v>#REF!</v>
      </c>
      <c r="R1160" s="116">
        <v>2019</v>
      </c>
      <c r="S1160" s="196">
        <v>43676</v>
      </c>
      <c r="T1160" s="116" t="s">
        <v>74</v>
      </c>
      <c r="U1160" s="440" t="e">
        <f>INDEX(#REF!,MATCH(Revisión_Avance_Periodo!$L1160,#REF!,0),MATCH(Revisión_Avance_Periodo!$T1160,#REF!,0))</f>
        <v>#REF!</v>
      </c>
      <c r="V1160" s="440" t="e">
        <f>INDEX(#REF!,MATCH(Revisión_Avance_Periodo!$L1160,#REF!,0),MATCH(Revisión_Avance_Periodo!$T1160,#REF!,0))</f>
        <v>#REF!</v>
      </c>
      <c r="W1160" s="131" t="e">
        <f t="shared" si="100"/>
        <v>#REF!</v>
      </c>
      <c r="X1160" s="116" t="e">
        <f>VLOOKUP(W1160,Tabla_Estado_Meta_OAP_2019[#All],3,TRUE)</f>
        <v>#REF!</v>
      </c>
      <c r="Y1160" s="164" t="e">
        <f>SUBTOTAL(9,$U$206:$U1160)</f>
        <v>#REF!</v>
      </c>
      <c r="Z1160" s="158" t="e">
        <f>SUBTOTAL(9,$V$206:$V1160)</f>
        <v>#REF!</v>
      </c>
      <c r="AA1160" s="159">
        <f>IFERROR(+Revisión_Avance_Periodo!$Z1160/Revisión_Avance_Periodo!$Y1160,0)</f>
        <v>0</v>
      </c>
      <c r="AB1160" s="126"/>
      <c r="AC1160" s="127"/>
      <c r="AD1160" s="125"/>
      <c r="AE1160" s="125"/>
      <c r="AF1160" s="128"/>
      <c r="AG1160" s="129"/>
      <c r="AH1160" s="164" t="e">
        <f>SUBTOTAL(9,$U$1082:$U1160)</f>
        <v>#REF!</v>
      </c>
      <c r="AI1160" s="158" t="e">
        <f>SUBTOTAL(9,$V$1082:$V1160)</f>
        <v>#REF!</v>
      </c>
      <c r="AJ1160" s="159">
        <f>IFERROR(+Revisión_Avance_Periodo!$Z1088/Revisión_Avance_Periodo!$Y1088,0)</f>
        <v>0</v>
      </c>
      <c r="AK1160" s="126"/>
      <c r="AL1160" s="127"/>
      <c r="AM1160" s="125"/>
      <c r="AN1160" s="125"/>
      <c r="AO1160" s="128"/>
      <c r="AP1160" s="129"/>
    </row>
    <row r="1161" spans="1:42" x14ac:dyDescent="0.25">
      <c r="A1161" s="97">
        <v>93</v>
      </c>
      <c r="B1161" s="435" t="e">
        <f>CONCATENATE(Revisión_Avance_Periodo!$D1089,";",Revisión_Avance_Periodo!$F1089,";",Revisión_Avance_Periodo!$L1089)</f>
        <v>#REF!</v>
      </c>
      <c r="C1161" s="435" t="e">
        <f t="shared" si="99"/>
        <v>#REF!</v>
      </c>
      <c r="D1161" s="123" t="e">
        <f>VLOOKUP($A1161,#REF!,3,FALSE)</f>
        <v>#REF!</v>
      </c>
      <c r="E1161" s="436" t="e">
        <f>VLOOKUP($A1161,#REF!,4,FALSE)</f>
        <v>#REF!</v>
      </c>
      <c r="F1161" s="103" t="e">
        <f>VLOOKUP($A1161,#REF!,5,FALSE)</f>
        <v>#REF!</v>
      </c>
      <c r="G1161" s="98" t="e">
        <f>VLOOKUP($A1161,#REF!,8,FALSE)</f>
        <v>#REF!</v>
      </c>
      <c r="H1161" s="93" t="e">
        <f>VLOOKUP($A1161,#REF!,7,FALSE)</f>
        <v>#REF!</v>
      </c>
      <c r="I1161" s="438" t="e">
        <f>VLOOKUP($A1161,#REF!,10,FALSE)</f>
        <v>#REF!</v>
      </c>
      <c r="J1161" s="98" t="e">
        <f>VLOOKUP($A1161,#REF!,11,FALSE)</f>
        <v>#REF!</v>
      </c>
      <c r="K1161" s="114" t="e">
        <f>VLOOKUP($A1161,#REF!,12,FALSE)</f>
        <v>#REF!</v>
      </c>
      <c r="L1161" s="98" t="e">
        <f>VLOOKUP($A1161,#REF!,13,FALSE)</f>
        <v>#REF!</v>
      </c>
      <c r="M1161" s="438" t="e">
        <f>VLOOKUP($A1161,#REF!,14,FALSE)</f>
        <v>#REF!</v>
      </c>
      <c r="N1161" s="103" t="e">
        <f>VLOOKUP($A1161,#REF!,15,FALSE)</f>
        <v>#REF!</v>
      </c>
      <c r="O1161" s="103" t="e">
        <f>VLOOKUP($A1161,#REF!,18,FALSE)</f>
        <v>#REF!</v>
      </c>
      <c r="P1161" s="93" t="e">
        <f>VLOOKUP($A1161,#REF!,41,FALSE)</f>
        <v>#REF!</v>
      </c>
      <c r="Q1161" s="115" t="e">
        <f>VLOOKUP(Revisión_Avance_Periodo!$L1089,#REF!,30,FALSE)</f>
        <v>#REF!</v>
      </c>
      <c r="R1161" s="116">
        <v>2019</v>
      </c>
      <c r="S1161" s="196">
        <v>43707</v>
      </c>
      <c r="T1161" s="124" t="s">
        <v>75</v>
      </c>
      <c r="U1161" s="440" t="e">
        <f>INDEX(#REF!,MATCH(Revisión_Avance_Periodo!$L1161,#REF!,0),MATCH(Revisión_Avance_Periodo!$T1161,#REF!,0))</f>
        <v>#REF!</v>
      </c>
      <c r="V1161" s="440" t="e">
        <f>INDEX(#REF!,MATCH(Revisión_Avance_Periodo!$L1161,#REF!,0),MATCH(Revisión_Avance_Periodo!$T1161,#REF!,0))</f>
        <v>#REF!</v>
      </c>
      <c r="W1161" s="131" t="e">
        <f t="shared" si="100"/>
        <v>#REF!</v>
      </c>
      <c r="X1161" s="124" t="e">
        <f>VLOOKUP(W1161,Tabla_Estado_Meta_OAP_2019[#All],3,TRUE)</f>
        <v>#REF!</v>
      </c>
      <c r="Y1161" s="164" t="e">
        <f>SUBTOTAL(9,$U$206:$U1161)</f>
        <v>#REF!</v>
      </c>
      <c r="Z1161" s="158" t="e">
        <f>SUBTOTAL(9,$V$206:$V1161)</f>
        <v>#REF!</v>
      </c>
      <c r="AA1161" s="159">
        <f>IFERROR(+Revisión_Avance_Periodo!$Z1161/Revisión_Avance_Periodo!$Y1161,0)</f>
        <v>0</v>
      </c>
      <c r="AB1161" s="126"/>
      <c r="AC1161" s="127"/>
      <c r="AD1161" s="125"/>
      <c r="AE1161" s="125"/>
      <c r="AF1161" s="128"/>
      <c r="AG1161" s="129"/>
      <c r="AH1161" s="164" t="e">
        <f>SUBTOTAL(9,$U$1082:$U1161)</f>
        <v>#REF!</v>
      </c>
      <c r="AI1161" s="158" t="e">
        <f>SUBTOTAL(9,$V$1082:$V1161)</f>
        <v>#REF!</v>
      </c>
      <c r="AJ1161" s="159">
        <f>IFERROR(+Revisión_Avance_Periodo!$Z1089/Revisión_Avance_Periodo!$Y1089,0)</f>
        <v>0</v>
      </c>
      <c r="AK1161" s="126"/>
      <c r="AL1161" s="127"/>
      <c r="AM1161" s="125"/>
      <c r="AN1161" s="125"/>
      <c r="AO1161" s="128"/>
      <c r="AP1161" s="129"/>
    </row>
    <row r="1162" spans="1:42" x14ac:dyDescent="0.25">
      <c r="A1162" s="92">
        <v>93</v>
      </c>
      <c r="B1162" s="435" t="e">
        <f>CONCATENATE(Revisión_Avance_Periodo!$D1090,";",Revisión_Avance_Periodo!$F1090,";",Revisión_Avance_Periodo!$L1090)</f>
        <v>#REF!</v>
      </c>
      <c r="C1162" s="435" t="e">
        <f t="shared" si="99"/>
        <v>#REF!</v>
      </c>
      <c r="D1162" s="114" t="e">
        <f>VLOOKUP($A1162,#REF!,3,FALSE)</f>
        <v>#REF!</v>
      </c>
      <c r="E1162" s="436" t="e">
        <f>VLOOKUP($A1162,#REF!,4,FALSE)</f>
        <v>#REF!</v>
      </c>
      <c r="F1162" s="102" t="e">
        <f>VLOOKUP($A1162,#REF!,5,FALSE)</f>
        <v>#REF!</v>
      </c>
      <c r="G1162" s="93" t="e">
        <f>VLOOKUP($A1162,#REF!,8,FALSE)</f>
        <v>#REF!</v>
      </c>
      <c r="H1162" s="93" t="e">
        <f>VLOOKUP($A1162,#REF!,7,FALSE)</f>
        <v>#REF!</v>
      </c>
      <c r="I1162" s="438" t="e">
        <f>VLOOKUP($A1162,#REF!,10,FALSE)</f>
        <v>#REF!</v>
      </c>
      <c r="J1162" s="93" t="e">
        <f>VLOOKUP($A1162,#REF!,11,FALSE)</f>
        <v>#REF!</v>
      </c>
      <c r="K1162" s="114" t="e">
        <f>VLOOKUP($A1162,#REF!,12,FALSE)</f>
        <v>#REF!</v>
      </c>
      <c r="L1162" s="93" t="e">
        <f>VLOOKUP($A1162,#REF!,13,FALSE)</f>
        <v>#REF!</v>
      </c>
      <c r="M1162" s="438" t="e">
        <f>VLOOKUP($A1162,#REF!,14,FALSE)</f>
        <v>#REF!</v>
      </c>
      <c r="N1162" s="102" t="e">
        <f>VLOOKUP($A1162,#REF!,15,FALSE)</f>
        <v>#REF!</v>
      </c>
      <c r="O1162" s="102" t="e">
        <f>VLOOKUP($A1162,#REF!,18,FALSE)</f>
        <v>#REF!</v>
      </c>
      <c r="P1162" s="93" t="e">
        <f>VLOOKUP($A1162,#REF!,41,FALSE)</f>
        <v>#REF!</v>
      </c>
      <c r="Q1162" s="115" t="e">
        <f>VLOOKUP(Revisión_Avance_Periodo!$L1090,#REF!,30,FALSE)</f>
        <v>#REF!</v>
      </c>
      <c r="R1162" s="116">
        <v>2019</v>
      </c>
      <c r="S1162" s="196">
        <v>43738</v>
      </c>
      <c r="T1162" s="116" t="s">
        <v>76</v>
      </c>
      <c r="U1162" s="440" t="e">
        <f>INDEX(#REF!,MATCH(Revisión_Avance_Periodo!$L1162,#REF!,0),MATCH(Revisión_Avance_Periodo!$T1162,#REF!,0))</f>
        <v>#REF!</v>
      </c>
      <c r="V1162" s="440" t="e">
        <f>INDEX(#REF!,MATCH(Revisión_Avance_Periodo!$L1162,#REF!,0),MATCH(Revisión_Avance_Periodo!$T1162,#REF!,0))</f>
        <v>#REF!</v>
      </c>
      <c r="W1162" s="131" t="e">
        <f t="shared" si="100"/>
        <v>#REF!</v>
      </c>
      <c r="X1162" s="116" t="e">
        <f>VLOOKUP(W1162,Tabla_Estado_Meta_OAP_2019[#All],3,TRUE)</f>
        <v>#REF!</v>
      </c>
      <c r="Y1162" s="164" t="e">
        <f>SUBTOTAL(9,$U$206:$U1162)</f>
        <v>#REF!</v>
      </c>
      <c r="Z1162" s="158" t="e">
        <f>SUBTOTAL(9,$V$206:$V1162)</f>
        <v>#REF!</v>
      </c>
      <c r="AA1162" s="159">
        <f>IFERROR(+Revisión_Avance_Periodo!$Z1162/Revisión_Avance_Periodo!$Y1162,0)</f>
        <v>0</v>
      </c>
      <c r="AB1162" s="126"/>
      <c r="AC1162" s="127"/>
      <c r="AD1162" s="125"/>
      <c r="AE1162" s="125"/>
      <c r="AF1162" s="128"/>
      <c r="AG1162" s="129"/>
      <c r="AH1162" s="164" t="e">
        <f>SUBTOTAL(9,$U$1082:$U1162)</f>
        <v>#REF!</v>
      </c>
      <c r="AI1162" s="158" t="e">
        <f>SUBTOTAL(9,$V$1082:$V1162)</f>
        <v>#REF!</v>
      </c>
      <c r="AJ1162" s="159">
        <f>IFERROR(+Revisión_Avance_Periodo!$Z1090/Revisión_Avance_Periodo!$Y1090,0)</f>
        <v>0</v>
      </c>
      <c r="AK1162" s="126"/>
      <c r="AL1162" s="127"/>
      <c r="AM1162" s="125"/>
      <c r="AN1162" s="125"/>
      <c r="AO1162" s="128"/>
      <c r="AP1162" s="129"/>
    </row>
    <row r="1163" spans="1:42" x14ac:dyDescent="0.25">
      <c r="A1163" s="97">
        <v>93</v>
      </c>
      <c r="B1163" s="435" t="e">
        <f>CONCATENATE(Revisión_Avance_Periodo!$D1091,";",Revisión_Avance_Periodo!$F1091,";",Revisión_Avance_Periodo!$L1091)</f>
        <v>#REF!</v>
      </c>
      <c r="C1163" s="435" t="e">
        <f t="shared" si="99"/>
        <v>#REF!</v>
      </c>
      <c r="D1163" s="123" t="e">
        <f>VLOOKUP($A1163,#REF!,3,FALSE)</f>
        <v>#REF!</v>
      </c>
      <c r="E1163" s="436" t="e">
        <f>VLOOKUP($A1163,#REF!,4,FALSE)</f>
        <v>#REF!</v>
      </c>
      <c r="F1163" s="103" t="e">
        <f>VLOOKUP($A1163,#REF!,5,FALSE)</f>
        <v>#REF!</v>
      </c>
      <c r="G1163" s="98" t="e">
        <f>VLOOKUP($A1163,#REF!,8,FALSE)</f>
        <v>#REF!</v>
      </c>
      <c r="H1163" s="93" t="e">
        <f>VLOOKUP($A1163,#REF!,7,FALSE)</f>
        <v>#REF!</v>
      </c>
      <c r="I1163" s="438" t="e">
        <f>VLOOKUP($A1163,#REF!,10,FALSE)</f>
        <v>#REF!</v>
      </c>
      <c r="J1163" s="98" t="e">
        <f>VLOOKUP($A1163,#REF!,11,FALSE)</f>
        <v>#REF!</v>
      </c>
      <c r="K1163" s="114" t="e">
        <f>VLOOKUP($A1163,#REF!,12,FALSE)</f>
        <v>#REF!</v>
      </c>
      <c r="L1163" s="98" t="e">
        <f>VLOOKUP($A1163,#REF!,13,FALSE)</f>
        <v>#REF!</v>
      </c>
      <c r="M1163" s="438" t="e">
        <f>VLOOKUP($A1163,#REF!,14,FALSE)</f>
        <v>#REF!</v>
      </c>
      <c r="N1163" s="103" t="e">
        <f>VLOOKUP($A1163,#REF!,15,FALSE)</f>
        <v>#REF!</v>
      </c>
      <c r="O1163" s="103" t="e">
        <f>VLOOKUP($A1163,#REF!,18,FALSE)</f>
        <v>#REF!</v>
      </c>
      <c r="P1163" s="93" t="e">
        <f>VLOOKUP($A1163,#REF!,41,FALSE)</f>
        <v>#REF!</v>
      </c>
      <c r="Q1163" s="115" t="e">
        <f>VLOOKUP(Revisión_Avance_Periodo!$L1091,#REF!,30,FALSE)</f>
        <v>#REF!</v>
      </c>
      <c r="R1163" s="116">
        <v>2019</v>
      </c>
      <c r="S1163" s="196">
        <v>43768</v>
      </c>
      <c r="T1163" s="124" t="s">
        <v>77</v>
      </c>
      <c r="U1163" s="440" t="e">
        <f>INDEX(#REF!,MATCH(Revisión_Avance_Periodo!$L1163,#REF!,0),MATCH(Revisión_Avance_Periodo!$T1163,#REF!,0))</f>
        <v>#REF!</v>
      </c>
      <c r="V1163" s="440" t="e">
        <f>INDEX(#REF!,MATCH(Revisión_Avance_Periodo!$L1163,#REF!,0),MATCH(Revisión_Avance_Periodo!$T1163,#REF!,0))</f>
        <v>#REF!</v>
      </c>
      <c r="W1163" s="118">
        <f>IFERROR((V1163/U1163),0)</f>
        <v>0</v>
      </c>
      <c r="X1163" s="124" t="str">
        <f>VLOOKUP(W1163,Tabla_Estado_Meta_OAP_2019[#All],3,TRUE)</f>
        <v>Por Ejecutar</v>
      </c>
      <c r="Y1163" s="164" t="e">
        <f>SUBTOTAL(9,$U$206:$U1163)</f>
        <v>#REF!</v>
      </c>
      <c r="Z1163" s="158" t="e">
        <f>SUBTOTAL(9,$V$206:$V1163)</f>
        <v>#REF!</v>
      </c>
      <c r="AA1163" s="159">
        <f>IFERROR(+Revisión_Avance_Periodo!$Z1163/Revisión_Avance_Periodo!$Y1163,0)</f>
        <v>0</v>
      </c>
      <c r="AB1163" s="126"/>
      <c r="AC1163" s="127"/>
      <c r="AD1163" s="125"/>
      <c r="AE1163" s="125"/>
      <c r="AF1163" s="128"/>
      <c r="AG1163" s="129"/>
      <c r="AH1163" s="164" t="e">
        <f>SUBTOTAL(9,$U$1082:$U1163)</f>
        <v>#REF!</v>
      </c>
      <c r="AI1163" s="158" t="e">
        <f>SUBTOTAL(9,$V$1082:$V1163)</f>
        <v>#REF!</v>
      </c>
      <c r="AJ1163" s="159">
        <f>IFERROR(+Revisión_Avance_Periodo!$Z1091/Revisión_Avance_Periodo!$Y1091,0)</f>
        <v>0</v>
      </c>
      <c r="AK1163" s="126"/>
      <c r="AL1163" s="127"/>
      <c r="AM1163" s="125"/>
      <c r="AN1163" s="125"/>
      <c r="AO1163" s="128"/>
      <c r="AP1163" s="129"/>
    </row>
    <row r="1164" spans="1:42" x14ac:dyDescent="0.25">
      <c r="A1164" s="92">
        <v>93</v>
      </c>
      <c r="B1164" s="435" t="e">
        <f>CONCATENATE(Revisión_Avance_Periodo!$D1092,";",Revisión_Avance_Periodo!$F1092,";",Revisión_Avance_Periodo!$L1092)</f>
        <v>#REF!</v>
      </c>
      <c r="C1164" s="435" t="e">
        <f t="shared" si="99"/>
        <v>#REF!</v>
      </c>
      <c r="D1164" s="114" t="e">
        <f>VLOOKUP($A1164,#REF!,3,FALSE)</f>
        <v>#REF!</v>
      </c>
      <c r="E1164" s="436" t="e">
        <f>VLOOKUP($A1164,#REF!,4,FALSE)</f>
        <v>#REF!</v>
      </c>
      <c r="F1164" s="102" t="e">
        <f>VLOOKUP($A1164,#REF!,5,FALSE)</f>
        <v>#REF!</v>
      </c>
      <c r="G1164" s="93" t="e">
        <f>VLOOKUP($A1164,#REF!,8,FALSE)</f>
        <v>#REF!</v>
      </c>
      <c r="H1164" s="93" t="e">
        <f>VLOOKUP($A1164,#REF!,7,FALSE)</f>
        <v>#REF!</v>
      </c>
      <c r="I1164" s="438" t="e">
        <f>VLOOKUP($A1164,#REF!,10,FALSE)</f>
        <v>#REF!</v>
      </c>
      <c r="J1164" s="93" t="e">
        <f>VLOOKUP($A1164,#REF!,11,FALSE)</f>
        <v>#REF!</v>
      </c>
      <c r="K1164" s="114" t="e">
        <f>VLOOKUP($A1164,#REF!,12,FALSE)</f>
        <v>#REF!</v>
      </c>
      <c r="L1164" s="93" t="e">
        <f>VLOOKUP($A1164,#REF!,13,FALSE)</f>
        <v>#REF!</v>
      </c>
      <c r="M1164" s="438" t="e">
        <f>VLOOKUP($A1164,#REF!,14,FALSE)</f>
        <v>#REF!</v>
      </c>
      <c r="N1164" s="102" t="e">
        <f>VLOOKUP($A1164,#REF!,15,FALSE)</f>
        <v>#REF!</v>
      </c>
      <c r="O1164" s="102" t="e">
        <f>VLOOKUP($A1164,#REF!,18,FALSE)</f>
        <v>#REF!</v>
      </c>
      <c r="P1164" s="93" t="e">
        <f>VLOOKUP($A1164,#REF!,41,FALSE)</f>
        <v>#REF!</v>
      </c>
      <c r="Q1164" s="115" t="e">
        <f>VLOOKUP(Revisión_Avance_Periodo!$L1092,#REF!,30,FALSE)</f>
        <v>#REF!</v>
      </c>
      <c r="R1164" s="116">
        <v>2019</v>
      </c>
      <c r="S1164" s="196">
        <v>43799</v>
      </c>
      <c r="T1164" s="116" t="s">
        <v>78</v>
      </c>
      <c r="U1164" s="440" t="e">
        <f>INDEX(#REF!,MATCH(Revisión_Avance_Periodo!$L1164,#REF!,0),MATCH(Revisión_Avance_Periodo!$T1164,#REF!,0))</f>
        <v>#REF!</v>
      </c>
      <c r="V1164" s="440" t="e">
        <f>INDEX(#REF!,MATCH(Revisión_Avance_Periodo!$L1164,#REF!,0),MATCH(Revisión_Avance_Periodo!$T1164,#REF!,0))</f>
        <v>#REF!</v>
      </c>
      <c r="W1164" s="118">
        <f>IFERROR((V1164/U1164),0)</f>
        <v>0</v>
      </c>
      <c r="X1164" s="116" t="str">
        <f>VLOOKUP(W1164,Tabla_Estado_Meta_OAP_2019[#All],3,TRUE)</f>
        <v>Por Ejecutar</v>
      </c>
      <c r="Y1164" s="164" t="e">
        <f>SUBTOTAL(9,$U$206:$U1164)</f>
        <v>#REF!</v>
      </c>
      <c r="Z1164" s="158" t="e">
        <f>SUBTOTAL(9,$V$206:$V1164)</f>
        <v>#REF!</v>
      </c>
      <c r="AA1164" s="159">
        <f>IFERROR(+Revisión_Avance_Periodo!$Z1164/Revisión_Avance_Periodo!$Y1164,0)</f>
        <v>0</v>
      </c>
      <c r="AB1164" s="126"/>
      <c r="AC1164" s="127"/>
      <c r="AD1164" s="125"/>
      <c r="AE1164" s="125"/>
      <c r="AF1164" s="128"/>
      <c r="AG1164" s="129"/>
      <c r="AH1164" s="164" t="e">
        <f>SUBTOTAL(9,$U$1082:$U1164)</f>
        <v>#REF!</v>
      </c>
      <c r="AI1164" s="158" t="e">
        <f>SUBTOTAL(9,$V$1082:$V1164)</f>
        <v>#REF!</v>
      </c>
      <c r="AJ1164" s="159">
        <f>IFERROR(+Revisión_Avance_Periodo!$Z1092/Revisión_Avance_Periodo!$Y1092,0)</f>
        <v>0</v>
      </c>
      <c r="AK1164" s="126"/>
      <c r="AL1164" s="127"/>
      <c r="AM1164" s="125"/>
      <c r="AN1164" s="125"/>
      <c r="AO1164" s="128"/>
      <c r="AP1164" s="129"/>
    </row>
    <row r="1165" spans="1:42" ht="15.75" thickBot="1" x14ac:dyDescent="0.3">
      <c r="A1165" s="97">
        <v>93</v>
      </c>
      <c r="B1165" s="435" t="e">
        <f>CONCATENATE(Revisión_Avance_Periodo!$D1093,";",Revisión_Avance_Periodo!$F1093,";",Revisión_Avance_Periodo!$L1093)</f>
        <v>#REF!</v>
      </c>
      <c r="C1165" s="435" t="e">
        <f t="shared" si="99"/>
        <v>#REF!</v>
      </c>
      <c r="D1165" s="123" t="e">
        <f>VLOOKUP($A1165,#REF!,3,FALSE)</f>
        <v>#REF!</v>
      </c>
      <c r="E1165" s="436" t="e">
        <f>VLOOKUP($A1165,#REF!,4,FALSE)</f>
        <v>#REF!</v>
      </c>
      <c r="F1165" s="103" t="e">
        <f>VLOOKUP($A1165,#REF!,5,FALSE)</f>
        <v>#REF!</v>
      </c>
      <c r="G1165" s="98" t="e">
        <f>VLOOKUP($A1165,#REF!,8,FALSE)</f>
        <v>#REF!</v>
      </c>
      <c r="H1165" s="93" t="e">
        <f>VLOOKUP($A1165,#REF!,7,FALSE)</f>
        <v>#REF!</v>
      </c>
      <c r="I1165" s="438" t="e">
        <f>VLOOKUP($A1165,#REF!,10,FALSE)</f>
        <v>#REF!</v>
      </c>
      <c r="J1165" s="98" t="e">
        <f>VLOOKUP($A1165,#REF!,11,FALSE)</f>
        <v>#REF!</v>
      </c>
      <c r="K1165" s="114" t="e">
        <f>VLOOKUP($A1165,#REF!,12,FALSE)</f>
        <v>#REF!</v>
      </c>
      <c r="L1165" s="98" t="e">
        <f>VLOOKUP($A1165,#REF!,13,FALSE)</f>
        <v>#REF!</v>
      </c>
      <c r="M1165" s="438" t="e">
        <f>VLOOKUP($A1165,#REF!,14,FALSE)</f>
        <v>#REF!</v>
      </c>
      <c r="N1165" s="103" t="e">
        <f>VLOOKUP($A1165,#REF!,15,FALSE)</f>
        <v>#REF!</v>
      </c>
      <c r="O1165" s="103" t="e">
        <f>VLOOKUP($A1165,#REF!,18,FALSE)</f>
        <v>#REF!</v>
      </c>
      <c r="P1165" s="93" t="e">
        <f>VLOOKUP($A1165,#REF!,41,FALSE)</f>
        <v>#REF!</v>
      </c>
      <c r="Q1165" s="115" t="e">
        <f>VLOOKUP(Revisión_Avance_Periodo!$L1093,#REF!,30,FALSE)</f>
        <v>#REF!</v>
      </c>
      <c r="R1165" s="116">
        <v>2019</v>
      </c>
      <c r="S1165" s="196">
        <v>43829</v>
      </c>
      <c r="T1165" s="124" t="s">
        <v>79</v>
      </c>
      <c r="U1165" s="440" t="e">
        <f>INDEX(#REF!,MATCH(Revisión_Avance_Periodo!$L1165,#REF!,0),MATCH(Revisión_Avance_Periodo!$T1165,#REF!,0))</f>
        <v>#REF!</v>
      </c>
      <c r="V1165" s="440" t="e">
        <f>INDEX(#REF!,MATCH(Revisión_Avance_Periodo!$L1165,#REF!,0),MATCH(Revisión_Avance_Periodo!$T1165,#REF!,0))</f>
        <v>#REF!</v>
      </c>
      <c r="W1165" s="118">
        <f>IFERROR((V1165/U1165),0)</f>
        <v>0</v>
      </c>
      <c r="X1165" s="124" t="str">
        <f>VLOOKUP(W1165,Tabla_Estado_Meta_OAP_2019[#All],3,TRUE)</f>
        <v>Por Ejecutar</v>
      </c>
      <c r="Y1165" s="164" t="e">
        <f>SUBTOTAL(9,$U$206:$U1165)</f>
        <v>#REF!</v>
      </c>
      <c r="Z1165" s="158" t="e">
        <f>SUBTOTAL(9,$V$206:$V1165)</f>
        <v>#REF!</v>
      </c>
      <c r="AA1165" s="159">
        <f>IFERROR(+Revisión_Avance_Periodo!$Z1165/Revisión_Avance_Periodo!$Y1165,0)</f>
        <v>0</v>
      </c>
      <c r="AB1165" s="126"/>
      <c r="AC1165" s="127"/>
      <c r="AD1165" s="125"/>
      <c r="AE1165" s="125"/>
      <c r="AF1165" s="128"/>
      <c r="AG1165" s="129"/>
      <c r="AH1165" s="164" t="e">
        <f>SUBTOTAL(9,$U$1082:$U1165)</f>
        <v>#REF!</v>
      </c>
      <c r="AI1165" s="158" t="e">
        <f>SUBTOTAL(9,$V$1082:$V1165)</f>
        <v>#REF!</v>
      </c>
      <c r="AJ1165" s="159">
        <f>IFERROR(+Revisión_Avance_Periodo!$Z1093/Revisión_Avance_Periodo!$Y1093,0)</f>
        <v>0</v>
      </c>
      <c r="AK1165" s="126"/>
      <c r="AL1165" s="127"/>
      <c r="AM1165" s="125"/>
      <c r="AN1165" s="125"/>
      <c r="AO1165" s="128"/>
      <c r="AP1165" s="129"/>
    </row>
    <row r="1166" spans="1:42" x14ac:dyDescent="0.25">
      <c r="A1166" s="92">
        <v>117</v>
      </c>
      <c r="B1166" s="435" t="e">
        <f>CONCATENATE(Revisión_Avance_Periodo!$D1370,";",Revisión_Avance_Periodo!$F1370,";",Revisión_Avance_Periodo!$L1370)</f>
        <v>#REF!</v>
      </c>
      <c r="C1166" s="435" t="e">
        <f t="shared" si="99"/>
        <v>#REF!</v>
      </c>
      <c r="D1166" s="114" t="e">
        <f>VLOOKUP($A1166,#REF!,3,FALSE)</f>
        <v>#REF!</v>
      </c>
      <c r="E1166" s="436" t="e">
        <f>VLOOKUP($A1166,#REF!,4,FALSE)</f>
        <v>#REF!</v>
      </c>
      <c r="F1166" s="102" t="e">
        <f>VLOOKUP($A1166,#REF!,5,FALSE)</f>
        <v>#REF!</v>
      </c>
      <c r="G1166" s="93" t="e">
        <f>VLOOKUP($A1166,#REF!,8,FALSE)</f>
        <v>#REF!</v>
      </c>
      <c r="H1166" s="93" t="e">
        <f>VLOOKUP($A1166,#REF!,7,FALSE)</f>
        <v>#REF!</v>
      </c>
      <c r="I1166" s="438" t="e">
        <f>VLOOKUP($A1166,#REF!,10,FALSE)</f>
        <v>#REF!</v>
      </c>
      <c r="J1166" s="93" t="e">
        <f>VLOOKUP($A1166,#REF!,11,FALSE)</f>
        <v>#REF!</v>
      </c>
      <c r="K1166" s="114" t="e">
        <f>VLOOKUP($A1166,#REF!,12,FALSE)</f>
        <v>#REF!</v>
      </c>
      <c r="L1166" s="93" t="e">
        <f>VLOOKUP($A1166,#REF!,13,FALSE)</f>
        <v>#REF!</v>
      </c>
      <c r="M1166" s="438" t="e">
        <f>VLOOKUP($A1166,#REF!,14,FALSE)</f>
        <v>#REF!</v>
      </c>
      <c r="N1166" s="102" t="e">
        <f>VLOOKUP($A1166,#REF!,15,FALSE)</f>
        <v>#REF!</v>
      </c>
      <c r="O1166" s="102" t="e">
        <f>VLOOKUP($A1166,#REF!,18,FALSE)</f>
        <v>#REF!</v>
      </c>
      <c r="P1166" s="93" t="e">
        <f>VLOOKUP($A1166,#REF!,41,FALSE)</f>
        <v>#REF!</v>
      </c>
      <c r="Q1166" s="115" t="e">
        <f>VLOOKUP(Revisión_Avance_Periodo!$L1370,#REF!,30,FALSE)</f>
        <v>#REF!</v>
      </c>
      <c r="R1166" s="116">
        <v>2019</v>
      </c>
      <c r="S1166" s="196">
        <v>43495</v>
      </c>
      <c r="T1166" s="116" t="s">
        <v>68</v>
      </c>
      <c r="U1166" s="136" t="e">
        <f>INDEX(#REF!,MATCH(Revisión_Avance_Periodo!$L1166,#REF!,0),MATCH(Revisión_Avance_Periodo!$T1166,#REF!,0))</f>
        <v>#REF!</v>
      </c>
      <c r="V1166" s="136" t="e">
        <f>INDEX(#REF!,MATCH(Revisión_Avance_Periodo!$L1166,#REF!,0),MATCH(Revisión_Avance_Periodo!$T1166,#REF!,0))</f>
        <v>#REF!</v>
      </c>
      <c r="W1166" s="130" t="e">
        <f t="shared" ref="W1166:W1197" si="101">V1166/U1166</f>
        <v>#REF!</v>
      </c>
      <c r="X1166" s="116" t="e">
        <f>VLOOKUP(W1166,Tabla_Estado_Meta_OAP_2019[#All],3,TRUE)</f>
        <v>#REF!</v>
      </c>
      <c r="Y1166" s="453" t="e">
        <f>SUBTOTAL(9,$U$206:$U1166)</f>
        <v>#REF!</v>
      </c>
      <c r="Z1166" s="454" t="e">
        <f>SUBTOTAL(9,$V$206:$V1166)</f>
        <v>#REF!</v>
      </c>
      <c r="AA1166" s="162">
        <f>IFERROR(+Revisión_Avance_Periodo!$Z1166/Revisión_Avance_Periodo!$Y1166,0)</f>
        <v>0</v>
      </c>
      <c r="AB1166" s="457" t="e">
        <f>SUBTOTAL(9,U1166:U1177)</f>
        <v>#REF!</v>
      </c>
      <c r="AC1166" s="458" t="e">
        <f>SUBTOTAL(9,V1166:V1177)</f>
        <v>#REF!</v>
      </c>
      <c r="AD1166" s="119" t="e">
        <f>+AC1166/AB1166</f>
        <v>#REF!</v>
      </c>
      <c r="AE1166" s="119" t="e">
        <f>100%-Revisión_Avance_Periodo!$AD1166</f>
        <v>#REF!</v>
      </c>
      <c r="AF1166" s="121" t="e">
        <f>VLOOKUP(AD1166,Tabla_Estado_Meta_OAP_2019[],3,TRUE)</f>
        <v>#REF!</v>
      </c>
      <c r="AG1166" s="122" t="e">
        <f>Revisión_Avance_Periodo!$AD1166*Revisión_Avance_Periodo!$Q1166</f>
        <v>#REF!</v>
      </c>
      <c r="AH1166" s="453" t="e">
        <f>SUBTOTAL(9,$U$1166:$U1370)</f>
        <v>#REF!</v>
      </c>
      <c r="AI1166" s="454" t="e">
        <f>SUBTOTAL(9,$V$1166:$V1370)</f>
        <v>#REF!</v>
      </c>
      <c r="AJ1166" s="162">
        <f>IFERROR(+Revisión_Avance_Periodo!$Z1370/Revisión_Avance_Periodo!$Y1370,0)</f>
        <v>0</v>
      </c>
      <c r="AK1166" s="457" t="e">
        <f>SUBTOTAL(9,AD1166:AD1177)</f>
        <v>#REF!</v>
      </c>
      <c r="AL1166" s="458" t="e">
        <f>SUBTOTAL(9,AE1166:AE1177)</f>
        <v>#REF!</v>
      </c>
      <c r="AM1166" s="119" t="e">
        <f>+AL1166/AK1166</f>
        <v>#REF!</v>
      </c>
      <c r="AN1166" s="119" t="e">
        <f>100%-Revisión_Avance_Periodo!$AD1370</f>
        <v>#REF!</v>
      </c>
      <c r="AO1166" s="121" t="e">
        <f>VLOOKUP(AM1166,Tabla_Estado_Meta_OAP_2019[],3,TRUE)</f>
        <v>#REF!</v>
      </c>
      <c r="AP1166" s="122" t="e">
        <f>Revisión_Avance_Periodo!$AD1370*Revisión_Avance_Periodo!$Q1370</f>
        <v>#REF!</v>
      </c>
    </row>
    <row r="1167" spans="1:42" x14ac:dyDescent="0.25">
      <c r="A1167" s="97">
        <v>117</v>
      </c>
      <c r="B1167" s="435" t="e">
        <f>CONCATENATE(Revisión_Avance_Periodo!$D1371,";",Revisión_Avance_Periodo!$F1371,";",Revisión_Avance_Periodo!$L1371)</f>
        <v>#REF!</v>
      </c>
      <c r="C1167" s="435" t="e">
        <f t="shared" si="99"/>
        <v>#REF!</v>
      </c>
      <c r="D1167" s="123" t="e">
        <f>VLOOKUP($A1167,#REF!,3,FALSE)</f>
        <v>#REF!</v>
      </c>
      <c r="E1167" s="436" t="e">
        <f>VLOOKUP($A1167,#REF!,4,FALSE)</f>
        <v>#REF!</v>
      </c>
      <c r="F1167" s="103" t="e">
        <f>VLOOKUP($A1167,#REF!,5,FALSE)</f>
        <v>#REF!</v>
      </c>
      <c r="G1167" s="98" t="e">
        <f>VLOOKUP($A1167,#REF!,8,FALSE)</f>
        <v>#REF!</v>
      </c>
      <c r="H1167" s="93" t="e">
        <f>VLOOKUP($A1167,#REF!,7,FALSE)</f>
        <v>#REF!</v>
      </c>
      <c r="I1167" s="438" t="e">
        <f>VLOOKUP($A1167,#REF!,10,FALSE)</f>
        <v>#REF!</v>
      </c>
      <c r="J1167" s="98" t="e">
        <f>VLOOKUP($A1167,#REF!,11,FALSE)</f>
        <v>#REF!</v>
      </c>
      <c r="K1167" s="114" t="e">
        <f>VLOOKUP($A1167,#REF!,12,FALSE)</f>
        <v>#REF!</v>
      </c>
      <c r="L1167" s="98" t="e">
        <f>VLOOKUP($A1167,#REF!,13,FALSE)</f>
        <v>#REF!</v>
      </c>
      <c r="M1167" s="438" t="e">
        <f>VLOOKUP($A1167,#REF!,14,FALSE)</f>
        <v>#REF!</v>
      </c>
      <c r="N1167" s="103" t="e">
        <f>VLOOKUP($A1167,#REF!,15,FALSE)</f>
        <v>#REF!</v>
      </c>
      <c r="O1167" s="103" t="e">
        <f>VLOOKUP($A1167,#REF!,18,FALSE)</f>
        <v>#REF!</v>
      </c>
      <c r="P1167" s="93" t="e">
        <f>VLOOKUP($A1167,#REF!,41,FALSE)</f>
        <v>#REF!</v>
      </c>
      <c r="Q1167" s="115" t="e">
        <f>VLOOKUP(Revisión_Avance_Periodo!$L1371,#REF!,30,FALSE)</f>
        <v>#REF!</v>
      </c>
      <c r="R1167" s="116">
        <v>2019</v>
      </c>
      <c r="S1167" s="196">
        <v>43524</v>
      </c>
      <c r="T1167" s="124" t="s">
        <v>69</v>
      </c>
      <c r="U1167" s="136" t="e">
        <f>INDEX(#REF!,MATCH(Revisión_Avance_Periodo!$L1167,#REF!,0),MATCH(Revisión_Avance_Periodo!$T1167,#REF!,0))</f>
        <v>#REF!</v>
      </c>
      <c r="V1167" s="136" t="e">
        <f>INDEX(#REF!,MATCH(Revisión_Avance_Periodo!$L1167,#REF!,0),MATCH(Revisión_Avance_Periodo!$T1167,#REF!,0))</f>
        <v>#REF!</v>
      </c>
      <c r="W1167" s="130" t="e">
        <f t="shared" si="101"/>
        <v>#REF!</v>
      </c>
      <c r="X1167" s="124" t="e">
        <f>VLOOKUP(W1167,Tabla_Estado_Meta_OAP_2019[#All],3,TRUE)</f>
        <v>#REF!</v>
      </c>
      <c r="Y1167" s="455" t="e">
        <f>SUBTOTAL(9,$U$206:$U1167)</f>
        <v>#REF!</v>
      </c>
      <c r="Z1167" s="456" t="e">
        <f>SUBTOTAL(9,$V$206:$V1167)</f>
        <v>#REF!</v>
      </c>
      <c r="AA1167" s="159">
        <f>IFERROR(+Revisión_Avance_Periodo!$Z1167/Revisión_Avance_Periodo!$Y1167,0)</f>
        <v>0</v>
      </c>
      <c r="AB1167" s="126"/>
      <c r="AC1167" s="127"/>
      <c r="AD1167" s="125"/>
      <c r="AE1167" s="125"/>
      <c r="AF1167" s="128"/>
      <c r="AG1167" s="129"/>
      <c r="AH1167" s="455" t="e">
        <f>SUBTOTAL(9,$U$1167:$U1370)</f>
        <v>#REF!</v>
      </c>
      <c r="AI1167" s="456" t="e">
        <f>SUBTOTAL(9,$V$1167:$V1370)</f>
        <v>#REF!</v>
      </c>
      <c r="AJ1167" s="159">
        <f>IFERROR(+Revisión_Avance_Periodo!$Z1371/Revisión_Avance_Periodo!$Y1371,0)</f>
        <v>0</v>
      </c>
      <c r="AK1167" s="126"/>
      <c r="AL1167" s="127"/>
      <c r="AM1167" s="125"/>
      <c r="AN1167" s="125"/>
      <c r="AO1167" s="128"/>
      <c r="AP1167" s="129"/>
    </row>
    <row r="1168" spans="1:42" x14ac:dyDescent="0.25">
      <c r="A1168" s="92">
        <v>117</v>
      </c>
      <c r="B1168" s="435" t="e">
        <f>CONCATENATE(Revisión_Avance_Periodo!$D1372,";",Revisión_Avance_Periodo!$F1372,";",Revisión_Avance_Periodo!$L1372)</f>
        <v>#REF!</v>
      </c>
      <c r="C1168" s="435" t="e">
        <f t="shared" si="99"/>
        <v>#REF!</v>
      </c>
      <c r="D1168" s="114" t="e">
        <f>VLOOKUP($A1168,#REF!,3,FALSE)</f>
        <v>#REF!</v>
      </c>
      <c r="E1168" s="436" t="e">
        <f>VLOOKUP($A1168,#REF!,4,FALSE)</f>
        <v>#REF!</v>
      </c>
      <c r="F1168" s="102" t="e">
        <f>VLOOKUP($A1168,#REF!,5,FALSE)</f>
        <v>#REF!</v>
      </c>
      <c r="G1168" s="93" t="e">
        <f>VLOOKUP($A1168,#REF!,8,FALSE)</f>
        <v>#REF!</v>
      </c>
      <c r="H1168" s="93" t="e">
        <f>VLOOKUP($A1168,#REF!,7,FALSE)</f>
        <v>#REF!</v>
      </c>
      <c r="I1168" s="438" t="e">
        <f>VLOOKUP($A1168,#REF!,10,FALSE)</f>
        <v>#REF!</v>
      </c>
      <c r="J1168" s="93" t="e">
        <f>VLOOKUP($A1168,#REF!,11,FALSE)</f>
        <v>#REF!</v>
      </c>
      <c r="K1168" s="114" t="e">
        <f>VLOOKUP($A1168,#REF!,12,FALSE)</f>
        <v>#REF!</v>
      </c>
      <c r="L1168" s="93" t="e">
        <f>VLOOKUP($A1168,#REF!,13,FALSE)</f>
        <v>#REF!</v>
      </c>
      <c r="M1168" s="438" t="e">
        <f>VLOOKUP($A1168,#REF!,14,FALSE)</f>
        <v>#REF!</v>
      </c>
      <c r="N1168" s="102" t="e">
        <f>VLOOKUP($A1168,#REF!,15,FALSE)</f>
        <v>#REF!</v>
      </c>
      <c r="O1168" s="102" t="e">
        <f>VLOOKUP($A1168,#REF!,18,FALSE)</f>
        <v>#REF!</v>
      </c>
      <c r="P1168" s="93" t="e">
        <f>VLOOKUP($A1168,#REF!,41,FALSE)</f>
        <v>#REF!</v>
      </c>
      <c r="Q1168" s="115" t="e">
        <f>VLOOKUP(Revisión_Avance_Periodo!$L1372,#REF!,30,FALSE)</f>
        <v>#REF!</v>
      </c>
      <c r="R1168" s="116">
        <v>2019</v>
      </c>
      <c r="S1168" s="196">
        <v>43554</v>
      </c>
      <c r="T1168" s="116" t="s">
        <v>70</v>
      </c>
      <c r="U1168" s="136" t="e">
        <f>INDEX(#REF!,MATCH(Revisión_Avance_Periodo!$L1168,#REF!,0),MATCH(Revisión_Avance_Periodo!$T1168,#REF!,0))</f>
        <v>#REF!</v>
      </c>
      <c r="V1168" s="136" t="e">
        <f>INDEX(#REF!,MATCH(Revisión_Avance_Periodo!$L1168,#REF!,0),MATCH(Revisión_Avance_Periodo!$T1168,#REF!,0))</f>
        <v>#REF!</v>
      </c>
      <c r="W1168" s="130" t="e">
        <f t="shared" si="101"/>
        <v>#REF!</v>
      </c>
      <c r="X1168" s="116" t="e">
        <f>VLOOKUP(W1168,Tabla_Estado_Meta_OAP_2019[#All],3,TRUE)</f>
        <v>#REF!</v>
      </c>
      <c r="Y1168" s="455" t="e">
        <f>SUBTOTAL(9,$U$206:$U1168)</f>
        <v>#REF!</v>
      </c>
      <c r="Z1168" s="456" t="e">
        <f>SUBTOTAL(9,$V$206:$V1168)</f>
        <v>#REF!</v>
      </c>
      <c r="AA1168" s="159">
        <f>IFERROR(+Revisión_Avance_Periodo!$Z1168/Revisión_Avance_Periodo!$Y1168,0)</f>
        <v>0</v>
      </c>
      <c r="AB1168" s="126"/>
      <c r="AC1168" s="127"/>
      <c r="AD1168" s="125"/>
      <c r="AE1168" s="125"/>
      <c r="AF1168" s="128"/>
      <c r="AG1168" s="129"/>
      <c r="AH1168" s="455" t="e">
        <f>SUBTOTAL(9,$U$1168:$U1370)</f>
        <v>#REF!</v>
      </c>
      <c r="AI1168" s="456" t="e">
        <f>SUBTOTAL(9,$V$1168:$V1370)</f>
        <v>#REF!</v>
      </c>
      <c r="AJ1168" s="159">
        <f>IFERROR(+Revisión_Avance_Periodo!$Z1372/Revisión_Avance_Periodo!$Y1372,0)</f>
        <v>0</v>
      </c>
      <c r="AK1168" s="126"/>
      <c r="AL1168" s="127"/>
      <c r="AM1168" s="125"/>
      <c r="AN1168" s="125"/>
      <c r="AO1168" s="128"/>
      <c r="AP1168" s="129"/>
    </row>
    <row r="1169" spans="1:42" x14ac:dyDescent="0.25">
      <c r="A1169" s="97">
        <v>117</v>
      </c>
      <c r="B1169" s="435" t="e">
        <f>CONCATENATE(Revisión_Avance_Periodo!$D1373,";",Revisión_Avance_Periodo!$F1373,";",Revisión_Avance_Periodo!$L1373)</f>
        <v>#REF!</v>
      </c>
      <c r="C1169" s="435" t="e">
        <f t="shared" si="99"/>
        <v>#REF!</v>
      </c>
      <c r="D1169" s="123" t="e">
        <f>VLOOKUP($A1169,#REF!,3,FALSE)</f>
        <v>#REF!</v>
      </c>
      <c r="E1169" s="436" t="e">
        <f>VLOOKUP($A1169,#REF!,4,FALSE)</f>
        <v>#REF!</v>
      </c>
      <c r="F1169" s="103" t="e">
        <f>VLOOKUP($A1169,#REF!,5,FALSE)</f>
        <v>#REF!</v>
      </c>
      <c r="G1169" s="98" t="e">
        <f>VLOOKUP($A1169,#REF!,8,FALSE)</f>
        <v>#REF!</v>
      </c>
      <c r="H1169" s="93" t="e">
        <f>VLOOKUP($A1169,#REF!,7,FALSE)</f>
        <v>#REF!</v>
      </c>
      <c r="I1169" s="438" t="e">
        <f>VLOOKUP($A1169,#REF!,10,FALSE)</f>
        <v>#REF!</v>
      </c>
      <c r="J1169" s="98" t="e">
        <f>VLOOKUP($A1169,#REF!,11,FALSE)</f>
        <v>#REF!</v>
      </c>
      <c r="K1169" s="114" t="e">
        <f>VLOOKUP($A1169,#REF!,12,FALSE)</f>
        <v>#REF!</v>
      </c>
      <c r="L1169" s="98" t="e">
        <f>VLOOKUP($A1169,#REF!,13,FALSE)</f>
        <v>#REF!</v>
      </c>
      <c r="M1169" s="438" t="e">
        <f>VLOOKUP($A1169,#REF!,14,FALSE)</f>
        <v>#REF!</v>
      </c>
      <c r="N1169" s="103" t="e">
        <f>VLOOKUP($A1169,#REF!,15,FALSE)</f>
        <v>#REF!</v>
      </c>
      <c r="O1169" s="103" t="e">
        <f>VLOOKUP($A1169,#REF!,18,FALSE)</f>
        <v>#REF!</v>
      </c>
      <c r="P1169" s="93" t="e">
        <f>VLOOKUP($A1169,#REF!,41,FALSE)</f>
        <v>#REF!</v>
      </c>
      <c r="Q1169" s="115" t="e">
        <f>VLOOKUP(Revisión_Avance_Periodo!$L1373,#REF!,30,FALSE)</f>
        <v>#REF!</v>
      </c>
      <c r="R1169" s="116">
        <v>2019</v>
      </c>
      <c r="S1169" s="196">
        <v>43585</v>
      </c>
      <c r="T1169" s="124" t="s">
        <v>71</v>
      </c>
      <c r="U1169" s="136" t="e">
        <f>INDEX(#REF!,MATCH(Revisión_Avance_Periodo!$L1169,#REF!,0),MATCH(Revisión_Avance_Periodo!$T1169,#REF!,0))</f>
        <v>#REF!</v>
      </c>
      <c r="V1169" s="136" t="e">
        <f>INDEX(#REF!,MATCH(Revisión_Avance_Periodo!$L1169,#REF!,0),MATCH(Revisión_Avance_Periodo!$T1169,#REF!,0))</f>
        <v>#REF!</v>
      </c>
      <c r="W1169" s="130" t="e">
        <f t="shared" si="101"/>
        <v>#REF!</v>
      </c>
      <c r="X1169" s="124" t="e">
        <f>VLOOKUP(W1169,Tabla_Estado_Meta_OAP_2019[#All],3,TRUE)</f>
        <v>#REF!</v>
      </c>
      <c r="Y1169" s="455" t="e">
        <f>SUBTOTAL(9,$U$206:$U1169)</f>
        <v>#REF!</v>
      </c>
      <c r="Z1169" s="456" t="e">
        <f>SUBTOTAL(9,$V$206:$V1169)</f>
        <v>#REF!</v>
      </c>
      <c r="AA1169" s="159">
        <f>IFERROR(+Revisión_Avance_Periodo!$Z1169/Revisión_Avance_Periodo!$Y1169,0)</f>
        <v>0</v>
      </c>
      <c r="AB1169" s="126"/>
      <c r="AC1169" s="127"/>
      <c r="AD1169" s="125"/>
      <c r="AE1169" s="125"/>
      <c r="AF1169" s="128"/>
      <c r="AG1169" s="129"/>
      <c r="AH1169" s="455" t="e">
        <f>SUBTOTAL(9,$U$1169:$U1370)</f>
        <v>#REF!</v>
      </c>
      <c r="AI1169" s="456" t="e">
        <f>SUBTOTAL(9,$V$1169:$V1370)</f>
        <v>#REF!</v>
      </c>
      <c r="AJ1169" s="159">
        <f>IFERROR(+Revisión_Avance_Periodo!$Z1373/Revisión_Avance_Periodo!$Y1373,0)</f>
        <v>0</v>
      </c>
      <c r="AK1169" s="126"/>
      <c r="AL1169" s="127"/>
      <c r="AM1169" s="125"/>
      <c r="AN1169" s="125"/>
      <c r="AO1169" s="128"/>
      <c r="AP1169" s="129"/>
    </row>
    <row r="1170" spans="1:42" x14ac:dyDescent="0.25">
      <c r="A1170" s="92">
        <v>117</v>
      </c>
      <c r="B1170" s="435" t="e">
        <f>CONCATENATE(Revisión_Avance_Periodo!$D1374,";",Revisión_Avance_Periodo!$F1374,";",Revisión_Avance_Periodo!$L1374)</f>
        <v>#REF!</v>
      </c>
      <c r="C1170" s="435" t="e">
        <f t="shared" si="99"/>
        <v>#REF!</v>
      </c>
      <c r="D1170" s="114" t="e">
        <f>VLOOKUP($A1170,#REF!,3,FALSE)</f>
        <v>#REF!</v>
      </c>
      <c r="E1170" s="436" t="e">
        <f>VLOOKUP($A1170,#REF!,4,FALSE)</f>
        <v>#REF!</v>
      </c>
      <c r="F1170" s="102" t="e">
        <f>VLOOKUP($A1170,#REF!,5,FALSE)</f>
        <v>#REF!</v>
      </c>
      <c r="G1170" s="93" t="e">
        <f>VLOOKUP($A1170,#REF!,8,FALSE)</f>
        <v>#REF!</v>
      </c>
      <c r="H1170" s="93" t="e">
        <f>VLOOKUP($A1170,#REF!,7,FALSE)</f>
        <v>#REF!</v>
      </c>
      <c r="I1170" s="438" t="e">
        <f>VLOOKUP($A1170,#REF!,10,FALSE)</f>
        <v>#REF!</v>
      </c>
      <c r="J1170" s="93" t="e">
        <f>VLOOKUP($A1170,#REF!,11,FALSE)</f>
        <v>#REF!</v>
      </c>
      <c r="K1170" s="114" t="e">
        <f>VLOOKUP($A1170,#REF!,12,FALSE)</f>
        <v>#REF!</v>
      </c>
      <c r="L1170" s="93" t="e">
        <f>VLOOKUP($A1170,#REF!,13,FALSE)</f>
        <v>#REF!</v>
      </c>
      <c r="M1170" s="438" t="e">
        <f>VLOOKUP($A1170,#REF!,14,FALSE)</f>
        <v>#REF!</v>
      </c>
      <c r="N1170" s="102" t="e">
        <f>VLOOKUP($A1170,#REF!,15,FALSE)</f>
        <v>#REF!</v>
      </c>
      <c r="O1170" s="102" t="e">
        <f>VLOOKUP($A1170,#REF!,18,FALSE)</f>
        <v>#REF!</v>
      </c>
      <c r="P1170" s="93" t="e">
        <f>VLOOKUP($A1170,#REF!,41,FALSE)</f>
        <v>#REF!</v>
      </c>
      <c r="Q1170" s="115" t="e">
        <f>VLOOKUP(Revisión_Avance_Periodo!$L1374,#REF!,30,FALSE)</f>
        <v>#REF!</v>
      </c>
      <c r="R1170" s="116">
        <v>2019</v>
      </c>
      <c r="S1170" s="196">
        <v>43615</v>
      </c>
      <c r="T1170" s="116" t="s">
        <v>72</v>
      </c>
      <c r="U1170" s="136" t="e">
        <f>INDEX(#REF!,MATCH(Revisión_Avance_Periodo!$L1170,#REF!,0),MATCH(Revisión_Avance_Periodo!$T1170,#REF!,0))</f>
        <v>#REF!</v>
      </c>
      <c r="V1170" s="136" t="e">
        <f>INDEX(#REF!,MATCH(Revisión_Avance_Periodo!$L1170,#REF!,0),MATCH(Revisión_Avance_Periodo!$T1170,#REF!,0))</f>
        <v>#REF!</v>
      </c>
      <c r="W1170" s="130" t="e">
        <f t="shared" si="101"/>
        <v>#REF!</v>
      </c>
      <c r="X1170" s="116" t="e">
        <f>VLOOKUP(W1170,Tabla_Estado_Meta_OAP_2019[#All],3,TRUE)</f>
        <v>#REF!</v>
      </c>
      <c r="Y1170" s="455" t="e">
        <f>SUBTOTAL(9,$U$206:$U1170)</f>
        <v>#REF!</v>
      </c>
      <c r="Z1170" s="456" t="e">
        <f>SUBTOTAL(9,$V$206:$V1170)</f>
        <v>#REF!</v>
      </c>
      <c r="AA1170" s="159">
        <f>IFERROR(+Revisión_Avance_Periodo!$Z1170/Revisión_Avance_Periodo!$Y1170,0)</f>
        <v>0</v>
      </c>
      <c r="AB1170" s="126"/>
      <c r="AC1170" s="127"/>
      <c r="AD1170" s="125"/>
      <c r="AE1170" s="125"/>
      <c r="AF1170" s="128"/>
      <c r="AG1170" s="129"/>
      <c r="AH1170" s="455" t="e">
        <f>SUBTOTAL(9,$U$1170:$U1370)</f>
        <v>#REF!</v>
      </c>
      <c r="AI1170" s="456" t="e">
        <f>SUBTOTAL(9,$V$1170:$V1370)</f>
        <v>#REF!</v>
      </c>
      <c r="AJ1170" s="159">
        <f>IFERROR(+Revisión_Avance_Periodo!$Z1374/Revisión_Avance_Periodo!$Y1374,0)</f>
        <v>0</v>
      </c>
      <c r="AK1170" s="126"/>
      <c r="AL1170" s="127"/>
      <c r="AM1170" s="125"/>
      <c r="AN1170" s="125"/>
      <c r="AO1170" s="128"/>
      <c r="AP1170" s="129"/>
    </row>
    <row r="1171" spans="1:42" x14ac:dyDescent="0.25">
      <c r="A1171" s="97">
        <v>117</v>
      </c>
      <c r="B1171" s="435" t="e">
        <f>CONCATENATE(Revisión_Avance_Periodo!$D1375,";",Revisión_Avance_Periodo!$F1375,";",Revisión_Avance_Periodo!$L1375)</f>
        <v>#REF!</v>
      </c>
      <c r="C1171" s="435" t="e">
        <f t="shared" si="99"/>
        <v>#REF!</v>
      </c>
      <c r="D1171" s="123" t="e">
        <f>VLOOKUP($A1171,#REF!,3,FALSE)</f>
        <v>#REF!</v>
      </c>
      <c r="E1171" s="436" t="e">
        <f>VLOOKUP($A1171,#REF!,4,FALSE)</f>
        <v>#REF!</v>
      </c>
      <c r="F1171" s="103" t="e">
        <f>VLOOKUP($A1171,#REF!,5,FALSE)</f>
        <v>#REF!</v>
      </c>
      <c r="G1171" s="98" t="e">
        <f>VLOOKUP($A1171,#REF!,8,FALSE)</f>
        <v>#REF!</v>
      </c>
      <c r="H1171" s="93" t="e">
        <f>VLOOKUP($A1171,#REF!,7,FALSE)</f>
        <v>#REF!</v>
      </c>
      <c r="I1171" s="438" t="e">
        <f>VLOOKUP($A1171,#REF!,10,FALSE)</f>
        <v>#REF!</v>
      </c>
      <c r="J1171" s="98" t="e">
        <f>VLOOKUP($A1171,#REF!,11,FALSE)</f>
        <v>#REF!</v>
      </c>
      <c r="K1171" s="114" t="e">
        <f>VLOOKUP($A1171,#REF!,12,FALSE)</f>
        <v>#REF!</v>
      </c>
      <c r="L1171" s="98" t="e">
        <f>VLOOKUP($A1171,#REF!,13,FALSE)</f>
        <v>#REF!</v>
      </c>
      <c r="M1171" s="438" t="e">
        <f>VLOOKUP($A1171,#REF!,14,FALSE)</f>
        <v>#REF!</v>
      </c>
      <c r="N1171" s="103" t="e">
        <f>VLOOKUP($A1171,#REF!,15,FALSE)</f>
        <v>#REF!</v>
      </c>
      <c r="O1171" s="103" t="e">
        <f>VLOOKUP($A1171,#REF!,18,FALSE)</f>
        <v>#REF!</v>
      </c>
      <c r="P1171" s="93" t="e">
        <f>VLOOKUP($A1171,#REF!,41,FALSE)</f>
        <v>#REF!</v>
      </c>
      <c r="Q1171" s="115" t="e">
        <f>VLOOKUP(Revisión_Avance_Periodo!$L1375,#REF!,30,FALSE)</f>
        <v>#REF!</v>
      </c>
      <c r="R1171" s="116">
        <v>2019</v>
      </c>
      <c r="S1171" s="196">
        <v>43646</v>
      </c>
      <c r="T1171" s="124" t="s">
        <v>73</v>
      </c>
      <c r="U1171" s="136" t="e">
        <f>INDEX(#REF!,MATCH(Revisión_Avance_Periodo!$L1171,#REF!,0),MATCH(Revisión_Avance_Periodo!$T1171,#REF!,0))</f>
        <v>#REF!</v>
      </c>
      <c r="V1171" s="136" t="e">
        <f>INDEX(#REF!,MATCH(Revisión_Avance_Periodo!$L1171,#REF!,0),MATCH(Revisión_Avance_Periodo!$T1171,#REF!,0))</f>
        <v>#REF!</v>
      </c>
      <c r="W1171" s="130" t="e">
        <f t="shared" si="101"/>
        <v>#REF!</v>
      </c>
      <c r="X1171" s="124" t="e">
        <f>VLOOKUP(W1171,Tabla_Estado_Meta_OAP_2019[#All],3,TRUE)</f>
        <v>#REF!</v>
      </c>
      <c r="Y1171" s="455" t="e">
        <f>SUBTOTAL(9,$U$206:$U1171)</f>
        <v>#REF!</v>
      </c>
      <c r="Z1171" s="456" t="e">
        <f>SUBTOTAL(9,$V$206:$V1171)</f>
        <v>#REF!</v>
      </c>
      <c r="AA1171" s="159">
        <f>IFERROR(+Revisión_Avance_Periodo!$Z1171/Revisión_Avance_Periodo!$Y1171,0)</f>
        <v>0</v>
      </c>
      <c r="AB1171" s="126"/>
      <c r="AC1171" s="127"/>
      <c r="AD1171" s="125"/>
      <c r="AE1171" s="125"/>
      <c r="AF1171" s="128"/>
      <c r="AG1171" s="129"/>
      <c r="AH1171" s="455" t="e">
        <f>SUBTOTAL(9,$U$1171:$U1370)</f>
        <v>#REF!</v>
      </c>
      <c r="AI1171" s="456" t="e">
        <f>SUBTOTAL(9,$V$1171:$V1370)</f>
        <v>#REF!</v>
      </c>
      <c r="AJ1171" s="159">
        <f>IFERROR(+Revisión_Avance_Periodo!$Z1375/Revisión_Avance_Periodo!$Y1375,0)</f>
        <v>0</v>
      </c>
      <c r="AK1171" s="126"/>
      <c r="AL1171" s="127"/>
      <c r="AM1171" s="125"/>
      <c r="AN1171" s="125"/>
      <c r="AO1171" s="128"/>
      <c r="AP1171" s="129"/>
    </row>
    <row r="1172" spans="1:42" x14ac:dyDescent="0.25">
      <c r="A1172" s="92">
        <v>117</v>
      </c>
      <c r="B1172" s="435" t="e">
        <f>CONCATENATE(Revisión_Avance_Periodo!$D1376,";",Revisión_Avance_Periodo!$F1376,";",Revisión_Avance_Periodo!$L1376)</f>
        <v>#REF!</v>
      </c>
      <c r="C1172" s="435" t="e">
        <f t="shared" si="99"/>
        <v>#REF!</v>
      </c>
      <c r="D1172" s="114" t="e">
        <f>VLOOKUP($A1172,#REF!,3,FALSE)</f>
        <v>#REF!</v>
      </c>
      <c r="E1172" s="436" t="e">
        <f>VLOOKUP($A1172,#REF!,4,FALSE)</f>
        <v>#REF!</v>
      </c>
      <c r="F1172" s="102" t="e">
        <f>VLOOKUP($A1172,#REF!,5,FALSE)</f>
        <v>#REF!</v>
      </c>
      <c r="G1172" s="93" t="e">
        <f>VLOOKUP($A1172,#REF!,8,FALSE)</f>
        <v>#REF!</v>
      </c>
      <c r="H1172" s="93" t="e">
        <f>VLOOKUP($A1172,#REF!,7,FALSE)</f>
        <v>#REF!</v>
      </c>
      <c r="I1172" s="438" t="e">
        <f>VLOOKUP($A1172,#REF!,10,FALSE)</f>
        <v>#REF!</v>
      </c>
      <c r="J1172" s="93" t="e">
        <f>VLOOKUP($A1172,#REF!,11,FALSE)</f>
        <v>#REF!</v>
      </c>
      <c r="K1172" s="114" t="e">
        <f>VLOOKUP($A1172,#REF!,12,FALSE)</f>
        <v>#REF!</v>
      </c>
      <c r="L1172" s="93" t="e">
        <f>VLOOKUP($A1172,#REF!,13,FALSE)</f>
        <v>#REF!</v>
      </c>
      <c r="M1172" s="438" t="e">
        <f>VLOOKUP($A1172,#REF!,14,FALSE)</f>
        <v>#REF!</v>
      </c>
      <c r="N1172" s="102" t="e">
        <f>VLOOKUP($A1172,#REF!,15,FALSE)</f>
        <v>#REF!</v>
      </c>
      <c r="O1172" s="102" t="e">
        <f>VLOOKUP($A1172,#REF!,18,FALSE)</f>
        <v>#REF!</v>
      </c>
      <c r="P1172" s="93" t="e">
        <f>VLOOKUP($A1172,#REF!,41,FALSE)</f>
        <v>#REF!</v>
      </c>
      <c r="Q1172" s="115" t="e">
        <f>VLOOKUP(Revisión_Avance_Periodo!$L1376,#REF!,30,FALSE)</f>
        <v>#REF!</v>
      </c>
      <c r="R1172" s="116">
        <v>2019</v>
      </c>
      <c r="S1172" s="196">
        <v>43676</v>
      </c>
      <c r="T1172" s="116" t="s">
        <v>74</v>
      </c>
      <c r="U1172" s="136" t="e">
        <f>INDEX(#REF!,MATCH(Revisión_Avance_Periodo!$L1172,#REF!,0),MATCH(Revisión_Avance_Periodo!$T1172,#REF!,0))</f>
        <v>#REF!</v>
      </c>
      <c r="V1172" s="136" t="e">
        <f>INDEX(#REF!,MATCH(Revisión_Avance_Periodo!$L1172,#REF!,0),MATCH(Revisión_Avance_Periodo!$T1172,#REF!,0))</f>
        <v>#REF!</v>
      </c>
      <c r="W1172" s="130" t="e">
        <f t="shared" si="101"/>
        <v>#REF!</v>
      </c>
      <c r="X1172" s="116" t="e">
        <f>VLOOKUP(W1172,Tabla_Estado_Meta_OAP_2019[#All],3,TRUE)</f>
        <v>#REF!</v>
      </c>
      <c r="Y1172" s="455" t="e">
        <f>SUBTOTAL(9,$U$206:$U1172)</f>
        <v>#REF!</v>
      </c>
      <c r="Z1172" s="456" t="e">
        <f>SUBTOTAL(9,$V$206:$V1172)</f>
        <v>#REF!</v>
      </c>
      <c r="AA1172" s="159">
        <f>IFERROR(+Revisión_Avance_Periodo!$Z1172/Revisión_Avance_Periodo!$Y1172,0)</f>
        <v>0</v>
      </c>
      <c r="AB1172" s="126"/>
      <c r="AC1172" s="127"/>
      <c r="AD1172" s="125"/>
      <c r="AE1172" s="125"/>
      <c r="AF1172" s="128"/>
      <c r="AG1172" s="129"/>
      <c r="AH1172" s="455" t="e">
        <f>SUBTOTAL(9,$U$1172:$U1370)</f>
        <v>#REF!</v>
      </c>
      <c r="AI1172" s="456" t="e">
        <f>SUBTOTAL(9,$V$1172:$V1370)</f>
        <v>#REF!</v>
      </c>
      <c r="AJ1172" s="159">
        <f>IFERROR(+Revisión_Avance_Periodo!$Z1376/Revisión_Avance_Periodo!$Y1376,0)</f>
        <v>0</v>
      </c>
      <c r="AK1172" s="126"/>
      <c r="AL1172" s="127"/>
      <c r="AM1172" s="125"/>
      <c r="AN1172" s="125"/>
      <c r="AO1172" s="128"/>
      <c r="AP1172" s="129"/>
    </row>
    <row r="1173" spans="1:42" x14ac:dyDescent="0.25">
      <c r="A1173" s="97">
        <v>117</v>
      </c>
      <c r="B1173" s="435" t="e">
        <f>CONCATENATE(Revisión_Avance_Periodo!$D1377,";",Revisión_Avance_Periodo!$F1377,";",Revisión_Avance_Periodo!$L1377)</f>
        <v>#REF!</v>
      </c>
      <c r="C1173" s="435" t="e">
        <f t="shared" si="99"/>
        <v>#REF!</v>
      </c>
      <c r="D1173" s="123" t="e">
        <f>VLOOKUP($A1173,#REF!,3,FALSE)</f>
        <v>#REF!</v>
      </c>
      <c r="E1173" s="436" t="e">
        <f>VLOOKUP($A1173,#REF!,4,FALSE)</f>
        <v>#REF!</v>
      </c>
      <c r="F1173" s="103" t="e">
        <f>VLOOKUP($A1173,#REF!,5,FALSE)</f>
        <v>#REF!</v>
      </c>
      <c r="G1173" s="98" t="e">
        <f>VLOOKUP($A1173,#REF!,8,FALSE)</f>
        <v>#REF!</v>
      </c>
      <c r="H1173" s="93" t="e">
        <f>VLOOKUP($A1173,#REF!,7,FALSE)</f>
        <v>#REF!</v>
      </c>
      <c r="I1173" s="438" t="e">
        <f>VLOOKUP($A1173,#REF!,10,FALSE)</f>
        <v>#REF!</v>
      </c>
      <c r="J1173" s="98" t="e">
        <f>VLOOKUP($A1173,#REF!,11,FALSE)</f>
        <v>#REF!</v>
      </c>
      <c r="K1173" s="114" t="e">
        <f>VLOOKUP($A1173,#REF!,12,FALSE)</f>
        <v>#REF!</v>
      </c>
      <c r="L1173" s="98" t="e">
        <f>VLOOKUP($A1173,#REF!,13,FALSE)</f>
        <v>#REF!</v>
      </c>
      <c r="M1173" s="438" t="e">
        <f>VLOOKUP($A1173,#REF!,14,FALSE)</f>
        <v>#REF!</v>
      </c>
      <c r="N1173" s="103" t="e">
        <f>VLOOKUP($A1173,#REF!,15,FALSE)</f>
        <v>#REF!</v>
      </c>
      <c r="O1173" s="103" t="e">
        <f>VLOOKUP($A1173,#REF!,18,FALSE)</f>
        <v>#REF!</v>
      </c>
      <c r="P1173" s="93" t="e">
        <f>VLOOKUP($A1173,#REF!,41,FALSE)</f>
        <v>#REF!</v>
      </c>
      <c r="Q1173" s="115" t="e">
        <f>VLOOKUP(Revisión_Avance_Periodo!$L1377,#REF!,30,FALSE)</f>
        <v>#REF!</v>
      </c>
      <c r="R1173" s="116">
        <v>2019</v>
      </c>
      <c r="S1173" s="196">
        <v>43707</v>
      </c>
      <c r="T1173" s="124" t="s">
        <v>75</v>
      </c>
      <c r="U1173" s="136" t="e">
        <f>INDEX(#REF!,MATCH(Revisión_Avance_Periodo!$L1173,#REF!,0),MATCH(Revisión_Avance_Periodo!$T1173,#REF!,0))</f>
        <v>#REF!</v>
      </c>
      <c r="V1173" s="136" t="e">
        <f>INDEX(#REF!,MATCH(Revisión_Avance_Periodo!$L1173,#REF!,0),MATCH(Revisión_Avance_Periodo!$T1173,#REF!,0))</f>
        <v>#REF!</v>
      </c>
      <c r="W1173" s="130" t="e">
        <f t="shared" si="101"/>
        <v>#REF!</v>
      </c>
      <c r="X1173" s="124" t="e">
        <f>VLOOKUP(W1173,Tabla_Estado_Meta_OAP_2019[#All],3,TRUE)</f>
        <v>#REF!</v>
      </c>
      <c r="Y1173" s="455" t="e">
        <f>SUBTOTAL(9,$U$206:$U1173)</f>
        <v>#REF!</v>
      </c>
      <c r="Z1173" s="456" t="e">
        <f>SUBTOTAL(9,$V$206:$V1173)</f>
        <v>#REF!</v>
      </c>
      <c r="AA1173" s="159">
        <f>IFERROR(+Revisión_Avance_Periodo!$Z1173/Revisión_Avance_Periodo!$Y1173,0)</f>
        <v>0</v>
      </c>
      <c r="AB1173" s="126"/>
      <c r="AC1173" s="127"/>
      <c r="AD1173" s="125"/>
      <c r="AE1173" s="125"/>
      <c r="AF1173" s="128"/>
      <c r="AG1173" s="129"/>
      <c r="AH1173" s="455" t="e">
        <f>SUBTOTAL(9,$U$1173:$U1370)</f>
        <v>#REF!</v>
      </c>
      <c r="AI1173" s="456" t="e">
        <f>SUBTOTAL(9,$V$1173:$V1370)</f>
        <v>#REF!</v>
      </c>
      <c r="AJ1173" s="159">
        <f>IFERROR(+Revisión_Avance_Periodo!$Z1377/Revisión_Avance_Periodo!$Y1377,0)</f>
        <v>0</v>
      </c>
      <c r="AK1173" s="126"/>
      <c r="AL1173" s="127"/>
      <c r="AM1173" s="125"/>
      <c r="AN1173" s="125"/>
      <c r="AO1173" s="128"/>
      <c r="AP1173" s="129"/>
    </row>
    <row r="1174" spans="1:42" x14ac:dyDescent="0.25">
      <c r="A1174" s="92">
        <v>117</v>
      </c>
      <c r="B1174" s="435" t="e">
        <f>CONCATENATE(Revisión_Avance_Periodo!$D1378,";",Revisión_Avance_Periodo!$F1378,";",Revisión_Avance_Periodo!$L1378)</f>
        <v>#REF!</v>
      </c>
      <c r="C1174" s="435" t="e">
        <f t="shared" si="99"/>
        <v>#REF!</v>
      </c>
      <c r="D1174" s="114" t="e">
        <f>VLOOKUP($A1174,#REF!,3,FALSE)</f>
        <v>#REF!</v>
      </c>
      <c r="E1174" s="436" t="e">
        <f>VLOOKUP($A1174,#REF!,4,FALSE)</f>
        <v>#REF!</v>
      </c>
      <c r="F1174" s="102" t="e">
        <f>VLOOKUP($A1174,#REF!,5,FALSE)</f>
        <v>#REF!</v>
      </c>
      <c r="G1174" s="93" t="e">
        <f>VLOOKUP($A1174,#REF!,8,FALSE)</f>
        <v>#REF!</v>
      </c>
      <c r="H1174" s="93" t="e">
        <f>VLOOKUP($A1174,#REF!,7,FALSE)</f>
        <v>#REF!</v>
      </c>
      <c r="I1174" s="438" t="e">
        <f>VLOOKUP($A1174,#REF!,10,FALSE)</f>
        <v>#REF!</v>
      </c>
      <c r="J1174" s="93" t="e">
        <f>VLOOKUP($A1174,#REF!,11,FALSE)</f>
        <v>#REF!</v>
      </c>
      <c r="K1174" s="114" t="e">
        <f>VLOOKUP($A1174,#REF!,12,FALSE)</f>
        <v>#REF!</v>
      </c>
      <c r="L1174" s="93" t="e">
        <f>VLOOKUP($A1174,#REF!,13,FALSE)</f>
        <v>#REF!</v>
      </c>
      <c r="M1174" s="438" t="e">
        <f>VLOOKUP($A1174,#REF!,14,FALSE)</f>
        <v>#REF!</v>
      </c>
      <c r="N1174" s="102" t="e">
        <f>VLOOKUP($A1174,#REF!,15,FALSE)</f>
        <v>#REF!</v>
      </c>
      <c r="O1174" s="102" t="e">
        <f>VLOOKUP($A1174,#REF!,18,FALSE)</f>
        <v>#REF!</v>
      </c>
      <c r="P1174" s="93" t="e">
        <f>VLOOKUP($A1174,#REF!,41,FALSE)</f>
        <v>#REF!</v>
      </c>
      <c r="Q1174" s="115" t="e">
        <f>VLOOKUP(Revisión_Avance_Periodo!$L1378,#REF!,30,FALSE)</f>
        <v>#REF!</v>
      </c>
      <c r="R1174" s="116">
        <v>2019</v>
      </c>
      <c r="S1174" s="196">
        <v>43738</v>
      </c>
      <c r="T1174" s="116" t="s">
        <v>76</v>
      </c>
      <c r="U1174" s="136" t="e">
        <f>INDEX(#REF!,MATCH(Revisión_Avance_Periodo!$L1174,#REF!,0),MATCH(Revisión_Avance_Periodo!$T1174,#REF!,0))</f>
        <v>#REF!</v>
      </c>
      <c r="V1174" s="136" t="e">
        <f>INDEX(#REF!,MATCH(Revisión_Avance_Periodo!$L1174,#REF!,0),MATCH(Revisión_Avance_Periodo!$T1174,#REF!,0))</f>
        <v>#REF!</v>
      </c>
      <c r="W1174" s="130" t="e">
        <f t="shared" si="101"/>
        <v>#REF!</v>
      </c>
      <c r="X1174" s="116" t="e">
        <f>VLOOKUP(W1174,Tabla_Estado_Meta_OAP_2019[#All],3,TRUE)</f>
        <v>#REF!</v>
      </c>
      <c r="Y1174" s="455" t="e">
        <f>SUBTOTAL(9,$U$206:$U1174)</f>
        <v>#REF!</v>
      </c>
      <c r="Z1174" s="456" t="e">
        <f>SUBTOTAL(9,$V$206:$V1174)</f>
        <v>#REF!</v>
      </c>
      <c r="AA1174" s="159">
        <f>IFERROR(+Revisión_Avance_Periodo!$Z1174/Revisión_Avance_Periodo!$Y1174,0)</f>
        <v>0</v>
      </c>
      <c r="AB1174" s="126"/>
      <c r="AC1174" s="127"/>
      <c r="AD1174" s="125"/>
      <c r="AE1174" s="125"/>
      <c r="AF1174" s="128"/>
      <c r="AG1174" s="129"/>
      <c r="AH1174" s="455" t="e">
        <f>SUBTOTAL(9,$U$1174:$U1370)</f>
        <v>#REF!</v>
      </c>
      <c r="AI1174" s="456" t="e">
        <f>SUBTOTAL(9,$V$1174:$V1370)</f>
        <v>#REF!</v>
      </c>
      <c r="AJ1174" s="159">
        <f>IFERROR(+Revisión_Avance_Periodo!$Z1378/Revisión_Avance_Periodo!$Y1378,0)</f>
        <v>0</v>
      </c>
      <c r="AK1174" s="126"/>
      <c r="AL1174" s="127"/>
      <c r="AM1174" s="125"/>
      <c r="AN1174" s="125"/>
      <c r="AO1174" s="128"/>
      <c r="AP1174" s="129"/>
    </row>
    <row r="1175" spans="1:42" x14ac:dyDescent="0.25">
      <c r="A1175" s="97">
        <v>117</v>
      </c>
      <c r="B1175" s="435" t="e">
        <f>CONCATENATE(Revisión_Avance_Periodo!$D1379,";",Revisión_Avance_Periodo!$F1379,";",Revisión_Avance_Periodo!$L1379)</f>
        <v>#REF!</v>
      </c>
      <c r="C1175" s="435" t="e">
        <f t="shared" si="99"/>
        <v>#REF!</v>
      </c>
      <c r="D1175" s="123" t="e">
        <f>VLOOKUP($A1175,#REF!,3,FALSE)</f>
        <v>#REF!</v>
      </c>
      <c r="E1175" s="436" t="e">
        <f>VLOOKUP($A1175,#REF!,4,FALSE)</f>
        <v>#REF!</v>
      </c>
      <c r="F1175" s="103" t="e">
        <f>VLOOKUP($A1175,#REF!,5,FALSE)</f>
        <v>#REF!</v>
      </c>
      <c r="G1175" s="98" t="e">
        <f>VLOOKUP($A1175,#REF!,8,FALSE)</f>
        <v>#REF!</v>
      </c>
      <c r="H1175" s="93" t="e">
        <f>VLOOKUP($A1175,#REF!,7,FALSE)</f>
        <v>#REF!</v>
      </c>
      <c r="I1175" s="438" t="e">
        <f>VLOOKUP($A1175,#REF!,10,FALSE)</f>
        <v>#REF!</v>
      </c>
      <c r="J1175" s="98" t="e">
        <f>VLOOKUP($A1175,#REF!,11,FALSE)</f>
        <v>#REF!</v>
      </c>
      <c r="K1175" s="114" t="e">
        <f>VLOOKUP($A1175,#REF!,12,FALSE)</f>
        <v>#REF!</v>
      </c>
      <c r="L1175" s="98" t="e">
        <f>VLOOKUP($A1175,#REF!,13,FALSE)</f>
        <v>#REF!</v>
      </c>
      <c r="M1175" s="438" t="e">
        <f>VLOOKUP($A1175,#REF!,14,FALSE)</f>
        <v>#REF!</v>
      </c>
      <c r="N1175" s="103" t="e">
        <f>VLOOKUP($A1175,#REF!,15,FALSE)</f>
        <v>#REF!</v>
      </c>
      <c r="O1175" s="103" t="e">
        <f>VLOOKUP($A1175,#REF!,18,FALSE)</f>
        <v>#REF!</v>
      </c>
      <c r="P1175" s="93" t="e">
        <f>VLOOKUP($A1175,#REF!,41,FALSE)</f>
        <v>#REF!</v>
      </c>
      <c r="Q1175" s="115" t="e">
        <f>VLOOKUP(Revisión_Avance_Periodo!$L1379,#REF!,30,FALSE)</f>
        <v>#REF!</v>
      </c>
      <c r="R1175" s="116">
        <v>2019</v>
      </c>
      <c r="S1175" s="196">
        <v>43768</v>
      </c>
      <c r="T1175" s="124" t="s">
        <v>77</v>
      </c>
      <c r="U1175" s="136" t="e">
        <f>INDEX(#REF!,MATCH(Revisión_Avance_Periodo!$L1175,#REF!,0),MATCH(Revisión_Avance_Periodo!$T1175,#REF!,0))</f>
        <v>#REF!</v>
      </c>
      <c r="V1175" s="136" t="e">
        <f>INDEX(#REF!,MATCH(Revisión_Avance_Periodo!$L1175,#REF!,0),MATCH(Revisión_Avance_Periodo!$T1175,#REF!,0))</f>
        <v>#REF!</v>
      </c>
      <c r="W1175" s="130" t="e">
        <f t="shared" si="101"/>
        <v>#REF!</v>
      </c>
      <c r="X1175" s="124" t="e">
        <f>VLOOKUP(W1175,Tabla_Estado_Meta_OAP_2019[#All],3,TRUE)</f>
        <v>#REF!</v>
      </c>
      <c r="Y1175" s="455" t="e">
        <f>SUBTOTAL(9,$U$206:$U1175)</f>
        <v>#REF!</v>
      </c>
      <c r="Z1175" s="456" t="e">
        <f>SUBTOTAL(9,$V$206:$V1175)</f>
        <v>#REF!</v>
      </c>
      <c r="AA1175" s="159">
        <f>IFERROR(+Revisión_Avance_Periodo!$Z1175/Revisión_Avance_Periodo!$Y1175,0)</f>
        <v>0</v>
      </c>
      <c r="AB1175" s="126"/>
      <c r="AC1175" s="127"/>
      <c r="AD1175" s="125"/>
      <c r="AE1175" s="125"/>
      <c r="AF1175" s="128"/>
      <c r="AG1175" s="129"/>
      <c r="AH1175" s="455" t="e">
        <f>SUBTOTAL(9,$U$1175:$U1370)</f>
        <v>#REF!</v>
      </c>
      <c r="AI1175" s="456" t="e">
        <f>SUBTOTAL(9,$V$1175:$V1370)</f>
        <v>#REF!</v>
      </c>
      <c r="AJ1175" s="159">
        <f>IFERROR(+Revisión_Avance_Periodo!$Z1379/Revisión_Avance_Periodo!$Y1379,0)</f>
        <v>0</v>
      </c>
      <c r="AK1175" s="126"/>
      <c r="AL1175" s="127"/>
      <c r="AM1175" s="125"/>
      <c r="AN1175" s="125"/>
      <c r="AO1175" s="128"/>
      <c r="AP1175" s="129"/>
    </row>
    <row r="1176" spans="1:42" x14ac:dyDescent="0.25">
      <c r="A1176" s="92">
        <v>117</v>
      </c>
      <c r="B1176" s="435" t="e">
        <f>CONCATENATE(Revisión_Avance_Periodo!$D1380,";",Revisión_Avance_Periodo!$F1380,";",Revisión_Avance_Periodo!$L1380)</f>
        <v>#REF!</v>
      </c>
      <c r="C1176" s="435" t="e">
        <f t="shared" si="99"/>
        <v>#REF!</v>
      </c>
      <c r="D1176" s="114" t="e">
        <f>VLOOKUP($A1176,#REF!,3,FALSE)</f>
        <v>#REF!</v>
      </c>
      <c r="E1176" s="436" t="e">
        <f>VLOOKUP($A1176,#REF!,4,FALSE)</f>
        <v>#REF!</v>
      </c>
      <c r="F1176" s="102" t="e">
        <f>VLOOKUP($A1176,#REF!,5,FALSE)</f>
        <v>#REF!</v>
      </c>
      <c r="G1176" s="93" t="e">
        <f>VLOOKUP($A1176,#REF!,8,FALSE)</f>
        <v>#REF!</v>
      </c>
      <c r="H1176" s="93" t="e">
        <f>VLOOKUP($A1176,#REF!,7,FALSE)</f>
        <v>#REF!</v>
      </c>
      <c r="I1176" s="438" t="e">
        <f>VLOOKUP($A1176,#REF!,10,FALSE)</f>
        <v>#REF!</v>
      </c>
      <c r="J1176" s="93" t="e">
        <f>VLOOKUP($A1176,#REF!,11,FALSE)</f>
        <v>#REF!</v>
      </c>
      <c r="K1176" s="114" t="e">
        <f>VLOOKUP($A1176,#REF!,12,FALSE)</f>
        <v>#REF!</v>
      </c>
      <c r="L1176" s="93" t="e">
        <f>VLOOKUP($A1176,#REF!,13,FALSE)</f>
        <v>#REF!</v>
      </c>
      <c r="M1176" s="438" t="e">
        <f>VLOOKUP($A1176,#REF!,14,FALSE)</f>
        <v>#REF!</v>
      </c>
      <c r="N1176" s="102" t="e">
        <f>VLOOKUP($A1176,#REF!,15,FALSE)</f>
        <v>#REF!</v>
      </c>
      <c r="O1176" s="102" t="e">
        <f>VLOOKUP($A1176,#REF!,18,FALSE)</f>
        <v>#REF!</v>
      </c>
      <c r="P1176" s="93" t="e">
        <f>VLOOKUP($A1176,#REF!,41,FALSE)</f>
        <v>#REF!</v>
      </c>
      <c r="Q1176" s="115" t="e">
        <f>VLOOKUP(Revisión_Avance_Periodo!$L1380,#REF!,30,FALSE)</f>
        <v>#REF!</v>
      </c>
      <c r="R1176" s="116">
        <v>2019</v>
      </c>
      <c r="S1176" s="196">
        <v>43799</v>
      </c>
      <c r="T1176" s="116" t="s">
        <v>78</v>
      </c>
      <c r="U1176" s="136" t="e">
        <f>INDEX(#REF!,MATCH(Revisión_Avance_Periodo!$L1176,#REF!,0),MATCH(Revisión_Avance_Periodo!$T1176,#REF!,0))</f>
        <v>#REF!</v>
      </c>
      <c r="V1176" s="136" t="e">
        <f>INDEX(#REF!,MATCH(Revisión_Avance_Periodo!$L1176,#REF!,0),MATCH(Revisión_Avance_Periodo!$T1176,#REF!,0))</f>
        <v>#REF!</v>
      </c>
      <c r="W1176" s="130" t="e">
        <f t="shared" si="101"/>
        <v>#REF!</v>
      </c>
      <c r="X1176" s="116" t="e">
        <f>VLOOKUP(W1176,Tabla_Estado_Meta_OAP_2019[#All],3,TRUE)</f>
        <v>#REF!</v>
      </c>
      <c r="Y1176" s="455" t="e">
        <f>SUBTOTAL(9,$U$206:$U1176)</f>
        <v>#REF!</v>
      </c>
      <c r="Z1176" s="456" t="e">
        <f>SUBTOTAL(9,$V$206:$V1176)</f>
        <v>#REF!</v>
      </c>
      <c r="AA1176" s="159">
        <f>IFERROR(+Revisión_Avance_Periodo!$Z1176/Revisión_Avance_Periodo!$Y1176,0)</f>
        <v>0</v>
      </c>
      <c r="AB1176" s="126"/>
      <c r="AC1176" s="127"/>
      <c r="AD1176" s="125"/>
      <c r="AE1176" s="125"/>
      <c r="AF1176" s="128"/>
      <c r="AG1176" s="129"/>
      <c r="AH1176" s="455" t="e">
        <f>SUBTOTAL(9,$U$1176:$U1370)</f>
        <v>#REF!</v>
      </c>
      <c r="AI1176" s="456" t="e">
        <f>SUBTOTAL(9,$V$1176:$V1370)</f>
        <v>#REF!</v>
      </c>
      <c r="AJ1176" s="159">
        <f>IFERROR(+Revisión_Avance_Periodo!$Z1380/Revisión_Avance_Periodo!$Y1380,0)</f>
        <v>0</v>
      </c>
      <c r="AK1176" s="126"/>
      <c r="AL1176" s="127"/>
      <c r="AM1176" s="125"/>
      <c r="AN1176" s="125"/>
      <c r="AO1176" s="128"/>
      <c r="AP1176" s="129"/>
    </row>
    <row r="1177" spans="1:42" ht="15.75" thickBot="1" x14ac:dyDescent="0.3">
      <c r="A1177" s="97">
        <v>117</v>
      </c>
      <c r="B1177" s="435" t="e">
        <f>CONCATENATE(Revisión_Avance_Periodo!$D1381,";",Revisión_Avance_Periodo!$F1381,";",Revisión_Avance_Periodo!$L1381)</f>
        <v>#REF!</v>
      </c>
      <c r="C1177" s="435" t="e">
        <f t="shared" si="99"/>
        <v>#REF!</v>
      </c>
      <c r="D1177" s="123" t="e">
        <f>VLOOKUP($A1177,#REF!,3,FALSE)</f>
        <v>#REF!</v>
      </c>
      <c r="E1177" s="436" t="e">
        <f>VLOOKUP($A1177,#REF!,4,FALSE)</f>
        <v>#REF!</v>
      </c>
      <c r="F1177" s="103" t="e">
        <f>VLOOKUP($A1177,#REF!,5,FALSE)</f>
        <v>#REF!</v>
      </c>
      <c r="G1177" s="98" t="e">
        <f>VLOOKUP($A1177,#REF!,8,FALSE)</f>
        <v>#REF!</v>
      </c>
      <c r="H1177" s="93" t="e">
        <f>VLOOKUP($A1177,#REF!,7,FALSE)</f>
        <v>#REF!</v>
      </c>
      <c r="I1177" s="438" t="e">
        <f>VLOOKUP($A1177,#REF!,10,FALSE)</f>
        <v>#REF!</v>
      </c>
      <c r="J1177" s="98" t="e">
        <f>VLOOKUP($A1177,#REF!,11,FALSE)</f>
        <v>#REF!</v>
      </c>
      <c r="K1177" s="114" t="e">
        <f>VLOOKUP($A1177,#REF!,12,FALSE)</f>
        <v>#REF!</v>
      </c>
      <c r="L1177" s="98" t="e">
        <f>VLOOKUP($A1177,#REF!,13,FALSE)</f>
        <v>#REF!</v>
      </c>
      <c r="M1177" s="438" t="e">
        <f>VLOOKUP($A1177,#REF!,14,FALSE)</f>
        <v>#REF!</v>
      </c>
      <c r="N1177" s="103" t="e">
        <f>VLOOKUP($A1177,#REF!,15,FALSE)</f>
        <v>#REF!</v>
      </c>
      <c r="O1177" s="103" t="e">
        <f>VLOOKUP($A1177,#REF!,18,FALSE)</f>
        <v>#REF!</v>
      </c>
      <c r="P1177" s="93" t="e">
        <f>VLOOKUP($A1177,#REF!,41,FALSE)</f>
        <v>#REF!</v>
      </c>
      <c r="Q1177" s="115" t="e">
        <f>VLOOKUP(Revisión_Avance_Periodo!$L1381,#REF!,30,FALSE)</f>
        <v>#REF!</v>
      </c>
      <c r="R1177" s="116">
        <v>2019</v>
      </c>
      <c r="S1177" s="196">
        <v>43829</v>
      </c>
      <c r="T1177" s="124" t="s">
        <v>79</v>
      </c>
      <c r="U1177" s="136" t="e">
        <f>INDEX(#REF!,MATCH(Revisión_Avance_Periodo!$L1177,#REF!,0),MATCH(Revisión_Avance_Periodo!$T1177,#REF!,0))</f>
        <v>#REF!</v>
      </c>
      <c r="V1177" s="136" t="e">
        <f>INDEX(#REF!,MATCH(Revisión_Avance_Periodo!$L1177,#REF!,0),MATCH(Revisión_Avance_Periodo!$T1177,#REF!,0))</f>
        <v>#REF!</v>
      </c>
      <c r="W1177" s="130" t="e">
        <f t="shared" si="101"/>
        <v>#REF!</v>
      </c>
      <c r="X1177" s="124" t="e">
        <f>VLOOKUP(W1177,Tabla_Estado_Meta_OAP_2019[#All],3,TRUE)</f>
        <v>#REF!</v>
      </c>
      <c r="Y1177" s="455" t="e">
        <f>SUBTOTAL(9,$U$206:$U1177)</f>
        <v>#REF!</v>
      </c>
      <c r="Z1177" s="456" t="e">
        <f>SUBTOTAL(9,$V$206:$V1177)</f>
        <v>#REF!</v>
      </c>
      <c r="AA1177" s="159">
        <f>IFERROR(+Revisión_Avance_Periodo!$Z1177/Revisión_Avance_Periodo!$Y1177,0)</f>
        <v>0</v>
      </c>
      <c r="AB1177" s="126"/>
      <c r="AC1177" s="127"/>
      <c r="AD1177" s="125"/>
      <c r="AE1177" s="125"/>
      <c r="AF1177" s="128"/>
      <c r="AG1177" s="129"/>
      <c r="AH1177" s="455" t="e">
        <f>SUBTOTAL(9,$U$1177:$U1370)</f>
        <v>#REF!</v>
      </c>
      <c r="AI1177" s="456" t="e">
        <f>SUBTOTAL(9,$V$1177:$V1370)</f>
        <v>#REF!</v>
      </c>
      <c r="AJ1177" s="159">
        <f>IFERROR(+Revisión_Avance_Periodo!$Z1381/Revisión_Avance_Periodo!$Y1381,0)</f>
        <v>0</v>
      </c>
      <c r="AK1177" s="126"/>
      <c r="AL1177" s="127"/>
      <c r="AM1177" s="125"/>
      <c r="AN1177" s="125"/>
      <c r="AO1177" s="128"/>
      <c r="AP1177" s="129"/>
    </row>
    <row r="1178" spans="1:42" x14ac:dyDescent="0.25">
      <c r="A1178" s="92">
        <v>118</v>
      </c>
      <c r="B1178" s="435" t="e">
        <f>CONCATENATE(Revisión_Avance_Periodo!$D1382,";",Revisión_Avance_Periodo!$F1382,";",Revisión_Avance_Periodo!$L1382)</f>
        <v>#REF!</v>
      </c>
      <c r="C1178" s="435" t="e">
        <f t="shared" si="99"/>
        <v>#REF!</v>
      </c>
      <c r="D1178" s="114" t="e">
        <f>VLOOKUP($A1178,#REF!,3,FALSE)</f>
        <v>#REF!</v>
      </c>
      <c r="E1178" s="436" t="e">
        <f>VLOOKUP($A1178,#REF!,4,FALSE)</f>
        <v>#REF!</v>
      </c>
      <c r="F1178" s="102" t="e">
        <f>VLOOKUP($A1178,#REF!,5,FALSE)</f>
        <v>#REF!</v>
      </c>
      <c r="G1178" s="93" t="e">
        <f>VLOOKUP($A1178,#REF!,8,FALSE)</f>
        <v>#REF!</v>
      </c>
      <c r="H1178" s="93" t="e">
        <f>VLOOKUP($A1178,#REF!,7,FALSE)</f>
        <v>#REF!</v>
      </c>
      <c r="I1178" s="438" t="e">
        <f>VLOOKUP($A1178,#REF!,10,FALSE)</f>
        <v>#REF!</v>
      </c>
      <c r="J1178" s="93" t="e">
        <f>VLOOKUP($A1178,#REF!,11,FALSE)</f>
        <v>#REF!</v>
      </c>
      <c r="K1178" s="114" t="e">
        <f>VLOOKUP($A1178,#REF!,12,FALSE)</f>
        <v>#REF!</v>
      </c>
      <c r="L1178" s="93" t="e">
        <f>VLOOKUP($A1178,#REF!,13,FALSE)</f>
        <v>#REF!</v>
      </c>
      <c r="M1178" s="438" t="e">
        <f>VLOOKUP($A1178,#REF!,14,FALSE)</f>
        <v>#REF!</v>
      </c>
      <c r="N1178" s="102" t="e">
        <f>VLOOKUP($A1178,#REF!,15,FALSE)</f>
        <v>#REF!</v>
      </c>
      <c r="O1178" s="102" t="e">
        <f>VLOOKUP($A1178,#REF!,18,FALSE)</f>
        <v>#REF!</v>
      </c>
      <c r="P1178" s="93" t="e">
        <f>VLOOKUP($A1178,#REF!,41,FALSE)</f>
        <v>#REF!</v>
      </c>
      <c r="Q1178" s="115" t="e">
        <f>VLOOKUP(Revisión_Avance_Periodo!$L1382,#REF!,30,FALSE)</f>
        <v>#REF!</v>
      </c>
      <c r="R1178" s="116">
        <v>2019</v>
      </c>
      <c r="S1178" s="196">
        <v>43495</v>
      </c>
      <c r="T1178" s="116" t="s">
        <v>68</v>
      </c>
      <c r="U1178" s="136" t="e">
        <f>INDEX(#REF!,MATCH(Revisión_Avance_Periodo!$L1178,#REF!,0),MATCH(Revisión_Avance_Periodo!$T1178,#REF!,0))</f>
        <v>#REF!</v>
      </c>
      <c r="V1178" s="136" t="e">
        <f>INDEX(#REF!,MATCH(Revisión_Avance_Periodo!$L1178,#REF!,0),MATCH(Revisión_Avance_Periodo!$T1178,#REF!,0))</f>
        <v>#REF!</v>
      </c>
      <c r="W1178" s="130" t="e">
        <f t="shared" si="101"/>
        <v>#REF!</v>
      </c>
      <c r="X1178" s="116" t="e">
        <f>VLOOKUP(W1178,Tabla_Estado_Meta_OAP_2019[#All],3,TRUE)</f>
        <v>#REF!</v>
      </c>
      <c r="Y1178" s="453" t="e">
        <f>SUBTOTAL(9,$U$206:$U1178)</f>
        <v>#REF!</v>
      </c>
      <c r="Z1178" s="454" t="e">
        <f>SUBTOTAL(9,$V$206:$V1178)</f>
        <v>#REF!</v>
      </c>
      <c r="AA1178" s="162">
        <f>IFERROR(+Revisión_Avance_Periodo!$Z1178/Revisión_Avance_Periodo!$Y1178,0)</f>
        <v>0</v>
      </c>
      <c r="AB1178" s="457" t="e">
        <f>SUBTOTAL(9,U1178:U1189)</f>
        <v>#REF!</v>
      </c>
      <c r="AC1178" s="458" t="e">
        <f>SUBTOTAL(9,V1178:V1189)</f>
        <v>#REF!</v>
      </c>
      <c r="AD1178" s="119" t="e">
        <f>+AC1178/AB1178</f>
        <v>#REF!</v>
      </c>
      <c r="AE1178" s="119" t="e">
        <f>100%-Revisión_Avance_Periodo!$AD1178</f>
        <v>#REF!</v>
      </c>
      <c r="AF1178" s="121" t="e">
        <f>VLOOKUP(AD1178,Tabla_Estado_Meta_OAP_2019[],3,TRUE)</f>
        <v>#REF!</v>
      </c>
      <c r="AG1178" s="122" t="e">
        <f>Revisión_Avance_Periodo!$AD1178*Revisión_Avance_Periodo!$Q1178</f>
        <v>#REF!</v>
      </c>
      <c r="AH1178" s="453" t="e">
        <f>SUBTOTAL(9,$U$1178:$U1382)</f>
        <v>#REF!</v>
      </c>
      <c r="AI1178" s="454" t="e">
        <f>SUBTOTAL(9,$V$1178:$V1382)</f>
        <v>#REF!</v>
      </c>
      <c r="AJ1178" s="162">
        <f>IFERROR(+Revisión_Avance_Periodo!$Z1382/Revisión_Avance_Periodo!$Y1382,0)</f>
        <v>0</v>
      </c>
      <c r="AK1178" s="457" t="e">
        <f>SUBTOTAL(9,AD1178:AD1189)</f>
        <v>#REF!</v>
      </c>
      <c r="AL1178" s="458" t="e">
        <f>SUBTOTAL(9,AE1178:AE1189)</f>
        <v>#REF!</v>
      </c>
      <c r="AM1178" s="119" t="e">
        <f>+AL1178/AK1178</f>
        <v>#REF!</v>
      </c>
      <c r="AN1178" s="119" t="e">
        <f>100%-Revisión_Avance_Periodo!$AD1382</f>
        <v>#REF!</v>
      </c>
      <c r="AO1178" s="121" t="e">
        <f>VLOOKUP(AM1178,Tabla_Estado_Meta_OAP_2019[],3,TRUE)</f>
        <v>#REF!</v>
      </c>
      <c r="AP1178" s="122" t="e">
        <f>Revisión_Avance_Periodo!$AD1382*Revisión_Avance_Periodo!$Q1382</f>
        <v>#REF!</v>
      </c>
    </row>
    <row r="1179" spans="1:42" x14ac:dyDescent="0.25">
      <c r="A1179" s="97">
        <v>118</v>
      </c>
      <c r="B1179" s="435" t="e">
        <f>CONCATENATE(Revisión_Avance_Periodo!$D1383,";",Revisión_Avance_Periodo!$F1383,";",Revisión_Avance_Periodo!$L1383)</f>
        <v>#REF!</v>
      </c>
      <c r="C1179" s="435" t="e">
        <f t="shared" si="99"/>
        <v>#REF!</v>
      </c>
      <c r="D1179" s="123" t="e">
        <f>VLOOKUP($A1179,#REF!,3,FALSE)</f>
        <v>#REF!</v>
      </c>
      <c r="E1179" s="436" t="e">
        <f>VLOOKUP($A1179,#REF!,4,FALSE)</f>
        <v>#REF!</v>
      </c>
      <c r="F1179" s="103" t="e">
        <f>VLOOKUP($A1179,#REF!,5,FALSE)</f>
        <v>#REF!</v>
      </c>
      <c r="G1179" s="98" t="e">
        <f>VLOOKUP($A1179,#REF!,8,FALSE)</f>
        <v>#REF!</v>
      </c>
      <c r="H1179" s="93" t="e">
        <f>VLOOKUP($A1179,#REF!,7,FALSE)</f>
        <v>#REF!</v>
      </c>
      <c r="I1179" s="438" t="e">
        <f>VLOOKUP($A1179,#REF!,10,FALSE)</f>
        <v>#REF!</v>
      </c>
      <c r="J1179" s="98" t="e">
        <f>VLOOKUP($A1179,#REF!,11,FALSE)</f>
        <v>#REF!</v>
      </c>
      <c r="K1179" s="114" t="e">
        <f>VLOOKUP($A1179,#REF!,12,FALSE)</f>
        <v>#REF!</v>
      </c>
      <c r="L1179" s="98" t="e">
        <f>VLOOKUP($A1179,#REF!,13,FALSE)</f>
        <v>#REF!</v>
      </c>
      <c r="M1179" s="438" t="e">
        <f>VLOOKUP($A1179,#REF!,14,FALSE)</f>
        <v>#REF!</v>
      </c>
      <c r="N1179" s="103" t="e">
        <f>VLOOKUP($A1179,#REF!,15,FALSE)</f>
        <v>#REF!</v>
      </c>
      <c r="O1179" s="103" t="e">
        <f>VLOOKUP($A1179,#REF!,18,FALSE)</f>
        <v>#REF!</v>
      </c>
      <c r="P1179" s="93" t="e">
        <f>VLOOKUP($A1179,#REF!,41,FALSE)</f>
        <v>#REF!</v>
      </c>
      <c r="Q1179" s="115" t="e">
        <f>VLOOKUP(Revisión_Avance_Periodo!$L1383,#REF!,30,FALSE)</f>
        <v>#REF!</v>
      </c>
      <c r="R1179" s="116">
        <v>2019</v>
      </c>
      <c r="S1179" s="196">
        <v>43524</v>
      </c>
      <c r="T1179" s="124" t="s">
        <v>69</v>
      </c>
      <c r="U1179" s="136" t="e">
        <f>INDEX(#REF!,MATCH(Revisión_Avance_Periodo!$L1179,#REF!,0),MATCH(Revisión_Avance_Periodo!$T1179,#REF!,0))</f>
        <v>#REF!</v>
      </c>
      <c r="V1179" s="136" t="e">
        <f>INDEX(#REF!,MATCH(Revisión_Avance_Periodo!$L1179,#REF!,0),MATCH(Revisión_Avance_Periodo!$T1179,#REF!,0))</f>
        <v>#REF!</v>
      </c>
      <c r="W1179" s="130" t="e">
        <f t="shared" si="101"/>
        <v>#REF!</v>
      </c>
      <c r="X1179" s="124" t="e">
        <f>VLOOKUP(W1179,Tabla_Estado_Meta_OAP_2019[#All],3,TRUE)</f>
        <v>#REF!</v>
      </c>
      <c r="Y1179" s="455" t="e">
        <f>SUBTOTAL(9,$U$206:$U1179)</f>
        <v>#REF!</v>
      </c>
      <c r="Z1179" s="456" t="e">
        <f>SUBTOTAL(9,$V$206:$V1179)</f>
        <v>#REF!</v>
      </c>
      <c r="AA1179" s="159">
        <f>IFERROR(+Revisión_Avance_Periodo!$Z1179/Revisión_Avance_Periodo!$Y1179,0)</f>
        <v>0</v>
      </c>
      <c r="AB1179" s="126"/>
      <c r="AC1179" s="127"/>
      <c r="AD1179" s="125"/>
      <c r="AE1179" s="125"/>
      <c r="AF1179" s="128"/>
      <c r="AG1179" s="129"/>
      <c r="AH1179" s="455" t="e">
        <f>SUBTOTAL(9,$U$1179:$U1382)</f>
        <v>#REF!</v>
      </c>
      <c r="AI1179" s="456" t="e">
        <f>SUBTOTAL(9,$V$1179:$V1382)</f>
        <v>#REF!</v>
      </c>
      <c r="AJ1179" s="159">
        <f>IFERROR(+Revisión_Avance_Periodo!$Z1383/Revisión_Avance_Periodo!$Y1383,0)</f>
        <v>0</v>
      </c>
      <c r="AK1179" s="126"/>
      <c r="AL1179" s="127"/>
      <c r="AM1179" s="125"/>
      <c r="AN1179" s="125"/>
      <c r="AO1179" s="128"/>
      <c r="AP1179" s="129"/>
    </row>
    <row r="1180" spans="1:42" x14ac:dyDescent="0.25">
      <c r="A1180" s="92">
        <v>118</v>
      </c>
      <c r="B1180" s="435" t="e">
        <f>CONCATENATE(Revisión_Avance_Periodo!$D1384,";",Revisión_Avance_Periodo!$F1384,";",Revisión_Avance_Periodo!$L1384)</f>
        <v>#REF!</v>
      </c>
      <c r="C1180" s="435" t="e">
        <f t="shared" si="99"/>
        <v>#REF!</v>
      </c>
      <c r="D1180" s="114" t="e">
        <f>VLOOKUP($A1180,#REF!,3,FALSE)</f>
        <v>#REF!</v>
      </c>
      <c r="E1180" s="436" t="e">
        <f>VLOOKUP($A1180,#REF!,4,FALSE)</f>
        <v>#REF!</v>
      </c>
      <c r="F1180" s="102" t="e">
        <f>VLOOKUP($A1180,#REF!,5,FALSE)</f>
        <v>#REF!</v>
      </c>
      <c r="G1180" s="93" t="e">
        <f>VLOOKUP($A1180,#REF!,8,FALSE)</f>
        <v>#REF!</v>
      </c>
      <c r="H1180" s="93" t="e">
        <f>VLOOKUP($A1180,#REF!,7,FALSE)</f>
        <v>#REF!</v>
      </c>
      <c r="I1180" s="438" t="e">
        <f>VLOOKUP($A1180,#REF!,10,FALSE)</f>
        <v>#REF!</v>
      </c>
      <c r="J1180" s="93" t="e">
        <f>VLOOKUP($A1180,#REF!,11,FALSE)</f>
        <v>#REF!</v>
      </c>
      <c r="K1180" s="114" t="e">
        <f>VLOOKUP($A1180,#REF!,12,FALSE)</f>
        <v>#REF!</v>
      </c>
      <c r="L1180" s="93" t="e">
        <f>VLOOKUP($A1180,#REF!,13,FALSE)</f>
        <v>#REF!</v>
      </c>
      <c r="M1180" s="438" t="e">
        <f>VLOOKUP($A1180,#REF!,14,FALSE)</f>
        <v>#REF!</v>
      </c>
      <c r="N1180" s="102" t="e">
        <f>VLOOKUP($A1180,#REF!,15,FALSE)</f>
        <v>#REF!</v>
      </c>
      <c r="O1180" s="102" t="e">
        <f>VLOOKUP($A1180,#REF!,18,FALSE)</f>
        <v>#REF!</v>
      </c>
      <c r="P1180" s="93" t="e">
        <f>VLOOKUP($A1180,#REF!,41,FALSE)</f>
        <v>#REF!</v>
      </c>
      <c r="Q1180" s="115" t="e">
        <f>VLOOKUP(Revisión_Avance_Periodo!$L1384,#REF!,30,FALSE)</f>
        <v>#REF!</v>
      </c>
      <c r="R1180" s="116">
        <v>2019</v>
      </c>
      <c r="S1180" s="196">
        <v>43554</v>
      </c>
      <c r="T1180" s="116" t="s">
        <v>70</v>
      </c>
      <c r="U1180" s="136" t="e">
        <f>INDEX(#REF!,MATCH(Revisión_Avance_Periodo!$L1180,#REF!,0),MATCH(Revisión_Avance_Periodo!$T1180,#REF!,0))</f>
        <v>#REF!</v>
      </c>
      <c r="V1180" s="136" t="e">
        <f>INDEX(#REF!,MATCH(Revisión_Avance_Periodo!$L1180,#REF!,0),MATCH(Revisión_Avance_Periodo!$T1180,#REF!,0))</f>
        <v>#REF!</v>
      </c>
      <c r="W1180" s="130" t="e">
        <f t="shared" si="101"/>
        <v>#REF!</v>
      </c>
      <c r="X1180" s="116" t="e">
        <f>VLOOKUP(W1180,Tabla_Estado_Meta_OAP_2019[#All],3,TRUE)</f>
        <v>#REF!</v>
      </c>
      <c r="Y1180" s="455" t="e">
        <f>SUBTOTAL(9,$U$206:$U1180)</f>
        <v>#REF!</v>
      </c>
      <c r="Z1180" s="456" t="e">
        <f>SUBTOTAL(9,$V$206:$V1180)</f>
        <v>#REF!</v>
      </c>
      <c r="AA1180" s="159">
        <f>IFERROR(+Revisión_Avance_Periodo!$Z1180/Revisión_Avance_Periodo!$Y1180,0)</f>
        <v>0</v>
      </c>
      <c r="AB1180" s="126"/>
      <c r="AC1180" s="127"/>
      <c r="AD1180" s="125"/>
      <c r="AE1180" s="125"/>
      <c r="AF1180" s="128"/>
      <c r="AG1180" s="129"/>
      <c r="AH1180" s="455" t="e">
        <f>SUBTOTAL(9,$U$1180:$U1382)</f>
        <v>#REF!</v>
      </c>
      <c r="AI1180" s="456" t="e">
        <f>SUBTOTAL(9,$V$1180:$V1382)</f>
        <v>#REF!</v>
      </c>
      <c r="AJ1180" s="159">
        <f>IFERROR(+Revisión_Avance_Periodo!$Z1384/Revisión_Avance_Periodo!$Y1384,0)</f>
        <v>0</v>
      </c>
      <c r="AK1180" s="126"/>
      <c r="AL1180" s="127"/>
      <c r="AM1180" s="125"/>
      <c r="AN1180" s="125"/>
      <c r="AO1180" s="128"/>
      <c r="AP1180" s="129"/>
    </row>
    <row r="1181" spans="1:42" x14ac:dyDescent="0.25">
      <c r="A1181" s="97">
        <v>118</v>
      </c>
      <c r="B1181" s="435" t="e">
        <f>CONCATENATE(Revisión_Avance_Periodo!$D1385,";",Revisión_Avance_Periodo!$F1385,";",Revisión_Avance_Periodo!$L1385)</f>
        <v>#REF!</v>
      </c>
      <c r="C1181" s="435" t="e">
        <f t="shared" si="99"/>
        <v>#REF!</v>
      </c>
      <c r="D1181" s="123" t="e">
        <f>VLOOKUP($A1181,#REF!,3,FALSE)</f>
        <v>#REF!</v>
      </c>
      <c r="E1181" s="436" t="e">
        <f>VLOOKUP($A1181,#REF!,4,FALSE)</f>
        <v>#REF!</v>
      </c>
      <c r="F1181" s="103" t="e">
        <f>VLOOKUP($A1181,#REF!,5,FALSE)</f>
        <v>#REF!</v>
      </c>
      <c r="G1181" s="98" t="e">
        <f>VLOOKUP($A1181,#REF!,8,FALSE)</f>
        <v>#REF!</v>
      </c>
      <c r="H1181" s="93" t="e">
        <f>VLOOKUP($A1181,#REF!,7,FALSE)</f>
        <v>#REF!</v>
      </c>
      <c r="I1181" s="438" t="e">
        <f>VLOOKUP($A1181,#REF!,10,FALSE)</f>
        <v>#REF!</v>
      </c>
      <c r="J1181" s="98" t="e">
        <f>VLOOKUP($A1181,#REF!,11,FALSE)</f>
        <v>#REF!</v>
      </c>
      <c r="K1181" s="114" t="e">
        <f>VLOOKUP($A1181,#REF!,12,FALSE)</f>
        <v>#REF!</v>
      </c>
      <c r="L1181" s="98" t="e">
        <f>VLOOKUP($A1181,#REF!,13,FALSE)</f>
        <v>#REF!</v>
      </c>
      <c r="M1181" s="438" t="e">
        <f>VLOOKUP($A1181,#REF!,14,FALSE)</f>
        <v>#REF!</v>
      </c>
      <c r="N1181" s="103" t="e">
        <f>VLOOKUP($A1181,#REF!,15,FALSE)</f>
        <v>#REF!</v>
      </c>
      <c r="O1181" s="103" t="e">
        <f>VLOOKUP($A1181,#REF!,18,FALSE)</f>
        <v>#REF!</v>
      </c>
      <c r="P1181" s="93" t="e">
        <f>VLOOKUP($A1181,#REF!,41,FALSE)</f>
        <v>#REF!</v>
      </c>
      <c r="Q1181" s="115" t="e">
        <f>VLOOKUP(Revisión_Avance_Periodo!$L1385,#REF!,30,FALSE)</f>
        <v>#REF!</v>
      </c>
      <c r="R1181" s="116">
        <v>2019</v>
      </c>
      <c r="S1181" s="196">
        <v>43585</v>
      </c>
      <c r="T1181" s="124" t="s">
        <v>71</v>
      </c>
      <c r="U1181" s="136" t="e">
        <f>INDEX(#REF!,MATCH(Revisión_Avance_Periodo!$L1181,#REF!,0),MATCH(Revisión_Avance_Periodo!$T1181,#REF!,0))</f>
        <v>#REF!</v>
      </c>
      <c r="V1181" s="136" t="e">
        <f>INDEX(#REF!,MATCH(Revisión_Avance_Periodo!$L1181,#REF!,0),MATCH(Revisión_Avance_Periodo!$T1181,#REF!,0))</f>
        <v>#REF!</v>
      </c>
      <c r="W1181" s="130" t="e">
        <f t="shared" si="101"/>
        <v>#REF!</v>
      </c>
      <c r="X1181" s="124" t="e">
        <f>VLOOKUP(W1181,Tabla_Estado_Meta_OAP_2019[#All],3,TRUE)</f>
        <v>#REF!</v>
      </c>
      <c r="Y1181" s="455" t="e">
        <f>SUBTOTAL(9,$U$206:$U1181)</f>
        <v>#REF!</v>
      </c>
      <c r="Z1181" s="456" t="e">
        <f>SUBTOTAL(9,$V$206:$V1181)</f>
        <v>#REF!</v>
      </c>
      <c r="AA1181" s="159">
        <f>IFERROR(+Revisión_Avance_Periodo!$Z1181/Revisión_Avance_Periodo!$Y1181,0)</f>
        <v>0</v>
      </c>
      <c r="AB1181" s="126"/>
      <c r="AC1181" s="127"/>
      <c r="AD1181" s="125"/>
      <c r="AE1181" s="125"/>
      <c r="AF1181" s="128"/>
      <c r="AG1181" s="129"/>
      <c r="AH1181" s="455" t="e">
        <f>SUBTOTAL(9,$U$1181:$U1382)</f>
        <v>#REF!</v>
      </c>
      <c r="AI1181" s="456" t="e">
        <f>SUBTOTAL(9,$V$1181:$V1382)</f>
        <v>#REF!</v>
      </c>
      <c r="AJ1181" s="159">
        <f>IFERROR(+Revisión_Avance_Periodo!$Z1385/Revisión_Avance_Periodo!$Y1385,0)</f>
        <v>0</v>
      </c>
      <c r="AK1181" s="126"/>
      <c r="AL1181" s="127"/>
      <c r="AM1181" s="125"/>
      <c r="AN1181" s="125"/>
      <c r="AO1181" s="128"/>
      <c r="AP1181" s="129"/>
    </row>
    <row r="1182" spans="1:42" x14ac:dyDescent="0.25">
      <c r="A1182" s="92">
        <v>118</v>
      </c>
      <c r="B1182" s="435" t="e">
        <f>CONCATENATE(Revisión_Avance_Periodo!$D1386,";",Revisión_Avance_Periodo!$F1386,";",Revisión_Avance_Periodo!$L1386)</f>
        <v>#REF!</v>
      </c>
      <c r="C1182" s="435" t="e">
        <f t="shared" si="99"/>
        <v>#REF!</v>
      </c>
      <c r="D1182" s="114" t="e">
        <f>VLOOKUP($A1182,#REF!,3,FALSE)</f>
        <v>#REF!</v>
      </c>
      <c r="E1182" s="436" t="e">
        <f>VLOOKUP($A1182,#REF!,4,FALSE)</f>
        <v>#REF!</v>
      </c>
      <c r="F1182" s="102" t="e">
        <f>VLOOKUP($A1182,#REF!,5,FALSE)</f>
        <v>#REF!</v>
      </c>
      <c r="G1182" s="93" t="e">
        <f>VLOOKUP($A1182,#REF!,8,FALSE)</f>
        <v>#REF!</v>
      </c>
      <c r="H1182" s="93" t="e">
        <f>VLOOKUP($A1182,#REF!,7,FALSE)</f>
        <v>#REF!</v>
      </c>
      <c r="I1182" s="438" t="e">
        <f>VLOOKUP($A1182,#REF!,10,FALSE)</f>
        <v>#REF!</v>
      </c>
      <c r="J1182" s="93" t="e">
        <f>VLOOKUP($A1182,#REF!,11,FALSE)</f>
        <v>#REF!</v>
      </c>
      <c r="K1182" s="114" t="e">
        <f>VLOOKUP($A1182,#REF!,12,FALSE)</f>
        <v>#REF!</v>
      </c>
      <c r="L1182" s="93" t="e">
        <f>VLOOKUP($A1182,#REF!,13,FALSE)</f>
        <v>#REF!</v>
      </c>
      <c r="M1182" s="438" t="e">
        <f>VLOOKUP($A1182,#REF!,14,FALSE)</f>
        <v>#REF!</v>
      </c>
      <c r="N1182" s="102" t="e">
        <f>VLOOKUP($A1182,#REF!,15,FALSE)</f>
        <v>#REF!</v>
      </c>
      <c r="O1182" s="102" t="e">
        <f>VLOOKUP($A1182,#REF!,18,FALSE)</f>
        <v>#REF!</v>
      </c>
      <c r="P1182" s="93" t="e">
        <f>VLOOKUP($A1182,#REF!,41,FALSE)</f>
        <v>#REF!</v>
      </c>
      <c r="Q1182" s="115" t="e">
        <f>VLOOKUP(Revisión_Avance_Periodo!$L1386,#REF!,30,FALSE)</f>
        <v>#REF!</v>
      </c>
      <c r="R1182" s="116">
        <v>2019</v>
      </c>
      <c r="S1182" s="196">
        <v>43615</v>
      </c>
      <c r="T1182" s="116" t="s">
        <v>72</v>
      </c>
      <c r="U1182" s="136" t="e">
        <f>INDEX(#REF!,MATCH(Revisión_Avance_Periodo!$L1182,#REF!,0),MATCH(Revisión_Avance_Periodo!$T1182,#REF!,0))</f>
        <v>#REF!</v>
      </c>
      <c r="V1182" s="136" t="e">
        <f>INDEX(#REF!,MATCH(Revisión_Avance_Periodo!$L1182,#REF!,0),MATCH(Revisión_Avance_Periodo!$T1182,#REF!,0))</f>
        <v>#REF!</v>
      </c>
      <c r="W1182" s="130" t="e">
        <f t="shared" si="101"/>
        <v>#REF!</v>
      </c>
      <c r="X1182" s="116" t="e">
        <f>VLOOKUP(W1182,Tabla_Estado_Meta_OAP_2019[#All],3,TRUE)</f>
        <v>#REF!</v>
      </c>
      <c r="Y1182" s="455" t="e">
        <f>SUBTOTAL(9,$U$206:$U1182)</f>
        <v>#REF!</v>
      </c>
      <c r="Z1182" s="456" t="e">
        <f>SUBTOTAL(9,$V$206:$V1182)</f>
        <v>#REF!</v>
      </c>
      <c r="AA1182" s="159">
        <f>IFERROR(+Revisión_Avance_Periodo!$Z1182/Revisión_Avance_Periodo!$Y1182,0)</f>
        <v>0</v>
      </c>
      <c r="AB1182" s="126"/>
      <c r="AC1182" s="127"/>
      <c r="AD1182" s="125"/>
      <c r="AE1182" s="125"/>
      <c r="AF1182" s="128"/>
      <c r="AG1182" s="129"/>
      <c r="AH1182" s="455" t="e">
        <f>SUBTOTAL(9,$U$1182:$U1382)</f>
        <v>#REF!</v>
      </c>
      <c r="AI1182" s="456" t="e">
        <f>SUBTOTAL(9,$V$1182:$V1382)</f>
        <v>#REF!</v>
      </c>
      <c r="AJ1182" s="159">
        <f>IFERROR(+Revisión_Avance_Periodo!$Z1386/Revisión_Avance_Periodo!$Y1386,0)</f>
        <v>0</v>
      </c>
      <c r="AK1182" s="126"/>
      <c r="AL1182" s="127"/>
      <c r="AM1182" s="125"/>
      <c r="AN1182" s="125"/>
      <c r="AO1182" s="128"/>
      <c r="AP1182" s="129"/>
    </row>
    <row r="1183" spans="1:42" x14ac:dyDescent="0.25">
      <c r="A1183" s="97">
        <v>118</v>
      </c>
      <c r="B1183" s="435" t="e">
        <f>CONCATENATE(Revisión_Avance_Periodo!$D1387,";",Revisión_Avance_Periodo!$F1387,";",Revisión_Avance_Periodo!$L1387)</f>
        <v>#REF!</v>
      </c>
      <c r="C1183" s="435" t="e">
        <f t="shared" si="99"/>
        <v>#REF!</v>
      </c>
      <c r="D1183" s="123" t="e">
        <f>VLOOKUP($A1183,#REF!,3,FALSE)</f>
        <v>#REF!</v>
      </c>
      <c r="E1183" s="436" t="e">
        <f>VLOOKUP($A1183,#REF!,4,FALSE)</f>
        <v>#REF!</v>
      </c>
      <c r="F1183" s="103" t="e">
        <f>VLOOKUP($A1183,#REF!,5,FALSE)</f>
        <v>#REF!</v>
      </c>
      <c r="G1183" s="98" t="e">
        <f>VLOOKUP($A1183,#REF!,8,FALSE)</f>
        <v>#REF!</v>
      </c>
      <c r="H1183" s="93" t="e">
        <f>VLOOKUP($A1183,#REF!,7,FALSE)</f>
        <v>#REF!</v>
      </c>
      <c r="I1183" s="438" t="e">
        <f>VLOOKUP($A1183,#REF!,10,FALSE)</f>
        <v>#REF!</v>
      </c>
      <c r="J1183" s="98" t="e">
        <f>VLOOKUP($A1183,#REF!,11,FALSE)</f>
        <v>#REF!</v>
      </c>
      <c r="K1183" s="114" t="e">
        <f>VLOOKUP($A1183,#REF!,12,FALSE)</f>
        <v>#REF!</v>
      </c>
      <c r="L1183" s="98" t="e">
        <f>VLOOKUP($A1183,#REF!,13,FALSE)</f>
        <v>#REF!</v>
      </c>
      <c r="M1183" s="438" t="e">
        <f>VLOOKUP($A1183,#REF!,14,FALSE)</f>
        <v>#REF!</v>
      </c>
      <c r="N1183" s="103" t="e">
        <f>VLOOKUP($A1183,#REF!,15,FALSE)</f>
        <v>#REF!</v>
      </c>
      <c r="O1183" s="103" t="e">
        <f>VLOOKUP($A1183,#REF!,18,FALSE)</f>
        <v>#REF!</v>
      </c>
      <c r="P1183" s="93" t="e">
        <f>VLOOKUP($A1183,#REF!,41,FALSE)</f>
        <v>#REF!</v>
      </c>
      <c r="Q1183" s="115" t="e">
        <f>VLOOKUP(Revisión_Avance_Periodo!$L1387,#REF!,30,FALSE)</f>
        <v>#REF!</v>
      </c>
      <c r="R1183" s="116">
        <v>2019</v>
      </c>
      <c r="S1183" s="196">
        <v>43646</v>
      </c>
      <c r="T1183" s="124" t="s">
        <v>73</v>
      </c>
      <c r="U1183" s="136" t="e">
        <f>INDEX(#REF!,MATCH(Revisión_Avance_Periodo!$L1183,#REF!,0),MATCH(Revisión_Avance_Periodo!$T1183,#REF!,0))</f>
        <v>#REF!</v>
      </c>
      <c r="V1183" s="136" t="e">
        <f>INDEX(#REF!,MATCH(Revisión_Avance_Periodo!$L1183,#REF!,0),MATCH(Revisión_Avance_Periodo!$T1183,#REF!,0))</f>
        <v>#REF!</v>
      </c>
      <c r="W1183" s="130" t="e">
        <f t="shared" si="101"/>
        <v>#REF!</v>
      </c>
      <c r="X1183" s="124" t="e">
        <f>VLOOKUP(W1183,Tabla_Estado_Meta_OAP_2019[#All],3,TRUE)</f>
        <v>#REF!</v>
      </c>
      <c r="Y1183" s="455" t="e">
        <f>SUBTOTAL(9,$U$206:$U1183)</f>
        <v>#REF!</v>
      </c>
      <c r="Z1183" s="456" t="e">
        <f>SUBTOTAL(9,$V$206:$V1183)</f>
        <v>#REF!</v>
      </c>
      <c r="AA1183" s="159">
        <f>IFERROR(+Revisión_Avance_Periodo!$Z1183/Revisión_Avance_Periodo!$Y1183,0)</f>
        <v>0</v>
      </c>
      <c r="AB1183" s="126"/>
      <c r="AC1183" s="127"/>
      <c r="AD1183" s="125"/>
      <c r="AE1183" s="125"/>
      <c r="AF1183" s="128"/>
      <c r="AG1183" s="129"/>
      <c r="AH1183" s="455" t="e">
        <f>SUBTOTAL(9,$U$1183:$U1382)</f>
        <v>#REF!</v>
      </c>
      <c r="AI1183" s="456" t="e">
        <f>SUBTOTAL(9,$V$1183:$V1382)</f>
        <v>#REF!</v>
      </c>
      <c r="AJ1183" s="159">
        <f>IFERROR(+Revisión_Avance_Periodo!$Z1387/Revisión_Avance_Periodo!$Y1387,0)</f>
        <v>0</v>
      </c>
      <c r="AK1183" s="126"/>
      <c r="AL1183" s="127"/>
      <c r="AM1183" s="125"/>
      <c r="AN1183" s="125"/>
      <c r="AO1183" s="128"/>
      <c r="AP1183" s="129"/>
    </row>
    <row r="1184" spans="1:42" x14ac:dyDescent="0.25">
      <c r="A1184" s="92">
        <v>118</v>
      </c>
      <c r="B1184" s="435" t="e">
        <f>CONCATENATE(Revisión_Avance_Periodo!$D1388,";",Revisión_Avance_Periodo!$F1388,";",Revisión_Avance_Periodo!$L1388)</f>
        <v>#REF!</v>
      </c>
      <c r="C1184" s="435" t="e">
        <f t="shared" si="99"/>
        <v>#REF!</v>
      </c>
      <c r="D1184" s="114" t="e">
        <f>VLOOKUP($A1184,#REF!,3,FALSE)</f>
        <v>#REF!</v>
      </c>
      <c r="E1184" s="436" t="e">
        <f>VLOOKUP($A1184,#REF!,4,FALSE)</f>
        <v>#REF!</v>
      </c>
      <c r="F1184" s="102" t="e">
        <f>VLOOKUP($A1184,#REF!,5,FALSE)</f>
        <v>#REF!</v>
      </c>
      <c r="G1184" s="93" t="e">
        <f>VLOOKUP($A1184,#REF!,8,FALSE)</f>
        <v>#REF!</v>
      </c>
      <c r="H1184" s="93" t="e">
        <f>VLOOKUP($A1184,#REF!,7,FALSE)</f>
        <v>#REF!</v>
      </c>
      <c r="I1184" s="438" t="e">
        <f>VLOOKUP($A1184,#REF!,10,FALSE)</f>
        <v>#REF!</v>
      </c>
      <c r="J1184" s="93" t="e">
        <f>VLOOKUP($A1184,#REF!,11,FALSE)</f>
        <v>#REF!</v>
      </c>
      <c r="K1184" s="114" t="e">
        <f>VLOOKUP($A1184,#REF!,12,FALSE)</f>
        <v>#REF!</v>
      </c>
      <c r="L1184" s="93" t="e">
        <f>VLOOKUP($A1184,#REF!,13,FALSE)</f>
        <v>#REF!</v>
      </c>
      <c r="M1184" s="438" t="e">
        <f>VLOOKUP($A1184,#REF!,14,FALSE)</f>
        <v>#REF!</v>
      </c>
      <c r="N1184" s="102" t="e">
        <f>VLOOKUP($A1184,#REF!,15,FALSE)</f>
        <v>#REF!</v>
      </c>
      <c r="O1184" s="102" t="e">
        <f>VLOOKUP($A1184,#REF!,18,FALSE)</f>
        <v>#REF!</v>
      </c>
      <c r="P1184" s="93" t="e">
        <f>VLOOKUP($A1184,#REF!,41,FALSE)</f>
        <v>#REF!</v>
      </c>
      <c r="Q1184" s="115" t="e">
        <f>VLOOKUP(Revisión_Avance_Periodo!$L1388,#REF!,30,FALSE)</f>
        <v>#REF!</v>
      </c>
      <c r="R1184" s="116">
        <v>2019</v>
      </c>
      <c r="S1184" s="196">
        <v>43676</v>
      </c>
      <c r="T1184" s="116" t="s">
        <v>74</v>
      </c>
      <c r="U1184" s="136" t="e">
        <f>INDEX(#REF!,MATCH(Revisión_Avance_Periodo!$L1184,#REF!,0),MATCH(Revisión_Avance_Periodo!$T1184,#REF!,0))</f>
        <v>#REF!</v>
      </c>
      <c r="V1184" s="136" t="e">
        <f>INDEX(#REF!,MATCH(Revisión_Avance_Periodo!$L1184,#REF!,0),MATCH(Revisión_Avance_Periodo!$T1184,#REF!,0))</f>
        <v>#REF!</v>
      </c>
      <c r="W1184" s="130" t="e">
        <f t="shared" si="101"/>
        <v>#REF!</v>
      </c>
      <c r="X1184" s="116" t="e">
        <f>VLOOKUP(W1184,Tabla_Estado_Meta_OAP_2019[#All],3,TRUE)</f>
        <v>#REF!</v>
      </c>
      <c r="Y1184" s="455" t="e">
        <f>SUBTOTAL(9,$U$206:$U1184)</f>
        <v>#REF!</v>
      </c>
      <c r="Z1184" s="456" t="e">
        <f>SUBTOTAL(9,$V$206:$V1184)</f>
        <v>#REF!</v>
      </c>
      <c r="AA1184" s="159">
        <f>IFERROR(+Revisión_Avance_Periodo!$Z1184/Revisión_Avance_Periodo!$Y1184,0)</f>
        <v>0</v>
      </c>
      <c r="AB1184" s="126"/>
      <c r="AC1184" s="127"/>
      <c r="AD1184" s="125"/>
      <c r="AE1184" s="125"/>
      <c r="AF1184" s="128"/>
      <c r="AG1184" s="129"/>
      <c r="AH1184" s="455" t="e">
        <f>SUBTOTAL(9,$U$1184:$U1382)</f>
        <v>#REF!</v>
      </c>
      <c r="AI1184" s="456" t="e">
        <f>SUBTOTAL(9,$V$1184:$V1382)</f>
        <v>#REF!</v>
      </c>
      <c r="AJ1184" s="159">
        <f>IFERROR(+Revisión_Avance_Periodo!$Z1388/Revisión_Avance_Periodo!$Y1388,0)</f>
        <v>0</v>
      </c>
      <c r="AK1184" s="126"/>
      <c r="AL1184" s="127"/>
      <c r="AM1184" s="125"/>
      <c r="AN1184" s="125"/>
      <c r="AO1184" s="128"/>
      <c r="AP1184" s="129"/>
    </row>
    <row r="1185" spans="1:42" x14ac:dyDescent="0.25">
      <c r="A1185" s="97">
        <v>118</v>
      </c>
      <c r="B1185" s="435" t="e">
        <f>CONCATENATE(Revisión_Avance_Periodo!$D1389,";",Revisión_Avance_Periodo!$F1389,";",Revisión_Avance_Periodo!$L1389)</f>
        <v>#REF!</v>
      </c>
      <c r="C1185" s="435" t="e">
        <f t="shared" si="99"/>
        <v>#REF!</v>
      </c>
      <c r="D1185" s="123" t="e">
        <f>VLOOKUP($A1185,#REF!,3,FALSE)</f>
        <v>#REF!</v>
      </c>
      <c r="E1185" s="436" t="e">
        <f>VLOOKUP($A1185,#REF!,4,FALSE)</f>
        <v>#REF!</v>
      </c>
      <c r="F1185" s="103" t="e">
        <f>VLOOKUP($A1185,#REF!,5,FALSE)</f>
        <v>#REF!</v>
      </c>
      <c r="G1185" s="98" t="e">
        <f>VLOOKUP($A1185,#REF!,8,FALSE)</f>
        <v>#REF!</v>
      </c>
      <c r="H1185" s="93" t="e">
        <f>VLOOKUP($A1185,#REF!,7,FALSE)</f>
        <v>#REF!</v>
      </c>
      <c r="I1185" s="438" t="e">
        <f>VLOOKUP($A1185,#REF!,10,FALSE)</f>
        <v>#REF!</v>
      </c>
      <c r="J1185" s="98" t="e">
        <f>VLOOKUP($A1185,#REF!,11,FALSE)</f>
        <v>#REF!</v>
      </c>
      <c r="K1185" s="114" t="e">
        <f>VLOOKUP($A1185,#REF!,12,FALSE)</f>
        <v>#REF!</v>
      </c>
      <c r="L1185" s="98" t="e">
        <f>VLOOKUP($A1185,#REF!,13,FALSE)</f>
        <v>#REF!</v>
      </c>
      <c r="M1185" s="438" t="e">
        <f>VLOOKUP($A1185,#REF!,14,FALSE)</f>
        <v>#REF!</v>
      </c>
      <c r="N1185" s="103" t="e">
        <f>VLOOKUP($A1185,#REF!,15,FALSE)</f>
        <v>#REF!</v>
      </c>
      <c r="O1185" s="103" t="e">
        <f>VLOOKUP($A1185,#REF!,18,FALSE)</f>
        <v>#REF!</v>
      </c>
      <c r="P1185" s="93" t="e">
        <f>VLOOKUP($A1185,#REF!,41,FALSE)</f>
        <v>#REF!</v>
      </c>
      <c r="Q1185" s="115" t="e">
        <f>VLOOKUP(Revisión_Avance_Periodo!$L1389,#REF!,30,FALSE)</f>
        <v>#REF!</v>
      </c>
      <c r="R1185" s="116">
        <v>2019</v>
      </c>
      <c r="S1185" s="196">
        <v>43707</v>
      </c>
      <c r="T1185" s="124" t="s">
        <v>75</v>
      </c>
      <c r="U1185" s="136" t="e">
        <f>INDEX(#REF!,MATCH(Revisión_Avance_Periodo!$L1185,#REF!,0),MATCH(Revisión_Avance_Periodo!$T1185,#REF!,0))</f>
        <v>#REF!</v>
      </c>
      <c r="V1185" s="136" t="e">
        <f>INDEX(#REF!,MATCH(Revisión_Avance_Periodo!$L1185,#REF!,0),MATCH(Revisión_Avance_Periodo!$T1185,#REF!,0))</f>
        <v>#REF!</v>
      </c>
      <c r="W1185" s="130" t="e">
        <f t="shared" si="101"/>
        <v>#REF!</v>
      </c>
      <c r="X1185" s="124" t="e">
        <f>VLOOKUP(W1185,Tabla_Estado_Meta_OAP_2019[#All],3,TRUE)</f>
        <v>#REF!</v>
      </c>
      <c r="Y1185" s="455" t="e">
        <f>SUBTOTAL(9,$U$206:$U1185)</f>
        <v>#REF!</v>
      </c>
      <c r="Z1185" s="456" t="e">
        <f>SUBTOTAL(9,$V$206:$V1185)</f>
        <v>#REF!</v>
      </c>
      <c r="AA1185" s="159">
        <f>IFERROR(+Revisión_Avance_Periodo!$Z1185/Revisión_Avance_Periodo!$Y1185,0)</f>
        <v>0</v>
      </c>
      <c r="AB1185" s="126"/>
      <c r="AC1185" s="127"/>
      <c r="AD1185" s="125"/>
      <c r="AE1185" s="125"/>
      <c r="AF1185" s="128"/>
      <c r="AG1185" s="129"/>
      <c r="AH1185" s="455" t="e">
        <f>SUBTOTAL(9,$U$1185:$U1382)</f>
        <v>#REF!</v>
      </c>
      <c r="AI1185" s="456" t="e">
        <f>SUBTOTAL(9,$V$1185:$V1382)</f>
        <v>#REF!</v>
      </c>
      <c r="AJ1185" s="159">
        <f>IFERROR(+Revisión_Avance_Periodo!$Z1389/Revisión_Avance_Periodo!$Y1389,0)</f>
        <v>0</v>
      </c>
      <c r="AK1185" s="126"/>
      <c r="AL1185" s="127"/>
      <c r="AM1185" s="125"/>
      <c r="AN1185" s="125"/>
      <c r="AO1185" s="128"/>
      <c r="AP1185" s="129"/>
    </row>
    <row r="1186" spans="1:42" x14ac:dyDescent="0.25">
      <c r="A1186" s="92">
        <v>118</v>
      </c>
      <c r="B1186" s="435" t="e">
        <f>CONCATENATE(Revisión_Avance_Periodo!$D1390,";",Revisión_Avance_Periodo!$F1390,";",Revisión_Avance_Periodo!$L1390)</f>
        <v>#REF!</v>
      </c>
      <c r="C1186" s="435" t="e">
        <f t="shared" si="99"/>
        <v>#REF!</v>
      </c>
      <c r="D1186" s="114" t="e">
        <f>VLOOKUP($A1186,#REF!,3,FALSE)</f>
        <v>#REF!</v>
      </c>
      <c r="E1186" s="436" t="e">
        <f>VLOOKUP($A1186,#REF!,4,FALSE)</f>
        <v>#REF!</v>
      </c>
      <c r="F1186" s="102" t="e">
        <f>VLOOKUP($A1186,#REF!,5,FALSE)</f>
        <v>#REF!</v>
      </c>
      <c r="G1186" s="93" t="e">
        <f>VLOOKUP($A1186,#REF!,8,FALSE)</f>
        <v>#REF!</v>
      </c>
      <c r="H1186" s="93" t="e">
        <f>VLOOKUP($A1186,#REF!,7,FALSE)</f>
        <v>#REF!</v>
      </c>
      <c r="I1186" s="438" t="e">
        <f>VLOOKUP($A1186,#REF!,10,FALSE)</f>
        <v>#REF!</v>
      </c>
      <c r="J1186" s="93" t="e">
        <f>VLOOKUP($A1186,#REF!,11,FALSE)</f>
        <v>#REF!</v>
      </c>
      <c r="K1186" s="114" t="e">
        <f>VLOOKUP($A1186,#REF!,12,FALSE)</f>
        <v>#REF!</v>
      </c>
      <c r="L1186" s="93" t="e">
        <f>VLOOKUP($A1186,#REF!,13,FALSE)</f>
        <v>#REF!</v>
      </c>
      <c r="M1186" s="438" t="e">
        <f>VLOOKUP($A1186,#REF!,14,FALSE)</f>
        <v>#REF!</v>
      </c>
      <c r="N1186" s="102" t="e">
        <f>VLOOKUP($A1186,#REF!,15,FALSE)</f>
        <v>#REF!</v>
      </c>
      <c r="O1186" s="102" t="e">
        <f>VLOOKUP($A1186,#REF!,18,FALSE)</f>
        <v>#REF!</v>
      </c>
      <c r="P1186" s="93" t="e">
        <f>VLOOKUP($A1186,#REF!,41,FALSE)</f>
        <v>#REF!</v>
      </c>
      <c r="Q1186" s="115" t="e">
        <f>VLOOKUP(Revisión_Avance_Periodo!$L1390,#REF!,30,FALSE)</f>
        <v>#REF!</v>
      </c>
      <c r="R1186" s="116">
        <v>2019</v>
      </c>
      <c r="S1186" s="196">
        <v>43738</v>
      </c>
      <c r="T1186" s="116" t="s">
        <v>76</v>
      </c>
      <c r="U1186" s="136" t="e">
        <f>INDEX(#REF!,MATCH(Revisión_Avance_Periodo!$L1186,#REF!,0),MATCH(Revisión_Avance_Periodo!$T1186,#REF!,0))</f>
        <v>#REF!</v>
      </c>
      <c r="V1186" s="136" t="e">
        <f>INDEX(#REF!,MATCH(Revisión_Avance_Periodo!$L1186,#REF!,0),MATCH(Revisión_Avance_Periodo!$T1186,#REF!,0))</f>
        <v>#REF!</v>
      </c>
      <c r="W1186" s="130" t="e">
        <f t="shared" si="101"/>
        <v>#REF!</v>
      </c>
      <c r="X1186" s="116" t="e">
        <f>VLOOKUP(W1186,Tabla_Estado_Meta_OAP_2019[#All],3,TRUE)</f>
        <v>#REF!</v>
      </c>
      <c r="Y1186" s="455" t="e">
        <f>SUBTOTAL(9,$U$206:$U1186)</f>
        <v>#REF!</v>
      </c>
      <c r="Z1186" s="456" t="e">
        <f>SUBTOTAL(9,$V$206:$V1186)</f>
        <v>#REF!</v>
      </c>
      <c r="AA1186" s="159">
        <f>IFERROR(+Revisión_Avance_Periodo!$Z1186/Revisión_Avance_Periodo!$Y1186,0)</f>
        <v>0</v>
      </c>
      <c r="AB1186" s="126"/>
      <c r="AC1186" s="127"/>
      <c r="AD1186" s="125"/>
      <c r="AE1186" s="125"/>
      <c r="AF1186" s="128"/>
      <c r="AG1186" s="129"/>
      <c r="AH1186" s="455" t="e">
        <f>SUBTOTAL(9,$U$1186:$U1382)</f>
        <v>#REF!</v>
      </c>
      <c r="AI1186" s="456" t="e">
        <f>SUBTOTAL(9,$V$1186:$V1382)</f>
        <v>#REF!</v>
      </c>
      <c r="AJ1186" s="159">
        <f>IFERROR(+Revisión_Avance_Periodo!$Z1390/Revisión_Avance_Periodo!$Y1390,0)</f>
        <v>0</v>
      </c>
      <c r="AK1186" s="126"/>
      <c r="AL1186" s="127"/>
      <c r="AM1186" s="125"/>
      <c r="AN1186" s="125"/>
      <c r="AO1186" s="128"/>
      <c r="AP1186" s="129"/>
    </row>
    <row r="1187" spans="1:42" x14ac:dyDescent="0.25">
      <c r="A1187" s="97">
        <v>118</v>
      </c>
      <c r="B1187" s="435" t="e">
        <f>CONCATENATE(Revisión_Avance_Periodo!$D1391,";",Revisión_Avance_Periodo!$F1391,";",Revisión_Avance_Periodo!$L1391)</f>
        <v>#REF!</v>
      </c>
      <c r="C1187" s="435" t="e">
        <f t="shared" si="99"/>
        <v>#REF!</v>
      </c>
      <c r="D1187" s="123" t="e">
        <f>VLOOKUP($A1187,#REF!,3,FALSE)</f>
        <v>#REF!</v>
      </c>
      <c r="E1187" s="436" t="e">
        <f>VLOOKUP($A1187,#REF!,4,FALSE)</f>
        <v>#REF!</v>
      </c>
      <c r="F1187" s="103" t="e">
        <f>VLOOKUP($A1187,#REF!,5,FALSE)</f>
        <v>#REF!</v>
      </c>
      <c r="G1187" s="98" t="e">
        <f>VLOOKUP($A1187,#REF!,8,FALSE)</f>
        <v>#REF!</v>
      </c>
      <c r="H1187" s="93" t="e">
        <f>VLOOKUP($A1187,#REF!,7,FALSE)</f>
        <v>#REF!</v>
      </c>
      <c r="I1187" s="438" t="e">
        <f>VLOOKUP($A1187,#REF!,10,FALSE)</f>
        <v>#REF!</v>
      </c>
      <c r="J1187" s="98" t="e">
        <f>VLOOKUP($A1187,#REF!,11,FALSE)</f>
        <v>#REF!</v>
      </c>
      <c r="K1187" s="114" t="e">
        <f>VLOOKUP($A1187,#REF!,12,FALSE)</f>
        <v>#REF!</v>
      </c>
      <c r="L1187" s="98" t="e">
        <f>VLOOKUP($A1187,#REF!,13,FALSE)</f>
        <v>#REF!</v>
      </c>
      <c r="M1187" s="438" t="e">
        <f>VLOOKUP($A1187,#REF!,14,FALSE)</f>
        <v>#REF!</v>
      </c>
      <c r="N1187" s="103" t="e">
        <f>VLOOKUP($A1187,#REF!,15,FALSE)</f>
        <v>#REF!</v>
      </c>
      <c r="O1187" s="103" t="e">
        <f>VLOOKUP($A1187,#REF!,18,FALSE)</f>
        <v>#REF!</v>
      </c>
      <c r="P1187" s="93" t="e">
        <f>VLOOKUP($A1187,#REF!,41,FALSE)</f>
        <v>#REF!</v>
      </c>
      <c r="Q1187" s="115" t="e">
        <f>VLOOKUP(Revisión_Avance_Periodo!$L1391,#REF!,30,FALSE)</f>
        <v>#REF!</v>
      </c>
      <c r="R1187" s="116">
        <v>2019</v>
      </c>
      <c r="S1187" s="196">
        <v>43768</v>
      </c>
      <c r="T1187" s="124" t="s">
        <v>77</v>
      </c>
      <c r="U1187" s="136" t="e">
        <f>INDEX(#REF!,MATCH(Revisión_Avance_Periodo!$L1187,#REF!,0),MATCH(Revisión_Avance_Periodo!$T1187,#REF!,0))</f>
        <v>#REF!</v>
      </c>
      <c r="V1187" s="136" t="e">
        <f>INDEX(#REF!,MATCH(Revisión_Avance_Periodo!$L1187,#REF!,0),MATCH(Revisión_Avance_Periodo!$T1187,#REF!,0))</f>
        <v>#REF!</v>
      </c>
      <c r="W1187" s="130" t="e">
        <f t="shared" si="101"/>
        <v>#REF!</v>
      </c>
      <c r="X1187" s="124" t="e">
        <f>VLOOKUP(W1187,Tabla_Estado_Meta_OAP_2019[#All],3,TRUE)</f>
        <v>#REF!</v>
      </c>
      <c r="Y1187" s="455" t="e">
        <f>SUBTOTAL(9,$U$206:$U1187)</f>
        <v>#REF!</v>
      </c>
      <c r="Z1187" s="456" t="e">
        <f>SUBTOTAL(9,$V$206:$V1187)</f>
        <v>#REF!</v>
      </c>
      <c r="AA1187" s="159">
        <f>IFERROR(+Revisión_Avance_Periodo!$Z1187/Revisión_Avance_Periodo!$Y1187,0)</f>
        <v>0</v>
      </c>
      <c r="AB1187" s="126"/>
      <c r="AC1187" s="127"/>
      <c r="AD1187" s="125"/>
      <c r="AE1187" s="125"/>
      <c r="AF1187" s="128"/>
      <c r="AG1187" s="129"/>
      <c r="AH1187" s="455" t="e">
        <f>SUBTOTAL(9,$U$1187:$U1382)</f>
        <v>#REF!</v>
      </c>
      <c r="AI1187" s="456" t="e">
        <f>SUBTOTAL(9,$V$1187:$V1382)</f>
        <v>#REF!</v>
      </c>
      <c r="AJ1187" s="159">
        <f>IFERROR(+Revisión_Avance_Periodo!$Z1391/Revisión_Avance_Periodo!$Y1391,0)</f>
        <v>0</v>
      </c>
      <c r="AK1187" s="126"/>
      <c r="AL1187" s="127"/>
      <c r="AM1187" s="125"/>
      <c r="AN1187" s="125"/>
      <c r="AO1187" s="128"/>
      <c r="AP1187" s="129"/>
    </row>
    <row r="1188" spans="1:42" x14ac:dyDescent="0.25">
      <c r="A1188" s="92">
        <v>118</v>
      </c>
      <c r="B1188" s="435" t="e">
        <f>CONCATENATE(Revisión_Avance_Periodo!$D1392,";",Revisión_Avance_Periodo!$F1392,";",Revisión_Avance_Periodo!$L1392)</f>
        <v>#REF!</v>
      </c>
      <c r="C1188" s="435" t="e">
        <f t="shared" si="99"/>
        <v>#REF!</v>
      </c>
      <c r="D1188" s="114" t="e">
        <f>VLOOKUP($A1188,#REF!,3,FALSE)</f>
        <v>#REF!</v>
      </c>
      <c r="E1188" s="436" t="e">
        <f>VLOOKUP($A1188,#REF!,4,FALSE)</f>
        <v>#REF!</v>
      </c>
      <c r="F1188" s="102" t="e">
        <f>VLOOKUP($A1188,#REF!,5,FALSE)</f>
        <v>#REF!</v>
      </c>
      <c r="G1188" s="93" t="e">
        <f>VLOOKUP($A1188,#REF!,8,FALSE)</f>
        <v>#REF!</v>
      </c>
      <c r="H1188" s="93" t="e">
        <f>VLOOKUP($A1188,#REF!,7,FALSE)</f>
        <v>#REF!</v>
      </c>
      <c r="I1188" s="438" t="e">
        <f>VLOOKUP($A1188,#REF!,10,FALSE)</f>
        <v>#REF!</v>
      </c>
      <c r="J1188" s="93" t="e">
        <f>VLOOKUP($A1188,#REF!,11,FALSE)</f>
        <v>#REF!</v>
      </c>
      <c r="K1188" s="114" t="e">
        <f>VLOOKUP($A1188,#REF!,12,FALSE)</f>
        <v>#REF!</v>
      </c>
      <c r="L1188" s="93" t="e">
        <f>VLOOKUP($A1188,#REF!,13,FALSE)</f>
        <v>#REF!</v>
      </c>
      <c r="M1188" s="438" t="e">
        <f>VLOOKUP($A1188,#REF!,14,FALSE)</f>
        <v>#REF!</v>
      </c>
      <c r="N1188" s="102" t="e">
        <f>VLOOKUP($A1188,#REF!,15,FALSE)</f>
        <v>#REF!</v>
      </c>
      <c r="O1188" s="102" t="e">
        <f>VLOOKUP($A1188,#REF!,18,FALSE)</f>
        <v>#REF!</v>
      </c>
      <c r="P1188" s="93" t="e">
        <f>VLOOKUP($A1188,#REF!,41,FALSE)</f>
        <v>#REF!</v>
      </c>
      <c r="Q1188" s="115" t="e">
        <f>VLOOKUP(Revisión_Avance_Periodo!$L1392,#REF!,30,FALSE)</f>
        <v>#REF!</v>
      </c>
      <c r="R1188" s="116">
        <v>2019</v>
      </c>
      <c r="S1188" s="196">
        <v>43799</v>
      </c>
      <c r="T1188" s="116" t="s">
        <v>78</v>
      </c>
      <c r="U1188" s="136" t="e">
        <f>INDEX(#REF!,MATCH(Revisión_Avance_Periodo!$L1188,#REF!,0),MATCH(Revisión_Avance_Periodo!$T1188,#REF!,0))</f>
        <v>#REF!</v>
      </c>
      <c r="V1188" s="136" t="e">
        <f>INDEX(#REF!,MATCH(Revisión_Avance_Periodo!$L1188,#REF!,0),MATCH(Revisión_Avance_Periodo!$T1188,#REF!,0))</f>
        <v>#REF!</v>
      </c>
      <c r="W1188" s="130" t="e">
        <f t="shared" si="101"/>
        <v>#REF!</v>
      </c>
      <c r="X1188" s="116" t="e">
        <f>VLOOKUP(W1188,Tabla_Estado_Meta_OAP_2019[#All],3,TRUE)</f>
        <v>#REF!</v>
      </c>
      <c r="Y1188" s="455" t="e">
        <f>SUBTOTAL(9,$U$206:$U1188)</f>
        <v>#REF!</v>
      </c>
      <c r="Z1188" s="456" t="e">
        <f>SUBTOTAL(9,$V$206:$V1188)</f>
        <v>#REF!</v>
      </c>
      <c r="AA1188" s="159">
        <f>IFERROR(+Revisión_Avance_Periodo!$Z1188/Revisión_Avance_Periodo!$Y1188,0)</f>
        <v>0</v>
      </c>
      <c r="AB1188" s="126"/>
      <c r="AC1188" s="127"/>
      <c r="AD1188" s="125"/>
      <c r="AE1188" s="125"/>
      <c r="AF1188" s="128"/>
      <c r="AG1188" s="129"/>
      <c r="AH1188" s="455" t="e">
        <f>SUBTOTAL(9,$U$1188:$U1382)</f>
        <v>#REF!</v>
      </c>
      <c r="AI1188" s="456" t="e">
        <f>SUBTOTAL(9,$V$1188:$V1382)</f>
        <v>#REF!</v>
      </c>
      <c r="AJ1188" s="159">
        <f>IFERROR(+Revisión_Avance_Periodo!$Z1392/Revisión_Avance_Periodo!$Y1392,0)</f>
        <v>0</v>
      </c>
      <c r="AK1188" s="126"/>
      <c r="AL1188" s="127"/>
      <c r="AM1188" s="125"/>
      <c r="AN1188" s="125"/>
      <c r="AO1188" s="128"/>
      <c r="AP1188" s="129"/>
    </row>
    <row r="1189" spans="1:42" ht="15.75" thickBot="1" x14ac:dyDescent="0.3">
      <c r="A1189" s="97">
        <v>118</v>
      </c>
      <c r="B1189" s="435" t="e">
        <f>CONCATENATE(Revisión_Avance_Periodo!$D1393,";",Revisión_Avance_Periodo!$F1393,";",Revisión_Avance_Periodo!$L1393)</f>
        <v>#REF!</v>
      </c>
      <c r="C1189" s="435" t="e">
        <f t="shared" si="99"/>
        <v>#REF!</v>
      </c>
      <c r="D1189" s="123" t="e">
        <f>VLOOKUP($A1189,#REF!,3,FALSE)</f>
        <v>#REF!</v>
      </c>
      <c r="E1189" s="436" t="e">
        <f>VLOOKUP($A1189,#REF!,4,FALSE)</f>
        <v>#REF!</v>
      </c>
      <c r="F1189" s="103" t="e">
        <f>VLOOKUP($A1189,#REF!,5,FALSE)</f>
        <v>#REF!</v>
      </c>
      <c r="G1189" s="98" t="e">
        <f>VLOOKUP($A1189,#REF!,8,FALSE)</f>
        <v>#REF!</v>
      </c>
      <c r="H1189" s="93" t="e">
        <f>VLOOKUP($A1189,#REF!,7,FALSE)</f>
        <v>#REF!</v>
      </c>
      <c r="I1189" s="438" t="e">
        <f>VLOOKUP($A1189,#REF!,10,FALSE)</f>
        <v>#REF!</v>
      </c>
      <c r="J1189" s="98" t="e">
        <f>VLOOKUP($A1189,#REF!,11,FALSE)</f>
        <v>#REF!</v>
      </c>
      <c r="K1189" s="114" t="e">
        <f>VLOOKUP($A1189,#REF!,12,FALSE)</f>
        <v>#REF!</v>
      </c>
      <c r="L1189" s="98" t="e">
        <f>VLOOKUP($A1189,#REF!,13,FALSE)</f>
        <v>#REF!</v>
      </c>
      <c r="M1189" s="438" t="e">
        <f>VLOOKUP($A1189,#REF!,14,FALSE)</f>
        <v>#REF!</v>
      </c>
      <c r="N1189" s="103" t="e">
        <f>VLOOKUP($A1189,#REF!,15,FALSE)</f>
        <v>#REF!</v>
      </c>
      <c r="O1189" s="103" t="e">
        <f>VLOOKUP($A1189,#REF!,18,FALSE)</f>
        <v>#REF!</v>
      </c>
      <c r="P1189" s="93" t="e">
        <f>VLOOKUP($A1189,#REF!,41,FALSE)</f>
        <v>#REF!</v>
      </c>
      <c r="Q1189" s="115" t="e">
        <f>VLOOKUP(Revisión_Avance_Periodo!$L1393,#REF!,30,FALSE)</f>
        <v>#REF!</v>
      </c>
      <c r="R1189" s="116">
        <v>2019</v>
      </c>
      <c r="S1189" s="196">
        <v>43829</v>
      </c>
      <c r="T1189" s="124" t="s">
        <v>79</v>
      </c>
      <c r="U1189" s="136" t="e">
        <f>INDEX(#REF!,MATCH(Revisión_Avance_Periodo!$L1189,#REF!,0),MATCH(Revisión_Avance_Periodo!$T1189,#REF!,0))</f>
        <v>#REF!</v>
      </c>
      <c r="V1189" s="136" t="e">
        <f>INDEX(#REF!,MATCH(Revisión_Avance_Periodo!$L1189,#REF!,0),MATCH(Revisión_Avance_Periodo!$T1189,#REF!,0))</f>
        <v>#REF!</v>
      </c>
      <c r="W1189" s="130" t="e">
        <f t="shared" si="101"/>
        <v>#REF!</v>
      </c>
      <c r="X1189" s="124" t="e">
        <f>VLOOKUP(W1189,Tabla_Estado_Meta_OAP_2019[#All],3,TRUE)</f>
        <v>#REF!</v>
      </c>
      <c r="Y1189" s="455" t="e">
        <f>SUBTOTAL(9,$U$206:$U1189)</f>
        <v>#REF!</v>
      </c>
      <c r="Z1189" s="456" t="e">
        <f>SUBTOTAL(9,$V$206:$V1189)</f>
        <v>#REF!</v>
      </c>
      <c r="AA1189" s="159">
        <f>IFERROR(+Revisión_Avance_Periodo!$Z1189/Revisión_Avance_Periodo!$Y1189,0)</f>
        <v>0</v>
      </c>
      <c r="AB1189" s="126"/>
      <c r="AC1189" s="127"/>
      <c r="AD1189" s="125"/>
      <c r="AE1189" s="125"/>
      <c r="AF1189" s="128"/>
      <c r="AG1189" s="129"/>
      <c r="AH1189" s="455" t="e">
        <f>SUBTOTAL(9,$U$1189:$U1382)</f>
        <v>#REF!</v>
      </c>
      <c r="AI1189" s="456" t="e">
        <f>SUBTOTAL(9,$V$1189:$V1382)</f>
        <v>#REF!</v>
      </c>
      <c r="AJ1189" s="159">
        <f>IFERROR(+Revisión_Avance_Periodo!$Z1393/Revisión_Avance_Periodo!$Y1393,0)</f>
        <v>0</v>
      </c>
      <c r="AK1189" s="126"/>
      <c r="AL1189" s="127"/>
      <c r="AM1189" s="125"/>
      <c r="AN1189" s="125"/>
      <c r="AO1189" s="128"/>
      <c r="AP1189" s="129"/>
    </row>
    <row r="1190" spans="1:42" x14ac:dyDescent="0.25">
      <c r="A1190" s="92">
        <v>119</v>
      </c>
      <c r="B1190" s="435" t="e">
        <f>CONCATENATE(Revisión_Avance_Periodo!$D1394,";",Revisión_Avance_Periodo!$F1394,";",Revisión_Avance_Periodo!$L1394)</f>
        <v>#REF!</v>
      </c>
      <c r="C1190" s="435" t="e">
        <f t="shared" si="99"/>
        <v>#REF!</v>
      </c>
      <c r="D1190" s="114" t="e">
        <f>VLOOKUP($A1190,#REF!,3,FALSE)</f>
        <v>#REF!</v>
      </c>
      <c r="E1190" s="436" t="e">
        <f>VLOOKUP($A1190,#REF!,4,FALSE)</f>
        <v>#REF!</v>
      </c>
      <c r="F1190" s="102" t="e">
        <f>VLOOKUP($A1190,#REF!,5,FALSE)</f>
        <v>#REF!</v>
      </c>
      <c r="G1190" s="93" t="e">
        <f>VLOOKUP($A1190,#REF!,8,FALSE)</f>
        <v>#REF!</v>
      </c>
      <c r="H1190" s="93" t="e">
        <f>VLOOKUP($A1190,#REF!,7,FALSE)</f>
        <v>#REF!</v>
      </c>
      <c r="I1190" s="438" t="e">
        <f>VLOOKUP($A1190,#REF!,10,FALSE)</f>
        <v>#REF!</v>
      </c>
      <c r="J1190" s="93" t="e">
        <f>VLOOKUP($A1190,#REF!,11,FALSE)</f>
        <v>#REF!</v>
      </c>
      <c r="K1190" s="114" t="e">
        <f>VLOOKUP($A1190,#REF!,12,FALSE)</f>
        <v>#REF!</v>
      </c>
      <c r="L1190" s="93" t="e">
        <f>VLOOKUP($A1190,#REF!,13,FALSE)</f>
        <v>#REF!</v>
      </c>
      <c r="M1190" s="438" t="e">
        <f>VLOOKUP($A1190,#REF!,14,FALSE)</f>
        <v>#REF!</v>
      </c>
      <c r="N1190" s="102" t="e">
        <f>VLOOKUP($A1190,#REF!,15,FALSE)</f>
        <v>#REF!</v>
      </c>
      <c r="O1190" s="102" t="e">
        <f>VLOOKUP($A1190,#REF!,18,FALSE)</f>
        <v>#REF!</v>
      </c>
      <c r="P1190" s="93" t="e">
        <f>VLOOKUP($A1190,#REF!,41,FALSE)</f>
        <v>#REF!</v>
      </c>
      <c r="Q1190" s="115" t="e">
        <f>VLOOKUP(Revisión_Avance_Periodo!$L1394,#REF!,30,FALSE)</f>
        <v>#REF!</v>
      </c>
      <c r="R1190" s="116">
        <v>2019</v>
      </c>
      <c r="S1190" s="196">
        <v>43495</v>
      </c>
      <c r="T1190" s="116" t="s">
        <v>68</v>
      </c>
      <c r="U1190" s="136" t="e">
        <f>INDEX(#REF!,MATCH(Revisión_Avance_Periodo!$L1190,#REF!,0),MATCH(Revisión_Avance_Periodo!$T1190,#REF!,0))</f>
        <v>#REF!</v>
      </c>
      <c r="V1190" s="136" t="e">
        <f>INDEX(#REF!,MATCH(Revisión_Avance_Periodo!$L1190,#REF!,0),MATCH(Revisión_Avance_Periodo!$T1190,#REF!,0))</f>
        <v>#REF!</v>
      </c>
      <c r="W1190" s="130" t="e">
        <f t="shared" si="101"/>
        <v>#REF!</v>
      </c>
      <c r="X1190" s="116" t="e">
        <f>VLOOKUP(W1190,Tabla_Estado_Meta_OAP_2019[#All],3,TRUE)</f>
        <v>#REF!</v>
      </c>
      <c r="Y1190" s="453" t="e">
        <f>SUBTOTAL(9,$U$206:$U1190)</f>
        <v>#REF!</v>
      </c>
      <c r="Z1190" s="459" t="e">
        <f>SUBTOTAL(9,$V$206:$V1190)</f>
        <v>#REF!</v>
      </c>
      <c r="AA1190" s="162">
        <f>IFERROR(+Revisión_Avance_Periodo!$Z1190/Revisión_Avance_Periodo!$Y1190,0)</f>
        <v>0</v>
      </c>
      <c r="AB1190" s="120" t="e">
        <f>SUBTOTAL(9,U1190:U1201)</f>
        <v>#REF!</v>
      </c>
      <c r="AC1190" s="119" t="e">
        <f>SUBTOTAL(9,V1190:V1201)</f>
        <v>#REF!</v>
      </c>
      <c r="AD1190" s="119" t="e">
        <f>+AC1190/AB1190</f>
        <v>#REF!</v>
      </c>
      <c r="AE1190" s="119" t="e">
        <f>100%-Revisión_Avance_Periodo!$AD1190</f>
        <v>#REF!</v>
      </c>
      <c r="AF1190" s="121" t="e">
        <f>VLOOKUP(AD1190,Tabla_Estado_Meta_OAP_2019[],3,TRUE)</f>
        <v>#REF!</v>
      </c>
      <c r="AG1190" s="122" t="e">
        <f>Revisión_Avance_Periodo!$AD1190*Revisión_Avance_Periodo!$Q1190</f>
        <v>#REF!</v>
      </c>
      <c r="AH1190" s="453" t="e">
        <f>SUBTOTAL(9,$U$1190:$U1394)</f>
        <v>#REF!</v>
      </c>
      <c r="AI1190" s="459" t="e">
        <f>SUBTOTAL(9,$V$1190:$V1394)</f>
        <v>#REF!</v>
      </c>
      <c r="AJ1190" s="162">
        <f>IFERROR(+Revisión_Avance_Periodo!$Z1394/Revisión_Avance_Periodo!$Y1394,0)</f>
        <v>0</v>
      </c>
      <c r="AK1190" s="120" t="e">
        <f>SUBTOTAL(9,AD1190:AD1201)</f>
        <v>#REF!</v>
      </c>
      <c r="AL1190" s="119" t="e">
        <f>SUBTOTAL(9,AE1190:AE1201)</f>
        <v>#REF!</v>
      </c>
      <c r="AM1190" s="119" t="e">
        <f>+AL1190/AK1190</f>
        <v>#REF!</v>
      </c>
      <c r="AN1190" s="119" t="e">
        <f>100%-Revisión_Avance_Periodo!$AD1394</f>
        <v>#REF!</v>
      </c>
      <c r="AO1190" s="121" t="e">
        <f>VLOOKUP(AM1190,Tabla_Estado_Meta_OAP_2019[],3,TRUE)</f>
        <v>#REF!</v>
      </c>
      <c r="AP1190" s="122" t="e">
        <f>Revisión_Avance_Periodo!$AD1394*Revisión_Avance_Periodo!$Q1394</f>
        <v>#REF!</v>
      </c>
    </row>
    <row r="1191" spans="1:42" x14ac:dyDescent="0.25">
      <c r="A1191" s="97">
        <v>119</v>
      </c>
      <c r="B1191" s="435" t="e">
        <f>CONCATENATE(Revisión_Avance_Periodo!$D1395,";",Revisión_Avance_Periodo!$F1395,";",Revisión_Avance_Periodo!$L1395)</f>
        <v>#REF!</v>
      </c>
      <c r="C1191" s="435" t="e">
        <f t="shared" si="99"/>
        <v>#REF!</v>
      </c>
      <c r="D1191" s="123" t="e">
        <f>VLOOKUP($A1191,#REF!,3,FALSE)</f>
        <v>#REF!</v>
      </c>
      <c r="E1191" s="436" t="e">
        <f>VLOOKUP($A1191,#REF!,4,FALSE)</f>
        <v>#REF!</v>
      </c>
      <c r="F1191" s="103" t="e">
        <f>VLOOKUP($A1191,#REF!,5,FALSE)</f>
        <v>#REF!</v>
      </c>
      <c r="G1191" s="98" t="e">
        <f>VLOOKUP($A1191,#REF!,8,FALSE)</f>
        <v>#REF!</v>
      </c>
      <c r="H1191" s="93" t="e">
        <f>VLOOKUP($A1191,#REF!,7,FALSE)</f>
        <v>#REF!</v>
      </c>
      <c r="I1191" s="438" t="e">
        <f>VLOOKUP($A1191,#REF!,10,FALSE)</f>
        <v>#REF!</v>
      </c>
      <c r="J1191" s="98" t="e">
        <f>VLOOKUP($A1191,#REF!,11,FALSE)</f>
        <v>#REF!</v>
      </c>
      <c r="K1191" s="114" t="e">
        <f>VLOOKUP($A1191,#REF!,12,FALSE)</f>
        <v>#REF!</v>
      </c>
      <c r="L1191" s="98" t="e">
        <f>VLOOKUP($A1191,#REF!,13,FALSE)</f>
        <v>#REF!</v>
      </c>
      <c r="M1191" s="438" t="e">
        <f>VLOOKUP($A1191,#REF!,14,FALSE)</f>
        <v>#REF!</v>
      </c>
      <c r="N1191" s="103" t="e">
        <f>VLOOKUP($A1191,#REF!,15,FALSE)</f>
        <v>#REF!</v>
      </c>
      <c r="O1191" s="103" t="e">
        <f>VLOOKUP($A1191,#REF!,18,FALSE)</f>
        <v>#REF!</v>
      </c>
      <c r="P1191" s="93" t="e">
        <f>VLOOKUP($A1191,#REF!,41,FALSE)</f>
        <v>#REF!</v>
      </c>
      <c r="Q1191" s="115" t="e">
        <f>VLOOKUP(Revisión_Avance_Periodo!$L1395,#REF!,30,FALSE)</f>
        <v>#REF!</v>
      </c>
      <c r="R1191" s="116">
        <v>2019</v>
      </c>
      <c r="S1191" s="196">
        <v>43524</v>
      </c>
      <c r="T1191" s="124" t="s">
        <v>69</v>
      </c>
      <c r="U1191" s="136" t="e">
        <f>INDEX(#REF!,MATCH(Revisión_Avance_Periodo!$L1191,#REF!,0),MATCH(Revisión_Avance_Periodo!$T1191,#REF!,0))</f>
        <v>#REF!</v>
      </c>
      <c r="V1191" s="136" t="e">
        <f>INDEX(#REF!,MATCH(Revisión_Avance_Periodo!$L1191,#REF!,0),MATCH(Revisión_Avance_Periodo!$T1191,#REF!,0))</f>
        <v>#REF!</v>
      </c>
      <c r="W1191" s="130" t="e">
        <f t="shared" si="101"/>
        <v>#REF!</v>
      </c>
      <c r="X1191" s="124" t="e">
        <f>VLOOKUP(W1191,Tabla_Estado_Meta_OAP_2019[#All],3,TRUE)</f>
        <v>#REF!</v>
      </c>
      <c r="Y1191" s="455" t="e">
        <f>SUBTOTAL(9,$U$206:$U1191)</f>
        <v>#REF!</v>
      </c>
      <c r="Z1191" s="460" t="e">
        <f>SUBTOTAL(9,$V$206:$V1191)</f>
        <v>#REF!</v>
      </c>
      <c r="AA1191" s="159">
        <f>IFERROR(+Revisión_Avance_Periodo!$Z1191/Revisión_Avance_Periodo!$Y1191,0)</f>
        <v>0</v>
      </c>
      <c r="AB1191" s="126"/>
      <c r="AC1191" s="127"/>
      <c r="AD1191" s="125"/>
      <c r="AE1191" s="125"/>
      <c r="AF1191" s="128"/>
      <c r="AG1191" s="129"/>
      <c r="AH1191" s="455" t="e">
        <f>SUBTOTAL(9,$U$1191:$U1394)</f>
        <v>#REF!</v>
      </c>
      <c r="AI1191" s="460" t="e">
        <f>SUBTOTAL(9,$V$1191:$V1394)</f>
        <v>#REF!</v>
      </c>
      <c r="AJ1191" s="159">
        <f>IFERROR(+Revisión_Avance_Periodo!$Z1395/Revisión_Avance_Periodo!$Y1395,0)</f>
        <v>0</v>
      </c>
      <c r="AK1191" s="126"/>
      <c r="AL1191" s="127"/>
      <c r="AM1191" s="125"/>
      <c r="AN1191" s="125"/>
      <c r="AO1191" s="128"/>
      <c r="AP1191" s="129"/>
    </row>
    <row r="1192" spans="1:42" x14ac:dyDescent="0.25">
      <c r="A1192" s="92">
        <v>119</v>
      </c>
      <c r="B1192" s="435" t="e">
        <f>CONCATENATE(Revisión_Avance_Periodo!$D1396,";",Revisión_Avance_Periodo!$F1396,";",Revisión_Avance_Periodo!$L1396)</f>
        <v>#REF!</v>
      </c>
      <c r="C1192" s="435" t="e">
        <f t="shared" si="99"/>
        <v>#REF!</v>
      </c>
      <c r="D1192" s="114" t="e">
        <f>VLOOKUP($A1192,#REF!,3,FALSE)</f>
        <v>#REF!</v>
      </c>
      <c r="E1192" s="436" t="e">
        <f>VLOOKUP($A1192,#REF!,4,FALSE)</f>
        <v>#REF!</v>
      </c>
      <c r="F1192" s="102" t="e">
        <f>VLOOKUP($A1192,#REF!,5,FALSE)</f>
        <v>#REF!</v>
      </c>
      <c r="G1192" s="93" t="e">
        <f>VLOOKUP($A1192,#REF!,8,FALSE)</f>
        <v>#REF!</v>
      </c>
      <c r="H1192" s="93" t="e">
        <f>VLOOKUP($A1192,#REF!,7,FALSE)</f>
        <v>#REF!</v>
      </c>
      <c r="I1192" s="438" t="e">
        <f>VLOOKUP($A1192,#REF!,10,FALSE)</f>
        <v>#REF!</v>
      </c>
      <c r="J1192" s="93" t="e">
        <f>VLOOKUP($A1192,#REF!,11,FALSE)</f>
        <v>#REF!</v>
      </c>
      <c r="K1192" s="114" t="e">
        <f>VLOOKUP($A1192,#REF!,12,FALSE)</f>
        <v>#REF!</v>
      </c>
      <c r="L1192" s="93" t="e">
        <f>VLOOKUP($A1192,#REF!,13,FALSE)</f>
        <v>#REF!</v>
      </c>
      <c r="M1192" s="438" t="e">
        <f>VLOOKUP($A1192,#REF!,14,FALSE)</f>
        <v>#REF!</v>
      </c>
      <c r="N1192" s="102" t="e">
        <f>VLOOKUP($A1192,#REF!,15,FALSE)</f>
        <v>#REF!</v>
      </c>
      <c r="O1192" s="102" t="e">
        <f>VLOOKUP($A1192,#REF!,18,FALSE)</f>
        <v>#REF!</v>
      </c>
      <c r="P1192" s="93" t="e">
        <f>VLOOKUP($A1192,#REF!,41,FALSE)</f>
        <v>#REF!</v>
      </c>
      <c r="Q1192" s="115" t="e">
        <f>VLOOKUP(Revisión_Avance_Periodo!$L1396,#REF!,30,FALSE)</f>
        <v>#REF!</v>
      </c>
      <c r="R1192" s="116">
        <v>2019</v>
      </c>
      <c r="S1192" s="196">
        <v>43554</v>
      </c>
      <c r="T1192" s="116" t="s">
        <v>70</v>
      </c>
      <c r="U1192" s="136" t="e">
        <f>INDEX(#REF!,MATCH(Revisión_Avance_Periodo!$L1192,#REF!,0),MATCH(Revisión_Avance_Periodo!$T1192,#REF!,0))</f>
        <v>#REF!</v>
      </c>
      <c r="V1192" s="136" t="e">
        <f>INDEX(#REF!,MATCH(Revisión_Avance_Periodo!$L1192,#REF!,0),MATCH(Revisión_Avance_Periodo!$T1192,#REF!,0))</f>
        <v>#REF!</v>
      </c>
      <c r="W1192" s="130" t="e">
        <f t="shared" si="101"/>
        <v>#REF!</v>
      </c>
      <c r="X1192" s="116" t="e">
        <f>VLOOKUP(W1192,Tabla_Estado_Meta_OAP_2019[#All],3,TRUE)</f>
        <v>#REF!</v>
      </c>
      <c r="Y1192" s="455" t="e">
        <f>SUBTOTAL(9,$U$206:$U1192)</f>
        <v>#REF!</v>
      </c>
      <c r="Z1192" s="460" t="e">
        <f>SUBTOTAL(9,$V$206:$V1192)</f>
        <v>#REF!</v>
      </c>
      <c r="AA1192" s="159">
        <f>IFERROR(+Revisión_Avance_Periodo!$Z1192/Revisión_Avance_Periodo!$Y1192,0)</f>
        <v>0</v>
      </c>
      <c r="AB1192" s="126"/>
      <c r="AC1192" s="127"/>
      <c r="AD1192" s="125"/>
      <c r="AE1192" s="125"/>
      <c r="AF1192" s="128"/>
      <c r="AG1192" s="129"/>
      <c r="AH1192" s="455" t="e">
        <f>SUBTOTAL(9,$U$1192:$U1394)</f>
        <v>#REF!</v>
      </c>
      <c r="AI1192" s="460" t="e">
        <f>SUBTOTAL(9,$V$1192:$V1394)</f>
        <v>#REF!</v>
      </c>
      <c r="AJ1192" s="159">
        <f>IFERROR(+Revisión_Avance_Periodo!$Z1396/Revisión_Avance_Periodo!$Y1396,0)</f>
        <v>0</v>
      </c>
      <c r="AK1192" s="126"/>
      <c r="AL1192" s="127"/>
      <c r="AM1192" s="125"/>
      <c r="AN1192" s="125"/>
      <c r="AO1192" s="128"/>
      <c r="AP1192" s="129"/>
    </row>
    <row r="1193" spans="1:42" x14ac:dyDescent="0.25">
      <c r="A1193" s="97">
        <v>119</v>
      </c>
      <c r="B1193" s="435" t="e">
        <f>CONCATENATE(Revisión_Avance_Periodo!$D1397,";",Revisión_Avance_Periodo!$F1397,";",Revisión_Avance_Periodo!$L1397)</f>
        <v>#REF!</v>
      </c>
      <c r="C1193" s="435" t="e">
        <f t="shared" si="99"/>
        <v>#REF!</v>
      </c>
      <c r="D1193" s="123" t="e">
        <f>VLOOKUP($A1193,#REF!,3,FALSE)</f>
        <v>#REF!</v>
      </c>
      <c r="E1193" s="436" t="e">
        <f>VLOOKUP($A1193,#REF!,4,FALSE)</f>
        <v>#REF!</v>
      </c>
      <c r="F1193" s="103" t="e">
        <f>VLOOKUP($A1193,#REF!,5,FALSE)</f>
        <v>#REF!</v>
      </c>
      <c r="G1193" s="98" t="e">
        <f>VLOOKUP($A1193,#REF!,8,FALSE)</f>
        <v>#REF!</v>
      </c>
      <c r="H1193" s="93" t="e">
        <f>VLOOKUP($A1193,#REF!,7,FALSE)</f>
        <v>#REF!</v>
      </c>
      <c r="I1193" s="438" t="e">
        <f>VLOOKUP($A1193,#REF!,10,FALSE)</f>
        <v>#REF!</v>
      </c>
      <c r="J1193" s="98" t="e">
        <f>VLOOKUP($A1193,#REF!,11,FALSE)</f>
        <v>#REF!</v>
      </c>
      <c r="K1193" s="114" t="e">
        <f>VLOOKUP($A1193,#REF!,12,FALSE)</f>
        <v>#REF!</v>
      </c>
      <c r="L1193" s="98" t="e">
        <f>VLOOKUP($A1193,#REF!,13,FALSE)</f>
        <v>#REF!</v>
      </c>
      <c r="M1193" s="438" t="e">
        <f>VLOOKUP($A1193,#REF!,14,FALSE)</f>
        <v>#REF!</v>
      </c>
      <c r="N1193" s="103" t="e">
        <f>VLOOKUP($A1193,#REF!,15,FALSE)</f>
        <v>#REF!</v>
      </c>
      <c r="O1193" s="103" t="e">
        <f>VLOOKUP($A1193,#REF!,18,FALSE)</f>
        <v>#REF!</v>
      </c>
      <c r="P1193" s="93" t="e">
        <f>VLOOKUP($A1193,#REF!,41,FALSE)</f>
        <v>#REF!</v>
      </c>
      <c r="Q1193" s="115" t="e">
        <f>VLOOKUP(Revisión_Avance_Periodo!$L1397,#REF!,30,FALSE)</f>
        <v>#REF!</v>
      </c>
      <c r="R1193" s="116">
        <v>2019</v>
      </c>
      <c r="S1193" s="196">
        <v>43585</v>
      </c>
      <c r="T1193" s="124" t="s">
        <v>71</v>
      </c>
      <c r="U1193" s="136" t="e">
        <f>INDEX(#REF!,MATCH(Revisión_Avance_Periodo!$L1193,#REF!,0),MATCH(Revisión_Avance_Periodo!$T1193,#REF!,0))</f>
        <v>#REF!</v>
      </c>
      <c r="V1193" s="136" t="e">
        <f>INDEX(#REF!,MATCH(Revisión_Avance_Periodo!$L1193,#REF!,0),MATCH(Revisión_Avance_Periodo!$T1193,#REF!,0))</f>
        <v>#REF!</v>
      </c>
      <c r="W1193" s="130" t="e">
        <f t="shared" si="101"/>
        <v>#REF!</v>
      </c>
      <c r="X1193" s="124" t="e">
        <f>VLOOKUP(W1193,Tabla_Estado_Meta_OAP_2019[#All],3,TRUE)</f>
        <v>#REF!</v>
      </c>
      <c r="Y1193" s="455" t="e">
        <f>SUBTOTAL(9,$U$206:$U1193)</f>
        <v>#REF!</v>
      </c>
      <c r="Z1193" s="460" t="e">
        <f>SUBTOTAL(9,$V$206:$V1193)</f>
        <v>#REF!</v>
      </c>
      <c r="AA1193" s="159">
        <f>IFERROR(+Revisión_Avance_Periodo!$Z1193/Revisión_Avance_Periodo!$Y1193,0)</f>
        <v>0</v>
      </c>
      <c r="AB1193" s="126"/>
      <c r="AC1193" s="127"/>
      <c r="AD1193" s="125"/>
      <c r="AE1193" s="125"/>
      <c r="AF1193" s="128"/>
      <c r="AG1193" s="129"/>
      <c r="AH1193" s="455" t="e">
        <f>SUBTOTAL(9,$U$1193:$U1394)</f>
        <v>#REF!</v>
      </c>
      <c r="AI1193" s="460" t="e">
        <f>SUBTOTAL(9,$V$1193:$V1394)</f>
        <v>#REF!</v>
      </c>
      <c r="AJ1193" s="159">
        <f>IFERROR(+Revisión_Avance_Periodo!$Z1397/Revisión_Avance_Periodo!$Y1397,0)</f>
        <v>0</v>
      </c>
      <c r="AK1193" s="126"/>
      <c r="AL1193" s="127"/>
      <c r="AM1193" s="125"/>
      <c r="AN1193" s="125"/>
      <c r="AO1193" s="128"/>
      <c r="AP1193" s="129"/>
    </row>
    <row r="1194" spans="1:42" x14ac:dyDescent="0.25">
      <c r="A1194" s="92">
        <v>119</v>
      </c>
      <c r="B1194" s="435" t="e">
        <f>CONCATENATE(Revisión_Avance_Periodo!$D1398,";",Revisión_Avance_Periodo!$F1398,";",Revisión_Avance_Periodo!$L1398)</f>
        <v>#REF!</v>
      </c>
      <c r="C1194" s="435" t="e">
        <f t="shared" si="99"/>
        <v>#REF!</v>
      </c>
      <c r="D1194" s="114" t="e">
        <f>VLOOKUP($A1194,#REF!,3,FALSE)</f>
        <v>#REF!</v>
      </c>
      <c r="E1194" s="436" t="e">
        <f>VLOOKUP($A1194,#REF!,4,FALSE)</f>
        <v>#REF!</v>
      </c>
      <c r="F1194" s="102" t="e">
        <f>VLOOKUP($A1194,#REF!,5,FALSE)</f>
        <v>#REF!</v>
      </c>
      <c r="G1194" s="93" t="e">
        <f>VLOOKUP($A1194,#REF!,8,FALSE)</f>
        <v>#REF!</v>
      </c>
      <c r="H1194" s="93" t="e">
        <f>VLOOKUP($A1194,#REF!,7,FALSE)</f>
        <v>#REF!</v>
      </c>
      <c r="I1194" s="438" t="e">
        <f>VLOOKUP($A1194,#REF!,10,FALSE)</f>
        <v>#REF!</v>
      </c>
      <c r="J1194" s="93" t="e">
        <f>VLOOKUP($A1194,#REF!,11,FALSE)</f>
        <v>#REF!</v>
      </c>
      <c r="K1194" s="114" t="e">
        <f>VLOOKUP($A1194,#REF!,12,FALSE)</f>
        <v>#REF!</v>
      </c>
      <c r="L1194" s="93" t="e">
        <f>VLOOKUP($A1194,#REF!,13,FALSE)</f>
        <v>#REF!</v>
      </c>
      <c r="M1194" s="438" t="e">
        <f>VLOOKUP($A1194,#REF!,14,FALSE)</f>
        <v>#REF!</v>
      </c>
      <c r="N1194" s="102" t="e">
        <f>VLOOKUP($A1194,#REF!,15,FALSE)</f>
        <v>#REF!</v>
      </c>
      <c r="O1194" s="102" t="e">
        <f>VLOOKUP($A1194,#REF!,18,FALSE)</f>
        <v>#REF!</v>
      </c>
      <c r="P1194" s="93" t="e">
        <f>VLOOKUP($A1194,#REF!,41,FALSE)</f>
        <v>#REF!</v>
      </c>
      <c r="Q1194" s="115" t="e">
        <f>VLOOKUP(Revisión_Avance_Periodo!$L1398,#REF!,30,FALSE)</f>
        <v>#REF!</v>
      </c>
      <c r="R1194" s="116">
        <v>2019</v>
      </c>
      <c r="S1194" s="196">
        <v>43615</v>
      </c>
      <c r="T1194" s="116" t="s">
        <v>72</v>
      </c>
      <c r="U1194" s="136" t="e">
        <f>INDEX(#REF!,MATCH(Revisión_Avance_Periodo!$L1194,#REF!,0),MATCH(Revisión_Avance_Periodo!$T1194,#REF!,0))</f>
        <v>#REF!</v>
      </c>
      <c r="V1194" s="136" t="e">
        <f>INDEX(#REF!,MATCH(Revisión_Avance_Periodo!$L1194,#REF!,0),MATCH(Revisión_Avance_Periodo!$T1194,#REF!,0))</f>
        <v>#REF!</v>
      </c>
      <c r="W1194" s="130" t="e">
        <f t="shared" si="101"/>
        <v>#REF!</v>
      </c>
      <c r="X1194" s="116" t="e">
        <f>VLOOKUP(W1194,Tabla_Estado_Meta_OAP_2019[#All],3,TRUE)</f>
        <v>#REF!</v>
      </c>
      <c r="Y1194" s="455" t="e">
        <f>SUBTOTAL(9,$U$206:$U1194)</f>
        <v>#REF!</v>
      </c>
      <c r="Z1194" s="460" t="e">
        <f>SUBTOTAL(9,$V$206:$V1194)</f>
        <v>#REF!</v>
      </c>
      <c r="AA1194" s="159">
        <f>IFERROR(+Revisión_Avance_Periodo!$Z1194/Revisión_Avance_Periodo!$Y1194,0)</f>
        <v>0</v>
      </c>
      <c r="AB1194" s="126"/>
      <c r="AC1194" s="127"/>
      <c r="AD1194" s="125"/>
      <c r="AE1194" s="125"/>
      <c r="AF1194" s="128"/>
      <c r="AG1194" s="129"/>
      <c r="AH1194" s="455" t="e">
        <f>SUBTOTAL(9,$U$1194:$U1394)</f>
        <v>#REF!</v>
      </c>
      <c r="AI1194" s="460" t="e">
        <f>SUBTOTAL(9,$V$1194:$V1394)</f>
        <v>#REF!</v>
      </c>
      <c r="AJ1194" s="159">
        <f>IFERROR(+Revisión_Avance_Periodo!$Z1398/Revisión_Avance_Periodo!$Y1398,0)</f>
        <v>0</v>
      </c>
      <c r="AK1194" s="126"/>
      <c r="AL1194" s="127"/>
      <c r="AM1194" s="125"/>
      <c r="AN1194" s="125"/>
      <c r="AO1194" s="128"/>
      <c r="AP1194" s="129"/>
    </row>
    <row r="1195" spans="1:42" x14ac:dyDescent="0.25">
      <c r="A1195" s="97">
        <v>119</v>
      </c>
      <c r="B1195" s="435" t="e">
        <f>CONCATENATE(Revisión_Avance_Periodo!$D1399,";",Revisión_Avance_Periodo!$F1399,";",Revisión_Avance_Periodo!$L1399)</f>
        <v>#REF!</v>
      </c>
      <c r="C1195" s="435" t="e">
        <f t="shared" si="99"/>
        <v>#REF!</v>
      </c>
      <c r="D1195" s="123" t="e">
        <f>VLOOKUP($A1195,#REF!,3,FALSE)</f>
        <v>#REF!</v>
      </c>
      <c r="E1195" s="436" t="e">
        <f>VLOOKUP($A1195,#REF!,4,FALSE)</f>
        <v>#REF!</v>
      </c>
      <c r="F1195" s="103" t="e">
        <f>VLOOKUP($A1195,#REF!,5,FALSE)</f>
        <v>#REF!</v>
      </c>
      <c r="G1195" s="98" t="e">
        <f>VLOOKUP($A1195,#REF!,8,FALSE)</f>
        <v>#REF!</v>
      </c>
      <c r="H1195" s="93" t="e">
        <f>VLOOKUP($A1195,#REF!,7,FALSE)</f>
        <v>#REF!</v>
      </c>
      <c r="I1195" s="438" t="e">
        <f>VLOOKUP($A1195,#REF!,10,FALSE)</f>
        <v>#REF!</v>
      </c>
      <c r="J1195" s="98" t="e">
        <f>VLOOKUP($A1195,#REF!,11,FALSE)</f>
        <v>#REF!</v>
      </c>
      <c r="K1195" s="114" t="e">
        <f>VLOOKUP($A1195,#REF!,12,FALSE)</f>
        <v>#REF!</v>
      </c>
      <c r="L1195" s="98" t="e">
        <f>VLOOKUP($A1195,#REF!,13,FALSE)</f>
        <v>#REF!</v>
      </c>
      <c r="M1195" s="438" t="e">
        <f>VLOOKUP($A1195,#REF!,14,FALSE)</f>
        <v>#REF!</v>
      </c>
      <c r="N1195" s="103" t="e">
        <f>VLOOKUP($A1195,#REF!,15,FALSE)</f>
        <v>#REF!</v>
      </c>
      <c r="O1195" s="103" t="e">
        <f>VLOOKUP($A1195,#REF!,18,FALSE)</f>
        <v>#REF!</v>
      </c>
      <c r="P1195" s="93" t="e">
        <f>VLOOKUP($A1195,#REF!,41,FALSE)</f>
        <v>#REF!</v>
      </c>
      <c r="Q1195" s="115" t="e">
        <f>VLOOKUP(Revisión_Avance_Periodo!$L1399,#REF!,30,FALSE)</f>
        <v>#REF!</v>
      </c>
      <c r="R1195" s="116">
        <v>2019</v>
      </c>
      <c r="S1195" s="196">
        <v>43646</v>
      </c>
      <c r="T1195" s="124" t="s">
        <v>73</v>
      </c>
      <c r="U1195" s="136" t="e">
        <f>INDEX(#REF!,MATCH(Revisión_Avance_Periodo!$L1195,#REF!,0),MATCH(Revisión_Avance_Periodo!$T1195,#REF!,0))</f>
        <v>#REF!</v>
      </c>
      <c r="V1195" s="136" t="e">
        <f>INDEX(#REF!,MATCH(Revisión_Avance_Periodo!$L1195,#REF!,0),MATCH(Revisión_Avance_Periodo!$T1195,#REF!,0))</f>
        <v>#REF!</v>
      </c>
      <c r="W1195" s="130" t="e">
        <f t="shared" si="101"/>
        <v>#REF!</v>
      </c>
      <c r="X1195" s="124" t="e">
        <f>VLOOKUP(W1195,Tabla_Estado_Meta_OAP_2019[#All],3,TRUE)</f>
        <v>#REF!</v>
      </c>
      <c r="Y1195" s="455" t="e">
        <f>SUBTOTAL(9,$U$206:$U1195)</f>
        <v>#REF!</v>
      </c>
      <c r="Z1195" s="460" t="e">
        <f>SUBTOTAL(9,$V$206:$V1195)</f>
        <v>#REF!</v>
      </c>
      <c r="AA1195" s="159">
        <f>IFERROR(+Revisión_Avance_Periodo!$Z1195/Revisión_Avance_Periodo!$Y1195,0)</f>
        <v>0</v>
      </c>
      <c r="AB1195" s="126"/>
      <c r="AC1195" s="127"/>
      <c r="AD1195" s="125"/>
      <c r="AE1195" s="125"/>
      <c r="AF1195" s="128"/>
      <c r="AG1195" s="129"/>
      <c r="AH1195" s="455" t="e">
        <f>SUBTOTAL(9,$U$1195:$U1394)</f>
        <v>#REF!</v>
      </c>
      <c r="AI1195" s="460" t="e">
        <f>SUBTOTAL(9,$V$1195:$V1394)</f>
        <v>#REF!</v>
      </c>
      <c r="AJ1195" s="159">
        <f>IFERROR(+Revisión_Avance_Periodo!$Z1399/Revisión_Avance_Periodo!$Y1399,0)</f>
        <v>0</v>
      </c>
      <c r="AK1195" s="126"/>
      <c r="AL1195" s="127"/>
      <c r="AM1195" s="125"/>
      <c r="AN1195" s="125"/>
      <c r="AO1195" s="128"/>
      <c r="AP1195" s="129"/>
    </row>
    <row r="1196" spans="1:42" x14ac:dyDescent="0.25">
      <c r="A1196" s="92">
        <v>119</v>
      </c>
      <c r="B1196" s="435" t="e">
        <f>CONCATENATE(Revisión_Avance_Periodo!$D1400,";",Revisión_Avance_Periodo!$F1400,";",Revisión_Avance_Periodo!$L1400)</f>
        <v>#REF!</v>
      </c>
      <c r="C1196" s="435" t="e">
        <f t="shared" si="99"/>
        <v>#REF!</v>
      </c>
      <c r="D1196" s="114" t="e">
        <f>VLOOKUP($A1196,#REF!,3,FALSE)</f>
        <v>#REF!</v>
      </c>
      <c r="E1196" s="436" t="e">
        <f>VLOOKUP($A1196,#REF!,4,FALSE)</f>
        <v>#REF!</v>
      </c>
      <c r="F1196" s="102" t="e">
        <f>VLOOKUP($A1196,#REF!,5,FALSE)</f>
        <v>#REF!</v>
      </c>
      <c r="G1196" s="93" t="e">
        <f>VLOOKUP($A1196,#REF!,8,FALSE)</f>
        <v>#REF!</v>
      </c>
      <c r="H1196" s="93" t="e">
        <f>VLOOKUP($A1196,#REF!,7,FALSE)</f>
        <v>#REF!</v>
      </c>
      <c r="I1196" s="438" t="e">
        <f>VLOOKUP($A1196,#REF!,10,FALSE)</f>
        <v>#REF!</v>
      </c>
      <c r="J1196" s="93" t="e">
        <f>VLOOKUP($A1196,#REF!,11,FALSE)</f>
        <v>#REF!</v>
      </c>
      <c r="K1196" s="114" t="e">
        <f>VLOOKUP($A1196,#REF!,12,FALSE)</f>
        <v>#REF!</v>
      </c>
      <c r="L1196" s="93" t="e">
        <f>VLOOKUP($A1196,#REF!,13,FALSE)</f>
        <v>#REF!</v>
      </c>
      <c r="M1196" s="438" t="e">
        <f>VLOOKUP($A1196,#REF!,14,FALSE)</f>
        <v>#REF!</v>
      </c>
      <c r="N1196" s="102" t="e">
        <f>VLOOKUP($A1196,#REF!,15,FALSE)</f>
        <v>#REF!</v>
      </c>
      <c r="O1196" s="102" t="e">
        <f>VLOOKUP($A1196,#REF!,18,FALSE)</f>
        <v>#REF!</v>
      </c>
      <c r="P1196" s="93" t="e">
        <f>VLOOKUP($A1196,#REF!,41,FALSE)</f>
        <v>#REF!</v>
      </c>
      <c r="Q1196" s="115" t="e">
        <f>VLOOKUP(Revisión_Avance_Periodo!$L1400,#REF!,30,FALSE)</f>
        <v>#REF!</v>
      </c>
      <c r="R1196" s="116">
        <v>2019</v>
      </c>
      <c r="S1196" s="196">
        <v>43676</v>
      </c>
      <c r="T1196" s="116" t="s">
        <v>74</v>
      </c>
      <c r="U1196" s="136" t="e">
        <f>INDEX(#REF!,MATCH(Revisión_Avance_Periodo!$L1196,#REF!,0),MATCH(Revisión_Avance_Periodo!$T1196,#REF!,0))</f>
        <v>#REF!</v>
      </c>
      <c r="V1196" s="136" t="e">
        <f>INDEX(#REF!,MATCH(Revisión_Avance_Periodo!$L1196,#REF!,0),MATCH(Revisión_Avance_Periodo!$T1196,#REF!,0))</f>
        <v>#REF!</v>
      </c>
      <c r="W1196" s="130" t="e">
        <f t="shared" si="101"/>
        <v>#REF!</v>
      </c>
      <c r="X1196" s="116" t="e">
        <f>VLOOKUP(W1196,Tabla_Estado_Meta_OAP_2019[#All],3,TRUE)</f>
        <v>#REF!</v>
      </c>
      <c r="Y1196" s="455" t="e">
        <f>SUBTOTAL(9,$U$206:$U1196)</f>
        <v>#REF!</v>
      </c>
      <c r="Z1196" s="460" t="e">
        <f>SUBTOTAL(9,$V$206:$V1196)</f>
        <v>#REF!</v>
      </c>
      <c r="AA1196" s="159">
        <f>IFERROR(+Revisión_Avance_Periodo!$Z1196/Revisión_Avance_Periodo!$Y1196,0)</f>
        <v>0</v>
      </c>
      <c r="AB1196" s="126"/>
      <c r="AC1196" s="127"/>
      <c r="AD1196" s="125"/>
      <c r="AE1196" s="125"/>
      <c r="AF1196" s="128"/>
      <c r="AG1196" s="129"/>
      <c r="AH1196" s="455" t="e">
        <f>SUBTOTAL(9,$U$1196:$U1394)</f>
        <v>#REF!</v>
      </c>
      <c r="AI1196" s="460" t="e">
        <f>SUBTOTAL(9,$V$1196:$V1394)</f>
        <v>#REF!</v>
      </c>
      <c r="AJ1196" s="159">
        <f>IFERROR(+Revisión_Avance_Periodo!$Z1400/Revisión_Avance_Periodo!$Y1400,0)</f>
        <v>0</v>
      </c>
      <c r="AK1196" s="126"/>
      <c r="AL1196" s="127"/>
      <c r="AM1196" s="125"/>
      <c r="AN1196" s="125"/>
      <c r="AO1196" s="128"/>
      <c r="AP1196" s="129"/>
    </row>
    <row r="1197" spans="1:42" x14ac:dyDescent="0.25">
      <c r="A1197" s="97">
        <v>119</v>
      </c>
      <c r="B1197" s="435" t="e">
        <f>CONCATENATE(Revisión_Avance_Periodo!$D1401,";",Revisión_Avance_Periodo!$F1401,";",Revisión_Avance_Periodo!$L1401)</f>
        <v>#REF!</v>
      </c>
      <c r="C1197" s="435" t="e">
        <f t="shared" si="99"/>
        <v>#REF!</v>
      </c>
      <c r="D1197" s="123" t="e">
        <f>VLOOKUP($A1197,#REF!,3,FALSE)</f>
        <v>#REF!</v>
      </c>
      <c r="E1197" s="436" t="e">
        <f>VLOOKUP($A1197,#REF!,4,FALSE)</f>
        <v>#REF!</v>
      </c>
      <c r="F1197" s="103" t="e">
        <f>VLOOKUP($A1197,#REF!,5,FALSE)</f>
        <v>#REF!</v>
      </c>
      <c r="G1197" s="98" t="e">
        <f>VLOOKUP($A1197,#REF!,8,FALSE)</f>
        <v>#REF!</v>
      </c>
      <c r="H1197" s="93" t="e">
        <f>VLOOKUP($A1197,#REF!,7,FALSE)</f>
        <v>#REF!</v>
      </c>
      <c r="I1197" s="438" t="e">
        <f>VLOOKUP($A1197,#REF!,10,FALSE)</f>
        <v>#REF!</v>
      </c>
      <c r="J1197" s="98" t="e">
        <f>VLOOKUP($A1197,#REF!,11,FALSE)</f>
        <v>#REF!</v>
      </c>
      <c r="K1197" s="114" t="e">
        <f>VLOOKUP($A1197,#REF!,12,FALSE)</f>
        <v>#REF!</v>
      </c>
      <c r="L1197" s="98" t="e">
        <f>VLOOKUP($A1197,#REF!,13,FALSE)</f>
        <v>#REF!</v>
      </c>
      <c r="M1197" s="438" t="e">
        <f>VLOOKUP($A1197,#REF!,14,FALSE)</f>
        <v>#REF!</v>
      </c>
      <c r="N1197" s="103" t="e">
        <f>VLOOKUP($A1197,#REF!,15,FALSE)</f>
        <v>#REF!</v>
      </c>
      <c r="O1197" s="103" t="e">
        <f>VLOOKUP($A1197,#REF!,18,FALSE)</f>
        <v>#REF!</v>
      </c>
      <c r="P1197" s="93" t="e">
        <f>VLOOKUP($A1197,#REF!,41,FALSE)</f>
        <v>#REF!</v>
      </c>
      <c r="Q1197" s="115" t="e">
        <f>VLOOKUP(Revisión_Avance_Periodo!$L1401,#REF!,30,FALSE)</f>
        <v>#REF!</v>
      </c>
      <c r="R1197" s="116">
        <v>2019</v>
      </c>
      <c r="S1197" s="196">
        <v>43707</v>
      </c>
      <c r="T1197" s="124" t="s">
        <v>75</v>
      </c>
      <c r="U1197" s="136" t="e">
        <f>INDEX(#REF!,MATCH(Revisión_Avance_Periodo!$L1197,#REF!,0),MATCH(Revisión_Avance_Periodo!$T1197,#REF!,0))</f>
        <v>#REF!</v>
      </c>
      <c r="V1197" s="136" t="e">
        <f>INDEX(#REF!,MATCH(Revisión_Avance_Periodo!$L1197,#REF!,0),MATCH(Revisión_Avance_Periodo!$T1197,#REF!,0))</f>
        <v>#REF!</v>
      </c>
      <c r="W1197" s="130" t="e">
        <f t="shared" si="101"/>
        <v>#REF!</v>
      </c>
      <c r="X1197" s="124" t="e">
        <f>VLOOKUP(W1197,Tabla_Estado_Meta_OAP_2019[#All],3,TRUE)</f>
        <v>#REF!</v>
      </c>
      <c r="Y1197" s="455" t="e">
        <f>SUBTOTAL(9,$U$206:$U1197)</f>
        <v>#REF!</v>
      </c>
      <c r="Z1197" s="460" t="e">
        <f>SUBTOTAL(9,$V$206:$V1197)</f>
        <v>#REF!</v>
      </c>
      <c r="AA1197" s="159">
        <f>IFERROR(+Revisión_Avance_Periodo!$Z1197/Revisión_Avance_Periodo!$Y1197,0)</f>
        <v>0</v>
      </c>
      <c r="AB1197" s="126"/>
      <c r="AC1197" s="127"/>
      <c r="AD1197" s="125"/>
      <c r="AE1197" s="125"/>
      <c r="AF1197" s="128"/>
      <c r="AG1197" s="129"/>
      <c r="AH1197" s="455" t="e">
        <f>SUBTOTAL(9,$U$1197:$U1394)</f>
        <v>#REF!</v>
      </c>
      <c r="AI1197" s="460" t="e">
        <f>SUBTOTAL(9,$V$1197:$V1394)</f>
        <v>#REF!</v>
      </c>
      <c r="AJ1197" s="159">
        <f>IFERROR(+Revisión_Avance_Periodo!$Z1401/Revisión_Avance_Periodo!$Y1401,0)</f>
        <v>0</v>
      </c>
      <c r="AK1197" s="126"/>
      <c r="AL1197" s="127"/>
      <c r="AM1197" s="125"/>
      <c r="AN1197" s="125"/>
      <c r="AO1197" s="128"/>
      <c r="AP1197" s="129"/>
    </row>
    <row r="1198" spans="1:42" x14ac:dyDescent="0.25">
      <c r="A1198" s="92">
        <v>119</v>
      </c>
      <c r="B1198" s="435" t="e">
        <f>CONCATENATE(Revisión_Avance_Periodo!$D1402,";",Revisión_Avance_Periodo!$F1402,";",Revisión_Avance_Periodo!$L1402)</f>
        <v>#REF!</v>
      </c>
      <c r="C1198" s="435" t="e">
        <f t="shared" si="99"/>
        <v>#REF!</v>
      </c>
      <c r="D1198" s="114" t="e">
        <f>VLOOKUP($A1198,#REF!,3,FALSE)</f>
        <v>#REF!</v>
      </c>
      <c r="E1198" s="436" t="e">
        <f>VLOOKUP($A1198,#REF!,4,FALSE)</f>
        <v>#REF!</v>
      </c>
      <c r="F1198" s="102" t="e">
        <f>VLOOKUP($A1198,#REF!,5,FALSE)</f>
        <v>#REF!</v>
      </c>
      <c r="G1198" s="93" t="e">
        <f>VLOOKUP($A1198,#REF!,8,FALSE)</f>
        <v>#REF!</v>
      </c>
      <c r="H1198" s="93" t="e">
        <f>VLOOKUP($A1198,#REF!,7,FALSE)</f>
        <v>#REF!</v>
      </c>
      <c r="I1198" s="438" t="e">
        <f>VLOOKUP($A1198,#REF!,10,FALSE)</f>
        <v>#REF!</v>
      </c>
      <c r="J1198" s="93" t="e">
        <f>VLOOKUP($A1198,#REF!,11,FALSE)</f>
        <v>#REF!</v>
      </c>
      <c r="K1198" s="114" t="e">
        <f>VLOOKUP($A1198,#REF!,12,FALSE)</f>
        <v>#REF!</v>
      </c>
      <c r="L1198" s="93" t="e">
        <f>VLOOKUP($A1198,#REF!,13,FALSE)</f>
        <v>#REF!</v>
      </c>
      <c r="M1198" s="438" t="e">
        <f>VLOOKUP($A1198,#REF!,14,FALSE)</f>
        <v>#REF!</v>
      </c>
      <c r="N1198" s="102" t="e">
        <f>VLOOKUP($A1198,#REF!,15,FALSE)</f>
        <v>#REF!</v>
      </c>
      <c r="O1198" s="102" t="e">
        <f>VLOOKUP($A1198,#REF!,18,FALSE)</f>
        <v>#REF!</v>
      </c>
      <c r="P1198" s="93" t="e">
        <f>VLOOKUP($A1198,#REF!,41,FALSE)</f>
        <v>#REF!</v>
      </c>
      <c r="Q1198" s="115" t="e">
        <f>VLOOKUP(Revisión_Avance_Periodo!$L1402,#REF!,30,FALSE)</f>
        <v>#REF!</v>
      </c>
      <c r="R1198" s="116">
        <v>2019</v>
      </c>
      <c r="S1198" s="196">
        <v>43738</v>
      </c>
      <c r="T1198" s="116" t="s">
        <v>76</v>
      </c>
      <c r="U1198" s="136" t="e">
        <f>INDEX(#REF!,MATCH(Revisión_Avance_Periodo!$L1198,#REF!,0),MATCH(Revisión_Avance_Periodo!$T1198,#REF!,0))</f>
        <v>#REF!</v>
      </c>
      <c r="V1198" s="136" t="e">
        <f>INDEX(#REF!,MATCH(Revisión_Avance_Periodo!$L1198,#REF!,0),MATCH(Revisión_Avance_Periodo!$T1198,#REF!,0))</f>
        <v>#REF!</v>
      </c>
      <c r="W1198" s="130" t="e">
        <f t="shared" ref="W1198:W1229" si="102">V1198/U1198</f>
        <v>#REF!</v>
      </c>
      <c r="X1198" s="116" t="e">
        <f>VLOOKUP(W1198,Tabla_Estado_Meta_OAP_2019[#All],3,TRUE)</f>
        <v>#REF!</v>
      </c>
      <c r="Y1198" s="455" t="e">
        <f>SUBTOTAL(9,$U$206:$U1198)</f>
        <v>#REF!</v>
      </c>
      <c r="Z1198" s="460" t="e">
        <f>SUBTOTAL(9,$V$206:$V1198)</f>
        <v>#REF!</v>
      </c>
      <c r="AA1198" s="159">
        <f>IFERROR(+Revisión_Avance_Periodo!$Z1198/Revisión_Avance_Periodo!$Y1198,0)</f>
        <v>0</v>
      </c>
      <c r="AB1198" s="126"/>
      <c r="AC1198" s="127"/>
      <c r="AD1198" s="125"/>
      <c r="AE1198" s="125"/>
      <c r="AF1198" s="128"/>
      <c r="AG1198" s="129"/>
      <c r="AH1198" s="455" t="e">
        <f>SUBTOTAL(9,$U$1198:$U1394)</f>
        <v>#REF!</v>
      </c>
      <c r="AI1198" s="460" t="e">
        <f>SUBTOTAL(9,$V$1198:$V1394)</f>
        <v>#REF!</v>
      </c>
      <c r="AJ1198" s="159">
        <f>IFERROR(+Revisión_Avance_Periodo!$Z1402/Revisión_Avance_Periodo!$Y1402,0)</f>
        <v>0</v>
      </c>
      <c r="AK1198" s="126"/>
      <c r="AL1198" s="127"/>
      <c r="AM1198" s="125"/>
      <c r="AN1198" s="125"/>
      <c r="AO1198" s="128"/>
      <c r="AP1198" s="129"/>
    </row>
    <row r="1199" spans="1:42" x14ac:dyDescent="0.25">
      <c r="A1199" s="97">
        <v>119</v>
      </c>
      <c r="B1199" s="435" t="e">
        <f>CONCATENATE(Revisión_Avance_Periodo!$D1403,";",Revisión_Avance_Periodo!$F1403,";",Revisión_Avance_Periodo!$L1403)</f>
        <v>#REF!</v>
      </c>
      <c r="C1199" s="435" t="e">
        <f t="shared" si="99"/>
        <v>#REF!</v>
      </c>
      <c r="D1199" s="123" t="e">
        <f>VLOOKUP($A1199,#REF!,3,FALSE)</f>
        <v>#REF!</v>
      </c>
      <c r="E1199" s="436" t="e">
        <f>VLOOKUP($A1199,#REF!,4,FALSE)</f>
        <v>#REF!</v>
      </c>
      <c r="F1199" s="103" t="e">
        <f>VLOOKUP($A1199,#REF!,5,FALSE)</f>
        <v>#REF!</v>
      </c>
      <c r="G1199" s="98" t="e">
        <f>VLOOKUP($A1199,#REF!,8,FALSE)</f>
        <v>#REF!</v>
      </c>
      <c r="H1199" s="93" t="e">
        <f>VLOOKUP($A1199,#REF!,7,FALSE)</f>
        <v>#REF!</v>
      </c>
      <c r="I1199" s="438" t="e">
        <f>VLOOKUP($A1199,#REF!,10,FALSE)</f>
        <v>#REF!</v>
      </c>
      <c r="J1199" s="98" t="e">
        <f>VLOOKUP($A1199,#REF!,11,FALSE)</f>
        <v>#REF!</v>
      </c>
      <c r="K1199" s="114" t="e">
        <f>VLOOKUP($A1199,#REF!,12,FALSE)</f>
        <v>#REF!</v>
      </c>
      <c r="L1199" s="98" t="e">
        <f>VLOOKUP($A1199,#REF!,13,FALSE)</f>
        <v>#REF!</v>
      </c>
      <c r="M1199" s="438" t="e">
        <f>VLOOKUP($A1199,#REF!,14,FALSE)</f>
        <v>#REF!</v>
      </c>
      <c r="N1199" s="103" t="e">
        <f>VLOOKUP($A1199,#REF!,15,FALSE)</f>
        <v>#REF!</v>
      </c>
      <c r="O1199" s="103" t="e">
        <f>VLOOKUP($A1199,#REF!,18,FALSE)</f>
        <v>#REF!</v>
      </c>
      <c r="P1199" s="93" t="e">
        <f>VLOOKUP($A1199,#REF!,41,FALSE)</f>
        <v>#REF!</v>
      </c>
      <c r="Q1199" s="115" t="e">
        <f>VLOOKUP(Revisión_Avance_Periodo!$L1403,#REF!,30,FALSE)</f>
        <v>#REF!</v>
      </c>
      <c r="R1199" s="116">
        <v>2019</v>
      </c>
      <c r="S1199" s="196">
        <v>43768</v>
      </c>
      <c r="T1199" s="124" t="s">
        <v>77</v>
      </c>
      <c r="U1199" s="136" t="e">
        <f>INDEX(#REF!,MATCH(Revisión_Avance_Periodo!$L1199,#REF!,0),MATCH(Revisión_Avance_Periodo!$T1199,#REF!,0))</f>
        <v>#REF!</v>
      </c>
      <c r="V1199" s="136" t="e">
        <f>INDEX(#REF!,MATCH(Revisión_Avance_Periodo!$L1199,#REF!,0),MATCH(Revisión_Avance_Periodo!$T1199,#REF!,0))</f>
        <v>#REF!</v>
      </c>
      <c r="W1199" s="130" t="e">
        <f t="shared" si="102"/>
        <v>#REF!</v>
      </c>
      <c r="X1199" s="124" t="e">
        <f>VLOOKUP(W1199,Tabla_Estado_Meta_OAP_2019[#All],3,TRUE)</f>
        <v>#REF!</v>
      </c>
      <c r="Y1199" s="455" t="e">
        <f>SUBTOTAL(9,$U$206:$U1199)</f>
        <v>#REF!</v>
      </c>
      <c r="Z1199" s="460" t="e">
        <f>SUBTOTAL(9,$V$206:$V1199)</f>
        <v>#REF!</v>
      </c>
      <c r="AA1199" s="159">
        <f>IFERROR(+Revisión_Avance_Periodo!$Z1199/Revisión_Avance_Periodo!$Y1199,0)</f>
        <v>0</v>
      </c>
      <c r="AB1199" s="126"/>
      <c r="AC1199" s="127"/>
      <c r="AD1199" s="125"/>
      <c r="AE1199" s="125"/>
      <c r="AF1199" s="128"/>
      <c r="AG1199" s="129"/>
      <c r="AH1199" s="455" t="e">
        <f>SUBTOTAL(9,$U$1199:$U1394)</f>
        <v>#REF!</v>
      </c>
      <c r="AI1199" s="460" t="e">
        <f>SUBTOTAL(9,$V$1199:$V1394)</f>
        <v>#REF!</v>
      </c>
      <c r="AJ1199" s="159">
        <f>IFERROR(+Revisión_Avance_Periodo!$Z1403/Revisión_Avance_Periodo!$Y1403,0)</f>
        <v>0</v>
      </c>
      <c r="AK1199" s="126"/>
      <c r="AL1199" s="127"/>
      <c r="AM1199" s="125"/>
      <c r="AN1199" s="125"/>
      <c r="AO1199" s="128"/>
      <c r="AP1199" s="129"/>
    </row>
    <row r="1200" spans="1:42" x14ac:dyDescent="0.25">
      <c r="A1200" s="92">
        <v>119</v>
      </c>
      <c r="B1200" s="435" t="e">
        <f>CONCATENATE(Revisión_Avance_Periodo!$D1404,";",Revisión_Avance_Periodo!$F1404,";",Revisión_Avance_Periodo!$L1404)</f>
        <v>#REF!</v>
      </c>
      <c r="C1200" s="435" t="e">
        <f t="shared" si="99"/>
        <v>#REF!</v>
      </c>
      <c r="D1200" s="114" t="e">
        <f>VLOOKUP($A1200,#REF!,3,FALSE)</f>
        <v>#REF!</v>
      </c>
      <c r="E1200" s="436" t="e">
        <f>VLOOKUP($A1200,#REF!,4,FALSE)</f>
        <v>#REF!</v>
      </c>
      <c r="F1200" s="102" t="e">
        <f>VLOOKUP($A1200,#REF!,5,FALSE)</f>
        <v>#REF!</v>
      </c>
      <c r="G1200" s="93" t="e">
        <f>VLOOKUP($A1200,#REF!,8,FALSE)</f>
        <v>#REF!</v>
      </c>
      <c r="H1200" s="93" t="e">
        <f>VLOOKUP($A1200,#REF!,7,FALSE)</f>
        <v>#REF!</v>
      </c>
      <c r="I1200" s="438" t="e">
        <f>VLOOKUP($A1200,#REF!,10,FALSE)</f>
        <v>#REF!</v>
      </c>
      <c r="J1200" s="93" t="e">
        <f>VLOOKUP($A1200,#REF!,11,FALSE)</f>
        <v>#REF!</v>
      </c>
      <c r="K1200" s="114" t="e">
        <f>VLOOKUP($A1200,#REF!,12,FALSE)</f>
        <v>#REF!</v>
      </c>
      <c r="L1200" s="93" t="e">
        <f>VLOOKUP($A1200,#REF!,13,FALSE)</f>
        <v>#REF!</v>
      </c>
      <c r="M1200" s="438" t="e">
        <f>VLOOKUP($A1200,#REF!,14,FALSE)</f>
        <v>#REF!</v>
      </c>
      <c r="N1200" s="102" t="e">
        <f>VLOOKUP($A1200,#REF!,15,FALSE)</f>
        <v>#REF!</v>
      </c>
      <c r="O1200" s="102" t="e">
        <f>VLOOKUP($A1200,#REF!,18,FALSE)</f>
        <v>#REF!</v>
      </c>
      <c r="P1200" s="93" t="e">
        <f>VLOOKUP($A1200,#REF!,41,FALSE)</f>
        <v>#REF!</v>
      </c>
      <c r="Q1200" s="115" t="e">
        <f>VLOOKUP(Revisión_Avance_Periodo!$L1404,#REF!,30,FALSE)</f>
        <v>#REF!</v>
      </c>
      <c r="R1200" s="116">
        <v>2019</v>
      </c>
      <c r="S1200" s="196">
        <v>43799</v>
      </c>
      <c r="T1200" s="116" t="s">
        <v>78</v>
      </c>
      <c r="U1200" s="136" t="e">
        <f>INDEX(#REF!,MATCH(Revisión_Avance_Periodo!$L1200,#REF!,0),MATCH(Revisión_Avance_Periodo!$T1200,#REF!,0))</f>
        <v>#REF!</v>
      </c>
      <c r="V1200" s="136" t="e">
        <f>INDEX(#REF!,MATCH(Revisión_Avance_Periodo!$L1200,#REF!,0),MATCH(Revisión_Avance_Periodo!$T1200,#REF!,0))</f>
        <v>#REF!</v>
      </c>
      <c r="W1200" s="130" t="e">
        <f t="shared" si="102"/>
        <v>#REF!</v>
      </c>
      <c r="X1200" s="116" t="e">
        <f>VLOOKUP(W1200,Tabla_Estado_Meta_OAP_2019[#All],3,TRUE)</f>
        <v>#REF!</v>
      </c>
      <c r="Y1200" s="455" t="e">
        <f>SUBTOTAL(9,$U$206:$U1200)</f>
        <v>#REF!</v>
      </c>
      <c r="Z1200" s="460" t="e">
        <f>SUBTOTAL(9,$V$206:$V1200)</f>
        <v>#REF!</v>
      </c>
      <c r="AA1200" s="159">
        <f>IFERROR(+Revisión_Avance_Periodo!$Z1200/Revisión_Avance_Periodo!$Y1200,0)</f>
        <v>0</v>
      </c>
      <c r="AB1200" s="126"/>
      <c r="AC1200" s="127"/>
      <c r="AD1200" s="125"/>
      <c r="AE1200" s="125"/>
      <c r="AF1200" s="128"/>
      <c r="AG1200" s="129"/>
      <c r="AH1200" s="455" t="e">
        <f>SUBTOTAL(9,$U$1200:$U1394)</f>
        <v>#REF!</v>
      </c>
      <c r="AI1200" s="460" t="e">
        <f>SUBTOTAL(9,$V$1200:$V1394)</f>
        <v>#REF!</v>
      </c>
      <c r="AJ1200" s="159">
        <f>IFERROR(+Revisión_Avance_Periodo!$Z1404/Revisión_Avance_Periodo!$Y1404,0)</f>
        <v>0</v>
      </c>
      <c r="AK1200" s="126"/>
      <c r="AL1200" s="127"/>
      <c r="AM1200" s="125"/>
      <c r="AN1200" s="125"/>
      <c r="AO1200" s="128"/>
      <c r="AP1200" s="129"/>
    </row>
    <row r="1201" spans="1:42" ht="15.75" thickBot="1" x14ac:dyDescent="0.3">
      <c r="A1201" s="97">
        <v>119</v>
      </c>
      <c r="B1201" s="435" t="e">
        <f>CONCATENATE(Revisión_Avance_Periodo!$D1405,";",Revisión_Avance_Periodo!$F1405,";",Revisión_Avance_Periodo!$L1405)</f>
        <v>#REF!</v>
      </c>
      <c r="C1201" s="435" t="e">
        <f t="shared" si="99"/>
        <v>#REF!</v>
      </c>
      <c r="D1201" s="123" t="e">
        <f>VLOOKUP($A1201,#REF!,3,FALSE)</f>
        <v>#REF!</v>
      </c>
      <c r="E1201" s="436" t="e">
        <f>VLOOKUP($A1201,#REF!,4,FALSE)</f>
        <v>#REF!</v>
      </c>
      <c r="F1201" s="103" t="e">
        <f>VLOOKUP($A1201,#REF!,5,FALSE)</f>
        <v>#REF!</v>
      </c>
      <c r="G1201" s="98" t="e">
        <f>VLOOKUP($A1201,#REF!,8,FALSE)</f>
        <v>#REF!</v>
      </c>
      <c r="H1201" s="93" t="e">
        <f>VLOOKUP($A1201,#REF!,7,FALSE)</f>
        <v>#REF!</v>
      </c>
      <c r="I1201" s="438" t="e">
        <f>VLOOKUP($A1201,#REF!,10,FALSE)</f>
        <v>#REF!</v>
      </c>
      <c r="J1201" s="98" t="e">
        <f>VLOOKUP($A1201,#REF!,11,FALSE)</f>
        <v>#REF!</v>
      </c>
      <c r="K1201" s="114" t="e">
        <f>VLOOKUP($A1201,#REF!,12,FALSE)</f>
        <v>#REF!</v>
      </c>
      <c r="L1201" s="98" t="e">
        <f>VLOOKUP($A1201,#REF!,13,FALSE)</f>
        <v>#REF!</v>
      </c>
      <c r="M1201" s="438" t="e">
        <f>VLOOKUP($A1201,#REF!,14,FALSE)</f>
        <v>#REF!</v>
      </c>
      <c r="N1201" s="103" t="e">
        <f>VLOOKUP($A1201,#REF!,15,FALSE)</f>
        <v>#REF!</v>
      </c>
      <c r="O1201" s="103" t="e">
        <f>VLOOKUP($A1201,#REF!,18,FALSE)</f>
        <v>#REF!</v>
      </c>
      <c r="P1201" s="93" t="e">
        <f>VLOOKUP($A1201,#REF!,41,FALSE)</f>
        <v>#REF!</v>
      </c>
      <c r="Q1201" s="115" t="e">
        <f>VLOOKUP(Revisión_Avance_Periodo!$L1405,#REF!,30,FALSE)</f>
        <v>#REF!</v>
      </c>
      <c r="R1201" s="116">
        <v>2019</v>
      </c>
      <c r="S1201" s="196">
        <v>43829</v>
      </c>
      <c r="T1201" s="124" t="s">
        <v>79</v>
      </c>
      <c r="U1201" s="136" t="e">
        <f>INDEX(#REF!,MATCH(Revisión_Avance_Periodo!$L1201,#REF!,0),MATCH(Revisión_Avance_Periodo!$T1201,#REF!,0))</f>
        <v>#REF!</v>
      </c>
      <c r="V1201" s="136" t="e">
        <f>INDEX(#REF!,MATCH(Revisión_Avance_Periodo!$L1201,#REF!,0),MATCH(Revisión_Avance_Periodo!$T1201,#REF!,0))</f>
        <v>#REF!</v>
      </c>
      <c r="W1201" s="130" t="e">
        <f t="shared" si="102"/>
        <v>#REF!</v>
      </c>
      <c r="X1201" s="124" t="e">
        <f>VLOOKUP(W1201,Tabla_Estado_Meta_OAP_2019[#All],3,TRUE)</f>
        <v>#REF!</v>
      </c>
      <c r="Y1201" s="455" t="e">
        <f>SUBTOTAL(9,$U$206:$U1201)</f>
        <v>#REF!</v>
      </c>
      <c r="Z1201" s="460" t="e">
        <f>SUBTOTAL(9,$V$206:$V1201)</f>
        <v>#REF!</v>
      </c>
      <c r="AA1201" s="159">
        <f>IFERROR(+Revisión_Avance_Periodo!$Z1201/Revisión_Avance_Periodo!$Y1201,0)</f>
        <v>0</v>
      </c>
      <c r="AB1201" s="126"/>
      <c r="AC1201" s="127"/>
      <c r="AD1201" s="125"/>
      <c r="AE1201" s="125"/>
      <c r="AF1201" s="128"/>
      <c r="AG1201" s="129"/>
      <c r="AH1201" s="455" t="e">
        <f>SUBTOTAL(9,$U$1201:$U1394)</f>
        <v>#REF!</v>
      </c>
      <c r="AI1201" s="460" t="e">
        <f>SUBTOTAL(9,$V$1201:$V1394)</f>
        <v>#REF!</v>
      </c>
      <c r="AJ1201" s="159">
        <f>IFERROR(+Revisión_Avance_Periodo!$Z1405/Revisión_Avance_Periodo!$Y1405,0)</f>
        <v>0</v>
      </c>
      <c r="AK1201" s="126"/>
      <c r="AL1201" s="127"/>
      <c r="AM1201" s="125"/>
      <c r="AN1201" s="125"/>
      <c r="AO1201" s="128"/>
      <c r="AP1201" s="129"/>
    </row>
    <row r="1202" spans="1:42" x14ac:dyDescent="0.25">
      <c r="A1202" s="92">
        <v>120</v>
      </c>
      <c r="B1202" s="435" t="e">
        <f>CONCATENATE(Revisión_Avance_Periodo!$D1406,";",Revisión_Avance_Periodo!$F1406,";",Revisión_Avance_Periodo!$L1406)</f>
        <v>#REF!</v>
      </c>
      <c r="C1202" s="435" t="e">
        <f t="shared" si="99"/>
        <v>#REF!</v>
      </c>
      <c r="D1202" s="114" t="e">
        <f>VLOOKUP($A1202,#REF!,3,FALSE)</f>
        <v>#REF!</v>
      </c>
      <c r="E1202" s="436" t="e">
        <f>VLOOKUP($A1202,#REF!,4,FALSE)</f>
        <v>#REF!</v>
      </c>
      <c r="F1202" s="102" t="e">
        <f>VLOOKUP($A1202,#REF!,5,FALSE)</f>
        <v>#REF!</v>
      </c>
      <c r="G1202" s="93" t="e">
        <f>VLOOKUP($A1202,#REF!,8,FALSE)</f>
        <v>#REF!</v>
      </c>
      <c r="H1202" s="93" t="e">
        <f>VLOOKUP($A1202,#REF!,7,FALSE)</f>
        <v>#REF!</v>
      </c>
      <c r="I1202" s="438" t="e">
        <f>VLOOKUP($A1202,#REF!,10,FALSE)</f>
        <v>#REF!</v>
      </c>
      <c r="J1202" s="93" t="e">
        <f>VLOOKUP($A1202,#REF!,11,FALSE)</f>
        <v>#REF!</v>
      </c>
      <c r="K1202" s="114" t="e">
        <f>VLOOKUP($A1202,#REF!,12,FALSE)</f>
        <v>#REF!</v>
      </c>
      <c r="L1202" s="93" t="e">
        <f>VLOOKUP($A1202,#REF!,13,FALSE)</f>
        <v>#REF!</v>
      </c>
      <c r="M1202" s="438" t="e">
        <f>VLOOKUP($A1202,#REF!,14,FALSE)</f>
        <v>#REF!</v>
      </c>
      <c r="N1202" s="102" t="e">
        <f>VLOOKUP($A1202,#REF!,15,FALSE)</f>
        <v>#REF!</v>
      </c>
      <c r="O1202" s="102" t="e">
        <f>VLOOKUP($A1202,#REF!,18,FALSE)</f>
        <v>#REF!</v>
      </c>
      <c r="P1202" s="93" t="e">
        <f>VLOOKUP($A1202,#REF!,41,FALSE)</f>
        <v>#REF!</v>
      </c>
      <c r="Q1202" s="115" t="e">
        <f>VLOOKUP(Revisión_Avance_Periodo!$L1406,#REF!,30,FALSE)</f>
        <v>#REF!</v>
      </c>
      <c r="R1202" s="116">
        <v>2019</v>
      </c>
      <c r="S1202" s="196">
        <v>43495</v>
      </c>
      <c r="T1202" s="116" t="s">
        <v>68</v>
      </c>
      <c r="U1202" s="136" t="e">
        <f>INDEX(#REF!,MATCH(Revisión_Avance_Periodo!$L1202,#REF!,0),MATCH(Revisión_Avance_Periodo!$T1202,#REF!,0))</f>
        <v>#REF!</v>
      </c>
      <c r="V1202" s="136" t="e">
        <f>INDEX(#REF!,MATCH(Revisión_Avance_Periodo!$L1202,#REF!,0),MATCH(Revisión_Avance_Periodo!$T1202,#REF!,0))</f>
        <v>#REF!</v>
      </c>
      <c r="W1202" s="130" t="e">
        <f t="shared" si="102"/>
        <v>#REF!</v>
      </c>
      <c r="X1202" s="116" t="e">
        <f>VLOOKUP(W1202,Tabla_Estado_Meta_OAP_2019[#All],3,TRUE)</f>
        <v>#REF!</v>
      </c>
      <c r="Y1202" s="453" t="e">
        <f>SUBTOTAL(9,$U$206:$U1202)</f>
        <v>#REF!</v>
      </c>
      <c r="Z1202" s="454" t="e">
        <f>SUBTOTAL(9,$V$206:$V1202)</f>
        <v>#REF!</v>
      </c>
      <c r="AA1202" s="162">
        <f>IFERROR(+Revisión_Avance_Periodo!$Z1202/Revisión_Avance_Periodo!$Y1202,0)</f>
        <v>0</v>
      </c>
      <c r="AB1202" s="457" t="e">
        <f>SUBTOTAL(9,U1202:U1213)</f>
        <v>#REF!</v>
      </c>
      <c r="AC1202" s="458" t="e">
        <f>SUBTOTAL(9,V1202:V1213)</f>
        <v>#REF!</v>
      </c>
      <c r="AD1202" s="119" t="e">
        <f>+AC1202/AB1202</f>
        <v>#REF!</v>
      </c>
      <c r="AE1202" s="119" t="e">
        <f>100%-Revisión_Avance_Periodo!$AD1202</f>
        <v>#REF!</v>
      </c>
      <c r="AF1202" s="121" t="e">
        <f>VLOOKUP(AD1202,Tabla_Estado_Meta_OAP_2019[],3,TRUE)</f>
        <v>#REF!</v>
      </c>
      <c r="AG1202" s="122" t="e">
        <f>Revisión_Avance_Periodo!$AD1202*Revisión_Avance_Periodo!$Q1202</f>
        <v>#REF!</v>
      </c>
      <c r="AH1202" s="453" t="e">
        <f>SUBTOTAL(9,$U$1202:$U1406)</f>
        <v>#REF!</v>
      </c>
      <c r="AI1202" s="454" t="e">
        <f>SUBTOTAL(9,$V$1202:$V1406)</f>
        <v>#REF!</v>
      </c>
      <c r="AJ1202" s="162">
        <f>IFERROR(+Revisión_Avance_Periodo!$Z1406/Revisión_Avance_Periodo!$Y1406,0)</f>
        <v>0</v>
      </c>
      <c r="AK1202" s="457" t="e">
        <f>SUBTOTAL(9,AD1202:AD1213)</f>
        <v>#REF!</v>
      </c>
      <c r="AL1202" s="458" t="e">
        <f>SUBTOTAL(9,AE1202:AE1213)</f>
        <v>#REF!</v>
      </c>
      <c r="AM1202" s="119" t="e">
        <f>+AL1202/AK1202</f>
        <v>#REF!</v>
      </c>
      <c r="AN1202" s="119" t="e">
        <f>100%-Revisión_Avance_Periodo!$AD1406</f>
        <v>#REF!</v>
      </c>
      <c r="AO1202" s="121" t="e">
        <f>VLOOKUP(AM1202,Tabla_Estado_Meta_OAP_2019[],3,TRUE)</f>
        <v>#REF!</v>
      </c>
      <c r="AP1202" s="122" t="e">
        <f>Revisión_Avance_Periodo!$AD1406*Revisión_Avance_Periodo!$Q1406</f>
        <v>#REF!</v>
      </c>
    </row>
    <row r="1203" spans="1:42" x14ac:dyDescent="0.25">
      <c r="A1203" s="97">
        <v>120</v>
      </c>
      <c r="B1203" s="435" t="e">
        <f>CONCATENATE(Revisión_Avance_Periodo!$D1407,";",Revisión_Avance_Periodo!$F1407,";",Revisión_Avance_Periodo!$L1407)</f>
        <v>#REF!</v>
      </c>
      <c r="C1203" s="435" t="e">
        <f t="shared" si="99"/>
        <v>#REF!</v>
      </c>
      <c r="D1203" s="123" t="e">
        <f>VLOOKUP($A1203,#REF!,3,FALSE)</f>
        <v>#REF!</v>
      </c>
      <c r="E1203" s="436" t="e">
        <f>VLOOKUP($A1203,#REF!,4,FALSE)</f>
        <v>#REF!</v>
      </c>
      <c r="F1203" s="103" t="e">
        <f>VLOOKUP($A1203,#REF!,5,FALSE)</f>
        <v>#REF!</v>
      </c>
      <c r="G1203" s="98" t="e">
        <f>VLOOKUP($A1203,#REF!,8,FALSE)</f>
        <v>#REF!</v>
      </c>
      <c r="H1203" s="93" t="e">
        <f>VLOOKUP($A1203,#REF!,7,FALSE)</f>
        <v>#REF!</v>
      </c>
      <c r="I1203" s="438" t="e">
        <f>VLOOKUP($A1203,#REF!,10,FALSE)</f>
        <v>#REF!</v>
      </c>
      <c r="J1203" s="98" t="e">
        <f>VLOOKUP($A1203,#REF!,11,FALSE)</f>
        <v>#REF!</v>
      </c>
      <c r="K1203" s="114" t="e">
        <f>VLOOKUP($A1203,#REF!,12,FALSE)</f>
        <v>#REF!</v>
      </c>
      <c r="L1203" s="98" t="e">
        <f>VLOOKUP($A1203,#REF!,13,FALSE)</f>
        <v>#REF!</v>
      </c>
      <c r="M1203" s="438" t="e">
        <f>VLOOKUP($A1203,#REF!,14,FALSE)</f>
        <v>#REF!</v>
      </c>
      <c r="N1203" s="103" t="e">
        <f>VLOOKUP($A1203,#REF!,15,FALSE)</f>
        <v>#REF!</v>
      </c>
      <c r="O1203" s="103" t="e">
        <f>VLOOKUP($A1203,#REF!,18,FALSE)</f>
        <v>#REF!</v>
      </c>
      <c r="P1203" s="93" t="e">
        <f>VLOOKUP($A1203,#REF!,41,FALSE)</f>
        <v>#REF!</v>
      </c>
      <c r="Q1203" s="115" t="e">
        <f>VLOOKUP(Revisión_Avance_Periodo!$L1407,#REF!,30,FALSE)</f>
        <v>#REF!</v>
      </c>
      <c r="R1203" s="116">
        <v>2019</v>
      </c>
      <c r="S1203" s="196">
        <v>43524</v>
      </c>
      <c r="T1203" s="124" t="s">
        <v>69</v>
      </c>
      <c r="U1203" s="136" t="e">
        <f>INDEX(#REF!,MATCH(Revisión_Avance_Periodo!$L1203,#REF!,0),MATCH(Revisión_Avance_Periodo!$T1203,#REF!,0))</f>
        <v>#REF!</v>
      </c>
      <c r="V1203" s="136" t="e">
        <f>INDEX(#REF!,MATCH(Revisión_Avance_Periodo!$L1203,#REF!,0),MATCH(Revisión_Avance_Periodo!$T1203,#REF!,0))</f>
        <v>#REF!</v>
      </c>
      <c r="W1203" s="130" t="e">
        <f t="shared" si="102"/>
        <v>#REF!</v>
      </c>
      <c r="X1203" s="124" t="e">
        <f>VLOOKUP(W1203,Tabla_Estado_Meta_OAP_2019[#All],3,TRUE)</f>
        <v>#REF!</v>
      </c>
      <c r="Y1203" s="455" t="e">
        <f>SUBTOTAL(9,$U$206:$U1203)</f>
        <v>#REF!</v>
      </c>
      <c r="Z1203" s="456" t="e">
        <f>SUBTOTAL(9,$V$206:$V1203)</f>
        <v>#REF!</v>
      </c>
      <c r="AA1203" s="159">
        <f>IFERROR(+Revisión_Avance_Periodo!$Z1203/Revisión_Avance_Periodo!$Y1203,0)</f>
        <v>0</v>
      </c>
      <c r="AB1203" s="126"/>
      <c r="AC1203" s="127"/>
      <c r="AD1203" s="125"/>
      <c r="AE1203" s="125"/>
      <c r="AF1203" s="128"/>
      <c r="AG1203" s="129"/>
      <c r="AH1203" s="455" t="e">
        <f>SUBTOTAL(9,$U$1203:$U1406)</f>
        <v>#REF!</v>
      </c>
      <c r="AI1203" s="456" t="e">
        <f>SUBTOTAL(9,$V$1203:$V1406)</f>
        <v>#REF!</v>
      </c>
      <c r="AJ1203" s="159">
        <f>IFERROR(+Revisión_Avance_Periodo!$Z1407/Revisión_Avance_Periodo!$Y1407,0)</f>
        <v>0</v>
      </c>
      <c r="AK1203" s="126"/>
      <c r="AL1203" s="127"/>
      <c r="AM1203" s="125"/>
      <c r="AN1203" s="125"/>
      <c r="AO1203" s="128"/>
      <c r="AP1203" s="129"/>
    </row>
    <row r="1204" spans="1:42" x14ac:dyDescent="0.25">
      <c r="A1204" s="92">
        <v>120</v>
      </c>
      <c r="B1204" s="435" t="e">
        <f>CONCATENATE(Revisión_Avance_Periodo!$D1408,";",Revisión_Avance_Periodo!$F1408,";",Revisión_Avance_Periodo!$L1408)</f>
        <v>#REF!</v>
      </c>
      <c r="C1204" s="435" t="e">
        <f t="shared" si="99"/>
        <v>#REF!</v>
      </c>
      <c r="D1204" s="114" t="e">
        <f>VLOOKUP($A1204,#REF!,3,FALSE)</f>
        <v>#REF!</v>
      </c>
      <c r="E1204" s="436" t="e">
        <f>VLOOKUP($A1204,#REF!,4,FALSE)</f>
        <v>#REF!</v>
      </c>
      <c r="F1204" s="102" t="e">
        <f>VLOOKUP($A1204,#REF!,5,FALSE)</f>
        <v>#REF!</v>
      </c>
      <c r="G1204" s="93" t="e">
        <f>VLOOKUP($A1204,#REF!,8,FALSE)</f>
        <v>#REF!</v>
      </c>
      <c r="H1204" s="93" t="e">
        <f>VLOOKUP($A1204,#REF!,7,FALSE)</f>
        <v>#REF!</v>
      </c>
      <c r="I1204" s="438" t="e">
        <f>VLOOKUP($A1204,#REF!,10,FALSE)</f>
        <v>#REF!</v>
      </c>
      <c r="J1204" s="93" t="e">
        <f>VLOOKUP($A1204,#REF!,11,FALSE)</f>
        <v>#REF!</v>
      </c>
      <c r="K1204" s="114" t="e">
        <f>VLOOKUP($A1204,#REF!,12,FALSE)</f>
        <v>#REF!</v>
      </c>
      <c r="L1204" s="93" t="e">
        <f>VLOOKUP($A1204,#REF!,13,FALSE)</f>
        <v>#REF!</v>
      </c>
      <c r="M1204" s="438" t="e">
        <f>VLOOKUP($A1204,#REF!,14,FALSE)</f>
        <v>#REF!</v>
      </c>
      <c r="N1204" s="102" t="e">
        <f>VLOOKUP($A1204,#REF!,15,FALSE)</f>
        <v>#REF!</v>
      </c>
      <c r="O1204" s="102" t="e">
        <f>VLOOKUP($A1204,#REF!,18,FALSE)</f>
        <v>#REF!</v>
      </c>
      <c r="P1204" s="93" t="e">
        <f>VLOOKUP($A1204,#REF!,41,FALSE)</f>
        <v>#REF!</v>
      </c>
      <c r="Q1204" s="115" t="e">
        <f>VLOOKUP(Revisión_Avance_Periodo!$L1408,#REF!,30,FALSE)</f>
        <v>#REF!</v>
      </c>
      <c r="R1204" s="116">
        <v>2019</v>
      </c>
      <c r="S1204" s="196">
        <v>43554</v>
      </c>
      <c r="T1204" s="116" t="s">
        <v>70</v>
      </c>
      <c r="U1204" s="136" t="e">
        <f>INDEX(#REF!,MATCH(Revisión_Avance_Periodo!$L1204,#REF!,0),MATCH(Revisión_Avance_Periodo!$T1204,#REF!,0))</f>
        <v>#REF!</v>
      </c>
      <c r="V1204" s="136" t="e">
        <f>INDEX(#REF!,MATCH(Revisión_Avance_Periodo!$L1204,#REF!,0),MATCH(Revisión_Avance_Periodo!$T1204,#REF!,0))</f>
        <v>#REF!</v>
      </c>
      <c r="W1204" s="130" t="e">
        <f t="shared" si="102"/>
        <v>#REF!</v>
      </c>
      <c r="X1204" s="116" t="e">
        <f>VLOOKUP(W1204,Tabla_Estado_Meta_OAP_2019[#All],3,TRUE)</f>
        <v>#REF!</v>
      </c>
      <c r="Y1204" s="455" t="e">
        <f>SUBTOTAL(9,$U$206:$U1204)</f>
        <v>#REF!</v>
      </c>
      <c r="Z1204" s="456" t="e">
        <f>SUBTOTAL(9,$V$206:$V1204)</f>
        <v>#REF!</v>
      </c>
      <c r="AA1204" s="159">
        <f>IFERROR(+Revisión_Avance_Periodo!$Z1204/Revisión_Avance_Periodo!$Y1204,0)</f>
        <v>0</v>
      </c>
      <c r="AB1204" s="126"/>
      <c r="AC1204" s="127"/>
      <c r="AD1204" s="125"/>
      <c r="AE1204" s="125"/>
      <c r="AF1204" s="128"/>
      <c r="AG1204" s="129"/>
      <c r="AH1204" s="455" t="e">
        <f>SUBTOTAL(9,$U$1204:$U1406)</f>
        <v>#REF!</v>
      </c>
      <c r="AI1204" s="456" t="e">
        <f>SUBTOTAL(9,$V$1204:$V1406)</f>
        <v>#REF!</v>
      </c>
      <c r="AJ1204" s="159">
        <f>IFERROR(+Revisión_Avance_Periodo!$Z1408/Revisión_Avance_Periodo!$Y1408,0)</f>
        <v>0</v>
      </c>
      <c r="AK1204" s="126"/>
      <c r="AL1204" s="127"/>
      <c r="AM1204" s="125"/>
      <c r="AN1204" s="125"/>
      <c r="AO1204" s="128"/>
      <c r="AP1204" s="129"/>
    </row>
    <row r="1205" spans="1:42" x14ac:dyDescent="0.25">
      <c r="A1205" s="97">
        <v>120</v>
      </c>
      <c r="B1205" s="435" t="e">
        <f>CONCATENATE(Revisión_Avance_Periodo!$D1409,";",Revisión_Avance_Periodo!$F1409,";",Revisión_Avance_Periodo!$L1409)</f>
        <v>#REF!</v>
      </c>
      <c r="C1205" s="435" t="e">
        <f t="shared" si="99"/>
        <v>#REF!</v>
      </c>
      <c r="D1205" s="123" t="e">
        <f>VLOOKUP($A1205,#REF!,3,FALSE)</f>
        <v>#REF!</v>
      </c>
      <c r="E1205" s="436" t="e">
        <f>VLOOKUP($A1205,#REF!,4,FALSE)</f>
        <v>#REF!</v>
      </c>
      <c r="F1205" s="103" t="e">
        <f>VLOOKUP($A1205,#REF!,5,FALSE)</f>
        <v>#REF!</v>
      </c>
      <c r="G1205" s="98" t="e">
        <f>VLOOKUP($A1205,#REF!,8,FALSE)</f>
        <v>#REF!</v>
      </c>
      <c r="H1205" s="93" t="e">
        <f>VLOOKUP($A1205,#REF!,7,FALSE)</f>
        <v>#REF!</v>
      </c>
      <c r="I1205" s="438" t="e">
        <f>VLOOKUP($A1205,#REF!,10,FALSE)</f>
        <v>#REF!</v>
      </c>
      <c r="J1205" s="98" t="e">
        <f>VLOOKUP($A1205,#REF!,11,FALSE)</f>
        <v>#REF!</v>
      </c>
      <c r="K1205" s="114" t="e">
        <f>VLOOKUP($A1205,#REF!,12,FALSE)</f>
        <v>#REF!</v>
      </c>
      <c r="L1205" s="98" t="e">
        <f>VLOOKUP($A1205,#REF!,13,FALSE)</f>
        <v>#REF!</v>
      </c>
      <c r="M1205" s="438" t="e">
        <f>VLOOKUP($A1205,#REF!,14,FALSE)</f>
        <v>#REF!</v>
      </c>
      <c r="N1205" s="103" t="e">
        <f>VLOOKUP($A1205,#REF!,15,FALSE)</f>
        <v>#REF!</v>
      </c>
      <c r="O1205" s="103" t="e">
        <f>VLOOKUP($A1205,#REF!,18,FALSE)</f>
        <v>#REF!</v>
      </c>
      <c r="P1205" s="93" t="e">
        <f>VLOOKUP($A1205,#REF!,41,FALSE)</f>
        <v>#REF!</v>
      </c>
      <c r="Q1205" s="115" t="e">
        <f>VLOOKUP(Revisión_Avance_Periodo!$L1409,#REF!,30,FALSE)</f>
        <v>#REF!</v>
      </c>
      <c r="R1205" s="116">
        <v>2019</v>
      </c>
      <c r="S1205" s="196">
        <v>43585</v>
      </c>
      <c r="T1205" s="124" t="s">
        <v>71</v>
      </c>
      <c r="U1205" s="136" t="e">
        <f>INDEX(#REF!,MATCH(Revisión_Avance_Periodo!$L1205,#REF!,0),MATCH(Revisión_Avance_Periodo!$T1205,#REF!,0))</f>
        <v>#REF!</v>
      </c>
      <c r="V1205" s="136" t="e">
        <f>INDEX(#REF!,MATCH(Revisión_Avance_Periodo!$L1205,#REF!,0),MATCH(Revisión_Avance_Periodo!$T1205,#REF!,0))</f>
        <v>#REF!</v>
      </c>
      <c r="W1205" s="130" t="e">
        <f t="shared" si="102"/>
        <v>#REF!</v>
      </c>
      <c r="X1205" s="124" t="e">
        <f>VLOOKUP(W1205,Tabla_Estado_Meta_OAP_2019[#All],3,TRUE)</f>
        <v>#REF!</v>
      </c>
      <c r="Y1205" s="455" t="e">
        <f>SUBTOTAL(9,$U$206:$U1205)</f>
        <v>#REF!</v>
      </c>
      <c r="Z1205" s="456" t="e">
        <f>SUBTOTAL(9,$V$206:$V1205)</f>
        <v>#REF!</v>
      </c>
      <c r="AA1205" s="159">
        <f>IFERROR(+Revisión_Avance_Periodo!$Z1205/Revisión_Avance_Periodo!$Y1205,0)</f>
        <v>0</v>
      </c>
      <c r="AB1205" s="126"/>
      <c r="AC1205" s="127"/>
      <c r="AD1205" s="125"/>
      <c r="AE1205" s="125"/>
      <c r="AF1205" s="128"/>
      <c r="AG1205" s="129"/>
      <c r="AH1205" s="455" t="e">
        <f>SUBTOTAL(9,$U$1205:$U1406)</f>
        <v>#REF!</v>
      </c>
      <c r="AI1205" s="456" t="e">
        <f>SUBTOTAL(9,$V$1205:$V1406)</f>
        <v>#REF!</v>
      </c>
      <c r="AJ1205" s="159">
        <f>IFERROR(+Revisión_Avance_Periodo!$Z1409/Revisión_Avance_Periodo!$Y1409,0)</f>
        <v>0</v>
      </c>
      <c r="AK1205" s="126"/>
      <c r="AL1205" s="127"/>
      <c r="AM1205" s="125"/>
      <c r="AN1205" s="125"/>
      <c r="AO1205" s="128"/>
      <c r="AP1205" s="129"/>
    </row>
    <row r="1206" spans="1:42" x14ac:dyDescent="0.25">
      <c r="A1206" s="92">
        <v>120</v>
      </c>
      <c r="B1206" s="435" t="e">
        <f>CONCATENATE(Revisión_Avance_Periodo!$D1410,";",Revisión_Avance_Periodo!$F1410,";",Revisión_Avance_Periodo!$L1410)</f>
        <v>#REF!</v>
      </c>
      <c r="C1206" s="435" t="e">
        <f t="shared" si="99"/>
        <v>#REF!</v>
      </c>
      <c r="D1206" s="114" t="e">
        <f>VLOOKUP($A1206,#REF!,3,FALSE)</f>
        <v>#REF!</v>
      </c>
      <c r="E1206" s="436" t="e">
        <f>VLOOKUP($A1206,#REF!,4,FALSE)</f>
        <v>#REF!</v>
      </c>
      <c r="F1206" s="102" t="e">
        <f>VLOOKUP($A1206,#REF!,5,FALSE)</f>
        <v>#REF!</v>
      </c>
      <c r="G1206" s="93" t="e">
        <f>VLOOKUP($A1206,#REF!,8,FALSE)</f>
        <v>#REF!</v>
      </c>
      <c r="H1206" s="93" t="e">
        <f>VLOOKUP($A1206,#REF!,7,FALSE)</f>
        <v>#REF!</v>
      </c>
      <c r="I1206" s="438" t="e">
        <f>VLOOKUP($A1206,#REF!,10,FALSE)</f>
        <v>#REF!</v>
      </c>
      <c r="J1206" s="93" t="e">
        <f>VLOOKUP($A1206,#REF!,11,FALSE)</f>
        <v>#REF!</v>
      </c>
      <c r="K1206" s="114" t="e">
        <f>VLOOKUP($A1206,#REF!,12,FALSE)</f>
        <v>#REF!</v>
      </c>
      <c r="L1206" s="93" t="e">
        <f>VLOOKUP($A1206,#REF!,13,FALSE)</f>
        <v>#REF!</v>
      </c>
      <c r="M1206" s="438" t="e">
        <f>VLOOKUP($A1206,#REF!,14,FALSE)</f>
        <v>#REF!</v>
      </c>
      <c r="N1206" s="102" t="e">
        <f>VLOOKUP($A1206,#REF!,15,FALSE)</f>
        <v>#REF!</v>
      </c>
      <c r="O1206" s="102" t="e">
        <f>VLOOKUP($A1206,#REF!,18,FALSE)</f>
        <v>#REF!</v>
      </c>
      <c r="P1206" s="93" t="e">
        <f>VLOOKUP($A1206,#REF!,41,FALSE)</f>
        <v>#REF!</v>
      </c>
      <c r="Q1206" s="115" t="e">
        <f>VLOOKUP(Revisión_Avance_Periodo!$L1410,#REF!,30,FALSE)</f>
        <v>#REF!</v>
      </c>
      <c r="R1206" s="116">
        <v>2019</v>
      </c>
      <c r="S1206" s="196">
        <v>43615</v>
      </c>
      <c r="T1206" s="116" t="s">
        <v>72</v>
      </c>
      <c r="U1206" s="136" t="e">
        <f>INDEX(#REF!,MATCH(Revisión_Avance_Periodo!$L1206,#REF!,0),MATCH(Revisión_Avance_Periodo!$T1206,#REF!,0))</f>
        <v>#REF!</v>
      </c>
      <c r="V1206" s="136" t="e">
        <f>INDEX(#REF!,MATCH(Revisión_Avance_Periodo!$L1206,#REF!,0),MATCH(Revisión_Avance_Periodo!$T1206,#REF!,0))</f>
        <v>#REF!</v>
      </c>
      <c r="W1206" s="130" t="e">
        <f t="shared" si="102"/>
        <v>#REF!</v>
      </c>
      <c r="X1206" s="116" t="e">
        <f>VLOOKUP(W1206,Tabla_Estado_Meta_OAP_2019[#All],3,TRUE)</f>
        <v>#REF!</v>
      </c>
      <c r="Y1206" s="455" t="e">
        <f>SUBTOTAL(9,$U$206:$U1206)</f>
        <v>#REF!</v>
      </c>
      <c r="Z1206" s="456" t="e">
        <f>SUBTOTAL(9,$V$206:$V1206)</f>
        <v>#REF!</v>
      </c>
      <c r="AA1206" s="159">
        <f>IFERROR(+Revisión_Avance_Periodo!$Z1206/Revisión_Avance_Periodo!$Y1206,0)</f>
        <v>0</v>
      </c>
      <c r="AB1206" s="126"/>
      <c r="AC1206" s="127"/>
      <c r="AD1206" s="125"/>
      <c r="AE1206" s="125"/>
      <c r="AF1206" s="128"/>
      <c r="AG1206" s="129"/>
      <c r="AH1206" s="455" t="e">
        <f>SUBTOTAL(9,$U$1206:$U1406)</f>
        <v>#REF!</v>
      </c>
      <c r="AI1206" s="456" t="e">
        <f>SUBTOTAL(9,$V$1206:$V1406)</f>
        <v>#REF!</v>
      </c>
      <c r="AJ1206" s="159">
        <f>IFERROR(+Revisión_Avance_Periodo!$Z1410/Revisión_Avance_Periodo!$Y1410,0)</f>
        <v>0</v>
      </c>
      <c r="AK1206" s="126"/>
      <c r="AL1206" s="127"/>
      <c r="AM1206" s="125"/>
      <c r="AN1206" s="125"/>
      <c r="AO1206" s="128"/>
      <c r="AP1206" s="129"/>
    </row>
    <row r="1207" spans="1:42" x14ac:dyDescent="0.25">
      <c r="A1207" s="97">
        <v>120</v>
      </c>
      <c r="B1207" s="435" t="e">
        <f>CONCATENATE(Revisión_Avance_Periodo!$D1411,";",Revisión_Avance_Periodo!$F1411,";",Revisión_Avance_Periodo!$L1411)</f>
        <v>#REF!</v>
      </c>
      <c r="C1207" s="435" t="e">
        <f t="shared" si="99"/>
        <v>#REF!</v>
      </c>
      <c r="D1207" s="123" t="e">
        <f>VLOOKUP($A1207,#REF!,3,FALSE)</f>
        <v>#REF!</v>
      </c>
      <c r="E1207" s="436" t="e">
        <f>VLOOKUP($A1207,#REF!,4,FALSE)</f>
        <v>#REF!</v>
      </c>
      <c r="F1207" s="103" t="e">
        <f>VLOOKUP($A1207,#REF!,5,FALSE)</f>
        <v>#REF!</v>
      </c>
      <c r="G1207" s="98" t="e">
        <f>VLOOKUP($A1207,#REF!,8,FALSE)</f>
        <v>#REF!</v>
      </c>
      <c r="H1207" s="93" t="e">
        <f>VLOOKUP($A1207,#REF!,7,FALSE)</f>
        <v>#REF!</v>
      </c>
      <c r="I1207" s="438" t="e">
        <f>VLOOKUP($A1207,#REF!,10,FALSE)</f>
        <v>#REF!</v>
      </c>
      <c r="J1207" s="98" t="e">
        <f>VLOOKUP($A1207,#REF!,11,FALSE)</f>
        <v>#REF!</v>
      </c>
      <c r="K1207" s="114" t="e">
        <f>VLOOKUP($A1207,#REF!,12,FALSE)</f>
        <v>#REF!</v>
      </c>
      <c r="L1207" s="98" t="e">
        <f>VLOOKUP($A1207,#REF!,13,FALSE)</f>
        <v>#REF!</v>
      </c>
      <c r="M1207" s="438" t="e">
        <f>VLOOKUP($A1207,#REF!,14,FALSE)</f>
        <v>#REF!</v>
      </c>
      <c r="N1207" s="103" t="e">
        <f>VLOOKUP($A1207,#REF!,15,FALSE)</f>
        <v>#REF!</v>
      </c>
      <c r="O1207" s="103" t="e">
        <f>VLOOKUP($A1207,#REF!,18,FALSE)</f>
        <v>#REF!</v>
      </c>
      <c r="P1207" s="93" t="e">
        <f>VLOOKUP($A1207,#REF!,41,FALSE)</f>
        <v>#REF!</v>
      </c>
      <c r="Q1207" s="115" t="e">
        <f>VLOOKUP(Revisión_Avance_Periodo!$L1411,#REF!,30,FALSE)</f>
        <v>#REF!</v>
      </c>
      <c r="R1207" s="116">
        <v>2019</v>
      </c>
      <c r="S1207" s="196">
        <v>43646</v>
      </c>
      <c r="T1207" s="124" t="s">
        <v>73</v>
      </c>
      <c r="U1207" s="136" t="e">
        <f>INDEX(#REF!,MATCH(Revisión_Avance_Periodo!$L1207,#REF!,0),MATCH(Revisión_Avance_Periodo!$T1207,#REF!,0))</f>
        <v>#REF!</v>
      </c>
      <c r="V1207" s="136" t="e">
        <f>INDEX(#REF!,MATCH(Revisión_Avance_Periodo!$L1207,#REF!,0),MATCH(Revisión_Avance_Periodo!$T1207,#REF!,0))</f>
        <v>#REF!</v>
      </c>
      <c r="W1207" s="130" t="e">
        <f t="shared" si="102"/>
        <v>#REF!</v>
      </c>
      <c r="X1207" s="124" t="e">
        <f>VLOOKUP(W1207,Tabla_Estado_Meta_OAP_2019[#All],3,TRUE)</f>
        <v>#REF!</v>
      </c>
      <c r="Y1207" s="455" t="e">
        <f>SUBTOTAL(9,$U$206:$U1207)</f>
        <v>#REF!</v>
      </c>
      <c r="Z1207" s="456" t="e">
        <f>SUBTOTAL(9,$V$206:$V1207)</f>
        <v>#REF!</v>
      </c>
      <c r="AA1207" s="159">
        <f>IFERROR(+Revisión_Avance_Periodo!$Z1207/Revisión_Avance_Periodo!$Y1207,0)</f>
        <v>0</v>
      </c>
      <c r="AB1207" s="126"/>
      <c r="AC1207" s="127"/>
      <c r="AD1207" s="125"/>
      <c r="AE1207" s="125"/>
      <c r="AF1207" s="128"/>
      <c r="AG1207" s="129"/>
      <c r="AH1207" s="455" t="e">
        <f>SUBTOTAL(9,$U$1207:$U1406)</f>
        <v>#REF!</v>
      </c>
      <c r="AI1207" s="456" t="e">
        <f>SUBTOTAL(9,$V$1207:$V1406)</f>
        <v>#REF!</v>
      </c>
      <c r="AJ1207" s="159">
        <f>IFERROR(+Revisión_Avance_Periodo!$Z1411/Revisión_Avance_Periodo!$Y1411,0)</f>
        <v>0</v>
      </c>
      <c r="AK1207" s="126"/>
      <c r="AL1207" s="127"/>
      <c r="AM1207" s="125"/>
      <c r="AN1207" s="125"/>
      <c r="AO1207" s="128"/>
      <c r="AP1207" s="129"/>
    </row>
    <row r="1208" spans="1:42" x14ac:dyDescent="0.25">
      <c r="A1208" s="92">
        <v>120</v>
      </c>
      <c r="B1208" s="435" t="e">
        <f>CONCATENATE(Revisión_Avance_Periodo!$D1412,";",Revisión_Avance_Periodo!$F1412,";",Revisión_Avance_Periodo!$L1412)</f>
        <v>#REF!</v>
      </c>
      <c r="C1208" s="435" t="e">
        <f t="shared" si="99"/>
        <v>#REF!</v>
      </c>
      <c r="D1208" s="114" t="e">
        <f>VLOOKUP($A1208,#REF!,3,FALSE)</f>
        <v>#REF!</v>
      </c>
      <c r="E1208" s="436" t="e">
        <f>VLOOKUP($A1208,#REF!,4,FALSE)</f>
        <v>#REF!</v>
      </c>
      <c r="F1208" s="102" t="e">
        <f>VLOOKUP($A1208,#REF!,5,FALSE)</f>
        <v>#REF!</v>
      </c>
      <c r="G1208" s="93" t="e">
        <f>VLOOKUP($A1208,#REF!,8,FALSE)</f>
        <v>#REF!</v>
      </c>
      <c r="H1208" s="93" t="e">
        <f>VLOOKUP($A1208,#REF!,7,FALSE)</f>
        <v>#REF!</v>
      </c>
      <c r="I1208" s="438" t="e">
        <f>VLOOKUP($A1208,#REF!,10,FALSE)</f>
        <v>#REF!</v>
      </c>
      <c r="J1208" s="93" t="e">
        <f>VLOOKUP($A1208,#REF!,11,FALSE)</f>
        <v>#REF!</v>
      </c>
      <c r="K1208" s="114" t="e">
        <f>VLOOKUP($A1208,#REF!,12,FALSE)</f>
        <v>#REF!</v>
      </c>
      <c r="L1208" s="93" t="e">
        <f>VLOOKUP($A1208,#REF!,13,FALSE)</f>
        <v>#REF!</v>
      </c>
      <c r="M1208" s="438" t="e">
        <f>VLOOKUP($A1208,#REF!,14,FALSE)</f>
        <v>#REF!</v>
      </c>
      <c r="N1208" s="102" t="e">
        <f>VLOOKUP($A1208,#REF!,15,FALSE)</f>
        <v>#REF!</v>
      </c>
      <c r="O1208" s="102" t="e">
        <f>VLOOKUP($A1208,#REF!,18,FALSE)</f>
        <v>#REF!</v>
      </c>
      <c r="P1208" s="93" t="e">
        <f>VLOOKUP($A1208,#REF!,41,FALSE)</f>
        <v>#REF!</v>
      </c>
      <c r="Q1208" s="115" t="e">
        <f>VLOOKUP(Revisión_Avance_Periodo!$L1412,#REF!,30,FALSE)</f>
        <v>#REF!</v>
      </c>
      <c r="R1208" s="116">
        <v>2019</v>
      </c>
      <c r="S1208" s="196">
        <v>43676</v>
      </c>
      <c r="T1208" s="116" t="s">
        <v>74</v>
      </c>
      <c r="U1208" s="136" t="e">
        <f>INDEX(#REF!,MATCH(Revisión_Avance_Periodo!$L1208,#REF!,0),MATCH(Revisión_Avance_Periodo!$T1208,#REF!,0))</f>
        <v>#REF!</v>
      </c>
      <c r="V1208" s="136" t="e">
        <f>INDEX(#REF!,MATCH(Revisión_Avance_Periodo!$L1208,#REF!,0),MATCH(Revisión_Avance_Periodo!$T1208,#REF!,0))</f>
        <v>#REF!</v>
      </c>
      <c r="W1208" s="130" t="e">
        <f t="shared" si="102"/>
        <v>#REF!</v>
      </c>
      <c r="X1208" s="116" t="e">
        <f>VLOOKUP(W1208,Tabla_Estado_Meta_OAP_2019[#All],3,TRUE)</f>
        <v>#REF!</v>
      </c>
      <c r="Y1208" s="455" t="e">
        <f>SUBTOTAL(9,$U$206:$U1208)</f>
        <v>#REF!</v>
      </c>
      <c r="Z1208" s="456" t="e">
        <f>SUBTOTAL(9,$V$206:$V1208)</f>
        <v>#REF!</v>
      </c>
      <c r="AA1208" s="159">
        <f>IFERROR(+Revisión_Avance_Periodo!$Z1208/Revisión_Avance_Periodo!$Y1208,0)</f>
        <v>0</v>
      </c>
      <c r="AB1208" s="126"/>
      <c r="AC1208" s="127"/>
      <c r="AD1208" s="125"/>
      <c r="AE1208" s="125"/>
      <c r="AF1208" s="128"/>
      <c r="AG1208" s="129"/>
      <c r="AH1208" s="455" t="e">
        <f>SUBTOTAL(9,$U$1208:$U1406)</f>
        <v>#REF!</v>
      </c>
      <c r="AI1208" s="456" t="e">
        <f>SUBTOTAL(9,$V$1208:$V1406)</f>
        <v>#REF!</v>
      </c>
      <c r="AJ1208" s="159">
        <f>IFERROR(+Revisión_Avance_Periodo!$Z1412/Revisión_Avance_Periodo!$Y1412,0)</f>
        <v>0</v>
      </c>
      <c r="AK1208" s="126"/>
      <c r="AL1208" s="127"/>
      <c r="AM1208" s="125"/>
      <c r="AN1208" s="125"/>
      <c r="AO1208" s="128"/>
      <c r="AP1208" s="129"/>
    </row>
    <row r="1209" spans="1:42" x14ac:dyDescent="0.25">
      <c r="A1209" s="97">
        <v>120</v>
      </c>
      <c r="B1209" s="435" t="e">
        <f>CONCATENATE(Revisión_Avance_Periodo!$D1413,";",Revisión_Avance_Periodo!$F1413,";",Revisión_Avance_Periodo!$L1413)</f>
        <v>#REF!</v>
      </c>
      <c r="C1209" s="435" t="e">
        <f t="shared" si="99"/>
        <v>#REF!</v>
      </c>
      <c r="D1209" s="123" t="e">
        <f>VLOOKUP($A1209,#REF!,3,FALSE)</f>
        <v>#REF!</v>
      </c>
      <c r="E1209" s="436" t="e">
        <f>VLOOKUP($A1209,#REF!,4,FALSE)</f>
        <v>#REF!</v>
      </c>
      <c r="F1209" s="103" t="e">
        <f>VLOOKUP($A1209,#REF!,5,FALSE)</f>
        <v>#REF!</v>
      </c>
      <c r="G1209" s="98" t="e">
        <f>VLOOKUP($A1209,#REF!,8,FALSE)</f>
        <v>#REF!</v>
      </c>
      <c r="H1209" s="93" t="e">
        <f>VLOOKUP($A1209,#REF!,7,FALSE)</f>
        <v>#REF!</v>
      </c>
      <c r="I1209" s="438" t="e">
        <f>VLOOKUP($A1209,#REF!,10,FALSE)</f>
        <v>#REF!</v>
      </c>
      <c r="J1209" s="98" t="e">
        <f>VLOOKUP($A1209,#REF!,11,FALSE)</f>
        <v>#REF!</v>
      </c>
      <c r="K1209" s="114" t="e">
        <f>VLOOKUP($A1209,#REF!,12,FALSE)</f>
        <v>#REF!</v>
      </c>
      <c r="L1209" s="98" t="e">
        <f>VLOOKUP($A1209,#REF!,13,FALSE)</f>
        <v>#REF!</v>
      </c>
      <c r="M1209" s="438" t="e">
        <f>VLOOKUP($A1209,#REF!,14,FALSE)</f>
        <v>#REF!</v>
      </c>
      <c r="N1209" s="103" t="e">
        <f>VLOOKUP($A1209,#REF!,15,FALSE)</f>
        <v>#REF!</v>
      </c>
      <c r="O1209" s="103" t="e">
        <f>VLOOKUP($A1209,#REF!,18,FALSE)</f>
        <v>#REF!</v>
      </c>
      <c r="P1209" s="93" t="e">
        <f>VLOOKUP($A1209,#REF!,41,FALSE)</f>
        <v>#REF!</v>
      </c>
      <c r="Q1209" s="115" t="e">
        <f>VLOOKUP(Revisión_Avance_Periodo!$L1413,#REF!,30,FALSE)</f>
        <v>#REF!</v>
      </c>
      <c r="R1209" s="116">
        <v>2019</v>
      </c>
      <c r="S1209" s="196">
        <v>43707</v>
      </c>
      <c r="T1209" s="124" t="s">
        <v>75</v>
      </c>
      <c r="U1209" s="136" t="e">
        <f>INDEX(#REF!,MATCH(Revisión_Avance_Periodo!$L1209,#REF!,0),MATCH(Revisión_Avance_Periodo!$T1209,#REF!,0))</f>
        <v>#REF!</v>
      </c>
      <c r="V1209" s="136" t="e">
        <f>INDEX(#REF!,MATCH(Revisión_Avance_Periodo!$L1209,#REF!,0),MATCH(Revisión_Avance_Periodo!$T1209,#REF!,0))</f>
        <v>#REF!</v>
      </c>
      <c r="W1209" s="130" t="e">
        <f t="shared" si="102"/>
        <v>#REF!</v>
      </c>
      <c r="X1209" s="124" t="e">
        <f>VLOOKUP(W1209,Tabla_Estado_Meta_OAP_2019[#All],3,TRUE)</f>
        <v>#REF!</v>
      </c>
      <c r="Y1209" s="455" t="e">
        <f>SUBTOTAL(9,$U$206:$U1209)</f>
        <v>#REF!</v>
      </c>
      <c r="Z1209" s="456" t="e">
        <f>SUBTOTAL(9,$V$206:$V1209)</f>
        <v>#REF!</v>
      </c>
      <c r="AA1209" s="159">
        <f>IFERROR(+Revisión_Avance_Periodo!$Z1209/Revisión_Avance_Periodo!$Y1209,0)</f>
        <v>0</v>
      </c>
      <c r="AB1209" s="126"/>
      <c r="AC1209" s="127"/>
      <c r="AD1209" s="125"/>
      <c r="AE1209" s="125"/>
      <c r="AF1209" s="128"/>
      <c r="AG1209" s="129"/>
      <c r="AH1209" s="455" t="e">
        <f>SUBTOTAL(9,$U$1209:$U1406)</f>
        <v>#REF!</v>
      </c>
      <c r="AI1209" s="456" t="e">
        <f>SUBTOTAL(9,$V$1209:$V1406)</f>
        <v>#REF!</v>
      </c>
      <c r="AJ1209" s="159">
        <f>IFERROR(+Revisión_Avance_Periodo!$Z1413/Revisión_Avance_Periodo!$Y1413,0)</f>
        <v>0</v>
      </c>
      <c r="AK1209" s="126"/>
      <c r="AL1209" s="127"/>
      <c r="AM1209" s="125"/>
      <c r="AN1209" s="125"/>
      <c r="AO1209" s="128"/>
      <c r="AP1209" s="129"/>
    </row>
    <row r="1210" spans="1:42" x14ac:dyDescent="0.25">
      <c r="A1210" s="92">
        <v>120</v>
      </c>
      <c r="B1210" s="435" t="e">
        <f>CONCATENATE(Revisión_Avance_Periodo!$D1414,";",Revisión_Avance_Periodo!$F1414,";",Revisión_Avance_Periodo!$L1414)</f>
        <v>#REF!</v>
      </c>
      <c r="C1210" s="435" t="e">
        <f t="shared" si="99"/>
        <v>#REF!</v>
      </c>
      <c r="D1210" s="114" t="e">
        <f>VLOOKUP($A1210,#REF!,3,FALSE)</f>
        <v>#REF!</v>
      </c>
      <c r="E1210" s="436" t="e">
        <f>VLOOKUP($A1210,#REF!,4,FALSE)</f>
        <v>#REF!</v>
      </c>
      <c r="F1210" s="102" t="e">
        <f>VLOOKUP($A1210,#REF!,5,FALSE)</f>
        <v>#REF!</v>
      </c>
      <c r="G1210" s="93" t="e">
        <f>VLOOKUP($A1210,#REF!,8,FALSE)</f>
        <v>#REF!</v>
      </c>
      <c r="H1210" s="93" t="e">
        <f>VLOOKUP($A1210,#REF!,7,FALSE)</f>
        <v>#REF!</v>
      </c>
      <c r="I1210" s="438" t="e">
        <f>VLOOKUP($A1210,#REF!,10,FALSE)</f>
        <v>#REF!</v>
      </c>
      <c r="J1210" s="93" t="e">
        <f>VLOOKUP($A1210,#REF!,11,FALSE)</f>
        <v>#REF!</v>
      </c>
      <c r="K1210" s="114" t="e">
        <f>VLOOKUP($A1210,#REF!,12,FALSE)</f>
        <v>#REF!</v>
      </c>
      <c r="L1210" s="93" t="e">
        <f>VLOOKUP($A1210,#REF!,13,FALSE)</f>
        <v>#REF!</v>
      </c>
      <c r="M1210" s="438" t="e">
        <f>VLOOKUP($A1210,#REF!,14,FALSE)</f>
        <v>#REF!</v>
      </c>
      <c r="N1210" s="102" t="e">
        <f>VLOOKUP($A1210,#REF!,15,FALSE)</f>
        <v>#REF!</v>
      </c>
      <c r="O1210" s="102" t="e">
        <f>VLOOKUP($A1210,#REF!,18,FALSE)</f>
        <v>#REF!</v>
      </c>
      <c r="P1210" s="93" t="e">
        <f>VLOOKUP($A1210,#REF!,41,FALSE)</f>
        <v>#REF!</v>
      </c>
      <c r="Q1210" s="115" t="e">
        <f>VLOOKUP(Revisión_Avance_Periodo!$L1414,#REF!,30,FALSE)</f>
        <v>#REF!</v>
      </c>
      <c r="R1210" s="116">
        <v>2019</v>
      </c>
      <c r="S1210" s="196">
        <v>43738</v>
      </c>
      <c r="T1210" s="116" t="s">
        <v>76</v>
      </c>
      <c r="U1210" s="136" t="e">
        <f>INDEX(#REF!,MATCH(Revisión_Avance_Periodo!$L1210,#REF!,0),MATCH(Revisión_Avance_Periodo!$T1210,#REF!,0))</f>
        <v>#REF!</v>
      </c>
      <c r="V1210" s="136" t="e">
        <f>INDEX(#REF!,MATCH(Revisión_Avance_Periodo!$L1210,#REF!,0),MATCH(Revisión_Avance_Periodo!$T1210,#REF!,0))</f>
        <v>#REF!</v>
      </c>
      <c r="W1210" s="130" t="e">
        <f t="shared" si="102"/>
        <v>#REF!</v>
      </c>
      <c r="X1210" s="116" t="e">
        <f>VLOOKUP(W1210,Tabla_Estado_Meta_OAP_2019[#All],3,TRUE)</f>
        <v>#REF!</v>
      </c>
      <c r="Y1210" s="455" t="e">
        <f>SUBTOTAL(9,$U$206:$U1210)</f>
        <v>#REF!</v>
      </c>
      <c r="Z1210" s="456" t="e">
        <f>SUBTOTAL(9,$V$206:$V1210)</f>
        <v>#REF!</v>
      </c>
      <c r="AA1210" s="159">
        <f>IFERROR(+Revisión_Avance_Periodo!$Z1210/Revisión_Avance_Periodo!$Y1210,0)</f>
        <v>0</v>
      </c>
      <c r="AB1210" s="126"/>
      <c r="AC1210" s="127"/>
      <c r="AD1210" s="125"/>
      <c r="AE1210" s="125"/>
      <c r="AF1210" s="128"/>
      <c r="AG1210" s="129"/>
      <c r="AH1210" s="455" t="e">
        <f>SUBTOTAL(9,$U$1210:$U1406)</f>
        <v>#REF!</v>
      </c>
      <c r="AI1210" s="456" t="e">
        <f>SUBTOTAL(9,$V$1210:$V1406)</f>
        <v>#REF!</v>
      </c>
      <c r="AJ1210" s="159">
        <f>IFERROR(+Revisión_Avance_Periodo!$Z1414/Revisión_Avance_Periodo!$Y1414,0)</f>
        <v>0</v>
      </c>
      <c r="AK1210" s="126"/>
      <c r="AL1210" s="127"/>
      <c r="AM1210" s="125"/>
      <c r="AN1210" s="125"/>
      <c r="AO1210" s="128"/>
      <c r="AP1210" s="129"/>
    </row>
    <row r="1211" spans="1:42" x14ac:dyDescent="0.25">
      <c r="A1211" s="97">
        <v>120</v>
      </c>
      <c r="B1211" s="435" t="e">
        <f>CONCATENATE(Revisión_Avance_Periodo!$D1415,";",Revisión_Avance_Periodo!$F1415,";",Revisión_Avance_Periodo!$L1415)</f>
        <v>#REF!</v>
      </c>
      <c r="C1211" s="435" t="e">
        <f t="shared" si="99"/>
        <v>#REF!</v>
      </c>
      <c r="D1211" s="123" t="e">
        <f>VLOOKUP($A1211,#REF!,3,FALSE)</f>
        <v>#REF!</v>
      </c>
      <c r="E1211" s="436" t="e">
        <f>VLOOKUP($A1211,#REF!,4,FALSE)</f>
        <v>#REF!</v>
      </c>
      <c r="F1211" s="103" t="e">
        <f>VLOOKUP($A1211,#REF!,5,FALSE)</f>
        <v>#REF!</v>
      </c>
      <c r="G1211" s="98" t="e">
        <f>VLOOKUP($A1211,#REF!,8,FALSE)</f>
        <v>#REF!</v>
      </c>
      <c r="H1211" s="93" t="e">
        <f>VLOOKUP($A1211,#REF!,7,FALSE)</f>
        <v>#REF!</v>
      </c>
      <c r="I1211" s="438" t="e">
        <f>VLOOKUP($A1211,#REF!,10,FALSE)</f>
        <v>#REF!</v>
      </c>
      <c r="J1211" s="98" t="e">
        <f>VLOOKUP($A1211,#REF!,11,FALSE)</f>
        <v>#REF!</v>
      </c>
      <c r="K1211" s="114" t="e">
        <f>VLOOKUP($A1211,#REF!,12,FALSE)</f>
        <v>#REF!</v>
      </c>
      <c r="L1211" s="98" t="e">
        <f>VLOOKUP($A1211,#REF!,13,FALSE)</f>
        <v>#REF!</v>
      </c>
      <c r="M1211" s="438" t="e">
        <f>VLOOKUP($A1211,#REF!,14,FALSE)</f>
        <v>#REF!</v>
      </c>
      <c r="N1211" s="103" t="e">
        <f>VLOOKUP($A1211,#REF!,15,FALSE)</f>
        <v>#REF!</v>
      </c>
      <c r="O1211" s="103" t="e">
        <f>VLOOKUP($A1211,#REF!,18,FALSE)</f>
        <v>#REF!</v>
      </c>
      <c r="P1211" s="93" t="e">
        <f>VLOOKUP($A1211,#REF!,41,FALSE)</f>
        <v>#REF!</v>
      </c>
      <c r="Q1211" s="115" t="e">
        <f>VLOOKUP(Revisión_Avance_Periodo!$L1415,#REF!,30,FALSE)</f>
        <v>#REF!</v>
      </c>
      <c r="R1211" s="116">
        <v>2019</v>
      </c>
      <c r="S1211" s="196">
        <v>43768</v>
      </c>
      <c r="T1211" s="124" t="s">
        <v>77</v>
      </c>
      <c r="U1211" s="136" t="e">
        <f>INDEX(#REF!,MATCH(Revisión_Avance_Periodo!$L1211,#REF!,0),MATCH(Revisión_Avance_Periodo!$T1211,#REF!,0))</f>
        <v>#REF!</v>
      </c>
      <c r="V1211" s="136" t="e">
        <f>INDEX(#REF!,MATCH(Revisión_Avance_Periodo!$L1211,#REF!,0),MATCH(Revisión_Avance_Periodo!$T1211,#REF!,0))</f>
        <v>#REF!</v>
      </c>
      <c r="W1211" s="130" t="e">
        <f t="shared" si="102"/>
        <v>#REF!</v>
      </c>
      <c r="X1211" s="124" t="e">
        <f>VLOOKUP(W1211,Tabla_Estado_Meta_OAP_2019[#All],3,TRUE)</f>
        <v>#REF!</v>
      </c>
      <c r="Y1211" s="455" t="e">
        <f>SUBTOTAL(9,$U$206:$U1211)</f>
        <v>#REF!</v>
      </c>
      <c r="Z1211" s="456" t="e">
        <f>SUBTOTAL(9,$V$206:$V1211)</f>
        <v>#REF!</v>
      </c>
      <c r="AA1211" s="159">
        <f>IFERROR(+Revisión_Avance_Periodo!$Z1211/Revisión_Avance_Periodo!$Y1211,0)</f>
        <v>0</v>
      </c>
      <c r="AB1211" s="126"/>
      <c r="AC1211" s="127"/>
      <c r="AD1211" s="125"/>
      <c r="AE1211" s="125"/>
      <c r="AF1211" s="128"/>
      <c r="AG1211" s="129"/>
      <c r="AH1211" s="455" t="e">
        <f>SUBTOTAL(9,$U$1211:$U1406)</f>
        <v>#REF!</v>
      </c>
      <c r="AI1211" s="456" t="e">
        <f>SUBTOTAL(9,$V$1211:$V1406)</f>
        <v>#REF!</v>
      </c>
      <c r="AJ1211" s="159">
        <f>IFERROR(+Revisión_Avance_Periodo!$Z1415/Revisión_Avance_Periodo!$Y1415,0)</f>
        <v>0</v>
      </c>
      <c r="AK1211" s="126"/>
      <c r="AL1211" s="127"/>
      <c r="AM1211" s="125"/>
      <c r="AN1211" s="125"/>
      <c r="AO1211" s="128"/>
      <c r="AP1211" s="129"/>
    </row>
    <row r="1212" spans="1:42" x14ac:dyDescent="0.25">
      <c r="A1212" s="92">
        <v>120</v>
      </c>
      <c r="B1212" s="435" t="e">
        <f>CONCATENATE(Revisión_Avance_Periodo!$D1416,";",Revisión_Avance_Periodo!$F1416,";",Revisión_Avance_Periodo!$L1416)</f>
        <v>#REF!</v>
      </c>
      <c r="C1212" s="435" t="e">
        <f t="shared" si="99"/>
        <v>#REF!</v>
      </c>
      <c r="D1212" s="114" t="e">
        <f>VLOOKUP($A1212,#REF!,3,FALSE)</f>
        <v>#REF!</v>
      </c>
      <c r="E1212" s="436" t="e">
        <f>VLOOKUP($A1212,#REF!,4,FALSE)</f>
        <v>#REF!</v>
      </c>
      <c r="F1212" s="102" t="e">
        <f>VLOOKUP($A1212,#REF!,5,FALSE)</f>
        <v>#REF!</v>
      </c>
      <c r="G1212" s="93" t="e">
        <f>VLOOKUP($A1212,#REF!,8,FALSE)</f>
        <v>#REF!</v>
      </c>
      <c r="H1212" s="93" t="e">
        <f>VLOOKUP($A1212,#REF!,7,FALSE)</f>
        <v>#REF!</v>
      </c>
      <c r="I1212" s="438" t="e">
        <f>VLOOKUP($A1212,#REF!,10,FALSE)</f>
        <v>#REF!</v>
      </c>
      <c r="J1212" s="93" t="e">
        <f>VLOOKUP($A1212,#REF!,11,FALSE)</f>
        <v>#REF!</v>
      </c>
      <c r="K1212" s="114" t="e">
        <f>VLOOKUP($A1212,#REF!,12,FALSE)</f>
        <v>#REF!</v>
      </c>
      <c r="L1212" s="93" t="e">
        <f>VLOOKUP($A1212,#REF!,13,FALSE)</f>
        <v>#REF!</v>
      </c>
      <c r="M1212" s="438" t="e">
        <f>VLOOKUP($A1212,#REF!,14,FALSE)</f>
        <v>#REF!</v>
      </c>
      <c r="N1212" s="102" t="e">
        <f>VLOOKUP($A1212,#REF!,15,FALSE)</f>
        <v>#REF!</v>
      </c>
      <c r="O1212" s="102" t="e">
        <f>VLOOKUP($A1212,#REF!,18,FALSE)</f>
        <v>#REF!</v>
      </c>
      <c r="P1212" s="93" t="e">
        <f>VLOOKUP($A1212,#REF!,41,FALSE)</f>
        <v>#REF!</v>
      </c>
      <c r="Q1212" s="115" t="e">
        <f>VLOOKUP(Revisión_Avance_Periodo!$L1416,#REF!,30,FALSE)</f>
        <v>#REF!</v>
      </c>
      <c r="R1212" s="116">
        <v>2019</v>
      </c>
      <c r="S1212" s="196">
        <v>43799</v>
      </c>
      <c r="T1212" s="116" t="s">
        <v>78</v>
      </c>
      <c r="U1212" s="136" t="e">
        <f>INDEX(#REF!,MATCH(Revisión_Avance_Periodo!$L1212,#REF!,0),MATCH(Revisión_Avance_Periodo!$T1212,#REF!,0))</f>
        <v>#REF!</v>
      </c>
      <c r="V1212" s="136" t="e">
        <f>INDEX(#REF!,MATCH(Revisión_Avance_Periodo!$L1212,#REF!,0),MATCH(Revisión_Avance_Periodo!$T1212,#REF!,0))</f>
        <v>#REF!</v>
      </c>
      <c r="W1212" s="130" t="e">
        <f t="shared" si="102"/>
        <v>#REF!</v>
      </c>
      <c r="X1212" s="116" t="e">
        <f>VLOOKUP(W1212,Tabla_Estado_Meta_OAP_2019[#All],3,TRUE)</f>
        <v>#REF!</v>
      </c>
      <c r="Y1212" s="455" t="e">
        <f>SUBTOTAL(9,$U$206:$U1212)</f>
        <v>#REF!</v>
      </c>
      <c r="Z1212" s="456" t="e">
        <f>SUBTOTAL(9,$V$206:$V1212)</f>
        <v>#REF!</v>
      </c>
      <c r="AA1212" s="159">
        <f>IFERROR(+Revisión_Avance_Periodo!$Z1212/Revisión_Avance_Periodo!$Y1212,0)</f>
        <v>0</v>
      </c>
      <c r="AB1212" s="126"/>
      <c r="AC1212" s="127"/>
      <c r="AD1212" s="125"/>
      <c r="AE1212" s="125"/>
      <c r="AF1212" s="128"/>
      <c r="AG1212" s="129"/>
      <c r="AH1212" s="455" t="e">
        <f>SUBTOTAL(9,$U$1212:$U1406)</f>
        <v>#REF!</v>
      </c>
      <c r="AI1212" s="456" t="e">
        <f>SUBTOTAL(9,$V$1212:$V1406)</f>
        <v>#REF!</v>
      </c>
      <c r="AJ1212" s="159">
        <f>IFERROR(+Revisión_Avance_Periodo!$Z1416/Revisión_Avance_Periodo!$Y1416,0)</f>
        <v>0</v>
      </c>
      <c r="AK1212" s="126"/>
      <c r="AL1212" s="127"/>
      <c r="AM1212" s="125"/>
      <c r="AN1212" s="125"/>
      <c r="AO1212" s="128"/>
      <c r="AP1212" s="129"/>
    </row>
    <row r="1213" spans="1:42" ht="15.75" thickBot="1" x14ac:dyDescent="0.3">
      <c r="A1213" s="97">
        <v>120</v>
      </c>
      <c r="B1213" s="435" t="e">
        <f>CONCATENATE(Revisión_Avance_Periodo!$D1417,";",Revisión_Avance_Periodo!$F1417,";",Revisión_Avance_Periodo!$L1417)</f>
        <v>#REF!</v>
      </c>
      <c r="C1213" s="435" t="e">
        <f t="shared" si="99"/>
        <v>#REF!</v>
      </c>
      <c r="D1213" s="123" t="e">
        <f>VLOOKUP($A1213,#REF!,3,FALSE)</f>
        <v>#REF!</v>
      </c>
      <c r="E1213" s="436" t="e">
        <f>VLOOKUP($A1213,#REF!,4,FALSE)</f>
        <v>#REF!</v>
      </c>
      <c r="F1213" s="103" t="e">
        <f>VLOOKUP($A1213,#REF!,5,FALSE)</f>
        <v>#REF!</v>
      </c>
      <c r="G1213" s="98" t="e">
        <f>VLOOKUP($A1213,#REF!,8,FALSE)</f>
        <v>#REF!</v>
      </c>
      <c r="H1213" s="93" t="e">
        <f>VLOOKUP($A1213,#REF!,7,FALSE)</f>
        <v>#REF!</v>
      </c>
      <c r="I1213" s="438" t="e">
        <f>VLOOKUP($A1213,#REF!,10,FALSE)</f>
        <v>#REF!</v>
      </c>
      <c r="J1213" s="98" t="e">
        <f>VLOOKUP($A1213,#REF!,11,FALSE)</f>
        <v>#REF!</v>
      </c>
      <c r="K1213" s="114" t="e">
        <f>VLOOKUP($A1213,#REF!,12,FALSE)</f>
        <v>#REF!</v>
      </c>
      <c r="L1213" s="98" t="e">
        <f>VLOOKUP($A1213,#REF!,13,FALSE)</f>
        <v>#REF!</v>
      </c>
      <c r="M1213" s="438" t="e">
        <f>VLOOKUP($A1213,#REF!,14,FALSE)</f>
        <v>#REF!</v>
      </c>
      <c r="N1213" s="103" t="e">
        <f>VLOOKUP($A1213,#REF!,15,FALSE)</f>
        <v>#REF!</v>
      </c>
      <c r="O1213" s="103" t="e">
        <f>VLOOKUP($A1213,#REF!,18,FALSE)</f>
        <v>#REF!</v>
      </c>
      <c r="P1213" s="93" t="e">
        <f>VLOOKUP($A1213,#REF!,41,FALSE)</f>
        <v>#REF!</v>
      </c>
      <c r="Q1213" s="115" t="e">
        <f>VLOOKUP(Revisión_Avance_Periodo!$L1417,#REF!,30,FALSE)</f>
        <v>#REF!</v>
      </c>
      <c r="R1213" s="116">
        <v>2019</v>
      </c>
      <c r="S1213" s="196">
        <v>43829</v>
      </c>
      <c r="T1213" s="124" t="s">
        <v>79</v>
      </c>
      <c r="U1213" s="136" t="e">
        <f>INDEX(#REF!,MATCH(Revisión_Avance_Periodo!$L1213,#REF!,0),MATCH(Revisión_Avance_Periodo!$T1213,#REF!,0))</f>
        <v>#REF!</v>
      </c>
      <c r="V1213" s="136" t="e">
        <f>INDEX(#REF!,MATCH(Revisión_Avance_Periodo!$L1213,#REF!,0),MATCH(Revisión_Avance_Periodo!$T1213,#REF!,0))</f>
        <v>#REF!</v>
      </c>
      <c r="W1213" s="130" t="e">
        <f t="shared" si="102"/>
        <v>#REF!</v>
      </c>
      <c r="X1213" s="124" t="e">
        <f>VLOOKUP(W1213,Tabla_Estado_Meta_OAP_2019[#All],3,TRUE)</f>
        <v>#REF!</v>
      </c>
      <c r="Y1213" s="455" t="e">
        <f>SUBTOTAL(9,$U$206:$U1213)</f>
        <v>#REF!</v>
      </c>
      <c r="Z1213" s="456" t="e">
        <f>SUBTOTAL(9,$V$206:$V1213)</f>
        <v>#REF!</v>
      </c>
      <c r="AA1213" s="159">
        <f>IFERROR(+Revisión_Avance_Periodo!$Z1213/Revisión_Avance_Periodo!$Y1213,0)</f>
        <v>0</v>
      </c>
      <c r="AB1213" s="126"/>
      <c r="AC1213" s="127"/>
      <c r="AD1213" s="125"/>
      <c r="AE1213" s="125"/>
      <c r="AF1213" s="128"/>
      <c r="AG1213" s="129"/>
      <c r="AH1213" s="455" t="e">
        <f>SUBTOTAL(9,$U$1213:$U1406)</f>
        <v>#REF!</v>
      </c>
      <c r="AI1213" s="456" t="e">
        <f>SUBTOTAL(9,$V$1213:$V1406)</f>
        <v>#REF!</v>
      </c>
      <c r="AJ1213" s="159">
        <f>IFERROR(+Revisión_Avance_Periodo!$Z1417/Revisión_Avance_Periodo!$Y1417,0)</f>
        <v>0</v>
      </c>
      <c r="AK1213" s="126"/>
      <c r="AL1213" s="127"/>
      <c r="AM1213" s="125"/>
      <c r="AN1213" s="125"/>
      <c r="AO1213" s="128"/>
      <c r="AP1213" s="129"/>
    </row>
    <row r="1214" spans="1:42" x14ac:dyDescent="0.25">
      <c r="A1214" s="92">
        <v>121</v>
      </c>
      <c r="B1214" s="435" t="e">
        <f>CONCATENATE(Revisión_Avance_Periodo!$D1418,";",Revisión_Avance_Periodo!$F1418,";",Revisión_Avance_Periodo!$L1418)</f>
        <v>#REF!</v>
      </c>
      <c r="C1214" s="435" t="e">
        <f t="shared" si="99"/>
        <v>#REF!</v>
      </c>
      <c r="D1214" s="114" t="e">
        <f>VLOOKUP($A1214,#REF!,3,FALSE)</f>
        <v>#REF!</v>
      </c>
      <c r="E1214" s="436" t="e">
        <f>VLOOKUP($A1214,#REF!,4,FALSE)</f>
        <v>#REF!</v>
      </c>
      <c r="F1214" s="102" t="e">
        <f>VLOOKUP($A1214,#REF!,5,FALSE)</f>
        <v>#REF!</v>
      </c>
      <c r="G1214" s="93" t="e">
        <f>VLOOKUP($A1214,#REF!,8,FALSE)</f>
        <v>#REF!</v>
      </c>
      <c r="H1214" s="93" t="e">
        <f>VLOOKUP($A1214,#REF!,7,FALSE)</f>
        <v>#REF!</v>
      </c>
      <c r="I1214" s="438" t="e">
        <f>VLOOKUP($A1214,#REF!,10,FALSE)</f>
        <v>#REF!</v>
      </c>
      <c r="J1214" s="93" t="e">
        <f>VLOOKUP($A1214,#REF!,11,FALSE)</f>
        <v>#REF!</v>
      </c>
      <c r="K1214" s="114" t="e">
        <f>VLOOKUP($A1214,#REF!,12,FALSE)</f>
        <v>#REF!</v>
      </c>
      <c r="L1214" s="93" t="e">
        <f>VLOOKUP($A1214,#REF!,13,FALSE)</f>
        <v>#REF!</v>
      </c>
      <c r="M1214" s="438" t="e">
        <f>VLOOKUP($A1214,#REF!,14,FALSE)</f>
        <v>#REF!</v>
      </c>
      <c r="N1214" s="102" t="e">
        <f>VLOOKUP($A1214,#REF!,15,FALSE)</f>
        <v>#REF!</v>
      </c>
      <c r="O1214" s="102" t="e">
        <f>VLOOKUP($A1214,#REF!,18,FALSE)</f>
        <v>#REF!</v>
      </c>
      <c r="P1214" s="93" t="e">
        <f>VLOOKUP($A1214,#REF!,41,FALSE)</f>
        <v>#REF!</v>
      </c>
      <c r="Q1214" s="115" t="e">
        <f>VLOOKUP(Revisión_Avance_Periodo!$L1418,#REF!,30,FALSE)</f>
        <v>#REF!</v>
      </c>
      <c r="R1214" s="116">
        <v>2019</v>
      </c>
      <c r="S1214" s="196">
        <v>43495</v>
      </c>
      <c r="T1214" s="116" t="s">
        <v>68</v>
      </c>
      <c r="U1214" s="136" t="e">
        <f>INDEX(#REF!,MATCH(Revisión_Avance_Periodo!$L1214,#REF!,0),MATCH(Revisión_Avance_Periodo!$T1214,#REF!,0))</f>
        <v>#REF!</v>
      </c>
      <c r="V1214" s="136" t="e">
        <f>INDEX(#REF!,MATCH(Revisión_Avance_Periodo!$L1214,#REF!,0),MATCH(Revisión_Avance_Periodo!$T1214,#REF!,0))</f>
        <v>#REF!</v>
      </c>
      <c r="W1214" s="130" t="e">
        <f t="shared" si="102"/>
        <v>#REF!</v>
      </c>
      <c r="X1214" s="116" t="e">
        <f>VLOOKUP(W1214,Tabla_Estado_Meta_OAP_2019[#All],3,TRUE)</f>
        <v>#REF!</v>
      </c>
      <c r="Y1214" s="453" t="e">
        <f>SUBTOTAL(9,$U$206:$U1214)</f>
        <v>#REF!</v>
      </c>
      <c r="Z1214" s="454" t="e">
        <f>SUBTOTAL(9,$V$206:$V1214)</f>
        <v>#REF!</v>
      </c>
      <c r="AA1214" s="162">
        <f>IFERROR(+Revisión_Avance_Periodo!$Z1214/Revisión_Avance_Periodo!$Y1214,0)</f>
        <v>0</v>
      </c>
      <c r="AB1214" s="457" t="e">
        <f>SUBTOTAL(9,U1214:U1225)</f>
        <v>#REF!</v>
      </c>
      <c r="AC1214" s="458" t="e">
        <f>SUBTOTAL(9,V1214:V1225)</f>
        <v>#REF!</v>
      </c>
      <c r="AD1214" s="119" t="e">
        <f>+AC1214/AB1214</f>
        <v>#REF!</v>
      </c>
      <c r="AE1214" s="119" t="e">
        <f>100%-Revisión_Avance_Periodo!$AD1214</f>
        <v>#REF!</v>
      </c>
      <c r="AF1214" s="121" t="e">
        <f>VLOOKUP(AD1214,Tabla_Estado_Meta_OAP_2019[],3,TRUE)</f>
        <v>#REF!</v>
      </c>
      <c r="AG1214" s="122" t="e">
        <f>Revisión_Avance_Periodo!$AD1214*Revisión_Avance_Periodo!$Q1214</f>
        <v>#REF!</v>
      </c>
      <c r="AH1214" s="453" t="e">
        <f>SUBTOTAL(9,$U$1214:$U1418)</f>
        <v>#REF!</v>
      </c>
      <c r="AI1214" s="454" t="e">
        <f>SUBTOTAL(9,$V$1214:$V1418)</f>
        <v>#REF!</v>
      </c>
      <c r="AJ1214" s="162">
        <f>IFERROR(+Revisión_Avance_Periodo!$Z1418/Revisión_Avance_Periodo!$Y1418,0)</f>
        <v>0</v>
      </c>
      <c r="AK1214" s="457" t="e">
        <f>SUBTOTAL(9,AD1214:AD1225)</f>
        <v>#REF!</v>
      </c>
      <c r="AL1214" s="458" t="e">
        <f>SUBTOTAL(9,AE1214:AE1225)</f>
        <v>#REF!</v>
      </c>
      <c r="AM1214" s="119" t="e">
        <f>+AL1214/AK1214</f>
        <v>#REF!</v>
      </c>
      <c r="AN1214" s="119" t="e">
        <f>100%-Revisión_Avance_Periodo!$AD1418</f>
        <v>#REF!</v>
      </c>
      <c r="AO1214" s="121" t="e">
        <f>VLOOKUP(AM1214,Tabla_Estado_Meta_OAP_2019[],3,TRUE)</f>
        <v>#REF!</v>
      </c>
      <c r="AP1214" s="122" t="e">
        <f>Revisión_Avance_Periodo!$AD1418*Revisión_Avance_Periodo!$Q1418</f>
        <v>#REF!</v>
      </c>
    </row>
    <row r="1215" spans="1:42" x14ac:dyDescent="0.25">
      <c r="A1215" s="97">
        <v>121</v>
      </c>
      <c r="B1215" s="435" t="e">
        <f>CONCATENATE(Revisión_Avance_Periodo!$D1419,";",Revisión_Avance_Periodo!$F1419,";",Revisión_Avance_Periodo!$L1419)</f>
        <v>#REF!</v>
      </c>
      <c r="C1215" s="435" t="e">
        <f t="shared" si="99"/>
        <v>#REF!</v>
      </c>
      <c r="D1215" s="123" t="e">
        <f>VLOOKUP($A1215,#REF!,3,FALSE)</f>
        <v>#REF!</v>
      </c>
      <c r="E1215" s="436" t="e">
        <f>VLOOKUP($A1215,#REF!,4,FALSE)</f>
        <v>#REF!</v>
      </c>
      <c r="F1215" s="103" t="e">
        <f>VLOOKUP($A1215,#REF!,5,FALSE)</f>
        <v>#REF!</v>
      </c>
      <c r="G1215" s="98" t="e">
        <f>VLOOKUP($A1215,#REF!,8,FALSE)</f>
        <v>#REF!</v>
      </c>
      <c r="H1215" s="93" t="e">
        <f>VLOOKUP($A1215,#REF!,7,FALSE)</f>
        <v>#REF!</v>
      </c>
      <c r="I1215" s="438" t="e">
        <f>VLOOKUP($A1215,#REF!,10,FALSE)</f>
        <v>#REF!</v>
      </c>
      <c r="J1215" s="98" t="e">
        <f>VLOOKUP($A1215,#REF!,11,FALSE)</f>
        <v>#REF!</v>
      </c>
      <c r="K1215" s="114" t="e">
        <f>VLOOKUP($A1215,#REF!,12,FALSE)</f>
        <v>#REF!</v>
      </c>
      <c r="L1215" s="98" t="e">
        <f>VLOOKUP($A1215,#REF!,13,FALSE)</f>
        <v>#REF!</v>
      </c>
      <c r="M1215" s="438" t="e">
        <f>VLOOKUP($A1215,#REF!,14,FALSE)</f>
        <v>#REF!</v>
      </c>
      <c r="N1215" s="103" t="e">
        <f>VLOOKUP($A1215,#REF!,15,FALSE)</f>
        <v>#REF!</v>
      </c>
      <c r="O1215" s="103" t="e">
        <f>VLOOKUP($A1215,#REF!,18,FALSE)</f>
        <v>#REF!</v>
      </c>
      <c r="P1215" s="93" t="e">
        <f>VLOOKUP($A1215,#REF!,41,FALSE)</f>
        <v>#REF!</v>
      </c>
      <c r="Q1215" s="115" t="e">
        <f>VLOOKUP(Revisión_Avance_Periodo!$L1419,#REF!,30,FALSE)</f>
        <v>#REF!</v>
      </c>
      <c r="R1215" s="116">
        <v>2019</v>
      </c>
      <c r="S1215" s="196">
        <v>43524</v>
      </c>
      <c r="T1215" s="124" t="s">
        <v>69</v>
      </c>
      <c r="U1215" s="136" t="e">
        <f>INDEX(#REF!,MATCH(Revisión_Avance_Periodo!$L1215,#REF!,0),MATCH(Revisión_Avance_Periodo!$T1215,#REF!,0))</f>
        <v>#REF!</v>
      </c>
      <c r="V1215" s="136" t="e">
        <f>INDEX(#REF!,MATCH(Revisión_Avance_Periodo!$L1215,#REF!,0),MATCH(Revisión_Avance_Periodo!$T1215,#REF!,0))</f>
        <v>#REF!</v>
      </c>
      <c r="W1215" s="130" t="e">
        <f t="shared" si="102"/>
        <v>#REF!</v>
      </c>
      <c r="X1215" s="124" t="e">
        <f>VLOOKUP(W1215,Tabla_Estado_Meta_OAP_2019[#All],3,TRUE)</f>
        <v>#REF!</v>
      </c>
      <c r="Y1215" s="455" t="e">
        <f>SUBTOTAL(9,$U$206:$U1215)</f>
        <v>#REF!</v>
      </c>
      <c r="Z1215" s="456" t="e">
        <f>SUBTOTAL(9,$V$206:$V1215)</f>
        <v>#REF!</v>
      </c>
      <c r="AA1215" s="159">
        <f>IFERROR(+Revisión_Avance_Periodo!$Z1215/Revisión_Avance_Periodo!$Y1215,0)</f>
        <v>0</v>
      </c>
      <c r="AB1215" s="126"/>
      <c r="AC1215" s="127"/>
      <c r="AD1215" s="125"/>
      <c r="AE1215" s="125"/>
      <c r="AF1215" s="128"/>
      <c r="AG1215" s="129"/>
      <c r="AH1215" s="455" t="e">
        <f>SUBTOTAL(9,$U$1215:$U1418)</f>
        <v>#REF!</v>
      </c>
      <c r="AI1215" s="456" t="e">
        <f>SUBTOTAL(9,$V$1215:$V1418)</f>
        <v>#REF!</v>
      </c>
      <c r="AJ1215" s="159">
        <f>IFERROR(+Revisión_Avance_Periodo!$Z1419/Revisión_Avance_Periodo!$Y1419,0)</f>
        <v>0</v>
      </c>
      <c r="AK1215" s="126"/>
      <c r="AL1215" s="127"/>
      <c r="AM1215" s="125"/>
      <c r="AN1215" s="125"/>
      <c r="AO1215" s="128"/>
      <c r="AP1215" s="129"/>
    </row>
    <row r="1216" spans="1:42" x14ac:dyDescent="0.25">
      <c r="A1216" s="92">
        <v>121</v>
      </c>
      <c r="B1216" s="435" t="e">
        <f>CONCATENATE(Revisión_Avance_Periodo!$D1420,";",Revisión_Avance_Periodo!$F1420,";",Revisión_Avance_Periodo!$L1420)</f>
        <v>#REF!</v>
      </c>
      <c r="C1216" s="435" t="e">
        <f t="shared" si="99"/>
        <v>#REF!</v>
      </c>
      <c r="D1216" s="114" t="e">
        <f>VLOOKUP($A1216,#REF!,3,FALSE)</f>
        <v>#REF!</v>
      </c>
      <c r="E1216" s="436" t="e">
        <f>VLOOKUP($A1216,#REF!,4,FALSE)</f>
        <v>#REF!</v>
      </c>
      <c r="F1216" s="102" t="e">
        <f>VLOOKUP($A1216,#REF!,5,FALSE)</f>
        <v>#REF!</v>
      </c>
      <c r="G1216" s="93" t="e">
        <f>VLOOKUP($A1216,#REF!,8,FALSE)</f>
        <v>#REF!</v>
      </c>
      <c r="H1216" s="93" t="e">
        <f>VLOOKUP($A1216,#REF!,7,FALSE)</f>
        <v>#REF!</v>
      </c>
      <c r="I1216" s="438" t="e">
        <f>VLOOKUP($A1216,#REF!,10,FALSE)</f>
        <v>#REF!</v>
      </c>
      <c r="J1216" s="93" t="e">
        <f>VLOOKUP($A1216,#REF!,11,FALSE)</f>
        <v>#REF!</v>
      </c>
      <c r="K1216" s="114" t="e">
        <f>VLOOKUP($A1216,#REF!,12,FALSE)</f>
        <v>#REF!</v>
      </c>
      <c r="L1216" s="93" t="e">
        <f>VLOOKUP($A1216,#REF!,13,FALSE)</f>
        <v>#REF!</v>
      </c>
      <c r="M1216" s="438" t="e">
        <f>VLOOKUP($A1216,#REF!,14,FALSE)</f>
        <v>#REF!</v>
      </c>
      <c r="N1216" s="102" t="e">
        <f>VLOOKUP($A1216,#REF!,15,FALSE)</f>
        <v>#REF!</v>
      </c>
      <c r="O1216" s="102" t="e">
        <f>VLOOKUP($A1216,#REF!,18,FALSE)</f>
        <v>#REF!</v>
      </c>
      <c r="P1216" s="93" t="e">
        <f>VLOOKUP($A1216,#REF!,41,FALSE)</f>
        <v>#REF!</v>
      </c>
      <c r="Q1216" s="115" t="e">
        <f>VLOOKUP(Revisión_Avance_Periodo!$L1420,#REF!,30,FALSE)</f>
        <v>#REF!</v>
      </c>
      <c r="R1216" s="116">
        <v>2019</v>
      </c>
      <c r="S1216" s="196">
        <v>43554</v>
      </c>
      <c r="T1216" s="116" t="s">
        <v>70</v>
      </c>
      <c r="U1216" s="136" t="e">
        <f>INDEX(#REF!,MATCH(Revisión_Avance_Periodo!$L1216,#REF!,0),MATCH(Revisión_Avance_Periodo!$T1216,#REF!,0))</f>
        <v>#REF!</v>
      </c>
      <c r="V1216" s="136" t="e">
        <f>INDEX(#REF!,MATCH(Revisión_Avance_Periodo!$L1216,#REF!,0),MATCH(Revisión_Avance_Periodo!$T1216,#REF!,0))</f>
        <v>#REF!</v>
      </c>
      <c r="W1216" s="130" t="e">
        <f t="shared" si="102"/>
        <v>#REF!</v>
      </c>
      <c r="X1216" s="116" t="e">
        <f>VLOOKUP(W1216,Tabla_Estado_Meta_OAP_2019[#All],3,TRUE)</f>
        <v>#REF!</v>
      </c>
      <c r="Y1216" s="455" t="e">
        <f>SUBTOTAL(9,$U$206:$U1216)</f>
        <v>#REF!</v>
      </c>
      <c r="Z1216" s="456" t="e">
        <f>SUBTOTAL(9,$V$206:$V1216)</f>
        <v>#REF!</v>
      </c>
      <c r="AA1216" s="159">
        <f>IFERROR(+Revisión_Avance_Periodo!$Z1216/Revisión_Avance_Periodo!$Y1216,0)</f>
        <v>0</v>
      </c>
      <c r="AB1216" s="126"/>
      <c r="AC1216" s="127"/>
      <c r="AD1216" s="125"/>
      <c r="AE1216" s="125"/>
      <c r="AF1216" s="128"/>
      <c r="AG1216" s="129"/>
      <c r="AH1216" s="455" t="e">
        <f>SUBTOTAL(9,$U$1216:$U1418)</f>
        <v>#REF!</v>
      </c>
      <c r="AI1216" s="456" t="e">
        <f>SUBTOTAL(9,$V$1216:$V1418)</f>
        <v>#REF!</v>
      </c>
      <c r="AJ1216" s="159">
        <f>IFERROR(+Revisión_Avance_Periodo!$Z1420/Revisión_Avance_Periodo!$Y1420,0)</f>
        <v>0</v>
      </c>
      <c r="AK1216" s="126"/>
      <c r="AL1216" s="127"/>
      <c r="AM1216" s="125"/>
      <c r="AN1216" s="125"/>
      <c r="AO1216" s="128"/>
      <c r="AP1216" s="129"/>
    </row>
    <row r="1217" spans="1:42" x14ac:dyDescent="0.25">
      <c r="A1217" s="97">
        <v>121</v>
      </c>
      <c r="B1217" s="435" t="e">
        <f>CONCATENATE(Revisión_Avance_Periodo!$D1421,";",Revisión_Avance_Periodo!$F1421,";",Revisión_Avance_Periodo!$L1421)</f>
        <v>#REF!</v>
      </c>
      <c r="C1217" s="435" t="e">
        <f t="shared" si="99"/>
        <v>#REF!</v>
      </c>
      <c r="D1217" s="123" t="e">
        <f>VLOOKUP($A1217,#REF!,3,FALSE)</f>
        <v>#REF!</v>
      </c>
      <c r="E1217" s="436" t="e">
        <f>VLOOKUP($A1217,#REF!,4,FALSE)</f>
        <v>#REF!</v>
      </c>
      <c r="F1217" s="103" t="e">
        <f>VLOOKUP($A1217,#REF!,5,FALSE)</f>
        <v>#REF!</v>
      </c>
      <c r="G1217" s="98" t="e">
        <f>VLOOKUP($A1217,#REF!,8,FALSE)</f>
        <v>#REF!</v>
      </c>
      <c r="H1217" s="93" t="e">
        <f>VLOOKUP($A1217,#REF!,7,FALSE)</f>
        <v>#REF!</v>
      </c>
      <c r="I1217" s="438" t="e">
        <f>VLOOKUP($A1217,#REF!,10,FALSE)</f>
        <v>#REF!</v>
      </c>
      <c r="J1217" s="98" t="e">
        <f>VLOOKUP($A1217,#REF!,11,FALSE)</f>
        <v>#REF!</v>
      </c>
      <c r="K1217" s="114" t="e">
        <f>VLOOKUP($A1217,#REF!,12,FALSE)</f>
        <v>#REF!</v>
      </c>
      <c r="L1217" s="98" t="e">
        <f>VLOOKUP($A1217,#REF!,13,FALSE)</f>
        <v>#REF!</v>
      </c>
      <c r="M1217" s="438" t="e">
        <f>VLOOKUP($A1217,#REF!,14,FALSE)</f>
        <v>#REF!</v>
      </c>
      <c r="N1217" s="103" t="e">
        <f>VLOOKUP($A1217,#REF!,15,FALSE)</f>
        <v>#REF!</v>
      </c>
      <c r="O1217" s="103" t="e">
        <f>VLOOKUP($A1217,#REF!,18,FALSE)</f>
        <v>#REF!</v>
      </c>
      <c r="P1217" s="93" t="e">
        <f>VLOOKUP($A1217,#REF!,41,FALSE)</f>
        <v>#REF!</v>
      </c>
      <c r="Q1217" s="115" t="e">
        <f>VLOOKUP(Revisión_Avance_Periodo!$L1421,#REF!,30,FALSE)</f>
        <v>#REF!</v>
      </c>
      <c r="R1217" s="116">
        <v>2019</v>
      </c>
      <c r="S1217" s="196">
        <v>43585</v>
      </c>
      <c r="T1217" s="124" t="s">
        <v>71</v>
      </c>
      <c r="U1217" s="136" t="e">
        <f>INDEX(#REF!,MATCH(Revisión_Avance_Periodo!$L1217,#REF!,0),MATCH(Revisión_Avance_Periodo!$T1217,#REF!,0))</f>
        <v>#REF!</v>
      </c>
      <c r="V1217" s="136" t="e">
        <f>INDEX(#REF!,MATCH(Revisión_Avance_Periodo!$L1217,#REF!,0),MATCH(Revisión_Avance_Periodo!$T1217,#REF!,0))</f>
        <v>#REF!</v>
      </c>
      <c r="W1217" s="130" t="e">
        <f t="shared" si="102"/>
        <v>#REF!</v>
      </c>
      <c r="X1217" s="124" t="e">
        <f>VLOOKUP(W1217,Tabla_Estado_Meta_OAP_2019[#All],3,TRUE)</f>
        <v>#REF!</v>
      </c>
      <c r="Y1217" s="455" t="e">
        <f>SUBTOTAL(9,$U$206:$U1217)</f>
        <v>#REF!</v>
      </c>
      <c r="Z1217" s="456" t="e">
        <f>SUBTOTAL(9,$V$206:$V1217)</f>
        <v>#REF!</v>
      </c>
      <c r="AA1217" s="159">
        <f>IFERROR(+Revisión_Avance_Periodo!$Z1217/Revisión_Avance_Periodo!$Y1217,0)</f>
        <v>0</v>
      </c>
      <c r="AB1217" s="126"/>
      <c r="AC1217" s="127"/>
      <c r="AD1217" s="125"/>
      <c r="AE1217" s="125"/>
      <c r="AF1217" s="128"/>
      <c r="AG1217" s="129"/>
      <c r="AH1217" s="455" t="e">
        <f>SUBTOTAL(9,$U$1217:$U1418)</f>
        <v>#REF!</v>
      </c>
      <c r="AI1217" s="456" t="e">
        <f>SUBTOTAL(9,$V$1217:$V1418)</f>
        <v>#REF!</v>
      </c>
      <c r="AJ1217" s="159">
        <f>IFERROR(+Revisión_Avance_Periodo!$Z1421/Revisión_Avance_Periodo!$Y1421,0)</f>
        <v>0</v>
      </c>
      <c r="AK1217" s="126"/>
      <c r="AL1217" s="127"/>
      <c r="AM1217" s="125"/>
      <c r="AN1217" s="125"/>
      <c r="AO1217" s="128"/>
      <c r="AP1217" s="129"/>
    </row>
    <row r="1218" spans="1:42" x14ac:dyDescent="0.25">
      <c r="A1218" s="92">
        <v>121</v>
      </c>
      <c r="B1218" s="435" t="e">
        <f>CONCATENATE(Revisión_Avance_Periodo!$D1422,";",Revisión_Avance_Periodo!$F1422,";",Revisión_Avance_Periodo!$L1422)</f>
        <v>#REF!</v>
      </c>
      <c r="C1218" s="435" t="e">
        <f t="shared" ref="C1218:C1281" si="103">CONCATENATE($N1218,";",$L1218,";",$T1218)</f>
        <v>#REF!</v>
      </c>
      <c r="D1218" s="114" t="e">
        <f>VLOOKUP($A1218,#REF!,3,FALSE)</f>
        <v>#REF!</v>
      </c>
      <c r="E1218" s="436" t="e">
        <f>VLOOKUP($A1218,#REF!,4,FALSE)</f>
        <v>#REF!</v>
      </c>
      <c r="F1218" s="102" t="e">
        <f>VLOOKUP($A1218,#REF!,5,FALSE)</f>
        <v>#REF!</v>
      </c>
      <c r="G1218" s="93" t="e">
        <f>VLOOKUP($A1218,#REF!,8,FALSE)</f>
        <v>#REF!</v>
      </c>
      <c r="H1218" s="93" t="e">
        <f>VLOOKUP($A1218,#REF!,7,FALSE)</f>
        <v>#REF!</v>
      </c>
      <c r="I1218" s="438" t="e">
        <f>VLOOKUP($A1218,#REF!,10,FALSE)</f>
        <v>#REF!</v>
      </c>
      <c r="J1218" s="93" t="e">
        <f>VLOOKUP($A1218,#REF!,11,FALSE)</f>
        <v>#REF!</v>
      </c>
      <c r="K1218" s="114" t="e">
        <f>VLOOKUP($A1218,#REF!,12,FALSE)</f>
        <v>#REF!</v>
      </c>
      <c r="L1218" s="93" t="e">
        <f>VLOOKUP($A1218,#REF!,13,FALSE)</f>
        <v>#REF!</v>
      </c>
      <c r="M1218" s="438" t="e">
        <f>VLOOKUP($A1218,#REF!,14,FALSE)</f>
        <v>#REF!</v>
      </c>
      <c r="N1218" s="102" t="e">
        <f>VLOOKUP($A1218,#REF!,15,FALSE)</f>
        <v>#REF!</v>
      </c>
      <c r="O1218" s="102" t="e">
        <f>VLOOKUP($A1218,#REF!,18,FALSE)</f>
        <v>#REF!</v>
      </c>
      <c r="P1218" s="93" t="e">
        <f>VLOOKUP($A1218,#REF!,41,FALSE)</f>
        <v>#REF!</v>
      </c>
      <c r="Q1218" s="115" t="e">
        <f>VLOOKUP(Revisión_Avance_Periodo!$L1422,#REF!,30,FALSE)</f>
        <v>#REF!</v>
      </c>
      <c r="R1218" s="116">
        <v>2019</v>
      </c>
      <c r="S1218" s="196">
        <v>43615</v>
      </c>
      <c r="T1218" s="116" t="s">
        <v>72</v>
      </c>
      <c r="U1218" s="136" t="e">
        <f>INDEX(#REF!,MATCH(Revisión_Avance_Periodo!$L1218,#REF!,0),MATCH(Revisión_Avance_Periodo!$T1218,#REF!,0))</f>
        <v>#REF!</v>
      </c>
      <c r="V1218" s="136" t="e">
        <f>INDEX(#REF!,MATCH(Revisión_Avance_Periodo!$L1218,#REF!,0),MATCH(Revisión_Avance_Periodo!$T1218,#REF!,0))</f>
        <v>#REF!</v>
      </c>
      <c r="W1218" s="130" t="e">
        <f t="shared" si="102"/>
        <v>#REF!</v>
      </c>
      <c r="X1218" s="116" t="e">
        <f>VLOOKUP(W1218,Tabla_Estado_Meta_OAP_2019[#All],3,TRUE)</f>
        <v>#REF!</v>
      </c>
      <c r="Y1218" s="455" t="e">
        <f>SUBTOTAL(9,$U$206:$U1218)</f>
        <v>#REF!</v>
      </c>
      <c r="Z1218" s="456" t="e">
        <f>SUBTOTAL(9,$V$206:$V1218)</f>
        <v>#REF!</v>
      </c>
      <c r="AA1218" s="159">
        <f>IFERROR(+Revisión_Avance_Periodo!$Z1218/Revisión_Avance_Periodo!$Y1218,0)</f>
        <v>0</v>
      </c>
      <c r="AB1218" s="126"/>
      <c r="AC1218" s="127"/>
      <c r="AD1218" s="125"/>
      <c r="AE1218" s="125"/>
      <c r="AF1218" s="128"/>
      <c r="AG1218" s="129"/>
      <c r="AH1218" s="455" t="e">
        <f>SUBTOTAL(9,$U$1218:$U1418)</f>
        <v>#REF!</v>
      </c>
      <c r="AI1218" s="456" t="e">
        <f>SUBTOTAL(9,$V$1218:$V1418)</f>
        <v>#REF!</v>
      </c>
      <c r="AJ1218" s="159">
        <f>IFERROR(+Revisión_Avance_Periodo!$Z1422/Revisión_Avance_Periodo!$Y1422,0)</f>
        <v>0</v>
      </c>
      <c r="AK1218" s="126"/>
      <c r="AL1218" s="127"/>
      <c r="AM1218" s="125"/>
      <c r="AN1218" s="125"/>
      <c r="AO1218" s="128"/>
      <c r="AP1218" s="129"/>
    </row>
    <row r="1219" spans="1:42" x14ac:dyDescent="0.25">
      <c r="A1219" s="97">
        <v>121</v>
      </c>
      <c r="B1219" s="435" t="e">
        <f>CONCATENATE(Revisión_Avance_Periodo!$D1423,";",Revisión_Avance_Periodo!$F1423,";",Revisión_Avance_Periodo!$L1423)</f>
        <v>#REF!</v>
      </c>
      <c r="C1219" s="435" t="e">
        <f t="shared" si="103"/>
        <v>#REF!</v>
      </c>
      <c r="D1219" s="123" t="e">
        <f>VLOOKUP($A1219,#REF!,3,FALSE)</f>
        <v>#REF!</v>
      </c>
      <c r="E1219" s="436" t="e">
        <f>VLOOKUP($A1219,#REF!,4,FALSE)</f>
        <v>#REF!</v>
      </c>
      <c r="F1219" s="103" t="e">
        <f>VLOOKUP($A1219,#REF!,5,FALSE)</f>
        <v>#REF!</v>
      </c>
      <c r="G1219" s="98" t="e">
        <f>VLOOKUP($A1219,#REF!,8,FALSE)</f>
        <v>#REF!</v>
      </c>
      <c r="H1219" s="93" t="e">
        <f>VLOOKUP($A1219,#REF!,7,FALSE)</f>
        <v>#REF!</v>
      </c>
      <c r="I1219" s="438" t="e">
        <f>VLOOKUP($A1219,#REF!,10,FALSE)</f>
        <v>#REF!</v>
      </c>
      <c r="J1219" s="98" t="e">
        <f>VLOOKUP($A1219,#REF!,11,FALSE)</f>
        <v>#REF!</v>
      </c>
      <c r="K1219" s="114" t="e">
        <f>VLOOKUP($A1219,#REF!,12,FALSE)</f>
        <v>#REF!</v>
      </c>
      <c r="L1219" s="98" t="e">
        <f>VLOOKUP($A1219,#REF!,13,FALSE)</f>
        <v>#REF!</v>
      </c>
      <c r="M1219" s="438" t="e">
        <f>VLOOKUP($A1219,#REF!,14,FALSE)</f>
        <v>#REF!</v>
      </c>
      <c r="N1219" s="103" t="e">
        <f>VLOOKUP($A1219,#REF!,15,FALSE)</f>
        <v>#REF!</v>
      </c>
      <c r="O1219" s="103" t="e">
        <f>VLOOKUP($A1219,#REF!,18,FALSE)</f>
        <v>#REF!</v>
      </c>
      <c r="P1219" s="93" t="e">
        <f>VLOOKUP($A1219,#REF!,41,FALSE)</f>
        <v>#REF!</v>
      </c>
      <c r="Q1219" s="115" t="e">
        <f>VLOOKUP(Revisión_Avance_Periodo!$L1423,#REF!,30,FALSE)</f>
        <v>#REF!</v>
      </c>
      <c r="R1219" s="116">
        <v>2019</v>
      </c>
      <c r="S1219" s="196">
        <v>43646</v>
      </c>
      <c r="T1219" s="124" t="s">
        <v>73</v>
      </c>
      <c r="U1219" s="136" t="e">
        <f>INDEX(#REF!,MATCH(Revisión_Avance_Periodo!$L1219,#REF!,0),MATCH(Revisión_Avance_Periodo!$T1219,#REF!,0))</f>
        <v>#REF!</v>
      </c>
      <c r="V1219" s="136" t="e">
        <f>INDEX(#REF!,MATCH(Revisión_Avance_Periodo!$L1219,#REF!,0),MATCH(Revisión_Avance_Periodo!$T1219,#REF!,0))</f>
        <v>#REF!</v>
      </c>
      <c r="W1219" s="130" t="e">
        <f t="shared" si="102"/>
        <v>#REF!</v>
      </c>
      <c r="X1219" s="124" t="e">
        <f>VLOOKUP(W1219,Tabla_Estado_Meta_OAP_2019[#All],3,TRUE)</f>
        <v>#REF!</v>
      </c>
      <c r="Y1219" s="455" t="e">
        <f>SUBTOTAL(9,$U$206:$U1219)</f>
        <v>#REF!</v>
      </c>
      <c r="Z1219" s="456" t="e">
        <f>SUBTOTAL(9,$V$206:$V1219)</f>
        <v>#REF!</v>
      </c>
      <c r="AA1219" s="159">
        <f>IFERROR(+Revisión_Avance_Periodo!$Z1219/Revisión_Avance_Periodo!$Y1219,0)</f>
        <v>0</v>
      </c>
      <c r="AB1219" s="126"/>
      <c r="AC1219" s="127"/>
      <c r="AD1219" s="125"/>
      <c r="AE1219" s="125"/>
      <c r="AF1219" s="128"/>
      <c r="AG1219" s="129"/>
      <c r="AH1219" s="455" t="e">
        <f>SUBTOTAL(9,$U$1219:$U1418)</f>
        <v>#REF!</v>
      </c>
      <c r="AI1219" s="456" t="e">
        <f>SUBTOTAL(9,$V$1219:$V1418)</f>
        <v>#REF!</v>
      </c>
      <c r="AJ1219" s="159">
        <f>IFERROR(+Revisión_Avance_Periodo!$Z1423/Revisión_Avance_Periodo!$Y1423,0)</f>
        <v>0</v>
      </c>
      <c r="AK1219" s="126"/>
      <c r="AL1219" s="127"/>
      <c r="AM1219" s="125"/>
      <c r="AN1219" s="125"/>
      <c r="AO1219" s="128"/>
      <c r="AP1219" s="129"/>
    </row>
    <row r="1220" spans="1:42" x14ac:dyDescent="0.25">
      <c r="A1220" s="92">
        <v>121</v>
      </c>
      <c r="B1220" s="435" t="e">
        <f>CONCATENATE(Revisión_Avance_Periodo!$D1424,";",Revisión_Avance_Periodo!$F1424,";",Revisión_Avance_Periodo!$L1424)</f>
        <v>#REF!</v>
      </c>
      <c r="C1220" s="435" t="e">
        <f t="shared" si="103"/>
        <v>#REF!</v>
      </c>
      <c r="D1220" s="114" t="e">
        <f>VLOOKUP($A1220,#REF!,3,FALSE)</f>
        <v>#REF!</v>
      </c>
      <c r="E1220" s="436" t="e">
        <f>VLOOKUP($A1220,#REF!,4,FALSE)</f>
        <v>#REF!</v>
      </c>
      <c r="F1220" s="102" t="e">
        <f>VLOOKUP($A1220,#REF!,5,FALSE)</f>
        <v>#REF!</v>
      </c>
      <c r="G1220" s="93" t="e">
        <f>VLOOKUP($A1220,#REF!,8,FALSE)</f>
        <v>#REF!</v>
      </c>
      <c r="H1220" s="93" t="e">
        <f>VLOOKUP($A1220,#REF!,7,FALSE)</f>
        <v>#REF!</v>
      </c>
      <c r="I1220" s="438" t="e">
        <f>VLOOKUP($A1220,#REF!,10,FALSE)</f>
        <v>#REF!</v>
      </c>
      <c r="J1220" s="93" t="e">
        <f>VLOOKUP($A1220,#REF!,11,FALSE)</f>
        <v>#REF!</v>
      </c>
      <c r="K1220" s="114" t="e">
        <f>VLOOKUP($A1220,#REF!,12,FALSE)</f>
        <v>#REF!</v>
      </c>
      <c r="L1220" s="93" t="e">
        <f>VLOOKUP($A1220,#REF!,13,FALSE)</f>
        <v>#REF!</v>
      </c>
      <c r="M1220" s="438" t="e">
        <f>VLOOKUP($A1220,#REF!,14,FALSE)</f>
        <v>#REF!</v>
      </c>
      <c r="N1220" s="102" t="e">
        <f>VLOOKUP($A1220,#REF!,15,FALSE)</f>
        <v>#REF!</v>
      </c>
      <c r="O1220" s="102" t="e">
        <f>VLOOKUP($A1220,#REF!,18,FALSE)</f>
        <v>#REF!</v>
      </c>
      <c r="P1220" s="93" t="e">
        <f>VLOOKUP($A1220,#REF!,41,FALSE)</f>
        <v>#REF!</v>
      </c>
      <c r="Q1220" s="115" t="e">
        <f>VLOOKUP(Revisión_Avance_Periodo!$L1424,#REF!,30,FALSE)</f>
        <v>#REF!</v>
      </c>
      <c r="R1220" s="116">
        <v>2019</v>
      </c>
      <c r="S1220" s="196">
        <v>43676</v>
      </c>
      <c r="T1220" s="116" t="s">
        <v>74</v>
      </c>
      <c r="U1220" s="136" t="e">
        <f>INDEX(#REF!,MATCH(Revisión_Avance_Periodo!$L1220,#REF!,0),MATCH(Revisión_Avance_Periodo!$T1220,#REF!,0))</f>
        <v>#REF!</v>
      </c>
      <c r="V1220" s="136" t="e">
        <f>INDEX(#REF!,MATCH(Revisión_Avance_Periodo!$L1220,#REF!,0),MATCH(Revisión_Avance_Periodo!$T1220,#REF!,0))</f>
        <v>#REF!</v>
      </c>
      <c r="W1220" s="130" t="e">
        <f t="shared" si="102"/>
        <v>#REF!</v>
      </c>
      <c r="X1220" s="116" t="e">
        <f>VLOOKUP(W1220,Tabla_Estado_Meta_OAP_2019[#All],3,TRUE)</f>
        <v>#REF!</v>
      </c>
      <c r="Y1220" s="455" t="e">
        <f>SUBTOTAL(9,$U$206:$U1220)</f>
        <v>#REF!</v>
      </c>
      <c r="Z1220" s="456" t="e">
        <f>SUBTOTAL(9,$V$206:$V1220)</f>
        <v>#REF!</v>
      </c>
      <c r="AA1220" s="159">
        <f>IFERROR(+Revisión_Avance_Periodo!$Z1220/Revisión_Avance_Periodo!$Y1220,0)</f>
        <v>0</v>
      </c>
      <c r="AB1220" s="126"/>
      <c r="AC1220" s="127"/>
      <c r="AD1220" s="125"/>
      <c r="AE1220" s="125"/>
      <c r="AF1220" s="128"/>
      <c r="AG1220" s="129"/>
      <c r="AH1220" s="455" t="e">
        <f>SUBTOTAL(9,$U$1220:$U1418)</f>
        <v>#REF!</v>
      </c>
      <c r="AI1220" s="456" t="e">
        <f>SUBTOTAL(9,$V$1220:$V1418)</f>
        <v>#REF!</v>
      </c>
      <c r="AJ1220" s="159">
        <f>IFERROR(+Revisión_Avance_Periodo!$Z1424/Revisión_Avance_Periodo!$Y1424,0)</f>
        <v>0</v>
      </c>
      <c r="AK1220" s="126"/>
      <c r="AL1220" s="127"/>
      <c r="AM1220" s="125"/>
      <c r="AN1220" s="125"/>
      <c r="AO1220" s="128"/>
      <c r="AP1220" s="129"/>
    </row>
    <row r="1221" spans="1:42" x14ac:dyDescent="0.25">
      <c r="A1221" s="97">
        <v>121</v>
      </c>
      <c r="B1221" s="435" t="e">
        <f>CONCATENATE(Revisión_Avance_Periodo!$D1425,";",Revisión_Avance_Periodo!$F1425,";",Revisión_Avance_Periodo!$L1425)</f>
        <v>#REF!</v>
      </c>
      <c r="C1221" s="435" t="e">
        <f t="shared" si="103"/>
        <v>#REF!</v>
      </c>
      <c r="D1221" s="123" t="e">
        <f>VLOOKUP($A1221,#REF!,3,FALSE)</f>
        <v>#REF!</v>
      </c>
      <c r="E1221" s="436" t="e">
        <f>VLOOKUP($A1221,#REF!,4,FALSE)</f>
        <v>#REF!</v>
      </c>
      <c r="F1221" s="103" t="e">
        <f>VLOOKUP($A1221,#REF!,5,FALSE)</f>
        <v>#REF!</v>
      </c>
      <c r="G1221" s="98" t="e">
        <f>VLOOKUP($A1221,#REF!,8,FALSE)</f>
        <v>#REF!</v>
      </c>
      <c r="H1221" s="93" t="e">
        <f>VLOOKUP($A1221,#REF!,7,FALSE)</f>
        <v>#REF!</v>
      </c>
      <c r="I1221" s="438" t="e">
        <f>VLOOKUP($A1221,#REF!,10,FALSE)</f>
        <v>#REF!</v>
      </c>
      <c r="J1221" s="98" t="e">
        <f>VLOOKUP($A1221,#REF!,11,FALSE)</f>
        <v>#REF!</v>
      </c>
      <c r="K1221" s="114" t="e">
        <f>VLOOKUP($A1221,#REF!,12,FALSE)</f>
        <v>#REF!</v>
      </c>
      <c r="L1221" s="98" t="e">
        <f>VLOOKUP($A1221,#REF!,13,FALSE)</f>
        <v>#REF!</v>
      </c>
      <c r="M1221" s="438" t="e">
        <f>VLOOKUP($A1221,#REF!,14,FALSE)</f>
        <v>#REF!</v>
      </c>
      <c r="N1221" s="103" t="e">
        <f>VLOOKUP($A1221,#REF!,15,FALSE)</f>
        <v>#REF!</v>
      </c>
      <c r="O1221" s="103" t="e">
        <f>VLOOKUP($A1221,#REF!,18,FALSE)</f>
        <v>#REF!</v>
      </c>
      <c r="P1221" s="93" t="e">
        <f>VLOOKUP($A1221,#REF!,41,FALSE)</f>
        <v>#REF!</v>
      </c>
      <c r="Q1221" s="115" t="e">
        <f>VLOOKUP(Revisión_Avance_Periodo!$L1425,#REF!,30,FALSE)</f>
        <v>#REF!</v>
      </c>
      <c r="R1221" s="116">
        <v>2019</v>
      </c>
      <c r="S1221" s="196">
        <v>43707</v>
      </c>
      <c r="T1221" s="124" t="s">
        <v>75</v>
      </c>
      <c r="U1221" s="136" t="e">
        <f>INDEX(#REF!,MATCH(Revisión_Avance_Periodo!$L1221,#REF!,0),MATCH(Revisión_Avance_Periodo!$T1221,#REF!,0))</f>
        <v>#REF!</v>
      </c>
      <c r="V1221" s="136" t="e">
        <f>INDEX(#REF!,MATCH(Revisión_Avance_Periodo!$L1221,#REF!,0),MATCH(Revisión_Avance_Periodo!$T1221,#REF!,0))</f>
        <v>#REF!</v>
      </c>
      <c r="W1221" s="130" t="e">
        <f t="shared" si="102"/>
        <v>#REF!</v>
      </c>
      <c r="X1221" s="124" t="e">
        <f>VLOOKUP(W1221,Tabla_Estado_Meta_OAP_2019[#All],3,TRUE)</f>
        <v>#REF!</v>
      </c>
      <c r="Y1221" s="455" t="e">
        <f>SUBTOTAL(9,$U$206:$U1221)</f>
        <v>#REF!</v>
      </c>
      <c r="Z1221" s="456" t="e">
        <f>SUBTOTAL(9,$V$206:$V1221)</f>
        <v>#REF!</v>
      </c>
      <c r="AA1221" s="159">
        <f>IFERROR(+Revisión_Avance_Periodo!$Z1221/Revisión_Avance_Periodo!$Y1221,0)</f>
        <v>0</v>
      </c>
      <c r="AB1221" s="126"/>
      <c r="AC1221" s="127"/>
      <c r="AD1221" s="125"/>
      <c r="AE1221" s="125"/>
      <c r="AF1221" s="128"/>
      <c r="AG1221" s="129"/>
      <c r="AH1221" s="455" t="e">
        <f>SUBTOTAL(9,$U$1221:$U1418)</f>
        <v>#REF!</v>
      </c>
      <c r="AI1221" s="456" t="e">
        <f>SUBTOTAL(9,$V$1221:$V1418)</f>
        <v>#REF!</v>
      </c>
      <c r="AJ1221" s="159">
        <f>IFERROR(+Revisión_Avance_Periodo!$Z1425/Revisión_Avance_Periodo!$Y1425,0)</f>
        <v>0</v>
      </c>
      <c r="AK1221" s="126"/>
      <c r="AL1221" s="127"/>
      <c r="AM1221" s="125"/>
      <c r="AN1221" s="125"/>
      <c r="AO1221" s="128"/>
      <c r="AP1221" s="129"/>
    </row>
    <row r="1222" spans="1:42" x14ac:dyDescent="0.25">
      <c r="A1222" s="92">
        <v>121</v>
      </c>
      <c r="B1222" s="435" t="e">
        <f>CONCATENATE(Revisión_Avance_Periodo!$D1426,";",Revisión_Avance_Periodo!$F1426,";",Revisión_Avance_Periodo!$L1426)</f>
        <v>#REF!</v>
      </c>
      <c r="C1222" s="435" t="e">
        <f t="shared" si="103"/>
        <v>#REF!</v>
      </c>
      <c r="D1222" s="114" t="e">
        <f>VLOOKUP($A1222,#REF!,3,FALSE)</f>
        <v>#REF!</v>
      </c>
      <c r="E1222" s="436" t="e">
        <f>VLOOKUP($A1222,#REF!,4,FALSE)</f>
        <v>#REF!</v>
      </c>
      <c r="F1222" s="102" t="e">
        <f>VLOOKUP($A1222,#REF!,5,FALSE)</f>
        <v>#REF!</v>
      </c>
      <c r="G1222" s="93" t="e">
        <f>VLOOKUP($A1222,#REF!,8,FALSE)</f>
        <v>#REF!</v>
      </c>
      <c r="H1222" s="93" t="e">
        <f>VLOOKUP($A1222,#REF!,7,FALSE)</f>
        <v>#REF!</v>
      </c>
      <c r="I1222" s="438" t="e">
        <f>VLOOKUP($A1222,#REF!,10,FALSE)</f>
        <v>#REF!</v>
      </c>
      <c r="J1222" s="93" t="e">
        <f>VLOOKUP($A1222,#REF!,11,FALSE)</f>
        <v>#REF!</v>
      </c>
      <c r="K1222" s="114" t="e">
        <f>VLOOKUP($A1222,#REF!,12,FALSE)</f>
        <v>#REF!</v>
      </c>
      <c r="L1222" s="93" t="e">
        <f>VLOOKUP($A1222,#REF!,13,FALSE)</f>
        <v>#REF!</v>
      </c>
      <c r="M1222" s="438" t="e">
        <f>VLOOKUP($A1222,#REF!,14,FALSE)</f>
        <v>#REF!</v>
      </c>
      <c r="N1222" s="102" t="e">
        <f>VLOOKUP($A1222,#REF!,15,FALSE)</f>
        <v>#REF!</v>
      </c>
      <c r="O1222" s="102" t="e">
        <f>VLOOKUP($A1222,#REF!,18,FALSE)</f>
        <v>#REF!</v>
      </c>
      <c r="P1222" s="93" t="e">
        <f>VLOOKUP($A1222,#REF!,41,FALSE)</f>
        <v>#REF!</v>
      </c>
      <c r="Q1222" s="115" t="e">
        <f>VLOOKUP(Revisión_Avance_Periodo!$L1426,#REF!,30,FALSE)</f>
        <v>#REF!</v>
      </c>
      <c r="R1222" s="116">
        <v>2019</v>
      </c>
      <c r="S1222" s="196">
        <v>43738</v>
      </c>
      <c r="T1222" s="116" t="s">
        <v>76</v>
      </c>
      <c r="U1222" s="136" t="e">
        <f>INDEX(#REF!,MATCH(Revisión_Avance_Periodo!$L1222,#REF!,0),MATCH(Revisión_Avance_Periodo!$T1222,#REF!,0))</f>
        <v>#REF!</v>
      </c>
      <c r="V1222" s="136" t="e">
        <f>INDEX(#REF!,MATCH(Revisión_Avance_Periodo!$L1222,#REF!,0),MATCH(Revisión_Avance_Periodo!$T1222,#REF!,0))</f>
        <v>#REF!</v>
      </c>
      <c r="W1222" s="130" t="e">
        <f t="shared" si="102"/>
        <v>#REF!</v>
      </c>
      <c r="X1222" s="116" t="e">
        <f>VLOOKUP(W1222,Tabla_Estado_Meta_OAP_2019[#All],3,TRUE)</f>
        <v>#REF!</v>
      </c>
      <c r="Y1222" s="455" t="e">
        <f>SUBTOTAL(9,$U$206:$U1222)</f>
        <v>#REF!</v>
      </c>
      <c r="Z1222" s="456" t="e">
        <f>SUBTOTAL(9,$V$206:$V1222)</f>
        <v>#REF!</v>
      </c>
      <c r="AA1222" s="159">
        <f>IFERROR(+Revisión_Avance_Periodo!$Z1222/Revisión_Avance_Periodo!$Y1222,0)</f>
        <v>0</v>
      </c>
      <c r="AB1222" s="126"/>
      <c r="AC1222" s="127"/>
      <c r="AD1222" s="125"/>
      <c r="AE1222" s="125"/>
      <c r="AF1222" s="128"/>
      <c r="AG1222" s="129"/>
      <c r="AH1222" s="455" t="e">
        <f>SUBTOTAL(9,$U$1222:$U1418)</f>
        <v>#REF!</v>
      </c>
      <c r="AI1222" s="456" t="e">
        <f>SUBTOTAL(9,$V$1222:$V1418)</f>
        <v>#REF!</v>
      </c>
      <c r="AJ1222" s="159">
        <f>IFERROR(+Revisión_Avance_Periodo!$Z1426/Revisión_Avance_Periodo!$Y1426,0)</f>
        <v>0</v>
      </c>
      <c r="AK1222" s="126"/>
      <c r="AL1222" s="127"/>
      <c r="AM1222" s="125"/>
      <c r="AN1222" s="125"/>
      <c r="AO1222" s="128"/>
      <c r="AP1222" s="129"/>
    </row>
    <row r="1223" spans="1:42" x14ac:dyDescent="0.25">
      <c r="A1223" s="97">
        <v>121</v>
      </c>
      <c r="B1223" s="435" t="e">
        <f>CONCATENATE(Revisión_Avance_Periodo!$D1427,";",Revisión_Avance_Periodo!$F1427,";",Revisión_Avance_Periodo!$L1427)</f>
        <v>#REF!</v>
      </c>
      <c r="C1223" s="435" t="e">
        <f t="shared" si="103"/>
        <v>#REF!</v>
      </c>
      <c r="D1223" s="123" t="e">
        <f>VLOOKUP($A1223,#REF!,3,FALSE)</f>
        <v>#REF!</v>
      </c>
      <c r="E1223" s="436" t="e">
        <f>VLOOKUP($A1223,#REF!,4,FALSE)</f>
        <v>#REF!</v>
      </c>
      <c r="F1223" s="103" t="e">
        <f>VLOOKUP($A1223,#REF!,5,FALSE)</f>
        <v>#REF!</v>
      </c>
      <c r="G1223" s="98" t="e">
        <f>VLOOKUP($A1223,#REF!,8,FALSE)</f>
        <v>#REF!</v>
      </c>
      <c r="H1223" s="93" t="e">
        <f>VLOOKUP($A1223,#REF!,7,FALSE)</f>
        <v>#REF!</v>
      </c>
      <c r="I1223" s="438" t="e">
        <f>VLOOKUP($A1223,#REF!,10,FALSE)</f>
        <v>#REF!</v>
      </c>
      <c r="J1223" s="98" t="e">
        <f>VLOOKUP($A1223,#REF!,11,FALSE)</f>
        <v>#REF!</v>
      </c>
      <c r="K1223" s="114" t="e">
        <f>VLOOKUP($A1223,#REF!,12,FALSE)</f>
        <v>#REF!</v>
      </c>
      <c r="L1223" s="98" t="e">
        <f>VLOOKUP($A1223,#REF!,13,FALSE)</f>
        <v>#REF!</v>
      </c>
      <c r="M1223" s="438" t="e">
        <f>VLOOKUP($A1223,#REF!,14,FALSE)</f>
        <v>#REF!</v>
      </c>
      <c r="N1223" s="103" t="e">
        <f>VLOOKUP($A1223,#REF!,15,FALSE)</f>
        <v>#REF!</v>
      </c>
      <c r="O1223" s="103" t="e">
        <f>VLOOKUP($A1223,#REF!,18,FALSE)</f>
        <v>#REF!</v>
      </c>
      <c r="P1223" s="93" t="e">
        <f>VLOOKUP($A1223,#REF!,41,FALSE)</f>
        <v>#REF!</v>
      </c>
      <c r="Q1223" s="115" t="e">
        <f>VLOOKUP(Revisión_Avance_Periodo!$L1427,#REF!,30,FALSE)</f>
        <v>#REF!</v>
      </c>
      <c r="R1223" s="116">
        <v>2019</v>
      </c>
      <c r="S1223" s="196">
        <v>43768</v>
      </c>
      <c r="T1223" s="124" t="s">
        <v>77</v>
      </c>
      <c r="U1223" s="136" t="e">
        <f>INDEX(#REF!,MATCH(Revisión_Avance_Periodo!$L1223,#REF!,0),MATCH(Revisión_Avance_Periodo!$T1223,#REF!,0))</f>
        <v>#REF!</v>
      </c>
      <c r="V1223" s="136" t="e">
        <f>INDEX(#REF!,MATCH(Revisión_Avance_Periodo!$L1223,#REF!,0),MATCH(Revisión_Avance_Periodo!$T1223,#REF!,0))</f>
        <v>#REF!</v>
      </c>
      <c r="W1223" s="130" t="e">
        <f t="shared" si="102"/>
        <v>#REF!</v>
      </c>
      <c r="X1223" s="124" t="e">
        <f>VLOOKUP(W1223,Tabla_Estado_Meta_OAP_2019[#All],3,TRUE)</f>
        <v>#REF!</v>
      </c>
      <c r="Y1223" s="455" t="e">
        <f>SUBTOTAL(9,$U$206:$U1223)</f>
        <v>#REF!</v>
      </c>
      <c r="Z1223" s="456" t="e">
        <f>SUBTOTAL(9,$V$206:$V1223)</f>
        <v>#REF!</v>
      </c>
      <c r="AA1223" s="159">
        <f>IFERROR(+Revisión_Avance_Periodo!$Z1223/Revisión_Avance_Periodo!$Y1223,0)</f>
        <v>0</v>
      </c>
      <c r="AB1223" s="126"/>
      <c r="AC1223" s="127"/>
      <c r="AD1223" s="125"/>
      <c r="AE1223" s="125"/>
      <c r="AF1223" s="128"/>
      <c r="AG1223" s="129"/>
      <c r="AH1223" s="455" t="e">
        <f>SUBTOTAL(9,$U$1223:$U1418)</f>
        <v>#REF!</v>
      </c>
      <c r="AI1223" s="456" t="e">
        <f>SUBTOTAL(9,$V$1223:$V1418)</f>
        <v>#REF!</v>
      </c>
      <c r="AJ1223" s="159">
        <f>IFERROR(+Revisión_Avance_Periodo!$Z1427/Revisión_Avance_Periodo!$Y1427,0)</f>
        <v>0</v>
      </c>
      <c r="AK1223" s="126"/>
      <c r="AL1223" s="127"/>
      <c r="AM1223" s="125"/>
      <c r="AN1223" s="125"/>
      <c r="AO1223" s="128"/>
      <c r="AP1223" s="129"/>
    </row>
    <row r="1224" spans="1:42" x14ac:dyDescent="0.25">
      <c r="A1224" s="92">
        <v>121</v>
      </c>
      <c r="B1224" s="435" t="e">
        <f>CONCATENATE(Revisión_Avance_Periodo!$D1428,";",Revisión_Avance_Periodo!$F1428,";",Revisión_Avance_Periodo!$L1428)</f>
        <v>#REF!</v>
      </c>
      <c r="C1224" s="435" t="e">
        <f t="shared" si="103"/>
        <v>#REF!</v>
      </c>
      <c r="D1224" s="114" t="e">
        <f>VLOOKUP($A1224,#REF!,3,FALSE)</f>
        <v>#REF!</v>
      </c>
      <c r="E1224" s="436" t="e">
        <f>VLOOKUP($A1224,#REF!,4,FALSE)</f>
        <v>#REF!</v>
      </c>
      <c r="F1224" s="102" t="e">
        <f>VLOOKUP($A1224,#REF!,5,FALSE)</f>
        <v>#REF!</v>
      </c>
      <c r="G1224" s="93" t="e">
        <f>VLOOKUP($A1224,#REF!,8,FALSE)</f>
        <v>#REF!</v>
      </c>
      <c r="H1224" s="93" t="e">
        <f>VLOOKUP($A1224,#REF!,7,FALSE)</f>
        <v>#REF!</v>
      </c>
      <c r="I1224" s="438" t="e">
        <f>VLOOKUP($A1224,#REF!,10,FALSE)</f>
        <v>#REF!</v>
      </c>
      <c r="J1224" s="93" t="e">
        <f>VLOOKUP($A1224,#REF!,11,FALSE)</f>
        <v>#REF!</v>
      </c>
      <c r="K1224" s="114" t="e">
        <f>VLOOKUP($A1224,#REF!,12,FALSE)</f>
        <v>#REF!</v>
      </c>
      <c r="L1224" s="93" t="e">
        <f>VLOOKUP($A1224,#REF!,13,FALSE)</f>
        <v>#REF!</v>
      </c>
      <c r="M1224" s="438" t="e">
        <f>VLOOKUP($A1224,#REF!,14,FALSE)</f>
        <v>#REF!</v>
      </c>
      <c r="N1224" s="102" t="e">
        <f>VLOOKUP($A1224,#REF!,15,FALSE)</f>
        <v>#REF!</v>
      </c>
      <c r="O1224" s="102" t="e">
        <f>VLOOKUP($A1224,#REF!,18,FALSE)</f>
        <v>#REF!</v>
      </c>
      <c r="P1224" s="93" t="e">
        <f>VLOOKUP($A1224,#REF!,41,FALSE)</f>
        <v>#REF!</v>
      </c>
      <c r="Q1224" s="115" t="e">
        <f>VLOOKUP(Revisión_Avance_Periodo!$L1428,#REF!,30,FALSE)</f>
        <v>#REF!</v>
      </c>
      <c r="R1224" s="116">
        <v>2019</v>
      </c>
      <c r="S1224" s="196">
        <v>43799</v>
      </c>
      <c r="T1224" s="116" t="s">
        <v>78</v>
      </c>
      <c r="U1224" s="136" t="e">
        <f>INDEX(#REF!,MATCH(Revisión_Avance_Periodo!$L1224,#REF!,0),MATCH(Revisión_Avance_Periodo!$T1224,#REF!,0))</f>
        <v>#REF!</v>
      </c>
      <c r="V1224" s="136" t="e">
        <f>INDEX(#REF!,MATCH(Revisión_Avance_Periodo!$L1224,#REF!,0),MATCH(Revisión_Avance_Periodo!$T1224,#REF!,0))</f>
        <v>#REF!</v>
      </c>
      <c r="W1224" s="130" t="e">
        <f t="shared" si="102"/>
        <v>#REF!</v>
      </c>
      <c r="X1224" s="116" t="e">
        <f>VLOOKUP(W1224,Tabla_Estado_Meta_OAP_2019[#All],3,TRUE)</f>
        <v>#REF!</v>
      </c>
      <c r="Y1224" s="455" t="e">
        <f>SUBTOTAL(9,$U$206:$U1224)</f>
        <v>#REF!</v>
      </c>
      <c r="Z1224" s="456" t="e">
        <f>SUBTOTAL(9,$V$206:$V1224)</f>
        <v>#REF!</v>
      </c>
      <c r="AA1224" s="159">
        <f>IFERROR(+Revisión_Avance_Periodo!$Z1224/Revisión_Avance_Periodo!$Y1224,0)</f>
        <v>0</v>
      </c>
      <c r="AB1224" s="126"/>
      <c r="AC1224" s="127"/>
      <c r="AD1224" s="125"/>
      <c r="AE1224" s="125"/>
      <c r="AF1224" s="128"/>
      <c r="AG1224" s="129"/>
      <c r="AH1224" s="455" t="e">
        <f>SUBTOTAL(9,$U$1224:$U1418)</f>
        <v>#REF!</v>
      </c>
      <c r="AI1224" s="456" t="e">
        <f>SUBTOTAL(9,$V$1224:$V1418)</f>
        <v>#REF!</v>
      </c>
      <c r="AJ1224" s="159">
        <f>IFERROR(+Revisión_Avance_Periodo!$Z1428/Revisión_Avance_Periodo!$Y1428,0)</f>
        <v>0</v>
      </c>
      <c r="AK1224" s="126"/>
      <c r="AL1224" s="127"/>
      <c r="AM1224" s="125"/>
      <c r="AN1224" s="125"/>
      <c r="AO1224" s="128"/>
      <c r="AP1224" s="129"/>
    </row>
    <row r="1225" spans="1:42" ht="15.75" thickBot="1" x14ac:dyDescent="0.3">
      <c r="A1225" s="97">
        <v>121</v>
      </c>
      <c r="B1225" s="435" t="e">
        <f>CONCATENATE(Revisión_Avance_Periodo!$D1429,";",Revisión_Avance_Periodo!$F1429,";",Revisión_Avance_Periodo!$L1429)</f>
        <v>#REF!</v>
      </c>
      <c r="C1225" s="435" t="e">
        <f t="shared" si="103"/>
        <v>#REF!</v>
      </c>
      <c r="D1225" s="123" t="e">
        <f>VLOOKUP($A1225,#REF!,3,FALSE)</f>
        <v>#REF!</v>
      </c>
      <c r="E1225" s="436" t="e">
        <f>VLOOKUP($A1225,#REF!,4,FALSE)</f>
        <v>#REF!</v>
      </c>
      <c r="F1225" s="103" t="e">
        <f>VLOOKUP($A1225,#REF!,5,FALSE)</f>
        <v>#REF!</v>
      </c>
      <c r="G1225" s="98" t="e">
        <f>VLOOKUP($A1225,#REF!,8,FALSE)</f>
        <v>#REF!</v>
      </c>
      <c r="H1225" s="93" t="e">
        <f>VLOOKUP($A1225,#REF!,7,FALSE)</f>
        <v>#REF!</v>
      </c>
      <c r="I1225" s="438" t="e">
        <f>VLOOKUP($A1225,#REF!,10,FALSE)</f>
        <v>#REF!</v>
      </c>
      <c r="J1225" s="98" t="e">
        <f>VLOOKUP($A1225,#REF!,11,FALSE)</f>
        <v>#REF!</v>
      </c>
      <c r="K1225" s="114" t="e">
        <f>VLOOKUP($A1225,#REF!,12,FALSE)</f>
        <v>#REF!</v>
      </c>
      <c r="L1225" s="98" t="e">
        <f>VLOOKUP($A1225,#REF!,13,FALSE)</f>
        <v>#REF!</v>
      </c>
      <c r="M1225" s="438" t="e">
        <f>VLOOKUP($A1225,#REF!,14,FALSE)</f>
        <v>#REF!</v>
      </c>
      <c r="N1225" s="103" t="e">
        <f>VLOOKUP($A1225,#REF!,15,FALSE)</f>
        <v>#REF!</v>
      </c>
      <c r="O1225" s="103" t="e">
        <f>VLOOKUP($A1225,#REF!,18,FALSE)</f>
        <v>#REF!</v>
      </c>
      <c r="P1225" s="93" t="e">
        <f>VLOOKUP($A1225,#REF!,41,FALSE)</f>
        <v>#REF!</v>
      </c>
      <c r="Q1225" s="115" t="e">
        <f>VLOOKUP(Revisión_Avance_Periodo!$L1429,#REF!,30,FALSE)</f>
        <v>#REF!</v>
      </c>
      <c r="R1225" s="116">
        <v>2019</v>
      </c>
      <c r="S1225" s="196">
        <v>43829</v>
      </c>
      <c r="T1225" s="124" t="s">
        <v>79</v>
      </c>
      <c r="U1225" s="136" t="e">
        <f>INDEX(#REF!,MATCH(Revisión_Avance_Periodo!$L1225,#REF!,0),MATCH(Revisión_Avance_Periodo!$T1225,#REF!,0))</f>
        <v>#REF!</v>
      </c>
      <c r="V1225" s="136" t="e">
        <f>INDEX(#REF!,MATCH(Revisión_Avance_Periodo!$L1225,#REF!,0),MATCH(Revisión_Avance_Periodo!$T1225,#REF!,0))</f>
        <v>#REF!</v>
      </c>
      <c r="W1225" s="130" t="e">
        <f t="shared" si="102"/>
        <v>#REF!</v>
      </c>
      <c r="X1225" s="124" t="e">
        <f>VLOOKUP(W1225,Tabla_Estado_Meta_OAP_2019[#All],3,TRUE)</f>
        <v>#REF!</v>
      </c>
      <c r="Y1225" s="455" t="e">
        <f>SUBTOTAL(9,$U$206:$U1225)</f>
        <v>#REF!</v>
      </c>
      <c r="Z1225" s="456" t="e">
        <f>SUBTOTAL(9,$V$206:$V1225)</f>
        <v>#REF!</v>
      </c>
      <c r="AA1225" s="159">
        <f>IFERROR(+Revisión_Avance_Periodo!$Z1225/Revisión_Avance_Periodo!$Y1225,0)</f>
        <v>0</v>
      </c>
      <c r="AB1225" s="126"/>
      <c r="AC1225" s="127"/>
      <c r="AD1225" s="125"/>
      <c r="AE1225" s="125"/>
      <c r="AF1225" s="128"/>
      <c r="AG1225" s="129"/>
      <c r="AH1225" s="455" t="e">
        <f>SUBTOTAL(9,$U$1225:$U1418)</f>
        <v>#REF!</v>
      </c>
      <c r="AI1225" s="456" t="e">
        <f>SUBTOTAL(9,$V$1225:$V1418)</f>
        <v>#REF!</v>
      </c>
      <c r="AJ1225" s="159">
        <f>IFERROR(+Revisión_Avance_Periodo!$Z1429/Revisión_Avance_Periodo!$Y1429,0)</f>
        <v>0</v>
      </c>
      <c r="AK1225" s="126"/>
      <c r="AL1225" s="127"/>
      <c r="AM1225" s="125"/>
      <c r="AN1225" s="125"/>
      <c r="AO1225" s="128"/>
      <c r="AP1225" s="129"/>
    </row>
    <row r="1226" spans="1:42" x14ac:dyDescent="0.25">
      <c r="A1226" s="92">
        <v>122</v>
      </c>
      <c r="B1226" s="435" t="e">
        <f>CONCATENATE(Revisión_Avance_Periodo!$D1430,";",Revisión_Avance_Periodo!$F1430,";",Revisión_Avance_Periodo!$L1430)</f>
        <v>#REF!</v>
      </c>
      <c r="C1226" s="435" t="e">
        <f t="shared" si="103"/>
        <v>#REF!</v>
      </c>
      <c r="D1226" s="114" t="e">
        <f>VLOOKUP($A1226,#REF!,3,FALSE)</f>
        <v>#REF!</v>
      </c>
      <c r="E1226" s="436" t="e">
        <f>VLOOKUP($A1226,#REF!,4,FALSE)</f>
        <v>#REF!</v>
      </c>
      <c r="F1226" s="102" t="e">
        <f>VLOOKUP($A1226,#REF!,5,FALSE)</f>
        <v>#REF!</v>
      </c>
      <c r="G1226" s="93" t="e">
        <f>VLOOKUP($A1226,#REF!,8,FALSE)</f>
        <v>#REF!</v>
      </c>
      <c r="H1226" s="93" t="e">
        <f>VLOOKUP($A1226,#REF!,7,FALSE)</f>
        <v>#REF!</v>
      </c>
      <c r="I1226" s="438" t="e">
        <f>VLOOKUP($A1226,#REF!,10,FALSE)</f>
        <v>#REF!</v>
      </c>
      <c r="J1226" s="93" t="e">
        <f>VLOOKUP($A1226,#REF!,11,FALSE)</f>
        <v>#REF!</v>
      </c>
      <c r="K1226" s="114" t="e">
        <f>VLOOKUP($A1226,#REF!,12,FALSE)</f>
        <v>#REF!</v>
      </c>
      <c r="L1226" s="93" t="e">
        <f>VLOOKUP($A1226,#REF!,13,FALSE)</f>
        <v>#REF!</v>
      </c>
      <c r="M1226" s="438" t="e">
        <f>VLOOKUP($A1226,#REF!,14,FALSE)</f>
        <v>#REF!</v>
      </c>
      <c r="N1226" s="102" t="e">
        <f>VLOOKUP($A1226,#REF!,15,FALSE)</f>
        <v>#REF!</v>
      </c>
      <c r="O1226" s="102" t="e">
        <f>VLOOKUP($A1226,#REF!,18,FALSE)</f>
        <v>#REF!</v>
      </c>
      <c r="P1226" s="93" t="e">
        <f>VLOOKUP($A1226,#REF!,41,FALSE)</f>
        <v>#REF!</v>
      </c>
      <c r="Q1226" s="115" t="e">
        <f>VLOOKUP(Revisión_Avance_Periodo!$L1430,#REF!,30,FALSE)</f>
        <v>#REF!</v>
      </c>
      <c r="R1226" s="116">
        <v>2019</v>
      </c>
      <c r="S1226" s="196">
        <v>43495</v>
      </c>
      <c r="T1226" s="116" t="s">
        <v>68</v>
      </c>
      <c r="U1226" s="132" t="e">
        <f>INDEX(#REF!,MATCH(Revisión_Avance_Periodo!$L1226,#REF!,0),MATCH(Revisión_Avance_Periodo!$T1226,#REF!,0))</f>
        <v>#REF!</v>
      </c>
      <c r="V1226" s="132" t="e">
        <f>INDEX(#REF!,MATCH(Revisión_Avance_Periodo!$L1226,#REF!,0),MATCH(Revisión_Avance_Periodo!$T1226,#REF!,0))</f>
        <v>#REF!</v>
      </c>
      <c r="W1226" s="130" t="e">
        <f t="shared" si="102"/>
        <v>#REF!</v>
      </c>
      <c r="X1226" s="116" t="e">
        <f>VLOOKUP(W1226,Tabla_Estado_Meta_OAP_2019[#All],3,TRUE)</f>
        <v>#REF!</v>
      </c>
      <c r="Y1226" s="160" t="e">
        <f>SUBTOTAL(9,$U$206:$U1226)</f>
        <v>#REF!</v>
      </c>
      <c r="Z1226" s="161" t="e">
        <f>SUBTOTAL(9,$V$206:$V1226)</f>
        <v>#REF!</v>
      </c>
      <c r="AA1226" s="162">
        <f>IFERROR(+Revisión_Avance_Periodo!$Z1226/Revisión_Avance_Periodo!$Y1226,0)</f>
        <v>0</v>
      </c>
      <c r="AB1226" s="133" t="e">
        <f>SUBTOTAL(9,U1226:U1237)</f>
        <v>#REF!</v>
      </c>
      <c r="AC1226" s="134" t="e">
        <f>SUBTOTAL(9,V1226:V1237)</f>
        <v>#REF!</v>
      </c>
      <c r="AD1226" s="119" t="e">
        <f>+AC1226/AB1226</f>
        <v>#REF!</v>
      </c>
      <c r="AE1226" s="119" t="e">
        <f>100%-Revisión_Avance_Periodo!$AD1226</f>
        <v>#REF!</v>
      </c>
      <c r="AF1226" s="121" t="e">
        <f>VLOOKUP(AD1226,Tabla_Estado_Meta_OAP_2019[],3,TRUE)</f>
        <v>#REF!</v>
      </c>
      <c r="AG1226" s="122" t="e">
        <f>Revisión_Avance_Periodo!$AD1226*Revisión_Avance_Periodo!$Q1226</f>
        <v>#REF!</v>
      </c>
      <c r="AH1226" s="160" t="e">
        <f>SUBTOTAL(9,$U$1226:$U1430)</f>
        <v>#REF!</v>
      </c>
      <c r="AI1226" s="161" t="e">
        <f>SUBTOTAL(9,$V$1226:$V1430)</f>
        <v>#REF!</v>
      </c>
      <c r="AJ1226" s="162">
        <f>IFERROR(+Revisión_Avance_Periodo!$Z1430/Revisión_Avance_Periodo!$Y1430,0)</f>
        <v>0</v>
      </c>
      <c r="AK1226" s="133" t="e">
        <f>SUBTOTAL(9,AD1226:AD1237)</f>
        <v>#REF!</v>
      </c>
      <c r="AL1226" s="134" t="e">
        <f>SUBTOTAL(9,AE1226:AE1237)</f>
        <v>#REF!</v>
      </c>
      <c r="AM1226" s="119" t="e">
        <f>+AL1226/AK1226</f>
        <v>#REF!</v>
      </c>
      <c r="AN1226" s="119" t="e">
        <f>100%-Revisión_Avance_Periodo!$AD1430</f>
        <v>#REF!</v>
      </c>
      <c r="AO1226" s="121" t="e">
        <f>VLOOKUP(AM1226,Tabla_Estado_Meta_OAP_2019[],3,TRUE)</f>
        <v>#REF!</v>
      </c>
      <c r="AP1226" s="122" t="e">
        <f>Revisión_Avance_Periodo!$AD1430*Revisión_Avance_Periodo!$Q1430</f>
        <v>#REF!</v>
      </c>
    </row>
    <row r="1227" spans="1:42" x14ac:dyDescent="0.25">
      <c r="A1227" s="97">
        <v>122</v>
      </c>
      <c r="B1227" s="435" t="e">
        <f>CONCATENATE(Revisión_Avance_Periodo!$D1431,";",Revisión_Avance_Periodo!$F1431,";",Revisión_Avance_Periodo!$L1431)</f>
        <v>#REF!</v>
      </c>
      <c r="C1227" s="435" t="e">
        <f t="shared" si="103"/>
        <v>#REF!</v>
      </c>
      <c r="D1227" s="123" t="e">
        <f>VLOOKUP($A1227,#REF!,3,FALSE)</f>
        <v>#REF!</v>
      </c>
      <c r="E1227" s="436" t="e">
        <f>VLOOKUP($A1227,#REF!,4,FALSE)</f>
        <v>#REF!</v>
      </c>
      <c r="F1227" s="103" t="e">
        <f>VLOOKUP($A1227,#REF!,5,FALSE)</f>
        <v>#REF!</v>
      </c>
      <c r="G1227" s="98" t="e">
        <f>VLOOKUP($A1227,#REF!,8,FALSE)</f>
        <v>#REF!</v>
      </c>
      <c r="H1227" s="93" t="e">
        <f>VLOOKUP($A1227,#REF!,7,FALSE)</f>
        <v>#REF!</v>
      </c>
      <c r="I1227" s="438" t="e">
        <f>VLOOKUP($A1227,#REF!,10,FALSE)</f>
        <v>#REF!</v>
      </c>
      <c r="J1227" s="98" t="e">
        <f>VLOOKUP($A1227,#REF!,11,FALSE)</f>
        <v>#REF!</v>
      </c>
      <c r="K1227" s="114" t="e">
        <f>VLOOKUP($A1227,#REF!,12,FALSE)</f>
        <v>#REF!</v>
      </c>
      <c r="L1227" s="98" t="e">
        <f>VLOOKUP($A1227,#REF!,13,FALSE)</f>
        <v>#REF!</v>
      </c>
      <c r="M1227" s="438" t="e">
        <f>VLOOKUP($A1227,#REF!,14,FALSE)</f>
        <v>#REF!</v>
      </c>
      <c r="N1227" s="103" t="e">
        <f>VLOOKUP($A1227,#REF!,15,FALSE)</f>
        <v>#REF!</v>
      </c>
      <c r="O1227" s="103" t="e">
        <f>VLOOKUP($A1227,#REF!,18,FALSE)</f>
        <v>#REF!</v>
      </c>
      <c r="P1227" s="93" t="e">
        <f>VLOOKUP($A1227,#REF!,41,FALSE)</f>
        <v>#REF!</v>
      </c>
      <c r="Q1227" s="115" t="e">
        <f>VLOOKUP(Revisión_Avance_Periodo!$L1431,#REF!,30,FALSE)</f>
        <v>#REF!</v>
      </c>
      <c r="R1227" s="116">
        <v>2019</v>
      </c>
      <c r="S1227" s="196">
        <v>43524</v>
      </c>
      <c r="T1227" s="124" t="s">
        <v>69</v>
      </c>
      <c r="U1227" s="132" t="e">
        <f>INDEX(#REF!,MATCH(Revisión_Avance_Periodo!$L1227,#REF!,0),MATCH(Revisión_Avance_Periodo!$T1227,#REF!,0))</f>
        <v>#REF!</v>
      </c>
      <c r="V1227" s="132" t="e">
        <f>INDEX(#REF!,MATCH(Revisión_Avance_Periodo!$L1227,#REF!,0),MATCH(Revisión_Avance_Periodo!$T1227,#REF!,0))</f>
        <v>#REF!</v>
      </c>
      <c r="W1227" s="130" t="e">
        <f t="shared" si="102"/>
        <v>#REF!</v>
      </c>
      <c r="X1227" s="124" t="e">
        <f>VLOOKUP(W1227,Tabla_Estado_Meta_OAP_2019[#All],3,TRUE)</f>
        <v>#REF!</v>
      </c>
      <c r="Y1227" s="157" t="e">
        <f>SUBTOTAL(9,$U$206:$U1227)</f>
        <v>#REF!</v>
      </c>
      <c r="Z1227" s="158" t="e">
        <f>SUBTOTAL(9,$V$206:$V1227)</f>
        <v>#REF!</v>
      </c>
      <c r="AA1227" s="159">
        <f>IFERROR(+Revisión_Avance_Periodo!$Z1227/Revisión_Avance_Periodo!$Y1227,0)</f>
        <v>0</v>
      </c>
      <c r="AB1227" s="126"/>
      <c r="AC1227" s="127"/>
      <c r="AD1227" s="125"/>
      <c r="AE1227" s="125"/>
      <c r="AF1227" s="128"/>
      <c r="AG1227" s="129"/>
      <c r="AH1227" s="157" t="e">
        <f>SUBTOTAL(9,$U$1227:$U1430)</f>
        <v>#REF!</v>
      </c>
      <c r="AI1227" s="158" t="e">
        <f>SUBTOTAL(9,$V$1227:$V1430)</f>
        <v>#REF!</v>
      </c>
      <c r="AJ1227" s="159">
        <f>IFERROR(+Revisión_Avance_Periodo!$Z1431/Revisión_Avance_Periodo!$Y1431,0)</f>
        <v>0</v>
      </c>
      <c r="AK1227" s="126"/>
      <c r="AL1227" s="127"/>
      <c r="AM1227" s="125"/>
      <c r="AN1227" s="125"/>
      <c r="AO1227" s="128"/>
      <c r="AP1227" s="129"/>
    </row>
    <row r="1228" spans="1:42" x14ac:dyDescent="0.25">
      <c r="A1228" s="92">
        <v>122</v>
      </c>
      <c r="B1228" s="435" t="e">
        <f>CONCATENATE(Revisión_Avance_Periodo!$D1432,";",Revisión_Avance_Periodo!$F1432,";",Revisión_Avance_Periodo!$L1432)</f>
        <v>#REF!</v>
      </c>
      <c r="C1228" s="435" t="e">
        <f t="shared" si="103"/>
        <v>#REF!</v>
      </c>
      <c r="D1228" s="114" t="e">
        <f>VLOOKUP($A1228,#REF!,3,FALSE)</f>
        <v>#REF!</v>
      </c>
      <c r="E1228" s="436" t="e">
        <f>VLOOKUP($A1228,#REF!,4,FALSE)</f>
        <v>#REF!</v>
      </c>
      <c r="F1228" s="102" t="e">
        <f>VLOOKUP($A1228,#REF!,5,FALSE)</f>
        <v>#REF!</v>
      </c>
      <c r="G1228" s="93" t="e">
        <f>VLOOKUP($A1228,#REF!,8,FALSE)</f>
        <v>#REF!</v>
      </c>
      <c r="H1228" s="93" t="e">
        <f>VLOOKUP($A1228,#REF!,7,FALSE)</f>
        <v>#REF!</v>
      </c>
      <c r="I1228" s="438" t="e">
        <f>VLOOKUP($A1228,#REF!,10,FALSE)</f>
        <v>#REF!</v>
      </c>
      <c r="J1228" s="93" t="e">
        <f>VLOOKUP($A1228,#REF!,11,FALSE)</f>
        <v>#REF!</v>
      </c>
      <c r="K1228" s="114" t="e">
        <f>VLOOKUP($A1228,#REF!,12,FALSE)</f>
        <v>#REF!</v>
      </c>
      <c r="L1228" s="93" t="e">
        <f>VLOOKUP($A1228,#REF!,13,FALSE)</f>
        <v>#REF!</v>
      </c>
      <c r="M1228" s="438" t="e">
        <f>VLOOKUP($A1228,#REF!,14,FALSE)</f>
        <v>#REF!</v>
      </c>
      <c r="N1228" s="102" t="e">
        <f>VLOOKUP($A1228,#REF!,15,FALSE)</f>
        <v>#REF!</v>
      </c>
      <c r="O1228" s="102" t="e">
        <f>VLOOKUP($A1228,#REF!,18,FALSE)</f>
        <v>#REF!</v>
      </c>
      <c r="P1228" s="93" t="e">
        <f>VLOOKUP($A1228,#REF!,41,FALSE)</f>
        <v>#REF!</v>
      </c>
      <c r="Q1228" s="115" t="e">
        <f>VLOOKUP(Revisión_Avance_Periodo!$L1432,#REF!,30,FALSE)</f>
        <v>#REF!</v>
      </c>
      <c r="R1228" s="116">
        <v>2019</v>
      </c>
      <c r="S1228" s="196">
        <v>43554</v>
      </c>
      <c r="T1228" s="116" t="s">
        <v>70</v>
      </c>
      <c r="U1228" s="135" t="e">
        <f>INDEX(#REF!,MATCH(Revisión_Avance_Periodo!$L1228,#REF!,0),MATCH(Revisión_Avance_Periodo!$T1228,#REF!,0))</f>
        <v>#REF!</v>
      </c>
      <c r="V1228" s="135" t="e">
        <f>INDEX(#REF!,MATCH(Revisión_Avance_Periodo!$L1228,#REF!,0),MATCH(Revisión_Avance_Periodo!$T1228,#REF!,0))</f>
        <v>#REF!</v>
      </c>
      <c r="W1228" s="130" t="e">
        <f t="shared" si="102"/>
        <v>#REF!</v>
      </c>
      <c r="X1228" s="116" t="e">
        <f>VLOOKUP(W1228,Tabla_Estado_Meta_OAP_2019[#All],3,TRUE)</f>
        <v>#REF!</v>
      </c>
      <c r="Y1228" s="157" t="e">
        <f>SUBTOTAL(9,$U$206:$U1228)</f>
        <v>#REF!</v>
      </c>
      <c r="Z1228" s="158" t="e">
        <f>SUBTOTAL(9,$V$206:$V1228)</f>
        <v>#REF!</v>
      </c>
      <c r="AA1228" s="159">
        <f>IFERROR(+Revisión_Avance_Periodo!$Z1228/Revisión_Avance_Periodo!$Y1228,0)</f>
        <v>0</v>
      </c>
      <c r="AB1228" s="126"/>
      <c r="AC1228" s="127"/>
      <c r="AD1228" s="125"/>
      <c r="AE1228" s="125"/>
      <c r="AF1228" s="128"/>
      <c r="AG1228" s="129"/>
      <c r="AH1228" s="157" t="e">
        <f>SUBTOTAL(9,$U$1228:$U1430)</f>
        <v>#REF!</v>
      </c>
      <c r="AI1228" s="158" t="e">
        <f>SUBTOTAL(9,$V$1228:$V1430)</f>
        <v>#REF!</v>
      </c>
      <c r="AJ1228" s="159">
        <f>IFERROR(+Revisión_Avance_Periodo!$Z1432/Revisión_Avance_Periodo!$Y1432,0)</f>
        <v>0</v>
      </c>
      <c r="AK1228" s="126"/>
      <c r="AL1228" s="127"/>
      <c r="AM1228" s="125"/>
      <c r="AN1228" s="125"/>
      <c r="AO1228" s="128"/>
      <c r="AP1228" s="129"/>
    </row>
    <row r="1229" spans="1:42" x14ac:dyDescent="0.25">
      <c r="A1229" s="97">
        <v>122</v>
      </c>
      <c r="B1229" s="435" t="e">
        <f>CONCATENATE(Revisión_Avance_Periodo!$D1433,";",Revisión_Avance_Periodo!$F1433,";",Revisión_Avance_Periodo!$L1433)</f>
        <v>#REF!</v>
      </c>
      <c r="C1229" s="435" t="e">
        <f t="shared" si="103"/>
        <v>#REF!</v>
      </c>
      <c r="D1229" s="123" t="e">
        <f>VLOOKUP($A1229,#REF!,3,FALSE)</f>
        <v>#REF!</v>
      </c>
      <c r="E1229" s="436" t="e">
        <f>VLOOKUP($A1229,#REF!,4,FALSE)</f>
        <v>#REF!</v>
      </c>
      <c r="F1229" s="103" t="e">
        <f>VLOOKUP($A1229,#REF!,5,FALSE)</f>
        <v>#REF!</v>
      </c>
      <c r="G1229" s="98" t="e">
        <f>VLOOKUP($A1229,#REF!,8,FALSE)</f>
        <v>#REF!</v>
      </c>
      <c r="H1229" s="93" t="e">
        <f>VLOOKUP($A1229,#REF!,7,FALSE)</f>
        <v>#REF!</v>
      </c>
      <c r="I1229" s="438" t="e">
        <f>VLOOKUP($A1229,#REF!,10,FALSE)</f>
        <v>#REF!</v>
      </c>
      <c r="J1229" s="98" t="e">
        <f>VLOOKUP($A1229,#REF!,11,FALSE)</f>
        <v>#REF!</v>
      </c>
      <c r="K1229" s="114" t="e">
        <f>VLOOKUP($A1229,#REF!,12,FALSE)</f>
        <v>#REF!</v>
      </c>
      <c r="L1229" s="98" t="e">
        <f>VLOOKUP($A1229,#REF!,13,FALSE)</f>
        <v>#REF!</v>
      </c>
      <c r="M1229" s="438" t="e">
        <f>VLOOKUP($A1229,#REF!,14,FALSE)</f>
        <v>#REF!</v>
      </c>
      <c r="N1229" s="103" t="e">
        <f>VLOOKUP($A1229,#REF!,15,FALSE)</f>
        <v>#REF!</v>
      </c>
      <c r="O1229" s="103" t="e">
        <f>VLOOKUP($A1229,#REF!,18,FALSE)</f>
        <v>#REF!</v>
      </c>
      <c r="P1229" s="93" t="e">
        <f>VLOOKUP($A1229,#REF!,41,FALSE)</f>
        <v>#REF!</v>
      </c>
      <c r="Q1229" s="115" t="e">
        <f>VLOOKUP(Revisión_Avance_Periodo!$L1433,#REF!,30,FALSE)</f>
        <v>#REF!</v>
      </c>
      <c r="R1229" s="116">
        <v>2019</v>
      </c>
      <c r="S1229" s="196">
        <v>43585</v>
      </c>
      <c r="T1229" s="124" t="s">
        <v>71</v>
      </c>
      <c r="U1229" s="132" t="e">
        <f>INDEX(#REF!,MATCH(Revisión_Avance_Periodo!$L1229,#REF!,0),MATCH(Revisión_Avance_Periodo!$T1229,#REF!,0))</f>
        <v>#REF!</v>
      </c>
      <c r="V1229" s="132" t="e">
        <f>INDEX(#REF!,MATCH(Revisión_Avance_Periodo!$L1229,#REF!,0),MATCH(Revisión_Avance_Periodo!$T1229,#REF!,0))</f>
        <v>#REF!</v>
      </c>
      <c r="W1229" s="130" t="e">
        <f t="shared" si="102"/>
        <v>#REF!</v>
      </c>
      <c r="X1229" s="124" t="e">
        <f>VLOOKUP(W1229,Tabla_Estado_Meta_OAP_2019[#All],3,TRUE)</f>
        <v>#REF!</v>
      </c>
      <c r="Y1229" s="157" t="e">
        <f>SUBTOTAL(9,$U$206:$U1229)</f>
        <v>#REF!</v>
      </c>
      <c r="Z1229" s="158" t="e">
        <f>SUBTOTAL(9,$V$206:$V1229)</f>
        <v>#REF!</v>
      </c>
      <c r="AA1229" s="159">
        <f>IFERROR(+Revisión_Avance_Periodo!$Z1229/Revisión_Avance_Periodo!$Y1229,0)</f>
        <v>0</v>
      </c>
      <c r="AB1229" s="126"/>
      <c r="AC1229" s="127"/>
      <c r="AD1229" s="125"/>
      <c r="AE1229" s="125"/>
      <c r="AF1229" s="128"/>
      <c r="AG1229" s="129"/>
      <c r="AH1229" s="157" t="e">
        <f>SUBTOTAL(9,$U$1229:$U1430)</f>
        <v>#REF!</v>
      </c>
      <c r="AI1229" s="158" t="e">
        <f>SUBTOTAL(9,$V$1229:$V1430)</f>
        <v>#REF!</v>
      </c>
      <c r="AJ1229" s="159">
        <f>IFERROR(+Revisión_Avance_Periodo!$Z1433/Revisión_Avance_Periodo!$Y1433,0)</f>
        <v>0</v>
      </c>
      <c r="AK1229" s="126"/>
      <c r="AL1229" s="127"/>
      <c r="AM1229" s="125"/>
      <c r="AN1229" s="125"/>
      <c r="AO1229" s="128"/>
      <c r="AP1229" s="129"/>
    </row>
    <row r="1230" spans="1:42" x14ac:dyDescent="0.25">
      <c r="A1230" s="92">
        <v>122</v>
      </c>
      <c r="B1230" s="435" t="e">
        <f>CONCATENATE(Revisión_Avance_Periodo!$D1434,";",Revisión_Avance_Periodo!$F1434,";",Revisión_Avance_Periodo!$L1434)</f>
        <v>#REF!</v>
      </c>
      <c r="C1230" s="435" t="e">
        <f t="shared" si="103"/>
        <v>#REF!</v>
      </c>
      <c r="D1230" s="114" t="e">
        <f>VLOOKUP($A1230,#REF!,3,FALSE)</f>
        <v>#REF!</v>
      </c>
      <c r="E1230" s="436" t="e">
        <f>VLOOKUP($A1230,#REF!,4,FALSE)</f>
        <v>#REF!</v>
      </c>
      <c r="F1230" s="102" t="e">
        <f>VLOOKUP($A1230,#REF!,5,FALSE)</f>
        <v>#REF!</v>
      </c>
      <c r="G1230" s="93" t="e">
        <f>VLOOKUP($A1230,#REF!,8,FALSE)</f>
        <v>#REF!</v>
      </c>
      <c r="H1230" s="93" t="e">
        <f>VLOOKUP($A1230,#REF!,7,FALSE)</f>
        <v>#REF!</v>
      </c>
      <c r="I1230" s="438" t="e">
        <f>VLOOKUP($A1230,#REF!,10,FALSE)</f>
        <v>#REF!</v>
      </c>
      <c r="J1230" s="93" t="e">
        <f>VLOOKUP($A1230,#REF!,11,FALSE)</f>
        <v>#REF!</v>
      </c>
      <c r="K1230" s="114" t="e">
        <f>VLOOKUP($A1230,#REF!,12,FALSE)</f>
        <v>#REF!</v>
      </c>
      <c r="L1230" s="93" t="e">
        <f>VLOOKUP($A1230,#REF!,13,FALSE)</f>
        <v>#REF!</v>
      </c>
      <c r="M1230" s="438" t="e">
        <f>VLOOKUP($A1230,#REF!,14,FALSE)</f>
        <v>#REF!</v>
      </c>
      <c r="N1230" s="102" t="e">
        <f>VLOOKUP($A1230,#REF!,15,FALSE)</f>
        <v>#REF!</v>
      </c>
      <c r="O1230" s="102" t="e">
        <f>VLOOKUP($A1230,#REF!,18,FALSE)</f>
        <v>#REF!</v>
      </c>
      <c r="P1230" s="93" t="e">
        <f>VLOOKUP($A1230,#REF!,41,FALSE)</f>
        <v>#REF!</v>
      </c>
      <c r="Q1230" s="115" t="e">
        <f>VLOOKUP(Revisión_Avance_Periodo!$L1434,#REF!,30,FALSE)</f>
        <v>#REF!</v>
      </c>
      <c r="R1230" s="116">
        <v>2019</v>
      </c>
      <c r="S1230" s="196">
        <v>43615</v>
      </c>
      <c r="T1230" s="116" t="s">
        <v>72</v>
      </c>
      <c r="U1230" s="135" t="e">
        <f>INDEX(#REF!,MATCH(Revisión_Avance_Periodo!$L1230,#REF!,0),MATCH(Revisión_Avance_Periodo!$T1230,#REF!,0))</f>
        <v>#REF!</v>
      </c>
      <c r="V1230" s="135" t="e">
        <f>INDEX(#REF!,MATCH(Revisión_Avance_Periodo!$L1230,#REF!,0),MATCH(Revisión_Avance_Periodo!$T1230,#REF!,0))</f>
        <v>#REF!</v>
      </c>
      <c r="W1230" s="130" t="e">
        <f>V1230/U1230</f>
        <v>#REF!</v>
      </c>
      <c r="X1230" s="116" t="e">
        <f>VLOOKUP(W1230,Tabla_Estado_Meta_OAP_2019[#All],3,TRUE)</f>
        <v>#REF!</v>
      </c>
      <c r="Y1230" s="157" t="e">
        <f>SUBTOTAL(9,$U$206:$U1230)</f>
        <v>#REF!</v>
      </c>
      <c r="Z1230" s="158" t="e">
        <f>SUBTOTAL(9,$V$206:$V1230)</f>
        <v>#REF!</v>
      </c>
      <c r="AA1230" s="159">
        <f>IFERROR(+Revisión_Avance_Periodo!$Z1230/Revisión_Avance_Periodo!$Y1230,0)</f>
        <v>0</v>
      </c>
      <c r="AB1230" s="126"/>
      <c r="AC1230" s="127"/>
      <c r="AD1230" s="125"/>
      <c r="AE1230" s="125"/>
      <c r="AF1230" s="128"/>
      <c r="AG1230" s="129"/>
      <c r="AH1230" s="157" t="e">
        <f>SUBTOTAL(9,$U$1230:$U1430)</f>
        <v>#REF!</v>
      </c>
      <c r="AI1230" s="158" t="e">
        <f>SUBTOTAL(9,$V$1230:$V1430)</f>
        <v>#REF!</v>
      </c>
      <c r="AJ1230" s="159">
        <f>IFERROR(+Revisión_Avance_Periodo!$Z1434/Revisión_Avance_Periodo!$Y1434,0)</f>
        <v>0</v>
      </c>
      <c r="AK1230" s="126"/>
      <c r="AL1230" s="127"/>
      <c r="AM1230" s="125"/>
      <c r="AN1230" s="125"/>
      <c r="AO1230" s="128"/>
      <c r="AP1230" s="129"/>
    </row>
    <row r="1231" spans="1:42" x14ac:dyDescent="0.25">
      <c r="A1231" s="97">
        <v>122</v>
      </c>
      <c r="B1231" s="435" t="e">
        <f>CONCATENATE(Revisión_Avance_Periodo!$D1435,";",Revisión_Avance_Periodo!$F1435,";",Revisión_Avance_Periodo!$L1435)</f>
        <v>#REF!</v>
      </c>
      <c r="C1231" s="435" t="e">
        <f t="shared" si="103"/>
        <v>#REF!</v>
      </c>
      <c r="D1231" s="123" t="e">
        <f>VLOOKUP($A1231,#REF!,3,FALSE)</f>
        <v>#REF!</v>
      </c>
      <c r="E1231" s="436" t="e">
        <f>VLOOKUP($A1231,#REF!,4,FALSE)</f>
        <v>#REF!</v>
      </c>
      <c r="F1231" s="103" t="e">
        <f>VLOOKUP($A1231,#REF!,5,FALSE)</f>
        <v>#REF!</v>
      </c>
      <c r="G1231" s="98" t="e">
        <f>VLOOKUP($A1231,#REF!,8,FALSE)</f>
        <v>#REF!</v>
      </c>
      <c r="H1231" s="93" t="e">
        <f>VLOOKUP($A1231,#REF!,7,FALSE)</f>
        <v>#REF!</v>
      </c>
      <c r="I1231" s="438" t="e">
        <f>VLOOKUP($A1231,#REF!,10,FALSE)</f>
        <v>#REF!</v>
      </c>
      <c r="J1231" s="98" t="e">
        <f>VLOOKUP($A1231,#REF!,11,FALSE)</f>
        <v>#REF!</v>
      </c>
      <c r="K1231" s="114" t="e">
        <f>VLOOKUP($A1231,#REF!,12,FALSE)</f>
        <v>#REF!</v>
      </c>
      <c r="L1231" s="98" t="e">
        <f>VLOOKUP($A1231,#REF!,13,FALSE)</f>
        <v>#REF!</v>
      </c>
      <c r="M1231" s="438" t="e">
        <f>VLOOKUP($A1231,#REF!,14,FALSE)</f>
        <v>#REF!</v>
      </c>
      <c r="N1231" s="103" t="e">
        <f>VLOOKUP($A1231,#REF!,15,FALSE)</f>
        <v>#REF!</v>
      </c>
      <c r="O1231" s="103" t="e">
        <f>VLOOKUP($A1231,#REF!,18,FALSE)</f>
        <v>#REF!</v>
      </c>
      <c r="P1231" s="93" t="e">
        <f>VLOOKUP($A1231,#REF!,41,FALSE)</f>
        <v>#REF!</v>
      </c>
      <c r="Q1231" s="115" t="e">
        <f>VLOOKUP(Revisión_Avance_Periodo!$L1435,#REF!,30,FALSE)</f>
        <v>#REF!</v>
      </c>
      <c r="R1231" s="116">
        <v>2019</v>
      </c>
      <c r="S1231" s="196">
        <v>43646</v>
      </c>
      <c r="T1231" s="124" t="s">
        <v>73</v>
      </c>
      <c r="U1231" s="132" t="e">
        <f>INDEX(#REF!,MATCH(Revisión_Avance_Periodo!$L1231,#REF!,0),MATCH(Revisión_Avance_Periodo!$T1231,#REF!,0))</f>
        <v>#REF!</v>
      </c>
      <c r="V1231" s="132" t="e">
        <f>INDEX(#REF!,MATCH(Revisión_Avance_Periodo!$L1231,#REF!,0),MATCH(Revisión_Avance_Periodo!$T1231,#REF!,0))</f>
        <v>#REF!</v>
      </c>
      <c r="W1231" s="130" t="e">
        <f>V1231/U1231</f>
        <v>#REF!</v>
      </c>
      <c r="X1231" s="124" t="e">
        <f>VLOOKUP(W1231,Tabla_Estado_Meta_OAP_2019[#All],3,TRUE)</f>
        <v>#REF!</v>
      </c>
      <c r="Y1231" s="157" t="e">
        <f>SUBTOTAL(9,$U$206:$U1231)</f>
        <v>#REF!</v>
      </c>
      <c r="Z1231" s="158" t="e">
        <f>SUBTOTAL(9,$V$206:$V1231)</f>
        <v>#REF!</v>
      </c>
      <c r="AA1231" s="159">
        <f>IFERROR(+Revisión_Avance_Periodo!$Z1231/Revisión_Avance_Periodo!$Y1231,0)</f>
        <v>0</v>
      </c>
      <c r="AB1231" s="126"/>
      <c r="AC1231" s="127"/>
      <c r="AD1231" s="125"/>
      <c r="AE1231" s="125"/>
      <c r="AF1231" s="128"/>
      <c r="AG1231" s="129"/>
      <c r="AH1231" s="157" t="e">
        <f>SUBTOTAL(9,$U$1231:$U1430)</f>
        <v>#REF!</v>
      </c>
      <c r="AI1231" s="158" t="e">
        <f>SUBTOTAL(9,$V$1231:$V1430)</f>
        <v>#REF!</v>
      </c>
      <c r="AJ1231" s="159">
        <f>IFERROR(+Revisión_Avance_Periodo!$Z1435/Revisión_Avance_Periodo!$Y1435,0)</f>
        <v>0</v>
      </c>
      <c r="AK1231" s="126"/>
      <c r="AL1231" s="127"/>
      <c r="AM1231" s="125"/>
      <c r="AN1231" s="125"/>
      <c r="AO1231" s="128"/>
      <c r="AP1231" s="129"/>
    </row>
    <row r="1232" spans="1:42" x14ac:dyDescent="0.25">
      <c r="A1232" s="92">
        <v>122</v>
      </c>
      <c r="B1232" s="435" t="e">
        <f>CONCATENATE(Revisión_Avance_Periodo!$D1436,";",Revisión_Avance_Periodo!$F1436,";",Revisión_Avance_Periodo!$L1436)</f>
        <v>#REF!</v>
      </c>
      <c r="C1232" s="435" t="e">
        <f t="shared" si="103"/>
        <v>#REF!</v>
      </c>
      <c r="D1232" s="114" t="e">
        <f>VLOOKUP($A1232,#REF!,3,FALSE)</f>
        <v>#REF!</v>
      </c>
      <c r="E1232" s="436" t="e">
        <f>VLOOKUP($A1232,#REF!,4,FALSE)</f>
        <v>#REF!</v>
      </c>
      <c r="F1232" s="102" t="e">
        <f>VLOOKUP($A1232,#REF!,5,FALSE)</f>
        <v>#REF!</v>
      </c>
      <c r="G1232" s="93" t="e">
        <f>VLOOKUP($A1232,#REF!,8,FALSE)</f>
        <v>#REF!</v>
      </c>
      <c r="H1232" s="93" t="e">
        <f>VLOOKUP($A1232,#REF!,7,FALSE)</f>
        <v>#REF!</v>
      </c>
      <c r="I1232" s="438" t="e">
        <f>VLOOKUP($A1232,#REF!,10,FALSE)</f>
        <v>#REF!</v>
      </c>
      <c r="J1232" s="93" t="e">
        <f>VLOOKUP($A1232,#REF!,11,FALSE)</f>
        <v>#REF!</v>
      </c>
      <c r="K1232" s="114" t="e">
        <f>VLOOKUP($A1232,#REF!,12,FALSE)</f>
        <v>#REF!</v>
      </c>
      <c r="L1232" s="93" t="e">
        <f>VLOOKUP($A1232,#REF!,13,FALSE)</f>
        <v>#REF!</v>
      </c>
      <c r="M1232" s="438" t="e">
        <f>VLOOKUP($A1232,#REF!,14,FALSE)</f>
        <v>#REF!</v>
      </c>
      <c r="N1232" s="102" t="e">
        <f>VLOOKUP($A1232,#REF!,15,FALSE)</f>
        <v>#REF!</v>
      </c>
      <c r="O1232" s="102" t="e">
        <f>VLOOKUP($A1232,#REF!,18,FALSE)</f>
        <v>#REF!</v>
      </c>
      <c r="P1232" s="93" t="e">
        <f>VLOOKUP($A1232,#REF!,41,FALSE)</f>
        <v>#REF!</v>
      </c>
      <c r="Q1232" s="115" t="e">
        <f>VLOOKUP(Revisión_Avance_Periodo!$L1436,#REF!,30,FALSE)</f>
        <v>#REF!</v>
      </c>
      <c r="R1232" s="116">
        <v>2019</v>
      </c>
      <c r="S1232" s="196">
        <v>43676</v>
      </c>
      <c r="T1232" s="116" t="s">
        <v>74</v>
      </c>
      <c r="U1232" s="132" t="e">
        <f>INDEX(#REF!,MATCH(Revisión_Avance_Periodo!$L1232,#REF!,0),MATCH(Revisión_Avance_Periodo!$T1232,#REF!,0))</f>
        <v>#REF!</v>
      </c>
      <c r="V1232" s="135" t="e">
        <f>INDEX(#REF!,MATCH(Revisión_Avance_Periodo!$L1232,#REF!,0),MATCH(Revisión_Avance_Periodo!$T1232,#REF!,0))</f>
        <v>#REF!</v>
      </c>
      <c r="W1232" s="130" t="e">
        <f>V1232/U1232</f>
        <v>#REF!</v>
      </c>
      <c r="X1232" s="116" t="e">
        <f>VLOOKUP(W1232,Tabla_Estado_Meta_OAP_2019[#All],3,TRUE)</f>
        <v>#REF!</v>
      </c>
      <c r="Y1232" s="157" t="e">
        <f>SUBTOTAL(9,$U$206:$U1232)</f>
        <v>#REF!</v>
      </c>
      <c r="Z1232" s="158" t="e">
        <f>SUBTOTAL(9,$V$206:$V1232)</f>
        <v>#REF!</v>
      </c>
      <c r="AA1232" s="159">
        <f>IFERROR(+Revisión_Avance_Periodo!$Z1232/Revisión_Avance_Periodo!$Y1232,0)</f>
        <v>0</v>
      </c>
      <c r="AB1232" s="126"/>
      <c r="AC1232" s="127"/>
      <c r="AD1232" s="125"/>
      <c r="AE1232" s="125"/>
      <c r="AF1232" s="128"/>
      <c r="AG1232" s="129"/>
      <c r="AH1232" s="157" t="e">
        <f>SUBTOTAL(9,$U$1232:$U1430)</f>
        <v>#REF!</v>
      </c>
      <c r="AI1232" s="158" t="e">
        <f>SUBTOTAL(9,$V$1232:$V1430)</f>
        <v>#REF!</v>
      </c>
      <c r="AJ1232" s="159">
        <f>IFERROR(+Revisión_Avance_Periodo!$Z1436/Revisión_Avance_Periodo!$Y1436,0)</f>
        <v>0</v>
      </c>
      <c r="AK1232" s="126"/>
      <c r="AL1232" s="127"/>
      <c r="AM1232" s="125"/>
      <c r="AN1232" s="125"/>
      <c r="AO1232" s="128"/>
      <c r="AP1232" s="129"/>
    </row>
    <row r="1233" spans="1:42" x14ac:dyDescent="0.25">
      <c r="A1233" s="97">
        <v>122</v>
      </c>
      <c r="B1233" s="435" t="e">
        <f>CONCATENATE(Revisión_Avance_Periodo!$D1437,";",Revisión_Avance_Periodo!$F1437,";",Revisión_Avance_Periodo!$L1437)</f>
        <v>#REF!</v>
      </c>
      <c r="C1233" s="435" t="e">
        <f t="shared" si="103"/>
        <v>#REF!</v>
      </c>
      <c r="D1233" s="123" t="e">
        <f>VLOOKUP($A1233,#REF!,3,FALSE)</f>
        <v>#REF!</v>
      </c>
      <c r="E1233" s="436" t="e">
        <f>VLOOKUP($A1233,#REF!,4,FALSE)</f>
        <v>#REF!</v>
      </c>
      <c r="F1233" s="103" t="e">
        <f>VLOOKUP($A1233,#REF!,5,FALSE)</f>
        <v>#REF!</v>
      </c>
      <c r="G1233" s="98" t="e">
        <f>VLOOKUP($A1233,#REF!,8,FALSE)</f>
        <v>#REF!</v>
      </c>
      <c r="H1233" s="93" t="e">
        <f>VLOOKUP($A1233,#REF!,7,FALSE)</f>
        <v>#REF!</v>
      </c>
      <c r="I1233" s="438" t="e">
        <f>VLOOKUP($A1233,#REF!,10,FALSE)</f>
        <v>#REF!</v>
      </c>
      <c r="J1233" s="98" t="e">
        <f>VLOOKUP($A1233,#REF!,11,FALSE)</f>
        <v>#REF!</v>
      </c>
      <c r="K1233" s="114" t="e">
        <f>VLOOKUP($A1233,#REF!,12,FALSE)</f>
        <v>#REF!</v>
      </c>
      <c r="L1233" s="98" t="e">
        <f>VLOOKUP($A1233,#REF!,13,FALSE)</f>
        <v>#REF!</v>
      </c>
      <c r="M1233" s="438" t="e">
        <f>VLOOKUP($A1233,#REF!,14,FALSE)</f>
        <v>#REF!</v>
      </c>
      <c r="N1233" s="103" t="e">
        <f>VLOOKUP($A1233,#REF!,15,FALSE)</f>
        <v>#REF!</v>
      </c>
      <c r="O1233" s="103" t="e">
        <f>VLOOKUP($A1233,#REF!,18,FALSE)</f>
        <v>#REF!</v>
      </c>
      <c r="P1233" s="93" t="e">
        <f>VLOOKUP($A1233,#REF!,41,FALSE)</f>
        <v>#REF!</v>
      </c>
      <c r="Q1233" s="115" t="e">
        <f>VLOOKUP(Revisión_Avance_Periodo!$L1437,#REF!,30,FALSE)</f>
        <v>#REF!</v>
      </c>
      <c r="R1233" s="116">
        <v>2019</v>
      </c>
      <c r="S1233" s="196">
        <v>43707</v>
      </c>
      <c r="T1233" s="124" t="s">
        <v>75</v>
      </c>
      <c r="U1233" s="132" t="e">
        <f>INDEX(#REF!,MATCH(Revisión_Avance_Periodo!$L1233,#REF!,0),MATCH(Revisión_Avance_Periodo!$T1233,#REF!,0))</f>
        <v>#REF!</v>
      </c>
      <c r="V1233" s="132" t="e">
        <f>INDEX(#REF!,MATCH(Revisión_Avance_Periodo!$L1233,#REF!,0),MATCH(Revisión_Avance_Periodo!$T1233,#REF!,0))</f>
        <v>#REF!</v>
      </c>
      <c r="W1233" s="130" t="e">
        <f>V1233/U1233</f>
        <v>#REF!</v>
      </c>
      <c r="X1233" s="124" t="e">
        <f>VLOOKUP(W1233,Tabla_Estado_Meta_OAP_2019[#All],3,TRUE)</f>
        <v>#REF!</v>
      </c>
      <c r="Y1233" s="157" t="e">
        <f>SUBTOTAL(9,$U$206:$U1233)</f>
        <v>#REF!</v>
      </c>
      <c r="Z1233" s="158" t="e">
        <f>SUBTOTAL(9,$V$206:$V1233)</f>
        <v>#REF!</v>
      </c>
      <c r="AA1233" s="159">
        <f>IFERROR(+Revisión_Avance_Periodo!$Z1233/Revisión_Avance_Periodo!$Y1233,0)</f>
        <v>0</v>
      </c>
      <c r="AB1233" s="126"/>
      <c r="AC1233" s="127"/>
      <c r="AD1233" s="125"/>
      <c r="AE1233" s="125"/>
      <c r="AF1233" s="128"/>
      <c r="AG1233" s="129"/>
      <c r="AH1233" s="157" t="e">
        <f>SUBTOTAL(9,$U$1233:$U1430)</f>
        <v>#REF!</v>
      </c>
      <c r="AI1233" s="158" t="e">
        <f>SUBTOTAL(9,$V$1233:$V1430)</f>
        <v>#REF!</v>
      </c>
      <c r="AJ1233" s="159">
        <f>IFERROR(+Revisión_Avance_Periodo!$Z1437/Revisión_Avance_Periodo!$Y1437,0)</f>
        <v>0</v>
      </c>
      <c r="AK1233" s="126"/>
      <c r="AL1233" s="127"/>
      <c r="AM1233" s="125"/>
      <c r="AN1233" s="125"/>
      <c r="AO1233" s="128"/>
      <c r="AP1233" s="129"/>
    </row>
    <row r="1234" spans="1:42" x14ac:dyDescent="0.25">
      <c r="A1234" s="92">
        <v>122</v>
      </c>
      <c r="B1234" s="435" t="e">
        <f>CONCATENATE(Revisión_Avance_Periodo!$D1438,";",Revisión_Avance_Periodo!$F1438,";",Revisión_Avance_Periodo!$L1438)</f>
        <v>#REF!</v>
      </c>
      <c r="C1234" s="435" t="e">
        <f t="shared" si="103"/>
        <v>#REF!</v>
      </c>
      <c r="D1234" s="114" t="e">
        <f>VLOOKUP($A1234,#REF!,3,FALSE)</f>
        <v>#REF!</v>
      </c>
      <c r="E1234" s="436" t="e">
        <f>VLOOKUP($A1234,#REF!,4,FALSE)</f>
        <v>#REF!</v>
      </c>
      <c r="F1234" s="102" t="e">
        <f>VLOOKUP($A1234,#REF!,5,FALSE)</f>
        <v>#REF!</v>
      </c>
      <c r="G1234" s="93" t="e">
        <f>VLOOKUP($A1234,#REF!,8,FALSE)</f>
        <v>#REF!</v>
      </c>
      <c r="H1234" s="93" t="e">
        <f>VLOOKUP($A1234,#REF!,7,FALSE)</f>
        <v>#REF!</v>
      </c>
      <c r="I1234" s="438" t="e">
        <f>VLOOKUP($A1234,#REF!,10,FALSE)</f>
        <v>#REF!</v>
      </c>
      <c r="J1234" s="93" t="e">
        <f>VLOOKUP($A1234,#REF!,11,FALSE)</f>
        <v>#REF!</v>
      </c>
      <c r="K1234" s="114" t="e">
        <f>VLOOKUP($A1234,#REF!,12,FALSE)</f>
        <v>#REF!</v>
      </c>
      <c r="L1234" s="93" t="e">
        <f>VLOOKUP($A1234,#REF!,13,FALSE)</f>
        <v>#REF!</v>
      </c>
      <c r="M1234" s="438" t="e">
        <f>VLOOKUP($A1234,#REF!,14,FALSE)</f>
        <v>#REF!</v>
      </c>
      <c r="N1234" s="102" t="e">
        <f>VLOOKUP($A1234,#REF!,15,FALSE)</f>
        <v>#REF!</v>
      </c>
      <c r="O1234" s="102" t="e">
        <f>VLOOKUP($A1234,#REF!,18,FALSE)</f>
        <v>#REF!</v>
      </c>
      <c r="P1234" s="93" t="e">
        <f>VLOOKUP($A1234,#REF!,41,FALSE)</f>
        <v>#REF!</v>
      </c>
      <c r="Q1234" s="115" t="e">
        <f>VLOOKUP(Revisión_Avance_Periodo!$L1438,#REF!,30,FALSE)</f>
        <v>#REF!</v>
      </c>
      <c r="R1234" s="116">
        <v>2019</v>
      </c>
      <c r="S1234" s="196">
        <v>43738</v>
      </c>
      <c r="T1234" s="116" t="s">
        <v>76</v>
      </c>
      <c r="U1234" s="132" t="e">
        <f>INDEX(#REF!,MATCH(Revisión_Avance_Periodo!$L1234,#REF!,0),MATCH(Revisión_Avance_Periodo!$T1234,#REF!,0))</f>
        <v>#REF!</v>
      </c>
      <c r="V1234" s="132" t="e">
        <f>INDEX(#REF!,MATCH(Revisión_Avance_Periodo!$L1234,#REF!,0),MATCH(Revisión_Avance_Periodo!$T1234,#REF!,0))</f>
        <v>#REF!</v>
      </c>
      <c r="W1234" s="130" t="e">
        <f>V1234/U1234</f>
        <v>#REF!</v>
      </c>
      <c r="X1234" s="116" t="e">
        <f>VLOOKUP(W1234,Tabla_Estado_Meta_OAP_2019[#All],3,TRUE)</f>
        <v>#REF!</v>
      </c>
      <c r="Y1234" s="157" t="e">
        <f>SUBTOTAL(9,$U$206:$U1234)</f>
        <v>#REF!</v>
      </c>
      <c r="Z1234" s="158" t="e">
        <f>SUBTOTAL(9,$V$206:$V1234)</f>
        <v>#REF!</v>
      </c>
      <c r="AA1234" s="159">
        <f>IFERROR(+Revisión_Avance_Periodo!$Z1234/Revisión_Avance_Periodo!$Y1234,0)</f>
        <v>0</v>
      </c>
      <c r="AB1234" s="126"/>
      <c r="AC1234" s="127"/>
      <c r="AD1234" s="125"/>
      <c r="AE1234" s="125"/>
      <c r="AF1234" s="128"/>
      <c r="AG1234" s="129"/>
      <c r="AH1234" s="157" t="e">
        <f>SUBTOTAL(9,$U$1234:$U1430)</f>
        <v>#REF!</v>
      </c>
      <c r="AI1234" s="158" t="e">
        <f>SUBTOTAL(9,$V$1234:$V1430)</f>
        <v>#REF!</v>
      </c>
      <c r="AJ1234" s="159">
        <f>IFERROR(+Revisión_Avance_Periodo!$Z1438/Revisión_Avance_Periodo!$Y1438,0)</f>
        <v>0</v>
      </c>
      <c r="AK1234" s="126"/>
      <c r="AL1234" s="127"/>
      <c r="AM1234" s="125"/>
      <c r="AN1234" s="125"/>
      <c r="AO1234" s="128"/>
      <c r="AP1234" s="129"/>
    </row>
    <row r="1235" spans="1:42" x14ac:dyDescent="0.25">
      <c r="A1235" s="97">
        <v>122</v>
      </c>
      <c r="B1235" s="435" t="e">
        <f>CONCATENATE(Revisión_Avance_Periodo!$D1439,";",Revisión_Avance_Periodo!$F1439,";",Revisión_Avance_Periodo!$L1439)</f>
        <v>#REF!</v>
      </c>
      <c r="C1235" s="435" t="e">
        <f t="shared" si="103"/>
        <v>#REF!</v>
      </c>
      <c r="D1235" s="123" t="e">
        <f>VLOOKUP($A1235,#REF!,3,FALSE)</f>
        <v>#REF!</v>
      </c>
      <c r="E1235" s="436" t="e">
        <f>VLOOKUP($A1235,#REF!,4,FALSE)</f>
        <v>#REF!</v>
      </c>
      <c r="F1235" s="103" t="e">
        <f>VLOOKUP($A1235,#REF!,5,FALSE)</f>
        <v>#REF!</v>
      </c>
      <c r="G1235" s="98" t="e">
        <f>VLOOKUP($A1235,#REF!,8,FALSE)</f>
        <v>#REF!</v>
      </c>
      <c r="H1235" s="93" t="e">
        <f>VLOOKUP($A1235,#REF!,7,FALSE)</f>
        <v>#REF!</v>
      </c>
      <c r="I1235" s="438" t="e">
        <f>VLOOKUP($A1235,#REF!,10,FALSE)</f>
        <v>#REF!</v>
      </c>
      <c r="J1235" s="98" t="e">
        <f>VLOOKUP($A1235,#REF!,11,FALSE)</f>
        <v>#REF!</v>
      </c>
      <c r="K1235" s="114" t="e">
        <f>VLOOKUP($A1235,#REF!,12,FALSE)</f>
        <v>#REF!</v>
      </c>
      <c r="L1235" s="98" t="e">
        <f>VLOOKUP($A1235,#REF!,13,FALSE)</f>
        <v>#REF!</v>
      </c>
      <c r="M1235" s="438" t="e">
        <f>VLOOKUP($A1235,#REF!,14,FALSE)</f>
        <v>#REF!</v>
      </c>
      <c r="N1235" s="103" t="e">
        <f>VLOOKUP($A1235,#REF!,15,FALSE)</f>
        <v>#REF!</v>
      </c>
      <c r="O1235" s="103" t="e">
        <f>VLOOKUP($A1235,#REF!,18,FALSE)</f>
        <v>#REF!</v>
      </c>
      <c r="P1235" s="93" t="e">
        <f>VLOOKUP($A1235,#REF!,41,FALSE)</f>
        <v>#REF!</v>
      </c>
      <c r="Q1235" s="115" t="e">
        <f>VLOOKUP(Revisión_Avance_Periodo!$L1439,#REF!,30,FALSE)</f>
        <v>#REF!</v>
      </c>
      <c r="R1235" s="116">
        <v>2019</v>
      </c>
      <c r="S1235" s="196">
        <v>43768</v>
      </c>
      <c r="T1235" s="124" t="s">
        <v>77</v>
      </c>
      <c r="U1235" s="132" t="e">
        <f>INDEX(#REF!,MATCH(Revisión_Avance_Periodo!$L1235,#REF!,0),MATCH(Revisión_Avance_Periodo!$T1235,#REF!,0))</f>
        <v>#REF!</v>
      </c>
      <c r="V1235" s="132" t="e">
        <f>INDEX(#REF!,MATCH(Revisión_Avance_Periodo!$L1235,#REF!,0),MATCH(Revisión_Avance_Periodo!$T1235,#REF!,0))</f>
        <v>#REF!</v>
      </c>
      <c r="W1235" s="118">
        <f>IFERROR((V1235/U1235),0)</f>
        <v>0</v>
      </c>
      <c r="X1235" s="124" t="str">
        <f>VLOOKUP(W1235,Tabla_Estado_Meta_OAP_2019[#All],3,TRUE)</f>
        <v>Por Ejecutar</v>
      </c>
      <c r="Y1235" s="157" t="e">
        <f>SUBTOTAL(9,$U$206:$U1235)</f>
        <v>#REF!</v>
      </c>
      <c r="Z1235" s="158" t="e">
        <f>SUBTOTAL(9,$V$206:$V1235)</f>
        <v>#REF!</v>
      </c>
      <c r="AA1235" s="159">
        <f>IFERROR(+Revisión_Avance_Periodo!$Z1235/Revisión_Avance_Periodo!$Y1235,0)</f>
        <v>0</v>
      </c>
      <c r="AB1235" s="126"/>
      <c r="AC1235" s="127"/>
      <c r="AD1235" s="125"/>
      <c r="AE1235" s="125"/>
      <c r="AF1235" s="128"/>
      <c r="AG1235" s="129"/>
      <c r="AH1235" s="157" t="e">
        <f>SUBTOTAL(9,$U$1235:$U1430)</f>
        <v>#REF!</v>
      </c>
      <c r="AI1235" s="158" t="e">
        <f>SUBTOTAL(9,$V$1235:$V1430)</f>
        <v>#REF!</v>
      </c>
      <c r="AJ1235" s="159">
        <f>IFERROR(+Revisión_Avance_Periodo!$Z1439/Revisión_Avance_Periodo!$Y1439,0)</f>
        <v>0</v>
      </c>
      <c r="AK1235" s="126"/>
      <c r="AL1235" s="127"/>
      <c r="AM1235" s="125"/>
      <c r="AN1235" s="125"/>
      <c r="AO1235" s="128"/>
      <c r="AP1235" s="129"/>
    </row>
    <row r="1236" spans="1:42" x14ac:dyDescent="0.25">
      <c r="A1236" s="92">
        <v>122</v>
      </c>
      <c r="B1236" s="435" t="e">
        <f>CONCATENATE(Revisión_Avance_Periodo!$D1440,";",Revisión_Avance_Periodo!$F1440,";",Revisión_Avance_Periodo!$L1440)</f>
        <v>#REF!</v>
      </c>
      <c r="C1236" s="435" t="e">
        <f t="shared" si="103"/>
        <v>#REF!</v>
      </c>
      <c r="D1236" s="114" t="e">
        <f>VLOOKUP($A1236,#REF!,3,FALSE)</f>
        <v>#REF!</v>
      </c>
      <c r="E1236" s="436" t="e">
        <f>VLOOKUP($A1236,#REF!,4,FALSE)</f>
        <v>#REF!</v>
      </c>
      <c r="F1236" s="102" t="e">
        <f>VLOOKUP($A1236,#REF!,5,FALSE)</f>
        <v>#REF!</v>
      </c>
      <c r="G1236" s="93" t="e">
        <f>VLOOKUP($A1236,#REF!,8,FALSE)</f>
        <v>#REF!</v>
      </c>
      <c r="H1236" s="93" t="e">
        <f>VLOOKUP($A1236,#REF!,7,FALSE)</f>
        <v>#REF!</v>
      </c>
      <c r="I1236" s="438" t="e">
        <f>VLOOKUP($A1236,#REF!,10,FALSE)</f>
        <v>#REF!</v>
      </c>
      <c r="J1236" s="93" t="e">
        <f>VLOOKUP($A1236,#REF!,11,FALSE)</f>
        <v>#REF!</v>
      </c>
      <c r="K1236" s="114" t="e">
        <f>VLOOKUP($A1236,#REF!,12,FALSE)</f>
        <v>#REF!</v>
      </c>
      <c r="L1236" s="93" t="e">
        <f>VLOOKUP($A1236,#REF!,13,FALSE)</f>
        <v>#REF!</v>
      </c>
      <c r="M1236" s="438" t="e">
        <f>VLOOKUP($A1236,#REF!,14,FALSE)</f>
        <v>#REF!</v>
      </c>
      <c r="N1236" s="102" t="e">
        <f>VLOOKUP($A1236,#REF!,15,FALSE)</f>
        <v>#REF!</v>
      </c>
      <c r="O1236" s="102" t="e">
        <f>VLOOKUP($A1236,#REF!,18,FALSE)</f>
        <v>#REF!</v>
      </c>
      <c r="P1236" s="93" t="e">
        <f>VLOOKUP($A1236,#REF!,41,FALSE)</f>
        <v>#REF!</v>
      </c>
      <c r="Q1236" s="115" t="e">
        <f>VLOOKUP(Revisión_Avance_Periodo!$L1440,#REF!,30,FALSE)</f>
        <v>#REF!</v>
      </c>
      <c r="R1236" s="116">
        <v>2019</v>
      </c>
      <c r="S1236" s="196">
        <v>43799</v>
      </c>
      <c r="T1236" s="116" t="s">
        <v>78</v>
      </c>
      <c r="U1236" s="132" t="e">
        <f>INDEX(#REF!,MATCH(Revisión_Avance_Periodo!$L1236,#REF!,0),MATCH(Revisión_Avance_Periodo!$T1236,#REF!,0))</f>
        <v>#REF!</v>
      </c>
      <c r="V1236" s="132" t="e">
        <f>INDEX(#REF!,MATCH(Revisión_Avance_Periodo!$L1236,#REF!,0),MATCH(Revisión_Avance_Periodo!$T1236,#REF!,0))</f>
        <v>#REF!</v>
      </c>
      <c r="W1236" s="118">
        <f>IFERROR((V1236/U1236),0)</f>
        <v>0</v>
      </c>
      <c r="X1236" s="116" t="str">
        <f>VLOOKUP(W1236,Tabla_Estado_Meta_OAP_2019[#All],3,TRUE)</f>
        <v>Por Ejecutar</v>
      </c>
      <c r="Y1236" s="157" t="e">
        <f>SUBTOTAL(9,$U$206:$U1236)</f>
        <v>#REF!</v>
      </c>
      <c r="Z1236" s="158" t="e">
        <f>SUBTOTAL(9,$V$206:$V1236)</f>
        <v>#REF!</v>
      </c>
      <c r="AA1236" s="159">
        <f>IFERROR(+Revisión_Avance_Periodo!$Z1236/Revisión_Avance_Periodo!$Y1236,0)</f>
        <v>0</v>
      </c>
      <c r="AB1236" s="126"/>
      <c r="AC1236" s="127"/>
      <c r="AD1236" s="125"/>
      <c r="AE1236" s="125"/>
      <c r="AF1236" s="128"/>
      <c r="AG1236" s="129"/>
      <c r="AH1236" s="157" t="e">
        <f>SUBTOTAL(9,$U$1236:$U1430)</f>
        <v>#REF!</v>
      </c>
      <c r="AI1236" s="158" t="e">
        <f>SUBTOTAL(9,$V$1236:$V1430)</f>
        <v>#REF!</v>
      </c>
      <c r="AJ1236" s="159">
        <f>IFERROR(+Revisión_Avance_Periodo!$Z1440/Revisión_Avance_Periodo!$Y1440,0)</f>
        <v>0</v>
      </c>
      <c r="AK1236" s="126"/>
      <c r="AL1236" s="127"/>
      <c r="AM1236" s="125"/>
      <c r="AN1236" s="125"/>
      <c r="AO1236" s="128"/>
      <c r="AP1236" s="129"/>
    </row>
    <row r="1237" spans="1:42" ht="15.75" thickBot="1" x14ac:dyDescent="0.3">
      <c r="A1237" s="97">
        <v>122</v>
      </c>
      <c r="B1237" s="435" t="e">
        <f>CONCATENATE(Revisión_Avance_Periodo!$D1441,";",Revisión_Avance_Periodo!$F1441,";",Revisión_Avance_Periodo!$L1441)</f>
        <v>#REF!</v>
      </c>
      <c r="C1237" s="435" t="e">
        <f t="shared" si="103"/>
        <v>#REF!</v>
      </c>
      <c r="D1237" s="123" t="e">
        <f>VLOOKUP($A1237,#REF!,3,FALSE)</f>
        <v>#REF!</v>
      </c>
      <c r="E1237" s="436" t="e">
        <f>VLOOKUP($A1237,#REF!,4,FALSE)</f>
        <v>#REF!</v>
      </c>
      <c r="F1237" s="103" t="e">
        <f>VLOOKUP($A1237,#REF!,5,FALSE)</f>
        <v>#REF!</v>
      </c>
      <c r="G1237" s="98" t="e">
        <f>VLOOKUP($A1237,#REF!,8,FALSE)</f>
        <v>#REF!</v>
      </c>
      <c r="H1237" s="93" t="e">
        <f>VLOOKUP($A1237,#REF!,7,FALSE)</f>
        <v>#REF!</v>
      </c>
      <c r="I1237" s="438" t="e">
        <f>VLOOKUP($A1237,#REF!,10,FALSE)</f>
        <v>#REF!</v>
      </c>
      <c r="J1237" s="98" t="e">
        <f>VLOOKUP($A1237,#REF!,11,FALSE)</f>
        <v>#REF!</v>
      </c>
      <c r="K1237" s="114" t="e">
        <f>VLOOKUP($A1237,#REF!,12,FALSE)</f>
        <v>#REF!</v>
      </c>
      <c r="L1237" s="98" t="e">
        <f>VLOOKUP($A1237,#REF!,13,FALSE)</f>
        <v>#REF!</v>
      </c>
      <c r="M1237" s="438" t="e">
        <f>VLOOKUP($A1237,#REF!,14,FALSE)</f>
        <v>#REF!</v>
      </c>
      <c r="N1237" s="103" t="e">
        <f>VLOOKUP($A1237,#REF!,15,FALSE)</f>
        <v>#REF!</v>
      </c>
      <c r="O1237" s="103" t="e">
        <f>VLOOKUP($A1237,#REF!,18,FALSE)</f>
        <v>#REF!</v>
      </c>
      <c r="P1237" s="93" t="e">
        <f>VLOOKUP($A1237,#REF!,41,FALSE)</f>
        <v>#REF!</v>
      </c>
      <c r="Q1237" s="115" t="e">
        <f>VLOOKUP(Revisión_Avance_Periodo!$L1441,#REF!,30,FALSE)</f>
        <v>#REF!</v>
      </c>
      <c r="R1237" s="116">
        <v>2019</v>
      </c>
      <c r="S1237" s="196">
        <v>43829</v>
      </c>
      <c r="T1237" s="124" t="s">
        <v>79</v>
      </c>
      <c r="U1237" s="132" t="e">
        <f>INDEX(#REF!,MATCH(Revisión_Avance_Periodo!$L1237,#REF!,0),MATCH(Revisión_Avance_Periodo!$T1237,#REF!,0))</f>
        <v>#REF!</v>
      </c>
      <c r="V1237" s="132" t="e">
        <f>INDEX(#REF!,MATCH(Revisión_Avance_Periodo!$L1237,#REF!,0),MATCH(Revisión_Avance_Periodo!$T1237,#REF!,0))</f>
        <v>#REF!</v>
      </c>
      <c r="W1237" s="118">
        <f>IFERROR((V1237/U1237),0)</f>
        <v>0</v>
      </c>
      <c r="X1237" s="124" t="str">
        <f>VLOOKUP(W1237,Tabla_Estado_Meta_OAP_2019[#All],3,TRUE)</f>
        <v>Por Ejecutar</v>
      </c>
      <c r="Y1237" s="157" t="e">
        <f>SUBTOTAL(9,$U$206:$U1237)</f>
        <v>#REF!</v>
      </c>
      <c r="Z1237" s="158" t="e">
        <f>SUBTOTAL(9,$V$206:$V1237)</f>
        <v>#REF!</v>
      </c>
      <c r="AA1237" s="159">
        <f>IFERROR(+Revisión_Avance_Periodo!$Z1237/Revisión_Avance_Periodo!$Y1237,0)</f>
        <v>0</v>
      </c>
      <c r="AB1237" s="126"/>
      <c r="AC1237" s="127"/>
      <c r="AD1237" s="125"/>
      <c r="AE1237" s="125"/>
      <c r="AF1237" s="128"/>
      <c r="AG1237" s="129"/>
      <c r="AH1237" s="157" t="e">
        <f>SUBTOTAL(9,$U$1237:$U1430)</f>
        <v>#REF!</v>
      </c>
      <c r="AI1237" s="158" t="e">
        <f>SUBTOTAL(9,$V$1237:$V1430)</f>
        <v>#REF!</v>
      </c>
      <c r="AJ1237" s="159">
        <f>IFERROR(+Revisión_Avance_Periodo!$Z1441/Revisión_Avance_Periodo!$Y1441,0)</f>
        <v>0</v>
      </c>
      <c r="AK1237" s="126"/>
      <c r="AL1237" s="127"/>
      <c r="AM1237" s="125"/>
      <c r="AN1237" s="125"/>
      <c r="AO1237" s="128"/>
      <c r="AP1237" s="129"/>
    </row>
    <row r="1238" spans="1:42" x14ac:dyDescent="0.25">
      <c r="A1238" s="92">
        <v>123</v>
      </c>
      <c r="B1238" s="435" t="e">
        <f>CONCATENATE(Revisión_Avance_Periodo!$D1442,";",Revisión_Avance_Periodo!$F1442,";",Revisión_Avance_Periodo!$L1442)</f>
        <v>#REF!</v>
      </c>
      <c r="C1238" s="435" t="e">
        <f t="shared" si="103"/>
        <v>#REF!</v>
      </c>
      <c r="D1238" s="114" t="e">
        <f>VLOOKUP($A1238,#REF!,3,FALSE)</f>
        <v>#REF!</v>
      </c>
      <c r="E1238" s="436" t="e">
        <f>VLOOKUP($A1238,#REF!,4,FALSE)</f>
        <v>#REF!</v>
      </c>
      <c r="F1238" s="102" t="e">
        <f>VLOOKUP($A1238,#REF!,5,FALSE)</f>
        <v>#REF!</v>
      </c>
      <c r="G1238" s="93" t="e">
        <f>VLOOKUP($A1238,#REF!,8,FALSE)</f>
        <v>#REF!</v>
      </c>
      <c r="H1238" s="93" t="e">
        <f>VLOOKUP($A1238,#REF!,7,FALSE)</f>
        <v>#REF!</v>
      </c>
      <c r="I1238" s="438" t="e">
        <f>VLOOKUP($A1238,#REF!,10,FALSE)</f>
        <v>#REF!</v>
      </c>
      <c r="J1238" s="93" t="e">
        <f>VLOOKUP($A1238,#REF!,11,FALSE)</f>
        <v>#REF!</v>
      </c>
      <c r="K1238" s="114" t="e">
        <f>VLOOKUP($A1238,#REF!,12,FALSE)</f>
        <v>#REF!</v>
      </c>
      <c r="L1238" s="93" t="e">
        <f>VLOOKUP($A1238,#REF!,13,FALSE)</f>
        <v>#REF!</v>
      </c>
      <c r="M1238" s="438" t="e">
        <f>VLOOKUP($A1238,#REF!,14,FALSE)</f>
        <v>#REF!</v>
      </c>
      <c r="N1238" s="102" t="e">
        <f>VLOOKUP($A1238,#REF!,15,FALSE)</f>
        <v>#REF!</v>
      </c>
      <c r="O1238" s="102" t="e">
        <f>VLOOKUP($A1238,#REF!,18,FALSE)</f>
        <v>#REF!</v>
      </c>
      <c r="P1238" s="93" t="e">
        <f>VLOOKUP($A1238,#REF!,41,FALSE)</f>
        <v>#REF!</v>
      </c>
      <c r="Q1238" s="115" t="e">
        <f>VLOOKUP(Revisión_Avance_Periodo!$L1442,#REF!,30,FALSE)</f>
        <v>#REF!</v>
      </c>
      <c r="R1238" s="116">
        <v>2019</v>
      </c>
      <c r="S1238" s="196">
        <v>43495</v>
      </c>
      <c r="T1238" s="116" t="s">
        <v>68</v>
      </c>
      <c r="U1238" s="132" t="e">
        <f>INDEX(#REF!,MATCH(Revisión_Avance_Periodo!$L1238,#REF!,0),MATCH(Revisión_Avance_Periodo!$T1238,#REF!,0))</f>
        <v>#REF!</v>
      </c>
      <c r="V1238" s="132" t="e">
        <f>INDEX(#REF!,MATCH(Revisión_Avance_Periodo!$L1238,#REF!,0),MATCH(Revisión_Avance_Periodo!$T1238,#REF!,0))</f>
        <v>#REF!</v>
      </c>
      <c r="W1238" s="131" t="e">
        <f>V1238/U1238</f>
        <v>#REF!</v>
      </c>
      <c r="X1238" s="116" t="e">
        <f>VLOOKUP(W1238,Tabla_Estado_Meta_OAP_2019[#All],3,TRUE)</f>
        <v>#REF!</v>
      </c>
      <c r="Y1238" s="160" t="e">
        <f>SUBTOTAL(9,$U$206:$U1238)</f>
        <v>#REF!</v>
      </c>
      <c r="Z1238" s="161" t="e">
        <f>SUBTOTAL(9,$V$206:$V1238)</f>
        <v>#REF!</v>
      </c>
      <c r="AA1238" s="162">
        <f>IFERROR(+Revisión_Avance_Periodo!$Z1238/Revisión_Avance_Periodo!$Y1238,0)</f>
        <v>0</v>
      </c>
      <c r="AB1238" s="133" t="e">
        <f>SUBTOTAL(9,U1238:U1249)</f>
        <v>#REF!</v>
      </c>
      <c r="AC1238" s="134" t="e">
        <f>SUBTOTAL(9,V1238:V1249)</f>
        <v>#REF!</v>
      </c>
      <c r="AD1238" s="119" t="e">
        <f>+AC1238/AB1238</f>
        <v>#REF!</v>
      </c>
      <c r="AE1238" s="119" t="e">
        <f>100%-Revisión_Avance_Periodo!$AD1238</f>
        <v>#REF!</v>
      </c>
      <c r="AF1238" s="121" t="e">
        <f>VLOOKUP(AD1238,Tabla_Estado_Meta_OAP_2019[],3,TRUE)</f>
        <v>#REF!</v>
      </c>
      <c r="AG1238" s="122" t="e">
        <f>Revisión_Avance_Periodo!$AD1238*Revisión_Avance_Periodo!$Q1238</f>
        <v>#REF!</v>
      </c>
      <c r="AH1238" s="160" t="e">
        <f>SUBTOTAL(9,$U$1238:$U1442)</f>
        <v>#REF!</v>
      </c>
      <c r="AI1238" s="161" t="e">
        <f>SUBTOTAL(9,$V$1238:$V1442)</f>
        <v>#REF!</v>
      </c>
      <c r="AJ1238" s="162">
        <f>IFERROR(+Revisión_Avance_Periodo!$Z1442/Revisión_Avance_Periodo!$Y1442,0)</f>
        <v>0</v>
      </c>
      <c r="AK1238" s="133" t="e">
        <f>SUBTOTAL(9,AD1238:AD1249)</f>
        <v>#REF!</v>
      </c>
      <c r="AL1238" s="134" t="e">
        <f>SUBTOTAL(9,AE1238:AE1249)</f>
        <v>#REF!</v>
      </c>
      <c r="AM1238" s="119" t="e">
        <f>+AL1238/AK1238</f>
        <v>#REF!</v>
      </c>
      <c r="AN1238" s="119" t="e">
        <f>100%-Revisión_Avance_Periodo!$AD1442</f>
        <v>#REF!</v>
      </c>
      <c r="AO1238" s="121" t="e">
        <f>VLOOKUP(AM1238,Tabla_Estado_Meta_OAP_2019[],3,TRUE)</f>
        <v>#REF!</v>
      </c>
      <c r="AP1238" s="122" t="e">
        <f>Revisión_Avance_Periodo!$AD1442*Revisión_Avance_Periodo!$Q1442</f>
        <v>#REF!</v>
      </c>
    </row>
    <row r="1239" spans="1:42" x14ac:dyDescent="0.25">
      <c r="A1239" s="97">
        <v>123</v>
      </c>
      <c r="B1239" s="435" t="e">
        <f>CONCATENATE(Revisión_Avance_Periodo!$D1443,";",Revisión_Avance_Periodo!$F1443,";",Revisión_Avance_Periodo!$L1443)</f>
        <v>#REF!</v>
      </c>
      <c r="C1239" s="435" t="e">
        <f t="shared" si="103"/>
        <v>#REF!</v>
      </c>
      <c r="D1239" s="123" t="e">
        <f>VLOOKUP($A1239,#REF!,3,FALSE)</f>
        <v>#REF!</v>
      </c>
      <c r="E1239" s="436" t="e">
        <f>VLOOKUP($A1239,#REF!,4,FALSE)</f>
        <v>#REF!</v>
      </c>
      <c r="F1239" s="103" t="e">
        <f>VLOOKUP($A1239,#REF!,5,FALSE)</f>
        <v>#REF!</v>
      </c>
      <c r="G1239" s="98" t="e">
        <f>VLOOKUP($A1239,#REF!,8,FALSE)</f>
        <v>#REF!</v>
      </c>
      <c r="H1239" s="93" t="e">
        <f>VLOOKUP($A1239,#REF!,7,FALSE)</f>
        <v>#REF!</v>
      </c>
      <c r="I1239" s="438" t="e">
        <f>VLOOKUP($A1239,#REF!,10,FALSE)</f>
        <v>#REF!</v>
      </c>
      <c r="J1239" s="98" t="e">
        <f>VLOOKUP($A1239,#REF!,11,FALSE)</f>
        <v>#REF!</v>
      </c>
      <c r="K1239" s="114" t="e">
        <f>VLOOKUP($A1239,#REF!,12,FALSE)</f>
        <v>#REF!</v>
      </c>
      <c r="L1239" s="98" t="e">
        <f>VLOOKUP($A1239,#REF!,13,FALSE)</f>
        <v>#REF!</v>
      </c>
      <c r="M1239" s="438" t="e">
        <f>VLOOKUP($A1239,#REF!,14,FALSE)</f>
        <v>#REF!</v>
      </c>
      <c r="N1239" s="103" t="e">
        <f>VLOOKUP($A1239,#REF!,15,FALSE)</f>
        <v>#REF!</v>
      </c>
      <c r="O1239" s="103" t="e">
        <f>VLOOKUP($A1239,#REF!,18,FALSE)</f>
        <v>#REF!</v>
      </c>
      <c r="P1239" s="93" t="e">
        <f>VLOOKUP($A1239,#REF!,41,FALSE)</f>
        <v>#REF!</v>
      </c>
      <c r="Q1239" s="115" t="e">
        <f>VLOOKUP(Revisión_Avance_Periodo!$L1443,#REF!,30,FALSE)</f>
        <v>#REF!</v>
      </c>
      <c r="R1239" s="116">
        <v>2019</v>
      </c>
      <c r="S1239" s="196">
        <v>43524</v>
      </c>
      <c r="T1239" s="124" t="s">
        <v>69</v>
      </c>
      <c r="U1239" s="132" t="e">
        <f>INDEX(#REF!,MATCH(Revisión_Avance_Periodo!$L1239,#REF!,0),MATCH(Revisión_Avance_Periodo!$T1239,#REF!,0))</f>
        <v>#REF!</v>
      </c>
      <c r="V1239" s="132" t="e">
        <f>INDEX(#REF!,MATCH(Revisión_Avance_Periodo!$L1239,#REF!,0),MATCH(Revisión_Avance_Periodo!$T1239,#REF!,0))</f>
        <v>#REF!</v>
      </c>
      <c r="W1239" s="130" t="e">
        <f>V1239/U1239</f>
        <v>#REF!</v>
      </c>
      <c r="X1239" s="124" t="e">
        <f>VLOOKUP(W1239,Tabla_Estado_Meta_OAP_2019[#All],3,TRUE)</f>
        <v>#REF!</v>
      </c>
      <c r="Y1239" s="157" t="e">
        <f>SUBTOTAL(9,$U$206:$U1239)</f>
        <v>#REF!</v>
      </c>
      <c r="Z1239" s="158" t="e">
        <f>SUBTOTAL(9,$V$206:$V1239)</f>
        <v>#REF!</v>
      </c>
      <c r="AA1239" s="159">
        <f>IFERROR(+Revisión_Avance_Periodo!$Z1239/Revisión_Avance_Periodo!$Y1239,0)</f>
        <v>0</v>
      </c>
      <c r="AB1239" s="126"/>
      <c r="AC1239" s="127"/>
      <c r="AD1239" s="125"/>
      <c r="AE1239" s="125"/>
      <c r="AF1239" s="128"/>
      <c r="AG1239" s="129"/>
      <c r="AH1239" s="157" t="e">
        <f>SUBTOTAL(9,$U$1239:$U1442)</f>
        <v>#REF!</v>
      </c>
      <c r="AI1239" s="158" t="e">
        <f>SUBTOTAL(9,$V$1239:$V1442)</f>
        <v>#REF!</v>
      </c>
      <c r="AJ1239" s="159">
        <f>IFERROR(+Revisión_Avance_Periodo!$Z1443/Revisión_Avance_Periodo!$Y1443,0)</f>
        <v>0</v>
      </c>
      <c r="AK1239" s="126"/>
      <c r="AL1239" s="127"/>
      <c r="AM1239" s="125"/>
      <c r="AN1239" s="125"/>
      <c r="AO1239" s="128"/>
      <c r="AP1239" s="129"/>
    </row>
    <row r="1240" spans="1:42" x14ac:dyDescent="0.25">
      <c r="A1240" s="92">
        <v>123</v>
      </c>
      <c r="B1240" s="435" t="e">
        <f>CONCATENATE(Revisión_Avance_Periodo!$D1444,";",Revisión_Avance_Periodo!$F1444,";",Revisión_Avance_Periodo!$L1444)</f>
        <v>#REF!</v>
      </c>
      <c r="C1240" s="435" t="e">
        <f t="shared" si="103"/>
        <v>#REF!</v>
      </c>
      <c r="D1240" s="114" t="e">
        <f>VLOOKUP($A1240,#REF!,3,FALSE)</f>
        <v>#REF!</v>
      </c>
      <c r="E1240" s="436" t="e">
        <f>VLOOKUP($A1240,#REF!,4,FALSE)</f>
        <v>#REF!</v>
      </c>
      <c r="F1240" s="102" t="e">
        <f>VLOOKUP($A1240,#REF!,5,FALSE)</f>
        <v>#REF!</v>
      </c>
      <c r="G1240" s="93" t="e">
        <f>VLOOKUP($A1240,#REF!,8,FALSE)</f>
        <v>#REF!</v>
      </c>
      <c r="H1240" s="93" t="e">
        <f>VLOOKUP($A1240,#REF!,7,FALSE)</f>
        <v>#REF!</v>
      </c>
      <c r="I1240" s="438" t="e">
        <f>VLOOKUP($A1240,#REF!,10,FALSE)</f>
        <v>#REF!</v>
      </c>
      <c r="J1240" s="93" t="e">
        <f>VLOOKUP($A1240,#REF!,11,FALSE)</f>
        <v>#REF!</v>
      </c>
      <c r="K1240" s="114" t="e">
        <f>VLOOKUP($A1240,#REF!,12,FALSE)</f>
        <v>#REF!</v>
      </c>
      <c r="L1240" s="93" t="e">
        <f>VLOOKUP($A1240,#REF!,13,FALSE)</f>
        <v>#REF!</v>
      </c>
      <c r="M1240" s="438" t="e">
        <f>VLOOKUP($A1240,#REF!,14,FALSE)</f>
        <v>#REF!</v>
      </c>
      <c r="N1240" s="102" t="e">
        <f>VLOOKUP($A1240,#REF!,15,FALSE)</f>
        <v>#REF!</v>
      </c>
      <c r="O1240" s="102" t="e">
        <f>VLOOKUP($A1240,#REF!,18,FALSE)</f>
        <v>#REF!</v>
      </c>
      <c r="P1240" s="93" t="e">
        <f>VLOOKUP($A1240,#REF!,41,FALSE)</f>
        <v>#REF!</v>
      </c>
      <c r="Q1240" s="115" t="e">
        <f>VLOOKUP(Revisión_Avance_Periodo!$L1444,#REF!,30,FALSE)</f>
        <v>#REF!</v>
      </c>
      <c r="R1240" s="116">
        <v>2019</v>
      </c>
      <c r="S1240" s="196">
        <v>43554</v>
      </c>
      <c r="T1240" s="116" t="s">
        <v>70</v>
      </c>
      <c r="U1240" s="132" t="e">
        <f>INDEX(#REF!,MATCH(Revisión_Avance_Periodo!$L1240,#REF!,0),MATCH(Revisión_Avance_Periodo!$T1240,#REF!,0))</f>
        <v>#REF!</v>
      </c>
      <c r="V1240" s="132" t="e">
        <f>INDEX(#REF!,MATCH(Revisión_Avance_Periodo!$L1240,#REF!,0),MATCH(Revisión_Avance_Periodo!$T1240,#REF!,0))</f>
        <v>#REF!</v>
      </c>
      <c r="W1240" s="131" t="e">
        <f>V1240/U1240</f>
        <v>#REF!</v>
      </c>
      <c r="X1240" s="116" t="e">
        <f>VLOOKUP(W1240,Tabla_Estado_Meta_OAP_2019[#All],3,TRUE)</f>
        <v>#REF!</v>
      </c>
      <c r="Y1240" s="157" t="e">
        <f>SUBTOTAL(9,$U$206:$U1240)</f>
        <v>#REF!</v>
      </c>
      <c r="Z1240" s="158" t="e">
        <f>SUBTOTAL(9,$V$206:$V1240)</f>
        <v>#REF!</v>
      </c>
      <c r="AA1240" s="159">
        <f>IFERROR(+Revisión_Avance_Periodo!$Z1240/Revisión_Avance_Periodo!$Y1240,0)</f>
        <v>0</v>
      </c>
      <c r="AB1240" s="126"/>
      <c r="AC1240" s="127"/>
      <c r="AD1240" s="125"/>
      <c r="AE1240" s="125"/>
      <c r="AF1240" s="128"/>
      <c r="AG1240" s="129"/>
      <c r="AH1240" s="157" t="e">
        <f>SUBTOTAL(9,$U$1240:$U1442)</f>
        <v>#REF!</v>
      </c>
      <c r="AI1240" s="158" t="e">
        <f>SUBTOTAL(9,$V$1240:$V1442)</f>
        <v>#REF!</v>
      </c>
      <c r="AJ1240" s="159">
        <f>IFERROR(+Revisión_Avance_Periodo!$Z1444/Revisión_Avance_Periodo!$Y1444,0)</f>
        <v>0</v>
      </c>
      <c r="AK1240" s="126"/>
      <c r="AL1240" s="127"/>
      <c r="AM1240" s="125"/>
      <c r="AN1240" s="125"/>
      <c r="AO1240" s="128"/>
      <c r="AP1240" s="129"/>
    </row>
    <row r="1241" spans="1:42" x14ac:dyDescent="0.25">
      <c r="A1241" s="97">
        <v>123</v>
      </c>
      <c r="B1241" s="435" t="e">
        <f>CONCATENATE(Revisión_Avance_Periodo!$D1445,";",Revisión_Avance_Periodo!$F1445,";",Revisión_Avance_Periodo!$L1445)</f>
        <v>#REF!</v>
      </c>
      <c r="C1241" s="435" t="e">
        <f t="shared" si="103"/>
        <v>#REF!</v>
      </c>
      <c r="D1241" s="123" t="e">
        <f>VLOOKUP($A1241,#REF!,3,FALSE)</f>
        <v>#REF!</v>
      </c>
      <c r="E1241" s="436" t="e">
        <f>VLOOKUP($A1241,#REF!,4,FALSE)</f>
        <v>#REF!</v>
      </c>
      <c r="F1241" s="103" t="e">
        <f>VLOOKUP($A1241,#REF!,5,FALSE)</f>
        <v>#REF!</v>
      </c>
      <c r="G1241" s="98" t="e">
        <f>VLOOKUP($A1241,#REF!,8,FALSE)</f>
        <v>#REF!</v>
      </c>
      <c r="H1241" s="93" t="e">
        <f>VLOOKUP($A1241,#REF!,7,FALSE)</f>
        <v>#REF!</v>
      </c>
      <c r="I1241" s="438" t="e">
        <f>VLOOKUP($A1241,#REF!,10,FALSE)</f>
        <v>#REF!</v>
      </c>
      <c r="J1241" s="98" t="e">
        <f>VLOOKUP($A1241,#REF!,11,FALSE)</f>
        <v>#REF!</v>
      </c>
      <c r="K1241" s="114" t="e">
        <f>VLOOKUP($A1241,#REF!,12,FALSE)</f>
        <v>#REF!</v>
      </c>
      <c r="L1241" s="98" t="e">
        <f>VLOOKUP($A1241,#REF!,13,FALSE)</f>
        <v>#REF!</v>
      </c>
      <c r="M1241" s="438" t="e">
        <f>VLOOKUP($A1241,#REF!,14,FALSE)</f>
        <v>#REF!</v>
      </c>
      <c r="N1241" s="103" t="e">
        <f>VLOOKUP($A1241,#REF!,15,FALSE)</f>
        <v>#REF!</v>
      </c>
      <c r="O1241" s="103" t="e">
        <f>VLOOKUP($A1241,#REF!,18,FALSE)</f>
        <v>#REF!</v>
      </c>
      <c r="P1241" s="93" t="e">
        <f>VLOOKUP($A1241,#REF!,41,FALSE)</f>
        <v>#REF!</v>
      </c>
      <c r="Q1241" s="115" t="e">
        <f>VLOOKUP(Revisión_Avance_Periodo!$L1445,#REF!,30,FALSE)</f>
        <v>#REF!</v>
      </c>
      <c r="R1241" s="116">
        <v>2019</v>
      </c>
      <c r="S1241" s="196">
        <v>43585</v>
      </c>
      <c r="T1241" s="124" t="s">
        <v>71</v>
      </c>
      <c r="U1241" s="132" t="e">
        <f>INDEX(#REF!,MATCH(Revisión_Avance_Periodo!$L1241,#REF!,0),MATCH(Revisión_Avance_Periodo!$T1241,#REF!,0))</f>
        <v>#REF!</v>
      </c>
      <c r="V1241" s="132" t="e">
        <f>INDEX(#REF!,MATCH(Revisión_Avance_Periodo!$L1241,#REF!,0),MATCH(Revisión_Avance_Periodo!$T1241,#REF!,0))</f>
        <v>#REF!</v>
      </c>
      <c r="W1241" s="130" t="e">
        <f>V1241/U1241</f>
        <v>#REF!</v>
      </c>
      <c r="X1241" s="124" t="e">
        <f>VLOOKUP(W1241,Tabla_Estado_Meta_OAP_2019[#All],3,TRUE)</f>
        <v>#REF!</v>
      </c>
      <c r="Y1241" s="157" t="e">
        <f>SUBTOTAL(9,$U$206:$U1241)</f>
        <v>#REF!</v>
      </c>
      <c r="Z1241" s="158" t="e">
        <f>SUBTOTAL(9,$V$206:$V1241)</f>
        <v>#REF!</v>
      </c>
      <c r="AA1241" s="159">
        <f>IFERROR(+Revisión_Avance_Periodo!$Z1241/Revisión_Avance_Periodo!$Y1241,0)</f>
        <v>0</v>
      </c>
      <c r="AB1241" s="126"/>
      <c r="AC1241" s="127"/>
      <c r="AD1241" s="125"/>
      <c r="AE1241" s="125"/>
      <c r="AF1241" s="128"/>
      <c r="AG1241" s="129"/>
      <c r="AH1241" s="157" t="e">
        <f>SUBTOTAL(9,$U$1241:$U1442)</f>
        <v>#REF!</v>
      </c>
      <c r="AI1241" s="158" t="e">
        <f>SUBTOTAL(9,$V$1241:$V1442)</f>
        <v>#REF!</v>
      </c>
      <c r="AJ1241" s="159">
        <f>IFERROR(+Revisión_Avance_Periodo!$Z1445/Revisión_Avance_Periodo!$Y1445,0)</f>
        <v>0</v>
      </c>
      <c r="AK1241" s="126"/>
      <c r="AL1241" s="127"/>
      <c r="AM1241" s="125"/>
      <c r="AN1241" s="125"/>
      <c r="AO1241" s="128"/>
      <c r="AP1241" s="129"/>
    </row>
    <row r="1242" spans="1:42" x14ac:dyDescent="0.25">
      <c r="A1242" s="92">
        <v>123</v>
      </c>
      <c r="B1242" s="435" t="e">
        <f>CONCATENATE(Revisión_Avance_Periodo!$D1446,";",Revisión_Avance_Periodo!$F1446,";",Revisión_Avance_Periodo!$L1446)</f>
        <v>#REF!</v>
      </c>
      <c r="C1242" s="435" t="e">
        <f t="shared" si="103"/>
        <v>#REF!</v>
      </c>
      <c r="D1242" s="114" t="e">
        <f>VLOOKUP($A1242,#REF!,3,FALSE)</f>
        <v>#REF!</v>
      </c>
      <c r="E1242" s="436" t="e">
        <f>VLOOKUP($A1242,#REF!,4,FALSE)</f>
        <v>#REF!</v>
      </c>
      <c r="F1242" s="102" t="e">
        <f>VLOOKUP($A1242,#REF!,5,FALSE)</f>
        <v>#REF!</v>
      </c>
      <c r="G1242" s="93" t="e">
        <f>VLOOKUP($A1242,#REF!,8,FALSE)</f>
        <v>#REF!</v>
      </c>
      <c r="H1242" s="93" t="e">
        <f>VLOOKUP($A1242,#REF!,7,FALSE)</f>
        <v>#REF!</v>
      </c>
      <c r="I1242" s="438" t="e">
        <f>VLOOKUP($A1242,#REF!,10,FALSE)</f>
        <v>#REF!</v>
      </c>
      <c r="J1242" s="93" t="e">
        <f>VLOOKUP($A1242,#REF!,11,FALSE)</f>
        <v>#REF!</v>
      </c>
      <c r="K1242" s="114" t="e">
        <f>VLOOKUP($A1242,#REF!,12,FALSE)</f>
        <v>#REF!</v>
      </c>
      <c r="L1242" s="93" t="e">
        <f>VLOOKUP($A1242,#REF!,13,FALSE)</f>
        <v>#REF!</v>
      </c>
      <c r="M1242" s="438" t="e">
        <f>VLOOKUP($A1242,#REF!,14,FALSE)</f>
        <v>#REF!</v>
      </c>
      <c r="N1242" s="102" t="e">
        <f>VLOOKUP($A1242,#REF!,15,FALSE)</f>
        <v>#REF!</v>
      </c>
      <c r="O1242" s="102" t="e">
        <f>VLOOKUP($A1242,#REF!,18,FALSE)</f>
        <v>#REF!</v>
      </c>
      <c r="P1242" s="93" t="e">
        <f>VLOOKUP($A1242,#REF!,41,FALSE)</f>
        <v>#REF!</v>
      </c>
      <c r="Q1242" s="115" t="e">
        <f>VLOOKUP(Revisión_Avance_Periodo!$L1446,#REF!,30,FALSE)</f>
        <v>#REF!</v>
      </c>
      <c r="R1242" s="116">
        <v>2019</v>
      </c>
      <c r="S1242" s="196">
        <v>43615</v>
      </c>
      <c r="T1242" s="116" t="s">
        <v>72</v>
      </c>
      <c r="U1242" s="132" t="e">
        <f>INDEX(#REF!,MATCH(Revisión_Avance_Periodo!$L1242,#REF!,0),MATCH(Revisión_Avance_Periodo!$T1242,#REF!,0))</f>
        <v>#REF!</v>
      </c>
      <c r="V1242" s="132" t="e">
        <f>INDEX(#REF!,MATCH(Revisión_Avance_Periodo!$L1242,#REF!,0),MATCH(Revisión_Avance_Periodo!$T1242,#REF!,0))</f>
        <v>#REF!</v>
      </c>
      <c r="W1242" s="131" t="e">
        <f>V1242/U1242</f>
        <v>#REF!</v>
      </c>
      <c r="X1242" s="116" t="e">
        <f>VLOOKUP(W1242,Tabla_Estado_Meta_OAP_2019[#All],3,TRUE)</f>
        <v>#REF!</v>
      </c>
      <c r="Y1242" s="157" t="e">
        <f>SUBTOTAL(9,$U$206:$U1242)</f>
        <v>#REF!</v>
      </c>
      <c r="Z1242" s="158" t="e">
        <f>SUBTOTAL(9,$V$206:$V1242)</f>
        <v>#REF!</v>
      </c>
      <c r="AA1242" s="159">
        <f>IFERROR(+Revisión_Avance_Periodo!$Z1242/Revisión_Avance_Periodo!$Y1242,0)</f>
        <v>0</v>
      </c>
      <c r="AB1242" s="126"/>
      <c r="AC1242" s="127"/>
      <c r="AD1242" s="125"/>
      <c r="AE1242" s="125"/>
      <c r="AF1242" s="128"/>
      <c r="AG1242" s="129"/>
      <c r="AH1242" s="157" t="e">
        <f>SUBTOTAL(9,$U$1242:$U1442)</f>
        <v>#REF!</v>
      </c>
      <c r="AI1242" s="158" t="e">
        <f>SUBTOTAL(9,$V$1242:$V1442)</f>
        <v>#REF!</v>
      </c>
      <c r="AJ1242" s="159">
        <f>IFERROR(+Revisión_Avance_Periodo!$Z1446/Revisión_Avance_Periodo!$Y1446,0)</f>
        <v>0</v>
      </c>
      <c r="AK1242" s="126"/>
      <c r="AL1242" s="127"/>
      <c r="AM1242" s="125"/>
      <c r="AN1242" s="125"/>
      <c r="AO1242" s="128"/>
      <c r="AP1242" s="129"/>
    </row>
    <row r="1243" spans="1:42" x14ac:dyDescent="0.25">
      <c r="A1243" s="97">
        <v>123</v>
      </c>
      <c r="B1243" s="435" t="e">
        <f>CONCATENATE(Revisión_Avance_Periodo!$D1447,";",Revisión_Avance_Periodo!$F1447,";",Revisión_Avance_Periodo!$L1447)</f>
        <v>#REF!</v>
      </c>
      <c r="C1243" s="435" t="e">
        <f t="shared" si="103"/>
        <v>#REF!</v>
      </c>
      <c r="D1243" s="123" t="e">
        <f>VLOOKUP($A1243,#REF!,3,FALSE)</f>
        <v>#REF!</v>
      </c>
      <c r="E1243" s="436" t="e">
        <f>VLOOKUP($A1243,#REF!,4,FALSE)</f>
        <v>#REF!</v>
      </c>
      <c r="F1243" s="103" t="e">
        <f>VLOOKUP($A1243,#REF!,5,FALSE)</f>
        <v>#REF!</v>
      </c>
      <c r="G1243" s="98" t="e">
        <f>VLOOKUP($A1243,#REF!,8,FALSE)</f>
        <v>#REF!</v>
      </c>
      <c r="H1243" s="93" t="e">
        <f>VLOOKUP($A1243,#REF!,7,FALSE)</f>
        <v>#REF!</v>
      </c>
      <c r="I1243" s="438" t="e">
        <f>VLOOKUP($A1243,#REF!,10,FALSE)</f>
        <v>#REF!</v>
      </c>
      <c r="J1243" s="98" t="e">
        <f>VLOOKUP($A1243,#REF!,11,FALSE)</f>
        <v>#REF!</v>
      </c>
      <c r="K1243" s="114" t="e">
        <f>VLOOKUP($A1243,#REF!,12,FALSE)</f>
        <v>#REF!</v>
      </c>
      <c r="L1243" s="98" t="e">
        <f>VLOOKUP($A1243,#REF!,13,FALSE)</f>
        <v>#REF!</v>
      </c>
      <c r="M1243" s="438" t="e">
        <f>VLOOKUP($A1243,#REF!,14,FALSE)</f>
        <v>#REF!</v>
      </c>
      <c r="N1243" s="103" t="e">
        <f>VLOOKUP($A1243,#REF!,15,FALSE)</f>
        <v>#REF!</v>
      </c>
      <c r="O1243" s="103" t="e">
        <f>VLOOKUP($A1243,#REF!,18,FALSE)</f>
        <v>#REF!</v>
      </c>
      <c r="P1243" s="93" t="e">
        <f>VLOOKUP($A1243,#REF!,41,FALSE)</f>
        <v>#REF!</v>
      </c>
      <c r="Q1243" s="115" t="e">
        <f>VLOOKUP(Revisión_Avance_Periodo!$L1447,#REF!,30,FALSE)</f>
        <v>#REF!</v>
      </c>
      <c r="R1243" s="116">
        <v>2019</v>
      </c>
      <c r="S1243" s="196">
        <v>43646</v>
      </c>
      <c r="T1243" s="124" t="s">
        <v>73</v>
      </c>
      <c r="U1243" s="132" t="e">
        <f>INDEX(#REF!,MATCH(Revisión_Avance_Periodo!$L1243,#REF!,0),MATCH(Revisión_Avance_Periodo!$T1243,#REF!,0))</f>
        <v>#REF!</v>
      </c>
      <c r="V1243" s="132" t="e">
        <f>INDEX(#REF!,MATCH(Revisión_Avance_Periodo!$L1243,#REF!,0),MATCH(Revisión_Avance_Periodo!$T1243,#REF!,0))</f>
        <v>#REF!</v>
      </c>
      <c r="W1243" s="118">
        <f>IFERROR((V1243/U1243),0)</f>
        <v>0</v>
      </c>
      <c r="X1243" s="124" t="str">
        <f>VLOOKUP(W1243,Tabla_Estado_Meta_OAP_2019[#All],3,TRUE)</f>
        <v>Por Ejecutar</v>
      </c>
      <c r="Y1243" s="157" t="e">
        <f>SUBTOTAL(9,$U$206:$U1243)</f>
        <v>#REF!</v>
      </c>
      <c r="Z1243" s="158" t="e">
        <f>SUBTOTAL(9,$V$206:$V1243)</f>
        <v>#REF!</v>
      </c>
      <c r="AA1243" s="159">
        <f>IFERROR(+Revisión_Avance_Periodo!$Z1243/Revisión_Avance_Periodo!$Y1243,0)</f>
        <v>0</v>
      </c>
      <c r="AB1243" s="126"/>
      <c r="AC1243" s="127"/>
      <c r="AD1243" s="125"/>
      <c r="AE1243" s="125"/>
      <c r="AF1243" s="128"/>
      <c r="AG1243" s="129"/>
      <c r="AH1243" s="157" t="e">
        <f>SUBTOTAL(9,$U$1243:$U1442)</f>
        <v>#REF!</v>
      </c>
      <c r="AI1243" s="158" t="e">
        <f>SUBTOTAL(9,$V$1243:$V1442)</f>
        <v>#REF!</v>
      </c>
      <c r="AJ1243" s="159">
        <f>IFERROR(+Revisión_Avance_Periodo!$Z1447/Revisión_Avance_Periodo!$Y1447,0)</f>
        <v>0</v>
      </c>
      <c r="AK1243" s="126"/>
      <c r="AL1243" s="127"/>
      <c r="AM1243" s="125"/>
      <c r="AN1243" s="125"/>
      <c r="AO1243" s="128"/>
      <c r="AP1243" s="129"/>
    </row>
    <row r="1244" spans="1:42" x14ac:dyDescent="0.25">
      <c r="A1244" s="92">
        <v>123</v>
      </c>
      <c r="B1244" s="435" t="e">
        <f>CONCATENATE(Revisión_Avance_Periodo!$D1448,";",Revisión_Avance_Periodo!$F1448,";",Revisión_Avance_Periodo!$L1448)</f>
        <v>#REF!</v>
      </c>
      <c r="C1244" s="435" t="e">
        <f t="shared" si="103"/>
        <v>#REF!</v>
      </c>
      <c r="D1244" s="114" t="e">
        <f>VLOOKUP($A1244,#REF!,3,FALSE)</f>
        <v>#REF!</v>
      </c>
      <c r="E1244" s="436" t="e">
        <f>VLOOKUP($A1244,#REF!,4,FALSE)</f>
        <v>#REF!</v>
      </c>
      <c r="F1244" s="102" t="e">
        <f>VLOOKUP($A1244,#REF!,5,FALSE)</f>
        <v>#REF!</v>
      </c>
      <c r="G1244" s="93" t="e">
        <f>VLOOKUP($A1244,#REF!,8,FALSE)</f>
        <v>#REF!</v>
      </c>
      <c r="H1244" s="93" t="e">
        <f>VLOOKUP($A1244,#REF!,7,FALSE)</f>
        <v>#REF!</v>
      </c>
      <c r="I1244" s="438" t="e">
        <f>VLOOKUP($A1244,#REF!,10,FALSE)</f>
        <v>#REF!</v>
      </c>
      <c r="J1244" s="93" t="e">
        <f>VLOOKUP($A1244,#REF!,11,FALSE)</f>
        <v>#REF!</v>
      </c>
      <c r="K1244" s="114" t="e">
        <f>VLOOKUP($A1244,#REF!,12,FALSE)</f>
        <v>#REF!</v>
      </c>
      <c r="L1244" s="93" t="e">
        <f>VLOOKUP($A1244,#REF!,13,FALSE)</f>
        <v>#REF!</v>
      </c>
      <c r="M1244" s="438" t="e">
        <f>VLOOKUP($A1244,#REF!,14,FALSE)</f>
        <v>#REF!</v>
      </c>
      <c r="N1244" s="102" t="e">
        <f>VLOOKUP($A1244,#REF!,15,FALSE)</f>
        <v>#REF!</v>
      </c>
      <c r="O1244" s="102" t="e">
        <f>VLOOKUP($A1244,#REF!,18,FALSE)</f>
        <v>#REF!</v>
      </c>
      <c r="P1244" s="93" t="e">
        <f>VLOOKUP($A1244,#REF!,41,FALSE)</f>
        <v>#REF!</v>
      </c>
      <c r="Q1244" s="115" t="e">
        <f>VLOOKUP(Revisión_Avance_Periodo!$L1448,#REF!,30,FALSE)</f>
        <v>#REF!</v>
      </c>
      <c r="R1244" s="116">
        <v>2019</v>
      </c>
      <c r="S1244" s="196">
        <v>43676</v>
      </c>
      <c r="T1244" s="116" t="s">
        <v>74</v>
      </c>
      <c r="U1244" s="132" t="e">
        <f>INDEX(#REF!,MATCH(Revisión_Avance_Periodo!$L1244,#REF!,0),MATCH(Revisión_Avance_Periodo!$T1244,#REF!,0))</f>
        <v>#REF!</v>
      </c>
      <c r="V1244" s="135" t="e">
        <f>INDEX(#REF!,MATCH(Revisión_Avance_Periodo!$L1244,#REF!,0),MATCH(Revisión_Avance_Periodo!$T1244,#REF!,0))</f>
        <v>#REF!</v>
      </c>
      <c r="W1244" s="131" t="e">
        <f>V1244/U1244</f>
        <v>#REF!</v>
      </c>
      <c r="X1244" s="116" t="e">
        <f>VLOOKUP(W1244,Tabla_Estado_Meta_OAP_2019[#All],3,TRUE)</f>
        <v>#REF!</v>
      </c>
      <c r="Y1244" s="157" t="e">
        <f>SUBTOTAL(9,$U$206:$U1244)</f>
        <v>#REF!</v>
      </c>
      <c r="Z1244" s="158" t="e">
        <f>SUBTOTAL(9,$V$206:$V1244)</f>
        <v>#REF!</v>
      </c>
      <c r="AA1244" s="159">
        <f>IFERROR(+Revisión_Avance_Periodo!$Z1244/Revisión_Avance_Periodo!$Y1244,0)</f>
        <v>0</v>
      </c>
      <c r="AB1244" s="126"/>
      <c r="AC1244" s="127"/>
      <c r="AD1244" s="125"/>
      <c r="AE1244" s="125"/>
      <c r="AF1244" s="128"/>
      <c r="AG1244" s="129"/>
      <c r="AH1244" s="157" t="e">
        <f>SUBTOTAL(9,$U$1244:$U1442)</f>
        <v>#REF!</v>
      </c>
      <c r="AI1244" s="158" t="e">
        <f>SUBTOTAL(9,$V$1244:$V1442)</f>
        <v>#REF!</v>
      </c>
      <c r="AJ1244" s="159">
        <f>IFERROR(+Revisión_Avance_Periodo!$Z1448/Revisión_Avance_Periodo!$Y1448,0)</f>
        <v>0</v>
      </c>
      <c r="AK1244" s="126"/>
      <c r="AL1244" s="127"/>
      <c r="AM1244" s="125"/>
      <c r="AN1244" s="125"/>
      <c r="AO1244" s="128"/>
      <c r="AP1244" s="129"/>
    </row>
    <row r="1245" spans="1:42" x14ac:dyDescent="0.25">
      <c r="A1245" s="97">
        <v>123</v>
      </c>
      <c r="B1245" s="435" t="e">
        <f>CONCATENATE(Revisión_Avance_Periodo!$D1449,";",Revisión_Avance_Periodo!$F1449,";",Revisión_Avance_Periodo!$L1449)</f>
        <v>#REF!</v>
      </c>
      <c r="C1245" s="435" t="e">
        <f t="shared" si="103"/>
        <v>#REF!</v>
      </c>
      <c r="D1245" s="123" t="e">
        <f>VLOOKUP($A1245,#REF!,3,FALSE)</f>
        <v>#REF!</v>
      </c>
      <c r="E1245" s="436" t="e">
        <f>VLOOKUP($A1245,#REF!,4,FALSE)</f>
        <v>#REF!</v>
      </c>
      <c r="F1245" s="103" t="e">
        <f>VLOOKUP($A1245,#REF!,5,FALSE)</f>
        <v>#REF!</v>
      </c>
      <c r="G1245" s="98" t="e">
        <f>VLOOKUP($A1245,#REF!,8,FALSE)</f>
        <v>#REF!</v>
      </c>
      <c r="H1245" s="93" t="e">
        <f>VLOOKUP($A1245,#REF!,7,FALSE)</f>
        <v>#REF!</v>
      </c>
      <c r="I1245" s="438" t="e">
        <f>VLOOKUP($A1245,#REF!,10,FALSE)</f>
        <v>#REF!</v>
      </c>
      <c r="J1245" s="98" t="e">
        <f>VLOOKUP($A1245,#REF!,11,FALSE)</f>
        <v>#REF!</v>
      </c>
      <c r="K1245" s="114" t="e">
        <f>VLOOKUP($A1245,#REF!,12,FALSE)</f>
        <v>#REF!</v>
      </c>
      <c r="L1245" s="98" t="e">
        <f>VLOOKUP($A1245,#REF!,13,FALSE)</f>
        <v>#REF!</v>
      </c>
      <c r="M1245" s="438" t="e">
        <f>VLOOKUP($A1245,#REF!,14,FALSE)</f>
        <v>#REF!</v>
      </c>
      <c r="N1245" s="103" t="e">
        <f>VLOOKUP($A1245,#REF!,15,FALSE)</f>
        <v>#REF!</v>
      </c>
      <c r="O1245" s="103" t="e">
        <f>VLOOKUP($A1245,#REF!,18,FALSE)</f>
        <v>#REF!</v>
      </c>
      <c r="P1245" s="93" t="e">
        <f>VLOOKUP($A1245,#REF!,41,FALSE)</f>
        <v>#REF!</v>
      </c>
      <c r="Q1245" s="115" t="e">
        <f>VLOOKUP(Revisión_Avance_Periodo!$L1449,#REF!,30,FALSE)</f>
        <v>#REF!</v>
      </c>
      <c r="R1245" s="116">
        <v>2019</v>
      </c>
      <c r="S1245" s="196">
        <v>43707</v>
      </c>
      <c r="T1245" s="124" t="s">
        <v>75</v>
      </c>
      <c r="U1245" s="132" t="e">
        <f>INDEX(#REF!,MATCH(Revisión_Avance_Periodo!$L1245,#REF!,0),MATCH(Revisión_Avance_Periodo!$T1245,#REF!,0))</f>
        <v>#REF!</v>
      </c>
      <c r="V1245" s="132" t="e">
        <f>INDEX(#REF!,MATCH(Revisión_Avance_Periodo!$L1245,#REF!,0),MATCH(Revisión_Avance_Periodo!$T1245,#REF!,0))</f>
        <v>#REF!</v>
      </c>
      <c r="W1245" s="131" t="e">
        <f>V1245/U1245</f>
        <v>#REF!</v>
      </c>
      <c r="X1245" s="124" t="e">
        <f>VLOOKUP(W1245,Tabla_Estado_Meta_OAP_2019[#All],3,TRUE)</f>
        <v>#REF!</v>
      </c>
      <c r="Y1245" s="157" t="e">
        <f>SUBTOTAL(9,$U$206:$U1245)</f>
        <v>#REF!</v>
      </c>
      <c r="Z1245" s="158" t="e">
        <f>SUBTOTAL(9,$V$206:$V1245)</f>
        <v>#REF!</v>
      </c>
      <c r="AA1245" s="159">
        <f>IFERROR(+Revisión_Avance_Periodo!$Z1245/Revisión_Avance_Periodo!$Y1245,0)</f>
        <v>0</v>
      </c>
      <c r="AB1245" s="126"/>
      <c r="AC1245" s="127"/>
      <c r="AD1245" s="125"/>
      <c r="AE1245" s="125"/>
      <c r="AF1245" s="128"/>
      <c r="AG1245" s="129"/>
      <c r="AH1245" s="157" t="e">
        <f>SUBTOTAL(9,$U$1245:$U1442)</f>
        <v>#REF!</v>
      </c>
      <c r="AI1245" s="158" t="e">
        <f>SUBTOTAL(9,$V$1245:$V1442)</f>
        <v>#REF!</v>
      </c>
      <c r="AJ1245" s="159">
        <f>IFERROR(+Revisión_Avance_Periodo!$Z1449/Revisión_Avance_Periodo!$Y1449,0)</f>
        <v>0</v>
      </c>
      <c r="AK1245" s="126"/>
      <c r="AL1245" s="127"/>
      <c r="AM1245" s="125"/>
      <c r="AN1245" s="125"/>
      <c r="AO1245" s="128"/>
      <c r="AP1245" s="129"/>
    </row>
    <row r="1246" spans="1:42" x14ac:dyDescent="0.25">
      <c r="A1246" s="92">
        <v>123</v>
      </c>
      <c r="B1246" s="435" t="e">
        <f>CONCATENATE(Revisión_Avance_Periodo!$D1450,";",Revisión_Avance_Periodo!$F1450,";",Revisión_Avance_Periodo!$L1450)</f>
        <v>#REF!</v>
      </c>
      <c r="C1246" s="435" t="e">
        <f t="shared" si="103"/>
        <v>#REF!</v>
      </c>
      <c r="D1246" s="114" t="e">
        <f>VLOOKUP($A1246,#REF!,3,FALSE)</f>
        <v>#REF!</v>
      </c>
      <c r="E1246" s="436" t="e">
        <f>VLOOKUP($A1246,#REF!,4,FALSE)</f>
        <v>#REF!</v>
      </c>
      <c r="F1246" s="102" t="e">
        <f>VLOOKUP($A1246,#REF!,5,FALSE)</f>
        <v>#REF!</v>
      </c>
      <c r="G1246" s="93" t="e">
        <f>VLOOKUP($A1246,#REF!,8,FALSE)</f>
        <v>#REF!</v>
      </c>
      <c r="H1246" s="93" t="e">
        <f>VLOOKUP($A1246,#REF!,7,FALSE)</f>
        <v>#REF!</v>
      </c>
      <c r="I1246" s="438" t="e">
        <f>VLOOKUP($A1246,#REF!,10,FALSE)</f>
        <v>#REF!</v>
      </c>
      <c r="J1246" s="93" t="e">
        <f>VLOOKUP($A1246,#REF!,11,FALSE)</f>
        <v>#REF!</v>
      </c>
      <c r="K1246" s="114" t="e">
        <f>VLOOKUP($A1246,#REF!,12,FALSE)</f>
        <v>#REF!</v>
      </c>
      <c r="L1246" s="93" t="e">
        <f>VLOOKUP($A1246,#REF!,13,FALSE)</f>
        <v>#REF!</v>
      </c>
      <c r="M1246" s="438" t="e">
        <f>VLOOKUP($A1246,#REF!,14,FALSE)</f>
        <v>#REF!</v>
      </c>
      <c r="N1246" s="102" t="e">
        <f>VLOOKUP($A1246,#REF!,15,FALSE)</f>
        <v>#REF!</v>
      </c>
      <c r="O1246" s="102" t="e">
        <f>VLOOKUP($A1246,#REF!,18,FALSE)</f>
        <v>#REF!</v>
      </c>
      <c r="P1246" s="93" t="e">
        <f>VLOOKUP($A1246,#REF!,41,FALSE)</f>
        <v>#REF!</v>
      </c>
      <c r="Q1246" s="115" t="e">
        <f>VLOOKUP(Revisión_Avance_Periodo!$L1450,#REF!,30,FALSE)</f>
        <v>#REF!</v>
      </c>
      <c r="R1246" s="116">
        <v>2019</v>
      </c>
      <c r="S1246" s="196">
        <v>43738</v>
      </c>
      <c r="T1246" s="116" t="s">
        <v>76</v>
      </c>
      <c r="U1246" s="132" t="e">
        <f>INDEX(#REF!,MATCH(Revisión_Avance_Periodo!$L1246,#REF!,0),MATCH(Revisión_Avance_Periodo!$T1246,#REF!,0))</f>
        <v>#REF!</v>
      </c>
      <c r="V1246" s="132" t="e">
        <f>INDEX(#REF!,MATCH(Revisión_Avance_Periodo!$L1246,#REF!,0),MATCH(Revisión_Avance_Periodo!$T1246,#REF!,0))</f>
        <v>#REF!</v>
      </c>
      <c r="W1246" s="131" t="e">
        <f>V1246/U1246</f>
        <v>#REF!</v>
      </c>
      <c r="X1246" s="116" t="e">
        <f>VLOOKUP(W1246,Tabla_Estado_Meta_OAP_2019[#All],3,TRUE)</f>
        <v>#REF!</v>
      </c>
      <c r="Y1246" s="157" t="e">
        <f>SUBTOTAL(9,$U$206:$U1246)</f>
        <v>#REF!</v>
      </c>
      <c r="Z1246" s="158" t="e">
        <f>SUBTOTAL(9,$V$206:$V1246)</f>
        <v>#REF!</v>
      </c>
      <c r="AA1246" s="159">
        <f>IFERROR(+Revisión_Avance_Periodo!$Z1246/Revisión_Avance_Periodo!$Y1246,0)</f>
        <v>0</v>
      </c>
      <c r="AB1246" s="126"/>
      <c r="AC1246" s="127"/>
      <c r="AD1246" s="125"/>
      <c r="AE1246" s="125"/>
      <c r="AF1246" s="128"/>
      <c r="AG1246" s="129"/>
      <c r="AH1246" s="157" t="e">
        <f>SUBTOTAL(9,$U$1246:$U1442)</f>
        <v>#REF!</v>
      </c>
      <c r="AI1246" s="158" t="e">
        <f>SUBTOTAL(9,$V$1246:$V1442)</f>
        <v>#REF!</v>
      </c>
      <c r="AJ1246" s="159">
        <f>IFERROR(+Revisión_Avance_Periodo!$Z1450/Revisión_Avance_Periodo!$Y1450,0)</f>
        <v>0</v>
      </c>
      <c r="AK1246" s="126"/>
      <c r="AL1246" s="127"/>
      <c r="AM1246" s="125"/>
      <c r="AN1246" s="125"/>
      <c r="AO1246" s="128"/>
      <c r="AP1246" s="129"/>
    </row>
    <row r="1247" spans="1:42" x14ac:dyDescent="0.25">
      <c r="A1247" s="97">
        <v>123</v>
      </c>
      <c r="B1247" s="435" t="e">
        <f>CONCATENATE(Revisión_Avance_Periodo!$D1451,";",Revisión_Avance_Periodo!$F1451,";",Revisión_Avance_Periodo!$L1451)</f>
        <v>#REF!</v>
      </c>
      <c r="C1247" s="435" t="e">
        <f t="shared" si="103"/>
        <v>#REF!</v>
      </c>
      <c r="D1247" s="123" t="e">
        <f>VLOOKUP($A1247,#REF!,3,FALSE)</f>
        <v>#REF!</v>
      </c>
      <c r="E1247" s="436" t="e">
        <f>VLOOKUP($A1247,#REF!,4,FALSE)</f>
        <v>#REF!</v>
      </c>
      <c r="F1247" s="103" t="e">
        <f>VLOOKUP($A1247,#REF!,5,FALSE)</f>
        <v>#REF!</v>
      </c>
      <c r="G1247" s="98" t="e">
        <f>VLOOKUP($A1247,#REF!,8,FALSE)</f>
        <v>#REF!</v>
      </c>
      <c r="H1247" s="93" t="e">
        <f>VLOOKUP($A1247,#REF!,7,FALSE)</f>
        <v>#REF!</v>
      </c>
      <c r="I1247" s="438" t="e">
        <f>VLOOKUP($A1247,#REF!,10,FALSE)</f>
        <v>#REF!</v>
      </c>
      <c r="J1247" s="98" t="e">
        <f>VLOOKUP($A1247,#REF!,11,FALSE)</f>
        <v>#REF!</v>
      </c>
      <c r="K1247" s="114" t="e">
        <f>VLOOKUP($A1247,#REF!,12,FALSE)</f>
        <v>#REF!</v>
      </c>
      <c r="L1247" s="98" t="e">
        <f>VLOOKUP($A1247,#REF!,13,FALSE)</f>
        <v>#REF!</v>
      </c>
      <c r="M1247" s="438" t="e">
        <f>VLOOKUP($A1247,#REF!,14,FALSE)</f>
        <v>#REF!</v>
      </c>
      <c r="N1247" s="103" t="e">
        <f>VLOOKUP($A1247,#REF!,15,FALSE)</f>
        <v>#REF!</v>
      </c>
      <c r="O1247" s="103" t="e">
        <f>VLOOKUP($A1247,#REF!,18,FALSE)</f>
        <v>#REF!</v>
      </c>
      <c r="P1247" s="93" t="e">
        <f>VLOOKUP($A1247,#REF!,41,FALSE)</f>
        <v>#REF!</v>
      </c>
      <c r="Q1247" s="115" t="e">
        <f>VLOOKUP(Revisión_Avance_Periodo!$L1451,#REF!,30,FALSE)</f>
        <v>#REF!</v>
      </c>
      <c r="R1247" s="116">
        <v>2019</v>
      </c>
      <c r="S1247" s="196">
        <v>43768</v>
      </c>
      <c r="T1247" s="124" t="s">
        <v>77</v>
      </c>
      <c r="U1247" s="132" t="e">
        <f>INDEX(#REF!,MATCH(Revisión_Avance_Periodo!$L1247,#REF!,0),MATCH(Revisión_Avance_Periodo!$T1247,#REF!,0))</f>
        <v>#REF!</v>
      </c>
      <c r="V1247" s="132" t="e">
        <f>INDEX(#REF!,MATCH(Revisión_Avance_Periodo!$L1247,#REF!,0),MATCH(Revisión_Avance_Periodo!$T1247,#REF!,0))</f>
        <v>#REF!</v>
      </c>
      <c r="W1247" s="118">
        <f t="shared" ref="W1247:W1254" si="104">IFERROR((V1247/U1247),0)</f>
        <v>0</v>
      </c>
      <c r="X1247" s="124" t="str">
        <f>VLOOKUP(W1247,Tabla_Estado_Meta_OAP_2019[#All],3,TRUE)</f>
        <v>Por Ejecutar</v>
      </c>
      <c r="Y1247" s="157" t="e">
        <f>SUBTOTAL(9,$U$206:$U1247)</f>
        <v>#REF!</v>
      </c>
      <c r="Z1247" s="158" t="e">
        <f>SUBTOTAL(9,$V$206:$V1247)</f>
        <v>#REF!</v>
      </c>
      <c r="AA1247" s="159">
        <f>IFERROR(+Revisión_Avance_Periodo!$Z1247/Revisión_Avance_Periodo!$Y1247,0)</f>
        <v>0</v>
      </c>
      <c r="AB1247" s="126"/>
      <c r="AC1247" s="127"/>
      <c r="AD1247" s="125"/>
      <c r="AE1247" s="125"/>
      <c r="AF1247" s="128"/>
      <c r="AG1247" s="129"/>
      <c r="AH1247" s="157" t="e">
        <f>SUBTOTAL(9,$U$1247:$U1442)</f>
        <v>#REF!</v>
      </c>
      <c r="AI1247" s="158" t="e">
        <f>SUBTOTAL(9,$V$1247:$V1442)</f>
        <v>#REF!</v>
      </c>
      <c r="AJ1247" s="159">
        <f>IFERROR(+Revisión_Avance_Periodo!$Z1451/Revisión_Avance_Periodo!$Y1451,0)</f>
        <v>0</v>
      </c>
      <c r="AK1247" s="126"/>
      <c r="AL1247" s="127"/>
      <c r="AM1247" s="125"/>
      <c r="AN1247" s="125"/>
      <c r="AO1247" s="128"/>
      <c r="AP1247" s="129"/>
    </row>
    <row r="1248" spans="1:42" x14ac:dyDescent="0.25">
      <c r="A1248" s="92">
        <v>123</v>
      </c>
      <c r="B1248" s="435" t="e">
        <f>CONCATENATE(Revisión_Avance_Periodo!$D1452,";",Revisión_Avance_Periodo!$F1452,";",Revisión_Avance_Periodo!$L1452)</f>
        <v>#REF!</v>
      </c>
      <c r="C1248" s="435" t="e">
        <f t="shared" si="103"/>
        <v>#REF!</v>
      </c>
      <c r="D1248" s="114" t="e">
        <f>VLOOKUP($A1248,#REF!,3,FALSE)</f>
        <v>#REF!</v>
      </c>
      <c r="E1248" s="436" t="e">
        <f>VLOOKUP($A1248,#REF!,4,FALSE)</f>
        <v>#REF!</v>
      </c>
      <c r="F1248" s="102" t="e">
        <f>VLOOKUP($A1248,#REF!,5,FALSE)</f>
        <v>#REF!</v>
      </c>
      <c r="G1248" s="93" t="e">
        <f>VLOOKUP($A1248,#REF!,8,FALSE)</f>
        <v>#REF!</v>
      </c>
      <c r="H1248" s="93" t="e">
        <f>VLOOKUP($A1248,#REF!,7,FALSE)</f>
        <v>#REF!</v>
      </c>
      <c r="I1248" s="438" t="e">
        <f>VLOOKUP($A1248,#REF!,10,FALSE)</f>
        <v>#REF!</v>
      </c>
      <c r="J1248" s="93" t="e">
        <f>VLOOKUP($A1248,#REF!,11,FALSE)</f>
        <v>#REF!</v>
      </c>
      <c r="K1248" s="114" t="e">
        <f>VLOOKUP($A1248,#REF!,12,FALSE)</f>
        <v>#REF!</v>
      </c>
      <c r="L1248" s="93" t="e">
        <f>VLOOKUP($A1248,#REF!,13,FALSE)</f>
        <v>#REF!</v>
      </c>
      <c r="M1248" s="438" t="e">
        <f>VLOOKUP($A1248,#REF!,14,FALSE)</f>
        <v>#REF!</v>
      </c>
      <c r="N1248" s="102" t="e">
        <f>VLOOKUP($A1248,#REF!,15,FALSE)</f>
        <v>#REF!</v>
      </c>
      <c r="O1248" s="102" t="e">
        <f>VLOOKUP($A1248,#REF!,18,FALSE)</f>
        <v>#REF!</v>
      </c>
      <c r="P1248" s="93" t="e">
        <f>VLOOKUP($A1248,#REF!,41,FALSE)</f>
        <v>#REF!</v>
      </c>
      <c r="Q1248" s="115" t="e">
        <f>VLOOKUP(Revisión_Avance_Periodo!$L1452,#REF!,30,FALSE)</f>
        <v>#REF!</v>
      </c>
      <c r="R1248" s="116">
        <v>2019</v>
      </c>
      <c r="S1248" s="196">
        <v>43799</v>
      </c>
      <c r="T1248" s="116" t="s">
        <v>78</v>
      </c>
      <c r="U1248" s="132" t="e">
        <f>INDEX(#REF!,MATCH(Revisión_Avance_Periodo!$L1248,#REF!,0),MATCH(Revisión_Avance_Periodo!$T1248,#REF!,0))</f>
        <v>#REF!</v>
      </c>
      <c r="V1248" s="132" t="e">
        <f>INDEX(#REF!,MATCH(Revisión_Avance_Periodo!$L1248,#REF!,0),MATCH(Revisión_Avance_Periodo!$T1248,#REF!,0))</f>
        <v>#REF!</v>
      </c>
      <c r="W1248" s="118">
        <f t="shared" si="104"/>
        <v>0</v>
      </c>
      <c r="X1248" s="116" t="str">
        <f>VLOOKUP(W1248,Tabla_Estado_Meta_OAP_2019[#All],3,TRUE)</f>
        <v>Por Ejecutar</v>
      </c>
      <c r="Y1248" s="157" t="e">
        <f>SUBTOTAL(9,$U$206:$U1248)</f>
        <v>#REF!</v>
      </c>
      <c r="Z1248" s="158" t="e">
        <f>SUBTOTAL(9,$V$206:$V1248)</f>
        <v>#REF!</v>
      </c>
      <c r="AA1248" s="159">
        <f>IFERROR(+Revisión_Avance_Periodo!$Z1248/Revisión_Avance_Periodo!$Y1248,0)</f>
        <v>0</v>
      </c>
      <c r="AB1248" s="126"/>
      <c r="AC1248" s="127"/>
      <c r="AD1248" s="125"/>
      <c r="AE1248" s="125"/>
      <c r="AF1248" s="128"/>
      <c r="AG1248" s="129"/>
      <c r="AH1248" s="157" t="e">
        <f>SUBTOTAL(9,$U$1248:$U1442)</f>
        <v>#REF!</v>
      </c>
      <c r="AI1248" s="158" t="e">
        <f>SUBTOTAL(9,$V$1248:$V1442)</f>
        <v>#REF!</v>
      </c>
      <c r="AJ1248" s="159">
        <f>IFERROR(+Revisión_Avance_Periodo!$Z1452/Revisión_Avance_Periodo!$Y1452,0)</f>
        <v>0</v>
      </c>
      <c r="AK1248" s="126"/>
      <c r="AL1248" s="127"/>
      <c r="AM1248" s="125"/>
      <c r="AN1248" s="125"/>
      <c r="AO1248" s="128"/>
      <c r="AP1248" s="129"/>
    </row>
    <row r="1249" spans="1:42" ht="15.75" thickBot="1" x14ac:dyDescent="0.3">
      <c r="A1249" s="97">
        <v>123</v>
      </c>
      <c r="B1249" s="435" t="e">
        <f>CONCATENATE(Revisión_Avance_Periodo!$D1453,";",Revisión_Avance_Periodo!$F1453,";",Revisión_Avance_Periodo!$L1453)</f>
        <v>#REF!</v>
      </c>
      <c r="C1249" s="435" t="e">
        <f t="shared" si="103"/>
        <v>#REF!</v>
      </c>
      <c r="D1249" s="123" t="e">
        <f>VLOOKUP($A1249,#REF!,3,FALSE)</f>
        <v>#REF!</v>
      </c>
      <c r="E1249" s="436" t="e">
        <f>VLOOKUP($A1249,#REF!,4,FALSE)</f>
        <v>#REF!</v>
      </c>
      <c r="F1249" s="103" t="e">
        <f>VLOOKUP($A1249,#REF!,5,FALSE)</f>
        <v>#REF!</v>
      </c>
      <c r="G1249" s="98" t="e">
        <f>VLOOKUP($A1249,#REF!,8,FALSE)</f>
        <v>#REF!</v>
      </c>
      <c r="H1249" s="93" t="e">
        <f>VLOOKUP($A1249,#REF!,7,FALSE)</f>
        <v>#REF!</v>
      </c>
      <c r="I1249" s="438" t="e">
        <f>VLOOKUP($A1249,#REF!,10,FALSE)</f>
        <v>#REF!</v>
      </c>
      <c r="J1249" s="98" t="e">
        <f>VLOOKUP($A1249,#REF!,11,FALSE)</f>
        <v>#REF!</v>
      </c>
      <c r="K1249" s="114" t="e">
        <f>VLOOKUP($A1249,#REF!,12,FALSE)</f>
        <v>#REF!</v>
      </c>
      <c r="L1249" s="98" t="e">
        <f>VLOOKUP($A1249,#REF!,13,FALSE)</f>
        <v>#REF!</v>
      </c>
      <c r="M1249" s="438" t="e">
        <f>VLOOKUP($A1249,#REF!,14,FALSE)</f>
        <v>#REF!</v>
      </c>
      <c r="N1249" s="103" t="e">
        <f>VLOOKUP($A1249,#REF!,15,FALSE)</f>
        <v>#REF!</v>
      </c>
      <c r="O1249" s="103" t="e">
        <f>VLOOKUP($A1249,#REF!,18,FALSE)</f>
        <v>#REF!</v>
      </c>
      <c r="P1249" s="93" t="e">
        <f>VLOOKUP($A1249,#REF!,41,FALSE)</f>
        <v>#REF!</v>
      </c>
      <c r="Q1249" s="115" t="e">
        <f>VLOOKUP(Revisión_Avance_Periodo!$L1453,#REF!,30,FALSE)</f>
        <v>#REF!</v>
      </c>
      <c r="R1249" s="116">
        <v>2019</v>
      </c>
      <c r="S1249" s="196">
        <v>43829</v>
      </c>
      <c r="T1249" s="124" t="s">
        <v>79</v>
      </c>
      <c r="U1249" s="132" t="e">
        <f>INDEX(#REF!,MATCH(Revisión_Avance_Periodo!$L1249,#REF!,0),MATCH(Revisión_Avance_Periodo!$T1249,#REF!,0))</f>
        <v>#REF!</v>
      </c>
      <c r="V1249" s="132" t="e">
        <f>INDEX(#REF!,MATCH(Revisión_Avance_Periodo!$L1249,#REF!,0),MATCH(Revisión_Avance_Periodo!$T1249,#REF!,0))</f>
        <v>#REF!</v>
      </c>
      <c r="W1249" s="118">
        <f t="shared" si="104"/>
        <v>0</v>
      </c>
      <c r="X1249" s="124" t="str">
        <f>VLOOKUP(W1249,Tabla_Estado_Meta_OAP_2019[#All],3,TRUE)</f>
        <v>Por Ejecutar</v>
      </c>
      <c r="Y1249" s="157" t="e">
        <f>SUBTOTAL(9,$U$206:$U1249)</f>
        <v>#REF!</v>
      </c>
      <c r="Z1249" s="158" t="e">
        <f>SUBTOTAL(9,$V$206:$V1249)</f>
        <v>#REF!</v>
      </c>
      <c r="AA1249" s="159">
        <f>IFERROR(+Revisión_Avance_Periodo!$Z1249/Revisión_Avance_Periodo!$Y1249,0)</f>
        <v>0</v>
      </c>
      <c r="AB1249" s="126"/>
      <c r="AC1249" s="127"/>
      <c r="AD1249" s="125"/>
      <c r="AE1249" s="125"/>
      <c r="AF1249" s="128"/>
      <c r="AG1249" s="129"/>
      <c r="AH1249" s="157" t="e">
        <f>SUBTOTAL(9,$U$1249:$U1442)</f>
        <v>#REF!</v>
      </c>
      <c r="AI1249" s="158" t="e">
        <f>SUBTOTAL(9,$V$1249:$V1442)</f>
        <v>#REF!</v>
      </c>
      <c r="AJ1249" s="159">
        <f>IFERROR(+Revisión_Avance_Periodo!$Z1453/Revisión_Avance_Periodo!$Y1453,0)</f>
        <v>0</v>
      </c>
      <c r="AK1249" s="126"/>
      <c r="AL1249" s="127"/>
      <c r="AM1249" s="125"/>
      <c r="AN1249" s="125"/>
      <c r="AO1249" s="128"/>
      <c r="AP1249" s="129"/>
    </row>
    <row r="1250" spans="1:42" x14ac:dyDescent="0.25">
      <c r="A1250" s="92">
        <v>124</v>
      </c>
      <c r="B1250" s="435" t="e">
        <f>CONCATENATE(Revisión_Avance_Periodo!$D1454,";",Revisión_Avance_Periodo!$F1454,";",Revisión_Avance_Periodo!$L1454)</f>
        <v>#REF!</v>
      </c>
      <c r="C1250" s="435" t="e">
        <f t="shared" si="103"/>
        <v>#REF!</v>
      </c>
      <c r="D1250" s="114" t="e">
        <f>VLOOKUP($A1250,#REF!,3,FALSE)</f>
        <v>#REF!</v>
      </c>
      <c r="E1250" s="436" t="e">
        <f>VLOOKUP($A1250,#REF!,4,FALSE)</f>
        <v>#REF!</v>
      </c>
      <c r="F1250" s="102" t="e">
        <f>VLOOKUP($A1250,#REF!,5,FALSE)</f>
        <v>#REF!</v>
      </c>
      <c r="G1250" s="93" t="e">
        <f>VLOOKUP($A1250,#REF!,8,FALSE)</f>
        <v>#REF!</v>
      </c>
      <c r="H1250" s="93" t="e">
        <f>VLOOKUP($A1250,#REF!,7,FALSE)</f>
        <v>#REF!</v>
      </c>
      <c r="I1250" s="438" t="e">
        <f>VLOOKUP($A1250,#REF!,10,FALSE)</f>
        <v>#REF!</v>
      </c>
      <c r="J1250" s="93" t="e">
        <f>VLOOKUP($A1250,#REF!,11,FALSE)</f>
        <v>#REF!</v>
      </c>
      <c r="K1250" s="114" t="e">
        <f>VLOOKUP($A1250,#REF!,12,FALSE)</f>
        <v>#REF!</v>
      </c>
      <c r="L1250" s="93" t="e">
        <f>VLOOKUP($A1250,#REF!,13,FALSE)</f>
        <v>#REF!</v>
      </c>
      <c r="M1250" s="438" t="e">
        <f>VLOOKUP($A1250,#REF!,14,FALSE)</f>
        <v>#REF!</v>
      </c>
      <c r="N1250" s="102" t="e">
        <f>VLOOKUP($A1250,#REF!,15,FALSE)</f>
        <v>#REF!</v>
      </c>
      <c r="O1250" s="102" t="e">
        <f>VLOOKUP($A1250,#REF!,18,FALSE)</f>
        <v>#REF!</v>
      </c>
      <c r="P1250" s="93" t="e">
        <f>VLOOKUP($A1250,#REF!,41,FALSE)</f>
        <v>#REF!</v>
      </c>
      <c r="Q1250" s="115" t="e">
        <f>VLOOKUP(Revisión_Avance_Periodo!$L1454,#REF!,30,FALSE)</f>
        <v>#REF!</v>
      </c>
      <c r="R1250" s="116">
        <v>2019</v>
      </c>
      <c r="S1250" s="196">
        <v>43495</v>
      </c>
      <c r="T1250" s="116" t="s">
        <v>68</v>
      </c>
      <c r="U1250" s="147" t="e">
        <f>INDEX(#REF!,MATCH(Revisión_Avance_Periodo!$L1250,#REF!,0),MATCH(Revisión_Avance_Periodo!$T1250,#REF!,0))</f>
        <v>#REF!</v>
      </c>
      <c r="V1250" s="147" t="e">
        <f>INDEX(#REF!,MATCH(Revisión_Avance_Periodo!$L1250,#REF!,0),MATCH(Revisión_Avance_Periodo!$T1250,#REF!,0))</f>
        <v>#REF!</v>
      </c>
      <c r="W1250" s="118">
        <f t="shared" si="104"/>
        <v>0</v>
      </c>
      <c r="X1250" s="116" t="str">
        <f>VLOOKUP(W1250,Tabla_Estado_Meta_OAP_2019[#All],3,TRUE)</f>
        <v>Por Ejecutar</v>
      </c>
      <c r="Y1250" s="148" t="e">
        <f>SUBTOTAL(9,$U$206:$U1250)</f>
        <v>#REF!</v>
      </c>
      <c r="Z1250" s="149" t="e">
        <f>SUBTOTAL(9,$V$206:$V1250)</f>
        <v>#REF!</v>
      </c>
      <c r="AA1250" s="162">
        <f>IFERROR(+Revisión_Avance_Periodo!$Z1250/Revisión_Avance_Periodo!$Y1250,0)</f>
        <v>0</v>
      </c>
      <c r="AB1250" s="448" t="e">
        <f>SUBTOTAL(9,U1250:U1261)</f>
        <v>#REF!</v>
      </c>
      <c r="AC1250" s="449" t="e">
        <f>SUBTOTAL(9,V1250:V1261)</f>
        <v>#REF!</v>
      </c>
      <c r="AD1250" s="119" t="e">
        <f>+AC1250/AB1250</f>
        <v>#REF!</v>
      </c>
      <c r="AE1250" s="119" t="e">
        <f>100%-Revisión_Avance_Periodo!$AD1250</f>
        <v>#REF!</v>
      </c>
      <c r="AF1250" s="121" t="e">
        <f>VLOOKUP(AD1250,Tabla_Estado_Meta_OAP_2019[],3,TRUE)</f>
        <v>#REF!</v>
      </c>
      <c r="AG1250" s="122" t="e">
        <f>Revisión_Avance_Periodo!$AD1250*Revisión_Avance_Periodo!$Q1250</f>
        <v>#REF!</v>
      </c>
      <c r="AH1250" s="148" t="e">
        <f>SUBTOTAL(9,$U$1250:$U1454)</f>
        <v>#REF!</v>
      </c>
      <c r="AI1250" s="149" t="e">
        <f>SUBTOTAL(9,$V$1250:$V1454)</f>
        <v>#REF!</v>
      </c>
      <c r="AJ1250" s="162">
        <f>IFERROR(+Revisión_Avance_Periodo!$Z1454/Revisión_Avance_Periodo!$Y1454,0)</f>
        <v>0</v>
      </c>
      <c r="AK1250" s="448" t="e">
        <f>SUBTOTAL(9,AD1250:AD1261)</f>
        <v>#REF!</v>
      </c>
      <c r="AL1250" s="449" t="e">
        <f>SUBTOTAL(9,AE1250:AE1261)</f>
        <v>#REF!</v>
      </c>
      <c r="AM1250" s="119" t="e">
        <f>+AL1250/AK1250</f>
        <v>#REF!</v>
      </c>
      <c r="AN1250" s="119" t="e">
        <f>100%-Revisión_Avance_Periodo!$AD1454</f>
        <v>#REF!</v>
      </c>
      <c r="AO1250" s="121" t="e">
        <f>VLOOKUP(AM1250,Tabla_Estado_Meta_OAP_2019[],3,TRUE)</f>
        <v>#REF!</v>
      </c>
      <c r="AP1250" s="122" t="e">
        <f>Revisión_Avance_Periodo!$AD1454*Revisión_Avance_Periodo!$Q1454</f>
        <v>#REF!</v>
      </c>
    </row>
    <row r="1251" spans="1:42" x14ac:dyDescent="0.25">
      <c r="A1251" s="97">
        <v>124</v>
      </c>
      <c r="B1251" s="435" t="e">
        <f>CONCATENATE(Revisión_Avance_Periodo!$D1455,";",Revisión_Avance_Periodo!$F1455,";",Revisión_Avance_Periodo!$L1455)</f>
        <v>#REF!</v>
      </c>
      <c r="C1251" s="435" t="e">
        <f t="shared" si="103"/>
        <v>#REF!</v>
      </c>
      <c r="D1251" s="123" t="e">
        <f>VLOOKUP($A1251,#REF!,3,FALSE)</f>
        <v>#REF!</v>
      </c>
      <c r="E1251" s="436" t="e">
        <f>VLOOKUP($A1251,#REF!,4,FALSE)</f>
        <v>#REF!</v>
      </c>
      <c r="F1251" s="103" t="e">
        <f>VLOOKUP($A1251,#REF!,5,FALSE)</f>
        <v>#REF!</v>
      </c>
      <c r="G1251" s="98" t="e">
        <f>VLOOKUP($A1251,#REF!,8,FALSE)</f>
        <v>#REF!</v>
      </c>
      <c r="H1251" s="93" t="e">
        <f>VLOOKUP($A1251,#REF!,7,FALSE)</f>
        <v>#REF!</v>
      </c>
      <c r="I1251" s="438" t="e">
        <f>VLOOKUP($A1251,#REF!,10,FALSE)</f>
        <v>#REF!</v>
      </c>
      <c r="J1251" s="98" t="e">
        <f>VLOOKUP($A1251,#REF!,11,FALSE)</f>
        <v>#REF!</v>
      </c>
      <c r="K1251" s="114" t="e">
        <f>VLOOKUP($A1251,#REF!,12,FALSE)</f>
        <v>#REF!</v>
      </c>
      <c r="L1251" s="98" t="e">
        <f>VLOOKUP($A1251,#REF!,13,FALSE)</f>
        <v>#REF!</v>
      </c>
      <c r="M1251" s="438" t="e">
        <f>VLOOKUP($A1251,#REF!,14,FALSE)</f>
        <v>#REF!</v>
      </c>
      <c r="N1251" s="103" t="e">
        <f>VLOOKUP($A1251,#REF!,15,FALSE)</f>
        <v>#REF!</v>
      </c>
      <c r="O1251" s="103" t="e">
        <f>VLOOKUP($A1251,#REF!,18,FALSE)</f>
        <v>#REF!</v>
      </c>
      <c r="P1251" s="93" t="e">
        <f>VLOOKUP($A1251,#REF!,41,FALSE)</f>
        <v>#REF!</v>
      </c>
      <c r="Q1251" s="115" t="e">
        <f>VLOOKUP(Revisión_Avance_Periodo!$L1455,#REF!,30,FALSE)</f>
        <v>#REF!</v>
      </c>
      <c r="R1251" s="116">
        <v>2019</v>
      </c>
      <c r="S1251" s="196">
        <v>43524</v>
      </c>
      <c r="T1251" s="124" t="s">
        <v>69</v>
      </c>
      <c r="U1251" s="147" t="e">
        <f>INDEX(#REF!,MATCH(Revisión_Avance_Periodo!$L1251,#REF!,0),MATCH(Revisión_Avance_Periodo!$T1251,#REF!,0))</f>
        <v>#REF!</v>
      </c>
      <c r="V1251" s="147" t="e">
        <f>INDEX(#REF!,MATCH(Revisión_Avance_Periodo!$L1251,#REF!,0),MATCH(Revisión_Avance_Periodo!$T1251,#REF!,0))</f>
        <v>#REF!</v>
      </c>
      <c r="W1251" s="118">
        <f t="shared" si="104"/>
        <v>0</v>
      </c>
      <c r="X1251" s="124" t="str">
        <f>VLOOKUP(W1251,Tabla_Estado_Meta_OAP_2019[#All],3,TRUE)</f>
        <v>Por Ejecutar</v>
      </c>
      <c r="Y1251" s="150" t="e">
        <f>SUBTOTAL(9,$U$206:$U1251)</f>
        <v>#REF!</v>
      </c>
      <c r="Z1251" s="151" t="e">
        <f>SUBTOTAL(9,$V$206:$V1251)</f>
        <v>#REF!</v>
      </c>
      <c r="AA1251" s="159">
        <f>IFERROR(+Revisión_Avance_Periodo!$Z1251/Revisión_Avance_Periodo!$Y1251,0)</f>
        <v>0</v>
      </c>
      <c r="AB1251" s="126"/>
      <c r="AC1251" s="127"/>
      <c r="AD1251" s="125"/>
      <c r="AE1251" s="125"/>
      <c r="AF1251" s="128"/>
      <c r="AG1251" s="129"/>
      <c r="AH1251" s="150" t="e">
        <f>SUBTOTAL(9,$U$1251:$U1454)</f>
        <v>#REF!</v>
      </c>
      <c r="AI1251" s="151" t="e">
        <f>SUBTOTAL(9,$V$1251:$V1454)</f>
        <v>#REF!</v>
      </c>
      <c r="AJ1251" s="159">
        <f>IFERROR(+Revisión_Avance_Periodo!$Z1455/Revisión_Avance_Periodo!$Y1455,0)</f>
        <v>0</v>
      </c>
      <c r="AK1251" s="126"/>
      <c r="AL1251" s="127"/>
      <c r="AM1251" s="125"/>
      <c r="AN1251" s="125"/>
      <c r="AO1251" s="128"/>
      <c r="AP1251" s="129"/>
    </row>
    <row r="1252" spans="1:42" x14ac:dyDescent="0.25">
      <c r="A1252" s="92">
        <v>124</v>
      </c>
      <c r="B1252" s="435" t="e">
        <f>CONCATENATE(Revisión_Avance_Periodo!$D1456,";",Revisión_Avance_Periodo!$F1456,";",Revisión_Avance_Periodo!$L1456)</f>
        <v>#REF!</v>
      </c>
      <c r="C1252" s="435" t="e">
        <f t="shared" si="103"/>
        <v>#REF!</v>
      </c>
      <c r="D1252" s="114" t="e">
        <f>VLOOKUP($A1252,#REF!,3,FALSE)</f>
        <v>#REF!</v>
      </c>
      <c r="E1252" s="436" t="e">
        <f>VLOOKUP($A1252,#REF!,4,FALSE)</f>
        <v>#REF!</v>
      </c>
      <c r="F1252" s="102" t="e">
        <f>VLOOKUP($A1252,#REF!,5,FALSE)</f>
        <v>#REF!</v>
      </c>
      <c r="G1252" s="93" t="e">
        <f>VLOOKUP($A1252,#REF!,8,FALSE)</f>
        <v>#REF!</v>
      </c>
      <c r="H1252" s="93" t="e">
        <f>VLOOKUP($A1252,#REF!,7,FALSE)</f>
        <v>#REF!</v>
      </c>
      <c r="I1252" s="438" t="e">
        <f>VLOOKUP($A1252,#REF!,10,FALSE)</f>
        <v>#REF!</v>
      </c>
      <c r="J1252" s="93" t="e">
        <f>VLOOKUP($A1252,#REF!,11,FALSE)</f>
        <v>#REF!</v>
      </c>
      <c r="K1252" s="114" t="e">
        <f>VLOOKUP($A1252,#REF!,12,FALSE)</f>
        <v>#REF!</v>
      </c>
      <c r="L1252" s="93" t="e">
        <f>VLOOKUP($A1252,#REF!,13,FALSE)</f>
        <v>#REF!</v>
      </c>
      <c r="M1252" s="438" t="e">
        <f>VLOOKUP($A1252,#REF!,14,FALSE)</f>
        <v>#REF!</v>
      </c>
      <c r="N1252" s="102" t="e">
        <f>VLOOKUP($A1252,#REF!,15,FALSE)</f>
        <v>#REF!</v>
      </c>
      <c r="O1252" s="102" t="e">
        <f>VLOOKUP($A1252,#REF!,18,FALSE)</f>
        <v>#REF!</v>
      </c>
      <c r="P1252" s="93" t="e">
        <f>VLOOKUP($A1252,#REF!,41,FALSE)</f>
        <v>#REF!</v>
      </c>
      <c r="Q1252" s="115" t="e">
        <f>VLOOKUP(Revisión_Avance_Periodo!$L1456,#REF!,30,FALSE)</f>
        <v>#REF!</v>
      </c>
      <c r="R1252" s="116">
        <v>2019</v>
      </c>
      <c r="S1252" s="196">
        <v>43554</v>
      </c>
      <c r="T1252" s="116" t="s">
        <v>70</v>
      </c>
      <c r="U1252" s="147" t="e">
        <f>INDEX(#REF!,MATCH(Revisión_Avance_Periodo!$L1252,#REF!,0),MATCH(Revisión_Avance_Periodo!$T1252,#REF!,0))</f>
        <v>#REF!</v>
      </c>
      <c r="V1252" s="450" t="e">
        <f>INDEX(#REF!,MATCH(Revisión_Avance_Periodo!$L1252,#REF!,0),MATCH(Revisión_Avance_Periodo!$T1252,#REF!,0))</f>
        <v>#REF!</v>
      </c>
      <c r="W1252" s="118">
        <f t="shared" si="104"/>
        <v>0</v>
      </c>
      <c r="X1252" s="116" t="str">
        <f>VLOOKUP(W1252,Tabla_Estado_Meta_OAP_2019[#All],3,TRUE)</f>
        <v>Por Ejecutar</v>
      </c>
      <c r="Y1252" s="150" t="e">
        <f>SUBTOTAL(9,$U$206:$U1252)</f>
        <v>#REF!</v>
      </c>
      <c r="Z1252" s="151" t="e">
        <f>SUBTOTAL(9,$V$206:$V1252)</f>
        <v>#REF!</v>
      </c>
      <c r="AA1252" s="159">
        <f>IFERROR(+Revisión_Avance_Periodo!$Z1252/Revisión_Avance_Periodo!$Y1252,0)</f>
        <v>0</v>
      </c>
      <c r="AB1252" s="126"/>
      <c r="AC1252" s="127"/>
      <c r="AD1252" s="125"/>
      <c r="AE1252" s="125"/>
      <c r="AF1252" s="128"/>
      <c r="AG1252" s="129"/>
      <c r="AH1252" s="150" t="e">
        <f>SUBTOTAL(9,$U$1252:$U1454)</f>
        <v>#REF!</v>
      </c>
      <c r="AI1252" s="151" t="e">
        <f>SUBTOTAL(9,$V$1252:$V1454)</f>
        <v>#REF!</v>
      </c>
      <c r="AJ1252" s="159">
        <f>IFERROR(+Revisión_Avance_Periodo!$Z1456/Revisión_Avance_Periodo!$Y1456,0)</f>
        <v>0</v>
      </c>
      <c r="AK1252" s="126"/>
      <c r="AL1252" s="127"/>
      <c r="AM1252" s="125"/>
      <c r="AN1252" s="125"/>
      <c r="AO1252" s="128"/>
      <c r="AP1252" s="129"/>
    </row>
    <row r="1253" spans="1:42" x14ac:dyDescent="0.25">
      <c r="A1253" s="97">
        <v>124</v>
      </c>
      <c r="B1253" s="435" t="e">
        <f>CONCATENATE(Revisión_Avance_Periodo!$D1457,";",Revisión_Avance_Periodo!$F1457,";",Revisión_Avance_Periodo!$L1457)</f>
        <v>#REF!</v>
      </c>
      <c r="C1253" s="435" t="e">
        <f t="shared" si="103"/>
        <v>#REF!</v>
      </c>
      <c r="D1253" s="123" t="e">
        <f>VLOOKUP($A1253,#REF!,3,FALSE)</f>
        <v>#REF!</v>
      </c>
      <c r="E1253" s="436" t="e">
        <f>VLOOKUP($A1253,#REF!,4,FALSE)</f>
        <v>#REF!</v>
      </c>
      <c r="F1253" s="103" t="e">
        <f>VLOOKUP($A1253,#REF!,5,FALSE)</f>
        <v>#REF!</v>
      </c>
      <c r="G1253" s="98" t="e">
        <f>VLOOKUP($A1253,#REF!,8,FALSE)</f>
        <v>#REF!</v>
      </c>
      <c r="H1253" s="93" t="e">
        <f>VLOOKUP($A1253,#REF!,7,FALSE)</f>
        <v>#REF!</v>
      </c>
      <c r="I1253" s="438" t="e">
        <f>VLOOKUP($A1253,#REF!,10,FALSE)</f>
        <v>#REF!</v>
      </c>
      <c r="J1253" s="98" t="e">
        <f>VLOOKUP($A1253,#REF!,11,FALSE)</f>
        <v>#REF!</v>
      </c>
      <c r="K1253" s="114" t="e">
        <f>VLOOKUP($A1253,#REF!,12,FALSE)</f>
        <v>#REF!</v>
      </c>
      <c r="L1253" s="98" t="e">
        <f>VLOOKUP($A1253,#REF!,13,FALSE)</f>
        <v>#REF!</v>
      </c>
      <c r="M1253" s="438" t="e">
        <f>VLOOKUP($A1253,#REF!,14,FALSE)</f>
        <v>#REF!</v>
      </c>
      <c r="N1253" s="103" t="e">
        <f>VLOOKUP($A1253,#REF!,15,FALSE)</f>
        <v>#REF!</v>
      </c>
      <c r="O1253" s="103" t="e">
        <f>VLOOKUP($A1253,#REF!,18,FALSE)</f>
        <v>#REF!</v>
      </c>
      <c r="P1253" s="93" t="e">
        <f>VLOOKUP($A1253,#REF!,41,FALSE)</f>
        <v>#REF!</v>
      </c>
      <c r="Q1253" s="115" t="e">
        <f>VLOOKUP(Revisión_Avance_Periodo!$L1457,#REF!,30,FALSE)</f>
        <v>#REF!</v>
      </c>
      <c r="R1253" s="116">
        <v>2019</v>
      </c>
      <c r="S1253" s="196">
        <v>43585</v>
      </c>
      <c r="T1253" s="124" t="s">
        <v>71</v>
      </c>
      <c r="U1253" s="147" t="e">
        <f>INDEX(#REF!,MATCH(Revisión_Avance_Periodo!$L1253,#REF!,0),MATCH(Revisión_Avance_Periodo!$T1253,#REF!,0))</f>
        <v>#REF!</v>
      </c>
      <c r="V1253" s="147" t="e">
        <f>INDEX(#REF!,MATCH(Revisión_Avance_Periodo!$L1253,#REF!,0),MATCH(Revisión_Avance_Periodo!$T1253,#REF!,0))</f>
        <v>#REF!</v>
      </c>
      <c r="W1253" s="118">
        <f t="shared" si="104"/>
        <v>0</v>
      </c>
      <c r="X1253" s="124" t="str">
        <f>VLOOKUP(W1253,Tabla_Estado_Meta_OAP_2019[#All],3,TRUE)</f>
        <v>Por Ejecutar</v>
      </c>
      <c r="Y1253" s="150" t="e">
        <f>SUBTOTAL(9,$U$206:$U1253)</f>
        <v>#REF!</v>
      </c>
      <c r="Z1253" s="151" t="e">
        <f>SUBTOTAL(9,$V$206:$V1253)</f>
        <v>#REF!</v>
      </c>
      <c r="AA1253" s="159">
        <f>IFERROR(+Revisión_Avance_Periodo!$Z1253/Revisión_Avance_Periodo!$Y1253,0)</f>
        <v>0</v>
      </c>
      <c r="AB1253" s="126"/>
      <c r="AC1253" s="127"/>
      <c r="AD1253" s="125"/>
      <c r="AE1253" s="125"/>
      <c r="AF1253" s="128"/>
      <c r="AG1253" s="129"/>
      <c r="AH1253" s="150" t="e">
        <f>SUBTOTAL(9,$U$1253:$U1454)</f>
        <v>#REF!</v>
      </c>
      <c r="AI1253" s="151" t="e">
        <f>SUBTOTAL(9,$V$1253:$V1454)</f>
        <v>#REF!</v>
      </c>
      <c r="AJ1253" s="159">
        <f>IFERROR(+Revisión_Avance_Periodo!$Z1457/Revisión_Avance_Periodo!$Y1457,0)</f>
        <v>0</v>
      </c>
      <c r="AK1253" s="126"/>
      <c r="AL1253" s="127"/>
      <c r="AM1253" s="125"/>
      <c r="AN1253" s="125"/>
      <c r="AO1253" s="128"/>
      <c r="AP1253" s="129"/>
    </row>
    <row r="1254" spans="1:42" x14ac:dyDescent="0.25">
      <c r="A1254" s="92">
        <v>124</v>
      </c>
      <c r="B1254" s="435" t="e">
        <f>CONCATENATE(Revisión_Avance_Periodo!$D1458,";",Revisión_Avance_Periodo!$F1458,";",Revisión_Avance_Periodo!$L1458)</f>
        <v>#REF!</v>
      </c>
      <c r="C1254" s="435" t="e">
        <f t="shared" si="103"/>
        <v>#REF!</v>
      </c>
      <c r="D1254" s="114" t="e">
        <f>VLOOKUP($A1254,#REF!,3,FALSE)</f>
        <v>#REF!</v>
      </c>
      <c r="E1254" s="436" t="e">
        <f>VLOOKUP($A1254,#REF!,4,FALSE)</f>
        <v>#REF!</v>
      </c>
      <c r="F1254" s="102" t="e">
        <f>VLOOKUP($A1254,#REF!,5,FALSE)</f>
        <v>#REF!</v>
      </c>
      <c r="G1254" s="93" t="e">
        <f>VLOOKUP($A1254,#REF!,8,FALSE)</f>
        <v>#REF!</v>
      </c>
      <c r="H1254" s="93" t="e">
        <f>VLOOKUP($A1254,#REF!,7,FALSE)</f>
        <v>#REF!</v>
      </c>
      <c r="I1254" s="438" t="e">
        <f>VLOOKUP($A1254,#REF!,10,FALSE)</f>
        <v>#REF!</v>
      </c>
      <c r="J1254" s="93" t="e">
        <f>VLOOKUP($A1254,#REF!,11,FALSE)</f>
        <v>#REF!</v>
      </c>
      <c r="K1254" s="114" t="e">
        <f>VLOOKUP($A1254,#REF!,12,FALSE)</f>
        <v>#REF!</v>
      </c>
      <c r="L1254" s="93" t="e">
        <f>VLOOKUP($A1254,#REF!,13,FALSE)</f>
        <v>#REF!</v>
      </c>
      <c r="M1254" s="438" t="e">
        <f>VLOOKUP($A1254,#REF!,14,FALSE)</f>
        <v>#REF!</v>
      </c>
      <c r="N1254" s="102" t="e">
        <f>VLOOKUP($A1254,#REF!,15,FALSE)</f>
        <v>#REF!</v>
      </c>
      <c r="O1254" s="102" t="e">
        <f>VLOOKUP($A1254,#REF!,18,FALSE)</f>
        <v>#REF!</v>
      </c>
      <c r="P1254" s="93" t="e">
        <f>VLOOKUP($A1254,#REF!,41,FALSE)</f>
        <v>#REF!</v>
      </c>
      <c r="Q1254" s="115" t="e">
        <f>VLOOKUP(Revisión_Avance_Periodo!$L1458,#REF!,30,FALSE)</f>
        <v>#REF!</v>
      </c>
      <c r="R1254" s="116">
        <v>2019</v>
      </c>
      <c r="S1254" s="196">
        <v>43615</v>
      </c>
      <c r="T1254" s="116" t="s">
        <v>72</v>
      </c>
      <c r="U1254" s="147" t="e">
        <f>INDEX(#REF!,MATCH(Revisión_Avance_Periodo!$L1254,#REF!,0),MATCH(Revisión_Avance_Periodo!$T1254,#REF!,0))</f>
        <v>#REF!</v>
      </c>
      <c r="V1254" s="147" t="e">
        <f>INDEX(#REF!,MATCH(Revisión_Avance_Periodo!$L1254,#REF!,0),MATCH(Revisión_Avance_Periodo!$T1254,#REF!,0))</f>
        <v>#REF!</v>
      </c>
      <c r="W1254" s="118">
        <f t="shared" si="104"/>
        <v>0</v>
      </c>
      <c r="X1254" s="116" t="str">
        <f>VLOOKUP(W1254,Tabla_Estado_Meta_OAP_2019[#All],3,TRUE)</f>
        <v>Por Ejecutar</v>
      </c>
      <c r="Y1254" s="150" t="e">
        <f>SUBTOTAL(9,$U$206:$U1254)</f>
        <v>#REF!</v>
      </c>
      <c r="Z1254" s="151" t="e">
        <f>SUBTOTAL(9,$V$206:$V1254)</f>
        <v>#REF!</v>
      </c>
      <c r="AA1254" s="159">
        <f>IFERROR(+Revisión_Avance_Periodo!$Z1254/Revisión_Avance_Periodo!$Y1254,0)</f>
        <v>0</v>
      </c>
      <c r="AB1254" s="126"/>
      <c r="AC1254" s="127"/>
      <c r="AD1254" s="125"/>
      <c r="AE1254" s="125"/>
      <c r="AF1254" s="128"/>
      <c r="AG1254" s="129"/>
      <c r="AH1254" s="150" t="e">
        <f>SUBTOTAL(9,$U$1254:$U1454)</f>
        <v>#REF!</v>
      </c>
      <c r="AI1254" s="151" t="e">
        <f>SUBTOTAL(9,$V$1254:$V1454)</f>
        <v>#REF!</v>
      </c>
      <c r="AJ1254" s="159">
        <f>IFERROR(+Revisión_Avance_Periodo!$Z1458/Revisión_Avance_Periodo!$Y1458,0)</f>
        <v>0</v>
      </c>
      <c r="AK1254" s="126"/>
      <c r="AL1254" s="127"/>
      <c r="AM1254" s="125"/>
      <c r="AN1254" s="125"/>
      <c r="AO1254" s="128"/>
      <c r="AP1254" s="129"/>
    </row>
    <row r="1255" spans="1:42" x14ac:dyDescent="0.25">
      <c r="A1255" s="97">
        <v>124</v>
      </c>
      <c r="B1255" s="435" t="e">
        <f>CONCATENATE(Revisión_Avance_Periodo!$D1459,";",Revisión_Avance_Periodo!$F1459,";",Revisión_Avance_Periodo!$L1459)</f>
        <v>#REF!</v>
      </c>
      <c r="C1255" s="435" t="e">
        <f t="shared" si="103"/>
        <v>#REF!</v>
      </c>
      <c r="D1255" s="123" t="e">
        <f>VLOOKUP($A1255,#REF!,3,FALSE)</f>
        <v>#REF!</v>
      </c>
      <c r="E1255" s="436" t="e">
        <f>VLOOKUP($A1255,#REF!,4,FALSE)</f>
        <v>#REF!</v>
      </c>
      <c r="F1255" s="103" t="e">
        <f>VLOOKUP($A1255,#REF!,5,FALSE)</f>
        <v>#REF!</v>
      </c>
      <c r="G1255" s="98" t="e">
        <f>VLOOKUP($A1255,#REF!,8,FALSE)</f>
        <v>#REF!</v>
      </c>
      <c r="H1255" s="93" t="e">
        <f>VLOOKUP($A1255,#REF!,7,FALSE)</f>
        <v>#REF!</v>
      </c>
      <c r="I1255" s="438" t="e">
        <f>VLOOKUP($A1255,#REF!,10,FALSE)</f>
        <v>#REF!</v>
      </c>
      <c r="J1255" s="98" t="e">
        <f>VLOOKUP($A1255,#REF!,11,FALSE)</f>
        <v>#REF!</v>
      </c>
      <c r="K1255" s="114" t="e">
        <f>VLOOKUP($A1255,#REF!,12,FALSE)</f>
        <v>#REF!</v>
      </c>
      <c r="L1255" s="98" t="e">
        <f>VLOOKUP($A1255,#REF!,13,FALSE)</f>
        <v>#REF!</v>
      </c>
      <c r="M1255" s="438" t="e">
        <f>VLOOKUP($A1255,#REF!,14,FALSE)</f>
        <v>#REF!</v>
      </c>
      <c r="N1255" s="103" t="e">
        <f>VLOOKUP($A1255,#REF!,15,FALSE)</f>
        <v>#REF!</v>
      </c>
      <c r="O1255" s="103" t="e">
        <f>VLOOKUP($A1255,#REF!,18,FALSE)</f>
        <v>#REF!</v>
      </c>
      <c r="P1255" s="93" t="e">
        <f>VLOOKUP($A1255,#REF!,41,FALSE)</f>
        <v>#REF!</v>
      </c>
      <c r="Q1255" s="115" t="e">
        <f>VLOOKUP(Revisión_Avance_Periodo!$L1459,#REF!,30,FALSE)</f>
        <v>#REF!</v>
      </c>
      <c r="R1255" s="116">
        <v>2019</v>
      </c>
      <c r="S1255" s="196">
        <v>43646</v>
      </c>
      <c r="T1255" s="124" t="s">
        <v>73</v>
      </c>
      <c r="U1255" s="147" t="e">
        <f>INDEX(#REF!,MATCH(Revisión_Avance_Periodo!$L1255,#REF!,0),MATCH(Revisión_Avance_Periodo!$T1255,#REF!,0))</f>
        <v>#REF!</v>
      </c>
      <c r="V1255" s="147" t="e">
        <f>INDEX(#REF!,MATCH(Revisión_Avance_Periodo!$L1255,#REF!,0),MATCH(Revisión_Avance_Periodo!$T1255,#REF!,0))</f>
        <v>#REF!</v>
      </c>
      <c r="W1255" s="130" t="e">
        <f>V1255/U1255</f>
        <v>#REF!</v>
      </c>
      <c r="X1255" s="124" t="e">
        <f>VLOOKUP(W1255,Tabla_Estado_Meta_OAP_2019[#All],3,TRUE)</f>
        <v>#REF!</v>
      </c>
      <c r="Y1255" s="150" t="e">
        <f>SUBTOTAL(9,$U$206:$U1255)</f>
        <v>#REF!</v>
      </c>
      <c r="Z1255" s="151" t="e">
        <f>SUBTOTAL(9,$V$206:$V1255)</f>
        <v>#REF!</v>
      </c>
      <c r="AA1255" s="159">
        <f>IFERROR(+Revisión_Avance_Periodo!$Z1255/Revisión_Avance_Periodo!$Y1255,0)</f>
        <v>0</v>
      </c>
      <c r="AB1255" s="126"/>
      <c r="AC1255" s="127"/>
      <c r="AD1255" s="125"/>
      <c r="AE1255" s="125"/>
      <c r="AF1255" s="128"/>
      <c r="AG1255" s="129"/>
      <c r="AH1255" s="150" t="e">
        <f>SUBTOTAL(9,$U$1255:$U1454)</f>
        <v>#REF!</v>
      </c>
      <c r="AI1255" s="151" t="e">
        <f>SUBTOTAL(9,$V$1255:$V1454)</f>
        <v>#REF!</v>
      </c>
      <c r="AJ1255" s="159">
        <f>IFERROR(+Revisión_Avance_Periodo!$Z1459/Revisión_Avance_Periodo!$Y1459,0)</f>
        <v>0</v>
      </c>
      <c r="AK1255" s="126"/>
      <c r="AL1255" s="127"/>
      <c r="AM1255" s="125"/>
      <c r="AN1255" s="125"/>
      <c r="AO1255" s="128"/>
      <c r="AP1255" s="129"/>
    </row>
    <row r="1256" spans="1:42" x14ac:dyDescent="0.25">
      <c r="A1256" s="92">
        <v>124</v>
      </c>
      <c r="B1256" s="435" t="e">
        <f>CONCATENATE(Revisión_Avance_Periodo!$D1460,";",Revisión_Avance_Periodo!$F1460,";",Revisión_Avance_Periodo!$L1460)</f>
        <v>#REF!</v>
      </c>
      <c r="C1256" s="435" t="e">
        <f t="shared" si="103"/>
        <v>#REF!</v>
      </c>
      <c r="D1256" s="114" t="e">
        <f>VLOOKUP($A1256,#REF!,3,FALSE)</f>
        <v>#REF!</v>
      </c>
      <c r="E1256" s="436" t="e">
        <f>VLOOKUP($A1256,#REF!,4,FALSE)</f>
        <v>#REF!</v>
      </c>
      <c r="F1256" s="102" t="e">
        <f>VLOOKUP($A1256,#REF!,5,FALSE)</f>
        <v>#REF!</v>
      </c>
      <c r="G1256" s="93" t="e">
        <f>VLOOKUP($A1256,#REF!,8,FALSE)</f>
        <v>#REF!</v>
      </c>
      <c r="H1256" s="93" t="e">
        <f>VLOOKUP($A1256,#REF!,7,FALSE)</f>
        <v>#REF!</v>
      </c>
      <c r="I1256" s="438" t="e">
        <f>VLOOKUP($A1256,#REF!,10,FALSE)</f>
        <v>#REF!</v>
      </c>
      <c r="J1256" s="93" t="e">
        <f>VLOOKUP($A1256,#REF!,11,FALSE)</f>
        <v>#REF!</v>
      </c>
      <c r="K1256" s="114" t="e">
        <f>VLOOKUP($A1256,#REF!,12,FALSE)</f>
        <v>#REF!</v>
      </c>
      <c r="L1256" s="93" t="e">
        <f>VLOOKUP($A1256,#REF!,13,FALSE)</f>
        <v>#REF!</v>
      </c>
      <c r="M1256" s="438" t="e">
        <f>VLOOKUP($A1256,#REF!,14,FALSE)</f>
        <v>#REF!</v>
      </c>
      <c r="N1256" s="102" t="e">
        <f>VLOOKUP($A1256,#REF!,15,FALSE)</f>
        <v>#REF!</v>
      </c>
      <c r="O1256" s="102" t="e">
        <f>VLOOKUP($A1256,#REF!,18,FALSE)</f>
        <v>#REF!</v>
      </c>
      <c r="P1256" s="93" t="e">
        <f>VLOOKUP($A1256,#REF!,41,FALSE)</f>
        <v>#REF!</v>
      </c>
      <c r="Q1256" s="115" t="e">
        <f>VLOOKUP(Revisión_Avance_Periodo!$L1460,#REF!,30,FALSE)</f>
        <v>#REF!</v>
      </c>
      <c r="R1256" s="116">
        <v>2019</v>
      </c>
      <c r="S1256" s="196">
        <v>43676</v>
      </c>
      <c r="T1256" s="116" t="s">
        <v>74</v>
      </c>
      <c r="U1256" s="147" t="e">
        <f>INDEX(#REF!,MATCH(Revisión_Avance_Periodo!$L1256,#REF!,0),MATCH(Revisión_Avance_Periodo!$T1256,#REF!,0))</f>
        <v>#REF!</v>
      </c>
      <c r="V1256" s="147" t="e">
        <f>INDEX(#REF!,MATCH(Revisión_Avance_Periodo!$L1256,#REF!,0),MATCH(Revisión_Avance_Periodo!$T1256,#REF!,0))</f>
        <v>#REF!</v>
      </c>
      <c r="W1256" s="118">
        <f>IFERROR((V1256/U1256),0)</f>
        <v>0</v>
      </c>
      <c r="X1256" s="116" t="str">
        <f>VLOOKUP(W1256,Tabla_Estado_Meta_OAP_2019[#All],3,TRUE)</f>
        <v>Por Ejecutar</v>
      </c>
      <c r="Y1256" s="150" t="e">
        <f>SUBTOTAL(9,$U$206:$U1256)</f>
        <v>#REF!</v>
      </c>
      <c r="Z1256" s="151" t="e">
        <f>SUBTOTAL(9,$V$206:$V1256)</f>
        <v>#REF!</v>
      </c>
      <c r="AA1256" s="159">
        <f>IFERROR(+Revisión_Avance_Periodo!$Z1256/Revisión_Avance_Periodo!$Y1256,0)</f>
        <v>0</v>
      </c>
      <c r="AB1256" s="126"/>
      <c r="AC1256" s="127"/>
      <c r="AD1256" s="125"/>
      <c r="AE1256" s="125"/>
      <c r="AF1256" s="128"/>
      <c r="AG1256" s="129"/>
      <c r="AH1256" s="150" t="e">
        <f>SUBTOTAL(9,$U$1256:$U1454)</f>
        <v>#REF!</v>
      </c>
      <c r="AI1256" s="151" t="e">
        <f>SUBTOTAL(9,$V$1256:$V1454)</f>
        <v>#REF!</v>
      </c>
      <c r="AJ1256" s="159">
        <f>IFERROR(+Revisión_Avance_Periodo!$Z1460/Revisión_Avance_Periodo!$Y1460,0)</f>
        <v>0</v>
      </c>
      <c r="AK1256" s="126"/>
      <c r="AL1256" s="127"/>
      <c r="AM1256" s="125"/>
      <c r="AN1256" s="125"/>
      <c r="AO1256" s="128"/>
      <c r="AP1256" s="129"/>
    </row>
    <row r="1257" spans="1:42" x14ac:dyDescent="0.25">
      <c r="A1257" s="97">
        <v>124</v>
      </c>
      <c r="B1257" s="435" t="e">
        <f>CONCATENATE(Revisión_Avance_Periodo!$D1461,";",Revisión_Avance_Periodo!$F1461,";",Revisión_Avance_Periodo!$L1461)</f>
        <v>#REF!</v>
      </c>
      <c r="C1257" s="435" t="e">
        <f t="shared" si="103"/>
        <v>#REF!</v>
      </c>
      <c r="D1257" s="123" t="e">
        <f>VLOOKUP($A1257,#REF!,3,FALSE)</f>
        <v>#REF!</v>
      </c>
      <c r="E1257" s="436" t="e">
        <f>VLOOKUP($A1257,#REF!,4,FALSE)</f>
        <v>#REF!</v>
      </c>
      <c r="F1257" s="103" t="e">
        <f>VLOOKUP($A1257,#REF!,5,FALSE)</f>
        <v>#REF!</v>
      </c>
      <c r="G1257" s="98" t="e">
        <f>VLOOKUP($A1257,#REF!,8,FALSE)</f>
        <v>#REF!</v>
      </c>
      <c r="H1257" s="93" t="e">
        <f>VLOOKUP($A1257,#REF!,7,FALSE)</f>
        <v>#REF!</v>
      </c>
      <c r="I1257" s="438" t="e">
        <f>VLOOKUP($A1257,#REF!,10,FALSE)</f>
        <v>#REF!</v>
      </c>
      <c r="J1257" s="98" t="e">
        <f>VLOOKUP($A1257,#REF!,11,FALSE)</f>
        <v>#REF!</v>
      </c>
      <c r="K1257" s="114" t="e">
        <f>VLOOKUP($A1257,#REF!,12,FALSE)</f>
        <v>#REF!</v>
      </c>
      <c r="L1257" s="98" t="e">
        <f>VLOOKUP($A1257,#REF!,13,FALSE)</f>
        <v>#REF!</v>
      </c>
      <c r="M1257" s="438" t="e">
        <f>VLOOKUP($A1257,#REF!,14,FALSE)</f>
        <v>#REF!</v>
      </c>
      <c r="N1257" s="103" t="e">
        <f>VLOOKUP($A1257,#REF!,15,FALSE)</f>
        <v>#REF!</v>
      </c>
      <c r="O1257" s="103" t="e">
        <f>VLOOKUP($A1257,#REF!,18,FALSE)</f>
        <v>#REF!</v>
      </c>
      <c r="P1257" s="93" t="e">
        <f>VLOOKUP($A1257,#REF!,41,FALSE)</f>
        <v>#REF!</v>
      </c>
      <c r="Q1257" s="115" t="e">
        <f>VLOOKUP(Revisión_Avance_Periodo!$L1461,#REF!,30,FALSE)</f>
        <v>#REF!</v>
      </c>
      <c r="R1257" s="116">
        <v>2019</v>
      </c>
      <c r="S1257" s="196">
        <v>43707</v>
      </c>
      <c r="T1257" s="124" t="s">
        <v>75</v>
      </c>
      <c r="U1257" s="147" t="e">
        <f>INDEX(#REF!,MATCH(Revisión_Avance_Periodo!$L1257,#REF!,0),MATCH(Revisión_Avance_Periodo!$T1257,#REF!,0))</f>
        <v>#REF!</v>
      </c>
      <c r="V1257" s="147" t="e">
        <f>INDEX(#REF!,MATCH(Revisión_Avance_Periodo!$L1257,#REF!,0),MATCH(Revisión_Avance_Periodo!$T1257,#REF!,0))</f>
        <v>#REF!</v>
      </c>
      <c r="W1257" s="118">
        <f>IFERROR((V1257/U1257),0)</f>
        <v>0</v>
      </c>
      <c r="X1257" s="124" t="str">
        <f>VLOOKUP(W1257,Tabla_Estado_Meta_OAP_2019[#All],3,TRUE)</f>
        <v>Por Ejecutar</v>
      </c>
      <c r="Y1257" s="150" t="e">
        <f>SUBTOTAL(9,$U$206:$U1257)</f>
        <v>#REF!</v>
      </c>
      <c r="Z1257" s="151" t="e">
        <f>SUBTOTAL(9,$V$206:$V1257)</f>
        <v>#REF!</v>
      </c>
      <c r="AA1257" s="159">
        <f>IFERROR(+Revisión_Avance_Periodo!$Z1257/Revisión_Avance_Periodo!$Y1257,0)</f>
        <v>0</v>
      </c>
      <c r="AB1257" s="126"/>
      <c r="AC1257" s="127"/>
      <c r="AD1257" s="125"/>
      <c r="AE1257" s="125"/>
      <c r="AF1257" s="128"/>
      <c r="AG1257" s="129"/>
      <c r="AH1257" s="150" t="e">
        <f>SUBTOTAL(9,$U$1257:$U1454)</f>
        <v>#REF!</v>
      </c>
      <c r="AI1257" s="151" t="e">
        <f>SUBTOTAL(9,$V$1257:$V1454)</f>
        <v>#REF!</v>
      </c>
      <c r="AJ1257" s="159">
        <f>IFERROR(+Revisión_Avance_Periodo!$Z1461/Revisión_Avance_Periodo!$Y1461,0)</f>
        <v>0</v>
      </c>
      <c r="AK1257" s="126"/>
      <c r="AL1257" s="127"/>
      <c r="AM1257" s="125"/>
      <c r="AN1257" s="125"/>
      <c r="AO1257" s="128"/>
      <c r="AP1257" s="129"/>
    </row>
    <row r="1258" spans="1:42" x14ac:dyDescent="0.25">
      <c r="A1258" s="92">
        <v>124</v>
      </c>
      <c r="B1258" s="435" t="e">
        <f>CONCATENATE(Revisión_Avance_Periodo!$D1462,";",Revisión_Avance_Periodo!$F1462,";",Revisión_Avance_Periodo!$L1462)</f>
        <v>#REF!</v>
      </c>
      <c r="C1258" s="435" t="e">
        <f t="shared" si="103"/>
        <v>#REF!</v>
      </c>
      <c r="D1258" s="114" t="e">
        <f>VLOOKUP($A1258,#REF!,3,FALSE)</f>
        <v>#REF!</v>
      </c>
      <c r="E1258" s="436" t="e">
        <f>VLOOKUP($A1258,#REF!,4,FALSE)</f>
        <v>#REF!</v>
      </c>
      <c r="F1258" s="102" t="e">
        <f>VLOOKUP($A1258,#REF!,5,FALSE)</f>
        <v>#REF!</v>
      </c>
      <c r="G1258" s="93" t="e">
        <f>VLOOKUP($A1258,#REF!,8,FALSE)</f>
        <v>#REF!</v>
      </c>
      <c r="H1258" s="93" t="e">
        <f>VLOOKUP($A1258,#REF!,7,FALSE)</f>
        <v>#REF!</v>
      </c>
      <c r="I1258" s="438" t="e">
        <f>VLOOKUP($A1258,#REF!,10,FALSE)</f>
        <v>#REF!</v>
      </c>
      <c r="J1258" s="93" t="e">
        <f>VLOOKUP($A1258,#REF!,11,FALSE)</f>
        <v>#REF!</v>
      </c>
      <c r="K1258" s="114" t="e">
        <f>VLOOKUP($A1258,#REF!,12,FALSE)</f>
        <v>#REF!</v>
      </c>
      <c r="L1258" s="93" t="e">
        <f>VLOOKUP($A1258,#REF!,13,FALSE)</f>
        <v>#REF!</v>
      </c>
      <c r="M1258" s="438" t="e">
        <f>VLOOKUP($A1258,#REF!,14,FALSE)</f>
        <v>#REF!</v>
      </c>
      <c r="N1258" s="102" t="e">
        <f>VLOOKUP($A1258,#REF!,15,FALSE)</f>
        <v>#REF!</v>
      </c>
      <c r="O1258" s="102" t="e">
        <f>VLOOKUP($A1258,#REF!,18,FALSE)</f>
        <v>#REF!</v>
      </c>
      <c r="P1258" s="93" t="e">
        <f>VLOOKUP($A1258,#REF!,41,FALSE)</f>
        <v>#REF!</v>
      </c>
      <c r="Q1258" s="115" t="e">
        <f>VLOOKUP(Revisión_Avance_Periodo!$L1462,#REF!,30,FALSE)</f>
        <v>#REF!</v>
      </c>
      <c r="R1258" s="116">
        <v>2019</v>
      </c>
      <c r="S1258" s="196">
        <v>43738</v>
      </c>
      <c r="T1258" s="116" t="s">
        <v>76</v>
      </c>
      <c r="U1258" s="147" t="e">
        <f>INDEX(#REF!,MATCH(Revisión_Avance_Periodo!$L1258,#REF!,0),MATCH(Revisión_Avance_Periodo!$T1258,#REF!,0))</f>
        <v>#REF!</v>
      </c>
      <c r="V1258" s="147" t="e">
        <f>INDEX(#REF!,MATCH(Revisión_Avance_Periodo!$L1258,#REF!,0),MATCH(Revisión_Avance_Periodo!$T1258,#REF!,0))</f>
        <v>#REF!</v>
      </c>
      <c r="W1258" s="118">
        <f>IFERROR((V1258/U1258),0)</f>
        <v>0</v>
      </c>
      <c r="X1258" s="116" t="str">
        <f>VLOOKUP(W1258,Tabla_Estado_Meta_OAP_2019[#All],3,TRUE)</f>
        <v>Por Ejecutar</v>
      </c>
      <c r="Y1258" s="150" t="e">
        <f>SUBTOTAL(9,$U$206:$U1258)</f>
        <v>#REF!</v>
      </c>
      <c r="Z1258" s="151" t="e">
        <f>SUBTOTAL(9,$V$206:$V1258)</f>
        <v>#REF!</v>
      </c>
      <c r="AA1258" s="159">
        <f>IFERROR(+Revisión_Avance_Periodo!$Z1258/Revisión_Avance_Periodo!$Y1258,0)</f>
        <v>0</v>
      </c>
      <c r="AB1258" s="126"/>
      <c r="AC1258" s="127"/>
      <c r="AD1258" s="125"/>
      <c r="AE1258" s="125"/>
      <c r="AF1258" s="128"/>
      <c r="AG1258" s="129"/>
      <c r="AH1258" s="150" t="e">
        <f>SUBTOTAL(9,$U$1258:$U1454)</f>
        <v>#REF!</v>
      </c>
      <c r="AI1258" s="151" t="e">
        <f>SUBTOTAL(9,$V$1258:$V1454)</f>
        <v>#REF!</v>
      </c>
      <c r="AJ1258" s="159">
        <f>IFERROR(+Revisión_Avance_Periodo!$Z1462/Revisión_Avance_Periodo!$Y1462,0)</f>
        <v>0</v>
      </c>
      <c r="AK1258" s="126"/>
      <c r="AL1258" s="127"/>
      <c r="AM1258" s="125"/>
      <c r="AN1258" s="125"/>
      <c r="AO1258" s="128"/>
      <c r="AP1258" s="129"/>
    </row>
    <row r="1259" spans="1:42" x14ac:dyDescent="0.25">
      <c r="A1259" s="97">
        <v>124</v>
      </c>
      <c r="B1259" s="435" t="e">
        <f>CONCATENATE(Revisión_Avance_Periodo!$D1463,";",Revisión_Avance_Periodo!$F1463,";",Revisión_Avance_Periodo!$L1463)</f>
        <v>#REF!</v>
      </c>
      <c r="C1259" s="435" t="e">
        <f t="shared" si="103"/>
        <v>#REF!</v>
      </c>
      <c r="D1259" s="123" t="e">
        <f>VLOOKUP($A1259,#REF!,3,FALSE)</f>
        <v>#REF!</v>
      </c>
      <c r="E1259" s="436" t="e">
        <f>VLOOKUP($A1259,#REF!,4,FALSE)</f>
        <v>#REF!</v>
      </c>
      <c r="F1259" s="103" t="e">
        <f>VLOOKUP($A1259,#REF!,5,FALSE)</f>
        <v>#REF!</v>
      </c>
      <c r="G1259" s="98" t="e">
        <f>VLOOKUP($A1259,#REF!,8,FALSE)</f>
        <v>#REF!</v>
      </c>
      <c r="H1259" s="93" t="e">
        <f>VLOOKUP($A1259,#REF!,7,FALSE)</f>
        <v>#REF!</v>
      </c>
      <c r="I1259" s="438" t="e">
        <f>VLOOKUP($A1259,#REF!,10,FALSE)</f>
        <v>#REF!</v>
      </c>
      <c r="J1259" s="98" t="e">
        <f>VLOOKUP($A1259,#REF!,11,FALSE)</f>
        <v>#REF!</v>
      </c>
      <c r="K1259" s="114" t="e">
        <f>VLOOKUP($A1259,#REF!,12,FALSE)</f>
        <v>#REF!</v>
      </c>
      <c r="L1259" s="98" t="e">
        <f>VLOOKUP($A1259,#REF!,13,FALSE)</f>
        <v>#REF!</v>
      </c>
      <c r="M1259" s="438" t="e">
        <f>VLOOKUP($A1259,#REF!,14,FALSE)</f>
        <v>#REF!</v>
      </c>
      <c r="N1259" s="103" t="e">
        <f>VLOOKUP($A1259,#REF!,15,FALSE)</f>
        <v>#REF!</v>
      </c>
      <c r="O1259" s="103" t="e">
        <f>VLOOKUP($A1259,#REF!,18,FALSE)</f>
        <v>#REF!</v>
      </c>
      <c r="P1259" s="93" t="e">
        <f>VLOOKUP($A1259,#REF!,41,FALSE)</f>
        <v>#REF!</v>
      </c>
      <c r="Q1259" s="115" t="e">
        <f>VLOOKUP(Revisión_Avance_Periodo!$L1463,#REF!,30,FALSE)</f>
        <v>#REF!</v>
      </c>
      <c r="R1259" s="116">
        <v>2019</v>
      </c>
      <c r="S1259" s="196">
        <v>43768</v>
      </c>
      <c r="T1259" s="124" t="s">
        <v>77</v>
      </c>
      <c r="U1259" s="147" t="e">
        <f>INDEX(#REF!,MATCH(Revisión_Avance_Periodo!$L1259,#REF!,0),MATCH(Revisión_Avance_Periodo!$T1259,#REF!,0))</f>
        <v>#REF!</v>
      </c>
      <c r="V1259" s="147" t="e">
        <f>INDEX(#REF!,MATCH(Revisión_Avance_Periodo!$L1259,#REF!,0),MATCH(Revisión_Avance_Periodo!$T1259,#REF!,0))</f>
        <v>#REF!</v>
      </c>
      <c r="W1259" s="118">
        <f>IFERROR((V1259/U1259),0)</f>
        <v>0</v>
      </c>
      <c r="X1259" s="124" t="str">
        <f>VLOOKUP(W1259,Tabla_Estado_Meta_OAP_2019[#All],3,TRUE)</f>
        <v>Por Ejecutar</v>
      </c>
      <c r="Y1259" s="150" t="e">
        <f>SUBTOTAL(9,$U$206:$U1259)</f>
        <v>#REF!</v>
      </c>
      <c r="Z1259" s="151" t="e">
        <f>SUBTOTAL(9,$V$206:$V1259)</f>
        <v>#REF!</v>
      </c>
      <c r="AA1259" s="159">
        <f>IFERROR(+Revisión_Avance_Periodo!$Z1259/Revisión_Avance_Periodo!$Y1259,0)</f>
        <v>0</v>
      </c>
      <c r="AB1259" s="126"/>
      <c r="AC1259" s="127"/>
      <c r="AD1259" s="125"/>
      <c r="AE1259" s="125"/>
      <c r="AF1259" s="128"/>
      <c r="AG1259" s="129"/>
      <c r="AH1259" s="150" t="e">
        <f>SUBTOTAL(9,$U$1259:$U1454)</f>
        <v>#REF!</v>
      </c>
      <c r="AI1259" s="151" t="e">
        <f>SUBTOTAL(9,$V$1259:$V1454)</f>
        <v>#REF!</v>
      </c>
      <c r="AJ1259" s="159">
        <f>IFERROR(+Revisión_Avance_Periodo!$Z1463/Revisión_Avance_Periodo!$Y1463,0)</f>
        <v>0</v>
      </c>
      <c r="AK1259" s="126"/>
      <c r="AL1259" s="127"/>
      <c r="AM1259" s="125"/>
      <c r="AN1259" s="125"/>
      <c r="AO1259" s="128"/>
      <c r="AP1259" s="129"/>
    </row>
    <row r="1260" spans="1:42" x14ac:dyDescent="0.25">
      <c r="A1260" s="92">
        <v>124</v>
      </c>
      <c r="B1260" s="435" t="e">
        <f>CONCATENATE(Revisión_Avance_Periodo!$D1464,";",Revisión_Avance_Periodo!$F1464,";",Revisión_Avance_Periodo!$L1464)</f>
        <v>#REF!</v>
      </c>
      <c r="C1260" s="435" t="e">
        <f t="shared" si="103"/>
        <v>#REF!</v>
      </c>
      <c r="D1260" s="114" t="e">
        <f>VLOOKUP($A1260,#REF!,3,FALSE)</f>
        <v>#REF!</v>
      </c>
      <c r="E1260" s="436" t="e">
        <f>VLOOKUP($A1260,#REF!,4,FALSE)</f>
        <v>#REF!</v>
      </c>
      <c r="F1260" s="102" t="e">
        <f>VLOOKUP($A1260,#REF!,5,FALSE)</f>
        <v>#REF!</v>
      </c>
      <c r="G1260" s="93" t="e">
        <f>VLOOKUP($A1260,#REF!,8,FALSE)</f>
        <v>#REF!</v>
      </c>
      <c r="H1260" s="93" t="e">
        <f>VLOOKUP($A1260,#REF!,7,FALSE)</f>
        <v>#REF!</v>
      </c>
      <c r="I1260" s="438" t="e">
        <f>VLOOKUP($A1260,#REF!,10,FALSE)</f>
        <v>#REF!</v>
      </c>
      <c r="J1260" s="93" t="e">
        <f>VLOOKUP($A1260,#REF!,11,FALSE)</f>
        <v>#REF!</v>
      </c>
      <c r="K1260" s="114" t="e">
        <f>VLOOKUP($A1260,#REF!,12,FALSE)</f>
        <v>#REF!</v>
      </c>
      <c r="L1260" s="93" t="e">
        <f>VLOOKUP($A1260,#REF!,13,FALSE)</f>
        <v>#REF!</v>
      </c>
      <c r="M1260" s="438" t="e">
        <f>VLOOKUP($A1260,#REF!,14,FALSE)</f>
        <v>#REF!</v>
      </c>
      <c r="N1260" s="102" t="e">
        <f>VLOOKUP($A1260,#REF!,15,FALSE)</f>
        <v>#REF!</v>
      </c>
      <c r="O1260" s="102" t="e">
        <f>VLOOKUP($A1260,#REF!,18,FALSE)</f>
        <v>#REF!</v>
      </c>
      <c r="P1260" s="93" t="e">
        <f>VLOOKUP($A1260,#REF!,41,FALSE)</f>
        <v>#REF!</v>
      </c>
      <c r="Q1260" s="115" t="e">
        <f>VLOOKUP(Revisión_Avance_Periodo!$L1464,#REF!,30,FALSE)</f>
        <v>#REF!</v>
      </c>
      <c r="R1260" s="116">
        <v>2019</v>
      </c>
      <c r="S1260" s="196">
        <v>43799</v>
      </c>
      <c r="T1260" s="116" t="s">
        <v>78</v>
      </c>
      <c r="U1260" s="147" t="e">
        <f>INDEX(#REF!,MATCH(Revisión_Avance_Periodo!$L1260,#REF!,0),MATCH(Revisión_Avance_Periodo!$T1260,#REF!,0))</f>
        <v>#REF!</v>
      </c>
      <c r="V1260" s="147" t="e">
        <f>INDEX(#REF!,MATCH(Revisión_Avance_Periodo!$L1260,#REF!,0),MATCH(Revisión_Avance_Periodo!$T1260,#REF!,0))</f>
        <v>#REF!</v>
      </c>
      <c r="W1260" s="118">
        <f>IFERROR((V1260/U1260),0)</f>
        <v>0</v>
      </c>
      <c r="X1260" s="116" t="str">
        <f>VLOOKUP(W1260,Tabla_Estado_Meta_OAP_2019[#All],3,TRUE)</f>
        <v>Por Ejecutar</v>
      </c>
      <c r="Y1260" s="150" t="e">
        <f>SUBTOTAL(9,$U$206:$U1260)</f>
        <v>#REF!</v>
      </c>
      <c r="Z1260" s="151" t="e">
        <f>SUBTOTAL(9,$V$206:$V1260)</f>
        <v>#REF!</v>
      </c>
      <c r="AA1260" s="159">
        <f>IFERROR(+Revisión_Avance_Periodo!$Z1260/Revisión_Avance_Periodo!$Y1260,0)</f>
        <v>0</v>
      </c>
      <c r="AB1260" s="126"/>
      <c r="AC1260" s="127"/>
      <c r="AD1260" s="125"/>
      <c r="AE1260" s="125"/>
      <c r="AF1260" s="128"/>
      <c r="AG1260" s="129"/>
      <c r="AH1260" s="150" t="e">
        <f>SUBTOTAL(9,$U$1260:$U1454)</f>
        <v>#REF!</v>
      </c>
      <c r="AI1260" s="151" t="e">
        <f>SUBTOTAL(9,$V$1260:$V1454)</f>
        <v>#REF!</v>
      </c>
      <c r="AJ1260" s="159">
        <f>IFERROR(+Revisión_Avance_Periodo!$Z1464/Revisión_Avance_Periodo!$Y1464,0)</f>
        <v>0</v>
      </c>
      <c r="AK1260" s="126"/>
      <c r="AL1260" s="127"/>
      <c r="AM1260" s="125"/>
      <c r="AN1260" s="125"/>
      <c r="AO1260" s="128"/>
      <c r="AP1260" s="129"/>
    </row>
    <row r="1261" spans="1:42" ht="15.75" thickBot="1" x14ac:dyDescent="0.3">
      <c r="A1261" s="97">
        <v>124</v>
      </c>
      <c r="B1261" s="435" t="e">
        <f>CONCATENATE(Revisión_Avance_Periodo!$D1465,";",Revisión_Avance_Periodo!$F1465,";",Revisión_Avance_Periodo!$L1465)</f>
        <v>#REF!</v>
      </c>
      <c r="C1261" s="435" t="e">
        <f t="shared" si="103"/>
        <v>#REF!</v>
      </c>
      <c r="D1261" s="123" t="e">
        <f>VLOOKUP($A1261,#REF!,3,FALSE)</f>
        <v>#REF!</v>
      </c>
      <c r="E1261" s="436" t="e">
        <f>VLOOKUP($A1261,#REF!,4,FALSE)</f>
        <v>#REF!</v>
      </c>
      <c r="F1261" s="103" t="e">
        <f>VLOOKUP($A1261,#REF!,5,FALSE)</f>
        <v>#REF!</v>
      </c>
      <c r="G1261" s="98" t="e">
        <f>VLOOKUP($A1261,#REF!,8,FALSE)</f>
        <v>#REF!</v>
      </c>
      <c r="H1261" s="93" t="e">
        <f>VLOOKUP($A1261,#REF!,7,FALSE)</f>
        <v>#REF!</v>
      </c>
      <c r="I1261" s="438" t="e">
        <f>VLOOKUP($A1261,#REF!,10,FALSE)</f>
        <v>#REF!</v>
      </c>
      <c r="J1261" s="98" t="e">
        <f>VLOOKUP($A1261,#REF!,11,FALSE)</f>
        <v>#REF!</v>
      </c>
      <c r="K1261" s="114" t="e">
        <f>VLOOKUP($A1261,#REF!,12,FALSE)</f>
        <v>#REF!</v>
      </c>
      <c r="L1261" s="98" t="e">
        <f>VLOOKUP($A1261,#REF!,13,FALSE)</f>
        <v>#REF!</v>
      </c>
      <c r="M1261" s="438" t="e">
        <f>VLOOKUP($A1261,#REF!,14,FALSE)</f>
        <v>#REF!</v>
      </c>
      <c r="N1261" s="103" t="e">
        <f>VLOOKUP($A1261,#REF!,15,FALSE)</f>
        <v>#REF!</v>
      </c>
      <c r="O1261" s="103" t="e">
        <f>VLOOKUP($A1261,#REF!,18,FALSE)</f>
        <v>#REF!</v>
      </c>
      <c r="P1261" s="93" t="e">
        <f>VLOOKUP($A1261,#REF!,41,FALSE)</f>
        <v>#REF!</v>
      </c>
      <c r="Q1261" s="115" t="e">
        <f>VLOOKUP(Revisión_Avance_Periodo!$L1465,#REF!,30,FALSE)</f>
        <v>#REF!</v>
      </c>
      <c r="R1261" s="116">
        <v>2019</v>
      </c>
      <c r="S1261" s="196">
        <v>43829</v>
      </c>
      <c r="T1261" s="124" t="s">
        <v>79</v>
      </c>
      <c r="U1261" s="147" t="e">
        <f>INDEX(#REF!,MATCH(Revisión_Avance_Periodo!$L1261,#REF!,0),MATCH(Revisión_Avance_Periodo!$T1261,#REF!,0))</f>
        <v>#REF!</v>
      </c>
      <c r="V1261" s="147" t="e">
        <f>INDEX(#REF!,MATCH(Revisión_Avance_Periodo!$L1261,#REF!,0),MATCH(Revisión_Avance_Periodo!$T1261,#REF!,0))</f>
        <v>#REF!</v>
      </c>
      <c r="W1261" s="131" t="e">
        <f>V1261/U1261</f>
        <v>#REF!</v>
      </c>
      <c r="X1261" s="124" t="e">
        <f>VLOOKUP(W1261,Tabla_Estado_Meta_OAP_2019[#All],3,TRUE)</f>
        <v>#REF!</v>
      </c>
      <c r="Y1261" s="150" t="e">
        <f>SUBTOTAL(9,$U$206:$U1261)</f>
        <v>#REF!</v>
      </c>
      <c r="Z1261" s="151" t="e">
        <f>SUBTOTAL(9,$V$206:$V1261)</f>
        <v>#REF!</v>
      </c>
      <c r="AA1261" s="159">
        <f>IFERROR(+Revisión_Avance_Periodo!$Z1261/Revisión_Avance_Periodo!$Y1261,0)</f>
        <v>0</v>
      </c>
      <c r="AB1261" s="126"/>
      <c r="AC1261" s="127"/>
      <c r="AD1261" s="125"/>
      <c r="AE1261" s="125"/>
      <c r="AF1261" s="128"/>
      <c r="AG1261" s="129"/>
      <c r="AH1261" s="150" t="e">
        <f>SUBTOTAL(9,$U$1261:$U1454)</f>
        <v>#REF!</v>
      </c>
      <c r="AI1261" s="151" t="e">
        <f>SUBTOTAL(9,$V$1261:$V1454)</f>
        <v>#REF!</v>
      </c>
      <c r="AJ1261" s="159">
        <f>IFERROR(+Revisión_Avance_Periodo!$Z1465/Revisión_Avance_Periodo!$Y1465,0)</f>
        <v>0</v>
      </c>
      <c r="AK1261" s="126"/>
      <c r="AL1261" s="127"/>
      <c r="AM1261" s="125"/>
      <c r="AN1261" s="125"/>
      <c r="AO1261" s="128"/>
      <c r="AP1261" s="129"/>
    </row>
    <row r="1262" spans="1:42" x14ac:dyDescent="0.25">
      <c r="A1262" s="92">
        <v>125</v>
      </c>
      <c r="B1262" s="435" t="e">
        <f>CONCATENATE(Revisión_Avance_Periodo!$D1466,";",Revisión_Avance_Periodo!$F1466,";",Revisión_Avance_Periodo!$L1466)</f>
        <v>#REF!</v>
      </c>
      <c r="C1262" s="435" t="e">
        <f t="shared" si="103"/>
        <v>#REF!</v>
      </c>
      <c r="D1262" s="114" t="e">
        <f>VLOOKUP($A1262,#REF!,3,FALSE)</f>
        <v>#REF!</v>
      </c>
      <c r="E1262" s="436" t="e">
        <f>VLOOKUP($A1262,#REF!,4,FALSE)</f>
        <v>#REF!</v>
      </c>
      <c r="F1262" s="102" t="e">
        <f>VLOOKUP($A1262,#REF!,5,FALSE)</f>
        <v>#REF!</v>
      </c>
      <c r="G1262" s="93" t="e">
        <f>VLOOKUP($A1262,#REF!,8,FALSE)</f>
        <v>#REF!</v>
      </c>
      <c r="H1262" s="93" t="e">
        <f>VLOOKUP($A1262,#REF!,7,FALSE)</f>
        <v>#REF!</v>
      </c>
      <c r="I1262" s="438" t="e">
        <f>VLOOKUP($A1262,#REF!,10,FALSE)</f>
        <v>#REF!</v>
      </c>
      <c r="J1262" s="93" t="e">
        <f>VLOOKUP($A1262,#REF!,11,FALSE)</f>
        <v>#REF!</v>
      </c>
      <c r="K1262" s="114" t="e">
        <f>VLOOKUP($A1262,#REF!,12,FALSE)</f>
        <v>#REF!</v>
      </c>
      <c r="L1262" s="93" t="e">
        <f>VLOOKUP($A1262,#REF!,13,FALSE)</f>
        <v>#REF!</v>
      </c>
      <c r="M1262" s="438" t="e">
        <f>VLOOKUP($A1262,#REF!,14,FALSE)</f>
        <v>#REF!</v>
      </c>
      <c r="N1262" s="102" t="e">
        <f>VLOOKUP($A1262,#REF!,15,FALSE)</f>
        <v>#REF!</v>
      </c>
      <c r="O1262" s="102" t="e">
        <f>VLOOKUP($A1262,#REF!,18,FALSE)</f>
        <v>#REF!</v>
      </c>
      <c r="P1262" s="93" t="e">
        <f>VLOOKUP($A1262,#REF!,41,FALSE)</f>
        <v>#REF!</v>
      </c>
      <c r="Q1262" s="115" t="e">
        <f>VLOOKUP(Revisión_Avance_Periodo!$L1466,#REF!,30,FALSE)</f>
        <v>#REF!</v>
      </c>
      <c r="R1262" s="116">
        <v>2019</v>
      </c>
      <c r="S1262" s="196">
        <v>43495</v>
      </c>
      <c r="T1262" s="116" t="s">
        <v>68</v>
      </c>
      <c r="U1262" s="132" t="e">
        <f>INDEX(#REF!,MATCH(Revisión_Avance_Periodo!$L1262,#REF!,0),MATCH(Revisión_Avance_Periodo!$T1262,#REF!,0))</f>
        <v>#REF!</v>
      </c>
      <c r="V1262" s="132" t="e">
        <f>INDEX(#REF!,MATCH(Revisión_Avance_Periodo!$L1262,#REF!,0),MATCH(Revisión_Avance_Periodo!$T1262,#REF!,0))</f>
        <v>#REF!</v>
      </c>
      <c r="W1262" s="118">
        <f>IFERROR((V1262/U1262),0)</f>
        <v>0</v>
      </c>
      <c r="X1262" s="116" t="str">
        <f>VLOOKUP(W1262,Tabla_Estado_Meta_OAP_2019[#All],3,TRUE)</f>
        <v>Por Ejecutar</v>
      </c>
      <c r="Y1262" s="160" t="e">
        <f>SUBTOTAL(9,$U$206:$U1262)</f>
        <v>#REF!</v>
      </c>
      <c r="Z1262" s="161" t="e">
        <f>SUBTOTAL(9,$V$206:$V1262)</f>
        <v>#REF!</v>
      </c>
      <c r="AA1262" s="162">
        <f>IFERROR(+Revisión_Avance_Periodo!$Z1262/Revisión_Avance_Periodo!$Y1262,0)</f>
        <v>0</v>
      </c>
      <c r="AB1262" s="133" t="e">
        <f>SUBTOTAL(9,U1262:U1273)</f>
        <v>#REF!</v>
      </c>
      <c r="AC1262" s="134" t="e">
        <f>SUBTOTAL(9,V1262:V1273)</f>
        <v>#REF!</v>
      </c>
      <c r="AD1262" s="119" t="e">
        <f>+AC1262/AB1262</f>
        <v>#REF!</v>
      </c>
      <c r="AE1262" s="119" t="e">
        <f>100%-Revisión_Avance_Periodo!$AD1262</f>
        <v>#REF!</v>
      </c>
      <c r="AF1262" s="121" t="e">
        <f>VLOOKUP(AD1262,Tabla_Estado_Meta_OAP_2019[],3,TRUE)</f>
        <v>#REF!</v>
      </c>
      <c r="AG1262" s="122" t="e">
        <f>Revisión_Avance_Periodo!$AD1262*Revisión_Avance_Periodo!$Q1262</f>
        <v>#REF!</v>
      </c>
      <c r="AH1262" s="160" t="e">
        <f>SUBTOTAL(9,$U$1262:$U1466)</f>
        <v>#REF!</v>
      </c>
      <c r="AI1262" s="161" t="e">
        <f>SUBTOTAL(9,$V$1262:$V1466)</f>
        <v>#REF!</v>
      </c>
      <c r="AJ1262" s="162">
        <f>IFERROR(+Revisión_Avance_Periodo!$Z1466/Revisión_Avance_Periodo!$Y1466,0)</f>
        <v>0</v>
      </c>
      <c r="AK1262" s="133" t="e">
        <f>SUBTOTAL(9,AD1262:AD1273)</f>
        <v>#REF!</v>
      </c>
      <c r="AL1262" s="134" t="e">
        <f>SUBTOTAL(9,AE1262:AE1273)</f>
        <v>#REF!</v>
      </c>
      <c r="AM1262" s="119" t="e">
        <f>+AL1262/AK1262</f>
        <v>#REF!</v>
      </c>
      <c r="AN1262" s="119" t="e">
        <f>100%-Revisión_Avance_Periodo!$AD1466</f>
        <v>#REF!</v>
      </c>
      <c r="AO1262" s="121" t="e">
        <f>VLOOKUP(AM1262,Tabla_Estado_Meta_OAP_2019[],3,TRUE)</f>
        <v>#REF!</v>
      </c>
      <c r="AP1262" s="122" t="e">
        <f>Revisión_Avance_Periodo!$AD1466*Revisión_Avance_Periodo!$Q1466</f>
        <v>#REF!</v>
      </c>
    </row>
    <row r="1263" spans="1:42" x14ac:dyDescent="0.25">
      <c r="A1263" s="97">
        <v>125</v>
      </c>
      <c r="B1263" s="435" t="e">
        <f>CONCATENATE(Revisión_Avance_Periodo!$D1467,";",Revisión_Avance_Periodo!$F1467,";",Revisión_Avance_Periodo!$L1467)</f>
        <v>#REF!</v>
      </c>
      <c r="C1263" s="435" t="e">
        <f t="shared" si="103"/>
        <v>#REF!</v>
      </c>
      <c r="D1263" s="123" t="e">
        <f>VLOOKUP($A1263,#REF!,3,FALSE)</f>
        <v>#REF!</v>
      </c>
      <c r="E1263" s="436" t="e">
        <f>VLOOKUP($A1263,#REF!,4,FALSE)</f>
        <v>#REF!</v>
      </c>
      <c r="F1263" s="103" t="e">
        <f>VLOOKUP($A1263,#REF!,5,FALSE)</f>
        <v>#REF!</v>
      </c>
      <c r="G1263" s="98" t="e">
        <f>VLOOKUP($A1263,#REF!,8,FALSE)</f>
        <v>#REF!</v>
      </c>
      <c r="H1263" s="93" t="e">
        <f>VLOOKUP($A1263,#REF!,7,FALSE)</f>
        <v>#REF!</v>
      </c>
      <c r="I1263" s="438" t="e">
        <f>VLOOKUP($A1263,#REF!,10,FALSE)</f>
        <v>#REF!</v>
      </c>
      <c r="J1263" s="98" t="e">
        <f>VLOOKUP($A1263,#REF!,11,FALSE)</f>
        <v>#REF!</v>
      </c>
      <c r="K1263" s="114" t="e">
        <f>VLOOKUP($A1263,#REF!,12,FALSE)</f>
        <v>#REF!</v>
      </c>
      <c r="L1263" s="98" t="e">
        <f>VLOOKUP($A1263,#REF!,13,FALSE)</f>
        <v>#REF!</v>
      </c>
      <c r="M1263" s="438" t="e">
        <f>VLOOKUP($A1263,#REF!,14,FALSE)</f>
        <v>#REF!</v>
      </c>
      <c r="N1263" s="103" t="e">
        <f>VLOOKUP($A1263,#REF!,15,FALSE)</f>
        <v>#REF!</v>
      </c>
      <c r="O1263" s="103" t="e">
        <f>VLOOKUP($A1263,#REF!,18,FALSE)</f>
        <v>#REF!</v>
      </c>
      <c r="P1263" s="93" t="e">
        <f>VLOOKUP($A1263,#REF!,41,FALSE)</f>
        <v>#REF!</v>
      </c>
      <c r="Q1263" s="115" t="e">
        <f>VLOOKUP(Revisión_Avance_Periodo!$L1467,#REF!,30,FALSE)</f>
        <v>#REF!</v>
      </c>
      <c r="R1263" s="116">
        <v>2019</v>
      </c>
      <c r="S1263" s="196">
        <v>43524</v>
      </c>
      <c r="T1263" s="124" t="s">
        <v>69</v>
      </c>
      <c r="U1263" s="132" t="e">
        <f>INDEX(#REF!,MATCH(Revisión_Avance_Periodo!$L1263,#REF!,0),MATCH(Revisión_Avance_Periodo!$T1263,#REF!,0))</f>
        <v>#REF!</v>
      </c>
      <c r="V1263" s="132" t="e">
        <f>INDEX(#REF!,MATCH(Revisión_Avance_Periodo!$L1263,#REF!,0),MATCH(Revisión_Avance_Periodo!$T1263,#REF!,0))</f>
        <v>#REF!</v>
      </c>
      <c r="W1263" s="118">
        <f>IFERROR((V1263/U1263),0)</f>
        <v>0</v>
      </c>
      <c r="X1263" s="124" t="str">
        <f>VLOOKUP(W1263,Tabla_Estado_Meta_OAP_2019[#All],3,TRUE)</f>
        <v>Por Ejecutar</v>
      </c>
      <c r="Y1263" s="157" t="e">
        <f>SUBTOTAL(9,$U$206:$U1263)</f>
        <v>#REF!</v>
      </c>
      <c r="Z1263" s="158" t="e">
        <f>SUBTOTAL(9,$V$206:$V1263)</f>
        <v>#REF!</v>
      </c>
      <c r="AA1263" s="159">
        <f>IFERROR(+Revisión_Avance_Periodo!$Z1263/Revisión_Avance_Periodo!$Y1263,0)</f>
        <v>0</v>
      </c>
      <c r="AB1263" s="126"/>
      <c r="AC1263" s="127"/>
      <c r="AD1263" s="125"/>
      <c r="AE1263" s="125"/>
      <c r="AF1263" s="128"/>
      <c r="AG1263" s="129"/>
      <c r="AH1263" s="157" t="e">
        <f>SUBTOTAL(9,$U$1263:$U1466)</f>
        <v>#REF!</v>
      </c>
      <c r="AI1263" s="158" t="e">
        <f>SUBTOTAL(9,$V$1263:$V1466)</f>
        <v>#REF!</v>
      </c>
      <c r="AJ1263" s="159">
        <f>IFERROR(+Revisión_Avance_Periodo!$Z1467/Revisión_Avance_Periodo!$Y1467,0)</f>
        <v>0</v>
      </c>
      <c r="AK1263" s="126"/>
      <c r="AL1263" s="127"/>
      <c r="AM1263" s="125"/>
      <c r="AN1263" s="125"/>
      <c r="AO1263" s="128"/>
      <c r="AP1263" s="129"/>
    </row>
    <row r="1264" spans="1:42" x14ac:dyDescent="0.25">
      <c r="A1264" s="92">
        <v>125</v>
      </c>
      <c r="B1264" s="435" t="e">
        <f>CONCATENATE(Revisión_Avance_Periodo!$D1468,";",Revisión_Avance_Periodo!$F1468,";",Revisión_Avance_Periodo!$L1468)</f>
        <v>#REF!</v>
      </c>
      <c r="C1264" s="435" t="e">
        <f t="shared" si="103"/>
        <v>#REF!</v>
      </c>
      <c r="D1264" s="114" t="e">
        <f>VLOOKUP($A1264,#REF!,3,FALSE)</f>
        <v>#REF!</v>
      </c>
      <c r="E1264" s="436" t="e">
        <f>VLOOKUP($A1264,#REF!,4,FALSE)</f>
        <v>#REF!</v>
      </c>
      <c r="F1264" s="102" t="e">
        <f>VLOOKUP($A1264,#REF!,5,FALSE)</f>
        <v>#REF!</v>
      </c>
      <c r="G1264" s="93" t="e">
        <f>VLOOKUP($A1264,#REF!,8,FALSE)</f>
        <v>#REF!</v>
      </c>
      <c r="H1264" s="93" t="e">
        <f>VLOOKUP($A1264,#REF!,7,FALSE)</f>
        <v>#REF!</v>
      </c>
      <c r="I1264" s="438" t="e">
        <f>VLOOKUP($A1264,#REF!,10,FALSE)</f>
        <v>#REF!</v>
      </c>
      <c r="J1264" s="93" t="e">
        <f>VLOOKUP($A1264,#REF!,11,FALSE)</f>
        <v>#REF!</v>
      </c>
      <c r="K1264" s="114" t="e">
        <f>VLOOKUP($A1264,#REF!,12,FALSE)</f>
        <v>#REF!</v>
      </c>
      <c r="L1264" s="93" t="e">
        <f>VLOOKUP($A1264,#REF!,13,FALSE)</f>
        <v>#REF!</v>
      </c>
      <c r="M1264" s="438" t="e">
        <f>VLOOKUP($A1264,#REF!,14,FALSE)</f>
        <v>#REF!</v>
      </c>
      <c r="N1264" s="102" t="e">
        <f>VLOOKUP($A1264,#REF!,15,FALSE)</f>
        <v>#REF!</v>
      </c>
      <c r="O1264" s="102" t="e">
        <f>VLOOKUP($A1264,#REF!,18,FALSE)</f>
        <v>#REF!</v>
      </c>
      <c r="P1264" s="93" t="e">
        <f>VLOOKUP($A1264,#REF!,41,FALSE)</f>
        <v>#REF!</v>
      </c>
      <c r="Q1264" s="115" t="e">
        <f>VLOOKUP(Revisión_Avance_Periodo!$L1468,#REF!,30,FALSE)</f>
        <v>#REF!</v>
      </c>
      <c r="R1264" s="116">
        <v>2019</v>
      </c>
      <c r="S1264" s="196">
        <v>43554</v>
      </c>
      <c r="T1264" s="116" t="s">
        <v>70</v>
      </c>
      <c r="U1264" s="132" t="e">
        <f>INDEX(#REF!,MATCH(Revisión_Avance_Periodo!$L1264,#REF!,0),MATCH(Revisión_Avance_Periodo!$T1264,#REF!,0))</f>
        <v>#REF!</v>
      </c>
      <c r="V1264" s="132" t="e">
        <f>INDEX(#REF!,MATCH(Revisión_Avance_Periodo!$L1264,#REF!,0),MATCH(Revisión_Avance_Periodo!$T1264,#REF!,0))</f>
        <v>#REF!</v>
      </c>
      <c r="W1264" s="118">
        <f>IFERROR((V1264/U1264),0)</f>
        <v>0</v>
      </c>
      <c r="X1264" s="116" t="str">
        <f>VLOOKUP(W1264,Tabla_Estado_Meta_OAP_2019[#All],3,TRUE)</f>
        <v>Por Ejecutar</v>
      </c>
      <c r="Y1264" s="157" t="e">
        <f>SUBTOTAL(9,$U$206:$U1264)</f>
        <v>#REF!</v>
      </c>
      <c r="Z1264" s="158" t="e">
        <f>SUBTOTAL(9,$V$206:$V1264)</f>
        <v>#REF!</v>
      </c>
      <c r="AA1264" s="159">
        <f>IFERROR(+Revisión_Avance_Periodo!$Z1264/Revisión_Avance_Periodo!$Y1264,0)</f>
        <v>0</v>
      </c>
      <c r="AB1264" s="126"/>
      <c r="AC1264" s="127"/>
      <c r="AD1264" s="125"/>
      <c r="AE1264" s="125"/>
      <c r="AF1264" s="128"/>
      <c r="AG1264" s="129"/>
      <c r="AH1264" s="157" t="e">
        <f>SUBTOTAL(9,$U$1264:$U1466)</f>
        <v>#REF!</v>
      </c>
      <c r="AI1264" s="158" t="e">
        <f>SUBTOTAL(9,$V$1264:$V1466)</f>
        <v>#REF!</v>
      </c>
      <c r="AJ1264" s="159">
        <f>IFERROR(+Revisión_Avance_Periodo!$Z1468/Revisión_Avance_Periodo!$Y1468,0)</f>
        <v>0</v>
      </c>
      <c r="AK1264" s="126"/>
      <c r="AL1264" s="127"/>
      <c r="AM1264" s="125"/>
      <c r="AN1264" s="125"/>
      <c r="AO1264" s="128"/>
      <c r="AP1264" s="129"/>
    </row>
    <row r="1265" spans="1:42" x14ac:dyDescent="0.25">
      <c r="A1265" s="97">
        <v>125</v>
      </c>
      <c r="B1265" s="435" t="e">
        <f>CONCATENATE(Revisión_Avance_Periodo!$D1469,";",Revisión_Avance_Periodo!$F1469,";",Revisión_Avance_Periodo!$L1469)</f>
        <v>#REF!</v>
      </c>
      <c r="C1265" s="435" t="e">
        <f t="shared" si="103"/>
        <v>#REF!</v>
      </c>
      <c r="D1265" s="123" t="e">
        <f>VLOOKUP($A1265,#REF!,3,FALSE)</f>
        <v>#REF!</v>
      </c>
      <c r="E1265" s="436" t="e">
        <f>VLOOKUP($A1265,#REF!,4,FALSE)</f>
        <v>#REF!</v>
      </c>
      <c r="F1265" s="103" t="e">
        <f>VLOOKUP($A1265,#REF!,5,FALSE)</f>
        <v>#REF!</v>
      </c>
      <c r="G1265" s="98" t="e">
        <f>VLOOKUP($A1265,#REF!,8,FALSE)</f>
        <v>#REF!</v>
      </c>
      <c r="H1265" s="93" t="e">
        <f>VLOOKUP($A1265,#REF!,7,FALSE)</f>
        <v>#REF!</v>
      </c>
      <c r="I1265" s="438" t="e">
        <f>VLOOKUP($A1265,#REF!,10,FALSE)</f>
        <v>#REF!</v>
      </c>
      <c r="J1265" s="98" t="e">
        <f>VLOOKUP($A1265,#REF!,11,FALSE)</f>
        <v>#REF!</v>
      </c>
      <c r="K1265" s="114" t="e">
        <f>VLOOKUP($A1265,#REF!,12,FALSE)</f>
        <v>#REF!</v>
      </c>
      <c r="L1265" s="98" t="e">
        <f>VLOOKUP($A1265,#REF!,13,FALSE)</f>
        <v>#REF!</v>
      </c>
      <c r="M1265" s="438" t="e">
        <f>VLOOKUP($A1265,#REF!,14,FALSE)</f>
        <v>#REF!</v>
      </c>
      <c r="N1265" s="103" t="e">
        <f>VLOOKUP($A1265,#REF!,15,FALSE)</f>
        <v>#REF!</v>
      </c>
      <c r="O1265" s="103" t="e">
        <f>VLOOKUP($A1265,#REF!,18,FALSE)</f>
        <v>#REF!</v>
      </c>
      <c r="P1265" s="93" t="e">
        <f>VLOOKUP($A1265,#REF!,41,FALSE)</f>
        <v>#REF!</v>
      </c>
      <c r="Q1265" s="115" t="e">
        <f>VLOOKUP(Revisión_Avance_Periodo!$L1469,#REF!,30,FALSE)</f>
        <v>#REF!</v>
      </c>
      <c r="R1265" s="116">
        <v>2019</v>
      </c>
      <c r="S1265" s="196">
        <v>43585</v>
      </c>
      <c r="T1265" s="124" t="s">
        <v>71</v>
      </c>
      <c r="U1265" s="132" t="e">
        <f>INDEX(#REF!,MATCH(Revisión_Avance_Periodo!$L1265,#REF!,0),MATCH(Revisión_Avance_Periodo!$T1265,#REF!,0))</f>
        <v>#REF!</v>
      </c>
      <c r="V1265" s="132" t="e">
        <f>INDEX(#REF!,MATCH(Revisión_Avance_Periodo!$L1265,#REF!,0),MATCH(Revisión_Avance_Periodo!$T1265,#REF!,0))</f>
        <v>#REF!</v>
      </c>
      <c r="W1265" s="118">
        <f>IFERROR((V1265/U1265),0)</f>
        <v>0</v>
      </c>
      <c r="X1265" s="124" t="str">
        <f>VLOOKUP(W1265,Tabla_Estado_Meta_OAP_2019[#All],3,TRUE)</f>
        <v>Por Ejecutar</v>
      </c>
      <c r="Y1265" s="157" t="e">
        <f>SUBTOTAL(9,$U$206:$U1265)</f>
        <v>#REF!</v>
      </c>
      <c r="Z1265" s="158" t="e">
        <f>SUBTOTAL(9,$V$206:$V1265)</f>
        <v>#REF!</v>
      </c>
      <c r="AA1265" s="159">
        <f>IFERROR(+Revisión_Avance_Periodo!$Z1265/Revisión_Avance_Periodo!$Y1265,0)</f>
        <v>0</v>
      </c>
      <c r="AB1265" s="126"/>
      <c r="AC1265" s="127"/>
      <c r="AD1265" s="125"/>
      <c r="AE1265" s="125"/>
      <c r="AF1265" s="128"/>
      <c r="AG1265" s="129"/>
      <c r="AH1265" s="157" t="e">
        <f>SUBTOTAL(9,$U$1265:$U1466)</f>
        <v>#REF!</v>
      </c>
      <c r="AI1265" s="158" t="e">
        <f>SUBTOTAL(9,$V$1265:$V1466)</f>
        <v>#REF!</v>
      </c>
      <c r="AJ1265" s="159">
        <f>IFERROR(+Revisión_Avance_Periodo!$Z1469/Revisión_Avance_Periodo!$Y1469,0)</f>
        <v>0</v>
      </c>
      <c r="AK1265" s="126"/>
      <c r="AL1265" s="127"/>
      <c r="AM1265" s="125"/>
      <c r="AN1265" s="125"/>
      <c r="AO1265" s="128"/>
      <c r="AP1265" s="129"/>
    </row>
    <row r="1266" spans="1:42" x14ac:dyDescent="0.25">
      <c r="A1266" s="92">
        <v>125</v>
      </c>
      <c r="B1266" s="435" t="e">
        <f>CONCATENATE(Revisión_Avance_Periodo!$D1470,";",Revisión_Avance_Periodo!$F1470,";",Revisión_Avance_Periodo!$L1470)</f>
        <v>#REF!</v>
      </c>
      <c r="C1266" s="435" t="e">
        <f t="shared" si="103"/>
        <v>#REF!</v>
      </c>
      <c r="D1266" s="114" t="e">
        <f>VLOOKUP($A1266,#REF!,3,FALSE)</f>
        <v>#REF!</v>
      </c>
      <c r="E1266" s="436" t="e">
        <f>VLOOKUP($A1266,#REF!,4,FALSE)</f>
        <v>#REF!</v>
      </c>
      <c r="F1266" s="102" t="e">
        <f>VLOOKUP($A1266,#REF!,5,FALSE)</f>
        <v>#REF!</v>
      </c>
      <c r="G1266" s="93" t="e">
        <f>VLOOKUP($A1266,#REF!,8,FALSE)</f>
        <v>#REF!</v>
      </c>
      <c r="H1266" s="93" t="e">
        <f>VLOOKUP($A1266,#REF!,7,FALSE)</f>
        <v>#REF!</v>
      </c>
      <c r="I1266" s="438" t="e">
        <f>VLOOKUP($A1266,#REF!,10,FALSE)</f>
        <v>#REF!</v>
      </c>
      <c r="J1266" s="93" t="e">
        <f>VLOOKUP($A1266,#REF!,11,FALSE)</f>
        <v>#REF!</v>
      </c>
      <c r="K1266" s="114" t="e">
        <f>VLOOKUP($A1266,#REF!,12,FALSE)</f>
        <v>#REF!</v>
      </c>
      <c r="L1266" s="93" t="e">
        <f>VLOOKUP($A1266,#REF!,13,FALSE)</f>
        <v>#REF!</v>
      </c>
      <c r="M1266" s="438" t="e">
        <f>VLOOKUP($A1266,#REF!,14,FALSE)</f>
        <v>#REF!</v>
      </c>
      <c r="N1266" s="102" t="e">
        <f>VLOOKUP($A1266,#REF!,15,FALSE)</f>
        <v>#REF!</v>
      </c>
      <c r="O1266" s="102" t="e">
        <f>VLOOKUP($A1266,#REF!,18,FALSE)</f>
        <v>#REF!</v>
      </c>
      <c r="P1266" s="93" t="e">
        <f>VLOOKUP($A1266,#REF!,41,FALSE)</f>
        <v>#REF!</v>
      </c>
      <c r="Q1266" s="115" t="e">
        <f>VLOOKUP(Revisión_Avance_Periodo!$L1470,#REF!,30,FALSE)</f>
        <v>#REF!</v>
      </c>
      <c r="R1266" s="116">
        <v>2019</v>
      </c>
      <c r="S1266" s="196">
        <v>43615</v>
      </c>
      <c r="T1266" s="116" t="s">
        <v>72</v>
      </c>
      <c r="U1266" s="132" t="e">
        <f>INDEX(#REF!,MATCH(Revisión_Avance_Periodo!$L1266,#REF!,0),MATCH(Revisión_Avance_Periodo!$T1266,#REF!,0))</f>
        <v>#REF!</v>
      </c>
      <c r="V1266" s="132" t="e">
        <f>INDEX(#REF!,MATCH(Revisión_Avance_Periodo!$L1266,#REF!,0),MATCH(Revisión_Avance_Periodo!$T1266,#REF!,0))</f>
        <v>#REF!</v>
      </c>
      <c r="W1266" s="118">
        <f>IFERROR((V1266/U1266),0)</f>
        <v>0</v>
      </c>
      <c r="X1266" s="116" t="str">
        <f>VLOOKUP(W1266,Tabla_Estado_Meta_OAP_2019[#All],3,TRUE)</f>
        <v>Por Ejecutar</v>
      </c>
      <c r="Y1266" s="157" t="e">
        <f>SUBTOTAL(9,$U$206:$U1266)</f>
        <v>#REF!</v>
      </c>
      <c r="Z1266" s="158" t="e">
        <f>SUBTOTAL(9,$V$206:$V1266)</f>
        <v>#REF!</v>
      </c>
      <c r="AA1266" s="159">
        <f>IFERROR(+Revisión_Avance_Periodo!$Z1266/Revisión_Avance_Periodo!$Y1266,0)</f>
        <v>0</v>
      </c>
      <c r="AB1266" s="126"/>
      <c r="AC1266" s="127"/>
      <c r="AD1266" s="125"/>
      <c r="AE1266" s="125"/>
      <c r="AF1266" s="128"/>
      <c r="AG1266" s="129"/>
      <c r="AH1266" s="157" t="e">
        <f>SUBTOTAL(9,$U$1266:$U1466)</f>
        <v>#REF!</v>
      </c>
      <c r="AI1266" s="158" t="e">
        <f>SUBTOTAL(9,$V$1266:$V1466)</f>
        <v>#REF!</v>
      </c>
      <c r="AJ1266" s="159">
        <f>IFERROR(+Revisión_Avance_Periodo!$Z1470/Revisión_Avance_Periodo!$Y1470,0)</f>
        <v>0</v>
      </c>
      <c r="AK1266" s="126"/>
      <c r="AL1266" s="127"/>
      <c r="AM1266" s="125"/>
      <c r="AN1266" s="125"/>
      <c r="AO1266" s="128"/>
      <c r="AP1266" s="129"/>
    </row>
    <row r="1267" spans="1:42" x14ac:dyDescent="0.25">
      <c r="A1267" s="97">
        <v>125</v>
      </c>
      <c r="B1267" s="435" t="e">
        <f>CONCATENATE(Revisión_Avance_Periodo!$D1471,";",Revisión_Avance_Periodo!$F1471,";",Revisión_Avance_Periodo!$L1471)</f>
        <v>#REF!</v>
      </c>
      <c r="C1267" s="435" t="e">
        <f t="shared" si="103"/>
        <v>#REF!</v>
      </c>
      <c r="D1267" s="123" t="e">
        <f>VLOOKUP($A1267,#REF!,3,FALSE)</f>
        <v>#REF!</v>
      </c>
      <c r="E1267" s="436" t="e">
        <f>VLOOKUP($A1267,#REF!,4,FALSE)</f>
        <v>#REF!</v>
      </c>
      <c r="F1267" s="103" t="e">
        <f>VLOOKUP($A1267,#REF!,5,FALSE)</f>
        <v>#REF!</v>
      </c>
      <c r="G1267" s="98" t="e">
        <f>VLOOKUP($A1267,#REF!,8,FALSE)</f>
        <v>#REF!</v>
      </c>
      <c r="H1267" s="93" t="e">
        <f>VLOOKUP($A1267,#REF!,7,FALSE)</f>
        <v>#REF!</v>
      </c>
      <c r="I1267" s="438" t="e">
        <f>VLOOKUP($A1267,#REF!,10,FALSE)</f>
        <v>#REF!</v>
      </c>
      <c r="J1267" s="98" t="e">
        <f>VLOOKUP($A1267,#REF!,11,FALSE)</f>
        <v>#REF!</v>
      </c>
      <c r="K1267" s="114" t="e">
        <f>VLOOKUP($A1267,#REF!,12,FALSE)</f>
        <v>#REF!</v>
      </c>
      <c r="L1267" s="98" t="e">
        <f>VLOOKUP($A1267,#REF!,13,FALSE)</f>
        <v>#REF!</v>
      </c>
      <c r="M1267" s="438" t="e">
        <f>VLOOKUP($A1267,#REF!,14,FALSE)</f>
        <v>#REF!</v>
      </c>
      <c r="N1267" s="103" t="e">
        <f>VLOOKUP($A1267,#REF!,15,FALSE)</f>
        <v>#REF!</v>
      </c>
      <c r="O1267" s="103" t="e">
        <f>VLOOKUP($A1267,#REF!,18,FALSE)</f>
        <v>#REF!</v>
      </c>
      <c r="P1267" s="93" t="e">
        <f>VLOOKUP($A1267,#REF!,41,FALSE)</f>
        <v>#REF!</v>
      </c>
      <c r="Q1267" s="115" t="e">
        <f>VLOOKUP(Revisión_Avance_Periodo!$L1471,#REF!,30,FALSE)</f>
        <v>#REF!</v>
      </c>
      <c r="R1267" s="116">
        <v>2019</v>
      </c>
      <c r="S1267" s="196">
        <v>43646</v>
      </c>
      <c r="T1267" s="124" t="s">
        <v>73</v>
      </c>
      <c r="U1267" s="132" t="e">
        <f>INDEX(#REF!,MATCH(Revisión_Avance_Periodo!$L1267,#REF!,0),MATCH(Revisión_Avance_Periodo!$T1267,#REF!,0))</f>
        <v>#REF!</v>
      </c>
      <c r="V1267" s="132" t="e">
        <f>INDEX(#REF!,MATCH(Revisión_Avance_Periodo!$L1267,#REF!,0),MATCH(Revisión_Avance_Periodo!$T1267,#REF!,0))</f>
        <v>#REF!</v>
      </c>
      <c r="W1267" s="131" t="e">
        <f>V1267/U1267</f>
        <v>#REF!</v>
      </c>
      <c r="X1267" s="124" t="e">
        <f>VLOOKUP(W1267,Tabla_Estado_Meta_OAP_2019[#All],3,TRUE)</f>
        <v>#REF!</v>
      </c>
      <c r="Y1267" s="157" t="e">
        <f>SUBTOTAL(9,$U$206:$U1267)</f>
        <v>#REF!</v>
      </c>
      <c r="Z1267" s="158" t="e">
        <f>SUBTOTAL(9,$V$206:$V1267)</f>
        <v>#REF!</v>
      </c>
      <c r="AA1267" s="159">
        <f>IFERROR(+Revisión_Avance_Periodo!$Z1267/Revisión_Avance_Periodo!$Y1267,0)</f>
        <v>0</v>
      </c>
      <c r="AB1267" s="126"/>
      <c r="AC1267" s="127"/>
      <c r="AD1267" s="125"/>
      <c r="AE1267" s="125"/>
      <c r="AF1267" s="128"/>
      <c r="AG1267" s="129"/>
      <c r="AH1267" s="157" t="e">
        <f>SUBTOTAL(9,$U$1267:$U1466)</f>
        <v>#REF!</v>
      </c>
      <c r="AI1267" s="158" t="e">
        <f>SUBTOTAL(9,$V$1267:$V1466)</f>
        <v>#REF!</v>
      </c>
      <c r="AJ1267" s="159">
        <f>IFERROR(+Revisión_Avance_Periodo!$Z1471/Revisión_Avance_Periodo!$Y1471,0)</f>
        <v>0</v>
      </c>
      <c r="AK1267" s="126"/>
      <c r="AL1267" s="127"/>
      <c r="AM1267" s="125"/>
      <c r="AN1267" s="125"/>
      <c r="AO1267" s="128"/>
      <c r="AP1267" s="129"/>
    </row>
    <row r="1268" spans="1:42" x14ac:dyDescent="0.25">
      <c r="A1268" s="92">
        <v>125</v>
      </c>
      <c r="B1268" s="435" t="e">
        <f>CONCATENATE(Revisión_Avance_Periodo!$D1472,";",Revisión_Avance_Periodo!$F1472,";",Revisión_Avance_Periodo!$L1472)</f>
        <v>#REF!</v>
      </c>
      <c r="C1268" s="435" t="e">
        <f t="shared" si="103"/>
        <v>#REF!</v>
      </c>
      <c r="D1268" s="114" t="e">
        <f>VLOOKUP($A1268,#REF!,3,FALSE)</f>
        <v>#REF!</v>
      </c>
      <c r="E1268" s="436" t="e">
        <f>VLOOKUP($A1268,#REF!,4,FALSE)</f>
        <v>#REF!</v>
      </c>
      <c r="F1268" s="102" t="e">
        <f>VLOOKUP($A1268,#REF!,5,FALSE)</f>
        <v>#REF!</v>
      </c>
      <c r="G1268" s="93" t="e">
        <f>VLOOKUP($A1268,#REF!,8,FALSE)</f>
        <v>#REF!</v>
      </c>
      <c r="H1268" s="93" t="e">
        <f>VLOOKUP($A1268,#REF!,7,FALSE)</f>
        <v>#REF!</v>
      </c>
      <c r="I1268" s="438" t="e">
        <f>VLOOKUP($A1268,#REF!,10,FALSE)</f>
        <v>#REF!</v>
      </c>
      <c r="J1268" s="93" t="e">
        <f>VLOOKUP($A1268,#REF!,11,FALSE)</f>
        <v>#REF!</v>
      </c>
      <c r="K1268" s="114" t="e">
        <f>VLOOKUP($A1268,#REF!,12,FALSE)</f>
        <v>#REF!</v>
      </c>
      <c r="L1268" s="93" t="e">
        <f>VLOOKUP($A1268,#REF!,13,FALSE)</f>
        <v>#REF!</v>
      </c>
      <c r="M1268" s="438" t="e">
        <f>VLOOKUP($A1268,#REF!,14,FALSE)</f>
        <v>#REF!</v>
      </c>
      <c r="N1268" s="102" t="e">
        <f>VLOOKUP($A1268,#REF!,15,FALSE)</f>
        <v>#REF!</v>
      </c>
      <c r="O1268" s="102" t="e">
        <f>VLOOKUP($A1268,#REF!,18,FALSE)</f>
        <v>#REF!</v>
      </c>
      <c r="P1268" s="93" t="e">
        <f>VLOOKUP($A1268,#REF!,41,FALSE)</f>
        <v>#REF!</v>
      </c>
      <c r="Q1268" s="115" t="e">
        <f>VLOOKUP(Revisión_Avance_Periodo!$L1472,#REF!,30,FALSE)</f>
        <v>#REF!</v>
      </c>
      <c r="R1268" s="116">
        <v>2019</v>
      </c>
      <c r="S1268" s="196">
        <v>43676</v>
      </c>
      <c r="T1268" s="116" t="s">
        <v>74</v>
      </c>
      <c r="U1268" s="132" t="e">
        <f>INDEX(#REF!,MATCH(Revisión_Avance_Periodo!$L1268,#REF!,0),MATCH(Revisión_Avance_Periodo!$T1268,#REF!,0))</f>
        <v>#REF!</v>
      </c>
      <c r="V1268" s="132" t="e">
        <f>INDEX(#REF!,MATCH(Revisión_Avance_Periodo!$L1268,#REF!,0),MATCH(Revisión_Avance_Periodo!$T1268,#REF!,0))</f>
        <v>#REF!</v>
      </c>
      <c r="W1268" s="118">
        <f>IFERROR((V1268/U1268),0)</f>
        <v>0</v>
      </c>
      <c r="X1268" s="116" t="str">
        <f>VLOOKUP(W1268,Tabla_Estado_Meta_OAP_2019[#All],3,TRUE)</f>
        <v>Por Ejecutar</v>
      </c>
      <c r="Y1268" s="157" t="e">
        <f>SUBTOTAL(9,$U$206:$U1268)</f>
        <v>#REF!</v>
      </c>
      <c r="Z1268" s="158" t="e">
        <f>SUBTOTAL(9,$V$206:$V1268)</f>
        <v>#REF!</v>
      </c>
      <c r="AA1268" s="159">
        <f>IFERROR(+Revisión_Avance_Periodo!$Z1268/Revisión_Avance_Periodo!$Y1268,0)</f>
        <v>0</v>
      </c>
      <c r="AB1268" s="126"/>
      <c r="AC1268" s="127"/>
      <c r="AD1268" s="125"/>
      <c r="AE1268" s="125"/>
      <c r="AF1268" s="128"/>
      <c r="AG1268" s="129"/>
      <c r="AH1268" s="157" t="e">
        <f>SUBTOTAL(9,$U$1268:$U1466)</f>
        <v>#REF!</v>
      </c>
      <c r="AI1268" s="158" t="e">
        <f>SUBTOTAL(9,$V$1268:$V1466)</f>
        <v>#REF!</v>
      </c>
      <c r="AJ1268" s="159">
        <f>IFERROR(+Revisión_Avance_Periodo!$Z1472/Revisión_Avance_Periodo!$Y1472,0)</f>
        <v>0</v>
      </c>
      <c r="AK1268" s="126"/>
      <c r="AL1268" s="127"/>
      <c r="AM1268" s="125"/>
      <c r="AN1268" s="125"/>
      <c r="AO1268" s="128"/>
      <c r="AP1268" s="129"/>
    </row>
    <row r="1269" spans="1:42" x14ac:dyDescent="0.25">
      <c r="A1269" s="97">
        <v>125</v>
      </c>
      <c r="B1269" s="435" t="e">
        <f>CONCATENATE(Revisión_Avance_Periodo!$D1473,";",Revisión_Avance_Periodo!$F1473,";",Revisión_Avance_Periodo!$L1473)</f>
        <v>#REF!</v>
      </c>
      <c r="C1269" s="435" t="e">
        <f t="shared" si="103"/>
        <v>#REF!</v>
      </c>
      <c r="D1269" s="123" t="e">
        <f>VLOOKUP($A1269,#REF!,3,FALSE)</f>
        <v>#REF!</v>
      </c>
      <c r="E1269" s="436" t="e">
        <f>VLOOKUP($A1269,#REF!,4,FALSE)</f>
        <v>#REF!</v>
      </c>
      <c r="F1269" s="103" t="e">
        <f>VLOOKUP($A1269,#REF!,5,FALSE)</f>
        <v>#REF!</v>
      </c>
      <c r="G1269" s="98" t="e">
        <f>VLOOKUP($A1269,#REF!,8,FALSE)</f>
        <v>#REF!</v>
      </c>
      <c r="H1269" s="93" t="e">
        <f>VLOOKUP($A1269,#REF!,7,FALSE)</f>
        <v>#REF!</v>
      </c>
      <c r="I1269" s="438" t="e">
        <f>VLOOKUP($A1269,#REF!,10,FALSE)</f>
        <v>#REF!</v>
      </c>
      <c r="J1269" s="98" t="e">
        <f>VLOOKUP($A1269,#REF!,11,FALSE)</f>
        <v>#REF!</v>
      </c>
      <c r="K1269" s="114" t="e">
        <f>VLOOKUP($A1269,#REF!,12,FALSE)</f>
        <v>#REF!</v>
      </c>
      <c r="L1269" s="98" t="e">
        <f>VLOOKUP($A1269,#REF!,13,FALSE)</f>
        <v>#REF!</v>
      </c>
      <c r="M1269" s="438" t="e">
        <f>VLOOKUP($A1269,#REF!,14,FALSE)</f>
        <v>#REF!</v>
      </c>
      <c r="N1269" s="103" t="e">
        <f>VLOOKUP($A1269,#REF!,15,FALSE)</f>
        <v>#REF!</v>
      </c>
      <c r="O1269" s="103" t="e">
        <f>VLOOKUP($A1269,#REF!,18,FALSE)</f>
        <v>#REF!</v>
      </c>
      <c r="P1269" s="93" t="e">
        <f>VLOOKUP($A1269,#REF!,41,FALSE)</f>
        <v>#REF!</v>
      </c>
      <c r="Q1269" s="115" t="e">
        <f>VLOOKUP(Revisión_Avance_Periodo!$L1473,#REF!,30,FALSE)</f>
        <v>#REF!</v>
      </c>
      <c r="R1269" s="116">
        <v>2019</v>
      </c>
      <c r="S1269" s="196">
        <v>43707</v>
      </c>
      <c r="T1269" s="124" t="s">
        <v>75</v>
      </c>
      <c r="U1269" s="132" t="e">
        <f>INDEX(#REF!,MATCH(Revisión_Avance_Periodo!$L1269,#REF!,0),MATCH(Revisión_Avance_Periodo!$T1269,#REF!,0))</f>
        <v>#REF!</v>
      </c>
      <c r="V1269" s="132" t="e">
        <f>INDEX(#REF!,MATCH(Revisión_Avance_Periodo!$L1269,#REF!,0),MATCH(Revisión_Avance_Periodo!$T1269,#REF!,0))</f>
        <v>#REF!</v>
      </c>
      <c r="W1269" s="131" t="e">
        <f>V1269/U1269</f>
        <v>#REF!</v>
      </c>
      <c r="X1269" s="124" t="e">
        <f>VLOOKUP(W1269,Tabla_Estado_Meta_OAP_2019[#All],3,TRUE)</f>
        <v>#REF!</v>
      </c>
      <c r="Y1269" s="157" t="e">
        <f>SUBTOTAL(9,$U$206:$U1269)</f>
        <v>#REF!</v>
      </c>
      <c r="Z1269" s="158" t="e">
        <f>SUBTOTAL(9,$V$206:$V1269)</f>
        <v>#REF!</v>
      </c>
      <c r="AA1269" s="159">
        <f>IFERROR(+Revisión_Avance_Periodo!$Z1269/Revisión_Avance_Periodo!$Y1269,0)</f>
        <v>0</v>
      </c>
      <c r="AB1269" s="126"/>
      <c r="AC1269" s="127"/>
      <c r="AD1269" s="125"/>
      <c r="AE1269" s="125"/>
      <c r="AF1269" s="128"/>
      <c r="AG1269" s="129"/>
      <c r="AH1269" s="157" t="e">
        <f>SUBTOTAL(9,$U$1269:$U1466)</f>
        <v>#REF!</v>
      </c>
      <c r="AI1269" s="158" t="e">
        <f>SUBTOTAL(9,$V$1269:$V1466)</f>
        <v>#REF!</v>
      </c>
      <c r="AJ1269" s="159">
        <f>IFERROR(+Revisión_Avance_Periodo!$Z1473/Revisión_Avance_Periodo!$Y1473,0)</f>
        <v>0</v>
      </c>
      <c r="AK1269" s="126"/>
      <c r="AL1269" s="127"/>
      <c r="AM1269" s="125"/>
      <c r="AN1269" s="125"/>
      <c r="AO1269" s="128"/>
      <c r="AP1269" s="129"/>
    </row>
    <row r="1270" spans="1:42" x14ac:dyDescent="0.25">
      <c r="A1270" s="92">
        <v>125</v>
      </c>
      <c r="B1270" s="435" t="e">
        <f>CONCATENATE(Revisión_Avance_Periodo!$D1474,";",Revisión_Avance_Periodo!$F1474,";",Revisión_Avance_Periodo!$L1474)</f>
        <v>#REF!</v>
      </c>
      <c r="C1270" s="435" t="e">
        <f t="shared" si="103"/>
        <v>#REF!</v>
      </c>
      <c r="D1270" s="114" t="e">
        <f>VLOOKUP($A1270,#REF!,3,FALSE)</f>
        <v>#REF!</v>
      </c>
      <c r="E1270" s="436" t="e">
        <f>VLOOKUP($A1270,#REF!,4,FALSE)</f>
        <v>#REF!</v>
      </c>
      <c r="F1270" s="102" t="e">
        <f>VLOOKUP($A1270,#REF!,5,FALSE)</f>
        <v>#REF!</v>
      </c>
      <c r="G1270" s="93" t="e">
        <f>VLOOKUP($A1270,#REF!,8,FALSE)</f>
        <v>#REF!</v>
      </c>
      <c r="H1270" s="93" t="e">
        <f>VLOOKUP($A1270,#REF!,7,FALSE)</f>
        <v>#REF!</v>
      </c>
      <c r="I1270" s="438" t="e">
        <f>VLOOKUP($A1270,#REF!,10,FALSE)</f>
        <v>#REF!</v>
      </c>
      <c r="J1270" s="93" t="e">
        <f>VLOOKUP($A1270,#REF!,11,FALSE)</f>
        <v>#REF!</v>
      </c>
      <c r="K1270" s="114" t="e">
        <f>VLOOKUP($A1270,#REF!,12,FALSE)</f>
        <v>#REF!</v>
      </c>
      <c r="L1270" s="93" t="e">
        <f>VLOOKUP($A1270,#REF!,13,FALSE)</f>
        <v>#REF!</v>
      </c>
      <c r="M1270" s="438" t="e">
        <f>VLOOKUP($A1270,#REF!,14,FALSE)</f>
        <v>#REF!</v>
      </c>
      <c r="N1270" s="102" t="e">
        <f>VLOOKUP($A1270,#REF!,15,FALSE)</f>
        <v>#REF!</v>
      </c>
      <c r="O1270" s="102" t="e">
        <f>VLOOKUP($A1270,#REF!,18,FALSE)</f>
        <v>#REF!</v>
      </c>
      <c r="P1270" s="93" t="e">
        <f>VLOOKUP($A1270,#REF!,41,FALSE)</f>
        <v>#REF!</v>
      </c>
      <c r="Q1270" s="115" t="e">
        <f>VLOOKUP(Revisión_Avance_Periodo!$L1474,#REF!,30,FALSE)</f>
        <v>#REF!</v>
      </c>
      <c r="R1270" s="116">
        <v>2019</v>
      </c>
      <c r="S1270" s="196">
        <v>43738</v>
      </c>
      <c r="T1270" s="116" t="s">
        <v>76</v>
      </c>
      <c r="U1270" s="132" t="e">
        <f>INDEX(#REF!,MATCH(Revisión_Avance_Periodo!$L1270,#REF!,0),MATCH(Revisión_Avance_Periodo!$T1270,#REF!,0))</f>
        <v>#REF!</v>
      </c>
      <c r="V1270" s="132" t="e">
        <f>INDEX(#REF!,MATCH(Revisión_Avance_Periodo!$L1270,#REF!,0),MATCH(Revisión_Avance_Periodo!$T1270,#REF!,0))</f>
        <v>#REF!</v>
      </c>
      <c r="W1270" s="118">
        <f>IFERROR((V1270/U1270),0)</f>
        <v>0</v>
      </c>
      <c r="X1270" s="116" t="str">
        <f>VLOOKUP(W1270,Tabla_Estado_Meta_OAP_2019[#All],3,TRUE)</f>
        <v>Por Ejecutar</v>
      </c>
      <c r="Y1270" s="157" t="e">
        <f>SUBTOTAL(9,$U$206:$U1270)</f>
        <v>#REF!</v>
      </c>
      <c r="Z1270" s="158" t="e">
        <f>SUBTOTAL(9,$V$206:$V1270)</f>
        <v>#REF!</v>
      </c>
      <c r="AA1270" s="159">
        <f>IFERROR(+Revisión_Avance_Periodo!$Z1270/Revisión_Avance_Periodo!$Y1270,0)</f>
        <v>0</v>
      </c>
      <c r="AB1270" s="126"/>
      <c r="AC1270" s="127"/>
      <c r="AD1270" s="125"/>
      <c r="AE1270" s="125"/>
      <c r="AF1270" s="128"/>
      <c r="AG1270" s="129"/>
      <c r="AH1270" s="157" t="e">
        <f>SUBTOTAL(9,$U$1270:$U1466)</f>
        <v>#REF!</v>
      </c>
      <c r="AI1270" s="158" t="e">
        <f>SUBTOTAL(9,$V$1270:$V1466)</f>
        <v>#REF!</v>
      </c>
      <c r="AJ1270" s="159">
        <f>IFERROR(+Revisión_Avance_Periodo!$Z1474/Revisión_Avance_Periodo!$Y1474,0)</f>
        <v>0</v>
      </c>
      <c r="AK1270" s="126"/>
      <c r="AL1270" s="127"/>
      <c r="AM1270" s="125"/>
      <c r="AN1270" s="125"/>
      <c r="AO1270" s="128"/>
      <c r="AP1270" s="129"/>
    </row>
    <row r="1271" spans="1:42" x14ac:dyDescent="0.25">
      <c r="A1271" s="97">
        <v>125</v>
      </c>
      <c r="B1271" s="435" t="e">
        <f>CONCATENATE(Revisión_Avance_Periodo!$D1475,";",Revisión_Avance_Periodo!$F1475,";",Revisión_Avance_Periodo!$L1475)</f>
        <v>#REF!</v>
      </c>
      <c r="C1271" s="435" t="e">
        <f t="shared" si="103"/>
        <v>#REF!</v>
      </c>
      <c r="D1271" s="123" t="e">
        <f>VLOOKUP($A1271,#REF!,3,FALSE)</f>
        <v>#REF!</v>
      </c>
      <c r="E1271" s="436" t="e">
        <f>VLOOKUP($A1271,#REF!,4,FALSE)</f>
        <v>#REF!</v>
      </c>
      <c r="F1271" s="103" t="e">
        <f>VLOOKUP($A1271,#REF!,5,FALSE)</f>
        <v>#REF!</v>
      </c>
      <c r="G1271" s="98" t="e">
        <f>VLOOKUP($A1271,#REF!,8,FALSE)</f>
        <v>#REF!</v>
      </c>
      <c r="H1271" s="93" t="e">
        <f>VLOOKUP($A1271,#REF!,7,FALSE)</f>
        <v>#REF!</v>
      </c>
      <c r="I1271" s="438" t="e">
        <f>VLOOKUP($A1271,#REF!,10,FALSE)</f>
        <v>#REF!</v>
      </c>
      <c r="J1271" s="98" t="e">
        <f>VLOOKUP($A1271,#REF!,11,FALSE)</f>
        <v>#REF!</v>
      </c>
      <c r="K1271" s="114" t="e">
        <f>VLOOKUP($A1271,#REF!,12,FALSE)</f>
        <v>#REF!</v>
      </c>
      <c r="L1271" s="98" t="e">
        <f>VLOOKUP($A1271,#REF!,13,FALSE)</f>
        <v>#REF!</v>
      </c>
      <c r="M1271" s="438" t="e">
        <f>VLOOKUP($A1271,#REF!,14,FALSE)</f>
        <v>#REF!</v>
      </c>
      <c r="N1271" s="103" t="e">
        <f>VLOOKUP($A1271,#REF!,15,FALSE)</f>
        <v>#REF!</v>
      </c>
      <c r="O1271" s="103" t="e">
        <f>VLOOKUP($A1271,#REF!,18,FALSE)</f>
        <v>#REF!</v>
      </c>
      <c r="P1271" s="93" t="e">
        <f>VLOOKUP($A1271,#REF!,41,FALSE)</f>
        <v>#REF!</v>
      </c>
      <c r="Q1271" s="115" t="e">
        <f>VLOOKUP(Revisión_Avance_Periodo!$L1475,#REF!,30,FALSE)</f>
        <v>#REF!</v>
      </c>
      <c r="R1271" s="116">
        <v>2019</v>
      </c>
      <c r="S1271" s="196">
        <v>43768</v>
      </c>
      <c r="T1271" s="124" t="s">
        <v>77</v>
      </c>
      <c r="U1271" s="132" t="e">
        <f>INDEX(#REF!,MATCH(Revisión_Avance_Periodo!$L1271,#REF!,0),MATCH(Revisión_Avance_Periodo!$T1271,#REF!,0))</f>
        <v>#REF!</v>
      </c>
      <c r="V1271" s="132" t="e">
        <f>INDEX(#REF!,MATCH(Revisión_Avance_Periodo!$L1271,#REF!,0),MATCH(Revisión_Avance_Periodo!$T1271,#REF!,0))</f>
        <v>#REF!</v>
      </c>
      <c r="W1271" s="131" t="e">
        <f>V1271/U1271</f>
        <v>#REF!</v>
      </c>
      <c r="X1271" s="124" t="e">
        <f>VLOOKUP(W1271,Tabla_Estado_Meta_OAP_2019[#All],3,TRUE)</f>
        <v>#REF!</v>
      </c>
      <c r="Y1271" s="157" t="e">
        <f>SUBTOTAL(9,$U$206:$U1271)</f>
        <v>#REF!</v>
      </c>
      <c r="Z1271" s="158" t="e">
        <f>SUBTOTAL(9,$V$206:$V1271)</f>
        <v>#REF!</v>
      </c>
      <c r="AA1271" s="159">
        <f>IFERROR(+Revisión_Avance_Periodo!$Z1271/Revisión_Avance_Periodo!$Y1271,0)</f>
        <v>0</v>
      </c>
      <c r="AB1271" s="126"/>
      <c r="AC1271" s="127"/>
      <c r="AD1271" s="125"/>
      <c r="AE1271" s="125"/>
      <c r="AF1271" s="128"/>
      <c r="AG1271" s="129"/>
      <c r="AH1271" s="157" t="e">
        <f>SUBTOTAL(9,$U$1271:$U1466)</f>
        <v>#REF!</v>
      </c>
      <c r="AI1271" s="158" t="e">
        <f>SUBTOTAL(9,$V$1271:$V1466)</f>
        <v>#REF!</v>
      </c>
      <c r="AJ1271" s="159">
        <f>IFERROR(+Revisión_Avance_Periodo!$Z1475/Revisión_Avance_Periodo!$Y1475,0)</f>
        <v>0</v>
      </c>
      <c r="AK1271" s="126"/>
      <c r="AL1271" s="127"/>
      <c r="AM1271" s="125"/>
      <c r="AN1271" s="125"/>
      <c r="AO1271" s="128"/>
      <c r="AP1271" s="129"/>
    </row>
    <row r="1272" spans="1:42" x14ac:dyDescent="0.25">
      <c r="A1272" s="92">
        <v>125</v>
      </c>
      <c r="B1272" s="435" t="e">
        <f>CONCATENATE(Revisión_Avance_Periodo!$D1476,";",Revisión_Avance_Periodo!$F1476,";",Revisión_Avance_Periodo!$L1476)</f>
        <v>#REF!</v>
      </c>
      <c r="C1272" s="435" t="e">
        <f t="shared" si="103"/>
        <v>#REF!</v>
      </c>
      <c r="D1272" s="114" t="e">
        <f>VLOOKUP($A1272,#REF!,3,FALSE)</f>
        <v>#REF!</v>
      </c>
      <c r="E1272" s="436" t="e">
        <f>VLOOKUP($A1272,#REF!,4,FALSE)</f>
        <v>#REF!</v>
      </c>
      <c r="F1272" s="102" t="e">
        <f>VLOOKUP($A1272,#REF!,5,FALSE)</f>
        <v>#REF!</v>
      </c>
      <c r="G1272" s="93" t="e">
        <f>VLOOKUP($A1272,#REF!,8,FALSE)</f>
        <v>#REF!</v>
      </c>
      <c r="H1272" s="93" t="e">
        <f>VLOOKUP($A1272,#REF!,7,FALSE)</f>
        <v>#REF!</v>
      </c>
      <c r="I1272" s="438" t="e">
        <f>VLOOKUP($A1272,#REF!,10,FALSE)</f>
        <v>#REF!</v>
      </c>
      <c r="J1272" s="93" t="e">
        <f>VLOOKUP($A1272,#REF!,11,FALSE)</f>
        <v>#REF!</v>
      </c>
      <c r="K1272" s="114" t="e">
        <f>VLOOKUP($A1272,#REF!,12,FALSE)</f>
        <v>#REF!</v>
      </c>
      <c r="L1272" s="93" t="e">
        <f>VLOOKUP($A1272,#REF!,13,FALSE)</f>
        <v>#REF!</v>
      </c>
      <c r="M1272" s="438" t="e">
        <f>VLOOKUP($A1272,#REF!,14,FALSE)</f>
        <v>#REF!</v>
      </c>
      <c r="N1272" s="102" t="e">
        <f>VLOOKUP($A1272,#REF!,15,FALSE)</f>
        <v>#REF!</v>
      </c>
      <c r="O1272" s="102" t="e">
        <f>VLOOKUP($A1272,#REF!,18,FALSE)</f>
        <v>#REF!</v>
      </c>
      <c r="P1272" s="93" t="e">
        <f>VLOOKUP($A1272,#REF!,41,FALSE)</f>
        <v>#REF!</v>
      </c>
      <c r="Q1272" s="115" t="e">
        <f>VLOOKUP(Revisión_Avance_Periodo!$L1476,#REF!,30,FALSE)</f>
        <v>#REF!</v>
      </c>
      <c r="R1272" s="116">
        <v>2019</v>
      </c>
      <c r="S1272" s="196">
        <v>43799</v>
      </c>
      <c r="T1272" s="116" t="s">
        <v>78</v>
      </c>
      <c r="U1272" s="132" t="e">
        <f>INDEX(#REF!,MATCH(Revisión_Avance_Periodo!$L1272,#REF!,0),MATCH(Revisión_Avance_Periodo!$T1272,#REF!,0))</f>
        <v>#REF!</v>
      </c>
      <c r="V1272" s="132" t="e">
        <f>INDEX(#REF!,MATCH(Revisión_Avance_Periodo!$L1272,#REF!,0),MATCH(Revisión_Avance_Periodo!$T1272,#REF!,0))</f>
        <v>#REF!</v>
      </c>
      <c r="W1272" s="118">
        <f>IFERROR((V1272/U1272),0)</f>
        <v>0</v>
      </c>
      <c r="X1272" s="116" t="str">
        <f>VLOOKUP(W1272,Tabla_Estado_Meta_OAP_2019[#All],3,TRUE)</f>
        <v>Por Ejecutar</v>
      </c>
      <c r="Y1272" s="157" t="e">
        <f>SUBTOTAL(9,$U$206:$U1272)</f>
        <v>#REF!</v>
      </c>
      <c r="Z1272" s="158" t="e">
        <f>SUBTOTAL(9,$V$206:$V1272)</f>
        <v>#REF!</v>
      </c>
      <c r="AA1272" s="159">
        <f>IFERROR(+Revisión_Avance_Periodo!$Z1272/Revisión_Avance_Periodo!$Y1272,0)</f>
        <v>0</v>
      </c>
      <c r="AB1272" s="126"/>
      <c r="AC1272" s="127"/>
      <c r="AD1272" s="125"/>
      <c r="AE1272" s="125"/>
      <c r="AF1272" s="128"/>
      <c r="AG1272" s="129"/>
      <c r="AH1272" s="157" t="e">
        <f>SUBTOTAL(9,$U$1272:$U1466)</f>
        <v>#REF!</v>
      </c>
      <c r="AI1272" s="158" t="e">
        <f>SUBTOTAL(9,$V$1272:$V1466)</f>
        <v>#REF!</v>
      </c>
      <c r="AJ1272" s="159">
        <f>IFERROR(+Revisión_Avance_Periodo!$Z1476/Revisión_Avance_Periodo!$Y1476,0)</f>
        <v>0</v>
      </c>
      <c r="AK1272" s="126"/>
      <c r="AL1272" s="127"/>
      <c r="AM1272" s="125"/>
      <c r="AN1272" s="125"/>
      <c r="AO1272" s="128"/>
      <c r="AP1272" s="129"/>
    </row>
    <row r="1273" spans="1:42" ht="15.75" thickBot="1" x14ac:dyDescent="0.3">
      <c r="A1273" s="97">
        <v>125</v>
      </c>
      <c r="B1273" s="435" t="e">
        <f>CONCATENATE(Revisión_Avance_Periodo!$D1477,";",Revisión_Avance_Periodo!$F1477,";",Revisión_Avance_Periodo!$L1477)</f>
        <v>#REF!</v>
      </c>
      <c r="C1273" s="435" t="e">
        <f t="shared" si="103"/>
        <v>#REF!</v>
      </c>
      <c r="D1273" s="123" t="e">
        <f>VLOOKUP($A1273,#REF!,3,FALSE)</f>
        <v>#REF!</v>
      </c>
      <c r="E1273" s="436" t="e">
        <f>VLOOKUP($A1273,#REF!,4,FALSE)</f>
        <v>#REF!</v>
      </c>
      <c r="F1273" s="103" t="e">
        <f>VLOOKUP($A1273,#REF!,5,FALSE)</f>
        <v>#REF!</v>
      </c>
      <c r="G1273" s="98" t="e">
        <f>VLOOKUP($A1273,#REF!,8,FALSE)</f>
        <v>#REF!</v>
      </c>
      <c r="H1273" s="93" t="e">
        <f>VLOOKUP($A1273,#REF!,7,FALSE)</f>
        <v>#REF!</v>
      </c>
      <c r="I1273" s="438" t="e">
        <f>VLOOKUP($A1273,#REF!,10,FALSE)</f>
        <v>#REF!</v>
      </c>
      <c r="J1273" s="98" t="e">
        <f>VLOOKUP($A1273,#REF!,11,FALSE)</f>
        <v>#REF!</v>
      </c>
      <c r="K1273" s="114" t="e">
        <f>VLOOKUP($A1273,#REF!,12,FALSE)</f>
        <v>#REF!</v>
      </c>
      <c r="L1273" s="98" t="e">
        <f>VLOOKUP($A1273,#REF!,13,FALSE)</f>
        <v>#REF!</v>
      </c>
      <c r="M1273" s="438" t="e">
        <f>VLOOKUP($A1273,#REF!,14,FALSE)</f>
        <v>#REF!</v>
      </c>
      <c r="N1273" s="103" t="e">
        <f>VLOOKUP($A1273,#REF!,15,FALSE)</f>
        <v>#REF!</v>
      </c>
      <c r="O1273" s="103" t="e">
        <f>VLOOKUP($A1273,#REF!,18,FALSE)</f>
        <v>#REF!</v>
      </c>
      <c r="P1273" s="93" t="e">
        <f>VLOOKUP($A1273,#REF!,41,FALSE)</f>
        <v>#REF!</v>
      </c>
      <c r="Q1273" s="115" t="e">
        <f>VLOOKUP(Revisión_Avance_Periodo!$L1477,#REF!,30,FALSE)</f>
        <v>#REF!</v>
      </c>
      <c r="R1273" s="116">
        <v>2019</v>
      </c>
      <c r="S1273" s="196">
        <v>43829</v>
      </c>
      <c r="T1273" s="124" t="s">
        <v>79</v>
      </c>
      <c r="U1273" s="132" t="e">
        <f>INDEX(#REF!,MATCH(Revisión_Avance_Periodo!$L1273,#REF!,0),MATCH(Revisión_Avance_Periodo!$T1273,#REF!,0))</f>
        <v>#REF!</v>
      </c>
      <c r="V1273" s="132" t="e">
        <f>INDEX(#REF!,MATCH(Revisión_Avance_Periodo!$L1273,#REF!,0),MATCH(Revisión_Avance_Periodo!$T1273,#REF!,0))</f>
        <v>#REF!</v>
      </c>
      <c r="W1273" s="131" t="e">
        <f>V1273/U1273</f>
        <v>#REF!</v>
      </c>
      <c r="X1273" s="124" t="e">
        <f>VLOOKUP(W1273,Tabla_Estado_Meta_OAP_2019[#All],3,TRUE)</f>
        <v>#REF!</v>
      </c>
      <c r="Y1273" s="157" t="e">
        <f>SUBTOTAL(9,$U$206:$U1273)</f>
        <v>#REF!</v>
      </c>
      <c r="Z1273" s="158" t="e">
        <f>SUBTOTAL(9,$V$206:$V1273)</f>
        <v>#REF!</v>
      </c>
      <c r="AA1273" s="159">
        <f>IFERROR(+Revisión_Avance_Periodo!$Z1273/Revisión_Avance_Periodo!$Y1273,0)</f>
        <v>0</v>
      </c>
      <c r="AB1273" s="126"/>
      <c r="AC1273" s="127"/>
      <c r="AD1273" s="125"/>
      <c r="AE1273" s="125"/>
      <c r="AF1273" s="128"/>
      <c r="AG1273" s="129"/>
      <c r="AH1273" s="157" t="e">
        <f>SUBTOTAL(9,$U$1273:$U1466)</f>
        <v>#REF!</v>
      </c>
      <c r="AI1273" s="158" t="e">
        <f>SUBTOTAL(9,$V$1273:$V1466)</f>
        <v>#REF!</v>
      </c>
      <c r="AJ1273" s="159">
        <f>IFERROR(+Revisión_Avance_Periodo!$Z1477/Revisión_Avance_Periodo!$Y1477,0)</f>
        <v>0</v>
      </c>
      <c r="AK1273" s="126"/>
      <c r="AL1273" s="127"/>
      <c r="AM1273" s="125"/>
      <c r="AN1273" s="125"/>
      <c r="AO1273" s="128"/>
      <c r="AP1273" s="129"/>
    </row>
    <row r="1274" spans="1:42" x14ac:dyDescent="0.25">
      <c r="A1274" s="92">
        <v>126</v>
      </c>
      <c r="B1274" s="435" t="e">
        <f>CONCATENATE(Revisión_Avance_Periodo!$D1478,";",Revisión_Avance_Periodo!$F1478,";",Revisión_Avance_Periodo!$L1478)</f>
        <v>#REF!</v>
      </c>
      <c r="C1274" s="435" t="e">
        <f t="shared" si="103"/>
        <v>#REF!</v>
      </c>
      <c r="D1274" s="114" t="e">
        <f>VLOOKUP($A1274,#REF!,3,FALSE)</f>
        <v>#REF!</v>
      </c>
      <c r="E1274" s="436" t="e">
        <f>VLOOKUP($A1274,#REF!,4,FALSE)</f>
        <v>#REF!</v>
      </c>
      <c r="F1274" s="102" t="e">
        <f>VLOOKUP($A1274,#REF!,5,FALSE)</f>
        <v>#REF!</v>
      </c>
      <c r="G1274" s="93" t="e">
        <f>VLOOKUP($A1274,#REF!,8,FALSE)</f>
        <v>#REF!</v>
      </c>
      <c r="H1274" s="93" t="e">
        <f>VLOOKUP($A1274,#REF!,7,FALSE)</f>
        <v>#REF!</v>
      </c>
      <c r="I1274" s="438" t="e">
        <f>VLOOKUP($A1274,#REF!,10,FALSE)</f>
        <v>#REF!</v>
      </c>
      <c r="J1274" s="93" t="e">
        <f>VLOOKUP($A1274,#REF!,11,FALSE)</f>
        <v>#REF!</v>
      </c>
      <c r="K1274" s="114" t="e">
        <f>VLOOKUP($A1274,#REF!,12,FALSE)</f>
        <v>#REF!</v>
      </c>
      <c r="L1274" s="93" t="e">
        <f>VLOOKUP($A1274,#REF!,13,FALSE)</f>
        <v>#REF!</v>
      </c>
      <c r="M1274" s="438" t="e">
        <f>VLOOKUP($A1274,#REF!,14,FALSE)</f>
        <v>#REF!</v>
      </c>
      <c r="N1274" s="102" t="e">
        <f>VLOOKUP($A1274,#REF!,15,FALSE)</f>
        <v>#REF!</v>
      </c>
      <c r="O1274" s="102" t="e">
        <f>VLOOKUP($A1274,#REF!,18,FALSE)</f>
        <v>#REF!</v>
      </c>
      <c r="P1274" s="93" t="e">
        <f>VLOOKUP($A1274,#REF!,41,FALSE)</f>
        <v>#REF!</v>
      </c>
      <c r="Q1274" s="115" t="e">
        <f>VLOOKUP(Revisión_Avance_Periodo!$L1478,#REF!,30,FALSE)</f>
        <v>#REF!</v>
      </c>
      <c r="R1274" s="116">
        <v>2019</v>
      </c>
      <c r="S1274" s="196">
        <v>43495</v>
      </c>
      <c r="T1274" s="116" t="s">
        <v>68</v>
      </c>
      <c r="U1274" s="147" t="e">
        <f>INDEX(#REF!,MATCH(Revisión_Avance_Periodo!$L1274,#REF!,0),MATCH(Revisión_Avance_Periodo!$T1274,#REF!,0))</f>
        <v>#REF!</v>
      </c>
      <c r="V1274" s="147" t="e">
        <f>INDEX(#REF!,MATCH(Revisión_Avance_Periodo!$L1274,#REF!,0),MATCH(Revisión_Avance_Periodo!$T1274,#REF!,0))</f>
        <v>#REF!</v>
      </c>
      <c r="W1274" s="131" t="e">
        <f>V1274/U1274</f>
        <v>#REF!</v>
      </c>
      <c r="X1274" s="116" t="e">
        <f>VLOOKUP(W1274,Tabla_Estado_Meta_OAP_2019[#All],3,TRUE)</f>
        <v>#REF!</v>
      </c>
      <c r="Y1274" s="148" t="e">
        <f>SUBTOTAL(9,$U$206:$U1274)</f>
        <v>#REF!</v>
      </c>
      <c r="Z1274" s="149" t="e">
        <f>SUBTOTAL(9,$V$206:$V1274)</f>
        <v>#REF!</v>
      </c>
      <c r="AA1274" s="162">
        <f>IFERROR(+Revisión_Avance_Periodo!$Z1274/Revisión_Avance_Periodo!$Y1274,0)</f>
        <v>0</v>
      </c>
      <c r="AB1274" s="448" t="e">
        <f>SUBTOTAL(9,U1274:U1285)</f>
        <v>#REF!</v>
      </c>
      <c r="AC1274" s="449" t="e">
        <f>SUBTOTAL(9,V1274:V1285)</f>
        <v>#REF!</v>
      </c>
      <c r="AD1274" s="119" t="e">
        <f>+AC1274/AB1274</f>
        <v>#REF!</v>
      </c>
      <c r="AE1274" s="119" t="e">
        <f>100%-Revisión_Avance_Periodo!$AD1274</f>
        <v>#REF!</v>
      </c>
      <c r="AF1274" s="121" t="e">
        <f>VLOOKUP(AD1274,Tabla_Estado_Meta_OAP_2019[],3,TRUE)</f>
        <v>#REF!</v>
      </c>
      <c r="AG1274" s="122" t="e">
        <f>Revisión_Avance_Periodo!$AD1274*Revisión_Avance_Periodo!$Q1274</f>
        <v>#REF!</v>
      </c>
      <c r="AH1274" s="148" t="e">
        <f>SUBTOTAL(9,$U$1274:$U1478)</f>
        <v>#REF!</v>
      </c>
      <c r="AI1274" s="149" t="e">
        <f>SUBTOTAL(9,$V$1274:$V1478)</f>
        <v>#REF!</v>
      </c>
      <c r="AJ1274" s="162">
        <f>IFERROR(+Revisión_Avance_Periodo!$Z1478/Revisión_Avance_Periodo!$Y1478,0)</f>
        <v>0</v>
      </c>
      <c r="AK1274" s="448" t="e">
        <f>SUBTOTAL(9,AD1274:AD1285)</f>
        <v>#REF!</v>
      </c>
      <c r="AL1274" s="449" t="e">
        <f>SUBTOTAL(9,AE1274:AE1285)</f>
        <v>#REF!</v>
      </c>
      <c r="AM1274" s="119" t="e">
        <f>+AL1274/AK1274</f>
        <v>#REF!</v>
      </c>
      <c r="AN1274" s="119" t="e">
        <f>100%-Revisión_Avance_Periodo!$AD1478</f>
        <v>#REF!</v>
      </c>
      <c r="AO1274" s="121" t="e">
        <f>VLOOKUP(AM1274,Tabla_Estado_Meta_OAP_2019[],3,TRUE)</f>
        <v>#REF!</v>
      </c>
      <c r="AP1274" s="122" t="e">
        <f>Revisión_Avance_Periodo!$AD1478*Revisión_Avance_Periodo!$Q1478</f>
        <v>#REF!</v>
      </c>
    </row>
    <row r="1275" spans="1:42" x14ac:dyDescent="0.25">
      <c r="A1275" s="97">
        <v>126</v>
      </c>
      <c r="B1275" s="435" t="e">
        <f>CONCATENATE(Revisión_Avance_Periodo!$D1479,";",Revisión_Avance_Periodo!$F1479,";",Revisión_Avance_Periodo!$L1479)</f>
        <v>#REF!</v>
      </c>
      <c r="C1275" s="435" t="e">
        <f t="shared" si="103"/>
        <v>#REF!</v>
      </c>
      <c r="D1275" s="123" t="e">
        <f>VLOOKUP($A1275,#REF!,3,FALSE)</f>
        <v>#REF!</v>
      </c>
      <c r="E1275" s="436" t="e">
        <f>VLOOKUP($A1275,#REF!,4,FALSE)</f>
        <v>#REF!</v>
      </c>
      <c r="F1275" s="103" t="e">
        <f>VLOOKUP($A1275,#REF!,5,FALSE)</f>
        <v>#REF!</v>
      </c>
      <c r="G1275" s="98" t="e">
        <f>VLOOKUP($A1275,#REF!,8,FALSE)</f>
        <v>#REF!</v>
      </c>
      <c r="H1275" s="93" t="e">
        <f>VLOOKUP($A1275,#REF!,7,FALSE)</f>
        <v>#REF!</v>
      </c>
      <c r="I1275" s="438" t="e">
        <f>VLOOKUP($A1275,#REF!,10,FALSE)</f>
        <v>#REF!</v>
      </c>
      <c r="J1275" s="98" t="e">
        <f>VLOOKUP($A1275,#REF!,11,FALSE)</f>
        <v>#REF!</v>
      </c>
      <c r="K1275" s="114" t="e">
        <f>VLOOKUP($A1275,#REF!,12,FALSE)</f>
        <v>#REF!</v>
      </c>
      <c r="L1275" s="98" t="e">
        <f>VLOOKUP($A1275,#REF!,13,FALSE)</f>
        <v>#REF!</v>
      </c>
      <c r="M1275" s="438" t="e">
        <f>VLOOKUP($A1275,#REF!,14,FALSE)</f>
        <v>#REF!</v>
      </c>
      <c r="N1275" s="103" t="e">
        <f>VLOOKUP($A1275,#REF!,15,FALSE)</f>
        <v>#REF!</v>
      </c>
      <c r="O1275" s="103" t="e">
        <f>VLOOKUP($A1275,#REF!,18,FALSE)</f>
        <v>#REF!</v>
      </c>
      <c r="P1275" s="93" t="e">
        <f>VLOOKUP($A1275,#REF!,41,FALSE)</f>
        <v>#REF!</v>
      </c>
      <c r="Q1275" s="115" t="e">
        <f>VLOOKUP(Revisión_Avance_Periodo!$L1479,#REF!,30,FALSE)</f>
        <v>#REF!</v>
      </c>
      <c r="R1275" s="116">
        <v>2019</v>
      </c>
      <c r="S1275" s="196">
        <v>43524</v>
      </c>
      <c r="T1275" s="124" t="s">
        <v>69</v>
      </c>
      <c r="U1275" s="147" t="e">
        <f>INDEX(#REF!,MATCH(Revisión_Avance_Periodo!$L1275,#REF!,0),MATCH(Revisión_Avance_Periodo!$T1275,#REF!,0))</f>
        <v>#REF!</v>
      </c>
      <c r="V1275" s="147" t="e">
        <f>INDEX(#REF!,MATCH(Revisión_Avance_Periodo!$L1275,#REF!,0),MATCH(Revisión_Avance_Periodo!$T1275,#REF!,0))</f>
        <v>#REF!</v>
      </c>
      <c r="W1275" s="131" t="e">
        <f>V1275/U1275</f>
        <v>#REF!</v>
      </c>
      <c r="X1275" s="124" t="e">
        <f>VLOOKUP(W1275,Tabla_Estado_Meta_OAP_2019[#All],3,TRUE)</f>
        <v>#REF!</v>
      </c>
      <c r="Y1275" s="150" t="e">
        <f>SUBTOTAL(9,$U$206:$U1275)</f>
        <v>#REF!</v>
      </c>
      <c r="Z1275" s="151" t="e">
        <f>SUBTOTAL(9,$V$206:$V1275)</f>
        <v>#REF!</v>
      </c>
      <c r="AA1275" s="159">
        <f>IFERROR(+Revisión_Avance_Periodo!$Z1275/Revisión_Avance_Periodo!$Y1275,0)</f>
        <v>0</v>
      </c>
      <c r="AB1275" s="126"/>
      <c r="AC1275" s="127"/>
      <c r="AD1275" s="125"/>
      <c r="AE1275" s="125"/>
      <c r="AF1275" s="128"/>
      <c r="AG1275" s="129"/>
      <c r="AH1275" s="150" t="e">
        <f>SUBTOTAL(9,$U$1275:$U1478)</f>
        <v>#REF!</v>
      </c>
      <c r="AI1275" s="151" t="e">
        <f>SUBTOTAL(9,$V$1275:$V1478)</f>
        <v>#REF!</v>
      </c>
      <c r="AJ1275" s="159">
        <f>IFERROR(+Revisión_Avance_Periodo!$Z1479/Revisión_Avance_Periodo!$Y1479,0)</f>
        <v>0</v>
      </c>
      <c r="AK1275" s="126"/>
      <c r="AL1275" s="127"/>
      <c r="AM1275" s="125"/>
      <c r="AN1275" s="125"/>
      <c r="AO1275" s="128"/>
      <c r="AP1275" s="129"/>
    </row>
    <row r="1276" spans="1:42" x14ac:dyDescent="0.25">
      <c r="A1276" s="92">
        <v>126</v>
      </c>
      <c r="B1276" s="435" t="e">
        <f>CONCATENATE(Revisión_Avance_Periodo!$D1480,";",Revisión_Avance_Periodo!$F1480,";",Revisión_Avance_Periodo!$L1480)</f>
        <v>#REF!</v>
      </c>
      <c r="C1276" s="435" t="e">
        <f t="shared" si="103"/>
        <v>#REF!</v>
      </c>
      <c r="D1276" s="114" t="e">
        <f>VLOOKUP($A1276,#REF!,3,FALSE)</f>
        <v>#REF!</v>
      </c>
      <c r="E1276" s="436" t="e">
        <f>VLOOKUP($A1276,#REF!,4,FALSE)</f>
        <v>#REF!</v>
      </c>
      <c r="F1276" s="102" t="e">
        <f>VLOOKUP($A1276,#REF!,5,FALSE)</f>
        <v>#REF!</v>
      </c>
      <c r="G1276" s="93" t="e">
        <f>VLOOKUP($A1276,#REF!,8,FALSE)</f>
        <v>#REF!</v>
      </c>
      <c r="H1276" s="93" t="e">
        <f>VLOOKUP($A1276,#REF!,7,FALSE)</f>
        <v>#REF!</v>
      </c>
      <c r="I1276" s="438" t="e">
        <f>VLOOKUP($A1276,#REF!,10,FALSE)</f>
        <v>#REF!</v>
      </c>
      <c r="J1276" s="93" t="e">
        <f>VLOOKUP($A1276,#REF!,11,FALSE)</f>
        <v>#REF!</v>
      </c>
      <c r="K1276" s="114" t="e">
        <f>VLOOKUP($A1276,#REF!,12,FALSE)</f>
        <v>#REF!</v>
      </c>
      <c r="L1276" s="93" t="e">
        <f>VLOOKUP($A1276,#REF!,13,FALSE)</f>
        <v>#REF!</v>
      </c>
      <c r="M1276" s="438" t="e">
        <f>VLOOKUP($A1276,#REF!,14,FALSE)</f>
        <v>#REF!</v>
      </c>
      <c r="N1276" s="102" t="e">
        <f>VLOOKUP($A1276,#REF!,15,FALSE)</f>
        <v>#REF!</v>
      </c>
      <c r="O1276" s="102" t="e">
        <f>VLOOKUP($A1276,#REF!,18,FALSE)</f>
        <v>#REF!</v>
      </c>
      <c r="P1276" s="93" t="e">
        <f>VLOOKUP($A1276,#REF!,41,FALSE)</f>
        <v>#REF!</v>
      </c>
      <c r="Q1276" s="115" t="e">
        <f>VLOOKUP(Revisión_Avance_Periodo!$L1480,#REF!,30,FALSE)</f>
        <v>#REF!</v>
      </c>
      <c r="R1276" s="116">
        <v>2019</v>
      </c>
      <c r="S1276" s="196">
        <v>43554</v>
      </c>
      <c r="T1276" s="116" t="s">
        <v>70</v>
      </c>
      <c r="U1276" s="147" t="e">
        <f>INDEX(#REF!,MATCH(Revisión_Avance_Periodo!$L1276,#REF!,0),MATCH(Revisión_Avance_Periodo!$T1276,#REF!,0))</f>
        <v>#REF!</v>
      </c>
      <c r="V1276" s="147" t="e">
        <f>INDEX(#REF!,MATCH(Revisión_Avance_Periodo!$L1276,#REF!,0),MATCH(Revisión_Avance_Periodo!$T1276,#REF!,0))</f>
        <v>#REF!</v>
      </c>
      <c r="W1276" s="118">
        <f t="shared" ref="W1276:W1288" si="105">IFERROR((V1276/U1276),0)</f>
        <v>0</v>
      </c>
      <c r="X1276" s="116" t="str">
        <f>VLOOKUP(W1276,Tabla_Estado_Meta_OAP_2019[#All],3,TRUE)</f>
        <v>Por Ejecutar</v>
      </c>
      <c r="Y1276" s="150" t="e">
        <f>SUBTOTAL(9,$U$206:$U1276)</f>
        <v>#REF!</v>
      </c>
      <c r="Z1276" s="151" t="e">
        <f>SUBTOTAL(9,$V$206:$V1276)</f>
        <v>#REF!</v>
      </c>
      <c r="AA1276" s="159">
        <f>IFERROR(+Revisión_Avance_Periodo!$Z1276/Revisión_Avance_Periodo!$Y1276,0)</f>
        <v>0</v>
      </c>
      <c r="AB1276" s="126"/>
      <c r="AC1276" s="127"/>
      <c r="AD1276" s="125"/>
      <c r="AE1276" s="125"/>
      <c r="AF1276" s="128"/>
      <c r="AG1276" s="129"/>
      <c r="AH1276" s="150" t="e">
        <f>SUBTOTAL(9,$U$1276:$U1478)</f>
        <v>#REF!</v>
      </c>
      <c r="AI1276" s="151" t="e">
        <f>SUBTOTAL(9,$V$1276:$V1478)</f>
        <v>#REF!</v>
      </c>
      <c r="AJ1276" s="159">
        <f>IFERROR(+Revisión_Avance_Periodo!$Z1480/Revisión_Avance_Periodo!$Y1480,0)</f>
        <v>0</v>
      </c>
      <c r="AK1276" s="126"/>
      <c r="AL1276" s="127"/>
      <c r="AM1276" s="125"/>
      <c r="AN1276" s="125"/>
      <c r="AO1276" s="128"/>
      <c r="AP1276" s="129"/>
    </row>
    <row r="1277" spans="1:42" x14ac:dyDescent="0.25">
      <c r="A1277" s="97">
        <v>126</v>
      </c>
      <c r="B1277" s="435" t="e">
        <f>CONCATENATE(Revisión_Avance_Periodo!$D1481,";",Revisión_Avance_Periodo!$F1481,";",Revisión_Avance_Periodo!$L1481)</f>
        <v>#REF!</v>
      </c>
      <c r="C1277" s="435" t="e">
        <f t="shared" si="103"/>
        <v>#REF!</v>
      </c>
      <c r="D1277" s="123" t="e">
        <f>VLOOKUP($A1277,#REF!,3,FALSE)</f>
        <v>#REF!</v>
      </c>
      <c r="E1277" s="436" t="e">
        <f>VLOOKUP($A1277,#REF!,4,FALSE)</f>
        <v>#REF!</v>
      </c>
      <c r="F1277" s="103" t="e">
        <f>VLOOKUP($A1277,#REF!,5,FALSE)</f>
        <v>#REF!</v>
      </c>
      <c r="G1277" s="98" t="e">
        <f>VLOOKUP($A1277,#REF!,8,FALSE)</f>
        <v>#REF!</v>
      </c>
      <c r="H1277" s="93" t="e">
        <f>VLOOKUP($A1277,#REF!,7,FALSE)</f>
        <v>#REF!</v>
      </c>
      <c r="I1277" s="438" t="e">
        <f>VLOOKUP($A1277,#REF!,10,FALSE)</f>
        <v>#REF!</v>
      </c>
      <c r="J1277" s="98" t="e">
        <f>VLOOKUP($A1277,#REF!,11,FALSE)</f>
        <v>#REF!</v>
      </c>
      <c r="K1277" s="114" t="e">
        <f>VLOOKUP($A1277,#REF!,12,FALSE)</f>
        <v>#REF!</v>
      </c>
      <c r="L1277" s="98" t="e">
        <f>VLOOKUP($A1277,#REF!,13,FALSE)</f>
        <v>#REF!</v>
      </c>
      <c r="M1277" s="438" t="e">
        <f>VLOOKUP($A1277,#REF!,14,FALSE)</f>
        <v>#REF!</v>
      </c>
      <c r="N1277" s="103" t="e">
        <f>VLOOKUP($A1277,#REF!,15,FALSE)</f>
        <v>#REF!</v>
      </c>
      <c r="O1277" s="103" t="e">
        <f>VLOOKUP($A1277,#REF!,18,FALSE)</f>
        <v>#REF!</v>
      </c>
      <c r="P1277" s="93" t="e">
        <f>VLOOKUP($A1277,#REF!,41,FALSE)</f>
        <v>#REF!</v>
      </c>
      <c r="Q1277" s="115" t="e">
        <f>VLOOKUP(Revisión_Avance_Periodo!$L1481,#REF!,30,FALSE)</f>
        <v>#REF!</v>
      </c>
      <c r="R1277" s="116">
        <v>2019</v>
      </c>
      <c r="S1277" s="196">
        <v>43585</v>
      </c>
      <c r="T1277" s="124" t="s">
        <v>71</v>
      </c>
      <c r="U1277" s="147" t="e">
        <f>INDEX(#REF!,MATCH(Revisión_Avance_Periodo!$L1277,#REF!,0),MATCH(Revisión_Avance_Periodo!$T1277,#REF!,0))</f>
        <v>#REF!</v>
      </c>
      <c r="V1277" s="147" t="e">
        <f>INDEX(#REF!,MATCH(Revisión_Avance_Periodo!$L1277,#REF!,0),MATCH(Revisión_Avance_Periodo!$T1277,#REF!,0))</f>
        <v>#REF!</v>
      </c>
      <c r="W1277" s="118">
        <f t="shared" si="105"/>
        <v>0</v>
      </c>
      <c r="X1277" s="124" t="str">
        <f>VLOOKUP(W1277,Tabla_Estado_Meta_OAP_2019[#All],3,TRUE)</f>
        <v>Por Ejecutar</v>
      </c>
      <c r="Y1277" s="150" t="e">
        <f>SUBTOTAL(9,$U$206:$U1277)</f>
        <v>#REF!</v>
      </c>
      <c r="Z1277" s="151" t="e">
        <f>SUBTOTAL(9,$V$206:$V1277)</f>
        <v>#REF!</v>
      </c>
      <c r="AA1277" s="159">
        <f>IFERROR(+Revisión_Avance_Periodo!$Z1277/Revisión_Avance_Periodo!$Y1277,0)</f>
        <v>0</v>
      </c>
      <c r="AB1277" s="126"/>
      <c r="AC1277" s="127"/>
      <c r="AD1277" s="125"/>
      <c r="AE1277" s="125"/>
      <c r="AF1277" s="128"/>
      <c r="AG1277" s="129"/>
      <c r="AH1277" s="150" t="e">
        <f>SUBTOTAL(9,$U$1277:$U1478)</f>
        <v>#REF!</v>
      </c>
      <c r="AI1277" s="151" t="e">
        <f>SUBTOTAL(9,$V$1277:$V1478)</f>
        <v>#REF!</v>
      </c>
      <c r="AJ1277" s="159">
        <f>IFERROR(+Revisión_Avance_Periodo!$Z1481/Revisión_Avance_Periodo!$Y1481,0)</f>
        <v>0</v>
      </c>
      <c r="AK1277" s="126"/>
      <c r="AL1277" s="127"/>
      <c r="AM1277" s="125"/>
      <c r="AN1277" s="125"/>
      <c r="AO1277" s="128"/>
      <c r="AP1277" s="129"/>
    </row>
    <row r="1278" spans="1:42" x14ac:dyDescent="0.25">
      <c r="A1278" s="92">
        <v>126</v>
      </c>
      <c r="B1278" s="435" t="e">
        <f>CONCATENATE(Revisión_Avance_Periodo!$D1482,";",Revisión_Avance_Periodo!$F1482,";",Revisión_Avance_Periodo!$L1482)</f>
        <v>#REF!</v>
      </c>
      <c r="C1278" s="435" t="e">
        <f t="shared" si="103"/>
        <v>#REF!</v>
      </c>
      <c r="D1278" s="114" t="e">
        <f>VLOOKUP($A1278,#REF!,3,FALSE)</f>
        <v>#REF!</v>
      </c>
      <c r="E1278" s="436" t="e">
        <f>VLOOKUP($A1278,#REF!,4,FALSE)</f>
        <v>#REF!</v>
      </c>
      <c r="F1278" s="102" t="e">
        <f>VLOOKUP($A1278,#REF!,5,FALSE)</f>
        <v>#REF!</v>
      </c>
      <c r="G1278" s="93" t="e">
        <f>VLOOKUP($A1278,#REF!,8,FALSE)</f>
        <v>#REF!</v>
      </c>
      <c r="H1278" s="93" t="e">
        <f>VLOOKUP($A1278,#REF!,7,FALSE)</f>
        <v>#REF!</v>
      </c>
      <c r="I1278" s="438" t="e">
        <f>VLOOKUP($A1278,#REF!,10,FALSE)</f>
        <v>#REF!</v>
      </c>
      <c r="J1278" s="93" t="e">
        <f>VLOOKUP($A1278,#REF!,11,FALSE)</f>
        <v>#REF!</v>
      </c>
      <c r="K1278" s="114" t="e">
        <f>VLOOKUP($A1278,#REF!,12,FALSE)</f>
        <v>#REF!</v>
      </c>
      <c r="L1278" s="93" t="e">
        <f>VLOOKUP($A1278,#REF!,13,FALSE)</f>
        <v>#REF!</v>
      </c>
      <c r="M1278" s="438" t="e">
        <f>VLOOKUP($A1278,#REF!,14,FALSE)</f>
        <v>#REF!</v>
      </c>
      <c r="N1278" s="102" t="e">
        <f>VLOOKUP($A1278,#REF!,15,FALSE)</f>
        <v>#REF!</v>
      </c>
      <c r="O1278" s="102" t="e">
        <f>VLOOKUP($A1278,#REF!,18,FALSE)</f>
        <v>#REF!</v>
      </c>
      <c r="P1278" s="93" t="e">
        <f>VLOOKUP($A1278,#REF!,41,FALSE)</f>
        <v>#REF!</v>
      </c>
      <c r="Q1278" s="115" t="e">
        <f>VLOOKUP(Revisión_Avance_Periodo!$L1482,#REF!,30,FALSE)</f>
        <v>#REF!</v>
      </c>
      <c r="R1278" s="116">
        <v>2019</v>
      </c>
      <c r="S1278" s="196">
        <v>43615</v>
      </c>
      <c r="T1278" s="116" t="s">
        <v>72</v>
      </c>
      <c r="U1278" s="147" t="e">
        <f>INDEX(#REF!,MATCH(Revisión_Avance_Periodo!$L1278,#REF!,0),MATCH(Revisión_Avance_Periodo!$T1278,#REF!,0))</f>
        <v>#REF!</v>
      </c>
      <c r="V1278" s="147" t="e">
        <f>INDEX(#REF!,MATCH(Revisión_Avance_Periodo!$L1278,#REF!,0),MATCH(Revisión_Avance_Periodo!$T1278,#REF!,0))</f>
        <v>#REF!</v>
      </c>
      <c r="W1278" s="118">
        <f t="shared" si="105"/>
        <v>0</v>
      </c>
      <c r="X1278" s="116" t="str">
        <f>VLOOKUP(W1278,Tabla_Estado_Meta_OAP_2019[#All],3,TRUE)</f>
        <v>Por Ejecutar</v>
      </c>
      <c r="Y1278" s="150" t="e">
        <f>SUBTOTAL(9,$U$206:$U1278)</f>
        <v>#REF!</v>
      </c>
      <c r="Z1278" s="151" t="e">
        <f>SUBTOTAL(9,$V$206:$V1278)</f>
        <v>#REF!</v>
      </c>
      <c r="AA1278" s="159">
        <f>IFERROR(+Revisión_Avance_Periodo!$Z1278/Revisión_Avance_Periodo!$Y1278,0)</f>
        <v>0</v>
      </c>
      <c r="AB1278" s="126"/>
      <c r="AC1278" s="127"/>
      <c r="AD1278" s="125"/>
      <c r="AE1278" s="125"/>
      <c r="AF1278" s="128"/>
      <c r="AG1278" s="129"/>
      <c r="AH1278" s="150" t="e">
        <f>SUBTOTAL(9,$U$1278:$U1478)</f>
        <v>#REF!</v>
      </c>
      <c r="AI1278" s="151" t="e">
        <f>SUBTOTAL(9,$V$1278:$V1478)</f>
        <v>#REF!</v>
      </c>
      <c r="AJ1278" s="159">
        <f>IFERROR(+Revisión_Avance_Periodo!$Z1482/Revisión_Avance_Periodo!$Y1482,0)</f>
        <v>0</v>
      </c>
      <c r="AK1278" s="126"/>
      <c r="AL1278" s="127"/>
      <c r="AM1278" s="125"/>
      <c r="AN1278" s="125"/>
      <c r="AO1278" s="128"/>
      <c r="AP1278" s="129"/>
    </row>
    <row r="1279" spans="1:42" x14ac:dyDescent="0.25">
      <c r="A1279" s="97">
        <v>126</v>
      </c>
      <c r="B1279" s="435" t="e">
        <f>CONCATENATE(Revisión_Avance_Periodo!$D1483,";",Revisión_Avance_Periodo!$F1483,";",Revisión_Avance_Periodo!$L1483)</f>
        <v>#REF!</v>
      </c>
      <c r="C1279" s="435" t="e">
        <f t="shared" si="103"/>
        <v>#REF!</v>
      </c>
      <c r="D1279" s="123" t="e">
        <f>VLOOKUP($A1279,#REF!,3,FALSE)</f>
        <v>#REF!</v>
      </c>
      <c r="E1279" s="436" t="e">
        <f>VLOOKUP($A1279,#REF!,4,FALSE)</f>
        <v>#REF!</v>
      </c>
      <c r="F1279" s="103" t="e">
        <f>VLOOKUP($A1279,#REF!,5,FALSE)</f>
        <v>#REF!</v>
      </c>
      <c r="G1279" s="98" t="e">
        <f>VLOOKUP($A1279,#REF!,8,FALSE)</f>
        <v>#REF!</v>
      </c>
      <c r="H1279" s="93" t="e">
        <f>VLOOKUP($A1279,#REF!,7,FALSE)</f>
        <v>#REF!</v>
      </c>
      <c r="I1279" s="438" t="e">
        <f>VLOOKUP($A1279,#REF!,10,FALSE)</f>
        <v>#REF!</v>
      </c>
      <c r="J1279" s="98" t="e">
        <f>VLOOKUP($A1279,#REF!,11,FALSE)</f>
        <v>#REF!</v>
      </c>
      <c r="K1279" s="114" t="e">
        <f>VLOOKUP($A1279,#REF!,12,FALSE)</f>
        <v>#REF!</v>
      </c>
      <c r="L1279" s="98" t="e">
        <f>VLOOKUP($A1279,#REF!,13,FALSE)</f>
        <v>#REF!</v>
      </c>
      <c r="M1279" s="438" t="e">
        <f>VLOOKUP($A1279,#REF!,14,FALSE)</f>
        <v>#REF!</v>
      </c>
      <c r="N1279" s="103" t="e">
        <f>VLOOKUP($A1279,#REF!,15,FALSE)</f>
        <v>#REF!</v>
      </c>
      <c r="O1279" s="103" t="e">
        <f>VLOOKUP($A1279,#REF!,18,FALSE)</f>
        <v>#REF!</v>
      </c>
      <c r="P1279" s="93" t="e">
        <f>VLOOKUP($A1279,#REF!,41,FALSE)</f>
        <v>#REF!</v>
      </c>
      <c r="Q1279" s="115" t="e">
        <f>VLOOKUP(Revisión_Avance_Periodo!$L1483,#REF!,30,FALSE)</f>
        <v>#REF!</v>
      </c>
      <c r="R1279" s="116">
        <v>2019</v>
      </c>
      <c r="S1279" s="196">
        <v>43646</v>
      </c>
      <c r="T1279" s="124" t="s">
        <v>73</v>
      </c>
      <c r="U1279" s="147" t="e">
        <f>INDEX(#REF!,MATCH(Revisión_Avance_Periodo!$L1279,#REF!,0),MATCH(Revisión_Avance_Periodo!$T1279,#REF!,0))</f>
        <v>#REF!</v>
      </c>
      <c r="V1279" s="147" t="e">
        <f>INDEX(#REF!,MATCH(Revisión_Avance_Periodo!$L1279,#REF!,0),MATCH(Revisión_Avance_Periodo!$T1279,#REF!,0))</f>
        <v>#REF!</v>
      </c>
      <c r="W1279" s="118">
        <f t="shared" si="105"/>
        <v>0</v>
      </c>
      <c r="X1279" s="124" t="str">
        <f>VLOOKUP(W1279,Tabla_Estado_Meta_OAP_2019[#All],3,TRUE)</f>
        <v>Por Ejecutar</v>
      </c>
      <c r="Y1279" s="150" t="e">
        <f>SUBTOTAL(9,$U$206:$U1279)</f>
        <v>#REF!</v>
      </c>
      <c r="Z1279" s="151" t="e">
        <f>SUBTOTAL(9,$V$206:$V1279)</f>
        <v>#REF!</v>
      </c>
      <c r="AA1279" s="159">
        <f>IFERROR(+Revisión_Avance_Periodo!$Z1279/Revisión_Avance_Periodo!$Y1279,0)</f>
        <v>0</v>
      </c>
      <c r="AB1279" s="126"/>
      <c r="AC1279" s="127"/>
      <c r="AD1279" s="125"/>
      <c r="AE1279" s="125"/>
      <c r="AF1279" s="128"/>
      <c r="AG1279" s="129"/>
      <c r="AH1279" s="150" t="e">
        <f>SUBTOTAL(9,$U$1279:$U1478)</f>
        <v>#REF!</v>
      </c>
      <c r="AI1279" s="151" t="e">
        <f>SUBTOTAL(9,$V$1279:$V1478)</f>
        <v>#REF!</v>
      </c>
      <c r="AJ1279" s="159">
        <f>IFERROR(+Revisión_Avance_Periodo!$Z1483/Revisión_Avance_Periodo!$Y1483,0)</f>
        <v>0</v>
      </c>
      <c r="AK1279" s="126"/>
      <c r="AL1279" s="127"/>
      <c r="AM1279" s="125"/>
      <c r="AN1279" s="125"/>
      <c r="AO1279" s="128"/>
      <c r="AP1279" s="129"/>
    </row>
    <row r="1280" spans="1:42" x14ac:dyDescent="0.25">
      <c r="A1280" s="92">
        <v>126</v>
      </c>
      <c r="B1280" s="435" t="e">
        <f>CONCATENATE(Revisión_Avance_Periodo!$D1484,";",Revisión_Avance_Periodo!$F1484,";",Revisión_Avance_Periodo!$L1484)</f>
        <v>#REF!</v>
      </c>
      <c r="C1280" s="435" t="e">
        <f t="shared" si="103"/>
        <v>#REF!</v>
      </c>
      <c r="D1280" s="114" t="e">
        <f>VLOOKUP($A1280,#REF!,3,FALSE)</f>
        <v>#REF!</v>
      </c>
      <c r="E1280" s="436" t="e">
        <f>VLOOKUP($A1280,#REF!,4,FALSE)</f>
        <v>#REF!</v>
      </c>
      <c r="F1280" s="102" t="e">
        <f>VLOOKUP($A1280,#REF!,5,FALSE)</f>
        <v>#REF!</v>
      </c>
      <c r="G1280" s="93" t="e">
        <f>VLOOKUP($A1280,#REF!,8,FALSE)</f>
        <v>#REF!</v>
      </c>
      <c r="H1280" s="93" t="e">
        <f>VLOOKUP($A1280,#REF!,7,FALSE)</f>
        <v>#REF!</v>
      </c>
      <c r="I1280" s="438" t="e">
        <f>VLOOKUP($A1280,#REF!,10,FALSE)</f>
        <v>#REF!</v>
      </c>
      <c r="J1280" s="93" t="e">
        <f>VLOOKUP($A1280,#REF!,11,FALSE)</f>
        <v>#REF!</v>
      </c>
      <c r="K1280" s="114" t="e">
        <f>VLOOKUP($A1280,#REF!,12,FALSE)</f>
        <v>#REF!</v>
      </c>
      <c r="L1280" s="93" t="e">
        <f>VLOOKUP($A1280,#REF!,13,FALSE)</f>
        <v>#REF!</v>
      </c>
      <c r="M1280" s="438" t="e">
        <f>VLOOKUP($A1280,#REF!,14,FALSE)</f>
        <v>#REF!</v>
      </c>
      <c r="N1280" s="102" t="e">
        <f>VLOOKUP($A1280,#REF!,15,FALSE)</f>
        <v>#REF!</v>
      </c>
      <c r="O1280" s="102" t="e">
        <f>VLOOKUP($A1280,#REF!,18,FALSE)</f>
        <v>#REF!</v>
      </c>
      <c r="P1280" s="93" t="e">
        <f>VLOOKUP($A1280,#REF!,41,FALSE)</f>
        <v>#REF!</v>
      </c>
      <c r="Q1280" s="115" t="e">
        <f>VLOOKUP(Revisión_Avance_Periodo!$L1484,#REF!,30,FALSE)</f>
        <v>#REF!</v>
      </c>
      <c r="R1280" s="116">
        <v>2019</v>
      </c>
      <c r="S1280" s="196">
        <v>43676</v>
      </c>
      <c r="T1280" s="116" t="s">
        <v>74</v>
      </c>
      <c r="U1280" s="147" t="e">
        <f>INDEX(#REF!,MATCH(Revisión_Avance_Periodo!$L1280,#REF!,0),MATCH(Revisión_Avance_Periodo!$T1280,#REF!,0))</f>
        <v>#REF!</v>
      </c>
      <c r="V1280" s="147" t="e">
        <f>INDEX(#REF!,MATCH(Revisión_Avance_Periodo!$L1280,#REF!,0),MATCH(Revisión_Avance_Periodo!$T1280,#REF!,0))</f>
        <v>#REF!</v>
      </c>
      <c r="W1280" s="118">
        <f t="shared" si="105"/>
        <v>0</v>
      </c>
      <c r="X1280" s="116" t="str">
        <f>VLOOKUP(W1280,Tabla_Estado_Meta_OAP_2019[#All],3,TRUE)</f>
        <v>Por Ejecutar</v>
      </c>
      <c r="Y1280" s="150" t="e">
        <f>SUBTOTAL(9,$U$206:$U1280)</f>
        <v>#REF!</v>
      </c>
      <c r="Z1280" s="151" t="e">
        <f>SUBTOTAL(9,$V$206:$V1280)</f>
        <v>#REF!</v>
      </c>
      <c r="AA1280" s="159">
        <f>IFERROR(+Revisión_Avance_Periodo!$Z1280/Revisión_Avance_Periodo!$Y1280,0)</f>
        <v>0</v>
      </c>
      <c r="AB1280" s="126"/>
      <c r="AC1280" s="127"/>
      <c r="AD1280" s="125"/>
      <c r="AE1280" s="125"/>
      <c r="AF1280" s="128"/>
      <c r="AG1280" s="129"/>
      <c r="AH1280" s="150" t="e">
        <f>SUBTOTAL(9,$U$1280:$U1478)</f>
        <v>#REF!</v>
      </c>
      <c r="AI1280" s="151" t="e">
        <f>SUBTOTAL(9,$V$1280:$V1478)</f>
        <v>#REF!</v>
      </c>
      <c r="AJ1280" s="159">
        <f>IFERROR(+Revisión_Avance_Periodo!$Z1484/Revisión_Avance_Periodo!$Y1484,0)</f>
        <v>0</v>
      </c>
      <c r="AK1280" s="126"/>
      <c r="AL1280" s="127"/>
      <c r="AM1280" s="125"/>
      <c r="AN1280" s="125"/>
      <c r="AO1280" s="128"/>
      <c r="AP1280" s="129"/>
    </row>
    <row r="1281" spans="1:42" x14ac:dyDescent="0.25">
      <c r="A1281" s="97">
        <v>126</v>
      </c>
      <c r="B1281" s="435" t="e">
        <f>CONCATENATE(Revisión_Avance_Periodo!$D1485,";",Revisión_Avance_Periodo!$F1485,";",Revisión_Avance_Periodo!$L1485)</f>
        <v>#REF!</v>
      </c>
      <c r="C1281" s="435" t="e">
        <f t="shared" si="103"/>
        <v>#REF!</v>
      </c>
      <c r="D1281" s="123" t="e">
        <f>VLOOKUP($A1281,#REF!,3,FALSE)</f>
        <v>#REF!</v>
      </c>
      <c r="E1281" s="436" t="e">
        <f>VLOOKUP($A1281,#REF!,4,FALSE)</f>
        <v>#REF!</v>
      </c>
      <c r="F1281" s="103" t="e">
        <f>VLOOKUP($A1281,#REF!,5,FALSE)</f>
        <v>#REF!</v>
      </c>
      <c r="G1281" s="98" t="e">
        <f>VLOOKUP($A1281,#REF!,8,FALSE)</f>
        <v>#REF!</v>
      </c>
      <c r="H1281" s="93" t="e">
        <f>VLOOKUP($A1281,#REF!,7,FALSE)</f>
        <v>#REF!</v>
      </c>
      <c r="I1281" s="438" t="e">
        <f>VLOOKUP($A1281,#REF!,10,FALSE)</f>
        <v>#REF!</v>
      </c>
      <c r="J1281" s="98" t="e">
        <f>VLOOKUP($A1281,#REF!,11,FALSE)</f>
        <v>#REF!</v>
      </c>
      <c r="K1281" s="114" t="e">
        <f>VLOOKUP($A1281,#REF!,12,FALSE)</f>
        <v>#REF!</v>
      </c>
      <c r="L1281" s="98" t="e">
        <f>VLOOKUP($A1281,#REF!,13,FALSE)</f>
        <v>#REF!</v>
      </c>
      <c r="M1281" s="438" t="e">
        <f>VLOOKUP($A1281,#REF!,14,FALSE)</f>
        <v>#REF!</v>
      </c>
      <c r="N1281" s="103" t="e">
        <f>VLOOKUP($A1281,#REF!,15,FALSE)</f>
        <v>#REF!</v>
      </c>
      <c r="O1281" s="103" t="e">
        <f>VLOOKUP($A1281,#REF!,18,FALSE)</f>
        <v>#REF!</v>
      </c>
      <c r="P1281" s="93" t="e">
        <f>VLOOKUP($A1281,#REF!,41,FALSE)</f>
        <v>#REF!</v>
      </c>
      <c r="Q1281" s="115" t="e">
        <f>VLOOKUP(Revisión_Avance_Periodo!$L1485,#REF!,30,FALSE)</f>
        <v>#REF!</v>
      </c>
      <c r="R1281" s="116">
        <v>2019</v>
      </c>
      <c r="S1281" s="196">
        <v>43707</v>
      </c>
      <c r="T1281" s="124" t="s">
        <v>75</v>
      </c>
      <c r="U1281" s="147" t="e">
        <f>INDEX(#REF!,MATCH(Revisión_Avance_Periodo!$L1281,#REF!,0),MATCH(Revisión_Avance_Periodo!$T1281,#REF!,0))</f>
        <v>#REF!</v>
      </c>
      <c r="V1281" s="147" t="e">
        <f>INDEX(#REF!,MATCH(Revisión_Avance_Periodo!$L1281,#REF!,0),MATCH(Revisión_Avance_Periodo!$T1281,#REF!,0))</f>
        <v>#REF!</v>
      </c>
      <c r="W1281" s="118">
        <f t="shared" si="105"/>
        <v>0</v>
      </c>
      <c r="X1281" s="124" t="str">
        <f>VLOOKUP(W1281,Tabla_Estado_Meta_OAP_2019[#All],3,TRUE)</f>
        <v>Por Ejecutar</v>
      </c>
      <c r="Y1281" s="150" t="e">
        <f>SUBTOTAL(9,$U$206:$U1281)</f>
        <v>#REF!</v>
      </c>
      <c r="Z1281" s="151" t="e">
        <f>SUBTOTAL(9,$V$206:$V1281)</f>
        <v>#REF!</v>
      </c>
      <c r="AA1281" s="159">
        <f>IFERROR(+Revisión_Avance_Periodo!$Z1281/Revisión_Avance_Periodo!$Y1281,0)</f>
        <v>0</v>
      </c>
      <c r="AB1281" s="126"/>
      <c r="AC1281" s="127"/>
      <c r="AD1281" s="125"/>
      <c r="AE1281" s="125"/>
      <c r="AF1281" s="128"/>
      <c r="AG1281" s="129"/>
      <c r="AH1281" s="150" t="e">
        <f>SUBTOTAL(9,$U$1281:$U1478)</f>
        <v>#REF!</v>
      </c>
      <c r="AI1281" s="151" t="e">
        <f>SUBTOTAL(9,$V$1281:$V1478)</f>
        <v>#REF!</v>
      </c>
      <c r="AJ1281" s="159">
        <f>IFERROR(+Revisión_Avance_Periodo!$Z1485/Revisión_Avance_Periodo!$Y1485,0)</f>
        <v>0</v>
      </c>
      <c r="AK1281" s="126"/>
      <c r="AL1281" s="127"/>
      <c r="AM1281" s="125"/>
      <c r="AN1281" s="125"/>
      <c r="AO1281" s="128"/>
      <c r="AP1281" s="129"/>
    </row>
    <row r="1282" spans="1:42" x14ac:dyDescent="0.25">
      <c r="A1282" s="92">
        <v>126</v>
      </c>
      <c r="B1282" s="435" t="e">
        <f>CONCATENATE(Revisión_Avance_Periodo!$D1486,";",Revisión_Avance_Periodo!$F1486,";",Revisión_Avance_Periodo!$L1486)</f>
        <v>#REF!</v>
      </c>
      <c r="C1282" s="435" t="e">
        <f t="shared" ref="C1282:C1345" si="106">CONCATENATE($N1282,";",$L1282,";",$T1282)</f>
        <v>#REF!</v>
      </c>
      <c r="D1282" s="114" t="e">
        <f>VLOOKUP($A1282,#REF!,3,FALSE)</f>
        <v>#REF!</v>
      </c>
      <c r="E1282" s="436" t="e">
        <f>VLOOKUP($A1282,#REF!,4,FALSE)</f>
        <v>#REF!</v>
      </c>
      <c r="F1282" s="102" t="e">
        <f>VLOOKUP($A1282,#REF!,5,FALSE)</f>
        <v>#REF!</v>
      </c>
      <c r="G1282" s="93" t="e">
        <f>VLOOKUP($A1282,#REF!,8,FALSE)</f>
        <v>#REF!</v>
      </c>
      <c r="H1282" s="93" t="e">
        <f>VLOOKUP($A1282,#REF!,7,FALSE)</f>
        <v>#REF!</v>
      </c>
      <c r="I1282" s="438" t="e">
        <f>VLOOKUP($A1282,#REF!,10,FALSE)</f>
        <v>#REF!</v>
      </c>
      <c r="J1282" s="93" t="e">
        <f>VLOOKUP($A1282,#REF!,11,FALSE)</f>
        <v>#REF!</v>
      </c>
      <c r="K1282" s="114" t="e">
        <f>VLOOKUP($A1282,#REF!,12,FALSE)</f>
        <v>#REF!</v>
      </c>
      <c r="L1282" s="93" t="e">
        <f>VLOOKUP($A1282,#REF!,13,FALSE)</f>
        <v>#REF!</v>
      </c>
      <c r="M1282" s="438" t="e">
        <f>VLOOKUP($A1282,#REF!,14,FALSE)</f>
        <v>#REF!</v>
      </c>
      <c r="N1282" s="102" t="e">
        <f>VLOOKUP($A1282,#REF!,15,FALSE)</f>
        <v>#REF!</v>
      </c>
      <c r="O1282" s="102" t="e">
        <f>VLOOKUP($A1282,#REF!,18,FALSE)</f>
        <v>#REF!</v>
      </c>
      <c r="P1282" s="93" t="e">
        <f>VLOOKUP($A1282,#REF!,41,FALSE)</f>
        <v>#REF!</v>
      </c>
      <c r="Q1282" s="115" t="e">
        <f>VLOOKUP(Revisión_Avance_Periodo!$L1486,#REF!,30,FALSE)</f>
        <v>#REF!</v>
      </c>
      <c r="R1282" s="116">
        <v>2019</v>
      </c>
      <c r="S1282" s="196">
        <v>43738</v>
      </c>
      <c r="T1282" s="116" t="s">
        <v>76</v>
      </c>
      <c r="U1282" s="147" t="e">
        <f>INDEX(#REF!,MATCH(Revisión_Avance_Periodo!$L1282,#REF!,0),MATCH(Revisión_Avance_Periodo!$T1282,#REF!,0))</f>
        <v>#REF!</v>
      </c>
      <c r="V1282" s="147" t="e">
        <f>INDEX(#REF!,MATCH(Revisión_Avance_Periodo!$L1282,#REF!,0),MATCH(Revisión_Avance_Periodo!$T1282,#REF!,0))</f>
        <v>#REF!</v>
      </c>
      <c r="W1282" s="118">
        <f t="shared" si="105"/>
        <v>0</v>
      </c>
      <c r="X1282" s="116" t="str">
        <f>VLOOKUP(W1282,Tabla_Estado_Meta_OAP_2019[#All],3,TRUE)</f>
        <v>Por Ejecutar</v>
      </c>
      <c r="Y1282" s="150" t="e">
        <f>SUBTOTAL(9,$U$206:$U1282)</f>
        <v>#REF!</v>
      </c>
      <c r="Z1282" s="151" t="e">
        <f>SUBTOTAL(9,$V$206:$V1282)</f>
        <v>#REF!</v>
      </c>
      <c r="AA1282" s="159">
        <f>IFERROR(+Revisión_Avance_Periodo!$Z1282/Revisión_Avance_Periodo!$Y1282,0)</f>
        <v>0</v>
      </c>
      <c r="AB1282" s="126"/>
      <c r="AC1282" s="127"/>
      <c r="AD1282" s="125"/>
      <c r="AE1282" s="125"/>
      <c r="AF1282" s="128"/>
      <c r="AG1282" s="129"/>
      <c r="AH1282" s="150" t="e">
        <f>SUBTOTAL(9,$U$1282:$U1478)</f>
        <v>#REF!</v>
      </c>
      <c r="AI1282" s="151" t="e">
        <f>SUBTOTAL(9,$V$1282:$V1478)</f>
        <v>#REF!</v>
      </c>
      <c r="AJ1282" s="159">
        <f>IFERROR(+Revisión_Avance_Periodo!$Z1486/Revisión_Avance_Periodo!$Y1486,0)</f>
        <v>0</v>
      </c>
      <c r="AK1282" s="126"/>
      <c r="AL1282" s="127"/>
      <c r="AM1282" s="125"/>
      <c r="AN1282" s="125"/>
      <c r="AO1282" s="128"/>
      <c r="AP1282" s="129"/>
    </row>
    <row r="1283" spans="1:42" x14ac:dyDescent="0.25">
      <c r="A1283" s="97">
        <v>126</v>
      </c>
      <c r="B1283" s="435" t="e">
        <f>CONCATENATE(Revisión_Avance_Periodo!$D1487,";",Revisión_Avance_Periodo!$F1487,";",Revisión_Avance_Periodo!$L1487)</f>
        <v>#REF!</v>
      </c>
      <c r="C1283" s="435" t="e">
        <f t="shared" si="106"/>
        <v>#REF!</v>
      </c>
      <c r="D1283" s="123" t="e">
        <f>VLOOKUP($A1283,#REF!,3,FALSE)</f>
        <v>#REF!</v>
      </c>
      <c r="E1283" s="436" t="e">
        <f>VLOOKUP($A1283,#REF!,4,FALSE)</f>
        <v>#REF!</v>
      </c>
      <c r="F1283" s="103" t="e">
        <f>VLOOKUP($A1283,#REF!,5,FALSE)</f>
        <v>#REF!</v>
      </c>
      <c r="G1283" s="98" t="e">
        <f>VLOOKUP($A1283,#REF!,8,FALSE)</f>
        <v>#REF!</v>
      </c>
      <c r="H1283" s="93" t="e">
        <f>VLOOKUP($A1283,#REF!,7,FALSE)</f>
        <v>#REF!</v>
      </c>
      <c r="I1283" s="438" t="e">
        <f>VLOOKUP($A1283,#REF!,10,FALSE)</f>
        <v>#REF!</v>
      </c>
      <c r="J1283" s="98" t="e">
        <f>VLOOKUP($A1283,#REF!,11,FALSE)</f>
        <v>#REF!</v>
      </c>
      <c r="K1283" s="114" t="e">
        <f>VLOOKUP($A1283,#REF!,12,FALSE)</f>
        <v>#REF!</v>
      </c>
      <c r="L1283" s="98" t="e">
        <f>VLOOKUP($A1283,#REF!,13,FALSE)</f>
        <v>#REF!</v>
      </c>
      <c r="M1283" s="438" t="e">
        <f>VLOOKUP($A1283,#REF!,14,FALSE)</f>
        <v>#REF!</v>
      </c>
      <c r="N1283" s="103" t="e">
        <f>VLOOKUP($A1283,#REF!,15,FALSE)</f>
        <v>#REF!</v>
      </c>
      <c r="O1283" s="103" t="e">
        <f>VLOOKUP($A1283,#REF!,18,FALSE)</f>
        <v>#REF!</v>
      </c>
      <c r="P1283" s="93" t="e">
        <f>VLOOKUP($A1283,#REF!,41,FALSE)</f>
        <v>#REF!</v>
      </c>
      <c r="Q1283" s="115" t="e">
        <f>VLOOKUP(Revisión_Avance_Periodo!$L1487,#REF!,30,FALSE)</f>
        <v>#REF!</v>
      </c>
      <c r="R1283" s="116">
        <v>2019</v>
      </c>
      <c r="S1283" s="196">
        <v>43768</v>
      </c>
      <c r="T1283" s="124" t="s">
        <v>77</v>
      </c>
      <c r="U1283" s="147" t="e">
        <f>INDEX(#REF!,MATCH(Revisión_Avance_Periodo!$L1283,#REF!,0),MATCH(Revisión_Avance_Periodo!$T1283,#REF!,0))</f>
        <v>#REF!</v>
      </c>
      <c r="V1283" s="147" t="e">
        <f>INDEX(#REF!,MATCH(Revisión_Avance_Periodo!$L1283,#REF!,0),MATCH(Revisión_Avance_Periodo!$T1283,#REF!,0))</f>
        <v>#REF!</v>
      </c>
      <c r="W1283" s="118">
        <f t="shared" si="105"/>
        <v>0</v>
      </c>
      <c r="X1283" s="124" t="str">
        <f>VLOOKUP(W1283,Tabla_Estado_Meta_OAP_2019[#All],3,TRUE)</f>
        <v>Por Ejecutar</v>
      </c>
      <c r="Y1283" s="150" t="e">
        <f>SUBTOTAL(9,$U$206:$U1283)</f>
        <v>#REF!</v>
      </c>
      <c r="Z1283" s="151" t="e">
        <f>SUBTOTAL(9,$V$206:$V1283)</f>
        <v>#REF!</v>
      </c>
      <c r="AA1283" s="159">
        <f>IFERROR(+Revisión_Avance_Periodo!$Z1283/Revisión_Avance_Periodo!$Y1283,0)</f>
        <v>0</v>
      </c>
      <c r="AB1283" s="126"/>
      <c r="AC1283" s="127"/>
      <c r="AD1283" s="125"/>
      <c r="AE1283" s="125"/>
      <c r="AF1283" s="128"/>
      <c r="AG1283" s="129"/>
      <c r="AH1283" s="150" t="e">
        <f>SUBTOTAL(9,$U$1283:$U1478)</f>
        <v>#REF!</v>
      </c>
      <c r="AI1283" s="151" t="e">
        <f>SUBTOTAL(9,$V$1283:$V1478)</f>
        <v>#REF!</v>
      </c>
      <c r="AJ1283" s="159">
        <f>IFERROR(+Revisión_Avance_Periodo!$Z1487/Revisión_Avance_Periodo!$Y1487,0)</f>
        <v>0</v>
      </c>
      <c r="AK1283" s="126"/>
      <c r="AL1283" s="127"/>
      <c r="AM1283" s="125"/>
      <c r="AN1283" s="125"/>
      <c r="AO1283" s="128"/>
      <c r="AP1283" s="129"/>
    </row>
    <row r="1284" spans="1:42" x14ac:dyDescent="0.25">
      <c r="A1284" s="92">
        <v>126</v>
      </c>
      <c r="B1284" s="435" t="e">
        <f>CONCATENATE(Revisión_Avance_Periodo!$D1488,";",Revisión_Avance_Periodo!$F1488,";",Revisión_Avance_Periodo!$L1488)</f>
        <v>#REF!</v>
      </c>
      <c r="C1284" s="435" t="e">
        <f t="shared" si="106"/>
        <v>#REF!</v>
      </c>
      <c r="D1284" s="114" t="e">
        <f>VLOOKUP($A1284,#REF!,3,FALSE)</f>
        <v>#REF!</v>
      </c>
      <c r="E1284" s="436" t="e">
        <f>VLOOKUP($A1284,#REF!,4,FALSE)</f>
        <v>#REF!</v>
      </c>
      <c r="F1284" s="102" t="e">
        <f>VLOOKUP($A1284,#REF!,5,FALSE)</f>
        <v>#REF!</v>
      </c>
      <c r="G1284" s="93" t="e">
        <f>VLOOKUP($A1284,#REF!,8,FALSE)</f>
        <v>#REF!</v>
      </c>
      <c r="H1284" s="93" t="e">
        <f>VLOOKUP($A1284,#REF!,7,FALSE)</f>
        <v>#REF!</v>
      </c>
      <c r="I1284" s="438" t="e">
        <f>VLOOKUP($A1284,#REF!,10,FALSE)</f>
        <v>#REF!</v>
      </c>
      <c r="J1284" s="93" t="e">
        <f>VLOOKUP($A1284,#REF!,11,FALSE)</f>
        <v>#REF!</v>
      </c>
      <c r="K1284" s="114" t="e">
        <f>VLOOKUP($A1284,#REF!,12,FALSE)</f>
        <v>#REF!</v>
      </c>
      <c r="L1284" s="93" t="e">
        <f>VLOOKUP($A1284,#REF!,13,FALSE)</f>
        <v>#REF!</v>
      </c>
      <c r="M1284" s="438" t="e">
        <f>VLOOKUP($A1284,#REF!,14,FALSE)</f>
        <v>#REF!</v>
      </c>
      <c r="N1284" s="102" t="e">
        <f>VLOOKUP($A1284,#REF!,15,FALSE)</f>
        <v>#REF!</v>
      </c>
      <c r="O1284" s="102" t="e">
        <f>VLOOKUP($A1284,#REF!,18,FALSE)</f>
        <v>#REF!</v>
      </c>
      <c r="P1284" s="93" t="e">
        <f>VLOOKUP($A1284,#REF!,41,FALSE)</f>
        <v>#REF!</v>
      </c>
      <c r="Q1284" s="115" t="e">
        <f>VLOOKUP(Revisión_Avance_Periodo!$L1488,#REF!,30,FALSE)</f>
        <v>#REF!</v>
      </c>
      <c r="R1284" s="116">
        <v>2019</v>
      </c>
      <c r="S1284" s="196">
        <v>43799</v>
      </c>
      <c r="T1284" s="116" t="s">
        <v>78</v>
      </c>
      <c r="U1284" s="147" t="e">
        <f>INDEX(#REF!,MATCH(Revisión_Avance_Periodo!$L1284,#REF!,0),MATCH(Revisión_Avance_Periodo!$T1284,#REF!,0))</f>
        <v>#REF!</v>
      </c>
      <c r="V1284" s="147" t="e">
        <f>INDEX(#REF!,MATCH(Revisión_Avance_Periodo!$L1284,#REF!,0),MATCH(Revisión_Avance_Periodo!$T1284,#REF!,0))</f>
        <v>#REF!</v>
      </c>
      <c r="W1284" s="118">
        <f t="shared" si="105"/>
        <v>0</v>
      </c>
      <c r="X1284" s="116" t="str">
        <f>VLOOKUP(W1284,Tabla_Estado_Meta_OAP_2019[#All],3,TRUE)</f>
        <v>Por Ejecutar</v>
      </c>
      <c r="Y1284" s="150" t="e">
        <f>SUBTOTAL(9,$U$206:$U1284)</f>
        <v>#REF!</v>
      </c>
      <c r="Z1284" s="151" t="e">
        <f>SUBTOTAL(9,$V$206:$V1284)</f>
        <v>#REF!</v>
      </c>
      <c r="AA1284" s="159">
        <f>IFERROR(+Revisión_Avance_Periodo!$Z1284/Revisión_Avance_Periodo!$Y1284,0)</f>
        <v>0</v>
      </c>
      <c r="AB1284" s="126"/>
      <c r="AC1284" s="127"/>
      <c r="AD1284" s="125"/>
      <c r="AE1284" s="125"/>
      <c r="AF1284" s="128"/>
      <c r="AG1284" s="129"/>
      <c r="AH1284" s="150" t="e">
        <f>SUBTOTAL(9,$U$1284:$U1478)</f>
        <v>#REF!</v>
      </c>
      <c r="AI1284" s="151" t="e">
        <f>SUBTOTAL(9,$V$1284:$V1478)</f>
        <v>#REF!</v>
      </c>
      <c r="AJ1284" s="159">
        <f>IFERROR(+Revisión_Avance_Periodo!$Z1488/Revisión_Avance_Periodo!$Y1488,0)</f>
        <v>0</v>
      </c>
      <c r="AK1284" s="126"/>
      <c r="AL1284" s="127"/>
      <c r="AM1284" s="125"/>
      <c r="AN1284" s="125"/>
      <c r="AO1284" s="128"/>
      <c r="AP1284" s="129"/>
    </row>
    <row r="1285" spans="1:42" ht="15.75" thickBot="1" x14ac:dyDescent="0.3">
      <c r="A1285" s="97">
        <v>126</v>
      </c>
      <c r="B1285" s="435" t="e">
        <f>CONCATENATE(Revisión_Avance_Periodo!$D1489,";",Revisión_Avance_Periodo!$F1489,";",Revisión_Avance_Periodo!$L1489)</f>
        <v>#REF!</v>
      </c>
      <c r="C1285" s="435" t="e">
        <f t="shared" si="106"/>
        <v>#REF!</v>
      </c>
      <c r="D1285" s="123" t="e">
        <f>VLOOKUP($A1285,#REF!,3,FALSE)</f>
        <v>#REF!</v>
      </c>
      <c r="E1285" s="436" t="e">
        <f>VLOOKUP($A1285,#REF!,4,FALSE)</f>
        <v>#REF!</v>
      </c>
      <c r="F1285" s="103" t="e">
        <f>VLOOKUP($A1285,#REF!,5,FALSE)</f>
        <v>#REF!</v>
      </c>
      <c r="G1285" s="98" t="e">
        <f>VLOOKUP($A1285,#REF!,8,FALSE)</f>
        <v>#REF!</v>
      </c>
      <c r="H1285" s="93" t="e">
        <f>VLOOKUP($A1285,#REF!,7,FALSE)</f>
        <v>#REF!</v>
      </c>
      <c r="I1285" s="438" t="e">
        <f>VLOOKUP($A1285,#REF!,10,FALSE)</f>
        <v>#REF!</v>
      </c>
      <c r="J1285" s="98" t="e">
        <f>VLOOKUP($A1285,#REF!,11,FALSE)</f>
        <v>#REF!</v>
      </c>
      <c r="K1285" s="114" t="e">
        <f>VLOOKUP($A1285,#REF!,12,FALSE)</f>
        <v>#REF!</v>
      </c>
      <c r="L1285" s="98" t="e">
        <f>VLOOKUP($A1285,#REF!,13,FALSE)</f>
        <v>#REF!</v>
      </c>
      <c r="M1285" s="438" t="e">
        <f>VLOOKUP($A1285,#REF!,14,FALSE)</f>
        <v>#REF!</v>
      </c>
      <c r="N1285" s="103" t="e">
        <f>VLOOKUP($A1285,#REF!,15,FALSE)</f>
        <v>#REF!</v>
      </c>
      <c r="O1285" s="103" t="e">
        <f>VLOOKUP($A1285,#REF!,18,FALSE)</f>
        <v>#REF!</v>
      </c>
      <c r="P1285" s="93" t="e">
        <f>VLOOKUP($A1285,#REF!,41,FALSE)</f>
        <v>#REF!</v>
      </c>
      <c r="Q1285" s="115" t="e">
        <f>VLOOKUP(Revisión_Avance_Periodo!$L1489,#REF!,30,FALSE)</f>
        <v>#REF!</v>
      </c>
      <c r="R1285" s="116">
        <v>2019</v>
      </c>
      <c r="S1285" s="196">
        <v>43829</v>
      </c>
      <c r="T1285" s="124" t="s">
        <v>79</v>
      </c>
      <c r="U1285" s="147" t="e">
        <f>INDEX(#REF!,MATCH(Revisión_Avance_Periodo!$L1285,#REF!,0),MATCH(Revisión_Avance_Periodo!$T1285,#REF!,0))</f>
        <v>#REF!</v>
      </c>
      <c r="V1285" s="147" t="e">
        <f>INDEX(#REF!,MATCH(Revisión_Avance_Periodo!$L1285,#REF!,0),MATCH(Revisión_Avance_Periodo!$T1285,#REF!,0))</f>
        <v>#REF!</v>
      </c>
      <c r="W1285" s="118">
        <f t="shared" si="105"/>
        <v>0</v>
      </c>
      <c r="X1285" s="124" t="str">
        <f>VLOOKUP(W1285,Tabla_Estado_Meta_OAP_2019[#All],3,TRUE)</f>
        <v>Por Ejecutar</v>
      </c>
      <c r="Y1285" s="150" t="e">
        <f>SUBTOTAL(9,$U$206:$U1285)</f>
        <v>#REF!</v>
      </c>
      <c r="Z1285" s="151" t="e">
        <f>SUBTOTAL(9,$V$206:$V1285)</f>
        <v>#REF!</v>
      </c>
      <c r="AA1285" s="159">
        <f>IFERROR(+Revisión_Avance_Periodo!$Z1285/Revisión_Avance_Periodo!$Y1285,0)</f>
        <v>0</v>
      </c>
      <c r="AB1285" s="126"/>
      <c r="AC1285" s="127"/>
      <c r="AD1285" s="125"/>
      <c r="AE1285" s="125"/>
      <c r="AF1285" s="128"/>
      <c r="AG1285" s="129"/>
      <c r="AH1285" s="150" t="e">
        <f>SUBTOTAL(9,$U$1285:$U1478)</f>
        <v>#REF!</v>
      </c>
      <c r="AI1285" s="151" t="e">
        <f>SUBTOTAL(9,$V$1285:$V1478)</f>
        <v>#REF!</v>
      </c>
      <c r="AJ1285" s="159">
        <f>IFERROR(+Revisión_Avance_Periodo!$Z1489/Revisión_Avance_Periodo!$Y1489,0)</f>
        <v>0</v>
      </c>
      <c r="AK1285" s="126"/>
      <c r="AL1285" s="127"/>
      <c r="AM1285" s="125"/>
      <c r="AN1285" s="125"/>
      <c r="AO1285" s="128"/>
      <c r="AP1285" s="129"/>
    </row>
    <row r="1286" spans="1:42" x14ac:dyDescent="0.25">
      <c r="A1286" s="92">
        <v>127</v>
      </c>
      <c r="B1286" s="435" t="e">
        <f>CONCATENATE(Revisión_Avance_Periodo!$D1490,";",Revisión_Avance_Periodo!$F1490,";",Revisión_Avance_Periodo!$L1490)</f>
        <v>#REF!</v>
      </c>
      <c r="C1286" s="435" t="e">
        <f t="shared" si="106"/>
        <v>#REF!</v>
      </c>
      <c r="D1286" s="114" t="e">
        <f>VLOOKUP($A1286,#REF!,3,FALSE)</f>
        <v>#REF!</v>
      </c>
      <c r="E1286" s="436" t="e">
        <f>VLOOKUP($A1286,#REF!,4,FALSE)</f>
        <v>#REF!</v>
      </c>
      <c r="F1286" s="102" t="e">
        <f>VLOOKUP($A1286,#REF!,5,FALSE)</f>
        <v>#REF!</v>
      </c>
      <c r="G1286" s="93" t="e">
        <f>VLOOKUP($A1286,#REF!,8,FALSE)</f>
        <v>#REF!</v>
      </c>
      <c r="H1286" s="93" t="e">
        <f>VLOOKUP($A1286,#REF!,7,FALSE)</f>
        <v>#REF!</v>
      </c>
      <c r="I1286" s="438" t="e">
        <f>VLOOKUP($A1286,#REF!,10,FALSE)</f>
        <v>#REF!</v>
      </c>
      <c r="J1286" s="93" t="e">
        <f>VLOOKUP($A1286,#REF!,11,FALSE)</f>
        <v>#REF!</v>
      </c>
      <c r="K1286" s="114" t="e">
        <f>VLOOKUP($A1286,#REF!,12,FALSE)</f>
        <v>#REF!</v>
      </c>
      <c r="L1286" s="93" t="e">
        <f>VLOOKUP($A1286,#REF!,13,FALSE)</f>
        <v>#REF!</v>
      </c>
      <c r="M1286" s="438" t="e">
        <f>VLOOKUP($A1286,#REF!,14,FALSE)</f>
        <v>#REF!</v>
      </c>
      <c r="N1286" s="102" t="e">
        <f>VLOOKUP($A1286,#REF!,15,FALSE)</f>
        <v>#REF!</v>
      </c>
      <c r="O1286" s="102" t="e">
        <f>VLOOKUP($A1286,#REF!,18,FALSE)</f>
        <v>#REF!</v>
      </c>
      <c r="P1286" s="93" t="e">
        <f>VLOOKUP($A1286,#REF!,41,FALSE)</f>
        <v>#REF!</v>
      </c>
      <c r="Q1286" s="115" t="e">
        <f>VLOOKUP(Revisión_Avance_Periodo!$L1490,#REF!,30,FALSE)</f>
        <v>#REF!</v>
      </c>
      <c r="R1286" s="116">
        <v>2019</v>
      </c>
      <c r="S1286" s="196">
        <v>43495</v>
      </c>
      <c r="T1286" s="116" t="s">
        <v>68</v>
      </c>
      <c r="U1286" s="147" t="e">
        <f>INDEX(#REF!,MATCH(Revisión_Avance_Periodo!$L1286,#REF!,0),MATCH(Revisión_Avance_Periodo!$T1286,#REF!,0))</f>
        <v>#REF!</v>
      </c>
      <c r="V1286" s="147" t="e">
        <f>INDEX(#REF!,MATCH(Revisión_Avance_Periodo!$L1286,#REF!,0),MATCH(Revisión_Avance_Periodo!$T1286,#REF!,0))</f>
        <v>#REF!</v>
      </c>
      <c r="W1286" s="118">
        <f t="shared" si="105"/>
        <v>0</v>
      </c>
      <c r="X1286" s="116" t="str">
        <f>VLOOKUP(W1286,Tabla_Estado_Meta_OAP_2019[#All],3,TRUE)</f>
        <v>Por Ejecutar</v>
      </c>
      <c r="Y1286" s="148" t="e">
        <f>SUBTOTAL(9,$U$206:$U1286)</f>
        <v>#REF!</v>
      </c>
      <c r="Z1286" s="149" t="e">
        <f>SUBTOTAL(9,$V$206:$V1286)</f>
        <v>#REF!</v>
      </c>
      <c r="AA1286" s="162">
        <f>IFERROR(+Revisión_Avance_Periodo!$Z1286/Revisión_Avance_Periodo!$Y1286,0)</f>
        <v>0</v>
      </c>
      <c r="AB1286" s="448" t="e">
        <f>SUBTOTAL(9,U1286:U1297)</f>
        <v>#REF!</v>
      </c>
      <c r="AC1286" s="449" t="e">
        <f>SUBTOTAL(9,V1286:V1297)</f>
        <v>#REF!</v>
      </c>
      <c r="AD1286" s="119" t="e">
        <f>+AC1286/AB1286</f>
        <v>#REF!</v>
      </c>
      <c r="AE1286" s="119" t="e">
        <f>100%-Revisión_Avance_Periodo!$AD1286</f>
        <v>#REF!</v>
      </c>
      <c r="AF1286" s="121" t="e">
        <f>VLOOKUP(AD1286,Tabla_Estado_Meta_OAP_2019[],3,TRUE)</f>
        <v>#REF!</v>
      </c>
      <c r="AG1286" s="122" t="e">
        <f>Revisión_Avance_Periodo!$AD1286*Revisión_Avance_Periodo!$Q1286</f>
        <v>#REF!</v>
      </c>
      <c r="AH1286" s="148" t="e">
        <f>SUBTOTAL(9,$U$1286:$U1490)</f>
        <v>#REF!</v>
      </c>
      <c r="AI1286" s="149" t="e">
        <f>SUBTOTAL(9,$V$1286:$V1490)</f>
        <v>#REF!</v>
      </c>
      <c r="AJ1286" s="162">
        <f>IFERROR(+Revisión_Avance_Periodo!$Z1490/Revisión_Avance_Periodo!$Y1490,0)</f>
        <v>0</v>
      </c>
      <c r="AK1286" s="448" t="e">
        <f>SUBTOTAL(9,AD1286:AD1297)</f>
        <v>#REF!</v>
      </c>
      <c r="AL1286" s="449" t="e">
        <f>SUBTOTAL(9,AE1286:AE1297)</f>
        <v>#REF!</v>
      </c>
      <c r="AM1286" s="119" t="e">
        <f>+AL1286/AK1286</f>
        <v>#REF!</v>
      </c>
      <c r="AN1286" s="119" t="e">
        <f>100%-Revisión_Avance_Periodo!$AD1490</f>
        <v>#REF!</v>
      </c>
      <c r="AO1286" s="121" t="e">
        <f>VLOOKUP(AM1286,Tabla_Estado_Meta_OAP_2019[],3,TRUE)</f>
        <v>#REF!</v>
      </c>
      <c r="AP1286" s="122" t="e">
        <f>Revisión_Avance_Periodo!$AD1490*Revisión_Avance_Periodo!$Q1490</f>
        <v>#REF!</v>
      </c>
    </row>
    <row r="1287" spans="1:42" x14ac:dyDescent="0.25">
      <c r="A1287" s="97">
        <v>127</v>
      </c>
      <c r="B1287" s="435" t="e">
        <f>CONCATENATE(Revisión_Avance_Periodo!$D1491,";",Revisión_Avance_Periodo!$F1491,";",Revisión_Avance_Periodo!$L1491)</f>
        <v>#REF!</v>
      </c>
      <c r="C1287" s="435" t="e">
        <f t="shared" si="106"/>
        <v>#REF!</v>
      </c>
      <c r="D1287" s="123" t="e">
        <f>VLOOKUP($A1287,#REF!,3,FALSE)</f>
        <v>#REF!</v>
      </c>
      <c r="E1287" s="436" t="e">
        <f>VLOOKUP($A1287,#REF!,4,FALSE)</f>
        <v>#REF!</v>
      </c>
      <c r="F1287" s="103" t="e">
        <f>VLOOKUP($A1287,#REF!,5,FALSE)</f>
        <v>#REF!</v>
      </c>
      <c r="G1287" s="98" t="e">
        <f>VLOOKUP($A1287,#REF!,8,FALSE)</f>
        <v>#REF!</v>
      </c>
      <c r="H1287" s="93" t="e">
        <f>VLOOKUP($A1287,#REF!,7,FALSE)</f>
        <v>#REF!</v>
      </c>
      <c r="I1287" s="438" t="e">
        <f>VLOOKUP($A1287,#REF!,10,FALSE)</f>
        <v>#REF!</v>
      </c>
      <c r="J1287" s="98" t="e">
        <f>VLOOKUP($A1287,#REF!,11,FALSE)</f>
        <v>#REF!</v>
      </c>
      <c r="K1287" s="114" t="e">
        <f>VLOOKUP($A1287,#REF!,12,FALSE)</f>
        <v>#REF!</v>
      </c>
      <c r="L1287" s="98" t="e">
        <f>VLOOKUP($A1287,#REF!,13,FALSE)</f>
        <v>#REF!</v>
      </c>
      <c r="M1287" s="438" t="e">
        <f>VLOOKUP($A1287,#REF!,14,FALSE)</f>
        <v>#REF!</v>
      </c>
      <c r="N1287" s="103" t="e">
        <f>VLOOKUP($A1287,#REF!,15,FALSE)</f>
        <v>#REF!</v>
      </c>
      <c r="O1287" s="103" t="e">
        <f>VLOOKUP($A1287,#REF!,18,FALSE)</f>
        <v>#REF!</v>
      </c>
      <c r="P1287" s="93" t="e">
        <f>VLOOKUP($A1287,#REF!,41,FALSE)</f>
        <v>#REF!</v>
      </c>
      <c r="Q1287" s="115" t="e">
        <f>VLOOKUP(Revisión_Avance_Periodo!$L1491,#REF!,30,FALSE)</f>
        <v>#REF!</v>
      </c>
      <c r="R1287" s="116">
        <v>2019</v>
      </c>
      <c r="S1287" s="196">
        <v>43524</v>
      </c>
      <c r="T1287" s="124" t="s">
        <v>69</v>
      </c>
      <c r="U1287" s="147" t="e">
        <f>INDEX(#REF!,MATCH(Revisión_Avance_Periodo!$L1287,#REF!,0),MATCH(Revisión_Avance_Periodo!$T1287,#REF!,0))</f>
        <v>#REF!</v>
      </c>
      <c r="V1287" s="147" t="e">
        <f>INDEX(#REF!,MATCH(Revisión_Avance_Periodo!$L1287,#REF!,0),MATCH(Revisión_Avance_Periodo!$T1287,#REF!,0))</f>
        <v>#REF!</v>
      </c>
      <c r="W1287" s="118">
        <f t="shared" si="105"/>
        <v>0</v>
      </c>
      <c r="X1287" s="124" t="str">
        <f>VLOOKUP(W1287,Tabla_Estado_Meta_OAP_2019[#All],3,TRUE)</f>
        <v>Por Ejecutar</v>
      </c>
      <c r="Y1287" s="150" t="e">
        <f>SUBTOTAL(9,$U$206:$U1287)</f>
        <v>#REF!</v>
      </c>
      <c r="Z1287" s="151" t="e">
        <f>SUBTOTAL(9,$V$206:$V1287)</f>
        <v>#REF!</v>
      </c>
      <c r="AA1287" s="159">
        <f>IFERROR(+Revisión_Avance_Periodo!$Z1287/Revisión_Avance_Periodo!$Y1287,0)</f>
        <v>0</v>
      </c>
      <c r="AB1287" s="126"/>
      <c r="AC1287" s="127"/>
      <c r="AD1287" s="125"/>
      <c r="AE1287" s="125"/>
      <c r="AF1287" s="128"/>
      <c r="AG1287" s="129"/>
      <c r="AH1287" s="150" t="e">
        <f>SUBTOTAL(9,$U$1287:$U1490)</f>
        <v>#REF!</v>
      </c>
      <c r="AI1287" s="151" t="e">
        <f>SUBTOTAL(9,$V$1287:$V1490)</f>
        <v>#REF!</v>
      </c>
      <c r="AJ1287" s="159">
        <f>IFERROR(+Revisión_Avance_Periodo!$Z1491/Revisión_Avance_Periodo!$Y1491,0)</f>
        <v>0</v>
      </c>
      <c r="AK1287" s="126"/>
      <c r="AL1287" s="127"/>
      <c r="AM1287" s="125"/>
      <c r="AN1287" s="125"/>
      <c r="AO1287" s="128"/>
      <c r="AP1287" s="129"/>
    </row>
    <row r="1288" spans="1:42" x14ac:dyDescent="0.25">
      <c r="A1288" s="92">
        <v>127</v>
      </c>
      <c r="B1288" s="435" t="e">
        <f>CONCATENATE(Revisión_Avance_Periodo!$D1492,";",Revisión_Avance_Periodo!$F1492,";",Revisión_Avance_Periodo!$L1492)</f>
        <v>#REF!</v>
      </c>
      <c r="C1288" s="435" t="e">
        <f t="shared" si="106"/>
        <v>#REF!</v>
      </c>
      <c r="D1288" s="114" t="e">
        <f>VLOOKUP($A1288,#REF!,3,FALSE)</f>
        <v>#REF!</v>
      </c>
      <c r="E1288" s="436" t="e">
        <f>VLOOKUP($A1288,#REF!,4,FALSE)</f>
        <v>#REF!</v>
      </c>
      <c r="F1288" s="102" t="e">
        <f>VLOOKUP($A1288,#REF!,5,FALSE)</f>
        <v>#REF!</v>
      </c>
      <c r="G1288" s="93" t="e">
        <f>VLOOKUP($A1288,#REF!,8,FALSE)</f>
        <v>#REF!</v>
      </c>
      <c r="H1288" s="93" t="e">
        <f>VLOOKUP($A1288,#REF!,7,FALSE)</f>
        <v>#REF!</v>
      </c>
      <c r="I1288" s="438" t="e">
        <f>VLOOKUP($A1288,#REF!,10,FALSE)</f>
        <v>#REF!</v>
      </c>
      <c r="J1288" s="93" t="e">
        <f>VLOOKUP($A1288,#REF!,11,FALSE)</f>
        <v>#REF!</v>
      </c>
      <c r="K1288" s="114" t="e">
        <f>VLOOKUP($A1288,#REF!,12,FALSE)</f>
        <v>#REF!</v>
      </c>
      <c r="L1288" s="93" t="e">
        <f>VLOOKUP($A1288,#REF!,13,FALSE)</f>
        <v>#REF!</v>
      </c>
      <c r="M1288" s="438" t="e">
        <f>VLOOKUP($A1288,#REF!,14,FALSE)</f>
        <v>#REF!</v>
      </c>
      <c r="N1288" s="102" t="e">
        <f>VLOOKUP($A1288,#REF!,15,FALSE)</f>
        <v>#REF!</v>
      </c>
      <c r="O1288" s="102" t="e">
        <f>VLOOKUP($A1288,#REF!,18,FALSE)</f>
        <v>#REF!</v>
      </c>
      <c r="P1288" s="93" t="e">
        <f>VLOOKUP($A1288,#REF!,41,FALSE)</f>
        <v>#REF!</v>
      </c>
      <c r="Q1288" s="115" t="e">
        <f>VLOOKUP(Revisión_Avance_Periodo!$L1492,#REF!,30,FALSE)</f>
        <v>#REF!</v>
      </c>
      <c r="R1288" s="116">
        <v>2019</v>
      </c>
      <c r="S1288" s="196">
        <v>43554</v>
      </c>
      <c r="T1288" s="116" t="s">
        <v>70</v>
      </c>
      <c r="U1288" s="147" t="e">
        <f>INDEX(#REF!,MATCH(Revisión_Avance_Periodo!$L1288,#REF!,0),MATCH(Revisión_Avance_Periodo!$T1288,#REF!,0))</f>
        <v>#REF!</v>
      </c>
      <c r="V1288" s="147" t="e">
        <f>INDEX(#REF!,MATCH(Revisión_Avance_Periodo!$L1288,#REF!,0),MATCH(Revisión_Avance_Periodo!$T1288,#REF!,0))</f>
        <v>#REF!</v>
      </c>
      <c r="W1288" s="118">
        <f t="shared" si="105"/>
        <v>0</v>
      </c>
      <c r="X1288" s="116" t="str">
        <f>VLOOKUP(W1288,Tabla_Estado_Meta_OAP_2019[#All],3,TRUE)</f>
        <v>Por Ejecutar</v>
      </c>
      <c r="Y1288" s="150" t="e">
        <f>SUBTOTAL(9,$U$206:$U1288)</f>
        <v>#REF!</v>
      </c>
      <c r="Z1288" s="151" t="e">
        <f>SUBTOTAL(9,$V$206:$V1288)</f>
        <v>#REF!</v>
      </c>
      <c r="AA1288" s="159">
        <f>IFERROR(+Revisión_Avance_Periodo!$Z1288/Revisión_Avance_Periodo!$Y1288,0)</f>
        <v>0</v>
      </c>
      <c r="AB1288" s="126"/>
      <c r="AC1288" s="127"/>
      <c r="AD1288" s="125"/>
      <c r="AE1288" s="125"/>
      <c r="AF1288" s="128"/>
      <c r="AG1288" s="129"/>
      <c r="AH1288" s="150" t="e">
        <f>SUBTOTAL(9,$U$1288:$U1490)</f>
        <v>#REF!</v>
      </c>
      <c r="AI1288" s="151" t="e">
        <f>SUBTOTAL(9,$V$1288:$V1490)</f>
        <v>#REF!</v>
      </c>
      <c r="AJ1288" s="159">
        <f>IFERROR(+Revisión_Avance_Periodo!$Z1492/Revisión_Avance_Periodo!$Y1492,0)</f>
        <v>0</v>
      </c>
      <c r="AK1288" s="126"/>
      <c r="AL1288" s="127"/>
      <c r="AM1288" s="125"/>
      <c r="AN1288" s="125"/>
      <c r="AO1288" s="128"/>
      <c r="AP1288" s="129"/>
    </row>
    <row r="1289" spans="1:42" x14ac:dyDescent="0.25">
      <c r="A1289" s="97">
        <v>127</v>
      </c>
      <c r="B1289" s="435" t="e">
        <f>CONCATENATE(Revisión_Avance_Periodo!$D1493,";",Revisión_Avance_Periodo!$F1493,";",Revisión_Avance_Periodo!$L1493)</f>
        <v>#REF!</v>
      </c>
      <c r="C1289" s="435" t="e">
        <f t="shared" si="106"/>
        <v>#REF!</v>
      </c>
      <c r="D1289" s="123" t="e">
        <f>VLOOKUP($A1289,#REF!,3,FALSE)</f>
        <v>#REF!</v>
      </c>
      <c r="E1289" s="436" t="e">
        <f>VLOOKUP($A1289,#REF!,4,FALSE)</f>
        <v>#REF!</v>
      </c>
      <c r="F1289" s="103" t="e">
        <f>VLOOKUP($A1289,#REF!,5,FALSE)</f>
        <v>#REF!</v>
      </c>
      <c r="G1289" s="98" t="e">
        <f>VLOOKUP($A1289,#REF!,8,FALSE)</f>
        <v>#REF!</v>
      </c>
      <c r="H1289" s="93" t="e">
        <f>VLOOKUP($A1289,#REF!,7,FALSE)</f>
        <v>#REF!</v>
      </c>
      <c r="I1289" s="438" t="e">
        <f>VLOOKUP($A1289,#REF!,10,FALSE)</f>
        <v>#REF!</v>
      </c>
      <c r="J1289" s="98" t="e">
        <f>VLOOKUP($A1289,#REF!,11,FALSE)</f>
        <v>#REF!</v>
      </c>
      <c r="K1289" s="114" t="e">
        <f>VLOOKUP($A1289,#REF!,12,FALSE)</f>
        <v>#REF!</v>
      </c>
      <c r="L1289" s="98" t="e">
        <f>VLOOKUP($A1289,#REF!,13,FALSE)</f>
        <v>#REF!</v>
      </c>
      <c r="M1289" s="438" t="e">
        <f>VLOOKUP($A1289,#REF!,14,FALSE)</f>
        <v>#REF!</v>
      </c>
      <c r="N1289" s="103" t="e">
        <f>VLOOKUP($A1289,#REF!,15,FALSE)</f>
        <v>#REF!</v>
      </c>
      <c r="O1289" s="103" t="e">
        <f>VLOOKUP($A1289,#REF!,18,FALSE)</f>
        <v>#REF!</v>
      </c>
      <c r="P1289" s="93" t="e">
        <f>VLOOKUP($A1289,#REF!,41,FALSE)</f>
        <v>#REF!</v>
      </c>
      <c r="Q1289" s="115" t="e">
        <f>VLOOKUP(Revisión_Avance_Periodo!$L1493,#REF!,30,FALSE)</f>
        <v>#REF!</v>
      </c>
      <c r="R1289" s="116">
        <v>2019</v>
      </c>
      <c r="S1289" s="196">
        <v>43585</v>
      </c>
      <c r="T1289" s="124" t="s">
        <v>71</v>
      </c>
      <c r="U1289" s="147" t="e">
        <f>INDEX(#REF!,MATCH(Revisión_Avance_Periodo!$L1289,#REF!,0),MATCH(Revisión_Avance_Periodo!$T1289,#REF!,0))</f>
        <v>#REF!</v>
      </c>
      <c r="V1289" s="147" t="e">
        <f>INDEX(#REF!,MATCH(Revisión_Avance_Periodo!$L1289,#REF!,0),MATCH(Revisión_Avance_Periodo!$T1289,#REF!,0))</f>
        <v>#REF!</v>
      </c>
      <c r="W1289" s="131" t="e">
        <f t="shared" ref="W1289:W1301" si="107">V1289/U1289</f>
        <v>#REF!</v>
      </c>
      <c r="X1289" s="124" t="e">
        <f>VLOOKUP(W1289,Tabla_Estado_Meta_OAP_2019[#All],3,TRUE)</f>
        <v>#REF!</v>
      </c>
      <c r="Y1289" s="150" t="e">
        <f>SUBTOTAL(9,$U$206:$U1289)</f>
        <v>#REF!</v>
      </c>
      <c r="Z1289" s="151" t="e">
        <f>SUBTOTAL(9,$V$206:$V1289)</f>
        <v>#REF!</v>
      </c>
      <c r="AA1289" s="159">
        <f>IFERROR(+Revisión_Avance_Periodo!$Z1289/Revisión_Avance_Periodo!$Y1289,0)</f>
        <v>0</v>
      </c>
      <c r="AB1289" s="126"/>
      <c r="AC1289" s="127"/>
      <c r="AD1289" s="125"/>
      <c r="AE1289" s="125"/>
      <c r="AF1289" s="128"/>
      <c r="AG1289" s="129"/>
      <c r="AH1289" s="150" t="e">
        <f>SUBTOTAL(9,$U$1289:$U1490)</f>
        <v>#REF!</v>
      </c>
      <c r="AI1289" s="151" t="e">
        <f>SUBTOTAL(9,$V$1289:$V1490)</f>
        <v>#REF!</v>
      </c>
      <c r="AJ1289" s="159">
        <f>IFERROR(+Revisión_Avance_Periodo!$Z1493/Revisión_Avance_Periodo!$Y1493,0)</f>
        <v>0</v>
      </c>
      <c r="AK1289" s="126"/>
      <c r="AL1289" s="127"/>
      <c r="AM1289" s="125"/>
      <c r="AN1289" s="125"/>
      <c r="AO1289" s="128"/>
      <c r="AP1289" s="129"/>
    </row>
    <row r="1290" spans="1:42" x14ac:dyDescent="0.25">
      <c r="A1290" s="92">
        <v>127</v>
      </c>
      <c r="B1290" s="435" t="e">
        <f>CONCATENATE(Revisión_Avance_Periodo!$D1494,";",Revisión_Avance_Periodo!$F1494,";",Revisión_Avance_Periodo!$L1494)</f>
        <v>#REF!</v>
      </c>
      <c r="C1290" s="435" t="e">
        <f t="shared" si="106"/>
        <v>#REF!</v>
      </c>
      <c r="D1290" s="114" t="e">
        <f>VLOOKUP($A1290,#REF!,3,FALSE)</f>
        <v>#REF!</v>
      </c>
      <c r="E1290" s="436" t="e">
        <f>VLOOKUP($A1290,#REF!,4,FALSE)</f>
        <v>#REF!</v>
      </c>
      <c r="F1290" s="102" t="e">
        <f>VLOOKUP($A1290,#REF!,5,FALSE)</f>
        <v>#REF!</v>
      </c>
      <c r="G1290" s="93" t="e">
        <f>VLOOKUP($A1290,#REF!,8,FALSE)</f>
        <v>#REF!</v>
      </c>
      <c r="H1290" s="93" t="e">
        <f>VLOOKUP($A1290,#REF!,7,FALSE)</f>
        <v>#REF!</v>
      </c>
      <c r="I1290" s="438" t="e">
        <f>VLOOKUP($A1290,#REF!,10,FALSE)</f>
        <v>#REF!</v>
      </c>
      <c r="J1290" s="93" t="e">
        <f>VLOOKUP($A1290,#REF!,11,FALSE)</f>
        <v>#REF!</v>
      </c>
      <c r="K1290" s="114" t="e">
        <f>VLOOKUP($A1290,#REF!,12,FALSE)</f>
        <v>#REF!</v>
      </c>
      <c r="L1290" s="93" t="e">
        <f>VLOOKUP($A1290,#REF!,13,FALSE)</f>
        <v>#REF!</v>
      </c>
      <c r="M1290" s="438" t="e">
        <f>VLOOKUP($A1290,#REF!,14,FALSE)</f>
        <v>#REF!</v>
      </c>
      <c r="N1290" s="102" t="e">
        <f>VLOOKUP($A1290,#REF!,15,FALSE)</f>
        <v>#REF!</v>
      </c>
      <c r="O1290" s="102" t="e">
        <f>VLOOKUP($A1290,#REF!,18,FALSE)</f>
        <v>#REF!</v>
      </c>
      <c r="P1290" s="93" t="e">
        <f>VLOOKUP($A1290,#REF!,41,FALSE)</f>
        <v>#REF!</v>
      </c>
      <c r="Q1290" s="115" t="e">
        <f>VLOOKUP(Revisión_Avance_Periodo!$L1494,#REF!,30,FALSE)</f>
        <v>#REF!</v>
      </c>
      <c r="R1290" s="116">
        <v>2019</v>
      </c>
      <c r="S1290" s="196">
        <v>43615</v>
      </c>
      <c r="T1290" s="116" t="s">
        <v>72</v>
      </c>
      <c r="U1290" s="147" t="e">
        <f>INDEX(#REF!,MATCH(Revisión_Avance_Periodo!$L1290,#REF!,0),MATCH(Revisión_Avance_Periodo!$T1290,#REF!,0))</f>
        <v>#REF!</v>
      </c>
      <c r="V1290" s="147" t="e">
        <f>INDEX(#REF!,MATCH(Revisión_Avance_Periodo!$L1290,#REF!,0),MATCH(Revisión_Avance_Periodo!$T1290,#REF!,0))</f>
        <v>#REF!</v>
      </c>
      <c r="W1290" s="131" t="e">
        <f t="shared" si="107"/>
        <v>#REF!</v>
      </c>
      <c r="X1290" s="116" t="e">
        <f>VLOOKUP(W1290,Tabla_Estado_Meta_OAP_2019[#All],3,TRUE)</f>
        <v>#REF!</v>
      </c>
      <c r="Y1290" s="150" t="e">
        <f>SUBTOTAL(9,$U$206:$U1290)</f>
        <v>#REF!</v>
      </c>
      <c r="Z1290" s="151" t="e">
        <f>SUBTOTAL(9,$V$206:$V1290)</f>
        <v>#REF!</v>
      </c>
      <c r="AA1290" s="159">
        <f>IFERROR(+Revisión_Avance_Periodo!$Z1290/Revisión_Avance_Periodo!$Y1290,0)</f>
        <v>0</v>
      </c>
      <c r="AB1290" s="126"/>
      <c r="AC1290" s="127"/>
      <c r="AD1290" s="125"/>
      <c r="AE1290" s="125"/>
      <c r="AF1290" s="128"/>
      <c r="AG1290" s="129"/>
      <c r="AH1290" s="150" t="e">
        <f>SUBTOTAL(9,$U$1290:$U1490)</f>
        <v>#REF!</v>
      </c>
      <c r="AI1290" s="151" t="e">
        <f>SUBTOTAL(9,$V$1290:$V1490)</f>
        <v>#REF!</v>
      </c>
      <c r="AJ1290" s="159">
        <f>IFERROR(+Revisión_Avance_Periodo!$Z1494/Revisión_Avance_Periodo!$Y1494,0)</f>
        <v>0</v>
      </c>
      <c r="AK1290" s="126"/>
      <c r="AL1290" s="127"/>
      <c r="AM1290" s="125"/>
      <c r="AN1290" s="125"/>
      <c r="AO1290" s="128"/>
      <c r="AP1290" s="129"/>
    </row>
    <row r="1291" spans="1:42" x14ac:dyDescent="0.25">
      <c r="A1291" s="97">
        <v>127</v>
      </c>
      <c r="B1291" s="435" t="e">
        <f>CONCATENATE(Revisión_Avance_Periodo!$D1495,";",Revisión_Avance_Periodo!$F1495,";",Revisión_Avance_Periodo!$L1495)</f>
        <v>#REF!</v>
      </c>
      <c r="C1291" s="435" t="e">
        <f t="shared" si="106"/>
        <v>#REF!</v>
      </c>
      <c r="D1291" s="123" t="e">
        <f>VLOOKUP($A1291,#REF!,3,FALSE)</f>
        <v>#REF!</v>
      </c>
      <c r="E1291" s="436" t="e">
        <f>VLOOKUP($A1291,#REF!,4,FALSE)</f>
        <v>#REF!</v>
      </c>
      <c r="F1291" s="103" t="e">
        <f>VLOOKUP($A1291,#REF!,5,FALSE)</f>
        <v>#REF!</v>
      </c>
      <c r="G1291" s="98" t="e">
        <f>VLOOKUP($A1291,#REF!,8,FALSE)</f>
        <v>#REF!</v>
      </c>
      <c r="H1291" s="93" t="e">
        <f>VLOOKUP($A1291,#REF!,7,FALSE)</f>
        <v>#REF!</v>
      </c>
      <c r="I1291" s="438" t="e">
        <f>VLOOKUP($A1291,#REF!,10,FALSE)</f>
        <v>#REF!</v>
      </c>
      <c r="J1291" s="98" t="e">
        <f>VLOOKUP($A1291,#REF!,11,FALSE)</f>
        <v>#REF!</v>
      </c>
      <c r="K1291" s="114" t="e">
        <f>VLOOKUP($A1291,#REF!,12,FALSE)</f>
        <v>#REF!</v>
      </c>
      <c r="L1291" s="98" t="e">
        <f>VLOOKUP($A1291,#REF!,13,FALSE)</f>
        <v>#REF!</v>
      </c>
      <c r="M1291" s="438" t="e">
        <f>VLOOKUP($A1291,#REF!,14,FALSE)</f>
        <v>#REF!</v>
      </c>
      <c r="N1291" s="103" t="e">
        <f>VLOOKUP($A1291,#REF!,15,FALSE)</f>
        <v>#REF!</v>
      </c>
      <c r="O1291" s="103" t="e">
        <f>VLOOKUP($A1291,#REF!,18,FALSE)</f>
        <v>#REF!</v>
      </c>
      <c r="P1291" s="93" t="e">
        <f>VLOOKUP($A1291,#REF!,41,FALSE)</f>
        <v>#REF!</v>
      </c>
      <c r="Q1291" s="115" t="e">
        <f>VLOOKUP(Revisión_Avance_Periodo!$L1495,#REF!,30,FALSE)</f>
        <v>#REF!</v>
      </c>
      <c r="R1291" s="116">
        <v>2019</v>
      </c>
      <c r="S1291" s="196">
        <v>43646</v>
      </c>
      <c r="T1291" s="124" t="s">
        <v>73</v>
      </c>
      <c r="U1291" s="147" t="e">
        <f>INDEX(#REF!,MATCH(Revisión_Avance_Periodo!$L1291,#REF!,0),MATCH(Revisión_Avance_Periodo!$T1291,#REF!,0))</f>
        <v>#REF!</v>
      </c>
      <c r="V1291" s="147" t="e">
        <f>INDEX(#REF!,MATCH(Revisión_Avance_Periodo!$L1291,#REF!,0),MATCH(Revisión_Avance_Periodo!$T1291,#REF!,0))</f>
        <v>#REF!</v>
      </c>
      <c r="W1291" s="130" t="e">
        <f t="shared" si="107"/>
        <v>#REF!</v>
      </c>
      <c r="X1291" s="124" t="e">
        <f>VLOOKUP(W1291,Tabla_Estado_Meta_OAP_2019[#All],3,TRUE)</f>
        <v>#REF!</v>
      </c>
      <c r="Y1291" s="150" t="e">
        <f>SUBTOTAL(9,$U$206:$U1291)</f>
        <v>#REF!</v>
      </c>
      <c r="Z1291" s="151" t="e">
        <f>SUBTOTAL(9,$V$206:$V1291)</f>
        <v>#REF!</v>
      </c>
      <c r="AA1291" s="159">
        <f>IFERROR(+Revisión_Avance_Periodo!$Z1291/Revisión_Avance_Periodo!$Y1291,0)</f>
        <v>0</v>
      </c>
      <c r="AB1291" s="126"/>
      <c r="AC1291" s="127"/>
      <c r="AD1291" s="125"/>
      <c r="AE1291" s="125"/>
      <c r="AF1291" s="128"/>
      <c r="AG1291" s="129"/>
      <c r="AH1291" s="150" t="e">
        <f>SUBTOTAL(9,$U$1291:$U1490)</f>
        <v>#REF!</v>
      </c>
      <c r="AI1291" s="151" t="e">
        <f>SUBTOTAL(9,$V$1291:$V1490)</f>
        <v>#REF!</v>
      </c>
      <c r="AJ1291" s="159">
        <f>IFERROR(+Revisión_Avance_Periodo!$Z1495/Revisión_Avance_Periodo!$Y1495,0)</f>
        <v>0</v>
      </c>
      <c r="AK1291" s="126"/>
      <c r="AL1291" s="127"/>
      <c r="AM1291" s="125"/>
      <c r="AN1291" s="125"/>
      <c r="AO1291" s="128"/>
      <c r="AP1291" s="129"/>
    </row>
    <row r="1292" spans="1:42" x14ac:dyDescent="0.25">
      <c r="A1292" s="92">
        <v>127</v>
      </c>
      <c r="B1292" s="435" t="e">
        <f>CONCATENATE(Revisión_Avance_Periodo!$D1496,";",Revisión_Avance_Periodo!$F1496,";",Revisión_Avance_Periodo!$L1496)</f>
        <v>#REF!</v>
      </c>
      <c r="C1292" s="435" t="e">
        <f t="shared" si="106"/>
        <v>#REF!</v>
      </c>
      <c r="D1292" s="114" t="e">
        <f>VLOOKUP($A1292,#REF!,3,FALSE)</f>
        <v>#REF!</v>
      </c>
      <c r="E1292" s="436" t="e">
        <f>VLOOKUP($A1292,#REF!,4,FALSE)</f>
        <v>#REF!</v>
      </c>
      <c r="F1292" s="102" t="e">
        <f>VLOOKUP($A1292,#REF!,5,FALSE)</f>
        <v>#REF!</v>
      </c>
      <c r="G1292" s="93" t="e">
        <f>VLOOKUP($A1292,#REF!,8,FALSE)</f>
        <v>#REF!</v>
      </c>
      <c r="H1292" s="93" t="e">
        <f>VLOOKUP($A1292,#REF!,7,FALSE)</f>
        <v>#REF!</v>
      </c>
      <c r="I1292" s="438" t="e">
        <f>VLOOKUP($A1292,#REF!,10,FALSE)</f>
        <v>#REF!</v>
      </c>
      <c r="J1292" s="93" t="e">
        <f>VLOOKUP($A1292,#REF!,11,FALSE)</f>
        <v>#REF!</v>
      </c>
      <c r="K1292" s="114" t="e">
        <f>VLOOKUP($A1292,#REF!,12,FALSE)</f>
        <v>#REF!</v>
      </c>
      <c r="L1292" s="93" t="e">
        <f>VLOOKUP($A1292,#REF!,13,FALSE)</f>
        <v>#REF!</v>
      </c>
      <c r="M1292" s="438" t="e">
        <f>VLOOKUP($A1292,#REF!,14,FALSE)</f>
        <v>#REF!</v>
      </c>
      <c r="N1292" s="102" t="e">
        <f>VLOOKUP($A1292,#REF!,15,FALSE)</f>
        <v>#REF!</v>
      </c>
      <c r="O1292" s="102" t="e">
        <f>VLOOKUP($A1292,#REF!,18,FALSE)</f>
        <v>#REF!</v>
      </c>
      <c r="P1292" s="93" t="e">
        <f>VLOOKUP($A1292,#REF!,41,FALSE)</f>
        <v>#REF!</v>
      </c>
      <c r="Q1292" s="115" t="e">
        <f>VLOOKUP(Revisión_Avance_Periodo!$L1496,#REF!,30,FALSE)</f>
        <v>#REF!</v>
      </c>
      <c r="R1292" s="116">
        <v>2019</v>
      </c>
      <c r="S1292" s="196">
        <v>43676</v>
      </c>
      <c r="T1292" s="116" t="s">
        <v>74</v>
      </c>
      <c r="U1292" s="147" t="e">
        <f>INDEX(#REF!,MATCH(Revisión_Avance_Periodo!$L1292,#REF!,0),MATCH(Revisión_Avance_Periodo!$T1292,#REF!,0))</f>
        <v>#REF!</v>
      </c>
      <c r="V1292" s="147" t="e">
        <f>INDEX(#REF!,MATCH(Revisión_Avance_Periodo!$L1292,#REF!,0),MATCH(Revisión_Avance_Periodo!$T1292,#REF!,0))</f>
        <v>#REF!</v>
      </c>
      <c r="W1292" s="131" t="e">
        <f t="shared" si="107"/>
        <v>#REF!</v>
      </c>
      <c r="X1292" s="116" t="e">
        <f>VLOOKUP(W1292,Tabla_Estado_Meta_OAP_2019[#All],3,TRUE)</f>
        <v>#REF!</v>
      </c>
      <c r="Y1292" s="150" t="e">
        <f>SUBTOTAL(9,$U$206:$U1292)</f>
        <v>#REF!</v>
      </c>
      <c r="Z1292" s="151" t="e">
        <f>SUBTOTAL(9,$V$206:$V1292)</f>
        <v>#REF!</v>
      </c>
      <c r="AA1292" s="159">
        <f>IFERROR(+Revisión_Avance_Periodo!$Z1292/Revisión_Avance_Periodo!$Y1292,0)</f>
        <v>0</v>
      </c>
      <c r="AB1292" s="126"/>
      <c r="AC1292" s="127"/>
      <c r="AD1292" s="125"/>
      <c r="AE1292" s="125"/>
      <c r="AF1292" s="128"/>
      <c r="AG1292" s="129"/>
      <c r="AH1292" s="150" t="e">
        <f>SUBTOTAL(9,$U$1292:$U1490)</f>
        <v>#REF!</v>
      </c>
      <c r="AI1292" s="151" t="e">
        <f>SUBTOTAL(9,$V$1292:$V1490)</f>
        <v>#REF!</v>
      </c>
      <c r="AJ1292" s="159">
        <f>IFERROR(+Revisión_Avance_Periodo!$Z1496/Revisión_Avance_Periodo!$Y1496,0)</f>
        <v>0</v>
      </c>
      <c r="AK1292" s="126"/>
      <c r="AL1292" s="127"/>
      <c r="AM1292" s="125"/>
      <c r="AN1292" s="125"/>
      <c r="AO1292" s="128"/>
      <c r="AP1292" s="129"/>
    </row>
    <row r="1293" spans="1:42" x14ac:dyDescent="0.25">
      <c r="A1293" s="97">
        <v>127</v>
      </c>
      <c r="B1293" s="435" t="e">
        <f>CONCATENATE(Revisión_Avance_Periodo!$D1497,";",Revisión_Avance_Periodo!$F1497,";",Revisión_Avance_Periodo!$L1497)</f>
        <v>#REF!</v>
      </c>
      <c r="C1293" s="435" t="e">
        <f t="shared" si="106"/>
        <v>#REF!</v>
      </c>
      <c r="D1293" s="123" t="e">
        <f>VLOOKUP($A1293,#REF!,3,FALSE)</f>
        <v>#REF!</v>
      </c>
      <c r="E1293" s="436" t="e">
        <f>VLOOKUP($A1293,#REF!,4,FALSE)</f>
        <v>#REF!</v>
      </c>
      <c r="F1293" s="103" t="e">
        <f>VLOOKUP($A1293,#REF!,5,FALSE)</f>
        <v>#REF!</v>
      </c>
      <c r="G1293" s="98" t="e">
        <f>VLOOKUP($A1293,#REF!,8,FALSE)</f>
        <v>#REF!</v>
      </c>
      <c r="H1293" s="93" t="e">
        <f>VLOOKUP($A1293,#REF!,7,FALSE)</f>
        <v>#REF!</v>
      </c>
      <c r="I1293" s="438" t="e">
        <f>VLOOKUP($A1293,#REF!,10,FALSE)</f>
        <v>#REF!</v>
      </c>
      <c r="J1293" s="98" t="e">
        <f>VLOOKUP($A1293,#REF!,11,FALSE)</f>
        <v>#REF!</v>
      </c>
      <c r="K1293" s="114" t="e">
        <f>VLOOKUP($A1293,#REF!,12,FALSE)</f>
        <v>#REF!</v>
      </c>
      <c r="L1293" s="98" t="e">
        <f>VLOOKUP($A1293,#REF!,13,FALSE)</f>
        <v>#REF!</v>
      </c>
      <c r="M1293" s="438" t="e">
        <f>VLOOKUP($A1293,#REF!,14,FALSE)</f>
        <v>#REF!</v>
      </c>
      <c r="N1293" s="103" t="e">
        <f>VLOOKUP($A1293,#REF!,15,FALSE)</f>
        <v>#REF!</v>
      </c>
      <c r="O1293" s="103" t="e">
        <f>VLOOKUP($A1293,#REF!,18,FALSE)</f>
        <v>#REF!</v>
      </c>
      <c r="P1293" s="93" t="e">
        <f>VLOOKUP($A1293,#REF!,41,FALSE)</f>
        <v>#REF!</v>
      </c>
      <c r="Q1293" s="115" t="e">
        <f>VLOOKUP(Revisión_Avance_Periodo!$L1497,#REF!,30,FALSE)</f>
        <v>#REF!</v>
      </c>
      <c r="R1293" s="116">
        <v>2019</v>
      </c>
      <c r="S1293" s="196">
        <v>43707</v>
      </c>
      <c r="T1293" s="124" t="s">
        <v>75</v>
      </c>
      <c r="U1293" s="147" t="e">
        <f>INDEX(#REF!,MATCH(Revisión_Avance_Periodo!$L1293,#REF!,0),MATCH(Revisión_Avance_Periodo!$T1293,#REF!,0))</f>
        <v>#REF!</v>
      </c>
      <c r="V1293" s="147" t="e">
        <f>INDEX(#REF!,MATCH(Revisión_Avance_Periodo!$L1293,#REF!,0),MATCH(Revisión_Avance_Periodo!$T1293,#REF!,0))</f>
        <v>#REF!</v>
      </c>
      <c r="W1293" s="131" t="e">
        <f t="shared" si="107"/>
        <v>#REF!</v>
      </c>
      <c r="X1293" s="124" t="e">
        <f>VLOOKUP(W1293,Tabla_Estado_Meta_OAP_2019[#All],3,TRUE)</f>
        <v>#REF!</v>
      </c>
      <c r="Y1293" s="150" t="e">
        <f>SUBTOTAL(9,$U$206:$U1293)</f>
        <v>#REF!</v>
      </c>
      <c r="Z1293" s="151" t="e">
        <f>SUBTOTAL(9,$V$206:$V1293)</f>
        <v>#REF!</v>
      </c>
      <c r="AA1293" s="159">
        <f>IFERROR(+Revisión_Avance_Periodo!$Z1293/Revisión_Avance_Periodo!$Y1293,0)</f>
        <v>0</v>
      </c>
      <c r="AB1293" s="126"/>
      <c r="AC1293" s="127"/>
      <c r="AD1293" s="125"/>
      <c r="AE1293" s="125"/>
      <c r="AF1293" s="128"/>
      <c r="AG1293" s="129"/>
      <c r="AH1293" s="150" t="e">
        <f>SUBTOTAL(9,$U$1293:$U1490)</f>
        <v>#REF!</v>
      </c>
      <c r="AI1293" s="151" t="e">
        <f>SUBTOTAL(9,$V$1293:$V1490)</f>
        <v>#REF!</v>
      </c>
      <c r="AJ1293" s="159">
        <f>IFERROR(+Revisión_Avance_Periodo!$Z1497/Revisión_Avance_Periodo!$Y1497,0)</f>
        <v>0</v>
      </c>
      <c r="AK1293" s="126"/>
      <c r="AL1293" s="127"/>
      <c r="AM1293" s="125"/>
      <c r="AN1293" s="125"/>
      <c r="AO1293" s="128"/>
      <c r="AP1293" s="129"/>
    </row>
    <row r="1294" spans="1:42" x14ac:dyDescent="0.25">
      <c r="A1294" s="92">
        <v>127</v>
      </c>
      <c r="B1294" s="435" t="e">
        <f>CONCATENATE(Revisión_Avance_Periodo!$D1498,";",Revisión_Avance_Periodo!$F1498,";",Revisión_Avance_Periodo!$L1498)</f>
        <v>#REF!</v>
      </c>
      <c r="C1294" s="435" t="e">
        <f t="shared" si="106"/>
        <v>#REF!</v>
      </c>
      <c r="D1294" s="114" t="e">
        <f>VLOOKUP($A1294,#REF!,3,FALSE)</f>
        <v>#REF!</v>
      </c>
      <c r="E1294" s="436" t="e">
        <f>VLOOKUP($A1294,#REF!,4,FALSE)</f>
        <v>#REF!</v>
      </c>
      <c r="F1294" s="102" t="e">
        <f>VLOOKUP($A1294,#REF!,5,FALSE)</f>
        <v>#REF!</v>
      </c>
      <c r="G1294" s="93" t="e">
        <f>VLOOKUP($A1294,#REF!,8,FALSE)</f>
        <v>#REF!</v>
      </c>
      <c r="H1294" s="93" t="e">
        <f>VLOOKUP($A1294,#REF!,7,FALSE)</f>
        <v>#REF!</v>
      </c>
      <c r="I1294" s="438" t="e">
        <f>VLOOKUP($A1294,#REF!,10,FALSE)</f>
        <v>#REF!</v>
      </c>
      <c r="J1294" s="93" t="e">
        <f>VLOOKUP($A1294,#REF!,11,FALSE)</f>
        <v>#REF!</v>
      </c>
      <c r="K1294" s="114" t="e">
        <f>VLOOKUP($A1294,#REF!,12,FALSE)</f>
        <v>#REF!</v>
      </c>
      <c r="L1294" s="93" t="e">
        <f>VLOOKUP($A1294,#REF!,13,FALSE)</f>
        <v>#REF!</v>
      </c>
      <c r="M1294" s="438" t="e">
        <f>VLOOKUP($A1294,#REF!,14,FALSE)</f>
        <v>#REF!</v>
      </c>
      <c r="N1294" s="102" t="e">
        <f>VLOOKUP($A1294,#REF!,15,FALSE)</f>
        <v>#REF!</v>
      </c>
      <c r="O1294" s="102" t="e">
        <f>VLOOKUP($A1294,#REF!,18,FALSE)</f>
        <v>#REF!</v>
      </c>
      <c r="P1294" s="93" t="e">
        <f>VLOOKUP($A1294,#REF!,41,FALSE)</f>
        <v>#REF!</v>
      </c>
      <c r="Q1294" s="115" t="e">
        <f>VLOOKUP(Revisión_Avance_Periodo!$L1498,#REF!,30,FALSE)</f>
        <v>#REF!</v>
      </c>
      <c r="R1294" s="116">
        <v>2019</v>
      </c>
      <c r="S1294" s="196">
        <v>43738</v>
      </c>
      <c r="T1294" s="116" t="s">
        <v>76</v>
      </c>
      <c r="U1294" s="147" t="e">
        <f>INDEX(#REF!,MATCH(Revisión_Avance_Periodo!$L1294,#REF!,0),MATCH(Revisión_Avance_Periodo!$T1294,#REF!,0))</f>
        <v>#REF!</v>
      </c>
      <c r="V1294" s="147" t="e">
        <f>INDEX(#REF!,MATCH(Revisión_Avance_Periodo!$L1294,#REF!,0),MATCH(Revisión_Avance_Periodo!$T1294,#REF!,0))</f>
        <v>#REF!</v>
      </c>
      <c r="W1294" s="131" t="e">
        <f t="shared" si="107"/>
        <v>#REF!</v>
      </c>
      <c r="X1294" s="116" t="e">
        <f>VLOOKUP(W1294,Tabla_Estado_Meta_OAP_2019[#All],3,TRUE)</f>
        <v>#REF!</v>
      </c>
      <c r="Y1294" s="150" t="e">
        <f>SUBTOTAL(9,$U$206:$U1294)</f>
        <v>#REF!</v>
      </c>
      <c r="Z1294" s="151" t="e">
        <f>SUBTOTAL(9,$V$206:$V1294)</f>
        <v>#REF!</v>
      </c>
      <c r="AA1294" s="159">
        <f>IFERROR(+Revisión_Avance_Periodo!$Z1294/Revisión_Avance_Periodo!$Y1294,0)</f>
        <v>0</v>
      </c>
      <c r="AB1294" s="126"/>
      <c r="AC1294" s="127"/>
      <c r="AD1294" s="125"/>
      <c r="AE1294" s="125"/>
      <c r="AF1294" s="128"/>
      <c r="AG1294" s="129"/>
      <c r="AH1294" s="150" t="e">
        <f>SUBTOTAL(9,$U$1294:$U1490)</f>
        <v>#REF!</v>
      </c>
      <c r="AI1294" s="151" t="e">
        <f>SUBTOTAL(9,$V$1294:$V1490)</f>
        <v>#REF!</v>
      </c>
      <c r="AJ1294" s="159">
        <f>IFERROR(+Revisión_Avance_Periodo!$Z1498/Revisión_Avance_Periodo!$Y1498,0)</f>
        <v>0</v>
      </c>
      <c r="AK1294" s="126"/>
      <c r="AL1294" s="127"/>
      <c r="AM1294" s="125"/>
      <c r="AN1294" s="125"/>
      <c r="AO1294" s="128"/>
      <c r="AP1294" s="129"/>
    </row>
    <row r="1295" spans="1:42" x14ac:dyDescent="0.25">
      <c r="A1295" s="97">
        <v>127</v>
      </c>
      <c r="B1295" s="435" t="e">
        <f>CONCATENATE(Revisión_Avance_Periodo!$D1499,";",Revisión_Avance_Periodo!$F1499,";",Revisión_Avance_Periodo!$L1499)</f>
        <v>#REF!</v>
      </c>
      <c r="C1295" s="435" t="e">
        <f t="shared" si="106"/>
        <v>#REF!</v>
      </c>
      <c r="D1295" s="123" t="e">
        <f>VLOOKUP($A1295,#REF!,3,FALSE)</f>
        <v>#REF!</v>
      </c>
      <c r="E1295" s="436" t="e">
        <f>VLOOKUP($A1295,#REF!,4,FALSE)</f>
        <v>#REF!</v>
      </c>
      <c r="F1295" s="103" t="e">
        <f>VLOOKUP($A1295,#REF!,5,FALSE)</f>
        <v>#REF!</v>
      </c>
      <c r="G1295" s="98" t="e">
        <f>VLOOKUP($A1295,#REF!,8,FALSE)</f>
        <v>#REF!</v>
      </c>
      <c r="H1295" s="93" t="e">
        <f>VLOOKUP($A1295,#REF!,7,FALSE)</f>
        <v>#REF!</v>
      </c>
      <c r="I1295" s="438" t="e">
        <f>VLOOKUP($A1295,#REF!,10,FALSE)</f>
        <v>#REF!</v>
      </c>
      <c r="J1295" s="98" t="e">
        <f>VLOOKUP($A1295,#REF!,11,FALSE)</f>
        <v>#REF!</v>
      </c>
      <c r="K1295" s="114" t="e">
        <f>VLOOKUP($A1295,#REF!,12,FALSE)</f>
        <v>#REF!</v>
      </c>
      <c r="L1295" s="98" t="e">
        <f>VLOOKUP($A1295,#REF!,13,FALSE)</f>
        <v>#REF!</v>
      </c>
      <c r="M1295" s="438" t="e">
        <f>VLOOKUP($A1295,#REF!,14,FALSE)</f>
        <v>#REF!</v>
      </c>
      <c r="N1295" s="103" t="e">
        <f>VLOOKUP($A1295,#REF!,15,FALSE)</f>
        <v>#REF!</v>
      </c>
      <c r="O1295" s="103" t="e">
        <f>VLOOKUP($A1295,#REF!,18,FALSE)</f>
        <v>#REF!</v>
      </c>
      <c r="P1295" s="93" t="e">
        <f>VLOOKUP($A1295,#REF!,41,FALSE)</f>
        <v>#REF!</v>
      </c>
      <c r="Q1295" s="115" t="e">
        <f>VLOOKUP(Revisión_Avance_Periodo!$L1499,#REF!,30,FALSE)</f>
        <v>#REF!</v>
      </c>
      <c r="R1295" s="116">
        <v>2019</v>
      </c>
      <c r="S1295" s="196">
        <v>43768</v>
      </c>
      <c r="T1295" s="124" t="s">
        <v>77</v>
      </c>
      <c r="U1295" s="147" t="e">
        <f>INDEX(#REF!,MATCH(Revisión_Avance_Periodo!$L1295,#REF!,0),MATCH(Revisión_Avance_Periodo!$T1295,#REF!,0))</f>
        <v>#REF!</v>
      </c>
      <c r="V1295" s="147" t="e">
        <f>INDEX(#REF!,MATCH(Revisión_Avance_Periodo!$L1295,#REF!,0),MATCH(Revisión_Avance_Periodo!$T1295,#REF!,0))</f>
        <v>#REF!</v>
      </c>
      <c r="W1295" s="131" t="e">
        <f t="shared" si="107"/>
        <v>#REF!</v>
      </c>
      <c r="X1295" s="124" t="e">
        <f>VLOOKUP(W1295,Tabla_Estado_Meta_OAP_2019[#All],3,TRUE)</f>
        <v>#REF!</v>
      </c>
      <c r="Y1295" s="150" t="e">
        <f>SUBTOTAL(9,$U$206:$U1295)</f>
        <v>#REF!</v>
      </c>
      <c r="Z1295" s="151" t="e">
        <f>SUBTOTAL(9,$V$206:$V1295)</f>
        <v>#REF!</v>
      </c>
      <c r="AA1295" s="159">
        <f>IFERROR(+Revisión_Avance_Periodo!$Z1295/Revisión_Avance_Periodo!$Y1295,0)</f>
        <v>0</v>
      </c>
      <c r="AB1295" s="126"/>
      <c r="AC1295" s="127"/>
      <c r="AD1295" s="125"/>
      <c r="AE1295" s="125"/>
      <c r="AF1295" s="128"/>
      <c r="AG1295" s="129"/>
      <c r="AH1295" s="150" t="e">
        <f>SUBTOTAL(9,$U$1295:$U1490)</f>
        <v>#REF!</v>
      </c>
      <c r="AI1295" s="151" t="e">
        <f>SUBTOTAL(9,$V$1295:$V1490)</f>
        <v>#REF!</v>
      </c>
      <c r="AJ1295" s="159">
        <f>IFERROR(+Revisión_Avance_Periodo!$Z1499/Revisión_Avance_Periodo!$Y1499,0)</f>
        <v>0</v>
      </c>
      <c r="AK1295" s="126"/>
      <c r="AL1295" s="127"/>
      <c r="AM1295" s="125"/>
      <c r="AN1295" s="125"/>
      <c r="AO1295" s="128"/>
      <c r="AP1295" s="129"/>
    </row>
    <row r="1296" spans="1:42" x14ac:dyDescent="0.25">
      <c r="A1296" s="92">
        <v>127</v>
      </c>
      <c r="B1296" s="435" t="e">
        <f>CONCATENATE(Revisión_Avance_Periodo!$D1500,";",Revisión_Avance_Periodo!$F1500,";",Revisión_Avance_Periodo!$L1500)</f>
        <v>#REF!</v>
      </c>
      <c r="C1296" s="435" t="e">
        <f t="shared" si="106"/>
        <v>#REF!</v>
      </c>
      <c r="D1296" s="114" t="e">
        <f>VLOOKUP($A1296,#REF!,3,FALSE)</f>
        <v>#REF!</v>
      </c>
      <c r="E1296" s="436" t="e">
        <f>VLOOKUP($A1296,#REF!,4,FALSE)</f>
        <v>#REF!</v>
      </c>
      <c r="F1296" s="102" t="e">
        <f>VLOOKUP($A1296,#REF!,5,FALSE)</f>
        <v>#REF!</v>
      </c>
      <c r="G1296" s="93" t="e">
        <f>VLOOKUP($A1296,#REF!,8,FALSE)</f>
        <v>#REF!</v>
      </c>
      <c r="H1296" s="93" t="e">
        <f>VLOOKUP($A1296,#REF!,7,FALSE)</f>
        <v>#REF!</v>
      </c>
      <c r="I1296" s="438" t="e">
        <f>VLOOKUP($A1296,#REF!,10,FALSE)</f>
        <v>#REF!</v>
      </c>
      <c r="J1296" s="93" t="e">
        <f>VLOOKUP($A1296,#REF!,11,FALSE)</f>
        <v>#REF!</v>
      </c>
      <c r="K1296" s="114" t="e">
        <f>VLOOKUP($A1296,#REF!,12,FALSE)</f>
        <v>#REF!</v>
      </c>
      <c r="L1296" s="93" t="e">
        <f>VLOOKUP($A1296,#REF!,13,FALSE)</f>
        <v>#REF!</v>
      </c>
      <c r="M1296" s="438" t="e">
        <f>VLOOKUP($A1296,#REF!,14,FALSE)</f>
        <v>#REF!</v>
      </c>
      <c r="N1296" s="102" t="e">
        <f>VLOOKUP($A1296,#REF!,15,FALSE)</f>
        <v>#REF!</v>
      </c>
      <c r="O1296" s="102" t="e">
        <f>VLOOKUP($A1296,#REF!,18,FALSE)</f>
        <v>#REF!</v>
      </c>
      <c r="P1296" s="93" t="e">
        <f>VLOOKUP($A1296,#REF!,41,FALSE)</f>
        <v>#REF!</v>
      </c>
      <c r="Q1296" s="115" t="e">
        <f>VLOOKUP(Revisión_Avance_Periodo!$L1500,#REF!,30,FALSE)</f>
        <v>#REF!</v>
      </c>
      <c r="R1296" s="116">
        <v>2019</v>
      </c>
      <c r="S1296" s="196">
        <v>43799</v>
      </c>
      <c r="T1296" s="116" t="s">
        <v>78</v>
      </c>
      <c r="U1296" s="147" t="e">
        <f>INDEX(#REF!,MATCH(Revisión_Avance_Periodo!$L1296,#REF!,0),MATCH(Revisión_Avance_Periodo!$T1296,#REF!,0))</f>
        <v>#REF!</v>
      </c>
      <c r="V1296" s="147" t="e">
        <f>INDEX(#REF!,MATCH(Revisión_Avance_Periodo!$L1296,#REF!,0),MATCH(Revisión_Avance_Periodo!$T1296,#REF!,0))</f>
        <v>#REF!</v>
      </c>
      <c r="W1296" s="131" t="e">
        <f t="shared" si="107"/>
        <v>#REF!</v>
      </c>
      <c r="X1296" s="116" t="e">
        <f>VLOOKUP(W1296,Tabla_Estado_Meta_OAP_2019[#All],3,TRUE)</f>
        <v>#REF!</v>
      </c>
      <c r="Y1296" s="150" t="e">
        <f>SUBTOTAL(9,$U$206:$U1296)</f>
        <v>#REF!</v>
      </c>
      <c r="Z1296" s="151" t="e">
        <f>SUBTOTAL(9,$V$206:$V1296)</f>
        <v>#REF!</v>
      </c>
      <c r="AA1296" s="159">
        <f>IFERROR(+Revisión_Avance_Periodo!$Z1296/Revisión_Avance_Periodo!$Y1296,0)</f>
        <v>0</v>
      </c>
      <c r="AB1296" s="126"/>
      <c r="AC1296" s="127"/>
      <c r="AD1296" s="125"/>
      <c r="AE1296" s="125"/>
      <c r="AF1296" s="128"/>
      <c r="AG1296" s="129"/>
      <c r="AH1296" s="150" t="e">
        <f>SUBTOTAL(9,$U$1296:$U1490)</f>
        <v>#REF!</v>
      </c>
      <c r="AI1296" s="151" t="e">
        <f>SUBTOTAL(9,$V$1296:$V1490)</f>
        <v>#REF!</v>
      </c>
      <c r="AJ1296" s="159">
        <f>IFERROR(+Revisión_Avance_Periodo!$Z1500/Revisión_Avance_Periodo!$Y1500,0)</f>
        <v>0</v>
      </c>
      <c r="AK1296" s="126"/>
      <c r="AL1296" s="127"/>
      <c r="AM1296" s="125"/>
      <c r="AN1296" s="125"/>
      <c r="AO1296" s="128"/>
      <c r="AP1296" s="129"/>
    </row>
    <row r="1297" spans="1:42" ht="15.75" thickBot="1" x14ac:dyDescent="0.3">
      <c r="A1297" s="97">
        <v>127</v>
      </c>
      <c r="B1297" s="435" t="e">
        <f>CONCATENATE(Revisión_Avance_Periodo!$D1501,";",Revisión_Avance_Periodo!$F1501,";",Revisión_Avance_Periodo!$L1501)</f>
        <v>#REF!</v>
      </c>
      <c r="C1297" s="435" t="e">
        <f t="shared" si="106"/>
        <v>#REF!</v>
      </c>
      <c r="D1297" s="123" t="e">
        <f>VLOOKUP($A1297,#REF!,3,FALSE)</f>
        <v>#REF!</v>
      </c>
      <c r="E1297" s="436" t="e">
        <f>VLOOKUP($A1297,#REF!,4,FALSE)</f>
        <v>#REF!</v>
      </c>
      <c r="F1297" s="103" t="e">
        <f>VLOOKUP($A1297,#REF!,5,FALSE)</f>
        <v>#REF!</v>
      </c>
      <c r="G1297" s="98" t="e">
        <f>VLOOKUP($A1297,#REF!,8,FALSE)</f>
        <v>#REF!</v>
      </c>
      <c r="H1297" s="93" t="e">
        <f>VLOOKUP($A1297,#REF!,7,FALSE)</f>
        <v>#REF!</v>
      </c>
      <c r="I1297" s="438" t="e">
        <f>VLOOKUP($A1297,#REF!,10,FALSE)</f>
        <v>#REF!</v>
      </c>
      <c r="J1297" s="98" t="e">
        <f>VLOOKUP($A1297,#REF!,11,FALSE)</f>
        <v>#REF!</v>
      </c>
      <c r="K1297" s="114" t="e">
        <f>VLOOKUP($A1297,#REF!,12,FALSE)</f>
        <v>#REF!</v>
      </c>
      <c r="L1297" s="98" t="e">
        <f>VLOOKUP($A1297,#REF!,13,FALSE)</f>
        <v>#REF!</v>
      </c>
      <c r="M1297" s="438" t="e">
        <f>VLOOKUP($A1297,#REF!,14,FALSE)</f>
        <v>#REF!</v>
      </c>
      <c r="N1297" s="103" t="e">
        <f>VLOOKUP($A1297,#REF!,15,FALSE)</f>
        <v>#REF!</v>
      </c>
      <c r="O1297" s="103" t="e">
        <f>VLOOKUP($A1297,#REF!,18,FALSE)</f>
        <v>#REF!</v>
      </c>
      <c r="P1297" s="93" t="e">
        <f>VLOOKUP($A1297,#REF!,41,FALSE)</f>
        <v>#REF!</v>
      </c>
      <c r="Q1297" s="115" t="e">
        <f>VLOOKUP(Revisión_Avance_Periodo!$L1501,#REF!,30,FALSE)</f>
        <v>#REF!</v>
      </c>
      <c r="R1297" s="116">
        <v>2019</v>
      </c>
      <c r="S1297" s="196">
        <v>43829</v>
      </c>
      <c r="T1297" s="124" t="s">
        <v>79</v>
      </c>
      <c r="U1297" s="147" t="e">
        <f>INDEX(#REF!,MATCH(Revisión_Avance_Periodo!$L1297,#REF!,0),MATCH(Revisión_Avance_Periodo!$T1297,#REF!,0))</f>
        <v>#REF!</v>
      </c>
      <c r="V1297" s="147" t="e">
        <f>INDEX(#REF!,MATCH(Revisión_Avance_Periodo!$L1297,#REF!,0),MATCH(Revisión_Avance_Periodo!$T1297,#REF!,0))</f>
        <v>#REF!</v>
      </c>
      <c r="W1297" s="131" t="e">
        <f t="shared" si="107"/>
        <v>#REF!</v>
      </c>
      <c r="X1297" s="124" t="e">
        <f>VLOOKUP(W1297,Tabla_Estado_Meta_OAP_2019[#All],3,TRUE)</f>
        <v>#REF!</v>
      </c>
      <c r="Y1297" s="150" t="e">
        <f>SUBTOTAL(9,$U$206:$U1297)</f>
        <v>#REF!</v>
      </c>
      <c r="Z1297" s="151" t="e">
        <f>SUBTOTAL(9,$V$206:$V1297)</f>
        <v>#REF!</v>
      </c>
      <c r="AA1297" s="159">
        <f>IFERROR(+Revisión_Avance_Periodo!$Z1297/Revisión_Avance_Periodo!$Y1297,0)</f>
        <v>0</v>
      </c>
      <c r="AB1297" s="126"/>
      <c r="AC1297" s="127"/>
      <c r="AD1297" s="125"/>
      <c r="AE1297" s="125"/>
      <c r="AF1297" s="128"/>
      <c r="AG1297" s="129"/>
      <c r="AH1297" s="150" t="e">
        <f>SUBTOTAL(9,$U$1297:$U1490)</f>
        <v>#REF!</v>
      </c>
      <c r="AI1297" s="151" t="e">
        <f>SUBTOTAL(9,$V$1297:$V1490)</f>
        <v>#REF!</v>
      </c>
      <c r="AJ1297" s="159">
        <f>IFERROR(+Revisión_Avance_Periodo!$Z1501/Revisión_Avance_Periodo!$Y1501,0)</f>
        <v>0</v>
      </c>
      <c r="AK1297" s="126"/>
      <c r="AL1297" s="127"/>
      <c r="AM1297" s="125"/>
      <c r="AN1297" s="125"/>
      <c r="AO1297" s="128"/>
      <c r="AP1297" s="129"/>
    </row>
    <row r="1298" spans="1:42" x14ac:dyDescent="0.25">
      <c r="A1298" s="92">
        <v>128</v>
      </c>
      <c r="B1298" s="435" t="e">
        <f>CONCATENATE(Revisión_Avance_Periodo!$D1502,";",Revisión_Avance_Periodo!$F1502,";",Revisión_Avance_Periodo!$L1502)</f>
        <v>#REF!</v>
      </c>
      <c r="C1298" s="435" t="e">
        <f t="shared" si="106"/>
        <v>#REF!</v>
      </c>
      <c r="D1298" s="114" t="e">
        <f>VLOOKUP($A1298,#REF!,3,FALSE)</f>
        <v>#REF!</v>
      </c>
      <c r="E1298" s="436" t="e">
        <f>VLOOKUP($A1298,#REF!,4,FALSE)</f>
        <v>#REF!</v>
      </c>
      <c r="F1298" s="102" t="e">
        <f>VLOOKUP($A1298,#REF!,5,FALSE)</f>
        <v>#REF!</v>
      </c>
      <c r="G1298" s="93" t="e">
        <f>VLOOKUP($A1298,#REF!,8,FALSE)</f>
        <v>#REF!</v>
      </c>
      <c r="H1298" s="93" t="e">
        <f>VLOOKUP($A1298,#REF!,7,FALSE)</f>
        <v>#REF!</v>
      </c>
      <c r="I1298" s="438" t="e">
        <f>VLOOKUP($A1298,#REF!,10,FALSE)</f>
        <v>#REF!</v>
      </c>
      <c r="J1298" s="93" t="e">
        <f>VLOOKUP($A1298,#REF!,11,FALSE)</f>
        <v>#REF!</v>
      </c>
      <c r="K1298" s="114" t="e">
        <f>VLOOKUP($A1298,#REF!,12,FALSE)</f>
        <v>#REF!</v>
      </c>
      <c r="L1298" s="93" t="e">
        <f>VLOOKUP($A1298,#REF!,13,FALSE)</f>
        <v>#REF!</v>
      </c>
      <c r="M1298" s="438" t="e">
        <f>VLOOKUP($A1298,#REF!,14,FALSE)</f>
        <v>#REF!</v>
      </c>
      <c r="N1298" s="102" t="e">
        <f>VLOOKUP($A1298,#REF!,15,FALSE)</f>
        <v>#REF!</v>
      </c>
      <c r="O1298" s="102" t="e">
        <f>VLOOKUP($A1298,#REF!,18,FALSE)</f>
        <v>#REF!</v>
      </c>
      <c r="P1298" s="93" t="e">
        <f>VLOOKUP($A1298,#REF!,41,FALSE)</f>
        <v>#REF!</v>
      </c>
      <c r="Q1298" s="115" t="e">
        <f>VLOOKUP(Revisión_Avance_Periodo!$L1502,#REF!,30,FALSE)</f>
        <v>#REF!</v>
      </c>
      <c r="R1298" s="116">
        <v>2019</v>
      </c>
      <c r="S1298" s="196">
        <v>43495</v>
      </c>
      <c r="T1298" s="116" t="s">
        <v>68</v>
      </c>
      <c r="U1298" s="147" t="e">
        <f>INDEX(#REF!,MATCH(Revisión_Avance_Periodo!$L1298,#REF!,0),MATCH(Revisión_Avance_Periodo!$T1298,#REF!,0))</f>
        <v>#REF!</v>
      </c>
      <c r="V1298" s="147" t="e">
        <f>INDEX(#REF!,MATCH(Revisión_Avance_Periodo!$L1298,#REF!,0),MATCH(Revisión_Avance_Periodo!$T1298,#REF!,0))</f>
        <v>#REF!</v>
      </c>
      <c r="W1298" s="131" t="e">
        <f t="shared" si="107"/>
        <v>#REF!</v>
      </c>
      <c r="X1298" s="116" t="e">
        <f>VLOOKUP(W1298,Tabla_Estado_Meta_OAP_2019[#All],3,TRUE)</f>
        <v>#REF!</v>
      </c>
      <c r="Y1298" s="148" t="e">
        <f>SUBTOTAL(9,$U$206:$U1298)</f>
        <v>#REF!</v>
      </c>
      <c r="Z1298" s="149" t="e">
        <f>SUBTOTAL(9,$V$206:$V1298)</f>
        <v>#REF!</v>
      </c>
      <c r="AA1298" s="162">
        <f>IFERROR(+Revisión_Avance_Periodo!$Z1298/Revisión_Avance_Periodo!$Y1298,0)</f>
        <v>0</v>
      </c>
      <c r="AB1298" s="448" t="e">
        <f>SUBTOTAL(9,U1298:U1309)</f>
        <v>#REF!</v>
      </c>
      <c r="AC1298" s="449" t="e">
        <f>SUBTOTAL(9,V1298:V1309)</f>
        <v>#REF!</v>
      </c>
      <c r="AD1298" s="119" t="e">
        <f>+AC1298/AB1298</f>
        <v>#REF!</v>
      </c>
      <c r="AE1298" s="119" t="e">
        <f>100%-Revisión_Avance_Periodo!$AD1298</f>
        <v>#REF!</v>
      </c>
      <c r="AF1298" s="121" t="e">
        <f>VLOOKUP(AD1298,Tabla_Estado_Meta_OAP_2019[],3,TRUE)</f>
        <v>#REF!</v>
      </c>
      <c r="AG1298" s="122" t="e">
        <f>Revisión_Avance_Periodo!$AD1298*Revisión_Avance_Periodo!$Q1298</f>
        <v>#REF!</v>
      </c>
      <c r="AH1298" s="148" t="e">
        <f>SUBTOTAL(9,$U$1298:$U1502)</f>
        <v>#REF!</v>
      </c>
      <c r="AI1298" s="149" t="e">
        <f>SUBTOTAL(9,$V$1298:$V1502)</f>
        <v>#REF!</v>
      </c>
      <c r="AJ1298" s="162">
        <f>IFERROR(+Revisión_Avance_Periodo!$Z1502/Revisión_Avance_Periodo!$Y1502,0)</f>
        <v>0</v>
      </c>
      <c r="AK1298" s="448" t="e">
        <f>SUBTOTAL(9,AD1298:AD1309)</f>
        <v>#REF!</v>
      </c>
      <c r="AL1298" s="449" t="e">
        <f>SUBTOTAL(9,AE1298:AE1309)</f>
        <v>#REF!</v>
      </c>
      <c r="AM1298" s="119" t="e">
        <f>+AL1298/AK1298</f>
        <v>#REF!</v>
      </c>
      <c r="AN1298" s="119" t="e">
        <f>100%-Revisión_Avance_Periodo!$AD1502</f>
        <v>#REF!</v>
      </c>
      <c r="AO1298" s="121" t="e">
        <f>VLOOKUP(AM1298,Tabla_Estado_Meta_OAP_2019[],3,TRUE)</f>
        <v>#REF!</v>
      </c>
      <c r="AP1298" s="122" t="e">
        <f>Revisión_Avance_Periodo!$AD1502*Revisión_Avance_Periodo!$Q1502</f>
        <v>#REF!</v>
      </c>
    </row>
    <row r="1299" spans="1:42" x14ac:dyDescent="0.25">
      <c r="A1299" s="97">
        <v>128</v>
      </c>
      <c r="B1299" s="435" t="e">
        <f>CONCATENATE(Revisión_Avance_Periodo!$D1503,";",Revisión_Avance_Periodo!$F1503,";",Revisión_Avance_Periodo!$L1503)</f>
        <v>#REF!</v>
      </c>
      <c r="C1299" s="435" t="e">
        <f t="shared" si="106"/>
        <v>#REF!</v>
      </c>
      <c r="D1299" s="123" t="e">
        <f>VLOOKUP($A1299,#REF!,3,FALSE)</f>
        <v>#REF!</v>
      </c>
      <c r="E1299" s="436" t="e">
        <f>VLOOKUP($A1299,#REF!,4,FALSE)</f>
        <v>#REF!</v>
      </c>
      <c r="F1299" s="103" t="e">
        <f>VLOOKUP($A1299,#REF!,5,FALSE)</f>
        <v>#REF!</v>
      </c>
      <c r="G1299" s="98" t="e">
        <f>VLOOKUP($A1299,#REF!,8,FALSE)</f>
        <v>#REF!</v>
      </c>
      <c r="H1299" s="93" t="e">
        <f>VLOOKUP($A1299,#REF!,7,FALSE)</f>
        <v>#REF!</v>
      </c>
      <c r="I1299" s="438" t="e">
        <f>VLOOKUP($A1299,#REF!,10,FALSE)</f>
        <v>#REF!</v>
      </c>
      <c r="J1299" s="98" t="e">
        <f>VLOOKUP($A1299,#REF!,11,FALSE)</f>
        <v>#REF!</v>
      </c>
      <c r="K1299" s="114" t="e">
        <f>VLOOKUP($A1299,#REF!,12,FALSE)</f>
        <v>#REF!</v>
      </c>
      <c r="L1299" s="98" t="e">
        <f>VLOOKUP($A1299,#REF!,13,FALSE)</f>
        <v>#REF!</v>
      </c>
      <c r="M1299" s="438" t="e">
        <f>VLOOKUP($A1299,#REF!,14,FALSE)</f>
        <v>#REF!</v>
      </c>
      <c r="N1299" s="103" t="e">
        <f>VLOOKUP($A1299,#REF!,15,FALSE)</f>
        <v>#REF!</v>
      </c>
      <c r="O1299" s="103" t="e">
        <f>VLOOKUP($A1299,#REF!,18,FALSE)</f>
        <v>#REF!</v>
      </c>
      <c r="P1299" s="93" t="e">
        <f>VLOOKUP($A1299,#REF!,41,FALSE)</f>
        <v>#REF!</v>
      </c>
      <c r="Q1299" s="115" t="e">
        <f>VLOOKUP(Revisión_Avance_Periodo!$L1503,#REF!,30,FALSE)</f>
        <v>#REF!</v>
      </c>
      <c r="R1299" s="116">
        <v>2019</v>
      </c>
      <c r="S1299" s="196">
        <v>43524</v>
      </c>
      <c r="T1299" s="124" t="s">
        <v>69</v>
      </c>
      <c r="U1299" s="147" t="e">
        <f>INDEX(#REF!,MATCH(Revisión_Avance_Periodo!$L1299,#REF!,0),MATCH(Revisión_Avance_Periodo!$T1299,#REF!,0))</f>
        <v>#REF!</v>
      </c>
      <c r="V1299" s="147" t="e">
        <f>INDEX(#REF!,MATCH(Revisión_Avance_Periodo!$L1299,#REF!,0),MATCH(Revisión_Avance_Periodo!$T1299,#REF!,0))</f>
        <v>#REF!</v>
      </c>
      <c r="W1299" s="131" t="e">
        <f t="shared" si="107"/>
        <v>#REF!</v>
      </c>
      <c r="X1299" s="124" t="e">
        <f>VLOOKUP(W1299,Tabla_Estado_Meta_OAP_2019[#All],3,TRUE)</f>
        <v>#REF!</v>
      </c>
      <c r="Y1299" s="150" t="e">
        <f>SUBTOTAL(9,$U$206:$U1299)</f>
        <v>#REF!</v>
      </c>
      <c r="Z1299" s="151" t="e">
        <f>SUBTOTAL(9,$V$206:$V1299)</f>
        <v>#REF!</v>
      </c>
      <c r="AA1299" s="159">
        <f>IFERROR(+Revisión_Avance_Periodo!$Z1299/Revisión_Avance_Periodo!$Y1299,0)</f>
        <v>0</v>
      </c>
      <c r="AB1299" s="126"/>
      <c r="AC1299" s="127"/>
      <c r="AD1299" s="125"/>
      <c r="AE1299" s="125"/>
      <c r="AF1299" s="128"/>
      <c r="AG1299" s="129"/>
      <c r="AH1299" s="150" t="e">
        <f>SUBTOTAL(9,$U$1299:$U1502)</f>
        <v>#REF!</v>
      </c>
      <c r="AI1299" s="151" t="e">
        <f>SUBTOTAL(9,$V$1299:$V1502)</f>
        <v>#REF!</v>
      </c>
      <c r="AJ1299" s="159">
        <f>IFERROR(+Revisión_Avance_Periodo!$Z1503/Revisión_Avance_Periodo!$Y1503,0)</f>
        <v>0</v>
      </c>
      <c r="AK1299" s="126"/>
      <c r="AL1299" s="127"/>
      <c r="AM1299" s="125"/>
      <c r="AN1299" s="125"/>
      <c r="AO1299" s="128"/>
      <c r="AP1299" s="129"/>
    </row>
    <row r="1300" spans="1:42" x14ac:dyDescent="0.25">
      <c r="A1300" s="92">
        <v>128</v>
      </c>
      <c r="B1300" s="435" t="e">
        <f>CONCATENATE(Revisión_Avance_Periodo!$D1504,";",Revisión_Avance_Periodo!$F1504,";",Revisión_Avance_Periodo!$L1504)</f>
        <v>#REF!</v>
      </c>
      <c r="C1300" s="435" t="e">
        <f t="shared" si="106"/>
        <v>#REF!</v>
      </c>
      <c r="D1300" s="114" t="e">
        <f>VLOOKUP($A1300,#REF!,3,FALSE)</f>
        <v>#REF!</v>
      </c>
      <c r="E1300" s="436" t="e">
        <f>VLOOKUP($A1300,#REF!,4,FALSE)</f>
        <v>#REF!</v>
      </c>
      <c r="F1300" s="102" t="e">
        <f>VLOOKUP($A1300,#REF!,5,FALSE)</f>
        <v>#REF!</v>
      </c>
      <c r="G1300" s="93" t="e">
        <f>VLOOKUP($A1300,#REF!,8,FALSE)</f>
        <v>#REF!</v>
      </c>
      <c r="H1300" s="93" t="e">
        <f>VLOOKUP($A1300,#REF!,7,FALSE)</f>
        <v>#REF!</v>
      </c>
      <c r="I1300" s="438" t="e">
        <f>VLOOKUP($A1300,#REF!,10,FALSE)</f>
        <v>#REF!</v>
      </c>
      <c r="J1300" s="93" t="e">
        <f>VLOOKUP($A1300,#REF!,11,FALSE)</f>
        <v>#REF!</v>
      </c>
      <c r="K1300" s="114" t="e">
        <f>VLOOKUP($A1300,#REF!,12,FALSE)</f>
        <v>#REF!</v>
      </c>
      <c r="L1300" s="93" t="e">
        <f>VLOOKUP($A1300,#REF!,13,FALSE)</f>
        <v>#REF!</v>
      </c>
      <c r="M1300" s="438" t="e">
        <f>VLOOKUP($A1300,#REF!,14,FALSE)</f>
        <v>#REF!</v>
      </c>
      <c r="N1300" s="102" t="e">
        <f>VLOOKUP($A1300,#REF!,15,FALSE)</f>
        <v>#REF!</v>
      </c>
      <c r="O1300" s="102" t="e">
        <f>VLOOKUP($A1300,#REF!,18,FALSE)</f>
        <v>#REF!</v>
      </c>
      <c r="P1300" s="93" t="e">
        <f>VLOOKUP($A1300,#REF!,41,FALSE)</f>
        <v>#REF!</v>
      </c>
      <c r="Q1300" s="115" t="e">
        <f>VLOOKUP(Revisión_Avance_Periodo!$L1504,#REF!,30,FALSE)</f>
        <v>#REF!</v>
      </c>
      <c r="R1300" s="116">
        <v>2019</v>
      </c>
      <c r="S1300" s="196">
        <v>43554</v>
      </c>
      <c r="T1300" s="116" t="s">
        <v>70</v>
      </c>
      <c r="U1300" s="147" t="e">
        <f>INDEX(#REF!,MATCH(Revisión_Avance_Periodo!$L1300,#REF!,0),MATCH(Revisión_Avance_Periodo!$T1300,#REF!,0))</f>
        <v>#REF!</v>
      </c>
      <c r="V1300" s="147" t="e">
        <f>INDEX(#REF!,MATCH(Revisión_Avance_Periodo!$L1300,#REF!,0),MATCH(Revisión_Avance_Periodo!$T1300,#REF!,0))</f>
        <v>#REF!</v>
      </c>
      <c r="W1300" s="131" t="e">
        <f t="shared" si="107"/>
        <v>#REF!</v>
      </c>
      <c r="X1300" s="116" t="e">
        <f>VLOOKUP(W1300,Tabla_Estado_Meta_OAP_2019[#All],3,TRUE)</f>
        <v>#REF!</v>
      </c>
      <c r="Y1300" s="150" t="e">
        <f>SUBTOTAL(9,$U$206:$U1300)</f>
        <v>#REF!</v>
      </c>
      <c r="Z1300" s="151" t="e">
        <f>SUBTOTAL(9,$V$206:$V1300)</f>
        <v>#REF!</v>
      </c>
      <c r="AA1300" s="159">
        <f>IFERROR(+Revisión_Avance_Periodo!$Z1300/Revisión_Avance_Periodo!$Y1300,0)</f>
        <v>0</v>
      </c>
      <c r="AB1300" s="126"/>
      <c r="AC1300" s="127"/>
      <c r="AD1300" s="125"/>
      <c r="AE1300" s="125"/>
      <c r="AF1300" s="128"/>
      <c r="AG1300" s="129"/>
      <c r="AH1300" s="150" t="e">
        <f>SUBTOTAL(9,$U$1300:$U1502)</f>
        <v>#REF!</v>
      </c>
      <c r="AI1300" s="151" t="e">
        <f>SUBTOTAL(9,$V$1300:$V1502)</f>
        <v>#REF!</v>
      </c>
      <c r="AJ1300" s="159">
        <f>IFERROR(+Revisión_Avance_Periodo!$Z1504/Revisión_Avance_Periodo!$Y1504,0)</f>
        <v>0</v>
      </c>
      <c r="AK1300" s="126"/>
      <c r="AL1300" s="127"/>
      <c r="AM1300" s="125"/>
      <c r="AN1300" s="125"/>
      <c r="AO1300" s="128"/>
      <c r="AP1300" s="129"/>
    </row>
    <row r="1301" spans="1:42" x14ac:dyDescent="0.25">
      <c r="A1301" s="97">
        <v>128</v>
      </c>
      <c r="B1301" s="435" t="e">
        <f>CONCATENATE(Revisión_Avance_Periodo!$D1505,";",Revisión_Avance_Periodo!$F1505,";",Revisión_Avance_Periodo!$L1505)</f>
        <v>#REF!</v>
      </c>
      <c r="C1301" s="435" t="e">
        <f t="shared" si="106"/>
        <v>#REF!</v>
      </c>
      <c r="D1301" s="123" t="e">
        <f>VLOOKUP($A1301,#REF!,3,FALSE)</f>
        <v>#REF!</v>
      </c>
      <c r="E1301" s="436" t="e">
        <f>VLOOKUP($A1301,#REF!,4,FALSE)</f>
        <v>#REF!</v>
      </c>
      <c r="F1301" s="103" t="e">
        <f>VLOOKUP($A1301,#REF!,5,FALSE)</f>
        <v>#REF!</v>
      </c>
      <c r="G1301" s="98" t="e">
        <f>VLOOKUP($A1301,#REF!,8,FALSE)</f>
        <v>#REF!</v>
      </c>
      <c r="H1301" s="93" t="e">
        <f>VLOOKUP($A1301,#REF!,7,FALSE)</f>
        <v>#REF!</v>
      </c>
      <c r="I1301" s="438" t="e">
        <f>VLOOKUP($A1301,#REF!,10,FALSE)</f>
        <v>#REF!</v>
      </c>
      <c r="J1301" s="98" t="e">
        <f>VLOOKUP($A1301,#REF!,11,FALSE)</f>
        <v>#REF!</v>
      </c>
      <c r="K1301" s="114" t="e">
        <f>VLOOKUP($A1301,#REF!,12,FALSE)</f>
        <v>#REF!</v>
      </c>
      <c r="L1301" s="98" t="e">
        <f>VLOOKUP($A1301,#REF!,13,FALSE)</f>
        <v>#REF!</v>
      </c>
      <c r="M1301" s="438" t="e">
        <f>VLOOKUP($A1301,#REF!,14,FALSE)</f>
        <v>#REF!</v>
      </c>
      <c r="N1301" s="103" t="e">
        <f>VLOOKUP($A1301,#REF!,15,FALSE)</f>
        <v>#REF!</v>
      </c>
      <c r="O1301" s="103" t="e">
        <f>VLOOKUP($A1301,#REF!,18,FALSE)</f>
        <v>#REF!</v>
      </c>
      <c r="P1301" s="93" t="e">
        <f>VLOOKUP($A1301,#REF!,41,FALSE)</f>
        <v>#REF!</v>
      </c>
      <c r="Q1301" s="115" t="e">
        <f>VLOOKUP(Revisión_Avance_Periodo!$L1505,#REF!,30,FALSE)</f>
        <v>#REF!</v>
      </c>
      <c r="R1301" s="116">
        <v>2019</v>
      </c>
      <c r="S1301" s="196">
        <v>43585</v>
      </c>
      <c r="T1301" s="124" t="s">
        <v>71</v>
      </c>
      <c r="U1301" s="147" t="e">
        <f>INDEX(#REF!,MATCH(Revisión_Avance_Periodo!$L1301,#REF!,0),MATCH(Revisión_Avance_Periodo!$T1301,#REF!,0))</f>
        <v>#REF!</v>
      </c>
      <c r="V1301" s="147" t="e">
        <f>INDEX(#REF!,MATCH(Revisión_Avance_Periodo!$L1301,#REF!,0),MATCH(Revisión_Avance_Periodo!$T1301,#REF!,0))</f>
        <v>#REF!</v>
      </c>
      <c r="W1301" s="131" t="e">
        <f t="shared" si="107"/>
        <v>#REF!</v>
      </c>
      <c r="X1301" s="124" t="e">
        <f>VLOOKUP(W1301,Tabla_Estado_Meta_OAP_2019[#All],3,TRUE)</f>
        <v>#REF!</v>
      </c>
      <c r="Y1301" s="150" t="e">
        <f>SUBTOTAL(9,$U$206:$U1301)</f>
        <v>#REF!</v>
      </c>
      <c r="Z1301" s="151" t="e">
        <f>SUBTOTAL(9,$V$206:$V1301)</f>
        <v>#REF!</v>
      </c>
      <c r="AA1301" s="159">
        <f>IFERROR(+Revisión_Avance_Periodo!$Z1301/Revisión_Avance_Periodo!$Y1301,0)</f>
        <v>0</v>
      </c>
      <c r="AB1301" s="126"/>
      <c r="AC1301" s="127"/>
      <c r="AD1301" s="125"/>
      <c r="AE1301" s="125"/>
      <c r="AF1301" s="128"/>
      <c r="AG1301" s="129"/>
      <c r="AH1301" s="150" t="e">
        <f>SUBTOTAL(9,$U$1301:$U1502)</f>
        <v>#REF!</v>
      </c>
      <c r="AI1301" s="151" t="e">
        <f>SUBTOTAL(9,$V$1301:$V1502)</f>
        <v>#REF!</v>
      </c>
      <c r="AJ1301" s="159">
        <f>IFERROR(+Revisión_Avance_Periodo!$Z1505/Revisión_Avance_Periodo!$Y1505,0)</f>
        <v>0</v>
      </c>
      <c r="AK1301" s="126"/>
      <c r="AL1301" s="127"/>
      <c r="AM1301" s="125"/>
      <c r="AN1301" s="125"/>
      <c r="AO1301" s="128"/>
      <c r="AP1301" s="129"/>
    </row>
    <row r="1302" spans="1:42" x14ac:dyDescent="0.25">
      <c r="A1302" s="92">
        <v>128</v>
      </c>
      <c r="B1302" s="435" t="e">
        <f>CONCATENATE(Revisión_Avance_Periodo!$D1506,";",Revisión_Avance_Periodo!$F1506,";",Revisión_Avance_Periodo!$L1506)</f>
        <v>#REF!</v>
      </c>
      <c r="C1302" s="435" t="e">
        <f t="shared" si="106"/>
        <v>#REF!</v>
      </c>
      <c r="D1302" s="114" t="e">
        <f>VLOOKUP($A1302,#REF!,3,FALSE)</f>
        <v>#REF!</v>
      </c>
      <c r="E1302" s="436" t="e">
        <f>VLOOKUP($A1302,#REF!,4,FALSE)</f>
        <v>#REF!</v>
      </c>
      <c r="F1302" s="102" t="e">
        <f>VLOOKUP($A1302,#REF!,5,FALSE)</f>
        <v>#REF!</v>
      </c>
      <c r="G1302" s="93" t="e">
        <f>VLOOKUP($A1302,#REF!,8,FALSE)</f>
        <v>#REF!</v>
      </c>
      <c r="H1302" s="93" t="e">
        <f>VLOOKUP($A1302,#REF!,7,FALSE)</f>
        <v>#REF!</v>
      </c>
      <c r="I1302" s="438" t="e">
        <f>VLOOKUP($A1302,#REF!,10,FALSE)</f>
        <v>#REF!</v>
      </c>
      <c r="J1302" s="93" t="e">
        <f>VLOOKUP($A1302,#REF!,11,FALSE)</f>
        <v>#REF!</v>
      </c>
      <c r="K1302" s="114" t="e">
        <f>VLOOKUP($A1302,#REF!,12,FALSE)</f>
        <v>#REF!</v>
      </c>
      <c r="L1302" s="93" t="e">
        <f>VLOOKUP($A1302,#REF!,13,FALSE)</f>
        <v>#REF!</v>
      </c>
      <c r="M1302" s="438" t="e">
        <f>VLOOKUP($A1302,#REF!,14,FALSE)</f>
        <v>#REF!</v>
      </c>
      <c r="N1302" s="102" t="e">
        <f>VLOOKUP($A1302,#REF!,15,FALSE)</f>
        <v>#REF!</v>
      </c>
      <c r="O1302" s="102" t="e">
        <f>VLOOKUP($A1302,#REF!,18,FALSE)</f>
        <v>#REF!</v>
      </c>
      <c r="P1302" s="93" t="e">
        <f>VLOOKUP($A1302,#REF!,41,FALSE)</f>
        <v>#REF!</v>
      </c>
      <c r="Q1302" s="115" t="e">
        <f>VLOOKUP(Revisión_Avance_Periodo!$L1506,#REF!,30,FALSE)</f>
        <v>#REF!</v>
      </c>
      <c r="R1302" s="116">
        <v>2019</v>
      </c>
      <c r="S1302" s="196">
        <v>43615</v>
      </c>
      <c r="T1302" s="116" t="s">
        <v>72</v>
      </c>
      <c r="U1302" s="147" t="e">
        <f>INDEX(#REF!,MATCH(Revisión_Avance_Periodo!$L1302,#REF!,0),MATCH(Revisión_Avance_Periodo!$T1302,#REF!,0))</f>
        <v>#REF!</v>
      </c>
      <c r="V1302" s="147" t="e">
        <f>INDEX(#REF!,MATCH(Revisión_Avance_Periodo!$L1302,#REF!,0),MATCH(Revisión_Avance_Periodo!$T1302,#REF!,0))</f>
        <v>#REF!</v>
      </c>
      <c r="W1302" s="118">
        <f t="shared" ref="W1302:W1335" si="108">IFERROR((V1302/U1302),0)</f>
        <v>0</v>
      </c>
      <c r="X1302" s="116" t="str">
        <f>VLOOKUP(W1302,Tabla_Estado_Meta_OAP_2019[#All],3,TRUE)</f>
        <v>Por Ejecutar</v>
      </c>
      <c r="Y1302" s="150" t="e">
        <f>SUBTOTAL(9,$U$206:$U1302)</f>
        <v>#REF!</v>
      </c>
      <c r="Z1302" s="151" t="e">
        <f>SUBTOTAL(9,$V$206:$V1302)</f>
        <v>#REF!</v>
      </c>
      <c r="AA1302" s="159">
        <f>IFERROR(+Revisión_Avance_Periodo!$Z1302/Revisión_Avance_Periodo!$Y1302,0)</f>
        <v>0</v>
      </c>
      <c r="AB1302" s="126"/>
      <c r="AC1302" s="127"/>
      <c r="AD1302" s="125"/>
      <c r="AE1302" s="125"/>
      <c r="AF1302" s="128"/>
      <c r="AG1302" s="129"/>
      <c r="AH1302" s="150" t="e">
        <f>SUBTOTAL(9,$U$1302:$U1502)</f>
        <v>#REF!</v>
      </c>
      <c r="AI1302" s="151" t="e">
        <f>SUBTOTAL(9,$V$1302:$V1502)</f>
        <v>#REF!</v>
      </c>
      <c r="AJ1302" s="159">
        <f>IFERROR(+Revisión_Avance_Periodo!$Z1506/Revisión_Avance_Periodo!$Y1506,0)</f>
        <v>0</v>
      </c>
      <c r="AK1302" s="126"/>
      <c r="AL1302" s="127"/>
      <c r="AM1302" s="125"/>
      <c r="AN1302" s="125"/>
      <c r="AO1302" s="128"/>
      <c r="AP1302" s="129"/>
    </row>
    <row r="1303" spans="1:42" x14ac:dyDescent="0.25">
      <c r="A1303" s="97">
        <v>128</v>
      </c>
      <c r="B1303" s="435" t="e">
        <f>CONCATENATE(Revisión_Avance_Periodo!$D1507,";",Revisión_Avance_Periodo!$F1507,";",Revisión_Avance_Periodo!$L1507)</f>
        <v>#REF!</v>
      </c>
      <c r="C1303" s="435" t="e">
        <f t="shared" si="106"/>
        <v>#REF!</v>
      </c>
      <c r="D1303" s="123" t="e">
        <f>VLOOKUP($A1303,#REF!,3,FALSE)</f>
        <v>#REF!</v>
      </c>
      <c r="E1303" s="436" t="e">
        <f>VLOOKUP($A1303,#REF!,4,FALSE)</f>
        <v>#REF!</v>
      </c>
      <c r="F1303" s="103" t="e">
        <f>VLOOKUP($A1303,#REF!,5,FALSE)</f>
        <v>#REF!</v>
      </c>
      <c r="G1303" s="98" t="e">
        <f>VLOOKUP($A1303,#REF!,8,FALSE)</f>
        <v>#REF!</v>
      </c>
      <c r="H1303" s="93" t="e">
        <f>VLOOKUP($A1303,#REF!,7,FALSE)</f>
        <v>#REF!</v>
      </c>
      <c r="I1303" s="438" t="e">
        <f>VLOOKUP($A1303,#REF!,10,FALSE)</f>
        <v>#REF!</v>
      </c>
      <c r="J1303" s="98" t="e">
        <f>VLOOKUP($A1303,#REF!,11,FALSE)</f>
        <v>#REF!</v>
      </c>
      <c r="K1303" s="114" t="e">
        <f>VLOOKUP($A1303,#REF!,12,FALSE)</f>
        <v>#REF!</v>
      </c>
      <c r="L1303" s="98" t="e">
        <f>VLOOKUP($A1303,#REF!,13,FALSE)</f>
        <v>#REF!</v>
      </c>
      <c r="M1303" s="438" t="e">
        <f>VLOOKUP($A1303,#REF!,14,FALSE)</f>
        <v>#REF!</v>
      </c>
      <c r="N1303" s="103" t="e">
        <f>VLOOKUP($A1303,#REF!,15,FALSE)</f>
        <v>#REF!</v>
      </c>
      <c r="O1303" s="103" t="e">
        <f>VLOOKUP($A1303,#REF!,18,FALSE)</f>
        <v>#REF!</v>
      </c>
      <c r="P1303" s="93" t="e">
        <f>VLOOKUP($A1303,#REF!,41,FALSE)</f>
        <v>#REF!</v>
      </c>
      <c r="Q1303" s="115" t="e">
        <f>VLOOKUP(Revisión_Avance_Periodo!$L1507,#REF!,30,FALSE)</f>
        <v>#REF!</v>
      </c>
      <c r="R1303" s="116">
        <v>2019</v>
      </c>
      <c r="S1303" s="196">
        <v>43646</v>
      </c>
      <c r="T1303" s="124" t="s">
        <v>73</v>
      </c>
      <c r="U1303" s="147" t="e">
        <f>INDEX(#REF!,MATCH(Revisión_Avance_Periodo!$L1303,#REF!,0),MATCH(Revisión_Avance_Periodo!$T1303,#REF!,0))</f>
        <v>#REF!</v>
      </c>
      <c r="V1303" s="147" t="e">
        <f>INDEX(#REF!,MATCH(Revisión_Avance_Periodo!$L1303,#REF!,0),MATCH(Revisión_Avance_Periodo!$T1303,#REF!,0))</f>
        <v>#REF!</v>
      </c>
      <c r="W1303" s="118">
        <f t="shared" si="108"/>
        <v>0</v>
      </c>
      <c r="X1303" s="124" t="str">
        <f>VLOOKUP(W1303,Tabla_Estado_Meta_OAP_2019[#All],3,TRUE)</f>
        <v>Por Ejecutar</v>
      </c>
      <c r="Y1303" s="150" t="e">
        <f>SUBTOTAL(9,$U$206:$U1303)</f>
        <v>#REF!</v>
      </c>
      <c r="Z1303" s="151" t="e">
        <f>SUBTOTAL(9,$V$206:$V1303)</f>
        <v>#REF!</v>
      </c>
      <c r="AA1303" s="159">
        <f>IFERROR(+Revisión_Avance_Periodo!$Z1303/Revisión_Avance_Periodo!$Y1303,0)</f>
        <v>0</v>
      </c>
      <c r="AB1303" s="126"/>
      <c r="AC1303" s="127"/>
      <c r="AD1303" s="125"/>
      <c r="AE1303" s="125"/>
      <c r="AF1303" s="128"/>
      <c r="AG1303" s="129"/>
      <c r="AH1303" s="150" t="e">
        <f>SUBTOTAL(9,$U$1303:$U1502)</f>
        <v>#REF!</v>
      </c>
      <c r="AI1303" s="151" t="e">
        <f>SUBTOTAL(9,$V$1303:$V1502)</f>
        <v>#REF!</v>
      </c>
      <c r="AJ1303" s="159">
        <f>IFERROR(+Revisión_Avance_Periodo!$Z1507/Revisión_Avance_Periodo!$Y1507,0)</f>
        <v>0</v>
      </c>
      <c r="AK1303" s="126"/>
      <c r="AL1303" s="127"/>
      <c r="AM1303" s="125"/>
      <c r="AN1303" s="125"/>
      <c r="AO1303" s="128"/>
      <c r="AP1303" s="129"/>
    </row>
    <row r="1304" spans="1:42" x14ac:dyDescent="0.25">
      <c r="A1304" s="92">
        <v>128</v>
      </c>
      <c r="B1304" s="435" t="e">
        <f>CONCATENATE(Revisión_Avance_Periodo!$D1508,";",Revisión_Avance_Periodo!$F1508,";",Revisión_Avance_Periodo!$L1508)</f>
        <v>#REF!</v>
      </c>
      <c r="C1304" s="435" t="e">
        <f t="shared" si="106"/>
        <v>#REF!</v>
      </c>
      <c r="D1304" s="114" t="e">
        <f>VLOOKUP($A1304,#REF!,3,FALSE)</f>
        <v>#REF!</v>
      </c>
      <c r="E1304" s="436" t="e">
        <f>VLOOKUP($A1304,#REF!,4,FALSE)</f>
        <v>#REF!</v>
      </c>
      <c r="F1304" s="102" t="e">
        <f>VLOOKUP($A1304,#REF!,5,FALSE)</f>
        <v>#REF!</v>
      </c>
      <c r="G1304" s="93" t="e">
        <f>VLOOKUP($A1304,#REF!,8,FALSE)</f>
        <v>#REF!</v>
      </c>
      <c r="H1304" s="93" t="e">
        <f>VLOOKUP($A1304,#REF!,7,FALSE)</f>
        <v>#REF!</v>
      </c>
      <c r="I1304" s="438" t="e">
        <f>VLOOKUP($A1304,#REF!,10,FALSE)</f>
        <v>#REF!</v>
      </c>
      <c r="J1304" s="93" t="e">
        <f>VLOOKUP($A1304,#REF!,11,FALSE)</f>
        <v>#REF!</v>
      </c>
      <c r="K1304" s="114" t="e">
        <f>VLOOKUP($A1304,#REF!,12,FALSE)</f>
        <v>#REF!</v>
      </c>
      <c r="L1304" s="93" t="e">
        <f>VLOOKUP($A1304,#REF!,13,FALSE)</f>
        <v>#REF!</v>
      </c>
      <c r="M1304" s="438" t="e">
        <f>VLOOKUP($A1304,#REF!,14,FALSE)</f>
        <v>#REF!</v>
      </c>
      <c r="N1304" s="102" t="e">
        <f>VLOOKUP($A1304,#REF!,15,FALSE)</f>
        <v>#REF!</v>
      </c>
      <c r="O1304" s="102" t="e">
        <f>VLOOKUP($A1304,#REF!,18,FALSE)</f>
        <v>#REF!</v>
      </c>
      <c r="P1304" s="93" t="e">
        <f>VLOOKUP($A1304,#REF!,41,FALSE)</f>
        <v>#REF!</v>
      </c>
      <c r="Q1304" s="115" t="e">
        <f>VLOOKUP(Revisión_Avance_Periodo!$L1508,#REF!,30,FALSE)</f>
        <v>#REF!</v>
      </c>
      <c r="R1304" s="116">
        <v>2019</v>
      </c>
      <c r="S1304" s="196">
        <v>43676</v>
      </c>
      <c r="T1304" s="116" t="s">
        <v>74</v>
      </c>
      <c r="U1304" s="147" t="e">
        <f>INDEX(#REF!,MATCH(Revisión_Avance_Periodo!$L1304,#REF!,0),MATCH(Revisión_Avance_Periodo!$T1304,#REF!,0))</f>
        <v>#REF!</v>
      </c>
      <c r="V1304" s="147" t="e">
        <f>INDEX(#REF!,MATCH(Revisión_Avance_Periodo!$L1304,#REF!,0),MATCH(Revisión_Avance_Periodo!$T1304,#REF!,0))</f>
        <v>#REF!</v>
      </c>
      <c r="W1304" s="118">
        <f t="shared" si="108"/>
        <v>0</v>
      </c>
      <c r="X1304" s="116" t="str">
        <f>VLOOKUP(W1304,Tabla_Estado_Meta_OAP_2019[#All],3,TRUE)</f>
        <v>Por Ejecutar</v>
      </c>
      <c r="Y1304" s="150" t="e">
        <f>SUBTOTAL(9,$U$206:$U1304)</f>
        <v>#REF!</v>
      </c>
      <c r="Z1304" s="151" t="e">
        <f>SUBTOTAL(9,$V$206:$V1304)</f>
        <v>#REF!</v>
      </c>
      <c r="AA1304" s="159">
        <f>IFERROR(+Revisión_Avance_Periodo!$Z1304/Revisión_Avance_Periodo!$Y1304,0)</f>
        <v>0</v>
      </c>
      <c r="AB1304" s="126"/>
      <c r="AC1304" s="127"/>
      <c r="AD1304" s="125"/>
      <c r="AE1304" s="125"/>
      <c r="AF1304" s="128"/>
      <c r="AG1304" s="129"/>
      <c r="AH1304" s="150" t="e">
        <f>SUBTOTAL(9,$U$1304:$U1502)</f>
        <v>#REF!</v>
      </c>
      <c r="AI1304" s="151" t="e">
        <f>SUBTOTAL(9,$V$1304:$V1502)</f>
        <v>#REF!</v>
      </c>
      <c r="AJ1304" s="159">
        <f>IFERROR(+Revisión_Avance_Periodo!$Z1508/Revisión_Avance_Periodo!$Y1508,0)</f>
        <v>0</v>
      </c>
      <c r="AK1304" s="126"/>
      <c r="AL1304" s="127"/>
      <c r="AM1304" s="125"/>
      <c r="AN1304" s="125"/>
      <c r="AO1304" s="128"/>
      <c r="AP1304" s="129"/>
    </row>
    <row r="1305" spans="1:42" x14ac:dyDescent="0.25">
      <c r="A1305" s="97">
        <v>128</v>
      </c>
      <c r="B1305" s="435" t="e">
        <f>CONCATENATE(Revisión_Avance_Periodo!$D1509,";",Revisión_Avance_Periodo!$F1509,";",Revisión_Avance_Periodo!$L1509)</f>
        <v>#REF!</v>
      </c>
      <c r="C1305" s="435" t="e">
        <f t="shared" si="106"/>
        <v>#REF!</v>
      </c>
      <c r="D1305" s="123" t="e">
        <f>VLOOKUP($A1305,#REF!,3,FALSE)</f>
        <v>#REF!</v>
      </c>
      <c r="E1305" s="436" t="e">
        <f>VLOOKUP($A1305,#REF!,4,FALSE)</f>
        <v>#REF!</v>
      </c>
      <c r="F1305" s="103" t="e">
        <f>VLOOKUP($A1305,#REF!,5,FALSE)</f>
        <v>#REF!</v>
      </c>
      <c r="G1305" s="98" t="e">
        <f>VLOOKUP($A1305,#REF!,8,FALSE)</f>
        <v>#REF!</v>
      </c>
      <c r="H1305" s="93" t="e">
        <f>VLOOKUP($A1305,#REF!,7,FALSE)</f>
        <v>#REF!</v>
      </c>
      <c r="I1305" s="438" t="e">
        <f>VLOOKUP($A1305,#REF!,10,FALSE)</f>
        <v>#REF!</v>
      </c>
      <c r="J1305" s="98" t="e">
        <f>VLOOKUP($A1305,#REF!,11,FALSE)</f>
        <v>#REF!</v>
      </c>
      <c r="K1305" s="114" t="e">
        <f>VLOOKUP($A1305,#REF!,12,FALSE)</f>
        <v>#REF!</v>
      </c>
      <c r="L1305" s="98" t="e">
        <f>VLOOKUP($A1305,#REF!,13,FALSE)</f>
        <v>#REF!</v>
      </c>
      <c r="M1305" s="438" t="e">
        <f>VLOOKUP($A1305,#REF!,14,FALSE)</f>
        <v>#REF!</v>
      </c>
      <c r="N1305" s="103" t="e">
        <f>VLOOKUP($A1305,#REF!,15,FALSE)</f>
        <v>#REF!</v>
      </c>
      <c r="O1305" s="103" t="e">
        <f>VLOOKUP($A1305,#REF!,18,FALSE)</f>
        <v>#REF!</v>
      </c>
      <c r="P1305" s="93" t="e">
        <f>VLOOKUP($A1305,#REF!,41,FALSE)</f>
        <v>#REF!</v>
      </c>
      <c r="Q1305" s="115" t="e">
        <f>VLOOKUP(Revisión_Avance_Periodo!$L1509,#REF!,30,FALSE)</f>
        <v>#REF!</v>
      </c>
      <c r="R1305" s="116">
        <v>2019</v>
      </c>
      <c r="S1305" s="196">
        <v>43707</v>
      </c>
      <c r="T1305" s="124" t="s">
        <v>75</v>
      </c>
      <c r="U1305" s="147" t="e">
        <f>INDEX(#REF!,MATCH(Revisión_Avance_Periodo!$L1305,#REF!,0),MATCH(Revisión_Avance_Periodo!$T1305,#REF!,0))</f>
        <v>#REF!</v>
      </c>
      <c r="V1305" s="147" t="e">
        <f>INDEX(#REF!,MATCH(Revisión_Avance_Periodo!$L1305,#REF!,0),MATCH(Revisión_Avance_Periodo!$T1305,#REF!,0))</f>
        <v>#REF!</v>
      </c>
      <c r="W1305" s="118">
        <f t="shared" si="108"/>
        <v>0</v>
      </c>
      <c r="X1305" s="124" t="str">
        <f>VLOOKUP(W1305,Tabla_Estado_Meta_OAP_2019[#All],3,TRUE)</f>
        <v>Por Ejecutar</v>
      </c>
      <c r="Y1305" s="150" t="e">
        <f>SUBTOTAL(9,$U$206:$U1305)</f>
        <v>#REF!</v>
      </c>
      <c r="Z1305" s="151" t="e">
        <f>SUBTOTAL(9,$V$206:$V1305)</f>
        <v>#REF!</v>
      </c>
      <c r="AA1305" s="159">
        <f>IFERROR(+Revisión_Avance_Periodo!$Z1305/Revisión_Avance_Periodo!$Y1305,0)</f>
        <v>0</v>
      </c>
      <c r="AB1305" s="126"/>
      <c r="AC1305" s="127"/>
      <c r="AD1305" s="125"/>
      <c r="AE1305" s="125"/>
      <c r="AF1305" s="128"/>
      <c r="AG1305" s="129"/>
      <c r="AH1305" s="150" t="e">
        <f>SUBTOTAL(9,$U$1305:$U1502)</f>
        <v>#REF!</v>
      </c>
      <c r="AI1305" s="151" t="e">
        <f>SUBTOTAL(9,$V$1305:$V1502)</f>
        <v>#REF!</v>
      </c>
      <c r="AJ1305" s="159">
        <f>IFERROR(+Revisión_Avance_Periodo!$Z1509/Revisión_Avance_Periodo!$Y1509,0)</f>
        <v>0</v>
      </c>
      <c r="AK1305" s="126"/>
      <c r="AL1305" s="127"/>
      <c r="AM1305" s="125"/>
      <c r="AN1305" s="125"/>
      <c r="AO1305" s="128"/>
      <c r="AP1305" s="129"/>
    </row>
    <row r="1306" spans="1:42" x14ac:dyDescent="0.25">
      <c r="A1306" s="92">
        <v>128</v>
      </c>
      <c r="B1306" s="435" t="e">
        <f>CONCATENATE(Revisión_Avance_Periodo!$D1510,";",Revisión_Avance_Periodo!$F1510,";",Revisión_Avance_Periodo!$L1510)</f>
        <v>#REF!</v>
      </c>
      <c r="C1306" s="435" t="e">
        <f t="shared" si="106"/>
        <v>#REF!</v>
      </c>
      <c r="D1306" s="114" t="e">
        <f>VLOOKUP($A1306,#REF!,3,FALSE)</f>
        <v>#REF!</v>
      </c>
      <c r="E1306" s="436" t="e">
        <f>VLOOKUP($A1306,#REF!,4,FALSE)</f>
        <v>#REF!</v>
      </c>
      <c r="F1306" s="102" t="e">
        <f>VLOOKUP($A1306,#REF!,5,FALSE)</f>
        <v>#REF!</v>
      </c>
      <c r="G1306" s="93" t="e">
        <f>VLOOKUP($A1306,#REF!,8,FALSE)</f>
        <v>#REF!</v>
      </c>
      <c r="H1306" s="93" t="e">
        <f>VLOOKUP($A1306,#REF!,7,FALSE)</f>
        <v>#REF!</v>
      </c>
      <c r="I1306" s="438" t="e">
        <f>VLOOKUP($A1306,#REF!,10,FALSE)</f>
        <v>#REF!</v>
      </c>
      <c r="J1306" s="93" t="e">
        <f>VLOOKUP($A1306,#REF!,11,FALSE)</f>
        <v>#REF!</v>
      </c>
      <c r="K1306" s="114" t="e">
        <f>VLOOKUP($A1306,#REF!,12,FALSE)</f>
        <v>#REF!</v>
      </c>
      <c r="L1306" s="93" t="e">
        <f>VLOOKUP($A1306,#REF!,13,FALSE)</f>
        <v>#REF!</v>
      </c>
      <c r="M1306" s="438" t="e">
        <f>VLOOKUP($A1306,#REF!,14,FALSE)</f>
        <v>#REF!</v>
      </c>
      <c r="N1306" s="102" t="e">
        <f>VLOOKUP($A1306,#REF!,15,FALSE)</f>
        <v>#REF!</v>
      </c>
      <c r="O1306" s="102" t="e">
        <f>VLOOKUP($A1306,#REF!,18,FALSE)</f>
        <v>#REF!</v>
      </c>
      <c r="P1306" s="93" t="e">
        <f>VLOOKUP($A1306,#REF!,41,FALSE)</f>
        <v>#REF!</v>
      </c>
      <c r="Q1306" s="115" t="e">
        <f>VLOOKUP(Revisión_Avance_Periodo!$L1510,#REF!,30,FALSE)</f>
        <v>#REF!</v>
      </c>
      <c r="R1306" s="116">
        <v>2019</v>
      </c>
      <c r="S1306" s="196">
        <v>43738</v>
      </c>
      <c r="T1306" s="116" t="s">
        <v>76</v>
      </c>
      <c r="U1306" s="147" t="e">
        <f>INDEX(#REF!,MATCH(Revisión_Avance_Periodo!$L1306,#REF!,0),MATCH(Revisión_Avance_Periodo!$T1306,#REF!,0))</f>
        <v>#REF!</v>
      </c>
      <c r="V1306" s="147" t="e">
        <f>INDEX(#REF!,MATCH(Revisión_Avance_Periodo!$L1306,#REF!,0),MATCH(Revisión_Avance_Periodo!$T1306,#REF!,0))</f>
        <v>#REF!</v>
      </c>
      <c r="W1306" s="118">
        <f t="shared" si="108"/>
        <v>0</v>
      </c>
      <c r="X1306" s="116" t="str">
        <f>VLOOKUP(W1306,Tabla_Estado_Meta_OAP_2019[#All],3,TRUE)</f>
        <v>Por Ejecutar</v>
      </c>
      <c r="Y1306" s="150" t="e">
        <f>SUBTOTAL(9,$U$206:$U1306)</f>
        <v>#REF!</v>
      </c>
      <c r="Z1306" s="151" t="e">
        <f>SUBTOTAL(9,$V$206:$V1306)</f>
        <v>#REF!</v>
      </c>
      <c r="AA1306" s="159">
        <f>IFERROR(+Revisión_Avance_Periodo!$Z1306/Revisión_Avance_Periodo!$Y1306,0)</f>
        <v>0</v>
      </c>
      <c r="AB1306" s="126"/>
      <c r="AC1306" s="127"/>
      <c r="AD1306" s="125"/>
      <c r="AE1306" s="125"/>
      <c r="AF1306" s="128"/>
      <c r="AG1306" s="129"/>
      <c r="AH1306" s="150" t="e">
        <f>SUBTOTAL(9,$U$1306:$U1502)</f>
        <v>#REF!</v>
      </c>
      <c r="AI1306" s="151" t="e">
        <f>SUBTOTAL(9,$V$1306:$V1502)</f>
        <v>#REF!</v>
      </c>
      <c r="AJ1306" s="159">
        <f>IFERROR(+Revisión_Avance_Periodo!$Z1510/Revisión_Avance_Periodo!$Y1510,0)</f>
        <v>0</v>
      </c>
      <c r="AK1306" s="126"/>
      <c r="AL1306" s="127"/>
      <c r="AM1306" s="125"/>
      <c r="AN1306" s="125"/>
      <c r="AO1306" s="128"/>
      <c r="AP1306" s="129"/>
    </row>
    <row r="1307" spans="1:42" x14ac:dyDescent="0.25">
      <c r="A1307" s="97">
        <v>128</v>
      </c>
      <c r="B1307" s="435" t="e">
        <f>CONCATENATE(Revisión_Avance_Periodo!$D1511,";",Revisión_Avance_Periodo!$F1511,";",Revisión_Avance_Periodo!$L1511)</f>
        <v>#REF!</v>
      </c>
      <c r="C1307" s="435" t="e">
        <f t="shared" si="106"/>
        <v>#REF!</v>
      </c>
      <c r="D1307" s="123" t="e">
        <f>VLOOKUP($A1307,#REF!,3,FALSE)</f>
        <v>#REF!</v>
      </c>
      <c r="E1307" s="436" t="e">
        <f>VLOOKUP($A1307,#REF!,4,FALSE)</f>
        <v>#REF!</v>
      </c>
      <c r="F1307" s="103" t="e">
        <f>VLOOKUP($A1307,#REF!,5,FALSE)</f>
        <v>#REF!</v>
      </c>
      <c r="G1307" s="98" t="e">
        <f>VLOOKUP($A1307,#REF!,8,FALSE)</f>
        <v>#REF!</v>
      </c>
      <c r="H1307" s="93" t="e">
        <f>VLOOKUP($A1307,#REF!,7,FALSE)</f>
        <v>#REF!</v>
      </c>
      <c r="I1307" s="438" t="e">
        <f>VLOOKUP($A1307,#REF!,10,FALSE)</f>
        <v>#REF!</v>
      </c>
      <c r="J1307" s="98" t="e">
        <f>VLOOKUP($A1307,#REF!,11,FALSE)</f>
        <v>#REF!</v>
      </c>
      <c r="K1307" s="114" t="e">
        <f>VLOOKUP($A1307,#REF!,12,FALSE)</f>
        <v>#REF!</v>
      </c>
      <c r="L1307" s="98" t="e">
        <f>VLOOKUP($A1307,#REF!,13,FALSE)</f>
        <v>#REF!</v>
      </c>
      <c r="M1307" s="438" t="e">
        <f>VLOOKUP($A1307,#REF!,14,FALSE)</f>
        <v>#REF!</v>
      </c>
      <c r="N1307" s="103" t="e">
        <f>VLOOKUP($A1307,#REF!,15,FALSE)</f>
        <v>#REF!</v>
      </c>
      <c r="O1307" s="103" t="e">
        <f>VLOOKUP($A1307,#REF!,18,FALSE)</f>
        <v>#REF!</v>
      </c>
      <c r="P1307" s="93" t="e">
        <f>VLOOKUP($A1307,#REF!,41,FALSE)</f>
        <v>#REF!</v>
      </c>
      <c r="Q1307" s="115" t="e">
        <f>VLOOKUP(Revisión_Avance_Periodo!$L1511,#REF!,30,FALSE)</f>
        <v>#REF!</v>
      </c>
      <c r="R1307" s="116">
        <v>2019</v>
      </c>
      <c r="S1307" s="196">
        <v>43768</v>
      </c>
      <c r="T1307" s="124" t="s">
        <v>77</v>
      </c>
      <c r="U1307" s="147" t="e">
        <f>INDEX(#REF!,MATCH(Revisión_Avance_Periodo!$L1307,#REF!,0),MATCH(Revisión_Avance_Periodo!$T1307,#REF!,0))</f>
        <v>#REF!</v>
      </c>
      <c r="V1307" s="147" t="e">
        <f>INDEX(#REF!,MATCH(Revisión_Avance_Periodo!$L1307,#REF!,0),MATCH(Revisión_Avance_Periodo!$T1307,#REF!,0))</f>
        <v>#REF!</v>
      </c>
      <c r="W1307" s="118">
        <f t="shared" si="108"/>
        <v>0</v>
      </c>
      <c r="X1307" s="124" t="str">
        <f>VLOOKUP(W1307,Tabla_Estado_Meta_OAP_2019[#All],3,TRUE)</f>
        <v>Por Ejecutar</v>
      </c>
      <c r="Y1307" s="150" t="e">
        <f>SUBTOTAL(9,$U$206:$U1307)</f>
        <v>#REF!</v>
      </c>
      <c r="Z1307" s="151" t="e">
        <f>SUBTOTAL(9,$V$206:$V1307)</f>
        <v>#REF!</v>
      </c>
      <c r="AA1307" s="159">
        <f>IFERROR(+Revisión_Avance_Periodo!$Z1307/Revisión_Avance_Periodo!$Y1307,0)</f>
        <v>0</v>
      </c>
      <c r="AB1307" s="126"/>
      <c r="AC1307" s="127"/>
      <c r="AD1307" s="125"/>
      <c r="AE1307" s="125"/>
      <c r="AF1307" s="128"/>
      <c r="AG1307" s="129"/>
      <c r="AH1307" s="150" t="e">
        <f>SUBTOTAL(9,$U$1307:$U1502)</f>
        <v>#REF!</v>
      </c>
      <c r="AI1307" s="151" t="e">
        <f>SUBTOTAL(9,$V$1307:$V1502)</f>
        <v>#REF!</v>
      </c>
      <c r="AJ1307" s="159">
        <f>IFERROR(+Revisión_Avance_Periodo!$Z1511/Revisión_Avance_Periodo!$Y1511,0)</f>
        <v>0</v>
      </c>
      <c r="AK1307" s="126"/>
      <c r="AL1307" s="127"/>
      <c r="AM1307" s="125"/>
      <c r="AN1307" s="125"/>
      <c r="AO1307" s="128"/>
      <c r="AP1307" s="129"/>
    </row>
    <row r="1308" spans="1:42" x14ac:dyDescent="0.25">
      <c r="A1308" s="92">
        <v>128</v>
      </c>
      <c r="B1308" s="435" t="e">
        <f>CONCATENATE(Revisión_Avance_Periodo!$D1512,";",Revisión_Avance_Periodo!$F1512,";",Revisión_Avance_Periodo!$L1512)</f>
        <v>#REF!</v>
      </c>
      <c r="C1308" s="435" t="e">
        <f t="shared" si="106"/>
        <v>#REF!</v>
      </c>
      <c r="D1308" s="114" t="e">
        <f>VLOOKUP($A1308,#REF!,3,FALSE)</f>
        <v>#REF!</v>
      </c>
      <c r="E1308" s="436" t="e">
        <f>VLOOKUP($A1308,#REF!,4,FALSE)</f>
        <v>#REF!</v>
      </c>
      <c r="F1308" s="102" t="e">
        <f>VLOOKUP($A1308,#REF!,5,FALSE)</f>
        <v>#REF!</v>
      </c>
      <c r="G1308" s="93" t="e">
        <f>VLOOKUP($A1308,#REF!,8,FALSE)</f>
        <v>#REF!</v>
      </c>
      <c r="H1308" s="93" t="e">
        <f>VLOOKUP($A1308,#REF!,7,FALSE)</f>
        <v>#REF!</v>
      </c>
      <c r="I1308" s="438" t="e">
        <f>VLOOKUP($A1308,#REF!,10,FALSE)</f>
        <v>#REF!</v>
      </c>
      <c r="J1308" s="93" t="e">
        <f>VLOOKUP($A1308,#REF!,11,FALSE)</f>
        <v>#REF!</v>
      </c>
      <c r="K1308" s="114" t="e">
        <f>VLOOKUP($A1308,#REF!,12,FALSE)</f>
        <v>#REF!</v>
      </c>
      <c r="L1308" s="93" t="e">
        <f>VLOOKUP($A1308,#REF!,13,FALSE)</f>
        <v>#REF!</v>
      </c>
      <c r="M1308" s="438" t="e">
        <f>VLOOKUP($A1308,#REF!,14,FALSE)</f>
        <v>#REF!</v>
      </c>
      <c r="N1308" s="102" t="e">
        <f>VLOOKUP($A1308,#REF!,15,FALSE)</f>
        <v>#REF!</v>
      </c>
      <c r="O1308" s="102" t="e">
        <f>VLOOKUP($A1308,#REF!,18,FALSE)</f>
        <v>#REF!</v>
      </c>
      <c r="P1308" s="93" t="e">
        <f>VLOOKUP($A1308,#REF!,41,FALSE)</f>
        <v>#REF!</v>
      </c>
      <c r="Q1308" s="115" t="e">
        <f>VLOOKUP(Revisión_Avance_Periodo!$L1512,#REF!,30,FALSE)</f>
        <v>#REF!</v>
      </c>
      <c r="R1308" s="116">
        <v>2019</v>
      </c>
      <c r="S1308" s="196">
        <v>43799</v>
      </c>
      <c r="T1308" s="116" t="s">
        <v>78</v>
      </c>
      <c r="U1308" s="147" t="e">
        <f>INDEX(#REF!,MATCH(Revisión_Avance_Periodo!$L1308,#REF!,0),MATCH(Revisión_Avance_Periodo!$T1308,#REF!,0))</f>
        <v>#REF!</v>
      </c>
      <c r="V1308" s="147" t="e">
        <f>INDEX(#REF!,MATCH(Revisión_Avance_Periodo!$L1308,#REF!,0),MATCH(Revisión_Avance_Periodo!$T1308,#REF!,0))</f>
        <v>#REF!</v>
      </c>
      <c r="W1308" s="118">
        <f t="shared" si="108"/>
        <v>0</v>
      </c>
      <c r="X1308" s="116" t="str">
        <f>VLOOKUP(W1308,Tabla_Estado_Meta_OAP_2019[#All],3,TRUE)</f>
        <v>Por Ejecutar</v>
      </c>
      <c r="Y1308" s="150" t="e">
        <f>SUBTOTAL(9,$U$206:$U1308)</f>
        <v>#REF!</v>
      </c>
      <c r="Z1308" s="151" t="e">
        <f>SUBTOTAL(9,$V$206:$V1308)</f>
        <v>#REF!</v>
      </c>
      <c r="AA1308" s="159">
        <f>IFERROR(+Revisión_Avance_Periodo!$Z1308/Revisión_Avance_Periodo!$Y1308,0)</f>
        <v>0</v>
      </c>
      <c r="AB1308" s="126"/>
      <c r="AC1308" s="127"/>
      <c r="AD1308" s="125"/>
      <c r="AE1308" s="125"/>
      <c r="AF1308" s="128"/>
      <c r="AG1308" s="129"/>
      <c r="AH1308" s="150" t="e">
        <f>SUBTOTAL(9,$U$1308:$U1502)</f>
        <v>#REF!</v>
      </c>
      <c r="AI1308" s="151" t="e">
        <f>SUBTOTAL(9,$V$1308:$V1502)</f>
        <v>#REF!</v>
      </c>
      <c r="AJ1308" s="159">
        <f>IFERROR(+Revisión_Avance_Periodo!$Z1512/Revisión_Avance_Periodo!$Y1512,0)</f>
        <v>0</v>
      </c>
      <c r="AK1308" s="126"/>
      <c r="AL1308" s="127"/>
      <c r="AM1308" s="125"/>
      <c r="AN1308" s="125"/>
      <c r="AO1308" s="128"/>
      <c r="AP1308" s="129"/>
    </row>
    <row r="1309" spans="1:42" ht="15.75" thickBot="1" x14ac:dyDescent="0.3">
      <c r="A1309" s="97">
        <v>128</v>
      </c>
      <c r="B1309" s="435" t="e">
        <f>CONCATENATE(Revisión_Avance_Periodo!$D1513,";",Revisión_Avance_Periodo!$F1513,";",Revisión_Avance_Periodo!$L1513)</f>
        <v>#REF!</v>
      </c>
      <c r="C1309" s="435" t="e">
        <f t="shared" si="106"/>
        <v>#REF!</v>
      </c>
      <c r="D1309" s="123" t="e">
        <f>VLOOKUP($A1309,#REF!,3,FALSE)</f>
        <v>#REF!</v>
      </c>
      <c r="E1309" s="436" t="e">
        <f>VLOOKUP($A1309,#REF!,4,FALSE)</f>
        <v>#REF!</v>
      </c>
      <c r="F1309" s="103" t="e">
        <f>VLOOKUP($A1309,#REF!,5,FALSE)</f>
        <v>#REF!</v>
      </c>
      <c r="G1309" s="98" t="e">
        <f>VLOOKUP($A1309,#REF!,8,FALSE)</f>
        <v>#REF!</v>
      </c>
      <c r="H1309" s="93" t="e">
        <f>VLOOKUP($A1309,#REF!,7,FALSE)</f>
        <v>#REF!</v>
      </c>
      <c r="I1309" s="438" t="e">
        <f>VLOOKUP($A1309,#REF!,10,FALSE)</f>
        <v>#REF!</v>
      </c>
      <c r="J1309" s="98" t="e">
        <f>VLOOKUP($A1309,#REF!,11,FALSE)</f>
        <v>#REF!</v>
      </c>
      <c r="K1309" s="114" t="e">
        <f>VLOOKUP($A1309,#REF!,12,FALSE)</f>
        <v>#REF!</v>
      </c>
      <c r="L1309" s="98" t="e">
        <f>VLOOKUP($A1309,#REF!,13,FALSE)</f>
        <v>#REF!</v>
      </c>
      <c r="M1309" s="438" t="e">
        <f>VLOOKUP($A1309,#REF!,14,FALSE)</f>
        <v>#REF!</v>
      </c>
      <c r="N1309" s="103" t="e">
        <f>VLOOKUP($A1309,#REF!,15,FALSE)</f>
        <v>#REF!</v>
      </c>
      <c r="O1309" s="103" t="e">
        <f>VLOOKUP($A1309,#REF!,18,FALSE)</f>
        <v>#REF!</v>
      </c>
      <c r="P1309" s="93" t="e">
        <f>VLOOKUP($A1309,#REF!,41,FALSE)</f>
        <v>#REF!</v>
      </c>
      <c r="Q1309" s="115" t="e">
        <f>VLOOKUP(Revisión_Avance_Periodo!$L1513,#REF!,30,FALSE)</f>
        <v>#REF!</v>
      </c>
      <c r="R1309" s="116">
        <v>2019</v>
      </c>
      <c r="S1309" s="196">
        <v>43829</v>
      </c>
      <c r="T1309" s="124" t="s">
        <v>79</v>
      </c>
      <c r="U1309" s="147" t="e">
        <f>INDEX(#REF!,MATCH(Revisión_Avance_Periodo!$L1309,#REF!,0),MATCH(Revisión_Avance_Periodo!$T1309,#REF!,0))</f>
        <v>#REF!</v>
      </c>
      <c r="V1309" s="147" t="e">
        <f>INDEX(#REF!,MATCH(Revisión_Avance_Periodo!$L1309,#REF!,0),MATCH(Revisión_Avance_Periodo!$T1309,#REF!,0))</f>
        <v>#REF!</v>
      </c>
      <c r="W1309" s="118">
        <f t="shared" si="108"/>
        <v>0</v>
      </c>
      <c r="X1309" s="124" t="str">
        <f>VLOOKUP(W1309,Tabla_Estado_Meta_OAP_2019[#All],3,TRUE)</f>
        <v>Por Ejecutar</v>
      </c>
      <c r="Y1309" s="150" t="e">
        <f>SUBTOTAL(9,$U$206:$U1309)</f>
        <v>#REF!</v>
      </c>
      <c r="Z1309" s="151" t="e">
        <f>SUBTOTAL(9,$V$206:$V1309)</f>
        <v>#REF!</v>
      </c>
      <c r="AA1309" s="159">
        <f>IFERROR(+Revisión_Avance_Periodo!$Z1309/Revisión_Avance_Periodo!$Y1309,0)</f>
        <v>0</v>
      </c>
      <c r="AB1309" s="126"/>
      <c r="AC1309" s="127"/>
      <c r="AD1309" s="125"/>
      <c r="AE1309" s="125"/>
      <c r="AF1309" s="128"/>
      <c r="AG1309" s="129"/>
      <c r="AH1309" s="150" t="e">
        <f>SUBTOTAL(9,$U$1309:$U1502)</f>
        <v>#REF!</v>
      </c>
      <c r="AI1309" s="151" t="e">
        <f>SUBTOTAL(9,$V$1309:$V1502)</f>
        <v>#REF!</v>
      </c>
      <c r="AJ1309" s="159">
        <f>IFERROR(+Revisión_Avance_Periodo!$Z1513/Revisión_Avance_Periodo!$Y1513,0)</f>
        <v>0</v>
      </c>
      <c r="AK1309" s="126"/>
      <c r="AL1309" s="127"/>
      <c r="AM1309" s="125"/>
      <c r="AN1309" s="125"/>
      <c r="AO1309" s="128"/>
      <c r="AP1309" s="129"/>
    </row>
    <row r="1310" spans="1:42" x14ac:dyDescent="0.25">
      <c r="A1310" s="92">
        <v>133</v>
      </c>
      <c r="B1310" s="435" t="e">
        <f>CONCATENATE(Revisión_Avance_Periodo!$D1562,";",Revisión_Avance_Periodo!$F1562,";",Revisión_Avance_Periodo!$L1562)</f>
        <v>#REF!</v>
      </c>
      <c r="C1310" s="435" t="e">
        <f t="shared" si="106"/>
        <v>#REF!</v>
      </c>
      <c r="D1310" s="114" t="e">
        <f>VLOOKUP($A1310,#REF!,3,FALSE)</f>
        <v>#REF!</v>
      </c>
      <c r="E1310" s="436" t="e">
        <f>VLOOKUP($A1310,#REF!,4,FALSE)</f>
        <v>#REF!</v>
      </c>
      <c r="F1310" s="102" t="e">
        <f>VLOOKUP($A1310,#REF!,5,FALSE)</f>
        <v>#REF!</v>
      </c>
      <c r="G1310" s="93" t="e">
        <f>VLOOKUP($A1310,#REF!,8,FALSE)</f>
        <v>#REF!</v>
      </c>
      <c r="H1310" s="93" t="e">
        <f>VLOOKUP($A1310,#REF!,7,FALSE)</f>
        <v>#REF!</v>
      </c>
      <c r="I1310" s="438" t="e">
        <f>VLOOKUP($A1310,#REF!,10,FALSE)</f>
        <v>#REF!</v>
      </c>
      <c r="J1310" s="93" t="e">
        <f>VLOOKUP($A1310,#REF!,11,FALSE)</f>
        <v>#REF!</v>
      </c>
      <c r="K1310" s="114" t="e">
        <f>VLOOKUP($A1310,#REF!,12,FALSE)</f>
        <v>#REF!</v>
      </c>
      <c r="L1310" s="93" t="e">
        <f>VLOOKUP($A1310,#REF!,13,FALSE)</f>
        <v>#REF!</v>
      </c>
      <c r="M1310" s="438" t="e">
        <f>VLOOKUP($A1310,#REF!,14,FALSE)</f>
        <v>#REF!</v>
      </c>
      <c r="N1310" s="102" t="e">
        <f>VLOOKUP($A1310,#REF!,15,FALSE)</f>
        <v>#REF!</v>
      </c>
      <c r="O1310" s="102" t="e">
        <f>VLOOKUP($A1310,#REF!,18,FALSE)</f>
        <v>#REF!</v>
      </c>
      <c r="P1310" s="93" t="e">
        <f>VLOOKUP($A1310,#REF!,41,FALSE)</f>
        <v>#REF!</v>
      </c>
      <c r="Q1310" s="115" t="e">
        <f>VLOOKUP(Revisión_Avance_Periodo!$L1562,#REF!,30,FALSE)</f>
        <v>#REF!</v>
      </c>
      <c r="R1310" s="116">
        <v>2019</v>
      </c>
      <c r="S1310" s="196">
        <v>43495</v>
      </c>
      <c r="T1310" s="116" t="s">
        <v>68</v>
      </c>
      <c r="U1310" s="136" t="e">
        <f>INDEX(#REF!,MATCH(Revisión_Avance_Periodo!$L1310,#REF!,0),MATCH(Revisión_Avance_Periodo!$T1310,#REF!,0))</f>
        <v>#REF!</v>
      </c>
      <c r="V1310" s="136" t="e">
        <f>INDEX(#REF!,MATCH(Revisión_Avance_Periodo!$L1310,#REF!,0),MATCH(Revisión_Avance_Periodo!$T1310,#REF!,0))</f>
        <v>#REF!</v>
      </c>
      <c r="W1310" s="118">
        <f t="shared" si="108"/>
        <v>0</v>
      </c>
      <c r="X1310" s="116" t="str">
        <f>VLOOKUP(W1310,Tabla_Estado_Meta_OAP_2019[#All],3,TRUE)</f>
        <v>Por Ejecutar</v>
      </c>
      <c r="Y1310" s="453" t="e">
        <f>SUBTOTAL(9,$U$206:$U1310)</f>
        <v>#REF!</v>
      </c>
      <c r="Z1310" s="454" t="e">
        <f>SUBTOTAL(9,$V$206:$V1310)</f>
        <v>#REF!</v>
      </c>
      <c r="AA1310" s="162">
        <f>IFERROR(+Revisión_Avance_Periodo!$Z1310/Revisión_Avance_Periodo!$Y1310,0)</f>
        <v>0</v>
      </c>
      <c r="AB1310" s="457" t="e">
        <f>SUBTOTAL(9,U1310:U1321)</f>
        <v>#REF!</v>
      </c>
      <c r="AC1310" s="458" t="e">
        <f>SUBTOTAL(9,V1310:V1321)</f>
        <v>#REF!</v>
      </c>
      <c r="AD1310" s="119">
        <f>IFERROR(+AC1310/AB1310,0%)</f>
        <v>0</v>
      </c>
      <c r="AE1310" s="119">
        <f>100%-Revisión_Avance_Periodo!$AD1310</f>
        <v>1</v>
      </c>
      <c r="AF1310" s="121" t="str">
        <f>VLOOKUP(AD1310,Tabla_Estado_Meta_OAP_2019[],3,TRUE)</f>
        <v>Por Ejecutar</v>
      </c>
      <c r="AG1310" s="122" t="e">
        <f>Revisión_Avance_Periodo!$AD1310*Revisión_Avance_Periodo!$Q1310</f>
        <v>#REF!</v>
      </c>
      <c r="AH1310" s="453" t="e">
        <f>SUBTOTAL(9,$U$1310:$U1562)</f>
        <v>#REF!</v>
      </c>
      <c r="AI1310" s="454" t="e">
        <f>SUBTOTAL(9,$V$1310:$V1562)</f>
        <v>#REF!</v>
      </c>
      <c r="AJ1310" s="162">
        <f>IFERROR(+Revisión_Avance_Periodo!$Z1562/Revisión_Avance_Periodo!$Y1562,0)</f>
        <v>0</v>
      </c>
      <c r="AK1310" s="457">
        <f>SUBTOTAL(9,AD1310:AD1321)</f>
        <v>0</v>
      </c>
      <c r="AL1310" s="458">
        <f>SUBTOTAL(9,AE1310:AE1321)</f>
        <v>1</v>
      </c>
      <c r="AM1310" s="119">
        <f>IFERROR(+AL1310/AK1310,0%)</f>
        <v>0</v>
      </c>
      <c r="AN1310" s="119" t="e">
        <f>100%-Revisión_Avance_Periodo!$AD1562</f>
        <v>#REF!</v>
      </c>
      <c r="AO1310" s="121" t="str">
        <f>VLOOKUP(AM1310,Tabla_Estado_Meta_OAP_2019[],3,TRUE)</f>
        <v>Por Ejecutar</v>
      </c>
      <c r="AP1310" s="122" t="e">
        <f>Revisión_Avance_Periodo!$AD1562*Revisión_Avance_Periodo!$Q1562</f>
        <v>#REF!</v>
      </c>
    </row>
    <row r="1311" spans="1:42" x14ac:dyDescent="0.25">
      <c r="A1311" s="97">
        <v>133</v>
      </c>
      <c r="B1311" s="435" t="e">
        <f>CONCATENATE(Revisión_Avance_Periodo!$D1563,";",Revisión_Avance_Periodo!$F1563,";",Revisión_Avance_Periodo!$L1563)</f>
        <v>#REF!</v>
      </c>
      <c r="C1311" s="435" t="e">
        <f t="shared" si="106"/>
        <v>#REF!</v>
      </c>
      <c r="D1311" s="123" t="e">
        <f>VLOOKUP($A1311,#REF!,3,FALSE)</f>
        <v>#REF!</v>
      </c>
      <c r="E1311" s="436" t="e">
        <f>VLOOKUP($A1311,#REF!,4,FALSE)</f>
        <v>#REF!</v>
      </c>
      <c r="F1311" s="103" t="e">
        <f>VLOOKUP($A1311,#REF!,5,FALSE)</f>
        <v>#REF!</v>
      </c>
      <c r="G1311" s="98" t="e">
        <f>VLOOKUP($A1311,#REF!,8,FALSE)</f>
        <v>#REF!</v>
      </c>
      <c r="H1311" s="93" t="e">
        <f>VLOOKUP($A1311,#REF!,7,FALSE)</f>
        <v>#REF!</v>
      </c>
      <c r="I1311" s="438" t="e">
        <f>VLOOKUP($A1311,#REF!,10,FALSE)</f>
        <v>#REF!</v>
      </c>
      <c r="J1311" s="98" t="e">
        <f>VLOOKUP($A1311,#REF!,11,FALSE)</f>
        <v>#REF!</v>
      </c>
      <c r="K1311" s="114" t="e">
        <f>VLOOKUP($A1311,#REF!,12,FALSE)</f>
        <v>#REF!</v>
      </c>
      <c r="L1311" s="98" t="e">
        <f>VLOOKUP($A1311,#REF!,13,FALSE)</f>
        <v>#REF!</v>
      </c>
      <c r="M1311" s="438" t="e">
        <f>VLOOKUP($A1311,#REF!,14,FALSE)</f>
        <v>#REF!</v>
      </c>
      <c r="N1311" s="103" t="e">
        <f>VLOOKUP($A1311,#REF!,15,FALSE)</f>
        <v>#REF!</v>
      </c>
      <c r="O1311" s="103" t="e">
        <f>VLOOKUP($A1311,#REF!,18,FALSE)</f>
        <v>#REF!</v>
      </c>
      <c r="P1311" s="93" t="e">
        <f>VLOOKUP($A1311,#REF!,41,FALSE)</f>
        <v>#REF!</v>
      </c>
      <c r="Q1311" s="115" t="e">
        <f>VLOOKUP(Revisión_Avance_Periodo!$L1563,#REF!,30,FALSE)</f>
        <v>#REF!</v>
      </c>
      <c r="R1311" s="116">
        <v>2019</v>
      </c>
      <c r="S1311" s="196">
        <v>43524</v>
      </c>
      <c r="T1311" s="124" t="s">
        <v>69</v>
      </c>
      <c r="U1311" s="136" t="e">
        <f>INDEX(#REF!,MATCH(Revisión_Avance_Periodo!$L1311,#REF!,0),MATCH(Revisión_Avance_Periodo!$T1311,#REF!,0))</f>
        <v>#REF!</v>
      </c>
      <c r="V1311" s="136" t="e">
        <f>INDEX(#REF!,MATCH(Revisión_Avance_Periodo!$L1311,#REF!,0),MATCH(Revisión_Avance_Periodo!$T1311,#REF!,0))</f>
        <v>#REF!</v>
      </c>
      <c r="W1311" s="118">
        <f t="shared" si="108"/>
        <v>0</v>
      </c>
      <c r="X1311" s="124" t="str">
        <f>VLOOKUP(W1311,Tabla_Estado_Meta_OAP_2019[#All],3,TRUE)</f>
        <v>Por Ejecutar</v>
      </c>
      <c r="Y1311" s="455" t="e">
        <f>SUBTOTAL(9,$U$206:$U1311)</f>
        <v>#REF!</v>
      </c>
      <c r="Z1311" s="456" t="e">
        <f>SUBTOTAL(9,$V$206:$V1311)</f>
        <v>#REF!</v>
      </c>
      <c r="AA1311" s="159">
        <f>IFERROR(+Revisión_Avance_Periodo!$Z1311/Revisión_Avance_Periodo!$Y1311,0)</f>
        <v>0</v>
      </c>
      <c r="AB1311" s="126"/>
      <c r="AC1311" s="127"/>
      <c r="AD1311" s="125"/>
      <c r="AE1311" s="125"/>
      <c r="AF1311" s="128"/>
      <c r="AG1311" s="129"/>
      <c r="AH1311" s="455" t="e">
        <f>SUBTOTAL(9,$U$1311:$U1562)</f>
        <v>#REF!</v>
      </c>
      <c r="AI1311" s="456" t="e">
        <f>SUBTOTAL(9,$V$1311:$V1562)</f>
        <v>#REF!</v>
      </c>
      <c r="AJ1311" s="159">
        <f>IFERROR(+Revisión_Avance_Periodo!$Z1563/Revisión_Avance_Periodo!$Y1563,0)</f>
        <v>0</v>
      </c>
      <c r="AK1311" s="126"/>
      <c r="AL1311" s="127"/>
      <c r="AM1311" s="125"/>
      <c r="AN1311" s="125"/>
      <c r="AO1311" s="128"/>
      <c r="AP1311" s="129"/>
    </row>
    <row r="1312" spans="1:42" x14ac:dyDescent="0.25">
      <c r="A1312" s="92">
        <v>133</v>
      </c>
      <c r="B1312" s="435" t="e">
        <f>CONCATENATE(Revisión_Avance_Periodo!$D1564,";",Revisión_Avance_Periodo!$F1564,";",Revisión_Avance_Periodo!$L1564)</f>
        <v>#REF!</v>
      </c>
      <c r="C1312" s="435" t="e">
        <f t="shared" si="106"/>
        <v>#REF!</v>
      </c>
      <c r="D1312" s="114" t="e">
        <f>VLOOKUP($A1312,#REF!,3,FALSE)</f>
        <v>#REF!</v>
      </c>
      <c r="E1312" s="436" t="e">
        <f>VLOOKUP($A1312,#REF!,4,FALSE)</f>
        <v>#REF!</v>
      </c>
      <c r="F1312" s="102" t="e">
        <f>VLOOKUP($A1312,#REF!,5,FALSE)</f>
        <v>#REF!</v>
      </c>
      <c r="G1312" s="93" t="e">
        <f>VLOOKUP($A1312,#REF!,8,FALSE)</f>
        <v>#REF!</v>
      </c>
      <c r="H1312" s="93" t="e">
        <f>VLOOKUP($A1312,#REF!,7,FALSE)</f>
        <v>#REF!</v>
      </c>
      <c r="I1312" s="438" t="e">
        <f>VLOOKUP($A1312,#REF!,10,FALSE)</f>
        <v>#REF!</v>
      </c>
      <c r="J1312" s="93" t="e">
        <f>VLOOKUP($A1312,#REF!,11,FALSE)</f>
        <v>#REF!</v>
      </c>
      <c r="K1312" s="114" t="e">
        <f>VLOOKUP($A1312,#REF!,12,FALSE)</f>
        <v>#REF!</v>
      </c>
      <c r="L1312" s="93" t="e">
        <f>VLOOKUP($A1312,#REF!,13,FALSE)</f>
        <v>#REF!</v>
      </c>
      <c r="M1312" s="438" t="e">
        <f>VLOOKUP($A1312,#REF!,14,FALSE)</f>
        <v>#REF!</v>
      </c>
      <c r="N1312" s="102" t="e">
        <f>VLOOKUP($A1312,#REF!,15,FALSE)</f>
        <v>#REF!</v>
      </c>
      <c r="O1312" s="102" t="e">
        <f>VLOOKUP($A1312,#REF!,18,FALSE)</f>
        <v>#REF!</v>
      </c>
      <c r="P1312" s="93" t="e">
        <f>VLOOKUP($A1312,#REF!,41,FALSE)</f>
        <v>#REF!</v>
      </c>
      <c r="Q1312" s="115" t="e">
        <f>VLOOKUP(Revisión_Avance_Periodo!$L1564,#REF!,30,FALSE)</f>
        <v>#REF!</v>
      </c>
      <c r="R1312" s="116">
        <v>2019</v>
      </c>
      <c r="S1312" s="196">
        <v>43554</v>
      </c>
      <c r="T1312" s="116" t="s">
        <v>70</v>
      </c>
      <c r="U1312" s="136" t="e">
        <f>INDEX(#REF!,MATCH(Revisión_Avance_Periodo!$L1312,#REF!,0),MATCH(Revisión_Avance_Periodo!$T1312,#REF!,0))</f>
        <v>#REF!</v>
      </c>
      <c r="V1312" s="136" t="e">
        <f>INDEX(#REF!,MATCH(Revisión_Avance_Periodo!$L1312,#REF!,0),MATCH(Revisión_Avance_Periodo!$T1312,#REF!,0))</f>
        <v>#REF!</v>
      </c>
      <c r="W1312" s="118">
        <f t="shared" si="108"/>
        <v>0</v>
      </c>
      <c r="X1312" s="116" t="str">
        <f>VLOOKUP(W1312,Tabla_Estado_Meta_OAP_2019[#All],3,TRUE)</f>
        <v>Por Ejecutar</v>
      </c>
      <c r="Y1312" s="455" t="e">
        <f>SUBTOTAL(9,$U$206:$U1312)</f>
        <v>#REF!</v>
      </c>
      <c r="Z1312" s="456" t="e">
        <f>SUBTOTAL(9,$V$206:$V1312)</f>
        <v>#REF!</v>
      </c>
      <c r="AA1312" s="159">
        <f>IFERROR(+Revisión_Avance_Periodo!$Z1312/Revisión_Avance_Periodo!$Y1312,0)</f>
        <v>0</v>
      </c>
      <c r="AB1312" s="126"/>
      <c r="AC1312" s="127"/>
      <c r="AD1312" s="125"/>
      <c r="AE1312" s="125"/>
      <c r="AF1312" s="128"/>
      <c r="AG1312" s="129"/>
      <c r="AH1312" s="455" t="e">
        <f>SUBTOTAL(9,$U$1312:$U1562)</f>
        <v>#REF!</v>
      </c>
      <c r="AI1312" s="456" t="e">
        <f>SUBTOTAL(9,$V$1312:$V1562)</f>
        <v>#REF!</v>
      </c>
      <c r="AJ1312" s="159">
        <f>IFERROR(+Revisión_Avance_Periodo!$Z1564/Revisión_Avance_Periodo!$Y1564,0)</f>
        <v>0</v>
      </c>
      <c r="AK1312" s="126"/>
      <c r="AL1312" s="127"/>
      <c r="AM1312" s="125"/>
      <c r="AN1312" s="125"/>
      <c r="AO1312" s="128"/>
      <c r="AP1312" s="129"/>
    </row>
    <row r="1313" spans="1:42" x14ac:dyDescent="0.25">
      <c r="A1313" s="97">
        <v>133</v>
      </c>
      <c r="B1313" s="435" t="e">
        <f>CONCATENATE(Revisión_Avance_Periodo!$D1565,";",Revisión_Avance_Periodo!$F1565,";",Revisión_Avance_Periodo!$L1565)</f>
        <v>#REF!</v>
      </c>
      <c r="C1313" s="435" t="e">
        <f t="shared" si="106"/>
        <v>#REF!</v>
      </c>
      <c r="D1313" s="123" t="e">
        <f>VLOOKUP($A1313,#REF!,3,FALSE)</f>
        <v>#REF!</v>
      </c>
      <c r="E1313" s="436" t="e">
        <f>VLOOKUP($A1313,#REF!,4,FALSE)</f>
        <v>#REF!</v>
      </c>
      <c r="F1313" s="103" t="e">
        <f>VLOOKUP($A1313,#REF!,5,FALSE)</f>
        <v>#REF!</v>
      </c>
      <c r="G1313" s="98" t="e">
        <f>VLOOKUP($A1313,#REF!,8,FALSE)</f>
        <v>#REF!</v>
      </c>
      <c r="H1313" s="93" t="e">
        <f>VLOOKUP($A1313,#REF!,7,FALSE)</f>
        <v>#REF!</v>
      </c>
      <c r="I1313" s="438" t="e">
        <f>VLOOKUP($A1313,#REF!,10,FALSE)</f>
        <v>#REF!</v>
      </c>
      <c r="J1313" s="98" t="e">
        <f>VLOOKUP($A1313,#REF!,11,FALSE)</f>
        <v>#REF!</v>
      </c>
      <c r="K1313" s="114" t="e">
        <f>VLOOKUP($A1313,#REF!,12,FALSE)</f>
        <v>#REF!</v>
      </c>
      <c r="L1313" s="98" t="e">
        <f>VLOOKUP($A1313,#REF!,13,FALSE)</f>
        <v>#REF!</v>
      </c>
      <c r="M1313" s="438" t="e">
        <f>VLOOKUP($A1313,#REF!,14,FALSE)</f>
        <v>#REF!</v>
      </c>
      <c r="N1313" s="103" t="e">
        <f>VLOOKUP($A1313,#REF!,15,FALSE)</f>
        <v>#REF!</v>
      </c>
      <c r="O1313" s="103" t="e">
        <f>VLOOKUP($A1313,#REF!,18,FALSE)</f>
        <v>#REF!</v>
      </c>
      <c r="P1313" s="93" t="e">
        <f>VLOOKUP($A1313,#REF!,41,FALSE)</f>
        <v>#REF!</v>
      </c>
      <c r="Q1313" s="115" t="e">
        <f>VLOOKUP(Revisión_Avance_Periodo!$L1565,#REF!,30,FALSE)</f>
        <v>#REF!</v>
      </c>
      <c r="R1313" s="116">
        <v>2019</v>
      </c>
      <c r="S1313" s="196">
        <v>43585</v>
      </c>
      <c r="T1313" s="124" t="s">
        <v>71</v>
      </c>
      <c r="U1313" s="136" t="e">
        <f>INDEX(#REF!,MATCH(Revisión_Avance_Periodo!$L1313,#REF!,0),MATCH(Revisión_Avance_Periodo!$T1313,#REF!,0))</f>
        <v>#REF!</v>
      </c>
      <c r="V1313" s="136" t="e">
        <f>INDEX(#REF!,MATCH(Revisión_Avance_Periodo!$L1313,#REF!,0),MATCH(Revisión_Avance_Periodo!$T1313,#REF!,0))</f>
        <v>#REF!</v>
      </c>
      <c r="W1313" s="118">
        <f t="shared" si="108"/>
        <v>0</v>
      </c>
      <c r="X1313" s="124" t="str">
        <f>VLOOKUP(W1313,Tabla_Estado_Meta_OAP_2019[#All],3,TRUE)</f>
        <v>Por Ejecutar</v>
      </c>
      <c r="Y1313" s="455" t="e">
        <f>SUBTOTAL(9,$U$206:$U1313)</f>
        <v>#REF!</v>
      </c>
      <c r="Z1313" s="456" t="e">
        <f>SUBTOTAL(9,$V$206:$V1313)</f>
        <v>#REF!</v>
      </c>
      <c r="AA1313" s="159">
        <f>IFERROR(+Revisión_Avance_Periodo!$Z1313/Revisión_Avance_Periodo!$Y1313,0)</f>
        <v>0</v>
      </c>
      <c r="AB1313" s="126"/>
      <c r="AC1313" s="127"/>
      <c r="AD1313" s="125"/>
      <c r="AE1313" s="125"/>
      <c r="AF1313" s="128"/>
      <c r="AG1313" s="129"/>
      <c r="AH1313" s="455" t="e">
        <f>SUBTOTAL(9,$U$1313:$U1562)</f>
        <v>#REF!</v>
      </c>
      <c r="AI1313" s="456" t="e">
        <f>SUBTOTAL(9,$V$1313:$V1562)</f>
        <v>#REF!</v>
      </c>
      <c r="AJ1313" s="159">
        <f>IFERROR(+Revisión_Avance_Periodo!$Z1565/Revisión_Avance_Periodo!$Y1565,0)</f>
        <v>0</v>
      </c>
      <c r="AK1313" s="126"/>
      <c r="AL1313" s="127"/>
      <c r="AM1313" s="125"/>
      <c r="AN1313" s="125"/>
      <c r="AO1313" s="128"/>
      <c r="AP1313" s="129"/>
    </row>
    <row r="1314" spans="1:42" x14ac:dyDescent="0.25">
      <c r="A1314" s="92">
        <v>133</v>
      </c>
      <c r="B1314" s="435" t="e">
        <f>CONCATENATE(Revisión_Avance_Periodo!$D1566,";",Revisión_Avance_Periodo!$F1566,";",Revisión_Avance_Periodo!$L1566)</f>
        <v>#REF!</v>
      </c>
      <c r="C1314" s="435" t="e">
        <f t="shared" si="106"/>
        <v>#REF!</v>
      </c>
      <c r="D1314" s="114" t="e">
        <f>VLOOKUP($A1314,#REF!,3,FALSE)</f>
        <v>#REF!</v>
      </c>
      <c r="E1314" s="436" t="e">
        <f>VLOOKUP($A1314,#REF!,4,FALSE)</f>
        <v>#REF!</v>
      </c>
      <c r="F1314" s="102" t="e">
        <f>VLOOKUP($A1314,#REF!,5,FALSE)</f>
        <v>#REF!</v>
      </c>
      <c r="G1314" s="93" t="e">
        <f>VLOOKUP($A1314,#REF!,8,FALSE)</f>
        <v>#REF!</v>
      </c>
      <c r="H1314" s="93" t="e">
        <f>VLOOKUP($A1314,#REF!,7,FALSE)</f>
        <v>#REF!</v>
      </c>
      <c r="I1314" s="438" t="e">
        <f>VLOOKUP($A1314,#REF!,10,FALSE)</f>
        <v>#REF!</v>
      </c>
      <c r="J1314" s="93" t="e">
        <f>VLOOKUP($A1314,#REF!,11,FALSE)</f>
        <v>#REF!</v>
      </c>
      <c r="K1314" s="114" t="e">
        <f>VLOOKUP($A1314,#REF!,12,FALSE)</f>
        <v>#REF!</v>
      </c>
      <c r="L1314" s="93" t="e">
        <f>VLOOKUP($A1314,#REF!,13,FALSE)</f>
        <v>#REF!</v>
      </c>
      <c r="M1314" s="438" t="e">
        <f>VLOOKUP($A1314,#REF!,14,FALSE)</f>
        <v>#REF!</v>
      </c>
      <c r="N1314" s="102" t="e">
        <f>VLOOKUP($A1314,#REF!,15,FALSE)</f>
        <v>#REF!</v>
      </c>
      <c r="O1314" s="102" t="e">
        <f>VLOOKUP($A1314,#REF!,18,FALSE)</f>
        <v>#REF!</v>
      </c>
      <c r="P1314" s="93" t="e">
        <f>VLOOKUP($A1314,#REF!,41,FALSE)</f>
        <v>#REF!</v>
      </c>
      <c r="Q1314" s="115" t="e">
        <f>VLOOKUP(Revisión_Avance_Periodo!$L1566,#REF!,30,FALSE)</f>
        <v>#REF!</v>
      </c>
      <c r="R1314" s="116">
        <v>2019</v>
      </c>
      <c r="S1314" s="196">
        <v>43615</v>
      </c>
      <c r="T1314" s="116" t="s">
        <v>72</v>
      </c>
      <c r="U1314" s="136" t="e">
        <f>INDEX(#REF!,MATCH(Revisión_Avance_Periodo!$L1314,#REF!,0),MATCH(Revisión_Avance_Periodo!$T1314,#REF!,0))</f>
        <v>#REF!</v>
      </c>
      <c r="V1314" s="136" t="e">
        <f>INDEX(#REF!,MATCH(Revisión_Avance_Periodo!$L1314,#REF!,0),MATCH(Revisión_Avance_Periodo!$T1314,#REF!,0))</f>
        <v>#REF!</v>
      </c>
      <c r="W1314" s="118">
        <f t="shared" si="108"/>
        <v>0</v>
      </c>
      <c r="X1314" s="116" t="str">
        <f>VLOOKUP(W1314,Tabla_Estado_Meta_OAP_2019[#All],3,TRUE)</f>
        <v>Por Ejecutar</v>
      </c>
      <c r="Y1314" s="455" t="e">
        <f>SUBTOTAL(9,$U$206:$U1314)</f>
        <v>#REF!</v>
      </c>
      <c r="Z1314" s="456" t="e">
        <f>SUBTOTAL(9,$V$206:$V1314)</f>
        <v>#REF!</v>
      </c>
      <c r="AA1314" s="159">
        <f>IFERROR(+Revisión_Avance_Periodo!$Z1314/Revisión_Avance_Periodo!$Y1314,0)</f>
        <v>0</v>
      </c>
      <c r="AB1314" s="126"/>
      <c r="AC1314" s="127"/>
      <c r="AD1314" s="125"/>
      <c r="AE1314" s="125"/>
      <c r="AF1314" s="128"/>
      <c r="AG1314" s="129"/>
      <c r="AH1314" s="455" t="e">
        <f>SUBTOTAL(9,$U$1314:$U1562)</f>
        <v>#REF!</v>
      </c>
      <c r="AI1314" s="456" t="e">
        <f>SUBTOTAL(9,$V$1314:$V1562)</f>
        <v>#REF!</v>
      </c>
      <c r="AJ1314" s="159">
        <f>IFERROR(+Revisión_Avance_Periodo!$Z1566/Revisión_Avance_Periodo!$Y1566,0)</f>
        <v>0</v>
      </c>
      <c r="AK1314" s="126"/>
      <c r="AL1314" s="127"/>
      <c r="AM1314" s="125"/>
      <c r="AN1314" s="125"/>
      <c r="AO1314" s="128"/>
      <c r="AP1314" s="129"/>
    </row>
    <row r="1315" spans="1:42" x14ac:dyDescent="0.25">
      <c r="A1315" s="97">
        <v>133</v>
      </c>
      <c r="B1315" s="435" t="e">
        <f>CONCATENATE(Revisión_Avance_Periodo!$D1567,";",Revisión_Avance_Periodo!$F1567,";",Revisión_Avance_Periodo!$L1567)</f>
        <v>#REF!</v>
      </c>
      <c r="C1315" s="435" t="e">
        <f t="shared" si="106"/>
        <v>#REF!</v>
      </c>
      <c r="D1315" s="123" t="e">
        <f>VLOOKUP($A1315,#REF!,3,FALSE)</f>
        <v>#REF!</v>
      </c>
      <c r="E1315" s="436" t="e">
        <f>VLOOKUP($A1315,#REF!,4,FALSE)</f>
        <v>#REF!</v>
      </c>
      <c r="F1315" s="103" t="e">
        <f>VLOOKUP($A1315,#REF!,5,FALSE)</f>
        <v>#REF!</v>
      </c>
      <c r="G1315" s="98" t="e">
        <f>VLOOKUP($A1315,#REF!,8,FALSE)</f>
        <v>#REF!</v>
      </c>
      <c r="H1315" s="93" t="e">
        <f>VLOOKUP($A1315,#REF!,7,FALSE)</f>
        <v>#REF!</v>
      </c>
      <c r="I1315" s="438" t="e">
        <f>VLOOKUP($A1315,#REF!,10,FALSE)</f>
        <v>#REF!</v>
      </c>
      <c r="J1315" s="98" t="e">
        <f>VLOOKUP($A1315,#REF!,11,FALSE)</f>
        <v>#REF!</v>
      </c>
      <c r="K1315" s="114" t="e">
        <f>VLOOKUP($A1315,#REF!,12,FALSE)</f>
        <v>#REF!</v>
      </c>
      <c r="L1315" s="98" t="e">
        <f>VLOOKUP($A1315,#REF!,13,FALSE)</f>
        <v>#REF!</v>
      </c>
      <c r="M1315" s="438" t="e">
        <f>VLOOKUP($A1315,#REF!,14,FALSE)</f>
        <v>#REF!</v>
      </c>
      <c r="N1315" s="103" t="e">
        <f>VLOOKUP($A1315,#REF!,15,FALSE)</f>
        <v>#REF!</v>
      </c>
      <c r="O1315" s="103" t="e">
        <f>VLOOKUP($A1315,#REF!,18,FALSE)</f>
        <v>#REF!</v>
      </c>
      <c r="P1315" s="93" t="e">
        <f>VLOOKUP($A1315,#REF!,41,FALSE)</f>
        <v>#REF!</v>
      </c>
      <c r="Q1315" s="115" t="e">
        <f>VLOOKUP(Revisión_Avance_Periodo!$L1567,#REF!,30,FALSE)</f>
        <v>#REF!</v>
      </c>
      <c r="R1315" s="116">
        <v>2019</v>
      </c>
      <c r="S1315" s="196">
        <v>43646</v>
      </c>
      <c r="T1315" s="124" t="s">
        <v>73</v>
      </c>
      <c r="U1315" s="136" t="e">
        <f>INDEX(#REF!,MATCH(Revisión_Avance_Periodo!$L1315,#REF!,0),MATCH(Revisión_Avance_Periodo!$T1315,#REF!,0))</f>
        <v>#REF!</v>
      </c>
      <c r="V1315" s="136" t="e">
        <f>INDEX(#REF!,MATCH(Revisión_Avance_Periodo!$L1315,#REF!,0),MATCH(Revisión_Avance_Periodo!$T1315,#REF!,0))</f>
        <v>#REF!</v>
      </c>
      <c r="W1315" s="118">
        <f t="shared" si="108"/>
        <v>0</v>
      </c>
      <c r="X1315" s="124" t="str">
        <f>VLOOKUP(W1315,Tabla_Estado_Meta_OAP_2019[#All],3,TRUE)</f>
        <v>Por Ejecutar</v>
      </c>
      <c r="Y1315" s="455" t="e">
        <f>SUBTOTAL(9,$U$206:$U1315)</f>
        <v>#REF!</v>
      </c>
      <c r="Z1315" s="456" t="e">
        <f>SUBTOTAL(9,$V$206:$V1315)</f>
        <v>#REF!</v>
      </c>
      <c r="AA1315" s="159">
        <f>IFERROR(+Revisión_Avance_Periodo!$Z1315/Revisión_Avance_Periodo!$Y1315,0)</f>
        <v>0</v>
      </c>
      <c r="AB1315" s="126"/>
      <c r="AC1315" s="127"/>
      <c r="AD1315" s="125"/>
      <c r="AE1315" s="125"/>
      <c r="AF1315" s="128"/>
      <c r="AG1315" s="129"/>
      <c r="AH1315" s="455" t="e">
        <f>SUBTOTAL(9,$U$1315:$U1562)</f>
        <v>#REF!</v>
      </c>
      <c r="AI1315" s="456" t="e">
        <f>SUBTOTAL(9,$V$1315:$V1562)</f>
        <v>#REF!</v>
      </c>
      <c r="AJ1315" s="159">
        <f>IFERROR(+Revisión_Avance_Periodo!$Z1567/Revisión_Avance_Periodo!$Y1567,0)</f>
        <v>0</v>
      </c>
      <c r="AK1315" s="126"/>
      <c r="AL1315" s="127"/>
      <c r="AM1315" s="125"/>
      <c r="AN1315" s="125"/>
      <c r="AO1315" s="128"/>
      <c r="AP1315" s="129"/>
    </row>
    <row r="1316" spans="1:42" x14ac:dyDescent="0.25">
      <c r="A1316" s="92">
        <v>133</v>
      </c>
      <c r="B1316" s="435" t="e">
        <f>CONCATENATE(Revisión_Avance_Periodo!$D1568,";",Revisión_Avance_Periodo!$F1568,";",Revisión_Avance_Periodo!$L1568)</f>
        <v>#REF!</v>
      </c>
      <c r="C1316" s="435" t="e">
        <f t="shared" si="106"/>
        <v>#REF!</v>
      </c>
      <c r="D1316" s="114" t="e">
        <f>VLOOKUP($A1316,#REF!,3,FALSE)</f>
        <v>#REF!</v>
      </c>
      <c r="E1316" s="436" t="e">
        <f>VLOOKUP($A1316,#REF!,4,FALSE)</f>
        <v>#REF!</v>
      </c>
      <c r="F1316" s="102" t="e">
        <f>VLOOKUP($A1316,#REF!,5,FALSE)</f>
        <v>#REF!</v>
      </c>
      <c r="G1316" s="93" t="e">
        <f>VLOOKUP($A1316,#REF!,8,FALSE)</f>
        <v>#REF!</v>
      </c>
      <c r="H1316" s="93" t="e">
        <f>VLOOKUP($A1316,#REF!,7,FALSE)</f>
        <v>#REF!</v>
      </c>
      <c r="I1316" s="438" t="e">
        <f>VLOOKUP($A1316,#REF!,10,FALSE)</f>
        <v>#REF!</v>
      </c>
      <c r="J1316" s="93" t="e">
        <f>VLOOKUP($A1316,#REF!,11,FALSE)</f>
        <v>#REF!</v>
      </c>
      <c r="K1316" s="114" t="e">
        <f>VLOOKUP($A1316,#REF!,12,FALSE)</f>
        <v>#REF!</v>
      </c>
      <c r="L1316" s="93" t="e">
        <f>VLOOKUP($A1316,#REF!,13,FALSE)</f>
        <v>#REF!</v>
      </c>
      <c r="M1316" s="438" t="e">
        <f>VLOOKUP($A1316,#REF!,14,FALSE)</f>
        <v>#REF!</v>
      </c>
      <c r="N1316" s="102" t="e">
        <f>VLOOKUP($A1316,#REF!,15,FALSE)</f>
        <v>#REF!</v>
      </c>
      <c r="O1316" s="102" t="e">
        <f>VLOOKUP($A1316,#REF!,18,FALSE)</f>
        <v>#REF!</v>
      </c>
      <c r="P1316" s="93" t="e">
        <f>VLOOKUP($A1316,#REF!,41,FALSE)</f>
        <v>#REF!</v>
      </c>
      <c r="Q1316" s="115" t="e">
        <f>VLOOKUP(Revisión_Avance_Periodo!$L1568,#REF!,30,FALSE)</f>
        <v>#REF!</v>
      </c>
      <c r="R1316" s="116">
        <v>2019</v>
      </c>
      <c r="S1316" s="196">
        <v>43676</v>
      </c>
      <c r="T1316" s="116" t="s">
        <v>74</v>
      </c>
      <c r="U1316" s="136" t="e">
        <f>INDEX(#REF!,MATCH(Revisión_Avance_Periodo!$L1316,#REF!,0),MATCH(Revisión_Avance_Periodo!$T1316,#REF!,0))</f>
        <v>#REF!</v>
      </c>
      <c r="V1316" s="136" t="e">
        <f>INDEX(#REF!,MATCH(Revisión_Avance_Periodo!$L1316,#REF!,0),MATCH(Revisión_Avance_Periodo!$T1316,#REF!,0))</f>
        <v>#REF!</v>
      </c>
      <c r="W1316" s="118">
        <f t="shared" si="108"/>
        <v>0</v>
      </c>
      <c r="X1316" s="116" t="str">
        <f>VLOOKUP(W1316,Tabla_Estado_Meta_OAP_2019[#All],3,TRUE)</f>
        <v>Por Ejecutar</v>
      </c>
      <c r="Y1316" s="455" t="e">
        <f>SUBTOTAL(9,$U$206:$U1316)</f>
        <v>#REF!</v>
      </c>
      <c r="Z1316" s="456" t="e">
        <f>SUBTOTAL(9,$V$206:$V1316)</f>
        <v>#REF!</v>
      </c>
      <c r="AA1316" s="159">
        <f>IFERROR(+Revisión_Avance_Periodo!$Z1316/Revisión_Avance_Periodo!$Y1316,0)</f>
        <v>0</v>
      </c>
      <c r="AB1316" s="126"/>
      <c r="AC1316" s="127"/>
      <c r="AD1316" s="125"/>
      <c r="AE1316" s="125"/>
      <c r="AF1316" s="128"/>
      <c r="AG1316" s="129"/>
      <c r="AH1316" s="455" t="e">
        <f>SUBTOTAL(9,$U$1316:$U1562)</f>
        <v>#REF!</v>
      </c>
      <c r="AI1316" s="456" t="e">
        <f>SUBTOTAL(9,$V$1316:$V1562)</f>
        <v>#REF!</v>
      </c>
      <c r="AJ1316" s="159">
        <f>IFERROR(+Revisión_Avance_Periodo!$Z1568/Revisión_Avance_Periodo!$Y1568,0)</f>
        <v>0</v>
      </c>
      <c r="AK1316" s="126"/>
      <c r="AL1316" s="127"/>
      <c r="AM1316" s="125"/>
      <c r="AN1316" s="125"/>
      <c r="AO1316" s="128"/>
      <c r="AP1316" s="129"/>
    </row>
    <row r="1317" spans="1:42" x14ac:dyDescent="0.25">
      <c r="A1317" s="97">
        <v>133</v>
      </c>
      <c r="B1317" s="435" t="e">
        <f>CONCATENATE(Revisión_Avance_Periodo!$D1569,";",Revisión_Avance_Periodo!$F1569,";",Revisión_Avance_Periodo!$L1569)</f>
        <v>#REF!</v>
      </c>
      <c r="C1317" s="435" t="e">
        <f t="shared" si="106"/>
        <v>#REF!</v>
      </c>
      <c r="D1317" s="123" t="e">
        <f>VLOOKUP($A1317,#REF!,3,FALSE)</f>
        <v>#REF!</v>
      </c>
      <c r="E1317" s="436" t="e">
        <f>VLOOKUP($A1317,#REF!,4,FALSE)</f>
        <v>#REF!</v>
      </c>
      <c r="F1317" s="103" t="e">
        <f>VLOOKUP($A1317,#REF!,5,FALSE)</f>
        <v>#REF!</v>
      </c>
      <c r="G1317" s="98" t="e">
        <f>VLOOKUP($A1317,#REF!,8,FALSE)</f>
        <v>#REF!</v>
      </c>
      <c r="H1317" s="93" t="e">
        <f>VLOOKUP($A1317,#REF!,7,FALSE)</f>
        <v>#REF!</v>
      </c>
      <c r="I1317" s="438" t="e">
        <f>VLOOKUP($A1317,#REF!,10,FALSE)</f>
        <v>#REF!</v>
      </c>
      <c r="J1317" s="98" t="e">
        <f>VLOOKUP($A1317,#REF!,11,FALSE)</f>
        <v>#REF!</v>
      </c>
      <c r="K1317" s="114" t="e">
        <f>VLOOKUP($A1317,#REF!,12,FALSE)</f>
        <v>#REF!</v>
      </c>
      <c r="L1317" s="98" t="e">
        <f>VLOOKUP($A1317,#REF!,13,FALSE)</f>
        <v>#REF!</v>
      </c>
      <c r="M1317" s="438" t="e">
        <f>VLOOKUP($A1317,#REF!,14,FALSE)</f>
        <v>#REF!</v>
      </c>
      <c r="N1317" s="103" t="e">
        <f>VLOOKUP($A1317,#REF!,15,FALSE)</f>
        <v>#REF!</v>
      </c>
      <c r="O1317" s="103" t="e">
        <f>VLOOKUP($A1317,#REF!,18,FALSE)</f>
        <v>#REF!</v>
      </c>
      <c r="P1317" s="93" t="e">
        <f>VLOOKUP($A1317,#REF!,41,FALSE)</f>
        <v>#REF!</v>
      </c>
      <c r="Q1317" s="115" t="e">
        <f>VLOOKUP(Revisión_Avance_Periodo!$L1569,#REF!,30,FALSE)</f>
        <v>#REF!</v>
      </c>
      <c r="R1317" s="116">
        <v>2019</v>
      </c>
      <c r="S1317" s="196">
        <v>43707</v>
      </c>
      <c r="T1317" s="124" t="s">
        <v>75</v>
      </c>
      <c r="U1317" s="136" t="e">
        <f>INDEX(#REF!,MATCH(Revisión_Avance_Periodo!$L1317,#REF!,0),MATCH(Revisión_Avance_Periodo!$T1317,#REF!,0))</f>
        <v>#REF!</v>
      </c>
      <c r="V1317" s="136" t="e">
        <f>INDEX(#REF!,MATCH(Revisión_Avance_Periodo!$L1317,#REF!,0),MATCH(Revisión_Avance_Periodo!$T1317,#REF!,0))</f>
        <v>#REF!</v>
      </c>
      <c r="W1317" s="118">
        <f t="shared" si="108"/>
        <v>0</v>
      </c>
      <c r="X1317" s="124" t="str">
        <f>VLOOKUP(W1317,Tabla_Estado_Meta_OAP_2019[#All],3,TRUE)</f>
        <v>Por Ejecutar</v>
      </c>
      <c r="Y1317" s="455" t="e">
        <f>SUBTOTAL(9,$U$206:$U1317)</f>
        <v>#REF!</v>
      </c>
      <c r="Z1317" s="456" t="e">
        <f>SUBTOTAL(9,$V$206:$V1317)</f>
        <v>#REF!</v>
      </c>
      <c r="AA1317" s="159">
        <f>IFERROR(+Revisión_Avance_Periodo!$Z1317/Revisión_Avance_Periodo!$Y1317,0)</f>
        <v>0</v>
      </c>
      <c r="AB1317" s="126"/>
      <c r="AC1317" s="127"/>
      <c r="AD1317" s="125"/>
      <c r="AE1317" s="125"/>
      <c r="AF1317" s="128"/>
      <c r="AG1317" s="129"/>
      <c r="AH1317" s="455" t="e">
        <f>SUBTOTAL(9,$U$1317:$U1562)</f>
        <v>#REF!</v>
      </c>
      <c r="AI1317" s="456" t="e">
        <f>SUBTOTAL(9,$V$1317:$V1562)</f>
        <v>#REF!</v>
      </c>
      <c r="AJ1317" s="159">
        <f>IFERROR(+Revisión_Avance_Periodo!$Z1569/Revisión_Avance_Periodo!$Y1569,0)</f>
        <v>0</v>
      </c>
      <c r="AK1317" s="126"/>
      <c r="AL1317" s="127"/>
      <c r="AM1317" s="125"/>
      <c r="AN1317" s="125"/>
      <c r="AO1317" s="128"/>
      <c r="AP1317" s="129"/>
    </row>
    <row r="1318" spans="1:42" x14ac:dyDescent="0.25">
      <c r="A1318" s="92">
        <v>133</v>
      </c>
      <c r="B1318" s="435" t="e">
        <f>CONCATENATE(Revisión_Avance_Periodo!$D1570,";",Revisión_Avance_Periodo!$F1570,";",Revisión_Avance_Periodo!$L1570)</f>
        <v>#REF!</v>
      </c>
      <c r="C1318" s="435" t="e">
        <f t="shared" si="106"/>
        <v>#REF!</v>
      </c>
      <c r="D1318" s="114" t="e">
        <f>VLOOKUP($A1318,#REF!,3,FALSE)</f>
        <v>#REF!</v>
      </c>
      <c r="E1318" s="436" t="e">
        <f>VLOOKUP($A1318,#REF!,4,FALSE)</f>
        <v>#REF!</v>
      </c>
      <c r="F1318" s="102" t="e">
        <f>VLOOKUP($A1318,#REF!,5,FALSE)</f>
        <v>#REF!</v>
      </c>
      <c r="G1318" s="93" t="e">
        <f>VLOOKUP($A1318,#REF!,8,FALSE)</f>
        <v>#REF!</v>
      </c>
      <c r="H1318" s="93" t="e">
        <f>VLOOKUP($A1318,#REF!,7,FALSE)</f>
        <v>#REF!</v>
      </c>
      <c r="I1318" s="438" t="e">
        <f>VLOOKUP($A1318,#REF!,10,FALSE)</f>
        <v>#REF!</v>
      </c>
      <c r="J1318" s="93" t="e">
        <f>VLOOKUP($A1318,#REF!,11,FALSE)</f>
        <v>#REF!</v>
      </c>
      <c r="K1318" s="114" t="e">
        <f>VLOOKUP($A1318,#REF!,12,FALSE)</f>
        <v>#REF!</v>
      </c>
      <c r="L1318" s="93" t="e">
        <f>VLOOKUP($A1318,#REF!,13,FALSE)</f>
        <v>#REF!</v>
      </c>
      <c r="M1318" s="438" t="e">
        <f>VLOOKUP($A1318,#REF!,14,FALSE)</f>
        <v>#REF!</v>
      </c>
      <c r="N1318" s="102" t="e">
        <f>VLOOKUP($A1318,#REF!,15,FALSE)</f>
        <v>#REF!</v>
      </c>
      <c r="O1318" s="102" t="e">
        <f>VLOOKUP($A1318,#REF!,18,FALSE)</f>
        <v>#REF!</v>
      </c>
      <c r="P1318" s="93" t="e">
        <f>VLOOKUP($A1318,#REF!,41,FALSE)</f>
        <v>#REF!</v>
      </c>
      <c r="Q1318" s="115" t="e">
        <f>VLOOKUP(Revisión_Avance_Periodo!$L1570,#REF!,30,FALSE)</f>
        <v>#REF!</v>
      </c>
      <c r="R1318" s="116">
        <v>2019</v>
      </c>
      <c r="S1318" s="196">
        <v>43738</v>
      </c>
      <c r="T1318" s="116" t="s">
        <v>76</v>
      </c>
      <c r="U1318" s="136" t="e">
        <f>INDEX(#REF!,MATCH(Revisión_Avance_Periodo!$L1318,#REF!,0),MATCH(Revisión_Avance_Periodo!$T1318,#REF!,0))</f>
        <v>#REF!</v>
      </c>
      <c r="V1318" s="136" t="e">
        <f>INDEX(#REF!,MATCH(Revisión_Avance_Periodo!$L1318,#REF!,0),MATCH(Revisión_Avance_Periodo!$T1318,#REF!,0))</f>
        <v>#REF!</v>
      </c>
      <c r="W1318" s="118">
        <f t="shared" si="108"/>
        <v>0</v>
      </c>
      <c r="X1318" s="116" t="str">
        <f>VLOOKUP(W1318,Tabla_Estado_Meta_OAP_2019[#All],3,TRUE)</f>
        <v>Por Ejecutar</v>
      </c>
      <c r="Y1318" s="455" t="e">
        <f>SUBTOTAL(9,$U$206:$U1318)</f>
        <v>#REF!</v>
      </c>
      <c r="Z1318" s="456" t="e">
        <f>SUBTOTAL(9,$V$206:$V1318)</f>
        <v>#REF!</v>
      </c>
      <c r="AA1318" s="159">
        <f>IFERROR(+Revisión_Avance_Periodo!$Z1318/Revisión_Avance_Periodo!$Y1318,0)</f>
        <v>0</v>
      </c>
      <c r="AB1318" s="126"/>
      <c r="AC1318" s="127"/>
      <c r="AD1318" s="125"/>
      <c r="AE1318" s="125"/>
      <c r="AF1318" s="128"/>
      <c r="AG1318" s="129"/>
      <c r="AH1318" s="455" t="e">
        <f>SUBTOTAL(9,$U$1318:$U1562)</f>
        <v>#REF!</v>
      </c>
      <c r="AI1318" s="456" t="e">
        <f>SUBTOTAL(9,$V$1318:$V1562)</f>
        <v>#REF!</v>
      </c>
      <c r="AJ1318" s="159">
        <f>IFERROR(+Revisión_Avance_Periodo!$Z1570/Revisión_Avance_Periodo!$Y1570,0)</f>
        <v>0</v>
      </c>
      <c r="AK1318" s="126"/>
      <c r="AL1318" s="127"/>
      <c r="AM1318" s="125"/>
      <c r="AN1318" s="125"/>
      <c r="AO1318" s="128"/>
      <c r="AP1318" s="129"/>
    </row>
    <row r="1319" spans="1:42" x14ac:dyDescent="0.25">
      <c r="A1319" s="97">
        <v>133</v>
      </c>
      <c r="B1319" s="435" t="e">
        <f>CONCATENATE(Revisión_Avance_Periodo!$D1571,";",Revisión_Avance_Periodo!$F1571,";",Revisión_Avance_Periodo!$L1571)</f>
        <v>#REF!</v>
      </c>
      <c r="C1319" s="435" t="e">
        <f t="shared" si="106"/>
        <v>#REF!</v>
      </c>
      <c r="D1319" s="123" t="e">
        <f>VLOOKUP($A1319,#REF!,3,FALSE)</f>
        <v>#REF!</v>
      </c>
      <c r="E1319" s="436" t="e">
        <f>VLOOKUP($A1319,#REF!,4,FALSE)</f>
        <v>#REF!</v>
      </c>
      <c r="F1319" s="103" t="e">
        <f>VLOOKUP($A1319,#REF!,5,FALSE)</f>
        <v>#REF!</v>
      </c>
      <c r="G1319" s="98" t="e">
        <f>VLOOKUP($A1319,#REF!,8,FALSE)</f>
        <v>#REF!</v>
      </c>
      <c r="H1319" s="93" t="e">
        <f>VLOOKUP($A1319,#REF!,7,FALSE)</f>
        <v>#REF!</v>
      </c>
      <c r="I1319" s="438" t="e">
        <f>VLOOKUP($A1319,#REF!,10,FALSE)</f>
        <v>#REF!</v>
      </c>
      <c r="J1319" s="98" t="e">
        <f>VLOOKUP($A1319,#REF!,11,FALSE)</f>
        <v>#REF!</v>
      </c>
      <c r="K1319" s="114" t="e">
        <f>VLOOKUP($A1319,#REF!,12,FALSE)</f>
        <v>#REF!</v>
      </c>
      <c r="L1319" s="98" t="e">
        <f>VLOOKUP($A1319,#REF!,13,FALSE)</f>
        <v>#REF!</v>
      </c>
      <c r="M1319" s="438" t="e">
        <f>VLOOKUP($A1319,#REF!,14,FALSE)</f>
        <v>#REF!</v>
      </c>
      <c r="N1319" s="103" t="e">
        <f>VLOOKUP($A1319,#REF!,15,FALSE)</f>
        <v>#REF!</v>
      </c>
      <c r="O1319" s="103" t="e">
        <f>VLOOKUP($A1319,#REF!,18,FALSE)</f>
        <v>#REF!</v>
      </c>
      <c r="P1319" s="93" t="e">
        <f>VLOOKUP($A1319,#REF!,41,FALSE)</f>
        <v>#REF!</v>
      </c>
      <c r="Q1319" s="115" t="e">
        <f>VLOOKUP(Revisión_Avance_Periodo!$L1571,#REF!,30,FALSE)</f>
        <v>#REF!</v>
      </c>
      <c r="R1319" s="116">
        <v>2019</v>
      </c>
      <c r="S1319" s="196">
        <v>43768</v>
      </c>
      <c r="T1319" s="124" t="s">
        <v>77</v>
      </c>
      <c r="U1319" s="136" t="e">
        <f>INDEX(#REF!,MATCH(Revisión_Avance_Periodo!$L1319,#REF!,0),MATCH(Revisión_Avance_Periodo!$T1319,#REF!,0))</f>
        <v>#REF!</v>
      </c>
      <c r="V1319" s="136" t="e">
        <f>INDEX(#REF!,MATCH(Revisión_Avance_Periodo!$L1319,#REF!,0),MATCH(Revisión_Avance_Periodo!$T1319,#REF!,0))</f>
        <v>#REF!</v>
      </c>
      <c r="W1319" s="118">
        <f t="shared" si="108"/>
        <v>0</v>
      </c>
      <c r="X1319" s="124" t="str">
        <f>VLOOKUP(W1319,Tabla_Estado_Meta_OAP_2019[#All],3,TRUE)</f>
        <v>Por Ejecutar</v>
      </c>
      <c r="Y1319" s="455" t="e">
        <f>SUBTOTAL(9,$U$206:$U1319)</f>
        <v>#REF!</v>
      </c>
      <c r="Z1319" s="456" t="e">
        <f>SUBTOTAL(9,$V$206:$V1319)</f>
        <v>#REF!</v>
      </c>
      <c r="AA1319" s="159">
        <f>IFERROR(+Revisión_Avance_Periodo!$Z1319/Revisión_Avance_Periodo!$Y1319,0)</f>
        <v>0</v>
      </c>
      <c r="AB1319" s="126"/>
      <c r="AC1319" s="127"/>
      <c r="AD1319" s="125"/>
      <c r="AE1319" s="125"/>
      <c r="AF1319" s="128"/>
      <c r="AG1319" s="129"/>
      <c r="AH1319" s="455" t="e">
        <f>SUBTOTAL(9,$U$1319:$U1562)</f>
        <v>#REF!</v>
      </c>
      <c r="AI1319" s="456" t="e">
        <f>SUBTOTAL(9,$V$1319:$V1562)</f>
        <v>#REF!</v>
      </c>
      <c r="AJ1319" s="159">
        <f>IFERROR(+Revisión_Avance_Periodo!$Z1571/Revisión_Avance_Periodo!$Y1571,0)</f>
        <v>0</v>
      </c>
      <c r="AK1319" s="126"/>
      <c r="AL1319" s="127"/>
      <c r="AM1319" s="125"/>
      <c r="AN1319" s="125"/>
      <c r="AO1319" s="128"/>
      <c r="AP1319" s="129"/>
    </row>
    <row r="1320" spans="1:42" x14ac:dyDescent="0.25">
      <c r="A1320" s="92">
        <v>133</v>
      </c>
      <c r="B1320" s="435" t="e">
        <f>CONCATENATE(Revisión_Avance_Periodo!$D1572,";",Revisión_Avance_Periodo!$F1572,";",Revisión_Avance_Periodo!$L1572)</f>
        <v>#REF!</v>
      </c>
      <c r="C1320" s="435" t="e">
        <f t="shared" si="106"/>
        <v>#REF!</v>
      </c>
      <c r="D1320" s="114" t="e">
        <f>VLOOKUP($A1320,#REF!,3,FALSE)</f>
        <v>#REF!</v>
      </c>
      <c r="E1320" s="436" t="e">
        <f>VLOOKUP($A1320,#REF!,4,FALSE)</f>
        <v>#REF!</v>
      </c>
      <c r="F1320" s="102" t="e">
        <f>VLOOKUP($A1320,#REF!,5,FALSE)</f>
        <v>#REF!</v>
      </c>
      <c r="G1320" s="93" t="e">
        <f>VLOOKUP($A1320,#REF!,8,FALSE)</f>
        <v>#REF!</v>
      </c>
      <c r="H1320" s="93" t="e">
        <f>VLOOKUP($A1320,#REF!,7,FALSE)</f>
        <v>#REF!</v>
      </c>
      <c r="I1320" s="438" t="e">
        <f>VLOOKUP($A1320,#REF!,10,FALSE)</f>
        <v>#REF!</v>
      </c>
      <c r="J1320" s="93" t="e">
        <f>VLOOKUP($A1320,#REF!,11,FALSE)</f>
        <v>#REF!</v>
      </c>
      <c r="K1320" s="114" t="e">
        <f>VLOOKUP($A1320,#REF!,12,FALSE)</f>
        <v>#REF!</v>
      </c>
      <c r="L1320" s="93" t="e">
        <f>VLOOKUP($A1320,#REF!,13,FALSE)</f>
        <v>#REF!</v>
      </c>
      <c r="M1320" s="438" t="e">
        <f>VLOOKUP($A1320,#REF!,14,FALSE)</f>
        <v>#REF!</v>
      </c>
      <c r="N1320" s="102" t="e">
        <f>VLOOKUP($A1320,#REF!,15,FALSE)</f>
        <v>#REF!</v>
      </c>
      <c r="O1320" s="102" t="e">
        <f>VLOOKUP($A1320,#REF!,18,FALSE)</f>
        <v>#REF!</v>
      </c>
      <c r="P1320" s="93" t="e">
        <f>VLOOKUP($A1320,#REF!,41,FALSE)</f>
        <v>#REF!</v>
      </c>
      <c r="Q1320" s="115" t="e">
        <f>VLOOKUP(Revisión_Avance_Periodo!$L1572,#REF!,30,FALSE)</f>
        <v>#REF!</v>
      </c>
      <c r="R1320" s="116">
        <v>2019</v>
      </c>
      <c r="S1320" s="196">
        <v>43799</v>
      </c>
      <c r="T1320" s="116" t="s">
        <v>78</v>
      </c>
      <c r="U1320" s="136" t="e">
        <f>INDEX(#REF!,MATCH(Revisión_Avance_Periodo!$L1320,#REF!,0),MATCH(Revisión_Avance_Periodo!$T1320,#REF!,0))</f>
        <v>#REF!</v>
      </c>
      <c r="V1320" s="136" t="e">
        <f>INDEX(#REF!,MATCH(Revisión_Avance_Periodo!$L1320,#REF!,0),MATCH(Revisión_Avance_Periodo!$T1320,#REF!,0))</f>
        <v>#REF!</v>
      </c>
      <c r="W1320" s="118">
        <f t="shared" si="108"/>
        <v>0</v>
      </c>
      <c r="X1320" s="116" t="str">
        <f>VLOOKUP(W1320,Tabla_Estado_Meta_OAP_2019[#All],3,TRUE)</f>
        <v>Por Ejecutar</v>
      </c>
      <c r="Y1320" s="455" t="e">
        <f>SUBTOTAL(9,$U$206:$U1320)</f>
        <v>#REF!</v>
      </c>
      <c r="Z1320" s="456" t="e">
        <f>SUBTOTAL(9,$V$206:$V1320)</f>
        <v>#REF!</v>
      </c>
      <c r="AA1320" s="159">
        <f>IFERROR(+Revisión_Avance_Periodo!$Z1320/Revisión_Avance_Periodo!$Y1320,0)</f>
        <v>0</v>
      </c>
      <c r="AB1320" s="126"/>
      <c r="AC1320" s="127"/>
      <c r="AD1320" s="125"/>
      <c r="AE1320" s="125"/>
      <c r="AF1320" s="128"/>
      <c r="AG1320" s="129"/>
      <c r="AH1320" s="455" t="e">
        <f>SUBTOTAL(9,$U$1320:$U1562)</f>
        <v>#REF!</v>
      </c>
      <c r="AI1320" s="456" t="e">
        <f>SUBTOTAL(9,$V$1320:$V1562)</f>
        <v>#REF!</v>
      </c>
      <c r="AJ1320" s="159">
        <f>IFERROR(+Revisión_Avance_Periodo!$Z1572/Revisión_Avance_Periodo!$Y1572,0)</f>
        <v>0</v>
      </c>
      <c r="AK1320" s="126"/>
      <c r="AL1320" s="127"/>
      <c r="AM1320" s="125"/>
      <c r="AN1320" s="125"/>
      <c r="AO1320" s="128"/>
      <c r="AP1320" s="129"/>
    </row>
    <row r="1321" spans="1:42" ht="15.75" thickBot="1" x14ac:dyDescent="0.3">
      <c r="A1321" s="97">
        <v>133</v>
      </c>
      <c r="B1321" s="435" t="e">
        <f>CONCATENATE(Revisión_Avance_Periodo!$D1573,";",Revisión_Avance_Periodo!$F1573,";",Revisión_Avance_Periodo!$L1573)</f>
        <v>#REF!</v>
      </c>
      <c r="C1321" s="435" t="e">
        <f t="shared" si="106"/>
        <v>#REF!</v>
      </c>
      <c r="D1321" s="123" t="e">
        <f>VLOOKUP($A1321,#REF!,3,FALSE)</f>
        <v>#REF!</v>
      </c>
      <c r="E1321" s="436" t="e">
        <f>VLOOKUP($A1321,#REF!,4,FALSE)</f>
        <v>#REF!</v>
      </c>
      <c r="F1321" s="103" t="e">
        <f>VLOOKUP($A1321,#REF!,5,FALSE)</f>
        <v>#REF!</v>
      </c>
      <c r="G1321" s="98" t="e">
        <f>VLOOKUP($A1321,#REF!,8,FALSE)</f>
        <v>#REF!</v>
      </c>
      <c r="H1321" s="93" t="e">
        <f>VLOOKUP($A1321,#REF!,7,FALSE)</f>
        <v>#REF!</v>
      </c>
      <c r="I1321" s="438" t="e">
        <f>VLOOKUP($A1321,#REF!,10,FALSE)</f>
        <v>#REF!</v>
      </c>
      <c r="J1321" s="98" t="e">
        <f>VLOOKUP($A1321,#REF!,11,FALSE)</f>
        <v>#REF!</v>
      </c>
      <c r="K1321" s="114" t="e">
        <f>VLOOKUP($A1321,#REF!,12,FALSE)</f>
        <v>#REF!</v>
      </c>
      <c r="L1321" s="98" t="e">
        <f>VLOOKUP($A1321,#REF!,13,FALSE)</f>
        <v>#REF!</v>
      </c>
      <c r="M1321" s="438" t="e">
        <f>VLOOKUP($A1321,#REF!,14,FALSE)</f>
        <v>#REF!</v>
      </c>
      <c r="N1321" s="103" t="e">
        <f>VLOOKUP($A1321,#REF!,15,FALSE)</f>
        <v>#REF!</v>
      </c>
      <c r="O1321" s="103" t="e">
        <f>VLOOKUP($A1321,#REF!,18,FALSE)</f>
        <v>#REF!</v>
      </c>
      <c r="P1321" s="93" t="e">
        <f>VLOOKUP($A1321,#REF!,41,FALSE)</f>
        <v>#REF!</v>
      </c>
      <c r="Q1321" s="115" t="e">
        <f>VLOOKUP(Revisión_Avance_Periodo!$L1573,#REF!,30,FALSE)</f>
        <v>#REF!</v>
      </c>
      <c r="R1321" s="116">
        <v>2019</v>
      </c>
      <c r="S1321" s="196">
        <v>43829</v>
      </c>
      <c r="T1321" s="124" t="s">
        <v>79</v>
      </c>
      <c r="U1321" s="136" t="e">
        <f>INDEX(#REF!,MATCH(Revisión_Avance_Periodo!$L1321,#REF!,0),MATCH(Revisión_Avance_Periodo!$T1321,#REF!,0))</f>
        <v>#REF!</v>
      </c>
      <c r="V1321" s="136" t="e">
        <f>INDEX(#REF!,MATCH(Revisión_Avance_Periodo!$L1321,#REF!,0),MATCH(Revisión_Avance_Periodo!$T1321,#REF!,0))</f>
        <v>#REF!</v>
      </c>
      <c r="W1321" s="118">
        <f t="shared" si="108"/>
        <v>0</v>
      </c>
      <c r="X1321" s="124" t="str">
        <f>VLOOKUP(W1321,Tabla_Estado_Meta_OAP_2019[#All],3,TRUE)</f>
        <v>Por Ejecutar</v>
      </c>
      <c r="Y1321" s="455" t="e">
        <f>SUBTOTAL(9,$U$206:$U1321)</f>
        <v>#REF!</v>
      </c>
      <c r="Z1321" s="456" t="e">
        <f>SUBTOTAL(9,$V$206:$V1321)</f>
        <v>#REF!</v>
      </c>
      <c r="AA1321" s="159">
        <f>IFERROR(+Revisión_Avance_Periodo!$Z1321/Revisión_Avance_Periodo!$Y1321,0)</f>
        <v>0</v>
      </c>
      <c r="AB1321" s="126"/>
      <c r="AC1321" s="127"/>
      <c r="AD1321" s="125"/>
      <c r="AE1321" s="125"/>
      <c r="AF1321" s="128"/>
      <c r="AG1321" s="129"/>
      <c r="AH1321" s="455" t="e">
        <f>SUBTOTAL(9,$U$1321:$U1562)</f>
        <v>#REF!</v>
      </c>
      <c r="AI1321" s="456" t="e">
        <f>SUBTOTAL(9,$V$1321:$V1562)</f>
        <v>#REF!</v>
      </c>
      <c r="AJ1321" s="159">
        <f>IFERROR(+Revisión_Avance_Periodo!$Z1573/Revisión_Avance_Periodo!$Y1573,0)</f>
        <v>0</v>
      </c>
      <c r="AK1321" s="126"/>
      <c r="AL1321" s="127"/>
      <c r="AM1321" s="125"/>
      <c r="AN1321" s="125"/>
      <c r="AO1321" s="128"/>
      <c r="AP1321" s="129"/>
    </row>
    <row r="1322" spans="1:42" x14ac:dyDescent="0.25">
      <c r="A1322" s="92">
        <v>135</v>
      </c>
      <c r="B1322" s="435" t="e">
        <f>CONCATENATE(Revisión_Avance_Periodo!$D1586,";",Revisión_Avance_Periodo!$F1586,";",Revisión_Avance_Periodo!$L1586)</f>
        <v>#REF!</v>
      </c>
      <c r="C1322" s="435" t="e">
        <f t="shared" si="106"/>
        <v>#REF!</v>
      </c>
      <c r="D1322" s="114" t="e">
        <f>VLOOKUP($A1322,#REF!,3,FALSE)</f>
        <v>#REF!</v>
      </c>
      <c r="E1322" s="436" t="e">
        <f>VLOOKUP($A1322,#REF!,4,FALSE)</f>
        <v>#REF!</v>
      </c>
      <c r="F1322" s="102" t="e">
        <f>VLOOKUP($A1322,#REF!,5,FALSE)</f>
        <v>#REF!</v>
      </c>
      <c r="G1322" s="93" t="e">
        <f>VLOOKUP($A1322,#REF!,8,FALSE)</f>
        <v>#REF!</v>
      </c>
      <c r="H1322" s="93" t="e">
        <f>VLOOKUP($A1322,#REF!,7,FALSE)</f>
        <v>#REF!</v>
      </c>
      <c r="I1322" s="438" t="e">
        <f>VLOOKUP($A1322,#REF!,10,FALSE)</f>
        <v>#REF!</v>
      </c>
      <c r="J1322" s="93" t="e">
        <f>VLOOKUP($A1322,#REF!,11,FALSE)</f>
        <v>#REF!</v>
      </c>
      <c r="K1322" s="114" t="e">
        <f>VLOOKUP($A1322,#REF!,12,FALSE)</f>
        <v>#REF!</v>
      </c>
      <c r="L1322" s="93" t="e">
        <f>VLOOKUP($A1322,#REF!,13,FALSE)</f>
        <v>#REF!</v>
      </c>
      <c r="M1322" s="438" t="e">
        <f>VLOOKUP($A1322,#REF!,14,FALSE)</f>
        <v>#REF!</v>
      </c>
      <c r="N1322" s="102" t="e">
        <f>VLOOKUP($A1322,#REF!,15,FALSE)</f>
        <v>#REF!</v>
      </c>
      <c r="O1322" s="102" t="e">
        <f>VLOOKUP($A1322,#REF!,18,FALSE)</f>
        <v>#REF!</v>
      </c>
      <c r="P1322" s="93" t="e">
        <f>VLOOKUP($A1322,#REF!,41,FALSE)</f>
        <v>#REF!</v>
      </c>
      <c r="Q1322" s="115" t="e">
        <f>VLOOKUP(Revisión_Avance_Periodo!$L1586,#REF!,30,FALSE)</f>
        <v>#REF!</v>
      </c>
      <c r="R1322" s="116">
        <v>2019</v>
      </c>
      <c r="S1322" s="196">
        <v>43495</v>
      </c>
      <c r="T1322" s="116" t="s">
        <v>68</v>
      </c>
      <c r="U1322" s="440" t="e">
        <f>INDEX(#REF!,MATCH(Revisión_Avance_Periodo!$L1322,#REF!,0),MATCH(Revisión_Avance_Periodo!$T1322,#REF!,0))</f>
        <v>#REF!</v>
      </c>
      <c r="V1322" s="440" t="e">
        <f>INDEX(#REF!,MATCH(Revisión_Avance_Periodo!$L1322,#REF!,0),MATCH(Revisión_Avance_Periodo!$T1322,#REF!,0))</f>
        <v>#REF!</v>
      </c>
      <c r="W1322" s="118">
        <f t="shared" si="108"/>
        <v>0</v>
      </c>
      <c r="X1322" s="116" t="str">
        <f>VLOOKUP(W1322,Tabla_Estado_Meta_OAP_2019[#All],3,TRUE)</f>
        <v>Por Ejecutar</v>
      </c>
      <c r="Y1322" s="163" t="e">
        <f>SUBTOTAL(9,$U$206:$U1322)</f>
        <v>#REF!</v>
      </c>
      <c r="Z1322" s="161" t="e">
        <f>SUBTOTAL(9,$V$206:$V1322)</f>
        <v>#REF!</v>
      </c>
      <c r="AA1322" s="162">
        <f>IFERROR(+Revisión_Avance_Periodo!$Z1322/Revisión_Avance_Periodo!$Y1322,0)</f>
        <v>0</v>
      </c>
      <c r="AB1322" s="133" t="e">
        <f>SUBTOTAL(9,U1322:U1333)</f>
        <v>#REF!</v>
      </c>
      <c r="AC1322" s="134" t="e">
        <f>SUBTOTAL(9,V1322:V1333)</f>
        <v>#REF!</v>
      </c>
      <c r="AD1322" s="119">
        <f>IFERROR(+AC1322/AB1322,0%)</f>
        <v>0</v>
      </c>
      <c r="AE1322" s="119">
        <f>100%-Revisión_Avance_Periodo!$AD1322</f>
        <v>1</v>
      </c>
      <c r="AF1322" s="121" t="str">
        <f>VLOOKUP(AD1322,Tabla_Estado_Meta_OAP_2019[],3,TRUE)</f>
        <v>Por Ejecutar</v>
      </c>
      <c r="AG1322" s="122" t="e">
        <f>Revisión_Avance_Periodo!$AD1322*Revisión_Avance_Periodo!$Q1322</f>
        <v>#REF!</v>
      </c>
      <c r="AH1322" s="163" t="e">
        <f>SUBTOTAL(9,$U$1322:$U1586)</f>
        <v>#REF!</v>
      </c>
      <c r="AI1322" s="161" t="e">
        <f>SUBTOTAL(9,$V$1322:$V1586)</f>
        <v>#REF!</v>
      </c>
      <c r="AJ1322" s="162">
        <f>IFERROR(+Revisión_Avance_Periodo!$Z1586/Revisión_Avance_Periodo!$Y1586,0)</f>
        <v>0</v>
      </c>
      <c r="AK1322" s="133">
        <f>SUBTOTAL(9,AD1322:AD1333)</f>
        <v>0</v>
      </c>
      <c r="AL1322" s="134">
        <f>SUBTOTAL(9,AE1322:AE1333)</f>
        <v>1</v>
      </c>
      <c r="AM1322" s="119">
        <f>IFERROR(+AL1322/AK1322,0%)</f>
        <v>0</v>
      </c>
      <c r="AN1322" s="119" t="e">
        <f>100%-Revisión_Avance_Periodo!$AD1586</f>
        <v>#REF!</v>
      </c>
      <c r="AO1322" s="121" t="str">
        <f>VLOOKUP(AM1322,Tabla_Estado_Meta_OAP_2019[],3,TRUE)</f>
        <v>Por Ejecutar</v>
      </c>
      <c r="AP1322" s="122" t="e">
        <f>Revisión_Avance_Periodo!$AD1586*Revisión_Avance_Periodo!$Q1586</f>
        <v>#REF!</v>
      </c>
    </row>
    <row r="1323" spans="1:42" x14ac:dyDescent="0.25">
      <c r="A1323" s="97">
        <v>135</v>
      </c>
      <c r="B1323" s="435" t="e">
        <f>CONCATENATE(Revisión_Avance_Periodo!$D1587,";",Revisión_Avance_Periodo!$F1587,";",Revisión_Avance_Periodo!$L1587)</f>
        <v>#REF!</v>
      </c>
      <c r="C1323" s="435" t="e">
        <f t="shared" si="106"/>
        <v>#REF!</v>
      </c>
      <c r="D1323" s="123" t="e">
        <f>VLOOKUP($A1323,#REF!,3,FALSE)</f>
        <v>#REF!</v>
      </c>
      <c r="E1323" s="436" t="e">
        <f>VLOOKUP($A1323,#REF!,4,FALSE)</f>
        <v>#REF!</v>
      </c>
      <c r="F1323" s="103" t="e">
        <f>VLOOKUP($A1323,#REF!,5,FALSE)</f>
        <v>#REF!</v>
      </c>
      <c r="G1323" s="98" t="e">
        <f>VLOOKUP($A1323,#REF!,8,FALSE)</f>
        <v>#REF!</v>
      </c>
      <c r="H1323" s="93" t="e">
        <f>VLOOKUP($A1323,#REF!,7,FALSE)</f>
        <v>#REF!</v>
      </c>
      <c r="I1323" s="438" t="e">
        <f>VLOOKUP($A1323,#REF!,10,FALSE)</f>
        <v>#REF!</v>
      </c>
      <c r="J1323" s="98" t="e">
        <f>VLOOKUP($A1323,#REF!,11,FALSE)</f>
        <v>#REF!</v>
      </c>
      <c r="K1323" s="114" t="e">
        <f>VLOOKUP($A1323,#REF!,12,FALSE)</f>
        <v>#REF!</v>
      </c>
      <c r="L1323" s="98" t="e">
        <f>VLOOKUP($A1323,#REF!,13,FALSE)</f>
        <v>#REF!</v>
      </c>
      <c r="M1323" s="438" t="e">
        <f>VLOOKUP($A1323,#REF!,14,FALSE)</f>
        <v>#REF!</v>
      </c>
      <c r="N1323" s="103" t="e">
        <f>VLOOKUP($A1323,#REF!,15,FALSE)</f>
        <v>#REF!</v>
      </c>
      <c r="O1323" s="103" t="e">
        <f>VLOOKUP($A1323,#REF!,18,FALSE)</f>
        <v>#REF!</v>
      </c>
      <c r="P1323" s="93" t="e">
        <f>VLOOKUP($A1323,#REF!,41,FALSE)</f>
        <v>#REF!</v>
      </c>
      <c r="Q1323" s="115" t="e">
        <f>VLOOKUP(Revisión_Avance_Periodo!$L1587,#REF!,30,FALSE)</f>
        <v>#REF!</v>
      </c>
      <c r="R1323" s="116">
        <v>2019</v>
      </c>
      <c r="S1323" s="196">
        <v>43524</v>
      </c>
      <c r="T1323" s="124" t="s">
        <v>69</v>
      </c>
      <c r="U1323" s="440" t="e">
        <f>INDEX(#REF!,MATCH(Revisión_Avance_Periodo!$L1323,#REF!,0),MATCH(Revisión_Avance_Periodo!$T1323,#REF!,0))</f>
        <v>#REF!</v>
      </c>
      <c r="V1323" s="440" t="e">
        <f>INDEX(#REF!,MATCH(Revisión_Avance_Periodo!$L1323,#REF!,0),MATCH(Revisión_Avance_Periodo!$T1323,#REF!,0))</f>
        <v>#REF!</v>
      </c>
      <c r="W1323" s="118">
        <f t="shared" si="108"/>
        <v>0</v>
      </c>
      <c r="X1323" s="124" t="str">
        <f>VLOOKUP(W1323,Tabla_Estado_Meta_OAP_2019[#All],3,TRUE)</f>
        <v>Por Ejecutar</v>
      </c>
      <c r="Y1323" s="164" t="e">
        <f>SUBTOTAL(9,$U$206:$U1323)</f>
        <v>#REF!</v>
      </c>
      <c r="Z1323" s="158" t="e">
        <f>SUBTOTAL(9,$V$206:$V1323)</f>
        <v>#REF!</v>
      </c>
      <c r="AA1323" s="159">
        <f>IFERROR(+Revisión_Avance_Periodo!$Z1323/Revisión_Avance_Periodo!$Y1323,0)</f>
        <v>0</v>
      </c>
      <c r="AB1323" s="126"/>
      <c r="AC1323" s="127"/>
      <c r="AD1323" s="125"/>
      <c r="AE1323" s="125"/>
      <c r="AF1323" s="128"/>
      <c r="AG1323" s="129"/>
      <c r="AH1323" s="164" t="e">
        <f>SUBTOTAL(9,$U$1323:$U1586)</f>
        <v>#REF!</v>
      </c>
      <c r="AI1323" s="158" t="e">
        <f>SUBTOTAL(9,$V$1323:$V1586)</f>
        <v>#REF!</v>
      </c>
      <c r="AJ1323" s="159">
        <f>IFERROR(+Revisión_Avance_Periodo!$Z1587/Revisión_Avance_Periodo!$Y1587,0)</f>
        <v>0</v>
      </c>
      <c r="AK1323" s="126"/>
      <c r="AL1323" s="127"/>
      <c r="AM1323" s="125"/>
      <c r="AN1323" s="125"/>
      <c r="AO1323" s="128"/>
      <c r="AP1323" s="129"/>
    </row>
    <row r="1324" spans="1:42" x14ac:dyDescent="0.25">
      <c r="A1324" s="92">
        <v>135</v>
      </c>
      <c r="B1324" s="435" t="e">
        <f>CONCATENATE(Revisión_Avance_Periodo!$D1588,";",Revisión_Avance_Periodo!$F1588,";",Revisión_Avance_Periodo!$L1588)</f>
        <v>#REF!</v>
      </c>
      <c r="C1324" s="435" t="e">
        <f t="shared" si="106"/>
        <v>#REF!</v>
      </c>
      <c r="D1324" s="114" t="e">
        <f>VLOOKUP($A1324,#REF!,3,FALSE)</f>
        <v>#REF!</v>
      </c>
      <c r="E1324" s="436" t="e">
        <f>VLOOKUP($A1324,#REF!,4,FALSE)</f>
        <v>#REF!</v>
      </c>
      <c r="F1324" s="102" t="e">
        <f>VLOOKUP($A1324,#REF!,5,FALSE)</f>
        <v>#REF!</v>
      </c>
      <c r="G1324" s="93" t="e">
        <f>VLOOKUP($A1324,#REF!,8,FALSE)</f>
        <v>#REF!</v>
      </c>
      <c r="H1324" s="93" t="e">
        <f>VLOOKUP($A1324,#REF!,7,FALSE)</f>
        <v>#REF!</v>
      </c>
      <c r="I1324" s="438" t="e">
        <f>VLOOKUP($A1324,#REF!,10,FALSE)</f>
        <v>#REF!</v>
      </c>
      <c r="J1324" s="93" t="e">
        <f>VLOOKUP($A1324,#REF!,11,FALSE)</f>
        <v>#REF!</v>
      </c>
      <c r="K1324" s="114" t="e">
        <f>VLOOKUP($A1324,#REF!,12,FALSE)</f>
        <v>#REF!</v>
      </c>
      <c r="L1324" s="93" t="e">
        <f>VLOOKUP($A1324,#REF!,13,FALSE)</f>
        <v>#REF!</v>
      </c>
      <c r="M1324" s="438" t="e">
        <f>VLOOKUP($A1324,#REF!,14,FALSE)</f>
        <v>#REF!</v>
      </c>
      <c r="N1324" s="102" t="e">
        <f>VLOOKUP($A1324,#REF!,15,FALSE)</f>
        <v>#REF!</v>
      </c>
      <c r="O1324" s="102" t="e">
        <f>VLOOKUP($A1324,#REF!,18,FALSE)</f>
        <v>#REF!</v>
      </c>
      <c r="P1324" s="93" t="e">
        <f>VLOOKUP($A1324,#REF!,41,FALSE)</f>
        <v>#REF!</v>
      </c>
      <c r="Q1324" s="115" t="e">
        <f>VLOOKUP(Revisión_Avance_Periodo!$L1588,#REF!,30,FALSE)</f>
        <v>#REF!</v>
      </c>
      <c r="R1324" s="116">
        <v>2019</v>
      </c>
      <c r="S1324" s="196">
        <v>43554</v>
      </c>
      <c r="T1324" s="116" t="s">
        <v>70</v>
      </c>
      <c r="U1324" s="440" t="e">
        <f>INDEX(#REF!,MATCH(Revisión_Avance_Periodo!$L1324,#REF!,0),MATCH(Revisión_Avance_Periodo!$T1324,#REF!,0))</f>
        <v>#REF!</v>
      </c>
      <c r="V1324" s="440" t="e">
        <f>INDEX(#REF!,MATCH(Revisión_Avance_Periodo!$L1324,#REF!,0),MATCH(Revisión_Avance_Periodo!$T1324,#REF!,0))</f>
        <v>#REF!</v>
      </c>
      <c r="W1324" s="118">
        <f t="shared" si="108"/>
        <v>0</v>
      </c>
      <c r="X1324" s="116" t="str">
        <f>VLOOKUP(W1324,Tabla_Estado_Meta_OAP_2019[#All],3,TRUE)</f>
        <v>Por Ejecutar</v>
      </c>
      <c r="Y1324" s="164" t="e">
        <f>SUBTOTAL(9,$U$206:$U1324)</f>
        <v>#REF!</v>
      </c>
      <c r="Z1324" s="158" t="e">
        <f>SUBTOTAL(9,$V$206:$V1324)</f>
        <v>#REF!</v>
      </c>
      <c r="AA1324" s="159">
        <f>IFERROR(+Revisión_Avance_Periodo!$Z1324/Revisión_Avance_Periodo!$Y1324,0)</f>
        <v>0</v>
      </c>
      <c r="AB1324" s="126"/>
      <c r="AC1324" s="127"/>
      <c r="AD1324" s="125"/>
      <c r="AE1324" s="125"/>
      <c r="AF1324" s="128"/>
      <c r="AG1324" s="129"/>
      <c r="AH1324" s="164" t="e">
        <f>SUBTOTAL(9,$U$1324:$U1586)</f>
        <v>#REF!</v>
      </c>
      <c r="AI1324" s="158" t="e">
        <f>SUBTOTAL(9,$V$1324:$V1586)</f>
        <v>#REF!</v>
      </c>
      <c r="AJ1324" s="159">
        <f>IFERROR(+Revisión_Avance_Periodo!$Z1588/Revisión_Avance_Periodo!$Y1588,0)</f>
        <v>0</v>
      </c>
      <c r="AK1324" s="126"/>
      <c r="AL1324" s="127"/>
      <c r="AM1324" s="125"/>
      <c r="AN1324" s="125"/>
      <c r="AO1324" s="128"/>
      <c r="AP1324" s="129"/>
    </row>
    <row r="1325" spans="1:42" x14ac:dyDescent="0.25">
      <c r="A1325" s="97">
        <v>135</v>
      </c>
      <c r="B1325" s="435" t="e">
        <f>CONCATENATE(Revisión_Avance_Periodo!$D1589,";",Revisión_Avance_Periodo!$F1589,";",Revisión_Avance_Periodo!$L1589)</f>
        <v>#REF!</v>
      </c>
      <c r="C1325" s="435" t="e">
        <f t="shared" si="106"/>
        <v>#REF!</v>
      </c>
      <c r="D1325" s="123" t="e">
        <f>VLOOKUP($A1325,#REF!,3,FALSE)</f>
        <v>#REF!</v>
      </c>
      <c r="E1325" s="436" t="e">
        <f>VLOOKUP($A1325,#REF!,4,FALSE)</f>
        <v>#REF!</v>
      </c>
      <c r="F1325" s="103" t="e">
        <f>VLOOKUP($A1325,#REF!,5,FALSE)</f>
        <v>#REF!</v>
      </c>
      <c r="G1325" s="98" t="e">
        <f>VLOOKUP($A1325,#REF!,8,FALSE)</f>
        <v>#REF!</v>
      </c>
      <c r="H1325" s="93" t="e">
        <f>VLOOKUP($A1325,#REF!,7,FALSE)</f>
        <v>#REF!</v>
      </c>
      <c r="I1325" s="438" t="e">
        <f>VLOOKUP($A1325,#REF!,10,FALSE)</f>
        <v>#REF!</v>
      </c>
      <c r="J1325" s="98" t="e">
        <f>VLOOKUP($A1325,#REF!,11,FALSE)</f>
        <v>#REF!</v>
      </c>
      <c r="K1325" s="114" t="e">
        <f>VLOOKUP($A1325,#REF!,12,FALSE)</f>
        <v>#REF!</v>
      </c>
      <c r="L1325" s="98" t="e">
        <f>VLOOKUP($A1325,#REF!,13,FALSE)</f>
        <v>#REF!</v>
      </c>
      <c r="M1325" s="438" t="e">
        <f>VLOOKUP($A1325,#REF!,14,FALSE)</f>
        <v>#REF!</v>
      </c>
      <c r="N1325" s="103" t="e">
        <f>VLOOKUP($A1325,#REF!,15,FALSE)</f>
        <v>#REF!</v>
      </c>
      <c r="O1325" s="103" t="e">
        <f>VLOOKUP($A1325,#REF!,18,FALSE)</f>
        <v>#REF!</v>
      </c>
      <c r="P1325" s="93" t="e">
        <f>VLOOKUP($A1325,#REF!,41,FALSE)</f>
        <v>#REF!</v>
      </c>
      <c r="Q1325" s="115" t="e">
        <f>VLOOKUP(Revisión_Avance_Periodo!$L1589,#REF!,30,FALSE)</f>
        <v>#REF!</v>
      </c>
      <c r="R1325" s="116">
        <v>2019</v>
      </c>
      <c r="S1325" s="196">
        <v>43585</v>
      </c>
      <c r="T1325" s="124" t="s">
        <v>71</v>
      </c>
      <c r="U1325" s="440" t="e">
        <f>INDEX(#REF!,MATCH(Revisión_Avance_Periodo!$L1325,#REF!,0),MATCH(Revisión_Avance_Periodo!$T1325,#REF!,0))</f>
        <v>#REF!</v>
      </c>
      <c r="V1325" s="440" t="e">
        <f>INDEX(#REF!,MATCH(Revisión_Avance_Periodo!$L1325,#REF!,0),MATCH(Revisión_Avance_Periodo!$T1325,#REF!,0))</f>
        <v>#REF!</v>
      </c>
      <c r="W1325" s="118">
        <f t="shared" si="108"/>
        <v>0</v>
      </c>
      <c r="X1325" s="124" t="str">
        <f>VLOOKUP(W1325,Tabla_Estado_Meta_OAP_2019[#All],3,TRUE)</f>
        <v>Por Ejecutar</v>
      </c>
      <c r="Y1325" s="164" t="e">
        <f>SUBTOTAL(9,$U$206:$U1325)</f>
        <v>#REF!</v>
      </c>
      <c r="Z1325" s="158" t="e">
        <f>SUBTOTAL(9,$V$206:$V1325)</f>
        <v>#REF!</v>
      </c>
      <c r="AA1325" s="159">
        <f>IFERROR(+Revisión_Avance_Periodo!$Z1325/Revisión_Avance_Periodo!$Y1325,0)</f>
        <v>0</v>
      </c>
      <c r="AB1325" s="126"/>
      <c r="AC1325" s="127"/>
      <c r="AD1325" s="125"/>
      <c r="AE1325" s="125"/>
      <c r="AF1325" s="128"/>
      <c r="AG1325" s="129"/>
      <c r="AH1325" s="164" t="e">
        <f>SUBTOTAL(9,$U$1325:$U1586)</f>
        <v>#REF!</v>
      </c>
      <c r="AI1325" s="158" t="e">
        <f>SUBTOTAL(9,$V$1325:$V1586)</f>
        <v>#REF!</v>
      </c>
      <c r="AJ1325" s="159">
        <f>IFERROR(+Revisión_Avance_Periodo!$Z1589/Revisión_Avance_Periodo!$Y1589,0)</f>
        <v>0</v>
      </c>
      <c r="AK1325" s="126"/>
      <c r="AL1325" s="127"/>
      <c r="AM1325" s="125"/>
      <c r="AN1325" s="125"/>
      <c r="AO1325" s="128"/>
      <c r="AP1325" s="129"/>
    </row>
    <row r="1326" spans="1:42" x14ac:dyDescent="0.25">
      <c r="A1326" s="92">
        <v>135</v>
      </c>
      <c r="B1326" s="435" t="e">
        <f>CONCATENATE(Revisión_Avance_Periodo!$D1590,";",Revisión_Avance_Periodo!$F1590,";",Revisión_Avance_Periodo!$L1590)</f>
        <v>#REF!</v>
      </c>
      <c r="C1326" s="435" t="e">
        <f t="shared" si="106"/>
        <v>#REF!</v>
      </c>
      <c r="D1326" s="114" t="e">
        <f>VLOOKUP($A1326,#REF!,3,FALSE)</f>
        <v>#REF!</v>
      </c>
      <c r="E1326" s="436" t="e">
        <f>VLOOKUP($A1326,#REF!,4,FALSE)</f>
        <v>#REF!</v>
      </c>
      <c r="F1326" s="102" t="e">
        <f>VLOOKUP($A1326,#REF!,5,FALSE)</f>
        <v>#REF!</v>
      </c>
      <c r="G1326" s="93" t="e">
        <f>VLOOKUP($A1326,#REF!,8,FALSE)</f>
        <v>#REF!</v>
      </c>
      <c r="H1326" s="93" t="e">
        <f>VLOOKUP($A1326,#REF!,7,FALSE)</f>
        <v>#REF!</v>
      </c>
      <c r="I1326" s="438" t="e">
        <f>VLOOKUP($A1326,#REF!,10,FALSE)</f>
        <v>#REF!</v>
      </c>
      <c r="J1326" s="93" t="e">
        <f>VLOOKUP($A1326,#REF!,11,FALSE)</f>
        <v>#REF!</v>
      </c>
      <c r="K1326" s="114" t="e">
        <f>VLOOKUP($A1326,#REF!,12,FALSE)</f>
        <v>#REF!</v>
      </c>
      <c r="L1326" s="93" t="e">
        <f>VLOOKUP($A1326,#REF!,13,FALSE)</f>
        <v>#REF!</v>
      </c>
      <c r="M1326" s="438" t="e">
        <f>VLOOKUP($A1326,#REF!,14,FALSE)</f>
        <v>#REF!</v>
      </c>
      <c r="N1326" s="102" t="e">
        <f>VLOOKUP($A1326,#REF!,15,FALSE)</f>
        <v>#REF!</v>
      </c>
      <c r="O1326" s="102" t="e">
        <f>VLOOKUP($A1326,#REF!,18,FALSE)</f>
        <v>#REF!</v>
      </c>
      <c r="P1326" s="93" t="e">
        <f>VLOOKUP($A1326,#REF!,41,FALSE)</f>
        <v>#REF!</v>
      </c>
      <c r="Q1326" s="115" t="e">
        <f>VLOOKUP(Revisión_Avance_Periodo!$L1590,#REF!,30,FALSE)</f>
        <v>#REF!</v>
      </c>
      <c r="R1326" s="116">
        <v>2019</v>
      </c>
      <c r="S1326" s="196">
        <v>43615</v>
      </c>
      <c r="T1326" s="116" t="s">
        <v>72</v>
      </c>
      <c r="U1326" s="440" t="e">
        <f>INDEX(#REF!,MATCH(Revisión_Avance_Periodo!$L1326,#REF!,0),MATCH(Revisión_Avance_Periodo!$T1326,#REF!,0))</f>
        <v>#REF!</v>
      </c>
      <c r="V1326" s="440" t="e">
        <f>INDEX(#REF!,MATCH(Revisión_Avance_Periodo!$L1326,#REF!,0),MATCH(Revisión_Avance_Periodo!$T1326,#REF!,0))</f>
        <v>#REF!</v>
      </c>
      <c r="W1326" s="118">
        <f t="shared" si="108"/>
        <v>0</v>
      </c>
      <c r="X1326" s="116" t="str">
        <f>VLOOKUP(W1326,Tabla_Estado_Meta_OAP_2019[#All],3,TRUE)</f>
        <v>Por Ejecutar</v>
      </c>
      <c r="Y1326" s="164" t="e">
        <f>SUBTOTAL(9,$U$206:$U1326)</f>
        <v>#REF!</v>
      </c>
      <c r="Z1326" s="158" t="e">
        <f>SUBTOTAL(9,$V$206:$V1326)</f>
        <v>#REF!</v>
      </c>
      <c r="AA1326" s="159">
        <f>IFERROR(+Revisión_Avance_Periodo!$Z1326/Revisión_Avance_Periodo!$Y1326,0)</f>
        <v>0</v>
      </c>
      <c r="AB1326" s="126"/>
      <c r="AC1326" s="127"/>
      <c r="AD1326" s="125"/>
      <c r="AE1326" s="125"/>
      <c r="AF1326" s="128"/>
      <c r="AG1326" s="129"/>
      <c r="AH1326" s="164" t="e">
        <f>SUBTOTAL(9,$U$1326:$U1586)</f>
        <v>#REF!</v>
      </c>
      <c r="AI1326" s="158" t="e">
        <f>SUBTOTAL(9,$V$1326:$V1586)</f>
        <v>#REF!</v>
      </c>
      <c r="AJ1326" s="159">
        <f>IFERROR(+Revisión_Avance_Periodo!$Z1590/Revisión_Avance_Periodo!$Y1590,0)</f>
        <v>0</v>
      </c>
      <c r="AK1326" s="126"/>
      <c r="AL1326" s="127"/>
      <c r="AM1326" s="125"/>
      <c r="AN1326" s="125"/>
      <c r="AO1326" s="128"/>
      <c r="AP1326" s="129"/>
    </row>
    <row r="1327" spans="1:42" x14ac:dyDescent="0.25">
      <c r="A1327" s="97">
        <v>135</v>
      </c>
      <c r="B1327" s="435" t="e">
        <f>CONCATENATE(Revisión_Avance_Periodo!$D1591,";",Revisión_Avance_Periodo!$F1591,";",Revisión_Avance_Periodo!$L1591)</f>
        <v>#REF!</v>
      </c>
      <c r="C1327" s="435" t="e">
        <f t="shared" si="106"/>
        <v>#REF!</v>
      </c>
      <c r="D1327" s="123" t="e">
        <f>VLOOKUP($A1327,#REF!,3,FALSE)</f>
        <v>#REF!</v>
      </c>
      <c r="E1327" s="436" t="e">
        <f>VLOOKUP($A1327,#REF!,4,FALSE)</f>
        <v>#REF!</v>
      </c>
      <c r="F1327" s="103" t="e">
        <f>VLOOKUP($A1327,#REF!,5,FALSE)</f>
        <v>#REF!</v>
      </c>
      <c r="G1327" s="98" t="e">
        <f>VLOOKUP($A1327,#REF!,8,FALSE)</f>
        <v>#REF!</v>
      </c>
      <c r="H1327" s="93" t="e">
        <f>VLOOKUP($A1327,#REF!,7,FALSE)</f>
        <v>#REF!</v>
      </c>
      <c r="I1327" s="438" t="e">
        <f>VLOOKUP($A1327,#REF!,10,FALSE)</f>
        <v>#REF!</v>
      </c>
      <c r="J1327" s="98" t="e">
        <f>VLOOKUP($A1327,#REF!,11,FALSE)</f>
        <v>#REF!</v>
      </c>
      <c r="K1327" s="114" t="e">
        <f>VLOOKUP($A1327,#REF!,12,FALSE)</f>
        <v>#REF!</v>
      </c>
      <c r="L1327" s="98" t="e">
        <f>VLOOKUP($A1327,#REF!,13,FALSE)</f>
        <v>#REF!</v>
      </c>
      <c r="M1327" s="438" t="e">
        <f>VLOOKUP($A1327,#REF!,14,FALSE)</f>
        <v>#REF!</v>
      </c>
      <c r="N1327" s="103" t="e">
        <f>VLOOKUP($A1327,#REF!,15,FALSE)</f>
        <v>#REF!</v>
      </c>
      <c r="O1327" s="103" t="e">
        <f>VLOOKUP($A1327,#REF!,18,FALSE)</f>
        <v>#REF!</v>
      </c>
      <c r="P1327" s="93" t="e">
        <f>VLOOKUP($A1327,#REF!,41,FALSE)</f>
        <v>#REF!</v>
      </c>
      <c r="Q1327" s="115" t="e">
        <f>VLOOKUP(Revisión_Avance_Periodo!$L1591,#REF!,30,FALSE)</f>
        <v>#REF!</v>
      </c>
      <c r="R1327" s="116">
        <v>2019</v>
      </c>
      <c r="S1327" s="196">
        <v>43646</v>
      </c>
      <c r="T1327" s="124" t="s">
        <v>73</v>
      </c>
      <c r="U1327" s="440" t="e">
        <f>INDEX(#REF!,MATCH(Revisión_Avance_Periodo!$L1327,#REF!,0),MATCH(Revisión_Avance_Periodo!$T1327,#REF!,0))</f>
        <v>#REF!</v>
      </c>
      <c r="V1327" s="440" t="e">
        <f>INDEX(#REF!,MATCH(Revisión_Avance_Periodo!$L1327,#REF!,0),MATCH(Revisión_Avance_Periodo!$T1327,#REF!,0))</f>
        <v>#REF!</v>
      </c>
      <c r="W1327" s="118">
        <f t="shared" si="108"/>
        <v>0</v>
      </c>
      <c r="X1327" s="124" t="str">
        <f>VLOOKUP(W1327,Tabla_Estado_Meta_OAP_2019[#All],3,TRUE)</f>
        <v>Por Ejecutar</v>
      </c>
      <c r="Y1327" s="164" t="e">
        <f>SUBTOTAL(9,$U$206:$U1327)</f>
        <v>#REF!</v>
      </c>
      <c r="Z1327" s="158" t="e">
        <f>SUBTOTAL(9,$V$206:$V1327)</f>
        <v>#REF!</v>
      </c>
      <c r="AA1327" s="159">
        <f>IFERROR(+Revisión_Avance_Periodo!$Z1327/Revisión_Avance_Periodo!$Y1327,0)</f>
        <v>0</v>
      </c>
      <c r="AB1327" s="126"/>
      <c r="AC1327" s="127"/>
      <c r="AD1327" s="125"/>
      <c r="AE1327" s="125"/>
      <c r="AF1327" s="128"/>
      <c r="AG1327" s="129"/>
      <c r="AH1327" s="164" t="e">
        <f>SUBTOTAL(9,$U$1327:$U1586)</f>
        <v>#REF!</v>
      </c>
      <c r="AI1327" s="158" t="e">
        <f>SUBTOTAL(9,$V$1327:$V1586)</f>
        <v>#REF!</v>
      </c>
      <c r="AJ1327" s="159">
        <f>IFERROR(+Revisión_Avance_Periodo!$Z1591/Revisión_Avance_Periodo!$Y1591,0)</f>
        <v>0</v>
      </c>
      <c r="AK1327" s="126"/>
      <c r="AL1327" s="127"/>
      <c r="AM1327" s="125"/>
      <c r="AN1327" s="125"/>
      <c r="AO1327" s="128"/>
      <c r="AP1327" s="129"/>
    </row>
    <row r="1328" spans="1:42" x14ac:dyDescent="0.25">
      <c r="A1328" s="92">
        <v>135</v>
      </c>
      <c r="B1328" s="435" t="e">
        <f>CONCATENATE(Revisión_Avance_Periodo!$D1592,";",Revisión_Avance_Periodo!$F1592,";",Revisión_Avance_Periodo!$L1592)</f>
        <v>#REF!</v>
      </c>
      <c r="C1328" s="435" t="e">
        <f t="shared" si="106"/>
        <v>#REF!</v>
      </c>
      <c r="D1328" s="114" t="e">
        <f>VLOOKUP($A1328,#REF!,3,FALSE)</f>
        <v>#REF!</v>
      </c>
      <c r="E1328" s="436" t="e">
        <f>VLOOKUP($A1328,#REF!,4,FALSE)</f>
        <v>#REF!</v>
      </c>
      <c r="F1328" s="102" t="e">
        <f>VLOOKUP($A1328,#REF!,5,FALSE)</f>
        <v>#REF!</v>
      </c>
      <c r="G1328" s="93" t="e">
        <f>VLOOKUP($A1328,#REF!,8,FALSE)</f>
        <v>#REF!</v>
      </c>
      <c r="H1328" s="93" t="e">
        <f>VLOOKUP($A1328,#REF!,7,FALSE)</f>
        <v>#REF!</v>
      </c>
      <c r="I1328" s="438" t="e">
        <f>VLOOKUP($A1328,#REF!,10,FALSE)</f>
        <v>#REF!</v>
      </c>
      <c r="J1328" s="93" t="e">
        <f>VLOOKUP($A1328,#REF!,11,FALSE)</f>
        <v>#REF!</v>
      </c>
      <c r="K1328" s="114" t="e">
        <f>VLOOKUP($A1328,#REF!,12,FALSE)</f>
        <v>#REF!</v>
      </c>
      <c r="L1328" s="93" t="e">
        <f>VLOOKUP($A1328,#REF!,13,FALSE)</f>
        <v>#REF!</v>
      </c>
      <c r="M1328" s="438" t="e">
        <f>VLOOKUP($A1328,#REF!,14,FALSE)</f>
        <v>#REF!</v>
      </c>
      <c r="N1328" s="102" t="e">
        <f>VLOOKUP($A1328,#REF!,15,FALSE)</f>
        <v>#REF!</v>
      </c>
      <c r="O1328" s="102" t="e">
        <f>VLOOKUP($A1328,#REF!,18,FALSE)</f>
        <v>#REF!</v>
      </c>
      <c r="P1328" s="93" t="e">
        <f>VLOOKUP($A1328,#REF!,41,FALSE)</f>
        <v>#REF!</v>
      </c>
      <c r="Q1328" s="115" t="e">
        <f>VLOOKUP(Revisión_Avance_Periodo!$L1592,#REF!,30,FALSE)</f>
        <v>#REF!</v>
      </c>
      <c r="R1328" s="116">
        <v>2019</v>
      </c>
      <c r="S1328" s="196">
        <v>43676</v>
      </c>
      <c r="T1328" s="116" t="s">
        <v>74</v>
      </c>
      <c r="U1328" s="440" t="e">
        <f>INDEX(#REF!,MATCH(Revisión_Avance_Periodo!$L1328,#REF!,0),MATCH(Revisión_Avance_Periodo!$T1328,#REF!,0))</f>
        <v>#REF!</v>
      </c>
      <c r="V1328" s="440" t="e">
        <f>INDEX(#REF!,MATCH(Revisión_Avance_Periodo!$L1328,#REF!,0),MATCH(Revisión_Avance_Periodo!$T1328,#REF!,0))</f>
        <v>#REF!</v>
      </c>
      <c r="W1328" s="118">
        <f t="shared" si="108"/>
        <v>0</v>
      </c>
      <c r="X1328" s="116" t="str">
        <f>VLOOKUP(W1328,Tabla_Estado_Meta_OAP_2019[#All],3,TRUE)</f>
        <v>Por Ejecutar</v>
      </c>
      <c r="Y1328" s="164" t="e">
        <f>SUBTOTAL(9,$U$206:$U1328)</f>
        <v>#REF!</v>
      </c>
      <c r="Z1328" s="158" t="e">
        <f>SUBTOTAL(9,$V$206:$V1328)</f>
        <v>#REF!</v>
      </c>
      <c r="AA1328" s="159">
        <f>IFERROR(+Revisión_Avance_Periodo!$Z1328/Revisión_Avance_Periodo!$Y1328,0)</f>
        <v>0</v>
      </c>
      <c r="AB1328" s="126"/>
      <c r="AC1328" s="127"/>
      <c r="AD1328" s="125"/>
      <c r="AE1328" s="125"/>
      <c r="AF1328" s="128"/>
      <c r="AG1328" s="129"/>
      <c r="AH1328" s="164" t="e">
        <f>SUBTOTAL(9,$U$1328:$U1586)</f>
        <v>#REF!</v>
      </c>
      <c r="AI1328" s="158" t="e">
        <f>SUBTOTAL(9,$V$1328:$V1586)</f>
        <v>#REF!</v>
      </c>
      <c r="AJ1328" s="159">
        <f>IFERROR(+Revisión_Avance_Periodo!$Z1592/Revisión_Avance_Periodo!$Y1592,0)</f>
        <v>0</v>
      </c>
      <c r="AK1328" s="126"/>
      <c r="AL1328" s="127"/>
      <c r="AM1328" s="125"/>
      <c r="AN1328" s="125"/>
      <c r="AO1328" s="128"/>
      <c r="AP1328" s="129"/>
    </row>
    <row r="1329" spans="1:42" x14ac:dyDescent="0.25">
      <c r="A1329" s="97">
        <v>135</v>
      </c>
      <c r="B1329" s="435" t="e">
        <f>CONCATENATE(Revisión_Avance_Periodo!$D1593,";",Revisión_Avance_Periodo!$F1593,";",Revisión_Avance_Periodo!$L1593)</f>
        <v>#REF!</v>
      </c>
      <c r="C1329" s="435" t="e">
        <f t="shared" si="106"/>
        <v>#REF!</v>
      </c>
      <c r="D1329" s="123" t="e">
        <f>VLOOKUP($A1329,#REF!,3,FALSE)</f>
        <v>#REF!</v>
      </c>
      <c r="E1329" s="436" t="e">
        <f>VLOOKUP($A1329,#REF!,4,FALSE)</f>
        <v>#REF!</v>
      </c>
      <c r="F1329" s="103" t="e">
        <f>VLOOKUP($A1329,#REF!,5,FALSE)</f>
        <v>#REF!</v>
      </c>
      <c r="G1329" s="98" t="e">
        <f>VLOOKUP($A1329,#REF!,8,FALSE)</f>
        <v>#REF!</v>
      </c>
      <c r="H1329" s="93" t="e">
        <f>VLOOKUP($A1329,#REF!,7,FALSE)</f>
        <v>#REF!</v>
      </c>
      <c r="I1329" s="438" t="e">
        <f>VLOOKUP($A1329,#REF!,10,FALSE)</f>
        <v>#REF!</v>
      </c>
      <c r="J1329" s="98" t="e">
        <f>VLOOKUP($A1329,#REF!,11,FALSE)</f>
        <v>#REF!</v>
      </c>
      <c r="K1329" s="114" t="e">
        <f>VLOOKUP($A1329,#REF!,12,FALSE)</f>
        <v>#REF!</v>
      </c>
      <c r="L1329" s="98" t="e">
        <f>VLOOKUP($A1329,#REF!,13,FALSE)</f>
        <v>#REF!</v>
      </c>
      <c r="M1329" s="438" t="e">
        <f>VLOOKUP($A1329,#REF!,14,FALSE)</f>
        <v>#REF!</v>
      </c>
      <c r="N1329" s="103" t="e">
        <f>VLOOKUP($A1329,#REF!,15,FALSE)</f>
        <v>#REF!</v>
      </c>
      <c r="O1329" s="103" t="e">
        <f>VLOOKUP($A1329,#REF!,18,FALSE)</f>
        <v>#REF!</v>
      </c>
      <c r="P1329" s="93" t="e">
        <f>VLOOKUP($A1329,#REF!,41,FALSE)</f>
        <v>#REF!</v>
      </c>
      <c r="Q1329" s="115" t="e">
        <f>VLOOKUP(Revisión_Avance_Periodo!$L1593,#REF!,30,FALSE)</f>
        <v>#REF!</v>
      </c>
      <c r="R1329" s="116">
        <v>2019</v>
      </c>
      <c r="S1329" s="196">
        <v>43707</v>
      </c>
      <c r="T1329" s="124" t="s">
        <v>75</v>
      </c>
      <c r="U1329" s="440" t="e">
        <f>INDEX(#REF!,MATCH(Revisión_Avance_Periodo!$L1329,#REF!,0),MATCH(Revisión_Avance_Periodo!$T1329,#REF!,0))</f>
        <v>#REF!</v>
      </c>
      <c r="V1329" s="440" t="e">
        <f>INDEX(#REF!,MATCH(Revisión_Avance_Periodo!$L1329,#REF!,0),MATCH(Revisión_Avance_Periodo!$T1329,#REF!,0))</f>
        <v>#REF!</v>
      </c>
      <c r="W1329" s="118">
        <f t="shared" si="108"/>
        <v>0</v>
      </c>
      <c r="X1329" s="124" t="str">
        <f>VLOOKUP(W1329,Tabla_Estado_Meta_OAP_2019[#All],3,TRUE)</f>
        <v>Por Ejecutar</v>
      </c>
      <c r="Y1329" s="164" t="e">
        <f>SUBTOTAL(9,$U$206:$U1329)</f>
        <v>#REF!</v>
      </c>
      <c r="Z1329" s="158" t="e">
        <f>SUBTOTAL(9,$V$206:$V1329)</f>
        <v>#REF!</v>
      </c>
      <c r="AA1329" s="159">
        <f>IFERROR(+Revisión_Avance_Periodo!$Z1329/Revisión_Avance_Periodo!$Y1329,0)</f>
        <v>0</v>
      </c>
      <c r="AB1329" s="126"/>
      <c r="AC1329" s="127"/>
      <c r="AD1329" s="125"/>
      <c r="AE1329" s="125"/>
      <c r="AF1329" s="128"/>
      <c r="AG1329" s="129"/>
      <c r="AH1329" s="164" t="e">
        <f>SUBTOTAL(9,$U$1329:$U1586)</f>
        <v>#REF!</v>
      </c>
      <c r="AI1329" s="158" t="e">
        <f>SUBTOTAL(9,$V$1329:$V1586)</f>
        <v>#REF!</v>
      </c>
      <c r="AJ1329" s="159">
        <f>IFERROR(+Revisión_Avance_Periodo!$Z1593/Revisión_Avance_Periodo!$Y1593,0)</f>
        <v>0</v>
      </c>
      <c r="AK1329" s="126"/>
      <c r="AL1329" s="127"/>
      <c r="AM1329" s="125"/>
      <c r="AN1329" s="125"/>
      <c r="AO1329" s="128"/>
      <c r="AP1329" s="129"/>
    </row>
    <row r="1330" spans="1:42" x14ac:dyDescent="0.25">
      <c r="A1330" s="92">
        <v>135</v>
      </c>
      <c r="B1330" s="435" t="e">
        <f>CONCATENATE(Revisión_Avance_Periodo!$D1594,";",Revisión_Avance_Periodo!$F1594,";",Revisión_Avance_Periodo!$L1594)</f>
        <v>#REF!</v>
      </c>
      <c r="C1330" s="435" t="e">
        <f t="shared" si="106"/>
        <v>#REF!</v>
      </c>
      <c r="D1330" s="114" t="e">
        <f>VLOOKUP($A1330,#REF!,3,FALSE)</f>
        <v>#REF!</v>
      </c>
      <c r="E1330" s="436" t="e">
        <f>VLOOKUP($A1330,#REF!,4,FALSE)</f>
        <v>#REF!</v>
      </c>
      <c r="F1330" s="102" t="e">
        <f>VLOOKUP($A1330,#REF!,5,FALSE)</f>
        <v>#REF!</v>
      </c>
      <c r="G1330" s="93" t="e">
        <f>VLOOKUP($A1330,#REF!,8,FALSE)</f>
        <v>#REF!</v>
      </c>
      <c r="H1330" s="93" t="e">
        <f>VLOOKUP($A1330,#REF!,7,FALSE)</f>
        <v>#REF!</v>
      </c>
      <c r="I1330" s="438" t="e">
        <f>VLOOKUP($A1330,#REF!,10,FALSE)</f>
        <v>#REF!</v>
      </c>
      <c r="J1330" s="93" t="e">
        <f>VLOOKUP($A1330,#REF!,11,FALSE)</f>
        <v>#REF!</v>
      </c>
      <c r="K1330" s="114" t="e">
        <f>VLOOKUP($A1330,#REF!,12,FALSE)</f>
        <v>#REF!</v>
      </c>
      <c r="L1330" s="93" t="e">
        <f>VLOOKUP($A1330,#REF!,13,FALSE)</f>
        <v>#REF!</v>
      </c>
      <c r="M1330" s="438" t="e">
        <f>VLOOKUP($A1330,#REF!,14,FALSE)</f>
        <v>#REF!</v>
      </c>
      <c r="N1330" s="102" t="e">
        <f>VLOOKUP($A1330,#REF!,15,FALSE)</f>
        <v>#REF!</v>
      </c>
      <c r="O1330" s="102" t="e">
        <f>VLOOKUP($A1330,#REF!,18,FALSE)</f>
        <v>#REF!</v>
      </c>
      <c r="P1330" s="93" t="e">
        <f>VLOOKUP($A1330,#REF!,41,FALSE)</f>
        <v>#REF!</v>
      </c>
      <c r="Q1330" s="115" t="e">
        <f>VLOOKUP(Revisión_Avance_Periodo!$L1594,#REF!,30,FALSE)</f>
        <v>#REF!</v>
      </c>
      <c r="R1330" s="116">
        <v>2019</v>
      </c>
      <c r="S1330" s="196">
        <v>43738</v>
      </c>
      <c r="T1330" s="116" t="s">
        <v>76</v>
      </c>
      <c r="U1330" s="440" t="e">
        <f>INDEX(#REF!,MATCH(Revisión_Avance_Periodo!$L1330,#REF!,0),MATCH(Revisión_Avance_Periodo!$T1330,#REF!,0))</f>
        <v>#REF!</v>
      </c>
      <c r="V1330" s="440" t="e">
        <f>INDEX(#REF!,MATCH(Revisión_Avance_Periodo!$L1330,#REF!,0),MATCH(Revisión_Avance_Periodo!$T1330,#REF!,0))</f>
        <v>#REF!</v>
      </c>
      <c r="W1330" s="118">
        <f t="shared" si="108"/>
        <v>0</v>
      </c>
      <c r="X1330" s="116" t="str">
        <f>VLOOKUP(W1330,Tabla_Estado_Meta_OAP_2019[#All],3,TRUE)</f>
        <v>Por Ejecutar</v>
      </c>
      <c r="Y1330" s="164" t="e">
        <f>SUBTOTAL(9,$U$206:$U1330)</f>
        <v>#REF!</v>
      </c>
      <c r="Z1330" s="158" t="e">
        <f>SUBTOTAL(9,$V$206:$V1330)</f>
        <v>#REF!</v>
      </c>
      <c r="AA1330" s="159">
        <f>IFERROR(+Revisión_Avance_Periodo!$Z1330/Revisión_Avance_Periodo!$Y1330,0)</f>
        <v>0</v>
      </c>
      <c r="AB1330" s="126"/>
      <c r="AC1330" s="127"/>
      <c r="AD1330" s="125"/>
      <c r="AE1330" s="125"/>
      <c r="AF1330" s="128"/>
      <c r="AG1330" s="129"/>
      <c r="AH1330" s="164" t="e">
        <f>SUBTOTAL(9,$U$1330:$U1586)</f>
        <v>#REF!</v>
      </c>
      <c r="AI1330" s="158" t="e">
        <f>SUBTOTAL(9,$V$1330:$V1586)</f>
        <v>#REF!</v>
      </c>
      <c r="AJ1330" s="159">
        <f>IFERROR(+Revisión_Avance_Periodo!$Z1594/Revisión_Avance_Periodo!$Y1594,0)</f>
        <v>0</v>
      </c>
      <c r="AK1330" s="126"/>
      <c r="AL1330" s="127"/>
      <c r="AM1330" s="125"/>
      <c r="AN1330" s="125"/>
      <c r="AO1330" s="128"/>
      <c r="AP1330" s="129"/>
    </row>
    <row r="1331" spans="1:42" x14ac:dyDescent="0.25">
      <c r="A1331" s="97">
        <v>135</v>
      </c>
      <c r="B1331" s="435" t="e">
        <f>CONCATENATE(Revisión_Avance_Periodo!$D1595,";",Revisión_Avance_Periodo!$F1595,";",Revisión_Avance_Periodo!$L1595)</f>
        <v>#REF!</v>
      </c>
      <c r="C1331" s="435" t="e">
        <f t="shared" si="106"/>
        <v>#REF!</v>
      </c>
      <c r="D1331" s="123" t="e">
        <f>VLOOKUP($A1331,#REF!,3,FALSE)</f>
        <v>#REF!</v>
      </c>
      <c r="E1331" s="436" t="e">
        <f>VLOOKUP($A1331,#REF!,4,FALSE)</f>
        <v>#REF!</v>
      </c>
      <c r="F1331" s="103" t="e">
        <f>VLOOKUP($A1331,#REF!,5,FALSE)</f>
        <v>#REF!</v>
      </c>
      <c r="G1331" s="98" t="e">
        <f>VLOOKUP($A1331,#REF!,8,FALSE)</f>
        <v>#REF!</v>
      </c>
      <c r="H1331" s="93" t="e">
        <f>VLOOKUP($A1331,#REF!,7,FALSE)</f>
        <v>#REF!</v>
      </c>
      <c r="I1331" s="438" t="e">
        <f>VLOOKUP($A1331,#REF!,10,FALSE)</f>
        <v>#REF!</v>
      </c>
      <c r="J1331" s="98" t="e">
        <f>VLOOKUP($A1331,#REF!,11,FALSE)</f>
        <v>#REF!</v>
      </c>
      <c r="K1331" s="114" t="e">
        <f>VLOOKUP($A1331,#REF!,12,FALSE)</f>
        <v>#REF!</v>
      </c>
      <c r="L1331" s="98" t="e">
        <f>VLOOKUP($A1331,#REF!,13,FALSE)</f>
        <v>#REF!</v>
      </c>
      <c r="M1331" s="438" t="e">
        <f>VLOOKUP($A1331,#REF!,14,FALSE)</f>
        <v>#REF!</v>
      </c>
      <c r="N1331" s="103" t="e">
        <f>VLOOKUP($A1331,#REF!,15,FALSE)</f>
        <v>#REF!</v>
      </c>
      <c r="O1331" s="103" t="e">
        <f>VLOOKUP($A1331,#REF!,18,FALSE)</f>
        <v>#REF!</v>
      </c>
      <c r="P1331" s="93" t="e">
        <f>VLOOKUP($A1331,#REF!,41,FALSE)</f>
        <v>#REF!</v>
      </c>
      <c r="Q1331" s="115" t="e">
        <f>VLOOKUP(Revisión_Avance_Periodo!$L1595,#REF!,30,FALSE)</f>
        <v>#REF!</v>
      </c>
      <c r="R1331" s="116">
        <v>2019</v>
      </c>
      <c r="S1331" s="196">
        <v>43768</v>
      </c>
      <c r="T1331" s="124" t="s">
        <v>77</v>
      </c>
      <c r="U1331" s="440" t="e">
        <f>INDEX(#REF!,MATCH(Revisión_Avance_Periodo!$L1331,#REF!,0),MATCH(Revisión_Avance_Periodo!$T1331,#REF!,0))</f>
        <v>#REF!</v>
      </c>
      <c r="V1331" s="440" t="e">
        <f>INDEX(#REF!,MATCH(Revisión_Avance_Periodo!$L1331,#REF!,0),MATCH(Revisión_Avance_Periodo!$T1331,#REF!,0))</f>
        <v>#REF!</v>
      </c>
      <c r="W1331" s="118">
        <f t="shared" si="108"/>
        <v>0</v>
      </c>
      <c r="X1331" s="124" t="str">
        <f>VLOOKUP(W1331,Tabla_Estado_Meta_OAP_2019[#All],3,TRUE)</f>
        <v>Por Ejecutar</v>
      </c>
      <c r="Y1331" s="164" t="e">
        <f>SUBTOTAL(9,$U$206:$U1331)</f>
        <v>#REF!</v>
      </c>
      <c r="Z1331" s="158" t="e">
        <f>SUBTOTAL(9,$V$206:$V1331)</f>
        <v>#REF!</v>
      </c>
      <c r="AA1331" s="159">
        <f>IFERROR(+Revisión_Avance_Periodo!$Z1331/Revisión_Avance_Periodo!$Y1331,0)</f>
        <v>0</v>
      </c>
      <c r="AB1331" s="126"/>
      <c r="AC1331" s="127"/>
      <c r="AD1331" s="125"/>
      <c r="AE1331" s="125"/>
      <c r="AF1331" s="128"/>
      <c r="AG1331" s="129"/>
      <c r="AH1331" s="164" t="e">
        <f>SUBTOTAL(9,$U$1331:$U1586)</f>
        <v>#REF!</v>
      </c>
      <c r="AI1331" s="158" t="e">
        <f>SUBTOTAL(9,$V$1331:$V1586)</f>
        <v>#REF!</v>
      </c>
      <c r="AJ1331" s="159">
        <f>IFERROR(+Revisión_Avance_Periodo!$Z1595/Revisión_Avance_Periodo!$Y1595,0)</f>
        <v>0</v>
      </c>
      <c r="AK1331" s="126"/>
      <c r="AL1331" s="127"/>
      <c r="AM1331" s="125"/>
      <c r="AN1331" s="125"/>
      <c r="AO1331" s="128"/>
      <c r="AP1331" s="129"/>
    </row>
    <row r="1332" spans="1:42" x14ac:dyDescent="0.25">
      <c r="A1332" s="92">
        <v>135</v>
      </c>
      <c r="B1332" s="435" t="e">
        <f>CONCATENATE(Revisión_Avance_Periodo!$D1596,";",Revisión_Avance_Periodo!$F1596,";",Revisión_Avance_Periodo!$L1596)</f>
        <v>#REF!</v>
      </c>
      <c r="C1332" s="435" t="e">
        <f t="shared" si="106"/>
        <v>#REF!</v>
      </c>
      <c r="D1332" s="114" t="e">
        <f>VLOOKUP($A1332,#REF!,3,FALSE)</f>
        <v>#REF!</v>
      </c>
      <c r="E1332" s="436" t="e">
        <f>VLOOKUP($A1332,#REF!,4,FALSE)</f>
        <v>#REF!</v>
      </c>
      <c r="F1332" s="102" t="e">
        <f>VLOOKUP($A1332,#REF!,5,FALSE)</f>
        <v>#REF!</v>
      </c>
      <c r="G1332" s="93" t="e">
        <f>VLOOKUP($A1332,#REF!,8,FALSE)</f>
        <v>#REF!</v>
      </c>
      <c r="H1332" s="93" t="e">
        <f>VLOOKUP($A1332,#REF!,7,FALSE)</f>
        <v>#REF!</v>
      </c>
      <c r="I1332" s="438" t="e">
        <f>VLOOKUP($A1332,#REF!,10,FALSE)</f>
        <v>#REF!</v>
      </c>
      <c r="J1332" s="93" t="e">
        <f>VLOOKUP($A1332,#REF!,11,FALSE)</f>
        <v>#REF!</v>
      </c>
      <c r="K1332" s="114" t="e">
        <f>VLOOKUP($A1332,#REF!,12,FALSE)</f>
        <v>#REF!</v>
      </c>
      <c r="L1332" s="93" t="e">
        <f>VLOOKUP($A1332,#REF!,13,FALSE)</f>
        <v>#REF!</v>
      </c>
      <c r="M1332" s="438" t="e">
        <f>VLOOKUP($A1332,#REF!,14,FALSE)</f>
        <v>#REF!</v>
      </c>
      <c r="N1332" s="102" t="e">
        <f>VLOOKUP($A1332,#REF!,15,FALSE)</f>
        <v>#REF!</v>
      </c>
      <c r="O1332" s="102" t="e">
        <f>VLOOKUP($A1332,#REF!,18,FALSE)</f>
        <v>#REF!</v>
      </c>
      <c r="P1332" s="93" t="e">
        <f>VLOOKUP($A1332,#REF!,41,FALSE)</f>
        <v>#REF!</v>
      </c>
      <c r="Q1332" s="115" t="e">
        <f>VLOOKUP(Revisión_Avance_Periodo!$L1596,#REF!,30,FALSE)</f>
        <v>#REF!</v>
      </c>
      <c r="R1332" s="116">
        <v>2019</v>
      </c>
      <c r="S1332" s="196">
        <v>43799</v>
      </c>
      <c r="T1332" s="116" t="s">
        <v>78</v>
      </c>
      <c r="U1332" s="440" t="e">
        <f>INDEX(#REF!,MATCH(Revisión_Avance_Periodo!$L1332,#REF!,0),MATCH(Revisión_Avance_Periodo!$T1332,#REF!,0))</f>
        <v>#REF!</v>
      </c>
      <c r="V1332" s="440" t="e">
        <f>INDEX(#REF!,MATCH(Revisión_Avance_Periodo!$L1332,#REF!,0),MATCH(Revisión_Avance_Periodo!$T1332,#REF!,0))</f>
        <v>#REF!</v>
      </c>
      <c r="W1332" s="118">
        <f t="shared" si="108"/>
        <v>0</v>
      </c>
      <c r="X1332" s="116" t="str">
        <f>VLOOKUP(W1332,Tabla_Estado_Meta_OAP_2019[#All],3,TRUE)</f>
        <v>Por Ejecutar</v>
      </c>
      <c r="Y1332" s="164" t="e">
        <f>SUBTOTAL(9,$U$206:$U1332)</f>
        <v>#REF!</v>
      </c>
      <c r="Z1332" s="158" t="e">
        <f>SUBTOTAL(9,$V$206:$V1332)</f>
        <v>#REF!</v>
      </c>
      <c r="AA1332" s="159">
        <f>IFERROR(+Revisión_Avance_Periodo!$Z1332/Revisión_Avance_Periodo!$Y1332,0)</f>
        <v>0</v>
      </c>
      <c r="AB1332" s="126"/>
      <c r="AC1332" s="127"/>
      <c r="AD1332" s="125"/>
      <c r="AE1332" s="125"/>
      <c r="AF1332" s="128"/>
      <c r="AG1332" s="129"/>
      <c r="AH1332" s="164" t="e">
        <f>SUBTOTAL(9,$U$1332:$U1586)</f>
        <v>#REF!</v>
      </c>
      <c r="AI1332" s="158" t="e">
        <f>SUBTOTAL(9,$V$1332:$V1586)</f>
        <v>#REF!</v>
      </c>
      <c r="AJ1332" s="159">
        <f>IFERROR(+Revisión_Avance_Periodo!$Z1596/Revisión_Avance_Periodo!$Y1596,0)</f>
        <v>0</v>
      </c>
      <c r="AK1332" s="126"/>
      <c r="AL1332" s="127"/>
      <c r="AM1332" s="125"/>
      <c r="AN1332" s="125"/>
      <c r="AO1332" s="128"/>
      <c r="AP1332" s="129"/>
    </row>
    <row r="1333" spans="1:42" ht="15.75" thickBot="1" x14ac:dyDescent="0.3">
      <c r="A1333" s="97">
        <v>135</v>
      </c>
      <c r="B1333" s="435" t="e">
        <f>CONCATENATE(Revisión_Avance_Periodo!$D1597,";",Revisión_Avance_Periodo!$F1597,";",Revisión_Avance_Periodo!$L1597)</f>
        <v>#REF!</v>
      </c>
      <c r="C1333" s="435" t="e">
        <f t="shared" si="106"/>
        <v>#REF!</v>
      </c>
      <c r="D1333" s="123" t="e">
        <f>VLOOKUP($A1333,#REF!,3,FALSE)</f>
        <v>#REF!</v>
      </c>
      <c r="E1333" s="436" t="e">
        <f>VLOOKUP($A1333,#REF!,4,FALSE)</f>
        <v>#REF!</v>
      </c>
      <c r="F1333" s="103" t="e">
        <f>VLOOKUP($A1333,#REF!,5,FALSE)</f>
        <v>#REF!</v>
      </c>
      <c r="G1333" s="98" t="e">
        <f>VLOOKUP($A1333,#REF!,8,FALSE)</f>
        <v>#REF!</v>
      </c>
      <c r="H1333" s="93" t="e">
        <f>VLOOKUP($A1333,#REF!,7,FALSE)</f>
        <v>#REF!</v>
      </c>
      <c r="I1333" s="438" t="e">
        <f>VLOOKUP($A1333,#REF!,10,FALSE)</f>
        <v>#REF!</v>
      </c>
      <c r="J1333" s="98" t="e">
        <f>VLOOKUP($A1333,#REF!,11,FALSE)</f>
        <v>#REF!</v>
      </c>
      <c r="K1333" s="114" t="e">
        <f>VLOOKUP($A1333,#REF!,12,FALSE)</f>
        <v>#REF!</v>
      </c>
      <c r="L1333" s="98" t="e">
        <f>VLOOKUP($A1333,#REF!,13,FALSE)</f>
        <v>#REF!</v>
      </c>
      <c r="M1333" s="438" t="e">
        <f>VLOOKUP($A1333,#REF!,14,FALSE)</f>
        <v>#REF!</v>
      </c>
      <c r="N1333" s="103" t="e">
        <f>VLOOKUP($A1333,#REF!,15,FALSE)</f>
        <v>#REF!</v>
      </c>
      <c r="O1333" s="103" t="e">
        <f>VLOOKUP($A1333,#REF!,18,FALSE)</f>
        <v>#REF!</v>
      </c>
      <c r="P1333" s="93" t="e">
        <f>VLOOKUP($A1333,#REF!,41,FALSE)</f>
        <v>#REF!</v>
      </c>
      <c r="Q1333" s="115" t="e">
        <f>VLOOKUP(Revisión_Avance_Periodo!$L1597,#REF!,30,FALSE)</f>
        <v>#REF!</v>
      </c>
      <c r="R1333" s="116">
        <v>2019</v>
      </c>
      <c r="S1333" s="196">
        <v>43829</v>
      </c>
      <c r="T1333" s="124" t="s">
        <v>79</v>
      </c>
      <c r="U1333" s="440" t="e">
        <f>INDEX(#REF!,MATCH(Revisión_Avance_Periodo!$L1333,#REF!,0),MATCH(Revisión_Avance_Periodo!$T1333,#REF!,0))</f>
        <v>#REF!</v>
      </c>
      <c r="V1333" s="440" t="e">
        <f>INDEX(#REF!,MATCH(Revisión_Avance_Periodo!$L1333,#REF!,0),MATCH(Revisión_Avance_Periodo!$T1333,#REF!,0))</f>
        <v>#REF!</v>
      </c>
      <c r="W1333" s="118">
        <f t="shared" si="108"/>
        <v>0</v>
      </c>
      <c r="X1333" s="124" t="str">
        <f>VLOOKUP(W1333,Tabla_Estado_Meta_OAP_2019[#All],3,TRUE)</f>
        <v>Por Ejecutar</v>
      </c>
      <c r="Y1333" s="164" t="e">
        <f>SUBTOTAL(9,$U$206:$U1333)</f>
        <v>#REF!</v>
      </c>
      <c r="Z1333" s="158" t="e">
        <f>SUBTOTAL(9,$V$206:$V1333)</f>
        <v>#REF!</v>
      </c>
      <c r="AA1333" s="159">
        <f>IFERROR(+Revisión_Avance_Periodo!$Z1333/Revisión_Avance_Periodo!$Y1333,0)</f>
        <v>0</v>
      </c>
      <c r="AB1333" s="126"/>
      <c r="AC1333" s="127"/>
      <c r="AD1333" s="125"/>
      <c r="AE1333" s="125"/>
      <c r="AF1333" s="128"/>
      <c r="AG1333" s="129"/>
      <c r="AH1333" s="164" t="e">
        <f>SUBTOTAL(9,$U$1333:$U1586)</f>
        <v>#REF!</v>
      </c>
      <c r="AI1333" s="158" t="e">
        <f>SUBTOTAL(9,$V$1333:$V1586)</f>
        <v>#REF!</v>
      </c>
      <c r="AJ1333" s="159">
        <f>IFERROR(+Revisión_Avance_Periodo!$Z1597/Revisión_Avance_Periodo!$Y1597,0)</f>
        <v>0</v>
      </c>
      <c r="AK1333" s="126"/>
      <c r="AL1333" s="127"/>
      <c r="AM1333" s="125"/>
      <c r="AN1333" s="125"/>
      <c r="AO1333" s="128"/>
      <c r="AP1333" s="129"/>
    </row>
    <row r="1334" spans="1:42" x14ac:dyDescent="0.25">
      <c r="A1334" s="92">
        <v>15</v>
      </c>
      <c r="B1334" s="435" t="e">
        <f>CONCATENATE(Revisión_Avance_Periodo!$D206,";",Revisión_Avance_Periodo!$F206,";",Revisión_Avance_Periodo!$L206)</f>
        <v>#REF!</v>
      </c>
      <c r="C1334" s="435" t="e">
        <f t="shared" si="106"/>
        <v>#REF!</v>
      </c>
      <c r="D1334" s="114" t="e">
        <f>VLOOKUP($A1334,#REF!,3,FALSE)</f>
        <v>#REF!</v>
      </c>
      <c r="E1334" s="436" t="e">
        <f>VLOOKUP($A1334,#REF!,4,FALSE)</f>
        <v>#REF!</v>
      </c>
      <c r="F1334" s="102" t="e">
        <f>VLOOKUP($A1334,#REF!,5,FALSE)</f>
        <v>#REF!</v>
      </c>
      <c r="G1334" s="93" t="e">
        <f>VLOOKUP($A1334,#REF!,8,FALSE)</f>
        <v>#REF!</v>
      </c>
      <c r="H1334" s="93" t="e">
        <f>VLOOKUP($A1334,#REF!,7,FALSE)</f>
        <v>#REF!</v>
      </c>
      <c r="I1334" s="438" t="e">
        <f>VLOOKUP($A1334,#REF!,10,FALSE)</f>
        <v>#REF!</v>
      </c>
      <c r="J1334" s="181" t="e">
        <f>VLOOKUP($A1334,#REF!,11,FALSE)</f>
        <v>#REF!</v>
      </c>
      <c r="K1334" s="114" t="e">
        <f>VLOOKUP($A1334,#REF!,12,FALSE)</f>
        <v>#REF!</v>
      </c>
      <c r="L1334" s="181" t="e">
        <f>VLOOKUP($A1334,#REF!,13,FALSE)</f>
        <v>#REF!</v>
      </c>
      <c r="M1334" s="438" t="e">
        <f>VLOOKUP($A1334,#REF!,14,FALSE)</f>
        <v>#REF!</v>
      </c>
      <c r="N1334" s="102" t="e">
        <f>VLOOKUP($A1334,#REF!,15,FALSE)</f>
        <v>#REF!</v>
      </c>
      <c r="O1334" s="181" t="e">
        <f>VLOOKUP($A1334,#REF!,18,FALSE)</f>
        <v>#REF!</v>
      </c>
      <c r="P1334" s="93" t="e">
        <f>VLOOKUP($A1334,#REF!,41,FALSE)</f>
        <v>#REF!</v>
      </c>
      <c r="Q1334" s="115" t="e">
        <f>VLOOKUP(Revisión_Avance_Periodo!$L206,#REF!,30,FALSE)</f>
        <v>#REF!</v>
      </c>
      <c r="R1334" s="116">
        <v>2019</v>
      </c>
      <c r="S1334" s="196">
        <v>43495</v>
      </c>
      <c r="T1334" s="116" t="s">
        <v>68</v>
      </c>
      <c r="U1334" s="440" t="e">
        <f>INDEX(#REF!,MATCH(Revisión_Avance_Periodo!$L1334,#REF!,0),MATCH(Revisión_Avance_Periodo!$T1334,#REF!,0))</f>
        <v>#REF!</v>
      </c>
      <c r="V1334" s="440" t="e">
        <f>INDEX(#REF!,MATCH(Revisión_Avance_Periodo!$L1334,#REF!,0),MATCH(Revisión_Avance_Periodo!$T1334,#REF!,0))</f>
        <v>#REF!</v>
      </c>
      <c r="W1334" s="118">
        <f t="shared" si="108"/>
        <v>0</v>
      </c>
      <c r="X1334" s="116" t="str">
        <f>VLOOKUP(W1334,Tabla_Estado_Meta_OAP_2019[#All],3,TRUE)</f>
        <v>Por Ejecutar</v>
      </c>
      <c r="Y1334" s="163" t="e">
        <f>SUBTOTAL(9,$U$206:$U1334)</f>
        <v>#REF!</v>
      </c>
      <c r="Z1334" s="161" t="e">
        <f>SUBTOTAL(9,$V$206:$V1334)</f>
        <v>#REF!</v>
      </c>
      <c r="AA1334" s="162">
        <f>IFERROR(+Revisión_Avance_Periodo!$Z1334/Revisión_Avance_Periodo!$Y1334,0)</f>
        <v>0</v>
      </c>
      <c r="AB1334" s="133" t="e">
        <f>SUBTOTAL(9,U1334:U1345)</f>
        <v>#REF!</v>
      </c>
      <c r="AC1334" s="134" t="e">
        <f>SUBTOTAL(9,V1334:V1345)</f>
        <v>#REF!</v>
      </c>
      <c r="AD1334" s="119" t="e">
        <f>+AC1334/AB1334</f>
        <v>#REF!</v>
      </c>
      <c r="AE1334" s="119" t="e">
        <f>100%-Revisión_Avance_Periodo!$AD1334</f>
        <v>#REF!</v>
      </c>
      <c r="AF1334" s="121" t="e">
        <f>VLOOKUP(AD1334,Tabla_Estado_Meta_OAP_2019[],3,TRUE)</f>
        <v>#REF!</v>
      </c>
      <c r="AG1334" s="122" t="e">
        <f>Revisión_Avance_Periodo!$AD1334*Revisión_Avance_Periodo!$Q1334</f>
        <v>#REF!</v>
      </c>
      <c r="AH1334" s="163" t="e">
        <f>SUBTOTAL(9,$U$206:$U1334)</f>
        <v>#REF!</v>
      </c>
      <c r="AI1334" s="161" t="e">
        <f>SUBTOTAL(9,$V$206:$V1334)</f>
        <v>#REF!</v>
      </c>
      <c r="AJ1334" s="162">
        <f>IFERROR(+Revisión_Avance_Periodo!$Z206/Revisión_Avance_Periodo!$Y206,0)</f>
        <v>0</v>
      </c>
      <c r="AK1334" s="133" t="e">
        <f>SUBTOTAL(9,AD1334:AD1345)</f>
        <v>#REF!</v>
      </c>
      <c r="AL1334" s="134" t="e">
        <f>SUBTOTAL(9,AE1334:AE1345)</f>
        <v>#REF!</v>
      </c>
      <c r="AM1334" s="119" t="e">
        <f>+AL1334/AK1334</f>
        <v>#REF!</v>
      </c>
      <c r="AN1334" s="119" t="e">
        <f>100%-Revisión_Avance_Periodo!$AD206</f>
        <v>#REF!</v>
      </c>
      <c r="AO1334" s="121" t="e">
        <f>VLOOKUP(AM1334,Tabla_Estado_Meta_OAP_2019[],3,TRUE)</f>
        <v>#REF!</v>
      </c>
      <c r="AP1334" s="122" t="e">
        <f>Revisión_Avance_Periodo!$AD206*Revisión_Avance_Periodo!$Q206</f>
        <v>#REF!</v>
      </c>
    </row>
    <row r="1335" spans="1:42" x14ac:dyDescent="0.25">
      <c r="A1335" s="92">
        <v>15</v>
      </c>
      <c r="B1335" s="435" t="e">
        <f>CONCATENATE(Revisión_Avance_Periodo!$D207,";",Revisión_Avance_Periodo!$F207,";",Revisión_Avance_Periodo!$L207)</f>
        <v>#REF!</v>
      </c>
      <c r="C1335" s="435" t="e">
        <f t="shared" si="106"/>
        <v>#REF!</v>
      </c>
      <c r="D1335" s="123" t="e">
        <f>VLOOKUP($A1335,#REF!,3,FALSE)</f>
        <v>#REF!</v>
      </c>
      <c r="E1335" s="436" t="e">
        <f>VLOOKUP($A1335,#REF!,4,FALSE)</f>
        <v>#REF!</v>
      </c>
      <c r="F1335" s="103" t="e">
        <f>VLOOKUP($A1335,#REF!,5,FALSE)</f>
        <v>#REF!</v>
      </c>
      <c r="G1335" s="98" t="e">
        <f>VLOOKUP($A1335,#REF!,8,FALSE)</f>
        <v>#REF!</v>
      </c>
      <c r="H1335" s="93" t="e">
        <f>VLOOKUP($A1335,#REF!,7,FALSE)</f>
        <v>#REF!</v>
      </c>
      <c r="I1335" s="438" t="e">
        <f>VLOOKUP($A1335,#REF!,10,FALSE)</f>
        <v>#REF!</v>
      </c>
      <c r="J1335" s="181" t="e">
        <f>VLOOKUP($A1335,#REF!,11,FALSE)</f>
        <v>#REF!</v>
      </c>
      <c r="K1335" s="114" t="e">
        <f>VLOOKUP($A1335,#REF!,12,FALSE)</f>
        <v>#REF!</v>
      </c>
      <c r="L1335" s="181" t="e">
        <f>VLOOKUP($A1335,#REF!,13,FALSE)</f>
        <v>#REF!</v>
      </c>
      <c r="M1335" s="438" t="e">
        <f>VLOOKUP($A1335,#REF!,14,FALSE)</f>
        <v>#REF!</v>
      </c>
      <c r="N1335" s="102" t="e">
        <f>VLOOKUP($A1335,#REF!,15,FALSE)</f>
        <v>#REF!</v>
      </c>
      <c r="O1335" s="181" t="e">
        <f>VLOOKUP($A1335,#REF!,18,FALSE)</f>
        <v>#REF!</v>
      </c>
      <c r="P1335" s="93" t="e">
        <f>VLOOKUP($A1335,#REF!,41,FALSE)</f>
        <v>#REF!</v>
      </c>
      <c r="Q1335" s="115" t="e">
        <f>VLOOKUP(Revisión_Avance_Periodo!$L207,#REF!,30,FALSE)</f>
        <v>#REF!</v>
      </c>
      <c r="R1335" s="116">
        <v>2019</v>
      </c>
      <c r="S1335" s="196">
        <v>43524</v>
      </c>
      <c r="T1335" s="124" t="s">
        <v>69</v>
      </c>
      <c r="U1335" s="440" t="e">
        <f>INDEX(#REF!,MATCH(Revisión_Avance_Periodo!$L1335,#REF!,0),MATCH(Revisión_Avance_Periodo!$T1335,#REF!,0))</f>
        <v>#REF!</v>
      </c>
      <c r="V1335" s="440" t="e">
        <f>INDEX(#REF!,MATCH(Revisión_Avance_Periodo!$L1335,#REF!,0),MATCH(Revisión_Avance_Periodo!$T1335,#REF!,0))</f>
        <v>#REF!</v>
      </c>
      <c r="W1335" s="118">
        <f t="shared" si="108"/>
        <v>0</v>
      </c>
      <c r="X1335" s="124" t="str">
        <f>VLOOKUP(W1335,Tabla_Estado_Meta_OAP_2019[#All],3,TRUE)</f>
        <v>Por Ejecutar</v>
      </c>
      <c r="Y1335" s="164" t="e">
        <f>SUBTOTAL(9,$U$206:$U1335)</f>
        <v>#REF!</v>
      </c>
      <c r="Z1335" s="158" t="e">
        <f>SUBTOTAL(9,$V$206:$V1335)</f>
        <v>#REF!</v>
      </c>
      <c r="AA1335" s="159">
        <f>IFERROR(+Revisión_Avance_Periodo!$Z1335/Revisión_Avance_Periodo!$Y1335,0)</f>
        <v>0</v>
      </c>
      <c r="AB1335" s="126"/>
      <c r="AC1335" s="127"/>
      <c r="AD1335" s="125"/>
      <c r="AE1335" s="125"/>
      <c r="AF1335" s="128"/>
      <c r="AG1335" s="129"/>
      <c r="AH1335" s="164" t="e">
        <f>SUBTOTAL(9,$U$206:$U1335)</f>
        <v>#REF!</v>
      </c>
      <c r="AI1335" s="158" t="e">
        <f>SUBTOTAL(9,$V$206:$V1335)</f>
        <v>#REF!</v>
      </c>
      <c r="AJ1335" s="159">
        <f>IFERROR(+Revisión_Avance_Periodo!$Z207/Revisión_Avance_Periodo!$Y207,0)</f>
        <v>0</v>
      </c>
      <c r="AK1335" s="126"/>
      <c r="AL1335" s="127"/>
      <c r="AM1335" s="125"/>
      <c r="AN1335" s="125"/>
      <c r="AO1335" s="128"/>
      <c r="AP1335" s="129"/>
    </row>
    <row r="1336" spans="1:42" x14ac:dyDescent="0.25">
      <c r="A1336" s="92">
        <v>15</v>
      </c>
      <c r="B1336" s="435" t="e">
        <f>CONCATENATE(Revisión_Avance_Periodo!$D208,";",Revisión_Avance_Periodo!$F208,";",Revisión_Avance_Periodo!$L208)</f>
        <v>#REF!</v>
      </c>
      <c r="C1336" s="435" t="e">
        <f t="shared" si="106"/>
        <v>#REF!</v>
      </c>
      <c r="D1336" s="114" t="e">
        <f>VLOOKUP($A1336,#REF!,3,FALSE)</f>
        <v>#REF!</v>
      </c>
      <c r="E1336" s="436" t="e">
        <f>VLOOKUP($A1336,#REF!,4,FALSE)</f>
        <v>#REF!</v>
      </c>
      <c r="F1336" s="102" t="e">
        <f>VLOOKUP($A1336,#REF!,5,FALSE)</f>
        <v>#REF!</v>
      </c>
      <c r="G1336" s="93" t="e">
        <f>VLOOKUP($A1336,#REF!,8,FALSE)</f>
        <v>#REF!</v>
      </c>
      <c r="H1336" s="93" t="e">
        <f>VLOOKUP($A1336,#REF!,7,FALSE)</f>
        <v>#REF!</v>
      </c>
      <c r="I1336" s="438" t="e">
        <f>VLOOKUP($A1336,#REF!,10,FALSE)</f>
        <v>#REF!</v>
      </c>
      <c r="J1336" s="181" t="e">
        <f>VLOOKUP($A1336,#REF!,11,FALSE)</f>
        <v>#REF!</v>
      </c>
      <c r="K1336" s="114" t="e">
        <f>VLOOKUP($A1336,#REF!,12,FALSE)</f>
        <v>#REF!</v>
      </c>
      <c r="L1336" s="181" t="e">
        <f>VLOOKUP($A1336,#REF!,13,FALSE)</f>
        <v>#REF!</v>
      </c>
      <c r="M1336" s="438" t="e">
        <f>VLOOKUP($A1336,#REF!,14,FALSE)</f>
        <v>#REF!</v>
      </c>
      <c r="N1336" s="102" t="e">
        <f>VLOOKUP($A1336,#REF!,15,FALSE)</f>
        <v>#REF!</v>
      </c>
      <c r="O1336" s="181" t="e">
        <f>VLOOKUP($A1336,#REF!,18,FALSE)</f>
        <v>#REF!</v>
      </c>
      <c r="P1336" s="93" t="e">
        <f>VLOOKUP($A1336,#REF!,41,FALSE)</f>
        <v>#REF!</v>
      </c>
      <c r="Q1336" s="115" t="e">
        <f>VLOOKUP(Revisión_Avance_Periodo!$L208,#REF!,30,FALSE)</f>
        <v>#REF!</v>
      </c>
      <c r="R1336" s="116">
        <v>2019</v>
      </c>
      <c r="S1336" s="196">
        <v>43554</v>
      </c>
      <c r="T1336" s="116" t="s">
        <v>70</v>
      </c>
      <c r="U1336" s="440" t="e">
        <f>INDEX(#REF!,MATCH(Revisión_Avance_Periodo!$L1336,#REF!,0),MATCH(Revisión_Avance_Periodo!$T1336,#REF!,0))</f>
        <v>#REF!</v>
      </c>
      <c r="V1336" s="440" t="e">
        <f>INDEX(#REF!,MATCH(Revisión_Avance_Periodo!$L1336,#REF!,0),MATCH(Revisión_Avance_Periodo!$T1336,#REF!,0))</f>
        <v>#REF!</v>
      </c>
      <c r="W1336" s="131" t="e">
        <f>V1336/U1336</f>
        <v>#REF!</v>
      </c>
      <c r="X1336" s="116" t="e">
        <f>VLOOKUP(W1336,Tabla_Estado_Meta_OAP_2019[#All],3,TRUE)</f>
        <v>#REF!</v>
      </c>
      <c r="Y1336" s="164" t="e">
        <f>SUBTOTAL(9,$U$206:$U1336)</f>
        <v>#REF!</v>
      </c>
      <c r="Z1336" s="158" t="e">
        <f>SUBTOTAL(9,$V$206:$V1336)</f>
        <v>#REF!</v>
      </c>
      <c r="AA1336" s="159">
        <f>IFERROR(+Revisión_Avance_Periodo!$Z1336/Revisión_Avance_Periodo!$Y1336,0)</f>
        <v>0</v>
      </c>
      <c r="AB1336" s="126"/>
      <c r="AC1336" s="127"/>
      <c r="AD1336" s="125"/>
      <c r="AE1336" s="125"/>
      <c r="AF1336" s="128"/>
      <c r="AG1336" s="129"/>
      <c r="AH1336" s="164" t="e">
        <f>SUBTOTAL(9,$U$206:$U1336)</f>
        <v>#REF!</v>
      </c>
      <c r="AI1336" s="158" t="e">
        <f>SUBTOTAL(9,$V$206:$V1336)</f>
        <v>#REF!</v>
      </c>
      <c r="AJ1336" s="159">
        <f>IFERROR(+Revisión_Avance_Periodo!$Z208/Revisión_Avance_Periodo!$Y208,0)</f>
        <v>0</v>
      </c>
      <c r="AK1336" s="126"/>
      <c r="AL1336" s="127"/>
      <c r="AM1336" s="125"/>
      <c r="AN1336" s="125"/>
      <c r="AO1336" s="128"/>
      <c r="AP1336" s="129"/>
    </row>
    <row r="1337" spans="1:42" x14ac:dyDescent="0.25">
      <c r="A1337" s="92">
        <v>15</v>
      </c>
      <c r="B1337" s="435" t="e">
        <f>CONCATENATE(Revisión_Avance_Periodo!$D209,";",Revisión_Avance_Periodo!$F209,";",Revisión_Avance_Periodo!$L209)</f>
        <v>#REF!</v>
      </c>
      <c r="C1337" s="435" t="e">
        <f t="shared" si="106"/>
        <v>#REF!</v>
      </c>
      <c r="D1337" s="123" t="e">
        <f>VLOOKUP($A1337,#REF!,3,FALSE)</f>
        <v>#REF!</v>
      </c>
      <c r="E1337" s="436" t="e">
        <f>VLOOKUP($A1337,#REF!,4,FALSE)</f>
        <v>#REF!</v>
      </c>
      <c r="F1337" s="103" t="e">
        <f>VLOOKUP($A1337,#REF!,5,FALSE)</f>
        <v>#REF!</v>
      </c>
      <c r="G1337" s="98" t="e">
        <f>VLOOKUP($A1337,#REF!,8,FALSE)</f>
        <v>#REF!</v>
      </c>
      <c r="H1337" s="93" t="e">
        <f>VLOOKUP($A1337,#REF!,7,FALSE)</f>
        <v>#REF!</v>
      </c>
      <c r="I1337" s="438" t="e">
        <f>VLOOKUP($A1337,#REF!,10,FALSE)</f>
        <v>#REF!</v>
      </c>
      <c r="J1337" s="181" t="e">
        <f>VLOOKUP($A1337,#REF!,11,FALSE)</f>
        <v>#REF!</v>
      </c>
      <c r="K1337" s="114" t="e">
        <f>VLOOKUP($A1337,#REF!,12,FALSE)</f>
        <v>#REF!</v>
      </c>
      <c r="L1337" s="181" t="e">
        <f>VLOOKUP($A1337,#REF!,13,FALSE)</f>
        <v>#REF!</v>
      </c>
      <c r="M1337" s="438" t="e">
        <f>VLOOKUP($A1337,#REF!,14,FALSE)</f>
        <v>#REF!</v>
      </c>
      <c r="N1337" s="102" t="e">
        <f>VLOOKUP($A1337,#REF!,15,FALSE)</f>
        <v>#REF!</v>
      </c>
      <c r="O1337" s="181" t="e">
        <f>VLOOKUP($A1337,#REF!,18,FALSE)</f>
        <v>#REF!</v>
      </c>
      <c r="P1337" s="93" t="e">
        <f>VLOOKUP($A1337,#REF!,41,FALSE)</f>
        <v>#REF!</v>
      </c>
      <c r="Q1337" s="115" t="e">
        <f>VLOOKUP(Revisión_Avance_Periodo!$L209,#REF!,30,FALSE)</f>
        <v>#REF!</v>
      </c>
      <c r="R1337" s="116">
        <v>2019</v>
      </c>
      <c r="S1337" s="196">
        <v>43585</v>
      </c>
      <c r="T1337" s="124" t="s">
        <v>71</v>
      </c>
      <c r="U1337" s="440" t="e">
        <f>INDEX(#REF!,MATCH(Revisión_Avance_Periodo!$L1337,#REF!,0),MATCH(Revisión_Avance_Periodo!$T1337,#REF!,0))</f>
        <v>#REF!</v>
      </c>
      <c r="V1337" s="440" t="e">
        <f>INDEX(#REF!,MATCH(Revisión_Avance_Periodo!$L1337,#REF!,0),MATCH(Revisión_Avance_Periodo!$T1337,#REF!,0))</f>
        <v>#REF!</v>
      </c>
      <c r="W1337" s="130" t="e">
        <f>V1337/U1337</f>
        <v>#REF!</v>
      </c>
      <c r="X1337" s="124" t="e">
        <f>VLOOKUP(W1337,Tabla_Estado_Meta_OAP_2019[#All],3,TRUE)</f>
        <v>#REF!</v>
      </c>
      <c r="Y1337" s="164" t="e">
        <f>SUBTOTAL(9,$U$206:$U1337)</f>
        <v>#REF!</v>
      </c>
      <c r="Z1337" s="158" t="e">
        <f>SUBTOTAL(9,$V$206:$V1337)</f>
        <v>#REF!</v>
      </c>
      <c r="AA1337" s="159">
        <f>IFERROR(+Revisión_Avance_Periodo!$Z1337/Revisión_Avance_Periodo!$Y1337,0)</f>
        <v>0</v>
      </c>
      <c r="AB1337" s="126"/>
      <c r="AC1337" s="127"/>
      <c r="AD1337" s="125"/>
      <c r="AE1337" s="125"/>
      <c r="AF1337" s="128"/>
      <c r="AG1337" s="129"/>
      <c r="AH1337" s="164" t="e">
        <f>SUBTOTAL(9,$U$206:$U1337)</f>
        <v>#REF!</v>
      </c>
      <c r="AI1337" s="158" t="e">
        <f>SUBTOTAL(9,$V$206:$V1337)</f>
        <v>#REF!</v>
      </c>
      <c r="AJ1337" s="159">
        <f>IFERROR(+Revisión_Avance_Periodo!$Z209/Revisión_Avance_Periodo!$Y209,0)</f>
        <v>0</v>
      </c>
      <c r="AK1337" s="126"/>
      <c r="AL1337" s="127"/>
      <c r="AM1337" s="125"/>
      <c r="AN1337" s="125"/>
      <c r="AO1337" s="128"/>
      <c r="AP1337" s="129"/>
    </row>
    <row r="1338" spans="1:42" x14ac:dyDescent="0.25">
      <c r="A1338" s="92">
        <v>15</v>
      </c>
      <c r="B1338" s="435" t="e">
        <f>CONCATENATE(Revisión_Avance_Periodo!$D210,";",Revisión_Avance_Periodo!$F210,";",Revisión_Avance_Periodo!$L210)</f>
        <v>#REF!</v>
      </c>
      <c r="C1338" s="435" t="e">
        <f t="shared" si="106"/>
        <v>#REF!</v>
      </c>
      <c r="D1338" s="114" t="e">
        <f>VLOOKUP($A1338,#REF!,3,FALSE)</f>
        <v>#REF!</v>
      </c>
      <c r="E1338" s="436" t="e">
        <f>VLOOKUP($A1338,#REF!,4,FALSE)</f>
        <v>#REF!</v>
      </c>
      <c r="F1338" s="102" t="e">
        <f>VLOOKUP($A1338,#REF!,5,FALSE)</f>
        <v>#REF!</v>
      </c>
      <c r="G1338" s="93" t="e">
        <f>VLOOKUP($A1338,#REF!,8,FALSE)</f>
        <v>#REF!</v>
      </c>
      <c r="H1338" s="93" t="e">
        <f>VLOOKUP($A1338,#REF!,7,FALSE)</f>
        <v>#REF!</v>
      </c>
      <c r="I1338" s="438" t="e">
        <f>VLOOKUP($A1338,#REF!,10,FALSE)</f>
        <v>#REF!</v>
      </c>
      <c r="J1338" s="181" t="e">
        <f>VLOOKUP($A1338,#REF!,11,FALSE)</f>
        <v>#REF!</v>
      </c>
      <c r="K1338" s="114" t="e">
        <f>VLOOKUP($A1338,#REF!,12,FALSE)</f>
        <v>#REF!</v>
      </c>
      <c r="L1338" s="181" t="e">
        <f>VLOOKUP($A1338,#REF!,13,FALSE)</f>
        <v>#REF!</v>
      </c>
      <c r="M1338" s="438" t="e">
        <f>VLOOKUP($A1338,#REF!,14,FALSE)</f>
        <v>#REF!</v>
      </c>
      <c r="N1338" s="102" t="e">
        <f>VLOOKUP($A1338,#REF!,15,FALSE)</f>
        <v>#REF!</v>
      </c>
      <c r="O1338" s="181" t="e">
        <f>VLOOKUP($A1338,#REF!,18,FALSE)</f>
        <v>#REF!</v>
      </c>
      <c r="P1338" s="93" t="e">
        <f>VLOOKUP($A1338,#REF!,41,FALSE)</f>
        <v>#REF!</v>
      </c>
      <c r="Q1338" s="115" t="e">
        <f>VLOOKUP(Revisión_Avance_Periodo!$L210,#REF!,30,FALSE)</f>
        <v>#REF!</v>
      </c>
      <c r="R1338" s="116">
        <v>2019</v>
      </c>
      <c r="S1338" s="196">
        <v>43615</v>
      </c>
      <c r="T1338" s="116" t="s">
        <v>72</v>
      </c>
      <c r="U1338" s="440" t="e">
        <f>INDEX(#REF!,MATCH(Revisión_Avance_Periodo!$L1338,#REF!,0),MATCH(Revisión_Avance_Periodo!$T1338,#REF!,0))</f>
        <v>#REF!</v>
      </c>
      <c r="V1338" s="440" t="e">
        <f>INDEX(#REF!,MATCH(Revisión_Avance_Periodo!$L1338,#REF!,0),MATCH(Revisión_Avance_Periodo!$T1338,#REF!,0))</f>
        <v>#REF!</v>
      </c>
      <c r="W1338" s="131" t="e">
        <f>V1338/U1338</f>
        <v>#REF!</v>
      </c>
      <c r="X1338" s="116" t="e">
        <f>VLOOKUP(W1338,Tabla_Estado_Meta_OAP_2019[#All],3,TRUE)</f>
        <v>#REF!</v>
      </c>
      <c r="Y1338" s="164" t="e">
        <f>SUBTOTAL(9,$U$206:$U1338)</f>
        <v>#REF!</v>
      </c>
      <c r="Z1338" s="158" t="e">
        <f>SUBTOTAL(9,$V$206:$V1338)</f>
        <v>#REF!</v>
      </c>
      <c r="AA1338" s="159">
        <f>IFERROR(+Revisión_Avance_Periodo!$Z1338/Revisión_Avance_Periodo!$Y1338,0)</f>
        <v>0</v>
      </c>
      <c r="AB1338" s="126"/>
      <c r="AC1338" s="127"/>
      <c r="AD1338" s="125"/>
      <c r="AE1338" s="125"/>
      <c r="AF1338" s="128"/>
      <c r="AG1338" s="129"/>
      <c r="AH1338" s="164" t="e">
        <f>SUBTOTAL(9,$U$206:$U1338)</f>
        <v>#REF!</v>
      </c>
      <c r="AI1338" s="158" t="e">
        <f>SUBTOTAL(9,$V$206:$V1338)</f>
        <v>#REF!</v>
      </c>
      <c r="AJ1338" s="159">
        <f>IFERROR(+Revisión_Avance_Periodo!$Z210/Revisión_Avance_Periodo!$Y210,0)</f>
        <v>0</v>
      </c>
      <c r="AK1338" s="126"/>
      <c r="AL1338" s="127"/>
      <c r="AM1338" s="125"/>
      <c r="AN1338" s="125"/>
      <c r="AO1338" s="128"/>
      <c r="AP1338" s="129"/>
    </row>
    <row r="1339" spans="1:42" x14ac:dyDescent="0.25">
      <c r="A1339" s="92">
        <v>15</v>
      </c>
      <c r="B1339" s="435" t="e">
        <f>CONCATENATE(Revisión_Avance_Periodo!$D211,";",Revisión_Avance_Periodo!$F211,";",Revisión_Avance_Periodo!$L211)</f>
        <v>#REF!</v>
      </c>
      <c r="C1339" s="435" t="e">
        <f t="shared" si="106"/>
        <v>#REF!</v>
      </c>
      <c r="D1339" s="123" t="e">
        <f>VLOOKUP($A1339,#REF!,3,FALSE)</f>
        <v>#REF!</v>
      </c>
      <c r="E1339" s="436" t="e">
        <f>VLOOKUP($A1339,#REF!,4,FALSE)</f>
        <v>#REF!</v>
      </c>
      <c r="F1339" s="103" t="e">
        <f>VLOOKUP($A1339,#REF!,5,FALSE)</f>
        <v>#REF!</v>
      </c>
      <c r="G1339" s="98" t="e">
        <f>VLOOKUP($A1339,#REF!,8,FALSE)</f>
        <v>#REF!</v>
      </c>
      <c r="H1339" s="93" t="e">
        <f>VLOOKUP($A1339,#REF!,7,FALSE)</f>
        <v>#REF!</v>
      </c>
      <c r="I1339" s="438" t="e">
        <f>VLOOKUP($A1339,#REF!,10,FALSE)</f>
        <v>#REF!</v>
      </c>
      <c r="J1339" s="181" t="e">
        <f>VLOOKUP($A1339,#REF!,11,FALSE)</f>
        <v>#REF!</v>
      </c>
      <c r="K1339" s="114" t="e">
        <f>VLOOKUP($A1339,#REF!,12,FALSE)</f>
        <v>#REF!</v>
      </c>
      <c r="L1339" s="181" t="e">
        <f>VLOOKUP($A1339,#REF!,13,FALSE)</f>
        <v>#REF!</v>
      </c>
      <c r="M1339" s="438" t="e">
        <f>VLOOKUP($A1339,#REF!,14,FALSE)</f>
        <v>#REF!</v>
      </c>
      <c r="N1339" s="102" t="e">
        <f>VLOOKUP($A1339,#REF!,15,FALSE)</f>
        <v>#REF!</v>
      </c>
      <c r="O1339" s="181" t="e">
        <f>VLOOKUP($A1339,#REF!,18,FALSE)</f>
        <v>#REF!</v>
      </c>
      <c r="P1339" s="93" t="e">
        <f>VLOOKUP($A1339,#REF!,41,FALSE)</f>
        <v>#REF!</v>
      </c>
      <c r="Q1339" s="115" t="e">
        <f>VLOOKUP(Revisión_Avance_Periodo!$L211,#REF!,30,FALSE)</f>
        <v>#REF!</v>
      </c>
      <c r="R1339" s="116">
        <v>2019</v>
      </c>
      <c r="S1339" s="196">
        <v>43646</v>
      </c>
      <c r="T1339" s="124" t="s">
        <v>73</v>
      </c>
      <c r="U1339" s="440" t="e">
        <f>INDEX(#REF!,MATCH(Revisión_Avance_Periodo!$L1339,#REF!,0),MATCH(Revisión_Avance_Periodo!$T1339,#REF!,0))</f>
        <v>#REF!</v>
      </c>
      <c r="V1339" s="440" t="e">
        <f>INDEX(#REF!,MATCH(Revisión_Avance_Periodo!$L1339,#REF!,0),MATCH(Revisión_Avance_Periodo!$T1339,#REF!,0))</f>
        <v>#REF!</v>
      </c>
      <c r="W1339" s="131" t="e">
        <f>V1339/U1339</f>
        <v>#REF!</v>
      </c>
      <c r="X1339" s="124" t="e">
        <f>VLOOKUP(W1339,Tabla_Estado_Meta_OAP_2019[#All],3,TRUE)</f>
        <v>#REF!</v>
      </c>
      <c r="Y1339" s="164" t="e">
        <f>SUBTOTAL(9,$U$206:$U1339)</f>
        <v>#REF!</v>
      </c>
      <c r="Z1339" s="158" t="e">
        <f>SUBTOTAL(9,$V$206:$V1339)</f>
        <v>#REF!</v>
      </c>
      <c r="AA1339" s="159">
        <f>IFERROR(+Revisión_Avance_Periodo!$Z1339/Revisión_Avance_Periodo!$Y1339,0)</f>
        <v>0</v>
      </c>
      <c r="AB1339" s="126"/>
      <c r="AC1339" s="127"/>
      <c r="AD1339" s="125"/>
      <c r="AE1339" s="125"/>
      <c r="AF1339" s="128"/>
      <c r="AG1339" s="129"/>
      <c r="AH1339" s="164" t="e">
        <f>SUBTOTAL(9,$U$206:$U1339)</f>
        <v>#REF!</v>
      </c>
      <c r="AI1339" s="158" t="e">
        <f>SUBTOTAL(9,$V$206:$V1339)</f>
        <v>#REF!</v>
      </c>
      <c r="AJ1339" s="159">
        <f>IFERROR(+Revisión_Avance_Periodo!$Z211/Revisión_Avance_Periodo!$Y211,0)</f>
        <v>0</v>
      </c>
      <c r="AK1339" s="126"/>
      <c r="AL1339" s="127"/>
      <c r="AM1339" s="125"/>
      <c r="AN1339" s="125"/>
      <c r="AO1339" s="128"/>
      <c r="AP1339" s="129"/>
    </row>
    <row r="1340" spans="1:42" x14ac:dyDescent="0.25">
      <c r="A1340" s="92">
        <v>15</v>
      </c>
      <c r="B1340" s="435" t="e">
        <f>CONCATENATE(Revisión_Avance_Periodo!$D212,";",Revisión_Avance_Periodo!$F212,";",Revisión_Avance_Periodo!$L212)</f>
        <v>#REF!</v>
      </c>
      <c r="C1340" s="435" t="e">
        <f t="shared" si="106"/>
        <v>#REF!</v>
      </c>
      <c r="D1340" s="114" t="e">
        <f>VLOOKUP($A1340,#REF!,3,FALSE)</f>
        <v>#REF!</v>
      </c>
      <c r="E1340" s="436" t="e">
        <f>VLOOKUP($A1340,#REF!,4,FALSE)</f>
        <v>#REF!</v>
      </c>
      <c r="F1340" s="102" t="e">
        <f>VLOOKUP($A1340,#REF!,5,FALSE)</f>
        <v>#REF!</v>
      </c>
      <c r="G1340" s="93" t="e">
        <f>VLOOKUP($A1340,#REF!,8,FALSE)</f>
        <v>#REF!</v>
      </c>
      <c r="H1340" s="93" t="e">
        <f>VLOOKUP($A1340,#REF!,7,FALSE)</f>
        <v>#REF!</v>
      </c>
      <c r="I1340" s="438" t="e">
        <f>VLOOKUP($A1340,#REF!,10,FALSE)</f>
        <v>#REF!</v>
      </c>
      <c r="J1340" s="181" t="e">
        <f>VLOOKUP($A1340,#REF!,11,FALSE)</f>
        <v>#REF!</v>
      </c>
      <c r="K1340" s="114" t="e">
        <f>VLOOKUP($A1340,#REF!,12,FALSE)</f>
        <v>#REF!</v>
      </c>
      <c r="L1340" s="181" t="e">
        <f>VLOOKUP($A1340,#REF!,13,FALSE)</f>
        <v>#REF!</v>
      </c>
      <c r="M1340" s="438" t="e">
        <f>VLOOKUP($A1340,#REF!,14,FALSE)</f>
        <v>#REF!</v>
      </c>
      <c r="N1340" s="102" t="e">
        <f>VLOOKUP($A1340,#REF!,15,FALSE)</f>
        <v>#REF!</v>
      </c>
      <c r="O1340" s="181" t="e">
        <f>VLOOKUP($A1340,#REF!,18,FALSE)</f>
        <v>#REF!</v>
      </c>
      <c r="P1340" s="93" t="e">
        <f>VLOOKUP($A1340,#REF!,41,FALSE)</f>
        <v>#REF!</v>
      </c>
      <c r="Q1340" s="115" t="e">
        <f>VLOOKUP(Revisión_Avance_Periodo!$L212,#REF!,30,FALSE)</f>
        <v>#REF!</v>
      </c>
      <c r="R1340" s="116">
        <v>2019</v>
      </c>
      <c r="S1340" s="196">
        <v>43676</v>
      </c>
      <c r="T1340" s="116" t="s">
        <v>74</v>
      </c>
      <c r="U1340" s="440" t="e">
        <f>INDEX(#REF!,MATCH(Revisión_Avance_Periodo!$L1340,#REF!,0),MATCH(Revisión_Avance_Periodo!$T1340,#REF!,0))</f>
        <v>#REF!</v>
      </c>
      <c r="V1340" s="440" t="e">
        <f>INDEX(#REF!,MATCH(Revisión_Avance_Periodo!$L1340,#REF!,0),MATCH(Revisión_Avance_Periodo!$T1340,#REF!,0))</f>
        <v>#REF!</v>
      </c>
      <c r="W1340" s="118">
        <f>IFERROR((V1340/U1340),0)</f>
        <v>0</v>
      </c>
      <c r="X1340" s="116" t="str">
        <f>VLOOKUP(W1340,Tabla_Estado_Meta_OAP_2019[#All],3,TRUE)</f>
        <v>Por Ejecutar</v>
      </c>
      <c r="Y1340" s="164" t="e">
        <f>SUBTOTAL(9,$U$206:$U1340)</f>
        <v>#REF!</v>
      </c>
      <c r="Z1340" s="158" t="e">
        <f>SUBTOTAL(9,$V$206:$V1340)</f>
        <v>#REF!</v>
      </c>
      <c r="AA1340" s="159">
        <f>IFERROR(+Revisión_Avance_Periodo!$Z1340/Revisión_Avance_Periodo!$Y1340,0)</f>
        <v>0</v>
      </c>
      <c r="AB1340" s="126"/>
      <c r="AC1340" s="127"/>
      <c r="AD1340" s="125"/>
      <c r="AE1340" s="125"/>
      <c r="AF1340" s="128"/>
      <c r="AG1340" s="129"/>
      <c r="AH1340" s="164" t="e">
        <f>SUBTOTAL(9,$U$206:$U1340)</f>
        <v>#REF!</v>
      </c>
      <c r="AI1340" s="158" t="e">
        <f>SUBTOTAL(9,$V$206:$V1340)</f>
        <v>#REF!</v>
      </c>
      <c r="AJ1340" s="159">
        <f>IFERROR(+Revisión_Avance_Periodo!$Z212/Revisión_Avance_Periodo!$Y212,0)</f>
        <v>0</v>
      </c>
      <c r="AK1340" s="126"/>
      <c r="AL1340" s="127"/>
      <c r="AM1340" s="125"/>
      <c r="AN1340" s="125"/>
      <c r="AO1340" s="128"/>
      <c r="AP1340" s="129"/>
    </row>
    <row r="1341" spans="1:42" x14ac:dyDescent="0.25">
      <c r="A1341" s="92">
        <v>15</v>
      </c>
      <c r="B1341" s="435" t="e">
        <f>CONCATENATE(Revisión_Avance_Periodo!$D213,";",Revisión_Avance_Periodo!$F213,";",Revisión_Avance_Periodo!$L213)</f>
        <v>#REF!</v>
      </c>
      <c r="C1341" s="435" t="e">
        <f t="shared" si="106"/>
        <v>#REF!</v>
      </c>
      <c r="D1341" s="123" t="e">
        <f>VLOOKUP($A1341,#REF!,3,FALSE)</f>
        <v>#REF!</v>
      </c>
      <c r="E1341" s="436" t="e">
        <f>VLOOKUP($A1341,#REF!,4,FALSE)</f>
        <v>#REF!</v>
      </c>
      <c r="F1341" s="103" t="e">
        <f>VLOOKUP($A1341,#REF!,5,FALSE)</f>
        <v>#REF!</v>
      </c>
      <c r="G1341" s="98" t="e">
        <f>VLOOKUP($A1341,#REF!,8,FALSE)</f>
        <v>#REF!</v>
      </c>
      <c r="H1341" s="93" t="e">
        <f>VLOOKUP($A1341,#REF!,7,FALSE)</f>
        <v>#REF!</v>
      </c>
      <c r="I1341" s="438" t="e">
        <f>VLOOKUP($A1341,#REF!,10,FALSE)</f>
        <v>#REF!</v>
      </c>
      <c r="J1341" s="181" t="e">
        <f>VLOOKUP($A1341,#REF!,11,FALSE)</f>
        <v>#REF!</v>
      </c>
      <c r="K1341" s="114" t="e">
        <f>VLOOKUP($A1341,#REF!,12,FALSE)</f>
        <v>#REF!</v>
      </c>
      <c r="L1341" s="181" t="e">
        <f>VLOOKUP($A1341,#REF!,13,FALSE)</f>
        <v>#REF!</v>
      </c>
      <c r="M1341" s="438" t="e">
        <f>VLOOKUP($A1341,#REF!,14,FALSE)</f>
        <v>#REF!</v>
      </c>
      <c r="N1341" s="102" t="e">
        <f>VLOOKUP($A1341,#REF!,15,FALSE)</f>
        <v>#REF!</v>
      </c>
      <c r="O1341" s="181" t="e">
        <f>VLOOKUP($A1341,#REF!,18,FALSE)</f>
        <v>#REF!</v>
      </c>
      <c r="P1341" s="93" t="e">
        <f>VLOOKUP($A1341,#REF!,41,FALSE)</f>
        <v>#REF!</v>
      </c>
      <c r="Q1341" s="115" t="e">
        <f>VLOOKUP(Revisión_Avance_Periodo!$L213,#REF!,30,FALSE)</f>
        <v>#REF!</v>
      </c>
      <c r="R1341" s="116">
        <v>2019</v>
      </c>
      <c r="S1341" s="196">
        <v>43707</v>
      </c>
      <c r="T1341" s="124" t="s">
        <v>75</v>
      </c>
      <c r="U1341" s="440" t="e">
        <f>INDEX(#REF!,MATCH(Revisión_Avance_Periodo!$L1341,#REF!,0),MATCH(Revisión_Avance_Periodo!$T1341,#REF!,0))</f>
        <v>#REF!</v>
      </c>
      <c r="V1341" s="440" t="e">
        <f>INDEX(#REF!,MATCH(Revisión_Avance_Periodo!$L1341,#REF!,0),MATCH(Revisión_Avance_Periodo!$T1341,#REF!,0))</f>
        <v>#REF!</v>
      </c>
      <c r="W1341" s="131" t="e">
        <f>V1341/U1341</f>
        <v>#REF!</v>
      </c>
      <c r="X1341" s="124" t="e">
        <f>VLOOKUP(W1341,Tabla_Estado_Meta_OAP_2019[#All],3,TRUE)</f>
        <v>#REF!</v>
      </c>
      <c r="Y1341" s="164" t="e">
        <f>SUBTOTAL(9,$U$206:$U1341)</f>
        <v>#REF!</v>
      </c>
      <c r="Z1341" s="158" t="e">
        <f>SUBTOTAL(9,$V$206:$V1341)</f>
        <v>#REF!</v>
      </c>
      <c r="AA1341" s="159">
        <f>IFERROR(+Revisión_Avance_Periodo!$Z1341/Revisión_Avance_Periodo!$Y1341,0)</f>
        <v>0</v>
      </c>
      <c r="AB1341" s="126"/>
      <c r="AC1341" s="127"/>
      <c r="AD1341" s="125"/>
      <c r="AE1341" s="125"/>
      <c r="AF1341" s="128"/>
      <c r="AG1341" s="129"/>
      <c r="AH1341" s="164" t="e">
        <f>SUBTOTAL(9,$U$206:$U1341)</f>
        <v>#REF!</v>
      </c>
      <c r="AI1341" s="158" t="e">
        <f>SUBTOTAL(9,$V$206:$V1341)</f>
        <v>#REF!</v>
      </c>
      <c r="AJ1341" s="159">
        <f>IFERROR(+Revisión_Avance_Periodo!$Z213/Revisión_Avance_Periodo!$Y213,0)</f>
        <v>0</v>
      </c>
      <c r="AK1341" s="126"/>
      <c r="AL1341" s="127"/>
      <c r="AM1341" s="125"/>
      <c r="AN1341" s="125"/>
      <c r="AO1341" s="128"/>
      <c r="AP1341" s="129"/>
    </row>
    <row r="1342" spans="1:42" x14ac:dyDescent="0.25">
      <c r="A1342" s="92">
        <v>15</v>
      </c>
      <c r="B1342" s="435" t="e">
        <f>CONCATENATE(Revisión_Avance_Periodo!$D214,";",Revisión_Avance_Periodo!$F214,";",Revisión_Avance_Periodo!$L214)</f>
        <v>#REF!</v>
      </c>
      <c r="C1342" s="435" t="e">
        <f t="shared" si="106"/>
        <v>#REF!</v>
      </c>
      <c r="D1342" s="114" t="e">
        <f>VLOOKUP($A1342,#REF!,3,FALSE)</f>
        <v>#REF!</v>
      </c>
      <c r="E1342" s="436" t="e">
        <f>VLOOKUP($A1342,#REF!,4,FALSE)</f>
        <v>#REF!</v>
      </c>
      <c r="F1342" s="102" t="e">
        <f>VLOOKUP($A1342,#REF!,5,FALSE)</f>
        <v>#REF!</v>
      </c>
      <c r="G1342" s="93" t="e">
        <f>VLOOKUP($A1342,#REF!,8,FALSE)</f>
        <v>#REF!</v>
      </c>
      <c r="H1342" s="93" t="e">
        <f>VLOOKUP($A1342,#REF!,7,FALSE)</f>
        <v>#REF!</v>
      </c>
      <c r="I1342" s="438" t="e">
        <f>VLOOKUP($A1342,#REF!,10,FALSE)</f>
        <v>#REF!</v>
      </c>
      <c r="J1342" s="181" t="e">
        <f>VLOOKUP($A1342,#REF!,11,FALSE)</f>
        <v>#REF!</v>
      </c>
      <c r="K1342" s="114" t="e">
        <f>VLOOKUP($A1342,#REF!,12,FALSE)</f>
        <v>#REF!</v>
      </c>
      <c r="L1342" s="181" t="e">
        <f>VLOOKUP($A1342,#REF!,13,FALSE)</f>
        <v>#REF!</v>
      </c>
      <c r="M1342" s="438" t="e">
        <f>VLOOKUP($A1342,#REF!,14,FALSE)</f>
        <v>#REF!</v>
      </c>
      <c r="N1342" s="102" t="e">
        <f>VLOOKUP($A1342,#REF!,15,FALSE)</f>
        <v>#REF!</v>
      </c>
      <c r="O1342" s="181" t="e">
        <f>VLOOKUP($A1342,#REF!,18,FALSE)</f>
        <v>#REF!</v>
      </c>
      <c r="P1342" s="93" t="e">
        <f>VLOOKUP($A1342,#REF!,41,FALSE)</f>
        <v>#REF!</v>
      </c>
      <c r="Q1342" s="115" t="e">
        <f>VLOOKUP(Revisión_Avance_Periodo!$L214,#REF!,30,FALSE)</f>
        <v>#REF!</v>
      </c>
      <c r="R1342" s="116">
        <v>2019</v>
      </c>
      <c r="S1342" s="196">
        <v>43738</v>
      </c>
      <c r="T1342" s="116" t="s">
        <v>76</v>
      </c>
      <c r="U1342" s="440" t="e">
        <f>INDEX(#REF!,MATCH(Revisión_Avance_Periodo!$L1342,#REF!,0),MATCH(Revisión_Avance_Periodo!$T1342,#REF!,0))</f>
        <v>#REF!</v>
      </c>
      <c r="V1342" s="440" t="e">
        <f>INDEX(#REF!,MATCH(Revisión_Avance_Periodo!$L1342,#REF!,0),MATCH(Revisión_Avance_Periodo!$T1342,#REF!,0))</f>
        <v>#REF!</v>
      </c>
      <c r="W1342" s="131" t="e">
        <f>V1342/U1342</f>
        <v>#REF!</v>
      </c>
      <c r="X1342" s="116" t="e">
        <f>VLOOKUP(W1342,Tabla_Estado_Meta_OAP_2019[#All],3,TRUE)</f>
        <v>#REF!</v>
      </c>
      <c r="Y1342" s="164" t="e">
        <f>SUBTOTAL(9,$U$206:$U1342)</f>
        <v>#REF!</v>
      </c>
      <c r="Z1342" s="158" t="e">
        <f>SUBTOTAL(9,$V$206:$V1342)</f>
        <v>#REF!</v>
      </c>
      <c r="AA1342" s="159">
        <f>IFERROR(+Revisión_Avance_Periodo!$Z1342/Revisión_Avance_Periodo!$Y1342,0)</f>
        <v>0</v>
      </c>
      <c r="AB1342" s="126"/>
      <c r="AC1342" s="127"/>
      <c r="AD1342" s="125"/>
      <c r="AE1342" s="125"/>
      <c r="AF1342" s="128"/>
      <c r="AG1342" s="129"/>
      <c r="AH1342" s="164" t="e">
        <f>SUBTOTAL(9,$U$206:$U1342)</f>
        <v>#REF!</v>
      </c>
      <c r="AI1342" s="158" t="e">
        <f>SUBTOTAL(9,$V$206:$V1342)</f>
        <v>#REF!</v>
      </c>
      <c r="AJ1342" s="159">
        <f>IFERROR(+Revisión_Avance_Periodo!$Z214/Revisión_Avance_Periodo!$Y214,0)</f>
        <v>0</v>
      </c>
      <c r="AK1342" s="126"/>
      <c r="AL1342" s="127"/>
      <c r="AM1342" s="125"/>
      <c r="AN1342" s="125"/>
      <c r="AO1342" s="128"/>
      <c r="AP1342" s="129"/>
    </row>
    <row r="1343" spans="1:42" x14ac:dyDescent="0.25">
      <c r="A1343" s="92">
        <v>15</v>
      </c>
      <c r="B1343" s="435" t="e">
        <f>CONCATENATE(Revisión_Avance_Periodo!$D215,";",Revisión_Avance_Periodo!$F215,";",Revisión_Avance_Periodo!$L215)</f>
        <v>#REF!</v>
      </c>
      <c r="C1343" s="435" t="e">
        <f t="shared" si="106"/>
        <v>#REF!</v>
      </c>
      <c r="D1343" s="123" t="e">
        <f>VLOOKUP($A1343,#REF!,3,FALSE)</f>
        <v>#REF!</v>
      </c>
      <c r="E1343" s="436" t="e">
        <f>VLOOKUP($A1343,#REF!,4,FALSE)</f>
        <v>#REF!</v>
      </c>
      <c r="F1343" s="103" t="e">
        <f>VLOOKUP($A1343,#REF!,5,FALSE)</f>
        <v>#REF!</v>
      </c>
      <c r="G1343" s="98" t="e">
        <f>VLOOKUP($A1343,#REF!,8,FALSE)</f>
        <v>#REF!</v>
      </c>
      <c r="H1343" s="93" t="e">
        <f>VLOOKUP($A1343,#REF!,7,FALSE)</f>
        <v>#REF!</v>
      </c>
      <c r="I1343" s="438" t="e">
        <f>VLOOKUP($A1343,#REF!,10,FALSE)</f>
        <v>#REF!</v>
      </c>
      <c r="J1343" s="181" t="e">
        <f>VLOOKUP($A1343,#REF!,11,FALSE)</f>
        <v>#REF!</v>
      </c>
      <c r="K1343" s="114" t="e">
        <f>VLOOKUP($A1343,#REF!,12,FALSE)</f>
        <v>#REF!</v>
      </c>
      <c r="L1343" s="181" t="e">
        <f>VLOOKUP($A1343,#REF!,13,FALSE)</f>
        <v>#REF!</v>
      </c>
      <c r="M1343" s="438" t="e">
        <f>VLOOKUP($A1343,#REF!,14,FALSE)</f>
        <v>#REF!</v>
      </c>
      <c r="N1343" s="102" t="e">
        <f>VLOOKUP($A1343,#REF!,15,FALSE)</f>
        <v>#REF!</v>
      </c>
      <c r="O1343" s="181" t="e">
        <f>VLOOKUP($A1343,#REF!,18,FALSE)</f>
        <v>#REF!</v>
      </c>
      <c r="P1343" s="93" t="e">
        <f>VLOOKUP($A1343,#REF!,41,FALSE)</f>
        <v>#REF!</v>
      </c>
      <c r="Q1343" s="115" t="e">
        <f>VLOOKUP(Revisión_Avance_Periodo!$L215,#REF!,30,FALSE)</f>
        <v>#REF!</v>
      </c>
      <c r="R1343" s="116">
        <v>2019</v>
      </c>
      <c r="S1343" s="196">
        <v>43768</v>
      </c>
      <c r="T1343" s="124" t="s">
        <v>77</v>
      </c>
      <c r="U1343" s="440" t="e">
        <f>INDEX(#REF!,MATCH(Revisión_Avance_Periodo!$L1343,#REF!,0),MATCH(Revisión_Avance_Periodo!$T1343,#REF!,0))</f>
        <v>#REF!</v>
      </c>
      <c r="V1343" s="440" t="e">
        <f>INDEX(#REF!,MATCH(Revisión_Avance_Periodo!$L1343,#REF!,0),MATCH(Revisión_Avance_Periodo!$T1343,#REF!,0))</f>
        <v>#REF!</v>
      </c>
      <c r="W1343" s="118">
        <f t="shared" ref="W1343:W1353" si="109">IFERROR((V1343/U1343),0)</f>
        <v>0</v>
      </c>
      <c r="X1343" s="124" t="str">
        <f>VLOOKUP(W1343,Tabla_Estado_Meta_OAP_2019[#All],3,TRUE)</f>
        <v>Por Ejecutar</v>
      </c>
      <c r="Y1343" s="164" t="e">
        <f>SUBTOTAL(9,$U$206:$U1343)</f>
        <v>#REF!</v>
      </c>
      <c r="Z1343" s="158" t="e">
        <f>SUBTOTAL(9,$V$206:$V1343)</f>
        <v>#REF!</v>
      </c>
      <c r="AA1343" s="159">
        <f>IFERROR(+Revisión_Avance_Periodo!$Z1343/Revisión_Avance_Periodo!$Y1343,0)</f>
        <v>0</v>
      </c>
      <c r="AB1343" s="126"/>
      <c r="AC1343" s="127"/>
      <c r="AD1343" s="125"/>
      <c r="AE1343" s="125"/>
      <c r="AF1343" s="128"/>
      <c r="AG1343" s="129"/>
      <c r="AH1343" s="164" t="e">
        <f>SUBTOTAL(9,$U$206:$U1343)</f>
        <v>#REF!</v>
      </c>
      <c r="AI1343" s="158" t="e">
        <f>SUBTOTAL(9,$V$206:$V1343)</f>
        <v>#REF!</v>
      </c>
      <c r="AJ1343" s="159">
        <f>IFERROR(+Revisión_Avance_Periodo!$Z215/Revisión_Avance_Periodo!$Y215,0)</f>
        <v>0</v>
      </c>
      <c r="AK1343" s="126"/>
      <c r="AL1343" s="127"/>
      <c r="AM1343" s="125"/>
      <c r="AN1343" s="125"/>
      <c r="AO1343" s="128"/>
      <c r="AP1343" s="129"/>
    </row>
    <row r="1344" spans="1:42" x14ac:dyDescent="0.25">
      <c r="A1344" s="92">
        <v>15</v>
      </c>
      <c r="B1344" s="435" t="e">
        <f>CONCATENATE(Revisión_Avance_Periodo!$D216,";",Revisión_Avance_Periodo!$F216,";",Revisión_Avance_Periodo!$L216)</f>
        <v>#REF!</v>
      </c>
      <c r="C1344" s="435" t="e">
        <f t="shared" si="106"/>
        <v>#REF!</v>
      </c>
      <c r="D1344" s="114" t="e">
        <f>VLOOKUP($A1344,#REF!,3,FALSE)</f>
        <v>#REF!</v>
      </c>
      <c r="E1344" s="436" t="e">
        <f>VLOOKUP($A1344,#REF!,4,FALSE)</f>
        <v>#REF!</v>
      </c>
      <c r="F1344" s="102" t="e">
        <f>VLOOKUP($A1344,#REF!,5,FALSE)</f>
        <v>#REF!</v>
      </c>
      <c r="G1344" s="93" t="e">
        <f>VLOOKUP($A1344,#REF!,8,FALSE)</f>
        <v>#REF!</v>
      </c>
      <c r="H1344" s="93" t="e">
        <f>VLOOKUP($A1344,#REF!,7,FALSE)</f>
        <v>#REF!</v>
      </c>
      <c r="I1344" s="438" t="e">
        <f>VLOOKUP($A1344,#REF!,10,FALSE)</f>
        <v>#REF!</v>
      </c>
      <c r="J1344" s="181" t="e">
        <f>VLOOKUP($A1344,#REF!,11,FALSE)</f>
        <v>#REF!</v>
      </c>
      <c r="K1344" s="114" t="e">
        <f>VLOOKUP($A1344,#REF!,12,FALSE)</f>
        <v>#REF!</v>
      </c>
      <c r="L1344" s="181" t="e">
        <f>VLOOKUP($A1344,#REF!,13,FALSE)</f>
        <v>#REF!</v>
      </c>
      <c r="M1344" s="438" t="e">
        <f>VLOOKUP($A1344,#REF!,14,FALSE)</f>
        <v>#REF!</v>
      </c>
      <c r="N1344" s="102" t="e">
        <f>VLOOKUP($A1344,#REF!,15,FALSE)</f>
        <v>#REF!</v>
      </c>
      <c r="O1344" s="181" t="e">
        <f>VLOOKUP($A1344,#REF!,18,FALSE)</f>
        <v>#REF!</v>
      </c>
      <c r="P1344" s="93" t="e">
        <f>VLOOKUP($A1344,#REF!,41,FALSE)</f>
        <v>#REF!</v>
      </c>
      <c r="Q1344" s="115" t="e">
        <f>VLOOKUP(Revisión_Avance_Periodo!$L216,#REF!,30,FALSE)</f>
        <v>#REF!</v>
      </c>
      <c r="R1344" s="116">
        <v>2019</v>
      </c>
      <c r="S1344" s="196">
        <v>43799</v>
      </c>
      <c r="T1344" s="116" t="s">
        <v>78</v>
      </c>
      <c r="U1344" s="440" t="e">
        <f>INDEX(#REF!,MATCH(Revisión_Avance_Periodo!$L1344,#REF!,0),MATCH(Revisión_Avance_Periodo!$T1344,#REF!,0))</f>
        <v>#REF!</v>
      </c>
      <c r="V1344" s="440" t="e">
        <f>INDEX(#REF!,MATCH(Revisión_Avance_Periodo!$L1344,#REF!,0),MATCH(Revisión_Avance_Periodo!$T1344,#REF!,0))</f>
        <v>#REF!</v>
      </c>
      <c r="W1344" s="118">
        <f t="shared" si="109"/>
        <v>0</v>
      </c>
      <c r="X1344" s="116" t="str">
        <f>VLOOKUP(W1344,Tabla_Estado_Meta_OAP_2019[#All],3,TRUE)</f>
        <v>Por Ejecutar</v>
      </c>
      <c r="Y1344" s="164" t="e">
        <f>SUBTOTAL(9,$U$206:$U1344)</f>
        <v>#REF!</v>
      </c>
      <c r="Z1344" s="158" t="e">
        <f>SUBTOTAL(9,$V$206:$V1344)</f>
        <v>#REF!</v>
      </c>
      <c r="AA1344" s="159">
        <f>IFERROR(+Revisión_Avance_Periodo!$Z1344/Revisión_Avance_Periodo!$Y1344,0)</f>
        <v>0</v>
      </c>
      <c r="AB1344" s="126"/>
      <c r="AC1344" s="127"/>
      <c r="AD1344" s="125"/>
      <c r="AE1344" s="125"/>
      <c r="AF1344" s="128"/>
      <c r="AG1344" s="129"/>
      <c r="AH1344" s="164" t="e">
        <f>SUBTOTAL(9,$U$206:$U1344)</f>
        <v>#REF!</v>
      </c>
      <c r="AI1344" s="158" t="e">
        <f>SUBTOTAL(9,$V$206:$V1344)</f>
        <v>#REF!</v>
      </c>
      <c r="AJ1344" s="159">
        <f>IFERROR(+Revisión_Avance_Periodo!$Z216/Revisión_Avance_Periodo!$Y216,0)</f>
        <v>0</v>
      </c>
      <c r="AK1344" s="126"/>
      <c r="AL1344" s="127"/>
      <c r="AM1344" s="125"/>
      <c r="AN1344" s="125"/>
      <c r="AO1344" s="128"/>
      <c r="AP1344" s="129"/>
    </row>
    <row r="1345" spans="1:42" ht="15.75" thickBot="1" x14ac:dyDescent="0.3">
      <c r="A1345" s="92">
        <v>15</v>
      </c>
      <c r="B1345" s="435" t="e">
        <f>CONCATENATE(Revisión_Avance_Periodo!$D217,";",Revisión_Avance_Periodo!$F217,";",Revisión_Avance_Periodo!$L217)</f>
        <v>#REF!</v>
      </c>
      <c r="C1345" s="435" t="e">
        <f t="shared" si="106"/>
        <v>#REF!</v>
      </c>
      <c r="D1345" s="123" t="e">
        <f>VLOOKUP($A1345,#REF!,3,FALSE)</f>
        <v>#REF!</v>
      </c>
      <c r="E1345" s="436" t="e">
        <f>VLOOKUP($A1345,#REF!,4,FALSE)</f>
        <v>#REF!</v>
      </c>
      <c r="F1345" s="103" t="e">
        <f>VLOOKUP($A1345,#REF!,5,FALSE)</f>
        <v>#REF!</v>
      </c>
      <c r="G1345" s="98" t="e">
        <f>VLOOKUP($A1345,#REF!,8,FALSE)</f>
        <v>#REF!</v>
      </c>
      <c r="H1345" s="93" t="e">
        <f>VLOOKUP($A1345,#REF!,7,FALSE)</f>
        <v>#REF!</v>
      </c>
      <c r="I1345" s="438" t="e">
        <f>VLOOKUP($A1345,#REF!,10,FALSE)</f>
        <v>#REF!</v>
      </c>
      <c r="J1345" s="181" t="e">
        <f>VLOOKUP($A1345,#REF!,11,FALSE)</f>
        <v>#REF!</v>
      </c>
      <c r="K1345" s="114" t="e">
        <f>VLOOKUP($A1345,#REF!,12,FALSE)</f>
        <v>#REF!</v>
      </c>
      <c r="L1345" s="181" t="e">
        <f>VLOOKUP($A1345,#REF!,13,FALSE)</f>
        <v>#REF!</v>
      </c>
      <c r="M1345" s="438" t="e">
        <f>VLOOKUP($A1345,#REF!,14,FALSE)</f>
        <v>#REF!</v>
      </c>
      <c r="N1345" s="102" t="e">
        <f>VLOOKUP($A1345,#REF!,15,FALSE)</f>
        <v>#REF!</v>
      </c>
      <c r="O1345" s="181" t="e">
        <f>VLOOKUP($A1345,#REF!,18,FALSE)</f>
        <v>#REF!</v>
      </c>
      <c r="P1345" s="93" t="e">
        <f>VLOOKUP($A1345,#REF!,41,FALSE)</f>
        <v>#REF!</v>
      </c>
      <c r="Q1345" s="115" t="e">
        <f>VLOOKUP(Revisión_Avance_Periodo!$L217,#REF!,30,FALSE)</f>
        <v>#REF!</v>
      </c>
      <c r="R1345" s="116">
        <v>2019</v>
      </c>
      <c r="S1345" s="196">
        <v>43829</v>
      </c>
      <c r="T1345" s="124" t="s">
        <v>79</v>
      </c>
      <c r="U1345" s="440" t="e">
        <f>INDEX(#REF!,MATCH(Revisión_Avance_Periodo!$L1345,#REF!,0),MATCH(Revisión_Avance_Periodo!$T1345,#REF!,0))</f>
        <v>#REF!</v>
      </c>
      <c r="V1345" s="440" t="e">
        <f>INDEX(#REF!,MATCH(Revisión_Avance_Periodo!$L1345,#REF!,0),MATCH(Revisión_Avance_Periodo!$T1345,#REF!,0))</f>
        <v>#REF!</v>
      </c>
      <c r="W1345" s="118">
        <f t="shared" si="109"/>
        <v>0</v>
      </c>
      <c r="X1345" s="124" t="str">
        <f>VLOOKUP(W1345,Tabla_Estado_Meta_OAP_2019[#All],3,TRUE)</f>
        <v>Por Ejecutar</v>
      </c>
      <c r="Y1345" s="164" t="e">
        <f>SUBTOTAL(9,$U$206:$U1345)</f>
        <v>#REF!</v>
      </c>
      <c r="Z1345" s="158" t="e">
        <f>SUBTOTAL(9,$V$206:$V1345)</f>
        <v>#REF!</v>
      </c>
      <c r="AA1345" s="159">
        <f>IFERROR(+Revisión_Avance_Periodo!$Z1345/Revisión_Avance_Periodo!$Y1345,0)</f>
        <v>0</v>
      </c>
      <c r="AB1345" s="126"/>
      <c r="AC1345" s="127"/>
      <c r="AD1345" s="125"/>
      <c r="AE1345" s="125"/>
      <c r="AF1345" s="128"/>
      <c r="AG1345" s="129"/>
      <c r="AH1345" s="164" t="e">
        <f>SUBTOTAL(9,$U$206:$U1345)</f>
        <v>#REF!</v>
      </c>
      <c r="AI1345" s="158" t="e">
        <f>SUBTOTAL(9,$V$206:$V1345)</f>
        <v>#REF!</v>
      </c>
      <c r="AJ1345" s="159">
        <f>IFERROR(+Revisión_Avance_Periodo!$Z217/Revisión_Avance_Periodo!$Y217,0)</f>
        <v>0</v>
      </c>
      <c r="AK1345" s="126"/>
      <c r="AL1345" s="127"/>
      <c r="AM1345" s="125"/>
      <c r="AN1345" s="125"/>
      <c r="AO1345" s="128"/>
      <c r="AP1345" s="129"/>
    </row>
    <row r="1346" spans="1:42" x14ac:dyDescent="0.25">
      <c r="A1346" s="92">
        <v>17</v>
      </c>
      <c r="B1346" s="435" t="e">
        <f>CONCATENATE(Revisión_Avance_Periodo!$D182,";",Revisión_Avance_Periodo!$F182,";",Revisión_Avance_Periodo!$L182)</f>
        <v>#REF!</v>
      </c>
      <c r="C1346" s="435" t="e">
        <f t="shared" ref="C1346:C1409" si="110">CONCATENATE($N1346,";",$L1346,";",$T1346)</f>
        <v>#REF!</v>
      </c>
      <c r="D1346" s="114" t="e">
        <f>VLOOKUP($A1346,#REF!,3,FALSE)</f>
        <v>#REF!</v>
      </c>
      <c r="E1346" s="436" t="e">
        <f>VLOOKUP($A1346,#REF!,4,FALSE)</f>
        <v>#REF!</v>
      </c>
      <c r="F1346" s="102" t="e">
        <f>VLOOKUP($A1346,#REF!,5,FALSE)</f>
        <v>#REF!</v>
      </c>
      <c r="G1346" s="93" t="e">
        <f>VLOOKUP($A1346,#REF!,8,FALSE)</f>
        <v>#REF!</v>
      </c>
      <c r="H1346" s="93" t="e">
        <f>VLOOKUP($A1346,#REF!,7,FALSE)</f>
        <v>#REF!</v>
      </c>
      <c r="I1346" s="438" t="e">
        <f>VLOOKUP($A1346,#REF!,10,FALSE)</f>
        <v>#REF!</v>
      </c>
      <c r="J1346" s="93" t="e">
        <f>VLOOKUP($A1346,#REF!,11,FALSE)</f>
        <v>#REF!</v>
      </c>
      <c r="K1346" s="114" t="e">
        <f>VLOOKUP($A1346,#REF!,12,FALSE)</f>
        <v>#REF!</v>
      </c>
      <c r="L1346" s="93" t="e">
        <f>VLOOKUP($A1346,#REF!,13,FALSE)</f>
        <v>#REF!</v>
      </c>
      <c r="M1346" s="438" t="e">
        <f>VLOOKUP($A1346,#REF!,14,FALSE)</f>
        <v>#REF!</v>
      </c>
      <c r="N1346" s="102" t="e">
        <f>VLOOKUP($A1346,#REF!,15,FALSE)</f>
        <v>#REF!</v>
      </c>
      <c r="O1346" s="102" t="e">
        <f>VLOOKUP($A1346,#REF!,18,FALSE)</f>
        <v>#REF!</v>
      </c>
      <c r="P1346" s="93" t="e">
        <f>VLOOKUP($A1346,#REF!,41,FALSE)</f>
        <v>#REF!</v>
      </c>
      <c r="Q1346" s="115" t="e">
        <f>VLOOKUP(Revisión_Avance_Periodo!$L182,#REF!,30,FALSE)</f>
        <v>#REF!</v>
      </c>
      <c r="R1346" s="116">
        <v>2019</v>
      </c>
      <c r="S1346" s="196">
        <v>43495</v>
      </c>
      <c r="T1346" s="116" t="s">
        <v>68</v>
      </c>
      <c r="U1346" s="132" t="e">
        <f>INDEX(#REF!,MATCH(Revisión_Avance_Periodo!$L1346,#REF!,0),MATCH(Revisión_Avance_Periodo!$T1346,#REF!,0))</f>
        <v>#REF!</v>
      </c>
      <c r="V1346" s="132" t="e">
        <f>INDEX(#REF!,MATCH(Revisión_Avance_Periodo!$L1346,#REF!,0),MATCH(Revisión_Avance_Periodo!$T1346,#REF!,0))</f>
        <v>#REF!</v>
      </c>
      <c r="W1346" s="118">
        <f t="shared" si="109"/>
        <v>0</v>
      </c>
      <c r="X1346" s="116" t="str">
        <f>VLOOKUP(W1346,Tabla_Estado_Meta_OAP_2019[#All],3,TRUE)</f>
        <v>Por Ejecutar</v>
      </c>
      <c r="Y1346" s="163" t="e">
        <f>SUBTOTAL(9,$U$206:$U1346)</f>
        <v>#REF!</v>
      </c>
      <c r="Z1346" s="161" t="e">
        <f>SUBTOTAL(9,$V$206:$V1346)</f>
        <v>#REF!</v>
      </c>
      <c r="AA1346" s="162">
        <f>IFERROR(+Revisión_Avance_Periodo!$Z1346/Revisión_Avance_Periodo!$Y1346,0)</f>
        <v>0</v>
      </c>
      <c r="AB1346" s="133" t="e">
        <f>SUBTOTAL(9,U1346:U1357)</f>
        <v>#REF!</v>
      </c>
      <c r="AC1346" s="134" t="e">
        <f>SUBTOTAL(9,V1346:V1357)</f>
        <v>#REF!</v>
      </c>
      <c r="AD1346" s="119" t="e">
        <f>+AC1346/AB1346</f>
        <v>#REF!</v>
      </c>
      <c r="AE1346" s="119" t="e">
        <f>100%-Revisión_Avance_Periodo!$AD1346</f>
        <v>#REF!</v>
      </c>
      <c r="AF1346" s="121" t="e">
        <f>VLOOKUP(AD1346,Tabla_Estado_Meta_OAP_2019[],3,TRUE)</f>
        <v>#REF!</v>
      </c>
      <c r="AG1346" s="122" t="e">
        <f>Revisión_Avance_Periodo!$AD1346*Revisión_Avance_Periodo!$Q1346</f>
        <v>#REF!</v>
      </c>
      <c r="AH1346" s="163" t="e">
        <f>SUBTOTAL(9,$U$182:$U1346)</f>
        <v>#REF!</v>
      </c>
      <c r="AI1346" s="161" t="e">
        <f>SUBTOTAL(9,$V$182:$V1346)</f>
        <v>#REF!</v>
      </c>
      <c r="AJ1346" s="162">
        <f>IFERROR(+Revisión_Avance_Periodo!$Z182/Revisión_Avance_Periodo!$Y182,0)</f>
        <v>0</v>
      </c>
      <c r="AK1346" s="133" t="e">
        <f>SUBTOTAL(9,AD1346:AD1357)</f>
        <v>#REF!</v>
      </c>
      <c r="AL1346" s="134" t="e">
        <f>SUBTOTAL(9,AE1346:AE1357)</f>
        <v>#REF!</v>
      </c>
      <c r="AM1346" s="119" t="e">
        <f>+AL1346/AK1346</f>
        <v>#REF!</v>
      </c>
      <c r="AN1346" s="119" t="e">
        <f>100%-Revisión_Avance_Periodo!$AD182</f>
        <v>#REF!</v>
      </c>
      <c r="AO1346" s="121" t="e">
        <f>VLOOKUP(AM1346,Tabla_Estado_Meta_OAP_2019[],3,TRUE)</f>
        <v>#REF!</v>
      </c>
      <c r="AP1346" s="122" t="e">
        <f>Revisión_Avance_Periodo!$AD182*Revisión_Avance_Periodo!$Q182</f>
        <v>#REF!</v>
      </c>
    </row>
    <row r="1347" spans="1:42" x14ac:dyDescent="0.25">
      <c r="A1347" s="97">
        <v>17</v>
      </c>
      <c r="B1347" s="435" t="e">
        <f>CONCATENATE(Revisión_Avance_Periodo!$D183,";",Revisión_Avance_Periodo!$F183,";",Revisión_Avance_Periodo!$L183)</f>
        <v>#REF!</v>
      </c>
      <c r="C1347" s="435" t="e">
        <f t="shared" si="110"/>
        <v>#REF!</v>
      </c>
      <c r="D1347" s="123" t="e">
        <f>VLOOKUP($A1347,#REF!,3,FALSE)</f>
        <v>#REF!</v>
      </c>
      <c r="E1347" s="436" t="e">
        <f>VLOOKUP($A1347,#REF!,4,FALSE)</f>
        <v>#REF!</v>
      </c>
      <c r="F1347" s="103" t="e">
        <f>VLOOKUP($A1347,#REF!,5,FALSE)</f>
        <v>#REF!</v>
      </c>
      <c r="G1347" s="98" t="e">
        <f>VLOOKUP($A1347,#REF!,8,FALSE)</f>
        <v>#REF!</v>
      </c>
      <c r="H1347" s="93" t="e">
        <f>VLOOKUP($A1347,#REF!,7,FALSE)</f>
        <v>#REF!</v>
      </c>
      <c r="I1347" s="438" t="e">
        <f>VLOOKUP($A1347,#REF!,10,FALSE)</f>
        <v>#REF!</v>
      </c>
      <c r="J1347" s="98" t="e">
        <f>VLOOKUP($A1347,#REF!,11,FALSE)</f>
        <v>#REF!</v>
      </c>
      <c r="K1347" s="114" t="e">
        <f>VLOOKUP($A1347,#REF!,12,FALSE)</f>
        <v>#REF!</v>
      </c>
      <c r="L1347" s="98" t="e">
        <f>VLOOKUP($A1347,#REF!,13,FALSE)</f>
        <v>#REF!</v>
      </c>
      <c r="M1347" s="438" t="e">
        <f>VLOOKUP($A1347,#REF!,14,FALSE)</f>
        <v>#REF!</v>
      </c>
      <c r="N1347" s="103" t="e">
        <f>VLOOKUP($A1347,#REF!,15,FALSE)</f>
        <v>#REF!</v>
      </c>
      <c r="O1347" s="103" t="e">
        <f>VLOOKUP($A1347,#REF!,18,FALSE)</f>
        <v>#REF!</v>
      </c>
      <c r="P1347" s="93" t="e">
        <f>VLOOKUP($A1347,#REF!,41,FALSE)</f>
        <v>#REF!</v>
      </c>
      <c r="Q1347" s="115" t="e">
        <f>VLOOKUP(Revisión_Avance_Periodo!$L183,#REF!,30,FALSE)</f>
        <v>#REF!</v>
      </c>
      <c r="R1347" s="116">
        <v>2019</v>
      </c>
      <c r="S1347" s="196">
        <v>43524</v>
      </c>
      <c r="T1347" s="124" t="s">
        <v>69</v>
      </c>
      <c r="U1347" s="132" t="e">
        <f>INDEX(#REF!,MATCH(Revisión_Avance_Periodo!$L1347,#REF!,0),MATCH(Revisión_Avance_Periodo!$T1347,#REF!,0))</f>
        <v>#REF!</v>
      </c>
      <c r="V1347" s="132" t="e">
        <f>INDEX(#REF!,MATCH(Revisión_Avance_Periodo!$L1347,#REF!,0),MATCH(Revisión_Avance_Periodo!$T1347,#REF!,0))</f>
        <v>#REF!</v>
      </c>
      <c r="W1347" s="118">
        <f t="shared" si="109"/>
        <v>0</v>
      </c>
      <c r="X1347" s="124" t="str">
        <f>VLOOKUP(W1347,Tabla_Estado_Meta_OAP_2019[#All],3,TRUE)</f>
        <v>Por Ejecutar</v>
      </c>
      <c r="Y1347" s="164" t="e">
        <f>SUBTOTAL(9,$U$206:$U1347)</f>
        <v>#REF!</v>
      </c>
      <c r="Z1347" s="158" t="e">
        <f>SUBTOTAL(9,$V$206:$V1347)</f>
        <v>#REF!</v>
      </c>
      <c r="AA1347" s="159">
        <f>IFERROR(+Revisión_Avance_Periodo!$Z1347/Revisión_Avance_Periodo!$Y1347,0)</f>
        <v>0</v>
      </c>
      <c r="AB1347" s="126"/>
      <c r="AC1347" s="127"/>
      <c r="AD1347" s="125"/>
      <c r="AE1347" s="125"/>
      <c r="AF1347" s="128"/>
      <c r="AG1347" s="129"/>
      <c r="AH1347" s="164" t="e">
        <f>SUBTOTAL(9,$U$182:$U1347)</f>
        <v>#REF!</v>
      </c>
      <c r="AI1347" s="158" t="e">
        <f>SUBTOTAL(9,$V$182:$V1347)</f>
        <v>#REF!</v>
      </c>
      <c r="AJ1347" s="159">
        <f>IFERROR(+Revisión_Avance_Periodo!$Z183/Revisión_Avance_Periodo!$Y183,0)</f>
        <v>0</v>
      </c>
      <c r="AK1347" s="126"/>
      <c r="AL1347" s="127"/>
      <c r="AM1347" s="125"/>
      <c r="AN1347" s="125"/>
      <c r="AO1347" s="128"/>
      <c r="AP1347" s="129"/>
    </row>
    <row r="1348" spans="1:42" x14ac:dyDescent="0.25">
      <c r="A1348" s="92">
        <v>17</v>
      </c>
      <c r="B1348" s="435" t="e">
        <f>CONCATENATE(Revisión_Avance_Periodo!$D184,";",Revisión_Avance_Periodo!$F184,";",Revisión_Avance_Periodo!$L184)</f>
        <v>#REF!</v>
      </c>
      <c r="C1348" s="435" t="e">
        <f t="shared" si="110"/>
        <v>#REF!</v>
      </c>
      <c r="D1348" s="114" t="e">
        <f>VLOOKUP($A1348,#REF!,3,FALSE)</f>
        <v>#REF!</v>
      </c>
      <c r="E1348" s="436" t="e">
        <f>VLOOKUP($A1348,#REF!,4,FALSE)</f>
        <v>#REF!</v>
      </c>
      <c r="F1348" s="102" t="e">
        <f>VLOOKUP($A1348,#REF!,5,FALSE)</f>
        <v>#REF!</v>
      </c>
      <c r="G1348" s="93" t="e">
        <f>VLOOKUP($A1348,#REF!,8,FALSE)</f>
        <v>#REF!</v>
      </c>
      <c r="H1348" s="93" t="e">
        <f>VLOOKUP($A1348,#REF!,7,FALSE)</f>
        <v>#REF!</v>
      </c>
      <c r="I1348" s="438" t="e">
        <f>VLOOKUP($A1348,#REF!,10,FALSE)</f>
        <v>#REF!</v>
      </c>
      <c r="J1348" s="93" t="e">
        <f>VLOOKUP($A1348,#REF!,11,FALSE)</f>
        <v>#REF!</v>
      </c>
      <c r="K1348" s="114" t="e">
        <f>VLOOKUP($A1348,#REF!,12,FALSE)</f>
        <v>#REF!</v>
      </c>
      <c r="L1348" s="93" t="e">
        <f>VLOOKUP($A1348,#REF!,13,FALSE)</f>
        <v>#REF!</v>
      </c>
      <c r="M1348" s="438" t="e">
        <f>VLOOKUP($A1348,#REF!,14,FALSE)</f>
        <v>#REF!</v>
      </c>
      <c r="N1348" s="102" t="e">
        <f>VLOOKUP($A1348,#REF!,15,FALSE)</f>
        <v>#REF!</v>
      </c>
      <c r="O1348" s="102" t="e">
        <f>VLOOKUP($A1348,#REF!,18,FALSE)</f>
        <v>#REF!</v>
      </c>
      <c r="P1348" s="93" t="e">
        <f>VLOOKUP($A1348,#REF!,41,FALSE)</f>
        <v>#REF!</v>
      </c>
      <c r="Q1348" s="115" t="e">
        <f>VLOOKUP(Revisión_Avance_Periodo!$L184,#REF!,30,FALSE)</f>
        <v>#REF!</v>
      </c>
      <c r="R1348" s="116">
        <v>2019</v>
      </c>
      <c r="S1348" s="196">
        <v>43554</v>
      </c>
      <c r="T1348" s="116" t="s">
        <v>70</v>
      </c>
      <c r="U1348" s="132" t="e">
        <f>INDEX(#REF!,MATCH(Revisión_Avance_Periodo!$L1348,#REF!,0),MATCH(Revisión_Avance_Periodo!$T1348,#REF!,0))</f>
        <v>#REF!</v>
      </c>
      <c r="V1348" s="132" t="e">
        <f>INDEX(#REF!,MATCH(Revisión_Avance_Periodo!$L1348,#REF!,0),MATCH(Revisión_Avance_Periodo!$T1348,#REF!,0))</f>
        <v>#REF!</v>
      </c>
      <c r="W1348" s="118">
        <f t="shared" si="109"/>
        <v>0</v>
      </c>
      <c r="X1348" s="116" t="str">
        <f>VLOOKUP(W1348,Tabla_Estado_Meta_OAP_2019[#All],3,TRUE)</f>
        <v>Por Ejecutar</v>
      </c>
      <c r="Y1348" s="164" t="e">
        <f>SUBTOTAL(9,$U$206:$U1348)</f>
        <v>#REF!</v>
      </c>
      <c r="Z1348" s="158" t="e">
        <f>SUBTOTAL(9,$V$206:$V1348)</f>
        <v>#REF!</v>
      </c>
      <c r="AA1348" s="159">
        <f>IFERROR(+Revisión_Avance_Periodo!$Z1348/Revisión_Avance_Periodo!$Y1348,0)</f>
        <v>0</v>
      </c>
      <c r="AB1348" s="126"/>
      <c r="AC1348" s="127"/>
      <c r="AD1348" s="125"/>
      <c r="AE1348" s="125"/>
      <c r="AF1348" s="128"/>
      <c r="AG1348" s="129"/>
      <c r="AH1348" s="164" t="e">
        <f>SUBTOTAL(9,$U$182:$U1348)</f>
        <v>#REF!</v>
      </c>
      <c r="AI1348" s="158" t="e">
        <f>SUBTOTAL(9,$V$182:$V1348)</f>
        <v>#REF!</v>
      </c>
      <c r="AJ1348" s="159">
        <f>IFERROR(+Revisión_Avance_Periodo!$Z184/Revisión_Avance_Periodo!$Y184,0)</f>
        <v>0</v>
      </c>
      <c r="AK1348" s="126"/>
      <c r="AL1348" s="127"/>
      <c r="AM1348" s="125"/>
      <c r="AN1348" s="125"/>
      <c r="AO1348" s="128"/>
      <c r="AP1348" s="129"/>
    </row>
    <row r="1349" spans="1:42" x14ac:dyDescent="0.25">
      <c r="A1349" s="97">
        <v>17</v>
      </c>
      <c r="B1349" s="435" t="e">
        <f>CONCATENATE(Revisión_Avance_Periodo!$D185,";",Revisión_Avance_Periodo!$F185,";",Revisión_Avance_Periodo!$L185)</f>
        <v>#REF!</v>
      </c>
      <c r="C1349" s="435" t="e">
        <f t="shared" si="110"/>
        <v>#REF!</v>
      </c>
      <c r="D1349" s="123" t="e">
        <f>VLOOKUP($A1349,#REF!,3,FALSE)</f>
        <v>#REF!</v>
      </c>
      <c r="E1349" s="436" t="e">
        <f>VLOOKUP($A1349,#REF!,4,FALSE)</f>
        <v>#REF!</v>
      </c>
      <c r="F1349" s="103" t="e">
        <f>VLOOKUP($A1349,#REF!,5,FALSE)</f>
        <v>#REF!</v>
      </c>
      <c r="G1349" s="98" t="e">
        <f>VLOOKUP($A1349,#REF!,8,FALSE)</f>
        <v>#REF!</v>
      </c>
      <c r="H1349" s="93" t="e">
        <f>VLOOKUP($A1349,#REF!,7,FALSE)</f>
        <v>#REF!</v>
      </c>
      <c r="I1349" s="438" t="e">
        <f>VLOOKUP($A1349,#REF!,10,FALSE)</f>
        <v>#REF!</v>
      </c>
      <c r="J1349" s="98" t="e">
        <f>VLOOKUP($A1349,#REF!,11,FALSE)</f>
        <v>#REF!</v>
      </c>
      <c r="K1349" s="114" t="e">
        <f>VLOOKUP($A1349,#REF!,12,FALSE)</f>
        <v>#REF!</v>
      </c>
      <c r="L1349" s="98" t="e">
        <f>VLOOKUP($A1349,#REF!,13,FALSE)</f>
        <v>#REF!</v>
      </c>
      <c r="M1349" s="438" t="e">
        <f>VLOOKUP($A1349,#REF!,14,FALSE)</f>
        <v>#REF!</v>
      </c>
      <c r="N1349" s="103" t="e">
        <f>VLOOKUP($A1349,#REF!,15,FALSE)</f>
        <v>#REF!</v>
      </c>
      <c r="O1349" s="103" t="e">
        <f>VLOOKUP($A1349,#REF!,18,FALSE)</f>
        <v>#REF!</v>
      </c>
      <c r="P1349" s="93" t="e">
        <f>VLOOKUP($A1349,#REF!,41,FALSE)</f>
        <v>#REF!</v>
      </c>
      <c r="Q1349" s="115" t="e">
        <f>VLOOKUP(Revisión_Avance_Periodo!$L185,#REF!,30,FALSE)</f>
        <v>#REF!</v>
      </c>
      <c r="R1349" s="116">
        <v>2019</v>
      </c>
      <c r="S1349" s="196">
        <v>43585</v>
      </c>
      <c r="T1349" s="124" t="s">
        <v>71</v>
      </c>
      <c r="U1349" s="132" t="e">
        <f>INDEX(#REF!,MATCH(Revisión_Avance_Periodo!$L1349,#REF!,0),MATCH(Revisión_Avance_Periodo!$T1349,#REF!,0))</f>
        <v>#REF!</v>
      </c>
      <c r="V1349" s="132" t="e">
        <f>INDEX(#REF!,MATCH(Revisión_Avance_Periodo!$L1349,#REF!,0),MATCH(Revisión_Avance_Periodo!$T1349,#REF!,0))</f>
        <v>#REF!</v>
      </c>
      <c r="W1349" s="118">
        <f t="shared" si="109"/>
        <v>0</v>
      </c>
      <c r="X1349" s="124" t="str">
        <f>VLOOKUP(W1349,Tabla_Estado_Meta_OAP_2019[#All],3,TRUE)</f>
        <v>Por Ejecutar</v>
      </c>
      <c r="Y1349" s="164" t="e">
        <f>SUBTOTAL(9,$U$206:$U1349)</f>
        <v>#REF!</v>
      </c>
      <c r="Z1349" s="158" t="e">
        <f>SUBTOTAL(9,$V$206:$V1349)</f>
        <v>#REF!</v>
      </c>
      <c r="AA1349" s="159">
        <f>IFERROR(+Revisión_Avance_Periodo!$Z1349/Revisión_Avance_Periodo!$Y1349,0)</f>
        <v>0</v>
      </c>
      <c r="AB1349" s="126"/>
      <c r="AC1349" s="127"/>
      <c r="AD1349" s="125"/>
      <c r="AE1349" s="125"/>
      <c r="AF1349" s="128"/>
      <c r="AG1349" s="129"/>
      <c r="AH1349" s="164" t="e">
        <f>SUBTOTAL(9,$U$182:$U1349)</f>
        <v>#REF!</v>
      </c>
      <c r="AI1349" s="158" t="e">
        <f>SUBTOTAL(9,$V$182:$V1349)</f>
        <v>#REF!</v>
      </c>
      <c r="AJ1349" s="159">
        <f>IFERROR(+Revisión_Avance_Periodo!$Z185/Revisión_Avance_Periodo!$Y185,0)</f>
        <v>0</v>
      </c>
      <c r="AK1349" s="126"/>
      <c r="AL1349" s="127"/>
      <c r="AM1349" s="125"/>
      <c r="AN1349" s="125"/>
      <c r="AO1349" s="128"/>
      <c r="AP1349" s="129"/>
    </row>
    <row r="1350" spans="1:42" x14ac:dyDescent="0.25">
      <c r="A1350" s="92">
        <v>17</v>
      </c>
      <c r="B1350" s="435" t="e">
        <f>CONCATENATE(Revisión_Avance_Periodo!$D186,";",Revisión_Avance_Periodo!$F186,";",Revisión_Avance_Periodo!$L186)</f>
        <v>#REF!</v>
      </c>
      <c r="C1350" s="435" t="e">
        <f t="shared" si="110"/>
        <v>#REF!</v>
      </c>
      <c r="D1350" s="114" t="e">
        <f>VLOOKUP($A1350,#REF!,3,FALSE)</f>
        <v>#REF!</v>
      </c>
      <c r="E1350" s="436" t="e">
        <f>VLOOKUP($A1350,#REF!,4,FALSE)</f>
        <v>#REF!</v>
      </c>
      <c r="F1350" s="102" t="e">
        <f>VLOOKUP($A1350,#REF!,5,FALSE)</f>
        <v>#REF!</v>
      </c>
      <c r="G1350" s="93" t="e">
        <f>VLOOKUP($A1350,#REF!,8,FALSE)</f>
        <v>#REF!</v>
      </c>
      <c r="H1350" s="93" t="e">
        <f>VLOOKUP($A1350,#REF!,7,FALSE)</f>
        <v>#REF!</v>
      </c>
      <c r="I1350" s="438" t="e">
        <f>VLOOKUP($A1350,#REF!,10,FALSE)</f>
        <v>#REF!</v>
      </c>
      <c r="J1350" s="93" t="e">
        <f>VLOOKUP($A1350,#REF!,11,FALSE)</f>
        <v>#REF!</v>
      </c>
      <c r="K1350" s="114" t="e">
        <f>VLOOKUP($A1350,#REF!,12,FALSE)</f>
        <v>#REF!</v>
      </c>
      <c r="L1350" s="93" t="e">
        <f>VLOOKUP($A1350,#REF!,13,FALSE)</f>
        <v>#REF!</v>
      </c>
      <c r="M1350" s="438" t="e">
        <f>VLOOKUP($A1350,#REF!,14,FALSE)</f>
        <v>#REF!</v>
      </c>
      <c r="N1350" s="102" t="e">
        <f>VLOOKUP($A1350,#REF!,15,FALSE)</f>
        <v>#REF!</v>
      </c>
      <c r="O1350" s="102" t="e">
        <f>VLOOKUP($A1350,#REF!,18,FALSE)</f>
        <v>#REF!</v>
      </c>
      <c r="P1350" s="93" t="e">
        <f>VLOOKUP($A1350,#REF!,41,FALSE)</f>
        <v>#REF!</v>
      </c>
      <c r="Q1350" s="115" t="e">
        <f>VLOOKUP(Revisión_Avance_Periodo!$L186,#REF!,30,FALSE)</f>
        <v>#REF!</v>
      </c>
      <c r="R1350" s="116">
        <v>2019</v>
      </c>
      <c r="S1350" s="196">
        <v>43615</v>
      </c>
      <c r="T1350" s="116" t="s">
        <v>72</v>
      </c>
      <c r="U1350" s="132" t="e">
        <f>INDEX(#REF!,MATCH(Revisión_Avance_Periodo!$L1350,#REF!,0),MATCH(Revisión_Avance_Periodo!$T1350,#REF!,0))</f>
        <v>#REF!</v>
      </c>
      <c r="V1350" s="132" t="e">
        <f>INDEX(#REF!,MATCH(Revisión_Avance_Periodo!$L1350,#REF!,0),MATCH(Revisión_Avance_Periodo!$T1350,#REF!,0))</f>
        <v>#REF!</v>
      </c>
      <c r="W1350" s="118">
        <f t="shared" si="109"/>
        <v>0</v>
      </c>
      <c r="X1350" s="116" t="str">
        <f>VLOOKUP(W1350,Tabla_Estado_Meta_OAP_2019[#All],3,TRUE)</f>
        <v>Por Ejecutar</v>
      </c>
      <c r="Y1350" s="164" t="e">
        <f>SUBTOTAL(9,$U$206:$U1350)</f>
        <v>#REF!</v>
      </c>
      <c r="Z1350" s="158" t="e">
        <f>SUBTOTAL(9,$V$206:$V1350)</f>
        <v>#REF!</v>
      </c>
      <c r="AA1350" s="159">
        <f>IFERROR(+Revisión_Avance_Periodo!$Z1350/Revisión_Avance_Periodo!$Y1350,0)</f>
        <v>0</v>
      </c>
      <c r="AB1350" s="126"/>
      <c r="AC1350" s="127"/>
      <c r="AD1350" s="125"/>
      <c r="AE1350" s="125"/>
      <c r="AF1350" s="128"/>
      <c r="AG1350" s="129"/>
      <c r="AH1350" s="164" t="e">
        <f>SUBTOTAL(9,$U$182:$U1350)</f>
        <v>#REF!</v>
      </c>
      <c r="AI1350" s="158" t="e">
        <f>SUBTOTAL(9,$V$182:$V1350)</f>
        <v>#REF!</v>
      </c>
      <c r="AJ1350" s="159">
        <f>IFERROR(+Revisión_Avance_Periodo!$Z186/Revisión_Avance_Periodo!$Y186,0)</f>
        <v>0</v>
      </c>
      <c r="AK1350" s="126"/>
      <c r="AL1350" s="127"/>
      <c r="AM1350" s="125"/>
      <c r="AN1350" s="125"/>
      <c r="AO1350" s="128"/>
      <c r="AP1350" s="129"/>
    </row>
    <row r="1351" spans="1:42" x14ac:dyDescent="0.25">
      <c r="A1351" s="97">
        <v>17</v>
      </c>
      <c r="B1351" s="435" t="e">
        <f>CONCATENATE(Revisión_Avance_Periodo!$D187,";",Revisión_Avance_Periodo!$F187,";",Revisión_Avance_Periodo!$L187)</f>
        <v>#REF!</v>
      </c>
      <c r="C1351" s="435" t="e">
        <f t="shared" si="110"/>
        <v>#REF!</v>
      </c>
      <c r="D1351" s="123" t="e">
        <f>VLOOKUP($A1351,#REF!,3,FALSE)</f>
        <v>#REF!</v>
      </c>
      <c r="E1351" s="436" t="e">
        <f>VLOOKUP($A1351,#REF!,4,FALSE)</f>
        <v>#REF!</v>
      </c>
      <c r="F1351" s="103" t="e">
        <f>VLOOKUP($A1351,#REF!,5,FALSE)</f>
        <v>#REF!</v>
      </c>
      <c r="G1351" s="98" t="e">
        <f>VLOOKUP($A1351,#REF!,8,FALSE)</f>
        <v>#REF!</v>
      </c>
      <c r="H1351" s="93" t="e">
        <f>VLOOKUP($A1351,#REF!,7,FALSE)</f>
        <v>#REF!</v>
      </c>
      <c r="I1351" s="438" t="e">
        <f>VLOOKUP($A1351,#REF!,10,FALSE)</f>
        <v>#REF!</v>
      </c>
      <c r="J1351" s="98" t="e">
        <f>VLOOKUP($A1351,#REF!,11,FALSE)</f>
        <v>#REF!</v>
      </c>
      <c r="K1351" s="114" t="e">
        <f>VLOOKUP($A1351,#REF!,12,FALSE)</f>
        <v>#REF!</v>
      </c>
      <c r="L1351" s="98" t="e">
        <f>VLOOKUP($A1351,#REF!,13,FALSE)</f>
        <v>#REF!</v>
      </c>
      <c r="M1351" s="438" t="e">
        <f>VLOOKUP($A1351,#REF!,14,FALSE)</f>
        <v>#REF!</v>
      </c>
      <c r="N1351" s="103" t="e">
        <f>VLOOKUP($A1351,#REF!,15,FALSE)</f>
        <v>#REF!</v>
      </c>
      <c r="O1351" s="103" t="e">
        <f>VLOOKUP($A1351,#REF!,18,FALSE)</f>
        <v>#REF!</v>
      </c>
      <c r="P1351" s="93" t="e">
        <f>VLOOKUP($A1351,#REF!,41,FALSE)</f>
        <v>#REF!</v>
      </c>
      <c r="Q1351" s="115" t="e">
        <f>VLOOKUP(Revisión_Avance_Periodo!$L187,#REF!,30,FALSE)</f>
        <v>#REF!</v>
      </c>
      <c r="R1351" s="116">
        <v>2019</v>
      </c>
      <c r="S1351" s="196">
        <v>43646</v>
      </c>
      <c r="T1351" s="124" t="s">
        <v>73</v>
      </c>
      <c r="U1351" s="132" t="e">
        <f>INDEX(#REF!,MATCH(Revisión_Avance_Periodo!$L1351,#REF!,0),MATCH(Revisión_Avance_Periodo!$T1351,#REF!,0))</f>
        <v>#REF!</v>
      </c>
      <c r="V1351" s="132" t="e">
        <f>INDEX(#REF!,MATCH(Revisión_Avance_Periodo!$L1351,#REF!,0),MATCH(Revisión_Avance_Periodo!$T1351,#REF!,0))</f>
        <v>#REF!</v>
      </c>
      <c r="W1351" s="118">
        <f t="shared" si="109"/>
        <v>0</v>
      </c>
      <c r="X1351" s="124" t="str">
        <f>VLOOKUP(W1351,Tabla_Estado_Meta_OAP_2019[#All],3,TRUE)</f>
        <v>Por Ejecutar</v>
      </c>
      <c r="Y1351" s="164" t="e">
        <f>SUBTOTAL(9,$U$206:$U1351)</f>
        <v>#REF!</v>
      </c>
      <c r="Z1351" s="158" t="e">
        <f>SUBTOTAL(9,$V$206:$V1351)</f>
        <v>#REF!</v>
      </c>
      <c r="AA1351" s="159">
        <f>IFERROR(+Revisión_Avance_Periodo!$Z1351/Revisión_Avance_Periodo!$Y1351,0)</f>
        <v>0</v>
      </c>
      <c r="AB1351" s="126"/>
      <c r="AC1351" s="127"/>
      <c r="AD1351" s="125"/>
      <c r="AE1351" s="125"/>
      <c r="AF1351" s="128"/>
      <c r="AG1351" s="129"/>
      <c r="AH1351" s="164" t="e">
        <f>SUBTOTAL(9,$U$182:$U1351)</f>
        <v>#REF!</v>
      </c>
      <c r="AI1351" s="158" t="e">
        <f>SUBTOTAL(9,$V$182:$V1351)</f>
        <v>#REF!</v>
      </c>
      <c r="AJ1351" s="159">
        <f>IFERROR(+Revisión_Avance_Periodo!$Z187/Revisión_Avance_Periodo!$Y187,0)</f>
        <v>0</v>
      </c>
      <c r="AK1351" s="126"/>
      <c r="AL1351" s="127"/>
      <c r="AM1351" s="125"/>
      <c r="AN1351" s="125"/>
      <c r="AO1351" s="128"/>
      <c r="AP1351" s="129"/>
    </row>
    <row r="1352" spans="1:42" x14ac:dyDescent="0.25">
      <c r="A1352" s="92">
        <v>17</v>
      </c>
      <c r="B1352" s="435" t="e">
        <f>CONCATENATE(Revisión_Avance_Periodo!$D188,";",Revisión_Avance_Periodo!$F188,";",Revisión_Avance_Periodo!$L188)</f>
        <v>#REF!</v>
      </c>
      <c r="C1352" s="435" t="e">
        <f t="shared" si="110"/>
        <v>#REF!</v>
      </c>
      <c r="D1352" s="114" t="e">
        <f>VLOOKUP($A1352,#REF!,3,FALSE)</f>
        <v>#REF!</v>
      </c>
      <c r="E1352" s="436" t="e">
        <f>VLOOKUP($A1352,#REF!,4,FALSE)</f>
        <v>#REF!</v>
      </c>
      <c r="F1352" s="102" t="e">
        <f>VLOOKUP($A1352,#REF!,5,FALSE)</f>
        <v>#REF!</v>
      </c>
      <c r="G1352" s="93" t="e">
        <f>VLOOKUP($A1352,#REF!,8,FALSE)</f>
        <v>#REF!</v>
      </c>
      <c r="H1352" s="93" t="e">
        <f>VLOOKUP($A1352,#REF!,7,FALSE)</f>
        <v>#REF!</v>
      </c>
      <c r="I1352" s="438" t="e">
        <f>VLOOKUP($A1352,#REF!,10,FALSE)</f>
        <v>#REF!</v>
      </c>
      <c r="J1352" s="93" t="e">
        <f>VLOOKUP($A1352,#REF!,11,FALSE)</f>
        <v>#REF!</v>
      </c>
      <c r="K1352" s="114" t="e">
        <f>VLOOKUP($A1352,#REF!,12,FALSE)</f>
        <v>#REF!</v>
      </c>
      <c r="L1352" s="93" t="e">
        <f>VLOOKUP($A1352,#REF!,13,FALSE)</f>
        <v>#REF!</v>
      </c>
      <c r="M1352" s="438" t="e">
        <f>VLOOKUP($A1352,#REF!,14,FALSE)</f>
        <v>#REF!</v>
      </c>
      <c r="N1352" s="102" t="e">
        <f>VLOOKUP($A1352,#REF!,15,FALSE)</f>
        <v>#REF!</v>
      </c>
      <c r="O1352" s="102" t="e">
        <f>VLOOKUP($A1352,#REF!,18,FALSE)</f>
        <v>#REF!</v>
      </c>
      <c r="P1352" s="93" t="e">
        <f>VLOOKUP($A1352,#REF!,41,FALSE)</f>
        <v>#REF!</v>
      </c>
      <c r="Q1352" s="115" t="e">
        <f>VLOOKUP(Revisión_Avance_Periodo!$L188,#REF!,30,FALSE)</f>
        <v>#REF!</v>
      </c>
      <c r="R1352" s="116">
        <v>2019</v>
      </c>
      <c r="S1352" s="196">
        <v>43676</v>
      </c>
      <c r="T1352" s="116" t="s">
        <v>74</v>
      </c>
      <c r="U1352" s="132" t="e">
        <f>INDEX(#REF!,MATCH(Revisión_Avance_Periodo!$L1352,#REF!,0),MATCH(Revisión_Avance_Periodo!$T1352,#REF!,0))</f>
        <v>#REF!</v>
      </c>
      <c r="V1352" s="132" t="e">
        <f>INDEX(#REF!,MATCH(Revisión_Avance_Periodo!$L1352,#REF!,0),MATCH(Revisión_Avance_Periodo!$T1352,#REF!,0))</f>
        <v>#REF!</v>
      </c>
      <c r="W1352" s="118">
        <f t="shared" si="109"/>
        <v>0</v>
      </c>
      <c r="X1352" s="116" t="str">
        <f>VLOOKUP(W1352,Tabla_Estado_Meta_OAP_2019[#All],3,TRUE)</f>
        <v>Por Ejecutar</v>
      </c>
      <c r="Y1352" s="164" t="e">
        <f>SUBTOTAL(9,$U$206:$U1352)</f>
        <v>#REF!</v>
      </c>
      <c r="Z1352" s="158" t="e">
        <f>SUBTOTAL(9,$V$206:$V1352)</f>
        <v>#REF!</v>
      </c>
      <c r="AA1352" s="159">
        <f>IFERROR(+Revisión_Avance_Periodo!$Z1352/Revisión_Avance_Periodo!$Y1352,0)</f>
        <v>0</v>
      </c>
      <c r="AB1352" s="126"/>
      <c r="AC1352" s="127"/>
      <c r="AD1352" s="125"/>
      <c r="AE1352" s="125"/>
      <c r="AF1352" s="128"/>
      <c r="AG1352" s="129"/>
      <c r="AH1352" s="164" t="e">
        <f>SUBTOTAL(9,$U$182:$U1352)</f>
        <v>#REF!</v>
      </c>
      <c r="AI1352" s="158" t="e">
        <f>SUBTOTAL(9,$V$182:$V1352)</f>
        <v>#REF!</v>
      </c>
      <c r="AJ1352" s="159">
        <f>IFERROR(+Revisión_Avance_Periodo!$Z188/Revisión_Avance_Periodo!$Y188,0)</f>
        <v>0</v>
      </c>
      <c r="AK1352" s="126"/>
      <c r="AL1352" s="127"/>
      <c r="AM1352" s="125"/>
      <c r="AN1352" s="125"/>
      <c r="AO1352" s="128"/>
      <c r="AP1352" s="129"/>
    </row>
    <row r="1353" spans="1:42" x14ac:dyDescent="0.25">
      <c r="A1353" s="97">
        <v>17</v>
      </c>
      <c r="B1353" s="435" t="e">
        <f>CONCATENATE(Revisión_Avance_Periodo!$D189,";",Revisión_Avance_Periodo!$F189,";",Revisión_Avance_Periodo!$L189)</f>
        <v>#REF!</v>
      </c>
      <c r="C1353" s="435" t="e">
        <f t="shared" si="110"/>
        <v>#REF!</v>
      </c>
      <c r="D1353" s="123" t="e">
        <f>VLOOKUP($A1353,#REF!,3,FALSE)</f>
        <v>#REF!</v>
      </c>
      <c r="E1353" s="436" t="e">
        <f>VLOOKUP($A1353,#REF!,4,FALSE)</f>
        <v>#REF!</v>
      </c>
      <c r="F1353" s="103" t="e">
        <f>VLOOKUP($A1353,#REF!,5,FALSE)</f>
        <v>#REF!</v>
      </c>
      <c r="G1353" s="98" t="e">
        <f>VLOOKUP($A1353,#REF!,8,FALSE)</f>
        <v>#REF!</v>
      </c>
      <c r="H1353" s="93" t="e">
        <f>VLOOKUP($A1353,#REF!,7,FALSE)</f>
        <v>#REF!</v>
      </c>
      <c r="I1353" s="438" t="e">
        <f>VLOOKUP($A1353,#REF!,10,FALSE)</f>
        <v>#REF!</v>
      </c>
      <c r="J1353" s="98" t="e">
        <f>VLOOKUP($A1353,#REF!,11,FALSE)</f>
        <v>#REF!</v>
      </c>
      <c r="K1353" s="114" t="e">
        <f>VLOOKUP($A1353,#REF!,12,FALSE)</f>
        <v>#REF!</v>
      </c>
      <c r="L1353" s="98" t="e">
        <f>VLOOKUP($A1353,#REF!,13,FALSE)</f>
        <v>#REF!</v>
      </c>
      <c r="M1353" s="438" t="e">
        <f>VLOOKUP($A1353,#REF!,14,FALSE)</f>
        <v>#REF!</v>
      </c>
      <c r="N1353" s="103" t="e">
        <f>VLOOKUP($A1353,#REF!,15,FALSE)</f>
        <v>#REF!</v>
      </c>
      <c r="O1353" s="103" t="e">
        <f>VLOOKUP($A1353,#REF!,18,FALSE)</f>
        <v>#REF!</v>
      </c>
      <c r="P1353" s="93" t="e">
        <f>VLOOKUP($A1353,#REF!,41,FALSE)</f>
        <v>#REF!</v>
      </c>
      <c r="Q1353" s="115" t="e">
        <f>VLOOKUP(Revisión_Avance_Periodo!$L189,#REF!,30,FALSE)</f>
        <v>#REF!</v>
      </c>
      <c r="R1353" s="116">
        <v>2019</v>
      </c>
      <c r="S1353" s="196">
        <v>43707</v>
      </c>
      <c r="T1353" s="124" t="s">
        <v>75</v>
      </c>
      <c r="U1353" s="132" t="e">
        <f>INDEX(#REF!,MATCH(Revisión_Avance_Periodo!$L1353,#REF!,0),MATCH(Revisión_Avance_Periodo!$T1353,#REF!,0))</f>
        <v>#REF!</v>
      </c>
      <c r="V1353" s="132" t="e">
        <f>INDEX(#REF!,MATCH(Revisión_Avance_Periodo!$L1353,#REF!,0),MATCH(Revisión_Avance_Periodo!$T1353,#REF!,0))</f>
        <v>#REF!</v>
      </c>
      <c r="W1353" s="118">
        <f t="shared" si="109"/>
        <v>0</v>
      </c>
      <c r="X1353" s="124" t="str">
        <f>VLOOKUP(W1353,Tabla_Estado_Meta_OAP_2019[#All],3,TRUE)</f>
        <v>Por Ejecutar</v>
      </c>
      <c r="Y1353" s="164" t="e">
        <f>SUBTOTAL(9,$U$206:$U1353)</f>
        <v>#REF!</v>
      </c>
      <c r="Z1353" s="158" t="e">
        <f>SUBTOTAL(9,$V$206:$V1353)</f>
        <v>#REF!</v>
      </c>
      <c r="AA1353" s="159">
        <f>IFERROR(+Revisión_Avance_Periodo!$Z1353/Revisión_Avance_Periodo!$Y1353,0)</f>
        <v>0</v>
      </c>
      <c r="AB1353" s="126"/>
      <c r="AC1353" s="127"/>
      <c r="AD1353" s="125"/>
      <c r="AE1353" s="125"/>
      <c r="AF1353" s="128"/>
      <c r="AG1353" s="129"/>
      <c r="AH1353" s="164" t="e">
        <f>SUBTOTAL(9,$U$182:$U1353)</f>
        <v>#REF!</v>
      </c>
      <c r="AI1353" s="158" t="e">
        <f>SUBTOTAL(9,$V$182:$V1353)</f>
        <v>#REF!</v>
      </c>
      <c r="AJ1353" s="159">
        <f>IFERROR(+Revisión_Avance_Periodo!$Z189/Revisión_Avance_Periodo!$Y189,0)</f>
        <v>0</v>
      </c>
      <c r="AK1353" s="126"/>
      <c r="AL1353" s="127"/>
      <c r="AM1353" s="125"/>
      <c r="AN1353" s="125"/>
      <c r="AO1353" s="128"/>
      <c r="AP1353" s="129"/>
    </row>
    <row r="1354" spans="1:42" x14ac:dyDescent="0.25">
      <c r="A1354" s="92">
        <v>17</v>
      </c>
      <c r="B1354" s="435" t="e">
        <f>CONCATENATE(Revisión_Avance_Periodo!$D190,";",Revisión_Avance_Periodo!$F190,";",Revisión_Avance_Periodo!$L190)</f>
        <v>#REF!</v>
      </c>
      <c r="C1354" s="435" t="e">
        <f t="shared" si="110"/>
        <v>#REF!</v>
      </c>
      <c r="D1354" s="114" t="e">
        <f>VLOOKUP($A1354,#REF!,3,FALSE)</f>
        <v>#REF!</v>
      </c>
      <c r="E1354" s="436" t="e">
        <f>VLOOKUP($A1354,#REF!,4,FALSE)</f>
        <v>#REF!</v>
      </c>
      <c r="F1354" s="102" t="e">
        <f>VLOOKUP($A1354,#REF!,5,FALSE)</f>
        <v>#REF!</v>
      </c>
      <c r="G1354" s="93" t="e">
        <f>VLOOKUP($A1354,#REF!,8,FALSE)</f>
        <v>#REF!</v>
      </c>
      <c r="H1354" s="93" t="e">
        <f>VLOOKUP($A1354,#REF!,7,FALSE)</f>
        <v>#REF!</v>
      </c>
      <c r="I1354" s="438" t="e">
        <f>VLOOKUP($A1354,#REF!,10,FALSE)</f>
        <v>#REF!</v>
      </c>
      <c r="J1354" s="93" t="e">
        <f>VLOOKUP($A1354,#REF!,11,FALSE)</f>
        <v>#REF!</v>
      </c>
      <c r="K1354" s="114" t="e">
        <f>VLOOKUP($A1354,#REF!,12,FALSE)</f>
        <v>#REF!</v>
      </c>
      <c r="L1354" s="93" t="e">
        <f>VLOOKUP($A1354,#REF!,13,FALSE)</f>
        <v>#REF!</v>
      </c>
      <c r="M1354" s="438" t="e">
        <f>VLOOKUP($A1354,#REF!,14,FALSE)</f>
        <v>#REF!</v>
      </c>
      <c r="N1354" s="102" t="e">
        <f>VLOOKUP($A1354,#REF!,15,FALSE)</f>
        <v>#REF!</v>
      </c>
      <c r="O1354" s="102" t="e">
        <f>VLOOKUP($A1354,#REF!,18,FALSE)</f>
        <v>#REF!</v>
      </c>
      <c r="P1354" s="93" t="e">
        <f>VLOOKUP($A1354,#REF!,41,FALSE)</f>
        <v>#REF!</v>
      </c>
      <c r="Q1354" s="115" t="e">
        <f>VLOOKUP(Revisión_Avance_Periodo!$L190,#REF!,30,FALSE)</f>
        <v>#REF!</v>
      </c>
      <c r="R1354" s="116">
        <v>2019</v>
      </c>
      <c r="S1354" s="196">
        <v>43738</v>
      </c>
      <c r="T1354" s="116" t="s">
        <v>76</v>
      </c>
      <c r="U1354" s="132" t="e">
        <f>INDEX(#REF!,MATCH(Revisión_Avance_Periodo!$L1354,#REF!,0),MATCH(Revisión_Avance_Periodo!$T1354,#REF!,0))</f>
        <v>#REF!</v>
      </c>
      <c r="V1354" s="132" t="e">
        <f>INDEX(#REF!,MATCH(Revisión_Avance_Periodo!$L1354,#REF!,0),MATCH(Revisión_Avance_Periodo!$T1354,#REF!,0))</f>
        <v>#REF!</v>
      </c>
      <c r="W1354" s="131" t="e">
        <f>V1354/U1354</f>
        <v>#REF!</v>
      </c>
      <c r="X1354" s="116" t="e">
        <f>VLOOKUP(W1354,Tabla_Estado_Meta_OAP_2019[#All],3,TRUE)</f>
        <v>#REF!</v>
      </c>
      <c r="Y1354" s="164" t="e">
        <f>SUBTOTAL(9,$U$206:$U1354)</f>
        <v>#REF!</v>
      </c>
      <c r="Z1354" s="158" t="e">
        <f>SUBTOTAL(9,$V$206:$V1354)</f>
        <v>#REF!</v>
      </c>
      <c r="AA1354" s="159">
        <f>IFERROR(+Revisión_Avance_Periodo!$Z1354/Revisión_Avance_Periodo!$Y1354,0)</f>
        <v>0</v>
      </c>
      <c r="AB1354" s="126"/>
      <c r="AC1354" s="127"/>
      <c r="AD1354" s="125"/>
      <c r="AE1354" s="125"/>
      <c r="AF1354" s="128"/>
      <c r="AG1354" s="129"/>
      <c r="AH1354" s="164" t="e">
        <f>SUBTOTAL(9,$U$182:$U1354)</f>
        <v>#REF!</v>
      </c>
      <c r="AI1354" s="158" t="e">
        <f>SUBTOTAL(9,$V$182:$V1354)</f>
        <v>#REF!</v>
      </c>
      <c r="AJ1354" s="159">
        <f>IFERROR(+Revisión_Avance_Periodo!$Z190/Revisión_Avance_Periodo!$Y190,0)</f>
        <v>0</v>
      </c>
      <c r="AK1354" s="126"/>
      <c r="AL1354" s="127"/>
      <c r="AM1354" s="125"/>
      <c r="AN1354" s="125"/>
      <c r="AO1354" s="128"/>
      <c r="AP1354" s="129"/>
    </row>
    <row r="1355" spans="1:42" x14ac:dyDescent="0.25">
      <c r="A1355" s="97">
        <v>17</v>
      </c>
      <c r="B1355" s="435" t="e">
        <f>CONCATENATE(Revisión_Avance_Periodo!$D191,";",Revisión_Avance_Periodo!$F191,";",Revisión_Avance_Periodo!$L191)</f>
        <v>#REF!</v>
      </c>
      <c r="C1355" s="435" t="e">
        <f t="shared" si="110"/>
        <v>#REF!</v>
      </c>
      <c r="D1355" s="123" t="e">
        <f>VLOOKUP($A1355,#REF!,3,FALSE)</f>
        <v>#REF!</v>
      </c>
      <c r="E1355" s="436" t="e">
        <f>VLOOKUP($A1355,#REF!,4,FALSE)</f>
        <v>#REF!</v>
      </c>
      <c r="F1355" s="103" t="e">
        <f>VLOOKUP($A1355,#REF!,5,FALSE)</f>
        <v>#REF!</v>
      </c>
      <c r="G1355" s="98" t="e">
        <f>VLOOKUP($A1355,#REF!,8,FALSE)</f>
        <v>#REF!</v>
      </c>
      <c r="H1355" s="93" t="e">
        <f>VLOOKUP($A1355,#REF!,7,FALSE)</f>
        <v>#REF!</v>
      </c>
      <c r="I1355" s="438" t="e">
        <f>VLOOKUP($A1355,#REF!,10,FALSE)</f>
        <v>#REF!</v>
      </c>
      <c r="J1355" s="98" t="e">
        <f>VLOOKUP($A1355,#REF!,11,FALSE)</f>
        <v>#REF!</v>
      </c>
      <c r="K1355" s="114" t="e">
        <f>VLOOKUP($A1355,#REF!,12,FALSE)</f>
        <v>#REF!</v>
      </c>
      <c r="L1355" s="98" t="e">
        <f>VLOOKUP($A1355,#REF!,13,FALSE)</f>
        <v>#REF!</v>
      </c>
      <c r="M1355" s="438" t="e">
        <f>VLOOKUP($A1355,#REF!,14,FALSE)</f>
        <v>#REF!</v>
      </c>
      <c r="N1355" s="103" t="e">
        <f>VLOOKUP($A1355,#REF!,15,FALSE)</f>
        <v>#REF!</v>
      </c>
      <c r="O1355" s="103" t="e">
        <f>VLOOKUP($A1355,#REF!,18,FALSE)</f>
        <v>#REF!</v>
      </c>
      <c r="P1355" s="93" t="e">
        <f>VLOOKUP($A1355,#REF!,41,FALSE)</f>
        <v>#REF!</v>
      </c>
      <c r="Q1355" s="115" t="e">
        <f>VLOOKUP(Revisión_Avance_Periodo!$L191,#REF!,30,FALSE)</f>
        <v>#REF!</v>
      </c>
      <c r="R1355" s="116">
        <v>2019</v>
      </c>
      <c r="S1355" s="196">
        <v>43768</v>
      </c>
      <c r="T1355" s="124" t="s">
        <v>77</v>
      </c>
      <c r="U1355" s="132" t="e">
        <f>INDEX(#REF!,MATCH(Revisión_Avance_Periodo!$L1355,#REF!,0),MATCH(Revisión_Avance_Periodo!$T1355,#REF!,0))</f>
        <v>#REF!</v>
      </c>
      <c r="V1355" s="132" t="e">
        <f>INDEX(#REF!,MATCH(Revisión_Avance_Periodo!$L1355,#REF!,0),MATCH(Revisión_Avance_Periodo!$T1355,#REF!,0))</f>
        <v>#REF!</v>
      </c>
      <c r="W1355" s="118">
        <f>IFERROR((V1355/U1355),0)</f>
        <v>0</v>
      </c>
      <c r="X1355" s="124" t="str">
        <f>VLOOKUP(W1355,Tabla_Estado_Meta_OAP_2019[#All],3,TRUE)</f>
        <v>Por Ejecutar</v>
      </c>
      <c r="Y1355" s="164" t="e">
        <f>SUBTOTAL(9,$U$206:$U1355)</f>
        <v>#REF!</v>
      </c>
      <c r="Z1355" s="158" t="e">
        <f>SUBTOTAL(9,$V$206:$V1355)</f>
        <v>#REF!</v>
      </c>
      <c r="AA1355" s="159">
        <f>IFERROR(+Revisión_Avance_Periodo!$Z1355/Revisión_Avance_Periodo!$Y1355,0)</f>
        <v>0</v>
      </c>
      <c r="AB1355" s="126"/>
      <c r="AC1355" s="127"/>
      <c r="AD1355" s="125"/>
      <c r="AE1355" s="125"/>
      <c r="AF1355" s="128"/>
      <c r="AG1355" s="129"/>
      <c r="AH1355" s="164" t="e">
        <f>SUBTOTAL(9,$U$182:$U1355)</f>
        <v>#REF!</v>
      </c>
      <c r="AI1355" s="158" t="e">
        <f>SUBTOTAL(9,$V$182:$V1355)</f>
        <v>#REF!</v>
      </c>
      <c r="AJ1355" s="159">
        <f>IFERROR(+Revisión_Avance_Periodo!$Z191/Revisión_Avance_Periodo!$Y191,0)</f>
        <v>0</v>
      </c>
      <c r="AK1355" s="126"/>
      <c r="AL1355" s="127"/>
      <c r="AM1355" s="125"/>
      <c r="AN1355" s="125"/>
      <c r="AO1355" s="128"/>
      <c r="AP1355" s="129"/>
    </row>
    <row r="1356" spans="1:42" x14ac:dyDescent="0.25">
      <c r="A1356" s="92">
        <v>17</v>
      </c>
      <c r="B1356" s="435" t="e">
        <f>CONCATENATE(Revisión_Avance_Periodo!$D192,";",Revisión_Avance_Periodo!$F192,";",Revisión_Avance_Periodo!$L192)</f>
        <v>#REF!</v>
      </c>
      <c r="C1356" s="435" t="e">
        <f t="shared" si="110"/>
        <v>#REF!</v>
      </c>
      <c r="D1356" s="114" t="e">
        <f>VLOOKUP($A1356,#REF!,3,FALSE)</f>
        <v>#REF!</v>
      </c>
      <c r="E1356" s="436" t="e">
        <f>VLOOKUP($A1356,#REF!,4,FALSE)</f>
        <v>#REF!</v>
      </c>
      <c r="F1356" s="102" t="e">
        <f>VLOOKUP($A1356,#REF!,5,FALSE)</f>
        <v>#REF!</v>
      </c>
      <c r="G1356" s="93" t="e">
        <f>VLOOKUP($A1356,#REF!,8,FALSE)</f>
        <v>#REF!</v>
      </c>
      <c r="H1356" s="93" t="e">
        <f>VLOOKUP($A1356,#REF!,7,FALSE)</f>
        <v>#REF!</v>
      </c>
      <c r="I1356" s="438" t="e">
        <f>VLOOKUP($A1356,#REF!,10,FALSE)</f>
        <v>#REF!</v>
      </c>
      <c r="J1356" s="93" t="e">
        <f>VLOOKUP($A1356,#REF!,11,FALSE)</f>
        <v>#REF!</v>
      </c>
      <c r="K1356" s="114" t="e">
        <f>VLOOKUP($A1356,#REF!,12,FALSE)</f>
        <v>#REF!</v>
      </c>
      <c r="L1356" s="93" t="e">
        <f>VLOOKUP($A1356,#REF!,13,FALSE)</f>
        <v>#REF!</v>
      </c>
      <c r="M1356" s="438" t="e">
        <f>VLOOKUP($A1356,#REF!,14,FALSE)</f>
        <v>#REF!</v>
      </c>
      <c r="N1356" s="102" t="e">
        <f>VLOOKUP($A1356,#REF!,15,FALSE)</f>
        <v>#REF!</v>
      </c>
      <c r="O1356" s="102" t="e">
        <f>VLOOKUP($A1356,#REF!,18,FALSE)</f>
        <v>#REF!</v>
      </c>
      <c r="P1356" s="93" t="e">
        <f>VLOOKUP($A1356,#REF!,41,FALSE)</f>
        <v>#REF!</v>
      </c>
      <c r="Q1356" s="115" t="e">
        <f>VLOOKUP(Revisión_Avance_Periodo!$L192,#REF!,30,FALSE)</f>
        <v>#REF!</v>
      </c>
      <c r="R1356" s="116">
        <v>2019</v>
      </c>
      <c r="S1356" s="196">
        <v>43799</v>
      </c>
      <c r="T1356" s="116" t="s">
        <v>78</v>
      </c>
      <c r="U1356" s="132" t="e">
        <f>INDEX(#REF!,MATCH(Revisión_Avance_Periodo!$L1356,#REF!,0),MATCH(Revisión_Avance_Periodo!$T1356,#REF!,0))</f>
        <v>#REF!</v>
      </c>
      <c r="V1356" s="132" t="e">
        <f>INDEX(#REF!,MATCH(Revisión_Avance_Periodo!$L1356,#REF!,0),MATCH(Revisión_Avance_Periodo!$T1356,#REF!,0))</f>
        <v>#REF!</v>
      </c>
      <c r="W1356" s="118">
        <f>IFERROR((V1356/U1356),0)</f>
        <v>0</v>
      </c>
      <c r="X1356" s="116" t="str">
        <f>VLOOKUP(W1356,Tabla_Estado_Meta_OAP_2019[#All],3,TRUE)</f>
        <v>Por Ejecutar</v>
      </c>
      <c r="Y1356" s="164" t="e">
        <f>SUBTOTAL(9,$U$206:$U1356)</f>
        <v>#REF!</v>
      </c>
      <c r="Z1356" s="158" t="e">
        <f>SUBTOTAL(9,$V$206:$V1356)</f>
        <v>#REF!</v>
      </c>
      <c r="AA1356" s="159">
        <f>IFERROR(+Revisión_Avance_Periodo!$Z1356/Revisión_Avance_Periodo!$Y1356,0)</f>
        <v>0</v>
      </c>
      <c r="AB1356" s="126"/>
      <c r="AC1356" s="127"/>
      <c r="AD1356" s="125"/>
      <c r="AE1356" s="125"/>
      <c r="AF1356" s="128"/>
      <c r="AG1356" s="129"/>
      <c r="AH1356" s="164" t="e">
        <f>SUBTOTAL(9,$U$182:$U1356)</f>
        <v>#REF!</v>
      </c>
      <c r="AI1356" s="158" t="e">
        <f>SUBTOTAL(9,$V$182:$V1356)</f>
        <v>#REF!</v>
      </c>
      <c r="AJ1356" s="159">
        <f>IFERROR(+Revisión_Avance_Periodo!$Z192/Revisión_Avance_Periodo!$Y192,0)</f>
        <v>0</v>
      </c>
      <c r="AK1356" s="126"/>
      <c r="AL1356" s="127"/>
      <c r="AM1356" s="125"/>
      <c r="AN1356" s="125"/>
      <c r="AO1356" s="128"/>
      <c r="AP1356" s="129"/>
    </row>
    <row r="1357" spans="1:42" ht="15.75" thickBot="1" x14ac:dyDescent="0.3">
      <c r="A1357" s="97">
        <v>17</v>
      </c>
      <c r="B1357" s="435" t="e">
        <f>CONCATENATE(Revisión_Avance_Periodo!$D193,";",Revisión_Avance_Periodo!$F193,";",Revisión_Avance_Periodo!$L193)</f>
        <v>#REF!</v>
      </c>
      <c r="C1357" s="435" t="e">
        <f t="shared" si="110"/>
        <v>#REF!</v>
      </c>
      <c r="D1357" s="123" t="e">
        <f>VLOOKUP($A1357,#REF!,3,FALSE)</f>
        <v>#REF!</v>
      </c>
      <c r="E1357" s="436" t="e">
        <f>VLOOKUP($A1357,#REF!,4,FALSE)</f>
        <v>#REF!</v>
      </c>
      <c r="F1357" s="103" t="e">
        <f>VLOOKUP($A1357,#REF!,5,FALSE)</f>
        <v>#REF!</v>
      </c>
      <c r="G1357" s="98" t="e">
        <f>VLOOKUP($A1357,#REF!,8,FALSE)</f>
        <v>#REF!</v>
      </c>
      <c r="H1357" s="93" t="e">
        <f>VLOOKUP($A1357,#REF!,7,FALSE)</f>
        <v>#REF!</v>
      </c>
      <c r="I1357" s="438" t="e">
        <f>VLOOKUP($A1357,#REF!,10,FALSE)</f>
        <v>#REF!</v>
      </c>
      <c r="J1357" s="98" t="e">
        <f>VLOOKUP($A1357,#REF!,11,FALSE)</f>
        <v>#REF!</v>
      </c>
      <c r="K1357" s="114" t="e">
        <f>VLOOKUP($A1357,#REF!,12,FALSE)</f>
        <v>#REF!</v>
      </c>
      <c r="L1357" s="98" t="e">
        <f>VLOOKUP($A1357,#REF!,13,FALSE)</f>
        <v>#REF!</v>
      </c>
      <c r="M1357" s="438" t="e">
        <f>VLOOKUP($A1357,#REF!,14,FALSE)</f>
        <v>#REF!</v>
      </c>
      <c r="N1357" s="103" t="e">
        <f>VLOOKUP($A1357,#REF!,15,FALSE)</f>
        <v>#REF!</v>
      </c>
      <c r="O1357" s="103" t="e">
        <f>VLOOKUP($A1357,#REF!,18,FALSE)</f>
        <v>#REF!</v>
      </c>
      <c r="P1357" s="93" t="e">
        <f>VLOOKUP($A1357,#REF!,41,FALSE)</f>
        <v>#REF!</v>
      </c>
      <c r="Q1357" s="115" t="e">
        <f>VLOOKUP(Revisión_Avance_Periodo!$L193,#REF!,30,FALSE)</f>
        <v>#REF!</v>
      </c>
      <c r="R1357" s="116">
        <v>2019</v>
      </c>
      <c r="S1357" s="196">
        <v>43829</v>
      </c>
      <c r="T1357" s="124" t="s">
        <v>79</v>
      </c>
      <c r="U1357" s="132" t="e">
        <f>INDEX(#REF!,MATCH(Revisión_Avance_Periodo!$L1357,#REF!,0),MATCH(Revisión_Avance_Periodo!$T1357,#REF!,0))</f>
        <v>#REF!</v>
      </c>
      <c r="V1357" s="132" t="e">
        <f>INDEX(#REF!,MATCH(Revisión_Avance_Periodo!$L1357,#REF!,0),MATCH(Revisión_Avance_Periodo!$T1357,#REF!,0))</f>
        <v>#REF!</v>
      </c>
      <c r="W1357" s="118">
        <f>IFERROR((V1357/U1357),0)</f>
        <v>0</v>
      </c>
      <c r="X1357" s="124" t="str">
        <f>VLOOKUP(W1357,Tabla_Estado_Meta_OAP_2019[#All],3,TRUE)</f>
        <v>Por Ejecutar</v>
      </c>
      <c r="Y1357" s="164" t="e">
        <f>SUBTOTAL(9,$U$206:$U1357)</f>
        <v>#REF!</v>
      </c>
      <c r="Z1357" s="158" t="e">
        <f>SUBTOTAL(9,$V$206:$V1357)</f>
        <v>#REF!</v>
      </c>
      <c r="AA1357" s="159">
        <f>IFERROR(+Revisión_Avance_Periodo!$Z1357/Revisión_Avance_Periodo!$Y1357,0)</f>
        <v>0</v>
      </c>
      <c r="AB1357" s="126"/>
      <c r="AC1357" s="127"/>
      <c r="AD1357" s="125"/>
      <c r="AE1357" s="125"/>
      <c r="AF1357" s="128"/>
      <c r="AG1357" s="129"/>
      <c r="AH1357" s="164" t="e">
        <f>SUBTOTAL(9,$U$182:$U1357)</f>
        <v>#REF!</v>
      </c>
      <c r="AI1357" s="158" t="e">
        <f>SUBTOTAL(9,$V$182:$V1357)</f>
        <v>#REF!</v>
      </c>
      <c r="AJ1357" s="159">
        <f>IFERROR(+Revisión_Avance_Periodo!$Z193/Revisión_Avance_Periodo!$Y193,0)</f>
        <v>0</v>
      </c>
      <c r="AK1357" s="126"/>
      <c r="AL1357" s="127"/>
      <c r="AM1357" s="125"/>
      <c r="AN1357" s="125"/>
      <c r="AO1357" s="128"/>
      <c r="AP1357" s="129"/>
    </row>
    <row r="1358" spans="1:42" x14ac:dyDescent="0.25">
      <c r="A1358" s="92">
        <v>102</v>
      </c>
      <c r="B1358" s="435" t="e">
        <f>CONCATENATE(Revisión_Avance_Periodo!$D1190,";",Revisión_Avance_Periodo!$F1190,";",Revisión_Avance_Periodo!$L1190)</f>
        <v>#REF!</v>
      </c>
      <c r="C1358" s="435" t="e">
        <f t="shared" si="110"/>
        <v>#REF!</v>
      </c>
      <c r="D1358" s="114" t="e">
        <f>VLOOKUP($A1358,#REF!,3,FALSE)</f>
        <v>#REF!</v>
      </c>
      <c r="E1358" s="436" t="e">
        <f>VLOOKUP($A1358,#REF!,4,FALSE)</f>
        <v>#REF!</v>
      </c>
      <c r="F1358" s="102" t="e">
        <f>VLOOKUP($A1358,#REF!,5,FALSE)</f>
        <v>#REF!</v>
      </c>
      <c r="G1358" s="93" t="e">
        <f>VLOOKUP($A1358,#REF!,8,FALSE)</f>
        <v>#REF!</v>
      </c>
      <c r="H1358" s="93" t="e">
        <f>VLOOKUP($A1358,#REF!,7,FALSE)</f>
        <v>#REF!</v>
      </c>
      <c r="I1358" s="438" t="e">
        <f>VLOOKUP($A1358,#REF!,10,FALSE)</f>
        <v>#REF!</v>
      </c>
      <c r="J1358" s="93" t="e">
        <f>VLOOKUP($A1358,#REF!,11,FALSE)</f>
        <v>#REF!</v>
      </c>
      <c r="K1358" s="114" t="e">
        <f>VLOOKUP($A1358,#REF!,12,FALSE)</f>
        <v>#REF!</v>
      </c>
      <c r="L1358" s="93" t="e">
        <f>VLOOKUP($A1358,#REF!,13,FALSE)</f>
        <v>#REF!</v>
      </c>
      <c r="M1358" s="438" t="e">
        <f>VLOOKUP($A1358,#REF!,14,FALSE)</f>
        <v>#REF!</v>
      </c>
      <c r="N1358" s="102" t="e">
        <f>VLOOKUP($A1358,#REF!,15,FALSE)</f>
        <v>#REF!</v>
      </c>
      <c r="O1358" s="102" t="e">
        <f>VLOOKUP($A1358,#REF!,18,FALSE)</f>
        <v>#REF!</v>
      </c>
      <c r="P1358" s="93" t="e">
        <f>VLOOKUP($A1358,#REF!,41,FALSE)</f>
        <v>#REF!</v>
      </c>
      <c r="Q1358" s="115" t="e">
        <f>VLOOKUP(Revisión_Avance_Periodo!$L1190,#REF!,30,FALSE)</f>
        <v>#REF!</v>
      </c>
      <c r="R1358" s="116">
        <v>2019</v>
      </c>
      <c r="S1358" s="196">
        <v>43495</v>
      </c>
      <c r="T1358" s="116" t="s">
        <v>68</v>
      </c>
      <c r="U1358" s="117" t="e">
        <f>INDEX(#REF!,MATCH(Revisión_Avance_Periodo!$L1358,#REF!,0),MATCH(Revisión_Avance_Periodo!$T1358,#REF!,0))</f>
        <v>#REF!</v>
      </c>
      <c r="V1358" s="117" t="e">
        <f>INDEX(#REF!,MATCH(Revisión_Avance_Periodo!$L1358,#REF!,0),MATCH(Revisión_Avance_Periodo!$T1358,#REF!,0))</f>
        <v>#REF!</v>
      </c>
      <c r="W1358" s="118">
        <f>IFERROR((V1358/U1358),0)</f>
        <v>0</v>
      </c>
      <c r="X1358" s="116" t="str">
        <f>VLOOKUP(W1358,Tabla_Estado_Meta_OAP_2019[#All],3,TRUE)</f>
        <v>Por Ejecutar</v>
      </c>
      <c r="Y1358" s="148" t="e">
        <f>SUBTOTAL(9,$U$206:$U1358)</f>
        <v>#REF!</v>
      </c>
      <c r="Z1358" s="162" t="e">
        <f>SUBTOTAL(9,$V$206:$V1358)</f>
        <v>#REF!</v>
      </c>
      <c r="AA1358" s="162">
        <f>IFERROR(+Revisión_Avance_Periodo!$Z1358/Revisión_Avance_Periodo!$Y1358,0)</f>
        <v>0</v>
      </c>
      <c r="AB1358" s="120" t="e">
        <f>SUBTOTAL(9,U1358:U1369)</f>
        <v>#REF!</v>
      </c>
      <c r="AC1358" s="119" t="e">
        <f>SUBTOTAL(9,V1358:V1369)</f>
        <v>#REF!</v>
      </c>
      <c r="AD1358" s="119" t="e">
        <f>+AC1358/AB1358</f>
        <v>#REF!</v>
      </c>
      <c r="AE1358" s="119" t="e">
        <f>100%-Revisión_Avance_Periodo!$AD1358</f>
        <v>#REF!</v>
      </c>
      <c r="AF1358" s="121" t="e">
        <f>VLOOKUP(AD1358,Tabla_Estado_Meta_OAP_2019[],3,TRUE)</f>
        <v>#REF!</v>
      </c>
      <c r="AG1358" s="122" t="e">
        <f>Revisión_Avance_Periodo!$AD1358*Revisión_Avance_Periodo!$Q1358</f>
        <v>#REF!</v>
      </c>
      <c r="AH1358" s="148" t="e">
        <f>SUBTOTAL(9,$U$1190:$U1358)</f>
        <v>#REF!</v>
      </c>
      <c r="AI1358" s="162" t="e">
        <f>SUBTOTAL(9,$V$1190:$V1358)</f>
        <v>#REF!</v>
      </c>
      <c r="AJ1358" s="162">
        <f>IFERROR(+Revisión_Avance_Periodo!$Z1190/Revisión_Avance_Periodo!$Y1190,0)</f>
        <v>0</v>
      </c>
      <c r="AK1358" s="120" t="e">
        <f>SUBTOTAL(9,AD1358:AD1369)</f>
        <v>#REF!</v>
      </c>
      <c r="AL1358" s="119" t="e">
        <f>SUBTOTAL(9,AE1358:AE1369)</f>
        <v>#REF!</v>
      </c>
      <c r="AM1358" s="119" t="e">
        <f>+AL1358/AK1358</f>
        <v>#REF!</v>
      </c>
      <c r="AN1358" s="119" t="e">
        <f>100%-Revisión_Avance_Periodo!$AD1190</f>
        <v>#REF!</v>
      </c>
      <c r="AO1358" s="121" t="e">
        <f>VLOOKUP(AM1358,Tabla_Estado_Meta_OAP_2019[],3,TRUE)</f>
        <v>#REF!</v>
      </c>
      <c r="AP1358" s="122" t="e">
        <f>Revisión_Avance_Periodo!$AD1190*Revisión_Avance_Periodo!$Q1190</f>
        <v>#REF!</v>
      </c>
    </row>
    <row r="1359" spans="1:42" x14ac:dyDescent="0.25">
      <c r="A1359" s="97">
        <v>102</v>
      </c>
      <c r="B1359" s="435" t="e">
        <f>CONCATENATE(Revisión_Avance_Periodo!$D1191,";",Revisión_Avance_Periodo!$F1191,";",Revisión_Avance_Periodo!$L1191)</f>
        <v>#REF!</v>
      </c>
      <c r="C1359" s="435" t="e">
        <f t="shared" si="110"/>
        <v>#REF!</v>
      </c>
      <c r="D1359" s="123" t="e">
        <f>VLOOKUP($A1359,#REF!,3,FALSE)</f>
        <v>#REF!</v>
      </c>
      <c r="E1359" s="436" t="e">
        <f>VLOOKUP($A1359,#REF!,4,FALSE)</f>
        <v>#REF!</v>
      </c>
      <c r="F1359" s="103" t="e">
        <f>VLOOKUP($A1359,#REF!,5,FALSE)</f>
        <v>#REF!</v>
      </c>
      <c r="G1359" s="98" t="e">
        <f>VLOOKUP($A1359,#REF!,8,FALSE)</f>
        <v>#REF!</v>
      </c>
      <c r="H1359" s="93" t="e">
        <f>VLOOKUP($A1359,#REF!,7,FALSE)</f>
        <v>#REF!</v>
      </c>
      <c r="I1359" s="438" t="e">
        <f>VLOOKUP($A1359,#REF!,10,FALSE)</f>
        <v>#REF!</v>
      </c>
      <c r="J1359" s="98" t="e">
        <f>VLOOKUP($A1359,#REF!,11,FALSE)</f>
        <v>#REF!</v>
      </c>
      <c r="K1359" s="114" t="e">
        <f>VLOOKUP($A1359,#REF!,12,FALSE)</f>
        <v>#REF!</v>
      </c>
      <c r="L1359" s="98" t="e">
        <f>VLOOKUP($A1359,#REF!,13,FALSE)</f>
        <v>#REF!</v>
      </c>
      <c r="M1359" s="438" t="e">
        <f>VLOOKUP($A1359,#REF!,14,FALSE)</f>
        <v>#REF!</v>
      </c>
      <c r="N1359" s="103" t="e">
        <f>VLOOKUP($A1359,#REF!,15,FALSE)</f>
        <v>#REF!</v>
      </c>
      <c r="O1359" s="103" t="e">
        <f>VLOOKUP($A1359,#REF!,18,FALSE)</f>
        <v>#REF!</v>
      </c>
      <c r="P1359" s="93" t="e">
        <f>VLOOKUP($A1359,#REF!,41,FALSE)</f>
        <v>#REF!</v>
      </c>
      <c r="Q1359" s="115" t="e">
        <f>VLOOKUP(Revisión_Avance_Periodo!$L1191,#REF!,30,FALSE)</f>
        <v>#REF!</v>
      </c>
      <c r="R1359" s="116">
        <v>2019</v>
      </c>
      <c r="S1359" s="196">
        <v>43524</v>
      </c>
      <c r="T1359" s="124" t="s">
        <v>69</v>
      </c>
      <c r="U1359" s="117" t="e">
        <f>INDEX(#REF!,MATCH(Revisión_Avance_Periodo!$L1359,#REF!,0),MATCH(Revisión_Avance_Periodo!$T1359,#REF!,0))</f>
        <v>#REF!</v>
      </c>
      <c r="V1359" s="117" t="e">
        <f>INDEX(#REF!,MATCH(Revisión_Avance_Periodo!$L1359,#REF!,0),MATCH(Revisión_Avance_Periodo!$T1359,#REF!,0))</f>
        <v>#REF!</v>
      </c>
      <c r="W1359" s="118">
        <f>IFERROR((V1359/U1359),0)</f>
        <v>0</v>
      </c>
      <c r="X1359" s="124" t="str">
        <f>VLOOKUP(W1359,Tabla_Estado_Meta_OAP_2019[#All],3,TRUE)</f>
        <v>Por Ejecutar</v>
      </c>
      <c r="Y1359" s="150" t="e">
        <f>SUBTOTAL(9,$U$206:$U1359)</f>
        <v>#REF!</v>
      </c>
      <c r="Z1359" s="159" t="e">
        <f>SUBTOTAL(9,$V$206:$V1359)</f>
        <v>#REF!</v>
      </c>
      <c r="AA1359" s="159">
        <f>IFERROR(+Revisión_Avance_Periodo!$Z1359/Revisión_Avance_Periodo!$Y1359,0)</f>
        <v>0</v>
      </c>
      <c r="AB1359" s="126"/>
      <c r="AC1359" s="127"/>
      <c r="AD1359" s="125"/>
      <c r="AE1359" s="125"/>
      <c r="AF1359" s="128"/>
      <c r="AG1359" s="129"/>
      <c r="AH1359" s="150" t="e">
        <f>SUBTOTAL(9,$U$1190:$U1359)</f>
        <v>#REF!</v>
      </c>
      <c r="AI1359" s="159" t="e">
        <f>SUBTOTAL(9,$V$1190:$V1359)</f>
        <v>#REF!</v>
      </c>
      <c r="AJ1359" s="159">
        <f>IFERROR(+Revisión_Avance_Periodo!$Z1191/Revisión_Avance_Periodo!$Y1191,0)</f>
        <v>0</v>
      </c>
      <c r="AK1359" s="126"/>
      <c r="AL1359" s="127"/>
      <c r="AM1359" s="125"/>
      <c r="AN1359" s="125"/>
      <c r="AO1359" s="128"/>
      <c r="AP1359" s="129"/>
    </row>
    <row r="1360" spans="1:42" x14ac:dyDescent="0.25">
      <c r="A1360" s="92">
        <v>102</v>
      </c>
      <c r="B1360" s="435" t="e">
        <f>CONCATENATE(Revisión_Avance_Periodo!$D1192,";",Revisión_Avance_Periodo!$F1192,";",Revisión_Avance_Periodo!$L1192)</f>
        <v>#REF!</v>
      </c>
      <c r="C1360" s="435" t="e">
        <f t="shared" si="110"/>
        <v>#REF!</v>
      </c>
      <c r="D1360" s="114" t="e">
        <f>VLOOKUP($A1360,#REF!,3,FALSE)</f>
        <v>#REF!</v>
      </c>
      <c r="E1360" s="436" t="e">
        <f>VLOOKUP($A1360,#REF!,4,FALSE)</f>
        <v>#REF!</v>
      </c>
      <c r="F1360" s="102" t="e">
        <f>VLOOKUP($A1360,#REF!,5,FALSE)</f>
        <v>#REF!</v>
      </c>
      <c r="G1360" s="93" t="e">
        <f>VLOOKUP($A1360,#REF!,8,FALSE)</f>
        <v>#REF!</v>
      </c>
      <c r="H1360" s="93" t="e">
        <f>VLOOKUP($A1360,#REF!,7,FALSE)</f>
        <v>#REF!</v>
      </c>
      <c r="I1360" s="438" t="e">
        <f>VLOOKUP($A1360,#REF!,10,FALSE)</f>
        <v>#REF!</v>
      </c>
      <c r="J1360" s="93" t="e">
        <f>VLOOKUP($A1360,#REF!,11,FALSE)</f>
        <v>#REF!</v>
      </c>
      <c r="K1360" s="114" t="e">
        <f>VLOOKUP($A1360,#REF!,12,FALSE)</f>
        <v>#REF!</v>
      </c>
      <c r="L1360" s="93" t="e">
        <f>VLOOKUP($A1360,#REF!,13,FALSE)</f>
        <v>#REF!</v>
      </c>
      <c r="M1360" s="438" t="e">
        <f>VLOOKUP($A1360,#REF!,14,FALSE)</f>
        <v>#REF!</v>
      </c>
      <c r="N1360" s="102" t="e">
        <f>VLOOKUP($A1360,#REF!,15,FALSE)</f>
        <v>#REF!</v>
      </c>
      <c r="O1360" s="102" t="e">
        <f>VLOOKUP($A1360,#REF!,18,FALSE)</f>
        <v>#REF!</v>
      </c>
      <c r="P1360" s="93" t="e">
        <f>VLOOKUP($A1360,#REF!,41,FALSE)</f>
        <v>#REF!</v>
      </c>
      <c r="Q1360" s="115" t="e">
        <f>VLOOKUP(Revisión_Avance_Periodo!$L1192,#REF!,30,FALSE)</f>
        <v>#REF!</v>
      </c>
      <c r="R1360" s="116">
        <v>2019</v>
      </c>
      <c r="S1360" s="196">
        <v>43554</v>
      </c>
      <c r="T1360" s="116" t="s">
        <v>70</v>
      </c>
      <c r="U1360" s="117" t="e">
        <f>INDEX(#REF!,MATCH(Revisión_Avance_Periodo!$L1360,#REF!,0),MATCH(Revisión_Avance_Periodo!$T1360,#REF!,0))</f>
        <v>#REF!</v>
      </c>
      <c r="V1360" s="117" t="e">
        <f>INDEX(#REF!,MATCH(Revisión_Avance_Periodo!$L1360,#REF!,0),MATCH(Revisión_Avance_Periodo!$T1360,#REF!,0))</f>
        <v>#REF!</v>
      </c>
      <c r="W1360" s="131" t="e">
        <f>V1360/U1360</f>
        <v>#REF!</v>
      </c>
      <c r="X1360" s="116" t="e">
        <f>VLOOKUP(W1360,Tabla_Estado_Meta_OAP_2019[#All],3,TRUE)</f>
        <v>#REF!</v>
      </c>
      <c r="Y1360" s="150" t="e">
        <f>SUBTOTAL(9,$U$206:$U1360)</f>
        <v>#REF!</v>
      </c>
      <c r="Z1360" s="159" t="e">
        <f>SUBTOTAL(9,$V$206:$V1360)</f>
        <v>#REF!</v>
      </c>
      <c r="AA1360" s="159">
        <f>IFERROR(+Revisión_Avance_Periodo!$Z1360/Revisión_Avance_Periodo!$Y1360,0)</f>
        <v>0</v>
      </c>
      <c r="AB1360" s="126"/>
      <c r="AC1360" s="127"/>
      <c r="AD1360" s="125"/>
      <c r="AE1360" s="125"/>
      <c r="AF1360" s="128"/>
      <c r="AG1360" s="129"/>
      <c r="AH1360" s="150" t="e">
        <f>SUBTOTAL(9,$U$1190:$U1360)</f>
        <v>#REF!</v>
      </c>
      <c r="AI1360" s="159" t="e">
        <f>SUBTOTAL(9,$V$1190:$V1360)</f>
        <v>#REF!</v>
      </c>
      <c r="AJ1360" s="159">
        <f>IFERROR(+Revisión_Avance_Periodo!$Z1192/Revisión_Avance_Periodo!$Y1192,0)</f>
        <v>0</v>
      </c>
      <c r="AK1360" s="126"/>
      <c r="AL1360" s="127"/>
      <c r="AM1360" s="125"/>
      <c r="AN1360" s="125"/>
      <c r="AO1360" s="128"/>
      <c r="AP1360" s="129"/>
    </row>
    <row r="1361" spans="1:42" x14ac:dyDescent="0.25">
      <c r="A1361" s="97">
        <v>102</v>
      </c>
      <c r="B1361" s="435" t="e">
        <f>CONCATENATE(Revisión_Avance_Periodo!$D1193,";",Revisión_Avance_Periodo!$F1193,";",Revisión_Avance_Periodo!$L1193)</f>
        <v>#REF!</v>
      </c>
      <c r="C1361" s="435" t="e">
        <f t="shared" si="110"/>
        <v>#REF!</v>
      </c>
      <c r="D1361" s="123" t="e">
        <f>VLOOKUP($A1361,#REF!,3,FALSE)</f>
        <v>#REF!</v>
      </c>
      <c r="E1361" s="436" t="e">
        <f>VLOOKUP($A1361,#REF!,4,FALSE)</f>
        <v>#REF!</v>
      </c>
      <c r="F1361" s="103" t="e">
        <f>VLOOKUP($A1361,#REF!,5,FALSE)</f>
        <v>#REF!</v>
      </c>
      <c r="G1361" s="98" t="e">
        <f>VLOOKUP($A1361,#REF!,8,FALSE)</f>
        <v>#REF!</v>
      </c>
      <c r="H1361" s="93" t="e">
        <f>VLOOKUP($A1361,#REF!,7,FALSE)</f>
        <v>#REF!</v>
      </c>
      <c r="I1361" s="438" t="e">
        <f>VLOOKUP($A1361,#REF!,10,FALSE)</f>
        <v>#REF!</v>
      </c>
      <c r="J1361" s="98" t="e">
        <f>VLOOKUP($A1361,#REF!,11,FALSE)</f>
        <v>#REF!</v>
      </c>
      <c r="K1361" s="114" t="e">
        <f>VLOOKUP($A1361,#REF!,12,FALSE)</f>
        <v>#REF!</v>
      </c>
      <c r="L1361" s="98" t="e">
        <f>VLOOKUP($A1361,#REF!,13,FALSE)</f>
        <v>#REF!</v>
      </c>
      <c r="M1361" s="438" t="e">
        <f>VLOOKUP($A1361,#REF!,14,FALSE)</f>
        <v>#REF!</v>
      </c>
      <c r="N1361" s="103" t="e">
        <f>VLOOKUP($A1361,#REF!,15,FALSE)</f>
        <v>#REF!</v>
      </c>
      <c r="O1361" s="103" t="e">
        <f>VLOOKUP($A1361,#REF!,18,FALSE)</f>
        <v>#REF!</v>
      </c>
      <c r="P1361" s="93" t="e">
        <f>VLOOKUP($A1361,#REF!,41,FALSE)</f>
        <v>#REF!</v>
      </c>
      <c r="Q1361" s="115" t="e">
        <f>VLOOKUP(Revisión_Avance_Periodo!$L1193,#REF!,30,FALSE)</f>
        <v>#REF!</v>
      </c>
      <c r="R1361" s="116">
        <v>2019</v>
      </c>
      <c r="S1361" s="196">
        <v>43585</v>
      </c>
      <c r="T1361" s="124" t="s">
        <v>71</v>
      </c>
      <c r="U1361" s="117" t="e">
        <f>INDEX(#REF!,MATCH(Revisión_Avance_Periodo!$L1361,#REF!,0),MATCH(Revisión_Avance_Periodo!$T1361,#REF!,0))</f>
        <v>#REF!</v>
      </c>
      <c r="V1361" s="117" t="e">
        <f>INDEX(#REF!,MATCH(Revisión_Avance_Periodo!$L1361,#REF!,0),MATCH(Revisión_Avance_Periodo!$T1361,#REF!,0))</f>
        <v>#REF!</v>
      </c>
      <c r="W1361" s="130" t="e">
        <f>V1361/U1361</f>
        <v>#REF!</v>
      </c>
      <c r="X1361" s="124" t="e">
        <f>VLOOKUP(W1361,Tabla_Estado_Meta_OAP_2019[#All],3,TRUE)</f>
        <v>#REF!</v>
      </c>
      <c r="Y1361" s="150" t="e">
        <f>SUBTOTAL(9,$U$206:$U1361)</f>
        <v>#REF!</v>
      </c>
      <c r="Z1361" s="159" t="e">
        <f>SUBTOTAL(9,$V$206:$V1361)</f>
        <v>#REF!</v>
      </c>
      <c r="AA1361" s="159">
        <f>IFERROR(+Revisión_Avance_Periodo!$Z1361/Revisión_Avance_Periodo!$Y1361,0)</f>
        <v>0</v>
      </c>
      <c r="AB1361" s="126"/>
      <c r="AC1361" s="127"/>
      <c r="AD1361" s="125"/>
      <c r="AE1361" s="125"/>
      <c r="AF1361" s="128"/>
      <c r="AG1361" s="129"/>
      <c r="AH1361" s="150" t="e">
        <f>SUBTOTAL(9,$U$1190:$U1361)</f>
        <v>#REF!</v>
      </c>
      <c r="AI1361" s="159" t="e">
        <f>SUBTOTAL(9,$V$1190:$V1361)</f>
        <v>#REF!</v>
      </c>
      <c r="AJ1361" s="159">
        <f>IFERROR(+Revisión_Avance_Periodo!$Z1193/Revisión_Avance_Periodo!$Y1193,0)</f>
        <v>0</v>
      </c>
      <c r="AK1361" s="126"/>
      <c r="AL1361" s="127"/>
      <c r="AM1361" s="125"/>
      <c r="AN1361" s="125"/>
      <c r="AO1361" s="128"/>
      <c r="AP1361" s="129"/>
    </row>
    <row r="1362" spans="1:42" x14ac:dyDescent="0.25">
      <c r="A1362" s="92">
        <v>102</v>
      </c>
      <c r="B1362" s="435" t="e">
        <f>CONCATENATE(Revisión_Avance_Periodo!$D1194,";",Revisión_Avance_Periodo!$F1194,";",Revisión_Avance_Periodo!$L1194)</f>
        <v>#REF!</v>
      </c>
      <c r="C1362" s="435" t="e">
        <f t="shared" si="110"/>
        <v>#REF!</v>
      </c>
      <c r="D1362" s="114" t="e">
        <f>VLOOKUP($A1362,#REF!,3,FALSE)</f>
        <v>#REF!</v>
      </c>
      <c r="E1362" s="436" t="e">
        <f>VLOOKUP($A1362,#REF!,4,FALSE)</f>
        <v>#REF!</v>
      </c>
      <c r="F1362" s="102" t="e">
        <f>VLOOKUP($A1362,#REF!,5,FALSE)</f>
        <v>#REF!</v>
      </c>
      <c r="G1362" s="93" t="e">
        <f>VLOOKUP($A1362,#REF!,8,FALSE)</f>
        <v>#REF!</v>
      </c>
      <c r="H1362" s="93" t="e">
        <f>VLOOKUP($A1362,#REF!,7,FALSE)</f>
        <v>#REF!</v>
      </c>
      <c r="I1362" s="438" t="e">
        <f>VLOOKUP($A1362,#REF!,10,FALSE)</f>
        <v>#REF!</v>
      </c>
      <c r="J1362" s="93" t="e">
        <f>VLOOKUP($A1362,#REF!,11,FALSE)</f>
        <v>#REF!</v>
      </c>
      <c r="K1362" s="114" t="e">
        <f>VLOOKUP($A1362,#REF!,12,FALSE)</f>
        <v>#REF!</v>
      </c>
      <c r="L1362" s="93" t="e">
        <f>VLOOKUP($A1362,#REF!,13,FALSE)</f>
        <v>#REF!</v>
      </c>
      <c r="M1362" s="438" t="e">
        <f>VLOOKUP($A1362,#REF!,14,FALSE)</f>
        <v>#REF!</v>
      </c>
      <c r="N1362" s="102" t="e">
        <f>VLOOKUP($A1362,#REF!,15,FALSE)</f>
        <v>#REF!</v>
      </c>
      <c r="O1362" s="102" t="e">
        <f>VLOOKUP($A1362,#REF!,18,FALSE)</f>
        <v>#REF!</v>
      </c>
      <c r="P1362" s="93" t="e">
        <f>VLOOKUP($A1362,#REF!,41,FALSE)</f>
        <v>#REF!</v>
      </c>
      <c r="Q1362" s="115" t="e">
        <f>VLOOKUP(Revisión_Avance_Periodo!$L1194,#REF!,30,FALSE)</f>
        <v>#REF!</v>
      </c>
      <c r="R1362" s="116">
        <v>2019</v>
      </c>
      <c r="S1362" s="196">
        <v>43615</v>
      </c>
      <c r="T1362" s="116" t="s">
        <v>72</v>
      </c>
      <c r="U1362" s="117" t="e">
        <f>INDEX(#REF!,MATCH(Revisión_Avance_Periodo!$L1362,#REF!,0),MATCH(Revisión_Avance_Periodo!$T1362,#REF!,0))</f>
        <v>#REF!</v>
      </c>
      <c r="V1362" s="117" t="e">
        <f>INDEX(#REF!,MATCH(Revisión_Avance_Periodo!$L1362,#REF!,0),MATCH(Revisión_Avance_Periodo!$T1362,#REF!,0))</f>
        <v>#REF!</v>
      </c>
      <c r="W1362" s="118">
        <f>IFERROR((V1362/U1362),0)</f>
        <v>0</v>
      </c>
      <c r="X1362" s="116" t="str">
        <f>VLOOKUP(W1362,Tabla_Estado_Meta_OAP_2019[#All],3,TRUE)</f>
        <v>Por Ejecutar</v>
      </c>
      <c r="Y1362" s="150" t="e">
        <f>SUBTOTAL(9,$U$206:$U1362)</f>
        <v>#REF!</v>
      </c>
      <c r="Z1362" s="159" t="e">
        <f>SUBTOTAL(9,$V$206:$V1362)</f>
        <v>#REF!</v>
      </c>
      <c r="AA1362" s="159">
        <f>IFERROR(+Revisión_Avance_Periodo!$Z1362/Revisión_Avance_Periodo!$Y1362,0)</f>
        <v>0</v>
      </c>
      <c r="AB1362" s="126"/>
      <c r="AC1362" s="127"/>
      <c r="AD1362" s="125"/>
      <c r="AE1362" s="125"/>
      <c r="AF1362" s="128"/>
      <c r="AG1362" s="129"/>
      <c r="AH1362" s="150" t="e">
        <f>SUBTOTAL(9,$U$1190:$U1362)</f>
        <v>#REF!</v>
      </c>
      <c r="AI1362" s="159" t="e">
        <f>SUBTOTAL(9,$V$1190:$V1362)</f>
        <v>#REF!</v>
      </c>
      <c r="AJ1362" s="159">
        <f>IFERROR(+Revisión_Avance_Periodo!$Z1194/Revisión_Avance_Periodo!$Y1194,0)</f>
        <v>0</v>
      </c>
      <c r="AK1362" s="126"/>
      <c r="AL1362" s="127"/>
      <c r="AM1362" s="125"/>
      <c r="AN1362" s="125"/>
      <c r="AO1362" s="128"/>
      <c r="AP1362" s="129"/>
    </row>
    <row r="1363" spans="1:42" x14ac:dyDescent="0.25">
      <c r="A1363" s="97">
        <v>102</v>
      </c>
      <c r="B1363" s="435" t="e">
        <f>CONCATENATE(Revisión_Avance_Periodo!$D1195,";",Revisión_Avance_Periodo!$F1195,";",Revisión_Avance_Periodo!$L1195)</f>
        <v>#REF!</v>
      </c>
      <c r="C1363" s="435" t="e">
        <f t="shared" si="110"/>
        <v>#REF!</v>
      </c>
      <c r="D1363" s="123" t="e">
        <f>VLOOKUP($A1363,#REF!,3,FALSE)</f>
        <v>#REF!</v>
      </c>
      <c r="E1363" s="436" t="e">
        <f>VLOOKUP($A1363,#REF!,4,FALSE)</f>
        <v>#REF!</v>
      </c>
      <c r="F1363" s="103" t="e">
        <f>VLOOKUP($A1363,#REF!,5,FALSE)</f>
        <v>#REF!</v>
      </c>
      <c r="G1363" s="98" t="e">
        <f>VLOOKUP($A1363,#REF!,8,FALSE)</f>
        <v>#REF!</v>
      </c>
      <c r="H1363" s="93" t="e">
        <f>VLOOKUP($A1363,#REF!,7,FALSE)</f>
        <v>#REF!</v>
      </c>
      <c r="I1363" s="438" t="e">
        <f>VLOOKUP($A1363,#REF!,10,FALSE)</f>
        <v>#REF!</v>
      </c>
      <c r="J1363" s="98" t="e">
        <f>VLOOKUP($A1363,#REF!,11,FALSE)</f>
        <v>#REF!</v>
      </c>
      <c r="K1363" s="114" t="e">
        <f>VLOOKUP($A1363,#REF!,12,FALSE)</f>
        <v>#REF!</v>
      </c>
      <c r="L1363" s="98" t="e">
        <f>VLOOKUP($A1363,#REF!,13,FALSE)</f>
        <v>#REF!</v>
      </c>
      <c r="M1363" s="438" t="e">
        <f>VLOOKUP($A1363,#REF!,14,FALSE)</f>
        <v>#REF!</v>
      </c>
      <c r="N1363" s="103" t="e">
        <f>VLOOKUP($A1363,#REF!,15,FALSE)</f>
        <v>#REF!</v>
      </c>
      <c r="O1363" s="103" t="e">
        <f>VLOOKUP($A1363,#REF!,18,FALSE)</f>
        <v>#REF!</v>
      </c>
      <c r="P1363" s="93" t="e">
        <f>VLOOKUP($A1363,#REF!,41,FALSE)</f>
        <v>#REF!</v>
      </c>
      <c r="Q1363" s="115" t="e">
        <f>VLOOKUP(Revisión_Avance_Periodo!$L1195,#REF!,30,FALSE)</f>
        <v>#REF!</v>
      </c>
      <c r="R1363" s="116">
        <v>2019</v>
      </c>
      <c r="S1363" s="196">
        <v>43646</v>
      </c>
      <c r="T1363" s="124" t="s">
        <v>73</v>
      </c>
      <c r="U1363" s="117" t="e">
        <f>INDEX(#REF!,MATCH(Revisión_Avance_Periodo!$L1363,#REF!,0),MATCH(Revisión_Avance_Periodo!$T1363,#REF!,0))</f>
        <v>#REF!</v>
      </c>
      <c r="V1363" s="117" t="e">
        <f>INDEX(#REF!,MATCH(Revisión_Avance_Periodo!$L1363,#REF!,0),MATCH(Revisión_Avance_Periodo!$T1363,#REF!,0))</f>
        <v>#REF!</v>
      </c>
      <c r="W1363" s="130" t="e">
        <f t="shared" ref="W1363:W1369" si="111">V1363/U1363</f>
        <v>#REF!</v>
      </c>
      <c r="X1363" s="124" t="e">
        <f>VLOOKUP(W1363,Tabla_Estado_Meta_OAP_2019[#All],3,TRUE)</f>
        <v>#REF!</v>
      </c>
      <c r="Y1363" s="150" t="e">
        <f>SUBTOTAL(9,$U$206:$U1363)</f>
        <v>#REF!</v>
      </c>
      <c r="Z1363" s="159" t="e">
        <f>SUBTOTAL(9,$V$206:$V1363)</f>
        <v>#REF!</v>
      </c>
      <c r="AA1363" s="159">
        <f>IFERROR(+Revisión_Avance_Periodo!$Z1363/Revisión_Avance_Periodo!$Y1363,0)</f>
        <v>0</v>
      </c>
      <c r="AB1363" s="126"/>
      <c r="AC1363" s="127"/>
      <c r="AD1363" s="125"/>
      <c r="AE1363" s="125"/>
      <c r="AF1363" s="128"/>
      <c r="AG1363" s="129"/>
      <c r="AH1363" s="150" t="e">
        <f>SUBTOTAL(9,$U$1190:$U1363)</f>
        <v>#REF!</v>
      </c>
      <c r="AI1363" s="159" t="e">
        <f>SUBTOTAL(9,$V$1190:$V1363)</f>
        <v>#REF!</v>
      </c>
      <c r="AJ1363" s="159">
        <f>IFERROR(+Revisión_Avance_Periodo!$Z1195/Revisión_Avance_Periodo!$Y1195,0)</f>
        <v>0</v>
      </c>
      <c r="AK1363" s="126"/>
      <c r="AL1363" s="127"/>
      <c r="AM1363" s="125"/>
      <c r="AN1363" s="125"/>
      <c r="AO1363" s="128"/>
      <c r="AP1363" s="129"/>
    </row>
    <row r="1364" spans="1:42" x14ac:dyDescent="0.25">
      <c r="A1364" s="92">
        <v>102</v>
      </c>
      <c r="B1364" s="435" t="e">
        <f>CONCATENATE(Revisión_Avance_Periodo!$D1196,";",Revisión_Avance_Periodo!$F1196,";",Revisión_Avance_Periodo!$L1196)</f>
        <v>#REF!</v>
      </c>
      <c r="C1364" s="435" t="e">
        <f t="shared" si="110"/>
        <v>#REF!</v>
      </c>
      <c r="D1364" s="114" t="e">
        <f>VLOOKUP($A1364,#REF!,3,FALSE)</f>
        <v>#REF!</v>
      </c>
      <c r="E1364" s="436" t="e">
        <f>VLOOKUP($A1364,#REF!,4,FALSE)</f>
        <v>#REF!</v>
      </c>
      <c r="F1364" s="102" t="e">
        <f>VLOOKUP($A1364,#REF!,5,FALSE)</f>
        <v>#REF!</v>
      </c>
      <c r="G1364" s="93" t="e">
        <f>VLOOKUP($A1364,#REF!,8,FALSE)</f>
        <v>#REF!</v>
      </c>
      <c r="H1364" s="93" t="e">
        <f>VLOOKUP($A1364,#REF!,7,FALSE)</f>
        <v>#REF!</v>
      </c>
      <c r="I1364" s="438" t="e">
        <f>VLOOKUP($A1364,#REF!,10,FALSE)</f>
        <v>#REF!</v>
      </c>
      <c r="J1364" s="93" t="e">
        <f>VLOOKUP($A1364,#REF!,11,FALSE)</f>
        <v>#REF!</v>
      </c>
      <c r="K1364" s="114" t="e">
        <f>VLOOKUP($A1364,#REF!,12,FALSE)</f>
        <v>#REF!</v>
      </c>
      <c r="L1364" s="93" t="e">
        <f>VLOOKUP($A1364,#REF!,13,FALSE)</f>
        <v>#REF!</v>
      </c>
      <c r="M1364" s="438" t="e">
        <f>VLOOKUP($A1364,#REF!,14,FALSE)</f>
        <v>#REF!</v>
      </c>
      <c r="N1364" s="102" t="e">
        <f>VLOOKUP($A1364,#REF!,15,FALSE)</f>
        <v>#REF!</v>
      </c>
      <c r="O1364" s="102" t="e">
        <f>VLOOKUP($A1364,#REF!,18,FALSE)</f>
        <v>#REF!</v>
      </c>
      <c r="P1364" s="93" t="e">
        <f>VLOOKUP($A1364,#REF!,41,FALSE)</f>
        <v>#REF!</v>
      </c>
      <c r="Q1364" s="115" t="e">
        <f>VLOOKUP(Revisión_Avance_Periodo!$L1196,#REF!,30,FALSE)</f>
        <v>#REF!</v>
      </c>
      <c r="R1364" s="116">
        <v>2019</v>
      </c>
      <c r="S1364" s="196">
        <v>43676</v>
      </c>
      <c r="T1364" s="116" t="s">
        <v>74</v>
      </c>
      <c r="U1364" s="117" t="e">
        <f>INDEX(#REF!,MATCH(Revisión_Avance_Periodo!$L1364,#REF!,0),MATCH(Revisión_Avance_Periodo!$T1364,#REF!,0))</f>
        <v>#REF!</v>
      </c>
      <c r="V1364" s="117" t="e">
        <f>INDEX(#REF!,MATCH(Revisión_Avance_Periodo!$L1364,#REF!,0),MATCH(Revisión_Avance_Periodo!$T1364,#REF!,0))</f>
        <v>#REF!</v>
      </c>
      <c r="W1364" s="131" t="e">
        <f t="shared" si="111"/>
        <v>#REF!</v>
      </c>
      <c r="X1364" s="116" t="e">
        <f>VLOOKUP(W1364,Tabla_Estado_Meta_OAP_2019[#All],3,TRUE)</f>
        <v>#REF!</v>
      </c>
      <c r="Y1364" s="150" t="e">
        <f>SUBTOTAL(9,$U$206:$U1364)</f>
        <v>#REF!</v>
      </c>
      <c r="Z1364" s="159" t="e">
        <f>SUBTOTAL(9,$V$206:$V1364)</f>
        <v>#REF!</v>
      </c>
      <c r="AA1364" s="159">
        <f>IFERROR(+Revisión_Avance_Periodo!$Z1364/Revisión_Avance_Periodo!$Y1364,0)</f>
        <v>0</v>
      </c>
      <c r="AB1364" s="126"/>
      <c r="AC1364" s="127"/>
      <c r="AD1364" s="125"/>
      <c r="AE1364" s="125"/>
      <c r="AF1364" s="128"/>
      <c r="AG1364" s="129"/>
      <c r="AH1364" s="150" t="e">
        <f>SUBTOTAL(9,$U$1190:$U1364)</f>
        <v>#REF!</v>
      </c>
      <c r="AI1364" s="159" t="e">
        <f>SUBTOTAL(9,$V$1190:$V1364)</f>
        <v>#REF!</v>
      </c>
      <c r="AJ1364" s="159">
        <f>IFERROR(+Revisión_Avance_Periodo!$Z1196/Revisión_Avance_Periodo!$Y1196,0)</f>
        <v>0</v>
      </c>
      <c r="AK1364" s="126"/>
      <c r="AL1364" s="127"/>
      <c r="AM1364" s="125"/>
      <c r="AN1364" s="125"/>
      <c r="AO1364" s="128"/>
      <c r="AP1364" s="129"/>
    </row>
    <row r="1365" spans="1:42" x14ac:dyDescent="0.25">
      <c r="A1365" s="97">
        <v>102</v>
      </c>
      <c r="B1365" s="435" t="e">
        <f>CONCATENATE(Revisión_Avance_Periodo!$D1197,";",Revisión_Avance_Periodo!$F1197,";",Revisión_Avance_Periodo!$L1197)</f>
        <v>#REF!</v>
      </c>
      <c r="C1365" s="435" t="e">
        <f t="shared" si="110"/>
        <v>#REF!</v>
      </c>
      <c r="D1365" s="123" t="e">
        <f>VLOOKUP($A1365,#REF!,3,FALSE)</f>
        <v>#REF!</v>
      </c>
      <c r="E1365" s="436" t="e">
        <f>VLOOKUP($A1365,#REF!,4,FALSE)</f>
        <v>#REF!</v>
      </c>
      <c r="F1365" s="103" t="e">
        <f>VLOOKUP($A1365,#REF!,5,FALSE)</f>
        <v>#REF!</v>
      </c>
      <c r="G1365" s="98" t="e">
        <f>VLOOKUP($A1365,#REF!,8,FALSE)</f>
        <v>#REF!</v>
      </c>
      <c r="H1365" s="93" t="e">
        <f>VLOOKUP($A1365,#REF!,7,FALSE)</f>
        <v>#REF!</v>
      </c>
      <c r="I1365" s="438" t="e">
        <f>VLOOKUP($A1365,#REF!,10,FALSE)</f>
        <v>#REF!</v>
      </c>
      <c r="J1365" s="98" t="e">
        <f>VLOOKUP($A1365,#REF!,11,FALSE)</f>
        <v>#REF!</v>
      </c>
      <c r="K1365" s="114" t="e">
        <f>VLOOKUP($A1365,#REF!,12,FALSE)</f>
        <v>#REF!</v>
      </c>
      <c r="L1365" s="98" t="e">
        <f>VLOOKUP($A1365,#REF!,13,FALSE)</f>
        <v>#REF!</v>
      </c>
      <c r="M1365" s="438" t="e">
        <f>VLOOKUP($A1365,#REF!,14,FALSE)</f>
        <v>#REF!</v>
      </c>
      <c r="N1365" s="103" t="e">
        <f>VLOOKUP($A1365,#REF!,15,FALSE)</f>
        <v>#REF!</v>
      </c>
      <c r="O1365" s="103" t="e">
        <f>VLOOKUP($A1365,#REF!,18,FALSE)</f>
        <v>#REF!</v>
      </c>
      <c r="P1365" s="93" t="e">
        <f>VLOOKUP($A1365,#REF!,41,FALSE)</f>
        <v>#REF!</v>
      </c>
      <c r="Q1365" s="115" t="e">
        <f>VLOOKUP(Revisión_Avance_Periodo!$L1197,#REF!,30,FALSE)</f>
        <v>#REF!</v>
      </c>
      <c r="R1365" s="116">
        <v>2019</v>
      </c>
      <c r="S1365" s="196">
        <v>43707</v>
      </c>
      <c r="T1365" s="124" t="s">
        <v>75</v>
      </c>
      <c r="U1365" s="117" t="e">
        <f>INDEX(#REF!,MATCH(Revisión_Avance_Periodo!$L1365,#REF!,0),MATCH(Revisión_Avance_Periodo!$T1365,#REF!,0))</f>
        <v>#REF!</v>
      </c>
      <c r="V1365" s="117" t="e">
        <f>INDEX(#REF!,MATCH(Revisión_Avance_Periodo!$L1365,#REF!,0),MATCH(Revisión_Avance_Periodo!$T1365,#REF!,0))</f>
        <v>#REF!</v>
      </c>
      <c r="W1365" s="130" t="e">
        <f t="shared" si="111"/>
        <v>#REF!</v>
      </c>
      <c r="X1365" s="124" t="e">
        <f>VLOOKUP(W1365,Tabla_Estado_Meta_OAP_2019[#All],3,TRUE)</f>
        <v>#REF!</v>
      </c>
      <c r="Y1365" s="150" t="e">
        <f>SUBTOTAL(9,$U$206:$U1365)</f>
        <v>#REF!</v>
      </c>
      <c r="Z1365" s="159" t="e">
        <f>SUBTOTAL(9,$V$206:$V1365)</f>
        <v>#REF!</v>
      </c>
      <c r="AA1365" s="159">
        <f>IFERROR(+Revisión_Avance_Periodo!$Z1365/Revisión_Avance_Periodo!$Y1365,0)</f>
        <v>0</v>
      </c>
      <c r="AB1365" s="126"/>
      <c r="AC1365" s="127"/>
      <c r="AD1365" s="125"/>
      <c r="AE1365" s="125"/>
      <c r="AF1365" s="128"/>
      <c r="AG1365" s="129"/>
      <c r="AH1365" s="150" t="e">
        <f>SUBTOTAL(9,$U$1190:$U1365)</f>
        <v>#REF!</v>
      </c>
      <c r="AI1365" s="159" t="e">
        <f>SUBTOTAL(9,$V$1190:$V1365)</f>
        <v>#REF!</v>
      </c>
      <c r="AJ1365" s="159">
        <f>IFERROR(+Revisión_Avance_Periodo!$Z1197/Revisión_Avance_Periodo!$Y1197,0)</f>
        <v>0</v>
      </c>
      <c r="AK1365" s="126"/>
      <c r="AL1365" s="127"/>
      <c r="AM1365" s="125"/>
      <c r="AN1365" s="125"/>
      <c r="AO1365" s="128"/>
      <c r="AP1365" s="129"/>
    </row>
    <row r="1366" spans="1:42" x14ac:dyDescent="0.25">
      <c r="A1366" s="92">
        <v>102</v>
      </c>
      <c r="B1366" s="435" t="e">
        <f>CONCATENATE(Revisión_Avance_Periodo!$D1198,";",Revisión_Avance_Periodo!$F1198,";",Revisión_Avance_Periodo!$L1198)</f>
        <v>#REF!</v>
      </c>
      <c r="C1366" s="435" t="e">
        <f t="shared" si="110"/>
        <v>#REF!</v>
      </c>
      <c r="D1366" s="114" t="e">
        <f>VLOOKUP($A1366,#REF!,3,FALSE)</f>
        <v>#REF!</v>
      </c>
      <c r="E1366" s="436" t="e">
        <f>VLOOKUP($A1366,#REF!,4,FALSE)</f>
        <v>#REF!</v>
      </c>
      <c r="F1366" s="102" t="e">
        <f>VLOOKUP($A1366,#REF!,5,FALSE)</f>
        <v>#REF!</v>
      </c>
      <c r="G1366" s="93" t="e">
        <f>VLOOKUP($A1366,#REF!,8,FALSE)</f>
        <v>#REF!</v>
      </c>
      <c r="H1366" s="93" t="e">
        <f>VLOOKUP($A1366,#REF!,7,FALSE)</f>
        <v>#REF!</v>
      </c>
      <c r="I1366" s="438" t="e">
        <f>VLOOKUP($A1366,#REF!,10,FALSE)</f>
        <v>#REF!</v>
      </c>
      <c r="J1366" s="93" t="e">
        <f>VLOOKUP($A1366,#REF!,11,FALSE)</f>
        <v>#REF!</v>
      </c>
      <c r="K1366" s="114" t="e">
        <f>VLOOKUP($A1366,#REF!,12,FALSE)</f>
        <v>#REF!</v>
      </c>
      <c r="L1366" s="93" t="e">
        <f>VLOOKUP($A1366,#REF!,13,FALSE)</f>
        <v>#REF!</v>
      </c>
      <c r="M1366" s="438" t="e">
        <f>VLOOKUP($A1366,#REF!,14,FALSE)</f>
        <v>#REF!</v>
      </c>
      <c r="N1366" s="102" t="e">
        <f>VLOOKUP($A1366,#REF!,15,FALSE)</f>
        <v>#REF!</v>
      </c>
      <c r="O1366" s="102" t="e">
        <f>VLOOKUP($A1366,#REF!,18,FALSE)</f>
        <v>#REF!</v>
      </c>
      <c r="P1366" s="93" t="e">
        <f>VLOOKUP($A1366,#REF!,41,FALSE)</f>
        <v>#REF!</v>
      </c>
      <c r="Q1366" s="115" t="e">
        <f>VLOOKUP(Revisión_Avance_Periodo!$L1198,#REF!,30,FALSE)</f>
        <v>#REF!</v>
      </c>
      <c r="R1366" s="116">
        <v>2019</v>
      </c>
      <c r="S1366" s="196">
        <v>43738</v>
      </c>
      <c r="T1366" s="116" t="s">
        <v>76</v>
      </c>
      <c r="U1366" s="117" t="e">
        <f>INDEX(#REF!,MATCH(Revisión_Avance_Periodo!$L1366,#REF!,0),MATCH(Revisión_Avance_Periodo!$T1366,#REF!,0))</f>
        <v>#REF!</v>
      </c>
      <c r="V1366" s="117" t="e">
        <f>INDEX(#REF!,MATCH(Revisión_Avance_Periodo!$L1366,#REF!,0),MATCH(Revisión_Avance_Periodo!$T1366,#REF!,0))</f>
        <v>#REF!</v>
      </c>
      <c r="W1366" s="131" t="e">
        <f t="shared" si="111"/>
        <v>#REF!</v>
      </c>
      <c r="X1366" s="116" t="e">
        <f>VLOOKUP(W1366,Tabla_Estado_Meta_OAP_2019[#All],3,TRUE)</f>
        <v>#REF!</v>
      </c>
      <c r="Y1366" s="150" t="e">
        <f>SUBTOTAL(9,$U$206:$U1366)</f>
        <v>#REF!</v>
      </c>
      <c r="Z1366" s="159" t="e">
        <f>SUBTOTAL(9,$V$206:$V1366)</f>
        <v>#REF!</v>
      </c>
      <c r="AA1366" s="159">
        <f>IFERROR(+Revisión_Avance_Periodo!$Z1366/Revisión_Avance_Periodo!$Y1366,0)</f>
        <v>0</v>
      </c>
      <c r="AB1366" s="126"/>
      <c r="AC1366" s="127"/>
      <c r="AD1366" s="125"/>
      <c r="AE1366" s="125"/>
      <c r="AF1366" s="128"/>
      <c r="AG1366" s="129"/>
      <c r="AH1366" s="150" t="e">
        <f>SUBTOTAL(9,$U$1190:$U1366)</f>
        <v>#REF!</v>
      </c>
      <c r="AI1366" s="159" t="e">
        <f>SUBTOTAL(9,$V$1190:$V1366)</f>
        <v>#REF!</v>
      </c>
      <c r="AJ1366" s="159">
        <f>IFERROR(+Revisión_Avance_Periodo!$Z1198/Revisión_Avance_Periodo!$Y1198,0)</f>
        <v>0</v>
      </c>
      <c r="AK1366" s="126"/>
      <c r="AL1366" s="127"/>
      <c r="AM1366" s="125"/>
      <c r="AN1366" s="125"/>
      <c r="AO1366" s="128"/>
      <c r="AP1366" s="129"/>
    </row>
    <row r="1367" spans="1:42" x14ac:dyDescent="0.25">
      <c r="A1367" s="97">
        <v>102</v>
      </c>
      <c r="B1367" s="435" t="e">
        <f>CONCATENATE(Revisión_Avance_Periodo!$D1199,";",Revisión_Avance_Periodo!$F1199,";",Revisión_Avance_Periodo!$L1199)</f>
        <v>#REF!</v>
      </c>
      <c r="C1367" s="435" t="e">
        <f t="shared" si="110"/>
        <v>#REF!</v>
      </c>
      <c r="D1367" s="123" t="e">
        <f>VLOOKUP($A1367,#REF!,3,FALSE)</f>
        <v>#REF!</v>
      </c>
      <c r="E1367" s="436" t="e">
        <f>VLOOKUP($A1367,#REF!,4,FALSE)</f>
        <v>#REF!</v>
      </c>
      <c r="F1367" s="103" t="e">
        <f>VLOOKUP($A1367,#REF!,5,FALSE)</f>
        <v>#REF!</v>
      </c>
      <c r="G1367" s="98" t="e">
        <f>VLOOKUP($A1367,#REF!,8,FALSE)</f>
        <v>#REF!</v>
      </c>
      <c r="H1367" s="93" t="e">
        <f>VLOOKUP($A1367,#REF!,7,FALSE)</f>
        <v>#REF!</v>
      </c>
      <c r="I1367" s="438" t="e">
        <f>VLOOKUP($A1367,#REF!,10,FALSE)</f>
        <v>#REF!</v>
      </c>
      <c r="J1367" s="98" t="e">
        <f>VLOOKUP($A1367,#REF!,11,FALSE)</f>
        <v>#REF!</v>
      </c>
      <c r="K1367" s="114" t="e">
        <f>VLOOKUP($A1367,#REF!,12,FALSE)</f>
        <v>#REF!</v>
      </c>
      <c r="L1367" s="98" t="e">
        <f>VLOOKUP($A1367,#REF!,13,FALSE)</f>
        <v>#REF!</v>
      </c>
      <c r="M1367" s="438" t="e">
        <f>VLOOKUP($A1367,#REF!,14,FALSE)</f>
        <v>#REF!</v>
      </c>
      <c r="N1367" s="103" t="e">
        <f>VLOOKUP($A1367,#REF!,15,FALSE)</f>
        <v>#REF!</v>
      </c>
      <c r="O1367" s="103" t="e">
        <f>VLOOKUP($A1367,#REF!,18,FALSE)</f>
        <v>#REF!</v>
      </c>
      <c r="P1367" s="93" t="e">
        <f>VLOOKUP($A1367,#REF!,41,FALSE)</f>
        <v>#REF!</v>
      </c>
      <c r="Q1367" s="115" t="e">
        <f>VLOOKUP(Revisión_Avance_Periodo!$L1199,#REF!,30,FALSE)</f>
        <v>#REF!</v>
      </c>
      <c r="R1367" s="116">
        <v>2019</v>
      </c>
      <c r="S1367" s="196">
        <v>43768</v>
      </c>
      <c r="T1367" s="124" t="s">
        <v>77</v>
      </c>
      <c r="U1367" s="117" t="e">
        <f>INDEX(#REF!,MATCH(Revisión_Avance_Periodo!$L1367,#REF!,0),MATCH(Revisión_Avance_Periodo!$T1367,#REF!,0))</f>
        <v>#REF!</v>
      </c>
      <c r="V1367" s="117" t="e">
        <f>INDEX(#REF!,MATCH(Revisión_Avance_Periodo!$L1367,#REF!,0),MATCH(Revisión_Avance_Periodo!$T1367,#REF!,0))</f>
        <v>#REF!</v>
      </c>
      <c r="W1367" s="130" t="e">
        <f t="shared" si="111"/>
        <v>#REF!</v>
      </c>
      <c r="X1367" s="124" t="e">
        <f>VLOOKUP(W1367,Tabla_Estado_Meta_OAP_2019[#All],3,TRUE)</f>
        <v>#REF!</v>
      </c>
      <c r="Y1367" s="150" t="e">
        <f>SUBTOTAL(9,$U$206:$U1367)</f>
        <v>#REF!</v>
      </c>
      <c r="Z1367" s="159" t="e">
        <f>SUBTOTAL(9,$V$206:$V1367)</f>
        <v>#REF!</v>
      </c>
      <c r="AA1367" s="159">
        <f>IFERROR(+Revisión_Avance_Periodo!$Z1367/Revisión_Avance_Periodo!$Y1367,0)</f>
        <v>0</v>
      </c>
      <c r="AB1367" s="126"/>
      <c r="AC1367" s="127"/>
      <c r="AD1367" s="125"/>
      <c r="AE1367" s="125"/>
      <c r="AF1367" s="128"/>
      <c r="AG1367" s="129"/>
      <c r="AH1367" s="150" t="e">
        <f>SUBTOTAL(9,$U$1190:$U1367)</f>
        <v>#REF!</v>
      </c>
      <c r="AI1367" s="159" t="e">
        <f>SUBTOTAL(9,$V$1190:$V1367)</f>
        <v>#REF!</v>
      </c>
      <c r="AJ1367" s="159">
        <f>IFERROR(+Revisión_Avance_Periodo!$Z1199/Revisión_Avance_Periodo!$Y1199,0)</f>
        <v>0</v>
      </c>
      <c r="AK1367" s="126"/>
      <c r="AL1367" s="127"/>
      <c r="AM1367" s="125"/>
      <c r="AN1367" s="125"/>
      <c r="AO1367" s="128"/>
      <c r="AP1367" s="129"/>
    </row>
    <row r="1368" spans="1:42" x14ac:dyDescent="0.25">
      <c r="A1368" s="92">
        <v>102</v>
      </c>
      <c r="B1368" s="435" t="e">
        <f>CONCATENATE(Revisión_Avance_Periodo!$D1200,";",Revisión_Avance_Periodo!$F1200,";",Revisión_Avance_Periodo!$L1200)</f>
        <v>#REF!</v>
      </c>
      <c r="C1368" s="435" t="e">
        <f t="shared" si="110"/>
        <v>#REF!</v>
      </c>
      <c r="D1368" s="114" t="e">
        <f>VLOOKUP($A1368,#REF!,3,FALSE)</f>
        <v>#REF!</v>
      </c>
      <c r="E1368" s="436" t="e">
        <f>VLOOKUP($A1368,#REF!,4,FALSE)</f>
        <v>#REF!</v>
      </c>
      <c r="F1368" s="102" t="e">
        <f>VLOOKUP($A1368,#REF!,5,FALSE)</f>
        <v>#REF!</v>
      </c>
      <c r="G1368" s="93" t="e">
        <f>VLOOKUP($A1368,#REF!,8,FALSE)</f>
        <v>#REF!</v>
      </c>
      <c r="H1368" s="93" t="e">
        <f>VLOOKUP($A1368,#REF!,7,FALSE)</f>
        <v>#REF!</v>
      </c>
      <c r="I1368" s="438" t="e">
        <f>VLOOKUP($A1368,#REF!,10,FALSE)</f>
        <v>#REF!</v>
      </c>
      <c r="J1368" s="93" t="e">
        <f>VLOOKUP($A1368,#REF!,11,FALSE)</f>
        <v>#REF!</v>
      </c>
      <c r="K1368" s="114" t="e">
        <f>VLOOKUP($A1368,#REF!,12,FALSE)</f>
        <v>#REF!</v>
      </c>
      <c r="L1368" s="93" t="e">
        <f>VLOOKUP($A1368,#REF!,13,FALSE)</f>
        <v>#REF!</v>
      </c>
      <c r="M1368" s="438" t="e">
        <f>VLOOKUP($A1368,#REF!,14,FALSE)</f>
        <v>#REF!</v>
      </c>
      <c r="N1368" s="102" t="e">
        <f>VLOOKUP($A1368,#REF!,15,FALSE)</f>
        <v>#REF!</v>
      </c>
      <c r="O1368" s="102" t="e">
        <f>VLOOKUP($A1368,#REF!,18,FALSE)</f>
        <v>#REF!</v>
      </c>
      <c r="P1368" s="93" t="e">
        <f>VLOOKUP($A1368,#REF!,41,FALSE)</f>
        <v>#REF!</v>
      </c>
      <c r="Q1368" s="115" t="e">
        <f>VLOOKUP(Revisión_Avance_Periodo!$L1200,#REF!,30,FALSE)</f>
        <v>#REF!</v>
      </c>
      <c r="R1368" s="116">
        <v>2019</v>
      </c>
      <c r="S1368" s="196">
        <v>43799</v>
      </c>
      <c r="T1368" s="116" t="s">
        <v>78</v>
      </c>
      <c r="U1368" s="117" t="e">
        <f>INDEX(#REF!,MATCH(Revisión_Avance_Periodo!$L1368,#REF!,0),MATCH(Revisión_Avance_Periodo!$T1368,#REF!,0))</f>
        <v>#REF!</v>
      </c>
      <c r="V1368" s="117" t="e">
        <f>INDEX(#REF!,MATCH(Revisión_Avance_Periodo!$L1368,#REF!,0),MATCH(Revisión_Avance_Periodo!$T1368,#REF!,0))</f>
        <v>#REF!</v>
      </c>
      <c r="W1368" s="131" t="e">
        <f t="shared" si="111"/>
        <v>#REF!</v>
      </c>
      <c r="X1368" s="116" t="e">
        <f>VLOOKUP(W1368,Tabla_Estado_Meta_OAP_2019[#All],3,TRUE)</f>
        <v>#REF!</v>
      </c>
      <c r="Y1368" s="150" t="e">
        <f>SUBTOTAL(9,$U$206:$U1368)</f>
        <v>#REF!</v>
      </c>
      <c r="Z1368" s="159" t="e">
        <f>SUBTOTAL(9,$V$206:$V1368)</f>
        <v>#REF!</v>
      </c>
      <c r="AA1368" s="159">
        <f>IFERROR(+Revisión_Avance_Periodo!$Z1368/Revisión_Avance_Periodo!$Y1368,0)</f>
        <v>0</v>
      </c>
      <c r="AB1368" s="126"/>
      <c r="AC1368" s="127"/>
      <c r="AD1368" s="125"/>
      <c r="AE1368" s="125"/>
      <c r="AF1368" s="128"/>
      <c r="AG1368" s="129"/>
      <c r="AH1368" s="150" t="e">
        <f>SUBTOTAL(9,$U$1190:$U1368)</f>
        <v>#REF!</v>
      </c>
      <c r="AI1368" s="159" t="e">
        <f>SUBTOTAL(9,$V$1190:$V1368)</f>
        <v>#REF!</v>
      </c>
      <c r="AJ1368" s="159">
        <f>IFERROR(+Revisión_Avance_Periodo!$Z1200/Revisión_Avance_Periodo!$Y1200,0)</f>
        <v>0</v>
      </c>
      <c r="AK1368" s="126"/>
      <c r="AL1368" s="127"/>
      <c r="AM1368" s="125"/>
      <c r="AN1368" s="125"/>
      <c r="AO1368" s="128"/>
      <c r="AP1368" s="129"/>
    </row>
    <row r="1369" spans="1:42" ht="15.75" thickBot="1" x14ac:dyDescent="0.3">
      <c r="A1369" s="97">
        <v>102</v>
      </c>
      <c r="B1369" s="435" t="e">
        <f>CONCATENATE(Revisión_Avance_Periodo!$D1201,";",Revisión_Avance_Periodo!$F1201,";",Revisión_Avance_Periodo!$L1201)</f>
        <v>#REF!</v>
      </c>
      <c r="C1369" s="435" t="e">
        <f t="shared" si="110"/>
        <v>#REF!</v>
      </c>
      <c r="D1369" s="123" t="e">
        <f>VLOOKUP($A1369,#REF!,3,FALSE)</f>
        <v>#REF!</v>
      </c>
      <c r="E1369" s="436" t="e">
        <f>VLOOKUP($A1369,#REF!,4,FALSE)</f>
        <v>#REF!</v>
      </c>
      <c r="F1369" s="103" t="e">
        <f>VLOOKUP($A1369,#REF!,5,FALSE)</f>
        <v>#REF!</v>
      </c>
      <c r="G1369" s="98" t="e">
        <f>VLOOKUP($A1369,#REF!,8,FALSE)</f>
        <v>#REF!</v>
      </c>
      <c r="H1369" s="93" t="e">
        <f>VLOOKUP($A1369,#REF!,7,FALSE)</f>
        <v>#REF!</v>
      </c>
      <c r="I1369" s="438" t="e">
        <f>VLOOKUP($A1369,#REF!,10,FALSE)</f>
        <v>#REF!</v>
      </c>
      <c r="J1369" s="98" t="e">
        <f>VLOOKUP($A1369,#REF!,11,FALSE)</f>
        <v>#REF!</v>
      </c>
      <c r="K1369" s="114" t="e">
        <f>VLOOKUP($A1369,#REF!,12,FALSE)</f>
        <v>#REF!</v>
      </c>
      <c r="L1369" s="98" t="e">
        <f>VLOOKUP($A1369,#REF!,13,FALSE)</f>
        <v>#REF!</v>
      </c>
      <c r="M1369" s="438" t="e">
        <f>VLOOKUP($A1369,#REF!,14,FALSE)</f>
        <v>#REF!</v>
      </c>
      <c r="N1369" s="103" t="e">
        <f>VLOOKUP($A1369,#REF!,15,FALSE)</f>
        <v>#REF!</v>
      </c>
      <c r="O1369" s="103" t="e">
        <f>VLOOKUP($A1369,#REF!,18,FALSE)</f>
        <v>#REF!</v>
      </c>
      <c r="P1369" s="93" t="e">
        <f>VLOOKUP($A1369,#REF!,41,FALSE)</f>
        <v>#REF!</v>
      </c>
      <c r="Q1369" s="115" t="e">
        <f>VLOOKUP(Revisión_Avance_Periodo!$L1201,#REF!,30,FALSE)</f>
        <v>#REF!</v>
      </c>
      <c r="R1369" s="116">
        <v>2019</v>
      </c>
      <c r="S1369" s="196">
        <v>43829</v>
      </c>
      <c r="T1369" s="124" t="s">
        <v>79</v>
      </c>
      <c r="U1369" s="117" t="e">
        <f>INDEX(#REF!,MATCH(Revisión_Avance_Periodo!$L1369,#REF!,0),MATCH(Revisión_Avance_Periodo!$T1369,#REF!,0))</f>
        <v>#REF!</v>
      </c>
      <c r="V1369" s="117" t="e">
        <f>INDEX(#REF!,MATCH(Revisión_Avance_Periodo!$L1369,#REF!,0),MATCH(Revisión_Avance_Periodo!$T1369,#REF!,0))</f>
        <v>#REF!</v>
      </c>
      <c r="W1369" s="130" t="e">
        <f t="shared" si="111"/>
        <v>#REF!</v>
      </c>
      <c r="X1369" s="124" t="e">
        <f>VLOOKUP(W1369,Tabla_Estado_Meta_OAP_2019[#All],3,TRUE)</f>
        <v>#REF!</v>
      </c>
      <c r="Y1369" s="150" t="e">
        <f>SUBTOTAL(9,$U$206:$U1369)</f>
        <v>#REF!</v>
      </c>
      <c r="Z1369" s="159" t="e">
        <f>SUBTOTAL(9,$V$206:$V1369)</f>
        <v>#REF!</v>
      </c>
      <c r="AA1369" s="159">
        <f>IFERROR(+Revisión_Avance_Periodo!$Z1369/Revisión_Avance_Periodo!$Y1369,0)</f>
        <v>0</v>
      </c>
      <c r="AB1369" s="126"/>
      <c r="AC1369" s="127"/>
      <c r="AD1369" s="125"/>
      <c r="AE1369" s="125"/>
      <c r="AF1369" s="128"/>
      <c r="AG1369" s="129"/>
      <c r="AH1369" s="150" t="e">
        <f>SUBTOTAL(9,$U$1190:$U1369)</f>
        <v>#REF!</v>
      </c>
      <c r="AI1369" s="159" t="e">
        <f>SUBTOTAL(9,$V$1190:$V1369)</f>
        <v>#REF!</v>
      </c>
      <c r="AJ1369" s="159">
        <f>IFERROR(+Revisión_Avance_Periodo!$Z1201/Revisión_Avance_Periodo!$Y1201,0)</f>
        <v>0</v>
      </c>
      <c r="AK1369" s="126"/>
      <c r="AL1369" s="127"/>
      <c r="AM1369" s="125"/>
      <c r="AN1369" s="125"/>
      <c r="AO1369" s="128"/>
      <c r="AP1369" s="129"/>
    </row>
    <row r="1370" spans="1:42" x14ac:dyDescent="0.25">
      <c r="A1370" s="92">
        <v>103</v>
      </c>
      <c r="B1370" s="435" t="e">
        <f>CONCATENATE(Revisión_Avance_Periodo!$D1202,";",Revisión_Avance_Periodo!$F1202,";",Revisión_Avance_Periodo!$L1202)</f>
        <v>#REF!</v>
      </c>
      <c r="C1370" s="435" t="e">
        <f t="shared" si="110"/>
        <v>#REF!</v>
      </c>
      <c r="D1370" s="114" t="e">
        <f>VLOOKUP($A1370,#REF!,3,FALSE)</f>
        <v>#REF!</v>
      </c>
      <c r="E1370" s="436" t="e">
        <f>VLOOKUP($A1370,#REF!,4,FALSE)</f>
        <v>#REF!</v>
      </c>
      <c r="F1370" s="102" t="e">
        <f>VLOOKUP($A1370,#REF!,5,FALSE)</f>
        <v>#REF!</v>
      </c>
      <c r="G1370" s="93" t="e">
        <f>VLOOKUP($A1370,#REF!,8,FALSE)</f>
        <v>#REF!</v>
      </c>
      <c r="H1370" s="93" t="e">
        <f>VLOOKUP($A1370,#REF!,7,FALSE)</f>
        <v>#REF!</v>
      </c>
      <c r="I1370" s="438" t="e">
        <f>VLOOKUP($A1370,#REF!,10,FALSE)</f>
        <v>#REF!</v>
      </c>
      <c r="J1370" s="93" t="e">
        <f>VLOOKUP($A1370,#REF!,11,FALSE)</f>
        <v>#REF!</v>
      </c>
      <c r="K1370" s="114" t="e">
        <f>VLOOKUP($A1370,#REF!,12,FALSE)</f>
        <v>#REF!</v>
      </c>
      <c r="L1370" s="93" t="e">
        <f>VLOOKUP($A1370,#REF!,13,FALSE)</f>
        <v>#REF!</v>
      </c>
      <c r="M1370" s="438" t="e">
        <f>VLOOKUP($A1370,#REF!,14,FALSE)</f>
        <v>#REF!</v>
      </c>
      <c r="N1370" s="102" t="e">
        <f>VLOOKUP($A1370,#REF!,15,FALSE)</f>
        <v>#REF!</v>
      </c>
      <c r="O1370" s="102" t="e">
        <f>VLOOKUP($A1370,#REF!,18,FALSE)</f>
        <v>#REF!</v>
      </c>
      <c r="P1370" s="93" t="e">
        <f>VLOOKUP($A1370,#REF!,41,FALSE)</f>
        <v>#REF!</v>
      </c>
      <c r="Q1370" s="115" t="e">
        <f>VLOOKUP(Revisión_Avance_Periodo!$L1202,#REF!,30,FALSE)</f>
        <v>#REF!</v>
      </c>
      <c r="R1370" s="116">
        <v>2019</v>
      </c>
      <c r="S1370" s="196">
        <v>43495</v>
      </c>
      <c r="T1370" s="116" t="s">
        <v>68</v>
      </c>
      <c r="U1370" s="117" t="e">
        <f>INDEX(#REF!,MATCH(Revisión_Avance_Periodo!$L1370,#REF!,0),MATCH(Revisión_Avance_Periodo!$T1370,#REF!,0))</f>
        <v>#REF!</v>
      </c>
      <c r="V1370" s="117" t="e">
        <f>INDEX(#REF!,MATCH(Revisión_Avance_Periodo!$L1370,#REF!,0),MATCH(Revisión_Avance_Periodo!$T1370,#REF!,0))</f>
        <v>#REF!</v>
      </c>
      <c r="W1370" s="118">
        <f>IFERROR((V1370/U1370),0)</f>
        <v>0</v>
      </c>
      <c r="X1370" s="116" t="str">
        <f>VLOOKUP(W1370,Tabla_Estado_Meta_OAP_2019[#All],3,TRUE)</f>
        <v>Por Ejecutar</v>
      </c>
      <c r="Y1370" s="148" t="e">
        <f>SUBTOTAL(9,$U$206:$U1370)</f>
        <v>#REF!</v>
      </c>
      <c r="Z1370" s="162" t="e">
        <f>SUBTOTAL(9,$V$206:$V1370)</f>
        <v>#REF!</v>
      </c>
      <c r="AA1370" s="162">
        <f>IFERROR(+Revisión_Avance_Periodo!$Z1370/Revisión_Avance_Periodo!$Y1370,0)</f>
        <v>0</v>
      </c>
      <c r="AB1370" s="120" t="e">
        <f>SUBTOTAL(9,U1370:U1381)</f>
        <v>#REF!</v>
      </c>
      <c r="AC1370" s="119" t="e">
        <f>SUBTOTAL(9,V1370:V1381)</f>
        <v>#REF!</v>
      </c>
      <c r="AD1370" s="119" t="e">
        <f>+AC1370/AB1370</f>
        <v>#REF!</v>
      </c>
      <c r="AE1370" s="119" t="e">
        <f>100%-Revisión_Avance_Periodo!$AD1370</f>
        <v>#REF!</v>
      </c>
      <c r="AF1370" s="121" t="e">
        <f>VLOOKUP(AD1370,Tabla_Estado_Meta_OAP_2019[],3,TRUE)</f>
        <v>#REF!</v>
      </c>
      <c r="AG1370" s="122" t="e">
        <f>Revisión_Avance_Periodo!$AD1370*Revisión_Avance_Periodo!$Q1370</f>
        <v>#REF!</v>
      </c>
      <c r="AH1370" s="148" t="e">
        <f>SUBTOTAL(9,$U$1202:$U1370)</f>
        <v>#REF!</v>
      </c>
      <c r="AI1370" s="162" t="e">
        <f>SUBTOTAL(9,$V$1202:$V1370)</f>
        <v>#REF!</v>
      </c>
      <c r="AJ1370" s="162">
        <f>IFERROR(+Revisión_Avance_Periodo!$Z1202/Revisión_Avance_Periodo!$Y1202,0)</f>
        <v>0</v>
      </c>
      <c r="AK1370" s="120" t="e">
        <f>SUBTOTAL(9,AD1370:AD1381)</f>
        <v>#REF!</v>
      </c>
      <c r="AL1370" s="119" t="e">
        <f>SUBTOTAL(9,AE1370:AE1381)</f>
        <v>#REF!</v>
      </c>
      <c r="AM1370" s="119" t="e">
        <f>+AL1370/AK1370</f>
        <v>#REF!</v>
      </c>
      <c r="AN1370" s="119" t="e">
        <f>100%-Revisión_Avance_Periodo!$AD1202</f>
        <v>#REF!</v>
      </c>
      <c r="AO1370" s="121" t="e">
        <f>VLOOKUP(AM1370,Tabla_Estado_Meta_OAP_2019[],3,TRUE)</f>
        <v>#REF!</v>
      </c>
      <c r="AP1370" s="122" t="e">
        <f>Revisión_Avance_Periodo!$AD1202*Revisión_Avance_Periodo!$Q1202</f>
        <v>#REF!</v>
      </c>
    </row>
    <row r="1371" spans="1:42" x14ac:dyDescent="0.25">
      <c r="A1371" s="97">
        <v>103</v>
      </c>
      <c r="B1371" s="435" t="e">
        <f>CONCATENATE(Revisión_Avance_Periodo!$D1203,";",Revisión_Avance_Periodo!$F1203,";",Revisión_Avance_Periodo!$L1203)</f>
        <v>#REF!</v>
      </c>
      <c r="C1371" s="435" t="e">
        <f t="shared" si="110"/>
        <v>#REF!</v>
      </c>
      <c r="D1371" s="123" t="e">
        <f>VLOOKUP($A1371,#REF!,3,FALSE)</f>
        <v>#REF!</v>
      </c>
      <c r="E1371" s="436" t="e">
        <f>VLOOKUP($A1371,#REF!,4,FALSE)</f>
        <v>#REF!</v>
      </c>
      <c r="F1371" s="103" t="e">
        <f>VLOOKUP($A1371,#REF!,5,FALSE)</f>
        <v>#REF!</v>
      </c>
      <c r="G1371" s="98" t="e">
        <f>VLOOKUP($A1371,#REF!,8,FALSE)</f>
        <v>#REF!</v>
      </c>
      <c r="H1371" s="93" t="e">
        <f>VLOOKUP($A1371,#REF!,7,FALSE)</f>
        <v>#REF!</v>
      </c>
      <c r="I1371" s="438" t="e">
        <f>VLOOKUP($A1371,#REF!,10,FALSE)</f>
        <v>#REF!</v>
      </c>
      <c r="J1371" s="98" t="e">
        <f>VLOOKUP($A1371,#REF!,11,FALSE)</f>
        <v>#REF!</v>
      </c>
      <c r="K1371" s="114" t="e">
        <f>VLOOKUP($A1371,#REF!,12,FALSE)</f>
        <v>#REF!</v>
      </c>
      <c r="L1371" s="98" t="e">
        <f>VLOOKUP($A1371,#REF!,13,FALSE)</f>
        <v>#REF!</v>
      </c>
      <c r="M1371" s="438" t="e">
        <f>VLOOKUP($A1371,#REF!,14,FALSE)</f>
        <v>#REF!</v>
      </c>
      <c r="N1371" s="103" t="e">
        <f>VLOOKUP($A1371,#REF!,15,FALSE)</f>
        <v>#REF!</v>
      </c>
      <c r="O1371" s="103" t="e">
        <f>VLOOKUP($A1371,#REF!,18,FALSE)</f>
        <v>#REF!</v>
      </c>
      <c r="P1371" s="93" t="e">
        <f>VLOOKUP($A1371,#REF!,41,FALSE)</f>
        <v>#REF!</v>
      </c>
      <c r="Q1371" s="115" t="e">
        <f>VLOOKUP(Revisión_Avance_Periodo!$L1203,#REF!,30,FALSE)</f>
        <v>#REF!</v>
      </c>
      <c r="R1371" s="116">
        <v>2019</v>
      </c>
      <c r="S1371" s="196">
        <v>43524</v>
      </c>
      <c r="T1371" s="124" t="s">
        <v>69</v>
      </c>
      <c r="U1371" s="117" t="e">
        <f>INDEX(#REF!,MATCH(Revisión_Avance_Periodo!$L1371,#REF!,0),MATCH(Revisión_Avance_Periodo!$T1371,#REF!,0))</f>
        <v>#REF!</v>
      </c>
      <c r="V1371" s="117" t="e">
        <f>INDEX(#REF!,MATCH(Revisión_Avance_Periodo!$L1371,#REF!,0),MATCH(Revisión_Avance_Periodo!$T1371,#REF!,0))</f>
        <v>#REF!</v>
      </c>
      <c r="W1371" s="118">
        <f>IFERROR((V1371/U1371),0)</f>
        <v>0</v>
      </c>
      <c r="X1371" s="124" t="str">
        <f>VLOOKUP(W1371,Tabla_Estado_Meta_OAP_2019[#All],3,TRUE)</f>
        <v>Por Ejecutar</v>
      </c>
      <c r="Y1371" s="150" t="e">
        <f>SUBTOTAL(9,$U$206:$U1371)</f>
        <v>#REF!</v>
      </c>
      <c r="Z1371" s="159" t="e">
        <f>SUBTOTAL(9,$V$206:$V1371)</f>
        <v>#REF!</v>
      </c>
      <c r="AA1371" s="159">
        <f>IFERROR(+Revisión_Avance_Periodo!$Z1371/Revisión_Avance_Periodo!$Y1371,0)</f>
        <v>0</v>
      </c>
      <c r="AB1371" s="126"/>
      <c r="AC1371" s="127"/>
      <c r="AD1371" s="125"/>
      <c r="AE1371" s="125"/>
      <c r="AF1371" s="128"/>
      <c r="AG1371" s="129"/>
      <c r="AH1371" s="150" t="e">
        <f>SUBTOTAL(9,$U$1202:$U1371)</f>
        <v>#REF!</v>
      </c>
      <c r="AI1371" s="159" t="e">
        <f>SUBTOTAL(9,$V$1202:$V1371)</f>
        <v>#REF!</v>
      </c>
      <c r="AJ1371" s="159">
        <f>IFERROR(+Revisión_Avance_Periodo!$Z1203/Revisión_Avance_Periodo!$Y1203,0)</f>
        <v>0</v>
      </c>
      <c r="AK1371" s="126"/>
      <c r="AL1371" s="127"/>
      <c r="AM1371" s="125"/>
      <c r="AN1371" s="125"/>
      <c r="AO1371" s="128"/>
      <c r="AP1371" s="129"/>
    </row>
    <row r="1372" spans="1:42" x14ac:dyDescent="0.25">
      <c r="A1372" s="92">
        <v>103</v>
      </c>
      <c r="B1372" s="435" t="e">
        <f>CONCATENATE(Revisión_Avance_Periodo!$D1204,";",Revisión_Avance_Periodo!$F1204,";",Revisión_Avance_Periodo!$L1204)</f>
        <v>#REF!</v>
      </c>
      <c r="C1372" s="435" t="e">
        <f t="shared" si="110"/>
        <v>#REF!</v>
      </c>
      <c r="D1372" s="114" t="e">
        <f>VLOOKUP($A1372,#REF!,3,FALSE)</f>
        <v>#REF!</v>
      </c>
      <c r="E1372" s="436" t="e">
        <f>VLOOKUP($A1372,#REF!,4,FALSE)</f>
        <v>#REF!</v>
      </c>
      <c r="F1372" s="102" t="e">
        <f>VLOOKUP($A1372,#REF!,5,FALSE)</f>
        <v>#REF!</v>
      </c>
      <c r="G1372" s="93" t="e">
        <f>VLOOKUP($A1372,#REF!,8,FALSE)</f>
        <v>#REF!</v>
      </c>
      <c r="H1372" s="93" t="e">
        <f>VLOOKUP($A1372,#REF!,7,FALSE)</f>
        <v>#REF!</v>
      </c>
      <c r="I1372" s="438" t="e">
        <f>VLOOKUP($A1372,#REF!,10,FALSE)</f>
        <v>#REF!</v>
      </c>
      <c r="J1372" s="93" t="e">
        <f>VLOOKUP($A1372,#REF!,11,FALSE)</f>
        <v>#REF!</v>
      </c>
      <c r="K1372" s="114" t="e">
        <f>VLOOKUP($A1372,#REF!,12,FALSE)</f>
        <v>#REF!</v>
      </c>
      <c r="L1372" s="93" t="e">
        <f>VLOOKUP($A1372,#REF!,13,FALSE)</f>
        <v>#REF!</v>
      </c>
      <c r="M1372" s="438" t="e">
        <f>VLOOKUP($A1372,#REF!,14,FALSE)</f>
        <v>#REF!</v>
      </c>
      <c r="N1372" s="102" t="e">
        <f>VLOOKUP($A1372,#REF!,15,FALSE)</f>
        <v>#REF!</v>
      </c>
      <c r="O1372" s="102" t="e">
        <f>VLOOKUP($A1372,#REF!,18,FALSE)</f>
        <v>#REF!</v>
      </c>
      <c r="P1372" s="93" t="e">
        <f>VLOOKUP($A1372,#REF!,41,FALSE)</f>
        <v>#REF!</v>
      </c>
      <c r="Q1372" s="115" t="e">
        <f>VLOOKUP(Revisión_Avance_Periodo!$L1204,#REF!,30,FALSE)</f>
        <v>#REF!</v>
      </c>
      <c r="R1372" s="116">
        <v>2019</v>
      </c>
      <c r="S1372" s="196">
        <v>43554</v>
      </c>
      <c r="T1372" s="116" t="s">
        <v>70</v>
      </c>
      <c r="U1372" s="117" t="e">
        <f>INDEX(#REF!,MATCH(Revisión_Avance_Periodo!$L1372,#REF!,0),MATCH(Revisión_Avance_Periodo!$T1372,#REF!,0))</f>
        <v>#REF!</v>
      </c>
      <c r="V1372" s="117" t="e">
        <f>INDEX(#REF!,MATCH(Revisión_Avance_Periodo!$L1372,#REF!,0),MATCH(Revisión_Avance_Periodo!$T1372,#REF!,0))</f>
        <v>#REF!</v>
      </c>
      <c r="W1372" s="131" t="e">
        <f t="shared" ref="W1372:W1381" si="112">V1372/U1372</f>
        <v>#REF!</v>
      </c>
      <c r="X1372" s="116" t="e">
        <f>VLOOKUP(W1372,Tabla_Estado_Meta_OAP_2019[#All],3,TRUE)</f>
        <v>#REF!</v>
      </c>
      <c r="Y1372" s="150" t="e">
        <f>SUBTOTAL(9,$U$206:$U1372)</f>
        <v>#REF!</v>
      </c>
      <c r="Z1372" s="159" t="e">
        <f>SUBTOTAL(9,$V$206:$V1372)</f>
        <v>#REF!</v>
      </c>
      <c r="AA1372" s="159">
        <f>IFERROR(+Revisión_Avance_Periodo!$Z1372/Revisión_Avance_Periodo!$Y1372,0)</f>
        <v>0</v>
      </c>
      <c r="AB1372" s="126"/>
      <c r="AC1372" s="127"/>
      <c r="AD1372" s="125"/>
      <c r="AE1372" s="125"/>
      <c r="AF1372" s="128"/>
      <c r="AG1372" s="129"/>
      <c r="AH1372" s="150" t="e">
        <f>SUBTOTAL(9,$U$1202:$U1372)</f>
        <v>#REF!</v>
      </c>
      <c r="AI1372" s="159" t="e">
        <f>SUBTOTAL(9,$V$1202:$V1372)</f>
        <v>#REF!</v>
      </c>
      <c r="AJ1372" s="159">
        <f>IFERROR(+Revisión_Avance_Periodo!$Z1204/Revisión_Avance_Periodo!$Y1204,0)</f>
        <v>0</v>
      </c>
      <c r="AK1372" s="126"/>
      <c r="AL1372" s="127"/>
      <c r="AM1372" s="125"/>
      <c r="AN1372" s="125"/>
      <c r="AO1372" s="128"/>
      <c r="AP1372" s="129"/>
    </row>
    <row r="1373" spans="1:42" x14ac:dyDescent="0.25">
      <c r="A1373" s="97">
        <v>103</v>
      </c>
      <c r="B1373" s="435" t="e">
        <f>CONCATENATE(Revisión_Avance_Periodo!$D1205,";",Revisión_Avance_Periodo!$F1205,";",Revisión_Avance_Periodo!$L1205)</f>
        <v>#REF!</v>
      </c>
      <c r="C1373" s="435" t="e">
        <f t="shared" si="110"/>
        <v>#REF!</v>
      </c>
      <c r="D1373" s="123" t="e">
        <f>VLOOKUP($A1373,#REF!,3,FALSE)</f>
        <v>#REF!</v>
      </c>
      <c r="E1373" s="436" t="e">
        <f>VLOOKUP($A1373,#REF!,4,FALSE)</f>
        <v>#REF!</v>
      </c>
      <c r="F1373" s="103" t="e">
        <f>VLOOKUP($A1373,#REF!,5,FALSE)</f>
        <v>#REF!</v>
      </c>
      <c r="G1373" s="98" t="e">
        <f>VLOOKUP($A1373,#REF!,8,FALSE)</f>
        <v>#REF!</v>
      </c>
      <c r="H1373" s="93" t="e">
        <f>VLOOKUP($A1373,#REF!,7,FALSE)</f>
        <v>#REF!</v>
      </c>
      <c r="I1373" s="438" t="e">
        <f>VLOOKUP($A1373,#REF!,10,FALSE)</f>
        <v>#REF!</v>
      </c>
      <c r="J1373" s="98" t="e">
        <f>VLOOKUP($A1373,#REF!,11,FALSE)</f>
        <v>#REF!</v>
      </c>
      <c r="K1373" s="114" t="e">
        <f>VLOOKUP($A1373,#REF!,12,FALSE)</f>
        <v>#REF!</v>
      </c>
      <c r="L1373" s="98" t="e">
        <f>VLOOKUP($A1373,#REF!,13,FALSE)</f>
        <v>#REF!</v>
      </c>
      <c r="M1373" s="438" t="e">
        <f>VLOOKUP($A1373,#REF!,14,FALSE)</f>
        <v>#REF!</v>
      </c>
      <c r="N1373" s="103" t="e">
        <f>VLOOKUP($A1373,#REF!,15,FALSE)</f>
        <v>#REF!</v>
      </c>
      <c r="O1373" s="103" t="e">
        <f>VLOOKUP($A1373,#REF!,18,FALSE)</f>
        <v>#REF!</v>
      </c>
      <c r="P1373" s="93" t="e">
        <f>VLOOKUP($A1373,#REF!,41,FALSE)</f>
        <v>#REF!</v>
      </c>
      <c r="Q1373" s="115" t="e">
        <f>VLOOKUP(Revisión_Avance_Periodo!$L1205,#REF!,30,FALSE)</f>
        <v>#REF!</v>
      </c>
      <c r="R1373" s="116">
        <v>2019</v>
      </c>
      <c r="S1373" s="196">
        <v>43585</v>
      </c>
      <c r="T1373" s="124" t="s">
        <v>71</v>
      </c>
      <c r="U1373" s="117" t="e">
        <f>INDEX(#REF!,MATCH(Revisión_Avance_Periodo!$L1373,#REF!,0),MATCH(Revisión_Avance_Periodo!$T1373,#REF!,0))</f>
        <v>#REF!</v>
      </c>
      <c r="V1373" s="117" t="e">
        <f>INDEX(#REF!,MATCH(Revisión_Avance_Periodo!$L1373,#REF!,0),MATCH(Revisión_Avance_Periodo!$T1373,#REF!,0))</f>
        <v>#REF!</v>
      </c>
      <c r="W1373" s="130" t="e">
        <f t="shared" si="112"/>
        <v>#REF!</v>
      </c>
      <c r="X1373" s="124" t="e">
        <f>VLOOKUP(W1373,Tabla_Estado_Meta_OAP_2019[#All],3,TRUE)</f>
        <v>#REF!</v>
      </c>
      <c r="Y1373" s="150" t="e">
        <f>SUBTOTAL(9,$U$206:$U1373)</f>
        <v>#REF!</v>
      </c>
      <c r="Z1373" s="159" t="e">
        <f>SUBTOTAL(9,$V$206:$V1373)</f>
        <v>#REF!</v>
      </c>
      <c r="AA1373" s="159">
        <f>IFERROR(+Revisión_Avance_Periodo!$Z1373/Revisión_Avance_Periodo!$Y1373,0)</f>
        <v>0</v>
      </c>
      <c r="AB1373" s="126"/>
      <c r="AC1373" s="127"/>
      <c r="AD1373" s="125"/>
      <c r="AE1373" s="125"/>
      <c r="AF1373" s="128"/>
      <c r="AG1373" s="129"/>
      <c r="AH1373" s="150" t="e">
        <f>SUBTOTAL(9,$U$1202:$U1373)</f>
        <v>#REF!</v>
      </c>
      <c r="AI1373" s="159" t="e">
        <f>SUBTOTAL(9,$V$1202:$V1373)</f>
        <v>#REF!</v>
      </c>
      <c r="AJ1373" s="159">
        <f>IFERROR(+Revisión_Avance_Periodo!$Z1205/Revisión_Avance_Periodo!$Y1205,0)</f>
        <v>0</v>
      </c>
      <c r="AK1373" s="126"/>
      <c r="AL1373" s="127"/>
      <c r="AM1373" s="125"/>
      <c r="AN1373" s="125"/>
      <c r="AO1373" s="128"/>
      <c r="AP1373" s="129"/>
    </row>
    <row r="1374" spans="1:42" x14ac:dyDescent="0.25">
      <c r="A1374" s="92">
        <v>103</v>
      </c>
      <c r="B1374" s="435" t="e">
        <f>CONCATENATE(Revisión_Avance_Periodo!$D1206,";",Revisión_Avance_Periodo!$F1206,";",Revisión_Avance_Periodo!$L1206)</f>
        <v>#REF!</v>
      </c>
      <c r="C1374" s="435" t="e">
        <f t="shared" si="110"/>
        <v>#REF!</v>
      </c>
      <c r="D1374" s="114" t="e">
        <f>VLOOKUP($A1374,#REF!,3,FALSE)</f>
        <v>#REF!</v>
      </c>
      <c r="E1374" s="436" t="e">
        <f>VLOOKUP($A1374,#REF!,4,FALSE)</f>
        <v>#REF!</v>
      </c>
      <c r="F1374" s="102" t="e">
        <f>VLOOKUP($A1374,#REF!,5,FALSE)</f>
        <v>#REF!</v>
      </c>
      <c r="G1374" s="93" t="e">
        <f>VLOOKUP($A1374,#REF!,8,FALSE)</f>
        <v>#REF!</v>
      </c>
      <c r="H1374" s="93" t="e">
        <f>VLOOKUP($A1374,#REF!,7,FALSE)</f>
        <v>#REF!</v>
      </c>
      <c r="I1374" s="438" t="e">
        <f>VLOOKUP($A1374,#REF!,10,FALSE)</f>
        <v>#REF!</v>
      </c>
      <c r="J1374" s="93" t="e">
        <f>VLOOKUP($A1374,#REF!,11,FALSE)</f>
        <v>#REF!</v>
      </c>
      <c r="K1374" s="114" t="e">
        <f>VLOOKUP($A1374,#REF!,12,FALSE)</f>
        <v>#REF!</v>
      </c>
      <c r="L1374" s="93" t="e">
        <f>VLOOKUP($A1374,#REF!,13,FALSE)</f>
        <v>#REF!</v>
      </c>
      <c r="M1374" s="438" t="e">
        <f>VLOOKUP($A1374,#REF!,14,FALSE)</f>
        <v>#REF!</v>
      </c>
      <c r="N1374" s="102" t="e">
        <f>VLOOKUP($A1374,#REF!,15,FALSE)</f>
        <v>#REF!</v>
      </c>
      <c r="O1374" s="102" t="e">
        <f>VLOOKUP($A1374,#REF!,18,FALSE)</f>
        <v>#REF!</v>
      </c>
      <c r="P1374" s="93" t="e">
        <f>VLOOKUP($A1374,#REF!,41,FALSE)</f>
        <v>#REF!</v>
      </c>
      <c r="Q1374" s="115" t="e">
        <f>VLOOKUP(Revisión_Avance_Periodo!$L1206,#REF!,30,FALSE)</f>
        <v>#REF!</v>
      </c>
      <c r="R1374" s="116">
        <v>2019</v>
      </c>
      <c r="S1374" s="196">
        <v>43615</v>
      </c>
      <c r="T1374" s="116" t="s">
        <v>72</v>
      </c>
      <c r="U1374" s="117" t="e">
        <f>INDEX(#REF!,MATCH(Revisión_Avance_Periodo!$L1374,#REF!,0),MATCH(Revisión_Avance_Periodo!$T1374,#REF!,0))</f>
        <v>#REF!</v>
      </c>
      <c r="V1374" s="117" t="e">
        <f>INDEX(#REF!,MATCH(Revisión_Avance_Periodo!$L1374,#REF!,0),MATCH(Revisión_Avance_Periodo!$T1374,#REF!,0))</f>
        <v>#REF!</v>
      </c>
      <c r="W1374" s="131" t="e">
        <f t="shared" si="112"/>
        <v>#REF!</v>
      </c>
      <c r="X1374" s="116" t="e">
        <f>VLOOKUP(W1374,Tabla_Estado_Meta_OAP_2019[#All],3,TRUE)</f>
        <v>#REF!</v>
      </c>
      <c r="Y1374" s="150" t="e">
        <f>SUBTOTAL(9,$U$206:$U1374)</f>
        <v>#REF!</v>
      </c>
      <c r="Z1374" s="159" t="e">
        <f>SUBTOTAL(9,$V$206:$V1374)</f>
        <v>#REF!</v>
      </c>
      <c r="AA1374" s="159">
        <f>IFERROR(+Revisión_Avance_Periodo!$Z1374/Revisión_Avance_Periodo!$Y1374,0)</f>
        <v>0</v>
      </c>
      <c r="AB1374" s="126"/>
      <c r="AC1374" s="127"/>
      <c r="AD1374" s="125"/>
      <c r="AE1374" s="125"/>
      <c r="AF1374" s="128"/>
      <c r="AG1374" s="129"/>
      <c r="AH1374" s="150" t="e">
        <f>SUBTOTAL(9,$U$1202:$U1374)</f>
        <v>#REF!</v>
      </c>
      <c r="AI1374" s="159" t="e">
        <f>SUBTOTAL(9,$V$1202:$V1374)</f>
        <v>#REF!</v>
      </c>
      <c r="AJ1374" s="159">
        <f>IFERROR(+Revisión_Avance_Periodo!$Z1206/Revisión_Avance_Periodo!$Y1206,0)</f>
        <v>0</v>
      </c>
      <c r="AK1374" s="126"/>
      <c r="AL1374" s="127"/>
      <c r="AM1374" s="125"/>
      <c r="AN1374" s="125"/>
      <c r="AO1374" s="128"/>
      <c r="AP1374" s="129"/>
    </row>
    <row r="1375" spans="1:42" x14ac:dyDescent="0.25">
      <c r="A1375" s="97">
        <v>103</v>
      </c>
      <c r="B1375" s="435" t="e">
        <f>CONCATENATE(Revisión_Avance_Periodo!$D1207,";",Revisión_Avance_Periodo!$F1207,";",Revisión_Avance_Periodo!$L1207)</f>
        <v>#REF!</v>
      </c>
      <c r="C1375" s="435" t="e">
        <f t="shared" si="110"/>
        <v>#REF!</v>
      </c>
      <c r="D1375" s="123" t="e">
        <f>VLOOKUP($A1375,#REF!,3,FALSE)</f>
        <v>#REF!</v>
      </c>
      <c r="E1375" s="436" t="e">
        <f>VLOOKUP($A1375,#REF!,4,FALSE)</f>
        <v>#REF!</v>
      </c>
      <c r="F1375" s="103" t="e">
        <f>VLOOKUP($A1375,#REF!,5,FALSE)</f>
        <v>#REF!</v>
      </c>
      <c r="G1375" s="98" t="e">
        <f>VLOOKUP($A1375,#REF!,8,FALSE)</f>
        <v>#REF!</v>
      </c>
      <c r="H1375" s="93" t="e">
        <f>VLOOKUP($A1375,#REF!,7,FALSE)</f>
        <v>#REF!</v>
      </c>
      <c r="I1375" s="438" t="e">
        <f>VLOOKUP($A1375,#REF!,10,FALSE)</f>
        <v>#REF!</v>
      </c>
      <c r="J1375" s="98" t="e">
        <f>VLOOKUP($A1375,#REF!,11,FALSE)</f>
        <v>#REF!</v>
      </c>
      <c r="K1375" s="114" t="e">
        <f>VLOOKUP($A1375,#REF!,12,FALSE)</f>
        <v>#REF!</v>
      </c>
      <c r="L1375" s="98" t="e">
        <f>VLOOKUP($A1375,#REF!,13,FALSE)</f>
        <v>#REF!</v>
      </c>
      <c r="M1375" s="438" t="e">
        <f>VLOOKUP($A1375,#REF!,14,FALSE)</f>
        <v>#REF!</v>
      </c>
      <c r="N1375" s="103" t="e">
        <f>VLOOKUP($A1375,#REF!,15,FALSE)</f>
        <v>#REF!</v>
      </c>
      <c r="O1375" s="103" t="e">
        <f>VLOOKUP($A1375,#REF!,18,FALSE)</f>
        <v>#REF!</v>
      </c>
      <c r="P1375" s="93" t="e">
        <f>VLOOKUP($A1375,#REF!,41,FALSE)</f>
        <v>#REF!</v>
      </c>
      <c r="Q1375" s="115" t="e">
        <f>VLOOKUP(Revisión_Avance_Periodo!$L1207,#REF!,30,FALSE)</f>
        <v>#REF!</v>
      </c>
      <c r="R1375" s="116">
        <v>2019</v>
      </c>
      <c r="S1375" s="196">
        <v>43646</v>
      </c>
      <c r="T1375" s="124" t="s">
        <v>73</v>
      </c>
      <c r="U1375" s="117" t="e">
        <f>INDEX(#REF!,MATCH(Revisión_Avance_Periodo!$L1375,#REF!,0),MATCH(Revisión_Avance_Periodo!$T1375,#REF!,0))</f>
        <v>#REF!</v>
      </c>
      <c r="V1375" s="117" t="e">
        <f>INDEX(#REF!,MATCH(Revisión_Avance_Periodo!$L1375,#REF!,0),MATCH(Revisión_Avance_Periodo!$T1375,#REF!,0))</f>
        <v>#REF!</v>
      </c>
      <c r="W1375" s="130" t="e">
        <f t="shared" si="112"/>
        <v>#REF!</v>
      </c>
      <c r="X1375" s="124" t="e">
        <f>VLOOKUP(W1375,Tabla_Estado_Meta_OAP_2019[#All],3,TRUE)</f>
        <v>#REF!</v>
      </c>
      <c r="Y1375" s="150" t="e">
        <f>SUBTOTAL(9,$U$206:$U1375)</f>
        <v>#REF!</v>
      </c>
      <c r="Z1375" s="159" t="e">
        <f>SUBTOTAL(9,$V$206:$V1375)</f>
        <v>#REF!</v>
      </c>
      <c r="AA1375" s="159">
        <f>IFERROR(+Revisión_Avance_Periodo!$Z1375/Revisión_Avance_Periodo!$Y1375,0)</f>
        <v>0</v>
      </c>
      <c r="AB1375" s="126"/>
      <c r="AC1375" s="127"/>
      <c r="AD1375" s="125"/>
      <c r="AE1375" s="125"/>
      <c r="AF1375" s="128"/>
      <c r="AG1375" s="129"/>
      <c r="AH1375" s="150" t="e">
        <f>SUBTOTAL(9,$U$1202:$U1375)</f>
        <v>#REF!</v>
      </c>
      <c r="AI1375" s="159" t="e">
        <f>SUBTOTAL(9,$V$1202:$V1375)</f>
        <v>#REF!</v>
      </c>
      <c r="AJ1375" s="159">
        <f>IFERROR(+Revisión_Avance_Periodo!$Z1207/Revisión_Avance_Periodo!$Y1207,0)</f>
        <v>0</v>
      </c>
      <c r="AK1375" s="126"/>
      <c r="AL1375" s="127"/>
      <c r="AM1375" s="125"/>
      <c r="AN1375" s="125"/>
      <c r="AO1375" s="128"/>
      <c r="AP1375" s="129"/>
    </row>
    <row r="1376" spans="1:42" x14ac:dyDescent="0.25">
      <c r="A1376" s="92">
        <v>103</v>
      </c>
      <c r="B1376" s="435" t="e">
        <f>CONCATENATE(Revisión_Avance_Periodo!$D1208,";",Revisión_Avance_Periodo!$F1208,";",Revisión_Avance_Periodo!$L1208)</f>
        <v>#REF!</v>
      </c>
      <c r="C1376" s="435" t="e">
        <f t="shared" si="110"/>
        <v>#REF!</v>
      </c>
      <c r="D1376" s="114" t="e">
        <f>VLOOKUP($A1376,#REF!,3,FALSE)</f>
        <v>#REF!</v>
      </c>
      <c r="E1376" s="436" t="e">
        <f>VLOOKUP($A1376,#REF!,4,FALSE)</f>
        <v>#REF!</v>
      </c>
      <c r="F1376" s="102" t="e">
        <f>VLOOKUP($A1376,#REF!,5,FALSE)</f>
        <v>#REF!</v>
      </c>
      <c r="G1376" s="93" t="e">
        <f>VLOOKUP($A1376,#REF!,8,FALSE)</f>
        <v>#REF!</v>
      </c>
      <c r="H1376" s="93" t="e">
        <f>VLOOKUP($A1376,#REF!,7,FALSE)</f>
        <v>#REF!</v>
      </c>
      <c r="I1376" s="438" t="e">
        <f>VLOOKUP($A1376,#REF!,10,FALSE)</f>
        <v>#REF!</v>
      </c>
      <c r="J1376" s="93" t="e">
        <f>VLOOKUP($A1376,#REF!,11,FALSE)</f>
        <v>#REF!</v>
      </c>
      <c r="K1376" s="114" t="e">
        <f>VLOOKUP($A1376,#REF!,12,FALSE)</f>
        <v>#REF!</v>
      </c>
      <c r="L1376" s="93" t="e">
        <f>VLOOKUP($A1376,#REF!,13,FALSE)</f>
        <v>#REF!</v>
      </c>
      <c r="M1376" s="438" t="e">
        <f>VLOOKUP($A1376,#REF!,14,FALSE)</f>
        <v>#REF!</v>
      </c>
      <c r="N1376" s="102" t="e">
        <f>VLOOKUP($A1376,#REF!,15,FALSE)</f>
        <v>#REF!</v>
      </c>
      <c r="O1376" s="102" t="e">
        <f>VLOOKUP($A1376,#REF!,18,FALSE)</f>
        <v>#REF!</v>
      </c>
      <c r="P1376" s="93" t="e">
        <f>VLOOKUP($A1376,#REF!,41,FALSE)</f>
        <v>#REF!</v>
      </c>
      <c r="Q1376" s="115" t="e">
        <f>VLOOKUP(Revisión_Avance_Periodo!$L1208,#REF!,30,FALSE)</f>
        <v>#REF!</v>
      </c>
      <c r="R1376" s="116">
        <v>2019</v>
      </c>
      <c r="S1376" s="196">
        <v>43676</v>
      </c>
      <c r="T1376" s="116" t="s">
        <v>74</v>
      </c>
      <c r="U1376" s="117" t="e">
        <f>INDEX(#REF!,MATCH(Revisión_Avance_Periodo!$L1376,#REF!,0),MATCH(Revisión_Avance_Periodo!$T1376,#REF!,0))</f>
        <v>#REF!</v>
      </c>
      <c r="V1376" s="117" t="e">
        <f>INDEX(#REF!,MATCH(Revisión_Avance_Periodo!$L1376,#REF!,0),MATCH(Revisión_Avance_Periodo!$T1376,#REF!,0))</f>
        <v>#REF!</v>
      </c>
      <c r="W1376" s="131" t="e">
        <f t="shared" si="112"/>
        <v>#REF!</v>
      </c>
      <c r="X1376" s="116" t="e">
        <f>VLOOKUP(W1376,Tabla_Estado_Meta_OAP_2019[#All],3,TRUE)</f>
        <v>#REF!</v>
      </c>
      <c r="Y1376" s="150" t="e">
        <f>SUBTOTAL(9,$U$206:$U1376)</f>
        <v>#REF!</v>
      </c>
      <c r="Z1376" s="159" t="e">
        <f>SUBTOTAL(9,$V$206:$V1376)</f>
        <v>#REF!</v>
      </c>
      <c r="AA1376" s="159">
        <f>IFERROR(+Revisión_Avance_Periodo!$Z1376/Revisión_Avance_Periodo!$Y1376,0)</f>
        <v>0</v>
      </c>
      <c r="AB1376" s="126"/>
      <c r="AC1376" s="127"/>
      <c r="AD1376" s="125"/>
      <c r="AE1376" s="125"/>
      <c r="AF1376" s="128"/>
      <c r="AG1376" s="129"/>
      <c r="AH1376" s="150" t="e">
        <f>SUBTOTAL(9,$U$1202:$U1376)</f>
        <v>#REF!</v>
      </c>
      <c r="AI1376" s="159" t="e">
        <f>SUBTOTAL(9,$V$1202:$V1376)</f>
        <v>#REF!</v>
      </c>
      <c r="AJ1376" s="159">
        <f>IFERROR(+Revisión_Avance_Periodo!$Z1208/Revisión_Avance_Periodo!$Y1208,0)</f>
        <v>0</v>
      </c>
      <c r="AK1376" s="126"/>
      <c r="AL1376" s="127"/>
      <c r="AM1376" s="125"/>
      <c r="AN1376" s="125"/>
      <c r="AO1376" s="128"/>
      <c r="AP1376" s="129"/>
    </row>
    <row r="1377" spans="1:42" x14ac:dyDescent="0.25">
      <c r="A1377" s="97">
        <v>103</v>
      </c>
      <c r="B1377" s="435" t="e">
        <f>CONCATENATE(Revisión_Avance_Periodo!$D1209,";",Revisión_Avance_Periodo!$F1209,";",Revisión_Avance_Periodo!$L1209)</f>
        <v>#REF!</v>
      </c>
      <c r="C1377" s="435" t="e">
        <f t="shared" si="110"/>
        <v>#REF!</v>
      </c>
      <c r="D1377" s="123" t="e">
        <f>VLOOKUP($A1377,#REF!,3,FALSE)</f>
        <v>#REF!</v>
      </c>
      <c r="E1377" s="436" t="e">
        <f>VLOOKUP($A1377,#REF!,4,FALSE)</f>
        <v>#REF!</v>
      </c>
      <c r="F1377" s="103" t="e">
        <f>VLOOKUP($A1377,#REF!,5,FALSE)</f>
        <v>#REF!</v>
      </c>
      <c r="G1377" s="98" t="e">
        <f>VLOOKUP($A1377,#REF!,8,FALSE)</f>
        <v>#REF!</v>
      </c>
      <c r="H1377" s="93" t="e">
        <f>VLOOKUP($A1377,#REF!,7,FALSE)</f>
        <v>#REF!</v>
      </c>
      <c r="I1377" s="438" t="e">
        <f>VLOOKUP($A1377,#REF!,10,FALSE)</f>
        <v>#REF!</v>
      </c>
      <c r="J1377" s="98" t="e">
        <f>VLOOKUP($A1377,#REF!,11,FALSE)</f>
        <v>#REF!</v>
      </c>
      <c r="K1377" s="114" t="e">
        <f>VLOOKUP($A1377,#REF!,12,FALSE)</f>
        <v>#REF!</v>
      </c>
      <c r="L1377" s="98" t="e">
        <f>VLOOKUP($A1377,#REF!,13,FALSE)</f>
        <v>#REF!</v>
      </c>
      <c r="M1377" s="438" t="e">
        <f>VLOOKUP($A1377,#REF!,14,FALSE)</f>
        <v>#REF!</v>
      </c>
      <c r="N1377" s="103" t="e">
        <f>VLOOKUP($A1377,#REF!,15,FALSE)</f>
        <v>#REF!</v>
      </c>
      <c r="O1377" s="103" t="e">
        <f>VLOOKUP($A1377,#REF!,18,FALSE)</f>
        <v>#REF!</v>
      </c>
      <c r="P1377" s="93" t="e">
        <f>VLOOKUP($A1377,#REF!,41,FALSE)</f>
        <v>#REF!</v>
      </c>
      <c r="Q1377" s="115" t="e">
        <f>VLOOKUP(Revisión_Avance_Periodo!$L1209,#REF!,30,FALSE)</f>
        <v>#REF!</v>
      </c>
      <c r="R1377" s="116">
        <v>2019</v>
      </c>
      <c r="S1377" s="196">
        <v>43707</v>
      </c>
      <c r="T1377" s="124" t="s">
        <v>75</v>
      </c>
      <c r="U1377" s="117" t="e">
        <f>INDEX(#REF!,MATCH(Revisión_Avance_Periodo!$L1377,#REF!,0),MATCH(Revisión_Avance_Periodo!$T1377,#REF!,0))</f>
        <v>#REF!</v>
      </c>
      <c r="V1377" s="117" t="e">
        <f>INDEX(#REF!,MATCH(Revisión_Avance_Periodo!$L1377,#REF!,0),MATCH(Revisión_Avance_Periodo!$T1377,#REF!,0))</f>
        <v>#REF!</v>
      </c>
      <c r="W1377" s="130" t="e">
        <f t="shared" si="112"/>
        <v>#REF!</v>
      </c>
      <c r="X1377" s="124" t="e">
        <f>VLOOKUP(W1377,Tabla_Estado_Meta_OAP_2019[#All],3,TRUE)</f>
        <v>#REF!</v>
      </c>
      <c r="Y1377" s="150" t="e">
        <f>SUBTOTAL(9,$U$206:$U1377)</f>
        <v>#REF!</v>
      </c>
      <c r="Z1377" s="159" t="e">
        <f>SUBTOTAL(9,$V$206:$V1377)</f>
        <v>#REF!</v>
      </c>
      <c r="AA1377" s="159">
        <f>IFERROR(+Revisión_Avance_Periodo!$Z1377/Revisión_Avance_Periodo!$Y1377,0)</f>
        <v>0</v>
      </c>
      <c r="AB1377" s="126"/>
      <c r="AC1377" s="127"/>
      <c r="AD1377" s="125"/>
      <c r="AE1377" s="125"/>
      <c r="AF1377" s="128"/>
      <c r="AG1377" s="129"/>
      <c r="AH1377" s="150" t="e">
        <f>SUBTOTAL(9,$U$1202:$U1377)</f>
        <v>#REF!</v>
      </c>
      <c r="AI1377" s="159" t="e">
        <f>SUBTOTAL(9,$V$1202:$V1377)</f>
        <v>#REF!</v>
      </c>
      <c r="AJ1377" s="159">
        <f>IFERROR(+Revisión_Avance_Periodo!$Z1209/Revisión_Avance_Periodo!$Y1209,0)</f>
        <v>0</v>
      </c>
      <c r="AK1377" s="126"/>
      <c r="AL1377" s="127"/>
      <c r="AM1377" s="125"/>
      <c r="AN1377" s="125"/>
      <c r="AO1377" s="128"/>
      <c r="AP1377" s="129"/>
    </row>
    <row r="1378" spans="1:42" x14ac:dyDescent="0.25">
      <c r="A1378" s="92">
        <v>103</v>
      </c>
      <c r="B1378" s="435" t="e">
        <f>CONCATENATE(Revisión_Avance_Periodo!$D1210,";",Revisión_Avance_Periodo!$F1210,";",Revisión_Avance_Periodo!$L1210)</f>
        <v>#REF!</v>
      </c>
      <c r="C1378" s="435" t="e">
        <f t="shared" si="110"/>
        <v>#REF!</v>
      </c>
      <c r="D1378" s="114" t="e">
        <f>VLOOKUP($A1378,#REF!,3,FALSE)</f>
        <v>#REF!</v>
      </c>
      <c r="E1378" s="436" t="e">
        <f>VLOOKUP($A1378,#REF!,4,FALSE)</f>
        <v>#REF!</v>
      </c>
      <c r="F1378" s="102" t="e">
        <f>VLOOKUP($A1378,#REF!,5,FALSE)</f>
        <v>#REF!</v>
      </c>
      <c r="G1378" s="93" t="e">
        <f>VLOOKUP($A1378,#REF!,8,FALSE)</f>
        <v>#REF!</v>
      </c>
      <c r="H1378" s="93" t="e">
        <f>VLOOKUP($A1378,#REF!,7,FALSE)</f>
        <v>#REF!</v>
      </c>
      <c r="I1378" s="438" t="e">
        <f>VLOOKUP($A1378,#REF!,10,FALSE)</f>
        <v>#REF!</v>
      </c>
      <c r="J1378" s="93" t="e">
        <f>VLOOKUP($A1378,#REF!,11,FALSE)</f>
        <v>#REF!</v>
      </c>
      <c r="K1378" s="114" t="e">
        <f>VLOOKUP($A1378,#REF!,12,FALSE)</f>
        <v>#REF!</v>
      </c>
      <c r="L1378" s="93" t="e">
        <f>VLOOKUP($A1378,#REF!,13,FALSE)</f>
        <v>#REF!</v>
      </c>
      <c r="M1378" s="438" t="e">
        <f>VLOOKUP($A1378,#REF!,14,FALSE)</f>
        <v>#REF!</v>
      </c>
      <c r="N1378" s="102" t="e">
        <f>VLOOKUP($A1378,#REF!,15,FALSE)</f>
        <v>#REF!</v>
      </c>
      <c r="O1378" s="102" t="e">
        <f>VLOOKUP($A1378,#REF!,18,FALSE)</f>
        <v>#REF!</v>
      </c>
      <c r="P1378" s="93" t="e">
        <f>VLOOKUP($A1378,#REF!,41,FALSE)</f>
        <v>#REF!</v>
      </c>
      <c r="Q1378" s="115" t="e">
        <f>VLOOKUP(Revisión_Avance_Periodo!$L1210,#REF!,30,FALSE)</f>
        <v>#REF!</v>
      </c>
      <c r="R1378" s="116">
        <v>2019</v>
      </c>
      <c r="S1378" s="196">
        <v>43738</v>
      </c>
      <c r="T1378" s="116" t="s">
        <v>76</v>
      </c>
      <c r="U1378" s="117" t="e">
        <f>INDEX(#REF!,MATCH(Revisión_Avance_Periodo!$L1378,#REF!,0),MATCH(Revisión_Avance_Periodo!$T1378,#REF!,0))</f>
        <v>#REF!</v>
      </c>
      <c r="V1378" s="117" t="e">
        <f>INDEX(#REF!,MATCH(Revisión_Avance_Periodo!$L1378,#REF!,0),MATCH(Revisión_Avance_Periodo!$T1378,#REF!,0))</f>
        <v>#REF!</v>
      </c>
      <c r="W1378" s="131" t="e">
        <f t="shared" si="112"/>
        <v>#REF!</v>
      </c>
      <c r="X1378" s="116" t="e">
        <f>VLOOKUP(W1378,Tabla_Estado_Meta_OAP_2019[#All],3,TRUE)</f>
        <v>#REF!</v>
      </c>
      <c r="Y1378" s="150" t="e">
        <f>SUBTOTAL(9,$U$206:$U1378)</f>
        <v>#REF!</v>
      </c>
      <c r="Z1378" s="159" t="e">
        <f>SUBTOTAL(9,$V$206:$V1378)</f>
        <v>#REF!</v>
      </c>
      <c r="AA1378" s="159">
        <f>IFERROR(+Revisión_Avance_Periodo!$Z1378/Revisión_Avance_Periodo!$Y1378,0)</f>
        <v>0</v>
      </c>
      <c r="AB1378" s="126"/>
      <c r="AC1378" s="127"/>
      <c r="AD1378" s="125"/>
      <c r="AE1378" s="125"/>
      <c r="AF1378" s="128"/>
      <c r="AG1378" s="129"/>
      <c r="AH1378" s="150" t="e">
        <f>SUBTOTAL(9,$U$1202:$U1378)</f>
        <v>#REF!</v>
      </c>
      <c r="AI1378" s="159" t="e">
        <f>SUBTOTAL(9,$V$1202:$V1378)</f>
        <v>#REF!</v>
      </c>
      <c r="AJ1378" s="159">
        <f>IFERROR(+Revisión_Avance_Periodo!$Z1210/Revisión_Avance_Periodo!$Y1210,0)</f>
        <v>0</v>
      </c>
      <c r="AK1378" s="126"/>
      <c r="AL1378" s="127"/>
      <c r="AM1378" s="125"/>
      <c r="AN1378" s="125"/>
      <c r="AO1378" s="128"/>
      <c r="AP1378" s="129"/>
    </row>
    <row r="1379" spans="1:42" x14ac:dyDescent="0.25">
      <c r="A1379" s="97">
        <v>103</v>
      </c>
      <c r="B1379" s="435" t="e">
        <f>CONCATENATE(Revisión_Avance_Periodo!$D1211,";",Revisión_Avance_Periodo!$F1211,";",Revisión_Avance_Periodo!$L1211)</f>
        <v>#REF!</v>
      </c>
      <c r="C1379" s="435" t="e">
        <f t="shared" si="110"/>
        <v>#REF!</v>
      </c>
      <c r="D1379" s="123" t="e">
        <f>VLOOKUP($A1379,#REF!,3,FALSE)</f>
        <v>#REF!</v>
      </c>
      <c r="E1379" s="436" t="e">
        <f>VLOOKUP($A1379,#REF!,4,FALSE)</f>
        <v>#REF!</v>
      </c>
      <c r="F1379" s="103" t="e">
        <f>VLOOKUP($A1379,#REF!,5,FALSE)</f>
        <v>#REF!</v>
      </c>
      <c r="G1379" s="98" t="e">
        <f>VLOOKUP($A1379,#REF!,8,FALSE)</f>
        <v>#REF!</v>
      </c>
      <c r="H1379" s="93" t="e">
        <f>VLOOKUP($A1379,#REF!,7,FALSE)</f>
        <v>#REF!</v>
      </c>
      <c r="I1379" s="438" t="e">
        <f>VLOOKUP($A1379,#REF!,10,FALSE)</f>
        <v>#REF!</v>
      </c>
      <c r="J1379" s="98" t="e">
        <f>VLOOKUP($A1379,#REF!,11,FALSE)</f>
        <v>#REF!</v>
      </c>
      <c r="K1379" s="114" t="e">
        <f>VLOOKUP($A1379,#REF!,12,FALSE)</f>
        <v>#REF!</v>
      </c>
      <c r="L1379" s="98" t="e">
        <f>VLOOKUP($A1379,#REF!,13,FALSE)</f>
        <v>#REF!</v>
      </c>
      <c r="M1379" s="438" t="e">
        <f>VLOOKUP($A1379,#REF!,14,FALSE)</f>
        <v>#REF!</v>
      </c>
      <c r="N1379" s="103" t="e">
        <f>VLOOKUP($A1379,#REF!,15,FALSE)</f>
        <v>#REF!</v>
      </c>
      <c r="O1379" s="103" t="e">
        <f>VLOOKUP($A1379,#REF!,18,FALSE)</f>
        <v>#REF!</v>
      </c>
      <c r="P1379" s="93" t="e">
        <f>VLOOKUP($A1379,#REF!,41,FALSE)</f>
        <v>#REF!</v>
      </c>
      <c r="Q1379" s="115" t="e">
        <f>VLOOKUP(Revisión_Avance_Periodo!$L1211,#REF!,30,FALSE)</f>
        <v>#REF!</v>
      </c>
      <c r="R1379" s="116">
        <v>2019</v>
      </c>
      <c r="S1379" s="196">
        <v>43768</v>
      </c>
      <c r="T1379" s="124" t="s">
        <v>77</v>
      </c>
      <c r="U1379" s="117" t="e">
        <f>INDEX(#REF!,MATCH(Revisión_Avance_Periodo!$L1379,#REF!,0),MATCH(Revisión_Avance_Periodo!$T1379,#REF!,0))</f>
        <v>#REF!</v>
      </c>
      <c r="V1379" s="117" t="e">
        <f>INDEX(#REF!,MATCH(Revisión_Avance_Periodo!$L1379,#REF!,0),MATCH(Revisión_Avance_Periodo!$T1379,#REF!,0))</f>
        <v>#REF!</v>
      </c>
      <c r="W1379" s="130" t="e">
        <f t="shared" si="112"/>
        <v>#REF!</v>
      </c>
      <c r="X1379" s="124" t="e">
        <f>VLOOKUP(W1379,Tabla_Estado_Meta_OAP_2019[#All],3,TRUE)</f>
        <v>#REF!</v>
      </c>
      <c r="Y1379" s="150" t="e">
        <f>SUBTOTAL(9,$U$206:$U1379)</f>
        <v>#REF!</v>
      </c>
      <c r="Z1379" s="159" t="e">
        <f>SUBTOTAL(9,$V$206:$V1379)</f>
        <v>#REF!</v>
      </c>
      <c r="AA1379" s="159">
        <f>IFERROR(+Revisión_Avance_Periodo!$Z1379/Revisión_Avance_Periodo!$Y1379,0)</f>
        <v>0</v>
      </c>
      <c r="AB1379" s="126"/>
      <c r="AC1379" s="127"/>
      <c r="AD1379" s="125"/>
      <c r="AE1379" s="125"/>
      <c r="AF1379" s="128"/>
      <c r="AG1379" s="129"/>
      <c r="AH1379" s="150" t="e">
        <f>SUBTOTAL(9,$U$1202:$U1379)</f>
        <v>#REF!</v>
      </c>
      <c r="AI1379" s="159" t="e">
        <f>SUBTOTAL(9,$V$1202:$V1379)</f>
        <v>#REF!</v>
      </c>
      <c r="AJ1379" s="159">
        <f>IFERROR(+Revisión_Avance_Periodo!$Z1211/Revisión_Avance_Periodo!$Y1211,0)</f>
        <v>0</v>
      </c>
      <c r="AK1379" s="126"/>
      <c r="AL1379" s="127"/>
      <c r="AM1379" s="125"/>
      <c r="AN1379" s="125"/>
      <c r="AO1379" s="128"/>
      <c r="AP1379" s="129"/>
    </row>
    <row r="1380" spans="1:42" x14ac:dyDescent="0.25">
      <c r="A1380" s="92">
        <v>103</v>
      </c>
      <c r="B1380" s="435" t="e">
        <f>CONCATENATE(Revisión_Avance_Periodo!$D1212,";",Revisión_Avance_Periodo!$F1212,";",Revisión_Avance_Periodo!$L1212)</f>
        <v>#REF!</v>
      </c>
      <c r="C1380" s="435" t="e">
        <f t="shared" si="110"/>
        <v>#REF!</v>
      </c>
      <c r="D1380" s="114" t="e">
        <f>VLOOKUP($A1380,#REF!,3,FALSE)</f>
        <v>#REF!</v>
      </c>
      <c r="E1380" s="436" t="e">
        <f>VLOOKUP($A1380,#REF!,4,FALSE)</f>
        <v>#REF!</v>
      </c>
      <c r="F1380" s="102" t="e">
        <f>VLOOKUP($A1380,#REF!,5,FALSE)</f>
        <v>#REF!</v>
      </c>
      <c r="G1380" s="93" t="e">
        <f>VLOOKUP($A1380,#REF!,8,FALSE)</f>
        <v>#REF!</v>
      </c>
      <c r="H1380" s="93" t="e">
        <f>VLOOKUP($A1380,#REF!,7,FALSE)</f>
        <v>#REF!</v>
      </c>
      <c r="I1380" s="438" t="e">
        <f>VLOOKUP($A1380,#REF!,10,FALSE)</f>
        <v>#REF!</v>
      </c>
      <c r="J1380" s="93" t="e">
        <f>VLOOKUP($A1380,#REF!,11,FALSE)</f>
        <v>#REF!</v>
      </c>
      <c r="K1380" s="114" t="e">
        <f>VLOOKUP($A1380,#REF!,12,FALSE)</f>
        <v>#REF!</v>
      </c>
      <c r="L1380" s="93" t="e">
        <f>VLOOKUP($A1380,#REF!,13,FALSE)</f>
        <v>#REF!</v>
      </c>
      <c r="M1380" s="438" t="e">
        <f>VLOOKUP($A1380,#REF!,14,FALSE)</f>
        <v>#REF!</v>
      </c>
      <c r="N1380" s="102" t="e">
        <f>VLOOKUP($A1380,#REF!,15,FALSE)</f>
        <v>#REF!</v>
      </c>
      <c r="O1380" s="102" t="e">
        <f>VLOOKUP($A1380,#REF!,18,FALSE)</f>
        <v>#REF!</v>
      </c>
      <c r="P1380" s="93" t="e">
        <f>VLOOKUP($A1380,#REF!,41,FALSE)</f>
        <v>#REF!</v>
      </c>
      <c r="Q1380" s="115" t="e">
        <f>VLOOKUP(Revisión_Avance_Periodo!$L1212,#REF!,30,FALSE)</f>
        <v>#REF!</v>
      </c>
      <c r="R1380" s="116">
        <v>2019</v>
      </c>
      <c r="S1380" s="196">
        <v>43799</v>
      </c>
      <c r="T1380" s="116" t="s">
        <v>78</v>
      </c>
      <c r="U1380" s="117" t="e">
        <f>INDEX(#REF!,MATCH(Revisión_Avance_Periodo!$L1380,#REF!,0),MATCH(Revisión_Avance_Periodo!$T1380,#REF!,0))</f>
        <v>#REF!</v>
      </c>
      <c r="V1380" s="117" t="e">
        <f>INDEX(#REF!,MATCH(Revisión_Avance_Periodo!$L1380,#REF!,0),MATCH(Revisión_Avance_Periodo!$T1380,#REF!,0))</f>
        <v>#REF!</v>
      </c>
      <c r="W1380" s="131" t="e">
        <f t="shared" si="112"/>
        <v>#REF!</v>
      </c>
      <c r="X1380" s="116" t="e">
        <f>VLOOKUP(W1380,Tabla_Estado_Meta_OAP_2019[#All],3,TRUE)</f>
        <v>#REF!</v>
      </c>
      <c r="Y1380" s="150" t="e">
        <f>SUBTOTAL(9,$U$206:$U1380)</f>
        <v>#REF!</v>
      </c>
      <c r="Z1380" s="159" t="e">
        <f>SUBTOTAL(9,$V$206:$V1380)</f>
        <v>#REF!</v>
      </c>
      <c r="AA1380" s="159">
        <f>IFERROR(+Revisión_Avance_Periodo!$Z1380/Revisión_Avance_Periodo!$Y1380,0)</f>
        <v>0</v>
      </c>
      <c r="AB1380" s="126"/>
      <c r="AC1380" s="127"/>
      <c r="AD1380" s="125"/>
      <c r="AE1380" s="125"/>
      <c r="AF1380" s="128"/>
      <c r="AG1380" s="129"/>
      <c r="AH1380" s="150" t="e">
        <f>SUBTOTAL(9,$U$1202:$U1380)</f>
        <v>#REF!</v>
      </c>
      <c r="AI1380" s="159" t="e">
        <f>SUBTOTAL(9,$V$1202:$V1380)</f>
        <v>#REF!</v>
      </c>
      <c r="AJ1380" s="159">
        <f>IFERROR(+Revisión_Avance_Periodo!$Z1212/Revisión_Avance_Periodo!$Y1212,0)</f>
        <v>0</v>
      </c>
      <c r="AK1380" s="126"/>
      <c r="AL1380" s="127"/>
      <c r="AM1380" s="125"/>
      <c r="AN1380" s="125"/>
      <c r="AO1380" s="128"/>
      <c r="AP1380" s="129"/>
    </row>
    <row r="1381" spans="1:42" ht="15.75" thickBot="1" x14ac:dyDescent="0.3">
      <c r="A1381" s="97">
        <v>103</v>
      </c>
      <c r="B1381" s="435" t="e">
        <f>CONCATENATE(Revisión_Avance_Periodo!$D1213,";",Revisión_Avance_Periodo!$F1213,";",Revisión_Avance_Periodo!$L1213)</f>
        <v>#REF!</v>
      </c>
      <c r="C1381" s="435" t="e">
        <f t="shared" si="110"/>
        <v>#REF!</v>
      </c>
      <c r="D1381" s="123" t="e">
        <f>VLOOKUP($A1381,#REF!,3,FALSE)</f>
        <v>#REF!</v>
      </c>
      <c r="E1381" s="436" t="e">
        <f>VLOOKUP($A1381,#REF!,4,FALSE)</f>
        <v>#REF!</v>
      </c>
      <c r="F1381" s="103" t="e">
        <f>VLOOKUP($A1381,#REF!,5,FALSE)</f>
        <v>#REF!</v>
      </c>
      <c r="G1381" s="98" t="e">
        <f>VLOOKUP($A1381,#REF!,8,FALSE)</f>
        <v>#REF!</v>
      </c>
      <c r="H1381" s="93" t="e">
        <f>VLOOKUP($A1381,#REF!,7,FALSE)</f>
        <v>#REF!</v>
      </c>
      <c r="I1381" s="438" t="e">
        <f>VLOOKUP($A1381,#REF!,10,FALSE)</f>
        <v>#REF!</v>
      </c>
      <c r="J1381" s="98" t="e">
        <f>VLOOKUP($A1381,#REF!,11,FALSE)</f>
        <v>#REF!</v>
      </c>
      <c r="K1381" s="114" t="e">
        <f>VLOOKUP($A1381,#REF!,12,FALSE)</f>
        <v>#REF!</v>
      </c>
      <c r="L1381" s="98" t="e">
        <f>VLOOKUP($A1381,#REF!,13,FALSE)</f>
        <v>#REF!</v>
      </c>
      <c r="M1381" s="438" t="e">
        <f>VLOOKUP($A1381,#REF!,14,FALSE)</f>
        <v>#REF!</v>
      </c>
      <c r="N1381" s="103" t="e">
        <f>VLOOKUP($A1381,#REF!,15,FALSE)</f>
        <v>#REF!</v>
      </c>
      <c r="O1381" s="103" t="e">
        <f>VLOOKUP($A1381,#REF!,18,FALSE)</f>
        <v>#REF!</v>
      </c>
      <c r="P1381" s="93" t="e">
        <f>VLOOKUP($A1381,#REF!,41,FALSE)</f>
        <v>#REF!</v>
      </c>
      <c r="Q1381" s="115" t="e">
        <f>VLOOKUP(Revisión_Avance_Periodo!$L1213,#REF!,30,FALSE)</f>
        <v>#REF!</v>
      </c>
      <c r="R1381" s="116">
        <v>2019</v>
      </c>
      <c r="S1381" s="196">
        <v>43829</v>
      </c>
      <c r="T1381" s="124" t="s">
        <v>79</v>
      </c>
      <c r="U1381" s="117" t="e">
        <f>INDEX(#REF!,MATCH(Revisión_Avance_Periodo!$L1381,#REF!,0),MATCH(Revisión_Avance_Periodo!$T1381,#REF!,0))</f>
        <v>#REF!</v>
      </c>
      <c r="V1381" s="117" t="e">
        <f>INDEX(#REF!,MATCH(Revisión_Avance_Periodo!$L1381,#REF!,0),MATCH(Revisión_Avance_Periodo!$T1381,#REF!,0))</f>
        <v>#REF!</v>
      </c>
      <c r="W1381" s="130" t="e">
        <f t="shared" si="112"/>
        <v>#REF!</v>
      </c>
      <c r="X1381" s="124" t="e">
        <f>VLOOKUP(W1381,Tabla_Estado_Meta_OAP_2019[#All],3,TRUE)</f>
        <v>#REF!</v>
      </c>
      <c r="Y1381" s="150" t="e">
        <f>SUBTOTAL(9,$U$206:$U1381)</f>
        <v>#REF!</v>
      </c>
      <c r="Z1381" s="159" t="e">
        <f>SUBTOTAL(9,$V$206:$V1381)</f>
        <v>#REF!</v>
      </c>
      <c r="AA1381" s="159">
        <f>IFERROR(+Revisión_Avance_Periodo!$Z1381/Revisión_Avance_Periodo!$Y1381,0)</f>
        <v>0</v>
      </c>
      <c r="AB1381" s="126"/>
      <c r="AC1381" s="127"/>
      <c r="AD1381" s="125"/>
      <c r="AE1381" s="125"/>
      <c r="AF1381" s="128"/>
      <c r="AG1381" s="129"/>
      <c r="AH1381" s="150" t="e">
        <f>SUBTOTAL(9,$U$1202:$U1381)</f>
        <v>#REF!</v>
      </c>
      <c r="AI1381" s="159" t="e">
        <f>SUBTOTAL(9,$V$1202:$V1381)</f>
        <v>#REF!</v>
      </c>
      <c r="AJ1381" s="159">
        <f>IFERROR(+Revisión_Avance_Periodo!$Z1213/Revisión_Avance_Periodo!$Y1213,0)</f>
        <v>0</v>
      </c>
      <c r="AK1381" s="126"/>
      <c r="AL1381" s="127"/>
      <c r="AM1381" s="125"/>
      <c r="AN1381" s="125"/>
      <c r="AO1381" s="128"/>
      <c r="AP1381" s="129"/>
    </row>
    <row r="1382" spans="1:42" x14ac:dyDescent="0.25">
      <c r="A1382" s="92">
        <v>104</v>
      </c>
      <c r="B1382" s="435" t="e">
        <f>CONCATENATE(Revisión_Avance_Periodo!$D1214,";",Revisión_Avance_Periodo!$F1214,";",Revisión_Avance_Periodo!$L1214)</f>
        <v>#REF!</v>
      </c>
      <c r="C1382" s="435" t="e">
        <f t="shared" si="110"/>
        <v>#REF!</v>
      </c>
      <c r="D1382" s="114" t="e">
        <f>VLOOKUP($A1382,#REF!,3,FALSE)</f>
        <v>#REF!</v>
      </c>
      <c r="E1382" s="436" t="e">
        <f>VLOOKUP($A1382,#REF!,4,FALSE)</f>
        <v>#REF!</v>
      </c>
      <c r="F1382" s="102" t="e">
        <f>VLOOKUP($A1382,#REF!,5,FALSE)</f>
        <v>#REF!</v>
      </c>
      <c r="G1382" s="93" t="e">
        <f>VLOOKUP($A1382,#REF!,8,FALSE)</f>
        <v>#REF!</v>
      </c>
      <c r="H1382" s="93" t="e">
        <f>VLOOKUP($A1382,#REF!,7,FALSE)</f>
        <v>#REF!</v>
      </c>
      <c r="I1382" s="438" t="e">
        <f>VLOOKUP($A1382,#REF!,10,FALSE)</f>
        <v>#REF!</v>
      </c>
      <c r="J1382" s="93" t="e">
        <f>VLOOKUP($A1382,#REF!,11,FALSE)</f>
        <v>#REF!</v>
      </c>
      <c r="K1382" s="114" t="e">
        <f>VLOOKUP($A1382,#REF!,12,FALSE)</f>
        <v>#REF!</v>
      </c>
      <c r="L1382" s="93" t="e">
        <f>VLOOKUP($A1382,#REF!,13,FALSE)</f>
        <v>#REF!</v>
      </c>
      <c r="M1382" s="438" t="e">
        <f>VLOOKUP($A1382,#REF!,14,FALSE)</f>
        <v>#REF!</v>
      </c>
      <c r="N1382" s="102" t="e">
        <f>VLOOKUP($A1382,#REF!,15,FALSE)</f>
        <v>#REF!</v>
      </c>
      <c r="O1382" s="102" t="e">
        <f>VLOOKUP($A1382,#REF!,18,FALSE)</f>
        <v>#REF!</v>
      </c>
      <c r="P1382" s="93" t="e">
        <f>VLOOKUP($A1382,#REF!,41,FALSE)</f>
        <v>#REF!</v>
      </c>
      <c r="Q1382" s="115" t="e">
        <f>VLOOKUP(Revisión_Avance_Periodo!$L1214,#REF!,30,FALSE)</f>
        <v>#REF!</v>
      </c>
      <c r="R1382" s="116">
        <v>2019</v>
      </c>
      <c r="S1382" s="196">
        <v>43495</v>
      </c>
      <c r="T1382" s="116" t="s">
        <v>68</v>
      </c>
      <c r="U1382" s="117" t="e">
        <f>INDEX(#REF!,MATCH(Revisión_Avance_Periodo!$L1382,#REF!,0),MATCH(Revisión_Avance_Periodo!$T1382,#REF!,0))</f>
        <v>#REF!</v>
      </c>
      <c r="V1382" s="117" t="e">
        <f>INDEX(#REF!,MATCH(Revisión_Avance_Periodo!$L1382,#REF!,0),MATCH(Revisión_Avance_Periodo!$T1382,#REF!,0))</f>
        <v>#REF!</v>
      </c>
      <c r="W1382" s="118">
        <f>IFERROR((V1382/U1382),0)</f>
        <v>0</v>
      </c>
      <c r="X1382" s="116" t="str">
        <f>VLOOKUP(W1382,Tabla_Estado_Meta_OAP_2019[#All],3,TRUE)</f>
        <v>Por Ejecutar</v>
      </c>
      <c r="Y1382" s="148" t="e">
        <f>SUBTOTAL(9,$U$206:$U1382)</f>
        <v>#REF!</v>
      </c>
      <c r="Z1382" s="162" t="e">
        <f>SUBTOTAL(9,$V$206:$V1382)</f>
        <v>#REF!</v>
      </c>
      <c r="AA1382" s="162">
        <f>IFERROR(+Revisión_Avance_Periodo!$Z1382/Revisión_Avance_Periodo!$Y1382,0)</f>
        <v>0</v>
      </c>
      <c r="AB1382" s="120" t="e">
        <f>SUBTOTAL(9,U1382:U1393)</f>
        <v>#REF!</v>
      </c>
      <c r="AC1382" s="119" t="e">
        <f>SUBTOTAL(9,V1382:V1393)</f>
        <v>#REF!</v>
      </c>
      <c r="AD1382" s="119" t="e">
        <f>+AC1382/AB1382</f>
        <v>#REF!</v>
      </c>
      <c r="AE1382" s="119" t="e">
        <f>100%-Revisión_Avance_Periodo!$AD1382</f>
        <v>#REF!</v>
      </c>
      <c r="AF1382" s="121" t="e">
        <f>VLOOKUP(AD1382,Tabla_Estado_Meta_OAP_2019[],3,TRUE)</f>
        <v>#REF!</v>
      </c>
      <c r="AG1382" s="122" t="e">
        <f>Revisión_Avance_Periodo!$AD1382*Revisión_Avance_Periodo!$Q1382</f>
        <v>#REF!</v>
      </c>
      <c r="AH1382" s="148" t="e">
        <f>SUBTOTAL(9,$U$1214:$U1382)</f>
        <v>#REF!</v>
      </c>
      <c r="AI1382" s="162" t="e">
        <f>SUBTOTAL(9,$V$1214:$V1382)</f>
        <v>#REF!</v>
      </c>
      <c r="AJ1382" s="162">
        <f>IFERROR(+Revisión_Avance_Periodo!$Z1214/Revisión_Avance_Periodo!$Y1214,0)</f>
        <v>0</v>
      </c>
      <c r="AK1382" s="120" t="e">
        <f>SUBTOTAL(9,AD1382:AD1393)</f>
        <v>#REF!</v>
      </c>
      <c r="AL1382" s="119" t="e">
        <f>SUBTOTAL(9,AE1382:AE1393)</f>
        <v>#REF!</v>
      </c>
      <c r="AM1382" s="119" t="e">
        <f>+AL1382/AK1382</f>
        <v>#REF!</v>
      </c>
      <c r="AN1382" s="119" t="e">
        <f>100%-Revisión_Avance_Periodo!$AD1214</f>
        <v>#REF!</v>
      </c>
      <c r="AO1382" s="121" t="e">
        <f>VLOOKUP(AM1382,Tabla_Estado_Meta_OAP_2019[],3,TRUE)</f>
        <v>#REF!</v>
      </c>
      <c r="AP1382" s="122" t="e">
        <f>Revisión_Avance_Periodo!$AD1214*Revisión_Avance_Periodo!$Q1214</f>
        <v>#REF!</v>
      </c>
    </row>
    <row r="1383" spans="1:42" x14ac:dyDescent="0.25">
      <c r="A1383" s="97">
        <v>104</v>
      </c>
      <c r="B1383" s="435" t="e">
        <f>CONCATENATE(Revisión_Avance_Periodo!$D1215,";",Revisión_Avance_Periodo!$F1215,";",Revisión_Avance_Periodo!$L1215)</f>
        <v>#REF!</v>
      </c>
      <c r="C1383" s="435" t="e">
        <f t="shared" si="110"/>
        <v>#REF!</v>
      </c>
      <c r="D1383" s="123" t="e">
        <f>VLOOKUP($A1383,#REF!,3,FALSE)</f>
        <v>#REF!</v>
      </c>
      <c r="E1383" s="436" t="e">
        <f>VLOOKUP($A1383,#REF!,4,FALSE)</f>
        <v>#REF!</v>
      </c>
      <c r="F1383" s="103" t="e">
        <f>VLOOKUP($A1383,#REF!,5,FALSE)</f>
        <v>#REF!</v>
      </c>
      <c r="G1383" s="98" t="e">
        <f>VLOOKUP($A1383,#REF!,8,FALSE)</f>
        <v>#REF!</v>
      </c>
      <c r="H1383" s="93" t="e">
        <f>VLOOKUP($A1383,#REF!,7,FALSE)</f>
        <v>#REF!</v>
      </c>
      <c r="I1383" s="438" t="e">
        <f>VLOOKUP($A1383,#REF!,10,FALSE)</f>
        <v>#REF!</v>
      </c>
      <c r="J1383" s="98" t="e">
        <f>VLOOKUP($A1383,#REF!,11,FALSE)</f>
        <v>#REF!</v>
      </c>
      <c r="K1383" s="114" t="e">
        <f>VLOOKUP($A1383,#REF!,12,FALSE)</f>
        <v>#REF!</v>
      </c>
      <c r="L1383" s="98" t="e">
        <f>VLOOKUP($A1383,#REF!,13,FALSE)</f>
        <v>#REF!</v>
      </c>
      <c r="M1383" s="438" t="e">
        <f>VLOOKUP($A1383,#REF!,14,FALSE)</f>
        <v>#REF!</v>
      </c>
      <c r="N1383" s="103" t="e">
        <f>VLOOKUP($A1383,#REF!,15,FALSE)</f>
        <v>#REF!</v>
      </c>
      <c r="O1383" s="103" t="e">
        <f>VLOOKUP($A1383,#REF!,18,FALSE)</f>
        <v>#REF!</v>
      </c>
      <c r="P1383" s="93" t="e">
        <f>VLOOKUP($A1383,#REF!,41,FALSE)</f>
        <v>#REF!</v>
      </c>
      <c r="Q1383" s="115" t="e">
        <f>VLOOKUP(Revisión_Avance_Periodo!$L1215,#REF!,30,FALSE)</f>
        <v>#REF!</v>
      </c>
      <c r="R1383" s="116">
        <v>2019</v>
      </c>
      <c r="S1383" s="196">
        <v>43524</v>
      </c>
      <c r="T1383" s="124" t="s">
        <v>69</v>
      </c>
      <c r="U1383" s="117" t="e">
        <f>INDEX(#REF!,MATCH(Revisión_Avance_Periodo!$L1383,#REF!,0),MATCH(Revisión_Avance_Periodo!$T1383,#REF!,0))</f>
        <v>#REF!</v>
      </c>
      <c r="V1383" s="117" t="e">
        <f>INDEX(#REF!,MATCH(Revisión_Avance_Periodo!$L1383,#REF!,0),MATCH(Revisión_Avance_Periodo!$T1383,#REF!,0))</f>
        <v>#REF!</v>
      </c>
      <c r="W1383" s="118">
        <f>IFERROR((V1383/U1383),0)</f>
        <v>0</v>
      </c>
      <c r="X1383" s="124" t="str">
        <f>VLOOKUP(W1383,Tabla_Estado_Meta_OAP_2019[#All],3,TRUE)</f>
        <v>Por Ejecutar</v>
      </c>
      <c r="Y1383" s="150" t="e">
        <f>SUBTOTAL(9,$U$206:$U1383)</f>
        <v>#REF!</v>
      </c>
      <c r="Z1383" s="159" t="e">
        <f>SUBTOTAL(9,$V$206:$V1383)</f>
        <v>#REF!</v>
      </c>
      <c r="AA1383" s="159">
        <f>IFERROR(+Revisión_Avance_Periodo!$Z1383/Revisión_Avance_Periodo!$Y1383,0)</f>
        <v>0</v>
      </c>
      <c r="AB1383" s="126"/>
      <c r="AC1383" s="127"/>
      <c r="AD1383" s="125"/>
      <c r="AE1383" s="125"/>
      <c r="AF1383" s="128"/>
      <c r="AG1383" s="129"/>
      <c r="AH1383" s="150" t="e">
        <f>SUBTOTAL(9,$U$1214:$U1383)</f>
        <v>#REF!</v>
      </c>
      <c r="AI1383" s="159" t="e">
        <f>SUBTOTAL(9,$V$1214:$V1383)</f>
        <v>#REF!</v>
      </c>
      <c r="AJ1383" s="159">
        <f>IFERROR(+Revisión_Avance_Periodo!$Z1215/Revisión_Avance_Periodo!$Y1215,0)</f>
        <v>0</v>
      </c>
      <c r="AK1383" s="126"/>
      <c r="AL1383" s="127"/>
      <c r="AM1383" s="125"/>
      <c r="AN1383" s="125"/>
      <c r="AO1383" s="128"/>
      <c r="AP1383" s="129"/>
    </row>
    <row r="1384" spans="1:42" x14ac:dyDescent="0.25">
      <c r="A1384" s="92">
        <v>104</v>
      </c>
      <c r="B1384" s="435" t="e">
        <f>CONCATENATE(Revisión_Avance_Periodo!$D1216,";",Revisión_Avance_Periodo!$F1216,";",Revisión_Avance_Periodo!$L1216)</f>
        <v>#REF!</v>
      </c>
      <c r="C1384" s="435" t="e">
        <f t="shared" si="110"/>
        <v>#REF!</v>
      </c>
      <c r="D1384" s="114" t="e">
        <f>VLOOKUP($A1384,#REF!,3,FALSE)</f>
        <v>#REF!</v>
      </c>
      <c r="E1384" s="436" t="e">
        <f>VLOOKUP($A1384,#REF!,4,FALSE)</f>
        <v>#REF!</v>
      </c>
      <c r="F1384" s="102" t="e">
        <f>VLOOKUP($A1384,#REF!,5,FALSE)</f>
        <v>#REF!</v>
      </c>
      <c r="G1384" s="93" t="e">
        <f>VLOOKUP($A1384,#REF!,8,FALSE)</f>
        <v>#REF!</v>
      </c>
      <c r="H1384" s="93" t="e">
        <f>VLOOKUP($A1384,#REF!,7,FALSE)</f>
        <v>#REF!</v>
      </c>
      <c r="I1384" s="438" t="e">
        <f>VLOOKUP($A1384,#REF!,10,FALSE)</f>
        <v>#REF!</v>
      </c>
      <c r="J1384" s="93" t="e">
        <f>VLOOKUP($A1384,#REF!,11,FALSE)</f>
        <v>#REF!</v>
      </c>
      <c r="K1384" s="114" t="e">
        <f>VLOOKUP($A1384,#REF!,12,FALSE)</f>
        <v>#REF!</v>
      </c>
      <c r="L1384" s="93" t="e">
        <f>VLOOKUP($A1384,#REF!,13,FALSE)</f>
        <v>#REF!</v>
      </c>
      <c r="M1384" s="438" t="e">
        <f>VLOOKUP($A1384,#REF!,14,FALSE)</f>
        <v>#REF!</v>
      </c>
      <c r="N1384" s="102" t="e">
        <f>VLOOKUP($A1384,#REF!,15,FALSE)</f>
        <v>#REF!</v>
      </c>
      <c r="O1384" s="102" t="e">
        <f>VLOOKUP($A1384,#REF!,18,FALSE)</f>
        <v>#REF!</v>
      </c>
      <c r="P1384" s="93" t="e">
        <f>VLOOKUP($A1384,#REF!,41,FALSE)</f>
        <v>#REF!</v>
      </c>
      <c r="Q1384" s="115" t="e">
        <f>VLOOKUP(Revisión_Avance_Periodo!$L1216,#REF!,30,FALSE)</f>
        <v>#REF!</v>
      </c>
      <c r="R1384" s="116">
        <v>2019</v>
      </c>
      <c r="S1384" s="196">
        <v>43554</v>
      </c>
      <c r="T1384" s="116" t="s">
        <v>70</v>
      </c>
      <c r="U1384" s="117" t="e">
        <f>INDEX(#REF!,MATCH(Revisión_Avance_Periodo!$L1384,#REF!,0),MATCH(Revisión_Avance_Periodo!$T1384,#REF!,0))</f>
        <v>#REF!</v>
      </c>
      <c r="V1384" s="117" t="e">
        <f>INDEX(#REF!,MATCH(Revisión_Avance_Periodo!$L1384,#REF!,0),MATCH(Revisión_Avance_Periodo!$T1384,#REF!,0))</f>
        <v>#REF!</v>
      </c>
      <c r="W1384" s="118">
        <f>IFERROR((V1384/U1384),0)</f>
        <v>0</v>
      </c>
      <c r="X1384" s="116" t="str">
        <f>VLOOKUP(W1384,Tabla_Estado_Meta_OAP_2019[#All],3,TRUE)</f>
        <v>Por Ejecutar</v>
      </c>
      <c r="Y1384" s="150" t="e">
        <f>SUBTOTAL(9,$U$206:$U1384)</f>
        <v>#REF!</v>
      </c>
      <c r="Z1384" s="159" t="e">
        <f>SUBTOTAL(9,$V$206:$V1384)</f>
        <v>#REF!</v>
      </c>
      <c r="AA1384" s="159">
        <f>IFERROR(+Revisión_Avance_Periodo!$Z1384/Revisión_Avance_Periodo!$Y1384,0)</f>
        <v>0</v>
      </c>
      <c r="AB1384" s="126"/>
      <c r="AC1384" s="127"/>
      <c r="AD1384" s="125"/>
      <c r="AE1384" s="125"/>
      <c r="AF1384" s="128"/>
      <c r="AG1384" s="129"/>
      <c r="AH1384" s="150" t="e">
        <f>SUBTOTAL(9,$U$1214:$U1384)</f>
        <v>#REF!</v>
      </c>
      <c r="AI1384" s="159" t="e">
        <f>SUBTOTAL(9,$V$1214:$V1384)</f>
        <v>#REF!</v>
      </c>
      <c r="AJ1384" s="159">
        <f>IFERROR(+Revisión_Avance_Periodo!$Z1216/Revisión_Avance_Periodo!$Y1216,0)</f>
        <v>0</v>
      </c>
      <c r="AK1384" s="126"/>
      <c r="AL1384" s="127"/>
      <c r="AM1384" s="125"/>
      <c r="AN1384" s="125"/>
      <c r="AO1384" s="128"/>
      <c r="AP1384" s="129"/>
    </row>
    <row r="1385" spans="1:42" x14ac:dyDescent="0.25">
      <c r="A1385" s="97">
        <v>104</v>
      </c>
      <c r="B1385" s="435" t="e">
        <f>CONCATENATE(Revisión_Avance_Periodo!$D1217,";",Revisión_Avance_Periodo!$F1217,";",Revisión_Avance_Periodo!$L1217)</f>
        <v>#REF!</v>
      </c>
      <c r="C1385" s="435" t="e">
        <f t="shared" si="110"/>
        <v>#REF!</v>
      </c>
      <c r="D1385" s="123" t="e">
        <f>VLOOKUP($A1385,#REF!,3,FALSE)</f>
        <v>#REF!</v>
      </c>
      <c r="E1385" s="436" t="e">
        <f>VLOOKUP($A1385,#REF!,4,FALSE)</f>
        <v>#REF!</v>
      </c>
      <c r="F1385" s="103" t="e">
        <f>VLOOKUP($A1385,#REF!,5,FALSE)</f>
        <v>#REF!</v>
      </c>
      <c r="G1385" s="98" t="e">
        <f>VLOOKUP($A1385,#REF!,8,FALSE)</f>
        <v>#REF!</v>
      </c>
      <c r="H1385" s="93" t="e">
        <f>VLOOKUP($A1385,#REF!,7,FALSE)</f>
        <v>#REF!</v>
      </c>
      <c r="I1385" s="438" t="e">
        <f>VLOOKUP($A1385,#REF!,10,FALSE)</f>
        <v>#REF!</v>
      </c>
      <c r="J1385" s="98" t="e">
        <f>VLOOKUP($A1385,#REF!,11,FALSE)</f>
        <v>#REF!</v>
      </c>
      <c r="K1385" s="114" t="e">
        <f>VLOOKUP($A1385,#REF!,12,FALSE)</f>
        <v>#REF!</v>
      </c>
      <c r="L1385" s="98" t="e">
        <f>VLOOKUP($A1385,#REF!,13,FALSE)</f>
        <v>#REF!</v>
      </c>
      <c r="M1385" s="438" t="e">
        <f>VLOOKUP($A1385,#REF!,14,FALSE)</f>
        <v>#REF!</v>
      </c>
      <c r="N1385" s="103" t="e">
        <f>VLOOKUP($A1385,#REF!,15,FALSE)</f>
        <v>#REF!</v>
      </c>
      <c r="O1385" s="103" t="e">
        <f>VLOOKUP($A1385,#REF!,18,FALSE)</f>
        <v>#REF!</v>
      </c>
      <c r="P1385" s="93" t="e">
        <f>VLOOKUP($A1385,#REF!,41,FALSE)</f>
        <v>#REF!</v>
      </c>
      <c r="Q1385" s="115" t="e">
        <f>VLOOKUP(Revisión_Avance_Periodo!$L1217,#REF!,30,FALSE)</f>
        <v>#REF!</v>
      </c>
      <c r="R1385" s="116">
        <v>2019</v>
      </c>
      <c r="S1385" s="196">
        <v>43585</v>
      </c>
      <c r="T1385" s="124" t="s">
        <v>71</v>
      </c>
      <c r="U1385" s="117" t="e">
        <f>INDEX(#REF!,MATCH(Revisión_Avance_Periodo!$L1385,#REF!,0),MATCH(Revisión_Avance_Periodo!$T1385,#REF!,0))</f>
        <v>#REF!</v>
      </c>
      <c r="V1385" s="117" t="e">
        <f>INDEX(#REF!,MATCH(Revisión_Avance_Periodo!$L1385,#REF!,0),MATCH(Revisión_Avance_Periodo!$T1385,#REF!,0))</f>
        <v>#REF!</v>
      </c>
      <c r="W1385" s="130" t="e">
        <f>V1385/U1385</f>
        <v>#REF!</v>
      </c>
      <c r="X1385" s="124" t="e">
        <f>VLOOKUP(W1385,Tabla_Estado_Meta_OAP_2019[#All],3,TRUE)</f>
        <v>#REF!</v>
      </c>
      <c r="Y1385" s="150" t="e">
        <f>SUBTOTAL(9,$U$206:$U1385)</f>
        <v>#REF!</v>
      </c>
      <c r="Z1385" s="159" t="e">
        <f>SUBTOTAL(9,$V$206:$V1385)</f>
        <v>#REF!</v>
      </c>
      <c r="AA1385" s="159">
        <f>IFERROR(+Revisión_Avance_Periodo!$Z1385/Revisión_Avance_Periodo!$Y1385,0)</f>
        <v>0</v>
      </c>
      <c r="AB1385" s="126"/>
      <c r="AC1385" s="127"/>
      <c r="AD1385" s="125"/>
      <c r="AE1385" s="125"/>
      <c r="AF1385" s="128"/>
      <c r="AG1385" s="129"/>
      <c r="AH1385" s="150" t="e">
        <f>SUBTOTAL(9,$U$1214:$U1385)</f>
        <v>#REF!</v>
      </c>
      <c r="AI1385" s="159" t="e">
        <f>SUBTOTAL(9,$V$1214:$V1385)</f>
        <v>#REF!</v>
      </c>
      <c r="AJ1385" s="159">
        <f>IFERROR(+Revisión_Avance_Periodo!$Z1217/Revisión_Avance_Periodo!$Y1217,0)</f>
        <v>0</v>
      </c>
      <c r="AK1385" s="126"/>
      <c r="AL1385" s="127"/>
      <c r="AM1385" s="125"/>
      <c r="AN1385" s="125"/>
      <c r="AO1385" s="128"/>
      <c r="AP1385" s="129"/>
    </row>
    <row r="1386" spans="1:42" x14ac:dyDescent="0.25">
      <c r="A1386" s="92">
        <v>104</v>
      </c>
      <c r="B1386" s="435" t="e">
        <f>CONCATENATE(Revisión_Avance_Periodo!$D1218,";",Revisión_Avance_Periodo!$F1218,";",Revisión_Avance_Periodo!$L1218)</f>
        <v>#REF!</v>
      </c>
      <c r="C1386" s="435" t="e">
        <f t="shared" si="110"/>
        <v>#REF!</v>
      </c>
      <c r="D1386" s="114" t="e">
        <f>VLOOKUP($A1386,#REF!,3,FALSE)</f>
        <v>#REF!</v>
      </c>
      <c r="E1386" s="436" t="e">
        <f>VLOOKUP($A1386,#REF!,4,FALSE)</f>
        <v>#REF!</v>
      </c>
      <c r="F1386" s="102" t="e">
        <f>VLOOKUP($A1386,#REF!,5,FALSE)</f>
        <v>#REF!</v>
      </c>
      <c r="G1386" s="93" t="e">
        <f>VLOOKUP($A1386,#REF!,8,FALSE)</f>
        <v>#REF!</v>
      </c>
      <c r="H1386" s="93" t="e">
        <f>VLOOKUP($A1386,#REF!,7,FALSE)</f>
        <v>#REF!</v>
      </c>
      <c r="I1386" s="438" t="e">
        <f>VLOOKUP($A1386,#REF!,10,FALSE)</f>
        <v>#REF!</v>
      </c>
      <c r="J1386" s="93" t="e">
        <f>VLOOKUP($A1386,#REF!,11,FALSE)</f>
        <v>#REF!</v>
      </c>
      <c r="K1386" s="114" t="e">
        <f>VLOOKUP($A1386,#REF!,12,FALSE)</f>
        <v>#REF!</v>
      </c>
      <c r="L1386" s="93" t="e">
        <f>VLOOKUP($A1386,#REF!,13,FALSE)</f>
        <v>#REF!</v>
      </c>
      <c r="M1386" s="438" t="e">
        <f>VLOOKUP($A1386,#REF!,14,FALSE)</f>
        <v>#REF!</v>
      </c>
      <c r="N1386" s="102" t="e">
        <f>VLOOKUP($A1386,#REF!,15,FALSE)</f>
        <v>#REF!</v>
      </c>
      <c r="O1386" s="102" t="e">
        <f>VLOOKUP($A1386,#REF!,18,FALSE)</f>
        <v>#REF!</v>
      </c>
      <c r="P1386" s="93" t="e">
        <f>VLOOKUP($A1386,#REF!,41,FALSE)</f>
        <v>#REF!</v>
      </c>
      <c r="Q1386" s="115" t="e">
        <f>VLOOKUP(Revisión_Avance_Periodo!$L1218,#REF!,30,FALSE)</f>
        <v>#REF!</v>
      </c>
      <c r="R1386" s="116">
        <v>2019</v>
      </c>
      <c r="S1386" s="196">
        <v>43615</v>
      </c>
      <c r="T1386" s="116" t="s">
        <v>72</v>
      </c>
      <c r="U1386" s="117" t="e">
        <f>INDEX(#REF!,MATCH(Revisión_Avance_Periodo!$L1386,#REF!,0),MATCH(Revisión_Avance_Periodo!$T1386,#REF!,0))</f>
        <v>#REF!</v>
      </c>
      <c r="V1386" s="117" t="e">
        <f>INDEX(#REF!,MATCH(Revisión_Avance_Periodo!$L1386,#REF!,0),MATCH(Revisión_Avance_Periodo!$T1386,#REF!,0))</f>
        <v>#REF!</v>
      </c>
      <c r="W1386" s="118">
        <f>IFERROR((V1386/U1386),0)</f>
        <v>0</v>
      </c>
      <c r="X1386" s="116" t="str">
        <f>VLOOKUP(W1386,Tabla_Estado_Meta_OAP_2019[#All],3,TRUE)</f>
        <v>Por Ejecutar</v>
      </c>
      <c r="Y1386" s="150" t="e">
        <f>SUBTOTAL(9,$U$206:$U1386)</f>
        <v>#REF!</v>
      </c>
      <c r="Z1386" s="159" t="e">
        <f>SUBTOTAL(9,$V$206:$V1386)</f>
        <v>#REF!</v>
      </c>
      <c r="AA1386" s="159">
        <f>IFERROR(+Revisión_Avance_Periodo!$Z1386/Revisión_Avance_Periodo!$Y1386,0)</f>
        <v>0</v>
      </c>
      <c r="AB1386" s="126"/>
      <c r="AC1386" s="127"/>
      <c r="AD1386" s="125"/>
      <c r="AE1386" s="125"/>
      <c r="AF1386" s="128"/>
      <c r="AG1386" s="129"/>
      <c r="AH1386" s="150" t="e">
        <f>SUBTOTAL(9,$U$1214:$U1386)</f>
        <v>#REF!</v>
      </c>
      <c r="AI1386" s="159" t="e">
        <f>SUBTOTAL(9,$V$1214:$V1386)</f>
        <v>#REF!</v>
      </c>
      <c r="AJ1386" s="159">
        <f>IFERROR(+Revisión_Avance_Periodo!$Z1218/Revisión_Avance_Periodo!$Y1218,0)</f>
        <v>0</v>
      </c>
      <c r="AK1386" s="126"/>
      <c r="AL1386" s="127"/>
      <c r="AM1386" s="125"/>
      <c r="AN1386" s="125"/>
      <c r="AO1386" s="128"/>
      <c r="AP1386" s="129"/>
    </row>
    <row r="1387" spans="1:42" x14ac:dyDescent="0.25">
      <c r="A1387" s="97">
        <v>104</v>
      </c>
      <c r="B1387" s="435" t="e">
        <f>CONCATENATE(Revisión_Avance_Periodo!$D1219,";",Revisión_Avance_Periodo!$F1219,";",Revisión_Avance_Periodo!$L1219)</f>
        <v>#REF!</v>
      </c>
      <c r="C1387" s="435" t="e">
        <f t="shared" si="110"/>
        <v>#REF!</v>
      </c>
      <c r="D1387" s="123" t="e">
        <f>VLOOKUP($A1387,#REF!,3,FALSE)</f>
        <v>#REF!</v>
      </c>
      <c r="E1387" s="436" t="e">
        <f>VLOOKUP($A1387,#REF!,4,FALSE)</f>
        <v>#REF!</v>
      </c>
      <c r="F1387" s="103" t="e">
        <f>VLOOKUP($A1387,#REF!,5,FALSE)</f>
        <v>#REF!</v>
      </c>
      <c r="G1387" s="98" t="e">
        <f>VLOOKUP($A1387,#REF!,8,FALSE)</f>
        <v>#REF!</v>
      </c>
      <c r="H1387" s="93" t="e">
        <f>VLOOKUP($A1387,#REF!,7,FALSE)</f>
        <v>#REF!</v>
      </c>
      <c r="I1387" s="438" t="e">
        <f>VLOOKUP($A1387,#REF!,10,FALSE)</f>
        <v>#REF!</v>
      </c>
      <c r="J1387" s="98" t="e">
        <f>VLOOKUP($A1387,#REF!,11,FALSE)</f>
        <v>#REF!</v>
      </c>
      <c r="K1387" s="114" t="e">
        <f>VLOOKUP($A1387,#REF!,12,FALSE)</f>
        <v>#REF!</v>
      </c>
      <c r="L1387" s="98" t="e">
        <f>VLOOKUP($A1387,#REF!,13,FALSE)</f>
        <v>#REF!</v>
      </c>
      <c r="M1387" s="438" t="e">
        <f>VLOOKUP($A1387,#REF!,14,FALSE)</f>
        <v>#REF!</v>
      </c>
      <c r="N1387" s="103" t="e">
        <f>VLOOKUP($A1387,#REF!,15,FALSE)</f>
        <v>#REF!</v>
      </c>
      <c r="O1387" s="103" t="e">
        <f>VLOOKUP($A1387,#REF!,18,FALSE)</f>
        <v>#REF!</v>
      </c>
      <c r="P1387" s="93" t="e">
        <f>VLOOKUP($A1387,#REF!,41,FALSE)</f>
        <v>#REF!</v>
      </c>
      <c r="Q1387" s="115" t="e">
        <f>VLOOKUP(Revisión_Avance_Periodo!$L1219,#REF!,30,FALSE)</f>
        <v>#REF!</v>
      </c>
      <c r="R1387" s="116">
        <v>2019</v>
      </c>
      <c r="S1387" s="196">
        <v>43646</v>
      </c>
      <c r="T1387" s="124" t="s">
        <v>73</v>
      </c>
      <c r="U1387" s="117" t="e">
        <f>INDEX(#REF!,MATCH(Revisión_Avance_Periodo!$L1387,#REF!,0),MATCH(Revisión_Avance_Periodo!$T1387,#REF!,0))</f>
        <v>#REF!</v>
      </c>
      <c r="V1387" s="117" t="e">
        <f>INDEX(#REF!,MATCH(Revisión_Avance_Periodo!$L1387,#REF!,0),MATCH(Revisión_Avance_Periodo!$T1387,#REF!,0))</f>
        <v>#REF!</v>
      </c>
      <c r="W1387" s="118">
        <f>IFERROR((V1387/U1387),0)</f>
        <v>0</v>
      </c>
      <c r="X1387" s="124" t="str">
        <f>VLOOKUP(W1387,Tabla_Estado_Meta_OAP_2019[#All],3,TRUE)</f>
        <v>Por Ejecutar</v>
      </c>
      <c r="Y1387" s="150" t="e">
        <f>SUBTOTAL(9,$U$206:$U1387)</f>
        <v>#REF!</v>
      </c>
      <c r="Z1387" s="159" t="e">
        <f>SUBTOTAL(9,$V$206:$V1387)</f>
        <v>#REF!</v>
      </c>
      <c r="AA1387" s="159">
        <f>IFERROR(+Revisión_Avance_Periodo!$Z1387/Revisión_Avance_Periodo!$Y1387,0)</f>
        <v>0</v>
      </c>
      <c r="AB1387" s="126"/>
      <c r="AC1387" s="127"/>
      <c r="AD1387" s="125"/>
      <c r="AE1387" s="125"/>
      <c r="AF1387" s="128"/>
      <c r="AG1387" s="129"/>
      <c r="AH1387" s="150" t="e">
        <f>SUBTOTAL(9,$U$1214:$U1387)</f>
        <v>#REF!</v>
      </c>
      <c r="AI1387" s="159" t="e">
        <f>SUBTOTAL(9,$V$1214:$V1387)</f>
        <v>#REF!</v>
      </c>
      <c r="AJ1387" s="159">
        <f>IFERROR(+Revisión_Avance_Periodo!$Z1219/Revisión_Avance_Periodo!$Y1219,0)</f>
        <v>0</v>
      </c>
      <c r="AK1387" s="126"/>
      <c r="AL1387" s="127"/>
      <c r="AM1387" s="125"/>
      <c r="AN1387" s="125"/>
      <c r="AO1387" s="128"/>
      <c r="AP1387" s="129"/>
    </row>
    <row r="1388" spans="1:42" x14ac:dyDescent="0.25">
      <c r="A1388" s="92">
        <v>104</v>
      </c>
      <c r="B1388" s="435" t="e">
        <f>CONCATENATE(Revisión_Avance_Periodo!$D1220,";",Revisión_Avance_Periodo!$F1220,";",Revisión_Avance_Periodo!$L1220)</f>
        <v>#REF!</v>
      </c>
      <c r="C1388" s="435" t="e">
        <f t="shared" si="110"/>
        <v>#REF!</v>
      </c>
      <c r="D1388" s="114" t="e">
        <f>VLOOKUP($A1388,#REF!,3,FALSE)</f>
        <v>#REF!</v>
      </c>
      <c r="E1388" s="436" t="e">
        <f>VLOOKUP($A1388,#REF!,4,FALSE)</f>
        <v>#REF!</v>
      </c>
      <c r="F1388" s="102" t="e">
        <f>VLOOKUP($A1388,#REF!,5,FALSE)</f>
        <v>#REF!</v>
      </c>
      <c r="G1388" s="93" t="e">
        <f>VLOOKUP($A1388,#REF!,8,FALSE)</f>
        <v>#REF!</v>
      </c>
      <c r="H1388" s="93" t="e">
        <f>VLOOKUP($A1388,#REF!,7,FALSE)</f>
        <v>#REF!</v>
      </c>
      <c r="I1388" s="438" t="e">
        <f>VLOOKUP($A1388,#REF!,10,FALSE)</f>
        <v>#REF!</v>
      </c>
      <c r="J1388" s="93" t="e">
        <f>VLOOKUP($A1388,#REF!,11,FALSE)</f>
        <v>#REF!</v>
      </c>
      <c r="K1388" s="114" t="e">
        <f>VLOOKUP($A1388,#REF!,12,FALSE)</f>
        <v>#REF!</v>
      </c>
      <c r="L1388" s="93" t="e">
        <f>VLOOKUP($A1388,#REF!,13,FALSE)</f>
        <v>#REF!</v>
      </c>
      <c r="M1388" s="438" t="e">
        <f>VLOOKUP($A1388,#REF!,14,FALSE)</f>
        <v>#REF!</v>
      </c>
      <c r="N1388" s="102" t="e">
        <f>VLOOKUP($A1388,#REF!,15,FALSE)</f>
        <v>#REF!</v>
      </c>
      <c r="O1388" s="102" t="e">
        <f>VLOOKUP($A1388,#REF!,18,FALSE)</f>
        <v>#REF!</v>
      </c>
      <c r="P1388" s="93" t="e">
        <f>VLOOKUP($A1388,#REF!,41,FALSE)</f>
        <v>#REF!</v>
      </c>
      <c r="Q1388" s="115" t="e">
        <f>VLOOKUP(Revisión_Avance_Periodo!$L1220,#REF!,30,FALSE)</f>
        <v>#REF!</v>
      </c>
      <c r="R1388" s="116">
        <v>2019</v>
      </c>
      <c r="S1388" s="196">
        <v>43676</v>
      </c>
      <c r="T1388" s="116" t="s">
        <v>74</v>
      </c>
      <c r="U1388" s="117" t="e">
        <f>INDEX(#REF!,MATCH(Revisión_Avance_Periodo!$L1388,#REF!,0),MATCH(Revisión_Avance_Periodo!$T1388,#REF!,0))</f>
        <v>#REF!</v>
      </c>
      <c r="V1388" s="117" t="e">
        <f>INDEX(#REF!,MATCH(Revisión_Avance_Periodo!$L1388,#REF!,0),MATCH(Revisión_Avance_Periodo!$T1388,#REF!,0))</f>
        <v>#REF!</v>
      </c>
      <c r="W1388" s="118">
        <f>IFERROR((V1388/U1388),0)</f>
        <v>0</v>
      </c>
      <c r="X1388" s="116" t="str">
        <f>VLOOKUP(W1388,Tabla_Estado_Meta_OAP_2019[#All],3,TRUE)</f>
        <v>Por Ejecutar</v>
      </c>
      <c r="Y1388" s="150" t="e">
        <f>SUBTOTAL(9,$U$206:$U1388)</f>
        <v>#REF!</v>
      </c>
      <c r="Z1388" s="159" t="e">
        <f>SUBTOTAL(9,$V$206:$V1388)</f>
        <v>#REF!</v>
      </c>
      <c r="AA1388" s="159">
        <f>IFERROR(+Revisión_Avance_Periodo!$Z1388/Revisión_Avance_Periodo!$Y1388,0)</f>
        <v>0</v>
      </c>
      <c r="AB1388" s="126"/>
      <c r="AC1388" s="127"/>
      <c r="AD1388" s="125"/>
      <c r="AE1388" s="125"/>
      <c r="AF1388" s="128"/>
      <c r="AG1388" s="129"/>
      <c r="AH1388" s="150" t="e">
        <f>SUBTOTAL(9,$U$1214:$U1388)</f>
        <v>#REF!</v>
      </c>
      <c r="AI1388" s="159" t="e">
        <f>SUBTOTAL(9,$V$1214:$V1388)</f>
        <v>#REF!</v>
      </c>
      <c r="AJ1388" s="159">
        <f>IFERROR(+Revisión_Avance_Periodo!$Z1220/Revisión_Avance_Periodo!$Y1220,0)</f>
        <v>0</v>
      </c>
      <c r="AK1388" s="126"/>
      <c r="AL1388" s="127"/>
      <c r="AM1388" s="125"/>
      <c r="AN1388" s="125"/>
      <c r="AO1388" s="128"/>
      <c r="AP1388" s="129"/>
    </row>
    <row r="1389" spans="1:42" x14ac:dyDescent="0.25">
      <c r="A1389" s="97">
        <v>104</v>
      </c>
      <c r="B1389" s="435" t="e">
        <f>CONCATENATE(Revisión_Avance_Periodo!$D1221,";",Revisión_Avance_Periodo!$F1221,";",Revisión_Avance_Periodo!$L1221)</f>
        <v>#REF!</v>
      </c>
      <c r="C1389" s="435" t="e">
        <f t="shared" si="110"/>
        <v>#REF!</v>
      </c>
      <c r="D1389" s="123" t="e">
        <f>VLOOKUP($A1389,#REF!,3,FALSE)</f>
        <v>#REF!</v>
      </c>
      <c r="E1389" s="436" t="e">
        <f>VLOOKUP($A1389,#REF!,4,FALSE)</f>
        <v>#REF!</v>
      </c>
      <c r="F1389" s="103" t="e">
        <f>VLOOKUP($A1389,#REF!,5,FALSE)</f>
        <v>#REF!</v>
      </c>
      <c r="G1389" s="98" t="e">
        <f>VLOOKUP($A1389,#REF!,8,FALSE)</f>
        <v>#REF!</v>
      </c>
      <c r="H1389" s="93" t="e">
        <f>VLOOKUP($A1389,#REF!,7,FALSE)</f>
        <v>#REF!</v>
      </c>
      <c r="I1389" s="438" t="e">
        <f>VLOOKUP($A1389,#REF!,10,FALSE)</f>
        <v>#REF!</v>
      </c>
      <c r="J1389" s="98" t="e">
        <f>VLOOKUP($A1389,#REF!,11,FALSE)</f>
        <v>#REF!</v>
      </c>
      <c r="K1389" s="114" t="e">
        <f>VLOOKUP($A1389,#REF!,12,FALSE)</f>
        <v>#REF!</v>
      </c>
      <c r="L1389" s="98" t="e">
        <f>VLOOKUP($A1389,#REF!,13,FALSE)</f>
        <v>#REF!</v>
      </c>
      <c r="M1389" s="438" t="e">
        <f>VLOOKUP($A1389,#REF!,14,FALSE)</f>
        <v>#REF!</v>
      </c>
      <c r="N1389" s="103" t="e">
        <f>VLOOKUP($A1389,#REF!,15,FALSE)</f>
        <v>#REF!</v>
      </c>
      <c r="O1389" s="103" t="e">
        <f>VLOOKUP($A1389,#REF!,18,FALSE)</f>
        <v>#REF!</v>
      </c>
      <c r="P1389" s="93" t="e">
        <f>VLOOKUP($A1389,#REF!,41,FALSE)</f>
        <v>#REF!</v>
      </c>
      <c r="Q1389" s="115" t="e">
        <f>VLOOKUP(Revisión_Avance_Periodo!$L1221,#REF!,30,FALSE)</f>
        <v>#REF!</v>
      </c>
      <c r="R1389" s="116">
        <v>2019</v>
      </c>
      <c r="S1389" s="196">
        <v>43707</v>
      </c>
      <c r="T1389" s="124" t="s">
        <v>75</v>
      </c>
      <c r="U1389" s="117" t="e">
        <f>INDEX(#REF!,MATCH(Revisión_Avance_Periodo!$L1389,#REF!,0),MATCH(Revisión_Avance_Periodo!$T1389,#REF!,0))</f>
        <v>#REF!</v>
      </c>
      <c r="V1389" s="117" t="e">
        <f>INDEX(#REF!,MATCH(Revisión_Avance_Periodo!$L1389,#REF!,0),MATCH(Revisión_Avance_Periodo!$T1389,#REF!,0))</f>
        <v>#REF!</v>
      </c>
      <c r="W1389" s="130" t="e">
        <f>V1389/U1389</f>
        <v>#REF!</v>
      </c>
      <c r="X1389" s="124" t="e">
        <f>VLOOKUP(W1389,Tabla_Estado_Meta_OAP_2019[#All],3,TRUE)</f>
        <v>#REF!</v>
      </c>
      <c r="Y1389" s="150" t="e">
        <f>SUBTOTAL(9,$U$206:$U1389)</f>
        <v>#REF!</v>
      </c>
      <c r="Z1389" s="159" t="e">
        <f>SUBTOTAL(9,$V$206:$V1389)</f>
        <v>#REF!</v>
      </c>
      <c r="AA1389" s="159">
        <f>IFERROR(+Revisión_Avance_Periodo!$Z1389/Revisión_Avance_Periodo!$Y1389,0)</f>
        <v>0</v>
      </c>
      <c r="AB1389" s="126"/>
      <c r="AC1389" s="127"/>
      <c r="AD1389" s="125"/>
      <c r="AE1389" s="125"/>
      <c r="AF1389" s="128"/>
      <c r="AG1389" s="129"/>
      <c r="AH1389" s="150" t="e">
        <f>SUBTOTAL(9,$U$1214:$U1389)</f>
        <v>#REF!</v>
      </c>
      <c r="AI1389" s="159" t="e">
        <f>SUBTOTAL(9,$V$1214:$V1389)</f>
        <v>#REF!</v>
      </c>
      <c r="AJ1389" s="159">
        <f>IFERROR(+Revisión_Avance_Periodo!$Z1221/Revisión_Avance_Periodo!$Y1221,0)</f>
        <v>0</v>
      </c>
      <c r="AK1389" s="126"/>
      <c r="AL1389" s="127"/>
      <c r="AM1389" s="125"/>
      <c r="AN1389" s="125"/>
      <c r="AO1389" s="128"/>
      <c r="AP1389" s="129"/>
    </row>
    <row r="1390" spans="1:42" x14ac:dyDescent="0.25">
      <c r="A1390" s="92">
        <v>104</v>
      </c>
      <c r="B1390" s="435" t="e">
        <f>CONCATENATE(Revisión_Avance_Periodo!$D1222,";",Revisión_Avance_Periodo!$F1222,";",Revisión_Avance_Periodo!$L1222)</f>
        <v>#REF!</v>
      </c>
      <c r="C1390" s="435" t="e">
        <f t="shared" si="110"/>
        <v>#REF!</v>
      </c>
      <c r="D1390" s="114" t="e">
        <f>VLOOKUP($A1390,#REF!,3,FALSE)</f>
        <v>#REF!</v>
      </c>
      <c r="E1390" s="436" t="e">
        <f>VLOOKUP($A1390,#REF!,4,FALSE)</f>
        <v>#REF!</v>
      </c>
      <c r="F1390" s="102" t="e">
        <f>VLOOKUP($A1390,#REF!,5,FALSE)</f>
        <v>#REF!</v>
      </c>
      <c r="G1390" s="93" t="e">
        <f>VLOOKUP($A1390,#REF!,8,FALSE)</f>
        <v>#REF!</v>
      </c>
      <c r="H1390" s="93" t="e">
        <f>VLOOKUP($A1390,#REF!,7,FALSE)</f>
        <v>#REF!</v>
      </c>
      <c r="I1390" s="438" t="e">
        <f>VLOOKUP($A1390,#REF!,10,FALSE)</f>
        <v>#REF!</v>
      </c>
      <c r="J1390" s="93" t="e">
        <f>VLOOKUP($A1390,#REF!,11,FALSE)</f>
        <v>#REF!</v>
      </c>
      <c r="K1390" s="114" t="e">
        <f>VLOOKUP($A1390,#REF!,12,FALSE)</f>
        <v>#REF!</v>
      </c>
      <c r="L1390" s="93" t="e">
        <f>VLOOKUP($A1390,#REF!,13,FALSE)</f>
        <v>#REF!</v>
      </c>
      <c r="M1390" s="438" t="e">
        <f>VLOOKUP($A1390,#REF!,14,FALSE)</f>
        <v>#REF!</v>
      </c>
      <c r="N1390" s="102" t="e">
        <f>VLOOKUP($A1390,#REF!,15,FALSE)</f>
        <v>#REF!</v>
      </c>
      <c r="O1390" s="102" t="e">
        <f>VLOOKUP($A1390,#REF!,18,FALSE)</f>
        <v>#REF!</v>
      </c>
      <c r="P1390" s="93" t="e">
        <f>VLOOKUP($A1390,#REF!,41,FALSE)</f>
        <v>#REF!</v>
      </c>
      <c r="Q1390" s="115" t="e">
        <f>VLOOKUP(Revisión_Avance_Periodo!$L1222,#REF!,30,FALSE)</f>
        <v>#REF!</v>
      </c>
      <c r="R1390" s="116">
        <v>2019</v>
      </c>
      <c r="S1390" s="196">
        <v>43738</v>
      </c>
      <c r="T1390" s="116" t="s">
        <v>76</v>
      </c>
      <c r="U1390" s="117" t="e">
        <f>INDEX(#REF!,MATCH(Revisión_Avance_Periodo!$L1390,#REF!,0),MATCH(Revisión_Avance_Periodo!$T1390,#REF!,0))</f>
        <v>#REF!</v>
      </c>
      <c r="V1390" s="117" t="e">
        <f>INDEX(#REF!,MATCH(Revisión_Avance_Periodo!$L1390,#REF!,0),MATCH(Revisión_Avance_Periodo!$T1390,#REF!,0))</f>
        <v>#REF!</v>
      </c>
      <c r="W1390" s="118">
        <f>IFERROR((V1390/U1390),0)</f>
        <v>0</v>
      </c>
      <c r="X1390" s="116" t="str">
        <f>VLOOKUP(W1390,Tabla_Estado_Meta_OAP_2019[#All],3,TRUE)</f>
        <v>Por Ejecutar</v>
      </c>
      <c r="Y1390" s="150" t="e">
        <f>SUBTOTAL(9,$U$206:$U1390)</f>
        <v>#REF!</v>
      </c>
      <c r="Z1390" s="159" t="e">
        <f>SUBTOTAL(9,$V$206:$V1390)</f>
        <v>#REF!</v>
      </c>
      <c r="AA1390" s="159">
        <f>IFERROR(+Revisión_Avance_Periodo!$Z1390/Revisión_Avance_Periodo!$Y1390,0)</f>
        <v>0</v>
      </c>
      <c r="AB1390" s="126"/>
      <c r="AC1390" s="127"/>
      <c r="AD1390" s="125"/>
      <c r="AE1390" s="125"/>
      <c r="AF1390" s="128"/>
      <c r="AG1390" s="129"/>
      <c r="AH1390" s="150" t="e">
        <f>SUBTOTAL(9,$U$1214:$U1390)</f>
        <v>#REF!</v>
      </c>
      <c r="AI1390" s="159" t="e">
        <f>SUBTOTAL(9,$V$1214:$V1390)</f>
        <v>#REF!</v>
      </c>
      <c r="AJ1390" s="159">
        <f>IFERROR(+Revisión_Avance_Periodo!$Z1222/Revisión_Avance_Periodo!$Y1222,0)</f>
        <v>0</v>
      </c>
      <c r="AK1390" s="126"/>
      <c r="AL1390" s="127"/>
      <c r="AM1390" s="125"/>
      <c r="AN1390" s="125"/>
      <c r="AO1390" s="128"/>
      <c r="AP1390" s="129"/>
    </row>
    <row r="1391" spans="1:42" x14ac:dyDescent="0.25">
      <c r="A1391" s="97">
        <v>104</v>
      </c>
      <c r="B1391" s="435" t="e">
        <f>CONCATENATE(Revisión_Avance_Periodo!$D1223,";",Revisión_Avance_Periodo!$F1223,";",Revisión_Avance_Periodo!$L1223)</f>
        <v>#REF!</v>
      </c>
      <c r="C1391" s="435" t="e">
        <f t="shared" si="110"/>
        <v>#REF!</v>
      </c>
      <c r="D1391" s="123" t="e">
        <f>VLOOKUP($A1391,#REF!,3,FALSE)</f>
        <v>#REF!</v>
      </c>
      <c r="E1391" s="436" t="e">
        <f>VLOOKUP($A1391,#REF!,4,FALSE)</f>
        <v>#REF!</v>
      </c>
      <c r="F1391" s="103" t="e">
        <f>VLOOKUP($A1391,#REF!,5,FALSE)</f>
        <v>#REF!</v>
      </c>
      <c r="G1391" s="98" t="e">
        <f>VLOOKUP($A1391,#REF!,8,FALSE)</f>
        <v>#REF!</v>
      </c>
      <c r="H1391" s="93" t="e">
        <f>VLOOKUP($A1391,#REF!,7,FALSE)</f>
        <v>#REF!</v>
      </c>
      <c r="I1391" s="438" t="e">
        <f>VLOOKUP($A1391,#REF!,10,FALSE)</f>
        <v>#REF!</v>
      </c>
      <c r="J1391" s="98" t="e">
        <f>VLOOKUP($A1391,#REF!,11,FALSE)</f>
        <v>#REF!</v>
      </c>
      <c r="K1391" s="114" t="e">
        <f>VLOOKUP($A1391,#REF!,12,FALSE)</f>
        <v>#REF!</v>
      </c>
      <c r="L1391" s="98" t="e">
        <f>VLOOKUP($A1391,#REF!,13,FALSE)</f>
        <v>#REF!</v>
      </c>
      <c r="M1391" s="438" t="e">
        <f>VLOOKUP($A1391,#REF!,14,FALSE)</f>
        <v>#REF!</v>
      </c>
      <c r="N1391" s="103" t="e">
        <f>VLOOKUP($A1391,#REF!,15,FALSE)</f>
        <v>#REF!</v>
      </c>
      <c r="O1391" s="103" t="e">
        <f>VLOOKUP($A1391,#REF!,18,FALSE)</f>
        <v>#REF!</v>
      </c>
      <c r="P1391" s="93" t="e">
        <f>VLOOKUP($A1391,#REF!,41,FALSE)</f>
        <v>#REF!</v>
      </c>
      <c r="Q1391" s="115" t="e">
        <f>VLOOKUP(Revisión_Avance_Periodo!$L1223,#REF!,30,FALSE)</f>
        <v>#REF!</v>
      </c>
      <c r="R1391" s="116">
        <v>2019</v>
      </c>
      <c r="S1391" s="196">
        <v>43768</v>
      </c>
      <c r="T1391" s="124" t="s">
        <v>77</v>
      </c>
      <c r="U1391" s="117" t="e">
        <f>INDEX(#REF!,MATCH(Revisión_Avance_Periodo!$L1391,#REF!,0),MATCH(Revisión_Avance_Periodo!$T1391,#REF!,0))</f>
        <v>#REF!</v>
      </c>
      <c r="V1391" s="117" t="e">
        <f>INDEX(#REF!,MATCH(Revisión_Avance_Periodo!$L1391,#REF!,0),MATCH(Revisión_Avance_Periodo!$T1391,#REF!,0))</f>
        <v>#REF!</v>
      </c>
      <c r="W1391" s="118">
        <f>IFERROR((V1391/U1391),0)</f>
        <v>0</v>
      </c>
      <c r="X1391" s="124" t="str">
        <f>VLOOKUP(W1391,Tabla_Estado_Meta_OAP_2019[#All],3,TRUE)</f>
        <v>Por Ejecutar</v>
      </c>
      <c r="Y1391" s="150" t="e">
        <f>SUBTOTAL(9,$U$206:$U1391)</f>
        <v>#REF!</v>
      </c>
      <c r="Z1391" s="159" t="e">
        <f>SUBTOTAL(9,$V$206:$V1391)</f>
        <v>#REF!</v>
      </c>
      <c r="AA1391" s="159">
        <f>IFERROR(+Revisión_Avance_Periodo!$Z1391/Revisión_Avance_Periodo!$Y1391,0)</f>
        <v>0</v>
      </c>
      <c r="AB1391" s="126"/>
      <c r="AC1391" s="127"/>
      <c r="AD1391" s="125"/>
      <c r="AE1391" s="125"/>
      <c r="AF1391" s="128"/>
      <c r="AG1391" s="129"/>
      <c r="AH1391" s="150" t="e">
        <f>SUBTOTAL(9,$U$1214:$U1391)</f>
        <v>#REF!</v>
      </c>
      <c r="AI1391" s="159" t="e">
        <f>SUBTOTAL(9,$V$1214:$V1391)</f>
        <v>#REF!</v>
      </c>
      <c r="AJ1391" s="159">
        <f>IFERROR(+Revisión_Avance_Periodo!$Z1223/Revisión_Avance_Periodo!$Y1223,0)</f>
        <v>0</v>
      </c>
      <c r="AK1391" s="126"/>
      <c r="AL1391" s="127"/>
      <c r="AM1391" s="125"/>
      <c r="AN1391" s="125"/>
      <c r="AO1391" s="128"/>
      <c r="AP1391" s="129"/>
    </row>
    <row r="1392" spans="1:42" x14ac:dyDescent="0.25">
      <c r="A1392" s="92">
        <v>104</v>
      </c>
      <c r="B1392" s="435" t="e">
        <f>CONCATENATE(Revisión_Avance_Periodo!$D1224,";",Revisión_Avance_Periodo!$F1224,";",Revisión_Avance_Periodo!$L1224)</f>
        <v>#REF!</v>
      </c>
      <c r="C1392" s="435" t="e">
        <f t="shared" si="110"/>
        <v>#REF!</v>
      </c>
      <c r="D1392" s="114" t="e">
        <f>VLOOKUP($A1392,#REF!,3,FALSE)</f>
        <v>#REF!</v>
      </c>
      <c r="E1392" s="436" t="e">
        <f>VLOOKUP($A1392,#REF!,4,FALSE)</f>
        <v>#REF!</v>
      </c>
      <c r="F1392" s="102" t="e">
        <f>VLOOKUP($A1392,#REF!,5,FALSE)</f>
        <v>#REF!</v>
      </c>
      <c r="G1392" s="93" t="e">
        <f>VLOOKUP($A1392,#REF!,8,FALSE)</f>
        <v>#REF!</v>
      </c>
      <c r="H1392" s="93" t="e">
        <f>VLOOKUP($A1392,#REF!,7,FALSE)</f>
        <v>#REF!</v>
      </c>
      <c r="I1392" s="438" t="e">
        <f>VLOOKUP($A1392,#REF!,10,FALSE)</f>
        <v>#REF!</v>
      </c>
      <c r="J1392" s="93" t="e">
        <f>VLOOKUP($A1392,#REF!,11,FALSE)</f>
        <v>#REF!</v>
      </c>
      <c r="K1392" s="114" t="e">
        <f>VLOOKUP($A1392,#REF!,12,FALSE)</f>
        <v>#REF!</v>
      </c>
      <c r="L1392" s="93" t="e">
        <f>VLOOKUP($A1392,#REF!,13,FALSE)</f>
        <v>#REF!</v>
      </c>
      <c r="M1392" s="438" t="e">
        <f>VLOOKUP($A1392,#REF!,14,FALSE)</f>
        <v>#REF!</v>
      </c>
      <c r="N1392" s="102" t="e">
        <f>VLOOKUP($A1392,#REF!,15,FALSE)</f>
        <v>#REF!</v>
      </c>
      <c r="O1392" s="102" t="e">
        <f>VLOOKUP($A1392,#REF!,18,FALSE)</f>
        <v>#REF!</v>
      </c>
      <c r="P1392" s="93" t="e">
        <f>VLOOKUP($A1392,#REF!,41,FALSE)</f>
        <v>#REF!</v>
      </c>
      <c r="Q1392" s="115" t="e">
        <f>VLOOKUP(Revisión_Avance_Periodo!$L1224,#REF!,30,FALSE)</f>
        <v>#REF!</v>
      </c>
      <c r="R1392" s="116">
        <v>2019</v>
      </c>
      <c r="S1392" s="196">
        <v>43799</v>
      </c>
      <c r="T1392" s="116" t="s">
        <v>78</v>
      </c>
      <c r="U1392" s="117" t="e">
        <f>INDEX(#REF!,MATCH(Revisión_Avance_Periodo!$L1392,#REF!,0),MATCH(Revisión_Avance_Periodo!$T1392,#REF!,0))</f>
        <v>#REF!</v>
      </c>
      <c r="V1392" s="117" t="e">
        <f>INDEX(#REF!,MATCH(Revisión_Avance_Periodo!$L1392,#REF!,0),MATCH(Revisión_Avance_Periodo!$T1392,#REF!,0))</f>
        <v>#REF!</v>
      </c>
      <c r="W1392" s="118">
        <f>IFERROR((V1392/U1392),0)</f>
        <v>0</v>
      </c>
      <c r="X1392" s="116" t="str">
        <f>VLOOKUP(W1392,Tabla_Estado_Meta_OAP_2019[#All],3,TRUE)</f>
        <v>Por Ejecutar</v>
      </c>
      <c r="Y1392" s="150" t="e">
        <f>SUBTOTAL(9,$U$206:$U1392)</f>
        <v>#REF!</v>
      </c>
      <c r="Z1392" s="159" t="e">
        <f>SUBTOTAL(9,$V$206:$V1392)</f>
        <v>#REF!</v>
      </c>
      <c r="AA1392" s="159">
        <f>IFERROR(+Revisión_Avance_Periodo!$Z1392/Revisión_Avance_Periodo!$Y1392,0)</f>
        <v>0</v>
      </c>
      <c r="AB1392" s="126"/>
      <c r="AC1392" s="127"/>
      <c r="AD1392" s="125"/>
      <c r="AE1392" s="125"/>
      <c r="AF1392" s="128"/>
      <c r="AG1392" s="129"/>
      <c r="AH1392" s="150" t="e">
        <f>SUBTOTAL(9,$U$1214:$U1392)</f>
        <v>#REF!</v>
      </c>
      <c r="AI1392" s="159" t="e">
        <f>SUBTOTAL(9,$V$1214:$V1392)</f>
        <v>#REF!</v>
      </c>
      <c r="AJ1392" s="159">
        <f>IFERROR(+Revisión_Avance_Periodo!$Z1224/Revisión_Avance_Periodo!$Y1224,0)</f>
        <v>0</v>
      </c>
      <c r="AK1392" s="126"/>
      <c r="AL1392" s="127"/>
      <c r="AM1392" s="125"/>
      <c r="AN1392" s="125"/>
      <c r="AO1392" s="128"/>
      <c r="AP1392" s="129"/>
    </row>
    <row r="1393" spans="1:42" ht="15.75" thickBot="1" x14ac:dyDescent="0.3">
      <c r="A1393" s="97">
        <v>104</v>
      </c>
      <c r="B1393" s="435" t="e">
        <f>CONCATENATE(Revisión_Avance_Periodo!$D1225,";",Revisión_Avance_Periodo!$F1225,";",Revisión_Avance_Periodo!$L1225)</f>
        <v>#REF!</v>
      </c>
      <c r="C1393" s="435" t="e">
        <f t="shared" si="110"/>
        <v>#REF!</v>
      </c>
      <c r="D1393" s="123" t="e">
        <f>VLOOKUP($A1393,#REF!,3,FALSE)</f>
        <v>#REF!</v>
      </c>
      <c r="E1393" s="436" t="e">
        <f>VLOOKUP($A1393,#REF!,4,FALSE)</f>
        <v>#REF!</v>
      </c>
      <c r="F1393" s="103" t="e">
        <f>VLOOKUP($A1393,#REF!,5,FALSE)</f>
        <v>#REF!</v>
      </c>
      <c r="G1393" s="98" t="e">
        <f>VLOOKUP($A1393,#REF!,8,FALSE)</f>
        <v>#REF!</v>
      </c>
      <c r="H1393" s="93" t="e">
        <f>VLOOKUP($A1393,#REF!,7,FALSE)</f>
        <v>#REF!</v>
      </c>
      <c r="I1393" s="438" t="e">
        <f>VLOOKUP($A1393,#REF!,10,FALSE)</f>
        <v>#REF!</v>
      </c>
      <c r="J1393" s="98" t="e">
        <f>VLOOKUP($A1393,#REF!,11,FALSE)</f>
        <v>#REF!</v>
      </c>
      <c r="K1393" s="114" t="e">
        <f>VLOOKUP($A1393,#REF!,12,FALSE)</f>
        <v>#REF!</v>
      </c>
      <c r="L1393" s="98" t="e">
        <f>VLOOKUP($A1393,#REF!,13,FALSE)</f>
        <v>#REF!</v>
      </c>
      <c r="M1393" s="438" t="e">
        <f>VLOOKUP($A1393,#REF!,14,FALSE)</f>
        <v>#REF!</v>
      </c>
      <c r="N1393" s="103" t="e">
        <f>VLOOKUP($A1393,#REF!,15,FALSE)</f>
        <v>#REF!</v>
      </c>
      <c r="O1393" s="103" t="e">
        <f>VLOOKUP($A1393,#REF!,18,FALSE)</f>
        <v>#REF!</v>
      </c>
      <c r="P1393" s="93" t="e">
        <f>VLOOKUP($A1393,#REF!,41,FALSE)</f>
        <v>#REF!</v>
      </c>
      <c r="Q1393" s="115" t="e">
        <f>VLOOKUP(Revisión_Avance_Periodo!$L1225,#REF!,30,FALSE)</f>
        <v>#REF!</v>
      </c>
      <c r="R1393" s="116">
        <v>2019</v>
      </c>
      <c r="S1393" s="196">
        <v>43829</v>
      </c>
      <c r="T1393" s="124" t="s">
        <v>79</v>
      </c>
      <c r="U1393" s="117" t="e">
        <f>INDEX(#REF!,MATCH(Revisión_Avance_Periodo!$L1393,#REF!,0),MATCH(Revisión_Avance_Periodo!$T1393,#REF!,0))</f>
        <v>#REF!</v>
      </c>
      <c r="V1393" s="117" t="e">
        <f>INDEX(#REF!,MATCH(Revisión_Avance_Periodo!$L1393,#REF!,0),MATCH(Revisión_Avance_Periodo!$T1393,#REF!,0))</f>
        <v>#REF!</v>
      </c>
      <c r="W1393" s="130" t="e">
        <f>V1393/U1393</f>
        <v>#REF!</v>
      </c>
      <c r="X1393" s="124" t="e">
        <f>VLOOKUP(W1393,Tabla_Estado_Meta_OAP_2019[#All],3,TRUE)</f>
        <v>#REF!</v>
      </c>
      <c r="Y1393" s="150" t="e">
        <f>SUBTOTAL(9,$U$206:$U1393)</f>
        <v>#REF!</v>
      </c>
      <c r="Z1393" s="159" t="e">
        <f>SUBTOTAL(9,$V$206:$V1393)</f>
        <v>#REF!</v>
      </c>
      <c r="AA1393" s="159">
        <f>IFERROR(+Revisión_Avance_Periodo!$Z1393/Revisión_Avance_Periodo!$Y1393,0)</f>
        <v>0</v>
      </c>
      <c r="AB1393" s="126"/>
      <c r="AC1393" s="127"/>
      <c r="AD1393" s="125"/>
      <c r="AE1393" s="125"/>
      <c r="AF1393" s="128"/>
      <c r="AG1393" s="129"/>
      <c r="AH1393" s="150" t="e">
        <f>SUBTOTAL(9,$U$1214:$U1393)</f>
        <v>#REF!</v>
      </c>
      <c r="AI1393" s="159" t="e">
        <f>SUBTOTAL(9,$V$1214:$V1393)</f>
        <v>#REF!</v>
      </c>
      <c r="AJ1393" s="159">
        <f>IFERROR(+Revisión_Avance_Periodo!$Z1225/Revisión_Avance_Periodo!$Y1225,0)</f>
        <v>0</v>
      </c>
      <c r="AK1393" s="126"/>
      <c r="AL1393" s="127"/>
      <c r="AM1393" s="125"/>
      <c r="AN1393" s="125"/>
      <c r="AO1393" s="128"/>
      <c r="AP1393" s="129"/>
    </row>
    <row r="1394" spans="1:42" x14ac:dyDescent="0.25">
      <c r="A1394" s="92">
        <v>105</v>
      </c>
      <c r="B1394" s="435" t="e">
        <f>CONCATENATE(Revisión_Avance_Periodo!$D1226,";",Revisión_Avance_Periodo!$F1226,";",Revisión_Avance_Periodo!$L1226)</f>
        <v>#REF!</v>
      </c>
      <c r="C1394" s="435" t="e">
        <f t="shared" si="110"/>
        <v>#REF!</v>
      </c>
      <c r="D1394" s="114" t="e">
        <f>VLOOKUP($A1394,#REF!,3,FALSE)</f>
        <v>#REF!</v>
      </c>
      <c r="E1394" s="436" t="e">
        <f>VLOOKUP($A1394,#REF!,4,FALSE)</f>
        <v>#REF!</v>
      </c>
      <c r="F1394" s="102" t="e">
        <f>VLOOKUP($A1394,#REF!,5,FALSE)</f>
        <v>#REF!</v>
      </c>
      <c r="G1394" s="93" t="e">
        <f>VLOOKUP($A1394,#REF!,8,FALSE)</f>
        <v>#REF!</v>
      </c>
      <c r="H1394" s="93" t="e">
        <f>VLOOKUP($A1394,#REF!,7,FALSE)</f>
        <v>#REF!</v>
      </c>
      <c r="I1394" s="438" t="e">
        <f>VLOOKUP($A1394,#REF!,10,FALSE)</f>
        <v>#REF!</v>
      </c>
      <c r="J1394" s="93" t="e">
        <f>VLOOKUP($A1394,#REF!,11,FALSE)</f>
        <v>#REF!</v>
      </c>
      <c r="K1394" s="114" t="e">
        <f>VLOOKUP($A1394,#REF!,12,FALSE)</f>
        <v>#REF!</v>
      </c>
      <c r="L1394" s="93" t="e">
        <f>VLOOKUP($A1394,#REF!,13,FALSE)</f>
        <v>#REF!</v>
      </c>
      <c r="M1394" s="438" t="e">
        <f>VLOOKUP($A1394,#REF!,14,FALSE)</f>
        <v>#REF!</v>
      </c>
      <c r="N1394" s="102" t="e">
        <f>VLOOKUP($A1394,#REF!,15,FALSE)</f>
        <v>#REF!</v>
      </c>
      <c r="O1394" s="102" t="e">
        <f>VLOOKUP($A1394,#REF!,18,FALSE)</f>
        <v>#REF!</v>
      </c>
      <c r="P1394" s="93" t="e">
        <f>VLOOKUP($A1394,#REF!,41,FALSE)</f>
        <v>#REF!</v>
      </c>
      <c r="Q1394" s="115" t="e">
        <f>VLOOKUP(Revisión_Avance_Periodo!$L1226,#REF!,30,FALSE)</f>
        <v>#REF!</v>
      </c>
      <c r="R1394" s="116">
        <v>2019</v>
      </c>
      <c r="S1394" s="196">
        <v>43495</v>
      </c>
      <c r="T1394" s="116" t="s">
        <v>68</v>
      </c>
      <c r="U1394" s="117" t="e">
        <f>INDEX(#REF!,MATCH(Revisión_Avance_Periodo!$L1394,#REF!,0),MATCH(Revisión_Avance_Periodo!$T1394,#REF!,0))</f>
        <v>#REF!</v>
      </c>
      <c r="V1394" s="117" t="e">
        <f>INDEX(#REF!,MATCH(Revisión_Avance_Periodo!$L1394,#REF!,0),MATCH(Revisión_Avance_Periodo!$T1394,#REF!,0))</f>
        <v>#REF!</v>
      </c>
      <c r="W1394" s="118">
        <f>IFERROR((V1394/U1394),0)</f>
        <v>0</v>
      </c>
      <c r="X1394" s="116" t="str">
        <f>VLOOKUP(W1394,Tabla_Estado_Meta_OAP_2019[#All],3,TRUE)</f>
        <v>Por Ejecutar</v>
      </c>
      <c r="Y1394" s="148" t="e">
        <f>SUBTOTAL(9,$U$206:$U1394)</f>
        <v>#REF!</v>
      </c>
      <c r="Z1394" s="162" t="e">
        <f>SUBTOTAL(9,$V$206:$V1394)</f>
        <v>#REF!</v>
      </c>
      <c r="AA1394" s="162">
        <f>IFERROR(+Revisión_Avance_Periodo!$Z1394/Revisión_Avance_Periodo!$Y1394,0)</f>
        <v>0</v>
      </c>
      <c r="AB1394" s="120" t="e">
        <f>SUBTOTAL(9,U1394:U1405)</f>
        <v>#REF!</v>
      </c>
      <c r="AC1394" s="119" t="e">
        <f>SUBTOTAL(9,V1394:V1405)</f>
        <v>#REF!</v>
      </c>
      <c r="AD1394" s="119" t="e">
        <f>+AC1394/AB1394</f>
        <v>#REF!</v>
      </c>
      <c r="AE1394" s="119" t="e">
        <f>100%-Revisión_Avance_Periodo!$AD1394</f>
        <v>#REF!</v>
      </c>
      <c r="AF1394" s="121" t="e">
        <f>VLOOKUP(AD1394,Tabla_Estado_Meta_OAP_2019[],3,TRUE)</f>
        <v>#REF!</v>
      </c>
      <c r="AG1394" s="122" t="e">
        <f>Revisión_Avance_Periodo!$AD1394*Revisión_Avance_Periodo!$Q1394</f>
        <v>#REF!</v>
      </c>
      <c r="AH1394" s="148" t="e">
        <f>SUBTOTAL(9,$U$1226:$U1394)</f>
        <v>#REF!</v>
      </c>
      <c r="AI1394" s="162" t="e">
        <f>SUBTOTAL(9,$V$1226:$V1394)</f>
        <v>#REF!</v>
      </c>
      <c r="AJ1394" s="162">
        <f>IFERROR(+Revisión_Avance_Periodo!$Z1226/Revisión_Avance_Periodo!$Y1226,0)</f>
        <v>0</v>
      </c>
      <c r="AK1394" s="120" t="e">
        <f>SUBTOTAL(9,AD1394:AD1405)</f>
        <v>#REF!</v>
      </c>
      <c r="AL1394" s="119" t="e">
        <f>SUBTOTAL(9,AE1394:AE1405)</f>
        <v>#REF!</v>
      </c>
      <c r="AM1394" s="119" t="e">
        <f>+AL1394/AK1394</f>
        <v>#REF!</v>
      </c>
      <c r="AN1394" s="119" t="e">
        <f>100%-Revisión_Avance_Periodo!$AD1226</f>
        <v>#REF!</v>
      </c>
      <c r="AO1394" s="121" t="e">
        <f>VLOOKUP(AM1394,Tabla_Estado_Meta_OAP_2019[],3,TRUE)</f>
        <v>#REF!</v>
      </c>
      <c r="AP1394" s="122" t="e">
        <f>Revisión_Avance_Periodo!$AD1226*Revisión_Avance_Periodo!$Q1226</f>
        <v>#REF!</v>
      </c>
    </row>
    <row r="1395" spans="1:42" x14ac:dyDescent="0.25">
      <c r="A1395" s="97">
        <v>105</v>
      </c>
      <c r="B1395" s="435" t="e">
        <f>CONCATENATE(Revisión_Avance_Periodo!$D1227,";",Revisión_Avance_Periodo!$F1227,";",Revisión_Avance_Periodo!$L1227)</f>
        <v>#REF!</v>
      </c>
      <c r="C1395" s="435" t="e">
        <f t="shared" si="110"/>
        <v>#REF!</v>
      </c>
      <c r="D1395" s="123" t="e">
        <f>VLOOKUP($A1395,#REF!,3,FALSE)</f>
        <v>#REF!</v>
      </c>
      <c r="E1395" s="436" t="e">
        <f>VLOOKUP($A1395,#REF!,4,FALSE)</f>
        <v>#REF!</v>
      </c>
      <c r="F1395" s="103" t="e">
        <f>VLOOKUP($A1395,#REF!,5,FALSE)</f>
        <v>#REF!</v>
      </c>
      <c r="G1395" s="98" t="e">
        <f>VLOOKUP($A1395,#REF!,8,FALSE)</f>
        <v>#REF!</v>
      </c>
      <c r="H1395" s="93" t="e">
        <f>VLOOKUP($A1395,#REF!,7,FALSE)</f>
        <v>#REF!</v>
      </c>
      <c r="I1395" s="438" t="e">
        <f>VLOOKUP($A1395,#REF!,10,FALSE)</f>
        <v>#REF!</v>
      </c>
      <c r="J1395" s="98" t="e">
        <f>VLOOKUP($A1395,#REF!,11,FALSE)</f>
        <v>#REF!</v>
      </c>
      <c r="K1395" s="114" t="e">
        <f>VLOOKUP($A1395,#REF!,12,FALSE)</f>
        <v>#REF!</v>
      </c>
      <c r="L1395" s="98" t="e">
        <f>VLOOKUP($A1395,#REF!,13,FALSE)</f>
        <v>#REF!</v>
      </c>
      <c r="M1395" s="438" t="e">
        <f>VLOOKUP($A1395,#REF!,14,FALSE)</f>
        <v>#REF!</v>
      </c>
      <c r="N1395" s="103" t="e">
        <f>VLOOKUP($A1395,#REF!,15,FALSE)</f>
        <v>#REF!</v>
      </c>
      <c r="O1395" s="103" t="e">
        <f>VLOOKUP($A1395,#REF!,18,FALSE)</f>
        <v>#REF!</v>
      </c>
      <c r="P1395" s="93" t="e">
        <f>VLOOKUP($A1395,#REF!,41,FALSE)</f>
        <v>#REF!</v>
      </c>
      <c r="Q1395" s="115" t="e">
        <f>VLOOKUP(Revisión_Avance_Periodo!$L1227,#REF!,30,FALSE)</f>
        <v>#REF!</v>
      </c>
      <c r="R1395" s="116">
        <v>2019</v>
      </c>
      <c r="S1395" s="196">
        <v>43524</v>
      </c>
      <c r="T1395" s="124" t="s">
        <v>69</v>
      </c>
      <c r="U1395" s="117" t="e">
        <f>INDEX(#REF!,MATCH(Revisión_Avance_Periodo!$L1395,#REF!,0),MATCH(Revisión_Avance_Periodo!$T1395,#REF!,0))</f>
        <v>#REF!</v>
      </c>
      <c r="V1395" s="117" t="e">
        <f>INDEX(#REF!,MATCH(Revisión_Avance_Periodo!$L1395,#REF!,0),MATCH(Revisión_Avance_Periodo!$T1395,#REF!,0))</f>
        <v>#REF!</v>
      </c>
      <c r="W1395" s="118">
        <f>IFERROR((V1395/U1395),0)</f>
        <v>0</v>
      </c>
      <c r="X1395" s="124" t="str">
        <f>VLOOKUP(W1395,Tabla_Estado_Meta_OAP_2019[#All],3,TRUE)</f>
        <v>Por Ejecutar</v>
      </c>
      <c r="Y1395" s="150" t="e">
        <f>SUBTOTAL(9,$U$206:$U1395)</f>
        <v>#REF!</v>
      </c>
      <c r="Z1395" s="159" t="e">
        <f>SUBTOTAL(9,$V$206:$V1395)</f>
        <v>#REF!</v>
      </c>
      <c r="AA1395" s="159">
        <f>IFERROR(+Revisión_Avance_Periodo!$Z1395/Revisión_Avance_Periodo!$Y1395,0)</f>
        <v>0</v>
      </c>
      <c r="AB1395" s="126"/>
      <c r="AC1395" s="127"/>
      <c r="AD1395" s="125"/>
      <c r="AE1395" s="125"/>
      <c r="AF1395" s="128"/>
      <c r="AG1395" s="129"/>
      <c r="AH1395" s="150" t="e">
        <f>SUBTOTAL(9,$U$1226:$U1395)</f>
        <v>#REF!</v>
      </c>
      <c r="AI1395" s="159" t="e">
        <f>SUBTOTAL(9,$V$1226:$V1395)</f>
        <v>#REF!</v>
      </c>
      <c r="AJ1395" s="159">
        <f>IFERROR(+Revisión_Avance_Periodo!$Z1227/Revisión_Avance_Periodo!$Y1227,0)</f>
        <v>0</v>
      </c>
      <c r="AK1395" s="126"/>
      <c r="AL1395" s="127"/>
      <c r="AM1395" s="125"/>
      <c r="AN1395" s="125"/>
      <c r="AO1395" s="128"/>
      <c r="AP1395" s="129"/>
    </row>
    <row r="1396" spans="1:42" x14ac:dyDescent="0.25">
      <c r="A1396" s="92">
        <v>105</v>
      </c>
      <c r="B1396" s="435" t="e">
        <f>CONCATENATE(Revisión_Avance_Periodo!$D1228,";",Revisión_Avance_Periodo!$F1228,";",Revisión_Avance_Periodo!$L1228)</f>
        <v>#REF!</v>
      </c>
      <c r="C1396" s="435" t="e">
        <f t="shared" si="110"/>
        <v>#REF!</v>
      </c>
      <c r="D1396" s="114" t="e">
        <f>VLOOKUP($A1396,#REF!,3,FALSE)</f>
        <v>#REF!</v>
      </c>
      <c r="E1396" s="436" t="e">
        <f>VLOOKUP($A1396,#REF!,4,FALSE)</f>
        <v>#REF!</v>
      </c>
      <c r="F1396" s="102" t="e">
        <f>VLOOKUP($A1396,#REF!,5,FALSE)</f>
        <v>#REF!</v>
      </c>
      <c r="G1396" s="93" t="e">
        <f>VLOOKUP($A1396,#REF!,8,FALSE)</f>
        <v>#REF!</v>
      </c>
      <c r="H1396" s="93" t="e">
        <f>VLOOKUP($A1396,#REF!,7,FALSE)</f>
        <v>#REF!</v>
      </c>
      <c r="I1396" s="438" t="e">
        <f>VLOOKUP($A1396,#REF!,10,FALSE)</f>
        <v>#REF!</v>
      </c>
      <c r="J1396" s="93" t="e">
        <f>VLOOKUP($A1396,#REF!,11,FALSE)</f>
        <v>#REF!</v>
      </c>
      <c r="K1396" s="114" t="e">
        <f>VLOOKUP($A1396,#REF!,12,FALSE)</f>
        <v>#REF!</v>
      </c>
      <c r="L1396" s="93" t="e">
        <f>VLOOKUP($A1396,#REF!,13,FALSE)</f>
        <v>#REF!</v>
      </c>
      <c r="M1396" s="438" t="e">
        <f>VLOOKUP($A1396,#REF!,14,FALSE)</f>
        <v>#REF!</v>
      </c>
      <c r="N1396" s="102" t="e">
        <f>VLOOKUP($A1396,#REF!,15,FALSE)</f>
        <v>#REF!</v>
      </c>
      <c r="O1396" s="102" t="e">
        <f>VLOOKUP($A1396,#REF!,18,FALSE)</f>
        <v>#REF!</v>
      </c>
      <c r="P1396" s="93" t="e">
        <f>VLOOKUP($A1396,#REF!,41,FALSE)</f>
        <v>#REF!</v>
      </c>
      <c r="Q1396" s="115" t="e">
        <f>VLOOKUP(Revisión_Avance_Periodo!$L1228,#REF!,30,FALSE)</f>
        <v>#REF!</v>
      </c>
      <c r="R1396" s="116">
        <v>2019</v>
      </c>
      <c r="S1396" s="196">
        <v>43554</v>
      </c>
      <c r="T1396" s="116" t="s">
        <v>70</v>
      </c>
      <c r="U1396" s="117" t="e">
        <f>INDEX(#REF!,MATCH(Revisión_Avance_Periodo!$L1396,#REF!,0),MATCH(Revisión_Avance_Periodo!$T1396,#REF!,0))</f>
        <v>#REF!</v>
      </c>
      <c r="V1396" s="117" t="e">
        <f>INDEX(#REF!,MATCH(Revisión_Avance_Periodo!$L1396,#REF!,0),MATCH(Revisión_Avance_Periodo!$T1396,#REF!,0))</f>
        <v>#REF!</v>
      </c>
      <c r="W1396" s="118">
        <f>IFERROR((V1396/U1396),0)</f>
        <v>0</v>
      </c>
      <c r="X1396" s="116" t="str">
        <f>VLOOKUP(W1396,Tabla_Estado_Meta_OAP_2019[#All],3,TRUE)</f>
        <v>Por Ejecutar</v>
      </c>
      <c r="Y1396" s="150" t="e">
        <f>SUBTOTAL(9,$U$206:$U1396)</f>
        <v>#REF!</v>
      </c>
      <c r="Z1396" s="159" t="e">
        <f>SUBTOTAL(9,$V$206:$V1396)</f>
        <v>#REF!</v>
      </c>
      <c r="AA1396" s="159">
        <f>IFERROR(+Revisión_Avance_Periodo!$Z1396/Revisión_Avance_Periodo!$Y1396,0)</f>
        <v>0</v>
      </c>
      <c r="AB1396" s="126"/>
      <c r="AC1396" s="127"/>
      <c r="AD1396" s="125"/>
      <c r="AE1396" s="125"/>
      <c r="AF1396" s="128"/>
      <c r="AG1396" s="129"/>
      <c r="AH1396" s="150" t="e">
        <f>SUBTOTAL(9,$U$1226:$U1396)</f>
        <v>#REF!</v>
      </c>
      <c r="AI1396" s="159" t="e">
        <f>SUBTOTAL(9,$V$1226:$V1396)</f>
        <v>#REF!</v>
      </c>
      <c r="AJ1396" s="159">
        <f>IFERROR(+Revisión_Avance_Periodo!$Z1228/Revisión_Avance_Periodo!$Y1228,0)</f>
        <v>0</v>
      </c>
      <c r="AK1396" s="126"/>
      <c r="AL1396" s="127"/>
      <c r="AM1396" s="125"/>
      <c r="AN1396" s="125"/>
      <c r="AO1396" s="128"/>
      <c r="AP1396" s="129"/>
    </row>
    <row r="1397" spans="1:42" x14ac:dyDescent="0.25">
      <c r="A1397" s="97">
        <v>105</v>
      </c>
      <c r="B1397" s="435" t="e">
        <f>CONCATENATE(Revisión_Avance_Periodo!$D1229,";",Revisión_Avance_Periodo!$F1229,";",Revisión_Avance_Periodo!$L1229)</f>
        <v>#REF!</v>
      </c>
      <c r="C1397" s="435" t="e">
        <f t="shared" si="110"/>
        <v>#REF!</v>
      </c>
      <c r="D1397" s="123" t="e">
        <f>VLOOKUP($A1397,#REF!,3,FALSE)</f>
        <v>#REF!</v>
      </c>
      <c r="E1397" s="436" t="e">
        <f>VLOOKUP($A1397,#REF!,4,FALSE)</f>
        <v>#REF!</v>
      </c>
      <c r="F1397" s="103" t="e">
        <f>VLOOKUP($A1397,#REF!,5,FALSE)</f>
        <v>#REF!</v>
      </c>
      <c r="G1397" s="98" t="e">
        <f>VLOOKUP($A1397,#REF!,8,FALSE)</f>
        <v>#REF!</v>
      </c>
      <c r="H1397" s="93" t="e">
        <f>VLOOKUP($A1397,#REF!,7,FALSE)</f>
        <v>#REF!</v>
      </c>
      <c r="I1397" s="438" t="e">
        <f>VLOOKUP($A1397,#REF!,10,FALSE)</f>
        <v>#REF!</v>
      </c>
      <c r="J1397" s="98" t="e">
        <f>VLOOKUP($A1397,#REF!,11,FALSE)</f>
        <v>#REF!</v>
      </c>
      <c r="K1397" s="114" t="e">
        <f>VLOOKUP($A1397,#REF!,12,FALSE)</f>
        <v>#REF!</v>
      </c>
      <c r="L1397" s="98" t="e">
        <f>VLOOKUP($A1397,#REF!,13,FALSE)</f>
        <v>#REF!</v>
      </c>
      <c r="M1397" s="438" t="e">
        <f>VLOOKUP($A1397,#REF!,14,FALSE)</f>
        <v>#REF!</v>
      </c>
      <c r="N1397" s="103" t="e">
        <f>VLOOKUP($A1397,#REF!,15,FALSE)</f>
        <v>#REF!</v>
      </c>
      <c r="O1397" s="103" t="e">
        <f>VLOOKUP($A1397,#REF!,18,FALSE)</f>
        <v>#REF!</v>
      </c>
      <c r="P1397" s="93" t="e">
        <f>VLOOKUP($A1397,#REF!,41,FALSE)</f>
        <v>#REF!</v>
      </c>
      <c r="Q1397" s="115" t="e">
        <f>VLOOKUP(Revisión_Avance_Periodo!$L1229,#REF!,30,FALSE)</f>
        <v>#REF!</v>
      </c>
      <c r="R1397" s="116">
        <v>2019</v>
      </c>
      <c r="S1397" s="196">
        <v>43585</v>
      </c>
      <c r="T1397" s="124" t="s">
        <v>71</v>
      </c>
      <c r="U1397" s="117" t="e">
        <f>INDEX(#REF!,MATCH(Revisión_Avance_Periodo!$L1397,#REF!,0),MATCH(Revisión_Avance_Periodo!$T1397,#REF!,0))</f>
        <v>#REF!</v>
      </c>
      <c r="V1397" s="117" t="e">
        <f>INDEX(#REF!,MATCH(Revisión_Avance_Periodo!$L1397,#REF!,0),MATCH(Revisión_Avance_Periodo!$T1397,#REF!,0))</f>
        <v>#REF!</v>
      </c>
      <c r="W1397" s="130" t="e">
        <f>V1397/U1397</f>
        <v>#REF!</v>
      </c>
      <c r="X1397" s="124" t="e">
        <f>VLOOKUP(W1397,Tabla_Estado_Meta_OAP_2019[#All],3,TRUE)</f>
        <v>#REF!</v>
      </c>
      <c r="Y1397" s="150" t="e">
        <f>SUBTOTAL(9,$U$206:$U1397)</f>
        <v>#REF!</v>
      </c>
      <c r="Z1397" s="159" t="e">
        <f>SUBTOTAL(9,$V$206:$V1397)</f>
        <v>#REF!</v>
      </c>
      <c r="AA1397" s="159">
        <f>IFERROR(+Revisión_Avance_Periodo!$Z1397/Revisión_Avance_Periodo!$Y1397,0)</f>
        <v>0</v>
      </c>
      <c r="AB1397" s="126"/>
      <c r="AC1397" s="127"/>
      <c r="AD1397" s="125"/>
      <c r="AE1397" s="125"/>
      <c r="AF1397" s="128"/>
      <c r="AG1397" s="129"/>
      <c r="AH1397" s="150" t="e">
        <f>SUBTOTAL(9,$U$1226:$U1397)</f>
        <v>#REF!</v>
      </c>
      <c r="AI1397" s="159" t="e">
        <f>SUBTOTAL(9,$V$1226:$V1397)</f>
        <v>#REF!</v>
      </c>
      <c r="AJ1397" s="159">
        <f>IFERROR(+Revisión_Avance_Periodo!$Z1229/Revisión_Avance_Periodo!$Y1229,0)</f>
        <v>0</v>
      </c>
      <c r="AK1397" s="126"/>
      <c r="AL1397" s="127"/>
      <c r="AM1397" s="125"/>
      <c r="AN1397" s="125"/>
      <c r="AO1397" s="128"/>
      <c r="AP1397" s="129"/>
    </row>
    <row r="1398" spans="1:42" x14ac:dyDescent="0.25">
      <c r="A1398" s="92">
        <v>105</v>
      </c>
      <c r="B1398" s="435" t="e">
        <f>CONCATENATE(Revisión_Avance_Periodo!$D1230,";",Revisión_Avance_Periodo!$F1230,";",Revisión_Avance_Periodo!$L1230)</f>
        <v>#REF!</v>
      </c>
      <c r="C1398" s="435" t="e">
        <f t="shared" si="110"/>
        <v>#REF!</v>
      </c>
      <c r="D1398" s="114" t="e">
        <f>VLOOKUP($A1398,#REF!,3,FALSE)</f>
        <v>#REF!</v>
      </c>
      <c r="E1398" s="436" t="e">
        <f>VLOOKUP($A1398,#REF!,4,FALSE)</f>
        <v>#REF!</v>
      </c>
      <c r="F1398" s="102" t="e">
        <f>VLOOKUP($A1398,#REF!,5,FALSE)</f>
        <v>#REF!</v>
      </c>
      <c r="G1398" s="93" t="e">
        <f>VLOOKUP($A1398,#REF!,8,FALSE)</f>
        <v>#REF!</v>
      </c>
      <c r="H1398" s="93" t="e">
        <f>VLOOKUP($A1398,#REF!,7,FALSE)</f>
        <v>#REF!</v>
      </c>
      <c r="I1398" s="438" t="e">
        <f>VLOOKUP($A1398,#REF!,10,FALSE)</f>
        <v>#REF!</v>
      </c>
      <c r="J1398" s="93" t="e">
        <f>VLOOKUP($A1398,#REF!,11,FALSE)</f>
        <v>#REF!</v>
      </c>
      <c r="K1398" s="114" t="e">
        <f>VLOOKUP($A1398,#REF!,12,FALSE)</f>
        <v>#REF!</v>
      </c>
      <c r="L1398" s="93" t="e">
        <f>VLOOKUP($A1398,#REF!,13,FALSE)</f>
        <v>#REF!</v>
      </c>
      <c r="M1398" s="438" t="e">
        <f>VLOOKUP($A1398,#REF!,14,FALSE)</f>
        <v>#REF!</v>
      </c>
      <c r="N1398" s="102" t="e">
        <f>VLOOKUP($A1398,#REF!,15,FALSE)</f>
        <v>#REF!</v>
      </c>
      <c r="O1398" s="102" t="e">
        <f>VLOOKUP($A1398,#REF!,18,FALSE)</f>
        <v>#REF!</v>
      </c>
      <c r="P1398" s="93" t="e">
        <f>VLOOKUP($A1398,#REF!,41,FALSE)</f>
        <v>#REF!</v>
      </c>
      <c r="Q1398" s="115" t="e">
        <f>VLOOKUP(Revisión_Avance_Periodo!$L1230,#REF!,30,FALSE)</f>
        <v>#REF!</v>
      </c>
      <c r="R1398" s="116">
        <v>2019</v>
      </c>
      <c r="S1398" s="196">
        <v>43615</v>
      </c>
      <c r="T1398" s="116" t="s">
        <v>72</v>
      </c>
      <c r="U1398" s="117" t="e">
        <f>INDEX(#REF!,MATCH(Revisión_Avance_Periodo!$L1398,#REF!,0),MATCH(Revisión_Avance_Periodo!$T1398,#REF!,0))</f>
        <v>#REF!</v>
      </c>
      <c r="V1398" s="117" t="e">
        <f>INDEX(#REF!,MATCH(Revisión_Avance_Periodo!$L1398,#REF!,0),MATCH(Revisión_Avance_Periodo!$T1398,#REF!,0))</f>
        <v>#REF!</v>
      </c>
      <c r="W1398" s="118">
        <f>IFERROR((V1398/U1398),0)</f>
        <v>0</v>
      </c>
      <c r="X1398" s="116" t="str">
        <f>VLOOKUP(W1398,Tabla_Estado_Meta_OAP_2019[#All],3,TRUE)</f>
        <v>Por Ejecutar</v>
      </c>
      <c r="Y1398" s="150" t="e">
        <f>SUBTOTAL(9,$U$206:$U1398)</f>
        <v>#REF!</v>
      </c>
      <c r="Z1398" s="159" t="e">
        <f>SUBTOTAL(9,$V$206:$V1398)</f>
        <v>#REF!</v>
      </c>
      <c r="AA1398" s="159">
        <f>IFERROR(+Revisión_Avance_Periodo!$Z1398/Revisión_Avance_Periodo!$Y1398,0)</f>
        <v>0</v>
      </c>
      <c r="AB1398" s="126"/>
      <c r="AC1398" s="127"/>
      <c r="AD1398" s="125"/>
      <c r="AE1398" s="125"/>
      <c r="AF1398" s="128"/>
      <c r="AG1398" s="129"/>
      <c r="AH1398" s="150" t="e">
        <f>SUBTOTAL(9,$U$1226:$U1398)</f>
        <v>#REF!</v>
      </c>
      <c r="AI1398" s="159" t="e">
        <f>SUBTOTAL(9,$V$1226:$V1398)</f>
        <v>#REF!</v>
      </c>
      <c r="AJ1398" s="159">
        <f>IFERROR(+Revisión_Avance_Periodo!$Z1230/Revisión_Avance_Periodo!$Y1230,0)</f>
        <v>0</v>
      </c>
      <c r="AK1398" s="126"/>
      <c r="AL1398" s="127"/>
      <c r="AM1398" s="125"/>
      <c r="AN1398" s="125"/>
      <c r="AO1398" s="128"/>
      <c r="AP1398" s="129"/>
    </row>
    <row r="1399" spans="1:42" x14ac:dyDescent="0.25">
      <c r="A1399" s="97">
        <v>105</v>
      </c>
      <c r="B1399" s="435" t="e">
        <f>CONCATENATE(Revisión_Avance_Periodo!$D1231,";",Revisión_Avance_Periodo!$F1231,";",Revisión_Avance_Periodo!$L1231)</f>
        <v>#REF!</v>
      </c>
      <c r="C1399" s="435" t="e">
        <f t="shared" si="110"/>
        <v>#REF!</v>
      </c>
      <c r="D1399" s="123" t="e">
        <f>VLOOKUP($A1399,#REF!,3,FALSE)</f>
        <v>#REF!</v>
      </c>
      <c r="E1399" s="436" t="e">
        <f>VLOOKUP($A1399,#REF!,4,FALSE)</f>
        <v>#REF!</v>
      </c>
      <c r="F1399" s="103" t="e">
        <f>VLOOKUP($A1399,#REF!,5,FALSE)</f>
        <v>#REF!</v>
      </c>
      <c r="G1399" s="98" t="e">
        <f>VLOOKUP($A1399,#REF!,8,FALSE)</f>
        <v>#REF!</v>
      </c>
      <c r="H1399" s="93" t="e">
        <f>VLOOKUP($A1399,#REF!,7,FALSE)</f>
        <v>#REF!</v>
      </c>
      <c r="I1399" s="438" t="e">
        <f>VLOOKUP($A1399,#REF!,10,FALSE)</f>
        <v>#REF!</v>
      </c>
      <c r="J1399" s="98" t="e">
        <f>VLOOKUP($A1399,#REF!,11,FALSE)</f>
        <v>#REF!</v>
      </c>
      <c r="K1399" s="114" t="e">
        <f>VLOOKUP($A1399,#REF!,12,FALSE)</f>
        <v>#REF!</v>
      </c>
      <c r="L1399" s="98" t="e">
        <f>VLOOKUP($A1399,#REF!,13,FALSE)</f>
        <v>#REF!</v>
      </c>
      <c r="M1399" s="438" t="e">
        <f>VLOOKUP($A1399,#REF!,14,FALSE)</f>
        <v>#REF!</v>
      </c>
      <c r="N1399" s="103" t="e">
        <f>VLOOKUP($A1399,#REF!,15,FALSE)</f>
        <v>#REF!</v>
      </c>
      <c r="O1399" s="103" t="e">
        <f>VLOOKUP($A1399,#REF!,18,FALSE)</f>
        <v>#REF!</v>
      </c>
      <c r="P1399" s="93" t="e">
        <f>VLOOKUP($A1399,#REF!,41,FALSE)</f>
        <v>#REF!</v>
      </c>
      <c r="Q1399" s="115" t="e">
        <f>VLOOKUP(Revisión_Avance_Periodo!$L1231,#REF!,30,FALSE)</f>
        <v>#REF!</v>
      </c>
      <c r="R1399" s="116">
        <v>2019</v>
      </c>
      <c r="S1399" s="196">
        <v>43646</v>
      </c>
      <c r="T1399" s="124" t="s">
        <v>73</v>
      </c>
      <c r="U1399" s="117" t="e">
        <f>INDEX(#REF!,MATCH(Revisión_Avance_Periodo!$L1399,#REF!,0),MATCH(Revisión_Avance_Periodo!$T1399,#REF!,0))</f>
        <v>#REF!</v>
      </c>
      <c r="V1399" s="117" t="e">
        <f>INDEX(#REF!,MATCH(Revisión_Avance_Periodo!$L1399,#REF!,0),MATCH(Revisión_Avance_Periodo!$T1399,#REF!,0))</f>
        <v>#REF!</v>
      </c>
      <c r="W1399" s="118">
        <f>IFERROR((V1399/U1399),0)</f>
        <v>0</v>
      </c>
      <c r="X1399" s="124" t="str">
        <f>VLOOKUP(W1399,Tabla_Estado_Meta_OAP_2019[#All],3,TRUE)</f>
        <v>Por Ejecutar</v>
      </c>
      <c r="Y1399" s="150" t="e">
        <f>SUBTOTAL(9,$U$206:$U1399)</f>
        <v>#REF!</v>
      </c>
      <c r="Z1399" s="159" t="e">
        <f>SUBTOTAL(9,$V$206:$V1399)</f>
        <v>#REF!</v>
      </c>
      <c r="AA1399" s="159">
        <f>IFERROR(+Revisión_Avance_Periodo!$Z1399/Revisión_Avance_Periodo!$Y1399,0)</f>
        <v>0</v>
      </c>
      <c r="AB1399" s="126"/>
      <c r="AC1399" s="127"/>
      <c r="AD1399" s="125"/>
      <c r="AE1399" s="125"/>
      <c r="AF1399" s="128"/>
      <c r="AG1399" s="129"/>
      <c r="AH1399" s="150" t="e">
        <f>SUBTOTAL(9,$U$1226:$U1399)</f>
        <v>#REF!</v>
      </c>
      <c r="AI1399" s="159" t="e">
        <f>SUBTOTAL(9,$V$1226:$V1399)</f>
        <v>#REF!</v>
      </c>
      <c r="AJ1399" s="159">
        <f>IFERROR(+Revisión_Avance_Periodo!$Z1231/Revisión_Avance_Periodo!$Y1231,0)</f>
        <v>0</v>
      </c>
      <c r="AK1399" s="126"/>
      <c r="AL1399" s="127"/>
      <c r="AM1399" s="125"/>
      <c r="AN1399" s="125"/>
      <c r="AO1399" s="128"/>
      <c r="AP1399" s="129"/>
    </row>
    <row r="1400" spans="1:42" x14ac:dyDescent="0.25">
      <c r="A1400" s="92">
        <v>105</v>
      </c>
      <c r="B1400" s="435" t="e">
        <f>CONCATENATE(Revisión_Avance_Periodo!$D1232,";",Revisión_Avance_Periodo!$F1232,";",Revisión_Avance_Periodo!$L1232)</f>
        <v>#REF!</v>
      </c>
      <c r="C1400" s="435" t="e">
        <f t="shared" si="110"/>
        <v>#REF!</v>
      </c>
      <c r="D1400" s="114" t="e">
        <f>VLOOKUP($A1400,#REF!,3,FALSE)</f>
        <v>#REF!</v>
      </c>
      <c r="E1400" s="436" t="e">
        <f>VLOOKUP($A1400,#REF!,4,FALSE)</f>
        <v>#REF!</v>
      </c>
      <c r="F1400" s="102" t="e">
        <f>VLOOKUP($A1400,#REF!,5,FALSE)</f>
        <v>#REF!</v>
      </c>
      <c r="G1400" s="93" t="e">
        <f>VLOOKUP($A1400,#REF!,8,FALSE)</f>
        <v>#REF!</v>
      </c>
      <c r="H1400" s="93" t="e">
        <f>VLOOKUP($A1400,#REF!,7,FALSE)</f>
        <v>#REF!</v>
      </c>
      <c r="I1400" s="438" t="e">
        <f>VLOOKUP($A1400,#REF!,10,FALSE)</f>
        <v>#REF!</v>
      </c>
      <c r="J1400" s="93" t="e">
        <f>VLOOKUP($A1400,#REF!,11,FALSE)</f>
        <v>#REF!</v>
      </c>
      <c r="K1400" s="114" t="e">
        <f>VLOOKUP($A1400,#REF!,12,FALSE)</f>
        <v>#REF!</v>
      </c>
      <c r="L1400" s="93" t="e">
        <f>VLOOKUP($A1400,#REF!,13,FALSE)</f>
        <v>#REF!</v>
      </c>
      <c r="M1400" s="438" t="e">
        <f>VLOOKUP($A1400,#REF!,14,FALSE)</f>
        <v>#REF!</v>
      </c>
      <c r="N1400" s="102" t="e">
        <f>VLOOKUP($A1400,#REF!,15,FALSE)</f>
        <v>#REF!</v>
      </c>
      <c r="O1400" s="102" t="e">
        <f>VLOOKUP($A1400,#REF!,18,FALSE)</f>
        <v>#REF!</v>
      </c>
      <c r="P1400" s="93" t="e">
        <f>VLOOKUP($A1400,#REF!,41,FALSE)</f>
        <v>#REF!</v>
      </c>
      <c r="Q1400" s="115" t="e">
        <f>VLOOKUP(Revisión_Avance_Periodo!$L1232,#REF!,30,FALSE)</f>
        <v>#REF!</v>
      </c>
      <c r="R1400" s="116">
        <v>2019</v>
      </c>
      <c r="S1400" s="196">
        <v>43676</v>
      </c>
      <c r="T1400" s="116" t="s">
        <v>74</v>
      </c>
      <c r="U1400" s="117" t="e">
        <f>INDEX(#REF!,MATCH(Revisión_Avance_Periodo!$L1400,#REF!,0),MATCH(Revisión_Avance_Periodo!$T1400,#REF!,0))</f>
        <v>#REF!</v>
      </c>
      <c r="V1400" s="117" t="e">
        <f>INDEX(#REF!,MATCH(Revisión_Avance_Periodo!$L1400,#REF!,0),MATCH(Revisión_Avance_Periodo!$T1400,#REF!,0))</f>
        <v>#REF!</v>
      </c>
      <c r="W1400" s="118">
        <f>IFERROR((V1400/U1400),0)</f>
        <v>0</v>
      </c>
      <c r="X1400" s="116" t="str">
        <f>VLOOKUP(W1400,Tabla_Estado_Meta_OAP_2019[#All],3,TRUE)</f>
        <v>Por Ejecutar</v>
      </c>
      <c r="Y1400" s="150" t="e">
        <f>SUBTOTAL(9,$U$206:$U1400)</f>
        <v>#REF!</v>
      </c>
      <c r="Z1400" s="159" t="e">
        <f>SUBTOTAL(9,$V$206:$V1400)</f>
        <v>#REF!</v>
      </c>
      <c r="AA1400" s="159">
        <f>IFERROR(+Revisión_Avance_Periodo!$Z1400/Revisión_Avance_Periodo!$Y1400,0)</f>
        <v>0</v>
      </c>
      <c r="AB1400" s="126"/>
      <c r="AC1400" s="127"/>
      <c r="AD1400" s="125"/>
      <c r="AE1400" s="125"/>
      <c r="AF1400" s="128"/>
      <c r="AG1400" s="129"/>
      <c r="AH1400" s="150" t="e">
        <f>SUBTOTAL(9,$U$1226:$U1400)</f>
        <v>#REF!</v>
      </c>
      <c r="AI1400" s="159" t="e">
        <f>SUBTOTAL(9,$V$1226:$V1400)</f>
        <v>#REF!</v>
      </c>
      <c r="AJ1400" s="159">
        <f>IFERROR(+Revisión_Avance_Periodo!$Z1232/Revisión_Avance_Periodo!$Y1232,0)</f>
        <v>0</v>
      </c>
      <c r="AK1400" s="126"/>
      <c r="AL1400" s="127"/>
      <c r="AM1400" s="125"/>
      <c r="AN1400" s="125"/>
      <c r="AO1400" s="128"/>
      <c r="AP1400" s="129"/>
    </row>
    <row r="1401" spans="1:42" x14ac:dyDescent="0.25">
      <c r="A1401" s="97">
        <v>105</v>
      </c>
      <c r="B1401" s="435" t="e">
        <f>CONCATENATE(Revisión_Avance_Periodo!$D1233,";",Revisión_Avance_Periodo!$F1233,";",Revisión_Avance_Periodo!$L1233)</f>
        <v>#REF!</v>
      </c>
      <c r="C1401" s="435" t="e">
        <f t="shared" si="110"/>
        <v>#REF!</v>
      </c>
      <c r="D1401" s="123" t="e">
        <f>VLOOKUP($A1401,#REF!,3,FALSE)</f>
        <v>#REF!</v>
      </c>
      <c r="E1401" s="436" t="e">
        <f>VLOOKUP($A1401,#REF!,4,FALSE)</f>
        <v>#REF!</v>
      </c>
      <c r="F1401" s="103" t="e">
        <f>VLOOKUP($A1401,#REF!,5,FALSE)</f>
        <v>#REF!</v>
      </c>
      <c r="G1401" s="98" t="e">
        <f>VLOOKUP($A1401,#REF!,8,FALSE)</f>
        <v>#REF!</v>
      </c>
      <c r="H1401" s="93" t="e">
        <f>VLOOKUP($A1401,#REF!,7,FALSE)</f>
        <v>#REF!</v>
      </c>
      <c r="I1401" s="438" t="e">
        <f>VLOOKUP($A1401,#REF!,10,FALSE)</f>
        <v>#REF!</v>
      </c>
      <c r="J1401" s="98" t="e">
        <f>VLOOKUP($A1401,#REF!,11,FALSE)</f>
        <v>#REF!</v>
      </c>
      <c r="K1401" s="114" t="e">
        <f>VLOOKUP($A1401,#REF!,12,FALSE)</f>
        <v>#REF!</v>
      </c>
      <c r="L1401" s="98" t="e">
        <f>VLOOKUP($A1401,#REF!,13,FALSE)</f>
        <v>#REF!</v>
      </c>
      <c r="M1401" s="438" t="e">
        <f>VLOOKUP($A1401,#REF!,14,FALSE)</f>
        <v>#REF!</v>
      </c>
      <c r="N1401" s="103" t="e">
        <f>VLOOKUP($A1401,#REF!,15,FALSE)</f>
        <v>#REF!</v>
      </c>
      <c r="O1401" s="103" t="e">
        <f>VLOOKUP($A1401,#REF!,18,FALSE)</f>
        <v>#REF!</v>
      </c>
      <c r="P1401" s="93" t="e">
        <f>VLOOKUP($A1401,#REF!,41,FALSE)</f>
        <v>#REF!</v>
      </c>
      <c r="Q1401" s="115" t="e">
        <f>VLOOKUP(Revisión_Avance_Periodo!$L1233,#REF!,30,FALSE)</f>
        <v>#REF!</v>
      </c>
      <c r="R1401" s="116">
        <v>2019</v>
      </c>
      <c r="S1401" s="196">
        <v>43707</v>
      </c>
      <c r="T1401" s="124" t="s">
        <v>75</v>
      </c>
      <c r="U1401" s="117" t="e">
        <f>INDEX(#REF!,MATCH(Revisión_Avance_Periodo!$L1401,#REF!,0),MATCH(Revisión_Avance_Periodo!$T1401,#REF!,0))</f>
        <v>#REF!</v>
      </c>
      <c r="V1401" s="117" t="e">
        <f>INDEX(#REF!,MATCH(Revisión_Avance_Periodo!$L1401,#REF!,0),MATCH(Revisión_Avance_Periodo!$T1401,#REF!,0))</f>
        <v>#REF!</v>
      </c>
      <c r="W1401" s="130" t="e">
        <f>V1401/U1401</f>
        <v>#REF!</v>
      </c>
      <c r="X1401" s="124" t="e">
        <f>VLOOKUP(W1401,Tabla_Estado_Meta_OAP_2019[#All],3,TRUE)</f>
        <v>#REF!</v>
      </c>
      <c r="Y1401" s="150" t="e">
        <f>SUBTOTAL(9,$U$206:$U1401)</f>
        <v>#REF!</v>
      </c>
      <c r="Z1401" s="159" t="e">
        <f>SUBTOTAL(9,$V$206:$V1401)</f>
        <v>#REF!</v>
      </c>
      <c r="AA1401" s="159">
        <f>IFERROR(+Revisión_Avance_Periodo!$Z1401/Revisión_Avance_Periodo!$Y1401,0)</f>
        <v>0</v>
      </c>
      <c r="AB1401" s="126"/>
      <c r="AC1401" s="127"/>
      <c r="AD1401" s="125"/>
      <c r="AE1401" s="125"/>
      <c r="AF1401" s="128"/>
      <c r="AG1401" s="129"/>
      <c r="AH1401" s="150" t="e">
        <f>SUBTOTAL(9,$U$1226:$U1401)</f>
        <v>#REF!</v>
      </c>
      <c r="AI1401" s="159" t="e">
        <f>SUBTOTAL(9,$V$1226:$V1401)</f>
        <v>#REF!</v>
      </c>
      <c r="AJ1401" s="159">
        <f>IFERROR(+Revisión_Avance_Periodo!$Z1233/Revisión_Avance_Periodo!$Y1233,0)</f>
        <v>0</v>
      </c>
      <c r="AK1401" s="126"/>
      <c r="AL1401" s="127"/>
      <c r="AM1401" s="125"/>
      <c r="AN1401" s="125"/>
      <c r="AO1401" s="128"/>
      <c r="AP1401" s="129"/>
    </row>
    <row r="1402" spans="1:42" x14ac:dyDescent="0.25">
      <c r="A1402" s="92">
        <v>105</v>
      </c>
      <c r="B1402" s="435" t="e">
        <f>CONCATENATE(Revisión_Avance_Periodo!$D1234,";",Revisión_Avance_Periodo!$F1234,";",Revisión_Avance_Periodo!$L1234)</f>
        <v>#REF!</v>
      </c>
      <c r="C1402" s="435" t="e">
        <f t="shared" si="110"/>
        <v>#REF!</v>
      </c>
      <c r="D1402" s="114" t="e">
        <f>VLOOKUP($A1402,#REF!,3,FALSE)</f>
        <v>#REF!</v>
      </c>
      <c r="E1402" s="436" t="e">
        <f>VLOOKUP($A1402,#REF!,4,FALSE)</f>
        <v>#REF!</v>
      </c>
      <c r="F1402" s="102" t="e">
        <f>VLOOKUP($A1402,#REF!,5,FALSE)</f>
        <v>#REF!</v>
      </c>
      <c r="G1402" s="93" t="e">
        <f>VLOOKUP($A1402,#REF!,8,FALSE)</f>
        <v>#REF!</v>
      </c>
      <c r="H1402" s="93" t="e">
        <f>VLOOKUP($A1402,#REF!,7,FALSE)</f>
        <v>#REF!</v>
      </c>
      <c r="I1402" s="438" t="e">
        <f>VLOOKUP($A1402,#REF!,10,FALSE)</f>
        <v>#REF!</v>
      </c>
      <c r="J1402" s="93" t="e">
        <f>VLOOKUP($A1402,#REF!,11,FALSE)</f>
        <v>#REF!</v>
      </c>
      <c r="K1402" s="114" t="e">
        <f>VLOOKUP($A1402,#REF!,12,FALSE)</f>
        <v>#REF!</v>
      </c>
      <c r="L1402" s="93" t="e">
        <f>VLOOKUP($A1402,#REF!,13,FALSE)</f>
        <v>#REF!</v>
      </c>
      <c r="M1402" s="438" t="e">
        <f>VLOOKUP($A1402,#REF!,14,FALSE)</f>
        <v>#REF!</v>
      </c>
      <c r="N1402" s="102" t="e">
        <f>VLOOKUP($A1402,#REF!,15,FALSE)</f>
        <v>#REF!</v>
      </c>
      <c r="O1402" s="102" t="e">
        <f>VLOOKUP($A1402,#REF!,18,FALSE)</f>
        <v>#REF!</v>
      </c>
      <c r="P1402" s="93" t="e">
        <f>VLOOKUP($A1402,#REF!,41,FALSE)</f>
        <v>#REF!</v>
      </c>
      <c r="Q1402" s="115" t="e">
        <f>VLOOKUP(Revisión_Avance_Periodo!$L1234,#REF!,30,FALSE)</f>
        <v>#REF!</v>
      </c>
      <c r="R1402" s="116">
        <v>2019</v>
      </c>
      <c r="S1402" s="196">
        <v>43738</v>
      </c>
      <c r="T1402" s="116" t="s">
        <v>76</v>
      </c>
      <c r="U1402" s="117" t="e">
        <f>INDEX(#REF!,MATCH(Revisión_Avance_Periodo!$L1402,#REF!,0),MATCH(Revisión_Avance_Periodo!$T1402,#REF!,0))</f>
        <v>#REF!</v>
      </c>
      <c r="V1402" s="117" t="e">
        <f>INDEX(#REF!,MATCH(Revisión_Avance_Periodo!$L1402,#REF!,0),MATCH(Revisión_Avance_Periodo!$T1402,#REF!,0))</f>
        <v>#REF!</v>
      </c>
      <c r="W1402" s="118">
        <f>IFERROR((V1402/U1402),0)</f>
        <v>0</v>
      </c>
      <c r="X1402" s="116" t="str">
        <f>VLOOKUP(W1402,Tabla_Estado_Meta_OAP_2019[#All],3,TRUE)</f>
        <v>Por Ejecutar</v>
      </c>
      <c r="Y1402" s="150" t="e">
        <f>SUBTOTAL(9,$U$206:$U1402)</f>
        <v>#REF!</v>
      </c>
      <c r="Z1402" s="159" t="e">
        <f>SUBTOTAL(9,$V$206:$V1402)</f>
        <v>#REF!</v>
      </c>
      <c r="AA1402" s="159">
        <f>IFERROR(+Revisión_Avance_Periodo!$Z1402/Revisión_Avance_Periodo!$Y1402,0)</f>
        <v>0</v>
      </c>
      <c r="AB1402" s="126"/>
      <c r="AC1402" s="127"/>
      <c r="AD1402" s="125"/>
      <c r="AE1402" s="125"/>
      <c r="AF1402" s="128"/>
      <c r="AG1402" s="129"/>
      <c r="AH1402" s="150" t="e">
        <f>SUBTOTAL(9,$U$1226:$U1402)</f>
        <v>#REF!</v>
      </c>
      <c r="AI1402" s="159" t="e">
        <f>SUBTOTAL(9,$V$1226:$V1402)</f>
        <v>#REF!</v>
      </c>
      <c r="AJ1402" s="159">
        <f>IFERROR(+Revisión_Avance_Periodo!$Z1234/Revisión_Avance_Periodo!$Y1234,0)</f>
        <v>0</v>
      </c>
      <c r="AK1402" s="126"/>
      <c r="AL1402" s="127"/>
      <c r="AM1402" s="125"/>
      <c r="AN1402" s="125"/>
      <c r="AO1402" s="128"/>
      <c r="AP1402" s="129"/>
    </row>
    <row r="1403" spans="1:42" x14ac:dyDescent="0.25">
      <c r="A1403" s="97">
        <v>105</v>
      </c>
      <c r="B1403" s="435" t="e">
        <f>CONCATENATE(Revisión_Avance_Periodo!$D1235,";",Revisión_Avance_Periodo!$F1235,";",Revisión_Avance_Periodo!$L1235)</f>
        <v>#REF!</v>
      </c>
      <c r="C1403" s="435" t="e">
        <f t="shared" si="110"/>
        <v>#REF!</v>
      </c>
      <c r="D1403" s="123" t="e">
        <f>VLOOKUP($A1403,#REF!,3,FALSE)</f>
        <v>#REF!</v>
      </c>
      <c r="E1403" s="436" t="e">
        <f>VLOOKUP($A1403,#REF!,4,FALSE)</f>
        <v>#REF!</v>
      </c>
      <c r="F1403" s="103" t="e">
        <f>VLOOKUP($A1403,#REF!,5,FALSE)</f>
        <v>#REF!</v>
      </c>
      <c r="G1403" s="98" t="e">
        <f>VLOOKUP($A1403,#REF!,8,FALSE)</f>
        <v>#REF!</v>
      </c>
      <c r="H1403" s="93" t="e">
        <f>VLOOKUP($A1403,#REF!,7,FALSE)</f>
        <v>#REF!</v>
      </c>
      <c r="I1403" s="438" t="e">
        <f>VLOOKUP($A1403,#REF!,10,FALSE)</f>
        <v>#REF!</v>
      </c>
      <c r="J1403" s="98" t="e">
        <f>VLOOKUP($A1403,#REF!,11,FALSE)</f>
        <v>#REF!</v>
      </c>
      <c r="K1403" s="114" t="e">
        <f>VLOOKUP($A1403,#REF!,12,FALSE)</f>
        <v>#REF!</v>
      </c>
      <c r="L1403" s="98" t="e">
        <f>VLOOKUP($A1403,#REF!,13,FALSE)</f>
        <v>#REF!</v>
      </c>
      <c r="M1403" s="438" t="e">
        <f>VLOOKUP($A1403,#REF!,14,FALSE)</f>
        <v>#REF!</v>
      </c>
      <c r="N1403" s="103" t="e">
        <f>VLOOKUP($A1403,#REF!,15,FALSE)</f>
        <v>#REF!</v>
      </c>
      <c r="O1403" s="103" t="e">
        <f>VLOOKUP($A1403,#REF!,18,FALSE)</f>
        <v>#REF!</v>
      </c>
      <c r="P1403" s="93" t="e">
        <f>VLOOKUP($A1403,#REF!,41,FALSE)</f>
        <v>#REF!</v>
      </c>
      <c r="Q1403" s="115" t="e">
        <f>VLOOKUP(Revisión_Avance_Periodo!$L1235,#REF!,30,FALSE)</f>
        <v>#REF!</v>
      </c>
      <c r="R1403" s="116">
        <v>2019</v>
      </c>
      <c r="S1403" s="196">
        <v>43768</v>
      </c>
      <c r="T1403" s="124" t="s">
        <v>77</v>
      </c>
      <c r="U1403" s="117" t="e">
        <f>INDEX(#REF!,MATCH(Revisión_Avance_Periodo!$L1403,#REF!,0),MATCH(Revisión_Avance_Periodo!$T1403,#REF!,0))</f>
        <v>#REF!</v>
      </c>
      <c r="V1403" s="117" t="e">
        <f>INDEX(#REF!,MATCH(Revisión_Avance_Periodo!$L1403,#REF!,0),MATCH(Revisión_Avance_Periodo!$T1403,#REF!,0))</f>
        <v>#REF!</v>
      </c>
      <c r="W1403" s="118">
        <f>IFERROR((V1403/U1403),0)</f>
        <v>0</v>
      </c>
      <c r="X1403" s="124" t="str">
        <f>VLOOKUP(W1403,Tabla_Estado_Meta_OAP_2019[#All],3,TRUE)</f>
        <v>Por Ejecutar</v>
      </c>
      <c r="Y1403" s="150" t="e">
        <f>SUBTOTAL(9,$U$206:$U1403)</f>
        <v>#REF!</v>
      </c>
      <c r="Z1403" s="159" t="e">
        <f>SUBTOTAL(9,$V$206:$V1403)</f>
        <v>#REF!</v>
      </c>
      <c r="AA1403" s="159">
        <f>IFERROR(+Revisión_Avance_Periodo!$Z1403/Revisión_Avance_Periodo!$Y1403,0)</f>
        <v>0</v>
      </c>
      <c r="AB1403" s="126"/>
      <c r="AC1403" s="127"/>
      <c r="AD1403" s="125"/>
      <c r="AE1403" s="125"/>
      <c r="AF1403" s="128"/>
      <c r="AG1403" s="129"/>
      <c r="AH1403" s="150" t="e">
        <f>SUBTOTAL(9,$U$1226:$U1403)</f>
        <v>#REF!</v>
      </c>
      <c r="AI1403" s="159" t="e">
        <f>SUBTOTAL(9,$V$1226:$V1403)</f>
        <v>#REF!</v>
      </c>
      <c r="AJ1403" s="159">
        <f>IFERROR(+Revisión_Avance_Periodo!$Z1235/Revisión_Avance_Periodo!$Y1235,0)</f>
        <v>0</v>
      </c>
      <c r="AK1403" s="126"/>
      <c r="AL1403" s="127"/>
      <c r="AM1403" s="125"/>
      <c r="AN1403" s="125"/>
      <c r="AO1403" s="128"/>
      <c r="AP1403" s="129"/>
    </row>
    <row r="1404" spans="1:42" x14ac:dyDescent="0.25">
      <c r="A1404" s="92">
        <v>105</v>
      </c>
      <c r="B1404" s="435" t="e">
        <f>CONCATENATE(Revisión_Avance_Periodo!$D1236,";",Revisión_Avance_Periodo!$F1236,";",Revisión_Avance_Periodo!$L1236)</f>
        <v>#REF!</v>
      </c>
      <c r="C1404" s="435" t="e">
        <f t="shared" si="110"/>
        <v>#REF!</v>
      </c>
      <c r="D1404" s="114" t="e">
        <f>VLOOKUP($A1404,#REF!,3,FALSE)</f>
        <v>#REF!</v>
      </c>
      <c r="E1404" s="436" t="e">
        <f>VLOOKUP($A1404,#REF!,4,FALSE)</f>
        <v>#REF!</v>
      </c>
      <c r="F1404" s="102" t="e">
        <f>VLOOKUP($A1404,#REF!,5,FALSE)</f>
        <v>#REF!</v>
      </c>
      <c r="G1404" s="93" t="e">
        <f>VLOOKUP($A1404,#REF!,8,FALSE)</f>
        <v>#REF!</v>
      </c>
      <c r="H1404" s="93" t="e">
        <f>VLOOKUP($A1404,#REF!,7,FALSE)</f>
        <v>#REF!</v>
      </c>
      <c r="I1404" s="438" t="e">
        <f>VLOOKUP($A1404,#REF!,10,FALSE)</f>
        <v>#REF!</v>
      </c>
      <c r="J1404" s="93" t="e">
        <f>VLOOKUP($A1404,#REF!,11,FALSE)</f>
        <v>#REF!</v>
      </c>
      <c r="K1404" s="114" t="e">
        <f>VLOOKUP($A1404,#REF!,12,FALSE)</f>
        <v>#REF!</v>
      </c>
      <c r="L1404" s="93" t="e">
        <f>VLOOKUP($A1404,#REF!,13,FALSE)</f>
        <v>#REF!</v>
      </c>
      <c r="M1404" s="438" t="e">
        <f>VLOOKUP($A1404,#REF!,14,FALSE)</f>
        <v>#REF!</v>
      </c>
      <c r="N1404" s="102" t="e">
        <f>VLOOKUP($A1404,#REF!,15,FALSE)</f>
        <v>#REF!</v>
      </c>
      <c r="O1404" s="102" t="e">
        <f>VLOOKUP($A1404,#REF!,18,FALSE)</f>
        <v>#REF!</v>
      </c>
      <c r="P1404" s="93" t="e">
        <f>VLOOKUP($A1404,#REF!,41,FALSE)</f>
        <v>#REF!</v>
      </c>
      <c r="Q1404" s="115" t="e">
        <f>VLOOKUP(Revisión_Avance_Periodo!$L1236,#REF!,30,FALSE)</f>
        <v>#REF!</v>
      </c>
      <c r="R1404" s="116">
        <v>2019</v>
      </c>
      <c r="S1404" s="196">
        <v>43799</v>
      </c>
      <c r="T1404" s="116" t="s">
        <v>78</v>
      </c>
      <c r="U1404" s="117" t="e">
        <f>INDEX(#REF!,MATCH(Revisión_Avance_Periodo!$L1404,#REF!,0),MATCH(Revisión_Avance_Periodo!$T1404,#REF!,0))</f>
        <v>#REF!</v>
      </c>
      <c r="V1404" s="117" t="e">
        <f>INDEX(#REF!,MATCH(Revisión_Avance_Periodo!$L1404,#REF!,0),MATCH(Revisión_Avance_Periodo!$T1404,#REF!,0))</f>
        <v>#REF!</v>
      </c>
      <c r="W1404" s="118">
        <f>IFERROR((V1404/U1404),0)</f>
        <v>0</v>
      </c>
      <c r="X1404" s="116" t="str">
        <f>VLOOKUP(W1404,Tabla_Estado_Meta_OAP_2019[#All],3,TRUE)</f>
        <v>Por Ejecutar</v>
      </c>
      <c r="Y1404" s="150" t="e">
        <f>SUBTOTAL(9,$U$206:$U1404)</f>
        <v>#REF!</v>
      </c>
      <c r="Z1404" s="159" t="e">
        <f>SUBTOTAL(9,$V$206:$V1404)</f>
        <v>#REF!</v>
      </c>
      <c r="AA1404" s="159">
        <f>IFERROR(+Revisión_Avance_Periodo!$Z1404/Revisión_Avance_Periodo!$Y1404,0)</f>
        <v>0</v>
      </c>
      <c r="AB1404" s="126"/>
      <c r="AC1404" s="127"/>
      <c r="AD1404" s="125"/>
      <c r="AE1404" s="125"/>
      <c r="AF1404" s="128"/>
      <c r="AG1404" s="129"/>
      <c r="AH1404" s="150" t="e">
        <f>SUBTOTAL(9,$U$1226:$U1404)</f>
        <v>#REF!</v>
      </c>
      <c r="AI1404" s="159" t="e">
        <f>SUBTOTAL(9,$V$1226:$V1404)</f>
        <v>#REF!</v>
      </c>
      <c r="AJ1404" s="159">
        <f>IFERROR(+Revisión_Avance_Periodo!$Z1236/Revisión_Avance_Periodo!$Y1236,0)</f>
        <v>0</v>
      </c>
      <c r="AK1404" s="126"/>
      <c r="AL1404" s="127"/>
      <c r="AM1404" s="125"/>
      <c r="AN1404" s="125"/>
      <c r="AO1404" s="128"/>
      <c r="AP1404" s="129"/>
    </row>
    <row r="1405" spans="1:42" ht="15.75" thickBot="1" x14ac:dyDescent="0.3">
      <c r="A1405" s="97">
        <v>105</v>
      </c>
      <c r="B1405" s="435" t="e">
        <f>CONCATENATE(Revisión_Avance_Periodo!$D1237,";",Revisión_Avance_Periodo!$F1237,";",Revisión_Avance_Periodo!$L1237)</f>
        <v>#REF!</v>
      </c>
      <c r="C1405" s="435" t="e">
        <f t="shared" si="110"/>
        <v>#REF!</v>
      </c>
      <c r="D1405" s="123" t="e">
        <f>VLOOKUP($A1405,#REF!,3,FALSE)</f>
        <v>#REF!</v>
      </c>
      <c r="E1405" s="436" t="e">
        <f>VLOOKUP($A1405,#REF!,4,FALSE)</f>
        <v>#REF!</v>
      </c>
      <c r="F1405" s="103" t="e">
        <f>VLOOKUP($A1405,#REF!,5,FALSE)</f>
        <v>#REF!</v>
      </c>
      <c r="G1405" s="98" t="e">
        <f>VLOOKUP($A1405,#REF!,8,FALSE)</f>
        <v>#REF!</v>
      </c>
      <c r="H1405" s="93" t="e">
        <f>VLOOKUP($A1405,#REF!,7,FALSE)</f>
        <v>#REF!</v>
      </c>
      <c r="I1405" s="438" t="e">
        <f>VLOOKUP($A1405,#REF!,10,FALSE)</f>
        <v>#REF!</v>
      </c>
      <c r="J1405" s="98" t="e">
        <f>VLOOKUP($A1405,#REF!,11,FALSE)</f>
        <v>#REF!</v>
      </c>
      <c r="K1405" s="114" t="e">
        <f>VLOOKUP($A1405,#REF!,12,FALSE)</f>
        <v>#REF!</v>
      </c>
      <c r="L1405" s="98" t="e">
        <f>VLOOKUP($A1405,#REF!,13,FALSE)</f>
        <v>#REF!</v>
      </c>
      <c r="M1405" s="438" t="e">
        <f>VLOOKUP($A1405,#REF!,14,FALSE)</f>
        <v>#REF!</v>
      </c>
      <c r="N1405" s="103" t="e">
        <f>VLOOKUP($A1405,#REF!,15,FALSE)</f>
        <v>#REF!</v>
      </c>
      <c r="O1405" s="103" t="e">
        <f>VLOOKUP($A1405,#REF!,18,FALSE)</f>
        <v>#REF!</v>
      </c>
      <c r="P1405" s="93" t="e">
        <f>VLOOKUP($A1405,#REF!,41,FALSE)</f>
        <v>#REF!</v>
      </c>
      <c r="Q1405" s="115" t="e">
        <f>VLOOKUP(Revisión_Avance_Periodo!$L1237,#REF!,30,FALSE)</f>
        <v>#REF!</v>
      </c>
      <c r="R1405" s="116">
        <v>2019</v>
      </c>
      <c r="S1405" s="196">
        <v>43829</v>
      </c>
      <c r="T1405" s="124" t="s">
        <v>79</v>
      </c>
      <c r="U1405" s="117" t="e">
        <f>INDEX(#REF!,MATCH(Revisión_Avance_Periodo!$L1405,#REF!,0),MATCH(Revisión_Avance_Periodo!$T1405,#REF!,0))</f>
        <v>#REF!</v>
      </c>
      <c r="V1405" s="117" t="e">
        <f>INDEX(#REF!,MATCH(Revisión_Avance_Periodo!$L1405,#REF!,0),MATCH(Revisión_Avance_Periodo!$T1405,#REF!,0))</f>
        <v>#REF!</v>
      </c>
      <c r="W1405" s="130" t="e">
        <f>V1405/U1405</f>
        <v>#REF!</v>
      </c>
      <c r="X1405" s="124" t="e">
        <f>VLOOKUP(W1405,Tabla_Estado_Meta_OAP_2019[#All],3,TRUE)</f>
        <v>#REF!</v>
      </c>
      <c r="Y1405" s="150" t="e">
        <f>SUBTOTAL(9,$U$206:$U1405)</f>
        <v>#REF!</v>
      </c>
      <c r="Z1405" s="159" t="e">
        <f>SUBTOTAL(9,$V$206:$V1405)</f>
        <v>#REF!</v>
      </c>
      <c r="AA1405" s="159">
        <f>IFERROR(+Revisión_Avance_Periodo!$Z1405/Revisión_Avance_Periodo!$Y1405,0)</f>
        <v>0</v>
      </c>
      <c r="AB1405" s="126"/>
      <c r="AC1405" s="127"/>
      <c r="AD1405" s="125"/>
      <c r="AE1405" s="125"/>
      <c r="AF1405" s="128"/>
      <c r="AG1405" s="129"/>
      <c r="AH1405" s="150" t="e">
        <f>SUBTOTAL(9,$U$1226:$U1405)</f>
        <v>#REF!</v>
      </c>
      <c r="AI1405" s="159" t="e">
        <f>SUBTOTAL(9,$V$1226:$V1405)</f>
        <v>#REF!</v>
      </c>
      <c r="AJ1405" s="159">
        <f>IFERROR(+Revisión_Avance_Periodo!$Z1237/Revisión_Avance_Periodo!$Y1237,0)</f>
        <v>0</v>
      </c>
      <c r="AK1405" s="126"/>
      <c r="AL1405" s="127"/>
      <c r="AM1405" s="125"/>
      <c r="AN1405" s="125"/>
      <c r="AO1405" s="128"/>
      <c r="AP1405" s="129"/>
    </row>
    <row r="1406" spans="1:42" x14ac:dyDescent="0.25">
      <c r="A1406" s="92">
        <v>106</v>
      </c>
      <c r="B1406" s="435" t="e">
        <f>CONCATENATE(Revisión_Avance_Periodo!$D1238,";",Revisión_Avance_Periodo!$F1238,";",Revisión_Avance_Periodo!$L1238)</f>
        <v>#REF!</v>
      </c>
      <c r="C1406" s="435" t="e">
        <f t="shared" si="110"/>
        <v>#REF!</v>
      </c>
      <c r="D1406" s="114" t="e">
        <f>VLOOKUP($A1406,#REF!,3,FALSE)</f>
        <v>#REF!</v>
      </c>
      <c r="E1406" s="436" t="e">
        <f>VLOOKUP($A1406,#REF!,4,FALSE)</f>
        <v>#REF!</v>
      </c>
      <c r="F1406" s="102" t="e">
        <f>VLOOKUP($A1406,#REF!,5,FALSE)</f>
        <v>#REF!</v>
      </c>
      <c r="G1406" s="93" t="e">
        <f>VLOOKUP($A1406,#REF!,8,FALSE)</f>
        <v>#REF!</v>
      </c>
      <c r="H1406" s="93" t="e">
        <f>VLOOKUP($A1406,#REF!,7,FALSE)</f>
        <v>#REF!</v>
      </c>
      <c r="I1406" s="438" t="e">
        <f>VLOOKUP($A1406,#REF!,10,FALSE)</f>
        <v>#REF!</v>
      </c>
      <c r="J1406" s="93" t="e">
        <f>VLOOKUP($A1406,#REF!,11,FALSE)</f>
        <v>#REF!</v>
      </c>
      <c r="K1406" s="114" t="e">
        <f>VLOOKUP($A1406,#REF!,12,FALSE)</f>
        <v>#REF!</v>
      </c>
      <c r="L1406" s="93" t="e">
        <f>VLOOKUP($A1406,#REF!,13,FALSE)</f>
        <v>#REF!</v>
      </c>
      <c r="M1406" s="438" t="e">
        <f>VLOOKUP($A1406,#REF!,14,FALSE)</f>
        <v>#REF!</v>
      </c>
      <c r="N1406" s="102" t="e">
        <f>VLOOKUP($A1406,#REF!,15,FALSE)</f>
        <v>#REF!</v>
      </c>
      <c r="O1406" s="102" t="e">
        <f>VLOOKUP($A1406,#REF!,18,FALSE)</f>
        <v>#REF!</v>
      </c>
      <c r="P1406" s="93" t="e">
        <f>VLOOKUP($A1406,#REF!,41,FALSE)</f>
        <v>#REF!</v>
      </c>
      <c r="Q1406" s="115" t="e">
        <f>VLOOKUP(Revisión_Avance_Periodo!$L1238,#REF!,30,FALSE)</f>
        <v>#REF!</v>
      </c>
      <c r="R1406" s="116">
        <v>2019</v>
      </c>
      <c r="S1406" s="196">
        <v>43495</v>
      </c>
      <c r="T1406" s="116" t="s">
        <v>68</v>
      </c>
      <c r="U1406" s="117" t="e">
        <f>INDEX(#REF!,MATCH(Revisión_Avance_Periodo!$L1406,#REF!,0),MATCH(Revisión_Avance_Periodo!$T1406,#REF!,0))</f>
        <v>#REF!</v>
      </c>
      <c r="V1406" s="117" t="e">
        <f>INDEX(#REF!,MATCH(Revisión_Avance_Periodo!$L1406,#REF!,0),MATCH(Revisión_Avance_Periodo!$T1406,#REF!,0))</f>
        <v>#REF!</v>
      </c>
      <c r="W1406" s="118">
        <f>IFERROR((V1406/U1406),0)</f>
        <v>0</v>
      </c>
      <c r="X1406" s="116" t="str">
        <f>VLOOKUP(W1406,Tabla_Estado_Meta_OAP_2019[#All],3,TRUE)</f>
        <v>Por Ejecutar</v>
      </c>
      <c r="Y1406" s="148" t="e">
        <f>SUBTOTAL(9,$U$206:$U1406)</f>
        <v>#REF!</v>
      </c>
      <c r="Z1406" s="162" t="e">
        <f>SUBTOTAL(9,$V$206:$V1406)</f>
        <v>#REF!</v>
      </c>
      <c r="AA1406" s="162">
        <f>IFERROR(+Revisión_Avance_Periodo!$Z1406/Revisión_Avance_Periodo!$Y1406,0)</f>
        <v>0</v>
      </c>
      <c r="AB1406" s="120" t="e">
        <f>SUBTOTAL(9,U1406:U1417)</f>
        <v>#REF!</v>
      </c>
      <c r="AC1406" s="119" t="e">
        <f>SUBTOTAL(9,V1406:V1417)</f>
        <v>#REF!</v>
      </c>
      <c r="AD1406" s="119" t="e">
        <f>+AC1406/AB1406</f>
        <v>#REF!</v>
      </c>
      <c r="AE1406" s="119" t="e">
        <f>100%-Revisión_Avance_Periodo!$AD1406</f>
        <v>#REF!</v>
      </c>
      <c r="AF1406" s="121" t="e">
        <f>VLOOKUP(AD1406,Tabla_Estado_Meta_OAP_2019[],3,TRUE)</f>
        <v>#REF!</v>
      </c>
      <c r="AG1406" s="122" t="e">
        <f>Revisión_Avance_Periodo!$AD1406*Revisión_Avance_Periodo!$Q1406</f>
        <v>#REF!</v>
      </c>
      <c r="AH1406" s="148" t="e">
        <f>SUBTOTAL(9,$U$1238:$U1406)</f>
        <v>#REF!</v>
      </c>
      <c r="AI1406" s="162" t="e">
        <f>SUBTOTAL(9,$V$1238:$V1406)</f>
        <v>#REF!</v>
      </c>
      <c r="AJ1406" s="162">
        <f>IFERROR(+Revisión_Avance_Periodo!$Z1238/Revisión_Avance_Periodo!$Y1238,0)</f>
        <v>0</v>
      </c>
      <c r="AK1406" s="120" t="e">
        <f>SUBTOTAL(9,AD1406:AD1417)</f>
        <v>#REF!</v>
      </c>
      <c r="AL1406" s="119" t="e">
        <f>SUBTOTAL(9,AE1406:AE1417)</f>
        <v>#REF!</v>
      </c>
      <c r="AM1406" s="119" t="e">
        <f>+AL1406/AK1406</f>
        <v>#REF!</v>
      </c>
      <c r="AN1406" s="119" t="e">
        <f>100%-Revisión_Avance_Periodo!$AD1238</f>
        <v>#REF!</v>
      </c>
      <c r="AO1406" s="121" t="e">
        <f>VLOOKUP(AM1406,Tabla_Estado_Meta_OAP_2019[],3,TRUE)</f>
        <v>#REF!</v>
      </c>
      <c r="AP1406" s="122" t="e">
        <f>Revisión_Avance_Periodo!$AD1238*Revisión_Avance_Periodo!$Q1238</f>
        <v>#REF!</v>
      </c>
    </row>
    <row r="1407" spans="1:42" x14ac:dyDescent="0.25">
      <c r="A1407" s="97">
        <v>106</v>
      </c>
      <c r="B1407" s="435" t="e">
        <f>CONCATENATE(Revisión_Avance_Periodo!$D1239,";",Revisión_Avance_Periodo!$F1239,";",Revisión_Avance_Periodo!$L1239)</f>
        <v>#REF!</v>
      </c>
      <c r="C1407" s="435" t="e">
        <f t="shared" si="110"/>
        <v>#REF!</v>
      </c>
      <c r="D1407" s="123" t="e">
        <f>VLOOKUP($A1407,#REF!,3,FALSE)</f>
        <v>#REF!</v>
      </c>
      <c r="E1407" s="436" t="e">
        <f>VLOOKUP($A1407,#REF!,4,FALSE)</f>
        <v>#REF!</v>
      </c>
      <c r="F1407" s="103" t="e">
        <f>VLOOKUP($A1407,#REF!,5,FALSE)</f>
        <v>#REF!</v>
      </c>
      <c r="G1407" s="98" t="e">
        <f>VLOOKUP($A1407,#REF!,8,FALSE)</f>
        <v>#REF!</v>
      </c>
      <c r="H1407" s="93" t="e">
        <f>VLOOKUP($A1407,#REF!,7,FALSE)</f>
        <v>#REF!</v>
      </c>
      <c r="I1407" s="438" t="e">
        <f>VLOOKUP($A1407,#REF!,10,FALSE)</f>
        <v>#REF!</v>
      </c>
      <c r="J1407" s="98" t="e">
        <f>VLOOKUP($A1407,#REF!,11,FALSE)</f>
        <v>#REF!</v>
      </c>
      <c r="K1407" s="114" t="e">
        <f>VLOOKUP($A1407,#REF!,12,FALSE)</f>
        <v>#REF!</v>
      </c>
      <c r="L1407" s="98" t="e">
        <f>VLOOKUP($A1407,#REF!,13,FALSE)</f>
        <v>#REF!</v>
      </c>
      <c r="M1407" s="438" t="e">
        <f>VLOOKUP($A1407,#REF!,14,FALSE)</f>
        <v>#REF!</v>
      </c>
      <c r="N1407" s="103" t="e">
        <f>VLOOKUP($A1407,#REF!,15,FALSE)</f>
        <v>#REF!</v>
      </c>
      <c r="O1407" s="103" t="e">
        <f>VLOOKUP($A1407,#REF!,18,FALSE)</f>
        <v>#REF!</v>
      </c>
      <c r="P1407" s="93" t="e">
        <f>VLOOKUP($A1407,#REF!,41,FALSE)</f>
        <v>#REF!</v>
      </c>
      <c r="Q1407" s="115" t="e">
        <f>VLOOKUP(Revisión_Avance_Periodo!$L1239,#REF!,30,FALSE)</f>
        <v>#REF!</v>
      </c>
      <c r="R1407" s="116">
        <v>2019</v>
      </c>
      <c r="S1407" s="196">
        <v>43524</v>
      </c>
      <c r="T1407" s="124" t="s">
        <v>69</v>
      </c>
      <c r="U1407" s="117" t="e">
        <f>INDEX(#REF!,MATCH(Revisión_Avance_Periodo!$L1407,#REF!,0),MATCH(Revisión_Avance_Periodo!$T1407,#REF!,0))</f>
        <v>#REF!</v>
      </c>
      <c r="V1407" s="117" t="e">
        <f>INDEX(#REF!,MATCH(Revisión_Avance_Periodo!$L1407,#REF!,0),MATCH(Revisión_Avance_Periodo!$T1407,#REF!,0))</f>
        <v>#REF!</v>
      </c>
      <c r="W1407" s="118">
        <f>IFERROR((V1407/U1407),0)</f>
        <v>0</v>
      </c>
      <c r="X1407" s="124" t="str">
        <f>VLOOKUP(W1407,Tabla_Estado_Meta_OAP_2019[#All],3,TRUE)</f>
        <v>Por Ejecutar</v>
      </c>
      <c r="Y1407" s="150" t="e">
        <f>SUBTOTAL(9,$U$206:$U1407)</f>
        <v>#REF!</v>
      </c>
      <c r="Z1407" s="159" t="e">
        <f>SUBTOTAL(9,$V$206:$V1407)</f>
        <v>#REF!</v>
      </c>
      <c r="AA1407" s="159">
        <f>IFERROR(+Revisión_Avance_Periodo!$Z1407/Revisión_Avance_Periodo!$Y1407,0)</f>
        <v>0</v>
      </c>
      <c r="AB1407" s="126"/>
      <c r="AC1407" s="127"/>
      <c r="AD1407" s="125"/>
      <c r="AE1407" s="125"/>
      <c r="AF1407" s="128"/>
      <c r="AG1407" s="129"/>
      <c r="AH1407" s="150" t="e">
        <f>SUBTOTAL(9,$U$1238:$U1407)</f>
        <v>#REF!</v>
      </c>
      <c r="AI1407" s="159" t="e">
        <f>SUBTOTAL(9,$V$1238:$V1407)</f>
        <v>#REF!</v>
      </c>
      <c r="AJ1407" s="159">
        <f>IFERROR(+Revisión_Avance_Periodo!$Z1239/Revisión_Avance_Periodo!$Y1239,0)</f>
        <v>0</v>
      </c>
      <c r="AK1407" s="126"/>
      <c r="AL1407" s="127"/>
      <c r="AM1407" s="125"/>
      <c r="AN1407" s="125"/>
      <c r="AO1407" s="128"/>
      <c r="AP1407" s="129"/>
    </row>
    <row r="1408" spans="1:42" x14ac:dyDescent="0.25">
      <c r="A1408" s="92">
        <v>106</v>
      </c>
      <c r="B1408" s="435" t="e">
        <f>CONCATENATE(Revisión_Avance_Periodo!$D1240,";",Revisión_Avance_Periodo!$F1240,";",Revisión_Avance_Periodo!$L1240)</f>
        <v>#REF!</v>
      </c>
      <c r="C1408" s="435" t="e">
        <f t="shared" si="110"/>
        <v>#REF!</v>
      </c>
      <c r="D1408" s="114" t="e">
        <f>VLOOKUP($A1408,#REF!,3,FALSE)</f>
        <v>#REF!</v>
      </c>
      <c r="E1408" s="436" t="e">
        <f>VLOOKUP($A1408,#REF!,4,FALSE)</f>
        <v>#REF!</v>
      </c>
      <c r="F1408" s="102" t="e">
        <f>VLOOKUP($A1408,#REF!,5,FALSE)</f>
        <v>#REF!</v>
      </c>
      <c r="G1408" s="93" t="e">
        <f>VLOOKUP($A1408,#REF!,8,FALSE)</f>
        <v>#REF!</v>
      </c>
      <c r="H1408" s="93" t="e">
        <f>VLOOKUP($A1408,#REF!,7,FALSE)</f>
        <v>#REF!</v>
      </c>
      <c r="I1408" s="438" t="e">
        <f>VLOOKUP($A1408,#REF!,10,FALSE)</f>
        <v>#REF!</v>
      </c>
      <c r="J1408" s="93" t="e">
        <f>VLOOKUP($A1408,#REF!,11,FALSE)</f>
        <v>#REF!</v>
      </c>
      <c r="K1408" s="114" t="e">
        <f>VLOOKUP($A1408,#REF!,12,FALSE)</f>
        <v>#REF!</v>
      </c>
      <c r="L1408" s="93" t="e">
        <f>VLOOKUP($A1408,#REF!,13,FALSE)</f>
        <v>#REF!</v>
      </c>
      <c r="M1408" s="438" t="e">
        <f>VLOOKUP($A1408,#REF!,14,FALSE)</f>
        <v>#REF!</v>
      </c>
      <c r="N1408" s="102" t="e">
        <f>VLOOKUP($A1408,#REF!,15,FALSE)</f>
        <v>#REF!</v>
      </c>
      <c r="O1408" s="102" t="e">
        <f>VLOOKUP($A1408,#REF!,18,FALSE)</f>
        <v>#REF!</v>
      </c>
      <c r="P1408" s="93" t="e">
        <f>VLOOKUP($A1408,#REF!,41,FALSE)</f>
        <v>#REF!</v>
      </c>
      <c r="Q1408" s="115" t="e">
        <f>VLOOKUP(Revisión_Avance_Periodo!$L1240,#REF!,30,FALSE)</f>
        <v>#REF!</v>
      </c>
      <c r="R1408" s="116">
        <v>2019</v>
      </c>
      <c r="S1408" s="196">
        <v>43554</v>
      </c>
      <c r="T1408" s="116" t="s">
        <v>70</v>
      </c>
      <c r="U1408" s="117" t="e">
        <f>INDEX(#REF!,MATCH(Revisión_Avance_Periodo!$L1408,#REF!,0),MATCH(Revisión_Avance_Periodo!$T1408,#REF!,0))</f>
        <v>#REF!</v>
      </c>
      <c r="V1408" s="117" t="e">
        <f>INDEX(#REF!,MATCH(Revisión_Avance_Periodo!$L1408,#REF!,0),MATCH(Revisión_Avance_Periodo!$T1408,#REF!,0))</f>
        <v>#REF!</v>
      </c>
      <c r="W1408" s="118">
        <f>IFERROR((V1408/U1408),0)</f>
        <v>0</v>
      </c>
      <c r="X1408" s="116" t="str">
        <f>VLOOKUP(W1408,Tabla_Estado_Meta_OAP_2019[#All],3,TRUE)</f>
        <v>Por Ejecutar</v>
      </c>
      <c r="Y1408" s="150" t="e">
        <f>SUBTOTAL(9,$U$206:$U1408)</f>
        <v>#REF!</v>
      </c>
      <c r="Z1408" s="159" t="e">
        <f>SUBTOTAL(9,$V$206:$V1408)</f>
        <v>#REF!</v>
      </c>
      <c r="AA1408" s="159">
        <f>IFERROR(+Revisión_Avance_Periodo!$Z1408/Revisión_Avance_Periodo!$Y1408,0)</f>
        <v>0</v>
      </c>
      <c r="AB1408" s="126"/>
      <c r="AC1408" s="127"/>
      <c r="AD1408" s="125"/>
      <c r="AE1408" s="125"/>
      <c r="AF1408" s="128"/>
      <c r="AG1408" s="129"/>
      <c r="AH1408" s="150" t="e">
        <f>SUBTOTAL(9,$U$1238:$U1408)</f>
        <v>#REF!</v>
      </c>
      <c r="AI1408" s="159" t="e">
        <f>SUBTOTAL(9,$V$1238:$V1408)</f>
        <v>#REF!</v>
      </c>
      <c r="AJ1408" s="159">
        <f>IFERROR(+Revisión_Avance_Periodo!$Z1240/Revisión_Avance_Periodo!$Y1240,0)</f>
        <v>0</v>
      </c>
      <c r="AK1408" s="126"/>
      <c r="AL1408" s="127"/>
      <c r="AM1408" s="125"/>
      <c r="AN1408" s="125"/>
      <c r="AO1408" s="128"/>
      <c r="AP1408" s="129"/>
    </row>
    <row r="1409" spans="1:42" x14ac:dyDescent="0.25">
      <c r="A1409" s="97">
        <v>106</v>
      </c>
      <c r="B1409" s="435" t="e">
        <f>CONCATENATE(Revisión_Avance_Periodo!$D1241,";",Revisión_Avance_Periodo!$F1241,";",Revisión_Avance_Periodo!$L1241)</f>
        <v>#REF!</v>
      </c>
      <c r="C1409" s="435" t="e">
        <f t="shared" si="110"/>
        <v>#REF!</v>
      </c>
      <c r="D1409" s="123" t="e">
        <f>VLOOKUP($A1409,#REF!,3,FALSE)</f>
        <v>#REF!</v>
      </c>
      <c r="E1409" s="436" t="e">
        <f>VLOOKUP($A1409,#REF!,4,FALSE)</f>
        <v>#REF!</v>
      </c>
      <c r="F1409" s="103" t="e">
        <f>VLOOKUP($A1409,#REF!,5,FALSE)</f>
        <v>#REF!</v>
      </c>
      <c r="G1409" s="98" t="e">
        <f>VLOOKUP($A1409,#REF!,8,FALSE)</f>
        <v>#REF!</v>
      </c>
      <c r="H1409" s="93" t="e">
        <f>VLOOKUP($A1409,#REF!,7,FALSE)</f>
        <v>#REF!</v>
      </c>
      <c r="I1409" s="438" t="e">
        <f>VLOOKUP($A1409,#REF!,10,FALSE)</f>
        <v>#REF!</v>
      </c>
      <c r="J1409" s="98" t="e">
        <f>VLOOKUP($A1409,#REF!,11,FALSE)</f>
        <v>#REF!</v>
      </c>
      <c r="K1409" s="114" t="e">
        <f>VLOOKUP($A1409,#REF!,12,FALSE)</f>
        <v>#REF!</v>
      </c>
      <c r="L1409" s="98" t="e">
        <f>VLOOKUP($A1409,#REF!,13,FALSE)</f>
        <v>#REF!</v>
      </c>
      <c r="M1409" s="438" t="e">
        <f>VLOOKUP($A1409,#REF!,14,FALSE)</f>
        <v>#REF!</v>
      </c>
      <c r="N1409" s="103" t="e">
        <f>VLOOKUP($A1409,#REF!,15,FALSE)</f>
        <v>#REF!</v>
      </c>
      <c r="O1409" s="103" t="e">
        <f>VLOOKUP($A1409,#REF!,18,FALSE)</f>
        <v>#REF!</v>
      </c>
      <c r="P1409" s="93" t="e">
        <f>VLOOKUP($A1409,#REF!,41,FALSE)</f>
        <v>#REF!</v>
      </c>
      <c r="Q1409" s="115" t="e">
        <f>VLOOKUP(Revisión_Avance_Periodo!$L1241,#REF!,30,FALSE)</f>
        <v>#REF!</v>
      </c>
      <c r="R1409" s="116">
        <v>2019</v>
      </c>
      <c r="S1409" s="196">
        <v>43585</v>
      </c>
      <c r="T1409" s="124" t="s">
        <v>71</v>
      </c>
      <c r="U1409" s="117" t="e">
        <f>INDEX(#REF!,MATCH(Revisión_Avance_Periodo!$L1409,#REF!,0),MATCH(Revisión_Avance_Periodo!$T1409,#REF!,0))</f>
        <v>#REF!</v>
      </c>
      <c r="V1409" s="117" t="e">
        <f>INDEX(#REF!,MATCH(Revisión_Avance_Periodo!$L1409,#REF!,0),MATCH(Revisión_Avance_Periodo!$T1409,#REF!,0))</f>
        <v>#REF!</v>
      </c>
      <c r="W1409" s="130" t="e">
        <f>V1409/U1409</f>
        <v>#REF!</v>
      </c>
      <c r="X1409" s="124" t="e">
        <f>VLOOKUP(W1409,Tabla_Estado_Meta_OAP_2019[#All],3,TRUE)</f>
        <v>#REF!</v>
      </c>
      <c r="Y1409" s="150" t="e">
        <f>SUBTOTAL(9,$U$206:$U1409)</f>
        <v>#REF!</v>
      </c>
      <c r="Z1409" s="159" t="e">
        <f>SUBTOTAL(9,$V$206:$V1409)</f>
        <v>#REF!</v>
      </c>
      <c r="AA1409" s="159">
        <f>IFERROR(+Revisión_Avance_Periodo!$Z1409/Revisión_Avance_Periodo!$Y1409,0)</f>
        <v>0</v>
      </c>
      <c r="AB1409" s="126"/>
      <c r="AC1409" s="127"/>
      <c r="AD1409" s="125"/>
      <c r="AE1409" s="125"/>
      <c r="AF1409" s="128"/>
      <c r="AG1409" s="129"/>
      <c r="AH1409" s="150" t="e">
        <f>SUBTOTAL(9,$U$1238:$U1409)</f>
        <v>#REF!</v>
      </c>
      <c r="AI1409" s="159" t="e">
        <f>SUBTOTAL(9,$V$1238:$V1409)</f>
        <v>#REF!</v>
      </c>
      <c r="AJ1409" s="159">
        <f>IFERROR(+Revisión_Avance_Periodo!$Z1241/Revisión_Avance_Periodo!$Y1241,0)</f>
        <v>0</v>
      </c>
      <c r="AK1409" s="126"/>
      <c r="AL1409" s="127"/>
      <c r="AM1409" s="125"/>
      <c r="AN1409" s="125"/>
      <c r="AO1409" s="128"/>
      <c r="AP1409" s="129"/>
    </row>
    <row r="1410" spans="1:42" x14ac:dyDescent="0.25">
      <c r="A1410" s="92">
        <v>106</v>
      </c>
      <c r="B1410" s="435" t="e">
        <f>CONCATENATE(Revisión_Avance_Periodo!$D1242,";",Revisión_Avance_Periodo!$F1242,";",Revisión_Avance_Periodo!$L1242)</f>
        <v>#REF!</v>
      </c>
      <c r="C1410" s="435" t="e">
        <f t="shared" ref="C1410:C1473" si="113">CONCATENATE($N1410,";",$L1410,";",$T1410)</f>
        <v>#REF!</v>
      </c>
      <c r="D1410" s="114" t="e">
        <f>VLOOKUP($A1410,#REF!,3,FALSE)</f>
        <v>#REF!</v>
      </c>
      <c r="E1410" s="436" t="e">
        <f>VLOOKUP($A1410,#REF!,4,FALSE)</f>
        <v>#REF!</v>
      </c>
      <c r="F1410" s="102" t="e">
        <f>VLOOKUP($A1410,#REF!,5,FALSE)</f>
        <v>#REF!</v>
      </c>
      <c r="G1410" s="93" t="e">
        <f>VLOOKUP($A1410,#REF!,8,FALSE)</f>
        <v>#REF!</v>
      </c>
      <c r="H1410" s="93" t="e">
        <f>VLOOKUP($A1410,#REF!,7,FALSE)</f>
        <v>#REF!</v>
      </c>
      <c r="I1410" s="438" t="e">
        <f>VLOOKUP($A1410,#REF!,10,FALSE)</f>
        <v>#REF!</v>
      </c>
      <c r="J1410" s="93" t="e">
        <f>VLOOKUP($A1410,#REF!,11,FALSE)</f>
        <v>#REF!</v>
      </c>
      <c r="K1410" s="114" t="e">
        <f>VLOOKUP($A1410,#REF!,12,FALSE)</f>
        <v>#REF!</v>
      </c>
      <c r="L1410" s="93" t="e">
        <f>VLOOKUP($A1410,#REF!,13,FALSE)</f>
        <v>#REF!</v>
      </c>
      <c r="M1410" s="438" t="e">
        <f>VLOOKUP($A1410,#REF!,14,FALSE)</f>
        <v>#REF!</v>
      </c>
      <c r="N1410" s="102" t="e">
        <f>VLOOKUP($A1410,#REF!,15,FALSE)</f>
        <v>#REF!</v>
      </c>
      <c r="O1410" s="102" t="e">
        <f>VLOOKUP($A1410,#REF!,18,FALSE)</f>
        <v>#REF!</v>
      </c>
      <c r="P1410" s="93" t="e">
        <f>VLOOKUP($A1410,#REF!,41,FALSE)</f>
        <v>#REF!</v>
      </c>
      <c r="Q1410" s="115" t="e">
        <f>VLOOKUP(Revisión_Avance_Periodo!$L1242,#REF!,30,FALSE)</f>
        <v>#REF!</v>
      </c>
      <c r="R1410" s="116">
        <v>2019</v>
      </c>
      <c r="S1410" s="196">
        <v>43615</v>
      </c>
      <c r="T1410" s="116" t="s">
        <v>72</v>
      </c>
      <c r="U1410" s="117" t="e">
        <f>INDEX(#REF!,MATCH(Revisión_Avance_Periodo!$L1410,#REF!,0),MATCH(Revisión_Avance_Periodo!$T1410,#REF!,0))</f>
        <v>#REF!</v>
      </c>
      <c r="V1410" s="117" t="e">
        <f>INDEX(#REF!,MATCH(Revisión_Avance_Periodo!$L1410,#REF!,0),MATCH(Revisión_Avance_Periodo!$T1410,#REF!,0))</f>
        <v>#REF!</v>
      </c>
      <c r="W1410" s="118">
        <f>IFERROR((V1410/U1410),0)</f>
        <v>0</v>
      </c>
      <c r="X1410" s="116" t="str">
        <f>VLOOKUP(W1410,Tabla_Estado_Meta_OAP_2019[#All],3,TRUE)</f>
        <v>Por Ejecutar</v>
      </c>
      <c r="Y1410" s="150" t="e">
        <f>SUBTOTAL(9,$U$206:$U1410)</f>
        <v>#REF!</v>
      </c>
      <c r="Z1410" s="159" t="e">
        <f>SUBTOTAL(9,$V$206:$V1410)</f>
        <v>#REF!</v>
      </c>
      <c r="AA1410" s="159">
        <f>IFERROR(+Revisión_Avance_Periodo!$Z1410/Revisión_Avance_Periodo!$Y1410,0)</f>
        <v>0</v>
      </c>
      <c r="AB1410" s="126"/>
      <c r="AC1410" s="127"/>
      <c r="AD1410" s="125"/>
      <c r="AE1410" s="125"/>
      <c r="AF1410" s="128"/>
      <c r="AG1410" s="129"/>
      <c r="AH1410" s="150" t="e">
        <f>SUBTOTAL(9,$U$1238:$U1410)</f>
        <v>#REF!</v>
      </c>
      <c r="AI1410" s="159" t="e">
        <f>SUBTOTAL(9,$V$1238:$V1410)</f>
        <v>#REF!</v>
      </c>
      <c r="AJ1410" s="159">
        <f>IFERROR(+Revisión_Avance_Periodo!$Z1242/Revisión_Avance_Periodo!$Y1242,0)</f>
        <v>0</v>
      </c>
      <c r="AK1410" s="126"/>
      <c r="AL1410" s="127"/>
      <c r="AM1410" s="125"/>
      <c r="AN1410" s="125"/>
      <c r="AO1410" s="128"/>
      <c r="AP1410" s="129"/>
    </row>
    <row r="1411" spans="1:42" x14ac:dyDescent="0.25">
      <c r="A1411" s="97">
        <v>106</v>
      </c>
      <c r="B1411" s="435" t="e">
        <f>CONCATENATE(Revisión_Avance_Periodo!$D1243,";",Revisión_Avance_Periodo!$F1243,";",Revisión_Avance_Periodo!$L1243)</f>
        <v>#REF!</v>
      </c>
      <c r="C1411" s="435" t="e">
        <f t="shared" si="113"/>
        <v>#REF!</v>
      </c>
      <c r="D1411" s="123" t="e">
        <f>VLOOKUP($A1411,#REF!,3,FALSE)</f>
        <v>#REF!</v>
      </c>
      <c r="E1411" s="436" t="e">
        <f>VLOOKUP($A1411,#REF!,4,FALSE)</f>
        <v>#REF!</v>
      </c>
      <c r="F1411" s="103" t="e">
        <f>VLOOKUP($A1411,#REF!,5,FALSE)</f>
        <v>#REF!</v>
      </c>
      <c r="G1411" s="98" t="e">
        <f>VLOOKUP($A1411,#REF!,8,FALSE)</f>
        <v>#REF!</v>
      </c>
      <c r="H1411" s="93" t="e">
        <f>VLOOKUP($A1411,#REF!,7,FALSE)</f>
        <v>#REF!</v>
      </c>
      <c r="I1411" s="438" t="e">
        <f>VLOOKUP($A1411,#REF!,10,FALSE)</f>
        <v>#REF!</v>
      </c>
      <c r="J1411" s="98" t="e">
        <f>VLOOKUP($A1411,#REF!,11,FALSE)</f>
        <v>#REF!</v>
      </c>
      <c r="K1411" s="114" t="e">
        <f>VLOOKUP($A1411,#REF!,12,FALSE)</f>
        <v>#REF!</v>
      </c>
      <c r="L1411" s="98" t="e">
        <f>VLOOKUP($A1411,#REF!,13,FALSE)</f>
        <v>#REF!</v>
      </c>
      <c r="M1411" s="438" t="e">
        <f>VLOOKUP($A1411,#REF!,14,FALSE)</f>
        <v>#REF!</v>
      </c>
      <c r="N1411" s="103" t="e">
        <f>VLOOKUP($A1411,#REF!,15,FALSE)</f>
        <v>#REF!</v>
      </c>
      <c r="O1411" s="103" t="e">
        <f>VLOOKUP($A1411,#REF!,18,FALSE)</f>
        <v>#REF!</v>
      </c>
      <c r="P1411" s="93" t="e">
        <f>VLOOKUP($A1411,#REF!,41,FALSE)</f>
        <v>#REF!</v>
      </c>
      <c r="Q1411" s="115" t="e">
        <f>VLOOKUP(Revisión_Avance_Periodo!$L1243,#REF!,30,FALSE)</f>
        <v>#REF!</v>
      </c>
      <c r="R1411" s="116">
        <v>2019</v>
      </c>
      <c r="S1411" s="196">
        <v>43646</v>
      </c>
      <c r="T1411" s="124" t="s">
        <v>73</v>
      </c>
      <c r="U1411" s="117" t="e">
        <f>INDEX(#REF!,MATCH(Revisión_Avance_Periodo!$L1411,#REF!,0),MATCH(Revisión_Avance_Periodo!$T1411,#REF!,0))</f>
        <v>#REF!</v>
      </c>
      <c r="V1411" s="117" t="e">
        <f>INDEX(#REF!,MATCH(Revisión_Avance_Periodo!$L1411,#REF!,0),MATCH(Revisión_Avance_Periodo!$T1411,#REF!,0))</f>
        <v>#REF!</v>
      </c>
      <c r="W1411" s="118">
        <f>IFERROR((V1411/U1411),0)</f>
        <v>0</v>
      </c>
      <c r="X1411" s="124" t="str">
        <f>VLOOKUP(W1411,Tabla_Estado_Meta_OAP_2019[#All],3,TRUE)</f>
        <v>Por Ejecutar</v>
      </c>
      <c r="Y1411" s="150" t="e">
        <f>SUBTOTAL(9,$U$206:$U1411)</f>
        <v>#REF!</v>
      </c>
      <c r="Z1411" s="159" t="e">
        <f>SUBTOTAL(9,$V$206:$V1411)</f>
        <v>#REF!</v>
      </c>
      <c r="AA1411" s="159">
        <f>IFERROR(+Revisión_Avance_Periodo!$Z1411/Revisión_Avance_Periodo!$Y1411,0)</f>
        <v>0</v>
      </c>
      <c r="AB1411" s="126"/>
      <c r="AC1411" s="127"/>
      <c r="AD1411" s="125"/>
      <c r="AE1411" s="125"/>
      <c r="AF1411" s="128"/>
      <c r="AG1411" s="129"/>
      <c r="AH1411" s="150" t="e">
        <f>SUBTOTAL(9,$U$1238:$U1411)</f>
        <v>#REF!</v>
      </c>
      <c r="AI1411" s="159" t="e">
        <f>SUBTOTAL(9,$V$1238:$V1411)</f>
        <v>#REF!</v>
      </c>
      <c r="AJ1411" s="159">
        <f>IFERROR(+Revisión_Avance_Periodo!$Z1243/Revisión_Avance_Periodo!$Y1243,0)</f>
        <v>0</v>
      </c>
      <c r="AK1411" s="126"/>
      <c r="AL1411" s="127"/>
      <c r="AM1411" s="125"/>
      <c r="AN1411" s="125"/>
      <c r="AO1411" s="128"/>
      <c r="AP1411" s="129"/>
    </row>
    <row r="1412" spans="1:42" x14ac:dyDescent="0.25">
      <c r="A1412" s="92">
        <v>106</v>
      </c>
      <c r="B1412" s="435" t="e">
        <f>CONCATENATE(Revisión_Avance_Periodo!$D1244,";",Revisión_Avance_Periodo!$F1244,";",Revisión_Avance_Periodo!$L1244)</f>
        <v>#REF!</v>
      </c>
      <c r="C1412" s="435" t="e">
        <f t="shared" si="113"/>
        <v>#REF!</v>
      </c>
      <c r="D1412" s="114" t="e">
        <f>VLOOKUP($A1412,#REF!,3,FALSE)</f>
        <v>#REF!</v>
      </c>
      <c r="E1412" s="436" t="e">
        <f>VLOOKUP($A1412,#REF!,4,FALSE)</f>
        <v>#REF!</v>
      </c>
      <c r="F1412" s="102" t="e">
        <f>VLOOKUP($A1412,#REF!,5,FALSE)</f>
        <v>#REF!</v>
      </c>
      <c r="G1412" s="93" t="e">
        <f>VLOOKUP($A1412,#REF!,8,FALSE)</f>
        <v>#REF!</v>
      </c>
      <c r="H1412" s="93" t="e">
        <f>VLOOKUP($A1412,#REF!,7,FALSE)</f>
        <v>#REF!</v>
      </c>
      <c r="I1412" s="438" t="e">
        <f>VLOOKUP($A1412,#REF!,10,FALSE)</f>
        <v>#REF!</v>
      </c>
      <c r="J1412" s="93" t="e">
        <f>VLOOKUP($A1412,#REF!,11,FALSE)</f>
        <v>#REF!</v>
      </c>
      <c r="K1412" s="114" t="e">
        <f>VLOOKUP($A1412,#REF!,12,FALSE)</f>
        <v>#REF!</v>
      </c>
      <c r="L1412" s="93" t="e">
        <f>VLOOKUP($A1412,#REF!,13,FALSE)</f>
        <v>#REF!</v>
      </c>
      <c r="M1412" s="438" t="e">
        <f>VLOOKUP($A1412,#REF!,14,FALSE)</f>
        <v>#REF!</v>
      </c>
      <c r="N1412" s="102" t="e">
        <f>VLOOKUP($A1412,#REF!,15,FALSE)</f>
        <v>#REF!</v>
      </c>
      <c r="O1412" s="102" t="e">
        <f>VLOOKUP($A1412,#REF!,18,FALSE)</f>
        <v>#REF!</v>
      </c>
      <c r="P1412" s="93" t="e">
        <f>VLOOKUP($A1412,#REF!,41,FALSE)</f>
        <v>#REF!</v>
      </c>
      <c r="Q1412" s="115" t="e">
        <f>VLOOKUP(Revisión_Avance_Periodo!$L1244,#REF!,30,FALSE)</f>
        <v>#REF!</v>
      </c>
      <c r="R1412" s="116">
        <v>2019</v>
      </c>
      <c r="S1412" s="196">
        <v>43676</v>
      </c>
      <c r="T1412" s="116" t="s">
        <v>74</v>
      </c>
      <c r="U1412" s="117" t="e">
        <f>INDEX(#REF!,MATCH(Revisión_Avance_Periodo!$L1412,#REF!,0),MATCH(Revisión_Avance_Periodo!$T1412,#REF!,0))</f>
        <v>#REF!</v>
      </c>
      <c r="V1412" s="117" t="e">
        <f>INDEX(#REF!,MATCH(Revisión_Avance_Periodo!$L1412,#REF!,0),MATCH(Revisión_Avance_Periodo!$T1412,#REF!,0))</f>
        <v>#REF!</v>
      </c>
      <c r="W1412" s="118">
        <f>IFERROR((V1412/U1412),0)</f>
        <v>0</v>
      </c>
      <c r="X1412" s="116" t="str">
        <f>VLOOKUP(W1412,Tabla_Estado_Meta_OAP_2019[#All],3,TRUE)</f>
        <v>Por Ejecutar</v>
      </c>
      <c r="Y1412" s="150" t="e">
        <f>SUBTOTAL(9,$U$206:$U1412)</f>
        <v>#REF!</v>
      </c>
      <c r="Z1412" s="159" t="e">
        <f>SUBTOTAL(9,$V$206:$V1412)</f>
        <v>#REF!</v>
      </c>
      <c r="AA1412" s="159">
        <f>IFERROR(+Revisión_Avance_Periodo!$Z1412/Revisión_Avance_Periodo!$Y1412,0)</f>
        <v>0</v>
      </c>
      <c r="AB1412" s="126"/>
      <c r="AC1412" s="127"/>
      <c r="AD1412" s="125"/>
      <c r="AE1412" s="125"/>
      <c r="AF1412" s="128"/>
      <c r="AG1412" s="129"/>
      <c r="AH1412" s="150" t="e">
        <f>SUBTOTAL(9,$U$1238:$U1412)</f>
        <v>#REF!</v>
      </c>
      <c r="AI1412" s="159" t="e">
        <f>SUBTOTAL(9,$V$1238:$V1412)</f>
        <v>#REF!</v>
      </c>
      <c r="AJ1412" s="159">
        <f>IFERROR(+Revisión_Avance_Periodo!$Z1244/Revisión_Avance_Periodo!$Y1244,0)</f>
        <v>0</v>
      </c>
      <c r="AK1412" s="126"/>
      <c r="AL1412" s="127"/>
      <c r="AM1412" s="125"/>
      <c r="AN1412" s="125"/>
      <c r="AO1412" s="128"/>
      <c r="AP1412" s="129"/>
    </row>
    <row r="1413" spans="1:42" x14ac:dyDescent="0.25">
      <c r="A1413" s="97">
        <v>106</v>
      </c>
      <c r="B1413" s="435" t="e">
        <f>CONCATENATE(Revisión_Avance_Periodo!$D1245,";",Revisión_Avance_Periodo!$F1245,";",Revisión_Avance_Periodo!$L1245)</f>
        <v>#REF!</v>
      </c>
      <c r="C1413" s="435" t="e">
        <f t="shared" si="113"/>
        <v>#REF!</v>
      </c>
      <c r="D1413" s="123" t="e">
        <f>VLOOKUP($A1413,#REF!,3,FALSE)</f>
        <v>#REF!</v>
      </c>
      <c r="E1413" s="436" t="e">
        <f>VLOOKUP($A1413,#REF!,4,FALSE)</f>
        <v>#REF!</v>
      </c>
      <c r="F1413" s="103" t="e">
        <f>VLOOKUP($A1413,#REF!,5,FALSE)</f>
        <v>#REF!</v>
      </c>
      <c r="G1413" s="98" t="e">
        <f>VLOOKUP($A1413,#REF!,8,FALSE)</f>
        <v>#REF!</v>
      </c>
      <c r="H1413" s="93" t="e">
        <f>VLOOKUP($A1413,#REF!,7,FALSE)</f>
        <v>#REF!</v>
      </c>
      <c r="I1413" s="438" t="e">
        <f>VLOOKUP($A1413,#REF!,10,FALSE)</f>
        <v>#REF!</v>
      </c>
      <c r="J1413" s="98" t="e">
        <f>VLOOKUP($A1413,#REF!,11,FALSE)</f>
        <v>#REF!</v>
      </c>
      <c r="K1413" s="114" t="e">
        <f>VLOOKUP($A1413,#REF!,12,FALSE)</f>
        <v>#REF!</v>
      </c>
      <c r="L1413" s="98" t="e">
        <f>VLOOKUP($A1413,#REF!,13,FALSE)</f>
        <v>#REF!</v>
      </c>
      <c r="M1413" s="438" t="e">
        <f>VLOOKUP($A1413,#REF!,14,FALSE)</f>
        <v>#REF!</v>
      </c>
      <c r="N1413" s="103" t="e">
        <f>VLOOKUP($A1413,#REF!,15,FALSE)</f>
        <v>#REF!</v>
      </c>
      <c r="O1413" s="103" t="e">
        <f>VLOOKUP($A1413,#REF!,18,FALSE)</f>
        <v>#REF!</v>
      </c>
      <c r="P1413" s="93" t="e">
        <f>VLOOKUP($A1413,#REF!,41,FALSE)</f>
        <v>#REF!</v>
      </c>
      <c r="Q1413" s="115" t="e">
        <f>VLOOKUP(Revisión_Avance_Periodo!$L1245,#REF!,30,FALSE)</f>
        <v>#REF!</v>
      </c>
      <c r="R1413" s="116">
        <v>2019</v>
      </c>
      <c r="S1413" s="196">
        <v>43707</v>
      </c>
      <c r="T1413" s="124" t="s">
        <v>75</v>
      </c>
      <c r="U1413" s="117" t="e">
        <f>INDEX(#REF!,MATCH(Revisión_Avance_Periodo!$L1413,#REF!,0),MATCH(Revisión_Avance_Periodo!$T1413,#REF!,0))</f>
        <v>#REF!</v>
      </c>
      <c r="V1413" s="117" t="e">
        <f>INDEX(#REF!,MATCH(Revisión_Avance_Periodo!$L1413,#REF!,0),MATCH(Revisión_Avance_Periodo!$T1413,#REF!,0))</f>
        <v>#REF!</v>
      </c>
      <c r="W1413" s="130" t="e">
        <f>V1413/U1413</f>
        <v>#REF!</v>
      </c>
      <c r="X1413" s="124" t="e">
        <f>VLOOKUP(W1413,Tabla_Estado_Meta_OAP_2019[#All],3,TRUE)</f>
        <v>#REF!</v>
      </c>
      <c r="Y1413" s="150" t="e">
        <f>SUBTOTAL(9,$U$206:$U1413)</f>
        <v>#REF!</v>
      </c>
      <c r="Z1413" s="159" t="e">
        <f>SUBTOTAL(9,$V$206:$V1413)</f>
        <v>#REF!</v>
      </c>
      <c r="AA1413" s="159">
        <f>IFERROR(+Revisión_Avance_Periodo!$Z1413/Revisión_Avance_Periodo!$Y1413,0)</f>
        <v>0</v>
      </c>
      <c r="AB1413" s="126"/>
      <c r="AC1413" s="127"/>
      <c r="AD1413" s="125"/>
      <c r="AE1413" s="125"/>
      <c r="AF1413" s="128"/>
      <c r="AG1413" s="129"/>
      <c r="AH1413" s="150" t="e">
        <f>SUBTOTAL(9,$U$1238:$U1413)</f>
        <v>#REF!</v>
      </c>
      <c r="AI1413" s="159" t="e">
        <f>SUBTOTAL(9,$V$1238:$V1413)</f>
        <v>#REF!</v>
      </c>
      <c r="AJ1413" s="159">
        <f>IFERROR(+Revisión_Avance_Periodo!$Z1245/Revisión_Avance_Periodo!$Y1245,0)</f>
        <v>0</v>
      </c>
      <c r="AK1413" s="126"/>
      <c r="AL1413" s="127"/>
      <c r="AM1413" s="125"/>
      <c r="AN1413" s="125"/>
      <c r="AO1413" s="128"/>
      <c r="AP1413" s="129"/>
    </row>
    <row r="1414" spans="1:42" x14ac:dyDescent="0.25">
      <c r="A1414" s="92">
        <v>106</v>
      </c>
      <c r="B1414" s="435" t="e">
        <f>CONCATENATE(Revisión_Avance_Periodo!$D1246,";",Revisión_Avance_Periodo!$F1246,";",Revisión_Avance_Periodo!$L1246)</f>
        <v>#REF!</v>
      </c>
      <c r="C1414" s="435" t="e">
        <f t="shared" si="113"/>
        <v>#REF!</v>
      </c>
      <c r="D1414" s="114" t="e">
        <f>VLOOKUP($A1414,#REF!,3,FALSE)</f>
        <v>#REF!</v>
      </c>
      <c r="E1414" s="436" t="e">
        <f>VLOOKUP($A1414,#REF!,4,FALSE)</f>
        <v>#REF!</v>
      </c>
      <c r="F1414" s="102" t="e">
        <f>VLOOKUP($A1414,#REF!,5,FALSE)</f>
        <v>#REF!</v>
      </c>
      <c r="G1414" s="93" t="e">
        <f>VLOOKUP($A1414,#REF!,8,FALSE)</f>
        <v>#REF!</v>
      </c>
      <c r="H1414" s="93" t="e">
        <f>VLOOKUP($A1414,#REF!,7,FALSE)</f>
        <v>#REF!</v>
      </c>
      <c r="I1414" s="438" t="e">
        <f>VLOOKUP($A1414,#REF!,10,FALSE)</f>
        <v>#REF!</v>
      </c>
      <c r="J1414" s="93" t="e">
        <f>VLOOKUP($A1414,#REF!,11,FALSE)</f>
        <v>#REF!</v>
      </c>
      <c r="K1414" s="114" t="e">
        <f>VLOOKUP($A1414,#REF!,12,FALSE)</f>
        <v>#REF!</v>
      </c>
      <c r="L1414" s="93" t="e">
        <f>VLOOKUP($A1414,#REF!,13,FALSE)</f>
        <v>#REF!</v>
      </c>
      <c r="M1414" s="438" t="e">
        <f>VLOOKUP($A1414,#REF!,14,FALSE)</f>
        <v>#REF!</v>
      </c>
      <c r="N1414" s="102" t="e">
        <f>VLOOKUP($A1414,#REF!,15,FALSE)</f>
        <v>#REF!</v>
      </c>
      <c r="O1414" s="102" t="e">
        <f>VLOOKUP($A1414,#REF!,18,FALSE)</f>
        <v>#REF!</v>
      </c>
      <c r="P1414" s="93" t="e">
        <f>VLOOKUP($A1414,#REF!,41,FALSE)</f>
        <v>#REF!</v>
      </c>
      <c r="Q1414" s="115" t="e">
        <f>VLOOKUP(Revisión_Avance_Periodo!$L1246,#REF!,30,FALSE)</f>
        <v>#REF!</v>
      </c>
      <c r="R1414" s="116">
        <v>2019</v>
      </c>
      <c r="S1414" s="196">
        <v>43738</v>
      </c>
      <c r="T1414" s="116" t="s">
        <v>76</v>
      </c>
      <c r="U1414" s="117" t="e">
        <f>INDEX(#REF!,MATCH(Revisión_Avance_Periodo!$L1414,#REF!,0),MATCH(Revisión_Avance_Periodo!$T1414,#REF!,0))</f>
        <v>#REF!</v>
      </c>
      <c r="V1414" s="117" t="e">
        <f>INDEX(#REF!,MATCH(Revisión_Avance_Periodo!$L1414,#REF!,0),MATCH(Revisión_Avance_Periodo!$T1414,#REF!,0))</f>
        <v>#REF!</v>
      </c>
      <c r="W1414" s="118">
        <f>IFERROR((V1414/U1414),0)</f>
        <v>0</v>
      </c>
      <c r="X1414" s="116" t="str">
        <f>VLOOKUP(W1414,Tabla_Estado_Meta_OAP_2019[#All],3,TRUE)</f>
        <v>Por Ejecutar</v>
      </c>
      <c r="Y1414" s="150" t="e">
        <f>SUBTOTAL(9,$U$206:$U1414)</f>
        <v>#REF!</v>
      </c>
      <c r="Z1414" s="159" t="e">
        <f>SUBTOTAL(9,$V$206:$V1414)</f>
        <v>#REF!</v>
      </c>
      <c r="AA1414" s="159">
        <f>IFERROR(+Revisión_Avance_Periodo!$Z1414/Revisión_Avance_Periodo!$Y1414,0)</f>
        <v>0</v>
      </c>
      <c r="AB1414" s="126"/>
      <c r="AC1414" s="127"/>
      <c r="AD1414" s="125"/>
      <c r="AE1414" s="125"/>
      <c r="AF1414" s="128"/>
      <c r="AG1414" s="129"/>
      <c r="AH1414" s="150" t="e">
        <f>SUBTOTAL(9,$U$1238:$U1414)</f>
        <v>#REF!</v>
      </c>
      <c r="AI1414" s="159" t="e">
        <f>SUBTOTAL(9,$V$1238:$V1414)</f>
        <v>#REF!</v>
      </c>
      <c r="AJ1414" s="159">
        <f>IFERROR(+Revisión_Avance_Periodo!$Z1246/Revisión_Avance_Periodo!$Y1246,0)</f>
        <v>0</v>
      </c>
      <c r="AK1414" s="126"/>
      <c r="AL1414" s="127"/>
      <c r="AM1414" s="125"/>
      <c r="AN1414" s="125"/>
      <c r="AO1414" s="128"/>
      <c r="AP1414" s="129"/>
    </row>
    <row r="1415" spans="1:42" x14ac:dyDescent="0.25">
      <c r="A1415" s="97">
        <v>106</v>
      </c>
      <c r="B1415" s="435" t="e">
        <f>CONCATENATE(Revisión_Avance_Periodo!$D1247,";",Revisión_Avance_Periodo!$F1247,";",Revisión_Avance_Periodo!$L1247)</f>
        <v>#REF!</v>
      </c>
      <c r="C1415" s="435" t="e">
        <f t="shared" si="113"/>
        <v>#REF!</v>
      </c>
      <c r="D1415" s="123" t="e">
        <f>VLOOKUP($A1415,#REF!,3,FALSE)</f>
        <v>#REF!</v>
      </c>
      <c r="E1415" s="436" t="e">
        <f>VLOOKUP($A1415,#REF!,4,FALSE)</f>
        <v>#REF!</v>
      </c>
      <c r="F1415" s="103" t="e">
        <f>VLOOKUP($A1415,#REF!,5,FALSE)</f>
        <v>#REF!</v>
      </c>
      <c r="G1415" s="98" t="e">
        <f>VLOOKUP($A1415,#REF!,8,FALSE)</f>
        <v>#REF!</v>
      </c>
      <c r="H1415" s="93" t="e">
        <f>VLOOKUP($A1415,#REF!,7,FALSE)</f>
        <v>#REF!</v>
      </c>
      <c r="I1415" s="438" t="e">
        <f>VLOOKUP($A1415,#REF!,10,FALSE)</f>
        <v>#REF!</v>
      </c>
      <c r="J1415" s="98" t="e">
        <f>VLOOKUP($A1415,#REF!,11,FALSE)</f>
        <v>#REF!</v>
      </c>
      <c r="K1415" s="114" t="e">
        <f>VLOOKUP($A1415,#REF!,12,FALSE)</f>
        <v>#REF!</v>
      </c>
      <c r="L1415" s="98" t="e">
        <f>VLOOKUP($A1415,#REF!,13,FALSE)</f>
        <v>#REF!</v>
      </c>
      <c r="M1415" s="438" t="e">
        <f>VLOOKUP($A1415,#REF!,14,FALSE)</f>
        <v>#REF!</v>
      </c>
      <c r="N1415" s="103" t="e">
        <f>VLOOKUP($A1415,#REF!,15,FALSE)</f>
        <v>#REF!</v>
      </c>
      <c r="O1415" s="103" t="e">
        <f>VLOOKUP($A1415,#REF!,18,FALSE)</f>
        <v>#REF!</v>
      </c>
      <c r="P1415" s="93" t="e">
        <f>VLOOKUP($A1415,#REF!,41,FALSE)</f>
        <v>#REF!</v>
      </c>
      <c r="Q1415" s="115" t="e">
        <f>VLOOKUP(Revisión_Avance_Periodo!$L1247,#REF!,30,FALSE)</f>
        <v>#REF!</v>
      </c>
      <c r="R1415" s="116">
        <v>2019</v>
      </c>
      <c r="S1415" s="196">
        <v>43768</v>
      </c>
      <c r="T1415" s="124" t="s">
        <v>77</v>
      </c>
      <c r="U1415" s="117" t="e">
        <f>INDEX(#REF!,MATCH(Revisión_Avance_Periodo!$L1415,#REF!,0),MATCH(Revisión_Avance_Periodo!$T1415,#REF!,0))</f>
        <v>#REF!</v>
      </c>
      <c r="V1415" s="117" t="e">
        <f>INDEX(#REF!,MATCH(Revisión_Avance_Periodo!$L1415,#REF!,0),MATCH(Revisión_Avance_Periodo!$T1415,#REF!,0))</f>
        <v>#REF!</v>
      </c>
      <c r="W1415" s="118">
        <f>IFERROR((V1415/U1415),0)</f>
        <v>0</v>
      </c>
      <c r="X1415" s="124" t="str">
        <f>VLOOKUP(W1415,Tabla_Estado_Meta_OAP_2019[#All],3,TRUE)</f>
        <v>Por Ejecutar</v>
      </c>
      <c r="Y1415" s="150" t="e">
        <f>SUBTOTAL(9,$U$206:$U1415)</f>
        <v>#REF!</v>
      </c>
      <c r="Z1415" s="159" t="e">
        <f>SUBTOTAL(9,$V$206:$V1415)</f>
        <v>#REF!</v>
      </c>
      <c r="AA1415" s="159">
        <f>IFERROR(+Revisión_Avance_Periodo!$Z1415/Revisión_Avance_Periodo!$Y1415,0)</f>
        <v>0</v>
      </c>
      <c r="AB1415" s="126"/>
      <c r="AC1415" s="127"/>
      <c r="AD1415" s="125"/>
      <c r="AE1415" s="125"/>
      <c r="AF1415" s="128"/>
      <c r="AG1415" s="129"/>
      <c r="AH1415" s="150" t="e">
        <f>SUBTOTAL(9,$U$1238:$U1415)</f>
        <v>#REF!</v>
      </c>
      <c r="AI1415" s="159" t="e">
        <f>SUBTOTAL(9,$V$1238:$V1415)</f>
        <v>#REF!</v>
      </c>
      <c r="AJ1415" s="159">
        <f>IFERROR(+Revisión_Avance_Periodo!$Z1247/Revisión_Avance_Periodo!$Y1247,0)</f>
        <v>0</v>
      </c>
      <c r="AK1415" s="126"/>
      <c r="AL1415" s="127"/>
      <c r="AM1415" s="125"/>
      <c r="AN1415" s="125"/>
      <c r="AO1415" s="128"/>
      <c r="AP1415" s="129"/>
    </row>
    <row r="1416" spans="1:42" x14ac:dyDescent="0.25">
      <c r="A1416" s="92">
        <v>106</v>
      </c>
      <c r="B1416" s="435" t="e">
        <f>CONCATENATE(Revisión_Avance_Periodo!$D1248,";",Revisión_Avance_Periodo!$F1248,";",Revisión_Avance_Periodo!$L1248)</f>
        <v>#REF!</v>
      </c>
      <c r="C1416" s="435" t="e">
        <f t="shared" si="113"/>
        <v>#REF!</v>
      </c>
      <c r="D1416" s="114" t="e">
        <f>VLOOKUP($A1416,#REF!,3,FALSE)</f>
        <v>#REF!</v>
      </c>
      <c r="E1416" s="436" t="e">
        <f>VLOOKUP($A1416,#REF!,4,FALSE)</f>
        <v>#REF!</v>
      </c>
      <c r="F1416" s="102" t="e">
        <f>VLOOKUP($A1416,#REF!,5,FALSE)</f>
        <v>#REF!</v>
      </c>
      <c r="G1416" s="93" t="e">
        <f>VLOOKUP($A1416,#REF!,8,FALSE)</f>
        <v>#REF!</v>
      </c>
      <c r="H1416" s="93" t="e">
        <f>VLOOKUP($A1416,#REF!,7,FALSE)</f>
        <v>#REF!</v>
      </c>
      <c r="I1416" s="438" t="e">
        <f>VLOOKUP($A1416,#REF!,10,FALSE)</f>
        <v>#REF!</v>
      </c>
      <c r="J1416" s="93" t="e">
        <f>VLOOKUP($A1416,#REF!,11,FALSE)</f>
        <v>#REF!</v>
      </c>
      <c r="K1416" s="114" t="e">
        <f>VLOOKUP($A1416,#REF!,12,FALSE)</f>
        <v>#REF!</v>
      </c>
      <c r="L1416" s="93" t="e">
        <f>VLOOKUP($A1416,#REF!,13,FALSE)</f>
        <v>#REF!</v>
      </c>
      <c r="M1416" s="438" t="e">
        <f>VLOOKUP($A1416,#REF!,14,FALSE)</f>
        <v>#REF!</v>
      </c>
      <c r="N1416" s="102" t="e">
        <f>VLOOKUP($A1416,#REF!,15,FALSE)</f>
        <v>#REF!</v>
      </c>
      <c r="O1416" s="102" t="e">
        <f>VLOOKUP($A1416,#REF!,18,FALSE)</f>
        <v>#REF!</v>
      </c>
      <c r="P1416" s="93" t="e">
        <f>VLOOKUP($A1416,#REF!,41,FALSE)</f>
        <v>#REF!</v>
      </c>
      <c r="Q1416" s="115" t="e">
        <f>VLOOKUP(Revisión_Avance_Periodo!$L1248,#REF!,30,FALSE)</f>
        <v>#REF!</v>
      </c>
      <c r="R1416" s="116">
        <v>2019</v>
      </c>
      <c r="S1416" s="196">
        <v>43799</v>
      </c>
      <c r="T1416" s="116" t="s">
        <v>78</v>
      </c>
      <c r="U1416" s="117" t="e">
        <f>INDEX(#REF!,MATCH(Revisión_Avance_Periodo!$L1416,#REF!,0),MATCH(Revisión_Avance_Periodo!$T1416,#REF!,0))</f>
        <v>#REF!</v>
      </c>
      <c r="V1416" s="117" t="e">
        <f>INDEX(#REF!,MATCH(Revisión_Avance_Periodo!$L1416,#REF!,0),MATCH(Revisión_Avance_Periodo!$T1416,#REF!,0))</f>
        <v>#REF!</v>
      </c>
      <c r="W1416" s="118">
        <f>IFERROR((V1416/U1416),0)</f>
        <v>0</v>
      </c>
      <c r="X1416" s="116" t="str">
        <f>VLOOKUP(W1416,Tabla_Estado_Meta_OAP_2019[#All],3,TRUE)</f>
        <v>Por Ejecutar</v>
      </c>
      <c r="Y1416" s="150" t="e">
        <f>SUBTOTAL(9,$U$206:$U1416)</f>
        <v>#REF!</v>
      </c>
      <c r="Z1416" s="159" t="e">
        <f>SUBTOTAL(9,$V$206:$V1416)</f>
        <v>#REF!</v>
      </c>
      <c r="AA1416" s="159">
        <f>IFERROR(+Revisión_Avance_Periodo!$Z1416/Revisión_Avance_Periodo!$Y1416,0)</f>
        <v>0</v>
      </c>
      <c r="AB1416" s="126"/>
      <c r="AC1416" s="127"/>
      <c r="AD1416" s="125"/>
      <c r="AE1416" s="125"/>
      <c r="AF1416" s="128"/>
      <c r="AG1416" s="129"/>
      <c r="AH1416" s="150" t="e">
        <f>SUBTOTAL(9,$U$1238:$U1416)</f>
        <v>#REF!</v>
      </c>
      <c r="AI1416" s="159" t="e">
        <f>SUBTOTAL(9,$V$1238:$V1416)</f>
        <v>#REF!</v>
      </c>
      <c r="AJ1416" s="159">
        <f>IFERROR(+Revisión_Avance_Periodo!$Z1248/Revisión_Avance_Periodo!$Y1248,0)</f>
        <v>0</v>
      </c>
      <c r="AK1416" s="126"/>
      <c r="AL1416" s="127"/>
      <c r="AM1416" s="125"/>
      <c r="AN1416" s="125"/>
      <c r="AO1416" s="128"/>
      <c r="AP1416" s="129"/>
    </row>
    <row r="1417" spans="1:42" ht="15.75" thickBot="1" x14ac:dyDescent="0.3">
      <c r="A1417" s="97">
        <v>106</v>
      </c>
      <c r="B1417" s="435" t="e">
        <f>CONCATENATE(Revisión_Avance_Periodo!$D1249,";",Revisión_Avance_Periodo!$F1249,";",Revisión_Avance_Periodo!$L1249)</f>
        <v>#REF!</v>
      </c>
      <c r="C1417" s="435" t="e">
        <f t="shared" si="113"/>
        <v>#REF!</v>
      </c>
      <c r="D1417" s="123" t="e">
        <f>VLOOKUP($A1417,#REF!,3,FALSE)</f>
        <v>#REF!</v>
      </c>
      <c r="E1417" s="436" t="e">
        <f>VLOOKUP($A1417,#REF!,4,FALSE)</f>
        <v>#REF!</v>
      </c>
      <c r="F1417" s="103" t="e">
        <f>VLOOKUP($A1417,#REF!,5,FALSE)</f>
        <v>#REF!</v>
      </c>
      <c r="G1417" s="98" t="e">
        <f>VLOOKUP($A1417,#REF!,8,FALSE)</f>
        <v>#REF!</v>
      </c>
      <c r="H1417" s="93" t="e">
        <f>VLOOKUP($A1417,#REF!,7,FALSE)</f>
        <v>#REF!</v>
      </c>
      <c r="I1417" s="438" t="e">
        <f>VLOOKUP($A1417,#REF!,10,FALSE)</f>
        <v>#REF!</v>
      </c>
      <c r="J1417" s="98" t="e">
        <f>VLOOKUP($A1417,#REF!,11,FALSE)</f>
        <v>#REF!</v>
      </c>
      <c r="K1417" s="114" t="e">
        <f>VLOOKUP($A1417,#REF!,12,FALSE)</f>
        <v>#REF!</v>
      </c>
      <c r="L1417" s="98" t="e">
        <f>VLOOKUP($A1417,#REF!,13,FALSE)</f>
        <v>#REF!</v>
      </c>
      <c r="M1417" s="438" t="e">
        <f>VLOOKUP($A1417,#REF!,14,FALSE)</f>
        <v>#REF!</v>
      </c>
      <c r="N1417" s="103" t="e">
        <f>VLOOKUP($A1417,#REF!,15,FALSE)</f>
        <v>#REF!</v>
      </c>
      <c r="O1417" s="103" t="e">
        <f>VLOOKUP($A1417,#REF!,18,FALSE)</f>
        <v>#REF!</v>
      </c>
      <c r="P1417" s="93" t="e">
        <f>VLOOKUP($A1417,#REF!,41,FALSE)</f>
        <v>#REF!</v>
      </c>
      <c r="Q1417" s="115" t="e">
        <f>VLOOKUP(Revisión_Avance_Periodo!$L1249,#REF!,30,FALSE)</f>
        <v>#REF!</v>
      </c>
      <c r="R1417" s="116">
        <v>2019</v>
      </c>
      <c r="S1417" s="196">
        <v>43829</v>
      </c>
      <c r="T1417" s="124" t="s">
        <v>79</v>
      </c>
      <c r="U1417" s="117" t="e">
        <f>INDEX(#REF!,MATCH(Revisión_Avance_Periodo!$L1417,#REF!,0),MATCH(Revisión_Avance_Periodo!$T1417,#REF!,0))</f>
        <v>#REF!</v>
      </c>
      <c r="V1417" s="117" t="e">
        <f>INDEX(#REF!,MATCH(Revisión_Avance_Periodo!$L1417,#REF!,0),MATCH(Revisión_Avance_Periodo!$T1417,#REF!,0))</f>
        <v>#REF!</v>
      </c>
      <c r="W1417" s="130" t="e">
        <f>V1417/U1417</f>
        <v>#REF!</v>
      </c>
      <c r="X1417" s="124" t="e">
        <f>VLOOKUP(W1417,Tabla_Estado_Meta_OAP_2019[#All],3,TRUE)</f>
        <v>#REF!</v>
      </c>
      <c r="Y1417" s="150" t="e">
        <f>SUBTOTAL(9,$U$206:$U1417)</f>
        <v>#REF!</v>
      </c>
      <c r="Z1417" s="159" t="e">
        <f>SUBTOTAL(9,$V$206:$V1417)</f>
        <v>#REF!</v>
      </c>
      <c r="AA1417" s="159">
        <f>IFERROR(+Revisión_Avance_Periodo!$Z1417/Revisión_Avance_Periodo!$Y1417,0)</f>
        <v>0</v>
      </c>
      <c r="AB1417" s="126"/>
      <c r="AC1417" s="127"/>
      <c r="AD1417" s="125"/>
      <c r="AE1417" s="125"/>
      <c r="AF1417" s="128"/>
      <c r="AG1417" s="129"/>
      <c r="AH1417" s="150" t="e">
        <f>SUBTOTAL(9,$U$1238:$U1417)</f>
        <v>#REF!</v>
      </c>
      <c r="AI1417" s="159" t="e">
        <f>SUBTOTAL(9,$V$1238:$V1417)</f>
        <v>#REF!</v>
      </c>
      <c r="AJ1417" s="159">
        <f>IFERROR(+Revisión_Avance_Periodo!$Z1249/Revisión_Avance_Periodo!$Y1249,0)</f>
        <v>0</v>
      </c>
      <c r="AK1417" s="126"/>
      <c r="AL1417" s="127"/>
      <c r="AM1417" s="125"/>
      <c r="AN1417" s="125"/>
      <c r="AO1417" s="128"/>
      <c r="AP1417" s="129"/>
    </row>
    <row r="1418" spans="1:42" x14ac:dyDescent="0.25">
      <c r="A1418" s="92">
        <v>107</v>
      </c>
      <c r="B1418" s="435" t="e">
        <f>CONCATENATE(Revisión_Avance_Periodo!$D1250,";",Revisión_Avance_Periodo!$F1250,";",Revisión_Avance_Periodo!$L1250)</f>
        <v>#REF!</v>
      </c>
      <c r="C1418" s="435" t="e">
        <f t="shared" si="113"/>
        <v>#REF!</v>
      </c>
      <c r="D1418" s="114" t="e">
        <f>VLOOKUP($A1418,#REF!,3,FALSE)</f>
        <v>#REF!</v>
      </c>
      <c r="E1418" s="436" t="e">
        <f>VLOOKUP($A1418,#REF!,4,FALSE)</f>
        <v>#REF!</v>
      </c>
      <c r="F1418" s="102" t="e">
        <f>VLOOKUP($A1418,#REF!,5,FALSE)</f>
        <v>#REF!</v>
      </c>
      <c r="G1418" s="93" t="e">
        <f>VLOOKUP($A1418,#REF!,8,FALSE)</f>
        <v>#REF!</v>
      </c>
      <c r="H1418" s="93" t="e">
        <f>VLOOKUP($A1418,#REF!,7,FALSE)</f>
        <v>#REF!</v>
      </c>
      <c r="I1418" s="438" t="e">
        <f>VLOOKUP($A1418,#REF!,10,FALSE)</f>
        <v>#REF!</v>
      </c>
      <c r="J1418" s="93" t="e">
        <f>VLOOKUP($A1418,#REF!,11,FALSE)</f>
        <v>#REF!</v>
      </c>
      <c r="K1418" s="114" t="e">
        <f>VLOOKUP($A1418,#REF!,12,FALSE)</f>
        <v>#REF!</v>
      </c>
      <c r="L1418" s="93" t="e">
        <f>VLOOKUP($A1418,#REF!,13,FALSE)</f>
        <v>#REF!</v>
      </c>
      <c r="M1418" s="438" t="e">
        <f>VLOOKUP($A1418,#REF!,14,FALSE)</f>
        <v>#REF!</v>
      </c>
      <c r="N1418" s="102" t="e">
        <f>VLOOKUP($A1418,#REF!,15,FALSE)</f>
        <v>#REF!</v>
      </c>
      <c r="O1418" s="102" t="e">
        <f>VLOOKUP($A1418,#REF!,18,FALSE)</f>
        <v>#REF!</v>
      </c>
      <c r="P1418" s="93" t="e">
        <f>VLOOKUP($A1418,#REF!,41,FALSE)</f>
        <v>#REF!</v>
      </c>
      <c r="Q1418" s="115" t="e">
        <f>VLOOKUP(Revisión_Avance_Periodo!$L1250,#REF!,30,FALSE)</f>
        <v>#REF!</v>
      </c>
      <c r="R1418" s="116">
        <v>2019</v>
      </c>
      <c r="S1418" s="196">
        <v>43495</v>
      </c>
      <c r="T1418" s="116" t="s">
        <v>68</v>
      </c>
      <c r="U1418" s="117" t="e">
        <f>INDEX(#REF!,MATCH(Revisión_Avance_Periodo!$L1418,#REF!,0),MATCH(Revisión_Avance_Periodo!$T1418,#REF!,0))</f>
        <v>#REF!</v>
      </c>
      <c r="V1418" s="117" t="e">
        <f>INDEX(#REF!,MATCH(Revisión_Avance_Periodo!$L1418,#REF!,0),MATCH(Revisión_Avance_Periodo!$T1418,#REF!,0))</f>
        <v>#REF!</v>
      </c>
      <c r="W1418" s="118">
        <f>IFERROR((V1418/U1418),0)</f>
        <v>0</v>
      </c>
      <c r="X1418" s="116" t="str">
        <f>VLOOKUP(W1418,Tabla_Estado_Meta_OAP_2019[#All],3,TRUE)</f>
        <v>Por Ejecutar</v>
      </c>
      <c r="Y1418" s="148" t="e">
        <f>SUBTOTAL(9,$U$206:$U1418)</f>
        <v>#REF!</v>
      </c>
      <c r="Z1418" s="162" t="e">
        <f>SUBTOTAL(9,$V$206:$V1418)</f>
        <v>#REF!</v>
      </c>
      <c r="AA1418" s="162">
        <f>IFERROR(+Revisión_Avance_Periodo!$Z1418/Revisión_Avance_Periodo!$Y1418,0)</f>
        <v>0</v>
      </c>
      <c r="AB1418" s="120" t="e">
        <f>SUBTOTAL(9,U1418:U1429)</f>
        <v>#REF!</v>
      </c>
      <c r="AC1418" s="119" t="e">
        <f>SUBTOTAL(9,V1418:V1429)</f>
        <v>#REF!</v>
      </c>
      <c r="AD1418" s="119" t="e">
        <f>+AC1418/AB1418</f>
        <v>#REF!</v>
      </c>
      <c r="AE1418" s="119" t="e">
        <f>100%-Revisión_Avance_Periodo!$AD1418</f>
        <v>#REF!</v>
      </c>
      <c r="AF1418" s="121" t="e">
        <f>VLOOKUP(AD1418,Tabla_Estado_Meta_OAP_2019[],3,TRUE)</f>
        <v>#REF!</v>
      </c>
      <c r="AG1418" s="122" t="e">
        <f>Revisión_Avance_Periodo!$AD1418*Revisión_Avance_Periodo!$Q1418</f>
        <v>#REF!</v>
      </c>
      <c r="AH1418" s="148" t="e">
        <f>SUBTOTAL(9,$U$1250:$U1418)</f>
        <v>#REF!</v>
      </c>
      <c r="AI1418" s="162" t="e">
        <f>SUBTOTAL(9,$V$1250:$V1418)</f>
        <v>#REF!</v>
      </c>
      <c r="AJ1418" s="162">
        <f>IFERROR(+Revisión_Avance_Periodo!$Z1250/Revisión_Avance_Periodo!$Y1250,0)</f>
        <v>0</v>
      </c>
      <c r="AK1418" s="120" t="e">
        <f>SUBTOTAL(9,AD1418:AD1429)</f>
        <v>#REF!</v>
      </c>
      <c r="AL1418" s="119" t="e">
        <f>SUBTOTAL(9,AE1418:AE1429)</f>
        <v>#REF!</v>
      </c>
      <c r="AM1418" s="119" t="e">
        <f>+AL1418/AK1418</f>
        <v>#REF!</v>
      </c>
      <c r="AN1418" s="119" t="e">
        <f>100%-Revisión_Avance_Periodo!$AD1250</f>
        <v>#REF!</v>
      </c>
      <c r="AO1418" s="121" t="e">
        <f>VLOOKUP(AM1418,Tabla_Estado_Meta_OAP_2019[],3,TRUE)</f>
        <v>#REF!</v>
      </c>
      <c r="AP1418" s="122" t="e">
        <f>Revisión_Avance_Periodo!$AD1250*Revisión_Avance_Periodo!$Q1250</f>
        <v>#REF!</v>
      </c>
    </row>
    <row r="1419" spans="1:42" x14ac:dyDescent="0.25">
      <c r="A1419" s="97">
        <v>107</v>
      </c>
      <c r="B1419" s="435" t="e">
        <f>CONCATENATE(Revisión_Avance_Periodo!$D1251,";",Revisión_Avance_Periodo!$F1251,";",Revisión_Avance_Periodo!$L1251)</f>
        <v>#REF!</v>
      </c>
      <c r="C1419" s="435" t="e">
        <f t="shared" si="113"/>
        <v>#REF!</v>
      </c>
      <c r="D1419" s="123" t="e">
        <f>VLOOKUP($A1419,#REF!,3,FALSE)</f>
        <v>#REF!</v>
      </c>
      <c r="E1419" s="436" t="e">
        <f>VLOOKUP($A1419,#REF!,4,FALSE)</f>
        <v>#REF!</v>
      </c>
      <c r="F1419" s="103" t="e">
        <f>VLOOKUP($A1419,#REF!,5,FALSE)</f>
        <v>#REF!</v>
      </c>
      <c r="G1419" s="98" t="e">
        <f>VLOOKUP($A1419,#REF!,8,FALSE)</f>
        <v>#REF!</v>
      </c>
      <c r="H1419" s="93" t="e">
        <f>VLOOKUP($A1419,#REF!,7,FALSE)</f>
        <v>#REF!</v>
      </c>
      <c r="I1419" s="438" t="e">
        <f>VLOOKUP($A1419,#REF!,10,FALSE)</f>
        <v>#REF!</v>
      </c>
      <c r="J1419" s="98" t="e">
        <f>VLOOKUP($A1419,#REF!,11,FALSE)</f>
        <v>#REF!</v>
      </c>
      <c r="K1419" s="114" t="e">
        <f>VLOOKUP($A1419,#REF!,12,FALSE)</f>
        <v>#REF!</v>
      </c>
      <c r="L1419" s="98" t="e">
        <f>VLOOKUP($A1419,#REF!,13,FALSE)</f>
        <v>#REF!</v>
      </c>
      <c r="M1419" s="438" t="e">
        <f>VLOOKUP($A1419,#REF!,14,FALSE)</f>
        <v>#REF!</v>
      </c>
      <c r="N1419" s="103" t="e">
        <f>VLOOKUP($A1419,#REF!,15,FALSE)</f>
        <v>#REF!</v>
      </c>
      <c r="O1419" s="103" t="e">
        <f>VLOOKUP($A1419,#REF!,18,FALSE)</f>
        <v>#REF!</v>
      </c>
      <c r="P1419" s="93" t="e">
        <f>VLOOKUP($A1419,#REF!,41,FALSE)</f>
        <v>#REF!</v>
      </c>
      <c r="Q1419" s="115" t="e">
        <f>VLOOKUP(Revisión_Avance_Periodo!$L1251,#REF!,30,FALSE)</f>
        <v>#REF!</v>
      </c>
      <c r="R1419" s="116">
        <v>2019</v>
      </c>
      <c r="S1419" s="196">
        <v>43524</v>
      </c>
      <c r="T1419" s="124" t="s">
        <v>69</v>
      </c>
      <c r="U1419" s="117" t="e">
        <f>INDEX(#REF!,MATCH(Revisión_Avance_Periodo!$L1419,#REF!,0),MATCH(Revisión_Avance_Periodo!$T1419,#REF!,0))</f>
        <v>#REF!</v>
      </c>
      <c r="V1419" s="117" t="e">
        <f>INDEX(#REF!,MATCH(Revisión_Avance_Periodo!$L1419,#REF!,0),MATCH(Revisión_Avance_Periodo!$T1419,#REF!,0))</f>
        <v>#REF!</v>
      </c>
      <c r="W1419" s="118">
        <f>IFERROR((V1419/U1419),0)</f>
        <v>0</v>
      </c>
      <c r="X1419" s="124" t="str">
        <f>VLOOKUP(W1419,Tabla_Estado_Meta_OAP_2019[#All],3,TRUE)</f>
        <v>Por Ejecutar</v>
      </c>
      <c r="Y1419" s="150" t="e">
        <f>SUBTOTAL(9,$U$206:$U1419)</f>
        <v>#REF!</v>
      </c>
      <c r="Z1419" s="159" t="e">
        <f>SUBTOTAL(9,$V$206:$V1419)</f>
        <v>#REF!</v>
      </c>
      <c r="AA1419" s="159">
        <f>IFERROR(+Revisión_Avance_Periodo!$Z1419/Revisión_Avance_Periodo!$Y1419,0)</f>
        <v>0</v>
      </c>
      <c r="AB1419" s="126"/>
      <c r="AC1419" s="127"/>
      <c r="AD1419" s="125"/>
      <c r="AE1419" s="125"/>
      <c r="AF1419" s="128"/>
      <c r="AG1419" s="129"/>
      <c r="AH1419" s="150" t="e">
        <f>SUBTOTAL(9,$U$1250:$U1419)</f>
        <v>#REF!</v>
      </c>
      <c r="AI1419" s="159" t="e">
        <f>SUBTOTAL(9,$V$1250:$V1419)</f>
        <v>#REF!</v>
      </c>
      <c r="AJ1419" s="159">
        <f>IFERROR(+Revisión_Avance_Periodo!$Z1251/Revisión_Avance_Periodo!$Y1251,0)</f>
        <v>0</v>
      </c>
      <c r="AK1419" s="126"/>
      <c r="AL1419" s="127"/>
      <c r="AM1419" s="125"/>
      <c r="AN1419" s="125"/>
      <c r="AO1419" s="128"/>
      <c r="AP1419" s="129"/>
    </row>
    <row r="1420" spans="1:42" x14ac:dyDescent="0.25">
      <c r="A1420" s="92">
        <v>107</v>
      </c>
      <c r="B1420" s="435" t="e">
        <f>CONCATENATE(Revisión_Avance_Periodo!$D1252,";",Revisión_Avance_Periodo!$F1252,";",Revisión_Avance_Periodo!$L1252)</f>
        <v>#REF!</v>
      </c>
      <c r="C1420" s="435" t="e">
        <f t="shared" si="113"/>
        <v>#REF!</v>
      </c>
      <c r="D1420" s="114" t="e">
        <f>VLOOKUP($A1420,#REF!,3,FALSE)</f>
        <v>#REF!</v>
      </c>
      <c r="E1420" s="436" t="e">
        <f>VLOOKUP($A1420,#REF!,4,FALSE)</f>
        <v>#REF!</v>
      </c>
      <c r="F1420" s="102" t="e">
        <f>VLOOKUP($A1420,#REF!,5,FALSE)</f>
        <v>#REF!</v>
      </c>
      <c r="G1420" s="93" t="e">
        <f>VLOOKUP($A1420,#REF!,8,FALSE)</f>
        <v>#REF!</v>
      </c>
      <c r="H1420" s="93" t="e">
        <f>VLOOKUP($A1420,#REF!,7,FALSE)</f>
        <v>#REF!</v>
      </c>
      <c r="I1420" s="438" t="e">
        <f>VLOOKUP($A1420,#REF!,10,FALSE)</f>
        <v>#REF!</v>
      </c>
      <c r="J1420" s="93" t="e">
        <f>VLOOKUP($A1420,#REF!,11,FALSE)</f>
        <v>#REF!</v>
      </c>
      <c r="K1420" s="114" t="e">
        <f>VLOOKUP($A1420,#REF!,12,FALSE)</f>
        <v>#REF!</v>
      </c>
      <c r="L1420" s="93" t="e">
        <f>VLOOKUP($A1420,#REF!,13,FALSE)</f>
        <v>#REF!</v>
      </c>
      <c r="M1420" s="438" t="e">
        <f>VLOOKUP($A1420,#REF!,14,FALSE)</f>
        <v>#REF!</v>
      </c>
      <c r="N1420" s="102" t="e">
        <f>VLOOKUP($A1420,#REF!,15,FALSE)</f>
        <v>#REF!</v>
      </c>
      <c r="O1420" s="102" t="e">
        <f>VLOOKUP($A1420,#REF!,18,FALSE)</f>
        <v>#REF!</v>
      </c>
      <c r="P1420" s="93" t="e">
        <f>VLOOKUP($A1420,#REF!,41,FALSE)</f>
        <v>#REF!</v>
      </c>
      <c r="Q1420" s="115" t="e">
        <f>VLOOKUP(Revisión_Avance_Periodo!$L1252,#REF!,30,FALSE)</f>
        <v>#REF!</v>
      </c>
      <c r="R1420" s="116">
        <v>2019</v>
      </c>
      <c r="S1420" s="196">
        <v>43554</v>
      </c>
      <c r="T1420" s="116" t="s">
        <v>70</v>
      </c>
      <c r="U1420" s="117" t="e">
        <f>INDEX(#REF!,MATCH(Revisión_Avance_Periodo!$L1420,#REF!,0),MATCH(Revisión_Avance_Periodo!$T1420,#REF!,0))</f>
        <v>#REF!</v>
      </c>
      <c r="V1420" s="117" t="e">
        <f>INDEX(#REF!,MATCH(Revisión_Avance_Periodo!$L1420,#REF!,0),MATCH(Revisión_Avance_Periodo!$T1420,#REF!,0))</f>
        <v>#REF!</v>
      </c>
      <c r="W1420" s="118">
        <f>IFERROR((V1420/U1420),0)</f>
        <v>0</v>
      </c>
      <c r="X1420" s="116" t="str">
        <f>VLOOKUP(W1420,Tabla_Estado_Meta_OAP_2019[#All],3,TRUE)</f>
        <v>Por Ejecutar</v>
      </c>
      <c r="Y1420" s="150" t="e">
        <f>SUBTOTAL(9,$U$206:$U1420)</f>
        <v>#REF!</v>
      </c>
      <c r="Z1420" s="159" t="e">
        <f>SUBTOTAL(9,$V$206:$V1420)</f>
        <v>#REF!</v>
      </c>
      <c r="AA1420" s="159">
        <f>IFERROR(+Revisión_Avance_Periodo!$Z1420/Revisión_Avance_Periodo!$Y1420,0)</f>
        <v>0</v>
      </c>
      <c r="AB1420" s="126"/>
      <c r="AC1420" s="127"/>
      <c r="AD1420" s="125"/>
      <c r="AE1420" s="125"/>
      <c r="AF1420" s="128"/>
      <c r="AG1420" s="129"/>
      <c r="AH1420" s="150" t="e">
        <f>SUBTOTAL(9,$U$1250:$U1420)</f>
        <v>#REF!</v>
      </c>
      <c r="AI1420" s="159" t="e">
        <f>SUBTOTAL(9,$V$1250:$V1420)</f>
        <v>#REF!</v>
      </c>
      <c r="AJ1420" s="159">
        <f>IFERROR(+Revisión_Avance_Periodo!$Z1252/Revisión_Avance_Periodo!$Y1252,0)</f>
        <v>0</v>
      </c>
      <c r="AK1420" s="126"/>
      <c r="AL1420" s="127"/>
      <c r="AM1420" s="125"/>
      <c r="AN1420" s="125"/>
      <c r="AO1420" s="128"/>
      <c r="AP1420" s="129"/>
    </row>
    <row r="1421" spans="1:42" x14ac:dyDescent="0.25">
      <c r="A1421" s="97">
        <v>107</v>
      </c>
      <c r="B1421" s="435" t="e">
        <f>CONCATENATE(Revisión_Avance_Periodo!$D1253,";",Revisión_Avance_Periodo!$F1253,";",Revisión_Avance_Periodo!$L1253)</f>
        <v>#REF!</v>
      </c>
      <c r="C1421" s="435" t="e">
        <f t="shared" si="113"/>
        <v>#REF!</v>
      </c>
      <c r="D1421" s="123" t="e">
        <f>VLOOKUP($A1421,#REF!,3,FALSE)</f>
        <v>#REF!</v>
      </c>
      <c r="E1421" s="436" t="e">
        <f>VLOOKUP($A1421,#REF!,4,FALSE)</f>
        <v>#REF!</v>
      </c>
      <c r="F1421" s="103" t="e">
        <f>VLOOKUP($A1421,#REF!,5,FALSE)</f>
        <v>#REF!</v>
      </c>
      <c r="G1421" s="98" t="e">
        <f>VLOOKUP($A1421,#REF!,8,FALSE)</f>
        <v>#REF!</v>
      </c>
      <c r="H1421" s="93" t="e">
        <f>VLOOKUP($A1421,#REF!,7,FALSE)</f>
        <v>#REF!</v>
      </c>
      <c r="I1421" s="438" t="e">
        <f>VLOOKUP($A1421,#REF!,10,FALSE)</f>
        <v>#REF!</v>
      </c>
      <c r="J1421" s="98" t="e">
        <f>VLOOKUP($A1421,#REF!,11,FALSE)</f>
        <v>#REF!</v>
      </c>
      <c r="K1421" s="114" t="e">
        <f>VLOOKUP($A1421,#REF!,12,FALSE)</f>
        <v>#REF!</v>
      </c>
      <c r="L1421" s="98" t="e">
        <f>VLOOKUP($A1421,#REF!,13,FALSE)</f>
        <v>#REF!</v>
      </c>
      <c r="M1421" s="438" t="e">
        <f>VLOOKUP($A1421,#REF!,14,FALSE)</f>
        <v>#REF!</v>
      </c>
      <c r="N1421" s="103" t="e">
        <f>VLOOKUP($A1421,#REF!,15,FALSE)</f>
        <v>#REF!</v>
      </c>
      <c r="O1421" s="103" t="e">
        <f>VLOOKUP($A1421,#REF!,18,FALSE)</f>
        <v>#REF!</v>
      </c>
      <c r="P1421" s="93" t="e">
        <f>VLOOKUP($A1421,#REF!,41,FALSE)</f>
        <v>#REF!</v>
      </c>
      <c r="Q1421" s="115" t="e">
        <f>VLOOKUP(Revisión_Avance_Periodo!$L1253,#REF!,30,FALSE)</f>
        <v>#REF!</v>
      </c>
      <c r="R1421" s="116">
        <v>2019</v>
      </c>
      <c r="S1421" s="196">
        <v>43585</v>
      </c>
      <c r="T1421" s="124" t="s">
        <v>71</v>
      </c>
      <c r="U1421" s="117" t="e">
        <f>INDEX(#REF!,MATCH(Revisión_Avance_Periodo!$L1421,#REF!,0),MATCH(Revisión_Avance_Periodo!$T1421,#REF!,0))</f>
        <v>#REF!</v>
      </c>
      <c r="V1421" s="117" t="e">
        <f>INDEX(#REF!,MATCH(Revisión_Avance_Periodo!$L1421,#REF!,0),MATCH(Revisión_Avance_Periodo!$T1421,#REF!,0))</f>
        <v>#REF!</v>
      </c>
      <c r="W1421" s="130" t="e">
        <f>V1421/U1421</f>
        <v>#REF!</v>
      </c>
      <c r="X1421" s="124" t="e">
        <f>VLOOKUP(W1421,Tabla_Estado_Meta_OAP_2019[#All],3,TRUE)</f>
        <v>#REF!</v>
      </c>
      <c r="Y1421" s="150" t="e">
        <f>SUBTOTAL(9,$U$206:$U1421)</f>
        <v>#REF!</v>
      </c>
      <c r="Z1421" s="159" t="e">
        <f>SUBTOTAL(9,$V$206:$V1421)</f>
        <v>#REF!</v>
      </c>
      <c r="AA1421" s="159">
        <f>IFERROR(+Revisión_Avance_Periodo!$Z1421/Revisión_Avance_Periodo!$Y1421,0)</f>
        <v>0</v>
      </c>
      <c r="AB1421" s="126"/>
      <c r="AC1421" s="127"/>
      <c r="AD1421" s="125"/>
      <c r="AE1421" s="125"/>
      <c r="AF1421" s="128"/>
      <c r="AG1421" s="129"/>
      <c r="AH1421" s="150" t="e">
        <f>SUBTOTAL(9,$U$1250:$U1421)</f>
        <v>#REF!</v>
      </c>
      <c r="AI1421" s="159" t="e">
        <f>SUBTOTAL(9,$V$1250:$V1421)</f>
        <v>#REF!</v>
      </c>
      <c r="AJ1421" s="159">
        <f>IFERROR(+Revisión_Avance_Periodo!$Z1253/Revisión_Avance_Periodo!$Y1253,0)</f>
        <v>0</v>
      </c>
      <c r="AK1421" s="126"/>
      <c r="AL1421" s="127"/>
      <c r="AM1421" s="125"/>
      <c r="AN1421" s="125"/>
      <c r="AO1421" s="128"/>
      <c r="AP1421" s="129"/>
    </row>
    <row r="1422" spans="1:42" x14ac:dyDescent="0.25">
      <c r="A1422" s="92">
        <v>107</v>
      </c>
      <c r="B1422" s="435" t="e">
        <f>CONCATENATE(Revisión_Avance_Periodo!$D1254,";",Revisión_Avance_Periodo!$F1254,";",Revisión_Avance_Periodo!$L1254)</f>
        <v>#REF!</v>
      </c>
      <c r="C1422" s="435" t="e">
        <f t="shared" si="113"/>
        <v>#REF!</v>
      </c>
      <c r="D1422" s="114" t="e">
        <f>VLOOKUP($A1422,#REF!,3,FALSE)</f>
        <v>#REF!</v>
      </c>
      <c r="E1422" s="436" t="e">
        <f>VLOOKUP($A1422,#REF!,4,FALSE)</f>
        <v>#REF!</v>
      </c>
      <c r="F1422" s="102" t="e">
        <f>VLOOKUP($A1422,#REF!,5,FALSE)</f>
        <v>#REF!</v>
      </c>
      <c r="G1422" s="93" t="e">
        <f>VLOOKUP($A1422,#REF!,8,FALSE)</f>
        <v>#REF!</v>
      </c>
      <c r="H1422" s="93" t="e">
        <f>VLOOKUP($A1422,#REF!,7,FALSE)</f>
        <v>#REF!</v>
      </c>
      <c r="I1422" s="438" t="e">
        <f>VLOOKUP($A1422,#REF!,10,FALSE)</f>
        <v>#REF!</v>
      </c>
      <c r="J1422" s="93" t="e">
        <f>VLOOKUP($A1422,#REF!,11,FALSE)</f>
        <v>#REF!</v>
      </c>
      <c r="K1422" s="114" t="e">
        <f>VLOOKUP($A1422,#REF!,12,FALSE)</f>
        <v>#REF!</v>
      </c>
      <c r="L1422" s="93" t="e">
        <f>VLOOKUP($A1422,#REF!,13,FALSE)</f>
        <v>#REF!</v>
      </c>
      <c r="M1422" s="438" t="e">
        <f>VLOOKUP($A1422,#REF!,14,FALSE)</f>
        <v>#REF!</v>
      </c>
      <c r="N1422" s="102" t="e">
        <f>VLOOKUP($A1422,#REF!,15,FALSE)</f>
        <v>#REF!</v>
      </c>
      <c r="O1422" s="102" t="e">
        <f>VLOOKUP($A1422,#REF!,18,FALSE)</f>
        <v>#REF!</v>
      </c>
      <c r="P1422" s="93" t="e">
        <f>VLOOKUP($A1422,#REF!,41,FALSE)</f>
        <v>#REF!</v>
      </c>
      <c r="Q1422" s="115" t="e">
        <f>VLOOKUP(Revisión_Avance_Periodo!$L1254,#REF!,30,FALSE)</f>
        <v>#REF!</v>
      </c>
      <c r="R1422" s="116">
        <v>2019</v>
      </c>
      <c r="S1422" s="196">
        <v>43615</v>
      </c>
      <c r="T1422" s="116" t="s">
        <v>72</v>
      </c>
      <c r="U1422" s="117" t="e">
        <f>INDEX(#REF!,MATCH(Revisión_Avance_Periodo!$L1422,#REF!,0),MATCH(Revisión_Avance_Periodo!$T1422,#REF!,0))</f>
        <v>#REF!</v>
      </c>
      <c r="V1422" s="117" t="e">
        <f>INDEX(#REF!,MATCH(Revisión_Avance_Periodo!$L1422,#REF!,0),MATCH(Revisión_Avance_Periodo!$T1422,#REF!,0))</f>
        <v>#REF!</v>
      </c>
      <c r="W1422" s="118">
        <f>IFERROR((V1422/U1422),0)</f>
        <v>0</v>
      </c>
      <c r="X1422" s="116" t="str">
        <f>VLOOKUP(W1422,Tabla_Estado_Meta_OAP_2019[#All],3,TRUE)</f>
        <v>Por Ejecutar</v>
      </c>
      <c r="Y1422" s="150" t="e">
        <f>SUBTOTAL(9,$U$206:$U1422)</f>
        <v>#REF!</v>
      </c>
      <c r="Z1422" s="159" t="e">
        <f>SUBTOTAL(9,$V$206:$V1422)</f>
        <v>#REF!</v>
      </c>
      <c r="AA1422" s="159">
        <f>IFERROR(+Revisión_Avance_Periodo!$Z1422/Revisión_Avance_Periodo!$Y1422,0)</f>
        <v>0</v>
      </c>
      <c r="AB1422" s="126"/>
      <c r="AC1422" s="127"/>
      <c r="AD1422" s="125"/>
      <c r="AE1422" s="125"/>
      <c r="AF1422" s="128"/>
      <c r="AG1422" s="129"/>
      <c r="AH1422" s="150" t="e">
        <f>SUBTOTAL(9,$U$1250:$U1422)</f>
        <v>#REF!</v>
      </c>
      <c r="AI1422" s="159" t="e">
        <f>SUBTOTAL(9,$V$1250:$V1422)</f>
        <v>#REF!</v>
      </c>
      <c r="AJ1422" s="159">
        <f>IFERROR(+Revisión_Avance_Periodo!$Z1254/Revisión_Avance_Periodo!$Y1254,0)</f>
        <v>0</v>
      </c>
      <c r="AK1422" s="126"/>
      <c r="AL1422" s="127"/>
      <c r="AM1422" s="125"/>
      <c r="AN1422" s="125"/>
      <c r="AO1422" s="128"/>
      <c r="AP1422" s="129"/>
    </row>
    <row r="1423" spans="1:42" x14ac:dyDescent="0.25">
      <c r="A1423" s="97">
        <v>107</v>
      </c>
      <c r="B1423" s="435" t="e">
        <f>CONCATENATE(Revisión_Avance_Periodo!$D1255,";",Revisión_Avance_Periodo!$F1255,";",Revisión_Avance_Periodo!$L1255)</f>
        <v>#REF!</v>
      </c>
      <c r="C1423" s="435" t="e">
        <f t="shared" si="113"/>
        <v>#REF!</v>
      </c>
      <c r="D1423" s="123" t="e">
        <f>VLOOKUP($A1423,#REF!,3,FALSE)</f>
        <v>#REF!</v>
      </c>
      <c r="E1423" s="436" t="e">
        <f>VLOOKUP($A1423,#REF!,4,FALSE)</f>
        <v>#REF!</v>
      </c>
      <c r="F1423" s="103" t="e">
        <f>VLOOKUP($A1423,#REF!,5,FALSE)</f>
        <v>#REF!</v>
      </c>
      <c r="G1423" s="98" t="e">
        <f>VLOOKUP($A1423,#REF!,8,FALSE)</f>
        <v>#REF!</v>
      </c>
      <c r="H1423" s="93" t="e">
        <f>VLOOKUP($A1423,#REF!,7,FALSE)</f>
        <v>#REF!</v>
      </c>
      <c r="I1423" s="438" t="e">
        <f>VLOOKUP($A1423,#REF!,10,FALSE)</f>
        <v>#REF!</v>
      </c>
      <c r="J1423" s="98" t="e">
        <f>VLOOKUP($A1423,#REF!,11,FALSE)</f>
        <v>#REF!</v>
      </c>
      <c r="K1423" s="114" t="e">
        <f>VLOOKUP($A1423,#REF!,12,FALSE)</f>
        <v>#REF!</v>
      </c>
      <c r="L1423" s="98" t="e">
        <f>VLOOKUP($A1423,#REF!,13,FALSE)</f>
        <v>#REF!</v>
      </c>
      <c r="M1423" s="438" t="e">
        <f>VLOOKUP($A1423,#REF!,14,FALSE)</f>
        <v>#REF!</v>
      </c>
      <c r="N1423" s="103" t="e">
        <f>VLOOKUP($A1423,#REF!,15,FALSE)</f>
        <v>#REF!</v>
      </c>
      <c r="O1423" s="103" t="e">
        <f>VLOOKUP($A1423,#REF!,18,FALSE)</f>
        <v>#REF!</v>
      </c>
      <c r="P1423" s="93" t="e">
        <f>VLOOKUP($A1423,#REF!,41,FALSE)</f>
        <v>#REF!</v>
      </c>
      <c r="Q1423" s="115" t="e">
        <f>VLOOKUP(Revisión_Avance_Periodo!$L1255,#REF!,30,FALSE)</f>
        <v>#REF!</v>
      </c>
      <c r="R1423" s="116">
        <v>2019</v>
      </c>
      <c r="S1423" s="196">
        <v>43646</v>
      </c>
      <c r="T1423" s="124" t="s">
        <v>73</v>
      </c>
      <c r="U1423" s="117" t="e">
        <f>INDEX(#REF!,MATCH(Revisión_Avance_Periodo!$L1423,#REF!,0),MATCH(Revisión_Avance_Periodo!$T1423,#REF!,0))</f>
        <v>#REF!</v>
      </c>
      <c r="V1423" s="117" t="e">
        <f>INDEX(#REF!,MATCH(Revisión_Avance_Periodo!$L1423,#REF!,0),MATCH(Revisión_Avance_Periodo!$T1423,#REF!,0))</f>
        <v>#REF!</v>
      </c>
      <c r="W1423" s="118">
        <f>IFERROR((V1423/U1423),0)</f>
        <v>0</v>
      </c>
      <c r="X1423" s="124" t="str">
        <f>VLOOKUP(W1423,Tabla_Estado_Meta_OAP_2019[#All],3,TRUE)</f>
        <v>Por Ejecutar</v>
      </c>
      <c r="Y1423" s="150" t="e">
        <f>SUBTOTAL(9,$U$206:$U1423)</f>
        <v>#REF!</v>
      </c>
      <c r="Z1423" s="159" t="e">
        <f>SUBTOTAL(9,$V$206:$V1423)</f>
        <v>#REF!</v>
      </c>
      <c r="AA1423" s="159">
        <f>IFERROR(+Revisión_Avance_Periodo!$Z1423/Revisión_Avance_Periodo!$Y1423,0)</f>
        <v>0</v>
      </c>
      <c r="AB1423" s="126"/>
      <c r="AC1423" s="127"/>
      <c r="AD1423" s="125"/>
      <c r="AE1423" s="125"/>
      <c r="AF1423" s="128"/>
      <c r="AG1423" s="129"/>
      <c r="AH1423" s="150" t="e">
        <f>SUBTOTAL(9,$U$1250:$U1423)</f>
        <v>#REF!</v>
      </c>
      <c r="AI1423" s="159" t="e">
        <f>SUBTOTAL(9,$V$1250:$V1423)</f>
        <v>#REF!</v>
      </c>
      <c r="AJ1423" s="159">
        <f>IFERROR(+Revisión_Avance_Periodo!$Z1255/Revisión_Avance_Periodo!$Y1255,0)</f>
        <v>0</v>
      </c>
      <c r="AK1423" s="126"/>
      <c r="AL1423" s="127"/>
      <c r="AM1423" s="125"/>
      <c r="AN1423" s="125"/>
      <c r="AO1423" s="128"/>
      <c r="AP1423" s="129"/>
    </row>
    <row r="1424" spans="1:42" x14ac:dyDescent="0.25">
      <c r="A1424" s="92">
        <v>107</v>
      </c>
      <c r="B1424" s="435" t="e">
        <f>CONCATENATE(Revisión_Avance_Periodo!$D1256,";",Revisión_Avance_Periodo!$F1256,";",Revisión_Avance_Periodo!$L1256)</f>
        <v>#REF!</v>
      </c>
      <c r="C1424" s="435" t="e">
        <f t="shared" si="113"/>
        <v>#REF!</v>
      </c>
      <c r="D1424" s="114" t="e">
        <f>VLOOKUP($A1424,#REF!,3,FALSE)</f>
        <v>#REF!</v>
      </c>
      <c r="E1424" s="436" t="e">
        <f>VLOOKUP($A1424,#REF!,4,FALSE)</f>
        <v>#REF!</v>
      </c>
      <c r="F1424" s="102" t="e">
        <f>VLOOKUP($A1424,#REF!,5,FALSE)</f>
        <v>#REF!</v>
      </c>
      <c r="G1424" s="93" t="e">
        <f>VLOOKUP($A1424,#REF!,8,FALSE)</f>
        <v>#REF!</v>
      </c>
      <c r="H1424" s="93" t="e">
        <f>VLOOKUP($A1424,#REF!,7,FALSE)</f>
        <v>#REF!</v>
      </c>
      <c r="I1424" s="438" t="e">
        <f>VLOOKUP($A1424,#REF!,10,FALSE)</f>
        <v>#REF!</v>
      </c>
      <c r="J1424" s="93" t="e">
        <f>VLOOKUP($A1424,#REF!,11,FALSE)</f>
        <v>#REF!</v>
      </c>
      <c r="K1424" s="114" t="e">
        <f>VLOOKUP($A1424,#REF!,12,FALSE)</f>
        <v>#REF!</v>
      </c>
      <c r="L1424" s="93" t="e">
        <f>VLOOKUP($A1424,#REF!,13,FALSE)</f>
        <v>#REF!</v>
      </c>
      <c r="M1424" s="438" t="e">
        <f>VLOOKUP($A1424,#REF!,14,FALSE)</f>
        <v>#REF!</v>
      </c>
      <c r="N1424" s="102" t="e">
        <f>VLOOKUP($A1424,#REF!,15,FALSE)</f>
        <v>#REF!</v>
      </c>
      <c r="O1424" s="102" t="e">
        <f>VLOOKUP($A1424,#REF!,18,FALSE)</f>
        <v>#REF!</v>
      </c>
      <c r="P1424" s="93" t="e">
        <f>VLOOKUP($A1424,#REF!,41,FALSE)</f>
        <v>#REF!</v>
      </c>
      <c r="Q1424" s="115" t="e">
        <f>VLOOKUP(Revisión_Avance_Periodo!$L1256,#REF!,30,FALSE)</f>
        <v>#REF!</v>
      </c>
      <c r="R1424" s="116">
        <v>2019</v>
      </c>
      <c r="S1424" s="196">
        <v>43676</v>
      </c>
      <c r="T1424" s="116" t="s">
        <v>74</v>
      </c>
      <c r="U1424" s="117" t="e">
        <f>INDEX(#REF!,MATCH(Revisión_Avance_Periodo!$L1424,#REF!,0),MATCH(Revisión_Avance_Periodo!$T1424,#REF!,0))</f>
        <v>#REF!</v>
      </c>
      <c r="V1424" s="117" t="e">
        <f>INDEX(#REF!,MATCH(Revisión_Avance_Periodo!$L1424,#REF!,0),MATCH(Revisión_Avance_Periodo!$T1424,#REF!,0))</f>
        <v>#REF!</v>
      </c>
      <c r="W1424" s="118">
        <f>IFERROR((V1424/U1424),0)</f>
        <v>0</v>
      </c>
      <c r="X1424" s="116" t="str">
        <f>VLOOKUP(W1424,Tabla_Estado_Meta_OAP_2019[#All],3,TRUE)</f>
        <v>Por Ejecutar</v>
      </c>
      <c r="Y1424" s="150" t="e">
        <f>SUBTOTAL(9,$U$206:$U1424)</f>
        <v>#REF!</v>
      </c>
      <c r="Z1424" s="159" t="e">
        <f>SUBTOTAL(9,$V$206:$V1424)</f>
        <v>#REF!</v>
      </c>
      <c r="AA1424" s="159">
        <f>IFERROR(+Revisión_Avance_Periodo!$Z1424/Revisión_Avance_Periodo!$Y1424,0)</f>
        <v>0</v>
      </c>
      <c r="AB1424" s="126"/>
      <c r="AC1424" s="127"/>
      <c r="AD1424" s="125"/>
      <c r="AE1424" s="125"/>
      <c r="AF1424" s="128"/>
      <c r="AG1424" s="129"/>
      <c r="AH1424" s="150" t="e">
        <f>SUBTOTAL(9,$U$1250:$U1424)</f>
        <v>#REF!</v>
      </c>
      <c r="AI1424" s="159" t="e">
        <f>SUBTOTAL(9,$V$1250:$V1424)</f>
        <v>#REF!</v>
      </c>
      <c r="AJ1424" s="159">
        <f>IFERROR(+Revisión_Avance_Periodo!$Z1256/Revisión_Avance_Periodo!$Y1256,0)</f>
        <v>0</v>
      </c>
      <c r="AK1424" s="126"/>
      <c r="AL1424" s="127"/>
      <c r="AM1424" s="125"/>
      <c r="AN1424" s="125"/>
      <c r="AO1424" s="128"/>
      <c r="AP1424" s="129"/>
    </row>
    <row r="1425" spans="1:42" x14ac:dyDescent="0.25">
      <c r="A1425" s="97">
        <v>107</v>
      </c>
      <c r="B1425" s="435" t="e">
        <f>CONCATENATE(Revisión_Avance_Periodo!$D1257,";",Revisión_Avance_Periodo!$F1257,";",Revisión_Avance_Periodo!$L1257)</f>
        <v>#REF!</v>
      </c>
      <c r="C1425" s="435" t="e">
        <f t="shared" si="113"/>
        <v>#REF!</v>
      </c>
      <c r="D1425" s="123" t="e">
        <f>VLOOKUP($A1425,#REF!,3,FALSE)</f>
        <v>#REF!</v>
      </c>
      <c r="E1425" s="436" t="e">
        <f>VLOOKUP($A1425,#REF!,4,FALSE)</f>
        <v>#REF!</v>
      </c>
      <c r="F1425" s="103" t="e">
        <f>VLOOKUP($A1425,#REF!,5,FALSE)</f>
        <v>#REF!</v>
      </c>
      <c r="G1425" s="98" t="e">
        <f>VLOOKUP($A1425,#REF!,8,FALSE)</f>
        <v>#REF!</v>
      </c>
      <c r="H1425" s="93" t="e">
        <f>VLOOKUP($A1425,#REF!,7,FALSE)</f>
        <v>#REF!</v>
      </c>
      <c r="I1425" s="438" t="e">
        <f>VLOOKUP($A1425,#REF!,10,FALSE)</f>
        <v>#REF!</v>
      </c>
      <c r="J1425" s="98" t="e">
        <f>VLOOKUP($A1425,#REF!,11,FALSE)</f>
        <v>#REF!</v>
      </c>
      <c r="K1425" s="114" t="e">
        <f>VLOOKUP($A1425,#REF!,12,FALSE)</f>
        <v>#REF!</v>
      </c>
      <c r="L1425" s="98" t="e">
        <f>VLOOKUP($A1425,#REF!,13,FALSE)</f>
        <v>#REF!</v>
      </c>
      <c r="M1425" s="438" t="e">
        <f>VLOOKUP($A1425,#REF!,14,FALSE)</f>
        <v>#REF!</v>
      </c>
      <c r="N1425" s="103" t="e">
        <f>VLOOKUP($A1425,#REF!,15,FALSE)</f>
        <v>#REF!</v>
      </c>
      <c r="O1425" s="103" t="e">
        <f>VLOOKUP($A1425,#REF!,18,FALSE)</f>
        <v>#REF!</v>
      </c>
      <c r="P1425" s="93" t="e">
        <f>VLOOKUP($A1425,#REF!,41,FALSE)</f>
        <v>#REF!</v>
      </c>
      <c r="Q1425" s="115" t="e">
        <f>VLOOKUP(Revisión_Avance_Periodo!$L1257,#REF!,30,FALSE)</f>
        <v>#REF!</v>
      </c>
      <c r="R1425" s="116">
        <v>2019</v>
      </c>
      <c r="S1425" s="196">
        <v>43707</v>
      </c>
      <c r="T1425" s="124" t="s">
        <v>75</v>
      </c>
      <c r="U1425" s="117" t="e">
        <f>INDEX(#REF!,MATCH(Revisión_Avance_Periodo!$L1425,#REF!,0),MATCH(Revisión_Avance_Periodo!$T1425,#REF!,0))</f>
        <v>#REF!</v>
      </c>
      <c r="V1425" s="117" t="e">
        <f>INDEX(#REF!,MATCH(Revisión_Avance_Periodo!$L1425,#REF!,0),MATCH(Revisión_Avance_Periodo!$T1425,#REF!,0))</f>
        <v>#REF!</v>
      </c>
      <c r="W1425" s="130" t="e">
        <f>V1425/U1425</f>
        <v>#REF!</v>
      </c>
      <c r="X1425" s="124" t="e">
        <f>VLOOKUP(W1425,Tabla_Estado_Meta_OAP_2019[#All],3,TRUE)</f>
        <v>#REF!</v>
      </c>
      <c r="Y1425" s="150" t="e">
        <f>SUBTOTAL(9,$U$206:$U1425)</f>
        <v>#REF!</v>
      </c>
      <c r="Z1425" s="159" t="e">
        <f>SUBTOTAL(9,$V$206:$V1425)</f>
        <v>#REF!</v>
      </c>
      <c r="AA1425" s="159">
        <f>IFERROR(+Revisión_Avance_Periodo!$Z1425/Revisión_Avance_Periodo!$Y1425,0)</f>
        <v>0</v>
      </c>
      <c r="AB1425" s="126"/>
      <c r="AC1425" s="127"/>
      <c r="AD1425" s="125"/>
      <c r="AE1425" s="125"/>
      <c r="AF1425" s="128"/>
      <c r="AG1425" s="129"/>
      <c r="AH1425" s="150" t="e">
        <f>SUBTOTAL(9,$U$1250:$U1425)</f>
        <v>#REF!</v>
      </c>
      <c r="AI1425" s="159" t="e">
        <f>SUBTOTAL(9,$V$1250:$V1425)</f>
        <v>#REF!</v>
      </c>
      <c r="AJ1425" s="159">
        <f>IFERROR(+Revisión_Avance_Periodo!$Z1257/Revisión_Avance_Periodo!$Y1257,0)</f>
        <v>0</v>
      </c>
      <c r="AK1425" s="126"/>
      <c r="AL1425" s="127"/>
      <c r="AM1425" s="125"/>
      <c r="AN1425" s="125"/>
      <c r="AO1425" s="128"/>
      <c r="AP1425" s="129"/>
    </row>
    <row r="1426" spans="1:42" x14ac:dyDescent="0.25">
      <c r="A1426" s="92">
        <v>107</v>
      </c>
      <c r="B1426" s="435" t="e">
        <f>CONCATENATE(Revisión_Avance_Periodo!$D1258,";",Revisión_Avance_Periodo!$F1258,";",Revisión_Avance_Periodo!$L1258)</f>
        <v>#REF!</v>
      </c>
      <c r="C1426" s="435" t="e">
        <f t="shared" si="113"/>
        <v>#REF!</v>
      </c>
      <c r="D1426" s="114" t="e">
        <f>VLOOKUP($A1426,#REF!,3,FALSE)</f>
        <v>#REF!</v>
      </c>
      <c r="E1426" s="436" t="e">
        <f>VLOOKUP($A1426,#REF!,4,FALSE)</f>
        <v>#REF!</v>
      </c>
      <c r="F1426" s="102" t="e">
        <f>VLOOKUP($A1426,#REF!,5,FALSE)</f>
        <v>#REF!</v>
      </c>
      <c r="G1426" s="93" t="e">
        <f>VLOOKUP($A1426,#REF!,8,FALSE)</f>
        <v>#REF!</v>
      </c>
      <c r="H1426" s="93" t="e">
        <f>VLOOKUP($A1426,#REF!,7,FALSE)</f>
        <v>#REF!</v>
      </c>
      <c r="I1426" s="438" t="e">
        <f>VLOOKUP($A1426,#REF!,10,FALSE)</f>
        <v>#REF!</v>
      </c>
      <c r="J1426" s="93" t="e">
        <f>VLOOKUP($A1426,#REF!,11,FALSE)</f>
        <v>#REF!</v>
      </c>
      <c r="K1426" s="114" t="e">
        <f>VLOOKUP($A1426,#REF!,12,FALSE)</f>
        <v>#REF!</v>
      </c>
      <c r="L1426" s="93" t="e">
        <f>VLOOKUP($A1426,#REF!,13,FALSE)</f>
        <v>#REF!</v>
      </c>
      <c r="M1426" s="438" t="e">
        <f>VLOOKUP($A1426,#REF!,14,FALSE)</f>
        <v>#REF!</v>
      </c>
      <c r="N1426" s="102" t="e">
        <f>VLOOKUP($A1426,#REF!,15,FALSE)</f>
        <v>#REF!</v>
      </c>
      <c r="O1426" s="102" t="e">
        <f>VLOOKUP($A1426,#REF!,18,FALSE)</f>
        <v>#REF!</v>
      </c>
      <c r="P1426" s="93" t="e">
        <f>VLOOKUP($A1426,#REF!,41,FALSE)</f>
        <v>#REF!</v>
      </c>
      <c r="Q1426" s="115" t="e">
        <f>VLOOKUP(Revisión_Avance_Periodo!$L1258,#REF!,30,FALSE)</f>
        <v>#REF!</v>
      </c>
      <c r="R1426" s="116">
        <v>2019</v>
      </c>
      <c r="S1426" s="196">
        <v>43738</v>
      </c>
      <c r="T1426" s="116" t="s">
        <v>76</v>
      </c>
      <c r="U1426" s="117" t="e">
        <f>INDEX(#REF!,MATCH(Revisión_Avance_Periodo!$L1426,#REF!,0),MATCH(Revisión_Avance_Periodo!$T1426,#REF!,0))</f>
        <v>#REF!</v>
      </c>
      <c r="V1426" s="117" t="e">
        <f>INDEX(#REF!,MATCH(Revisión_Avance_Periodo!$L1426,#REF!,0),MATCH(Revisión_Avance_Periodo!$T1426,#REF!,0))</f>
        <v>#REF!</v>
      </c>
      <c r="W1426" s="118">
        <f>IFERROR((V1426/U1426),0)</f>
        <v>0</v>
      </c>
      <c r="X1426" s="116" t="str">
        <f>VLOOKUP(W1426,Tabla_Estado_Meta_OAP_2019[#All],3,TRUE)</f>
        <v>Por Ejecutar</v>
      </c>
      <c r="Y1426" s="150" t="e">
        <f>SUBTOTAL(9,$U$206:$U1426)</f>
        <v>#REF!</v>
      </c>
      <c r="Z1426" s="159" t="e">
        <f>SUBTOTAL(9,$V$206:$V1426)</f>
        <v>#REF!</v>
      </c>
      <c r="AA1426" s="159">
        <f>IFERROR(+Revisión_Avance_Periodo!$Z1426/Revisión_Avance_Periodo!$Y1426,0)</f>
        <v>0</v>
      </c>
      <c r="AB1426" s="126"/>
      <c r="AC1426" s="127"/>
      <c r="AD1426" s="125"/>
      <c r="AE1426" s="125"/>
      <c r="AF1426" s="128"/>
      <c r="AG1426" s="129"/>
      <c r="AH1426" s="150" t="e">
        <f>SUBTOTAL(9,$U$1250:$U1426)</f>
        <v>#REF!</v>
      </c>
      <c r="AI1426" s="159" t="e">
        <f>SUBTOTAL(9,$V$1250:$V1426)</f>
        <v>#REF!</v>
      </c>
      <c r="AJ1426" s="159">
        <f>IFERROR(+Revisión_Avance_Periodo!$Z1258/Revisión_Avance_Periodo!$Y1258,0)</f>
        <v>0</v>
      </c>
      <c r="AK1426" s="126"/>
      <c r="AL1426" s="127"/>
      <c r="AM1426" s="125"/>
      <c r="AN1426" s="125"/>
      <c r="AO1426" s="128"/>
      <c r="AP1426" s="129"/>
    </row>
    <row r="1427" spans="1:42" x14ac:dyDescent="0.25">
      <c r="A1427" s="97">
        <v>107</v>
      </c>
      <c r="B1427" s="435" t="e">
        <f>CONCATENATE(Revisión_Avance_Periodo!$D1259,";",Revisión_Avance_Periodo!$F1259,";",Revisión_Avance_Periodo!$L1259)</f>
        <v>#REF!</v>
      </c>
      <c r="C1427" s="435" t="e">
        <f t="shared" si="113"/>
        <v>#REF!</v>
      </c>
      <c r="D1427" s="123" t="e">
        <f>VLOOKUP($A1427,#REF!,3,FALSE)</f>
        <v>#REF!</v>
      </c>
      <c r="E1427" s="436" t="e">
        <f>VLOOKUP($A1427,#REF!,4,FALSE)</f>
        <v>#REF!</v>
      </c>
      <c r="F1427" s="103" t="e">
        <f>VLOOKUP($A1427,#REF!,5,FALSE)</f>
        <v>#REF!</v>
      </c>
      <c r="G1427" s="98" t="e">
        <f>VLOOKUP($A1427,#REF!,8,FALSE)</f>
        <v>#REF!</v>
      </c>
      <c r="H1427" s="93" t="e">
        <f>VLOOKUP($A1427,#REF!,7,FALSE)</f>
        <v>#REF!</v>
      </c>
      <c r="I1427" s="438" t="e">
        <f>VLOOKUP($A1427,#REF!,10,FALSE)</f>
        <v>#REF!</v>
      </c>
      <c r="J1427" s="98" t="e">
        <f>VLOOKUP($A1427,#REF!,11,FALSE)</f>
        <v>#REF!</v>
      </c>
      <c r="K1427" s="114" t="e">
        <f>VLOOKUP($A1427,#REF!,12,FALSE)</f>
        <v>#REF!</v>
      </c>
      <c r="L1427" s="98" t="e">
        <f>VLOOKUP($A1427,#REF!,13,FALSE)</f>
        <v>#REF!</v>
      </c>
      <c r="M1427" s="438" t="e">
        <f>VLOOKUP($A1427,#REF!,14,FALSE)</f>
        <v>#REF!</v>
      </c>
      <c r="N1427" s="103" t="e">
        <f>VLOOKUP($A1427,#REF!,15,FALSE)</f>
        <v>#REF!</v>
      </c>
      <c r="O1427" s="103" t="e">
        <f>VLOOKUP($A1427,#REF!,18,FALSE)</f>
        <v>#REF!</v>
      </c>
      <c r="P1427" s="93" t="e">
        <f>VLOOKUP($A1427,#REF!,41,FALSE)</f>
        <v>#REF!</v>
      </c>
      <c r="Q1427" s="115" t="e">
        <f>VLOOKUP(Revisión_Avance_Periodo!$L1259,#REF!,30,FALSE)</f>
        <v>#REF!</v>
      </c>
      <c r="R1427" s="116">
        <v>2019</v>
      </c>
      <c r="S1427" s="196">
        <v>43768</v>
      </c>
      <c r="T1427" s="124" t="s">
        <v>77</v>
      </c>
      <c r="U1427" s="117" t="e">
        <f>INDEX(#REF!,MATCH(Revisión_Avance_Periodo!$L1427,#REF!,0),MATCH(Revisión_Avance_Periodo!$T1427,#REF!,0))</f>
        <v>#REF!</v>
      </c>
      <c r="V1427" s="117" t="e">
        <f>INDEX(#REF!,MATCH(Revisión_Avance_Periodo!$L1427,#REF!,0),MATCH(Revisión_Avance_Periodo!$T1427,#REF!,0))</f>
        <v>#REF!</v>
      </c>
      <c r="W1427" s="118">
        <f>IFERROR((V1427/U1427),0)</f>
        <v>0</v>
      </c>
      <c r="X1427" s="124" t="str">
        <f>VLOOKUP(W1427,Tabla_Estado_Meta_OAP_2019[#All],3,TRUE)</f>
        <v>Por Ejecutar</v>
      </c>
      <c r="Y1427" s="150" t="e">
        <f>SUBTOTAL(9,$U$206:$U1427)</f>
        <v>#REF!</v>
      </c>
      <c r="Z1427" s="159" t="e">
        <f>SUBTOTAL(9,$V$206:$V1427)</f>
        <v>#REF!</v>
      </c>
      <c r="AA1427" s="159">
        <f>IFERROR(+Revisión_Avance_Periodo!$Z1427/Revisión_Avance_Periodo!$Y1427,0)</f>
        <v>0</v>
      </c>
      <c r="AB1427" s="126"/>
      <c r="AC1427" s="127"/>
      <c r="AD1427" s="125"/>
      <c r="AE1427" s="125"/>
      <c r="AF1427" s="128"/>
      <c r="AG1427" s="129"/>
      <c r="AH1427" s="150" t="e">
        <f>SUBTOTAL(9,$U$1250:$U1427)</f>
        <v>#REF!</v>
      </c>
      <c r="AI1427" s="159" t="e">
        <f>SUBTOTAL(9,$V$1250:$V1427)</f>
        <v>#REF!</v>
      </c>
      <c r="AJ1427" s="159">
        <f>IFERROR(+Revisión_Avance_Periodo!$Z1259/Revisión_Avance_Periodo!$Y1259,0)</f>
        <v>0</v>
      </c>
      <c r="AK1427" s="126"/>
      <c r="AL1427" s="127"/>
      <c r="AM1427" s="125"/>
      <c r="AN1427" s="125"/>
      <c r="AO1427" s="128"/>
      <c r="AP1427" s="129"/>
    </row>
    <row r="1428" spans="1:42" x14ac:dyDescent="0.25">
      <c r="A1428" s="92">
        <v>107</v>
      </c>
      <c r="B1428" s="435" t="e">
        <f>CONCATENATE(Revisión_Avance_Periodo!$D1260,";",Revisión_Avance_Periodo!$F1260,";",Revisión_Avance_Periodo!$L1260)</f>
        <v>#REF!</v>
      </c>
      <c r="C1428" s="435" t="e">
        <f t="shared" si="113"/>
        <v>#REF!</v>
      </c>
      <c r="D1428" s="114" t="e">
        <f>VLOOKUP($A1428,#REF!,3,FALSE)</f>
        <v>#REF!</v>
      </c>
      <c r="E1428" s="436" t="e">
        <f>VLOOKUP($A1428,#REF!,4,FALSE)</f>
        <v>#REF!</v>
      </c>
      <c r="F1428" s="102" t="e">
        <f>VLOOKUP($A1428,#REF!,5,FALSE)</f>
        <v>#REF!</v>
      </c>
      <c r="G1428" s="93" t="e">
        <f>VLOOKUP($A1428,#REF!,8,FALSE)</f>
        <v>#REF!</v>
      </c>
      <c r="H1428" s="93" t="e">
        <f>VLOOKUP($A1428,#REF!,7,FALSE)</f>
        <v>#REF!</v>
      </c>
      <c r="I1428" s="438" t="e">
        <f>VLOOKUP($A1428,#REF!,10,FALSE)</f>
        <v>#REF!</v>
      </c>
      <c r="J1428" s="93" t="e">
        <f>VLOOKUP($A1428,#REF!,11,FALSE)</f>
        <v>#REF!</v>
      </c>
      <c r="K1428" s="114" t="e">
        <f>VLOOKUP($A1428,#REF!,12,FALSE)</f>
        <v>#REF!</v>
      </c>
      <c r="L1428" s="93" t="e">
        <f>VLOOKUP($A1428,#REF!,13,FALSE)</f>
        <v>#REF!</v>
      </c>
      <c r="M1428" s="438" t="e">
        <f>VLOOKUP($A1428,#REF!,14,FALSE)</f>
        <v>#REF!</v>
      </c>
      <c r="N1428" s="102" t="e">
        <f>VLOOKUP($A1428,#REF!,15,FALSE)</f>
        <v>#REF!</v>
      </c>
      <c r="O1428" s="102" t="e">
        <f>VLOOKUP($A1428,#REF!,18,FALSE)</f>
        <v>#REF!</v>
      </c>
      <c r="P1428" s="93" t="e">
        <f>VLOOKUP($A1428,#REF!,41,FALSE)</f>
        <v>#REF!</v>
      </c>
      <c r="Q1428" s="115" t="e">
        <f>VLOOKUP(Revisión_Avance_Periodo!$L1260,#REF!,30,FALSE)</f>
        <v>#REF!</v>
      </c>
      <c r="R1428" s="116">
        <v>2019</v>
      </c>
      <c r="S1428" s="196">
        <v>43799</v>
      </c>
      <c r="T1428" s="116" t="s">
        <v>78</v>
      </c>
      <c r="U1428" s="117" t="e">
        <f>INDEX(#REF!,MATCH(Revisión_Avance_Periodo!$L1428,#REF!,0),MATCH(Revisión_Avance_Periodo!$T1428,#REF!,0))</f>
        <v>#REF!</v>
      </c>
      <c r="V1428" s="117" t="e">
        <f>INDEX(#REF!,MATCH(Revisión_Avance_Periodo!$L1428,#REF!,0),MATCH(Revisión_Avance_Periodo!$T1428,#REF!,0))</f>
        <v>#REF!</v>
      </c>
      <c r="W1428" s="118">
        <f>IFERROR((V1428/U1428),0)</f>
        <v>0</v>
      </c>
      <c r="X1428" s="116" t="str">
        <f>VLOOKUP(W1428,Tabla_Estado_Meta_OAP_2019[#All],3,TRUE)</f>
        <v>Por Ejecutar</v>
      </c>
      <c r="Y1428" s="150" t="e">
        <f>SUBTOTAL(9,$U$206:$U1428)</f>
        <v>#REF!</v>
      </c>
      <c r="Z1428" s="159" t="e">
        <f>SUBTOTAL(9,$V$206:$V1428)</f>
        <v>#REF!</v>
      </c>
      <c r="AA1428" s="159">
        <f>IFERROR(+Revisión_Avance_Periodo!$Z1428/Revisión_Avance_Periodo!$Y1428,0)</f>
        <v>0</v>
      </c>
      <c r="AB1428" s="126"/>
      <c r="AC1428" s="127"/>
      <c r="AD1428" s="125"/>
      <c r="AE1428" s="125"/>
      <c r="AF1428" s="128"/>
      <c r="AG1428" s="129"/>
      <c r="AH1428" s="150" t="e">
        <f>SUBTOTAL(9,$U$1250:$U1428)</f>
        <v>#REF!</v>
      </c>
      <c r="AI1428" s="159" t="e">
        <f>SUBTOTAL(9,$V$1250:$V1428)</f>
        <v>#REF!</v>
      </c>
      <c r="AJ1428" s="159">
        <f>IFERROR(+Revisión_Avance_Periodo!$Z1260/Revisión_Avance_Periodo!$Y1260,0)</f>
        <v>0</v>
      </c>
      <c r="AK1428" s="126"/>
      <c r="AL1428" s="127"/>
      <c r="AM1428" s="125"/>
      <c r="AN1428" s="125"/>
      <c r="AO1428" s="128"/>
      <c r="AP1428" s="129"/>
    </row>
    <row r="1429" spans="1:42" ht="15.75" thickBot="1" x14ac:dyDescent="0.3">
      <c r="A1429" s="97">
        <v>107</v>
      </c>
      <c r="B1429" s="435" t="e">
        <f>CONCATENATE(Revisión_Avance_Periodo!$D1261,";",Revisión_Avance_Periodo!$F1261,";",Revisión_Avance_Periodo!$L1261)</f>
        <v>#REF!</v>
      </c>
      <c r="C1429" s="435" t="e">
        <f t="shared" si="113"/>
        <v>#REF!</v>
      </c>
      <c r="D1429" s="123" t="e">
        <f>VLOOKUP($A1429,#REF!,3,FALSE)</f>
        <v>#REF!</v>
      </c>
      <c r="E1429" s="436" t="e">
        <f>VLOOKUP($A1429,#REF!,4,FALSE)</f>
        <v>#REF!</v>
      </c>
      <c r="F1429" s="103" t="e">
        <f>VLOOKUP($A1429,#REF!,5,FALSE)</f>
        <v>#REF!</v>
      </c>
      <c r="G1429" s="98" t="e">
        <f>VLOOKUP($A1429,#REF!,8,FALSE)</f>
        <v>#REF!</v>
      </c>
      <c r="H1429" s="93" t="e">
        <f>VLOOKUP($A1429,#REF!,7,FALSE)</f>
        <v>#REF!</v>
      </c>
      <c r="I1429" s="438" t="e">
        <f>VLOOKUP($A1429,#REF!,10,FALSE)</f>
        <v>#REF!</v>
      </c>
      <c r="J1429" s="98" t="e">
        <f>VLOOKUP($A1429,#REF!,11,FALSE)</f>
        <v>#REF!</v>
      </c>
      <c r="K1429" s="114" t="e">
        <f>VLOOKUP($A1429,#REF!,12,FALSE)</f>
        <v>#REF!</v>
      </c>
      <c r="L1429" s="98" t="e">
        <f>VLOOKUP($A1429,#REF!,13,FALSE)</f>
        <v>#REF!</v>
      </c>
      <c r="M1429" s="438" t="e">
        <f>VLOOKUP($A1429,#REF!,14,FALSE)</f>
        <v>#REF!</v>
      </c>
      <c r="N1429" s="103" t="e">
        <f>VLOOKUP($A1429,#REF!,15,FALSE)</f>
        <v>#REF!</v>
      </c>
      <c r="O1429" s="103" t="e">
        <f>VLOOKUP($A1429,#REF!,18,FALSE)</f>
        <v>#REF!</v>
      </c>
      <c r="P1429" s="93" t="e">
        <f>VLOOKUP($A1429,#REF!,41,FALSE)</f>
        <v>#REF!</v>
      </c>
      <c r="Q1429" s="115" t="e">
        <f>VLOOKUP(Revisión_Avance_Periodo!$L1261,#REF!,30,FALSE)</f>
        <v>#REF!</v>
      </c>
      <c r="R1429" s="116">
        <v>2019</v>
      </c>
      <c r="S1429" s="196">
        <v>43829</v>
      </c>
      <c r="T1429" s="124" t="s">
        <v>79</v>
      </c>
      <c r="U1429" s="117" t="e">
        <f>INDEX(#REF!,MATCH(Revisión_Avance_Periodo!$L1429,#REF!,0),MATCH(Revisión_Avance_Periodo!$T1429,#REF!,0))</f>
        <v>#REF!</v>
      </c>
      <c r="V1429" s="117" t="e">
        <f>INDEX(#REF!,MATCH(Revisión_Avance_Periodo!$L1429,#REF!,0),MATCH(Revisión_Avance_Periodo!$T1429,#REF!,0))</f>
        <v>#REF!</v>
      </c>
      <c r="W1429" s="130" t="e">
        <f>V1429/U1429</f>
        <v>#REF!</v>
      </c>
      <c r="X1429" s="124" t="e">
        <f>VLOOKUP(W1429,Tabla_Estado_Meta_OAP_2019[#All],3,TRUE)</f>
        <v>#REF!</v>
      </c>
      <c r="Y1429" s="150" t="e">
        <f>SUBTOTAL(9,$U$206:$U1429)</f>
        <v>#REF!</v>
      </c>
      <c r="Z1429" s="159" t="e">
        <f>SUBTOTAL(9,$V$206:$V1429)</f>
        <v>#REF!</v>
      </c>
      <c r="AA1429" s="159">
        <f>IFERROR(+Revisión_Avance_Periodo!$Z1429/Revisión_Avance_Periodo!$Y1429,0)</f>
        <v>0</v>
      </c>
      <c r="AB1429" s="126"/>
      <c r="AC1429" s="127"/>
      <c r="AD1429" s="125"/>
      <c r="AE1429" s="125"/>
      <c r="AF1429" s="128"/>
      <c r="AG1429" s="129"/>
      <c r="AH1429" s="150" t="e">
        <f>SUBTOTAL(9,$U$1250:$U1429)</f>
        <v>#REF!</v>
      </c>
      <c r="AI1429" s="159" t="e">
        <f>SUBTOTAL(9,$V$1250:$V1429)</f>
        <v>#REF!</v>
      </c>
      <c r="AJ1429" s="159">
        <f>IFERROR(+Revisión_Avance_Periodo!$Z1261/Revisión_Avance_Periodo!$Y1261,0)</f>
        <v>0</v>
      </c>
      <c r="AK1429" s="126"/>
      <c r="AL1429" s="127"/>
      <c r="AM1429" s="125"/>
      <c r="AN1429" s="125"/>
      <c r="AO1429" s="128"/>
      <c r="AP1429" s="129"/>
    </row>
    <row r="1430" spans="1:42" x14ac:dyDescent="0.25">
      <c r="A1430" s="92">
        <v>108</v>
      </c>
      <c r="B1430" s="435" t="e">
        <f>CONCATENATE(Revisión_Avance_Periodo!$D1262,";",Revisión_Avance_Periodo!$F1262,";",Revisión_Avance_Periodo!$L1262)</f>
        <v>#REF!</v>
      </c>
      <c r="C1430" s="435" t="e">
        <f t="shared" si="113"/>
        <v>#REF!</v>
      </c>
      <c r="D1430" s="114" t="e">
        <f>VLOOKUP($A1430,#REF!,3,FALSE)</f>
        <v>#REF!</v>
      </c>
      <c r="E1430" s="436" t="e">
        <f>VLOOKUP($A1430,#REF!,4,FALSE)</f>
        <v>#REF!</v>
      </c>
      <c r="F1430" s="102" t="e">
        <f>VLOOKUP($A1430,#REF!,5,FALSE)</f>
        <v>#REF!</v>
      </c>
      <c r="G1430" s="93" t="e">
        <f>VLOOKUP($A1430,#REF!,8,FALSE)</f>
        <v>#REF!</v>
      </c>
      <c r="H1430" s="93" t="e">
        <f>VLOOKUP($A1430,#REF!,7,FALSE)</f>
        <v>#REF!</v>
      </c>
      <c r="I1430" s="438" t="e">
        <f>VLOOKUP($A1430,#REF!,10,FALSE)</f>
        <v>#REF!</v>
      </c>
      <c r="J1430" s="93" t="e">
        <f>VLOOKUP($A1430,#REF!,11,FALSE)</f>
        <v>#REF!</v>
      </c>
      <c r="K1430" s="114" t="e">
        <f>VLOOKUP($A1430,#REF!,12,FALSE)</f>
        <v>#REF!</v>
      </c>
      <c r="L1430" s="93" t="e">
        <f>VLOOKUP($A1430,#REF!,13,FALSE)</f>
        <v>#REF!</v>
      </c>
      <c r="M1430" s="438" t="e">
        <f>VLOOKUP($A1430,#REF!,14,FALSE)</f>
        <v>#REF!</v>
      </c>
      <c r="N1430" s="102" t="e">
        <f>VLOOKUP($A1430,#REF!,15,FALSE)</f>
        <v>#REF!</v>
      </c>
      <c r="O1430" s="102" t="e">
        <f>VLOOKUP($A1430,#REF!,18,FALSE)</f>
        <v>#REF!</v>
      </c>
      <c r="P1430" s="93" t="e">
        <f>VLOOKUP($A1430,#REF!,41,FALSE)</f>
        <v>#REF!</v>
      </c>
      <c r="Q1430" s="115" t="e">
        <f>VLOOKUP(Revisión_Avance_Periodo!$L1262,#REF!,30,FALSE)</f>
        <v>#REF!</v>
      </c>
      <c r="R1430" s="116">
        <v>2019</v>
      </c>
      <c r="S1430" s="196">
        <v>43495</v>
      </c>
      <c r="T1430" s="116" t="s">
        <v>68</v>
      </c>
      <c r="U1430" s="117" t="e">
        <f>INDEX(#REF!,MATCH(Revisión_Avance_Periodo!$L1430,#REF!,0),MATCH(Revisión_Avance_Periodo!$T1430,#REF!,0))</f>
        <v>#REF!</v>
      </c>
      <c r="V1430" s="117" t="e">
        <f>INDEX(#REF!,MATCH(Revisión_Avance_Periodo!$L1430,#REF!,0),MATCH(Revisión_Avance_Periodo!$T1430,#REF!,0))</f>
        <v>#REF!</v>
      </c>
      <c r="W1430" s="118">
        <f>IFERROR((V1430/U1430),0)</f>
        <v>0</v>
      </c>
      <c r="X1430" s="116" t="str">
        <f>VLOOKUP(W1430,Tabla_Estado_Meta_OAP_2019[#All],3,TRUE)</f>
        <v>Por Ejecutar</v>
      </c>
      <c r="Y1430" s="148" t="e">
        <f>SUBTOTAL(9,$U$206:$U1430)</f>
        <v>#REF!</v>
      </c>
      <c r="Z1430" s="162" t="e">
        <f>SUBTOTAL(9,$V$206:$V1430)</f>
        <v>#REF!</v>
      </c>
      <c r="AA1430" s="162">
        <f>IFERROR(+Revisión_Avance_Periodo!$Z1430/Revisión_Avance_Periodo!$Y1430,0)</f>
        <v>0</v>
      </c>
      <c r="AB1430" s="120" t="e">
        <f>SUBTOTAL(9,U1430:U1441)</f>
        <v>#REF!</v>
      </c>
      <c r="AC1430" s="119" t="e">
        <f>SUBTOTAL(9,V1430:V1441)</f>
        <v>#REF!</v>
      </c>
      <c r="AD1430" s="119" t="e">
        <f>+AC1430/AB1430</f>
        <v>#REF!</v>
      </c>
      <c r="AE1430" s="119" t="e">
        <f>100%-Revisión_Avance_Periodo!$AD1430</f>
        <v>#REF!</v>
      </c>
      <c r="AF1430" s="121" t="e">
        <f>VLOOKUP(AD1430,Tabla_Estado_Meta_OAP_2019[],3,TRUE)</f>
        <v>#REF!</v>
      </c>
      <c r="AG1430" s="122" t="e">
        <f>Revisión_Avance_Periodo!$AD1430*Revisión_Avance_Periodo!$Q1430</f>
        <v>#REF!</v>
      </c>
      <c r="AH1430" s="148" t="e">
        <f>SUBTOTAL(9,$U$1262:$U1430)</f>
        <v>#REF!</v>
      </c>
      <c r="AI1430" s="162" t="e">
        <f>SUBTOTAL(9,$V$1262:$V1430)</f>
        <v>#REF!</v>
      </c>
      <c r="AJ1430" s="162">
        <f>IFERROR(+Revisión_Avance_Periodo!$Z1262/Revisión_Avance_Periodo!$Y1262,0)</f>
        <v>0</v>
      </c>
      <c r="AK1430" s="120" t="e">
        <f>SUBTOTAL(9,AD1430:AD1441)</f>
        <v>#REF!</v>
      </c>
      <c r="AL1430" s="119" t="e">
        <f>SUBTOTAL(9,AE1430:AE1441)</f>
        <v>#REF!</v>
      </c>
      <c r="AM1430" s="119" t="e">
        <f>+AL1430/AK1430</f>
        <v>#REF!</v>
      </c>
      <c r="AN1430" s="119" t="e">
        <f>100%-Revisión_Avance_Periodo!$AD1262</f>
        <v>#REF!</v>
      </c>
      <c r="AO1430" s="121" t="e">
        <f>VLOOKUP(AM1430,Tabla_Estado_Meta_OAP_2019[],3,TRUE)</f>
        <v>#REF!</v>
      </c>
      <c r="AP1430" s="122" t="e">
        <f>Revisión_Avance_Periodo!$AD1262*Revisión_Avance_Periodo!$Q1262</f>
        <v>#REF!</v>
      </c>
    </row>
    <row r="1431" spans="1:42" x14ac:dyDescent="0.25">
      <c r="A1431" s="97">
        <v>108</v>
      </c>
      <c r="B1431" s="435" t="e">
        <f>CONCATENATE(Revisión_Avance_Periodo!$D1263,";",Revisión_Avance_Periodo!$F1263,";",Revisión_Avance_Periodo!$L1263)</f>
        <v>#REF!</v>
      </c>
      <c r="C1431" s="435" t="e">
        <f t="shared" si="113"/>
        <v>#REF!</v>
      </c>
      <c r="D1431" s="123" t="e">
        <f>VLOOKUP($A1431,#REF!,3,FALSE)</f>
        <v>#REF!</v>
      </c>
      <c r="E1431" s="436" t="e">
        <f>VLOOKUP($A1431,#REF!,4,FALSE)</f>
        <v>#REF!</v>
      </c>
      <c r="F1431" s="103" t="e">
        <f>VLOOKUP($A1431,#REF!,5,FALSE)</f>
        <v>#REF!</v>
      </c>
      <c r="G1431" s="98" t="e">
        <f>VLOOKUP($A1431,#REF!,8,FALSE)</f>
        <v>#REF!</v>
      </c>
      <c r="H1431" s="93" t="e">
        <f>VLOOKUP($A1431,#REF!,7,FALSE)</f>
        <v>#REF!</v>
      </c>
      <c r="I1431" s="438" t="e">
        <f>VLOOKUP($A1431,#REF!,10,FALSE)</f>
        <v>#REF!</v>
      </c>
      <c r="J1431" s="98" t="e">
        <f>VLOOKUP($A1431,#REF!,11,FALSE)</f>
        <v>#REF!</v>
      </c>
      <c r="K1431" s="114" t="e">
        <f>VLOOKUP($A1431,#REF!,12,FALSE)</f>
        <v>#REF!</v>
      </c>
      <c r="L1431" s="98" t="e">
        <f>VLOOKUP($A1431,#REF!,13,FALSE)</f>
        <v>#REF!</v>
      </c>
      <c r="M1431" s="438" t="e">
        <f>VLOOKUP($A1431,#REF!,14,FALSE)</f>
        <v>#REF!</v>
      </c>
      <c r="N1431" s="103" t="e">
        <f>VLOOKUP($A1431,#REF!,15,FALSE)</f>
        <v>#REF!</v>
      </c>
      <c r="O1431" s="103" t="e">
        <f>VLOOKUP($A1431,#REF!,18,FALSE)</f>
        <v>#REF!</v>
      </c>
      <c r="P1431" s="93" t="e">
        <f>VLOOKUP($A1431,#REF!,41,FALSE)</f>
        <v>#REF!</v>
      </c>
      <c r="Q1431" s="115" t="e">
        <f>VLOOKUP(Revisión_Avance_Periodo!$L1263,#REF!,30,FALSE)</f>
        <v>#REF!</v>
      </c>
      <c r="R1431" s="116">
        <v>2019</v>
      </c>
      <c r="S1431" s="196">
        <v>43524</v>
      </c>
      <c r="T1431" s="124" t="s">
        <v>69</v>
      </c>
      <c r="U1431" s="117" t="e">
        <f>INDEX(#REF!,MATCH(Revisión_Avance_Periodo!$L1431,#REF!,0),MATCH(Revisión_Avance_Periodo!$T1431,#REF!,0))</f>
        <v>#REF!</v>
      </c>
      <c r="V1431" s="117" t="e">
        <f>INDEX(#REF!,MATCH(Revisión_Avance_Periodo!$L1431,#REF!,0),MATCH(Revisión_Avance_Periodo!$T1431,#REF!,0))</f>
        <v>#REF!</v>
      </c>
      <c r="W1431" s="118">
        <f>IFERROR((V1431/U1431),0)</f>
        <v>0</v>
      </c>
      <c r="X1431" s="124" t="str">
        <f>VLOOKUP(W1431,Tabla_Estado_Meta_OAP_2019[#All],3,TRUE)</f>
        <v>Por Ejecutar</v>
      </c>
      <c r="Y1431" s="150" t="e">
        <f>SUBTOTAL(9,$U$206:$U1431)</f>
        <v>#REF!</v>
      </c>
      <c r="Z1431" s="159" t="e">
        <f>SUBTOTAL(9,$V$206:$V1431)</f>
        <v>#REF!</v>
      </c>
      <c r="AA1431" s="159">
        <f>IFERROR(+Revisión_Avance_Periodo!$Z1431/Revisión_Avance_Periodo!$Y1431,0)</f>
        <v>0</v>
      </c>
      <c r="AB1431" s="126"/>
      <c r="AC1431" s="127"/>
      <c r="AD1431" s="125"/>
      <c r="AE1431" s="125"/>
      <c r="AF1431" s="128"/>
      <c r="AG1431" s="129"/>
      <c r="AH1431" s="150" t="e">
        <f>SUBTOTAL(9,$U$1262:$U1431)</f>
        <v>#REF!</v>
      </c>
      <c r="AI1431" s="159" t="e">
        <f>SUBTOTAL(9,$V$1262:$V1431)</f>
        <v>#REF!</v>
      </c>
      <c r="AJ1431" s="159">
        <f>IFERROR(+Revisión_Avance_Periodo!$Z1263/Revisión_Avance_Periodo!$Y1263,0)</f>
        <v>0</v>
      </c>
      <c r="AK1431" s="126"/>
      <c r="AL1431" s="127"/>
      <c r="AM1431" s="125"/>
      <c r="AN1431" s="125"/>
      <c r="AO1431" s="128"/>
      <c r="AP1431" s="129"/>
    </row>
    <row r="1432" spans="1:42" x14ac:dyDescent="0.25">
      <c r="A1432" s="92">
        <v>108</v>
      </c>
      <c r="B1432" s="435" t="e">
        <f>CONCATENATE(Revisión_Avance_Periodo!$D1264,";",Revisión_Avance_Periodo!$F1264,";",Revisión_Avance_Periodo!$L1264)</f>
        <v>#REF!</v>
      </c>
      <c r="C1432" s="435" t="e">
        <f t="shared" si="113"/>
        <v>#REF!</v>
      </c>
      <c r="D1432" s="114" t="e">
        <f>VLOOKUP($A1432,#REF!,3,FALSE)</f>
        <v>#REF!</v>
      </c>
      <c r="E1432" s="436" t="e">
        <f>VLOOKUP($A1432,#REF!,4,FALSE)</f>
        <v>#REF!</v>
      </c>
      <c r="F1432" s="102" t="e">
        <f>VLOOKUP($A1432,#REF!,5,FALSE)</f>
        <v>#REF!</v>
      </c>
      <c r="G1432" s="93" t="e">
        <f>VLOOKUP($A1432,#REF!,8,FALSE)</f>
        <v>#REF!</v>
      </c>
      <c r="H1432" s="93" t="e">
        <f>VLOOKUP($A1432,#REF!,7,FALSE)</f>
        <v>#REF!</v>
      </c>
      <c r="I1432" s="438" t="e">
        <f>VLOOKUP($A1432,#REF!,10,FALSE)</f>
        <v>#REF!</v>
      </c>
      <c r="J1432" s="93" t="e">
        <f>VLOOKUP($A1432,#REF!,11,FALSE)</f>
        <v>#REF!</v>
      </c>
      <c r="K1432" s="114" t="e">
        <f>VLOOKUP($A1432,#REF!,12,FALSE)</f>
        <v>#REF!</v>
      </c>
      <c r="L1432" s="93" t="e">
        <f>VLOOKUP($A1432,#REF!,13,FALSE)</f>
        <v>#REF!</v>
      </c>
      <c r="M1432" s="438" t="e">
        <f>VLOOKUP($A1432,#REF!,14,FALSE)</f>
        <v>#REF!</v>
      </c>
      <c r="N1432" s="102" t="e">
        <f>VLOOKUP($A1432,#REF!,15,FALSE)</f>
        <v>#REF!</v>
      </c>
      <c r="O1432" s="102" t="e">
        <f>VLOOKUP($A1432,#REF!,18,FALSE)</f>
        <v>#REF!</v>
      </c>
      <c r="P1432" s="93" t="e">
        <f>VLOOKUP($A1432,#REF!,41,FALSE)</f>
        <v>#REF!</v>
      </c>
      <c r="Q1432" s="115" t="e">
        <f>VLOOKUP(Revisión_Avance_Periodo!$L1264,#REF!,30,FALSE)</f>
        <v>#REF!</v>
      </c>
      <c r="R1432" s="116">
        <v>2019</v>
      </c>
      <c r="S1432" s="196">
        <v>43554</v>
      </c>
      <c r="T1432" s="116" t="s">
        <v>70</v>
      </c>
      <c r="U1432" s="117" t="e">
        <f>INDEX(#REF!,MATCH(Revisión_Avance_Periodo!$L1432,#REF!,0),MATCH(Revisión_Avance_Periodo!$T1432,#REF!,0))</f>
        <v>#REF!</v>
      </c>
      <c r="V1432" s="117" t="e">
        <f>INDEX(#REF!,MATCH(Revisión_Avance_Periodo!$L1432,#REF!,0),MATCH(Revisión_Avance_Periodo!$T1432,#REF!,0))</f>
        <v>#REF!</v>
      </c>
      <c r="W1432" s="118">
        <f>IFERROR((V1432/U1432),0)</f>
        <v>0</v>
      </c>
      <c r="X1432" s="116" t="str">
        <f>VLOOKUP(W1432,Tabla_Estado_Meta_OAP_2019[#All],3,TRUE)</f>
        <v>Por Ejecutar</v>
      </c>
      <c r="Y1432" s="150" t="e">
        <f>SUBTOTAL(9,$U$206:$U1432)</f>
        <v>#REF!</v>
      </c>
      <c r="Z1432" s="159" t="e">
        <f>SUBTOTAL(9,$V$206:$V1432)</f>
        <v>#REF!</v>
      </c>
      <c r="AA1432" s="159">
        <f>IFERROR(+Revisión_Avance_Periodo!$Z1432/Revisión_Avance_Periodo!$Y1432,0)</f>
        <v>0</v>
      </c>
      <c r="AB1432" s="126"/>
      <c r="AC1432" s="127"/>
      <c r="AD1432" s="125"/>
      <c r="AE1432" s="125"/>
      <c r="AF1432" s="128"/>
      <c r="AG1432" s="129"/>
      <c r="AH1432" s="150" t="e">
        <f>SUBTOTAL(9,$U$1262:$U1432)</f>
        <v>#REF!</v>
      </c>
      <c r="AI1432" s="159" t="e">
        <f>SUBTOTAL(9,$V$1262:$V1432)</f>
        <v>#REF!</v>
      </c>
      <c r="AJ1432" s="159">
        <f>IFERROR(+Revisión_Avance_Periodo!$Z1264/Revisión_Avance_Periodo!$Y1264,0)</f>
        <v>0</v>
      </c>
      <c r="AK1432" s="126"/>
      <c r="AL1432" s="127"/>
      <c r="AM1432" s="125"/>
      <c r="AN1432" s="125"/>
      <c r="AO1432" s="128"/>
      <c r="AP1432" s="129"/>
    </row>
    <row r="1433" spans="1:42" x14ac:dyDescent="0.25">
      <c r="A1433" s="97">
        <v>108</v>
      </c>
      <c r="B1433" s="435" t="e">
        <f>CONCATENATE(Revisión_Avance_Periodo!$D1265,";",Revisión_Avance_Periodo!$F1265,";",Revisión_Avance_Periodo!$L1265)</f>
        <v>#REF!</v>
      </c>
      <c r="C1433" s="435" t="e">
        <f t="shared" si="113"/>
        <v>#REF!</v>
      </c>
      <c r="D1433" s="123" t="e">
        <f>VLOOKUP($A1433,#REF!,3,FALSE)</f>
        <v>#REF!</v>
      </c>
      <c r="E1433" s="436" t="e">
        <f>VLOOKUP($A1433,#REF!,4,FALSE)</f>
        <v>#REF!</v>
      </c>
      <c r="F1433" s="103" t="e">
        <f>VLOOKUP($A1433,#REF!,5,FALSE)</f>
        <v>#REF!</v>
      </c>
      <c r="G1433" s="98" t="e">
        <f>VLOOKUP($A1433,#REF!,8,FALSE)</f>
        <v>#REF!</v>
      </c>
      <c r="H1433" s="93" t="e">
        <f>VLOOKUP($A1433,#REF!,7,FALSE)</f>
        <v>#REF!</v>
      </c>
      <c r="I1433" s="438" t="e">
        <f>VLOOKUP($A1433,#REF!,10,FALSE)</f>
        <v>#REF!</v>
      </c>
      <c r="J1433" s="98" t="e">
        <f>VLOOKUP($A1433,#REF!,11,FALSE)</f>
        <v>#REF!</v>
      </c>
      <c r="K1433" s="114" t="e">
        <f>VLOOKUP($A1433,#REF!,12,FALSE)</f>
        <v>#REF!</v>
      </c>
      <c r="L1433" s="98" t="e">
        <f>VLOOKUP($A1433,#REF!,13,FALSE)</f>
        <v>#REF!</v>
      </c>
      <c r="M1433" s="438" t="e">
        <f>VLOOKUP($A1433,#REF!,14,FALSE)</f>
        <v>#REF!</v>
      </c>
      <c r="N1433" s="103" t="e">
        <f>VLOOKUP($A1433,#REF!,15,FALSE)</f>
        <v>#REF!</v>
      </c>
      <c r="O1433" s="103" t="e">
        <f>VLOOKUP($A1433,#REF!,18,FALSE)</f>
        <v>#REF!</v>
      </c>
      <c r="P1433" s="93" t="e">
        <f>VLOOKUP($A1433,#REF!,41,FALSE)</f>
        <v>#REF!</v>
      </c>
      <c r="Q1433" s="115" t="e">
        <f>VLOOKUP(Revisión_Avance_Periodo!$L1265,#REF!,30,FALSE)</f>
        <v>#REF!</v>
      </c>
      <c r="R1433" s="116">
        <v>2019</v>
      </c>
      <c r="S1433" s="196">
        <v>43585</v>
      </c>
      <c r="T1433" s="124" t="s">
        <v>71</v>
      </c>
      <c r="U1433" s="117" t="e">
        <f>INDEX(#REF!,MATCH(Revisión_Avance_Periodo!$L1433,#REF!,0),MATCH(Revisión_Avance_Periodo!$T1433,#REF!,0))</f>
        <v>#REF!</v>
      </c>
      <c r="V1433" s="117" t="e">
        <f>INDEX(#REF!,MATCH(Revisión_Avance_Periodo!$L1433,#REF!,0),MATCH(Revisión_Avance_Periodo!$T1433,#REF!,0))</f>
        <v>#REF!</v>
      </c>
      <c r="W1433" s="130" t="e">
        <f>V1433/U1433</f>
        <v>#REF!</v>
      </c>
      <c r="X1433" s="124" t="e">
        <f>VLOOKUP(W1433,Tabla_Estado_Meta_OAP_2019[#All],3,TRUE)</f>
        <v>#REF!</v>
      </c>
      <c r="Y1433" s="150" t="e">
        <f>SUBTOTAL(9,$U$206:$U1433)</f>
        <v>#REF!</v>
      </c>
      <c r="Z1433" s="159" t="e">
        <f>SUBTOTAL(9,$V$206:$V1433)</f>
        <v>#REF!</v>
      </c>
      <c r="AA1433" s="159">
        <f>IFERROR(+Revisión_Avance_Periodo!$Z1433/Revisión_Avance_Periodo!$Y1433,0)</f>
        <v>0</v>
      </c>
      <c r="AB1433" s="126"/>
      <c r="AC1433" s="127"/>
      <c r="AD1433" s="125"/>
      <c r="AE1433" s="125"/>
      <c r="AF1433" s="128"/>
      <c r="AG1433" s="129"/>
      <c r="AH1433" s="150" t="e">
        <f>SUBTOTAL(9,$U$1262:$U1433)</f>
        <v>#REF!</v>
      </c>
      <c r="AI1433" s="159" t="e">
        <f>SUBTOTAL(9,$V$1262:$V1433)</f>
        <v>#REF!</v>
      </c>
      <c r="AJ1433" s="159">
        <f>IFERROR(+Revisión_Avance_Periodo!$Z1265/Revisión_Avance_Periodo!$Y1265,0)</f>
        <v>0</v>
      </c>
      <c r="AK1433" s="126"/>
      <c r="AL1433" s="127"/>
      <c r="AM1433" s="125"/>
      <c r="AN1433" s="125"/>
      <c r="AO1433" s="128"/>
      <c r="AP1433" s="129"/>
    </row>
    <row r="1434" spans="1:42" x14ac:dyDescent="0.25">
      <c r="A1434" s="92">
        <v>108</v>
      </c>
      <c r="B1434" s="435" t="e">
        <f>CONCATENATE(Revisión_Avance_Periodo!$D1266,";",Revisión_Avance_Periodo!$F1266,";",Revisión_Avance_Periodo!$L1266)</f>
        <v>#REF!</v>
      </c>
      <c r="C1434" s="435" t="e">
        <f t="shared" si="113"/>
        <v>#REF!</v>
      </c>
      <c r="D1434" s="114" t="e">
        <f>VLOOKUP($A1434,#REF!,3,FALSE)</f>
        <v>#REF!</v>
      </c>
      <c r="E1434" s="436" t="e">
        <f>VLOOKUP($A1434,#REF!,4,FALSE)</f>
        <v>#REF!</v>
      </c>
      <c r="F1434" s="102" t="e">
        <f>VLOOKUP($A1434,#REF!,5,FALSE)</f>
        <v>#REF!</v>
      </c>
      <c r="G1434" s="93" t="e">
        <f>VLOOKUP($A1434,#REF!,8,FALSE)</f>
        <v>#REF!</v>
      </c>
      <c r="H1434" s="93" t="e">
        <f>VLOOKUP($A1434,#REF!,7,FALSE)</f>
        <v>#REF!</v>
      </c>
      <c r="I1434" s="438" t="e">
        <f>VLOOKUP($A1434,#REF!,10,FALSE)</f>
        <v>#REF!</v>
      </c>
      <c r="J1434" s="93" t="e">
        <f>VLOOKUP($A1434,#REF!,11,FALSE)</f>
        <v>#REF!</v>
      </c>
      <c r="K1434" s="114" t="e">
        <f>VLOOKUP($A1434,#REF!,12,FALSE)</f>
        <v>#REF!</v>
      </c>
      <c r="L1434" s="93" t="e">
        <f>VLOOKUP($A1434,#REF!,13,FALSE)</f>
        <v>#REF!</v>
      </c>
      <c r="M1434" s="438" t="e">
        <f>VLOOKUP($A1434,#REF!,14,FALSE)</f>
        <v>#REF!</v>
      </c>
      <c r="N1434" s="102" t="e">
        <f>VLOOKUP($A1434,#REF!,15,FALSE)</f>
        <v>#REF!</v>
      </c>
      <c r="O1434" s="102" t="e">
        <f>VLOOKUP($A1434,#REF!,18,FALSE)</f>
        <v>#REF!</v>
      </c>
      <c r="P1434" s="93" t="e">
        <f>VLOOKUP($A1434,#REF!,41,FALSE)</f>
        <v>#REF!</v>
      </c>
      <c r="Q1434" s="115" t="e">
        <f>VLOOKUP(Revisión_Avance_Periodo!$L1266,#REF!,30,FALSE)</f>
        <v>#REF!</v>
      </c>
      <c r="R1434" s="116">
        <v>2019</v>
      </c>
      <c r="S1434" s="196">
        <v>43615</v>
      </c>
      <c r="T1434" s="116" t="s">
        <v>72</v>
      </c>
      <c r="U1434" s="117" t="e">
        <f>INDEX(#REF!,MATCH(Revisión_Avance_Periodo!$L1434,#REF!,0),MATCH(Revisión_Avance_Periodo!$T1434,#REF!,0))</f>
        <v>#REF!</v>
      </c>
      <c r="V1434" s="117" t="e">
        <f>INDEX(#REF!,MATCH(Revisión_Avance_Periodo!$L1434,#REF!,0),MATCH(Revisión_Avance_Periodo!$T1434,#REF!,0))</f>
        <v>#REF!</v>
      </c>
      <c r="W1434" s="118">
        <f>IFERROR((V1434/U1434),0)</f>
        <v>0</v>
      </c>
      <c r="X1434" s="116" t="str">
        <f>VLOOKUP(W1434,Tabla_Estado_Meta_OAP_2019[#All],3,TRUE)</f>
        <v>Por Ejecutar</v>
      </c>
      <c r="Y1434" s="150" t="e">
        <f>SUBTOTAL(9,$U$206:$U1434)</f>
        <v>#REF!</v>
      </c>
      <c r="Z1434" s="159" t="e">
        <f>SUBTOTAL(9,$V$206:$V1434)</f>
        <v>#REF!</v>
      </c>
      <c r="AA1434" s="159">
        <f>IFERROR(+Revisión_Avance_Periodo!$Z1434/Revisión_Avance_Periodo!$Y1434,0)</f>
        <v>0</v>
      </c>
      <c r="AB1434" s="126"/>
      <c r="AC1434" s="127"/>
      <c r="AD1434" s="125"/>
      <c r="AE1434" s="125"/>
      <c r="AF1434" s="128"/>
      <c r="AG1434" s="129"/>
      <c r="AH1434" s="150" t="e">
        <f>SUBTOTAL(9,$U$1262:$U1434)</f>
        <v>#REF!</v>
      </c>
      <c r="AI1434" s="159" t="e">
        <f>SUBTOTAL(9,$V$1262:$V1434)</f>
        <v>#REF!</v>
      </c>
      <c r="AJ1434" s="159">
        <f>IFERROR(+Revisión_Avance_Periodo!$Z1266/Revisión_Avance_Periodo!$Y1266,0)</f>
        <v>0</v>
      </c>
      <c r="AK1434" s="126"/>
      <c r="AL1434" s="127"/>
      <c r="AM1434" s="125"/>
      <c r="AN1434" s="125"/>
      <c r="AO1434" s="128"/>
      <c r="AP1434" s="129"/>
    </row>
    <row r="1435" spans="1:42" x14ac:dyDescent="0.25">
      <c r="A1435" s="97">
        <v>108</v>
      </c>
      <c r="B1435" s="435" t="e">
        <f>CONCATENATE(Revisión_Avance_Periodo!$D1267,";",Revisión_Avance_Periodo!$F1267,";",Revisión_Avance_Periodo!$L1267)</f>
        <v>#REF!</v>
      </c>
      <c r="C1435" s="435" t="e">
        <f t="shared" si="113"/>
        <v>#REF!</v>
      </c>
      <c r="D1435" s="123" t="e">
        <f>VLOOKUP($A1435,#REF!,3,FALSE)</f>
        <v>#REF!</v>
      </c>
      <c r="E1435" s="436" t="e">
        <f>VLOOKUP($A1435,#REF!,4,FALSE)</f>
        <v>#REF!</v>
      </c>
      <c r="F1435" s="103" t="e">
        <f>VLOOKUP($A1435,#REF!,5,FALSE)</f>
        <v>#REF!</v>
      </c>
      <c r="G1435" s="98" t="e">
        <f>VLOOKUP($A1435,#REF!,8,FALSE)</f>
        <v>#REF!</v>
      </c>
      <c r="H1435" s="93" t="e">
        <f>VLOOKUP($A1435,#REF!,7,FALSE)</f>
        <v>#REF!</v>
      </c>
      <c r="I1435" s="438" t="e">
        <f>VLOOKUP($A1435,#REF!,10,FALSE)</f>
        <v>#REF!</v>
      </c>
      <c r="J1435" s="98" t="e">
        <f>VLOOKUP($A1435,#REF!,11,FALSE)</f>
        <v>#REF!</v>
      </c>
      <c r="K1435" s="114" t="e">
        <f>VLOOKUP($A1435,#REF!,12,FALSE)</f>
        <v>#REF!</v>
      </c>
      <c r="L1435" s="98" t="e">
        <f>VLOOKUP($A1435,#REF!,13,FALSE)</f>
        <v>#REF!</v>
      </c>
      <c r="M1435" s="438" t="e">
        <f>VLOOKUP($A1435,#REF!,14,FALSE)</f>
        <v>#REF!</v>
      </c>
      <c r="N1435" s="103" t="e">
        <f>VLOOKUP($A1435,#REF!,15,FALSE)</f>
        <v>#REF!</v>
      </c>
      <c r="O1435" s="103" t="e">
        <f>VLOOKUP($A1435,#REF!,18,FALSE)</f>
        <v>#REF!</v>
      </c>
      <c r="P1435" s="93" t="e">
        <f>VLOOKUP($A1435,#REF!,41,FALSE)</f>
        <v>#REF!</v>
      </c>
      <c r="Q1435" s="115" t="e">
        <f>VLOOKUP(Revisión_Avance_Periodo!$L1267,#REF!,30,FALSE)</f>
        <v>#REF!</v>
      </c>
      <c r="R1435" s="116">
        <v>2019</v>
      </c>
      <c r="S1435" s="196">
        <v>43646</v>
      </c>
      <c r="T1435" s="124" t="s">
        <v>73</v>
      </c>
      <c r="U1435" s="117" t="e">
        <f>INDEX(#REF!,MATCH(Revisión_Avance_Periodo!$L1435,#REF!,0),MATCH(Revisión_Avance_Periodo!$T1435,#REF!,0))</f>
        <v>#REF!</v>
      </c>
      <c r="V1435" s="117" t="e">
        <f>INDEX(#REF!,MATCH(Revisión_Avance_Periodo!$L1435,#REF!,0),MATCH(Revisión_Avance_Periodo!$T1435,#REF!,0))</f>
        <v>#REF!</v>
      </c>
      <c r="W1435" s="118">
        <f>IFERROR((V1435/U1435),0)</f>
        <v>0</v>
      </c>
      <c r="X1435" s="124" t="str">
        <f>VLOOKUP(W1435,Tabla_Estado_Meta_OAP_2019[#All],3,TRUE)</f>
        <v>Por Ejecutar</v>
      </c>
      <c r="Y1435" s="150" t="e">
        <f>SUBTOTAL(9,$U$206:$U1435)</f>
        <v>#REF!</v>
      </c>
      <c r="Z1435" s="159" t="e">
        <f>SUBTOTAL(9,$V$206:$V1435)</f>
        <v>#REF!</v>
      </c>
      <c r="AA1435" s="159">
        <f>IFERROR(+Revisión_Avance_Periodo!$Z1435/Revisión_Avance_Periodo!$Y1435,0)</f>
        <v>0</v>
      </c>
      <c r="AB1435" s="126"/>
      <c r="AC1435" s="127"/>
      <c r="AD1435" s="125"/>
      <c r="AE1435" s="125"/>
      <c r="AF1435" s="128"/>
      <c r="AG1435" s="129"/>
      <c r="AH1435" s="150" t="e">
        <f>SUBTOTAL(9,$U$1262:$U1435)</f>
        <v>#REF!</v>
      </c>
      <c r="AI1435" s="159" t="e">
        <f>SUBTOTAL(9,$V$1262:$V1435)</f>
        <v>#REF!</v>
      </c>
      <c r="AJ1435" s="159">
        <f>IFERROR(+Revisión_Avance_Periodo!$Z1267/Revisión_Avance_Periodo!$Y1267,0)</f>
        <v>0</v>
      </c>
      <c r="AK1435" s="126"/>
      <c r="AL1435" s="127"/>
      <c r="AM1435" s="125"/>
      <c r="AN1435" s="125"/>
      <c r="AO1435" s="128"/>
      <c r="AP1435" s="129"/>
    </row>
    <row r="1436" spans="1:42" x14ac:dyDescent="0.25">
      <c r="A1436" s="92">
        <v>108</v>
      </c>
      <c r="B1436" s="435" t="e">
        <f>CONCATENATE(Revisión_Avance_Periodo!$D1268,";",Revisión_Avance_Periodo!$F1268,";",Revisión_Avance_Periodo!$L1268)</f>
        <v>#REF!</v>
      </c>
      <c r="C1436" s="435" t="e">
        <f t="shared" si="113"/>
        <v>#REF!</v>
      </c>
      <c r="D1436" s="114" t="e">
        <f>VLOOKUP($A1436,#REF!,3,FALSE)</f>
        <v>#REF!</v>
      </c>
      <c r="E1436" s="436" t="e">
        <f>VLOOKUP($A1436,#REF!,4,FALSE)</f>
        <v>#REF!</v>
      </c>
      <c r="F1436" s="102" t="e">
        <f>VLOOKUP($A1436,#REF!,5,FALSE)</f>
        <v>#REF!</v>
      </c>
      <c r="G1436" s="93" t="e">
        <f>VLOOKUP($A1436,#REF!,8,FALSE)</f>
        <v>#REF!</v>
      </c>
      <c r="H1436" s="93" t="e">
        <f>VLOOKUP($A1436,#REF!,7,FALSE)</f>
        <v>#REF!</v>
      </c>
      <c r="I1436" s="438" t="e">
        <f>VLOOKUP($A1436,#REF!,10,FALSE)</f>
        <v>#REF!</v>
      </c>
      <c r="J1436" s="93" t="e">
        <f>VLOOKUP($A1436,#REF!,11,FALSE)</f>
        <v>#REF!</v>
      </c>
      <c r="K1436" s="114" t="e">
        <f>VLOOKUP($A1436,#REF!,12,FALSE)</f>
        <v>#REF!</v>
      </c>
      <c r="L1436" s="93" t="e">
        <f>VLOOKUP($A1436,#REF!,13,FALSE)</f>
        <v>#REF!</v>
      </c>
      <c r="M1436" s="438" t="e">
        <f>VLOOKUP($A1436,#REF!,14,FALSE)</f>
        <v>#REF!</v>
      </c>
      <c r="N1436" s="102" t="e">
        <f>VLOOKUP($A1436,#REF!,15,FALSE)</f>
        <v>#REF!</v>
      </c>
      <c r="O1436" s="102" t="e">
        <f>VLOOKUP($A1436,#REF!,18,FALSE)</f>
        <v>#REF!</v>
      </c>
      <c r="P1436" s="93" t="e">
        <f>VLOOKUP($A1436,#REF!,41,FALSE)</f>
        <v>#REF!</v>
      </c>
      <c r="Q1436" s="115" t="e">
        <f>VLOOKUP(Revisión_Avance_Periodo!$L1268,#REF!,30,FALSE)</f>
        <v>#REF!</v>
      </c>
      <c r="R1436" s="116">
        <v>2019</v>
      </c>
      <c r="S1436" s="196">
        <v>43676</v>
      </c>
      <c r="T1436" s="116" t="s">
        <v>74</v>
      </c>
      <c r="U1436" s="117" t="e">
        <f>INDEX(#REF!,MATCH(Revisión_Avance_Periodo!$L1436,#REF!,0),MATCH(Revisión_Avance_Periodo!$T1436,#REF!,0))</f>
        <v>#REF!</v>
      </c>
      <c r="V1436" s="117" t="e">
        <f>INDEX(#REF!,MATCH(Revisión_Avance_Periodo!$L1436,#REF!,0),MATCH(Revisión_Avance_Periodo!$T1436,#REF!,0))</f>
        <v>#REF!</v>
      </c>
      <c r="W1436" s="118">
        <f>IFERROR((V1436/U1436),0)</f>
        <v>0</v>
      </c>
      <c r="X1436" s="116" t="str">
        <f>VLOOKUP(W1436,Tabla_Estado_Meta_OAP_2019[#All],3,TRUE)</f>
        <v>Por Ejecutar</v>
      </c>
      <c r="Y1436" s="150" t="e">
        <f>SUBTOTAL(9,$U$206:$U1436)</f>
        <v>#REF!</v>
      </c>
      <c r="Z1436" s="159" t="e">
        <f>SUBTOTAL(9,$V$206:$V1436)</f>
        <v>#REF!</v>
      </c>
      <c r="AA1436" s="159">
        <f>IFERROR(+Revisión_Avance_Periodo!$Z1436/Revisión_Avance_Periodo!$Y1436,0)</f>
        <v>0</v>
      </c>
      <c r="AB1436" s="126"/>
      <c r="AC1436" s="127"/>
      <c r="AD1436" s="125"/>
      <c r="AE1436" s="125"/>
      <c r="AF1436" s="128"/>
      <c r="AG1436" s="129"/>
      <c r="AH1436" s="150" t="e">
        <f>SUBTOTAL(9,$U$1262:$U1436)</f>
        <v>#REF!</v>
      </c>
      <c r="AI1436" s="159" t="e">
        <f>SUBTOTAL(9,$V$1262:$V1436)</f>
        <v>#REF!</v>
      </c>
      <c r="AJ1436" s="159">
        <f>IFERROR(+Revisión_Avance_Periodo!$Z1268/Revisión_Avance_Periodo!$Y1268,0)</f>
        <v>0</v>
      </c>
      <c r="AK1436" s="126"/>
      <c r="AL1436" s="127"/>
      <c r="AM1436" s="125"/>
      <c r="AN1436" s="125"/>
      <c r="AO1436" s="128"/>
      <c r="AP1436" s="129"/>
    </row>
    <row r="1437" spans="1:42" x14ac:dyDescent="0.25">
      <c r="A1437" s="97">
        <v>108</v>
      </c>
      <c r="B1437" s="435" t="e">
        <f>CONCATENATE(Revisión_Avance_Periodo!$D1269,";",Revisión_Avance_Periodo!$F1269,";",Revisión_Avance_Periodo!$L1269)</f>
        <v>#REF!</v>
      </c>
      <c r="C1437" s="435" t="e">
        <f t="shared" si="113"/>
        <v>#REF!</v>
      </c>
      <c r="D1437" s="123" t="e">
        <f>VLOOKUP($A1437,#REF!,3,FALSE)</f>
        <v>#REF!</v>
      </c>
      <c r="E1437" s="436" t="e">
        <f>VLOOKUP($A1437,#REF!,4,FALSE)</f>
        <v>#REF!</v>
      </c>
      <c r="F1437" s="103" t="e">
        <f>VLOOKUP($A1437,#REF!,5,FALSE)</f>
        <v>#REF!</v>
      </c>
      <c r="G1437" s="98" t="e">
        <f>VLOOKUP($A1437,#REF!,8,FALSE)</f>
        <v>#REF!</v>
      </c>
      <c r="H1437" s="93" t="e">
        <f>VLOOKUP($A1437,#REF!,7,FALSE)</f>
        <v>#REF!</v>
      </c>
      <c r="I1437" s="438" t="e">
        <f>VLOOKUP($A1437,#REF!,10,FALSE)</f>
        <v>#REF!</v>
      </c>
      <c r="J1437" s="98" t="e">
        <f>VLOOKUP($A1437,#REF!,11,FALSE)</f>
        <v>#REF!</v>
      </c>
      <c r="K1437" s="114" t="e">
        <f>VLOOKUP($A1437,#REF!,12,FALSE)</f>
        <v>#REF!</v>
      </c>
      <c r="L1437" s="98" t="e">
        <f>VLOOKUP($A1437,#REF!,13,FALSE)</f>
        <v>#REF!</v>
      </c>
      <c r="M1437" s="438" t="e">
        <f>VLOOKUP($A1437,#REF!,14,FALSE)</f>
        <v>#REF!</v>
      </c>
      <c r="N1437" s="103" t="e">
        <f>VLOOKUP($A1437,#REF!,15,FALSE)</f>
        <v>#REF!</v>
      </c>
      <c r="O1437" s="103" t="e">
        <f>VLOOKUP($A1437,#REF!,18,FALSE)</f>
        <v>#REF!</v>
      </c>
      <c r="P1437" s="93" t="e">
        <f>VLOOKUP($A1437,#REF!,41,FALSE)</f>
        <v>#REF!</v>
      </c>
      <c r="Q1437" s="115" t="e">
        <f>VLOOKUP(Revisión_Avance_Periodo!$L1269,#REF!,30,FALSE)</f>
        <v>#REF!</v>
      </c>
      <c r="R1437" s="116">
        <v>2019</v>
      </c>
      <c r="S1437" s="196">
        <v>43707</v>
      </c>
      <c r="T1437" s="124" t="s">
        <v>75</v>
      </c>
      <c r="U1437" s="117" t="e">
        <f>INDEX(#REF!,MATCH(Revisión_Avance_Periodo!$L1437,#REF!,0),MATCH(Revisión_Avance_Periodo!$T1437,#REF!,0))</f>
        <v>#REF!</v>
      </c>
      <c r="V1437" s="117" t="e">
        <f>INDEX(#REF!,MATCH(Revisión_Avance_Periodo!$L1437,#REF!,0),MATCH(Revisión_Avance_Periodo!$T1437,#REF!,0))</f>
        <v>#REF!</v>
      </c>
      <c r="W1437" s="130" t="e">
        <f>V1437/U1437</f>
        <v>#REF!</v>
      </c>
      <c r="X1437" s="124" t="e">
        <f>VLOOKUP(W1437,Tabla_Estado_Meta_OAP_2019[#All],3,TRUE)</f>
        <v>#REF!</v>
      </c>
      <c r="Y1437" s="150" t="e">
        <f>SUBTOTAL(9,$U$206:$U1437)</f>
        <v>#REF!</v>
      </c>
      <c r="Z1437" s="159" t="e">
        <f>SUBTOTAL(9,$V$206:$V1437)</f>
        <v>#REF!</v>
      </c>
      <c r="AA1437" s="159">
        <f>IFERROR(+Revisión_Avance_Periodo!$Z1437/Revisión_Avance_Periodo!$Y1437,0)</f>
        <v>0</v>
      </c>
      <c r="AB1437" s="126"/>
      <c r="AC1437" s="127"/>
      <c r="AD1437" s="125"/>
      <c r="AE1437" s="125"/>
      <c r="AF1437" s="128"/>
      <c r="AG1437" s="129"/>
      <c r="AH1437" s="150" t="e">
        <f>SUBTOTAL(9,$U$1262:$U1437)</f>
        <v>#REF!</v>
      </c>
      <c r="AI1437" s="159" t="e">
        <f>SUBTOTAL(9,$V$1262:$V1437)</f>
        <v>#REF!</v>
      </c>
      <c r="AJ1437" s="159">
        <f>IFERROR(+Revisión_Avance_Periodo!$Z1269/Revisión_Avance_Periodo!$Y1269,0)</f>
        <v>0</v>
      </c>
      <c r="AK1437" s="126"/>
      <c r="AL1437" s="127"/>
      <c r="AM1437" s="125"/>
      <c r="AN1437" s="125"/>
      <c r="AO1437" s="128"/>
      <c r="AP1437" s="129"/>
    </row>
    <row r="1438" spans="1:42" x14ac:dyDescent="0.25">
      <c r="A1438" s="92">
        <v>108</v>
      </c>
      <c r="B1438" s="435" t="e">
        <f>CONCATENATE(Revisión_Avance_Periodo!$D1270,";",Revisión_Avance_Periodo!$F1270,";",Revisión_Avance_Periodo!$L1270)</f>
        <v>#REF!</v>
      </c>
      <c r="C1438" s="435" t="e">
        <f t="shared" si="113"/>
        <v>#REF!</v>
      </c>
      <c r="D1438" s="114" t="e">
        <f>VLOOKUP($A1438,#REF!,3,FALSE)</f>
        <v>#REF!</v>
      </c>
      <c r="E1438" s="436" t="e">
        <f>VLOOKUP($A1438,#REF!,4,FALSE)</f>
        <v>#REF!</v>
      </c>
      <c r="F1438" s="102" t="e">
        <f>VLOOKUP($A1438,#REF!,5,FALSE)</f>
        <v>#REF!</v>
      </c>
      <c r="G1438" s="93" t="e">
        <f>VLOOKUP($A1438,#REF!,8,FALSE)</f>
        <v>#REF!</v>
      </c>
      <c r="H1438" s="93" t="e">
        <f>VLOOKUP($A1438,#REF!,7,FALSE)</f>
        <v>#REF!</v>
      </c>
      <c r="I1438" s="438" t="e">
        <f>VLOOKUP($A1438,#REF!,10,FALSE)</f>
        <v>#REF!</v>
      </c>
      <c r="J1438" s="93" t="e">
        <f>VLOOKUP($A1438,#REF!,11,FALSE)</f>
        <v>#REF!</v>
      </c>
      <c r="K1438" s="114" t="e">
        <f>VLOOKUP($A1438,#REF!,12,FALSE)</f>
        <v>#REF!</v>
      </c>
      <c r="L1438" s="93" t="e">
        <f>VLOOKUP($A1438,#REF!,13,FALSE)</f>
        <v>#REF!</v>
      </c>
      <c r="M1438" s="438" t="e">
        <f>VLOOKUP($A1438,#REF!,14,FALSE)</f>
        <v>#REF!</v>
      </c>
      <c r="N1438" s="102" t="e">
        <f>VLOOKUP($A1438,#REF!,15,FALSE)</f>
        <v>#REF!</v>
      </c>
      <c r="O1438" s="102" t="e">
        <f>VLOOKUP($A1438,#REF!,18,FALSE)</f>
        <v>#REF!</v>
      </c>
      <c r="P1438" s="93" t="e">
        <f>VLOOKUP($A1438,#REF!,41,FALSE)</f>
        <v>#REF!</v>
      </c>
      <c r="Q1438" s="115" t="e">
        <f>VLOOKUP(Revisión_Avance_Periodo!$L1270,#REF!,30,FALSE)</f>
        <v>#REF!</v>
      </c>
      <c r="R1438" s="116">
        <v>2019</v>
      </c>
      <c r="S1438" s="196">
        <v>43738</v>
      </c>
      <c r="T1438" s="116" t="s">
        <v>76</v>
      </c>
      <c r="U1438" s="117" t="e">
        <f>INDEX(#REF!,MATCH(Revisión_Avance_Periodo!$L1438,#REF!,0),MATCH(Revisión_Avance_Periodo!$T1438,#REF!,0))</f>
        <v>#REF!</v>
      </c>
      <c r="V1438" s="117" t="e">
        <f>INDEX(#REF!,MATCH(Revisión_Avance_Periodo!$L1438,#REF!,0),MATCH(Revisión_Avance_Periodo!$T1438,#REF!,0))</f>
        <v>#REF!</v>
      </c>
      <c r="W1438" s="118">
        <f>IFERROR((V1438/U1438),0)</f>
        <v>0</v>
      </c>
      <c r="X1438" s="116" t="str">
        <f>VLOOKUP(W1438,Tabla_Estado_Meta_OAP_2019[#All],3,TRUE)</f>
        <v>Por Ejecutar</v>
      </c>
      <c r="Y1438" s="150" t="e">
        <f>SUBTOTAL(9,$U$206:$U1438)</f>
        <v>#REF!</v>
      </c>
      <c r="Z1438" s="159" t="e">
        <f>SUBTOTAL(9,$V$206:$V1438)</f>
        <v>#REF!</v>
      </c>
      <c r="AA1438" s="159">
        <f>IFERROR(+Revisión_Avance_Periodo!$Z1438/Revisión_Avance_Periodo!$Y1438,0)</f>
        <v>0</v>
      </c>
      <c r="AB1438" s="126"/>
      <c r="AC1438" s="127"/>
      <c r="AD1438" s="125"/>
      <c r="AE1438" s="125"/>
      <c r="AF1438" s="128"/>
      <c r="AG1438" s="129"/>
      <c r="AH1438" s="150" t="e">
        <f>SUBTOTAL(9,$U$1262:$U1438)</f>
        <v>#REF!</v>
      </c>
      <c r="AI1438" s="159" t="e">
        <f>SUBTOTAL(9,$V$1262:$V1438)</f>
        <v>#REF!</v>
      </c>
      <c r="AJ1438" s="159">
        <f>IFERROR(+Revisión_Avance_Periodo!$Z1270/Revisión_Avance_Periodo!$Y1270,0)</f>
        <v>0</v>
      </c>
      <c r="AK1438" s="126"/>
      <c r="AL1438" s="127"/>
      <c r="AM1438" s="125"/>
      <c r="AN1438" s="125"/>
      <c r="AO1438" s="128"/>
      <c r="AP1438" s="129"/>
    </row>
    <row r="1439" spans="1:42" x14ac:dyDescent="0.25">
      <c r="A1439" s="97">
        <v>108</v>
      </c>
      <c r="B1439" s="435" t="e">
        <f>CONCATENATE(Revisión_Avance_Periodo!$D1271,";",Revisión_Avance_Periodo!$F1271,";",Revisión_Avance_Periodo!$L1271)</f>
        <v>#REF!</v>
      </c>
      <c r="C1439" s="435" t="e">
        <f t="shared" si="113"/>
        <v>#REF!</v>
      </c>
      <c r="D1439" s="123" t="e">
        <f>VLOOKUP($A1439,#REF!,3,FALSE)</f>
        <v>#REF!</v>
      </c>
      <c r="E1439" s="436" t="e">
        <f>VLOOKUP($A1439,#REF!,4,FALSE)</f>
        <v>#REF!</v>
      </c>
      <c r="F1439" s="103" t="e">
        <f>VLOOKUP($A1439,#REF!,5,FALSE)</f>
        <v>#REF!</v>
      </c>
      <c r="G1439" s="98" t="e">
        <f>VLOOKUP($A1439,#REF!,8,FALSE)</f>
        <v>#REF!</v>
      </c>
      <c r="H1439" s="93" t="e">
        <f>VLOOKUP($A1439,#REF!,7,FALSE)</f>
        <v>#REF!</v>
      </c>
      <c r="I1439" s="438" t="e">
        <f>VLOOKUP($A1439,#REF!,10,FALSE)</f>
        <v>#REF!</v>
      </c>
      <c r="J1439" s="98" t="e">
        <f>VLOOKUP($A1439,#REF!,11,FALSE)</f>
        <v>#REF!</v>
      </c>
      <c r="K1439" s="114" t="e">
        <f>VLOOKUP($A1439,#REF!,12,FALSE)</f>
        <v>#REF!</v>
      </c>
      <c r="L1439" s="98" t="e">
        <f>VLOOKUP($A1439,#REF!,13,FALSE)</f>
        <v>#REF!</v>
      </c>
      <c r="M1439" s="438" t="e">
        <f>VLOOKUP($A1439,#REF!,14,FALSE)</f>
        <v>#REF!</v>
      </c>
      <c r="N1439" s="103" t="e">
        <f>VLOOKUP($A1439,#REF!,15,FALSE)</f>
        <v>#REF!</v>
      </c>
      <c r="O1439" s="103" t="e">
        <f>VLOOKUP($A1439,#REF!,18,FALSE)</f>
        <v>#REF!</v>
      </c>
      <c r="P1439" s="93" t="e">
        <f>VLOOKUP($A1439,#REF!,41,FALSE)</f>
        <v>#REF!</v>
      </c>
      <c r="Q1439" s="115" t="e">
        <f>VLOOKUP(Revisión_Avance_Periodo!$L1271,#REF!,30,FALSE)</f>
        <v>#REF!</v>
      </c>
      <c r="R1439" s="116">
        <v>2019</v>
      </c>
      <c r="S1439" s="196">
        <v>43768</v>
      </c>
      <c r="T1439" s="124" t="s">
        <v>77</v>
      </c>
      <c r="U1439" s="117" t="e">
        <f>INDEX(#REF!,MATCH(Revisión_Avance_Periodo!$L1439,#REF!,0),MATCH(Revisión_Avance_Periodo!$T1439,#REF!,0))</f>
        <v>#REF!</v>
      </c>
      <c r="V1439" s="117" t="e">
        <f>INDEX(#REF!,MATCH(Revisión_Avance_Periodo!$L1439,#REF!,0),MATCH(Revisión_Avance_Periodo!$T1439,#REF!,0))</f>
        <v>#REF!</v>
      </c>
      <c r="W1439" s="118">
        <f>IFERROR((V1439/U1439),0)</f>
        <v>0</v>
      </c>
      <c r="X1439" s="124" t="str">
        <f>VLOOKUP(W1439,Tabla_Estado_Meta_OAP_2019[#All],3,TRUE)</f>
        <v>Por Ejecutar</v>
      </c>
      <c r="Y1439" s="150" t="e">
        <f>SUBTOTAL(9,$U$206:$U1439)</f>
        <v>#REF!</v>
      </c>
      <c r="Z1439" s="159" t="e">
        <f>SUBTOTAL(9,$V$206:$V1439)</f>
        <v>#REF!</v>
      </c>
      <c r="AA1439" s="159">
        <f>IFERROR(+Revisión_Avance_Periodo!$Z1439/Revisión_Avance_Periodo!$Y1439,0)</f>
        <v>0</v>
      </c>
      <c r="AB1439" s="126"/>
      <c r="AC1439" s="127"/>
      <c r="AD1439" s="125"/>
      <c r="AE1439" s="125"/>
      <c r="AF1439" s="128"/>
      <c r="AG1439" s="129"/>
      <c r="AH1439" s="150" t="e">
        <f>SUBTOTAL(9,$U$1262:$U1439)</f>
        <v>#REF!</v>
      </c>
      <c r="AI1439" s="159" t="e">
        <f>SUBTOTAL(9,$V$1262:$V1439)</f>
        <v>#REF!</v>
      </c>
      <c r="AJ1439" s="159">
        <f>IFERROR(+Revisión_Avance_Periodo!$Z1271/Revisión_Avance_Periodo!$Y1271,0)</f>
        <v>0</v>
      </c>
      <c r="AK1439" s="126"/>
      <c r="AL1439" s="127"/>
      <c r="AM1439" s="125"/>
      <c r="AN1439" s="125"/>
      <c r="AO1439" s="128"/>
      <c r="AP1439" s="129"/>
    </row>
    <row r="1440" spans="1:42" x14ac:dyDescent="0.25">
      <c r="A1440" s="92">
        <v>108</v>
      </c>
      <c r="B1440" s="435" t="e">
        <f>CONCATENATE(Revisión_Avance_Periodo!$D1272,";",Revisión_Avance_Periodo!$F1272,";",Revisión_Avance_Periodo!$L1272)</f>
        <v>#REF!</v>
      </c>
      <c r="C1440" s="435" t="e">
        <f t="shared" si="113"/>
        <v>#REF!</v>
      </c>
      <c r="D1440" s="114" t="e">
        <f>VLOOKUP($A1440,#REF!,3,FALSE)</f>
        <v>#REF!</v>
      </c>
      <c r="E1440" s="436" t="e">
        <f>VLOOKUP($A1440,#REF!,4,FALSE)</f>
        <v>#REF!</v>
      </c>
      <c r="F1440" s="102" t="e">
        <f>VLOOKUP($A1440,#REF!,5,FALSE)</f>
        <v>#REF!</v>
      </c>
      <c r="G1440" s="93" t="e">
        <f>VLOOKUP($A1440,#REF!,8,FALSE)</f>
        <v>#REF!</v>
      </c>
      <c r="H1440" s="93" t="e">
        <f>VLOOKUP($A1440,#REF!,7,FALSE)</f>
        <v>#REF!</v>
      </c>
      <c r="I1440" s="438" t="e">
        <f>VLOOKUP($A1440,#REF!,10,FALSE)</f>
        <v>#REF!</v>
      </c>
      <c r="J1440" s="93" t="e">
        <f>VLOOKUP($A1440,#REF!,11,FALSE)</f>
        <v>#REF!</v>
      </c>
      <c r="K1440" s="114" t="e">
        <f>VLOOKUP($A1440,#REF!,12,FALSE)</f>
        <v>#REF!</v>
      </c>
      <c r="L1440" s="93" t="e">
        <f>VLOOKUP($A1440,#REF!,13,FALSE)</f>
        <v>#REF!</v>
      </c>
      <c r="M1440" s="438" t="e">
        <f>VLOOKUP($A1440,#REF!,14,FALSE)</f>
        <v>#REF!</v>
      </c>
      <c r="N1440" s="102" t="e">
        <f>VLOOKUP($A1440,#REF!,15,FALSE)</f>
        <v>#REF!</v>
      </c>
      <c r="O1440" s="102" t="e">
        <f>VLOOKUP($A1440,#REF!,18,FALSE)</f>
        <v>#REF!</v>
      </c>
      <c r="P1440" s="93" t="e">
        <f>VLOOKUP($A1440,#REF!,41,FALSE)</f>
        <v>#REF!</v>
      </c>
      <c r="Q1440" s="115" t="e">
        <f>VLOOKUP(Revisión_Avance_Periodo!$L1272,#REF!,30,FALSE)</f>
        <v>#REF!</v>
      </c>
      <c r="R1440" s="116">
        <v>2019</v>
      </c>
      <c r="S1440" s="196">
        <v>43799</v>
      </c>
      <c r="T1440" s="116" t="s">
        <v>78</v>
      </c>
      <c r="U1440" s="117" t="e">
        <f>INDEX(#REF!,MATCH(Revisión_Avance_Periodo!$L1440,#REF!,0),MATCH(Revisión_Avance_Periodo!$T1440,#REF!,0))</f>
        <v>#REF!</v>
      </c>
      <c r="V1440" s="117" t="e">
        <f>INDEX(#REF!,MATCH(Revisión_Avance_Periodo!$L1440,#REF!,0),MATCH(Revisión_Avance_Periodo!$T1440,#REF!,0))</f>
        <v>#REF!</v>
      </c>
      <c r="W1440" s="118">
        <f>IFERROR((V1440/U1440),0)</f>
        <v>0</v>
      </c>
      <c r="X1440" s="116" t="str">
        <f>VLOOKUP(W1440,Tabla_Estado_Meta_OAP_2019[#All],3,TRUE)</f>
        <v>Por Ejecutar</v>
      </c>
      <c r="Y1440" s="150" t="e">
        <f>SUBTOTAL(9,$U$206:$U1440)</f>
        <v>#REF!</v>
      </c>
      <c r="Z1440" s="159" t="e">
        <f>SUBTOTAL(9,$V$206:$V1440)</f>
        <v>#REF!</v>
      </c>
      <c r="AA1440" s="159">
        <f>IFERROR(+Revisión_Avance_Periodo!$Z1440/Revisión_Avance_Periodo!$Y1440,0)</f>
        <v>0</v>
      </c>
      <c r="AB1440" s="126"/>
      <c r="AC1440" s="127"/>
      <c r="AD1440" s="125"/>
      <c r="AE1440" s="125"/>
      <c r="AF1440" s="128"/>
      <c r="AG1440" s="129"/>
      <c r="AH1440" s="150" t="e">
        <f>SUBTOTAL(9,$U$1262:$U1440)</f>
        <v>#REF!</v>
      </c>
      <c r="AI1440" s="159" t="e">
        <f>SUBTOTAL(9,$V$1262:$V1440)</f>
        <v>#REF!</v>
      </c>
      <c r="AJ1440" s="159">
        <f>IFERROR(+Revisión_Avance_Periodo!$Z1272/Revisión_Avance_Periodo!$Y1272,0)</f>
        <v>0</v>
      </c>
      <c r="AK1440" s="126"/>
      <c r="AL1440" s="127"/>
      <c r="AM1440" s="125"/>
      <c r="AN1440" s="125"/>
      <c r="AO1440" s="128"/>
      <c r="AP1440" s="129"/>
    </row>
    <row r="1441" spans="1:42" ht="15.75" thickBot="1" x14ac:dyDescent="0.3">
      <c r="A1441" s="97">
        <v>108</v>
      </c>
      <c r="B1441" s="435" t="e">
        <f>CONCATENATE(Revisión_Avance_Periodo!$D1273,";",Revisión_Avance_Periodo!$F1273,";",Revisión_Avance_Periodo!$L1273)</f>
        <v>#REF!</v>
      </c>
      <c r="C1441" s="435" t="e">
        <f t="shared" si="113"/>
        <v>#REF!</v>
      </c>
      <c r="D1441" s="123" t="e">
        <f>VLOOKUP($A1441,#REF!,3,FALSE)</f>
        <v>#REF!</v>
      </c>
      <c r="E1441" s="436" t="e">
        <f>VLOOKUP($A1441,#REF!,4,FALSE)</f>
        <v>#REF!</v>
      </c>
      <c r="F1441" s="103" t="e">
        <f>VLOOKUP($A1441,#REF!,5,FALSE)</f>
        <v>#REF!</v>
      </c>
      <c r="G1441" s="98" t="e">
        <f>VLOOKUP($A1441,#REF!,8,FALSE)</f>
        <v>#REF!</v>
      </c>
      <c r="H1441" s="93" t="e">
        <f>VLOOKUP($A1441,#REF!,7,FALSE)</f>
        <v>#REF!</v>
      </c>
      <c r="I1441" s="438" t="e">
        <f>VLOOKUP($A1441,#REF!,10,FALSE)</f>
        <v>#REF!</v>
      </c>
      <c r="J1441" s="98" t="e">
        <f>VLOOKUP($A1441,#REF!,11,FALSE)</f>
        <v>#REF!</v>
      </c>
      <c r="K1441" s="114" t="e">
        <f>VLOOKUP($A1441,#REF!,12,FALSE)</f>
        <v>#REF!</v>
      </c>
      <c r="L1441" s="98" t="e">
        <f>VLOOKUP($A1441,#REF!,13,FALSE)</f>
        <v>#REF!</v>
      </c>
      <c r="M1441" s="438" t="e">
        <f>VLOOKUP($A1441,#REF!,14,FALSE)</f>
        <v>#REF!</v>
      </c>
      <c r="N1441" s="103" t="e">
        <f>VLOOKUP($A1441,#REF!,15,FALSE)</f>
        <v>#REF!</v>
      </c>
      <c r="O1441" s="103" t="e">
        <f>VLOOKUP($A1441,#REF!,18,FALSE)</f>
        <v>#REF!</v>
      </c>
      <c r="P1441" s="93" t="e">
        <f>VLOOKUP($A1441,#REF!,41,FALSE)</f>
        <v>#REF!</v>
      </c>
      <c r="Q1441" s="115" t="e">
        <f>VLOOKUP(Revisión_Avance_Periodo!$L1273,#REF!,30,FALSE)</f>
        <v>#REF!</v>
      </c>
      <c r="R1441" s="116">
        <v>2019</v>
      </c>
      <c r="S1441" s="196">
        <v>43829</v>
      </c>
      <c r="T1441" s="124" t="s">
        <v>79</v>
      </c>
      <c r="U1441" s="117" t="e">
        <f>INDEX(#REF!,MATCH(Revisión_Avance_Periodo!$L1441,#REF!,0),MATCH(Revisión_Avance_Periodo!$T1441,#REF!,0))</f>
        <v>#REF!</v>
      </c>
      <c r="V1441" s="117" t="e">
        <f>INDEX(#REF!,MATCH(Revisión_Avance_Periodo!$L1441,#REF!,0),MATCH(Revisión_Avance_Periodo!$T1441,#REF!,0))</f>
        <v>#REF!</v>
      </c>
      <c r="W1441" s="130" t="e">
        <f>V1441/U1441</f>
        <v>#REF!</v>
      </c>
      <c r="X1441" s="124" t="e">
        <f>VLOOKUP(W1441,Tabla_Estado_Meta_OAP_2019[#All],3,TRUE)</f>
        <v>#REF!</v>
      </c>
      <c r="Y1441" s="150" t="e">
        <f>SUBTOTAL(9,$U$206:$U1441)</f>
        <v>#REF!</v>
      </c>
      <c r="Z1441" s="159" t="e">
        <f>SUBTOTAL(9,$V$206:$V1441)</f>
        <v>#REF!</v>
      </c>
      <c r="AA1441" s="159">
        <f>IFERROR(+Revisión_Avance_Periodo!$Z1441/Revisión_Avance_Periodo!$Y1441,0)</f>
        <v>0</v>
      </c>
      <c r="AB1441" s="126"/>
      <c r="AC1441" s="127"/>
      <c r="AD1441" s="125"/>
      <c r="AE1441" s="125"/>
      <c r="AF1441" s="128"/>
      <c r="AG1441" s="129"/>
      <c r="AH1441" s="150" t="e">
        <f>SUBTOTAL(9,$U$1262:$U1441)</f>
        <v>#REF!</v>
      </c>
      <c r="AI1441" s="159" t="e">
        <f>SUBTOTAL(9,$V$1262:$V1441)</f>
        <v>#REF!</v>
      </c>
      <c r="AJ1441" s="159">
        <f>IFERROR(+Revisión_Avance_Periodo!$Z1273/Revisión_Avance_Periodo!$Y1273,0)</f>
        <v>0</v>
      </c>
      <c r="AK1441" s="126"/>
      <c r="AL1441" s="127"/>
      <c r="AM1441" s="125"/>
      <c r="AN1441" s="125"/>
      <c r="AO1441" s="128"/>
      <c r="AP1441" s="129"/>
    </row>
    <row r="1442" spans="1:42" x14ac:dyDescent="0.25">
      <c r="A1442" s="92">
        <v>109</v>
      </c>
      <c r="B1442" s="435" t="e">
        <f>CONCATENATE(Revisión_Avance_Periodo!$D1274,";",Revisión_Avance_Periodo!$F1274,";",Revisión_Avance_Periodo!$L1274)</f>
        <v>#REF!</v>
      </c>
      <c r="C1442" s="435" t="e">
        <f t="shared" si="113"/>
        <v>#REF!</v>
      </c>
      <c r="D1442" s="114" t="e">
        <f>VLOOKUP($A1442,#REF!,3,FALSE)</f>
        <v>#REF!</v>
      </c>
      <c r="E1442" s="436" t="e">
        <f>VLOOKUP($A1442,#REF!,4,FALSE)</f>
        <v>#REF!</v>
      </c>
      <c r="F1442" s="102" t="e">
        <f>VLOOKUP($A1442,#REF!,5,FALSE)</f>
        <v>#REF!</v>
      </c>
      <c r="G1442" s="93" t="e">
        <f>VLOOKUP($A1442,#REF!,8,FALSE)</f>
        <v>#REF!</v>
      </c>
      <c r="H1442" s="93" t="e">
        <f>VLOOKUP($A1442,#REF!,7,FALSE)</f>
        <v>#REF!</v>
      </c>
      <c r="I1442" s="438" t="e">
        <f>VLOOKUP($A1442,#REF!,10,FALSE)</f>
        <v>#REF!</v>
      </c>
      <c r="J1442" s="93" t="e">
        <f>VLOOKUP($A1442,#REF!,11,FALSE)</f>
        <v>#REF!</v>
      </c>
      <c r="K1442" s="114" t="e">
        <f>VLOOKUP($A1442,#REF!,12,FALSE)</f>
        <v>#REF!</v>
      </c>
      <c r="L1442" s="93" t="e">
        <f>VLOOKUP($A1442,#REF!,13,FALSE)</f>
        <v>#REF!</v>
      </c>
      <c r="M1442" s="438" t="e">
        <f>VLOOKUP($A1442,#REF!,14,FALSE)</f>
        <v>#REF!</v>
      </c>
      <c r="N1442" s="102" t="e">
        <f>VLOOKUP($A1442,#REF!,15,FALSE)</f>
        <v>#REF!</v>
      </c>
      <c r="O1442" s="102" t="e">
        <f>VLOOKUP($A1442,#REF!,18,FALSE)</f>
        <v>#REF!</v>
      </c>
      <c r="P1442" s="93" t="e">
        <f>VLOOKUP($A1442,#REF!,41,FALSE)</f>
        <v>#REF!</v>
      </c>
      <c r="Q1442" s="115" t="e">
        <f>VLOOKUP(Revisión_Avance_Periodo!$L1274,#REF!,30,FALSE)</f>
        <v>#REF!</v>
      </c>
      <c r="R1442" s="116">
        <v>2019</v>
      </c>
      <c r="S1442" s="196">
        <v>43495</v>
      </c>
      <c r="T1442" s="116" t="s">
        <v>68</v>
      </c>
      <c r="U1442" s="117" t="e">
        <f>INDEX(#REF!,MATCH(Revisión_Avance_Periodo!$L1442,#REF!,0),MATCH(Revisión_Avance_Periodo!$T1442,#REF!,0))</f>
        <v>#REF!</v>
      </c>
      <c r="V1442" s="117" t="e">
        <f>INDEX(#REF!,MATCH(Revisión_Avance_Periodo!$L1442,#REF!,0),MATCH(Revisión_Avance_Periodo!$T1442,#REF!,0))</f>
        <v>#REF!</v>
      </c>
      <c r="W1442" s="118">
        <f>IFERROR((V1442/U1442),0)</f>
        <v>0</v>
      </c>
      <c r="X1442" s="116" t="str">
        <f>VLOOKUP(W1442,Tabla_Estado_Meta_OAP_2019[#All],3,TRUE)</f>
        <v>Por Ejecutar</v>
      </c>
      <c r="Y1442" s="148" t="e">
        <f>SUBTOTAL(9,$U$206:$U1442)</f>
        <v>#REF!</v>
      </c>
      <c r="Z1442" s="162" t="e">
        <f>SUBTOTAL(9,$V$206:$V1442)</f>
        <v>#REF!</v>
      </c>
      <c r="AA1442" s="162">
        <f>IFERROR(+Revisión_Avance_Periodo!$Z1442/Revisión_Avance_Periodo!$Y1442,0)</f>
        <v>0</v>
      </c>
      <c r="AB1442" s="120" t="e">
        <f>SUBTOTAL(9,U1442:U1453)</f>
        <v>#REF!</v>
      </c>
      <c r="AC1442" s="119" t="e">
        <f>SUBTOTAL(9,V1442:V1453)</f>
        <v>#REF!</v>
      </c>
      <c r="AD1442" s="119" t="e">
        <f>+AC1442/AB1442</f>
        <v>#REF!</v>
      </c>
      <c r="AE1442" s="119" t="e">
        <f>100%-Revisión_Avance_Periodo!$AD1442</f>
        <v>#REF!</v>
      </c>
      <c r="AF1442" s="121" t="e">
        <f>VLOOKUP(AD1442,Tabla_Estado_Meta_OAP_2019[],3,TRUE)</f>
        <v>#REF!</v>
      </c>
      <c r="AG1442" s="122" t="e">
        <f>Revisión_Avance_Periodo!$AD1442*Revisión_Avance_Periodo!$Q1442</f>
        <v>#REF!</v>
      </c>
      <c r="AH1442" s="148" t="e">
        <f>SUBTOTAL(9,$U$1274:$U1442)</f>
        <v>#REF!</v>
      </c>
      <c r="AI1442" s="162" t="e">
        <f>SUBTOTAL(9,$V$1274:$V1442)</f>
        <v>#REF!</v>
      </c>
      <c r="AJ1442" s="162">
        <f>IFERROR(+Revisión_Avance_Periodo!$Z1274/Revisión_Avance_Periodo!$Y1274,0)</f>
        <v>0</v>
      </c>
      <c r="AK1442" s="120" t="e">
        <f>SUBTOTAL(9,AD1442:AD1453)</f>
        <v>#REF!</v>
      </c>
      <c r="AL1442" s="119" t="e">
        <f>SUBTOTAL(9,AE1442:AE1453)</f>
        <v>#REF!</v>
      </c>
      <c r="AM1442" s="119" t="e">
        <f>+AL1442/AK1442</f>
        <v>#REF!</v>
      </c>
      <c r="AN1442" s="119" t="e">
        <f>100%-Revisión_Avance_Periodo!$AD1274</f>
        <v>#REF!</v>
      </c>
      <c r="AO1442" s="121" t="e">
        <f>VLOOKUP(AM1442,Tabla_Estado_Meta_OAP_2019[],3,TRUE)</f>
        <v>#REF!</v>
      </c>
      <c r="AP1442" s="122" t="e">
        <f>Revisión_Avance_Periodo!$AD1274*Revisión_Avance_Periodo!$Q1274</f>
        <v>#REF!</v>
      </c>
    </row>
    <row r="1443" spans="1:42" x14ac:dyDescent="0.25">
      <c r="A1443" s="97">
        <v>109</v>
      </c>
      <c r="B1443" s="435" t="e">
        <f>CONCATENATE(Revisión_Avance_Periodo!$D1275,";",Revisión_Avance_Periodo!$F1275,";",Revisión_Avance_Periodo!$L1275)</f>
        <v>#REF!</v>
      </c>
      <c r="C1443" s="435" t="e">
        <f t="shared" si="113"/>
        <v>#REF!</v>
      </c>
      <c r="D1443" s="123" t="e">
        <f>VLOOKUP($A1443,#REF!,3,FALSE)</f>
        <v>#REF!</v>
      </c>
      <c r="E1443" s="436" t="e">
        <f>VLOOKUP($A1443,#REF!,4,FALSE)</f>
        <v>#REF!</v>
      </c>
      <c r="F1443" s="103" t="e">
        <f>VLOOKUP($A1443,#REF!,5,FALSE)</f>
        <v>#REF!</v>
      </c>
      <c r="G1443" s="98" t="e">
        <f>VLOOKUP($A1443,#REF!,8,FALSE)</f>
        <v>#REF!</v>
      </c>
      <c r="H1443" s="93" t="e">
        <f>VLOOKUP($A1443,#REF!,7,FALSE)</f>
        <v>#REF!</v>
      </c>
      <c r="I1443" s="438" t="e">
        <f>VLOOKUP($A1443,#REF!,10,FALSE)</f>
        <v>#REF!</v>
      </c>
      <c r="J1443" s="98" t="e">
        <f>VLOOKUP($A1443,#REF!,11,FALSE)</f>
        <v>#REF!</v>
      </c>
      <c r="K1443" s="114" t="e">
        <f>VLOOKUP($A1443,#REF!,12,FALSE)</f>
        <v>#REF!</v>
      </c>
      <c r="L1443" s="98" t="e">
        <f>VLOOKUP($A1443,#REF!,13,FALSE)</f>
        <v>#REF!</v>
      </c>
      <c r="M1443" s="438" t="e">
        <f>VLOOKUP($A1443,#REF!,14,FALSE)</f>
        <v>#REF!</v>
      </c>
      <c r="N1443" s="103" t="e">
        <f>VLOOKUP($A1443,#REF!,15,FALSE)</f>
        <v>#REF!</v>
      </c>
      <c r="O1443" s="103" t="e">
        <f>VLOOKUP($A1443,#REF!,18,FALSE)</f>
        <v>#REF!</v>
      </c>
      <c r="P1443" s="93" t="e">
        <f>VLOOKUP($A1443,#REF!,41,FALSE)</f>
        <v>#REF!</v>
      </c>
      <c r="Q1443" s="115" t="e">
        <f>VLOOKUP(Revisión_Avance_Periodo!$L1275,#REF!,30,FALSE)</f>
        <v>#REF!</v>
      </c>
      <c r="R1443" s="116">
        <v>2019</v>
      </c>
      <c r="S1443" s="196">
        <v>43524</v>
      </c>
      <c r="T1443" s="124" t="s">
        <v>69</v>
      </c>
      <c r="U1443" s="117" t="e">
        <f>INDEX(#REF!,MATCH(Revisión_Avance_Periodo!$L1443,#REF!,0),MATCH(Revisión_Avance_Periodo!$T1443,#REF!,0))</f>
        <v>#REF!</v>
      </c>
      <c r="V1443" s="117" t="e">
        <f>INDEX(#REF!,MATCH(Revisión_Avance_Periodo!$L1443,#REF!,0),MATCH(Revisión_Avance_Periodo!$T1443,#REF!,0))</f>
        <v>#REF!</v>
      </c>
      <c r="W1443" s="118">
        <f>IFERROR((V1443/U1443),0)</f>
        <v>0</v>
      </c>
      <c r="X1443" s="124" t="str">
        <f>VLOOKUP(W1443,Tabla_Estado_Meta_OAP_2019[#All],3,TRUE)</f>
        <v>Por Ejecutar</v>
      </c>
      <c r="Y1443" s="150" t="e">
        <f>SUBTOTAL(9,$U$206:$U1443)</f>
        <v>#REF!</v>
      </c>
      <c r="Z1443" s="159" t="e">
        <f>SUBTOTAL(9,$V$206:$V1443)</f>
        <v>#REF!</v>
      </c>
      <c r="AA1443" s="159">
        <f>IFERROR(+Revisión_Avance_Periodo!$Z1443/Revisión_Avance_Periodo!$Y1443,0)</f>
        <v>0</v>
      </c>
      <c r="AB1443" s="126"/>
      <c r="AC1443" s="127"/>
      <c r="AD1443" s="125"/>
      <c r="AE1443" s="125"/>
      <c r="AF1443" s="128"/>
      <c r="AG1443" s="129"/>
      <c r="AH1443" s="150" t="e">
        <f>SUBTOTAL(9,$U$1274:$U1443)</f>
        <v>#REF!</v>
      </c>
      <c r="AI1443" s="159" t="e">
        <f>SUBTOTAL(9,$V$1274:$V1443)</f>
        <v>#REF!</v>
      </c>
      <c r="AJ1443" s="159">
        <f>IFERROR(+Revisión_Avance_Periodo!$Z1275/Revisión_Avance_Periodo!$Y1275,0)</f>
        <v>0</v>
      </c>
      <c r="AK1443" s="126"/>
      <c r="AL1443" s="127"/>
      <c r="AM1443" s="125"/>
      <c r="AN1443" s="125"/>
      <c r="AO1443" s="128"/>
      <c r="AP1443" s="129"/>
    </row>
    <row r="1444" spans="1:42" x14ac:dyDescent="0.25">
      <c r="A1444" s="92">
        <v>109</v>
      </c>
      <c r="B1444" s="435" t="e">
        <f>CONCATENATE(Revisión_Avance_Periodo!$D1276,";",Revisión_Avance_Periodo!$F1276,";",Revisión_Avance_Periodo!$L1276)</f>
        <v>#REF!</v>
      </c>
      <c r="C1444" s="435" t="e">
        <f t="shared" si="113"/>
        <v>#REF!</v>
      </c>
      <c r="D1444" s="114" t="e">
        <f>VLOOKUP($A1444,#REF!,3,FALSE)</f>
        <v>#REF!</v>
      </c>
      <c r="E1444" s="436" t="e">
        <f>VLOOKUP($A1444,#REF!,4,FALSE)</f>
        <v>#REF!</v>
      </c>
      <c r="F1444" s="102" t="e">
        <f>VLOOKUP($A1444,#REF!,5,FALSE)</f>
        <v>#REF!</v>
      </c>
      <c r="G1444" s="93" t="e">
        <f>VLOOKUP($A1444,#REF!,8,FALSE)</f>
        <v>#REF!</v>
      </c>
      <c r="H1444" s="93" t="e">
        <f>VLOOKUP($A1444,#REF!,7,FALSE)</f>
        <v>#REF!</v>
      </c>
      <c r="I1444" s="438" t="e">
        <f>VLOOKUP($A1444,#REF!,10,FALSE)</f>
        <v>#REF!</v>
      </c>
      <c r="J1444" s="93" t="e">
        <f>VLOOKUP($A1444,#REF!,11,FALSE)</f>
        <v>#REF!</v>
      </c>
      <c r="K1444" s="114" t="e">
        <f>VLOOKUP($A1444,#REF!,12,FALSE)</f>
        <v>#REF!</v>
      </c>
      <c r="L1444" s="93" t="e">
        <f>VLOOKUP($A1444,#REF!,13,FALSE)</f>
        <v>#REF!</v>
      </c>
      <c r="M1444" s="438" t="e">
        <f>VLOOKUP($A1444,#REF!,14,FALSE)</f>
        <v>#REF!</v>
      </c>
      <c r="N1444" s="102" t="e">
        <f>VLOOKUP($A1444,#REF!,15,FALSE)</f>
        <v>#REF!</v>
      </c>
      <c r="O1444" s="102" t="e">
        <f>VLOOKUP($A1444,#REF!,18,FALSE)</f>
        <v>#REF!</v>
      </c>
      <c r="P1444" s="93" t="e">
        <f>VLOOKUP($A1444,#REF!,41,FALSE)</f>
        <v>#REF!</v>
      </c>
      <c r="Q1444" s="115" t="e">
        <f>VLOOKUP(Revisión_Avance_Periodo!$L1276,#REF!,30,FALSE)</f>
        <v>#REF!</v>
      </c>
      <c r="R1444" s="116">
        <v>2019</v>
      </c>
      <c r="S1444" s="196">
        <v>43554</v>
      </c>
      <c r="T1444" s="116" t="s">
        <v>70</v>
      </c>
      <c r="U1444" s="117" t="e">
        <f>INDEX(#REF!,MATCH(Revisión_Avance_Periodo!$L1444,#REF!,0),MATCH(Revisión_Avance_Periodo!$T1444,#REF!,0))</f>
        <v>#REF!</v>
      </c>
      <c r="V1444" s="117" t="e">
        <f>INDEX(#REF!,MATCH(Revisión_Avance_Periodo!$L1444,#REF!,0),MATCH(Revisión_Avance_Periodo!$T1444,#REF!,0))</f>
        <v>#REF!</v>
      </c>
      <c r="W1444" s="118">
        <f>IFERROR((V1444/U1444),0)</f>
        <v>0</v>
      </c>
      <c r="X1444" s="116" t="str">
        <f>VLOOKUP(W1444,Tabla_Estado_Meta_OAP_2019[#All],3,TRUE)</f>
        <v>Por Ejecutar</v>
      </c>
      <c r="Y1444" s="150" t="e">
        <f>SUBTOTAL(9,$U$206:$U1444)</f>
        <v>#REF!</v>
      </c>
      <c r="Z1444" s="159" t="e">
        <f>SUBTOTAL(9,$V$206:$V1444)</f>
        <v>#REF!</v>
      </c>
      <c r="AA1444" s="159">
        <f>IFERROR(+Revisión_Avance_Periodo!$Z1444/Revisión_Avance_Periodo!$Y1444,0)</f>
        <v>0</v>
      </c>
      <c r="AB1444" s="126"/>
      <c r="AC1444" s="127"/>
      <c r="AD1444" s="125"/>
      <c r="AE1444" s="125"/>
      <c r="AF1444" s="128"/>
      <c r="AG1444" s="129"/>
      <c r="AH1444" s="150" t="e">
        <f>SUBTOTAL(9,$U$1274:$U1444)</f>
        <v>#REF!</v>
      </c>
      <c r="AI1444" s="159" t="e">
        <f>SUBTOTAL(9,$V$1274:$V1444)</f>
        <v>#REF!</v>
      </c>
      <c r="AJ1444" s="159">
        <f>IFERROR(+Revisión_Avance_Periodo!$Z1276/Revisión_Avance_Periodo!$Y1276,0)</f>
        <v>0</v>
      </c>
      <c r="AK1444" s="126"/>
      <c r="AL1444" s="127"/>
      <c r="AM1444" s="125"/>
      <c r="AN1444" s="125"/>
      <c r="AO1444" s="128"/>
      <c r="AP1444" s="129"/>
    </row>
    <row r="1445" spans="1:42" x14ac:dyDescent="0.25">
      <c r="A1445" s="97">
        <v>109</v>
      </c>
      <c r="B1445" s="435" t="e">
        <f>CONCATENATE(Revisión_Avance_Periodo!$D1277,";",Revisión_Avance_Periodo!$F1277,";",Revisión_Avance_Periodo!$L1277)</f>
        <v>#REF!</v>
      </c>
      <c r="C1445" s="435" t="e">
        <f t="shared" si="113"/>
        <v>#REF!</v>
      </c>
      <c r="D1445" s="123" t="e">
        <f>VLOOKUP($A1445,#REF!,3,FALSE)</f>
        <v>#REF!</v>
      </c>
      <c r="E1445" s="436" t="e">
        <f>VLOOKUP($A1445,#REF!,4,FALSE)</f>
        <v>#REF!</v>
      </c>
      <c r="F1445" s="103" t="e">
        <f>VLOOKUP($A1445,#REF!,5,FALSE)</f>
        <v>#REF!</v>
      </c>
      <c r="G1445" s="98" t="e">
        <f>VLOOKUP($A1445,#REF!,8,FALSE)</f>
        <v>#REF!</v>
      </c>
      <c r="H1445" s="93" t="e">
        <f>VLOOKUP($A1445,#REF!,7,FALSE)</f>
        <v>#REF!</v>
      </c>
      <c r="I1445" s="438" t="e">
        <f>VLOOKUP($A1445,#REF!,10,FALSE)</f>
        <v>#REF!</v>
      </c>
      <c r="J1445" s="98" t="e">
        <f>VLOOKUP($A1445,#REF!,11,FALSE)</f>
        <v>#REF!</v>
      </c>
      <c r="K1445" s="114" t="e">
        <f>VLOOKUP($A1445,#REF!,12,FALSE)</f>
        <v>#REF!</v>
      </c>
      <c r="L1445" s="98" t="e">
        <f>VLOOKUP($A1445,#REF!,13,FALSE)</f>
        <v>#REF!</v>
      </c>
      <c r="M1445" s="438" t="e">
        <f>VLOOKUP($A1445,#REF!,14,FALSE)</f>
        <v>#REF!</v>
      </c>
      <c r="N1445" s="103" t="e">
        <f>VLOOKUP($A1445,#REF!,15,FALSE)</f>
        <v>#REF!</v>
      </c>
      <c r="O1445" s="103" t="e">
        <f>VLOOKUP($A1445,#REF!,18,FALSE)</f>
        <v>#REF!</v>
      </c>
      <c r="P1445" s="93" t="e">
        <f>VLOOKUP($A1445,#REF!,41,FALSE)</f>
        <v>#REF!</v>
      </c>
      <c r="Q1445" s="115" t="e">
        <f>VLOOKUP(Revisión_Avance_Periodo!$L1277,#REF!,30,FALSE)</f>
        <v>#REF!</v>
      </c>
      <c r="R1445" s="116">
        <v>2019</v>
      </c>
      <c r="S1445" s="196">
        <v>43585</v>
      </c>
      <c r="T1445" s="124" t="s">
        <v>71</v>
      </c>
      <c r="U1445" s="117" t="e">
        <f>INDEX(#REF!,MATCH(Revisión_Avance_Periodo!$L1445,#REF!,0),MATCH(Revisión_Avance_Periodo!$T1445,#REF!,0))</f>
        <v>#REF!</v>
      </c>
      <c r="V1445" s="117" t="e">
        <f>INDEX(#REF!,MATCH(Revisión_Avance_Periodo!$L1445,#REF!,0),MATCH(Revisión_Avance_Periodo!$T1445,#REF!,0))</f>
        <v>#REF!</v>
      </c>
      <c r="W1445" s="142" t="e">
        <f>V1445/U1445</f>
        <v>#REF!</v>
      </c>
      <c r="X1445" s="124" t="e">
        <f>VLOOKUP(W1445,Tabla_Estado_Meta_OAP_2019[#All],3,TRUE)</f>
        <v>#REF!</v>
      </c>
      <c r="Y1445" s="150" t="e">
        <f>SUBTOTAL(9,$U$206:$U1445)</f>
        <v>#REF!</v>
      </c>
      <c r="Z1445" s="159" t="e">
        <f>SUBTOTAL(9,$V$206:$V1445)</f>
        <v>#REF!</v>
      </c>
      <c r="AA1445" s="159">
        <f>IFERROR(+Revisión_Avance_Periodo!$Z1445/Revisión_Avance_Periodo!$Y1445,0)</f>
        <v>0</v>
      </c>
      <c r="AB1445" s="126"/>
      <c r="AC1445" s="127"/>
      <c r="AD1445" s="125"/>
      <c r="AE1445" s="125"/>
      <c r="AF1445" s="128"/>
      <c r="AG1445" s="129"/>
      <c r="AH1445" s="150" t="e">
        <f>SUBTOTAL(9,$U$1274:$U1445)</f>
        <v>#REF!</v>
      </c>
      <c r="AI1445" s="159" t="e">
        <f>SUBTOTAL(9,$V$1274:$V1445)</f>
        <v>#REF!</v>
      </c>
      <c r="AJ1445" s="159">
        <f>IFERROR(+Revisión_Avance_Periodo!$Z1277/Revisión_Avance_Periodo!$Y1277,0)</f>
        <v>0</v>
      </c>
      <c r="AK1445" s="126"/>
      <c r="AL1445" s="127"/>
      <c r="AM1445" s="125"/>
      <c r="AN1445" s="125"/>
      <c r="AO1445" s="128"/>
      <c r="AP1445" s="129"/>
    </row>
    <row r="1446" spans="1:42" x14ac:dyDescent="0.25">
      <c r="A1446" s="92">
        <v>109</v>
      </c>
      <c r="B1446" s="435" t="e">
        <f>CONCATENATE(Revisión_Avance_Periodo!$D1278,";",Revisión_Avance_Periodo!$F1278,";",Revisión_Avance_Periodo!$L1278)</f>
        <v>#REF!</v>
      </c>
      <c r="C1446" s="435" t="e">
        <f t="shared" si="113"/>
        <v>#REF!</v>
      </c>
      <c r="D1446" s="114" t="e">
        <f>VLOOKUP($A1446,#REF!,3,FALSE)</f>
        <v>#REF!</v>
      </c>
      <c r="E1446" s="436" t="e">
        <f>VLOOKUP($A1446,#REF!,4,FALSE)</f>
        <v>#REF!</v>
      </c>
      <c r="F1446" s="102" t="e">
        <f>VLOOKUP($A1446,#REF!,5,FALSE)</f>
        <v>#REF!</v>
      </c>
      <c r="G1446" s="93" t="e">
        <f>VLOOKUP($A1446,#REF!,8,FALSE)</f>
        <v>#REF!</v>
      </c>
      <c r="H1446" s="93" t="e">
        <f>VLOOKUP($A1446,#REF!,7,FALSE)</f>
        <v>#REF!</v>
      </c>
      <c r="I1446" s="438" t="e">
        <f>VLOOKUP($A1446,#REF!,10,FALSE)</f>
        <v>#REF!</v>
      </c>
      <c r="J1446" s="93" t="e">
        <f>VLOOKUP($A1446,#REF!,11,FALSE)</f>
        <v>#REF!</v>
      </c>
      <c r="K1446" s="114" t="e">
        <f>VLOOKUP($A1446,#REF!,12,FALSE)</f>
        <v>#REF!</v>
      </c>
      <c r="L1446" s="93" t="e">
        <f>VLOOKUP($A1446,#REF!,13,FALSE)</f>
        <v>#REF!</v>
      </c>
      <c r="M1446" s="438" t="e">
        <f>VLOOKUP($A1446,#REF!,14,FALSE)</f>
        <v>#REF!</v>
      </c>
      <c r="N1446" s="102" t="e">
        <f>VLOOKUP($A1446,#REF!,15,FALSE)</f>
        <v>#REF!</v>
      </c>
      <c r="O1446" s="102" t="e">
        <f>VLOOKUP($A1446,#REF!,18,FALSE)</f>
        <v>#REF!</v>
      </c>
      <c r="P1446" s="93" t="e">
        <f>VLOOKUP($A1446,#REF!,41,FALSE)</f>
        <v>#REF!</v>
      </c>
      <c r="Q1446" s="115" t="e">
        <f>VLOOKUP(Revisión_Avance_Periodo!$L1278,#REF!,30,FALSE)</f>
        <v>#REF!</v>
      </c>
      <c r="R1446" s="116">
        <v>2019</v>
      </c>
      <c r="S1446" s="196">
        <v>43615</v>
      </c>
      <c r="T1446" s="116" t="s">
        <v>72</v>
      </c>
      <c r="U1446" s="117" t="e">
        <f>INDEX(#REF!,MATCH(Revisión_Avance_Periodo!$L1446,#REF!,0),MATCH(Revisión_Avance_Periodo!$T1446,#REF!,0))</f>
        <v>#REF!</v>
      </c>
      <c r="V1446" s="117" t="e">
        <f>INDEX(#REF!,MATCH(Revisión_Avance_Periodo!$L1446,#REF!,0),MATCH(Revisión_Avance_Periodo!$T1446,#REF!,0))</f>
        <v>#REF!</v>
      </c>
      <c r="W1446" s="118">
        <f>IFERROR((V1446/U1446),0)</f>
        <v>0</v>
      </c>
      <c r="X1446" s="116" t="str">
        <f>VLOOKUP(W1446,Tabla_Estado_Meta_OAP_2019[#All],3,TRUE)</f>
        <v>Por Ejecutar</v>
      </c>
      <c r="Y1446" s="150" t="e">
        <f>SUBTOTAL(9,$U$206:$U1446)</f>
        <v>#REF!</v>
      </c>
      <c r="Z1446" s="159" t="e">
        <f>SUBTOTAL(9,$V$206:$V1446)</f>
        <v>#REF!</v>
      </c>
      <c r="AA1446" s="159">
        <f>IFERROR(+Revisión_Avance_Periodo!$Z1446/Revisión_Avance_Periodo!$Y1446,0)</f>
        <v>0</v>
      </c>
      <c r="AB1446" s="126"/>
      <c r="AC1446" s="127"/>
      <c r="AD1446" s="125"/>
      <c r="AE1446" s="125"/>
      <c r="AF1446" s="128"/>
      <c r="AG1446" s="129"/>
      <c r="AH1446" s="150" t="e">
        <f>SUBTOTAL(9,$U$1274:$U1446)</f>
        <v>#REF!</v>
      </c>
      <c r="AI1446" s="159" t="e">
        <f>SUBTOTAL(9,$V$1274:$V1446)</f>
        <v>#REF!</v>
      </c>
      <c r="AJ1446" s="159">
        <f>IFERROR(+Revisión_Avance_Periodo!$Z1278/Revisión_Avance_Periodo!$Y1278,0)</f>
        <v>0</v>
      </c>
      <c r="AK1446" s="126"/>
      <c r="AL1446" s="127"/>
      <c r="AM1446" s="125"/>
      <c r="AN1446" s="125"/>
      <c r="AO1446" s="128"/>
      <c r="AP1446" s="129"/>
    </row>
    <row r="1447" spans="1:42" x14ac:dyDescent="0.25">
      <c r="A1447" s="97">
        <v>109</v>
      </c>
      <c r="B1447" s="435" t="e">
        <f>CONCATENATE(Revisión_Avance_Periodo!$D1279,";",Revisión_Avance_Periodo!$F1279,";",Revisión_Avance_Periodo!$L1279)</f>
        <v>#REF!</v>
      </c>
      <c r="C1447" s="435" t="e">
        <f t="shared" si="113"/>
        <v>#REF!</v>
      </c>
      <c r="D1447" s="123" t="e">
        <f>VLOOKUP($A1447,#REF!,3,FALSE)</f>
        <v>#REF!</v>
      </c>
      <c r="E1447" s="436" t="e">
        <f>VLOOKUP($A1447,#REF!,4,FALSE)</f>
        <v>#REF!</v>
      </c>
      <c r="F1447" s="103" t="e">
        <f>VLOOKUP($A1447,#REF!,5,FALSE)</f>
        <v>#REF!</v>
      </c>
      <c r="G1447" s="98" t="e">
        <f>VLOOKUP($A1447,#REF!,8,FALSE)</f>
        <v>#REF!</v>
      </c>
      <c r="H1447" s="93" t="e">
        <f>VLOOKUP($A1447,#REF!,7,FALSE)</f>
        <v>#REF!</v>
      </c>
      <c r="I1447" s="438" t="e">
        <f>VLOOKUP($A1447,#REF!,10,FALSE)</f>
        <v>#REF!</v>
      </c>
      <c r="J1447" s="98" t="e">
        <f>VLOOKUP($A1447,#REF!,11,FALSE)</f>
        <v>#REF!</v>
      </c>
      <c r="K1447" s="114" t="e">
        <f>VLOOKUP($A1447,#REF!,12,FALSE)</f>
        <v>#REF!</v>
      </c>
      <c r="L1447" s="98" t="e">
        <f>VLOOKUP($A1447,#REF!,13,FALSE)</f>
        <v>#REF!</v>
      </c>
      <c r="M1447" s="438" t="e">
        <f>VLOOKUP($A1447,#REF!,14,FALSE)</f>
        <v>#REF!</v>
      </c>
      <c r="N1447" s="103" t="e">
        <f>VLOOKUP($A1447,#REF!,15,FALSE)</f>
        <v>#REF!</v>
      </c>
      <c r="O1447" s="103" t="e">
        <f>VLOOKUP($A1447,#REF!,18,FALSE)</f>
        <v>#REF!</v>
      </c>
      <c r="P1447" s="93" t="e">
        <f>VLOOKUP($A1447,#REF!,41,FALSE)</f>
        <v>#REF!</v>
      </c>
      <c r="Q1447" s="115" t="e">
        <f>VLOOKUP(Revisión_Avance_Periodo!$L1279,#REF!,30,FALSE)</f>
        <v>#REF!</v>
      </c>
      <c r="R1447" s="116">
        <v>2019</v>
      </c>
      <c r="S1447" s="196">
        <v>43646</v>
      </c>
      <c r="T1447" s="124" t="s">
        <v>73</v>
      </c>
      <c r="U1447" s="117" t="e">
        <f>INDEX(#REF!,MATCH(Revisión_Avance_Periodo!$L1447,#REF!,0),MATCH(Revisión_Avance_Periodo!$T1447,#REF!,0))</f>
        <v>#REF!</v>
      </c>
      <c r="V1447" s="117" t="e">
        <f>INDEX(#REF!,MATCH(Revisión_Avance_Periodo!$L1447,#REF!,0),MATCH(Revisión_Avance_Periodo!$T1447,#REF!,0))</f>
        <v>#REF!</v>
      </c>
      <c r="W1447" s="118">
        <f>IFERROR((V1447/U1447),0)</f>
        <v>0</v>
      </c>
      <c r="X1447" s="124" t="str">
        <f>VLOOKUP(W1447,Tabla_Estado_Meta_OAP_2019[#All],3,TRUE)</f>
        <v>Por Ejecutar</v>
      </c>
      <c r="Y1447" s="150" t="e">
        <f>SUBTOTAL(9,$U$206:$U1447)</f>
        <v>#REF!</v>
      </c>
      <c r="Z1447" s="159" t="e">
        <f>SUBTOTAL(9,$V$206:$V1447)</f>
        <v>#REF!</v>
      </c>
      <c r="AA1447" s="159">
        <f>IFERROR(+Revisión_Avance_Periodo!$Z1447/Revisión_Avance_Periodo!$Y1447,0)</f>
        <v>0</v>
      </c>
      <c r="AB1447" s="126"/>
      <c r="AC1447" s="127"/>
      <c r="AD1447" s="125"/>
      <c r="AE1447" s="125"/>
      <c r="AF1447" s="128"/>
      <c r="AG1447" s="129"/>
      <c r="AH1447" s="150" t="e">
        <f>SUBTOTAL(9,$U$1274:$U1447)</f>
        <v>#REF!</v>
      </c>
      <c r="AI1447" s="159" t="e">
        <f>SUBTOTAL(9,$V$1274:$V1447)</f>
        <v>#REF!</v>
      </c>
      <c r="AJ1447" s="159">
        <f>IFERROR(+Revisión_Avance_Periodo!$Z1279/Revisión_Avance_Periodo!$Y1279,0)</f>
        <v>0</v>
      </c>
      <c r="AK1447" s="126"/>
      <c r="AL1447" s="127"/>
      <c r="AM1447" s="125"/>
      <c r="AN1447" s="125"/>
      <c r="AO1447" s="128"/>
      <c r="AP1447" s="129"/>
    </row>
    <row r="1448" spans="1:42" x14ac:dyDescent="0.25">
      <c r="A1448" s="92">
        <v>109</v>
      </c>
      <c r="B1448" s="435" t="e">
        <f>CONCATENATE(Revisión_Avance_Periodo!$D1280,";",Revisión_Avance_Periodo!$F1280,";",Revisión_Avance_Periodo!$L1280)</f>
        <v>#REF!</v>
      </c>
      <c r="C1448" s="435" t="e">
        <f t="shared" si="113"/>
        <v>#REF!</v>
      </c>
      <c r="D1448" s="114" t="e">
        <f>VLOOKUP($A1448,#REF!,3,FALSE)</f>
        <v>#REF!</v>
      </c>
      <c r="E1448" s="436" t="e">
        <f>VLOOKUP($A1448,#REF!,4,FALSE)</f>
        <v>#REF!</v>
      </c>
      <c r="F1448" s="102" t="e">
        <f>VLOOKUP($A1448,#REF!,5,FALSE)</f>
        <v>#REF!</v>
      </c>
      <c r="G1448" s="93" t="e">
        <f>VLOOKUP($A1448,#REF!,8,FALSE)</f>
        <v>#REF!</v>
      </c>
      <c r="H1448" s="93" t="e">
        <f>VLOOKUP($A1448,#REF!,7,FALSE)</f>
        <v>#REF!</v>
      </c>
      <c r="I1448" s="438" t="e">
        <f>VLOOKUP($A1448,#REF!,10,FALSE)</f>
        <v>#REF!</v>
      </c>
      <c r="J1448" s="93" t="e">
        <f>VLOOKUP($A1448,#REF!,11,FALSE)</f>
        <v>#REF!</v>
      </c>
      <c r="K1448" s="114" t="e">
        <f>VLOOKUP($A1448,#REF!,12,FALSE)</f>
        <v>#REF!</v>
      </c>
      <c r="L1448" s="93" t="e">
        <f>VLOOKUP($A1448,#REF!,13,FALSE)</f>
        <v>#REF!</v>
      </c>
      <c r="M1448" s="438" t="e">
        <f>VLOOKUP($A1448,#REF!,14,FALSE)</f>
        <v>#REF!</v>
      </c>
      <c r="N1448" s="102" t="e">
        <f>VLOOKUP($A1448,#REF!,15,FALSE)</f>
        <v>#REF!</v>
      </c>
      <c r="O1448" s="102" t="e">
        <f>VLOOKUP($A1448,#REF!,18,FALSE)</f>
        <v>#REF!</v>
      </c>
      <c r="P1448" s="93" t="e">
        <f>VLOOKUP($A1448,#REF!,41,FALSE)</f>
        <v>#REF!</v>
      </c>
      <c r="Q1448" s="115" t="e">
        <f>VLOOKUP(Revisión_Avance_Periodo!$L1280,#REF!,30,FALSE)</f>
        <v>#REF!</v>
      </c>
      <c r="R1448" s="116">
        <v>2019</v>
      </c>
      <c r="S1448" s="196">
        <v>43676</v>
      </c>
      <c r="T1448" s="116" t="s">
        <v>74</v>
      </c>
      <c r="U1448" s="117" t="e">
        <f>INDEX(#REF!,MATCH(Revisión_Avance_Periodo!$L1448,#REF!,0),MATCH(Revisión_Avance_Periodo!$T1448,#REF!,0))</f>
        <v>#REF!</v>
      </c>
      <c r="V1448" s="117" t="e">
        <f>INDEX(#REF!,MATCH(Revisión_Avance_Periodo!$L1448,#REF!,0),MATCH(Revisión_Avance_Periodo!$T1448,#REF!,0))</f>
        <v>#REF!</v>
      </c>
      <c r="W1448" s="118">
        <f>IFERROR((V1448/U1448),0)</f>
        <v>0</v>
      </c>
      <c r="X1448" s="116" t="str">
        <f>VLOOKUP(W1448,Tabla_Estado_Meta_OAP_2019[#All],3,TRUE)</f>
        <v>Por Ejecutar</v>
      </c>
      <c r="Y1448" s="150" t="e">
        <f>SUBTOTAL(9,$U$206:$U1448)</f>
        <v>#REF!</v>
      </c>
      <c r="Z1448" s="159" t="e">
        <f>SUBTOTAL(9,$V$206:$V1448)</f>
        <v>#REF!</v>
      </c>
      <c r="AA1448" s="159">
        <f>IFERROR(+Revisión_Avance_Periodo!$Z1448/Revisión_Avance_Periodo!$Y1448,0)</f>
        <v>0</v>
      </c>
      <c r="AB1448" s="126"/>
      <c r="AC1448" s="127"/>
      <c r="AD1448" s="125"/>
      <c r="AE1448" s="125"/>
      <c r="AF1448" s="128"/>
      <c r="AG1448" s="129"/>
      <c r="AH1448" s="150" t="e">
        <f>SUBTOTAL(9,$U$1274:$U1448)</f>
        <v>#REF!</v>
      </c>
      <c r="AI1448" s="159" t="e">
        <f>SUBTOTAL(9,$V$1274:$V1448)</f>
        <v>#REF!</v>
      </c>
      <c r="AJ1448" s="159">
        <f>IFERROR(+Revisión_Avance_Periodo!$Z1280/Revisión_Avance_Periodo!$Y1280,0)</f>
        <v>0</v>
      </c>
      <c r="AK1448" s="126"/>
      <c r="AL1448" s="127"/>
      <c r="AM1448" s="125"/>
      <c r="AN1448" s="125"/>
      <c r="AO1448" s="128"/>
      <c r="AP1448" s="129"/>
    </row>
    <row r="1449" spans="1:42" x14ac:dyDescent="0.25">
      <c r="A1449" s="97">
        <v>109</v>
      </c>
      <c r="B1449" s="435" t="e">
        <f>CONCATENATE(Revisión_Avance_Periodo!$D1281,";",Revisión_Avance_Periodo!$F1281,";",Revisión_Avance_Periodo!$L1281)</f>
        <v>#REF!</v>
      </c>
      <c r="C1449" s="435" t="e">
        <f t="shared" si="113"/>
        <v>#REF!</v>
      </c>
      <c r="D1449" s="123" t="e">
        <f>VLOOKUP($A1449,#REF!,3,FALSE)</f>
        <v>#REF!</v>
      </c>
      <c r="E1449" s="436" t="e">
        <f>VLOOKUP($A1449,#REF!,4,FALSE)</f>
        <v>#REF!</v>
      </c>
      <c r="F1449" s="103" t="e">
        <f>VLOOKUP($A1449,#REF!,5,FALSE)</f>
        <v>#REF!</v>
      </c>
      <c r="G1449" s="98" t="e">
        <f>VLOOKUP($A1449,#REF!,8,FALSE)</f>
        <v>#REF!</v>
      </c>
      <c r="H1449" s="93" t="e">
        <f>VLOOKUP($A1449,#REF!,7,FALSE)</f>
        <v>#REF!</v>
      </c>
      <c r="I1449" s="438" t="e">
        <f>VLOOKUP($A1449,#REF!,10,FALSE)</f>
        <v>#REF!</v>
      </c>
      <c r="J1449" s="98" t="e">
        <f>VLOOKUP($A1449,#REF!,11,FALSE)</f>
        <v>#REF!</v>
      </c>
      <c r="K1449" s="114" t="e">
        <f>VLOOKUP($A1449,#REF!,12,FALSE)</f>
        <v>#REF!</v>
      </c>
      <c r="L1449" s="98" t="e">
        <f>VLOOKUP($A1449,#REF!,13,FALSE)</f>
        <v>#REF!</v>
      </c>
      <c r="M1449" s="438" t="e">
        <f>VLOOKUP($A1449,#REF!,14,FALSE)</f>
        <v>#REF!</v>
      </c>
      <c r="N1449" s="103" t="e">
        <f>VLOOKUP($A1449,#REF!,15,FALSE)</f>
        <v>#REF!</v>
      </c>
      <c r="O1449" s="103" t="e">
        <f>VLOOKUP($A1449,#REF!,18,FALSE)</f>
        <v>#REF!</v>
      </c>
      <c r="P1449" s="93" t="e">
        <f>VLOOKUP($A1449,#REF!,41,FALSE)</f>
        <v>#REF!</v>
      </c>
      <c r="Q1449" s="115" t="e">
        <f>VLOOKUP(Revisión_Avance_Periodo!$L1281,#REF!,30,FALSE)</f>
        <v>#REF!</v>
      </c>
      <c r="R1449" s="116">
        <v>2019</v>
      </c>
      <c r="S1449" s="196">
        <v>43707</v>
      </c>
      <c r="T1449" s="124" t="s">
        <v>75</v>
      </c>
      <c r="U1449" s="117" t="e">
        <f>INDEX(#REF!,MATCH(Revisión_Avance_Periodo!$L1449,#REF!,0),MATCH(Revisión_Avance_Periodo!$T1449,#REF!,0))</f>
        <v>#REF!</v>
      </c>
      <c r="V1449" s="117" t="e">
        <f>INDEX(#REF!,MATCH(Revisión_Avance_Periodo!$L1449,#REF!,0),MATCH(Revisión_Avance_Periodo!$T1449,#REF!,0))</f>
        <v>#REF!</v>
      </c>
      <c r="W1449" s="142" t="e">
        <f>V1449/U1449</f>
        <v>#REF!</v>
      </c>
      <c r="X1449" s="124" t="e">
        <f>VLOOKUP(W1449,Tabla_Estado_Meta_OAP_2019[#All],3,TRUE)</f>
        <v>#REF!</v>
      </c>
      <c r="Y1449" s="150" t="e">
        <f>SUBTOTAL(9,$U$206:$U1449)</f>
        <v>#REF!</v>
      </c>
      <c r="Z1449" s="159" t="e">
        <f>SUBTOTAL(9,$V$206:$V1449)</f>
        <v>#REF!</v>
      </c>
      <c r="AA1449" s="159">
        <f>IFERROR(+Revisión_Avance_Periodo!$Z1449/Revisión_Avance_Periodo!$Y1449,0)</f>
        <v>0</v>
      </c>
      <c r="AB1449" s="126"/>
      <c r="AC1449" s="127"/>
      <c r="AD1449" s="125"/>
      <c r="AE1449" s="125"/>
      <c r="AF1449" s="128"/>
      <c r="AG1449" s="129"/>
      <c r="AH1449" s="150" t="e">
        <f>SUBTOTAL(9,$U$1274:$U1449)</f>
        <v>#REF!</v>
      </c>
      <c r="AI1449" s="159" t="e">
        <f>SUBTOTAL(9,$V$1274:$V1449)</f>
        <v>#REF!</v>
      </c>
      <c r="AJ1449" s="159">
        <f>IFERROR(+Revisión_Avance_Periodo!$Z1281/Revisión_Avance_Periodo!$Y1281,0)</f>
        <v>0</v>
      </c>
      <c r="AK1449" s="126"/>
      <c r="AL1449" s="127"/>
      <c r="AM1449" s="125"/>
      <c r="AN1449" s="125"/>
      <c r="AO1449" s="128"/>
      <c r="AP1449" s="129"/>
    </row>
    <row r="1450" spans="1:42" x14ac:dyDescent="0.25">
      <c r="A1450" s="92">
        <v>109</v>
      </c>
      <c r="B1450" s="435" t="e">
        <f>CONCATENATE(Revisión_Avance_Periodo!$D1282,";",Revisión_Avance_Periodo!$F1282,";",Revisión_Avance_Periodo!$L1282)</f>
        <v>#REF!</v>
      </c>
      <c r="C1450" s="435" t="e">
        <f t="shared" si="113"/>
        <v>#REF!</v>
      </c>
      <c r="D1450" s="114" t="e">
        <f>VLOOKUP($A1450,#REF!,3,FALSE)</f>
        <v>#REF!</v>
      </c>
      <c r="E1450" s="436" t="e">
        <f>VLOOKUP($A1450,#REF!,4,FALSE)</f>
        <v>#REF!</v>
      </c>
      <c r="F1450" s="102" t="e">
        <f>VLOOKUP($A1450,#REF!,5,FALSE)</f>
        <v>#REF!</v>
      </c>
      <c r="G1450" s="93" t="e">
        <f>VLOOKUP($A1450,#REF!,8,FALSE)</f>
        <v>#REF!</v>
      </c>
      <c r="H1450" s="93" t="e">
        <f>VLOOKUP($A1450,#REF!,7,FALSE)</f>
        <v>#REF!</v>
      </c>
      <c r="I1450" s="438" t="e">
        <f>VLOOKUP($A1450,#REF!,10,FALSE)</f>
        <v>#REF!</v>
      </c>
      <c r="J1450" s="93" t="e">
        <f>VLOOKUP($A1450,#REF!,11,FALSE)</f>
        <v>#REF!</v>
      </c>
      <c r="K1450" s="114" t="e">
        <f>VLOOKUP($A1450,#REF!,12,FALSE)</f>
        <v>#REF!</v>
      </c>
      <c r="L1450" s="93" t="e">
        <f>VLOOKUP($A1450,#REF!,13,FALSE)</f>
        <v>#REF!</v>
      </c>
      <c r="M1450" s="438" t="e">
        <f>VLOOKUP($A1450,#REF!,14,FALSE)</f>
        <v>#REF!</v>
      </c>
      <c r="N1450" s="102" t="e">
        <f>VLOOKUP($A1450,#REF!,15,FALSE)</f>
        <v>#REF!</v>
      </c>
      <c r="O1450" s="102" t="e">
        <f>VLOOKUP($A1450,#REF!,18,FALSE)</f>
        <v>#REF!</v>
      </c>
      <c r="P1450" s="93" t="e">
        <f>VLOOKUP($A1450,#REF!,41,FALSE)</f>
        <v>#REF!</v>
      </c>
      <c r="Q1450" s="115" t="e">
        <f>VLOOKUP(Revisión_Avance_Periodo!$L1282,#REF!,30,FALSE)</f>
        <v>#REF!</v>
      </c>
      <c r="R1450" s="116">
        <v>2019</v>
      </c>
      <c r="S1450" s="196">
        <v>43738</v>
      </c>
      <c r="T1450" s="116" t="s">
        <v>76</v>
      </c>
      <c r="U1450" s="117" t="e">
        <f>INDEX(#REF!,MATCH(Revisión_Avance_Periodo!$L1450,#REF!,0),MATCH(Revisión_Avance_Periodo!$T1450,#REF!,0))</f>
        <v>#REF!</v>
      </c>
      <c r="V1450" s="117" t="e">
        <f>INDEX(#REF!,MATCH(Revisión_Avance_Periodo!$L1450,#REF!,0),MATCH(Revisión_Avance_Periodo!$T1450,#REF!,0))</f>
        <v>#REF!</v>
      </c>
      <c r="W1450" s="118">
        <f>IFERROR((V1450/U1450),0)</f>
        <v>0</v>
      </c>
      <c r="X1450" s="116" t="str">
        <f>VLOOKUP(W1450,Tabla_Estado_Meta_OAP_2019[#All],3,TRUE)</f>
        <v>Por Ejecutar</v>
      </c>
      <c r="Y1450" s="150" t="e">
        <f>SUBTOTAL(9,$U$206:$U1450)</f>
        <v>#REF!</v>
      </c>
      <c r="Z1450" s="159" t="e">
        <f>SUBTOTAL(9,$V$206:$V1450)</f>
        <v>#REF!</v>
      </c>
      <c r="AA1450" s="159">
        <f>IFERROR(+Revisión_Avance_Periodo!$Z1450/Revisión_Avance_Periodo!$Y1450,0)</f>
        <v>0</v>
      </c>
      <c r="AB1450" s="126"/>
      <c r="AC1450" s="127"/>
      <c r="AD1450" s="125"/>
      <c r="AE1450" s="125"/>
      <c r="AF1450" s="128"/>
      <c r="AG1450" s="129"/>
      <c r="AH1450" s="150" t="e">
        <f>SUBTOTAL(9,$U$1274:$U1450)</f>
        <v>#REF!</v>
      </c>
      <c r="AI1450" s="159" t="e">
        <f>SUBTOTAL(9,$V$1274:$V1450)</f>
        <v>#REF!</v>
      </c>
      <c r="AJ1450" s="159">
        <f>IFERROR(+Revisión_Avance_Periodo!$Z1282/Revisión_Avance_Periodo!$Y1282,0)</f>
        <v>0</v>
      </c>
      <c r="AK1450" s="126"/>
      <c r="AL1450" s="127"/>
      <c r="AM1450" s="125"/>
      <c r="AN1450" s="125"/>
      <c r="AO1450" s="128"/>
      <c r="AP1450" s="129"/>
    </row>
    <row r="1451" spans="1:42" x14ac:dyDescent="0.25">
      <c r="A1451" s="97">
        <v>109</v>
      </c>
      <c r="B1451" s="435" t="e">
        <f>CONCATENATE(Revisión_Avance_Periodo!$D1283,";",Revisión_Avance_Periodo!$F1283,";",Revisión_Avance_Periodo!$L1283)</f>
        <v>#REF!</v>
      </c>
      <c r="C1451" s="435" t="e">
        <f t="shared" si="113"/>
        <v>#REF!</v>
      </c>
      <c r="D1451" s="123" t="e">
        <f>VLOOKUP($A1451,#REF!,3,FALSE)</f>
        <v>#REF!</v>
      </c>
      <c r="E1451" s="436" t="e">
        <f>VLOOKUP($A1451,#REF!,4,FALSE)</f>
        <v>#REF!</v>
      </c>
      <c r="F1451" s="103" t="e">
        <f>VLOOKUP($A1451,#REF!,5,FALSE)</f>
        <v>#REF!</v>
      </c>
      <c r="G1451" s="98" t="e">
        <f>VLOOKUP($A1451,#REF!,8,FALSE)</f>
        <v>#REF!</v>
      </c>
      <c r="H1451" s="93" t="e">
        <f>VLOOKUP($A1451,#REF!,7,FALSE)</f>
        <v>#REF!</v>
      </c>
      <c r="I1451" s="438" t="e">
        <f>VLOOKUP($A1451,#REF!,10,FALSE)</f>
        <v>#REF!</v>
      </c>
      <c r="J1451" s="98" t="e">
        <f>VLOOKUP($A1451,#REF!,11,FALSE)</f>
        <v>#REF!</v>
      </c>
      <c r="K1451" s="114" t="e">
        <f>VLOOKUP($A1451,#REF!,12,FALSE)</f>
        <v>#REF!</v>
      </c>
      <c r="L1451" s="98" t="e">
        <f>VLOOKUP($A1451,#REF!,13,FALSE)</f>
        <v>#REF!</v>
      </c>
      <c r="M1451" s="438" t="e">
        <f>VLOOKUP($A1451,#REF!,14,FALSE)</f>
        <v>#REF!</v>
      </c>
      <c r="N1451" s="103" t="e">
        <f>VLOOKUP($A1451,#REF!,15,FALSE)</f>
        <v>#REF!</v>
      </c>
      <c r="O1451" s="103" t="e">
        <f>VLOOKUP($A1451,#REF!,18,FALSE)</f>
        <v>#REF!</v>
      </c>
      <c r="P1451" s="93" t="e">
        <f>VLOOKUP($A1451,#REF!,41,FALSE)</f>
        <v>#REF!</v>
      </c>
      <c r="Q1451" s="115" t="e">
        <f>VLOOKUP(Revisión_Avance_Periodo!$L1283,#REF!,30,FALSE)</f>
        <v>#REF!</v>
      </c>
      <c r="R1451" s="116">
        <v>2019</v>
      </c>
      <c r="S1451" s="196">
        <v>43768</v>
      </c>
      <c r="T1451" s="124" t="s">
        <v>77</v>
      </c>
      <c r="U1451" s="117" t="e">
        <f>INDEX(#REF!,MATCH(Revisión_Avance_Periodo!$L1451,#REF!,0),MATCH(Revisión_Avance_Periodo!$T1451,#REF!,0))</f>
        <v>#REF!</v>
      </c>
      <c r="V1451" s="117" t="e">
        <f>INDEX(#REF!,MATCH(Revisión_Avance_Periodo!$L1451,#REF!,0),MATCH(Revisión_Avance_Periodo!$T1451,#REF!,0))</f>
        <v>#REF!</v>
      </c>
      <c r="W1451" s="118">
        <f>IFERROR((V1451/U1451),0)</f>
        <v>0</v>
      </c>
      <c r="X1451" s="124" t="str">
        <f>VLOOKUP(W1451,Tabla_Estado_Meta_OAP_2019[#All],3,TRUE)</f>
        <v>Por Ejecutar</v>
      </c>
      <c r="Y1451" s="150" t="e">
        <f>SUBTOTAL(9,$U$206:$U1451)</f>
        <v>#REF!</v>
      </c>
      <c r="Z1451" s="159" t="e">
        <f>SUBTOTAL(9,$V$206:$V1451)</f>
        <v>#REF!</v>
      </c>
      <c r="AA1451" s="159">
        <f>IFERROR(+Revisión_Avance_Periodo!$Z1451/Revisión_Avance_Periodo!$Y1451,0)</f>
        <v>0</v>
      </c>
      <c r="AB1451" s="126"/>
      <c r="AC1451" s="127"/>
      <c r="AD1451" s="125"/>
      <c r="AE1451" s="125"/>
      <c r="AF1451" s="128"/>
      <c r="AG1451" s="129"/>
      <c r="AH1451" s="150" t="e">
        <f>SUBTOTAL(9,$U$1274:$U1451)</f>
        <v>#REF!</v>
      </c>
      <c r="AI1451" s="159" t="e">
        <f>SUBTOTAL(9,$V$1274:$V1451)</f>
        <v>#REF!</v>
      </c>
      <c r="AJ1451" s="159">
        <f>IFERROR(+Revisión_Avance_Periodo!$Z1283/Revisión_Avance_Periodo!$Y1283,0)</f>
        <v>0</v>
      </c>
      <c r="AK1451" s="126"/>
      <c r="AL1451" s="127"/>
      <c r="AM1451" s="125"/>
      <c r="AN1451" s="125"/>
      <c r="AO1451" s="128"/>
      <c r="AP1451" s="129"/>
    </row>
    <row r="1452" spans="1:42" x14ac:dyDescent="0.25">
      <c r="A1452" s="92">
        <v>109</v>
      </c>
      <c r="B1452" s="435" t="e">
        <f>CONCATENATE(Revisión_Avance_Periodo!$D1284,";",Revisión_Avance_Periodo!$F1284,";",Revisión_Avance_Periodo!$L1284)</f>
        <v>#REF!</v>
      </c>
      <c r="C1452" s="435" t="e">
        <f t="shared" si="113"/>
        <v>#REF!</v>
      </c>
      <c r="D1452" s="114" t="e">
        <f>VLOOKUP($A1452,#REF!,3,FALSE)</f>
        <v>#REF!</v>
      </c>
      <c r="E1452" s="436" t="e">
        <f>VLOOKUP($A1452,#REF!,4,FALSE)</f>
        <v>#REF!</v>
      </c>
      <c r="F1452" s="102" t="e">
        <f>VLOOKUP($A1452,#REF!,5,FALSE)</f>
        <v>#REF!</v>
      </c>
      <c r="G1452" s="93" t="e">
        <f>VLOOKUP($A1452,#REF!,8,FALSE)</f>
        <v>#REF!</v>
      </c>
      <c r="H1452" s="93" t="e">
        <f>VLOOKUP($A1452,#REF!,7,FALSE)</f>
        <v>#REF!</v>
      </c>
      <c r="I1452" s="438" t="e">
        <f>VLOOKUP($A1452,#REF!,10,FALSE)</f>
        <v>#REF!</v>
      </c>
      <c r="J1452" s="93" t="e">
        <f>VLOOKUP($A1452,#REF!,11,FALSE)</f>
        <v>#REF!</v>
      </c>
      <c r="K1452" s="114" t="e">
        <f>VLOOKUP($A1452,#REF!,12,FALSE)</f>
        <v>#REF!</v>
      </c>
      <c r="L1452" s="93" t="e">
        <f>VLOOKUP($A1452,#REF!,13,FALSE)</f>
        <v>#REF!</v>
      </c>
      <c r="M1452" s="438" t="e">
        <f>VLOOKUP($A1452,#REF!,14,FALSE)</f>
        <v>#REF!</v>
      </c>
      <c r="N1452" s="102" t="e">
        <f>VLOOKUP($A1452,#REF!,15,FALSE)</f>
        <v>#REF!</v>
      </c>
      <c r="O1452" s="102" t="e">
        <f>VLOOKUP($A1452,#REF!,18,FALSE)</f>
        <v>#REF!</v>
      </c>
      <c r="P1452" s="93" t="e">
        <f>VLOOKUP($A1452,#REF!,41,FALSE)</f>
        <v>#REF!</v>
      </c>
      <c r="Q1452" s="115" t="e">
        <f>VLOOKUP(Revisión_Avance_Periodo!$L1284,#REF!,30,FALSE)</f>
        <v>#REF!</v>
      </c>
      <c r="R1452" s="116">
        <v>2019</v>
      </c>
      <c r="S1452" s="196">
        <v>43799</v>
      </c>
      <c r="T1452" s="116" t="s">
        <v>78</v>
      </c>
      <c r="U1452" s="117" t="e">
        <f>INDEX(#REF!,MATCH(Revisión_Avance_Periodo!$L1452,#REF!,0),MATCH(Revisión_Avance_Periodo!$T1452,#REF!,0))</f>
        <v>#REF!</v>
      </c>
      <c r="V1452" s="117" t="e">
        <f>INDEX(#REF!,MATCH(Revisión_Avance_Periodo!$L1452,#REF!,0),MATCH(Revisión_Avance_Periodo!$T1452,#REF!,0))</f>
        <v>#REF!</v>
      </c>
      <c r="W1452" s="118">
        <f>IFERROR((V1452/U1452),0)</f>
        <v>0</v>
      </c>
      <c r="X1452" s="116" t="str">
        <f>VLOOKUP(W1452,Tabla_Estado_Meta_OAP_2019[#All],3,TRUE)</f>
        <v>Por Ejecutar</v>
      </c>
      <c r="Y1452" s="150" t="e">
        <f>SUBTOTAL(9,$U$206:$U1452)</f>
        <v>#REF!</v>
      </c>
      <c r="Z1452" s="159" t="e">
        <f>SUBTOTAL(9,$V$206:$V1452)</f>
        <v>#REF!</v>
      </c>
      <c r="AA1452" s="159">
        <f>IFERROR(+Revisión_Avance_Periodo!$Z1452/Revisión_Avance_Periodo!$Y1452,0)</f>
        <v>0</v>
      </c>
      <c r="AB1452" s="126"/>
      <c r="AC1452" s="127"/>
      <c r="AD1452" s="125"/>
      <c r="AE1452" s="125"/>
      <c r="AF1452" s="128"/>
      <c r="AG1452" s="129"/>
      <c r="AH1452" s="150" t="e">
        <f>SUBTOTAL(9,$U$1274:$U1452)</f>
        <v>#REF!</v>
      </c>
      <c r="AI1452" s="159" t="e">
        <f>SUBTOTAL(9,$V$1274:$V1452)</f>
        <v>#REF!</v>
      </c>
      <c r="AJ1452" s="159">
        <f>IFERROR(+Revisión_Avance_Periodo!$Z1284/Revisión_Avance_Periodo!$Y1284,0)</f>
        <v>0</v>
      </c>
      <c r="AK1452" s="126"/>
      <c r="AL1452" s="127"/>
      <c r="AM1452" s="125"/>
      <c r="AN1452" s="125"/>
      <c r="AO1452" s="128"/>
      <c r="AP1452" s="129"/>
    </row>
    <row r="1453" spans="1:42" ht="15.75" thickBot="1" x14ac:dyDescent="0.3">
      <c r="A1453" s="97">
        <v>109</v>
      </c>
      <c r="B1453" s="435" t="e">
        <f>CONCATENATE(Revisión_Avance_Periodo!$D1285,";",Revisión_Avance_Periodo!$F1285,";",Revisión_Avance_Periodo!$L1285)</f>
        <v>#REF!</v>
      </c>
      <c r="C1453" s="435" t="e">
        <f t="shared" si="113"/>
        <v>#REF!</v>
      </c>
      <c r="D1453" s="123" t="e">
        <f>VLOOKUP($A1453,#REF!,3,FALSE)</f>
        <v>#REF!</v>
      </c>
      <c r="E1453" s="436" t="e">
        <f>VLOOKUP($A1453,#REF!,4,FALSE)</f>
        <v>#REF!</v>
      </c>
      <c r="F1453" s="103" t="e">
        <f>VLOOKUP($A1453,#REF!,5,FALSE)</f>
        <v>#REF!</v>
      </c>
      <c r="G1453" s="98" t="e">
        <f>VLOOKUP($A1453,#REF!,8,FALSE)</f>
        <v>#REF!</v>
      </c>
      <c r="H1453" s="93" t="e">
        <f>VLOOKUP($A1453,#REF!,7,FALSE)</f>
        <v>#REF!</v>
      </c>
      <c r="I1453" s="438" t="e">
        <f>VLOOKUP($A1453,#REF!,10,FALSE)</f>
        <v>#REF!</v>
      </c>
      <c r="J1453" s="98" t="e">
        <f>VLOOKUP($A1453,#REF!,11,FALSE)</f>
        <v>#REF!</v>
      </c>
      <c r="K1453" s="114" t="e">
        <f>VLOOKUP($A1453,#REF!,12,FALSE)</f>
        <v>#REF!</v>
      </c>
      <c r="L1453" s="98" t="e">
        <f>VLOOKUP($A1453,#REF!,13,FALSE)</f>
        <v>#REF!</v>
      </c>
      <c r="M1453" s="438" t="e">
        <f>VLOOKUP($A1453,#REF!,14,FALSE)</f>
        <v>#REF!</v>
      </c>
      <c r="N1453" s="103" t="e">
        <f>VLOOKUP($A1453,#REF!,15,FALSE)</f>
        <v>#REF!</v>
      </c>
      <c r="O1453" s="103" t="e">
        <f>VLOOKUP($A1453,#REF!,18,FALSE)</f>
        <v>#REF!</v>
      </c>
      <c r="P1453" s="93" t="e">
        <f>VLOOKUP($A1453,#REF!,41,FALSE)</f>
        <v>#REF!</v>
      </c>
      <c r="Q1453" s="115" t="e">
        <f>VLOOKUP(Revisión_Avance_Periodo!$L1285,#REF!,30,FALSE)</f>
        <v>#REF!</v>
      </c>
      <c r="R1453" s="116">
        <v>2019</v>
      </c>
      <c r="S1453" s="196">
        <v>43829</v>
      </c>
      <c r="T1453" s="124" t="s">
        <v>79</v>
      </c>
      <c r="U1453" s="117" t="e">
        <f>INDEX(#REF!,MATCH(Revisión_Avance_Periodo!$L1453,#REF!,0),MATCH(Revisión_Avance_Periodo!$T1453,#REF!,0))</f>
        <v>#REF!</v>
      </c>
      <c r="V1453" s="117" t="e">
        <f>INDEX(#REF!,MATCH(Revisión_Avance_Periodo!$L1453,#REF!,0),MATCH(Revisión_Avance_Periodo!$T1453,#REF!,0))</f>
        <v>#REF!</v>
      </c>
      <c r="W1453" s="142" t="e">
        <f>V1453/U1453</f>
        <v>#REF!</v>
      </c>
      <c r="X1453" s="124" t="e">
        <f>VLOOKUP(W1453,Tabla_Estado_Meta_OAP_2019[#All],3,TRUE)</f>
        <v>#REF!</v>
      </c>
      <c r="Y1453" s="150" t="e">
        <f>SUBTOTAL(9,$U$206:$U1453)</f>
        <v>#REF!</v>
      </c>
      <c r="Z1453" s="159" t="e">
        <f>SUBTOTAL(9,$V$206:$V1453)</f>
        <v>#REF!</v>
      </c>
      <c r="AA1453" s="159">
        <f>IFERROR(+Revisión_Avance_Periodo!$Z1453/Revisión_Avance_Periodo!$Y1453,0)</f>
        <v>0</v>
      </c>
      <c r="AB1453" s="126"/>
      <c r="AC1453" s="127"/>
      <c r="AD1453" s="125"/>
      <c r="AE1453" s="125"/>
      <c r="AF1453" s="128"/>
      <c r="AG1453" s="129"/>
      <c r="AH1453" s="150" t="e">
        <f>SUBTOTAL(9,$U$1274:$U1453)</f>
        <v>#REF!</v>
      </c>
      <c r="AI1453" s="159" t="e">
        <f>SUBTOTAL(9,$V$1274:$V1453)</f>
        <v>#REF!</v>
      </c>
      <c r="AJ1453" s="159">
        <f>IFERROR(+Revisión_Avance_Periodo!$Z1285/Revisión_Avance_Periodo!$Y1285,0)</f>
        <v>0</v>
      </c>
      <c r="AK1453" s="126"/>
      <c r="AL1453" s="127"/>
      <c r="AM1453" s="125"/>
      <c r="AN1453" s="125"/>
      <c r="AO1453" s="128"/>
      <c r="AP1453" s="129"/>
    </row>
    <row r="1454" spans="1:42" x14ac:dyDescent="0.25">
      <c r="A1454" s="92">
        <v>110</v>
      </c>
      <c r="B1454" s="435" t="e">
        <f>CONCATENATE(Revisión_Avance_Periodo!$D1286,";",Revisión_Avance_Periodo!$F1286,";",Revisión_Avance_Periodo!$L1286)</f>
        <v>#REF!</v>
      </c>
      <c r="C1454" s="435" t="e">
        <f t="shared" si="113"/>
        <v>#REF!</v>
      </c>
      <c r="D1454" s="114" t="e">
        <f>VLOOKUP($A1454,#REF!,3,FALSE)</f>
        <v>#REF!</v>
      </c>
      <c r="E1454" s="436" t="e">
        <f>VLOOKUP($A1454,#REF!,4,FALSE)</f>
        <v>#REF!</v>
      </c>
      <c r="F1454" s="102" t="e">
        <f>VLOOKUP($A1454,#REF!,5,FALSE)</f>
        <v>#REF!</v>
      </c>
      <c r="G1454" s="93" t="e">
        <f>VLOOKUP($A1454,#REF!,8,FALSE)</f>
        <v>#REF!</v>
      </c>
      <c r="H1454" s="93" t="e">
        <f>VLOOKUP($A1454,#REF!,7,FALSE)</f>
        <v>#REF!</v>
      </c>
      <c r="I1454" s="438" t="e">
        <f>VLOOKUP($A1454,#REF!,10,FALSE)</f>
        <v>#REF!</v>
      </c>
      <c r="J1454" s="93" t="e">
        <f>VLOOKUP($A1454,#REF!,11,FALSE)</f>
        <v>#REF!</v>
      </c>
      <c r="K1454" s="114" t="e">
        <f>VLOOKUP($A1454,#REF!,12,FALSE)</f>
        <v>#REF!</v>
      </c>
      <c r="L1454" s="93" t="e">
        <f>VLOOKUP($A1454,#REF!,13,FALSE)</f>
        <v>#REF!</v>
      </c>
      <c r="M1454" s="438" t="e">
        <f>VLOOKUP($A1454,#REF!,14,FALSE)</f>
        <v>#REF!</v>
      </c>
      <c r="N1454" s="102" t="e">
        <f>VLOOKUP($A1454,#REF!,15,FALSE)</f>
        <v>#REF!</v>
      </c>
      <c r="O1454" s="102" t="e">
        <f>VLOOKUP($A1454,#REF!,18,FALSE)</f>
        <v>#REF!</v>
      </c>
      <c r="P1454" s="93" t="e">
        <f>VLOOKUP($A1454,#REF!,41,FALSE)</f>
        <v>#REF!</v>
      </c>
      <c r="Q1454" s="115" t="e">
        <f>VLOOKUP(Revisión_Avance_Periodo!$L1286,#REF!,30,FALSE)</f>
        <v>#REF!</v>
      </c>
      <c r="R1454" s="116">
        <v>2019</v>
      </c>
      <c r="S1454" s="196">
        <v>43495</v>
      </c>
      <c r="T1454" s="116" t="s">
        <v>68</v>
      </c>
      <c r="U1454" s="147" t="e">
        <f>INDEX(#REF!,MATCH(Revisión_Avance_Periodo!$L1454,#REF!,0),MATCH(Revisión_Avance_Periodo!$T1454,#REF!,0))</f>
        <v>#REF!</v>
      </c>
      <c r="V1454" s="147" t="e">
        <f>INDEX(#REF!,MATCH(Revisión_Avance_Periodo!$L1454,#REF!,0),MATCH(Revisión_Avance_Periodo!$T1454,#REF!,0))</f>
        <v>#REF!</v>
      </c>
      <c r="W1454" s="118">
        <f>IFERROR((V1454/U1454),0)</f>
        <v>0</v>
      </c>
      <c r="X1454" s="116" t="str">
        <f>VLOOKUP(W1454,Tabla_Estado_Meta_OAP_2019[#All],3,TRUE)</f>
        <v>Por Ejecutar</v>
      </c>
      <c r="Y1454" s="148" t="e">
        <f>SUBTOTAL(9,$U$206:$U1454)</f>
        <v>#REF!</v>
      </c>
      <c r="Z1454" s="149" t="e">
        <f>SUBTOTAL(9,$V$206:$V1454)</f>
        <v>#REF!</v>
      </c>
      <c r="AA1454" s="162">
        <f>IFERROR(+Revisión_Avance_Periodo!$Z1454/Revisión_Avance_Periodo!$Y1454,0)</f>
        <v>0</v>
      </c>
      <c r="AB1454" s="448" t="e">
        <f>SUBTOTAL(9,U1454:U1465)</f>
        <v>#REF!</v>
      </c>
      <c r="AC1454" s="449" t="e">
        <f>SUBTOTAL(9,V1454:V1465)</f>
        <v>#REF!</v>
      </c>
      <c r="AD1454" s="119" t="e">
        <f>+AC1454/AB1454</f>
        <v>#REF!</v>
      </c>
      <c r="AE1454" s="119" t="e">
        <f>100%-Revisión_Avance_Periodo!$AD1454</f>
        <v>#REF!</v>
      </c>
      <c r="AF1454" s="121" t="e">
        <f>VLOOKUP(AD1454,Tabla_Estado_Meta_OAP_2019[],3,TRUE)</f>
        <v>#REF!</v>
      </c>
      <c r="AG1454" s="122" t="e">
        <f>Revisión_Avance_Periodo!$AD1454*Revisión_Avance_Periodo!$Q1454</f>
        <v>#REF!</v>
      </c>
      <c r="AH1454" s="148" t="e">
        <f>SUBTOTAL(9,$U$1286:$U1454)</f>
        <v>#REF!</v>
      </c>
      <c r="AI1454" s="149" t="e">
        <f>SUBTOTAL(9,$V$1286:$V1454)</f>
        <v>#REF!</v>
      </c>
      <c r="AJ1454" s="162">
        <f>IFERROR(+Revisión_Avance_Periodo!$Z1286/Revisión_Avance_Periodo!$Y1286,0)</f>
        <v>0</v>
      </c>
      <c r="AK1454" s="448" t="e">
        <f>SUBTOTAL(9,AD1454:AD1465)</f>
        <v>#REF!</v>
      </c>
      <c r="AL1454" s="449" t="e">
        <f>SUBTOTAL(9,AE1454:AE1465)</f>
        <v>#REF!</v>
      </c>
      <c r="AM1454" s="119" t="e">
        <f>+AL1454/AK1454</f>
        <v>#REF!</v>
      </c>
      <c r="AN1454" s="119" t="e">
        <f>100%-Revisión_Avance_Periodo!$AD1286</f>
        <v>#REF!</v>
      </c>
      <c r="AO1454" s="121" t="e">
        <f>VLOOKUP(AM1454,Tabla_Estado_Meta_OAP_2019[],3,TRUE)</f>
        <v>#REF!</v>
      </c>
      <c r="AP1454" s="122" t="e">
        <f>Revisión_Avance_Periodo!$AD1286*Revisión_Avance_Periodo!$Q1286</f>
        <v>#REF!</v>
      </c>
    </row>
    <row r="1455" spans="1:42" x14ac:dyDescent="0.25">
      <c r="A1455" s="97">
        <v>110</v>
      </c>
      <c r="B1455" s="435" t="e">
        <f>CONCATENATE(Revisión_Avance_Periodo!$D1287,";",Revisión_Avance_Periodo!$F1287,";",Revisión_Avance_Periodo!$L1287)</f>
        <v>#REF!</v>
      </c>
      <c r="C1455" s="435" t="e">
        <f t="shared" si="113"/>
        <v>#REF!</v>
      </c>
      <c r="D1455" s="123" t="e">
        <f>VLOOKUP($A1455,#REF!,3,FALSE)</f>
        <v>#REF!</v>
      </c>
      <c r="E1455" s="436" t="e">
        <f>VLOOKUP($A1455,#REF!,4,FALSE)</f>
        <v>#REF!</v>
      </c>
      <c r="F1455" s="103" t="e">
        <f>VLOOKUP($A1455,#REF!,5,FALSE)</f>
        <v>#REF!</v>
      </c>
      <c r="G1455" s="98" t="e">
        <f>VLOOKUP($A1455,#REF!,8,FALSE)</f>
        <v>#REF!</v>
      </c>
      <c r="H1455" s="93" t="e">
        <f>VLOOKUP($A1455,#REF!,7,FALSE)</f>
        <v>#REF!</v>
      </c>
      <c r="I1455" s="438" t="e">
        <f>VLOOKUP($A1455,#REF!,10,FALSE)</f>
        <v>#REF!</v>
      </c>
      <c r="J1455" s="98" t="e">
        <f>VLOOKUP($A1455,#REF!,11,FALSE)</f>
        <v>#REF!</v>
      </c>
      <c r="K1455" s="114" t="e">
        <f>VLOOKUP($A1455,#REF!,12,FALSE)</f>
        <v>#REF!</v>
      </c>
      <c r="L1455" s="98" t="e">
        <f>VLOOKUP($A1455,#REF!,13,FALSE)</f>
        <v>#REF!</v>
      </c>
      <c r="M1455" s="438" t="e">
        <f>VLOOKUP($A1455,#REF!,14,FALSE)</f>
        <v>#REF!</v>
      </c>
      <c r="N1455" s="103" t="e">
        <f>VLOOKUP($A1455,#REF!,15,FALSE)</f>
        <v>#REF!</v>
      </c>
      <c r="O1455" s="103" t="e">
        <f>VLOOKUP($A1455,#REF!,18,FALSE)</f>
        <v>#REF!</v>
      </c>
      <c r="P1455" s="93" t="e">
        <f>VLOOKUP($A1455,#REF!,41,FALSE)</f>
        <v>#REF!</v>
      </c>
      <c r="Q1455" s="115" t="e">
        <f>VLOOKUP(Revisión_Avance_Periodo!$L1287,#REF!,30,FALSE)</f>
        <v>#REF!</v>
      </c>
      <c r="R1455" s="116">
        <v>2019</v>
      </c>
      <c r="S1455" s="196">
        <v>43524</v>
      </c>
      <c r="T1455" s="124" t="s">
        <v>69</v>
      </c>
      <c r="U1455" s="147" t="e">
        <f>INDEX(#REF!,MATCH(Revisión_Avance_Periodo!$L1455,#REF!,0),MATCH(Revisión_Avance_Periodo!$T1455,#REF!,0))</f>
        <v>#REF!</v>
      </c>
      <c r="V1455" s="147" t="e">
        <f>INDEX(#REF!,MATCH(Revisión_Avance_Periodo!$L1455,#REF!,0),MATCH(Revisión_Avance_Periodo!$T1455,#REF!,0))</f>
        <v>#REF!</v>
      </c>
      <c r="W1455" s="118">
        <f>IFERROR((V1455/U1455),0)</f>
        <v>0</v>
      </c>
      <c r="X1455" s="124" t="str">
        <f>VLOOKUP(W1455,Tabla_Estado_Meta_OAP_2019[#All],3,TRUE)</f>
        <v>Por Ejecutar</v>
      </c>
      <c r="Y1455" s="150" t="e">
        <f>SUBTOTAL(9,$U$206:$U1455)</f>
        <v>#REF!</v>
      </c>
      <c r="Z1455" s="151" t="e">
        <f>SUBTOTAL(9,$V$206:$V1455)</f>
        <v>#REF!</v>
      </c>
      <c r="AA1455" s="159">
        <f>IFERROR(+Revisión_Avance_Periodo!$Z1455/Revisión_Avance_Periodo!$Y1455,0)</f>
        <v>0</v>
      </c>
      <c r="AB1455" s="126"/>
      <c r="AC1455" s="127"/>
      <c r="AD1455" s="125"/>
      <c r="AE1455" s="125"/>
      <c r="AF1455" s="128"/>
      <c r="AG1455" s="129"/>
      <c r="AH1455" s="150" t="e">
        <f>SUBTOTAL(9,$U$1286:$U1455)</f>
        <v>#REF!</v>
      </c>
      <c r="AI1455" s="151" t="e">
        <f>SUBTOTAL(9,$V$1286:$V1455)</f>
        <v>#REF!</v>
      </c>
      <c r="AJ1455" s="159">
        <f>IFERROR(+Revisión_Avance_Periodo!$Z1287/Revisión_Avance_Periodo!$Y1287,0)</f>
        <v>0</v>
      </c>
      <c r="AK1455" s="126"/>
      <c r="AL1455" s="127"/>
      <c r="AM1455" s="125"/>
      <c r="AN1455" s="125"/>
      <c r="AO1455" s="128"/>
      <c r="AP1455" s="129"/>
    </row>
    <row r="1456" spans="1:42" x14ac:dyDescent="0.25">
      <c r="A1456" s="92">
        <v>110</v>
      </c>
      <c r="B1456" s="435" t="e">
        <f>CONCATENATE(Revisión_Avance_Periodo!$D1288,";",Revisión_Avance_Periodo!$F1288,";",Revisión_Avance_Periodo!$L1288)</f>
        <v>#REF!</v>
      </c>
      <c r="C1456" s="435" t="e">
        <f t="shared" si="113"/>
        <v>#REF!</v>
      </c>
      <c r="D1456" s="114" t="e">
        <f>VLOOKUP($A1456,#REF!,3,FALSE)</f>
        <v>#REF!</v>
      </c>
      <c r="E1456" s="436" t="e">
        <f>VLOOKUP($A1456,#REF!,4,FALSE)</f>
        <v>#REF!</v>
      </c>
      <c r="F1456" s="102" t="e">
        <f>VLOOKUP($A1456,#REF!,5,FALSE)</f>
        <v>#REF!</v>
      </c>
      <c r="G1456" s="93" t="e">
        <f>VLOOKUP($A1456,#REF!,8,FALSE)</f>
        <v>#REF!</v>
      </c>
      <c r="H1456" s="93" t="e">
        <f>VLOOKUP($A1456,#REF!,7,FALSE)</f>
        <v>#REF!</v>
      </c>
      <c r="I1456" s="438" t="e">
        <f>VLOOKUP($A1456,#REF!,10,FALSE)</f>
        <v>#REF!</v>
      </c>
      <c r="J1456" s="93" t="e">
        <f>VLOOKUP($A1456,#REF!,11,FALSE)</f>
        <v>#REF!</v>
      </c>
      <c r="K1456" s="114" t="e">
        <f>VLOOKUP($A1456,#REF!,12,FALSE)</f>
        <v>#REF!</v>
      </c>
      <c r="L1456" s="93" t="e">
        <f>VLOOKUP($A1456,#REF!,13,FALSE)</f>
        <v>#REF!</v>
      </c>
      <c r="M1456" s="438" t="e">
        <f>VLOOKUP($A1456,#REF!,14,FALSE)</f>
        <v>#REF!</v>
      </c>
      <c r="N1456" s="102" t="e">
        <f>VLOOKUP($A1456,#REF!,15,FALSE)</f>
        <v>#REF!</v>
      </c>
      <c r="O1456" s="102" t="e">
        <f>VLOOKUP($A1456,#REF!,18,FALSE)</f>
        <v>#REF!</v>
      </c>
      <c r="P1456" s="93" t="e">
        <f>VLOOKUP($A1456,#REF!,41,FALSE)</f>
        <v>#REF!</v>
      </c>
      <c r="Q1456" s="115" t="e">
        <f>VLOOKUP(Revisión_Avance_Periodo!$L1288,#REF!,30,FALSE)</f>
        <v>#REF!</v>
      </c>
      <c r="R1456" s="116">
        <v>2019</v>
      </c>
      <c r="S1456" s="196">
        <v>43554</v>
      </c>
      <c r="T1456" s="116" t="s">
        <v>70</v>
      </c>
      <c r="U1456" s="147" t="e">
        <f>INDEX(#REF!,MATCH(Revisión_Avance_Periodo!$L1456,#REF!,0),MATCH(Revisión_Avance_Periodo!$T1456,#REF!,0))</f>
        <v>#REF!</v>
      </c>
      <c r="V1456" s="147" t="e">
        <f>INDEX(#REF!,MATCH(Revisión_Avance_Periodo!$L1456,#REF!,0),MATCH(Revisión_Avance_Periodo!$T1456,#REF!,0))</f>
        <v>#REF!</v>
      </c>
      <c r="W1456" s="118">
        <f>IFERROR((V1456/U1456),0)</f>
        <v>0</v>
      </c>
      <c r="X1456" s="116" t="str">
        <f>VLOOKUP(W1456,Tabla_Estado_Meta_OAP_2019[#All],3,TRUE)</f>
        <v>Por Ejecutar</v>
      </c>
      <c r="Y1456" s="150" t="e">
        <f>SUBTOTAL(9,$U$206:$U1456)</f>
        <v>#REF!</v>
      </c>
      <c r="Z1456" s="151" t="e">
        <f>SUBTOTAL(9,$V$206:$V1456)</f>
        <v>#REF!</v>
      </c>
      <c r="AA1456" s="159">
        <f>IFERROR(+Revisión_Avance_Periodo!$Z1456/Revisión_Avance_Periodo!$Y1456,0)</f>
        <v>0</v>
      </c>
      <c r="AB1456" s="126"/>
      <c r="AC1456" s="127"/>
      <c r="AD1456" s="125"/>
      <c r="AE1456" s="125"/>
      <c r="AF1456" s="128"/>
      <c r="AG1456" s="129"/>
      <c r="AH1456" s="150" t="e">
        <f>SUBTOTAL(9,$U$1286:$U1456)</f>
        <v>#REF!</v>
      </c>
      <c r="AI1456" s="151" t="e">
        <f>SUBTOTAL(9,$V$1286:$V1456)</f>
        <v>#REF!</v>
      </c>
      <c r="AJ1456" s="159">
        <f>IFERROR(+Revisión_Avance_Periodo!$Z1288/Revisión_Avance_Periodo!$Y1288,0)</f>
        <v>0</v>
      </c>
      <c r="AK1456" s="126"/>
      <c r="AL1456" s="127"/>
      <c r="AM1456" s="125"/>
      <c r="AN1456" s="125"/>
      <c r="AO1456" s="128"/>
      <c r="AP1456" s="129"/>
    </row>
    <row r="1457" spans="1:42" x14ac:dyDescent="0.25">
      <c r="A1457" s="97">
        <v>110</v>
      </c>
      <c r="B1457" s="435" t="e">
        <f>CONCATENATE(Revisión_Avance_Periodo!$D1289,";",Revisión_Avance_Periodo!$F1289,";",Revisión_Avance_Periodo!$L1289)</f>
        <v>#REF!</v>
      </c>
      <c r="C1457" s="435" t="e">
        <f t="shared" si="113"/>
        <v>#REF!</v>
      </c>
      <c r="D1457" s="123" t="e">
        <f>VLOOKUP($A1457,#REF!,3,FALSE)</f>
        <v>#REF!</v>
      </c>
      <c r="E1457" s="436" t="e">
        <f>VLOOKUP($A1457,#REF!,4,FALSE)</f>
        <v>#REF!</v>
      </c>
      <c r="F1457" s="103" t="e">
        <f>VLOOKUP($A1457,#REF!,5,FALSE)</f>
        <v>#REF!</v>
      </c>
      <c r="G1457" s="98" t="e">
        <f>VLOOKUP($A1457,#REF!,8,FALSE)</f>
        <v>#REF!</v>
      </c>
      <c r="H1457" s="93" t="e">
        <f>VLOOKUP($A1457,#REF!,7,FALSE)</f>
        <v>#REF!</v>
      </c>
      <c r="I1457" s="438" t="e">
        <f>VLOOKUP($A1457,#REF!,10,FALSE)</f>
        <v>#REF!</v>
      </c>
      <c r="J1457" s="98" t="e">
        <f>VLOOKUP($A1457,#REF!,11,FALSE)</f>
        <v>#REF!</v>
      </c>
      <c r="K1457" s="114" t="e">
        <f>VLOOKUP($A1457,#REF!,12,FALSE)</f>
        <v>#REF!</v>
      </c>
      <c r="L1457" s="98" t="e">
        <f>VLOOKUP($A1457,#REF!,13,FALSE)</f>
        <v>#REF!</v>
      </c>
      <c r="M1457" s="438" t="e">
        <f>VLOOKUP($A1457,#REF!,14,FALSE)</f>
        <v>#REF!</v>
      </c>
      <c r="N1457" s="103" t="e">
        <f>VLOOKUP($A1457,#REF!,15,FALSE)</f>
        <v>#REF!</v>
      </c>
      <c r="O1457" s="103" t="e">
        <f>VLOOKUP($A1457,#REF!,18,FALSE)</f>
        <v>#REF!</v>
      </c>
      <c r="P1457" s="93" t="e">
        <f>VLOOKUP($A1457,#REF!,41,FALSE)</f>
        <v>#REF!</v>
      </c>
      <c r="Q1457" s="115" t="e">
        <f>VLOOKUP(Revisión_Avance_Periodo!$L1289,#REF!,30,FALSE)</f>
        <v>#REF!</v>
      </c>
      <c r="R1457" s="116">
        <v>2019</v>
      </c>
      <c r="S1457" s="196">
        <v>43585</v>
      </c>
      <c r="T1457" s="124" t="s">
        <v>71</v>
      </c>
      <c r="U1457" s="147" t="e">
        <f>INDEX(#REF!,MATCH(Revisión_Avance_Periodo!$L1457,#REF!,0),MATCH(Revisión_Avance_Periodo!$T1457,#REF!,0))</f>
        <v>#REF!</v>
      </c>
      <c r="V1457" s="147" t="e">
        <f>INDEX(#REF!,MATCH(Revisión_Avance_Periodo!$L1457,#REF!,0),MATCH(Revisión_Avance_Periodo!$T1457,#REF!,0))</f>
        <v>#REF!</v>
      </c>
      <c r="W1457" s="130" t="e">
        <f>V1457/U1457</f>
        <v>#REF!</v>
      </c>
      <c r="X1457" s="124" t="e">
        <f>VLOOKUP(W1457,Tabla_Estado_Meta_OAP_2019[#All],3,TRUE)</f>
        <v>#REF!</v>
      </c>
      <c r="Y1457" s="150" t="e">
        <f>SUBTOTAL(9,$U$206:$U1457)</f>
        <v>#REF!</v>
      </c>
      <c r="Z1457" s="151" t="e">
        <f>SUBTOTAL(9,$V$206:$V1457)</f>
        <v>#REF!</v>
      </c>
      <c r="AA1457" s="159">
        <f>IFERROR(+Revisión_Avance_Periodo!$Z1457/Revisión_Avance_Periodo!$Y1457,0)</f>
        <v>0</v>
      </c>
      <c r="AB1457" s="126"/>
      <c r="AC1457" s="127"/>
      <c r="AD1457" s="125"/>
      <c r="AE1457" s="125"/>
      <c r="AF1457" s="128"/>
      <c r="AG1457" s="129"/>
      <c r="AH1457" s="150" t="e">
        <f>SUBTOTAL(9,$U$1286:$U1457)</f>
        <v>#REF!</v>
      </c>
      <c r="AI1457" s="151" t="e">
        <f>SUBTOTAL(9,$V$1286:$V1457)</f>
        <v>#REF!</v>
      </c>
      <c r="AJ1457" s="159">
        <f>IFERROR(+Revisión_Avance_Periodo!$Z1289/Revisión_Avance_Periodo!$Y1289,0)</f>
        <v>0</v>
      </c>
      <c r="AK1457" s="126"/>
      <c r="AL1457" s="127"/>
      <c r="AM1457" s="125"/>
      <c r="AN1457" s="125"/>
      <c r="AO1457" s="128"/>
      <c r="AP1457" s="129"/>
    </row>
    <row r="1458" spans="1:42" x14ac:dyDescent="0.25">
      <c r="A1458" s="92">
        <v>110</v>
      </c>
      <c r="B1458" s="435" t="e">
        <f>CONCATENATE(Revisión_Avance_Periodo!$D1290,";",Revisión_Avance_Periodo!$F1290,";",Revisión_Avance_Periodo!$L1290)</f>
        <v>#REF!</v>
      </c>
      <c r="C1458" s="435" t="e">
        <f t="shared" si="113"/>
        <v>#REF!</v>
      </c>
      <c r="D1458" s="114" t="e">
        <f>VLOOKUP($A1458,#REF!,3,FALSE)</f>
        <v>#REF!</v>
      </c>
      <c r="E1458" s="436" t="e">
        <f>VLOOKUP($A1458,#REF!,4,FALSE)</f>
        <v>#REF!</v>
      </c>
      <c r="F1458" s="102" t="e">
        <f>VLOOKUP($A1458,#REF!,5,FALSE)</f>
        <v>#REF!</v>
      </c>
      <c r="G1458" s="93" t="e">
        <f>VLOOKUP($A1458,#REF!,8,FALSE)</f>
        <v>#REF!</v>
      </c>
      <c r="H1458" s="93" t="e">
        <f>VLOOKUP($A1458,#REF!,7,FALSE)</f>
        <v>#REF!</v>
      </c>
      <c r="I1458" s="438" t="e">
        <f>VLOOKUP($A1458,#REF!,10,FALSE)</f>
        <v>#REF!</v>
      </c>
      <c r="J1458" s="93" t="e">
        <f>VLOOKUP($A1458,#REF!,11,FALSE)</f>
        <v>#REF!</v>
      </c>
      <c r="K1458" s="114" t="e">
        <f>VLOOKUP($A1458,#REF!,12,FALSE)</f>
        <v>#REF!</v>
      </c>
      <c r="L1458" s="93" t="e">
        <f>VLOOKUP($A1458,#REF!,13,FALSE)</f>
        <v>#REF!</v>
      </c>
      <c r="M1458" s="438" t="e">
        <f>VLOOKUP($A1458,#REF!,14,FALSE)</f>
        <v>#REF!</v>
      </c>
      <c r="N1458" s="102" t="e">
        <f>VLOOKUP($A1458,#REF!,15,FALSE)</f>
        <v>#REF!</v>
      </c>
      <c r="O1458" s="102" t="e">
        <f>VLOOKUP($A1458,#REF!,18,FALSE)</f>
        <v>#REF!</v>
      </c>
      <c r="P1458" s="93" t="e">
        <f>VLOOKUP($A1458,#REF!,41,FALSE)</f>
        <v>#REF!</v>
      </c>
      <c r="Q1458" s="115" t="e">
        <f>VLOOKUP(Revisión_Avance_Periodo!$L1290,#REF!,30,FALSE)</f>
        <v>#REF!</v>
      </c>
      <c r="R1458" s="116">
        <v>2019</v>
      </c>
      <c r="S1458" s="196">
        <v>43615</v>
      </c>
      <c r="T1458" s="116" t="s">
        <v>72</v>
      </c>
      <c r="U1458" s="147" t="e">
        <f>INDEX(#REF!,MATCH(Revisión_Avance_Periodo!$L1458,#REF!,0),MATCH(Revisión_Avance_Periodo!$T1458,#REF!,0))</f>
        <v>#REF!</v>
      </c>
      <c r="V1458" s="147" t="e">
        <f>INDEX(#REF!,MATCH(Revisión_Avance_Periodo!$L1458,#REF!,0),MATCH(Revisión_Avance_Periodo!$T1458,#REF!,0))</f>
        <v>#REF!</v>
      </c>
      <c r="W1458" s="118">
        <f>IFERROR((V1458/U1458),0)</f>
        <v>0</v>
      </c>
      <c r="X1458" s="116" t="str">
        <f>VLOOKUP(W1458,Tabla_Estado_Meta_OAP_2019[#All],3,TRUE)</f>
        <v>Por Ejecutar</v>
      </c>
      <c r="Y1458" s="150" t="e">
        <f>SUBTOTAL(9,$U$206:$U1458)</f>
        <v>#REF!</v>
      </c>
      <c r="Z1458" s="151" t="e">
        <f>SUBTOTAL(9,$V$206:$V1458)</f>
        <v>#REF!</v>
      </c>
      <c r="AA1458" s="159">
        <f>IFERROR(+Revisión_Avance_Periodo!$Z1458/Revisión_Avance_Periodo!$Y1458,0)</f>
        <v>0</v>
      </c>
      <c r="AB1458" s="126"/>
      <c r="AC1458" s="127"/>
      <c r="AD1458" s="125"/>
      <c r="AE1458" s="125"/>
      <c r="AF1458" s="128"/>
      <c r="AG1458" s="129"/>
      <c r="AH1458" s="150" t="e">
        <f>SUBTOTAL(9,$U$1286:$U1458)</f>
        <v>#REF!</v>
      </c>
      <c r="AI1458" s="151" t="e">
        <f>SUBTOTAL(9,$V$1286:$V1458)</f>
        <v>#REF!</v>
      </c>
      <c r="AJ1458" s="159">
        <f>IFERROR(+Revisión_Avance_Periodo!$Z1290/Revisión_Avance_Periodo!$Y1290,0)</f>
        <v>0</v>
      </c>
      <c r="AK1458" s="126"/>
      <c r="AL1458" s="127"/>
      <c r="AM1458" s="125"/>
      <c r="AN1458" s="125"/>
      <c r="AO1458" s="128"/>
      <c r="AP1458" s="129"/>
    </row>
    <row r="1459" spans="1:42" x14ac:dyDescent="0.25">
      <c r="A1459" s="97">
        <v>110</v>
      </c>
      <c r="B1459" s="435" t="e">
        <f>CONCATENATE(Revisión_Avance_Periodo!$D1291,";",Revisión_Avance_Periodo!$F1291,";",Revisión_Avance_Periodo!$L1291)</f>
        <v>#REF!</v>
      </c>
      <c r="C1459" s="435" t="e">
        <f t="shared" si="113"/>
        <v>#REF!</v>
      </c>
      <c r="D1459" s="123" t="e">
        <f>VLOOKUP($A1459,#REF!,3,FALSE)</f>
        <v>#REF!</v>
      </c>
      <c r="E1459" s="436" t="e">
        <f>VLOOKUP($A1459,#REF!,4,FALSE)</f>
        <v>#REF!</v>
      </c>
      <c r="F1459" s="103" t="e">
        <f>VLOOKUP($A1459,#REF!,5,FALSE)</f>
        <v>#REF!</v>
      </c>
      <c r="G1459" s="98" t="e">
        <f>VLOOKUP($A1459,#REF!,8,FALSE)</f>
        <v>#REF!</v>
      </c>
      <c r="H1459" s="93" t="e">
        <f>VLOOKUP($A1459,#REF!,7,FALSE)</f>
        <v>#REF!</v>
      </c>
      <c r="I1459" s="438" t="e">
        <f>VLOOKUP($A1459,#REF!,10,FALSE)</f>
        <v>#REF!</v>
      </c>
      <c r="J1459" s="98" t="e">
        <f>VLOOKUP($A1459,#REF!,11,FALSE)</f>
        <v>#REF!</v>
      </c>
      <c r="K1459" s="114" t="e">
        <f>VLOOKUP($A1459,#REF!,12,FALSE)</f>
        <v>#REF!</v>
      </c>
      <c r="L1459" s="98" t="e">
        <f>VLOOKUP($A1459,#REF!,13,FALSE)</f>
        <v>#REF!</v>
      </c>
      <c r="M1459" s="438" t="e">
        <f>VLOOKUP($A1459,#REF!,14,FALSE)</f>
        <v>#REF!</v>
      </c>
      <c r="N1459" s="103" t="e">
        <f>VLOOKUP($A1459,#REF!,15,FALSE)</f>
        <v>#REF!</v>
      </c>
      <c r="O1459" s="103" t="e">
        <f>VLOOKUP($A1459,#REF!,18,FALSE)</f>
        <v>#REF!</v>
      </c>
      <c r="P1459" s="93" t="e">
        <f>VLOOKUP($A1459,#REF!,41,FALSE)</f>
        <v>#REF!</v>
      </c>
      <c r="Q1459" s="115" t="e">
        <f>VLOOKUP(Revisión_Avance_Periodo!$L1291,#REF!,30,FALSE)</f>
        <v>#REF!</v>
      </c>
      <c r="R1459" s="116">
        <v>2019</v>
      </c>
      <c r="S1459" s="196">
        <v>43646</v>
      </c>
      <c r="T1459" s="124" t="s">
        <v>73</v>
      </c>
      <c r="U1459" s="147" t="e">
        <f>INDEX(#REF!,MATCH(Revisión_Avance_Periodo!$L1459,#REF!,0),MATCH(Revisión_Avance_Periodo!$T1459,#REF!,0))</f>
        <v>#REF!</v>
      </c>
      <c r="V1459" s="147" t="e">
        <f>INDEX(#REF!,MATCH(Revisión_Avance_Periodo!$L1459,#REF!,0),MATCH(Revisión_Avance_Periodo!$T1459,#REF!,0))</f>
        <v>#REF!</v>
      </c>
      <c r="W1459" s="118">
        <f>IFERROR((V1459/U1459),0)</f>
        <v>0</v>
      </c>
      <c r="X1459" s="124" t="str">
        <f>VLOOKUP(W1459,Tabla_Estado_Meta_OAP_2019[#All],3,TRUE)</f>
        <v>Por Ejecutar</v>
      </c>
      <c r="Y1459" s="150" t="e">
        <f>SUBTOTAL(9,$U$206:$U1459)</f>
        <v>#REF!</v>
      </c>
      <c r="Z1459" s="151" t="e">
        <f>SUBTOTAL(9,$V$206:$V1459)</f>
        <v>#REF!</v>
      </c>
      <c r="AA1459" s="159">
        <f>IFERROR(+Revisión_Avance_Periodo!$Z1459/Revisión_Avance_Periodo!$Y1459,0)</f>
        <v>0</v>
      </c>
      <c r="AB1459" s="126"/>
      <c r="AC1459" s="127"/>
      <c r="AD1459" s="125"/>
      <c r="AE1459" s="125"/>
      <c r="AF1459" s="128"/>
      <c r="AG1459" s="129"/>
      <c r="AH1459" s="150" t="e">
        <f>SUBTOTAL(9,$U$1286:$U1459)</f>
        <v>#REF!</v>
      </c>
      <c r="AI1459" s="151" t="e">
        <f>SUBTOTAL(9,$V$1286:$V1459)</f>
        <v>#REF!</v>
      </c>
      <c r="AJ1459" s="159">
        <f>IFERROR(+Revisión_Avance_Periodo!$Z1291/Revisión_Avance_Periodo!$Y1291,0)</f>
        <v>0</v>
      </c>
      <c r="AK1459" s="126"/>
      <c r="AL1459" s="127"/>
      <c r="AM1459" s="125"/>
      <c r="AN1459" s="125"/>
      <c r="AO1459" s="128"/>
      <c r="AP1459" s="129"/>
    </row>
    <row r="1460" spans="1:42" x14ac:dyDescent="0.25">
      <c r="A1460" s="92">
        <v>110</v>
      </c>
      <c r="B1460" s="435" t="e">
        <f>CONCATENATE(Revisión_Avance_Periodo!$D1292,";",Revisión_Avance_Periodo!$F1292,";",Revisión_Avance_Periodo!$L1292)</f>
        <v>#REF!</v>
      </c>
      <c r="C1460" s="435" t="e">
        <f t="shared" si="113"/>
        <v>#REF!</v>
      </c>
      <c r="D1460" s="114" t="e">
        <f>VLOOKUP($A1460,#REF!,3,FALSE)</f>
        <v>#REF!</v>
      </c>
      <c r="E1460" s="436" t="e">
        <f>VLOOKUP($A1460,#REF!,4,FALSE)</f>
        <v>#REF!</v>
      </c>
      <c r="F1460" s="102" t="e">
        <f>VLOOKUP($A1460,#REF!,5,FALSE)</f>
        <v>#REF!</v>
      </c>
      <c r="G1460" s="93" t="e">
        <f>VLOOKUP($A1460,#REF!,8,FALSE)</f>
        <v>#REF!</v>
      </c>
      <c r="H1460" s="93" t="e">
        <f>VLOOKUP($A1460,#REF!,7,FALSE)</f>
        <v>#REF!</v>
      </c>
      <c r="I1460" s="438" t="e">
        <f>VLOOKUP($A1460,#REF!,10,FALSE)</f>
        <v>#REF!</v>
      </c>
      <c r="J1460" s="93" t="e">
        <f>VLOOKUP($A1460,#REF!,11,FALSE)</f>
        <v>#REF!</v>
      </c>
      <c r="K1460" s="114" t="e">
        <f>VLOOKUP($A1460,#REF!,12,FALSE)</f>
        <v>#REF!</v>
      </c>
      <c r="L1460" s="93" t="e">
        <f>VLOOKUP($A1460,#REF!,13,FALSE)</f>
        <v>#REF!</v>
      </c>
      <c r="M1460" s="438" t="e">
        <f>VLOOKUP($A1460,#REF!,14,FALSE)</f>
        <v>#REF!</v>
      </c>
      <c r="N1460" s="102" t="e">
        <f>VLOOKUP($A1460,#REF!,15,FALSE)</f>
        <v>#REF!</v>
      </c>
      <c r="O1460" s="102" t="e">
        <f>VLOOKUP($A1460,#REF!,18,FALSE)</f>
        <v>#REF!</v>
      </c>
      <c r="P1460" s="93" t="e">
        <f>VLOOKUP($A1460,#REF!,41,FALSE)</f>
        <v>#REF!</v>
      </c>
      <c r="Q1460" s="115" t="e">
        <f>VLOOKUP(Revisión_Avance_Periodo!$L1292,#REF!,30,FALSE)</f>
        <v>#REF!</v>
      </c>
      <c r="R1460" s="116">
        <v>2019</v>
      </c>
      <c r="S1460" s="196">
        <v>43676</v>
      </c>
      <c r="T1460" s="116" t="s">
        <v>74</v>
      </c>
      <c r="U1460" s="147" t="e">
        <f>INDEX(#REF!,MATCH(Revisión_Avance_Periodo!$L1460,#REF!,0),MATCH(Revisión_Avance_Periodo!$T1460,#REF!,0))</f>
        <v>#REF!</v>
      </c>
      <c r="V1460" s="147" t="e">
        <f>INDEX(#REF!,MATCH(Revisión_Avance_Periodo!$L1460,#REF!,0),MATCH(Revisión_Avance_Periodo!$T1460,#REF!,0))</f>
        <v>#REF!</v>
      </c>
      <c r="W1460" s="118">
        <f>IFERROR((V1460/U1460),0)</f>
        <v>0</v>
      </c>
      <c r="X1460" s="116" t="str">
        <f>VLOOKUP(W1460,Tabla_Estado_Meta_OAP_2019[#All],3,TRUE)</f>
        <v>Por Ejecutar</v>
      </c>
      <c r="Y1460" s="150" t="e">
        <f>SUBTOTAL(9,$U$206:$U1460)</f>
        <v>#REF!</v>
      </c>
      <c r="Z1460" s="151" t="e">
        <f>SUBTOTAL(9,$V$206:$V1460)</f>
        <v>#REF!</v>
      </c>
      <c r="AA1460" s="159">
        <f>IFERROR(+Revisión_Avance_Periodo!$Z1460/Revisión_Avance_Periodo!$Y1460,0)</f>
        <v>0</v>
      </c>
      <c r="AB1460" s="126"/>
      <c r="AC1460" s="127"/>
      <c r="AD1460" s="125"/>
      <c r="AE1460" s="125"/>
      <c r="AF1460" s="128"/>
      <c r="AG1460" s="129"/>
      <c r="AH1460" s="150" t="e">
        <f>SUBTOTAL(9,$U$1286:$U1460)</f>
        <v>#REF!</v>
      </c>
      <c r="AI1460" s="151" t="e">
        <f>SUBTOTAL(9,$V$1286:$V1460)</f>
        <v>#REF!</v>
      </c>
      <c r="AJ1460" s="159">
        <f>IFERROR(+Revisión_Avance_Periodo!$Z1292/Revisión_Avance_Periodo!$Y1292,0)</f>
        <v>0</v>
      </c>
      <c r="AK1460" s="126"/>
      <c r="AL1460" s="127"/>
      <c r="AM1460" s="125"/>
      <c r="AN1460" s="125"/>
      <c r="AO1460" s="128"/>
      <c r="AP1460" s="129"/>
    </row>
    <row r="1461" spans="1:42" x14ac:dyDescent="0.25">
      <c r="A1461" s="97">
        <v>110</v>
      </c>
      <c r="B1461" s="435" t="e">
        <f>CONCATENATE(Revisión_Avance_Periodo!$D1293,";",Revisión_Avance_Periodo!$F1293,";",Revisión_Avance_Periodo!$L1293)</f>
        <v>#REF!</v>
      </c>
      <c r="C1461" s="435" t="e">
        <f t="shared" si="113"/>
        <v>#REF!</v>
      </c>
      <c r="D1461" s="123" t="e">
        <f>VLOOKUP($A1461,#REF!,3,FALSE)</f>
        <v>#REF!</v>
      </c>
      <c r="E1461" s="436" t="e">
        <f>VLOOKUP($A1461,#REF!,4,FALSE)</f>
        <v>#REF!</v>
      </c>
      <c r="F1461" s="103" t="e">
        <f>VLOOKUP($A1461,#REF!,5,FALSE)</f>
        <v>#REF!</v>
      </c>
      <c r="G1461" s="98" t="e">
        <f>VLOOKUP($A1461,#REF!,8,FALSE)</f>
        <v>#REF!</v>
      </c>
      <c r="H1461" s="93" t="e">
        <f>VLOOKUP($A1461,#REF!,7,FALSE)</f>
        <v>#REF!</v>
      </c>
      <c r="I1461" s="438" t="e">
        <f>VLOOKUP($A1461,#REF!,10,FALSE)</f>
        <v>#REF!</v>
      </c>
      <c r="J1461" s="98" t="e">
        <f>VLOOKUP($A1461,#REF!,11,FALSE)</f>
        <v>#REF!</v>
      </c>
      <c r="K1461" s="114" t="e">
        <f>VLOOKUP($A1461,#REF!,12,FALSE)</f>
        <v>#REF!</v>
      </c>
      <c r="L1461" s="98" t="e">
        <f>VLOOKUP($A1461,#REF!,13,FALSE)</f>
        <v>#REF!</v>
      </c>
      <c r="M1461" s="438" t="e">
        <f>VLOOKUP($A1461,#REF!,14,FALSE)</f>
        <v>#REF!</v>
      </c>
      <c r="N1461" s="103" t="e">
        <f>VLOOKUP($A1461,#REF!,15,FALSE)</f>
        <v>#REF!</v>
      </c>
      <c r="O1461" s="103" t="e">
        <f>VLOOKUP($A1461,#REF!,18,FALSE)</f>
        <v>#REF!</v>
      </c>
      <c r="P1461" s="93" t="e">
        <f>VLOOKUP($A1461,#REF!,41,FALSE)</f>
        <v>#REF!</v>
      </c>
      <c r="Q1461" s="115" t="e">
        <f>VLOOKUP(Revisión_Avance_Periodo!$L1293,#REF!,30,FALSE)</f>
        <v>#REF!</v>
      </c>
      <c r="R1461" s="116">
        <v>2019</v>
      </c>
      <c r="S1461" s="196">
        <v>43707</v>
      </c>
      <c r="T1461" s="124" t="s">
        <v>75</v>
      </c>
      <c r="U1461" s="147" t="e">
        <f>INDEX(#REF!,MATCH(Revisión_Avance_Periodo!$L1461,#REF!,0),MATCH(Revisión_Avance_Periodo!$T1461,#REF!,0))</f>
        <v>#REF!</v>
      </c>
      <c r="V1461" s="147" t="e">
        <f>INDEX(#REF!,MATCH(Revisión_Avance_Periodo!$L1461,#REF!,0),MATCH(Revisión_Avance_Periodo!$T1461,#REF!,0))</f>
        <v>#REF!</v>
      </c>
      <c r="W1461" s="130" t="e">
        <f>V1461/U1461</f>
        <v>#REF!</v>
      </c>
      <c r="X1461" s="124" t="e">
        <f>VLOOKUP(W1461,Tabla_Estado_Meta_OAP_2019[#All],3,TRUE)</f>
        <v>#REF!</v>
      </c>
      <c r="Y1461" s="150" t="e">
        <f>SUBTOTAL(9,$U$206:$U1461)</f>
        <v>#REF!</v>
      </c>
      <c r="Z1461" s="151" t="e">
        <f>SUBTOTAL(9,$V$206:$V1461)</f>
        <v>#REF!</v>
      </c>
      <c r="AA1461" s="159">
        <f>IFERROR(+Revisión_Avance_Periodo!$Z1461/Revisión_Avance_Periodo!$Y1461,0)</f>
        <v>0</v>
      </c>
      <c r="AB1461" s="126"/>
      <c r="AC1461" s="127"/>
      <c r="AD1461" s="125"/>
      <c r="AE1461" s="125"/>
      <c r="AF1461" s="128"/>
      <c r="AG1461" s="129"/>
      <c r="AH1461" s="150" t="e">
        <f>SUBTOTAL(9,$U$1286:$U1461)</f>
        <v>#REF!</v>
      </c>
      <c r="AI1461" s="151" t="e">
        <f>SUBTOTAL(9,$V$1286:$V1461)</f>
        <v>#REF!</v>
      </c>
      <c r="AJ1461" s="159">
        <f>IFERROR(+Revisión_Avance_Periodo!$Z1293/Revisión_Avance_Periodo!$Y1293,0)</f>
        <v>0</v>
      </c>
      <c r="AK1461" s="126"/>
      <c r="AL1461" s="127"/>
      <c r="AM1461" s="125"/>
      <c r="AN1461" s="125"/>
      <c r="AO1461" s="128"/>
      <c r="AP1461" s="129"/>
    </row>
    <row r="1462" spans="1:42" x14ac:dyDescent="0.25">
      <c r="A1462" s="92">
        <v>110</v>
      </c>
      <c r="B1462" s="435" t="e">
        <f>CONCATENATE(Revisión_Avance_Periodo!$D1294,";",Revisión_Avance_Periodo!$F1294,";",Revisión_Avance_Periodo!$L1294)</f>
        <v>#REF!</v>
      </c>
      <c r="C1462" s="435" t="e">
        <f t="shared" si="113"/>
        <v>#REF!</v>
      </c>
      <c r="D1462" s="114" t="e">
        <f>VLOOKUP($A1462,#REF!,3,FALSE)</f>
        <v>#REF!</v>
      </c>
      <c r="E1462" s="436" t="e">
        <f>VLOOKUP($A1462,#REF!,4,FALSE)</f>
        <v>#REF!</v>
      </c>
      <c r="F1462" s="102" t="e">
        <f>VLOOKUP($A1462,#REF!,5,FALSE)</f>
        <v>#REF!</v>
      </c>
      <c r="G1462" s="93" t="e">
        <f>VLOOKUP($A1462,#REF!,8,FALSE)</f>
        <v>#REF!</v>
      </c>
      <c r="H1462" s="93" t="e">
        <f>VLOOKUP($A1462,#REF!,7,FALSE)</f>
        <v>#REF!</v>
      </c>
      <c r="I1462" s="438" t="e">
        <f>VLOOKUP($A1462,#REF!,10,FALSE)</f>
        <v>#REF!</v>
      </c>
      <c r="J1462" s="93" t="e">
        <f>VLOOKUP($A1462,#REF!,11,FALSE)</f>
        <v>#REF!</v>
      </c>
      <c r="K1462" s="114" t="e">
        <f>VLOOKUP($A1462,#REF!,12,FALSE)</f>
        <v>#REF!</v>
      </c>
      <c r="L1462" s="93" t="e">
        <f>VLOOKUP($A1462,#REF!,13,FALSE)</f>
        <v>#REF!</v>
      </c>
      <c r="M1462" s="438" t="e">
        <f>VLOOKUP($A1462,#REF!,14,FALSE)</f>
        <v>#REF!</v>
      </c>
      <c r="N1462" s="102" t="e">
        <f>VLOOKUP($A1462,#REF!,15,FALSE)</f>
        <v>#REF!</v>
      </c>
      <c r="O1462" s="102" t="e">
        <f>VLOOKUP($A1462,#REF!,18,FALSE)</f>
        <v>#REF!</v>
      </c>
      <c r="P1462" s="93" t="e">
        <f>VLOOKUP($A1462,#REF!,41,FALSE)</f>
        <v>#REF!</v>
      </c>
      <c r="Q1462" s="115" t="e">
        <f>VLOOKUP(Revisión_Avance_Periodo!$L1294,#REF!,30,FALSE)</f>
        <v>#REF!</v>
      </c>
      <c r="R1462" s="116">
        <v>2019</v>
      </c>
      <c r="S1462" s="196">
        <v>43738</v>
      </c>
      <c r="T1462" s="116" t="s">
        <v>76</v>
      </c>
      <c r="U1462" s="147" t="e">
        <f>INDEX(#REF!,MATCH(Revisión_Avance_Periodo!$L1462,#REF!,0),MATCH(Revisión_Avance_Periodo!$T1462,#REF!,0))</f>
        <v>#REF!</v>
      </c>
      <c r="V1462" s="147" t="e">
        <f>INDEX(#REF!,MATCH(Revisión_Avance_Periodo!$L1462,#REF!,0),MATCH(Revisión_Avance_Periodo!$T1462,#REF!,0))</f>
        <v>#REF!</v>
      </c>
      <c r="W1462" s="118">
        <f>IFERROR((V1462/U1462),0)</f>
        <v>0</v>
      </c>
      <c r="X1462" s="116" t="str">
        <f>VLOOKUP(W1462,Tabla_Estado_Meta_OAP_2019[#All],3,TRUE)</f>
        <v>Por Ejecutar</v>
      </c>
      <c r="Y1462" s="150" t="e">
        <f>SUBTOTAL(9,$U$206:$U1462)</f>
        <v>#REF!</v>
      </c>
      <c r="Z1462" s="151" t="e">
        <f>SUBTOTAL(9,$V$206:$V1462)</f>
        <v>#REF!</v>
      </c>
      <c r="AA1462" s="159">
        <f>IFERROR(+Revisión_Avance_Periodo!$Z1462/Revisión_Avance_Periodo!$Y1462,0)</f>
        <v>0</v>
      </c>
      <c r="AB1462" s="126"/>
      <c r="AC1462" s="127"/>
      <c r="AD1462" s="125"/>
      <c r="AE1462" s="125"/>
      <c r="AF1462" s="128"/>
      <c r="AG1462" s="129"/>
      <c r="AH1462" s="150" t="e">
        <f>SUBTOTAL(9,$U$1286:$U1462)</f>
        <v>#REF!</v>
      </c>
      <c r="AI1462" s="151" t="e">
        <f>SUBTOTAL(9,$V$1286:$V1462)</f>
        <v>#REF!</v>
      </c>
      <c r="AJ1462" s="159">
        <f>IFERROR(+Revisión_Avance_Periodo!$Z1294/Revisión_Avance_Periodo!$Y1294,0)</f>
        <v>0</v>
      </c>
      <c r="AK1462" s="126"/>
      <c r="AL1462" s="127"/>
      <c r="AM1462" s="125"/>
      <c r="AN1462" s="125"/>
      <c r="AO1462" s="128"/>
      <c r="AP1462" s="129"/>
    </row>
    <row r="1463" spans="1:42" x14ac:dyDescent="0.25">
      <c r="A1463" s="97">
        <v>110</v>
      </c>
      <c r="B1463" s="435" t="e">
        <f>CONCATENATE(Revisión_Avance_Periodo!$D1295,";",Revisión_Avance_Periodo!$F1295,";",Revisión_Avance_Periodo!$L1295)</f>
        <v>#REF!</v>
      </c>
      <c r="C1463" s="435" t="e">
        <f t="shared" si="113"/>
        <v>#REF!</v>
      </c>
      <c r="D1463" s="123" t="e">
        <f>VLOOKUP($A1463,#REF!,3,FALSE)</f>
        <v>#REF!</v>
      </c>
      <c r="E1463" s="436" t="e">
        <f>VLOOKUP($A1463,#REF!,4,FALSE)</f>
        <v>#REF!</v>
      </c>
      <c r="F1463" s="103" t="e">
        <f>VLOOKUP($A1463,#REF!,5,FALSE)</f>
        <v>#REF!</v>
      </c>
      <c r="G1463" s="98" t="e">
        <f>VLOOKUP($A1463,#REF!,8,FALSE)</f>
        <v>#REF!</v>
      </c>
      <c r="H1463" s="93" t="e">
        <f>VLOOKUP($A1463,#REF!,7,FALSE)</f>
        <v>#REF!</v>
      </c>
      <c r="I1463" s="438" t="e">
        <f>VLOOKUP($A1463,#REF!,10,FALSE)</f>
        <v>#REF!</v>
      </c>
      <c r="J1463" s="98" t="e">
        <f>VLOOKUP($A1463,#REF!,11,FALSE)</f>
        <v>#REF!</v>
      </c>
      <c r="K1463" s="114" t="e">
        <f>VLOOKUP($A1463,#REF!,12,FALSE)</f>
        <v>#REF!</v>
      </c>
      <c r="L1463" s="98" t="e">
        <f>VLOOKUP($A1463,#REF!,13,FALSE)</f>
        <v>#REF!</v>
      </c>
      <c r="M1463" s="438" t="e">
        <f>VLOOKUP($A1463,#REF!,14,FALSE)</f>
        <v>#REF!</v>
      </c>
      <c r="N1463" s="103" t="e">
        <f>VLOOKUP($A1463,#REF!,15,FALSE)</f>
        <v>#REF!</v>
      </c>
      <c r="O1463" s="103" t="e">
        <f>VLOOKUP($A1463,#REF!,18,FALSE)</f>
        <v>#REF!</v>
      </c>
      <c r="P1463" s="93" t="e">
        <f>VLOOKUP($A1463,#REF!,41,FALSE)</f>
        <v>#REF!</v>
      </c>
      <c r="Q1463" s="115" t="e">
        <f>VLOOKUP(Revisión_Avance_Periodo!$L1295,#REF!,30,FALSE)</f>
        <v>#REF!</v>
      </c>
      <c r="R1463" s="116">
        <v>2019</v>
      </c>
      <c r="S1463" s="196">
        <v>43768</v>
      </c>
      <c r="T1463" s="124" t="s">
        <v>77</v>
      </c>
      <c r="U1463" s="147" t="e">
        <f>INDEX(#REF!,MATCH(Revisión_Avance_Periodo!$L1463,#REF!,0),MATCH(Revisión_Avance_Periodo!$T1463,#REF!,0))</f>
        <v>#REF!</v>
      </c>
      <c r="V1463" s="147" t="e">
        <f>INDEX(#REF!,MATCH(Revisión_Avance_Periodo!$L1463,#REF!,0),MATCH(Revisión_Avance_Periodo!$T1463,#REF!,0))</f>
        <v>#REF!</v>
      </c>
      <c r="W1463" s="118">
        <f>IFERROR((V1463/U1463),0)</f>
        <v>0</v>
      </c>
      <c r="X1463" s="124" t="str">
        <f>VLOOKUP(W1463,Tabla_Estado_Meta_OAP_2019[#All],3,TRUE)</f>
        <v>Por Ejecutar</v>
      </c>
      <c r="Y1463" s="150" t="e">
        <f>SUBTOTAL(9,$U$206:$U1463)</f>
        <v>#REF!</v>
      </c>
      <c r="Z1463" s="151" t="e">
        <f>SUBTOTAL(9,$V$206:$V1463)</f>
        <v>#REF!</v>
      </c>
      <c r="AA1463" s="159">
        <f>IFERROR(+Revisión_Avance_Periodo!$Z1463/Revisión_Avance_Periodo!$Y1463,0)</f>
        <v>0</v>
      </c>
      <c r="AB1463" s="126"/>
      <c r="AC1463" s="127"/>
      <c r="AD1463" s="125"/>
      <c r="AE1463" s="125"/>
      <c r="AF1463" s="128"/>
      <c r="AG1463" s="129"/>
      <c r="AH1463" s="150" t="e">
        <f>SUBTOTAL(9,$U$1286:$U1463)</f>
        <v>#REF!</v>
      </c>
      <c r="AI1463" s="151" t="e">
        <f>SUBTOTAL(9,$V$1286:$V1463)</f>
        <v>#REF!</v>
      </c>
      <c r="AJ1463" s="159">
        <f>IFERROR(+Revisión_Avance_Periodo!$Z1295/Revisión_Avance_Periodo!$Y1295,0)</f>
        <v>0</v>
      </c>
      <c r="AK1463" s="126"/>
      <c r="AL1463" s="127"/>
      <c r="AM1463" s="125"/>
      <c r="AN1463" s="125"/>
      <c r="AO1463" s="128"/>
      <c r="AP1463" s="129"/>
    </row>
    <row r="1464" spans="1:42" x14ac:dyDescent="0.25">
      <c r="A1464" s="92">
        <v>110</v>
      </c>
      <c r="B1464" s="435" t="e">
        <f>CONCATENATE(Revisión_Avance_Periodo!$D1296,";",Revisión_Avance_Periodo!$F1296,";",Revisión_Avance_Periodo!$L1296)</f>
        <v>#REF!</v>
      </c>
      <c r="C1464" s="435" t="e">
        <f t="shared" si="113"/>
        <v>#REF!</v>
      </c>
      <c r="D1464" s="114" t="e">
        <f>VLOOKUP($A1464,#REF!,3,FALSE)</f>
        <v>#REF!</v>
      </c>
      <c r="E1464" s="436" t="e">
        <f>VLOOKUP($A1464,#REF!,4,FALSE)</f>
        <v>#REF!</v>
      </c>
      <c r="F1464" s="102" t="e">
        <f>VLOOKUP($A1464,#REF!,5,FALSE)</f>
        <v>#REF!</v>
      </c>
      <c r="G1464" s="93" t="e">
        <f>VLOOKUP($A1464,#REF!,8,FALSE)</f>
        <v>#REF!</v>
      </c>
      <c r="H1464" s="93" t="e">
        <f>VLOOKUP($A1464,#REF!,7,FALSE)</f>
        <v>#REF!</v>
      </c>
      <c r="I1464" s="438" t="e">
        <f>VLOOKUP($A1464,#REF!,10,FALSE)</f>
        <v>#REF!</v>
      </c>
      <c r="J1464" s="93" t="e">
        <f>VLOOKUP($A1464,#REF!,11,FALSE)</f>
        <v>#REF!</v>
      </c>
      <c r="K1464" s="114" t="e">
        <f>VLOOKUP($A1464,#REF!,12,FALSE)</f>
        <v>#REF!</v>
      </c>
      <c r="L1464" s="93" t="e">
        <f>VLOOKUP($A1464,#REF!,13,FALSE)</f>
        <v>#REF!</v>
      </c>
      <c r="M1464" s="438" t="e">
        <f>VLOOKUP($A1464,#REF!,14,FALSE)</f>
        <v>#REF!</v>
      </c>
      <c r="N1464" s="102" t="e">
        <f>VLOOKUP($A1464,#REF!,15,FALSE)</f>
        <v>#REF!</v>
      </c>
      <c r="O1464" s="102" t="e">
        <f>VLOOKUP($A1464,#REF!,18,FALSE)</f>
        <v>#REF!</v>
      </c>
      <c r="P1464" s="93" t="e">
        <f>VLOOKUP($A1464,#REF!,41,FALSE)</f>
        <v>#REF!</v>
      </c>
      <c r="Q1464" s="115" t="e">
        <f>VLOOKUP(Revisión_Avance_Periodo!$L1296,#REF!,30,FALSE)</f>
        <v>#REF!</v>
      </c>
      <c r="R1464" s="116">
        <v>2019</v>
      </c>
      <c r="S1464" s="196">
        <v>43799</v>
      </c>
      <c r="T1464" s="116" t="s">
        <v>78</v>
      </c>
      <c r="U1464" s="147" t="e">
        <f>INDEX(#REF!,MATCH(Revisión_Avance_Periodo!$L1464,#REF!,0),MATCH(Revisión_Avance_Periodo!$T1464,#REF!,0))</f>
        <v>#REF!</v>
      </c>
      <c r="V1464" s="147" t="e">
        <f>INDEX(#REF!,MATCH(Revisión_Avance_Periodo!$L1464,#REF!,0),MATCH(Revisión_Avance_Periodo!$T1464,#REF!,0))</f>
        <v>#REF!</v>
      </c>
      <c r="W1464" s="118">
        <f>IFERROR((V1464/U1464),0)</f>
        <v>0</v>
      </c>
      <c r="X1464" s="116" t="str">
        <f>VLOOKUP(W1464,Tabla_Estado_Meta_OAP_2019[#All],3,TRUE)</f>
        <v>Por Ejecutar</v>
      </c>
      <c r="Y1464" s="150" t="e">
        <f>SUBTOTAL(9,$U$206:$U1464)</f>
        <v>#REF!</v>
      </c>
      <c r="Z1464" s="151" t="e">
        <f>SUBTOTAL(9,$V$206:$V1464)</f>
        <v>#REF!</v>
      </c>
      <c r="AA1464" s="159">
        <f>IFERROR(+Revisión_Avance_Periodo!$Z1464/Revisión_Avance_Periodo!$Y1464,0)</f>
        <v>0</v>
      </c>
      <c r="AB1464" s="126"/>
      <c r="AC1464" s="127"/>
      <c r="AD1464" s="125"/>
      <c r="AE1464" s="125"/>
      <c r="AF1464" s="128"/>
      <c r="AG1464" s="129"/>
      <c r="AH1464" s="150" t="e">
        <f>SUBTOTAL(9,$U$1286:$U1464)</f>
        <v>#REF!</v>
      </c>
      <c r="AI1464" s="151" t="e">
        <f>SUBTOTAL(9,$V$1286:$V1464)</f>
        <v>#REF!</v>
      </c>
      <c r="AJ1464" s="159">
        <f>IFERROR(+Revisión_Avance_Periodo!$Z1296/Revisión_Avance_Periodo!$Y1296,0)</f>
        <v>0</v>
      </c>
      <c r="AK1464" s="126"/>
      <c r="AL1464" s="127"/>
      <c r="AM1464" s="125"/>
      <c r="AN1464" s="125"/>
      <c r="AO1464" s="128"/>
      <c r="AP1464" s="129"/>
    </row>
    <row r="1465" spans="1:42" ht="15.75" thickBot="1" x14ac:dyDescent="0.3">
      <c r="A1465" s="97">
        <v>110</v>
      </c>
      <c r="B1465" s="435" t="e">
        <f>CONCATENATE(Revisión_Avance_Periodo!$D1297,";",Revisión_Avance_Periodo!$F1297,";",Revisión_Avance_Periodo!$L1297)</f>
        <v>#REF!</v>
      </c>
      <c r="C1465" s="435" t="e">
        <f t="shared" si="113"/>
        <v>#REF!</v>
      </c>
      <c r="D1465" s="123" t="e">
        <f>VLOOKUP($A1465,#REF!,3,FALSE)</f>
        <v>#REF!</v>
      </c>
      <c r="E1465" s="436" t="e">
        <f>VLOOKUP($A1465,#REF!,4,FALSE)</f>
        <v>#REF!</v>
      </c>
      <c r="F1465" s="103" t="e">
        <f>VLOOKUP($A1465,#REF!,5,FALSE)</f>
        <v>#REF!</v>
      </c>
      <c r="G1465" s="98" t="e">
        <f>VLOOKUP($A1465,#REF!,8,FALSE)</f>
        <v>#REF!</v>
      </c>
      <c r="H1465" s="93" t="e">
        <f>VLOOKUP($A1465,#REF!,7,FALSE)</f>
        <v>#REF!</v>
      </c>
      <c r="I1465" s="438" t="e">
        <f>VLOOKUP($A1465,#REF!,10,FALSE)</f>
        <v>#REF!</v>
      </c>
      <c r="J1465" s="98" t="e">
        <f>VLOOKUP($A1465,#REF!,11,FALSE)</f>
        <v>#REF!</v>
      </c>
      <c r="K1465" s="114" t="e">
        <f>VLOOKUP($A1465,#REF!,12,FALSE)</f>
        <v>#REF!</v>
      </c>
      <c r="L1465" s="98" t="e">
        <f>VLOOKUP($A1465,#REF!,13,FALSE)</f>
        <v>#REF!</v>
      </c>
      <c r="M1465" s="438" t="e">
        <f>VLOOKUP($A1465,#REF!,14,FALSE)</f>
        <v>#REF!</v>
      </c>
      <c r="N1465" s="103" t="e">
        <f>VLOOKUP($A1465,#REF!,15,FALSE)</f>
        <v>#REF!</v>
      </c>
      <c r="O1465" s="103" t="e">
        <f>VLOOKUP($A1465,#REF!,18,FALSE)</f>
        <v>#REF!</v>
      </c>
      <c r="P1465" s="93" t="e">
        <f>VLOOKUP($A1465,#REF!,41,FALSE)</f>
        <v>#REF!</v>
      </c>
      <c r="Q1465" s="115" t="e">
        <f>VLOOKUP(Revisión_Avance_Periodo!$L1297,#REF!,30,FALSE)</f>
        <v>#REF!</v>
      </c>
      <c r="R1465" s="116">
        <v>2019</v>
      </c>
      <c r="S1465" s="196">
        <v>43829</v>
      </c>
      <c r="T1465" s="124" t="s">
        <v>79</v>
      </c>
      <c r="U1465" s="147" t="e">
        <f>INDEX(#REF!,MATCH(Revisión_Avance_Periodo!$L1465,#REF!,0),MATCH(Revisión_Avance_Periodo!$T1465,#REF!,0))</f>
        <v>#REF!</v>
      </c>
      <c r="V1465" s="147" t="e">
        <f>INDEX(#REF!,MATCH(Revisión_Avance_Periodo!$L1465,#REF!,0),MATCH(Revisión_Avance_Periodo!$T1465,#REF!,0))</f>
        <v>#REF!</v>
      </c>
      <c r="W1465" s="130" t="e">
        <f>V1465/U1465</f>
        <v>#REF!</v>
      </c>
      <c r="X1465" s="124" t="e">
        <f>VLOOKUP(W1465,Tabla_Estado_Meta_OAP_2019[#All],3,TRUE)</f>
        <v>#REF!</v>
      </c>
      <c r="Y1465" s="150" t="e">
        <f>SUBTOTAL(9,$U$206:$U1465)</f>
        <v>#REF!</v>
      </c>
      <c r="Z1465" s="151" t="e">
        <f>SUBTOTAL(9,$V$206:$V1465)</f>
        <v>#REF!</v>
      </c>
      <c r="AA1465" s="159">
        <f>IFERROR(+Revisión_Avance_Periodo!$Z1465/Revisión_Avance_Periodo!$Y1465,0)</f>
        <v>0</v>
      </c>
      <c r="AB1465" s="126"/>
      <c r="AC1465" s="127"/>
      <c r="AD1465" s="125"/>
      <c r="AE1465" s="125"/>
      <c r="AF1465" s="128"/>
      <c r="AG1465" s="129"/>
      <c r="AH1465" s="150" t="e">
        <f>SUBTOTAL(9,$U$1286:$U1465)</f>
        <v>#REF!</v>
      </c>
      <c r="AI1465" s="151" t="e">
        <f>SUBTOTAL(9,$V$1286:$V1465)</f>
        <v>#REF!</v>
      </c>
      <c r="AJ1465" s="159">
        <f>IFERROR(+Revisión_Avance_Periodo!$Z1297/Revisión_Avance_Periodo!$Y1297,0)</f>
        <v>0</v>
      </c>
      <c r="AK1465" s="126"/>
      <c r="AL1465" s="127"/>
      <c r="AM1465" s="125"/>
      <c r="AN1465" s="125"/>
      <c r="AO1465" s="128"/>
      <c r="AP1465" s="129"/>
    </row>
    <row r="1466" spans="1:42" x14ac:dyDescent="0.25">
      <c r="A1466" s="92">
        <v>111</v>
      </c>
      <c r="B1466" s="435" t="e">
        <f>CONCATENATE(Revisión_Avance_Periodo!$D1298,";",Revisión_Avance_Periodo!$F1298,";",Revisión_Avance_Periodo!$L1298)</f>
        <v>#REF!</v>
      </c>
      <c r="C1466" s="435" t="e">
        <f t="shared" si="113"/>
        <v>#REF!</v>
      </c>
      <c r="D1466" s="114" t="e">
        <f>VLOOKUP($A1466,#REF!,3,FALSE)</f>
        <v>#REF!</v>
      </c>
      <c r="E1466" s="436" t="e">
        <f>VLOOKUP($A1466,#REF!,4,FALSE)</f>
        <v>#REF!</v>
      </c>
      <c r="F1466" s="102" t="e">
        <f>VLOOKUP($A1466,#REF!,5,FALSE)</f>
        <v>#REF!</v>
      </c>
      <c r="G1466" s="93" t="e">
        <f>VLOOKUP($A1466,#REF!,8,FALSE)</f>
        <v>#REF!</v>
      </c>
      <c r="H1466" s="93" t="e">
        <f>VLOOKUP($A1466,#REF!,7,FALSE)</f>
        <v>#REF!</v>
      </c>
      <c r="I1466" s="438" t="e">
        <f>VLOOKUP($A1466,#REF!,10,FALSE)</f>
        <v>#REF!</v>
      </c>
      <c r="J1466" s="93" t="e">
        <f>VLOOKUP($A1466,#REF!,11,FALSE)</f>
        <v>#REF!</v>
      </c>
      <c r="K1466" s="114" t="e">
        <f>VLOOKUP($A1466,#REF!,12,FALSE)</f>
        <v>#REF!</v>
      </c>
      <c r="L1466" s="93" t="e">
        <f>VLOOKUP($A1466,#REF!,13,FALSE)</f>
        <v>#REF!</v>
      </c>
      <c r="M1466" s="438" t="e">
        <f>VLOOKUP($A1466,#REF!,14,FALSE)</f>
        <v>#REF!</v>
      </c>
      <c r="N1466" s="102" t="e">
        <f>VLOOKUP($A1466,#REF!,15,FALSE)</f>
        <v>#REF!</v>
      </c>
      <c r="O1466" s="102" t="e">
        <f>VLOOKUP($A1466,#REF!,18,FALSE)</f>
        <v>#REF!</v>
      </c>
      <c r="P1466" s="93" t="e">
        <f>VLOOKUP($A1466,#REF!,41,FALSE)</f>
        <v>#REF!</v>
      </c>
      <c r="Q1466" s="115" t="e">
        <f>VLOOKUP(Revisión_Avance_Periodo!$L1298,#REF!,30,FALSE)</f>
        <v>#REF!</v>
      </c>
      <c r="R1466" s="116">
        <v>2019</v>
      </c>
      <c r="S1466" s="196">
        <v>43495</v>
      </c>
      <c r="T1466" s="116" t="s">
        <v>68</v>
      </c>
      <c r="U1466" s="440" t="e">
        <f>INDEX(#REF!,MATCH(Revisión_Avance_Periodo!$L1466,#REF!,0),MATCH(Revisión_Avance_Periodo!$T1466,#REF!,0))</f>
        <v>#REF!</v>
      </c>
      <c r="V1466" s="440" t="e">
        <f>INDEX(#REF!,MATCH(Revisión_Avance_Periodo!$L1466,#REF!,0),MATCH(Revisión_Avance_Periodo!$T1466,#REF!,0))</f>
        <v>#REF!</v>
      </c>
      <c r="W1466" s="118">
        <f t="shared" ref="W1466:W1473" si="114">IFERROR((V1466/U1466),0)</f>
        <v>0</v>
      </c>
      <c r="X1466" s="116" t="str">
        <f>VLOOKUP(W1466,Tabla_Estado_Meta_OAP_2019[#All],3,TRUE)</f>
        <v>Por Ejecutar</v>
      </c>
      <c r="Y1466" s="163" t="e">
        <f>SUBTOTAL(9,$U$206:$U1466)</f>
        <v>#REF!</v>
      </c>
      <c r="Z1466" s="161" t="e">
        <f>SUBTOTAL(9,$V$206:$V1466)</f>
        <v>#REF!</v>
      </c>
      <c r="AA1466" s="162">
        <f>IFERROR(+Revisión_Avance_Periodo!$Z1466/Revisión_Avance_Periodo!$Y1466,0)</f>
        <v>0</v>
      </c>
      <c r="AB1466" s="445" t="e">
        <f>SUBTOTAL(9,U1466:U1477)</f>
        <v>#REF!</v>
      </c>
      <c r="AC1466" s="446" t="e">
        <f>SUBTOTAL(9,V1466:V1477)</f>
        <v>#REF!</v>
      </c>
      <c r="AD1466" s="119" t="e">
        <f>+AC1466/AB1466</f>
        <v>#REF!</v>
      </c>
      <c r="AE1466" s="119" t="e">
        <f>100%-Revisión_Avance_Periodo!$AD1466</f>
        <v>#REF!</v>
      </c>
      <c r="AF1466" s="121" t="e">
        <f>VLOOKUP(AD1466,Tabla_Estado_Meta_OAP_2019[],3,TRUE)</f>
        <v>#REF!</v>
      </c>
      <c r="AG1466" s="122" t="e">
        <f>Revisión_Avance_Periodo!$AD1466*Revisión_Avance_Periodo!$Q1466</f>
        <v>#REF!</v>
      </c>
      <c r="AH1466" s="163" t="e">
        <f>SUBTOTAL(9,$U$1298:$U1466)</f>
        <v>#REF!</v>
      </c>
      <c r="AI1466" s="161" t="e">
        <f>SUBTOTAL(9,$V$1298:$V1466)</f>
        <v>#REF!</v>
      </c>
      <c r="AJ1466" s="162">
        <f>IFERROR(+Revisión_Avance_Periodo!$Z1298/Revisión_Avance_Periodo!$Y1298,0)</f>
        <v>0</v>
      </c>
      <c r="AK1466" s="445" t="e">
        <f>SUBTOTAL(9,AD1466:AD1477)</f>
        <v>#REF!</v>
      </c>
      <c r="AL1466" s="446" t="e">
        <f>SUBTOTAL(9,AE1466:AE1477)</f>
        <v>#REF!</v>
      </c>
      <c r="AM1466" s="119" t="e">
        <f>+AL1466/AK1466</f>
        <v>#REF!</v>
      </c>
      <c r="AN1466" s="119" t="e">
        <f>100%-Revisión_Avance_Periodo!$AD1298</f>
        <v>#REF!</v>
      </c>
      <c r="AO1466" s="121" t="e">
        <f>VLOOKUP(AM1466,Tabla_Estado_Meta_OAP_2019[],3,TRUE)</f>
        <v>#REF!</v>
      </c>
      <c r="AP1466" s="122" t="e">
        <f>Revisión_Avance_Periodo!$AD1298*Revisión_Avance_Periodo!$Q1298</f>
        <v>#REF!</v>
      </c>
    </row>
    <row r="1467" spans="1:42" x14ac:dyDescent="0.25">
      <c r="A1467" s="97">
        <v>111</v>
      </c>
      <c r="B1467" s="435" t="e">
        <f>CONCATENATE(Revisión_Avance_Periodo!$D1299,";",Revisión_Avance_Periodo!$F1299,";",Revisión_Avance_Periodo!$L1299)</f>
        <v>#REF!</v>
      </c>
      <c r="C1467" s="435" t="e">
        <f t="shared" si="113"/>
        <v>#REF!</v>
      </c>
      <c r="D1467" s="123" t="e">
        <f>VLOOKUP($A1467,#REF!,3,FALSE)</f>
        <v>#REF!</v>
      </c>
      <c r="E1467" s="436" t="e">
        <f>VLOOKUP($A1467,#REF!,4,FALSE)</f>
        <v>#REF!</v>
      </c>
      <c r="F1467" s="103" t="e">
        <f>VLOOKUP($A1467,#REF!,5,FALSE)</f>
        <v>#REF!</v>
      </c>
      <c r="G1467" s="98" t="e">
        <f>VLOOKUP($A1467,#REF!,8,FALSE)</f>
        <v>#REF!</v>
      </c>
      <c r="H1467" s="93" t="e">
        <f>VLOOKUP($A1467,#REF!,7,FALSE)</f>
        <v>#REF!</v>
      </c>
      <c r="I1467" s="438" t="e">
        <f>VLOOKUP($A1467,#REF!,10,FALSE)</f>
        <v>#REF!</v>
      </c>
      <c r="J1467" s="98" t="e">
        <f>VLOOKUP($A1467,#REF!,11,FALSE)</f>
        <v>#REF!</v>
      </c>
      <c r="K1467" s="114" t="e">
        <f>VLOOKUP($A1467,#REF!,12,FALSE)</f>
        <v>#REF!</v>
      </c>
      <c r="L1467" s="98" t="e">
        <f>VLOOKUP($A1467,#REF!,13,FALSE)</f>
        <v>#REF!</v>
      </c>
      <c r="M1467" s="438" t="e">
        <f>VLOOKUP($A1467,#REF!,14,FALSE)</f>
        <v>#REF!</v>
      </c>
      <c r="N1467" s="103" t="e">
        <f>VLOOKUP($A1467,#REF!,15,FALSE)</f>
        <v>#REF!</v>
      </c>
      <c r="O1467" s="103" t="e">
        <f>VLOOKUP($A1467,#REF!,18,FALSE)</f>
        <v>#REF!</v>
      </c>
      <c r="P1467" s="93" t="e">
        <f>VLOOKUP($A1467,#REF!,41,FALSE)</f>
        <v>#REF!</v>
      </c>
      <c r="Q1467" s="115" t="e">
        <f>VLOOKUP(Revisión_Avance_Periodo!$L1299,#REF!,30,FALSE)</f>
        <v>#REF!</v>
      </c>
      <c r="R1467" s="116">
        <v>2019</v>
      </c>
      <c r="S1467" s="196">
        <v>43524</v>
      </c>
      <c r="T1467" s="124" t="s">
        <v>69</v>
      </c>
      <c r="U1467" s="440" t="e">
        <f>INDEX(#REF!,MATCH(Revisión_Avance_Periodo!$L1467,#REF!,0),MATCH(Revisión_Avance_Periodo!$T1467,#REF!,0))</f>
        <v>#REF!</v>
      </c>
      <c r="V1467" s="440" t="e">
        <f>INDEX(#REF!,MATCH(Revisión_Avance_Periodo!$L1467,#REF!,0),MATCH(Revisión_Avance_Periodo!$T1467,#REF!,0))</f>
        <v>#REF!</v>
      </c>
      <c r="W1467" s="118">
        <f t="shared" si="114"/>
        <v>0</v>
      </c>
      <c r="X1467" s="124" t="str">
        <f>VLOOKUP(W1467,Tabla_Estado_Meta_OAP_2019[#All],3,TRUE)</f>
        <v>Por Ejecutar</v>
      </c>
      <c r="Y1467" s="164" t="e">
        <f>SUBTOTAL(9,$U$206:$U1467)</f>
        <v>#REF!</v>
      </c>
      <c r="Z1467" s="158" t="e">
        <f>SUBTOTAL(9,$V$206:$V1467)</f>
        <v>#REF!</v>
      </c>
      <c r="AA1467" s="159">
        <f>IFERROR(+Revisión_Avance_Periodo!$Z1467/Revisión_Avance_Periodo!$Y1467,0)</f>
        <v>0</v>
      </c>
      <c r="AB1467" s="126"/>
      <c r="AC1467" s="127"/>
      <c r="AD1467" s="125"/>
      <c r="AE1467" s="125"/>
      <c r="AF1467" s="128"/>
      <c r="AG1467" s="129"/>
      <c r="AH1467" s="164" t="e">
        <f>SUBTOTAL(9,$U$1298:$U1467)</f>
        <v>#REF!</v>
      </c>
      <c r="AI1467" s="158" t="e">
        <f>SUBTOTAL(9,$V$1298:$V1467)</f>
        <v>#REF!</v>
      </c>
      <c r="AJ1467" s="159">
        <f>IFERROR(+Revisión_Avance_Periodo!$Z1299/Revisión_Avance_Periodo!$Y1299,0)</f>
        <v>0</v>
      </c>
      <c r="AK1467" s="126"/>
      <c r="AL1467" s="127"/>
      <c r="AM1467" s="125"/>
      <c r="AN1467" s="125"/>
      <c r="AO1467" s="128"/>
      <c r="AP1467" s="129"/>
    </row>
    <row r="1468" spans="1:42" x14ac:dyDescent="0.25">
      <c r="A1468" s="92">
        <v>111</v>
      </c>
      <c r="B1468" s="435" t="e">
        <f>CONCATENATE(Revisión_Avance_Periodo!$D1300,";",Revisión_Avance_Periodo!$F1300,";",Revisión_Avance_Periodo!$L1300)</f>
        <v>#REF!</v>
      </c>
      <c r="C1468" s="435" t="e">
        <f t="shared" si="113"/>
        <v>#REF!</v>
      </c>
      <c r="D1468" s="114" t="e">
        <f>VLOOKUP($A1468,#REF!,3,FALSE)</f>
        <v>#REF!</v>
      </c>
      <c r="E1468" s="436" t="e">
        <f>VLOOKUP($A1468,#REF!,4,FALSE)</f>
        <v>#REF!</v>
      </c>
      <c r="F1468" s="102" t="e">
        <f>VLOOKUP($A1468,#REF!,5,FALSE)</f>
        <v>#REF!</v>
      </c>
      <c r="G1468" s="93" t="e">
        <f>VLOOKUP($A1468,#REF!,8,FALSE)</f>
        <v>#REF!</v>
      </c>
      <c r="H1468" s="93" t="e">
        <f>VLOOKUP($A1468,#REF!,7,FALSE)</f>
        <v>#REF!</v>
      </c>
      <c r="I1468" s="438" t="e">
        <f>VLOOKUP($A1468,#REF!,10,FALSE)</f>
        <v>#REF!</v>
      </c>
      <c r="J1468" s="93" t="e">
        <f>VLOOKUP($A1468,#REF!,11,FALSE)</f>
        <v>#REF!</v>
      </c>
      <c r="K1468" s="114" t="e">
        <f>VLOOKUP($A1468,#REF!,12,FALSE)</f>
        <v>#REF!</v>
      </c>
      <c r="L1468" s="93" t="e">
        <f>VLOOKUP($A1468,#REF!,13,FALSE)</f>
        <v>#REF!</v>
      </c>
      <c r="M1468" s="438" t="e">
        <f>VLOOKUP($A1468,#REF!,14,FALSE)</f>
        <v>#REF!</v>
      </c>
      <c r="N1468" s="102" t="e">
        <f>VLOOKUP($A1468,#REF!,15,FALSE)</f>
        <v>#REF!</v>
      </c>
      <c r="O1468" s="102" t="e">
        <f>VLOOKUP($A1468,#REF!,18,FALSE)</f>
        <v>#REF!</v>
      </c>
      <c r="P1468" s="93" t="e">
        <f>VLOOKUP($A1468,#REF!,41,FALSE)</f>
        <v>#REF!</v>
      </c>
      <c r="Q1468" s="115" t="e">
        <f>VLOOKUP(Revisión_Avance_Periodo!$L1300,#REF!,30,FALSE)</f>
        <v>#REF!</v>
      </c>
      <c r="R1468" s="116">
        <v>2019</v>
      </c>
      <c r="S1468" s="196">
        <v>43554</v>
      </c>
      <c r="T1468" s="116" t="s">
        <v>70</v>
      </c>
      <c r="U1468" s="440" t="e">
        <f>INDEX(#REF!,MATCH(Revisión_Avance_Periodo!$L1468,#REF!,0),MATCH(Revisión_Avance_Periodo!$T1468,#REF!,0))</f>
        <v>#REF!</v>
      </c>
      <c r="V1468" s="440" t="e">
        <f>INDEX(#REF!,MATCH(Revisión_Avance_Periodo!$L1468,#REF!,0),MATCH(Revisión_Avance_Periodo!$T1468,#REF!,0))</f>
        <v>#REF!</v>
      </c>
      <c r="W1468" s="118">
        <f t="shared" si="114"/>
        <v>0</v>
      </c>
      <c r="X1468" s="116" t="str">
        <f>VLOOKUP(W1468,Tabla_Estado_Meta_OAP_2019[#All],3,TRUE)</f>
        <v>Por Ejecutar</v>
      </c>
      <c r="Y1468" s="164" t="e">
        <f>SUBTOTAL(9,$U$206:$U1468)</f>
        <v>#REF!</v>
      </c>
      <c r="Z1468" s="158" t="e">
        <f>SUBTOTAL(9,$V$206:$V1468)</f>
        <v>#REF!</v>
      </c>
      <c r="AA1468" s="159">
        <f>IFERROR(+Revisión_Avance_Periodo!$Z1468/Revisión_Avance_Periodo!$Y1468,0)</f>
        <v>0</v>
      </c>
      <c r="AB1468" s="126"/>
      <c r="AC1468" s="127"/>
      <c r="AD1468" s="125"/>
      <c r="AE1468" s="125"/>
      <c r="AF1468" s="128"/>
      <c r="AG1468" s="129"/>
      <c r="AH1468" s="164" t="e">
        <f>SUBTOTAL(9,$U$1298:$U1468)</f>
        <v>#REF!</v>
      </c>
      <c r="AI1468" s="158" t="e">
        <f>SUBTOTAL(9,$V$1298:$V1468)</f>
        <v>#REF!</v>
      </c>
      <c r="AJ1468" s="159">
        <f>IFERROR(+Revisión_Avance_Periodo!$Z1300/Revisión_Avance_Periodo!$Y1300,0)</f>
        <v>0</v>
      </c>
      <c r="AK1468" s="126"/>
      <c r="AL1468" s="127"/>
      <c r="AM1468" s="125"/>
      <c r="AN1468" s="125"/>
      <c r="AO1468" s="128"/>
      <c r="AP1468" s="129"/>
    </row>
    <row r="1469" spans="1:42" x14ac:dyDescent="0.25">
      <c r="A1469" s="97">
        <v>111</v>
      </c>
      <c r="B1469" s="435" t="e">
        <f>CONCATENATE(Revisión_Avance_Periodo!$D1301,";",Revisión_Avance_Periodo!$F1301,";",Revisión_Avance_Periodo!$L1301)</f>
        <v>#REF!</v>
      </c>
      <c r="C1469" s="435" t="e">
        <f t="shared" si="113"/>
        <v>#REF!</v>
      </c>
      <c r="D1469" s="123" t="e">
        <f>VLOOKUP($A1469,#REF!,3,FALSE)</f>
        <v>#REF!</v>
      </c>
      <c r="E1469" s="436" t="e">
        <f>VLOOKUP($A1469,#REF!,4,FALSE)</f>
        <v>#REF!</v>
      </c>
      <c r="F1469" s="103" t="e">
        <f>VLOOKUP($A1469,#REF!,5,FALSE)</f>
        <v>#REF!</v>
      </c>
      <c r="G1469" s="98" t="e">
        <f>VLOOKUP($A1469,#REF!,8,FALSE)</f>
        <v>#REF!</v>
      </c>
      <c r="H1469" s="93" t="e">
        <f>VLOOKUP($A1469,#REF!,7,FALSE)</f>
        <v>#REF!</v>
      </c>
      <c r="I1469" s="438" t="e">
        <f>VLOOKUP($A1469,#REF!,10,FALSE)</f>
        <v>#REF!</v>
      </c>
      <c r="J1469" s="98" t="e">
        <f>VLOOKUP($A1469,#REF!,11,FALSE)</f>
        <v>#REF!</v>
      </c>
      <c r="K1469" s="114" t="e">
        <f>VLOOKUP($A1469,#REF!,12,FALSE)</f>
        <v>#REF!</v>
      </c>
      <c r="L1469" s="98" t="e">
        <f>VLOOKUP($A1469,#REF!,13,FALSE)</f>
        <v>#REF!</v>
      </c>
      <c r="M1469" s="438" t="e">
        <f>VLOOKUP($A1469,#REF!,14,FALSE)</f>
        <v>#REF!</v>
      </c>
      <c r="N1469" s="103" t="e">
        <f>VLOOKUP($A1469,#REF!,15,FALSE)</f>
        <v>#REF!</v>
      </c>
      <c r="O1469" s="103" t="e">
        <f>VLOOKUP($A1469,#REF!,18,FALSE)</f>
        <v>#REF!</v>
      </c>
      <c r="P1469" s="93" t="e">
        <f>VLOOKUP($A1469,#REF!,41,FALSE)</f>
        <v>#REF!</v>
      </c>
      <c r="Q1469" s="115" t="e">
        <f>VLOOKUP(Revisión_Avance_Periodo!$L1301,#REF!,30,FALSE)</f>
        <v>#REF!</v>
      </c>
      <c r="R1469" s="116">
        <v>2019</v>
      </c>
      <c r="S1469" s="196">
        <v>43585</v>
      </c>
      <c r="T1469" s="124" t="s">
        <v>71</v>
      </c>
      <c r="U1469" s="440" t="e">
        <f>INDEX(#REF!,MATCH(Revisión_Avance_Periodo!$L1469,#REF!,0),MATCH(Revisión_Avance_Periodo!$T1469,#REF!,0))</f>
        <v>#REF!</v>
      </c>
      <c r="V1469" s="440" t="e">
        <f>INDEX(#REF!,MATCH(Revisión_Avance_Periodo!$L1469,#REF!,0),MATCH(Revisión_Avance_Periodo!$T1469,#REF!,0))</f>
        <v>#REF!</v>
      </c>
      <c r="W1469" s="118">
        <f t="shared" si="114"/>
        <v>0</v>
      </c>
      <c r="X1469" s="124" t="str">
        <f>VLOOKUP(W1469,Tabla_Estado_Meta_OAP_2019[#All],3,TRUE)</f>
        <v>Por Ejecutar</v>
      </c>
      <c r="Y1469" s="164" t="e">
        <f>SUBTOTAL(9,$U$206:$U1469)</f>
        <v>#REF!</v>
      </c>
      <c r="Z1469" s="158" t="e">
        <f>SUBTOTAL(9,$V$206:$V1469)</f>
        <v>#REF!</v>
      </c>
      <c r="AA1469" s="159">
        <f>IFERROR(+Revisión_Avance_Periodo!$Z1469/Revisión_Avance_Periodo!$Y1469,0)</f>
        <v>0</v>
      </c>
      <c r="AB1469" s="126"/>
      <c r="AC1469" s="127"/>
      <c r="AD1469" s="125"/>
      <c r="AE1469" s="125"/>
      <c r="AF1469" s="128"/>
      <c r="AG1469" s="129"/>
      <c r="AH1469" s="164" t="e">
        <f>SUBTOTAL(9,$U$1298:$U1469)</f>
        <v>#REF!</v>
      </c>
      <c r="AI1469" s="158" t="e">
        <f>SUBTOTAL(9,$V$1298:$V1469)</f>
        <v>#REF!</v>
      </c>
      <c r="AJ1469" s="159">
        <f>IFERROR(+Revisión_Avance_Periodo!$Z1301/Revisión_Avance_Periodo!$Y1301,0)</f>
        <v>0</v>
      </c>
      <c r="AK1469" s="126"/>
      <c r="AL1469" s="127"/>
      <c r="AM1469" s="125"/>
      <c r="AN1469" s="125"/>
      <c r="AO1469" s="128"/>
      <c r="AP1469" s="129"/>
    </row>
    <row r="1470" spans="1:42" x14ac:dyDescent="0.25">
      <c r="A1470" s="92">
        <v>111</v>
      </c>
      <c r="B1470" s="435" t="e">
        <f>CONCATENATE(Revisión_Avance_Periodo!$D1302,";",Revisión_Avance_Periodo!$F1302,";",Revisión_Avance_Periodo!$L1302)</f>
        <v>#REF!</v>
      </c>
      <c r="C1470" s="435" t="e">
        <f t="shared" si="113"/>
        <v>#REF!</v>
      </c>
      <c r="D1470" s="114" t="e">
        <f>VLOOKUP($A1470,#REF!,3,FALSE)</f>
        <v>#REF!</v>
      </c>
      <c r="E1470" s="436" t="e">
        <f>VLOOKUP($A1470,#REF!,4,FALSE)</f>
        <v>#REF!</v>
      </c>
      <c r="F1470" s="102" t="e">
        <f>VLOOKUP($A1470,#REF!,5,FALSE)</f>
        <v>#REF!</v>
      </c>
      <c r="G1470" s="93" t="e">
        <f>VLOOKUP($A1470,#REF!,8,FALSE)</f>
        <v>#REF!</v>
      </c>
      <c r="H1470" s="93" t="e">
        <f>VLOOKUP($A1470,#REF!,7,FALSE)</f>
        <v>#REF!</v>
      </c>
      <c r="I1470" s="438" t="e">
        <f>VLOOKUP($A1470,#REF!,10,FALSE)</f>
        <v>#REF!</v>
      </c>
      <c r="J1470" s="93" t="e">
        <f>VLOOKUP($A1470,#REF!,11,FALSE)</f>
        <v>#REF!</v>
      </c>
      <c r="K1470" s="114" t="e">
        <f>VLOOKUP($A1470,#REF!,12,FALSE)</f>
        <v>#REF!</v>
      </c>
      <c r="L1470" s="93" t="e">
        <f>VLOOKUP($A1470,#REF!,13,FALSE)</f>
        <v>#REF!</v>
      </c>
      <c r="M1470" s="438" t="e">
        <f>VLOOKUP($A1470,#REF!,14,FALSE)</f>
        <v>#REF!</v>
      </c>
      <c r="N1470" s="102" t="e">
        <f>VLOOKUP($A1470,#REF!,15,FALSE)</f>
        <v>#REF!</v>
      </c>
      <c r="O1470" s="102" t="e">
        <f>VLOOKUP($A1470,#REF!,18,FALSE)</f>
        <v>#REF!</v>
      </c>
      <c r="P1470" s="93" t="e">
        <f>VLOOKUP($A1470,#REF!,41,FALSE)</f>
        <v>#REF!</v>
      </c>
      <c r="Q1470" s="115" t="e">
        <f>VLOOKUP(Revisión_Avance_Periodo!$L1302,#REF!,30,FALSE)</f>
        <v>#REF!</v>
      </c>
      <c r="R1470" s="116">
        <v>2019</v>
      </c>
      <c r="S1470" s="196">
        <v>43615</v>
      </c>
      <c r="T1470" s="116" t="s">
        <v>72</v>
      </c>
      <c r="U1470" s="440" t="e">
        <f>INDEX(#REF!,MATCH(Revisión_Avance_Periodo!$L1470,#REF!,0),MATCH(Revisión_Avance_Periodo!$T1470,#REF!,0))</f>
        <v>#REF!</v>
      </c>
      <c r="V1470" s="440" t="e">
        <f>INDEX(#REF!,MATCH(Revisión_Avance_Periodo!$L1470,#REF!,0),MATCH(Revisión_Avance_Periodo!$T1470,#REF!,0))</f>
        <v>#REF!</v>
      </c>
      <c r="W1470" s="118">
        <f t="shared" si="114"/>
        <v>0</v>
      </c>
      <c r="X1470" s="116" t="str">
        <f>VLOOKUP(W1470,Tabla_Estado_Meta_OAP_2019[#All],3,TRUE)</f>
        <v>Por Ejecutar</v>
      </c>
      <c r="Y1470" s="164" t="e">
        <f>SUBTOTAL(9,$U$206:$U1470)</f>
        <v>#REF!</v>
      </c>
      <c r="Z1470" s="158" t="e">
        <f>SUBTOTAL(9,$V$206:$V1470)</f>
        <v>#REF!</v>
      </c>
      <c r="AA1470" s="159">
        <f>IFERROR(+Revisión_Avance_Periodo!$Z1470/Revisión_Avance_Periodo!$Y1470,0)</f>
        <v>0</v>
      </c>
      <c r="AB1470" s="126"/>
      <c r="AC1470" s="127"/>
      <c r="AD1470" s="125"/>
      <c r="AE1470" s="125"/>
      <c r="AF1470" s="128"/>
      <c r="AG1470" s="129"/>
      <c r="AH1470" s="164" t="e">
        <f>SUBTOTAL(9,$U$1298:$U1470)</f>
        <v>#REF!</v>
      </c>
      <c r="AI1470" s="158" t="e">
        <f>SUBTOTAL(9,$V$1298:$V1470)</f>
        <v>#REF!</v>
      </c>
      <c r="AJ1470" s="159">
        <f>IFERROR(+Revisión_Avance_Periodo!$Z1302/Revisión_Avance_Periodo!$Y1302,0)</f>
        <v>0</v>
      </c>
      <c r="AK1470" s="126"/>
      <c r="AL1470" s="127"/>
      <c r="AM1470" s="125"/>
      <c r="AN1470" s="125"/>
      <c r="AO1470" s="128"/>
      <c r="AP1470" s="129"/>
    </row>
    <row r="1471" spans="1:42" x14ac:dyDescent="0.25">
      <c r="A1471" s="97">
        <v>111</v>
      </c>
      <c r="B1471" s="435" t="e">
        <f>CONCATENATE(Revisión_Avance_Periodo!$D1303,";",Revisión_Avance_Periodo!$F1303,";",Revisión_Avance_Periodo!$L1303)</f>
        <v>#REF!</v>
      </c>
      <c r="C1471" s="435" t="e">
        <f t="shared" si="113"/>
        <v>#REF!</v>
      </c>
      <c r="D1471" s="123" t="e">
        <f>VLOOKUP($A1471,#REF!,3,FALSE)</f>
        <v>#REF!</v>
      </c>
      <c r="E1471" s="436" t="e">
        <f>VLOOKUP($A1471,#REF!,4,FALSE)</f>
        <v>#REF!</v>
      </c>
      <c r="F1471" s="103" t="e">
        <f>VLOOKUP($A1471,#REF!,5,FALSE)</f>
        <v>#REF!</v>
      </c>
      <c r="G1471" s="98" t="e">
        <f>VLOOKUP($A1471,#REF!,8,FALSE)</f>
        <v>#REF!</v>
      </c>
      <c r="H1471" s="93" t="e">
        <f>VLOOKUP($A1471,#REF!,7,FALSE)</f>
        <v>#REF!</v>
      </c>
      <c r="I1471" s="438" t="e">
        <f>VLOOKUP($A1471,#REF!,10,FALSE)</f>
        <v>#REF!</v>
      </c>
      <c r="J1471" s="98" t="e">
        <f>VLOOKUP($A1471,#REF!,11,FALSE)</f>
        <v>#REF!</v>
      </c>
      <c r="K1471" s="114" t="e">
        <f>VLOOKUP($A1471,#REF!,12,FALSE)</f>
        <v>#REF!</v>
      </c>
      <c r="L1471" s="98" t="e">
        <f>VLOOKUP($A1471,#REF!,13,FALSE)</f>
        <v>#REF!</v>
      </c>
      <c r="M1471" s="438" t="e">
        <f>VLOOKUP($A1471,#REF!,14,FALSE)</f>
        <v>#REF!</v>
      </c>
      <c r="N1471" s="103" t="e">
        <f>VLOOKUP($A1471,#REF!,15,FALSE)</f>
        <v>#REF!</v>
      </c>
      <c r="O1471" s="103" t="e">
        <f>VLOOKUP($A1471,#REF!,18,FALSE)</f>
        <v>#REF!</v>
      </c>
      <c r="P1471" s="93" t="e">
        <f>VLOOKUP($A1471,#REF!,41,FALSE)</f>
        <v>#REF!</v>
      </c>
      <c r="Q1471" s="115" t="e">
        <f>VLOOKUP(Revisión_Avance_Periodo!$L1303,#REF!,30,FALSE)</f>
        <v>#REF!</v>
      </c>
      <c r="R1471" s="116">
        <v>2019</v>
      </c>
      <c r="S1471" s="196">
        <v>43646</v>
      </c>
      <c r="T1471" s="124" t="s">
        <v>73</v>
      </c>
      <c r="U1471" s="440" t="e">
        <f>INDEX(#REF!,MATCH(Revisión_Avance_Periodo!$L1471,#REF!,0),MATCH(Revisión_Avance_Periodo!$T1471,#REF!,0))</f>
        <v>#REF!</v>
      </c>
      <c r="V1471" s="440" t="e">
        <f>INDEX(#REF!,MATCH(Revisión_Avance_Periodo!$L1471,#REF!,0),MATCH(Revisión_Avance_Periodo!$T1471,#REF!,0))</f>
        <v>#REF!</v>
      </c>
      <c r="W1471" s="118">
        <f t="shared" si="114"/>
        <v>0</v>
      </c>
      <c r="X1471" s="124" t="str">
        <f>VLOOKUP(W1471,Tabla_Estado_Meta_OAP_2019[#All],3,TRUE)</f>
        <v>Por Ejecutar</v>
      </c>
      <c r="Y1471" s="164" t="e">
        <f>SUBTOTAL(9,$U$206:$U1471)</f>
        <v>#REF!</v>
      </c>
      <c r="Z1471" s="158" t="e">
        <f>SUBTOTAL(9,$V$206:$V1471)</f>
        <v>#REF!</v>
      </c>
      <c r="AA1471" s="159">
        <f>IFERROR(+Revisión_Avance_Periodo!$Z1471/Revisión_Avance_Periodo!$Y1471,0)</f>
        <v>0</v>
      </c>
      <c r="AB1471" s="126"/>
      <c r="AC1471" s="127"/>
      <c r="AD1471" s="125"/>
      <c r="AE1471" s="125"/>
      <c r="AF1471" s="128"/>
      <c r="AG1471" s="129"/>
      <c r="AH1471" s="164" t="e">
        <f>SUBTOTAL(9,$U$1298:$U1471)</f>
        <v>#REF!</v>
      </c>
      <c r="AI1471" s="158" t="e">
        <f>SUBTOTAL(9,$V$1298:$V1471)</f>
        <v>#REF!</v>
      </c>
      <c r="AJ1471" s="159">
        <f>IFERROR(+Revisión_Avance_Periodo!$Z1303/Revisión_Avance_Periodo!$Y1303,0)</f>
        <v>0</v>
      </c>
      <c r="AK1471" s="126"/>
      <c r="AL1471" s="127"/>
      <c r="AM1471" s="125"/>
      <c r="AN1471" s="125"/>
      <c r="AO1471" s="128"/>
      <c r="AP1471" s="129"/>
    </row>
    <row r="1472" spans="1:42" x14ac:dyDescent="0.25">
      <c r="A1472" s="92">
        <v>111</v>
      </c>
      <c r="B1472" s="435" t="e">
        <f>CONCATENATE(Revisión_Avance_Periodo!$D1304,";",Revisión_Avance_Periodo!$F1304,";",Revisión_Avance_Periodo!$L1304)</f>
        <v>#REF!</v>
      </c>
      <c r="C1472" s="435" t="e">
        <f t="shared" si="113"/>
        <v>#REF!</v>
      </c>
      <c r="D1472" s="114" t="e">
        <f>VLOOKUP($A1472,#REF!,3,FALSE)</f>
        <v>#REF!</v>
      </c>
      <c r="E1472" s="436" t="e">
        <f>VLOOKUP($A1472,#REF!,4,FALSE)</f>
        <v>#REF!</v>
      </c>
      <c r="F1472" s="102" t="e">
        <f>VLOOKUP($A1472,#REF!,5,FALSE)</f>
        <v>#REF!</v>
      </c>
      <c r="G1472" s="93" t="e">
        <f>VLOOKUP($A1472,#REF!,8,FALSE)</f>
        <v>#REF!</v>
      </c>
      <c r="H1472" s="93" t="e">
        <f>VLOOKUP($A1472,#REF!,7,FALSE)</f>
        <v>#REF!</v>
      </c>
      <c r="I1472" s="438" t="e">
        <f>VLOOKUP($A1472,#REF!,10,FALSE)</f>
        <v>#REF!</v>
      </c>
      <c r="J1472" s="93" t="e">
        <f>VLOOKUP($A1472,#REF!,11,FALSE)</f>
        <v>#REF!</v>
      </c>
      <c r="K1472" s="114" t="e">
        <f>VLOOKUP($A1472,#REF!,12,FALSE)</f>
        <v>#REF!</v>
      </c>
      <c r="L1472" s="93" t="e">
        <f>VLOOKUP($A1472,#REF!,13,FALSE)</f>
        <v>#REF!</v>
      </c>
      <c r="M1472" s="438" t="e">
        <f>VLOOKUP($A1472,#REF!,14,FALSE)</f>
        <v>#REF!</v>
      </c>
      <c r="N1472" s="102" t="e">
        <f>VLOOKUP($A1472,#REF!,15,FALSE)</f>
        <v>#REF!</v>
      </c>
      <c r="O1472" s="102" t="e">
        <f>VLOOKUP($A1472,#REF!,18,FALSE)</f>
        <v>#REF!</v>
      </c>
      <c r="P1472" s="93" t="e">
        <f>VLOOKUP($A1472,#REF!,41,FALSE)</f>
        <v>#REF!</v>
      </c>
      <c r="Q1472" s="115" t="e">
        <f>VLOOKUP(Revisión_Avance_Periodo!$L1304,#REF!,30,FALSE)</f>
        <v>#REF!</v>
      </c>
      <c r="R1472" s="116">
        <v>2019</v>
      </c>
      <c r="S1472" s="196">
        <v>43676</v>
      </c>
      <c r="T1472" s="116" t="s">
        <v>74</v>
      </c>
      <c r="U1472" s="440" t="e">
        <f>INDEX(#REF!,MATCH(Revisión_Avance_Periodo!$L1472,#REF!,0),MATCH(Revisión_Avance_Periodo!$T1472,#REF!,0))</f>
        <v>#REF!</v>
      </c>
      <c r="V1472" s="440" t="e">
        <f>INDEX(#REF!,MATCH(Revisión_Avance_Periodo!$L1472,#REF!,0),MATCH(Revisión_Avance_Periodo!$T1472,#REF!,0))</f>
        <v>#REF!</v>
      </c>
      <c r="W1472" s="118">
        <f t="shared" si="114"/>
        <v>0</v>
      </c>
      <c r="X1472" s="116" t="str">
        <f>VLOOKUP(W1472,Tabla_Estado_Meta_OAP_2019[#All],3,TRUE)</f>
        <v>Por Ejecutar</v>
      </c>
      <c r="Y1472" s="164" t="e">
        <f>SUBTOTAL(9,$U$206:$U1472)</f>
        <v>#REF!</v>
      </c>
      <c r="Z1472" s="158" t="e">
        <f>SUBTOTAL(9,$V$206:$V1472)</f>
        <v>#REF!</v>
      </c>
      <c r="AA1472" s="159">
        <f>IFERROR(+Revisión_Avance_Periodo!$Z1472/Revisión_Avance_Periodo!$Y1472,0)</f>
        <v>0</v>
      </c>
      <c r="AB1472" s="126"/>
      <c r="AC1472" s="127"/>
      <c r="AD1472" s="125"/>
      <c r="AE1472" s="125"/>
      <c r="AF1472" s="128"/>
      <c r="AG1472" s="129"/>
      <c r="AH1472" s="164" t="e">
        <f>SUBTOTAL(9,$U$1298:$U1472)</f>
        <v>#REF!</v>
      </c>
      <c r="AI1472" s="158" t="e">
        <f>SUBTOTAL(9,$V$1298:$V1472)</f>
        <v>#REF!</v>
      </c>
      <c r="AJ1472" s="159">
        <f>IFERROR(+Revisión_Avance_Periodo!$Z1304/Revisión_Avance_Periodo!$Y1304,0)</f>
        <v>0</v>
      </c>
      <c r="AK1472" s="126"/>
      <c r="AL1472" s="127"/>
      <c r="AM1472" s="125"/>
      <c r="AN1472" s="125"/>
      <c r="AO1472" s="128"/>
      <c r="AP1472" s="129"/>
    </row>
    <row r="1473" spans="1:42" x14ac:dyDescent="0.25">
      <c r="A1473" s="97">
        <v>111</v>
      </c>
      <c r="B1473" s="435" t="e">
        <f>CONCATENATE(Revisión_Avance_Periodo!$D1305,";",Revisión_Avance_Periodo!$F1305,";",Revisión_Avance_Periodo!$L1305)</f>
        <v>#REF!</v>
      </c>
      <c r="C1473" s="435" t="e">
        <f t="shared" si="113"/>
        <v>#REF!</v>
      </c>
      <c r="D1473" s="123" t="e">
        <f>VLOOKUP($A1473,#REF!,3,FALSE)</f>
        <v>#REF!</v>
      </c>
      <c r="E1473" s="436" t="e">
        <f>VLOOKUP($A1473,#REF!,4,FALSE)</f>
        <v>#REF!</v>
      </c>
      <c r="F1473" s="103" t="e">
        <f>VLOOKUP($A1473,#REF!,5,FALSE)</f>
        <v>#REF!</v>
      </c>
      <c r="G1473" s="98" t="e">
        <f>VLOOKUP($A1473,#REF!,8,FALSE)</f>
        <v>#REF!</v>
      </c>
      <c r="H1473" s="93" t="e">
        <f>VLOOKUP($A1473,#REF!,7,FALSE)</f>
        <v>#REF!</v>
      </c>
      <c r="I1473" s="438" t="e">
        <f>VLOOKUP($A1473,#REF!,10,FALSE)</f>
        <v>#REF!</v>
      </c>
      <c r="J1473" s="98" t="e">
        <f>VLOOKUP($A1473,#REF!,11,FALSE)</f>
        <v>#REF!</v>
      </c>
      <c r="K1473" s="114" t="e">
        <f>VLOOKUP($A1473,#REF!,12,FALSE)</f>
        <v>#REF!</v>
      </c>
      <c r="L1473" s="98" t="e">
        <f>VLOOKUP($A1473,#REF!,13,FALSE)</f>
        <v>#REF!</v>
      </c>
      <c r="M1473" s="438" t="e">
        <f>VLOOKUP($A1473,#REF!,14,FALSE)</f>
        <v>#REF!</v>
      </c>
      <c r="N1473" s="103" t="e">
        <f>VLOOKUP($A1473,#REF!,15,FALSE)</f>
        <v>#REF!</v>
      </c>
      <c r="O1473" s="103" t="e">
        <f>VLOOKUP($A1473,#REF!,18,FALSE)</f>
        <v>#REF!</v>
      </c>
      <c r="P1473" s="93" t="e">
        <f>VLOOKUP($A1473,#REF!,41,FALSE)</f>
        <v>#REF!</v>
      </c>
      <c r="Q1473" s="115" t="e">
        <f>VLOOKUP(Revisión_Avance_Periodo!$L1305,#REF!,30,FALSE)</f>
        <v>#REF!</v>
      </c>
      <c r="R1473" s="116">
        <v>2019</v>
      </c>
      <c r="S1473" s="196">
        <v>43707</v>
      </c>
      <c r="T1473" s="124" t="s">
        <v>75</v>
      </c>
      <c r="U1473" s="440" t="e">
        <f>INDEX(#REF!,MATCH(Revisión_Avance_Periodo!$L1473,#REF!,0),MATCH(Revisión_Avance_Periodo!$T1473,#REF!,0))</f>
        <v>#REF!</v>
      </c>
      <c r="V1473" s="440" t="e">
        <f>INDEX(#REF!,MATCH(Revisión_Avance_Periodo!$L1473,#REF!,0),MATCH(Revisión_Avance_Periodo!$T1473,#REF!,0))</f>
        <v>#REF!</v>
      </c>
      <c r="W1473" s="118">
        <f t="shared" si="114"/>
        <v>0</v>
      </c>
      <c r="X1473" s="124" t="str">
        <f>VLOOKUP(W1473,Tabla_Estado_Meta_OAP_2019[#All],3,TRUE)</f>
        <v>Por Ejecutar</v>
      </c>
      <c r="Y1473" s="164" t="e">
        <f>SUBTOTAL(9,$U$206:$U1473)</f>
        <v>#REF!</v>
      </c>
      <c r="Z1473" s="158" t="e">
        <f>SUBTOTAL(9,$V$206:$V1473)</f>
        <v>#REF!</v>
      </c>
      <c r="AA1473" s="159">
        <f>IFERROR(+Revisión_Avance_Periodo!$Z1473/Revisión_Avance_Periodo!$Y1473,0)</f>
        <v>0</v>
      </c>
      <c r="AB1473" s="126"/>
      <c r="AC1473" s="127"/>
      <c r="AD1473" s="125"/>
      <c r="AE1473" s="125"/>
      <c r="AF1473" s="128"/>
      <c r="AG1473" s="129"/>
      <c r="AH1473" s="164" t="e">
        <f>SUBTOTAL(9,$U$1298:$U1473)</f>
        <v>#REF!</v>
      </c>
      <c r="AI1473" s="158" t="e">
        <f>SUBTOTAL(9,$V$1298:$V1473)</f>
        <v>#REF!</v>
      </c>
      <c r="AJ1473" s="159">
        <f>IFERROR(+Revisión_Avance_Periodo!$Z1305/Revisión_Avance_Periodo!$Y1305,0)</f>
        <v>0</v>
      </c>
      <c r="AK1473" s="126"/>
      <c r="AL1473" s="127"/>
      <c r="AM1473" s="125"/>
      <c r="AN1473" s="125"/>
      <c r="AO1473" s="128"/>
      <c r="AP1473" s="129"/>
    </row>
    <row r="1474" spans="1:42" x14ac:dyDescent="0.25">
      <c r="A1474" s="92">
        <v>111</v>
      </c>
      <c r="B1474" s="435" t="e">
        <f>CONCATENATE(Revisión_Avance_Periodo!$D1306,";",Revisión_Avance_Periodo!$F1306,";",Revisión_Avance_Periodo!$L1306)</f>
        <v>#REF!</v>
      </c>
      <c r="C1474" s="435" t="e">
        <f t="shared" ref="C1474:C1537" si="115">CONCATENATE($N1474,";",$L1474,";",$T1474)</f>
        <v>#REF!</v>
      </c>
      <c r="D1474" s="114" t="e">
        <f>VLOOKUP($A1474,#REF!,3,FALSE)</f>
        <v>#REF!</v>
      </c>
      <c r="E1474" s="436" t="e">
        <f>VLOOKUP($A1474,#REF!,4,FALSE)</f>
        <v>#REF!</v>
      </c>
      <c r="F1474" s="102" t="e">
        <f>VLOOKUP($A1474,#REF!,5,FALSE)</f>
        <v>#REF!</v>
      </c>
      <c r="G1474" s="93" t="e">
        <f>VLOOKUP($A1474,#REF!,8,FALSE)</f>
        <v>#REF!</v>
      </c>
      <c r="H1474" s="93" t="e">
        <f>VLOOKUP($A1474,#REF!,7,FALSE)</f>
        <v>#REF!</v>
      </c>
      <c r="I1474" s="438" t="e">
        <f>VLOOKUP($A1474,#REF!,10,FALSE)</f>
        <v>#REF!</v>
      </c>
      <c r="J1474" s="93" t="e">
        <f>VLOOKUP($A1474,#REF!,11,FALSE)</f>
        <v>#REF!</v>
      </c>
      <c r="K1474" s="114" t="e">
        <f>VLOOKUP($A1474,#REF!,12,FALSE)</f>
        <v>#REF!</v>
      </c>
      <c r="L1474" s="93" t="e">
        <f>VLOOKUP($A1474,#REF!,13,FALSE)</f>
        <v>#REF!</v>
      </c>
      <c r="M1474" s="438" t="e">
        <f>VLOOKUP($A1474,#REF!,14,FALSE)</f>
        <v>#REF!</v>
      </c>
      <c r="N1474" s="102" t="e">
        <f>VLOOKUP($A1474,#REF!,15,FALSE)</f>
        <v>#REF!</v>
      </c>
      <c r="O1474" s="102" t="e">
        <f>VLOOKUP($A1474,#REF!,18,FALSE)</f>
        <v>#REF!</v>
      </c>
      <c r="P1474" s="93" t="e">
        <f>VLOOKUP($A1474,#REF!,41,FALSE)</f>
        <v>#REF!</v>
      </c>
      <c r="Q1474" s="115" t="e">
        <f>VLOOKUP(Revisión_Avance_Periodo!$L1306,#REF!,30,FALSE)</f>
        <v>#REF!</v>
      </c>
      <c r="R1474" s="116">
        <v>2019</v>
      </c>
      <c r="S1474" s="196">
        <v>43738</v>
      </c>
      <c r="T1474" s="116" t="s">
        <v>76</v>
      </c>
      <c r="U1474" s="440" t="e">
        <f>INDEX(#REF!,MATCH(Revisión_Avance_Periodo!$L1474,#REF!,0),MATCH(Revisión_Avance_Periodo!$T1474,#REF!,0))</f>
        <v>#REF!</v>
      </c>
      <c r="V1474" s="440" t="e">
        <f>INDEX(#REF!,MATCH(Revisión_Avance_Periodo!$L1474,#REF!,0),MATCH(Revisión_Avance_Periodo!$T1474,#REF!,0))</f>
        <v>#REF!</v>
      </c>
      <c r="W1474" s="141" t="e">
        <f>V1474/U1474</f>
        <v>#REF!</v>
      </c>
      <c r="X1474" s="116" t="e">
        <f>VLOOKUP(W1474,Tabla_Estado_Meta_OAP_2019[#All],3,TRUE)</f>
        <v>#REF!</v>
      </c>
      <c r="Y1474" s="164" t="e">
        <f>SUBTOTAL(9,$U$206:$U1474)</f>
        <v>#REF!</v>
      </c>
      <c r="Z1474" s="158" t="e">
        <f>SUBTOTAL(9,$V$206:$V1474)</f>
        <v>#REF!</v>
      </c>
      <c r="AA1474" s="159">
        <f>IFERROR(+Revisión_Avance_Periodo!$Z1474/Revisión_Avance_Periodo!$Y1474,0)</f>
        <v>0</v>
      </c>
      <c r="AB1474" s="126"/>
      <c r="AC1474" s="127"/>
      <c r="AD1474" s="125"/>
      <c r="AE1474" s="125"/>
      <c r="AF1474" s="128"/>
      <c r="AG1474" s="129"/>
      <c r="AH1474" s="164" t="e">
        <f>SUBTOTAL(9,$U$1298:$U1474)</f>
        <v>#REF!</v>
      </c>
      <c r="AI1474" s="158" t="e">
        <f>SUBTOTAL(9,$V$1298:$V1474)</f>
        <v>#REF!</v>
      </c>
      <c r="AJ1474" s="159">
        <f>IFERROR(+Revisión_Avance_Periodo!$Z1306/Revisión_Avance_Periodo!$Y1306,0)</f>
        <v>0</v>
      </c>
      <c r="AK1474" s="126"/>
      <c r="AL1474" s="127"/>
      <c r="AM1474" s="125"/>
      <c r="AN1474" s="125"/>
      <c r="AO1474" s="128"/>
      <c r="AP1474" s="129"/>
    </row>
    <row r="1475" spans="1:42" x14ac:dyDescent="0.25">
      <c r="A1475" s="97">
        <v>111</v>
      </c>
      <c r="B1475" s="435" t="e">
        <f>CONCATENATE(Revisión_Avance_Periodo!$D1307,";",Revisión_Avance_Periodo!$F1307,";",Revisión_Avance_Periodo!$L1307)</f>
        <v>#REF!</v>
      </c>
      <c r="C1475" s="435" t="e">
        <f t="shared" si="115"/>
        <v>#REF!</v>
      </c>
      <c r="D1475" s="123" t="e">
        <f>VLOOKUP($A1475,#REF!,3,FALSE)</f>
        <v>#REF!</v>
      </c>
      <c r="E1475" s="436" t="e">
        <f>VLOOKUP($A1475,#REF!,4,FALSE)</f>
        <v>#REF!</v>
      </c>
      <c r="F1475" s="103" t="e">
        <f>VLOOKUP($A1475,#REF!,5,FALSE)</f>
        <v>#REF!</v>
      </c>
      <c r="G1475" s="98" t="e">
        <f>VLOOKUP($A1475,#REF!,8,FALSE)</f>
        <v>#REF!</v>
      </c>
      <c r="H1475" s="93" t="e">
        <f>VLOOKUP($A1475,#REF!,7,FALSE)</f>
        <v>#REF!</v>
      </c>
      <c r="I1475" s="438" t="e">
        <f>VLOOKUP($A1475,#REF!,10,FALSE)</f>
        <v>#REF!</v>
      </c>
      <c r="J1475" s="98" t="e">
        <f>VLOOKUP($A1475,#REF!,11,FALSE)</f>
        <v>#REF!</v>
      </c>
      <c r="K1475" s="114" t="e">
        <f>VLOOKUP($A1475,#REF!,12,FALSE)</f>
        <v>#REF!</v>
      </c>
      <c r="L1475" s="98" t="e">
        <f>VLOOKUP($A1475,#REF!,13,FALSE)</f>
        <v>#REF!</v>
      </c>
      <c r="M1475" s="438" t="e">
        <f>VLOOKUP($A1475,#REF!,14,FALSE)</f>
        <v>#REF!</v>
      </c>
      <c r="N1475" s="103" t="e">
        <f>VLOOKUP($A1475,#REF!,15,FALSE)</f>
        <v>#REF!</v>
      </c>
      <c r="O1475" s="103" t="e">
        <f>VLOOKUP($A1475,#REF!,18,FALSE)</f>
        <v>#REF!</v>
      </c>
      <c r="P1475" s="93" t="e">
        <f>VLOOKUP($A1475,#REF!,41,FALSE)</f>
        <v>#REF!</v>
      </c>
      <c r="Q1475" s="115" t="e">
        <f>VLOOKUP(Revisión_Avance_Periodo!$L1307,#REF!,30,FALSE)</f>
        <v>#REF!</v>
      </c>
      <c r="R1475" s="116">
        <v>2019</v>
      </c>
      <c r="S1475" s="196">
        <v>43768</v>
      </c>
      <c r="T1475" s="124" t="s">
        <v>77</v>
      </c>
      <c r="U1475" s="440" t="e">
        <f>INDEX(#REF!,MATCH(Revisión_Avance_Periodo!$L1475,#REF!,0),MATCH(Revisión_Avance_Periodo!$T1475,#REF!,0))</f>
        <v>#REF!</v>
      </c>
      <c r="V1475" s="440" t="e">
        <f>INDEX(#REF!,MATCH(Revisión_Avance_Periodo!$L1475,#REF!,0),MATCH(Revisión_Avance_Periodo!$T1475,#REF!,0))</f>
        <v>#REF!</v>
      </c>
      <c r="W1475" s="130" t="e">
        <f>V1475/U1475</f>
        <v>#REF!</v>
      </c>
      <c r="X1475" s="124" t="e">
        <f>VLOOKUP(W1475,Tabla_Estado_Meta_OAP_2019[#All],3,TRUE)</f>
        <v>#REF!</v>
      </c>
      <c r="Y1475" s="164" t="e">
        <f>SUBTOTAL(9,$U$206:$U1475)</f>
        <v>#REF!</v>
      </c>
      <c r="Z1475" s="158" t="e">
        <f>SUBTOTAL(9,$V$206:$V1475)</f>
        <v>#REF!</v>
      </c>
      <c r="AA1475" s="159">
        <f>IFERROR(+Revisión_Avance_Periodo!$Z1475/Revisión_Avance_Periodo!$Y1475,0)</f>
        <v>0</v>
      </c>
      <c r="AB1475" s="126"/>
      <c r="AC1475" s="127"/>
      <c r="AD1475" s="125"/>
      <c r="AE1475" s="125"/>
      <c r="AF1475" s="128"/>
      <c r="AG1475" s="129"/>
      <c r="AH1475" s="164" t="e">
        <f>SUBTOTAL(9,$U$1298:$U1475)</f>
        <v>#REF!</v>
      </c>
      <c r="AI1475" s="158" t="e">
        <f>SUBTOTAL(9,$V$1298:$V1475)</f>
        <v>#REF!</v>
      </c>
      <c r="AJ1475" s="159">
        <f>IFERROR(+Revisión_Avance_Periodo!$Z1307/Revisión_Avance_Periodo!$Y1307,0)</f>
        <v>0</v>
      </c>
      <c r="AK1475" s="126"/>
      <c r="AL1475" s="127"/>
      <c r="AM1475" s="125"/>
      <c r="AN1475" s="125"/>
      <c r="AO1475" s="128"/>
      <c r="AP1475" s="129"/>
    </row>
    <row r="1476" spans="1:42" x14ac:dyDescent="0.25">
      <c r="A1476" s="92">
        <v>111</v>
      </c>
      <c r="B1476" s="435" t="e">
        <f>CONCATENATE(Revisión_Avance_Periodo!$D1308,";",Revisión_Avance_Periodo!$F1308,";",Revisión_Avance_Periodo!$L1308)</f>
        <v>#REF!</v>
      </c>
      <c r="C1476" s="435" t="e">
        <f t="shared" si="115"/>
        <v>#REF!</v>
      </c>
      <c r="D1476" s="114" t="e">
        <f>VLOOKUP($A1476,#REF!,3,FALSE)</f>
        <v>#REF!</v>
      </c>
      <c r="E1476" s="436" t="e">
        <f>VLOOKUP($A1476,#REF!,4,FALSE)</f>
        <v>#REF!</v>
      </c>
      <c r="F1476" s="102" t="e">
        <f>VLOOKUP($A1476,#REF!,5,FALSE)</f>
        <v>#REF!</v>
      </c>
      <c r="G1476" s="93" t="e">
        <f>VLOOKUP($A1476,#REF!,8,FALSE)</f>
        <v>#REF!</v>
      </c>
      <c r="H1476" s="93" t="e">
        <f>VLOOKUP($A1476,#REF!,7,FALSE)</f>
        <v>#REF!</v>
      </c>
      <c r="I1476" s="438" t="e">
        <f>VLOOKUP($A1476,#REF!,10,FALSE)</f>
        <v>#REF!</v>
      </c>
      <c r="J1476" s="93" t="e">
        <f>VLOOKUP($A1476,#REF!,11,FALSE)</f>
        <v>#REF!</v>
      </c>
      <c r="K1476" s="114" t="e">
        <f>VLOOKUP($A1476,#REF!,12,FALSE)</f>
        <v>#REF!</v>
      </c>
      <c r="L1476" s="93" t="e">
        <f>VLOOKUP($A1476,#REF!,13,FALSE)</f>
        <v>#REF!</v>
      </c>
      <c r="M1476" s="438" t="e">
        <f>VLOOKUP($A1476,#REF!,14,FALSE)</f>
        <v>#REF!</v>
      </c>
      <c r="N1476" s="102" t="e">
        <f>VLOOKUP($A1476,#REF!,15,FALSE)</f>
        <v>#REF!</v>
      </c>
      <c r="O1476" s="102" t="e">
        <f>VLOOKUP($A1476,#REF!,18,FALSE)</f>
        <v>#REF!</v>
      </c>
      <c r="P1476" s="93" t="e">
        <f>VLOOKUP($A1476,#REF!,41,FALSE)</f>
        <v>#REF!</v>
      </c>
      <c r="Q1476" s="115" t="e">
        <f>VLOOKUP(Revisión_Avance_Periodo!$L1308,#REF!,30,FALSE)</f>
        <v>#REF!</v>
      </c>
      <c r="R1476" s="116">
        <v>2019</v>
      </c>
      <c r="S1476" s="196">
        <v>43799</v>
      </c>
      <c r="T1476" s="116" t="s">
        <v>78</v>
      </c>
      <c r="U1476" s="440" t="e">
        <f>INDEX(#REF!,MATCH(Revisión_Avance_Periodo!$L1476,#REF!,0),MATCH(Revisión_Avance_Periodo!$T1476,#REF!,0))</f>
        <v>#REF!</v>
      </c>
      <c r="V1476" s="440" t="e">
        <f>INDEX(#REF!,MATCH(Revisión_Avance_Periodo!$L1476,#REF!,0),MATCH(Revisión_Avance_Periodo!$T1476,#REF!,0))</f>
        <v>#REF!</v>
      </c>
      <c r="W1476" s="130" t="e">
        <f>V1476/U1476</f>
        <v>#REF!</v>
      </c>
      <c r="X1476" s="116" t="e">
        <f>VLOOKUP(W1476,Tabla_Estado_Meta_OAP_2019[#All],3,TRUE)</f>
        <v>#REF!</v>
      </c>
      <c r="Y1476" s="164" t="e">
        <f>SUBTOTAL(9,$U$206:$U1476)</f>
        <v>#REF!</v>
      </c>
      <c r="Z1476" s="158" t="e">
        <f>SUBTOTAL(9,$V$206:$V1476)</f>
        <v>#REF!</v>
      </c>
      <c r="AA1476" s="159">
        <f>IFERROR(+Revisión_Avance_Periodo!$Z1476/Revisión_Avance_Periodo!$Y1476,0)</f>
        <v>0</v>
      </c>
      <c r="AB1476" s="126"/>
      <c r="AC1476" s="127"/>
      <c r="AD1476" s="125"/>
      <c r="AE1476" s="125"/>
      <c r="AF1476" s="128"/>
      <c r="AG1476" s="129"/>
      <c r="AH1476" s="164" t="e">
        <f>SUBTOTAL(9,$U$1298:$U1476)</f>
        <v>#REF!</v>
      </c>
      <c r="AI1476" s="158" t="e">
        <f>SUBTOTAL(9,$V$1298:$V1476)</f>
        <v>#REF!</v>
      </c>
      <c r="AJ1476" s="159">
        <f>IFERROR(+Revisión_Avance_Periodo!$Z1308/Revisión_Avance_Periodo!$Y1308,0)</f>
        <v>0</v>
      </c>
      <c r="AK1476" s="126"/>
      <c r="AL1476" s="127"/>
      <c r="AM1476" s="125"/>
      <c r="AN1476" s="125"/>
      <c r="AO1476" s="128"/>
      <c r="AP1476" s="129"/>
    </row>
    <row r="1477" spans="1:42" ht="15.75" thickBot="1" x14ac:dyDescent="0.3">
      <c r="A1477" s="97">
        <v>111</v>
      </c>
      <c r="B1477" s="435" t="e">
        <f>CONCATENATE(Revisión_Avance_Periodo!$D1309,";",Revisión_Avance_Periodo!$F1309,";",Revisión_Avance_Periodo!$L1309)</f>
        <v>#REF!</v>
      </c>
      <c r="C1477" s="435" t="e">
        <f t="shared" si="115"/>
        <v>#REF!</v>
      </c>
      <c r="D1477" s="123" t="e">
        <f>VLOOKUP($A1477,#REF!,3,FALSE)</f>
        <v>#REF!</v>
      </c>
      <c r="E1477" s="436" t="e">
        <f>VLOOKUP($A1477,#REF!,4,FALSE)</f>
        <v>#REF!</v>
      </c>
      <c r="F1477" s="103" t="e">
        <f>VLOOKUP($A1477,#REF!,5,FALSE)</f>
        <v>#REF!</v>
      </c>
      <c r="G1477" s="98" t="e">
        <f>VLOOKUP($A1477,#REF!,8,FALSE)</f>
        <v>#REF!</v>
      </c>
      <c r="H1477" s="93" t="e">
        <f>VLOOKUP($A1477,#REF!,7,FALSE)</f>
        <v>#REF!</v>
      </c>
      <c r="I1477" s="438" t="e">
        <f>VLOOKUP($A1477,#REF!,10,FALSE)</f>
        <v>#REF!</v>
      </c>
      <c r="J1477" s="98" t="e">
        <f>VLOOKUP($A1477,#REF!,11,FALSE)</f>
        <v>#REF!</v>
      </c>
      <c r="K1477" s="114" t="e">
        <f>VLOOKUP($A1477,#REF!,12,FALSE)</f>
        <v>#REF!</v>
      </c>
      <c r="L1477" s="98" t="e">
        <f>VLOOKUP($A1477,#REF!,13,FALSE)</f>
        <v>#REF!</v>
      </c>
      <c r="M1477" s="438" t="e">
        <f>VLOOKUP($A1477,#REF!,14,FALSE)</f>
        <v>#REF!</v>
      </c>
      <c r="N1477" s="103" t="e">
        <f>VLOOKUP($A1477,#REF!,15,FALSE)</f>
        <v>#REF!</v>
      </c>
      <c r="O1477" s="103" t="e">
        <f>VLOOKUP($A1477,#REF!,18,FALSE)</f>
        <v>#REF!</v>
      </c>
      <c r="P1477" s="93" t="e">
        <f>VLOOKUP($A1477,#REF!,41,FALSE)</f>
        <v>#REF!</v>
      </c>
      <c r="Q1477" s="115" t="e">
        <f>VLOOKUP(Revisión_Avance_Periodo!$L1309,#REF!,30,FALSE)</f>
        <v>#REF!</v>
      </c>
      <c r="R1477" s="116">
        <v>2019</v>
      </c>
      <c r="S1477" s="196">
        <v>43829</v>
      </c>
      <c r="T1477" s="124" t="s">
        <v>79</v>
      </c>
      <c r="U1477" s="440" t="e">
        <f>INDEX(#REF!,MATCH(Revisión_Avance_Periodo!$L1477,#REF!,0),MATCH(Revisión_Avance_Periodo!$T1477,#REF!,0))</f>
        <v>#REF!</v>
      </c>
      <c r="V1477" s="440" t="e">
        <f>INDEX(#REF!,MATCH(Revisión_Avance_Periodo!$L1477,#REF!,0),MATCH(Revisión_Avance_Periodo!$T1477,#REF!,0))</f>
        <v>#REF!</v>
      </c>
      <c r="W1477" s="130" t="e">
        <f>V1477/U1477</f>
        <v>#REF!</v>
      </c>
      <c r="X1477" s="124" t="e">
        <f>VLOOKUP(W1477,Tabla_Estado_Meta_OAP_2019[#All],3,TRUE)</f>
        <v>#REF!</v>
      </c>
      <c r="Y1477" s="164" t="e">
        <f>SUBTOTAL(9,$U$206:$U1477)</f>
        <v>#REF!</v>
      </c>
      <c r="Z1477" s="158" t="e">
        <f>SUBTOTAL(9,$V$206:$V1477)</f>
        <v>#REF!</v>
      </c>
      <c r="AA1477" s="159">
        <f>IFERROR(+Revisión_Avance_Periodo!$Z1477/Revisión_Avance_Periodo!$Y1477,0)</f>
        <v>0</v>
      </c>
      <c r="AB1477" s="126"/>
      <c r="AC1477" s="127"/>
      <c r="AD1477" s="125"/>
      <c r="AE1477" s="125"/>
      <c r="AF1477" s="128"/>
      <c r="AG1477" s="129"/>
      <c r="AH1477" s="164" t="e">
        <f>SUBTOTAL(9,$U$1298:$U1477)</f>
        <v>#REF!</v>
      </c>
      <c r="AI1477" s="158" t="e">
        <f>SUBTOTAL(9,$V$1298:$V1477)</f>
        <v>#REF!</v>
      </c>
      <c r="AJ1477" s="159">
        <f>IFERROR(+Revisión_Avance_Periodo!$Z1309/Revisión_Avance_Periodo!$Y1309,0)</f>
        <v>0</v>
      </c>
      <c r="AK1477" s="126"/>
      <c r="AL1477" s="127"/>
      <c r="AM1477" s="125"/>
      <c r="AN1477" s="125"/>
      <c r="AO1477" s="128"/>
      <c r="AP1477" s="129"/>
    </row>
    <row r="1478" spans="1:42" x14ac:dyDescent="0.25">
      <c r="A1478" s="92">
        <v>112</v>
      </c>
      <c r="B1478" s="435" t="e">
        <f>CONCATENATE(Revisión_Avance_Periodo!$D1310,";",Revisión_Avance_Periodo!$F1310,";",Revisión_Avance_Periodo!$L1310)</f>
        <v>#REF!</v>
      </c>
      <c r="C1478" s="435" t="e">
        <f t="shared" si="115"/>
        <v>#REF!</v>
      </c>
      <c r="D1478" s="114" t="e">
        <f>VLOOKUP($A1478,#REF!,3,FALSE)</f>
        <v>#REF!</v>
      </c>
      <c r="E1478" s="436" t="e">
        <f>VLOOKUP($A1478,#REF!,4,FALSE)</f>
        <v>#REF!</v>
      </c>
      <c r="F1478" s="102" t="e">
        <f>VLOOKUP($A1478,#REF!,5,FALSE)</f>
        <v>#REF!</v>
      </c>
      <c r="G1478" s="93" t="e">
        <f>VLOOKUP($A1478,#REF!,8,FALSE)</f>
        <v>#REF!</v>
      </c>
      <c r="H1478" s="93" t="e">
        <f>VLOOKUP($A1478,#REF!,7,FALSE)</f>
        <v>#REF!</v>
      </c>
      <c r="I1478" s="438" t="e">
        <f>VLOOKUP($A1478,#REF!,10,FALSE)</f>
        <v>#REF!</v>
      </c>
      <c r="J1478" s="93" t="e">
        <f>VLOOKUP($A1478,#REF!,11,FALSE)</f>
        <v>#REF!</v>
      </c>
      <c r="K1478" s="114" t="e">
        <f>VLOOKUP($A1478,#REF!,12,FALSE)</f>
        <v>#REF!</v>
      </c>
      <c r="L1478" s="93" t="e">
        <f>VLOOKUP($A1478,#REF!,13,FALSE)</f>
        <v>#REF!</v>
      </c>
      <c r="M1478" s="438" t="e">
        <f>VLOOKUP($A1478,#REF!,14,FALSE)</f>
        <v>#REF!</v>
      </c>
      <c r="N1478" s="102" t="e">
        <f>VLOOKUP($A1478,#REF!,15,FALSE)</f>
        <v>#REF!</v>
      </c>
      <c r="O1478" s="102" t="e">
        <f>VLOOKUP($A1478,#REF!,18,FALSE)</f>
        <v>#REF!</v>
      </c>
      <c r="P1478" s="93" t="e">
        <f>VLOOKUP($A1478,#REF!,41,FALSE)</f>
        <v>#REF!</v>
      </c>
      <c r="Q1478" s="115" t="e">
        <f>VLOOKUP(Revisión_Avance_Periodo!$L1310,#REF!,30,FALSE)</f>
        <v>#REF!</v>
      </c>
      <c r="R1478" s="116">
        <v>2019</v>
      </c>
      <c r="S1478" s="196">
        <v>43495</v>
      </c>
      <c r="T1478" s="116" t="s">
        <v>68</v>
      </c>
      <c r="U1478" s="491" t="e">
        <f>INDEX(#REF!,MATCH(Revisión_Avance_Periodo!$L1478,#REF!,0),MATCH(Revisión_Avance_Periodo!$T1478,#REF!,0))</f>
        <v>#REF!</v>
      </c>
      <c r="V1478" s="491" t="e">
        <f>INDEX(#REF!,MATCH(Revisión_Avance_Periodo!$L1478,#REF!,0),MATCH(Revisión_Avance_Periodo!$T1478,#REF!,0))</f>
        <v>#REF!</v>
      </c>
      <c r="W1478" s="143">
        <f>IFERROR((V1478/U1478),0)</f>
        <v>0</v>
      </c>
      <c r="X1478" s="116" t="str">
        <f>VLOOKUP(W1478,Tabla_Estado_Meta_OAP_2019[#All],3,TRUE)</f>
        <v>Por Ejecutar</v>
      </c>
      <c r="Y1478" s="494" t="e">
        <f>SUBTOTAL(9,$U$206:$U1478)</f>
        <v>#REF!</v>
      </c>
      <c r="Z1478" s="495" t="e">
        <f>SUBTOTAL(9,$V$206:$V1478)</f>
        <v>#REF!</v>
      </c>
      <c r="AA1478" s="162">
        <f>IFERROR(+Revisión_Avance_Periodo!$Z1478/Revisión_Avance_Periodo!$Y1478,0)</f>
        <v>0</v>
      </c>
      <c r="AB1478" s="492" t="e">
        <f>SUBTOTAL(9,U1478:U1489)</f>
        <v>#REF!</v>
      </c>
      <c r="AC1478" s="493" t="e">
        <f>SUBTOTAL(9,V1478:V1489)</f>
        <v>#REF!</v>
      </c>
      <c r="AD1478" s="119" t="e">
        <f>+AC1478/AB1478</f>
        <v>#REF!</v>
      </c>
      <c r="AE1478" s="451" t="e">
        <f>100%-Revisión_Avance_Periodo!$AD1478</f>
        <v>#REF!</v>
      </c>
      <c r="AF1478" s="121" t="e">
        <f>VLOOKUP(AD1478,Tabla_Estado_Meta_OAP_2019[],3,TRUE)</f>
        <v>#REF!</v>
      </c>
      <c r="AG1478" s="122" t="e">
        <f>Revisión_Avance_Periodo!$AD1478*Revisión_Avance_Periodo!$Q1478</f>
        <v>#REF!</v>
      </c>
      <c r="AH1478" s="494" t="e">
        <f>SUBTOTAL(9,$U$1310:$U1478)</f>
        <v>#REF!</v>
      </c>
      <c r="AI1478" s="495" t="e">
        <f>SUBTOTAL(9,$V$1310:$V1478)</f>
        <v>#REF!</v>
      </c>
      <c r="AJ1478" s="162">
        <f>IFERROR(+Revisión_Avance_Periodo!$Z1310/Revisión_Avance_Periodo!$Y1310,0)</f>
        <v>0</v>
      </c>
      <c r="AK1478" s="492" t="e">
        <f>SUBTOTAL(9,AD1478:AD1489)</f>
        <v>#REF!</v>
      </c>
      <c r="AL1478" s="493" t="e">
        <f>SUBTOTAL(9,AE1478:AE1489)</f>
        <v>#REF!</v>
      </c>
      <c r="AM1478" s="119" t="e">
        <f>+AL1478/AK1478</f>
        <v>#REF!</v>
      </c>
      <c r="AN1478" s="119">
        <f>100%-Revisión_Avance_Periodo!$AD1310</f>
        <v>1</v>
      </c>
      <c r="AO1478" s="121" t="e">
        <f>VLOOKUP(AM1478,Tabla_Estado_Meta_OAP_2019[],3,TRUE)</f>
        <v>#REF!</v>
      </c>
      <c r="AP1478" s="122" t="e">
        <f>Revisión_Avance_Periodo!$AD1310*Revisión_Avance_Periodo!$Q1310</f>
        <v>#REF!</v>
      </c>
    </row>
    <row r="1479" spans="1:42" x14ac:dyDescent="0.25">
      <c r="A1479" s="97">
        <v>112</v>
      </c>
      <c r="B1479" s="435" t="e">
        <f>CONCATENATE(Revisión_Avance_Periodo!$D1311,";",Revisión_Avance_Periodo!$F1311,";",Revisión_Avance_Periodo!$L1311)</f>
        <v>#REF!</v>
      </c>
      <c r="C1479" s="435" t="e">
        <f t="shared" si="115"/>
        <v>#REF!</v>
      </c>
      <c r="D1479" s="123" t="e">
        <f>VLOOKUP($A1479,#REF!,3,FALSE)</f>
        <v>#REF!</v>
      </c>
      <c r="E1479" s="436" t="e">
        <f>VLOOKUP($A1479,#REF!,4,FALSE)</f>
        <v>#REF!</v>
      </c>
      <c r="F1479" s="103" t="e">
        <f>VLOOKUP($A1479,#REF!,5,FALSE)</f>
        <v>#REF!</v>
      </c>
      <c r="G1479" s="98" t="e">
        <f>VLOOKUP($A1479,#REF!,8,FALSE)</f>
        <v>#REF!</v>
      </c>
      <c r="H1479" s="93" t="e">
        <f>VLOOKUP($A1479,#REF!,7,FALSE)</f>
        <v>#REF!</v>
      </c>
      <c r="I1479" s="438" t="e">
        <f>VLOOKUP($A1479,#REF!,10,FALSE)</f>
        <v>#REF!</v>
      </c>
      <c r="J1479" s="98" t="e">
        <f>VLOOKUP($A1479,#REF!,11,FALSE)</f>
        <v>#REF!</v>
      </c>
      <c r="K1479" s="114" t="e">
        <f>VLOOKUP($A1479,#REF!,12,FALSE)</f>
        <v>#REF!</v>
      </c>
      <c r="L1479" s="98" t="e">
        <f>VLOOKUP($A1479,#REF!,13,FALSE)</f>
        <v>#REF!</v>
      </c>
      <c r="M1479" s="438" t="e">
        <f>VLOOKUP($A1479,#REF!,14,FALSE)</f>
        <v>#REF!</v>
      </c>
      <c r="N1479" s="103" t="e">
        <f>VLOOKUP($A1479,#REF!,15,FALSE)</f>
        <v>#REF!</v>
      </c>
      <c r="O1479" s="103" t="e">
        <f>VLOOKUP($A1479,#REF!,18,FALSE)</f>
        <v>#REF!</v>
      </c>
      <c r="P1479" s="93" t="e">
        <f>VLOOKUP($A1479,#REF!,41,FALSE)</f>
        <v>#REF!</v>
      </c>
      <c r="Q1479" s="115" t="e">
        <f>VLOOKUP(Revisión_Avance_Periodo!$L1311,#REF!,30,FALSE)</f>
        <v>#REF!</v>
      </c>
      <c r="R1479" s="116">
        <v>2019</v>
      </c>
      <c r="S1479" s="196">
        <v>43524</v>
      </c>
      <c r="T1479" s="124" t="s">
        <v>69</v>
      </c>
      <c r="U1479" s="491" t="e">
        <f>INDEX(#REF!,MATCH(Revisión_Avance_Periodo!$L1479,#REF!,0),MATCH(Revisión_Avance_Periodo!$T1479,#REF!,0))</f>
        <v>#REF!</v>
      </c>
      <c r="V1479" s="491" t="e">
        <f>INDEX(#REF!,MATCH(Revisión_Avance_Periodo!$L1479,#REF!,0),MATCH(Revisión_Avance_Periodo!$T1479,#REF!,0))</f>
        <v>#REF!</v>
      </c>
      <c r="W1479" s="118">
        <f>IFERROR((V1479/U1479),0)</f>
        <v>0</v>
      </c>
      <c r="X1479" s="124" t="str">
        <f>VLOOKUP(W1479,Tabla_Estado_Meta_OAP_2019[#All],3,TRUE)</f>
        <v>Por Ejecutar</v>
      </c>
      <c r="Y1479" s="496" t="e">
        <f>SUBTOTAL(9,$U$206:$U1479)</f>
        <v>#REF!</v>
      </c>
      <c r="Z1479" s="497" t="e">
        <f>SUBTOTAL(9,$V$206:$V1479)</f>
        <v>#REF!</v>
      </c>
      <c r="AA1479" s="159">
        <f>IFERROR(+Revisión_Avance_Periodo!$Z1479/Revisión_Avance_Periodo!$Y1479,0)</f>
        <v>0</v>
      </c>
      <c r="AB1479" s="126"/>
      <c r="AC1479" s="127"/>
      <c r="AD1479" s="125"/>
      <c r="AE1479" s="125"/>
      <c r="AF1479" s="128"/>
      <c r="AG1479" s="129"/>
      <c r="AH1479" s="496" t="e">
        <f>SUBTOTAL(9,$U$1310:$U1479)</f>
        <v>#REF!</v>
      </c>
      <c r="AI1479" s="497" t="e">
        <f>SUBTOTAL(9,$V$1310:$V1479)</f>
        <v>#REF!</v>
      </c>
      <c r="AJ1479" s="159">
        <f>IFERROR(+Revisión_Avance_Periodo!$Z1311/Revisión_Avance_Periodo!$Y1311,0)</f>
        <v>0</v>
      </c>
      <c r="AK1479" s="126"/>
      <c r="AL1479" s="127"/>
      <c r="AM1479" s="125"/>
      <c r="AN1479" s="125"/>
      <c r="AO1479" s="128"/>
      <c r="AP1479" s="129"/>
    </row>
    <row r="1480" spans="1:42" x14ac:dyDescent="0.25">
      <c r="A1480" s="92">
        <v>112</v>
      </c>
      <c r="B1480" s="435" t="e">
        <f>CONCATENATE(Revisión_Avance_Periodo!$D1312,";",Revisión_Avance_Periodo!$F1312,";",Revisión_Avance_Periodo!$L1312)</f>
        <v>#REF!</v>
      </c>
      <c r="C1480" s="435" t="e">
        <f t="shared" si="115"/>
        <v>#REF!</v>
      </c>
      <c r="D1480" s="114" t="e">
        <f>VLOOKUP($A1480,#REF!,3,FALSE)</f>
        <v>#REF!</v>
      </c>
      <c r="E1480" s="436" t="e">
        <f>VLOOKUP($A1480,#REF!,4,FALSE)</f>
        <v>#REF!</v>
      </c>
      <c r="F1480" s="102" t="e">
        <f>VLOOKUP($A1480,#REF!,5,FALSE)</f>
        <v>#REF!</v>
      </c>
      <c r="G1480" s="93" t="e">
        <f>VLOOKUP($A1480,#REF!,8,FALSE)</f>
        <v>#REF!</v>
      </c>
      <c r="H1480" s="93" t="e">
        <f>VLOOKUP($A1480,#REF!,7,FALSE)</f>
        <v>#REF!</v>
      </c>
      <c r="I1480" s="438" t="e">
        <f>VLOOKUP($A1480,#REF!,10,FALSE)</f>
        <v>#REF!</v>
      </c>
      <c r="J1480" s="93" t="e">
        <f>VLOOKUP($A1480,#REF!,11,FALSE)</f>
        <v>#REF!</v>
      </c>
      <c r="K1480" s="114" t="e">
        <f>VLOOKUP($A1480,#REF!,12,FALSE)</f>
        <v>#REF!</v>
      </c>
      <c r="L1480" s="93" t="e">
        <f>VLOOKUP($A1480,#REF!,13,FALSE)</f>
        <v>#REF!</v>
      </c>
      <c r="M1480" s="438" t="e">
        <f>VLOOKUP($A1480,#REF!,14,FALSE)</f>
        <v>#REF!</v>
      </c>
      <c r="N1480" s="102" t="e">
        <f>VLOOKUP($A1480,#REF!,15,FALSE)</f>
        <v>#REF!</v>
      </c>
      <c r="O1480" s="102" t="e">
        <f>VLOOKUP($A1480,#REF!,18,FALSE)</f>
        <v>#REF!</v>
      </c>
      <c r="P1480" s="93" t="e">
        <f>VLOOKUP($A1480,#REF!,41,FALSE)</f>
        <v>#REF!</v>
      </c>
      <c r="Q1480" s="115" t="e">
        <f>VLOOKUP(Revisión_Avance_Periodo!$L1312,#REF!,30,FALSE)</f>
        <v>#REF!</v>
      </c>
      <c r="R1480" s="116">
        <v>2019</v>
      </c>
      <c r="S1480" s="196">
        <v>43554</v>
      </c>
      <c r="T1480" s="116" t="s">
        <v>70</v>
      </c>
      <c r="U1480" s="491" t="e">
        <f>INDEX(#REF!,MATCH(Revisión_Avance_Periodo!$L1480,#REF!,0),MATCH(Revisión_Avance_Periodo!$T1480,#REF!,0))</f>
        <v>#REF!</v>
      </c>
      <c r="V1480" s="491" t="e">
        <f>INDEX(#REF!,MATCH(Revisión_Avance_Periodo!$L1480,#REF!,0),MATCH(Revisión_Avance_Periodo!$T1480,#REF!,0))</f>
        <v>#REF!</v>
      </c>
      <c r="W1480" s="142" t="e">
        <f>V1480/U1480</f>
        <v>#REF!</v>
      </c>
      <c r="X1480" s="116" t="e">
        <f>VLOOKUP(W1480,Tabla_Estado_Meta_OAP_2019[#All],3,TRUE)</f>
        <v>#REF!</v>
      </c>
      <c r="Y1480" s="496" t="e">
        <f>SUBTOTAL(9,$U$206:$U1480)</f>
        <v>#REF!</v>
      </c>
      <c r="Z1480" s="497" t="e">
        <f>SUBTOTAL(9,$V$206:$V1480)</f>
        <v>#REF!</v>
      </c>
      <c r="AA1480" s="159">
        <f>IFERROR(+Revisión_Avance_Periodo!$Z1480/Revisión_Avance_Periodo!$Y1480,0)</f>
        <v>0</v>
      </c>
      <c r="AB1480" s="126"/>
      <c r="AC1480" s="127"/>
      <c r="AD1480" s="125"/>
      <c r="AE1480" s="125"/>
      <c r="AF1480" s="128"/>
      <c r="AG1480" s="129"/>
      <c r="AH1480" s="496" t="e">
        <f>SUBTOTAL(9,$U$1310:$U1480)</f>
        <v>#REF!</v>
      </c>
      <c r="AI1480" s="497" t="e">
        <f>SUBTOTAL(9,$V$1310:$V1480)</f>
        <v>#REF!</v>
      </c>
      <c r="AJ1480" s="159">
        <f>IFERROR(+Revisión_Avance_Periodo!$Z1312/Revisión_Avance_Periodo!$Y1312,0)</f>
        <v>0</v>
      </c>
      <c r="AK1480" s="126"/>
      <c r="AL1480" s="127"/>
      <c r="AM1480" s="125"/>
      <c r="AN1480" s="125"/>
      <c r="AO1480" s="128"/>
      <c r="AP1480" s="129"/>
    </row>
    <row r="1481" spans="1:42" x14ac:dyDescent="0.25">
      <c r="A1481" s="97">
        <v>112</v>
      </c>
      <c r="B1481" s="435" t="e">
        <f>CONCATENATE(Revisión_Avance_Periodo!$D1313,";",Revisión_Avance_Periodo!$F1313,";",Revisión_Avance_Periodo!$L1313)</f>
        <v>#REF!</v>
      </c>
      <c r="C1481" s="435" t="e">
        <f t="shared" si="115"/>
        <v>#REF!</v>
      </c>
      <c r="D1481" s="123" t="e">
        <f>VLOOKUP($A1481,#REF!,3,FALSE)</f>
        <v>#REF!</v>
      </c>
      <c r="E1481" s="436" t="e">
        <f>VLOOKUP($A1481,#REF!,4,FALSE)</f>
        <v>#REF!</v>
      </c>
      <c r="F1481" s="103" t="e">
        <f>VLOOKUP($A1481,#REF!,5,FALSE)</f>
        <v>#REF!</v>
      </c>
      <c r="G1481" s="98" t="e">
        <f>VLOOKUP($A1481,#REF!,8,FALSE)</f>
        <v>#REF!</v>
      </c>
      <c r="H1481" s="93" t="e">
        <f>VLOOKUP($A1481,#REF!,7,FALSE)</f>
        <v>#REF!</v>
      </c>
      <c r="I1481" s="438" t="e">
        <f>VLOOKUP($A1481,#REF!,10,FALSE)</f>
        <v>#REF!</v>
      </c>
      <c r="J1481" s="98" t="e">
        <f>VLOOKUP($A1481,#REF!,11,FALSE)</f>
        <v>#REF!</v>
      </c>
      <c r="K1481" s="114" t="e">
        <f>VLOOKUP($A1481,#REF!,12,FALSE)</f>
        <v>#REF!</v>
      </c>
      <c r="L1481" s="98" t="e">
        <f>VLOOKUP($A1481,#REF!,13,FALSE)</f>
        <v>#REF!</v>
      </c>
      <c r="M1481" s="438" t="e">
        <f>VLOOKUP($A1481,#REF!,14,FALSE)</f>
        <v>#REF!</v>
      </c>
      <c r="N1481" s="103" t="e">
        <f>VLOOKUP($A1481,#REF!,15,FALSE)</f>
        <v>#REF!</v>
      </c>
      <c r="O1481" s="103" t="e">
        <f>VLOOKUP($A1481,#REF!,18,FALSE)</f>
        <v>#REF!</v>
      </c>
      <c r="P1481" s="93" t="e">
        <f>VLOOKUP($A1481,#REF!,41,FALSE)</f>
        <v>#REF!</v>
      </c>
      <c r="Q1481" s="115" t="e">
        <f>VLOOKUP(Revisión_Avance_Periodo!$L1313,#REF!,30,FALSE)</f>
        <v>#REF!</v>
      </c>
      <c r="R1481" s="116">
        <v>2019</v>
      </c>
      <c r="S1481" s="196">
        <v>43585</v>
      </c>
      <c r="T1481" s="124" t="s">
        <v>71</v>
      </c>
      <c r="U1481" s="491" t="e">
        <f>INDEX(#REF!,MATCH(Revisión_Avance_Periodo!$L1481,#REF!,0),MATCH(Revisión_Avance_Periodo!$T1481,#REF!,0))</f>
        <v>#REF!</v>
      </c>
      <c r="V1481" s="491" t="e">
        <f>INDEX(#REF!,MATCH(Revisión_Avance_Periodo!$L1481,#REF!,0),MATCH(Revisión_Avance_Periodo!$T1481,#REF!,0))</f>
        <v>#REF!</v>
      </c>
      <c r="W1481" s="142" t="e">
        <f>V1481/U1481</f>
        <v>#REF!</v>
      </c>
      <c r="X1481" s="124" t="e">
        <f>VLOOKUP(W1481,Tabla_Estado_Meta_OAP_2019[#All],3,TRUE)</f>
        <v>#REF!</v>
      </c>
      <c r="Y1481" s="496" t="e">
        <f>SUBTOTAL(9,$U$206:$U1481)</f>
        <v>#REF!</v>
      </c>
      <c r="Z1481" s="497" t="e">
        <f>SUBTOTAL(9,$V$206:$V1481)</f>
        <v>#REF!</v>
      </c>
      <c r="AA1481" s="159">
        <f>IFERROR(+Revisión_Avance_Periodo!$Z1481/Revisión_Avance_Periodo!$Y1481,0)</f>
        <v>0</v>
      </c>
      <c r="AB1481" s="126"/>
      <c r="AC1481" s="127"/>
      <c r="AD1481" s="125"/>
      <c r="AE1481" s="125"/>
      <c r="AF1481" s="128"/>
      <c r="AG1481" s="129"/>
      <c r="AH1481" s="496" t="e">
        <f>SUBTOTAL(9,$U$1310:$U1481)</f>
        <v>#REF!</v>
      </c>
      <c r="AI1481" s="497" t="e">
        <f>SUBTOTAL(9,$V$1310:$V1481)</f>
        <v>#REF!</v>
      </c>
      <c r="AJ1481" s="159">
        <f>IFERROR(+Revisión_Avance_Periodo!$Z1313/Revisión_Avance_Periodo!$Y1313,0)</f>
        <v>0</v>
      </c>
      <c r="AK1481" s="126"/>
      <c r="AL1481" s="127"/>
      <c r="AM1481" s="125"/>
      <c r="AN1481" s="125"/>
      <c r="AO1481" s="128"/>
      <c r="AP1481" s="129"/>
    </row>
    <row r="1482" spans="1:42" x14ac:dyDescent="0.25">
      <c r="A1482" s="92">
        <v>112</v>
      </c>
      <c r="B1482" s="435" t="e">
        <f>CONCATENATE(Revisión_Avance_Periodo!$D1314,";",Revisión_Avance_Periodo!$F1314,";",Revisión_Avance_Periodo!$L1314)</f>
        <v>#REF!</v>
      </c>
      <c r="C1482" s="435" t="e">
        <f t="shared" si="115"/>
        <v>#REF!</v>
      </c>
      <c r="D1482" s="114" t="e">
        <f>VLOOKUP($A1482,#REF!,3,FALSE)</f>
        <v>#REF!</v>
      </c>
      <c r="E1482" s="436" t="e">
        <f>VLOOKUP($A1482,#REF!,4,FALSE)</f>
        <v>#REF!</v>
      </c>
      <c r="F1482" s="102" t="e">
        <f>VLOOKUP($A1482,#REF!,5,FALSE)</f>
        <v>#REF!</v>
      </c>
      <c r="G1482" s="93" t="e">
        <f>VLOOKUP($A1482,#REF!,8,FALSE)</f>
        <v>#REF!</v>
      </c>
      <c r="H1482" s="93" t="e">
        <f>VLOOKUP($A1482,#REF!,7,FALSE)</f>
        <v>#REF!</v>
      </c>
      <c r="I1482" s="438" t="e">
        <f>VLOOKUP($A1482,#REF!,10,FALSE)</f>
        <v>#REF!</v>
      </c>
      <c r="J1482" s="93" t="e">
        <f>VLOOKUP($A1482,#REF!,11,FALSE)</f>
        <v>#REF!</v>
      </c>
      <c r="K1482" s="114" t="e">
        <f>VLOOKUP($A1482,#REF!,12,FALSE)</f>
        <v>#REF!</v>
      </c>
      <c r="L1482" s="93" t="e">
        <f>VLOOKUP($A1482,#REF!,13,FALSE)</f>
        <v>#REF!</v>
      </c>
      <c r="M1482" s="438" t="e">
        <f>VLOOKUP($A1482,#REF!,14,FALSE)</f>
        <v>#REF!</v>
      </c>
      <c r="N1482" s="102" t="e">
        <f>VLOOKUP($A1482,#REF!,15,FALSE)</f>
        <v>#REF!</v>
      </c>
      <c r="O1482" s="102" t="e">
        <f>VLOOKUP($A1482,#REF!,18,FALSE)</f>
        <v>#REF!</v>
      </c>
      <c r="P1482" s="93" t="e">
        <f>VLOOKUP($A1482,#REF!,41,FALSE)</f>
        <v>#REF!</v>
      </c>
      <c r="Q1482" s="115" t="e">
        <f>VLOOKUP(Revisión_Avance_Periodo!$L1314,#REF!,30,FALSE)</f>
        <v>#REF!</v>
      </c>
      <c r="R1482" s="116">
        <v>2019</v>
      </c>
      <c r="S1482" s="196">
        <v>43615</v>
      </c>
      <c r="T1482" s="116" t="s">
        <v>72</v>
      </c>
      <c r="U1482" s="491" t="e">
        <f>INDEX(#REF!,MATCH(Revisión_Avance_Periodo!$L1482,#REF!,0),MATCH(Revisión_Avance_Periodo!$T1482,#REF!,0))</f>
        <v>#REF!</v>
      </c>
      <c r="V1482" s="491" t="e">
        <f>INDEX(#REF!,MATCH(Revisión_Avance_Periodo!$L1482,#REF!,0),MATCH(Revisión_Avance_Periodo!$T1482,#REF!,0))</f>
        <v>#REF!</v>
      </c>
      <c r="W1482" s="118">
        <f>IFERROR((V1482/U1482),0)</f>
        <v>0</v>
      </c>
      <c r="X1482" s="116" t="str">
        <f>VLOOKUP(W1482,Tabla_Estado_Meta_OAP_2019[#All],3,TRUE)</f>
        <v>Por Ejecutar</v>
      </c>
      <c r="Y1482" s="496" t="e">
        <f>SUBTOTAL(9,$U$206:$U1482)</f>
        <v>#REF!</v>
      </c>
      <c r="Z1482" s="497" t="e">
        <f>SUBTOTAL(9,$V$206:$V1482)</f>
        <v>#REF!</v>
      </c>
      <c r="AA1482" s="159">
        <f>IFERROR(+Revisión_Avance_Periodo!$Z1482/Revisión_Avance_Periodo!$Y1482,0)</f>
        <v>0</v>
      </c>
      <c r="AB1482" s="126"/>
      <c r="AC1482" s="127"/>
      <c r="AD1482" s="125"/>
      <c r="AE1482" s="125"/>
      <c r="AF1482" s="128"/>
      <c r="AG1482" s="129"/>
      <c r="AH1482" s="496" t="e">
        <f>SUBTOTAL(9,$U$1310:$U1482)</f>
        <v>#REF!</v>
      </c>
      <c r="AI1482" s="497" t="e">
        <f>SUBTOTAL(9,$V$1310:$V1482)</f>
        <v>#REF!</v>
      </c>
      <c r="AJ1482" s="159">
        <f>IFERROR(+Revisión_Avance_Periodo!$Z1314/Revisión_Avance_Periodo!$Y1314,0)</f>
        <v>0</v>
      </c>
      <c r="AK1482" s="126"/>
      <c r="AL1482" s="127"/>
      <c r="AM1482" s="125"/>
      <c r="AN1482" s="125"/>
      <c r="AO1482" s="128"/>
      <c r="AP1482" s="129"/>
    </row>
    <row r="1483" spans="1:42" x14ac:dyDescent="0.25">
      <c r="A1483" s="97">
        <v>112</v>
      </c>
      <c r="B1483" s="435" t="e">
        <f>CONCATENATE(Revisión_Avance_Periodo!$D1315,";",Revisión_Avance_Periodo!$F1315,";",Revisión_Avance_Periodo!$L1315)</f>
        <v>#REF!</v>
      </c>
      <c r="C1483" s="435" t="e">
        <f t="shared" si="115"/>
        <v>#REF!</v>
      </c>
      <c r="D1483" s="123" t="e">
        <f>VLOOKUP($A1483,#REF!,3,FALSE)</f>
        <v>#REF!</v>
      </c>
      <c r="E1483" s="436" t="e">
        <f>VLOOKUP($A1483,#REF!,4,FALSE)</f>
        <v>#REF!</v>
      </c>
      <c r="F1483" s="103" t="e">
        <f>VLOOKUP($A1483,#REF!,5,FALSE)</f>
        <v>#REF!</v>
      </c>
      <c r="G1483" s="98" t="e">
        <f>VLOOKUP($A1483,#REF!,8,FALSE)</f>
        <v>#REF!</v>
      </c>
      <c r="H1483" s="93" t="e">
        <f>VLOOKUP($A1483,#REF!,7,FALSE)</f>
        <v>#REF!</v>
      </c>
      <c r="I1483" s="438" t="e">
        <f>VLOOKUP($A1483,#REF!,10,FALSE)</f>
        <v>#REF!</v>
      </c>
      <c r="J1483" s="98" t="e">
        <f>VLOOKUP($A1483,#REF!,11,FALSE)</f>
        <v>#REF!</v>
      </c>
      <c r="K1483" s="114" t="e">
        <f>VLOOKUP($A1483,#REF!,12,FALSE)</f>
        <v>#REF!</v>
      </c>
      <c r="L1483" s="98" t="e">
        <f>VLOOKUP($A1483,#REF!,13,FALSE)</f>
        <v>#REF!</v>
      </c>
      <c r="M1483" s="438" t="e">
        <f>VLOOKUP($A1483,#REF!,14,FALSE)</f>
        <v>#REF!</v>
      </c>
      <c r="N1483" s="103" t="e">
        <f>VLOOKUP($A1483,#REF!,15,FALSE)</f>
        <v>#REF!</v>
      </c>
      <c r="O1483" s="103" t="e">
        <f>VLOOKUP($A1483,#REF!,18,FALSE)</f>
        <v>#REF!</v>
      </c>
      <c r="P1483" s="93" t="e">
        <f>VLOOKUP($A1483,#REF!,41,FALSE)</f>
        <v>#REF!</v>
      </c>
      <c r="Q1483" s="115" t="e">
        <f>VLOOKUP(Revisión_Avance_Periodo!$L1315,#REF!,30,FALSE)</f>
        <v>#REF!</v>
      </c>
      <c r="R1483" s="116">
        <v>2019</v>
      </c>
      <c r="S1483" s="196">
        <v>43646</v>
      </c>
      <c r="T1483" s="124" t="s">
        <v>73</v>
      </c>
      <c r="U1483" s="491" t="e">
        <f>INDEX(#REF!,MATCH(Revisión_Avance_Periodo!$L1483,#REF!,0),MATCH(Revisión_Avance_Periodo!$T1483,#REF!,0))</f>
        <v>#REF!</v>
      </c>
      <c r="V1483" s="491" t="e">
        <f>INDEX(#REF!,MATCH(Revisión_Avance_Periodo!$L1483,#REF!,0),MATCH(Revisión_Avance_Periodo!$T1483,#REF!,0))</f>
        <v>#REF!</v>
      </c>
      <c r="W1483" s="142" t="e">
        <f t="shared" ref="W1483:W1497" si="116">V1483/U1483</f>
        <v>#REF!</v>
      </c>
      <c r="X1483" s="124" t="e">
        <f>VLOOKUP(W1483,Tabla_Estado_Meta_OAP_2019[#All],3,TRUE)</f>
        <v>#REF!</v>
      </c>
      <c r="Y1483" s="496" t="e">
        <f>SUBTOTAL(9,$U$206:$U1483)</f>
        <v>#REF!</v>
      </c>
      <c r="Z1483" s="497" t="e">
        <f>SUBTOTAL(9,$V$206:$V1483)</f>
        <v>#REF!</v>
      </c>
      <c r="AA1483" s="159">
        <f>IFERROR(+Revisión_Avance_Periodo!$Z1483/Revisión_Avance_Periodo!$Y1483,0)</f>
        <v>0</v>
      </c>
      <c r="AB1483" s="126"/>
      <c r="AC1483" s="127"/>
      <c r="AD1483" s="125"/>
      <c r="AE1483" s="125"/>
      <c r="AF1483" s="128"/>
      <c r="AG1483" s="129"/>
      <c r="AH1483" s="496" t="e">
        <f>SUBTOTAL(9,$U$1310:$U1483)</f>
        <v>#REF!</v>
      </c>
      <c r="AI1483" s="497" t="e">
        <f>SUBTOTAL(9,$V$1310:$V1483)</f>
        <v>#REF!</v>
      </c>
      <c r="AJ1483" s="159">
        <f>IFERROR(+Revisión_Avance_Periodo!$Z1315/Revisión_Avance_Periodo!$Y1315,0)</f>
        <v>0</v>
      </c>
      <c r="AK1483" s="126"/>
      <c r="AL1483" s="127"/>
      <c r="AM1483" s="125"/>
      <c r="AN1483" s="125"/>
      <c r="AO1483" s="128"/>
      <c r="AP1483" s="129"/>
    </row>
    <row r="1484" spans="1:42" x14ac:dyDescent="0.25">
      <c r="A1484" s="92">
        <v>112</v>
      </c>
      <c r="B1484" s="435" t="e">
        <f>CONCATENATE(Revisión_Avance_Periodo!$D1316,";",Revisión_Avance_Periodo!$F1316,";",Revisión_Avance_Periodo!$L1316)</f>
        <v>#REF!</v>
      </c>
      <c r="C1484" s="435" t="e">
        <f t="shared" si="115"/>
        <v>#REF!</v>
      </c>
      <c r="D1484" s="114" t="e">
        <f>VLOOKUP($A1484,#REF!,3,FALSE)</f>
        <v>#REF!</v>
      </c>
      <c r="E1484" s="436" t="e">
        <f>VLOOKUP($A1484,#REF!,4,FALSE)</f>
        <v>#REF!</v>
      </c>
      <c r="F1484" s="102" t="e">
        <f>VLOOKUP($A1484,#REF!,5,FALSE)</f>
        <v>#REF!</v>
      </c>
      <c r="G1484" s="93" t="e">
        <f>VLOOKUP($A1484,#REF!,8,FALSE)</f>
        <v>#REF!</v>
      </c>
      <c r="H1484" s="93" t="e">
        <f>VLOOKUP($A1484,#REF!,7,FALSE)</f>
        <v>#REF!</v>
      </c>
      <c r="I1484" s="438" t="e">
        <f>VLOOKUP($A1484,#REF!,10,FALSE)</f>
        <v>#REF!</v>
      </c>
      <c r="J1484" s="93" t="e">
        <f>VLOOKUP($A1484,#REF!,11,FALSE)</f>
        <v>#REF!</v>
      </c>
      <c r="K1484" s="114" t="e">
        <f>VLOOKUP($A1484,#REF!,12,FALSE)</f>
        <v>#REF!</v>
      </c>
      <c r="L1484" s="93" t="e">
        <f>VLOOKUP($A1484,#REF!,13,FALSE)</f>
        <v>#REF!</v>
      </c>
      <c r="M1484" s="438" t="e">
        <f>VLOOKUP($A1484,#REF!,14,FALSE)</f>
        <v>#REF!</v>
      </c>
      <c r="N1484" s="102" t="e">
        <f>VLOOKUP($A1484,#REF!,15,FALSE)</f>
        <v>#REF!</v>
      </c>
      <c r="O1484" s="102" t="e">
        <f>VLOOKUP($A1484,#REF!,18,FALSE)</f>
        <v>#REF!</v>
      </c>
      <c r="P1484" s="93" t="e">
        <f>VLOOKUP($A1484,#REF!,41,FALSE)</f>
        <v>#REF!</v>
      </c>
      <c r="Q1484" s="115" t="e">
        <f>VLOOKUP(Revisión_Avance_Periodo!$L1316,#REF!,30,FALSE)</f>
        <v>#REF!</v>
      </c>
      <c r="R1484" s="116">
        <v>2019</v>
      </c>
      <c r="S1484" s="196">
        <v>43676</v>
      </c>
      <c r="T1484" s="116" t="s">
        <v>74</v>
      </c>
      <c r="U1484" s="491" t="e">
        <f>INDEX(#REF!,MATCH(Revisión_Avance_Periodo!$L1484,#REF!,0),MATCH(Revisión_Avance_Periodo!$T1484,#REF!,0))</f>
        <v>#REF!</v>
      </c>
      <c r="V1484" s="491" t="e">
        <f>INDEX(#REF!,MATCH(Revisión_Avance_Periodo!$L1484,#REF!,0),MATCH(Revisión_Avance_Periodo!$T1484,#REF!,0))</f>
        <v>#REF!</v>
      </c>
      <c r="W1484" s="142" t="e">
        <f t="shared" si="116"/>
        <v>#REF!</v>
      </c>
      <c r="X1484" s="116" t="e">
        <f>VLOOKUP(W1484,Tabla_Estado_Meta_OAP_2019[#All],3,TRUE)</f>
        <v>#REF!</v>
      </c>
      <c r="Y1484" s="496" t="e">
        <f>SUBTOTAL(9,$U$206:$U1484)</f>
        <v>#REF!</v>
      </c>
      <c r="Z1484" s="497" t="e">
        <f>SUBTOTAL(9,$V$206:$V1484)</f>
        <v>#REF!</v>
      </c>
      <c r="AA1484" s="159">
        <f>IFERROR(+Revisión_Avance_Periodo!$Z1484/Revisión_Avance_Periodo!$Y1484,0)</f>
        <v>0</v>
      </c>
      <c r="AB1484" s="126"/>
      <c r="AC1484" s="127"/>
      <c r="AD1484" s="125"/>
      <c r="AE1484" s="125"/>
      <c r="AF1484" s="128"/>
      <c r="AG1484" s="129"/>
      <c r="AH1484" s="496" t="e">
        <f>SUBTOTAL(9,$U$1310:$U1484)</f>
        <v>#REF!</v>
      </c>
      <c r="AI1484" s="497" t="e">
        <f>SUBTOTAL(9,$V$1310:$V1484)</f>
        <v>#REF!</v>
      </c>
      <c r="AJ1484" s="159">
        <f>IFERROR(+Revisión_Avance_Periodo!$Z1316/Revisión_Avance_Periodo!$Y1316,0)</f>
        <v>0</v>
      </c>
      <c r="AK1484" s="126"/>
      <c r="AL1484" s="127"/>
      <c r="AM1484" s="125"/>
      <c r="AN1484" s="125"/>
      <c r="AO1484" s="128"/>
      <c r="AP1484" s="129"/>
    </row>
    <row r="1485" spans="1:42" x14ac:dyDescent="0.25">
      <c r="A1485" s="97">
        <v>112</v>
      </c>
      <c r="B1485" s="435" t="e">
        <f>CONCATENATE(Revisión_Avance_Periodo!$D1317,";",Revisión_Avance_Periodo!$F1317,";",Revisión_Avance_Periodo!$L1317)</f>
        <v>#REF!</v>
      </c>
      <c r="C1485" s="435" t="e">
        <f t="shared" si="115"/>
        <v>#REF!</v>
      </c>
      <c r="D1485" s="123" t="e">
        <f>VLOOKUP($A1485,#REF!,3,FALSE)</f>
        <v>#REF!</v>
      </c>
      <c r="E1485" s="436" t="e">
        <f>VLOOKUP($A1485,#REF!,4,FALSE)</f>
        <v>#REF!</v>
      </c>
      <c r="F1485" s="103" t="e">
        <f>VLOOKUP($A1485,#REF!,5,FALSE)</f>
        <v>#REF!</v>
      </c>
      <c r="G1485" s="98" t="e">
        <f>VLOOKUP($A1485,#REF!,8,FALSE)</f>
        <v>#REF!</v>
      </c>
      <c r="H1485" s="93" t="e">
        <f>VLOOKUP($A1485,#REF!,7,FALSE)</f>
        <v>#REF!</v>
      </c>
      <c r="I1485" s="438" t="e">
        <f>VLOOKUP($A1485,#REF!,10,FALSE)</f>
        <v>#REF!</v>
      </c>
      <c r="J1485" s="98" t="e">
        <f>VLOOKUP($A1485,#REF!,11,FALSE)</f>
        <v>#REF!</v>
      </c>
      <c r="K1485" s="114" t="e">
        <f>VLOOKUP($A1485,#REF!,12,FALSE)</f>
        <v>#REF!</v>
      </c>
      <c r="L1485" s="98" t="e">
        <f>VLOOKUP($A1485,#REF!,13,FALSE)</f>
        <v>#REF!</v>
      </c>
      <c r="M1485" s="438" t="e">
        <f>VLOOKUP($A1485,#REF!,14,FALSE)</f>
        <v>#REF!</v>
      </c>
      <c r="N1485" s="103" t="e">
        <f>VLOOKUP($A1485,#REF!,15,FALSE)</f>
        <v>#REF!</v>
      </c>
      <c r="O1485" s="103" t="e">
        <f>VLOOKUP($A1485,#REF!,18,FALSE)</f>
        <v>#REF!</v>
      </c>
      <c r="P1485" s="93" t="e">
        <f>VLOOKUP($A1485,#REF!,41,FALSE)</f>
        <v>#REF!</v>
      </c>
      <c r="Q1485" s="115" t="e">
        <f>VLOOKUP(Revisión_Avance_Periodo!$L1317,#REF!,30,FALSE)</f>
        <v>#REF!</v>
      </c>
      <c r="R1485" s="116">
        <v>2019</v>
      </c>
      <c r="S1485" s="196">
        <v>43707</v>
      </c>
      <c r="T1485" s="124" t="s">
        <v>75</v>
      </c>
      <c r="U1485" s="491" t="e">
        <f>INDEX(#REF!,MATCH(Revisión_Avance_Periodo!$L1485,#REF!,0),MATCH(Revisión_Avance_Periodo!$T1485,#REF!,0))</f>
        <v>#REF!</v>
      </c>
      <c r="V1485" s="491" t="e">
        <f>INDEX(#REF!,MATCH(Revisión_Avance_Periodo!$L1485,#REF!,0),MATCH(Revisión_Avance_Periodo!$T1485,#REF!,0))</f>
        <v>#REF!</v>
      </c>
      <c r="W1485" s="142" t="e">
        <f t="shared" si="116"/>
        <v>#REF!</v>
      </c>
      <c r="X1485" s="124" t="e">
        <f>VLOOKUP(W1485,Tabla_Estado_Meta_OAP_2019[#All],3,TRUE)</f>
        <v>#REF!</v>
      </c>
      <c r="Y1485" s="496" t="e">
        <f>SUBTOTAL(9,$U$206:$U1485)</f>
        <v>#REF!</v>
      </c>
      <c r="Z1485" s="497" t="e">
        <f>SUBTOTAL(9,$V$206:$V1485)</f>
        <v>#REF!</v>
      </c>
      <c r="AA1485" s="159">
        <f>IFERROR(+Revisión_Avance_Periodo!$Z1485/Revisión_Avance_Periodo!$Y1485,0)</f>
        <v>0</v>
      </c>
      <c r="AB1485" s="126"/>
      <c r="AC1485" s="127"/>
      <c r="AD1485" s="125"/>
      <c r="AE1485" s="125"/>
      <c r="AF1485" s="128"/>
      <c r="AG1485" s="129"/>
      <c r="AH1485" s="496" t="e">
        <f>SUBTOTAL(9,$U$1310:$U1485)</f>
        <v>#REF!</v>
      </c>
      <c r="AI1485" s="497" t="e">
        <f>SUBTOTAL(9,$V$1310:$V1485)</f>
        <v>#REF!</v>
      </c>
      <c r="AJ1485" s="159">
        <f>IFERROR(+Revisión_Avance_Periodo!$Z1317/Revisión_Avance_Periodo!$Y1317,0)</f>
        <v>0</v>
      </c>
      <c r="AK1485" s="126"/>
      <c r="AL1485" s="127"/>
      <c r="AM1485" s="125"/>
      <c r="AN1485" s="125"/>
      <c r="AO1485" s="128"/>
      <c r="AP1485" s="129"/>
    </row>
    <row r="1486" spans="1:42" x14ac:dyDescent="0.25">
      <c r="A1486" s="92">
        <v>112</v>
      </c>
      <c r="B1486" s="435" t="e">
        <f>CONCATENATE(Revisión_Avance_Periodo!$D1318,";",Revisión_Avance_Periodo!$F1318,";",Revisión_Avance_Periodo!$L1318)</f>
        <v>#REF!</v>
      </c>
      <c r="C1486" s="435" t="e">
        <f t="shared" si="115"/>
        <v>#REF!</v>
      </c>
      <c r="D1486" s="114" t="e">
        <f>VLOOKUP($A1486,#REF!,3,FALSE)</f>
        <v>#REF!</v>
      </c>
      <c r="E1486" s="436" t="e">
        <f>VLOOKUP($A1486,#REF!,4,FALSE)</f>
        <v>#REF!</v>
      </c>
      <c r="F1486" s="102" t="e">
        <f>VLOOKUP($A1486,#REF!,5,FALSE)</f>
        <v>#REF!</v>
      </c>
      <c r="G1486" s="93" t="e">
        <f>VLOOKUP($A1486,#REF!,8,FALSE)</f>
        <v>#REF!</v>
      </c>
      <c r="H1486" s="93" t="e">
        <f>VLOOKUP($A1486,#REF!,7,FALSE)</f>
        <v>#REF!</v>
      </c>
      <c r="I1486" s="438" t="e">
        <f>VLOOKUP($A1486,#REF!,10,FALSE)</f>
        <v>#REF!</v>
      </c>
      <c r="J1486" s="93" t="e">
        <f>VLOOKUP($A1486,#REF!,11,FALSE)</f>
        <v>#REF!</v>
      </c>
      <c r="K1486" s="114" t="e">
        <f>VLOOKUP($A1486,#REF!,12,FALSE)</f>
        <v>#REF!</v>
      </c>
      <c r="L1486" s="93" t="e">
        <f>VLOOKUP($A1486,#REF!,13,FALSE)</f>
        <v>#REF!</v>
      </c>
      <c r="M1486" s="438" t="e">
        <f>VLOOKUP($A1486,#REF!,14,FALSE)</f>
        <v>#REF!</v>
      </c>
      <c r="N1486" s="102" t="e">
        <f>VLOOKUP($A1486,#REF!,15,FALSE)</f>
        <v>#REF!</v>
      </c>
      <c r="O1486" s="102" t="e">
        <f>VLOOKUP($A1486,#REF!,18,FALSE)</f>
        <v>#REF!</v>
      </c>
      <c r="P1486" s="93" t="e">
        <f>VLOOKUP($A1486,#REF!,41,FALSE)</f>
        <v>#REF!</v>
      </c>
      <c r="Q1486" s="115" t="e">
        <f>VLOOKUP(Revisión_Avance_Periodo!$L1318,#REF!,30,FALSE)</f>
        <v>#REF!</v>
      </c>
      <c r="R1486" s="116">
        <v>2019</v>
      </c>
      <c r="S1486" s="196">
        <v>43738</v>
      </c>
      <c r="T1486" s="116" t="s">
        <v>76</v>
      </c>
      <c r="U1486" s="491" t="e">
        <f>INDEX(#REF!,MATCH(Revisión_Avance_Periodo!$L1486,#REF!,0),MATCH(Revisión_Avance_Periodo!$T1486,#REF!,0))</f>
        <v>#REF!</v>
      </c>
      <c r="V1486" s="491" t="e">
        <f>INDEX(#REF!,MATCH(Revisión_Avance_Periodo!$L1486,#REF!,0),MATCH(Revisión_Avance_Periodo!$T1486,#REF!,0))</f>
        <v>#REF!</v>
      </c>
      <c r="W1486" s="142" t="e">
        <f t="shared" si="116"/>
        <v>#REF!</v>
      </c>
      <c r="X1486" s="116" t="e">
        <f>VLOOKUP(W1486,Tabla_Estado_Meta_OAP_2019[#All],3,TRUE)</f>
        <v>#REF!</v>
      </c>
      <c r="Y1486" s="496" t="e">
        <f>SUBTOTAL(9,$U$206:$U1486)</f>
        <v>#REF!</v>
      </c>
      <c r="Z1486" s="497" t="e">
        <f>SUBTOTAL(9,$V$206:$V1486)</f>
        <v>#REF!</v>
      </c>
      <c r="AA1486" s="159">
        <f>IFERROR(+Revisión_Avance_Periodo!$Z1486/Revisión_Avance_Periodo!$Y1486,0)</f>
        <v>0</v>
      </c>
      <c r="AB1486" s="126"/>
      <c r="AC1486" s="127"/>
      <c r="AD1486" s="125"/>
      <c r="AE1486" s="125"/>
      <c r="AF1486" s="128"/>
      <c r="AG1486" s="129"/>
      <c r="AH1486" s="496" t="e">
        <f>SUBTOTAL(9,$U$1310:$U1486)</f>
        <v>#REF!</v>
      </c>
      <c r="AI1486" s="497" t="e">
        <f>SUBTOTAL(9,$V$1310:$V1486)</f>
        <v>#REF!</v>
      </c>
      <c r="AJ1486" s="159">
        <f>IFERROR(+Revisión_Avance_Periodo!$Z1318/Revisión_Avance_Periodo!$Y1318,0)</f>
        <v>0</v>
      </c>
      <c r="AK1486" s="126"/>
      <c r="AL1486" s="127"/>
      <c r="AM1486" s="125"/>
      <c r="AN1486" s="125"/>
      <c r="AO1486" s="128"/>
      <c r="AP1486" s="129"/>
    </row>
    <row r="1487" spans="1:42" x14ac:dyDescent="0.25">
      <c r="A1487" s="97">
        <v>112</v>
      </c>
      <c r="B1487" s="435" t="e">
        <f>CONCATENATE(Revisión_Avance_Periodo!$D1319,";",Revisión_Avance_Periodo!$F1319,";",Revisión_Avance_Periodo!$L1319)</f>
        <v>#REF!</v>
      </c>
      <c r="C1487" s="435" t="e">
        <f t="shared" si="115"/>
        <v>#REF!</v>
      </c>
      <c r="D1487" s="123" t="e">
        <f>VLOOKUP($A1487,#REF!,3,FALSE)</f>
        <v>#REF!</v>
      </c>
      <c r="E1487" s="436" t="e">
        <f>VLOOKUP($A1487,#REF!,4,FALSE)</f>
        <v>#REF!</v>
      </c>
      <c r="F1487" s="103" t="e">
        <f>VLOOKUP($A1487,#REF!,5,FALSE)</f>
        <v>#REF!</v>
      </c>
      <c r="G1487" s="98" t="e">
        <f>VLOOKUP($A1487,#REF!,8,FALSE)</f>
        <v>#REF!</v>
      </c>
      <c r="H1487" s="93" t="e">
        <f>VLOOKUP($A1487,#REF!,7,FALSE)</f>
        <v>#REF!</v>
      </c>
      <c r="I1487" s="438" t="e">
        <f>VLOOKUP($A1487,#REF!,10,FALSE)</f>
        <v>#REF!</v>
      </c>
      <c r="J1487" s="98" t="e">
        <f>VLOOKUP($A1487,#REF!,11,FALSE)</f>
        <v>#REF!</v>
      </c>
      <c r="K1487" s="114" t="e">
        <f>VLOOKUP($A1487,#REF!,12,FALSE)</f>
        <v>#REF!</v>
      </c>
      <c r="L1487" s="98" t="e">
        <f>VLOOKUP($A1487,#REF!,13,FALSE)</f>
        <v>#REF!</v>
      </c>
      <c r="M1487" s="438" t="e">
        <f>VLOOKUP($A1487,#REF!,14,FALSE)</f>
        <v>#REF!</v>
      </c>
      <c r="N1487" s="103" t="e">
        <f>VLOOKUP($A1487,#REF!,15,FALSE)</f>
        <v>#REF!</v>
      </c>
      <c r="O1487" s="103" t="e">
        <f>VLOOKUP($A1487,#REF!,18,FALSE)</f>
        <v>#REF!</v>
      </c>
      <c r="P1487" s="93" t="e">
        <f>VLOOKUP($A1487,#REF!,41,FALSE)</f>
        <v>#REF!</v>
      </c>
      <c r="Q1487" s="115" t="e">
        <f>VLOOKUP(Revisión_Avance_Periodo!$L1319,#REF!,30,FALSE)</f>
        <v>#REF!</v>
      </c>
      <c r="R1487" s="116">
        <v>2019</v>
      </c>
      <c r="S1487" s="196">
        <v>43768</v>
      </c>
      <c r="T1487" s="124" t="s">
        <v>77</v>
      </c>
      <c r="U1487" s="491" t="e">
        <f>INDEX(#REF!,MATCH(Revisión_Avance_Periodo!$L1487,#REF!,0),MATCH(Revisión_Avance_Periodo!$T1487,#REF!,0))</f>
        <v>#REF!</v>
      </c>
      <c r="V1487" s="491" t="e">
        <f>INDEX(#REF!,MATCH(Revisión_Avance_Periodo!$L1487,#REF!,0),MATCH(Revisión_Avance_Periodo!$T1487,#REF!,0))</f>
        <v>#REF!</v>
      </c>
      <c r="W1487" s="142" t="e">
        <f t="shared" si="116"/>
        <v>#REF!</v>
      </c>
      <c r="X1487" s="124" t="e">
        <f>VLOOKUP(W1487,Tabla_Estado_Meta_OAP_2019[#All],3,TRUE)</f>
        <v>#REF!</v>
      </c>
      <c r="Y1487" s="496" t="e">
        <f>SUBTOTAL(9,$U$206:$U1487)</f>
        <v>#REF!</v>
      </c>
      <c r="Z1487" s="497" t="e">
        <f>SUBTOTAL(9,$V$206:$V1487)</f>
        <v>#REF!</v>
      </c>
      <c r="AA1487" s="159">
        <f>IFERROR(+Revisión_Avance_Periodo!$Z1487/Revisión_Avance_Periodo!$Y1487,0)</f>
        <v>0</v>
      </c>
      <c r="AB1487" s="126"/>
      <c r="AC1487" s="127"/>
      <c r="AD1487" s="125"/>
      <c r="AE1487" s="125"/>
      <c r="AF1487" s="128"/>
      <c r="AG1487" s="129"/>
      <c r="AH1487" s="496" t="e">
        <f>SUBTOTAL(9,$U$1310:$U1487)</f>
        <v>#REF!</v>
      </c>
      <c r="AI1487" s="497" t="e">
        <f>SUBTOTAL(9,$V$1310:$V1487)</f>
        <v>#REF!</v>
      </c>
      <c r="AJ1487" s="159">
        <f>IFERROR(+Revisión_Avance_Periodo!$Z1319/Revisión_Avance_Periodo!$Y1319,0)</f>
        <v>0</v>
      </c>
      <c r="AK1487" s="126"/>
      <c r="AL1487" s="127"/>
      <c r="AM1487" s="125"/>
      <c r="AN1487" s="125"/>
      <c r="AO1487" s="128"/>
      <c r="AP1487" s="129"/>
    </row>
    <row r="1488" spans="1:42" x14ac:dyDescent="0.25">
      <c r="A1488" s="92">
        <v>112</v>
      </c>
      <c r="B1488" s="435" t="e">
        <f>CONCATENATE(Revisión_Avance_Periodo!$D1320,";",Revisión_Avance_Periodo!$F1320,";",Revisión_Avance_Periodo!$L1320)</f>
        <v>#REF!</v>
      </c>
      <c r="C1488" s="435" t="e">
        <f t="shared" si="115"/>
        <v>#REF!</v>
      </c>
      <c r="D1488" s="114" t="e">
        <f>VLOOKUP($A1488,#REF!,3,FALSE)</f>
        <v>#REF!</v>
      </c>
      <c r="E1488" s="436" t="e">
        <f>VLOOKUP($A1488,#REF!,4,FALSE)</f>
        <v>#REF!</v>
      </c>
      <c r="F1488" s="102" t="e">
        <f>VLOOKUP($A1488,#REF!,5,FALSE)</f>
        <v>#REF!</v>
      </c>
      <c r="G1488" s="93" t="e">
        <f>VLOOKUP($A1488,#REF!,8,FALSE)</f>
        <v>#REF!</v>
      </c>
      <c r="H1488" s="93" t="e">
        <f>VLOOKUP($A1488,#REF!,7,FALSE)</f>
        <v>#REF!</v>
      </c>
      <c r="I1488" s="438" t="e">
        <f>VLOOKUP($A1488,#REF!,10,FALSE)</f>
        <v>#REF!</v>
      </c>
      <c r="J1488" s="93" t="e">
        <f>VLOOKUP($A1488,#REF!,11,FALSE)</f>
        <v>#REF!</v>
      </c>
      <c r="K1488" s="114" t="e">
        <f>VLOOKUP($A1488,#REF!,12,FALSE)</f>
        <v>#REF!</v>
      </c>
      <c r="L1488" s="93" t="e">
        <f>VLOOKUP($A1488,#REF!,13,FALSE)</f>
        <v>#REF!</v>
      </c>
      <c r="M1488" s="438" t="e">
        <f>VLOOKUP($A1488,#REF!,14,FALSE)</f>
        <v>#REF!</v>
      </c>
      <c r="N1488" s="102" t="e">
        <f>VLOOKUP($A1488,#REF!,15,FALSE)</f>
        <v>#REF!</v>
      </c>
      <c r="O1488" s="102" t="e">
        <f>VLOOKUP($A1488,#REF!,18,FALSE)</f>
        <v>#REF!</v>
      </c>
      <c r="P1488" s="93" t="e">
        <f>VLOOKUP($A1488,#REF!,41,FALSE)</f>
        <v>#REF!</v>
      </c>
      <c r="Q1488" s="115" t="e">
        <f>VLOOKUP(Revisión_Avance_Periodo!$L1320,#REF!,30,FALSE)</f>
        <v>#REF!</v>
      </c>
      <c r="R1488" s="116">
        <v>2019</v>
      </c>
      <c r="S1488" s="196">
        <v>43799</v>
      </c>
      <c r="T1488" s="116" t="s">
        <v>78</v>
      </c>
      <c r="U1488" s="491" t="e">
        <f>INDEX(#REF!,MATCH(Revisión_Avance_Periodo!$L1488,#REF!,0),MATCH(Revisión_Avance_Periodo!$T1488,#REF!,0))</f>
        <v>#REF!</v>
      </c>
      <c r="V1488" s="491" t="e">
        <f>INDEX(#REF!,MATCH(Revisión_Avance_Periodo!$L1488,#REF!,0),MATCH(Revisión_Avance_Periodo!$T1488,#REF!,0))</f>
        <v>#REF!</v>
      </c>
      <c r="W1488" s="142" t="e">
        <f t="shared" si="116"/>
        <v>#REF!</v>
      </c>
      <c r="X1488" s="116" t="e">
        <f>VLOOKUP(W1488,Tabla_Estado_Meta_OAP_2019[#All],3,TRUE)</f>
        <v>#REF!</v>
      </c>
      <c r="Y1488" s="496" t="e">
        <f>SUBTOTAL(9,$U$206:$U1488)</f>
        <v>#REF!</v>
      </c>
      <c r="Z1488" s="497" t="e">
        <f>SUBTOTAL(9,$V$206:$V1488)</f>
        <v>#REF!</v>
      </c>
      <c r="AA1488" s="159">
        <f>IFERROR(+Revisión_Avance_Periodo!$Z1488/Revisión_Avance_Periodo!$Y1488,0)</f>
        <v>0</v>
      </c>
      <c r="AB1488" s="126"/>
      <c r="AC1488" s="127"/>
      <c r="AD1488" s="125"/>
      <c r="AE1488" s="125"/>
      <c r="AF1488" s="128"/>
      <c r="AG1488" s="129"/>
      <c r="AH1488" s="496" t="e">
        <f>SUBTOTAL(9,$U$1310:$U1488)</f>
        <v>#REF!</v>
      </c>
      <c r="AI1488" s="497" t="e">
        <f>SUBTOTAL(9,$V$1310:$V1488)</f>
        <v>#REF!</v>
      </c>
      <c r="AJ1488" s="159">
        <f>IFERROR(+Revisión_Avance_Periodo!$Z1320/Revisión_Avance_Periodo!$Y1320,0)</f>
        <v>0</v>
      </c>
      <c r="AK1488" s="126"/>
      <c r="AL1488" s="127"/>
      <c r="AM1488" s="125"/>
      <c r="AN1488" s="125"/>
      <c r="AO1488" s="128"/>
      <c r="AP1488" s="129"/>
    </row>
    <row r="1489" spans="1:42" ht="15.75" thickBot="1" x14ac:dyDescent="0.3">
      <c r="A1489" s="97">
        <v>112</v>
      </c>
      <c r="B1489" s="435" t="e">
        <f>CONCATENATE(Revisión_Avance_Periodo!$D1321,";",Revisión_Avance_Periodo!$F1321,";",Revisión_Avance_Periodo!$L1321)</f>
        <v>#REF!</v>
      </c>
      <c r="C1489" s="435" t="e">
        <f t="shared" si="115"/>
        <v>#REF!</v>
      </c>
      <c r="D1489" s="123" t="e">
        <f>VLOOKUP($A1489,#REF!,3,FALSE)</f>
        <v>#REF!</v>
      </c>
      <c r="E1489" s="436" t="e">
        <f>VLOOKUP($A1489,#REF!,4,FALSE)</f>
        <v>#REF!</v>
      </c>
      <c r="F1489" s="103" t="e">
        <f>VLOOKUP($A1489,#REF!,5,FALSE)</f>
        <v>#REF!</v>
      </c>
      <c r="G1489" s="98" t="e">
        <f>VLOOKUP($A1489,#REF!,8,FALSE)</f>
        <v>#REF!</v>
      </c>
      <c r="H1489" s="93" t="e">
        <f>VLOOKUP($A1489,#REF!,7,FALSE)</f>
        <v>#REF!</v>
      </c>
      <c r="I1489" s="438" t="e">
        <f>VLOOKUP($A1489,#REF!,10,FALSE)</f>
        <v>#REF!</v>
      </c>
      <c r="J1489" s="98" t="e">
        <f>VLOOKUP($A1489,#REF!,11,FALSE)</f>
        <v>#REF!</v>
      </c>
      <c r="K1489" s="114" t="e">
        <f>VLOOKUP($A1489,#REF!,12,FALSE)</f>
        <v>#REF!</v>
      </c>
      <c r="L1489" s="98" t="e">
        <f>VLOOKUP($A1489,#REF!,13,FALSE)</f>
        <v>#REF!</v>
      </c>
      <c r="M1489" s="438" t="e">
        <f>VLOOKUP($A1489,#REF!,14,FALSE)</f>
        <v>#REF!</v>
      </c>
      <c r="N1489" s="103" t="e">
        <f>VLOOKUP($A1489,#REF!,15,FALSE)</f>
        <v>#REF!</v>
      </c>
      <c r="O1489" s="103" t="e">
        <f>VLOOKUP($A1489,#REF!,18,FALSE)</f>
        <v>#REF!</v>
      </c>
      <c r="P1489" s="93" t="e">
        <f>VLOOKUP($A1489,#REF!,41,FALSE)</f>
        <v>#REF!</v>
      </c>
      <c r="Q1489" s="115" t="e">
        <f>VLOOKUP(Revisión_Avance_Periodo!$L1321,#REF!,30,FALSE)</f>
        <v>#REF!</v>
      </c>
      <c r="R1489" s="116">
        <v>2019</v>
      </c>
      <c r="S1489" s="196">
        <v>43829</v>
      </c>
      <c r="T1489" s="124" t="s">
        <v>79</v>
      </c>
      <c r="U1489" s="491" t="e">
        <f>INDEX(#REF!,MATCH(Revisión_Avance_Periodo!$L1489,#REF!,0),MATCH(Revisión_Avance_Periodo!$T1489,#REF!,0))</f>
        <v>#REF!</v>
      </c>
      <c r="V1489" s="491" t="e">
        <f>INDEX(#REF!,MATCH(Revisión_Avance_Periodo!$L1489,#REF!,0),MATCH(Revisión_Avance_Periodo!$T1489,#REF!,0))</f>
        <v>#REF!</v>
      </c>
      <c r="W1489" s="142" t="e">
        <f t="shared" si="116"/>
        <v>#REF!</v>
      </c>
      <c r="X1489" s="124" t="e">
        <f>VLOOKUP(W1489,Tabla_Estado_Meta_OAP_2019[#All],3,TRUE)</f>
        <v>#REF!</v>
      </c>
      <c r="Y1489" s="496" t="e">
        <f>SUBTOTAL(9,$U$206:$U1489)</f>
        <v>#REF!</v>
      </c>
      <c r="Z1489" s="497" t="e">
        <f>SUBTOTAL(9,$V$206:$V1489)</f>
        <v>#REF!</v>
      </c>
      <c r="AA1489" s="159">
        <f>IFERROR(+Revisión_Avance_Periodo!$Z1489/Revisión_Avance_Periodo!$Y1489,0)</f>
        <v>0</v>
      </c>
      <c r="AB1489" s="126"/>
      <c r="AC1489" s="127"/>
      <c r="AD1489" s="125"/>
      <c r="AE1489" s="125"/>
      <c r="AF1489" s="128"/>
      <c r="AG1489" s="129"/>
      <c r="AH1489" s="496" t="e">
        <f>SUBTOTAL(9,$U$1310:$U1489)</f>
        <v>#REF!</v>
      </c>
      <c r="AI1489" s="497" t="e">
        <f>SUBTOTAL(9,$V$1310:$V1489)</f>
        <v>#REF!</v>
      </c>
      <c r="AJ1489" s="159">
        <f>IFERROR(+Revisión_Avance_Periodo!$Z1321/Revisión_Avance_Periodo!$Y1321,0)</f>
        <v>0</v>
      </c>
      <c r="AK1489" s="126"/>
      <c r="AL1489" s="127"/>
      <c r="AM1489" s="125"/>
      <c r="AN1489" s="125"/>
      <c r="AO1489" s="128"/>
      <c r="AP1489" s="129"/>
    </row>
    <row r="1490" spans="1:42" x14ac:dyDescent="0.25">
      <c r="A1490" s="92">
        <v>113</v>
      </c>
      <c r="B1490" s="435" t="e">
        <f>CONCATENATE(Revisión_Avance_Periodo!$D1322,";",Revisión_Avance_Periodo!$F1322,";",Revisión_Avance_Periodo!$L1322)</f>
        <v>#REF!</v>
      </c>
      <c r="C1490" s="435" t="e">
        <f t="shared" si="115"/>
        <v>#REF!</v>
      </c>
      <c r="D1490" s="114" t="e">
        <f>VLOOKUP($A1490,#REF!,3,FALSE)</f>
        <v>#REF!</v>
      </c>
      <c r="E1490" s="436" t="e">
        <f>VLOOKUP($A1490,#REF!,4,FALSE)</f>
        <v>#REF!</v>
      </c>
      <c r="F1490" s="102" t="e">
        <f>VLOOKUP($A1490,#REF!,5,FALSE)</f>
        <v>#REF!</v>
      </c>
      <c r="G1490" s="93" t="e">
        <f>VLOOKUP($A1490,#REF!,8,FALSE)</f>
        <v>#REF!</v>
      </c>
      <c r="H1490" s="93" t="e">
        <f>VLOOKUP($A1490,#REF!,7,FALSE)</f>
        <v>#REF!</v>
      </c>
      <c r="I1490" s="438" t="e">
        <f>VLOOKUP($A1490,#REF!,10,FALSE)</f>
        <v>#REF!</v>
      </c>
      <c r="J1490" s="93" t="e">
        <f>VLOOKUP($A1490,#REF!,11,FALSE)</f>
        <v>#REF!</v>
      </c>
      <c r="K1490" s="114" t="e">
        <f>VLOOKUP($A1490,#REF!,12,FALSE)</f>
        <v>#REF!</v>
      </c>
      <c r="L1490" s="93" t="e">
        <f>VLOOKUP($A1490,#REF!,13,FALSE)</f>
        <v>#REF!</v>
      </c>
      <c r="M1490" s="438" t="e">
        <f>VLOOKUP($A1490,#REF!,14,FALSE)</f>
        <v>#REF!</v>
      </c>
      <c r="N1490" s="102" t="e">
        <f>VLOOKUP($A1490,#REF!,15,FALSE)</f>
        <v>#REF!</v>
      </c>
      <c r="O1490" s="102" t="e">
        <f>VLOOKUP($A1490,#REF!,18,FALSE)</f>
        <v>#REF!</v>
      </c>
      <c r="P1490" s="93" t="e">
        <f>VLOOKUP($A1490,#REF!,41,FALSE)</f>
        <v>#REF!</v>
      </c>
      <c r="Q1490" s="115" t="e">
        <f>VLOOKUP(Revisión_Avance_Periodo!$L1322,#REF!,30,FALSE)</f>
        <v>#REF!</v>
      </c>
      <c r="R1490" s="116">
        <v>2019</v>
      </c>
      <c r="S1490" s="196">
        <v>43495</v>
      </c>
      <c r="T1490" s="116" t="s">
        <v>68</v>
      </c>
      <c r="U1490" s="440" t="e">
        <f>INDEX(#REF!,MATCH(Revisión_Avance_Periodo!$L1490,#REF!,0),MATCH(Revisión_Avance_Periodo!$T1490,#REF!,0))</f>
        <v>#REF!</v>
      </c>
      <c r="V1490" s="440" t="e">
        <f>INDEX(#REF!,MATCH(Revisión_Avance_Periodo!$L1490,#REF!,0),MATCH(Revisión_Avance_Periodo!$T1490,#REF!,0))</f>
        <v>#REF!</v>
      </c>
      <c r="W1490" s="131" t="e">
        <f t="shared" si="116"/>
        <v>#REF!</v>
      </c>
      <c r="X1490" s="116" t="e">
        <f>VLOOKUP(W1490,Tabla_Estado_Meta_OAP_2019[#All],3,TRUE)</f>
        <v>#REF!</v>
      </c>
      <c r="Y1490" s="163" t="e">
        <f>SUBTOTAL(9,$U$206:$U1490)</f>
        <v>#REF!</v>
      </c>
      <c r="Z1490" s="161" t="e">
        <f>SUBTOTAL(9,$V$206:$V1490)</f>
        <v>#REF!</v>
      </c>
      <c r="AA1490" s="162">
        <f>IFERROR(+Revisión_Avance_Periodo!$Z1490/Revisión_Avance_Periodo!$Y1490,0)</f>
        <v>0</v>
      </c>
      <c r="AB1490" s="445" t="e">
        <f>SUBTOTAL(9,U1490:U1501)</f>
        <v>#REF!</v>
      </c>
      <c r="AC1490" s="446" t="e">
        <f>SUBTOTAL(9,V1490:V1501)</f>
        <v>#REF!</v>
      </c>
      <c r="AD1490" s="119" t="e">
        <f>+AC1490/AB1490</f>
        <v>#REF!</v>
      </c>
      <c r="AE1490" s="451" t="e">
        <f>100%-Revisión_Avance_Periodo!$AD1490</f>
        <v>#REF!</v>
      </c>
      <c r="AF1490" s="121" t="e">
        <f>VLOOKUP(AD1490,Tabla_Estado_Meta_OAP_2019[],3,TRUE)</f>
        <v>#REF!</v>
      </c>
      <c r="AG1490" s="122" t="e">
        <f>Revisión_Avance_Periodo!$AD1490*Revisión_Avance_Periodo!$Q1490</f>
        <v>#REF!</v>
      </c>
      <c r="AH1490" s="163" t="e">
        <f>SUBTOTAL(9,$U$1322:$U1490)</f>
        <v>#REF!</v>
      </c>
      <c r="AI1490" s="161" t="e">
        <f>SUBTOTAL(9,$V$1322:$V1490)</f>
        <v>#REF!</v>
      </c>
      <c r="AJ1490" s="162">
        <f>IFERROR(+Revisión_Avance_Periodo!$Z1322/Revisión_Avance_Periodo!$Y1322,0)</f>
        <v>0</v>
      </c>
      <c r="AK1490" s="445" t="e">
        <f>SUBTOTAL(9,AD1490:AD1501)</f>
        <v>#REF!</v>
      </c>
      <c r="AL1490" s="446" t="e">
        <f>SUBTOTAL(9,AE1490:AE1501)</f>
        <v>#REF!</v>
      </c>
      <c r="AM1490" s="119" t="e">
        <f>+AL1490/AK1490</f>
        <v>#REF!</v>
      </c>
      <c r="AN1490" s="119">
        <f>100%-Revisión_Avance_Periodo!$AD1322</f>
        <v>1</v>
      </c>
      <c r="AO1490" s="121" t="e">
        <f>VLOOKUP(AM1490,Tabla_Estado_Meta_OAP_2019[],3,TRUE)</f>
        <v>#REF!</v>
      </c>
      <c r="AP1490" s="122" t="e">
        <f>Revisión_Avance_Periodo!$AD1322*Revisión_Avance_Periodo!$Q1322</f>
        <v>#REF!</v>
      </c>
    </row>
    <row r="1491" spans="1:42" x14ac:dyDescent="0.25">
      <c r="A1491" s="97">
        <v>113</v>
      </c>
      <c r="B1491" s="435" t="e">
        <f>CONCATENATE(Revisión_Avance_Periodo!$D1323,";",Revisión_Avance_Periodo!$F1323,";",Revisión_Avance_Periodo!$L1323)</f>
        <v>#REF!</v>
      </c>
      <c r="C1491" s="435" t="e">
        <f t="shared" si="115"/>
        <v>#REF!</v>
      </c>
      <c r="D1491" s="123" t="e">
        <f>VLOOKUP($A1491,#REF!,3,FALSE)</f>
        <v>#REF!</v>
      </c>
      <c r="E1491" s="436" t="e">
        <f>VLOOKUP($A1491,#REF!,4,FALSE)</f>
        <v>#REF!</v>
      </c>
      <c r="F1491" s="103" t="e">
        <f>VLOOKUP($A1491,#REF!,5,FALSE)</f>
        <v>#REF!</v>
      </c>
      <c r="G1491" s="98" t="e">
        <f>VLOOKUP($A1491,#REF!,8,FALSE)</f>
        <v>#REF!</v>
      </c>
      <c r="H1491" s="93" t="e">
        <f>VLOOKUP($A1491,#REF!,7,FALSE)</f>
        <v>#REF!</v>
      </c>
      <c r="I1491" s="438" t="e">
        <f>VLOOKUP($A1491,#REF!,10,FALSE)</f>
        <v>#REF!</v>
      </c>
      <c r="J1491" s="98" t="e">
        <f>VLOOKUP($A1491,#REF!,11,FALSE)</f>
        <v>#REF!</v>
      </c>
      <c r="K1491" s="114" t="e">
        <f>VLOOKUP($A1491,#REF!,12,FALSE)</f>
        <v>#REF!</v>
      </c>
      <c r="L1491" s="98" t="e">
        <f>VLOOKUP($A1491,#REF!,13,FALSE)</f>
        <v>#REF!</v>
      </c>
      <c r="M1491" s="438" t="e">
        <f>VLOOKUP($A1491,#REF!,14,FALSE)</f>
        <v>#REF!</v>
      </c>
      <c r="N1491" s="103" t="e">
        <f>VLOOKUP($A1491,#REF!,15,FALSE)</f>
        <v>#REF!</v>
      </c>
      <c r="O1491" s="103" t="e">
        <f>VLOOKUP($A1491,#REF!,18,FALSE)</f>
        <v>#REF!</v>
      </c>
      <c r="P1491" s="93" t="e">
        <f>VLOOKUP($A1491,#REF!,41,FALSE)</f>
        <v>#REF!</v>
      </c>
      <c r="Q1491" s="115" t="e">
        <f>VLOOKUP(Revisión_Avance_Periodo!$L1323,#REF!,30,FALSE)</f>
        <v>#REF!</v>
      </c>
      <c r="R1491" s="116">
        <v>2019</v>
      </c>
      <c r="S1491" s="196">
        <v>43524</v>
      </c>
      <c r="T1491" s="124" t="s">
        <v>69</v>
      </c>
      <c r="U1491" s="440" t="e">
        <f>INDEX(#REF!,MATCH(Revisión_Avance_Periodo!$L1491,#REF!,0),MATCH(Revisión_Avance_Periodo!$T1491,#REF!,0))</f>
        <v>#REF!</v>
      </c>
      <c r="V1491" s="440" t="e">
        <f>INDEX(#REF!,MATCH(Revisión_Avance_Periodo!$L1491,#REF!,0),MATCH(Revisión_Avance_Periodo!$T1491,#REF!,0))</f>
        <v>#REF!</v>
      </c>
      <c r="W1491" s="130" t="e">
        <f t="shared" si="116"/>
        <v>#REF!</v>
      </c>
      <c r="X1491" s="124" t="e">
        <f>VLOOKUP(W1491,Tabla_Estado_Meta_OAP_2019[#All],3,TRUE)</f>
        <v>#REF!</v>
      </c>
      <c r="Y1491" s="164" t="e">
        <f>SUBTOTAL(9,$U$206:$U1491)</f>
        <v>#REF!</v>
      </c>
      <c r="Z1491" s="158" t="e">
        <f>SUBTOTAL(9,$V$206:$V1491)</f>
        <v>#REF!</v>
      </c>
      <c r="AA1491" s="159">
        <f>IFERROR(+Revisión_Avance_Periodo!$Z1491/Revisión_Avance_Periodo!$Y1491,0)</f>
        <v>0</v>
      </c>
      <c r="AB1491" s="126"/>
      <c r="AC1491" s="127"/>
      <c r="AD1491" s="125"/>
      <c r="AE1491" s="125"/>
      <c r="AF1491" s="128"/>
      <c r="AG1491" s="129"/>
      <c r="AH1491" s="164" t="e">
        <f>SUBTOTAL(9,$U$1322:$U1491)</f>
        <v>#REF!</v>
      </c>
      <c r="AI1491" s="158" t="e">
        <f>SUBTOTAL(9,$V$1322:$V1491)</f>
        <v>#REF!</v>
      </c>
      <c r="AJ1491" s="159">
        <f>IFERROR(+Revisión_Avance_Periodo!$Z1323/Revisión_Avance_Periodo!$Y1323,0)</f>
        <v>0</v>
      </c>
      <c r="AK1491" s="126"/>
      <c r="AL1491" s="127"/>
      <c r="AM1491" s="125"/>
      <c r="AN1491" s="125"/>
      <c r="AO1491" s="128"/>
      <c r="AP1491" s="129"/>
    </row>
    <row r="1492" spans="1:42" x14ac:dyDescent="0.25">
      <c r="A1492" s="92">
        <v>113</v>
      </c>
      <c r="B1492" s="435" t="e">
        <f>CONCATENATE(Revisión_Avance_Periodo!$D1324,";",Revisión_Avance_Periodo!$F1324,";",Revisión_Avance_Periodo!$L1324)</f>
        <v>#REF!</v>
      </c>
      <c r="C1492" s="435" t="e">
        <f t="shared" si="115"/>
        <v>#REF!</v>
      </c>
      <c r="D1492" s="114" t="e">
        <f>VLOOKUP($A1492,#REF!,3,FALSE)</f>
        <v>#REF!</v>
      </c>
      <c r="E1492" s="436" t="e">
        <f>VLOOKUP($A1492,#REF!,4,FALSE)</f>
        <v>#REF!</v>
      </c>
      <c r="F1492" s="102" t="e">
        <f>VLOOKUP($A1492,#REF!,5,FALSE)</f>
        <v>#REF!</v>
      </c>
      <c r="G1492" s="93" t="e">
        <f>VLOOKUP($A1492,#REF!,8,FALSE)</f>
        <v>#REF!</v>
      </c>
      <c r="H1492" s="93" t="e">
        <f>VLOOKUP($A1492,#REF!,7,FALSE)</f>
        <v>#REF!</v>
      </c>
      <c r="I1492" s="438" t="e">
        <f>VLOOKUP($A1492,#REF!,10,FALSE)</f>
        <v>#REF!</v>
      </c>
      <c r="J1492" s="93" t="e">
        <f>VLOOKUP($A1492,#REF!,11,FALSE)</f>
        <v>#REF!</v>
      </c>
      <c r="K1492" s="114" t="e">
        <f>VLOOKUP($A1492,#REF!,12,FALSE)</f>
        <v>#REF!</v>
      </c>
      <c r="L1492" s="93" t="e">
        <f>VLOOKUP($A1492,#REF!,13,FALSE)</f>
        <v>#REF!</v>
      </c>
      <c r="M1492" s="438" t="e">
        <f>VLOOKUP($A1492,#REF!,14,FALSE)</f>
        <v>#REF!</v>
      </c>
      <c r="N1492" s="102" t="e">
        <f>VLOOKUP($A1492,#REF!,15,FALSE)</f>
        <v>#REF!</v>
      </c>
      <c r="O1492" s="102" t="e">
        <f>VLOOKUP($A1492,#REF!,18,FALSE)</f>
        <v>#REF!</v>
      </c>
      <c r="P1492" s="93" t="e">
        <f>VLOOKUP($A1492,#REF!,41,FALSE)</f>
        <v>#REF!</v>
      </c>
      <c r="Q1492" s="115" t="e">
        <f>VLOOKUP(Revisión_Avance_Periodo!$L1324,#REF!,30,FALSE)</f>
        <v>#REF!</v>
      </c>
      <c r="R1492" s="116">
        <v>2019</v>
      </c>
      <c r="S1492" s="196">
        <v>43554</v>
      </c>
      <c r="T1492" s="116" t="s">
        <v>70</v>
      </c>
      <c r="U1492" s="440" t="e">
        <f>INDEX(#REF!,MATCH(Revisión_Avance_Periodo!$L1492,#REF!,0),MATCH(Revisión_Avance_Periodo!$T1492,#REF!,0))</f>
        <v>#REF!</v>
      </c>
      <c r="V1492" s="440" t="e">
        <f>INDEX(#REF!,MATCH(Revisión_Avance_Periodo!$L1492,#REF!,0),MATCH(Revisión_Avance_Periodo!$T1492,#REF!,0))</f>
        <v>#REF!</v>
      </c>
      <c r="W1492" s="131" t="e">
        <f t="shared" si="116"/>
        <v>#REF!</v>
      </c>
      <c r="X1492" s="116" t="e">
        <f>VLOOKUP(W1492,Tabla_Estado_Meta_OAP_2019[#All],3,TRUE)</f>
        <v>#REF!</v>
      </c>
      <c r="Y1492" s="164" t="e">
        <f>SUBTOTAL(9,$U$206:$U1492)</f>
        <v>#REF!</v>
      </c>
      <c r="Z1492" s="158" t="e">
        <f>SUBTOTAL(9,$V$206:$V1492)</f>
        <v>#REF!</v>
      </c>
      <c r="AA1492" s="159">
        <f>IFERROR(+Revisión_Avance_Periodo!$Z1492/Revisión_Avance_Periodo!$Y1492,0)</f>
        <v>0</v>
      </c>
      <c r="AB1492" s="126"/>
      <c r="AC1492" s="127"/>
      <c r="AD1492" s="125"/>
      <c r="AE1492" s="125"/>
      <c r="AF1492" s="128"/>
      <c r="AG1492" s="129"/>
      <c r="AH1492" s="164" t="e">
        <f>SUBTOTAL(9,$U$1322:$U1492)</f>
        <v>#REF!</v>
      </c>
      <c r="AI1492" s="158" t="e">
        <f>SUBTOTAL(9,$V$1322:$V1492)</f>
        <v>#REF!</v>
      </c>
      <c r="AJ1492" s="159">
        <f>IFERROR(+Revisión_Avance_Periodo!$Z1324/Revisión_Avance_Periodo!$Y1324,0)</f>
        <v>0</v>
      </c>
      <c r="AK1492" s="126"/>
      <c r="AL1492" s="127"/>
      <c r="AM1492" s="125"/>
      <c r="AN1492" s="125"/>
      <c r="AO1492" s="128"/>
      <c r="AP1492" s="129"/>
    </row>
    <row r="1493" spans="1:42" x14ac:dyDescent="0.25">
      <c r="A1493" s="97">
        <v>113</v>
      </c>
      <c r="B1493" s="435" t="e">
        <f>CONCATENATE(Revisión_Avance_Periodo!$D1325,";",Revisión_Avance_Periodo!$F1325,";",Revisión_Avance_Periodo!$L1325)</f>
        <v>#REF!</v>
      </c>
      <c r="C1493" s="435" t="e">
        <f t="shared" si="115"/>
        <v>#REF!</v>
      </c>
      <c r="D1493" s="123" t="e">
        <f>VLOOKUP($A1493,#REF!,3,FALSE)</f>
        <v>#REF!</v>
      </c>
      <c r="E1493" s="436" t="e">
        <f>VLOOKUP($A1493,#REF!,4,FALSE)</f>
        <v>#REF!</v>
      </c>
      <c r="F1493" s="103" t="e">
        <f>VLOOKUP($A1493,#REF!,5,FALSE)</f>
        <v>#REF!</v>
      </c>
      <c r="G1493" s="98" t="e">
        <f>VLOOKUP($A1493,#REF!,8,FALSE)</f>
        <v>#REF!</v>
      </c>
      <c r="H1493" s="93" t="e">
        <f>VLOOKUP($A1493,#REF!,7,FALSE)</f>
        <v>#REF!</v>
      </c>
      <c r="I1493" s="438" t="e">
        <f>VLOOKUP($A1493,#REF!,10,FALSE)</f>
        <v>#REF!</v>
      </c>
      <c r="J1493" s="98" t="e">
        <f>VLOOKUP($A1493,#REF!,11,FALSE)</f>
        <v>#REF!</v>
      </c>
      <c r="K1493" s="114" t="e">
        <f>VLOOKUP($A1493,#REF!,12,FALSE)</f>
        <v>#REF!</v>
      </c>
      <c r="L1493" s="98" t="e">
        <f>VLOOKUP($A1493,#REF!,13,FALSE)</f>
        <v>#REF!</v>
      </c>
      <c r="M1493" s="438" t="e">
        <f>VLOOKUP($A1493,#REF!,14,FALSE)</f>
        <v>#REF!</v>
      </c>
      <c r="N1493" s="103" t="e">
        <f>VLOOKUP($A1493,#REF!,15,FALSE)</f>
        <v>#REF!</v>
      </c>
      <c r="O1493" s="103" t="e">
        <f>VLOOKUP($A1493,#REF!,18,FALSE)</f>
        <v>#REF!</v>
      </c>
      <c r="P1493" s="93" t="e">
        <f>VLOOKUP($A1493,#REF!,41,FALSE)</f>
        <v>#REF!</v>
      </c>
      <c r="Q1493" s="115" t="e">
        <f>VLOOKUP(Revisión_Avance_Periodo!$L1325,#REF!,30,FALSE)</f>
        <v>#REF!</v>
      </c>
      <c r="R1493" s="116">
        <v>2019</v>
      </c>
      <c r="S1493" s="196">
        <v>43585</v>
      </c>
      <c r="T1493" s="124" t="s">
        <v>71</v>
      </c>
      <c r="U1493" s="440" t="e">
        <f>INDEX(#REF!,MATCH(Revisión_Avance_Periodo!$L1493,#REF!,0),MATCH(Revisión_Avance_Periodo!$T1493,#REF!,0))</f>
        <v>#REF!</v>
      </c>
      <c r="V1493" s="440" t="e">
        <f>INDEX(#REF!,MATCH(Revisión_Avance_Periodo!$L1493,#REF!,0),MATCH(Revisión_Avance_Periodo!$T1493,#REF!,0))</f>
        <v>#REF!</v>
      </c>
      <c r="W1493" s="130" t="e">
        <f t="shared" si="116"/>
        <v>#REF!</v>
      </c>
      <c r="X1493" s="124" t="e">
        <f>VLOOKUP(W1493,Tabla_Estado_Meta_OAP_2019[#All],3,TRUE)</f>
        <v>#REF!</v>
      </c>
      <c r="Y1493" s="164" t="e">
        <f>SUBTOTAL(9,$U$206:$U1493)</f>
        <v>#REF!</v>
      </c>
      <c r="Z1493" s="158" t="e">
        <f>SUBTOTAL(9,$V$206:$V1493)</f>
        <v>#REF!</v>
      </c>
      <c r="AA1493" s="159">
        <f>IFERROR(+Revisión_Avance_Periodo!$Z1493/Revisión_Avance_Periodo!$Y1493,0)</f>
        <v>0</v>
      </c>
      <c r="AB1493" s="126"/>
      <c r="AC1493" s="127"/>
      <c r="AD1493" s="125"/>
      <c r="AE1493" s="125"/>
      <c r="AF1493" s="128"/>
      <c r="AG1493" s="129"/>
      <c r="AH1493" s="164" t="e">
        <f>SUBTOTAL(9,$U$1322:$U1493)</f>
        <v>#REF!</v>
      </c>
      <c r="AI1493" s="158" t="e">
        <f>SUBTOTAL(9,$V$1322:$V1493)</f>
        <v>#REF!</v>
      </c>
      <c r="AJ1493" s="159">
        <f>IFERROR(+Revisión_Avance_Periodo!$Z1325/Revisión_Avance_Periodo!$Y1325,0)</f>
        <v>0</v>
      </c>
      <c r="AK1493" s="126"/>
      <c r="AL1493" s="127"/>
      <c r="AM1493" s="125"/>
      <c r="AN1493" s="125"/>
      <c r="AO1493" s="128"/>
      <c r="AP1493" s="129"/>
    </row>
    <row r="1494" spans="1:42" x14ac:dyDescent="0.25">
      <c r="A1494" s="92">
        <v>113</v>
      </c>
      <c r="B1494" s="435" t="e">
        <f>CONCATENATE(Revisión_Avance_Periodo!$D1326,";",Revisión_Avance_Periodo!$F1326,";",Revisión_Avance_Periodo!$L1326)</f>
        <v>#REF!</v>
      </c>
      <c r="C1494" s="435" t="e">
        <f t="shared" si="115"/>
        <v>#REF!</v>
      </c>
      <c r="D1494" s="114" t="e">
        <f>VLOOKUP($A1494,#REF!,3,FALSE)</f>
        <v>#REF!</v>
      </c>
      <c r="E1494" s="436" t="e">
        <f>VLOOKUP($A1494,#REF!,4,FALSE)</f>
        <v>#REF!</v>
      </c>
      <c r="F1494" s="102" t="e">
        <f>VLOOKUP($A1494,#REF!,5,FALSE)</f>
        <v>#REF!</v>
      </c>
      <c r="G1494" s="93" t="e">
        <f>VLOOKUP($A1494,#REF!,8,FALSE)</f>
        <v>#REF!</v>
      </c>
      <c r="H1494" s="93" t="e">
        <f>VLOOKUP($A1494,#REF!,7,FALSE)</f>
        <v>#REF!</v>
      </c>
      <c r="I1494" s="438" t="e">
        <f>VLOOKUP($A1494,#REF!,10,FALSE)</f>
        <v>#REF!</v>
      </c>
      <c r="J1494" s="93" t="e">
        <f>VLOOKUP($A1494,#REF!,11,FALSE)</f>
        <v>#REF!</v>
      </c>
      <c r="K1494" s="114" t="e">
        <f>VLOOKUP($A1494,#REF!,12,FALSE)</f>
        <v>#REF!</v>
      </c>
      <c r="L1494" s="93" t="e">
        <f>VLOOKUP($A1494,#REF!,13,FALSE)</f>
        <v>#REF!</v>
      </c>
      <c r="M1494" s="438" t="e">
        <f>VLOOKUP($A1494,#REF!,14,FALSE)</f>
        <v>#REF!</v>
      </c>
      <c r="N1494" s="102" t="e">
        <f>VLOOKUP($A1494,#REF!,15,FALSE)</f>
        <v>#REF!</v>
      </c>
      <c r="O1494" s="102" t="e">
        <f>VLOOKUP($A1494,#REF!,18,FALSE)</f>
        <v>#REF!</v>
      </c>
      <c r="P1494" s="93" t="e">
        <f>VLOOKUP($A1494,#REF!,41,FALSE)</f>
        <v>#REF!</v>
      </c>
      <c r="Q1494" s="115" t="e">
        <f>VLOOKUP(Revisión_Avance_Periodo!$L1326,#REF!,30,FALSE)</f>
        <v>#REF!</v>
      </c>
      <c r="R1494" s="116">
        <v>2019</v>
      </c>
      <c r="S1494" s="196">
        <v>43615</v>
      </c>
      <c r="T1494" s="116" t="s">
        <v>72</v>
      </c>
      <c r="U1494" s="440" t="e">
        <f>INDEX(#REF!,MATCH(Revisión_Avance_Periodo!$L1494,#REF!,0),MATCH(Revisión_Avance_Periodo!$T1494,#REF!,0))</f>
        <v>#REF!</v>
      </c>
      <c r="V1494" s="440" t="e">
        <f>INDEX(#REF!,MATCH(Revisión_Avance_Periodo!$L1494,#REF!,0),MATCH(Revisión_Avance_Periodo!$T1494,#REF!,0))</f>
        <v>#REF!</v>
      </c>
      <c r="W1494" s="131" t="e">
        <f t="shared" si="116"/>
        <v>#REF!</v>
      </c>
      <c r="X1494" s="116" t="e">
        <f>VLOOKUP(W1494,Tabla_Estado_Meta_OAP_2019[#All],3,TRUE)</f>
        <v>#REF!</v>
      </c>
      <c r="Y1494" s="164" t="e">
        <f>SUBTOTAL(9,$U$206:$U1494)</f>
        <v>#REF!</v>
      </c>
      <c r="Z1494" s="158" t="e">
        <f>SUBTOTAL(9,$V$206:$V1494)</f>
        <v>#REF!</v>
      </c>
      <c r="AA1494" s="159">
        <f>IFERROR(+Revisión_Avance_Periodo!$Z1494/Revisión_Avance_Periodo!$Y1494,0)</f>
        <v>0</v>
      </c>
      <c r="AB1494" s="126"/>
      <c r="AC1494" s="127"/>
      <c r="AD1494" s="125"/>
      <c r="AE1494" s="125"/>
      <c r="AF1494" s="128"/>
      <c r="AG1494" s="129"/>
      <c r="AH1494" s="164" t="e">
        <f>SUBTOTAL(9,$U$1322:$U1494)</f>
        <v>#REF!</v>
      </c>
      <c r="AI1494" s="158" t="e">
        <f>SUBTOTAL(9,$V$1322:$V1494)</f>
        <v>#REF!</v>
      </c>
      <c r="AJ1494" s="159">
        <f>IFERROR(+Revisión_Avance_Periodo!$Z1326/Revisión_Avance_Periodo!$Y1326,0)</f>
        <v>0</v>
      </c>
      <c r="AK1494" s="126"/>
      <c r="AL1494" s="127"/>
      <c r="AM1494" s="125"/>
      <c r="AN1494" s="125"/>
      <c r="AO1494" s="128"/>
      <c r="AP1494" s="129"/>
    </row>
    <row r="1495" spans="1:42" x14ac:dyDescent="0.25">
      <c r="A1495" s="97">
        <v>113</v>
      </c>
      <c r="B1495" s="435" t="e">
        <f>CONCATENATE(Revisión_Avance_Periodo!$D1327,";",Revisión_Avance_Periodo!$F1327,";",Revisión_Avance_Periodo!$L1327)</f>
        <v>#REF!</v>
      </c>
      <c r="C1495" s="435" t="e">
        <f t="shared" si="115"/>
        <v>#REF!</v>
      </c>
      <c r="D1495" s="123" t="e">
        <f>VLOOKUP($A1495,#REF!,3,FALSE)</f>
        <v>#REF!</v>
      </c>
      <c r="E1495" s="436" t="e">
        <f>VLOOKUP($A1495,#REF!,4,FALSE)</f>
        <v>#REF!</v>
      </c>
      <c r="F1495" s="103" t="e">
        <f>VLOOKUP($A1495,#REF!,5,FALSE)</f>
        <v>#REF!</v>
      </c>
      <c r="G1495" s="98" t="e">
        <f>VLOOKUP($A1495,#REF!,8,FALSE)</f>
        <v>#REF!</v>
      </c>
      <c r="H1495" s="93" t="e">
        <f>VLOOKUP($A1495,#REF!,7,FALSE)</f>
        <v>#REF!</v>
      </c>
      <c r="I1495" s="438" t="e">
        <f>VLOOKUP($A1495,#REF!,10,FALSE)</f>
        <v>#REF!</v>
      </c>
      <c r="J1495" s="98" t="e">
        <f>VLOOKUP($A1495,#REF!,11,FALSE)</f>
        <v>#REF!</v>
      </c>
      <c r="K1495" s="114" t="e">
        <f>VLOOKUP($A1495,#REF!,12,FALSE)</f>
        <v>#REF!</v>
      </c>
      <c r="L1495" s="98" t="e">
        <f>VLOOKUP($A1495,#REF!,13,FALSE)</f>
        <v>#REF!</v>
      </c>
      <c r="M1495" s="438" t="e">
        <f>VLOOKUP($A1495,#REF!,14,FALSE)</f>
        <v>#REF!</v>
      </c>
      <c r="N1495" s="103" t="e">
        <f>VLOOKUP($A1495,#REF!,15,FALSE)</f>
        <v>#REF!</v>
      </c>
      <c r="O1495" s="103" t="e">
        <f>VLOOKUP($A1495,#REF!,18,FALSE)</f>
        <v>#REF!</v>
      </c>
      <c r="P1495" s="93" t="e">
        <f>VLOOKUP($A1495,#REF!,41,FALSE)</f>
        <v>#REF!</v>
      </c>
      <c r="Q1495" s="115" t="e">
        <f>VLOOKUP(Revisión_Avance_Periodo!$L1327,#REF!,30,FALSE)</f>
        <v>#REF!</v>
      </c>
      <c r="R1495" s="116">
        <v>2019</v>
      </c>
      <c r="S1495" s="196">
        <v>43646</v>
      </c>
      <c r="T1495" s="124" t="s">
        <v>73</v>
      </c>
      <c r="U1495" s="440" t="e">
        <f>INDEX(#REF!,MATCH(Revisión_Avance_Periodo!$L1495,#REF!,0),MATCH(Revisión_Avance_Periodo!$T1495,#REF!,0))</f>
        <v>#REF!</v>
      </c>
      <c r="V1495" s="440" t="e">
        <f>INDEX(#REF!,MATCH(Revisión_Avance_Periodo!$L1495,#REF!,0),MATCH(Revisión_Avance_Periodo!$T1495,#REF!,0))</f>
        <v>#REF!</v>
      </c>
      <c r="W1495" s="130" t="e">
        <f t="shared" si="116"/>
        <v>#REF!</v>
      </c>
      <c r="X1495" s="124" t="e">
        <f>VLOOKUP(W1495,Tabla_Estado_Meta_OAP_2019[#All],3,TRUE)</f>
        <v>#REF!</v>
      </c>
      <c r="Y1495" s="164" t="e">
        <f>SUBTOTAL(9,$U$206:$U1495)</f>
        <v>#REF!</v>
      </c>
      <c r="Z1495" s="158" t="e">
        <f>SUBTOTAL(9,$V$206:$V1495)</f>
        <v>#REF!</v>
      </c>
      <c r="AA1495" s="159">
        <f>IFERROR(+Revisión_Avance_Periodo!$Z1495/Revisión_Avance_Periodo!$Y1495,0)</f>
        <v>0</v>
      </c>
      <c r="AB1495" s="126"/>
      <c r="AC1495" s="127"/>
      <c r="AD1495" s="125"/>
      <c r="AE1495" s="125"/>
      <c r="AF1495" s="128"/>
      <c r="AG1495" s="129"/>
      <c r="AH1495" s="164" t="e">
        <f>SUBTOTAL(9,$U$1322:$U1495)</f>
        <v>#REF!</v>
      </c>
      <c r="AI1495" s="158" t="e">
        <f>SUBTOTAL(9,$V$1322:$V1495)</f>
        <v>#REF!</v>
      </c>
      <c r="AJ1495" s="159">
        <f>IFERROR(+Revisión_Avance_Periodo!$Z1327/Revisión_Avance_Periodo!$Y1327,0)</f>
        <v>0</v>
      </c>
      <c r="AK1495" s="126"/>
      <c r="AL1495" s="127"/>
      <c r="AM1495" s="125"/>
      <c r="AN1495" s="125"/>
      <c r="AO1495" s="128"/>
      <c r="AP1495" s="129"/>
    </row>
    <row r="1496" spans="1:42" x14ac:dyDescent="0.25">
      <c r="A1496" s="92">
        <v>113</v>
      </c>
      <c r="B1496" s="435" t="e">
        <f>CONCATENATE(Revisión_Avance_Periodo!$D1328,";",Revisión_Avance_Periodo!$F1328,";",Revisión_Avance_Periodo!$L1328)</f>
        <v>#REF!</v>
      </c>
      <c r="C1496" s="435" t="e">
        <f t="shared" si="115"/>
        <v>#REF!</v>
      </c>
      <c r="D1496" s="114" t="e">
        <f>VLOOKUP($A1496,#REF!,3,FALSE)</f>
        <v>#REF!</v>
      </c>
      <c r="E1496" s="436" t="e">
        <f>VLOOKUP($A1496,#REF!,4,FALSE)</f>
        <v>#REF!</v>
      </c>
      <c r="F1496" s="102" t="e">
        <f>VLOOKUP($A1496,#REF!,5,FALSE)</f>
        <v>#REF!</v>
      </c>
      <c r="G1496" s="93" t="e">
        <f>VLOOKUP($A1496,#REF!,8,FALSE)</f>
        <v>#REF!</v>
      </c>
      <c r="H1496" s="93" t="e">
        <f>VLOOKUP($A1496,#REF!,7,FALSE)</f>
        <v>#REF!</v>
      </c>
      <c r="I1496" s="438" t="e">
        <f>VLOOKUP($A1496,#REF!,10,FALSE)</f>
        <v>#REF!</v>
      </c>
      <c r="J1496" s="93" t="e">
        <f>VLOOKUP($A1496,#REF!,11,FALSE)</f>
        <v>#REF!</v>
      </c>
      <c r="K1496" s="114" t="e">
        <f>VLOOKUP($A1496,#REF!,12,FALSE)</f>
        <v>#REF!</v>
      </c>
      <c r="L1496" s="93" t="e">
        <f>VLOOKUP($A1496,#REF!,13,FALSE)</f>
        <v>#REF!</v>
      </c>
      <c r="M1496" s="438" t="e">
        <f>VLOOKUP($A1496,#REF!,14,FALSE)</f>
        <v>#REF!</v>
      </c>
      <c r="N1496" s="102" t="e">
        <f>VLOOKUP($A1496,#REF!,15,FALSE)</f>
        <v>#REF!</v>
      </c>
      <c r="O1496" s="102" t="e">
        <f>VLOOKUP($A1496,#REF!,18,FALSE)</f>
        <v>#REF!</v>
      </c>
      <c r="P1496" s="93" t="e">
        <f>VLOOKUP($A1496,#REF!,41,FALSE)</f>
        <v>#REF!</v>
      </c>
      <c r="Q1496" s="115" t="e">
        <f>VLOOKUP(Revisión_Avance_Periodo!$L1328,#REF!,30,FALSE)</f>
        <v>#REF!</v>
      </c>
      <c r="R1496" s="116">
        <v>2019</v>
      </c>
      <c r="S1496" s="196">
        <v>43676</v>
      </c>
      <c r="T1496" s="116" t="s">
        <v>74</v>
      </c>
      <c r="U1496" s="440" t="e">
        <f>INDEX(#REF!,MATCH(Revisión_Avance_Periodo!$L1496,#REF!,0),MATCH(Revisión_Avance_Periodo!$T1496,#REF!,0))</f>
        <v>#REF!</v>
      </c>
      <c r="V1496" s="440" t="e">
        <f>INDEX(#REF!,MATCH(Revisión_Avance_Periodo!$L1496,#REF!,0),MATCH(Revisión_Avance_Periodo!$T1496,#REF!,0))</f>
        <v>#REF!</v>
      </c>
      <c r="W1496" s="130" t="e">
        <f t="shared" si="116"/>
        <v>#REF!</v>
      </c>
      <c r="X1496" s="116" t="e">
        <f>VLOOKUP(W1496,Tabla_Estado_Meta_OAP_2019[#All],3,TRUE)</f>
        <v>#REF!</v>
      </c>
      <c r="Y1496" s="164" t="e">
        <f>SUBTOTAL(9,$U$206:$U1496)</f>
        <v>#REF!</v>
      </c>
      <c r="Z1496" s="158" t="e">
        <f>SUBTOTAL(9,$V$206:$V1496)</f>
        <v>#REF!</v>
      </c>
      <c r="AA1496" s="159">
        <f>IFERROR(+Revisión_Avance_Periodo!$Z1496/Revisión_Avance_Periodo!$Y1496,0)</f>
        <v>0</v>
      </c>
      <c r="AB1496" s="126"/>
      <c r="AC1496" s="127"/>
      <c r="AD1496" s="125"/>
      <c r="AE1496" s="125"/>
      <c r="AF1496" s="128"/>
      <c r="AG1496" s="129"/>
      <c r="AH1496" s="164" t="e">
        <f>SUBTOTAL(9,$U$1322:$U1496)</f>
        <v>#REF!</v>
      </c>
      <c r="AI1496" s="158" t="e">
        <f>SUBTOTAL(9,$V$1322:$V1496)</f>
        <v>#REF!</v>
      </c>
      <c r="AJ1496" s="159">
        <f>IFERROR(+Revisión_Avance_Periodo!$Z1328/Revisión_Avance_Periodo!$Y1328,0)</f>
        <v>0</v>
      </c>
      <c r="AK1496" s="126"/>
      <c r="AL1496" s="127"/>
      <c r="AM1496" s="125"/>
      <c r="AN1496" s="125"/>
      <c r="AO1496" s="128"/>
      <c r="AP1496" s="129"/>
    </row>
    <row r="1497" spans="1:42" x14ac:dyDescent="0.25">
      <c r="A1497" s="97">
        <v>113</v>
      </c>
      <c r="B1497" s="435" t="e">
        <f>CONCATENATE(Revisión_Avance_Periodo!$D1329,";",Revisión_Avance_Periodo!$F1329,";",Revisión_Avance_Periodo!$L1329)</f>
        <v>#REF!</v>
      </c>
      <c r="C1497" s="435" t="e">
        <f t="shared" si="115"/>
        <v>#REF!</v>
      </c>
      <c r="D1497" s="123" t="e">
        <f>VLOOKUP($A1497,#REF!,3,FALSE)</f>
        <v>#REF!</v>
      </c>
      <c r="E1497" s="436" t="e">
        <f>VLOOKUP($A1497,#REF!,4,FALSE)</f>
        <v>#REF!</v>
      </c>
      <c r="F1497" s="103" t="e">
        <f>VLOOKUP($A1497,#REF!,5,FALSE)</f>
        <v>#REF!</v>
      </c>
      <c r="G1497" s="98" t="e">
        <f>VLOOKUP($A1497,#REF!,8,FALSE)</f>
        <v>#REF!</v>
      </c>
      <c r="H1497" s="93" t="e">
        <f>VLOOKUP($A1497,#REF!,7,FALSE)</f>
        <v>#REF!</v>
      </c>
      <c r="I1497" s="438" t="e">
        <f>VLOOKUP($A1497,#REF!,10,FALSE)</f>
        <v>#REF!</v>
      </c>
      <c r="J1497" s="98" t="e">
        <f>VLOOKUP($A1497,#REF!,11,FALSE)</f>
        <v>#REF!</v>
      </c>
      <c r="K1497" s="114" t="e">
        <f>VLOOKUP($A1497,#REF!,12,FALSE)</f>
        <v>#REF!</v>
      </c>
      <c r="L1497" s="98" t="e">
        <f>VLOOKUP($A1497,#REF!,13,FALSE)</f>
        <v>#REF!</v>
      </c>
      <c r="M1497" s="438" t="e">
        <f>VLOOKUP($A1497,#REF!,14,FALSE)</f>
        <v>#REF!</v>
      </c>
      <c r="N1497" s="103" t="e">
        <f>VLOOKUP($A1497,#REF!,15,FALSE)</f>
        <v>#REF!</v>
      </c>
      <c r="O1497" s="103" t="e">
        <f>VLOOKUP($A1497,#REF!,18,FALSE)</f>
        <v>#REF!</v>
      </c>
      <c r="P1497" s="93" t="e">
        <f>VLOOKUP($A1497,#REF!,41,FALSE)</f>
        <v>#REF!</v>
      </c>
      <c r="Q1497" s="115" t="e">
        <f>VLOOKUP(Revisión_Avance_Periodo!$L1329,#REF!,30,FALSE)</f>
        <v>#REF!</v>
      </c>
      <c r="R1497" s="116">
        <v>2019</v>
      </c>
      <c r="S1497" s="196">
        <v>43707</v>
      </c>
      <c r="T1497" s="124" t="s">
        <v>75</v>
      </c>
      <c r="U1497" s="440" t="e">
        <f>INDEX(#REF!,MATCH(Revisión_Avance_Periodo!$L1497,#REF!,0),MATCH(Revisión_Avance_Periodo!$T1497,#REF!,0))</f>
        <v>#REF!</v>
      </c>
      <c r="V1497" s="440" t="e">
        <f>INDEX(#REF!,MATCH(Revisión_Avance_Periodo!$L1497,#REF!,0),MATCH(Revisión_Avance_Periodo!$T1497,#REF!,0))</f>
        <v>#REF!</v>
      </c>
      <c r="W1497" s="130" t="e">
        <f t="shared" si="116"/>
        <v>#REF!</v>
      </c>
      <c r="X1497" s="124" t="e">
        <f>VLOOKUP(W1497,Tabla_Estado_Meta_OAP_2019[#All],3,TRUE)</f>
        <v>#REF!</v>
      </c>
      <c r="Y1497" s="164" t="e">
        <f>SUBTOTAL(9,$U$206:$U1497)</f>
        <v>#REF!</v>
      </c>
      <c r="Z1497" s="158" t="e">
        <f>SUBTOTAL(9,$V$206:$V1497)</f>
        <v>#REF!</v>
      </c>
      <c r="AA1497" s="159">
        <f>IFERROR(+Revisión_Avance_Periodo!$Z1497/Revisión_Avance_Periodo!$Y1497,0)</f>
        <v>0</v>
      </c>
      <c r="AB1497" s="126"/>
      <c r="AC1497" s="127"/>
      <c r="AD1497" s="125"/>
      <c r="AE1497" s="125"/>
      <c r="AF1497" s="128"/>
      <c r="AG1497" s="129"/>
      <c r="AH1497" s="164" t="e">
        <f>SUBTOTAL(9,$U$1322:$U1497)</f>
        <v>#REF!</v>
      </c>
      <c r="AI1497" s="158" t="e">
        <f>SUBTOTAL(9,$V$1322:$V1497)</f>
        <v>#REF!</v>
      </c>
      <c r="AJ1497" s="159">
        <f>IFERROR(+Revisión_Avance_Periodo!$Z1329/Revisión_Avance_Periodo!$Y1329,0)</f>
        <v>0</v>
      </c>
      <c r="AK1497" s="126"/>
      <c r="AL1497" s="127"/>
      <c r="AM1497" s="125"/>
      <c r="AN1497" s="125"/>
      <c r="AO1497" s="128"/>
      <c r="AP1497" s="129"/>
    </row>
    <row r="1498" spans="1:42" x14ac:dyDescent="0.25">
      <c r="A1498" s="92">
        <v>113</v>
      </c>
      <c r="B1498" s="435" t="e">
        <f>CONCATENATE(Revisión_Avance_Periodo!$D1330,";",Revisión_Avance_Periodo!$F1330,";",Revisión_Avance_Periodo!$L1330)</f>
        <v>#REF!</v>
      </c>
      <c r="C1498" s="435" t="e">
        <f t="shared" si="115"/>
        <v>#REF!</v>
      </c>
      <c r="D1498" s="114" t="e">
        <f>VLOOKUP($A1498,#REF!,3,FALSE)</f>
        <v>#REF!</v>
      </c>
      <c r="E1498" s="436" t="e">
        <f>VLOOKUP($A1498,#REF!,4,FALSE)</f>
        <v>#REF!</v>
      </c>
      <c r="F1498" s="102" t="e">
        <f>VLOOKUP($A1498,#REF!,5,FALSE)</f>
        <v>#REF!</v>
      </c>
      <c r="G1498" s="93" t="e">
        <f>VLOOKUP($A1498,#REF!,8,FALSE)</f>
        <v>#REF!</v>
      </c>
      <c r="H1498" s="93" t="e">
        <f>VLOOKUP($A1498,#REF!,7,FALSE)</f>
        <v>#REF!</v>
      </c>
      <c r="I1498" s="438" t="e">
        <f>VLOOKUP($A1498,#REF!,10,FALSE)</f>
        <v>#REF!</v>
      </c>
      <c r="J1498" s="93" t="e">
        <f>VLOOKUP($A1498,#REF!,11,FALSE)</f>
        <v>#REF!</v>
      </c>
      <c r="K1498" s="114" t="e">
        <f>VLOOKUP($A1498,#REF!,12,FALSE)</f>
        <v>#REF!</v>
      </c>
      <c r="L1498" s="93" t="e">
        <f>VLOOKUP($A1498,#REF!,13,FALSE)</f>
        <v>#REF!</v>
      </c>
      <c r="M1498" s="438" t="e">
        <f>VLOOKUP($A1498,#REF!,14,FALSE)</f>
        <v>#REF!</v>
      </c>
      <c r="N1498" s="102" t="e">
        <f>VLOOKUP($A1498,#REF!,15,FALSE)</f>
        <v>#REF!</v>
      </c>
      <c r="O1498" s="102" t="e">
        <f>VLOOKUP($A1498,#REF!,18,FALSE)</f>
        <v>#REF!</v>
      </c>
      <c r="P1498" s="93" t="e">
        <f>VLOOKUP($A1498,#REF!,41,FALSE)</f>
        <v>#REF!</v>
      </c>
      <c r="Q1498" s="115" t="e">
        <f>VLOOKUP(Revisión_Avance_Periodo!$L1330,#REF!,30,FALSE)</f>
        <v>#REF!</v>
      </c>
      <c r="R1498" s="116">
        <v>2019</v>
      </c>
      <c r="S1498" s="196">
        <v>43738</v>
      </c>
      <c r="T1498" s="116" t="s">
        <v>76</v>
      </c>
      <c r="U1498" s="440" t="e">
        <f>INDEX(#REF!,MATCH(Revisión_Avance_Periodo!$L1498,#REF!,0),MATCH(Revisión_Avance_Periodo!$T1498,#REF!,0))</f>
        <v>#REF!</v>
      </c>
      <c r="V1498" s="440" t="e">
        <f>INDEX(#REF!,MATCH(Revisión_Avance_Periodo!$L1498,#REF!,0),MATCH(Revisión_Avance_Periodo!$T1498,#REF!,0))</f>
        <v>#REF!</v>
      </c>
      <c r="W1498" s="118">
        <f>IFERROR((V1498/U1498),0)</f>
        <v>0</v>
      </c>
      <c r="X1498" s="116" t="str">
        <f>VLOOKUP(W1498,Tabla_Estado_Meta_OAP_2019[#All],3,TRUE)</f>
        <v>Por Ejecutar</v>
      </c>
      <c r="Y1498" s="164" t="e">
        <f>SUBTOTAL(9,$U$206:$U1498)</f>
        <v>#REF!</v>
      </c>
      <c r="Z1498" s="158" t="e">
        <f>SUBTOTAL(9,$V$206:$V1498)</f>
        <v>#REF!</v>
      </c>
      <c r="AA1498" s="159">
        <f>IFERROR(+Revisión_Avance_Periodo!$Z1498/Revisión_Avance_Periodo!$Y1498,0)</f>
        <v>0</v>
      </c>
      <c r="AB1498" s="126"/>
      <c r="AC1498" s="127"/>
      <c r="AD1498" s="125"/>
      <c r="AE1498" s="125"/>
      <c r="AF1498" s="128"/>
      <c r="AG1498" s="129"/>
      <c r="AH1498" s="164" t="e">
        <f>SUBTOTAL(9,$U$1322:$U1498)</f>
        <v>#REF!</v>
      </c>
      <c r="AI1498" s="158" t="e">
        <f>SUBTOTAL(9,$V$1322:$V1498)</f>
        <v>#REF!</v>
      </c>
      <c r="AJ1498" s="159">
        <f>IFERROR(+Revisión_Avance_Periodo!$Z1330/Revisión_Avance_Periodo!$Y1330,0)</f>
        <v>0</v>
      </c>
      <c r="AK1498" s="126"/>
      <c r="AL1498" s="127"/>
      <c r="AM1498" s="125"/>
      <c r="AN1498" s="125"/>
      <c r="AO1498" s="128"/>
      <c r="AP1498" s="129"/>
    </row>
    <row r="1499" spans="1:42" x14ac:dyDescent="0.25">
      <c r="A1499" s="97">
        <v>113</v>
      </c>
      <c r="B1499" s="435" t="e">
        <f>CONCATENATE(Revisión_Avance_Periodo!$D1331,";",Revisión_Avance_Periodo!$F1331,";",Revisión_Avance_Periodo!$L1331)</f>
        <v>#REF!</v>
      </c>
      <c r="C1499" s="435" t="e">
        <f t="shared" si="115"/>
        <v>#REF!</v>
      </c>
      <c r="D1499" s="123" t="e">
        <f>VLOOKUP($A1499,#REF!,3,FALSE)</f>
        <v>#REF!</v>
      </c>
      <c r="E1499" s="436" t="e">
        <f>VLOOKUP($A1499,#REF!,4,FALSE)</f>
        <v>#REF!</v>
      </c>
      <c r="F1499" s="103" t="e">
        <f>VLOOKUP($A1499,#REF!,5,FALSE)</f>
        <v>#REF!</v>
      </c>
      <c r="G1499" s="98" t="e">
        <f>VLOOKUP($A1499,#REF!,8,FALSE)</f>
        <v>#REF!</v>
      </c>
      <c r="H1499" s="93" t="e">
        <f>VLOOKUP($A1499,#REF!,7,FALSE)</f>
        <v>#REF!</v>
      </c>
      <c r="I1499" s="438" t="e">
        <f>VLOOKUP($A1499,#REF!,10,FALSE)</f>
        <v>#REF!</v>
      </c>
      <c r="J1499" s="98" t="e">
        <f>VLOOKUP($A1499,#REF!,11,FALSE)</f>
        <v>#REF!</v>
      </c>
      <c r="K1499" s="114" t="e">
        <f>VLOOKUP($A1499,#REF!,12,FALSE)</f>
        <v>#REF!</v>
      </c>
      <c r="L1499" s="98" t="e">
        <f>VLOOKUP($A1499,#REF!,13,FALSE)</f>
        <v>#REF!</v>
      </c>
      <c r="M1499" s="438" t="e">
        <f>VLOOKUP($A1499,#REF!,14,FALSE)</f>
        <v>#REF!</v>
      </c>
      <c r="N1499" s="103" t="e">
        <f>VLOOKUP($A1499,#REF!,15,FALSE)</f>
        <v>#REF!</v>
      </c>
      <c r="O1499" s="103" t="e">
        <f>VLOOKUP($A1499,#REF!,18,FALSE)</f>
        <v>#REF!</v>
      </c>
      <c r="P1499" s="93" t="e">
        <f>VLOOKUP($A1499,#REF!,41,FALSE)</f>
        <v>#REF!</v>
      </c>
      <c r="Q1499" s="115" t="e">
        <f>VLOOKUP(Revisión_Avance_Periodo!$L1331,#REF!,30,FALSE)</f>
        <v>#REF!</v>
      </c>
      <c r="R1499" s="116">
        <v>2019</v>
      </c>
      <c r="S1499" s="196">
        <v>43768</v>
      </c>
      <c r="T1499" s="124" t="s">
        <v>77</v>
      </c>
      <c r="U1499" s="440" t="e">
        <f>INDEX(#REF!,MATCH(Revisión_Avance_Periodo!$L1499,#REF!,0),MATCH(Revisión_Avance_Periodo!$T1499,#REF!,0))</f>
        <v>#REF!</v>
      </c>
      <c r="V1499" s="440" t="e">
        <f>INDEX(#REF!,MATCH(Revisión_Avance_Periodo!$L1499,#REF!,0),MATCH(Revisión_Avance_Periodo!$T1499,#REF!,0))</f>
        <v>#REF!</v>
      </c>
      <c r="W1499" s="118">
        <f>IFERROR((V1499/U1499),0)</f>
        <v>0</v>
      </c>
      <c r="X1499" s="124" t="str">
        <f>VLOOKUP(W1499,Tabla_Estado_Meta_OAP_2019[#All],3,TRUE)</f>
        <v>Por Ejecutar</v>
      </c>
      <c r="Y1499" s="164" t="e">
        <f>SUBTOTAL(9,$U$206:$U1499)</f>
        <v>#REF!</v>
      </c>
      <c r="Z1499" s="158" t="e">
        <f>SUBTOTAL(9,$V$206:$V1499)</f>
        <v>#REF!</v>
      </c>
      <c r="AA1499" s="159">
        <f>IFERROR(+Revisión_Avance_Periodo!$Z1499/Revisión_Avance_Periodo!$Y1499,0)</f>
        <v>0</v>
      </c>
      <c r="AB1499" s="126"/>
      <c r="AC1499" s="127"/>
      <c r="AD1499" s="125"/>
      <c r="AE1499" s="125"/>
      <c r="AF1499" s="128"/>
      <c r="AG1499" s="129"/>
      <c r="AH1499" s="164" t="e">
        <f>SUBTOTAL(9,$U$1322:$U1499)</f>
        <v>#REF!</v>
      </c>
      <c r="AI1499" s="158" t="e">
        <f>SUBTOTAL(9,$V$1322:$V1499)</f>
        <v>#REF!</v>
      </c>
      <c r="AJ1499" s="159">
        <f>IFERROR(+Revisión_Avance_Periodo!$Z1331/Revisión_Avance_Periodo!$Y1331,0)</f>
        <v>0</v>
      </c>
      <c r="AK1499" s="126"/>
      <c r="AL1499" s="127"/>
      <c r="AM1499" s="125"/>
      <c r="AN1499" s="125"/>
      <c r="AO1499" s="128"/>
      <c r="AP1499" s="129"/>
    </row>
    <row r="1500" spans="1:42" x14ac:dyDescent="0.25">
      <c r="A1500" s="92">
        <v>113</v>
      </c>
      <c r="B1500" s="435" t="e">
        <f>CONCATENATE(Revisión_Avance_Periodo!$D1332,";",Revisión_Avance_Periodo!$F1332,";",Revisión_Avance_Periodo!$L1332)</f>
        <v>#REF!</v>
      </c>
      <c r="C1500" s="435" t="e">
        <f t="shared" si="115"/>
        <v>#REF!</v>
      </c>
      <c r="D1500" s="114" t="e">
        <f>VLOOKUP($A1500,#REF!,3,FALSE)</f>
        <v>#REF!</v>
      </c>
      <c r="E1500" s="436" t="e">
        <f>VLOOKUP($A1500,#REF!,4,FALSE)</f>
        <v>#REF!</v>
      </c>
      <c r="F1500" s="102" t="e">
        <f>VLOOKUP($A1500,#REF!,5,FALSE)</f>
        <v>#REF!</v>
      </c>
      <c r="G1500" s="93" t="e">
        <f>VLOOKUP($A1500,#REF!,8,FALSE)</f>
        <v>#REF!</v>
      </c>
      <c r="H1500" s="93" t="e">
        <f>VLOOKUP($A1500,#REF!,7,FALSE)</f>
        <v>#REF!</v>
      </c>
      <c r="I1500" s="438" t="e">
        <f>VLOOKUP($A1500,#REF!,10,FALSE)</f>
        <v>#REF!</v>
      </c>
      <c r="J1500" s="93" t="e">
        <f>VLOOKUP($A1500,#REF!,11,FALSE)</f>
        <v>#REF!</v>
      </c>
      <c r="K1500" s="114" t="e">
        <f>VLOOKUP($A1500,#REF!,12,FALSE)</f>
        <v>#REF!</v>
      </c>
      <c r="L1500" s="93" t="e">
        <f>VLOOKUP($A1500,#REF!,13,FALSE)</f>
        <v>#REF!</v>
      </c>
      <c r="M1500" s="438" t="e">
        <f>VLOOKUP($A1500,#REF!,14,FALSE)</f>
        <v>#REF!</v>
      </c>
      <c r="N1500" s="102" t="e">
        <f>VLOOKUP($A1500,#REF!,15,FALSE)</f>
        <v>#REF!</v>
      </c>
      <c r="O1500" s="102" t="e">
        <f>VLOOKUP($A1500,#REF!,18,FALSE)</f>
        <v>#REF!</v>
      </c>
      <c r="P1500" s="93" t="e">
        <f>VLOOKUP($A1500,#REF!,41,FALSE)</f>
        <v>#REF!</v>
      </c>
      <c r="Q1500" s="115" t="e">
        <f>VLOOKUP(Revisión_Avance_Periodo!$L1332,#REF!,30,FALSE)</f>
        <v>#REF!</v>
      </c>
      <c r="R1500" s="116">
        <v>2019</v>
      </c>
      <c r="S1500" s="196">
        <v>43799</v>
      </c>
      <c r="T1500" s="116" t="s">
        <v>78</v>
      </c>
      <c r="U1500" s="440" t="e">
        <f>INDEX(#REF!,MATCH(Revisión_Avance_Periodo!$L1500,#REF!,0),MATCH(Revisión_Avance_Periodo!$T1500,#REF!,0))</f>
        <v>#REF!</v>
      </c>
      <c r="V1500" s="440" t="e">
        <f>INDEX(#REF!,MATCH(Revisión_Avance_Periodo!$L1500,#REF!,0),MATCH(Revisión_Avance_Periodo!$T1500,#REF!,0))</f>
        <v>#REF!</v>
      </c>
      <c r="W1500" s="118">
        <f>IFERROR((V1500/U1500),0)</f>
        <v>0</v>
      </c>
      <c r="X1500" s="116" t="str">
        <f>VLOOKUP(W1500,Tabla_Estado_Meta_OAP_2019[#All],3,TRUE)</f>
        <v>Por Ejecutar</v>
      </c>
      <c r="Y1500" s="164" t="e">
        <f>SUBTOTAL(9,$U$206:$U1500)</f>
        <v>#REF!</v>
      </c>
      <c r="Z1500" s="158" t="e">
        <f>SUBTOTAL(9,$V$206:$V1500)</f>
        <v>#REF!</v>
      </c>
      <c r="AA1500" s="159">
        <f>IFERROR(+Revisión_Avance_Periodo!$Z1500/Revisión_Avance_Periodo!$Y1500,0)</f>
        <v>0</v>
      </c>
      <c r="AB1500" s="126"/>
      <c r="AC1500" s="127"/>
      <c r="AD1500" s="125"/>
      <c r="AE1500" s="125"/>
      <c r="AF1500" s="128"/>
      <c r="AG1500" s="129"/>
      <c r="AH1500" s="164" t="e">
        <f>SUBTOTAL(9,$U$1322:$U1500)</f>
        <v>#REF!</v>
      </c>
      <c r="AI1500" s="158" t="e">
        <f>SUBTOTAL(9,$V$1322:$V1500)</f>
        <v>#REF!</v>
      </c>
      <c r="AJ1500" s="159">
        <f>IFERROR(+Revisión_Avance_Periodo!$Z1332/Revisión_Avance_Periodo!$Y1332,0)</f>
        <v>0</v>
      </c>
      <c r="AK1500" s="126"/>
      <c r="AL1500" s="127"/>
      <c r="AM1500" s="125"/>
      <c r="AN1500" s="125"/>
      <c r="AO1500" s="128"/>
      <c r="AP1500" s="129"/>
    </row>
    <row r="1501" spans="1:42" ht="15.75" thickBot="1" x14ac:dyDescent="0.3">
      <c r="A1501" s="97">
        <v>113</v>
      </c>
      <c r="B1501" s="435" t="e">
        <f>CONCATENATE(Revisión_Avance_Periodo!$D1333,";",Revisión_Avance_Periodo!$F1333,";",Revisión_Avance_Periodo!$L1333)</f>
        <v>#REF!</v>
      </c>
      <c r="C1501" s="435" t="e">
        <f t="shared" si="115"/>
        <v>#REF!</v>
      </c>
      <c r="D1501" s="123" t="e">
        <f>VLOOKUP($A1501,#REF!,3,FALSE)</f>
        <v>#REF!</v>
      </c>
      <c r="E1501" s="436" t="e">
        <f>VLOOKUP($A1501,#REF!,4,FALSE)</f>
        <v>#REF!</v>
      </c>
      <c r="F1501" s="103" t="e">
        <f>VLOOKUP($A1501,#REF!,5,FALSE)</f>
        <v>#REF!</v>
      </c>
      <c r="G1501" s="98" t="e">
        <f>VLOOKUP($A1501,#REF!,8,FALSE)</f>
        <v>#REF!</v>
      </c>
      <c r="H1501" s="93" t="e">
        <f>VLOOKUP($A1501,#REF!,7,FALSE)</f>
        <v>#REF!</v>
      </c>
      <c r="I1501" s="438" t="e">
        <f>VLOOKUP($A1501,#REF!,10,FALSE)</f>
        <v>#REF!</v>
      </c>
      <c r="J1501" s="98" t="e">
        <f>VLOOKUP($A1501,#REF!,11,FALSE)</f>
        <v>#REF!</v>
      </c>
      <c r="K1501" s="114" t="e">
        <f>VLOOKUP($A1501,#REF!,12,FALSE)</f>
        <v>#REF!</v>
      </c>
      <c r="L1501" s="98" t="e">
        <f>VLOOKUP($A1501,#REF!,13,FALSE)</f>
        <v>#REF!</v>
      </c>
      <c r="M1501" s="438" t="e">
        <f>VLOOKUP($A1501,#REF!,14,FALSE)</f>
        <v>#REF!</v>
      </c>
      <c r="N1501" s="103" t="e">
        <f>VLOOKUP($A1501,#REF!,15,FALSE)</f>
        <v>#REF!</v>
      </c>
      <c r="O1501" s="103" t="e">
        <f>VLOOKUP($A1501,#REF!,18,FALSE)</f>
        <v>#REF!</v>
      </c>
      <c r="P1501" s="93" t="e">
        <f>VLOOKUP($A1501,#REF!,41,FALSE)</f>
        <v>#REF!</v>
      </c>
      <c r="Q1501" s="115" t="e">
        <f>VLOOKUP(Revisión_Avance_Periodo!$L1333,#REF!,30,FALSE)</f>
        <v>#REF!</v>
      </c>
      <c r="R1501" s="116">
        <v>2019</v>
      </c>
      <c r="S1501" s="196">
        <v>43829</v>
      </c>
      <c r="T1501" s="124" t="s">
        <v>79</v>
      </c>
      <c r="U1501" s="440" t="e">
        <f>INDEX(#REF!,MATCH(Revisión_Avance_Periodo!$L1501,#REF!,0),MATCH(Revisión_Avance_Periodo!$T1501,#REF!,0))</f>
        <v>#REF!</v>
      </c>
      <c r="V1501" s="440" t="e">
        <f>INDEX(#REF!,MATCH(Revisión_Avance_Periodo!$L1501,#REF!,0),MATCH(Revisión_Avance_Periodo!$T1501,#REF!,0))</f>
        <v>#REF!</v>
      </c>
      <c r="W1501" s="118">
        <f>IFERROR((V1501/U1501),0)</f>
        <v>0</v>
      </c>
      <c r="X1501" s="124" t="str">
        <f>VLOOKUP(W1501,Tabla_Estado_Meta_OAP_2019[#All],3,TRUE)</f>
        <v>Por Ejecutar</v>
      </c>
      <c r="Y1501" s="164" t="e">
        <f>SUBTOTAL(9,$U$206:$U1501)</f>
        <v>#REF!</v>
      </c>
      <c r="Z1501" s="158" t="e">
        <f>SUBTOTAL(9,$V$206:$V1501)</f>
        <v>#REF!</v>
      </c>
      <c r="AA1501" s="159">
        <f>IFERROR(+Revisión_Avance_Periodo!$Z1501/Revisión_Avance_Periodo!$Y1501,0)</f>
        <v>0</v>
      </c>
      <c r="AB1501" s="126"/>
      <c r="AC1501" s="127"/>
      <c r="AD1501" s="125"/>
      <c r="AE1501" s="125"/>
      <c r="AF1501" s="128"/>
      <c r="AG1501" s="129"/>
      <c r="AH1501" s="164" t="e">
        <f>SUBTOTAL(9,$U$1322:$U1501)</f>
        <v>#REF!</v>
      </c>
      <c r="AI1501" s="158" t="e">
        <f>SUBTOTAL(9,$V$1322:$V1501)</f>
        <v>#REF!</v>
      </c>
      <c r="AJ1501" s="159">
        <f>IFERROR(+Revisión_Avance_Periodo!$Z1333/Revisión_Avance_Periodo!$Y1333,0)</f>
        <v>0</v>
      </c>
      <c r="AK1501" s="126"/>
      <c r="AL1501" s="127"/>
      <c r="AM1501" s="125"/>
      <c r="AN1501" s="125"/>
      <c r="AO1501" s="128"/>
      <c r="AP1501" s="129"/>
    </row>
    <row r="1502" spans="1:42" x14ac:dyDescent="0.25">
      <c r="A1502" s="92">
        <v>114</v>
      </c>
      <c r="B1502" s="435" t="e">
        <f>CONCATENATE(Revisión_Avance_Periodo!$D1334,";",Revisión_Avance_Periodo!$F1334,";",Revisión_Avance_Periodo!$L1334)</f>
        <v>#REF!</v>
      </c>
      <c r="C1502" s="435" t="e">
        <f t="shared" si="115"/>
        <v>#REF!</v>
      </c>
      <c r="D1502" s="114" t="e">
        <f>VLOOKUP($A1502,#REF!,3,FALSE)</f>
        <v>#REF!</v>
      </c>
      <c r="E1502" s="436" t="e">
        <f>VLOOKUP($A1502,#REF!,4,FALSE)</f>
        <v>#REF!</v>
      </c>
      <c r="F1502" s="102" t="e">
        <f>VLOOKUP($A1502,#REF!,5,FALSE)</f>
        <v>#REF!</v>
      </c>
      <c r="G1502" s="93" t="e">
        <f>VLOOKUP($A1502,#REF!,8,FALSE)</f>
        <v>#REF!</v>
      </c>
      <c r="H1502" s="93" t="e">
        <f>VLOOKUP($A1502,#REF!,7,FALSE)</f>
        <v>#REF!</v>
      </c>
      <c r="I1502" s="438" t="e">
        <f>VLOOKUP($A1502,#REF!,10,FALSE)</f>
        <v>#REF!</v>
      </c>
      <c r="J1502" s="93" t="e">
        <f>VLOOKUP($A1502,#REF!,11,FALSE)</f>
        <v>#REF!</v>
      </c>
      <c r="K1502" s="114" t="e">
        <f>VLOOKUP($A1502,#REF!,12,FALSE)</f>
        <v>#REF!</v>
      </c>
      <c r="L1502" s="93" t="e">
        <f>VLOOKUP($A1502,#REF!,13,FALSE)</f>
        <v>#REF!</v>
      </c>
      <c r="M1502" s="438" t="e">
        <f>VLOOKUP($A1502,#REF!,14,FALSE)</f>
        <v>#REF!</v>
      </c>
      <c r="N1502" s="102" t="e">
        <f>VLOOKUP($A1502,#REF!,15,FALSE)</f>
        <v>#REF!</v>
      </c>
      <c r="O1502" s="102" t="e">
        <f>VLOOKUP($A1502,#REF!,18,FALSE)</f>
        <v>#REF!</v>
      </c>
      <c r="P1502" s="93" t="e">
        <f>VLOOKUP($A1502,#REF!,41,FALSE)</f>
        <v>#REF!</v>
      </c>
      <c r="Q1502" s="115" t="e">
        <f>VLOOKUP(Revisión_Avance_Periodo!$L1334,#REF!,30,FALSE)</f>
        <v>#REF!</v>
      </c>
      <c r="R1502" s="116">
        <v>2019</v>
      </c>
      <c r="S1502" s="196">
        <v>43495</v>
      </c>
      <c r="T1502" s="116" t="s">
        <v>68</v>
      </c>
      <c r="U1502" s="440" t="e">
        <f>INDEX(#REF!,MATCH(Revisión_Avance_Periodo!$L1502,#REF!,0),MATCH(Revisión_Avance_Periodo!$T1502,#REF!,0))</f>
        <v>#REF!</v>
      </c>
      <c r="V1502" s="440" t="e">
        <f>INDEX(#REF!,MATCH(Revisión_Avance_Periodo!$L1502,#REF!,0),MATCH(Revisión_Avance_Periodo!$T1502,#REF!,0))</f>
        <v>#REF!</v>
      </c>
      <c r="W1502" s="131" t="e">
        <f t="shared" ref="W1502:W1507" si="117">V1502/U1502</f>
        <v>#REF!</v>
      </c>
      <c r="X1502" s="116" t="e">
        <f>VLOOKUP(W1502,Tabla_Estado_Meta_OAP_2019[#All],3,TRUE)</f>
        <v>#REF!</v>
      </c>
      <c r="Y1502" s="163" t="e">
        <f>SUBTOTAL(9,$U$206:$U1502)</f>
        <v>#REF!</v>
      </c>
      <c r="Z1502" s="161" t="e">
        <f>SUBTOTAL(9,$V$206:$V1502)</f>
        <v>#REF!</v>
      </c>
      <c r="AA1502" s="162">
        <f>IFERROR(+Revisión_Avance_Periodo!$Z1502/Revisión_Avance_Periodo!$Y1502,0)</f>
        <v>0</v>
      </c>
      <c r="AB1502" s="133" t="e">
        <f>SUBTOTAL(9,U1502:U1513)</f>
        <v>#REF!</v>
      </c>
      <c r="AC1502" s="134" t="e">
        <f>SUBTOTAL(9,V1502:V1513)</f>
        <v>#REF!</v>
      </c>
      <c r="AD1502" s="119" t="e">
        <f>+AC1502/AB1502</f>
        <v>#REF!</v>
      </c>
      <c r="AE1502" s="119" t="e">
        <f>100%-Revisión_Avance_Periodo!$AD1502</f>
        <v>#REF!</v>
      </c>
      <c r="AF1502" s="121" t="e">
        <f>VLOOKUP(AD1502,Tabla_Estado_Meta_OAP_2019[],3,TRUE)</f>
        <v>#REF!</v>
      </c>
      <c r="AG1502" s="122" t="e">
        <f>Revisión_Avance_Periodo!$AD1502*Revisión_Avance_Periodo!$Q1502</f>
        <v>#REF!</v>
      </c>
      <c r="AH1502" s="163" t="e">
        <f>SUBTOTAL(9,$U$1334:$U1502)</f>
        <v>#REF!</v>
      </c>
      <c r="AI1502" s="161" t="e">
        <f>SUBTOTAL(9,$V$1334:$V1502)</f>
        <v>#REF!</v>
      </c>
      <c r="AJ1502" s="162">
        <f>IFERROR(+Revisión_Avance_Periodo!$Z1334/Revisión_Avance_Periodo!$Y1334,0)</f>
        <v>0</v>
      </c>
      <c r="AK1502" s="133" t="e">
        <f>SUBTOTAL(9,AD1502:AD1513)</f>
        <v>#REF!</v>
      </c>
      <c r="AL1502" s="134" t="e">
        <f>SUBTOTAL(9,AE1502:AE1513)</f>
        <v>#REF!</v>
      </c>
      <c r="AM1502" s="119" t="e">
        <f>+AL1502/AK1502</f>
        <v>#REF!</v>
      </c>
      <c r="AN1502" s="119" t="e">
        <f>100%-Revisión_Avance_Periodo!$AD1334</f>
        <v>#REF!</v>
      </c>
      <c r="AO1502" s="121" t="e">
        <f>VLOOKUP(AM1502,Tabla_Estado_Meta_OAP_2019[],3,TRUE)</f>
        <v>#REF!</v>
      </c>
      <c r="AP1502" s="122" t="e">
        <f>Revisión_Avance_Periodo!$AD1334*Revisión_Avance_Periodo!$Q1334</f>
        <v>#REF!</v>
      </c>
    </row>
    <row r="1503" spans="1:42" x14ac:dyDescent="0.25">
      <c r="A1503" s="97">
        <v>114</v>
      </c>
      <c r="B1503" s="435" t="e">
        <f>CONCATENATE(Revisión_Avance_Periodo!$D1335,";",Revisión_Avance_Periodo!$F1335,";",Revisión_Avance_Periodo!$L1335)</f>
        <v>#REF!</v>
      </c>
      <c r="C1503" s="435" t="e">
        <f t="shared" si="115"/>
        <v>#REF!</v>
      </c>
      <c r="D1503" s="123" t="e">
        <f>VLOOKUP($A1503,#REF!,3,FALSE)</f>
        <v>#REF!</v>
      </c>
      <c r="E1503" s="436" t="e">
        <f>VLOOKUP($A1503,#REF!,4,FALSE)</f>
        <v>#REF!</v>
      </c>
      <c r="F1503" s="103" t="e">
        <f>VLOOKUP($A1503,#REF!,5,FALSE)</f>
        <v>#REF!</v>
      </c>
      <c r="G1503" s="98" t="e">
        <f>VLOOKUP($A1503,#REF!,8,FALSE)</f>
        <v>#REF!</v>
      </c>
      <c r="H1503" s="93" t="e">
        <f>VLOOKUP($A1503,#REF!,7,FALSE)</f>
        <v>#REF!</v>
      </c>
      <c r="I1503" s="438" t="e">
        <f>VLOOKUP($A1503,#REF!,10,FALSE)</f>
        <v>#REF!</v>
      </c>
      <c r="J1503" s="98" t="e">
        <f>VLOOKUP($A1503,#REF!,11,FALSE)</f>
        <v>#REF!</v>
      </c>
      <c r="K1503" s="114" t="e">
        <f>VLOOKUP($A1503,#REF!,12,FALSE)</f>
        <v>#REF!</v>
      </c>
      <c r="L1503" s="98" t="e">
        <f>VLOOKUP($A1503,#REF!,13,FALSE)</f>
        <v>#REF!</v>
      </c>
      <c r="M1503" s="438" t="e">
        <f>VLOOKUP($A1503,#REF!,14,FALSE)</f>
        <v>#REF!</v>
      </c>
      <c r="N1503" s="103" t="e">
        <f>VLOOKUP($A1503,#REF!,15,FALSE)</f>
        <v>#REF!</v>
      </c>
      <c r="O1503" s="103" t="e">
        <f>VLOOKUP($A1503,#REF!,18,FALSE)</f>
        <v>#REF!</v>
      </c>
      <c r="P1503" s="93" t="e">
        <f>VLOOKUP($A1503,#REF!,41,FALSE)</f>
        <v>#REF!</v>
      </c>
      <c r="Q1503" s="115" t="e">
        <f>VLOOKUP(Revisión_Avance_Periodo!$L1335,#REF!,30,FALSE)</f>
        <v>#REF!</v>
      </c>
      <c r="R1503" s="116">
        <v>2019</v>
      </c>
      <c r="S1503" s="196">
        <v>43524</v>
      </c>
      <c r="T1503" s="124" t="s">
        <v>69</v>
      </c>
      <c r="U1503" s="440" t="e">
        <f>INDEX(#REF!,MATCH(Revisión_Avance_Periodo!$L1503,#REF!,0),MATCH(Revisión_Avance_Periodo!$T1503,#REF!,0))</f>
        <v>#REF!</v>
      </c>
      <c r="V1503" s="440" t="e">
        <f>INDEX(#REF!,MATCH(Revisión_Avance_Periodo!$L1503,#REF!,0),MATCH(Revisión_Avance_Periodo!$T1503,#REF!,0))</f>
        <v>#REF!</v>
      </c>
      <c r="W1503" s="130" t="e">
        <f t="shared" si="117"/>
        <v>#REF!</v>
      </c>
      <c r="X1503" s="124" t="e">
        <f>VLOOKUP(W1503,Tabla_Estado_Meta_OAP_2019[#All],3,TRUE)</f>
        <v>#REF!</v>
      </c>
      <c r="Y1503" s="164" t="e">
        <f>SUBTOTAL(9,$U$206:$U1503)</f>
        <v>#REF!</v>
      </c>
      <c r="Z1503" s="158" t="e">
        <f>SUBTOTAL(9,$V$206:$V1503)</f>
        <v>#REF!</v>
      </c>
      <c r="AA1503" s="159">
        <f>IFERROR(+Revisión_Avance_Periodo!$Z1503/Revisión_Avance_Periodo!$Y1503,0)</f>
        <v>0</v>
      </c>
      <c r="AB1503" s="126"/>
      <c r="AC1503" s="127"/>
      <c r="AD1503" s="125"/>
      <c r="AE1503" s="125"/>
      <c r="AF1503" s="128"/>
      <c r="AG1503" s="129"/>
      <c r="AH1503" s="164" t="e">
        <f>SUBTOTAL(9,$U$1334:$U1503)</f>
        <v>#REF!</v>
      </c>
      <c r="AI1503" s="158" t="e">
        <f>SUBTOTAL(9,$V$1334:$V1503)</f>
        <v>#REF!</v>
      </c>
      <c r="AJ1503" s="159">
        <f>IFERROR(+Revisión_Avance_Periodo!$Z1335/Revisión_Avance_Periodo!$Y1335,0)</f>
        <v>0</v>
      </c>
      <c r="AK1503" s="126"/>
      <c r="AL1503" s="127"/>
      <c r="AM1503" s="125"/>
      <c r="AN1503" s="125"/>
      <c r="AO1503" s="128"/>
      <c r="AP1503" s="129"/>
    </row>
    <row r="1504" spans="1:42" x14ac:dyDescent="0.25">
      <c r="A1504" s="92">
        <v>114</v>
      </c>
      <c r="B1504" s="435" t="e">
        <f>CONCATENATE(Revisión_Avance_Periodo!$D1336,";",Revisión_Avance_Periodo!$F1336,";",Revisión_Avance_Periodo!$L1336)</f>
        <v>#REF!</v>
      </c>
      <c r="C1504" s="435" t="e">
        <f t="shared" si="115"/>
        <v>#REF!</v>
      </c>
      <c r="D1504" s="114" t="e">
        <f>VLOOKUP($A1504,#REF!,3,FALSE)</f>
        <v>#REF!</v>
      </c>
      <c r="E1504" s="436" t="e">
        <f>VLOOKUP($A1504,#REF!,4,FALSE)</f>
        <v>#REF!</v>
      </c>
      <c r="F1504" s="102" t="e">
        <f>VLOOKUP($A1504,#REF!,5,FALSE)</f>
        <v>#REF!</v>
      </c>
      <c r="G1504" s="93" t="e">
        <f>VLOOKUP($A1504,#REF!,8,FALSE)</f>
        <v>#REF!</v>
      </c>
      <c r="H1504" s="93" t="e">
        <f>VLOOKUP($A1504,#REF!,7,FALSE)</f>
        <v>#REF!</v>
      </c>
      <c r="I1504" s="438" t="e">
        <f>VLOOKUP($A1504,#REF!,10,FALSE)</f>
        <v>#REF!</v>
      </c>
      <c r="J1504" s="93" t="e">
        <f>VLOOKUP($A1504,#REF!,11,FALSE)</f>
        <v>#REF!</v>
      </c>
      <c r="K1504" s="114" t="e">
        <f>VLOOKUP($A1504,#REF!,12,FALSE)</f>
        <v>#REF!</v>
      </c>
      <c r="L1504" s="93" t="e">
        <f>VLOOKUP($A1504,#REF!,13,FALSE)</f>
        <v>#REF!</v>
      </c>
      <c r="M1504" s="438" t="e">
        <f>VLOOKUP($A1504,#REF!,14,FALSE)</f>
        <v>#REF!</v>
      </c>
      <c r="N1504" s="102" t="e">
        <f>VLOOKUP($A1504,#REF!,15,FALSE)</f>
        <v>#REF!</v>
      </c>
      <c r="O1504" s="102" t="e">
        <f>VLOOKUP($A1504,#REF!,18,FALSE)</f>
        <v>#REF!</v>
      </c>
      <c r="P1504" s="93" t="e">
        <f>VLOOKUP($A1504,#REF!,41,FALSE)</f>
        <v>#REF!</v>
      </c>
      <c r="Q1504" s="115" t="e">
        <f>VLOOKUP(Revisión_Avance_Periodo!$L1336,#REF!,30,FALSE)</f>
        <v>#REF!</v>
      </c>
      <c r="R1504" s="116">
        <v>2019</v>
      </c>
      <c r="S1504" s="196">
        <v>43554</v>
      </c>
      <c r="T1504" s="116" t="s">
        <v>70</v>
      </c>
      <c r="U1504" s="440" t="e">
        <f>INDEX(#REF!,MATCH(Revisión_Avance_Periodo!$L1504,#REF!,0),MATCH(Revisión_Avance_Periodo!$T1504,#REF!,0))</f>
        <v>#REF!</v>
      </c>
      <c r="V1504" s="440" t="e">
        <f>INDEX(#REF!,MATCH(Revisión_Avance_Periodo!$L1504,#REF!,0),MATCH(Revisión_Avance_Periodo!$T1504,#REF!,0))</f>
        <v>#REF!</v>
      </c>
      <c r="W1504" s="139" t="e">
        <f t="shared" si="117"/>
        <v>#REF!</v>
      </c>
      <c r="X1504" s="116" t="e">
        <f>VLOOKUP(W1504,Tabla_Estado_Meta_OAP_2019[#All],3,TRUE)</f>
        <v>#REF!</v>
      </c>
      <c r="Y1504" s="164" t="e">
        <f>SUBTOTAL(9,$U$206:$U1504)</f>
        <v>#REF!</v>
      </c>
      <c r="Z1504" s="158" t="e">
        <f>SUBTOTAL(9,$V$206:$V1504)</f>
        <v>#REF!</v>
      </c>
      <c r="AA1504" s="159">
        <f>IFERROR(+Revisión_Avance_Periodo!$Z1504/Revisión_Avance_Periodo!$Y1504,0)</f>
        <v>0</v>
      </c>
      <c r="AB1504" s="126"/>
      <c r="AC1504" s="127"/>
      <c r="AD1504" s="125"/>
      <c r="AE1504" s="125"/>
      <c r="AF1504" s="128"/>
      <c r="AG1504" s="129"/>
      <c r="AH1504" s="164" t="e">
        <f>SUBTOTAL(9,$U$1334:$U1504)</f>
        <v>#REF!</v>
      </c>
      <c r="AI1504" s="158" t="e">
        <f>SUBTOTAL(9,$V$1334:$V1504)</f>
        <v>#REF!</v>
      </c>
      <c r="AJ1504" s="159">
        <f>IFERROR(+Revisión_Avance_Periodo!$Z1336/Revisión_Avance_Periodo!$Y1336,0)</f>
        <v>0</v>
      </c>
      <c r="AK1504" s="126"/>
      <c r="AL1504" s="127"/>
      <c r="AM1504" s="125"/>
      <c r="AN1504" s="125"/>
      <c r="AO1504" s="128"/>
      <c r="AP1504" s="129"/>
    </row>
    <row r="1505" spans="1:42" x14ac:dyDescent="0.25">
      <c r="A1505" s="97">
        <v>114</v>
      </c>
      <c r="B1505" s="435" t="e">
        <f>CONCATENATE(Revisión_Avance_Periodo!$D1337,";",Revisión_Avance_Periodo!$F1337,";",Revisión_Avance_Periodo!$L1337)</f>
        <v>#REF!</v>
      </c>
      <c r="C1505" s="435" t="e">
        <f t="shared" si="115"/>
        <v>#REF!</v>
      </c>
      <c r="D1505" s="123" t="e">
        <f>VLOOKUP($A1505,#REF!,3,FALSE)</f>
        <v>#REF!</v>
      </c>
      <c r="E1505" s="436" t="e">
        <f>VLOOKUP($A1505,#REF!,4,FALSE)</f>
        <v>#REF!</v>
      </c>
      <c r="F1505" s="103" t="e">
        <f>VLOOKUP($A1505,#REF!,5,FALSE)</f>
        <v>#REF!</v>
      </c>
      <c r="G1505" s="98" t="e">
        <f>VLOOKUP($A1505,#REF!,8,FALSE)</f>
        <v>#REF!</v>
      </c>
      <c r="H1505" s="93" t="e">
        <f>VLOOKUP($A1505,#REF!,7,FALSE)</f>
        <v>#REF!</v>
      </c>
      <c r="I1505" s="438" t="e">
        <f>VLOOKUP($A1505,#REF!,10,FALSE)</f>
        <v>#REF!</v>
      </c>
      <c r="J1505" s="98" t="e">
        <f>VLOOKUP($A1505,#REF!,11,FALSE)</f>
        <v>#REF!</v>
      </c>
      <c r="K1505" s="114" t="e">
        <f>VLOOKUP($A1505,#REF!,12,FALSE)</f>
        <v>#REF!</v>
      </c>
      <c r="L1505" s="98" t="e">
        <f>VLOOKUP($A1505,#REF!,13,FALSE)</f>
        <v>#REF!</v>
      </c>
      <c r="M1505" s="438" t="e">
        <f>VLOOKUP($A1505,#REF!,14,FALSE)</f>
        <v>#REF!</v>
      </c>
      <c r="N1505" s="103" t="e">
        <f>VLOOKUP($A1505,#REF!,15,FALSE)</f>
        <v>#REF!</v>
      </c>
      <c r="O1505" s="103" t="e">
        <f>VLOOKUP($A1505,#REF!,18,FALSE)</f>
        <v>#REF!</v>
      </c>
      <c r="P1505" s="93" t="e">
        <f>VLOOKUP($A1505,#REF!,41,FALSE)</f>
        <v>#REF!</v>
      </c>
      <c r="Q1505" s="115" t="e">
        <f>VLOOKUP(Revisión_Avance_Periodo!$L1337,#REF!,30,FALSE)</f>
        <v>#REF!</v>
      </c>
      <c r="R1505" s="116">
        <v>2019</v>
      </c>
      <c r="S1505" s="196">
        <v>43585</v>
      </c>
      <c r="T1505" s="124" t="s">
        <v>71</v>
      </c>
      <c r="U1505" s="440" t="e">
        <f>INDEX(#REF!,MATCH(Revisión_Avance_Periodo!$L1505,#REF!,0),MATCH(Revisión_Avance_Periodo!$T1505,#REF!,0))</f>
        <v>#REF!</v>
      </c>
      <c r="V1505" s="440" t="e">
        <f>INDEX(#REF!,MATCH(Revisión_Avance_Periodo!$L1505,#REF!,0),MATCH(Revisión_Avance_Periodo!$T1505,#REF!,0))</f>
        <v>#REF!</v>
      </c>
      <c r="W1505" s="139" t="e">
        <f t="shared" si="117"/>
        <v>#REF!</v>
      </c>
      <c r="X1505" s="124" t="e">
        <f>VLOOKUP(W1505,Tabla_Estado_Meta_OAP_2019[#All],3,TRUE)</f>
        <v>#REF!</v>
      </c>
      <c r="Y1505" s="164" t="e">
        <f>SUBTOTAL(9,$U$206:$U1505)</f>
        <v>#REF!</v>
      </c>
      <c r="Z1505" s="158" t="e">
        <f>SUBTOTAL(9,$V$206:$V1505)</f>
        <v>#REF!</v>
      </c>
      <c r="AA1505" s="159">
        <f>IFERROR(+Revisión_Avance_Periodo!$Z1505/Revisión_Avance_Periodo!$Y1505,0)</f>
        <v>0</v>
      </c>
      <c r="AB1505" s="126"/>
      <c r="AC1505" s="127"/>
      <c r="AD1505" s="125"/>
      <c r="AE1505" s="125"/>
      <c r="AF1505" s="128"/>
      <c r="AG1505" s="129"/>
      <c r="AH1505" s="164" t="e">
        <f>SUBTOTAL(9,$U$1334:$U1505)</f>
        <v>#REF!</v>
      </c>
      <c r="AI1505" s="158" t="e">
        <f>SUBTOTAL(9,$V$1334:$V1505)</f>
        <v>#REF!</v>
      </c>
      <c r="AJ1505" s="159">
        <f>IFERROR(+Revisión_Avance_Periodo!$Z1337/Revisión_Avance_Periodo!$Y1337,0)</f>
        <v>0</v>
      </c>
      <c r="AK1505" s="126"/>
      <c r="AL1505" s="127"/>
      <c r="AM1505" s="125"/>
      <c r="AN1505" s="125"/>
      <c r="AO1505" s="128"/>
      <c r="AP1505" s="129"/>
    </row>
    <row r="1506" spans="1:42" x14ac:dyDescent="0.25">
      <c r="A1506" s="92">
        <v>114</v>
      </c>
      <c r="B1506" s="435" t="e">
        <f>CONCATENATE(Revisión_Avance_Periodo!$D1338,";",Revisión_Avance_Periodo!$F1338,";",Revisión_Avance_Periodo!$L1338)</f>
        <v>#REF!</v>
      </c>
      <c r="C1506" s="435" t="e">
        <f t="shared" si="115"/>
        <v>#REF!</v>
      </c>
      <c r="D1506" s="114" t="e">
        <f>VLOOKUP($A1506,#REF!,3,FALSE)</f>
        <v>#REF!</v>
      </c>
      <c r="E1506" s="436" t="e">
        <f>VLOOKUP($A1506,#REF!,4,FALSE)</f>
        <v>#REF!</v>
      </c>
      <c r="F1506" s="102" t="e">
        <f>VLOOKUP($A1506,#REF!,5,FALSE)</f>
        <v>#REF!</v>
      </c>
      <c r="G1506" s="93" t="e">
        <f>VLOOKUP($A1506,#REF!,8,FALSE)</f>
        <v>#REF!</v>
      </c>
      <c r="H1506" s="93" t="e">
        <f>VLOOKUP($A1506,#REF!,7,FALSE)</f>
        <v>#REF!</v>
      </c>
      <c r="I1506" s="438" t="e">
        <f>VLOOKUP($A1506,#REF!,10,FALSE)</f>
        <v>#REF!</v>
      </c>
      <c r="J1506" s="93" t="e">
        <f>VLOOKUP($A1506,#REF!,11,FALSE)</f>
        <v>#REF!</v>
      </c>
      <c r="K1506" s="114" t="e">
        <f>VLOOKUP($A1506,#REF!,12,FALSE)</f>
        <v>#REF!</v>
      </c>
      <c r="L1506" s="93" t="e">
        <f>VLOOKUP($A1506,#REF!,13,FALSE)</f>
        <v>#REF!</v>
      </c>
      <c r="M1506" s="438" t="e">
        <f>VLOOKUP($A1506,#REF!,14,FALSE)</f>
        <v>#REF!</v>
      </c>
      <c r="N1506" s="102" t="e">
        <f>VLOOKUP($A1506,#REF!,15,FALSE)</f>
        <v>#REF!</v>
      </c>
      <c r="O1506" s="102" t="e">
        <f>VLOOKUP($A1506,#REF!,18,FALSE)</f>
        <v>#REF!</v>
      </c>
      <c r="P1506" s="93" t="e">
        <f>VLOOKUP($A1506,#REF!,41,FALSE)</f>
        <v>#REF!</v>
      </c>
      <c r="Q1506" s="115" t="e">
        <f>VLOOKUP(Revisión_Avance_Periodo!$L1338,#REF!,30,FALSE)</f>
        <v>#REF!</v>
      </c>
      <c r="R1506" s="116">
        <v>2019</v>
      </c>
      <c r="S1506" s="196">
        <v>43615</v>
      </c>
      <c r="T1506" s="116" t="s">
        <v>72</v>
      </c>
      <c r="U1506" s="440" t="e">
        <f>INDEX(#REF!,MATCH(Revisión_Avance_Periodo!$L1506,#REF!,0),MATCH(Revisión_Avance_Periodo!$T1506,#REF!,0))</f>
        <v>#REF!</v>
      </c>
      <c r="V1506" s="440" t="e">
        <f>INDEX(#REF!,MATCH(Revisión_Avance_Periodo!$L1506,#REF!,0),MATCH(Revisión_Avance_Periodo!$T1506,#REF!,0))</f>
        <v>#REF!</v>
      </c>
      <c r="W1506" s="131" t="e">
        <f t="shared" si="117"/>
        <v>#REF!</v>
      </c>
      <c r="X1506" s="116" t="e">
        <f>VLOOKUP(W1506,Tabla_Estado_Meta_OAP_2019[#All],3,TRUE)</f>
        <v>#REF!</v>
      </c>
      <c r="Y1506" s="164" t="e">
        <f>SUBTOTAL(9,$U$206:$U1506)</f>
        <v>#REF!</v>
      </c>
      <c r="Z1506" s="158" t="e">
        <f>SUBTOTAL(9,$V$206:$V1506)</f>
        <v>#REF!</v>
      </c>
      <c r="AA1506" s="159">
        <f>IFERROR(+Revisión_Avance_Periodo!$Z1506/Revisión_Avance_Periodo!$Y1506,0)</f>
        <v>0</v>
      </c>
      <c r="AB1506" s="126"/>
      <c r="AC1506" s="127"/>
      <c r="AD1506" s="125"/>
      <c r="AE1506" s="125"/>
      <c r="AF1506" s="128"/>
      <c r="AG1506" s="129"/>
      <c r="AH1506" s="164" t="e">
        <f>SUBTOTAL(9,$U$1334:$U1506)</f>
        <v>#REF!</v>
      </c>
      <c r="AI1506" s="158" t="e">
        <f>SUBTOTAL(9,$V$1334:$V1506)</f>
        <v>#REF!</v>
      </c>
      <c r="AJ1506" s="159">
        <f>IFERROR(+Revisión_Avance_Periodo!$Z1338/Revisión_Avance_Periodo!$Y1338,0)</f>
        <v>0</v>
      </c>
      <c r="AK1506" s="126"/>
      <c r="AL1506" s="127"/>
      <c r="AM1506" s="125"/>
      <c r="AN1506" s="125"/>
      <c r="AO1506" s="128"/>
      <c r="AP1506" s="129"/>
    </row>
    <row r="1507" spans="1:42" x14ac:dyDescent="0.25">
      <c r="A1507" s="97">
        <v>114</v>
      </c>
      <c r="B1507" s="435" t="e">
        <f>CONCATENATE(Revisión_Avance_Periodo!$D1339,";",Revisión_Avance_Periodo!$F1339,";",Revisión_Avance_Periodo!$L1339)</f>
        <v>#REF!</v>
      </c>
      <c r="C1507" s="435" t="e">
        <f t="shared" si="115"/>
        <v>#REF!</v>
      </c>
      <c r="D1507" s="123" t="e">
        <f>VLOOKUP($A1507,#REF!,3,FALSE)</f>
        <v>#REF!</v>
      </c>
      <c r="E1507" s="436" t="e">
        <f>VLOOKUP($A1507,#REF!,4,FALSE)</f>
        <v>#REF!</v>
      </c>
      <c r="F1507" s="103" t="e">
        <f>VLOOKUP($A1507,#REF!,5,FALSE)</f>
        <v>#REF!</v>
      </c>
      <c r="G1507" s="98" t="e">
        <f>VLOOKUP($A1507,#REF!,8,FALSE)</f>
        <v>#REF!</v>
      </c>
      <c r="H1507" s="93" t="e">
        <f>VLOOKUP($A1507,#REF!,7,FALSE)</f>
        <v>#REF!</v>
      </c>
      <c r="I1507" s="438" t="e">
        <f>VLOOKUP($A1507,#REF!,10,FALSE)</f>
        <v>#REF!</v>
      </c>
      <c r="J1507" s="98" t="e">
        <f>VLOOKUP($A1507,#REF!,11,FALSE)</f>
        <v>#REF!</v>
      </c>
      <c r="K1507" s="114" t="e">
        <f>VLOOKUP($A1507,#REF!,12,FALSE)</f>
        <v>#REF!</v>
      </c>
      <c r="L1507" s="98" t="e">
        <f>VLOOKUP($A1507,#REF!,13,FALSE)</f>
        <v>#REF!</v>
      </c>
      <c r="M1507" s="438" t="e">
        <f>VLOOKUP($A1507,#REF!,14,FALSE)</f>
        <v>#REF!</v>
      </c>
      <c r="N1507" s="103" t="e">
        <f>VLOOKUP($A1507,#REF!,15,FALSE)</f>
        <v>#REF!</v>
      </c>
      <c r="O1507" s="103" t="e">
        <f>VLOOKUP($A1507,#REF!,18,FALSE)</f>
        <v>#REF!</v>
      </c>
      <c r="P1507" s="93" t="e">
        <f>VLOOKUP($A1507,#REF!,41,FALSE)</f>
        <v>#REF!</v>
      </c>
      <c r="Q1507" s="115" t="e">
        <f>VLOOKUP(Revisión_Avance_Periodo!$L1339,#REF!,30,FALSE)</f>
        <v>#REF!</v>
      </c>
      <c r="R1507" s="116">
        <v>2019</v>
      </c>
      <c r="S1507" s="196">
        <v>43646</v>
      </c>
      <c r="T1507" s="124" t="s">
        <v>73</v>
      </c>
      <c r="U1507" s="440" t="e">
        <f>INDEX(#REF!,MATCH(Revisión_Avance_Periodo!$L1507,#REF!,0),MATCH(Revisión_Avance_Periodo!$T1507,#REF!,0))</f>
        <v>#REF!</v>
      </c>
      <c r="V1507" s="440" t="e">
        <f>INDEX(#REF!,MATCH(Revisión_Avance_Periodo!$L1507,#REF!,0),MATCH(Revisión_Avance_Periodo!$T1507,#REF!,0))</f>
        <v>#REF!</v>
      </c>
      <c r="W1507" s="139" t="e">
        <f t="shared" si="117"/>
        <v>#REF!</v>
      </c>
      <c r="X1507" s="124" t="e">
        <f>VLOOKUP(W1507,Tabla_Estado_Meta_OAP_2019[#All],3,TRUE)</f>
        <v>#REF!</v>
      </c>
      <c r="Y1507" s="164" t="e">
        <f>SUBTOTAL(9,$U$206:$U1507)</f>
        <v>#REF!</v>
      </c>
      <c r="Z1507" s="158" t="e">
        <f>SUBTOTAL(9,$V$206:$V1507)</f>
        <v>#REF!</v>
      </c>
      <c r="AA1507" s="159">
        <f>IFERROR(+Revisión_Avance_Periodo!$Z1507/Revisión_Avance_Periodo!$Y1507,0)</f>
        <v>0</v>
      </c>
      <c r="AB1507" s="126"/>
      <c r="AC1507" s="127"/>
      <c r="AD1507" s="125"/>
      <c r="AE1507" s="125"/>
      <c r="AF1507" s="128"/>
      <c r="AG1507" s="129"/>
      <c r="AH1507" s="164" t="e">
        <f>SUBTOTAL(9,$U$1334:$U1507)</f>
        <v>#REF!</v>
      </c>
      <c r="AI1507" s="158" t="e">
        <f>SUBTOTAL(9,$V$1334:$V1507)</f>
        <v>#REF!</v>
      </c>
      <c r="AJ1507" s="159">
        <f>IFERROR(+Revisión_Avance_Periodo!$Z1339/Revisión_Avance_Periodo!$Y1339,0)</f>
        <v>0</v>
      </c>
      <c r="AK1507" s="126"/>
      <c r="AL1507" s="127"/>
      <c r="AM1507" s="125"/>
      <c r="AN1507" s="125"/>
      <c r="AO1507" s="128"/>
      <c r="AP1507" s="129"/>
    </row>
    <row r="1508" spans="1:42" x14ac:dyDescent="0.25">
      <c r="A1508" s="92">
        <v>114</v>
      </c>
      <c r="B1508" s="435" t="e">
        <f>CONCATENATE(Revisión_Avance_Periodo!$D1340,";",Revisión_Avance_Periodo!$F1340,";",Revisión_Avance_Periodo!$L1340)</f>
        <v>#REF!</v>
      </c>
      <c r="C1508" s="435" t="e">
        <f t="shared" si="115"/>
        <v>#REF!</v>
      </c>
      <c r="D1508" s="114" t="e">
        <f>VLOOKUP($A1508,#REF!,3,FALSE)</f>
        <v>#REF!</v>
      </c>
      <c r="E1508" s="436" t="e">
        <f>VLOOKUP($A1508,#REF!,4,FALSE)</f>
        <v>#REF!</v>
      </c>
      <c r="F1508" s="102" t="e">
        <f>VLOOKUP($A1508,#REF!,5,FALSE)</f>
        <v>#REF!</v>
      </c>
      <c r="G1508" s="93" t="e">
        <f>VLOOKUP($A1508,#REF!,8,FALSE)</f>
        <v>#REF!</v>
      </c>
      <c r="H1508" s="93" t="e">
        <f>VLOOKUP($A1508,#REF!,7,FALSE)</f>
        <v>#REF!</v>
      </c>
      <c r="I1508" s="438" t="e">
        <f>VLOOKUP($A1508,#REF!,10,FALSE)</f>
        <v>#REF!</v>
      </c>
      <c r="J1508" s="93" t="e">
        <f>VLOOKUP($A1508,#REF!,11,FALSE)</f>
        <v>#REF!</v>
      </c>
      <c r="K1508" s="114" t="e">
        <f>VLOOKUP($A1508,#REF!,12,FALSE)</f>
        <v>#REF!</v>
      </c>
      <c r="L1508" s="93" t="e">
        <f>VLOOKUP($A1508,#REF!,13,FALSE)</f>
        <v>#REF!</v>
      </c>
      <c r="M1508" s="438" t="e">
        <f>VLOOKUP($A1508,#REF!,14,FALSE)</f>
        <v>#REF!</v>
      </c>
      <c r="N1508" s="102" t="e">
        <f>VLOOKUP($A1508,#REF!,15,FALSE)</f>
        <v>#REF!</v>
      </c>
      <c r="O1508" s="102" t="e">
        <f>VLOOKUP($A1508,#REF!,18,FALSE)</f>
        <v>#REF!</v>
      </c>
      <c r="P1508" s="93" t="e">
        <f>VLOOKUP($A1508,#REF!,41,FALSE)</f>
        <v>#REF!</v>
      </c>
      <c r="Q1508" s="115" t="e">
        <f>VLOOKUP(Revisión_Avance_Periodo!$L1340,#REF!,30,FALSE)</f>
        <v>#REF!</v>
      </c>
      <c r="R1508" s="116">
        <v>2019</v>
      </c>
      <c r="S1508" s="196">
        <v>43676</v>
      </c>
      <c r="T1508" s="116" t="s">
        <v>74</v>
      </c>
      <c r="U1508" s="440" t="e">
        <f>INDEX(#REF!,MATCH(Revisión_Avance_Periodo!$L1508,#REF!,0),MATCH(Revisión_Avance_Periodo!$T1508,#REF!,0))</f>
        <v>#REF!</v>
      </c>
      <c r="V1508" s="440" t="e">
        <f>INDEX(#REF!,MATCH(Revisión_Avance_Periodo!$L1508,#REF!,0),MATCH(Revisión_Avance_Periodo!$T1508,#REF!,0))</f>
        <v>#REF!</v>
      </c>
      <c r="W1508" s="143">
        <f t="shared" ref="W1508:W1516" si="118">IFERROR((V1508/U1508),0)</f>
        <v>0</v>
      </c>
      <c r="X1508" s="116" t="str">
        <f>VLOOKUP(W1508,Tabla_Estado_Meta_OAP_2019[#All],3,TRUE)</f>
        <v>Por Ejecutar</v>
      </c>
      <c r="Y1508" s="164" t="e">
        <f>SUBTOTAL(9,$U$206:$U1508)</f>
        <v>#REF!</v>
      </c>
      <c r="Z1508" s="158" t="e">
        <f>SUBTOTAL(9,$V$206:$V1508)</f>
        <v>#REF!</v>
      </c>
      <c r="AA1508" s="159">
        <f>IFERROR(+Revisión_Avance_Periodo!$Z1508/Revisión_Avance_Periodo!$Y1508,0)</f>
        <v>0</v>
      </c>
      <c r="AB1508" s="126"/>
      <c r="AC1508" s="127"/>
      <c r="AD1508" s="125"/>
      <c r="AE1508" s="125"/>
      <c r="AF1508" s="128"/>
      <c r="AG1508" s="129"/>
      <c r="AH1508" s="164" t="e">
        <f>SUBTOTAL(9,$U$1334:$U1508)</f>
        <v>#REF!</v>
      </c>
      <c r="AI1508" s="158" t="e">
        <f>SUBTOTAL(9,$V$1334:$V1508)</f>
        <v>#REF!</v>
      </c>
      <c r="AJ1508" s="159">
        <f>IFERROR(+Revisión_Avance_Periodo!$Z1340/Revisión_Avance_Periodo!$Y1340,0)</f>
        <v>0</v>
      </c>
      <c r="AK1508" s="126"/>
      <c r="AL1508" s="127"/>
      <c r="AM1508" s="125"/>
      <c r="AN1508" s="125"/>
      <c r="AO1508" s="128"/>
      <c r="AP1508" s="129"/>
    </row>
    <row r="1509" spans="1:42" x14ac:dyDescent="0.25">
      <c r="A1509" s="97">
        <v>114</v>
      </c>
      <c r="B1509" s="435" t="e">
        <f>CONCATENATE(Revisión_Avance_Periodo!$D1341,";",Revisión_Avance_Periodo!$F1341,";",Revisión_Avance_Periodo!$L1341)</f>
        <v>#REF!</v>
      </c>
      <c r="C1509" s="435" t="e">
        <f t="shared" si="115"/>
        <v>#REF!</v>
      </c>
      <c r="D1509" s="123" t="e">
        <f>VLOOKUP($A1509,#REF!,3,FALSE)</f>
        <v>#REF!</v>
      </c>
      <c r="E1509" s="436" t="e">
        <f>VLOOKUP($A1509,#REF!,4,FALSE)</f>
        <v>#REF!</v>
      </c>
      <c r="F1509" s="103" t="e">
        <f>VLOOKUP($A1509,#REF!,5,FALSE)</f>
        <v>#REF!</v>
      </c>
      <c r="G1509" s="98" t="e">
        <f>VLOOKUP($A1509,#REF!,8,FALSE)</f>
        <v>#REF!</v>
      </c>
      <c r="H1509" s="93" t="e">
        <f>VLOOKUP($A1509,#REF!,7,FALSE)</f>
        <v>#REF!</v>
      </c>
      <c r="I1509" s="438" t="e">
        <f>VLOOKUP($A1509,#REF!,10,FALSE)</f>
        <v>#REF!</v>
      </c>
      <c r="J1509" s="98" t="e">
        <f>VLOOKUP($A1509,#REF!,11,FALSE)</f>
        <v>#REF!</v>
      </c>
      <c r="K1509" s="114" t="e">
        <f>VLOOKUP($A1509,#REF!,12,FALSE)</f>
        <v>#REF!</v>
      </c>
      <c r="L1509" s="98" t="e">
        <f>VLOOKUP($A1509,#REF!,13,FALSE)</f>
        <v>#REF!</v>
      </c>
      <c r="M1509" s="438" t="e">
        <f>VLOOKUP($A1509,#REF!,14,FALSE)</f>
        <v>#REF!</v>
      </c>
      <c r="N1509" s="103" t="e">
        <f>VLOOKUP($A1509,#REF!,15,FALSE)</f>
        <v>#REF!</v>
      </c>
      <c r="O1509" s="103" t="e">
        <f>VLOOKUP($A1509,#REF!,18,FALSE)</f>
        <v>#REF!</v>
      </c>
      <c r="P1509" s="93" t="e">
        <f>VLOOKUP($A1509,#REF!,41,FALSE)</f>
        <v>#REF!</v>
      </c>
      <c r="Q1509" s="115" t="e">
        <f>VLOOKUP(Revisión_Avance_Periodo!$L1341,#REF!,30,FALSE)</f>
        <v>#REF!</v>
      </c>
      <c r="R1509" s="116">
        <v>2019</v>
      </c>
      <c r="S1509" s="196">
        <v>43707</v>
      </c>
      <c r="T1509" s="124" t="s">
        <v>75</v>
      </c>
      <c r="U1509" s="440" t="e">
        <f>INDEX(#REF!,MATCH(Revisión_Avance_Periodo!$L1509,#REF!,0),MATCH(Revisión_Avance_Periodo!$T1509,#REF!,0))</f>
        <v>#REF!</v>
      </c>
      <c r="V1509" s="440" t="e">
        <f>INDEX(#REF!,MATCH(Revisión_Avance_Periodo!$L1509,#REF!,0),MATCH(Revisión_Avance_Periodo!$T1509,#REF!,0))</f>
        <v>#REF!</v>
      </c>
      <c r="W1509" s="143">
        <f t="shared" si="118"/>
        <v>0</v>
      </c>
      <c r="X1509" s="124" t="str">
        <f>VLOOKUP(W1509,Tabla_Estado_Meta_OAP_2019[#All],3,TRUE)</f>
        <v>Por Ejecutar</v>
      </c>
      <c r="Y1509" s="164" t="e">
        <f>SUBTOTAL(9,$U$206:$U1509)</f>
        <v>#REF!</v>
      </c>
      <c r="Z1509" s="158" t="e">
        <f>SUBTOTAL(9,$V$206:$V1509)</f>
        <v>#REF!</v>
      </c>
      <c r="AA1509" s="159">
        <f>IFERROR(+Revisión_Avance_Periodo!$Z1509/Revisión_Avance_Periodo!$Y1509,0)</f>
        <v>0</v>
      </c>
      <c r="AB1509" s="126"/>
      <c r="AC1509" s="127"/>
      <c r="AD1509" s="125"/>
      <c r="AE1509" s="125"/>
      <c r="AF1509" s="128"/>
      <c r="AG1509" s="129"/>
      <c r="AH1509" s="164" t="e">
        <f>SUBTOTAL(9,$U$1334:$U1509)</f>
        <v>#REF!</v>
      </c>
      <c r="AI1509" s="158" t="e">
        <f>SUBTOTAL(9,$V$1334:$V1509)</f>
        <v>#REF!</v>
      </c>
      <c r="AJ1509" s="159">
        <f>IFERROR(+Revisión_Avance_Periodo!$Z1341/Revisión_Avance_Periodo!$Y1341,0)</f>
        <v>0</v>
      </c>
      <c r="AK1509" s="126"/>
      <c r="AL1509" s="127"/>
      <c r="AM1509" s="125"/>
      <c r="AN1509" s="125"/>
      <c r="AO1509" s="128"/>
      <c r="AP1509" s="129"/>
    </row>
    <row r="1510" spans="1:42" x14ac:dyDescent="0.25">
      <c r="A1510" s="92">
        <v>114</v>
      </c>
      <c r="B1510" s="435" t="e">
        <f>CONCATENATE(Revisión_Avance_Periodo!$D1342,";",Revisión_Avance_Periodo!$F1342,";",Revisión_Avance_Periodo!$L1342)</f>
        <v>#REF!</v>
      </c>
      <c r="C1510" s="435" t="e">
        <f t="shared" si="115"/>
        <v>#REF!</v>
      </c>
      <c r="D1510" s="114" t="e">
        <f>VLOOKUP($A1510,#REF!,3,FALSE)</f>
        <v>#REF!</v>
      </c>
      <c r="E1510" s="436" t="e">
        <f>VLOOKUP($A1510,#REF!,4,FALSE)</f>
        <v>#REF!</v>
      </c>
      <c r="F1510" s="102" t="e">
        <f>VLOOKUP($A1510,#REF!,5,FALSE)</f>
        <v>#REF!</v>
      </c>
      <c r="G1510" s="93" t="e">
        <f>VLOOKUP($A1510,#REF!,8,FALSE)</f>
        <v>#REF!</v>
      </c>
      <c r="H1510" s="93" t="e">
        <f>VLOOKUP($A1510,#REF!,7,FALSE)</f>
        <v>#REF!</v>
      </c>
      <c r="I1510" s="438" t="e">
        <f>VLOOKUP($A1510,#REF!,10,FALSE)</f>
        <v>#REF!</v>
      </c>
      <c r="J1510" s="93" t="e">
        <f>VLOOKUP($A1510,#REF!,11,FALSE)</f>
        <v>#REF!</v>
      </c>
      <c r="K1510" s="114" t="e">
        <f>VLOOKUP($A1510,#REF!,12,FALSE)</f>
        <v>#REF!</v>
      </c>
      <c r="L1510" s="93" t="e">
        <f>VLOOKUP($A1510,#REF!,13,FALSE)</f>
        <v>#REF!</v>
      </c>
      <c r="M1510" s="438" t="e">
        <f>VLOOKUP($A1510,#REF!,14,FALSE)</f>
        <v>#REF!</v>
      </c>
      <c r="N1510" s="102" t="e">
        <f>VLOOKUP($A1510,#REF!,15,FALSE)</f>
        <v>#REF!</v>
      </c>
      <c r="O1510" s="102" t="e">
        <f>VLOOKUP($A1510,#REF!,18,FALSE)</f>
        <v>#REF!</v>
      </c>
      <c r="P1510" s="93" t="e">
        <f>VLOOKUP($A1510,#REF!,41,FALSE)</f>
        <v>#REF!</v>
      </c>
      <c r="Q1510" s="115" t="e">
        <f>VLOOKUP(Revisión_Avance_Periodo!$L1342,#REF!,30,FALSE)</f>
        <v>#REF!</v>
      </c>
      <c r="R1510" s="116">
        <v>2019</v>
      </c>
      <c r="S1510" s="196">
        <v>43738</v>
      </c>
      <c r="T1510" s="116" t="s">
        <v>76</v>
      </c>
      <c r="U1510" s="440" t="e">
        <f>INDEX(#REF!,MATCH(Revisión_Avance_Periodo!$L1510,#REF!,0),MATCH(Revisión_Avance_Periodo!$T1510,#REF!,0))</f>
        <v>#REF!</v>
      </c>
      <c r="V1510" s="440" t="e">
        <f>INDEX(#REF!,MATCH(Revisión_Avance_Periodo!$L1510,#REF!,0),MATCH(Revisión_Avance_Periodo!$T1510,#REF!,0))</f>
        <v>#REF!</v>
      </c>
      <c r="W1510" s="143">
        <f t="shared" si="118"/>
        <v>0</v>
      </c>
      <c r="X1510" s="116" t="str">
        <f>VLOOKUP(W1510,Tabla_Estado_Meta_OAP_2019[#All],3,TRUE)</f>
        <v>Por Ejecutar</v>
      </c>
      <c r="Y1510" s="164" t="e">
        <f>SUBTOTAL(9,$U$206:$U1510)</f>
        <v>#REF!</v>
      </c>
      <c r="Z1510" s="158" t="e">
        <f>SUBTOTAL(9,$V$206:$V1510)</f>
        <v>#REF!</v>
      </c>
      <c r="AA1510" s="159">
        <f>IFERROR(+Revisión_Avance_Periodo!$Z1510/Revisión_Avance_Periodo!$Y1510,0)</f>
        <v>0</v>
      </c>
      <c r="AB1510" s="126"/>
      <c r="AC1510" s="127"/>
      <c r="AD1510" s="125"/>
      <c r="AE1510" s="125"/>
      <c r="AF1510" s="128"/>
      <c r="AG1510" s="129"/>
      <c r="AH1510" s="164" t="e">
        <f>SUBTOTAL(9,$U$1334:$U1510)</f>
        <v>#REF!</v>
      </c>
      <c r="AI1510" s="158" t="e">
        <f>SUBTOTAL(9,$V$1334:$V1510)</f>
        <v>#REF!</v>
      </c>
      <c r="AJ1510" s="159">
        <f>IFERROR(+Revisión_Avance_Periodo!$Z1342/Revisión_Avance_Periodo!$Y1342,0)</f>
        <v>0</v>
      </c>
      <c r="AK1510" s="126"/>
      <c r="AL1510" s="127"/>
      <c r="AM1510" s="125"/>
      <c r="AN1510" s="125"/>
      <c r="AO1510" s="128"/>
      <c r="AP1510" s="129"/>
    </row>
    <row r="1511" spans="1:42" x14ac:dyDescent="0.25">
      <c r="A1511" s="97">
        <v>114</v>
      </c>
      <c r="B1511" s="435" t="e">
        <f>CONCATENATE(Revisión_Avance_Periodo!$D1343,";",Revisión_Avance_Periodo!$F1343,";",Revisión_Avance_Periodo!$L1343)</f>
        <v>#REF!</v>
      </c>
      <c r="C1511" s="435" t="e">
        <f t="shared" si="115"/>
        <v>#REF!</v>
      </c>
      <c r="D1511" s="123" t="e">
        <f>VLOOKUP($A1511,#REF!,3,FALSE)</f>
        <v>#REF!</v>
      </c>
      <c r="E1511" s="436" t="e">
        <f>VLOOKUP($A1511,#REF!,4,FALSE)</f>
        <v>#REF!</v>
      </c>
      <c r="F1511" s="103" t="e">
        <f>VLOOKUP($A1511,#REF!,5,FALSE)</f>
        <v>#REF!</v>
      </c>
      <c r="G1511" s="98" t="e">
        <f>VLOOKUP($A1511,#REF!,8,FALSE)</f>
        <v>#REF!</v>
      </c>
      <c r="H1511" s="93" t="e">
        <f>VLOOKUP($A1511,#REF!,7,FALSE)</f>
        <v>#REF!</v>
      </c>
      <c r="I1511" s="438" t="e">
        <f>VLOOKUP($A1511,#REF!,10,FALSE)</f>
        <v>#REF!</v>
      </c>
      <c r="J1511" s="98" t="e">
        <f>VLOOKUP($A1511,#REF!,11,FALSE)</f>
        <v>#REF!</v>
      </c>
      <c r="K1511" s="114" t="e">
        <f>VLOOKUP($A1511,#REF!,12,FALSE)</f>
        <v>#REF!</v>
      </c>
      <c r="L1511" s="98" t="e">
        <f>VLOOKUP($A1511,#REF!,13,FALSE)</f>
        <v>#REF!</v>
      </c>
      <c r="M1511" s="438" t="e">
        <f>VLOOKUP($A1511,#REF!,14,FALSE)</f>
        <v>#REF!</v>
      </c>
      <c r="N1511" s="103" t="e">
        <f>VLOOKUP($A1511,#REF!,15,FALSE)</f>
        <v>#REF!</v>
      </c>
      <c r="O1511" s="103" t="e">
        <f>VLOOKUP($A1511,#REF!,18,FALSE)</f>
        <v>#REF!</v>
      </c>
      <c r="P1511" s="93" t="e">
        <f>VLOOKUP($A1511,#REF!,41,FALSE)</f>
        <v>#REF!</v>
      </c>
      <c r="Q1511" s="115" t="e">
        <f>VLOOKUP(Revisión_Avance_Periodo!$L1343,#REF!,30,FALSE)</f>
        <v>#REF!</v>
      </c>
      <c r="R1511" s="116">
        <v>2019</v>
      </c>
      <c r="S1511" s="196">
        <v>43768</v>
      </c>
      <c r="T1511" s="124" t="s">
        <v>77</v>
      </c>
      <c r="U1511" s="440" t="e">
        <f>INDEX(#REF!,MATCH(Revisión_Avance_Periodo!$L1511,#REF!,0),MATCH(Revisión_Avance_Periodo!$T1511,#REF!,0))</f>
        <v>#REF!</v>
      </c>
      <c r="V1511" s="440" t="e">
        <f>INDEX(#REF!,MATCH(Revisión_Avance_Periodo!$L1511,#REF!,0),MATCH(Revisión_Avance_Periodo!$T1511,#REF!,0))</f>
        <v>#REF!</v>
      </c>
      <c r="W1511" s="143">
        <f t="shared" si="118"/>
        <v>0</v>
      </c>
      <c r="X1511" s="124" t="str">
        <f>VLOOKUP(W1511,Tabla_Estado_Meta_OAP_2019[#All],3,TRUE)</f>
        <v>Por Ejecutar</v>
      </c>
      <c r="Y1511" s="164" t="e">
        <f>SUBTOTAL(9,$U$206:$U1511)</f>
        <v>#REF!</v>
      </c>
      <c r="Z1511" s="158" t="e">
        <f>SUBTOTAL(9,$V$206:$V1511)</f>
        <v>#REF!</v>
      </c>
      <c r="AA1511" s="159">
        <f>IFERROR(+Revisión_Avance_Periodo!$Z1511/Revisión_Avance_Periodo!$Y1511,0)</f>
        <v>0</v>
      </c>
      <c r="AB1511" s="126"/>
      <c r="AC1511" s="127"/>
      <c r="AD1511" s="125"/>
      <c r="AE1511" s="125"/>
      <c r="AF1511" s="128"/>
      <c r="AG1511" s="129"/>
      <c r="AH1511" s="164" t="e">
        <f>SUBTOTAL(9,$U$1334:$U1511)</f>
        <v>#REF!</v>
      </c>
      <c r="AI1511" s="158" t="e">
        <f>SUBTOTAL(9,$V$1334:$V1511)</f>
        <v>#REF!</v>
      </c>
      <c r="AJ1511" s="159">
        <f>IFERROR(+Revisión_Avance_Periodo!$Z1343/Revisión_Avance_Periodo!$Y1343,0)</f>
        <v>0</v>
      </c>
      <c r="AK1511" s="126"/>
      <c r="AL1511" s="127"/>
      <c r="AM1511" s="125"/>
      <c r="AN1511" s="125"/>
      <c r="AO1511" s="128"/>
      <c r="AP1511" s="129"/>
    </row>
    <row r="1512" spans="1:42" x14ac:dyDescent="0.25">
      <c r="A1512" s="92">
        <v>114</v>
      </c>
      <c r="B1512" s="435" t="e">
        <f>CONCATENATE(Revisión_Avance_Periodo!$D1344,";",Revisión_Avance_Periodo!$F1344,";",Revisión_Avance_Periodo!$L1344)</f>
        <v>#REF!</v>
      </c>
      <c r="C1512" s="435" t="e">
        <f t="shared" si="115"/>
        <v>#REF!</v>
      </c>
      <c r="D1512" s="114" t="e">
        <f>VLOOKUP($A1512,#REF!,3,FALSE)</f>
        <v>#REF!</v>
      </c>
      <c r="E1512" s="436" t="e">
        <f>VLOOKUP($A1512,#REF!,4,FALSE)</f>
        <v>#REF!</v>
      </c>
      <c r="F1512" s="102" t="e">
        <f>VLOOKUP($A1512,#REF!,5,FALSE)</f>
        <v>#REF!</v>
      </c>
      <c r="G1512" s="93" t="e">
        <f>VLOOKUP($A1512,#REF!,8,FALSE)</f>
        <v>#REF!</v>
      </c>
      <c r="H1512" s="93" t="e">
        <f>VLOOKUP($A1512,#REF!,7,FALSE)</f>
        <v>#REF!</v>
      </c>
      <c r="I1512" s="438" t="e">
        <f>VLOOKUP($A1512,#REF!,10,FALSE)</f>
        <v>#REF!</v>
      </c>
      <c r="J1512" s="93" t="e">
        <f>VLOOKUP($A1512,#REF!,11,FALSE)</f>
        <v>#REF!</v>
      </c>
      <c r="K1512" s="114" t="e">
        <f>VLOOKUP($A1512,#REF!,12,FALSE)</f>
        <v>#REF!</v>
      </c>
      <c r="L1512" s="93" t="e">
        <f>VLOOKUP($A1512,#REF!,13,FALSE)</f>
        <v>#REF!</v>
      </c>
      <c r="M1512" s="438" t="e">
        <f>VLOOKUP($A1512,#REF!,14,FALSE)</f>
        <v>#REF!</v>
      </c>
      <c r="N1512" s="102" t="e">
        <f>VLOOKUP($A1512,#REF!,15,FALSE)</f>
        <v>#REF!</v>
      </c>
      <c r="O1512" s="102" t="e">
        <f>VLOOKUP($A1512,#REF!,18,FALSE)</f>
        <v>#REF!</v>
      </c>
      <c r="P1512" s="93" t="e">
        <f>VLOOKUP($A1512,#REF!,41,FALSE)</f>
        <v>#REF!</v>
      </c>
      <c r="Q1512" s="115" t="e">
        <f>VLOOKUP(Revisión_Avance_Periodo!$L1344,#REF!,30,FALSE)</f>
        <v>#REF!</v>
      </c>
      <c r="R1512" s="116">
        <v>2019</v>
      </c>
      <c r="S1512" s="196">
        <v>43799</v>
      </c>
      <c r="T1512" s="116" t="s">
        <v>78</v>
      </c>
      <c r="U1512" s="440" t="e">
        <f>INDEX(#REF!,MATCH(Revisión_Avance_Periodo!$L1512,#REF!,0),MATCH(Revisión_Avance_Periodo!$T1512,#REF!,0))</f>
        <v>#REF!</v>
      </c>
      <c r="V1512" s="440" t="e">
        <f>INDEX(#REF!,MATCH(Revisión_Avance_Periodo!$L1512,#REF!,0),MATCH(Revisión_Avance_Periodo!$T1512,#REF!,0))</f>
        <v>#REF!</v>
      </c>
      <c r="W1512" s="143">
        <f t="shared" si="118"/>
        <v>0</v>
      </c>
      <c r="X1512" s="116" t="str">
        <f>VLOOKUP(W1512,Tabla_Estado_Meta_OAP_2019[#All],3,TRUE)</f>
        <v>Por Ejecutar</v>
      </c>
      <c r="Y1512" s="164" t="e">
        <f>SUBTOTAL(9,$U$206:$U1512)</f>
        <v>#REF!</v>
      </c>
      <c r="Z1512" s="158" t="e">
        <f>SUBTOTAL(9,$V$206:$V1512)</f>
        <v>#REF!</v>
      </c>
      <c r="AA1512" s="159">
        <f>IFERROR(+Revisión_Avance_Periodo!$Z1512/Revisión_Avance_Periodo!$Y1512,0)</f>
        <v>0</v>
      </c>
      <c r="AB1512" s="126"/>
      <c r="AC1512" s="127"/>
      <c r="AD1512" s="125"/>
      <c r="AE1512" s="125"/>
      <c r="AF1512" s="128"/>
      <c r="AG1512" s="129"/>
      <c r="AH1512" s="164" t="e">
        <f>SUBTOTAL(9,$U$1334:$U1512)</f>
        <v>#REF!</v>
      </c>
      <c r="AI1512" s="158" t="e">
        <f>SUBTOTAL(9,$V$1334:$V1512)</f>
        <v>#REF!</v>
      </c>
      <c r="AJ1512" s="159">
        <f>IFERROR(+Revisión_Avance_Periodo!$Z1344/Revisión_Avance_Periodo!$Y1344,0)</f>
        <v>0</v>
      </c>
      <c r="AK1512" s="126"/>
      <c r="AL1512" s="127"/>
      <c r="AM1512" s="125"/>
      <c r="AN1512" s="125"/>
      <c r="AO1512" s="128"/>
      <c r="AP1512" s="129"/>
    </row>
    <row r="1513" spans="1:42" ht="15.75" thickBot="1" x14ac:dyDescent="0.3">
      <c r="A1513" s="97">
        <v>114</v>
      </c>
      <c r="B1513" s="435" t="e">
        <f>CONCATENATE(Revisión_Avance_Periodo!$D1345,";",Revisión_Avance_Periodo!$F1345,";",Revisión_Avance_Periodo!$L1345)</f>
        <v>#REF!</v>
      </c>
      <c r="C1513" s="435" t="e">
        <f t="shared" si="115"/>
        <v>#REF!</v>
      </c>
      <c r="D1513" s="123" t="e">
        <f>VLOOKUP($A1513,#REF!,3,FALSE)</f>
        <v>#REF!</v>
      </c>
      <c r="E1513" s="436" t="e">
        <f>VLOOKUP($A1513,#REF!,4,FALSE)</f>
        <v>#REF!</v>
      </c>
      <c r="F1513" s="103" t="e">
        <f>VLOOKUP($A1513,#REF!,5,FALSE)</f>
        <v>#REF!</v>
      </c>
      <c r="G1513" s="98" t="e">
        <f>VLOOKUP($A1513,#REF!,8,FALSE)</f>
        <v>#REF!</v>
      </c>
      <c r="H1513" s="93" t="e">
        <f>VLOOKUP($A1513,#REF!,7,FALSE)</f>
        <v>#REF!</v>
      </c>
      <c r="I1513" s="438" t="e">
        <f>VLOOKUP($A1513,#REF!,10,FALSE)</f>
        <v>#REF!</v>
      </c>
      <c r="J1513" s="98" t="e">
        <f>VLOOKUP($A1513,#REF!,11,FALSE)</f>
        <v>#REF!</v>
      </c>
      <c r="K1513" s="114" t="e">
        <f>VLOOKUP($A1513,#REF!,12,FALSE)</f>
        <v>#REF!</v>
      </c>
      <c r="L1513" s="98" t="e">
        <f>VLOOKUP($A1513,#REF!,13,FALSE)</f>
        <v>#REF!</v>
      </c>
      <c r="M1513" s="438" t="e">
        <f>VLOOKUP($A1513,#REF!,14,FALSE)</f>
        <v>#REF!</v>
      </c>
      <c r="N1513" s="103" t="e">
        <f>VLOOKUP($A1513,#REF!,15,FALSE)</f>
        <v>#REF!</v>
      </c>
      <c r="O1513" s="103" t="e">
        <f>VLOOKUP($A1513,#REF!,18,FALSE)</f>
        <v>#REF!</v>
      </c>
      <c r="P1513" s="93" t="e">
        <f>VLOOKUP($A1513,#REF!,41,FALSE)</f>
        <v>#REF!</v>
      </c>
      <c r="Q1513" s="115" t="e">
        <f>VLOOKUP(Revisión_Avance_Periodo!$L1345,#REF!,30,FALSE)</f>
        <v>#REF!</v>
      </c>
      <c r="R1513" s="116">
        <v>2019</v>
      </c>
      <c r="S1513" s="196">
        <v>43829</v>
      </c>
      <c r="T1513" s="124" t="s">
        <v>79</v>
      </c>
      <c r="U1513" s="440" t="e">
        <f>INDEX(#REF!,MATCH(Revisión_Avance_Periodo!$L1513,#REF!,0),MATCH(Revisión_Avance_Periodo!$T1513,#REF!,0))</f>
        <v>#REF!</v>
      </c>
      <c r="V1513" s="440" t="e">
        <f>INDEX(#REF!,MATCH(Revisión_Avance_Periodo!$L1513,#REF!,0),MATCH(Revisión_Avance_Periodo!$T1513,#REF!,0))</f>
        <v>#REF!</v>
      </c>
      <c r="W1513" s="143">
        <f t="shared" si="118"/>
        <v>0</v>
      </c>
      <c r="X1513" s="124" t="str">
        <f>VLOOKUP(W1513,Tabla_Estado_Meta_OAP_2019[#All],3,TRUE)</f>
        <v>Por Ejecutar</v>
      </c>
      <c r="Y1513" s="164" t="e">
        <f>SUBTOTAL(9,$U$206:$U1513)</f>
        <v>#REF!</v>
      </c>
      <c r="Z1513" s="158" t="e">
        <f>SUBTOTAL(9,$V$206:$V1513)</f>
        <v>#REF!</v>
      </c>
      <c r="AA1513" s="159">
        <f>IFERROR(+Revisión_Avance_Periodo!$Z1513/Revisión_Avance_Periodo!$Y1513,0)</f>
        <v>0</v>
      </c>
      <c r="AB1513" s="126"/>
      <c r="AC1513" s="127"/>
      <c r="AD1513" s="125"/>
      <c r="AE1513" s="125"/>
      <c r="AF1513" s="128"/>
      <c r="AG1513" s="129"/>
      <c r="AH1513" s="164" t="e">
        <f>SUBTOTAL(9,$U$1334:$U1513)</f>
        <v>#REF!</v>
      </c>
      <c r="AI1513" s="158" t="e">
        <f>SUBTOTAL(9,$V$1334:$V1513)</f>
        <v>#REF!</v>
      </c>
      <c r="AJ1513" s="159">
        <f>IFERROR(+Revisión_Avance_Periodo!$Z1345/Revisión_Avance_Periodo!$Y1345,0)</f>
        <v>0</v>
      </c>
      <c r="AK1513" s="126"/>
      <c r="AL1513" s="127"/>
      <c r="AM1513" s="125"/>
      <c r="AN1513" s="125"/>
      <c r="AO1513" s="128"/>
      <c r="AP1513" s="129"/>
    </row>
    <row r="1514" spans="1:42" x14ac:dyDescent="0.25">
      <c r="A1514" s="92">
        <v>115</v>
      </c>
      <c r="B1514" s="435" t="e">
        <f>CONCATENATE(Revisión_Avance_Periodo!$D1346,";",Revisión_Avance_Periodo!$F1346,";",Revisión_Avance_Periodo!$L1346)</f>
        <v>#REF!</v>
      </c>
      <c r="C1514" s="435" t="e">
        <f t="shared" si="115"/>
        <v>#REF!</v>
      </c>
      <c r="D1514" s="114" t="e">
        <f>VLOOKUP($A1514,#REF!,3,FALSE)</f>
        <v>#REF!</v>
      </c>
      <c r="E1514" s="436" t="e">
        <f>VLOOKUP($A1514,#REF!,4,FALSE)</f>
        <v>#REF!</v>
      </c>
      <c r="F1514" s="102" t="e">
        <f>VLOOKUP($A1514,#REF!,5,FALSE)</f>
        <v>#REF!</v>
      </c>
      <c r="G1514" s="93" t="e">
        <f>VLOOKUP($A1514,#REF!,8,FALSE)</f>
        <v>#REF!</v>
      </c>
      <c r="H1514" s="93" t="e">
        <f>VLOOKUP($A1514,#REF!,7,FALSE)</f>
        <v>#REF!</v>
      </c>
      <c r="I1514" s="438" t="e">
        <f>VLOOKUP($A1514,#REF!,10,FALSE)</f>
        <v>#REF!</v>
      </c>
      <c r="J1514" s="93" t="e">
        <f>VLOOKUP($A1514,#REF!,11,FALSE)</f>
        <v>#REF!</v>
      </c>
      <c r="K1514" s="114" t="e">
        <f>VLOOKUP($A1514,#REF!,12,FALSE)</f>
        <v>#REF!</v>
      </c>
      <c r="L1514" s="93" t="e">
        <f>VLOOKUP($A1514,#REF!,13,FALSE)</f>
        <v>#REF!</v>
      </c>
      <c r="M1514" s="438" t="e">
        <f>VLOOKUP($A1514,#REF!,14,FALSE)</f>
        <v>#REF!</v>
      </c>
      <c r="N1514" s="102" t="e">
        <f>VLOOKUP($A1514,#REF!,15,FALSE)</f>
        <v>#REF!</v>
      </c>
      <c r="O1514" s="102" t="e">
        <f>VLOOKUP($A1514,#REF!,18,FALSE)</f>
        <v>#REF!</v>
      </c>
      <c r="P1514" s="93" t="e">
        <f>VLOOKUP($A1514,#REF!,41,FALSE)</f>
        <v>#REF!</v>
      </c>
      <c r="Q1514" s="115" t="e">
        <f>VLOOKUP(Revisión_Avance_Periodo!$L1346,#REF!,30,FALSE)</f>
        <v>#REF!</v>
      </c>
      <c r="R1514" s="116">
        <v>2019</v>
      </c>
      <c r="S1514" s="196">
        <v>43495</v>
      </c>
      <c r="T1514" s="116" t="s">
        <v>68</v>
      </c>
      <c r="U1514" s="440" t="e">
        <f>INDEX(#REF!,MATCH(Revisión_Avance_Periodo!$L1514,#REF!,0),MATCH(Revisión_Avance_Periodo!$T1514,#REF!,0))</f>
        <v>#REF!</v>
      </c>
      <c r="V1514" s="440" t="e">
        <f>INDEX(#REF!,MATCH(Revisión_Avance_Periodo!$L1514,#REF!,0),MATCH(Revisión_Avance_Periodo!$T1514,#REF!,0))</f>
        <v>#REF!</v>
      </c>
      <c r="W1514" s="143">
        <f t="shared" si="118"/>
        <v>0</v>
      </c>
      <c r="X1514" s="116" t="str">
        <f>VLOOKUP(W1514,Tabla_Estado_Meta_OAP_2019[#All],3,TRUE)</f>
        <v>Por Ejecutar</v>
      </c>
      <c r="Y1514" s="163" t="e">
        <f>SUBTOTAL(9,$U$206:$U1514)</f>
        <v>#REF!</v>
      </c>
      <c r="Z1514" s="161" t="e">
        <f>SUBTOTAL(9,$V$206:$V1514)</f>
        <v>#REF!</v>
      </c>
      <c r="AA1514" s="162">
        <f>IFERROR(+Revisión_Avance_Periodo!$Z1514/Revisión_Avance_Periodo!$Y1514,0)</f>
        <v>0</v>
      </c>
      <c r="AB1514" s="133" t="e">
        <f>SUBTOTAL(9,U1514:U1525)</f>
        <v>#REF!</v>
      </c>
      <c r="AC1514" s="134" t="e">
        <f>SUBTOTAL(9,V1514:V1525)</f>
        <v>#REF!</v>
      </c>
      <c r="AD1514" s="119" t="e">
        <f>+AC1514/AB1514</f>
        <v>#REF!</v>
      </c>
      <c r="AE1514" s="119" t="e">
        <f>100%-Revisión_Avance_Periodo!$AD1514</f>
        <v>#REF!</v>
      </c>
      <c r="AF1514" s="121" t="e">
        <f>VLOOKUP(AD1514,Tabla_Estado_Meta_OAP_2019[],3,TRUE)</f>
        <v>#REF!</v>
      </c>
      <c r="AG1514" s="122" t="e">
        <f>Revisión_Avance_Periodo!$AD1514*Revisión_Avance_Periodo!$Q1514</f>
        <v>#REF!</v>
      </c>
      <c r="AH1514" s="163" t="e">
        <f>SUBTOTAL(9,$U$1346:$U1514)</f>
        <v>#REF!</v>
      </c>
      <c r="AI1514" s="161" t="e">
        <f>SUBTOTAL(9,$V$1346:$V1514)</f>
        <v>#REF!</v>
      </c>
      <c r="AJ1514" s="162">
        <f>IFERROR(+Revisión_Avance_Periodo!$Z1346/Revisión_Avance_Periodo!$Y1346,0)</f>
        <v>0</v>
      </c>
      <c r="AK1514" s="133" t="e">
        <f>SUBTOTAL(9,AD1514:AD1525)</f>
        <v>#REF!</v>
      </c>
      <c r="AL1514" s="134" t="e">
        <f>SUBTOTAL(9,AE1514:AE1525)</f>
        <v>#REF!</v>
      </c>
      <c r="AM1514" s="119" t="e">
        <f>+AL1514/AK1514</f>
        <v>#REF!</v>
      </c>
      <c r="AN1514" s="119" t="e">
        <f>100%-Revisión_Avance_Periodo!$AD1346</f>
        <v>#REF!</v>
      </c>
      <c r="AO1514" s="121" t="e">
        <f>VLOOKUP(AM1514,Tabla_Estado_Meta_OAP_2019[],3,TRUE)</f>
        <v>#REF!</v>
      </c>
      <c r="AP1514" s="122" t="e">
        <f>Revisión_Avance_Periodo!$AD1346*Revisión_Avance_Periodo!$Q1346</f>
        <v>#REF!</v>
      </c>
    </row>
    <row r="1515" spans="1:42" x14ac:dyDescent="0.25">
      <c r="A1515" s="97">
        <v>115</v>
      </c>
      <c r="B1515" s="435" t="e">
        <f>CONCATENATE(Revisión_Avance_Periodo!$D1347,";",Revisión_Avance_Periodo!$F1347,";",Revisión_Avance_Periodo!$L1347)</f>
        <v>#REF!</v>
      </c>
      <c r="C1515" s="435" t="e">
        <f t="shared" si="115"/>
        <v>#REF!</v>
      </c>
      <c r="D1515" s="123" t="e">
        <f>VLOOKUP($A1515,#REF!,3,FALSE)</f>
        <v>#REF!</v>
      </c>
      <c r="E1515" s="436" t="e">
        <f>VLOOKUP($A1515,#REF!,4,FALSE)</f>
        <v>#REF!</v>
      </c>
      <c r="F1515" s="103" t="e">
        <f>VLOOKUP($A1515,#REF!,5,FALSE)</f>
        <v>#REF!</v>
      </c>
      <c r="G1515" s="98" t="e">
        <f>VLOOKUP($A1515,#REF!,8,FALSE)</f>
        <v>#REF!</v>
      </c>
      <c r="H1515" s="93" t="e">
        <f>VLOOKUP($A1515,#REF!,7,FALSE)</f>
        <v>#REF!</v>
      </c>
      <c r="I1515" s="438" t="e">
        <f>VLOOKUP($A1515,#REF!,10,FALSE)</f>
        <v>#REF!</v>
      </c>
      <c r="J1515" s="98" t="e">
        <f>VLOOKUP($A1515,#REF!,11,FALSE)</f>
        <v>#REF!</v>
      </c>
      <c r="K1515" s="114" t="e">
        <f>VLOOKUP($A1515,#REF!,12,FALSE)</f>
        <v>#REF!</v>
      </c>
      <c r="L1515" s="98" t="e">
        <f>VLOOKUP($A1515,#REF!,13,FALSE)</f>
        <v>#REF!</v>
      </c>
      <c r="M1515" s="438" t="e">
        <f>VLOOKUP($A1515,#REF!,14,FALSE)</f>
        <v>#REF!</v>
      </c>
      <c r="N1515" s="103" t="e">
        <f>VLOOKUP($A1515,#REF!,15,FALSE)</f>
        <v>#REF!</v>
      </c>
      <c r="O1515" s="103" t="e">
        <f>VLOOKUP($A1515,#REF!,18,FALSE)</f>
        <v>#REF!</v>
      </c>
      <c r="P1515" s="93" t="e">
        <f>VLOOKUP($A1515,#REF!,41,FALSE)</f>
        <v>#REF!</v>
      </c>
      <c r="Q1515" s="115" t="e">
        <f>VLOOKUP(Revisión_Avance_Periodo!$L1347,#REF!,30,FALSE)</f>
        <v>#REF!</v>
      </c>
      <c r="R1515" s="116">
        <v>2019</v>
      </c>
      <c r="S1515" s="196">
        <v>43524</v>
      </c>
      <c r="T1515" s="124" t="s">
        <v>69</v>
      </c>
      <c r="U1515" s="440" t="e">
        <f>INDEX(#REF!,MATCH(Revisión_Avance_Periodo!$L1515,#REF!,0),MATCH(Revisión_Avance_Periodo!$T1515,#REF!,0))</f>
        <v>#REF!</v>
      </c>
      <c r="V1515" s="440" t="e">
        <f>INDEX(#REF!,MATCH(Revisión_Avance_Periodo!$L1515,#REF!,0),MATCH(Revisión_Avance_Periodo!$T1515,#REF!,0))</f>
        <v>#REF!</v>
      </c>
      <c r="W1515" s="143">
        <f t="shared" si="118"/>
        <v>0</v>
      </c>
      <c r="X1515" s="124" t="str">
        <f>VLOOKUP(W1515,Tabla_Estado_Meta_OAP_2019[#All],3,TRUE)</f>
        <v>Por Ejecutar</v>
      </c>
      <c r="Y1515" s="164" t="e">
        <f>SUBTOTAL(9,$U$206:$U1515)</f>
        <v>#REF!</v>
      </c>
      <c r="Z1515" s="158" t="e">
        <f>SUBTOTAL(9,$V$206:$V1515)</f>
        <v>#REF!</v>
      </c>
      <c r="AA1515" s="159">
        <f>IFERROR(+Revisión_Avance_Periodo!$Z1515/Revisión_Avance_Periodo!$Y1515,0)</f>
        <v>0</v>
      </c>
      <c r="AB1515" s="126"/>
      <c r="AC1515" s="127"/>
      <c r="AD1515" s="125"/>
      <c r="AE1515" s="125"/>
      <c r="AF1515" s="128"/>
      <c r="AG1515" s="129"/>
      <c r="AH1515" s="164" t="e">
        <f>SUBTOTAL(9,$U$1346:$U1515)</f>
        <v>#REF!</v>
      </c>
      <c r="AI1515" s="158" t="e">
        <f>SUBTOTAL(9,$V$1346:$V1515)</f>
        <v>#REF!</v>
      </c>
      <c r="AJ1515" s="159">
        <f>IFERROR(+Revisión_Avance_Periodo!$Z1347/Revisión_Avance_Periodo!$Y1347,0)</f>
        <v>0</v>
      </c>
      <c r="AK1515" s="126"/>
      <c r="AL1515" s="127"/>
      <c r="AM1515" s="125"/>
      <c r="AN1515" s="125"/>
      <c r="AO1515" s="128"/>
      <c r="AP1515" s="129"/>
    </row>
    <row r="1516" spans="1:42" x14ac:dyDescent="0.25">
      <c r="A1516" s="92">
        <v>115</v>
      </c>
      <c r="B1516" s="435" t="e">
        <f>CONCATENATE(Revisión_Avance_Periodo!$D1348,";",Revisión_Avance_Periodo!$F1348,";",Revisión_Avance_Periodo!$L1348)</f>
        <v>#REF!</v>
      </c>
      <c r="C1516" s="435" t="e">
        <f t="shared" si="115"/>
        <v>#REF!</v>
      </c>
      <c r="D1516" s="114" t="e">
        <f>VLOOKUP($A1516,#REF!,3,FALSE)</f>
        <v>#REF!</v>
      </c>
      <c r="E1516" s="436" t="e">
        <f>VLOOKUP($A1516,#REF!,4,FALSE)</f>
        <v>#REF!</v>
      </c>
      <c r="F1516" s="102" t="e">
        <f>VLOOKUP($A1516,#REF!,5,FALSE)</f>
        <v>#REF!</v>
      </c>
      <c r="G1516" s="93" t="e">
        <f>VLOOKUP($A1516,#REF!,8,FALSE)</f>
        <v>#REF!</v>
      </c>
      <c r="H1516" s="93" t="e">
        <f>VLOOKUP($A1516,#REF!,7,FALSE)</f>
        <v>#REF!</v>
      </c>
      <c r="I1516" s="438" t="e">
        <f>VLOOKUP($A1516,#REF!,10,FALSE)</f>
        <v>#REF!</v>
      </c>
      <c r="J1516" s="93" t="e">
        <f>VLOOKUP($A1516,#REF!,11,FALSE)</f>
        <v>#REF!</v>
      </c>
      <c r="K1516" s="114" t="e">
        <f>VLOOKUP($A1516,#REF!,12,FALSE)</f>
        <v>#REF!</v>
      </c>
      <c r="L1516" s="93" t="e">
        <f>VLOOKUP($A1516,#REF!,13,FALSE)</f>
        <v>#REF!</v>
      </c>
      <c r="M1516" s="438" t="e">
        <f>VLOOKUP($A1516,#REF!,14,FALSE)</f>
        <v>#REF!</v>
      </c>
      <c r="N1516" s="102" t="e">
        <f>VLOOKUP($A1516,#REF!,15,FALSE)</f>
        <v>#REF!</v>
      </c>
      <c r="O1516" s="102" t="e">
        <f>VLOOKUP($A1516,#REF!,18,FALSE)</f>
        <v>#REF!</v>
      </c>
      <c r="P1516" s="93" t="e">
        <f>VLOOKUP($A1516,#REF!,41,FALSE)</f>
        <v>#REF!</v>
      </c>
      <c r="Q1516" s="115" t="e">
        <f>VLOOKUP(Revisión_Avance_Periodo!$L1348,#REF!,30,FALSE)</f>
        <v>#REF!</v>
      </c>
      <c r="R1516" s="116">
        <v>2019</v>
      </c>
      <c r="S1516" s="196">
        <v>43554</v>
      </c>
      <c r="T1516" s="116" t="s">
        <v>70</v>
      </c>
      <c r="U1516" s="440" t="e">
        <f>INDEX(#REF!,MATCH(Revisión_Avance_Periodo!$L1516,#REF!,0),MATCH(Revisión_Avance_Periodo!$T1516,#REF!,0))</f>
        <v>#REF!</v>
      </c>
      <c r="V1516" s="440" t="e">
        <f>INDEX(#REF!,MATCH(Revisión_Avance_Periodo!$L1516,#REF!,0),MATCH(Revisión_Avance_Periodo!$T1516,#REF!,0))</f>
        <v>#REF!</v>
      </c>
      <c r="W1516" s="143">
        <f t="shared" si="118"/>
        <v>0</v>
      </c>
      <c r="X1516" s="116" t="str">
        <f>VLOOKUP(W1516,Tabla_Estado_Meta_OAP_2019[#All],3,TRUE)</f>
        <v>Por Ejecutar</v>
      </c>
      <c r="Y1516" s="164" t="e">
        <f>SUBTOTAL(9,$U$206:$U1516)</f>
        <v>#REF!</v>
      </c>
      <c r="Z1516" s="158" t="e">
        <f>SUBTOTAL(9,$V$206:$V1516)</f>
        <v>#REF!</v>
      </c>
      <c r="AA1516" s="159">
        <f>IFERROR(+Revisión_Avance_Periodo!$Z1516/Revisión_Avance_Periodo!$Y1516,0)</f>
        <v>0</v>
      </c>
      <c r="AB1516" s="126"/>
      <c r="AC1516" s="127"/>
      <c r="AD1516" s="125"/>
      <c r="AE1516" s="125"/>
      <c r="AF1516" s="128"/>
      <c r="AG1516" s="129"/>
      <c r="AH1516" s="164" t="e">
        <f>SUBTOTAL(9,$U$1346:$U1516)</f>
        <v>#REF!</v>
      </c>
      <c r="AI1516" s="158" t="e">
        <f>SUBTOTAL(9,$V$1346:$V1516)</f>
        <v>#REF!</v>
      </c>
      <c r="AJ1516" s="159">
        <f>IFERROR(+Revisión_Avance_Periodo!$Z1348/Revisión_Avance_Periodo!$Y1348,0)</f>
        <v>0</v>
      </c>
      <c r="AK1516" s="126"/>
      <c r="AL1516" s="127"/>
      <c r="AM1516" s="125"/>
      <c r="AN1516" s="125"/>
      <c r="AO1516" s="128"/>
      <c r="AP1516" s="129"/>
    </row>
    <row r="1517" spans="1:42" x14ac:dyDescent="0.25">
      <c r="A1517" s="97">
        <v>115</v>
      </c>
      <c r="B1517" s="435" t="e">
        <f>CONCATENATE(Revisión_Avance_Periodo!$D1349,";",Revisión_Avance_Periodo!$F1349,";",Revisión_Avance_Periodo!$L1349)</f>
        <v>#REF!</v>
      </c>
      <c r="C1517" s="435" t="e">
        <f t="shared" si="115"/>
        <v>#REF!</v>
      </c>
      <c r="D1517" s="123" t="e">
        <f>VLOOKUP($A1517,#REF!,3,FALSE)</f>
        <v>#REF!</v>
      </c>
      <c r="E1517" s="436" t="e">
        <f>VLOOKUP($A1517,#REF!,4,FALSE)</f>
        <v>#REF!</v>
      </c>
      <c r="F1517" s="103" t="e">
        <f>VLOOKUP($A1517,#REF!,5,FALSE)</f>
        <v>#REF!</v>
      </c>
      <c r="G1517" s="98" t="e">
        <f>VLOOKUP($A1517,#REF!,8,FALSE)</f>
        <v>#REF!</v>
      </c>
      <c r="H1517" s="93" t="e">
        <f>VLOOKUP($A1517,#REF!,7,FALSE)</f>
        <v>#REF!</v>
      </c>
      <c r="I1517" s="438" t="e">
        <f>VLOOKUP($A1517,#REF!,10,FALSE)</f>
        <v>#REF!</v>
      </c>
      <c r="J1517" s="98" t="e">
        <f>VLOOKUP($A1517,#REF!,11,FALSE)</f>
        <v>#REF!</v>
      </c>
      <c r="K1517" s="114" t="e">
        <f>VLOOKUP($A1517,#REF!,12,FALSE)</f>
        <v>#REF!</v>
      </c>
      <c r="L1517" s="98" t="e">
        <f>VLOOKUP($A1517,#REF!,13,FALSE)</f>
        <v>#REF!</v>
      </c>
      <c r="M1517" s="438" t="e">
        <f>VLOOKUP($A1517,#REF!,14,FALSE)</f>
        <v>#REF!</v>
      </c>
      <c r="N1517" s="103" t="e">
        <f>VLOOKUP($A1517,#REF!,15,FALSE)</f>
        <v>#REF!</v>
      </c>
      <c r="O1517" s="103" t="e">
        <f>VLOOKUP($A1517,#REF!,18,FALSE)</f>
        <v>#REF!</v>
      </c>
      <c r="P1517" s="93" t="e">
        <f>VLOOKUP($A1517,#REF!,41,FALSE)</f>
        <v>#REF!</v>
      </c>
      <c r="Q1517" s="115" t="e">
        <f>VLOOKUP(Revisión_Avance_Periodo!$L1349,#REF!,30,FALSE)</f>
        <v>#REF!</v>
      </c>
      <c r="R1517" s="116">
        <v>2019</v>
      </c>
      <c r="S1517" s="196">
        <v>43585</v>
      </c>
      <c r="T1517" s="124" t="s">
        <v>71</v>
      </c>
      <c r="U1517" s="440" t="e">
        <f>INDEX(#REF!,MATCH(Revisión_Avance_Periodo!$L1517,#REF!,0),MATCH(Revisión_Avance_Periodo!$T1517,#REF!,0))</f>
        <v>#REF!</v>
      </c>
      <c r="V1517" s="440" t="e">
        <f>INDEX(#REF!,MATCH(Revisión_Avance_Periodo!$L1517,#REF!,0),MATCH(Revisión_Avance_Periodo!$T1517,#REF!,0))</f>
        <v>#REF!</v>
      </c>
      <c r="W1517" s="130" t="e">
        <f>V1517/U1517</f>
        <v>#REF!</v>
      </c>
      <c r="X1517" s="124" t="e">
        <f>VLOOKUP(W1517,Tabla_Estado_Meta_OAP_2019[#All],3,TRUE)</f>
        <v>#REF!</v>
      </c>
      <c r="Y1517" s="164" t="e">
        <f>SUBTOTAL(9,$U$206:$U1517)</f>
        <v>#REF!</v>
      </c>
      <c r="Z1517" s="158" t="e">
        <f>SUBTOTAL(9,$V$206:$V1517)</f>
        <v>#REF!</v>
      </c>
      <c r="AA1517" s="159">
        <f>IFERROR(+Revisión_Avance_Periodo!$Z1517/Revisión_Avance_Periodo!$Y1517,0)</f>
        <v>0</v>
      </c>
      <c r="AB1517" s="126"/>
      <c r="AC1517" s="127"/>
      <c r="AD1517" s="125"/>
      <c r="AE1517" s="125"/>
      <c r="AF1517" s="128"/>
      <c r="AG1517" s="129"/>
      <c r="AH1517" s="164" t="e">
        <f>SUBTOTAL(9,$U$1346:$U1517)</f>
        <v>#REF!</v>
      </c>
      <c r="AI1517" s="158" t="e">
        <f>SUBTOTAL(9,$V$1346:$V1517)</f>
        <v>#REF!</v>
      </c>
      <c r="AJ1517" s="159">
        <f>IFERROR(+Revisión_Avance_Periodo!$Z1349/Revisión_Avance_Periodo!$Y1349,0)</f>
        <v>0</v>
      </c>
      <c r="AK1517" s="126"/>
      <c r="AL1517" s="127"/>
      <c r="AM1517" s="125"/>
      <c r="AN1517" s="125"/>
      <c r="AO1517" s="128"/>
      <c r="AP1517" s="129"/>
    </row>
    <row r="1518" spans="1:42" x14ac:dyDescent="0.25">
      <c r="A1518" s="92">
        <v>115</v>
      </c>
      <c r="B1518" s="435" t="e">
        <f>CONCATENATE(Revisión_Avance_Periodo!$D1350,";",Revisión_Avance_Periodo!$F1350,";",Revisión_Avance_Periodo!$L1350)</f>
        <v>#REF!</v>
      </c>
      <c r="C1518" s="435" t="e">
        <f t="shared" si="115"/>
        <v>#REF!</v>
      </c>
      <c r="D1518" s="114" t="e">
        <f>VLOOKUP($A1518,#REF!,3,FALSE)</f>
        <v>#REF!</v>
      </c>
      <c r="E1518" s="436" t="e">
        <f>VLOOKUP($A1518,#REF!,4,FALSE)</f>
        <v>#REF!</v>
      </c>
      <c r="F1518" s="102" t="e">
        <f>VLOOKUP($A1518,#REF!,5,FALSE)</f>
        <v>#REF!</v>
      </c>
      <c r="G1518" s="93" t="e">
        <f>VLOOKUP($A1518,#REF!,8,FALSE)</f>
        <v>#REF!</v>
      </c>
      <c r="H1518" s="93" t="e">
        <f>VLOOKUP($A1518,#REF!,7,FALSE)</f>
        <v>#REF!</v>
      </c>
      <c r="I1518" s="438" t="e">
        <f>VLOOKUP($A1518,#REF!,10,FALSE)</f>
        <v>#REF!</v>
      </c>
      <c r="J1518" s="93" t="e">
        <f>VLOOKUP($A1518,#REF!,11,FALSE)</f>
        <v>#REF!</v>
      </c>
      <c r="K1518" s="114" t="e">
        <f>VLOOKUP($A1518,#REF!,12,FALSE)</f>
        <v>#REF!</v>
      </c>
      <c r="L1518" s="93" t="e">
        <f>VLOOKUP($A1518,#REF!,13,FALSE)</f>
        <v>#REF!</v>
      </c>
      <c r="M1518" s="438" t="e">
        <f>VLOOKUP($A1518,#REF!,14,FALSE)</f>
        <v>#REF!</v>
      </c>
      <c r="N1518" s="102" t="e">
        <f>VLOOKUP($A1518,#REF!,15,FALSE)</f>
        <v>#REF!</v>
      </c>
      <c r="O1518" s="102" t="e">
        <f>VLOOKUP($A1518,#REF!,18,FALSE)</f>
        <v>#REF!</v>
      </c>
      <c r="P1518" s="93" t="e">
        <f>VLOOKUP($A1518,#REF!,41,FALSE)</f>
        <v>#REF!</v>
      </c>
      <c r="Q1518" s="115" t="e">
        <f>VLOOKUP(Revisión_Avance_Periodo!$L1350,#REF!,30,FALSE)</f>
        <v>#REF!</v>
      </c>
      <c r="R1518" s="116">
        <v>2019</v>
      </c>
      <c r="S1518" s="196">
        <v>43615</v>
      </c>
      <c r="T1518" s="116" t="s">
        <v>72</v>
      </c>
      <c r="U1518" s="440" t="e">
        <f>INDEX(#REF!,MATCH(Revisión_Avance_Periodo!$L1518,#REF!,0),MATCH(Revisión_Avance_Periodo!$T1518,#REF!,0))</f>
        <v>#REF!</v>
      </c>
      <c r="V1518" s="440" t="e">
        <f>INDEX(#REF!,MATCH(Revisión_Avance_Periodo!$L1518,#REF!,0),MATCH(Revisión_Avance_Periodo!$T1518,#REF!,0))</f>
        <v>#REF!</v>
      </c>
      <c r="W1518" s="118">
        <f>IFERROR((V1518/U1518),0)</f>
        <v>0</v>
      </c>
      <c r="X1518" s="116" t="str">
        <f>VLOOKUP(W1518,Tabla_Estado_Meta_OAP_2019[#All],3,TRUE)</f>
        <v>Por Ejecutar</v>
      </c>
      <c r="Y1518" s="164" t="e">
        <f>SUBTOTAL(9,$U$206:$U1518)</f>
        <v>#REF!</v>
      </c>
      <c r="Z1518" s="158" t="e">
        <f>SUBTOTAL(9,$V$206:$V1518)</f>
        <v>#REF!</v>
      </c>
      <c r="AA1518" s="159">
        <f>IFERROR(+Revisión_Avance_Periodo!$Z1518/Revisión_Avance_Periodo!$Y1518,0)</f>
        <v>0</v>
      </c>
      <c r="AB1518" s="126"/>
      <c r="AC1518" s="127"/>
      <c r="AD1518" s="125"/>
      <c r="AE1518" s="125"/>
      <c r="AF1518" s="128"/>
      <c r="AG1518" s="129"/>
      <c r="AH1518" s="164" t="e">
        <f>SUBTOTAL(9,$U$1346:$U1518)</f>
        <v>#REF!</v>
      </c>
      <c r="AI1518" s="158" t="e">
        <f>SUBTOTAL(9,$V$1346:$V1518)</f>
        <v>#REF!</v>
      </c>
      <c r="AJ1518" s="159">
        <f>IFERROR(+Revisión_Avance_Periodo!$Z1350/Revisión_Avance_Periodo!$Y1350,0)</f>
        <v>0</v>
      </c>
      <c r="AK1518" s="126"/>
      <c r="AL1518" s="127"/>
      <c r="AM1518" s="125"/>
      <c r="AN1518" s="125"/>
      <c r="AO1518" s="128"/>
      <c r="AP1518" s="129"/>
    </row>
    <row r="1519" spans="1:42" x14ac:dyDescent="0.25">
      <c r="A1519" s="97">
        <v>115</v>
      </c>
      <c r="B1519" s="435" t="e">
        <f>CONCATENATE(Revisión_Avance_Periodo!$D1351,";",Revisión_Avance_Periodo!$F1351,";",Revisión_Avance_Periodo!$L1351)</f>
        <v>#REF!</v>
      </c>
      <c r="C1519" s="435" t="e">
        <f t="shared" si="115"/>
        <v>#REF!</v>
      </c>
      <c r="D1519" s="123" t="e">
        <f>VLOOKUP($A1519,#REF!,3,FALSE)</f>
        <v>#REF!</v>
      </c>
      <c r="E1519" s="436" t="e">
        <f>VLOOKUP($A1519,#REF!,4,FALSE)</f>
        <v>#REF!</v>
      </c>
      <c r="F1519" s="103" t="e">
        <f>VLOOKUP($A1519,#REF!,5,FALSE)</f>
        <v>#REF!</v>
      </c>
      <c r="G1519" s="98" t="e">
        <f>VLOOKUP($A1519,#REF!,8,FALSE)</f>
        <v>#REF!</v>
      </c>
      <c r="H1519" s="93" t="e">
        <f>VLOOKUP($A1519,#REF!,7,FALSE)</f>
        <v>#REF!</v>
      </c>
      <c r="I1519" s="438" t="e">
        <f>VLOOKUP($A1519,#REF!,10,FALSE)</f>
        <v>#REF!</v>
      </c>
      <c r="J1519" s="98" t="e">
        <f>VLOOKUP($A1519,#REF!,11,FALSE)</f>
        <v>#REF!</v>
      </c>
      <c r="K1519" s="114" t="e">
        <f>VLOOKUP($A1519,#REF!,12,FALSE)</f>
        <v>#REF!</v>
      </c>
      <c r="L1519" s="98" t="e">
        <f>VLOOKUP($A1519,#REF!,13,FALSE)</f>
        <v>#REF!</v>
      </c>
      <c r="M1519" s="438" t="e">
        <f>VLOOKUP($A1519,#REF!,14,FALSE)</f>
        <v>#REF!</v>
      </c>
      <c r="N1519" s="103" t="e">
        <f>VLOOKUP($A1519,#REF!,15,FALSE)</f>
        <v>#REF!</v>
      </c>
      <c r="O1519" s="103" t="e">
        <f>VLOOKUP($A1519,#REF!,18,FALSE)</f>
        <v>#REF!</v>
      </c>
      <c r="P1519" s="93" t="e">
        <f>VLOOKUP($A1519,#REF!,41,FALSE)</f>
        <v>#REF!</v>
      </c>
      <c r="Q1519" s="115" t="e">
        <f>VLOOKUP(Revisión_Avance_Periodo!$L1351,#REF!,30,FALSE)</f>
        <v>#REF!</v>
      </c>
      <c r="R1519" s="116">
        <v>2019</v>
      </c>
      <c r="S1519" s="196">
        <v>43646</v>
      </c>
      <c r="T1519" s="124" t="s">
        <v>73</v>
      </c>
      <c r="U1519" s="440" t="e">
        <f>INDEX(#REF!,MATCH(Revisión_Avance_Periodo!$L1519,#REF!,0),MATCH(Revisión_Avance_Periodo!$T1519,#REF!,0))</f>
        <v>#REF!</v>
      </c>
      <c r="V1519" s="440" t="e">
        <f>INDEX(#REF!,MATCH(Revisión_Avance_Periodo!$L1519,#REF!,0),MATCH(Revisión_Avance_Periodo!$T1519,#REF!,0))</f>
        <v>#REF!</v>
      </c>
      <c r="W1519" s="143">
        <f>IFERROR((V1519/U1519),0)</f>
        <v>0</v>
      </c>
      <c r="X1519" s="124" t="str">
        <f>VLOOKUP(W1519,Tabla_Estado_Meta_OAP_2019[#All],3,TRUE)</f>
        <v>Por Ejecutar</v>
      </c>
      <c r="Y1519" s="164" t="e">
        <f>SUBTOTAL(9,$U$206:$U1519)</f>
        <v>#REF!</v>
      </c>
      <c r="Z1519" s="158" t="e">
        <f>SUBTOTAL(9,$V$206:$V1519)</f>
        <v>#REF!</v>
      </c>
      <c r="AA1519" s="159">
        <f>IFERROR(+Revisión_Avance_Periodo!$Z1519/Revisión_Avance_Periodo!$Y1519,0)</f>
        <v>0</v>
      </c>
      <c r="AB1519" s="126"/>
      <c r="AC1519" s="127"/>
      <c r="AD1519" s="125"/>
      <c r="AE1519" s="125"/>
      <c r="AF1519" s="128"/>
      <c r="AG1519" s="129"/>
      <c r="AH1519" s="164" t="e">
        <f>SUBTOTAL(9,$U$1346:$U1519)</f>
        <v>#REF!</v>
      </c>
      <c r="AI1519" s="158" t="e">
        <f>SUBTOTAL(9,$V$1346:$V1519)</f>
        <v>#REF!</v>
      </c>
      <c r="AJ1519" s="159">
        <f>IFERROR(+Revisión_Avance_Periodo!$Z1351/Revisión_Avance_Periodo!$Y1351,0)</f>
        <v>0</v>
      </c>
      <c r="AK1519" s="126"/>
      <c r="AL1519" s="127"/>
      <c r="AM1519" s="125"/>
      <c r="AN1519" s="125"/>
      <c r="AO1519" s="128"/>
      <c r="AP1519" s="129"/>
    </row>
    <row r="1520" spans="1:42" x14ac:dyDescent="0.25">
      <c r="A1520" s="92">
        <v>115</v>
      </c>
      <c r="B1520" s="435" t="e">
        <f>CONCATENATE(Revisión_Avance_Periodo!$D1352,";",Revisión_Avance_Periodo!$F1352,";",Revisión_Avance_Periodo!$L1352)</f>
        <v>#REF!</v>
      </c>
      <c r="C1520" s="435" t="e">
        <f t="shared" si="115"/>
        <v>#REF!</v>
      </c>
      <c r="D1520" s="114" t="e">
        <f>VLOOKUP($A1520,#REF!,3,FALSE)</f>
        <v>#REF!</v>
      </c>
      <c r="E1520" s="436" t="e">
        <f>VLOOKUP($A1520,#REF!,4,FALSE)</f>
        <v>#REF!</v>
      </c>
      <c r="F1520" s="102" t="e">
        <f>VLOOKUP($A1520,#REF!,5,FALSE)</f>
        <v>#REF!</v>
      </c>
      <c r="G1520" s="93" t="e">
        <f>VLOOKUP($A1520,#REF!,8,FALSE)</f>
        <v>#REF!</v>
      </c>
      <c r="H1520" s="93" t="e">
        <f>VLOOKUP($A1520,#REF!,7,FALSE)</f>
        <v>#REF!</v>
      </c>
      <c r="I1520" s="438" t="e">
        <f>VLOOKUP($A1520,#REF!,10,FALSE)</f>
        <v>#REF!</v>
      </c>
      <c r="J1520" s="93" t="e">
        <f>VLOOKUP($A1520,#REF!,11,FALSE)</f>
        <v>#REF!</v>
      </c>
      <c r="K1520" s="114" t="e">
        <f>VLOOKUP($A1520,#REF!,12,FALSE)</f>
        <v>#REF!</v>
      </c>
      <c r="L1520" s="93" t="e">
        <f>VLOOKUP($A1520,#REF!,13,FALSE)</f>
        <v>#REF!</v>
      </c>
      <c r="M1520" s="438" t="e">
        <f>VLOOKUP($A1520,#REF!,14,FALSE)</f>
        <v>#REF!</v>
      </c>
      <c r="N1520" s="102" t="e">
        <f>VLOOKUP($A1520,#REF!,15,FALSE)</f>
        <v>#REF!</v>
      </c>
      <c r="O1520" s="102" t="e">
        <f>VLOOKUP($A1520,#REF!,18,FALSE)</f>
        <v>#REF!</v>
      </c>
      <c r="P1520" s="93" t="e">
        <f>VLOOKUP($A1520,#REF!,41,FALSE)</f>
        <v>#REF!</v>
      </c>
      <c r="Q1520" s="115" t="e">
        <f>VLOOKUP(Revisión_Avance_Periodo!$L1352,#REF!,30,FALSE)</f>
        <v>#REF!</v>
      </c>
      <c r="R1520" s="116">
        <v>2019</v>
      </c>
      <c r="S1520" s="196">
        <v>43676</v>
      </c>
      <c r="T1520" s="116" t="s">
        <v>74</v>
      </c>
      <c r="U1520" s="440" t="e">
        <f>INDEX(#REF!,MATCH(Revisión_Avance_Periodo!$L1520,#REF!,0),MATCH(Revisión_Avance_Periodo!$T1520,#REF!,0))</f>
        <v>#REF!</v>
      </c>
      <c r="V1520" s="440" t="e">
        <f>INDEX(#REF!,MATCH(Revisión_Avance_Periodo!$L1520,#REF!,0),MATCH(Revisión_Avance_Periodo!$T1520,#REF!,0))</f>
        <v>#REF!</v>
      </c>
      <c r="W1520" s="143">
        <f>IFERROR((V1520/U1520),0)</f>
        <v>0</v>
      </c>
      <c r="X1520" s="116" t="str">
        <f>VLOOKUP(W1520,Tabla_Estado_Meta_OAP_2019[#All],3,TRUE)</f>
        <v>Por Ejecutar</v>
      </c>
      <c r="Y1520" s="164" t="e">
        <f>SUBTOTAL(9,$U$206:$U1520)</f>
        <v>#REF!</v>
      </c>
      <c r="Z1520" s="158" t="e">
        <f>SUBTOTAL(9,$V$206:$V1520)</f>
        <v>#REF!</v>
      </c>
      <c r="AA1520" s="159">
        <f>IFERROR(+Revisión_Avance_Periodo!$Z1520/Revisión_Avance_Periodo!$Y1520,0)</f>
        <v>0</v>
      </c>
      <c r="AB1520" s="126"/>
      <c r="AC1520" s="127"/>
      <c r="AD1520" s="125"/>
      <c r="AE1520" s="125"/>
      <c r="AF1520" s="128"/>
      <c r="AG1520" s="129"/>
      <c r="AH1520" s="164" t="e">
        <f>SUBTOTAL(9,$U$1346:$U1520)</f>
        <v>#REF!</v>
      </c>
      <c r="AI1520" s="158" t="e">
        <f>SUBTOTAL(9,$V$1346:$V1520)</f>
        <v>#REF!</v>
      </c>
      <c r="AJ1520" s="159">
        <f>IFERROR(+Revisión_Avance_Periodo!$Z1352/Revisión_Avance_Periodo!$Y1352,0)</f>
        <v>0</v>
      </c>
      <c r="AK1520" s="126"/>
      <c r="AL1520" s="127"/>
      <c r="AM1520" s="125"/>
      <c r="AN1520" s="125"/>
      <c r="AO1520" s="128"/>
      <c r="AP1520" s="129"/>
    </row>
    <row r="1521" spans="1:42" x14ac:dyDescent="0.25">
      <c r="A1521" s="97">
        <v>115</v>
      </c>
      <c r="B1521" s="435" t="e">
        <f>CONCATENATE(Revisión_Avance_Periodo!$D1353,";",Revisión_Avance_Periodo!$F1353,";",Revisión_Avance_Periodo!$L1353)</f>
        <v>#REF!</v>
      </c>
      <c r="C1521" s="435" t="e">
        <f t="shared" si="115"/>
        <v>#REF!</v>
      </c>
      <c r="D1521" s="123" t="e">
        <f>VLOOKUP($A1521,#REF!,3,FALSE)</f>
        <v>#REF!</v>
      </c>
      <c r="E1521" s="436" t="e">
        <f>VLOOKUP($A1521,#REF!,4,FALSE)</f>
        <v>#REF!</v>
      </c>
      <c r="F1521" s="103" t="e">
        <f>VLOOKUP($A1521,#REF!,5,FALSE)</f>
        <v>#REF!</v>
      </c>
      <c r="G1521" s="98" t="e">
        <f>VLOOKUP($A1521,#REF!,8,FALSE)</f>
        <v>#REF!</v>
      </c>
      <c r="H1521" s="93" t="e">
        <f>VLOOKUP($A1521,#REF!,7,FALSE)</f>
        <v>#REF!</v>
      </c>
      <c r="I1521" s="438" t="e">
        <f>VLOOKUP($A1521,#REF!,10,FALSE)</f>
        <v>#REF!</v>
      </c>
      <c r="J1521" s="98" t="e">
        <f>VLOOKUP($A1521,#REF!,11,FALSE)</f>
        <v>#REF!</v>
      </c>
      <c r="K1521" s="114" t="e">
        <f>VLOOKUP($A1521,#REF!,12,FALSE)</f>
        <v>#REF!</v>
      </c>
      <c r="L1521" s="98" t="e">
        <f>VLOOKUP($A1521,#REF!,13,FALSE)</f>
        <v>#REF!</v>
      </c>
      <c r="M1521" s="438" t="e">
        <f>VLOOKUP($A1521,#REF!,14,FALSE)</f>
        <v>#REF!</v>
      </c>
      <c r="N1521" s="103" t="e">
        <f>VLOOKUP($A1521,#REF!,15,FALSE)</f>
        <v>#REF!</v>
      </c>
      <c r="O1521" s="103" t="e">
        <f>VLOOKUP($A1521,#REF!,18,FALSE)</f>
        <v>#REF!</v>
      </c>
      <c r="P1521" s="93" t="e">
        <f>VLOOKUP($A1521,#REF!,41,FALSE)</f>
        <v>#REF!</v>
      </c>
      <c r="Q1521" s="115" t="e">
        <f>VLOOKUP(Revisión_Avance_Periodo!$L1353,#REF!,30,FALSE)</f>
        <v>#REF!</v>
      </c>
      <c r="R1521" s="116">
        <v>2019</v>
      </c>
      <c r="S1521" s="196">
        <v>43707</v>
      </c>
      <c r="T1521" s="124" t="s">
        <v>75</v>
      </c>
      <c r="U1521" s="440" t="e">
        <f>INDEX(#REF!,MATCH(Revisión_Avance_Periodo!$L1521,#REF!,0),MATCH(Revisión_Avance_Periodo!$T1521,#REF!,0))</f>
        <v>#REF!</v>
      </c>
      <c r="V1521" s="440" t="e">
        <f>INDEX(#REF!,MATCH(Revisión_Avance_Periodo!$L1521,#REF!,0),MATCH(Revisión_Avance_Periodo!$T1521,#REF!,0))</f>
        <v>#REF!</v>
      </c>
      <c r="W1521" s="130" t="e">
        <f>V1521/U1521</f>
        <v>#REF!</v>
      </c>
      <c r="X1521" s="124" t="e">
        <f>VLOOKUP(W1521,Tabla_Estado_Meta_OAP_2019[#All],3,TRUE)</f>
        <v>#REF!</v>
      </c>
      <c r="Y1521" s="164" t="e">
        <f>SUBTOTAL(9,$U$206:$U1521)</f>
        <v>#REF!</v>
      </c>
      <c r="Z1521" s="158" t="e">
        <f>SUBTOTAL(9,$V$206:$V1521)</f>
        <v>#REF!</v>
      </c>
      <c r="AA1521" s="159">
        <f>IFERROR(+Revisión_Avance_Periodo!$Z1521/Revisión_Avance_Periodo!$Y1521,0)</f>
        <v>0</v>
      </c>
      <c r="AB1521" s="126"/>
      <c r="AC1521" s="127"/>
      <c r="AD1521" s="125"/>
      <c r="AE1521" s="125"/>
      <c r="AF1521" s="128"/>
      <c r="AG1521" s="129"/>
      <c r="AH1521" s="164" t="e">
        <f>SUBTOTAL(9,$U$1346:$U1521)</f>
        <v>#REF!</v>
      </c>
      <c r="AI1521" s="158" t="e">
        <f>SUBTOTAL(9,$V$1346:$V1521)</f>
        <v>#REF!</v>
      </c>
      <c r="AJ1521" s="159">
        <f>IFERROR(+Revisión_Avance_Periodo!$Z1353/Revisión_Avance_Periodo!$Y1353,0)</f>
        <v>0</v>
      </c>
      <c r="AK1521" s="126"/>
      <c r="AL1521" s="127"/>
      <c r="AM1521" s="125"/>
      <c r="AN1521" s="125"/>
      <c r="AO1521" s="128"/>
      <c r="AP1521" s="129"/>
    </row>
    <row r="1522" spans="1:42" x14ac:dyDescent="0.25">
      <c r="A1522" s="92">
        <v>115</v>
      </c>
      <c r="B1522" s="435" t="e">
        <f>CONCATENATE(Revisión_Avance_Periodo!$D1354,";",Revisión_Avance_Periodo!$F1354,";",Revisión_Avance_Periodo!$L1354)</f>
        <v>#REF!</v>
      </c>
      <c r="C1522" s="435" t="e">
        <f t="shared" si="115"/>
        <v>#REF!</v>
      </c>
      <c r="D1522" s="114" t="e">
        <f>VLOOKUP($A1522,#REF!,3,FALSE)</f>
        <v>#REF!</v>
      </c>
      <c r="E1522" s="436" t="e">
        <f>VLOOKUP($A1522,#REF!,4,FALSE)</f>
        <v>#REF!</v>
      </c>
      <c r="F1522" s="102" t="e">
        <f>VLOOKUP($A1522,#REF!,5,FALSE)</f>
        <v>#REF!</v>
      </c>
      <c r="G1522" s="93" t="e">
        <f>VLOOKUP($A1522,#REF!,8,FALSE)</f>
        <v>#REF!</v>
      </c>
      <c r="H1522" s="93" t="e">
        <f>VLOOKUP($A1522,#REF!,7,FALSE)</f>
        <v>#REF!</v>
      </c>
      <c r="I1522" s="438" t="e">
        <f>VLOOKUP($A1522,#REF!,10,FALSE)</f>
        <v>#REF!</v>
      </c>
      <c r="J1522" s="93" t="e">
        <f>VLOOKUP($A1522,#REF!,11,FALSE)</f>
        <v>#REF!</v>
      </c>
      <c r="K1522" s="114" t="e">
        <f>VLOOKUP($A1522,#REF!,12,FALSE)</f>
        <v>#REF!</v>
      </c>
      <c r="L1522" s="93" t="e">
        <f>VLOOKUP($A1522,#REF!,13,FALSE)</f>
        <v>#REF!</v>
      </c>
      <c r="M1522" s="438" t="e">
        <f>VLOOKUP($A1522,#REF!,14,FALSE)</f>
        <v>#REF!</v>
      </c>
      <c r="N1522" s="102" t="e">
        <f>VLOOKUP($A1522,#REF!,15,FALSE)</f>
        <v>#REF!</v>
      </c>
      <c r="O1522" s="102" t="e">
        <f>VLOOKUP($A1522,#REF!,18,FALSE)</f>
        <v>#REF!</v>
      </c>
      <c r="P1522" s="93" t="e">
        <f>VLOOKUP($A1522,#REF!,41,FALSE)</f>
        <v>#REF!</v>
      </c>
      <c r="Q1522" s="115" t="e">
        <f>VLOOKUP(Revisión_Avance_Periodo!$L1354,#REF!,30,FALSE)</f>
        <v>#REF!</v>
      </c>
      <c r="R1522" s="116">
        <v>2019</v>
      </c>
      <c r="S1522" s="196">
        <v>43738</v>
      </c>
      <c r="T1522" s="116" t="s">
        <v>76</v>
      </c>
      <c r="U1522" s="440" t="e">
        <f>INDEX(#REF!,MATCH(Revisión_Avance_Periodo!$L1522,#REF!,0),MATCH(Revisión_Avance_Periodo!$T1522,#REF!,0))</f>
        <v>#REF!</v>
      </c>
      <c r="V1522" s="440" t="e">
        <f>INDEX(#REF!,MATCH(Revisión_Avance_Periodo!$L1522,#REF!,0),MATCH(Revisión_Avance_Periodo!$T1522,#REF!,0))</f>
        <v>#REF!</v>
      </c>
      <c r="W1522" s="118">
        <f t="shared" ref="W1522:W1528" si="119">IFERROR((V1522/U1522),0)</f>
        <v>0</v>
      </c>
      <c r="X1522" s="116" t="str">
        <f>VLOOKUP(W1522,Tabla_Estado_Meta_OAP_2019[#All],3,TRUE)</f>
        <v>Por Ejecutar</v>
      </c>
      <c r="Y1522" s="164" t="e">
        <f>SUBTOTAL(9,$U$206:$U1522)</f>
        <v>#REF!</v>
      </c>
      <c r="Z1522" s="158" t="e">
        <f>SUBTOTAL(9,$V$206:$V1522)</f>
        <v>#REF!</v>
      </c>
      <c r="AA1522" s="159">
        <f>IFERROR(+Revisión_Avance_Periodo!$Z1522/Revisión_Avance_Periodo!$Y1522,0)</f>
        <v>0</v>
      </c>
      <c r="AB1522" s="126"/>
      <c r="AC1522" s="127"/>
      <c r="AD1522" s="125"/>
      <c r="AE1522" s="125"/>
      <c r="AF1522" s="128"/>
      <c r="AG1522" s="129"/>
      <c r="AH1522" s="164" t="e">
        <f>SUBTOTAL(9,$U$1346:$U1522)</f>
        <v>#REF!</v>
      </c>
      <c r="AI1522" s="158" t="e">
        <f>SUBTOTAL(9,$V$1346:$V1522)</f>
        <v>#REF!</v>
      </c>
      <c r="AJ1522" s="159">
        <f>IFERROR(+Revisión_Avance_Periodo!$Z1354/Revisión_Avance_Periodo!$Y1354,0)</f>
        <v>0</v>
      </c>
      <c r="AK1522" s="126"/>
      <c r="AL1522" s="127"/>
      <c r="AM1522" s="125"/>
      <c r="AN1522" s="125"/>
      <c r="AO1522" s="128"/>
      <c r="AP1522" s="129"/>
    </row>
    <row r="1523" spans="1:42" x14ac:dyDescent="0.25">
      <c r="A1523" s="97">
        <v>115</v>
      </c>
      <c r="B1523" s="435" t="e">
        <f>CONCATENATE(Revisión_Avance_Periodo!$D1355,";",Revisión_Avance_Periodo!$F1355,";",Revisión_Avance_Periodo!$L1355)</f>
        <v>#REF!</v>
      </c>
      <c r="C1523" s="435" t="e">
        <f t="shared" si="115"/>
        <v>#REF!</v>
      </c>
      <c r="D1523" s="123" t="e">
        <f>VLOOKUP($A1523,#REF!,3,FALSE)</f>
        <v>#REF!</v>
      </c>
      <c r="E1523" s="436" t="e">
        <f>VLOOKUP($A1523,#REF!,4,FALSE)</f>
        <v>#REF!</v>
      </c>
      <c r="F1523" s="103" t="e">
        <f>VLOOKUP($A1523,#REF!,5,FALSE)</f>
        <v>#REF!</v>
      </c>
      <c r="G1523" s="98" t="e">
        <f>VLOOKUP($A1523,#REF!,8,FALSE)</f>
        <v>#REF!</v>
      </c>
      <c r="H1523" s="93" t="e">
        <f>VLOOKUP($A1523,#REF!,7,FALSE)</f>
        <v>#REF!</v>
      </c>
      <c r="I1523" s="438" t="e">
        <f>VLOOKUP($A1523,#REF!,10,FALSE)</f>
        <v>#REF!</v>
      </c>
      <c r="J1523" s="98" t="e">
        <f>VLOOKUP($A1523,#REF!,11,FALSE)</f>
        <v>#REF!</v>
      </c>
      <c r="K1523" s="114" t="e">
        <f>VLOOKUP($A1523,#REF!,12,FALSE)</f>
        <v>#REF!</v>
      </c>
      <c r="L1523" s="98" t="e">
        <f>VLOOKUP($A1523,#REF!,13,FALSE)</f>
        <v>#REF!</v>
      </c>
      <c r="M1523" s="438" t="e">
        <f>VLOOKUP($A1523,#REF!,14,FALSE)</f>
        <v>#REF!</v>
      </c>
      <c r="N1523" s="103" t="e">
        <f>VLOOKUP($A1523,#REF!,15,FALSE)</f>
        <v>#REF!</v>
      </c>
      <c r="O1523" s="103" t="e">
        <f>VLOOKUP($A1523,#REF!,18,FALSE)</f>
        <v>#REF!</v>
      </c>
      <c r="P1523" s="93" t="e">
        <f>VLOOKUP($A1523,#REF!,41,FALSE)</f>
        <v>#REF!</v>
      </c>
      <c r="Q1523" s="115" t="e">
        <f>VLOOKUP(Revisión_Avance_Periodo!$L1355,#REF!,30,FALSE)</f>
        <v>#REF!</v>
      </c>
      <c r="R1523" s="116">
        <v>2019</v>
      </c>
      <c r="S1523" s="196">
        <v>43768</v>
      </c>
      <c r="T1523" s="124" t="s">
        <v>77</v>
      </c>
      <c r="U1523" s="440" t="e">
        <f>INDEX(#REF!,MATCH(Revisión_Avance_Periodo!$L1523,#REF!,0),MATCH(Revisión_Avance_Periodo!$T1523,#REF!,0))</f>
        <v>#REF!</v>
      </c>
      <c r="V1523" s="440" t="e">
        <f>INDEX(#REF!,MATCH(Revisión_Avance_Periodo!$L1523,#REF!,0),MATCH(Revisión_Avance_Periodo!$T1523,#REF!,0))</f>
        <v>#REF!</v>
      </c>
      <c r="W1523" s="118">
        <f t="shared" si="119"/>
        <v>0</v>
      </c>
      <c r="X1523" s="124" t="str">
        <f>VLOOKUP(W1523,Tabla_Estado_Meta_OAP_2019[#All],3,TRUE)</f>
        <v>Por Ejecutar</v>
      </c>
      <c r="Y1523" s="164" t="e">
        <f>SUBTOTAL(9,$U$206:$U1523)</f>
        <v>#REF!</v>
      </c>
      <c r="Z1523" s="158" t="e">
        <f>SUBTOTAL(9,$V$206:$V1523)</f>
        <v>#REF!</v>
      </c>
      <c r="AA1523" s="159">
        <f>IFERROR(+Revisión_Avance_Periodo!$Z1523/Revisión_Avance_Periodo!$Y1523,0)</f>
        <v>0</v>
      </c>
      <c r="AB1523" s="126"/>
      <c r="AC1523" s="127"/>
      <c r="AD1523" s="125"/>
      <c r="AE1523" s="125"/>
      <c r="AF1523" s="128"/>
      <c r="AG1523" s="129"/>
      <c r="AH1523" s="164" t="e">
        <f>SUBTOTAL(9,$U$1346:$U1523)</f>
        <v>#REF!</v>
      </c>
      <c r="AI1523" s="158" t="e">
        <f>SUBTOTAL(9,$V$1346:$V1523)</f>
        <v>#REF!</v>
      </c>
      <c r="AJ1523" s="159">
        <f>IFERROR(+Revisión_Avance_Periodo!$Z1355/Revisión_Avance_Periodo!$Y1355,0)</f>
        <v>0</v>
      </c>
      <c r="AK1523" s="126"/>
      <c r="AL1523" s="127"/>
      <c r="AM1523" s="125"/>
      <c r="AN1523" s="125"/>
      <c r="AO1523" s="128"/>
      <c r="AP1523" s="129"/>
    </row>
    <row r="1524" spans="1:42" x14ac:dyDescent="0.25">
      <c r="A1524" s="92">
        <v>115</v>
      </c>
      <c r="B1524" s="435" t="e">
        <f>CONCATENATE(Revisión_Avance_Periodo!$D1356,";",Revisión_Avance_Periodo!$F1356,";",Revisión_Avance_Periodo!$L1356)</f>
        <v>#REF!</v>
      </c>
      <c r="C1524" s="435" t="e">
        <f t="shared" si="115"/>
        <v>#REF!</v>
      </c>
      <c r="D1524" s="114" t="e">
        <f>VLOOKUP($A1524,#REF!,3,FALSE)</f>
        <v>#REF!</v>
      </c>
      <c r="E1524" s="436" t="e">
        <f>VLOOKUP($A1524,#REF!,4,FALSE)</f>
        <v>#REF!</v>
      </c>
      <c r="F1524" s="102" t="e">
        <f>VLOOKUP($A1524,#REF!,5,FALSE)</f>
        <v>#REF!</v>
      </c>
      <c r="G1524" s="93" t="e">
        <f>VLOOKUP($A1524,#REF!,8,FALSE)</f>
        <v>#REF!</v>
      </c>
      <c r="H1524" s="93" t="e">
        <f>VLOOKUP($A1524,#REF!,7,FALSE)</f>
        <v>#REF!</v>
      </c>
      <c r="I1524" s="438" t="e">
        <f>VLOOKUP($A1524,#REF!,10,FALSE)</f>
        <v>#REF!</v>
      </c>
      <c r="J1524" s="93" t="e">
        <f>VLOOKUP($A1524,#REF!,11,FALSE)</f>
        <v>#REF!</v>
      </c>
      <c r="K1524" s="114" t="e">
        <f>VLOOKUP($A1524,#REF!,12,FALSE)</f>
        <v>#REF!</v>
      </c>
      <c r="L1524" s="93" t="e">
        <f>VLOOKUP($A1524,#REF!,13,FALSE)</f>
        <v>#REF!</v>
      </c>
      <c r="M1524" s="438" t="e">
        <f>VLOOKUP($A1524,#REF!,14,FALSE)</f>
        <v>#REF!</v>
      </c>
      <c r="N1524" s="102" t="e">
        <f>VLOOKUP($A1524,#REF!,15,FALSE)</f>
        <v>#REF!</v>
      </c>
      <c r="O1524" s="102" t="e">
        <f>VLOOKUP($A1524,#REF!,18,FALSE)</f>
        <v>#REF!</v>
      </c>
      <c r="P1524" s="93" t="e">
        <f>VLOOKUP($A1524,#REF!,41,FALSE)</f>
        <v>#REF!</v>
      </c>
      <c r="Q1524" s="115" t="e">
        <f>VLOOKUP(Revisión_Avance_Periodo!$L1356,#REF!,30,FALSE)</f>
        <v>#REF!</v>
      </c>
      <c r="R1524" s="116">
        <v>2019</v>
      </c>
      <c r="S1524" s="196">
        <v>43799</v>
      </c>
      <c r="T1524" s="116" t="s">
        <v>78</v>
      </c>
      <c r="U1524" s="440" t="e">
        <f>INDEX(#REF!,MATCH(Revisión_Avance_Periodo!$L1524,#REF!,0),MATCH(Revisión_Avance_Periodo!$T1524,#REF!,0))</f>
        <v>#REF!</v>
      </c>
      <c r="V1524" s="440" t="e">
        <f>INDEX(#REF!,MATCH(Revisión_Avance_Periodo!$L1524,#REF!,0),MATCH(Revisión_Avance_Periodo!$T1524,#REF!,0))</f>
        <v>#REF!</v>
      </c>
      <c r="W1524" s="118">
        <f t="shared" si="119"/>
        <v>0</v>
      </c>
      <c r="X1524" s="116" t="str">
        <f>VLOOKUP(W1524,Tabla_Estado_Meta_OAP_2019[#All],3,TRUE)</f>
        <v>Por Ejecutar</v>
      </c>
      <c r="Y1524" s="164" t="e">
        <f>SUBTOTAL(9,$U$206:$U1524)</f>
        <v>#REF!</v>
      </c>
      <c r="Z1524" s="158" t="e">
        <f>SUBTOTAL(9,$V$206:$V1524)</f>
        <v>#REF!</v>
      </c>
      <c r="AA1524" s="159">
        <f>IFERROR(+Revisión_Avance_Periodo!$Z1524/Revisión_Avance_Periodo!$Y1524,0)</f>
        <v>0</v>
      </c>
      <c r="AB1524" s="126"/>
      <c r="AC1524" s="127"/>
      <c r="AD1524" s="125"/>
      <c r="AE1524" s="125"/>
      <c r="AF1524" s="128"/>
      <c r="AG1524" s="129"/>
      <c r="AH1524" s="164" t="e">
        <f>SUBTOTAL(9,$U$1346:$U1524)</f>
        <v>#REF!</v>
      </c>
      <c r="AI1524" s="158" t="e">
        <f>SUBTOTAL(9,$V$1346:$V1524)</f>
        <v>#REF!</v>
      </c>
      <c r="AJ1524" s="159">
        <f>IFERROR(+Revisión_Avance_Periodo!$Z1356/Revisión_Avance_Periodo!$Y1356,0)</f>
        <v>0</v>
      </c>
      <c r="AK1524" s="126"/>
      <c r="AL1524" s="127"/>
      <c r="AM1524" s="125"/>
      <c r="AN1524" s="125"/>
      <c r="AO1524" s="128"/>
      <c r="AP1524" s="129"/>
    </row>
    <row r="1525" spans="1:42" ht="15.75" thickBot="1" x14ac:dyDescent="0.3">
      <c r="A1525" s="97">
        <v>115</v>
      </c>
      <c r="B1525" s="435" t="e">
        <f>CONCATENATE(Revisión_Avance_Periodo!$D1357,";",Revisión_Avance_Periodo!$F1357,";",Revisión_Avance_Periodo!$L1357)</f>
        <v>#REF!</v>
      </c>
      <c r="C1525" s="435" t="e">
        <f t="shared" si="115"/>
        <v>#REF!</v>
      </c>
      <c r="D1525" s="123" t="e">
        <f>VLOOKUP($A1525,#REF!,3,FALSE)</f>
        <v>#REF!</v>
      </c>
      <c r="E1525" s="436" t="e">
        <f>VLOOKUP($A1525,#REF!,4,FALSE)</f>
        <v>#REF!</v>
      </c>
      <c r="F1525" s="103" t="e">
        <f>VLOOKUP($A1525,#REF!,5,FALSE)</f>
        <v>#REF!</v>
      </c>
      <c r="G1525" s="98" t="e">
        <f>VLOOKUP($A1525,#REF!,8,FALSE)</f>
        <v>#REF!</v>
      </c>
      <c r="H1525" s="93" t="e">
        <f>VLOOKUP($A1525,#REF!,7,FALSE)</f>
        <v>#REF!</v>
      </c>
      <c r="I1525" s="438" t="e">
        <f>VLOOKUP($A1525,#REF!,10,FALSE)</f>
        <v>#REF!</v>
      </c>
      <c r="J1525" s="98" t="e">
        <f>VLOOKUP($A1525,#REF!,11,FALSE)</f>
        <v>#REF!</v>
      </c>
      <c r="K1525" s="114" t="e">
        <f>VLOOKUP($A1525,#REF!,12,FALSE)</f>
        <v>#REF!</v>
      </c>
      <c r="L1525" s="98" t="e">
        <f>VLOOKUP($A1525,#REF!,13,FALSE)</f>
        <v>#REF!</v>
      </c>
      <c r="M1525" s="438" t="e">
        <f>VLOOKUP($A1525,#REF!,14,FALSE)</f>
        <v>#REF!</v>
      </c>
      <c r="N1525" s="103" t="e">
        <f>VLOOKUP($A1525,#REF!,15,FALSE)</f>
        <v>#REF!</v>
      </c>
      <c r="O1525" s="103" t="e">
        <f>VLOOKUP($A1525,#REF!,18,FALSE)</f>
        <v>#REF!</v>
      </c>
      <c r="P1525" s="93" t="e">
        <f>VLOOKUP($A1525,#REF!,41,FALSE)</f>
        <v>#REF!</v>
      </c>
      <c r="Q1525" s="115" t="e">
        <f>VLOOKUP(Revisión_Avance_Periodo!$L1357,#REF!,30,FALSE)</f>
        <v>#REF!</v>
      </c>
      <c r="R1525" s="116">
        <v>2019</v>
      </c>
      <c r="S1525" s="196">
        <v>43829</v>
      </c>
      <c r="T1525" s="124" t="s">
        <v>79</v>
      </c>
      <c r="U1525" s="440" t="e">
        <f>INDEX(#REF!,MATCH(Revisión_Avance_Periodo!$L1525,#REF!,0),MATCH(Revisión_Avance_Periodo!$T1525,#REF!,0))</f>
        <v>#REF!</v>
      </c>
      <c r="V1525" s="440" t="e">
        <f>INDEX(#REF!,MATCH(Revisión_Avance_Periodo!$L1525,#REF!,0),MATCH(Revisión_Avance_Periodo!$T1525,#REF!,0))</f>
        <v>#REF!</v>
      </c>
      <c r="W1525" s="118">
        <f t="shared" si="119"/>
        <v>0</v>
      </c>
      <c r="X1525" s="124" t="str">
        <f>VLOOKUP(W1525,Tabla_Estado_Meta_OAP_2019[#All],3,TRUE)</f>
        <v>Por Ejecutar</v>
      </c>
      <c r="Y1525" s="164" t="e">
        <f>SUBTOTAL(9,$U$206:$U1525)</f>
        <v>#REF!</v>
      </c>
      <c r="Z1525" s="158" t="e">
        <f>SUBTOTAL(9,$V$206:$V1525)</f>
        <v>#REF!</v>
      </c>
      <c r="AA1525" s="159">
        <f>IFERROR(+Revisión_Avance_Periodo!$Z1525/Revisión_Avance_Periodo!$Y1525,0)</f>
        <v>0</v>
      </c>
      <c r="AB1525" s="126"/>
      <c r="AC1525" s="127"/>
      <c r="AD1525" s="125"/>
      <c r="AE1525" s="125"/>
      <c r="AF1525" s="128"/>
      <c r="AG1525" s="129"/>
      <c r="AH1525" s="164" t="e">
        <f>SUBTOTAL(9,$U$1346:$U1525)</f>
        <v>#REF!</v>
      </c>
      <c r="AI1525" s="158" t="e">
        <f>SUBTOTAL(9,$V$1346:$V1525)</f>
        <v>#REF!</v>
      </c>
      <c r="AJ1525" s="159">
        <f>IFERROR(+Revisión_Avance_Periodo!$Z1357/Revisión_Avance_Periodo!$Y1357,0)</f>
        <v>0</v>
      </c>
      <c r="AK1525" s="126"/>
      <c r="AL1525" s="127"/>
      <c r="AM1525" s="125"/>
      <c r="AN1525" s="125"/>
      <c r="AO1525" s="128"/>
      <c r="AP1525" s="129"/>
    </row>
    <row r="1526" spans="1:42" x14ac:dyDescent="0.25">
      <c r="A1526" s="92">
        <v>116</v>
      </c>
      <c r="B1526" s="435" t="e">
        <f>CONCATENATE(Revisión_Avance_Periodo!$D1358,";",Revisión_Avance_Periodo!$F1358,";",Revisión_Avance_Periodo!$L1358)</f>
        <v>#REF!</v>
      </c>
      <c r="C1526" s="435" t="e">
        <f t="shared" si="115"/>
        <v>#REF!</v>
      </c>
      <c r="D1526" s="114" t="e">
        <f>VLOOKUP($A1526,#REF!,3,FALSE)</f>
        <v>#REF!</v>
      </c>
      <c r="E1526" s="436" t="e">
        <f>VLOOKUP($A1526,#REF!,4,FALSE)</f>
        <v>#REF!</v>
      </c>
      <c r="F1526" s="102" t="e">
        <f>VLOOKUP($A1526,#REF!,5,FALSE)</f>
        <v>#REF!</v>
      </c>
      <c r="G1526" s="93" t="e">
        <f>VLOOKUP($A1526,#REF!,8,FALSE)</f>
        <v>#REF!</v>
      </c>
      <c r="H1526" s="93" t="e">
        <f>VLOOKUP($A1526,#REF!,7,FALSE)</f>
        <v>#REF!</v>
      </c>
      <c r="I1526" s="438" t="e">
        <f>VLOOKUP($A1526,#REF!,10,FALSE)</f>
        <v>#REF!</v>
      </c>
      <c r="J1526" s="93" t="e">
        <f>VLOOKUP($A1526,#REF!,11,FALSE)</f>
        <v>#REF!</v>
      </c>
      <c r="K1526" s="114" t="e">
        <f>VLOOKUP($A1526,#REF!,12,FALSE)</f>
        <v>#REF!</v>
      </c>
      <c r="L1526" s="93" t="e">
        <f>VLOOKUP($A1526,#REF!,13,FALSE)</f>
        <v>#REF!</v>
      </c>
      <c r="M1526" s="438" t="e">
        <f>VLOOKUP($A1526,#REF!,14,FALSE)</f>
        <v>#REF!</v>
      </c>
      <c r="N1526" s="102" t="e">
        <f>VLOOKUP($A1526,#REF!,15,FALSE)</f>
        <v>#REF!</v>
      </c>
      <c r="O1526" s="102" t="e">
        <f>VLOOKUP($A1526,#REF!,18,FALSE)</f>
        <v>#REF!</v>
      </c>
      <c r="P1526" s="93" t="e">
        <f>VLOOKUP($A1526,#REF!,41,FALSE)</f>
        <v>#REF!</v>
      </c>
      <c r="Q1526" s="115" t="e">
        <f>VLOOKUP(Revisión_Avance_Periodo!$L1358,#REF!,30,FALSE)</f>
        <v>#REF!</v>
      </c>
      <c r="R1526" s="116">
        <v>2019</v>
      </c>
      <c r="S1526" s="196">
        <v>43495</v>
      </c>
      <c r="T1526" s="116" t="s">
        <v>68</v>
      </c>
      <c r="U1526" s="147" t="e">
        <f>INDEX(#REF!,MATCH(Revisión_Avance_Periodo!$L1526,#REF!,0),MATCH(Revisión_Avance_Periodo!$T1526,#REF!,0))</f>
        <v>#REF!</v>
      </c>
      <c r="V1526" s="147" t="e">
        <f>INDEX(#REF!,MATCH(Revisión_Avance_Periodo!$L1526,#REF!,0),MATCH(Revisión_Avance_Periodo!$T1526,#REF!,0))</f>
        <v>#REF!</v>
      </c>
      <c r="W1526" s="118">
        <f t="shared" si="119"/>
        <v>0</v>
      </c>
      <c r="X1526" s="116" t="str">
        <f>VLOOKUP(W1526,Tabla_Estado_Meta_OAP_2019[#All],3,TRUE)</f>
        <v>Por Ejecutar</v>
      </c>
      <c r="Y1526" s="148" t="e">
        <f>SUBTOTAL(9,$U$206:$U1526)</f>
        <v>#REF!</v>
      </c>
      <c r="Z1526" s="149" t="e">
        <f>SUBTOTAL(9,$V$206:$V1526)</f>
        <v>#REF!</v>
      </c>
      <c r="AA1526" s="162">
        <f>IFERROR(+Revisión_Avance_Periodo!$Z1526/Revisión_Avance_Periodo!$Y1526,0)</f>
        <v>0</v>
      </c>
      <c r="AB1526" s="448" t="e">
        <f>SUBTOTAL(9,U1526:U1537)</f>
        <v>#REF!</v>
      </c>
      <c r="AC1526" s="449" t="e">
        <f>SUBTOTAL(9,V1526:V1537)</f>
        <v>#REF!</v>
      </c>
      <c r="AD1526" s="119" t="e">
        <f>+AC1526/AB1526</f>
        <v>#REF!</v>
      </c>
      <c r="AE1526" s="119" t="e">
        <f>100%-Revisión_Avance_Periodo!$AD1526</f>
        <v>#REF!</v>
      </c>
      <c r="AF1526" s="121" t="e">
        <f>VLOOKUP(AD1526,Tabla_Estado_Meta_OAP_2019[],3,TRUE)</f>
        <v>#REF!</v>
      </c>
      <c r="AG1526" s="122" t="e">
        <f>Revisión_Avance_Periodo!$AD1526*Revisión_Avance_Periodo!$Q1526</f>
        <v>#REF!</v>
      </c>
      <c r="AH1526" s="148" t="e">
        <f>SUBTOTAL(9,$U$1358:$U1526)</f>
        <v>#REF!</v>
      </c>
      <c r="AI1526" s="149" t="e">
        <f>SUBTOTAL(9,$V$1358:$V1526)</f>
        <v>#REF!</v>
      </c>
      <c r="AJ1526" s="162">
        <f>IFERROR(+Revisión_Avance_Periodo!$Z1358/Revisión_Avance_Periodo!$Y1358,0)</f>
        <v>0</v>
      </c>
      <c r="AK1526" s="448" t="e">
        <f>SUBTOTAL(9,AD1526:AD1537)</f>
        <v>#REF!</v>
      </c>
      <c r="AL1526" s="449" t="e">
        <f>SUBTOTAL(9,AE1526:AE1537)</f>
        <v>#REF!</v>
      </c>
      <c r="AM1526" s="119" t="e">
        <f>+AL1526/AK1526</f>
        <v>#REF!</v>
      </c>
      <c r="AN1526" s="119" t="e">
        <f>100%-Revisión_Avance_Periodo!$AD1358</f>
        <v>#REF!</v>
      </c>
      <c r="AO1526" s="121" t="e">
        <f>VLOOKUP(AM1526,Tabla_Estado_Meta_OAP_2019[],3,TRUE)</f>
        <v>#REF!</v>
      </c>
      <c r="AP1526" s="122" t="e">
        <f>Revisión_Avance_Periodo!$AD1358*Revisión_Avance_Periodo!$Q1358</f>
        <v>#REF!</v>
      </c>
    </row>
    <row r="1527" spans="1:42" x14ac:dyDescent="0.25">
      <c r="A1527" s="97">
        <v>116</v>
      </c>
      <c r="B1527" s="435" t="e">
        <f>CONCATENATE(Revisión_Avance_Periodo!$D1359,";",Revisión_Avance_Periodo!$F1359,";",Revisión_Avance_Periodo!$L1359)</f>
        <v>#REF!</v>
      </c>
      <c r="C1527" s="435" t="e">
        <f t="shared" si="115"/>
        <v>#REF!</v>
      </c>
      <c r="D1527" s="123" t="e">
        <f>VLOOKUP($A1527,#REF!,3,FALSE)</f>
        <v>#REF!</v>
      </c>
      <c r="E1527" s="436" t="e">
        <f>VLOOKUP($A1527,#REF!,4,FALSE)</f>
        <v>#REF!</v>
      </c>
      <c r="F1527" s="103" t="e">
        <f>VLOOKUP($A1527,#REF!,5,FALSE)</f>
        <v>#REF!</v>
      </c>
      <c r="G1527" s="98" t="e">
        <f>VLOOKUP($A1527,#REF!,8,FALSE)</f>
        <v>#REF!</v>
      </c>
      <c r="H1527" s="93" t="e">
        <f>VLOOKUP($A1527,#REF!,7,FALSE)</f>
        <v>#REF!</v>
      </c>
      <c r="I1527" s="438" t="e">
        <f>VLOOKUP($A1527,#REF!,10,FALSE)</f>
        <v>#REF!</v>
      </c>
      <c r="J1527" s="98" t="e">
        <f>VLOOKUP($A1527,#REF!,11,FALSE)</f>
        <v>#REF!</v>
      </c>
      <c r="K1527" s="114" t="e">
        <f>VLOOKUP($A1527,#REF!,12,FALSE)</f>
        <v>#REF!</v>
      </c>
      <c r="L1527" s="98" t="e">
        <f>VLOOKUP($A1527,#REF!,13,FALSE)</f>
        <v>#REF!</v>
      </c>
      <c r="M1527" s="438" t="e">
        <f>VLOOKUP($A1527,#REF!,14,FALSE)</f>
        <v>#REF!</v>
      </c>
      <c r="N1527" s="103" t="e">
        <f>VLOOKUP($A1527,#REF!,15,FALSE)</f>
        <v>#REF!</v>
      </c>
      <c r="O1527" s="103" t="e">
        <f>VLOOKUP($A1527,#REF!,18,FALSE)</f>
        <v>#REF!</v>
      </c>
      <c r="P1527" s="93" t="e">
        <f>VLOOKUP($A1527,#REF!,41,FALSE)</f>
        <v>#REF!</v>
      </c>
      <c r="Q1527" s="115" t="e">
        <f>VLOOKUP(Revisión_Avance_Periodo!$L1359,#REF!,30,FALSE)</f>
        <v>#REF!</v>
      </c>
      <c r="R1527" s="116">
        <v>2019</v>
      </c>
      <c r="S1527" s="196">
        <v>43524</v>
      </c>
      <c r="T1527" s="124" t="s">
        <v>69</v>
      </c>
      <c r="U1527" s="147" t="e">
        <f>INDEX(#REF!,MATCH(Revisión_Avance_Periodo!$L1527,#REF!,0),MATCH(Revisión_Avance_Periodo!$T1527,#REF!,0))</f>
        <v>#REF!</v>
      </c>
      <c r="V1527" s="147" t="e">
        <f>INDEX(#REF!,MATCH(Revisión_Avance_Periodo!$L1527,#REF!,0),MATCH(Revisión_Avance_Periodo!$T1527,#REF!,0))</f>
        <v>#REF!</v>
      </c>
      <c r="W1527" s="118">
        <f t="shared" si="119"/>
        <v>0</v>
      </c>
      <c r="X1527" s="124" t="str">
        <f>VLOOKUP(W1527,Tabla_Estado_Meta_OAP_2019[#All],3,TRUE)</f>
        <v>Por Ejecutar</v>
      </c>
      <c r="Y1527" s="150" t="e">
        <f>SUBTOTAL(9,$U$206:$U1527)</f>
        <v>#REF!</v>
      </c>
      <c r="Z1527" s="151" t="e">
        <f>SUBTOTAL(9,$V$206:$V1527)</f>
        <v>#REF!</v>
      </c>
      <c r="AA1527" s="159">
        <f>IFERROR(+Revisión_Avance_Periodo!$Z1527/Revisión_Avance_Periodo!$Y1527,0)</f>
        <v>0</v>
      </c>
      <c r="AB1527" s="126"/>
      <c r="AC1527" s="127"/>
      <c r="AD1527" s="125"/>
      <c r="AE1527" s="125"/>
      <c r="AF1527" s="128"/>
      <c r="AG1527" s="129"/>
      <c r="AH1527" s="150" t="e">
        <f>SUBTOTAL(9,$U$1358:$U1527)</f>
        <v>#REF!</v>
      </c>
      <c r="AI1527" s="151" t="e">
        <f>SUBTOTAL(9,$V$1358:$V1527)</f>
        <v>#REF!</v>
      </c>
      <c r="AJ1527" s="159">
        <f>IFERROR(+Revisión_Avance_Periodo!$Z1359/Revisión_Avance_Periodo!$Y1359,0)</f>
        <v>0</v>
      </c>
      <c r="AK1527" s="126"/>
      <c r="AL1527" s="127"/>
      <c r="AM1527" s="125"/>
      <c r="AN1527" s="125"/>
      <c r="AO1527" s="128"/>
      <c r="AP1527" s="129"/>
    </row>
    <row r="1528" spans="1:42" x14ac:dyDescent="0.25">
      <c r="A1528" s="92">
        <v>116</v>
      </c>
      <c r="B1528" s="435" t="e">
        <f>CONCATENATE(Revisión_Avance_Periodo!$D1360,";",Revisión_Avance_Periodo!$F1360,";",Revisión_Avance_Periodo!$L1360)</f>
        <v>#REF!</v>
      </c>
      <c r="C1528" s="435" t="e">
        <f t="shared" si="115"/>
        <v>#REF!</v>
      </c>
      <c r="D1528" s="114" t="e">
        <f>VLOOKUP($A1528,#REF!,3,FALSE)</f>
        <v>#REF!</v>
      </c>
      <c r="E1528" s="436" t="e">
        <f>VLOOKUP($A1528,#REF!,4,FALSE)</f>
        <v>#REF!</v>
      </c>
      <c r="F1528" s="102" t="e">
        <f>VLOOKUP($A1528,#REF!,5,FALSE)</f>
        <v>#REF!</v>
      </c>
      <c r="G1528" s="93" t="e">
        <f>VLOOKUP($A1528,#REF!,8,FALSE)</f>
        <v>#REF!</v>
      </c>
      <c r="H1528" s="93" t="e">
        <f>VLOOKUP($A1528,#REF!,7,FALSE)</f>
        <v>#REF!</v>
      </c>
      <c r="I1528" s="438" t="e">
        <f>VLOOKUP($A1528,#REF!,10,FALSE)</f>
        <v>#REF!</v>
      </c>
      <c r="J1528" s="93" t="e">
        <f>VLOOKUP($A1528,#REF!,11,FALSE)</f>
        <v>#REF!</v>
      </c>
      <c r="K1528" s="114" t="e">
        <f>VLOOKUP($A1528,#REF!,12,FALSE)</f>
        <v>#REF!</v>
      </c>
      <c r="L1528" s="93" t="e">
        <f>VLOOKUP($A1528,#REF!,13,FALSE)</f>
        <v>#REF!</v>
      </c>
      <c r="M1528" s="438" t="e">
        <f>VLOOKUP($A1528,#REF!,14,FALSE)</f>
        <v>#REF!</v>
      </c>
      <c r="N1528" s="102" t="e">
        <f>VLOOKUP($A1528,#REF!,15,FALSE)</f>
        <v>#REF!</v>
      </c>
      <c r="O1528" s="102" t="e">
        <f>VLOOKUP($A1528,#REF!,18,FALSE)</f>
        <v>#REF!</v>
      </c>
      <c r="P1528" s="93" t="e">
        <f>VLOOKUP($A1528,#REF!,41,FALSE)</f>
        <v>#REF!</v>
      </c>
      <c r="Q1528" s="115" t="e">
        <f>VLOOKUP(Revisión_Avance_Periodo!$L1360,#REF!,30,FALSE)</f>
        <v>#REF!</v>
      </c>
      <c r="R1528" s="116">
        <v>2019</v>
      </c>
      <c r="S1528" s="196">
        <v>43554</v>
      </c>
      <c r="T1528" s="116" t="s">
        <v>70</v>
      </c>
      <c r="U1528" s="147" t="e">
        <f>INDEX(#REF!,MATCH(Revisión_Avance_Periodo!$L1528,#REF!,0),MATCH(Revisión_Avance_Periodo!$T1528,#REF!,0))</f>
        <v>#REF!</v>
      </c>
      <c r="V1528" s="147" t="e">
        <f>INDEX(#REF!,MATCH(Revisión_Avance_Periodo!$L1528,#REF!,0),MATCH(Revisión_Avance_Periodo!$T1528,#REF!,0))</f>
        <v>#REF!</v>
      </c>
      <c r="W1528" s="118">
        <f t="shared" si="119"/>
        <v>0</v>
      </c>
      <c r="X1528" s="116" t="str">
        <f>VLOOKUP(W1528,Tabla_Estado_Meta_OAP_2019[#All],3,TRUE)</f>
        <v>Por Ejecutar</v>
      </c>
      <c r="Y1528" s="150" t="e">
        <f>SUBTOTAL(9,$U$206:$U1528)</f>
        <v>#REF!</v>
      </c>
      <c r="Z1528" s="151" t="e">
        <f>SUBTOTAL(9,$V$206:$V1528)</f>
        <v>#REF!</v>
      </c>
      <c r="AA1528" s="159">
        <f>IFERROR(+Revisión_Avance_Periodo!$Z1528/Revisión_Avance_Periodo!$Y1528,0)</f>
        <v>0</v>
      </c>
      <c r="AB1528" s="126"/>
      <c r="AC1528" s="127"/>
      <c r="AD1528" s="125"/>
      <c r="AE1528" s="125"/>
      <c r="AF1528" s="128"/>
      <c r="AG1528" s="129"/>
      <c r="AH1528" s="150" t="e">
        <f>SUBTOTAL(9,$U$1358:$U1528)</f>
        <v>#REF!</v>
      </c>
      <c r="AI1528" s="151" t="e">
        <f>SUBTOTAL(9,$V$1358:$V1528)</f>
        <v>#REF!</v>
      </c>
      <c r="AJ1528" s="159">
        <f>IFERROR(+Revisión_Avance_Periodo!$Z1360/Revisión_Avance_Periodo!$Y1360,0)</f>
        <v>0</v>
      </c>
      <c r="AK1528" s="126"/>
      <c r="AL1528" s="127"/>
      <c r="AM1528" s="125"/>
      <c r="AN1528" s="125"/>
      <c r="AO1528" s="128"/>
      <c r="AP1528" s="129"/>
    </row>
    <row r="1529" spans="1:42" x14ac:dyDescent="0.25">
      <c r="A1529" s="97">
        <v>116</v>
      </c>
      <c r="B1529" s="435" t="e">
        <f>CONCATENATE(Revisión_Avance_Periodo!$D1361,";",Revisión_Avance_Periodo!$F1361,";",Revisión_Avance_Periodo!$L1361)</f>
        <v>#REF!</v>
      </c>
      <c r="C1529" s="435" t="e">
        <f t="shared" si="115"/>
        <v>#REF!</v>
      </c>
      <c r="D1529" s="123" t="e">
        <f>VLOOKUP($A1529,#REF!,3,FALSE)</f>
        <v>#REF!</v>
      </c>
      <c r="E1529" s="436" t="e">
        <f>VLOOKUP($A1529,#REF!,4,FALSE)</f>
        <v>#REF!</v>
      </c>
      <c r="F1529" s="103" t="e">
        <f>VLOOKUP($A1529,#REF!,5,FALSE)</f>
        <v>#REF!</v>
      </c>
      <c r="G1529" s="98" t="e">
        <f>VLOOKUP($A1529,#REF!,8,FALSE)</f>
        <v>#REF!</v>
      </c>
      <c r="H1529" s="93" t="e">
        <f>VLOOKUP($A1529,#REF!,7,FALSE)</f>
        <v>#REF!</v>
      </c>
      <c r="I1529" s="438" t="e">
        <f>VLOOKUP($A1529,#REF!,10,FALSE)</f>
        <v>#REF!</v>
      </c>
      <c r="J1529" s="98" t="e">
        <f>VLOOKUP($A1529,#REF!,11,FALSE)</f>
        <v>#REF!</v>
      </c>
      <c r="K1529" s="114" t="e">
        <f>VLOOKUP($A1529,#REF!,12,FALSE)</f>
        <v>#REF!</v>
      </c>
      <c r="L1529" s="98" t="e">
        <f>VLOOKUP($A1529,#REF!,13,FALSE)</f>
        <v>#REF!</v>
      </c>
      <c r="M1529" s="438" t="e">
        <f>VLOOKUP($A1529,#REF!,14,FALSE)</f>
        <v>#REF!</v>
      </c>
      <c r="N1529" s="103" t="e">
        <f>VLOOKUP($A1529,#REF!,15,FALSE)</f>
        <v>#REF!</v>
      </c>
      <c r="O1529" s="103" t="e">
        <f>VLOOKUP($A1529,#REF!,18,FALSE)</f>
        <v>#REF!</v>
      </c>
      <c r="P1529" s="93" t="e">
        <f>VLOOKUP($A1529,#REF!,41,FALSE)</f>
        <v>#REF!</v>
      </c>
      <c r="Q1529" s="115" t="e">
        <f>VLOOKUP(Revisión_Avance_Periodo!$L1361,#REF!,30,FALSE)</f>
        <v>#REF!</v>
      </c>
      <c r="R1529" s="116">
        <v>2019</v>
      </c>
      <c r="S1529" s="196">
        <v>43585</v>
      </c>
      <c r="T1529" s="124" t="s">
        <v>71</v>
      </c>
      <c r="U1529" s="147" t="e">
        <f>INDEX(#REF!,MATCH(Revisión_Avance_Periodo!$L1529,#REF!,0),MATCH(Revisión_Avance_Periodo!$T1529,#REF!,0))</f>
        <v>#REF!</v>
      </c>
      <c r="V1529" s="147" t="e">
        <f>INDEX(#REF!,MATCH(Revisión_Avance_Periodo!$L1529,#REF!,0),MATCH(Revisión_Avance_Periodo!$T1529,#REF!,0))</f>
        <v>#REF!</v>
      </c>
      <c r="W1529" s="130" t="e">
        <f t="shared" ref="W1529:W1534" si="120">V1529/U1529</f>
        <v>#REF!</v>
      </c>
      <c r="X1529" s="124" t="e">
        <f>VLOOKUP(W1529,Tabla_Estado_Meta_OAP_2019[#All],3,TRUE)</f>
        <v>#REF!</v>
      </c>
      <c r="Y1529" s="150" t="e">
        <f>SUBTOTAL(9,$U$206:$U1529)</f>
        <v>#REF!</v>
      </c>
      <c r="Z1529" s="151" t="e">
        <f>SUBTOTAL(9,$V$206:$V1529)</f>
        <v>#REF!</v>
      </c>
      <c r="AA1529" s="159">
        <f>IFERROR(+Revisión_Avance_Periodo!$Z1529/Revisión_Avance_Periodo!$Y1529,0)</f>
        <v>0</v>
      </c>
      <c r="AB1529" s="126"/>
      <c r="AC1529" s="127"/>
      <c r="AD1529" s="125"/>
      <c r="AE1529" s="125"/>
      <c r="AF1529" s="128"/>
      <c r="AG1529" s="129"/>
      <c r="AH1529" s="150" t="e">
        <f>SUBTOTAL(9,$U$1358:$U1529)</f>
        <v>#REF!</v>
      </c>
      <c r="AI1529" s="151" t="e">
        <f>SUBTOTAL(9,$V$1358:$V1529)</f>
        <v>#REF!</v>
      </c>
      <c r="AJ1529" s="159">
        <f>IFERROR(+Revisión_Avance_Periodo!$Z1361/Revisión_Avance_Periodo!$Y1361,0)</f>
        <v>0</v>
      </c>
      <c r="AK1529" s="126"/>
      <c r="AL1529" s="127"/>
      <c r="AM1529" s="125"/>
      <c r="AN1529" s="125"/>
      <c r="AO1529" s="128"/>
      <c r="AP1529" s="129"/>
    </row>
    <row r="1530" spans="1:42" x14ac:dyDescent="0.25">
      <c r="A1530" s="92">
        <v>116</v>
      </c>
      <c r="B1530" s="435" t="e">
        <f>CONCATENATE(Revisión_Avance_Periodo!$D1362,";",Revisión_Avance_Periodo!$F1362,";",Revisión_Avance_Periodo!$L1362)</f>
        <v>#REF!</v>
      </c>
      <c r="C1530" s="435" t="e">
        <f t="shared" si="115"/>
        <v>#REF!</v>
      </c>
      <c r="D1530" s="114" t="e">
        <f>VLOOKUP($A1530,#REF!,3,FALSE)</f>
        <v>#REF!</v>
      </c>
      <c r="E1530" s="436" t="e">
        <f>VLOOKUP($A1530,#REF!,4,FALSE)</f>
        <v>#REF!</v>
      </c>
      <c r="F1530" s="102" t="e">
        <f>VLOOKUP($A1530,#REF!,5,FALSE)</f>
        <v>#REF!</v>
      </c>
      <c r="G1530" s="93" t="e">
        <f>VLOOKUP($A1530,#REF!,8,FALSE)</f>
        <v>#REF!</v>
      </c>
      <c r="H1530" s="93" t="e">
        <f>VLOOKUP($A1530,#REF!,7,FALSE)</f>
        <v>#REF!</v>
      </c>
      <c r="I1530" s="438" t="e">
        <f>VLOOKUP($A1530,#REF!,10,FALSE)</f>
        <v>#REF!</v>
      </c>
      <c r="J1530" s="93" t="e">
        <f>VLOOKUP($A1530,#REF!,11,FALSE)</f>
        <v>#REF!</v>
      </c>
      <c r="K1530" s="114" t="e">
        <f>VLOOKUP($A1530,#REF!,12,FALSE)</f>
        <v>#REF!</v>
      </c>
      <c r="L1530" s="93" t="e">
        <f>VLOOKUP($A1530,#REF!,13,FALSE)</f>
        <v>#REF!</v>
      </c>
      <c r="M1530" s="438" t="e">
        <f>VLOOKUP($A1530,#REF!,14,FALSE)</f>
        <v>#REF!</v>
      </c>
      <c r="N1530" s="102" t="e">
        <f>VLOOKUP($A1530,#REF!,15,FALSE)</f>
        <v>#REF!</v>
      </c>
      <c r="O1530" s="102" t="e">
        <f>VLOOKUP($A1530,#REF!,18,FALSE)</f>
        <v>#REF!</v>
      </c>
      <c r="P1530" s="93" t="e">
        <f>VLOOKUP($A1530,#REF!,41,FALSE)</f>
        <v>#REF!</v>
      </c>
      <c r="Q1530" s="115" t="e">
        <f>VLOOKUP(Revisión_Avance_Periodo!$L1362,#REF!,30,FALSE)</f>
        <v>#REF!</v>
      </c>
      <c r="R1530" s="116">
        <v>2019</v>
      </c>
      <c r="S1530" s="196">
        <v>43615</v>
      </c>
      <c r="T1530" s="116" t="s">
        <v>72</v>
      </c>
      <c r="U1530" s="147" t="e">
        <f>INDEX(#REF!,MATCH(Revisión_Avance_Periodo!$L1530,#REF!,0),MATCH(Revisión_Avance_Periodo!$T1530,#REF!,0))</f>
        <v>#REF!</v>
      </c>
      <c r="V1530" s="147" t="e">
        <f>INDEX(#REF!,MATCH(Revisión_Avance_Periodo!$L1530,#REF!,0),MATCH(Revisión_Avance_Periodo!$T1530,#REF!,0))</f>
        <v>#REF!</v>
      </c>
      <c r="W1530" s="130" t="e">
        <f t="shared" si="120"/>
        <v>#REF!</v>
      </c>
      <c r="X1530" s="116" t="e">
        <f>VLOOKUP(W1530,Tabla_Estado_Meta_OAP_2019[#All],3,TRUE)</f>
        <v>#REF!</v>
      </c>
      <c r="Y1530" s="150" t="e">
        <f>SUBTOTAL(9,$U$206:$U1530)</f>
        <v>#REF!</v>
      </c>
      <c r="Z1530" s="151" t="e">
        <f>SUBTOTAL(9,$V$206:$V1530)</f>
        <v>#REF!</v>
      </c>
      <c r="AA1530" s="159">
        <f>IFERROR(+Revisión_Avance_Periodo!$Z1530/Revisión_Avance_Periodo!$Y1530,0)</f>
        <v>0</v>
      </c>
      <c r="AB1530" s="126"/>
      <c r="AC1530" s="127"/>
      <c r="AD1530" s="125"/>
      <c r="AE1530" s="125"/>
      <c r="AF1530" s="128"/>
      <c r="AG1530" s="129"/>
      <c r="AH1530" s="150" t="e">
        <f>SUBTOTAL(9,$U$1358:$U1530)</f>
        <v>#REF!</v>
      </c>
      <c r="AI1530" s="151" t="e">
        <f>SUBTOTAL(9,$V$1358:$V1530)</f>
        <v>#REF!</v>
      </c>
      <c r="AJ1530" s="159">
        <f>IFERROR(+Revisión_Avance_Periodo!$Z1362/Revisión_Avance_Periodo!$Y1362,0)</f>
        <v>0</v>
      </c>
      <c r="AK1530" s="126"/>
      <c r="AL1530" s="127"/>
      <c r="AM1530" s="125"/>
      <c r="AN1530" s="125"/>
      <c r="AO1530" s="128"/>
      <c r="AP1530" s="129"/>
    </row>
    <row r="1531" spans="1:42" x14ac:dyDescent="0.25">
      <c r="A1531" s="97">
        <v>116</v>
      </c>
      <c r="B1531" s="435" t="e">
        <f>CONCATENATE(Revisión_Avance_Periodo!$D1363,";",Revisión_Avance_Periodo!$F1363,";",Revisión_Avance_Periodo!$L1363)</f>
        <v>#REF!</v>
      </c>
      <c r="C1531" s="435" t="e">
        <f t="shared" si="115"/>
        <v>#REF!</v>
      </c>
      <c r="D1531" s="123" t="e">
        <f>VLOOKUP($A1531,#REF!,3,FALSE)</f>
        <v>#REF!</v>
      </c>
      <c r="E1531" s="436" t="e">
        <f>VLOOKUP($A1531,#REF!,4,FALSE)</f>
        <v>#REF!</v>
      </c>
      <c r="F1531" s="103" t="e">
        <f>VLOOKUP($A1531,#REF!,5,FALSE)</f>
        <v>#REF!</v>
      </c>
      <c r="G1531" s="98" t="e">
        <f>VLOOKUP($A1531,#REF!,8,FALSE)</f>
        <v>#REF!</v>
      </c>
      <c r="H1531" s="93" t="e">
        <f>VLOOKUP($A1531,#REF!,7,FALSE)</f>
        <v>#REF!</v>
      </c>
      <c r="I1531" s="438" t="e">
        <f>VLOOKUP($A1531,#REF!,10,FALSE)</f>
        <v>#REF!</v>
      </c>
      <c r="J1531" s="98" t="e">
        <f>VLOOKUP($A1531,#REF!,11,FALSE)</f>
        <v>#REF!</v>
      </c>
      <c r="K1531" s="114" t="e">
        <f>VLOOKUP($A1531,#REF!,12,FALSE)</f>
        <v>#REF!</v>
      </c>
      <c r="L1531" s="98" t="e">
        <f>VLOOKUP($A1531,#REF!,13,FALSE)</f>
        <v>#REF!</v>
      </c>
      <c r="M1531" s="438" t="e">
        <f>VLOOKUP($A1531,#REF!,14,FALSE)</f>
        <v>#REF!</v>
      </c>
      <c r="N1531" s="103" t="e">
        <f>VLOOKUP($A1531,#REF!,15,FALSE)</f>
        <v>#REF!</v>
      </c>
      <c r="O1531" s="103" t="e">
        <f>VLOOKUP($A1531,#REF!,18,FALSE)</f>
        <v>#REF!</v>
      </c>
      <c r="P1531" s="93" t="e">
        <f>VLOOKUP($A1531,#REF!,41,FALSE)</f>
        <v>#REF!</v>
      </c>
      <c r="Q1531" s="115" t="e">
        <f>VLOOKUP(Revisión_Avance_Periodo!$L1363,#REF!,30,FALSE)</f>
        <v>#REF!</v>
      </c>
      <c r="R1531" s="116">
        <v>2019</v>
      </c>
      <c r="S1531" s="196">
        <v>43646</v>
      </c>
      <c r="T1531" s="124" t="s">
        <v>73</v>
      </c>
      <c r="U1531" s="147" t="e">
        <f>INDEX(#REF!,MATCH(Revisión_Avance_Periodo!$L1531,#REF!,0),MATCH(Revisión_Avance_Periodo!$T1531,#REF!,0))</f>
        <v>#REF!</v>
      </c>
      <c r="V1531" s="147" t="e">
        <f>INDEX(#REF!,MATCH(Revisión_Avance_Periodo!$L1531,#REF!,0),MATCH(Revisión_Avance_Periodo!$T1531,#REF!,0))</f>
        <v>#REF!</v>
      </c>
      <c r="W1531" s="130" t="e">
        <f t="shared" si="120"/>
        <v>#REF!</v>
      </c>
      <c r="X1531" s="124" t="e">
        <f>VLOOKUP(W1531,Tabla_Estado_Meta_OAP_2019[#All],3,TRUE)</f>
        <v>#REF!</v>
      </c>
      <c r="Y1531" s="150" t="e">
        <f>SUBTOTAL(9,$U$206:$U1531)</f>
        <v>#REF!</v>
      </c>
      <c r="Z1531" s="151" t="e">
        <f>SUBTOTAL(9,$V$206:$V1531)</f>
        <v>#REF!</v>
      </c>
      <c r="AA1531" s="159">
        <f>IFERROR(+Revisión_Avance_Periodo!$Z1531/Revisión_Avance_Periodo!$Y1531,0)</f>
        <v>0</v>
      </c>
      <c r="AB1531" s="126"/>
      <c r="AC1531" s="127"/>
      <c r="AD1531" s="125"/>
      <c r="AE1531" s="125"/>
      <c r="AF1531" s="128"/>
      <c r="AG1531" s="129"/>
      <c r="AH1531" s="150" t="e">
        <f>SUBTOTAL(9,$U$1358:$U1531)</f>
        <v>#REF!</v>
      </c>
      <c r="AI1531" s="151" t="e">
        <f>SUBTOTAL(9,$V$1358:$V1531)</f>
        <v>#REF!</v>
      </c>
      <c r="AJ1531" s="159">
        <f>IFERROR(+Revisión_Avance_Periodo!$Z1363/Revisión_Avance_Periodo!$Y1363,0)</f>
        <v>0</v>
      </c>
      <c r="AK1531" s="126"/>
      <c r="AL1531" s="127"/>
      <c r="AM1531" s="125"/>
      <c r="AN1531" s="125"/>
      <c r="AO1531" s="128"/>
      <c r="AP1531" s="129"/>
    </row>
    <row r="1532" spans="1:42" x14ac:dyDescent="0.25">
      <c r="A1532" s="92">
        <v>116</v>
      </c>
      <c r="B1532" s="435" t="e">
        <f>CONCATENATE(Revisión_Avance_Periodo!$D1364,";",Revisión_Avance_Periodo!$F1364,";",Revisión_Avance_Periodo!$L1364)</f>
        <v>#REF!</v>
      </c>
      <c r="C1532" s="435" t="e">
        <f t="shared" si="115"/>
        <v>#REF!</v>
      </c>
      <c r="D1532" s="114" t="e">
        <f>VLOOKUP($A1532,#REF!,3,FALSE)</f>
        <v>#REF!</v>
      </c>
      <c r="E1532" s="436" t="e">
        <f>VLOOKUP($A1532,#REF!,4,FALSE)</f>
        <v>#REF!</v>
      </c>
      <c r="F1532" s="102" t="e">
        <f>VLOOKUP($A1532,#REF!,5,FALSE)</f>
        <v>#REF!</v>
      </c>
      <c r="G1532" s="93" t="e">
        <f>VLOOKUP($A1532,#REF!,8,FALSE)</f>
        <v>#REF!</v>
      </c>
      <c r="H1532" s="93" t="e">
        <f>VLOOKUP($A1532,#REF!,7,FALSE)</f>
        <v>#REF!</v>
      </c>
      <c r="I1532" s="438" t="e">
        <f>VLOOKUP($A1532,#REF!,10,FALSE)</f>
        <v>#REF!</v>
      </c>
      <c r="J1532" s="93" t="e">
        <f>VLOOKUP($A1532,#REF!,11,FALSE)</f>
        <v>#REF!</v>
      </c>
      <c r="K1532" s="114" t="e">
        <f>VLOOKUP($A1532,#REF!,12,FALSE)</f>
        <v>#REF!</v>
      </c>
      <c r="L1532" s="93" t="e">
        <f>VLOOKUP($A1532,#REF!,13,FALSE)</f>
        <v>#REF!</v>
      </c>
      <c r="M1532" s="438" t="e">
        <f>VLOOKUP($A1532,#REF!,14,FALSE)</f>
        <v>#REF!</v>
      </c>
      <c r="N1532" s="102" t="e">
        <f>VLOOKUP($A1532,#REF!,15,FALSE)</f>
        <v>#REF!</v>
      </c>
      <c r="O1532" s="102" t="e">
        <f>VLOOKUP($A1532,#REF!,18,FALSE)</f>
        <v>#REF!</v>
      </c>
      <c r="P1532" s="93" t="e">
        <f>VLOOKUP($A1532,#REF!,41,FALSE)</f>
        <v>#REF!</v>
      </c>
      <c r="Q1532" s="115" t="e">
        <f>VLOOKUP(Revisión_Avance_Periodo!$L1364,#REF!,30,FALSE)</f>
        <v>#REF!</v>
      </c>
      <c r="R1532" s="116">
        <v>2019</v>
      </c>
      <c r="S1532" s="196">
        <v>43676</v>
      </c>
      <c r="T1532" s="116" t="s">
        <v>74</v>
      </c>
      <c r="U1532" s="147" t="e">
        <f>INDEX(#REF!,MATCH(Revisión_Avance_Periodo!$L1532,#REF!,0),MATCH(Revisión_Avance_Periodo!$T1532,#REF!,0))</f>
        <v>#REF!</v>
      </c>
      <c r="V1532" s="147" t="e">
        <f>INDEX(#REF!,MATCH(Revisión_Avance_Periodo!$L1532,#REF!,0),MATCH(Revisión_Avance_Periodo!$T1532,#REF!,0))</f>
        <v>#REF!</v>
      </c>
      <c r="W1532" s="130" t="e">
        <f t="shared" si="120"/>
        <v>#REF!</v>
      </c>
      <c r="X1532" s="116" t="e">
        <f>VLOOKUP(W1532,Tabla_Estado_Meta_OAP_2019[#All],3,TRUE)</f>
        <v>#REF!</v>
      </c>
      <c r="Y1532" s="150" t="e">
        <f>SUBTOTAL(9,$U$206:$U1532)</f>
        <v>#REF!</v>
      </c>
      <c r="Z1532" s="151" t="e">
        <f>SUBTOTAL(9,$V$206:$V1532)</f>
        <v>#REF!</v>
      </c>
      <c r="AA1532" s="159">
        <f>IFERROR(+Revisión_Avance_Periodo!$Z1532/Revisión_Avance_Periodo!$Y1532,0)</f>
        <v>0</v>
      </c>
      <c r="AB1532" s="126"/>
      <c r="AC1532" s="127"/>
      <c r="AD1532" s="125"/>
      <c r="AE1532" s="125"/>
      <c r="AF1532" s="128"/>
      <c r="AG1532" s="129"/>
      <c r="AH1532" s="150" t="e">
        <f>SUBTOTAL(9,$U$1358:$U1532)</f>
        <v>#REF!</v>
      </c>
      <c r="AI1532" s="151" t="e">
        <f>SUBTOTAL(9,$V$1358:$V1532)</f>
        <v>#REF!</v>
      </c>
      <c r="AJ1532" s="159">
        <f>IFERROR(+Revisión_Avance_Periodo!$Z1364/Revisión_Avance_Periodo!$Y1364,0)</f>
        <v>0</v>
      </c>
      <c r="AK1532" s="126"/>
      <c r="AL1532" s="127"/>
      <c r="AM1532" s="125"/>
      <c r="AN1532" s="125"/>
      <c r="AO1532" s="128"/>
      <c r="AP1532" s="129"/>
    </row>
    <row r="1533" spans="1:42" x14ac:dyDescent="0.25">
      <c r="A1533" s="97">
        <v>116</v>
      </c>
      <c r="B1533" s="435" t="e">
        <f>CONCATENATE(Revisión_Avance_Periodo!$D1365,";",Revisión_Avance_Periodo!$F1365,";",Revisión_Avance_Periodo!$L1365)</f>
        <v>#REF!</v>
      </c>
      <c r="C1533" s="435" t="e">
        <f t="shared" si="115"/>
        <v>#REF!</v>
      </c>
      <c r="D1533" s="123" t="e">
        <f>VLOOKUP($A1533,#REF!,3,FALSE)</f>
        <v>#REF!</v>
      </c>
      <c r="E1533" s="436" t="e">
        <f>VLOOKUP($A1533,#REF!,4,FALSE)</f>
        <v>#REF!</v>
      </c>
      <c r="F1533" s="103" t="e">
        <f>VLOOKUP($A1533,#REF!,5,FALSE)</f>
        <v>#REF!</v>
      </c>
      <c r="G1533" s="98" t="e">
        <f>VLOOKUP($A1533,#REF!,8,FALSE)</f>
        <v>#REF!</v>
      </c>
      <c r="H1533" s="93" t="e">
        <f>VLOOKUP($A1533,#REF!,7,FALSE)</f>
        <v>#REF!</v>
      </c>
      <c r="I1533" s="438" t="e">
        <f>VLOOKUP($A1533,#REF!,10,FALSE)</f>
        <v>#REF!</v>
      </c>
      <c r="J1533" s="98" t="e">
        <f>VLOOKUP($A1533,#REF!,11,FALSE)</f>
        <v>#REF!</v>
      </c>
      <c r="K1533" s="114" t="e">
        <f>VLOOKUP($A1533,#REF!,12,FALSE)</f>
        <v>#REF!</v>
      </c>
      <c r="L1533" s="98" t="e">
        <f>VLOOKUP($A1533,#REF!,13,FALSE)</f>
        <v>#REF!</v>
      </c>
      <c r="M1533" s="438" t="e">
        <f>VLOOKUP($A1533,#REF!,14,FALSE)</f>
        <v>#REF!</v>
      </c>
      <c r="N1533" s="103" t="e">
        <f>VLOOKUP($A1533,#REF!,15,FALSE)</f>
        <v>#REF!</v>
      </c>
      <c r="O1533" s="103" t="e">
        <f>VLOOKUP($A1533,#REF!,18,FALSE)</f>
        <v>#REF!</v>
      </c>
      <c r="P1533" s="93" t="e">
        <f>VLOOKUP($A1533,#REF!,41,FALSE)</f>
        <v>#REF!</v>
      </c>
      <c r="Q1533" s="115" t="e">
        <f>VLOOKUP(Revisión_Avance_Periodo!$L1365,#REF!,30,FALSE)</f>
        <v>#REF!</v>
      </c>
      <c r="R1533" s="116">
        <v>2019</v>
      </c>
      <c r="S1533" s="196">
        <v>43707</v>
      </c>
      <c r="T1533" s="124" t="s">
        <v>75</v>
      </c>
      <c r="U1533" s="147" t="e">
        <f>INDEX(#REF!,MATCH(Revisión_Avance_Periodo!$L1533,#REF!,0),MATCH(Revisión_Avance_Periodo!$T1533,#REF!,0))</f>
        <v>#REF!</v>
      </c>
      <c r="V1533" s="147" t="e">
        <f>INDEX(#REF!,MATCH(Revisión_Avance_Periodo!$L1533,#REF!,0),MATCH(Revisión_Avance_Periodo!$T1533,#REF!,0))</f>
        <v>#REF!</v>
      </c>
      <c r="W1533" s="130" t="e">
        <f t="shared" si="120"/>
        <v>#REF!</v>
      </c>
      <c r="X1533" s="124" t="e">
        <f>VLOOKUP(W1533,Tabla_Estado_Meta_OAP_2019[#All],3,TRUE)</f>
        <v>#REF!</v>
      </c>
      <c r="Y1533" s="150" t="e">
        <f>SUBTOTAL(9,$U$206:$U1533)</f>
        <v>#REF!</v>
      </c>
      <c r="Z1533" s="151" t="e">
        <f>SUBTOTAL(9,$V$206:$V1533)</f>
        <v>#REF!</v>
      </c>
      <c r="AA1533" s="159">
        <f>IFERROR(+Revisión_Avance_Periodo!$Z1533/Revisión_Avance_Periodo!$Y1533,0)</f>
        <v>0</v>
      </c>
      <c r="AB1533" s="126"/>
      <c r="AC1533" s="127"/>
      <c r="AD1533" s="125"/>
      <c r="AE1533" s="125"/>
      <c r="AF1533" s="128"/>
      <c r="AG1533" s="129"/>
      <c r="AH1533" s="150" t="e">
        <f>SUBTOTAL(9,$U$1358:$U1533)</f>
        <v>#REF!</v>
      </c>
      <c r="AI1533" s="151" t="e">
        <f>SUBTOTAL(9,$V$1358:$V1533)</f>
        <v>#REF!</v>
      </c>
      <c r="AJ1533" s="159">
        <f>IFERROR(+Revisión_Avance_Periodo!$Z1365/Revisión_Avance_Periodo!$Y1365,0)</f>
        <v>0</v>
      </c>
      <c r="AK1533" s="126"/>
      <c r="AL1533" s="127"/>
      <c r="AM1533" s="125"/>
      <c r="AN1533" s="125"/>
      <c r="AO1533" s="128"/>
      <c r="AP1533" s="129"/>
    </row>
    <row r="1534" spans="1:42" x14ac:dyDescent="0.25">
      <c r="A1534" s="92">
        <v>116</v>
      </c>
      <c r="B1534" s="435" t="e">
        <f>CONCATENATE(Revisión_Avance_Periodo!$D1366,";",Revisión_Avance_Periodo!$F1366,";",Revisión_Avance_Periodo!$L1366)</f>
        <v>#REF!</v>
      </c>
      <c r="C1534" s="435" t="e">
        <f t="shared" si="115"/>
        <v>#REF!</v>
      </c>
      <c r="D1534" s="114" t="e">
        <f>VLOOKUP($A1534,#REF!,3,FALSE)</f>
        <v>#REF!</v>
      </c>
      <c r="E1534" s="436" t="e">
        <f>VLOOKUP($A1534,#REF!,4,FALSE)</f>
        <v>#REF!</v>
      </c>
      <c r="F1534" s="102" t="e">
        <f>VLOOKUP($A1534,#REF!,5,FALSE)</f>
        <v>#REF!</v>
      </c>
      <c r="G1534" s="93" t="e">
        <f>VLOOKUP($A1534,#REF!,8,FALSE)</f>
        <v>#REF!</v>
      </c>
      <c r="H1534" s="93" t="e">
        <f>VLOOKUP($A1534,#REF!,7,FALSE)</f>
        <v>#REF!</v>
      </c>
      <c r="I1534" s="438" t="e">
        <f>VLOOKUP($A1534,#REF!,10,FALSE)</f>
        <v>#REF!</v>
      </c>
      <c r="J1534" s="93" t="e">
        <f>VLOOKUP($A1534,#REF!,11,FALSE)</f>
        <v>#REF!</v>
      </c>
      <c r="K1534" s="114" t="e">
        <f>VLOOKUP($A1534,#REF!,12,FALSE)</f>
        <v>#REF!</v>
      </c>
      <c r="L1534" s="93" t="e">
        <f>VLOOKUP($A1534,#REF!,13,FALSE)</f>
        <v>#REF!</v>
      </c>
      <c r="M1534" s="438" t="e">
        <f>VLOOKUP($A1534,#REF!,14,FALSE)</f>
        <v>#REF!</v>
      </c>
      <c r="N1534" s="102" t="e">
        <f>VLOOKUP($A1534,#REF!,15,FALSE)</f>
        <v>#REF!</v>
      </c>
      <c r="O1534" s="102" t="e">
        <f>VLOOKUP($A1534,#REF!,18,FALSE)</f>
        <v>#REF!</v>
      </c>
      <c r="P1534" s="93" t="e">
        <f>VLOOKUP($A1534,#REF!,41,FALSE)</f>
        <v>#REF!</v>
      </c>
      <c r="Q1534" s="115" t="e">
        <f>VLOOKUP(Revisión_Avance_Periodo!$L1366,#REF!,30,FALSE)</f>
        <v>#REF!</v>
      </c>
      <c r="R1534" s="116">
        <v>2019</v>
      </c>
      <c r="S1534" s="196">
        <v>43738</v>
      </c>
      <c r="T1534" s="116" t="s">
        <v>76</v>
      </c>
      <c r="U1534" s="147" t="e">
        <f>INDEX(#REF!,MATCH(Revisión_Avance_Periodo!$L1534,#REF!,0),MATCH(Revisión_Avance_Periodo!$T1534,#REF!,0))</f>
        <v>#REF!</v>
      </c>
      <c r="V1534" s="147" t="e">
        <f>INDEX(#REF!,MATCH(Revisión_Avance_Periodo!$L1534,#REF!,0),MATCH(Revisión_Avance_Periodo!$T1534,#REF!,0))</f>
        <v>#REF!</v>
      </c>
      <c r="W1534" s="130" t="e">
        <f t="shared" si="120"/>
        <v>#REF!</v>
      </c>
      <c r="X1534" s="116" t="e">
        <f>VLOOKUP(W1534,Tabla_Estado_Meta_OAP_2019[#All],3,TRUE)</f>
        <v>#REF!</v>
      </c>
      <c r="Y1534" s="150" t="e">
        <f>SUBTOTAL(9,$U$206:$U1534)</f>
        <v>#REF!</v>
      </c>
      <c r="Z1534" s="151" t="e">
        <f>SUBTOTAL(9,$V$206:$V1534)</f>
        <v>#REF!</v>
      </c>
      <c r="AA1534" s="159">
        <f>IFERROR(+Revisión_Avance_Periodo!$Z1534/Revisión_Avance_Periodo!$Y1534,0)</f>
        <v>0</v>
      </c>
      <c r="AB1534" s="126"/>
      <c r="AC1534" s="127"/>
      <c r="AD1534" s="125"/>
      <c r="AE1534" s="125"/>
      <c r="AF1534" s="128"/>
      <c r="AG1534" s="129"/>
      <c r="AH1534" s="150" t="e">
        <f>SUBTOTAL(9,$U$1358:$U1534)</f>
        <v>#REF!</v>
      </c>
      <c r="AI1534" s="151" t="e">
        <f>SUBTOTAL(9,$V$1358:$V1534)</f>
        <v>#REF!</v>
      </c>
      <c r="AJ1534" s="159">
        <f>IFERROR(+Revisión_Avance_Periodo!$Z1366/Revisión_Avance_Periodo!$Y1366,0)</f>
        <v>0</v>
      </c>
      <c r="AK1534" s="126"/>
      <c r="AL1534" s="127"/>
      <c r="AM1534" s="125"/>
      <c r="AN1534" s="125"/>
      <c r="AO1534" s="128"/>
      <c r="AP1534" s="129"/>
    </row>
    <row r="1535" spans="1:42" x14ac:dyDescent="0.25">
      <c r="A1535" s="97">
        <v>116</v>
      </c>
      <c r="B1535" s="435" t="e">
        <f>CONCATENATE(Revisión_Avance_Periodo!$D1367,";",Revisión_Avance_Periodo!$F1367,";",Revisión_Avance_Periodo!$L1367)</f>
        <v>#REF!</v>
      </c>
      <c r="C1535" s="435" t="e">
        <f t="shared" si="115"/>
        <v>#REF!</v>
      </c>
      <c r="D1535" s="123" t="e">
        <f>VLOOKUP($A1535,#REF!,3,FALSE)</f>
        <v>#REF!</v>
      </c>
      <c r="E1535" s="436" t="e">
        <f>VLOOKUP($A1535,#REF!,4,FALSE)</f>
        <v>#REF!</v>
      </c>
      <c r="F1535" s="103" t="e">
        <f>VLOOKUP($A1535,#REF!,5,FALSE)</f>
        <v>#REF!</v>
      </c>
      <c r="G1535" s="98" t="e">
        <f>VLOOKUP($A1535,#REF!,8,FALSE)</f>
        <v>#REF!</v>
      </c>
      <c r="H1535" s="93" t="e">
        <f>VLOOKUP($A1535,#REF!,7,FALSE)</f>
        <v>#REF!</v>
      </c>
      <c r="I1535" s="438" t="e">
        <f>VLOOKUP($A1535,#REF!,10,FALSE)</f>
        <v>#REF!</v>
      </c>
      <c r="J1535" s="98" t="e">
        <f>VLOOKUP($A1535,#REF!,11,FALSE)</f>
        <v>#REF!</v>
      </c>
      <c r="K1535" s="114" t="e">
        <f>VLOOKUP($A1535,#REF!,12,FALSE)</f>
        <v>#REF!</v>
      </c>
      <c r="L1535" s="98" t="e">
        <f>VLOOKUP($A1535,#REF!,13,FALSE)</f>
        <v>#REF!</v>
      </c>
      <c r="M1535" s="438" t="e">
        <f>VLOOKUP($A1535,#REF!,14,FALSE)</f>
        <v>#REF!</v>
      </c>
      <c r="N1535" s="103" t="e">
        <f>VLOOKUP($A1535,#REF!,15,FALSE)</f>
        <v>#REF!</v>
      </c>
      <c r="O1535" s="103" t="e">
        <f>VLOOKUP($A1535,#REF!,18,FALSE)</f>
        <v>#REF!</v>
      </c>
      <c r="P1535" s="93" t="e">
        <f>VLOOKUP($A1535,#REF!,41,FALSE)</f>
        <v>#REF!</v>
      </c>
      <c r="Q1535" s="115" t="e">
        <f>VLOOKUP(Revisión_Avance_Periodo!$L1367,#REF!,30,FALSE)</f>
        <v>#REF!</v>
      </c>
      <c r="R1535" s="116">
        <v>2019</v>
      </c>
      <c r="S1535" s="196">
        <v>43768</v>
      </c>
      <c r="T1535" s="124" t="s">
        <v>77</v>
      </c>
      <c r="U1535" s="147" t="e">
        <f>INDEX(#REF!,MATCH(Revisión_Avance_Periodo!$L1535,#REF!,0),MATCH(Revisión_Avance_Periodo!$T1535,#REF!,0))</f>
        <v>#REF!</v>
      </c>
      <c r="V1535" s="147" t="e">
        <f>INDEX(#REF!,MATCH(Revisión_Avance_Periodo!$L1535,#REF!,0),MATCH(Revisión_Avance_Periodo!$T1535,#REF!,0))</f>
        <v>#REF!</v>
      </c>
      <c r="W1535" s="118">
        <f t="shared" ref="W1535:W1540" si="121">IFERROR((V1535/U1535),0)</f>
        <v>0</v>
      </c>
      <c r="X1535" s="124" t="str">
        <f>VLOOKUP(W1535,Tabla_Estado_Meta_OAP_2019[#All],3,TRUE)</f>
        <v>Por Ejecutar</v>
      </c>
      <c r="Y1535" s="150" t="e">
        <f>SUBTOTAL(9,$U$206:$U1535)</f>
        <v>#REF!</v>
      </c>
      <c r="Z1535" s="151" t="e">
        <f>SUBTOTAL(9,$V$206:$V1535)</f>
        <v>#REF!</v>
      </c>
      <c r="AA1535" s="159">
        <f>IFERROR(+Revisión_Avance_Periodo!$Z1535/Revisión_Avance_Periodo!$Y1535,0)</f>
        <v>0</v>
      </c>
      <c r="AB1535" s="126"/>
      <c r="AC1535" s="127"/>
      <c r="AD1535" s="125"/>
      <c r="AE1535" s="125"/>
      <c r="AF1535" s="128"/>
      <c r="AG1535" s="129"/>
      <c r="AH1535" s="150" t="e">
        <f>SUBTOTAL(9,$U$1358:$U1535)</f>
        <v>#REF!</v>
      </c>
      <c r="AI1535" s="151" t="e">
        <f>SUBTOTAL(9,$V$1358:$V1535)</f>
        <v>#REF!</v>
      </c>
      <c r="AJ1535" s="159">
        <f>IFERROR(+Revisión_Avance_Periodo!$Z1367/Revisión_Avance_Periodo!$Y1367,0)</f>
        <v>0</v>
      </c>
      <c r="AK1535" s="126"/>
      <c r="AL1535" s="127"/>
      <c r="AM1535" s="125"/>
      <c r="AN1535" s="125"/>
      <c r="AO1535" s="128"/>
      <c r="AP1535" s="129"/>
    </row>
    <row r="1536" spans="1:42" x14ac:dyDescent="0.25">
      <c r="A1536" s="92">
        <v>116</v>
      </c>
      <c r="B1536" s="435" t="e">
        <f>CONCATENATE(Revisión_Avance_Periodo!$D1368,";",Revisión_Avance_Periodo!$F1368,";",Revisión_Avance_Periodo!$L1368)</f>
        <v>#REF!</v>
      </c>
      <c r="C1536" s="435" t="e">
        <f t="shared" si="115"/>
        <v>#REF!</v>
      </c>
      <c r="D1536" s="114" t="e">
        <f>VLOOKUP($A1536,#REF!,3,FALSE)</f>
        <v>#REF!</v>
      </c>
      <c r="E1536" s="436" t="e">
        <f>VLOOKUP($A1536,#REF!,4,FALSE)</f>
        <v>#REF!</v>
      </c>
      <c r="F1536" s="102" t="e">
        <f>VLOOKUP($A1536,#REF!,5,FALSE)</f>
        <v>#REF!</v>
      </c>
      <c r="G1536" s="93" t="e">
        <f>VLOOKUP($A1536,#REF!,8,FALSE)</f>
        <v>#REF!</v>
      </c>
      <c r="H1536" s="93" t="e">
        <f>VLOOKUP($A1536,#REF!,7,FALSE)</f>
        <v>#REF!</v>
      </c>
      <c r="I1536" s="438" t="e">
        <f>VLOOKUP($A1536,#REF!,10,FALSE)</f>
        <v>#REF!</v>
      </c>
      <c r="J1536" s="93" t="e">
        <f>VLOOKUP($A1536,#REF!,11,FALSE)</f>
        <v>#REF!</v>
      </c>
      <c r="K1536" s="114" t="e">
        <f>VLOOKUP($A1536,#REF!,12,FALSE)</f>
        <v>#REF!</v>
      </c>
      <c r="L1536" s="93" t="e">
        <f>VLOOKUP($A1536,#REF!,13,FALSE)</f>
        <v>#REF!</v>
      </c>
      <c r="M1536" s="438" t="e">
        <f>VLOOKUP($A1536,#REF!,14,FALSE)</f>
        <v>#REF!</v>
      </c>
      <c r="N1536" s="102" t="e">
        <f>VLOOKUP($A1536,#REF!,15,FALSE)</f>
        <v>#REF!</v>
      </c>
      <c r="O1536" s="102" t="e">
        <f>VLOOKUP($A1536,#REF!,18,FALSE)</f>
        <v>#REF!</v>
      </c>
      <c r="P1536" s="93" t="e">
        <f>VLOOKUP($A1536,#REF!,41,FALSE)</f>
        <v>#REF!</v>
      </c>
      <c r="Q1536" s="115" t="e">
        <f>VLOOKUP(Revisión_Avance_Periodo!$L1368,#REF!,30,FALSE)</f>
        <v>#REF!</v>
      </c>
      <c r="R1536" s="116">
        <v>2019</v>
      </c>
      <c r="S1536" s="196">
        <v>43799</v>
      </c>
      <c r="T1536" s="116" t="s">
        <v>78</v>
      </c>
      <c r="U1536" s="147" t="e">
        <f>INDEX(#REF!,MATCH(Revisión_Avance_Periodo!$L1536,#REF!,0),MATCH(Revisión_Avance_Periodo!$T1536,#REF!,0))</f>
        <v>#REF!</v>
      </c>
      <c r="V1536" s="147" t="e">
        <f>INDEX(#REF!,MATCH(Revisión_Avance_Periodo!$L1536,#REF!,0),MATCH(Revisión_Avance_Periodo!$T1536,#REF!,0))</f>
        <v>#REF!</v>
      </c>
      <c r="W1536" s="118">
        <f t="shared" si="121"/>
        <v>0</v>
      </c>
      <c r="X1536" s="116" t="str">
        <f>VLOOKUP(W1536,Tabla_Estado_Meta_OAP_2019[#All],3,TRUE)</f>
        <v>Por Ejecutar</v>
      </c>
      <c r="Y1536" s="150" t="e">
        <f>SUBTOTAL(9,$U$206:$U1536)</f>
        <v>#REF!</v>
      </c>
      <c r="Z1536" s="151" t="e">
        <f>SUBTOTAL(9,$V$206:$V1536)</f>
        <v>#REF!</v>
      </c>
      <c r="AA1536" s="159">
        <f>IFERROR(+Revisión_Avance_Periodo!$Z1536/Revisión_Avance_Periodo!$Y1536,0)</f>
        <v>0</v>
      </c>
      <c r="AB1536" s="126"/>
      <c r="AC1536" s="127"/>
      <c r="AD1536" s="125"/>
      <c r="AE1536" s="125"/>
      <c r="AF1536" s="128"/>
      <c r="AG1536" s="129"/>
      <c r="AH1536" s="150" t="e">
        <f>SUBTOTAL(9,$U$1358:$U1536)</f>
        <v>#REF!</v>
      </c>
      <c r="AI1536" s="151" t="e">
        <f>SUBTOTAL(9,$V$1358:$V1536)</f>
        <v>#REF!</v>
      </c>
      <c r="AJ1536" s="159">
        <f>IFERROR(+Revisión_Avance_Periodo!$Z1368/Revisión_Avance_Periodo!$Y1368,0)</f>
        <v>0</v>
      </c>
      <c r="AK1536" s="126"/>
      <c r="AL1536" s="127"/>
      <c r="AM1536" s="125"/>
      <c r="AN1536" s="125"/>
      <c r="AO1536" s="128"/>
      <c r="AP1536" s="129"/>
    </row>
    <row r="1537" spans="1:42" ht="15.75" thickBot="1" x14ac:dyDescent="0.3">
      <c r="A1537" s="97">
        <v>116</v>
      </c>
      <c r="B1537" s="435" t="e">
        <f>CONCATENATE(Revisión_Avance_Periodo!$D1369,";",Revisión_Avance_Periodo!$F1369,";",Revisión_Avance_Periodo!$L1369)</f>
        <v>#REF!</v>
      </c>
      <c r="C1537" s="435" t="e">
        <f t="shared" si="115"/>
        <v>#REF!</v>
      </c>
      <c r="D1537" s="123" t="e">
        <f>VLOOKUP($A1537,#REF!,3,FALSE)</f>
        <v>#REF!</v>
      </c>
      <c r="E1537" s="436" t="e">
        <f>VLOOKUP($A1537,#REF!,4,FALSE)</f>
        <v>#REF!</v>
      </c>
      <c r="F1537" s="103" t="e">
        <f>VLOOKUP($A1537,#REF!,5,FALSE)</f>
        <v>#REF!</v>
      </c>
      <c r="G1537" s="98" t="e">
        <f>VLOOKUP($A1537,#REF!,8,FALSE)</f>
        <v>#REF!</v>
      </c>
      <c r="H1537" s="93" t="e">
        <f>VLOOKUP($A1537,#REF!,7,FALSE)</f>
        <v>#REF!</v>
      </c>
      <c r="I1537" s="438" t="e">
        <f>VLOOKUP($A1537,#REF!,10,FALSE)</f>
        <v>#REF!</v>
      </c>
      <c r="J1537" s="98" t="e">
        <f>VLOOKUP($A1537,#REF!,11,FALSE)</f>
        <v>#REF!</v>
      </c>
      <c r="K1537" s="114" t="e">
        <f>VLOOKUP($A1537,#REF!,12,FALSE)</f>
        <v>#REF!</v>
      </c>
      <c r="L1537" s="98" t="e">
        <f>VLOOKUP($A1537,#REF!,13,FALSE)</f>
        <v>#REF!</v>
      </c>
      <c r="M1537" s="438" t="e">
        <f>VLOOKUP($A1537,#REF!,14,FALSE)</f>
        <v>#REF!</v>
      </c>
      <c r="N1537" s="103" t="e">
        <f>VLOOKUP($A1537,#REF!,15,FALSE)</f>
        <v>#REF!</v>
      </c>
      <c r="O1537" s="103" t="e">
        <f>VLOOKUP($A1537,#REF!,18,FALSE)</f>
        <v>#REF!</v>
      </c>
      <c r="P1537" s="93" t="e">
        <f>VLOOKUP($A1537,#REF!,41,FALSE)</f>
        <v>#REF!</v>
      </c>
      <c r="Q1537" s="115" t="e">
        <f>VLOOKUP(Revisión_Avance_Periodo!$L1369,#REF!,30,FALSE)</f>
        <v>#REF!</v>
      </c>
      <c r="R1537" s="116">
        <v>2019</v>
      </c>
      <c r="S1537" s="196">
        <v>43829</v>
      </c>
      <c r="T1537" s="124" t="s">
        <v>79</v>
      </c>
      <c r="U1537" s="147" t="e">
        <f>INDEX(#REF!,MATCH(Revisión_Avance_Periodo!$L1537,#REF!,0),MATCH(Revisión_Avance_Periodo!$T1537,#REF!,0))</f>
        <v>#REF!</v>
      </c>
      <c r="V1537" s="147" t="e">
        <f>INDEX(#REF!,MATCH(Revisión_Avance_Periodo!$L1537,#REF!,0),MATCH(Revisión_Avance_Periodo!$T1537,#REF!,0))</f>
        <v>#REF!</v>
      </c>
      <c r="W1537" s="118">
        <f t="shared" si="121"/>
        <v>0</v>
      </c>
      <c r="X1537" s="124" t="str">
        <f>VLOOKUP(W1537,Tabla_Estado_Meta_OAP_2019[#All],3,TRUE)</f>
        <v>Por Ejecutar</v>
      </c>
      <c r="Y1537" s="150" t="e">
        <f>SUBTOTAL(9,$U$206:$U1537)</f>
        <v>#REF!</v>
      </c>
      <c r="Z1537" s="151" t="e">
        <f>SUBTOTAL(9,$V$206:$V1537)</f>
        <v>#REF!</v>
      </c>
      <c r="AA1537" s="159">
        <f>IFERROR(+Revisión_Avance_Periodo!$Z1537/Revisión_Avance_Periodo!$Y1537,0)</f>
        <v>0</v>
      </c>
      <c r="AB1537" s="126"/>
      <c r="AC1537" s="127"/>
      <c r="AD1537" s="125"/>
      <c r="AE1537" s="125"/>
      <c r="AF1537" s="128"/>
      <c r="AG1537" s="129"/>
      <c r="AH1537" s="150" t="e">
        <f>SUBTOTAL(9,$U$1358:$U1537)</f>
        <v>#REF!</v>
      </c>
      <c r="AI1537" s="151" t="e">
        <f>SUBTOTAL(9,$V$1358:$V1537)</f>
        <v>#REF!</v>
      </c>
      <c r="AJ1537" s="159">
        <f>IFERROR(+Revisión_Avance_Periodo!$Z1369/Revisión_Avance_Periodo!$Y1369,0)</f>
        <v>0</v>
      </c>
      <c r="AK1537" s="126"/>
      <c r="AL1537" s="127"/>
      <c r="AM1537" s="125"/>
      <c r="AN1537" s="125"/>
      <c r="AO1537" s="128"/>
      <c r="AP1537" s="129"/>
    </row>
    <row r="1538" spans="1:42" x14ac:dyDescent="0.25">
      <c r="A1538" s="92">
        <v>129</v>
      </c>
      <c r="B1538" s="435" t="e">
        <f>CONCATENATE(Revisión_Avance_Periodo!$D1514,";",Revisión_Avance_Periodo!$F1514,";",Revisión_Avance_Periodo!$L1514)</f>
        <v>#REF!</v>
      </c>
      <c r="C1538" s="435" t="e">
        <f t="shared" ref="C1538:C1601" si="122">CONCATENATE($N1538,";",$L1538,";",$T1538)</f>
        <v>#REF!</v>
      </c>
      <c r="D1538" s="114" t="e">
        <f>VLOOKUP($A1538,#REF!,3,FALSE)</f>
        <v>#REF!</v>
      </c>
      <c r="E1538" s="436" t="e">
        <f>VLOOKUP($A1538,#REF!,4,FALSE)</f>
        <v>#REF!</v>
      </c>
      <c r="F1538" s="102" t="e">
        <f>VLOOKUP($A1538,#REF!,5,FALSE)</f>
        <v>#REF!</v>
      </c>
      <c r="G1538" s="93" t="e">
        <f>VLOOKUP($A1538,#REF!,8,FALSE)</f>
        <v>#REF!</v>
      </c>
      <c r="H1538" s="93" t="e">
        <f>VLOOKUP($A1538,#REF!,7,FALSE)</f>
        <v>#REF!</v>
      </c>
      <c r="I1538" s="438" t="e">
        <f>VLOOKUP($A1538,#REF!,10,FALSE)</f>
        <v>#REF!</v>
      </c>
      <c r="J1538" s="93" t="e">
        <f>VLOOKUP($A1538,#REF!,11,FALSE)</f>
        <v>#REF!</v>
      </c>
      <c r="K1538" s="114" t="e">
        <f>VLOOKUP($A1538,#REF!,12,FALSE)</f>
        <v>#REF!</v>
      </c>
      <c r="L1538" s="93" t="e">
        <f>VLOOKUP($A1538,#REF!,13,FALSE)</f>
        <v>#REF!</v>
      </c>
      <c r="M1538" s="438" t="e">
        <f>VLOOKUP($A1538,#REF!,14,FALSE)</f>
        <v>#REF!</v>
      </c>
      <c r="N1538" s="102" t="e">
        <f>VLOOKUP($A1538,#REF!,15,FALSE)</f>
        <v>#REF!</v>
      </c>
      <c r="O1538" s="102" t="e">
        <f>VLOOKUP($A1538,#REF!,18,FALSE)</f>
        <v>#REF!</v>
      </c>
      <c r="P1538" s="93" t="e">
        <f>VLOOKUP($A1538,#REF!,41,FALSE)</f>
        <v>#REF!</v>
      </c>
      <c r="Q1538" s="115" t="e">
        <f>VLOOKUP(Revisión_Avance_Periodo!$L1514,#REF!,30,FALSE)</f>
        <v>#REF!</v>
      </c>
      <c r="R1538" s="116">
        <v>2019</v>
      </c>
      <c r="S1538" s="196">
        <v>43495</v>
      </c>
      <c r="T1538" s="116" t="s">
        <v>68</v>
      </c>
      <c r="U1538" s="147" t="e">
        <f>INDEX(#REF!,MATCH(Revisión_Avance_Periodo!$L1538,#REF!,0),MATCH(Revisión_Avance_Periodo!$T1538,#REF!,0))</f>
        <v>#REF!</v>
      </c>
      <c r="V1538" s="147" t="e">
        <f>INDEX(#REF!,MATCH(Revisión_Avance_Periodo!$L1538,#REF!,0),MATCH(Revisión_Avance_Periodo!$T1538,#REF!,0))</f>
        <v>#REF!</v>
      </c>
      <c r="W1538" s="118">
        <f t="shared" si="121"/>
        <v>0</v>
      </c>
      <c r="X1538" s="116" t="str">
        <f>VLOOKUP(W1538,Tabla_Estado_Meta_OAP_2019[#All],3,TRUE)</f>
        <v>Por Ejecutar</v>
      </c>
      <c r="Y1538" s="148" t="e">
        <f>SUBTOTAL(9,$U$206:$U1538)</f>
        <v>#REF!</v>
      </c>
      <c r="Z1538" s="149" t="e">
        <f>SUBTOTAL(9,$V$206:$V1538)</f>
        <v>#REF!</v>
      </c>
      <c r="AA1538" s="162">
        <f>IFERROR(+Revisión_Avance_Periodo!$Z1538/Revisión_Avance_Periodo!$Y1538,0)</f>
        <v>0</v>
      </c>
      <c r="AB1538" s="448" t="e">
        <f>SUBTOTAL(9,U1538:U1549)</f>
        <v>#REF!</v>
      </c>
      <c r="AC1538" s="449" t="e">
        <f>SUBTOTAL(9,V1538:V1549)</f>
        <v>#REF!</v>
      </c>
      <c r="AD1538" s="119" t="e">
        <f>+AC1538/AB1538</f>
        <v>#REF!</v>
      </c>
      <c r="AE1538" s="119" t="e">
        <f>100%-Revisión_Avance_Periodo!$AD1538</f>
        <v>#REF!</v>
      </c>
      <c r="AF1538" s="121" t="e">
        <f>VLOOKUP(AD1538,Tabla_Estado_Meta_OAP_2019[],3,TRUE)</f>
        <v>#REF!</v>
      </c>
      <c r="AG1538" s="122" t="e">
        <f>Revisión_Avance_Periodo!$AD1538*Revisión_Avance_Periodo!$Q1538</f>
        <v>#REF!</v>
      </c>
      <c r="AH1538" s="148" t="e">
        <f>SUBTOTAL(9,$U$1514:$U1538)</f>
        <v>#REF!</v>
      </c>
      <c r="AI1538" s="149" t="e">
        <f>SUBTOTAL(9,$V$1514:$V1538)</f>
        <v>#REF!</v>
      </c>
      <c r="AJ1538" s="162">
        <f>IFERROR(+Revisión_Avance_Periodo!$Z1514/Revisión_Avance_Periodo!$Y1514,0)</f>
        <v>0</v>
      </c>
      <c r="AK1538" s="448" t="e">
        <f>SUBTOTAL(9,AD1538:AD1549)</f>
        <v>#REF!</v>
      </c>
      <c r="AL1538" s="449" t="e">
        <f>SUBTOTAL(9,AE1538:AE1549)</f>
        <v>#REF!</v>
      </c>
      <c r="AM1538" s="119" t="e">
        <f>+AL1538/AK1538</f>
        <v>#REF!</v>
      </c>
      <c r="AN1538" s="119" t="e">
        <f>100%-Revisión_Avance_Periodo!$AD1514</f>
        <v>#REF!</v>
      </c>
      <c r="AO1538" s="121" t="e">
        <f>VLOOKUP(AM1538,Tabla_Estado_Meta_OAP_2019[],3,TRUE)</f>
        <v>#REF!</v>
      </c>
      <c r="AP1538" s="122" t="e">
        <f>Revisión_Avance_Periodo!$AD1514*Revisión_Avance_Periodo!$Q1514</f>
        <v>#REF!</v>
      </c>
    </row>
    <row r="1539" spans="1:42" x14ac:dyDescent="0.25">
      <c r="A1539" s="97">
        <v>129</v>
      </c>
      <c r="B1539" s="435" t="e">
        <f>CONCATENATE(Revisión_Avance_Periodo!$D1515,";",Revisión_Avance_Periodo!$F1515,";",Revisión_Avance_Periodo!$L1515)</f>
        <v>#REF!</v>
      </c>
      <c r="C1539" s="435" t="e">
        <f t="shared" si="122"/>
        <v>#REF!</v>
      </c>
      <c r="D1539" s="123" t="e">
        <f>VLOOKUP($A1539,#REF!,3,FALSE)</f>
        <v>#REF!</v>
      </c>
      <c r="E1539" s="436" t="e">
        <f>VLOOKUP($A1539,#REF!,4,FALSE)</f>
        <v>#REF!</v>
      </c>
      <c r="F1539" s="103" t="e">
        <f>VLOOKUP($A1539,#REF!,5,FALSE)</f>
        <v>#REF!</v>
      </c>
      <c r="G1539" s="98" t="e">
        <f>VLOOKUP($A1539,#REF!,8,FALSE)</f>
        <v>#REF!</v>
      </c>
      <c r="H1539" s="93" t="e">
        <f>VLOOKUP($A1539,#REF!,7,FALSE)</f>
        <v>#REF!</v>
      </c>
      <c r="I1539" s="438" t="e">
        <f>VLOOKUP($A1539,#REF!,10,FALSE)</f>
        <v>#REF!</v>
      </c>
      <c r="J1539" s="98" t="e">
        <f>VLOOKUP($A1539,#REF!,11,FALSE)</f>
        <v>#REF!</v>
      </c>
      <c r="K1539" s="114" t="e">
        <f>VLOOKUP($A1539,#REF!,12,FALSE)</f>
        <v>#REF!</v>
      </c>
      <c r="L1539" s="98" t="e">
        <f>VLOOKUP($A1539,#REF!,13,FALSE)</f>
        <v>#REF!</v>
      </c>
      <c r="M1539" s="438" t="e">
        <f>VLOOKUP($A1539,#REF!,14,FALSE)</f>
        <v>#REF!</v>
      </c>
      <c r="N1539" s="103" t="e">
        <f>VLOOKUP($A1539,#REF!,15,FALSE)</f>
        <v>#REF!</v>
      </c>
      <c r="O1539" s="103" t="e">
        <f>VLOOKUP($A1539,#REF!,18,FALSE)</f>
        <v>#REF!</v>
      </c>
      <c r="P1539" s="93" t="e">
        <f>VLOOKUP($A1539,#REF!,41,FALSE)</f>
        <v>#REF!</v>
      </c>
      <c r="Q1539" s="115" t="e">
        <f>VLOOKUP(Revisión_Avance_Periodo!$L1515,#REF!,30,FALSE)</f>
        <v>#REF!</v>
      </c>
      <c r="R1539" s="116">
        <v>2019</v>
      </c>
      <c r="S1539" s="196">
        <v>43524</v>
      </c>
      <c r="T1539" s="124" t="s">
        <v>69</v>
      </c>
      <c r="U1539" s="147" t="e">
        <f>INDEX(#REF!,MATCH(Revisión_Avance_Periodo!$L1539,#REF!,0),MATCH(Revisión_Avance_Periodo!$T1539,#REF!,0))</f>
        <v>#REF!</v>
      </c>
      <c r="V1539" s="147" t="e">
        <f>INDEX(#REF!,MATCH(Revisión_Avance_Periodo!$L1539,#REF!,0),MATCH(Revisión_Avance_Periodo!$T1539,#REF!,0))</f>
        <v>#REF!</v>
      </c>
      <c r="W1539" s="118">
        <f t="shared" si="121"/>
        <v>0</v>
      </c>
      <c r="X1539" s="124" t="str">
        <f>VLOOKUP(W1539,Tabla_Estado_Meta_OAP_2019[#All],3,TRUE)</f>
        <v>Por Ejecutar</v>
      </c>
      <c r="Y1539" s="150" t="e">
        <f>SUBTOTAL(9,$U$206:$U1539)</f>
        <v>#REF!</v>
      </c>
      <c r="Z1539" s="151" t="e">
        <f>SUBTOTAL(9,$V$206:$V1539)</f>
        <v>#REF!</v>
      </c>
      <c r="AA1539" s="159">
        <f>IFERROR(+Revisión_Avance_Periodo!$Z1539/Revisión_Avance_Periodo!$Y1539,0)</f>
        <v>0</v>
      </c>
      <c r="AB1539" s="126"/>
      <c r="AC1539" s="127"/>
      <c r="AD1539" s="125"/>
      <c r="AE1539" s="125"/>
      <c r="AF1539" s="128"/>
      <c r="AG1539" s="129"/>
      <c r="AH1539" s="150" t="e">
        <f>SUBTOTAL(9,$U$1514:$U1539)</f>
        <v>#REF!</v>
      </c>
      <c r="AI1539" s="151" t="e">
        <f>SUBTOTAL(9,$V$1514:$V1539)</f>
        <v>#REF!</v>
      </c>
      <c r="AJ1539" s="159">
        <f>IFERROR(+Revisión_Avance_Periodo!$Z1515/Revisión_Avance_Periodo!$Y1515,0)</f>
        <v>0</v>
      </c>
      <c r="AK1539" s="126"/>
      <c r="AL1539" s="127"/>
      <c r="AM1539" s="125"/>
      <c r="AN1539" s="125"/>
      <c r="AO1539" s="128"/>
      <c r="AP1539" s="129"/>
    </row>
    <row r="1540" spans="1:42" x14ac:dyDescent="0.25">
      <c r="A1540" s="92">
        <v>129</v>
      </c>
      <c r="B1540" s="435" t="e">
        <f>CONCATENATE(Revisión_Avance_Periodo!$D1516,";",Revisión_Avance_Periodo!$F1516,";",Revisión_Avance_Periodo!$L1516)</f>
        <v>#REF!</v>
      </c>
      <c r="C1540" s="435" t="e">
        <f t="shared" si="122"/>
        <v>#REF!</v>
      </c>
      <c r="D1540" s="114" t="e">
        <f>VLOOKUP($A1540,#REF!,3,FALSE)</f>
        <v>#REF!</v>
      </c>
      <c r="E1540" s="436" t="e">
        <f>VLOOKUP($A1540,#REF!,4,FALSE)</f>
        <v>#REF!</v>
      </c>
      <c r="F1540" s="102" t="e">
        <f>VLOOKUP($A1540,#REF!,5,FALSE)</f>
        <v>#REF!</v>
      </c>
      <c r="G1540" s="93" t="e">
        <f>VLOOKUP($A1540,#REF!,8,FALSE)</f>
        <v>#REF!</v>
      </c>
      <c r="H1540" s="93" t="e">
        <f>VLOOKUP($A1540,#REF!,7,FALSE)</f>
        <v>#REF!</v>
      </c>
      <c r="I1540" s="438" t="e">
        <f>VLOOKUP($A1540,#REF!,10,FALSE)</f>
        <v>#REF!</v>
      </c>
      <c r="J1540" s="93" t="e">
        <f>VLOOKUP($A1540,#REF!,11,FALSE)</f>
        <v>#REF!</v>
      </c>
      <c r="K1540" s="114" t="e">
        <f>VLOOKUP($A1540,#REF!,12,FALSE)</f>
        <v>#REF!</v>
      </c>
      <c r="L1540" s="93" t="e">
        <f>VLOOKUP($A1540,#REF!,13,FALSE)</f>
        <v>#REF!</v>
      </c>
      <c r="M1540" s="438" t="e">
        <f>VLOOKUP($A1540,#REF!,14,FALSE)</f>
        <v>#REF!</v>
      </c>
      <c r="N1540" s="102" t="e">
        <f>VLOOKUP($A1540,#REF!,15,FALSE)</f>
        <v>#REF!</v>
      </c>
      <c r="O1540" s="102" t="e">
        <f>VLOOKUP($A1540,#REF!,18,FALSE)</f>
        <v>#REF!</v>
      </c>
      <c r="P1540" s="93" t="e">
        <f>VLOOKUP($A1540,#REF!,41,FALSE)</f>
        <v>#REF!</v>
      </c>
      <c r="Q1540" s="115" t="e">
        <f>VLOOKUP(Revisión_Avance_Periodo!$L1516,#REF!,30,FALSE)</f>
        <v>#REF!</v>
      </c>
      <c r="R1540" s="116">
        <v>2019</v>
      </c>
      <c r="S1540" s="196">
        <v>43554</v>
      </c>
      <c r="T1540" s="116" t="s">
        <v>70</v>
      </c>
      <c r="U1540" s="147" t="e">
        <f>INDEX(#REF!,MATCH(Revisión_Avance_Periodo!$L1540,#REF!,0),MATCH(Revisión_Avance_Periodo!$T1540,#REF!,0))</f>
        <v>#REF!</v>
      </c>
      <c r="V1540" s="147" t="e">
        <f>INDEX(#REF!,MATCH(Revisión_Avance_Periodo!$L1540,#REF!,0),MATCH(Revisión_Avance_Periodo!$T1540,#REF!,0))</f>
        <v>#REF!</v>
      </c>
      <c r="W1540" s="118">
        <f t="shared" si="121"/>
        <v>0</v>
      </c>
      <c r="X1540" s="116" t="str">
        <f>VLOOKUP(W1540,Tabla_Estado_Meta_OAP_2019[#All],3,TRUE)</f>
        <v>Por Ejecutar</v>
      </c>
      <c r="Y1540" s="150" t="e">
        <f>SUBTOTAL(9,$U$206:$U1540)</f>
        <v>#REF!</v>
      </c>
      <c r="Z1540" s="151" t="e">
        <f>SUBTOTAL(9,$V$206:$V1540)</f>
        <v>#REF!</v>
      </c>
      <c r="AA1540" s="159">
        <f>IFERROR(+Revisión_Avance_Periodo!$Z1540/Revisión_Avance_Periodo!$Y1540,0)</f>
        <v>0</v>
      </c>
      <c r="AB1540" s="126"/>
      <c r="AC1540" s="127"/>
      <c r="AD1540" s="125"/>
      <c r="AE1540" s="125"/>
      <c r="AF1540" s="128"/>
      <c r="AG1540" s="129"/>
      <c r="AH1540" s="150" t="e">
        <f>SUBTOTAL(9,$U$1514:$U1540)</f>
        <v>#REF!</v>
      </c>
      <c r="AI1540" s="151" t="e">
        <f>SUBTOTAL(9,$V$1514:$V1540)</f>
        <v>#REF!</v>
      </c>
      <c r="AJ1540" s="159">
        <f>IFERROR(+Revisión_Avance_Periodo!$Z1516/Revisión_Avance_Periodo!$Y1516,0)</f>
        <v>0</v>
      </c>
      <c r="AK1540" s="126"/>
      <c r="AL1540" s="127"/>
      <c r="AM1540" s="125"/>
      <c r="AN1540" s="125"/>
      <c r="AO1540" s="128"/>
      <c r="AP1540" s="129"/>
    </row>
    <row r="1541" spans="1:42" x14ac:dyDescent="0.25">
      <c r="A1541" s="97">
        <v>129</v>
      </c>
      <c r="B1541" s="435" t="e">
        <f>CONCATENATE(Revisión_Avance_Periodo!$D1517,";",Revisión_Avance_Periodo!$F1517,";",Revisión_Avance_Periodo!$L1517)</f>
        <v>#REF!</v>
      </c>
      <c r="C1541" s="435" t="e">
        <f t="shared" si="122"/>
        <v>#REF!</v>
      </c>
      <c r="D1541" s="123" t="e">
        <f>VLOOKUP($A1541,#REF!,3,FALSE)</f>
        <v>#REF!</v>
      </c>
      <c r="E1541" s="436" t="e">
        <f>VLOOKUP($A1541,#REF!,4,FALSE)</f>
        <v>#REF!</v>
      </c>
      <c r="F1541" s="103" t="e">
        <f>VLOOKUP($A1541,#REF!,5,FALSE)</f>
        <v>#REF!</v>
      </c>
      <c r="G1541" s="98" t="e">
        <f>VLOOKUP($A1541,#REF!,8,FALSE)</f>
        <v>#REF!</v>
      </c>
      <c r="H1541" s="93" t="e">
        <f>VLOOKUP($A1541,#REF!,7,FALSE)</f>
        <v>#REF!</v>
      </c>
      <c r="I1541" s="438" t="e">
        <f>VLOOKUP($A1541,#REF!,10,FALSE)</f>
        <v>#REF!</v>
      </c>
      <c r="J1541" s="98" t="e">
        <f>VLOOKUP($A1541,#REF!,11,FALSE)</f>
        <v>#REF!</v>
      </c>
      <c r="K1541" s="114" t="e">
        <f>VLOOKUP($A1541,#REF!,12,FALSE)</f>
        <v>#REF!</v>
      </c>
      <c r="L1541" s="98" t="e">
        <f>VLOOKUP($A1541,#REF!,13,FALSE)</f>
        <v>#REF!</v>
      </c>
      <c r="M1541" s="438" t="e">
        <f>VLOOKUP($A1541,#REF!,14,FALSE)</f>
        <v>#REF!</v>
      </c>
      <c r="N1541" s="103" t="e">
        <f>VLOOKUP($A1541,#REF!,15,FALSE)</f>
        <v>#REF!</v>
      </c>
      <c r="O1541" s="103" t="e">
        <f>VLOOKUP($A1541,#REF!,18,FALSE)</f>
        <v>#REF!</v>
      </c>
      <c r="P1541" s="93" t="e">
        <f>VLOOKUP($A1541,#REF!,41,FALSE)</f>
        <v>#REF!</v>
      </c>
      <c r="Q1541" s="115" t="e">
        <f>VLOOKUP(Revisión_Avance_Periodo!$L1517,#REF!,30,FALSE)</f>
        <v>#REF!</v>
      </c>
      <c r="R1541" s="116">
        <v>2019</v>
      </c>
      <c r="S1541" s="196">
        <v>43585</v>
      </c>
      <c r="T1541" s="124" t="s">
        <v>71</v>
      </c>
      <c r="U1541" s="147" t="e">
        <f>INDEX(#REF!,MATCH(Revisión_Avance_Periodo!$L1541,#REF!,0),MATCH(Revisión_Avance_Periodo!$T1541,#REF!,0))</f>
        <v>#REF!</v>
      </c>
      <c r="V1541" s="147" t="e">
        <f>INDEX(#REF!,MATCH(Revisión_Avance_Periodo!$L1541,#REF!,0),MATCH(Revisión_Avance_Periodo!$T1541,#REF!,0))</f>
        <v>#REF!</v>
      </c>
      <c r="W1541" s="131" t="e">
        <f>V1541/U1541</f>
        <v>#REF!</v>
      </c>
      <c r="X1541" s="124" t="e">
        <f>VLOOKUP(W1541,Tabla_Estado_Meta_OAP_2019[#All],3,TRUE)</f>
        <v>#REF!</v>
      </c>
      <c r="Y1541" s="150" t="e">
        <f>SUBTOTAL(9,$U$206:$U1541)</f>
        <v>#REF!</v>
      </c>
      <c r="Z1541" s="151" t="e">
        <f>SUBTOTAL(9,$V$206:$V1541)</f>
        <v>#REF!</v>
      </c>
      <c r="AA1541" s="159">
        <f>IFERROR(+Revisión_Avance_Periodo!$Z1541/Revisión_Avance_Periodo!$Y1541,0)</f>
        <v>0</v>
      </c>
      <c r="AB1541" s="126"/>
      <c r="AC1541" s="127"/>
      <c r="AD1541" s="125"/>
      <c r="AE1541" s="125"/>
      <c r="AF1541" s="128"/>
      <c r="AG1541" s="129"/>
      <c r="AH1541" s="150" t="e">
        <f>SUBTOTAL(9,$U$1514:$U1541)</f>
        <v>#REF!</v>
      </c>
      <c r="AI1541" s="151" t="e">
        <f>SUBTOTAL(9,$V$1514:$V1541)</f>
        <v>#REF!</v>
      </c>
      <c r="AJ1541" s="159">
        <f>IFERROR(+Revisión_Avance_Periodo!$Z1517/Revisión_Avance_Periodo!$Y1517,0)</f>
        <v>0</v>
      </c>
      <c r="AK1541" s="126"/>
      <c r="AL1541" s="127"/>
      <c r="AM1541" s="125"/>
      <c r="AN1541" s="125"/>
      <c r="AO1541" s="128"/>
      <c r="AP1541" s="129"/>
    </row>
    <row r="1542" spans="1:42" x14ac:dyDescent="0.25">
      <c r="A1542" s="92">
        <v>129</v>
      </c>
      <c r="B1542" s="435" t="e">
        <f>CONCATENATE(Revisión_Avance_Periodo!$D1518,";",Revisión_Avance_Periodo!$F1518,";",Revisión_Avance_Periodo!$L1518)</f>
        <v>#REF!</v>
      </c>
      <c r="C1542" s="435" t="e">
        <f t="shared" si="122"/>
        <v>#REF!</v>
      </c>
      <c r="D1542" s="114" t="e">
        <f>VLOOKUP($A1542,#REF!,3,FALSE)</f>
        <v>#REF!</v>
      </c>
      <c r="E1542" s="436" t="e">
        <f>VLOOKUP($A1542,#REF!,4,FALSE)</f>
        <v>#REF!</v>
      </c>
      <c r="F1542" s="102" t="e">
        <f>VLOOKUP($A1542,#REF!,5,FALSE)</f>
        <v>#REF!</v>
      </c>
      <c r="G1542" s="93" t="e">
        <f>VLOOKUP($A1542,#REF!,8,FALSE)</f>
        <v>#REF!</v>
      </c>
      <c r="H1542" s="93" t="e">
        <f>VLOOKUP($A1542,#REF!,7,FALSE)</f>
        <v>#REF!</v>
      </c>
      <c r="I1542" s="438" t="e">
        <f>VLOOKUP($A1542,#REF!,10,FALSE)</f>
        <v>#REF!</v>
      </c>
      <c r="J1542" s="93" t="e">
        <f>VLOOKUP($A1542,#REF!,11,FALSE)</f>
        <v>#REF!</v>
      </c>
      <c r="K1542" s="114" t="e">
        <f>VLOOKUP($A1542,#REF!,12,FALSE)</f>
        <v>#REF!</v>
      </c>
      <c r="L1542" s="93" t="e">
        <f>VLOOKUP($A1542,#REF!,13,FALSE)</f>
        <v>#REF!</v>
      </c>
      <c r="M1542" s="438" t="e">
        <f>VLOOKUP($A1542,#REF!,14,FALSE)</f>
        <v>#REF!</v>
      </c>
      <c r="N1542" s="102" t="e">
        <f>VLOOKUP($A1542,#REF!,15,FALSE)</f>
        <v>#REF!</v>
      </c>
      <c r="O1542" s="102" t="e">
        <f>VLOOKUP($A1542,#REF!,18,FALSE)</f>
        <v>#REF!</v>
      </c>
      <c r="P1542" s="93" t="e">
        <f>VLOOKUP($A1542,#REF!,41,FALSE)</f>
        <v>#REF!</v>
      </c>
      <c r="Q1542" s="115" t="e">
        <f>VLOOKUP(Revisión_Avance_Periodo!$L1518,#REF!,30,FALSE)</f>
        <v>#REF!</v>
      </c>
      <c r="R1542" s="116">
        <v>2019</v>
      </c>
      <c r="S1542" s="196">
        <v>43615</v>
      </c>
      <c r="T1542" s="116" t="s">
        <v>72</v>
      </c>
      <c r="U1542" s="147" t="e">
        <f>INDEX(#REF!,MATCH(Revisión_Avance_Periodo!$L1542,#REF!,0),MATCH(Revisión_Avance_Periodo!$T1542,#REF!,0))</f>
        <v>#REF!</v>
      </c>
      <c r="V1542" s="147" t="e">
        <f>INDEX(#REF!,MATCH(Revisión_Avance_Periodo!$L1542,#REF!,0),MATCH(Revisión_Avance_Periodo!$T1542,#REF!,0))</f>
        <v>#REF!</v>
      </c>
      <c r="W1542" s="118">
        <f>IFERROR((V1542/U1542),0)</f>
        <v>0</v>
      </c>
      <c r="X1542" s="116" t="str">
        <f>VLOOKUP(W1542,Tabla_Estado_Meta_OAP_2019[#All],3,TRUE)</f>
        <v>Por Ejecutar</v>
      </c>
      <c r="Y1542" s="150" t="e">
        <f>SUBTOTAL(9,$U$206:$U1542)</f>
        <v>#REF!</v>
      </c>
      <c r="Z1542" s="151" t="e">
        <f>SUBTOTAL(9,$V$206:$V1542)</f>
        <v>#REF!</v>
      </c>
      <c r="AA1542" s="159">
        <f>IFERROR(+Revisión_Avance_Periodo!$Z1542/Revisión_Avance_Periodo!$Y1542,0)</f>
        <v>0</v>
      </c>
      <c r="AB1542" s="126"/>
      <c r="AC1542" s="127"/>
      <c r="AD1542" s="125"/>
      <c r="AE1542" s="125"/>
      <c r="AF1542" s="128"/>
      <c r="AG1542" s="129"/>
      <c r="AH1542" s="150" t="e">
        <f>SUBTOTAL(9,$U$1514:$U1542)</f>
        <v>#REF!</v>
      </c>
      <c r="AI1542" s="151" t="e">
        <f>SUBTOTAL(9,$V$1514:$V1542)</f>
        <v>#REF!</v>
      </c>
      <c r="AJ1542" s="159">
        <f>IFERROR(+Revisión_Avance_Periodo!$Z1518/Revisión_Avance_Periodo!$Y1518,0)</f>
        <v>0</v>
      </c>
      <c r="AK1542" s="126"/>
      <c r="AL1542" s="127"/>
      <c r="AM1542" s="125"/>
      <c r="AN1542" s="125"/>
      <c r="AO1542" s="128"/>
      <c r="AP1542" s="129"/>
    </row>
    <row r="1543" spans="1:42" x14ac:dyDescent="0.25">
      <c r="A1543" s="97">
        <v>129</v>
      </c>
      <c r="B1543" s="435" t="e">
        <f>CONCATENATE(Revisión_Avance_Periodo!$D1519,";",Revisión_Avance_Periodo!$F1519,";",Revisión_Avance_Periodo!$L1519)</f>
        <v>#REF!</v>
      </c>
      <c r="C1543" s="435" t="e">
        <f t="shared" si="122"/>
        <v>#REF!</v>
      </c>
      <c r="D1543" s="123" t="e">
        <f>VLOOKUP($A1543,#REF!,3,FALSE)</f>
        <v>#REF!</v>
      </c>
      <c r="E1543" s="436" t="e">
        <f>VLOOKUP($A1543,#REF!,4,FALSE)</f>
        <v>#REF!</v>
      </c>
      <c r="F1543" s="103" t="e">
        <f>VLOOKUP($A1543,#REF!,5,FALSE)</f>
        <v>#REF!</v>
      </c>
      <c r="G1543" s="98" t="e">
        <f>VLOOKUP($A1543,#REF!,8,FALSE)</f>
        <v>#REF!</v>
      </c>
      <c r="H1543" s="93" t="e">
        <f>VLOOKUP($A1543,#REF!,7,FALSE)</f>
        <v>#REF!</v>
      </c>
      <c r="I1543" s="438" t="e">
        <f>VLOOKUP($A1543,#REF!,10,FALSE)</f>
        <v>#REF!</v>
      </c>
      <c r="J1543" s="98" t="e">
        <f>VLOOKUP($A1543,#REF!,11,FALSE)</f>
        <v>#REF!</v>
      </c>
      <c r="K1543" s="114" t="e">
        <f>VLOOKUP($A1543,#REF!,12,FALSE)</f>
        <v>#REF!</v>
      </c>
      <c r="L1543" s="98" t="e">
        <f>VLOOKUP($A1543,#REF!,13,FALSE)</f>
        <v>#REF!</v>
      </c>
      <c r="M1543" s="438" t="e">
        <f>VLOOKUP($A1543,#REF!,14,FALSE)</f>
        <v>#REF!</v>
      </c>
      <c r="N1543" s="103" t="e">
        <f>VLOOKUP($A1543,#REF!,15,FALSE)</f>
        <v>#REF!</v>
      </c>
      <c r="O1543" s="103" t="e">
        <f>VLOOKUP($A1543,#REF!,18,FALSE)</f>
        <v>#REF!</v>
      </c>
      <c r="P1543" s="93" t="e">
        <f>VLOOKUP($A1543,#REF!,41,FALSE)</f>
        <v>#REF!</v>
      </c>
      <c r="Q1543" s="115" t="e">
        <f>VLOOKUP(Revisión_Avance_Periodo!$L1519,#REF!,30,FALSE)</f>
        <v>#REF!</v>
      </c>
      <c r="R1543" s="116">
        <v>2019</v>
      </c>
      <c r="S1543" s="196">
        <v>43646</v>
      </c>
      <c r="T1543" s="124" t="s">
        <v>73</v>
      </c>
      <c r="U1543" s="147" t="e">
        <f>INDEX(#REF!,MATCH(Revisión_Avance_Periodo!$L1543,#REF!,0),MATCH(Revisión_Avance_Periodo!$T1543,#REF!,0))</f>
        <v>#REF!</v>
      </c>
      <c r="V1543" s="147" t="e">
        <f>INDEX(#REF!,MATCH(Revisión_Avance_Periodo!$L1543,#REF!,0),MATCH(Revisión_Avance_Periodo!$T1543,#REF!,0))</f>
        <v>#REF!</v>
      </c>
      <c r="W1543" s="118">
        <f>IFERROR((V1543/U1543),0)</f>
        <v>0</v>
      </c>
      <c r="X1543" s="124" t="str">
        <f>VLOOKUP(W1543,Tabla_Estado_Meta_OAP_2019[#All],3,TRUE)</f>
        <v>Por Ejecutar</v>
      </c>
      <c r="Y1543" s="150" t="e">
        <f>SUBTOTAL(9,$U$206:$U1543)</f>
        <v>#REF!</v>
      </c>
      <c r="Z1543" s="151" t="e">
        <f>SUBTOTAL(9,$V$206:$V1543)</f>
        <v>#REF!</v>
      </c>
      <c r="AA1543" s="159">
        <f>IFERROR(+Revisión_Avance_Periodo!$Z1543/Revisión_Avance_Periodo!$Y1543,0)</f>
        <v>0</v>
      </c>
      <c r="AB1543" s="126"/>
      <c r="AC1543" s="127"/>
      <c r="AD1543" s="125"/>
      <c r="AE1543" s="125"/>
      <c r="AF1543" s="128"/>
      <c r="AG1543" s="129"/>
      <c r="AH1543" s="150" t="e">
        <f>SUBTOTAL(9,$U$1514:$U1543)</f>
        <v>#REF!</v>
      </c>
      <c r="AI1543" s="151" t="e">
        <f>SUBTOTAL(9,$V$1514:$V1543)</f>
        <v>#REF!</v>
      </c>
      <c r="AJ1543" s="159">
        <f>IFERROR(+Revisión_Avance_Periodo!$Z1519/Revisión_Avance_Periodo!$Y1519,0)</f>
        <v>0</v>
      </c>
      <c r="AK1543" s="126"/>
      <c r="AL1543" s="127"/>
      <c r="AM1543" s="125"/>
      <c r="AN1543" s="125"/>
      <c r="AO1543" s="128"/>
      <c r="AP1543" s="129"/>
    </row>
    <row r="1544" spans="1:42" x14ac:dyDescent="0.25">
      <c r="A1544" s="92">
        <v>129</v>
      </c>
      <c r="B1544" s="435" t="e">
        <f>CONCATENATE(Revisión_Avance_Periodo!$D1520,";",Revisión_Avance_Periodo!$F1520,";",Revisión_Avance_Periodo!$L1520)</f>
        <v>#REF!</v>
      </c>
      <c r="C1544" s="435" t="e">
        <f t="shared" si="122"/>
        <v>#REF!</v>
      </c>
      <c r="D1544" s="114" t="e">
        <f>VLOOKUP($A1544,#REF!,3,FALSE)</f>
        <v>#REF!</v>
      </c>
      <c r="E1544" s="436" t="e">
        <f>VLOOKUP($A1544,#REF!,4,FALSE)</f>
        <v>#REF!</v>
      </c>
      <c r="F1544" s="102" t="e">
        <f>VLOOKUP($A1544,#REF!,5,FALSE)</f>
        <v>#REF!</v>
      </c>
      <c r="G1544" s="93" t="e">
        <f>VLOOKUP($A1544,#REF!,8,FALSE)</f>
        <v>#REF!</v>
      </c>
      <c r="H1544" s="93" t="e">
        <f>VLOOKUP($A1544,#REF!,7,FALSE)</f>
        <v>#REF!</v>
      </c>
      <c r="I1544" s="438" t="e">
        <f>VLOOKUP($A1544,#REF!,10,FALSE)</f>
        <v>#REF!</v>
      </c>
      <c r="J1544" s="93" t="e">
        <f>VLOOKUP($A1544,#REF!,11,FALSE)</f>
        <v>#REF!</v>
      </c>
      <c r="K1544" s="114" t="e">
        <f>VLOOKUP($A1544,#REF!,12,FALSE)</f>
        <v>#REF!</v>
      </c>
      <c r="L1544" s="93" t="e">
        <f>VLOOKUP($A1544,#REF!,13,FALSE)</f>
        <v>#REF!</v>
      </c>
      <c r="M1544" s="438" t="e">
        <f>VLOOKUP($A1544,#REF!,14,FALSE)</f>
        <v>#REF!</v>
      </c>
      <c r="N1544" s="102" t="e">
        <f>VLOOKUP($A1544,#REF!,15,FALSE)</f>
        <v>#REF!</v>
      </c>
      <c r="O1544" s="102" t="e">
        <f>VLOOKUP($A1544,#REF!,18,FALSE)</f>
        <v>#REF!</v>
      </c>
      <c r="P1544" s="93" t="e">
        <f>VLOOKUP($A1544,#REF!,41,FALSE)</f>
        <v>#REF!</v>
      </c>
      <c r="Q1544" s="115" t="e">
        <f>VLOOKUP(Revisión_Avance_Periodo!$L1520,#REF!,30,FALSE)</f>
        <v>#REF!</v>
      </c>
      <c r="R1544" s="116">
        <v>2019</v>
      </c>
      <c r="S1544" s="196">
        <v>43676</v>
      </c>
      <c r="T1544" s="116" t="s">
        <v>74</v>
      </c>
      <c r="U1544" s="147" t="e">
        <f>INDEX(#REF!,MATCH(Revisión_Avance_Periodo!$L1544,#REF!,0),MATCH(Revisión_Avance_Periodo!$T1544,#REF!,0))</f>
        <v>#REF!</v>
      </c>
      <c r="V1544" s="147" t="e">
        <f>INDEX(#REF!,MATCH(Revisión_Avance_Periodo!$L1544,#REF!,0),MATCH(Revisión_Avance_Periodo!$T1544,#REF!,0))</f>
        <v>#REF!</v>
      </c>
      <c r="W1544" s="118">
        <f>IFERROR((V1544/U1544),0)</f>
        <v>0</v>
      </c>
      <c r="X1544" s="116" t="str">
        <f>VLOOKUP(W1544,Tabla_Estado_Meta_OAP_2019[#All],3,TRUE)</f>
        <v>Por Ejecutar</v>
      </c>
      <c r="Y1544" s="150" t="e">
        <f>SUBTOTAL(9,$U$206:$U1544)</f>
        <v>#REF!</v>
      </c>
      <c r="Z1544" s="151" t="e">
        <f>SUBTOTAL(9,$V$206:$V1544)</f>
        <v>#REF!</v>
      </c>
      <c r="AA1544" s="159">
        <f>IFERROR(+Revisión_Avance_Periodo!$Z1544/Revisión_Avance_Periodo!$Y1544,0)</f>
        <v>0</v>
      </c>
      <c r="AB1544" s="126"/>
      <c r="AC1544" s="127"/>
      <c r="AD1544" s="125"/>
      <c r="AE1544" s="125"/>
      <c r="AF1544" s="128"/>
      <c r="AG1544" s="129"/>
      <c r="AH1544" s="150" t="e">
        <f>SUBTOTAL(9,$U$1514:$U1544)</f>
        <v>#REF!</v>
      </c>
      <c r="AI1544" s="151" t="e">
        <f>SUBTOTAL(9,$V$1514:$V1544)</f>
        <v>#REF!</v>
      </c>
      <c r="AJ1544" s="159">
        <f>IFERROR(+Revisión_Avance_Periodo!$Z1520/Revisión_Avance_Periodo!$Y1520,0)</f>
        <v>0</v>
      </c>
      <c r="AK1544" s="126"/>
      <c r="AL1544" s="127"/>
      <c r="AM1544" s="125"/>
      <c r="AN1544" s="125"/>
      <c r="AO1544" s="128"/>
      <c r="AP1544" s="129"/>
    </row>
    <row r="1545" spans="1:42" x14ac:dyDescent="0.25">
      <c r="A1545" s="97">
        <v>129</v>
      </c>
      <c r="B1545" s="435" t="e">
        <f>CONCATENATE(Revisión_Avance_Periodo!$D1521,";",Revisión_Avance_Periodo!$F1521,";",Revisión_Avance_Periodo!$L1521)</f>
        <v>#REF!</v>
      </c>
      <c r="C1545" s="435" t="e">
        <f t="shared" si="122"/>
        <v>#REF!</v>
      </c>
      <c r="D1545" s="123" t="e">
        <f>VLOOKUP($A1545,#REF!,3,FALSE)</f>
        <v>#REF!</v>
      </c>
      <c r="E1545" s="436" t="e">
        <f>VLOOKUP($A1545,#REF!,4,FALSE)</f>
        <v>#REF!</v>
      </c>
      <c r="F1545" s="103" t="e">
        <f>VLOOKUP($A1545,#REF!,5,FALSE)</f>
        <v>#REF!</v>
      </c>
      <c r="G1545" s="98" t="e">
        <f>VLOOKUP($A1545,#REF!,8,FALSE)</f>
        <v>#REF!</v>
      </c>
      <c r="H1545" s="93" t="e">
        <f>VLOOKUP($A1545,#REF!,7,FALSE)</f>
        <v>#REF!</v>
      </c>
      <c r="I1545" s="438" t="e">
        <f>VLOOKUP($A1545,#REF!,10,FALSE)</f>
        <v>#REF!</v>
      </c>
      <c r="J1545" s="98" t="e">
        <f>VLOOKUP($A1545,#REF!,11,FALSE)</f>
        <v>#REF!</v>
      </c>
      <c r="K1545" s="114" t="e">
        <f>VLOOKUP($A1545,#REF!,12,FALSE)</f>
        <v>#REF!</v>
      </c>
      <c r="L1545" s="98" t="e">
        <f>VLOOKUP($A1545,#REF!,13,FALSE)</f>
        <v>#REF!</v>
      </c>
      <c r="M1545" s="438" t="e">
        <f>VLOOKUP($A1545,#REF!,14,FALSE)</f>
        <v>#REF!</v>
      </c>
      <c r="N1545" s="103" t="e">
        <f>VLOOKUP($A1545,#REF!,15,FALSE)</f>
        <v>#REF!</v>
      </c>
      <c r="O1545" s="103" t="e">
        <f>VLOOKUP($A1545,#REF!,18,FALSE)</f>
        <v>#REF!</v>
      </c>
      <c r="P1545" s="93" t="e">
        <f>VLOOKUP($A1545,#REF!,41,FALSE)</f>
        <v>#REF!</v>
      </c>
      <c r="Q1545" s="115" t="e">
        <f>VLOOKUP(Revisión_Avance_Periodo!$L1521,#REF!,30,FALSE)</f>
        <v>#REF!</v>
      </c>
      <c r="R1545" s="116">
        <v>2019</v>
      </c>
      <c r="S1545" s="196">
        <v>43707</v>
      </c>
      <c r="T1545" s="124" t="s">
        <v>75</v>
      </c>
      <c r="U1545" s="147" t="e">
        <f>INDEX(#REF!,MATCH(Revisión_Avance_Periodo!$L1545,#REF!,0),MATCH(Revisión_Avance_Periodo!$T1545,#REF!,0))</f>
        <v>#REF!</v>
      </c>
      <c r="V1545" s="147" t="e">
        <f>INDEX(#REF!,MATCH(Revisión_Avance_Periodo!$L1545,#REF!,0),MATCH(Revisión_Avance_Periodo!$T1545,#REF!,0))</f>
        <v>#REF!</v>
      </c>
      <c r="W1545" s="131" t="e">
        <f>V1545/U1545</f>
        <v>#REF!</v>
      </c>
      <c r="X1545" s="124" t="e">
        <f>VLOOKUP(W1545,Tabla_Estado_Meta_OAP_2019[#All],3,TRUE)</f>
        <v>#REF!</v>
      </c>
      <c r="Y1545" s="150" t="e">
        <f>SUBTOTAL(9,$U$206:$U1545)</f>
        <v>#REF!</v>
      </c>
      <c r="Z1545" s="151" t="e">
        <f>SUBTOTAL(9,$V$206:$V1545)</f>
        <v>#REF!</v>
      </c>
      <c r="AA1545" s="159">
        <f>IFERROR(+Revisión_Avance_Periodo!$Z1545/Revisión_Avance_Periodo!$Y1545,0)</f>
        <v>0</v>
      </c>
      <c r="AB1545" s="126"/>
      <c r="AC1545" s="127"/>
      <c r="AD1545" s="125"/>
      <c r="AE1545" s="125"/>
      <c r="AF1545" s="128"/>
      <c r="AG1545" s="129"/>
      <c r="AH1545" s="150" t="e">
        <f>SUBTOTAL(9,$U$1514:$U1545)</f>
        <v>#REF!</v>
      </c>
      <c r="AI1545" s="151" t="e">
        <f>SUBTOTAL(9,$V$1514:$V1545)</f>
        <v>#REF!</v>
      </c>
      <c r="AJ1545" s="159">
        <f>IFERROR(+Revisión_Avance_Periodo!$Z1521/Revisión_Avance_Periodo!$Y1521,0)</f>
        <v>0</v>
      </c>
      <c r="AK1545" s="126"/>
      <c r="AL1545" s="127"/>
      <c r="AM1545" s="125"/>
      <c r="AN1545" s="125"/>
      <c r="AO1545" s="128"/>
      <c r="AP1545" s="129"/>
    </row>
    <row r="1546" spans="1:42" x14ac:dyDescent="0.25">
      <c r="A1546" s="92">
        <v>129</v>
      </c>
      <c r="B1546" s="435" t="e">
        <f>CONCATENATE(Revisión_Avance_Periodo!$D1522,";",Revisión_Avance_Periodo!$F1522,";",Revisión_Avance_Periodo!$L1522)</f>
        <v>#REF!</v>
      </c>
      <c r="C1546" s="435" t="e">
        <f t="shared" si="122"/>
        <v>#REF!</v>
      </c>
      <c r="D1546" s="114" t="e">
        <f>VLOOKUP($A1546,#REF!,3,FALSE)</f>
        <v>#REF!</v>
      </c>
      <c r="E1546" s="436" t="e">
        <f>VLOOKUP($A1546,#REF!,4,FALSE)</f>
        <v>#REF!</v>
      </c>
      <c r="F1546" s="102" t="e">
        <f>VLOOKUP($A1546,#REF!,5,FALSE)</f>
        <v>#REF!</v>
      </c>
      <c r="G1546" s="93" t="e">
        <f>VLOOKUP($A1546,#REF!,8,FALSE)</f>
        <v>#REF!</v>
      </c>
      <c r="H1546" s="93" t="e">
        <f>VLOOKUP($A1546,#REF!,7,FALSE)</f>
        <v>#REF!</v>
      </c>
      <c r="I1546" s="438" t="e">
        <f>VLOOKUP($A1546,#REF!,10,FALSE)</f>
        <v>#REF!</v>
      </c>
      <c r="J1546" s="93" t="e">
        <f>VLOOKUP($A1546,#REF!,11,FALSE)</f>
        <v>#REF!</v>
      </c>
      <c r="K1546" s="114" t="e">
        <f>VLOOKUP($A1546,#REF!,12,FALSE)</f>
        <v>#REF!</v>
      </c>
      <c r="L1546" s="93" t="e">
        <f>VLOOKUP($A1546,#REF!,13,FALSE)</f>
        <v>#REF!</v>
      </c>
      <c r="M1546" s="438" t="e">
        <f>VLOOKUP($A1546,#REF!,14,FALSE)</f>
        <v>#REF!</v>
      </c>
      <c r="N1546" s="102" t="e">
        <f>VLOOKUP($A1546,#REF!,15,FALSE)</f>
        <v>#REF!</v>
      </c>
      <c r="O1546" s="102" t="e">
        <f>VLOOKUP($A1546,#REF!,18,FALSE)</f>
        <v>#REF!</v>
      </c>
      <c r="P1546" s="93" t="e">
        <f>VLOOKUP($A1546,#REF!,41,FALSE)</f>
        <v>#REF!</v>
      </c>
      <c r="Q1546" s="115" t="e">
        <f>VLOOKUP(Revisión_Avance_Periodo!$L1522,#REF!,30,FALSE)</f>
        <v>#REF!</v>
      </c>
      <c r="R1546" s="116">
        <v>2019</v>
      </c>
      <c r="S1546" s="196">
        <v>43738</v>
      </c>
      <c r="T1546" s="116" t="s">
        <v>76</v>
      </c>
      <c r="U1546" s="147" t="e">
        <f>INDEX(#REF!,MATCH(Revisión_Avance_Periodo!$L1546,#REF!,0),MATCH(Revisión_Avance_Periodo!$T1546,#REF!,0))</f>
        <v>#REF!</v>
      </c>
      <c r="V1546" s="147" t="e">
        <f>INDEX(#REF!,MATCH(Revisión_Avance_Periodo!$L1546,#REF!,0),MATCH(Revisión_Avance_Periodo!$T1546,#REF!,0))</f>
        <v>#REF!</v>
      </c>
      <c r="W1546" s="118">
        <f>IFERROR((V1546/U1546),0)</f>
        <v>0</v>
      </c>
      <c r="X1546" s="116" t="str">
        <f>VLOOKUP(W1546,Tabla_Estado_Meta_OAP_2019[#All],3,TRUE)</f>
        <v>Por Ejecutar</v>
      </c>
      <c r="Y1546" s="150" t="e">
        <f>SUBTOTAL(9,$U$206:$U1546)</f>
        <v>#REF!</v>
      </c>
      <c r="Z1546" s="151" t="e">
        <f>SUBTOTAL(9,$V$206:$V1546)</f>
        <v>#REF!</v>
      </c>
      <c r="AA1546" s="159">
        <f>IFERROR(+Revisión_Avance_Periodo!$Z1546/Revisión_Avance_Periodo!$Y1546,0)</f>
        <v>0</v>
      </c>
      <c r="AB1546" s="126"/>
      <c r="AC1546" s="127"/>
      <c r="AD1546" s="125"/>
      <c r="AE1546" s="125"/>
      <c r="AF1546" s="128"/>
      <c r="AG1546" s="129"/>
      <c r="AH1546" s="150" t="e">
        <f>SUBTOTAL(9,$U$1514:$U1546)</f>
        <v>#REF!</v>
      </c>
      <c r="AI1546" s="151" t="e">
        <f>SUBTOTAL(9,$V$1514:$V1546)</f>
        <v>#REF!</v>
      </c>
      <c r="AJ1546" s="159">
        <f>IFERROR(+Revisión_Avance_Periodo!$Z1522/Revisión_Avance_Periodo!$Y1522,0)</f>
        <v>0</v>
      </c>
      <c r="AK1546" s="126"/>
      <c r="AL1546" s="127"/>
      <c r="AM1546" s="125"/>
      <c r="AN1546" s="125"/>
      <c r="AO1546" s="128"/>
      <c r="AP1546" s="129"/>
    </row>
    <row r="1547" spans="1:42" x14ac:dyDescent="0.25">
      <c r="A1547" s="97">
        <v>129</v>
      </c>
      <c r="B1547" s="435" t="e">
        <f>CONCATENATE(Revisión_Avance_Periodo!$D1523,";",Revisión_Avance_Periodo!$F1523,";",Revisión_Avance_Periodo!$L1523)</f>
        <v>#REF!</v>
      </c>
      <c r="C1547" s="435" t="e">
        <f t="shared" si="122"/>
        <v>#REF!</v>
      </c>
      <c r="D1547" s="123" t="e">
        <f>VLOOKUP($A1547,#REF!,3,FALSE)</f>
        <v>#REF!</v>
      </c>
      <c r="E1547" s="436" t="e">
        <f>VLOOKUP($A1547,#REF!,4,FALSE)</f>
        <v>#REF!</v>
      </c>
      <c r="F1547" s="103" t="e">
        <f>VLOOKUP($A1547,#REF!,5,FALSE)</f>
        <v>#REF!</v>
      </c>
      <c r="G1547" s="98" t="e">
        <f>VLOOKUP($A1547,#REF!,8,FALSE)</f>
        <v>#REF!</v>
      </c>
      <c r="H1547" s="93" t="e">
        <f>VLOOKUP($A1547,#REF!,7,FALSE)</f>
        <v>#REF!</v>
      </c>
      <c r="I1547" s="438" t="e">
        <f>VLOOKUP($A1547,#REF!,10,FALSE)</f>
        <v>#REF!</v>
      </c>
      <c r="J1547" s="98" t="e">
        <f>VLOOKUP($A1547,#REF!,11,FALSE)</f>
        <v>#REF!</v>
      </c>
      <c r="K1547" s="114" t="e">
        <f>VLOOKUP($A1547,#REF!,12,FALSE)</f>
        <v>#REF!</v>
      </c>
      <c r="L1547" s="98" t="e">
        <f>VLOOKUP($A1547,#REF!,13,FALSE)</f>
        <v>#REF!</v>
      </c>
      <c r="M1547" s="438" t="e">
        <f>VLOOKUP($A1547,#REF!,14,FALSE)</f>
        <v>#REF!</v>
      </c>
      <c r="N1547" s="103" t="e">
        <f>VLOOKUP($A1547,#REF!,15,FALSE)</f>
        <v>#REF!</v>
      </c>
      <c r="O1547" s="103" t="e">
        <f>VLOOKUP($A1547,#REF!,18,FALSE)</f>
        <v>#REF!</v>
      </c>
      <c r="P1547" s="93" t="e">
        <f>VLOOKUP($A1547,#REF!,41,FALSE)</f>
        <v>#REF!</v>
      </c>
      <c r="Q1547" s="115" t="e">
        <f>VLOOKUP(Revisión_Avance_Periodo!$L1523,#REF!,30,FALSE)</f>
        <v>#REF!</v>
      </c>
      <c r="R1547" s="116">
        <v>2019</v>
      </c>
      <c r="S1547" s="196">
        <v>43768</v>
      </c>
      <c r="T1547" s="124" t="s">
        <v>77</v>
      </c>
      <c r="U1547" s="147" t="e">
        <f>INDEX(#REF!,MATCH(Revisión_Avance_Periodo!$L1547,#REF!,0),MATCH(Revisión_Avance_Periodo!$T1547,#REF!,0))</f>
        <v>#REF!</v>
      </c>
      <c r="V1547" s="147" t="e">
        <f>INDEX(#REF!,MATCH(Revisión_Avance_Periodo!$L1547,#REF!,0),MATCH(Revisión_Avance_Periodo!$T1547,#REF!,0))</f>
        <v>#REF!</v>
      </c>
      <c r="W1547" s="118">
        <f>IFERROR((V1547/U1547),0)</f>
        <v>0</v>
      </c>
      <c r="X1547" s="124" t="str">
        <f>VLOOKUP(W1547,Tabla_Estado_Meta_OAP_2019[#All],3,TRUE)</f>
        <v>Por Ejecutar</v>
      </c>
      <c r="Y1547" s="150" t="e">
        <f>SUBTOTAL(9,$U$206:$U1547)</f>
        <v>#REF!</v>
      </c>
      <c r="Z1547" s="151" t="e">
        <f>SUBTOTAL(9,$V$206:$V1547)</f>
        <v>#REF!</v>
      </c>
      <c r="AA1547" s="159">
        <f>IFERROR(+Revisión_Avance_Periodo!$Z1547/Revisión_Avance_Periodo!$Y1547,0)</f>
        <v>0</v>
      </c>
      <c r="AB1547" s="126"/>
      <c r="AC1547" s="127"/>
      <c r="AD1547" s="125"/>
      <c r="AE1547" s="125"/>
      <c r="AF1547" s="128"/>
      <c r="AG1547" s="129"/>
      <c r="AH1547" s="150" t="e">
        <f>SUBTOTAL(9,$U$1514:$U1547)</f>
        <v>#REF!</v>
      </c>
      <c r="AI1547" s="151" t="e">
        <f>SUBTOTAL(9,$V$1514:$V1547)</f>
        <v>#REF!</v>
      </c>
      <c r="AJ1547" s="159">
        <f>IFERROR(+Revisión_Avance_Periodo!$Z1523/Revisión_Avance_Periodo!$Y1523,0)</f>
        <v>0</v>
      </c>
      <c r="AK1547" s="126"/>
      <c r="AL1547" s="127"/>
      <c r="AM1547" s="125"/>
      <c r="AN1547" s="125"/>
      <c r="AO1547" s="128"/>
      <c r="AP1547" s="129"/>
    </row>
    <row r="1548" spans="1:42" x14ac:dyDescent="0.25">
      <c r="A1548" s="92">
        <v>129</v>
      </c>
      <c r="B1548" s="435" t="e">
        <f>CONCATENATE(Revisión_Avance_Periodo!$D1524,";",Revisión_Avance_Periodo!$F1524,";",Revisión_Avance_Periodo!$L1524)</f>
        <v>#REF!</v>
      </c>
      <c r="C1548" s="435" t="e">
        <f t="shared" si="122"/>
        <v>#REF!</v>
      </c>
      <c r="D1548" s="114" t="e">
        <f>VLOOKUP($A1548,#REF!,3,FALSE)</f>
        <v>#REF!</v>
      </c>
      <c r="E1548" s="436" t="e">
        <f>VLOOKUP($A1548,#REF!,4,FALSE)</f>
        <v>#REF!</v>
      </c>
      <c r="F1548" s="102" t="e">
        <f>VLOOKUP($A1548,#REF!,5,FALSE)</f>
        <v>#REF!</v>
      </c>
      <c r="G1548" s="93" t="e">
        <f>VLOOKUP($A1548,#REF!,8,FALSE)</f>
        <v>#REF!</v>
      </c>
      <c r="H1548" s="93" t="e">
        <f>VLOOKUP($A1548,#REF!,7,FALSE)</f>
        <v>#REF!</v>
      </c>
      <c r="I1548" s="438" t="e">
        <f>VLOOKUP($A1548,#REF!,10,FALSE)</f>
        <v>#REF!</v>
      </c>
      <c r="J1548" s="93" t="e">
        <f>VLOOKUP($A1548,#REF!,11,FALSE)</f>
        <v>#REF!</v>
      </c>
      <c r="K1548" s="114" t="e">
        <f>VLOOKUP($A1548,#REF!,12,FALSE)</f>
        <v>#REF!</v>
      </c>
      <c r="L1548" s="93" t="e">
        <f>VLOOKUP($A1548,#REF!,13,FALSE)</f>
        <v>#REF!</v>
      </c>
      <c r="M1548" s="438" t="e">
        <f>VLOOKUP($A1548,#REF!,14,FALSE)</f>
        <v>#REF!</v>
      </c>
      <c r="N1548" s="102" t="e">
        <f>VLOOKUP($A1548,#REF!,15,FALSE)</f>
        <v>#REF!</v>
      </c>
      <c r="O1548" s="102" t="e">
        <f>VLOOKUP($A1548,#REF!,18,FALSE)</f>
        <v>#REF!</v>
      </c>
      <c r="P1548" s="93" t="e">
        <f>VLOOKUP($A1548,#REF!,41,FALSE)</f>
        <v>#REF!</v>
      </c>
      <c r="Q1548" s="115" t="e">
        <f>VLOOKUP(Revisión_Avance_Periodo!$L1524,#REF!,30,FALSE)</f>
        <v>#REF!</v>
      </c>
      <c r="R1548" s="116">
        <v>2019</v>
      </c>
      <c r="S1548" s="196">
        <v>43799</v>
      </c>
      <c r="T1548" s="116" t="s">
        <v>78</v>
      </c>
      <c r="U1548" s="147" t="e">
        <f>INDEX(#REF!,MATCH(Revisión_Avance_Periodo!$L1548,#REF!,0),MATCH(Revisión_Avance_Periodo!$T1548,#REF!,0))</f>
        <v>#REF!</v>
      </c>
      <c r="V1548" s="147" t="e">
        <f>INDEX(#REF!,MATCH(Revisión_Avance_Periodo!$L1548,#REF!,0),MATCH(Revisión_Avance_Periodo!$T1548,#REF!,0))</f>
        <v>#REF!</v>
      </c>
      <c r="W1548" s="118">
        <f>IFERROR((V1548/U1548),0)</f>
        <v>0</v>
      </c>
      <c r="X1548" s="116" t="str">
        <f>VLOOKUP(W1548,Tabla_Estado_Meta_OAP_2019[#All],3,TRUE)</f>
        <v>Por Ejecutar</v>
      </c>
      <c r="Y1548" s="150" t="e">
        <f>SUBTOTAL(9,$U$206:$U1548)</f>
        <v>#REF!</v>
      </c>
      <c r="Z1548" s="151" t="e">
        <f>SUBTOTAL(9,$V$206:$V1548)</f>
        <v>#REF!</v>
      </c>
      <c r="AA1548" s="159">
        <f>IFERROR(+Revisión_Avance_Periodo!$Z1548/Revisión_Avance_Periodo!$Y1548,0)</f>
        <v>0</v>
      </c>
      <c r="AB1548" s="126"/>
      <c r="AC1548" s="127"/>
      <c r="AD1548" s="125"/>
      <c r="AE1548" s="125"/>
      <c r="AF1548" s="128"/>
      <c r="AG1548" s="129"/>
      <c r="AH1548" s="150" t="e">
        <f>SUBTOTAL(9,$U$1514:$U1548)</f>
        <v>#REF!</v>
      </c>
      <c r="AI1548" s="151" t="e">
        <f>SUBTOTAL(9,$V$1514:$V1548)</f>
        <v>#REF!</v>
      </c>
      <c r="AJ1548" s="159">
        <f>IFERROR(+Revisión_Avance_Periodo!$Z1524/Revisión_Avance_Periodo!$Y1524,0)</f>
        <v>0</v>
      </c>
      <c r="AK1548" s="126"/>
      <c r="AL1548" s="127"/>
      <c r="AM1548" s="125"/>
      <c r="AN1548" s="125"/>
      <c r="AO1548" s="128"/>
      <c r="AP1548" s="129"/>
    </row>
    <row r="1549" spans="1:42" ht="15.75" thickBot="1" x14ac:dyDescent="0.3">
      <c r="A1549" s="97">
        <v>129</v>
      </c>
      <c r="B1549" s="435" t="e">
        <f>CONCATENATE(Revisión_Avance_Periodo!$D1525,";",Revisión_Avance_Periodo!$F1525,";",Revisión_Avance_Periodo!$L1525)</f>
        <v>#REF!</v>
      </c>
      <c r="C1549" s="435" t="e">
        <f t="shared" si="122"/>
        <v>#REF!</v>
      </c>
      <c r="D1549" s="123" t="e">
        <f>VLOOKUP($A1549,#REF!,3,FALSE)</f>
        <v>#REF!</v>
      </c>
      <c r="E1549" s="436" t="e">
        <f>VLOOKUP($A1549,#REF!,4,FALSE)</f>
        <v>#REF!</v>
      </c>
      <c r="F1549" s="103" t="e">
        <f>VLOOKUP($A1549,#REF!,5,FALSE)</f>
        <v>#REF!</v>
      </c>
      <c r="G1549" s="98" t="e">
        <f>VLOOKUP($A1549,#REF!,8,FALSE)</f>
        <v>#REF!</v>
      </c>
      <c r="H1549" s="93" t="e">
        <f>VLOOKUP($A1549,#REF!,7,FALSE)</f>
        <v>#REF!</v>
      </c>
      <c r="I1549" s="438" t="e">
        <f>VLOOKUP($A1549,#REF!,10,FALSE)</f>
        <v>#REF!</v>
      </c>
      <c r="J1549" s="98" t="e">
        <f>VLOOKUP($A1549,#REF!,11,FALSE)</f>
        <v>#REF!</v>
      </c>
      <c r="K1549" s="114" t="e">
        <f>VLOOKUP($A1549,#REF!,12,FALSE)</f>
        <v>#REF!</v>
      </c>
      <c r="L1549" s="98" t="e">
        <f>VLOOKUP($A1549,#REF!,13,FALSE)</f>
        <v>#REF!</v>
      </c>
      <c r="M1549" s="438" t="e">
        <f>VLOOKUP($A1549,#REF!,14,FALSE)</f>
        <v>#REF!</v>
      </c>
      <c r="N1549" s="103" t="e">
        <f>VLOOKUP($A1549,#REF!,15,FALSE)</f>
        <v>#REF!</v>
      </c>
      <c r="O1549" s="103" t="e">
        <f>VLOOKUP($A1549,#REF!,18,FALSE)</f>
        <v>#REF!</v>
      </c>
      <c r="P1549" s="93" t="e">
        <f>VLOOKUP($A1549,#REF!,41,FALSE)</f>
        <v>#REF!</v>
      </c>
      <c r="Q1549" s="115" t="e">
        <f>VLOOKUP(Revisión_Avance_Periodo!$L1525,#REF!,30,FALSE)</f>
        <v>#REF!</v>
      </c>
      <c r="R1549" s="116">
        <v>2019</v>
      </c>
      <c r="S1549" s="196">
        <v>43829</v>
      </c>
      <c r="T1549" s="124" t="s">
        <v>79</v>
      </c>
      <c r="U1549" s="147" t="e">
        <f>INDEX(#REF!,MATCH(Revisión_Avance_Periodo!$L1549,#REF!,0),MATCH(Revisión_Avance_Periodo!$T1549,#REF!,0))</f>
        <v>#REF!</v>
      </c>
      <c r="V1549" s="147" t="e">
        <f>INDEX(#REF!,MATCH(Revisión_Avance_Periodo!$L1549,#REF!,0),MATCH(Revisión_Avance_Periodo!$T1549,#REF!,0))</f>
        <v>#REF!</v>
      </c>
      <c r="W1549" s="131" t="e">
        <f>V1549/U1549</f>
        <v>#REF!</v>
      </c>
      <c r="X1549" s="124" t="e">
        <f>VLOOKUP(W1549,Tabla_Estado_Meta_OAP_2019[#All],3,TRUE)</f>
        <v>#REF!</v>
      </c>
      <c r="Y1549" s="150" t="e">
        <f>SUBTOTAL(9,$U$206:$U1549)</f>
        <v>#REF!</v>
      </c>
      <c r="Z1549" s="151" t="e">
        <f>SUBTOTAL(9,$V$206:$V1549)</f>
        <v>#REF!</v>
      </c>
      <c r="AA1549" s="159">
        <f>IFERROR(+Revisión_Avance_Periodo!$Z1549/Revisión_Avance_Periodo!$Y1549,0)</f>
        <v>0</v>
      </c>
      <c r="AB1549" s="126"/>
      <c r="AC1549" s="127"/>
      <c r="AD1549" s="125"/>
      <c r="AE1549" s="125"/>
      <c r="AF1549" s="128"/>
      <c r="AG1549" s="129"/>
      <c r="AH1549" s="150" t="e">
        <f>SUBTOTAL(9,$U$1514:$U1549)</f>
        <v>#REF!</v>
      </c>
      <c r="AI1549" s="151" t="e">
        <f>SUBTOTAL(9,$V$1514:$V1549)</f>
        <v>#REF!</v>
      </c>
      <c r="AJ1549" s="159">
        <f>IFERROR(+Revisión_Avance_Periodo!$Z1525/Revisión_Avance_Periodo!$Y1525,0)</f>
        <v>0</v>
      </c>
      <c r="AK1549" s="126"/>
      <c r="AL1549" s="127"/>
      <c r="AM1549" s="125"/>
      <c r="AN1549" s="125"/>
      <c r="AO1549" s="128"/>
      <c r="AP1549" s="129"/>
    </row>
    <row r="1550" spans="1:42" x14ac:dyDescent="0.25">
      <c r="A1550" s="92">
        <v>130</v>
      </c>
      <c r="B1550" s="435" t="e">
        <f>CONCATENATE(Revisión_Avance_Periodo!$D1526,";",Revisión_Avance_Periodo!$F1526,";",Revisión_Avance_Periodo!$L1526)</f>
        <v>#REF!</v>
      </c>
      <c r="C1550" s="435" t="e">
        <f t="shared" si="122"/>
        <v>#REF!</v>
      </c>
      <c r="D1550" s="114" t="e">
        <f>VLOOKUP($A1550,#REF!,3,FALSE)</f>
        <v>#REF!</v>
      </c>
      <c r="E1550" s="436" t="e">
        <f>VLOOKUP($A1550,#REF!,4,FALSE)</f>
        <v>#REF!</v>
      </c>
      <c r="F1550" s="102" t="e">
        <f>VLOOKUP($A1550,#REF!,5,FALSE)</f>
        <v>#REF!</v>
      </c>
      <c r="G1550" s="93" t="e">
        <f>VLOOKUP($A1550,#REF!,8,FALSE)</f>
        <v>#REF!</v>
      </c>
      <c r="H1550" s="93" t="e">
        <f>VLOOKUP($A1550,#REF!,7,FALSE)</f>
        <v>#REF!</v>
      </c>
      <c r="I1550" s="438" t="e">
        <f>VLOOKUP($A1550,#REF!,10,FALSE)</f>
        <v>#REF!</v>
      </c>
      <c r="J1550" s="93" t="e">
        <f>VLOOKUP($A1550,#REF!,11,FALSE)</f>
        <v>#REF!</v>
      </c>
      <c r="K1550" s="114" t="e">
        <f>VLOOKUP($A1550,#REF!,12,FALSE)</f>
        <v>#REF!</v>
      </c>
      <c r="L1550" s="93" t="e">
        <f>VLOOKUP($A1550,#REF!,13,FALSE)</f>
        <v>#REF!</v>
      </c>
      <c r="M1550" s="438" t="e">
        <f>VLOOKUP($A1550,#REF!,14,FALSE)</f>
        <v>#REF!</v>
      </c>
      <c r="N1550" s="102" t="e">
        <f>VLOOKUP($A1550,#REF!,15,FALSE)</f>
        <v>#REF!</v>
      </c>
      <c r="O1550" s="102" t="e">
        <f>VLOOKUP($A1550,#REF!,18,FALSE)</f>
        <v>#REF!</v>
      </c>
      <c r="P1550" s="93" t="e">
        <f>VLOOKUP($A1550,#REF!,41,FALSE)</f>
        <v>#REF!</v>
      </c>
      <c r="Q1550" s="115" t="e">
        <f>VLOOKUP(Revisión_Avance_Periodo!$L1526,#REF!,30,FALSE)</f>
        <v>#REF!</v>
      </c>
      <c r="R1550" s="116">
        <v>2019</v>
      </c>
      <c r="S1550" s="196">
        <v>43495</v>
      </c>
      <c r="T1550" s="116" t="s">
        <v>68</v>
      </c>
      <c r="U1550" s="147" t="e">
        <f>INDEX(#REF!,MATCH(Revisión_Avance_Periodo!$L1550,#REF!,0),MATCH(Revisión_Avance_Periodo!$T1550,#REF!,0))</f>
        <v>#REF!</v>
      </c>
      <c r="V1550" s="147" t="e">
        <f>INDEX(#REF!,MATCH(Revisión_Avance_Periodo!$L1550,#REF!,0),MATCH(Revisión_Avance_Periodo!$T1550,#REF!,0))</f>
        <v>#REF!</v>
      </c>
      <c r="W1550" s="118">
        <f>IFERROR((V1550/U1550),0)</f>
        <v>0</v>
      </c>
      <c r="X1550" s="116" t="str">
        <f>VLOOKUP(W1550,Tabla_Estado_Meta_OAP_2019[#All],3,TRUE)</f>
        <v>Por Ejecutar</v>
      </c>
      <c r="Y1550" s="148" t="e">
        <f>SUBTOTAL(9,$U$206:$U1550)</f>
        <v>#REF!</v>
      </c>
      <c r="Z1550" s="149" t="e">
        <f>SUBTOTAL(9,$V$206:$V1550)</f>
        <v>#REF!</v>
      </c>
      <c r="AA1550" s="162">
        <f>IFERROR(+Revisión_Avance_Periodo!$Z1550/Revisión_Avance_Periodo!$Y1550,0)</f>
        <v>0</v>
      </c>
      <c r="AB1550" s="448" t="e">
        <f>SUBTOTAL(9,U1550:U1561)</f>
        <v>#REF!</v>
      </c>
      <c r="AC1550" s="449" t="e">
        <f>SUBTOTAL(9,V1550:V1561)</f>
        <v>#REF!</v>
      </c>
      <c r="AD1550" s="119" t="e">
        <f>+AC1550/AB1550</f>
        <v>#REF!</v>
      </c>
      <c r="AE1550" s="119" t="e">
        <f>100%-Revisión_Avance_Periodo!$AD1550</f>
        <v>#REF!</v>
      </c>
      <c r="AF1550" s="121" t="e">
        <f>VLOOKUP(AD1550,Tabla_Estado_Meta_OAP_2019[],3,TRUE)</f>
        <v>#REF!</v>
      </c>
      <c r="AG1550" s="122" t="e">
        <f>Revisión_Avance_Periodo!$AD1550*Revisión_Avance_Periodo!$Q1550</f>
        <v>#REF!</v>
      </c>
      <c r="AH1550" s="148" t="e">
        <f>SUBTOTAL(9,$U$1526:$U1550)</f>
        <v>#REF!</v>
      </c>
      <c r="AI1550" s="149" t="e">
        <f>SUBTOTAL(9,$V$1526:$V1550)</f>
        <v>#REF!</v>
      </c>
      <c r="AJ1550" s="162">
        <f>IFERROR(+Revisión_Avance_Periodo!$Z1526/Revisión_Avance_Periodo!$Y1526,0)</f>
        <v>0</v>
      </c>
      <c r="AK1550" s="448" t="e">
        <f>SUBTOTAL(9,AD1550:AD1561)</f>
        <v>#REF!</v>
      </c>
      <c r="AL1550" s="449" t="e">
        <f>SUBTOTAL(9,AE1550:AE1561)</f>
        <v>#REF!</v>
      </c>
      <c r="AM1550" s="119" t="e">
        <f>+AL1550/AK1550</f>
        <v>#REF!</v>
      </c>
      <c r="AN1550" s="119" t="e">
        <f>100%-Revisión_Avance_Periodo!$AD1526</f>
        <v>#REF!</v>
      </c>
      <c r="AO1550" s="121" t="e">
        <f>VLOOKUP(AM1550,Tabla_Estado_Meta_OAP_2019[],3,TRUE)</f>
        <v>#REF!</v>
      </c>
      <c r="AP1550" s="122" t="e">
        <f>Revisión_Avance_Periodo!$AD1526*Revisión_Avance_Periodo!$Q1526</f>
        <v>#REF!</v>
      </c>
    </row>
    <row r="1551" spans="1:42" x14ac:dyDescent="0.25">
      <c r="A1551" s="97">
        <v>130</v>
      </c>
      <c r="B1551" s="435" t="e">
        <f>CONCATENATE(Revisión_Avance_Periodo!$D1527,";",Revisión_Avance_Periodo!$F1527,";",Revisión_Avance_Periodo!$L1527)</f>
        <v>#REF!</v>
      </c>
      <c r="C1551" s="435" t="e">
        <f t="shared" si="122"/>
        <v>#REF!</v>
      </c>
      <c r="D1551" s="123" t="e">
        <f>VLOOKUP($A1551,#REF!,3,FALSE)</f>
        <v>#REF!</v>
      </c>
      <c r="E1551" s="436" t="e">
        <f>VLOOKUP($A1551,#REF!,4,FALSE)</f>
        <v>#REF!</v>
      </c>
      <c r="F1551" s="103" t="e">
        <f>VLOOKUP($A1551,#REF!,5,FALSE)</f>
        <v>#REF!</v>
      </c>
      <c r="G1551" s="98" t="e">
        <f>VLOOKUP($A1551,#REF!,8,FALSE)</f>
        <v>#REF!</v>
      </c>
      <c r="H1551" s="93" t="e">
        <f>VLOOKUP($A1551,#REF!,7,FALSE)</f>
        <v>#REF!</v>
      </c>
      <c r="I1551" s="438" t="e">
        <f>VLOOKUP($A1551,#REF!,10,FALSE)</f>
        <v>#REF!</v>
      </c>
      <c r="J1551" s="98" t="e">
        <f>VLOOKUP($A1551,#REF!,11,FALSE)</f>
        <v>#REF!</v>
      </c>
      <c r="K1551" s="114" t="e">
        <f>VLOOKUP($A1551,#REF!,12,FALSE)</f>
        <v>#REF!</v>
      </c>
      <c r="L1551" s="98" t="e">
        <f>VLOOKUP($A1551,#REF!,13,FALSE)</f>
        <v>#REF!</v>
      </c>
      <c r="M1551" s="438" t="e">
        <f>VLOOKUP($A1551,#REF!,14,FALSE)</f>
        <v>#REF!</v>
      </c>
      <c r="N1551" s="103" t="e">
        <f>VLOOKUP($A1551,#REF!,15,FALSE)</f>
        <v>#REF!</v>
      </c>
      <c r="O1551" s="103" t="e">
        <f>VLOOKUP($A1551,#REF!,18,FALSE)</f>
        <v>#REF!</v>
      </c>
      <c r="P1551" s="93" t="e">
        <f>VLOOKUP($A1551,#REF!,41,FALSE)</f>
        <v>#REF!</v>
      </c>
      <c r="Q1551" s="115" t="e">
        <f>VLOOKUP(Revisión_Avance_Periodo!$L1527,#REF!,30,FALSE)</f>
        <v>#REF!</v>
      </c>
      <c r="R1551" s="116">
        <v>2019</v>
      </c>
      <c r="S1551" s="196">
        <v>43524</v>
      </c>
      <c r="T1551" s="124" t="s">
        <v>69</v>
      </c>
      <c r="U1551" s="147" t="e">
        <f>INDEX(#REF!,MATCH(Revisión_Avance_Periodo!$L1551,#REF!,0),MATCH(Revisión_Avance_Periodo!$T1551,#REF!,0))</f>
        <v>#REF!</v>
      </c>
      <c r="V1551" s="147" t="e">
        <f>INDEX(#REF!,MATCH(Revisión_Avance_Periodo!$L1551,#REF!,0),MATCH(Revisión_Avance_Periodo!$T1551,#REF!,0))</f>
        <v>#REF!</v>
      </c>
      <c r="W1551" s="118">
        <f>IFERROR((V1551/U1551),0)</f>
        <v>0</v>
      </c>
      <c r="X1551" s="124" t="str">
        <f>VLOOKUP(W1551,Tabla_Estado_Meta_OAP_2019[#All],3,TRUE)</f>
        <v>Por Ejecutar</v>
      </c>
      <c r="Y1551" s="150" t="e">
        <f>SUBTOTAL(9,$U$206:$U1551)</f>
        <v>#REF!</v>
      </c>
      <c r="Z1551" s="151" t="e">
        <f>SUBTOTAL(9,$V$206:$V1551)</f>
        <v>#REF!</v>
      </c>
      <c r="AA1551" s="159">
        <f>IFERROR(+Revisión_Avance_Periodo!$Z1551/Revisión_Avance_Periodo!$Y1551,0)</f>
        <v>0</v>
      </c>
      <c r="AB1551" s="126"/>
      <c r="AC1551" s="127"/>
      <c r="AD1551" s="125"/>
      <c r="AE1551" s="125"/>
      <c r="AF1551" s="128"/>
      <c r="AG1551" s="129"/>
      <c r="AH1551" s="150" t="e">
        <f>SUBTOTAL(9,$U$1526:$U1551)</f>
        <v>#REF!</v>
      </c>
      <c r="AI1551" s="151" t="e">
        <f>SUBTOTAL(9,$V$1526:$V1551)</f>
        <v>#REF!</v>
      </c>
      <c r="AJ1551" s="159">
        <f>IFERROR(+Revisión_Avance_Periodo!$Z1527/Revisión_Avance_Periodo!$Y1527,0)</f>
        <v>0</v>
      </c>
      <c r="AK1551" s="126"/>
      <c r="AL1551" s="127"/>
      <c r="AM1551" s="125"/>
      <c r="AN1551" s="125"/>
      <c r="AO1551" s="128"/>
      <c r="AP1551" s="129"/>
    </row>
    <row r="1552" spans="1:42" x14ac:dyDescent="0.25">
      <c r="A1552" s="92">
        <v>130</v>
      </c>
      <c r="B1552" s="435" t="e">
        <f>CONCATENATE(Revisión_Avance_Periodo!$D1528,";",Revisión_Avance_Periodo!$F1528,";",Revisión_Avance_Periodo!$L1528)</f>
        <v>#REF!</v>
      </c>
      <c r="C1552" s="435" t="e">
        <f t="shared" si="122"/>
        <v>#REF!</v>
      </c>
      <c r="D1552" s="114" t="e">
        <f>VLOOKUP($A1552,#REF!,3,FALSE)</f>
        <v>#REF!</v>
      </c>
      <c r="E1552" s="436" t="e">
        <f>VLOOKUP($A1552,#REF!,4,FALSE)</f>
        <v>#REF!</v>
      </c>
      <c r="F1552" s="102" t="e">
        <f>VLOOKUP($A1552,#REF!,5,FALSE)</f>
        <v>#REF!</v>
      </c>
      <c r="G1552" s="93" t="e">
        <f>VLOOKUP($A1552,#REF!,8,FALSE)</f>
        <v>#REF!</v>
      </c>
      <c r="H1552" s="93" t="e">
        <f>VLOOKUP($A1552,#REF!,7,FALSE)</f>
        <v>#REF!</v>
      </c>
      <c r="I1552" s="438" t="e">
        <f>VLOOKUP($A1552,#REF!,10,FALSE)</f>
        <v>#REF!</v>
      </c>
      <c r="J1552" s="93" t="e">
        <f>VLOOKUP($A1552,#REF!,11,FALSE)</f>
        <v>#REF!</v>
      </c>
      <c r="K1552" s="114" t="e">
        <f>VLOOKUP($A1552,#REF!,12,FALSE)</f>
        <v>#REF!</v>
      </c>
      <c r="L1552" s="93" t="e">
        <f>VLOOKUP($A1552,#REF!,13,FALSE)</f>
        <v>#REF!</v>
      </c>
      <c r="M1552" s="438" t="e">
        <f>VLOOKUP($A1552,#REF!,14,FALSE)</f>
        <v>#REF!</v>
      </c>
      <c r="N1552" s="102" t="e">
        <f>VLOOKUP($A1552,#REF!,15,FALSE)</f>
        <v>#REF!</v>
      </c>
      <c r="O1552" s="102" t="e">
        <f>VLOOKUP($A1552,#REF!,18,FALSE)</f>
        <v>#REF!</v>
      </c>
      <c r="P1552" s="93" t="e">
        <f>VLOOKUP($A1552,#REF!,41,FALSE)</f>
        <v>#REF!</v>
      </c>
      <c r="Q1552" s="115" t="e">
        <f>VLOOKUP(Revisión_Avance_Periodo!$L1528,#REF!,30,FALSE)</f>
        <v>#REF!</v>
      </c>
      <c r="R1552" s="116">
        <v>2019</v>
      </c>
      <c r="S1552" s="196">
        <v>43554</v>
      </c>
      <c r="T1552" s="116" t="s">
        <v>70</v>
      </c>
      <c r="U1552" s="147" t="e">
        <f>INDEX(#REF!,MATCH(Revisión_Avance_Periodo!$L1552,#REF!,0),MATCH(Revisión_Avance_Periodo!$T1552,#REF!,0))</f>
        <v>#REF!</v>
      </c>
      <c r="V1552" s="147" t="e">
        <f>INDEX(#REF!,MATCH(Revisión_Avance_Periodo!$L1552,#REF!,0),MATCH(Revisión_Avance_Periodo!$T1552,#REF!,0))</f>
        <v>#REF!</v>
      </c>
      <c r="W1552" s="131" t="e">
        <f>V1552/U1552</f>
        <v>#REF!</v>
      </c>
      <c r="X1552" s="116" t="e">
        <f>VLOOKUP(W1552,Tabla_Estado_Meta_OAP_2019[#All],3,TRUE)</f>
        <v>#REF!</v>
      </c>
      <c r="Y1552" s="150" t="e">
        <f>SUBTOTAL(9,$U$206:$U1552)</f>
        <v>#REF!</v>
      </c>
      <c r="Z1552" s="151" t="e">
        <f>SUBTOTAL(9,$V$206:$V1552)</f>
        <v>#REF!</v>
      </c>
      <c r="AA1552" s="159">
        <f>IFERROR(+Revisión_Avance_Periodo!$Z1552/Revisión_Avance_Periodo!$Y1552,0)</f>
        <v>0</v>
      </c>
      <c r="AB1552" s="126"/>
      <c r="AC1552" s="127"/>
      <c r="AD1552" s="125"/>
      <c r="AE1552" s="125"/>
      <c r="AF1552" s="128"/>
      <c r="AG1552" s="129"/>
      <c r="AH1552" s="150" t="e">
        <f>SUBTOTAL(9,$U$1526:$U1552)</f>
        <v>#REF!</v>
      </c>
      <c r="AI1552" s="151" t="e">
        <f>SUBTOTAL(9,$V$1526:$V1552)</f>
        <v>#REF!</v>
      </c>
      <c r="AJ1552" s="159">
        <f>IFERROR(+Revisión_Avance_Periodo!$Z1528/Revisión_Avance_Periodo!$Y1528,0)</f>
        <v>0</v>
      </c>
      <c r="AK1552" s="126"/>
      <c r="AL1552" s="127"/>
      <c r="AM1552" s="125"/>
      <c r="AN1552" s="125"/>
      <c r="AO1552" s="128"/>
      <c r="AP1552" s="129"/>
    </row>
    <row r="1553" spans="1:42" x14ac:dyDescent="0.25">
      <c r="A1553" s="97">
        <v>130</v>
      </c>
      <c r="B1553" s="435" t="e">
        <f>CONCATENATE(Revisión_Avance_Periodo!$D1529,";",Revisión_Avance_Periodo!$F1529,";",Revisión_Avance_Periodo!$L1529)</f>
        <v>#REF!</v>
      </c>
      <c r="C1553" s="435" t="e">
        <f t="shared" si="122"/>
        <v>#REF!</v>
      </c>
      <c r="D1553" s="123" t="e">
        <f>VLOOKUP($A1553,#REF!,3,FALSE)</f>
        <v>#REF!</v>
      </c>
      <c r="E1553" s="436" t="e">
        <f>VLOOKUP($A1553,#REF!,4,FALSE)</f>
        <v>#REF!</v>
      </c>
      <c r="F1553" s="103" t="e">
        <f>VLOOKUP($A1553,#REF!,5,FALSE)</f>
        <v>#REF!</v>
      </c>
      <c r="G1553" s="98" t="e">
        <f>VLOOKUP($A1553,#REF!,8,FALSE)</f>
        <v>#REF!</v>
      </c>
      <c r="H1553" s="93" t="e">
        <f>VLOOKUP($A1553,#REF!,7,FALSE)</f>
        <v>#REF!</v>
      </c>
      <c r="I1553" s="438" t="e">
        <f>VLOOKUP($A1553,#REF!,10,FALSE)</f>
        <v>#REF!</v>
      </c>
      <c r="J1553" s="98" t="e">
        <f>VLOOKUP($A1553,#REF!,11,FALSE)</f>
        <v>#REF!</v>
      </c>
      <c r="K1553" s="114" t="e">
        <f>VLOOKUP($A1553,#REF!,12,FALSE)</f>
        <v>#REF!</v>
      </c>
      <c r="L1553" s="98" t="e">
        <f>VLOOKUP($A1553,#REF!,13,FALSE)</f>
        <v>#REF!</v>
      </c>
      <c r="M1553" s="438" t="e">
        <f>VLOOKUP($A1553,#REF!,14,FALSE)</f>
        <v>#REF!</v>
      </c>
      <c r="N1553" s="103" t="e">
        <f>VLOOKUP($A1553,#REF!,15,FALSE)</f>
        <v>#REF!</v>
      </c>
      <c r="O1553" s="103" t="e">
        <f>VLOOKUP($A1553,#REF!,18,FALSE)</f>
        <v>#REF!</v>
      </c>
      <c r="P1553" s="93" t="e">
        <f>VLOOKUP($A1553,#REF!,41,FALSE)</f>
        <v>#REF!</v>
      </c>
      <c r="Q1553" s="115" t="e">
        <f>VLOOKUP(Revisión_Avance_Periodo!$L1529,#REF!,30,FALSE)</f>
        <v>#REF!</v>
      </c>
      <c r="R1553" s="116">
        <v>2019</v>
      </c>
      <c r="S1553" s="196">
        <v>43585</v>
      </c>
      <c r="T1553" s="124" t="s">
        <v>71</v>
      </c>
      <c r="U1553" s="147" t="e">
        <f>INDEX(#REF!,MATCH(Revisión_Avance_Periodo!$L1553,#REF!,0),MATCH(Revisión_Avance_Periodo!$T1553,#REF!,0))</f>
        <v>#REF!</v>
      </c>
      <c r="V1553" s="147" t="e">
        <f>INDEX(#REF!,MATCH(Revisión_Avance_Periodo!$L1553,#REF!,0),MATCH(Revisión_Avance_Periodo!$T1553,#REF!,0))</f>
        <v>#REF!</v>
      </c>
      <c r="W1553" s="130" t="e">
        <f>V1553/U1553</f>
        <v>#REF!</v>
      </c>
      <c r="X1553" s="124" t="e">
        <f>VLOOKUP(W1553,Tabla_Estado_Meta_OAP_2019[#All],3,TRUE)</f>
        <v>#REF!</v>
      </c>
      <c r="Y1553" s="150" t="e">
        <f>SUBTOTAL(9,$U$206:$U1553)</f>
        <v>#REF!</v>
      </c>
      <c r="Z1553" s="151" t="e">
        <f>SUBTOTAL(9,$V$206:$V1553)</f>
        <v>#REF!</v>
      </c>
      <c r="AA1553" s="159">
        <f>IFERROR(+Revisión_Avance_Periodo!$Z1553/Revisión_Avance_Periodo!$Y1553,0)</f>
        <v>0</v>
      </c>
      <c r="AB1553" s="126"/>
      <c r="AC1553" s="127"/>
      <c r="AD1553" s="125"/>
      <c r="AE1553" s="125"/>
      <c r="AF1553" s="128"/>
      <c r="AG1553" s="129"/>
      <c r="AH1553" s="150" t="e">
        <f>SUBTOTAL(9,$U$1526:$U1553)</f>
        <v>#REF!</v>
      </c>
      <c r="AI1553" s="151" t="e">
        <f>SUBTOTAL(9,$V$1526:$V1553)</f>
        <v>#REF!</v>
      </c>
      <c r="AJ1553" s="159">
        <f>IFERROR(+Revisión_Avance_Periodo!$Z1529/Revisión_Avance_Periodo!$Y1529,0)</f>
        <v>0</v>
      </c>
      <c r="AK1553" s="126"/>
      <c r="AL1553" s="127"/>
      <c r="AM1553" s="125"/>
      <c r="AN1553" s="125"/>
      <c r="AO1553" s="128"/>
      <c r="AP1553" s="129"/>
    </row>
    <row r="1554" spans="1:42" x14ac:dyDescent="0.25">
      <c r="A1554" s="92">
        <v>130</v>
      </c>
      <c r="B1554" s="435" t="e">
        <f>CONCATENATE(Revisión_Avance_Periodo!$D1530,";",Revisión_Avance_Periodo!$F1530,";",Revisión_Avance_Periodo!$L1530)</f>
        <v>#REF!</v>
      </c>
      <c r="C1554" s="435" t="e">
        <f t="shared" si="122"/>
        <v>#REF!</v>
      </c>
      <c r="D1554" s="114" t="e">
        <f>VLOOKUP($A1554,#REF!,3,FALSE)</f>
        <v>#REF!</v>
      </c>
      <c r="E1554" s="436" t="e">
        <f>VLOOKUP($A1554,#REF!,4,FALSE)</f>
        <v>#REF!</v>
      </c>
      <c r="F1554" s="102" t="e">
        <f>VLOOKUP($A1554,#REF!,5,FALSE)</f>
        <v>#REF!</v>
      </c>
      <c r="G1554" s="93" t="e">
        <f>VLOOKUP($A1554,#REF!,8,FALSE)</f>
        <v>#REF!</v>
      </c>
      <c r="H1554" s="93" t="e">
        <f>VLOOKUP($A1554,#REF!,7,FALSE)</f>
        <v>#REF!</v>
      </c>
      <c r="I1554" s="438" t="e">
        <f>VLOOKUP($A1554,#REF!,10,FALSE)</f>
        <v>#REF!</v>
      </c>
      <c r="J1554" s="93" t="e">
        <f>VLOOKUP($A1554,#REF!,11,FALSE)</f>
        <v>#REF!</v>
      </c>
      <c r="K1554" s="114" t="e">
        <f>VLOOKUP($A1554,#REF!,12,FALSE)</f>
        <v>#REF!</v>
      </c>
      <c r="L1554" s="93" t="e">
        <f>VLOOKUP($A1554,#REF!,13,FALSE)</f>
        <v>#REF!</v>
      </c>
      <c r="M1554" s="438" t="e">
        <f>VLOOKUP($A1554,#REF!,14,FALSE)</f>
        <v>#REF!</v>
      </c>
      <c r="N1554" s="102" t="e">
        <f>VLOOKUP($A1554,#REF!,15,FALSE)</f>
        <v>#REF!</v>
      </c>
      <c r="O1554" s="102" t="e">
        <f>VLOOKUP($A1554,#REF!,18,FALSE)</f>
        <v>#REF!</v>
      </c>
      <c r="P1554" s="93" t="e">
        <f>VLOOKUP($A1554,#REF!,41,FALSE)</f>
        <v>#REF!</v>
      </c>
      <c r="Q1554" s="115" t="e">
        <f>VLOOKUP(Revisión_Avance_Periodo!$L1530,#REF!,30,FALSE)</f>
        <v>#REF!</v>
      </c>
      <c r="R1554" s="116">
        <v>2019</v>
      </c>
      <c r="S1554" s="196">
        <v>43615</v>
      </c>
      <c r="T1554" s="116" t="s">
        <v>72</v>
      </c>
      <c r="U1554" s="147" t="e">
        <f>INDEX(#REF!,MATCH(Revisión_Avance_Periodo!$L1554,#REF!,0),MATCH(Revisión_Avance_Periodo!$T1554,#REF!,0))</f>
        <v>#REF!</v>
      </c>
      <c r="V1554" s="147" t="e">
        <f>INDEX(#REF!,MATCH(Revisión_Avance_Periodo!$L1554,#REF!,0),MATCH(Revisión_Avance_Periodo!$T1554,#REF!,0))</f>
        <v>#REF!</v>
      </c>
      <c r="W1554" s="118">
        <f>IFERROR((V1554/U1554),0)</f>
        <v>0</v>
      </c>
      <c r="X1554" s="116" t="str">
        <f>VLOOKUP(W1554,Tabla_Estado_Meta_OAP_2019[#All],3,TRUE)</f>
        <v>Por Ejecutar</v>
      </c>
      <c r="Y1554" s="150" t="e">
        <f>SUBTOTAL(9,$U$206:$U1554)</f>
        <v>#REF!</v>
      </c>
      <c r="Z1554" s="151" t="e">
        <f>SUBTOTAL(9,$V$206:$V1554)</f>
        <v>#REF!</v>
      </c>
      <c r="AA1554" s="159">
        <f>IFERROR(+Revisión_Avance_Periodo!$Z1554/Revisión_Avance_Periodo!$Y1554,0)</f>
        <v>0</v>
      </c>
      <c r="AB1554" s="126"/>
      <c r="AC1554" s="127"/>
      <c r="AD1554" s="125"/>
      <c r="AE1554" s="125"/>
      <c r="AF1554" s="128"/>
      <c r="AG1554" s="129"/>
      <c r="AH1554" s="150" t="e">
        <f>SUBTOTAL(9,$U$1526:$U1554)</f>
        <v>#REF!</v>
      </c>
      <c r="AI1554" s="151" t="e">
        <f>SUBTOTAL(9,$V$1526:$V1554)</f>
        <v>#REF!</v>
      </c>
      <c r="AJ1554" s="159">
        <f>IFERROR(+Revisión_Avance_Periodo!$Z1530/Revisión_Avance_Periodo!$Y1530,0)</f>
        <v>0</v>
      </c>
      <c r="AK1554" s="126"/>
      <c r="AL1554" s="127"/>
      <c r="AM1554" s="125"/>
      <c r="AN1554" s="125"/>
      <c r="AO1554" s="128"/>
      <c r="AP1554" s="129"/>
    </row>
    <row r="1555" spans="1:42" x14ac:dyDescent="0.25">
      <c r="A1555" s="97">
        <v>130</v>
      </c>
      <c r="B1555" s="435" t="e">
        <f>CONCATENATE(Revisión_Avance_Periodo!$D1531,";",Revisión_Avance_Periodo!$F1531,";",Revisión_Avance_Periodo!$L1531)</f>
        <v>#REF!</v>
      </c>
      <c r="C1555" s="435" t="e">
        <f t="shared" si="122"/>
        <v>#REF!</v>
      </c>
      <c r="D1555" s="123" t="e">
        <f>VLOOKUP($A1555,#REF!,3,FALSE)</f>
        <v>#REF!</v>
      </c>
      <c r="E1555" s="436" t="e">
        <f>VLOOKUP($A1555,#REF!,4,FALSE)</f>
        <v>#REF!</v>
      </c>
      <c r="F1555" s="103" t="e">
        <f>VLOOKUP($A1555,#REF!,5,FALSE)</f>
        <v>#REF!</v>
      </c>
      <c r="G1555" s="98" t="e">
        <f>VLOOKUP($A1555,#REF!,8,FALSE)</f>
        <v>#REF!</v>
      </c>
      <c r="H1555" s="93" t="e">
        <f>VLOOKUP($A1555,#REF!,7,FALSE)</f>
        <v>#REF!</v>
      </c>
      <c r="I1555" s="438" t="e">
        <f>VLOOKUP($A1555,#REF!,10,FALSE)</f>
        <v>#REF!</v>
      </c>
      <c r="J1555" s="98" t="e">
        <f>VLOOKUP($A1555,#REF!,11,FALSE)</f>
        <v>#REF!</v>
      </c>
      <c r="K1555" s="114" t="e">
        <f>VLOOKUP($A1555,#REF!,12,FALSE)</f>
        <v>#REF!</v>
      </c>
      <c r="L1555" s="98" t="e">
        <f>VLOOKUP($A1555,#REF!,13,FALSE)</f>
        <v>#REF!</v>
      </c>
      <c r="M1555" s="438" t="e">
        <f>VLOOKUP($A1555,#REF!,14,FALSE)</f>
        <v>#REF!</v>
      </c>
      <c r="N1555" s="103" t="e">
        <f>VLOOKUP($A1555,#REF!,15,FALSE)</f>
        <v>#REF!</v>
      </c>
      <c r="O1555" s="103" t="e">
        <f>VLOOKUP($A1555,#REF!,18,FALSE)</f>
        <v>#REF!</v>
      </c>
      <c r="P1555" s="93" t="e">
        <f>VLOOKUP($A1555,#REF!,41,FALSE)</f>
        <v>#REF!</v>
      </c>
      <c r="Q1555" s="115" t="e">
        <f>VLOOKUP(Revisión_Avance_Periodo!$L1531,#REF!,30,FALSE)</f>
        <v>#REF!</v>
      </c>
      <c r="R1555" s="116">
        <v>2019</v>
      </c>
      <c r="S1555" s="196">
        <v>43646</v>
      </c>
      <c r="T1555" s="124" t="s">
        <v>73</v>
      </c>
      <c r="U1555" s="147" t="e">
        <f>INDEX(#REF!,MATCH(Revisión_Avance_Periodo!$L1555,#REF!,0),MATCH(Revisión_Avance_Periodo!$T1555,#REF!,0))</f>
        <v>#REF!</v>
      </c>
      <c r="V1555" s="147" t="e">
        <f>INDEX(#REF!,MATCH(Revisión_Avance_Periodo!$L1555,#REF!,0),MATCH(Revisión_Avance_Periodo!$T1555,#REF!,0))</f>
        <v>#REF!</v>
      </c>
      <c r="W1555" s="118">
        <f>IFERROR((V1555/U1555),0)</f>
        <v>0</v>
      </c>
      <c r="X1555" s="124" t="str">
        <f>VLOOKUP(W1555,Tabla_Estado_Meta_OAP_2019[#All],3,TRUE)</f>
        <v>Por Ejecutar</v>
      </c>
      <c r="Y1555" s="150" t="e">
        <f>SUBTOTAL(9,$U$206:$U1555)</f>
        <v>#REF!</v>
      </c>
      <c r="Z1555" s="151" t="e">
        <f>SUBTOTAL(9,$V$206:$V1555)</f>
        <v>#REF!</v>
      </c>
      <c r="AA1555" s="159">
        <f>IFERROR(+Revisión_Avance_Periodo!$Z1555/Revisión_Avance_Periodo!$Y1555,0)</f>
        <v>0</v>
      </c>
      <c r="AB1555" s="126"/>
      <c r="AC1555" s="127"/>
      <c r="AD1555" s="125"/>
      <c r="AE1555" s="125"/>
      <c r="AF1555" s="128"/>
      <c r="AG1555" s="129"/>
      <c r="AH1555" s="150" t="e">
        <f>SUBTOTAL(9,$U$1526:$U1555)</f>
        <v>#REF!</v>
      </c>
      <c r="AI1555" s="151" t="e">
        <f>SUBTOTAL(9,$V$1526:$V1555)</f>
        <v>#REF!</v>
      </c>
      <c r="AJ1555" s="159">
        <f>IFERROR(+Revisión_Avance_Periodo!$Z1531/Revisión_Avance_Periodo!$Y1531,0)</f>
        <v>0</v>
      </c>
      <c r="AK1555" s="126"/>
      <c r="AL1555" s="127"/>
      <c r="AM1555" s="125"/>
      <c r="AN1555" s="125"/>
      <c r="AO1555" s="128"/>
      <c r="AP1555" s="129"/>
    </row>
    <row r="1556" spans="1:42" x14ac:dyDescent="0.25">
      <c r="A1556" s="92">
        <v>130</v>
      </c>
      <c r="B1556" s="435" t="e">
        <f>CONCATENATE(Revisión_Avance_Periodo!$D1532,";",Revisión_Avance_Periodo!$F1532,";",Revisión_Avance_Periodo!$L1532)</f>
        <v>#REF!</v>
      </c>
      <c r="C1556" s="435" t="e">
        <f t="shared" si="122"/>
        <v>#REF!</v>
      </c>
      <c r="D1556" s="114" t="e">
        <f>VLOOKUP($A1556,#REF!,3,FALSE)</f>
        <v>#REF!</v>
      </c>
      <c r="E1556" s="436" t="e">
        <f>VLOOKUP($A1556,#REF!,4,FALSE)</f>
        <v>#REF!</v>
      </c>
      <c r="F1556" s="102" t="e">
        <f>VLOOKUP($A1556,#REF!,5,FALSE)</f>
        <v>#REF!</v>
      </c>
      <c r="G1556" s="93" t="e">
        <f>VLOOKUP($A1556,#REF!,8,FALSE)</f>
        <v>#REF!</v>
      </c>
      <c r="H1556" s="93" t="e">
        <f>VLOOKUP($A1556,#REF!,7,FALSE)</f>
        <v>#REF!</v>
      </c>
      <c r="I1556" s="438" t="e">
        <f>VLOOKUP($A1556,#REF!,10,FALSE)</f>
        <v>#REF!</v>
      </c>
      <c r="J1556" s="93" t="e">
        <f>VLOOKUP($A1556,#REF!,11,FALSE)</f>
        <v>#REF!</v>
      </c>
      <c r="K1556" s="114" t="e">
        <f>VLOOKUP($A1556,#REF!,12,FALSE)</f>
        <v>#REF!</v>
      </c>
      <c r="L1556" s="93" t="e">
        <f>VLOOKUP($A1556,#REF!,13,FALSE)</f>
        <v>#REF!</v>
      </c>
      <c r="M1556" s="438" t="e">
        <f>VLOOKUP($A1556,#REF!,14,FALSE)</f>
        <v>#REF!</v>
      </c>
      <c r="N1556" s="102" t="e">
        <f>VLOOKUP($A1556,#REF!,15,FALSE)</f>
        <v>#REF!</v>
      </c>
      <c r="O1556" s="102" t="e">
        <f>VLOOKUP($A1556,#REF!,18,FALSE)</f>
        <v>#REF!</v>
      </c>
      <c r="P1556" s="93" t="e">
        <f>VLOOKUP($A1556,#REF!,41,FALSE)</f>
        <v>#REF!</v>
      </c>
      <c r="Q1556" s="115" t="e">
        <f>VLOOKUP(Revisión_Avance_Periodo!$L1532,#REF!,30,FALSE)</f>
        <v>#REF!</v>
      </c>
      <c r="R1556" s="116">
        <v>2019</v>
      </c>
      <c r="S1556" s="196">
        <v>43676</v>
      </c>
      <c r="T1556" s="116" t="s">
        <v>74</v>
      </c>
      <c r="U1556" s="147" t="e">
        <f>INDEX(#REF!,MATCH(Revisión_Avance_Periodo!$L1556,#REF!,0),MATCH(Revisión_Avance_Periodo!$T1556,#REF!,0))</f>
        <v>#REF!</v>
      </c>
      <c r="V1556" s="147" t="e">
        <f>INDEX(#REF!,MATCH(Revisión_Avance_Periodo!$L1556,#REF!,0),MATCH(Revisión_Avance_Periodo!$T1556,#REF!,0))</f>
        <v>#REF!</v>
      </c>
      <c r="W1556" s="130" t="e">
        <f>V1556/U1556</f>
        <v>#REF!</v>
      </c>
      <c r="X1556" s="116" t="e">
        <f>VLOOKUP(W1556,Tabla_Estado_Meta_OAP_2019[#All],3,TRUE)</f>
        <v>#REF!</v>
      </c>
      <c r="Y1556" s="150" t="e">
        <f>SUBTOTAL(9,$U$206:$U1556)</f>
        <v>#REF!</v>
      </c>
      <c r="Z1556" s="151" t="e">
        <f>SUBTOTAL(9,$V$206:$V1556)</f>
        <v>#REF!</v>
      </c>
      <c r="AA1556" s="159">
        <f>IFERROR(+Revisión_Avance_Periodo!$Z1556/Revisión_Avance_Periodo!$Y1556,0)</f>
        <v>0</v>
      </c>
      <c r="AB1556" s="126"/>
      <c r="AC1556" s="127"/>
      <c r="AD1556" s="125"/>
      <c r="AE1556" s="125"/>
      <c r="AF1556" s="128"/>
      <c r="AG1556" s="129"/>
      <c r="AH1556" s="150" t="e">
        <f>SUBTOTAL(9,$U$1526:$U1556)</f>
        <v>#REF!</v>
      </c>
      <c r="AI1556" s="151" t="e">
        <f>SUBTOTAL(9,$V$1526:$V1556)</f>
        <v>#REF!</v>
      </c>
      <c r="AJ1556" s="159">
        <f>IFERROR(+Revisión_Avance_Periodo!$Z1532/Revisión_Avance_Periodo!$Y1532,0)</f>
        <v>0</v>
      </c>
      <c r="AK1556" s="126"/>
      <c r="AL1556" s="127"/>
      <c r="AM1556" s="125"/>
      <c r="AN1556" s="125"/>
      <c r="AO1556" s="128"/>
      <c r="AP1556" s="129"/>
    </row>
    <row r="1557" spans="1:42" x14ac:dyDescent="0.25">
      <c r="A1557" s="97">
        <v>130</v>
      </c>
      <c r="B1557" s="435" t="e">
        <f>CONCATENATE(Revisión_Avance_Periodo!$D1533,";",Revisión_Avance_Periodo!$F1533,";",Revisión_Avance_Periodo!$L1533)</f>
        <v>#REF!</v>
      </c>
      <c r="C1557" s="435" t="e">
        <f t="shared" si="122"/>
        <v>#REF!</v>
      </c>
      <c r="D1557" s="123" t="e">
        <f>VLOOKUP($A1557,#REF!,3,FALSE)</f>
        <v>#REF!</v>
      </c>
      <c r="E1557" s="436" t="e">
        <f>VLOOKUP($A1557,#REF!,4,FALSE)</f>
        <v>#REF!</v>
      </c>
      <c r="F1557" s="103" t="e">
        <f>VLOOKUP($A1557,#REF!,5,FALSE)</f>
        <v>#REF!</v>
      </c>
      <c r="G1557" s="98" t="e">
        <f>VLOOKUP($A1557,#REF!,8,FALSE)</f>
        <v>#REF!</v>
      </c>
      <c r="H1557" s="93" t="e">
        <f>VLOOKUP($A1557,#REF!,7,FALSE)</f>
        <v>#REF!</v>
      </c>
      <c r="I1557" s="438" t="e">
        <f>VLOOKUP($A1557,#REF!,10,FALSE)</f>
        <v>#REF!</v>
      </c>
      <c r="J1557" s="98" t="e">
        <f>VLOOKUP($A1557,#REF!,11,FALSE)</f>
        <v>#REF!</v>
      </c>
      <c r="K1557" s="114" t="e">
        <f>VLOOKUP($A1557,#REF!,12,FALSE)</f>
        <v>#REF!</v>
      </c>
      <c r="L1557" s="98" t="e">
        <f>VLOOKUP($A1557,#REF!,13,FALSE)</f>
        <v>#REF!</v>
      </c>
      <c r="M1557" s="438" t="e">
        <f>VLOOKUP($A1557,#REF!,14,FALSE)</f>
        <v>#REF!</v>
      </c>
      <c r="N1557" s="103" t="e">
        <f>VLOOKUP($A1557,#REF!,15,FALSE)</f>
        <v>#REF!</v>
      </c>
      <c r="O1557" s="103" t="e">
        <f>VLOOKUP($A1557,#REF!,18,FALSE)</f>
        <v>#REF!</v>
      </c>
      <c r="P1557" s="93" t="e">
        <f>VLOOKUP($A1557,#REF!,41,FALSE)</f>
        <v>#REF!</v>
      </c>
      <c r="Q1557" s="115" t="e">
        <f>VLOOKUP(Revisión_Avance_Periodo!$L1533,#REF!,30,FALSE)</f>
        <v>#REF!</v>
      </c>
      <c r="R1557" s="116">
        <v>2019</v>
      </c>
      <c r="S1557" s="196">
        <v>43707</v>
      </c>
      <c r="T1557" s="124" t="s">
        <v>75</v>
      </c>
      <c r="U1557" s="147" t="e">
        <f>INDEX(#REF!,MATCH(Revisión_Avance_Periodo!$L1557,#REF!,0),MATCH(Revisión_Avance_Periodo!$T1557,#REF!,0))</f>
        <v>#REF!</v>
      </c>
      <c r="V1557" s="147" t="e">
        <f>INDEX(#REF!,MATCH(Revisión_Avance_Periodo!$L1557,#REF!,0),MATCH(Revisión_Avance_Periodo!$T1557,#REF!,0))</f>
        <v>#REF!</v>
      </c>
      <c r="W1557" s="118">
        <f>IFERROR((V1557/U1557),0)</f>
        <v>0</v>
      </c>
      <c r="X1557" s="124" t="str">
        <f>VLOOKUP(W1557,Tabla_Estado_Meta_OAP_2019[#All],3,TRUE)</f>
        <v>Por Ejecutar</v>
      </c>
      <c r="Y1557" s="150" t="e">
        <f>SUBTOTAL(9,$U$206:$U1557)</f>
        <v>#REF!</v>
      </c>
      <c r="Z1557" s="151" t="e">
        <f>SUBTOTAL(9,$V$206:$V1557)</f>
        <v>#REF!</v>
      </c>
      <c r="AA1557" s="159">
        <f>IFERROR(+Revisión_Avance_Periodo!$Z1557/Revisión_Avance_Periodo!$Y1557,0)</f>
        <v>0</v>
      </c>
      <c r="AB1557" s="126"/>
      <c r="AC1557" s="127"/>
      <c r="AD1557" s="125"/>
      <c r="AE1557" s="125"/>
      <c r="AF1557" s="128"/>
      <c r="AG1557" s="129"/>
      <c r="AH1557" s="150" t="e">
        <f>SUBTOTAL(9,$U$1526:$U1557)</f>
        <v>#REF!</v>
      </c>
      <c r="AI1557" s="151" t="e">
        <f>SUBTOTAL(9,$V$1526:$V1557)</f>
        <v>#REF!</v>
      </c>
      <c r="AJ1557" s="159">
        <f>IFERROR(+Revisión_Avance_Periodo!$Z1533/Revisión_Avance_Periodo!$Y1533,0)</f>
        <v>0</v>
      </c>
      <c r="AK1557" s="126"/>
      <c r="AL1557" s="127"/>
      <c r="AM1557" s="125"/>
      <c r="AN1557" s="125"/>
      <c r="AO1557" s="128"/>
      <c r="AP1557" s="129"/>
    </row>
    <row r="1558" spans="1:42" x14ac:dyDescent="0.25">
      <c r="A1558" s="92">
        <v>130</v>
      </c>
      <c r="B1558" s="435" t="e">
        <f>CONCATENATE(Revisión_Avance_Periodo!$D1534,";",Revisión_Avance_Periodo!$F1534,";",Revisión_Avance_Periodo!$L1534)</f>
        <v>#REF!</v>
      </c>
      <c r="C1558" s="435" t="e">
        <f t="shared" si="122"/>
        <v>#REF!</v>
      </c>
      <c r="D1558" s="114" t="e">
        <f>VLOOKUP($A1558,#REF!,3,FALSE)</f>
        <v>#REF!</v>
      </c>
      <c r="E1558" s="436" t="e">
        <f>VLOOKUP($A1558,#REF!,4,FALSE)</f>
        <v>#REF!</v>
      </c>
      <c r="F1558" s="102" t="e">
        <f>VLOOKUP($A1558,#REF!,5,FALSE)</f>
        <v>#REF!</v>
      </c>
      <c r="G1558" s="93" t="e">
        <f>VLOOKUP($A1558,#REF!,8,FALSE)</f>
        <v>#REF!</v>
      </c>
      <c r="H1558" s="93" t="e">
        <f>VLOOKUP($A1558,#REF!,7,FALSE)</f>
        <v>#REF!</v>
      </c>
      <c r="I1558" s="438" t="e">
        <f>VLOOKUP($A1558,#REF!,10,FALSE)</f>
        <v>#REF!</v>
      </c>
      <c r="J1558" s="93" t="e">
        <f>VLOOKUP($A1558,#REF!,11,FALSE)</f>
        <v>#REF!</v>
      </c>
      <c r="K1558" s="114" t="e">
        <f>VLOOKUP($A1558,#REF!,12,FALSE)</f>
        <v>#REF!</v>
      </c>
      <c r="L1558" s="93" t="e">
        <f>VLOOKUP($A1558,#REF!,13,FALSE)</f>
        <v>#REF!</v>
      </c>
      <c r="M1558" s="438" t="e">
        <f>VLOOKUP($A1558,#REF!,14,FALSE)</f>
        <v>#REF!</v>
      </c>
      <c r="N1558" s="102" t="e">
        <f>VLOOKUP($A1558,#REF!,15,FALSE)</f>
        <v>#REF!</v>
      </c>
      <c r="O1558" s="102" t="e">
        <f>VLOOKUP($A1558,#REF!,18,FALSE)</f>
        <v>#REF!</v>
      </c>
      <c r="P1558" s="93" t="e">
        <f>VLOOKUP($A1558,#REF!,41,FALSE)</f>
        <v>#REF!</v>
      </c>
      <c r="Q1558" s="115" t="e">
        <f>VLOOKUP(Revisión_Avance_Periodo!$L1534,#REF!,30,FALSE)</f>
        <v>#REF!</v>
      </c>
      <c r="R1558" s="116">
        <v>2019</v>
      </c>
      <c r="S1558" s="196">
        <v>43738</v>
      </c>
      <c r="T1558" s="116" t="s">
        <v>76</v>
      </c>
      <c r="U1558" s="147" t="e">
        <f>INDEX(#REF!,MATCH(Revisión_Avance_Periodo!$L1558,#REF!,0),MATCH(Revisión_Avance_Periodo!$T1558,#REF!,0))</f>
        <v>#REF!</v>
      </c>
      <c r="V1558" s="147" t="e">
        <f>INDEX(#REF!,MATCH(Revisión_Avance_Periodo!$L1558,#REF!,0),MATCH(Revisión_Avance_Periodo!$T1558,#REF!,0))</f>
        <v>#REF!</v>
      </c>
      <c r="W1558" s="118">
        <f>IFERROR((V1558/U1558),0)</f>
        <v>0</v>
      </c>
      <c r="X1558" s="116" t="str">
        <f>VLOOKUP(W1558,Tabla_Estado_Meta_OAP_2019[#All],3,TRUE)</f>
        <v>Por Ejecutar</v>
      </c>
      <c r="Y1558" s="150" t="e">
        <f>SUBTOTAL(9,$U$206:$U1558)</f>
        <v>#REF!</v>
      </c>
      <c r="Z1558" s="151" t="e">
        <f>SUBTOTAL(9,$V$206:$V1558)</f>
        <v>#REF!</v>
      </c>
      <c r="AA1558" s="159">
        <f>IFERROR(+Revisión_Avance_Periodo!$Z1558/Revisión_Avance_Periodo!$Y1558,0)</f>
        <v>0</v>
      </c>
      <c r="AB1558" s="126"/>
      <c r="AC1558" s="127"/>
      <c r="AD1558" s="125"/>
      <c r="AE1558" s="125"/>
      <c r="AF1558" s="128"/>
      <c r="AG1558" s="129"/>
      <c r="AH1558" s="150" t="e">
        <f>SUBTOTAL(9,$U$1526:$U1558)</f>
        <v>#REF!</v>
      </c>
      <c r="AI1558" s="151" t="e">
        <f>SUBTOTAL(9,$V$1526:$V1558)</f>
        <v>#REF!</v>
      </c>
      <c r="AJ1558" s="159">
        <f>IFERROR(+Revisión_Avance_Periodo!$Z1534/Revisión_Avance_Periodo!$Y1534,0)</f>
        <v>0</v>
      </c>
      <c r="AK1558" s="126"/>
      <c r="AL1558" s="127"/>
      <c r="AM1558" s="125"/>
      <c r="AN1558" s="125"/>
      <c r="AO1558" s="128"/>
      <c r="AP1558" s="129"/>
    </row>
    <row r="1559" spans="1:42" x14ac:dyDescent="0.25">
      <c r="A1559" s="97">
        <v>130</v>
      </c>
      <c r="B1559" s="435" t="e">
        <f>CONCATENATE(Revisión_Avance_Periodo!$D1535,";",Revisión_Avance_Periodo!$F1535,";",Revisión_Avance_Periodo!$L1535)</f>
        <v>#REF!</v>
      </c>
      <c r="C1559" s="435" t="e">
        <f t="shared" si="122"/>
        <v>#REF!</v>
      </c>
      <c r="D1559" s="123" t="e">
        <f>VLOOKUP($A1559,#REF!,3,FALSE)</f>
        <v>#REF!</v>
      </c>
      <c r="E1559" s="436" t="e">
        <f>VLOOKUP($A1559,#REF!,4,FALSE)</f>
        <v>#REF!</v>
      </c>
      <c r="F1559" s="103" t="e">
        <f>VLOOKUP($A1559,#REF!,5,FALSE)</f>
        <v>#REF!</v>
      </c>
      <c r="G1559" s="98" t="e">
        <f>VLOOKUP($A1559,#REF!,8,FALSE)</f>
        <v>#REF!</v>
      </c>
      <c r="H1559" s="93" t="e">
        <f>VLOOKUP($A1559,#REF!,7,FALSE)</f>
        <v>#REF!</v>
      </c>
      <c r="I1559" s="438" t="e">
        <f>VLOOKUP($A1559,#REF!,10,FALSE)</f>
        <v>#REF!</v>
      </c>
      <c r="J1559" s="98" t="e">
        <f>VLOOKUP($A1559,#REF!,11,FALSE)</f>
        <v>#REF!</v>
      </c>
      <c r="K1559" s="114" t="e">
        <f>VLOOKUP($A1559,#REF!,12,FALSE)</f>
        <v>#REF!</v>
      </c>
      <c r="L1559" s="98" t="e">
        <f>VLOOKUP($A1559,#REF!,13,FALSE)</f>
        <v>#REF!</v>
      </c>
      <c r="M1559" s="438" t="e">
        <f>VLOOKUP($A1559,#REF!,14,FALSE)</f>
        <v>#REF!</v>
      </c>
      <c r="N1559" s="103" t="e">
        <f>VLOOKUP($A1559,#REF!,15,FALSE)</f>
        <v>#REF!</v>
      </c>
      <c r="O1559" s="103" t="e">
        <f>VLOOKUP($A1559,#REF!,18,FALSE)</f>
        <v>#REF!</v>
      </c>
      <c r="P1559" s="93" t="e">
        <f>VLOOKUP($A1559,#REF!,41,FALSE)</f>
        <v>#REF!</v>
      </c>
      <c r="Q1559" s="115" t="e">
        <f>VLOOKUP(Revisión_Avance_Periodo!$L1535,#REF!,30,FALSE)</f>
        <v>#REF!</v>
      </c>
      <c r="R1559" s="116">
        <v>2019</v>
      </c>
      <c r="S1559" s="196">
        <v>43768</v>
      </c>
      <c r="T1559" s="124" t="s">
        <v>77</v>
      </c>
      <c r="U1559" s="147" t="e">
        <f>INDEX(#REF!,MATCH(Revisión_Avance_Periodo!$L1559,#REF!,0),MATCH(Revisión_Avance_Periodo!$T1559,#REF!,0))</f>
        <v>#REF!</v>
      </c>
      <c r="V1559" s="147" t="e">
        <f>INDEX(#REF!,MATCH(Revisión_Avance_Periodo!$L1559,#REF!,0),MATCH(Revisión_Avance_Periodo!$T1559,#REF!,0))</f>
        <v>#REF!</v>
      </c>
      <c r="W1559" s="130" t="e">
        <f>V1559/U1559</f>
        <v>#REF!</v>
      </c>
      <c r="X1559" s="124" t="e">
        <f>VLOOKUP(W1559,Tabla_Estado_Meta_OAP_2019[#All],3,TRUE)</f>
        <v>#REF!</v>
      </c>
      <c r="Y1559" s="150" t="e">
        <f>SUBTOTAL(9,$U$206:$U1559)</f>
        <v>#REF!</v>
      </c>
      <c r="Z1559" s="151" t="e">
        <f>SUBTOTAL(9,$V$206:$V1559)</f>
        <v>#REF!</v>
      </c>
      <c r="AA1559" s="159">
        <f>IFERROR(+Revisión_Avance_Periodo!$Z1559/Revisión_Avance_Periodo!$Y1559,0)</f>
        <v>0</v>
      </c>
      <c r="AB1559" s="126"/>
      <c r="AC1559" s="127"/>
      <c r="AD1559" s="125"/>
      <c r="AE1559" s="125"/>
      <c r="AF1559" s="128"/>
      <c r="AG1559" s="129"/>
      <c r="AH1559" s="150" t="e">
        <f>SUBTOTAL(9,$U$1526:$U1559)</f>
        <v>#REF!</v>
      </c>
      <c r="AI1559" s="151" t="e">
        <f>SUBTOTAL(9,$V$1526:$V1559)</f>
        <v>#REF!</v>
      </c>
      <c r="AJ1559" s="159">
        <f>IFERROR(+Revisión_Avance_Periodo!$Z1535/Revisión_Avance_Periodo!$Y1535,0)</f>
        <v>0</v>
      </c>
      <c r="AK1559" s="126"/>
      <c r="AL1559" s="127"/>
      <c r="AM1559" s="125"/>
      <c r="AN1559" s="125"/>
      <c r="AO1559" s="128"/>
      <c r="AP1559" s="129"/>
    </row>
    <row r="1560" spans="1:42" x14ac:dyDescent="0.25">
      <c r="A1560" s="92">
        <v>130</v>
      </c>
      <c r="B1560" s="435" t="e">
        <f>CONCATENATE(Revisión_Avance_Periodo!$D1536,";",Revisión_Avance_Periodo!$F1536,";",Revisión_Avance_Periodo!$L1536)</f>
        <v>#REF!</v>
      </c>
      <c r="C1560" s="435" t="e">
        <f t="shared" si="122"/>
        <v>#REF!</v>
      </c>
      <c r="D1560" s="114" t="e">
        <f>VLOOKUP($A1560,#REF!,3,FALSE)</f>
        <v>#REF!</v>
      </c>
      <c r="E1560" s="436" t="e">
        <f>VLOOKUP($A1560,#REF!,4,FALSE)</f>
        <v>#REF!</v>
      </c>
      <c r="F1560" s="102" t="e">
        <f>VLOOKUP($A1560,#REF!,5,FALSE)</f>
        <v>#REF!</v>
      </c>
      <c r="G1560" s="93" t="e">
        <f>VLOOKUP($A1560,#REF!,8,FALSE)</f>
        <v>#REF!</v>
      </c>
      <c r="H1560" s="93" t="e">
        <f>VLOOKUP($A1560,#REF!,7,FALSE)</f>
        <v>#REF!</v>
      </c>
      <c r="I1560" s="438" t="e">
        <f>VLOOKUP($A1560,#REF!,10,FALSE)</f>
        <v>#REF!</v>
      </c>
      <c r="J1560" s="93" t="e">
        <f>VLOOKUP($A1560,#REF!,11,FALSE)</f>
        <v>#REF!</v>
      </c>
      <c r="K1560" s="114" t="e">
        <f>VLOOKUP($A1560,#REF!,12,FALSE)</f>
        <v>#REF!</v>
      </c>
      <c r="L1560" s="93" t="e">
        <f>VLOOKUP($A1560,#REF!,13,FALSE)</f>
        <v>#REF!</v>
      </c>
      <c r="M1560" s="438" t="e">
        <f>VLOOKUP($A1560,#REF!,14,FALSE)</f>
        <v>#REF!</v>
      </c>
      <c r="N1560" s="102" t="e">
        <f>VLOOKUP($A1560,#REF!,15,FALSE)</f>
        <v>#REF!</v>
      </c>
      <c r="O1560" s="102" t="e">
        <f>VLOOKUP($A1560,#REF!,18,FALSE)</f>
        <v>#REF!</v>
      </c>
      <c r="P1560" s="93" t="e">
        <f>VLOOKUP($A1560,#REF!,41,FALSE)</f>
        <v>#REF!</v>
      </c>
      <c r="Q1560" s="115" t="e">
        <f>VLOOKUP(Revisión_Avance_Periodo!$L1536,#REF!,30,FALSE)</f>
        <v>#REF!</v>
      </c>
      <c r="R1560" s="116">
        <v>2019</v>
      </c>
      <c r="S1560" s="196">
        <v>43799</v>
      </c>
      <c r="T1560" s="116" t="s">
        <v>78</v>
      </c>
      <c r="U1560" s="147" t="e">
        <f>INDEX(#REF!,MATCH(Revisión_Avance_Periodo!$L1560,#REF!,0),MATCH(Revisión_Avance_Periodo!$T1560,#REF!,0))</f>
        <v>#REF!</v>
      </c>
      <c r="V1560" s="147" t="e">
        <f>INDEX(#REF!,MATCH(Revisión_Avance_Periodo!$L1560,#REF!,0),MATCH(Revisión_Avance_Periodo!$T1560,#REF!,0))</f>
        <v>#REF!</v>
      </c>
      <c r="W1560" s="118">
        <f t="shared" ref="W1560:W1566" si="123">IFERROR((V1560/U1560),0)</f>
        <v>0</v>
      </c>
      <c r="X1560" s="116" t="str">
        <f>VLOOKUP(W1560,Tabla_Estado_Meta_OAP_2019[#All],3,TRUE)</f>
        <v>Por Ejecutar</v>
      </c>
      <c r="Y1560" s="150" t="e">
        <f>SUBTOTAL(9,$U$206:$U1560)</f>
        <v>#REF!</v>
      </c>
      <c r="Z1560" s="151" t="e">
        <f>SUBTOTAL(9,$V$206:$V1560)</f>
        <v>#REF!</v>
      </c>
      <c r="AA1560" s="159">
        <f>IFERROR(+Revisión_Avance_Periodo!$Z1560/Revisión_Avance_Periodo!$Y1560,0)</f>
        <v>0</v>
      </c>
      <c r="AB1560" s="126"/>
      <c r="AC1560" s="127"/>
      <c r="AD1560" s="125"/>
      <c r="AE1560" s="125"/>
      <c r="AF1560" s="128"/>
      <c r="AG1560" s="129"/>
      <c r="AH1560" s="150" t="e">
        <f>SUBTOTAL(9,$U$1526:$U1560)</f>
        <v>#REF!</v>
      </c>
      <c r="AI1560" s="151" t="e">
        <f>SUBTOTAL(9,$V$1526:$V1560)</f>
        <v>#REF!</v>
      </c>
      <c r="AJ1560" s="159">
        <f>IFERROR(+Revisión_Avance_Periodo!$Z1536/Revisión_Avance_Periodo!$Y1536,0)</f>
        <v>0</v>
      </c>
      <c r="AK1560" s="126"/>
      <c r="AL1560" s="127"/>
      <c r="AM1560" s="125"/>
      <c r="AN1560" s="125"/>
      <c r="AO1560" s="128"/>
      <c r="AP1560" s="129"/>
    </row>
    <row r="1561" spans="1:42" ht="15.75" thickBot="1" x14ac:dyDescent="0.3">
      <c r="A1561" s="97">
        <v>130</v>
      </c>
      <c r="B1561" s="435" t="e">
        <f>CONCATENATE(Revisión_Avance_Periodo!$D1537,";",Revisión_Avance_Periodo!$F1537,";",Revisión_Avance_Periodo!$L1537)</f>
        <v>#REF!</v>
      </c>
      <c r="C1561" s="435" t="e">
        <f t="shared" si="122"/>
        <v>#REF!</v>
      </c>
      <c r="D1561" s="123" t="e">
        <f>VLOOKUP($A1561,#REF!,3,FALSE)</f>
        <v>#REF!</v>
      </c>
      <c r="E1561" s="436" t="e">
        <f>VLOOKUP($A1561,#REF!,4,FALSE)</f>
        <v>#REF!</v>
      </c>
      <c r="F1561" s="103" t="e">
        <f>VLOOKUP($A1561,#REF!,5,FALSE)</f>
        <v>#REF!</v>
      </c>
      <c r="G1561" s="98" t="e">
        <f>VLOOKUP($A1561,#REF!,8,FALSE)</f>
        <v>#REF!</v>
      </c>
      <c r="H1561" s="93" t="e">
        <f>VLOOKUP($A1561,#REF!,7,FALSE)</f>
        <v>#REF!</v>
      </c>
      <c r="I1561" s="438" t="e">
        <f>VLOOKUP($A1561,#REF!,10,FALSE)</f>
        <v>#REF!</v>
      </c>
      <c r="J1561" s="98" t="e">
        <f>VLOOKUP($A1561,#REF!,11,FALSE)</f>
        <v>#REF!</v>
      </c>
      <c r="K1561" s="114" t="e">
        <f>VLOOKUP($A1561,#REF!,12,FALSE)</f>
        <v>#REF!</v>
      </c>
      <c r="L1561" s="98" t="e">
        <f>VLOOKUP($A1561,#REF!,13,FALSE)</f>
        <v>#REF!</v>
      </c>
      <c r="M1561" s="438" t="e">
        <f>VLOOKUP($A1561,#REF!,14,FALSE)</f>
        <v>#REF!</v>
      </c>
      <c r="N1561" s="103" t="e">
        <f>VLOOKUP($A1561,#REF!,15,FALSE)</f>
        <v>#REF!</v>
      </c>
      <c r="O1561" s="103" t="e">
        <f>VLOOKUP($A1561,#REF!,18,FALSE)</f>
        <v>#REF!</v>
      </c>
      <c r="P1561" s="93" t="e">
        <f>VLOOKUP($A1561,#REF!,41,FALSE)</f>
        <v>#REF!</v>
      </c>
      <c r="Q1561" s="115" t="e">
        <f>VLOOKUP(Revisión_Avance_Periodo!$L1537,#REF!,30,FALSE)</f>
        <v>#REF!</v>
      </c>
      <c r="R1561" s="116">
        <v>2019</v>
      </c>
      <c r="S1561" s="196">
        <v>43829</v>
      </c>
      <c r="T1561" s="124" t="s">
        <v>79</v>
      </c>
      <c r="U1561" s="147" t="e">
        <f>INDEX(#REF!,MATCH(Revisión_Avance_Periodo!$L1561,#REF!,0),MATCH(Revisión_Avance_Periodo!$T1561,#REF!,0))</f>
        <v>#REF!</v>
      </c>
      <c r="V1561" s="147" t="e">
        <f>INDEX(#REF!,MATCH(Revisión_Avance_Periodo!$L1561,#REF!,0),MATCH(Revisión_Avance_Periodo!$T1561,#REF!,0))</f>
        <v>#REF!</v>
      </c>
      <c r="W1561" s="118">
        <f t="shared" si="123"/>
        <v>0</v>
      </c>
      <c r="X1561" s="124" t="str">
        <f>VLOOKUP(W1561,Tabla_Estado_Meta_OAP_2019[#All],3,TRUE)</f>
        <v>Por Ejecutar</v>
      </c>
      <c r="Y1561" s="150" t="e">
        <f>SUBTOTAL(9,$U$206:$U1561)</f>
        <v>#REF!</v>
      </c>
      <c r="Z1561" s="151" t="e">
        <f>SUBTOTAL(9,$V$206:$V1561)</f>
        <v>#REF!</v>
      </c>
      <c r="AA1561" s="159">
        <f>IFERROR(+Revisión_Avance_Periodo!$Z1561/Revisión_Avance_Periodo!$Y1561,0)</f>
        <v>0</v>
      </c>
      <c r="AB1561" s="126"/>
      <c r="AC1561" s="127"/>
      <c r="AD1561" s="125"/>
      <c r="AE1561" s="125"/>
      <c r="AF1561" s="128"/>
      <c r="AG1561" s="129"/>
      <c r="AH1561" s="150" t="e">
        <f>SUBTOTAL(9,$U$1526:$U1561)</f>
        <v>#REF!</v>
      </c>
      <c r="AI1561" s="151" t="e">
        <f>SUBTOTAL(9,$V$1526:$V1561)</f>
        <v>#REF!</v>
      </c>
      <c r="AJ1561" s="159">
        <f>IFERROR(+Revisión_Avance_Periodo!$Z1537/Revisión_Avance_Periodo!$Y1537,0)</f>
        <v>0</v>
      </c>
      <c r="AK1561" s="126"/>
      <c r="AL1561" s="127"/>
      <c r="AM1561" s="125"/>
      <c r="AN1561" s="125"/>
      <c r="AO1561" s="128"/>
      <c r="AP1561" s="129"/>
    </row>
    <row r="1562" spans="1:42" x14ac:dyDescent="0.25">
      <c r="A1562" s="92">
        <v>131</v>
      </c>
      <c r="B1562" s="435" t="e">
        <f>CONCATENATE(Revisión_Avance_Periodo!$D1538,";",Revisión_Avance_Periodo!$F1538,";",Revisión_Avance_Periodo!$L1538)</f>
        <v>#REF!</v>
      </c>
      <c r="C1562" s="435" t="e">
        <f t="shared" si="122"/>
        <v>#REF!</v>
      </c>
      <c r="D1562" s="114" t="e">
        <f>VLOOKUP($A1562,#REF!,3,FALSE)</f>
        <v>#REF!</v>
      </c>
      <c r="E1562" s="436" t="e">
        <f>VLOOKUP($A1562,#REF!,4,FALSE)</f>
        <v>#REF!</v>
      </c>
      <c r="F1562" s="102" t="e">
        <f>VLOOKUP($A1562,#REF!,5,FALSE)</f>
        <v>#REF!</v>
      </c>
      <c r="G1562" s="93" t="e">
        <f>VLOOKUP($A1562,#REF!,8,FALSE)</f>
        <v>#REF!</v>
      </c>
      <c r="H1562" s="93" t="e">
        <f>VLOOKUP($A1562,#REF!,7,FALSE)</f>
        <v>#REF!</v>
      </c>
      <c r="I1562" s="438" t="e">
        <f>VLOOKUP($A1562,#REF!,10,FALSE)</f>
        <v>#REF!</v>
      </c>
      <c r="J1562" s="93" t="e">
        <f>VLOOKUP($A1562,#REF!,11,FALSE)</f>
        <v>#REF!</v>
      </c>
      <c r="K1562" s="114" t="e">
        <f>VLOOKUP($A1562,#REF!,12,FALSE)</f>
        <v>#REF!</v>
      </c>
      <c r="L1562" s="93" t="e">
        <f>VLOOKUP($A1562,#REF!,13,FALSE)</f>
        <v>#REF!</v>
      </c>
      <c r="M1562" s="438" t="e">
        <f>VLOOKUP($A1562,#REF!,14,FALSE)</f>
        <v>#REF!</v>
      </c>
      <c r="N1562" s="102" t="e">
        <f>VLOOKUP($A1562,#REF!,15,FALSE)</f>
        <v>#REF!</v>
      </c>
      <c r="O1562" s="102" t="e">
        <f>VLOOKUP($A1562,#REF!,18,FALSE)</f>
        <v>#REF!</v>
      </c>
      <c r="P1562" s="93" t="e">
        <f>VLOOKUP($A1562,#REF!,41,FALSE)</f>
        <v>#REF!</v>
      </c>
      <c r="Q1562" s="115" t="e">
        <f>VLOOKUP(Revisión_Avance_Periodo!$L1538,#REF!,30,FALSE)</f>
        <v>#REF!</v>
      </c>
      <c r="R1562" s="116">
        <v>2019</v>
      </c>
      <c r="S1562" s="196">
        <v>43495</v>
      </c>
      <c r="T1562" s="116" t="s">
        <v>68</v>
      </c>
      <c r="U1562" s="132" t="e">
        <f>INDEX(#REF!,MATCH(Revisión_Avance_Periodo!$L1562,#REF!,0),MATCH(Revisión_Avance_Periodo!$T1562,#REF!,0))</f>
        <v>#REF!</v>
      </c>
      <c r="V1562" s="132" t="e">
        <f>INDEX(#REF!,MATCH(Revisión_Avance_Periodo!$L1562,#REF!,0),MATCH(Revisión_Avance_Periodo!$T1562,#REF!,0))</f>
        <v>#REF!</v>
      </c>
      <c r="W1562" s="118">
        <f t="shared" si="123"/>
        <v>0</v>
      </c>
      <c r="X1562" s="116" t="str">
        <f>VLOOKUP(W1562,Tabla_Estado_Meta_OAP_2019[#All],3,TRUE)</f>
        <v>Por Ejecutar</v>
      </c>
      <c r="Y1562" s="160" t="e">
        <f>SUBTOTAL(9,$U$206:$U1562)</f>
        <v>#REF!</v>
      </c>
      <c r="Z1562" s="161" t="e">
        <f>SUBTOTAL(9,$V$206:$V1562)</f>
        <v>#REF!</v>
      </c>
      <c r="AA1562" s="162">
        <f>IFERROR(+Revisión_Avance_Periodo!$Z1562/Revisión_Avance_Periodo!$Y1562,0)</f>
        <v>0</v>
      </c>
      <c r="AB1562" s="133" t="e">
        <f>SUBTOTAL(9,U1562:U1573)</f>
        <v>#REF!</v>
      </c>
      <c r="AC1562" s="134" t="e">
        <f>SUBTOTAL(9,V1562:V1573)</f>
        <v>#REF!</v>
      </c>
      <c r="AD1562" s="119" t="e">
        <f>+AC1562/AB1562</f>
        <v>#REF!</v>
      </c>
      <c r="AE1562" s="119" t="e">
        <f>100%-Revisión_Avance_Periodo!$AD1562</f>
        <v>#REF!</v>
      </c>
      <c r="AF1562" s="121" t="e">
        <f>VLOOKUP(AD1562,Tabla_Estado_Meta_OAP_2019[],3,TRUE)</f>
        <v>#REF!</v>
      </c>
      <c r="AG1562" s="122" t="e">
        <f>Revisión_Avance_Periodo!$AD1562*Revisión_Avance_Periodo!$Q1562</f>
        <v>#REF!</v>
      </c>
      <c r="AH1562" s="160" t="e">
        <f>SUBTOTAL(9,$U$1538:$U1562)</f>
        <v>#REF!</v>
      </c>
      <c r="AI1562" s="161" t="e">
        <f>SUBTOTAL(9,$V$1538:$V1562)</f>
        <v>#REF!</v>
      </c>
      <c r="AJ1562" s="162">
        <f>IFERROR(+Revisión_Avance_Periodo!$Z1538/Revisión_Avance_Periodo!$Y1538,0)</f>
        <v>0</v>
      </c>
      <c r="AK1562" s="133" t="e">
        <f>SUBTOTAL(9,AD1562:AD1573)</f>
        <v>#REF!</v>
      </c>
      <c r="AL1562" s="134" t="e">
        <f>SUBTOTAL(9,AE1562:AE1573)</f>
        <v>#REF!</v>
      </c>
      <c r="AM1562" s="119" t="e">
        <f>+AL1562/AK1562</f>
        <v>#REF!</v>
      </c>
      <c r="AN1562" s="119" t="e">
        <f>100%-Revisión_Avance_Periodo!$AD1538</f>
        <v>#REF!</v>
      </c>
      <c r="AO1562" s="121" t="e">
        <f>VLOOKUP(AM1562,Tabla_Estado_Meta_OAP_2019[],3,TRUE)</f>
        <v>#REF!</v>
      </c>
      <c r="AP1562" s="122" t="e">
        <f>Revisión_Avance_Periodo!$AD1538*Revisión_Avance_Periodo!$Q1538</f>
        <v>#REF!</v>
      </c>
    </row>
    <row r="1563" spans="1:42" x14ac:dyDescent="0.25">
      <c r="A1563" s="97">
        <v>131</v>
      </c>
      <c r="B1563" s="435" t="e">
        <f>CONCATENATE(Revisión_Avance_Periodo!$D1539,";",Revisión_Avance_Periodo!$F1539,";",Revisión_Avance_Periodo!$L1539)</f>
        <v>#REF!</v>
      </c>
      <c r="C1563" s="435" t="e">
        <f t="shared" si="122"/>
        <v>#REF!</v>
      </c>
      <c r="D1563" s="123" t="e">
        <f>VLOOKUP($A1563,#REF!,3,FALSE)</f>
        <v>#REF!</v>
      </c>
      <c r="E1563" s="436" t="e">
        <f>VLOOKUP($A1563,#REF!,4,FALSE)</f>
        <v>#REF!</v>
      </c>
      <c r="F1563" s="103" t="e">
        <f>VLOOKUP($A1563,#REF!,5,FALSE)</f>
        <v>#REF!</v>
      </c>
      <c r="G1563" s="98" t="e">
        <f>VLOOKUP($A1563,#REF!,8,FALSE)</f>
        <v>#REF!</v>
      </c>
      <c r="H1563" s="93" t="e">
        <f>VLOOKUP($A1563,#REF!,7,FALSE)</f>
        <v>#REF!</v>
      </c>
      <c r="I1563" s="438" t="e">
        <f>VLOOKUP($A1563,#REF!,10,FALSE)</f>
        <v>#REF!</v>
      </c>
      <c r="J1563" s="98" t="e">
        <f>VLOOKUP($A1563,#REF!,11,FALSE)</f>
        <v>#REF!</v>
      </c>
      <c r="K1563" s="114" t="e">
        <f>VLOOKUP($A1563,#REF!,12,FALSE)</f>
        <v>#REF!</v>
      </c>
      <c r="L1563" s="98" t="e">
        <f>VLOOKUP($A1563,#REF!,13,FALSE)</f>
        <v>#REF!</v>
      </c>
      <c r="M1563" s="438" t="e">
        <f>VLOOKUP($A1563,#REF!,14,FALSE)</f>
        <v>#REF!</v>
      </c>
      <c r="N1563" s="103" t="e">
        <f>VLOOKUP($A1563,#REF!,15,FALSE)</f>
        <v>#REF!</v>
      </c>
      <c r="O1563" s="103" t="e">
        <f>VLOOKUP($A1563,#REF!,18,FALSE)</f>
        <v>#REF!</v>
      </c>
      <c r="P1563" s="93" t="e">
        <f>VLOOKUP($A1563,#REF!,41,FALSE)</f>
        <v>#REF!</v>
      </c>
      <c r="Q1563" s="115" t="e">
        <f>VLOOKUP(Revisión_Avance_Periodo!$L1539,#REF!,30,FALSE)</f>
        <v>#REF!</v>
      </c>
      <c r="R1563" s="116">
        <v>2019</v>
      </c>
      <c r="S1563" s="196">
        <v>43524</v>
      </c>
      <c r="T1563" s="124" t="s">
        <v>69</v>
      </c>
      <c r="U1563" s="132" t="e">
        <f>INDEX(#REF!,MATCH(Revisión_Avance_Periodo!$L1563,#REF!,0),MATCH(Revisión_Avance_Periodo!$T1563,#REF!,0))</f>
        <v>#REF!</v>
      </c>
      <c r="V1563" s="132" t="e">
        <f>INDEX(#REF!,MATCH(Revisión_Avance_Periodo!$L1563,#REF!,0),MATCH(Revisión_Avance_Periodo!$T1563,#REF!,0))</f>
        <v>#REF!</v>
      </c>
      <c r="W1563" s="118">
        <f t="shared" si="123"/>
        <v>0</v>
      </c>
      <c r="X1563" s="124" t="str">
        <f>VLOOKUP(W1563,Tabla_Estado_Meta_OAP_2019[#All],3,TRUE)</f>
        <v>Por Ejecutar</v>
      </c>
      <c r="Y1563" s="157" t="e">
        <f>SUBTOTAL(9,$U$206:$U1563)</f>
        <v>#REF!</v>
      </c>
      <c r="Z1563" s="158" t="e">
        <f>SUBTOTAL(9,$V$206:$V1563)</f>
        <v>#REF!</v>
      </c>
      <c r="AA1563" s="159">
        <f>IFERROR(+Revisión_Avance_Periodo!$Z1563/Revisión_Avance_Periodo!$Y1563,0)</f>
        <v>0</v>
      </c>
      <c r="AB1563" s="126"/>
      <c r="AC1563" s="127"/>
      <c r="AD1563" s="125"/>
      <c r="AE1563" s="125"/>
      <c r="AF1563" s="128"/>
      <c r="AG1563" s="129"/>
      <c r="AH1563" s="157" t="e">
        <f>SUBTOTAL(9,$U$1538:$U1563)</f>
        <v>#REF!</v>
      </c>
      <c r="AI1563" s="158" t="e">
        <f>SUBTOTAL(9,$V$1538:$V1563)</f>
        <v>#REF!</v>
      </c>
      <c r="AJ1563" s="159">
        <f>IFERROR(+Revisión_Avance_Periodo!$Z1539/Revisión_Avance_Periodo!$Y1539,0)</f>
        <v>0</v>
      </c>
      <c r="AK1563" s="126"/>
      <c r="AL1563" s="127"/>
      <c r="AM1563" s="125"/>
      <c r="AN1563" s="125"/>
      <c r="AO1563" s="128"/>
      <c r="AP1563" s="129"/>
    </row>
    <row r="1564" spans="1:42" x14ac:dyDescent="0.25">
      <c r="A1564" s="92">
        <v>131</v>
      </c>
      <c r="B1564" s="435" t="e">
        <f>CONCATENATE(Revisión_Avance_Periodo!$D1540,";",Revisión_Avance_Periodo!$F1540,";",Revisión_Avance_Periodo!$L1540)</f>
        <v>#REF!</v>
      </c>
      <c r="C1564" s="435" t="e">
        <f t="shared" si="122"/>
        <v>#REF!</v>
      </c>
      <c r="D1564" s="114" t="e">
        <f>VLOOKUP($A1564,#REF!,3,FALSE)</f>
        <v>#REF!</v>
      </c>
      <c r="E1564" s="436" t="e">
        <f>VLOOKUP($A1564,#REF!,4,FALSE)</f>
        <v>#REF!</v>
      </c>
      <c r="F1564" s="102" t="e">
        <f>VLOOKUP($A1564,#REF!,5,FALSE)</f>
        <v>#REF!</v>
      </c>
      <c r="G1564" s="93" t="e">
        <f>VLOOKUP($A1564,#REF!,8,FALSE)</f>
        <v>#REF!</v>
      </c>
      <c r="H1564" s="93" t="e">
        <f>VLOOKUP($A1564,#REF!,7,FALSE)</f>
        <v>#REF!</v>
      </c>
      <c r="I1564" s="438" t="e">
        <f>VLOOKUP($A1564,#REF!,10,FALSE)</f>
        <v>#REF!</v>
      </c>
      <c r="J1564" s="93" t="e">
        <f>VLOOKUP($A1564,#REF!,11,FALSE)</f>
        <v>#REF!</v>
      </c>
      <c r="K1564" s="114" t="e">
        <f>VLOOKUP($A1564,#REF!,12,FALSE)</f>
        <v>#REF!</v>
      </c>
      <c r="L1564" s="93" t="e">
        <f>VLOOKUP($A1564,#REF!,13,FALSE)</f>
        <v>#REF!</v>
      </c>
      <c r="M1564" s="438" t="e">
        <f>VLOOKUP($A1564,#REF!,14,FALSE)</f>
        <v>#REF!</v>
      </c>
      <c r="N1564" s="102" t="e">
        <f>VLOOKUP($A1564,#REF!,15,FALSE)</f>
        <v>#REF!</v>
      </c>
      <c r="O1564" s="102" t="e">
        <f>VLOOKUP($A1564,#REF!,18,FALSE)</f>
        <v>#REF!</v>
      </c>
      <c r="P1564" s="93" t="e">
        <f>VLOOKUP($A1564,#REF!,41,FALSE)</f>
        <v>#REF!</v>
      </c>
      <c r="Q1564" s="115" t="e">
        <f>VLOOKUP(Revisión_Avance_Periodo!$L1540,#REF!,30,FALSE)</f>
        <v>#REF!</v>
      </c>
      <c r="R1564" s="116">
        <v>2019</v>
      </c>
      <c r="S1564" s="196">
        <v>43554</v>
      </c>
      <c r="T1564" s="116" t="s">
        <v>70</v>
      </c>
      <c r="U1564" s="132" t="e">
        <f>INDEX(#REF!,MATCH(Revisión_Avance_Periodo!$L1564,#REF!,0),MATCH(Revisión_Avance_Periodo!$T1564,#REF!,0))</f>
        <v>#REF!</v>
      </c>
      <c r="V1564" s="132" t="e">
        <f>INDEX(#REF!,MATCH(Revisión_Avance_Periodo!$L1564,#REF!,0),MATCH(Revisión_Avance_Periodo!$T1564,#REF!,0))</f>
        <v>#REF!</v>
      </c>
      <c r="W1564" s="118">
        <f t="shared" si="123"/>
        <v>0</v>
      </c>
      <c r="X1564" s="116" t="str">
        <f>VLOOKUP(W1564,Tabla_Estado_Meta_OAP_2019[#All],3,TRUE)</f>
        <v>Por Ejecutar</v>
      </c>
      <c r="Y1564" s="157" t="e">
        <f>SUBTOTAL(9,$U$206:$U1564)</f>
        <v>#REF!</v>
      </c>
      <c r="Z1564" s="158" t="e">
        <f>SUBTOTAL(9,$V$206:$V1564)</f>
        <v>#REF!</v>
      </c>
      <c r="AA1564" s="159">
        <f>IFERROR(+Revisión_Avance_Periodo!$Z1564/Revisión_Avance_Periodo!$Y1564,0)</f>
        <v>0</v>
      </c>
      <c r="AB1564" s="126"/>
      <c r="AC1564" s="127"/>
      <c r="AD1564" s="125"/>
      <c r="AE1564" s="125"/>
      <c r="AF1564" s="128"/>
      <c r="AG1564" s="129"/>
      <c r="AH1564" s="157" t="e">
        <f>SUBTOTAL(9,$U$1538:$U1564)</f>
        <v>#REF!</v>
      </c>
      <c r="AI1564" s="158" t="e">
        <f>SUBTOTAL(9,$V$1538:$V1564)</f>
        <v>#REF!</v>
      </c>
      <c r="AJ1564" s="159">
        <f>IFERROR(+Revisión_Avance_Periodo!$Z1540/Revisión_Avance_Periodo!$Y1540,0)</f>
        <v>0</v>
      </c>
      <c r="AK1564" s="126"/>
      <c r="AL1564" s="127"/>
      <c r="AM1564" s="125"/>
      <c r="AN1564" s="125"/>
      <c r="AO1564" s="128"/>
      <c r="AP1564" s="129"/>
    </row>
    <row r="1565" spans="1:42" x14ac:dyDescent="0.25">
      <c r="A1565" s="97">
        <v>131</v>
      </c>
      <c r="B1565" s="435" t="e">
        <f>CONCATENATE(Revisión_Avance_Periodo!$D1541,";",Revisión_Avance_Periodo!$F1541,";",Revisión_Avance_Periodo!$L1541)</f>
        <v>#REF!</v>
      </c>
      <c r="C1565" s="435" t="e">
        <f t="shared" si="122"/>
        <v>#REF!</v>
      </c>
      <c r="D1565" s="123" t="e">
        <f>VLOOKUP($A1565,#REF!,3,FALSE)</f>
        <v>#REF!</v>
      </c>
      <c r="E1565" s="436" t="e">
        <f>VLOOKUP($A1565,#REF!,4,FALSE)</f>
        <v>#REF!</v>
      </c>
      <c r="F1565" s="103" t="e">
        <f>VLOOKUP($A1565,#REF!,5,FALSE)</f>
        <v>#REF!</v>
      </c>
      <c r="G1565" s="98" t="e">
        <f>VLOOKUP($A1565,#REF!,8,FALSE)</f>
        <v>#REF!</v>
      </c>
      <c r="H1565" s="93" t="e">
        <f>VLOOKUP($A1565,#REF!,7,FALSE)</f>
        <v>#REF!</v>
      </c>
      <c r="I1565" s="438" t="e">
        <f>VLOOKUP($A1565,#REF!,10,FALSE)</f>
        <v>#REF!</v>
      </c>
      <c r="J1565" s="98" t="e">
        <f>VLOOKUP($A1565,#REF!,11,FALSE)</f>
        <v>#REF!</v>
      </c>
      <c r="K1565" s="114" t="e">
        <f>VLOOKUP($A1565,#REF!,12,FALSE)</f>
        <v>#REF!</v>
      </c>
      <c r="L1565" s="98" t="e">
        <f>VLOOKUP($A1565,#REF!,13,FALSE)</f>
        <v>#REF!</v>
      </c>
      <c r="M1565" s="438" t="e">
        <f>VLOOKUP($A1565,#REF!,14,FALSE)</f>
        <v>#REF!</v>
      </c>
      <c r="N1565" s="103" t="e">
        <f>VLOOKUP($A1565,#REF!,15,FALSE)</f>
        <v>#REF!</v>
      </c>
      <c r="O1565" s="103" t="e">
        <f>VLOOKUP($A1565,#REF!,18,FALSE)</f>
        <v>#REF!</v>
      </c>
      <c r="P1565" s="93" t="e">
        <f>VLOOKUP($A1565,#REF!,41,FALSE)</f>
        <v>#REF!</v>
      </c>
      <c r="Q1565" s="115" t="e">
        <f>VLOOKUP(Revisión_Avance_Periodo!$L1541,#REF!,30,FALSE)</f>
        <v>#REF!</v>
      </c>
      <c r="R1565" s="116">
        <v>2019</v>
      </c>
      <c r="S1565" s="196">
        <v>43585</v>
      </c>
      <c r="T1565" s="124" t="s">
        <v>71</v>
      </c>
      <c r="U1565" s="132" t="e">
        <f>INDEX(#REF!,MATCH(Revisión_Avance_Periodo!$L1565,#REF!,0),MATCH(Revisión_Avance_Periodo!$T1565,#REF!,0))</f>
        <v>#REF!</v>
      </c>
      <c r="V1565" s="132" t="e">
        <f>INDEX(#REF!,MATCH(Revisión_Avance_Periodo!$L1565,#REF!,0),MATCH(Revisión_Avance_Periodo!$T1565,#REF!,0))</f>
        <v>#REF!</v>
      </c>
      <c r="W1565" s="118">
        <f t="shared" si="123"/>
        <v>0</v>
      </c>
      <c r="X1565" s="124" t="str">
        <f>VLOOKUP(W1565,Tabla_Estado_Meta_OAP_2019[#All],3,TRUE)</f>
        <v>Por Ejecutar</v>
      </c>
      <c r="Y1565" s="157" t="e">
        <f>SUBTOTAL(9,$U$206:$U1565)</f>
        <v>#REF!</v>
      </c>
      <c r="Z1565" s="158" t="e">
        <f>SUBTOTAL(9,$V$206:$V1565)</f>
        <v>#REF!</v>
      </c>
      <c r="AA1565" s="159">
        <f>IFERROR(+Revisión_Avance_Periodo!$Z1565/Revisión_Avance_Periodo!$Y1565,0)</f>
        <v>0</v>
      </c>
      <c r="AB1565" s="126"/>
      <c r="AC1565" s="127"/>
      <c r="AD1565" s="125"/>
      <c r="AE1565" s="125"/>
      <c r="AF1565" s="128"/>
      <c r="AG1565" s="129"/>
      <c r="AH1565" s="157" t="e">
        <f>SUBTOTAL(9,$U$1538:$U1565)</f>
        <v>#REF!</v>
      </c>
      <c r="AI1565" s="158" t="e">
        <f>SUBTOTAL(9,$V$1538:$V1565)</f>
        <v>#REF!</v>
      </c>
      <c r="AJ1565" s="159">
        <f>IFERROR(+Revisión_Avance_Periodo!$Z1541/Revisión_Avance_Periodo!$Y1541,0)</f>
        <v>0</v>
      </c>
      <c r="AK1565" s="126"/>
      <c r="AL1565" s="127"/>
      <c r="AM1565" s="125"/>
      <c r="AN1565" s="125"/>
      <c r="AO1565" s="128"/>
      <c r="AP1565" s="129"/>
    </row>
    <row r="1566" spans="1:42" x14ac:dyDescent="0.25">
      <c r="A1566" s="92">
        <v>131</v>
      </c>
      <c r="B1566" s="435" t="e">
        <f>CONCATENATE(Revisión_Avance_Periodo!$D1542,";",Revisión_Avance_Periodo!$F1542,";",Revisión_Avance_Periodo!$L1542)</f>
        <v>#REF!</v>
      </c>
      <c r="C1566" s="435" t="e">
        <f t="shared" si="122"/>
        <v>#REF!</v>
      </c>
      <c r="D1566" s="114" t="e">
        <f>VLOOKUP($A1566,#REF!,3,FALSE)</f>
        <v>#REF!</v>
      </c>
      <c r="E1566" s="436" t="e">
        <f>VLOOKUP($A1566,#REF!,4,FALSE)</f>
        <v>#REF!</v>
      </c>
      <c r="F1566" s="102" t="e">
        <f>VLOOKUP($A1566,#REF!,5,FALSE)</f>
        <v>#REF!</v>
      </c>
      <c r="G1566" s="93" t="e">
        <f>VLOOKUP($A1566,#REF!,8,FALSE)</f>
        <v>#REF!</v>
      </c>
      <c r="H1566" s="93" t="e">
        <f>VLOOKUP($A1566,#REF!,7,FALSE)</f>
        <v>#REF!</v>
      </c>
      <c r="I1566" s="438" t="e">
        <f>VLOOKUP($A1566,#REF!,10,FALSE)</f>
        <v>#REF!</v>
      </c>
      <c r="J1566" s="93" t="e">
        <f>VLOOKUP($A1566,#REF!,11,FALSE)</f>
        <v>#REF!</v>
      </c>
      <c r="K1566" s="114" t="e">
        <f>VLOOKUP($A1566,#REF!,12,FALSE)</f>
        <v>#REF!</v>
      </c>
      <c r="L1566" s="93" t="e">
        <f>VLOOKUP($A1566,#REF!,13,FALSE)</f>
        <v>#REF!</v>
      </c>
      <c r="M1566" s="438" t="e">
        <f>VLOOKUP($A1566,#REF!,14,FALSE)</f>
        <v>#REF!</v>
      </c>
      <c r="N1566" s="102" t="e">
        <f>VLOOKUP($A1566,#REF!,15,FALSE)</f>
        <v>#REF!</v>
      </c>
      <c r="O1566" s="102" t="e">
        <f>VLOOKUP($A1566,#REF!,18,FALSE)</f>
        <v>#REF!</v>
      </c>
      <c r="P1566" s="93" t="e">
        <f>VLOOKUP($A1566,#REF!,41,FALSE)</f>
        <v>#REF!</v>
      </c>
      <c r="Q1566" s="115" t="e">
        <f>VLOOKUP(Revisión_Avance_Periodo!$L1542,#REF!,30,FALSE)</f>
        <v>#REF!</v>
      </c>
      <c r="R1566" s="116">
        <v>2019</v>
      </c>
      <c r="S1566" s="196">
        <v>43615</v>
      </c>
      <c r="T1566" s="116" t="s">
        <v>72</v>
      </c>
      <c r="U1566" s="132" t="e">
        <f>INDEX(#REF!,MATCH(Revisión_Avance_Periodo!$L1566,#REF!,0),MATCH(Revisión_Avance_Periodo!$T1566,#REF!,0))</f>
        <v>#REF!</v>
      </c>
      <c r="V1566" s="132" t="e">
        <f>INDEX(#REF!,MATCH(Revisión_Avance_Periodo!$L1566,#REF!,0),MATCH(Revisión_Avance_Periodo!$T1566,#REF!,0))</f>
        <v>#REF!</v>
      </c>
      <c r="W1566" s="118">
        <f t="shared" si="123"/>
        <v>0</v>
      </c>
      <c r="X1566" s="116" t="str">
        <f>VLOOKUP(W1566,Tabla_Estado_Meta_OAP_2019[#All],3,TRUE)</f>
        <v>Por Ejecutar</v>
      </c>
      <c r="Y1566" s="157" t="e">
        <f>SUBTOTAL(9,$U$206:$U1566)</f>
        <v>#REF!</v>
      </c>
      <c r="Z1566" s="158" t="e">
        <f>SUBTOTAL(9,$V$206:$V1566)</f>
        <v>#REF!</v>
      </c>
      <c r="AA1566" s="159">
        <f>IFERROR(+Revisión_Avance_Periodo!$Z1566/Revisión_Avance_Periodo!$Y1566,0)</f>
        <v>0</v>
      </c>
      <c r="AB1566" s="126"/>
      <c r="AC1566" s="127"/>
      <c r="AD1566" s="125"/>
      <c r="AE1566" s="125"/>
      <c r="AF1566" s="128"/>
      <c r="AG1566" s="129"/>
      <c r="AH1566" s="157" t="e">
        <f>SUBTOTAL(9,$U$1538:$U1566)</f>
        <v>#REF!</v>
      </c>
      <c r="AI1566" s="158" t="e">
        <f>SUBTOTAL(9,$V$1538:$V1566)</f>
        <v>#REF!</v>
      </c>
      <c r="AJ1566" s="159">
        <f>IFERROR(+Revisión_Avance_Periodo!$Z1542/Revisión_Avance_Periodo!$Y1542,0)</f>
        <v>0</v>
      </c>
      <c r="AK1566" s="126"/>
      <c r="AL1566" s="127"/>
      <c r="AM1566" s="125"/>
      <c r="AN1566" s="125"/>
      <c r="AO1566" s="128"/>
      <c r="AP1566" s="129"/>
    </row>
    <row r="1567" spans="1:42" x14ac:dyDescent="0.25">
      <c r="A1567" s="97">
        <v>131</v>
      </c>
      <c r="B1567" s="435" t="e">
        <f>CONCATENATE(Revisión_Avance_Periodo!$D1543,";",Revisión_Avance_Periodo!$F1543,";",Revisión_Avance_Periodo!$L1543)</f>
        <v>#REF!</v>
      </c>
      <c r="C1567" s="435" t="e">
        <f t="shared" si="122"/>
        <v>#REF!</v>
      </c>
      <c r="D1567" s="123" t="e">
        <f>VLOOKUP($A1567,#REF!,3,FALSE)</f>
        <v>#REF!</v>
      </c>
      <c r="E1567" s="436" t="e">
        <f>VLOOKUP($A1567,#REF!,4,FALSE)</f>
        <v>#REF!</v>
      </c>
      <c r="F1567" s="103" t="e">
        <f>VLOOKUP($A1567,#REF!,5,FALSE)</f>
        <v>#REF!</v>
      </c>
      <c r="G1567" s="98" t="e">
        <f>VLOOKUP($A1567,#REF!,8,FALSE)</f>
        <v>#REF!</v>
      </c>
      <c r="H1567" s="93" t="e">
        <f>VLOOKUP($A1567,#REF!,7,FALSE)</f>
        <v>#REF!</v>
      </c>
      <c r="I1567" s="438" t="e">
        <f>VLOOKUP($A1567,#REF!,10,FALSE)</f>
        <v>#REF!</v>
      </c>
      <c r="J1567" s="98" t="e">
        <f>VLOOKUP($A1567,#REF!,11,FALSE)</f>
        <v>#REF!</v>
      </c>
      <c r="K1567" s="114" t="e">
        <f>VLOOKUP($A1567,#REF!,12,FALSE)</f>
        <v>#REF!</v>
      </c>
      <c r="L1567" s="98" t="e">
        <f>VLOOKUP($A1567,#REF!,13,FALSE)</f>
        <v>#REF!</v>
      </c>
      <c r="M1567" s="438" t="e">
        <f>VLOOKUP($A1567,#REF!,14,FALSE)</f>
        <v>#REF!</v>
      </c>
      <c r="N1567" s="103" t="e">
        <f>VLOOKUP($A1567,#REF!,15,FALSE)</f>
        <v>#REF!</v>
      </c>
      <c r="O1567" s="103" t="e">
        <f>VLOOKUP($A1567,#REF!,18,FALSE)</f>
        <v>#REF!</v>
      </c>
      <c r="P1567" s="93" t="e">
        <f>VLOOKUP($A1567,#REF!,41,FALSE)</f>
        <v>#REF!</v>
      </c>
      <c r="Q1567" s="115" t="e">
        <f>VLOOKUP(Revisión_Avance_Periodo!$L1543,#REF!,30,FALSE)</f>
        <v>#REF!</v>
      </c>
      <c r="R1567" s="116">
        <v>2019</v>
      </c>
      <c r="S1567" s="196">
        <v>43646</v>
      </c>
      <c r="T1567" s="124" t="s">
        <v>73</v>
      </c>
      <c r="U1567" s="132" t="e">
        <f>INDEX(#REF!,MATCH(Revisión_Avance_Periodo!$L1567,#REF!,0),MATCH(Revisión_Avance_Periodo!$T1567,#REF!,0))</f>
        <v>#REF!</v>
      </c>
      <c r="V1567" s="132" t="e">
        <f>INDEX(#REF!,MATCH(Revisión_Avance_Periodo!$L1567,#REF!,0),MATCH(Revisión_Avance_Periodo!$T1567,#REF!,0))</f>
        <v>#REF!</v>
      </c>
      <c r="W1567" s="130" t="e">
        <f>V1567/U1567</f>
        <v>#REF!</v>
      </c>
      <c r="X1567" s="124" t="e">
        <f>VLOOKUP(W1567,Tabla_Estado_Meta_OAP_2019[#All],3,TRUE)</f>
        <v>#REF!</v>
      </c>
      <c r="Y1567" s="157" t="e">
        <f>SUBTOTAL(9,$U$206:$U1567)</f>
        <v>#REF!</v>
      </c>
      <c r="Z1567" s="158" t="e">
        <f>SUBTOTAL(9,$V$206:$V1567)</f>
        <v>#REF!</v>
      </c>
      <c r="AA1567" s="159">
        <f>IFERROR(+Revisión_Avance_Periodo!$Z1567/Revisión_Avance_Periodo!$Y1567,0)</f>
        <v>0</v>
      </c>
      <c r="AB1567" s="126"/>
      <c r="AC1567" s="127"/>
      <c r="AD1567" s="125"/>
      <c r="AE1567" s="125"/>
      <c r="AF1567" s="128"/>
      <c r="AG1567" s="129"/>
      <c r="AH1567" s="157" t="e">
        <f>SUBTOTAL(9,$U$1538:$U1567)</f>
        <v>#REF!</v>
      </c>
      <c r="AI1567" s="158" t="e">
        <f>SUBTOTAL(9,$V$1538:$V1567)</f>
        <v>#REF!</v>
      </c>
      <c r="AJ1567" s="159">
        <f>IFERROR(+Revisión_Avance_Periodo!$Z1543/Revisión_Avance_Periodo!$Y1543,0)</f>
        <v>0</v>
      </c>
      <c r="AK1567" s="126"/>
      <c r="AL1567" s="127"/>
      <c r="AM1567" s="125"/>
      <c r="AN1567" s="125"/>
      <c r="AO1567" s="128"/>
      <c r="AP1567" s="129"/>
    </row>
    <row r="1568" spans="1:42" x14ac:dyDescent="0.25">
      <c r="A1568" s="92">
        <v>131</v>
      </c>
      <c r="B1568" s="435" t="e">
        <f>CONCATENATE(Revisión_Avance_Periodo!$D1544,";",Revisión_Avance_Periodo!$F1544,";",Revisión_Avance_Periodo!$L1544)</f>
        <v>#REF!</v>
      </c>
      <c r="C1568" s="435" t="e">
        <f t="shared" si="122"/>
        <v>#REF!</v>
      </c>
      <c r="D1568" s="114" t="e">
        <f>VLOOKUP($A1568,#REF!,3,FALSE)</f>
        <v>#REF!</v>
      </c>
      <c r="E1568" s="436" t="e">
        <f>VLOOKUP($A1568,#REF!,4,FALSE)</f>
        <v>#REF!</v>
      </c>
      <c r="F1568" s="102" t="e">
        <f>VLOOKUP($A1568,#REF!,5,FALSE)</f>
        <v>#REF!</v>
      </c>
      <c r="G1568" s="93" t="e">
        <f>VLOOKUP($A1568,#REF!,8,FALSE)</f>
        <v>#REF!</v>
      </c>
      <c r="H1568" s="93" t="e">
        <f>VLOOKUP($A1568,#REF!,7,FALSE)</f>
        <v>#REF!</v>
      </c>
      <c r="I1568" s="438" t="e">
        <f>VLOOKUP($A1568,#REF!,10,FALSE)</f>
        <v>#REF!</v>
      </c>
      <c r="J1568" s="93" t="e">
        <f>VLOOKUP($A1568,#REF!,11,FALSE)</f>
        <v>#REF!</v>
      </c>
      <c r="K1568" s="114" t="e">
        <f>VLOOKUP($A1568,#REF!,12,FALSE)</f>
        <v>#REF!</v>
      </c>
      <c r="L1568" s="93" t="e">
        <f>VLOOKUP($A1568,#REF!,13,FALSE)</f>
        <v>#REF!</v>
      </c>
      <c r="M1568" s="438" t="e">
        <f>VLOOKUP($A1568,#REF!,14,FALSE)</f>
        <v>#REF!</v>
      </c>
      <c r="N1568" s="102" t="e">
        <f>VLOOKUP($A1568,#REF!,15,FALSE)</f>
        <v>#REF!</v>
      </c>
      <c r="O1568" s="102" t="e">
        <f>VLOOKUP($A1568,#REF!,18,FALSE)</f>
        <v>#REF!</v>
      </c>
      <c r="P1568" s="93" t="e">
        <f>VLOOKUP($A1568,#REF!,41,FALSE)</f>
        <v>#REF!</v>
      </c>
      <c r="Q1568" s="115" t="e">
        <f>VLOOKUP(Revisión_Avance_Periodo!$L1544,#REF!,30,FALSE)</f>
        <v>#REF!</v>
      </c>
      <c r="R1568" s="116">
        <v>2019</v>
      </c>
      <c r="S1568" s="196">
        <v>43676</v>
      </c>
      <c r="T1568" s="116" t="s">
        <v>74</v>
      </c>
      <c r="U1568" s="132" t="e">
        <f>INDEX(#REF!,MATCH(Revisión_Avance_Periodo!$L1568,#REF!,0),MATCH(Revisión_Avance_Periodo!$T1568,#REF!,0))</f>
        <v>#REF!</v>
      </c>
      <c r="V1568" s="132" t="e">
        <f>INDEX(#REF!,MATCH(Revisión_Avance_Periodo!$L1568,#REF!,0),MATCH(Revisión_Avance_Periodo!$T1568,#REF!,0))</f>
        <v>#REF!</v>
      </c>
      <c r="W1568" s="118">
        <f t="shared" ref="W1568:W1573" si="124">IFERROR((V1568/U1568),0)</f>
        <v>0</v>
      </c>
      <c r="X1568" s="116" t="str">
        <f>VLOOKUP(W1568,Tabla_Estado_Meta_OAP_2019[#All],3,TRUE)</f>
        <v>Por Ejecutar</v>
      </c>
      <c r="Y1568" s="157" t="e">
        <f>SUBTOTAL(9,$U$206:$U1568)</f>
        <v>#REF!</v>
      </c>
      <c r="Z1568" s="158" t="e">
        <f>SUBTOTAL(9,$V$206:$V1568)</f>
        <v>#REF!</v>
      </c>
      <c r="AA1568" s="159">
        <f>IFERROR(+Revisión_Avance_Periodo!$Z1568/Revisión_Avance_Periodo!$Y1568,0)</f>
        <v>0</v>
      </c>
      <c r="AB1568" s="126"/>
      <c r="AC1568" s="127"/>
      <c r="AD1568" s="125"/>
      <c r="AE1568" s="125"/>
      <c r="AF1568" s="128"/>
      <c r="AG1568" s="129"/>
      <c r="AH1568" s="157" t="e">
        <f>SUBTOTAL(9,$U$1538:$U1568)</f>
        <v>#REF!</v>
      </c>
      <c r="AI1568" s="158" t="e">
        <f>SUBTOTAL(9,$V$1538:$V1568)</f>
        <v>#REF!</v>
      </c>
      <c r="AJ1568" s="159">
        <f>IFERROR(+Revisión_Avance_Periodo!$Z1544/Revisión_Avance_Periodo!$Y1544,0)</f>
        <v>0</v>
      </c>
      <c r="AK1568" s="126"/>
      <c r="AL1568" s="127"/>
      <c r="AM1568" s="125"/>
      <c r="AN1568" s="125"/>
      <c r="AO1568" s="128"/>
      <c r="AP1568" s="129"/>
    </row>
    <row r="1569" spans="1:42" x14ac:dyDescent="0.25">
      <c r="A1569" s="97">
        <v>131</v>
      </c>
      <c r="B1569" s="435" t="e">
        <f>CONCATENATE(Revisión_Avance_Periodo!$D1545,";",Revisión_Avance_Periodo!$F1545,";",Revisión_Avance_Periodo!$L1545)</f>
        <v>#REF!</v>
      </c>
      <c r="C1569" s="435" t="e">
        <f t="shared" si="122"/>
        <v>#REF!</v>
      </c>
      <c r="D1569" s="123" t="e">
        <f>VLOOKUP($A1569,#REF!,3,FALSE)</f>
        <v>#REF!</v>
      </c>
      <c r="E1569" s="436" t="e">
        <f>VLOOKUP($A1569,#REF!,4,FALSE)</f>
        <v>#REF!</v>
      </c>
      <c r="F1569" s="103" t="e">
        <f>VLOOKUP($A1569,#REF!,5,FALSE)</f>
        <v>#REF!</v>
      </c>
      <c r="G1569" s="98" t="e">
        <f>VLOOKUP($A1569,#REF!,8,FALSE)</f>
        <v>#REF!</v>
      </c>
      <c r="H1569" s="93" t="e">
        <f>VLOOKUP($A1569,#REF!,7,FALSE)</f>
        <v>#REF!</v>
      </c>
      <c r="I1569" s="438" t="e">
        <f>VLOOKUP($A1569,#REF!,10,FALSE)</f>
        <v>#REF!</v>
      </c>
      <c r="J1569" s="98" t="e">
        <f>VLOOKUP($A1569,#REF!,11,FALSE)</f>
        <v>#REF!</v>
      </c>
      <c r="K1569" s="114" t="e">
        <f>VLOOKUP($A1569,#REF!,12,FALSE)</f>
        <v>#REF!</v>
      </c>
      <c r="L1569" s="98" t="e">
        <f>VLOOKUP($A1569,#REF!,13,FALSE)</f>
        <v>#REF!</v>
      </c>
      <c r="M1569" s="438" t="e">
        <f>VLOOKUP($A1569,#REF!,14,FALSE)</f>
        <v>#REF!</v>
      </c>
      <c r="N1569" s="103" t="e">
        <f>VLOOKUP($A1569,#REF!,15,FALSE)</f>
        <v>#REF!</v>
      </c>
      <c r="O1569" s="103" t="e">
        <f>VLOOKUP($A1569,#REF!,18,FALSE)</f>
        <v>#REF!</v>
      </c>
      <c r="P1569" s="93" t="e">
        <f>VLOOKUP($A1569,#REF!,41,FALSE)</f>
        <v>#REF!</v>
      </c>
      <c r="Q1569" s="115" t="e">
        <f>VLOOKUP(Revisión_Avance_Periodo!$L1545,#REF!,30,FALSE)</f>
        <v>#REF!</v>
      </c>
      <c r="R1569" s="116">
        <v>2019</v>
      </c>
      <c r="S1569" s="196">
        <v>43707</v>
      </c>
      <c r="T1569" s="124" t="s">
        <v>75</v>
      </c>
      <c r="U1569" s="132" t="e">
        <f>INDEX(#REF!,MATCH(Revisión_Avance_Periodo!$L1569,#REF!,0),MATCH(Revisión_Avance_Periodo!$T1569,#REF!,0))</f>
        <v>#REF!</v>
      </c>
      <c r="V1569" s="132" t="e">
        <f>INDEX(#REF!,MATCH(Revisión_Avance_Periodo!$L1569,#REF!,0),MATCH(Revisión_Avance_Periodo!$T1569,#REF!,0))</f>
        <v>#REF!</v>
      </c>
      <c r="W1569" s="118">
        <f t="shared" si="124"/>
        <v>0</v>
      </c>
      <c r="X1569" s="124" t="str">
        <f>VLOOKUP(W1569,Tabla_Estado_Meta_OAP_2019[#All],3,TRUE)</f>
        <v>Por Ejecutar</v>
      </c>
      <c r="Y1569" s="157" t="e">
        <f>SUBTOTAL(9,$U$206:$U1569)</f>
        <v>#REF!</v>
      </c>
      <c r="Z1569" s="158" t="e">
        <f>SUBTOTAL(9,$V$206:$V1569)</f>
        <v>#REF!</v>
      </c>
      <c r="AA1569" s="159">
        <f>IFERROR(+Revisión_Avance_Periodo!$Z1569/Revisión_Avance_Periodo!$Y1569,0)</f>
        <v>0</v>
      </c>
      <c r="AB1569" s="126"/>
      <c r="AC1569" s="127"/>
      <c r="AD1569" s="125"/>
      <c r="AE1569" s="125"/>
      <c r="AF1569" s="128"/>
      <c r="AG1569" s="129"/>
      <c r="AH1569" s="157" t="e">
        <f>SUBTOTAL(9,$U$1538:$U1569)</f>
        <v>#REF!</v>
      </c>
      <c r="AI1569" s="158" t="e">
        <f>SUBTOTAL(9,$V$1538:$V1569)</f>
        <v>#REF!</v>
      </c>
      <c r="AJ1569" s="159">
        <f>IFERROR(+Revisión_Avance_Periodo!$Z1545/Revisión_Avance_Periodo!$Y1545,0)</f>
        <v>0</v>
      </c>
      <c r="AK1569" s="126"/>
      <c r="AL1569" s="127"/>
      <c r="AM1569" s="125"/>
      <c r="AN1569" s="125"/>
      <c r="AO1569" s="128"/>
      <c r="AP1569" s="129"/>
    </row>
    <row r="1570" spans="1:42" x14ac:dyDescent="0.25">
      <c r="A1570" s="92">
        <v>131</v>
      </c>
      <c r="B1570" s="435" t="e">
        <f>CONCATENATE(Revisión_Avance_Periodo!$D1546,";",Revisión_Avance_Periodo!$F1546,";",Revisión_Avance_Periodo!$L1546)</f>
        <v>#REF!</v>
      </c>
      <c r="C1570" s="435" t="e">
        <f t="shared" si="122"/>
        <v>#REF!</v>
      </c>
      <c r="D1570" s="114" t="e">
        <f>VLOOKUP($A1570,#REF!,3,FALSE)</f>
        <v>#REF!</v>
      </c>
      <c r="E1570" s="436" t="e">
        <f>VLOOKUP($A1570,#REF!,4,FALSE)</f>
        <v>#REF!</v>
      </c>
      <c r="F1570" s="102" t="e">
        <f>VLOOKUP($A1570,#REF!,5,FALSE)</f>
        <v>#REF!</v>
      </c>
      <c r="G1570" s="93" t="e">
        <f>VLOOKUP($A1570,#REF!,8,FALSE)</f>
        <v>#REF!</v>
      </c>
      <c r="H1570" s="93" t="e">
        <f>VLOOKUP($A1570,#REF!,7,FALSE)</f>
        <v>#REF!</v>
      </c>
      <c r="I1570" s="438" t="e">
        <f>VLOOKUP($A1570,#REF!,10,FALSE)</f>
        <v>#REF!</v>
      </c>
      <c r="J1570" s="93" t="e">
        <f>VLOOKUP($A1570,#REF!,11,FALSE)</f>
        <v>#REF!</v>
      </c>
      <c r="K1570" s="114" t="e">
        <f>VLOOKUP($A1570,#REF!,12,FALSE)</f>
        <v>#REF!</v>
      </c>
      <c r="L1570" s="93" t="e">
        <f>VLOOKUP($A1570,#REF!,13,FALSE)</f>
        <v>#REF!</v>
      </c>
      <c r="M1570" s="438" t="e">
        <f>VLOOKUP($A1570,#REF!,14,FALSE)</f>
        <v>#REF!</v>
      </c>
      <c r="N1570" s="102" t="e">
        <f>VLOOKUP($A1570,#REF!,15,FALSE)</f>
        <v>#REF!</v>
      </c>
      <c r="O1570" s="102" t="e">
        <f>VLOOKUP($A1570,#REF!,18,FALSE)</f>
        <v>#REF!</v>
      </c>
      <c r="P1570" s="93" t="e">
        <f>VLOOKUP($A1570,#REF!,41,FALSE)</f>
        <v>#REF!</v>
      </c>
      <c r="Q1570" s="115" t="e">
        <f>VLOOKUP(Revisión_Avance_Periodo!$L1546,#REF!,30,FALSE)</f>
        <v>#REF!</v>
      </c>
      <c r="R1570" s="116">
        <v>2019</v>
      </c>
      <c r="S1570" s="196">
        <v>43738</v>
      </c>
      <c r="T1570" s="116" t="s">
        <v>76</v>
      </c>
      <c r="U1570" s="132" t="e">
        <f>INDEX(#REF!,MATCH(Revisión_Avance_Periodo!$L1570,#REF!,0),MATCH(Revisión_Avance_Periodo!$T1570,#REF!,0))</f>
        <v>#REF!</v>
      </c>
      <c r="V1570" s="132" t="e">
        <f>INDEX(#REF!,MATCH(Revisión_Avance_Periodo!$L1570,#REF!,0),MATCH(Revisión_Avance_Periodo!$T1570,#REF!,0))</f>
        <v>#REF!</v>
      </c>
      <c r="W1570" s="118">
        <f t="shared" si="124"/>
        <v>0</v>
      </c>
      <c r="X1570" s="116" t="str">
        <f>VLOOKUP(W1570,Tabla_Estado_Meta_OAP_2019[#All],3,TRUE)</f>
        <v>Por Ejecutar</v>
      </c>
      <c r="Y1570" s="157" t="e">
        <f>SUBTOTAL(9,$U$206:$U1570)</f>
        <v>#REF!</v>
      </c>
      <c r="Z1570" s="158" t="e">
        <f>SUBTOTAL(9,$V$206:$V1570)</f>
        <v>#REF!</v>
      </c>
      <c r="AA1570" s="159">
        <f>IFERROR(+Revisión_Avance_Periodo!$Z1570/Revisión_Avance_Periodo!$Y1570,0)</f>
        <v>0</v>
      </c>
      <c r="AB1570" s="126"/>
      <c r="AC1570" s="127"/>
      <c r="AD1570" s="125"/>
      <c r="AE1570" s="125"/>
      <c r="AF1570" s="128"/>
      <c r="AG1570" s="129"/>
      <c r="AH1570" s="157" t="e">
        <f>SUBTOTAL(9,$U$1538:$U1570)</f>
        <v>#REF!</v>
      </c>
      <c r="AI1570" s="158" t="e">
        <f>SUBTOTAL(9,$V$1538:$V1570)</f>
        <v>#REF!</v>
      </c>
      <c r="AJ1570" s="159">
        <f>IFERROR(+Revisión_Avance_Periodo!$Z1546/Revisión_Avance_Periodo!$Y1546,0)</f>
        <v>0</v>
      </c>
      <c r="AK1570" s="126"/>
      <c r="AL1570" s="127"/>
      <c r="AM1570" s="125"/>
      <c r="AN1570" s="125"/>
      <c r="AO1570" s="128"/>
      <c r="AP1570" s="129"/>
    </row>
    <row r="1571" spans="1:42" x14ac:dyDescent="0.25">
      <c r="A1571" s="97">
        <v>131</v>
      </c>
      <c r="B1571" s="435" t="e">
        <f>CONCATENATE(Revisión_Avance_Periodo!$D1547,";",Revisión_Avance_Periodo!$F1547,";",Revisión_Avance_Periodo!$L1547)</f>
        <v>#REF!</v>
      </c>
      <c r="C1571" s="435" t="e">
        <f t="shared" si="122"/>
        <v>#REF!</v>
      </c>
      <c r="D1571" s="123" t="e">
        <f>VLOOKUP($A1571,#REF!,3,FALSE)</f>
        <v>#REF!</v>
      </c>
      <c r="E1571" s="436" t="e">
        <f>VLOOKUP($A1571,#REF!,4,FALSE)</f>
        <v>#REF!</v>
      </c>
      <c r="F1571" s="103" t="e">
        <f>VLOOKUP($A1571,#REF!,5,FALSE)</f>
        <v>#REF!</v>
      </c>
      <c r="G1571" s="98" t="e">
        <f>VLOOKUP($A1571,#REF!,8,FALSE)</f>
        <v>#REF!</v>
      </c>
      <c r="H1571" s="93" t="e">
        <f>VLOOKUP($A1571,#REF!,7,FALSE)</f>
        <v>#REF!</v>
      </c>
      <c r="I1571" s="438" t="e">
        <f>VLOOKUP($A1571,#REF!,10,FALSE)</f>
        <v>#REF!</v>
      </c>
      <c r="J1571" s="98" t="e">
        <f>VLOOKUP($A1571,#REF!,11,FALSE)</f>
        <v>#REF!</v>
      </c>
      <c r="K1571" s="114" t="e">
        <f>VLOOKUP($A1571,#REF!,12,FALSE)</f>
        <v>#REF!</v>
      </c>
      <c r="L1571" s="98" t="e">
        <f>VLOOKUP($A1571,#REF!,13,FALSE)</f>
        <v>#REF!</v>
      </c>
      <c r="M1571" s="438" t="e">
        <f>VLOOKUP($A1571,#REF!,14,FALSE)</f>
        <v>#REF!</v>
      </c>
      <c r="N1571" s="103" t="e">
        <f>VLOOKUP($A1571,#REF!,15,FALSE)</f>
        <v>#REF!</v>
      </c>
      <c r="O1571" s="103" t="e">
        <f>VLOOKUP($A1571,#REF!,18,FALSE)</f>
        <v>#REF!</v>
      </c>
      <c r="P1571" s="93" t="e">
        <f>VLOOKUP($A1571,#REF!,41,FALSE)</f>
        <v>#REF!</v>
      </c>
      <c r="Q1571" s="115" t="e">
        <f>VLOOKUP(Revisión_Avance_Periodo!$L1547,#REF!,30,FALSE)</f>
        <v>#REF!</v>
      </c>
      <c r="R1571" s="116">
        <v>2019</v>
      </c>
      <c r="S1571" s="196">
        <v>43768</v>
      </c>
      <c r="T1571" s="124" t="s">
        <v>77</v>
      </c>
      <c r="U1571" s="132" t="e">
        <f>INDEX(#REF!,MATCH(Revisión_Avance_Periodo!$L1571,#REF!,0),MATCH(Revisión_Avance_Periodo!$T1571,#REF!,0))</f>
        <v>#REF!</v>
      </c>
      <c r="V1571" s="132" t="e">
        <f>INDEX(#REF!,MATCH(Revisión_Avance_Periodo!$L1571,#REF!,0),MATCH(Revisión_Avance_Periodo!$T1571,#REF!,0))</f>
        <v>#REF!</v>
      </c>
      <c r="W1571" s="118">
        <f t="shared" si="124"/>
        <v>0</v>
      </c>
      <c r="X1571" s="124" t="str">
        <f>VLOOKUP(W1571,Tabla_Estado_Meta_OAP_2019[#All],3,TRUE)</f>
        <v>Por Ejecutar</v>
      </c>
      <c r="Y1571" s="157" t="e">
        <f>SUBTOTAL(9,$U$206:$U1571)</f>
        <v>#REF!</v>
      </c>
      <c r="Z1571" s="158" t="e">
        <f>SUBTOTAL(9,$V$206:$V1571)</f>
        <v>#REF!</v>
      </c>
      <c r="AA1571" s="159">
        <f>IFERROR(+Revisión_Avance_Periodo!$Z1571/Revisión_Avance_Periodo!$Y1571,0)</f>
        <v>0</v>
      </c>
      <c r="AB1571" s="126"/>
      <c r="AC1571" s="127"/>
      <c r="AD1571" s="125"/>
      <c r="AE1571" s="125"/>
      <c r="AF1571" s="128"/>
      <c r="AG1571" s="129"/>
      <c r="AH1571" s="157" t="e">
        <f>SUBTOTAL(9,$U$1538:$U1571)</f>
        <v>#REF!</v>
      </c>
      <c r="AI1571" s="158" t="e">
        <f>SUBTOTAL(9,$V$1538:$V1571)</f>
        <v>#REF!</v>
      </c>
      <c r="AJ1571" s="159">
        <f>IFERROR(+Revisión_Avance_Periodo!$Z1547/Revisión_Avance_Periodo!$Y1547,0)</f>
        <v>0</v>
      </c>
      <c r="AK1571" s="126"/>
      <c r="AL1571" s="127"/>
      <c r="AM1571" s="125"/>
      <c r="AN1571" s="125"/>
      <c r="AO1571" s="128"/>
      <c r="AP1571" s="129"/>
    </row>
    <row r="1572" spans="1:42" x14ac:dyDescent="0.25">
      <c r="A1572" s="92">
        <v>131</v>
      </c>
      <c r="B1572" s="435" t="e">
        <f>CONCATENATE(Revisión_Avance_Periodo!$D1548,";",Revisión_Avance_Periodo!$F1548,";",Revisión_Avance_Periodo!$L1548)</f>
        <v>#REF!</v>
      </c>
      <c r="C1572" s="435" t="e">
        <f t="shared" si="122"/>
        <v>#REF!</v>
      </c>
      <c r="D1572" s="114" t="e">
        <f>VLOOKUP($A1572,#REF!,3,FALSE)</f>
        <v>#REF!</v>
      </c>
      <c r="E1572" s="436" t="e">
        <f>VLOOKUP($A1572,#REF!,4,FALSE)</f>
        <v>#REF!</v>
      </c>
      <c r="F1572" s="102" t="e">
        <f>VLOOKUP($A1572,#REF!,5,FALSE)</f>
        <v>#REF!</v>
      </c>
      <c r="G1572" s="93" t="e">
        <f>VLOOKUP($A1572,#REF!,8,FALSE)</f>
        <v>#REF!</v>
      </c>
      <c r="H1572" s="93" t="e">
        <f>VLOOKUP($A1572,#REF!,7,FALSE)</f>
        <v>#REF!</v>
      </c>
      <c r="I1572" s="438" t="e">
        <f>VLOOKUP($A1572,#REF!,10,FALSE)</f>
        <v>#REF!</v>
      </c>
      <c r="J1572" s="93" t="e">
        <f>VLOOKUP($A1572,#REF!,11,FALSE)</f>
        <v>#REF!</v>
      </c>
      <c r="K1572" s="114" t="e">
        <f>VLOOKUP($A1572,#REF!,12,FALSE)</f>
        <v>#REF!</v>
      </c>
      <c r="L1572" s="93" t="e">
        <f>VLOOKUP($A1572,#REF!,13,FALSE)</f>
        <v>#REF!</v>
      </c>
      <c r="M1572" s="438" t="e">
        <f>VLOOKUP($A1572,#REF!,14,FALSE)</f>
        <v>#REF!</v>
      </c>
      <c r="N1572" s="102" t="e">
        <f>VLOOKUP($A1572,#REF!,15,FALSE)</f>
        <v>#REF!</v>
      </c>
      <c r="O1572" s="102" t="e">
        <f>VLOOKUP($A1572,#REF!,18,FALSE)</f>
        <v>#REF!</v>
      </c>
      <c r="P1572" s="93" t="e">
        <f>VLOOKUP($A1572,#REF!,41,FALSE)</f>
        <v>#REF!</v>
      </c>
      <c r="Q1572" s="115" t="e">
        <f>VLOOKUP(Revisión_Avance_Periodo!$L1548,#REF!,30,FALSE)</f>
        <v>#REF!</v>
      </c>
      <c r="R1572" s="116">
        <v>2019</v>
      </c>
      <c r="S1572" s="196">
        <v>43799</v>
      </c>
      <c r="T1572" s="116" t="s">
        <v>78</v>
      </c>
      <c r="U1572" s="132" t="e">
        <f>INDEX(#REF!,MATCH(Revisión_Avance_Periodo!$L1572,#REF!,0),MATCH(Revisión_Avance_Periodo!$T1572,#REF!,0))</f>
        <v>#REF!</v>
      </c>
      <c r="V1572" s="132" t="e">
        <f>INDEX(#REF!,MATCH(Revisión_Avance_Periodo!$L1572,#REF!,0),MATCH(Revisión_Avance_Periodo!$T1572,#REF!,0))</f>
        <v>#REF!</v>
      </c>
      <c r="W1572" s="118">
        <f t="shared" si="124"/>
        <v>0</v>
      </c>
      <c r="X1572" s="116" t="str">
        <f>VLOOKUP(W1572,Tabla_Estado_Meta_OAP_2019[#All],3,TRUE)</f>
        <v>Por Ejecutar</v>
      </c>
      <c r="Y1572" s="157" t="e">
        <f>SUBTOTAL(9,$U$206:$U1572)</f>
        <v>#REF!</v>
      </c>
      <c r="Z1572" s="158" t="e">
        <f>SUBTOTAL(9,$V$206:$V1572)</f>
        <v>#REF!</v>
      </c>
      <c r="AA1572" s="159">
        <f>IFERROR(+Revisión_Avance_Periodo!$Z1572/Revisión_Avance_Periodo!$Y1572,0)</f>
        <v>0</v>
      </c>
      <c r="AB1572" s="126"/>
      <c r="AC1572" s="127"/>
      <c r="AD1572" s="125"/>
      <c r="AE1572" s="125"/>
      <c r="AF1572" s="128"/>
      <c r="AG1572" s="129"/>
      <c r="AH1572" s="157" t="e">
        <f>SUBTOTAL(9,$U$1538:$U1572)</f>
        <v>#REF!</v>
      </c>
      <c r="AI1572" s="158" t="e">
        <f>SUBTOTAL(9,$V$1538:$V1572)</f>
        <v>#REF!</v>
      </c>
      <c r="AJ1572" s="159">
        <f>IFERROR(+Revisión_Avance_Periodo!$Z1548/Revisión_Avance_Periodo!$Y1548,0)</f>
        <v>0</v>
      </c>
      <c r="AK1572" s="126"/>
      <c r="AL1572" s="127"/>
      <c r="AM1572" s="125"/>
      <c r="AN1572" s="125"/>
      <c r="AO1572" s="128"/>
      <c r="AP1572" s="129"/>
    </row>
    <row r="1573" spans="1:42" ht="15.75" thickBot="1" x14ac:dyDescent="0.3">
      <c r="A1573" s="97">
        <v>131</v>
      </c>
      <c r="B1573" s="435" t="e">
        <f>CONCATENATE(Revisión_Avance_Periodo!$D1549,";",Revisión_Avance_Periodo!$F1549,";",Revisión_Avance_Periodo!$L1549)</f>
        <v>#REF!</v>
      </c>
      <c r="C1573" s="435" t="e">
        <f t="shared" si="122"/>
        <v>#REF!</v>
      </c>
      <c r="D1573" s="123" t="e">
        <f>VLOOKUP($A1573,#REF!,3,FALSE)</f>
        <v>#REF!</v>
      </c>
      <c r="E1573" s="436" t="e">
        <f>VLOOKUP($A1573,#REF!,4,FALSE)</f>
        <v>#REF!</v>
      </c>
      <c r="F1573" s="103" t="e">
        <f>VLOOKUP($A1573,#REF!,5,FALSE)</f>
        <v>#REF!</v>
      </c>
      <c r="G1573" s="98" t="e">
        <f>VLOOKUP($A1573,#REF!,8,FALSE)</f>
        <v>#REF!</v>
      </c>
      <c r="H1573" s="93" t="e">
        <f>VLOOKUP($A1573,#REF!,7,FALSE)</f>
        <v>#REF!</v>
      </c>
      <c r="I1573" s="438" t="e">
        <f>VLOOKUP($A1573,#REF!,10,FALSE)</f>
        <v>#REF!</v>
      </c>
      <c r="J1573" s="98" t="e">
        <f>VLOOKUP($A1573,#REF!,11,FALSE)</f>
        <v>#REF!</v>
      </c>
      <c r="K1573" s="114" t="e">
        <f>VLOOKUP($A1573,#REF!,12,FALSE)</f>
        <v>#REF!</v>
      </c>
      <c r="L1573" s="98" t="e">
        <f>VLOOKUP($A1573,#REF!,13,FALSE)</f>
        <v>#REF!</v>
      </c>
      <c r="M1573" s="438" t="e">
        <f>VLOOKUP($A1573,#REF!,14,FALSE)</f>
        <v>#REF!</v>
      </c>
      <c r="N1573" s="103" t="e">
        <f>VLOOKUP($A1573,#REF!,15,FALSE)</f>
        <v>#REF!</v>
      </c>
      <c r="O1573" s="103" t="e">
        <f>VLOOKUP($A1573,#REF!,18,FALSE)</f>
        <v>#REF!</v>
      </c>
      <c r="P1573" s="93" t="e">
        <f>VLOOKUP($A1573,#REF!,41,FALSE)</f>
        <v>#REF!</v>
      </c>
      <c r="Q1573" s="115" t="e">
        <f>VLOOKUP(Revisión_Avance_Periodo!$L1549,#REF!,30,FALSE)</f>
        <v>#REF!</v>
      </c>
      <c r="R1573" s="116">
        <v>2019</v>
      </c>
      <c r="S1573" s="196">
        <v>43829</v>
      </c>
      <c r="T1573" s="124" t="s">
        <v>79</v>
      </c>
      <c r="U1573" s="132" t="e">
        <f>INDEX(#REF!,MATCH(Revisión_Avance_Periodo!$L1573,#REF!,0),MATCH(Revisión_Avance_Periodo!$T1573,#REF!,0))</f>
        <v>#REF!</v>
      </c>
      <c r="V1573" s="132" t="e">
        <f>INDEX(#REF!,MATCH(Revisión_Avance_Periodo!$L1573,#REF!,0),MATCH(Revisión_Avance_Periodo!$T1573,#REF!,0))</f>
        <v>#REF!</v>
      </c>
      <c r="W1573" s="118">
        <f t="shared" si="124"/>
        <v>0</v>
      </c>
      <c r="X1573" s="124" t="str">
        <f>VLOOKUP(W1573,Tabla_Estado_Meta_OAP_2019[#All],3,TRUE)</f>
        <v>Por Ejecutar</v>
      </c>
      <c r="Y1573" s="157" t="e">
        <f>SUBTOTAL(9,$U$206:$U1573)</f>
        <v>#REF!</v>
      </c>
      <c r="Z1573" s="158" t="e">
        <f>SUBTOTAL(9,$V$206:$V1573)</f>
        <v>#REF!</v>
      </c>
      <c r="AA1573" s="159">
        <f>IFERROR(+Revisión_Avance_Periodo!$Z1573/Revisión_Avance_Periodo!$Y1573,0)</f>
        <v>0</v>
      </c>
      <c r="AB1573" s="126"/>
      <c r="AC1573" s="127"/>
      <c r="AD1573" s="125"/>
      <c r="AE1573" s="125"/>
      <c r="AF1573" s="128"/>
      <c r="AG1573" s="129"/>
      <c r="AH1573" s="157" t="e">
        <f>SUBTOTAL(9,$U$1538:$U1573)</f>
        <v>#REF!</v>
      </c>
      <c r="AI1573" s="158" t="e">
        <f>SUBTOTAL(9,$V$1538:$V1573)</f>
        <v>#REF!</v>
      </c>
      <c r="AJ1573" s="159">
        <f>IFERROR(+Revisión_Avance_Periodo!$Z1549/Revisión_Avance_Periodo!$Y1549,0)</f>
        <v>0</v>
      </c>
      <c r="AK1573" s="126"/>
      <c r="AL1573" s="127"/>
      <c r="AM1573" s="125"/>
      <c r="AN1573" s="125"/>
      <c r="AO1573" s="128"/>
      <c r="AP1573" s="129"/>
    </row>
    <row r="1574" spans="1:42" x14ac:dyDescent="0.25">
      <c r="A1574" s="92">
        <v>132</v>
      </c>
      <c r="B1574" s="435" t="e">
        <f>CONCATENATE(Revisión_Avance_Periodo!$D1550,";",Revisión_Avance_Periodo!$F1550,";",Revisión_Avance_Periodo!$L1550)</f>
        <v>#REF!</v>
      </c>
      <c r="C1574" s="435" t="e">
        <f t="shared" si="122"/>
        <v>#REF!</v>
      </c>
      <c r="D1574" s="114" t="e">
        <f>VLOOKUP($A1574,#REF!,3,FALSE)</f>
        <v>#REF!</v>
      </c>
      <c r="E1574" s="436" t="e">
        <f>VLOOKUP($A1574,#REF!,4,FALSE)</f>
        <v>#REF!</v>
      </c>
      <c r="F1574" s="102" t="e">
        <f>VLOOKUP($A1574,#REF!,5,FALSE)</f>
        <v>#REF!</v>
      </c>
      <c r="G1574" s="93" t="e">
        <f>VLOOKUP($A1574,#REF!,8,FALSE)</f>
        <v>#REF!</v>
      </c>
      <c r="H1574" s="93" t="e">
        <f>VLOOKUP($A1574,#REF!,7,FALSE)</f>
        <v>#REF!</v>
      </c>
      <c r="I1574" s="438" t="e">
        <f>VLOOKUP($A1574,#REF!,10,FALSE)</f>
        <v>#REF!</v>
      </c>
      <c r="J1574" s="93" t="e">
        <f>VLOOKUP($A1574,#REF!,11,FALSE)</f>
        <v>#REF!</v>
      </c>
      <c r="K1574" s="114" t="e">
        <f>VLOOKUP($A1574,#REF!,12,FALSE)</f>
        <v>#REF!</v>
      </c>
      <c r="L1574" s="93" t="e">
        <f>VLOOKUP($A1574,#REF!,13,FALSE)</f>
        <v>#REF!</v>
      </c>
      <c r="M1574" s="438" t="e">
        <f>VLOOKUP($A1574,#REF!,14,FALSE)</f>
        <v>#REF!</v>
      </c>
      <c r="N1574" s="102" t="e">
        <f>VLOOKUP($A1574,#REF!,15,FALSE)</f>
        <v>#REF!</v>
      </c>
      <c r="O1574" s="102" t="e">
        <f>VLOOKUP($A1574,#REF!,18,FALSE)</f>
        <v>#REF!</v>
      </c>
      <c r="P1574" s="93" t="e">
        <f>VLOOKUP($A1574,#REF!,41,FALSE)</f>
        <v>#REF!</v>
      </c>
      <c r="Q1574" s="115" t="e">
        <f>VLOOKUP(Revisión_Avance_Periodo!$L1550,#REF!,30,FALSE)</f>
        <v>#REF!</v>
      </c>
      <c r="R1574" s="116">
        <v>2019</v>
      </c>
      <c r="S1574" s="196">
        <v>43495</v>
      </c>
      <c r="T1574" s="116" t="s">
        <v>68</v>
      </c>
      <c r="U1574" s="136" t="e">
        <f>INDEX(#REF!,MATCH(Revisión_Avance_Periodo!$L1574,#REF!,0),MATCH(Revisión_Avance_Periodo!$T1574,#REF!,0))</f>
        <v>#REF!</v>
      </c>
      <c r="V1574" s="136" t="e">
        <f>INDEX(#REF!,MATCH(Revisión_Avance_Periodo!$L1574,#REF!,0),MATCH(Revisión_Avance_Periodo!$T1574,#REF!,0))</f>
        <v>#REF!</v>
      </c>
      <c r="W1574" s="131" t="e">
        <f t="shared" ref="W1574:W1605" si="125">V1574/U1574</f>
        <v>#REF!</v>
      </c>
      <c r="X1574" s="116" t="e">
        <f>VLOOKUP(W1574,Tabla_Estado_Meta_OAP_2019[#All],3,TRUE)</f>
        <v>#REF!</v>
      </c>
      <c r="Y1574" s="453" t="e">
        <f>SUBTOTAL(9,$U$206:$U1574)</f>
        <v>#REF!</v>
      </c>
      <c r="Z1574" s="454" t="e">
        <f>SUBTOTAL(9,$V$206:$V1574)</f>
        <v>#REF!</v>
      </c>
      <c r="AA1574" s="162">
        <f>IFERROR(+Revisión_Avance_Periodo!$Z1574/Revisión_Avance_Periodo!$Y1574,0)</f>
        <v>0</v>
      </c>
      <c r="AB1574" s="457" t="e">
        <f>SUBTOTAL(9,U1574:U1585)</f>
        <v>#REF!</v>
      </c>
      <c r="AC1574" s="458" t="e">
        <f>SUBTOTAL(9,V1574:V1585)</f>
        <v>#REF!</v>
      </c>
      <c r="AD1574" s="119" t="e">
        <f>+AC1574/AB1574</f>
        <v>#REF!</v>
      </c>
      <c r="AE1574" s="119" t="e">
        <f>100%-Revisión_Avance_Periodo!$AD1574</f>
        <v>#REF!</v>
      </c>
      <c r="AF1574" s="121" t="e">
        <f>VLOOKUP(AD1574,Tabla_Estado_Meta_OAP_2019[],3,TRUE)</f>
        <v>#REF!</v>
      </c>
      <c r="AG1574" s="122" t="e">
        <f>Revisión_Avance_Periodo!$AD1574*Revisión_Avance_Periodo!$Q1574</f>
        <v>#REF!</v>
      </c>
      <c r="AH1574" s="453" t="e">
        <f>SUBTOTAL(9,$U$1550:$U1574)</f>
        <v>#REF!</v>
      </c>
      <c r="AI1574" s="454" t="e">
        <f>SUBTOTAL(9,$V$1550:$V1574)</f>
        <v>#REF!</v>
      </c>
      <c r="AJ1574" s="162">
        <f>IFERROR(+Revisión_Avance_Periodo!$Z1550/Revisión_Avance_Periodo!$Y1550,0)</f>
        <v>0</v>
      </c>
      <c r="AK1574" s="457" t="e">
        <f>SUBTOTAL(9,AD1574:AD1585)</f>
        <v>#REF!</v>
      </c>
      <c r="AL1574" s="458" t="e">
        <f>SUBTOTAL(9,AE1574:AE1585)</f>
        <v>#REF!</v>
      </c>
      <c r="AM1574" s="119" t="e">
        <f>+AL1574/AK1574</f>
        <v>#REF!</v>
      </c>
      <c r="AN1574" s="119" t="e">
        <f>100%-Revisión_Avance_Periodo!$AD1550</f>
        <v>#REF!</v>
      </c>
      <c r="AO1574" s="121" t="e">
        <f>VLOOKUP(AM1574,Tabla_Estado_Meta_OAP_2019[],3,TRUE)</f>
        <v>#REF!</v>
      </c>
      <c r="AP1574" s="122" t="e">
        <f>Revisión_Avance_Periodo!$AD1550*Revisión_Avance_Periodo!$Q1550</f>
        <v>#REF!</v>
      </c>
    </row>
    <row r="1575" spans="1:42" x14ac:dyDescent="0.25">
      <c r="A1575" s="97">
        <v>132</v>
      </c>
      <c r="B1575" s="435" t="e">
        <f>CONCATENATE(Revisión_Avance_Periodo!$D1551,";",Revisión_Avance_Periodo!$F1551,";",Revisión_Avance_Periodo!$L1551)</f>
        <v>#REF!</v>
      </c>
      <c r="C1575" s="435" t="e">
        <f t="shared" si="122"/>
        <v>#REF!</v>
      </c>
      <c r="D1575" s="123" t="e">
        <f>VLOOKUP($A1575,#REF!,3,FALSE)</f>
        <v>#REF!</v>
      </c>
      <c r="E1575" s="436" t="e">
        <f>VLOOKUP($A1575,#REF!,4,FALSE)</f>
        <v>#REF!</v>
      </c>
      <c r="F1575" s="103" t="e">
        <f>VLOOKUP($A1575,#REF!,5,FALSE)</f>
        <v>#REF!</v>
      </c>
      <c r="G1575" s="98" t="e">
        <f>VLOOKUP($A1575,#REF!,8,FALSE)</f>
        <v>#REF!</v>
      </c>
      <c r="H1575" s="93" t="e">
        <f>VLOOKUP($A1575,#REF!,7,FALSE)</f>
        <v>#REF!</v>
      </c>
      <c r="I1575" s="438" t="e">
        <f>VLOOKUP($A1575,#REF!,10,FALSE)</f>
        <v>#REF!</v>
      </c>
      <c r="J1575" s="98" t="e">
        <f>VLOOKUP($A1575,#REF!,11,FALSE)</f>
        <v>#REF!</v>
      </c>
      <c r="K1575" s="114" t="e">
        <f>VLOOKUP($A1575,#REF!,12,FALSE)</f>
        <v>#REF!</v>
      </c>
      <c r="L1575" s="98" t="e">
        <f>VLOOKUP($A1575,#REF!,13,FALSE)</f>
        <v>#REF!</v>
      </c>
      <c r="M1575" s="438" t="e">
        <f>VLOOKUP($A1575,#REF!,14,FALSE)</f>
        <v>#REF!</v>
      </c>
      <c r="N1575" s="103" t="e">
        <f>VLOOKUP($A1575,#REF!,15,FALSE)</f>
        <v>#REF!</v>
      </c>
      <c r="O1575" s="103" t="e">
        <f>VLOOKUP($A1575,#REF!,18,FALSE)</f>
        <v>#REF!</v>
      </c>
      <c r="P1575" s="93" t="e">
        <f>VLOOKUP($A1575,#REF!,41,FALSE)</f>
        <v>#REF!</v>
      </c>
      <c r="Q1575" s="115" t="e">
        <f>VLOOKUP(Revisión_Avance_Periodo!$L1551,#REF!,30,FALSE)</f>
        <v>#REF!</v>
      </c>
      <c r="R1575" s="116">
        <v>2019</v>
      </c>
      <c r="S1575" s="196">
        <v>43524</v>
      </c>
      <c r="T1575" s="124" t="s">
        <v>69</v>
      </c>
      <c r="U1575" s="136" t="e">
        <f>INDEX(#REF!,MATCH(Revisión_Avance_Periodo!$L1575,#REF!,0),MATCH(Revisión_Avance_Periodo!$T1575,#REF!,0))</f>
        <v>#REF!</v>
      </c>
      <c r="V1575" s="136" t="e">
        <f>INDEX(#REF!,MATCH(Revisión_Avance_Periodo!$L1575,#REF!,0),MATCH(Revisión_Avance_Periodo!$T1575,#REF!,0))</f>
        <v>#REF!</v>
      </c>
      <c r="W1575" s="130" t="e">
        <f t="shared" si="125"/>
        <v>#REF!</v>
      </c>
      <c r="X1575" s="124" t="e">
        <f>VLOOKUP(W1575,Tabla_Estado_Meta_OAP_2019[#All],3,TRUE)</f>
        <v>#REF!</v>
      </c>
      <c r="Y1575" s="455" t="e">
        <f>SUBTOTAL(9,$U$206:$U1575)</f>
        <v>#REF!</v>
      </c>
      <c r="Z1575" s="456" t="e">
        <f>SUBTOTAL(9,$V$206:$V1575)</f>
        <v>#REF!</v>
      </c>
      <c r="AA1575" s="159">
        <f>IFERROR(+Revisión_Avance_Periodo!$Z1575/Revisión_Avance_Periodo!$Y1575,0)</f>
        <v>0</v>
      </c>
      <c r="AB1575" s="126"/>
      <c r="AC1575" s="127"/>
      <c r="AD1575" s="125"/>
      <c r="AE1575" s="125"/>
      <c r="AF1575" s="128"/>
      <c r="AG1575" s="129"/>
      <c r="AH1575" s="455" t="e">
        <f>SUBTOTAL(9,$U$1550:$U1575)</f>
        <v>#REF!</v>
      </c>
      <c r="AI1575" s="456" t="e">
        <f>SUBTOTAL(9,$V$1550:$V1575)</f>
        <v>#REF!</v>
      </c>
      <c r="AJ1575" s="159">
        <f>IFERROR(+Revisión_Avance_Periodo!$Z1551/Revisión_Avance_Periodo!$Y1551,0)</f>
        <v>0</v>
      </c>
      <c r="AK1575" s="126"/>
      <c r="AL1575" s="127"/>
      <c r="AM1575" s="125"/>
      <c r="AN1575" s="125"/>
      <c r="AO1575" s="128"/>
      <c r="AP1575" s="129"/>
    </row>
    <row r="1576" spans="1:42" x14ac:dyDescent="0.25">
      <c r="A1576" s="92">
        <v>132</v>
      </c>
      <c r="B1576" s="435" t="e">
        <f>CONCATENATE(Revisión_Avance_Periodo!$D1552,";",Revisión_Avance_Periodo!$F1552,";",Revisión_Avance_Periodo!$L1552)</f>
        <v>#REF!</v>
      </c>
      <c r="C1576" s="435" t="e">
        <f t="shared" si="122"/>
        <v>#REF!</v>
      </c>
      <c r="D1576" s="114" t="e">
        <f>VLOOKUP($A1576,#REF!,3,FALSE)</f>
        <v>#REF!</v>
      </c>
      <c r="E1576" s="436" t="e">
        <f>VLOOKUP($A1576,#REF!,4,FALSE)</f>
        <v>#REF!</v>
      </c>
      <c r="F1576" s="102" t="e">
        <f>VLOOKUP($A1576,#REF!,5,FALSE)</f>
        <v>#REF!</v>
      </c>
      <c r="G1576" s="93" t="e">
        <f>VLOOKUP($A1576,#REF!,8,FALSE)</f>
        <v>#REF!</v>
      </c>
      <c r="H1576" s="93" t="e">
        <f>VLOOKUP($A1576,#REF!,7,FALSE)</f>
        <v>#REF!</v>
      </c>
      <c r="I1576" s="438" t="e">
        <f>VLOOKUP($A1576,#REF!,10,FALSE)</f>
        <v>#REF!</v>
      </c>
      <c r="J1576" s="93" t="e">
        <f>VLOOKUP($A1576,#REF!,11,FALSE)</f>
        <v>#REF!</v>
      </c>
      <c r="K1576" s="114" t="e">
        <f>VLOOKUP($A1576,#REF!,12,FALSE)</f>
        <v>#REF!</v>
      </c>
      <c r="L1576" s="93" t="e">
        <f>VLOOKUP($A1576,#REF!,13,FALSE)</f>
        <v>#REF!</v>
      </c>
      <c r="M1576" s="438" t="e">
        <f>VLOOKUP($A1576,#REF!,14,FALSE)</f>
        <v>#REF!</v>
      </c>
      <c r="N1576" s="102" t="e">
        <f>VLOOKUP($A1576,#REF!,15,FALSE)</f>
        <v>#REF!</v>
      </c>
      <c r="O1576" s="102" t="e">
        <f>VLOOKUP($A1576,#REF!,18,FALSE)</f>
        <v>#REF!</v>
      </c>
      <c r="P1576" s="93" t="e">
        <f>VLOOKUP($A1576,#REF!,41,FALSE)</f>
        <v>#REF!</v>
      </c>
      <c r="Q1576" s="115" t="e">
        <f>VLOOKUP(Revisión_Avance_Periodo!$L1552,#REF!,30,FALSE)</f>
        <v>#REF!</v>
      </c>
      <c r="R1576" s="116">
        <v>2019</v>
      </c>
      <c r="S1576" s="196">
        <v>43554</v>
      </c>
      <c r="T1576" s="116" t="s">
        <v>70</v>
      </c>
      <c r="U1576" s="136" t="e">
        <f>INDEX(#REF!,MATCH(Revisión_Avance_Periodo!$L1576,#REF!,0),MATCH(Revisión_Avance_Periodo!$T1576,#REF!,0))</f>
        <v>#REF!</v>
      </c>
      <c r="V1576" s="136" t="e">
        <f>INDEX(#REF!,MATCH(Revisión_Avance_Periodo!$L1576,#REF!,0),MATCH(Revisión_Avance_Periodo!$T1576,#REF!,0))</f>
        <v>#REF!</v>
      </c>
      <c r="W1576" s="131" t="e">
        <f t="shared" si="125"/>
        <v>#REF!</v>
      </c>
      <c r="X1576" s="116" t="e">
        <f>VLOOKUP(W1576,Tabla_Estado_Meta_OAP_2019[#All],3,TRUE)</f>
        <v>#REF!</v>
      </c>
      <c r="Y1576" s="455" t="e">
        <f>SUBTOTAL(9,$U$206:$U1576)</f>
        <v>#REF!</v>
      </c>
      <c r="Z1576" s="456" t="e">
        <f>SUBTOTAL(9,$V$206:$V1576)</f>
        <v>#REF!</v>
      </c>
      <c r="AA1576" s="159">
        <f>IFERROR(+Revisión_Avance_Periodo!$Z1576/Revisión_Avance_Periodo!$Y1576,0)</f>
        <v>0</v>
      </c>
      <c r="AB1576" s="126"/>
      <c r="AC1576" s="127"/>
      <c r="AD1576" s="125"/>
      <c r="AE1576" s="125"/>
      <c r="AF1576" s="128"/>
      <c r="AG1576" s="129"/>
      <c r="AH1576" s="455" t="e">
        <f>SUBTOTAL(9,$U$1550:$U1576)</f>
        <v>#REF!</v>
      </c>
      <c r="AI1576" s="456" t="e">
        <f>SUBTOTAL(9,$V$1550:$V1576)</f>
        <v>#REF!</v>
      </c>
      <c r="AJ1576" s="159">
        <f>IFERROR(+Revisión_Avance_Periodo!$Z1552/Revisión_Avance_Periodo!$Y1552,0)</f>
        <v>0</v>
      </c>
      <c r="AK1576" s="126"/>
      <c r="AL1576" s="127"/>
      <c r="AM1576" s="125"/>
      <c r="AN1576" s="125"/>
      <c r="AO1576" s="128"/>
      <c r="AP1576" s="129"/>
    </row>
    <row r="1577" spans="1:42" x14ac:dyDescent="0.25">
      <c r="A1577" s="97">
        <v>132</v>
      </c>
      <c r="B1577" s="435" t="e">
        <f>CONCATENATE(Revisión_Avance_Periodo!$D1553,";",Revisión_Avance_Periodo!$F1553,";",Revisión_Avance_Periodo!$L1553)</f>
        <v>#REF!</v>
      </c>
      <c r="C1577" s="435" t="e">
        <f t="shared" si="122"/>
        <v>#REF!</v>
      </c>
      <c r="D1577" s="123" t="e">
        <f>VLOOKUP($A1577,#REF!,3,FALSE)</f>
        <v>#REF!</v>
      </c>
      <c r="E1577" s="436" t="e">
        <f>VLOOKUP($A1577,#REF!,4,FALSE)</f>
        <v>#REF!</v>
      </c>
      <c r="F1577" s="103" t="e">
        <f>VLOOKUP($A1577,#REF!,5,FALSE)</f>
        <v>#REF!</v>
      </c>
      <c r="G1577" s="98" t="e">
        <f>VLOOKUP($A1577,#REF!,8,FALSE)</f>
        <v>#REF!</v>
      </c>
      <c r="H1577" s="93" t="e">
        <f>VLOOKUP($A1577,#REF!,7,FALSE)</f>
        <v>#REF!</v>
      </c>
      <c r="I1577" s="438" t="e">
        <f>VLOOKUP($A1577,#REF!,10,FALSE)</f>
        <v>#REF!</v>
      </c>
      <c r="J1577" s="98" t="e">
        <f>VLOOKUP($A1577,#REF!,11,FALSE)</f>
        <v>#REF!</v>
      </c>
      <c r="K1577" s="114" t="e">
        <f>VLOOKUP($A1577,#REF!,12,FALSE)</f>
        <v>#REF!</v>
      </c>
      <c r="L1577" s="98" t="e">
        <f>VLOOKUP($A1577,#REF!,13,FALSE)</f>
        <v>#REF!</v>
      </c>
      <c r="M1577" s="438" t="e">
        <f>VLOOKUP($A1577,#REF!,14,FALSE)</f>
        <v>#REF!</v>
      </c>
      <c r="N1577" s="103" t="e">
        <f>VLOOKUP($A1577,#REF!,15,FALSE)</f>
        <v>#REF!</v>
      </c>
      <c r="O1577" s="103" t="e">
        <f>VLOOKUP($A1577,#REF!,18,FALSE)</f>
        <v>#REF!</v>
      </c>
      <c r="P1577" s="93" t="e">
        <f>VLOOKUP($A1577,#REF!,41,FALSE)</f>
        <v>#REF!</v>
      </c>
      <c r="Q1577" s="115" t="e">
        <f>VLOOKUP(Revisión_Avance_Periodo!$L1553,#REF!,30,FALSE)</f>
        <v>#REF!</v>
      </c>
      <c r="R1577" s="116">
        <v>2019</v>
      </c>
      <c r="S1577" s="196">
        <v>43585</v>
      </c>
      <c r="T1577" s="124" t="s">
        <v>71</v>
      </c>
      <c r="U1577" s="136" t="e">
        <f>INDEX(#REF!,MATCH(Revisión_Avance_Periodo!$L1577,#REF!,0),MATCH(Revisión_Avance_Periodo!$T1577,#REF!,0))</f>
        <v>#REF!</v>
      </c>
      <c r="V1577" s="136" t="e">
        <f>INDEX(#REF!,MATCH(Revisión_Avance_Periodo!$L1577,#REF!,0),MATCH(Revisión_Avance_Periodo!$T1577,#REF!,0))</f>
        <v>#REF!</v>
      </c>
      <c r="W1577" s="130" t="e">
        <f t="shared" si="125"/>
        <v>#REF!</v>
      </c>
      <c r="X1577" s="124" t="e">
        <f>VLOOKUP(W1577,Tabla_Estado_Meta_OAP_2019[#All],3,TRUE)</f>
        <v>#REF!</v>
      </c>
      <c r="Y1577" s="455" t="e">
        <f>SUBTOTAL(9,$U$206:$U1577)</f>
        <v>#REF!</v>
      </c>
      <c r="Z1577" s="456" t="e">
        <f>SUBTOTAL(9,$V$206:$V1577)</f>
        <v>#REF!</v>
      </c>
      <c r="AA1577" s="159">
        <f>IFERROR(+Revisión_Avance_Periodo!$Z1577/Revisión_Avance_Periodo!$Y1577,0)</f>
        <v>0</v>
      </c>
      <c r="AB1577" s="126"/>
      <c r="AC1577" s="127"/>
      <c r="AD1577" s="125"/>
      <c r="AE1577" s="125"/>
      <c r="AF1577" s="128"/>
      <c r="AG1577" s="129"/>
      <c r="AH1577" s="455" t="e">
        <f>SUBTOTAL(9,$U$1550:$U1577)</f>
        <v>#REF!</v>
      </c>
      <c r="AI1577" s="456" t="e">
        <f>SUBTOTAL(9,$V$1550:$V1577)</f>
        <v>#REF!</v>
      </c>
      <c r="AJ1577" s="159">
        <f>IFERROR(+Revisión_Avance_Periodo!$Z1553/Revisión_Avance_Periodo!$Y1553,0)</f>
        <v>0</v>
      </c>
      <c r="AK1577" s="126"/>
      <c r="AL1577" s="127"/>
      <c r="AM1577" s="125"/>
      <c r="AN1577" s="125"/>
      <c r="AO1577" s="128"/>
      <c r="AP1577" s="129"/>
    </row>
    <row r="1578" spans="1:42" x14ac:dyDescent="0.25">
      <c r="A1578" s="92">
        <v>132</v>
      </c>
      <c r="B1578" s="435" t="e">
        <f>CONCATENATE(Revisión_Avance_Periodo!$D1554,";",Revisión_Avance_Periodo!$F1554,";",Revisión_Avance_Periodo!$L1554)</f>
        <v>#REF!</v>
      </c>
      <c r="C1578" s="435" t="e">
        <f t="shared" si="122"/>
        <v>#REF!</v>
      </c>
      <c r="D1578" s="114" t="e">
        <f>VLOOKUP($A1578,#REF!,3,FALSE)</f>
        <v>#REF!</v>
      </c>
      <c r="E1578" s="436" t="e">
        <f>VLOOKUP($A1578,#REF!,4,FALSE)</f>
        <v>#REF!</v>
      </c>
      <c r="F1578" s="102" t="e">
        <f>VLOOKUP($A1578,#REF!,5,FALSE)</f>
        <v>#REF!</v>
      </c>
      <c r="G1578" s="93" t="e">
        <f>VLOOKUP($A1578,#REF!,8,FALSE)</f>
        <v>#REF!</v>
      </c>
      <c r="H1578" s="93" t="e">
        <f>VLOOKUP($A1578,#REF!,7,FALSE)</f>
        <v>#REF!</v>
      </c>
      <c r="I1578" s="438" t="e">
        <f>VLOOKUP($A1578,#REF!,10,FALSE)</f>
        <v>#REF!</v>
      </c>
      <c r="J1578" s="93" t="e">
        <f>VLOOKUP($A1578,#REF!,11,FALSE)</f>
        <v>#REF!</v>
      </c>
      <c r="K1578" s="114" t="e">
        <f>VLOOKUP($A1578,#REF!,12,FALSE)</f>
        <v>#REF!</v>
      </c>
      <c r="L1578" s="93" t="e">
        <f>VLOOKUP($A1578,#REF!,13,FALSE)</f>
        <v>#REF!</v>
      </c>
      <c r="M1578" s="438" t="e">
        <f>VLOOKUP($A1578,#REF!,14,FALSE)</f>
        <v>#REF!</v>
      </c>
      <c r="N1578" s="102" t="e">
        <f>VLOOKUP($A1578,#REF!,15,FALSE)</f>
        <v>#REF!</v>
      </c>
      <c r="O1578" s="102" t="e">
        <f>VLOOKUP($A1578,#REF!,18,FALSE)</f>
        <v>#REF!</v>
      </c>
      <c r="P1578" s="93" t="e">
        <f>VLOOKUP($A1578,#REF!,41,FALSE)</f>
        <v>#REF!</v>
      </c>
      <c r="Q1578" s="115" t="e">
        <f>VLOOKUP(Revisión_Avance_Periodo!$L1554,#REF!,30,FALSE)</f>
        <v>#REF!</v>
      </c>
      <c r="R1578" s="116">
        <v>2019</v>
      </c>
      <c r="S1578" s="196">
        <v>43615</v>
      </c>
      <c r="T1578" s="116" t="s">
        <v>72</v>
      </c>
      <c r="U1578" s="136" t="e">
        <f>INDEX(#REF!,MATCH(Revisión_Avance_Periodo!$L1578,#REF!,0),MATCH(Revisión_Avance_Periodo!$T1578,#REF!,0))</f>
        <v>#REF!</v>
      </c>
      <c r="V1578" s="136" t="e">
        <f>INDEX(#REF!,MATCH(Revisión_Avance_Periodo!$L1578,#REF!,0),MATCH(Revisión_Avance_Periodo!$T1578,#REF!,0))</f>
        <v>#REF!</v>
      </c>
      <c r="W1578" s="130" t="e">
        <f t="shared" si="125"/>
        <v>#REF!</v>
      </c>
      <c r="X1578" s="116" t="e">
        <f>VLOOKUP(W1578,Tabla_Estado_Meta_OAP_2019[#All],3,TRUE)</f>
        <v>#REF!</v>
      </c>
      <c r="Y1578" s="455" t="e">
        <f>SUBTOTAL(9,$U$206:$U1578)</f>
        <v>#REF!</v>
      </c>
      <c r="Z1578" s="456" t="e">
        <f>SUBTOTAL(9,$V$206:$V1578)</f>
        <v>#REF!</v>
      </c>
      <c r="AA1578" s="159">
        <f>IFERROR(+Revisión_Avance_Periodo!$Z1578/Revisión_Avance_Periodo!$Y1578,0)</f>
        <v>0</v>
      </c>
      <c r="AB1578" s="126"/>
      <c r="AC1578" s="127"/>
      <c r="AD1578" s="125"/>
      <c r="AE1578" s="125"/>
      <c r="AF1578" s="128"/>
      <c r="AG1578" s="129"/>
      <c r="AH1578" s="455" t="e">
        <f>SUBTOTAL(9,$U$1550:$U1578)</f>
        <v>#REF!</v>
      </c>
      <c r="AI1578" s="456" t="e">
        <f>SUBTOTAL(9,$V$1550:$V1578)</f>
        <v>#REF!</v>
      </c>
      <c r="AJ1578" s="159">
        <f>IFERROR(+Revisión_Avance_Periodo!$Z1554/Revisión_Avance_Periodo!$Y1554,0)</f>
        <v>0</v>
      </c>
      <c r="AK1578" s="126"/>
      <c r="AL1578" s="127"/>
      <c r="AM1578" s="125"/>
      <c r="AN1578" s="125"/>
      <c r="AO1578" s="128"/>
      <c r="AP1578" s="129"/>
    </row>
    <row r="1579" spans="1:42" x14ac:dyDescent="0.25">
      <c r="A1579" s="97">
        <v>132</v>
      </c>
      <c r="B1579" s="435" t="e">
        <f>CONCATENATE(Revisión_Avance_Periodo!$D1555,";",Revisión_Avance_Periodo!$F1555,";",Revisión_Avance_Periodo!$L1555)</f>
        <v>#REF!</v>
      </c>
      <c r="C1579" s="435" t="e">
        <f t="shared" si="122"/>
        <v>#REF!</v>
      </c>
      <c r="D1579" s="123" t="e">
        <f>VLOOKUP($A1579,#REF!,3,FALSE)</f>
        <v>#REF!</v>
      </c>
      <c r="E1579" s="436" t="e">
        <f>VLOOKUP($A1579,#REF!,4,FALSE)</f>
        <v>#REF!</v>
      </c>
      <c r="F1579" s="103" t="e">
        <f>VLOOKUP($A1579,#REF!,5,FALSE)</f>
        <v>#REF!</v>
      </c>
      <c r="G1579" s="98" t="e">
        <f>VLOOKUP($A1579,#REF!,8,FALSE)</f>
        <v>#REF!</v>
      </c>
      <c r="H1579" s="93" t="e">
        <f>VLOOKUP($A1579,#REF!,7,FALSE)</f>
        <v>#REF!</v>
      </c>
      <c r="I1579" s="438" t="e">
        <f>VLOOKUP($A1579,#REF!,10,FALSE)</f>
        <v>#REF!</v>
      </c>
      <c r="J1579" s="98" t="e">
        <f>VLOOKUP($A1579,#REF!,11,FALSE)</f>
        <v>#REF!</v>
      </c>
      <c r="K1579" s="114" t="e">
        <f>VLOOKUP($A1579,#REF!,12,FALSE)</f>
        <v>#REF!</v>
      </c>
      <c r="L1579" s="98" t="e">
        <f>VLOOKUP($A1579,#REF!,13,FALSE)</f>
        <v>#REF!</v>
      </c>
      <c r="M1579" s="438" t="e">
        <f>VLOOKUP($A1579,#REF!,14,FALSE)</f>
        <v>#REF!</v>
      </c>
      <c r="N1579" s="103" t="e">
        <f>VLOOKUP($A1579,#REF!,15,FALSE)</f>
        <v>#REF!</v>
      </c>
      <c r="O1579" s="103" t="e">
        <f>VLOOKUP($A1579,#REF!,18,FALSE)</f>
        <v>#REF!</v>
      </c>
      <c r="P1579" s="93" t="e">
        <f>VLOOKUP($A1579,#REF!,41,FALSE)</f>
        <v>#REF!</v>
      </c>
      <c r="Q1579" s="115" t="e">
        <f>VLOOKUP(Revisión_Avance_Periodo!$L1555,#REF!,30,FALSE)</f>
        <v>#REF!</v>
      </c>
      <c r="R1579" s="116">
        <v>2019</v>
      </c>
      <c r="S1579" s="196">
        <v>43646</v>
      </c>
      <c r="T1579" s="124" t="s">
        <v>73</v>
      </c>
      <c r="U1579" s="136" t="e">
        <f>INDEX(#REF!,MATCH(Revisión_Avance_Periodo!$L1579,#REF!,0),MATCH(Revisión_Avance_Periodo!$T1579,#REF!,0))</f>
        <v>#REF!</v>
      </c>
      <c r="V1579" s="136" t="e">
        <f>INDEX(#REF!,MATCH(Revisión_Avance_Periodo!$L1579,#REF!,0),MATCH(Revisión_Avance_Periodo!$T1579,#REF!,0))</f>
        <v>#REF!</v>
      </c>
      <c r="W1579" s="130" t="e">
        <f t="shared" si="125"/>
        <v>#REF!</v>
      </c>
      <c r="X1579" s="124" t="e">
        <f>VLOOKUP(W1579,Tabla_Estado_Meta_OAP_2019[#All],3,TRUE)</f>
        <v>#REF!</v>
      </c>
      <c r="Y1579" s="455" t="e">
        <f>SUBTOTAL(9,$U$206:$U1579)</f>
        <v>#REF!</v>
      </c>
      <c r="Z1579" s="456" t="e">
        <f>SUBTOTAL(9,$V$206:$V1579)</f>
        <v>#REF!</v>
      </c>
      <c r="AA1579" s="159">
        <f>IFERROR(+Revisión_Avance_Periodo!$Z1579/Revisión_Avance_Periodo!$Y1579,0)</f>
        <v>0</v>
      </c>
      <c r="AB1579" s="126"/>
      <c r="AC1579" s="127"/>
      <c r="AD1579" s="125"/>
      <c r="AE1579" s="125"/>
      <c r="AF1579" s="128"/>
      <c r="AG1579" s="129"/>
      <c r="AH1579" s="455" t="e">
        <f>SUBTOTAL(9,$U$1550:$U1579)</f>
        <v>#REF!</v>
      </c>
      <c r="AI1579" s="456" t="e">
        <f>SUBTOTAL(9,$V$1550:$V1579)</f>
        <v>#REF!</v>
      </c>
      <c r="AJ1579" s="159">
        <f>IFERROR(+Revisión_Avance_Periodo!$Z1555/Revisión_Avance_Periodo!$Y1555,0)</f>
        <v>0</v>
      </c>
      <c r="AK1579" s="126"/>
      <c r="AL1579" s="127"/>
      <c r="AM1579" s="125"/>
      <c r="AN1579" s="125"/>
      <c r="AO1579" s="128"/>
      <c r="AP1579" s="129"/>
    </row>
    <row r="1580" spans="1:42" x14ac:dyDescent="0.25">
      <c r="A1580" s="92">
        <v>132</v>
      </c>
      <c r="B1580" s="435" t="e">
        <f>CONCATENATE(Revisión_Avance_Periodo!$D1556,";",Revisión_Avance_Periodo!$F1556,";",Revisión_Avance_Periodo!$L1556)</f>
        <v>#REF!</v>
      </c>
      <c r="C1580" s="435" t="e">
        <f t="shared" si="122"/>
        <v>#REF!</v>
      </c>
      <c r="D1580" s="114" t="e">
        <f>VLOOKUP($A1580,#REF!,3,FALSE)</f>
        <v>#REF!</v>
      </c>
      <c r="E1580" s="436" t="e">
        <f>VLOOKUP($A1580,#REF!,4,FALSE)</f>
        <v>#REF!</v>
      </c>
      <c r="F1580" s="102" t="e">
        <f>VLOOKUP($A1580,#REF!,5,FALSE)</f>
        <v>#REF!</v>
      </c>
      <c r="G1580" s="93" t="e">
        <f>VLOOKUP($A1580,#REF!,8,FALSE)</f>
        <v>#REF!</v>
      </c>
      <c r="H1580" s="93" t="e">
        <f>VLOOKUP($A1580,#REF!,7,FALSE)</f>
        <v>#REF!</v>
      </c>
      <c r="I1580" s="438" t="e">
        <f>VLOOKUP($A1580,#REF!,10,FALSE)</f>
        <v>#REF!</v>
      </c>
      <c r="J1580" s="93" t="e">
        <f>VLOOKUP($A1580,#REF!,11,FALSE)</f>
        <v>#REF!</v>
      </c>
      <c r="K1580" s="114" t="e">
        <f>VLOOKUP($A1580,#REF!,12,FALSE)</f>
        <v>#REF!</v>
      </c>
      <c r="L1580" s="93" t="e">
        <f>VLOOKUP($A1580,#REF!,13,FALSE)</f>
        <v>#REF!</v>
      </c>
      <c r="M1580" s="438" t="e">
        <f>VLOOKUP($A1580,#REF!,14,FALSE)</f>
        <v>#REF!</v>
      </c>
      <c r="N1580" s="102" t="e">
        <f>VLOOKUP($A1580,#REF!,15,FALSE)</f>
        <v>#REF!</v>
      </c>
      <c r="O1580" s="102" t="e">
        <f>VLOOKUP($A1580,#REF!,18,FALSE)</f>
        <v>#REF!</v>
      </c>
      <c r="P1580" s="93" t="e">
        <f>VLOOKUP($A1580,#REF!,41,FALSE)</f>
        <v>#REF!</v>
      </c>
      <c r="Q1580" s="115" t="e">
        <f>VLOOKUP(Revisión_Avance_Periodo!$L1556,#REF!,30,FALSE)</f>
        <v>#REF!</v>
      </c>
      <c r="R1580" s="116">
        <v>2019</v>
      </c>
      <c r="S1580" s="196">
        <v>43676</v>
      </c>
      <c r="T1580" s="116" t="s">
        <v>74</v>
      </c>
      <c r="U1580" s="136" t="e">
        <f>INDEX(#REF!,MATCH(Revisión_Avance_Periodo!$L1580,#REF!,0),MATCH(Revisión_Avance_Periodo!$T1580,#REF!,0))</f>
        <v>#REF!</v>
      </c>
      <c r="V1580" s="136" t="e">
        <f>INDEX(#REF!,MATCH(Revisión_Avance_Periodo!$L1580,#REF!,0),MATCH(Revisión_Avance_Periodo!$T1580,#REF!,0))</f>
        <v>#REF!</v>
      </c>
      <c r="W1580" s="130" t="e">
        <f t="shared" si="125"/>
        <v>#REF!</v>
      </c>
      <c r="X1580" s="116" t="e">
        <f>VLOOKUP(W1580,Tabla_Estado_Meta_OAP_2019[#All],3,TRUE)</f>
        <v>#REF!</v>
      </c>
      <c r="Y1580" s="455" t="e">
        <f>SUBTOTAL(9,$U$206:$U1580)</f>
        <v>#REF!</v>
      </c>
      <c r="Z1580" s="456" t="e">
        <f>SUBTOTAL(9,$V$206:$V1580)</f>
        <v>#REF!</v>
      </c>
      <c r="AA1580" s="159">
        <f>IFERROR(+Revisión_Avance_Periodo!$Z1580/Revisión_Avance_Periodo!$Y1580,0)</f>
        <v>0</v>
      </c>
      <c r="AB1580" s="126"/>
      <c r="AC1580" s="127"/>
      <c r="AD1580" s="125"/>
      <c r="AE1580" s="125"/>
      <c r="AF1580" s="128"/>
      <c r="AG1580" s="129"/>
      <c r="AH1580" s="455" t="e">
        <f>SUBTOTAL(9,$U$1550:$U1580)</f>
        <v>#REF!</v>
      </c>
      <c r="AI1580" s="456" t="e">
        <f>SUBTOTAL(9,$V$1550:$V1580)</f>
        <v>#REF!</v>
      </c>
      <c r="AJ1580" s="159">
        <f>IFERROR(+Revisión_Avance_Periodo!$Z1556/Revisión_Avance_Periodo!$Y1556,0)</f>
        <v>0</v>
      </c>
      <c r="AK1580" s="126"/>
      <c r="AL1580" s="127"/>
      <c r="AM1580" s="125"/>
      <c r="AN1580" s="125"/>
      <c r="AO1580" s="128"/>
      <c r="AP1580" s="129"/>
    </row>
    <row r="1581" spans="1:42" x14ac:dyDescent="0.25">
      <c r="A1581" s="97">
        <v>132</v>
      </c>
      <c r="B1581" s="435" t="e">
        <f>CONCATENATE(Revisión_Avance_Periodo!$D1557,";",Revisión_Avance_Periodo!$F1557,";",Revisión_Avance_Periodo!$L1557)</f>
        <v>#REF!</v>
      </c>
      <c r="C1581" s="435" t="e">
        <f t="shared" si="122"/>
        <v>#REF!</v>
      </c>
      <c r="D1581" s="123" t="e">
        <f>VLOOKUP($A1581,#REF!,3,FALSE)</f>
        <v>#REF!</v>
      </c>
      <c r="E1581" s="436" t="e">
        <f>VLOOKUP($A1581,#REF!,4,FALSE)</f>
        <v>#REF!</v>
      </c>
      <c r="F1581" s="103" t="e">
        <f>VLOOKUP($A1581,#REF!,5,FALSE)</f>
        <v>#REF!</v>
      </c>
      <c r="G1581" s="98" t="e">
        <f>VLOOKUP($A1581,#REF!,8,FALSE)</f>
        <v>#REF!</v>
      </c>
      <c r="H1581" s="93" t="e">
        <f>VLOOKUP($A1581,#REF!,7,FALSE)</f>
        <v>#REF!</v>
      </c>
      <c r="I1581" s="438" t="e">
        <f>VLOOKUP($A1581,#REF!,10,FALSE)</f>
        <v>#REF!</v>
      </c>
      <c r="J1581" s="98" t="e">
        <f>VLOOKUP($A1581,#REF!,11,FALSE)</f>
        <v>#REF!</v>
      </c>
      <c r="K1581" s="114" t="e">
        <f>VLOOKUP($A1581,#REF!,12,FALSE)</f>
        <v>#REF!</v>
      </c>
      <c r="L1581" s="98" t="e">
        <f>VLOOKUP($A1581,#REF!,13,FALSE)</f>
        <v>#REF!</v>
      </c>
      <c r="M1581" s="438" t="e">
        <f>VLOOKUP($A1581,#REF!,14,FALSE)</f>
        <v>#REF!</v>
      </c>
      <c r="N1581" s="103" t="e">
        <f>VLOOKUP($A1581,#REF!,15,FALSE)</f>
        <v>#REF!</v>
      </c>
      <c r="O1581" s="103" t="e">
        <f>VLOOKUP($A1581,#REF!,18,FALSE)</f>
        <v>#REF!</v>
      </c>
      <c r="P1581" s="93" t="e">
        <f>VLOOKUP($A1581,#REF!,41,FALSE)</f>
        <v>#REF!</v>
      </c>
      <c r="Q1581" s="115" t="e">
        <f>VLOOKUP(Revisión_Avance_Periodo!$L1557,#REF!,30,FALSE)</f>
        <v>#REF!</v>
      </c>
      <c r="R1581" s="116">
        <v>2019</v>
      </c>
      <c r="S1581" s="196">
        <v>43707</v>
      </c>
      <c r="T1581" s="124" t="s">
        <v>75</v>
      </c>
      <c r="U1581" s="136" t="e">
        <f>INDEX(#REF!,MATCH(Revisión_Avance_Periodo!$L1581,#REF!,0),MATCH(Revisión_Avance_Periodo!$T1581,#REF!,0))</f>
        <v>#REF!</v>
      </c>
      <c r="V1581" s="136" t="e">
        <f>INDEX(#REF!,MATCH(Revisión_Avance_Periodo!$L1581,#REF!,0),MATCH(Revisión_Avance_Periodo!$T1581,#REF!,0))</f>
        <v>#REF!</v>
      </c>
      <c r="W1581" s="130" t="e">
        <f t="shared" si="125"/>
        <v>#REF!</v>
      </c>
      <c r="X1581" s="124" t="e">
        <f>VLOOKUP(W1581,Tabla_Estado_Meta_OAP_2019[#All],3,TRUE)</f>
        <v>#REF!</v>
      </c>
      <c r="Y1581" s="455" t="e">
        <f>SUBTOTAL(9,$U$206:$U1581)</f>
        <v>#REF!</v>
      </c>
      <c r="Z1581" s="456" t="e">
        <f>SUBTOTAL(9,$V$206:$V1581)</f>
        <v>#REF!</v>
      </c>
      <c r="AA1581" s="159">
        <f>IFERROR(+Revisión_Avance_Periodo!$Z1581/Revisión_Avance_Periodo!$Y1581,0)</f>
        <v>0</v>
      </c>
      <c r="AB1581" s="126"/>
      <c r="AC1581" s="127"/>
      <c r="AD1581" s="125"/>
      <c r="AE1581" s="125"/>
      <c r="AF1581" s="128"/>
      <c r="AG1581" s="129"/>
      <c r="AH1581" s="455" t="e">
        <f>SUBTOTAL(9,$U$1550:$U1581)</f>
        <v>#REF!</v>
      </c>
      <c r="AI1581" s="456" t="e">
        <f>SUBTOTAL(9,$V$1550:$V1581)</f>
        <v>#REF!</v>
      </c>
      <c r="AJ1581" s="159">
        <f>IFERROR(+Revisión_Avance_Periodo!$Z1557/Revisión_Avance_Periodo!$Y1557,0)</f>
        <v>0</v>
      </c>
      <c r="AK1581" s="126"/>
      <c r="AL1581" s="127"/>
      <c r="AM1581" s="125"/>
      <c r="AN1581" s="125"/>
      <c r="AO1581" s="128"/>
      <c r="AP1581" s="129"/>
    </row>
    <row r="1582" spans="1:42" x14ac:dyDescent="0.25">
      <c r="A1582" s="92">
        <v>132</v>
      </c>
      <c r="B1582" s="435" t="e">
        <f>CONCATENATE(Revisión_Avance_Periodo!$D1558,";",Revisión_Avance_Periodo!$F1558,";",Revisión_Avance_Periodo!$L1558)</f>
        <v>#REF!</v>
      </c>
      <c r="C1582" s="435" t="e">
        <f t="shared" si="122"/>
        <v>#REF!</v>
      </c>
      <c r="D1582" s="114" t="e">
        <f>VLOOKUP($A1582,#REF!,3,FALSE)</f>
        <v>#REF!</v>
      </c>
      <c r="E1582" s="436" t="e">
        <f>VLOOKUP($A1582,#REF!,4,FALSE)</f>
        <v>#REF!</v>
      </c>
      <c r="F1582" s="102" t="e">
        <f>VLOOKUP($A1582,#REF!,5,FALSE)</f>
        <v>#REF!</v>
      </c>
      <c r="G1582" s="93" t="e">
        <f>VLOOKUP($A1582,#REF!,8,FALSE)</f>
        <v>#REF!</v>
      </c>
      <c r="H1582" s="93" t="e">
        <f>VLOOKUP($A1582,#REF!,7,FALSE)</f>
        <v>#REF!</v>
      </c>
      <c r="I1582" s="438" t="e">
        <f>VLOOKUP($A1582,#REF!,10,FALSE)</f>
        <v>#REF!</v>
      </c>
      <c r="J1582" s="93" t="e">
        <f>VLOOKUP($A1582,#REF!,11,FALSE)</f>
        <v>#REF!</v>
      </c>
      <c r="K1582" s="114" t="e">
        <f>VLOOKUP($A1582,#REF!,12,FALSE)</f>
        <v>#REF!</v>
      </c>
      <c r="L1582" s="93" t="e">
        <f>VLOOKUP($A1582,#REF!,13,FALSE)</f>
        <v>#REF!</v>
      </c>
      <c r="M1582" s="438" t="e">
        <f>VLOOKUP($A1582,#REF!,14,FALSE)</f>
        <v>#REF!</v>
      </c>
      <c r="N1582" s="102" t="e">
        <f>VLOOKUP($A1582,#REF!,15,FALSE)</f>
        <v>#REF!</v>
      </c>
      <c r="O1582" s="102" t="e">
        <f>VLOOKUP($A1582,#REF!,18,FALSE)</f>
        <v>#REF!</v>
      </c>
      <c r="P1582" s="93" t="e">
        <f>VLOOKUP($A1582,#REF!,41,FALSE)</f>
        <v>#REF!</v>
      </c>
      <c r="Q1582" s="115" t="e">
        <f>VLOOKUP(Revisión_Avance_Periodo!$L1558,#REF!,30,FALSE)</f>
        <v>#REF!</v>
      </c>
      <c r="R1582" s="116">
        <v>2019</v>
      </c>
      <c r="S1582" s="196">
        <v>43738</v>
      </c>
      <c r="T1582" s="116" t="s">
        <v>76</v>
      </c>
      <c r="U1582" s="136" t="e">
        <f>INDEX(#REF!,MATCH(Revisión_Avance_Periodo!$L1582,#REF!,0),MATCH(Revisión_Avance_Periodo!$T1582,#REF!,0))</f>
        <v>#REF!</v>
      </c>
      <c r="V1582" s="136" t="e">
        <f>INDEX(#REF!,MATCH(Revisión_Avance_Periodo!$L1582,#REF!,0),MATCH(Revisión_Avance_Periodo!$T1582,#REF!,0))</f>
        <v>#REF!</v>
      </c>
      <c r="W1582" s="130" t="e">
        <f t="shared" si="125"/>
        <v>#REF!</v>
      </c>
      <c r="X1582" s="116" t="e">
        <f>VLOOKUP(W1582,Tabla_Estado_Meta_OAP_2019[#All],3,TRUE)</f>
        <v>#REF!</v>
      </c>
      <c r="Y1582" s="455" t="e">
        <f>SUBTOTAL(9,$U$206:$U1582)</f>
        <v>#REF!</v>
      </c>
      <c r="Z1582" s="456" t="e">
        <f>SUBTOTAL(9,$V$206:$V1582)</f>
        <v>#REF!</v>
      </c>
      <c r="AA1582" s="159">
        <f>IFERROR(+Revisión_Avance_Periodo!$Z1582/Revisión_Avance_Periodo!$Y1582,0)</f>
        <v>0</v>
      </c>
      <c r="AB1582" s="126"/>
      <c r="AC1582" s="127"/>
      <c r="AD1582" s="125"/>
      <c r="AE1582" s="125"/>
      <c r="AF1582" s="128"/>
      <c r="AG1582" s="129"/>
      <c r="AH1582" s="455" t="e">
        <f>SUBTOTAL(9,$U$1550:$U1582)</f>
        <v>#REF!</v>
      </c>
      <c r="AI1582" s="456" t="e">
        <f>SUBTOTAL(9,$V$1550:$V1582)</f>
        <v>#REF!</v>
      </c>
      <c r="AJ1582" s="159">
        <f>IFERROR(+Revisión_Avance_Periodo!$Z1558/Revisión_Avance_Periodo!$Y1558,0)</f>
        <v>0</v>
      </c>
      <c r="AK1582" s="126"/>
      <c r="AL1582" s="127"/>
      <c r="AM1582" s="125"/>
      <c r="AN1582" s="125"/>
      <c r="AO1582" s="128"/>
      <c r="AP1582" s="129"/>
    </row>
    <row r="1583" spans="1:42" x14ac:dyDescent="0.25">
      <c r="A1583" s="97">
        <v>132</v>
      </c>
      <c r="B1583" s="435" t="e">
        <f>CONCATENATE(Revisión_Avance_Periodo!$D1559,";",Revisión_Avance_Periodo!$F1559,";",Revisión_Avance_Periodo!$L1559)</f>
        <v>#REF!</v>
      </c>
      <c r="C1583" s="435" t="e">
        <f t="shared" si="122"/>
        <v>#REF!</v>
      </c>
      <c r="D1583" s="123" t="e">
        <f>VLOOKUP($A1583,#REF!,3,FALSE)</f>
        <v>#REF!</v>
      </c>
      <c r="E1583" s="436" t="e">
        <f>VLOOKUP($A1583,#REF!,4,FALSE)</f>
        <v>#REF!</v>
      </c>
      <c r="F1583" s="103" t="e">
        <f>VLOOKUP($A1583,#REF!,5,FALSE)</f>
        <v>#REF!</v>
      </c>
      <c r="G1583" s="98" t="e">
        <f>VLOOKUP($A1583,#REF!,8,FALSE)</f>
        <v>#REF!</v>
      </c>
      <c r="H1583" s="93" t="e">
        <f>VLOOKUP($A1583,#REF!,7,FALSE)</f>
        <v>#REF!</v>
      </c>
      <c r="I1583" s="438" t="e">
        <f>VLOOKUP($A1583,#REF!,10,FALSE)</f>
        <v>#REF!</v>
      </c>
      <c r="J1583" s="98" t="e">
        <f>VLOOKUP($A1583,#REF!,11,FALSE)</f>
        <v>#REF!</v>
      </c>
      <c r="K1583" s="114" t="e">
        <f>VLOOKUP($A1583,#REF!,12,FALSE)</f>
        <v>#REF!</v>
      </c>
      <c r="L1583" s="98" t="e">
        <f>VLOOKUP($A1583,#REF!,13,FALSE)</f>
        <v>#REF!</v>
      </c>
      <c r="M1583" s="438" t="e">
        <f>VLOOKUP($A1583,#REF!,14,FALSE)</f>
        <v>#REF!</v>
      </c>
      <c r="N1583" s="103" t="e">
        <f>VLOOKUP($A1583,#REF!,15,FALSE)</f>
        <v>#REF!</v>
      </c>
      <c r="O1583" s="103" t="e">
        <f>VLOOKUP($A1583,#REF!,18,FALSE)</f>
        <v>#REF!</v>
      </c>
      <c r="P1583" s="93" t="e">
        <f>VLOOKUP($A1583,#REF!,41,FALSE)</f>
        <v>#REF!</v>
      </c>
      <c r="Q1583" s="115" t="e">
        <f>VLOOKUP(Revisión_Avance_Periodo!$L1559,#REF!,30,FALSE)</f>
        <v>#REF!</v>
      </c>
      <c r="R1583" s="116">
        <v>2019</v>
      </c>
      <c r="S1583" s="196">
        <v>43768</v>
      </c>
      <c r="T1583" s="124" t="s">
        <v>77</v>
      </c>
      <c r="U1583" s="136" t="e">
        <f>INDEX(#REF!,MATCH(Revisión_Avance_Periodo!$L1583,#REF!,0),MATCH(Revisión_Avance_Periodo!$T1583,#REF!,0))</f>
        <v>#REF!</v>
      </c>
      <c r="V1583" s="136" t="e">
        <f>INDEX(#REF!,MATCH(Revisión_Avance_Periodo!$L1583,#REF!,0),MATCH(Revisión_Avance_Periodo!$T1583,#REF!,0))</f>
        <v>#REF!</v>
      </c>
      <c r="W1583" s="130" t="e">
        <f t="shared" si="125"/>
        <v>#REF!</v>
      </c>
      <c r="X1583" s="124" t="e">
        <f>VLOOKUP(W1583,Tabla_Estado_Meta_OAP_2019[#All],3,TRUE)</f>
        <v>#REF!</v>
      </c>
      <c r="Y1583" s="455" t="e">
        <f>SUBTOTAL(9,$U$206:$U1583)</f>
        <v>#REF!</v>
      </c>
      <c r="Z1583" s="456" t="e">
        <f>SUBTOTAL(9,$V$206:$V1583)</f>
        <v>#REF!</v>
      </c>
      <c r="AA1583" s="159">
        <f>IFERROR(+Revisión_Avance_Periodo!$Z1583/Revisión_Avance_Periodo!$Y1583,0)</f>
        <v>0</v>
      </c>
      <c r="AB1583" s="126"/>
      <c r="AC1583" s="127"/>
      <c r="AD1583" s="125"/>
      <c r="AE1583" s="125"/>
      <c r="AF1583" s="128"/>
      <c r="AG1583" s="129"/>
      <c r="AH1583" s="455" t="e">
        <f>SUBTOTAL(9,$U$1550:$U1583)</f>
        <v>#REF!</v>
      </c>
      <c r="AI1583" s="456" t="e">
        <f>SUBTOTAL(9,$V$1550:$V1583)</f>
        <v>#REF!</v>
      </c>
      <c r="AJ1583" s="159">
        <f>IFERROR(+Revisión_Avance_Periodo!$Z1559/Revisión_Avance_Periodo!$Y1559,0)</f>
        <v>0</v>
      </c>
      <c r="AK1583" s="126"/>
      <c r="AL1583" s="127"/>
      <c r="AM1583" s="125"/>
      <c r="AN1583" s="125"/>
      <c r="AO1583" s="128"/>
      <c r="AP1583" s="129"/>
    </row>
    <row r="1584" spans="1:42" x14ac:dyDescent="0.25">
      <c r="A1584" s="92">
        <v>132</v>
      </c>
      <c r="B1584" s="435" t="e">
        <f>CONCATENATE(Revisión_Avance_Periodo!$D1560,";",Revisión_Avance_Periodo!$F1560,";",Revisión_Avance_Periodo!$L1560)</f>
        <v>#REF!</v>
      </c>
      <c r="C1584" s="435" t="e">
        <f t="shared" si="122"/>
        <v>#REF!</v>
      </c>
      <c r="D1584" s="114" t="e">
        <f>VLOOKUP($A1584,#REF!,3,FALSE)</f>
        <v>#REF!</v>
      </c>
      <c r="E1584" s="436" t="e">
        <f>VLOOKUP($A1584,#REF!,4,FALSE)</f>
        <v>#REF!</v>
      </c>
      <c r="F1584" s="102" t="e">
        <f>VLOOKUP($A1584,#REF!,5,FALSE)</f>
        <v>#REF!</v>
      </c>
      <c r="G1584" s="93" t="e">
        <f>VLOOKUP($A1584,#REF!,8,FALSE)</f>
        <v>#REF!</v>
      </c>
      <c r="H1584" s="93" t="e">
        <f>VLOOKUP($A1584,#REF!,7,FALSE)</f>
        <v>#REF!</v>
      </c>
      <c r="I1584" s="438" t="e">
        <f>VLOOKUP($A1584,#REF!,10,FALSE)</f>
        <v>#REF!</v>
      </c>
      <c r="J1584" s="93" t="e">
        <f>VLOOKUP($A1584,#REF!,11,FALSE)</f>
        <v>#REF!</v>
      </c>
      <c r="K1584" s="114" t="e">
        <f>VLOOKUP($A1584,#REF!,12,FALSE)</f>
        <v>#REF!</v>
      </c>
      <c r="L1584" s="93" t="e">
        <f>VLOOKUP($A1584,#REF!,13,FALSE)</f>
        <v>#REF!</v>
      </c>
      <c r="M1584" s="438" t="e">
        <f>VLOOKUP($A1584,#REF!,14,FALSE)</f>
        <v>#REF!</v>
      </c>
      <c r="N1584" s="102" t="e">
        <f>VLOOKUP($A1584,#REF!,15,FALSE)</f>
        <v>#REF!</v>
      </c>
      <c r="O1584" s="102" t="e">
        <f>VLOOKUP($A1584,#REF!,18,FALSE)</f>
        <v>#REF!</v>
      </c>
      <c r="P1584" s="93" t="e">
        <f>VLOOKUP($A1584,#REF!,41,FALSE)</f>
        <v>#REF!</v>
      </c>
      <c r="Q1584" s="115" t="e">
        <f>VLOOKUP(Revisión_Avance_Periodo!$L1560,#REF!,30,FALSE)</f>
        <v>#REF!</v>
      </c>
      <c r="R1584" s="116">
        <v>2019</v>
      </c>
      <c r="S1584" s="196">
        <v>43799</v>
      </c>
      <c r="T1584" s="116" t="s">
        <v>78</v>
      </c>
      <c r="U1584" s="136" t="e">
        <f>INDEX(#REF!,MATCH(Revisión_Avance_Periodo!$L1584,#REF!,0),MATCH(Revisión_Avance_Periodo!$T1584,#REF!,0))</f>
        <v>#REF!</v>
      </c>
      <c r="V1584" s="136" t="e">
        <f>INDEX(#REF!,MATCH(Revisión_Avance_Periodo!$L1584,#REF!,0),MATCH(Revisión_Avance_Periodo!$T1584,#REF!,0))</f>
        <v>#REF!</v>
      </c>
      <c r="W1584" s="130" t="e">
        <f t="shared" si="125"/>
        <v>#REF!</v>
      </c>
      <c r="X1584" s="116" t="e">
        <f>VLOOKUP(W1584,Tabla_Estado_Meta_OAP_2019[#All],3,TRUE)</f>
        <v>#REF!</v>
      </c>
      <c r="Y1584" s="455" t="e">
        <f>SUBTOTAL(9,$U$206:$U1584)</f>
        <v>#REF!</v>
      </c>
      <c r="Z1584" s="456" t="e">
        <f>SUBTOTAL(9,$V$206:$V1584)</f>
        <v>#REF!</v>
      </c>
      <c r="AA1584" s="159">
        <f>IFERROR(+Revisión_Avance_Periodo!$Z1584/Revisión_Avance_Periodo!$Y1584,0)</f>
        <v>0</v>
      </c>
      <c r="AB1584" s="126"/>
      <c r="AC1584" s="127"/>
      <c r="AD1584" s="125"/>
      <c r="AE1584" s="125"/>
      <c r="AF1584" s="128"/>
      <c r="AG1584" s="129"/>
      <c r="AH1584" s="455" t="e">
        <f>SUBTOTAL(9,$U$1550:$U1584)</f>
        <v>#REF!</v>
      </c>
      <c r="AI1584" s="456" t="e">
        <f>SUBTOTAL(9,$V$1550:$V1584)</f>
        <v>#REF!</v>
      </c>
      <c r="AJ1584" s="159">
        <f>IFERROR(+Revisión_Avance_Periodo!$Z1560/Revisión_Avance_Periodo!$Y1560,0)</f>
        <v>0</v>
      </c>
      <c r="AK1584" s="126"/>
      <c r="AL1584" s="127"/>
      <c r="AM1584" s="125"/>
      <c r="AN1584" s="125"/>
      <c r="AO1584" s="128"/>
      <c r="AP1584" s="129"/>
    </row>
    <row r="1585" spans="1:42" ht="15.75" thickBot="1" x14ac:dyDescent="0.3">
      <c r="A1585" s="97">
        <v>132</v>
      </c>
      <c r="B1585" s="435" t="e">
        <f>CONCATENATE(Revisión_Avance_Periodo!$D1561,";",Revisión_Avance_Periodo!$F1561,";",Revisión_Avance_Periodo!$L1561)</f>
        <v>#REF!</v>
      </c>
      <c r="C1585" s="435" t="e">
        <f t="shared" si="122"/>
        <v>#REF!</v>
      </c>
      <c r="D1585" s="123" t="e">
        <f>VLOOKUP($A1585,#REF!,3,FALSE)</f>
        <v>#REF!</v>
      </c>
      <c r="E1585" s="436" t="e">
        <f>VLOOKUP($A1585,#REF!,4,FALSE)</f>
        <v>#REF!</v>
      </c>
      <c r="F1585" s="103" t="e">
        <f>VLOOKUP($A1585,#REF!,5,FALSE)</f>
        <v>#REF!</v>
      </c>
      <c r="G1585" s="98" t="e">
        <f>VLOOKUP($A1585,#REF!,8,FALSE)</f>
        <v>#REF!</v>
      </c>
      <c r="H1585" s="93" t="e">
        <f>VLOOKUP($A1585,#REF!,7,FALSE)</f>
        <v>#REF!</v>
      </c>
      <c r="I1585" s="438" t="e">
        <f>VLOOKUP($A1585,#REF!,10,FALSE)</f>
        <v>#REF!</v>
      </c>
      <c r="J1585" s="98" t="e">
        <f>VLOOKUP($A1585,#REF!,11,FALSE)</f>
        <v>#REF!</v>
      </c>
      <c r="K1585" s="114" t="e">
        <f>VLOOKUP($A1585,#REF!,12,FALSE)</f>
        <v>#REF!</v>
      </c>
      <c r="L1585" s="98" t="e">
        <f>VLOOKUP($A1585,#REF!,13,FALSE)</f>
        <v>#REF!</v>
      </c>
      <c r="M1585" s="438" t="e">
        <f>VLOOKUP($A1585,#REF!,14,FALSE)</f>
        <v>#REF!</v>
      </c>
      <c r="N1585" s="103" t="e">
        <f>VLOOKUP($A1585,#REF!,15,FALSE)</f>
        <v>#REF!</v>
      </c>
      <c r="O1585" s="103" t="e">
        <f>VLOOKUP($A1585,#REF!,18,FALSE)</f>
        <v>#REF!</v>
      </c>
      <c r="P1585" s="93" t="e">
        <f>VLOOKUP($A1585,#REF!,41,FALSE)</f>
        <v>#REF!</v>
      </c>
      <c r="Q1585" s="115" t="e">
        <f>VLOOKUP(Revisión_Avance_Periodo!$L1561,#REF!,30,FALSE)</f>
        <v>#REF!</v>
      </c>
      <c r="R1585" s="116">
        <v>2019</v>
      </c>
      <c r="S1585" s="196">
        <v>43829</v>
      </c>
      <c r="T1585" s="124" t="s">
        <v>79</v>
      </c>
      <c r="U1585" s="136" t="e">
        <f>INDEX(#REF!,MATCH(Revisión_Avance_Periodo!$L1585,#REF!,0),MATCH(Revisión_Avance_Periodo!$T1585,#REF!,0))</f>
        <v>#REF!</v>
      </c>
      <c r="V1585" s="136" t="e">
        <f>INDEX(#REF!,MATCH(Revisión_Avance_Periodo!$L1585,#REF!,0),MATCH(Revisión_Avance_Periodo!$T1585,#REF!,0))</f>
        <v>#REF!</v>
      </c>
      <c r="W1585" s="130" t="e">
        <f t="shared" si="125"/>
        <v>#REF!</v>
      </c>
      <c r="X1585" s="124" t="e">
        <f>VLOOKUP(W1585,Tabla_Estado_Meta_OAP_2019[#All],3,TRUE)</f>
        <v>#REF!</v>
      </c>
      <c r="Y1585" s="455" t="e">
        <f>SUBTOTAL(9,$U$206:$U1585)</f>
        <v>#REF!</v>
      </c>
      <c r="Z1585" s="456" t="e">
        <f>SUBTOTAL(9,$V$206:$V1585)</f>
        <v>#REF!</v>
      </c>
      <c r="AA1585" s="159">
        <f>IFERROR(+Revisión_Avance_Periodo!$Z1585/Revisión_Avance_Periodo!$Y1585,0)</f>
        <v>0</v>
      </c>
      <c r="AB1585" s="126"/>
      <c r="AC1585" s="127"/>
      <c r="AD1585" s="125"/>
      <c r="AE1585" s="125"/>
      <c r="AF1585" s="128"/>
      <c r="AG1585" s="129"/>
      <c r="AH1585" s="455" t="e">
        <f>SUBTOTAL(9,$U$1550:$U1585)</f>
        <v>#REF!</v>
      </c>
      <c r="AI1585" s="456" t="e">
        <f>SUBTOTAL(9,$V$1550:$V1585)</f>
        <v>#REF!</v>
      </c>
      <c r="AJ1585" s="159">
        <f>IFERROR(+Revisión_Avance_Periodo!$Z1561/Revisión_Avance_Periodo!$Y1561,0)</f>
        <v>0</v>
      </c>
      <c r="AK1585" s="126"/>
      <c r="AL1585" s="127"/>
      <c r="AM1585" s="125"/>
      <c r="AN1585" s="125"/>
      <c r="AO1585" s="128"/>
      <c r="AP1585" s="129"/>
    </row>
    <row r="1586" spans="1:42" x14ac:dyDescent="0.25">
      <c r="A1586" s="92">
        <v>134</v>
      </c>
      <c r="B1586" s="435" t="e">
        <f>CONCATENATE(Revisión_Avance_Periodo!$D1574,";",Revisión_Avance_Periodo!$F1574,";",Revisión_Avance_Periodo!$L1574)</f>
        <v>#REF!</v>
      </c>
      <c r="C1586" s="435" t="e">
        <f t="shared" si="122"/>
        <v>#REF!</v>
      </c>
      <c r="D1586" s="114" t="e">
        <f>VLOOKUP($A1586,#REF!,3,FALSE)</f>
        <v>#REF!</v>
      </c>
      <c r="E1586" s="436" t="e">
        <f>VLOOKUP($A1586,#REF!,4,FALSE)</f>
        <v>#REF!</v>
      </c>
      <c r="F1586" s="102" t="e">
        <f>VLOOKUP($A1586,#REF!,5,FALSE)</f>
        <v>#REF!</v>
      </c>
      <c r="G1586" s="93" t="e">
        <f>VLOOKUP($A1586,#REF!,8,FALSE)</f>
        <v>#REF!</v>
      </c>
      <c r="H1586" s="93" t="e">
        <f>VLOOKUP($A1586,#REF!,7,FALSE)</f>
        <v>#REF!</v>
      </c>
      <c r="I1586" s="438" t="e">
        <f>VLOOKUP($A1586,#REF!,10,FALSE)</f>
        <v>#REF!</v>
      </c>
      <c r="J1586" s="93" t="e">
        <f>VLOOKUP($A1586,#REF!,11,FALSE)</f>
        <v>#REF!</v>
      </c>
      <c r="K1586" s="114" t="e">
        <f>VLOOKUP($A1586,#REF!,12,FALSE)</f>
        <v>#REF!</v>
      </c>
      <c r="L1586" s="93" t="e">
        <f>VLOOKUP($A1586,#REF!,13,FALSE)</f>
        <v>#REF!</v>
      </c>
      <c r="M1586" s="438" t="e">
        <f>VLOOKUP($A1586,#REF!,14,FALSE)</f>
        <v>#REF!</v>
      </c>
      <c r="N1586" s="102" t="e">
        <f>VLOOKUP($A1586,#REF!,15,FALSE)</f>
        <v>#REF!</v>
      </c>
      <c r="O1586" s="102" t="e">
        <f>VLOOKUP($A1586,#REF!,18,FALSE)</f>
        <v>#REF!</v>
      </c>
      <c r="P1586" s="93" t="e">
        <f>VLOOKUP($A1586,#REF!,41,FALSE)</f>
        <v>#REF!</v>
      </c>
      <c r="Q1586" s="115" t="e">
        <f>VLOOKUP(Revisión_Avance_Periodo!$L1574,#REF!,30,FALSE)</f>
        <v>#REF!</v>
      </c>
      <c r="R1586" s="116">
        <v>2019</v>
      </c>
      <c r="S1586" s="196">
        <v>43495</v>
      </c>
      <c r="T1586" s="116" t="s">
        <v>68</v>
      </c>
      <c r="U1586" s="136" t="e">
        <f>INDEX(#REF!,MATCH(Revisión_Avance_Periodo!$L1586,#REF!,0),MATCH(Revisión_Avance_Periodo!$T1586,#REF!,0))</f>
        <v>#REF!</v>
      </c>
      <c r="V1586" s="136" t="e">
        <f>INDEX(#REF!,MATCH(Revisión_Avance_Periodo!$L1586,#REF!,0),MATCH(Revisión_Avance_Periodo!$T1586,#REF!,0))</f>
        <v>#REF!</v>
      </c>
      <c r="W1586" s="131" t="e">
        <f t="shared" si="125"/>
        <v>#REF!</v>
      </c>
      <c r="X1586" s="116" t="e">
        <f>VLOOKUP(W1586,Tabla_Estado_Meta_OAP_2019[#All],3,TRUE)</f>
        <v>#REF!</v>
      </c>
      <c r="Y1586" s="453" t="e">
        <f>SUBTOTAL(9,$U$206:$U1586)</f>
        <v>#REF!</v>
      </c>
      <c r="Z1586" s="461" t="e">
        <f>SUBTOTAL(9,$V$206:$V1586)</f>
        <v>#REF!</v>
      </c>
      <c r="AA1586" s="162">
        <f>IFERROR(+Revisión_Avance_Periodo!$Z1586/Revisión_Avance_Periodo!$Y1586,0)</f>
        <v>0</v>
      </c>
      <c r="AB1586" s="120" t="e">
        <f>SUBTOTAL(9,U1586:U1597)</f>
        <v>#REF!</v>
      </c>
      <c r="AC1586" s="119" t="e">
        <f>SUBTOTAL(9,V1586:V1597)</f>
        <v>#REF!</v>
      </c>
      <c r="AD1586" s="119" t="e">
        <f>+AC1586/AB1586</f>
        <v>#REF!</v>
      </c>
      <c r="AE1586" s="119" t="e">
        <f>100%-Revisión_Avance_Periodo!$AD1586</f>
        <v>#REF!</v>
      </c>
      <c r="AF1586" s="121" t="e">
        <f>VLOOKUP(AD1586,Tabla_Estado_Meta_OAP_2019[],3,TRUE)</f>
        <v>#REF!</v>
      </c>
      <c r="AG1586" s="122" t="e">
        <f>Revisión_Avance_Periodo!$AD1586*Revisión_Avance_Periodo!$Q1586</f>
        <v>#REF!</v>
      </c>
      <c r="AH1586" s="453" t="e">
        <f>SUBTOTAL(9,$U$1574:$U1586)</f>
        <v>#REF!</v>
      </c>
      <c r="AI1586" s="461" t="e">
        <f>SUBTOTAL(9,$V$1574:$V1586)</f>
        <v>#REF!</v>
      </c>
      <c r="AJ1586" s="162">
        <f>IFERROR(+Revisión_Avance_Periodo!$Z1574/Revisión_Avance_Periodo!$Y1574,0)</f>
        <v>0</v>
      </c>
      <c r="AK1586" s="120" t="e">
        <f>SUBTOTAL(9,AD1586:AD1597)</f>
        <v>#REF!</v>
      </c>
      <c r="AL1586" s="119" t="e">
        <f>SUBTOTAL(9,AE1586:AE1597)</f>
        <v>#REF!</v>
      </c>
      <c r="AM1586" s="119" t="e">
        <f>+AL1586/AK1586</f>
        <v>#REF!</v>
      </c>
      <c r="AN1586" s="119" t="e">
        <f>100%-Revisión_Avance_Periodo!$AD1574</f>
        <v>#REF!</v>
      </c>
      <c r="AO1586" s="121" t="e">
        <f>VLOOKUP(AM1586,Tabla_Estado_Meta_OAP_2019[],3,TRUE)</f>
        <v>#REF!</v>
      </c>
      <c r="AP1586" s="122" t="e">
        <f>Revisión_Avance_Periodo!$AD1574*Revisión_Avance_Periodo!$Q1574</f>
        <v>#REF!</v>
      </c>
    </row>
    <row r="1587" spans="1:42" x14ac:dyDescent="0.25">
      <c r="A1587" s="97">
        <v>134</v>
      </c>
      <c r="B1587" s="435" t="e">
        <f>CONCATENATE(Revisión_Avance_Periodo!$D1575,";",Revisión_Avance_Periodo!$F1575,";",Revisión_Avance_Periodo!$L1575)</f>
        <v>#REF!</v>
      </c>
      <c r="C1587" s="435" t="e">
        <f t="shared" si="122"/>
        <v>#REF!</v>
      </c>
      <c r="D1587" s="123" t="e">
        <f>VLOOKUP($A1587,#REF!,3,FALSE)</f>
        <v>#REF!</v>
      </c>
      <c r="E1587" s="436" t="e">
        <f>VLOOKUP($A1587,#REF!,4,FALSE)</f>
        <v>#REF!</v>
      </c>
      <c r="F1587" s="103" t="e">
        <f>VLOOKUP($A1587,#REF!,5,FALSE)</f>
        <v>#REF!</v>
      </c>
      <c r="G1587" s="98" t="e">
        <f>VLOOKUP($A1587,#REF!,8,FALSE)</f>
        <v>#REF!</v>
      </c>
      <c r="H1587" s="93" t="e">
        <f>VLOOKUP($A1587,#REF!,7,FALSE)</f>
        <v>#REF!</v>
      </c>
      <c r="I1587" s="438" t="e">
        <f>VLOOKUP($A1587,#REF!,10,FALSE)</f>
        <v>#REF!</v>
      </c>
      <c r="J1587" s="98" t="e">
        <f>VLOOKUP($A1587,#REF!,11,FALSE)</f>
        <v>#REF!</v>
      </c>
      <c r="K1587" s="114" t="e">
        <f>VLOOKUP($A1587,#REF!,12,FALSE)</f>
        <v>#REF!</v>
      </c>
      <c r="L1587" s="98" t="e">
        <f>VLOOKUP($A1587,#REF!,13,FALSE)</f>
        <v>#REF!</v>
      </c>
      <c r="M1587" s="438" t="e">
        <f>VLOOKUP($A1587,#REF!,14,FALSE)</f>
        <v>#REF!</v>
      </c>
      <c r="N1587" s="103" t="e">
        <f>VLOOKUP($A1587,#REF!,15,FALSE)</f>
        <v>#REF!</v>
      </c>
      <c r="O1587" s="103" t="e">
        <f>VLOOKUP($A1587,#REF!,18,FALSE)</f>
        <v>#REF!</v>
      </c>
      <c r="P1587" s="93" t="e">
        <f>VLOOKUP($A1587,#REF!,41,FALSE)</f>
        <v>#REF!</v>
      </c>
      <c r="Q1587" s="115" t="e">
        <f>VLOOKUP(Revisión_Avance_Periodo!$L1575,#REF!,30,FALSE)</f>
        <v>#REF!</v>
      </c>
      <c r="R1587" s="116">
        <v>2019</v>
      </c>
      <c r="S1587" s="196">
        <v>43524</v>
      </c>
      <c r="T1587" s="124" t="s">
        <v>69</v>
      </c>
      <c r="U1587" s="136" t="e">
        <f>INDEX(#REF!,MATCH(Revisión_Avance_Periodo!$L1587,#REF!,0),MATCH(Revisión_Avance_Periodo!$T1587,#REF!,0))</f>
        <v>#REF!</v>
      </c>
      <c r="V1587" s="136" t="e">
        <f>INDEX(#REF!,MATCH(Revisión_Avance_Periodo!$L1587,#REF!,0),MATCH(Revisión_Avance_Periodo!$T1587,#REF!,0))</f>
        <v>#REF!</v>
      </c>
      <c r="W1587" s="130" t="e">
        <f t="shared" si="125"/>
        <v>#REF!</v>
      </c>
      <c r="X1587" s="124" t="e">
        <f>VLOOKUP(W1587,Tabla_Estado_Meta_OAP_2019[#All],3,TRUE)</f>
        <v>#REF!</v>
      </c>
      <c r="Y1587" s="455" t="e">
        <f>SUBTOTAL(9,$U$206:$U1587)</f>
        <v>#REF!</v>
      </c>
      <c r="Z1587" s="462" t="e">
        <f>SUBTOTAL(9,$V$206:$V1587)</f>
        <v>#REF!</v>
      </c>
      <c r="AA1587" s="159">
        <f>IFERROR(+Revisión_Avance_Periodo!$Z1587/Revisión_Avance_Periodo!$Y1587,0)</f>
        <v>0</v>
      </c>
      <c r="AB1587" s="126"/>
      <c r="AC1587" s="127"/>
      <c r="AD1587" s="125"/>
      <c r="AE1587" s="125"/>
      <c r="AF1587" s="128"/>
      <c r="AG1587" s="129"/>
      <c r="AH1587" s="455" t="e">
        <f>SUBTOTAL(9,$U$1574:$U1587)</f>
        <v>#REF!</v>
      </c>
      <c r="AI1587" s="462" t="e">
        <f>SUBTOTAL(9,$V$1574:$V1587)</f>
        <v>#REF!</v>
      </c>
      <c r="AJ1587" s="159">
        <f>IFERROR(+Revisión_Avance_Periodo!$Z1575/Revisión_Avance_Periodo!$Y1575,0)</f>
        <v>0</v>
      </c>
      <c r="AK1587" s="126"/>
      <c r="AL1587" s="127"/>
      <c r="AM1587" s="125"/>
      <c r="AN1587" s="125"/>
      <c r="AO1587" s="128"/>
      <c r="AP1587" s="129"/>
    </row>
    <row r="1588" spans="1:42" x14ac:dyDescent="0.25">
      <c r="A1588" s="92">
        <v>134</v>
      </c>
      <c r="B1588" s="435" t="e">
        <f>CONCATENATE(Revisión_Avance_Periodo!$D1576,";",Revisión_Avance_Periodo!$F1576,";",Revisión_Avance_Periodo!$L1576)</f>
        <v>#REF!</v>
      </c>
      <c r="C1588" s="435" t="e">
        <f t="shared" si="122"/>
        <v>#REF!</v>
      </c>
      <c r="D1588" s="114" t="e">
        <f>VLOOKUP($A1588,#REF!,3,FALSE)</f>
        <v>#REF!</v>
      </c>
      <c r="E1588" s="436" t="e">
        <f>VLOOKUP($A1588,#REF!,4,FALSE)</f>
        <v>#REF!</v>
      </c>
      <c r="F1588" s="102" t="e">
        <f>VLOOKUP($A1588,#REF!,5,FALSE)</f>
        <v>#REF!</v>
      </c>
      <c r="G1588" s="93" t="e">
        <f>VLOOKUP($A1588,#REF!,8,FALSE)</f>
        <v>#REF!</v>
      </c>
      <c r="H1588" s="93" t="e">
        <f>VLOOKUP($A1588,#REF!,7,FALSE)</f>
        <v>#REF!</v>
      </c>
      <c r="I1588" s="438" t="e">
        <f>VLOOKUP($A1588,#REF!,10,FALSE)</f>
        <v>#REF!</v>
      </c>
      <c r="J1588" s="93" t="e">
        <f>VLOOKUP($A1588,#REF!,11,FALSE)</f>
        <v>#REF!</v>
      </c>
      <c r="K1588" s="114" t="e">
        <f>VLOOKUP($A1588,#REF!,12,FALSE)</f>
        <v>#REF!</v>
      </c>
      <c r="L1588" s="93" t="e">
        <f>VLOOKUP($A1588,#REF!,13,FALSE)</f>
        <v>#REF!</v>
      </c>
      <c r="M1588" s="438" t="e">
        <f>VLOOKUP($A1588,#REF!,14,FALSE)</f>
        <v>#REF!</v>
      </c>
      <c r="N1588" s="102" t="e">
        <f>VLOOKUP($A1588,#REF!,15,FALSE)</f>
        <v>#REF!</v>
      </c>
      <c r="O1588" s="102" t="e">
        <f>VLOOKUP($A1588,#REF!,18,FALSE)</f>
        <v>#REF!</v>
      </c>
      <c r="P1588" s="93" t="e">
        <f>VLOOKUP($A1588,#REF!,41,FALSE)</f>
        <v>#REF!</v>
      </c>
      <c r="Q1588" s="115" t="e">
        <f>VLOOKUP(Revisión_Avance_Periodo!$L1576,#REF!,30,FALSE)</f>
        <v>#REF!</v>
      </c>
      <c r="R1588" s="116">
        <v>2019</v>
      </c>
      <c r="S1588" s="196">
        <v>43554</v>
      </c>
      <c r="T1588" s="116" t="s">
        <v>70</v>
      </c>
      <c r="U1588" s="136" t="e">
        <f>INDEX(#REF!,MATCH(Revisión_Avance_Periodo!$L1588,#REF!,0),MATCH(Revisión_Avance_Periodo!$T1588,#REF!,0))</f>
        <v>#REF!</v>
      </c>
      <c r="V1588" s="136" t="e">
        <f>INDEX(#REF!,MATCH(Revisión_Avance_Periodo!$L1588,#REF!,0),MATCH(Revisión_Avance_Periodo!$T1588,#REF!,0))</f>
        <v>#REF!</v>
      </c>
      <c r="W1588" s="131" t="e">
        <f t="shared" si="125"/>
        <v>#REF!</v>
      </c>
      <c r="X1588" s="116" t="e">
        <f>VLOOKUP(W1588,Tabla_Estado_Meta_OAP_2019[#All],3,TRUE)</f>
        <v>#REF!</v>
      </c>
      <c r="Y1588" s="455" t="e">
        <f>SUBTOTAL(9,$U$206:$U1588)</f>
        <v>#REF!</v>
      </c>
      <c r="Z1588" s="462" t="e">
        <f>SUBTOTAL(9,$V$206:$V1588)</f>
        <v>#REF!</v>
      </c>
      <c r="AA1588" s="159">
        <f>IFERROR(+Revisión_Avance_Periodo!$Z1588/Revisión_Avance_Periodo!$Y1588,0)</f>
        <v>0</v>
      </c>
      <c r="AB1588" s="126"/>
      <c r="AC1588" s="127"/>
      <c r="AD1588" s="125"/>
      <c r="AE1588" s="125"/>
      <c r="AF1588" s="128"/>
      <c r="AG1588" s="129"/>
      <c r="AH1588" s="455" t="e">
        <f>SUBTOTAL(9,$U$1574:$U1588)</f>
        <v>#REF!</v>
      </c>
      <c r="AI1588" s="462" t="e">
        <f>SUBTOTAL(9,$V$1574:$V1588)</f>
        <v>#REF!</v>
      </c>
      <c r="AJ1588" s="159">
        <f>IFERROR(+Revisión_Avance_Periodo!$Z1576/Revisión_Avance_Periodo!$Y1576,0)</f>
        <v>0</v>
      </c>
      <c r="AK1588" s="126"/>
      <c r="AL1588" s="127"/>
      <c r="AM1588" s="125"/>
      <c r="AN1588" s="125"/>
      <c r="AO1588" s="128"/>
      <c r="AP1588" s="129"/>
    </row>
    <row r="1589" spans="1:42" x14ac:dyDescent="0.25">
      <c r="A1589" s="97">
        <v>134</v>
      </c>
      <c r="B1589" s="435" t="e">
        <f>CONCATENATE(Revisión_Avance_Periodo!$D1577,";",Revisión_Avance_Periodo!$F1577,";",Revisión_Avance_Periodo!$L1577)</f>
        <v>#REF!</v>
      </c>
      <c r="C1589" s="435" t="e">
        <f t="shared" si="122"/>
        <v>#REF!</v>
      </c>
      <c r="D1589" s="123" t="e">
        <f>VLOOKUP($A1589,#REF!,3,FALSE)</f>
        <v>#REF!</v>
      </c>
      <c r="E1589" s="436" t="e">
        <f>VLOOKUP($A1589,#REF!,4,FALSE)</f>
        <v>#REF!</v>
      </c>
      <c r="F1589" s="103" t="e">
        <f>VLOOKUP($A1589,#REF!,5,FALSE)</f>
        <v>#REF!</v>
      </c>
      <c r="G1589" s="98" t="e">
        <f>VLOOKUP($A1589,#REF!,8,FALSE)</f>
        <v>#REF!</v>
      </c>
      <c r="H1589" s="93" t="e">
        <f>VLOOKUP($A1589,#REF!,7,FALSE)</f>
        <v>#REF!</v>
      </c>
      <c r="I1589" s="438" t="e">
        <f>VLOOKUP($A1589,#REF!,10,FALSE)</f>
        <v>#REF!</v>
      </c>
      <c r="J1589" s="98" t="e">
        <f>VLOOKUP($A1589,#REF!,11,FALSE)</f>
        <v>#REF!</v>
      </c>
      <c r="K1589" s="114" t="e">
        <f>VLOOKUP($A1589,#REF!,12,FALSE)</f>
        <v>#REF!</v>
      </c>
      <c r="L1589" s="98" t="e">
        <f>VLOOKUP($A1589,#REF!,13,FALSE)</f>
        <v>#REF!</v>
      </c>
      <c r="M1589" s="438" t="e">
        <f>VLOOKUP($A1589,#REF!,14,FALSE)</f>
        <v>#REF!</v>
      </c>
      <c r="N1589" s="103" t="e">
        <f>VLOOKUP($A1589,#REF!,15,FALSE)</f>
        <v>#REF!</v>
      </c>
      <c r="O1589" s="103" t="e">
        <f>VLOOKUP($A1589,#REF!,18,FALSE)</f>
        <v>#REF!</v>
      </c>
      <c r="P1589" s="93" t="e">
        <f>VLOOKUP($A1589,#REF!,41,FALSE)</f>
        <v>#REF!</v>
      </c>
      <c r="Q1589" s="115" t="e">
        <f>VLOOKUP(Revisión_Avance_Periodo!$L1577,#REF!,30,FALSE)</f>
        <v>#REF!</v>
      </c>
      <c r="R1589" s="116">
        <v>2019</v>
      </c>
      <c r="S1589" s="196">
        <v>43585</v>
      </c>
      <c r="T1589" s="124" t="s">
        <v>71</v>
      </c>
      <c r="U1589" s="136" t="e">
        <f>INDEX(#REF!,MATCH(Revisión_Avance_Periodo!$L1589,#REF!,0),MATCH(Revisión_Avance_Periodo!$T1589,#REF!,0))</f>
        <v>#REF!</v>
      </c>
      <c r="V1589" s="136" t="e">
        <f>INDEX(#REF!,MATCH(Revisión_Avance_Periodo!$L1589,#REF!,0),MATCH(Revisión_Avance_Periodo!$T1589,#REF!,0))</f>
        <v>#REF!</v>
      </c>
      <c r="W1589" s="130" t="e">
        <f t="shared" si="125"/>
        <v>#REF!</v>
      </c>
      <c r="X1589" s="124" t="e">
        <f>VLOOKUP(W1589,Tabla_Estado_Meta_OAP_2019[#All],3,TRUE)</f>
        <v>#REF!</v>
      </c>
      <c r="Y1589" s="455" t="e">
        <f>SUBTOTAL(9,$U$206:$U1589)</f>
        <v>#REF!</v>
      </c>
      <c r="Z1589" s="462" t="e">
        <f>SUBTOTAL(9,$V$206:$V1589)</f>
        <v>#REF!</v>
      </c>
      <c r="AA1589" s="159">
        <f>IFERROR(+Revisión_Avance_Periodo!$Z1589/Revisión_Avance_Periodo!$Y1589,0)</f>
        <v>0</v>
      </c>
      <c r="AB1589" s="126"/>
      <c r="AC1589" s="127"/>
      <c r="AD1589" s="125"/>
      <c r="AE1589" s="125"/>
      <c r="AF1589" s="128"/>
      <c r="AG1589" s="129"/>
      <c r="AH1589" s="455" t="e">
        <f>SUBTOTAL(9,$U$1574:$U1589)</f>
        <v>#REF!</v>
      </c>
      <c r="AI1589" s="462" t="e">
        <f>SUBTOTAL(9,$V$1574:$V1589)</f>
        <v>#REF!</v>
      </c>
      <c r="AJ1589" s="159">
        <f>IFERROR(+Revisión_Avance_Periodo!$Z1577/Revisión_Avance_Periodo!$Y1577,0)</f>
        <v>0</v>
      </c>
      <c r="AK1589" s="126"/>
      <c r="AL1589" s="127"/>
      <c r="AM1589" s="125"/>
      <c r="AN1589" s="125"/>
      <c r="AO1589" s="128"/>
      <c r="AP1589" s="129"/>
    </row>
    <row r="1590" spans="1:42" x14ac:dyDescent="0.25">
      <c r="A1590" s="92">
        <v>134</v>
      </c>
      <c r="B1590" s="435" t="e">
        <f>CONCATENATE(Revisión_Avance_Periodo!$D1578,";",Revisión_Avance_Periodo!$F1578,";",Revisión_Avance_Periodo!$L1578)</f>
        <v>#REF!</v>
      </c>
      <c r="C1590" s="435" t="e">
        <f t="shared" si="122"/>
        <v>#REF!</v>
      </c>
      <c r="D1590" s="114" t="e">
        <f>VLOOKUP($A1590,#REF!,3,FALSE)</f>
        <v>#REF!</v>
      </c>
      <c r="E1590" s="436" t="e">
        <f>VLOOKUP($A1590,#REF!,4,FALSE)</f>
        <v>#REF!</v>
      </c>
      <c r="F1590" s="102" t="e">
        <f>VLOOKUP($A1590,#REF!,5,FALSE)</f>
        <v>#REF!</v>
      </c>
      <c r="G1590" s="93" t="e">
        <f>VLOOKUP($A1590,#REF!,8,FALSE)</f>
        <v>#REF!</v>
      </c>
      <c r="H1590" s="93" t="e">
        <f>VLOOKUP($A1590,#REF!,7,FALSE)</f>
        <v>#REF!</v>
      </c>
      <c r="I1590" s="438" t="e">
        <f>VLOOKUP($A1590,#REF!,10,FALSE)</f>
        <v>#REF!</v>
      </c>
      <c r="J1590" s="93" t="e">
        <f>VLOOKUP($A1590,#REF!,11,FALSE)</f>
        <v>#REF!</v>
      </c>
      <c r="K1590" s="114" t="e">
        <f>VLOOKUP($A1590,#REF!,12,FALSE)</f>
        <v>#REF!</v>
      </c>
      <c r="L1590" s="93" t="e">
        <f>VLOOKUP($A1590,#REF!,13,FALSE)</f>
        <v>#REF!</v>
      </c>
      <c r="M1590" s="438" t="e">
        <f>VLOOKUP($A1590,#REF!,14,FALSE)</f>
        <v>#REF!</v>
      </c>
      <c r="N1590" s="102" t="e">
        <f>VLOOKUP($A1590,#REF!,15,FALSE)</f>
        <v>#REF!</v>
      </c>
      <c r="O1590" s="102" t="e">
        <f>VLOOKUP($A1590,#REF!,18,FALSE)</f>
        <v>#REF!</v>
      </c>
      <c r="P1590" s="93" t="e">
        <f>VLOOKUP($A1590,#REF!,41,FALSE)</f>
        <v>#REF!</v>
      </c>
      <c r="Q1590" s="115" t="e">
        <f>VLOOKUP(Revisión_Avance_Periodo!$L1578,#REF!,30,FALSE)</f>
        <v>#REF!</v>
      </c>
      <c r="R1590" s="116">
        <v>2019</v>
      </c>
      <c r="S1590" s="196">
        <v>43615</v>
      </c>
      <c r="T1590" s="116" t="s">
        <v>72</v>
      </c>
      <c r="U1590" s="136" t="e">
        <f>INDEX(#REF!,MATCH(Revisión_Avance_Periodo!$L1590,#REF!,0),MATCH(Revisión_Avance_Periodo!$T1590,#REF!,0))</f>
        <v>#REF!</v>
      </c>
      <c r="V1590" s="136" t="e">
        <f>INDEX(#REF!,MATCH(Revisión_Avance_Periodo!$L1590,#REF!,0),MATCH(Revisión_Avance_Periodo!$T1590,#REF!,0))</f>
        <v>#REF!</v>
      </c>
      <c r="W1590" s="131" t="e">
        <f t="shared" si="125"/>
        <v>#REF!</v>
      </c>
      <c r="X1590" s="116" t="e">
        <f>VLOOKUP(W1590,Tabla_Estado_Meta_OAP_2019[#All],3,TRUE)</f>
        <v>#REF!</v>
      </c>
      <c r="Y1590" s="455" t="e">
        <f>SUBTOTAL(9,$U$206:$U1590)</f>
        <v>#REF!</v>
      </c>
      <c r="Z1590" s="462" t="e">
        <f>SUBTOTAL(9,$V$206:$V1590)</f>
        <v>#REF!</v>
      </c>
      <c r="AA1590" s="159">
        <f>IFERROR(+Revisión_Avance_Periodo!$Z1590/Revisión_Avance_Periodo!$Y1590,0)</f>
        <v>0</v>
      </c>
      <c r="AB1590" s="126"/>
      <c r="AC1590" s="127"/>
      <c r="AD1590" s="125"/>
      <c r="AE1590" s="125"/>
      <c r="AF1590" s="128"/>
      <c r="AG1590" s="129"/>
      <c r="AH1590" s="455" t="e">
        <f>SUBTOTAL(9,$U$1574:$U1590)</f>
        <v>#REF!</v>
      </c>
      <c r="AI1590" s="462" t="e">
        <f>SUBTOTAL(9,$V$1574:$V1590)</f>
        <v>#REF!</v>
      </c>
      <c r="AJ1590" s="159">
        <f>IFERROR(+Revisión_Avance_Periodo!$Z1578/Revisión_Avance_Periodo!$Y1578,0)</f>
        <v>0</v>
      </c>
      <c r="AK1590" s="126"/>
      <c r="AL1590" s="127"/>
      <c r="AM1590" s="125"/>
      <c r="AN1590" s="125"/>
      <c r="AO1590" s="128"/>
      <c r="AP1590" s="129"/>
    </row>
    <row r="1591" spans="1:42" x14ac:dyDescent="0.25">
      <c r="A1591" s="97">
        <v>134</v>
      </c>
      <c r="B1591" s="435" t="e">
        <f>CONCATENATE(Revisión_Avance_Periodo!$D1579,";",Revisión_Avance_Periodo!$F1579,";",Revisión_Avance_Periodo!$L1579)</f>
        <v>#REF!</v>
      </c>
      <c r="C1591" s="435" t="e">
        <f t="shared" si="122"/>
        <v>#REF!</v>
      </c>
      <c r="D1591" s="123" t="e">
        <f>VLOOKUP($A1591,#REF!,3,FALSE)</f>
        <v>#REF!</v>
      </c>
      <c r="E1591" s="436" t="e">
        <f>VLOOKUP($A1591,#REF!,4,FALSE)</f>
        <v>#REF!</v>
      </c>
      <c r="F1591" s="103" t="e">
        <f>VLOOKUP($A1591,#REF!,5,FALSE)</f>
        <v>#REF!</v>
      </c>
      <c r="G1591" s="98" t="e">
        <f>VLOOKUP($A1591,#REF!,8,FALSE)</f>
        <v>#REF!</v>
      </c>
      <c r="H1591" s="93" t="e">
        <f>VLOOKUP($A1591,#REF!,7,FALSE)</f>
        <v>#REF!</v>
      </c>
      <c r="I1591" s="438" t="e">
        <f>VLOOKUP($A1591,#REF!,10,FALSE)</f>
        <v>#REF!</v>
      </c>
      <c r="J1591" s="98" t="e">
        <f>VLOOKUP($A1591,#REF!,11,FALSE)</f>
        <v>#REF!</v>
      </c>
      <c r="K1591" s="114" t="e">
        <f>VLOOKUP($A1591,#REF!,12,FALSE)</f>
        <v>#REF!</v>
      </c>
      <c r="L1591" s="98" t="e">
        <f>VLOOKUP($A1591,#REF!,13,FALSE)</f>
        <v>#REF!</v>
      </c>
      <c r="M1591" s="438" t="e">
        <f>VLOOKUP($A1591,#REF!,14,FALSE)</f>
        <v>#REF!</v>
      </c>
      <c r="N1591" s="103" t="e">
        <f>VLOOKUP($A1591,#REF!,15,FALSE)</f>
        <v>#REF!</v>
      </c>
      <c r="O1591" s="103" t="e">
        <f>VLOOKUP($A1591,#REF!,18,FALSE)</f>
        <v>#REF!</v>
      </c>
      <c r="P1591" s="93" t="e">
        <f>VLOOKUP($A1591,#REF!,41,FALSE)</f>
        <v>#REF!</v>
      </c>
      <c r="Q1591" s="115" t="e">
        <f>VLOOKUP(Revisión_Avance_Periodo!$L1579,#REF!,30,FALSE)</f>
        <v>#REF!</v>
      </c>
      <c r="R1591" s="116">
        <v>2019</v>
      </c>
      <c r="S1591" s="196">
        <v>43646</v>
      </c>
      <c r="T1591" s="124" t="s">
        <v>73</v>
      </c>
      <c r="U1591" s="136" t="e">
        <f>INDEX(#REF!,MATCH(Revisión_Avance_Periodo!$L1591,#REF!,0),MATCH(Revisión_Avance_Periodo!$T1591,#REF!,0))</f>
        <v>#REF!</v>
      </c>
      <c r="V1591" s="136" t="e">
        <f>INDEX(#REF!,MATCH(Revisión_Avance_Periodo!$L1591,#REF!,0),MATCH(Revisión_Avance_Periodo!$T1591,#REF!,0))</f>
        <v>#REF!</v>
      </c>
      <c r="W1591" s="130" t="e">
        <f t="shared" si="125"/>
        <v>#REF!</v>
      </c>
      <c r="X1591" s="124" t="e">
        <f>VLOOKUP(W1591,Tabla_Estado_Meta_OAP_2019[#All],3,TRUE)</f>
        <v>#REF!</v>
      </c>
      <c r="Y1591" s="455" t="e">
        <f>SUBTOTAL(9,$U$206:$U1591)</f>
        <v>#REF!</v>
      </c>
      <c r="Z1591" s="462" t="e">
        <f>SUBTOTAL(9,$V$206:$V1591)</f>
        <v>#REF!</v>
      </c>
      <c r="AA1591" s="159">
        <f>IFERROR(+Revisión_Avance_Periodo!$Z1591/Revisión_Avance_Periodo!$Y1591,0)</f>
        <v>0</v>
      </c>
      <c r="AB1591" s="126"/>
      <c r="AC1591" s="127"/>
      <c r="AD1591" s="125"/>
      <c r="AE1591" s="125"/>
      <c r="AF1591" s="128"/>
      <c r="AG1591" s="129"/>
      <c r="AH1591" s="455" t="e">
        <f>SUBTOTAL(9,$U$1574:$U1591)</f>
        <v>#REF!</v>
      </c>
      <c r="AI1591" s="462" t="e">
        <f>SUBTOTAL(9,$V$1574:$V1591)</f>
        <v>#REF!</v>
      </c>
      <c r="AJ1591" s="159">
        <f>IFERROR(+Revisión_Avance_Periodo!$Z1579/Revisión_Avance_Periodo!$Y1579,0)</f>
        <v>0</v>
      </c>
      <c r="AK1591" s="126"/>
      <c r="AL1591" s="127"/>
      <c r="AM1591" s="125"/>
      <c r="AN1591" s="125"/>
      <c r="AO1591" s="128"/>
      <c r="AP1591" s="129"/>
    </row>
    <row r="1592" spans="1:42" x14ac:dyDescent="0.25">
      <c r="A1592" s="92">
        <v>134</v>
      </c>
      <c r="B1592" s="435" t="e">
        <f>CONCATENATE(Revisión_Avance_Periodo!$D1580,";",Revisión_Avance_Periodo!$F1580,";",Revisión_Avance_Periodo!$L1580)</f>
        <v>#REF!</v>
      </c>
      <c r="C1592" s="435" t="e">
        <f t="shared" si="122"/>
        <v>#REF!</v>
      </c>
      <c r="D1592" s="114" t="e">
        <f>VLOOKUP($A1592,#REF!,3,FALSE)</f>
        <v>#REF!</v>
      </c>
      <c r="E1592" s="436" t="e">
        <f>VLOOKUP($A1592,#REF!,4,FALSE)</f>
        <v>#REF!</v>
      </c>
      <c r="F1592" s="102" t="e">
        <f>VLOOKUP($A1592,#REF!,5,FALSE)</f>
        <v>#REF!</v>
      </c>
      <c r="G1592" s="93" t="e">
        <f>VLOOKUP($A1592,#REF!,8,FALSE)</f>
        <v>#REF!</v>
      </c>
      <c r="H1592" s="93" t="e">
        <f>VLOOKUP($A1592,#REF!,7,FALSE)</f>
        <v>#REF!</v>
      </c>
      <c r="I1592" s="438" t="e">
        <f>VLOOKUP($A1592,#REF!,10,FALSE)</f>
        <v>#REF!</v>
      </c>
      <c r="J1592" s="93" t="e">
        <f>VLOOKUP($A1592,#REF!,11,FALSE)</f>
        <v>#REF!</v>
      </c>
      <c r="K1592" s="114" t="e">
        <f>VLOOKUP($A1592,#REF!,12,FALSE)</f>
        <v>#REF!</v>
      </c>
      <c r="L1592" s="93" t="e">
        <f>VLOOKUP($A1592,#REF!,13,FALSE)</f>
        <v>#REF!</v>
      </c>
      <c r="M1592" s="438" t="e">
        <f>VLOOKUP($A1592,#REF!,14,FALSE)</f>
        <v>#REF!</v>
      </c>
      <c r="N1592" s="102" t="e">
        <f>VLOOKUP($A1592,#REF!,15,FALSE)</f>
        <v>#REF!</v>
      </c>
      <c r="O1592" s="102" t="e">
        <f>VLOOKUP($A1592,#REF!,18,FALSE)</f>
        <v>#REF!</v>
      </c>
      <c r="P1592" s="93" t="e">
        <f>VLOOKUP($A1592,#REF!,41,FALSE)</f>
        <v>#REF!</v>
      </c>
      <c r="Q1592" s="115" t="e">
        <f>VLOOKUP(Revisión_Avance_Periodo!$L1580,#REF!,30,FALSE)</f>
        <v>#REF!</v>
      </c>
      <c r="R1592" s="116">
        <v>2019</v>
      </c>
      <c r="S1592" s="196">
        <v>43676</v>
      </c>
      <c r="T1592" s="116" t="s">
        <v>74</v>
      </c>
      <c r="U1592" s="136" t="e">
        <f>INDEX(#REF!,MATCH(Revisión_Avance_Periodo!$L1592,#REF!,0),MATCH(Revisión_Avance_Periodo!$T1592,#REF!,0))</f>
        <v>#REF!</v>
      </c>
      <c r="V1592" s="136" t="e">
        <f>INDEX(#REF!,MATCH(Revisión_Avance_Periodo!$L1592,#REF!,0),MATCH(Revisión_Avance_Periodo!$T1592,#REF!,0))</f>
        <v>#REF!</v>
      </c>
      <c r="W1592" s="131" t="e">
        <f t="shared" si="125"/>
        <v>#REF!</v>
      </c>
      <c r="X1592" s="116" t="e">
        <f>VLOOKUP(W1592,Tabla_Estado_Meta_OAP_2019[#All],3,TRUE)</f>
        <v>#REF!</v>
      </c>
      <c r="Y1592" s="455" t="e">
        <f>SUBTOTAL(9,$U$206:$U1592)</f>
        <v>#REF!</v>
      </c>
      <c r="Z1592" s="462" t="e">
        <f>SUBTOTAL(9,$V$206:$V1592)</f>
        <v>#REF!</v>
      </c>
      <c r="AA1592" s="159">
        <f>IFERROR(+Revisión_Avance_Periodo!$Z1592/Revisión_Avance_Periodo!$Y1592,0)</f>
        <v>0</v>
      </c>
      <c r="AB1592" s="126"/>
      <c r="AC1592" s="127"/>
      <c r="AD1592" s="125"/>
      <c r="AE1592" s="125"/>
      <c r="AF1592" s="128"/>
      <c r="AG1592" s="129"/>
      <c r="AH1592" s="455" t="e">
        <f>SUBTOTAL(9,$U$1574:$U1592)</f>
        <v>#REF!</v>
      </c>
      <c r="AI1592" s="462" t="e">
        <f>SUBTOTAL(9,$V$1574:$V1592)</f>
        <v>#REF!</v>
      </c>
      <c r="AJ1592" s="159">
        <f>IFERROR(+Revisión_Avance_Periodo!$Z1580/Revisión_Avance_Periodo!$Y1580,0)</f>
        <v>0</v>
      </c>
      <c r="AK1592" s="126"/>
      <c r="AL1592" s="127"/>
      <c r="AM1592" s="125"/>
      <c r="AN1592" s="125"/>
      <c r="AO1592" s="128"/>
      <c r="AP1592" s="129"/>
    </row>
    <row r="1593" spans="1:42" x14ac:dyDescent="0.25">
      <c r="A1593" s="97">
        <v>134</v>
      </c>
      <c r="B1593" s="435" t="e">
        <f>CONCATENATE(Revisión_Avance_Periodo!$D1581,";",Revisión_Avance_Periodo!$F1581,";",Revisión_Avance_Periodo!$L1581)</f>
        <v>#REF!</v>
      </c>
      <c r="C1593" s="435" t="e">
        <f t="shared" si="122"/>
        <v>#REF!</v>
      </c>
      <c r="D1593" s="123" t="e">
        <f>VLOOKUP($A1593,#REF!,3,FALSE)</f>
        <v>#REF!</v>
      </c>
      <c r="E1593" s="436" t="e">
        <f>VLOOKUP($A1593,#REF!,4,FALSE)</f>
        <v>#REF!</v>
      </c>
      <c r="F1593" s="103" t="e">
        <f>VLOOKUP($A1593,#REF!,5,FALSE)</f>
        <v>#REF!</v>
      </c>
      <c r="G1593" s="98" t="e">
        <f>VLOOKUP($A1593,#REF!,8,FALSE)</f>
        <v>#REF!</v>
      </c>
      <c r="H1593" s="93" t="e">
        <f>VLOOKUP($A1593,#REF!,7,FALSE)</f>
        <v>#REF!</v>
      </c>
      <c r="I1593" s="438" t="e">
        <f>VLOOKUP($A1593,#REF!,10,FALSE)</f>
        <v>#REF!</v>
      </c>
      <c r="J1593" s="98" t="e">
        <f>VLOOKUP($A1593,#REF!,11,FALSE)</f>
        <v>#REF!</v>
      </c>
      <c r="K1593" s="114" t="e">
        <f>VLOOKUP($A1593,#REF!,12,FALSE)</f>
        <v>#REF!</v>
      </c>
      <c r="L1593" s="98" t="e">
        <f>VLOOKUP($A1593,#REF!,13,FALSE)</f>
        <v>#REF!</v>
      </c>
      <c r="M1593" s="438" t="e">
        <f>VLOOKUP($A1593,#REF!,14,FALSE)</f>
        <v>#REF!</v>
      </c>
      <c r="N1593" s="103" t="e">
        <f>VLOOKUP($A1593,#REF!,15,FALSE)</f>
        <v>#REF!</v>
      </c>
      <c r="O1593" s="103" t="e">
        <f>VLOOKUP($A1593,#REF!,18,FALSE)</f>
        <v>#REF!</v>
      </c>
      <c r="P1593" s="93" t="e">
        <f>VLOOKUP($A1593,#REF!,41,FALSE)</f>
        <v>#REF!</v>
      </c>
      <c r="Q1593" s="115" t="e">
        <f>VLOOKUP(Revisión_Avance_Periodo!$L1581,#REF!,30,FALSE)</f>
        <v>#REF!</v>
      </c>
      <c r="R1593" s="116">
        <v>2019</v>
      </c>
      <c r="S1593" s="196">
        <v>43707</v>
      </c>
      <c r="T1593" s="124" t="s">
        <v>75</v>
      </c>
      <c r="U1593" s="136" t="e">
        <f>INDEX(#REF!,MATCH(Revisión_Avance_Periodo!$L1593,#REF!,0),MATCH(Revisión_Avance_Periodo!$T1593,#REF!,0))</f>
        <v>#REF!</v>
      </c>
      <c r="V1593" s="136" t="e">
        <f>INDEX(#REF!,MATCH(Revisión_Avance_Periodo!$L1593,#REF!,0),MATCH(Revisión_Avance_Periodo!$T1593,#REF!,0))</f>
        <v>#REF!</v>
      </c>
      <c r="W1593" s="130" t="e">
        <f t="shared" si="125"/>
        <v>#REF!</v>
      </c>
      <c r="X1593" s="124" t="e">
        <f>VLOOKUP(W1593,Tabla_Estado_Meta_OAP_2019[#All],3,TRUE)</f>
        <v>#REF!</v>
      </c>
      <c r="Y1593" s="455" t="e">
        <f>SUBTOTAL(9,$U$206:$U1593)</f>
        <v>#REF!</v>
      </c>
      <c r="Z1593" s="462" t="e">
        <f>SUBTOTAL(9,$V$206:$V1593)</f>
        <v>#REF!</v>
      </c>
      <c r="AA1593" s="159">
        <f>IFERROR(+Revisión_Avance_Periodo!$Z1593/Revisión_Avance_Periodo!$Y1593,0)</f>
        <v>0</v>
      </c>
      <c r="AB1593" s="126"/>
      <c r="AC1593" s="127"/>
      <c r="AD1593" s="125"/>
      <c r="AE1593" s="125"/>
      <c r="AF1593" s="128"/>
      <c r="AG1593" s="129"/>
      <c r="AH1593" s="455" t="e">
        <f>SUBTOTAL(9,$U$1574:$U1593)</f>
        <v>#REF!</v>
      </c>
      <c r="AI1593" s="462" t="e">
        <f>SUBTOTAL(9,$V$1574:$V1593)</f>
        <v>#REF!</v>
      </c>
      <c r="AJ1593" s="159">
        <f>IFERROR(+Revisión_Avance_Periodo!$Z1581/Revisión_Avance_Periodo!$Y1581,0)</f>
        <v>0</v>
      </c>
      <c r="AK1593" s="126"/>
      <c r="AL1593" s="127"/>
      <c r="AM1593" s="125"/>
      <c r="AN1593" s="125"/>
      <c r="AO1593" s="128"/>
      <c r="AP1593" s="129"/>
    </row>
    <row r="1594" spans="1:42" x14ac:dyDescent="0.25">
      <c r="A1594" s="92">
        <v>134</v>
      </c>
      <c r="B1594" s="435" t="e">
        <f>CONCATENATE(Revisión_Avance_Periodo!$D1582,";",Revisión_Avance_Periodo!$F1582,";",Revisión_Avance_Periodo!$L1582)</f>
        <v>#REF!</v>
      </c>
      <c r="C1594" s="435" t="e">
        <f t="shared" si="122"/>
        <v>#REF!</v>
      </c>
      <c r="D1594" s="114" t="e">
        <f>VLOOKUP($A1594,#REF!,3,FALSE)</f>
        <v>#REF!</v>
      </c>
      <c r="E1594" s="436" t="e">
        <f>VLOOKUP($A1594,#REF!,4,FALSE)</f>
        <v>#REF!</v>
      </c>
      <c r="F1594" s="102" t="e">
        <f>VLOOKUP($A1594,#REF!,5,FALSE)</f>
        <v>#REF!</v>
      </c>
      <c r="G1594" s="93" t="e">
        <f>VLOOKUP($A1594,#REF!,8,FALSE)</f>
        <v>#REF!</v>
      </c>
      <c r="H1594" s="93" t="e">
        <f>VLOOKUP($A1594,#REF!,7,FALSE)</f>
        <v>#REF!</v>
      </c>
      <c r="I1594" s="438" t="e">
        <f>VLOOKUP($A1594,#REF!,10,FALSE)</f>
        <v>#REF!</v>
      </c>
      <c r="J1594" s="93" t="e">
        <f>VLOOKUP($A1594,#REF!,11,FALSE)</f>
        <v>#REF!</v>
      </c>
      <c r="K1594" s="114" t="e">
        <f>VLOOKUP($A1594,#REF!,12,FALSE)</f>
        <v>#REF!</v>
      </c>
      <c r="L1594" s="93" t="e">
        <f>VLOOKUP($A1594,#REF!,13,FALSE)</f>
        <v>#REF!</v>
      </c>
      <c r="M1594" s="438" t="e">
        <f>VLOOKUP($A1594,#REF!,14,FALSE)</f>
        <v>#REF!</v>
      </c>
      <c r="N1594" s="102" t="e">
        <f>VLOOKUP($A1594,#REF!,15,FALSE)</f>
        <v>#REF!</v>
      </c>
      <c r="O1594" s="102" t="e">
        <f>VLOOKUP($A1594,#REF!,18,FALSE)</f>
        <v>#REF!</v>
      </c>
      <c r="P1594" s="93" t="e">
        <f>VLOOKUP($A1594,#REF!,41,FALSE)</f>
        <v>#REF!</v>
      </c>
      <c r="Q1594" s="115" t="e">
        <f>VLOOKUP(Revisión_Avance_Periodo!$L1582,#REF!,30,FALSE)</f>
        <v>#REF!</v>
      </c>
      <c r="R1594" s="116">
        <v>2019</v>
      </c>
      <c r="S1594" s="196">
        <v>43738</v>
      </c>
      <c r="T1594" s="116" t="s">
        <v>76</v>
      </c>
      <c r="U1594" s="136" t="e">
        <f>INDEX(#REF!,MATCH(Revisión_Avance_Periodo!$L1594,#REF!,0),MATCH(Revisión_Avance_Periodo!$T1594,#REF!,0))</f>
        <v>#REF!</v>
      </c>
      <c r="V1594" s="136" t="e">
        <f>INDEX(#REF!,MATCH(Revisión_Avance_Periodo!$L1594,#REF!,0),MATCH(Revisión_Avance_Periodo!$T1594,#REF!,0))</f>
        <v>#REF!</v>
      </c>
      <c r="W1594" s="131" t="e">
        <f t="shared" si="125"/>
        <v>#REF!</v>
      </c>
      <c r="X1594" s="116" t="e">
        <f>VLOOKUP(W1594,Tabla_Estado_Meta_OAP_2019[#All],3,TRUE)</f>
        <v>#REF!</v>
      </c>
      <c r="Y1594" s="455" t="e">
        <f>SUBTOTAL(9,$U$206:$U1594)</f>
        <v>#REF!</v>
      </c>
      <c r="Z1594" s="462" t="e">
        <f>SUBTOTAL(9,$V$206:$V1594)</f>
        <v>#REF!</v>
      </c>
      <c r="AA1594" s="159">
        <f>IFERROR(+Revisión_Avance_Periodo!$Z1594/Revisión_Avance_Periodo!$Y1594,0)</f>
        <v>0</v>
      </c>
      <c r="AB1594" s="126"/>
      <c r="AC1594" s="127"/>
      <c r="AD1594" s="125"/>
      <c r="AE1594" s="125"/>
      <c r="AF1594" s="128"/>
      <c r="AG1594" s="129"/>
      <c r="AH1594" s="455" t="e">
        <f>SUBTOTAL(9,$U$1574:$U1594)</f>
        <v>#REF!</v>
      </c>
      <c r="AI1594" s="462" t="e">
        <f>SUBTOTAL(9,$V$1574:$V1594)</f>
        <v>#REF!</v>
      </c>
      <c r="AJ1594" s="159">
        <f>IFERROR(+Revisión_Avance_Periodo!$Z1582/Revisión_Avance_Periodo!$Y1582,0)</f>
        <v>0</v>
      </c>
      <c r="AK1594" s="126"/>
      <c r="AL1594" s="127"/>
      <c r="AM1594" s="125"/>
      <c r="AN1594" s="125"/>
      <c r="AO1594" s="128"/>
      <c r="AP1594" s="129"/>
    </row>
    <row r="1595" spans="1:42" x14ac:dyDescent="0.25">
      <c r="A1595" s="97">
        <v>134</v>
      </c>
      <c r="B1595" s="435" t="e">
        <f>CONCATENATE(Revisión_Avance_Periodo!$D1583,";",Revisión_Avance_Periodo!$F1583,";",Revisión_Avance_Periodo!$L1583)</f>
        <v>#REF!</v>
      </c>
      <c r="C1595" s="435" t="e">
        <f t="shared" si="122"/>
        <v>#REF!</v>
      </c>
      <c r="D1595" s="123" t="e">
        <f>VLOOKUP($A1595,#REF!,3,FALSE)</f>
        <v>#REF!</v>
      </c>
      <c r="E1595" s="436" t="e">
        <f>VLOOKUP($A1595,#REF!,4,FALSE)</f>
        <v>#REF!</v>
      </c>
      <c r="F1595" s="103" t="e">
        <f>VLOOKUP($A1595,#REF!,5,FALSE)</f>
        <v>#REF!</v>
      </c>
      <c r="G1595" s="98" t="e">
        <f>VLOOKUP($A1595,#REF!,8,FALSE)</f>
        <v>#REF!</v>
      </c>
      <c r="H1595" s="93" t="e">
        <f>VLOOKUP($A1595,#REF!,7,FALSE)</f>
        <v>#REF!</v>
      </c>
      <c r="I1595" s="438" t="e">
        <f>VLOOKUP($A1595,#REF!,10,FALSE)</f>
        <v>#REF!</v>
      </c>
      <c r="J1595" s="98" t="e">
        <f>VLOOKUP($A1595,#REF!,11,FALSE)</f>
        <v>#REF!</v>
      </c>
      <c r="K1595" s="114" t="e">
        <f>VLOOKUP($A1595,#REF!,12,FALSE)</f>
        <v>#REF!</v>
      </c>
      <c r="L1595" s="98" t="e">
        <f>VLOOKUP($A1595,#REF!,13,FALSE)</f>
        <v>#REF!</v>
      </c>
      <c r="M1595" s="438" t="e">
        <f>VLOOKUP($A1595,#REF!,14,FALSE)</f>
        <v>#REF!</v>
      </c>
      <c r="N1595" s="103" t="e">
        <f>VLOOKUP($A1595,#REF!,15,FALSE)</f>
        <v>#REF!</v>
      </c>
      <c r="O1595" s="103" t="e">
        <f>VLOOKUP($A1595,#REF!,18,FALSE)</f>
        <v>#REF!</v>
      </c>
      <c r="P1595" s="93" t="e">
        <f>VLOOKUP($A1595,#REF!,41,FALSE)</f>
        <v>#REF!</v>
      </c>
      <c r="Q1595" s="115" t="e">
        <f>VLOOKUP(Revisión_Avance_Periodo!$L1583,#REF!,30,FALSE)</f>
        <v>#REF!</v>
      </c>
      <c r="R1595" s="116">
        <v>2019</v>
      </c>
      <c r="S1595" s="196">
        <v>43768</v>
      </c>
      <c r="T1595" s="124" t="s">
        <v>77</v>
      </c>
      <c r="U1595" s="136" t="e">
        <f>INDEX(#REF!,MATCH(Revisión_Avance_Periodo!$L1595,#REF!,0),MATCH(Revisión_Avance_Periodo!$T1595,#REF!,0))</f>
        <v>#REF!</v>
      </c>
      <c r="V1595" s="136" t="e">
        <f>INDEX(#REF!,MATCH(Revisión_Avance_Periodo!$L1595,#REF!,0),MATCH(Revisión_Avance_Periodo!$T1595,#REF!,0))</f>
        <v>#REF!</v>
      </c>
      <c r="W1595" s="130" t="e">
        <f t="shared" si="125"/>
        <v>#REF!</v>
      </c>
      <c r="X1595" s="124" t="e">
        <f>VLOOKUP(W1595,Tabla_Estado_Meta_OAP_2019[#All],3,TRUE)</f>
        <v>#REF!</v>
      </c>
      <c r="Y1595" s="455" t="e">
        <f>SUBTOTAL(9,$U$206:$U1595)</f>
        <v>#REF!</v>
      </c>
      <c r="Z1595" s="462" t="e">
        <f>SUBTOTAL(9,$V$206:$V1595)</f>
        <v>#REF!</v>
      </c>
      <c r="AA1595" s="159">
        <f>IFERROR(+Revisión_Avance_Periodo!$Z1595/Revisión_Avance_Periodo!$Y1595,0)</f>
        <v>0</v>
      </c>
      <c r="AB1595" s="126"/>
      <c r="AC1595" s="127"/>
      <c r="AD1595" s="125"/>
      <c r="AE1595" s="125"/>
      <c r="AF1595" s="128"/>
      <c r="AG1595" s="129"/>
      <c r="AH1595" s="455" t="e">
        <f>SUBTOTAL(9,$U$1574:$U1595)</f>
        <v>#REF!</v>
      </c>
      <c r="AI1595" s="462" t="e">
        <f>SUBTOTAL(9,$V$1574:$V1595)</f>
        <v>#REF!</v>
      </c>
      <c r="AJ1595" s="159">
        <f>IFERROR(+Revisión_Avance_Periodo!$Z1583/Revisión_Avance_Periodo!$Y1583,0)</f>
        <v>0</v>
      </c>
      <c r="AK1595" s="126"/>
      <c r="AL1595" s="127"/>
      <c r="AM1595" s="125"/>
      <c r="AN1595" s="125"/>
      <c r="AO1595" s="128"/>
      <c r="AP1595" s="129"/>
    </row>
    <row r="1596" spans="1:42" x14ac:dyDescent="0.25">
      <c r="A1596" s="92">
        <v>134</v>
      </c>
      <c r="B1596" s="435" t="e">
        <f>CONCATENATE(Revisión_Avance_Periodo!$D1584,";",Revisión_Avance_Periodo!$F1584,";",Revisión_Avance_Periodo!$L1584)</f>
        <v>#REF!</v>
      </c>
      <c r="C1596" s="435" t="e">
        <f t="shared" si="122"/>
        <v>#REF!</v>
      </c>
      <c r="D1596" s="114" t="e">
        <f>VLOOKUP($A1596,#REF!,3,FALSE)</f>
        <v>#REF!</v>
      </c>
      <c r="E1596" s="436" t="e">
        <f>VLOOKUP($A1596,#REF!,4,FALSE)</f>
        <v>#REF!</v>
      </c>
      <c r="F1596" s="102" t="e">
        <f>VLOOKUP($A1596,#REF!,5,FALSE)</f>
        <v>#REF!</v>
      </c>
      <c r="G1596" s="93" t="e">
        <f>VLOOKUP($A1596,#REF!,8,FALSE)</f>
        <v>#REF!</v>
      </c>
      <c r="H1596" s="93" t="e">
        <f>VLOOKUP($A1596,#REF!,7,FALSE)</f>
        <v>#REF!</v>
      </c>
      <c r="I1596" s="438" t="e">
        <f>VLOOKUP($A1596,#REF!,10,FALSE)</f>
        <v>#REF!</v>
      </c>
      <c r="J1596" s="93" t="e">
        <f>VLOOKUP($A1596,#REF!,11,FALSE)</f>
        <v>#REF!</v>
      </c>
      <c r="K1596" s="114" t="e">
        <f>VLOOKUP($A1596,#REF!,12,FALSE)</f>
        <v>#REF!</v>
      </c>
      <c r="L1596" s="93" t="e">
        <f>VLOOKUP($A1596,#REF!,13,FALSE)</f>
        <v>#REF!</v>
      </c>
      <c r="M1596" s="438" t="e">
        <f>VLOOKUP($A1596,#REF!,14,FALSE)</f>
        <v>#REF!</v>
      </c>
      <c r="N1596" s="102" t="e">
        <f>VLOOKUP($A1596,#REF!,15,FALSE)</f>
        <v>#REF!</v>
      </c>
      <c r="O1596" s="102" t="e">
        <f>VLOOKUP($A1596,#REF!,18,FALSE)</f>
        <v>#REF!</v>
      </c>
      <c r="P1596" s="93" t="e">
        <f>VLOOKUP($A1596,#REF!,41,FALSE)</f>
        <v>#REF!</v>
      </c>
      <c r="Q1596" s="115" t="e">
        <f>VLOOKUP(Revisión_Avance_Periodo!$L1584,#REF!,30,FALSE)</f>
        <v>#REF!</v>
      </c>
      <c r="R1596" s="116">
        <v>2019</v>
      </c>
      <c r="S1596" s="196">
        <v>43799</v>
      </c>
      <c r="T1596" s="116" t="s">
        <v>78</v>
      </c>
      <c r="U1596" s="136" t="e">
        <f>INDEX(#REF!,MATCH(Revisión_Avance_Periodo!$L1596,#REF!,0),MATCH(Revisión_Avance_Periodo!$T1596,#REF!,0))</f>
        <v>#REF!</v>
      </c>
      <c r="V1596" s="136" t="e">
        <f>INDEX(#REF!,MATCH(Revisión_Avance_Periodo!$L1596,#REF!,0),MATCH(Revisión_Avance_Periodo!$T1596,#REF!,0))</f>
        <v>#REF!</v>
      </c>
      <c r="W1596" s="131" t="e">
        <f t="shared" si="125"/>
        <v>#REF!</v>
      </c>
      <c r="X1596" s="116" t="e">
        <f>VLOOKUP(W1596,Tabla_Estado_Meta_OAP_2019[#All],3,TRUE)</f>
        <v>#REF!</v>
      </c>
      <c r="Y1596" s="455" t="e">
        <f>SUBTOTAL(9,$U$206:$U1596)</f>
        <v>#REF!</v>
      </c>
      <c r="Z1596" s="462" t="e">
        <f>SUBTOTAL(9,$V$206:$V1596)</f>
        <v>#REF!</v>
      </c>
      <c r="AA1596" s="159">
        <f>IFERROR(+Revisión_Avance_Periodo!$Z1596/Revisión_Avance_Periodo!$Y1596,0)</f>
        <v>0</v>
      </c>
      <c r="AB1596" s="126"/>
      <c r="AC1596" s="127"/>
      <c r="AD1596" s="125"/>
      <c r="AE1596" s="125"/>
      <c r="AF1596" s="128"/>
      <c r="AG1596" s="129"/>
      <c r="AH1596" s="455" t="e">
        <f>SUBTOTAL(9,$U$1574:$U1596)</f>
        <v>#REF!</v>
      </c>
      <c r="AI1596" s="462" t="e">
        <f>SUBTOTAL(9,$V$1574:$V1596)</f>
        <v>#REF!</v>
      </c>
      <c r="AJ1596" s="159">
        <f>IFERROR(+Revisión_Avance_Periodo!$Z1584/Revisión_Avance_Periodo!$Y1584,0)</f>
        <v>0</v>
      </c>
      <c r="AK1596" s="126"/>
      <c r="AL1596" s="127"/>
      <c r="AM1596" s="125"/>
      <c r="AN1596" s="125"/>
      <c r="AO1596" s="128"/>
      <c r="AP1596" s="129"/>
    </row>
    <row r="1597" spans="1:42" ht="15.75" thickBot="1" x14ac:dyDescent="0.3">
      <c r="A1597" s="97">
        <v>134</v>
      </c>
      <c r="B1597" s="435" t="e">
        <f>CONCATENATE(Revisión_Avance_Periodo!$D1585,";",Revisión_Avance_Periodo!$F1585,";",Revisión_Avance_Periodo!$L1585)</f>
        <v>#REF!</v>
      </c>
      <c r="C1597" s="435" t="e">
        <f t="shared" si="122"/>
        <v>#REF!</v>
      </c>
      <c r="D1597" s="123" t="e">
        <f>VLOOKUP($A1597,#REF!,3,FALSE)</f>
        <v>#REF!</v>
      </c>
      <c r="E1597" s="436" t="e">
        <f>VLOOKUP($A1597,#REF!,4,FALSE)</f>
        <v>#REF!</v>
      </c>
      <c r="F1597" s="103" t="e">
        <f>VLOOKUP($A1597,#REF!,5,FALSE)</f>
        <v>#REF!</v>
      </c>
      <c r="G1597" s="98" t="e">
        <f>VLOOKUP($A1597,#REF!,8,FALSE)</f>
        <v>#REF!</v>
      </c>
      <c r="H1597" s="93" t="e">
        <f>VLOOKUP($A1597,#REF!,7,FALSE)</f>
        <v>#REF!</v>
      </c>
      <c r="I1597" s="438" t="e">
        <f>VLOOKUP($A1597,#REF!,10,FALSE)</f>
        <v>#REF!</v>
      </c>
      <c r="J1597" s="98" t="e">
        <f>VLOOKUP($A1597,#REF!,11,FALSE)</f>
        <v>#REF!</v>
      </c>
      <c r="K1597" s="114" t="e">
        <f>VLOOKUP($A1597,#REF!,12,FALSE)</f>
        <v>#REF!</v>
      </c>
      <c r="L1597" s="98" t="e">
        <f>VLOOKUP($A1597,#REF!,13,FALSE)</f>
        <v>#REF!</v>
      </c>
      <c r="M1597" s="438" t="e">
        <f>VLOOKUP($A1597,#REF!,14,FALSE)</f>
        <v>#REF!</v>
      </c>
      <c r="N1597" s="103" t="e">
        <f>VLOOKUP($A1597,#REF!,15,FALSE)</f>
        <v>#REF!</v>
      </c>
      <c r="O1597" s="103" t="e">
        <f>VLOOKUP($A1597,#REF!,18,FALSE)</f>
        <v>#REF!</v>
      </c>
      <c r="P1597" s="93" t="e">
        <f>VLOOKUP($A1597,#REF!,41,FALSE)</f>
        <v>#REF!</v>
      </c>
      <c r="Q1597" s="115" t="e">
        <f>VLOOKUP(Revisión_Avance_Periodo!$L1585,#REF!,30,FALSE)</f>
        <v>#REF!</v>
      </c>
      <c r="R1597" s="116">
        <v>2019</v>
      </c>
      <c r="S1597" s="196">
        <v>43829</v>
      </c>
      <c r="T1597" s="124" t="s">
        <v>79</v>
      </c>
      <c r="U1597" s="136" t="e">
        <f>INDEX(#REF!,MATCH(Revisión_Avance_Periodo!$L1597,#REF!,0),MATCH(Revisión_Avance_Periodo!$T1597,#REF!,0))</f>
        <v>#REF!</v>
      </c>
      <c r="V1597" s="136" t="e">
        <f>INDEX(#REF!,MATCH(Revisión_Avance_Periodo!$L1597,#REF!,0),MATCH(Revisión_Avance_Periodo!$T1597,#REF!,0))</f>
        <v>#REF!</v>
      </c>
      <c r="W1597" s="130" t="e">
        <f t="shared" si="125"/>
        <v>#REF!</v>
      </c>
      <c r="X1597" s="124" t="e">
        <f>VLOOKUP(W1597,Tabla_Estado_Meta_OAP_2019[#All],3,TRUE)</f>
        <v>#REF!</v>
      </c>
      <c r="Y1597" s="455" t="e">
        <f>SUBTOTAL(9,$U$206:$U1597)</f>
        <v>#REF!</v>
      </c>
      <c r="Z1597" s="462" t="e">
        <f>SUBTOTAL(9,$V$206:$V1597)</f>
        <v>#REF!</v>
      </c>
      <c r="AA1597" s="159">
        <f>IFERROR(+Revisión_Avance_Periodo!$Z1597/Revisión_Avance_Periodo!$Y1597,0)</f>
        <v>0</v>
      </c>
      <c r="AB1597" s="126"/>
      <c r="AC1597" s="127"/>
      <c r="AD1597" s="125"/>
      <c r="AE1597" s="125"/>
      <c r="AF1597" s="128"/>
      <c r="AG1597" s="129"/>
      <c r="AH1597" s="455" t="e">
        <f>SUBTOTAL(9,$U$1574:$U1597)</f>
        <v>#REF!</v>
      </c>
      <c r="AI1597" s="462" t="e">
        <f>SUBTOTAL(9,$V$1574:$V1597)</f>
        <v>#REF!</v>
      </c>
      <c r="AJ1597" s="159">
        <f>IFERROR(+Revisión_Avance_Periodo!$Z1585/Revisión_Avance_Periodo!$Y1585,0)</f>
        <v>0</v>
      </c>
      <c r="AK1597" s="126"/>
      <c r="AL1597" s="127"/>
      <c r="AM1597" s="125"/>
      <c r="AN1597" s="125"/>
      <c r="AO1597" s="128"/>
      <c r="AP1597" s="129"/>
    </row>
    <row r="1598" spans="1:42" x14ac:dyDescent="0.25">
      <c r="A1598" s="92">
        <v>136</v>
      </c>
      <c r="B1598" s="435" t="e">
        <f>CONCATENATE(Revisión_Avance_Periodo!$D1598,";",Revisión_Avance_Periodo!$F1598,";",Revisión_Avance_Periodo!$L1598)</f>
        <v>#REF!</v>
      </c>
      <c r="C1598" s="435" t="e">
        <f t="shared" si="122"/>
        <v>#REF!</v>
      </c>
      <c r="D1598" s="114" t="e">
        <f>VLOOKUP($A1598,#REF!,3,FALSE)</f>
        <v>#REF!</v>
      </c>
      <c r="E1598" s="436" t="e">
        <f>VLOOKUP($A1598,#REF!,4,FALSE)</f>
        <v>#REF!</v>
      </c>
      <c r="F1598" s="102" t="e">
        <f>VLOOKUP($A1598,#REF!,5,FALSE)</f>
        <v>#REF!</v>
      </c>
      <c r="G1598" s="93" t="e">
        <f>VLOOKUP($A1598,#REF!,8,FALSE)</f>
        <v>#REF!</v>
      </c>
      <c r="H1598" s="93" t="e">
        <f>VLOOKUP($A1598,#REF!,7,FALSE)</f>
        <v>#REF!</v>
      </c>
      <c r="I1598" s="438" t="e">
        <f>VLOOKUP($A1598,#REF!,10,FALSE)</f>
        <v>#REF!</v>
      </c>
      <c r="J1598" s="93" t="e">
        <f>VLOOKUP($A1598,#REF!,11,FALSE)</f>
        <v>#REF!</v>
      </c>
      <c r="K1598" s="114" t="e">
        <f>VLOOKUP($A1598,#REF!,12,FALSE)</f>
        <v>#REF!</v>
      </c>
      <c r="L1598" s="93" t="e">
        <f>VLOOKUP($A1598,#REF!,13,FALSE)</f>
        <v>#REF!</v>
      </c>
      <c r="M1598" s="438" t="e">
        <f>VLOOKUP($A1598,#REF!,14,FALSE)</f>
        <v>#REF!</v>
      </c>
      <c r="N1598" s="102" t="e">
        <f>VLOOKUP($A1598,#REF!,15,FALSE)</f>
        <v>#REF!</v>
      </c>
      <c r="O1598" s="102" t="e">
        <f>VLOOKUP($A1598,#REF!,18,FALSE)</f>
        <v>#REF!</v>
      </c>
      <c r="P1598" s="93" t="e">
        <f>VLOOKUP($A1598,#REF!,41,FALSE)</f>
        <v>#REF!</v>
      </c>
      <c r="Q1598" s="115" t="e">
        <f>VLOOKUP(Revisión_Avance_Periodo!$L1598,#REF!,30,FALSE)</f>
        <v>#REF!</v>
      </c>
      <c r="R1598" s="116">
        <v>2019</v>
      </c>
      <c r="S1598" s="196">
        <v>43495</v>
      </c>
      <c r="T1598" s="116" t="s">
        <v>68</v>
      </c>
      <c r="U1598" s="440" t="e">
        <f>INDEX(#REF!,MATCH(Revisión_Avance_Periodo!$L1598,#REF!,0),MATCH(Revisión_Avance_Periodo!$T1598,#REF!,0))</f>
        <v>#REF!</v>
      </c>
      <c r="V1598" s="440" t="e">
        <f>INDEX(#REF!,MATCH(Revisión_Avance_Periodo!$L1598,#REF!,0),MATCH(Revisión_Avance_Periodo!$T1598,#REF!,0))</f>
        <v>#REF!</v>
      </c>
      <c r="W1598" s="131" t="e">
        <f t="shared" si="125"/>
        <v>#REF!</v>
      </c>
      <c r="X1598" s="116" t="e">
        <f>VLOOKUP(W1598,Tabla_Estado_Meta_OAP_2019[#All],3,TRUE)</f>
        <v>#REF!</v>
      </c>
      <c r="Y1598" s="163" t="e">
        <f>SUBTOTAL(9,$U$206:$U1598)</f>
        <v>#REF!</v>
      </c>
      <c r="Z1598" s="161" t="e">
        <f>SUBTOTAL(9,$V$206:$V1598)</f>
        <v>#REF!</v>
      </c>
      <c r="AA1598" s="162">
        <f>IFERROR(+Revisión_Avance_Periodo!$Z1598/Revisión_Avance_Periodo!$Y1598,0)</f>
        <v>0</v>
      </c>
      <c r="AB1598" s="133" t="e">
        <f>SUBTOTAL(9,U1598:U1609)</f>
        <v>#REF!</v>
      </c>
      <c r="AC1598" s="134" t="e">
        <f>SUBTOTAL(9,V1598:V1609)</f>
        <v>#REF!</v>
      </c>
      <c r="AD1598" s="119" t="e">
        <f>+AC1598/AB1598</f>
        <v>#REF!</v>
      </c>
      <c r="AE1598" s="119" t="e">
        <f>100%-Revisión_Avance_Periodo!$AD1598</f>
        <v>#REF!</v>
      </c>
      <c r="AF1598" s="121" t="e">
        <f>VLOOKUP(AD1598,Tabla_Estado_Meta_OAP_2019[],3,TRUE)</f>
        <v>#REF!</v>
      </c>
      <c r="AG1598" s="122" t="e">
        <f>Revisión_Avance_Periodo!$AD1598*Revisión_Avance_Periodo!$Q1598</f>
        <v>#REF!</v>
      </c>
      <c r="AH1598" s="163" t="e">
        <f>SUBTOTAL(9,$U$1598:$U1598)</f>
        <v>#REF!</v>
      </c>
      <c r="AI1598" s="161" t="e">
        <f>SUBTOTAL(9,$V$1598:$V1598)</f>
        <v>#REF!</v>
      </c>
      <c r="AJ1598" s="162">
        <f>IFERROR(+Revisión_Avance_Periodo!$Z1598/Revisión_Avance_Periodo!$Y1598,0)</f>
        <v>0</v>
      </c>
      <c r="AK1598" s="133" t="e">
        <f>SUBTOTAL(9,AD1598:AD1609)</f>
        <v>#REF!</v>
      </c>
      <c r="AL1598" s="134" t="e">
        <f>SUBTOTAL(9,AE1598:AE1609)</f>
        <v>#REF!</v>
      </c>
      <c r="AM1598" s="119" t="e">
        <f>+AL1598/AK1598</f>
        <v>#REF!</v>
      </c>
      <c r="AN1598" s="119" t="e">
        <f>100%-Revisión_Avance_Periodo!$AD1598</f>
        <v>#REF!</v>
      </c>
      <c r="AO1598" s="121" t="e">
        <f>VLOOKUP(AM1598,Tabla_Estado_Meta_OAP_2019[],3,TRUE)</f>
        <v>#REF!</v>
      </c>
      <c r="AP1598" s="122" t="e">
        <f>Revisión_Avance_Periodo!$AD1598*Revisión_Avance_Periodo!$Q1598</f>
        <v>#REF!</v>
      </c>
    </row>
    <row r="1599" spans="1:42" x14ac:dyDescent="0.25">
      <c r="A1599" s="97">
        <v>136</v>
      </c>
      <c r="B1599" s="435" t="e">
        <f>CONCATENATE(Revisión_Avance_Periodo!$D1599,";",Revisión_Avance_Periodo!$F1599,";",Revisión_Avance_Periodo!$L1599)</f>
        <v>#REF!</v>
      </c>
      <c r="C1599" s="435" t="e">
        <f t="shared" si="122"/>
        <v>#REF!</v>
      </c>
      <c r="D1599" s="123" t="e">
        <f>VLOOKUP($A1599,#REF!,3,FALSE)</f>
        <v>#REF!</v>
      </c>
      <c r="E1599" s="436" t="e">
        <f>VLOOKUP($A1599,#REF!,4,FALSE)</f>
        <v>#REF!</v>
      </c>
      <c r="F1599" s="103" t="e">
        <f>VLOOKUP($A1599,#REF!,5,FALSE)</f>
        <v>#REF!</v>
      </c>
      <c r="G1599" s="98" t="e">
        <f>VLOOKUP($A1599,#REF!,8,FALSE)</f>
        <v>#REF!</v>
      </c>
      <c r="H1599" s="93" t="e">
        <f>VLOOKUP($A1599,#REF!,7,FALSE)</f>
        <v>#REF!</v>
      </c>
      <c r="I1599" s="438" t="e">
        <f>VLOOKUP($A1599,#REF!,10,FALSE)</f>
        <v>#REF!</v>
      </c>
      <c r="J1599" s="98" t="e">
        <f>VLOOKUP($A1599,#REF!,11,FALSE)</f>
        <v>#REF!</v>
      </c>
      <c r="K1599" s="114" t="e">
        <f>VLOOKUP($A1599,#REF!,12,FALSE)</f>
        <v>#REF!</v>
      </c>
      <c r="L1599" s="98" t="e">
        <f>VLOOKUP($A1599,#REF!,13,FALSE)</f>
        <v>#REF!</v>
      </c>
      <c r="M1599" s="438" t="e">
        <f>VLOOKUP($A1599,#REF!,14,FALSE)</f>
        <v>#REF!</v>
      </c>
      <c r="N1599" s="103" t="e">
        <f>VLOOKUP($A1599,#REF!,15,FALSE)</f>
        <v>#REF!</v>
      </c>
      <c r="O1599" s="103" t="e">
        <f>VLOOKUP($A1599,#REF!,18,FALSE)</f>
        <v>#REF!</v>
      </c>
      <c r="P1599" s="93" t="e">
        <f>VLOOKUP($A1599,#REF!,41,FALSE)</f>
        <v>#REF!</v>
      </c>
      <c r="Q1599" s="115" t="e">
        <f>VLOOKUP(Revisión_Avance_Periodo!$L1599,#REF!,30,FALSE)</f>
        <v>#REF!</v>
      </c>
      <c r="R1599" s="116">
        <v>2019</v>
      </c>
      <c r="S1599" s="196">
        <v>43524</v>
      </c>
      <c r="T1599" s="124" t="s">
        <v>69</v>
      </c>
      <c r="U1599" s="440" t="e">
        <f>INDEX(#REF!,MATCH(Revisión_Avance_Periodo!$L1599,#REF!,0),MATCH(Revisión_Avance_Periodo!$T1599,#REF!,0))</f>
        <v>#REF!</v>
      </c>
      <c r="V1599" s="440" t="e">
        <f>INDEX(#REF!,MATCH(Revisión_Avance_Periodo!$L1599,#REF!,0),MATCH(Revisión_Avance_Periodo!$T1599,#REF!,0))</f>
        <v>#REF!</v>
      </c>
      <c r="W1599" s="130" t="e">
        <f t="shared" si="125"/>
        <v>#REF!</v>
      </c>
      <c r="X1599" s="124" t="e">
        <f>VLOOKUP(W1599,Tabla_Estado_Meta_OAP_2019[#All],3,TRUE)</f>
        <v>#REF!</v>
      </c>
      <c r="Y1599" s="164" t="e">
        <f>SUBTOTAL(9,$U$206:$U1599)</f>
        <v>#REF!</v>
      </c>
      <c r="Z1599" s="158" t="e">
        <f>SUBTOTAL(9,$V$206:$V1599)</f>
        <v>#REF!</v>
      </c>
      <c r="AA1599" s="159">
        <f>IFERROR(+Revisión_Avance_Periodo!$Z1599/Revisión_Avance_Periodo!$Y1599,0)</f>
        <v>0</v>
      </c>
      <c r="AB1599" s="126"/>
      <c r="AC1599" s="127"/>
      <c r="AD1599" s="125"/>
      <c r="AE1599" s="125"/>
      <c r="AF1599" s="128"/>
      <c r="AG1599" s="129"/>
      <c r="AH1599" s="164" t="e">
        <f>SUBTOTAL(9,$U$1598:$U1599)</f>
        <v>#REF!</v>
      </c>
      <c r="AI1599" s="158" t="e">
        <f>SUBTOTAL(9,$V$1598:$V1599)</f>
        <v>#REF!</v>
      </c>
      <c r="AJ1599" s="159">
        <f>IFERROR(+Revisión_Avance_Periodo!$Z1599/Revisión_Avance_Periodo!$Y1599,0)</f>
        <v>0</v>
      </c>
      <c r="AK1599" s="126"/>
      <c r="AL1599" s="127"/>
      <c r="AM1599" s="125"/>
      <c r="AN1599" s="125"/>
      <c r="AO1599" s="128"/>
      <c r="AP1599" s="129"/>
    </row>
    <row r="1600" spans="1:42" x14ac:dyDescent="0.25">
      <c r="A1600" s="92">
        <v>136</v>
      </c>
      <c r="B1600" s="435" t="e">
        <f>CONCATENATE(Revisión_Avance_Periodo!$D1600,";",Revisión_Avance_Periodo!$F1600,";",Revisión_Avance_Periodo!$L1600)</f>
        <v>#REF!</v>
      </c>
      <c r="C1600" s="435" t="e">
        <f t="shared" si="122"/>
        <v>#REF!</v>
      </c>
      <c r="D1600" s="114" t="e">
        <f>VLOOKUP($A1600,#REF!,3,FALSE)</f>
        <v>#REF!</v>
      </c>
      <c r="E1600" s="436" t="e">
        <f>VLOOKUP($A1600,#REF!,4,FALSE)</f>
        <v>#REF!</v>
      </c>
      <c r="F1600" s="102" t="e">
        <f>VLOOKUP($A1600,#REF!,5,FALSE)</f>
        <v>#REF!</v>
      </c>
      <c r="G1600" s="93" t="e">
        <f>VLOOKUP($A1600,#REF!,8,FALSE)</f>
        <v>#REF!</v>
      </c>
      <c r="H1600" s="93" t="e">
        <f>VLOOKUP($A1600,#REF!,7,FALSE)</f>
        <v>#REF!</v>
      </c>
      <c r="I1600" s="438" t="e">
        <f>VLOOKUP($A1600,#REF!,10,FALSE)</f>
        <v>#REF!</v>
      </c>
      <c r="J1600" s="93" t="e">
        <f>VLOOKUP($A1600,#REF!,11,FALSE)</f>
        <v>#REF!</v>
      </c>
      <c r="K1600" s="114" t="e">
        <f>VLOOKUP($A1600,#REF!,12,FALSE)</f>
        <v>#REF!</v>
      </c>
      <c r="L1600" s="93" t="e">
        <f>VLOOKUP($A1600,#REF!,13,FALSE)</f>
        <v>#REF!</v>
      </c>
      <c r="M1600" s="438" t="e">
        <f>VLOOKUP($A1600,#REF!,14,FALSE)</f>
        <v>#REF!</v>
      </c>
      <c r="N1600" s="102" t="e">
        <f>VLOOKUP($A1600,#REF!,15,FALSE)</f>
        <v>#REF!</v>
      </c>
      <c r="O1600" s="102" t="e">
        <f>VLOOKUP($A1600,#REF!,18,FALSE)</f>
        <v>#REF!</v>
      </c>
      <c r="P1600" s="93" t="e">
        <f>VLOOKUP($A1600,#REF!,41,FALSE)</f>
        <v>#REF!</v>
      </c>
      <c r="Q1600" s="115" t="e">
        <f>VLOOKUP(Revisión_Avance_Periodo!$L1600,#REF!,30,FALSE)</f>
        <v>#REF!</v>
      </c>
      <c r="R1600" s="116">
        <v>2019</v>
      </c>
      <c r="S1600" s="196">
        <v>43554</v>
      </c>
      <c r="T1600" s="116" t="s">
        <v>70</v>
      </c>
      <c r="U1600" s="440" t="e">
        <f>INDEX(#REF!,MATCH(Revisión_Avance_Periodo!$L1600,#REF!,0),MATCH(Revisión_Avance_Periodo!$T1600,#REF!,0))</f>
        <v>#REF!</v>
      </c>
      <c r="V1600" s="440" t="e">
        <f>INDEX(#REF!,MATCH(Revisión_Avance_Periodo!$L1600,#REF!,0),MATCH(Revisión_Avance_Periodo!$T1600,#REF!,0))</f>
        <v>#REF!</v>
      </c>
      <c r="W1600" s="131" t="e">
        <f t="shared" si="125"/>
        <v>#REF!</v>
      </c>
      <c r="X1600" s="116" t="e">
        <f>VLOOKUP(W1600,Tabla_Estado_Meta_OAP_2019[#All],3,TRUE)</f>
        <v>#REF!</v>
      </c>
      <c r="Y1600" s="164" t="e">
        <f>SUBTOTAL(9,$U$206:$U1600)</f>
        <v>#REF!</v>
      </c>
      <c r="Z1600" s="158" t="e">
        <f>SUBTOTAL(9,$V$206:$V1600)</f>
        <v>#REF!</v>
      </c>
      <c r="AA1600" s="159">
        <f>IFERROR(+Revisión_Avance_Periodo!$Z1600/Revisión_Avance_Periodo!$Y1600,0)</f>
        <v>0</v>
      </c>
      <c r="AB1600" s="126"/>
      <c r="AC1600" s="127"/>
      <c r="AD1600" s="125"/>
      <c r="AE1600" s="125"/>
      <c r="AF1600" s="128"/>
      <c r="AG1600" s="129"/>
      <c r="AH1600" s="164" t="e">
        <f>SUBTOTAL(9,$U$1598:$U1600)</f>
        <v>#REF!</v>
      </c>
      <c r="AI1600" s="158" t="e">
        <f>SUBTOTAL(9,$V$1598:$V1600)</f>
        <v>#REF!</v>
      </c>
      <c r="AJ1600" s="159">
        <f>IFERROR(+Revisión_Avance_Periodo!$Z1600/Revisión_Avance_Periodo!$Y1600,0)</f>
        <v>0</v>
      </c>
      <c r="AK1600" s="126"/>
      <c r="AL1600" s="127"/>
      <c r="AM1600" s="125"/>
      <c r="AN1600" s="125"/>
      <c r="AO1600" s="128"/>
      <c r="AP1600" s="129"/>
    </row>
    <row r="1601" spans="1:42" x14ac:dyDescent="0.25">
      <c r="A1601" s="97">
        <v>136</v>
      </c>
      <c r="B1601" s="435" t="e">
        <f>CONCATENATE(Revisión_Avance_Periodo!$D1601,";",Revisión_Avance_Periodo!$F1601,";",Revisión_Avance_Periodo!$L1601)</f>
        <v>#REF!</v>
      </c>
      <c r="C1601" s="435" t="e">
        <f t="shared" si="122"/>
        <v>#REF!</v>
      </c>
      <c r="D1601" s="123" t="e">
        <f>VLOOKUP($A1601,#REF!,3,FALSE)</f>
        <v>#REF!</v>
      </c>
      <c r="E1601" s="436" t="e">
        <f>VLOOKUP($A1601,#REF!,4,FALSE)</f>
        <v>#REF!</v>
      </c>
      <c r="F1601" s="103" t="e">
        <f>VLOOKUP($A1601,#REF!,5,FALSE)</f>
        <v>#REF!</v>
      </c>
      <c r="G1601" s="98" t="e">
        <f>VLOOKUP($A1601,#REF!,8,FALSE)</f>
        <v>#REF!</v>
      </c>
      <c r="H1601" s="93" t="e">
        <f>VLOOKUP($A1601,#REF!,7,FALSE)</f>
        <v>#REF!</v>
      </c>
      <c r="I1601" s="438" t="e">
        <f>VLOOKUP($A1601,#REF!,10,FALSE)</f>
        <v>#REF!</v>
      </c>
      <c r="J1601" s="98" t="e">
        <f>VLOOKUP($A1601,#REF!,11,FALSE)</f>
        <v>#REF!</v>
      </c>
      <c r="K1601" s="114" t="e">
        <f>VLOOKUP($A1601,#REF!,12,FALSE)</f>
        <v>#REF!</v>
      </c>
      <c r="L1601" s="98" t="e">
        <f>VLOOKUP($A1601,#REF!,13,FALSE)</f>
        <v>#REF!</v>
      </c>
      <c r="M1601" s="438" t="e">
        <f>VLOOKUP($A1601,#REF!,14,FALSE)</f>
        <v>#REF!</v>
      </c>
      <c r="N1601" s="103" t="e">
        <f>VLOOKUP($A1601,#REF!,15,FALSE)</f>
        <v>#REF!</v>
      </c>
      <c r="O1601" s="103" t="e">
        <f>VLOOKUP($A1601,#REF!,18,FALSE)</f>
        <v>#REF!</v>
      </c>
      <c r="P1601" s="93" t="e">
        <f>VLOOKUP($A1601,#REF!,41,FALSE)</f>
        <v>#REF!</v>
      </c>
      <c r="Q1601" s="115" t="e">
        <f>VLOOKUP(Revisión_Avance_Periodo!$L1601,#REF!,30,FALSE)</f>
        <v>#REF!</v>
      </c>
      <c r="R1601" s="116">
        <v>2019</v>
      </c>
      <c r="S1601" s="196">
        <v>43585</v>
      </c>
      <c r="T1601" s="124" t="s">
        <v>71</v>
      </c>
      <c r="U1601" s="440" t="e">
        <f>INDEX(#REF!,MATCH(Revisión_Avance_Periodo!$L1601,#REF!,0),MATCH(Revisión_Avance_Periodo!$T1601,#REF!,0))</f>
        <v>#REF!</v>
      </c>
      <c r="V1601" s="440" t="e">
        <f>INDEX(#REF!,MATCH(Revisión_Avance_Periodo!$L1601,#REF!,0),MATCH(Revisión_Avance_Periodo!$T1601,#REF!,0))</f>
        <v>#REF!</v>
      </c>
      <c r="W1601" s="130" t="e">
        <f t="shared" si="125"/>
        <v>#REF!</v>
      </c>
      <c r="X1601" s="124" t="e">
        <f>VLOOKUP(W1601,Tabla_Estado_Meta_OAP_2019[#All],3,TRUE)</f>
        <v>#REF!</v>
      </c>
      <c r="Y1601" s="164" t="e">
        <f>SUBTOTAL(9,$U$206:$U1601)</f>
        <v>#REF!</v>
      </c>
      <c r="Z1601" s="158" t="e">
        <f>SUBTOTAL(9,$V$206:$V1601)</f>
        <v>#REF!</v>
      </c>
      <c r="AA1601" s="159">
        <f>IFERROR(+Revisión_Avance_Periodo!$Z1601/Revisión_Avance_Periodo!$Y1601,0)</f>
        <v>0</v>
      </c>
      <c r="AB1601" s="126"/>
      <c r="AC1601" s="127"/>
      <c r="AD1601" s="125"/>
      <c r="AE1601" s="125"/>
      <c r="AF1601" s="128"/>
      <c r="AG1601" s="129"/>
      <c r="AH1601" s="164" t="e">
        <f>SUBTOTAL(9,$U$1598:$U1601)</f>
        <v>#REF!</v>
      </c>
      <c r="AI1601" s="158" t="e">
        <f>SUBTOTAL(9,$V$1598:$V1601)</f>
        <v>#REF!</v>
      </c>
      <c r="AJ1601" s="159">
        <f>IFERROR(+Revisión_Avance_Periodo!$Z1601/Revisión_Avance_Periodo!$Y1601,0)</f>
        <v>0</v>
      </c>
      <c r="AK1601" s="126"/>
      <c r="AL1601" s="127"/>
      <c r="AM1601" s="125"/>
      <c r="AN1601" s="125"/>
      <c r="AO1601" s="128"/>
      <c r="AP1601" s="129"/>
    </row>
    <row r="1602" spans="1:42" x14ac:dyDescent="0.25">
      <c r="A1602" s="92">
        <v>136</v>
      </c>
      <c r="B1602" s="435" t="e">
        <f>CONCATENATE(Revisión_Avance_Periodo!$D1602,";",Revisión_Avance_Periodo!$F1602,";",Revisión_Avance_Periodo!$L1602)</f>
        <v>#REF!</v>
      </c>
      <c r="C1602" s="435" t="e">
        <f t="shared" ref="C1602:C1665" si="126">CONCATENATE($N1602,";",$L1602,";",$T1602)</f>
        <v>#REF!</v>
      </c>
      <c r="D1602" s="114" t="e">
        <f>VLOOKUP($A1602,#REF!,3,FALSE)</f>
        <v>#REF!</v>
      </c>
      <c r="E1602" s="436" t="e">
        <f>VLOOKUP($A1602,#REF!,4,FALSE)</f>
        <v>#REF!</v>
      </c>
      <c r="F1602" s="102" t="e">
        <f>VLOOKUP($A1602,#REF!,5,FALSE)</f>
        <v>#REF!</v>
      </c>
      <c r="G1602" s="93" t="e">
        <f>VLOOKUP($A1602,#REF!,8,FALSE)</f>
        <v>#REF!</v>
      </c>
      <c r="H1602" s="93" t="e">
        <f>VLOOKUP($A1602,#REF!,7,FALSE)</f>
        <v>#REF!</v>
      </c>
      <c r="I1602" s="438" t="e">
        <f>VLOOKUP($A1602,#REF!,10,FALSE)</f>
        <v>#REF!</v>
      </c>
      <c r="J1602" s="93" t="e">
        <f>VLOOKUP($A1602,#REF!,11,FALSE)</f>
        <v>#REF!</v>
      </c>
      <c r="K1602" s="114" t="e">
        <f>VLOOKUP($A1602,#REF!,12,FALSE)</f>
        <v>#REF!</v>
      </c>
      <c r="L1602" s="93" t="e">
        <f>VLOOKUP($A1602,#REF!,13,FALSE)</f>
        <v>#REF!</v>
      </c>
      <c r="M1602" s="438" t="e">
        <f>VLOOKUP($A1602,#REF!,14,FALSE)</f>
        <v>#REF!</v>
      </c>
      <c r="N1602" s="102" t="e">
        <f>VLOOKUP($A1602,#REF!,15,FALSE)</f>
        <v>#REF!</v>
      </c>
      <c r="O1602" s="102" t="e">
        <f>VLOOKUP($A1602,#REF!,18,FALSE)</f>
        <v>#REF!</v>
      </c>
      <c r="P1602" s="93" t="e">
        <f>VLOOKUP($A1602,#REF!,41,FALSE)</f>
        <v>#REF!</v>
      </c>
      <c r="Q1602" s="115" t="e">
        <f>VLOOKUP(Revisión_Avance_Periodo!$L1602,#REF!,30,FALSE)</f>
        <v>#REF!</v>
      </c>
      <c r="R1602" s="116">
        <v>2019</v>
      </c>
      <c r="S1602" s="196">
        <v>43615</v>
      </c>
      <c r="T1602" s="116" t="s">
        <v>72</v>
      </c>
      <c r="U1602" s="440" t="e">
        <f>INDEX(#REF!,MATCH(Revisión_Avance_Periodo!$L1602,#REF!,0),MATCH(Revisión_Avance_Periodo!$T1602,#REF!,0))</f>
        <v>#REF!</v>
      </c>
      <c r="V1602" s="440" t="e">
        <f>INDEX(#REF!,MATCH(Revisión_Avance_Periodo!$L1602,#REF!,0),MATCH(Revisión_Avance_Periodo!$T1602,#REF!,0))</f>
        <v>#REF!</v>
      </c>
      <c r="W1602" s="131" t="e">
        <f t="shared" si="125"/>
        <v>#REF!</v>
      </c>
      <c r="X1602" s="116" t="e">
        <f>VLOOKUP(W1602,Tabla_Estado_Meta_OAP_2019[#All],3,TRUE)</f>
        <v>#REF!</v>
      </c>
      <c r="Y1602" s="164" t="e">
        <f>SUBTOTAL(9,$U$206:$U1602)</f>
        <v>#REF!</v>
      </c>
      <c r="Z1602" s="158" t="e">
        <f>SUBTOTAL(9,$V$206:$V1602)</f>
        <v>#REF!</v>
      </c>
      <c r="AA1602" s="159">
        <f>IFERROR(+Revisión_Avance_Periodo!$Z1602/Revisión_Avance_Periodo!$Y1602,0)</f>
        <v>0</v>
      </c>
      <c r="AB1602" s="126"/>
      <c r="AC1602" s="127"/>
      <c r="AD1602" s="125"/>
      <c r="AE1602" s="125"/>
      <c r="AF1602" s="128"/>
      <c r="AG1602" s="129"/>
      <c r="AH1602" s="164" t="e">
        <f>SUBTOTAL(9,$U$1598:$U1602)</f>
        <v>#REF!</v>
      </c>
      <c r="AI1602" s="158" t="e">
        <f>SUBTOTAL(9,$V$1598:$V1602)</f>
        <v>#REF!</v>
      </c>
      <c r="AJ1602" s="159">
        <f>IFERROR(+Revisión_Avance_Periodo!$Z1602/Revisión_Avance_Periodo!$Y1602,0)</f>
        <v>0</v>
      </c>
      <c r="AK1602" s="126"/>
      <c r="AL1602" s="127"/>
      <c r="AM1602" s="125"/>
      <c r="AN1602" s="125"/>
      <c r="AO1602" s="128"/>
      <c r="AP1602" s="129"/>
    </row>
    <row r="1603" spans="1:42" x14ac:dyDescent="0.25">
      <c r="A1603" s="97">
        <v>136</v>
      </c>
      <c r="B1603" s="435" t="e">
        <f>CONCATENATE(Revisión_Avance_Periodo!$D1603,";",Revisión_Avance_Periodo!$F1603,";",Revisión_Avance_Periodo!$L1603)</f>
        <v>#REF!</v>
      </c>
      <c r="C1603" s="435" t="e">
        <f t="shared" si="126"/>
        <v>#REF!</v>
      </c>
      <c r="D1603" s="123" t="e">
        <f>VLOOKUP($A1603,#REF!,3,FALSE)</f>
        <v>#REF!</v>
      </c>
      <c r="E1603" s="436" t="e">
        <f>VLOOKUP($A1603,#REF!,4,FALSE)</f>
        <v>#REF!</v>
      </c>
      <c r="F1603" s="103" t="e">
        <f>VLOOKUP($A1603,#REF!,5,FALSE)</f>
        <v>#REF!</v>
      </c>
      <c r="G1603" s="98" t="e">
        <f>VLOOKUP($A1603,#REF!,8,FALSE)</f>
        <v>#REF!</v>
      </c>
      <c r="H1603" s="93" t="e">
        <f>VLOOKUP($A1603,#REF!,7,FALSE)</f>
        <v>#REF!</v>
      </c>
      <c r="I1603" s="438" t="e">
        <f>VLOOKUP($A1603,#REF!,10,FALSE)</f>
        <v>#REF!</v>
      </c>
      <c r="J1603" s="98" t="e">
        <f>VLOOKUP($A1603,#REF!,11,FALSE)</f>
        <v>#REF!</v>
      </c>
      <c r="K1603" s="114" t="e">
        <f>VLOOKUP($A1603,#REF!,12,FALSE)</f>
        <v>#REF!</v>
      </c>
      <c r="L1603" s="98" t="e">
        <f>VLOOKUP($A1603,#REF!,13,FALSE)</f>
        <v>#REF!</v>
      </c>
      <c r="M1603" s="438" t="e">
        <f>VLOOKUP($A1603,#REF!,14,FALSE)</f>
        <v>#REF!</v>
      </c>
      <c r="N1603" s="103" t="e">
        <f>VLOOKUP($A1603,#REF!,15,FALSE)</f>
        <v>#REF!</v>
      </c>
      <c r="O1603" s="103" t="e">
        <f>VLOOKUP($A1603,#REF!,18,FALSE)</f>
        <v>#REF!</v>
      </c>
      <c r="P1603" s="93" t="e">
        <f>VLOOKUP($A1603,#REF!,41,FALSE)</f>
        <v>#REF!</v>
      </c>
      <c r="Q1603" s="115" t="e">
        <f>VLOOKUP(Revisión_Avance_Periodo!$L1603,#REF!,30,FALSE)</f>
        <v>#REF!</v>
      </c>
      <c r="R1603" s="116">
        <v>2019</v>
      </c>
      <c r="S1603" s="196">
        <v>43646</v>
      </c>
      <c r="T1603" s="124" t="s">
        <v>73</v>
      </c>
      <c r="U1603" s="440" t="e">
        <f>INDEX(#REF!,MATCH(Revisión_Avance_Periodo!$L1603,#REF!,0),MATCH(Revisión_Avance_Periodo!$T1603,#REF!,0))</f>
        <v>#REF!</v>
      </c>
      <c r="V1603" s="440" t="e">
        <f>INDEX(#REF!,MATCH(Revisión_Avance_Periodo!$L1603,#REF!,0),MATCH(Revisión_Avance_Periodo!$T1603,#REF!,0))</f>
        <v>#REF!</v>
      </c>
      <c r="W1603" s="130" t="e">
        <f t="shared" si="125"/>
        <v>#REF!</v>
      </c>
      <c r="X1603" s="124" t="e">
        <f>VLOOKUP(W1603,Tabla_Estado_Meta_OAP_2019[#All],3,TRUE)</f>
        <v>#REF!</v>
      </c>
      <c r="Y1603" s="164" t="e">
        <f>SUBTOTAL(9,$U$206:$U1603)</f>
        <v>#REF!</v>
      </c>
      <c r="Z1603" s="158" t="e">
        <f>SUBTOTAL(9,$V$206:$V1603)</f>
        <v>#REF!</v>
      </c>
      <c r="AA1603" s="159">
        <f>IFERROR(+Revisión_Avance_Periodo!$Z1603/Revisión_Avance_Periodo!$Y1603,0)</f>
        <v>0</v>
      </c>
      <c r="AB1603" s="126"/>
      <c r="AC1603" s="127"/>
      <c r="AD1603" s="125"/>
      <c r="AE1603" s="125"/>
      <c r="AF1603" s="128"/>
      <c r="AG1603" s="129"/>
      <c r="AH1603" s="164" t="e">
        <f>SUBTOTAL(9,$U$1598:$U1603)</f>
        <v>#REF!</v>
      </c>
      <c r="AI1603" s="158" t="e">
        <f>SUBTOTAL(9,$V$1598:$V1603)</f>
        <v>#REF!</v>
      </c>
      <c r="AJ1603" s="159">
        <f>IFERROR(+Revisión_Avance_Periodo!$Z1603/Revisión_Avance_Periodo!$Y1603,0)</f>
        <v>0</v>
      </c>
      <c r="AK1603" s="126"/>
      <c r="AL1603" s="127"/>
      <c r="AM1603" s="125"/>
      <c r="AN1603" s="125"/>
      <c r="AO1603" s="128"/>
      <c r="AP1603" s="129"/>
    </row>
    <row r="1604" spans="1:42" x14ac:dyDescent="0.25">
      <c r="A1604" s="92">
        <v>136</v>
      </c>
      <c r="B1604" s="435" t="e">
        <f>CONCATENATE(Revisión_Avance_Periodo!$D1604,";",Revisión_Avance_Periodo!$F1604,";",Revisión_Avance_Periodo!$L1604)</f>
        <v>#REF!</v>
      </c>
      <c r="C1604" s="435" t="e">
        <f t="shared" si="126"/>
        <v>#REF!</v>
      </c>
      <c r="D1604" s="114" t="e">
        <f>VLOOKUP($A1604,#REF!,3,FALSE)</f>
        <v>#REF!</v>
      </c>
      <c r="E1604" s="436" t="e">
        <f>VLOOKUP($A1604,#REF!,4,FALSE)</f>
        <v>#REF!</v>
      </c>
      <c r="F1604" s="102" t="e">
        <f>VLOOKUP($A1604,#REF!,5,FALSE)</f>
        <v>#REF!</v>
      </c>
      <c r="G1604" s="93" t="e">
        <f>VLOOKUP($A1604,#REF!,8,FALSE)</f>
        <v>#REF!</v>
      </c>
      <c r="H1604" s="93" t="e">
        <f>VLOOKUP($A1604,#REF!,7,FALSE)</f>
        <v>#REF!</v>
      </c>
      <c r="I1604" s="438" t="e">
        <f>VLOOKUP($A1604,#REF!,10,FALSE)</f>
        <v>#REF!</v>
      </c>
      <c r="J1604" s="93" t="e">
        <f>VLOOKUP($A1604,#REF!,11,FALSE)</f>
        <v>#REF!</v>
      </c>
      <c r="K1604" s="114" t="e">
        <f>VLOOKUP($A1604,#REF!,12,FALSE)</f>
        <v>#REF!</v>
      </c>
      <c r="L1604" s="93" t="e">
        <f>VLOOKUP($A1604,#REF!,13,FALSE)</f>
        <v>#REF!</v>
      </c>
      <c r="M1604" s="438" t="e">
        <f>VLOOKUP($A1604,#REF!,14,FALSE)</f>
        <v>#REF!</v>
      </c>
      <c r="N1604" s="102" t="e">
        <f>VLOOKUP($A1604,#REF!,15,FALSE)</f>
        <v>#REF!</v>
      </c>
      <c r="O1604" s="102" t="e">
        <f>VLOOKUP($A1604,#REF!,18,FALSE)</f>
        <v>#REF!</v>
      </c>
      <c r="P1604" s="93" t="e">
        <f>VLOOKUP($A1604,#REF!,41,FALSE)</f>
        <v>#REF!</v>
      </c>
      <c r="Q1604" s="115" t="e">
        <f>VLOOKUP(Revisión_Avance_Periodo!$L1604,#REF!,30,FALSE)</f>
        <v>#REF!</v>
      </c>
      <c r="R1604" s="116">
        <v>2019</v>
      </c>
      <c r="S1604" s="196">
        <v>43676</v>
      </c>
      <c r="T1604" s="116" t="s">
        <v>74</v>
      </c>
      <c r="U1604" s="440" t="e">
        <f>INDEX(#REF!,MATCH(Revisión_Avance_Periodo!$L1604,#REF!,0),MATCH(Revisión_Avance_Periodo!$T1604,#REF!,0))</f>
        <v>#REF!</v>
      </c>
      <c r="V1604" s="440" t="e">
        <f>INDEX(#REF!,MATCH(Revisión_Avance_Periodo!$L1604,#REF!,0),MATCH(Revisión_Avance_Periodo!$T1604,#REF!,0))</f>
        <v>#REF!</v>
      </c>
      <c r="W1604" s="131" t="e">
        <f t="shared" si="125"/>
        <v>#REF!</v>
      </c>
      <c r="X1604" s="116" t="e">
        <f>VLOOKUP(W1604,Tabla_Estado_Meta_OAP_2019[#All],3,TRUE)</f>
        <v>#REF!</v>
      </c>
      <c r="Y1604" s="164" t="e">
        <f>SUBTOTAL(9,$U$206:$U1604)</f>
        <v>#REF!</v>
      </c>
      <c r="Z1604" s="158" t="e">
        <f>SUBTOTAL(9,$V$206:$V1604)</f>
        <v>#REF!</v>
      </c>
      <c r="AA1604" s="159">
        <f>IFERROR(+Revisión_Avance_Periodo!$Z1604/Revisión_Avance_Periodo!$Y1604,0)</f>
        <v>0</v>
      </c>
      <c r="AB1604" s="126"/>
      <c r="AC1604" s="127"/>
      <c r="AD1604" s="125"/>
      <c r="AE1604" s="125"/>
      <c r="AF1604" s="128"/>
      <c r="AG1604" s="129"/>
      <c r="AH1604" s="164" t="e">
        <f>SUBTOTAL(9,$U$1598:$U1604)</f>
        <v>#REF!</v>
      </c>
      <c r="AI1604" s="158" t="e">
        <f>SUBTOTAL(9,$V$1598:$V1604)</f>
        <v>#REF!</v>
      </c>
      <c r="AJ1604" s="159">
        <f>IFERROR(+Revisión_Avance_Periodo!$Z1604/Revisión_Avance_Periodo!$Y1604,0)</f>
        <v>0</v>
      </c>
      <c r="AK1604" s="126"/>
      <c r="AL1604" s="127"/>
      <c r="AM1604" s="125"/>
      <c r="AN1604" s="125"/>
      <c r="AO1604" s="128"/>
      <c r="AP1604" s="129"/>
    </row>
    <row r="1605" spans="1:42" x14ac:dyDescent="0.25">
      <c r="A1605" s="97">
        <v>136</v>
      </c>
      <c r="B1605" s="435" t="e">
        <f>CONCATENATE(Revisión_Avance_Periodo!$D1605,";",Revisión_Avance_Periodo!$F1605,";",Revisión_Avance_Periodo!$L1605)</f>
        <v>#REF!</v>
      </c>
      <c r="C1605" s="435" t="e">
        <f t="shared" si="126"/>
        <v>#REF!</v>
      </c>
      <c r="D1605" s="123" t="e">
        <f>VLOOKUP($A1605,#REF!,3,FALSE)</f>
        <v>#REF!</v>
      </c>
      <c r="E1605" s="436" t="e">
        <f>VLOOKUP($A1605,#REF!,4,FALSE)</f>
        <v>#REF!</v>
      </c>
      <c r="F1605" s="103" t="e">
        <f>VLOOKUP($A1605,#REF!,5,FALSE)</f>
        <v>#REF!</v>
      </c>
      <c r="G1605" s="98" t="e">
        <f>VLOOKUP($A1605,#REF!,8,FALSE)</f>
        <v>#REF!</v>
      </c>
      <c r="H1605" s="93" t="e">
        <f>VLOOKUP($A1605,#REF!,7,FALSE)</f>
        <v>#REF!</v>
      </c>
      <c r="I1605" s="438" t="e">
        <f>VLOOKUP($A1605,#REF!,10,FALSE)</f>
        <v>#REF!</v>
      </c>
      <c r="J1605" s="98" t="e">
        <f>VLOOKUP($A1605,#REF!,11,FALSE)</f>
        <v>#REF!</v>
      </c>
      <c r="K1605" s="114" t="e">
        <f>VLOOKUP($A1605,#REF!,12,FALSE)</f>
        <v>#REF!</v>
      </c>
      <c r="L1605" s="98" t="e">
        <f>VLOOKUP($A1605,#REF!,13,FALSE)</f>
        <v>#REF!</v>
      </c>
      <c r="M1605" s="438" t="e">
        <f>VLOOKUP($A1605,#REF!,14,FALSE)</f>
        <v>#REF!</v>
      </c>
      <c r="N1605" s="103" t="e">
        <f>VLOOKUP($A1605,#REF!,15,FALSE)</f>
        <v>#REF!</v>
      </c>
      <c r="O1605" s="103" t="e">
        <f>VLOOKUP($A1605,#REF!,18,FALSE)</f>
        <v>#REF!</v>
      </c>
      <c r="P1605" s="93" t="e">
        <f>VLOOKUP($A1605,#REF!,41,FALSE)</f>
        <v>#REF!</v>
      </c>
      <c r="Q1605" s="115" t="e">
        <f>VLOOKUP(Revisión_Avance_Periodo!$L1605,#REF!,30,FALSE)</f>
        <v>#REF!</v>
      </c>
      <c r="R1605" s="116">
        <v>2019</v>
      </c>
      <c r="S1605" s="196">
        <v>43707</v>
      </c>
      <c r="T1605" s="124" t="s">
        <v>75</v>
      </c>
      <c r="U1605" s="440" t="e">
        <f>INDEX(#REF!,MATCH(Revisión_Avance_Periodo!$L1605,#REF!,0),MATCH(Revisión_Avance_Periodo!$T1605,#REF!,0))</f>
        <v>#REF!</v>
      </c>
      <c r="V1605" s="440" t="e">
        <f>INDEX(#REF!,MATCH(Revisión_Avance_Periodo!$L1605,#REF!,0),MATCH(Revisión_Avance_Periodo!$T1605,#REF!,0))</f>
        <v>#REF!</v>
      </c>
      <c r="W1605" s="130" t="e">
        <f t="shared" si="125"/>
        <v>#REF!</v>
      </c>
      <c r="X1605" s="124" t="e">
        <f>VLOOKUP(W1605,Tabla_Estado_Meta_OAP_2019[#All],3,TRUE)</f>
        <v>#REF!</v>
      </c>
      <c r="Y1605" s="164" t="e">
        <f>SUBTOTAL(9,$U$206:$U1605)</f>
        <v>#REF!</v>
      </c>
      <c r="Z1605" s="158" t="e">
        <f>SUBTOTAL(9,$V$206:$V1605)</f>
        <v>#REF!</v>
      </c>
      <c r="AA1605" s="159">
        <f>IFERROR(+Revisión_Avance_Periodo!$Z1605/Revisión_Avance_Periodo!$Y1605,0)</f>
        <v>0</v>
      </c>
      <c r="AB1605" s="126"/>
      <c r="AC1605" s="127"/>
      <c r="AD1605" s="125"/>
      <c r="AE1605" s="125"/>
      <c r="AF1605" s="128"/>
      <c r="AG1605" s="129"/>
      <c r="AH1605" s="164" t="e">
        <f>SUBTOTAL(9,$U$1598:$U1605)</f>
        <v>#REF!</v>
      </c>
      <c r="AI1605" s="158" t="e">
        <f>SUBTOTAL(9,$V$1598:$V1605)</f>
        <v>#REF!</v>
      </c>
      <c r="AJ1605" s="159">
        <f>IFERROR(+Revisión_Avance_Periodo!$Z1605/Revisión_Avance_Periodo!$Y1605,0)</f>
        <v>0</v>
      </c>
      <c r="AK1605" s="126"/>
      <c r="AL1605" s="127"/>
      <c r="AM1605" s="125"/>
      <c r="AN1605" s="125"/>
      <c r="AO1605" s="128"/>
      <c r="AP1605" s="129"/>
    </row>
    <row r="1606" spans="1:42" x14ac:dyDescent="0.25">
      <c r="A1606" s="92">
        <v>136</v>
      </c>
      <c r="B1606" s="435" t="e">
        <f>CONCATENATE(Revisión_Avance_Periodo!$D1606,";",Revisión_Avance_Periodo!$F1606,";",Revisión_Avance_Periodo!$L1606)</f>
        <v>#REF!</v>
      </c>
      <c r="C1606" s="435" t="e">
        <f t="shared" si="126"/>
        <v>#REF!</v>
      </c>
      <c r="D1606" s="114" t="e">
        <f>VLOOKUP($A1606,#REF!,3,FALSE)</f>
        <v>#REF!</v>
      </c>
      <c r="E1606" s="436" t="e">
        <f>VLOOKUP($A1606,#REF!,4,FALSE)</f>
        <v>#REF!</v>
      </c>
      <c r="F1606" s="102" t="e">
        <f>VLOOKUP($A1606,#REF!,5,FALSE)</f>
        <v>#REF!</v>
      </c>
      <c r="G1606" s="93" t="e">
        <f>VLOOKUP($A1606,#REF!,8,FALSE)</f>
        <v>#REF!</v>
      </c>
      <c r="H1606" s="93" t="e">
        <f>VLOOKUP($A1606,#REF!,7,FALSE)</f>
        <v>#REF!</v>
      </c>
      <c r="I1606" s="438" t="e">
        <f>VLOOKUP($A1606,#REF!,10,FALSE)</f>
        <v>#REF!</v>
      </c>
      <c r="J1606" s="93" t="e">
        <f>VLOOKUP($A1606,#REF!,11,FALSE)</f>
        <v>#REF!</v>
      </c>
      <c r="K1606" s="114" t="e">
        <f>VLOOKUP($A1606,#REF!,12,FALSE)</f>
        <v>#REF!</v>
      </c>
      <c r="L1606" s="93" t="e">
        <f>VLOOKUP($A1606,#REF!,13,FALSE)</f>
        <v>#REF!</v>
      </c>
      <c r="M1606" s="438" t="e">
        <f>VLOOKUP($A1606,#REF!,14,FALSE)</f>
        <v>#REF!</v>
      </c>
      <c r="N1606" s="102" t="e">
        <f>VLOOKUP($A1606,#REF!,15,FALSE)</f>
        <v>#REF!</v>
      </c>
      <c r="O1606" s="102" t="e">
        <f>VLOOKUP($A1606,#REF!,18,FALSE)</f>
        <v>#REF!</v>
      </c>
      <c r="P1606" s="93" t="e">
        <f>VLOOKUP($A1606,#REF!,41,FALSE)</f>
        <v>#REF!</v>
      </c>
      <c r="Q1606" s="115" t="e">
        <f>VLOOKUP(Revisión_Avance_Periodo!$L1606,#REF!,30,FALSE)</f>
        <v>#REF!</v>
      </c>
      <c r="R1606" s="116">
        <v>2019</v>
      </c>
      <c r="S1606" s="196">
        <v>43738</v>
      </c>
      <c r="T1606" s="116" t="s">
        <v>76</v>
      </c>
      <c r="U1606" s="440" t="e">
        <f>INDEX(#REF!,MATCH(Revisión_Avance_Periodo!$L1606,#REF!,0),MATCH(Revisión_Avance_Periodo!$T1606,#REF!,0))</f>
        <v>#REF!</v>
      </c>
      <c r="V1606" s="440" t="e">
        <f>INDEX(#REF!,MATCH(Revisión_Avance_Periodo!$L1606,#REF!,0),MATCH(Revisión_Avance_Periodo!$T1606,#REF!,0))</f>
        <v>#REF!</v>
      </c>
      <c r="W1606" s="118">
        <f>IFERROR((V1606/U1606),0)</f>
        <v>0</v>
      </c>
      <c r="X1606" s="116" t="str">
        <f>VLOOKUP(W1606,Tabla_Estado_Meta_OAP_2019[#All],3,TRUE)</f>
        <v>Por Ejecutar</v>
      </c>
      <c r="Y1606" s="164" t="e">
        <f>SUBTOTAL(9,$U$206:$U1606)</f>
        <v>#REF!</v>
      </c>
      <c r="Z1606" s="158" t="e">
        <f>SUBTOTAL(9,$V$206:$V1606)</f>
        <v>#REF!</v>
      </c>
      <c r="AA1606" s="159">
        <f>IFERROR(+Revisión_Avance_Periodo!$Z1606/Revisión_Avance_Periodo!$Y1606,0)</f>
        <v>0</v>
      </c>
      <c r="AB1606" s="126"/>
      <c r="AC1606" s="127"/>
      <c r="AD1606" s="125"/>
      <c r="AE1606" s="125"/>
      <c r="AF1606" s="128"/>
      <c r="AG1606" s="129"/>
      <c r="AH1606" s="164" t="e">
        <f>SUBTOTAL(9,$U$1598:$U1606)</f>
        <v>#REF!</v>
      </c>
      <c r="AI1606" s="158" t="e">
        <f>SUBTOTAL(9,$V$1598:$V1606)</f>
        <v>#REF!</v>
      </c>
      <c r="AJ1606" s="159">
        <f>IFERROR(+Revisión_Avance_Periodo!$Z1606/Revisión_Avance_Periodo!$Y1606,0)</f>
        <v>0</v>
      </c>
      <c r="AK1606" s="126"/>
      <c r="AL1606" s="127"/>
      <c r="AM1606" s="125"/>
      <c r="AN1606" s="125"/>
      <c r="AO1606" s="128"/>
      <c r="AP1606" s="129"/>
    </row>
    <row r="1607" spans="1:42" x14ac:dyDescent="0.25">
      <c r="A1607" s="97">
        <v>136</v>
      </c>
      <c r="B1607" s="435" t="e">
        <f>CONCATENATE(Revisión_Avance_Periodo!$D1607,";",Revisión_Avance_Periodo!$F1607,";",Revisión_Avance_Periodo!$L1607)</f>
        <v>#REF!</v>
      </c>
      <c r="C1607" s="435" t="e">
        <f t="shared" si="126"/>
        <v>#REF!</v>
      </c>
      <c r="D1607" s="123" t="e">
        <f>VLOOKUP($A1607,#REF!,3,FALSE)</f>
        <v>#REF!</v>
      </c>
      <c r="E1607" s="436" t="e">
        <f>VLOOKUP($A1607,#REF!,4,FALSE)</f>
        <v>#REF!</v>
      </c>
      <c r="F1607" s="103" t="e">
        <f>VLOOKUP($A1607,#REF!,5,FALSE)</f>
        <v>#REF!</v>
      </c>
      <c r="G1607" s="98" t="e">
        <f>VLOOKUP($A1607,#REF!,8,FALSE)</f>
        <v>#REF!</v>
      </c>
      <c r="H1607" s="93" t="e">
        <f>VLOOKUP($A1607,#REF!,7,FALSE)</f>
        <v>#REF!</v>
      </c>
      <c r="I1607" s="438" t="e">
        <f>VLOOKUP($A1607,#REF!,10,FALSE)</f>
        <v>#REF!</v>
      </c>
      <c r="J1607" s="98" t="e">
        <f>VLOOKUP($A1607,#REF!,11,FALSE)</f>
        <v>#REF!</v>
      </c>
      <c r="K1607" s="114" t="e">
        <f>VLOOKUP($A1607,#REF!,12,FALSE)</f>
        <v>#REF!</v>
      </c>
      <c r="L1607" s="98" t="e">
        <f>VLOOKUP($A1607,#REF!,13,FALSE)</f>
        <v>#REF!</v>
      </c>
      <c r="M1607" s="438" t="e">
        <f>VLOOKUP($A1607,#REF!,14,FALSE)</f>
        <v>#REF!</v>
      </c>
      <c r="N1607" s="103" t="e">
        <f>VLOOKUP($A1607,#REF!,15,FALSE)</f>
        <v>#REF!</v>
      </c>
      <c r="O1607" s="103" t="e">
        <f>VLOOKUP($A1607,#REF!,18,FALSE)</f>
        <v>#REF!</v>
      </c>
      <c r="P1607" s="93" t="e">
        <f>VLOOKUP($A1607,#REF!,41,FALSE)</f>
        <v>#REF!</v>
      </c>
      <c r="Q1607" s="115" t="e">
        <f>VLOOKUP(Revisión_Avance_Periodo!$L1607,#REF!,30,FALSE)</f>
        <v>#REF!</v>
      </c>
      <c r="R1607" s="116">
        <v>2019</v>
      </c>
      <c r="S1607" s="196">
        <v>43768</v>
      </c>
      <c r="T1607" s="124" t="s">
        <v>77</v>
      </c>
      <c r="U1607" s="440" t="e">
        <f>INDEX(#REF!,MATCH(Revisión_Avance_Periodo!$L1607,#REF!,0),MATCH(Revisión_Avance_Periodo!$T1607,#REF!,0))</f>
        <v>#REF!</v>
      </c>
      <c r="V1607" s="440" t="e">
        <f>INDEX(#REF!,MATCH(Revisión_Avance_Periodo!$L1607,#REF!,0),MATCH(Revisión_Avance_Periodo!$T1607,#REF!,0))</f>
        <v>#REF!</v>
      </c>
      <c r="W1607" s="118">
        <f>IFERROR((V1607/U1607),0)</f>
        <v>0</v>
      </c>
      <c r="X1607" s="124" t="str">
        <f>VLOOKUP(W1607,Tabla_Estado_Meta_OAP_2019[#All],3,TRUE)</f>
        <v>Por Ejecutar</v>
      </c>
      <c r="Y1607" s="164" t="e">
        <f>SUBTOTAL(9,$U$206:$U1607)</f>
        <v>#REF!</v>
      </c>
      <c r="Z1607" s="158" t="e">
        <f>SUBTOTAL(9,$V$206:$V1607)</f>
        <v>#REF!</v>
      </c>
      <c r="AA1607" s="159">
        <f>IFERROR(+Revisión_Avance_Periodo!$Z1607/Revisión_Avance_Periodo!$Y1607,0)</f>
        <v>0</v>
      </c>
      <c r="AB1607" s="126"/>
      <c r="AC1607" s="127"/>
      <c r="AD1607" s="125"/>
      <c r="AE1607" s="125"/>
      <c r="AF1607" s="128"/>
      <c r="AG1607" s="129"/>
      <c r="AH1607" s="164" t="e">
        <f>SUBTOTAL(9,$U$1598:$U1607)</f>
        <v>#REF!</v>
      </c>
      <c r="AI1607" s="158" t="e">
        <f>SUBTOTAL(9,$V$1598:$V1607)</f>
        <v>#REF!</v>
      </c>
      <c r="AJ1607" s="159">
        <f>IFERROR(+Revisión_Avance_Periodo!$Z1607/Revisión_Avance_Periodo!$Y1607,0)</f>
        <v>0</v>
      </c>
      <c r="AK1607" s="126"/>
      <c r="AL1607" s="127"/>
      <c r="AM1607" s="125"/>
      <c r="AN1607" s="125"/>
      <c r="AO1607" s="128"/>
      <c r="AP1607" s="129"/>
    </row>
    <row r="1608" spans="1:42" x14ac:dyDescent="0.25">
      <c r="A1608" s="92">
        <v>136</v>
      </c>
      <c r="B1608" s="435" t="e">
        <f>CONCATENATE(Revisión_Avance_Periodo!$D1608,";",Revisión_Avance_Periodo!$F1608,";",Revisión_Avance_Periodo!$L1608)</f>
        <v>#REF!</v>
      </c>
      <c r="C1608" s="435" t="e">
        <f t="shared" si="126"/>
        <v>#REF!</v>
      </c>
      <c r="D1608" s="114" t="e">
        <f>VLOOKUP($A1608,#REF!,3,FALSE)</f>
        <v>#REF!</v>
      </c>
      <c r="E1608" s="436" t="e">
        <f>VLOOKUP($A1608,#REF!,4,FALSE)</f>
        <v>#REF!</v>
      </c>
      <c r="F1608" s="102" t="e">
        <f>VLOOKUP($A1608,#REF!,5,FALSE)</f>
        <v>#REF!</v>
      </c>
      <c r="G1608" s="93" t="e">
        <f>VLOOKUP($A1608,#REF!,8,FALSE)</f>
        <v>#REF!</v>
      </c>
      <c r="H1608" s="93" t="e">
        <f>VLOOKUP($A1608,#REF!,7,FALSE)</f>
        <v>#REF!</v>
      </c>
      <c r="I1608" s="438" t="e">
        <f>VLOOKUP($A1608,#REF!,10,FALSE)</f>
        <v>#REF!</v>
      </c>
      <c r="J1608" s="93" t="e">
        <f>VLOOKUP($A1608,#REF!,11,FALSE)</f>
        <v>#REF!</v>
      </c>
      <c r="K1608" s="114" t="e">
        <f>VLOOKUP($A1608,#REF!,12,FALSE)</f>
        <v>#REF!</v>
      </c>
      <c r="L1608" s="93" t="e">
        <f>VLOOKUP($A1608,#REF!,13,FALSE)</f>
        <v>#REF!</v>
      </c>
      <c r="M1608" s="438" t="e">
        <f>VLOOKUP($A1608,#REF!,14,FALSE)</f>
        <v>#REF!</v>
      </c>
      <c r="N1608" s="102" t="e">
        <f>VLOOKUP($A1608,#REF!,15,FALSE)</f>
        <v>#REF!</v>
      </c>
      <c r="O1608" s="102" t="e">
        <f>VLOOKUP($A1608,#REF!,18,FALSE)</f>
        <v>#REF!</v>
      </c>
      <c r="P1608" s="93" t="e">
        <f>VLOOKUP($A1608,#REF!,41,FALSE)</f>
        <v>#REF!</v>
      </c>
      <c r="Q1608" s="115" t="e">
        <f>VLOOKUP(Revisión_Avance_Periodo!$L1608,#REF!,30,FALSE)</f>
        <v>#REF!</v>
      </c>
      <c r="R1608" s="116">
        <v>2019</v>
      </c>
      <c r="S1608" s="196">
        <v>43799</v>
      </c>
      <c r="T1608" s="116" t="s">
        <v>78</v>
      </c>
      <c r="U1608" s="440" t="e">
        <f>INDEX(#REF!,MATCH(Revisión_Avance_Periodo!$L1608,#REF!,0),MATCH(Revisión_Avance_Periodo!$T1608,#REF!,0))</f>
        <v>#REF!</v>
      </c>
      <c r="V1608" s="440" t="e">
        <f>INDEX(#REF!,MATCH(Revisión_Avance_Periodo!$L1608,#REF!,0),MATCH(Revisión_Avance_Periodo!$T1608,#REF!,0))</f>
        <v>#REF!</v>
      </c>
      <c r="W1608" s="118">
        <f>IFERROR((V1608/U1608),0)</f>
        <v>0</v>
      </c>
      <c r="X1608" s="116" t="str">
        <f>VLOOKUP(W1608,Tabla_Estado_Meta_OAP_2019[#All],3,TRUE)</f>
        <v>Por Ejecutar</v>
      </c>
      <c r="Y1608" s="164" t="e">
        <f>SUBTOTAL(9,$U$206:$U1608)</f>
        <v>#REF!</v>
      </c>
      <c r="Z1608" s="158" t="e">
        <f>SUBTOTAL(9,$V$206:$V1608)</f>
        <v>#REF!</v>
      </c>
      <c r="AA1608" s="159">
        <f>IFERROR(+Revisión_Avance_Periodo!$Z1608/Revisión_Avance_Periodo!$Y1608,0)</f>
        <v>0</v>
      </c>
      <c r="AB1608" s="126"/>
      <c r="AC1608" s="127"/>
      <c r="AD1608" s="125"/>
      <c r="AE1608" s="125"/>
      <c r="AF1608" s="128"/>
      <c r="AG1608" s="129"/>
      <c r="AH1608" s="164" t="e">
        <f>SUBTOTAL(9,$U$1598:$U1608)</f>
        <v>#REF!</v>
      </c>
      <c r="AI1608" s="158" t="e">
        <f>SUBTOTAL(9,$V$1598:$V1608)</f>
        <v>#REF!</v>
      </c>
      <c r="AJ1608" s="159">
        <f>IFERROR(+Revisión_Avance_Periodo!$Z1608/Revisión_Avance_Periodo!$Y1608,0)</f>
        <v>0</v>
      </c>
      <c r="AK1608" s="126"/>
      <c r="AL1608" s="127"/>
      <c r="AM1608" s="125"/>
      <c r="AN1608" s="125"/>
      <c r="AO1608" s="128"/>
      <c r="AP1608" s="129"/>
    </row>
    <row r="1609" spans="1:42" ht="15.75" thickBot="1" x14ac:dyDescent="0.3">
      <c r="A1609" s="97">
        <v>136</v>
      </c>
      <c r="B1609" s="435" t="e">
        <f>CONCATENATE(Revisión_Avance_Periodo!$D1609,";",Revisión_Avance_Periodo!$F1609,";",Revisión_Avance_Periodo!$L1609)</f>
        <v>#REF!</v>
      </c>
      <c r="C1609" s="435" t="e">
        <f t="shared" si="126"/>
        <v>#REF!</v>
      </c>
      <c r="D1609" s="123" t="e">
        <f>VLOOKUP($A1609,#REF!,3,FALSE)</f>
        <v>#REF!</v>
      </c>
      <c r="E1609" s="436" t="e">
        <f>VLOOKUP($A1609,#REF!,4,FALSE)</f>
        <v>#REF!</v>
      </c>
      <c r="F1609" s="103" t="e">
        <f>VLOOKUP($A1609,#REF!,5,FALSE)</f>
        <v>#REF!</v>
      </c>
      <c r="G1609" s="98" t="e">
        <f>VLOOKUP($A1609,#REF!,8,FALSE)</f>
        <v>#REF!</v>
      </c>
      <c r="H1609" s="93" t="e">
        <f>VLOOKUP($A1609,#REF!,7,FALSE)</f>
        <v>#REF!</v>
      </c>
      <c r="I1609" s="438" t="e">
        <f>VLOOKUP($A1609,#REF!,10,FALSE)</f>
        <v>#REF!</v>
      </c>
      <c r="J1609" s="98" t="e">
        <f>VLOOKUP($A1609,#REF!,11,FALSE)</f>
        <v>#REF!</v>
      </c>
      <c r="K1609" s="114" t="e">
        <f>VLOOKUP($A1609,#REF!,12,FALSE)</f>
        <v>#REF!</v>
      </c>
      <c r="L1609" s="98" t="e">
        <f>VLOOKUP($A1609,#REF!,13,FALSE)</f>
        <v>#REF!</v>
      </c>
      <c r="M1609" s="438" t="e">
        <f>VLOOKUP($A1609,#REF!,14,FALSE)</f>
        <v>#REF!</v>
      </c>
      <c r="N1609" s="103" t="e">
        <f>VLOOKUP($A1609,#REF!,15,FALSE)</f>
        <v>#REF!</v>
      </c>
      <c r="O1609" s="103" t="e">
        <f>VLOOKUP($A1609,#REF!,18,FALSE)</f>
        <v>#REF!</v>
      </c>
      <c r="P1609" s="93" t="e">
        <f>VLOOKUP($A1609,#REF!,41,FALSE)</f>
        <v>#REF!</v>
      </c>
      <c r="Q1609" s="115" t="e">
        <f>VLOOKUP(Revisión_Avance_Periodo!$L1609,#REF!,30,FALSE)</f>
        <v>#REF!</v>
      </c>
      <c r="R1609" s="116">
        <v>2019</v>
      </c>
      <c r="S1609" s="196">
        <v>43829</v>
      </c>
      <c r="T1609" s="124" t="s">
        <v>79</v>
      </c>
      <c r="U1609" s="440" t="e">
        <f>INDEX(#REF!,MATCH(Revisión_Avance_Periodo!$L1609,#REF!,0),MATCH(Revisión_Avance_Periodo!$T1609,#REF!,0))</f>
        <v>#REF!</v>
      </c>
      <c r="V1609" s="440" t="e">
        <f>INDEX(#REF!,MATCH(Revisión_Avance_Periodo!$L1609,#REF!,0),MATCH(Revisión_Avance_Periodo!$T1609,#REF!,0))</f>
        <v>#REF!</v>
      </c>
      <c r="W1609" s="118">
        <f>IFERROR((V1609/U1609),0)</f>
        <v>0</v>
      </c>
      <c r="X1609" s="124" t="str">
        <f>VLOOKUP(W1609,Tabla_Estado_Meta_OAP_2019[#All],3,TRUE)</f>
        <v>Por Ejecutar</v>
      </c>
      <c r="Y1609" s="164" t="e">
        <f>SUBTOTAL(9,$U$206:$U1609)</f>
        <v>#REF!</v>
      </c>
      <c r="Z1609" s="158" t="e">
        <f>SUBTOTAL(9,$V$206:$V1609)</f>
        <v>#REF!</v>
      </c>
      <c r="AA1609" s="159">
        <f>IFERROR(+Revisión_Avance_Periodo!$Z1609/Revisión_Avance_Periodo!$Y1609,0)</f>
        <v>0</v>
      </c>
      <c r="AB1609" s="126"/>
      <c r="AC1609" s="127"/>
      <c r="AD1609" s="125"/>
      <c r="AE1609" s="125"/>
      <c r="AF1609" s="128"/>
      <c r="AG1609" s="129"/>
      <c r="AH1609" s="164" t="e">
        <f>SUBTOTAL(9,$U$1598:$U1609)</f>
        <v>#REF!</v>
      </c>
      <c r="AI1609" s="158" t="e">
        <f>SUBTOTAL(9,$V$1598:$V1609)</f>
        <v>#REF!</v>
      </c>
      <c r="AJ1609" s="159">
        <f>IFERROR(+Revisión_Avance_Periodo!$Z1609/Revisión_Avance_Periodo!$Y1609,0)</f>
        <v>0</v>
      </c>
      <c r="AK1609" s="126"/>
      <c r="AL1609" s="127"/>
      <c r="AM1609" s="125"/>
      <c r="AN1609" s="125"/>
      <c r="AO1609" s="128"/>
      <c r="AP1609" s="129"/>
    </row>
    <row r="1610" spans="1:42" x14ac:dyDescent="0.25">
      <c r="A1610" s="92">
        <v>137</v>
      </c>
      <c r="B1610" s="435" t="e">
        <f>CONCATENATE(Revisión_Avance_Periodo!$D1610,";",Revisión_Avance_Periodo!$F1610,";",Revisión_Avance_Periodo!$L1610)</f>
        <v>#REF!</v>
      </c>
      <c r="C1610" s="435" t="e">
        <f t="shared" si="126"/>
        <v>#REF!</v>
      </c>
      <c r="D1610" s="114" t="e">
        <f>VLOOKUP($A1610,#REF!,3,FALSE)</f>
        <v>#REF!</v>
      </c>
      <c r="E1610" s="436" t="e">
        <f>VLOOKUP($A1610,#REF!,4,FALSE)</f>
        <v>#REF!</v>
      </c>
      <c r="F1610" s="102" t="e">
        <f>VLOOKUP($A1610,#REF!,5,FALSE)</f>
        <v>#REF!</v>
      </c>
      <c r="G1610" s="93" t="e">
        <f>VLOOKUP($A1610,#REF!,8,FALSE)</f>
        <v>#REF!</v>
      </c>
      <c r="H1610" s="93" t="e">
        <f>VLOOKUP($A1610,#REF!,7,FALSE)</f>
        <v>#REF!</v>
      </c>
      <c r="I1610" s="438" t="e">
        <f>VLOOKUP($A1610,#REF!,10,FALSE)</f>
        <v>#REF!</v>
      </c>
      <c r="J1610" s="93" t="e">
        <f>VLOOKUP($A1610,#REF!,11,FALSE)</f>
        <v>#REF!</v>
      </c>
      <c r="K1610" s="114" t="e">
        <f>VLOOKUP($A1610,#REF!,12,FALSE)</f>
        <v>#REF!</v>
      </c>
      <c r="L1610" s="93" t="e">
        <f>VLOOKUP($A1610,#REF!,13,FALSE)</f>
        <v>#REF!</v>
      </c>
      <c r="M1610" s="438" t="e">
        <f>VLOOKUP($A1610,#REF!,14,FALSE)</f>
        <v>#REF!</v>
      </c>
      <c r="N1610" s="102" t="e">
        <f>VLOOKUP($A1610,#REF!,15,FALSE)</f>
        <v>#REF!</v>
      </c>
      <c r="O1610" s="102" t="e">
        <f>VLOOKUP($A1610,#REF!,18,FALSE)</f>
        <v>#REF!</v>
      </c>
      <c r="P1610" s="93" t="e">
        <f>VLOOKUP($A1610,#REF!,41,FALSE)</f>
        <v>#REF!</v>
      </c>
      <c r="Q1610" s="115" t="e">
        <f>VLOOKUP(Revisión_Avance_Periodo!$L1610,#REF!,30,FALSE)</f>
        <v>#REF!</v>
      </c>
      <c r="R1610" s="116">
        <v>2019</v>
      </c>
      <c r="S1610" s="196">
        <v>43495</v>
      </c>
      <c r="T1610" s="116" t="s">
        <v>68</v>
      </c>
      <c r="U1610" s="117" t="e">
        <f>INDEX(#REF!,MATCH(Revisión_Avance_Periodo!$L1610,#REF!,0),MATCH(Revisión_Avance_Periodo!$T1610,#REF!,0))</f>
        <v>#REF!</v>
      </c>
      <c r="V1610" s="117" t="e">
        <f>INDEX(#REF!,MATCH(Revisión_Avance_Periodo!$L1610,#REF!,0),MATCH(Revisión_Avance_Periodo!$T1610,#REF!,0))</f>
        <v>#REF!</v>
      </c>
      <c r="W1610" s="131" t="e">
        <f t="shared" ref="W1610:W1633" si="127">V1610/U1610</f>
        <v>#REF!</v>
      </c>
      <c r="X1610" s="116" t="e">
        <f>VLOOKUP(W1610,Tabla_Estado_Meta_OAP_2019[#All],3,TRUE)</f>
        <v>#REF!</v>
      </c>
      <c r="Y1610" s="148" t="e">
        <f>SUBTOTAL(9,$U$206:$U1610)</f>
        <v>#REF!</v>
      </c>
      <c r="Z1610" s="162" t="e">
        <f>SUBTOTAL(9,$V$206:$V1610)</f>
        <v>#REF!</v>
      </c>
      <c r="AA1610" s="162">
        <f>IFERROR(+Revisión_Avance_Periodo!$Z1610/Revisión_Avance_Periodo!$Y1610,0)</f>
        <v>0</v>
      </c>
      <c r="AB1610" s="448" t="e">
        <f>SUBTOTAL(9,U1610:U1621)</f>
        <v>#REF!</v>
      </c>
      <c r="AC1610" s="449" t="e">
        <f>SUBTOTAL(9,V1610:V1621)</f>
        <v>#REF!</v>
      </c>
      <c r="AD1610" s="119" t="e">
        <f>+AC1610/AB1610</f>
        <v>#REF!</v>
      </c>
      <c r="AE1610" s="119" t="e">
        <f>100%-Revisión_Avance_Periodo!$AD1610</f>
        <v>#REF!</v>
      </c>
      <c r="AF1610" s="121" t="e">
        <f>VLOOKUP(AD1610,Tabla_Estado_Meta_OAP_2019[],3,TRUE)</f>
        <v>#REF!</v>
      </c>
      <c r="AG1610" s="122" t="e">
        <f>Revisión_Avance_Periodo!$AD1610*Revisión_Avance_Periodo!$Q1610</f>
        <v>#REF!</v>
      </c>
      <c r="AH1610" s="148" t="e">
        <f>SUBTOTAL(9,$U$1610:$U1610)</f>
        <v>#REF!</v>
      </c>
      <c r="AI1610" s="162" t="e">
        <f>SUBTOTAL(9,$V$1610:$V1610)</f>
        <v>#REF!</v>
      </c>
      <c r="AJ1610" s="162">
        <f>IFERROR(+Revisión_Avance_Periodo!$Z1610/Revisión_Avance_Periodo!$Y1610,0)</f>
        <v>0</v>
      </c>
      <c r="AK1610" s="448" t="e">
        <f>SUBTOTAL(9,AD1610:AD1621)</f>
        <v>#REF!</v>
      </c>
      <c r="AL1610" s="449" t="e">
        <f>SUBTOTAL(9,AE1610:AE1621)</f>
        <v>#REF!</v>
      </c>
      <c r="AM1610" s="119" t="e">
        <f>+AL1610/AK1610</f>
        <v>#REF!</v>
      </c>
      <c r="AN1610" s="119" t="e">
        <f>100%-Revisión_Avance_Periodo!$AD1610</f>
        <v>#REF!</v>
      </c>
      <c r="AO1610" s="121" t="e">
        <f>VLOOKUP(AM1610,Tabla_Estado_Meta_OAP_2019[],3,TRUE)</f>
        <v>#REF!</v>
      </c>
      <c r="AP1610" s="122" t="e">
        <f>Revisión_Avance_Periodo!$AD1610*Revisión_Avance_Periodo!$Q1610</f>
        <v>#REF!</v>
      </c>
    </row>
    <row r="1611" spans="1:42" x14ac:dyDescent="0.25">
      <c r="A1611" s="97">
        <v>137</v>
      </c>
      <c r="B1611" s="435" t="e">
        <f>CONCATENATE(Revisión_Avance_Periodo!$D1611,";",Revisión_Avance_Periodo!$F1611,";",Revisión_Avance_Periodo!$L1611)</f>
        <v>#REF!</v>
      </c>
      <c r="C1611" s="435" t="e">
        <f t="shared" si="126"/>
        <v>#REF!</v>
      </c>
      <c r="D1611" s="123" t="e">
        <f>VLOOKUP($A1611,#REF!,3,FALSE)</f>
        <v>#REF!</v>
      </c>
      <c r="E1611" s="436" t="e">
        <f>VLOOKUP($A1611,#REF!,4,FALSE)</f>
        <v>#REF!</v>
      </c>
      <c r="F1611" s="103" t="e">
        <f>VLOOKUP($A1611,#REF!,5,FALSE)</f>
        <v>#REF!</v>
      </c>
      <c r="G1611" s="98" t="e">
        <f>VLOOKUP($A1611,#REF!,8,FALSE)</f>
        <v>#REF!</v>
      </c>
      <c r="H1611" s="93" t="e">
        <f>VLOOKUP($A1611,#REF!,7,FALSE)</f>
        <v>#REF!</v>
      </c>
      <c r="I1611" s="438" t="e">
        <f>VLOOKUP($A1611,#REF!,10,FALSE)</f>
        <v>#REF!</v>
      </c>
      <c r="J1611" s="98" t="e">
        <f>VLOOKUP($A1611,#REF!,11,FALSE)</f>
        <v>#REF!</v>
      </c>
      <c r="K1611" s="114" t="e">
        <f>VLOOKUP($A1611,#REF!,12,FALSE)</f>
        <v>#REF!</v>
      </c>
      <c r="L1611" s="98" t="e">
        <f>VLOOKUP($A1611,#REF!,13,FALSE)</f>
        <v>#REF!</v>
      </c>
      <c r="M1611" s="438" t="e">
        <f>VLOOKUP($A1611,#REF!,14,FALSE)</f>
        <v>#REF!</v>
      </c>
      <c r="N1611" s="103" t="e">
        <f>VLOOKUP($A1611,#REF!,15,FALSE)</f>
        <v>#REF!</v>
      </c>
      <c r="O1611" s="103" t="e">
        <f>VLOOKUP($A1611,#REF!,18,FALSE)</f>
        <v>#REF!</v>
      </c>
      <c r="P1611" s="93" t="e">
        <f>VLOOKUP($A1611,#REF!,41,FALSE)</f>
        <v>#REF!</v>
      </c>
      <c r="Q1611" s="115" t="e">
        <f>VLOOKUP(Revisión_Avance_Periodo!$L1611,#REF!,30,FALSE)</f>
        <v>#REF!</v>
      </c>
      <c r="R1611" s="116">
        <v>2019</v>
      </c>
      <c r="S1611" s="196">
        <v>43524</v>
      </c>
      <c r="T1611" s="124" t="s">
        <v>69</v>
      </c>
      <c r="U1611" s="117" t="e">
        <f>INDEX(#REF!,MATCH(Revisión_Avance_Periodo!$L1611,#REF!,0),MATCH(Revisión_Avance_Periodo!$T1611,#REF!,0))</f>
        <v>#REF!</v>
      </c>
      <c r="V1611" s="117" t="e">
        <f>INDEX(#REF!,MATCH(Revisión_Avance_Periodo!$L1611,#REF!,0),MATCH(Revisión_Avance_Periodo!$T1611,#REF!,0))</f>
        <v>#REF!</v>
      </c>
      <c r="W1611" s="130" t="e">
        <f t="shared" si="127"/>
        <v>#REF!</v>
      </c>
      <c r="X1611" s="124" t="e">
        <f>VLOOKUP(W1611,Tabla_Estado_Meta_OAP_2019[#All],3,TRUE)</f>
        <v>#REF!</v>
      </c>
      <c r="Y1611" s="150" t="e">
        <f>SUBTOTAL(9,$U$206:$U1611)</f>
        <v>#REF!</v>
      </c>
      <c r="Z1611" s="159" t="e">
        <f>SUBTOTAL(9,$V$206:$V1611)</f>
        <v>#REF!</v>
      </c>
      <c r="AA1611" s="159">
        <f>IFERROR(+Revisión_Avance_Periodo!$Z1611/Revisión_Avance_Periodo!$Y1611,0)</f>
        <v>0</v>
      </c>
      <c r="AB1611" s="126"/>
      <c r="AC1611" s="127"/>
      <c r="AD1611" s="125"/>
      <c r="AE1611" s="125"/>
      <c r="AF1611" s="128"/>
      <c r="AG1611" s="129"/>
      <c r="AH1611" s="150" t="e">
        <f>SUBTOTAL(9,$U$1610:$U1611)</f>
        <v>#REF!</v>
      </c>
      <c r="AI1611" s="159" t="e">
        <f>SUBTOTAL(9,$V$1610:$V1611)</f>
        <v>#REF!</v>
      </c>
      <c r="AJ1611" s="159">
        <f>IFERROR(+Revisión_Avance_Periodo!$Z1611/Revisión_Avance_Periodo!$Y1611,0)</f>
        <v>0</v>
      </c>
      <c r="AK1611" s="126"/>
      <c r="AL1611" s="127"/>
      <c r="AM1611" s="125"/>
      <c r="AN1611" s="125"/>
      <c r="AO1611" s="128"/>
      <c r="AP1611" s="129"/>
    </row>
    <row r="1612" spans="1:42" x14ac:dyDescent="0.25">
      <c r="A1612" s="92">
        <v>137</v>
      </c>
      <c r="B1612" s="435" t="e">
        <f>CONCATENATE(Revisión_Avance_Periodo!$D1612,";",Revisión_Avance_Periodo!$F1612,";",Revisión_Avance_Periodo!$L1612)</f>
        <v>#REF!</v>
      </c>
      <c r="C1612" s="435" t="e">
        <f t="shared" si="126"/>
        <v>#REF!</v>
      </c>
      <c r="D1612" s="114" t="e">
        <f>VLOOKUP($A1612,#REF!,3,FALSE)</f>
        <v>#REF!</v>
      </c>
      <c r="E1612" s="436" t="e">
        <f>VLOOKUP($A1612,#REF!,4,FALSE)</f>
        <v>#REF!</v>
      </c>
      <c r="F1612" s="102" t="e">
        <f>VLOOKUP($A1612,#REF!,5,FALSE)</f>
        <v>#REF!</v>
      </c>
      <c r="G1612" s="93" t="e">
        <f>VLOOKUP($A1612,#REF!,8,FALSE)</f>
        <v>#REF!</v>
      </c>
      <c r="H1612" s="93" t="e">
        <f>VLOOKUP($A1612,#REF!,7,FALSE)</f>
        <v>#REF!</v>
      </c>
      <c r="I1612" s="438" t="e">
        <f>VLOOKUP($A1612,#REF!,10,FALSE)</f>
        <v>#REF!</v>
      </c>
      <c r="J1612" s="93" t="e">
        <f>VLOOKUP($A1612,#REF!,11,FALSE)</f>
        <v>#REF!</v>
      </c>
      <c r="K1612" s="114" t="e">
        <f>VLOOKUP($A1612,#REF!,12,FALSE)</f>
        <v>#REF!</v>
      </c>
      <c r="L1612" s="93" t="e">
        <f>VLOOKUP($A1612,#REF!,13,FALSE)</f>
        <v>#REF!</v>
      </c>
      <c r="M1612" s="438" t="e">
        <f>VLOOKUP($A1612,#REF!,14,FALSE)</f>
        <v>#REF!</v>
      </c>
      <c r="N1612" s="102" t="e">
        <f>VLOOKUP($A1612,#REF!,15,FALSE)</f>
        <v>#REF!</v>
      </c>
      <c r="O1612" s="102" t="e">
        <f>VLOOKUP($A1612,#REF!,18,FALSE)</f>
        <v>#REF!</v>
      </c>
      <c r="P1612" s="93" t="e">
        <f>VLOOKUP($A1612,#REF!,41,FALSE)</f>
        <v>#REF!</v>
      </c>
      <c r="Q1612" s="115" t="e">
        <f>VLOOKUP(Revisión_Avance_Periodo!$L1612,#REF!,30,FALSE)</f>
        <v>#REF!</v>
      </c>
      <c r="R1612" s="116">
        <v>2019</v>
      </c>
      <c r="S1612" s="196">
        <v>43554</v>
      </c>
      <c r="T1612" s="116" t="s">
        <v>70</v>
      </c>
      <c r="U1612" s="117" t="e">
        <f>INDEX(#REF!,MATCH(Revisión_Avance_Periodo!$L1612,#REF!,0),MATCH(Revisión_Avance_Periodo!$T1612,#REF!,0))</f>
        <v>#REF!</v>
      </c>
      <c r="V1612" s="117" t="e">
        <f>INDEX(#REF!,MATCH(Revisión_Avance_Periodo!$L1612,#REF!,0),MATCH(Revisión_Avance_Periodo!$T1612,#REF!,0))</f>
        <v>#REF!</v>
      </c>
      <c r="W1612" s="131" t="e">
        <f t="shared" si="127"/>
        <v>#REF!</v>
      </c>
      <c r="X1612" s="116" t="e">
        <f>VLOOKUP(W1612,Tabla_Estado_Meta_OAP_2019[#All],3,TRUE)</f>
        <v>#REF!</v>
      </c>
      <c r="Y1612" s="150" t="e">
        <f>SUBTOTAL(9,$U$206:$U1612)</f>
        <v>#REF!</v>
      </c>
      <c r="Z1612" s="159" t="e">
        <f>SUBTOTAL(9,$V$206:$V1612)</f>
        <v>#REF!</v>
      </c>
      <c r="AA1612" s="159">
        <f>IFERROR(+Revisión_Avance_Periodo!$Z1612/Revisión_Avance_Periodo!$Y1612,0)</f>
        <v>0</v>
      </c>
      <c r="AB1612" s="126"/>
      <c r="AC1612" s="127"/>
      <c r="AD1612" s="125"/>
      <c r="AE1612" s="125"/>
      <c r="AF1612" s="128"/>
      <c r="AG1612" s="129"/>
      <c r="AH1612" s="150" t="e">
        <f>SUBTOTAL(9,$U$1610:$U1612)</f>
        <v>#REF!</v>
      </c>
      <c r="AI1612" s="159" t="e">
        <f>SUBTOTAL(9,$V$1610:$V1612)</f>
        <v>#REF!</v>
      </c>
      <c r="AJ1612" s="159">
        <f>IFERROR(+Revisión_Avance_Periodo!$Z1612/Revisión_Avance_Periodo!$Y1612,0)</f>
        <v>0</v>
      </c>
      <c r="AK1612" s="126"/>
      <c r="AL1612" s="127"/>
      <c r="AM1612" s="125"/>
      <c r="AN1612" s="125"/>
      <c r="AO1612" s="128"/>
      <c r="AP1612" s="129"/>
    </row>
    <row r="1613" spans="1:42" x14ac:dyDescent="0.25">
      <c r="A1613" s="97">
        <v>137</v>
      </c>
      <c r="B1613" s="435" t="e">
        <f>CONCATENATE(Revisión_Avance_Periodo!$D1613,";",Revisión_Avance_Periodo!$F1613,";",Revisión_Avance_Periodo!$L1613)</f>
        <v>#REF!</v>
      </c>
      <c r="C1613" s="435" t="e">
        <f t="shared" si="126"/>
        <v>#REF!</v>
      </c>
      <c r="D1613" s="123" t="e">
        <f>VLOOKUP($A1613,#REF!,3,FALSE)</f>
        <v>#REF!</v>
      </c>
      <c r="E1613" s="436" t="e">
        <f>VLOOKUP($A1613,#REF!,4,FALSE)</f>
        <v>#REF!</v>
      </c>
      <c r="F1613" s="103" t="e">
        <f>VLOOKUP($A1613,#REF!,5,FALSE)</f>
        <v>#REF!</v>
      </c>
      <c r="G1613" s="98" t="e">
        <f>VLOOKUP($A1613,#REF!,8,FALSE)</f>
        <v>#REF!</v>
      </c>
      <c r="H1613" s="93" t="e">
        <f>VLOOKUP($A1613,#REF!,7,FALSE)</f>
        <v>#REF!</v>
      </c>
      <c r="I1613" s="438" t="e">
        <f>VLOOKUP($A1613,#REF!,10,FALSE)</f>
        <v>#REF!</v>
      </c>
      <c r="J1613" s="98" t="e">
        <f>VLOOKUP($A1613,#REF!,11,FALSE)</f>
        <v>#REF!</v>
      </c>
      <c r="K1613" s="114" t="e">
        <f>VLOOKUP($A1613,#REF!,12,FALSE)</f>
        <v>#REF!</v>
      </c>
      <c r="L1613" s="98" t="e">
        <f>VLOOKUP($A1613,#REF!,13,FALSE)</f>
        <v>#REF!</v>
      </c>
      <c r="M1613" s="438" t="e">
        <f>VLOOKUP($A1613,#REF!,14,FALSE)</f>
        <v>#REF!</v>
      </c>
      <c r="N1613" s="103" t="e">
        <f>VLOOKUP($A1613,#REF!,15,FALSE)</f>
        <v>#REF!</v>
      </c>
      <c r="O1613" s="103" t="e">
        <f>VLOOKUP($A1613,#REF!,18,FALSE)</f>
        <v>#REF!</v>
      </c>
      <c r="P1613" s="93" t="e">
        <f>VLOOKUP($A1613,#REF!,41,FALSE)</f>
        <v>#REF!</v>
      </c>
      <c r="Q1613" s="115" t="e">
        <f>VLOOKUP(Revisión_Avance_Periodo!$L1613,#REF!,30,FALSE)</f>
        <v>#REF!</v>
      </c>
      <c r="R1613" s="116">
        <v>2019</v>
      </c>
      <c r="S1613" s="196">
        <v>43585</v>
      </c>
      <c r="T1613" s="124" t="s">
        <v>71</v>
      </c>
      <c r="U1613" s="117" t="e">
        <f>INDEX(#REF!,MATCH(Revisión_Avance_Periodo!$L1613,#REF!,0),MATCH(Revisión_Avance_Periodo!$T1613,#REF!,0))</f>
        <v>#REF!</v>
      </c>
      <c r="V1613" s="117" t="e">
        <f>INDEX(#REF!,MATCH(Revisión_Avance_Periodo!$L1613,#REF!,0),MATCH(Revisión_Avance_Periodo!$T1613,#REF!,0))</f>
        <v>#REF!</v>
      </c>
      <c r="W1613" s="130" t="e">
        <f t="shared" si="127"/>
        <v>#REF!</v>
      </c>
      <c r="X1613" s="124" t="e">
        <f>VLOOKUP(W1613,Tabla_Estado_Meta_OAP_2019[#All],3,TRUE)</f>
        <v>#REF!</v>
      </c>
      <c r="Y1613" s="150" t="e">
        <f>SUBTOTAL(9,$U$206:$U1613)</f>
        <v>#REF!</v>
      </c>
      <c r="Z1613" s="159" t="e">
        <f>SUBTOTAL(9,$V$206:$V1613)</f>
        <v>#REF!</v>
      </c>
      <c r="AA1613" s="159">
        <f>IFERROR(+Revisión_Avance_Periodo!$Z1613/Revisión_Avance_Periodo!$Y1613,0)</f>
        <v>0</v>
      </c>
      <c r="AB1613" s="126"/>
      <c r="AC1613" s="127"/>
      <c r="AD1613" s="125"/>
      <c r="AE1613" s="125"/>
      <c r="AF1613" s="128"/>
      <c r="AG1613" s="129"/>
      <c r="AH1613" s="150" t="e">
        <f>SUBTOTAL(9,$U$1610:$U1613)</f>
        <v>#REF!</v>
      </c>
      <c r="AI1613" s="159" t="e">
        <f>SUBTOTAL(9,$V$1610:$V1613)</f>
        <v>#REF!</v>
      </c>
      <c r="AJ1613" s="159">
        <f>IFERROR(+Revisión_Avance_Periodo!$Z1613/Revisión_Avance_Periodo!$Y1613,0)</f>
        <v>0</v>
      </c>
      <c r="AK1613" s="126"/>
      <c r="AL1613" s="127"/>
      <c r="AM1613" s="125"/>
      <c r="AN1613" s="125"/>
      <c r="AO1613" s="128"/>
      <c r="AP1613" s="129"/>
    </row>
    <row r="1614" spans="1:42" x14ac:dyDescent="0.25">
      <c r="A1614" s="92">
        <v>137</v>
      </c>
      <c r="B1614" s="435" t="e">
        <f>CONCATENATE(Revisión_Avance_Periodo!$D1614,";",Revisión_Avance_Periodo!$F1614,";",Revisión_Avance_Periodo!$L1614)</f>
        <v>#REF!</v>
      </c>
      <c r="C1614" s="435" t="e">
        <f t="shared" si="126"/>
        <v>#REF!</v>
      </c>
      <c r="D1614" s="114" t="e">
        <f>VLOOKUP($A1614,#REF!,3,FALSE)</f>
        <v>#REF!</v>
      </c>
      <c r="E1614" s="436" t="e">
        <f>VLOOKUP($A1614,#REF!,4,FALSE)</f>
        <v>#REF!</v>
      </c>
      <c r="F1614" s="102" t="e">
        <f>VLOOKUP($A1614,#REF!,5,FALSE)</f>
        <v>#REF!</v>
      </c>
      <c r="G1614" s="93" t="e">
        <f>VLOOKUP($A1614,#REF!,8,FALSE)</f>
        <v>#REF!</v>
      </c>
      <c r="H1614" s="93" t="e">
        <f>VLOOKUP($A1614,#REF!,7,FALSE)</f>
        <v>#REF!</v>
      </c>
      <c r="I1614" s="438" t="e">
        <f>VLOOKUP($A1614,#REF!,10,FALSE)</f>
        <v>#REF!</v>
      </c>
      <c r="J1614" s="93" t="e">
        <f>VLOOKUP($A1614,#REF!,11,FALSE)</f>
        <v>#REF!</v>
      </c>
      <c r="K1614" s="114" t="e">
        <f>VLOOKUP($A1614,#REF!,12,FALSE)</f>
        <v>#REF!</v>
      </c>
      <c r="L1614" s="93" t="e">
        <f>VLOOKUP($A1614,#REF!,13,FALSE)</f>
        <v>#REF!</v>
      </c>
      <c r="M1614" s="438" t="e">
        <f>VLOOKUP($A1614,#REF!,14,FALSE)</f>
        <v>#REF!</v>
      </c>
      <c r="N1614" s="102" t="e">
        <f>VLOOKUP($A1614,#REF!,15,FALSE)</f>
        <v>#REF!</v>
      </c>
      <c r="O1614" s="102" t="e">
        <f>VLOOKUP($A1614,#REF!,18,FALSE)</f>
        <v>#REF!</v>
      </c>
      <c r="P1614" s="93" t="e">
        <f>VLOOKUP($A1614,#REF!,41,FALSE)</f>
        <v>#REF!</v>
      </c>
      <c r="Q1614" s="115" t="e">
        <f>VLOOKUP(Revisión_Avance_Periodo!$L1614,#REF!,30,FALSE)</f>
        <v>#REF!</v>
      </c>
      <c r="R1614" s="116">
        <v>2019</v>
      </c>
      <c r="S1614" s="196">
        <v>43615</v>
      </c>
      <c r="T1614" s="116" t="s">
        <v>72</v>
      </c>
      <c r="U1614" s="117" t="e">
        <f>INDEX(#REF!,MATCH(Revisión_Avance_Periodo!$L1614,#REF!,0),MATCH(Revisión_Avance_Periodo!$T1614,#REF!,0))</f>
        <v>#REF!</v>
      </c>
      <c r="V1614" s="117" t="e">
        <f>INDEX(#REF!,MATCH(Revisión_Avance_Periodo!$L1614,#REF!,0),MATCH(Revisión_Avance_Periodo!$T1614,#REF!,0))</f>
        <v>#REF!</v>
      </c>
      <c r="W1614" s="131" t="e">
        <f t="shared" si="127"/>
        <v>#REF!</v>
      </c>
      <c r="X1614" s="116" t="e">
        <f>VLOOKUP(W1614,Tabla_Estado_Meta_OAP_2019[#All],3,TRUE)</f>
        <v>#REF!</v>
      </c>
      <c r="Y1614" s="150" t="e">
        <f>SUBTOTAL(9,$U$206:$U1614)</f>
        <v>#REF!</v>
      </c>
      <c r="Z1614" s="159" t="e">
        <f>SUBTOTAL(9,$V$206:$V1614)</f>
        <v>#REF!</v>
      </c>
      <c r="AA1614" s="159">
        <f>IFERROR(+Revisión_Avance_Periodo!$Z1614/Revisión_Avance_Periodo!$Y1614,0)</f>
        <v>0</v>
      </c>
      <c r="AB1614" s="126"/>
      <c r="AC1614" s="127"/>
      <c r="AD1614" s="125"/>
      <c r="AE1614" s="125"/>
      <c r="AF1614" s="128"/>
      <c r="AG1614" s="129"/>
      <c r="AH1614" s="150" t="e">
        <f>SUBTOTAL(9,$U$1610:$U1614)</f>
        <v>#REF!</v>
      </c>
      <c r="AI1614" s="159" t="e">
        <f>SUBTOTAL(9,$V$1610:$V1614)</f>
        <v>#REF!</v>
      </c>
      <c r="AJ1614" s="159">
        <f>IFERROR(+Revisión_Avance_Periodo!$Z1614/Revisión_Avance_Periodo!$Y1614,0)</f>
        <v>0</v>
      </c>
      <c r="AK1614" s="126"/>
      <c r="AL1614" s="127"/>
      <c r="AM1614" s="125"/>
      <c r="AN1614" s="125"/>
      <c r="AO1614" s="128"/>
      <c r="AP1614" s="129"/>
    </row>
    <row r="1615" spans="1:42" x14ac:dyDescent="0.25">
      <c r="A1615" s="97">
        <v>137</v>
      </c>
      <c r="B1615" s="435" t="e">
        <f>CONCATENATE(Revisión_Avance_Periodo!$D1615,";",Revisión_Avance_Periodo!$F1615,";",Revisión_Avance_Periodo!$L1615)</f>
        <v>#REF!</v>
      </c>
      <c r="C1615" s="435" t="e">
        <f t="shared" si="126"/>
        <v>#REF!</v>
      </c>
      <c r="D1615" s="123" t="e">
        <f>VLOOKUP($A1615,#REF!,3,FALSE)</f>
        <v>#REF!</v>
      </c>
      <c r="E1615" s="436" t="e">
        <f>VLOOKUP($A1615,#REF!,4,FALSE)</f>
        <v>#REF!</v>
      </c>
      <c r="F1615" s="103" t="e">
        <f>VLOOKUP($A1615,#REF!,5,FALSE)</f>
        <v>#REF!</v>
      </c>
      <c r="G1615" s="98" t="e">
        <f>VLOOKUP($A1615,#REF!,8,FALSE)</f>
        <v>#REF!</v>
      </c>
      <c r="H1615" s="93" t="e">
        <f>VLOOKUP($A1615,#REF!,7,FALSE)</f>
        <v>#REF!</v>
      </c>
      <c r="I1615" s="438" t="e">
        <f>VLOOKUP($A1615,#REF!,10,FALSE)</f>
        <v>#REF!</v>
      </c>
      <c r="J1615" s="98" t="e">
        <f>VLOOKUP($A1615,#REF!,11,FALSE)</f>
        <v>#REF!</v>
      </c>
      <c r="K1615" s="114" t="e">
        <f>VLOOKUP($A1615,#REF!,12,FALSE)</f>
        <v>#REF!</v>
      </c>
      <c r="L1615" s="98" t="e">
        <f>VLOOKUP($A1615,#REF!,13,FALSE)</f>
        <v>#REF!</v>
      </c>
      <c r="M1615" s="438" t="e">
        <f>VLOOKUP($A1615,#REF!,14,FALSE)</f>
        <v>#REF!</v>
      </c>
      <c r="N1615" s="103" t="e">
        <f>VLOOKUP($A1615,#REF!,15,FALSE)</f>
        <v>#REF!</v>
      </c>
      <c r="O1615" s="103" t="e">
        <f>VLOOKUP($A1615,#REF!,18,FALSE)</f>
        <v>#REF!</v>
      </c>
      <c r="P1615" s="93" t="e">
        <f>VLOOKUP($A1615,#REF!,41,FALSE)</f>
        <v>#REF!</v>
      </c>
      <c r="Q1615" s="115" t="e">
        <f>VLOOKUP(Revisión_Avance_Periodo!$L1615,#REF!,30,FALSE)</f>
        <v>#REF!</v>
      </c>
      <c r="R1615" s="116">
        <v>2019</v>
      </c>
      <c r="S1615" s="196">
        <v>43646</v>
      </c>
      <c r="T1615" s="124" t="s">
        <v>73</v>
      </c>
      <c r="U1615" s="117" t="e">
        <f>INDEX(#REF!,MATCH(Revisión_Avance_Periodo!$L1615,#REF!,0),MATCH(Revisión_Avance_Periodo!$T1615,#REF!,0))</f>
        <v>#REF!</v>
      </c>
      <c r="V1615" s="117" t="e">
        <f>INDEX(#REF!,MATCH(Revisión_Avance_Periodo!$L1615,#REF!,0),MATCH(Revisión_Avance_Periodo!$T1615,#REF!,0))</f>
        <v>#REF!</v>
      </c>
      <c r="W1615" s="130" t="e">
        <f t="shared" si="127"/>
        <v>#REF!</v>
      </c>
      <c r="X1615" s="124" t="e">
        <f>VLOOKUP(W1615,Tabla_Estado_Meta_OAP_2019[#All],3,TRUE)</f>
        <v>#REF!</v>
      </c>
      <c r="Y1615" s="150" t="e">
        <f>SUBTOTAL(9,$U$206:$U1615)</f>
        <v>#REF!</v>
      </c>
      <c r="Z1615" s="159" t="e">
        <f>SUBTOTAL(9,$V$206:$V1615)</f>
        <v>#REF!</v>
      </c>
      <c r="AA1615" s="159">
        <f>IFERROR(+Revisión_Avance_Periodo!$Z1615/Revisión_Avance_Periodo!$Y1615,0)</f>
        <v>0</v>
      </c>
      <c r="AB1615" s="126"/>
      <c r="AC1615" s="127"/>
      <c r="AD1615" s="125"/>
      <c r="AE1615" s="125"/>
      <c r="AF1615" s="128"/>
      <c r="AG1615" s="129"/>
      <c r="AH1615" s="150" t="e">
        <f>SUBTOTAL(9,$U$1610:$U1615)</f>
        <v>#REF!</v>
      </c>
      <c r="AI1615" s="159" t="e">
        <f>SUBTOTAL(9,$V$1610:$V1615)</f>
        <v>#REF!</v>
      </c>
      <c r="AJ1615" s="159">
        <f>IFERROR(+Revisión_Avance_Periodo!$Z1615/Revisión_Avance_Periodo!$Y1615,0)</f>
        <v>0</v>
      </c>
      <c r="AK1615" s="126"/>
      <c r="AL1615" s="127"/>
      <c r="AM1615" s="125"/>
      <c r="AN1615" s="125"/>
      <c r="AO1615" s="128"/>
      <c r="AP1615" s="129"/>
    </row>
    <row r="1616" spans="1:42" x14ac:dyDescent="0.25">
      <c r="A1616" s="92">
        <v>137</v>
      </c>
      <c r="B1616" s="435" t="e">
        <f>CONCATENATE(Revisión_Avance_Periodo!$D1616,";",Revisión_Avance_Periodo!$F1616,";",Revisión_Avance_Periodo!$L1616)</f>
        <v>#REF!</v>
      </c>
      <c r="C1616" s="435" t="e">
        <f t="shared" si="126"/>
        <v>#REF!</v>
      </c>
      <c r="D1616" s="114" t="e">
        <f>VLOOKUP($A1616,#REF!,3,FALSE)</f>
        <v>#REF!</v>
      </c>
      <c r="E1616" s="436" t="e">
        <f>VLOOKUP($A1616,#REF!,4,FALSE)</f>
        <v>#REF!</v>
      </c>
      <c r="F1616" s="102" t="e">
        <f>VLOOKUP($A1616,#REF!,5,FALSE)</f>
        <v>#REF!</v>
      </c>
      <c r="G1616" s="93" t="e">
        <f>VLOOKUP($A1616,#REF!,8,FALSE)</f>
        <v>#REF!</v>
      </c>
      <c r="H1616" s="93" t="e">
        <f>VLOOKUP($A1616,#REF!,7,FALSE)</f>
        <v>#REF!</v>
      </c>
      <c r="I1616" s="438" t="e">
        <f>VLOOKUP($A1616,#REF!,10,FALSE)</f>
        <v>#REF!</v>
      </c>
      <c r="J1616" s="93" t="e">
        <f>VLOOKUP($A1616,#REF!,11,FALSE)</f>
        <v>#REF!</v>
      </c>
      <c r="K1616" s="114" t="e">
        <f>VLOOKUP($A1616,#REF!,12,FALSE)</f>
        <v>#REF!</v>
      </c>
      <c r="L1616" s="93" t="e">
        <f>VLOOKUP($A1616,#REF!,13,FALSE)</f>
        <v>#REF!</v>
      </c>
      <c r="M1616" s="438" t="e">
        <f>VLOOKUP($A1616,#REF!,14,FALSE)</f>
        <v>#REF!</v>
      </c>
      <c r="N1616" s="102" t="e">
        <f>VLOOKUP($A1616,#REF!,15,FALSE)</f>
        <v>#REF!</v>
      </c>
      <c r="O1616" s="102" t="e">
        <f>VLOOKUP($A1616,#REF!,18,FALSE)</f>
        <v>#REF!</v>
      </c>
      <c r="P1616" s="93" t="e">
        <f>VLOOKUP($A1616,#REF!,41,FALSE)</f>
        <v>#REF!</v>
      </c>
      <c r="Q1616" s="115" t="e">
        <f>VLOOKUP(Revisión_Avance_Periodo!$L1616,#REF!,30,FALSE)</f>
        <v>#REF!</v>
      </c>
      <c r="R1616" s="116">
        <v>2019</v>
      </c>
      <c r="S1616" s="196">
        <v>43676</v>
      </c>
      <c r="T1616" s="116" t="s">
        <v>74</v>
      </c>
      <c r="U1616" s="117" t="e">
        <f>INDEX(#REF!,MATCH(Revisión_Avance_Periodo!$L1616,#REF!,0),MATCH(Revisión_Avance_Periodo!$T1616,#REF!,0))</f>
        <v>#REF!</v>
      </c>
      <c r="V1616" s="117" t="e">
        <f>INDEX(#REF!,MATCH(Revisión_Avance_Periodo!$L1616,#REF!,0),MATCH(Revisión_Avance_Periodo!$T1616,#REF!,0))</f>
        <v>#REF!</v>
      </c>
      <c r="W1616" s="131" t="e">
        <f t="shared" si="127"/>
        <v>#REF!</v>
      </c>
      <c r="X1616" s="116" t="e">
        <f>VLOOKUP(W1616,Tabla_Estado_Meta_OAP_2019[#All],3,TRUE)</f>
        <v>#REF!</v>
      </c>
      <c r="Y1616" s="150" t="e">
        <f>SUBTOTAL(9,$U$206:$U1616)</f>
        <v>#REF!</v>
      </c>
      <c r="Z1616" s="159" t="e">
        <f>SUBTOTAL(9,$V$206:$V1616)</f>
        <v>#REF!</v>
      </c>
      <c r="AA1616" s="159">
        <f>IFERROR(+Revisión_Avance_Periodo!$Z1616/Revisión_Avance_Periodo!$Y1616,0)</f>
        <v>0</v>
      </c>
      <c r="AB1616" s="126"/>
      <c r="AC1616" s="127"/>
      <c r="AD1616" s="125"/>
      <c r="AE1616" s="125"/>
      <c r="AF1616" s="128"/>
      <c r="AG1616" s="129"/>
      <c r="AH1616" s="150" t="e">
        <f>SUBTOTAL(9,$U$1610:$U1616)</f>
        <v>#REF!</v>
      </c>
      <c r="AI1616" s="159" t="e">
        <f>SUBTOTAL(9,$V$1610:$V1616)</f>
        <v>#REF!</v>
      </c>
      <c r="AJ1616" s="159">
        <f>IFERROR(+Revisión_Avance_Periodo!$Z1616/Revisión_Avance_Periodo!$Y1616,0)</f>
        <v>0</v>
      </c>
      <c r="AK1616" s="126"/>
      <c r="AL1616" s="127"/>
      <c r="AM1616" s="125"/>
      <c r="AN1616" s="125"/>
      <c r="AO1616" s="128"/>
      <c r="AP1616" s="129"/>
    </row>
    <row r="1617" spans="1:42" x14ac:dyDescent="0.25">
      <c r="A1617" s="97">
        <v>137</v>
      </c>
      <c r="B1617" s="435" t="e">
        <f>CONCATENATE(Revisión_Avance_Periodo!$D1617,";",Revisión_Avance_Periodo!$F1617,";",Revisión_Avance_Periodo!$L1617)</f>
        <v>#REF!</v>
      </c>
      <c r="C1617" s="435" t="e">
        <f t="shared" si="126"/>
        <v>#REF!</v>
      </c>
      <c r="D1617" s="123" t="e">
        <f>VLOOKUP($A1617,#REF!,3,FALSE)</f>
        <v>#REF!</v>
      </c>
      <c r="E1617" s="436" t="e">
        <f>VLOOKUP($A1617,#REF!,4,FALSE)</f>
        <v>#REF!</v>
      </c>
      <c r="F1617" s="103" t="e">
        <f>VLOOKUP($A1617,#REF!,5,FALSE)</f>
        <v>#REF!</v>
      </c>
      <c r="G1617" s="98" t="e">
        <f>VLOOKUP($A1617,#REF!,8,FALSE)</f>
        <v>#REF!</v>
      </c>
      <c r="H1617" s="93" t="e">
        <f>VLOOKUP($A1617,#REF!,7,FALSE)</f>
        <v>#REF!</v>
      </c>
      <c r="I1617" s="438" t="e">
        <f>VLOOKUP($A1617,#REF!,10,FALSE)</f>
        <v>#REF!</v>
      </c>
      <c r="J1617" s="98" t="e">
        <f>VLOOKUP($A1617,#REF!,11,FALSE)</f>
        <v>#REF!</v>
      </c>
      <c r="K1617" s="114" t="e">
        <f>VLOOKUP($A1617,#REF!,12,FALSE)</f>
        <v>#REF!</v>
      </c>
      <c r="L1617" s="98" t="e">
        <f>VLOOKUP($A1617,#REF!,13,FALSE)</f>
        <v>#REF!</v>
      </c>
      <c r="M1617" s="438" t="e">
        <f>VLOOKUP($A1617,#REF!,14,FALSE)</f>
        <v>#REF!</v>
      </c>
      <c r="N1617" s="103" t="e">
        <f>VLOOKUP($A1617,#REF!,15,FALSE)</f>
        <v>#REF!</v>
      </c>
      <c r="O1617" s="103" t="e">
        <f>VLOOKUP($A1617,#REF!,18,FALSE)</f>
        <v>#REF!</v>
      </c>
      <c r="P1617" s="93" t="e">
        <f>VLOOKUP($A1617,#REF!,41,FALSE)</f>
        <v>#REF!</v>
      </c>
      <c r="Q1617" s="115" t="e">
        <f>VLOOKUP(Revisión_Avance_Periodo!$L1617,#REF!,30,FALSE)</f>
        <v>#REF!</v>
      </c>
      <c r="R1617" s="116">
        <v>2019</v>
      </c>
      <c r="S1617" s="196">
        <v>43707</v>
      </c>
      <c r="T1617" s="124" t="s">
        <v>75</v>
      </c>
      <c r="U1617" s="117" t="e">
        <f>INDEX(#REF!,MATCH(Revisión_Avance_Periodo!$L1617,#REF!,0),MATCH(Revisión_Avance_Periodo!$T1617,#REF!,0))</f>
        <v>#REF!</v>
      </c>
      <c r="V1617" s="117" t="e">
        <f>INDEX(#REF!,MATCH(Revisión_Avance_Periodo!$L1617,#REF!,0),MATCH(Revisión_Avance_Periodo!$T1617,#REF!,0))</f>
        <v>#REF!</v>
      </c>
      <c r="W1617" s="130" t="e">
        <f t="shared" si="127"/>
        <v>#REF!</v>
      </c>
      <c r="X1617" s="124" t="e">
        <f>VLOOKUP(W1617,Tabla_Estado_Meta_OAP_2019[#All],3,TRUE)</f>
        <v>#REF!</v>
      </c>
      <c r="Y1617" s="150" t="e">
        <f>SUBTOTAL(9,$U$206:$U1617)</f>
        <v>#REF!</v>
      </c>
      <c r="Z1617" s="159" t="e">
        <f>SUBTOTAL(9,$V$206:$V1617)</f>
        <v>#REF!</v>
      </c>
      <c r="AA1617" s="159">
        <f>IFERROR(+Revisión_Avance_Periodo!$Z1617/Revisión_Avance_Periodo!$Y1617,0)</f>
        <v>0</v>
      </c>
      <c r="AB1617" s="126"/>
      <c r="AC1617" s="127"/>
      <c r="AD1617" s="125"/>
      <c r="AE1617" s="125"/>
      <c r="AF1617" s="128"/>
      <c r="AG1617" s="129"/>
      <c r="AH1617" s="150" t="e">
        <f>SUBTOTAL(9,$U$1610:$U1617)</f>
        <v>#REF!</v>
      </c>
      <c r="AI1617" s="159" t="e">
        <f>SUBTOTAL(9,$V$1610:$V1617)</f>
        <v>#REF!</v>
      </c>
      <c r="AJ1617" s="159">
        <f>IFERROR(+Revisión_Avance_Periodo!$Z1617/Revisión_Avance_Periodo!$Y1617,0)</f>
        <v>0</v>
      </c>
      <c r="AK1617" s="126"/>
      <c r="AL1617" s="127"/>
      <c r="AM1617" s="125"/>
      <c r="AN1617" s="125"/>
      <c r="AO1617" s="128"/>
      <c r="AP1617" s="129"/>
    </row>
    <row r="1618" spans="1:42" x14ac:dyDescent="0.25">
      <c r="A1618" s="92">
        <v>137</v>
      </c>
      <c r="B1618" s="435" t="e">
        <f>CONCATENATE(Revisión_Avance_Periodo!$D1618,";",Revisión_Avance_Periodo!$F1618,";",Revisión_Avance_Periodo!$L1618)</f>
        <v>#REF!</v>
      </c>
      <c r="C1618" s="435" t="e">
        <f t="shared" si="126"/>
        <v>#REF!</v>
      </c>
      <c r="D1618" s="114" t="e">
        <f>VLOOKUP($A1618,#REF!,3,FALSE)</f>
        <v>#REF!</v>
      </c>
      <c r="E1618" s="436" t="e">
        <f>VLOOKUP($A1618,#REF!,4,FALSE)</f>
        <v>#REF!</v>
      </c>
      <c r="F1618" s="102" t="e">
        <f>VLOOKUP($A1618,#REF!,5,FALSE)</f>
        <v>#REF!</v>
      </c>
      <c r="G1618" s="93" t="e">
        <f>VLOOKUP($A1618,#REF!,8,FALSE)</f>
        <v>#REF!</v>
      </c>
      <c r="H1618" s="93" t="e">
        <f>VLOOKUP($A1618,#REF!,7,FALSE)</f>
        <v>#REF!</v>
      </c>
      <c r="I1618" s="438" t="e">
        <f>VLOOKUP($A1618,#REF!,10,FALSE)</f>
        <v>#REF!</v>
      </c>
      <c r="J1618" s="93" t="e">
        <f>VLOOKUP($A1618,#REF!,11,FALSE)</f>
        <v>#REF!</v>
      </c>
      <c r="K1618" s="114" t="e">
        <f>VLOOKUP($A1618,#REF!,12,FALSE)</f>
        <v>#REF!</v>
      </c>
      <c r="L1618" s="93" t="e">
        <f>VLOOKUP($A1618,#REF!,13,FALSE)</f>
        <v>#REF!</v>
      </c>
      <c r="M1618" s="438" t="e">
        <f>VLOOKUP($A1618,#REF!,14,FALSE)</f>
        <v>#REF!</v>
      </c>
      <c r="N1618" s="102" t="e">
        <f>VLOOKUP($A1618,#REF!,15,FALSE)</f>
        <v>#REF!</v>
      </c>
      <c r="O1618" s="102" t="e">
        <f>VLOOKUP($A1618,#REF!,18,FALSE)</f>
        <v>#REF!</v>
      </c>
      <c r="P1618" s="93" t="e">
        <f>VLOOKUP($A1618,#REF!,41,FALSE)</f>
        <v>#REF!</v>
      </c>
      <c r="Q1618" s="115" t="e">
        <f>VLOOKUP(Revisión_Avance_Periodo!$L1618,#REF!,30,FALSE)</f>
        <v>#REF!</v>
      </c>
      <c r="R1618" s="116">
        <v>2019</v>
      </c>
      <c r="S1618" s="196">
        <v>43738</v>
      </c>
      <c r="T1618" s="116" t="s">
        <v>76</v>
      </c>
      <c r="U1618" s="117" t="e">
        <f>INDEX(#REF!,MATCH(Revisión_Avance_Periodo!$L1618,#REF!,0),MATCH(Revisión_Avance_Periodo!$T1618,#REF!,0))</f>
        <v>#REF!</v>
      </c>
      <c r="V1618" s="117" t="e">
        <f>INDEX(#REF!,MATCH(Revisión_Avance_Periodo!$L1618,#REF!,0),MATCH(Revisión_Avance_Periodo!$T1618,#REF!,0))</f>
        <v>#REF!</v>
      </c>
      <c r="W1618" s="131" t="e">
        <f t="shared" si="127"/>
        <v>#REF!</v>
      </c>
      <c r="X1618" s="116" t="e">
        <f>VLOOKUP(W1618,Tabla_Estado_Meta_OAP_2019[#All],3,TRUE)</f>
        <v>#REF!</v>
      </c>
      <c r="Y1618" s="150" t="e">
        <f>SUBTOTAL(9,$U$206:$U1618)</f>
        <v>#REF!</v>
      </c>
      <c r="Z1618" s="159" t="e">
        <f>SUBTOTAL(9,$V$206:$V1618)</f>
        <v>#REF!</v>
      </c>
      <c r="AA1618" s="159">
        <f>IFERROR(+Revisión_Avance_Periodo!$Z1618/Revisión_Avance_Periodo!$Y1618,0)</f>
        <v>0</v>
      </c>
      <c r="AB1618" s="126"/>
      <c r="AC1618" s="127"/>
      <c r="AD1618" s="125"/>
      <c r="AE1618" s="125"/>
      <c r="AF1618" s="128"/>
      <c r="AG1618" s="129"/>
      <c r="AH1618" s="150" t="e">
        <f>SUBTOTAL(9,$U$1610:$U1618)</f>
        <v>#REF!</v>
      </c>
      <c r="AI1618" s="159" t="e">
        <f>SUBTOTAL(9,$V$1610:$V1618)</f>
        <v>#REF!</v>
      </c>
      <c r="AJ1618" s="159">
        <f>IFERROR(+Revisión_Avance_Periodo!$Z1618/Revisión_Avance_Periodo!$Y1618,0)</f>
        <v>0</v>
      </c>
      <c r="AK1618" s="126"/>
      <c r="AL1618" s="127"/>
      <c r="AM1618" s="125"/>
      <c r="AN1618" s="125"/>
      <c r="AO1618" s="128"/>
      <c r="AP1618" s="129"/>
    </row>
    <row r="1619" spans="1:42" x14ac:dyDescent="0.25">
      <c r="A1619" s="97">
        <v>137</v>
      </c>
      <c r="B1619" s="435" t="e">
        <f>CONCATENATE(Revisión_Avance_Periodo!$D1619,";",Revisión_Avance_Periodo!$F1619,";",Revisión_Avance_Periodo!$L1619)</f>
        <v>#REF!</v>
      </c>
      <c r="C1619" s="435" t="e">
        <f t="shared" si="126"/>
        <v>#REF!</v>
      </c>
      <c r="D1619" s="123" t="e">
        <f>VLOOKUP($A1619,#REF!,3,FALSE)</f>
        <v>#REF!</v>
      </c>
      <c r="E1619" s="436" t="e">
        <f>VLOOKUP($A1619,#REF!,4,FALSE)</f>
        <v>#REF!</v>
      </c>
      <c r="F1619" s="103" t="e">
        <f>VLOOKUP($A1619,#REF!,5,FALSE)</f>
        <v>#REF!</v>
      </c>
      <c r="G1619" s="98" t="e">
        <f>VLOOKUP($A1619,#REF!,8,FALSE)</f>
        <v>#REF!</v>
      </c>
      <c r="H1619" s="93" t="e">
        <f>VLOOKUP($A1619,#REF!,7,FALSE)</f>
        <v>#REF!</v>
      </c>
      <c r="I1619" s="438" t="e">
        <f>VLOOKUP($A1619,#REF!,10,FALSE)</f>
        <v>#REF!</v>
      </c>
      <c r="J1619" s="98" t="e">
        <f>VLOOKUP($A1619,#REF!,11,FALSE)</f>
        <v>#REF!</v>
      </c>
      <c r="K1619" s="114" t="e">
        <f>VLOOKUP($A1619,#REF!,12,FALSE)</f>
        <v>#REF!</v>
      </c>
      <c r="L1619" s="98" t="e">
        <f>VLOOKUP($A1619,#REF!,13,FALSE)</f>
        <v>#REF!</v>
      </c>
      <c r="M1619" s="438" t="e">
        <f>VLOOKUP($A1619,#REF!,14,FALSE)</f>
        <v>#REF!</v>
      </c>
      <c r="N1619" s="103" t="e">
        <f>VLOOKUP($A1619,#REF!,15,FALSE)</f>
        <v>#REF!</v>
      </c>
      <c r="O1619" s="103" t="e">
        <f>VLOOKUP($A1619,#REF!,18,FALSE)</f>
        <v>#REF!</v>
      </c>
      <c r="P1619" s="93" t="e">
        <f>VLOOKUP($A1619,#REF!,41,FALSE)</f>
        <v>#REF!</v>
      </c>
      <c r="Q1619" s="115" t="e">
        <f>VLOOKUP(Revisión_Avance_Periodo!$L1619,#REF!,30,FALSE)</f>
        <v>#REF!</v>
      </c>
      <c r="R1619" s="116">
        <v>2019</v>
      </c>
      <c r="S1619" s="196">
        <v>43768</v>
      </c>
      <c r="T1619" s="124" t="s">
        <v>77</v>
      </c>
      <c r="U1619" s="117" t="e">
        <f>INDEX(#REF!,MATCH(Revisión_Avance_Periodo!$L1619,#REF!,0),MATCH(Revisión_Avance_Periodo!$T1619,#REF!,0))</f>
        <v>#REF!</v>
      </c>
      <c r="V1619" s="117" t="e">
        <f>INDEX(#REF!,MATCH(Revisión_Avance_Periodo!$L1619,#REF!,0),MATCH(Revisión_Avance_Periodo!$T1619,#REF!,0))</f>
        <v>#REF!</v>
      </c>
      <c r="W1619" s="130" t="e">
        <f t="shared" si="127"/>
        <v>#REF!</v>
      </c>
      <c r="X1619" s="124" t="e">
        <f>VLOOKUP(W1619,Tabla_Estado_Meta_OAP_2019[#All],3,TRUE)</f>
        <v>#REF!</v>
      </c>
      <c r="Y1619" s="150" t="e">
        <f>SUBTOTAL(9,$U$206:$U1619)</f>
        <v>#REF!</v>
      </c>
      <c r="Z1619" s="159" t="e">
        <f>SUBTOTAL(9,$V$206:$V1619)</f>
        <v>#REF!</v>
      </c>
      <c r="AA1619" s="159">
        <f>IFERROR(+Revisión_Avance_Periodo!$Z1619/Revisión_Avance_Periodo!$Y1619,0)</f>
        <v>0</v>
      </c>
      <c r="AB1619" s="126"/>
      <c r="AC1619" s="127"/>
      <c r="AD1619" s="125"/>
      <c r="AE1619" s="125"/>
      <c r="AF1619" s="128"/>
      <c r="AG1619" s="129"/>
      <c r="AH1619" s="150" t="e">
        <f>SUBTOTAL(9,$U$1610:$U1619)</f>
        <v>#REF!</v>
      </c>
      <c r="AI1619" s="159" t="e">
        <f>SUBTOTAL(9,$V$1610:$V1619)</f>
        <v>#REF!</v>
      </c>
      <c r="AJ1619" s="159">
        <f>IFERROR(+Revisión_Avance_Periodo!$Z1619/Revisión_Avance_Periodo!$Y1619,0)</f>
        <v>0</v>
      </c>
      <c r="AK1619" s="126"/>
      <c r="AL1619" s="127"/>
      <c r="AM1619" s="125"/>
      <c r="AN1619" s="125"/>
      <c r="AO1619" s="128"/>
      <c r="AP1619" s="129"/>
    </row>
    <row r="1620" spans="1:42" x14ac:dyDescent="0.25">
      <c r="A1620" s="92">
        <v>137</v>
      </c>
      <c r="B1620" s="435" t="e">
        <f>CONCATENATE(Revisión_Avance_Periodo!$D1620,";",Revisión_Avance_Periodo!$F1620,";",Revisión_Avance_Periodo!$L1620)</f>
        <v>#REF!</v>
      </c>
      <c r="C1620" s="435" t="e">
        <f t="shared" si="126"/>
        <v>#REF!</v>
      </c>
      <c r="D1620" s="114" t="e">
        <f>VLOOKUP($A1620,#REF!,3,FALSE)</f>
        <v>#REF!</v>
      </c>
      <c r="E1620" s="436" t="e">
        <f>VLOOKUP($A1620,#REF!,4,FALSE)</f>
        <v>#REF!</v>
      </c>
      <c r="F1620" s="102" t="e">
        <f>VLOOKUP($A1620,#REF!,5,FALSE)</f>
        <v>#REF!</v>
      </c>
      <c r="G1620" s="93" t="e">
        <f>VLOOKUP($A1620,#REF!,8,FALSE)</f>
        <v>#REF!</v>
      </c>
      <c r="H1620" s="93" t="e">
        <f>VLOOKUP($A1620,#REF!,7,FALSE)</f>
        <v>#REF!</v>
      </c>
      <c r="I1620" s="438" t="e">
        <f>VLOOKUP($A1620,#REF!,10,FALSE)</f>
        <v>#REF!</v>
      </c>
      <c r="J1620" s="93" t="e">
        <f>VLOOKUP($A1620,#REF!,11,FALSE)</f>
        <v>#REF!</v>
      </c>
      <c r="K1620" s="114" t="e">
        <f>VLOOKUP($A1620,#REF!,12,FALSE)</f>
        <v>#REF!</v>
      </c>
      <c r="L1620" s="93" t="e">
        <f>VLOOKUP($A1620,#REF!,13,FALSE)</f>
        <v>#REF!</v>
      </c>
      <c r="M1620" s="438" t="e">
        <f>VLOOKUP($A1620,#REF!,14,FALSE)</f>
        <v>#REF!</v>
      </c>
      <c r="N1620" s="102" t="e">
        <f>VLOOKUP($A1620,#REF!,15,FALSE)</f>
        <v>#REF!</v>
      </c>
      <c r="O1620" s="102" t="e">
        <f>VLOOKUP($A1620,#REF!,18,FALSE)</f>
        <v>#REF!</v>
      </c>
      <c r="P1620" s="93" t="e">
        <f>VLOOKUP($A1620,#REF!,41,FALSE)</f>
        <v>#REF!</v>
      </c>
      <c r="Q1620" s="115" t="e">
        <f>VLOOKUP(Revisión_Avance_Periodo!$L1620,#REF!,30,FALSE)</f>
        <v>#REF!</v>
      </c>
      <c r="R1620" s="116">
        <v>2019</v>
      </c>
      <c r="S1620" s="196">
        <v>43799</v>
      </c>
      <c r="T1620" s="116" t="s">
        <v>78</v>
      </c>
      <c r="U1620" s="117" t="e">
        <f>INDEX(#REF!,MATCH(Revisión_Avance_Periodo!$L1620,#REF!,0),MATCH(Revisión_Avance_Periodo!$T1620,#REF!,0))</f>
        <v>#REF!</v>
      </c>
      <c r="V1620" s="117" t="e">
        <f>INDEX(#REF!,MATCH(Revisión_Avance_Periodo!$L1620,#REF!,0),MATCH(Revisión_Avance_Periodo!$T1620,#REF!,0))</f>
        <v>#REF!</v>
      </c>
      <c r="W1620" s="131" t="e">
        <f t="shared" si="127"/>
        <v>#REF!</v>
      </c>
      <c r="X1620" s="116" t="e">
        <f>VLOOKUP(W1620,Tabla_Estado_Meta_OAP_2019[#All],3,TRUE)</f>
        <v>#REF!</v>
      </c>
      <c r="Y1620" s="150" t="e">
        <f>SUBTOTAL(9,$U$206:$U1620)</f>
        <v>#REF!</v>
      </c>
      <c r="Z1620" s="159" t="e">
        <f>SUBTOTAL(9,$V$206:$V1620)</f>
        <v>#REF!</v>
      </c>
      <c r="AA1620" s="159">
        <f>IFERROR(+Revisión_Avance_Periodo!$Z1620/Revisión_Avance_Periodo!$Y1620,0)</f>
        <v>0</v>
      </c>
      <c r="AB1620" s="126"/>
      <c r="AC1620" s="127"/>
      <c r="AD1620" s="125"/>
      <c r="AE1620" s="125"/>
      <c r="AF1620" s="128"/>
      <c r="AG1620" s="129"/>
      <c r="AH1620" s="150" t="e">
        <f>SUBTOTAL(9,$U$1610:$U1620)</f>
        <v>#REF!</v>
      </c>
      <c r="AI1620" s="159" t="e">
        <f>SUBTOTAL(9,$V$1610:$V1620)</f>
        <v>#REF!</v>
      </c>
      <c r="AJ1620" s="159">
        <f>IFERROR(+Revisión_Avance_Periodo!$Z1620/Revisión_Avance_Periodo!$Y1620,0)</f>
        <v>0</v>
      </c>
      <c r="AK1620" s="126"/>
      <c r="AL1620" s="127"/>
      <c r="AM1620" s="125"/>
      <c r="AN1620" s="125"/>
      <c r="AO1620" s="128"/>
      <c r="AP1620" s="129"/>
    </row>
    <row r="1621" spans="1:42" ht="15.75" thickBot="1" x14ac:dyDescent="0.3">
      <c r="A1621" s="97">
        <v>137</v>
      </c>
      <c r="B1621" s="435" t="e">
        <f>CONCATENATE(Revisión_Avance_Periodo!$D1621,";",Revisión_Avance_Periodo!$F1621,";",Revisión_Avance_Periodo!$L1621)</f>
        <v>#REF!</v>
      </c>
      <c r="C1621" s="435" t="e">
        <f t="shared" si="126"/>
        <v>#REF!</v>
      </c>
      <c r="D1621" s="123" t="e">
        <f>VLOOKUP($A1621,#REF!,3,FALSE)</f>
        <v>#REF!</v>
      </c>
      <c r="E1621" s="436" t="e">
        <f>VLOOKUP($A1621,#REF!,4,FALSE)</f>
        <v>#REF!</v>
      </c>
      <c r="F1621" s="103" t="e">
        <f>VLOOKUP($A1621,#REF!,5,FALSE)</f>
        <v>#REF!</v>
      </c>
      <c r="G1621" s="98" t="e">
        <f>VLOOKUP($A1621,#REF!,8,FALSE)</f>
        <v>#REF!</v>
      </c>
      <c r="H1621" s="93" t="e">
        <f>VLOOKUP($A1621,#REF!,7,FALSE)</f>
        <v>#REF!</v>
      </c>
      <c r="I1621" s="438" t="e">
        <f>VLOOKUP($A1621,#REF!,10,FALSE)</f>
        <v>#REF!</v>
      </c>
      <c r="J1621" s="98" t="e">
        <f>VLOOKUP($A1621,#REF!,11,FALSE)</f>
        <v>#REF!</v>
      </c>
      <c r="K1621" s="114" t="e">
        <f>VLOOKUP($A1621,#REF!,12,FALSE)</f>
        <v>#REF!</v>
      </c>
      <c r="L1621" s="98" t="e">
        <f>VLOOKUP($A1621,#REF!,13,FALSE)</f>
        <v>#REF!</v>
      </c>
      <c r="M1621" s="438" t="e">
        <f>VLOOKUP($A1621,#REF!,14,FALSE)</f>
        <v>#REF!</v>
      </c>
      <c r="N1621" s="103" t="e">
        <f>VLOOKUP($A1621,#REF!,15,FALSE)</f>
        <v>#REF!</v>
      </c>
      <c r="O1621" s="103" t="e">
        <f>VLOOKUP($A1621,#REF!,18,FALSE)</f>
        <v>#REF!</v>
      </c>
      <c r="P1621" s="93" t="e">
        <f>VLOOKUP($A1621,#REF!,41,FALSE)</f>
        <v>#REF!</v>
      </c>
      <c r="Q1621" s="115" t="e">
        <f>VLOOKUP(Revisión_Avance_Periodo!$L1621,#REF!,30,FALSE)</f>
        <v>#REF!</v>
      </c>
      <c r="R1621" s="116">
        <v>2019</v>
      </c>
      <c r="S1621" s="196">
        <v>43829</v>
      </c>
      <c r="T1621" s="124" t="s">
        <v>79</v>
      </c>
      <c r="U1621" s="117" t="e">
        <f>INDEX(#REF!,MATCH(Revisión_Avance_Periodo!$L1621,#REF!,0),MATCH(Revisión_Avance_Periodo!$T1621,#REF!,0))</f>
        <v>#REF!</v>
      </c>
      <c r="V1621" s="117" t="e">
        <f>INDEX(#REF!,MATCH(Revisión_Avance_Periodo!$L1621,#REF!,0),MATCH(Revisión_Avance_Periodo!$T1621,#REF!,0))</f>
        <v>#REF!</v>
      </c>
      <c r="W1621" s="130" t="e">
        <f t="shared" si="127"/>
        <v>#REF!</v>
      </c>
      <c r="X1621" s="124" t="e">
        <f>VLOOKUP(W1621,Tabla_Estado_Meta_OAP_2019[#All],3,TRUE)</f>
        <v>#REF!</v>
      </c>
      <c r="Y1621" s="150" t="e">
        <f>SUBTOTAL(9,$U$206:$U1621)</f>
        <v>#REF!</v>
      </c>
      <c r="Z1621" s="159" t="e">
        <f>SUBTOTAL(9,$V$206:$V1621)</f>
        <v>#REF!</v>
      </c>
      <c r="AA1621" s="159">
        <f>IFERROR(+Revisión_Avance_Periodo!$Z1621/Revisión_Avance_Periodo!$Y1621,0)</f>
        <v>0</v>
      </c>
      <c r="AB1621" s="126"/>
      <c r="AC1621" s="127"/>
      <c r="AD1621" s="125"/>
      <c r="AE1621" s="125"/>
      <c r="AF1621" s="128"/>
      <c r="AG1621" s="129"/>
      <c r="AH1621" s="150" t="e">
        <f>SUBTOTAL(9,$U$1610:$U1621)</f>
        <v>#REF!</v>
      </c>
      <c r="AI1621" s="159" t="e">
        <f>SUBTOTAL(9,$V$1610:$V1621)</f>
        <v>#REF!</v>
      </c>
      <c r="AJ1621" s="159">
        <f>IFERROR(+Revisión_Avance_Periodo!$Z1621/Revisión_Avance_Periodo!$Y1621,0)</f>
        <v>0</v>
      </c>
      <c r="AK1621" s="126"/>
      <c r="AL1621" s="127"/>
      <c r="AM1621" s="125"/>
      <c r="AN1621" s="125"/>
      <c r="AO1621" s="128"/>
      <c r="AP1621" s="129"/>
    </row>
    <row r="1622" spans="1:42" x14ac:dyDescent="0.25">
      <c r="A1622" s="92">
        <v>138</v>
      </c>
      <c r="B1622" s="435" t="e">
        <f>CONCATENATE(Revisión_Avance_Periodo!$D1622,";",Revisión_Avance_Periodo!$F1622,";",Revisión_Avance_Periodo!$L1622)</f>
        <v>#REF!</v>
      </c>
      <c r="C1622" s="435" t="e">
        <f t="shared" si="126"/>
        <v>#REF!</v>
      </c>
      <c r="D1622" s="114" t="e">
        <f>VLOOKUP($A1622,#REF!,3,FALSE)</f>
        <v>#REF!</v>
      </c>
      <c r="E1622" s="436" t="e">
        <f>VLOOKUP($A1622,#REF!,4,FALSE)</f>
        <v>#REF!</v>
      </c>
      <c r="F1622" s="102" t="e">
        <f>VLOOKUP($A1622,#REF!,5,FALSE)</f>
        <v>#REF!</v>
      </c>
      <c r="G1622" s="93" t="e">
        <f>VLOOKUP($A1622,#REF!,8,FALSE)</f>
        <v>#REF!</v>
      </c>
      <c r="H1622" s="93" t="e">
        <f>VLOOKUP($A1622,#REF!,7,FALSE)</f>
        <v>#REF!</v>
      </c>
      <c r="I1622" s="438" t="e">
        <f>VLOOKUP($A1622,#REF!,10,FALSE)</f>
        <v>#REF!</v>
      </c>
      <c r="J1622" s="93" t="e">
        <f>VLOOKUP($A1622,#REF!,11,FALSE)</f>
        <v>#REF!</v>
      </c>
      <c r="K1622" s="114" t="e">
        <f>VLOOKUP($A1622,#REF!,12,FALSE)</f>
        <v>#REF!</v>
      </c>
      <c r="L1622" s="93" t="e">
        <f>VLOOKUP($A1622,#REF!,13,FALSE)</f>
        <v>#REF!</v>
      </c>
      <c r="M1622" s="438" t="e">
        <f>VLOOKUP($A1622,#REF!,14,FALSE)</f>
        <v>#REF!</v>
      </c>
      <c r="N1622" s="102" t="e">
        <f>VLOOKUP($A1622,#REF!,15,FALSE)</f>
        <v>#REF!</v>
      </c>
      <c r="O1622" s="102" t="e">
        <f>VLOOKUP($A1622,#REF!,18,FALSE)</f>
        <v>#REF!</v>
      </c>
      <c r="P1622" s="93" t="e">
        <f>VLOOKUP($A1622,#REF!,41,FALSE)</f>
        <v>#REF!</v>
      </c>
      <c r="Q1622" s="115" t="e">
        <f>VLOOKUP(Revisión_Avance_Periodo!$L1622,#REF!,30,FALSE)</f>
        <v>#REF!</v>
      </c>
      <c r="R1622" s="116">
        <v>2019</v>
      </c>
      <c r="S1622" s="196">
        <v>43495</v>
      </c>
      <c r="T1622" s="116" t="s">
        <v>68</v>
      </c>
      <c r="U1622" s="117" t="e">
        <f>INDEX(#REF!,MATCH(Revisión_Avance_Periodo!$L1622,#REF!,0),MATCH(Revisión_Avance_Periodo!$T1622,#REF!,0))</f>
        <v>#REF!</v>
      </c>
      <c r="V1622" s="117" t="e">
        <f>INDEX(#REF!,MATCH(Revisión_Avance_Periodo!$L1622,#REF!,0),MATCH(Revisión_Avance_Periodo!$T1622,#REF!,0))</f>
        <v>#REF!</v>
      </c>
      <c r="W1622" s="131" t="e">
        <f t="shared" si="127"/>
        <v>#REF!</v>
      </c>
      <c r="X1622" s="116" t="e">
        <f>VLOOKUP(W1622,Tabla_Estado_Meta_OAP_2019[#All],3,TRUE)</f>
        <v>#REF!</v>
      </c>
      <c r="Y1622" s="148" t="e">
        <f>SUBTOTAL(9,$U$206:$U1622)</f>
        <v>#REF!</v>
      </c>
      <c r="Z1622" s="162" t="e">
        <f>SUBTOTAL(9,$V$206:$V1622)</f>
        <v>#REF!</v>
      </c>
      <c r="AA1622" s="162">
        <f>IFERROR(+Revisión_Avance_Periodo!$Z1622/Revisión_Avance_Periodo!$Y1622,0)</f>
        <v>0</v>
      </c>
      <c r="AB1622" s="448" t="e">
        <f>SUBTOTAL(9,U1622:U1633)</f>
        <v>#REF!</v>
      </c>
      <c r="AC1622" s="449" t="e">
        <f>SUBTOTAL(9,V1622:V1633)</f>
        <v>#REF!</v>
      </c>
      <c r="AD1622" s="119" t="e">
        <f>+AC1622/AB1622</f>
        <v>#REF!</v>
      </c>
      <c r="AE1622" s="119" t="e">
        <f>100%-Revisión_Avance_Periodo!$AD1622</f>
        <v>#REF!</v>
      </c>
      <c r="AF1622" s="121" t="e">
        <f>VLOOKUP(AD1622,Tabla_Estado_Meta_OAP_2019[],3,TRUE)</f>
        <v>#REF!</v>
      </c>
      <c r="AG1622" s="122" t="e">
        <f>Revisión_Avance_Periodo!$AD1622*Revisión_Avance_Periodo!$Q1622</f>
        <v>#REF!</v>
      </c>
      <c r="AH1622" s="148" t="e">
        <f>SUBTOTAL(9,$U$1622:$U1622)</f>
        <v>#REF!</v>
      </c>
      <c r="AI1622" s="162" t="e">
        <f>SUBTOTAL(9,$V$1622:$V1622)</f>
        <v>#REF!</v>
      </c>
      <c r="AJ1622" s="162">
        <f>IFERROR(+Revisión_Avance_Periodo!$Z1622/Revisión_Avance_Periodo!$Y1622,0)</f>
        <v>0</v>
      </c>
      <c r="AK1622" s="448" t="e">
        <f>SUBTOTAL(9,AD1622:AD1633)</f>
        <v>#REF!</v>
      </c>
      <c r="AL1622" s="449" t="e">
        <f>SUBTOTAL(9,AE1622:AE1633)</f>
        <v>#REF!</v>
      </c>
      <c r="AM1622" s="119" t="e">
        <f>+AL1622/AK1622</f>
        <v>#REF!</v>
      </c>
      <c r="AN1622" s="119" t="e">
        <f>100%-Revisión_Avance_Periodo!$AD1622</f>
        <v>#REF!</v>
      </c>
      <c r="AO1622" s="121" t="e">
        <f>VLOOKUP(AM1622,Tabla_Estado_Meta_OAP_2019[],3,TRUE)</f>
        <v>#REF!</v>
      </c>
      <c r="AP1622" s="122" t="e">
        <f>Revisión_Avance_Periodo!$AD1622*Revisión_Avance_Periodo!$Q1622</f>
        <v>#REF!</v>
      </c>
    </row>
    <row r="1623" spans="1:42" x14ac:dyDescent="0.25">
      <c r="A1623" s="97">
        <v>138</v>
      </c>
      <c r="B1623" s="435" t="e">
        <f>CONCATENATE(Revisión_Avance_Periodo!$D1623,";",Revisión_Avance_Periodo!$F1623,";",Revisión_Avance_Periodo!$L1623)</f>
        <v>#REF!</v>
      </c>
      <c r="C1623" s="435" t="e">
        <f t="shared" si="126"/>
        <v>#REF!</v>
      </c>
      <c r="D1623" s="123" t="e">
        <f>VLOOKUP($A1623,#REF!,3,FALSE)</f>
        <v>#REF!</v>
      </c>
      <c r="E1623" s="436" t="e">
        <f>VLOOKUP($A1623,#REF!,4,FALSE)</f>
        <v>#REF!</v>
      </c>
      <c r="F1623" s="103" t="e">
        <f>VLOOKUP($A1623,#REF!,5,FALSE)</f>
        <v>#REF!</v>
      </c>
      <c r="G1623" s="98" t="e">
        <f>VLOOKUP($A1623,#REF!,8,FALSE)</f>
        <v>#REF!</v>
      </c>
      <c r="H1623" s="93" t="e">
        <f>VLOOKUP($A1623,#REF!,7,FALSE)</f>
        <v>#REF!</v>
      </c>
      <c r="I1623" s="438" t="e">
        <f>VLOOKUP($A1623,#REF!,10,FALSE)</f>
        <v>#REF!</v>
      </c>
      <c r="J1623" s="98" t="e">
        <f>VLOOKUP($A1623,#REF!,11,FALSE)</f>
        <v>#REF!</v>
      </c>
      <c r="K1623" s="114" t="e">
        <f>VLOOKUP($A1623,#REF!,12,FALSE)</f>
        <v>#REF!</v>
      </c>
      <c r="L1623" s="98" t="e">
        <f>VLOOKUP($A1623,#REF!,13,FALSE)</f>
        <v>#REF!</v>
      </c>
      <c r="M1623" s="438" t="e">
        <f>VLOOKUP($A1623,#REF!,14,FALSE)</f>
        <v>#REF!</v>
      </c>
      <c r="N1623" s="103" t="e">
        <f>VLOOKUP($A1623,#REF!,15,FALSE)</f>
        <v>#REF!</v>
      </c>
      <c r="O1623" s="103" t="e">
        <f>VLOOKUP($A1623,#REF!,18,FALSE)</f>
        <v>#REF!</v>
      </c>
      <c r="P1623" s="93" t="e">
        <f>VLOOKUP($A1623,#REF!,41,FALSE)</f>
        <v>#REF!</v>
      </c>
      <c r="Q1623" s="115" t="e">
        <f>VLOOKUP(Revisión_Avance_Periodo!$L1623,#REF!,30,FALSE)</f>
        <v>#REF!</v>
      </c>
      <c r="R1623" s="116">
        <v>2019</v>
      </c>
      <c r="S1623" s="196">
        <v>43524</v>
      </c>
      <c r="T1623" s="124" t="s">
        <v>69</v>
      </c>
      <c r="U1623" s="117" t="e">
        <f>INDEX(#REF!,MATCH(Revisión_Avance_Periodo!$L1623,#REF!,0),MATCH(Revisión_Avance_Periodo!$T1623,#REF!,0))</f>
        <v>#REF!</v>
      </c>
      <c r="V1623" s="117" t="e">
        <f>INDEX(#REF!,MATCH(Revisión_Avance_Periodo!$L1623,#REF!,0),MATCH(Revisión_Avance_Periodo!$T1623,#REF!,0))</f>
        <v>#REF!</v>
      </c>
      <c r="W1623" s="130" t="e">
        <f t="shared" si="127"/>
        <v>#REF!</v>
      </c>
      <c r="X1623" s="124" t="e">
        <f>VLOOKUP(W1623,Tabla_Estado_Meta_OAP_2019[#All],3,TRUE)</f>
        <v>#REF!</v>
      </c>
      <c r="Y1623" s="150" t="e">
        <f>SUBTOTAL(9,$U$206:$U1623)</f>
        <v>#REF!</v>
      </c>
      <c r="Z1623" s="159" t="e">
        <f>SUBTOTAL(9,$V$206:$V1623)</f>
        <v>#REF!</v>
      </c>
      <c r="AA1623" s="159">
        <f>IFERROR(+Revisión_Avance_Periodo!$Z1623/Revisión_Avance_Periodo!$Y1623,0)</f>
        <v>0</v>
      </c>
      <c r="AB1623" s="126"/>
      <c r="AC1623" s="127"/>
      <c r="AD1623" s="125"/>
      <c r="AE1623" s="125"/>
      <c r="AF1623" s="128"/>
      <c r="AG1623" s="129"/>
      <c r="AH1623" s="150" t="e">
        <f>SUBTOTAL(9,$U$1622:$U1623)</f>
        <v>#REF!</v>
      </c>
      <c r="AI1623" s="159" t="e">
        <f>SUBTOTAL(9,$V$1622:$V1623)</f>
        <v>#REF!</v>
      </c>
      <c r="AJ1623" s="159">
        <f>IFERROR(+Revisión_Avance_Periodo!$Z1623/Revisión_Avance_Periodo!$Y1623,0)</f>
        <v>0</v>
      </c>
      <c r="AK1623" s="126"/>
      <c r="AL1623" s="127"/>
      <c r="AM1623" s="125"/>
      <c r="AN1623" s="125"/>
      <c r="AO1623" s="128"/>
      <c r="AP1623" s="129"/>
    </row>
    <row r="1624" spans="1:42" x14ac:dyDescent="0.25">
      <c r="A1624" s="92">
        <v>138</v>
      </c>
      <c r="B1624" s="435" t="e">
        <f>CONCATENATE(Revisión_Avance_Periodo!$D1624,";",Revisión_Avance_Periodo!$F1624,";",Revisión_Avance_Periodo!$L1624)</f>
        <v>#REF!</v>
      </c>
      <c r="C1624" s="435" t="e">
        <f t="shared" si="126"/>
        <v>#REF!</v>
      </c>
      <c r="D1624" s="114" t="e">
        <f>VLOOKUP($A1624,#REF!,3,FALSE)</f>
        <v>#REF!</v>
      </c>
      <c r="E1624" s="436" t="e">
        <f>VLOOKUP($A1624,#REF!,4,FALSE)</f>
        <v>#REF!</v>
      </c>
      <c r="F1624" s="102" t="e">
        <f>VLOOKUP($A1624,#REF!,5,FALSE)</f>
        <v>#REF!</v>
      </c>
      <c r="G1624" s="93" t="e">
        <f>VLOOKUP($A1624,#REF!,8,FALSE)</f>
        <v>#REF!</v>
      </c>
      <c r="H1624" s="93" t="e">
        <f>VLOOKUP($A1624,#REF!,7,FALSE)</f>
        <v>#REF!</v>
      </c>
      <c r="I1624" s="438" t="e">
        <f>VLOOKUP($A1624,#REF!,10,FALSE)</f>
        <v>#REF!</v>
      </c>
      <c r="J1624" s="93" t="e">
        <f>VLOOKUP($A1624,#REF!,11,FALSE)</f>
        <v>#REF!</v>
      </c>
      <c r="K1624" s="114" t="e">
        <f>VLOOKUP($A1624,#REF!,12,FALSE)</f>
        <v>#REF!</v>
      </c>
      <c r="L1624" s="93" t="e">
        <f>VLOOKUP($A1624,#REF!,13,FALSE)</f>
        <v>#REF!</v>
      </c>
      <c r="M1624" s="438" t="e">
        <f>VLOOKUP($A1624,#REF!,14,FALSE)</f>
        <v>#REF!</v>
      </c>
      <c r="N1624" s="102" t="e">
        <f>VLOOKUP($A1624,#REF!,15,FALSE)</f>
        <v>#REF!</v>
      </c>
      <c r="O1624" s="102" t="e">
        <f>VLOOKUP($A1624,#REF!,18,FALSE)</f>
        <v>#REF!</v>
      </c>
      <c r="P1624" s="93" t="e">
        <f>VLOOKUP($A1624,#REF!,41,FALSE)</f>
        <v>#REF!</v>
      </c>
      <c r="Q1624" s="115" t="e">
        <f>VLOOKUP(Revisión_Avance_Periodo!$L1624,#REF!,30,FALSE)</f>
        <v>#REF!</v>
      </c>
      <c r="R1624" s="116">
        <v>2019</v>
      </c>
      <c r="S1624" s="196">
        <v>43554</v>
      </c>
      <c r="T1624" s="116" t="s">
        <v>70</v>
      </c>
      <c r="U1624" s="117" t="e">
        <f>INDEX(#REF!,MATCH(Revisión_Avance_Periodo!$L1624,#REF!,0),MATCH(Revisión_Avance_Periodo!$T1624,#REF!,0))</f>
        <v>#REF!</v>
      </c>
      <c r="V1624" s="117" t="e">
        <f>INDEX(#REF!,MATCH(Revisión_Avance_Periodo!$L1624,#REF!,0),MATCH(Revisión_Avance_Periodo!$T1624,#REF!,0))</f>
        <v>#REF!</v>
      </c>
      <c r="W1624" s="131" t="e">
        <f t="shared" si="127"/>
        <v>#REF!</v>
      </c>
      <c r="X1624" s="116" t="e">
        <f>VLOOKUP(W1624,Tabla_Estado_Meta_OAP_2019[#All],3,TRUE)</f>
        <v>#REF!</v>
      </c>
      <c r="Y1624" s="150" t="e">
        <f>SUBTOTAL(9,$U$206:$U1624)</f>
        <v>#REF!</v>
      </c>
      <c r="Z1624" s="159" t="e">
        <f>SUBTOTAL(9,$V$206:$V1624)</f>
        <v>#REF!</v>
      </c>
      <c r="AA1624" s="159">
        <f>IFERROR(+Revisión_Avance_Periodo!$Z1624/Revisión_Avance_Periodo!$Y1624,0)</f>
        <v>0</v>
      </c>
      <c r="AB1624" s="126"/>
      <c r="AC1624" s="127"/>
      <c r="AD1624" s="125"/>
      <c r="AE1624" s="125"/>
      <c r="AF1624" s="128"/>
      <c r="AG1624" s="129"/>
      <c r="AH1624" s="150" t="e">
        <f>SUBTOTAL(9,$U$1622:$U1624)</f>
        <v>#REF!</v>
      </c>
      <c r="AI1624" s="159" t="e">
        <f>SUBTOTAL(9,$V$1622:$V1624)</f>
        <v>#REF!</v>
      </c>
      <c r="AJ1624" s="159">
        <f>IFERROR(+Revisión_Avance_Periodo!$Z1624/Revisión_Avance_Periodo!$Y1624,0)</f>
        <v>0</v>
      </c>
      <c r="AK1624" s="126"/>
      <c r="AL1624" s="127"/>
      <c r="AM1624" s="125"/>
      <c r="AN1624" s="125"/>
      <c r="AO1624" s="128"/>
      <c r="AP1624" s="129"/>
    </row>
    <row r="1625" spans="1:42" x14ac:dyDescent="0.25">
      <c r="A1625" s="97">
        <v>138</v>
      </c>
      <c r="B1625" s="435" t="e">
        <f>CONCATENATE(Revisión_Avance_Periodo!$D1625,";",Revisión_Avance_Periodo!$F1625,";",Revisión_Avance_Periodo!$L1625)</f>
        <v>#REF!</v>
      </c>
      <c r="C1625" s="435" t="e">
        <f t="shared" si="126"/>
        <v>#REF!</v>
      </c>
      <c r="D1625" s="123" t="e">
        <f>VLOOKUP($A1625,#REF!,3,FALSE)</f>
        <v>#REF!</v>
      </c>
      <c r="E1625" s="436" t="e">
        <f>VLOOKUP($A1625,#REF!,4,FALSE)</f>
        <v>#REF!</v>
      </c>
      <c r="F1625" s="103" t="e">
        <f>VLOOKUP($A1625,#REF!,5,FALSE)</f>
        <v>#REF!</v>
      </c>
      <c r="G1625" s="98" t="e">
        <f>VLOOKUP($A1625,#REF!,8,FALSE)</f>
        <v>#REF!</v>
      </c>
      <c r="H1625" s="93" t="e">
        <f>VLOOKUP($A1625,#REF!,7,FALSE)</f>
        <v>#REF!</v>
      </c>
      <c r="I1625" s="438" t="e">
        <f>VLOOKUP($A1625,#REF!,10,FALSE)</f>
        <v>#REF!</v>
      </c>
      <c r="J1625" s="98" t="e">
        <f>VLOOKUP($A1625,#REF!,11,FALSE)</f>
        <v>#REF!</v>
      </c>
      <c r="K1625" s="114" t="e">
        <f>VLOOKUP($A1625,#REF!,12,FALSE)</f>
        <v>#REF!</v>
      </c>
      <c r="L1625" s="98" t="e">
        <f>VLOOKUP($A1625,#REF!,13,FALSE)</f>
        <v>#REF!</v>
      </c>
      <c r="M1625" s="438" t="e">
        <f>VLOOKUP($A1625,#REF!,14,FALSE)</f>
        <v>#REF!</v>
      </c>
      <c r="N1625" s="103" t="e">
        <f>VLOOKUP($A1625,#REF!,15,FALSE)</f>
        <v>#REF!</v>
      </c>
      <c r="O1625" s="103" t="e">
        <f>VLOOKUP($A1625,#REF!,18,FALSE)</f>
        <v>#REF!</v>
      </c>
      <c r="P1625" s="93" t="e">
        <f>VLOOKUP($A1625,#REF!,41,FALSE)</f>
        <v>#REF!</v>
      </c>
      <c r="Q1625" s="115" t="e">
        <f>VLOOKUP(Revisión_Avance_Periodo!$L1625,#REF!,30,FALSE)</f>
        <v>#REF!</v>
      </c>
      <c r="R1625" s="116">
        <v>2019</v>
      </c>
      <c r="S1625" s="196">
        <v>43585</v>
      </c>
      <c r="T1625" s="124" t="s">
        <v>71</v>
      </c>
      <c r="U1625" s="117" t="e">
        <f>INDEX(#REF!,MATCH(Revisión_Avance_Periodo!$L1625,#REF!,0),MATCH(Revisión_Avance_Periodo!$T1625,#REF!,0))</f>
        <v>#REF!</v>
      </c>
      <c r="V1625" s="117" t="e">
        <f>INDEX(#REF!,MATCH(Revisión_Avance_Periodo!$L1625,#REF!,0),MATCH(Revisión_Avance_Periodo!$T1625,#REF!,0))</f>
        <v>#REF!</v>
      </c>
      <c r="W1625" s="130" t="e">
        <f t="shared" si="127"/>
        <v>#REF!</v>
      </c>
      <c r="X1625" s="124" t="e">
        <f>VLOOKUP(W1625,Tabla_Estado_Meta_OAP_2019[#All],3,TRUE)</f>
        <v>#REF!</v>
      </c>
      <c r="Y1625" s="150" t="e">
        <f>SUBTOTAL(9,$U$206:$U1625)</f>
        <v>#REF!</v>
      </c>
      <c r="Z1625" s="159" t="e">
        <f>SUBTOTAL(9,$V$206:$V1625)</f>
        <v>#REF!</v>
      </c>
      <c r="AA1625" s="159">
        <f>IFERROR(+Revisión_Avance_Periodo!$Z1625/Revisión_Avance_Periodo!$Y1625,0)</f>
        <v>0</v>
      </c>
      <c r="AB1625" s="126"/>
      <c r="AC1625" s="127"/>
      <c r="AD1625" s="125"/>
      <c r="AE1625" s="125"/>
      <c r="AF1625" s="128"/>
      <c r="AG1625" s="129"/>
      <c r="AH1625" s="150" t="e">
        <f>SUBTOTAL(9,$U$1622:$U1625)</f>
        <v>#REF!</v>
      </c>
      <c r="AI1625" s="159" t="e">
        <f>SUBTOTAL(9,$V$1622:$V1625)</f>
        <v>#REF!</v>
      </c>
      <c r="AJ1625" s="159">
        <f>IFERROR(+Revisión_Avance_Periodo!$Z1625/Revisión_Avance_Periodo!$Y1625,0)</f>
        <v>0</v>
      </c>
      <c r="AK1625" s="126"/>
      <c r="AL1625" s="127"/>
      <c r="AM1625" s="125"/>
      <c r="AN1625" s="125"/>
      <c r="AO1625" s="128"/>
      <c r="AP1625" s="129"/>
    </row>
    <row r="1626" spans="1:42" x14ac:dyDescent="0.25">
      <c r="A1626" s="92">
        <v>138</v>
      </c>
      <c r="B1626" s="435" t="e">
        <f>CONCATENATE(Revisión_Avance_Periodo!$D1626,";",Revisión_Avance_Periodo!$F1626,";",Revisión_Avance_Periodo!$L1626)</f>
        <v>#REF!</v>
      </c>
      <c r="C1626" s="435" t="e">
        <f t="shared" si="126"/>
        <v>#REF!</v>
      </c>
      <c r="D1626" s="114" t="e">
        <f>VLOOKUP($A1626,#REF!,3,FALSE)</f>
        <v>#REF!</v>
      </c>
      <c r="E1626" s="436" t="e">
        <f>VLOOKUP($A1626,#REF!,4,FALSE)</f>
        <v>#REF!</v>
      </c>
      <c r="F1626" s="102" t="e">
        <f>VLOOKUP($A1626,#REF!,5,FALSE)</f>
        <v>#REF!</v>
      </c>
      <c r="G1626" s="93" t="e">
        <f>VLOOKUP($A1626,#REF!,8,FALSE)</f>
        <v>#REF!</v>
      </c>
      <c r="H1626" s="93" t="e">
        <f>VLOOKUP($A1626,#REF!,7,FALSE)</f>
        <v>#REF!</v>
      </c>
      <c r="I1626" s="438" t="e">
        <f>VLOOKUP($A1626,#REF!,10,FALSE)</f>
        <v>#REF!</v>
      </c>
      <c r="J1626" s="93" t="e">
        <f>VLOOKUP($A1626,#REF!,11,FALSE)</f>
        <v>#REF!</v>
      </c>
      <c r="K1626" s="114" t="e">
        <f>VLOOKUP($A1626,#REF!,12,FALSE)</f>
        <v>#REF!</v>
      </c>
      <c r="L1626" s="93" t="e">
        <f>VLOOKUP($A1626,#REF!,13,FALSE)</f>
        <v>#REF!</v>
      </c>
      <c r="M1626" s="438" t="e">
        <f>VLOOKUP($A1626,#REF!,14,FALSE)</f>
        <v>#REF!</v>
      </c>
      <c r="N1626" s="102" t="e">
        <f>VLOOKUP($A1626,#REF!,15,FALSE)</f>
        <v>#REF!</v>
      </c>
      <c r="O1626" s="102" t="e">
        <f>VLOOKUP($A1626,#REF!,18,FALSE)</f>
        <v>#REF!</v>
      </c>
      <c r="P1626" s="93" t="e">
        <f>VLOOKUP($A1626,#REF!,41,FALSE)</f>
        <v>#REF!</v>
      </c>
      <c r="Q1626" s="115" t="e">
        <f>VLOOKUP(Revisión_Avance_Periodo!$L1626,#REF!,30,FALSE)</f>
        <v>#REF!</v>
      </c>
      <c r="R1626" s="116">
        <v>2019</v>
      </c>
      <c r="S1626" s="196">
        <v>43615</v>
      </c>
      <c r="T1626" s="116" t="s">
        <v>72</v>
      </c>
      <c r="U1626" s="117" t="e">
        <f>INDEX(#REF!,MATCH(Revisión_Avance_Periodo!$L1626,#REF!,0),MATCH(Revisión_Avance_Periodo!$T1626,#REF!,0))</f>
        <v>#REF!</v>
      </c>
      <c r="V1626" s="117" t="e">
        <f>INDEX(#REF!,MATCH(Revisión_Avance_Periodo!$L1626,#REF!,0),MATCH(Revisión_Avance_Periodo!$T1626,#REF!,0))</f>
        <v>#REF!</v>
      </c>
      <c r="W1626" s="131" t="e">
        <f t="shared" si="127"/>
        <v>#REF!</v>
      </c>
      <c r="X1626" s="116" t="e">
        <f>VLOOKUP(W1626,Tabla_Estado_Meta_OAP_2019[#All],3,TRUE)</f>
        <v>#REF!</v>
      </c>
      <c r="Y1626" s="150" t="e">
        <f>SUBTOTAL(9,$U$206:$U1626)</f>
        <v>#REF!</v>
      </c>
      <c r="Z1626" s="159" t="e">
        <f>SUBTOTAL(9,$V$206:$V1626)</f>
        <v>#REF!</v>
      </c>
      <c r="AA1626" s="159">
        <f>IFERROR(+Revisión_Avance_Periodo!$Z1626/Revisión_Avance_Periodo!$Y1626,0)</f>
        <v>0</v>
      </c>
      <c r="AB1626" s="126"/>
      <c r="AC1626" s="127"/>
      <c r="AD1626" s="125"/>
      <c r="AE1626" s="125"/>
      <c r="AF1626" s="128"/>
      <c r="AG1626" s="129"/>
      <c r="AH1626" s="150" t="e">
        <f>SUBTOTAL(9,$U$1622:$U1626)</f>
        <v>#REF!</v>
      </c>
      <c r="AI1626" s="159" t="e">
        <f>SUBTOTAL(9,$V$1622:$V1626)</f>
        <v>#REF!</v>
      </c>
      <c r="AJ1626" s="159">
        <f>IFERROR(+Revisión_Avance_Periodo!$Z1626/Revisión_Avance_Periodo!$Y1626,0)</f>
        <v>0</v>
      </c>
      <c r="AK1626" s="126"/>
      <c r="AL1626" s="127"/>
      <c r="AM1626" s="125"/>
      <c r="AN1626" s="125"/>
      <c r="AO1626" s="128"/>
      <c r="AP1626" s="129"/>
    </row>
    <row r="1627" spans="1:42" x14ac:dyDescent="0.25">
      <c r="A1627" s="97">
        <v>138</v>
      </c>
      <c r="B1627" s="435" t="e">
        <f>CONCATENATE(Revisión_Avance_Periodo!$D1627,";",Revisión_Avance_Periodo!$F1627,";",Revisión_Avance_Periodo!$L1627)</f>
        <v>#REF!</v>
      </c>
      <c r="C1627" s="435" t="e">
        <f t="shared" si="126"/>
        <v>#REF!</v>
      </c>
      <c r="D1627" s="123" t="e">
        <f>VLOOKUP($A1627,#REF!,3,FALSE)</f>
        <v>#REF!</v>
      </c>
      <c r="E1627" s="436" t="e">
        <f>VLOOKUP($A1627,#REF!,4,FALSE)</f>
        <v>#REF!</v>
      </c>
      <c r="F1627" s="103" t="e">
        <f>VLOOKUP($A1627,#REF!,5,FALSE)</f>
        <v>#REF!</v>
      </c>
      <c r="G1627" s="98" t="e">
        <f>VLOOKUP($A1627,#REF!,8,FALSE)</f>
        <v>#REF!</v>
      </c>
      <c r="H1627" s="93" t="e">
        <f>VLOOKUP($A1627,#REF!,7,FALSE)</f>
        <v>#REF!</v>
      </c>
      <c r="I1627" s="438" t="e">
        <f>VLOOKUP($A1627,#REF!,10,FALSE)</f>
        <v>#REF!</v>
      </c>
      <c r="J1627" s="98" t="e">
        <f>VLOOKUP($A1627,#REF!,11,FALSE)</f>
        <v>#REF!</v>
      </c>
      <c r="K1627" s="114" t="e">
        <f>VLOOKUP($A1627,#REF!,12,FALSE)</f>
        <v>#REF!</v>
      </c>
      <c r="L1627" s="98" t="e">
        <f>VLOOKUP($A1627,#REF!,13,FALSE)</f>
        <v>#REF!</v>
      </c>
      <c r="M1627" s="438" t="e">
        <f>VLOOKUP($A1627,#REF!,14,FALSE)</f>
        <v>#REF!</v>
      </c>
      <c r="N1627" s="103" t="e">
        <f>VLOOKUP($A1627,#REF!,15,FALSE)</f>
        <v>#REF!</v>
      </c>
      <c r="O1627" s="103" t="e">
        <f>VLOOKUP($A1627,#REF!,18,FALSE)</f>
        <v>#REF!</v>
      </c>
      <c r="P1627" s="93" t="e">
        <f>VLOOKUP($A1627,#REF!,41,FALSE)</f>
        <v>#REF!</v>
      </c>
      <c r="Q1627" s="115" t="e">
        <f>VLOOKUP(Revisión_Avance_Periodo!$L1627,#REF!,30,FALSE)</f>
        <v>#REF!</v>
      </c>
      <c r="R1627" s="116">
        <v>2019</v>
      </c>
      <c r="S1627" s="196">
        <v>43646</v>
      </c>
      <c r="T1627" s="124" t="s">
        <v>73</v>
      </c>
      <c r="U1627" s="117" t="e">
        <f>INDEX(#REF!,MATCH(Revisión_Avance_Periodo!$L1627,#REF!,0),MATCH(Revisión_Avance_Periodo!$T1627,#REF!,0))</f>
        <v>#REF!</v>
      </c>
      <c r="V1627" s="117" t="e">
        <f>INDEX(#REF!,MATCH(Revisión_Avance_Periodo!$L1627,#REF!,0),MATCH(Revisión_Avance_Periodo!$T1627,#REF!,0))</f>
        <v>#REF!</v>
      </c>
      <c r="W1627" s="130" t="e">
        <f t="shared" si="127"/>
        <v>#REF!</v>
      </c>
      <c r="X1627" s="124" t="e">
        <f>VLOOKUP(W1627,Tabla_Estado_Meta_OAP_2019[#All],3,TRUE)</f>
        <v>#REF!</v>
      </c>
      <c r="Y1627" s="150" t="e">
        <f>SUBTOTAL(9,$U$206:$U1627)</f>
        <v>#REF!</v>
      </c>
      <c r="Z1627" s="159" t="e">
        <f>SUBTOTAL(9,$V$206:$V1627)</f>
        <v>#REF!</v>
      </c>
      <c r="AA1627" s="159">
        <f>IFERROR(+Revisión_Avance_Periodo!$Z1627/Revisión_Avance_Periodo!$Y1627,0)</f>
        <v>0</v>
      </c>
      <c r="AB1627" s="126"/>
      <c r="AC1627" s="127"/>
      <c r="AD1627" s="125"/>
      <c r="AE1627" s="125"/>
      <c r="AF1627" s="128"/>
      <c r="AG1627" s="129"/>
      <c r="AH1627" s="150" t="e">
        <f>SUBTOTAL(9,$U$1622:$U1627)</f>
        <v>#REF!</v>
      </c>
      <c r="AI1627" s="159" t="e">
        <f>SUBTOTAL(9,$V$1622:$V1627)</f>
        <v>#REF!</v>
      </c>
      <c r="AJ1627" s="159">
        <f>IFERROR(+Revisión_Avance_Periodo!$Z1627/Revisión_Avance_Periodo!$Y1627,0)</f>
        <v>0</v>
      </c>
      <c r="AK1627" s="126"/>
      <c r="AL1627" s="127"/>
      <c r="AM1627" s="125"/>
      <c r="AN1627" s="125"/>
      <c r="AO1627" s="128"/>
      <c r="AP1627" s="129"/>
    </row>
    <row r="1628" spans="1:42" x14ac:dyDescent="0.25">
      <c r="A1628" s="92">
        <v>138</v>
      </c>
      <c r="B1628" s="435" t="e">
        <f>CONCATENATE(Revisión_Avance_Periodo!$D1628,";",Revisión_Avance_Periodo!$F1628,";",Revisión_Avance_Periodo!$L1628)</f>
        <v>#REF!</v>
      </c>
      <c r="C1628" s="435" t="e">
        <f t="shared" si="126"/>
        <v>#REF!</v>
      </c>
      <c r="D1628" s="114" t="e">
        <f>VLOOKUP($A1628,#REF!,3,FALSE)</f>
        <v>#REF!</v>
      </c>
      <c r="E1628" s="436" t="e">
        <f>VLOOKUP($A1628,#REF!,4,FALSE)</f>
        <v>#REF!</v>
      </c>
      <c r="F1628" s="102" t="e">
        <f>VLOOKUP($A1628,#REF!,5,FALSE)</f>
        <v>#REF!</v>
      </c>
      <c r="G1628" s="93" t="e">
        <f>VLOOKUP($A1628,#REF!,8,FALSE)</f>
        <v>#REF!</v>
      </c>
      <c r="H1628" s="93" t="e">
        <f>VLOOKUP($A1628,#REF!,7,FALSE)</f>
        <v>#REF!</v>
      </c>
      <c r="I1628" s="438" t="e">
        <f>VLOOKUP($A1628,#REF!,10,FALSE)</f>
        <v>#REF!</v>
      </c>
      <c r="J1628" s="93" t="e">
        <f>VLOOKUP($A1628,#REF!,11,FALSE)</f>
        <v>#REF!</v>
      </c>
      <c r="K1628" s="114" t="e">
        <f>VLOOKUP($A1628,#REF!,12,FALSE)</f>
        <v>#REF!</v>
      </c>
      <c r="L1628" s="93" t="e">
        <f>VLOOKUP($A1628,#REF!,13,FALSE)</f>
        <v>#REF!</v>
      </c>
      <c r="M1628" s="438" t="e">
        <f>VLOOKUP($A1628,#REF!,14,FALSE)</f>
        <v>#REF!</v>
      </c>
      <c r="N1628" s="102" t="e">
        <f>VLOOKUP($A1628,#REF!,15,FALSE)</f>
        <v>#REF!</v>
      </c>
      <c r="O1628" s="102" t="e">
        <f>VLOOKUP($A1628,#REF!,18,FALSE)</f>
        <v>#REF!</v>
      </c>
      <c r="P1628" s="93" t="e">
        <f>VLOOKUP($A1628,#REF!,41,FALSE)</f>
        <v>#REF!</v>
      </c>
      <c r="Q1628" s="115" t="e">
        <f>VLOOKUP(Revisión_Avance_Periodo!$L1628,#REF!,30,FALSE)</f>
        <v>#REF!</v>
      </c>
      <c r="R1628" s="116">
        <v>2019</v>
      </c>
      <c r="S1628" s="196">
        <v>43676</v>
      </c>
      <c r="T1628" s="116" t="s">
        <v>74</v>
      </c>
      <c r="U1628" s="117" t="e">
        <f>INDEX(#REF!,MATCH(Revisión_Avance_Periodo!$L1628,#REF!,0),MATCH(Revisión_Avance_Periodo!$T1628,#REF!,0))</f>
        <v>#REF!</v>
      </c>
      <c r="V1628" s="117" t="e">
        <f>INDEX(#REF!,MATCH(Revisión_Avance_Periodo!$L1628,#REF!,0),MATCH(Revisión_Avance_Periodo!$T1628,#REF!,0))</f>
        <v>#REF!</v>
      </c>
      <c r="W1628" s="131" t="e">
        <f t="shared" si="127"/>
        <v>#REF!</v>
      </c>
      <c r="X1628" s="116" t="e">
        <f>VLOOKUP(W1628,Tabla_Estado_Meta_OAP_2019[#All],3,TRUE)</f>
        <v>#REF!</v>
      </c>
      <c r="Y1628" s="150" t="e">
        <f>SUBTOTAL(9,$U$206:$U1628)</f>
        <v>#REF!</v>
      </c>
      <c r="Z1628" s="159" t="e">
        <f>SUBTOTAL(9,$V$206:$V1628)</f>
        <v>#REF!</v>
      </c>
      <c r="AA1628" s="159">
        <f>IFERROR(+Revisión_Avance_Periodo!$Z1628/Revisión_Avance_Periodo!$Y1628,0)</f>
        <v>0</v>
      </c>
      <c r="AB1628" s="126"/>
      <c r="AC1628" s="127"/>
      <c r="AD1628" s="125"/>
      <c r="AE1628" s="125"/>
      <c r="AF1628" s="128"/>
      <c r="AG1628" s="129"/>
      <c r="AH1628" s="150" t="e">
        <f>SUBTOTAL(9,$U$1622:$U1628)</f>
        <v>#REF!</v>
      </c>
      <c r="AI1628" s="159" t="e">
        <f>SUBTOTAL(9,$V$1622:$V1628)</f>
        <v>#REF!</v>
      </c>
      <c r="AJ1628" s="159">
        <f>IFERROR(+Revisión_Avance_Periodo!$Z1628/Revisión_Avance_Periodo!$Y1628,0)</f>
        <v>0</v>
      </c>
      <c r="AK1628" s="126"/>
      <c r="AL1628" s="127"/>
      <c r="AM1628" s="125"/>
      <c r="AN1628" s="125"/>
      <c r="AO1628" s="128"/>
      <c r="AP1628" s="129"/>
    </row>
    <row r="1629" spans="1:42" x14ac:dyDescent="0.25">
      <c r="A1629" s="97">
        <v>138</v>
      </c>
      <c r="B1629" s="435" t="e">
        <f>CONCATENATE(Revisión_Avance_Periodo!$D1629,";",Revisión_Avance_Periodo!$F1629,";",Revisión_Avance_Periodo!$L1629)</f>
        <v>#REF!</v>
      </c>
      <c r="C1629" s="435" t="e">
        <f t="shared" si="126"/>
        <v>#REF!</v>
      </c>
      <c r="D1629" s="123" t="e">
        <f>VLOOKUP($A1629,#REF!,3,FALSE)</f>
        <v>#REF!</v>
      </c>
      <c r="E1629" s="436" t="e">
        <f>VLOOKUP($A1629,#REF!,4,FALSE)</f>
        <v>#REF!</v>
      </c>
      <c r="F1629" s="103" t="e">
        <f>VLOOKUP($A1629,#REF!,5,FALSE)</f>
        <v>#REF!</v>
      </c>
      <c r="G1629" s="98" t="e">
        <f>VLOOKUP($A1629,#REF!,8,FALSE)</f>
        <v>#REF!</v>
      </c>
      <c r="H1629" s="93" t="e">
        <f>VLOOKUP($A1629,#REF!,7,FALSE)</f>
        <v>#REF!</v>
      </c>
      <c r="I1629" s="438" t="e">
        <f>VLOOKUP($A1629,#REF!,10,FALSE)</f>
        <v>#REF!</v>
      </c>
      <c r="J1629" s="98" t="e">
        <f>VLOOKUP($A1629,#REF!,11,FALSE)</f>
        <v>#REF!</v>
      </c>
      <c r="K1629" s="114" t="e">
        <f>VLOOKUP($A1629,#REF!,12,FALSE)</f>
        <v>#REF!</v>
      </c>
      <c r="L1629" s="98" t="e">
        <f>VLOOKUP($A1629,#REF!,13,FALSE)</f>
        <v>#REF!</v>
      </c>
      <c r="M1629" s="438" t="e">
        <f>VLOOKUP($A1629,#REF!,14,FALSE)</f>
        <v>#REF!</v>
      </c>
      <c r="N1629" s="103" t="e">
        <f>VLOOKUP($A1629,#REF!,15,FALSE)</f>
        <v>#REF!</v>
      </c>
      <c r="O1629" s="103" t="e">
        <f>VLOOKUP($A1629,#REF!,18,FALSE)</f>
        <v>#REF!</v>
      </c>
      <c r="P1629" s="93" t="e">
        <f>VLOOKUP($A1629,#REF!,41,FALSE)</f>
        <v>#REF!</v>
      </c>
      <c r="Q1629" s="115" t="e">
        <f>VLOOKUP(Revisión_Avance_Periodo!$L1629,#REF!,30,FALSE)</f>
        <v>#REF!</v>
      </c>
      <c r="R1629" s="116">
        <v>2019</v>
      </c>
      <c r="S1629" s="196">
        <v>43707</v>
      </c>
      <c r="T1629" s="124" t="s">
        <v>75</v>
      </c>
      <c r="U1629" s="117" t="e">
        <f>INDEX(#REF!,MATCH(Revisión_Avance_Periodo!$L1629,#REF!,0),MATCH(Revisión_Avance_Periodo!$T1629,#REF!,0))</f>
        <v>#REF!</v>
      </c>
      <c r="V1629" s="117" t="e">
        <f>INDEX(#REF!,MATCH(Revisión_Avance_Periodo!$L1629,#REF!,0),MATCH(Revisión_Avance_Periodo!$T1629,#REF!,0))</f>
        <v>#REF!</v>
      </c>
      <c r="W1629" s="130" t="e">
        <f t="shared" si="127"/>
        <v>#REF!</v>
      </c>
      <c r="X1629" s="124" t="e">
        <f>VLOOKUP(W1629,Tabla_Estado_Meta_OAP_2019[#All],3,TRUE)</f>
        <v>#REF!</v>
      </c>
      <c r="Y1629" s="150" t="e">
        <f>SUBTOTAL(9,$U$206:$U1629)</f>
        <v>#REF!</v>
      </c>
      <c r="Z1629" s="159" t="e">
        <f>SUBTOTAL(9,$V$206:$V1629)</f>
        <v>#REF!</v>
      </c>
      <c r="AA1629" s="159">
        <f>IFERROR(+Revisión_Avance_Periodo!$Z1629/Revisión_Avance_Periodo!$Y1629,0)</f>
        <v>0</v>
      </c>
      <c r="AB1629" s="126"/>
      <c r="AC1629" s="127"/>
      <c r="AD1629" s="125"/>
      <c r="AE1629" s="125"/>
      <c r="AF1629" s="128"/>
      <c r="AG1629" s="129"/>
      <c r="AH1629" s="150" t="e">
        <f>SUBTOTAL(9,$U$1622:$U1629)</f>
        <v>#REF!</v>
      </c>
      <c r="AI1629" s="159" t="e">
        <f>SUBTOTAL(9,$V$1622:$V1629)</f>
        <v>#REF!</v>
      </c>
      <c r="AJ1629" s="159">
        <f>IFERROR(+Revisión_Avance_Periodo!$Z1629/Revisión_Avance_Periodo!$Y1629,0)</f>
        <v>0</v>
      </c>
      <c r="AK1629" s="126"/>
      <c r="AL1629" s="127"/>
      <c r="AM1629" s="125"/>
      <c r="AN1629" s="125"/>
      <c r="AO1629" s="128"/>
      <c r="AP1629" s="129"/>
    </row>
    <row r="1630" spans="1:42" x14ac:dyDescent="0.25">
      <c r="A1630" s="92">
        <v>138</v>
      </c>
      <c r="B1630" s="435" t="e">
        <f>CONCATENATE(Revisión_Avance_Periodo!$D1630,";",Revisión_Avance_Periodo!$F1630,";",Revisión_Avance_Periodo!$L1630)</f>
        <v>#REF!</v>
      </c>
      <c r="C1630" s="435" t="e">
        <f t="shared" si="126"/>
        <v>#REF!</v>
      </c>
      <c r="D1630" s="114" t="e">
        <f>VLOOKUP($A1630,#REF!,3,FALSE)</f>
        <v>#REF!</v>
      </c>
      <c r="E1630" s="436" t="e">
        <f>VLOOKUP($A1630,#REF!,4,FALSE)</f>
        <v>#REF!</v>
      </c>
      <c r="F1630" s="102" t="e">
        <f>VLOOKUP($A1630,#REF!,5,FALSE)</f>
        <v>#REF!</v>
      </c>
      <c r="G1630" s="93" t="e">
        <f>VLOOKUP($A1630,#REF!,8,FALSE)</f>
        <v>#REF!</v>
      </c>
      <c r="H1630" s="93" t="e">
        <f>VLOOKUP($A1630,#REF!,7,FALSE)</f>
        <v>#REF!</v>
      </c>
      <c r="I1630" s="438" t="e">
        <f>VLOOKUP($A1630,#REF!,10,FALSE)</f>
        <v>#REF!</v>
      </c>
      <c r="J1630" s="93" t="e">
        <f>VLOOKUP($A1630,#REF!,11,FALSE)</f>
        <v>#REF!</v>
      </c>
      <c r="K1630" s="114" t="e">
        <f>VLOOKUP($A1630,#REF!,12,FALSE)</f>
        <v>#REF!</v>
      </c>
      <c r="L1630" s="93" t="e">
        <f>VLOOKUP($A1630,#REF!,13,FALSE)</f>
        <v>#REF!</v>
      </c>
      <c r="M1630" s="438" t="e">
        <f>VLOOKUP($A1630,#REF!,14,FALSE)</f>
        <v>#REF!</v>
      </c>
      <c r="N1630" s="102" t="e">
        <f>VLOOKUP($A1630,#REF!,15,FALSE)</f>
        <v>#REF!</v>
      </c>
      <c r="O1630" s="102" t="e">
        <f>VLOOKUP($A1630,#REF!,18,FALSE)</f>
        <v>#REF!</v>
      </c>
      <c r="P1630" s="93" t="e">
        <f>VLOOKUP($A1630,#REF!,41,FALSE)</f>
        <v>#REF!</v>
      </c>
      <c r="Q1630" s="115" t="e">
        <f>VLOOKUP(Revisión_Avance_Periodo!$L1630,#REF!,30,FALSE)</f>
        <v>#REF!</v>
      </c>
      <c r="R1630" s="116">
        <v>2019</v>
      </c>
      <c r="S1630" s="196">
        <v>43738</v>
      </c>
      <c r="T1630" s="116" t="s">
        <v>76</v>
      </c>
      <c r="U1630" s="117" t="e">
        <f>INDEX(#REF!,MATCH(Revisión_Avance_Periodo!$L1630,#REF!,0),MATCH(Revisión_Avance_Periodo!$T1630,#REF!,0))</f>
        <v>#REF!</v>
      </c>
      <c r="V1630" s="117" t="e">
        <f>INDEX(#REF!,MATCH(Revisión_Avance_Periodo!$L1630,#REF!,0),MATCH(Revisión_Avance_Periodo!$T1630,#REF!,0))</f>
        <v>#REF!</v>
      </c>
      <c r="W1630" s="131" t="e">
        <f t="shared" si="127"/>
        <v>#REF!</v>
      </c>
      <c r="X1630" s="116" t="e">
        <f>VLOOKUP(W1630,Tabla_Estado_Meta_OAP_2019[#All],3,TRUE)</f>
        <v>#REF!</v>
      </c>
      <c r="Y1630" s="150" t="e">
        <f>SUBTOTAL(9,$U$206:$U1630)</f>
        <v>#REF!</v>
      </c>
      <c r="Z1630" s="159" t="e">
        <f>SUBTOTAL(9,$V$206:$V1630)</f>
        <v>#REF!</v>
      </c>
      <c r="AA1630" s="159">
        <f>IFERROR(+Revisión_Avance_Periodo!$Z1630/Revisión_Avance_Periodo!$Y1630,0)</f>
        <v>0</v>
      </c>
      <c r="AB1630" s="126"/>
      <c r="AC1630" s="127"/>
      <c r="AD1630" s="125"/>
      <c r="AE1630" s="125"/>
      <c r="AF1630" s="128"/>
      <c r="AG1630" s="129"/>
      <c r="AH1630" s="150" t="e">
        <f>SUBTOTAL(9,$U$1622:$U1630)</f>
        <v>#REF!</v>
      </c>
      <c r="AI1630" s="159" t="e">
        <f>SUBTOTAL(9,$V$1622:$V1630)</f>
        <v>#REF!</v>
      </c>
      <c r="AJ1630" s="159">
        <f>IFERROR(+Revisión_Avance_Periodo!$Z1630/Revisión_Avance_Periodo!$Y1630,0)</f>
        <v>0</v>
      </c>
      <c r="AK1630" s="126"/>
      <c r="AL1630" s="127"/>
      <c r="AM1630" s="125"/>
      <c r="AN1630" s="125"/>
      <c r="AO1630" s="128"/>
      <c r="AP1630" s="129"/>
    </row>
    <row r="1631" spans="1:42" x14ac:dyDescent="0.25">
      <c r="A1631" s="97">
        <v>138</v>
      </c>
      <c r="B1631" s="435" t="e">
        <f>CONCATENATE(Revisión_Avance_Periodo!$D1631,";",Revisión_Avance_Periodo!$F1631,";",Revisión_Avance_Periodo!$L1631)</f>
        <v>#REF!</v>
      </c>
      <c r="C1631" s="435" t="e">
        <f t="shared" si="126"/>
        <v>#REF!</v>
      </c>
      <c r="D1631" s="123" t="e">
        <f>VLOOKUP($A1631,#REF!,3,FALSE)</f>
        <v>#REF!</v>
      </c>
      <c r="E1631" s="436" t="e">
        <f>VLOOKUP($A1631,#REF!,4,FALSE)</f>
        <v>#REF!</v>
      </c>
      <c r="F1631" s="103" t="e">
        <f>VLOOKUP($A1631,#REF!,5,FALSE)</f>
        <v>#REF!</v>
      </c>
      <c r="G1631" s="98" t="e">
        <f>VLOOKUP($A1631,#REF!,8,FALSE)</f>
        <v>#REF!</v>
      </c>
      <c r="H1631" s="93" t="e">
        <f>VLOOKUP($A1631,#REF!,7,FALSE)</f>
        <v>#REF!</v>
      </c>
      <c r="I1631" s="438" t="e">
        <f>VLOOKUP($A1631,#REF!,10,FALSE)</f>
        <v>#REF!</v>
      </c>
      <c r="J1631" s="98" t="e">
        <f>VLOOKUP($A1631,#REF!,11,FALSE)</f>
        <v>#REF!</v>
      </c>
      <c r="K1631" s="114" t="e">
        <f>VLOOKUP($A1631,#REF!,12,FALSE)</f>
        <v>#REF!</v>
      </c>
      <c r="L1631" s="98" t="e">
        <f>VLOOKUP($A1631,#REF!,13,FALSE)</f>
        <v>#REF!</v>
      </c>
      <c r="M1631" s="438" t="e">
        <f>VLOOKUP($A1631,#REF!,14,FALSE)</f>
        <v>#REF!</v>
      </c>
      <c r="N1631" s="103" t="e">
        <f>VLOOKUP($A1631,#REF!,15,FALSE)</f>
        <v>#REF!</v>
      </c>
      <c r="O1631" s="103" t="e">
        <f>VLOOKUP($A1631,#REF!,18,FALSE)</f>
        <v>#REF!</v>
      </c>
      <c r="P1631" s="93" t="e">
        <f>VLOOKUP($A1631,#REF!,41,FALSE)</f>
        <v>#REF!</v>
      </c>
      <c r="Q1631" s="115" t="e">
        <f>VLOOKUP(Revisión_Avance_Periodo!$L1631,#REF!,30,FALSE)</f>
        <v>#REF!</v>
      </c>
      <c r="R1631" s="116">
        <v>2019</v>
      </c>
      <c r="S1631" s="196">
        <v>43768</v>
      </c>
      <c r="T1631" s="124" t="s">
        <v>77</v>
      </c>
      <c r="U1631" s="117" t="e">
        <f>INDEX(#REF!,MATCH(Revisión_Avance_Periodo!$L1631,#REF!,0),MATCH(Revisión_Avance_Periodo!$T1631,#REF!,0))</f>
        <v>#REF!</v>
      </c>
      <c r="V1631" s="117" t="e">
        <f>INDEX(#REF!,MATCH(Revisión_Avance_Periodo!$L1631,#REF!,0),MATCH(Revisión_Avance_Periodo!$T1631,#REF!,0))</f>
        <v>#REF!</v>
      </c>
      <c r="W1631" s="130" t="e">
        <f t="shared" si="127"/>
        <v>#REF!</v>
      </c>
      <c r="X1631" s="124" t="e">
        <f>VLOOKUP(W1631,Tabla_Estado_Meta_OAP_2019[#All],3,TRUE)</f>
        <v>#REF!</v>
      </c>
      <c r="Y1631" s="150" t="e">
        <f>SUBTOTAL(9,$U$206:$U1631)</f>
        <v>#REF!</v>
      </c>
      <c r="Z1631" s="159" t="e">
        <f>SUBTOTAL(9,$V$206:$V1631)</f>
        <v>#REF!</v>
      </c>
      <c r="AA1631" s="159">
        <f>IFERROR(+Revisión_Avance_Periodo!$Z1631/Revisión_Avance_Periodo!$Y1631,0)</f>
        <v>0</v>
      </c>
      <c r="AB1631" s="126"/>
      <c r="AC1631" s="127"/>
      <c r="AD1631" s="125"/>
      <c r="AE1631" s="125"/>
      <c r="AF1631" s="128"/>
      <c r="AG1631" s="129"/>
      <c r="AH1631" s="150" t="e">
        <f>SUBTOTAL(9,$U$1622:$U1631)</f>
        <v>#REF!</v>
      </c>
      <c r="AI1631" s="159" t="e">
        <f>SUBTOTAL(9,$V$1622:$V1631)</f>
        <v>#REF!</v>
      </c>
      <c r="AJ1631" s="159">
        <f>IFERROR(+Revisión_Avance_Periodo!$Z1631/Revisión_Avance_Periodo!$Y1631,0)</f>
        <v>0</v>
      </c>
      <c r="AK1631" s="126"/>
      <c r="AL1631" s="127"/>
      <c r="AM1631" s="125"/>
      <c r="AN1631" s="125"/>
      <c r="AO1631" s="128"/>
      <c r="AP1631" s="129"/>
    </row>
    <row r="1632" spans="1:42" x14ac:dyDescent="0.25">
      <c r="A1632" s="92">
        <v>138</v>
      </c>
      <c r="B1632" s="435" t="e">
        <f>CONCATENATE(Revisión_Avance_Periodo!$D1632,";",Revisión_Avance_Periodo!$F1632,";",Revisión_Avance_Periodo!$L1632)</f>
        <v>#REF!</v>
      </c>
      <c r="C1632" s="435" t="e">
        <f t="shared" si="126"/>
        <v>#REF!</v>
      </c>
      <c r="D1632" s="114" t="e">
        <f>VLOOKUP($A1632,#REF!,3,FALSE)</f>
        <v>#REF!</v>
      </c>
      <c r="E1632" s="436" t="e">
        <f>VLOOKUP($A1632,#REF!,4,FALSE)</f>
        <v>#REF!</v>
      </c>
      <c r="F1632" s="102" t="e">
        <f>VLOOKUP($A1632,#REF!,5,FALSE)</f>
        <v>#REF!</v>
      </c>
      <c r="G1632" s="93" t="e">
        <f>VLOOKUP($A1632,#REF!,8,FALSE)</f>
        <v>#REF!</v>
      </c>
      <c r="H1632" s="93" t="e">
        <f>VLOOKUP($A1632,#REF!,7,FALSE)</f>
        <v>#REF!</v>
      </c>
      <c r="I1632" s="438" t="e">
        <f>VLOOKUP($A1632,#REF!,10,FALSE)</f>
        <v>#REF!</v>
      </c>
      <c r="J1632" s="93" t="e">
        <f>VLOOKUP($A1632,#REF!,11,FALSE)</f>
        <v>#REF!</v>
      </c>
      <c r="K1632" s="114" t="e">
        <f>VLOOKUP($A1632,#REF!,12,FALSE)</f>
        <v>#REF!</v>
      </c>
      <c r="L1632" s="93" t="e">
        <f>VLOOKUP($A1632,#REF!,13,FALSE)</f>
        <v>#REF!</v>
      </c>
      <c r="M1632" s="438" t="e">
        <f>VLOOKUP($A1632,#REF!,14,FALSE)</f>
        <v>#REF!</v>
      </c>
      <c r="N1632" s="102" t="e">
        <f>VLOOKUP($A1632,#REF!,15,FALSE)</f>
        <v>#REF!</v>
      </c>
      <c r="O1632" s="102" t="e">
        <f>VLOOKUP($A1632,#REF!,18,FALSE)</f>
        <v>#REF!</v>
      </c>
      <c r="P1632" s="93" t="e">
        <f>VLOOKUP($A1632,#REF!,41,FALSE)</f>
        <v>#REF!</v>
      </c>
      <c r="Q1632" s="115" t="e">
        <f>VLOOKUP(Revisión_Avance_Periodo!$L1632,#REF!,30,FALSE)</f>
        <v>#REF!</v>
      </c>
      <c r="R1632" s="116">
        <v>2019</v>
      </c>
      <c r="S1632" s="196">
        <v>43799</v>
      </c>
      <c r="T1632" s="116" t="s">
        <v>78</v>
      </c>
      <c r="U1632" s="117" t="e">
        <f>INDEX(#REF!,MATCH(Revisión_Avance_Periodo!$L1632,#REF!,0),MATCH(Revisión_Avance_Periodo!$T1632,#REF!,0))</f>
        <v>#REF!</v>
      </c>
      <c r="V1632" s="117" t="e">
        <f>INDEX(#REF!,MATCH(Revisión_Avance_Periodo!$L1632,#REF!,0),MATCH(Revisión_Avance_Periodo!$T1632,#REF!,0))</f>
        <v>#REF!</v>
      </c>
      <c r="W1632" s="131" t="e">
        <f t="shared" si="127"/>
        <v>#REF!</v>
      </c>
      <c r="X1632" s="116" t="e">
        <f>VLOOKUP(W1632,Tabla_Estado_Meta_OAP_2019[#All],3,TRUE)</f>
        <v>#REF!</v>
      </c>
      <c r="Y1632" s="150" t="e">
        <f>SUBTOTAL(9,$U$206:$U1632)</f>
        <v>#REF!</v>
      </c>
      <c r="Z1632" s="159" t="e">
        <f>SUBTOTAL(9,$V$206:$V1632)</f>
        <v>#REF!</v>
      </c>
      <c r="AA1632" s="159">
        <f>IFERROR(+Revisión_Avance_Periodo!$Z1632/Revisión_Avance_Periodo!$Y1632,0)</f>
        <v>0</v>
      </c>
      <c r="AB1632" s="126"/>
      <c r="AC1632" s="127"/>
      <c r="AD1632" s="125"/>
      <c r="AE1632" s="125"/>
      <c r="AF1632" s="128"/>
      <c r="AG1632" s="129"/>
      <c r="AH1632" s="150" t="e">
        <f>SUBTOTAL(9,$U$1622:$U1632)</f>
        <v>#REF!</v>
      </c>
      <c r="AI1632" s="159" t="e">
        <f>SUBTOTAL(9,$V$1622:$V1632)</f>
        <v>#REF!</v>
      </c>
      <c r="AJ1632" s="159">
        <f>IFERROR(+Revisión_Avance_Periodo!$Z1632/Revisión_Avance_Periodo!$Y1632,0)</f>
        <v>0</v>
      </c>
      <c r="AK1632" s="126"/>
      <c r="AL1632" s="127"/>
      <c r="AM1632" s="125"/>
      <c r="AN1632" s="125"/>
      <c r="AO1632" s="128"/>
      <c r="AP1632" s="129"/>
    </row>
    <row r="1633" spans="1:42" ht="15.75" thickBot="1" x14ac:dyDescent="0.3">
      <c r="A1633" s="97">
        <v>138</v>
      </c>
      <c r="B1633" s="435" t="e">
        <f>CONCATENATE(Revisión_Avance_Periodo!$D1633,";",Revisión_Avance_Periodo!$F1633,";",Revisión_Avance_Periodo!$L1633)</f>
        <v>#REF!</v>
      </c>
      <c r="C1633" s="435" t="e">
        <f t="shared" si="126"/>
        <v>#REF!</v>
      </c>
      <c r="D1633" s="123" t="e">
        <f>VLOOKUP($A1633,#REF!,3,FALSE)</f>
        <v>#REF!</v>
      </c>
      <c r="E1633" s="436" t="e">
        <f>VLOOKUP($A1633,#REF!,4,FALSE)</f>
        <v>#REF!</v>
      </c>
      <c r="F1633" s="103" t="e">
        <f>VLOOKUP($A1633,#REF!,5,FALSE)</f>
        <v>#REF!</v>
      </c>
      <c r="G1633" s="98" t="e">
        <f>VLOOKUP($A1633,#REF!,8,FALSE)</f>
        <v>#REF!</v>
      </c>
      <c r="H1633" s="93" t="e">
        <f>VLOOKUP($A1633,#REF!,7,FALSE)</f>
        <v>#REF!</v>
      </c>
      <c r="I1633" s="438" t="e">
        <f>VLOOKUP($A1633,#REF!,10,FALSE)</f>
        <v>#REF!</v>
      </c>
      <c r="J1633" s="98" t="e">
        <f>VLOOKUP($A1633,#REF!,11,FALSE)</f>
        <v>#REF!</v>
      </c>
      <c r="K1633" s="114" t="e">
        <f>VLOOKUP($A1633,#REF!,12,FALSE)</f>
        <v>#REF!</v>
      </c>
      <c r="L1633" s="98" t="e">
        <f>VLOOKUP($A1633,#REF!,13,FALSE)</f>
        <v>#REF!</v>
      </c>
      <c r="M1633" s="438" t="e">
        <f>VLOOKUP($A1633,#REF!,14,FALSE)</f>
        <v>#REF!</v>
      </c>
      <c r="N1633" s="103" t="e">
        <f>VLOOKUP($A1633,#REF!,15,FALSE)</f>
        <v>#REF!</v>
      </c>
      <c r="O1633" s="103" t="e">
        <f>VLOOKUP($A1633,#REF!,18,FALSE)</f>
        <v>#REF!</v>
      </c>
      <c r="P1633" s="93" t="e">
        <f>VLOOKUP($A1633,#REF!,41,FALSE)</f>
        <v>#REF!</v>
      </c>
      <c r="Q1633" s="115" t="e">
        <f>VLOOKUP(Revisión_Avance_Periodo!$L1633,#REF!,30,FALSE)</f>
        <v>#REF!</v>
      </c>
      <c r="R1633" s="116">
        <v>2019</v>
      </c>
      <c r="S1633" s="196">
        <v>43829</v>
      </c>
      <c r="T1633" s="124" t="s">
        <v>79</v>
      </c>
      <c r="U1633" s="117" t="e">
        <f>INDEX(#REF!,MATCH(Revisión_Avance_Periodo!$L1633,#REF!,0),MATCH(Revisión_Avance_Periodo!$T1633,#REF!,0))</f>
        <v>#REF!</v>
      </c>
      <c r="V1633" s="117" t="e">
        <f>INDEX(#REF!,MATCH(Revisión_Avance_Periodo!$L1633,#REF!,0),MATCH(Revisión_Avance_Periodo!$T1633,#REF!,0))</f>
        <v>#REF!</v>
      </c>
      <c r="W1633" s="130" t="e">
        <f t="shared" si="127"/>
        <v>#REF!</v>
      </c>
      <c r="X1633" s="124" t="e">
        <f>VLOOKUP(W1633,Tabla_Estado_Meta_OAP_2019[#All],3,TRUE)</f>
        <v>#REF!</v>
      </c>
      <c r="Y1633" s="150" t="e">
        <f>SUBTOTAL(9,$U$206:$U1633)</f>
        <v>#REF!</v>
      </c>
      <c r="Z1633" s="159" t="e">
        <f>SUBTOTAL(9,$V$206:$V1633)</f>
        <v>#REF!</v>
      </c>
      <c r="AA1633" s="159">
        <f>IFERROR(+Revisión_Avance_Periodo!$Z1633/Revisión_Avance_Periodo!$Y1633,0)</f>
        <v>0</v>
      </c>
      <c r="AB1633" s="126"/>
      <c r="AC1633" s="127"/>
      <c r="AD1633" s="125"/>
      <c r="AE1633" s="125"/>
      <c r="AF1633" s="128"/>
      <c r="AG1633" s="129"/>
      <c r="AH1633" s="150" t="e">
        <f>SUBTOTAL(9,$U$1622:$U1633)</f>
        <v>#REF!</v>
      </c>
      <c r="AI1633" s="159" t="e">
        <f>SUBTOTAL(9,$V$1622:$V1633)</f>
        <v>#REF!</v>
      </c>
      <c r="AJ1633" s="159">
        <f>IFERROR(+Revisión_Avance_Periodo!$Z1633/Revisión_Avance_Periodo!$Y1633,0)</f>
        <v>0</v>
      </c>
      <c r="AK1633" s="126"/>
      <c r="AL1633" s="127"/>
      <c r="AM1633" s="125"/>
      <c r="AN1633" s="125"/>
      <c r="AO1633" s="128"/>
      <c r="AP1633" s="129"/>
    </row>
    <row r="1634" spans="1:42" x14ac:dyDescent="0.25">
      <c r="A1634" s="92">
        <v>139</v>
      </c>
      <c r="B1634" s="435" t="e">
        <f>CONCATENATE(Revisión_Avance_Periodo!$D1634,";",Revisión_Avance_Periodo!$F1634,";",Revisión_Avance_Periodo!$L1634)</f>
        <v>#REF!</v>
      </c>
      <c r="C1634" s="435" t="e">
        <f t="shared" si="126"/>
        <v>#REF!</v>
      </c>
      <c r="D1634" s="114" t="e">
        <f>VLOOKUP($A1634,#REF!,3,FALSE)</f>
        <v>#REF!</v>
      </c>
      <c r="E1634" s="436" t="e">
        <f>VLOOKUP($A1634,#REF!,4,FALSE)</f>
        <v>#REF!</v>
      </c>
      <c r="F1634" s="102" t="e">
        <f>VLOOKUP($A1634,#REF!,5,FALSE)</f>
        <v>#REF!</v>
      </c>
      <c r="G1634" s="93" t="e">
        <f>VLOOKUP($A1634,#REF!,8,FALSE)</f>
        <v>#REF!</v>
      </c>
      <c r="H1634" s="93" t="e">
        <f>VLOOKUP($A1634,#REF!,7,FALSE)</f>
        <v>#REF!</v>
      </c>
      <c r="I1634" s="438" t="e">
        <f>VLOOKUP($A1634,#REF!,10,FALSE)</f>
        <v>#REF!</v>
      </c>
      <c r="J1634" s="93" t="e">
        <f>VLOOKUP($A1634,#REF!,11,FALSE)</f>
        <v>#REF!</v>
      </c>
      <c r="K1634" s="114" t="e">
        <f>VLOOKUP($A1634,#REF!,12,FALSE)</f>
        <v>#REF!</v>
      </c>
      <c r="L1634" s="93" t="e">
        <f>VLOOKUP($A1634,#REF!,13,FALSE)</f>
        <v>#REF!</v>
      </c>
      <c r="M1634" s="438" t="e">
        <f>VLOOKUP($A1634,#REF!,14,FALSE)</f>
        <v>#REF!</v>
      </c>
      <c r="N1634" s="102" t="e">
        <f>VLOOKUP($A1634,#REF!,15,FALSE)</f>
        <v>#REF!</v>
      </c>
      <c r="O1634" s="102" t="e">
        <f>VLOOKUP($A1634,#REF!,18,FALSE)</f>
        <v>#REF!</v>
      </c>
      <c r="P1634" s="93" t="e">
        <f>VLOOKUP($A1634,#REF!,41,FALSE)</f>
        <v>#REF!</v>
      </c>
      <c r="Q1634" s="115" t="e">
        <f>VLOOKUP(Revisión_Avance_Periodo!$L1634,#REF!,30,FALSE)</f>
        <v>#REF!</v>
      </c>
      <c r="R1634" s="116">
        <v>2019</v>
      </c>
      <c r="S1634" s="196">
        <v>43495</v>
      </c>
      <c r="T1634" s="116" t="s">
        <v>68</v>
      </c>
      <c r="U1634" s="132" t="e">
        <f>INDEX(#REF!,MATCH(Revisión_Avance_Periodo!$L1634,#REF!,0),MATCH(Revisión_Avance_Periodo!$T1634,#REF!,0))</f>
        <v>#REF!</v>
      </c>
      <c r="V1634" s="132" t="e">
        <f>INDEX(#REF!,MATCH(Revisión_Avance_Periodo!$L1634,#REF!,0),MATCH(Revisión_Avance_Periodo!$T1634,#REF!,0))</f>
        <v>#REF!</v>
      </c>
      <c r="W1634" s="118">
        <f>IFERROR((V1634/U1634),0)</f>
        <v>0</v>
      </c>
      <c r="X1634" s="116" t="str">
        <f>VLOOKUP(W1634,Tabla_Estado_Meta_OAP_2019[#All],3,TRUE)</f>
        <v>Por Ejecutar</v>
      </c>
      <c r="Y1634" s="160" t="e">
        <f>SUBTOTAL(9,$U$206:$U1634)</f>
        <v>#REF!</v>
      </c>
      <c r="Z1634" s="161" t="e">
        <f>SUBTOTAL(9,$V$206:$V1634)</f>
        <v>#REF!</v>
      </c>
      <c r="AA1634" s="162">
        <f>IFERROR(+Revisión_Avance_Periodo!$Z1634/Revisión_Avance_Periodo!$Y1634,0)</f>
        <v>0</v>
      </c>
      <c r="AB1634" s="133" t="e">
        <f>SUBTOTAL(9,U1634:U1645)</f>
        <v>#REF!</v>
      </c>
      <c r="AC1634" s="134" t="e">
        <f>SUBTOTAL(9,V1634:V1645)</f>
        <v>#REF!</v>
      </c>
      <c r="AD1634" s="119" t="e">
        <f>+AC1634/AB1634</f>
        <v>#REF!</v>
      </c>
      <c r="AE1634" s="119" t="e">
        <f>100%-Revisión_Avance_Periodo!$AD1634</f>
        <v>#REF!</v>
      </c>
      <c r="AF1634" s="121" t="e">
        <f>VLOOKUP(AD1634,Tabla_Estado_Meta_OAP_2019[],3,TRUE)</f>
        <v>#REF!</v>
      </c>
      <c r="AG1634" s="122" t="e">
        <f>Revisión_Avance_Periodo!$AD1634*Revisión_Avance_Periodo!$Q1634</f>
        <v>#REF!</v>
      </c>
      <c r="AH1634" s="160" t="e">
        <f>SUBTOTAL(9,$U$1634:$U1634)</f>
        <v>#REF!</v>
      </c>
      <c r="AI1634" s="161" t="e">
        <f>SUBTOTAL(9,$V$1634:$V1634)</f>
        <v>#REF!</v>
      </c>
      <c r="AJ1634" s="162">
        <f>IFERROR(+Revisión_Avance_Periodo!$Z1634/Revisión_Avance_Periodo!$Y1634,0)</f>
        <v>0</v>
      </c>
      <c r="AK1634" s="133" t="e">
        <f>SUBTOTAL(9,AD1634:AD1645)</f>
        <v>#REF!</v>
      </c>
      <c r="AL1634" s="134" t="e">
        <f>SUBTOTAL(9,AE1634:AE1645)</f>
        <v>#REF!</v>
      </c>
      <c r="AM1634" s="119" t="e">
        <f>+AL1634/AK1634</f>
        <v>#REF!</v>
      </c>
      <c r="AN1634" s="119" t="e">
        <f>100%-Revisión_Avance_Periodo!$AD1634</f>
        <v>#REF!</v>
      </c>
      <c r="AO1634" s="121" t="e">
        <f>VLOOKUP(AM1634,Tabla_Estado_Meta_OAP_2019[],3,TRUE)</f>
        <v>#REF!</v>
      </c>
      <c r="AP1634" s="122" t="e">
        <f>Revisión_Avance_Periodo!$AD1634*Revisión_Avance_Periodo!$Q1634</f>
        <v>#REF!</v>
      </c>
    </row>
    <row r="1635" spans="1:42" x14ac:dyDescent="0.25">
      <c r="A1635" s="97">
        <v>139</v>
      </c>
      <c r="B1635" s="435" t="e">
        <f>CONCATENATE(Revisión_Avance_Periodo!$D1635,";",Revisión_Avance_Periodo!$F1635,";",Revisión_Avance_Periodo!$L1635)</f>
        <v>#REF!</v>
      </c>
      <c r="C1635" s="435" t="e">
        <f t="shared" si="126"/>
        <v>#REF!</v>
      </c>
      <c r="D1635" s="123" t="e">
        <f>VLOOKUP($A1635,#REF!,3,FALSE)</f>
        <v>#REF!</v>
      </c>
      <c r="E1635" s="436" t="e">
        <f>VLOOKUP($A1635,#REF!,4,FALSE)</f>
        <v>#REF!</v>
      </c>
      <c r="F1635" s="103" t="e">
        <f>VLOOKUP($A1635,#REF!,5,FALSE)</f>
        <v>#REF!</v>
      </c>
      <c r="G1635" s="98" t="e">
        <f>VLOOKUP($A1635,#REF!,8,FALSE)</f>
        <v>#REF!</v>
      </c>
      <c r="H1635" s="93" t="e">
        <f>VLOOKUP($A1635,#REF!,7,FALSE)</f>
        <v>#REF!</v>
      </c>
      <c r="I1635" s="438" t="e">
        <f>VLOOKUP($A1635,#REF!,10,FALSE)</f>
        <v>#REF!</v>
      </c>
      <c r="J1635" s="98" t="e">
        <f>VLOOKUP($A1635,#REF!,11,FALSE)</f>
        <v>#REF!</v>
      </c>
      <c r="K1635" s="114" t="e">
        <f>VLOOKUP($A1635,#REF!,12,FALSE)</f>
        <v>#REF!</v>
      </c>
      <c r="L1635" s="98" t="e">
        <f>VLOOKUP($A1635,#REF!,13,FALSE)</f>
        <v>#REF!</v>
      </c>
      <c r="M1635" s="438" t="e">
        <f>VLOOKUP($A1635,#REF!,14,FALSE)</f>
        <v>#REF!</v>
      </c>
      <c r="N1635" s="103" t="e">
        <f>VLOOKUP($A1635,#REF!,15,FALSE)</f>
        <v>#REF!</v>
      </c>
      <c r="O1635" s="103" t="e">
        <f>VLOOKUP($A1635,#REF!,18,FALSE)</f>
        <v>#REF!</v>
      </c>
      <c r="P1635" s="93" t="e">
        <f>VLOOKUP($A1635,#REF!,41,FALSE)</f>
        <v>#REF!</v>
      </c>
      <c r="Q1635" s="115" t="e">
        <f>VLOOKUP(Revisión_Avance_Periodo!$L1635,#REF!,30,FALSE)</f>
        <v>#REF!</v>
      </c>
      <c r="R1635" s="116">
        <v>2019</v>
      </c>
      <c r="S1635" s="196">
        <v>43524</v>
      </c>
      <c r="T1635" s="124" t="s">
        <v>69</v>
      </c>
      <c r="U1635" s="132" t="e">
        <f>INDEX(#REF!,MATCH(Revisión_Avance_Periodo!$L1635,#REF!,0),MATCH(Revisión_Avance_Periodo!$T1635,#REF!,0))</f>
        <v>#REF!</v>
      </c>
      <c r="V1635" s="132" t="e">
        <f>INDEX(#REF!,MATCH(Revisión_Avance_Periodo!$L1635,#REF!,0),MATCH(Revisión_Avance_Periodo!$T1635,#REF!,0))</f>
        <v>#REF!</v>
      </c>
      <c r="W1635" s="118">
        <f>IFERROR((V1635/U1635),0)</f>
        <v>0</v>
      </c>
      <c r="X1635" s="124" t="str">
        <f>VLOOKUP(W1635,Tabla_Estado_Meta_OAP_2019[#All],3,TRUE)</f>
        <v>Por Ejecutar</v>
      </c>
      <c r="Y1635" s="157" t="e">
        <f>SUBTOTAL(9,$U$206:$U1635)</f>
        <v>#REF!</v>
      </c>
      <c r="Z1635" s="158" t="e">
        <f>SUBTOTAL(9,$V$206:$V1635)</f>
        <v>#REF!</v>
      </c>
      <c r="AA1635" s="159">
        <f>IFERROR(+Revisión_Avance_Periodo!$Z1635/Revisión_Avance_Periodo!$Y1635,0)</f>
        <v>0</v>
      </c>
      <c r="AB1635" s="126"/>
      <c r="AC1635" s="127"/>
      <c r="AD1635" s="125"/>
      <c r="AE1635" s="125"/>
      <c r="AF1635" s="128"/>
      <c r="AG1635" s="129"/>
      <c r="AH1635" s="157" t="e">
        <f>SUBTOTAL(9,$U$1634:$U1635)</f>
        <v>#REF!</v>
      </c>
      <c r="AI1635" s="158" t="e">
        <f>SUBTOTAL(9,$V$1634:$V1635)</f>
        <v>#REF!</v>
      </c>
      <c r="AJ1635" s="159">
        <f>IFERROR(+Revisión_Avance_Periodo!$Z1635/Revisión_Avance_Periodo!$Y1635,0)</f>
        <v>0</v>
      </c>
      <c r="AK1635" s="126"/>
      <c r="AL1635" s="127"/>
      <c r="AM1635" s="125"/>
      <c r="AN1635" s="125"/>
      <c r="AO1635" s="128"/>
      <c r="AP1635" s="129"/>
    </row>
    <row r="1636" spans="1:42" x14ac:dyDescent="0.25">
      <c r="A1636" s="92">
        <v>139</v>
      </c>
      <c r="B1636" s="435" t="e">
        <f>CONCATENATE(Revisión_Avance_Periodo!$D1636,";",Revisión_Avance_Periodo!$F1636,";",Revisión_Avance_Periodo!$L1636)</f>
        <v>#REF!</v>
      </c>
      <c r="C1636" s="435" t="e">
        <f t="shared" si="126"/>
        <v>#REF!</v>
      </c>
      <c r="D1636" s="114" t="e">
        <f>VLOOKUP($A1636,#REF!,3,FALSE)</f>
        <v>#REF!</v>
      </c>
      <c r="E1636" s="436" t="e">
        <f>VLOOKUP($A1636,#REF!,4,FALSE)</f>
        <v>#REF!</v>
      </c>
      <c r="F1636" s="102" t="e">
        <f>VLOOKUP($A1636,#REF!,5,FALSE)</f>
        <v>#REF!</v>
      </c>
      <c r="G1636" s="93" t="e">
        <f>VLOOKUP($A1636,#REF!,8,FALSE)</f>
        <v>#REF!</v>
      </c>
      <c r="H1636" s="93" t="e">
        <f>VLOOKUP($A1636,#REF!,7,FALSE)</f>
        <v>#REF!</v>
      </c>
      <c r="I1636" s="438" t="e">
        <f>VLOOKUP($A1636,#REF!,10,FALSE)</f>
        <v>#REF!</v>
      </c>
      <c r="J1636" s="93" t="e">
        <f>VLOOKUP($A1636,#REF!,11,FALSE)</f>
        <v>#REF!</v>
      </c>
      <c r="K1636" s="114" t="e">
        <f>VLOOKUP($A1636,#REF!,12,FALSE)</f>
        <v>#REF!</v>
      </c>
      <c r="L1636" s="93" t="e">
        <f>VLOOKUP($A1636,#REF!,13,FALSE)</f>
        <v>#REF!</v>
      </c>
      <c r="M1636" s="438" t="e">
        <f>VLOOKUP($A1636,#REF!,14,FALSE)</f>
        <v>#REF!</v>
      </c>
      <c r="N1636" s="102" t="e">
        <f>VLOOKUP($A1636,#REF!,15,FALSE)</f>
        <v>#REF!</v>
      </c>
      <c r="O1636" s="102" t="e">
        <f>VLOOKUP($A1636,#REF!,18,FALSE)</f>
        <v>#REF!</v>
      </c>
      <c r="P1636" s="93" t="e">
        <f>VLOOKUP($A1636,#REF!,41,FALSE)</f>
        <v>#REF!</v>
      </c>
      <c r="Q1636" s="115" t="e">
        <f>VLOOKUP(Revisión_Avance_Periodo!$L1636,#REF!,30,FALSE)</f>
        <v>#REF!</v>
      </c>
      <c r="R1636" s="116">
        <v>2019</v>
      </c>
      <c r="S1636" s="196">
        <v>43554</v>
      </c>
      <c r="T1636" s="116" t="s">
        <v>70</v>
      </c>
      <c r="U1636" s="132" t="e">
        <f>INDEX(#REF!,MATCH(Revisión_Avance_Periodo!$L1636,#REF!,0),MATCH(Revisión_Avance_Periodo!$T1636,#REF!,0))</f>
        <v>#REF!</v>
      </c>
      <c r="V1636" s="132" t="e">
        <f>INDEX(#REF!,MATCH(Revisión_Avance_Periodo!$L1636,#REF!,0),MATCH(Revisión_Avance_Periodo!$T1636,#REF!,0))</f>
        <v>#REF!</v>
      </c>
      <c r="W1636" s="118">
        <f>IFERROR((V1636/U1636),0)</f>
        <v>0</v>
      </c>
      <c r="X1636" s="116" t="str">
        <f>VLOOKUP(W1636,Tabla_Estado_Meta_OAP_2019[#All],3,TRUE)</f>
        <v>Por Ejecutar</v>
      </c>
      <c r="Y1636" s="157" t="e">
        <f>SUBTOTAL(9,$U$206:$U1636)</f>
        <v>#REF!</v>
      </c>
      <c r="Z1636" s="158" t="e">
        <f>SUBTOTAL(9,$V$206:$V1636)</f>
        <v>#REF!</v>
      </c>
      <c r="AA1636" s="159">
        <f>IFERROR(+Revisión_Avance_Periodo!$Z1636/Revisión_Avance_Periodo!$Y1636,0)</f>
        <v>0</v>
      </c>
      <c r="AB1636" s="126"/>
      <c r="AC1636" s="127"/>
      <c r="AD1636" s="125"/>
      <c r="AE1636" s="125"/>
      <c r="AF1636" s="128"/>
      <c r="AG1636" s="129"/>
      <c r="AH1636" s="157" t="e">
        <f>SUBTOTAL(9,$U$1634:$U1636)</f>
        <v>#REF!</v>
      </c>
      <c r="AI1636" s="158" t="e">
        <f>SUBTOTAL(9,$V$1634:$V1636)</f>
        <v>#REF!</v>
      </c>
      <c r="AJ1636" s="159">
        <f>IFERROR(+Revisión_Avance_Periodo!$Z1636/Revisión_Avance_Periodo!$Y1636,0)</f>
        <v>0</v>
      </c>
      <c r="AK1636" s="126"/>
      <c r="AL1636" s="127"/>
      <c r="AM1636" s="125"/>
      <c r="AN1636" s="125"/>
      <c r="AO1636" s="128"/>
      <c r="AP1636" s="129"/>
    </row>
    <row r="1637" spans="1:42" x14ac:dyDescent="0.25">
      <c r="A1637" s="97">
        <v>139</v>
      </c>
      <c r="B1637" s="435" t="e">
        <f>CONCATENATE(Revisión_Avance_Periodo!$D1637,";",Revisión_Avance_Periodo!$F1637,";",Revisión_Avance_Periodo!$L1637)</f>
        <v>#REF!</v>
      </c>
      <c r="C1637" s="435" t="e">
        <f t="shared" si="126"/>
        <v>#REF!</v>
      </c>
      <c r="D1637" s="123" t="e">
        <f>VLOOKUP($A1637,#REF!,3,FALSE)</f>
        <v>#REF!</v>
      </c>
      <c r="E1637" s="436" t="e">
        <f>VLOOKUP($A1637,#REF!,4,FALSE)</f>
        <v>#REF!</v>
      </c>
      <c r="F1637" s="103" t="e">
        <f>VLOOKUP($A1637,#REF!,5,FALSE)</f>
        <v>#REF!</v>
      </c>
      <c r="G1637" s="98" t="e">
        <f>VLOOKUP($A1637,#REF!,8,FALSE)</f>
        <v>#REF!</v>
      </c>
      <c r="H1637" s="93" t="e">
        <f>VLOOKUP($A1637,#REF!,7,FALSE)</f>
        <v>#REF!</v>
      </c>
      <c r="I1637" s="438" t="e">
        <f>VLOOKUP($A1637,#REF!,10,FALSE)</f>
        <v>#REF!</v>
      </c>
      <c r="J1637" s="98" t="e">
        <f>VLOOKUP($A1637,#REF!,11,FALSE)</f>
        <v>#REF!</v>
      </c>
      <c r="K1637" s="114" t="e">
        <f>VLOOKUP($A1637,#REF!,12,FALSE)</f>
        <v>#REF!</v>
      </c>
      <c r="L1637" s="98" t="e">
        <f>VLOOKUP($A1637,#REF!,13,FALSE)</f>
        <v>#REF!</v>
      </c>
      <c r="M1637" s="438" t="e">
        <f>VLOOKUP($A1637,#REF!,14,FALSE)</f>
        <v>#REF!</v>
      </c>
      <c r="N1637" s="103" t="e">
        <f>VLOOKUP($A1637,#REF!,15,FALSE)</f>
        <v>#REF!</v>
      </c>
      <c r="O1637" s="103" t="e">
        <f>VLOOKUP($A1637,#REF!,18,FALSE)</f>
        <v>#REF!</v>
      </c>
      <c r="P1637" s="93" t="e">
        <f>VLOOKUP($A1637,#REF!,41,FALSE)</f>
        <v>#REF!</v>
      </c>
      <c r="Q1637" s="115" t="e">
        <f>VLOOKUP(Revisión_Avance_Periodo!$L1637,#REF!,30,FALSE)</f>
        <v>#REF!</v>
      </c>
      <c r="R1637" s="116">
        <v>2019</v>
      </c>
      <c r="S1637" s="196">
        <v>43585</v>
      </c>
      <c r="T1637" s="124" t="s">
        <v>71</v>
      </c>
      <c r="U1637" s="132" t="e">
        <f>INDEX(#REF!,MATCH(Revisión_Avance_Periodo!$L1637,#REF!,0),MATCH(Revisión_Avance_Periodo!$T1637,#REF!,0))</f>
        <v>#REF!</v>
      </c>
      <c r="V1637" s="132" t="e">
        <f>INDEX(#REF!,MATCH(Revisión_Avance_Periodo!$L1637,#REF!,0),MATCH(Revisión_Avance_Periodo!$T1637,#REF!,0))</f>
        <v>#REF!</v>
      </c>
      <c r="W1637" s="118">
        <f>IFERROR((V1637/U1637),0)</f>
        <v>0</v>
      </c>
      <c r="X1637" s="124" t="str">
        <f>VLOOKUP(W1637,Tabla_Estado_Meta_OAP_2019[#All],3,TRUE)</f>
        <v>Por Ejecutar</v>
      </c>
      <c r="Y1637" s="157" t="e">
        <f>SUBTOTAL(9,$U$206:$U1637)</f>
        <v>#REF!</v>
      </c>
      <c r="Z1637" s="158" t="e">
        <f>SUBTOTAL(9,$V$206:$V1637)</f>
        <v>#REF!</v>
      </c>
      <c r="AA1637" s="159">
        <f>IFERROR(+Revisión_Avance_Periodo!$Z1637/Revisión_Avance_Periodo!$Y1637,0)</f>
        <v>0</v>
      </c>
      <c r="AB1637" s="126"/>
      <c r="AC1637" s="127"/>
      <c r="AD1637" s="125"/>
      <c r="AE1637" s="125"/>
      <c r="AF1637" s="128"/>
      <c r="AG1637" s="129"/>
      <c r="AH1637" s="157" t="e">
        <f>SUBTOTAL(9,$U$1634:$U1637)</f>
        <v>#REF!</v>
      </c>
      <c r="AI1637" s="158" t="e">
        <f>SUBTOTAL(9,$V$1634:$V1637)</f>
        <v>#REF!</v>
      </c>
      <c r="AJ1637" s="159">
        <f>IFERROR(+Revisión_Avance_Periodo!$Z1637/Revisión_Avance_Periodo!$Y1637,0)</f>
        <v>0</v>
      </c>
      <c r="AK1637" s="126"/>
      <c r="AL1637" s="127"/>
      <c r="AM1637" s="125"/>
      <c r="AN1637" s="125"/>
      <c r="AO1637" s="128"/>
      <c r="AP1637" s="129"/>
    </row>
    <row r="1638" spans="1:42" x14ac:dyDescent="0.25">
      <c r="A1638" s="92">
        <v>139</v>
      </c>
      <c r="B1638" s="435" t="e">
        <f>CONCATENATE(Revisión_Avance_Periodo!$D1638,";",Revisión_Avance_Periodo!$F1638,";",Revisión_Avance_Periodo!$L1638)</f>
        <v>#REF!</v>
      </c>
      <c r="C1638" s="435" t="e">
        <f t="shared" si="126"/>
        <v>#REF!</v>
      </c>
      <c r="D1638" s="114" t="e">
        <f>VLOOKUP($A1638,#REF!,3,FALSE)</f>
        <v>#REF!</v>
      </c>
      <c r="E1638" s="436" t="e">
        <f>VLOOKUP($A1638,#REF!,4,FALSE)</f>
        <v>#REF!</v>
      </c>
      <c r="F1638" s="102" t="e">
        <f>VLOOKUP($A1638,#REF!,5,FALSE)</f>
        <v>#REF!</v>
      </c>
      <c r="G1638" s="93" t="e">
        <f>VLOOKUP($A1638,#REF!,8,FALSE)</f>
        <v>#REF!</v>
      </c>
      <c r="H1638" s="93" t="e">
        <f>VLOOKUP($A1638,#REF!,7,FALSE)</f>
        <v>#REF!</v>
      </c>
      <c r="I1638" s="438" t="e">
        <f>VLOOKUP($A1638,#REF!,10,FALSE)</f>
        <v>#REF!</v>
      </c>
      <c r="J1638" s="93" t="e">
        <f>VLOOKUP($A1638,#REF!,11,FALSE)</f>
        <v>#REF!</v>
      </c>
      <c r="K1638" s="114" t="e">
        <f>VLOOKUP($A1638,#REF!,12,FALSE)</f>
        <v>#REF!</v>
      </c>
      <c r="L1638" s="93" t="e">
        <f>VLOOKUP($A1638,#REF!,13,FALSE)</f>
        <v>#REF!</v>
      </c>
      <c r="M1638" s="438" t="e">
        <f>VLOOKUP($A1638,#REF!,14,FALSE)</f>
        <v>#REF!</v>
      </c>
      <c r="N1638" s="102" t="e">
        <f>VLOOKUP($A1638,#REF!,15,FALSE)</f>
        <v>#REF!</v>
      </c>
      <c r="O1638" s="102" t="e">
        <f>VLOOKUP($A1638,#REF!,18,FALSE)</f>
        <v>#REF!</v>
      </c>
      <c r="P1638" s="93" t="e">
        <f>VLOOKUP($A1638,#REF!,41,FALSE)</f>
        <v>#REF!</v>
      </c>
      <c r="Q1638" s="115" t="e">
        <f>VLOOKUP(Revisión_Avance_Periodo!$L1638,#REF!,30,FALSE)</f>
        <v>#REF!</v>
      </c>
      <c r="R1638" s="116">
        <v>2019</v>
      </c>
      <c r="S1638" s="196">
        <v>43615</v>
      </c>
      <c r="T1638" s="116" t="s">
        <v>72</v>
      </c>
      <c r="U1638" s="132" t="e">
        <f>INDEX(#REF!,MATCH(Revisión_Avance_Periodo!$L1638,#REF!,0),MATCH(Revisión_Avance_Periodo!$T1638,#REF!,0))</f>
        <v>#REF!</v>
      </c>
      <c r="V1638" s="132" t="e">
        <f>INDEX(#REF!,MATCH(Revisión_Avance_Periodo!$L1638,#REF!,0),MATCH(Revisión_Avance_Periodo!$T1638,#REF!,0))</f>
        <v>#REF!</v>
      </c>
      <c r="W1638" s="118">
        <f>IFERROR((V1638/U1638),0)</f>
        <v>0</v>
      </c>
      <c r="X1638" s="116" t="str">
        <f>VLOOKUP(W1638,Tabla_Estado_Meta_OAP_2019[#All],3,TRUE)</f>
        <v>Por Ejecutar</v>
      </c>
      <c r="Y1638" s="157" t="e">
        <f>SUBTOTAL(9,$U$206:$U1638)</f>
        <v>#REF!</v>
      </c>
      <c r="Z1638" s="158" t="e">
        <f>SUBTOTAL(9,$V$206:$V1638)</f>
        <v>#REF!</v>
      </c>
      <c r="AA1638" s="159">
        <f>IFERROR(+Revisión_Avance_Periodo!$Z1638/Revisión_Avance_Periodo!$Y1638,0)</f>
        <v>0</v>
      </c>
      <c r="AB1638" s="126"/>
      <c r="AC1638" s="127"/>
      <c r="AD1638" s="125"/>
      <c r="AE1638" s="125"/>
      <c r="AF1638" s="128"/>
      <c r="AG1638" s="129"/>
      <c r="AH1638" s="157" t="e">
        <f>SUBTOTAL(9,$U$1634:$U1638)</f>
        <v>#REF!</v>
      </c>
      <c r="AI1638" s="158" t="e">
        <f>SUBTOTAL(9,$V$1634:$V1638)</f>
        <v>#REF!</v>
      </c>
      <c r="AJ1638" s="159">
        <f>IFERROR(+Revisión_Avance_Periodo!$Z1638/Revisión_Avance_Periodo!$Y1638,0)</f>
        <v>0</v>
      </c>
      <c r="AK1638" s="126"/>
      <c r="AL1638" s="127"/>
      <c r="AM1638" s="125"/>
      <c r="AN1638" s="125"/>
      <c r="AO1638" s="128"/>
      <c r="AP1638" s="129"/>
    </row>
    <row r="1639" spans="1:42" x14ac:dyDescent="0.25">
      <c r="A1639" s="97">
        <v>139</v>
      </c>
      <c r="B1639" s="435" t="e">
        <f>CONCATENATE(Revisión_Avance_Periodo!$D1639,";",Revisión_Avance_Periodo!$F1639,";",Revisión_Avance_Periodo!$L1639)</f>
        <v>#REF!</v>
      </c>
      <c r="C1639" s="435" t="e">
        <f t="shared" si="126"/>
        <v>#REF!</v>
      </c>
      <c r="D1639" s="123" t="e">
        <f>VLOOKUP($A1639,#REF!,3,FALSE)</f>
        <v>#REF!</v>
      </c>
      <c r="E1639" s="436" t="e">
        <f>VLOOKUP($A1639,#REF!,4,FALSE)</f>
        <v>#REF!</v>
      </c>
      <c r="F1639" s="103" t="e">
        <f>VLOOKUP($A1639,#REF!,5,FALSE)</f>
        <v>#REF!</v>
      </c>
      <c r="G1639" s="98" t="e">
        <f>VLOOKUP($A1639,#REF!,8,FALSE)</f>
        <v>#REF!</v>
      </c>
      <c r="H1639" s="93" t="e">
        <f>VLOOKUP($A1639,#REF!,7,FALSE)</f>
        <v>#REF!</v>
      </c>
      <c r="I1639" s="438" t="e">
        <f>VLOOKUP($A1639,#REF!,10,FALSE)</f>
        <v>#REF!</v>
      </c>
      <c r="J1639" s="98" t="e">
        <f>VLOOKUP($A1639,#REF!,11,FALSE)</f>
        <v>#REF!</v>
      </c>
      <c r="K1639" s="114" t="e">
        <f>VLOOKUP($A1639,#REF!,12,FALSE)</f>
        <v>#REF!</v>
      </c>
      <c r="L1639" s="98" t="e">
        <f>VLOOKUP($A1639,#REF!,13,FALSE)</f>
        <v>#REF!</v>
      </c>
      <c r="M1639" s="438" t="e">
        <f>VLOOKUP($A1639,#REF!,14,FALSE)</f>
        <v>#REF!</v>
      </c>
      <c r="N1639" s="103" t="e">
        <f>VLOOKUP($A1639,#REF!,15,FALSE)</f>
        <v>#REF!</v>
      </c>
      <c r="O1639" s="103" t="e">
        <f>VLOOKUP($A1639,#REF!,18,FALSE)</f>
        <v>#REF!</v>
      </c>
      <c r="P1639" s="93" t="e">
        <f>VLOOKUP($A1639,#REF!,41,FALSE)</f>
        <v>#REF!</v>
      </c>
      <c r="Q1639" s="115" t="e">
        <f>VLOOKUP(Revisión_Avance_Periodo!$L1639,#REF!,30,FALSE)</f>
        <v>#REF!</v>
      </c>
      <c r="R1639" s="116">
        <v>2019</v>
      </c>
      <c r="S1639" s="196">
        <v>43646</v>
      </c>
      <c r="T1639" s="124" t="s">
        <v>73</v>
      </c>
      <c r="U1639" s="132" t="e">
        <f>INDEX(#REF!,MATCH(Revisión_Avance_Periodo!$L1639,#REF!,0),MATCH(Revisión_Avance_Periodo!$T1639,#REF!,0))</f>
        <v>#REF!</v>
      </c>
      <c r="V1639" s="132" t="e">
        <f>INDEX(#REF!,MATCH(Revisión_Avance_Periodo!$L1639,#REF!,0),MATCH(Revisión_Avance_Periodo!$T1639,#REF!,0))</f>
        <v>#REF!</v>
      </c>
      <c r="W1639" s="130" t="e">
        <f>V1639/U1639</f>
        <v>#REF!</v>
      </c>
      <c r="X1639" s="124" t="e">
        <f>VLOOKUP(W1639,Tabla_Estado_Meta_OAP_2019[#All],3,TRUE)</f>
        <v>#REF!</v>
      </c>
      <c r="Y1639" s="157" t="e">
        <f>SUBTOTAL(9,$U$206:$U1639)</f>
        <v>#REF!</v>
      </c>
      <c r="Z1639" s="158" t="e">
        <f>SUBTOTAL(9,$V$206:$V1639)</f>
        <v>#REF!</v>
      </c>
      <c r="AA1639" s="159">
        <f>IFERROR(+Revisión_Avance_Periodo!$Z1639/Revisión_Avance_Periodo!$Y1639,0)</f>
        <v>0</v>
      </c>
      <c r="AB1639" s="126"/>
      <c r="AC1639" s="127"/>
      <c r="AD1639" s="125"/>
      <c r="AE1639" s="125"/>
      <c r="AF1639" s="128"/>
      <c r="AG1639" s="129"/>
      <c r="AH1639" s="157" t="e">
        <f>SUBTOTAL(9,$U$1634:$U1639)</f>
        <v>#REF!</v>
      </c>
      <c r="AI1639" s="158" t="e">
        <f>SUBTOTAL(9,$V$1634:$V1639)</f>
        <v>#REF!</v>
      </c>
      <c r="AJ1639" s="159">
        <f>IFERROR(+Revisión_Avance_Periodo!$Z1639/Revisión_Avance_Periodo!$Y1639,0)</f>
        <v>0</v>
      </c>
      <c r="AK1639" s="126"/>
      <c r="AL1639" s="127"/>
      <c r="AM1639" s="125"/>
      <c r="AN1639" s="125"/>
      <c r="AO1639" s="128"/>
      <c r="AP1639" s="129"/>
    </row>
    <row r="1640" spans="1:42" x14ac:dyDescent="0.25">
      <c r="A1640" s="92">
        <v>139</v>
      </c>
      <c r="B1640" s="435" t="e">
        <f>CONCATENATE(Revisión_Avance_Periodo!$D1640,";",Revisión_Avance_Periodo!$F1640,";",Revisión_Avance_Periodo!$L1640)</f>
        <v>#REF!</v>
      </c>
      <c r="C1640" s="435" t="e">
        <f t="shared" si="126"/>
        <v>#REF!</v>
      </c>
      <c r="D1640" s="114" t="e">
        <f>VLOOKUP($A1640,#REF!,3,FALSE)</f>
        <v>#REF!</v>
      </c>
      <c r="E1640" s="436" t="e">
        <f>VLOOKUP($A1640,#REF!,4,FALSE)</f>
        <v>#REF!</v>
      </c>
      <c r="F1640" s="102" t="e">
        <f>VLOOKUP($A1640,#REF!,5,FALSE)</f>
        <v>#REF!</v>
      </c>
      <c r="G1640" s="93" t="e">
        <f>VLOOKUP($A1640,#REF!,8,FALSE)</f>
        <v>#REF!</v>
      </c>
      <c r="H1640" s="93" t="e">
        <f>VLOOKUP($A1640,#REF!,7,FALSE)</f>
        <v>#REF!</v>
      </c>
      <c r="I1640" s="438" t="e">
        <f>VLOOKUP($A1640,#REF!,10,FALSE)</f>
        <v>#REF!</v>
      </c>
      <c r="J1640" s="93" t="e">
        <f>VLOOKUP($A1640,#REF!,11,FALSE)</f>
        <v>#REF!</v>
      </c>
      <c r="K1640" s="114" t="e">
        <f>VLOOKUP($A1640,#REF!,12,FALSE)</f>
        <v>#REF!</v>
      </c>
      <c r="L1640" s="93" t="e">
        <f>VLOOKUP($A1640,#REF!,13,FALSE)</f>
        <v>#REF!</v>
      </c>
      <c r="M1640" s="438" t="e">
        <f>VLOOKUP($A1640,#REF!,14,FALSE)</f>
        <v>#REF!</v>
      </c>
      <c r="N1640" s="102" t="e">
        <f>VLOOKUP($A1640,#REF!,15,FALSE)</f>
        <v>#REF!</v>
      </c>
      <c r="O1640" s="102" t="e">
        <f>VLOOKUP($A1640,#REF!,18,FALSE)</f>
        <v>#REF!</v>
      </c>
      <c r="P1640" s="93" t="e">
        <f>VLOOKUP($A1640,#REF!,41,FALSE)</f>
        <v>#REF!</v>
      </c>
      <c r="Q1640" s="115" t="e">
        <f>VLOOKUP(Revisión_Avance_Periodo!$L1640,#REF!,30,FALSE)</f>
        <v>#REF!</v>
      </c>
      <c r="R1640" s="116">
        <v>2019</v>
      </c>
      <c r="S1640" s="196">
        <v>43676</v>
      </c>
      <c r="T1640" s="116" t="s">
        <v>74</v>
      </c>
      <c r="U1640" s="132" t="e">
        <f>INDEX(#REF!,MATCH(Revisión_Avance_Periodo!$L1640,#REF!,0),MATCH(Revisión_Avance_Periodo!$T1640,#REF!,0))</f>
        <v>#REF!</v>
      </c>
      <c r="V1640" s="132" t="e">
        <f>INDEX(#REF!,MATCH(Revisión_Avance_Periodo!$L1640,#REF!,0),MATCH(Revisión_Avance_Periodo!$T1640,#REF!,0))</f>
        <v>#REF!</v>
      </c>
      <c r="W1640" s="118">
        <f>IFERROR((V1640/U1640),0)</f>
        <v>0</v>
      </c>
      <c r="X1640" s="116" t="str">
        <f>VLOOKUP(W1640,Tabla_Estado_Meta_OAP_2019[#All],3,TRUE)</f>
        <v>Por Ejecutar</v>
      </c>
      <c r="Y1640" s="157" t="e">
        <f>SUBTOTAL(9,$U$206:$U1640)</f>
        <v>#REF!</v>
      </c>
      <c r="Z1640" s="158" t="e">
        <f>SUBTOTAL(9,$V$206:$V1640)</f>
        <v>#REF!</v>
      </c>
      <c r="AA1640" s="159">
        <f>IFERROR(+Revisión_Avance_Periodo!$Z1640/Revisión_Avance_Periodo!$Y1640,0)</f>
        <v>0</v>
      </c>
      <c r="AB1640" s="126"/>
      <c r="AC1640" s="127"/>
      <c r="AD1640" s="125"/>
      <c r="AE1640" s="125"/>
      <c r="AF1640" s="128"/>
      <c r="AG1640" s="129"/>
      <c r="AH1640" s="157" t="e">
        <f>SUBTOTAL(9,$U$1634:$U1640)</f>
        <v>#REF!</v>
      </c>
      <c r="AI1640" s="158" t="e">
        <f>SUBTOTAL(9,$V$1634:$V1640)</f>
        <v>#REF!</v>
      </c>
      <c r="AJ1640" s="159">
        <f>IFERROR(+Revisión_Avance_Periodo!$Z1640/Revisión_Avance_Periodo!$Y1640,0)</f>
        <v>0</v>
      </c>
      <c r="AK1640" s="126"/>
      <c r="AL1640" s="127"/>
      <c r="AM1640" s="125"/>
      <c r="AN1640" s="125"/>
      <c r="AO1640" s="128"/>
      <c r="AP1640" s="129"/>
    </row>
    <row r="1641" spans="1:42" x14ac:dyDescent="0.25">
      <c r="A1641" s="97">
        <v>139</v>
      </c>
      <c r="B1641" s="435" t="e">
        <f>CONCATENATE(Revisión_Avance_Periodo!$D1641,";",Revisión_Avance_Periodo!$F1641,";",Revisión_Avance_Periodo!$L1641)</f>
        <v>#REF!</v>
      </c>
      <c r="C1641" s="435" t="e">
        <f t="shared" si="126"/>
        <v>#REF!</v>
      </c>
      <c r="D1641" s="123" t="e">
        <f>VLOOKUP($A1641,#REF!,3,FALSE)</f>
        <v>#REF!</v>
      </c>
      <c r="E1641" s="436" t="e">
        <f>VLOOKUP($A1641,#REF!,4,FALSE)</f>
        <v>#REF!</v>
      </c>
      <c r="F1641" s="103" t="e">
        <f>VLOOKUP($A1641,#REF!,5,FALSE)</f>
        <v>#REF!</v>
      </c>
      <c r="G1641" s="98" t="e">
        <f>VLOOKUP($A1641,#REF!,8,FALSE)</f>
        <v>#REF!</v>
      </c>
      <c r="H1641" s="93" t="e">
        <f>VLOOKUP($A1641,#REF!,7,FALSE)</f>
        <v>#REF!</v>
      </c>
      <c r="I1641" s="438" t="e">
        <f>VLOOKUP($A1641,#REF!,10,FALSE)</f>
        <v>#REF!</v>
      </c>
      <c r="J1641" s="98" t="e">
        <f>VLOOKUP($A1641,#REF!,11,FALSE)</f>
        <v>#REF!</v>
      </c>
      <c r="K1641" s="114" t="e">
        <f>VLOOKUP($A1641,#REF!,12,FALSE)</f>
        <v>#REF!</v>
      </c>
      <c r="L1641" s="98" t="e">
        <f>VLOOKUP($A1641,#REF!,13,FALSE)</f>
        <v>#REF!</v>
      </c>
      <c r="M1641" s="438" t="e">
        <f>VLOOKUP($A1641,#REF!,14,FALSE)</f>
        <v>#REF!</v>
      </c>
      <c r="N1641" s="103" t="e">
        <f>VLOOKUP($A1641,#REF!,15,FALSE)</f>
        <v>#REF!</v>
      </c>
      <c r="O1641" s="103" t="e">
        <f>VLOOKUP($A1641,#REF!,18,FALSE)</f>
        <v>#REF!</v>
      </c>
      <c r="P1641" s="93" t="e">
        <f>VLOOKUP($A1641,#REF!,41,FALSE)</f>
        <v>#REF!</v>
      </c>
      <c r="Q1641" s="115" t="e">
        <f>VLOOKUP(Revisión_Avance_Periodo!$L1641,#REF!,30,FALSE)</f>
        <v>#REF!</v>
      </c>
      <c r="R1641" s="116">
        <v>2019</v>
      </c>
      <c r="S1641" s="196">
        <v>43707</v>
      </c>
      <c r="T1641" s="124" t="s">
        <v>75</v>
      </c>
      <c r="U1641" s="132" t="e">
        <f>INDEX(#REF!,MATCH(Revisión_Avance_Periodo!$L1641,#REF!,0),MATCH(Revisión_Avance_Periodo!$T1641,#REF!,0))</f>
        <v>#REF!</v>
      </c>
      <c r="V1641" s="132" t="e">
        <f>INDEX(#REF!,MATCH(Revisión_Avance_Periodo!$L1641,#REF!,0),MATCH(Revisión_Avance_Periodo!$T1641,#REF!,0))</f>
        <v>#REF!</v>
      </c>
      <c r="W1641" s="118">
        <f>IFERROR((V1641/U1641),0)</f>
        <v>0</v>
      </c>
      <c r="X1641" s="124" t="str">
        <f>VLOOKUP(W1641,Tabla_Estado_Meta_OAP_2019[#All],3,TRUE)</f>
        <v>Por Ejecutar</v>
      </c>
      <c r="Y1641" s="157" t="e">
        <f>SUBTOTAL(9,$U$206:$U1641)</f>
        <v>#REF!</v>
      </c>
      <c r="Z1641" s="158" t="e">
        <f>SUBTOTAL(9,$V$206:$V1641)</f>
        <v>#REF!</v>
      </c>
      <c r="AA1641" s="159">
        <f>IFERROR(+Revisión_Avance_Periodo!$Z1641/Revisión_Avance_Periodo!$Y1641,0)</f>
        <v>0</v>
      </c>
      <c r="AB1641" s="126"/>
      <c r="AC1641" s="127"/>
      <c r="AD1641" s="125"/>
      <c r="AE1641" s="125"/>
      <c r="AF1641" s="128"/>
      <c r="AG1641" s="129"/>
      <c r="AH1641" s="157" t="e">
        <f>SUBTOTAL(9,$U$1634:$U1641)</f>
        <v>#REF!</v>
      </c>
      <c r="AI1641" s="158" t="e">
        <f>SUBTOTAL(9,$V$1634:$V1641)</f>
        <v>#REF!</v>
      </c>
      <c r="AJ1641" s="159">
        <f>IFERROR(+Revisión_Avance_Periodo!$Z1641/Revisión_Avance_Periodo!$Y1641,0)</f>
        <v>0</v>
      </c>
      <c r="AK1641" s="126"/>
      <c r="AL1641" s="127"/>
      <c r="AM1641" s="125"/>
      <c r="AN1641" s="125"/>
      <c r="AO1641" s="128"/>
      <c r="AP1641" s="129"/>
    </row>
    <row r="1642" spans="1:42" x14ac:dyDescent="0.25">
      <c r="A1642" s="92">
        <v>139</v>
      </c>
      <c r="B1642" s="435" t="e">
        <f>CONCATENATE(Revisión_Avance_Periodo!$D1642,";",Revisión_Avance_Periodo!$F1642,";",Revisión_Avance_Periodo!$L1642)</f>
        <v>#REF!</v>
      </c>
      <c r="C1642" s="435" t="e">
        <f t="shared" si="126"/>
        <v>#REF!</v>
      </c>
      <c r="D1642" s="114" t="e">
        <f>VLOOKUP($A1642,#REF!,3,FALSE)</f>
        <v>#REF!</v>
      </c>
      <c r="E1642" s="436" t="e">
        <f>VLOOKUP($A1642,#REF!,4,FALSE)</f>
        <v>#REF!</v>
      </c>
      <c r="F1642" s="102" t="e">
        <f>VLOOKUP($A1642,#REF!,5,FALSE)</f>
        <v>#REF!</v>
      </c>
      <c r="G1642" s="93" t="e">
        <f>VLOOKUP($A1642,#REF!,8,FALSE)</f>
        <v>#REF!</v>
      </c>
      <c r="H1642" s="93" t="e">
        <f>VLOOKUP($A1642,#REF!,7,FALSE)</f>
        <v>#REF!</v>
      </c>
      <c r="I1642" s="438" t="e">
        <f>VLOOKUP($A1642,#REF!,10,FALSE)</f>
        <v>#REF!</v>
      </c>
      <c r="J1642" s="93" t="e">
        <f>VLOOKUP($A1642,#REF!,11,FALSE)</f>
        <v>#REF!</v>
      </c>
      <c r="K1642" s="114" t="e">
        <f>VLOOKUP($A1642,#REF!,12,FALSE)</f>
        <v>#REF!</v>
      </c>
      <c r="L1642" s="93" t="e">
        <f>VLOOKUP($A1642,#REF!,13,FALSE)</f>
        <v>#REF!</v>
      </c>
      <c r="M1642" s="438" t="e">
        <f>VLOOKUP($A1642,#REF!,14,FALSE)</f>
        <v>#REF!</v>
      </c>
      <c r="N1642" s="102" t="e">
        <f>VLOOKUP($A1642,#REF!,15,FALSE)</f>
        <v>#REF!</v>
      </c>
      <c r="O1642" s="102" t="e">
        <f>VLOOKUP($A1642,#REF!,18,FALSE)</f>
        <v>#REF!</v>
      </c>
      <c r="P1642" s="93" t="e">
        <f>VLOOKUP($A1642,#REF!,41,FALSE)</f>
        <v>#REF!</v>
      </c>
      <c r="Q1642" s="115" t="e">
        <f>VLOOKUP(Revisión_Avance_Periodo!$L1642,#REF!,30,FALSE)</f>
        <v>#REF!</v>
      </c>
      <c r="R1642" s="116">
        <v>2019</v>
      </c>
      <c r="S1642" s="196">
        <v>43738</v>
      </c>
      <c r="T1642" s="116" t="s">
        <v>76</v>
      </c>
      <c r="U1642" s="132" t="e">
        <f>INDEX(#REF!,MATCH(Revisión_Avance_Periodo!$L1642,#REF!,0),MATCH(Revisión_Avance_Periodo!$T1642,#REF!,0))</f>
        <v>#REF!</v>
      </c>
      <c r="V1642" s="132" t="e">
        <f>INDEX(#REF!,MATCH(Revisión_Avance_Periodo!$L1642,#REF!,0),MATCH(Revisión_Avance_Periodo!$T1642,#REF!,0))</f>
        <v>#REF!</v>
      </c>
      <c r="W1642" s="130" t="e">
        <f>V1642/U1642</f>
        <v>#REF!</v>
      </c>
      <c r="X1642" s="116" t="e">
        <f>VLOOKUP(W1642,Tabla_Estado_Meta_OAP_2019[#All],3,TRUE)</f>
        <v>#REF!</v>
      </c>
      <c r="Y1642" s="157" t="e">
        <f>SUBTOTAL(9,$U$206:$U1642)</f>
        <v>#REF!</v>
      </c>
      <c r="Z1642" s="158" t="e">
        <f>SUBTOTAL(9,$V$206:$V1642)</f>
        <v>#REF!</v>
      </c>
      <c r="AA1642" s="159">
        <f>IFERROR(+Revisión_Avance_Periodo!$Z1642/Revisión_Avance_Periodo!$Y1642,0)</f>
        <v>0</v>
      </c>
      <c r="AB1642" s="126"/>
      <c r="AC1642" s="127"/>
      <c r="AD1642" s="125"/>
      <c r="AE1642" s="125"/>
      <c r="AF1642" s="128"/>
      <c r="AG1642" s="129"/>
      <c r="AH1642" s="157" t="e">
        <f>SUBTOTAL(9,$U$1634:$U1642)</f>
        <v>#REF!</v>
      </c>
      <c r="AI1642" s="158" t="e">
        <f>SUBTOTAL(9,$V$1634:$V1642)</f>
        <v>#REF!</v>
      </c>
      <c r="AJ1642" s="159">
        <f>IFERROR(+Revisión_Avance_Periodo!$Z1642/Revisión_Avance_Periodo!$Y1642,0)</f>
        <v>0</v>
      </c>
      <c r="AK1642" s="126"/>
      <c r="AL1642" s="127"/>
      <c r="AM1642" s="125"/>
      <c r="AN1642" s="125"/>
      <c r="AO1642" s="128"/>
      <c r="AP1642" s="129"/>
    </row>
    <row r="1643" spans="1:42" x14ac:dyDescent="0.25">
      <c r="A1643" s="97">
        <v>139</v>
      </c>
      <c r="B1643" s="435" t="e">
        <f>CONCATENATE(Revisión_Avance_Periodo!$D1643,";",Revisión_Avance_Periodo!$F1643,";",Revisión_Avance_Periodo!$L1643)</f>
        <v>#REF!</v>
      </c>
      <c r="C1643" s="435" t="e">
        <f t="shared" si="126"/>
        <v>#REF!</v>
      </c>
      <c r="D1643" s="123" t="e">
        <f>VLOOKUP($A1643,#REF!,3,FALSE)</f>
        <v>#REF!</v>
      </c>
      <c r="E1643" s="436" t="e">
        <f>VLOOKUP($A1643,#REF!,4,FALSE)</f>
        <v>#REF!</v>
      </c>
      <c r="F1643" s="103" t="e">
        <f>VLOOKUP($A1643,#REF!,5,FALSE)</f>
        <v>#REF!</v>
      </c>
      <c r="G1643" s="98" t="e">
        <f>VLOOKUP($A1643,#REF!,8,FALSE)</f>
        <v>#REF!</v>
      </c>
      <c r="H1643" s="93" t="e">
        <f>VLOOKUP($A1643,#REF!,7,FALSE)</f>
        <v>#REF!</v>
      </c>
      <c r="I1643" s="438" t="e">
        <f>VLOOKUP($A1643,#REF!,10,FALSE)</f>
        <v>#REF!</v>
      </c>
      <c r="J1643" s="98" t="e">
        <f>VLOOKUP($A1643,#REF!,11,FALSE)</f>
        <v>#REF!</v>
      </c>
      <c r="K1643" s="114" t="e">
        <f>VLOOKUP($A1643,#REF!,12,FALSE)</f>
        <v>#REF!</v>
      </c>
      <c r="L1643" s="98" t="e">
        <f>VLOOKUP($A1643,#REF!,13,FALSE)</f>
        <v>#REF!</v>
      </c>
      <c r="M1643" s="438" t="e">
        <f>VLOOKUP($A1643,#REF!,14,FALSE)</f>
        <v>#REF!</v>
      </c>
      <c r="N1643" s="103" t="e">
        <f>VLOOKUP($A1643,#REF!,15,FALSE)</f>
        <v>#REF!</v>
      </c>
      <c r="O1643" s="103" t="e">
        <f>VLOOKUP($A1643,#REF!,18,FALSE)</f>
        <v>#REF!</v>
      </c>
      <c r="P1643" s="93" t="e">
        <f>VLOOKUP($A1643,#REF!,41,FALSE)</f>
        <v>#REF!</v>
      </c>
      <c r="Q1643" s="115" t="e">
        <f>VLOOKUP(Revisión_Avance_Periodo!$L1643,#REF!,30,FALSE)</f>
        <v>#REF!</v>
      </c>
      <c r="R1643" s="116">
        <v>2019</v>
      </c>
      <c r="S1643" s="196">
        <v>43768</v>
      </c>
      <c r="T1643" s="124" t="s">
        <v>77</v>
      </c>
      <c r="U1643" s="132" t="e">
        <f>INDEX(#REF!,MATCH(Revisión_Avance_Periodo!$L1643,#REF!,0),MATCH(Revisión_Avance_Periodo!$T1643,#REF!,0))</f>
        <v>#REF!</v>
      </c>
      <c r="V1643" s="132" t="e">
        <f>INDEX(#REF!,MATCH(Revisión_Avance_Periodo!$L1643,#REF!,0),MATCH(Revisión_Avance_Periodo!$T1643,#REF!,0))</f>
        <v>#REF!</v>
      </c>
      <c r="W1643" s="118">
        <f>IFERROR((V1643/U1643),0)</f>
        <v>0</v>
      </c>
      <c r="X1643" s="124" t="str">
        <f>VLOOKUP(W1643,Tabla_Estado_Meta_OAP_2019[#All],3,TRUE)</f>
        <v>Por Ejecutar</v>
      </c>
      <c r="Y1643" s="157" t="e">
        <f>SUBTOTAL(9,$U$206:$U1643)</f>
        <v>#REF!</v>
      </c>
      <c r="Z1643" s="158" t="e">
        <f>SUBTOTAL(9,$V$206:$V1643)</f>
        <v>#REF!</v>
      </c>
      <c r="AA1643" s="159">
        <f>IFERROR(+Revisión_Avance_Periodo!$Z1643/Revisión_Avance_Periodo!$Y1643,0)</f>
        <v>0</v>
      </c>
      <c r="AB1643" s="126"/>
      <c r="AC1643" s="127"/>
      <c r="AD1643" s="125"/>
      <c r="AE1643" s="125"/>
      <c r="AF1643" s="128"/>
      <c r="AG1643" s="129"/>
      <c r="AH1643" s="157" t="e">
        <f>SUBTOTAL(9,$U$1634:$U1643)</f>
        <v>#REF!</v>
      </c>
      <c r="AI1643" s="158" t="e">
        <f>SUBTOTAL(9,$V$1634:$V1643)</f>
        <v>#REF!</v>
      </c>
      <c r="AJ1643" s="159">
        <f>IFERROR(+Revisión_Avance_Periodo!$Z1643/Revisión_Avance_Periodo!$Y1643,0)</f>
        <v>0</v>
      </c>
      <c r="AK1643" s="126"/>
      <c r="AL1643" s="127"/>
      <c r="AM1643" s="125"/>
      <c r="AN1643" s="125"/>
      <c r="AO1643" s="128"/>
      <c r="AP1643" s="129"/>
    </row>
    <row r="1644" spans="1:42" x14ac:dyDescent="0.25">
      <c r="A1644" s="92">
        <v>139</v>
      </c>
      <c r="B1644" s="435" t="e">
        <f>CONCATENATE(Revisión_Avance_Periodo!$D1644,";",Revisión_Avance_Periodo!$F1644,";",Revisión_Avance_Periodo!$L1644)</f>
        <v>#REF!</v>
      </c>
      <c r="C1644" s="435" t="e">
        <f t="shared" si="126"/>
        <v>#REF!</v>
      </c>
      <c r="D1644" s="114" t="e">
        <f>VLOOKUP($A1644,#REF!,3,FALSE)</f>
        <v>#REF!</v>
      </c>
      <c r="E1644" s="436" t="e">
        <f>VLOOKUP($A1644,#REF!,4,FALSE)</f>
        <v>#REF!</v>
      </c>
      <c r="F1644" s="102" t="e">
        <f>VLOOKUP($A1644,#REF!,5,FALSE)</f>
        <v>#REF!</v>
      </c>
      <c r="G1644" s="93" t="e">
        <f>VLOOKUP($A1644,#REF!,8,FALSE)</f>
        <v>#REF!</v>
      </c>
      <c r="H1644" s="93" t="e">
        <f>VLOOKUP($A1644,#REF!,7,FALSE)</f>
        <v>#REF!</v>
      </c>
      <c r="I1644" s="438" t="e">
        <f>VLOOKUP($A1644,#REF!,10,FALSE)</f>
        <v>#REF!</v>
      </c>
      <c r="J1644" s="93" t="e">
        <f>VLOOKUP($A1644,#REF!,11,FALSE)</f>
        <v>#REF!</v>
      </c>
      <c r="K1644" s="114" t="e">
        <f>VLOOKUP($A1644,#REF!,12,FALSE)</f>
        <v>#REF!</v>
      </c>
      <c r="L1644" s="93" t="e">
        <f>VLOOKUP($A1644,#REF!,13,FALSE)</f>
        <v>#REF!</v>
      </c>
      <c r="M1644" s="438" t="e">
        <f>VLOOKUP($A1644,#REF!,14,FALSE)</f>
        <v>#REF!</v>
      </c>
      <c r="N1644" s="102" t="e">
        <f>VLOOKUP($A1644,#REF!,15,FALSE)</f>
        <v>#REF!</v>
      </c>
      <c r="O1644" s="102" t="e">
        <f>VLOOKUP($A1644,#REF!,18,FALSE)</f>
        <v>#REF!</v>
      </c>
      <c r="P1644" s="93" t="e">
        <f>VLOOKUP($A1644,#REF!,41,FALSE)</f>
        <v>#REF!</v>
      </c>
      <c r="Q1644" s="115" t="e">
        <f>VLOOKUP(Revisión_Avance_Periodo!$L1644,#REF!,30,FALSE)</f>
        <v>#REF!</v>
      </c>
      <c r="R1644" s="116">
        <v>2019</v>
      </c>
      <c r="S1644" s="196">
        <v>43799</v>
      </c>
      <c r="T1644" s="116" t="s">
        <v>78</v>
      </c>
      <c r="U1644" s="132" t="e">
        <f>INDEX(#REF!,MATCH(Revisión_Avance_Periodo!$L1644,#REF!,0),MATCH(Revisión_Avance_Periodo!$T1644,#REF!,0))</f>
        <v>#REF!</v>
      </c>
      <c r="V1644" s="132" t="e">
        <f>INDEX(#REF!,MATCH(Revisión_Avance_Periodo!$L1644,#REF!,0),MATCH(Revisión_Avance_Periodo!$T1644,#REF!,0))</f>
        <v>#REF!</v>
      </c>
      <c r="W1644" s="118">
        <f>IFERROR((V1644/U1644),0)</f>
        <v>0</v>
      </c>
      <c r="X1644" s="116" t="str">
        <f>VLOOKUP(W1644,Tabla_Estado_Meta_OAP_2019[#All],3,TRUE)</f>
        <v>Por Ejecutar</v>
      </c>
      <c r="Y1644" s="157" t="e">
        <f>SUBTOTAL(9,$U$206:$U1644)</f>
        <v>#REF!</v>
      </c>
      <c r="Z1644" s="158" t="e">
        <f>SUBTOTAL(9,$V$206:$V1644)</f>
        <v>#REF!</v>
      </c>
      <c r="AA1644" s="159">
        <f>IFERROR(+Revisión_Avance_Periodo!$Z1644/Revisión_Avance_Periodo!$Y1644,0)</f>
        <v>0</v>
      </c>
      <c r="AB1644" s="126"/>
      <c r="AC1644" s="127"/>
      <c r="AD1644" s="125"/>
      <c r="AE1644" s="125"/>
      <c r="AF1644" s="128"/>
      <c r="AG1644" s="129"/>
      <c r="AH1644" s="157" t="e">
        <f>SUBTOTAL(9,$U$1634:$U1644)</f>
        <v>#REF!</v>
      </c>
      <c r="AI1644" s="158" t="e">
        <f>SUBTOTAL(9,$V$1634:$V1644)</f>
        <v>#REF!</v>
      </c>
      <c r="AJ1644" s="159">
        <f>IFERROR(+Revisión_Avance_Periodo!$Z1644/Revisión_Avance_Periodo!$Y1644,0)</f>
        <v>0</v>
      </c>
      <c r="AK1644" s="126"/>
      <c r="AL1644" s="127"/>
      <c r="AM1644" s="125"/>
      <c r="AN1644" s="125"/>
      <c r="AO1644" s="128"/>
      <c r="AP1644" s="129"/>
    </row>
    <row r="1645" spans="1:42" ht="15.75" thickBot="1" x14ac:dyDescent="0.3">
      <c r="A1645" s="97">
        <v>139</v>
      </c>
      <c r="B1645" s="435" t="e">
        <f>CONCATENATE(Revisión_Avance_Periodo!$D1645,";",Revisión_Avance_Periodo!$F1645,";",Revisión_Avance_Periodo!$L1645)</f>
        <v>#REF!</v>
      </c>
      <c r="C1645" s="435" t="e">
        <f t="shared" si="126"/>
        <v>#REF!</v>
      </c>
      <c r="D1645" s="123" t="e">
        <f>VLOOKUP($A1645,#REF!,3,FALSE)</f>
        <v>#REF!</v>
      </c>
      <c r="E1645" s="436" t="e">
        <f>VLOOKUP($A1645,#REF!,4,FALSE)</f>
        <v>#REF!</v>
      </c>
      <c r="F1645" s="103" t="e">
        <f>VLOOKUP($A1645,#REF!,5,FALSE)</f>
        <v>#REF!</v>
      </c>
      <c r="G1645" s="98" t="e">
        <f>VLOOKUP($A1645,#REF!,8,FALSE)</f>
        <v>#REF!</v>
      </c>
      <c r="H1645" s="93" t="e">
        <f>VLOOKUP($A1645,#REF!,7,FALSE)</f>
        <v>#REF!</v>
      </c>
      <c r="I1645" s="438" t="e">
        <f>VLOOKUP($A1645,#REF!,10,FALSE)</f>
        <v>#REF!</v>
      </c>
      <c r="J1645" s="98" t="e">
        <f>VLOOKUP($A1645,#REF!,11,FALSE)</f>
        <v>#REF!</v>
      </c>
      <c r="K1645" s="114" t="e">
        <f>VLOOKUP($A1645,#REF!,12,FALSE)</f>
        <v>#REF!</v>
      </c>
      <c r="L1645" s="98" t="e">
        <f>VLOOKUP($A1645,#REF!,13,FALSE)</f>
        <v>#REF!</v>
      </c>
      <c r="M1645" s="438" t="e">
        <f>VLOOKUP($A1645,#REF!,14,FALSE)</f>
        <v>#REF!</v>
      </c>
      <c r="N1645" s="103" t="e">
        <f>VLOOKUP($A1645,#REF!,15,FALSE)</f>
        <v>#REF!</v>
      </c>
      <c r="O1645" s="103" t="e">
        <f>VLOOKUP($A1645,#REF!,18,FALSE)</f>
        <v>#REF!</v>
      </c>
      <c r="P1645" s="93" t="e">
        <f>VLOOKUP($A1645,#REF!,41,FALSE)</f>
        <v>#REF!</v>
      </c>
      <c r="Q1645" s="115" t="e">
        <f>VLOOKUP(Revisión_Avance_Periodo!$L1645,#REF!,30,FALSE)</f>
        <v>#REF!</v>
      </c>
      <c r="R1645" s="116">
        <v>2019</v>
      </c>
      <c r="S1645" s="196">
        <v>43829</v>
      </c>
      <c r="T1645" s="124" t="s">
        <v>79</v>
      </c>
      <c r="U1645" s="132" t="e">
        <f>INDEX(#REF!,MATCH(Revisión_Avance_Periodo!$L1645,#REF!,0),MATCH(Revisión_Avance_Periodo!$T1645,#REF!,0))</f>
        <v>#REF!</v>
      </c>
      <c r="V1645" s="132" t="e">
        <f>INDEX(#REF!,MATCH(Revisión_Avance_Periodo!$L1645,#REF!,0),MATCH(Revisión_Avance_Periodo!$T1645,#REF!,0))</f>
        <v>#REF!</v>
      </c>
      <c r="W1645" s="130" t="e">
        <f>V1645/U1645</f>
        <v>#REF!</v>
      </c>
      <c r="X1645" s="124" t="e">
        <f>VLOOKUP(W1645,Tabla_Estado_Meta_OAP_2019[#All],3,TRUE)</f>
        <v>#REF!</v>
      </c>
      <c r="Y1645" s="157" t="e">
        <f>SUBTOTAL(9,$U$206:$U1645)</f>
        <v>#REF!</v>
      </c>
      <c r="Z1645" s="158" t="e">
        <f>SUBTOTAL(9,$V$206:$V1645)</f>
        <v>#REF!</v>
      </c>
      <c r="AA1645" s="159">
        <f>IFERROR(+Revisión_Avance_Periodo!$Z1645/Revisión_Avance_Periodo!$Y1645,0)</f>
        <v>0</v>
      </c>
      <c r="AB1645" s="126"/>
      <c r="AC1645" s="127"/>
      <c r="AD1645" s="125"/>
      <c r="AE1645" s="125"/>
      <c r="AF1645" s="128"/>
      <c r="AG1645" s="129"/>
      <c r="AH1645" s="157" t="e">
        <f>SUBTOTAL(9,$U$1634:$U1645)</f>
        <v>#REF!</v>
      </c>
      <c r="AI1645" s="158" t="e">
        <f>SUBTOTAL(9,$V$1634:$V1645)</f>
        <v>#REF!</v>
      </c>
      <c r="AJ1645" s="159">
        <f>IFERROR(+Revisión_Avance_Periodo!$Z1645/Revisión_Avance_Periodo!$Y1645,0)</f>
        <v>0</v>
      </c>
      <c r="AK1645" s="126"/>
      <c r="AL1645" s="127"/>
      <c r="AM1645" s="125"/>
      <c r="AN1645" s="125"/>
      <c r="AO1645" s="128"/>
      <c r="AP1645" s="129"/>
    </row>
    <row r="1646" spans="1:42" x14ac:dyDescent="0.25">
      <c r="A1646" s="92">
        <v>140</v>
      </c>
      <c r="B1646" s="435" t="e">
        <f>CONCATENATE(Revisión_Avance_Periodo!$D1646,";",Revisión_Avance_Periodo!$F1646,";",Revisión_Avance_Periodo!$L1646)</f>
        <v>#REF!</v>
      </c>
      <c r="C1646" s="435" t="e">
        <f t="shared" si="126"/>
        <v>#REF!</v>
      </c>
      <c r="D1646" s="114" t="e">
        <f>VLOOKUP($A1646,#REF!,3,FALSE)</f>
        <v>#REF!</v>
      </c>
      <c r="E1646" s="436" t="e">
        <f>VLOOKUP($A1646,#REF!,4,FALSE)</f>
        <v>#REF!</v>
      </c>
      <c r="F1646" s="102" t="e">
        <f>VLOOKUP($A1646,#REF!,5,FALSE)</f>
        <v>#REF!</v>
      </c>
      <c r="G1646" s="93" t="e">
        <f>VLOOKUP($A1646,#REF!,8,FALSE)</f>
        <v>#REF!</v>
      </c>
      <c r="H1646" s="93" t="e">
        <f>VLOOKUP($A1646,#REF!,7,FALSE)</f>
        <v>#REF!</v>
      </c>
      <c r="I1646" s="438" t="e">
        <f>VLOOKUP($A1646,#REF!,10,FALSE)</f>
        <v>#REF!</v>
      </c>
      <c r="J1646" s="93" t="e">
        <f>VLOOKUP($A1646,#REF!,11,FALSE)</f>
        <v>#REF!</v>
      </c>
      <c r="K1646" s="114" t="e">
        <f>VLOOKUP($A1646,#REF!,12,FALSE)</f>
        <v>#REF!</v>
      </c>
      <c r="L1646" s="93" t="e">
        <f>VLOOKUP($A1646,#REF!,13,FALSE)</f>
        <v>#REF!</v>
      </c>
      <c r="M1646" s="438" t="e">
        <f>VLOOKUP($A1646,#REF!,14,FALSE)</f>
        <v>#REF!</v>
      </c>
      <c r="N1646" s="102" t="e">
        <f>VLOOKUP($A1646,#REF!,15,FALSE)</f>
        <v>#REF!</v>
      </c>
      <c r="O1646" s="102" t="e">
        <f>VLOOKUP($A1646,#REF!,18,FALSE)</f>
        <v>#REF!</v>
      </c>
      <c r="P1646" s="93" t="e">
        <f>VLOOKUP($A1646,#REF!,41,FALSE)</f>
        <v>#REF!</v>
      </c>
      <c r="Q1646" s="115" t="e">
        <f>VLOOKUP(Revisión_Avance_Periodo!$L1646,#REF!,30,FALSE)</f>
        <v>#REF!</v>
      </c>
      <c r="R1646" s="116">
        <v>2019</v>
      </c>
      <c r="S1646" s="196">
        <v>43495</v>
      </c>
      <c r="T1646" s="116" t="s">
        <v>68</v>
      </c>
      <c r="U1646" s="132" t="e">
        <f>INDEX(#REF!,MATCH(Revisión_Avance_Periodo!$L1646,#REF!,0),MATCH(Revisión_Avance_Periodo!$T1646,#REF!,0))</f>
        <v>#REF!</v>
      </c>
      <c r="V1646" s="132" t="e">
        <f>INDEX(#REF!,MATCH(Revisión_Avance_Periodo!$L1646,#REF!,0),MATCH(Revisión_Avance_Periodo!$T1646,#REF!,0))</f>
        <v>#REF!</v>
      </c>
      <c r="W1646" s="118">
        <f>IFERROR((V1646/U1646),0)</f>
        <v>0</v>
      </c>
      <c r="X1646" s="116" t="str">
        <f>VLOOKUP(W1646,Tabla_Estado_Meta_OAP_2019[#All],3,TRUE)</f>
        <v>Por Ejecutar</v>
      </c>
      <c r="Y1646" s="163" t="e">
        <f>SUBTOTAL(9,$U$206:$U1646)</f>
        <v>#REF!</v>
      </c>
      <c r="Z1646" s="161" t="e">
        <f>SUBTOTAL(9,$V$206:$V1646)</f>
        <v>#REF!</v>
      </c>
      <c r="AA1646" s="162">
        <f>IFERROR(+Revisión_Avance_Periodo!$Z1646/Revisión_Avance_Periodo!$Y1646,0)</f>
        <v>0</v>
      </c>
      <c r="AB1646" s="133" t="e">
        <f>SUBTOTAL(9,U1646:U1657)</f>
        <v>#REF!</v>
      </c>
      <c r="AC1646" s="134" t="e">
        <f>SUBTOTAL(9,V1646:V1657)</f>
        <v>#REF!</v>
      </c>
      <c r="AD1646" s="119" t="e">
        <f>+AC1646/AB1646</f>
        <v>#REF!</v>
      </c>
      <c r="AE1646" s="119" t="e">
        <f>100%-Revisión_Avance_Periodo!$AD1646</f>
        <v>#REF!</v>
      </c>
      <c r="AF1646" s="121" t="e">
        <f>VLOOKUP(AD1646,Tabla_Estado_Meta_OAP_2019[],3,TRUE)</f>
        <v>#REF!</v>
      </c>
      <c r="AG1646" s="122" t="e">
        <f>Revisión_Avance_Periodo!$AD1646*Revisión_Avance_Periodo!$Q1646</f>
        <v>#REF!</v>
      </c>
      <c r="AH1646" s="163" t="e">
        <f>SUBTOTAL(9,$U$1646:$U1646)</f>
        <v>#REF!</v>
      </c>
      <c r="AI1646" s="161" t="e">
        <f>SUBTOTAL(9,$V$1646:$V1646)</f>
        <v>#REF!</v>
      </c>
      <c r="AJ1646" s="162">
        <f>IFERROR(+Revisión_Avance_Periodo!$Z1646/Revisión_Avance_Periodo!$Y1646,0)</f>
        <v>0</v>
      </c>
      <c r="AK1646" s="133" t="e">
        <f>SUBTOTAL(9,AD1646:AD1657)</f>
        <v>#REF!</v>
      </c>
      <c r="AL1646" s="134" t="e">
        <f>SUBTOTAL(9,AE1646:AE1657)</f>
        <v>#REF!</v>
      </c>
      <c r="AM1646" s="119" t="e">
        <f>+AL1646/AK1646</f>
        <v>#REF!</v>
      </c>
      <c r="AN1646" s="119" t="e">
        <f>100%-Revisión_Avance_Periodo!$AD1646</f>
        <v>#REF!</v>
      </c>
      <c r="AO1646" s="121" t="e">
        <f>VLOOKUP(AM1646,Tabla_Estado_Meta_OAP_2019[],3,TRUE)</f>
        <v>#REF!</v>
      </c>
      <c r="AP1646" s="122" t="e">
        <f>Revisión_Avance_Periodo!$AD1646*Revisión_Avance_Periodo!$Q1646</f>
        <v>#REF!</v>
      </c>
    </row>
    <row r="1647" spans="1:42" x14ac:dyDescent="0.25">
      <c r="A1647" s="97">
        <v>140</v>
      </c>
      <c r="B1647" s="435" t="e">
        <f>CONCATENATE(Revisión_Avance_Periodo!$D1647,";",Revisión_Avance_Periodo!$F1647,";",Revisión_Avance_Periodo!$L1647)</f>
        <v>#REF!</v>
      </c>
      <c r="C1647" s="435" t="e">
        <f t="shared" si="126"/>
        <v>#REF!</v>
      </c>
      <c r="D1647" s="123" t="e">
        <f>VLOOKUP($A1647,#REF!,3,FALSE)</f>
        <v>#REF!</v>
      </c>
      <c r="E1647" s="436" t="e">
        <f>VLOOKUP($A1647,#REF!,4,FALSE)</f>
        <v>#REF!</v>
      </c>
      <c r="F1647" s="103" t="e">
        <f>VLOOKUP($A1647,#REF!,5,FALSE)</f>
        <v>#REF!</v>
      </c>
      <c r="G1647" s="98" t="e">
        <f>VLOOKUP($A1647,#REF!,8,FALSE)</f>
        <v>#REF!</v>
      </c>
      <c r="H1647" s="93" t="e">
        <f>VLOOKUP($A1647,#REF!,7,FALSE)</f>
        <v>#REF!</v>
      </c>
      <c r="I1647" s="438" t="e">
        <f>VLOOKUP($A1647,#REF!,10,FALSE)</f>
        <v>#REF!</v>
      </c>
      <c r="J1647" s="98" t="e">
        <f>VLOOKUP($A1647,#REF!,11,FALSE)</f>
        <v>#REF!</v>
      </c>
      <c r="K1647" s="114" t="e">
        <f>VLOOKUP($A1647,#REF!,12,FALSE)</f>
        <v>#REF!</v>
      </c>
      <c r="L1647" s="98" t="e">
        <f>VLOOKUP($A1647,#REF!,13,FALSE)</f>
        <v>#REF!</v>
      </c>
      <c r="M1647" s="438" t="e">
        <f>VLOOKUP($A1647,#REF!,14,FALSE)</f>
        <v>#REF!</v>
      </c>
      <c r="N1647" s="103" t="e">
        <f>VLOOKUP($A1647,#REF!,15,FALSE)</f>
        <v>#REF!</v>
      </c>
      <c r="O1647" s="103" t="e">
        <f>VLOOKUP($A1647,#REF!,18,FALSE)</f>
        <v>#REF!</v>
      </c>
      <c r="P1647" s="93" t="e">
        <f>VLOOKUP($A1647,#REF!,41,FALSE)</f>
        <v>#REF!</v>
      </c>
      <c r="Q1647" s="115" t="e">
        <f>VLOOKUP(Revisión_Avance_Periodo!$L1647,#REF!,30,FALSE)</f>
        <v>#REF!</v>
      </c>
      <c r="R1647" s="116">
        <v>2019</v>
      </c>
      <c r="S1647" s="196">
        <v>43524</v>
      </c>
      <c r="T1647" s="124" t="s">
        <v>69</v>
      </c>
      <c r="U1647" s="132" t="e">
        <f>INDEX(#REF!,MATCH(Revisión_Avance_Periodo!$L1647,#REF!,0),MATCH(Revisión_Avance_Periodo!$T1647,#REF!,0))</f>
        <v>#REF!</v>
      </c>
      <c r="V1647" s="132" t="e">
        <f>INDEX(#REF!,MATCH(Revisión_Avance_Periodo!$L1647,#REF!,0),MATCH(Revisión_Avance_Periodo!$T1647,#REF!,0))</f>
        <v>#REF!</v>
      </c>
      <c r="W1647" s="118">
        <f>IFERROR((V1647/U1647),0)</f>
        <v>0</v>
      </c>
      <c r="X1647" s="124" t="str">
        <f>VLOOKUP(W1647,Tabla_Estado_Meta_OAP_2019[#All],3,TRUE)</f>
        <v>Por Ejecutar</v>
      </c>
      <c r="Y1647" s="164" t="e">
        <f>SUBTOTAL(9,$U$206:$U1647)</f>
        <v>#REF!</v>
      </c>
      <c r="Z1647" s="158" t="e">
        <f>SUBTOTAL(9,$V$206:$V1647)</f>
        <v>#REF!</v>
      </c>
      <c r="AA1647" s="159">
        <f>IFERROR(+Revisión_Avance_Periodo!$Z1647/Revisión_Avance_Periodo!$Y1647,0)</f>
        <v>0</v>
      </c>
      <c r="AB1647" s="126"/>
      <c r="AC1647" s="127"/>
      <c r="AD1647" s="125"/>
      <c r="AE1647" s="125"/>
      <c r="AF1647" s="128"/>
      <c r="AG1647" s="129"/>
      <c r="AH1647" s="164" t="e">
        <f>SUBTOTAL(9,$U$1646:$U1647)</f>
        <v>#REF!</v>
      </c>
      <c r="AI1647" s="158" t="e">
        <f>SUBTOTAL(9,$V$1646:$V1647)</f>
        <v>#REF!</v>
      </c>
      <c r="AJ1647" s="159">
        <f>IFERROR(+Revisión_Avance_Periodo!$Z1647/Revisión_Avance_Periodo!$Y1647,0)</f>
        <v>0</v>
      </c>
      <c r="AK1647" s="126"/>
      <c r="AL1647" s="127"/>
      <c r="AM1647" s="125"/>
      <c r="AN1647" s="125"/>
      <c r="AO1647" s="128"/>
      <c r="AP1647" s="129"/>
    </row>
    <row r="1648" spans="1:42" x14ac:dyDescent="0.25">
      <c r="A1648" s="92">
        <v>140</v>
      </c>
      <c r="B1648" s="435" t="e">
        <f>CONCATENATE(Revisión_Avance_Periodo!$D1648,";",Revisión_Avance_Periodo!$F1648,";",Revisión_Avance_Periodo!$L1648)</f>
        <v>#REF!</v>
      </c>
      <c r="C1648" s="435" t="e">
        <f t="shared" si="126"/>
        <v>#REF!</v>
      </c>
      <c r="D1648" s="114" t="e">
        <f>VLOOKUP($A1648,#REF!,3,FALSE)</f>
        <v>#REF!</v>
      </c>
      <c r="E1648" s="436" t="e">
        <f>VLOOKUP($A1648,#REF!,4,FALSE)</f>
        <v>#REF!</v>
      </c>
      <c r="F1648" s="102" t="e">
        <f>VLOOKUP($A1648,#REF!,5,FALSE)</f>
        <v>#REF!</v>
      </c>
      <c r="G1648" s="93" t="e">
        <f>VLOOKUP($A1648,#REF!,8,FALSE)</f>
        <v>#REF!</v>
      </c>
      <c r="H1648" s="93" t="e">
        <f>VLOOKUP($A1648,#REF!,7,FALSE)</f>
        <v>#REF!</v>
      </c>
      <c r="I1648" s="438" t="e">
        <f>VLOOKUP($A1648,#REF!,10,FALSE)</f>
        <v>#REF!</v>
      </c>
      <c r="J1648" s="93" t="e">
        <f>VLOOKUP($A1648,#REF!,11,FALSE)</f>
        <v>#REF!</v>
      </c>
      <c r="K1648" s="114" t="e">
        <f>VLOOKUP($A1648,#REF!,12,FALSE)</f>
        <v>#REF!</v>
      </c>
      <c r="L1648" s="93" t="e">
        <f>VLOOKUP($A1648,#REF!,13,FALSE)</f>
        <v>#REF!</v>
      </c>
      <c r="M1648" s="438" t="e">
        <f>VLOOKUP($A1648,#REF!,14,FALSE)</f>
        <v>#REF!</v>
      </c>
      <c r="N1648" s="102" t="e">
        <f>VLOOKUP($A1648,#REF!,15,FALSE)</f>
        <v>#REF!</v>
      </c>
      <c r="O1648" s="102" t="e">
        <f>VLOOKUP($A1648,#REF!,18,FALSE)</f>
        <v>#REF!</v>
      </c>
      <c r="P1648" s="93" t="e">
        <f>VLOOKUP($A1648,#REF!,41,FALSE)</f>
        <v>#REF!</v>
      </c>
      <c r="Q1648" s="115" t="e">
        <f>VLOOKUP(Revisión_Avance_Periodo!$L1648,#REF!,30,FALSE)</f>
        <v>#REF!</v>
      </c>
      <c r="R1648" s="116">
        <v>2019</v>
      </c>
      <c r="S1648" s="196">
        <v>43554</v>
      </c>
      <c r="T1648" s="116" t="s">
        <v>70</v>
      </c>
      <c r="U1648" s="132" t="e">
        <f>INDEX(#REF!,MATCH(Revisión_Avance_Periodo!$L1648,#REF!,0),MATCH(Revisión_Avance_Periodo!$T1648,#REF!,0))</f>
        <v>#REF!</v>
      </c>
      <c r="V1648" s="132" t="e">
        <f>INDEX(#REF!,MATCH(Revisión_Avance_Periodo!$L1648,#REF!,0),MATCH(Revisión_Avance_Periodo!$T1648,#REF!,0))</f>
        <v>#REF!</v>
      </c>
      <c r="W1648" s="118">
        <f>IFERROR((V1648/U1648),0)</f>
        <v>0</v>
      </c>
      <c r="X1648" s="116" t="str">
        <f>VLOOKUP(W1648,Tabla_Estado_Meta_OAP_2019[#All],3,TRUE)</f>
        <v>Por Ejecutar</v>
      </c>
      <c r="Y1648" s="164" t="e">
        <f>SUBTOTAL(9,$U$206:$U1648)</f>
        <v>#REF!</v>
      </c>
      <c r="Z1648" s="158" t="e">
        <f>SUBTOTAL(9,$V$206:$V1648)</f>
        <v>#REF!</v>
      </c>
      <c r="AA1648" s="159">
        <f>IFERROR(+Revisión_Avance_Periodo!$Z1648/Revisión_Avance_Periodo!$Y1648,0)</f>
        <v>0</v>
      </c>
      <c r="AB1648" s="126"/>
      <c r="AC1648" s="127"/>
      <c r="AD1648" s="125"/>
      <c r="AE1648" s="125"/>
      <c r="AF1648" s="128"/>
      <c r="AG1648" s="129"/>
      <c r="AH1648" s="164" t="e">
        <f>SUBTOTAL(9,$U$1646:$U1648)</f>
        <v>#REF!</v>
      </c>
      <c r="AI1648" s="158" t="e">
        <f>SUBTOTAL(9,$V$1646:$V1648)</f>
        <v>#REF!</v>
      </c>
      <c r="AJ1648" s="159">
        <f>IFERROR(+Revisión_Avance_Periodo!$Z1648/Revisión_Avance_Periodo!$Y1648,0)</f>
        <v>0</v>
      </c>
      <c r="AK1648" s="126"/>
      <c r="AL1648" s="127"/>
      <c r="AM1648" s="125"/>
      <c r="AN1648" s="125"/>
      <c r="AO1648" s="128"/>
      <c r="AP1648" s="129"/>
    </row>
    <row r="1649" spans="1:42" x14ac:dyDescent="0.25">
      <c r="A1649" s="97">
        <v>140</v>
      </c>
      <c r="B1649" s="435" t="e">
        <f>CONCATENATE(Revisión_Avance_Periodo!$D1649,";",Revisión_Avance_Periodo!$F1649,";",Revisión_Avance_Periodo!$L1649)</f>
        <v>#REF!</v>
      </c>
      <c r="C1649" s="435" t="e">
        <f t="shared" si="126"/>
        <v>#REF!</v>
      </c>
      <c r="D1649" s="123" t="e">
        <f>VLOOKUP($A1649,#REF!,3,FALSE)</f>
        <v>#REF!</v>
      </c>
      <c r="E1649" s="436" t="e">
        <f>VLOOKUP($A1649,#REF!,4,FALSE)</f>
        <v>#REF!</v>
      </c>
      <c r="F1649" s="103" t="e">
        <f>VLOOKUP($A1649,#REF!,5,FALSE)</f>
        <v>#REF!</v>
      </c>
      <c r="G1649" s="98" t="e">
        <f>VLOOKUP($A1649,#REF!,8,FALSE)</f>
        <v>#REF!</v>
      </c>
      <c r="H1649" s="93" t="e">
        <f>VLOOKUP($A1649,#REF!,7,FALSE)</f>
        <v>#REF!</v>
      </c>
      <c r="I1649" s="438" t="e">
        <f>VLOOKUP($A1649,#REF!,10,FALSE)</f>
        <v>#REF!</v>
      </c>
      <c r="J1649" s="98" t="e">
        <f>VLOOKUP($A1649,#REF!,11,FALSE)</f>
        <v>#REF!</v>
      </c>
      <c r="K1649" s="114" t="e">
        <f>VLOOKUP($A1649,#REF!,12,FALSE)</f>
        <v>#REF!</v>
      </c>
      <c r="L1649" s="98" t="e">
        <f>VLOOKUP($A1649,#REF!,13,FALSE)</f>
        <v>#REF!</v>
      </c>
      <c r="M1649" s="438" t="e">
        <f>VLOOKUP($A1649,#REF!,14,FALSE)</f>
        <v>#REF!</v>
      </c>
      <c r="N1649" s="103" t="e">
        <f>VLOOKUP($A1649,#REF!,15,FALSE)</f>
        <v>#REF!</v>
      </c>
      <c r="O1649" s="103" t="e">
        <f>VLOOKUP($A1649,#REF!,18,FALSE)</f>
        <v>#REF!</v>
      </c>
      <c r="P1649" s="93" t="e">
        <f>VLOOKUP($A1649,#REF!,41,FALSE)</f>
        <v>#REF!</v>
      </c>
      <c r="Q1649" s="115" t="e">
        <f>VLOOKUP(Revisión_Avance_Periodo!$L1649,#REF!,30,FALSE)</f>
        <v>#REF!</v>
      </c>
      <c r="R1649" s="116">
        <v>2019</v>
      </c>
      <c r="S1649" s="196">
        <v>43585</v>
      </c>
      <c r="T1649" s="124" t="s">
        <v>71</v>
      </c>
      <c r="U1649" s="132" t="e">
        <f>INDEX(#REF!,MATCH(Revisión_Avance_Periodo!$L1649,#REF!,0),MATCH(Revisión_Avance_Periodo!$T1649,#REF!,0))</f>
        <v>#REF!</v>
      </c>
      <c r="V1649" s="132" t="e">
        <f>INDEX(#REF!,MATCH(Revisión_Avance_Periodo!$L1649,#REF!,0),MATCH(Revisión_Avance_Periodo!$T1649,#REF!,0))</f>
        <v>#REF!</v>
      </c>
      <c r="W1649" s="130" t="e">
        <f>V1649/U1649</f>
        <v>#REF!</v>
      </c>
      <c r="X1649" s="124" t="e">
        <f>VLOOKUP(W1649,Tabla_Estado_Meta_OAP_2019[#All],3,TRUE)</f>
        <v>#REF!</v>
      </c>
      <c r="Y1649" s="164" t="e">
        <f>SUBTOTAL(9,$U$206:$U1649)</f>
        <v>#REF!</v>
      </c>
      <c r="Z1649" s="158" t="e">
        <f>SUBTOTAL(9,$V$206:$V1649)</f>
        <v>#REF!</v>
      </c>
      <c r="AA1649" s="159">
        <f>IFERROR(+Revisión_Avance_Periodo!$Z1649/Revisión_Avance_Periodo!$Y1649,0)</f>
        <v>0</v>
      </c>
      <c r="AB1649" s="126"/>
      <c r="AC1649" s="127"/>
      <c r="AD1649" s="125"/>
      <c r="AE1649" s="125"/>
      <c r="AF1649" s="128"/>
      <c r="AG1649" s="129"/>
      <c r="AH1649" s="164" t="e">
        <f>SUBTOTAL(9,$U$1646:$U1649)</f>
        <v>#REF!</v>
      </c>
      <c r="AI1649" s="158" t="e">
        <f>SUBTOTAL(9,$V$1646:$V1649)</f>
        <v>#REF!</v>
      </c>
      <c r="AJ1649" s="159">
        <f>IFERROR(+Revisión_Avance_Periodo!$Z1649/Revisión_Avance_Periodo!$Y1649,0)</f>
        <v>0</v>
      </c>
      <c r="AK1649" s="126"/>
      <c r="AL1649" s="127"/>
      <c r="AM1649" s="125"/>
      <c r="AN1649" s="125"/>
      <c r="AO1649" s="128"/>
      <c r="AP1649" s="129"/>
    </row>
    <row r="1650" spans="1:42" x14ac:dyDescent="0.25">
      <c r="A1650" s="92">
        <v>140</v>
      </c>
      <c r="B1650" s="435" t="e">
        <f>CONCATENATE(Revisión_Avance_Periodo!$D1650,";",Revisión_Avance_Periodo!$F1650,";",Revisión_Avance_Periodo!$L1650)</f>
        <v>#REF!</v>
      </c>
      <c r="C1650" s="435" t="e">
        <f t="shared" si="126"/>
        <v>#REF!</v>
      </c>
      <c r="D1650" s="114" t="e">
        <f>VLOOKUP($A1650,#REF!,3,FALSE)</f>
        <v>#REF!</v>
      </c>
      <c r="E1650" s="436" t="e">
        <f>VLOOKUP($A1650,#REF!,4,FALSE)</f>
        <v>#REF!</v>
      </c>
      <c r="F1650" s="102" t="e">
        <f>VLOOKUP($A1650,#REF!,5,FALSE)</f>
        <v>#REF!</v>
      </c>
      <c r="G1650" s="93" t="e">
        <f>VLOOKUP($A1650,#REF!,8,FALSE)</f>
        <v>#REF!</v>
      </c>
      <c r="H1650" s="93" t="e">
        <f>VLOOKUP($A1650,#REF!,7,FALSE)</f>
        <v>#REF!</v>
      </c>
      <c r="I1650" s="438" t="e">
        <f>VLOOKUP($A1650,#REF!,10,FALSE)</f>
        <v>#REF!</v>
      </c>
      <c r="J1650" s="93" t="e">
        <f>VLOOKUP($A1650,#REF!,11,FALSE)</f>
        <v>#REF!</v>
      </c>
      <c r="K1650" s="114" t="e">
        <f>VLOOKUP($A1650,#REF!,12,FALSE)</f>
        <v>#REF!</v>
      </c>
      <c r="L1650" s="93" t="e">
        <f>VLOOKUP($A1650,#REF!,13,FALSE)</f>
        <v>#REF!</v>
      </c>
      <c r="M1650" s="438" t="e">
        <f>VLOOKUP($A1650,#REF!,14,FALSE)</f>
        <v>#REF!</v>
      </c>
      <c r="N1650" s="102" t="e">
        <f>VLOOKUP($A1650,#REF!,15,FALSE)</f>
        <v>#REF!</v>
      </c>
      <c r="O1650" s="102" t="e">
        <f>VLOOKUP($A1650,#REF!,18,FALSE)</f>
        <v>#REF!</v>
      </c>
      <c r="P1650" s="93" t="e">
        <f>VLOOKUP($A1650,#REF!,41,FALSE)</f>
        <v>#REF!</v>
      </c>
      <c r="Q1650" s="115" t="e">
        <f>VLOOKUP(Revisión_Avance_Periodo!$L1650,#REF!,30,FALSE)</f>
        <v>#REF!</v>
      </c>
      <c r="R1650" s="116">
        <v>2019</v>
      </c>
      <c r="S1650" s="196">
        <v>43615</v>
      </c>
      <c r="T1650" s="116" t="s">
        <v>72</v>
      </c>
      <c r="U1650" s="132" t="e">
        <f>INDEX(#REF!,MATCH(Revisión_Avance_Periodo!$L1650,#REF!,0),MATCH(Revisión_Avance_Periodo!$T1650,#REF!,0))</f>
        <v>#REF!</v>
      </c>
      <c r="V1650" s="132" t="e">
        <f>INDEX(#REF!,MATCH(Revisión_Avance_Periodo!$L1650,#REF!,0),MATCH(Revisión_Avance_Periodo!$T1650,#REF!,0))</f>
        <v>#REF!</v>
      </c>
      <c r="W1650" s="118">
        <f>IFERROR((V1650/U1650),0)</f>
        <v>0</v>
      </c>
      <c r="X1650" s="116" t="str">
        <f>VLOOKUP(W1650,Tabla_Estado_Meta_OAP_2019[#All],3,TRUE)</f>
        <v>Por Ejecutar</v>
      </c>
      <c r="Y1650" s="164" t="e">
        <f>SUBTOTAL(9,$U$206:$U1650)</f>
        <v>#REF!</v>
      </c>
      <c r="Z1650" s="158" t="e">
        <f>SUBTOTAL(9,$V$206:$V1650)</f>
        <v>#REF!</v>
      </c>
      <c r="AA1650" s="159">
        <f>IFERROR(+Revisión_Avance_Periodo!$Z1650/Revisión_Avance_Periodo!$Y1650,0)</f>
        <v>0</v>
      </c>
      <c r="AB1650" s="126"/>
      <c r="AC1650" s="127"/>
      <c r="AD1650" s="125"/>
      <c r="AE1650" s="125"/>
      <c r="AF1650" s="128"/>
      <c r="AG1650" s="129"/>
      <c r="AH1650" s="164" t="e">
        <f>SUBTOTAL(9,$U$1646:$U1650)</f>
        <v>#REF!</v>
      </c>
      <c r="AI1650" s="158" t="e">
        <f>SUBTOTAL(9,$V$1646:$V1650)</f>
        <v>#REF!</v>
      </c>
      <c r="AJ1650" s="159">
        <f>IFERROR(+Revisión_Avance_Periodo!$Z1650/Revisión_Avance_Periodo!$Y1650,0)</f>
        <v>0</v>
      </c>
      <c r="AK1650" s="126"/>
      <c r="AL1650" s="127"/>
      <c r="AM1650" s="125"/>
      <c r="AN1650" s="125"/>
      <c r="AO1650" s="128"/>
      <c r="AP1650" s="129"/>
    </row>
    <row r="1651" spans="1:42" x14ac:dyDescent="0.25">
      <c r="A1651" s="97">
        <v>140</v>
      </c>
      <c r="B1651" s="435" t="e">
        <f>CONCATENATE(Revisión_Avance_Periodo!$D1651,";",Revisión_Avance_Periodo!$F1651,";",Revisión_Avance_Periodo!$L1651)</f>
        <v>#REF!</v>
      </c>
      <c r="C1651" s="435" t="e">
        <f t="shared" si="126"/>
        <v>#REF!</v>
      </c>
      <c r="D1651" s="123" t="e">
        <f>VLOOKUP($A1651,#REF!,3,FALSE)</f>
        <v>#REF!</v>
      </c>
      <c r="E1651" s="436" t="e">
        <f>VLOOKUP($A1651,#REF!,4,FALSE)</f>
        <v>#REF!</v>
      </c>
      <c r="F1651" s="103" t="e">
        <f>VLOOKUP($A1651,#REF!,5,FALSE)</f>
        <v>#REF!</v>
      </c>
      <c r="G1651" s="98" t="e">
        <f>VLOOKUP($A1651,#REF!,8,FALSE)</f>
        <v>#REF!</v>
      </c>
      <c r="H1651" s="93" t="e">
        <f>VLOOKUP($A1651,#REF!,7,FALSE)</f>
        <v>#REF!</v>
      </c>
      <c r="I1651" s="438" t="e">
        <f>VLOOKUP($A1651,#REF!,10,FALSE)</f>
        <v>#REF!</v>
      </c>
      <c r="J1651" s="98" t="e">
        <f>VLOOKUP($A1651,#REF!,11,FALSE)</f>
        <v>#REF!</v>
      </c>
      <c r="K1651" s="114" t="e">
        <f>VLOOKUP($A1651,#REF!,12,FALSE)</f>
        <v>#REF!</v>
      </c>
      <c r="L1651" s="98" t="e">
        <f>VLOOKUP($A1651,#REF!,13,FALSE)</f>
        <v>#REF!</v>
      </c>
      <c r="M1651" s="438" t="e">
        <f>VLOOKUP($A1651,#REF!,14,FALSE)</f>
        <v>#REF!</v>
      </c>
      <c r="N1651" s="103" t="e">
        <f>VLOOKUP($A1651,#REF!,15,FALSE)</f>
        <v>#REF!</v>
      </c>
      <c r="O1651" s="103" t="e">
        <f>VLOOKUP($A1651,#REF!,18,FALSE)</f>
        <v>#REF!</v>
      </c>
      <c r="P1651" s="93" t="e">
        <f>VLOOKUP($A1651,#REF!,41,FALSE)</f>
        <v>#REF!</v>
      </c>
      <c r="Q1651" s="115" t="e">
        <f>VLOOKUP(Revisión_Avance_Periodo!$L1651,#REF!,30,FALSE)</f>
        <v>#REF!</v>
      </c>
      <c r="R1651" s="116">
        <v>2019</v>
      </c>
      <c r="S1651" s="196">
        <v>43646</v>
      </c>
      <c r="T1651" s="124" t="s">
        <v>73</v>
      </c>
      <c r="U1651" s="132" t="e">
        <f>INDEX(#REF!,MATCH(Revisión_Avance_Periodo!$L1651,#REF!,0),MATCH(Revisión_Avance_Periodo!$T1651,#REF!,0))</f>
        <v>#REF!</v>
      </c>
      <c r="V1651" s="132" t="e">
        <f>INDEX(#REF!,MATCH(Revisión_Avance_Periodo!$L1651,#REF!,0),MATCH(Revisión_Avance_Periodo!$T1651,#REF!,0))</f>
        <v>#REF!</v>
      </c>
      <c r="W1651" s="118">
        <f>IFERROR((V1651/U1651),0)</f>
        <v>0</v>
      </c>
      <c r="X1651" s="124" t="str">
        <f>VLOOKUP(W1651,Tabla_Estado_Meta_OAP_2019[#All],3,TRUE)</f>
        <v>Por Ejecutar</v>
      </c>
      <c r="Y1651" s="164" t="e">
        <f>SUBTOTAL(9,$U$206:$U1651)</f>
        <v>#REF!</v>
      </c>
      <c r="Z1651" s="158" t="e">
        <f>SUBTOTAL(9,$V$206:$V1651)</f>
        <v>#REF!</v>
      </c>
      <c r="AA1651" s="159">
        <f>IFERROR(+Revisión_Avance_Periodo!$Z1651/Revisión_Avance_Periodo!$Y1651,0)</f>
        <v>0</v>
      </c>
      <c r="AB1651" s="126"/>
      <c r="AC1651" s="127"/>
      <c r="AD1651" s="125"/>
      <c r="AE1651" s="125"/>
      <c r="AF1651" s="128"/>
      <c r="AG1651" s="129"/>
      <c r="AH1651" s="164" t="e">
        <f>SUBTOTAL(9,$U$1646:$U1651)</f>
        <v>#REF!</v>
      </c>
      <c r="AI1651" s="158" t="e">
        <f>SUBTOTAL(9,$V$1646:$V1651)</f>
        <v>#REF!</v>
      </c>
      <c r="AJ1651" s="159">
        <f>IFERROR(+Revisión_Avance_Periodo!$Z1651/Revisión_Avance_Periodo!$Y1651,0)</f>
        <v>0</v>
      </c>
      <c r="AK1651" s="126"/>
      <c r="AL1651" s="127"/>
      <c r="AM1651" s="125"/>
      <c r="AN1651" s="125"/>
      <c r="AO1651" s="128"/>
      <c r="AP1651" s="129"/>
    </row>
    <row r="1652" spans="1:42" x14ac:dyDescent="0.25">
      <c r="A1652" s="92">
        <v>140</v>
      </c>
      <c r="B1652" s="435" t="e">
        <f>CONCATENATE(Revisión_Avance_Periodo!$D1652,";",Revisión_Avance_Periodo!$F1652,";",Revisión_Avance_Periodo!$L1652)</f>
        <v>#REF!</v>
      </c>
      <c r="C1652" s="435" t="e">
        <f t="shared" si="126"/>
        <v>#REF!</v>
      </c>
      <c r="D1652" s="114" t="e">
        <f>VLOOKUP($A1652,#REF!,3,FALSE)</f>
        <v>#REF!</v>
      </c>
      <c r="E1652" s="436" t="e">
        <f>VLOOKUP($A1652,#REF!,4,FALSE)</f>
        <v>#REF!</v>
      </c>
      <c r="F1652" s="102" t="e">
        <f>VLOOKUP($A1652,#REF!,5,FALSE)</f>
        <v>#REF!</v>
      </c>
      <c r="G1652" s="93" t="e">
        <f>VLOOKUP($A1652,#REF!,8,FALSE)</f>
        <v>#REF!</v>
      </c>
      <c r="H1652" s="93" t="e">
        <f>VLOOKUP($A1652,#REF!,7,FALSE)</f>
        <v>#REF!</v>
      </c>
      <c r="I1652" s="438" t="e">
        <f>VLOOKUP($A1652,#REF!,10,FALSE)</f>
        <v>#REF!</v>
      </c>
      <c r="J1652" s="93" t="e">
        <f>VLOOKUP($A1652,#REF!,11,FALSE)</f>
        <v>#REF!</v>
      </c>
      <c r="K1652" s="114" t="e">
        <f>VLOOKUP($A1652,#REF!,12,FALSE)</f>
        <v>#REF!</v>
      </c>
      <c r="L1652" s="93" t="e">
        <f>VLOOKUP($A1652,#REF!,13,FALSE)</f>
        <v>#REF!</v>
      </c>
      <c r="M1652" s="438" t="e">
        <f>VLOOKUP($A1652,#REF!,14,FALSE)</f>
        <v>#REF!</v>
      </c>
      <c r="N1652" s="102" t="e">
        <f>VLOOKUP($A1652,#REF!,15,FALSE)</f>
        <v>#REF!</v>
      </c>
      <c r="O1652" s="102" t="e">
        <f>VLOOKUP($A1652,#REF!,18,FALSE)</f>
        <v>#REF!</v>
      </c>
      <c r="P1652" s="93" t="e">
        <f>VLOOKUP($A1652,#REF!,41,FALSE)</f>
        <v>#REF!</v>
      </c>
      <c r="Q1652" s="115" t="e">
        <f>VLOOKUP(Revisión_Avance_Periodo!$L1652,#REF!,30,FALSE)</f>
        <v>#REF!</v>
      </c>
      <c r="R1652" s="116">
        <v>2019</v>
      </c>
      <c r="S1652" s="196">
        <v>43676</v>
      </c>
      <c r="T1652" s="116" t="s">
        <v>74</v>
      </c>
      <c r="U1652" s="132" t="e">
        <f>INDEX(#REF!,MATCH(Revisión_Avance_Periodo!$L1652,#REF!,0),MATCH(Revisión_Avance_Periodo!$T1652,#REF!,0))</f>
        <v>#REF!</v>
      </c>
      <c r="V1652" s="132" t="e">
        <f>INDEX(#REF!,MATCH(Revisión_Avance_Periodo!$L1652,#REF!,0),MATCH(Revisión_Avance_Periodo!$T1652,#REF!,0))</f>
        <v>#REF!</v>
      </c>
      <c r="W1652" s="118">
        <f>IFERROR((V1652/U1652),0)</f>
        <v>0</v>
      </c>
      <c r="X1652" s="116" t="str">
        <f>VLOOKUP(W1652,Tabla_Estado_Meta_OAP_2019[#All],3,TRUE)</f>
        <v>Por Ejecutar</v>
      </c>
      <c r="Y1652" s="164" t="e">
        <f>SUBTOTAL(9,$U$206:$U1652)</f>
        <v>#REF!</v>
      </c>
      <c r="Z1652" s="158" t="e">
        <f>SUBTOTAL(9,$V$206:$V1652)</f>
        <v>#REF!</v>
      </c>
      <c r="AA1652" s="159">
        <f>IFERROR(+Revisión_Avance_Periodo!$Z1652/Revisión_Avance_Periodo!$Y1652,0)</f>
        <v>0</v>
      </c>
      <c r="AB1652" s="126"/>
      <c r="AC1652" s="127"/>
      <c r="AD1652" s="125"/>
      <c r="AE1652" s="125"/>
      <c r="AF1652" s="128"/>
      <c r="AG1652" s="129"/>
      <c r="AH1652" s="164" t="e">
        <f>SUBTOTAL(9,$U$1646:$U1652)</f>
        <v>#REF!</v>
      </c>
      <c r="AI1652" s="158" t="e">
        <f>SUBTOTAL(9,$V$1646:$V1652)</f>
        <v>#REF!</v>
      </c>
      <c r="AJ1652" s="159">
        <f>IFERROR(+Revisión_Avance_Periodo!$Z1652/Revisión_Avance_Periodo!$Y1652,0)</f>
        <v>0</v>
      </c>
      <c r="AK1652" s="126"/>
      <c r="AL1652" s="127"/>
      <c r="AM1652" s="125"/>
      <c r="AN1652" s="125"/>
      <c r="AO1652" s="128"/>
      <c r="AP1652" s="129"/>
    </row>
    <row r="1653" spans="1:42" x14ac:dyDescent="0.25">
      <c r="A1653" s="97">
        <v>140</v>
      </c>
      <c r="B1653" s="435" t="e">
        <f>CONCATENATE(Revisión_Avance_Periodo!$D1653,";",Revisión_Avance_Periodo!$F1653,";",Revisión_Avance_Periodo!$L1653)</f>
        <v>#REF!</v>
      </c>
      <c r="C1653" s="435" t="e">
        <f t="shared" si="126"/>
        <v>#REF!</v>
      </c>
      <c r="D1653" s="123" t="e">
        <f>VLOOKUP($A1653,#REF!,3,FALSE)</f>
        <v>#REF!</v>
      </c>
      <c r="E1653" s="436" t="e">
        <f>VLOOKUP($A1653,#REF!,4,FALSE)</f>
        <v>#REF!</v>
      </c>
      <c r="F1653" s="103" t="e">
        <f>VLOOKUP($A1653,#REF!,5,FALSE)</f>
        <v>#REF!</v>
      </c>
      <c r="G1653" s="98" t="e">
        <f>VLOOKUP($A1653,#REF!,8,FALSE)</f>
        <v>#REF!</v>
      </c>
      <c r="H1653" s="93" t="e">
        <f>VLOOKUP($A1653,#REF!,7,FALSE)</f>
        <v>#REF!</v>
      </c>
      <c r="I1653" s="438" t="e">
        <f>VLOOKUP($A1653,#REF!,10,FALSE)</f>
        <v>#REF!</v>
      </c>
      <c r="J1653" s="98" t="e">
        <f>VLOOKUP($A1653,#REF!,11,FALSE)</f>
        <v>#REF!</v>
      </c>
      <c r="K1653" s="114" t="e">
        <f>VLOOKUP($A1653,#REF!,12,FALSE)</f>
        <v>#REF!</v>
      </c>
      <c r="L1653" s="98" t="e">
        <f>VLOOKUP($A1653,#REF!,13,FALSE)</f>
        <v>#REF!</v>
      </c>
      <c r="M1653" s="438" t="e">
        <f>VLOOKUP($A1653,#REF!,14,FALSE)</f>
        <v>#REF!</v>
      </c>
      <c r="N1653" s="103" t="e">
        <f>VLOOKUP($A1653,#REF!,15,FALSE)</f>
        <v>#REF!</v>
      </c>
      <c r="O1653" s="103" t="e">
        <f>VLOOKUP($A1653,#REF!,18,FALSE)</f>
        <v>#REF!</v>
      </c>
      <c r="P1653" s="93" t="e">
        <f>VLOOKUP($A1653,#REF!,41,FALSE)</f>
        <v>#REF!</v>
      </c>
      <c r="Q1653" s="115" t="e">
        <f>VLOOKUP(Revisión_Avance_Periodo!$L1653,#REF!,30,FALSE)</f>
        <v>#REF!</v>
      </c>
      <c r="R1653" s="116">
        <v>2019</v>
      </c>
      <c r="S1653" s="196">
        <v>43707</v>
      </c>
      <c r="T1653" s="124" t="s">
        <v>75</v>
      </c>
      <c r="U1653" s="132" t="e">
        <f>INDEX(#REF!,MATCH(Revisión_Avance_Periodo!$L1653,#REF!,0),MATCH(Revisión_Avance_Periodo!$T1653,#REF!,0))</f>
        <v>#REF!</v>
      </c>
      <c r="V1653" s="132" t="e">
        <f>INDEX(#REF!,MATCH(Revisión_Avance_Periodo!$L1653,#REF!,0),MATCH(Revisión_Avance_Periodo!$T1653,#REF!,0))</f>
        <v>#REF!</v>
      </c>
      <c r="W1653" s="130" t="e">
        <f>V1653/U1653</f>
        <v>#REF!</v>
      </c>
      <c r="X1653" s="124" t="e">
        <f>VLOOKUP(W1653,Tabla_Estado_Meta_OAP_2019[#All],3,TRUE)</f>
        <v>#REF!</v>
      </c>
      <c r="Y1653" s="164" t="e">
        <f>SUBTOTAL(9,$U$206:$U1653)</f>
        <v>#REF!</v>
      </c>
      <c r="Z1653" s="158" t="e">
        <f>SUBTOTAL(9,$V$206:$V1653)</f>
        <v>#REF!</v>
      </c>
      <c r="AA1653" s="159">
        <f>IFERROR(+Revisión_Avance_Periodo!$Z1653/Revisión_Avance_Periodo!$Y1653,0)</f>
        <v>0</v>
      </c>
      <c r="AB1653" s="126"/>
      <c r="AC1653" s="127"/>
      <c r="AD1653" s="125"/>
      <c r="AE1653" s="125"/>
      <c r="AF1653" s="128"/>
      <c r="AG1653" s="129"/>
      <c r="AH1653" s="164" t="e">
        <f>SUBTOTAL(9,$U$1646:$U1653)</f>
        <v>#REF!</v>
      </c>
      <c r="AI1653" s="158" t="e">
        <f>SUBTOTAL(9,$V$1646:$V1653)</f>
        <v>#REF!</v>
      </c>
      <c r="AJ1653" s="159">
        <f>IFERROR(+Revisión_Avance_Periodo!$Z1653/Revisión_Avance_Periodo!$Y1653,0)</f>
        <v>0</v>
      </c>
      <c r="AK1653" s="126"/>
      <c r="AL1653" s="127"/>
      <c r="AM1653" s="125"/>
      <c r="AN1653" s="125"/>
      <c r="AO1653" s="128"/>
      <c r="AP1653" s="129"/>
    </row>
    <row r="1654" spans="1:42" x14ac:dyDescent="0.25">
      <c r="A1654" s="92">
        <v>140</v>
      </c>
      <c r="B1654" s="435" t="e">
        <f>CONCATENATE(Revisión_Avance_Periodo!$D1654,";",Revisión_Avance_Periodo!$F1654,";",Revisión_Avance_Periodo!$L1654)</f>
        <v>#REF!</v>
      </c>
      <c r="C1654" s="435" t="e">
        <f t="shared" si="126"/>
        <v>#REF!</v>
      </c>
      <c r="D1654" s="114" t="e">
        <f>VLOOKUP($A1654,#REF!,3,FALSE)</f>
        <v>#REF!</v>
      </c>
      <c r="E1654" s="436" t="e">
        <f>VLOOKUP($A1654,#REF!,4,FALSE)</f>
        <v>#REF!</v>
      </c>
      <c r="F1654" s="102" t="e">
        <f>VLOOKUP($A1654,#REF!,5,FALSE)</f>
        <v>#REF!</v>
      </c>
      <c r="G1654" s="93" t="e">
        <f>VLOOKUP($A1654,#REF!,8,FALSE)</f>
        <v>#REF!</v>
      </c>
      <c r="H1654" s="93" t="e">
        <f>VLOOKUP($A1654,#REF!,7,FALSE)</f>
        <v>#REF!</v>
      </c>
      <c r="I1654" s="438" t="e">
        <f>VLOOKUP($A1654,#REF!,10,FALSE)</f>
        <v>#REF!</v>
      </c>
      <c r="J1654" s="93" t="e">
        <f>VLOOKUP($A1654,#REF!,11,FALSE)</f>
        <v>#REF!</v>
      </c>
      <c r="K1654" s="114" t="e">
        <f>VLOOKUP($A1654,#REF!,12,FALSE)</f>
        <v>#REF!</v>
      </c>
      <c r="L1654" s="93" t="e">
        <f>VLOOKUP($A1654,#REF!,13,FALSE)</f>
        <v>#REF!</v>
      </c>
      <c r="M1654" s="438" t="e">
        <f>VLOOKUP($A1654,#REF!,14,FALSE)</f>
        <v>#REF!</v>
      </c>
      <c r="N1654" s="102" t="e">
        <f>VLOOKUP($A1654,#REF!,15,FALSE)</f>
        <v>#REF!</v>
      </c>
      <c r="O1654" s="102" t="e">
        <f>VLOOKUP($A1654,#REF!,18,FALSE)</f>
        <v>#REF!</v>
      </c>
      <c r="P1654" s="93" t="e">
        <f>VLOOKUP($A1654,#REF!,41,FALSE)</f>
        <v>#REF!</v>
      </c>
      <c r="Q1654" s="115" t="e">
        <f>VLOOKUP(Revisión_Avance_Periodo!$L1654,#REF!,30,FALSE)</f>
        <v>#REF!</v>
      </c>
      <c r="R1654" s="116">
        <v>2019</v>
      </c>
      <c r="S1654" s="196">
        <v>43738</v>
      </c>
      <c r="T1654" s="116" t="s">
        <v>76</v>
      </c>
      <c r="U1654" s="132" t="e">
        <f>INDEX(#REF!,MATCH(Revisión_Avance_Periodo!$L1654,#REF!,0),MATCH(Revisión_Avance_Periodo!$T1654,#REF!,0))</f>
        <v>#REF!</v>
      </c>
      <c r="V1654" s="132" t="e">
        <f>INDEX(#REF!,MATCH(Revisión_Avance_Periodo!$L1654,#REF!,0),MATCH(Revisión_Avance_Periodo!$T1654,#REF!,0))</f>
        <v>#REF!</v>
      </c>
      <c r="W1654" s="131" t="e">
        <f>V1654/U1654</f>
        <v>#REF!</v>
      </c>
      <c r="X1654" s="116" t="e">
        <f>VLOOKUP(W1654,Tabla_Estado_Meta_OAP_2019[#All],3,TRUE)</f>
        <v>#REF!</v>
      </c>
      <c r="Y1654" s="164" t="e">
        <f>SUBTOTAL(9,$U$206:$U1654)</f>
        <v>#REF!</v>
      </c>
      <c r="Z1654" s="158" t="e">
        <f>SUBTOTAL(9,$V$206:$V1654)</f>
        <v>#REF!</v>
      </c>
      <c r="AA1654" s="159">
        <f>IFERROR(+Revisión_Avance_Periodo!$Z1654/Revisión_Avance_Periodo!$Y1654,0)</f>
        <v>0</v>
      </c>
      <c r="AB1654" s="126"/>
      <c r="AC1654" s="127"/>
      <c r="AD1654" s="125"/>
      <c r="AE1654" s="125"/>
      <c r="AF1654" s="128"/>
      <c r="AG1654" s="129"/>
      <c r="AH1654" s="164" t="e">
        <f>SUBTOTAL(9,$U$1646:$U1654)</f>
        <v>#REF!</v>
      </c>
      <c r="AI1654" s="158" t="e">
        <f>SUBTOTAL(9,$V$1646:$V1654)</f>
        <v>#REF!</v>
      </c>
      <c r="AJ1654" s="159">
        <f>IFERROR(+Revisión_Avance_Periodo!$Z1654/Revisión_Avance_Periodo!$Y1654,0)</f>
        <v>0</v>
      </c>
      <c r="AK1654" s="126"/>
      <c r="AL1654" s="127"/>
      <c r="AM1654" s="125"/>
      <c r="AN1654" s="125"/>
      <c r="AO1654" s="128"/>
      <c r="AP1654" s="129"/>
    </row>
    <row r="1655" spans="1:42" x14ac:dyDescent="0.25">
      <c r="A1655" s="97">
        <v>140</v>
      </c>
      <c r="B1655" s="435" t="e">
        <f>CONCATENATE(Revisión_Avance_Periodo!$D1655,";",Revisión_Avance_Periodo!$F1655,";",Revisión_Avance_Periodo!$L1655)</f>
        <v>#REF!</v>
      </c>
      <c r="C1655" s="435" t="e">
        <f t="shared" si="126"/>
        <v>#REF!</v>
      </c>
      <c r="D1655" s="123" t="e">
        <f>VLOOKUP($A1655,#REF!,3,FALSE)</f>
        <v>#REF!</v>
      </c>
      <c r="E1655" s="436" t="e">
        <f>VLOOKUP($A1655,#REF!,4,FALSE)</f>
        <v>#REF!</v>
      </c>
      <c r="F1655" s="103" t="e">
        <f>VLOOKUP($A1655,#REF!,5,FALSE)</f>
        <v>#REF!</v>
      </c>
      <c r="G1655" s="98" t="e">
        <f>VLOOKUP($A1655,#REF!,8,FALSE)</f>
        <v>#REF!</v>
      </c>
      <c r="H1655" s="93" t="e">
        <f>VLOOKUP($A1655,#REF!,7,FALSE)</f>
        <v>#REF!</v>
      </c>
      <c r="I1655" s="438" t="e">
        <f>VLOOKUP($A1655,#REF!,10,FALSE)</f>
        <v>#REF!</v>
      </c>
      <c r="J1655" s="98" t="e">
        <f>VLOOKUP($A1655,#REF!,11,FALSE)</f>
        <v>#REF!</v>
      </c>
      <c r="K1655" s="114" t="e">
        <f>VLOOKUP($A1655,#REF!,12,FALSE)</f>
        <v>#REF!</v>
      </c>
      <c r="L1655" s="98" t="e">
        <f>VLOOKUP($A1655,#REF!,13,FALSE)</f>
        <v>#REF!</v>
      </c>
      <c r="M1655" s="438" t="e">
        <f>VLOOKUP($A1655,#REF!,14,FALSE)</f>
        <v>#REF!</v>
      </c>
      <c r="N1655" s="103" t="e">
        <f>VLOOKUP($A1655,#REF!,15,FALSE)</f>
        <v>#REF!</v>
      </c>
      <c r="O1655" s="103" t="e">
        <f>VLOOKUP($A1655,#REF!,18,FALSE)</f>
        <v>#REF!</v>
      </c>
      <c r="P1655" s="93" t="e">
        <f>VLOOKUP($A1655,#REF!,41,FALSE)</f>
        <v>#REF!</v>
      </c>
      <c r="Q1655" s="115" t="e">
        <f>VLOOKUP(Revisión_Avance_Periodo!$L1655,#REF!,30,FALSE)</f>
        <v>#REF!</v>
      </c>
      <c r="R1655" s="116">
        <v>2019</v>
      </c>
      <c r="S1655" s="196">
        <v>43768</v>
      </c>
      <c r="T1655" s="124" t="s">
        <v>77</v>
      </c>
      <c r="U1655" s="132" t="e">
        <f>INDEX(#REF!,MATCH(Revisión_Avance_Periodo!$L1655,#REF!,0),MATCH(Revisión_Avance_Periodo!$T1655,#REF!,0))</f>
        <v>#REF!</v>
      </c>
      <c r="V1655" s="132" t="e">
        <f>INDEX(#REF!,MATCH(Revisión_Avance_Periodo!$L1655,#REF!,0),MATCH(Revisión_Avance_Periodo!$T1655,#REF!,0))</f>
        <v>#REF!</v>
      </c>
      <c r="W1655" s="118">
        <f>IFERROR((V1655/U1655),0)</f>
        <v>0</v>
      </c>
      <c r="X1655" s="124" t="str">
        <f>VLOOKUP(W1655,Tabla_Estado_Meta_OAP_2019[#All],3,TRUE)</f>
        <v>Por Ejecutar</v>
      </c>
      <c r="Y1655" s="164" t="e">
        <f>SUBTOTAL(9,$U$206:$U1655)</f>
        <v>#REF!</v>
      </c>
      <c r="Z1655" s="158" t="e">
        <f>SUBTOTAL(9,$V$206:$V1655)</f>
        <v>#REF!</v>
      </c>
      <c r="AA1655" s="159">
        <f>IFERROR(+Revisión_Avance_Periodo!$Z1655/Revisión_Avance_Periodo!$Y1655,0)</f>
        <v>0</v>
      </c>
      <c r="AB1655" s="126"/>
      <c r="AC1655" s="127"/>
      <c r="AD1655" s="125"/>
      <c r="AE1655" s="125"/>
      <c r="AF1655" s="128"/>
      <c r="AG1655" s="129"/>
      <c r="AH1655" s="164" t="e">
        <f>SUBTOTAL(9,$U$1646:$U1655)</f>
        <v>#REF!</v>
      </c>
      <c r="AI1655" s="158" t="e">
        <f>SUBTOTAL(9,$V$1646:$V1655)</f>
        <v>#REF!</v>
      </c>
      <c r="AJ1655" s="159">
        <f>IFERROR(+Revisión_Avance_Periodo!$Z1655/Revisión_Avance_Periodo!$Y1655,0)</f>
        <v>0</v>
      </c>
      <c r="AK1655" s="126"/>
      <c r="AL1655" s="127"/>
      <c r="AM1655" s="125"/>
      <c r="AN1655" s="125"/>
      <c r="AO1655" s="128"/>
      <c r="AP1655" s="129"/>
    </row>
    <row r="1656" spans="1:42" x14ac:dyDescent="0.25">
      <c r="A1656" s="92">
        <v>140</v>
      </c>
      <c r="B1656" s="435" t="e">
        <f>CONCATENATE(Revisión_Avance_Periodo!$D1656,";",Revisión_Avance_Periodo!$F1656,";",Revisión_Avance_Periodo!$L1656)</f>
        <v>#REF!</v>
      </c>
      <c r="C1656" s="435" t="e">
        <f t="shared" si="126"/>
        <v>#REF!</v>
      </c>
      <c r="D1656" s="114" t="e">
        <f>VLOOKUP($A1656,#REF!,3,FALSE)</f>
        <v>#REF!</v>
      </c>
      <c r="E1656" s="436" t="e">
        <f>VLOOKUP($A1656,#REF!,4,FALSE)</f>
        <v>#REF!</v>
      </c>
      <c r="F1656" s="102" t="e">
        <f>VLOOKUP($A1656,#REF!,5,FALSE)</f>
        <v>#REF!</v>
      </c>
      <c r="G1656" s="93" t="e">
        <f>VLOOKUP($A1656,#REF!,8,FALSE)</f>
        <v>#REF!</v>
      </c>
      <c r="H1656" s="93" t="e">
        <f>VLOOKUP($A1656,#REF!,7,FALSE)</f>
        <v>#REF!</v>
      </c>
      <c r="I1656" s="438" t="e">
        <f>VLOOKUP($A1656,#REF!,10,FALSE)</f>
        <v>#REF!</v>
      </c>
      <c r="J1656" s="93" t="e">
        <f>VLOOKUP($A1656,#REF!,11,FALSE)</f>
        <v>#REF!</v>
      </c>
      <c r="K1656" s="114" t="e">
        <f>VLOOKUP($A1656,#REF!,12,FALSE)</f>
        <v>#REF!</v>
      </c>
      <c r="L1656" s="93" t="e">
        <f>VLOOKUP($A1656,#REF!,13,FALSE)</f>
        <v>#REF!</v>
      </c>
      <c r="M1656" s="438" t="e">
        <f>VLOOKUP($A1656,#REF!,14,FALSE)</f>
        <v>#REF!</v>
      </c>
      <c r="N1656" s="102" t="e">
        <f>VLOOKUP($A1656,#REF!,15,FALSE)</f>
        <v>#REF!</v>
      </c>
      <c r="O1656" s="102" t="e">
        <f>VLOOKUP($A1656,#REF!,18,FALSE)</f>
        <v>#REF!</v>
      </c>
      <c r="P1656" s="93" t="e">
        <f>VLOOKUP($A1656,#REF!,41,FALSE)</f>
        <v>#REF!</v>
      </c>
      <c r="Q1656" s="115" t="e">
        <f>VLOOKUP(Revisión_Avance_Periodo!$L1656,#REF!,30,FALSE)</f>
        <v>#REF!</v>
      </c>
      <c r="R1656" s="116">
        <v>2019</v>
      </c>
      <c r="S1656" s="196">
        <v>43799</v>
      </c>
      <c r="T1656" s="116" t="s">
        <v>78</v>
      </c>
      <c r="U1656" s="132" t="e">
        <f>INDEX(#REF!,MATCH(Revisión_Avance_Periodo!$L1656,#REF!,0),MATCH(Revisión_Avance_Periodo!$T1656,#REF!,0))</f>
        <v>#REF!</v>
      </c>
      <c r="V1656" s="132" t="e">
        <f>INDEX(#REF!,MATCH(Revisión_Avance_Periodo!$L1656,#REF!,0),MATCH(Revisión_Avance_Periodo!$T1656,#REF!,0))</f>
        <v>#REF!</v>
      </c>
      <c r="W1656" s="131" t="e">
        <f>V1656/U1656</f>
        <v>#REF!</v>
      </c>
      <c r="X1656" s="116" t="e">
        <f>VLOOKUP(W1656,Tabla_Estado_Meta_OAP_2019[#All],3,TRUE)</f>
        <v>#REF!</v>
      </c>
      <c r="Y1656" s="164" t="e">
        <f>SUBTOTAL(9,$U$206:$U1656)</f>
        <v>#REF!</v>
      </c>
      <c r="Z1656" s="158" t="e">
        <f>SUBTOTAL(9,$V$206:$V1656)</f>
        <v>#REF!</v>
      </c>
      <c r="AA1656" s="159">
        <f>IFERROR(+Revisión_Avance_Periodo!$Z1656/Revisión_Avance_Periodo!$Y1656,0)</f>
        <v>0</v>
      </c>
      <c r="AB1656" s="126"/>
      <c r="AC1656" s="127"/>
      <c r="AD1656" s="125"/>
      <c r="AE1656" s="125"/>
      <c r="AF1656" s="128"/>
      <c r="AG1656" s="129"/>
      <c r="AH1656" s="164" t="e">
        <f>SUBTOTAL(9,$U$1646:$U1656)</f>
        <v>#REF!</v>
      </c>
      <c r="AI1656" s="158" t="e">
        <f>SUBTOTAL(9,$V$1646:$V1656)</f>
        <v>#REF!</v>
      </c>
      <c r="AJ1656" s="159">
        <f>IFERROR(+Revisión_Avance_Periodo!$Z1656/Revisión_Avance_Periodo!$Y1656,0)</f>
        <v>0</v>
      </c>
      <c r="AK1656" s="126"/>
      <c r="AL1656" s="127"/>
      <c r="AM1656" s="125"/>
      <c r="AN1656" s="125"/>
      <c r="AO1656" s="128"/>
      <c r="AP1656" s="129"/>
    </row>
    <row r="1657" spans="1:42" ht="15.75" thickBot="1" x14ac:dyDescent="0.3">
      <c r="A1657" s="97">
        <v>140</v>
      </c>
      <c r="B1657" s="435" t="e">
        <f>CONCATENATE(Revisión_Avance_Periodo!$D1657,";",Revisión_Avance_Periodo!$F1657,";",Revisión_Avance_Periodo!$L1657)</f>
        <v>#REF!</v>
      </c>
      <c r="C1657" s="435" t="e">
        <f t="shared" si="126"/>
        <v>#REF!</v>
      </c>
      <c r="D1657" s="123" t="e">
        <f>VLOOKUP($A1657,#REF!,3,FALSE)</f>
        <v>#REF!</v>
      </c>
      <c r="E1657" s="436" t="e">
        <f>VLOOKUP($A1657,#REF!,4,FALSE)</f>
        <v>#REF!</v>
      </c>
      <c r="F1657" s="103" t="e">
        <f>VLOOKUP($A1657,#REF!,5,FALSE)</f>
        <v>#REF!</v>
      </c>
      <c r="G1657" s="98" t="e">
        <f>VLOOKUP($A1657,#REF!,8,FALSE)</f>
        <v>#REF!</v>
      </c>
      <c r="H1657" s="93" t="e">
        <f>VLOOKUP($A1657,#REF!,7,FALSE)</f>
        <v>#REF!</v>
      </c>
      <c r="I1657" s="438" t="e">
        <f>VLOOKUP($A1657,#REF!,10,FALSE)</f>
        <v>#REF!</v>
      </c>
      <c r="J1657" s="98" t="e">
        <f>VLOOKUP($A1657,#REF!,11,FALSE)</f>
        <v>#REF!</v>
      </c>
      <c r="K1657" s="114" t="e">
        <f>VLOOKUP($A1657,#REF!,12,FALSE)</f>
        <v>#REF!</v>
      </c>
      <c r="L1657" s="98" t="e">
        <f>VLOOKUP($A1657,#REF!,13,FALSE)</f>
        <v>#REF!</v>
      </c>
      <c r="M1657" s="438" t="e">
        <f>VLOOKUP($A1657,#REF!,14,FALSE)</f>
        <v>#REF!</v>
      </c>
      <c r="N1657" s="103" t="e">
        <f>VLOOKUP($A1657,#REF!,15,FALSE)</f>
        <v>#REF!</v>
      </c>
      <c r="O1657" s="103" t="e">
        <f>VLOOKUP($A1657,#REF!,18,FALSE)</f>
        <v>#REF!</v>
      </c>
      <c r="P1657" s="93" t="e">
        <f>VLOOKUP($A1657,#REF!,41,FALSE)</f>
        <v>#REF!</v>
      </c>
      <c r="Q1657" s="115" t="e">
        <f>VLOOKUP(Revisión_Avance_Periodo!$L1657,#REF!,30,FALSE)</f>
        <v>#REF!</v>
      </c>
      <c r="R1657" s="116">
        <v>2019</v>
      </c>
      <c r="S1657" s="196">
        <v>43829</v>
      </c>
      <c r="T1657" s="124" t="s">
        <v>79</v>
      </c>
      <c r="U1657" s="132" t="e">
        <f>INDEX(#REF!,MATCH(Revisión_Avance_Periodo!$L1657,#REF!,0),MATCH(Revisión_Avance_Periodo!$T1657,#REF!,0))</f>
        <v>#REF!</v>
      </c>
      <c r="V1657" s="132" t="e">
        <f>INDEX(#REF!,MATCH(Revisión_Avance_Periodo!$L1657,#REF!,0),MATCH(Revisión_Avance_Periodo!$T1657,#REF!,0))</f>
        <v>#REF!</v>
      </c>
      <c r="W1657" s="130" t="e">
        <f>V1657/U1657</f>
        <v>#REF!</v>
      </c>
      <c r="X1657" s="124" t="e">
        <f>VLOOKUP(W1657,Tabla_Estado_Meta_OAP_2019[#All],3,TRUE)</f>
        <v>#REF!</v>
      </c>
      <c r="Y1657" s="164" t="e">
        <f>SUBTOTAL(9,$U$206:$U1657)</f>
        <v>#REF!</v>
      </c>
      <c r="Z1657" s="158" t="e">
        <f>SUBTOTAL(9,$V$206:$V1657)</f>
        <v>#REF!</v>
      </c>
      <c r="AA1657" s="159">
        <f>IFERROR(+Revisión_Avance_Periodo!$Z1657/Revisión_Avance_Periodo!$Y1657,0)</f>
        <v>0</v>
      </c>
      <c r="AB1657" s="126"/>
      <c r="AC1657" s="127"/>
      <c r="AD1657" s="125"/>
      <c r="AE1657" s="125"/>
      <c r="AF1657" s="128"/>
      <c r="AG1657" s="129"/>
      <c r="AH1657" s="164" t="e">
        <f>SUBTOTAL(9,$U$1646:$U1657)</f>
        <v>#REF!</v>
      </c>
      <c r="AI1657" s="158" t="e">
        <f>SUBTOTAL(9,$V$1646:$V1657)</f>
        <v>#REF!</v>
      </c>
      <c r="AJ1657" s="159">
        <f>IFERROR(+Revisión_Avance_Periodo!$Z1657/Revisión_Avance_Periodo!$Y1657,0)</f>
        <v>0</v>
      </c>
      <c r="AK1657" s="126"/>
      <c r="AL1657" s="127"/>
      <c r="AM1657" s="125"/>
      <c r="AN1657" s="125"/>
      <c r="AO1657" s="128"/>
      <c r="AP1657" s="129"/>
    </row>
    <row r="1658" spans="1:42" x14ac:dyDescent="0.25">
      <c r="A1658" s="92">
        <v>141</v>
      </c>
      <c r="B1658" s="435" t="e">
        <f>CONCATENATE(Revisión_Avance_Periodo!$D1658,";",Revisión_Avance_Periodo!$F1658,";",Revisión_Avance_Periodo!$L1658)</f>
        <v>#REF!</v>
      </c>
      <c r="C1658" s="435" t="e">
        <f t="shared" si="126"/>
        <v>#REF!</v>
      </c>
      <c r="D1658" s="114" t="e">
        <f>VLOOKUP($A1658,#REF!,3,FALSE)</f>
        <v>#REF!</v>
      </c>
      <c r="E1658" s="436" t="e">
        <f>VLOOKUP($A1658,#REF!,4,FALSE)</f>
        <v>#REF!</v>
      </c>
      <c r="F1658" s="102" t="e">
        <f>VLOOKUP($A1658,#REF!,5,FALSE)</f>
        <v>#REF!</v>
      </c>
      <c r="G1658" s="93" t="e">
        <f>VLOOKUP($A1658,#REF!,8,FALSE)</f>
        <v>#REF!</v>
      </c>
      <c r="H1658" s="93" t="e">
        <f>VLOOKUP($A1658,#REF!,7,FALSE)</f>
        <v>#REF!</v>
      </c>
      <c r="I1658" s="438" t="e">
        <f>VLOOKUP($A1658,#REF!,10,FALSE)</f>
        <v>#REF!</v>
      </c>
      <c r="J1658" s="93" t="e">
        <f>VLOOKUP($A1658,#REF!,11,FALSE)</f>
        <v>#REF!</v>
      </c>
      <c r="K1658" s="114" t="e">
        <f>VLOOKUP($A1658,#REF!,12,FALSE)</f>
        <v>#REF!</v>
      </c>
      <c r="L1658" s="93" t="e">
        <f>VLOOKUP($A1658,#REF!,13,FALSE)</f>
        <v>#REF!</v>
      </c>
      <c r="M1658" s="438" t="e">
        <f>VLOOKUP($A1658,#REF!,14,FALSE)</f>
        <v>#REF!</v>
      </c>
      <c r="N1658" s="102" t="e">
        <f>VLOOKUP($A1658,#REF!,15,FALSE)</f>
        <v>#REF!</v>
      </c>
      <c r="O1658" s="102" t="e">
        <f>VLOOKUP($A1658,#REF!,18,FALSE)</f>
        <v>#REF!</v>
      </c>
      <c r="P1658" s="93" t="e">
        <f>VLOOKUP($A1658,#REF!,41,FALSE)</f>
        <v>#REF!</v>
      </c>
      <c r="Q1658" s="115" t="e">
        <f>VLOOKUP(Revisión_Avance_Periodo!$L1658,#REF!,30,FALSE)</f>
        <v>#REF!</v>
      </c>
      <c r="R1658" s="116">
        <v>2019</v>
      </c>
      <c r="S1658" s="196">
        <v>43495</v>
      </c>
      <c r="T1658" s="116" t="s">
        <v>68</v>
      </c>
      <c r="U1658" s="117" t="e">
        <f>INDEX(#REF!,MATCH(Revisión_Avance_Periodo!$L1658,#REF!,0),MATCH(Revisión_Avance_Periodo!$T1658,#REF!,0))</f>
        <v>#REF!</v>
      </c>
      <c r="V1658" s="117" t="e">
        <f>INDEX(#REF!,MATCH(Revisión_Avance_Periodo!$L1658,#REF!,0),MATCH(Revisión_Avance_Periodo!$T1658,#REF!,0))</f>
        <v>#REF!</v>
      </c>
      <c r="W1658" s="118">
        <f>IFERROR((V1658/U1658),0)</f>
        <v>0</v>
      </c>
      <c r="X1658" s="116" t="str">
        <f>VLOOKUP(W1658,Tabla_Estado_Meta_OAP_2019[#All],3,TRUE)</f>
        <v>Por Ejecutar</v>
      </c>
      <c r="Y1658" s="148" t="e">
        <f>SUBTOTAL(9,$U$206:$U1658)</f>
        <v>#REF!</v>
      </c>
      <c r="Z1658" s="162" t="e">
        <f>SUBTOTAL(9,$V$206:$V1658)</f>
        <v>#REF!</v>
      </c>
      <c r="AA1658" s="162">
        <f>IFERROR(+Revisión_Avance_Periodo!$Z1658/Revisión_Avance_Periodo!$Y1658,0)</f>
        <v>0</v>
      </c>
      <c r="AB1658" s="120" t="e">
        <f>SUBTOTAL(9,U1658:U1669)</f>
        <v>#REF!</v>
      </c>
      <c r="AC1658" s="119" t="e">
        <f>SUBTOTAL(9,V1658:V1669)</f>
        <v>#REF!</v>
      </c>
      <c r="AD1658" s="119" t="e">
        <f>+AC1658/AB1658</f>
        <v>#REF!</v>
      </c>
      <c r="AE1658" s="119" t="e">
        <f>100%-Revisión_Avance_Periodo!$AD1658</f>
        <v>#REF!</v>
      </c>
      <c r="AF1658" s="121" t="e">
        <f>VLOOKUP(AD1658,Tabla_Estado_Meta_OAP_2019[],3,TRUE)</f>
        <v>#REF!</v>
      </c>
      <c r="AG1658" s="122" t="e">
        <f>Revisión_Avance_Periodo!$AD1658*Revisión_Avance_Periodo!$Q1658</f>
        <v>#REF!</v>
      </c>
      <c r="AH1658" s="148" t="e">
        <f>SUBTOTAL(9,$U$1658:$U1658)</f>
        <v>#REF!</v>
      </c>
      <c r="AI1658" s="162" t="e">
        <f>SUBTOTAL(9,$V$1658:$V1658)</f>
        <v>#REF!</v>
      </c>
      <c r="AJ1658" s="162">
        <f>IFERROR(+Revisión_Avance_Periodo!$Z1658/Revisión_Avance_Periodo!$Y1658,0)</f>
        <v>0</v>
      </c>
      <c r="AK1658" s="120" t="e">
        <f>SUBTOTAL(9,AD1658:AD1669)</f>
        <v>#REF!</v>
      </c>
      <c r="AL1658" s="119" t="e">
        <f>SUBTOTAL(9,AE1658:AE1669)</f>
        <v>#REF!</v>
      </c>
      <c r="AM1658" s="119" t="e">
        <f>+AL1658/AK1658</f>
        <v>#REF!</v>
      </c>
      <c r="AN1658" s="119" t="e">
        <f>100%-Revisión_Avance_Periodo!$AD1658</f>
        <v>#REF!</v>
      </c>
      <c r="AO1658" s="121" t="e">
        <f>VLOOKUP(AM1658,Tabla_Estado_Meta_OAP_2019[],3,TRUE)</f>
        <v>#REF!</v>
      </c>
      <c r="AP1658" s="122" t="e">
        <f>Revisión_Avance_Periodo!$AD1658*Revisión_Avance_Periodo!$Q1658</f>
        <v>#REF!</v>
      </c>
    </row>
    <row r="1659" spans="1:42" x14ac:dyDescent="0.25">
      <c r="A1659" s="97">
        <v>141</v>
      </c>
      <c r="B1659" s="435" t="e">
        <f>CONCATENATE(Revisión_Avance_Periodo!$D1659,";",Revisión_Avance_Periodo!$F1659,";",Revisión_Avance_Periodo!$L1659)</f>
        <v>#REF!</v>
      </c>
      <c r="C1659" s="435" t="e">
        <f t="shared" si="126"/>
        <v>#REF!</v>
      </c>
      <c r="D1659" s="123" t="e">
        <f>VLOOKUP($A1659,#REF!,3,FALSE)</f>
        <v>#REF!</v>
      </c>
      <c r="E1659" s="436" t="e">
        <f>VLOOKUP($A1659,#REF!,4,FALSE)</f>
        <v>#REF!</v>
      </c>
      <c r="F1659" s="103" t="e">
        <f>VLOOKUP($A1659,#REF!,5,FALSE)</f>
        <v>#REF!</v>
      </c>
      <c r="G1659" s="98" t="e">
        <f>VLOOKUP($A1659,#REF!,8,FALSE)</f>
        <v>#REF!</v>
      </c>
      <c r="H1659" s="93" t="e">
        <f>VLOOKUP($A1659,#REF!,7,FALSE)</f>
        <v>#REF!</v>
      </c>
      <c r="I1659" s="438" t="e">
        <f>VLOOKUP($A1659,#REF!,10,FALSE)</f>
        <v>#REF!</v>
      </c>
      <c r="J1659" s="98" t="e">
        <f>VLOOKUP($A1659,#REF!,11,FALSE)</f>
        <v>#REF!</v>
      </c>
      <c r="K1659" s="114" t="e">
        <f>VLOOKUP($A1659,#REF!,12,FALSE)</f>
        <v>#REF!</v>
      </c>
      <c r="L1659" s="98" t="e">
        <f>VLOOKUP($A1659,#REF!,13,FALSE)</f>
        <v>#REF!</v>
      </c>
      <c r="M1659" s="438" t="e">
        <f>VLOOKUP($A1659,#REF!,14,FALSE)</f>
        <v>#REF!</v>
      </c>
      <c r="N1659" s="103" t="e">
        <f>VLOOKUP($A1659,#REF!,15,FALSE)</f>
        <v>#REF!</v>
      </c>
      <c r="O1659" s="103" t="e">
        <f>VLOOKUP($A1659,#REF!,18,FALSE)</f>
        <v>#REF!</v>
      </c>
      <c r="P1659" s="93" t="e">
        <f>VLOOKUP($A1659,#REF!,41,FALSE)</f>
        <v>#REF!</v>
      </c>
      <c r="Q1659" s="115" t="e">
        <f>VLOOKUP(Revisión_Avance_Periodo!$L1659,#REF!,30,FALSE)</f>
        <v>#REF!</v>
      </c>
      <c r="R1659" s="116">
        <v>2019</v>
      </c>
      <c r="S1659" s="196">
        <v>43524</v>
      </c>
      <c r="T1659" s="124" t="s">
        <v>69</v>
      </c>
      <c r="U1659" s="117" t="e">
        <f>INDEX(#REF!,MATCH(Revisión_Avance_Periodo!$L1659,#REF!,0),MATCH(Revisión_Avance_Periodo!$T1659,#REF!,0))</f>
        <v>#REF!</v>
      </c>
      <c r="V1659" s="117" t="e">
        <f>INDEX(#REF!,MATCH(Revisión_Avance_Periodo!$L1659,#REF!,0),MATCH(Revisión_Avance_Periodo!$T1659,#REF!,0))</f>
        <v>#REF!</v>
      </c>
      <c r="W1659" s="130" t="e">
        <f t="shared" ref="W1659:W1669" si="128">V1659/U1659</f>
        <v>#REF!</v>
      </c>
      <c r="X1659" s="124" t="e">
        <f>VLOOKUP(W1659,Tabla_Estado_Meta_OAP_2019[#All],3,TRUE)</f>
        <v>#REF!</v>
      </c>
      <c r="Y1659" s="150" t="e">
        <f>SUBTOTAL(9,$U$206:$U1659)</f>
        <v>#REF!</v>
      </c>
      <c r="Z1659" s="159" t="e">
        <f>SUBTOTAL(9,$V$206:$V1659)</f>
        <v>#REF!</v>
      </c>
      <c r="AA1659" s="159">
        <f>IFERROR(+Revisión_Avance_Periodo!$Z1659/Revisión_Avance_Periodo!$Y1659,0)</f>
        <v>0</v>
      </c>
      <c r="AB1659" s="126"/>
      <c r="AC1659" s="127"/>
      <c r="AD1659" s="125"/>
      <c r="AE1659" s="125"/>
      <c r="AF1659" s="128"/>
      <c r="AG1659" s="129"/>
      <c r="AH1659" s="150" t="e">
        <f>SUBTOTAL(9,$U$1658:$U1659)</f>
        <v>#REF!</v>
      </c>
      <c r="AI1659" s="159" t="e">
        <f>SUBTOTAL(9,$V$1658:$V1659)</f>
        <v>#REF!</v>
      </c>
      <c r="AJ1659" s="159">
        <f>IFERROR(+Revisión_Avance_Periodo!$Z1659/Revisión_Avance_Periodo!$Y1659,0)</f>
        <v>0</v>
      </c>
      <c r="AK1659" s="126"/>
      <c r="AL1659" s="127"/>
      <c r="AM1659" s="125"/>
      <c r="AN1659" s="125"/>
      <c r="AO1659" s="128"/>
      <c r="AP1659" s="129"/>
    </row>
    <row r="1660" spans="1:42" x14ac:dyDescent="0.25">
      <c r="A1660" s="92">
        <v>141</v>
      </c>
      <c r="B1660" s="435" t="e">
        <f>CONCATENATE(Revisión_Avance_Periodo!$D1660,";",Revisión_Avance_Periodo!$F1660,";",Revisión_Avance_Periodo!$L1660)</f>
        <v>#REF!</v>
      </c>
      <c r="C1660" s="435" t="e">
        <f t="shared" si="126"/>
        <v>#REF!</v>
      </c>
      <c r="D1660" s="114" t="e">
        <f>VLOOKUP($A1660,#REF!,3,FALSE)</f>
        <v>#REF!</v>
      </c>
      <c r="E1660" s="436" t="e">
        <f>VLOOKUP($A1660,#REF!,4,FALSE)</f>
        <v>#REF!</v>
      </c>
      <c r="F1660" s="102" t="e">
        <f>VLOOKUP($A1660,#REF!,5,FALSE)</f>
        <v>#REF!</v>
      </c>
      <c r="G1660" s="93" t="e">
        <f>VLOOKUP($A1660,#REF!,8,FALSE)</f>
        <v>#REF!</v>
      </c>
      <c r="H1660" s="93" t="e">
        <f>VLOOKUP($A1660,#REF!,7,FALSE)</f>
        <v>#REF!</v>
      </c>
      <c r="I1660" s="438" t="e">
        <f>VLOOKUP($A1660,#REF!,10,FALSE)</f>
        <v>#REF!</v>
      </c>
      <c r="J1660" s="93" t="e">
        <f>VLOOKUP($A1660,#REF!,11,FALSE)</f>
        <v>#REF!</v>
      </c>
      <c r="K1660" s="114" t="e">
        <f>VLOOKUP($A1660,#REF!,12,FALSE)</f>
        <v>#REF!</v>
      </c>
      <c r="L1660" s="93" t="e">
        <f>VLOOKUP($A1660,#REF!,13,FALSE)</f>
        <v>#REF!</v>
      </c>
      <c r="M1660" s="438" t="e">
        <f>VLOOKUP($A1660,#REF!,14,FALSE)</f>
        <v>#REF!</v>
      </c>
      <c r="N1660" s="102" t="e">
        <f>VLOOKUP($A1660,#REF!,15,FALSE)</f>
        <v>#REF!</v>
      </c>
      <c r="O1660" s="102" t="e">
        <f>VLOOKUP($A1660,#REF!,18,FALSE)</f>
        <v>#REF!</v>
      </c>
      <c r="P1660" s="93" t="e">
        <f>VLOOKUP($A1660,#REF!,41,FALSE)</f>
        <v>#REF!</v>
      </c>
      <c r="Q1660" s="115" t="e">
        <f>VLOOKUP(Revisión_Avance_Periodo!$L1660,#REF!,30,FALSE)</f>
        <v>#REF!</v>
      </c>
      <c r="R1660" s="116">
        <v>2019</v>
      </c>
      <c r="S1660" s="196">
        <v>43554</v>
      </c>
      <c r="T1660" s="116" t="s">
        <v>70</v>
      </c>
      <c r="U1660" s="117" t="e">
        <f>INDEX(#REF!,MATCH(Revisión_Avance_Periodo!$L1660,#REF!,0),MATCH(Revisión_Avance_Periodo!$T1660,#REF!,0))</f>
        <v>#REF!</v>
      </c>
      <c r="V1660" s="117" t="e">
        <f>INDEX(#REF!,MATCH(Revisión_Avance_Periodo!$L1660,#REF!,0),MATCH(Revisión_Avance_Periodo!$T1660,#REF!,0))</f>
        <v>#REF!</v>
      </c>
      <c r="W1660" s="130" t="e">
        <f t="shared" si="128"/>
        <v>#REF!</v>
      </c>
      <c r="X1660" s="116" t="e">
        <f>VLOOKUP(W1660,Tabla_Estado_Meta_OAP_2019[#All],3,TRUE)</f>
        <v>#REF!</v>
      </c>
      <c r="Y1660" s="150" t="e">
        <f>SUBTOTAL(9,$U$206:$U1660)</f>
        <v>#REF!</v>
      </c>
      <c r="Z1660" s="159" t="e">
        <f>SUBTOTAL(9,$V$206:$V1660)</f>
        <v>#REF!</v>
      </c>
      <c r="AA1660" s="159">
        <f>IFERROR(+Revisión_Avance_Periodo!$Z1660/Revisión_Avance_Periodo!$Y1660,0)</f>
        <v>0</v>
      </c>
      <c r="AB1660" s="126"/>
      <c r="AC1660" s="127"/>
      <c r="AD1660" s="125"/>
      <c r="AE1660" s="125"/>
      <c r="AF1660" s="128"/>
      <c r="AG1660" s="129"/>
      <c r="AH1660" s="150" t="e">
        <f>SUBTOTAL(9,$U$1658:$U1660)</f>
        <v>#REF!</v>
      </c>
      <c r="AI1660" s="159" t="e">
        <f>SUBTOTAL(9,$V$1658:$V1660)</f>
        <v>#REF!</v>
      </c>
      <c r="AJ1660" s="159">
        <f>IFERROR(+Revisión_Avance_Periodo!$Z1660/Revisión_Avance_Periodo!$Y1660,0)</f>
        <v>0</v>
      </c>
      <c r="AK1660" s="126"/>
      <c r="AL1660" s="127"/>
      <c r="AM1660" s="125"/>
      <c r="AN1660" s="125"/>
      <c r="AO1660" s="128"/>
      <c r="AP1660" s="129"/>
    </row>
    <row r="1661" spans="1:42" x14ac:dyDescent="0.25">
      <c r="A1661" s="97">
        <v>141</v>
      </c>
      <c r="B1661" s="435" t="e">
        <f>CONCATENATE(Revisión_Avance_Periodo!$D1661,";",Revisión_Avance_Periodo!$F1661,";",Revisión_Avance_Periodo!$L1661)</f>
        <v>#REF!</v>
      </c>
      <c r="C1661" s="435" t="e">
        <f t="shared" si="126"/>
        <v>#REF!</v>
      </c>
      <c r="D1661" s="123" t="e">
        <f>VLOOKUP($A1661,#REF!,3,FALSE)</f>
        <v>#REF!</v>
      </c>
      <c r="E1661" s="436" t="e">
        <f>VLOOKUP($A1661,#REF!,4,FALSE)</f>
        <v>#REF!</v>
      </c>
      <c r="F1661" s="103" t="e">
        <f>VLOOKUP($A1661,#REF!,5,FALSE)</f>
        <v>#REF!</v>
      </c>
      <c r="G1661" s="98" t="e">
        <f>VLOOKUP($A1661,#REF!,8,FALSE)</f>
        <v>#REF!</v>
      </c>
      <c r="H1661" s="93" t="e">
        <f>VLOOKUP($A1661,#REF!,7,FALSE)</f>
        <v>#REF!</v>
      </c>
      <c r="I1661" s="438" t="e">
        <f>VLOOKUP($A1661,#REF!,10,FALSE)</f>
        <v>#REF!</v>
      </c>
      <c r="J1661" s="98" t="e">
        <f>VLOOKUP($A1661,#REF!,11,FALSE)</f>
        <v>#REF!</v>
      </c>
      <c r="K1661" s="114" t="e">
        <f>VLOOKUP($A1661,#REF!,12,FALSE)</f>
        <v>#REF!</v>
      </c>
      <c r="L1661" s="98" t="e">
        <f>VLOOKUP($A1661,#REF!,13,FALSE)</f>
        <v>#REF!</v>
      </c>
      <c r="M1661" s="438" t="e">
        <f>VLOOKUP($A1661,#REF!,14,FALSE)</f>
        <v>#REF!</v>
      </c>
      <c r="N1661" s="103" t="e">
        <f>VLOOKUP($A1661,#REF!,15,FALSE)</f>
        <v>#REF!</v>
      </c>
      <c r="O1661" s="103" t="e">
        <f>VLOOKUP($A1661,#REF!,18,FALSE)</f>
        <v>#REF!</v>
      </c>
      <c r="P1661" s="93" t="e">
        <f>VLOOKUP($A1661,#REF!,41,FALSE)</f>
        <v>#REF!</v>
      </c>
      <c r="Q1661" s="115" t="e">
        <f>VLOOKUP(Revisión_Avance_Periodo!$L1661,#REF!,30,FALSE)</f>
        <v>#REF!</v>
      </c>
      <c r="R1661" s="116">
        <v>2019</v>
      </c>
      <c r="S1661" s="196">
        <v>43585</v>
      </c>
      <c r="T1661" s="124" t="s">
        <v>71</v>
      </c>
      <c r="U1661" s="117" t="e">
        <f>INDEX(#REF!,MATCH(Revisión_Avance_Periodo!$L1661,#REF!,0),MATCH(Revisión_Avance_Periodo!$T1661,#REF!,0))</f>
        <v>#REF!</v>
      </c>
      <c r="V1661" s="117" t="e">
        <f>INDEX(#REF!,MATCH(Revisión_Avance_Periodo!$L1661,#REF!,0),MATCH(Revisión_Avance_Periodo!$T1661,#REF!,0))</f>
        <v>#REF!</v>
      </c>
      <c r="W1661" s="130" t="e">
        <f t="shared" si="128"/>
        <v>#REF!</v>
      </c>
      <c r="X1661" s="124" t="e">
        <f>VLOOKUP(W1661,Tabla_Estado_Meta_OAP_2019[#All],3,TRUE)</f>
        <v>#REF!</v>
      </c>
      <c r="Y1661" s="150" t="e">
        <f>SUBTOTAL(9,$U$206:$U1661)</f>
        <v>#REF!</v>
      </c>
      <c r="Z1661" s="159" t="e">
        <f>SUBTOTAL(9,$V$206:$V1661)</f>
        <v>#REF!</v>
      </c>
      <c r="AA1661" s="159">
        <f>IFERROR(+Revisión_Avance_Periodo!$Z1661/Revisión_Avance_Periodo!$Y1661,0)</f>
        <v>0</v>
      </c>
      <c r="AB1661" s="126"/>
      <c r="AC1661" s="127"/>
      <c r="AD1661" s="125"/>
      <c r="AE1661" s="125"/>
      <c r="AF1661" s="128"/>
      <c r="AG1661" s="129"/>
      <c r="AH1661" s="150" t="e">
        <f>SUBTOTAL(9,$U$1658:$U1661)</f>
        <v>#REF!</v>
      </c>
      <c r="AI1661" s="159" t="e">
        <f>SUBTOTAL(9,$V$1658:$V1661)</f>
        <v>#REF!</v>
      </c>
      <c r="AJ1661" s="159">
        <f>IFERROR(+Revisión_Avance_Periodo!$Z1661/Revisión_Avance_Periodo!$Y1661,0)</f>
        <v>0</v>
      </c>
      <c r="AK1661" s="126"/>
      <c r="AL1661" s="127"/>
      <c r="AM1661" s="125"/>
      <c r="AN1661" s="125"/>
      <c r="AO1661" s="128"/>
      <c r="AP1661" s="129"/>
    </row>
    <row r="1662" spans="1:42" x14ac:dyDescent="0.25">
      <c r="A1662" s="92">
        <v>141</v>
      </c>
      <c r="B1662" s="435" t="e">
        <f>CONCATENATE(Revisión_Avance_Periodo!$D1662,";",Revisión_Avance_Periodo!$F1662,";",Revisión_Avance_Periodo!$L1662)</f>
        <v>#REF!</v>
      </c>
      <c r="C1662" s="435" t="e">
        <f t="shared" si="126"/>
        <v>#REF!</v>
      </c>
      <c r="D1662" s="114" t="e">
        <f>VLOOKUP($A1662,#REF!,3,FALSE)</f>
        <v>#REF!</v>
      </c>
      <c r="E1662" s="436" t="e">
        <f>VLOOKUP($A1662,#REF!,4,FALSE)</f>
        <v>#REF!</v>
      </c>
      <c r="F1662" s="102" t="e">
        <f>VLOOKUP($A1662,#REF!,5,FALSE)</f>
        <v>#REF!</v>
      </c>
      <c r="G1662" s="93" t="e">
        <f>VLOOKUP($A1662,#REF!,8,FALSE)</f>
        <v>#REF!</v>
      </c>
      <c r="H1662" s="93" t="e">
        <f>VLOOKUP($A1662,#REF!,7,FALSE)</f>
        <v>#REF!</v>
      </c>
      <c r="I1662" s="438" t="e">
        <f>VLOOKUP($A1662,#REF!,10,FALSE)</f>
        <v>#REF!</v>
      </c>
      <c r="J1662" s="93" t="e">
        <f>VLOOKUP($A1662,#REF!,11,FALSE)</f>
        <v>#REF!</v>
      </c>
      <c r="K1662" s="114" t="e">
        <f>VLOOKUP($A1662,#REF!,12,FALSE)</f>
        <v>#REF!</v>
      </c>
      <c r="L1662" s="93" t="e">
        <f>VLOOKUP($A1662,#REF!,13,FALSE)</f>
        <v>#REF!</v>
      </c>
      <c r="M1662" s="438" t="e">
        <f>VLOOKUP($A1662,#REF!,14,FALSE)</f>
        <v>#REF!</v>
      </c>
      <c r="N1662" s="102" t="e">
        <f>VLOOKUP($A1662,#REF!,15,FALSE)</f>
        <v>#REF!</v>
      </c>
      <c r="O1662" s="102" t="e">
        <f>VLOOKUP($A1662,#REF!,18,FALSE)</f>
        <v>#REF!</v>
      </c>
      <c r="P1662" s="93" t="e">
        <f>VLOOKUP($A1662,#REF!,41,FALSE)</f>
        <v>#REF!</v>
      </c>
      <c r="Q1662" s="115" t="e">
        <f>VLOOKUP(Revisión_Avance_Periodo!$L1662,#REF!,30,FALSE)</f>
        <v>#REF!</v>
      </c>
      <c r="R1662" s="116">
        <v>2019</v>
      </c>
      <c r="S1662" s="196">
        <v>43615</v>
      </c>
      <c r="T1662" s="116" t="s">
        <v>72</v>
      </c>
      <c r="U1662" s="117" t="e">
        <f>INDEX(#REF!,MATCH(Revisión_Avance_Periodo!$L1662,#REF!,0),MATCH(Revisión_Avance_Periodo!$T1662,#REF!,0))</f>
        <v>#REF!</v>
      </c>
      <c r="V1662" s="117" t="e">
        <f>INDEX(#REF!,MATCH(Revisión_Avance_Periodo!$L1662,#REF!,0),MATCH(Revisión_Avance_Periodo!$T1662,#REF!,0))</f>
        <v>#REF!</v>
      </c>
      <c r="W1662" s="130" t="e">
        <f t="shared" si="128"/>
        <v>#REF!</v>
      </c>
      <c r="X1662" s="116" t="e">
        <f>VLOOKUP(W1662,Tabla_Estado_Meta_OAP_2019[#All],3,TRUE)</f>
        <v>#REF!</v>
      </c>
      <c r="Y1662" s="150" t="e">
        <f>SUBTOTAL(9,$U$206:$U1662)</f>
        <v>#REF!</v>
      </c>
      <c r="Z1662" s="159" t="e">
        <f>SUBTOTAL(9,$V$206:$V1662)</f>
        <v>#REF!</v>
      </c>
      <c r="AA1662" s="159">
        <f>IFERROR(+Revisión_Avance_Periodo!$Z1662/Revisión_Avance_Periodo!$Y1662,0)</f>
        <v>0</v>
      </c>
      <c r="AB1662" s="126"/>
      <c r="AC1662" s="127"/>
      <c r="AD1662" s="125"/>
      <c r="AE1662" s="125"/>
      <c r="AF1662" s="128"/>
      <c r="AG1662" s="129"/>
      <c r="AH1662" s="150" t="e">
        <f>SUBTOTAL(9,$U$1658:$U1662)</f>
        <v>#REF!</v>
      </c>
      <c r="AI1662" s="159" t="e">
        <f>SUBTOTAL(9,$V$1658:$V1662)</f>
        <v>#REF!</v>
      </c>
      <c r="AJ1662" s="159">
        <f>IFERROR(+Revisión_Avance_Periodo!$Z1662/Revisión_Avance_Periodo!$Y1662,0)</f>
        <v>0</v>
      </c>
      <c r="AK1662" s="126"/>
      <c r="AL1662" s="127"/>
      <c r="AM1662" s="125"/>
      <c r="AN1662" s="125"/>
      <c r="AO1662" s="128"/>
      <c r="AP1662" s="129"/>
    </row>
    <row r="1663" spans="1:42" x14ac:dyDescent="0.25">
      <c r="A1663" s="97">
        <v>141</v>
      </c>
      <c r="B1663" s="435" t="e">
        <f>CONCATENATE(Revisión_Avance_Periodo!$D1663,";",Revisión_Avance_Periodo!$F1663,";",Revisión_Avance_Periodo!$L1663)</f>
        <v>#REF!</v>
      </c>
      <c r="C1663" s="435" t="e">
        <f t="shared" si="126"/>
        <v>#REF!</v>
      </c>
      <c r="D1663" s="123" t="e">
        <f>VLOOKUP($A1663,#REF!,3,FALSE)</f>
        <v>#REF!</v>
      </c>
      <c r="E1663" s="436" t="e">
        <f>VLOOKUP($A1663,#REF!,4,FALSE)</f>
        <v>#REF!</v>
      </c>
      <c r="F1663" s="103" t="e">
        <f>VLOOKUP($A1663,#REF!,5,FALSE)</f>
        <v>#REF!</v>
      </c>
      <c r="G1663" s="98" t="e">
        <f>VLOOKUP($A1663,#REF!,8,FALSE)</f>
        <v>#REF!</v>
      </c>
      <c r="H1663" s="93" t="e">
        <f>VLOOKUP($A1663,#REF!,7,FALSE)</f>
        <v>#REF!</v>
      </c>
      <c r="I1663" s="438" t="e">
        <f>VLOOKUP($A1663,#REF!,10,FALSE)</f>
        <v>#REF!</v>
      </c>
      <c r="J1663" s="98" t="e">
        <f>VLOOKUP($A1663,#REF!,11,FALSE)</f>
        <v>#REF!</v>
      </c>
      <c r="K1663" s="114" t="e">
        <f>VLOOKUP($A1663,#REF!,12,FALSE)</f>
        <v>#REF!</v>
      </c>
      <c r="L1663" s="98" t="e">
        <f>VLOOKUP($A1663,#REF!,13,FALSE)</f>
        <v>#REF!</v>
      </c>
      <c r="M1663" s="438" t="e">
        <f>VLOOKUP($A1663,#REF!,14,FALSE)</f>
        <v>#REF!</v>
      </c>
      <c r="N1663" s="103" t="e">
        <f>VLOOKUP($A1663,#REF!,15,FALSE)</f>
        <v>#REF!</v>
      </c>
      <c r="O1663" s="103" t="e">
        <f>VLOOKUP($A1663,#REF!,18,FALSE)</f>
        <v>#REF!</v>
      </c>
      <c r="P1663" s="93" t="e">
        <f>VLOOKUP($A1663,#REF!,41,FALSE)</f>
        <v>#REF!</v>
      </c>
      <c r="Q1663" s="115" t="e">
        <f>VLOOKUP(Revisión_Avance_Periodo!$L1663,#REF!,30,FALSE)</f>
        <v>#REF!</v>
      </c>
      <c r="R1663" s="116">
        <v>2019</v>
      </c>
      <c r="S1663" s="196">
        <v>43646</v>
      </c>
      <c r="T1663" s="124" t="s">
        <v>73</v>
      </c>
      <c r="U1663" s="117" t="e">
        <f>INDEX(#REF!,MATCH(Revisión_Avance_Periodo!$L1663,#REF!,0),MATCH(Revisión_Avance_Periodo!$T1663,#REF!,0))</f>
        <v>#REF!</v>
      </c>
      <c r="V1663" s="117" t="e">
        <f>INDEX(#REF!,MATCH(Revisión_Avance_Periodo!$L1663,#REF!,0),MATCH(Revisión_Avance_Periodo!$T1663,#REF!,0))</f>
        <v>#REF!</v>
      </c>
      <c r="W1663" s="130" t="e">
        <f t="shared" si="128"/>
        <v>#REF!</v>
      </c>
      <c r="X1663" s="124" t="e">
        <f>VLOOKUP(W1663,Tabla_Estado_Meta_OAP_2019[#All],3,TRUE)</f>
        <v>#REF!</v>
      </c>
      <c r="Y1663" s="150" t="e">
        <f>SUBTOTAL(9,$U$206:$U1663)</f>
        <v>#REF!</v>
      </c>
      <c r="Z1663" s="159" t="e">
        <f>SUBTOTAL(9,$V$206:$V1663)</f>
        <v>#REF!</v>
      </c>
      <c r="AA1663" s="159">
        <f>IFERROR(+Revisión_Avance_Periodo!$Z1663/Revisión_Avance_Periodo!$Y1663,0)</f>
        <v>0</v>
      </c>
      <c r="AB1663" s="126"/>
      <c r="AC1663" s="127"/>
      <c r="AD1663" s="125"/>
      <c r="AE1663" s="125"/>
      <c r="AF1663" s="128"/>
      <c r="AG1663" s="129"/>
      <c r="AH1663" s="150" t="e">
        <f>SUBTOTAL(9,$U$1658:$U1663)</f>
        <v>#REF!</v>
      </c>
      <c r="AI1663" s="159" t="e">
        <f>SUBTOTAL(9,$V$1658:$V1663)</f>
        <v>#REF!</v>
      </c>
      <c r="AJ1663" s="159">
        <f>IFERROR(+Revisión_Avance_Periodo!$Z1663/Revisión_Avance_Periodo!$Y1663,0)</f>
        <v>0</v>
      </c>
      <c r="AK1663" s="126"/>
      <c r="AL1663" s="127"/>
      <c r="AM1663" s="125"/>
      <c r="AN1663" s="125"/>
      <c r="AO1663" s="128"/>
      <c r="AP1663" s="129"/>
    </row>
    <row r="1664" spans="1:42" x14ac:dyDescent="0.25">
      <c r="A1664" s="92">
        <v>141</v>
      </c>
      <c r="B1664" s="435" t="e">
        <f>CONCATENATE(Revisión_Avance_Periodo!$D1664,";",Revisión_Avance_Periodo!$F1664,";",Revisión_Avance_Periodo!$L1664)</f>
        <v>#REF!</v>
      </c>
      <c r="C1664" s="435" t="e">
        <f t="shared" si="126"/>
        <v>#REF!</v>
      </c>
      <c r="D1664" s="114" t="e">
        <f>VLOOKUP($A1664,#REF!,3,FALSE)</f>
        <v>#REF!</v>
      </c>
      <c r="E1664" s="436" t="e">
        <f>VLOOKUP($A1664,#REF!,4,FALSE)</f>
        <v>#REF!</v>
      </c>
      <c r="F1664" s="102" t="e">
        <f>VLOOKUP($A1664,#REF!,5,FALSE)</f>
        <v>#REF!</v>
      </c>
      <c r="G1664" s="93" t="e">
        <f>VLOOKUP($A1664,#REF!,8,FALSE)</f>
        <v>#REF!</v>
      </c>
      <c r="H1664" s="93" t="e">
        <f>VLOOKUP($A1664,#REF!,7,FALSE)</f>
        <v>#REF!</v>
      </c>
      <c r="I1664" s="438" t="e">
        <f>VLOOKUP($A1664,#REF!,10,FALSE)</f>
        <v>#REF!</v>
      </c>
      <c r="J1664" s="93" t="e">
        <f>VLOOKUP($A1664,#REF!,11,FALSE)</f>
        <v>#REF!</v>
      </c>
      <c r="K1664" s="114" t="e">
        <f>VLOOKUP($A1664,#REF!,12,FALSE)</f>
        <v>#REF!</v>
      </c>
      <c r="L1664" s="93" t="e">
        <f>VLOOKUP($A1664,#REF!,13,FALSE)</f>
        <v>#REF!</v>
      </c>
      <c r="M1664" s="438" t="e">
        <f>VLOOKUP($A1664,#REF!,14,FALSE)</f>
        <v>#REF!</v>
      </c>
      <c r="N1664" s="102" t="e">
        <f>VLOOKUP($A1664,#REF!,15,FALSE)</f>
        <v>#REF!</v>
      </c>
      <c r="O1664" s="102" t="e">
        <f>VLOOKUP($A1664,#REF!,18,FALSE)</f>
        <v>#REF!</v>
      </c>
      <c r="P1664" s="93" t="e">
        <f>VLOOKUP($A1664,#REF!,41,FALSE)</f>
        <v>#REF!</v>
      </c>
      <c r="Q1664" s="115" t="e">
        <f>VLOOKUP(Revisión_Avance_Periodo!$L1664,#REF!,30,FALSE)</f>
        <v>#REF!</v>
      </c>
      <c r="R1664" s="116">
        <v>2019</v>
      </c>
      <c r="S1664" s="196">
        <v>43676</v>
      </c>
      <c r="T1664" s="116" t="s">
        <v>74</v>
      </c>
      <c r="U1664" s="117" t="e">
        <f>INDEX(#REF!,MATCH(Revisión_Avance_Periodo!$L1664,#REF!,0),MATCH(Revisión_Avance_Periodo!$T1664,#REF!,0))</f>
        <v>#REF!</v>
      </c>
      <c r="V1664" s="117" t="e">
        <f>INDEX(#REF!,MATCH(Revisión_Avance_Periodo!$L1664,#REF!,0),MATCH(Revisión_Avance_Periodo!$T1664,#REF!,0))</f>
        <v>#REF!</v>
      </c>
      <c r="W1664" s="131" t="e">
        <f t="shared" si="128"/>
        <v>#REF!</v>
      </c>
      <c r="X1664" s="116" t="e">
        <f>VLOOKUP(W1664,Tabla_Estado_Meta_OAP_2019[#All],3,TRUE)</f>
        <v>#REF!</v>
      </c>
      <c r="Y1664" s="150" t="e">
        <f>SUBTOTAL(9,$U$206:$U1664)</f>
        <v>#REF!</v>
      </c>
      <c r="Z1664" s="159" t="e">
        <f>SUBTOTAL(9,$V$206:$V1664)</f>
        <v>#REF!</v>
      </c>
      <c r="AA1664" s="159">
        <f>IFERROR(+Revisión_Avance_Periodo!$Z1664/Revisión_Avance_Periodo!$Y1664,0)</f>
        <v>0</v>
      </c>
      <c r="AB1664" s="126"/>
      <c r="AC1664" s="127"/>
      <c r="AD1664" s="125"/>
      <c r="AE1664" s="125"/>
      <c r="AF1664" s="128"/>
      <c r="AG1664" s="129"/>
      <c r="AH1664" s="150" t="e">
        <f>SUBTOTAL(9,$U$1658:$U1664)</f>
        <v>#REF!</v>
      </c>
      <c r="AI1664" s="159" t="e">
        <f>SUBTOTAL(9,$V$1658:$V1664)</f>
        <v>#REF!</v>
      </c>
      <c r="AJ1664" s="159">
        <f>IFERROR(+Revisión_Avance_Periodo!$Z1664/Revisión_Avance_Periodo!$Y1664,0)</f>
        <v>0</v>
      </c>
      <c r="AK1664" s="126"/>
      <c r="AL1664" s="127"/>
      <c r="AM1664" s="125"/>
      <c r="AN1664" s="125"/>
      <c r="AO1664" s="128"/>
      <c r="AP1664" s="129"/>
    </row>
    <row r="1665" spans="1:42" x14ac:dyDescent="0.25">
      <c r="A1665" s="97">
        <v>141</v>
      </c>
      <c r="B1665" s="435" t="e">
        <f>CONCATENATE(Revisión_Avance_Periodo!$D1665,";",Revisión_Avance_Periodo!$F1665,";",Revisión_Avance_Periodo!$L1665)</f>
        <v>#REF!</v>
      </c>
      <c r="C1665" s="435" t="e">
        <f t="shared" si="126"/>
        <v>#REF!</v>
      </c>
      <c r="D1665" s="123" t="e">
        <f>VLOOKUP($A1665,#REF!,3,FALSE)</f>
        <v>#REF!</v>
      </c>
      <c r="E1665" s="436" t="e">
        <f>VLOOKUP($A1665,#REF!,4,FALSE)</f>
        <v>#REF!</v>
      </c>
      <c r="F1665" s="103" t="e">
        <f>VLOOKUP($A1665,#REF!,5,FALSE)</f>
        <v>#REF!</v>
      </c>
      <c r="G1665" s="98" t="e">
        <f>VLOOKUP($A1665,#REF!,8,FALSE)</f>
        <v>#REF!</v>
      </c>
      <c r="H1665" s="93" t="e">
        <f>VLOOKUP($A1665,#REF!,7,FALSE)</f>
        <v>#REF!</v>
      </c>
      <c r="I1665" s="438" t="e">
        <f>VLOOKUP($A1665,#REF!,10,FALSE)</f>
        <v>#REF!</v>
      </c>
      <c r="J1665" s="98" t="e">
        <f>VLOOKUP($A1665,#REF!,11,FALSE)</f>
        <v>#REF!</v>
      </c>
      <c r="K1665" s="114" t="e">
        <f>VLOOKUP($A1665,#REF!,12,FALSE)</f>
        <v>#REF!</v>
      </c>
      <c r="L1665" s="98" t="e">
        <f>VLOOKUP($A1665,#REF!,13,FALSE)</f>
        <v>#REF!</v>
      </c>
      <c r="M1665" s="438" t="e">
        <f>VLOOKUP($A1665,#REF!,14,FALSE)</f>
        <v>#REF!</v>
      </c>
      <c r="N1665" s="103" t="e">
        <f>VLOOKUP($A1665,#REF!,15,FALSE)</f>
        <v>#REF!</v>
      </c>
      <c r="O1665" s="103" t="e">
        <f>VLOOKUP($A1665,#REF!,18,FALSE)</f>
        <v>#REF!</v>
      </c>
      <c r="P1665" s="93" t="e">
        <f>VLOOKUP($A1665,#REF!,41,FALSE)</f>
        <v>#REF!</v>
      </c>
      <c r="Q1665" s="115" t="e">
        <f>VLOOKUP(Revisión_Avance_Periodo!$L1665,#REF!,30,FALSE)</f>
        <v>#REF!</v>
      </c>
      <c r="R1665" s="116">
        <v>2019</v>
      </c>
      <c r="S1665" s="196">
        <v>43707</v>
      </c>
      <c r="T1665" s="124" t="s">
        <v>75</v>
      </c>
      <c r="U1665" s="117" t="e">
        <f>INDEX(#REF!,MATCH(Revisión_Avance_Periodo!$L1665,#REF!,0),MATCH(Revisión_Avance_Periodo!$T1665,#REF!,0))</f>
        <v>#REF!</v>
      </c>
      <c r="V1665" s="117" t="e">
        <f>INDEX(#REF!,MATCH(Revisión_Avance_Periodo!$L1665,#REF!,0),MATCH(Revisión_Avance_Periodo!$T1665,#REF!,0))</f>
        <v>#REF!</v>
      </c>
      <c r="W1665" s="130" t="e">
        <f t="shared" si="128"/>
        <v>#REF!</v>
      </c>
      <c r="X1665" s="124" t="e">
        <f>VLOOKUP(W1665,Tabla_Estado_Meta_OAP_2019[#All],3,TRUE)</f>
        <v>#REF!</v>
      </c>
      <c r="Y1665" s="150" t="e">
        <f>SUBTOTAL(9,$U$206:$U1665)</f>
        <v>#REF!</v>
      </c>
      <c r="Z1665" s="159" t="e">
        <f>SUBTOTAL(9,$V$206:$V1665)</f>
        <v>#REF!</v>
      </c>
      <c r="AA1665" s="159">
        <f>IFERROR(+Revisión_Avance_Periodo!$Z1665/Revisión_Avance_Periodo!$Y1665,0)</f>
        <v>0</v>
      </c>
      <c r="AB1665" s="126"/>
      <c r="AC1665" s="127"/>
      <c r="AD1665" s="125"/>
      <c r="AE1665" s="125"/>
      <c r="AF1665" s="128"/>
      <c r="AG1665" s="129"/>
      <c r="AH1665" s="150" t="e">
        <f>SUBTOTAL(9,$U$1658:$U1665)</f>
        <v>#REF!</v>
      </c>
      <c r="AI1665" s="159" t="e">
        <f>SUBTOTAL(9,$V$1658:$V1665)</f>
        <v>#REF!</v>
      </c>
      <c r="AJ1665" s="159">
        <f>IFERROR(+Revisión_Avance_Periodo!$Z1665/Revisión_Avance_Periodo!$Y1665,0)</f>
        <v>0</v>
      </c>
      <c r="AK1665" s="126"/>
      <c r="AL1665" s="127"/>
      <c r="AM1665" s="125"/>
      <c r="AN1665" s="125"/>
      <c r="AO1665" s="128"/>
      <c r="AP1665" s="129"/>
    </row>
    <row r="1666" spans="1:42" x14ac:dyDescent="0.25">
      <c r="A1666" s="92">
        <v>141</v>
      </c>
      <c r="B1666" s="435" t="e">
        <f>CONCATENATE(Revisión_Avance_Periodo!$D1666,";",Revisión_Avance_Periodo!$F1666,";",Revisión_Avance_Periodo!$L1666)</f>
        <v>#REF!</v>
      </c>
      <c r="C1666" s="435" t="e">
        <f t="shared" ref="C1666:C1729" si="129">CONCATENATE($N1666,";",$L1666,";",$T1666)</f>
        <v>#REF!</v>
      </c>
      <c r="D1666" s="114" t="e">
        <f>VLOOKUP($A1666,#REF!,3,FALSE)</f>
        <v>#REF!</v>
      </c>
      <c r="E1666" s="436" t="e">
        <f>VLOOKUP($A1666,#REF!,4,FALSE)</f>
        <v>#REF!</v>
      </c>
      <c r="F1666" s="102" t="e">
        <f>VLOOKUP($A1666,#REF!,5,FALSE)</f>
        <v>#REF!</v>
      </c>
      <c r="G1666" s="93" t="e">
        <f>VLOOKUP($A1666,#REF!,8,FALSE)</f>
        <v>#REF!</v>
      </c>
      <c r="H1666" s="93" t="e">
        <f>VLOOKUP($A1666,#REF!,7,FALSE)</f>
        <v>#REF!</v>
      </c>
      <c r="I1666" s="438" t="e">
        <f>VLOOKUP($A1666,#REF!,10,FALSE)</f>
        <v>#REF!</v>
      </c>
      <c r="J1666" s="93" t="e">
        <f>VLOOKUP($A1666,#REF!,11,FALSE)</f>
        <v>#REF!</v>
      </c>
      <c r="K1666" s="114" t="e">
        <f>VLOOKUP($A1666,#REF!,12,FALSE)</f>
        <v>#REF!</v>
      </c>
      <c r="L1666" s="93" t="e">
        <f>VLOOKUP($A1666,#REF!,13,FALSE)</f>
        <v>#REF!</v>
      </c>
      <c r="M1666" s="438" t="e">
        <f>VLOOKUP($A1666,#REF!,14,FALSE)</f>
        <v>#REF!</v>
      </c>
      <c r="N1666" s="102" t="e">
        <f>VLOOKUP($A1666,#REF!,15,FALSE)</f>
        <v>#REF!</v>
      </c>
      <c r="O1666" s="102" t="e">
        <f>VLOOKUP($A1666,#REF!,18,FALSE)</f>
        <v>#REF!</v>
      </c>
      <c r="P1666" s="93" t="e">
        <f>VLOOKUP($A1666,#REF!,41,FALSE)</f>
        <v>#REF!</v>
      </c>
      <c r="Q1666" s="115" t="e">
        <f>VLOOKUP(Revisión_Avance_Periodo!$L1666,#REF!,30,FALSE)</f>
        <v>#REF!</v>
      </c>
      <c r="R1666" s="116">
        <v>2019</v>
      </c>
      <c r="S1666" s="196">
        <v>43738</v>
      </c>
      <c r="T1666" s="116" t="s">
        <v>76</v>
      </c>
      <c r="U1666" s="117" t="e">
        <f>INDEX(#REF!,MATCH(Revisión_Avance_Periodo!$L1666,#REF!,0),MATCH(Revisión_Avance_Periodo!$T1666,#REF!,0))</f>
        <v>#REF!</v>
      </c>
      <c r="V1666" s="117" t="e">
        <f>INDEX(#REF!,MATCH(Revisión_Avance_Periodo!$L1666,#REF!,0),MATCH(Revisión_Avance_Periodo!$T1666,#REF!,0))</f>
        <v>#REF!</v>
      </c>
      <c r="W1666" s="130" t="e">
        <f t="shared" si="128"/>
        <v>#REF!</v>
      </c>
      <c r="X1666" s="116" t="e">
        <f>VLOOKUP(W1666,Tabla_Estado_Meta_OAP_2019[#All],3,TRUE)</f>
        <v>#REF!</v>
      </c>
      <c r="Y1666" s="150" t="e">
        <f>SUBTOTAL(9,$U$206:$U1666)</f>
        <v>#REF!</v>
      </c>
      <c r="Z1666" s="159" t="e">
        <f>SUBTOTAL(9,$V$206:$V1666)</f>
        <v>#REF!</v>
      </c>
      <c r="AA1666" s="159">
        <f>IFERROR(+Revisión_Avance_Periodo!$Z1666/Revisión_Avance_Periodo!$Y1666,0)</f>
        <v>0</v>
      </c>
      <c r="AB1666" s="126"/>
      <c r="AC1666" s="127"/>
      <c r="AD1666" s="125"/>
      <c r="AE1666" s="125"/>
      <c r="AF1666" s="128"/>
      <c r="AG1666" s="129"/>
      <c r="AH1666" s="150" t="e">
        <f>SUBTOTAL(9,$U$1658:$U1666)</f>
        <v>#REF!</v>
      </c>
      <c r="AI1666" s="159" t="e">
        <f>SUBTOTAL(9,$V$1658:$V1666)</f>
        <v>#REF!</v>
      </c>
      <c r="AJ1666" s="159">
        <f>IFERROR(+Revisión_Avance_Periodo!$Z1666/Revisión_Avance_Periodo!$Y1666,0)</f>
        <v>0</v>
      </c>
      <c r="AK1666" s="126"/>
      <c r="AL1666" s="127"/>
      <c r="AM1666" s="125"/>
      <c r="AN1666" s="125"/>
      <c r="AO1666" s="128"/>
      <c r="AP1666" s="129"/>
    </row>
    <row r="1667" spans="1:42" x14ac:dyDescent="0.25">
      <c r="A1667" s="97">
        <v>141</v>
      </c>
      <c r="B1667" s="435" t="e">
        <f>CONCATENATE(Revisión_Avance_Periodo!$D1667,";",Revisión_Avance_Periodo!$F1667,";",Revisión_Avance_Periodo!$L1667)</f>
        <v>#REF!</v>
      </c>
      <c r="C1667" s="435" t="e">
        <f t="shared" si="129"/>
        <v>#REF!</v>
      </c>
      <c r="D1667" s="123" t="e">
        <f>VLOOKUP($A1667,#REF!,3,FALSE)</f>
        <v>#REF!</v>
      </c>
      <c r="E1667" s="436" t="e">
        <f>VLOOKUP($A1667,#REF!,4,FALSE)</f>
        <v>#REF!</v>
      </c>
      <c r="F1667" s="103" t="e">
        <f>VLOOKUP($A1667,#REF!,5,FALSE)</f>
        <v>#REF!</v>
      </c>
      <c r="G1667" s="98" t="e">
        <f>VLOOKUP($A1667,#REF!,8,FALSE)</f>
        <v>#REF!</v>
      </c>
      <c r="H1667" s="93" t="e">
        <f>VLOOKUP($A1667,#REF!,7,FALSE)</f>
        <v>#REF!</v>
      </c>
      <c r="I1667" s="438" t="e">
        <f>VLOOKUP($A1667,#REF!,10,FALSE)</f>
        <v>#REF!</v>
      </c>
      <c r="J1667" s="98" t="e">
        <f>VLOOKUP($A1667,#REF!,11,FALSE)</f>
        <v>#REF!</v>
      </c>
      <c r="K1667" s="114" t="e">
        <f>VLOOKUP($A1667,#REF!,12,FALSE)</f>
        <v>#REF!</v>
      </c>
      <c r="L1667" s="98" t="e">
        <f>VLOOKUP($A1667,#REF!,13,FALSE)</f>
        <v>#REF!</v>
      </c>
      <c r="M1667" s="438" t="e">
        <f>VLOOKUP($A1667,#REF!,14,FALSE)</f>
        <v>#REF!</v>
      </c>
      <c r="N1667" s="103" t="e">
        <f>VLOOKUP($A1667,#REF!,15,FALSE)</f>
        <v>#REF!</v>
      </c>
      <c r="O1667" s="103" t="e">
        <f>VLOOKUP($A1667,#REF!,18,FALSE)</f>
        <v>#REF!</v>
      </c>
      <c r="P1667" s="93" t="e">
        <f>VLOOKUP($A1667,#REF!,41,FALSE)</f>
        <v>#REF!</v>
      </c>
      <c r="Q1667" s="115" t="e">
        <f>VLOOKUP(Revisión_Avance_Periodo!$L1667,#REF!,30,FALSE)</f>
        <v>#REF!</v>
      </c>
      <c r="R1667" s="116">
        <v>2019</v>
      </c>
      <c r="S1667" s="196">
        <v>43768</v>
      </c>
      <c r="T1667" s="124" t="s">
        <v>77</v>
      </c>
      <c r="U1667" s="117" t="e">
        <f>INDEX(#REF!,MATCH(Revisión_Avance_Periodo!$L1667,#REF!,0),MATCH(Revisión_Avance_Periodo!$T1667,#REF!,0))</f>
        <v>#REF!</v>
      </c>
      <c r="V1667" s="117" t="e">
        <f>INDEX(#REF!,MATCH(Revisión_Avance_Periodo!$L1667,#REF!,0),MATCH(Revisión_Avance_Periodo!$T1667,#REF!,0))</f>
        <v>#REF!</v>
      </c>
      <c r="W1667" s="130" t="e">
        <f t="shared" si="128"/>
        <v>#REF!</v>
      </c>
      <c r="X1667" s="124" t="e">
        <f>VLOOKUP(W1667,Tabla_Estado_Meta_OAP_2019[#All],3,TRUE)</f>
        <v>#REF!</v>
      </c>
      <c r="Y1667" s="150" t="e">
        <f>SUBTOTAL(9,$U$206:$U1667)</f>
        <v>#REF!</v>
      </c>
      <c r="Z1667" s="159" t="e">
        <f>SUBTOTAL(9,$V$206:$V1667)</f>
        <v>#REF!</v>
      </c>
      <c r="AA1667" s="159">
        <f>IFERROR(+Revisión_Avance_Periodo!$Z1667/Revisión_Avance_Periodo!$Y1667,0)</f>
        <v>0</v>
      </c>
      <c r="AB1667" s="126"/>
      <c r="AC1667" s="127"/>
      <c r="AD1667" s="125"/>
      <c r="AE1667" s="125"/>
      <c r="AF1667" s="128"/>
      <c r="AG1667" s="129"/>
      <c r="AH1667" s="150" t="e">
        <f>SUBTOTAL(9,$U$1658:$U1667)</f>
        <v>#REF!</v>
      </c>
      <c r="AI1667" s="159" t="e">
        <f>SUBTOTAL(9,$V$1658:$V1667)</f>
        <v>#REF!</v>
      </c>
      <c r="AJ1667" s="159">
        <f>IFERROR(+Revisión_Avance_Periodo!$Z1667/Revisión_Avance_Periodo!$Y1667,0)</f>
        <v>0</v>
      </c>
      <c r="AK1667" s="126"/>
      <c r="AL1667" s="127"/>
      <c r="AM1667" s="125"/>
      <c r="AN1667" s="125"/>
      <c r="AO1667" s="128"/>
      <c r="AP1667" s="129"/>
    </row>
    <row r="1668" spans="1:42" x14ac:dyDescent="0.25">
      <c r="A1668" s="92">
        <v>141</v>
      </c>
      <c r="B1668" s="435" t="e">
        <f>CONCATENATE(Revisión_Avance_Periodo!$D1668,";",Revisión_Avance_Periodo!$F1668,";",Revisión_Avance_Periodo!$L1668)</f>
        <v>#REF!</v>
      </c>
      <c r="C1668" s="435" t="e">
        <f t="shared" si="129"/>
        <v>#REF!</v>
      </c>
      <c r="D1668" s="114" t="e">
        <f>VLOOKUP($A1668,#REF!,3,FALSE)</f>
        <v>#REF!</v>
      </c>
      <c r="E1668" s="436" t="e">
        <f>VLOOKUP($A1668,#REF!,4,FALSE)</f>
        <v>#REF!</v>
      </c>
      <c r="F1668" s="102" t="e">
        <f>VLOOKUP($A1668,#REF!,5,FALSE)</f>
        <v>#REF!</v>
      </c>
      <c r="G1668" s="93" t="e">
        <f>VLOOKUP($A1668,#REF!,8,FALSE)</f>
        <v>#REF!</v>
      </c>
      <c r="H1668" s="93" t="e">
        <f>VLOOKUP($A1668,#REF!,7,FALSE)</f>
        <v>#REF!</v>
      </c>
      <c r="I1668" s="438" t="e">
        <f>VLOOKUP($A1668,#REF!,10,FALSE)</f>
        <v>#REF!</v>
      </c>
      <c r="J1668" s="93" t="e">
        <f>VLOOKUP($A1668,#REF!,11,FALSE)</f>
        <v>#REF!</v>
      </c>
      <c r="K1668" s="114" t="e">
        <f>VLOOKUP($A1668,#REF!,12,FALSE)</f>
        <v>#REF!</v>
      </c>
      <c r="L1668" s="93" t="e">
        <f>VLOOKUP($A1668,#REF!,13,FALSE)</f>
        <v>#REF!</v>
      </c>
      <c r="M1668" s="438" t="e">
        <f>VLOOKUP($A1668,#REF!,14,FALSE)</f>
        <v>#REF!</v>
      </c>
      <c r="N1668" s="102" t="e">
        <f>VLOOKUP($A1668,#REF!,15,FALSE)</f>
        <v>#REF!</v>
      </c>
      <c r="O1668" s="102" t="e">
        <f>VLOOKUP($A1668,#REF!,18,FALSE)</f>
        <v>#REF!</v>
      </c>
      <c r="P1668" s="93" t="e">
        <f>VLOOKUP($A1668,#REF!,41,FALSE)</f>
        <v>#REF!</v>
      </c>
      <c r="Q1668" s="115" t="e">
        <f>VLOOKUP(Revisión_Avance_Periodo!$L1668,#REF!,30,FALSE)</f>
        <v>#REF!</v>
      </c>
      <c r="R1668" s="116">
        <v>2019</v>
      </c>
      <c r="S1668" s="196">
        <v>43799</v>
      </c>
      <c r="T1668" s="116" t="s">
        <v>78</v>
      </c>
      <c r="U1668" s="117" t="e">
        <f>INDEX(#REF!,MATCH(Revisión_Avance_Periodo!$L1668,#REF!,0),MATCH(Revisión_Avance_Periodo!$T1668,#REF!,0))</f>
        <v>#REF!</v>
      </c>
      <c r="V1668" s="117" t="e">
        <f>INDEX(#REF!,MATCH(Revisión_Avance_Periodo!$L1668,#REF!,0),MATCH(Revisión_Avance_Periodo!$T1668,#REF!,0))</f>
        <v>#REF!</v>
      </c>
      <c r="W1668" s="130" t="e">
        <f t="shared" si="128"/>
        <v>#REF!</v>
      </c>
      <c r="X1668" s="116" t="e">
        <f>VLOOKUP(W1668,Tabla_Estado_Meta_OAP_2019[#All],3,TRUE)</f>
        <v>#REF!</v>
      </c>
      <c r="Y1668" s="150" t="e">
        <f>SUBTOTAL(9,$U$206:$U1668)</f>
        <v>#REF!</v>
      </c>
      <c r="Z1668" s="159" t="e">
        <f>SUBTOTAL(9,$V$206:$V1668)</f>
        <v>#REF!</v>
      </c>
      <c r="AA1668" s="159">
        <f>IFERROR(+Revisión_Avance_Periodo!$Z1668/Revisión_Avance_Periodo!$Y1668,0)</f>
        <v>0</v>
      </c>
      <c r="AB1668" s="126"/>
      <c r="AC1668" s="127"/>
      <c r="AD1668" s="125"/>
      <c r="AE1668" s="125"/>
      <c r="AF1668" s="128"/>
      <c r="AG1668" s="129"/>
      <c r="AH1668" s="150" t="e">
        <f>SUBTOTAL(9,$U$1658:$U1668)</f>
        <v>#REF!</v>
      </c>
      <c r="AI1668" s="159" t="e">
        <f>SUBTOTAL(9,$V$1658:$V1668)</f>
        <v>#REF!</v>
      </c>
      <c r="AJ1668" s="159">
        <f>IFERROR(+Revisión_Avance_Periodo!$Z1668/Revisión_Avance_Periodo!$Y1668,0)</f>
        <v>0</v>
      </c>
      <c r="AK1668" s="126"/>
      <c r="AL1668" s="127"/>
      <c r="AM1668" s="125"/>
      <c r="AN1668" s="125"/>
      <c r="AO1668" s="128"/>
      <c r="AP1668" s="129"/>
    </row>
    <row r="1669" spans="1:42" ht="15.75" thickBot="1" x14ac:dyDescent="0.3">
      <c r="A1669" s="97">
        <v>141</v>
      </c>
      <c r="B1669" s="435" t="e">
        <f>CONCATENATE(Revisión_Avance_Periodo!$D1669,";",Revisión_Avance_Periodo!$F1669,";",Revisión_Avance_Periodo!$L1669)</f>
        <v>#REF!</v>
      </c>
      <c r="C1669" s="435" t="e">
        <f t="shared" si="129"/>
        <v>#REF!</v>
      </c>
      <c r="D1669" s="123" t="e">
        <f>VLOOKUP($A1669,#REF!,3,FALSE)</f>
        <v>#REF!</v>
      </c>
      <c r="E1669" s="436" t="e">
        <f>VLOOKUP($A1669,#REF!,4,FALSE)</f>
        <v>#REF!</v>
      </c>
      <c r="F1669" s="103" t="e">
        <f>VLOOKUP($A1669,#REF!,5,FALSE)</f>
        <v>#REF!</v>
      </c>
      <c r="G1669" s="98" t="e">
        <f>VLOOKUP($A1669,#REF!,8,FALSE)</f>
        <v>#REF!</v>
      </c>
      <c r="H1669" s="93" t="e">
        <f>VLOOKUP($A1669,#REF!,7,FALSE)</f>
        <v>#REF!</v>
      </c>
      <c r="I1669" s="438" t="e">
        <f>VLOOKUP($A1669,#REF!,10,FALSE)</f>
        <v>#REF!</v>
      </c>
      <c r="J1669" s="98" t="e">
        <f>VLOOKUP($A1669,#REF!,11,FALSE)</f>
        <v>#REF!</v>
      </c>
      <c r="K1669" s="114" t="e">
        <f>VLOOKUP($A1669,#REF!,12,FALSE)</f>
        <v>#REF!</v>
      </c>
      <c r="L1669" s="98" t="e">
        <f>VLOOKUP($A1669,#REF!,13,FALSE)</f>
        <v>#REF!</v>
      </c>
      <c r="M1669" s="438" t="e">
        <f>VLOOKUP($A1669,#REF!,14,FALSE)</f>
        <v>#REF!</v>
      </c>
      <c r="N1669" s="103" t="e">
        <f>VLOOKUP($A1669,#REF!,15,FALSE)</f>
        <v>#REF!</v>
      </c>
      <c r="O1669" s="103" t="e">
        <f>VLOOKUP($A1669,#REF!,18,FALSE)</f>
        <v>#REF!</v>
      </c>
      <c r="P1669" s="93" t="e">
        <f>VLOOKUP($A1669,#REF!,41,FALSE)</f>
        <v>#REF!</v>
      </c>
      <c r="Q1669" s="115" t="e">
        <f>VLOOKUP(Revisión_Avance_Periodo!$L1669,#REF!,30,FALSE)</f>
        <v>#REF!</v>
      </c>
      <c r="R1669" s="116">
        <v>2019</v>
      </c>
      <c r="S1669" s="196">
        <v>43829</v>
      </c>
      <c r="T1669" s="124" t="s">
        <v>79</v>
      </c>
      <c r="U1669" s="117" t="e">
        <f>INDEX(#REF!,MATCH(Revisión_Avance_Periodo!$L1669,#REF!,0),MATCH(Revisión_Avance_Periodo!$T1669,#REF!,0))</f>
        <v>#REF!</v>
      </c>
      <c r="V1669" s="117" t="e">
        <f>INDEX(#REF!,MATCH(Revisión_Avance_Periodo!$L1669,#REF!,0),MATCH(Revisión_Avance_Periodo!$T1669,#REF!,0))</f>
        <v>#REF!</v>
      </c>
      <c r="W1669" s="130" t="e">
        <f t="shared" si="128"/>
        <v>#REF!</v>
      </c>
      <c r="X1669" s="124" t="e">
        <f>VLOOKUP(W1669,Tabla_Estado_Meta_OAP_2019[#All],3,TRUE)</f>
        <v>#REF!</v>
      </c>
      <c r="Y1669" s="150" t="e">
        <f>SUBTOTAL(9,$U$206:$U1669)</f>
        <v>#REF!</v>
      </c>
      <c r="Z1669" s="159" t="e">
        <f>SUBTOTAL(9,$V$206:$V1669)</f>
        <v>#REF!</v>
      </c>
      <c r="AA1669" s="159">
        <f>IFERROR(+Revisión_Avance_Periodo!$Z1669/Revisión_Avance_Periodo!$Y1669,0)</f>
        <v>0</v>
      </c>
      <c r="AB1669" s="126"/>
      <c r="AC1669" s="127"/>
      <c r="AD1669" s="125"/>
      <c r="AE1669" s="125"/>
      <c r="AF1669" s="128"/>
      <c r="AG1669" s="129"/>
      <c r="AH1669" s="150" t="e">
        <f>SUBTOTAL(9,$U$1658:$U1669)</f>
        <v>#REF!</v>
      </c>
      <c r="AI1669" s="159" t="e">
        <f>SUBTOTAL(9,$V$1658:$V1669)</f>
        <v>#REF!</v>
      </c>
      <c r="AJ1669" s="159">
        <f>IFERROR(+Revisión_Avance_Periodo!$Z1669/Revisión_Avance_Periodo!$Y1669,0)</f>
        <v>0</v>
      </c>
      <c r="AK1669" s="126"/>
      <c r="AL1669" s="127"/>
      <c r="AM1669" s="125"/>
      <c r="AN1669" s="125"/>
      <c r="AO1669" s="128"/>
      <c r="AP1669" s="129"/>
    </row>
    <row r="1670" spans="1:42" x14ac:dyDescent="0.25">
      <c r="A1670" s="92">
        <v>142</v>
      </c>
      <c r="B1670" s="435" t="e">
        <f>CONCATENATE(Revisión_Avance_Periodo!$D1670,";",Revisión_Avance_Periodo!$F1670,";",Revisión_Avance_Periodo!$L1670)</f>
        <v>#REF!</v>
      </c>
      <c r="C1670" s="435" t="e">
        <f t="shared" si="129"/>
        <v>#REF!</v>
      </c>
      <c r="D1670" s="114" t="e">
        <f>VLOOKUP($A1670,#REF!,3,FALSE)</f>
        <v>#REF!</v>
      </c>
      <c r="E1670" s="436" t="e">
        <f>VLOOKUP($A1670,#REF!,4,FALSE)</f>
        <v>#REF!</v>
      </c>
      <c r="F1670" s="102" t="e">
        <f>VLOOKUP($A1670,#REF!,5,FALSE)</f>
        <v>#REF!</v>
      </c>
      <c r="G1670" s="93" t="e">
        <f>VLOOKUP($A1670,#REF!,8,FALSE)</f>
        <v>#REF!</v>
      </c>
      <c r="H1670" s="93" t="e">
        <f>VLOOKUP($A1670,#REF!,7,FALSE)</f>
        <v>#REF!</v>
      </c>
      <c r="I1670" s="438" t="e">
        <f>VLOOKUP($A1670,#REF!,10,FALSE)</f>
        <v>#REF!</v>
      </c>
      <c r="J1670" s="93" t="e">
        <f>VLOOKUP($A1670,#REF!,11,FALSE)</f>
        <v>#REF!</v>
      </c>
      <c r="K1670" s="114" t="e">
        <f>VLOOKUP($A1670,#REF!,12,FALSE)</f>
        <v>#REF!</v>
      </c>
      <c r="L1670" s="93" t="e">
        <f>VLOOKUP($A1670,#REF!,13,FALSE)</f>
        <v>#REF!</v>
      </c>
      <c r="M1670" s="438" t="e">
        <f>VLOOKUP($A1670,#REF!,14,FALSE)</f>
        <v>#REF!</v>
      </c>
      <c r="N1670" s="102" t="e">
        <f>VLOOKUP($A1670,#REF!,15,FALSE)</f>
        <v>#REF!</v>
      </c>
      <c r="O1670" s="102" t="e">
        <f>VLOOKUP($A1670,#REF!,18,FALSE)</f>
        <v>#REF!</v>
      </c>
      <c r="P1670" s="93" t="e">
        <f>VLOOKUP($A1670,#REF!,41,FALSE)</f>
        <v>#REF!</v>
      </c>
      <c r="Q1670" s="115" t="e">
        <f>VLOOKUP(Revisión_Avance_Periodo!$L1670,#REF!,30,FALSE)</f>
        <v>#REF!</v>
      </c>
      <c r="R1670" s="116">
        <v>2019</v>
      </c>
      <c r="S1670" s="196">
        <v>43495</v>
      </c>
      <c r="T1670" s="116" t="s">
        <v>68</v>
      </c>
      <c r="U1670" s="440" t="e">
        <f>INDEX(#REF!,MATCH(Revisión_Avance_Periodo!$L1670,#REF!,0),MATCH(Revisión_Avance_Periodo!$T1670,#REF!,0))</f>
        <v>#REF!</v>
      </c>
      <c r="V1670" s="440" t="e">
        <f>INDEX(#REF!,MATCH(Revisión_Avance_Periodo!$L1670,#REF!,0),MATCH(Revisión_Avance_Periodo!$T1670,#REF!,0))</f>
        <v>#REF!</v>
      </c>
      <c r="W1670" s="118">
        <f>IFERROR((V1670/U1670),0)</f>
        <v>0</v>
      </c>
      <c r="X1670" s="116" t="str">
        <f>VLOOKUP(W1670,Tabla_Estado_Meta_OAP_2019[#All],3,TRUE)</f>
        <v>Por Ejecutar</v>
      </c>
      <c r="Y1670" s="163" t="e">
        <f>SUBTOTAL(9,$U$206:$U1670)</f>
        <v>#REF!</v>
      </c>
      <c r="Z1670" s="161" t="e">
        <f>SUBTOTAL(9,$V$206:$V1670)</f>
        <v>#REF!</v>
      </c>
      <c r="AA1670" s="162">
        <f>IFERROR(+Revisión_Avance_Periodo!$Z1670/Revisión_Avance_Periodo!$Y1670,0)</f>
        <v>0</v>
      </c>
      <c r="AB1670" s="133" t="e">
        <f>SUBTOTAL(9,U1670:U1681)</f>
        <v>#REF!</v>
      </c>
      <c r="AC1670" s="134" t="e">
        <f>SUBTOTAL(9,V1670:V1681)</f>
        <v>#REF!</v>
      </c>
      <c r="AD1670" s="119" t="e">
        <f>+AC1670/AB1670</f>
        <v>#REF!</v>
      </c>
      <c r="AE1670" s="119" t="e">
        <f>100%-Revisión_Avance_Periodo!$AD1670</f>
        <v>#REF!</v>
      </c>
      <c r="AF1670" s="121" t="e">
        <f>VLOOKUP(AD1670,Tabla_Estado_Meta_OAP_2019[],3,TRUE)</f>
        <v>#REF!</v>
      </c>
      <c r="AG1670" s="122" t="e">
        <f>Revisión_Avance_Periodo!$AD1670*Revisión_Avance_Periodo!$Q1670</f>
        <v>#REF!</v>
      </c>
      <c r="AH1670" s="163" t="e">
        <f>SUBTOTAL(9,$U$1670:$U1670)</f>
        <v>#REF!</v>
      </c>
      <c r="AI1670" s="161" t="e">
        <f>SUBTOTAL(9,$V$1670:$V1670)</f>
        <v>#REF!</v>
      </c>
      <c r="AJ1670" s="162">
        <f>IFERROR(+Revisión_Avance_Periodo!$Z1670/Revisión_Avance_Periodo!$Y1670,0)</f>
        <v>0</v>
      </c>
      <c r="AK1670" s="133" t="e">
        <f>SUBTOTAL(9,AD1670:AD1681)</f>
        <v>#REF!</v>
      </c>
      <c r="AL1670" s="134" t="e">
        <f>SUBTOTAL(9,AE1670:AE1681)</f>
        <v>#REF!</v>
      </c>
      <c r="AM1670" s="119" t="e">
        <f>+AL1670/AK1670</f>
        <v>#REF!</v>
      </c>
      <c r="AN1670" s="119" t="e">
        <f>100%-Revisión_Avance_Periodo!$AD1670</f>
        <v>#REF!</v>
      </c>
      <c r="AO1670" s="121" t="e">
        <f>VLOOKUP(AM1670,Tabla_Estado_Meta_OAP_2019[],3,TRUE)</f>
        <v>#REF!</v>
      </c>
      <c r="AP1670" s="122" t="e">
        <f>Revisión_Avance_Periodo!$AD1670*Revisión_Avance_Periodo!$Q1670</f>
        <v>#REF!</v>
      </c>
    </row>
    <row r="1671" spans="1:42" x14ac:dyDescent="0.25">
      <c r="A1671" s="97">
        <v>142</v>
      </c>
      <c r="B1671" s="435" t="e">
        <f>CONCATENATE(Revisión_Avance_Periodo!$D1671,";",Revisión_Avance_Periodo!$F1671,";",Revisión_Avance_Periodo!$L1671)</f>
        <v>#REF!</v>
      </c>
      <c r="C1671" s="435" t="e">
        <f t="shared" si="129"/>
        <v>#REF!</v>
      </c>
      <c r="D1671" s="123" t="e">
        <f>VLOOKUP($A1671,#REF!,3,FALSE)</f>
        <v>#REF!</v>
      </c>
      <c r="E1671" s="436" t="e">
        <f>VLOOKUP($A1671,#REF!,4,FALSE)</f>
        <v>#REF!</v>
      </c>
      <c r="F1671" s="103" t="e">
        <f>VLOOKUP($A1671,#REF!,5,FALSE)</f>
        <v>#REF!</v>
      </c>
      <c r="G1671" s="98" t="e">
        <f>VLOOKUP($A1671,#REF!,8,FALSE)</f>
        <v>#REF!</v>
      </c>
      <c r="H1671" s="93" t="e">
        <f>VLOOKUP($A1671,#REF!,7,FALSE)</f>
        <v>#REF!</v>
      </c>
      <c r="I1671" s="438" t="e">
        <f>VLOOKUP($A1671,#REF!,10,FALSE)</f>
        <v>#REF!</v>
      </c>
      <c r="J1671" s="98" t="e">
        <f>VLOOKUP($A1671,#REF!,11,FALSE)</f>
        <v>#REF!</v>
      </c>
      <c r="K1671" s="114" t="e">
        <f>VLOOKUP($A1671,#REF!,12,FALSE)</f>
        <v>#REF!</v>
      </c>
      <c r="L1671" s="98" t="e">
        <f>VLOOKUP($A1671,#REF!,13,FALSE)</f>
        <v>#REF!</v>
      </c>
      <c r="M1671" s="438" t="e">
        <f>VLOOKUP($A1671,#REF!,14,FALSE)</f>
        <v>#REF!</v>
      </c>
      <c r="N1671" s="103" t="e">
        <f>VLOOKUP($A1671,#REF!,15,FALSE)</f>
        <v>#REF!</v>
      </c>
      <c r="O1671" s="103" t="e">
        <f>VLOOKUP($A1671,#REF!,18,FALSE)</f>
        <v>#REF!</v>
      </c>
      <c r="P1671" s="93" t="e">
        <f>VLOOKUP($A1671,#REF!,41,FALSE)</f>
        <v>#REF!</v>
      </c>
      <c r="Q1671" s="115" t="e">
        <f>VLOOKUP(Revisión_Avance_Periodo!$L1671,#REF!,30,FALSE)</f>
        <v>#REF!</v>
      </c>
      <c r="R1671" s="116">
        <v>2019</v>
      </c>
      <c r="S1671" s="196">
        <v>43524</v>
      </c>
      <c r="T1671" s="124" t="s">
        <v>69</v>
      </c>
      <c r="U1671" s="440" t="e">
        <f>INDEX(#REF!,MATCH(Revisión_Avance_Periodo!$L1671,#REF!,0),MATCH(Revisión_Avance_Periodo!$T1671,#REF!,0))</f>
        <v>#REF!</v>
      </c>
      <c r="V1671" s="440" t="e">
        <f>INDEX(#REF!,MATCH(Revisión_Avance_Periodo!$L1671,#REF!,0),MATCH(Revisión_Avance_Periodo!$T1671,#REF!,0))</f>
        <v>#REF!</v>
      </c>
      <c r="W1671" s="118">
        <f>IFERROR((V1671/U1671),0)</f>
        <v>0</v>
      </c>
      <c r="X1671" s="124" t="str">
        <f>VLOOKUP(W1671,Tabla_Estado_Meta_OAP_2019[#All],3,TRUE)</f>
        <v>Por Ejecutar</v>
      </c>
      <c r="Y1671" s="164" t="e">
        <f>SUBTOTAL(9,$U$206:$U1671)</f>
        <v>#REF!</v>
      </c>
      <c r="Z1671" s="158" t="e">
        <f>SUBTOTAL(9,$V$206:$V1671)</f>
        <v>#REF!</v>
      </c>
      <c r="AA1671" s="159">
        <f>IFERROR(+Revisión_Avance_Periodo!$Z1671/Revisión_Avance_Periodo!$Y1671,0)</f>
        <v>0</v>
      </c>
      <c r="AB1671" s="126"/>
      <c r="AC1671" s="127"/>
      <c r="AD1671" s="125"/>
      <c r="AE1671" s="125"/>
      <c r="AF1671" s="128"/>
      <c r="AG1671" s="129"/>
      <c r="AH1671" s="164" t="e">
        <f>SUBTOTAL(9,$U$1670:$U1671)</f>
        <v>#REF!</v>
      </c>
      <c r="AI1671" s="158" t="e">
        <f>SUBTOTAL(9,$V$1670:$V1671)</f>
        <v>#REF!</v>
      </c>
      <c r="AJ1671" s="159">
        <f>IFERROR(+Revisión_Avance_Periodo!$Z1671/Revisión_Avance_Periodo!$Y1671,0)</f>
        <v>0</v>
      </c>
      <c r="AK1671" s="126"/>
      <c r="AL1671" s="127"/>
      <c r="AM1671" s="125"/>
      <c r="AN1671" s="125"/>
      <c r="AO1671" s="128"/>
      <c r="AP1671" s="129"/>
    </row>
    <row r="1672" spans="1:42" x14ac:dyDescent="0.25">
      <c r="A1672" s="92">
        <v>142</v>
      </c>
      <c r="B1672" s="435" t="e">
        <f>CONCATENATE(Revisión_Avance_Periodo!$D1672,";",Revisión_Avance_Periodo!$F1672,";",Revisión_Avance_Periodo!$L1672)</f>
        <v>#REF!</v>
      </c>
      <c r="C1672" s="435" t="e">
        <f t="shared" si="129"/>
        <v>#REF!</v>
      </c>
      <c r="D1672" s="114" t="e">
        <f>VLOOKUP($A1672,#REF!,3,FALSE)</f>
        <v>#REF!</v>
      </c>
      <c r="E1672" s="436" t="e">
        <f>VLOOKUP($A1672,#REF!,4,FALSE)</f>
        <v>#REF!</v>
      </c>
      <c r="F1672" s="102" t="e">
        <f>VLOOKUP($A1672,#REF!,5,FALSE)</f>
        <v>#REF!</v>
      </c>
      <c r="G1672" s="93" t="e">
        <f>VLOOKUP($A1672,#REF!,8,FALSE)</f>
        <v>#REF!</v>
      </c>
      <c r="H1672" s="93" t="e">
        <f>VLOOKUP($A1672,#REF!,7,FALSE)</f>
        <v>#REF!</v>
      </c>
      <c r="I1672" s="438" t="e">
        <f>VLOOKUP($A1672,#REF!,10,FALSE)</f>
        <v>#REF!</v>
      </c>
      <c r="J1672" s="93" t="e">
        <f>VLOOKUP($A1672,#REF!,11,FALSE)</f>
        <v>#REF!</v>
      </c>
      <c r="K1672" s="114" t="e">
        <f>VLOOKUP($A1672,#REF!,12,FALSE)</f>
        <v>#REF!</v>
      </c>
      <c r="L1672" s="93" t="e">
        <f>VLOOKUP($A1672,#REF!,13,FALSE)</f>
        <v>#REF!</v>
      </c>
      <c r="M1672" s="438" t="e">
        <f>VLOOKUP($A1672,#REF!,14,FALSE)</f>
        <v>#REF!</v>
      </c>
      <c r="N1672" s="102" t="e">
        <f>VLOOKUP($A1672,#REF!,15,FALSE)</f>
        <v>#REF!</v>
      </c>
      <c r="O1672" s="102" t="e">
        <f>VLOOKUP($A1672,#REF!,18,FALSE)</f>
        <v>#REF!</v>
      </c>
      <c r="P1672" s="93" t="e">
        <f>VLOOKUP($A1672,#REF!,41,FALSE)</f>
        <v>#REF!</v>
      </c>
      <c r="Q1672" s="115" t="e">
        <f>VLOOKUP(Revisión_Avance_Periodo!$L1672,#REF!,30,FALSE)</f>
        <v>#REF!</v>
      </c>
      <c r="R1672" s="116">
        <v>2019</v>
      </c>
      <c r="S1672" s="196">
        <v>43554</v>
      </c>
      <c r="T1672" s="116" t="s">
        <v>70</v>
      </c>
      <c r="U1672" s="440" t="e">
        <f>INDEX(#REF!,MATCH(Revisión_Avance_Periodo!$L1672,#REF!,0),MATCH(Revisión_Avance_Periodo!$T1672,#REF!,0))</f>
        <v>#REF!</v>
      </c>
      <c r="V1672" s="440" t="e">
        <f>INDEX(#REF!,MATCH(Revisión_Avance_Periodo!$L1672,#REF!,0),MATCH(Revisión_Avance_Periodo!$T1672,#REF!,0))</f>
        <v>#REF!</v>
      </c>
      <c r="W1672" s="118">
        <f>IFERROR((V1672/U1672),0)</f>
        <v>0</v>
      </c>
      <c r="X1672" s="116" t="str">
        <f>VLOOKUP(W1672,Tabla_Estado_Meta_OAP_2019[#All],3,TRUE)</f>
        <v>Por Ejecutar</v>
      </c>
      <c r="Y1672" s="164" t="e">
        <f>SUBTOTAL(9,$U$206:$U1672)</f>
        <v>#REF!</v>
      </c>
      <c r="Z1672" s="158" t="e">
        <f>SUBTOTAL(9,$V$206:$V1672)</f>
        <v>#REF!</v>
      </c>
      <c r="AA1672" s="159">
        <f>IFERROR(+Revisión_Avance_Periodo!$Z1672/Revisión_Avance_Periodo!$Y1672,0)</f>
        <v>0</v>
      </c>
      <c r="AB1672" s="126"/>
      <c r="AC1672" s="127"/>
      <c r="AD1672" s="125"/>
      <c r="AE1672" s="125"/>
      <c r="AF1672" s="128"/>
      <c r="AG1672" s="129"/>
      <c r="AH1672" s="164" t="e">
        <f>SUBTOTAL(9,$U$1670:$U1672)</f>
        <v>#REF!</v>
      </c>
      <c r="AI1672" s="158" t="e">
        <f>SUBTOTAL(9,$V$1670:$V1672)</f>
        <v>#REF!</v>
      </c>
      <c r="AJ1672" s="159">
        <f>IFERROR(+Revisión_Avance_Periodo!$Z1672/Revisión_Avance_Periodo!$Y1672,0)</f>
        <v>0</v>
      </c>
      <c r="AK1672" s="126"/>
      <c r="AL1672" s="127"/>
      <c r="AM1672" s="125"/>
      <c r="AN1672" s="125"/>
      <c r="AO1672" s="128"/>
      <c r="AP1672" s="129"/>
    </row>
    <row r="1673" spans="1:42" x14ac:dyDescent="0.25">
      <c r="A1673" s="97">
        <v>142</v>
      </c>
      <c r="B1673" s="435" t="e">
        <f>CONCATENATE(Revisión_Avance_Periodo!$D1673,";",Revisión_Avance_Periodo!$F1673,";",Revisión_Avance_Periodo!$L1673)</f>
        <v>#REF!</v>
      </c>
      <c r="C1673" s="435" t="e">
        <f t="shared" si="129"/>
        <v>#REF!</v>
      </c>
      <c r="D1673" s="123" t="e">
        <f>VLOOKUP($A1673,#REF!,3,FALSE)</f>
        <v>#REF!</v>
      </c>
      <c r="E1673" s="436" t="e">
        <f>VLOOKUP($A1673,#REF!,4,FALSE)</f>
        <v>#REF!</v>
      </c>
      <c r="F1673" s="103" t="e">
        <f>VLOOKUP($A1673,#REF!,5,FALSE)</f>
        <v>#REF!</v>
      </c>
      <c r="G1673" s="98" t="e">
        <f>VLOOKUP($A1673,#REF!,8,FALSE)</f>
        <v>#REF!</v>
      </c>
      <c r="H1673" s="93" t="e">
        <f>VLOOKUP($A1673,#REF!,7,FALSE)</f>
        <v>#REF!</v>
      </c>
      <c r="I1673" s="438" t="e">
        <f>VLOOKUP($A1673,#REF!,10,FALSE)</f>
        <v>#REF!</v>
      </c>
      <c r="J1673" s="98" t="e">
        <f>VLOOKUP($A1673,#REF!,11,FALSE)</f>
        <v>#REF!</v>
      </c>
      <c r="K1673" s="114" t="e">
        <f>VLOOKUP($A1673,#REF!,12,FALSE)</f>
        <v>#REF!</v>
      </c>
      <c r="L1673" s="98" t="e">
        <f>VLOOKUP($A1673,#REF!,13,FALSE)</f>
        <v>#REF!</v>
      </c>
      <c r="M1673" s="438" t="e">
        <f>VLOOKUP($A1673,#REF!,14,FALSE)</f>
        <v>#REF!</v>
      </c>
      <c r="N1673" s="103" t="e">
        <f>VLOOKUP($A1673,#REF!,15,FALSE)</f>
        <v>#REF!</v>
      </c>
      <c r="O1673" s="103" t="e">
        <f>VLOOKUP($A1673,#REF!,18,FALSE)</f>
        <v>#REF!</v>
      </c>
      <c r="P1673" s="93" t="e">
        <f>VLOOKUP($A1673,#REF!,41,FALSE)</f>
        <v>#REF!</v>
      </c>
      <c r="Q1673" s="115" t="e">
        <f>VLOOKUP(Revisión_Avance_Periodo!$L1673,#REF!,30,FALSE)</f>
        <v>#REF!</v>
      </c>
      <c r="R1673" s="116">
        <v>2019</v>
      </c>
      <c r="S1673" s="196">
        <v>43585</v>
      </c>
      <c r="T1673" s="124" t="s">
        <v>71</v>
      </c>
      <c r="U1673" s="440" t="e">
        <f>INDEX(#REF!,MATCH(Revisión_Avance_Periodo!$L1673,#REF!,0),MATCH(Revisión_Avance_Periodo!$T1673,#REF!,0))</f>
        <v>#REF!</v>
      </c>
      <c r="V1673" s="440" t="e">
        <f>INDEX(#REF!,MATCH(Revisión_Avance_Periodo!$L1673,#REF!,0),MATCH(Revisión_Avance_Periodo!$T1673,#REF!,0))</f>
        <v>#REF!</v>
      </c>
      <c r="W1673" s="118">
        <f>IFERROR((V1673/U1673),0)</f>
        <v>0</v>
      </c>
      <c r="X1673" s="124" t="str">
        <f>VLOOKUP(W1673,Tabla_Estado_Meta_OAP_2019[#All],3,TRUE)</f>
        <v>Por Ejecutar</v>
      </c>
      <c r="Y1673" s="164" t="e">
        <f>SUBTOTAL(9,$U$206:$U1673)</f>
        <v>#REF!</v>
      </c>
      <c r="Z1673" s="158" t="e">
        <f>SUBTOTAL(9,$V$206:$V1673)</f>
        <v>#REF!</v>
      </c>
      <c r="AA1673" s="159">
        <f>IFERROR(+Revisión_Avance_Periodo!$Z1673/Revisión_Avance_Periodo!$Y1673,0)</f>
        <v>0</v>
      </c>
      <c r="AB1673" s="126"/>
      <c r="AC1673" s="127"/>
      <c r="AD1673" s="125"/>
      <c r="AE1673" s="125"/>
      <c r="AF1673" s="128"/>
      <c r="AG1673" s="129"/>
      <c r="AH1673" s="164" t="e">
        <f>SUBTOTAL(9,$U$1670:$U1673)</f>
        <v>#REF!</v>
      </c>
      <c r="AI1673" s="158" t="e">
        <f>SUBTOTAL(9,$V$1670:$V1673)</f>
        <v>#REF!</v>
      </c>
      <c r="AJ1673" s="159">
        <f>IFERROR(+Revisión_Avance_Periodo!$Z1673/Revisión_Avance_Periodo!$Y1673,0)</f>
        <v>0</v>
      </c>
      <c r="AK1673" s="126"/>
      <c r="AL1673" s="127"/>
      <c r="AM1673" s="125"/>
      <c r="AN1673" s="125"/>
      <c r="AO1673" s="128"/>
      <c r="AP1673" s="129"/>
    </row>
    <row r="1674" spans="1:42" x14ac:dyDescent="0.25">
      <c r="A1674" s="92">
        <v>142</v>
      </c>
      <c r="B1674" s="435" t="e">
        <f>CONCATENATE(Revisión_Avance_Periodo!$D1674,";",Revisión_Avance_Periodo!$F1674,";",Revisión_Avance_Periodo!$L1674)</f>
        <v>#REF!</v>
      </c>
      <c r="C1674" s="435" t="e">
        <f t="shared" si="129"/>
        <v>#REF!</v>
      </c>
      <c r="D1674" s="114" t="e">
        <f>VLOOKUP($A1674,#REF!,3,FALSE)</f>
        <v>#REF!</v>
      </c>
      <c r="E1674" s="436" t="e">
        <f>VLOOKUP($A1674,#REF!,4,FALSE)</f>
        <v>#REF!</v>
      </c>
      <c r="F1674" s="102" t="e">
        <f>VLOOKUP($A1674,#REF!,5,FALSE)</f>
        <v>#REF!</v>
      </c>
      <c r="G1674" s="93" t="e">
        <f>VLOOKUP($A1674,#REF!,8,FALSE)</f>
        <v>#REF!</v>
      </c>
      <c r="H1674" s="93" t="e">
        <f>VLOOKUP($A1674,#REF!,7,FALSE)</f>
        <v>#REF!</v>
      </c>
      <c r="I1674" s="438" t="e">
        <f>VLOOKUP($A1674,#REF!,10,FALSE)</f>
        <v>#REF!</v>
      </c>
      <c r="J1674" s="93" t="e">
        <f>VLOOKUP($A1674,#REF!,11,FALSE)</f>
        <v>#REF!</v>
      </c>
      <c r="K1674" s="114" t="e">
        <f>VLOOKUP($A1674,#REF!,12,FALSE)</f>
        <v>#REF!</v>
      </c>
      <c r="L1674" s="93" t="e">
        <f>VLOOKUP($A1674,#REF!,13,FALSE)</f>
        <v>#REF!</v>
      </c>
      <c r="M1674" s="438" t="e">
        <f>VLOOKUP($A1674,#REF!,14,FALSE)</f>
        <v>#REF!</v>
      </c>
      <c r="N1674" s="102" t="e">
        <f>VLOOKUP($A1674,#REF!,15,FALSE)</f>
        <v>#REF!</v>
      </c>
      <c r="O1674" s="102" t="e">
        <f>VLOOKUP($A1674,#REF!,18,FALSE)</f>
        <v>#REF!</v>
      </c>
      <c r="P1674" s="93" t="e">
        <f>VLOOKUP($A1674,#REF!,41,FALSE)</f>
        <v>#REF!</v>
      </c>
      <c r="Q1674" s="115" t="e">
        <f>VLOOKUP(Revisión_Avance_Periodo!$L1674,#REF!,30,FALSE)</f>
        <v>#REF!</v>
      </c>
      <c r="R1674" s="116">
        <v>2019</v>
      </c>
      <c r="S1674" s="196">
        <v>43615</v>
      </c>
      <c r="T1674" s="116" t="s">
        <v>72</v>
      </c>
      <c r="U1674" s="440" t="e">
        <f>INDEX(#REF!,MATCH(Revisión_Avance_Periodo!$L1674,#REF!,0),MATCH(Revisión_Avance_Periodo!$T1674,#REF!,0))</f>
        <v>#REF!</v>
      </c>
      <c r="V1674" s="440" t="e">
        <f>INDEX(#REF!,MATCH(Revisión_Avance_Periodo!$L1674,#REF!,0),MATCH(Revisión_Avance_Periodo!$T1674,#REF!,0))</f>
        <v>#REF!</v>
      </c>
      <c r="W1674" s="118">
        <f>IFERROR((V1674/U1674),0)</f>
        <v>0</v>
      </c>
      <c r="X1674" s="116" t="str">
        <f>VLOOKUP(W1674,Tabla_Estado_Meta_OAP_2019[#All],3,TRUE)</f>
        <v>Por Ejecutar</v>
      </c>
      <c r="Y1674" s="164" t="e">
        <f>SUBTOTAL(9,$U$206:$U1674)</f>
        <v>#REF!</v>
      </c>
      <c r="Z1674" s="158" t="e">
        <f>SUBTOTAL(9,$V$206:$V1674)</f>
        <v>#REF!</v>
      </c>
      <c r="AA1674" s="159">
        <f>IFERROR(+Revisión_Avance_Periodo!$Z1674/Revisión_Avance_Periodo!$Y1674,0)</f>
        <v>0</v>
      </c>
      <c r="AB1674" s="126"/>
      <c r="AC1674" s="127"/>
      <c r="AD1674" s="125"/>
      <c r="AE1674" s="125"/>
      <c r="AF1674" s="128"/>
      <c r="AG1674" s="129"/>
      <c r="AH1674" s="164" t="e">
        <f>SUBTOTAL(9,$U$1670:$U1674)</f>
        <v>#REF!</v>
      </c>
      <c r="AI1674" s="158" t="e">
        <f>SUBTOTAL(9,$V$1670:$V1674)</f>
        <v>#REF!</v>
      </c>
      <c r="AJ1674" s="159">
        <f>IFERROR(+Revisión_Avance_Periodo!$Z1674/Revisión_Avance_Periodo!$Y1674,0)</f>
        <v>0</v>
      </c>
      <c r="AK1674" s="126"/>
      <c r="AL1674" s="127"/>
      <c r="AM1674" s="125"/>
      <c r="AN1674" s="125"/>
      <c r="AO1674" s="128"/>
      <c r="AP1674" s="129"/>
    </row>
    <row r="1675" spans="1:42" x14ac:dyDescent="0.25">
      <c r="A1675" s="97">
        <v>142</v>
      </c>
      <c r="B1675" s="435" t="e">
        <f>CONCATENATE(Revisión_Avance_Periodo!$D1675,";",Revisión_Avance_Periodo!$F1675,";",Revisión_Avance_Periodo!$L1675)</f>
        <v>#REF!</v>
      </c>
      <c r="C1675" s="435" t="e">
        <f t="shared" si="129"/>
        <v>#REF!</v>
      </c>
      <c r="D1675" s="123" t="e">
        <f>VLOOKUP($A1675,#REF!,3,FALSE)</f>
        <v>#REF!</v>
      </c>
      <c r="E1675" s="436" t="e">
        <f>VLOOKUP($A1675,#REF!,4,FALSE)</f>
        <v>#REF!</v>
      </c>
      <c r="F1675" s="103" t="e">
        <f>VLOOKUP($A1675,#REF!,5,FALSE)</f>
        <v>#REF!</v>
      </c>
      <c r="G1675" s="98" t="e">
        <f>VLOOKUP($A1675,#REF!,8,FALSE)</f>
        <v>#REF!</v>
      </c>
      <c r="H1675" s="93" t="e">
        <f>VLOOKUP($A1675,#REF!,7,FALSE)</f>
        <v>#REF!</v>
      </c>
      <c r="I1675" s="438" t="e">
        <f>VLOOKUP($A1675,#REF!,10,FALSE)</f>
        <v>#REF!</v>
      </c>
      <c r="J1675" s="98" t="e">
        <f>VLOOKUP($A1675,#REF!,11,FALSE)</f>
        <v>#REF!</v>
      </c>
      <c r="K1675" s="114" t="e">
        <f>VLOOKUP($A1675,#REF!,12,FALSE)</f>
        <v>#REF!</v>
      </c>
      <c r="L1675" s="98" t="e">
        <f>VLOOKUP($A1675,#REF!,13,FALSE)</f>
        <v>#REF!</v>
      </c>
      <c r="M1675" s="438" t="e">
        <f>VLOOKUP($A1675,#REF!,14,FALSE)</f>
        <v>#REF!</v>
      </c>
      <c r="N1675" s="103" t="e">
        <f>VLOOKUP($A1675,#REF!,15,FALSE)</f>
        <v>#REF!</v>
      </c>
      <c r="O1675" s="103" t="e">
        <f>VLOOKUP($A1675,#REF!,18,FALSE)</f>
        <v>#REF!</v>
      </c>
      <c r="P1675" s="93" t="e">
        <f>VLOOKUP($A1675,#REF!,41,FALSE)</f>
        <v>#REF!</v>
      </c>
      <c r="Q1675" s="115" t="e">
        <f>VLOOKUP(Revisión_Avance_Periodo!$L1675,#REF!,30,FALSE)</f>
        <v>#REF!</v>
      </c>
      <c r="R1675" s="116">
        <v>2019</v>
      </c>
      <c r="S1675" s="196">
        <v>43646</v>
      </c>
      <c r="T1675" s="124" t="s">
        <v>73</v>
      </c>
      <c r="U1675" s="440" t="e">
        <f>INDEX(#REF!,MATCH(Revisión_Avance_Periodo!$L1675,#REF!,0),MATCH(Revisión_Avance_Periodo!$T1675,#REF!,0))</f>
        <v>#REF!</v>
      </c>
      <c r="V1675" s="440" t="e">
        <f>INDEX(#REF!,MATCH(Revisión_Avance_Periodo!$L1675,#REF!,0),MATCH(Revisión_Avance_Periodo!$T1675,#REF!,0))</f>
        <v>#REF!</v>
      </c>
      <c r="W1675" s="130" t="e">
        <f>V1675/U1675</f>
        <v>#REF!</v>
      </c>
      <c r="X1675" s="124" t="e">
        <f>VLOOKUP(W1675,Tabla_Estado_Meta_OAP_2019[#All],3,TRUE)</f>
        <v>#REF!</v>
      </c>
      <c r="Y1675" s="164" t="e">
        <f>SUBTOTAL(9,$U$206:$U1675)</f>
        <v>#REF!</v>
      </c>
      <c r="Z1675" s="158" t="e">
        <f>SUBTOTAL(9,$V$206:$V1675)</f>
        <v>#REF!</v>
      </c>
      <c r="AA1675" s="159">
        <f>IFERROR(+Revisión_Avance_Periodo!$Z1675/Revisión_Avance_Periodo!$Y1675,0)</f>
        <v>0</v>
      </c>
      <c r="AB1675" s="126"/>
      <c r="AC1675" s="127"/>
      <c r="AD1675" s="125"/>
      <c r="AE1675" s="125"/>
      <c r="AF1675" s="128"/>
      <c r="AG1675" s="129"/>
      <c r="AH1675" s="164" t="e">
        <f>SUBTOTAL(9,$U$1670:$U1675)</f>
        <v>#REF!</v>
      </c>
      <c r="AI1675" s="158" t="e">
        <f>SUBTOTAL(9,$V$1670:$V1675)</f>
        <v>#REF!</v>
      </c>
      <c r="AJ1675" s="159">
        <f>IFERROR(+Revisión_Avance_Periodo!$Z1675/Revisión_Avance_Periodo!$Y1675,0)</f>
        <v>0</v>
      </c>
      <c r="AK1675" s="126"/>
      <c r="AL1675" s="127"/>
      <c r="AM1675" s="125"/>
      <c r="AN1675" s="125"/>
      <c r="AO1675" s="128"/>
      <c r="AP1675" s="129"/>
    </row>
    <row r="1676" spans="1:42" x14ac:dyDescent="0.25">
      <c r="A1676" s="92">
        <v>142</v>
      </c>
      <c r="B1676" s="435" t="e">
        <f>CONCATENATE(Revisión_Avance_Periodo!$D1676,";",Revisión_Avance_Periodo!$F1676,";",Revisión_Avance_Periodo!$L1676)</f>
        <v>#REF!</v>
      </c>
      <c r="C1676" s="435" t="e">
        <f t="shared" si="129"/>
        <v>#REF!</v>
      </c>
      <c r="D1676" s="114" t="e">
        <f>VLOOKUP($A1676,#REF!,3,FALSE)</f>
        <v>#REF!</v>
      </c>
      <c r="E1676" s="436" t="e">
        <f>VLOOKUP($A1676,#REF!,4,FALSE)</f>
        <v>#REF!</v>
      </c>
      <c r="F1676" s="102" t="e">
        <f>VLOOKUP($A1676,#REF!,5,FALSE)</f>
        <v>#REF!</v>
      </c>
      <c r="G1676" s="93" t="e">
        <f>VLOOKUP($A1676,#REF!,8,FALSE)</f>
        <v>#REF!</v>
      </c>
      <c r="H1676" s="93" t="e">
        <f>VLOOKUP($A1676,#REF!,7,FALSE)</f>
        <v>#REF!</v>
      </c>
      <c r="I1676" s="438" t="e">
        <f>VLOOKUP($A1676,#REF!,10,FALSE)</f>
        <v>#REF!</v>
      </c>
      <c r="J1676" s="93" t="e">
        <f>VLOOKUP($A1676,#REF!,11,FALSE)</f>
        <v>#REF!</v>
      </c>
      <c r="K1676" s="114" t="e">
        <f>VLOOKUP($A1676,#REF!,12,FALSE)</f>
        <v>#REF!</v>
      </c>
      <c r="L1676" s="93" t="e">
        <f>VLOOKUP($A1676,#REF!,13,FALSE)</f>
        <v>#REF!</v>
      </c>
      <c r="M1676" s="438" t="e">
        <f>VLOOKUP($A1676,#REF!,14,FALSE)</f>
        <v>#REF!</v>
      </c>
      <c r="N1676" s="102" t="e">
        <f>VLOOKUP($A1676,#REF!,15,FALSE)</f>
        <v>#REF!</v>
      </c>
      <c r="O1676" s="102" t="e">
        <f>VLOOKUP($A1676,#REF!,18,FALSE)</f>
        <v>#REF!</v>
      </c>
      <c r="P1676" s="93" t="e">
        <f>VLOOKUP($A1676,#REF!,41,FALSE)</f>
        <v>#REF!</v>
      </c>
      <c r="Q1676" s="115" t="e">
        <f>VLOOKUP(Revisión_Avance_Periodo!$L1676,#REF!,30,FALSE)</f>
        <v>#REF!</v>
      </c>
      <c r="R1676" s="116">
        <v>2019</v>
      </c>
      <c r="S1676" s="196">
        <v>43676</v>
      </c>
      <c r="T1676" s="116" t="s">
        <v>74</v>
      </c>
      <c r="U1676" s="440" t="e">
        <f>INDEX(#REF!,MATCH(Revisión_Avance_Periodo!$L1676,#REF!,0),MATCH(Revisión_Avance_Periodo!$T1676,#REF!,0))</f>
        <v>#REF!</v>
      </c>
      <c r="V1676" s="440" t="e">
        <f>INDEX(#REF!,MATCH(Revisión_Avance_Periodo!$L1676,#REF!,0),MATCH(Revisión_Avance_Periodo!$T1676,#REF!,0))</f>
        <v>#REF!</v>
      </c>
      <c r="W1676" s="118">
        <f t="shared" ref="W1676:W1682" si="130">IFERROR((V1676/U1676),0)</f>
        <v>0</v>
      </c>
      <c r="X1676" s="116" t="str">
        <f>VLOOKUP(W1676,Tabla_Estado_Meta_OAP_2019[#All],3,TRUE)</f>
        <v>Por Ejecutar</v>
      </c>
      <c r="Y1676" s="164" t="e">
        <f>SUBTOTAL(9,$U$206:$U1676)</f>
        <v>#REF!</v>
      </c>
      <c r="Z1676" s="158" t="e">
        <f>SUBTOTAL(9,$V$206:$V1676)</f>
        <v>#REF!</v>
      </c>
      <c r="AA1676" s="159">
        <f>IFERROR(+Revisión_Avance_Periodo!$Z1676/Revisión_Avance_Periodo!$Y1676,0)</f>
        <v>0</v>
      </c>
      <c r="AB1676" s="126"/>
      <c r="AC1676" s="127"/>
      <c r="AD1676" s="125"/>
      <c r="AE1676" s="125"/>
      <c r="AF1676" s="128"/>
      <c r="AG1676" s="129"/>
      <c r="AH1676" s="164" t="e">
        <f>SUBTOTAL(9,$U$1670:$U1676)</f>
        <v>#REF!</v>
      </c>
      <c r="AI1676" s="158" t="e">
        <f>SUBTOTAL(9,$V$1670:$V1676)</f>
        <v>#REF!</v>
      </c>
      <c r="AJ1676" s="159">
        <f>IFERROR(+Revisión_Avance_Periodo!$Z1676/Revisión_Avance_Periodo!$Y1676,0)</f>
        <v>0</v>
      </c>
      <c r="AK1676" s="126"/>
      <c r="AL1676" s="127"/>
      <c r="AM1676" s="125"/>
      <c r="AN1676" s="125"/>
      <c r="AO1676" s="128"/>
      <c r="AP1676" s="129"/>
    </row>
    <row r="1677" spans="1:42" x14ac:dyDescent="0.25">
      <c r="A1677" s="97">
        <v>142</v>
      </c>
      <c r="B1677" s="435" t="e">
        <f>CONCATENATE(Revisión_Avance_Periodo!$D1677,";",Revisión_Avance_Periodo!$F1677,";",Revisión_Avance_Periodo!$L1677)</f>
        <v>#REF!</v>
      </c>
      <c r="C1677" s="435" t="e">
        <f t="shared" si="129"/>
        <v>#REF!</v>
      </c>
      <c r="D1677" s="123" t="e">
        <f>VLOOKUP($A1677,#REF!,3,FALSE)</f>
        <v>#REF!</v>
      </c>
      <c r="E1677" s="436" t="e">
        <f>VLOOKUP($A1677,#REF!,4,FALSE)</f>
        <v>#REF!</v>
      </c>
      <c r="F1677" s="103" t="e">
        <f>VLOOKUP($A1677,#REF!,5,FALSE)</f>
        <v>#REF!</v>
      </c>
      <c r="G1677" s="98" t="e">
        <f>VLOOKUP($A1677,#REF!,8,FALSE)</f>
        <v>#REF!</v>
      </c>
      <c r="H1677" s="93" t="e">
        <f>VLOOKUP($A1677,#REF!,7,FALSE)</f>
        <v>#REF!</v>
      </c>
      <c r="I1677" s="438" t="e">
        <f>VLOOKUP($A1677,#REF!,10,FALSE)</f>
        <v>#REF!</v>
      </c>
      <c r="J1677" s="98" t="e">
        <f>VLOOKUP($A1677,#REF!,11,FALSE)</f>
        <v>#REF!</v>
      </c>
      <c r="K1677" s="114" t="e">
        <f>VLOOKUP($A1677,#REF!,12,FALSE)</f>
        <v>#REF!</v>
      </c>
      <c r="L1677" s="98" t="e">
        <f>VLOOKUP($A1677,#REF!,13,FALSE)</f>
        <v>#REF!</v>
      </c>
      <c r="M1677" s="438" t="e">
        <f>VLOOKUP($A1677,#REF!,14,FALSE)</f>
        <v>#REF!</v>
      </c>
      <c r="N1677" s="103" t="e">
        <f>VLOOKUP($A1677,#REF!,15,FALSE)</f>
        <v>#REF!</v>
      </c>
      <c r="O1677" s="103" t="e">
        <f>VLOOKUP($A1677,#REF!,18,FALSE)</f>
        <v>#REF!</v>
      </c>
      <c r="P1677" s="93" t="e">
        <f>VLOOKUP($A1677,#REF!,41,FALSE)</f>
        <v>#REF!</v>
      </c>
      <c r="Q1677" s="115" t="e">
        <f>VLOOKUP(Revisión_Avance_Periodo!$L1677,#REF!,30,FALSE)</f>
        <v>#REF!</v>
      </c>
      <c r="R1677" s="116">
        <v>2019</v>
      </c>
      <c r="S1677" s="196">
        <v>43707</v>
      </c>
      <c r="T1677" s="124" t="s">
        <v>75</v>
      </c>
      <c r="U1677" s="440" t="e">
        <f>INDEX(#REF!,MATCH(Revisión_Avance_Periodo!$L1677,#REF!,0),MATCH(Revisión_Avance_Periodo!$T1677,#REF!,0))</f>
        <v>#REF!</v>
      </c>
      <c r="V1677" s="440" t="e">
        <f>INDEX(#REF!,MATCH(Revisión_Avance_Periodo!$L1677,#REF!,0),MATCH(Revisión_Avance_Periodo!$T1677,#REF!,0))</f>
        <v>#REF!</v>
      </c>
      <c r="W1677" s="118">
        <f t="shared" si="130"/>
        <v>0</v>
      </c>
      <c r="X1677" s="124" t="str">
        <f>VLOOKUP(W1677,Tabla_Estado_Meta_OAP_2019[#All],3,TRUE)</f>
        <v>Por Ejecutar</v>
      </c>
      <c r="Y1677" s="164" t="e">
        <f>SUBTOTAL(9,$U$206:$U1677)</f>
        <v>#REF!</v>
      </c>
      <c r="Z1677" s="158" t="e">
        <f>SUBTOTAL(9,$V$206:$V1677)</f>
        <v>#REF!</v>
      </c>
      <c r="AA1677" s="159">
        <f>IFERROR(+Revisión_Avance_Periodo!$Z1677/Revisión_Avance_Periodo!$Y1677,0)</f>
        <v>0</v>
      </c>
      <c r="AB1677" s="126"/>
      <c r="AC1677" s="127"/>
      <c r="AD1677" s="125"/>
      <c r="AE1677" s="125"/>
      <c r="AF1677" s="128"/>
      <c r="AG1677" s="129"/>
      <c r="AH1677" s="164" t="e">
        <f>SUBTOTAL(9,$U$1670:$U1677)</f>
        <v>#REF!</v>
      </c>
      <c r="AI1677" s="158" t="e">
        <f>SUBTOTAL(9,$V$1670:$V1677)</f>
        <v>#REF!</v>
      </c>
      <c r="AJ1677" s="159">
        <f>IFERROR(+Revisión_Avance_Periodo!$Z1677/Revisión_Avance_Periodo!$Y1677,0)</f>
        <v>0</v>
      </c>
      <c r="AK1677" s="126"/>
      <c r="AL1677" s="127"/>
      <c r="AM1677" s="125"/>
      <c r="AN1677" s="125"/>
      <c r="AO1677" s="128"/>
      <c r="AP1677" s="129"/>
    </row>
    <row r="1678" spans="1:42" x14ac:dyDescent="0.25">
      <c r="A1678" s="92">
        <v>142</v>
      </c>
      <c r="B1678" s="435" t="e">
        <f>CONCATENATE(Revisión_Avance_Periodo!$D1678,";",Revisión_Avance_Periodo!$F1678,";",Revisión_Avance_Periodo!$L1678)</f>
        <v>#REF!</v>
      </c>
      <c r="C1678" s="435" t="e">
        <f t="shared" si="129"/>
        <v>#REF!</v>
      </c>
      <c r="D1678" s="114" t="e">
        <f>VLOOKUP($A1678,#REF!,3,FALSE)</f>
        <v>#REF!</v>
      </c>
      <c r="E1678" s="436" t="e">
        <f>VLOOKUP($A1678,#REF!,4,FALSE)</f>
        <v>#REF!</v>
      </c>
      <c r="F1678" s="102" t="e">
        <f>VLOOKUP($A1678,#REF!,5,FALSE)</f>
        <v>#REF!</v>
      </c>
      <c r="G1678" s="93" t="e">
        <f>VLOOKUP($A1678,#REF!,8,FALSE)</f>
        <v>#REF!</v>
      </c>
      <c r="H1678" s="93" t="e">
        <f>VLOOKUP($A1678,#REF!,7,FALSE)</f>
        <v>#REF!</v>
      </c>
      <c r="I1678" s="438" t="e">
        <f>VLOOKUP($A1678,#REF!,10,FALSE)</f>
        <v>#REF!</v>
      </c>
      <c r="J1678" s="93" t="e">
        <f>VLOOKUP($A1678,#REF!,11,FALSE)</f>
        <v>#REF!</v>
      </c>
      <c r="K1678" s="114" t="e">
        <f>VLOOKUP($A1678,#REF!,12,FALSE)</f>
        <v>#REF!</v>
      </c>
      <c r="L1678" s="93" t="e">
        <f>VLOOKUP($A1678,#REF!,13,FALSE)</f>
        <v>#REF!</v>
      </c>
      <c r="M1678" s="438" t="e">
        <f>VLOOKUP($A1678,#REF!,14,FALSE)</f>
        <v>#REF!</v>
      </c>
      <c r="N1678" s="102" t="e">
        <f>VLOOKUP($A1678,#REF!,15,FALSE)</f>
        <v>#REF!</v>
      </c>
      <c r="O1678" s="102" t="e">
        <f>VLOOKUP($A1678,#REF!,18,FALSE)</f>
        <v>#REF!</v>
      </c>
      <c r="P1678" s="93" t="e">
        <f>VLOOKUP($A1678,#REF!,41,FALSE)</f>
        <v>#REF!</v>
      </c>
      <c r="Q1678" s="115" t="e">
        <f>VLOOKUP(Revisión_Avance_Periodo!$L1678,#REF!,30,FALSE)</f>
        <v>#REF!</v>
      </c>
      <c r="R1678" s="116">
        <v>2019</v>
      </c>
      <c r="S1678" s="196">
        <v>43738</v>
      </c>
      <c r="T1678" s="116" t="s">
        <v>76</v>
      </c>
      <c r="U1678" s="440" t="e">
        <f>INDEX(#REF!,MATCH(Revisión_Avance_Periodo!$L1678,#REF!,0),MATCH(Revisión_Avance_Periodo!$T1678,#REF!,0))</f>
        <v>#REF!</v>
      </c>
      <c r="V1678" s="440" t="e">
        <f>INDEX(#REF!,MATCH(Revisión_Avance_Periodo!$L1678,#REF!,0),MATCH(Revisión_Avance_Periodo!$T1678,#REF!,0))</f>
        <v>#REF!</v>
      </c>
      <c r="W1678" s="118">
        <f t="shared" si="130"/>
        <v>0</v>
      </c>
      <c r="X1678" s="116" t="str">
        <f>VLOOKUP(W1678,Tabla_Estado_Meta_OAP_2019[#All],3,TRUE)</f>
        <v>Por Ejecutar</v>
      </c>
      <c r="Y1678" s="164" t="e">
        <f>SUBTOTAL(9,$U$206:$U1678)</f>
        <v>#REF!</v>
      </c>
      <c r="Z1678" s="158" t="e">
        <f>SUBTOTAL(9,$V$206:$V1678)</f>
        <v>#REF!</v>
      </c>
      <c r="AA1678" s="159">
        <f>IFERROR(+Revisión_Avance_Periodo!$Z1678/Revisión_Avance_Periodo!$Y1678,0)</f>
        <v>0</v>
      </c>
      <c r="AB1678" s="126"/>
      <c r="AC1678" s="127"/>
      <c r="AD1678" s="125"/>
      <c r="AE1678" s="125"/>
      <c r="AF1678" s="128"/>
      <c r="AG1678" s="129"/>
      <c r="AH1678" s="164" t="e">
        <f>SUBTOTAL(9,$U$1670:$U1678)</f>
        <v>#REF!</v>
      </c>
      <c r="AI1678" s="158" t="e">
        <f>SUBTOTAL(9,$V$1670:$V1678)</f>
        <v>#REF!</v>
      </c>
      <c r="AJ1678" s="159">
        <f>IFERROR(+Revisión_Avance_Periodo!$Z1678/Revisión_Avance_Periodo!$Y1678,0)</f>
        <v>0</v>
      </c>
      <c r="AK1678" s="126"/>
      <c r="AL1678" s="127"/>
      <c r="AM1678" s="125"/>
      <c r="AN1678" s="125"/>
      <c r="AO1678" s="128"/>
      <c r="AP1678" s="129"/>
    </row>
    <row r="1679" spans="1:42" x14ac:dyDescent="0.25">
      <c r="A1679" s="97">
        <v>142</v>
      </c>
      <c r="B1679" s="435" t="e">
        <f>CONCATENATE(Revisión_Avance_Periodo!$D1679,";",Revisión_Avance_Periodo!$F1679,";",Revisión_Avance_Periodo!$L1679)</f>
        <v>#REF!</v>
      </c>
      <c r="C1679" s="435" t="e">
        <f t="shared" si="129"/>
        <v>#REF!</v>
      </c>
      <c r="D1679" s="123" t="e">
        <f>VLOOKUP($A1679,#REF!,3,FALSE)</f>
        <v>#REF!</v>
      </c>
      <c r="E1679" s="436" t="e">
        <f>VLOOKUP($A1679,#REF!,4,FALSE)</f>
        <v>#REF!</v>
      </c>
      <c r="F1679" s="103" t="e">
        <f>VLOOKUP($A1679,#REF!,5,FALSE)</f>
        <v>#REF!</v>
      </c>
      <c r="G1679" s="98" t="e">
        <f>VLOOKUP($A1679,#REF!,8,FALSE)</f>
        <v>#REF!</v>
      </c>
      <c r="H1679" s="93" t="e">
        <f>VLOOKUP($A1679,#REF!,7,FALSE)</f>
        <v>#REF!</v>
      </c>
      <c r="I1679" s="438" t="e">
        <f>VLOOKUP($A1679,#REF!,10,FALSE)</f>
        <v>#REF!</v>
      </c>
      <c r="J1679" s="98" t="e">
        <f>VLOOKUP($A1679,#REF!,11,FALSE)</f>
        <v>#REF!</v>
      </c>
      <c r="K1679" s="114" t="e">
        <f>VLOOKUP($A1679,#REF!,12,FALSE)</f>
        <v>#REF!</v>
      </c>
      <c r="L1679" s="98" t="e">
        <f>VLOOKUP($A1679,#REF!,13,FALSE)</f>
        <v>#REF!</v>
      </c>
      <c r="M1679" s="438" t="e">
        <f>VLOOKUP($A1679,#REF!,14,FALSE)</f>
        <v>#REF!</v>
      </c>
      <c r="N1679" s="103" t="e">
        <f>VLOOKUP($A1679,#REF!,15,FALSE)</f>
        <v>#REF!</v>
      </c>
      <c r="O1679" s="103" t="e">
        <f>VLOOKUP($A1679,#REF!,18,FALSE)</f>
        <v>#REF!</v>
      </c>
      <c r="P1679" s="93" t="e">
        <f>VLOOKUP($A1679,#REF!,41,FALSE)</f>
        <v>#REF!</v>
      </c>
      <c r="Q1679" s="115" t="e">
        <f>VLOOKUP(Revisión_Avance_Periodo!$L1679,#REF!,30,FALSE)</f>
        <v>#REF!</v>
      </c>
      <c r="R1679" s="116">
        <v>2019</v>
      </c>
      <c r="S1679" s="196">
        <v>43768</v>
      </c>
      <c r="T1679" s="124" t="s">
        <v>77</v>
      </c>
      <c r="U1679" s="440" t="e">
        <f>INDEX(#REF!,MATCH(Revisión_Avance_Periodo!$L1679,#REF!,0),MATCH(Revisión_Avance_Periodo!$T1679,#REF!,0))</f>
        <v>#REF!</v>
      </c>
      <c r="V1679" s="440" t="e">
        <f>INDEX(#REF!,MATCH(Revisión_Avance_Periodo!$L1679,#REF!,0),MATCH(Revisión_Avance_Periodo!$T1679,#REF!,0))</f>
        <v>#REF!</v>
      </c>
      <c r="W1679" s="118">
        <f t="shared" si="130"/>
        <v>0</v>
      </c>
      <c r="X1679" s="124" t="str">
        <f>VLOOKUP(W1679,Tabla_Estado_Meta_OAP_2019[#All],3,TRUE)</f>
        <v>Por Ejecutar</v>
      </c>
      <c r="Y1679" s="164" t="e">
        <f>SUBTOTAL(9,$U$206:$U1679)</f>
        <v>#REF!</v>
      </c>
      <c r="Z1679" s="158" t="e">
        <f>SUBTOTAL(9,$V$206:$V1679)</f>
        <v>#REF!</v>
      </c>
      <c r="AA1679" s="159">
        <f>IFERROR(+Revisión_Avance_Periodo!$Z1679/Revisión_Avance_Periodo!$Y1679,0)</f>
        <v>0</v>
      </c>
      <c r="AB1679" s="126"/>
      <c r="AC1679" s="127"/>
      <c r="AD1679" s="125"/>
      <c r="AE1679" s="125"/>
      <c r="AF1679" s="128"/>
      <c r="AG1679" s="129"/>
      <c r="AH1679" s="164" t="e">
        <f>SUBTOTAL(9,$U$1670:$U1679)</f>
        <v>#REF!</v>
      </c>
      <c r="AI1679" s="158" t="e">
        <f>SUBTOTAL(9,$V$1670:$V1679)</f>
        <v>#REF!</v>
      </c>
      <c r="AJ1679" s="159">
        <f>IFERROR(+Revisión_Avance_Periodo!$Z1679/Revisión_Avance_Periodo!$Y1679,0)</f>
        <v>0</v>
      </c>
      <c r="AK1679" s="126"/>
      <c r="AL1679" s="127"/>
      <c r="AM1679" s="125"/>
      <c r="AN1679" s="125"/>
      <c r="AO1679" s="128"/>
      <c r="AP1679" s="129"/>
    </row>
    <row r="1680" spans="1:42" x14ac:dyDescent="0.25">
      <c r="A1680" s="92">
        <v>142</v>
      </c>
      <c r="B1680" s="435" t="e">
        <f>CONCATENATE(Revisión_Avance_Periodo!$D1680,";",Revisión_Avance_Periodo!$F1680,";",Revisión_Avance_Periodo!$L1680)</f>
        <v>#REF!</v>
      </c>
      <c r="C1680" s="435" t="e">
        <f t="shared" si="129"/>
        <v>#REF!</v>
      </c>
      <c r="D1680" s="114" t="e">
        <f>VLOOKUP($A1680,#REF!,3,FALSE)</f>
        <v>#REF!</v>
      </c>
      <c r="E1680" s="436" t="e">
        <f>VLOOKUP($A1680,#REF!,4,FALSE)</f>
        <v>#REF!</v>
      </c>
      <c r="F1680" s="102" t="e">
        <f>VLOOKUP($A1680,#REF!,5,FALSE)</f>
        <v>#REF!</v>
      </c>
      <c r="G1680" s="93" t="e">
        <f>VLOOKUP($A1680,#REF!,8,FALSE)</f>
        <v>#REF!</v>
      </c>
      <c r="H1680" s="93" t="e">
        <f>VLOOKUP($A1680,#REF!,7,FALSE)</f>
        <v>#REF!</v>
      </c>
      <c r="I1680" s="438" t="e">
        <f>VLOOKUP($A1680,#REF!,10,FALSE)</f>
        <v>#REF!</v>
      </c>
      <c r="J1680" s="93" t="e">
        <f>VLOOKUP($A1680,#REF!,11,FALSE)</f>
        <v>#REF!</v>
      </c>
      <c r="K1680" s="114" t="e">
        <f>VLOOKUP($A1680,#REF!,12,FALSE)</f>
        <v>#REF!</v>
      </c>
      <c r="L1680" s="93" t="e">
        <f>VLOOKUP($A1680,#REF!,13,FALSE)</f>
        <v>#REF!</v>
      </c>
      <c r="M1680" s="438" t="e">
        <f>VLOOKUP($A1680,#REF!,14,FALSE)</f>
        <v>#REF!</v>
      </c>
      <c r="N1680" s="102" t="e">
        <f>VLOOKUP($A1680,#REF!,15,FALSE)</f>
        <v>#REF!</v>
      </c>
      <c r="O1680" s="102" t="e">
        <f>VLOOKUP($A1680,#REF!,18,FALSE)</f>
        <v>#REF!</v>
      </c>
      <c r="P1680" s="93" t="e">
        <f>VLOOKUP($A1680,#REF!,41,FALSE)</f>
        <v>#REF!</v>
      </c>
      <c r="Q1680" s="115" t="e">
        <f>VLOOKUP(Revisión_Avance_Periodo!$L1680,#REF!,30,FALSE)</f>
        <v>#REF!</v>
      </c>
      <c r="R1680" s="116">
        <v>2019</v>
      </c>
      <c r="S1680" s="196">
        <v>43799</v>
      </c>
      <c r="T1680" s="116" t="s">
        <v>78</v>
      </c>
      <c r="U1680" s="440" t="e">
        <f>INDEX(#REF!,MATCH(Revisión_Avance_Periodo!$L1680,#REF!,0),MATCH(Revisión_Avance_Periodo!$T1680,#REF!,0))</f>
        <v>#REF!</v>
      </c>
      <c r="V1680" s="440" t="e">
        <f>INDEX(#REF!,MATCH(Revisión_Avance_Periodo!$L1680,#REF!,0),MATCH(Revisión_Avance_Periodo!$T1680,#REF!,0))</f>
        <v>#REF!</v>
      </c>
      <c r="W1680" s="118">
        <f t="shared" si="130"/>
        <v>0</v>
      </c>
      <c r="X1680" s="116" t="str">
        <f>VLOOKUP(W1680,Tabla_Estado_Meta_OAP_2019[#All],3,TRUE)</f>
        <v>Por Ejecutar</v>
      </c>
      <c r="Y1680" s="164" t="e">
        <f>SUBTOTAL(9,$U$206:$U1680)</f>
        <v>#REF!</v>
      </c>
      <c r="Z1680" s="158" t="e">
        <f>SUBTOTAL(9,$V$206:$V1680)</f>
        <v>#REF!</v>
      </c>
      <c r="AA1680" s="159">
        <f>IFERROR(+Revisión_Avance_Periodo!$Z1680/Revisión_Avance_Periodo!$Y1680,0)</f>
        <v>0</v>
      </c>
      <c r="AB1680" s="126"/>
      <c r="AC1680" s="127"/>
      <c r="AD1680" s="125"/>
      <c r="AE1680" s="125"/>
      <c r="AF1680" s="128"/>
      <c r="AG1680" s="129"/>
      <c r="AH1680" s="164" t="e">
        <f>SUBTOTAL(9,$U$1670:$U1680)</f>
        <v>#REF!</v>
      </c>
      <c r="AI1680" s="158" t="e">
        <f>SUBTOTAL(9,$V$1670:$V1680)</f>
        <v>#REF!</v>
      </c>
      <c r="AJ1680" s="159">
        <f>IFERROR(+Revisión_Avance_Periodo!$Z1680/Revisión_Avance_Periodo!$Y1680,0)</f>
        <v>0</v>
      </c>
      <c r="AK1680" s="126"/>
      <c r="AL1680" s="127"/>
      <c r="AM1680" s="125"/>
      <c r="AN1680" s="125"/>
      <c r="AO1680" s="128"/>
      <c r="AP1680" s="129"/>
    </row>
    <row r="1681" spans="1:42" ht="15.75" thickBot="1" x14ac:dyDescent="0.3">
      <c r="A1681" s="97">
        <v>142</v>
      </c>
      <c r="B1681" s="435" t="e">
        <f>CONCATENATE(Revisión_Avance_Periodo!$D1681,";",Revisión_Avance_Periodo!$F1681,";",Revisión_Avance_Periodo!$L1681)</f>
        <v>#REF!</v>
      </c>
      <c r="C1681" s="435" t="e">
        <f t="shared" si="129"/>
        <v>#REF!</v>
      </c>
      <c r="D1681" s="123" t="e">
        <f>VLOOKUP($A1681,#REF!,3,FALSE)</f>
        <v>#REF!</v>
      </c>
      <c r="E1681" s="436" t="e">
        <f>VLOOKUP($A1681,#REF!,4,FALSE)</f>
        <v>#REF!</v>
      </c>
      <c r="F1681" s="103" t="e">
        <f>VLOOKUP($A1681,#REF!,5,FALSE)</f>
        <v>#REF!</v>
      </c>
      <c r="G1681" s="98" t="e">
        <f>VLOOKUP($A1681,#REF!,8,FALSE)</f>
        <v>#REF!</v>
      </c>
      <c r="H1681" s="93" t="e">
        <f>VLOOKUP($A1681,#REF!,7,FALSE)</f>
        <v>#REF!</v>
      </c>
      <c r="I1681" s="438" t="e">
        <f>VLOOKUP($A1681,#REF!,10,FALSE)</f>
        <v>#REF!</v>
      </c>
      <c r="J1681" s="98" t="e">
        <f>VLOOKUP($A1681,#REF!,11,FALSE)</f>
        <v>#REF!</v>
      </c>
      <c r="K1681" s="114" t="e">
        <f>VLOOKUP($A1681,#REF!,12,FALSE)</f>
        <v>#REF!</v>
      </c>
      <c r="L1681" s="98" t="e">
        <f>VLOOKUP($A1681,#REF!,13,FALSE)</f>
        <v>#REF!</v>
      </c>
      <c r="M1681" s="438" t="e">
        <f>VLOOKUP($A1681,#REF!,14,FALSE)</f>
        <v>#REF!</v>
      </c>
      <c r="N1681" s="103" t="e">
        <f>VLOOKUP($A1681,#REF!,15,FALSE)</f>
        <v>#REF!</v>
      </c>
      <c r="O1681" s="103" t="e">
        <f>VLOOKUP($A1681,#REF!,18,FALSE)</f>
        <v>#REF!</v>
      </c>
      <c r="P1681" s="93" t="e">
        <f>VLOOKUP($A1681,#REF!,41,FALSE)</f>
        <v>#REF!</v>
      </c>
      <c r="Q1681" s="115" t="e">
        <f>VLOOKUP(Revisión_Avance_Periodo!$L1681,#REF!,30,FALSE)</f>
        <v>#REF!</v>
      </c>
      <c r="R1681" s="116">
        <v>2019</v>
      </c>
      <c r="S1681" s="196">
        <v>43829</v>
      </c>
      <c r="T1681" s="124" t="s">
        <v>79</v>
      </c>
      <c r="U1681" s="440" t="e">
        <f>INDEX(#REF!,MATCH(Revisión_Avance_Periodo!$L1681,#REF!,0),MATCH(Revisión_Avance_Periodo!$T1681,#REF!,0))</f>
        <v>#REF!</v>
      </c>
      <c r="V1681" s="440" t="e">
        <f>INDEX(#REF!,MATCH(Revisión_Avance_Periodo!$L1681,#REF!,0),MATCH(Revisión_Avance_Periodo!$T1681,#REF!,0))</f>
        <v>#REF!</v>
      </c>
      <c r="W1681" s="118">
        <f t="shared" si="130"/>
        <v>0</v>
      </c>
      <c r="X1681" s="124" t="str">
        <f>VLOOKUP(W1681,Tabla_Estado_Meta_OAP_2019[#All],3,TRUE)</f>
        <v>Por Ejecutar</v>
      </c>
      <c r="Y1681" s="164" t="e">
        <f>SUBTOTAL(9,$U$206:$U1681)</f>
        <v>#REF!</v>
      </c>
      <c r="Z1681" s="158" t="e">
        <f>SUBTOTAL(9,$V$206:$V1681)</f>
        <v>#REF!</v>
      </c>
      <c r="AA1681" s="159">
        <f>IFERROR(+Revisión_Avance_Periodo!$Z1681/Revisión_Avance_Periodo!$Y1681,0)</f>
        <v>0</v>
      </c>
      <c r="AB1681" s="126"/>
      <c r="AC1681" s="127"/>
      <c r="AD1681" s="125"/>
      <c r="AE1681" s="125"/>
      <c r="AF1681" s="128"/>
      <c r="AG1681" s="129"/>
      <c r="AH1681" s="164" t="e">
        <f>SUBTOTAL(9,$U$1670:$U1681)</f>
        <v>#REF!</v>
      </c>
      <c r="AI1681" s="158" t="e">
        <f>SUBTOTAL(9,$V$1670:$V1681)</f>
        <v>#REF!</v>
      </c>
      <c r="AJ1681" s="159">
        <f>IFERROR(+Revisión_Avance_Periodo!$Z1681/Revisión_Avance_Periodo!$Y1681,0)</f>
        <v>0</v>
      </c>
      <c r="AK1681" s="126"/>
      <c r="AL1681" s="127"/>
      <c r="AM1681" s="125"/>
      <c r="AN1681" s="125"/>
      <c r="AO1681" s="128"/>
      <c r="AP1681" s="129"/>
    </row>
    <row r="1682" spans="1:42" x14ac:dyDescent="0.25">
      <c r="A1682" s="92">
        <v>143</v>
      </c>
      <c r="B1682" s="435" t="e">
        <f>CONCATENATE(Revisión_Avance_Periodo!$D1682,";",Revisión_Avance_Periodo!$F1682,";",Revisión_Avance_Periodo!$L1682)</f>
        <v>#REF!</v>
      </c>
      <c r="C1682" s="435" t="e">
        <f t="shared" si="129"/>
        <v>#REF!</v>
      </c>
      <c r="D1682" s="114" t="e">
        <f>VLOOKUP($A1682,#REF!,3,FALSE)</f>
        <v>#REF!</v>
      </c>
      <c r="E1682" s="436" t="e">
        <f>VLOOKUP($A1682,#REF!,4,FALSE)</f>
        <v>#REF!</v>
      </c>
      <c r="F1682" s="102" t="e">
        <f>VLOOKUP($A1682,#REF!,5,FALSE)</f>
        <v>#REF!</v>
      </c>
      <c r="G1682" s="93" t="e">
        <f>VLOOKUP($A1682,#REF!,8,FALSE)</f>
        <v>#REF!</v>
      </c>
      <c r="H1682" s="93" t="e">
        <f>VLOOKUP($A1682,#REF!,7,FALSE)</f>
        <v>#REF!</v>
      </c>
      <c r="I1682" s="438" t="e">
        <f>VLOOKUP($A1682,#REF!,10,FALSE)</f>
        <v>#REF!</v>
      </c>
      <c r="J1682" s="93" t="e">
        <f>VLOOKUP($A1682,#REF!,11,FALSE)</f>
        <v>#REF!</v>
      </c>
      <c r="K1682" s="114" t="e">
        <f>VLOOKUP($A1682,#REF!,12,FALSE)</f>
        <v>#REF!</v>
      </c>
      <c r="L1682" s="93" t="e">
        <f>VLOOKUP($A1682,#REF!,13,FALSE)</f>
        <v>#REF!</v>
      </c>
      <c r="M1682" s="438" t="e">
        <f>VLOOKUP($A1682,#REF!,14,FALSE)</f>
        <v>#REF!</v>
      </c>
      <c r="N1682" s="102" t="e">
        <f>VLOOKUP($A1682,#REF!,15,FALSE)</f>
        <v>#REF!</v>
      </c>
      <c r="O1682" s="102" t="e">
        <f>VLOOKUP($A1682,#REF!,18,FALSE)</f>
        <v>#REF!</v>
      </c>
      <c r="P1682" s="93" t="e">
        <f>VLOOKUP($A1682,#REF!,41,FALSE)</f>
        <v>#REF!</v>
      </c>
      <c r="Q1682" s="115" t="e">
        <f>VLOOKUP(Revisión_Avance_Periodo!$L1682,#REF!,30,FALSE)</f>
        <v>#REF!</v>
      </c>
      <c r="R1682" s="116">
        <v>2019</v>
      </c>
      <c r="S1682" s="196">
        <v>43495</v>
      </c>
      <c r="T1682" s="116" t="s">
        <v>68</v>
      </c>
      <c r="U1682" s="440" t="e">
        <f>INDEX(#REF!,MATCH(Revisión_Avance_Periodo!$L1682,#REF!,0),MATCH(Revisión_Avance_Periodo!$T1682,#REF!,0))</f>
        <v>#REF!</v>
      </c>
      <c r="V1682" s="440" t="e">
        <f>INDEX(#REF!,MATCH(Revisión_Avance_Periodo!$L1682,#REF!,0),MATCH(Revisión_Avance_Periodo!$T1682,#REF!,0))</f>
        <v>#REF!</v>
      </c>
      <c r="W1682" s="118">
        <f t="shared" si="130"/>
        <v>0</v>
      </c>
      <c r="X1682" s="116" t="str">
        <f>VLOOKUP(W1682,Tabla_Estado_Meta_OAP_2019[#All],3,TRUE)</f>
        <v>Por Ejecutar</v>
      </c>
      <c r="Y1682" s="163" t="e">
        <f>SUBTOTAL(9,$U$206:$U1682)</f>
        <v>#REF!</v>
      </c>
      <c r="Z1682" s="161" t="e">
        <f>SUBTOTAL(9,$V$206:$V1682)</f>
        <v>#REF!</v>
      </c>
      <c r="AA1682" s="162">
        <f>IFERROR(+Revisión_Avance_Periodo!$Z1682/Revisión_Avance_Periodo!$Y1682,0)</f>
        <v>0</v>
      </c>
      <c r="AB1682" s="445" t="e">
        <f>SUBTOTAL(9,U1682:U1693)</f>
        <v>#REF!</v>
      </c>
      <c r="AC1682" s="446" t="e">
        <f>SUBTOTAL(9,V1682:V1693)</f>
        <v>#REF!</v>
      </c>
      <c r="AD1682" s="119" t="e">
        <f>+AC1682/AB1682</f>
        <v>#REF!</v>
      </c>
      <c r="AE1682" s="119" t="e">
        <f>100%-Revisión_Avance_Periodo!$AD1682</f>
        <v>#REF!</v>
      </c>
      <c r="AF1682" s="121" t="e">
        <f>VLOOKUP(AD1682,Tabla_Estado_Meta_OAP_2019[],3,TRUE)</f>
        <v>#REF!</v>
      </c>
      <c r="AG1682" s="122" t="e">
        <f>Revisión_Avance_Periodo!$AD1682*Revisión_Avance_Periodo!$Q1682</f>
        <v>#REF!</v>
      </c>
      <c r="AH1682" s="163" t="e">
        <f>SUBTOTAL(9,$U$1682:$U1682)</f>
        <v>#REF!</v>
      </c>
      <c r="AI1682" s="161" t="e">
        <f>SUBTOTAL(9,$V$1682:$V1682)</f>
        <v>#REF!</v>
      </c>
      <c r="AJ1682" s="162">
        <f>IFERROR(+Revisión_Avance_Periodo!$Z1682/Revisión_Avance_Periodo!$Y1682,0)</f>
        <v>0</v>
      </c>
      <c r="AK1682" s="445" t="e">
        <f>SUBTOTAL(9,AD1682:AD1693)</f>
        <v>#REF!</v>
      </c>
      <c r="AL1682" s="446" t="e">
        <f>SUBTOTAL(9,AE1682:AE1693)</f>
        <v>#REF!</v>
      </c>
      <c r="AM1682" s="119" t="e">
        <f>+AL1682/AK1682</f>
        <v>#REF!</v>
      </c>
      <c r="AN1682" s="119" t="e">
        <f>100%-Revisión_Avance_Periodo!$AD1682</f>
        <v>#REF!</v>
      </c>
      <c r="AO1682" s="121" t="e">
        <f>VLOOKUP(AM1682,Tabla_Estado_Meta_OAP_2019[],3,TRUE)</f>
        <v>#REF!</v>
      </c>
      <c r="AP1682" s="122" t="e">
        <f>Revisión_Avance_Periodo!$AD1682*Revisión_Avance_Periodo!$Q1682</f>
        <v>#REF!</v>
      </c>
    </row>
    <row r="1683" spans="1:42" x14ac:dyDescent="0.25">
      <c r="A1683" s="97">
        <v>143</v>
      </c>
      <c r="B1683" s="435" t="e">
        <f>CONCATENATE(Revisión_Avance_Periodo!$D1683,";",Revisión_Avance_Periodo!$F1683,";",Revisión_Avance_Periodo!$L1683)</f>
        <v>#REF!</v>
      </c>
      <c r="C1683" s="435" t="e">
        <f t="shared" si="129"/>
        <v>#REF!</v>
      </c>
      <c r="D1683" s="123" t="e">
        <f>VLOOKUP($A1683,#REF!,3,FALSE)</f>
        <v>#REF!</v>
      </c>
      <c r="E1683" s="436" t="e">
        <f>VLOOKUP($A1683,#REF!,4,FALSE)</f>
        <v>#REF!</v>
      </c>
      <c r="F1683" s="103" t="e">
        <f>VLOOKUP($A1683,#REF!,5,FALSE)</f>
        <v>#REF!</v>
      </c>
      <c r="G1683" s="98" t="e">
        <f>VLOOKUP($A1683,#REF!,8,FALSE)</f>
        <v>#REF!</v>
      </c>
      <c r="H1683" s="93" t="e">
        <f>VLOOKUP($A1683,#REF!,7,FALSE)</f>
        <v>#REF!</v>
      </c>
      <c r="I1683" s="438" t="e">
        <f>VLOOKUP($A1683,#REF!,10,FALSE)</f>
        <v>#REF!</v>
      </c>
      <c r="J1683" s="98" t="e">
        <f>VLOOKUP($A1683,#REF!,11,FALSE)</f>
        <v>#REF!</v>
      </c>
      <c r="K1683" s="114" t="e">
        <f>VLOOKUP($A1683,#REF!,12,FALSE)</f>
        <v>#REF!</v>
      </c>
      <c r="L1683" s="98" t="e">
        <f>VLOOKUP($A1683,#REF!,13,FALSE)</f>
        <v>#REF!</v>
      </c>
      <c r="M1683" s="438" t="e">
        <f>VLOOKUP($A1683,#REF!,14,FALSE)</f>
        <v>#REF!</v>
      </c>
      <c r="N1683" s="103" t="e">
        <f>VLOOKUP($A1683,#REF!,15,FALSE)</f>
        <v>#REF!</v>
      </c>
      <c r="O1683" s="103" t="e">
        <f>VLOOKUP($A1683,#REF!,18,FALSE)</f>
        <v>#REF!</v>
      </c>
      <c r="P1683" s="93" t="e">
        <f>VLOOKUP($A1683,#REF!,41,FALSE)</f>
        <v>#REF!</v>
      </c>
      <c r="Q1683" s="115" t="e">
        <f>VLOOKUP(Revisión_Avance_Periodo!$L1683,#REF!,30,FALSE)</f>
        <v>#REF!</v>
      </c>
      <c r="R1683" s="116">
        <v>2019</v>
      </c>
      <c r="S1683" s="196">
        <v>43524</v>
      </c>
      <c r="T1683" s="124" t="s">
        <v>69</v>
      </c>
      <c r="U1683" s="440" t="e">
        <f>INDEX(#REF!,MATCH(Revisión_Avance_Periodo!$L1683,#REF!,0),MATCH(Revisión_Avance_Periodo!$T1683,#REF!,0))</f>
        <v>#REF!</v>
      </c>
      <c r="V1683" s="440" t="e">
        <f>INDEX(#REF!,MATCH(Revisión_Avance_Periodo!$L1683,#REF!,0),MATCH(Revisión_Avance_Periodo!$T1683,#REF!,0))</f>
        <v>#REF!</v>
      </c>
      <c r="W1683" s="130" t="e">
        <f>V1683/U1683</f>
        <v>#REF!</v>
      </c>
      <c r="X1683" s="124" t="e">
        <f>VLOOKUP(W1683,Tabla_Estado_Meta_OAP_2019[#All],3,TRUE)</f>
        <v>#REF!</v>
      </c>
      <c r="Y1683" s="164" t="e">
        <f>SUBTOTAL(9,$U$206:$U1683)</f>
        <v>#REF!</v>
      </c>
      <c r="Z1683" s="158" t="e">
        <f>SUBTOTAL(9,$V$206:$V1683)</f>
        <v>#REF!</v>
      </c>
      <c r="AA1683" s="159">
        <f>IFERROR(+Revisión_Avance_Periodo!$Z1683/Revisión_Avance_Periodo!$Y1683,0)</f>
        <v>0</v>
      </c>
      <c r="AB1683" s="126"/>
      <c r="AC1683" s="127"/>
      <c r="AD1683" s="125"/>
      <c r="AE1683" s="125"/>
      <c r="AF1683" s="128"/>
      <c r="AG1683" s="129"/>
      <c r="AH1683" s="164" t="e">
        <f>SUBTOTAL(9,$U$1682:$U1683)</f>
        <v>#REF!</v>
      </c>
      <c r="AI1683" s="158" t="e">
        <f>SUBTOTAL(9,$V$1682:$V1683)</f>
        <v>#REF!</v>
      </c>
      <c r="AJ1683" s="159">
        <f>IFERROR(+Revisión_Avance_Periodo!$Z1683/Revisión_Avance_Periodo!$Y1683,0)</f>
        <v>0</v>
      </c>
      <c r="AK1683" s="126"/>
      <c r="AL1683" s="127"/>
      <c r="AM1683" s="125"/>
      <c r="AN1683" s="125"/>
      <c r="AO1683" s="128"/>
      <c r="AP1683" s="129"/>
    </row>
    <row r="1684" spans="1:42" x14ac:dyDescent="0.25">
      <c r="A1684" s="92">
        <v>143</v>
      </c>
      <c r="B1684" s="435" t="e">
        <f>CONCATENATE(Revisión_Avance_Periodo!$D1684,";",Revisión_Avance_Periodo!$F1684,";",Revisión_Avance_Periodo!$L1684)</f>
        <v>#REF!</v>
      </c>
      <c r="C1684" s="435" t="e">
        <f t="shared" si="129"/>
        <v>#REF!</v>
      </c>
      <c r="D1684" s="114" t="e">
        <f>VLOOKUP($A1684,#REF!,3,FALSE)</f>
        <v>#REF!</v>
      </c>
      <c r="E1684" s="436" t="e">
        <f>VLOOKUP($A1684,#REF!,4,FALSE)</f>
        <v>#REF!</v>
      </c>
      <c r="F1684" s="102" t="e">
        <f>VLOOKUP($A1684,#REF!,5,FALSE)</f>
        <v>#REF!</v>
      </c>
      <c r="G1684" s="93" t="e">
        <f>VLOOKUP($A1684,#REF!,8,FALSE)</f>
        <v>#REF!</v>
      </c>
      <c r="H1684" s="93" t="e">
        <f>VLOOKUP($A1684,#REF!,7,FALSE)</f>
        <v>#REF!</v>
      </c>
      <c r="I1684" s="438" t="e">
        <f>VLOOKUP($A1684,#REF!,10,FALSE)</f>
        <v>#REF!</v>
      </c>
      <c r="J1684" s="93" t="e">
        <f>VLOOKUP($A1684,#REF!,11,FALSE)</f>
        <v>#REF!</v>
      </c>
      <c r="K1684" s="114" t="e">
        <f>VLOOKUP($A1684,#REF!,12,FALSE)</f>
        <v>#REF!</v>
      </c>
      <c r="L1684" s="93" t="e">
        <f>VLOOKUP($A1684,#REF!,13,FALSE)</f>
        <v>#REF!</v>
      </c>
      <c r="M1684" s="438" t="e">
        <f>VLOOKUP($A1684,#REF!,14,FALSE)</f>
        <v>#REF!</v>
      </c>
      <c r="N1684" s="102" t="e">
        <f>VLOOKUP($A1684,#REF!,15,FALSE)</f>
        <v>#REF!</v>
      </c>
      <c r="O1684" s="102" t="e">
        <f>VLOOKUP($A1684,#REF!,18,FALSE)</f>
        <v>#REF!</v>
      </c>
      <c r="P1684" s="93" t="e">
        <f>VLOOKUP($A1684,#REF!,41,FALSE)</f>
        <v>#REF!</v>
      </c>
      <c r="Q1684" s="115" t="e">
        <f>VLOOKUP(Revisión_Avance_Periodo!$L1684,#REF!,30,FALSE)</f>
        <v>#REF!</v>
      </c>
      <c r="R1684" s="116">
        <v>2019</v>
      </c>
      <c r="S1684" s="196">
        <v>43554</v>
      </c>
      <c r="T1684" s="116" t="s">
        <v>70</v>
      </c>
      <c r="U1684" s="440" t="e">
        <f>INDEX(#REF!,MATCH(Revisión_Avance_Periodo!$L1684,#REF!,0),MATCH(Revisión_Avance_Periodo!$T1684,#REF!,0))</f>
        <v>#REF!</v>
      </c>
      <c r="V1684" s="440" t="e">
        <f>INDEX(#REF!,MATCH(Revisión_Avance_Periodo!$L1684,#REF!,0),MATCH(Revisión_Avance_Periodo!$T1684,#REF!,0))</f>
        <v>#REF!</v>
      </c>
      <c r="W1684" s="118">
        <f>IFERROR((V1684/U1684),0)</f>
        <v>0</v>
      </c>
      <c r="X1684" s="116" t="str">
        <f>VLOOKUP(W1684,Tabla_Estado_Meta_OAP_2019[#All],3,TRUE)</f>
        <v>Por Ejecutar</v>
      </c>
      <c r="Y1684" s="164" t="e">
        <f>SUBTOTAL(9,$U$206:$U1684)</f>
        <v>#REF!</v>
      </c>
      <c r="Z1684" s="158" t="e">
        <f>SUBTOTAL(9,$V$206:$V1684)</f>
        <v>#REF!</v>
      </c>
      <c r="AA1684" s="159">
        <f>IFERROR(+Revisión_Avance_Periodo!$Z1684/Revisión_Avance_Periodo!$Y1684,0)</f>
        <v>0</v>
      </c>
      <c r="AB1684" s="126"/>
      <c r="AC1684" s="127"/>
      <c r="AD1684" s="125"/>
      <c r="AE1684" s="125"/>
      <c r="AF1684" s="128"/>
      <c r="AG1684" s="129"/>
      <c r="AH1684" s="164" t="e">
        <f>SUBTOTAL(9,$U$1682:$U1684)</f>
        <v>#REF!</v>
      </c>
      <c r="AI1684" s="158" t="e">
        <f>SUBTOTAL(9,$V$1682:$V1684)</f>
        <v>#REF!</v>
      </c>
      <c r="AJ1684" s="159">
        <f>IFERROR(+Revisión_Avance_Periodo!$Z1684/Revisión_Avance_Periodo!$Y1684,0)</f>
        <v>0</v>
      </c>
      <c r="AK1684" s="126"/>
      <c r="AL1684" s="127"/>
      <c r="AM1684" s="125"/>
      <c r="AN1684" s="125"/>
      <c r="AO1684" s="128"/>
      <c r="AP1684" s="129"/>
    </row>
    <row r="1685" spans="1:42" x14ac:dyDescent="0.25">
      <c r="A1685" s="97">
        <v>143</v>
      </c>
      <c r="B1685" s="435" t="e">
        <f>CONCATENATE(Revisión_Avance_Periodo!$D1685,";",Revisión_Avance_Periodo!$F1685,";",Revisión_Avance_Periodo!$L1685)</f>
        <v>#REF!</v>
      </c>
      <c r="C1685" s="435" t="e">
        <f t="shared" si="129"/>
        <v>#REF!</v>
      </c>
      <c r="D1685" s="123" t="e">
        <f>VLOOKUP($A1685,#REF!,3,FALSE)</f>
        <v>#REF!</v>
      </c>
      <c r="E1685" s="436" t="e">
        <f>VLOOKUP($A1685,#REF!,4,FALSE)</f>
        <v>#REF!</v>
      </c>
      <c r="F1685" s="103" t="e">
        <f>VLOOKUP($A1685,#REF!,5,FALSE)</f>
        <v>#REF!</v>
      </c>
      <c r="G1685" s="98" t="e">
        <f>VLOOKUP($A1685,#REF!,8,FALSE)</f>
        <v>#REF!</v>
      </c>
      <c r="H1685" s="93" t="e">
        <f>VLOOKUP($A1685,#REF!,7,FALSE)</f>
        <v>#REF!</v>
      </c>
      <c r="I1685" s="438" t="e">
        <f>VLOOKUP($A1685,#REF!,10,FALSE)</f>
        <v>#REF!</v>
      </c>
      <c r="J1685" s="98" t="e">
        <f>VLOOKUP($A1685,#REF!,11,FALSE)</f>
        <v>#REF!</v>
      </c>
      <c r="K1685" s="114" t="e">
        <f>VLOOKUP($A1685,#REF!,12,FALSE)</f>
        <v>#REF!</v>
      </c>
      <c r="L1685" s="98" t="e">
        <f>VLOOKUP($A1685,#REF!,13,FALSE)</f>
        <v>#REF!</v>
      </c>
      <c r="M1685" s="438" t="e">
        <f>VLOOKUP($A1685,#REF!,14,FALSE)</f>
        <v>#REF!</v>
      </c>
      <c r="N1685" s="103" t="e">
        <f>VLOOKUP($A1685,#REF!,15,FALSE)</f>
        <v>#REF!</v>
      </c>
      <c r="O1685" s="103" t="e">
        <f>VLOOKUP($A1685,#REF!,18,FALSE)</f>
        <v>#REF!</v>
      </c>
      <c r="P1685" s="93" t="e">
        <f>VLOOKUP($A1685,#REF!,41,FALSE)</f>
        <v>#REF!</v>
      </c>
      <c r="Q1685" s="115" t="e">
        <f>VLOOKUP(Revisión_Avance_Periodo!$L1685,#REF!,30,FALSE)</f>
        <v>#REF!</v>
      </c>
      <c r="R1685" s="116">
        <v>2019</v>
      </c>
      <c r="S1685" s="196">
        <v>43585</v>
      </c>
      <c r="T1685" s="124" t="s">
        <v>71</v>
      </c>
      <c r="U1685" s="440" t="e">
        <f>INDEX(#REF!,MATCH(Revisión_Avance_Periodo!$L1685,#REF!,0),MATCH(Revisión_Avance_Periodo!$T1685,#REF!,0))</f>
        <v>#REF!</v>
      </c>
      <c r="V1685" s="440" t="e">
        <f>INDEX(#REF!,MATCH(Revisión_Avance_Periodo!$L1685,#REF!,0),MATCH(Revisión_Avance_Periodo!$T1685,#REF!,0))</f>
        <v>#REF!</v>
      </c>
      <c r="W1685" s="118">
        <f>IFERROR((V1685/U1685),0)</f>
        <v>0</v>
      </c>
      <c r="X1685" s="124" t="str">
        <f>VLOOKUP(W1685,Tabla_Estado_Meta_OAP_2019[#All],3,TRUE)</f>
        <v>Por Ejecutar</v>
      </c>
      <c r="Y1685" s="164" t="e">
        <f>SUBTOTAL(9,$U$206:$U1685)</f>
        <v>#REF!</v>
      </c>
      <c r="Z1685" s="158" t="e">
        <f>SUBTOTAL(9,$V$206:$V1685)</f>
        <v>#REF!</v>
      </c>
      <c r="AA1685" s="159">
        <f>IFERROR(+Revisión_Avance_Periodo!$Z1685/Revisión_Avance_Periodo!$Y1685,0)</f>
        <v>0</v>
      </c>
      <c r="AB1685" s="126"/>
      <c r="AC1685" s="127"/>
      <c r="AD1685" s="125"/>
      <c r="AE1685" s="125"/>
      <c r="AF1685" s="128"/>
      <c r="AG1685" s="129"/>
      <c r="AH1685" s="164" t="e">
        <f>SUBTOTAL(9,$U$1682:$U1685)</f>
        <v>#REF!</v>
      </c>
      <c r="AI1685" s="158" t="e">
        <f>SUBTOTAL(9,$V$1682:$V1685)</f>
        <v>#REF!</v>
      </c>
      <c r="AJ1685" s="159">
        <f>IFERROR(+Revisión_Avance_Periodo!$Z1685/Revisión_Avance_Periodo!$Y1685,0)</f>
        <v>0</v>
      </c>
      <c r="AK1685" s="126"/>
      <c r="AL1685" s="127"/>
      <c r="AM1685" s="125"/>
      <c r="AN1685" s="125"/>
      <c r="AO1685" s="128"/>
      <c r="AP1685" s="129"/>
    </row>
    <row r="1686" spans="1:42" x14ac:dyDescent="0.25">
      <c r="A1686" s="92">
        <v>143</v>
      </c>
      <c r="B1686" s="435" t="e">
        <f>CONCATENATE(Revisión_Avance_Periodo!$D1686,";",Revisión_Avance_Periodo!$F1686,";",Revisión_Avance_Periodo!$L1686)</f>
        <v>#REF!</v>
      </c>
      <c r="C1686" s="435" t="e">
        <f t="shared" si="129"/>
        <v>#REF!</v>
      </c>
      <c r="D1686" s="114" t="e">
        <f>VLOOKUP($A1686,#REF!,3,FALSE)</f>
        <v>#REF!</v>
      </c>
      <c r="E1686" s="436" t="e">
        <f>VLOOKUP($A1686,#REF!,4,FALSE)</f>
        <v>#REF!</v>
      </c>
      <c r="F1686" s="102" t="e">
        <f>VLOOKUP($A1686,#REF!,5,FALSE)</f>
        <v>#REF!</v>
      </c>
      <c r="G1686" s="93" t="e">
        <f>VLOOKUP($A1686,#REF!,8,FALSE)</f>
        <v>#REF!</v>
      </c>
      <c r="H1686" s="93" t="e">
        <f>VLOOKUP($A1686,#REF!,7,FALSE)</f>
        <v>#REF!</v>
      </c>
      <c r="I1686" s="438" t="e">
        <f>VLOOKUP($A1686,#REF!,10,FALSE)</f>
        <v>#REF!</v>
      </c>
      <c r="J1686" s="93" t="e">
        <f>VLOOKUP($A1686,#REF!,11,FALSE)</f>
        <v>#REF!</v>
      </c>
      <c r="K1686" s="114" t="e">
        <f>VLOOKUP($A1686,#REF!,12,FALSE)</f>
        <v>#REF!</v>
      </c>
      <c r="L1686" s="93" t="e">
        <f>VLOOKUP($A1686,#REF!,13,FALSE)</f>
        <v>#REF!</v>
      </c>
      <c r="M1686" s="438" t="e">
        <f>VLOOKUP($A1686,#REF!,14,FALSE)</f>
        <v>#REF!</v>
      </c>
      <c r="N1686" s="102" t="e">
        <f>VLOOKUP($A1686,#REF!,15,FALSE)</f>
        <v>#REF!</v>
      </c>
      <c r="O1686" s="102" t="e">
        <f>VLOOKUP($A1686,#REF!,18,FALSE)</f>
        <v>#REF!</v>
      </c>
      <c r="P1686" s="93" t="e">
        <f>VLOOKUP($A1686,#REF!,41,FALSE)</f>
        <v>#REF!</v>
      </c>
      <c r="Q1686" s="115" t="e">
        <f>VLOOKUP(Revisión_Avance_Periodo!$L1686,#REF!,30,FALSE)</f>
        <v>#REF!</v>
      </c>
      <c r="R1686" s="116">
        <v>2019</v>
      </c>
      <c r="S1686" s="196">
        <v>43615</v>
      </c>
      <c r="T1686" s="116" t="s">
        <v>72</v>
      </c>
      <c r="U1686" s="440" t="e">
        <f>INDEX(#REF!,MATCH(Revisión_Avance_Periodo!$L1686,#REF!,0),MATCH(Revisión_Avance_Periodo!$T1686,#REF!,0))</f>
        <v>#REF!</v>
      </c>
      <c r="V1686" s="440" t="e">
        <f>INDEX(#REF!,MATCH(Revisión_Avance_Periodo!$L1686,#REF!,0),MATCH(Revisión_Avance_Periodo!$T1686,#REF!,0))</f>
        <v>#REF!</v>
      </c>
      <c r="W1686" s="130" t="e">
        <f>V1686/U1686</f>
        <v>#REF!</v>
      </c>
      <c r="X1686" s="116" t="e">
        <f>VLOOKUP(W1686,Tabla_Estado_Meta_OAP_2019[#All],3,TRUE)</f>
        <v>#REF!</v>
      </c>
      <c r="Y1686" s="164" t="e">
        <f>SUBTOTAL(9,$U$206:$U1686)</f>
        <v>#REF!</v>
      </c>
      <c r="Z1686" s="158" t="e">
        <f>SUBTOTAL(9,$V$206:$V1686)</f>
        <v>#REF!</v>
      </c>
      <c r="AA1686" s="159">
        <f>IFERROR(+Revisión_Avance_Periodo!$Z1686/Revisión_Avance_Periodo!$Y1686,0)</f>
        <v>0</v>
      </c>
      <c r="AB1686" s="126"/>
      <c r="AC1686" s="127"/>
      <c r="AD1686" s="125"/>
      <c r="AE1686" s="125"/>
      <c r="AF1686" s="128"/>
      <c r="AG1686" s="129"/>
      <c r="AH1686" s="164" t="e">
        <f>SUBTOTAL(9,$U$1682:$U1686)</f>
        <v>#REF!</v>
      </c>
      <c r="AI1686" s="158" t="e">
        <f>SUBTOTAL(9,$V$1682:$V1686)</f>
        <v>#REF!</v>
      </c>
      <c r="AJ1686" s="159">
        <f>IFERROR(+Revisión_Avance_Periodo!$Z1686/Revisión_Avance_Periodo!$Y1686,0)</f>
        <v>0</v>
      </c>
      <c r="AK1686" s="126"/>
      <c r="AL1686" s="127"/>
      <c r="AM1686" s="125"/>
      <c r="AN1686" s="125"/>
      <c r="AO1686" s="128"/>
      <c r="AP1686" s="129"/>
    </row>
    <row r="1687" spans="1:42" x14ac:dyDescent="0.25">
      <c r="A1687" s="97">
        <v>143</v>
      </c>
      <c r="B1687" s="435" t="e">
        <f>CONCATENATE(Revisión_Avance_Periodo!$D1687,";",Revisión_Avance_Periodo!$F1687,";",Revisión_Avance_Periodo!$L1687)</f>
        <v>#REF!</v>
      </c>
      <c r="C1687" s="435" t="e">
        <f t="shared" si="129"/>
        <v>#REF!</v>
      </c>
      <c r="D1687" s="123" t="e">
        <f>VLOOKUP($A1687,#REF!,3,FALSE)</f>
        <v>#REF!</v>
      </c>
      <c r="E1687" s="436" t="e">
        <f>VLOOKUP($A1687,#REF!,4,FALSE)</f>
        <v>#REF!</v>
      </c>
      <c r="F1687" s="103" t="e">
        <f>VLOOKUP($A1687,#REF!,5,FALSE)</f>
        <v>#REF!</v>
      </c>
      <c r="G1687" s="98" t="e">
        <f>VLOOKUP($A1687,#REF!,8,FALSE)</f>
        <v>#REF!</v>
      </c>
      <c r="H1687" s="93" t="e">
        <f>VLOOKUP($A1687,#REF!,7,FALSE)</f>
        <v>#REF!</v>
      </c>
      <c r="I1687" s="438" t="e">
        <f>VLOOKUP($A1687,#REF!,10,FALSE)</f>
        <v>#REF!</v>
      </c>
      <c r="J1687" s="98" t="e">
        <f>VLOOKUP($A1687,#REF!,11,FALSE)</f>
        <v>#REF!</v>
      </c>
      <c r="K1687" s="114" t="e">
        <f>VLOOKUP($A1687,#REF!,12,FALSE)</f>
        <v>#REF!</v>
      </c>
      <c r="L1687" s="98" t="e">
        <f>VLOOKUP($A1687,#REF!,13,FALSE)</f>
        <v>#REF!</v>
      </c>
      <c r="M1687" s="438" t="e">
        <f>VLOOKUP($A1687,#REF!,14,FALSE)</f>
        <v>#REF!</v>
      </c>
      <c r="N1687" s="103" t="e">
        <f>VLOOKUP($A1687,#REF!,15,FALSE)</f>
        <v>#REF!</v>
      </c>
      <c r="O1687" s="103" t="e">
        <f>VLOOKUP($A1687,#REF!,18,FALSE)</f>
        <v>#REF!</v>
      </c>
      <c r="P1687" s="93" t="e">
        <f>VLOOKUP($A1687,#REF!,41,FALSE)</f>
        <v>#REF!</v>
      </c>
      <c r="Q1687" s="115" t="e">
        <f>VLOOKUP(Revisión_Avance_Periodo!$L1687,#REF!,30,FALSE)</f>
        <v>#REF!</v>
      </c>
      <c r="R1687" s="116">
        <v>2019</v>
      </c>
      <c r="S1687" s="196">
        <v>43646</v>
      </c>
      <c r="T1687" s="124" t="s">
        <v>73</v>
      </c>
      <c r="U1687" s="440" t="e">
        <f>INDEX(#REF!,MATCH(Revisión_Avance_Periodo!$L1687,#REF!,0),MATCH(Revisión_Avance_Periodo!$T1687,#REF!,0))</f>
        <v>#REF!</v>
      </c>
      <c r="V1687" s="440" t="e">
        <f>INDEX(#REF!,MATCH(Revisión_Avance_Periodo!$L1687,#REF!,0),MATCH(Revisión_Avance_Periodo!$T1687,#REF!,0))</f>
        <v>#REF!</v>
      </c>
      <c r="W1687" s="118">
        <f>IFERROR((V1687/U1687),0)</f>
        <v>0</v>
      </c>
      <c r="X1687" s="124" t="str">
        <f>VLOOKUP(W1687,Tabla_Estado_Meta_OAP_2019[#All],3,TRUE)</f>
        <v>Por Ejecutar</v>
      </c>
      <c r="Y1687" s="164" t="e">
        <f>SUBTOTAL(9,$U$206:$U1687)</f>
        <v>#REF!</v>
      </c>
      <c r="Z1687" s="158" t="e">
        <f>SUBTOTAL(9,$V$206:$V1687)</f>
        <v>#REF!</v>
      </c>
      <c r="AA1687" s="159">
        <f>IFERROR(+Revisión_Avance_Periodo!$Z1687/Revisión_Avance_Periodo!$Y1687,0)</f>
        <v>0</v>
      </c>
      <c r="AB1687" s="126"/>
      <c r="AC1687" s="127"/>
      <c r="AD1687" s="125"/>
      <c r="AE1687" s="125"/>
      <c r="AF1687" s="128"/>
      <c r="AG1687" s="129"/>
      <c r="AH1687" s="164" t="e">
        <f>SUBTOTAL(9,$U$1682:$U1687)</f>
        <v>#REF!</v>
      </c>
      <c r="AI1687" s="158" t="e">
        <f>SUBTOTAL(9,$V$1682:$V1687)</f>
        <v>#REF!</v>
      </c>
      <c r="AJ1687" s="159">
        <f>IFERROR(+Revisión_Avance_Periodo!$Z1687/Revisión_Avance_Periodo!$Y1687,0)</f>
        <v>0</v>
      </c>
      <c r="AK1687" s="126"/>
      <c r="AL1687" s="127"/>
      <c r="AM1687" s="125"/>
      <c r="AN1687" s="125"/>
      <c r="AO1687" s="128"/>
      <c r="AP1687" s="129"/>
    </row>
    <row r="1688" spans="1:42" x14ac:dyDescent="0.25">
      <c r="A1688" s="92">
        <v>143</v>
      </c>
      <c r="B1688" s="435" t="e">
        <f>CONCATENATE(Revisión_Avance_Periodo!$D1688,";",Revisión_Avance_Periodo!$F1688,";",Revisión_Avance_Periodo!$L1688)</f>
        <v>#REF!</v>
      </c>
      <c r="C1688" s="435" t="e">
        <f t="shared" si="129"/>
        <v>#REF!</v>
      </c>
      <c r="D1688" s="114" t="e">
        <f>VLOOKUP($A1688,#REF!,3,FALSE)</f>
        <v>#REF!</v>
      </c>
      <c r="E1688" s="436" t="e">
        <f>VLOOKUP($A1688,#REF!,4,FALSE)</f>
        <v>#REF!</v>
      </c>
      <c r="F1688" s="102" t="e">
        <f>VLOOKUP($A1688,#REF!,5,FALSE)</f>
        <v>#REF!</v>
      </c>
      <c r="G1688" s="93" t="e">
        <f>VLOOKUP($A1688,#REF!,8,FALSE)</f>
        <v>#REF!</v>
      </c>
      <c r="H1688" s="93" t="e">
        <f>VLOOKUP($A1688,#REF!,7,FALSE)</f>
        <v>#REF!</v>
      </c>
      <c r="I1688" s="438" t="e">
        <f>VLOOKUP($A1688,#REF!,10,FALSE)</f>
        <v>#REF!</v>
      </c>
      <c r="J1688" s="93" t="e">
        <f>VLOOKUP($A1688,#REF!,11,FALSE)</f>
        <v>#REF!</v>
      </c>
      <c r="K1688" s="114" t="e">
        <f>VLOOKUP($A1688,#REF!,12,FALSE)</f>
        <v>#REF!</v>
      </c>
      <c r="L1688" s="93" t="e">
        <f>VLOOKUP($A1688,#REF!,13,FALSE)</f>
        <v>#REF!</v>
      </c>
      <c r="M1688" s="438" t="e">
        <f>VLOOKUP($A1688,#REF!,14,FALSE)</f>
        <v>#REF!</v>
      </c>
      <c r="N1688" s="102" t="e">
        <f>VLOOKUP($A1688,#REF!,15,FALSE)</f>
        <v>#REF!</v>
      </c>
      <c r="O1688" s="102" t="e">
        <f>VLOOKUP($A1688,#REF!,18,FALSE)</f>
        <v>#REF!</v>
      </c>
      <c r="P1688" s="93" t="e">
        <f>VLOOKUP($A1688,#REF!,41,FALSE)</f>
        <v>#REF!</v>
      </c>
      <c r="Q1688" s="115" t="e">
        <f>VLOOKUP(Revisión_Avance_Periodo!$L1688,#REF!,30,FALSE)</f>
        <v>#REF!</v>
      </c>
      <c r="R1688" s="116">
        <v>2019</v>
      </c>
      <c r="S1688" s="196">
        <v>43676</v>
      </c>
      <c r="T1688" s="116" t="s">
        <v>74</v>
      </c>
      <c r="U1688" s="440" t="e">
        <f>INDEX(#REF!,MATCH(Revisión_Avance_Periodo!$L1688,#REF!,0),MATCH(Revisión_Avance_Periodo!$T1688,#REF!,0))</f>
        <v>#REF!</v>
      </c>
      <c r="V1688" s="440" t="e">
        <f>INDEX(#REF!,MATCH(Revisión_Avance_Periodo!$L1688,#REF!,0),MATCH(Revisión_Avance_Periodo!$T1688,#REF!,0))</f>
        <v>#REF!</v>
      </c>
      <c r="W1688" s="118">
        <f>IFERROR((V1688/U1688),0)</f>
        <v>0</v>
      </c>
      <c r="X1688" s="116" t="str">
        <f>VLOOKUP(W1688,Tabla_Estado_Meta_OAP_2019[#All],3,TRUE)</f>
        <v>Por Ejecutar</v>
      </c>
      <c r="Y1688" s="164" t="e">
        <f>SUBTOTAL(9,$U$206:$U1688)</f>
        <v>#REF!</v>
      </c>
      <c r="Z1688" s="158" t="e">
        <f>SUBTOTAL(9,$V$206:$V1688)</f>
        <v>#REF!</v>
      </c>
      <c r="AA1688" s="159">
        <f>IFERROR(+Revisión_Avance_Periodo!$Z1688/Revisión_Avance_Periodo!$Y1688,0)</f>
        <v>0</v>
      </c>
      <c r="AB1688" s="126"/>
      <c r="AC1688" s="127"/>
      <c r="AD1688" s="125"/>
      <c r="AE1688" s="125"/>
      <c r="AF1688" s="128"/>
      <c r="AG1688" s="129"/>
      <c r="AH1688" s="164" t="e">
        <f>SUBTOTAL(9,$U$1682:$U1688)</f>
        <v>#REF!</v>
      </c>
      <c r="AI1688" s="158" t="e">
        <f>SUBTOTAL(9,$V$1682:$V1688)</f>
        <v>#REF!</v>
      </c>
      <c r="AJ1688" s="159">
        <f>IFERROR(+Revisión_Avance_Periodo!$Z1688/Revisión_Avance_Periodo!$Y1688,0)</f>
        <v>0</v>
      </c>
      <c r="AK1688" s="126"/>
      <c r="AL1688" s="127"/>
      <c r="AM1688" s="125"/>
      <c r="AN1688" s="125"/>
      <c r="AO1688" s="128"/>
      <c r="AP1688" s="129"/>
    </row>
    <row r="1689" spans="1:42" x14ac:dyDescent="0.25">
      <c r="A1689" s="97">
        <v>143</v>
      </c>
      <c r="B1689" s="435" t="e">
        <f>CONCATENATE(Revisión_Avance_Periodo!$D1689,";",Revisión_Avance_Periodo!$F1689,";",Revisión_Avance_Periodo!$L1689)</f>
        <v>#REF!</v>
      </c>
      <c r="C1689" s="435" t="e">
        <f t="shared" si="129"/>
        <v>#REF!</v>
      </c>
      <c r="D1689" s="123" t="e">
        <f>VLOOKUP($A1689,#REF!,3,FALSE)</f>
        <v>#REF!</v>
      </c>
      <c r="E1689" s="436" t="e">
        <f>VLOOKUP($A1689,#REF!,4,FALSE)</f>
        <v>#REF!</v>
      </c>
      <c r="F1689" s="103" t="e">
        <f>VLOOKUP($A1689,#REF!,5,FALSE)</f>
        <v>#REF!</v>
      </c>
      <c r="G1689" s="98" t="e">
        <f>VLOOKUP($A1689,#REF!,8,FALSE)</f>
        <v>#REF!</v>
      </c>
      <c r="H1689" s="93" t="e">
        <f>VLOOKUP($A1689,#REF!,7,FALSE)</f>
        <v>#REF!</v>
      </c>
      <c r="I1689" s="438" t="e">
        <f>VLOOKUP($A1689,#REF!,10,FALSE)</f>
        <v>#REF!</v>
      </c>
      <c r="J1689" s="98" t="e">
        <f>VLOOKUP($A1689,#REF!,11,FALSE)</f>
        <v>#REF!</v>
      </c>
      <c r="K1689" s="114" t="e">
        <f>VLOOKUP($A1689,#REF!,12,FALSE)</f>
        <v>#REF!</v>
      </c>
      <c r="L1689" s="98" t="e">
        <f>VLOOKUP($A1689,#REF!,13,FALSE)</f>
        <v>#REF!</v>
      </c>
      <c r="M1689" s="438" t="e">
        <f>VLOOKUP($A1689,#REF!,14,FALSE)</f>
        <v>#REF!</v>
      </c>
      <c r="N1689" s="103" t="e">
        <f>VLOOKUP($A1689,#REF!,15,FALSE)</f>
        <v>#REF!</v>
      </c>
      <c r="O1689" s="103" t="e">
        <f>VLOOKUP($A1689,#REF!,18,FALSE)</f>
        <v>#REF!</v>
      </c>
      <c r="P1689" s="93" t="e">
        <f>VLOOKUP($A1689,#REF!,41,FALSE)</f>
        <v>#REF!</v>
      </c>
      <c r="Q1689" s="115" t="e">
        <f>VLOOKUP(Revisión_Avance_Periodo!$L1689,#REF!,30,FALSE)</f>
        <v>#REF!</v>
      </c>
      <c r="R1689" s="116">
        <v>2019</v>
      </c>
      <c r="S1689" s="196">
        <v>43707</v>
      </c>
      <c r="T1689" s="124" t="s">
        <v>75</v>
      </c>
      <c r="U1689" s="440" t="e">
        <f>INDEX(#REF!,MATCH(Revisión_Avance_Periodo!$L1689,#REF!,0),MATCH(Revisión_Avance_Periodo!$T1689,#REF!,0))</f>
        <v>#REF!</v>
      </c>
      <c r="V1689" s="440" t="e">
        <f>INDEX(#REF!,MATCH(Revisión_Avance_Periodo!$L1689,#REF!,0),MATCH(Revisión_Avance_Periodo!$T1689,#REF!,0))</f>
        <v>#REF!</v>
      </c>
      <c r="W1689" s="130" t="e">
        <f>V1689/U1689</f>
        <v>#REF!</v>
      </c>
      <c r="X1689" s="124" t="e">
        <f>VLOOKUP(W1689,Tabla_Estado_Meta_OAP_2019[#All],3,TRUE)</f>
        <v>#REF!</v>
      </c>
      <c r="Y1689" s="164" t="e">
        <f>SUBTOTAL(9,$U$206:$U1689)</f>
        <v>#REF!</v>
      </c>
      <c r="Z1689" s="158" t="e">
        <f>SUBTOTAL(9,$V$206:$V1689)</f>
        <v>#REF!</v>
      </c>
      <c r="AA1689" s="159">
        <f>IFERROR(+Revisión_Avance_Periodo!$Z1689/Revisión_Avance_Periodo!$Y1689,0)</f>
        <v>0</v>
      </c>
      <c r="AB1689" s="126"/>
      <c r="AC1689" s="127"/>
      <c r="AD1689" s="125"/>
      <c r="AE1689" s="125"/>
      <c r="AF1689" s="128"/>
      <c r="AG1689" s="129"/>
      <c r="AH1689" s="164" t="e">
        <f>SUBTOTAL(9,$U$1682:$U1689)</f>
        <v>#REF!</v>
      </c>
      <c r="AI1689" s="158" t="e">
        <f>SUBTOTAL(9,$V$1682:$V1689)</f>
        <v>#REF!</v>
      </c>
      <c r="AJ1689" s="159">
        <f>IFERROR(+Revisión_Avance_Periodo!$Z1689/Revisión_Avance_Periodo!$Y1689,0)</f>
        <v>0</v>
      </c>
      <c r="AK1689" s="126"/>
      <c r="AL1689" s="127"/>
      <c r="AM1689" s="125"/>
      <c r="AN1689" s="125"/>
      <c r="AO1689" s="128"/>
      <c r="AP1689" s="129"/>
    </row>
    <row r="1690" spans="1:42" x14ac:dyDescent="0.25">
      <c r="A1690" s="92">
        <v>143</v>
      </c>
      <c r="B1690" s="435" t="e">
        <f>CONCATENATE(Revisión_Avance_Periodo!$D1690,";",Revisión_Avance_Periodo!$F1690,";",Revisión_Avance_Periodo!$L1690)</f>
        <v>#REF!</v>
      </c>
      <c r="C1690" s="435" t="e">
        <f t="shared" si="129"/>
        <v>#REF!</v>
      </c>
      <c r="D1690" s="114" t="e">
        <f>VLOOKUP($A1690,#REF!,3,FALSE)</f>
        <v>#REF!</v>
      </c>
      <c r="E1690" s="436" t="e">
        <f>VLOOKUP($A1690,#REF!,4,FALSE)</f>
        <v>#REF!</v>
      </c>
      <c r="F1690" s="102" t="e">
        <f>VLOOKUP($A1690,#REF!,5,FALSE)</f>
        <v>#REF!</v>
      </c>
      <c r="G1690" s="93" t="e">
        <f>VLOOKUP($A1690,#REF!,8,FALSE)</f>
        <v>#REF!</v>
      </c>
      <c r="H1690" s="93" t="e">
        <f>VLOOKUP($A1690,#REF!,7,FALSE)</f>
        <v>#REF!</v>
      </c>
      <c r="I1690" s="438" t="e">
        <f>VLOOKUP($A1690,#REF!,10,FALSE)</f>
        <v>#REF!</v>
      </c>
      <c r="J1690" s="93" t="e">
        <f>VLOOKUP($A1690,#REF!,11,FALSE)</f>
        <v>#REF!</v>
      </c>
      <c r="K1690" s="114" t="e">
        <f>VLOOKUP($A1690,#REF!,12,FALSE)</f>
        <v>#REF!</v>
      </c>
      <c r="L1690" s="93" t="e">
        <f>VLOOKUP($A1690,#REF!,13,FALSE)</f>
        <v>#REF!</v>
      </c>
      <c r="M1690" s="438" t="e">
        <f>VLOOKUP($A1690,#REF!,14,FALSE)</f>
        <v>#REF!</v>
      </c>
      <c r="N1690" s="102" t="e">
        <f>VLOOKUP($A1690,#REF!,15,FALSE)</f>
        <v>#REF!</v>
      </c>
      <c r="O1690" s="102" t="e">
        <f>VLOOKUP($A1690,#REF!,18,FALSE)</f>
        <v>#REF!</v>
      </c>
      <c r="P1690" s="93" t="e">
        <f>VLOOKUP($A1690,#REF!,41,FALSE)</f>
        <v>#REF!</v>
      </c>
      <c r="Q1690" s="115" t="e">
        <f>VLOOKUP(Revisión_Avance_Periodo!$L1690,#REF!,30,FALSE)</f>
        <v>#REF!</v>
      </c>
      <c r="R1690" s="116">
        <v>2019</v>
      </c>
      <c r="S1690" s="196">
        <v>43738</v>
      </c>
      <c r="T1690" s="116" t="s">
        <v>76</v>
      </c>
      <c r="U1690" s="440" t="e">
        <f>INDEX(#REF!,MATCH(Revisión_Avance_Periodo!$L1690,#REF!,0),MATCH(Revisión_Avance_Periodo!$T1690,#REF!,0))</f>
        <v>#REF!</v>
      </c>
      <c r="V1690" s="440" t="e">
        <f>INDEX(#REF!,MATCH(Revisión_Avance_Periodo!$L1690,#REF!,0),MATCH(Revisión_Avance_Periodo!$T1690,#REF!,0))</f>
        <v>#REF!</v>
      </c>
      <c r="W1690" s="118">
        <f>IFERROR((V1690/U1690),0)</f>
        <v>0</v>
      </c>
      <c r="X1690" s="116" t="str">
        <f>VLOOKUP(W1690,Tabla_Estado_Meta_OAP_2019[#All],3,TRUE)</f>
        <v>Por Ejecutar</v>
      </c>
      <c r="Y1690" s="164" t="e">
        <f>SUBTOTAL(9,$U$206:$U1690)</f>
        <v>#REF!</v>
      </c>
      <c r="Z1690" s="158" t="e">
        <f>SUBTOTAL(9,$V$206:$V1690)</f>
        <v>#REF!</v>
      </c>
      <c r="AA1690" s="159">
        <f>IFERROR(+Revisión_Avance_Periodo!$Z1690/Revisión_Avance_Periodo!$Y1690,0)</f>
        <v>0</v>
      </c>
      <c r="AB1690" s="126"/>
      <c r="AC1690" s="127"/>
      <c r="AD1690" s="125"/>
      <c r="AE1690" s="125"/>
      <c r="AF1690" s="128"/>
      <c r="AG1690" s="129"/>
      <c r="AH1690" s="164" t="e">
        <f>SUBTOTAL(9,$U$1682:$U1690)</f>
        <v>#REF!</v>
      </c>
      <c r="AI1690" s="158" t="e">
        <f>SUBTOTAL(9,$V$1682:$V1690)</f>
        <v>#REF!</v>
      </c>
      <c r="AJ1690" s="159">
        <f>IFERROR(+Revisión_Avance_Periodo!$Z1690/Revisión_Avance_Periodo!$Y1690,0)</f>
        <v>0</v>
      </c>
      <c r="AK1690" s="126"/>
      <c r="AL1690" s="127"/>
      <c r="AM1690" s="125"/>
      <c r="AN1690" s="125"/>
      <c r="AO1690" s="128"/>
      <c r="AP1690" s="129"/>
    </row>
    <row r="1691" spans="1:42" x14ac:dyDescent="0.25">
      <c r="A1691" s="97">
        <v>143</v>
      </c>
      <c r="B1691" s="435" t="e">
        <f>CONCATENATE(Revisión_Avance_Periodo!$D1691,";",Revisión_Avance_Periodo!$F1691,";",Revisión_Avance_Periodo!$L1691)</f>
        <v>#REF!</v>
      </c>
      <c r="C1691" s="435" t="e">
        <f t="shared" si="129"/>
        <v>#REF!</v>
      </c>
      <c r="D1691" s="123" t="e">
        <f>VLOOKUP($A1691,#REF!,3,FALSE)</f>
        <v>#REF!</v>
      </c>
      <c r="E1691" s="436" t="e">
        <f>VLOOKUP($A1691,#REF!,4,FALSE)</f>
        <v>#REF!</v>
      </c>
      <c r="F1691" s="103" t="e">
        <f>VLOOKUP($A1691,#REF!,5,FALSE)</f>
        <v>#REF!</v>
      </c>
      <c r="G1691" s="98" t="e">
        <f>VLOOKUP($A1691,#REF!,8,FALSE)</f>
        <v>#REF!</v>
      </c>
      <c r="H1691" s="93" t="e">
        <f>VLOOKUP($A1691,#REF!,7,FALSE)</f>
        <v>#REF!</v>
      </c>
      <c r="I1691" s="438" t="e">
        <f>VLOOKUP($A1691,#REF!,10,FALSE)</f>
        <v>#REF!</v>
      </c>
      <c r="J1691" s="98" t="e">
        <f>VLOOKUP($A1691,#REF!,11,FALSE)</f>
        <v>#REF!</v>
      </c>
      <c r="K1691" s="114" t="e">
        <f>VLOOKUP($A1691,#REF!,12,FALSE)</f>
        <v>#REF!</v>
      </c>
      <c r="L1691" s="98" t="e">
        <f>VLOOKUP($A1691,#REF!,13,FALSE)</f>
        <v>#REF!</v>
      </c>
      <c r="M1691" s="438" t="e">
        <f>VLOOKUP($A1691,#REF!,14,FALSE)</f>
        <v>#REF!</v>
      </c>
      <c r="N1691" s="103" t="e">
        <f>VLOOKUP($A1691,#REF!,15,FALSE)</f>
        <v>#REF!</v>
      </c>
      <c r="O1691" s="103" t="e">
        <f>VLOOKUP($A1691,#REF!,18,FALSE)</f>
        <v>#REF!</v>
      </c>
      <c r="P1691" s="93" t="e">
        <f>VLOOKUP($A1691,#REF!,41,FALSE)</f>
        <v>#REF!</v>
      </c>
      <c r="Q1691" s="115" t="e">
        <f>VLOOKUP(Revisión_Avance_Periodo!$L1691,#REF!,30,FALSE)</f>
        <v>#REF!</v>
      </c>
      <c r="R1691" s="116">
        <v>2019</v>
      </c>
      <c r="S1691" s="196">
        <v>43768</v>
      </c>
      <c r="T1691" s="124" t="s">
        <v>77</v>
      </c>
      <c r="U1691" s="440" t="e">
        <f>INDEX(#REF!,MATCH(Revisión_Avance_Periodo!$L1691,#REF!,0),MATCH(Revisión_Avance_Periodo!$T1691,#REF!,0))</f>
        <v>#REF!</v>
      </c>
      <c r="V1691" s="440" t="e">
        <f>INDEX(#REF!,MATCH(Revisión_Avance_Periodo!$L1691,#REF!,0),MATCH(Revisión_Avance_Periodo!$T1691,#REF!,0))</f>
        <v>#REF!</v>
      </c>
      <c r="W1691" s="118">
        <f>IFERROR((V1691/U1691),0)</f>
        <v>0</v>
      </c>
      <c r="X1691" s="124" t="str">
        <f>VLOOKUP(W1691,Tabla_Estado_Meta_OAP_2019[#All],3,TRUE)</f>
        <v>Por Ejecutar</v>
      </c>
      <c r="Y1691" s="164" t="e">
        <f>SUBTOTAL(9,$U$206:$U1691)</f>
        <v>#REF!</v>
      </c>
      <c r="Z1691" s="158" t="e">
        <f>SUBTOTAL(9,$V$206:$V1691)</f>
        <v>#REF!</v>
      </c>
      <c r="AA1691" s="159">
        <f>IFERROR(+Revisión_Avance_Periodo!$Z1691/Revisión_Avance_Periodo!$Y1691,0)</f>
        <v>0</v>
      </c>
      <c r="AB1691" s="126"/>
      <c r="AC1691" s="127"/>
      <c r="AD1691" s="125"/>
      <c r="AE1691" s="125"/>
      <c r="AF1691" s="128"/>
      <c r="AG1691" s="129"/>
      <c r="AH1691" s="164" t="e">
        <f>SUBTOTAL(9,$U$1682:$U1691)</f>
        <v>#REF!</v>
      </c>
      <c r="AI1691" s="158" t="e">
        <f>SUBTOTAL(9,$V$1682:$V1691)</f>
        <v>#REF!</v>
      </c>
      <c r="AJ1691" s="159">
        <f>IFERROR(+Revisión_Avance_Periodo!$Z1691/Revisión_Avance_Periodo!$Y1691,0)</f>
        <v>0</v>
      </c>
      <c r="AK1691" s="126"/>
      <c r="AL1691" s="127"/>
      <c r="AM1691" s="125"/>
      <c r="AN1691" s="125"/>
      <c r="AO1691" s="128"/>
      <c r="AP1691" s="129"/>
    </row>
    <row r="1692" spans="1:42" x14ac:dyDescent="0.25">
      <c r="A1692" s="92">
        <v>143</v>
      </c>
      <c r="B1692" s="435" t="e">
        <f>CONCATENATE(Revisión_Avance_Periodo!$D1692,";",Revisión_Avance_Periodo!$F1692,";",Revisión_Avance_Periodo!$L1692)</f>
        <v>#REF!</v>
      </c>
      <c r="C1692" s="435" t="e">
        <f t="shared" si="129"/>
        <v>#REF!</v>
      </c>
      <c r="D1692" s="114" t="e">
        <f>VLOOKUP($A1692,#REF!,3,FALSE)</f>
        <v>#REF!</v>
      </c>
      <c r="E1692" s="436" t="e">
        <f>VLOOKUP($A1692,#REF!,4,FALSE)</f>
        <v>#REF!</v>
      </c>
      <c r="F1692" s="102" t="e">
        <f>VLOOKUP($A1692,#REF!,5,FALSE)</f>
        <v>#REF!</v>
      </c>
      <c r="G1692" s="93" t="e">
        <f>VLOOKUP($A1692,#REF!,8,FALSE)</f>
        <v>#REF!</v>
      </c>
      <c r="H1692" s="93" t="e">
        <f>VLOOKUP($A1692,#REF!,7,FALSE)</f>
        <v>#REF!</v>
      </c>
      <c r="I1692" s="438" t="e">
        <f>VLOOKUP($A1692,#REF!,10,FALSE)</f>
        <v>#REF!</v>
      </c>
      <c r="J1692" s="93" t="e">
        <f>VLOOKUP($A1692,#REF!,11,FALSE)</f>
        <v>#REF!</v>
      </c>
      <c r="K1692" s="114" t="e">
        <f>VLOOKUP($A1692,#REF!,12,FALSE)</f>
        <v>#REF!</v>
      </c>
      <c r="L1692" s="93" t="e">
        <f>VLOOKUP($A1692,#REF!,13,FALSE)</f>
        <v>#REF!</v>
      </c>
      <c r="M1692" s="438" t="e">
        <f>VLOOKUP($A1692,#REF!,14,FALSE)</f>
        <v>#REF!</v>
      </c>
      <c r="N1692" s="102" t="e">
        <f>VLOOKUP($A1692,#REF!,15,FALSE)</f>
        <v>#REF!</v>
      </c>
      <c r="O1692" s="102" t="e">
        <f>VLOOKUP($A1692,#REF!,18,FALSE)</f>
        <v>#REF!</v>
      </c>
      <c r="P1692" s="93" t="e">
        <f>VLOOKUP($A1692,#REF!,41,FALSE)</f>
        <v>#REF!</v>
      </c>
      <c r="Q1692" s="115" t="e">
        <f>VLOOKUP(Revisión_Avance_Periodo!$L1692,#REF!,30,FALSE)</f>
        <v>#REF!</v>
      </c>
      <c r="R1692" s="116">
        <v>2019</v>
      </c>
      <c r="S1692" s="196">
        <v>43799</v>
      </c>
      <c r="T1692" s="116" t="s">
        <v>78</v>
      </c>
      <c r="U1692" s="440" t="e">
        <f>INDEX(#REF!,MATCH(Revisión_Avance_Periodo!$L1692,#REF!,0),MATCH(Revisión_Avance_Periodo!$T1692,#REF!,0))</f>
        <v>#REF!</v>
      </c>
      <c r="V1692" s="440" t="e">
        <f>INDEX(#REF!,MATCH(Revisión_Avance_Periodo!$L1692,#REF!,0),MATCH(Revisión_Avance_Periodo!$T1692,#REF!,0))</f>
        <v>#REF!</v>
      </c>
      <c r="W1692" s="130" t="e">
        <f>V1692/U1692</f>
        <v>#REF!</v>
      </c>
      <c r="X1692" s="116" t="e">
        <f>VLOOKUP(W1692,Tabla_Estado_Meta_OAP_2019[#All],3,TRUE)</f>
        <v>#REF!</v>
      </c>
      <c r="Y1692" s="164" t="e">
        <f>SUBTOTAL(9,$U$206:$U1692)</f>
        <v>#REF!</v>
      </c>
      <c r="Z1692" s="158" t="e">
        <f>SUBTOTAL(9,$V$206:$V1692)</f>
        <v>#REF!</v>
      </c>
      <c r="AA1692" s="159">
        <f>IFERROR(+Revisión_Avance_Periodo!$Z1692/Revisión_Avance_Periodo!$Y1692,0)</f>
        <v>0</v>
      </c>
      <c r="AB1692" s="126"/>
      <c r="AC1692" s="127"/>
      <c r="AD1692" s="125"/>
      <c r="AE1692" s="125"/>
      <c r="AF1692" s="128"/>
      <c r="AG1692" s="129"/>
      <c r="AH1692" s="164" t="e">
        <f>SUBTOTAL(9,$U$1682:$U1692)</f>
        <v>#REF!</v>
      </c>
      <c r="AI1692" s="158" t="e">
        <f>SUBTOTAL(9,$V$1682:$V1692)</f>
        <v>#REF!</v>
      </c>
      <c r="AJ1692" s="159">
        <f>IFERROR(+Revisión_Avance_Periodo!$Z1692/Revisión_Avance_Periodo!$Y1692,0)</f>
        <v>0</v>
      </c>
      <c r="AK1692" s="126"/>
      <c r="AL1692" s="127"/>
      <c r="AM1692" s="125"/>
      <c r="AN1692" s="125"/>
      <c r="AO1692" s="128"/>
      <c r="AP1692" s="129"/>
    </row>
    <row r="1693" spans="1:42" ht="15.75" thickBot="1" x14ac:dyDescent="0.3">
      <c r="A1693" s="97">
        <v>143</v>
      </c>
      <c r="B1693" s="435" t="e">
        <f>CONCATENATE(Revisión_Avance_Periodo!$D1693,";",Revisión_Avance_Periodo!$F1693,";",Revisión_Avance_Periodo!$L1693)</f>
        <v>#REF!</v>
      </c>
      <c r="C1693" s="435" t="e">
        <f t="shared" si="129"/>
        <v>#REF!</v>
      </c>
      <c r="D1693" s="123" t="e">
        <f>VLOOKUP($A1693,#REF!,3,FALSE)</f>
        <v>#REF!</v>
      </c>
      <c r="E1693" s="436" t="e">
        <f>VLOOKUP($A1693,#REF!,4,FALSE)</f>
        <v>#REF!</v>
      </c>
      <c r="F1693" s="103" t="e">
        <f>VLOOKUP($A1693,#REF!,5,FALSE)</f>
        <v>#REF!</v>
      </c>
      <c r="G1693" s="98" t="e">
        <f>VLOOKUP($A1693,#REF!,8,FALSE)</f>
        <v>#REF!</v>
      </c>
      <c r="H1693" s="93" t="e">
        <f>VLOOKUP($A1693,#REF!,7,FALSE)</f>
        <v>#REF!</v>
      </c>
      <c r="I1693" s="438" t="e">
        <f>VLOOKUP($A1693,#REF!,10,FALSE)</f>
        <v>#REF!</v>
      </c>
      <c r="J1693" s="98" t="e">
        <f>VLOOKUP($A1693,#REF!,11,FALSE)</f>
        <v>#REF!</v>
      </c>
      <c r="K1693" s="114" t="e">
        <f>VLOOKUP($A1693,#REF!,12,FALSE)</f>
        <v>#REF!</v>
      </c>
      <c r="L1693" s="98" t="e">
        <f>VLOOKUP($A1693,#REF!,13,FALSE)</f>
        <v>#REF!</v>
      </c>
      <c r="M1693" s="438" t="e">
        <f>VLOOKUP($A1693,#REF!,14,FALSE)</f>
        <v>#REF!</v>
      </c>
      <c r="N1693" s="103" t="e">
        <f>VLOOKUP($A1693,#REF!,15,FALSE)</f>
        <v>#REF!</v>
      </c>
      <c r="O1693" s="103" t="e">
        <f>VLOOKUP($A1693,#REF!,18,FALSE)</f>
        <v>#REF!</v>
      </c>
      <c r="P1693" s="93" t="e">
        <f>VLOOKUP($A1693,#REF!,41,FALSE)</f>
        <v>#REF!</v>
      </c>
      <c r="Q1693" s="115" t="e">
        <f>VLOOKUP(Revisión_Avance_Periodo!$L1693,#REF!,30,FALSE)</f>
        <v>#REF!</v>
      </c>
      <c r="R1693" s="116">
        <v>2019</v>
      </c>
      <c r="S1693" s="196">
        <v>43829</v>
      </c>
      <c r="T1693" s="124" t="s">
        <v>79</v>
      </c>
      <c r="U1693" s="440" t="e">
        <f>INDEX(#REF!,MATCH(Revisión_Avance_Periodo!$L1693,#REF!,0),MATCH(Revisión_Avance_Periodo!$T1693,#REF!,0))</f>
        <v>#REF!</v>
      </c>
      <c r="V1693" s="440" t="e">
        <f>INDEX(#REF!,MATCH(Revisión_Avance_Periodo!$L1693,#REF!,0),MATCH(Revisión_Avance_Periodo!$T1693,#REF!,0))</f>
        <v>#REF!</v>
      </c>
      <c r="W1693" s="118">
        <f t="shared" ref="W1693:W1701" si="131">IFERROR((V1693/U1693),0)</f>
        <v>0</v>
      </c>
      <c r="X1693" s="124" t="str">
        <f>VLOOKUP(W1693,Tabla_Estado_Meta_OAP_2019[#All],3,TRUE)</f>
        <v>Por Ejecutar</v>
      </c>
      <c r="Y1693" s="164" t="e">
        <f>SUBTOTAL(9,$U$206:$U1693)</f>
        <v>#REF!</v>
      </c>
      <c r="Z1693" s="158" t="e">
        <f>SUBTOTAL(9,$V$206:$V1693)</f>
        <v>#REF!</v>
      </c>
      <c r="AA1693" s="159">
        <f>IFERROR(+Revisión_Avance_Periodo!$Z1693/Revisión_Avance_Periodo!$Y1693,0)</f>
        <v>0</v>
      </c>
      <c r="AB1693" s="126"/>
      <c r="AC1693" s="127"/>
      <c r="AD1693" s="125"/>
      <c r="AE1693" s="125"/>
      <c r="AF1693" s="128"/>
      <c r="AG1693" s="129"/>
      <c r="AH1693" s="164" t="e">
        <f>SUBTOTAL(9,$U$1682:$U1693)</f>
        <v>#REF!</v>
      </c>
      <c r="AI1693" s="158" t="e">
        <f>SUBTOTAL(9,$V$1682:$V1693)</f>
        <v>#REF!</v>
      </c>
      <c r="AJ1693" s="159">
        <f>IFERROR(+Revisión_Avance_Periodo!$Z1693/Revisión_Avance_Periodo!$Y1693,0)</f>
        <v>0</v>
      </c>
      <c r="AK1693" s="126"/>
      <c r="AL1693" s="127"/>
      <c r="AM1693" s="125"/>
      <c r="AN1693" s="125"/>
      <c r="AO1693" s="128"/>
      <c r="AP1693" s="129"/>
    </row>
    <row r="1694" spans="1:42" x14ac:dyDescent="0.25">
      <c r="A1694" s="92">
        <v>144</v>
      </c>
      <c r="B1694" s="435" t="e">
        <f>CONCATENATE(Revisión_Avance_Periodo!$D1694,";",Revisión_Avance_Periodo!$F1694,";",Revisión_Avance_Periodo!$L1694)</f>
        <v>#REF!</v>
      </c>
      <c r="C1694" s="435" t="e">
        <f t="shared" si="129"/>
        <v>#REF!</v>
      </c>
      <c r="D1694" s="114" t="e">
        <f>VLOOKUP($A1694,#REF!,3,FALSE)</f>
        <v>#REF!</v>
      </c>
      <c r="E1694" s="436" t="e">
        <f>VLOOKUP($A1694,#REF!,4,FALSE)</f>
        <v>#REF!</v>
      </c>
      <c r="F1694" s="102" t="e">
        <f>VLOOKUP($A1694,#REF!,5,FALSE)</f>
        <v>#REF!</v>
      </c>
      <c r="G1694" s="93" t="e">
        <f>VLOOKUP($A1694,#REF!,8,FALSE)</f>
        <v>#REF!</v>
      </c>
      <c r="H1694" s="93" t="e">
        <f>VLOOKUP($A1694,#REF!,7,FALSE)</f>
        <v>#REF!</v>
      </c>
      <c r="I1694" s="438" t="e">
        <f>VLOOKUP($A1694,#REF!,10,FALSE)</f>
        <v>#REF!</v>
      </c>
      <c r="J1694" s="93" t="e">
        <f>VLOOKUP($A1694,#REF!,11,FALSE)</f>
        <v>#REF!</v>
      </c>
      <c r="K1694" s="114" t="e">
        <f>VLOOKUP($A1694,#REF!,12,FALSE)</f>
        <v>#REF!</v>
      </c>
      <c r="L1694" s="93" t="e">
        <f>VLOOKUP($A1694,#REF!,13,FALSE)</f>
        <v>#REF!</v>
      </c>
      <c r="M1694" s="438" t="e">
        <f>VLOOKUP($A1694,#REF!,14,FALSE)</f>
        <v>#REF!</v>
      </c>
      <c r="N1694" s="102" t="e">
        <f>VLOOKUP($A1694,#REF!,15,FALSE)</f>
        <v>#REF!</v>
      </c>
      <c r="O1694" s="102" t="e">
        <f>VLOOKUP($A1694,#REF!,18,FALSE)</f>
        <v>#REF!</v>
      </c>
      <c r="P1694" s="93" t="e">
        <f>VLOOKUP($A1694,#REF!,41,FALSE)</f>
        <v>#REF!</v>
      </c>
      <c r="Q1694" s="115" t="e">
        <f>VLOOKUP(Revisión_Avance_Periodo!$L1694,#REF!,30,FALSE)</f>
        <v>#REF!</v>
      </c>
      <c r="R1694" s="116">
        <v>2019</v>
      </c>
      <c r="S1694" s="196">
        <v>43495</v>
      </c>
      <c r="T1694" s="116" t="s">
        <v>68</v>
      </c>
      <c r="U1694" s="440" t="e">
        <f>INDEX(#REF!,MATCH(Revisión_Avance_Periodo!$L1694,#REF!,0),MATCH(Revisión_Avance_Periodo!$T1694,#REF!,0))</f>
        <v>#REF!</v>
      </c>
      <c r="V1694" s="440" t="e">
        <f>INDEX(#REF!,MATCH(Revisión_Avance_Periodo!$L1694,#REF!,0),MATCH(Revisión_Avance_Periodo!$T1694,#REF!,0))</f>
        <v>#REF!</v>
      </c>
      <c r="W1694" s="118">
        <f t="shared" si="131"/>
        <v>0</v>
      </c>
      <c r="X1694" s="116" t="str">
        <f>VLOOKUP(W1694,Tabla_Estado_Meta_OAP_2019[#All],3,TRUE)</f>
        <v>Por Ejecutar</v>
      </c>
      <c r="Y1694" s="163" t="e">
        <f>SUBTOTAL(9,$U$206:$U1694)</f>
        <v>#REF!</v>
      </c>
      <c r="Z1694" s="161" t="e">
        <f>SUBTOTAL(9,$V$206:$V1694)</f>
        <v>#REF!</v>
      </c>
      <c r="AA1694" s="162">
        <f>IFERROR(+Revisión_Avance_Periodo!$Z1694/Revisión_Avance_Periodo!$Y1694,0)</f>
        <v>0</v>
      </c>
      <c r="AB1694" s="445" t="e">
        <f>SUBTOTAL(9,U1694:U1705)</f>
        <v>#REF!</v>
      </c>
      <c r="AC1694" s="446" t="e">
        <f>SUBTOTAL(9,V1694:V1705)</f>
        <v>#REF!</v>
      </c>
      <c r="AD1694" s="119" t="e">
        <f>+AC1694/AB1694</f>
        <v>#REF!</v>
      </c>
      <c r="AE1694" s="119" t="e">
        <f>100%-Revisión_Avance_Periodo!$AD1694</f>
        <v>#REF!</v>
      </c>
      <c r="AF1694" s="121" t="e">
        <f>VLOOKUP(AD1694,Tabla_Estado_Meta_OAP_2019[],3,TRUE)</f>
        <v>#REF!</v>
      </c>
      <c r="AG1694" s="122" t="e">
        <f>Revisión_Avance_Periodo!$AD1694*Revisión_Avance_Periodo!$Q1694</f>
        <v>#REF!</v>
      </c>
      <c r="AH1694" s="163" t="e">
        <f>SUBTOTAL(9,$U$1694:$U1694)</f>
        <v>#REF!</v>
      </c>
      <c r="AI1694" s="161" t="e">
        <f>SUBTOTAL(9,$V$1694:$V1694)</f>
        <v>#REF!</v>
      </c>
      <c r="AJ1694" s="162">
        <f>IFERROR(+Revisión_Avance_Periodo!$Z1694/Revisión_Avance_Periodo!$Y1694,0)</f>
        <v>0</v>
      </c>
      <c r="AK1694" s="445" t="e">
        <f>SUBTOTAL(9,AD1694:AD1705)</f>
        <v>#REF!</v>
      </c>
      <c r="AL1694" s="446" t="e">
        <f>SUBTOTAL(9,AE1694:AE1705)</f>
        <v>#REF!</v>
      </c>
      <c r="AM1694" s="119" t="e">
        <f>+AL1694/AK1694</f>
        <v>#REF!</v>
      </c>
      <c r="AN1694" s="119" t="e">
        <f>100%-Revisión_Avance_Periodo!$AD1694</f>
        <v>#REF!</v>
      </c>
      <c r="AO1694" s="121" t="e">
        <f>VLOOKUP(AM1694,Tabla_Estado_Meta_OAP_2019[],3,TRUE)</f>
        <v>#REF!</v>
      </c>
      <c r="AP1694" s="122" t="e">
        <f>Revisión_Avance_Periodo!$AD1694*Revisión_Avance_Periodo!$Q1694</f>
        <v>#REF!</v>
      </c>
    </row>
    <row r="1695" spans="1:42" x14ac:dyDescent="0.25">
      <c r="A1695" s="97">
        <v>144</v>
      </c>
      <c r="B1695" s="435" t="e">
        <f>CONCATENATE(Revisión_Avance_Periodo!$D1695,";",Revisión_Avance_Periodo!$F1695,";",Revisión_Avance_Periodo!$L1695)</f>
        <v>#REF!</v>
      </c>
      <c r="C1695" s="435" t="e">
        <f t="shared" si="129"/>
        <v>#REF!</v>
      </c>
      <c r="D1695" s="123" t="e">
        <f>VLOOKUP($A1695,#REF!,3,FALSE)</f>
        <v>#REF!</v>
      </c>
      <c r="E1695" s="436" t="e">
        <f>VLOOKUP($A1695,#REF!,4,FALSE)</f>
        <v>#REF!</v>
      </c>
      <c r="F1695" s="103" t="e">
        <f>VLOOKUP($A1695,#REF!,5,FALSE)</f>
        <v>#REF!</v>
      </c>
      <c r="G1695" s="98" t="e">
        <f>VLOOKUP($A1695,#REF!,8,FALSE)</f>
        <v>#REF!</v>
      </c>
      <c r="H1695" s="93" t="e">
        <f>VLOOKUP($A1695,#REF!,7,FALSE)</f>
        <v>#REF!</v>
      </c>
      <c r="I1695" s="438" t="e">
        <f>VLOOKUP($A1695,#REF!,10,FALSE)</f>
        <v>#REF!</v>
      </c>
      <c r="J1695" s="98" t="e">
        <f>VLOOKUP($A1695,#REF!,11,FALSE)</f>
        <v>#REF!</v>
      </c>
      <c r="K1695" s="114" t="e">
        <f>VLOOKUP($A1695,#REF!,12,FALSE)</f>
        <v>#REF!</v>
      </c>
      <c r="L1695" s="98" t="e">
        <f>VLOOKUP($A1695,#REF!,13,FALSE)</f>
        <v>#REF!</v>
      </c>
      <c r="M1695" s="438" t="e">
        <f>VLOOKUP($A1695,#REF!,14,FALSE)</f>
        <v>#REF!</v>
      </c>
      <c r="N1695" s="103" t="e">
        <f>VLOOKUP($A1695,#REF!,15,FALSE)</f>
        <v>#REF!</v>
      </c>
      <c r="O1695" s="103" t="e">
        <f>VLOOKUP($A1695,#REF!,18,FALSE)</f>
        <v>#REF!</v>
      </c>
      <c r="P1695" s="93" t="e">
        <f>VLOOKUP($A1695,#REF!,41,FALSE)</f>
        <v>#REF!</v>
      </c>
      <c r="Q1695" s="115" t="e">
        <f>VLOOKUP(Revisión_Avance_Periodo!$L1695,#REF!,30,FALSE)</f>
        <v>#REF!</v>
      </c>
      <c r="R1695" s="116">
        <v>2019</v>
      </c>
      <c r="S1695" s="196">
        <v>43524</v>
      </c>
      <c r="T1695" s="124" t="s">
        <v>69</v>
      </c>
      <c r="U1695" s="440" t="e">
        <f>INDEX(#REF!,MATCH(Revisión_Avance_Periodo!$L1695,#REF!,0),MATCH(Revisión_Avance_Periodo!$T1695,#REF!,0))</f>
        <v>#REF!</v>
      </c>
      <c r="V1695" s="440" t="e">
        <f>INDEX(#REF!,MATCH(Revisión_Avance_Periodo!$L1695,#REF!,0),MATCH(Revisión_Avance_Periodo!$T1695,#REF!,0))</f>
        <v>#REF!</v>
      </c>
      <c r="W1695" s="118">
        <f t="shared" si="131"/>
        <v>0</v>
      </c>
      <c r="X1695" s="124" t="str">
        <f>VLOOKUP(W1695,Tabla_Estado_Meta_OAP_2019[#All],3,TRUE)</f>
        <v>Por Ejecutar</v>
      </c>
      <c r="Y1695" s="164" t="e">
        <f>SUBTOTAL(9,$U$206:$U1695)</f>
        <v>#REF!</v>
      </c>
      <c r="Z1695" s="158" t="e">
        <f>SUBTOTAL(9,$V$206:$V1695)</f>
        <v>#REF!</v>
      </c>
      <c r="AA1695" s="159">
        <f>IFERROR(+Revisión_Avance_Periodo!$Z1695/Revisión_Avance_Periodo!$Y1695,0)</f>
        <v>0</v>
      </c>
      <c r="AB1695" s="126"/>
      <c r="AC1695" s="127"/>
      <c r="AD1695" s="125"/>
      <c r="AE1695" s="125"/>
      <c r="AF1695" s="128"/>
      <c r="AG1695" s="129"/>
      <c r="AH1695" s="164" t="e">
        <f>SUBTOTAL(9,$U$1694:$U1695)</f>
        <v>#REF!</v>
      </c>
      <c r="AI1695" s="158" t="e">
        <f>SUBTOTAL(9,$V$1694:$V1695)</f>
        <v>#REF!</v>
      </c>
      <c r="AJ1695" s="159">
        <f>IFERROR(+Revisión_Avance_Periodo!$Z1695/Revisión_Avance_Periodo!$Y1695,0)</f>
        <v>0</v>
      </c>
      <c r="AK1695" s="126"/>
      <c r="AL1695" s="127"/>
      <c r="AM1695" s="125"/>
      <c r="AN1695" s="125"/>
      <c r="AO1695" s="128"/>
      <c r="AP1695" s="129"/>
    </row>
    <row r="1696" spans="1:42" x14ac:dyDescent="0.25">
      <c r="A1696" s="92">
        <v>144</v>
      </c>
      <c r="B1696" s="435" t="e">
        <f>CONCATENATE(Revisión_Avance_Periodo!$D1696,";",Revisión_Avance_Periodo!$F1696,";",Revisión_Avance_Periodo!$L1696)</f>
        <v>#REF!</v>
      </c>
      <c r="C1696" s="435" t="e">
        <f t="shared" si="129"/>
        <v>#REF!</v>
      </c>
      <c r="D1696" s="114" t="e">
        <f>VLOOKUP($A1696,#REF!,3,FALSE)</f>
        <v>#REF!</v>
      </c>
      <c r="E1696" s="436" t="e">
        <f>VLOOKUP($A1696,#REF!,4,FALSE)</f>
        <v>#REF!</v>
      </c>
      <c r="F1696" s="102" t="e">
        <f>VLOOKUP($A1696,#REF!,5,FALSE)</f>
        <v>#REF!</v>
      </c>
      <c r="G1696" s="93" t="e">
        <f>VLOOKUP($A1696,#REF!,8,FALSE)</f>
        <v>#REF!</v>
      </c>
      <c r="H1696" s="93" t="e">
        <f>VLOOKUP($A1696,#REF!,7,FALSE)</f>
        <v>#REF!</v>
      </c>
      <c r="I1696" s="438" t="e">
        <f>VLOOKUP($A1696,#REF!,10,FALSE)</f>
        <v>#REF!</v>
      </c>
      <c r="J1696" s="93" t="e">
        <f>VLOOKUP($A1696,#REF!,11,FALSE)</f>
        <v>#REF!</v>
      </c>
      <c r="K1696" s="114" t="e">
        <f>VLOOKUP($A1696,#REF!,12,FALSE)</f>
        <v>#REF!</v>
      </c>
      <c r="L1696" s="93" t="e">
        <f>VLOOKUP($A1696,#REF!,13,FALSE)</f>
        <v>#REF!</v>
      </c>
      <c r="M1696" s="438" t="e">
        <f>VLOOKUP($A1696,#REF!,14,FALSE)</f>
        <v>#REF!</v>
      </c>
      <c r="N1696" s="102" t="e">
        <f>VLOOKUP($A1696,#REF!,15,FALSE)</f>
        <v>#REF!</v>
      </c>
      <c r="O1696" s="102" t="e">
        <f>VLOOKUP($A1696,#REF!,18,FALSE)</f>
        <v>#REF!</v>
      </c>
      <c r="P1696" s="93" t="e">
        <f>VLOOKUP($A1696,#REF!,41,FALSE)</f>
        <v>#REF!</v>
      </c>
      <c r="Q1696" s="115" t="e">
        <f>VLOOKUP(Revisión_Avance_Periodo!$L1696,#REF!,30,FALSE)</f>
        <v>#REF!</v>
      </c>
      <c r="R1696" s="116">
        <v>2019</v>
      </c>
      <c r="S1696" s="196">
        <v>43554</v>
      </c>
      <c r="T1696" s="116" t="s">
        <v>70</v>
      </c>
      <c r="U1696" s="440" t="e">
        <f>INDEX(#REF!,MATCH(Revisión_Avance_Periodo!$L1696,#REF!,0),MATCH(Revisión_Avance_Periodo!$T1696,#REF!,0))</f>
        <v>#REF!</v>
      </c>
      <c r="V1696" s="440" t="e">
        <f>INDEX(#REF!,MATCH(Revisión_Avance_Periodo!$L1696,#REF!,0),MATCH(Revisión_Avance_Periodo!$T1696,#REF!,0))</f>
        <v>#REF!</v>
      </c>
      <c r="W1696" s="118">
        <f t="shared" si="131"/>
        <v>0</v>
      </c>
      <c r="X1696" s="116" t="str">
        <f>VLOOKUP(W1696,Tabla_Estado_Meta_OAP_2019[#All],3,TRUE)</f>
        <v>Por Ejecutar</v>
      </c>
      <c r="Y1696" s="164" t="e">
        <f>SUBTOTAL(9,$U$206:$U1696)</f>
        <v>#REF!</v>
      </c>
      <c r="Z1696" s="158" t="e">
        <f>SUBTOTAL(9,$V$206:$V1696)</f>
        <v>#REF!</v>
      </c>
      <c r="AA1696" s="159">
        <f>IFERROR(+Revisión_Avance_Periodo!$Z1696/Revisión_Avance_Periodo!$Y1696,0)</f>
        <v>0</v>
      </c>
      <c r="AB1696" s="126"/>
      <c r="AC1696" s="127"/>
      <c r="AD1696" s="125"/>
      <c r="AE1696" s="125"/>
      <c r="AF1696" s="128"/>
      <c r="AG1696" s="129"/>
      <c r="AH1696" s="164" t="e">
        <f>SUBTOTAL(9,$U$1694:$U1696)</f>
        <v>#REF!</v>
      </c>
      <c r="AI1696" s="158" t="e">
        <f>SUBTOTAL(9,$V$1694:$V1696)</f>
        <v>#REF!</v>
      </c>
      <c r="AJ1696" s="159">
        <f>IFERROR(+Revisión_Avance_Periodo!$Z1696/Revisión_Avance_Periodo!$Y1696,0)</f>
        <v>0</v>
      </c>
      <c r="AK1696" s="126"/>
      <c r="AL1696" s="127"/>
      <c r="AM1696" s="125"/>
      <c r="AN1696" s="125"/>
      <c r="AO1696" s="128"/>
      <c r="AP1696" s="129"/>
    </row>
    <row r="1697" spans="1:42" x14ac:dyDescent="0.25">
      <c r="A1697" s="97">
        <v>144</v>
      </c>
      <c r="B1697" s="435" t="e">
        <f>CONCATENATE(Revisión_Avance_Periodo!$D1697,";",Revisión_Avance_Periodo!$F1697,";",Revisión_Avance_Periodo!$L1697)</f>
        <v>#REF!</v>
      </c>
      <c r="C1697" s="435" t="e">
        <f t="shared" si="129"/>
        <v>#REF!</v>
      </c>
      <c r="D1697" s="123" t="e">
        <f>VLOOKUP($A1697,#REF!,3,FALSE)</f>
        <v>#REF!</v>
      </c>
      <c r="E1697" s="436" t="e">
        <f>VLOOKUP($A1697,#REF!,4,FALSE)</f>
        <v>#REF!</v>
      </c>
      <c r="F1697" s="103" t="e">
        <f>VLOOKUP($A1697,#REF!,5,FALSE)</f>
        <v>#REF!</v>
      </c>
      <c r="G1697" s="98" t="e">
        <f>VLOOKUP($A1697,#REF!,8,FALSE)</f>
        <v>#REF!</v>
      </c>
      <c r="H1697" s="93" t="e">
        <f>VLOOKUP($A1697,#REF!,7,FALSE)</f>
        <v>#REF!</v>
      </c>
      <c r="I1697" s="438" t="e">
        <f>VLOOKUP($A1697,#REF!,10,FALSE)</f>
        <v>#REF!</v>
      </c>
      <c r="J1697" s="98" t="e">
        <f>VLOOKUP($A1697,#REF!,11,FALSE)</f>
        <v>#REF!</v>
      </c>
      <c r="K1697" s="114" t="e">
        <f>VLOOKUP($A1697,#REF!,12,FALSE)</f>
        <v>#REF!</v>
      </c>
      <c r="L1697" s="98" t="e">
        <f>VLOOKUP($A1697,#REF!,13,FALSE)</f>
        <v>#REF!</v>
      </c>
      <c r="M1697" s="438" t="e">
        <f>VLOOKUP($A1697,#REF!,14,FALSE)</f>
        <v>#REF!</v>
      </c>
      <c r="N1697" s="103" t="e">
        <f>VLOOKUP($A1697,#REF!,15,FALSE)</f>
        <v>#REF!</v>
      </c>
      <c r="O1697" s="103" t="e">
        <f>VLOOKUP($A1697,#REF!,18,FALSE)</f>
        <v>#REF!</v>
      </c>
      <c r="P1697" s="93" t="e">
        <f>VLOOKUP($A1697,#REF!,41,FALSE)</f>
        <v>#REF!</v>
      </c>
      <c r="Q1697" s="115" t="e">
        <f>VLOOKUP(Revisión_Avance_Periodo!$L1697,#REF!,30,FALSE)</f>
        <v>#REF!</v>
      </c>
      <c r="R1697" s="116">
        <v>2019</v>
      </c>
      <c r="S1697" s="196">
        <v>43585</v>
      </c>
      <c r="T1697" s="124" t="s">
        <v>71</v>
      </c>
      <c r="U1697" s="440" t="e">
        <f>INDEX(#REF!,MATCH(Revisión_Avance_Periodo!$L1697,#REF!,0),MATCH(Revisión_Avance_Periodo!$T1697,#REF!,0))</f>
        <v>#REF!</v>
      </c>
      <c r="V1697" s="440" t="e">
        <f>INDEX(#REF!,MATCH(Revisión_Avance_Periodo!$L1697,#REF!,0),MATCH(Revisión_Avance_Periodo!$T1697,#REF!,0))</f>
        <v>#REF!</v>
      </c>
      <c r="W1697" s="118">
        <f t="shared" si="131"/>
        <v>0</v>
      </c>
      <c r="X1697" s="124" t="str">
        <f>VLOOKUP(W1697,Tabla_Estado_Meta_OAP_2019[#All],3,TRUE)</f>
        <v>Por Ejecutar</v>
      </c>
      <c r="Y1697" s="164" t="e">
        <f>SUBTOTAL(9,$U$206:$U1697)</f>
        <v>#REF!</v>
      </c>
      <c r="Z1697" s="158" t="e">
        <f>SUBTOTAL(9,$V$206:$V1697)</f>
        <v>#REF!</v>
      </c>
      <c r="AA1697" s="159">
        <f>IFERROR(+Revisión_Avance_Periodo!$Z1697/Revisión_Avance_Periodo!$Y1697,0)</f>
        <v>0</v>
      </c>
      <c r="AB1697" s="126"/>
      <c r="AC1697" s="127"/>
      <c r="AD1697" s="125"/>
      <c r="AE1697" s="125"/>
      <c r="AF1697" s="128"/>
      <c r="AG1697" s="129"/>
      <c r="AH1697" s="164" t="e">
        <f>SUBTOTAL(9,$U$1694:$U1697)</f>
        <v>#REF!</v>
      </c>
      <c r="AI1697" s="158" t="e">
        <f>SUBTOTAL(9,$V$1694:$V1697)</f>
        <v>#REF!</v>
      </c>
      <c r="AJ1697" s="159">
        <f>IFERROR(+Revisión_Avance_Periodo!$Z1697/Revisión_Avance_Periodo!$Y1697,0)</f>
        <v>0</v>
      </c>
      <c r="AK1697" s="126"/>
      <c r="AL1697" s="127"/>
      <c r="AM1697" s="125"/>
      <c r="AN1697" s="125"/>
      <c r="AO1697" s="128"/>
      <c r="AP1697" s="129"/>
    </row>
    <row r="1698" spans="1:42" x14ac:dyDescent="0.25">
      <c r="A1698" s="92">
        <v>144</v>
      </c>
      <c r="B1698" s="435" t="e">
        <f>CONCATENATE(Revisión_Avance_Periodo!$D1698,";",Revisión_Avance_Periodo!$F1698,";",Revisión_Avance_Periodo!$L1698)</f>
        <v>#REF!</v>
      </c>
      <c r="C1698" s="435" t="e">
        <f t="shared" si="129"/>
        <v>#REF!</v>
      </c>
      <c r="D1698" s="114" t="e">
        <f>VLOOKUP($A1698,#REF!,3,FALSE)</f>
        <v>#REF!</v>
      </c>
      <c r="E1698" s="436" t="e">
        <f>VLOOKUP($A1698,#REF!,4,FALSE)</f>
        <v>#REF!</v>
      </c>
      <c r="F1698" s="102" t="e">
        <f>VLOOKUP($A1698,#REF!,5,FALSE)</f>
        <v>#REF!</v>
      </c>
      <c r="G1698" s="93" t="e">
        <f>VLOOKUP($A1698,#REF!,8,FALSE)</f>
        <v>#REF!</v>
      </c>
      <c r="H1698" s="93" t="e">
        <f>VLOOKUP($A1698,#REF!,7,FALSE)</f>
        <v>#REF!</v>
      </c>
      <c r="I1698" s="438" t="e">
        <f>VLOOKUP($A1698,#REF!,10,FALSE)</f>
        <v>#REF!</v>
      </c>
      <c r="J1698" s="93" t="e">
        <f>VLOOKUP($A1698,#REF!,11,FALSE)</f>
        <v>#REF!</v>
      </c>
      <c r="K1698" s="114" t="e">
        <f>VLOOKUP($A1698,#REF!,12,FALSE)</f>
        <v>#REF!</v>
      </c>
      <c r="L1698" s="93" t="e">
        <f>VLOOKUP($A1698,#REF!,13,FALSE)</f>
        <v>#REF!</v>
      </c>
      <c r="M1698" s="438" t="e">
        <f>VLOOKUP($A1698,#REF!,14,FALSE)</f>
        <v>#REF!</v>
      </c>
      <c r="N1698" s="102" t="e">
        <f>VLOOKUP($A1698,#REF!,15,FALSE)</f>
        <v>#REF!</v>
      </c>
      <c r="O1698" s="102" t="e">
        <f>VLOOKUP($A1698,#REF!,18,FALSE)</f>
        <v>#REF!</v>
      </c>
      <c r="P1698" s="93" t="e">
        <f>VLOOKUP($A1698,#REF!,41,FALSE)</f>
        <v>#REF!</v>
      </c>
      <c r="Q1698" s="115" t="e">
        <f>VLOOKUP(Revisión_Avance_Periodo!$L1698,#REF!,30,FALSE)</f>
        <v>#REF!</v>
      </c>
      <c r="R1698" s="116">
        <v>2019</v>
      </c>
      <c r="S1698" s="196">
        <v>43615</v>
      </c>
      <c r="T1698" s="116" t="s">
        <v>72</v>
      </c>
      <c r="U1698" s="440" t="e">
        <f>INDEX(#REF!,MATCH(Revisión_Avance_Periodo!$L1698,#REF!,0),MATCH(Revisión_Avance_Periodo!$T1698,#REF!,0))</f>
        <v>#REF!</v>
      </c>
      <c r="V1698" s="440" t="e">
        <f>INDEX(#REF!,MATCH(Revisión_Avance_Periodo!$L1698,#REF!,0),MATCH(Revisión_Avance_Periodo!$T1698,#REF!,0))</f>
        <v>#REF!</v>
      </c>
      <c r="W1698" s="118">
        <f t="shared" si="131"/>
        <v>0</v>
      </c>
      <c r="X1698" s="116" t="str">
        <f>VLOOKUP(W1698,Tabla_Estado_Meta_OAP_2019[#All],3,TRUE)</f>
        <v>Por Ejecutar</v>
      </c>
      <c r="Y1698" s="164" t="e">
        <f>SUBTOTAL(9,$U$206:$U1698)</f>
        <v>#REF!</v>
      </c>
      <c r="Z1698" s="158" t="e">
        <f>SUBTOTAL(9,$V$206:$V1698)</f>
        <v>#REF!</v>
      </c>
      <c r="AA1698" s="159">
        <f>IFERROR(+Revisión_Avance_Periodo!$Z1698/Revisión_Avance_Periodo!$Y1698,0)</f>
        <v>0</v>
      </c>
      <c r="AB1698" s="126"/>
      <c r="AC1698" s="127"/>
      <c r="AD1698" s="125"/>
      <c r="AE1698" s="125"/>
      <c r="AF1698" s="128"/>
      <c r="AG1698" s="129"/>
      <c r="AH1698" s="164" t="e">
        <f>SUBTOTAL(9,$U$1694:$U1698)</f>
        <v>#REF!</v>
      </c>
      <c r="AI1698" s="158" t="e">
        <f>SUBTOTAL(9,$V$1694:$V1698)</f>
        <v>#REF!</v>
      </c>
      <c r="AJ1698" s="159">
        <f>IFERROR(+Revisión_Avance_Periodo!$Z1698/Revisión_Avance_Periodo!$Y1698,0)</f>
        <v>0</v>
      </c>
      <c r="AK1698" s="126"/>
      <c r="AL1698" s="127"/>
      <c r="AM1698" s="125"/>
      <c r="AN1698" s="125"/>
      <c r="AO1698" s="128"/>
      <c r="AP1698" s="129"/>
    </row>
    <row r="1699" spans="1:42" x14ac:dyDescent="0.25">
      <c r="A1699" s="97">
        <v>144</v>
      </c>
      <c r="B1699" s="435" t="e">
        <f>CONCATENATE(Revisión_Avance_Periodo!$D1699,";",Revisión_Avance_Periodo!$F1699,";",Revisión_Avance_Periodo!$L1699)</f>
        <v>#REF!</v>
      </c>
      <c r="C1699" s="435" t="e">
        <f t="shared" si="129"/>
        <v>#REF!</v>
      </c>
      <c r="D1699" s="123" t="e">
        <f>VLOOKUP($A1699,#REF!,3,FALSE)</f>
        <v>#REF!</v>
      </c>
      <c r="E1699" s="436" t="e">
        <f>VLOOKUP($A1699,#REF!,4,FALSE)</f>
        <v>#REF!</v>
      </c>
      <c r="F1699" s="103" t="e">
        <f>VLOOKUP($A1699,#REF!,5,FALSE)</f>
        <v>#REF!</v>
      </c>
      <c r="G1699" s="98" t="e">
        <f>VLOOKUP($A1699,#REF!,8,FALSE)</f>
        <v>#REF!</v>
      </c>
      <c r="H1699" s="93" t="e">
        <f>VLOOKUP($A1699,#REF!,7,FALSE)</f>
        <v>#REF!</v>
      </c>
      <c r="I1699" s="438" t="e">
        <f>VLOOKUP($A1699,#REF!,10,FALSE)</f>
        <v>#REF!</v>
      </c>
      <c r="J1699" s="98" t="e">
        <f>VLOOKUP($A1699,#REF!,11,FALSE)</f>
        <v>#REF!</v>
      </c>
      <c r="K1699" s="114" t="e">
        <f>VLOOKUP($A1699,#REF!,12,FALSE)</f>
        <v>#REF!</v>
      </c>
      <c r="L1699" s="98" t="e">
        <f>VLOOKUP($A1699,#REF!,13,FALSE)</f>
        <v>#REF!</v>
      </c>
      <c r="M1699" s="438" t="e">
        <f>VLOOKUP($A1699,#REF!,14,FALSE)</f>
        <v>#REF!</v>
      </c>
      <c r="N1699" s="103" t="e">
        <f>VLOOKUP($A1699,#REF!,15,FALSE)</f>
        <v>#REF!</v>
      </c>
      <c r="O1699" s="103" t="e">
        <f>VLOOKUP($A1699,#REF!,18,FALSE)</f>
        <v>#REF!</v>
      </c>
      <c r="P1699" s="93" t="e">
        <f>VLOOKUP($A1699,#REF!,41,FALSE)</f>
        <v>#REF!</v>
      </c>
      <c r="Q1699" s="115" t="e">
        <f>VLOOKUP(Revisión_Avance_Periodo!$L1699,#REF!,30,FALSE)</f>
        <v>#REF!</v>
      </c>
      <c r="R1699" s="116">
        <v>2019</v>
      </c>
      <c r="S1699" s="196">
        <v>43646</v>
      </c>
      <c r="T1699" s="124" t="s">
        <v>73</v>
      </c>
      <c r="U1699" s="440" t="e">
        <f>INDEX(#REF!,MATCH(Revisión_Avance_Periodo!$L1699,#REF!,0),MATCH(Revisión_Avance_Periodo!$T1699,#REF!,0))</f>
        <v>#REF!</v>
      </c>
      <c r="V1699" s="440" t="e">
        <f>INDEX(#REF!,MATCH(Revisión_Avance_Periodo!$L1699,#REF!,0),MATCH(Revisión_Avance_Periodo!$T1699,#REF!,0))</f>
        <v>#REF!</v>
      </c>
      <c r="W1699" s="118">
        <f t="shared" si="131"/>
        <v>0</v>
      </c>
      <c r="X1699" s="124" t="str">
        <f>VLOOKUP(W1699,Tabla_Estado_Meta_OAP_2019[#All],3,TRUE)</f>
        <v>Por Ejecutar</v>
      </c>
      <c r="Y1699" s="164" t="e">
        <f>SUBTOTAL(9,$U$206:$U1699)</f>
        <v>#REF!</v>
      </c>
      <c r="Z1699" s="158" t="e">
        <f>SUBTOTAL(9,$V$206:$V1699)</f>
        <v>#REF!</v>
      </c>
      <c r="AA1699" s="159">
        <f>IFERROR(+Revisión_Avance_Periodo!$Z1699/Revisión_Avance_Periodo!$Y1699,0)</f>
        <v>0</v>
      </c>
      <c r="AB1699" s="126"/>
      <c r="AC1699" s="127"/>
      <c r="AD1699" s="125"/>
      <c r="AE1699" s="125"/>
      <c r="AF1699" s="128"/>
      <c r="AG1699" s="129"/>
      <c r="AH1699" s="164" t="e">
        <f>SUBTOTAL(9,$U$1694:$U1699)</f>
        <v>#REF!</v>
      </c>
      <c r="AI1699" s="158" t="e">
        <f>SUBTOTAL(9,$V$1694:$V1699)</f>
        <v>#REF!</v>
      </c>
      <c r="AJ1699" s="159">
        <f>IFERROR(+Revisión_Avance_Periodo!$Z1699/Revisión_Avance_Periodo!$Y1699,0)</f>
        <v>0</v>
      </c>
      <c r="AK1699" s="126"/>
      <c r="AL1699" s="127"/>
      <c r="AM1699" s="125"/>
      <c r="AN1699" s="125"/>
      <c r="AO1699" s="128"/>
      <c r="AP1699" s="129"/>
    </row>
    <row r="1700" spans="1:42" x14ac:dyDescent="0.25">
      <c r="A1700" s="92">
        <v>144</v>
      </c>
      <c r="B1700" s="435" t="e">
        <f>CONCATENATE(Revisión_Avance_Periodo!$D1700,";",Revisión_Avance_Periodo!$F1700,";",Revisión_Avance_Periodo!$L1700)</f>
        <v>#REF!</v>
      </c>
      <c r="C1700" s="435" t="e">
        <f t="shared" si="129"/>
        <v>#REF!</v>
      </c>
      <c r="D1700" s="114" t="e">
        <f>VLOOKUP($A1700,#REF!,3,FALSE)</f>
        <v>#REF!</v>
      </c>
      <c r="E1700" s="436" t="e">
        <f>VLOOKUP($A1700,#REF!,4,FALSE)</f>
        <v>#REF!</v>
      </c>
      <c r="F1700" s="102" t="e">
        <f>VLOOKUP($A1700,#REF!,5,FALSE)</f>
        <v>#REF!</v>
      </c>
      <c r="G1700" s="93" t="e">
        <f>VLOOKUP($A1700,#REF!,8,FALSE)</f>
        <v>#REF!</v>
      </c>
      <c r="H1700" s="93" t="e">
        <f>VLOOKUP($A1700,#REF!,7,FALSE)</f>
        <v>#REF!</v>
      </c>
      <c r="I1700" s="438" t="e">
        <f>VLOOKUP($A1700,#REF!,10,FALSE)</f>
        <v>#REF!</v>
      </c>
      <c r="J1700" s="93" t="e">
        <f>VLOOKUP($A1700,#REF!,11,FALSE)</f>
        <v>#REF!</v>
      </c>
      <c r="K1700" s="114" t="e">
        <f>VLOOKUP($A1700,#REF!,12,FALSE)</f>
        <v>#REF!</v>
      </c>
      <c r="L1700" s="93" t="e">
        <f>VLOOKUP($A1700,#REF!,13,FALSE)</f>
        <v>#REF!</v>
      </c>
      <c r="M1700" s="438" t="e">
        <f>VLOOKUP($A1700,#REF!,14,FALSE)</f>
        <v>#REF!</v>
      </c>
      <c r="N1700" s="102" t="e">
        <f>VLOOKUP($A1700,#REF!,15,FALSE)</f>
        <v>#REF!</v>
      </c>
      <c r="O1700" s="102" t="e">
        <f>VLOOKUP($A1700,#REF!,18,FALSE)</f>
        <v>#REF!</v>
      </c>
      <c r="P1700" s="93" t="e">
        <f>VLOOKUP($A1700,#REF!,41,FALSE)</f>
        <v>#REF!</v>
      </c>
      <c r="Q1700" s="115" t="e">
        <f>VLOOKUP(Revisión_Avance_Periodo!$L1700,#REF!,30,FALSE)</f>
        <v>#REF!</v>
      </c>
      <c r="R1700" s="116">
        <v>2019</v>
      </c>
      <c r="S1700" s="196">
        <v>43676</v>
      </c>
      <c r="T1700" s="116" t="s">
        <v>74</v>
      </c>
      <c r="U1700" s="440" t="e">
        <f>INDEX(#REF!,MATCH(Revisión_Avance_Periodo!$L1700,#REF!,0),MATCH(Revisión_Avance_Periodo!$T1700,#REF!,0))</f>
        <v>#REF!</v>
      </c>
      <c r="V1700" s="440" t="e">
        <f>INDEX(#REF!,MATCH(Revisión_Avance_Periodo!$L1700,#REF!,0),MATCH(Revisión_Avance_Periodo!$T1700,#REF!,0))</f>
        <v>#REF!</v>
      </c>
      <c r="W1700" s="118">
        <f t="shared" si="131"/>
        <v>0</v>
      </c>
      <c r="X1700" s="116" t="str">
        <f>VLOOKUP(W1700,Tabla_Estado_Meta_OAP_2019[#All],3,TRUE)</f>
        <v>Por Ejecutar</v>
      </c>
      <c r="Y1700" s="164" t="e">
        <f>SUBTOTAL(9,$U$206:$U1700)</f>
        <v>#REF!</v>
      </c>
      <c r="Z1700" s="158" t="e">
        <f>SUBTOTAL(9,$V$206:$V1700)</f>
        <v>#REF!</v>
      </c>
      <c r="AA1700" s="159">
        <f>IFERROR(+Revisión_Avance_Periodo!$Z1700/Revisión_Avance_Periodo!$Y1700,0)</f>
        <v>0</v>
      </c>
      <c r="AB1700" s="126"/>
      <c r="AC1700" s="127"/>
      <c r="AD1700" s="125"/>
      <c r="AE1700" s="125"/>
      <c r="AF1700" s="128"/>
      <c r="AG1700" s="129"/>
      <c r="AH1700" s="164" t="e">
        <f>SUBTOTAL(9,$U$1694:$U1700)</f>
        <v>#REF!</v>
      </c>
      <c r="AI1700" s="158" t="e">
        <f>SUBTOTAL(9,$V$1694:$V1700)</f>
        <v>#REF!</v>
      </c>
      <c r="AJ1700" s="159">
        <f>IFERROR(+Revisión_Avance_Periodo!$Z1700/Revisión_Avance_Periodo!$Y1700,0)</f>
        <v>0</v>
      </c>
      <c r="AK1700" s="126"/>
      <c r="AL1700" s="127"/>
      <c r="AM1700" s="125"/>
      <c r="AN1700" s="125"/>
      <c r="AO1700" s="128"/>
      <c r="AP1700" s="129"/>
    </row>
    <row r="1701" spans="1:42" x14ac:dyDescent="0.25">
      <c r="A1701" s="97">
        <v>144</v>
      </c>
      <c r="B1701" s="435" t="e">
        <f>CONCATENATE(Revisión_Avance_Periodo!$D1701,";",Revisión_Avance_Periodo!$F1701,";",Revisión_Avance_Periodo!$L1701)</f>
        <v>#REF!</v>
      </c>
      <c r="C1701" s="435" t="e">
        <f t="shared" si="129"/>
        <v>#REF!</v>
      </c>
      <c r="D1701" s="123" t="e">
        <f>VLOOKUP($A1701,#REF!,3,FALSE)</f>
        <v>#REF!</v>
      </c>
      <c r="E1701" s="436" t="e">
        <f>VLOOKUP($A1701,#REF!,4,FALSE)</f>
        <v>#REF!</v>
      </c>
      <c r="F1701" s="103" t="e">
        <f>VLOOKUP($A1701,#REF!,5,FALSE)</f>
        <v>#REF!</v>
      </c>
      <c r="G1701" s="98" t="e">
        <f>VLOOKUP($A1701,#REF!,8,FALSE)</f>
        <v>#REF!</v>
      </c>
      <c r="H1701" s="93" t="e">
        <f>VLOOKUP($A1701,#REF!,7,FALSE)</f>
        <v>#REF!</v>
      </c>
      <c r="I1701" s="438" t="e">
        <f>VLOOKUP($A1701,#REF!,10,FALSE)</f>
        <v>#REF!</v>
      </c>
      <c r="J1701" s="98" t="e">
        <f>VLOOKUP($A1701,#REF!,11,FALSE)</f>
        <v>#REF!</v>
      </c>
      <c r="K1701" s="114" t="e">
        <f>VLOOKUP($A1701,#REF!,12,FALSE)</f>
        <v>#REF!</v>
      </c>
      <c r="L1701" s="98" t="e">
        <f>VLOOKUP($A1701,#REF!,13,FALSE)</f>
        <v>#REF!</v>
      </c>
      <c r="M1701" s="438" t="e">
        <f>VLOOKUP($A1701,#REF!,14,FALSE)</f>
        <v>#REF!</v>
      </c>
      <c r="N1701" s="103" t="e">
        <f>VLOOKUP($A1701,#REF!,15,FALSE)</f>
        <v>#REF!</v>
      </c>
      <c r="O1701" s="103" t="e">
        <f>VLOOKUP($A1701,#REF!,18,FALSE)</f>
        <v>#REF!</v>
      </c>
      <c r="P1701" s="93" t="e">
        <f>VLOOKUP($A1701,#REF!,41,FALSE)</f>
        <v>#REF!</v>
      </c>
      <c r="Q1701" s="115" t="e">
        <f>VLOOKUP(Revisión_Avance_Periodo!$L1701,#REF!,30,FALSE)</f>
        <v>#REF!</v>
      </c>
      <c r="R1701" s="116">
        <v>2019</v>
      </c>
      <c r="S1701" s="196">
        <v>43707</v>
      </c>
      <c r="T1701" s="124" t="s">
        <v>75</v>
      </c>
      <c r="U1701" s="440" t="e">
        <f>INDEX(#REF!,MATCH(Revisión_Avance_Periodo!$L1701,#REF!,0),MATCH(Revisión_Avance_Periodo!$T1701,#REF!,0))</f>
        <v>#REF!</v>
      </c>
      <c r="V1701" s="440" t="e">
        <f>INDEX(#REF!,MATCH(Revisión_Avance_Periodo!$L1701,#REF!,0),MATCH(Revisión_Avance_Periodo!$T1701,#REF!,0))</f>
        <v>#REF!</v>
      </c>
      <c r="W1701" s="118">
        <f t="shared" si="131"/>
        <v>0</v>
      </c>
      <c r="X1701" s="124" t="str">
        <f>VLOOKUP(W1701,Tabla_Estado_Meta_OAP_2019[#All],3,TRUE)</f>
        <v>Por Ejecutar</v>
      </c>
      <c r="Y1701" s="164" t="e">
        <f>SUBTOTAL(9,$U$206:$U1701)</f>
        <v>#REF!</v>
      </c>
      <c r="Z1701" s="158" t="e">
        <f>SUBTOTAL(9,$V$206:$V1701)</f>
        <v>#REF!</v>
      </c>
      <c r="AA1701" s="159">
        <f>IFERROR(+Revisión_Avance_Periodo!$Z1701/Revisión_Avance_Periodo!$Y1701,0)</f>
        <v>0</v>
      </c>
      <c r="AB1701" s="126"/>
      <c r="AC1701" s="127"/>
      <c r="AD1701" s="125"/>
      <c r="AE1701" s="125"/>
      <c r="AF1701" s="128"/>
      <c r="AG1701" s="129"/>
      <c r="AH1701" s="164" t="e">
        <f>SUBTOTAL(9,$U$1694:$U1701)</f>
        <v>#REF!</v>
      </c>
      <c r="AI1701" s="158" t="e">
        <f>SUBTOTAL(9,$V$1694:$V1701)</f>
        <v>#REF!</v>
      </c>
      <c r="AJ1701" s="159">
        <f>IFERROR(+Revisión_Avance_Periodo!$Z1701/Revisión_Avance_Periodo!$Y1701,0)</f>
        <v>0</v>
      </c>
      <c r="AK1701" s="126"/>
      <c r="AL1701" s="127"/>
      <c r="AM1701" s="125"/>
      <c r="AN1701" s="125"/>
      <c r="AO1701" s="128"/>
      <c r="AP1701" s="129"/>
    </row>
    <row r="1702" spans="1:42" x14ac:dyDescent="0.25">
      <c r="A1702" s="92">
        <v>144</v>
      </c>
      <c r="B1702" s="435" t="e">
        <f>CONCATENATE(Revisión_Avance_Periodo!$D1702,";",Revisión_Avance_Periodo!$F1702,";",Revisión_Avance_Periodo!$L1702)</f>
        <v>#REF!</v>
      </c>
      <c r="C1702" s="435" t="e">
        <f t="shared" si="129"/>
        <v>#REF!</v>
      </c>
      <c r="D1702" s="114" t="e">
        <f>VLOOKUP($A1702,#REF!,3,FALSE)</f>
        <v>#REF!</v>
      </c>
      <c r="E1702" s="436" t="e">
        <f>VLOOKUP($A1702,#REF!,4,FALSE)</f>
        <v>#REF!</v>
      </c>
      <c r="F1702" s="102" t="e">
        <f>VLOOKUP($A1702,#REF!,5,FALSE)</f>
        <v>#REF!</v>
      </c>
      <c r="G1702" s="93" t="e">
        <f>VLOOKUP($A1702,#REF!,8,FALSE)</f>
        <v>#REF!</v>
      </c>
      <c r="H1702" s="93" t="e">
        <f>VLOOKUP($A1702,#REF!,7,FALSE)</f>
        <v>#REF!</v>
      </c>
      <c r="I1702" s="438" t="e">
        <f>VLOOKUP($A1702,#REF!,10,FALSE)</f>
        <v>#REF!</v>
      </c>
      <c r="J1702" s="93" t="e">
        <f>VLOOKUP($A1702,#REF!,11,FALSE)</f>
        <v>#REF!</v>
      </c>
      <c r="K1702" s="114" t="e">
        <f>VLOOKUP($A1702,#REF!,12,FALSE)</f>
        <v>#REF!</v>
      </c>
      <c r="L1702" s="93" t="e">
        <f>VLOOKUP($A1702,#REF!,13,FALSE)</f>
        <v>#REF!</v>
      </c>
      <c r="M1702" s="438" t="e">
        <f>VLOOKUP($A1702,#REF!,14,FALSE)</f>
        <v>#REF!</v>
      </c>
      <c r="N1702" s="102" t="e">
        <f>VLOOKUP($A1702,#REF!,15,FALSE)</f>
        <v>#REF!</v>
      </c>
      <c r="O1702" s="102" t="e">
        <f>VLOOKUP($A1702,#REF!,18,FALSE)</f>
        <v>#REF!</v>
      </c>
      <c r="P1702" s="93" t="e">
        <f>VLOOKUP($A1702,#REF!,41,FALSE)</f>
        <v>#REF!</v>
      </c>
      <c r="Q1702" s="115" t="e">
        <f>VLOOKUP(Revisión_Avance_Periodo!$L1702,#REF!,30,FALSE)</f>
        <v>#REF!</v>
      </c>
      <c r="R1702" s="116">
        <v>2019</v>
      </c>
      <c r="S1702" s="196">
        <v>43738</v>
      </c>
      <c r="T1702" s="116" t="s">
        <v>76</v>
      </c>
      <c r="U1702" s="440" t="e">
        <f>INDEX(#REF!,MATCH(Revisión_Avance_Periodo!$L1702,#REF!,0),MATCH(Revisión_Avance_Periodo!$T1702,#REF!,0))</f>
        <v>#REF!</v>
      </c>
      <c r="V1702" s="440" t="e">
        <f>INDEX(#REF!,MATCH(Revisión_Avance_Periodo!$L1702,#REF!,0),MATCH(Revisión_Avance_Periodo!$T1702,#REF!,0))</f>
        <v>#REF!</v>
      </c>
      <c r="W1702" s="130" t="e">
        <f>V1702/U1702</f>
        <v>#REF!</v>
      </c>
      <c r="X1702" s="116" t="e">
        <f>VLOOKUP(W1702,Tabla_Estado_Meta_OAP_2019[#All],3,TRUE)</f>
        <v>#REF!</v>
      </c>
      <c r="Y1702" s="164" t="e">
        <f>SUBTOTAL(9,$U$206:$U1702)</f>
        <v>#REF!</v>
      </c>
      <c r="Z1702" s="158" t="e">
        <f>SUBTOTAL(9,$V$206:$V1702)</f>
        <v>#REF!</v>
      </c>
      <c r="AA1702" s="159">
        <f>IFERROR(+Revisión_Avance_Periodo!$Z1702/Revisión_Avance_Periodo!$Y1702,0)</f>
        <v>0</v>
      </c>
      <c r="AB1702" s="126"/>
      <c r="AC1702" s="127"/>
      <c r="AD1702" s="125"/>
      <c r="AE1702" s="125"/>
      <c r="AF1702" s="128"/>
      <c r="AG1702" s="129"/>
      <c r="AH1702" s="164" t="e">
        <f>SUBTOTAL(9,$U$1694:$U1702)</f>
        <v>#REF!</v>
      </c>
      <c r="AI1702" s="158" t="e">
        <f>SUBTOTAL(9,$V$1694:$V1702)</f>
        <v>#REF!</v>
      </c>
      <c r="AJ1702" s="159">
        <f>IFERROR(+Revisión_Avance_Periodo!$Z1702/Revisión_Avance_Periodo!$Y1702,0)</f>
        <v>0</v>
      </c>
      <c r="AK1702" s="126"/>
      <c r="AL1702" s="127"/>
      <c r="AM1702" s="125"/>
      <c r="AN1702" s="125"/>
      <c r="AO1702" s="128"/>
      <c r="AP1702" s="129"/>
    </row>
    <row r="1703" spans="1:42" x14ac:dyDescent="0.25">
      <c r="A1703" s="97">
        <v>144</v>
      </c>
      <c r="B1703" s="435" t="e">
        <f>CONCATENATE(Revisión_Avance_Periodo!$D1703,";",Revisión_Avance_Periodo!$F1703,";",Revisión_Avance_Periodo!$L1703)</f>
        <v>#REF!</v>
      </c>
      <c r="C1703" s="435" t="e">
        <f t="shared" si="129"/>
        <v>#REF!</v>
      </c>
      <c r="D1703" s="123" t="e">
        <f>VLOOKUP($A1703,#REF!,3,FALSE)</f>
        <v>#REF!</v>
      </c>
      <c r="E1703" s="436" t="e">
        <f>VLOOKUP($A1703,#REF!,4,FALSE)</f>
        <v>#REF!</v>
      </c>
      <c r="F1703" s="103" t="e">
        <f>VLOOKUP($A1703,#REF!,5,FALSE)</f>
        <v>#REF!</v>
      </c>
      <c r="G1703" s="98" t="e">
        <f>VLOOKUP($A1703,#REF!,8,FALSE)</f>
        <v>#REF!</v>
      </c>
      <c r="H1703" s="93" t="e">
        <f>VLOOKUP($A1703,#REF!,7,FALSE)</f>
        <v>#REF!</v>
      </c>
      <c r="I1703" s="438" t="e">
        <f>VLOOKUP($A1703,#REF!,10,FALSE)</f>
        <v>#REF!</v>
      </c>
      <c r="J1703" s="98" t="e">
        <f>VLOOKUP($A1703,#REF!,11,FALSE)</f>
        <v>#REF!</v>
      </c>
      <c r="K1703" s="114" t="e">
        <f>VLOOKUP($A1703,#REF!,12,FALSE)</f>
        <v>#REF!</v>
      </c>
      <c r="L1703" s="98" t="e">
        <f>VLOOKUP($A1703,#REF!,13,FALSE)</f>
        <v>#REF!</v>
      </c>
      <c r="M1703" s="438" t="e">
        <f>VLOOKUP($A1703,#REF!,14,FALSE)</f>
        <v>#REF!</v>
      </c>
      <c r="N1703" s="103" t="e">
        <f>VLOOKUP($A1703,#REF!,15,FALSE)</f>
        <v>#REF!</v>
      </c>
      <c r="O1703" s="103" t="e">
        <f>VLOOKUP($A1703,#REF!,18,FALSE)</f>
        <v>#REF!</v>
      </c>
      <c r="P1703" s="93" t="e">
        <f>VLOOKUP($A1703,#REF!,41,FALSE)</f>
        <v>#REF!</v>
      </c>
      <c r="Q1703" s="115" t="e">
        <f>VLOOKUP(Revisión_Avance_Periodo!$L1703,#REF!,30,FALSE)</f>
        <v>#REF!</v>
      </c>
      <c r="R1703" s="116">
        <v>2019</v>
      </c>
      <c r="S1703" s="196">
        <v>43768</v>
      </c>
      <c r="T1703" s="124" t="s">
        <v>77</v>
      </c>
      <c r="U1703" s="440" t="e">
        <f>INDEX(#REF!,MATCH(Revisión_Avance_Periodo!$L1703,#REF!,0),MATCH(Revisión_Avance_Periodo!$T1703,#REF!,0))</f>
        <v>#REF!</v>
      </c>
      <c r="V1703" s="440" t="e">
        <f>INDEX(#REF!,MATCH(Revisión_Avance_Periodo!$L1703,#REF!,0),MATCH(Revisión_Avance_Periodo!$T1703,#REF!,0))</f>
        <v>#REF!</v>
      </c>
      <c r="W1703" s="118">
        <f>IFERROR((V1703/U1703),0)</f>
        <v>0</v>
      </c>
      <c r="X1703" s="124" t="str">
        <f>VLOOKUP(W1703,Tabla_Estado_Meta_OAP_2019[#All],3,TRUE)</f>
        <v>Por Ejecutar</v>
      </c>
      <c r="Y1703" s="164" t="e">
        <f>SUBTOTAL(9,$U$206:$U1703)</f>
        <v>#REF!</v>
      </c>
      <c r="Z1703" s="158" t="e">
        <f>SUBTOTAL(9,$V$206:$V1703)</f>
        <v>#REF!</v>
      </c>
      <c r="AA1703" s="159">
        <f>IFERROR(+Revisión_Avance_Periodo!$Z1703/Revisión_Avance_Periodo!$Y1703,0)</f>
        <v>0</v>
      </c>
      <c r="AB1703" s="126"/>
      <c r="AC1703" s="127"/>
      <c r="AD1703" s="125"/>
      <c r="AE1703" s="125"/>
      <c r="AF1703" s="128"/>
      <c r="AG1703" s="129"/>
      <c r="AH1703" s="164" t="e">
        <f>SUBTOTAL(9,$U$1694:$U1703)</f>
        <v>#REF!</v>
      </c>
      <c r="AI1703" s="158" t="e">
        <f>SUBTOTAL(9,$V$1694:$V1703)</f>
        <v>#REF!</v>
      </c>
      <c r="AJ1703" s="159">
        <f>IFERROR(+Revisión_Avance_Periodo!$Z1703/Revisión_Avance_Periodo!$Y1703,0)</f>
        <v>0</v>
      </c>
      <c r="AK1703" s="126"/>
      <c r="AL1703" s="127"/>
      <c r="AM1703" s="125"/>
      <c r="AN1703" s="125"/>
      <c r="AO1703" s="128"/>
      <c r="AP1703" s="129"/>
    </row>
    <row r="1704" spans="1:42" x14ac:dyDescent="0.25">
      <c r="A1704" s="92">
        <v>144</v>
      </c>
      <c r="B1704" s="435" t="e">
        <f>CONCATENATE(Revisión_Avance_Periodo!$D1704,";",Revisión_Avance_Periodo!$F1704,";",Revisión_Avance_Periodo!$L1704)</f>
        <v>#REF!</v>
      </c>
      <c r="C1704" s="435" t="e">
        <f t="shared" si="129"/>
        <v>#REF!</v>
      </c>
      <c r="D1704" s="114" t="e">
        <f>VLOOKUP($A1704,#REF!,3,FALSE)</f>
        <v>#REF!</v>
      </c>
      <c r="E1704" s="436" t="e">
        <f>VLOOKUP($A1704,#REF!,4,FALSE)</f>
        <v>#REF!</v>
      </c>
      <c r="F1704" s="102" t="e">
        <f>VLOOKUP($A1704,#REF!,5,FALSE)</f>
        <v>#REF!</v>
      </c>
      <c r="G1704" s="93" t="e">
        <f>VLOOKUP($A1704,#REF!,8,FALSE)</f>
        <v>#REF!</v>
      </c>
      <c r="H1704" s="93" t="e">
        <f>VLOOKUP($A1704,#REF!,7,FALSE)</f>
        <v>#REF!</v>
      </c>
      <c r="I1704" s="438" t="e">
        <f>VLOOKUP($A1704,#REF!,10,FALSE)</f>
        <v>#REF!</v>
      </c>
      <c r="J1704" s="93" t="e">
        <f>VLOOKUP($A1704,#REF!,11,FALSE)</f>
        <v>#REF!</v>
      </c>
      <c r="K1704" s="114" t="e">
        <f>VLOOKUP($A1704,#REF!,12,FALSE)</f>
        <v>#REF!</v>
      </c>
      <c r="L1704" s="93" t="e">
        <f>VLOOKUP($A1704,#REF!,13,FALSE)</f>
        <v>#REF!</v>
      </c>
      <c r="M1704" s="438" t="e">
        <f>VLOOKUP($A1704,#REF!,14,FALSE)</f>
        <v>#REF!</v>
      </c>
      <c r="N1704" s="102" t="e">
        <f>VLOOKUP($A1704,#REF!,15,FALSE)</f>
        <v>#REF!</v>
      </c>
      <c r="O1704" s="102" t="e">
        <f>VLOOKUP($A1704,#REF!,18,FALSE)</f>
        <v>#REF!</v>
      </c>
      <c r="P1704" s="93" t="e">
        <f>VLOOKUP($A1704,#REF!,41,FALSE)</f>
        <v>#REF!</v>
      </c>
      <c r="Q1704" s="115" t="e">
        <f>VLOOKUP(Revisión_Avance_Periodo!$L1704,#REF!,30,FALSE)</f>
        <v>#REF!</v>
      </c>
      <c r="R1704" s="116">
        <v>2019</v>
      </c>
      <c r="S1704" s="196">
        <v>43799</v>
      </c>
      <c r="T1704" s="116" t="s">
        <v>78</v>
      </c>
      <c r="U1704" s="440" t="e">
        <f>INDEX(#REF!,MATCH(Revisión_Avance_Periodo!$L1704,#REF!,0),MATCH(Revisión_Avance_Periodo!$T1704,#REF!,0))</f>
        <v>#REF!</v>
      </c>
      <c r="V1704" s="440" t="e">
        <f>INDEX(#REF!,MATCH(Revisión_Avance_Periodo!$L1704,#REF!,0),MATCH(Revisión_Avance_Periodo!$T1704,#REF!,0))</f>
        <v>#REF!</v>
      </c>
      <c r="W1704" s="118">
        <f>IFERROR((V1704/U1704),0)</f>
        <v>0</v>
      </c>
      <c r="X1704" s="116" t="str">
        <f>VLOOKUP(W1704,Tabla_Estado_Meta_OAP_2019[#All],3,TRUE)</f>
        <v>Por Ejecutar</v>
      </c>
      <c r="Y1704" s="164" t="e">
        <f>SUBTOTAL(9,$U$206:$U1704)</f>
        <v>#REF!</v>
      </c>
      <c r="Z1704" s="158" t="e">
        <f>SUBTOTAL(9,$V$206:$V1704)</f>
        <v>#REF!</v>
      </c>
      <c r="AA1704" s="159">
        <f>IFERROR(+Revisión_Avance_Periodo!$Z1704/Revisión_Avance_Periodo!$Y1704,0)</f>
        <v>0</v>
      </c>
      <c r="AB1704" s="126"/>
      <c r="AC1704" s="127"/>
      <c r="AD1704" s="125"/>
      <c r="AE1704" s="125"/>
      <c r="AF1704" s="128"/>
      <c r="AG1704" s="129"/>
      <c r="AH1704" s="164" t="e">
        <f>SUBTOTAL(9,$U$1694:$U1704)</f>
        <v>#REF!</v>
      </c>
      <c r="AI1704" s="158" t="e">
        <f>SUBTOTAL(9,$V$1694:$V1704)</f>
        <v>#REF!</v>
      </c>
      <c r="AJ1704" s="159">
        <f>IFERROR(+Revisión_Avance_Periodo!$Z1704/Revisión_Avance_Periodo!$Y1704,0)</f>
        <v>0</v>
      </c>
      <c r="AK1704" s="126"/>
      <c r="AL1704" s="127"/>
      <c r="AM1704" s="125"/>
      <c r="AN1704" s="125"/>
      <c r="AO1704" s="128"/>
      <c r="AP1704" s="129"/>
    </row>
    <row r="1705" spans="1:42" ht="15.75" thickBot="1" x14ac:dyDescent="0.3">
      <c r="A1705" s="97">
        <v>144</v>
      </c>
      <c r="B1705" s="435" t="e">
        <f>CONCATENATE(Revisión_Avance_Periodo!$D1705,";",Revisión_Avance_Periodo!$F1705,";",Revisión_Avance_Periodo!$L1705)</f>
        <v>#REF!</v>
      </c>
      <c r="C1705" s="435" t="e">
        <f t="shared" si="129"/>
        <v>#REF!</v>
      </c>
      <c r="D1705" s="123" t="e">
        <f>VLOOKUP($A1705,#REF!,3,FALSE)</f>
        <v>#REF!</v>
      </c>
      <c r="E1705" s="436" t="e">
        <f>VLOOKUP($A1705,#REF!,4,FALSE)</f>
        <v>#REF!</v>
      </c>
      <c r="F1705" s="103" t="e">
        <f>VLOOKUP($A1705,#REF!,5,FALSE)</f>
        <v>#REF!</v>
      </c>
      <c r="G1705" s="98" t="e">
        <f>VLOOKUP($A1705,#REF!,8,FALSE)</f>
        <v>#REF!</v>
      </c>
      <c r="H1705" s="93" t="e">
        <f>VLOOKUP($A1705,#REF!,7,FALSE)</f>
        <v>#REF!</v>
      </c>
      <c r="I1705" s="438" t="e">
        <f>VLOOKUP($A1705,#REF!,10,FALSE)</f>
        <v>#REF!</v>
      </c>
      <c r="J1705" s="98" t="e">
        <f>VLOOKUP($A1705,#REF!,11,FALSE)</f>
        <v>#REF!</v>
      </c>
      <c r="K1705" s="114" t="e">
        <f>VLOOKUP($A1705,#REF!,12,FALSE)</f>
        <v>#REF!</v>
      </c>
      <c r="L1705" s="98" t="e">
        <f>VLOOKUP($A1705,#REF!,13,FALSE)</f>
        <v>#REF!</v>
      </c>
      <c r="M1705" s="438" t="e">
        <f>VLOOKUP($A1705,#REF!,14,FALSE)</f>
        <v>#REF!</v>
      </c>
      <c r="N1705" s="103" t="e">
        <f>VLOOKUP($A1705,#REF!,15,FALSE)</f>
        <v>#REF!</v>
      </c>
      <c r="O1705" s="103" t="e">
        <f>VLOOKUP($A1705,#REF!,18,FALSE)</f>
        <v>#REF!</v>
      </c>
      <c r="P1705" s="93" t="e">
        <f>VLOOKUP($A1705,#REF!,41,FALSE)</f>
        <v>#REF!</v>
      </c>
      <c r="Q1705" s="115" t="e">
        <f>VLOOKUP(Revisión_Avance_Periodo!$L1705,#REF!,30,FALSE)</f>
        <v>#REF!</v>
      </c>
      <c r="R1705" s="116">
        <v>2019</v>
      </c>
      <c r="S1705" s="196">
        <v>43829</v>
      </c>
      <c r="T1705" s="124" t="s">
        <v>79</v>
      </c>
      <c r="U1705" s="440" t="e">
        <f>INDEX(#REF!,MATCH(Revisión_Avance_Periodo!$L1705,#REF!,0),MATCH(Revisión_Avance_Periodo!$T1705,#REF!,0))</f>
        <v>#REF!</v>
      </c>
      <c r="V1705" s="440" t="e">
        <f>INDEX(#REF!,MATCH(Revisión_Avance_Periodo!$L1705,#REF!,0),MATCH(Revisión_Avance_Periodo!$T1705,#REF!,0))</f>
        <v>#REF!</v>
      </c>
      <c r="W1705" s="118">
        <f>IFERROR((V1705/U1705),0)</f>
        <v>0</v>
      </c>
      <c r="X1705" s="124" t="str">
        <f>VLOOKUP(W1705,Tabla_Estado_Meta_OAP_2019[#All],3,TRUE)</f>
        <v>Por Ejecutar</v>
      </c>
      <c r="Y1705" s="164" t="e">
        <f>SUBTOTAL(9,$U$206:$U1705)</f>
        <v>#REF!</v>
      </c>
      <c r="Z1705" s="158" t="e">
        <f>SUBTOTAL(9,$V$206:$V1705)</f>
        <v>#REF!</v>
      </c>
      <c r="AA1705" s="159">
        <f>IFERROR(+Revisión_Avance_Periodo!$Z1705/Revisión_Avance_Periodo!$Y1705,0)</f>
        <v>0</v>
      </c>
      <c r="AB1705" s="126"/>
      <c r="AC1705" s="127"/>
      <c r="AD1705" s="125"/>
      <c r="AE1705" s="125"/>
      <c r="AF1705" s="128"/>
      <c r="AG1705" s="129"/>
      <c r="AH1705" s="164" t="e">
        <f>SUBTOTAL(9,$U$1694:$U1705)</f>
        <v>#REF!</v>
      </c>
      <c r="AI1705" s="158" t="e">
        <f>SUBTOTAL(9,$V$1694:$V1705)</f>
        <v>#REF!</v>
      </c>
      <c r="AJ1705" s="159">
        <f>IFERROR(+Revisión_Avance_Periodo!$Z1705/Revisión_Avance_Periodo!$Y1705,0)</f>
        <v>0</v>
      </c>
      <c r="AK1705" s="126"/>
      <c r="AL1705" s="127"/>
      <c r="AM1705" s="125"/>
      <c r="AN1705" s="125"/>
      <c r="AO1705" s="128"/>
      <c r="AP1705" s="129"/>
    </row>
    <row r="1706" spans="1:42" x14ac:dyDescent="0.25">
      <c r="A1706" s="92">
        <v>145</v>
      </c>
      <c r="B1706" s="435" t="e">
        <f>CONCATENATE(Revisión_Avance_Periodo!$D1706,";",Revisión_Avance_Periodo!$F1706,";",Revisión_Avance_Periodo!$L1706)</f>
        <v>#REF!</v>
      </c>
      <c r="C1706" s="435" t="e">
        <f t="shared" si="129"/>
        <v>#REF!</v>
      </c>
      <c r="D1706" s="114" t="e">
        <f>VLOOKUP($A1706,#REF!,3,FALSE)</f>
        <v>#REF!</v>
      </c>
      <c r="E1706" s="436" t="e">
        <f>VLOOKUP($A1706,#REF!,4,FALSE)</f>
        <v>#REF!</v>
      </c>
      <c r="F1706" s="102" t="e">
        <f>VLOOKUP($A1706,#REF!,5,FALSE)</f>
        <v>#REF!</v>
      </c>
      <c r="G1706" s="93" t="e">
        <f>VLOOKUP($A1706,#REF!,8,FALSE)</f>
        <v>#REF!</v>
      </c>
      <c r="H1706" s="93" t="e">
        <f>VLOOKUP($A1706,#REF!,7,FALSE)</f>
        <v>#REF!</v>
      </c>
      <c r="I1706" s="438" t="e">
        <f>VLOOKUP($A1706,#REF!,10,FALSE)</f>
        <v>#REF!</v>
      </c>
      <c r="J1706" s="93" t="e">
        <f>VLOOKUP($A1706,#REF!,11,FALSE)</f>
        <v>#REF!</v>
      </c>
      <c r="K1706" s="114" t="e">
        <f>VLOOKUP($A1706,#REF!,12,FALSE)</f>
        <v>#REF!</v>
      </c>
      <c r="L1706" s="93" t="e">
        <f>VLOOKUP($A1706,#REF!,13,FALSE)</f>
        <v>#REF!</v>
      </c>
      <c r="M1706" s="438" t="e">
        <f>VLOOKUP($A1706,#REF!,14,FALSE)</f>
        <v>#REF!</v>
      </c>
      <c r="N1706" s="102" t="e">
        <f>VLOOKUP($A1706,#REF!,15,FALSE)</f>
        <v>#REF!</v>
      </c>
      <c r="O1706" s="102" t="e">
        <f>VLOOKUP($A1706,#REF!,18,FALSE)</f>
        <v>#REF!</v>
      </c>
      <c r="P1706" s="93" t="e">
        <f>VLOOKUP($A1706,#REF!,41,FALSE)</f>
        <v>#REF!</v>
      </c>
      <c r="Q1706" s="115" t="e">
        <f>VLOOKUP(Revisión_Avance_Periodo!$L1706,#REF!,30,FALSE)</f>
        <v>#REF!</v>
      </c>
      <c r="R1706" s="116">
        <v>2019</v>
      </c>
      <c r="S1706" s="196">
        <v>43495</v>
      </c>
      <c r="T1706" s="116" t="s">
        <v>68</v>
      </c>
      <c r="U1706" s="117" t="e">
        <f>INDEX(#REF!,MATCH(Revisión_Avance_Periodo!$L1706,#REF!,0),MATCH(Revisión_Avance_Periodo!$T1706,#REF!,0))</f>
        <v>#REF!</v>
      </c>
      <c r="V1706" s="117" t="e">
        <f>INDEX(#REF!,MATCH(Revisión_Avance_Periodo!$L1706,#REF!,0),MATCH(Revisión_Avance_Periodo!$T1706,#REF!,0))</f>
        <v>#REF!</v>
      </c>
      <c r="W1706" s="118">
        <f>IFERROR((V1706/U1706),0)</f>
        <v>0</v>
      </c>
      <c r="X1706" s="116" t="str">
        <f>VLOOKUP(W1706,Tabla_Estado_Meta_OAP_2019[#All],3,TRUE)</f>
        <v>Por Ejecutar</v>
      </c>
      <c r="Y1706" s="148" t="e">
        <f>SUBTOTAL(9,$U$206:$U1706)</f>
        <v>#REF!</v>
      </c>
      <c r="Z1706" s="162" t="e">
        <f>SUBTOTAL(9,$V$206:$V1706)</f>
        <v>#REF!</v>
      </c>
      <c r="AA1706" s="162">
        <f>IFERROR(+Revisión_Avance_Periodo!$Z1706/Revisión_Avance_Periodo!$Y1706,0)</f>
        <v>0</v>
      </c>
      <c r="AB1706" s="120" t="e">
        <f>SUBTOTAL(9,U1706:U1717)</f>
        <v>#REF!</v>
      </c>
      <c r="AC1706" s="119" t="e">
        <f>SUBTOTAL(9,V1706:V1717)</f>
        <v>#REF!</v>
      </c>
      <c r="AD1706" s="119" t="e">
        <f>+AC1706/AB1706</f>
        <v>#REF!</v>
      </c>
      <c r="AE1706" s="119" t="e">
        <f>100%-Revisión_Avance_Periodo!$AD1706</f>
        <v>#REF!</v>
      </c>
      <c r="AF1706" s="121" t="e">
        <f>VLOOKUP(AD1706,Tabla_Estado_Meta_OAP_2019[],3,TRUE)</f>
        <v>#REF!</v>
      </c>
      <c r="AG1706" s="122" t="e">
        <f>Revisión_Avance_Periodo!$AD1706*Revisión_Avance_Periodo!$Q1706</f>
        <v>#REF!</v>
      </c>
      <c r="AH1706" s="148" t="e">
        <f>SUBTOTAL(9,$U$1706:$U1706)</f>
        <v>#REF!</v>
      </c>
      <c r="AI1706" s="162" t="e">
        <f>SUBTOTAL(9,$V$1706:$V1706)</f>
        <v>#REF!</v>
      </c>
      <c r="AJ1706" s="162">
        <f>IFERROR(+Revisión_Avance_Periodo!$Z1706/Revisión_Avance_Periodo!$Y1706,0)</f>
        <v>0</v>
      </c>
      <c r="AK1706" s="120" t="e">
        <f>SUBTOTAL(9,AD1706:AD1717)</f>
        <v>#REF!</v>
      </c>
      <c r="AL1706" s="119" t="e">
        <f>SUBTOTAL(9,AE1706:AE1717)</f>
        <v>#REF!</v>
      </c>
      <c r="AM1706" s="119" t="e">
        <f>+AL1706/AK1706</f>
        <v>#REF!</v>
      </c>
      <c r="AN1706" s="119" t="e">
        <f>100%-Revisión_Avance_Periodo!$AD1706</f>
        <v>#REF!</v>
      </c>
      <c r="AO1706" s="121" t="e">
        <f>VLOOKUP(AM1706,Tabla_Estado_Meta_OAP_2019[],3,TRUE)</f>
        <v>#REF!</v>
      </c>
      <c r="AP1706" s="122" t="e">
        <f>Revisión_Avance_Periodo!$AD1706*Revisión_Avance_Periodo!$Q1706</f>
        <v>#REF!</v>
      </c>
    </row>
    <row r="1707" spans="1:42" x14ac:dyDescent="0.25">
      <c r="A1707" s="97">
        <v>145</v>
      </c>
      <c r="B1707" s="435" t="e">
        <f>CONCATENATE(Revisión_Avance_Periodo!$D1707,";",Revisión_Avance_Periodo!$F1707,";",Revisión_Avance_Periodo!$L1707)</f>
        <v>#REF!</v>
      </c>
      <c r="C1707" s="435" t="e">
        <f t="shared" si="129"/>
        <v>#REF!</v>
      </c>
      <c r="D1707" s="123" t="e">
        <f>VLOOKUP($A1707,#REF!,3,FALSE)</f>
        <v>#REF!</v>
      </c>
      <c r="E1707" s="436" t="e">
        <f>VLOOKUP($A1707,#REF!,4,FALSE)</f>
        <v>#REF!</v>
      </c>
      <c r="F1707" s="103" t="e">
        <f>VLOOKUP($A1707,#REF!,5,FALSE)</f>
        <v>#REF!</v>
      </c>
      <c r="G1707" s="98" t="e">
        <f>VLOOKUP($A1707,#REF!,8,FALSE)</f>
        <v>#REF!</v>
      </c>
      <c r="H1707" s="93" t="e">
        <f>VLOOKUP($A1707,#REF!,7,FALSE)</f>
        <v>#REF!</v>
      </c>
      <c r="I1707" s="438" t="e">
        <f>VLOOKUP($A1707,#REF!,10,FALSE)</f>
        <v>#REF!</v>
      </c>
      <c r="J1707" s="98" t="e">
        <f>VLOOKUP($A1707,#REF!,11,FALSE)</f>
        <v>#REF!</v>
      </c>
      <c r="K1707" s="114" t="e">
        <f>VLOOKUP($A1707,#REF!,12,FALSE)</f>
        <v>#REF!</v>
      </c>
      <c r="L1707" s="98" t="e">
        <f>VLOOKUP($A1707,#REF!,13,FALSE)</f>
        <v>#REF!</v>
      </c>
      <c r="M1707" s="438" t="e">
        <f>VLOOKUP($A1707,#REF!,14,FALSE)</f>
        <v>#REF!</v>
      </c>
      <c r="N1707" s="103" t="e">
        <f>VLOOKUP($A1707,#REF!,15,FALSE)</f>
        <v>#REF!</v>
      </c>
      <c r="O1707" s="103" t="e">
        <f>VLOOKUP($A1707,#REF!,18,FALSE)</f>
        <v>#REF!</v>
      </c>
      <c r="P1707" s="93" t="e">
        <f>VLOOKUP($A1707,#REF!,41,FALSE)</f>
        <v>#REF!</v>
      </c>
      <c r="Q1707" s="115" t="e">
        <f>VLOOKUP(Revisión_Avance_Periodo!$L1707,#REF!,30,FALSE)</f>
        <v>#REF!</v>
      </c>
      <c r="R1707" s="116">
        <v>2019</v>
      </c>
      <c r="S1707" s="196">
        <v>43524</v>
      </c>
      <c r="T1707" s="124" t="s">
        <v>69</v>
      </c>
      <c r="U1707" s="117" t="e">
        <f>INDEX(#REF!,MATCH(Revisión_Avance_Periodo!$L1707,#REF!,0),MATCH(Revisión_Avance_Periodo!$T1707,#REF!,0))</f>
        <v>#REF!</v>
      </c>
      <c r="V1707" s="117" t="e">
        <f>INDEX(#REF!,MATCH(Revisión_Avance_Periodo!$L1707,#REF!,0),MATCH(Revisión_Avance_Periodo!$T1707,#REF!,0))</f>
        <v>#REF!</v>
      </c>
      <c r="W1707" s="130" t="e">
        <f>V1707/U1707</f>
        <v>#REF!</v>
      </c>
      <c r="X1707" s="124" t="e">
        <f>VLOOKUP(W1707,Tabla_Estado_Meta_OAP_2019[#All],3,TRUE)</f>
        <v>#REF!</v>
      </c>
      <c r="Y1707" s="150" t="e">
        <f>SUBTOTAL(9,$U$206:$U1707)</f>
        <v>#REF!</v>
      </c>
      <c r="Z1707" s="159" t="e">
        <f>SUBTOTAL(9,$V$206:$V1707)</f>
        <v>#REF!</v>
      </c>
      <c r="AA1707" s="159">
        <f>IFERROR(+Revisión_Avance_Periodo!$Z1707/Revisión_Avance_Periodo!$Y1707,0)</f>
        <v>0</v>
      </c>
      <c r="AB1707" s="126"/>
      <c r="AC1707" s="127"/>
      <c r="AD1707" s="125"/>
      <c r="AE1707" s="125"/>
      <c r="AF1707" s="128"/>
      <c r="AG1707" s="129"/>
      <c r="AH1707" s="150" t="e">
        <f>SUBTOTAL(9,$U$1706:$U1707)</f>
        <v>#REF!</v>
      </c>
      <c r="AI1707" s="159" t="e">
        <f>SUBTOTAL(9,$V$1706:$V1707)</f>
        <v>#REF!</v>
      </c>
      <c r="AJ1707" s="159">
        <f>IFERROR(+Revisión_Avance_Periodo!$Z1707/Revisión_Avance_Periodo!$Y1707,0)</f>
        <v>0</v>
      </c>
      <c r="AK1707" s="126"/>
      <c r="AL1707" s="127"/>
      <c r="AM1707" s="125"/>
      <c r="AN1707" s="125"/>
      <c r="AO1707" s="128"/>
      <c r="AP1707" s="129"/>
    </row>
    <row r="1708" spans="1:42" x14ac:dyDescent="0.25">
      <c r="A1708" s="92">
        <v>145</v>
      </c>
      <c r="B1708" s="435" t="e">
        <f>CONCATENATE(Revisión_Avance_Periodo!$D1708,";",Revisión_Avance_Periodo!$F1708,";",Revisión_Avance_Periodo!$L1708)</f>
        <v>#REF!</v>
      </c>
      <c r="C1708" s="435" t="e">
        <f t="shared" si="129"/>
        <v>#REF!</v>
      </c>
      <c r="D1708" s="114" t="e">
        <f>VLOOKUP($A1708,#REF!,3,FALSE)</f>
        <v>#REF!</v>
      </c>
      <c r="E1708" s="436" t="e">
        <f>VLOOKUP($A1708,#REF!,4,FALSE)</f>
        <v>#REF!</v>
      </c>
      <c r="F1708" s="102" t="e">
        <f>VLOOKUP($A1708,#REF!,5,FALSE)</f>
        <v>#REF!</v>
      </c>
      <c r="G1708" s="93" t="e">
        <f>VLOOKUP($A1708,#REF!,8,FALSE)</f>
        <v>#REF!</v>
      </c>
      <c r="H1708" s="93" t="e">
        <f>VLOOKUP($A1708,#REF!,7,FALSE)</f>
        <v>#REF!</v>
      </c>
      <c r="I1708" s="438" t="e">
        <f>VLOOKUP($A1708,#REF!,10,FALSE)</f>
        <v>#REF!</v>
      </c>
      <c r="J1708" s="93" t="e">
        <f>VLOOKUP($A1708,#REF!,11,FALSE)</f>
        <v>#REF!</v>
      </c>
      <c r="K1708" s="114" t="e">
        <f>VLOOKUP($A1708,#REF!,12,FALSE)</f>
        <v>#REF!</v>
      </c>
      <c r="L1708" s="93" t="e">
        <f>VLOOKUP($A1708,#REF!,13,FALSE)</f>
        <v>#REF!</v>
      </c>
      <c r="M1708" s="438" t="e">
        <f>VLOOKUP($A1708,#REF!,14,FALSE)</f>
        <v>#REF!</v>
      </c>
      <c r="N1708" s="102" t="e">
        <f>VLOOKUP($A1708,#REF!,15,FALSE)</f>
        <v>#REF!</v>
      </c>
      <c r="O1708" s="102" t="e">
        <f>VLOOKUP($A1708,#REF!,18,FALSE)</f>
        <v>#REF!</v>
      </c>
      <c r="P1708" s="93" t="e">
        <f>VLOOKUP($A1708,#REF!,41,FALSE)</f>
        <v>#REF!</v>
      </c>
      <c r="Q1708" s="115" t="e">
        <f>VLOOKUP(Revisión_Avance_Periodo!$L1708,#REF!,30,FALSE)</f>
        <v>#REF!</v>
      </c>
      <c r="R1708" s="116">
        <v>2019</v>
      </c>
      <c r="S1708" s="196">
        <v>43554</v>
      </c>
      <c r="T1708" s="116" t="s">
        <v>70</v>
      </c>
      <c r="U1708" s="117" t="e">
        <f>INDEX(#REF!,MATCH(Revisión_Avance_Periodo!$L1708,#REF!,0),MATCH(Revisión_Avance_Periodo!$T1708,#REF!,0))</f>
        <v>#REF!</v>
      </c>
      <c r="V1708" s="117" t="e">
        <f>INDEX(#REF!,MATCH(Revisión_Avance_Periodo!$L1708,#REF!,0),MATCH(Revisión_Avance_Periodo!$T1708,#REF!,0))</f>
        <v>#REF!</v>
      </c>
      <c r="W1708" s="130" t="e">
        <f>V1708/U1708</f>
        <v>#REF!</v>
      </c>
      <c r="X1708" s="116" t="e">
        <f>VLOOKUP(W1708,Tabla_Estado_Meta_OAP_2019[#All],3,TRUE)</f>
        <v>#REF!</v>
      </c>
      <c r="Y1708" s="150" t="e">
        <f>SUBTOTAL(9,$U$206:$U1708)</f>
        <v>#REF!</v>
      </c>
      <c r="Z1708" s="159" t="e">
        <f>SUBTOTAL(9,$V$206:$V1708)</f>
        <v>#REF!</v>
      </c>
      <c r="AA1708" s="159">
        <f>IFERROR(+Revisión_Avance_Periodo!$Z1708/Revisión_Avance_Periodo!$Y1708,0)</f>
        <v>0</v>
      </c>
      <c r="AB1708" s="126"/>
      <c r="AC1708" s="127"/>
      <c r="AD1708" s="125"/>
      <c r="AE1708" s="125"/>
      <c r="AF1708" s="128"/>
      <c r="AG1708" s="129"/>
      <c r="AH1708" s="150" t="e">
        <f>SUBTOTAL(9,$U$1706:$U1708)</f>
        <v>#REF!</v>
      </c>
      <c r="AI1708" s="159" t="e">
        <f>SUBTOTAL(9,$V$1706:$V1708)</f>
        <v>#REF!</v>
      </c>
      <c r="AJ1708" s="159">
        <f>IFERROR(+Revisión_Avance_Periodo!$Z1708/Revisión_Avance_Periodo!$Y1708,0)</f>
        <v>0</v>
      </c>
      <c r="AK1708" s="126"/>
      <c r="AL1708" s="127"/>
      <c r="AM1708" s="125"/>
      <c r="AN1708" s="125"/>
      <c r="AO1708" s="128"/>
      <c r="AP1708" s="129"/>
    </row>
    <row r="1709" spans="1:42" x14ac:dyDescent="0.25">
      <c r="A1709" s="97">
        <v>145</v>
      </c>
      <c r="B1709" s="435" t="e">
        <f>CONCATENATE(Revisión_Avance_Periodo!$D1709,";",Revisión_Avance_Periodo!$F1709,";",Revisión_Avance_Periodo!$L1709)</f>
        <v>#REF!</v>
      </c>
      <c r="C1709" s="435" t="e">
        <f t="shared" si="129"/>
        <v>#REF!</v>
      </c>
      <c r="D1709" s="123" t="e">
        <f>VLOOKUP($A1709,#REF!,3,FALSE)</f>
        <v>#REF!</v>
      </c>
      <c r="E1709" s="436" t="e">
        <f>VLOOKUP($A1709,#REF!,4,FALSE)</f>
        <v>#REF!</v>
      </c>
      <c r="F1709" s="103" t="e">
        <f>VLOOKUP($A1709,#REF!,5,FALSE)</f>
        <v>#REF!</v>
      </c>
      <c r="G1709" s="98" t="e">
        <f>VLOOKUP($A1709,#REF!,8,FALSE)</f>
        <v>#REF!</v>
      </c>
      <c r="H1709" s="93" t="e">
        <f>VLOOKUP($A1709,#REF!,7,FALSE)</f>
        <v>#REF!</v>
      </c>
      <c r="I1709" s="438" t="e">
        <f>VLOOKUP($A1709,#REF!,10,FALSE)</f>
        <v>#REF!</v>
      </c>
      <c r="J1709" s="98" t="e">
        <f>VLOOKUP($A1709,#REF!,11,FALSE)</f>
        <v>#REF!</v>
      </c>
      <c r="K1709" s="114" t="e">
        <f>VLOOKUP($A1709,#REF!,12,FALSE)</f>
        <v>#REF!</v>
      </c>
      <c r="L1709" s="98" t="e">
        <f>VLOOKUP($A1709,#REF!,13,FALSE)</f>
        <v>#REF!</v>
      </c>
      <c r="M1709" s="438" t="e">
        <f>VLOOKUP($A1709,#REF!,14,FALSE)</f>
        <v>#REF!</v>
      </c>
      <c r="N1709" s="103" t="e">
        <f>VLOOKUP($A1709,#REF!,15,FALSE)</f>
        <v>#REF!</v>
      </c>
      <c r="O1709" s="103" t="e">
        <f>VLOOKUP($A1709,#REF!,18,FALSE)</f>
        <v>#REF!</v>
      </c>
      <c r="P1709" s="93" t="e">
        <f>VLOOKUP($A1709,#REF!,41,FALSE)</f>
        <v>#REF!</v>
      </c>
      <c r="Q1709" s="115" t="e">
        <f>VLOOKUP(Revisión_Avance_Periodo!$L1709,#REF!,30,FALSE)</f>
        <v>#REF!</v>
      </c>
      <c r="R1709" s="116">
        <v>2019</v>
      </c>
      <c r="S1709" s="196">
        <v>43585</v>
      </c>
      <c r="T1709" s="124" t="s">
        <v>71</v>
      </c>
      <c r="U1709" s="117" t="e">
        <f>INDEX(#REF!,MATCH(Revisión_Avance_Periodo!$L1709,#REF!,0),MATCH(Revisión_Avance_Periodo!$T1709,#REF!,0))</f>
        <v>#REF!</v>
      </c>
      <c r="V1709" s="117" t="e">
        <f>INDEX(#REF!,MATCH(Revisión_Avance_Periodo!$L1709,#REF!,0),MATCH(Revisión_Avance_Periodo!$T1709,#REF!,0))</f>
        <v>#REF!</v>
      </c>
      <c r="W1709" s="130" t="e">
        <f>V1709/U1709</f>
        <v>#REF!</v>
      </c>
      <c r="X1709" s="124" t="e">
        <f>VLOOKUP(W1709,Tabla_Estado_Meta_OAP_2019[#All],3,TRUE)</f>
        <v>#REF!</v>
      </c>
      <c r="Y1709" s="150" t="e">
        <f>SUBTOTAL(9,$U$206:$U1709)</f>
        <v>#REF!</v>
      </c>
      <c r="Z1709" s="159" t="e">
        <f>SUBTOTAL(9,$V$206:$V1709)</f>
        <v>#REF!</v>
      </c>
      <c r="AA1709" s="159">
        <f>IFERROR(+Revisión_Avance_Periodo!$Z1709/Revisión_Avance_Periodo!$Y1709,0)</f>
        <v>0</v>
      </c>
      <c r="AB1709" s="126"/>
      <c r="AC1709" s="127"/>
      <c r="AD1709" s="125"/>
      <c r="AE1709" s="125"/>
      <c r="AF1709" s="128"/>
      <c r="AG1709" s="129"/>
      <c r="AH1709" s="150" t="e">
        <f>SUBTOTAL(9,$U$1706:$U1709)</f>
        <v>#REF!</v>
      </c>
      <c r="AI1709" s="159" t="e">
        <f>SUBTOTAL(9,$V$1706:$V1709)</f>
        <v>#REF!</v>
      </c>
      <c r="AJ1709" s="159">
        <f>IFERROR(+Revisión_Avance_Periodo!$Z1709/Revisión_Avance_Periodo!$Y1709,0)</f>
        <v>0</v>
      </c>
      <c r="AK1709" s="126"/>
      <c r="AL1709" s="127"/>
      <c r="AM1709" s="125"/>
      <c r="AN1709" s="125"/>
      <c r="AO1709" s="128"/>
      <c r="AP1709" s="129"/>
    </row>
    <row r="1710" spans="1:42" x14ac:dyDescent="0.25">
      <c r="A1710" s="92">
        <v>145</v>
      </c>
      <c r="B1710" s="435" t="e">
        <f>CONCATENATE(Revisión_Avance_Periodo!$D1710,";",Revisión_Avance_Periodo!$F1710,";",Revisión_Avance_Periodo!$L1710)</f>
        <v>#REF!</v>
      </c>
      <c r="C1710" s="435" t="e">
        <f t="shared" si="129"/>
        <v>#REF!</v>
      </c>
      <c r="D1710" s="114" t="e">
        <f>VLOOKUP($A1710,#REF!,3,FALSE)</f>
        <v>#REF!</v>
      </c>
      <c r="E1710" s="436" t="e">
        <f>VLOOKUP($A1710,#REF!,4,FALSE)</f>
        <v>#REF!</v>
      </c>
      <c r="F1710" s="102" t="e">
        <f>VLOOKUP($A1710,#REF!,5,FALSE)</f>
        <v>#REF!</v>
      </c>
      <c r="G1710" s="93" t="e">
        <f>VLOOKUP($A1710,#REF!,8,FALSE)</f>
        <v>#REF!</v>
      </c>
      <c r="H1710" s="93" t="e">
        <f>VLOOKUP($A1710,#REF!,7,FALSE)</f>
        <v>#REF!</v>
      </c>
      <c r="I1710" s="438" t="e">
        <f>VLOOKUP($A1710,#REF!,10,FALSE)</f>
        <v>#REF!</v>
      </c>
      <c r="J1710" s="93" t="e">
        <f>VLOOKUP($A1710,#REF!,11,FALSE)</f>
        <v>#REF!</v>
      </c>
      <c r="K1710" s="114" t="e">
        <f>VLOOKUP($A1710,#REF!,12,FALSE)</f>
        <v>#REF!</v>
      </c>
      <c r="L1710" s="93" t="e">
        <f>VLOOKUP($A1710,#REF!,13,FALSE)</f>
        <v>#REF!</v>
      </c>
      <c r="M1710" s="438" t="e">
        <f>VLOOKUP($A1710,#REF!,14,FALSE)</f>
        <v>#REF!</v>
      </c>
      <c r="N1710" s="102" t="e">
        <f>VLOOKUP($A1710,#REF!,15,FALSE)</f>
        <v>#REF!</v>
      </c>
      <c r="O1710" s="102" t="e">
        <f>VLOOKUP($A1710,#REF!,18,FALSE)</f>
        <v>#REF!</v>
      </c>
      <c r="P1710" s="93" t="e">
        <f>VLOOKUP($A1710,#REF!,41,FALSE)</f>
        <v>#REF!</v>
      </c>
      <c r="Q1710" s="115" t="e">
        <f>VLOOKUP(Revisión_Avance_Periodo!$L1710,#REF!,30,FALSE)</f>
        <v>#REF!</v>
      </c>
      <c r="R1710" s="116">
        <v>2019</v>
      </c>
      <c r="S1710" s="196">
        <v>43615</v>
      </c>
      <c r="T1710" s="116" t="s">
        <v>72</v>
      </c>
      <c r="U1710" s="117" t="e">
        <f>INDEX(#REF!,MATCH(Revisión_Avance_Periodo!$L1710,#REF!,0),MATCH(Revisión_Avance_Periodo!$T1710,#REF!,0))</f>
        <v>#REF!</v>
      </c>
      <c r="V1710" s="117" t="e">
        <f>INDEX(#REF!,MATCH(Revisión_Avance_Periodo!$L1710,#REF!,0),MATCH(Revisión_Avance_Periodo!$T1710,#REF!,0))</f>
        <v>#REF!</v>
      </c>
      <c r="W1710" s="118">
        <f>IFERROR((V1710/U1710),0)</f>
        <v>0</v>
      </c>
      <c r="X1710" s="116" t="str">
        <f>VLOOKUP(W1710,Tabla_Estado_Meta_OAP_2019[#All],3,TRUE)</f>
        <v>Por Ejecutar</v>
      </c>
      <c r="Y1710" s="150" t="e">
        <f>SUBTOTAL(9,$U$206:$U1710)</f>
        <v>#REF!</v>
      </c>
      <c r="Z1710" s="159" t="e">
        <f>SUBTOTAL(9,$V$206:$V1710)</f>
        <v>#REF!</v>
      </c>
      <c r="AA1710" s="159">
        <f>IFERROR(+Revisión_Avance_Periodo!$Z1710/Revisión_Avance_Periodo!$Y1710,0)</f>
        <v>0</v>
      </c>
      <c r="AB1710" s="126"/>
      <c r="AC1710" s="127"/>
      <c r="AD1710" s="125"/>
      <c r="AE1710" s="125"/>
      <c r="AF1710" s="128"/>
      <c r="AG1710" s="129"/>
      <c r="AH1710" s="150" t="e">
        <f>SUBTOTAL(9,$U$1706:$U1710)</f>
        <v>#REF!</v>
      </c>
      <c r="AI1710" s="159" t="e">
        <f>SUBTOTAL(9,$V$1706:$V1710)</f>
        <v>#REF!</v>
      </c>
      <c r="AJ1710" s="159">
        <f>IFERROR(+Revisión_Avance_Periodo!$Z1710/Revisión_Avance_Periodo!$Y1710,0)</f>
        <v>0</v>
      </c>
      <c r="AK1710" s="126"/>
      <c r="AL1710" s="127"/>
      <c r="AM1710" s="125"/>
      <c r="AN1710" s="125"/>
      <c r="AO1710" s="128"/>
      <c r="AP1710" s="129"/>
    </row>
    <row r="1711" spans="1:42" x14ac:dyDescent="0.25">
      <c r="A1711" s="97">
        <v>145</v>
      </c>
      <c r="B1711" s="435" t="e">
        <f>CONCATENATE(Revisión_Avance_Periodo!$D1711,";",Revisión_Avance_Periodo!$F1711,";",Revisión_Avance_Periodo!$L1711)</f>
        <v>#REF!</v>
      </c>
      <c r="C1711" s="435" t="e">
        <f t="shared" si="129"/>
        <v>#REF!</v>
      </c>
      <c r="D1711" s="123" t="e">
        <f>VLOOKUP($A1711,#REF!,3,FALSE)</f>
        <v>#REF!</v>
      </c>
      <c r="E1711" s="436" t="e">
        <f>VLOOKUP($A1711,#REF!,4,FALSE)</f>
        <v>#REF!</v>
      </c>
      <c r="F1711" s="103" t="e">
        <f>VLOOKUP($A1711,#REF!,5,FALSE)</f>
        <v>#REF!</v>
      </c>
      <c r="G1711" s="98" t="e">
        <f>VLOOKUP($A1711,#REF!,8,FALSE)</f>
        <v>#REF!</v>
      </c>
      <c r="H1711" s="93" t="e">
        <f>VLOOKUP($A1711,#REF!,7,FALSE)</f>
        <v>#REF!</v>
      </c>
      <c r="I1711" s="438" t="e">
        <f>VLOOKUP($A1711,#REF!,10,FALSE)</f>
        <v>#REF!</v>
      </c>
      <c r="J1711" s="98" t="e">
        <f>VLOOKUP($A1711,#REF!,11,FALSE)</f>
        <v>#REF!</v>
      </c>
      <c r="K1711" s="114" t="e">
        <f>VLOOKUP($A1711,#REF!,12,FALSE)</f>
        <v>#REF!</v>
      </c>
      <c r="L1711" s="98" t="e">
        <f>VLOOKUP($A1711,#REF!,13,FALSE)</f>
        <v>#REF!</v>
      </c>
      <c r="M1711" s="438" t="e">
        <f>VLOOKUP($A1711,#REF!,14,FALSE)</f>
        <v>#REF!</v>
      </c>
      <c r="N1711" s="103" t="e">
        <f>VLOOKUP($A1711,#REF!,15,FALSE)</f>
        <v>#REF!</v>
      </c>
      <c r="O1711" s="103" t="e">
        <f>VLOOKUP($A1711,#REF!,18,FALSE)</f>
        <v>#REF!</v>
      </c>
      <c r="P1711" s="93" t="e">
        <f>VLOOKUP($A1711,#REF!,41,FALSE)</f>
        <v>#REF!</v>
      </c>
      <c r="Q1711" s="115" t="e">
        <f>VLOOKUP(Revisión_Avance_Periodo!$L1711,#REF!,30,FALSE)</f>
        <v>#REF!</v>
      </c>
      <c r="R1711" s="116">
        <v>2019</v>
      </c>
      <c r="S1711" s="196">
        <v>43646</v>
      </c>
      <c r="T1711" s="124" t="s">
        <v>73</v>
      </c>
      <c r="U1711" s="117" t="e">
        <f>INDEX(#REF!,MATCH(Revisión_Avance_Periodo!$L1711,#REF!,0),MATCH(Revisión_Avance_Periodo!$T1711,#REF!,0))</f>
        <v>#REF!</v>
      </c>
      <c r="V1711" s="117" t="e">
        <f>INDEX(#REF!,MATCH(Revisión_Avance_Periodo!$L1711,#REF!,0),MATCH(Revisión_Avance_Periodo!$T1711,#REF!,0))</f>
        <v>#REF!</v>
      </c>
      <c r="W1711" s="130" t="e">
        <f>V1711/U1711</f>
        <v>#REF!</v>
      </c>
      <c r="X1711" s="124" t="e">
        <f>VLOOKUP(W1711,Tabla_Estado_Meta_OAP_2019[#All],3,TRUE)</f>
        <v>#REF!</v>
      </c>
      <c r="Y1711" s="150" t="e">
        <f>SUBTOTAL(9,$U$206:$U1711)</f>
        <v>#REF!</v>
      </c>
      <c r="Z1711" s="159" t="e">
        <f>SUBTOTAL(9,$V$206:$V1711)</f>
        <v>#REF!</v>
      </c>
      <c r="AA1711" s="159">
        <f>IFERROR(+Revisión_Avance_Periodo!$Z1711/Revisión_Avance_Periodo!$Y1711,0)</f>
        <v>0</v>
      </c>
      <c r="AB1711" s="126"/>
      <c r="AC1711" s="127"/>
      <c r="AD1711" s="125"/>
      <c r="AE1711" s="125"/>
      <c r="AF1711" s="128"/>
      <c r="AG1711" s="129"/>
      <c r="AH1711" s="150" t="e">
        <f>SUBTOTAL(9,$U$1706:$U1711)</f>
        <v>#REF!</v>
      </c>
      <c r="AI1711" s="159" t="e">
        <f>SUBTOTAL(9,$V$1706:$V1711)</f>
        <v>#REF!</v>
      </c>
      <c r="AJ1711" s="159">
        <f>IFERROR(+Revisión_Avance_Periodo!$Z1711/Revisión_Avance_Periodo!$Y1711,0)</f>
        <v>0</v>
      </c>
      <c r="AK1711" s="126"/>
      <c r="AL1711" s="127"/>
      <c r="AM1711" s="125"/>
      <c r="AN1711" s="125"/>
      <c r="AO1711" s="128"/>
      <c r="AP1711" s="129"/>
    </row>
    <row r="1712" spans="1:42" x14ac:dyDescent="0.25">
      <c r="A1712" s="92">
        <v>145</v>
      </c>
      <c r="B1712" s="435" t="e">
        <f>CONCATENATE(Revisión_Avance_Periodo!$D1712,";",Revisión_Avance_Periodo!$F1712,";",Revisión_Avance_Periodo!$L1712)</f>
        <v>#REF!</v>
      </c>
      <c r="C1712" s="435" t="e">
        <f t="shared" si="129"/>
        <v>#REF!</v>
      </c>
      <c r="D1712" s="114" t="e">
        <f>VLOOKUP($A1712,#REF!,3,FALSE)</f>
        <v>#REF!</v>
      </c>
      <c r="E1712" s="436" t="e">
        <f>VLOOKUP($A1712,#REF!,4,FALSE)</f>
        <v>#REF!</v>
      </c>
      <c r="F1712" s="102" t="e">
        <f>VLOOKUP($A1712,#REF!,5,FALSE)</f>
        <v>#REF!</v>
      </c>
      <c r="G1712" s="93" t="e">
        <f>VLOOKUP($A1712,#REF!,8,FALSE)</f>
        <v>#REF!</v>
      </c>
      <c r="H1712" s="93" t="e">
        <f>VLOOKUP($A1712,#REF!,7,FALSE)</f>
        <v>#REF!</v>
      </c>
      <c r="I1712" s="438" t="e">
        <f>VLOOKUP($A1712,#REF!,10,FALSE)</f>
        <v>#REF!</v>
      </c>
      <c r="J1712" s="93" t="e">
        <f>VLOOKUP($A1712,#REF!,11,FALSE)</f>
        <v>#REF!</v>
      </c>
      <c r="K1712" s="114" t="e">
        <f>VLOOKUP($A1712,#REF!,12,FALSE)</f>
        <v>#REF!</v>
      </c>
      <c r="L1712" s="93" t="e">
        <f>VLOOKUP($A1712,#REF!,13,FALSE)</f>
        <v>#REF!</v>
      </c>
      <c r="M1712" s="438" t="e">
        <f>VLOOKUP($A1712,#REF!,14,FALSE)</f>
        <v>#REF!</v>
      </c>
      <c r="N1712" s="102" t="e">
        <f>VLOOKUP($A1712,#REF!,15,FALSE)</f>
        <v>#REF!</v>
      </c>
      <c r="O1712" s="102" t="e">
        <f>VLOOKUP($A1712,#REF!,18,FALSE)</f>
        <v>#REF!</v>
      </c>
      <c r="P1712" s="93" t="e">
        <f>VLOOKUP($A1712,#REF!,41,FALSE)</f>
        <v>#REF!</v>
      </c>
      <c r="Q1712" s="115" t="e">
        <f>VLOOKUP(Revisión_Avance_Periodo!$L1712,#REF!,30,FALSE)</f>
        <v>#REF!</v>
      </c>
      <c r="R1712" s="116">
        <v>2019</v>
      </c>
      <c r="S1712" s="196">
        <v>43676</v>
      </c>
      <c r="T1712" s="116" t="s">
        <v>74</v>
      </c>
      <c r="U1712" s="117" t="e">
        <f>INDEX(#REF!,MATCH(Revisión_Avance_Periodo!$L1712,#REF!,0),MATCH(Revisión_Avance_Periodo!$T1712,#REF!,0))</f>
        <v>#REF!</v>
      </c>
      <c r="V1712" s="117" t="e">
        <f>INDEX(#REF!,MATCH(Revisión_Avance_Periodo!$L1712,#REF!,0),MATCH(Revisión_Avance_Periodo!$T1712,#REF!,0))</f>
        <v>#REF!</v>
      </c>
      <c r="W1712" s="118">
        <f t="shared" ref="W1712:W1719" si="132">IFERROR((V1712/U1712),0)</f>
        <v>0</v>
      </c>
      <c r="X1712" s="116" t="str">
        <f>VLOOKUP(W1712,Tabla_Estado_Meta_OAP_2019[#All],3,TRUE)</f>
        <v>Por Ejecutar</v>
      </c>
      <c r="Y1712" s="150" t="e">
        <f>SUBTOTAL(9,$U$206:$U1712)</f>
        <v>#REF!</v>
      </c>
      <c r="Z1712" s="159" t="e">
        <f>SUBTOTAL(9,$V$206:$V1712)</f>
        <v>#REF!</v>
      </c>
      <c r="AA1712" s="159">
        <f>IFERROR(+Revisión_Avance_Periodo!$Z1712/Revisión_Avance_Periodo!$Y1712,0)</f>
        <v>0</v>
      </c>
      <c r="AB1712" s="126"/>
      <c r="AC1712" s="127"/>
      <c r="AD1712" s="125"/>
      <c r="AE1712" s="125"/>
      <c r="AF1712" s="128"/>
      <c r="AG1712" s="129"/>
      <c r="AH1712" s="150" t="e">
        <f>SUBTOTAL(9,$U$1706:$U1712)</f>
        <v>#REF!</v>
      </c>
      <c r="AI1712" s="159" t="e">
        <f>SUBTOTAL(9,$V$1706:$V1712)</f>
        <v>#REF!</v>
      </c>
      <c r="AJ1712" s="159">
        <f>IFERROR(+Revisión_Avance_Periodo!$Z1712/Revisión_Avance_Periodo!$Y1712,0)</f>
        <v>0</v>
      </c>
      <c r="AK1712" s="126"/>
      <c r="AL1712" s="127"/>
      <c r="AM1712" s="125"/>
      <c r="AN1712" s="125"/>
      <c r="AO1712" s="128"/>
      <c r="AP1712" s="129"/>
    </row>
    <row r="1713" spans="1:42" x14ac:dyDescent="0.25">
      <c r="A1713" s="97">
        <v>145</v>
      </c>
      <c r="B1713" s="435" t="e">
        <f>CONCATENATE(Revisión_Avance_Periodo!$D1713,";",Revisión_Avance_Periodo!$F1713,";",Revisión_Avance_Periodo!$L1713)</f>
        <v>#REF!</v>
      </c>
      <c r="C1713" s="435" t="e">
        <f t="shared" si="129"/>
        <v>#REF!</v>
      </c>
      <c r="D1713" s="123" t="e">
        <f>VLOOKUP($A1713,#REF!,3,FALSE)</f>
        <v>#REF!</v>
      </c>
      <c r="E1713" s="436" t="e">
        <f>VLOOKUP($A1713,#REF!,4,FALSE)</f>
        <v>#REF!</v>
      </c>
      <c r="F1713" s="103" t="e">
        <f>VLOOKUP($A1713,#REF!,5,FALSE)</f>
        <v>#REF!</v>
      </c>
      <c r="G1713" s="98" t="e">
        <f>VLOOKUP($A1713,#REF!,8,FALSE)</f>
        <v>#REF!</v>
      </c>
      <c r="H1713" s="93" t="e">
        <f>VLOOKUP($A1713,#REF!,7,FALSE)</f>
        <v>#REF!</v>
      </c>
      <c r="I1713" s="438" t="e">
        <f>VLOOKUP($A1713,#REF!,10,FALSE)</f>
        <v>#REF!</v>
      </c>
      <c r="J1713" s="98" t="e">
        <f>VLOOKUP($A1713,#REF!,11,FALSE)</f>
        <v>#REF!</v>
      </c>
      <c r="K1713" s="114" t="e">
        <f>VLOOKUP($A1713,#REF!,12,FALSE)</f>
        <v>#REF!</v>
      </c>
      <c r="L1713" s="98" t="e">
        <f>VLOOKUP($A1713,#REF!,13,FALSE)</f>
        <v>#REF!</v>
      </c>
      <c r="M1713" s="438" t="e">
        <f>VLOOKUP($A1713,#REF!,14,FALSE)</f>
        <v>#REF!</v>
      </c>
      <c r="N1713" s="103" t="e">
        <f>VLOOKUP($A1713,#REF!,15,FALSE)</f>
        <v>#REF!</v>
      </c>
      <c r="O1713" s="103" t="e">
        <f>VLOOKUP($A1713,#REF!,18,FALSE)</f>
        <v>#REF!</v>
      </c>
      <c r="P1713" s="93" t="e">
        <f>VLOOKUP($A1713,#REF!,41,FALSE)</f>
        <v>#REF!</v>
      </c>
      <c r="Q1713" s="115" t="e">
        <f>VLOOKUP(Revisión_Avance_Periodo!$L1713,#REF!,30,FALSE)</f>
        <v>#REF!</v>
      </c>
      <c r="R1713" s="116">
        <v>2019</v>
      </c>
      <c r="S1713" s="196">
        <v>43707</v>
      </c>
      <c r="T1713" s="124" t="s">
        <v>75</v>
      </c>
      <c r="U1713" s="117" t="e">
        <f>INDEX(#REF!,MATCH(Revisión_Avance_Periodo!$L1713,#REF!,0),MATCH(Revisión_Avance_Periodo!$T1713,#REF!,0))</f>
        <v>#REF!</v>
      </c>
      <c r="V1713" s="117" t="e">
        <f>INDEX(#REF!,MATCH(Revisión_Avance_Periodo!$L1713,#REF!,0),MATCH(Revisión_Avance_Periodo!$T1713,#REF!,0))</f>
        <v>#REF!</v>
      </c>
      <c r="W1713" s="118">
        <f t="shared" si="132"/>
        <v>0</v>
      </c>
      <c r="X1713" s="124" t="str">
        <f>VLOOKUP(W1713,Tabla_Estado_Meta_OAP_2019[#All],3,TRUE)</f>
        <v>Por Ejecutar</v>
      </c>
      <c r="Y1713" s="150" t="e">
        <f>SUBTOTAL(9,$U$206:$U1713)</f>
        <v>#REF!</v>
      </c>
      <c r="Z1713" s="159" t="e">
        <f>SUBTOTAL(9,$V$206:$V1713)</f>
        <v>#REF!</v>
      </c>
      <c r="AA1713" s="159">
        <f>IFERROR(+Revisión_Avance_Periodo!$Z1713/Revisión_Avance_Periodo!$Y1713,0)</f>
        <v>0</v>
      </c>
      <c r="AB1713" s="126"/>
      <c r="AC1713" s="127"/>
      <c r="AD1713" s="125"/>
      <c r="AE1713" s="125"/>
      <c r="AF1713" s="128"/>
      <c r="AG1713" s="129"/>
      <c r="AH1713" s="150" t="e">
        <f>SUBTOTAL(9,$U$1706:$U1713)</f>
        <v>#REF!</v>
      </c>
      <c r="AI1713" s="159" t="e">
        <f>SUBTOTAL(9,$V$1706:$V1713)</f>
        <v>#REF!</v>
      </c>
      <c r="AJ1713" s="159">
        <f>IFERROR(+Revisión_Avance_Periodo!$Z1713/Revisión_Avance_Periodo!$Y1713,0)</f>
        <v>0</v>
      </c>
      <c r="AK1713" s="126"/>
      <c r="AL1713" s="127"/>
      <c r="AM1713" s="125"/>
      <c r="AN1713" s="125"/>
      <c r="AO1713" s="128"/>
      <c r="AP1713" s="129"/>
    </row>
    <row r="1714" spans="1:42" x14ac:dyDescent="0.25">
      <c r="A1714" s="92">
        <v>145</v>
      </c>
      <c r="B1714" s="435" t="e">
        <f>CONCATENATE(Revisión_Avance_Periodo!$D1714,";",Revisión_Avance_Periodo!$F1714,";",Revisión_Avance_Periodo!$L1714)</f>
        <v>#REF!</v>
      </c>
      <c r="C1714" s="435" t="e">
        <f t="shared" si="129"/>
        <v>#REF!</v>
      </c>
      <c r="D1714" s="114" t="e">
        <f>VLOOKUP($A1714,#REF!,3,FALSE)</f>
        <v>#REF!</v>
      </c>
      <c r="E1714" s="436" t="e">
        <f>VLOOKUP($A1714,#REF!,4,FALSE)</f>
        <v>#REF!</v>
      </c>
      <c r="F1714" s="102" t="e">
        <f>VLOOKUP($A1714,#REF!,5,FALSE)</f>
        <v>#REF!</v>
      </c>
      <c r="G1714" s="93" t="e">
        <f>VLOOKUP($A1714,#REF!,8,FALSE)</f>
        <v>#REF!</v>
      </c>
      <c r="H1714" s="93" t="e">
        <f>VLOOKUP($A1714,#REF!,7,FALSE)</f>
        <v>#REF!</v>
      </c>
      <c r="I1714" s="438" t="e">
        <f>VLOOKUP($A1714,#REF!,10,FALSE)</f>
        <v>#REF!</v>
      </c>
      <c r="J1714" s="93" t="e">
        <f>VLOOKUP($A1714,#REF!,11,FALSE)</f>
        <v>#REF!</v>
      </c>
      <c r="K1714" s="114" t="e">
        <f>VLOOKUP($A1714,#REF!,12,FALSE)</f>
        <v>#REF!</v>
      </c>
      <c r="L1714" s="93" t="e">
        <f>VLOOKUP($A1714,#REF!,13,FALSE)</f>
        <v>#REF!</v>
      </c>
      <c r="M1714" s="438" t="e">
        <f>VLOOKUP($A1714,#REF!,14,FALSE)</f>
        <v>#REF!</v>
      </c>
      <c r="N1714" s="102" t="e">
        <f>VLOOKUP($A1714,#REF!,15,FALSE)</f>
        <v>#REF!</v>
      </c>
      <c r="O1714" s="102" t="e">
        <f>VLOOKUP($A1714,#REF!,18,FALSE)</f>
        <v>#REF!</v>
      </c>
      <c r="P1714" s="93" t="e">
        <f>VLOOKUP($A1714,#REF!,41,FALSE)</f>
        <v>#REF!</v>
      </c>
      <c r="Q1714" s="115" t="e">
        <f>VLOOKUP(Revisión_Avance_Periodo!$L1714,#REF!,30,FALSE)</f>
        <v>#REF!</v>
      </c>
      <c r="R1714" s="116">
        <v>2019</v>
      </c>
      <c r="S1714" s="196">
        <v>43738</v>
      </c>
      <c r="T1714" s="116" t="s">
        <v>76</v>
      </c>
      <c r="U1714" s="117" t="e">
        <f>INDEX(#REF!,MATCH(Revisión_Avance_Periodo!$L1714,#REF!,0),MATCH(Revisión_Avance_Periodo!$T1714,#REF!,0))</f>
        <v>#REF!</v>
      </c>
      <c r="V1714" s="117" t="e">
        <f>INDEX(#REF!,MATCH(Revisión_Avance_Periodo!$L1714,#REF!,0),MATCH(Revisión_Avance_Periodo!$T1714,#REF!,0))</f>
        <v>#REF!</v>
      </c>
      <c r="W1714" s="118">
        <f t="shared" si="132"/>
        <v>0</v>
      </c>
      <c r="X1714" s="116" t="str">
        <f>VLOOKUP(W1714,Tabla_Estado_Meta_OAP_2019[#All],3,TRUE)</f>
        <v>Por Ejecutar</v>
      </c>
      <c r="Y1714" s="150" t="e">
        <f>SUBTOTAL(9,$U$206:$U1714)</f>
        <v>#REF!</v>
      </c>
      <c r="Z1714" s="159" t="e">
        <f>SUBTOTAL(9,$V$206:$V1714)</f>
        <v>#REF!</v>
      </c>
      <c r="AA1714" s="159">
        <f>IFERROR(+Revisión_Avance_Periodo!$Z1714/Revisión_Avance_Periodo!$Y1714,0)</f>
        <v>0</v>
      </c>
      <c r="AB1714" s="126"/>
      <c r="AC1714" s="127"/>
      <c r="AD1714" s="125"/>
      <c r="AE1714" s="125"/>
      <c r="AF1714" s="128"/>
      <c r="AG1714" s="129"/>
      <c r="AH1714" s="150" t="e">
        <f>SUBTOTAL(9,$U$1706:$U1714)</f>
        <v>#REF!</v>
      </c>
      <c r="AI1714" s="159" t="e">
        <f>SUBTOTAL(9,$V$1706:$V1714)</f>
        <v>#REF!</v>
      </c>
      <c r="AJ1714" s="159">
        <f>IFERROR(+Revisión_Avance_Periodo!$Z1714/Revisión_Avance_Periodo!$Y1714,0)</f>
        <v>0</v>
      </c>
      <c r="AK1714" s="126"/>
      <c r="AL1714" s="127"/>
      <c r="AM1714" s="125"/>
      <c r="AN1714" s="125"/>
      <c r="AO1714" s="128"/>
      <c r="AP1714" s="129"/>
    </row>
    <row r="1715" spans="1:42" x14ac:dyDescent="0.25">
      <c r="A1715" s="97">
        <v>145</v>
      </c>
      <c r="B1715" s="435" t="e">
        <f>CONCATENATE(Revisión_Avance_Periodo!$D1715,";",Revisión_Avance_Periodo!$F1715,";",Revisión_Avance_Periodo!$L1715)</f>
        <v>#REF!</v>
      </c>
      <c r="C1715" s="435" t="e">
        <f t="shared" si="129"/>
        <v>#REF!</v>
      </c>
      <c r="D1715" s="123" t="e">
        <f>VLOOKUP($A1715,#REF!,3,FALSE)</f>
        <v>#REF!</v>
      </c>
      <c r="E1715" s="436" t="e">
        <f>VLOOKUP($A1715,#REF!,4,FALSE)</f>
        <v>#REF!</v>
      </c>
      <c r="F1715" s="103" t="e">
        <f>VLOOKUP($A1715,#REF!,5,FALSE)</f>
        <v>#REF!</v>
      </c>
      <c r="G1715" s="98" t="e">
        <f>VLOOKUP($A1715,#REF!,8,FALSE)</f>
        <v>#REF!</v>
      </c>
      <c r="H1715" s="93" t="e">
        <f>VLOOKUP($A1715,#REF!,7,FALSE)</f>
        <v>#REF!</v>
      </c>
      <c r="I1715" s="438" t="e">
        <f>VLOOKUP($A1715,#REF!,10,FALSE)</f>
        <v>#REF!</v>
      </c>
      <c r="J1715" s="98" t="e">
        <f>VLOOKUP($A1715,#REF!,11,FALSE)</f>
        <v>#REF!</v>
      </c>
      <c r="K1715" s="114" t="e">
        <f>VLOOKUP($A1715,#REF!,12,FALSE)</f>
        <v>#REF!</v>
      </c>
      <c r="L1715" s="98" t="e">
        <f>VLOOKUP($A1715,#REF!,13,FALSE)</f>
        <v>#REF!</v>
      </c>
      <c r="M1715" s="438" t="e">
        <f>VLOOKUP($A1715,#REF!,14,FALSE)</f>
        <v>#REF!</v>
      </c>
      <c r="N1715" s="103" t="e">
        <f>VLOOKUP($A1715,#REF!,15,FALSE)</f>
        <v>#REF!</v>
      </c>
      <c r="O1715" s="103" t="e">
        <f>VLOOKUP($A1715,#REF!,18,FALSE)</f>
        <v>#REF!</v>
      </c>
      <c r="P1715" s="93" t="e">
        <f>VLOOKUP($A1715,#REF!,41,FALSE)</f>
        <v>#REF!</v>
      </c>
      <c r="Q1715" s="115" t="e">
        <f>VLOOKUP(Revisión_Avance_Periodo!$L1715,#REF!,30,FALSE)</f>
        <v>#REF!</v>
      </c>
      <c r="R1715" s="116">
        <v>2019</v>
      </c>
      <c r="S1715" s="196">
        <v>43768</v>
      </c>
      <c r="T1715" s="124" t="s">
        <v>77</v>
      </c>
      <c r="U1715" s="117" t="e">
        <f>INDEX(#REF!,MATCH(Revisión_Avance_Periodo!$L1715,#REF!,0),MATCH(Revisión_Avance_Periodo!$T1715,#REF!,0))</f>
        <v>#REF!</v>
      </c>
      <c r="V1715" s="117" t="e">
        <f>INDEX(#REF!,MATCH(Revisión_Avance_Periodo!$L1715,#REF!,0),MATCH(Revisión_Avance_Periodo!$T1715,#REF!,0))</f>
        <v>#REF!</v>
      </c>
      <c r="W1715" s="118">
        <f t="shared" si="132"/>
        <v>0</v>
      </c>
      <c r="X1715" s="124" t="str">
        <f>VLOOKUP(W1715,Tabla_Estado_Meta_OAP_2019[#All],3,TRUE)</f>
        <v>Por Ejecutar</v>
      </c>
      <c r="Y1715" s="150" t="e">
        <f>SUBTOTAL(9,$U$206:$U1715)</f>
        <v>#REF!</v>
      </c>
      <c r="Z1715" s="159" t="e">
        <f>SUBTOTAL(9,$V$206:$V1715)</f>
        <v>#REF!</v>
      </c>
      <c r="AA1715" s="159">
        <f>IFERROR(+Revisión_Avance_Periodo!$Z1715/Revisión_Avance_Periodo!$Y1715,0)</f>
        <v>0</v>
      </c>
      <c r="AB1715" s="126"/>
      <c r="AC1715" s="127"/>
      <c r="AD1715" s="125"/>
      <c r="AE1715" s="125"/>
      <c r="AF1715" s="128"/>
      <c r="AG1715" s="129"/>
      <c r="AH1715" s="150" t="e">
        <f>SUBTOTAL(9,$U$1706:$U1715)</f>
        <v>#REF!</v>
      </c>
      <c r="AI1715" s="159" t="e">
        <f>SUBTOTAL(9,$V$1706:$V1715)</f>
        <v>#REF!</v>
      </c>
      <c r="AJ1715" s="159">
        <f>IFERROR(+Revisión_Avance_Periodo!$Z1715/Revisión_Avance_Periodo!$Y1715,0)</f>
        <v>0</v>
      </c>
      <c r="AK1715" s="126"/>
      <c r="AL1715" s="127"/>
      <c r="AM1715" s="125"/>
      <c r="AN1715" s="125"/>
      <c r="AO1715" s="128"/>
      <c r="AP1715" s="129"/>
    </row>
    <row r="1716" spans="1:42" x14ac:dyDescent="0.25">
      <c r="A1716" s="92">
        <v>145</v>
      </c>
      <c r="B1716" s="435" t="e">
        <f>CONCATENATE(Revisión_Avance_Periodo!$D1716,";",Revisión_Avance_Periodo!$F1716,";",Revisión_Avance_Periodo!$L1716)</f>
        <v>#REF!</v>
      </c>
      <c r="C1716" s="435" t="e">
        <f t="shared" si="129"/>
        <v>#REF!</v>
      </c>
      <c r="D1716" s="114" t="e">
        <f>VLOOKUP($A1716,#REF!,3,FALSE)</f>
        <v>#REF!</v>
      </c>
      <c r="E1716" s="436" t="e">
        <f>VLOOKUP($A1716,#REF!,4,FALSE)</f>
        <v>#REF!</v>
      </c>
      <c r="F1716" s="102" t="e">
        <f>VLOOKUP($A1716,#REF!,5,FALSE)</f>
        <v>#REF!</v>
      </c>
      <c r="G1716" s="93" t="e">
        <f>VLOOKUP($A1716,#REF!,8,FALSE)</f>
        <v>#REF!</v>
      </c>
      <c r="H1716" s="93" t="e">
        <f>VLOOKUP($A1716,#REF!,7,FALSE)</f>
        <v>#REF!</v>
      </c>
      <c r="I1716" s="438" t="e">
        <f>VLOOKUP($A1716,#REF!,10,FALSE)</f>
        <v>#REF!</v>
      </c>
      <c r="J1716" s="93" t="e">
        <f>VLOOKUP($A1716,#REF!,11,FALSE)</f>
        <v>#REF!</v>
      </c>
      <c r="K1716" s="114" t="e">
        <f>VLOOKUP($A1716,#REF!,12,FALSE)</f>
        <v>#REF!</v>
      </c>
      <c r="L1716" s="93" t="e">
        <f>VLOOKUP($A1716,#REF!,13,FALSE)</f>
        <v>#REF!</v>
      </c>
      <c r="M1716" s="438" t="e">
        <f>VLOOKUP($A1716,#REF!,14,FALSE)</f>
        <v>#REF!</v>
      </c>
      <c r="N1716" s="102" t="e">
        <f>VLOOKUP($A1716,#REF!,15,FALSE)</f>
        <v>#REF!</v>
      </c>
      <c r="O1716" s="102" t="e">
        <f>VLOOKUP($A1716,#REF!,18,FALSE)</f>
        <v>#REF!</v>
      </c>
      <c r="P1716" s="93" t="e">
        <f>VLOOKUP($A1716,#REF!,41,FALSE)</f>
        <v>#REF!</v>
      </c>
      <c r="Q1716" s="115" t="e">
        <f>VLOOKUP(Revisión_Avance_Periodo!$L1716,#REF!,30,FALSE)</f>
        <v>#REF!</v>
      </c>
      <c r="R1716" s="116">
        <v>2019</v>
      </c>
      <c r="S1716" s="196">
        <v>43799</v>
      </c>
      <c r="T1716" s="116" t="s">
        <v>78</v>
      </c>
      <c r="U1716" s="117" t="e">
        <f>INDEX(#REF!,MATCH(Revisión_Avance_Periodo!$L1716,#REF!,0),MATCH(Revisión_Avance_Periodo!$T1716,#REF!,0))</f>
        <v>#REF!</v>
      </c>
      <c r="V1716" s="117" t="e">
        <f>INDEX(#REF!,MATCH(Revisión_Avance_Periodo!$L1716,#REF!,0),MATCH(Revisión_Avance_Periodo!$T1716,#REF!,0))</f>
        <v>#REF!</v>
      </c>
      <c r="W1716" s="118">
        <f t="shared" si="132"/>
        <v>0</v>
      </c>
      <c r="X1716" s="116" t="str">
        <f>VLOOKUP(W1716,Tabla_Estado_Meta_OAP_2019[#All],3,TRUE)</f>
        <v>Por Ejecutar</v>
      </c>
      <c r="Y1716" s="150" t="e">
        <f>SUBTOTAL(9,$U$206:$U1716)</f>
        <v>#REF!</v>
      </c>
      <c r="Z1716" s="159" t="e">
        <f>SUBTOTAL(9,$V$206:$V1716)</f>
        <v>#REF!</v>
      </c>
      <c r="AA1716" s="159">
        <f>IFERROR(+Revisión_Avance_Periodo!$Z1716/Revisión_Avance_Periodo!$Y1716,0)</f>
        <v>0</v>
      </c>
      <c r="AB1716" s="126"/>
      <c r="AC1716" s="127"/>
      <c r="AD1716" s="125"/>
      <c r="AE1716" s="125"/>
      <c r="AF1716" s="128"/>
      <c r="AG1716" s="129"/>
      <c r="AH1716" s="150" t="e">
        <f>SUBTOTAL(9,$U$1706:$U1716)</f>
        <v>#REF!</v>
      </c>
      <c r="AI1716" s="159" t="e">
        <f>SUBTOTAL(9,$V$1706:$V1716)</f>
        <v>#REF!</v>
      </c>
      <c r="AJ1716" s="159">
        <f>IFERROR(+Revisión_Avance_Periodo!$Z1716/Revisión_Avance_Periodo!$Y1716,0)</f>
        <v>0</v>
      </c>
      <c r="AK1716" s="126"/>
      <c r="AL1716" s="127"/>
      <c r="AM1716" s="125"/>
      <c r="AN1716" s="125"/>
      <c r="AO1716" s="128"/>
      <c r="AP1716" s="129"/>
    </row>
    <row r="1717" spans="1:42" ht="15.75" thickBot="1" x14ac:dyDescent="0.3">
      <c r="A1717" s="97">
        <v>145</v>
      </c>
      <c r="B1717" s="435" t="e">
        <f>CONCATENATE(Revisión_Avance_Periodo!$D1717,";",Revisión_Avance_Periodo!$F1717,";",Revisión_Avance_Periodo!$L1717)</f>
        <v>#REF!</v>
      </c>
      <c r="C1717" s="435" t="e">
        <f t="shared" si="129"/>
        <v>#REF!</v>
      </c>
      <c r="D1717" s="123" t="e">
        <f>VLOOKUP($A1717,#REF!,3,FALSE)</f>
        <v>#REF!</v>
      </c>
      <c r="E1717" s="436" t="e">
        <f>VLOOKUP($A1717,#REF!,4,FALSE)</f>
        <v>#REF!</v>
      </c>
      <c r="F1717" s="103" t="e">
        <f>VLOOKUP($A1717,#REF!,5,FALSE)</f>
        <v>#REF!</v>
      </c>
      <c r="G1717" s="98" t="e">
        <f>VLOOKUP($A1717,#REF!,8,FALSE)</f>
        <v>#REF!</v>
      </c>
      <c r="H1717" s="93" t="e">
        <f>VLOOKUP($A1717,#REF!,7,FALSE)</f>
        <v>#REF!</v>
      </c>
      <c r="I1717" s="438" t="e">
        <f>VLOOKUP($A1717,#REF!,10,FALSE)</f>
        <v>#REF!</v>
      </c>
      <c r="J1717" s="98" t="e">
        <f>VLOOKUP($A1717,#REF!,11,FALSE)</f>
        <v>#REF!</v>
      </c>
      <c r="K1717" s="114" t="e">
        <f>VLOOKUP($A1717,#REF!,12,FALSE)</f>
        <v>#REF!</v>
      </c>
      <c r="L1717" s="98" t="e">
        <f>VLOOKUP($A1717,#REF!,13,FALSE)</f>
        <v>#REF!</v>
      </c>
      <c r="M1717" s="438" t="e">
        <f>VLOOKUP($A1717,#REF!,14,FALSE)</f>
        <v>#REF!</v>
      </c>
      <c r="N1717" s="103" t="e">
        <f>VLOOKUP($A1717,#REF!,15,FALSE)</f>
        <v>#REF!</v>
      </c>
      <c r="O1717" s="103" t="e">
        <f>VLOOKUP($A1717,#REF!,18,FALSE)</f>
        <v>#REF!</v>
      </c>
      <c r="P1717" s="93" t="e">
        <f>VLOOKUP($A1717,#REF!,41,FALSE)</f>
        <v>#REF!</v>
      </c>
      <c r="Q1717" s="115" t="e">
        <f>VLOOKUP(Revisión_Avance_Periodo!$L1717,#REF!,30,FALSE)</f>
        <v>#REF!</v>
      </c>
      <c r="R1717" s="116">
        <v>2019</v>
      </c>
      <c r="S1717" s="196">
        <v>43829</v>
      </c>
      <c r="T1717" s="124" t="s">
        <v>79</v>
      </c>
      <c r="U1717" s="117" t="e">
        <f>INDEX(#REF!,MATCH(Revisión_Avance_Periodo!$L1717,#REF!,0),MATCH(Revisión_Avance_Periodo!$T1717,#REF!,0))</f>
        <v>#REF!</v>
      </c>
      <c r="V1717" s="117" t="e">
        <f>INDEX(#REF!,MATCH(Revisión_Avance_Periodo!$L1717,#REF!,0),MATCH(Revisión_Avance_Periodo!$T1717,#REF!,0))</f>
        <v>#REF!</v>
      </c>
      <c r="W1717" s="118">
        <f t="shared" si="132"/>
        <v>0</v>
      </c>
      <c r="X1717" s="124" t="str">
        <f>VLOOKUP(W1717,Tabla_Estado_Meta_OAP_2019[#All],3,TRUE)</f>
        <v>Por Ejecutar</v>
      </c>
      <c r="Y1717" s="150" t="e">
        <f>SUBTOTAL(9,$U$206:$U1717)</f>
        <v>#REF!</v>
      </c>
      <c r="Z1717" s="159" t="e">
        <f>SUBTOTAL(9,$V$206:$V1717)</f>
        <v>#REF!</v>
      </c>
      <c r="AA1717" s="159">
        <f>IFERROR(+Revisión_Avance_Periodo!$Z1717/Revisión_Avance_Periodo!$Y1717,0)</f>
        <v>0</v>
      </c>
      <c r="AB1717" s="126"/>
      <c r="AC1717" s="127"/>
      <c r="AD1717" s="125"/>
      <c r="AE1717" s="125"/>
      <c r="AF1717" s="128"/>
      <c r="AG1717" s="129"/>
      <c r="AH1717" s="150" t="e">
        <f>SUBTOTAL(9,$U$1706:$U1717)</f>
        <v>#REF!</v>
      </c>
      <c r="AI1717" s="159" t="e">
        <f>SUBTOTAL(9,$V$1706:$V1717)</f>
        <v>#REF!</v>
      </c>
      <c r="AJ1717" s="159">
        <f>IFERROR(+Revisión_Avance_Periodo!$Z1717/Revisión_Avance_Periodo!$Y1717,0)</f>
        <v>0</v>
      </c>
      <c r="AK1717" s="126"/>
      <c r="AL1717" s="127"/>
      <c r="AM1717" s="125"/>
      <c r="AN1717" s="125"/>
      <c r="AO1717" s="128"/>
      <c r="AP1717" s="129"/>
    </row>
    <row r="1718" spans="1:42" x14ac:dyDescent="0.25">
      <c r="A1718" s="92">
        <v>146</v>
      </c>
      <c r="B1718" s="435" t="e">
        <f>CONCATENATE(Revisión_Avance_Periodo!$D1718,";",Revisión_Avance_Periodo!$F1718,";",Revisión_Avance_Periodo!$L1718)</f>
        <v>#REF!</v>
      </c>
      <c r="C1718" s="435" t="e">
        <f t="shared" si="129"/>
        <v>#REF!</v>
      </c>
      <c r="D1718" s="114" t="e">
        <f>VLOOKUP($A1718,#REF!,3,FALSE)</f>
        <v>#REF!</v>
      </c>
      <c r="E1718" s="436" t="e">
        <f>VLOOKUP($A1718,#REF!,4,FALSE)</f>
        <v>#REF!</v>
      </c>
      <c r="F1718" s="102" t="e">
        <f>VLOOKUP($A1718,#REF!,5,FALSE)</f>
        <v>#REF!</v>
      </c>
      <c r="G1718" s="93" t="e">
        <f>VLOOKUP($A1718,#REF!,8,FALSE)</f>
        <v>#REF!</v>
      </c>
      <c r="H1718" s="93" t="e">
        <f>VLOOKUP($A1718,#REF!,7,FALSE)</f>
        <v>#REF!</v>
      </c>
      <c r="I1718" s="438" t="e">
        <f>VLOOKUP($A1718,#REF!,10,FALSE)</f>
        <v>#REF!</v>
      </c>
      <c r="J1718" s="93" t="e">
        <f>VLOOKUP($A1718,#REF!,11,FALSE)</f>
        <v>#REF!</v>
      </c>
      <c r="K1718" s="114" t="e">
        <f>VLOOKUP($A1718,#REF!,12,FALSE)</f>
        <v>#REF!</v>
      </c>
      <c r="L1718" s="93" t="e">
        <f>VLOOKUP($A1718,#REF!,13,FALSE)</f>
        <v>#REF!</v>
      </c>
      <c r="M1718" s="438" t="e">
        <f>VLOOKUP($A1718,#REF!,14,FALSE)</f>
        <v>#REF!</v>
      </c>
      <c r="N1718" s="102" t="e">
        <f>VLOOKUP($A1718,#REF!,15,FALSE)</f>
        <v>#REF!</v>
      </c>
      <c r="O1718" s="102" t="e">
        <f>VLOOKUP($A1718,#REF!,18,FALSE)</f>
        <v>#REF!</v>
      </c>
      <c r="P1718" s="93" t="e">
        <f>VLOOKUP($A1718,#REF!,41,FALSE)</f>
        <v>#REF!</v>
      </c>
      <c r="Q1718" s="115" t="e">
        <f>VLOOKUP(Revisión_Avance_Periodo!$L1718,#REF!,30,FALSE)</f>
        <v>#REF!</v>
      </c>
      <c r="R1718" s="116">
        <v>2019</v>
      </c>
      <c r="S1718" s="196">
        <v>43495</v>
      </c>
      <c r="T1718" s="116" t="s">
        <v>68</v>
      </c>
      <c r="U1718" s="117" t="e">
        <f>INDEX(#REF!,MATCH(Revisión_Avance_Periodo!$L1718,#REF!,0),MATCH(Revisión_Avance_Periodo!$T1718,#REF!,0))</f>
        <v>#REF!</v>
      </c>
      <c r="V1718" s="117" t="e">
        <f>INDEX(#REF!,MATCH(Revisión_Avance_Periodo!$L1718,#REF!,0),MATCH(Revisión_Avance_Periodo!$T1718,#REF!,0))</f>
        <v>#REF!</v>
      </c>
      <c r="W1718" s="118">
        <f t="shared" si="132"/>
        <v>0</v>
      </c>
      <c r="X1718" s="116" t="str">
        <f>VLOOKUP(W1718,Tabla_Estado_Meta_OAP_2019[#All],3,TRUE)</f>
        <v>Por Ejecutar</v>
      </c>
      <c r="Y1718" s="148" t="e">
        <f>SUBTOTAL(9,$U$206:$U1718)</f>
        <v>#REF!</v>
      </c>
      <c r="Z1718" s="162" t="e">
        <f>SUBTOTAL(9,$V$206:$V1718)</f>
        <v>#REF!</v>
      </c>
      <c r="AA1718" s="162">
        <f>IFERROR(+Revisión_Avance_Periodo!$Z1718/Revisión_Avance_Periodo!$Y1718,0)</f>
        <v>0</v>
      </c>
      <c r="AB1718" s="120" t="e">
        <f>SUBTOTAL(9,U1718:U1729)</f>
        <v>#REF!</v>
      </c>
      <c r="AC1718" s="119" t="e">
        <f>SUBTOTAL(9,V1718:V1729)</f>
        <v>#REF!</v>
      </c>
      <c r="AD1718" s="119" t="e">
        <f>+AC1718/AB1718</f>
        <v>#REF!</v>
      </c>
      <c r="AE1718" s="119" t="e">
        <f>100%-Revisión_Avance_Periodo!$AD1718</f>
        <v>#REF!</v>
      </c>
      <c r="AF1718" s="121" t="e">
        <f>VLOOKUP(AD1718,Tabla_Estado_Meta_OAP_2019[],3,TRUE)</f>
        <v>#REF!</v>
      </c>
      <c r="AG1718" s="122" t="e">
        <f>Revisión_Avance_Periodo!$AD1718*Revisión_Avance_Periodo!$Q1718</f>
        <v>#REF!</v>
      </c>
      <c r="AH1718" s="148" t="e">
        <f>SUBTOTAL(9,$U$1718:$U1718)</f>
        <v>#REF!</v>
      </c>
      <c r="AI1718" s="162" t="e">
        <f>SUBTOTAL(9,$V$1718:$V1718)</f>
        <v>#REF!</v>
      </c>
      <c r="AJ1718" s="162">
        <f>IFERROR(+Revisión_Avance_Periodo!$Z1718/Revisión_Avance_Periodo!$Y1718,0)</f>
        <v>0</v>
      </c>
      <c r="AK1718" s="120" t="e">
        <f>SUBTOTAL(9,AD1718:AD1729)</f>
        <v>#REF!</v>
      </c>
      <c r="AL1718" s="119" t="e">
        <f>SUBTOTAL(9,AE1718:AE1729)</f>
        <v>#REF!</v>
      </c>
      <c r="AM1718" s="119" t="e">
        <f>+AL1718/AK1718</f>
        <v>#REF!</v>
      </c>
      <c r="AN1718" s="119" t="e">
        <f>100%-Revisión_Avance_Periodo!$AD1718</f>
        <v>#REF!</v>
      </c>
      <c r="AO1718" s="121" t="e">
        <f>VLOOKUP(AM1718,Tabla_Estado_Meta_OAP_2019[],3,TRUE)</f>
        <v>#REF!</v>
      </c>
      <c r="AP1718" s="122" t="e">
        <f>Revisión_Avance_Periodo!$AD1718*Revisión_Avance_Periodo!$Q1718</f>
        <v>#REF!</v>
      </c>
    </row>
    <row r="1719" spans="1:42" x14ac:dyDescent="0.25">
      <c r="A1719" s="97">
        <v>146</v>
      </c>
      <c r="B1719" s="435" t="e">
        <f>CONCATENATE(Revisión_Avance_Periodo!$D1719,";",Revisión_Avance_Periodo!$F1719,";",Revisión_Avance_Periodo!$L1719)</f>
        <v>#REF!</v>
      </c>
      <c r="C1719" s="435" t="e">
        <f t="shared" si="129"/>
        <v>#REF!</v>
      </c>
      <c r="D1719" s="123" t="e">
        <f>VLOOKUP($A1719,#REF!,3,FALSE)</f>
        <v>#REF!</v>
      </c>
      <c r="E1719" s="436" t="e">
        <f>VLOOKUP($A1719,#REF!,4,FALSE)</f>
        <v>#REF!</v>
      </c>
      <c r="F1719" s="103" t="e">
        <f>VLOOKUP($A1719,#REF!,5,FALSE)</f>
        <v>#REF!</v>
      </c>
      <c r="G1719" s="98" t="e">
        <f>VLOOKUP($A1719,#REF!,8,FALSE)</f>
        <v>#REF!</v>
      </c>
      <c r="H1719" s="93" t="e">
        <f>VLOOKUP($A1719,#REF!,7,FALSE)</f>
        <v>#REF!</v>
      </c>
      <c r="I1719" s="438" t="e">
        <f>VLOOKUP($A1719,#REF!,10,FALSE)</f>
        <v>#REF!</v>
      </c>
      <c r="J1719" s="98" t="e">
        <f>VLOOKUP($A1719,#REF!,11,FALSE)</f>
        <v>#REF!</v>
      </c>
      <c r="K1719" s="114" t="e">
        <f>VLOOKUP($A1719,#REF!,12,FALSE)</f>
        <v>#REF!</v>
      </c>
      <c r="L1719" s="98" t="e">
        <f>VLOOKUP($A1719,#REF!,13,FALSE)</f>
        <v>#REF!</v>
      </c>
      <c r="M1719" s="438" t="e">
        <f>VLOOKUP($A1719,#REF!,14,FALSE)</f>
        <v>#REF!</v>
      </c>
      <c r="N1719" s="103" t="e">
        <f>VLOOKUP($A1719,#REF!,15,FALSE)</f>
        <v>#REF!</v>
      </c>
      <c r="O1719" s="103" t="e">
        <f>VLOOKUP($A1719,#REF!,18,FALSE)</f>
        <v>#REF!</v>
      </c>
      <c r="P1719" s="93" t="e">
        <f>VLOOKUP($A1719,#REF!,41,FALSE)</f>
        <v>#REF!</v>
      </c>
      <c r="Q1719" s="115" t="e">
        <f>VLOOKUP(Revisión_Avance_Periodo!$L1719,#REF!,30,FALSE)</f>
        <v>#REF!</v>
      </c>
      <c r="R1719" s="116">
        <v>2019</v>
      </c>
      <c r="S1719" s="196">
        <v>43524</v>
      </c>
      <c r="T1719" s="124" t="s">
        <v>69</v>
      </c>
      <c r="U1719" s="117" t="e">
        <f>INDEX(#REF!,MATCH(Revisión_Avance_Periodo!$L1719,#REF!,0),MATCH(Revisión_Avance_Periodo!$T1719,#REF!,0))</f>
        <v>#REF!</v>
      </c>
      <c r="V1719" s="117" t="e">
        <f>INDEX(#REF!,MATCH(Revisión_Avance_Periodo!$L1719,#REF!,0),MATCH(Revisión_Avance_Periodo!$T1719,#REF!,0))</f>
        <v>#REF!</v>
      </c>
      <c r="W1719" s="118">
        <f t="shared" si="132"/>
        <v>0</v>
      </c>
      <c r="X1719" s="124" t="str">
        <f>VLOOKUP(W1719,Tabla_Estado_Meta_OAP_2019[#All],3,TRUE)</f>
        <v>Por Ejecutar</v>
      </c>
      <c r="Y1719" s="150" t="e">
        <f>SUBTOTAL(9,$U$206:$U1719)</f>
        <v>#REF!</v>
      </c>
      <c r="Z1719" s="159" t="e">
        <f>SUBTOTAL(9,$V$206:$V1719)</f>
        <v>#REF!</v>
      </c>
      <c r="AA1719" s="159">
        <f>IFERROR(+Revisión_Avance_Periodo!$Z1719/Revisión_Avance_Periodo!$Y1719,0)</f>
        <v>0</v>
      </c>
      <c r="AB1719" s="126"/>
      <c r="AC1719" s="127"/>
      <c r="AD1719" s="125"/>
      <c r="AE1719" s="125"/>
      <c r="AF1719" s="128"/>
      <c r="AG1719" s="129"/>
      <c r="AH1719" s="150" t="e">
        <f>SUBTOTAL(9,$U$1718:$U1719)</f>
        <v>#REF!</v>
      </c>
      <c r="AI1719" s="159" t="e">
        <f>SUBTOTAL(9,$V$1718:$V1719)</f>
        <v>#REF!</v>
      </c>
      <c r="AJ1719" s="159">
        <f>IFERROR(+Revisión_Avance_Periodo!$Z1719/Revisión_Avance_Periodo!$Y1719,0)</f>
        <v>0</v>
      </c>
      <c r="AK1719" s="126"/>
      <c r="AL1719" s="127"/>
      <c r="AM1719" s="125"/>
      <c r="AN1719" s="125"/>
      <c r="AO1719" s="128"/>
      <c r="AP1719" s="129"/>
    </row>
    <row r="1720" spans="1:42" x14ac:dyDescent="0.25">
      <c r="A1720" s="92">
        <v>146</v>
      </c>
      <c r="B1720" s="435" t="e">
        <f>CONCATENATE(Revisión_Avance_Periodo!$D1720,";",Revisión_Avance_Periodo!$F1720,";",Revisión_Avance_Periodo!$L1720)</f>
        <v>#REF!</v>
      </c>
      <c r="C1720" s="435" t="e">
        <f t="shared" si="129"/>
        <v>#REF!</v>
      </c>
      <c r="D1720" s="114" t="e">
        <f>VLOOKUP($A1720,#REF!,3,FALSE)</f>
        <v>#REF!</v>
      </c>
      <c r="E1720" s="436" t="e">
        <f>VLOOKUP($A1720,#REF!,4,FALSE)</f>
        <v>#REF!</v>
      </c>
      <c r="F1720" s="102" t="e">
        <f>VLOOKUP($A1720,#REF!,5,FALSE)</f>
        <v>#REF!</v>
      </c>
      <c r="G1720" s="93" t="e">
        <f>VLOOKUP($A1720,#REF!,8,FALSE)</f>
        <v>#REF!</v>
      </c>
      <c r="H1720" s="93" t="e">
        <f>VLOOKUP($A1720,#REF!,7,FALSE)</f>
        <v>#REF!</v>
      </c>
      <c r="I1720" s="438" t="e">
        <f>VLOOKUP($A1720,#REF!,10,FALSE)</f>
        <v>#REF!</v>
      </c>
      <c r="J1720" s="93" t="e">
        <f>VLOOKUP($A1720,#REF!,11,FALSE)</f>
        <v>#REF!</v>
      </c>
      <c r="K1720" s="114" t="e">
        <f>VLOOKUP($A1720,#REF!,12,FALSE)</f>
        <v>#REF!</v>
      </c>
      <c r="L1720" s="93" t="e">
        <f>VLOOKUP($A1720,#REF!,13,FALSE)</f>
        <v>#REF!</v>
      </c>
      <c r="M1720" s="438" t="e">
        <f>VLOOKUP($A1720,#REF!,14,FALSE)</f>
        <v>#REF!</v>
      </c>
      <c r="N1720" s="102" t="e">
        <f>VLOOKUP($A1720,#REF!,15,FALSE)</f>
        <v>#REF!</v>
      </c>
      <c r="O1720" s="102" t="e">
        <f>VLOOKUP($A1720,#REF!,18,FALSE)</f>
        <v>#REF!</v>
      </c>
      <c r="P1720" s="93" t="e">
        <f>VLOOKUP($A1720,#REF!,41,FALSE)</f>
        <v>#REF!</v>
      </c>
      <c r="Q1720" s="115" t="e">
        <f>VLOOKUP(Revisión_Avance_Periodo!$L1720,#REF!,30,FALSE)</f>
        <v>#REF!</v>
      </c>
      <c r="R1720" s="116">
        <v>2019</v>
      </c>
      <c r="S1720" s="196">
        <v>43554</v>
      </c>
      <c r="T1720" s="116" t="s">
        <v>70</v>
      </c>
      <c r="U1720" s="117" t="e">
        <f>INDEX(#REF!,MATCH(Revisión_Avance_Periodo!$L1720,#REF!,0),MATCH(Revisión_Avance_Periodo!$T1720,#REF!,0))</f>
        <v>#REF!</v>
      </c>
      <c r="V1720" s="117" t="e">
        <f>INDEX(#REF!,MATCH(Revisión_Avance_Periodo!$L1720,#REF!,0),MATCH(Revisión_Avance_Periodo!$T1720,#REF!,0))</f>
        <v>#REF!</v>
      </c>
      <c r="W1720" s="130" t="e">
        <f>V1720/U1720</f>
        <v>#REF!</v>
      </c>
      <c r="X1720" s="116" t="e">
        <f>VLOOKUP(W1720,Tabla_Estado_Meta_OAP_2019[#All],3,TRUE)</f>
        <v>#REF!</v>
      </c>
      <c r="Y1720" s="150" t="e">
        <f>SUBTOTAL(9,$U$206:$U1720)</f>
        <v>#REF!</v>
      </c>
      <c r="Z1720" s="159" t="e">
        <f>SUBTOTAL(9,$V$206:$V1720)</f>
        <v>#REF!</v>
      </c>
      <c r="AA1720" s="159">
        <f>IFERROR(+Revisión_Avance_Periodo!$Z1720/Revisión_Avance_Periodo!$Y1720,0)</f>
        <v>0</v>
      </c>
      <c r="AB1720" s="126"/>
      <c r="AC1720" s="127"/>
      <c r="AD1720" s="125"/>
      <c r="AE1720" s="125"/>
      <c r="AF1720" s="128"/>
      <c r="AG1720" s="129"/>
      <c r="AH1720" s="150" t="e">
        <f>SUBTOTAL(9,$U$1718:$U1720)</f>
        <v>#REF!</v>
      </c>
      <c r="AI1720" s="159" t="e">
        <f>SUBTOTAL(9,$V$1718:$V1720)</f>
        <v>#REF!</v>
      </c>
      <c r="AJ1720" s="159">
        <f>IFERROR(+Revisión_Avance_Periodo!$Z1720/Revisión_Avance_Periodo!$Y1720,0)</f>
        <v>0</v>
      </c>
      <c r="AK1720" s="126"/>
      <c r="AL1720" s="127"/>
      <c r="AM1720" s="125"/>
      <c r="AN1720" s="125"/>
      <c r="AO1720" s="128"/>
      <c r="AP1720" s="129"/>
    </row>
    <row r="1721" spans="1:42" x14ac:dyDescent="0.25">
      <c r="A1721" s="97">
        <v>146</v>
      </c>
      <c r="B1721" s="435" t="e">
        <f>CONCATENATE(Revisión_Avance_Periodo!$D1721,";",Revisión_Avance_Periodo!$F1721,";",Revisión_Avance_Periodo!$L1721)</f>
        <v>#REF!</v>
      </c>
      <c r="C1721" s="435" t="e">
        <f t="shared" si="129"/>
        <v>#REF!</v>
      </c>
      <c r="D1721" s="123" t="e">
        <f>VLOOKUP($A1721,#REF!,3,FALSE)</f>
        <v>#REF!</v>
      </c>
      <c r="E1721" s="436" t="e">
        <f>VLOOKUP($A1721,#REF!,4,FALSE)</f>
        <v>#REF!</v>
      </c>
      <c r="F1721" s="103" t="e">
        <f>VLOOKUP($A1721,#REF!,5,FALSE)</f>
        <v>#REF!</v>
      </c>
      <c r="G1721" s="98" t="e">
        <f>VLOOKUP($A1721,#REF!,8,FALSE)</f>
        <v>#REF!</v>
      </c>
      <c r="H1721" s="93" t="e">
        <f>VLOOKUP($A1721,#REF!,7,FALSE)</f>
        <v>#REF!</v>
      </c>
      <c r="I1721" s="438" t="e">
        <f>VLOOKUP($A1721,#REF!,10,FALSE)</f>
        <v>#REF!</v>
      </c>
      <c r="J1721" s="98" t="e">
        <f>VLOOKUP($A1721,#REF!,11,FALSE)</f>
        <v>#REF!</v>
      </c>
      <c r="K1721" s="114" t="e">
        <f>VLOOKUP($A1721,#REF!,12,FALSE)</f>
        <v>#REF!</v>
      </c>
      <c r="L1721" s="98" t="e">
        <f>VLOOKUP($A1721,#REF!,13,FALSE)</f>
        <v>#REF!</v>
      </c>
      <c r="M1721" s="438" t="e">
        <f>VLOOKUP($A1721,#REF!,14,FALSE)</f>
        <v>#REF!</v>
      </c>
      <c r="N1721" s="103" t="e">
        <f>VLOOKUP($A1721,#REF!,15,FALSE)</f>
        <v>#REF!</v>
      </c>
      <c r="O1721" s="103" t="e">
        <f>VLOOKUP($A1721,#REF!,18,FALSE)</f>
        <v>#REF!</v>
      </c>
      <c r="P1721" s="93" t="e">
        <f>VLOOKUP($A1721,#REF!,41,FALSE)</f>
        <v>#REF!</v>
      </c>
      <c r="Q1721" s="115" t="e">
        <f>VLOOKUP(Revisión_Avance_Periodo!$L1721,#REF!,30,FALSE)</f>
        <v>#REF!</v>
      </c>
      <c r="R1721" s="116">
        <v>2019</v>
      </c>
      <c r="S1721" s="196">
        <v>43585</v>
      </c>
      <c r="T1721" s="124" t="s">
        <v>71</v>
      </c>
      <c r="U1721" s="117" t="e">
        <f>INDEX(#REF!,MATCH(Revisión_Avance_Periodo!$L1721,#REF!,0),MATCH(Revisión_Avance_Periodo!$T1721,#REF!,0))</f>
        <v>#REF!</v>
      </c>
      <c r="V1721" s="117" t="e">
        <f>INDEX(#REF!,MATCH(Revisión_Avance_Periodo!$L1721,#REF!,0),MATCH(Revisión_Avance_Periodo!$T1721,#REF!,0))</f>
        <v>#REF!</v>
      </c>
      <c r="W1721" s="130" t="e">
        <f>V1721/U1721</f>
        <v>#REF!</v>
      </c>
      <c r="X1721" s="124" t="e">
        <f>VLOOKUP(W1721,Tabla_Estado_Meta_OAP_2019[#All],3,TRUE)</f>
        <v>#REF!</v>
      </c>
      <c r="Y1721" s="150" t="e">
        <f>SUBTOTAL(9,$U$206:$U1721)</f>
        <v>#REF!</v>
      </c>
      <c r="Z1721" s="159" t="e">
        <f>SUBTOTAL(9,$V$206:$V1721)</f>
        <v>#REF!</v>
      </c>
      <c r="AA1721" s="159">
        <f>IFERROR(+Revisión_Avance_Periodo!$Z1721/Revisión_Avance_Periodo!$Y1721,0)</f>
        <v>0</v>
      </c>
      <c r="AB1721" s="126"/>
      <c r="AC1721" s="127"/>
      <c r="AD1721" s="125"/>
      <c r="AE1721" s="125"/>
      <c r="AF1721" s="128"/>
      <c r="AG1721" s="129"/>
      <c r="AH1721" s="150" t="e">
        <f>SUBTOTAL(9,$U$1718:$U1721)</f>
        <v>#REF!</v>
      </c>
      <c r="AI1721" s="159" t="e">
        <f>SUBTOTAL(9,$V$1718:$V1721)</f>
        <v>#REF!</v>
      </c>
      <c r="AJ1721" s="159">
        <f>IFERROR(+Revisión_Avance_Periodo!$Z1721/Revisión_Avance_Periodo!$Y1721,0)</f>
        <v>0</v>
      </c>
      <c r="AK1721" s="126"/>
      <c r="AL1721" s="127"/>
      <c r="AM1721" s="125"/>
      <c r="AN1721" s="125"/>
      <c r="AO1721" s="128"/>
      <c r="AP1721" s="129"/>
    </row>
    <row r="1722" spans="1:42" x14ac:dyDescent="0.25">
      <c r="A1722" s="92">
        <v>146</v>
      </c>
      <c r="B1722" s="435" t="e">
        <f>CONCATENATE(Revisión_Avance_Periodo!$D1722,";",Revisión_Avance_Periodo!$F1722,";",Revisión_Avance_Periodo!$L1722)</f>
        <v>#REF!</v>
      </c>
      <c r="C1722" s="435" t="e">
        <f t="shared" si="129"/>
        <v>#REF!</v>
      </c>
      <c r="D1722" s="114" t="e">
        <f>VLOOKUP($A1722,#REF!,3,FALSE)</f>
        <v>#REF!</v>
      </c>
      <c r="E1722" s="436" t="e">
        <f>VLOOKUP($A1722,#REF!,4,FALSE)</f>
        <v>#REF!</v>
      </c>
      <c r="F1722" s="102" t="e">
        <f>VLOOKUP($A1722,#REF!,5,FALSE)</f>
        <v>#REF!</v>
      </c>
      <c r="G1722" s="93" t="e">
        <f>VLOOKUP($A1722,#REF!,8,FALSE)</f>
        <v>#REF!</v>
      </c>
      <c r="H1722" s="93" t="e">
        <f>VLOOKUP($A1722,#REF!,7,FALSE)</f>
        <v>#REF!</v>
      </c>
      <c r="I1722" s="438" t="e">
        <f>VLOOKUP($A1722,#REF!,10,FALSE)</f>
        <v>#REF!</v>
      </c>
      <c r="J1722" s="93" t="e">
        <f>VLOOKUP($A1722,#REF!,11,FALSE)</f>
        <v>#REF!</v>
      </c>
      <c r="K1722" s="114" t="e">
        <f>VLOOKUP($A1722,#REF!,12,FALSE)</f>
        <v>#REF!</v>
      </c>
      <c r="L1722" s="93" t="e">
        <f>VLOOKUP($A1722,#REF!,13,FALSE)</f>
        <v>#REF!</v>
      </c>
      <c r="M1722" s="438" t="e">
        <f>VLOOKUP($A1722,#REF!,14,FALSE)</f>
        <v>#REF!</v>
      </c>
      <c r="N1722" s="102" t="e">
        <f>VLOOKUP($A1722,#REF!,15,FALSE)</f>
        <v>#REF!</v>
      </c>
      <c r="O1722" s="102" t="e">
        <f>VLOOKUP($A1722,#REF!,18,FALSE)</f>
        <v>#REF!</v>
      </c>
      <c r="P1722" s="93" t="e">
        <f>VLOOKUP($A1722,#REF!,41,FALSE)</f>
        <v>#REF!</v>
      </c>
      <c r="Q1722" s="115" t="e">
        <f>VLOOKUP(Revisión_Avance_Periodo!$L1722,#REF!,30,FALSE)</f>
        <v>#REF!</v>
      </c>
      <c r="R1722" s="116">
        <v>2019</v>
      </c>
      <c r="S1722" s="196">
        <v>43615</v>
      </c>
      <c r="T1722" s="116" t="s">
        <v>72</v>
      </c>
      <c r="U1722" s="117" t="e">
        <f>INDEX(#REF!,MATCH(Revisión_Avance_Periodo!$L1722,#REF!,0),MATCH(Revisión_Avance_Periodo!$T1722,#REF!,0))</f>
        <v>#REF!</v>
      </c>
      <c r="V1722" s="117" t="e">
        <f>INDEX(#REF!,MATCH(Revisión_Avance_Periodo!$L1722,#REF!,0),MATCH(Revisión_Avance_Periodo!$T1722,#REF!,0))</f>
        <v>#REF!</v>
      </c>
      <c r="W1722" s="118">
        <f>IFERROR((V1722/U1722),0)</f>
        <v>0</v>
      </c>
      <c r="X1722" s="116" t="str">
        <f>VLOOKUP(W1722,Tabla_Estado_Meta_OAP_2019[#All],3,TRUE)</f>
        <v>Por Ejecutar</v>
      </c>
      <c r="Y1722" s="150" t="e">
        <f>SUBTOTAL(9,$U$206:$U1722)</f>
        <v>#REF!</v>
      </c>
      <c r="Z1722" s="159" t="e">
        <f>SUBTOTAL(9,$V$206:$V1722)</f>
        <v>#REF!</v>
      </c>
      <c r="AA1722" s="159">
        <f>IFERROR(+Revisión_Avance_Periodo!$Z1722/Revisión_Avance_Periodo!$Y1722,0)</f>
        <v>0</v>
      </c>
      <c r="AB1722" s="126"/>
      <c r="AC1722" s="127"/>
      <c r="AD1722" s="125"/>
      <c r="AE1722" s="125"/>
      <c r="AF1722" s="128"/>
      <c r="AG1722" s="129"/>
      <c r="AH1722" s="150" t="e">
        <f>SUBTOTAL(9,$U$1718:$U1722)</f>
        <v>#REF!</v>
      </c>
      <c r="AI1722" s="159" t="e">
        <f>SUBTOTAL(9,$V$1718:$V1722)</f>
        <v>#REF!</v>
      </c>
      <c r="AJ1722" s="159">
        <f>IFERROR(+Revisión_Avance_Periodo!$Z1722/Revisión_Avance_Periodo!$Y1722,0)</f>
        <v>0</v>
      </c>
      <c r="AK1722" s="126"/>
      <c r="AL1722" s="127"/>
      <c r="AM1722" s="125"/>
      <c r="AN1722" s="125"/>
      <c r="AO1722" s="128"/>
      <c r="AP1722" s="129"/>
    </row>
    <row r="1723" spans="1:42" x14ac:dyDescent="0.25">
      <c r="A1723" s="97">
        <v>146</v>
      </c>
      <c r="B1723" s="435" t="e">
        <f>CONCATENATE(Revisión_Avance_Periodo!$D1723,";",Revisión_Avance_Periodo!$F1723,";",Revisión_Avance_Periodo!$L1723)</f>
        <v>#REF!</v>
      </c>
      <c r="C1723" s="435" t="e">
        <f t="shared" si="129"/>
        <v>#REF!</v>
      </c>
      <c r="D1723" s="123" t="e">
        <f>VLOOKUP($A1723,#REF!,3,FALSE)</f>
        <v>#REF!</v>
      </c>
      <c r="E1723" s="436" t="e">
        <f>VLOOKUP($A1723,#REF!,4,FALSE)</f>
        <v>#REF!</v>
      </c>
      <c r="F1723" s="103" t="e">
        <f>VLOOKUP($A1723,#REF!,5,FALSE)</f>
        <v>#REF!</v>
      </c>
      <c r="G1723" s="98" t="e">
        <f>VLOOKUP($A1723,#REF!,8,FALSE)</f>
        <v>#REF!</v>
      </c>
      <c r="H1723" s="93" t="e">
        <f>VLOOKUP($A1723,#REF!,7,FALSE)</f>
        <v>#REF!</v>
      </c>
      <c r="I1723" s="438" t="e">
        <f>VLOOKUP($A1723,#REF!,10,FALSE)</f>
        <v>#REF!</v>
      </c>
      <c r="J1723" s="98" t="e">
        <f>VLOOKUP($A1723,#REF!,11,FALSE)</f>
        <v>#REF!</v>
      </c>
      <c r="K1723" s="114" t="e">
        <f>VLOOKUP($A1723,#REF!,12,FALSE)</f>
        <v>#REF!</v>
      </c>
      <c r="L1723" s="98" t="e">
        <f>VLOOKUP($A1723,#REF!,13,FALSE)</f>
        <v>#REF!</v>
      </c>
      <c r="M1723" s="438" t="e">
        <f>VLOOKUP($A1723,#REF!,14,FALSE)</f>
        <v>#REF!</v>
      </c>
      <c r="N1723" s="103" t="e">
        <f>VLOOKUP($A1723,#REF!,15,FALSE)</f>
        <v>#REF!</v>
      </c>
      <c r="O1723" s="103" t="e">
        <f>VLOOKUP($A1723,#REF!,18,FALSE)</f>
        <v>#REF!</v>
      </c>
      <c r="P1723" s="93" t="e">
        <f>VLOOKUP($A1723,#REF!,41,FALSE)</f>
        <v>#REF!</v>
      </c>
      <c r="Q1723" s="115" t="e">
        <f>VLOOKUP(Revisión_Avance_Periodo!$L1723,#REF!,30,FALSE)</f>
        <v>#REF!</v>
      </c>
      <c r="R1723" s="116">
        <v>2019</v>
      </c>
      <c r="S1723" s="196">
        <v>43646</v>
      </c>
      <c r="T1723" s="124" t="s">
        <v>73</v>
      </c>
      <c r="U1723" s="117" t="e">
        <f>INDEX(#REF!,MATCH(Revisión_Avance_Periodo!$L1723,#REF!,0),MATCH(Revisión_Avance_Periodo!$T1723,#REF!,0))</f>
        <v>#REF!</v>
      </c>
      <c r="V1723" s="117" t="e">
        <f>INDEX(#REF!,MATCH(Revisión_Avance_Periodo!$L1723,#REF!,0),MATCH(Revisión_Avance_Periodo!$T1723,#REF!,0))</f>
        <v>#REF!</v>
      </c>
      <c r="W1723" s="130" t="e">
        <f>V1723/U1723</f>
        <v>#REF!</v>
      </c>
      <c r="X1723" s="124" t="e">
        <f>VLOOKUP(W1723,Tabla_Estado_Meta_OAP_2019[#All],3,TRUE)</f>
        <v>#REF!</v>
      </c>
      <c r="Y1723" s="150" t="e">
        <f>SUBTOTAL(9,$U$206:$U1723)</f>
        <v>#REF!</v>
      </c>
      <c r="Z1723" s="159" t="e">
        <f>SUBTOTAL(9,$V$206:$V1723)</f>
        <v>#REF!</v>
      </c>
      <c r="AA1723" s="159">
        <f>IFERROR(+Revisión_Avance_Periodo!$Z1723/Revisión_Avance_Periodo!$Y1723,0)</f>
        <v>0</v>
      </c>
      <c r="AB1723" s="126"/>
      <c r="AC1723" s="127"/>
      <c r="AD1723" s="125"/>
      <c r="AE1723" s="125"/>
      <c r="AF1723" s="128"/>
      <c r="AG1723" s="129"/>
      <c r="AH1723" s="150" t="e">
        <f>SUBTOTAL(9,$U$1718:$U1723)</f>
        <v>#REF!</v>
      </c>
      <c r="AI1723" s="159" t="e">
        <f>SUBTOTAL(9,$V$1718:$V1723)</f>
        <v>#REF!</v>
      </c>
      <c r="AJ1723" s="159">
        <f>IFERROR(+Revisión_Avance_Periodo!$Z1723/Revisión_Avance_Periodo!$Y1723,0)</f>
        <v>0</v>
      </c>
      <c r="AK1723" s="126"/>
      <c r="AL1723" s="127"/>
      <c r="AM1723" s="125"/>
      <c r="AN1723" s="125"/>
      <c r="AO1723" s="128"/>
      <c r="AP1723" s="129"/>
    </row>
    <row r="1724" spans="1:42" x14ac:dyDescent="0.25">
      <c r="A1724" s="92">
        <v>146</v>
      </c>
      <c r="B1724" s="435" t="e">
        <f>CONCATENATE(Revisión_Avance_Periodo!$D1724,";",Revisión_Avance_Periodo!$F1724,";",Revisión_Avance_Periodo!$L1724)</f>
        <v>#REF!</v>
      </c>
      <c r="C1724" s="435" t="e">
        <f t="shared" si="129"/>
        <v>#REF!</v>
      </c>
      <c r="D1724" s="114" t="e">
        <f>VLOOKUP($A1724,#REF!,3,FALSE)</f>
        <v>#REF!</v>
      </c>
      <c r="E1724" s="436" t="e">
        <f>VLOOKUP($A1724,#REF!,4,FALSE)</f>
        <v>#REF!</v>
      </c>
      <c r="F1724" s="102" t="e">
        <f>VLOOKUP($A1724,#REF!,5,FALSE)</f>
        <v>#REF!</v>
      </c>
      <c r="G1724" s="93" t="e">
        <f>VLOOKUP($A1724,#REF!,8,FALSE)</f>
        <v>#REF!</v>
      </c>
      <c r="H1724" s="93" t="e">
        <f>VLOOKUP($A1724,#REF!,7,FALSE)</f>
        <v>#REF!</v>
      </c>
      <c r="I1724" s="438" t="e">
        <f>VLOOKUP($A1724,#REF!,10,FALSE)</f>
        <v>#REF!</v>
      </c>
      <c r="J1724" s="93" t="e">
        <f>VLOOKUP($A1724,#REF!,11,FALSE)</f>
        <v>#REF!</v>
      </c>
      <c r="K1724" s="114" t="e">
        <f>VLOOKUP($A1724,#REF!,12,FALSE)</f>
        <v>#REF!</v>
      </c>
      <c r="L1724" s="93" t="e">
        <f>VLOOKUP($A1724,#REF!,13,FALSE)</f>
        <v>#REF!</v>
      </c>
      <c r="M1724" s="438" t="e">
        <f>VLOOKUP($A1724,#REF!,14,FALSE)</f>
        <v>#REF!</v>
      </c>
      <c r="N1724" s="102" t="e">
        <f>VLOOKUP($A1724,#REF!,15,FALSE)</f>
        <v>#REF!</v>
      </c>
      <c r="O1724" s="102" t="e">
        <f>VLOOKUP($A1724,#REF!,18,FALSE)</f>
        <v>#REF!</v>
      </c>
      <c r="P1724" s="93" t="e">
        <f>VLOOKUP($A1724,#REF!,41,FALSE)</f>
        <v>#REF!</v>
      </c>
      <c r="Q1724" s="115" t="e">
        <f>VLOOKUP(Revisión_Avance_Periodo!$L1724,#REF!,30,FALSE)</f>
        <v>#REF!</v>
      </c>
      <c r="R1724" s="116">
        <v>2019</v>
      </c>
      <c r="S1724" s="196">
        <v>43676</v>
      </c>
      <c r="T1724" s="116" t="s">
        <v>74</v>
      </c>
      <c r="U1724" s="117" t="e">
        <f>INDEX(#REF!,MATCH(Revisión_Avance_Periodo!$L1724,#REF!,0),MATCH(Revisión_Avance_Periodo!$T1724,#REF!,0))</f>
        <v>#REF!</v>
      </c>
      <c r="V1724" s="117" t="e">
        <f>INDEX(#REF!,MATCH(Revisión_Avance_Periodo!$L1724,#REF!,0),MATCH(Revisión_Avance_Periodo!$T1724,#REF!,0))</f>
        <v>#REF!</v>
      </c>
      <c r="W1724" s="118">
        <f t="shared" ref="W1724:W1730" si="133">IFERROR((V1724/U1724),0)</f>
        <v>0</v>
      </c>
      <c r="X1724" s="124" t="str">
        <f>VLOOKUP(W1724,Tabla_Estado_Meta_OAP_2019[#All],3,TRUE)</f>
        <v>Por Ejecutar</v>
      </c>
      <c r="Y1724" s="150" t="e">
        <f>SUBTOTAL(9,$U$206:$U1724)</f>
        <v>#REF!</v>
      </c>
      <c r="Z1724" s="159" t="e">
        <f>SUBTOTAL(9,$V$206:$V1724)</f>
        <v>#REF!</v>
      </c>
      <c r="AA1724" s="159">
        <f>IFERROR(+Revisión_Avance_Periodo!$Z1724/Revisión_Avance_Periodo!$Y1724,0)</f>
        <v>0</v>
      </c>
      <c r="AB1724" s="126"/>
      <c r="AC1724" s="127"/>
      <c r="AD1724" s="125"/>
      <c r="AE1724" s="125"/>
      <c r="AF1724" s="128"/>
      <c r="AG1724" s="129"/>
      <c r="AH1724" s="150" t="e">
        <f>SUBTOTAL(9,$U$1718:$U1724)</f>
        <v>#REF!</v>
      </c>
      <c r="AI1724" s="159" t="e">
        <f>SUBTOTAL(9,$V$1718:$V1724)</f>
        <v>#REF!</v>
      </c>
      <c r="AJ1724" s="159">
        <f>IFERROR(+Revisión_Avance_Periodo!$Z1724/Revisión_Avance_Periodo!$Y1724,0)</f>
        <v>0</v>
      </c>
      <c r="AK1724" s="126"/>
      <c r="AL1724" s="127"/>
      <c r="AM1724" s="125"/>
      <c r="AN1724" s="125"/>
      <c r="AO1724" s="128"/>
      <c r="AP1724" s="129"/>
    </row>
    <row r="1725" spans="1:42" x14ac:dyDescent="0.25">
      <c r="A1725" s="97">
        <v>146</v>
      </c>
      <c r="B1725" s="435" t="e">
        <f>CONCATENATE(Revisión_Avance_Periodo!$D1725,";",Revisión_Avance_Periodo!$F1725,";",Revisión_Avance_Periodo!$L1725)</f>
        <v>#REF!</v>
      </c>
      <c r="C1725" s="435" t="e">
        <f t="shared" si="129"/>
        <v>#REF!</v>
      </c>
      <c r="D1725" s="123" t="e">
        <f>VLOOKUP($A1725,#REF!,3,FALSE)</f>
        <v>#REF!</v>
      </c>
      <c r="E1725" s="436" t="e">
        <f>VLOOKUP($A1725,#REF!,4,FALSE)</f>
        <v>#REF!</v>
      </c>
      <c r="F1725" s="103" t="e">
        <f>VLOOKUP($A1725,#REF!,5,FALSE)</f>
        <v>#REF!</v>
      </c>
      <c r="G1725" s="98" t="e">
        <f>VLOOKUP($A1725,#REF!,8,FALSE)</f>
        <v>#REF!</v>
      </c>
      <c r="H1725" s="93" t="e">
        <f>VLOOKUP($A1725,#REF!,7,FALSE)</f>
        <v>#REF!</v>
      </c>
      <c r="I1725" s="438" t="e">
        <f>VLOOKUP($A1725,#REF!,10,FALSE)</f>
        <v>#REF!</v>
      </c>
      <c r="J1725" s="98" t="e">
        <f>VLOOKUP($A1725,#REF!,11,FALSE)</f>
        <v>#REF!</v>
      </c>
      <c r="K1725" s="114" t="e">
        <f>VLOOKUP($A1725,#REF!,12,FALSE)</f>
        <v>#REF!</v>
      </c>
      <c r="L1725" s="98" t="e">
        <f>VLOOKUP($A1725,#REF!,13,FALSE)</f>
        <v>#REF!</v>
      </c>
      <c r="M1725" s="438" t="e">
        <f>VLOOKUP($A1725,#REF!,14,FALSE)</f>
        <v>#REF!</v>
      </c>
      <c r="N1725" s="103" t="e">
        <f>VLOOKUP($A1725,#REF!,15,FALSE)</f>
        <v>#REF!</v>
      </c>
      <c r="O1725" s="103" t="e">
        <f>VLOOKUP($A1725,#REF!,18,FALSE)</f>
        <v>#REF!</v>
      </c>
      <c r="P1725" s="93" t="e">
        <f>VLOOKUP($A1725,#REF!,41,FALSE)</f>
        <v>#REF!</v>
      </c>
      <c r="Q1725" s="115" t="e">
        <f>VLOOKUP(Revisión_Avance_Periodo!$L1725,#REF!,30,FALSE)</f>
        <v>#REF!</v>
      </c>
      <c r="R1725" s="116">
        <v>2019</v>
      </c>
      <c r="S1725" s="196">
        <v>43707</v>
      </c>
      <c r="T1725" s="124" t="s">
        <v>75</v>
      </c>
      <c r="U1725" s="117" t="e">
        <f>INDEX(#REF!,MATCH(Revisión_Avance_Periodo!$L1725,#REF!,0),MATCH(Revisión_Avance_Periodo!$T1725,#REF!,0))</f>
        <v>#REF!</v>
      </c>
      <c r="V1725" s="117" t="e">
        <f>INDEX(#REF!,MATCH(Revisión_Avance_Periodo!$L1725,#REF!,0),MATCH(Revisión_Avance_Periodo!$T1725,#REF!,0))</f>
        <v>#REF!</v>
      </c>
      <c r="W1725" s="118">
        <f t="shared" si="133"/>
        <v>0</v>
      </c>
      <c r="X1725" s="124" t="str">
        <f>VLOOKUP(W1725,Tabla_Estado_Meta_OAP_2019[#All],3,TRUE)</f>
        <v>Por Ejecutar</v>
      </c>
      <c r="Y1725" s="150" t="e">
        <f>SUBTOTAL(9,$U$206:$U1725)</f>
        <v>#REF!</v>
      </c>
      <c r="Z1725" s="159" t="e">
        <f>SUBTOTAL(9,$V$206:$V1725)</f>
        <v>#REF!</v>
      </c>
      <c r="AA1725" s="159">
        <f>IFERROR(+Revisión_Avance_Periodo!$Z1725/Revisión_Avance_Periodo!$Y1725,0)</f>
        <v>0</v>
      </c>
      <c r="AB1725" s="126"/>
      <c r="AC1725" s="127"/>
      <c r="AD1725" s="125"/>
      <c r="AE1725" s="125"/>
      <c r="AF1725" s="128"/>
      <c r="AG1725" s="129"/>
      <c r="AH1725" s="150" t="e">
        <f>SUBTOTAL(9,$U$1718:$U1725)</f>
        <v>#REF!</v>
      </c>
      <c r="AI1725" s="159" t="e">
        <f>SUBTOTAL(9,$V$1718:$V1725)</f>
        <v>#REF!</v>
      </c>
      <c r="AJ1725" s="159">
        <f>IFERROR(+Revisión_Avance_Periodo!$Z1725/Revisión_Avance_Periodo!$Y1725,0)</f>
        <v>0</v>
      </c>
      <c r="AK1725" s="126"/>
      <c r="AL1725" s="127"/>
      <c r="AM1725" s="125"/>
      <c r="AN1725" s="125"/>
      <c r="AO1725" s="128"/>
      <c r="AP1725" s="129"/>
    </row>
    <row r="1726" spans="1:42" x14ac:dyDescent="0.25">
      <c r="A1726" s="92">
        <v>146</v>
      </c>
      <c r="B1726" s="435" t="e">
        <f>CONCATENATE(Revisión_Avance_Periodo!$D1726,";",Revisión_Avance_Periodo!$F1726,";",Revisión_Avance_Periodo!$L1726)</f>
        <v>#REF!</v>
      </c>
      <c r="C1726" s="435" t="e">
        <f t="shared" si="129"/>
        <v>#REF!</v>
      </c>
      <c r="D1726" s="114" t="e">
        <f>VLOOKUP($A1726,#REF!,3,FALSE)</f>
        <v>#REF!</v>
      </c>
      <c r="E1726" s="436" t="e">
        <f>VLOOKUP($A1726,#REF!,4,FALSE)</f>
        <v>#REF!</v>
      </c>
      <c r="F1726" s="102" t="e">
        <f>VLOOKUP($A1726,#REF!,5,FALSE)</f>
        <v>#REF!</v>
      </c>
      <c r="G1726" s="93" t="e">
        <f>VLOOKUP($A1726,#REF!,8,FALSE)</f>
        <v>#REF!</v>
      </c>
      <c r="H1726" s="93" t="e">
        <f>VLOOKUP($A1726,#REF!,7,FALSE)</f>
        <v>#REF!</v>
      </c>
      <c r="I1726" s="438" t="e">
        <f>VLOOKUP($A1726,#REF!,10,FALSE)</f>
        <v>#REF!</v>
      </c>
      <c r="J1726" s="93" t="e">
        <f>VLOOKUP($A1726,#REF!,11,FALSE)</f>
        <v>#REF!</v>
      </c>
      <c r="K1726" s="114" t="e">
        <f>VLOOKUP($A1726,#REF!,12,FALSE)</f>
        <v>#REF!</v>
      </c>
      <c r="L1726" s="93" t="e">
        <f>VLOOKUP($A1726,#REF!,13,FALSE)</f>
        <v>#REF!</v>
      </c>
      <c r="M1726" s="438" t="e">
        <f>VLOOKUP($A1726,#REF!,14,FALSE)</f>
        <v>#REF!</v>
      </c>
      <c r="N1726" s="102" t="e">
        <f>VLOOKUP($A1726,#REF!,15,FALSE)</f>
        <v>#REF!</v>
      </c>
      <c r="O1726" s="102" t="e">
        <f>VLOOKUP($A1726,#REF!,18,FALSE)</f>
        <v>#REF!</v>
      </c>
      <c r="P1726" s="93" t="e">
        <f>VLOOKUP($A1726,#REF!,41,FALSE)</f>
        <v>#REF!</v>
      </c>
      <c r="Q1726" s="115" t="e">
        <f>VLOOKUP(Revisión_Avance_Periodo!$L1726,#REF!,30,FALSE)</f>
        <v>#REF!</v>
      </c>
      <c r="R1726" s="116">
        <v>2019</v>
      </c>
      <c r="S1726" s="196">
        <v>43738</v>
      </c>
      <c r="T1726" s="116" t="s">
        <v>76</v>
      </c>
      <c r="U1726" s="117" t="e">
        <f>INDEX(#REF!,MATCH(Revisión_Avance_Periodo!$L1726,#REF!,0),MATCH(Revisión_Avance_Periodo!$T1726,#REF!,0))</f>
        <v>#REF!</v>
      </c>
      <c r="V1726" s="117" t="e">
        <f>INDEX(#REF!,MATCH(Revisión_Avance_Periodo!$L1726,#REF!,0),MATCH(Revisión_Avance_Periodo!$T1726,#REF!,0))</f>
        <v>#REF!</v>
      </c>
      <c r="W1726" s="118">
        <f t="shared" si="133"/>
        <v>0</v>
      </c>
      <c r="X1726" s="116" t="str">
        <f>VLOOKUP(W1726,Tabla_Estado_Meta_OAP_2019[#All],3,TRUE)</f>
        <v>Por Ejecutar</v>
      </c>
      <c r="Y1726" s="150" t="e">
        <f>SUBTOTAL(9,$U$206:$U1726)</f>
        <v>#REF!</v>
      </c>
      <c r="Z1726" s="159" t="e">
        <f>SUBTOTAL(9,$V$206:$V1726)</f>
        <v>#REF!</v>
      </c>
      <c r="AA1726" s="159">
        <f>IFERROR(+Revisión_Avance_Periodo!$Z1726/Revisión_Avance_Periodo!$Y1726,0)</f>
        <v>0</v>
      </c>
      <c r="AB1726" s="126"/>
      <c r="AC1726" s="127"/>
      <c r="AD1726" s="125"/>
      <c r="AE1726" s="125"/>
      <c r="AF1726" s="128"/>
      <c r="AG1726" s="129"/>
      <c r="AH1726" s="150" t="e">
        <f>SUBTOTAL(9,$U$1718:$U1726)</f>
        <v>#REF!</v>
      </c>
      <c r="AI1726" s="159" t="e">
        <f>SUBTOTAL(9,$V$1718:$V1726)</f>
        <v>#REF!</v>
      </c>
      <c r="AJ1726" s="159">
        <f>IFERROR(+Revisión_Avance_Periodo!$Z1726/Revisión_Avance_Periodo!$Y1726,0)</f>
        <v>0</v>
      </c>
      <c r="AK1726" s="126"/>
      <c r="AL1726" s="127"/>
      <c r="AM1726" s="125"/>
      <c r="AN1726" s="125"/>
      <c r="AO1726" s="128"/>
      <c r="AP1726" s="129"/>
    </row>
    <row r="1727" spans="1:42" x14ac:dyDescent="0.25">
      <c r="A1727" s="97">
        <v>146</v>
      </c>
      <c r="B1727" s="435" t="e">
        <f>CONCATENATE(Revisión_Avance_Periodo!$D1727,";",Revisión_Avance_Periodo!$F1727,";",Revisión_Avance_Periodo!$L1727)</f>
        <v>#REF!</v>
      </c>
      <c r="C1727" s="435" t="e">
        <f t="shared" si="129"/>
        <v>#REF!</v>
      </c>
      <c r="D1727" s="123" t="e">
        <f>VLOOKUP($A1727,#REF!,3,FALSE)</f>
        <v>#REF!</v>
      </c>
      <c r="E1727" s="436" t="e">
        <f>VLOOKUP($A1727,#REF!,4,FALSE)</f>
        <v>#REF!</v>
      </c>
      <c r="F1727" s="103" t="e">
        <f>VLOOKUP($A1727,#REF!,5,FALSE)</f>
        <v>#REF!</v>
      </c>
      <c r="G1727" s="98" t="e">
        <f>VLOOKUP($A1727,#REF!,8,FALSE)</f>
        <v>#REF!</v>
      </c>
      <c r="H1727" s="93" t="e">
        <f>VLOOKUP($A1727,#REF!,7,FALSE)</f>
        <v>#REF!</v>
      </c>
      <c r="I1727" s="438" t="e">
        <f>VLOOKUP($A1727,#REF!,10,FALSE)</f>
        <v>#REF!</v>
      </c>
      <c r="J1727" s="98" t="e">
        <f>VLOOKUP($A1727,#REF!,11,FALSE)</f>
        <v>#REF!</v>
      </c>
      <c r="K1727" s="114" t="e">
        <f>VLOOKUP($A1727,#REF!,12,FALSE)</f>
        <v>#REF!</v>
      </c>
      <c r="L1727" s="98" t="e">
        <f>VLOOKUP($A1727,#REF!,13,FALSE)</f>
        <v>#REF!</v>
      </c>
      <c r="M1727" s="438" t="e">
        <f>VLOOKUP($A1727,#REF!,14,FALSE)</f>
        <v>#REF!</v>
      </c>
      <c r="N1727" s="103" t="e">
        <f>VLOOKUP($A1727,#REF!,15,FALSE)</f>
        <v>#REF!</v>
      </c>
      <c r="O1727" s="103" t="e">
        <f>VLOOKUP($A1727,#REF!,18,FALSE)</f>
        <v>#REF!</v>
      </c>
      <c r="P1727" s="93" t="e">
        <f>VLOOKUP($A1727,#REF!,41,FALSE)</f>
        <v>#REF!</v>
      </c>
      <c r="Q1727" s="115" t="e">
        <f>VLOOKUP(Revisión_Avance_Periodo!$L1727,#REF!,30,FALSE)</f>
        <v>#REF!</v>
      </c>
      <c r="R1727" s="116">
        <v>2019</v>
      </c>
      <c r="S1727" s="196">
        <v>43768</v>
      </c>
      <c r="T1727" s="124" t="s">
        <v>77</v>
      </c>
      <c r="U1727" s="117" t="e">
        <f>INDEX(#REF!,MATCH(Revisión_Avance_Periodo!$L1727,#REF!,0),MATCH(Revisión_Avance_Periodo!$T1727,#REF!,0))</f>
        <v>#REF!</v>
      </c>
      <c r="V1727" s="117" t="e">
        <f>INDEX(#REF!,MATCH(Revisión_Avance_Periodo!$L1727,#REF!,0),MATCH(Revisión_Avance_Periodo!$T1727,#REF!,0))</f>
        <v>#REF!</v>
      </c>
      <c r="W1727" s="118">
        <f t="shared" si="133"/>
        <v>0</v>
      </c>
      <c r="X1727" s="124" t="str">
        <f>VLOOKUP(W1727,Tabla_Estado_Meta_OAP_2019[#All],3,TRUE)</f>
        <v>Por Ejecutar</v>
      </c>
      <c r="Y1727" s="150" t="e">
        <f>SUBTOTAL(9,$U$206:$U1727)</f>
        <v>#REF!</v>
      </c>
      <c r="Z1727" s="159" t="e">
        <f>SUBTOTAL(9,$V$206:$V1727)</f>
        <v>#REF!</v>
      </c>
      <c r="AA1727" s="159">
        <f>IFERROR(+Revisión_Avance_Periodo!$Z1727/Revisión_Avance_Periodo!$Y1727,0)</f>
        <v>0</v>
      </c>
      <c r="AB1727" s="126"/>
      <c r="AC1727" s="127"/>
      <c r="AD1727" s="125"/>
      <c r="AE1727" s="125"/>
      <c r="AF1727" s="128"/>
      <c r="AG1727" s="129"/>
      <c r="AH1727" s="150" t="e">
        <f>SUBTOTAL(9,$U$1718:$U1727)</f>
        <v>#REF!</v>
      </c>
      <c r="AI1727" s="159" t="e">
        <f>SUBTOTAL(9,$V$1718:$V1727)</f>
        <v>#REF!</v>
      </c>
      <c r="AJ1727" s="159">
        <f>IFERROR(+Revisión_Avance_Periodo!$Z1727/Revisión_Avance_Periodo!$Y1727,0)</f>
        <v>0</v>
      </c>
      <c r="AK1727" s="126"/>
      <c r="AL1727" s="127"/>
      <c r="AM1727" s="125"/>
      <c r="AN1727" s="125"/>
      <c r="AO1727" s="128"/>
      <c r="AP1727" s="129"/>
    </row>
    <row r="1728" spans="1:42" x14ac:dyDescent="0.25">
      <c r="A1728" s="92">
        <v>146</v>
      </c>
      <c r="B1728" s="435" t="e">
        <f>CONCATENATE(Revisión_Avance_Periodo!$D1728,";",Revisión_Avance_Periodo!$F1728,";",Revisión_Avance_Periodo!$L1728)</f>
        <v>#REF!</v>
      </c>
      <c r="C1728" s="435" t="e">
        <f t="shared" si="129"/>
        <v>#REF!</v>
      </c>
      <c r="D1728" s="114" t="e">
        <f>VLOOKUP($A1728,#REF!,3,FALSE)</f>
        <v>#REF!</v>
      </c>
      <c r="E1728" s="436" t="e">
        <f>VLOOKUP($A1728,#REF!,4,FALSE)</f>
        <v>#REF!</v>
      </c>
      <c r="F1728" s="102" t="e">
        <f>VLOOKUP($A1728,#REF!,5,FALSE)</f>
        <v>#REF!</v>
      </c>
      <c r="G1728" s="93" t="e">
        <f>VLOOKUP($A1728,#REF!,8,FALSE)</f>
        <v>#REF!</v>
      </c>
      <c r="H1728" s="93" t="e">
        <f>VLOOKUP($A1728,#REF!,7,FALSE)</f>
        <v>#REF!</v>
      </c>
      <c r="I1728" s="438" t="e">
        <f>VLOOKUP($A1728,#REF!,10,FALSE)</f>
        <v>#REF!</v>
      </c>
      <c r="J1728" s="93" t="e">
        <f>VLOOKUP($A1728,#REF!,11,FALSE)</f>
        <v>#REF!</v>
      </c>
      <c r="K1728" s="114" t="e">
        <f>VLOOKUP($A1728,#REF!,12,FALSE)</f>
        <v>#REF!</v>
      </c>
      <c r="L1728" s="93" t="e">
        <f>VLOOKUP($A1728,#REF!,13,FALSE)</f>
        <v>#REF!</v>
      </c>
      <c r="M1728" s="438" t="e">
        <f>VLOOKUP($A1728,#REF!,14,FALSE)</f>
        <v>#REF!</v>
      </c>
      <c r="N1728" s="102" t="e">
        <f>VLOOKUP($A1728,#REF!,15,FALSE)</f>
        <v>#REF!</v>
      </c>
      <c r="O1728" s="102" t="e">
        <f>VLOOKUP($A1728,#REF!,18,FALSE)</f>
        <v>#REF!</v>
      </c>
      <c r="P1728" s="93" t="e">
        <f>VLOOKUP($A1728,#REF!,41,FALSE)</f>
        <v>#REF!</v>
      </c>
      <c r="Q1728" s="115" t="e">
        <f>VLOOKUP(Revisión_Avance_Periodo!$L1728,#REF!,30,FALSE)</f>
        <v>#REF!</v>
      </c>
      <c r="R1728" s="116">
        <v>2019</v>
      </c>
      <c r="S1728" s="196">
        <v>43799</v>
      </c>
      <c r="T1728" s="116" t="s">
        <v>78</v>
      </c>
      <c r="U1728" s="117" t="e">
        <f>INDEX(#REF!,MATCH(Revisión_Avance_Periodo!$L1728,#REF!,0),MATCH(Revisión_Avance_Periodo!$T1728,#REF!,0))</f>
        <v>#REF!</v>
      </c>
      <c r="V1728" s="117" t="e">
        <f>INDEX(#REF!,MATCH(Revisión_Avance_Periodo!$L1728,#REF!,0),MATCH(Revisión_Avance_Periodo!$T1728,#REF!,0))</f>
        <v>#REF!</v>
      </c>
      <c r="W1728" s="118">
        <f t="shared" si="133"/>
        <v>0</v>
      </c>
      <c r="X1728" s="116" t="str">
        <f>VLOOKUP(W1728,Tabla_Estado_Meta_OAP_2019[#All],3,TRUE)</f>
        <v>Por Ejecutar</v>
      </c>
      <c r="Y1728" s="150" t="e">
        <f>SUBTOTAL(9,$U$206:$U1728)</f>
        <v>#REF!</v>
      </c>
      <c r="Z1728" s="159" t="e">
        <f>SUBTOTAL(9,$V$206:$V1728)</f>
        <v>#REF!</v>
      </c>
      <c r="AA1728" s="159">
        <f>IFERROR(+Revisión_Avance_Periodo!$Z1728/Revisión_Avance_Periodo!$Y1728,0)</f>
        <v>0</v>
      </c>
      <c r="AB1728" s="126"/>
      <c r="AC1728" s="127"/>
      <c r="AD1728" s="125"/>
      <c r="AE1728" s="125"/>
      <c r="AF1728" s="128"/>
      <c r="AG1728" s="129"/>
      <c r="AH1728" s="150" t="e">
        <f>SUBTOTAL(9,$U$1718:$U1728)</f>
        <v>#REF!</v>
      </c>
      <c r="AI1728" s="159" t="e">
        <f>SUBTOTAL(9,$V$1718:$V1728)</f>
        <v>#REF!</v>
      </c>
      <c r="AJ1728" s="159">
        <f>IFERROR(+Revisión_Avance_Periodo!$Z1728/Revisión_Avance_Periodo!$Y1728,0)</f>
        <v>0</v>
      </c>
      <c r="AK1728" s="126"/>
      <c r="AL1728" s="127"/>
      <c r="AM1728" s="125"/>
      <c r="AN1728" s="125"/>
      <c r="AO1728" s="128"/>
      <c r="AP1728" s="129"/>
    </row>
    <row r="1729" spans="1:42" ht="15.75" thickBot="1" x14ac:dyDescent="0.3">
      <c r="A1729" s="97">
        <v>146</v>
      </c>
      <c r="B1729" s="435" t="e">
        <f>CONCATENATE(Revisión_Avance_Periodo!$D1729,";",Revisión_Avance_Periodo!$F1729,";",Revisión_Avance_Periodo!$L1729)</f>
        <v>#REF!</v>
      </c>
      <c r="C1729" s="435" t="e">
        <f t="shared" si="129"/>
        <v>#REF!</v>
      </c>
      <c r="D1729" s="123" t="e">
        <f>VLOOKUP($A1729,#REF!,3,FALSE)</f>
        <v>#REF!</v>
      </c>
      <c r="E1729" s="436" t="e">
        <f>VLOOKUP($A1729,#REF!,4,FALSE)</f>
        <v>#REF!</v>
      </c>
      <c r="F1729" s="103" t="e">
        <f>VLOOKUP($A1729,#REF!,5,FALSE)</f>
        <v>#REF!</v>
      </c>
      <c r="G1729" s="98" t="e">
        <f>VLOOKUP($A1729,#REF!,8,FALSE)</f>
        <v>#REF!</v>
      </c>
      <c r="H1729" s="93" t="e">
        <f>VLOOKUP($A1729,#REF!,7,FALSE)</f>
        <v>#REF!</v>
      </c>
      <c r="I1729" s="438" t="e">
        <f>VLOOKUP($A1729,#REF!,10,FALSE)</f>
        <v>#REF!</v>
      </c>
      <c r="J1729" s="98" t="e">
        <f>VLOOKUP($A1729,#REF!,11,FALSE)</f>
        <v>#REF!</v>
      </c>
      <c r="K1729" s="114" t="e">
        <f>VLOOKUP($A1729,#REF!,12,FALSE)</f>
        <v>#REF!</v>
      </c>
      <c r="L1729" s="98" t="e">
        <f>VLOOKUP($A1729,#REF!,13,FALSE)</f>
        <v>#REF!</v>
      </c>
      <c r="M1729" s="438" t="e">
        <f>VLOOKUP($A1729,#REF!,14,FALSE)</f>
        <v>#REF!</v>
      </c>
      <c r="N1729" s="103" t="e">
        <f>VLOOKUP($A1729,#REF!,15,FALSE)</f>
        <v>#REF!</v>
      </c>
      <c r="O1729" s="103" t="e">
        <f>VLOOKUP($A1729,#REF!,18,FALSE)</f>
        <v>#REF!</v>
      </c>
      <c r="P1729" s="93" t="e">
        <f>VLOOKUP($A1729,#REF!,41,FALSE)</f>
        <v>#REF!</v>
      </c>
      <c r="Q1729" s="115" t="e">
        <f>VLOOKUP(Revisión_Avance_Periodo!$L1729,#REF!,30,FALSE)</f>
        <v>#REF!</v>
      </c>
      <c r="R1729" s="116">
        <v>2019</v>
      </c>
      <c r="S1729" s="196">
        <v>43829</v>
      </c>
      <c r="T1729" s="124" t="s">
        <v>79</v>
      </c>
      <c r="U1729" s="117" t="e">
        <f>INDEX(#REF!,MATCH(Revisión_Avance_Periodo!$L1729,#REF!,0),MATCH(Revisión_Avance_Periodo!$T1729,#REF!,0))</f>
        <v>#REF!</v>
      </c>
      <c r="V1729" s="117" t="e">
        <f>INDEX(#REF!,MATCH(Revisión_Avance_Periodo!$L1729,#REF!,0),MATCH(Revisión_Avance_Periodo!$T1729,#REF!,0))</f>
        <v>#REF!</v>
      </c>
      <c r="W1729" s="118">
        <f t="shared" si="133"/>
        <v>0</v>
      </c>
      <c r="X1729" s="124" t="str">
        <f>VLOOKUP(W1729,Tabla_Estado_Meta_OAP_2019[#All],3,TRUE)</f>
        <v>Por Ejecutar</v>
      </c>
      <c r="Y1729" s="150" t="e">
        <f>SUBTOTAL(9,$U$206:$U1729)</f>
        <v>#REF!</v>
      </c>
      <c r="Z1729" s="159" t="e">
        <f>SUBTOTAL(9,$V$206:$V1729)</f>
        <v>#REF!</v>
      </c>
      <c r="AA1729" s="159">
        <f>IFERROR(+Revisión_Avance_Periodo!$Z1729/Revisión_Avance_Periodo!$Y1729,0)</f>
        <v>0</v>
      </c>
      <c r="AB1729" s="126"/>
      <c r="AC1729" s="127"/>
      <c r="AD1729" s="125"/>
      <c r="AE1729" s="125"/>
      <c r="AF1729" s="128"/>
      <c r="AG1729" s="129"/>
      <c r="AH1729" s="150" t="e">
        <f>SUBTOTAL(9,$U$1718:$U1729)</f>
        <v>#REF!</v>
      </c>
      <c r="AI1729" s="159" t="e">
        <f>SUBTOTAL(9,$V$1718:$V1729)</f>
        <v>#REF!</v>
      </c>
      <c r="AJ1729" s="159">
        <f>IFERROR(+Revisión_Avance_Periodo!$Z1729/Revisión_Avance_Periodo!$Y1729,0)</f>
        <v>0</v>
      </c>
      <c r="AK1729" s="126"/>
      <c r="AL1729" s="127"/>
      <c r="AM1729" s="125"/>
      <c r="AN1729" s="125"/>
      <c r="AO1729" s="128"/>
      <c r="AP1729" s="129"/>
    </row>
    <row r="1730" spans="1:42" x14ac:dyDescent="0.25">
      <c r="A1730" s="92">
        <v>147</v>
      </c>
      <c r="B1730" s="435" t="e">
        <f>CONCATENATE(Revisión_Avance_Periodo!$D1730,";",Revisión_Avance_Periodo!$F1730,";",Revisión_Avance_Periodo!$L1730)</f>
        <v>#REF!</v>
      </c>
      <c r="C1730" s="435" t="e">
        <f t="shared" ref="C1730:C1793" si="134">CONCATENATE($N1730,";",$L1730,";",$T1730)</f>
        <v>#REF!</v>
      </c>
      <c r="D1730" s="144" t="e">
        <f>VLOOKUP($A1730,#REF!,3,FALSE)</f>
        <v>#REF!</v>
      </c>
      <c r="E1730" s="437" t="e">
        <f>VLOOKUP($A1730,#REF!,4,FALSE)</f>
        <v>#REF!</v>
      </c>
      <c r="F1730" s="102" t="e">
        <f>VLOOKUP($A1730,#REF!,5,FALSE)</f>
        <v>#REF!</v>
      </c>
      <c r="G1730" s="93" t="e">
        <f>VLOOKUP($A1730,#REF!,8,FALSE)</f>
        <v>#REF!</v>
      </c>
      <c r="H1730" s="93" t="e">
        <f>VLOOKUP($A1730,#REF!,7,FALSE)</f>
        <v>#REF!</v>
      </c>
      <c r="I1730" s="438" t="e">
        <f>VLOOKUP($A1730,#REF!,10,FALSE)</f>
        <v>#REF!</v>
      </c>
      <c r="J1730" s="93" t="e">
        <f>VLOOKUP($A1730,#REF!,11,FALSE)</f>
        <v>#REF!</v>
      </c>
      <c r="K1730" s="114" t="e">
        <f>VLOOKUP($A1730,#REF!,12,FALSE)</f>
        <v>#REF!</v>
      </c>
      <c r="L1730" s="93" t="e">
        <f>VLOOKUP($A1730,#REF!,13,FALSE)</f>
        <v>#REF!</v>
      </c>
      <c r="M1730" s="438" t="e">
        <f>VLOOKUP($A1730,#REF!,14,FALSE)</f>
        <v>#REF!</v>
      </c>
      <c r="N1730" s="102" t="e">
        <f>VLOOKUP($A1730,#REF!,15,FALSE)</f>
        <v>#REF!</v>
      </c>
      <c r="O1730" s="102" t="e">
        <f>VLOOKUP($A1730,#REF!,18,FALSE)</f>
        <v>#REF!</v>
      </c>
      <c r="P1730" s="93" t="e">
        <f>VLOOKUP($A1730,#REF!,41,FALSE)</f>
        <v>#REF!</v>
      </c>
      <c r="Q1730" s="115" t="e">
        <f>VLOOKUP(Revisión_Avance_Periodo!$L1730,#REF!,30,FALSE)</f>
        <v>#REF!</v>
      </c>
      <c r="R1730" s="116">
        <v>2019</v>
      </c>
      <c r="S1730" s="196">
        <v>43495</v>
      </c>
      <c r="T1730" s="116" t="s">
        <v>68</v>
      </c>
      <c r="U1730" s="117" t="e">
        <f>INDEX(#REF!,MATCH(Revisión_Avance_Periodo!$L1730,#REF!,0),MATCH(Revisión_Avance_Periodo!$T1730,#REF!,0))</f>
        <v>#REF!</v>
      </c>
      <c r="V1730" s="117" t="e">
        <f>INDEX(#REF!,MATCH(Revisión_Avance_Periodo!$L1730,#REF!,0),MATCH(Revisión_Avance_Periodo!$T1730,#REF!,0))</f>
        <v>#REF!</v>
      </c>
      <c r="W1730" s="118">
        <f t="shared" si="133"/>
        <v>0</v>
      </c>
      <c r="X1730" s="116" t="str">
        <f>VLOOKUP(W1730,Tabla_Estado_Meta_OAP_2019[#All],3,TRUE)</f>
        <v>Por Ejecutar</v>
      </c>
      <c r="Y1730" s="148" t="e">
        <f>SUBTOTAL(9,$U$206:$U1730)</f>
        <v>#REF!</v>
      </c>
      <c r="Z1730" s="162" t="e">
        <f>SUBTOTAL(9,$V$206:$V1730)</f>
        <v>#REF!</v>
      </c>
      <c r="AA1730" s="162">
        <f>IFERROR(+Revisión_Avance_Periodo!$Z1730/Revisión_Avance_Periodo!$Y1730,0)</f>
        <v>0</v>
      </c>
      <c r="AB1730" s="120" t="e">
        <f>SUBTOTAL(9,U1730:U1741)</f>
        <v>#REF!</v>
      </c>
      <c r="AC1730" s="119" t="e">
        <f>SUBTOTAL(9,V1730:V1741)</f>
        <v>#REF!</v>
      </c>
      <c r="AD1730" s="119" t="e">
        <f>+AC1730/AB1730</f>
        <v>#REF!</v>
      </c>
      <c r="AE1730" s="119" t="e">
        <f>100%-Revisión_Avance_Periodo!$AD1730</f>
        <v>#REF!</v>
      </c>
      <c r="AF1730" s="121" t="e">
        <f>VLOOKUP(AD1730,Tabla_Estado_Meta_OAP_2019[],3,TRUE)</f>
        <v>#REF!</v>
      </c>
      <c r="AG1730" s="122" t="e">
        <f>Revisión_Avance_Periodo!$AD1730*Revisión_Avance_Periodo!$Q1730</f>
        <v>#REF!</v>
      </c>
      <c r="AH1730" s="148" t="e">
        <f>SUBTOTAL(9,$U$1730:$U1730)</f>
        <v>#REF!</v>
      </c>
      <c r="AI1730" s="162" t="e">
        <f>SUBTOTAL(9,$V$1730:$V1730)</f>
        <v>#REF!</v>
      </c>
      <c r="AJ1730" s="162">
        <f>IFERROR(+Revisión_Avance_Periodo!$Z1730/Revisión_Avance_Periodo!$Y1730,0)</f>
        <v>0</v>
      </c>
      <c r="AK1730" s="120" t="e">
        <f>SUBTOTAL(9,AD1730:AD1741)</f>
        <v>#REF!</v>
      </c>
      <c r="AL1730" s="119" t="e">
        <f>SUBTOTAL(9,AE1730:AE1741)</f>
        <v>#REF!</v>
      </c>
      <c r="AM1730" s="119" t="e">
        <f>+AL1730/AK1730</f>
        <v>#REF!</v>
      </c>
      <c r="AN1730" s="119" t="e">
        <f>100%-Revisión_Avance_Periodo!$AD1730</f>
        <v>#REF!</v>
      </c>
      <c r="AO1730" s="121" t="e">
        <f>VLOOKUP(AM1730,Tabla_Estado_Meta_OAP_2019[],3,TRUE)</f>
        <v>#REF!</v>
      </c>
      <c r="AP1730" s="122" t="e">
        <f>Revisión_Avance_Periodo!$AD1730*Revisión_Avance_Periodo!$Q1730</f>
        <v>#REF!</v>
      </c>
    </row>
    <row r="1731" spans="1:42" x14ac:dyDescent="0.25">
      <c r="A1731" s="97">
        <v>147</v>
      </c>
      <c r="B1731" s="435" t="e">
        <f>CONCATENATE(Revisión_Avance_Periodo!$D1731,";",Revisión_Avance_Periodo!$F1731,";",Revisión_Avance_Periodo!$L1731)</f>
        <v>#REF!</v>
      </c>
      <c r="C1731" s="435" t="e">
        <f t="shared" si="134"/>
        <v>#REF!</v>
      </c>
      <c r="D1731" s="145" t="e">
        <f>VLOOKUP($A1731,#REF!,3,FALSE)</f>
        <v>#REF!</v>
      </c>
      <c r="E1731" s="437" t="e">
        <f>VLOOKUP($A1731,#REF!,4,FALSE)</f>
        <v>#REF!</v>
      </c>
      <c r="F1731" s="103" t="e">
        <f>VLOOKUP($A1731,#REF!,5,FALSE)</f>
        <v>#REF!</v>
      </c>
      <c r="G1731" s="98" t="e">
        <f>VLOOKUP($A1731,#REF!,8,FALSE)</f>
        <v>#REF!</v>
      </c>
      <c r="H1731" s="93" t="e">
        <f>VLOOKUP($A1731,#REF!,7,FALSE)</f>
        <v>#REF!</v>
      </c>
      <c r="I1731" s="438" t="e">
        <f>VLOOKUP($A1731,#REF!,10,FALSE)</f>
        <v>#REF!</v>
      </c>
      <c r="J1731" s="98" t="e">
        <f>VLOOKUP($A1731,#REF!,11,FALSE)</f>
        <v>#REF!</v>
      </c>
      <c r="K1731" s="114" t="e">
        <f>VLOOKUP($A1731,#REF!,12,FALSE)</f>
        <v>#REF!</v>
      </c>
      <c r="L1731" s="98" t="e">
        <f>VLOOKUP($A1731,#REF!,13,FALSE)</f>
        <v>#REF!</v>
      </c>
      <c r="M1731" s="438" t="e">
        <f>VLOOKUP($A1731,#REF!,14,FALSE)</f>
        <v>#REF!</v>
      </c>
      <c r="N1731" s="103" t="e">
        <f>VLOOKUP($A1731,#REF!,15,FALSE)</f>
        <v>#REF!</v>
      </c>
      <c r="O1731" s="103" t="e">
        <f>VLOOKUP($A1731,#REF!,18,FALSE)</f>
        <v>#REF!</v>
      </c>
      <c r="P1731" s="93" t="e">
        <f>VLOOKUP($A1731,#REF!,41,FALSE)</f>
        <v>#REF!</v>
      </c>
      <c r="Q1731" s="115" t="e">
        <f>VLOOKUP(Revisión_Avance_Periodo!$L1731,#REF!,30,FALSE)</f>
        <v>#REF!</v>
      </c>
      <c r="R1731" s="116">
        <v>2019</v>
      </c>
      <c r="S1731" s="196">
        <v>43524</v>
      </c>
      <c r="T1731" s="124" t="s">
        <v>69</v>
      </c>
      <c r="U1731" s="117" t="e">
        <f>INDEX(#REF!,MATCH(Revisión_Avance_Periodo!$L1731,#REF!,0),MATCH(Revisión_Avance_Periodo!$T1731,#REF!,0))</f>
        <v>#REF!</v>
      </c>
      <c r="V1731" s="117" t="e">
        <f>INDEX(#REF!,MATCH(Revisión_Avance_Periodo!$L1731,#REF!,0),MATCH(Revisión_Avance_Periodo!$T1731,#REF!,0))</f>
        <v>#REF!</v>
      </c>
      <c r="W1731" s="130" t="e">
        <f>V1731/U1731</f>
        <v>#REF!</v>
      </c>
      <c r="X1731" s="124" t="e">
        <f>VLOOKUP(W1731,Tabla_Estado_Meta_OAP_2019[#All],3,TRUE)</f>
        <v>#REF!</v>
      </c>
      <c r="Y1731" s="150" t="e">
        <f>SUBTOTAL(9,$U$206:$U1731)</f>
        <v>#REF!</v>
      </c>
      <c r="Z1731" s="159" t="e">
        <f>SUBTOTAL(9,$V$206:$V1731)</f>
        <v>#REF!</v>
      </c>
      <c r="AA1731" s="159">
        <f>IFERROR(+Revisión_Avance_Periodo!$Z1731/Revisión_Avance_Periodo!$Y1731,0)</f>
        <v>0</v>
      </c>
      <c r="AB1731" s="126"/>
      <c r="AC1731" s="127"/>
      <c r="AD1731" s="125"/>
      <c r="AE1731" s="125"/>
      <c r="AF1731" s="128"/>
      <c r="AG1731" s="129"/>
      <c r="AH1731" s="150" t="e">
        <f>SUBTOTAL(9,$U$1730:$U1731)</f>
        <v>#REF!</v>
      </c>
      <c r="AI1731" s="159" t="e">
        <f>SUBTOTAL(9,$V$1730:$V1731)</f>
        <v>#REF!</v>
      </c>
      <c r="AJ1731" s="159">
        <f>IFERROR(+Revisión_Avance_Periodo!$Z1731/Revisión_Avance_Periodo!$Y1731,0)</f>
        <v>0</v>
      </c>
      <c r="AK1731" s="126"/>
      <c r="AL1731" s="127"/>
      <c r="AM1731" s="125"/>
      <c r="AN1731" s="125"/>
      <c r="AO1731" s="128"/>
      <c r="AP1731" s="129"/>
    </row>
    <row r="1732" spans="1:42" x14ac:dyDescent="0.25">
      <c r="A1732" s="92">
        <v>147</v>
      </c>
      <c r="B1732" s="435" t="e">
        <f>CONCATENATE(Revisión_Avance_Periodo!$D1732,";",Revisión_Avance_Periodo!$F1732,";",Revisión_Avance_Periodo!$L1732)</f>
        <v>#REF!</v>
      </c>
      <c r="C1732" s="435" t="e">
        <f t="shared" si="134"/>
        <v>#REF!</v>
      </c>
      <c r="D1732" s="144" t="e">
        <f>VLOOKUP($A1732,#REF!,3,FALSE)</f>
        <v>#REF!</v>
      </c>
      <c r="E1732" s="437" t="e">
        <f>VLOOKUP($A1732,#REF!,4,FALSE)</f>
        <v>#REF!</v>
      </c>
      <c r="F1732" s="102" t="e">
        <f>VLOOKUP($A1732,#REF!,5,FALSE)</f>
        <v>#REF!</v>
      </c>
      <c r="G1732" s="93" t="e">
        <f>VLOOKUP($A1732,#REF!,8,FALSE)</f>
        <v>#REF!</v>
      </c>
      <c r="H1732" s="93" t="e">
        <f>VLOOKUP($A1732,#REF!,7,FALSE)</f>
        <v>#REF!</v>
      </c>
      <c r="I1732" s="438" t="e">
        <f>VLOOKUP($A1732,#REF!,10,FALSE)</f>
        <v>#REF!</v>
      </c>
      <c r="J1732" s="93" t="e">
        <f>VLOOKUP($A1732,#REF!,11,FALSE)</f>
        <v>#REF!</v>
      </c>
      <c r="K1732" s="114" t="e">
        <f>VLOOKUP($A1732,#REF!,12,FALSE)</f>
        <v>#REF!</v>
      </c>
      <c r="L1732" s="93" t="e">
        <f>VLOOKUP($A1732,#REF!,13,FALSE)</f>
        <v>#REF!</v>
      </c>
      <c r="M1732" s="438" t="e">
        <f>VLOOKUP($A1732,#REF!,14,FALSE)</f>
        <v>#REF!</v>
      </c>
      <c r="N1732" s="102" t="e">
        <f>VLOOKUP($A1732,#REF!,15,FALSE)</f>
        <v>#REF!</v>
      </c>
      <c r="O1732" s="102" t="e">
        <f>VLOOKUP($A1732,#REF!,18,FALSE)</f>
        <v>#REF!</v>
      </c>
      <c r="P1732" s="93" t="e">
        <f>VLOOKUP($A1732,#REF!,41,FALSE)</f>
        <v>#REF!</v>
      </c>
      <c r="Q1732" s="115" t="e">
        <f>VLOOKUP(Revisión_Avance_Periodo!$L1732,#REF!,30,FALSE)</f>
        <v>#REF!</v>
      </c>
      <c r="R1732" s="116">
        <v>2019</v>
      </c>
      <c r="S1732" s="196">
        <v>43554</v>
      </c>
      <c r="T1732" s="116" t="s">
        <v>70</v>
      </c>
      <c r="U1732" s="117" t="e">
        <f>INDEX(#REF!,MATCH(Revisión_Avance_Periodo!$L1732,#REF!,0),MATCH(Revisión_Avance_Periodo!$T1732,#REF!,0))</f>
        <v>#REF!</v>
      </c>
      <c r="V1732" s="117" t="e">
        <f>INDEX(#REF!,MATCH(Revisión_Avance_Periodo!$L1732,#REF!,0),MATCH(Revisión_Avance_Periodo!$T1732,#REF!,0))</f>
        <v>#REF!</v>
      </c>
      <c r="W1732" s="130" t="e">
        <f>V1732/U1732</f>
        <v>#REF!</v>
      </c>
      <c r="X1732" s="116" t="e">
        <f>VLOOKUP(W1732,Tabla_Estado_Meta_OAP_2019[#All],3,TRUE)</f>
        <v>#REF!</v>
      </c>
      <c r="Y1732" s="150" t="e">
        <f>SUBTOTAL(9,$U$206:$U1732)</f>
        <v>#REF!</v>
      </c>
      <c r="Z1732" s="159" t="e">
        <f>SUBTOTAL(9,$V$206:$V1732)</f>
        <v>#REF!</v>
      </c>
      <c r="AA1732" s="159">
        <f>IFERROR(+Revisión_Avance_Periodo!$Z1732/Revisión_Avance_Periodo!$Y1732,0)</f>
        <v>0</v>
      </c>
      <c r="AB1732" s="126"/>
      <c r="AC1732" s="127"/>
      <c r="AD1732" s="125"/>
      <c r="AE1732" s="125"/>
      <c r="AF1732" s="128"/>
      <c r="AG1732" s="129"/>
      <c r="AH1732" s="150" t="e">
        <f>SUBTOTAL(9,$U$1730:$U1732)</f>
        <v>#REF!</v>
      </c>
      <c r="AI1732" s="159" t="e">
        <f>SUBTOTAL(9,$V$1730:$V1732)</f>
        <v>#REF!</v>
      </c>
      <c r="AJ1732" s="159">
        <f>IFERROR(+Revisión_Avance_Periodo!$Z1732/Revisión_Avance_Periodo!$Y1732,0)</f>
        <v>0</v>
      </c>
      <c r="AK1732" s="126"/>
      <c r="AL1732" s="127"/>
      <c r="AM1732" s="125"/>
      <c r="AN1732" s="125"/>
      <c r="AO1732" s="128"/>
      <c r="AP1732" s="129"/>
    </row>
    <row r="1733" spans="1:42" x14ac:dyDescent="0.25">
      <c r="A1733" s="97">
        <v>147</v>
      </c>
      <c r="B1733" s="435" t="e">
        <f>CONCATENATE(Revisión_Avance_Periodo!$D1733,";",Revisión_Avance_Periodo!$F1733,";",Revisión_Avance_Periodo!$L1733)</f>
        <v>#REF!</v>
      </c>
      <c r="C1733" s="435" t="e">
        <f t="shared" si="134"/>
        <v>#REF!</v>
      </c>
      <c r="D1733" s="145" t="e">
        <f>VLOOKUP($A1733,#REF!,3,FALSE)</f>
        <v>#REF!</v>
      </c>
      <c r="E1733" s="437" t="e">
        <f>VLOOKUP($A1733,#REF!,4,FALSE)</f>
        <v>#REF!</v>
      </c>
      <c r="F1733" s="103" t="e">
        <f>VLOOKUP($A1733,#REF!,5,FALSE)</f>
        <v>#REF!</v>
      </c>
      <c r="G1733" s="98" t="e">
        <f>VLOOKUP($A1733,#REF!,8,FALSE)</f>
        <v>#REF!</v>
      </c>
      <c r="H1733" s="93" t="e">
        <f>VLOOKUP($A1733,#REF!,7,FALSE)</f>
        <v>#REF!</v>
      </c>
      <c r="I1733" s="438" t="e">
        <f>VLOOKUP($A1733,#REF!,10,FALSE)</f>
        <v>#REF!</v>
      </c>
      <c r="J1733" s="98" t="e">
        <f>VLOOKUP($A1733,#REF!,11,FALSE)</f>
        <v>#REF!</v>
      </c>
      <c r="K1733" s="114" t="e">
        <f>VLOOKUP($A1733,#REF!,12,FALSE)</f>
        <v>#REF!</v>
      </c>
      <c r="L1733" s="98" t="e">
        <f>VLOOKUP($A1733,#REF!,13,FALSE)</f>
        <v>#REF!</v>
      </c>
      <c r="M1733" s="438" t="e">
        <f>VLOOKUP($A1733,#REF!,14,FALSE)</f>
        <v>#REF!</v>
      </c>
      <c r="N1733" s="103" t="e">
        <f>VLOOKUP($A1733,#REF!,15,FALSE)</f>
        <v>#REF!</v>
      </c>
      <c r="O1733" s="103" t="e">
        <f>VLOOKUP($A1733,#REF!,18,FALSE)</f>
        <v>#REF!</v>
      </c>
      <c r="P1733" s="93" t="e">
        <f>VLOOKUP($A1733,#REF!,41,FALSE)</f>
        <v>#REF!</v>
      </c>
      <c r="Q1733" s="115" t="e">
        <f>VLOOKUP(Revisión_Avance_Periodo!$L1733,#REF!,30,FALSE)</f>
        <v>#REF!</v>
      </c>
      <c r="R1733" s="116">
        <v>2019</v>
      </c>
      <c r="S1733" s="196">
        <v>43585</v>
      </c>
      <c r="T1733" s="124" t="s">
        <v>71</v>
      </c>
      <c r="U1733" s="117" t="e">
        <f>INDEX(#REF!,MATCH(Revisión_Avance_Periodo!$L1733,#REF!,0),MATCH(Revisión_Avance_Periodo!$T1733,#REF!,0))</f>
        <v>#REF!</v>
      </c>
      <c r="V1733" s="117" t="e">
        <f>INDEX(#REF!,MATCH(Revisión_Avance_Periodo!$L1733,#REF!,0),MATCH(Revisión_Avance_Periodo!$T1733,#REF!,0))</f>
        <v>#REF!</v>
      </c>
      <c r="W1733" s="118">
        <f>IFERROR((V1733/U1733),0)</f>
        <v>0</v>
      </c>
      <c r="X1733" s="124" t="str">
        <f>VLOOKUP(W1733,Tabla_Estado_Meta_OAP_2019[#All],3,TRUE)</f>
        <v>Por Ejecutar</v>
      </c>
      <c r="Y1733" s="150" t="e">
        <f>SUBTOTAL(9,$U$206:$U1733)</f>
        <v>#REF!</v>
      </c>
      <c r="Z1733" s="159" t="e">
        <f>SUBTOTAL(9,$V$206:$V1733)</f>
        <v>#REF!</v>
      </c>
      <c r="AA1733" s="159">
        <f>IFERROR(+Revisión_Avance_Periodo!$Z1733/Revisión_Avance_Periodo!$Y1733,0)</f>
        <v>0</v>
      </c>
      <c r="AB1733" s="126"/>
      <c r="AC1733" s="127"/>
      <c r="AD1733" s="125"/>
      <c r="AE1733" s="125"/>
      <c r="AF1733" s="128"/>
      <c r="AG1733" s="129"/>
      <c r="AH1733" s="150" t="e">
        <f>SUBTOTAL(9,$U$1730:$U1733)</f>
        <v>#REF!</v>
      </c>
      <c r="AI1733" s="159" t="e">
        <f>SUBTOTAL(9,$V$1730:$V1733)</f>
        <v>#REF!</v>
      </c>
      <c r="AJ1733" s="159">
        <f>IFERROR(+Revisión_Avance_Periodo!$Z1733/Revisión_Avance_Periodo!$Y1733,0)</f>
        <v>0</v>
      </c>
      <c r="AK1733" s="126"/>
      <c r="AL1733" s="127"/>
      <c r="AM1733" s="125"/>
      <c r="AN1733" s="125"/>
      <c r="AO1733" s="128"/>
      <c r="AP1733" s="129"/>
    </row>
    <row r="1734" spans="1:42" x14ac:dyDescent="0.25">
      <c r="A1734" s="92">
        <v>147</v>
      </c>
      <c r="B1734" s="435" t="e">
        <f>CONCATENATE(Revisión_Avance_Periodo!$D1734,";",Revisión_Avance_Periodo!$F1734,";",Revisión_Avance_Periodo!$L1734)</f>
        <v>#REF!</v>
      </c>
      <c r="C1734" s="435" t="e">
        <f t="shared" si="134"/>
        <v>#REF!</v>
      </c>
      <c r="D1734" s="144" t="e">
        <f>VLOOKUP($A1734,#REF!,3,FALSE)</f>
        <v>#REF!</v>
      </c>
      <c r="E1734" s="437" t="e">
        <f>VLOOKUP($A1734,#REF!,4,FALSE)</f>
        <v>#REF!</v>
      </c>
      <c r="F1734" s="102" t="e">
        <f>VLOOKUP($A1734,#REF!,5,FALSE)</f>
        <v>#REF!</v>
      </c>
      <c r="G1734" s="93" t="e">
        <f>VLOOKUP($A1734,#REF!,8,FALSE)</f>
        <v>#REF!</v>
      </c>
      <c r="H1734" s="93" t="e">
        <f>VLOOKUP($A1734,#REF!,7,FALSE)</f>
        <v>#REF!</v>
      </c>
      <c r="I1734" s="438" t="e">
        <f>VLOOKUP($A1734,#REF!,10,FALSE)</f>
        <v>#REF!</v>
      </c>
      <c r="J1734" s="93" t="e">
        <f>VLOOKUP($A1734,#REF!,11,FALSE)</f>
        <v>#REF!</v>
      </c>
      <c r="K1734" s="114" t="e">
        <f>VLOOKUP($A1734,#REF!,12,FALSE)</f>
        <v>#REF!</v>
      </c>
      <c r="L1734" s="93" t="e">
        <f>VLOOKUP($A1734,#REF!,13,FALSE)</f>
        <v>#REF!</v>
      </c>
      <c r="M1734" s="438" t="e">
        <f>VLOOKUP($A1734,#REF!,14,FALSE)</f>
        <v>#REF!</v>
      </c>
      <c r="N1734" s="102" t="e">
        <f>VLOOKUP($A1734,#REF!,15,FALSE)</f>
        <v>#REF!</v>
      </c>
      <c r="O1734" s="102" t="e">
        <f>VLOOKUP($A1734,#REF!,18,FALSE)</f>
        <v>#REF!</v>
      </c>
      <c r="P1734" s="93" t="e">
        <f>VLOOKUP($A1734,#REF!,41,FALSE)</f>
        <v>#REF!</v>
      </c>
      <c r="Q1734" s="115" t="e">
        <f>VLOOKUP(Revisión_Avance_Periodo!$L1734,#REF!,30,FALSE)</f>
        <v>#REF!</v>
      </c>
      <c r="R1734" s="116">
        <v>2019</v>
      </c>
      <c r="S1734" s="196">
        <v>43615</v>
      </c>
      <c r="T1734" s="116" t="s">
        <v>72</v>
      </c>
      <c r="U1734" s="117" t="e">
        <f>INDEX(#REF!,MATCH(Revisión_Avance_Periodo!$L1734,#REF!,0),MATCH(Revisión_Avance_Periodo!$T1734,#REF!,0))</f>
        <v>#REF!</v>
      </c>
      <c r="V1734" s="117" t="e">
        <f>INDEX(#REF!,MATCH(Revisión_Avance_Periodo!$L1734,#REF!,0),MATCH(Revisión_Avance_Periodo!$T1734,#REF!,0))</f>
        <v>#REF!</v>
      </c>
      <c r="W1734" s="130" t="e">
        <f>V1734/U1734</f>
        <v>#REF!</v>
      </c>
      <c r="X1734" s="116" t="e">
        <f>VLOOKUP(W1734,Tabla_Estado_Meta_OAP_2019[#All],3,TRUE)</f>
        <v>#REF!</v>
      </c>
      <c r="Y1734" s="150" t="e">
        <f>SUBTOTAL(9,$U$206:$U1734)</f>
        <v>#REF!</v>
      </c>
      <c r="Z1734" s="159" t="e">
        <f>SUBTOTAL(9,$V$206:$V1734)</f>
        <v>#REF!</v>
      </c>
      <c r="AA1734" s="159">
        <f>IFERROR(+Revisión_Avance_Periodo!$Z1734/Revisión_Avance_Periodo!$Y1734,0)</f>
        <v>0</v>
      </c>
      <c r="AB1734" s="126"/>
      <c r="AC1734" s="127"/>
      <c r="AD1734" s="125"/>
      <c r="AE1734" s="125"/>
      <c r="AF1734" s="128"/>
      <c r="AG1734" s="129"/>
      <c r="AH1734" s="150" t="e">
        <f>SUBTOTAL(9,$U$1730:$U1734)</f>
        <v>#REF!</v>
      </c>
      <c r="AI1734" s="159" t="e">
        <f>SUBTOTAL(9,$V$1730:$V1734)</f>
        <v>#REF!</v>
      </c>
      <c r="AJ1734" s="159">
        <f>IFERROR(+Revisión_Avance_Periodo!$Z1734/Revisión_Avance_Periodo!$Y1734,0)</f>
        <v>0</v>
      </c>
      <c r="AK1734" s="126"/>
      <c r="AL1734" s="127"/>
      <c r="AM1734" s="125"/>
      <c r="AN1734" s="125"/>
      <c r="AO1734" s="128"/>
      <c r="AP1734" s="129"/>
    </row>
    <row r="1735" spans="1:42" x14ac:dyDescent="0.25">
      <c r="A1735" s="97">
        <v>147</v>
      </c>
      <c r="B1735" s="435" t="e">
        <f>CONCATENATE(Revisión_Avance_Periodo!$D1735,";",Revisión_Avance_Periodo!$F1735,";",Revisión_Avance_Periodo!$L1735)</f>
        <v>#REF!</v>
      </c>
      <c r="C1735" s="435" t="e">
        <f t="shared" si="134"/>
        <v>#REF!</v>
      </c>
      <c r="D1735" s="145" t="e">
        <f>VLOOKUP($A1735,#REF!,3,FALSE)</f>
        <v>#REF!</v>
      </c>
      <c r="E1735" s="437" t="e">
        <f>VLOOKUP($A1735,#REF!,4,FALSE)</f>
        <v>#REF!</v>
      </c>
      <c r="F1735" s="103" t="e">
        <f>VLOOKUP($A1735,#REF!,5,FALSE)</f>
        <v>#REF!</v>
      </c>
      <c r="G1735" s="98" t="e">
        <f>VLOOKUP($A1735,#REF!,8,FALSE)</f>
        <v>#REF!</v>
      </c>
      <c r="H1735" s="93" t="e">
        <f>VLOOKUP($A1735,#REF!,7,FALSE)</f>
        <v>#REF!</v>
      </c>
      <c r="I1735" s="438" t="e">
        <f>VLOOKUP($A1735,#REF!,10,FALSE)</f>
        <v>#REF!</v>
      </c>
      <c r="J1735" s="98" t="e">
        <f>VLOOKUP($A1735,#REF!,11,FALSE)</f>
        <v>#REF!</v>
      </c>
      <c r="K1735" s="114" t="e">
        <f>VLOOKUP($A1735,#REF!,12,FALSE)</f>
        <v>#REF!</v>
      </c>
      <c r="L1735" s="98" t="e">
        <f>VLOOKUP($A1735,#REF!,13,FALSE)</f>
        <v>#REF!</v>
      </c>
      <c r="M1735" s="438" t="e">
        <f>VLOOKUP($A1735,#REF!,14,FALSE)</f>
        <v>#REF!</v>
      </c>
      <c r="N1735" s="103" t="e">
        <f>VLOOKUP($A1735,#REF!,15,FALSE)</f>
        <v>#REF!</v>
      </c>
      <c r="O1735" s="103" t="e">
        <f>VLOOKUP($A1735,#REF!,18,FALSE)</f>
        <v>#REF!</v>
      </c>
      <c r="P1735" s="93" t="e">
        <f>VLOOKUP($A1735,#REF!,41,FALSE)</f>
        <v>#REF!</v>
      </c>
      <c r="Q1735" s="115" t="e">
        <f>VLOOKUP(Revisión_Avance_Periodo!$L1735,#REF!,30,FALSE)</f>
        <v>#REF!</v>
      </c>
      <c r="R1735" s="116">
        <v>2019</v>
      </c>
      <c r="S1735" s="196">
        <v>43646</v>
      </c>
      <c r="T1735" s="124" t="s">
        <v>73</v>
      </c>
      <c r="U1735" s="117" t="e">
        <f>INDEX(#REF!,MATCH(Revisión_Avance_Periodo!$L1735,#REF!,0),MATCH(Revisión_Avance_Periodo!$T1735,#REF!,0))</f>
        <v>#REF!</v>
      </c>
      <c r="V1735" s="117" t="e">
        <f>INDEX(#REF!,MATCH(Revisión_Avance_Periodo!$L1735,#REF!,0),MATCH(Revisión_Avance_Periodo!$T1735,#REF!,0))</f>
        <v>#REF!</v>
      </c>
      <c r="W1735" s="130" t="e">
        <f>V1735/U1735</f>
        <v>#REF!</v>
      </c>
      <c r="X1735" s="124" t="e">
        <f>VLOOKUP(W1735,Tabla_Estado_Meta_OAP_2019[#All],3,TRUE)</f>
        <v>#REF!</v>
      </c>
      <c r="Y1735" s="150" t="e">
        <f>SUBTOTAL(9,$U$206:$U1735)</f>
        <v>#REF!</v>
      </c>
      <c r="Z1735" s="159" t="e">
        <f>SUBTOTAL(9,$V$206:$V1735)</f>
        <v>#REF!</v>
      </c>
      <c r="AA1735" s="159">
        <f>IFERROR(+Revisión_Avance_Periodo!$Z1735/Revisión_Avance_Periodo!$Y1735,0)</f>
        <v>0</v>
      </c>
      <c r="AB1735" s="126"/>
      <c r="AC1735" s="127"/>
      <c r="AD1735" s="125"/>
      <c r="AE1735" s="125"/>
      <c r="AF1735" s="128"/>
      <c r="AG1735" s="129"/>
      <c r="AH1735" s="150" t="e">
        <f>SUBTOTAL(9,$U$1730:$U1735)</f>
        <v>#REF!</v>
      </c>
      <c r="AI1735" s="159" t="e">
        <f>SUBTOTAL(9,$V$1730:$V1735)</f>
        <v>#REF!</v>
      </c>
      <c r="AJ1735" s="159">
        <f>IFERROR(+Revisión_Avance_Periodo!$Z1735/Revisión_Avance_Periodo!$Y1735,0)</f>
        <v>0</v>
      </c>
      <c r="AK1735" s="126"/>
      <c r="AL1735" s="127"/>
      <c r="AM1735" s="125"/>
      <c r="AN1735" s="125"/>
      <c r="AO1735" s="128"/>
      <c r="AP1735" s="129"/>
    </row>
    <row r="1736" spans="1:42" x14ac:dyDescent="0.25">
      <c r="A1736" s="92">
        <v>147</v>
      </c>
      <c r="B1736" s="435" t="e">
        <f>CONCATENATE(Revisión_Avance_Periodo!$D1736,";",Revisión_Avance_Periodo!$F1736,";",Revisión_Avance_Periodo!$L1736)</f>
        <v>#REF!</v>
      </c>
      <c r="C1736" s="435" t="e">
        <f t="shared" si="134"/>
        <v>#REF!</v>
      </c>
      <c r="D1736" s="144" t="e">
        <f>VLOOKUP($A1736,#REF!,3,FALSE)</f>
        <v>#REF!</v>
      </c>
      <c r="E1736" s="437" t="e">
        <f>VLOOKUP($A1736,#REF!,4,FALSE)</f>
        <v>#REF!</v>
      </c>
      <c r="F1736" s="102" t="e">
        <f>VLOOKUP($A1736,#REF!,5,FALSE)</f>
        <v>#REF!</v>
      </c>
      <c r="G1736" s="93" t="e">
        <f>VLOOKUP($A1736,#REF!,8,FALSE)</f>
        <v>#REF!</v>
      </c>
      <c r="H1736" s="93" t="e">
        <f>VLOOKUP($A1736,#REF!,7,FALSE)</f>
        <v>#REF!</v>
      </c>
      <c r="I1736" s="438" t="e">
        <f>VLOOKUP($A1736,#REF!,10,FALSE)</f>
        <v>#REF!</v>
      </c>
      <c r="J1736" s="93" t="e">
        <f>VLOOKUP($A1736,#REF!,11,FALSE)</f>
        <v>#REF!</v>
      </c>
      <c r="K1736" s="114" t="e">
        <f>VLOOKUP($A1736,#REF!,12,FALSE)</f>
        <v>#REF!</v>
      </c>
      <c r="L1736" s="93" t="e">
        <f>VLOOKUP($A1736,#REF!,13,FALSE)</f>
        <v>#REF!</v>
      </c>
      <c r="M1736" s="438" t="e">
        <f>VLOOKUP($A1736,#REF!,14,FALSE)</f>
        <v>#REF!</v>
      </c>
      <c r="N1736" s="102" t="e">
        <f>VLOOKUP($A1736,#REF!,15,FALSE)</f>
        <v>#REF!</v>
      </c>
      <c r="O1736" s="102" t="e">
        <f>VLOOKUP($A1736,#REF!,18,FALSE)</f>
        <v>#REF!</v>
      </c>
      <c r="P1736" s="93" t="e">
        <f>VLOOKUP($A1736,#REF!,41,FALSE)</f>
        <v>#REF!</v>
      </c>
      <c r="Q1736" s="115" t="e">
        <f>VLOOKUP(Revisión_Avance_Periodo!$L1736,#REF!,30,FALSE)</f>
        <v>#REF!</v>
      </c>
      <c r="R1736" s="116">
        <v>2019</v>
      </c>
      <c r="S1736" s="196">
        <v>43676</v>
      </c>
      <c r="T1736" s="116" t="s">
        <v>74</v>
      </c>
      <c r="U1736" s="117" t="e">
        <f>INDEX(#REF!,MATCH(Revisión_Avance_Periodo!$L1736,#REF!,0),MATCH(Revisión_Avance_Periodo!$T1736,#REF!,0))</f>
        <v>#REF!</v>
      </c>
      <c r="V1736" s="117" t="e">
        <f>INDEX(#REF!,MATCH(Revisión_Avance_Periodo!$L1736,#REF!,0),MATCH(Revisión_Avance_Periodo!$T1736,#REF!,0))</f>
        <v>#REF!</v>
      </c>
      <c r="W1736" s="118">
        <f>IFERROR((V1736/U1736),0)</f>
        <v>0</v>
      </c>
      <c r="X1736" s="116" t="str">
        <f>VLOOKUP(W1736,Tabla_Estado_Meta_OAP_2019[#All],3,TRUE)</f>
        <v>Por Ejecutar</v>
      </c>
      <c r="Y1736" s="150" t="e">
        <f>SUBTOTAL(9,$U$206:$U1736)</f>
        <v>#REF!</v>
      </c>
      <c r="Z1736" s="159" t="e">
        <f>SUBTOTAL(9,$V$206:$V1736)</f>
        <v>#REF!</v>
      </c>
      <c r="AA1736" s="159">
        <f>IFERROR(+Revisión_Avance_Periodo!$Z1736/Revisión_Avance_Periodo!$Y1736,0)</f>
        <v>0</v>
      </c>
      <c r="AB1736" s="126"/>
      <c r="AC1736" s="127"/>
      <c r="AD1736" s="125"/>
      <c r="AE1736" s="125"/>
      <c r="AF1736" s="128"/>
      <c r="AG1736" s="129"/>
      <c r="AH1736" s="150" t="e">
        <f>SUBTOTAL(9,$U$1730:$U1736)</f>
        <v>#REF!</v>
      </c>
      <c r="AI1736" s="159" t="e">
        <f>SUBTOTAL(9,$V$1730:$V1736)</f>
        <v>#REF!</v>
      </c>
      <c r="AJ1736" s="159">
        <f>IFERROR(+Revisión_Avance_Periodo!$Z1736/Revisión_Avance_Periodo!$Y1736,0)</f>
        <v>0</v>
      </c>
      <c r="AK1736" s="126"/>
      <c r="AL1736" s="127"/>
      <c r="AM1736" s="125"/>
      <c r="AN1736" s="125"/>
      <c r="AO1736" s="128"/>
      <c r="AP1736" s="129"/>
    </row>
    <row r="1737" spans="1:42" x14ac:dyDescent="0.25">
      <c r="A1737" s="97">
        <v>147</v>
      </c>
      <c r="B1737" s="435" t="e">
        <f>CONCATENATE(Revisión_Avance_Periodo!$D1737,";",Revisión_Avance_Periodo!$F1737,";",Revisión_Avance_Periodo!$L1737)</f>
        <v>#REF!</v>
      </c>
      <c r="C1737" s="435" t="e">
        <f t="shared" si="134"/>
        <v>#REF!</v>
      </c>
      <c r="D1737" s="145" t="e">
        <f>VLOOKUP($A1737,#REF!,3,FALSE)</f>
        <v>#REF!</v>
      </c>
      <c r="E1737" s="437" t="e">
        <f>VLOOKUP($A1737,#REF!,4,FALSE)</f>
        <v>#REF!</v>
      </c>
      <c r="F1737" s="103" t="e">
        <f>VLOOKUP($A1737,#REF!,5,FALSE)</f>
        <v>#REF!</v>
      </c>
      <c r="G1737" s="98" t="e">
        <f>VLOOKUP($A1737,#REF!,8,FALSE)</f>
        <v>#REF!</v>
      </c>
      <c r="H1737" s="93" t="e">
        <f>VLOOKUP($A1737,#REF!,7,FALSE)</f>
        <v>#REF!</v>
      </c>
      <c r="I1737" s="438" t="e">
        <f>VLOOKUP($A1737,#REF!,10,FALSE)</f>
        <v>#REF!</v>
      </c>
      <c r="J1737" s="98" t="e">
        <f>VLOOKUP($A1737,#REF!,11,FALSE)</f>
        <v>#REF!</v>
      </c>
      <c r="K1737" s="114" t="e">
        <f>VLOOKUP($A1737,#REF!,12,FALSE)</f>
        <v>#REF!</v>
      </c>
      <c r="L1737" s="98" t="e">
        <f>VLOOKUP($A1737,#REF!,13,FALSE)</f>
        <v>#REF!</v>
      </c>
      <c r="M1737" s="438" t="e">
        <f>VLOOKUP($A1737,#REF!,14,FALSE)</f>
        <v>#REF!</v>
      </c>
      <c r="N1737" s="103" t="e">
        <f>VLOOKUP($A1737,#REF!,15,FALSE)</f>
        <v>#REF!</v>
      </c>
      <c r="O1737" s="103" t="e">
        <f>VLOOKUP($A1737,#REF!,18,FALSE)</f>
        <v>#REF!</v>
      </c>
      <c r="P1737" s="93" t="e">
        <f>VLOOKUP($A1737,#REF!,41,FALSE)</f>
        <v>#REF!</v>
      </c>
      <c r="Q1737" s="115" t="e">
        <f>VLOOKUP(Revisión_Avance_Periodo!$L1737,#REF!,30,FALSE)</f>
        <v>#REF!</v>
      </c>
      <c r="R1737" s="116">
        <v>2019</v>
      </c>
      <c r="S1737" s="196">
        <v>43707</v>
      </c>
      <c r="T1737" s="124" t="s">
        <v>75</v>
      </c>
      <c r="U1737" s="117" t="e">
        <f>INDEX(#REF!,MATCH(Revisión_Avance_Periodo!$L1737,#REF!,0),MATCH(Revisión_Avance_Periodo!$T1737,#REF!,0))</f>
        <v>#REF!</v>
      </c>
      <c r="V1737" s="117" t="e">
        <f>INDEX(#REF!,MATCH(Revisión_Avance_Periodo!$L1737,#REF!,0),MATCH(Revisión_Avance_Periodo!$T1737,#REF!,0))</f>
        <v>#REF!</v>
      </c>
      <c r="W1737" s="130" t="e">
        <f>V1737/U1737</f>
        <v>#REF!</v>
      </c>
      <c r="X1737" s="124" t="e">
        <f>VLOOKUP(W1737,Tabla_Estado_Meta_OAP_2019[#All],3,TRUE)</f>
        <v>#REF!</v>
      </c>
      <c r="Y1737" s="150" t="e">
        <f>SUBTOTAL(9,$U$206:$U1737)</f>
        <v>#REF!</v>
      </c>
      <c r="Z1737" s="159" t="e">
        <f>SUBTOTAL(9,$V$206:$V1737)</f>
        <v>#REF!</v>
      </c>
      <c r="AA1737" s="159">
        <f>IFERROR(+Revisión_Avance_Periodo!$Z1737/Revisión_Avance_Periodo!$Y1737,0)</f>
        <v>0</v>
      </c>
      <c r="AB1737" s="126"/>
      <c r="AC1737" s="127"/>
      <c r="AD1737" s="125"/>
      <c r="AE1737" s="125"/>
      <c r="AF1737" s="128"/>
      <c r="AG1737" s="129"/>
      <c r="AH1737" s="150" t="e">
        <f>SUBTOTAL(9,$U$1730:$U1737)</f>
        <v>#REF!</v>
      </c>
      <c r="AI1737" s="159" t="e">
        <f>SUBTOTAL(9,$V$1730:$V1737)</f>
        <v>#REF!</v>
      </c>
      <c r="AJ1737" s="159">
        <f>IFERROR(+Revisión_Avance_Periodo!$Z1737/Revisión_Avance_Periodo!$Y1737,0)</f>
        <v>0</v>
      </c>
      <c r="AK1737" s="126"/>
      <c r="AL1737" s="127"/>
      <c r="AM1737" s="125"/>
      <c r="AN1737" s="125"/>
      <c r="AO1737" s="128"/>
      <c r="AP1737" s="129"/>
    </row>
    <row r="1738" spans="1:42" x14ac:dyDescent="0.25">
      <c r="A1738" s="92">
        <v>147</v>
      </c>
      <c r="B1738" s="435" t="e">
        <f>CONCATENATE(Revisión_Avance_Periodo!$D1738,";",Revisión_Avance_Periodo!$F1738,";",Revisión_Avance_Periodo!$L1738)</f>
        <v>#REF!</v>
      </c>
      <c r="C1738" s="435" t="e">
        <f t="shared" si="134"/>
        <v>#REF!</v>
      </c>
      <c r="D1738" s="144" t="e">
        <f>VLOOKUP($A1738,#REF!,3,FALSE)</f>
        <v>#REF!</v>
      </c>
      <c r="E1738" s="437" t="e">
        <f>VLOOKUP($A1738,#REF!,4,FALSE)</f>
        <v>#REF!</v>
      </c>
      <c r="F1738" s="102" t="e">
        <f>VLOOKUP($A1738,#REF!,5,FALSE)</f>
        <v>#REF!</v>
      </c>
      <c r="G1738" s="93" t="e">
        <f>VLOOKUP($A1738,#REF!,8,FALSE)</f>
        <v>#REF!</v>
      </c>
      <c r="H1738" s="93" t="e">
        <f>VLOOKUP($A1738,#REF!,7,FALSE)</f>
        <v>#REF!</v>
      </c>
      <c r="I1738" s="438" t="e">
        <f>VLOOKUP($A1738,#REF!,10,FALSE)</f>
        <v>#REF!</v>
      </c>
      <c r="J1738" s="93" t="e">
        <f>VLOOKUP($A1738,#REF!,11,FALSE)</f>
        <v>#REF!</v>
      </c>
      <c r="K1738" s="114" t="e">
        <f>VLOOKUP($A1738,#REF!,12,FALSE)</f>
        <v>#REF!</v>
      </c>
      <c r="L1738" s="93" t="e">
        <f>VLOOKUP($A1738,#REF!,13,FALSE)</f>
        <v>#REF!</v>
      </c>
      <c r="M1738" s="438" t="e">
        <f>VLOOKUP($A1738,#REF!,14,FALSE)</f>
        <v>#REF!</v>
      </c>
      <c r="N1738" s="102" t="e">
        <f>VLOOKUP($A1738,#REF!,15,FALSE)</f>
        <v>#REF!</v>
      </c>
      <c r="O1738" s="102" t="e">
        <f>VLOOKUP($A1738,#REF!,18,FALSE)</f>
        <v>#REF!</v>
      </c>
      <c r="P1738" s="93" t="e">
        <f>VLOOKUP($A1738,#REF!,41,FALSE)</f>
        <v>#REF!</v>
      </c>
      <c r="Q1738" s="115" t="e">
        <f>VLOOKUP(Revisión_Avance_Periodo!$L1738,#REF!,30,FALSE)</f>
        <v>#REF!</v>
      </c>
      <c r="R1738" s="116">
        <v>2019</v>
      </c>
      <c r="S1738" s="196">
        <v>43738</v>
      </c>
      <c r="T1738" s="116" t="s">
        <v>76</v>
      </c>
      <c r="U1738" s="117" t="e">
        <f>INDEX(#REF!,MATCH(Revisión_Avance_Periodo!$L1738,#REF!,0),MATCH(Revisión_Avance_Periodo!$T1738,#REF!,0))</f>
        <v>#REF!</v>
      </c>
      <c r="V1738" s="117" t="e">
        <f>INDEX(#REF!,MATCH(Revisión_Avance_Periodo!$L1738,#REF!,0),MATCH(Revisión_Avance_Periodo!$T1738,#REF!,0))</f>
        <v>#REF!</v>
      </c>
      <c r="W1738" s="130" t="e">
        <f>V1738/U1738</f>
        <v>#REF!</v>
      </c>
      <c r="X1738" s="116" t="e">
        <f>VLOOKUP(W1738,Tabla_Estado_Meta_OAP_2019[#All],3,TRUE)</f>
        <v>#REF!</v>
      </c>
      <c r="Y1738" s="150" t="e">
        <f>SUBTOTAL(9,$U$206:$U1738)</f>
        <v>#REF!</v>
      </c>
      <c r="Z1738" s="159" t="e">
        <f>SUBTOTAL(9,$V$206:$V1738)</f>
        <v>#REF!</v>
      </c>
      <c r="AA1738" s="159">
        <f>IFERROR(+Revisión_Avance_Periodo!$Z1738/Revisión_Avance_Periodo!$Y1738,0)</f>
        <v>0</v>
      </c>
      <c r="AB1738" s="126"/>
      <c r="AC1738" s="127"/>
      <c r="AD1738" s="125"/>
      <c r="AE1738" s="125"/>
      <c r="AF1738" s="128"/>
      <c r="AG1738" s="129"/>
      <c r="AH1738" s="150" t="e">
        <f>SUBTOTAL(9,$U$1730:$U1738)</f>
        <v>#REF!</v>
      </c>
      <c r="AI1738" s="159" t="e">
        <f>SUBTOTAL(9,$V$1730:$V1738)</f>
        <v>#REF!</v>
      </c>
      <c r="AJ1738" s="159">
        <f>IFERROR(+Revisión_Avance_Periodo!$Z1738/Revisión_Avance_Periodo!$Y1738,0)</f>
        <v>0</v>
      </c>
      <c r="AK1738" s="126"/>
      <c r="AL1738" s="127"/>
      <c r="AM1738" s="125"/>
      <c r="AN1738" s="125"/>
      <c r="AO1738" s="128"/>
      <c r="AP1738" s="129"/>
    </row>
    <row r="1739" spans="1:42" x14ac:dyDescent="0.25">
      <c r="A1739" s="97">
        <v>147</v>
      </c>
      <c r="B1739" s="435" t="e">
        <f>CONCATENATE(Revisión_Avance_Periodo!$D1739,";",Revisión_Avance_Periodo!$F1739,";",Revisión_Avance_Periodo!$L1739)</f>
        <v>#REF!</v>
      </c>
      <c r="C1739" s="435" t="e">
        <f t="shared" si="134"/>
        <v>#REF!</v>
      </c>
      <c r="D1739" s="145" t="e">
        <f>VLOOKUP($A1739,#REF!,3,FALSE)</f>
        <v>#REF!</v>
      </c>
      <c r="E1739" s="437" t="e">
        <f>VLOOKUP($A1739,#REF!,4,FALSE)</f>
        <v>#REF!</v>
      </c>
      <c r="F1739" s="103" t="e">
        <f>VLOOKUP($A1739,#REF!,5,FALSE)</f>
        <v>#REF!</v>
      </c>
      <c r="G1739" s="98" t="e">
        <f>VLOOKUP($A1739,#REF!,8,FALSE)</f>
        <v>#REF!</v>
      </c>
      <c r="H1739" s="93" t="e">
        <f>VLOOKUP($A1739,#REF!,7,FALSE)</f>
        <v>#REF!</v>
      </c>
      <c r="I1739" s="438" t="e">
        <f>VLOOKUP($A1739,#REF!,10,FALSE)</f>
        <v>#REF!</v>
      </c>
      <c r="J1739" s="98" t="e">
        <f>VLOOKUP($A1739,#REF!,11,FALSE)</f>
        <v>#REF!</v>
      </c>
      <c r="K1739" s="114" t="e">
        <f>VLOOKUP($A1739,#REF!,12,FALSE)</f>
        <v>#REF!</v>
      </c>
      <c r="L1739" s="98" t="e">
        <f>VLOOKUP($A1739,#REF!,13,FALSE)</f>
        <v>#REF!</v>
      </c>
      <c r="M1739" s="438" t="e">
        <f>VLOOKUP($A1739,#REF!,14,FALSE)</f>
        <v>#REF!</v>
      </c>
      <c r="N1739" s="103" t="e">
        <f>VLOOKUP($A1739,#REF!,15,FALSE)</f>
        <v>#REF!</v>
      </c>
      <c r="O1739" s="103" t="e">
        <f>VLOOKUP($A1739,#REF!,18,FALSE)</f>
        <v>#REF!</v>
      </c>
      <c r="P1739" s="93" t="e">
        <f>VLOOKUP($A1739,#REF!,41,FALSE)</f>
        <v>#REF!</v>
      </c>
      <c r="Q1739" s="115" t="e">
        <f>VLOOKUP(Revisión_Avance_Periodo!$L1739,#REF!,30,FALSE)</f>
        <v>#REF!</v>
      </c>
      <c r="R1739" s="116">
        <v>2019</v>
      </c>
      <c r="S1739" s="196">
        <v>43768</v>
      </c>
      <c r="T1739" s="124" t="s">
        <v>77</v>
      </c>
      <c r="U1739" s="117" t="e">
        <f>INDEX(#REF!,MATCH(Revisión_Avance_Periodo!$L1739,#REF!,0),MATCH(Revisión_Avance_Periodo!$T1739,#REF!,0))</f>
        <v>#REF!</v>
      </c>
      <c r="V1739" s="117" t="e">
        <f>INDEX(#REF!,MATCH(Revisión_Avance_Periodo!$L1739,#REF!,0),MATCH(Revisión_Avance_Periodo!$T1739,#REF!,0))</f>
        <v>#REF!</v>
      </c>
      <c r="W1739" s="118">
        <f>IFERROR((V1739/U1739),0)</f>
        <v>0</v>
      </c>
      <c r="X1739" s="124" t="str">
        <f>VLOOKUP(W1739,Tabla_Estado_Meta_OAP_2019[#All],3,TRUE)</f>
        <v>Por Ejecutar</v>
      </c>
      <c r="Y1739" s="150" t="e">
        <f>SUBTOTAL(9,$U$206:$U1739)</f>
        <v>#REF!</v>
      </c>
      <c r="Z1739" s="159" t="e">
        <f>SUBTOTAL(9,$V$206:$V1739)</f>
        <v>#REF!</v>
      </c>
      <c r="AA1739" s="159">
        <f>IFERROR(+Revisión_Avance_Periodo!$Z1739/Revisión_Avance_Periodo!$Y1739,0)</f>
        <v>0</v>
      </c>
      <c r="AB1739" s="126"/>
      <c r="AC1739" s="127"/>
      <c r="AD1739" s="125"/>
      <c r="AE1739" s="125"/>
      <c r="AF1739" s="128"/>
      <c r="AG1739" s="129"/>
      <c r="AH1739" s="150" t="e">
        <f>SUBTOTAL(9,$U$1730:$U1739)</f>
        <v>#REF!</v>
      </c>
      <c r="AI1739" s="159" t="e">
        <f>SUBTOTAL(9,$V$1730:$V1739)</f>
        <v>#REF!</v>
      </c>
      <c r="AJ1739" s="159">
        <f>IFERROR(+Revisión_Avance_Periodo!$Z1739/Revisión_Avance_Periodo!$Y1739,0)</f>
        <v>0</v>
      </c>
      <c r="AK1739" s="126"/>
      <c r="AL1739" s="127"/>
      <c r="AM1739" s="125"/>
      <c r="AN1739" s="125"/>
      <c r="AO1739" s="128"/>
      <c r="AP1739" s="129"/>
    </row>
    <row r="1740" spans="1:42" x14ac:dyDescent="0.25">
      <c r="A1740" s="92">
        <v>147</v>
      </c>
      <c r="B1740" s="435" t="e">
        <f>CONCATENATE(Revisión_Avance_Periodo!$D1740,";",Revisión_Avance_Periodo!$F1740,";",Revisión_Avance_Periodo!$L1740)</f>
        <v>#REF!</v>
      </c>
      <c r="C1740" s="435" t="e">
        <f t="shared" si="134"/>
        <v>#REF!</v>
      </c>
      <c r="D1740" s="144" t="e">
        <f>VLOOKUP($A1740,#REF!,3,FALSE)</f>
        <v>#REF!</v>
      </c>
      <c r="E1740" s="437" t="e">
        <f>VLOOKUP($A1740,#REF!,4,FALSE)</f>
        <v>#REF!</v>
      </c>
      <c r="F1740" s="102" t="e">
        <f>VLOOKUP($A1740,#REF!,5,FALSE)</f>
        <v>#REF!</v>
      </c>
      <c r="G1740" s="93" t="e">
        <f>VLOOKUP($A1740,#REF!,8,FALSE)</f>
        <v>#REF!</v>
      </c>
      <c r="H1740" s="93" t="e">
        <f>VLOOKUP($A1740,#REF!,7,FALSE)</f>
        <v>#REF!</v>
      </c>
      <c r="I1740" s="438" t="e">
        <f>VLOOKUP($A1740,#REF!,10,FALSE)</f>
        <v>#REF!</v>
      </c>
      <c r="J1740" s="93" t="e">
        <f>VLOOKUP($A1740,#REF!,11,FALSE)</f>
        <v>#REF!</v>
      </c>
      <c r="K1740" s="114" t="e">
        <f>VLOOKUP($A1740,#REF!,12,FALSE)</f>
        <v>#REF!</v>
      </c>
      <c r="L1740" s="93" t="e">
        <f>VLOOKUP($A1740,#REF!,13,FALSE)</f>
        <v>#REF!</v>
      </c>
      <c r="M1740" s="438" t="e">
        <f>VLOOKUP($A1740,#REF!,14,FALSE)</f>
        <v>#REF!</v>
      </c>
      <c r="N1740" s="102" t="e">
        <f>VLOOKUP($A1740,#REF!,15,FALSE)</f>
        <v>#REF!</v>
      </c>
      <c r="O1740" s="102" t="e">
        <f>VLOOKUP($A1740,#REF!,18,FALSE)</f>
        <v>#REF!</v>
      </c>
      <c r="P1740" s="93" t="e">
        <f>VLOOKUP($A1740,#REF!,41,FALSE)</f>
        <v>#REF!</v>
      </c>
      <c r="Q1740" s="115" t="e">
        <f>VLOOKUP(Revisión_Avance_Periodo!$L1740,#REF!,30,FALSE)</f>
        <v>#REF!</v>
      </c>
      <c r="R1740" s="116">
        <v>2019</v>
      </c>
      <c r="S1740" s="196">
        <v>43799</v>
      </c>
      <c r="T1740" s="116" t="s">
        <v>78</v>
      </c>
      <c r="U1740" s="117" t="e">
        <f>INDEX(#REF!,MATCH(Revisión_Avance_Periodo!$L1740,#REF!,0),MATCH(Revisión_Avance_Periodo!$T1740,#REF!,0))</f>
        <v>#REF!</v>
      </c>
      <c r="V1740" s="117" t="e">
        <f>INDEX(#REF!,MATCH(Revisión_Avance_Periodo!$L1740,#REF!,0),MATCH(Revisión_Avance_Periodo!$T1740,#REF!,0))</f>
        <v>#REF!</v>
      </c>
      <c r="W1740" s="118">
        <f>IFERROR((V1740/U1740),0)</f>
        <v>0</v>
      </c>
      <c r="X1740" s="116" t="str">
        <f>VLOOKUP(W1740,Tabla_Estado_Meta_OAP_2019[#All],3,TRUE)</f>
        <v>Por Ejecutar</v>
      </c>
      <c r="Y1740" s="150" t="e">
        <f>SUBTOTAL(9,$U$206:$U1740)</f>
        <v>#REF!</v>
      </c>
      <c r="Z1740" s="159" t="e">
        <f>SUBTOTAL(9,$V$206:$V1740)</f>
        <v>#REF!</v>
      </c>
      <c r="AA1740" s="159">
        <f>IFERROR(+Revisión_Avance_Periodo!$Z1740/Revisión_Avance_Periodo!$Y1740,0)</f>
        <v>0</v>
      </c>
      <c r="AB1740" s="126"/>
      <c r="AC1740" s="127"/>
      <c r="AD1740" s="125"/>
      <c r="AE1740" s="125"/>
      <c r="AF1740" s="128"/>
      <c r="AG1740" s="129"/>
      <c r="AH1740" s="150" t="e">
        <f>SUBTOTAL(9,$U$1730:$U1740)</f>
        <v>#REF!</v>
      </c>
      <c r="AI1740" s="159" t="e">
        <f>SUBTOTAL(9,$V$1730:$V1740)</f>
        <v>#REF!</v>
      </c>
      <c r="AJ1740" s="159">
        <f>IFERROR(+Revisión_Avance_Periodo!$Z1740/Revisión_Avance_Periodo!$Y1740,0)</f>
        <v>0</v>
      </c>
      <c r="AK1740" s="126"/>
      <c r="AL1740" s="127"/>
      <c r="AM1740" s="125"/>
      <c r="AN1740" s="125"/>
      <c r="AO1740" s="128"/>
      <c r="AP1740" s="129"/>
    </row>
    <row r="1741" spans="1:42" ht="15.75" thickBot="1" x14ac:dyDescent="0.3">
      <c r="A1741" s="97">
        <v>147</v>
      </c>
      <c r="B1741" s="435" t="e">
        <f>CONCATENATE(Revisión_Avance_Periodo!$D1741,";",Revisión_Avance_Periodo!$F1741,";",Revisión_Avance_Periodo!$L1741)</f>
        <v>#REF!</v>
      </c>
      <c r="C1741" s="435" t="e">
        <f t="shared" si="134"/>
        <v>#REF!</v>
      </c>
      <c r="D1741" s="145" t="e">
        <f>VLOOKUP($A1741,#REF!,3,FALSE)</f>
        <v>#REF!</v>
      </c>
      <c r="E1741" s="437" t="e">
        <f>VLOOKUP($A1741,#REF!,4,FALSE)</f>
        <v>#REF!</v>
      </c>
      <c r="F1741" s="103" t="e">
        <f>VLOOKUP($A1741,#REF!,5,FALSE)</f>
        <v>#REF!</v>
      </c>
      <c r="G1741" s="98" t="e">
        <f>VLOOKUP($A1741,#REF!,8,FALSE)</f>
        <v>#REF!</v>
      </c>
      <c r="H1741" s="93" t="e">
        <f>VLOOKUP($A1741,#REF!,7,FALSE)</f>
        <v>#REF!</v>
      </c>
      <c r="I1741" s="438" t="e">
        <f>VLOOKUP($A1741,#REF!,10,FALSE)</f>
        <v>#REF!</v>
      </c>
      <c r="J1741" s="98" t="e">
        <f>VLOOKUP($A1741,#REF!,11,FALSE)</f>
        <v>#REF!</v>
      </c>
      <c r="K1741" s="114" t="e">
        <f>VLOOKUP($A1741,#REF!,12,FALSE)</f>
        <v>#REF!</v>
      </c>
      <c r="L1741" s="98" t="e">
        <f>VLOOKUP($A1741,#REF!,13,FALSE)</f>
        <v>#REF!</v>
      </c>
      <c r="M1741" s="438" t="e">
        <f>VLOOKUP($A1741,#REF!,14,FALSE)</f>
        <v>#REF!</v>
      </c>
      <c r="N1741" s="103" t="e">
        <f>VLOOKUP($A1741,#REF!,15,FALSE)</f>
        <v>#REF!</v>
      </c>
      <c r="O1741" s="103" t="e">
        <f>VLOOKUP($A1741,#REF!,18,FALSE)</f>
        <v>#REF!</v>
      </c>
      <c r="P1741" s="93" t="e">
        <f>VLOOKUP($A1741,#REF!,41,FALSE)</f>
        <v>#REF!</v>
      </c>
      <c r="Q1741" s="115" t="e">
        <f>VLOOKUP(Revisión_Avance_Periodo!$L1741,#REF!,30,FALSE)</f>
        <v>#REF!</v>
      </c>
      <c r="R1741" s="116">
        <v>2019</v>
      </c>
      <c r="S1741" s="196">
        <v>43829</v>
      </c>
      <c r="T1741" s="124" t="s">
        <v>79</v>
      </c>
      <c r="U1741" s="117" t="e">
        <f>INDEX(#REF!,MATCH(Revisión_Avance_Periodo!$L1741,#REF!,0),MATCH(Revisión_Avance_Periodo!$T1741,#REF!,0))</f>
        <v>#REF!</v>
      </c>
      <c r="V1741" s="117" t="e">
        <f>INDEX(#REF!,MATCH(Revisión_Avance_Periodo!$L1741,#REF!,0),MATCH(Revisión_Avance_Periodo!$T1741,#REF!,0))</f>
        <v>#REF!</v>
      </c>
      <c r="W1741" s="118">
        <f>IFERROR((V1741/U1741),0)</f>
        <v>0</v>
      </c>
      <c r="X1741" s="124" t="str">
        <f>VLOOKUP(W1741,Tabla_Estado_Meta_OAP_2019[#All],3,TRUE)</f>
        <v>Por Ejecutar</v>
      </c>
      <c r="Y1741" s="150" t="e">
        <f>SUBTOTAL(9,$U$206:$U1741)</f>
        <v>#REF!</v>
      </c>
      <c r="Z1741" s="159" t="e">
        <f>SUBTOTAL(9,$V$206:$V1741)</f>
        <v>#REF!</v>
      </c>
      <c r="AA1741" s="159">
        <f>IFERROR(+Revisión_Avance_Periodo!$Z1741/Revisión_Avance_Periodo!$Y1741,0)</f>
        <v>0</v>
      </c>
      <c r="AB1741" s="126"/>
      <c r="AC1741" s="127"/>
      <c r="AD1741" s="125"/>
      <c r="AE1741" s="125"/>
      <c r="AF1741" s="128"/>
      <c r="AG1741" s="129"/>
      <c r="AH1741" s="150" t="e">
        <f>SUBTOTAL(9,$U$1730:$U1741)</f>
        <v>#REF!</v>
      </c>
      <c r="AI1741" s="159" t="e">
        <f>SUBTOTAL(9,$V$1730:$V1741)</f>
        <v>#REF!</v>
      </c>
      <c r="AJ1741" s="159">
        <f>IFERROR(+Revisión_Avance_Periodo!$Z1741/Revisión_Avance_Periodo!$Y1741,0)</f>
        <v>0</v>
      </c>
      <c r="AK1741" s="126"/>
      <c r="AL1741" s="127"/>
      <c r="AM1741" s="125"/>
      <c r="AN1741" s="125"/>
      <c r="AO1741" s="128"/>
      <c r="AP1741" s="129"/>
    </row>
    <row r="1742" spans="1:42" x14ac:dyDescent="0.25">
      <c r="A1742" s="92">
        <v>148</v>
      </c>
      <c r="B1742" s="435" t="e">
        <f>CONCATENATE(Revisión_Avance_Periodo!$D1742,";",Revisión_Avance_Periodo!$F1742,";",Revisión_Avance_Periodo!$L1742)</f>
        <v>#REF!</v>
      </c>
      <c r="C1742" s="435" t="e">
        <f t="shared" si="134"/>
        <v>#REF!</v>
      </c>
      <c r="D1742" s="144" t="e">
        <f>VLOOKUP($A1742,#REF!,3,FALSE)</f>
        <v>#REF!</v>
      </c>
      <c r="E1742" s="437" t="e">
        <f>VLOOKUP($A1742,#REF!,4,FALSE)</f>
        <v>#REF!</v>
      </c>
      <c r="F1742" s="102" t="e">
        <f>VLOOKUP($A1742,#REF!,5,FALSE)</f>
        <v>#REF!</v>
      </c>
      <c r="G1742" s="93" t="e">
        <f>VLOOKUP($A1742,#REF!,8,FALSE)</f>
        <v>#REF!</v>
      </c>
      <c r="H1742" s="93" t="e">
        <f>VLOOKUP($A1742,#REF!,7,FALSE)</f>
        <v>#REF!</v>
      </c>
      <c r="I1742" s="438" t="e">
        <f>VLOOKUP($A1742,#REF!,10,FALSE)</f>
        <v>#REF!</v>
      </c>
      <c r="J1742" s="93" t="e">
        <f>VLOOKUP($A1742,#REF!,11,FALSE)</f>
        <v>#REF!</v>
      </c>
      <c r="K1742" s="114" t="e">
        <f>VLOOKUP($A1742,#REF!,12,FALSE)</f>
        <v>#REF!</v>
      </c>
      <c r="L1742" s="93" t="e">
        <f>VLOOKUP($A1742,#REF!,13,FALSE)</f>
        <v>#REF!</v>
      </c>
      <c r="M1742" s="438" t="e">
        <f>VLOOKUP($A1742,#REF!,14,FALSE)</f>
        <v>#REF!</v>
      </c>
      <c r="N1742" s="102" t="e">
        <f>VLOOKUP($A1742,#REF!,15,FALSE)</f>
        <v>#REF!</v>
      </c>
      <c r="O1742" s="102" t="e">
        <f>VLOOKUP($A1742,#REF!,18,FALSE)</f>
        <v>#REF!</v>
      </c>
      <c r="P1742" s="93" t="e">
        <f>VLOOKUP($A1742,#REF!,41,FALSE)</f>
        <v>#REF!</v>
      </c>
      <c r="Q1742" s="115" t="e">
        <f>VLOOKUP(Revisión_Avance_Periodo!$L1742,#REF!,30,FALSE)</f>
        <v>#REF!</v>
      </c>
      <c r="R1742" s="116">
        <v>2019</v>
      </c>
      <c r="S1742" s="196">
        <v>43495</v>
      </c>
      <c r="T1742" s="116" t="s">
        <v>68</v>
      </c>
      <c r="U1742" s="440" t="e">
        <f>INDEX(#REF!,MATCH(Revisión_Avance_Periodo!$L1742,#REF!,0),MATCH(Revisión_Avance_Periodo!$T1742,#REF!,0))</f>
        <v>#REF!</v>
      </c>
      <c r="V1742" s="440" t="e">
        <f>INDEX(#REF!,MATCH(Revisión_Avance_Periodo!$L1742,#REF!,0),MATCH(Revisión_Avance_Periodo!$T1742,#REF!,0))</f>
        <v>#REF!</v>
      </c>
      <c r="W1742" s="118">
        <f>IFERROR((V1742/U1742),0)</f>
        <v>0</v>
      </c>
      <c r="X1742" s="116" t="str">
        <f>VLOOKUP(W1742,Tabla_Estado_Meta_OAP_2019[#All],3,TRUE)</f>
        <v>Por Ejecutar</v>
      </c>
      <c r="Y1742" s="163" t="e">
        <f>SUBTOTAL(9,$U$206:$U1742)</f>
        <v>#REF!</v>
      </c>
      <c r="Z1742" s="161" t="e">
        <f>SUBTOTAL(9,$V$206:$V1742)</f>
        <v>#REF!</v>
      </c>
      <c r="AA1742" s="162">
        <f>IFERROR(+Revisión_Avance_Periodo!$Z1742/Revisión_Avance_Periodo!$Y1742,0)</f>
        <v>0</v>
      </c>
      <c r="AB1742" s="445" t="e">
        <f>SUBTOTAL(9,U1742:U1753)</f>
        <v>#REF!</v>
      </c>
      <c r="AC1742" s="446" t="e">
        <f>SUBTOTAL(9,V1742:V1753)</f>
        <v>#REF!</v>
      </c>
      <c r="AD1742" s="119" t="e">
        <f>+AC1742/AB1742</f>
        <v>#REF!</v>
      </c>
      <c r="AE1742" s="119" t="e">
        <f>100%-Revisión_Avance_Periodo!$AD1742</f>
        <v>#REF!</v>
      </c>
      <c r="AF1742" s="121" t="e">
        <f>VLOOKUP(AD1742,Tabla_Estado_Meta_OAP_2019[],3,TRUE)</f>
        <v>#REF!</v>
      </c>
      <c r="AG1742" s="122" t="e">
        <f>Revisión_Avance_Periodo!$AD1742*Revisión_Avance_Periodo!$Q1742</f>
        <v>#REF!</v>
      </c>
      <c r="AH1742" s="163" t="e">
        <f>SUBTOTAL(9,$U$1742:$U1742)</f>
        <v>#REF!</v>
      </c>
      <c r="AI1742" s="161" t="e">
        <f>SUBTOTAL(9,$V$1742:$V1742)</f>
        <v>#REF!</v>
      </c>
      <c r="AJ1742" s="162">
        <f>IFERROR(+Revisión_Avance_Periodo!$Z1742/Revisión_Avance_Periodo!$Y1742,0)</f>
        <v>0</v>
      </c>
      <c r="AK1742" s="445" t="e">
        <f>SUBTOTAL(9,AD1742:AD1753)</f>
        <v>#REF!</v>
      </c>
      <c r="AL1742" s="446" t="e">
        <f>SUBTOTAL(9,AE1742:AE1753)</f>
        <v>#REF!</v>
      </c>
      <c r="AM1742" s="119" t="e">
        <f>+AL1742/AK1742</f>
        <v>#REF!</v>
      </c>
      <c r="AN1742" s="119" t="e">
        <f>100%-Revisión_Avance_Periodo!$AD1742</f>
        <v>#REF!</v>
      </c>
      <c r="AO1742" s="121" t="e">
        <f>VLOOKUP(AM1742,Tabla_Estado_Meta_OAP_2019[],3,TRUE)</f>
        <v>#REF!</v>
      </c>
      <c r="AP1742" s="122" t="e">
        <f>Revisión_Avance_Periodo!$AD1742*Revisión_Avance_Periodo!$Q1742</f>
        <v>#REF!</v>
      </c>
    </row>
    <row r="1743" spans="1:42" x14ac:dyDescent="0.25">
      <c r="A1743" s="97">
        <v>148</v>
      </c>
      <c r="B1743" s="435" t="e">
        <f>CONCATENATE(Revisión_Avance_Periodo!$D1743,";",Revisión_Avance_Periodo!$F1743,";",Revisión_Avance_Periodo!$L1743)</f>
        <v>#REF!</v>
      </c>
      <c r="C1743" s="435" t="e">
        <f t="shared" si="134"/>
        <v>#REF!</v>
      </c>
      <c r="D1743" s="145" t="e">
        <f>VLOOKUP($A1743,#REF!,3,FALSE)</f>
        <v>#REF!</v>
      </c>
      <c r="E1743" s="437" t="e">
        <f>VLOOKUP($A1743,#REF!,4,FALSE)</f>
        <v>#REF!</v>
      </c>
      <c r="F1743" s="103" t="e">
        <f>VLOOKUP($A1743,#REF!,5,FALSE)</f>
        <v>#REF!</v>
      </c>
      <c r="G1743" s="98" t="e">
        <f>VLOOKUP($A1743,#REF!,8,FALSE)</f>
        <v>#REF!</v>
      </c>
      <c r="H1743" s="93" t="e">
        <f>VLOOKUP($A1743,#REF!,7,FALSE)</f>
        <v>#REF!</v>
      </c>
      <c r="I1743" s="438" t="e">
        <f>VLOOKUP($A1743,#REF!,10,FALSE)</f>
        <v>#REF!</v>
      </c>
      <c r="J1743" s="98" t="e">
        <f>VLOOKUP($A1743,#REF!,11,FALSE)</f>
        <v>#REF!</v>
      </c>
      <c r="K1743" s="114" t="e">
        <f>VLOOKUP($A1743,#REF!,12,FALSE)</f>
        <v>#REF!</v>
      </c>
      <c r="L1743" s="98" t="e">
        <f>VLOOKUP($A1743,#REF!,13,FALSE)</f>
        <v>#REF!</v>
      </c>
      <c r="M1743" s="438" t="e">
        <f>VLOOKUP($A1743,#REF!,14,FALSE)</f>
        <v>#REF!</v>
      </c>
      <c r="N1743" s="103" t="e">
        <f>VLOOKUP($A1743,#REF!,15,FALSE)</f>
        <v>#REF!</v>
      </c>
      <c r="O1743" s="103" t="e">
        <f>VLOOKUP($A1743,#REF!,18,FALSE)</f>
        <v>#REF!</v>
      </c>
      <c r="P1743" s="93" t="e">
        <f>VLOOKUP($A1743,#REF!,41,FALSE)</f>
        <v>#REF!</v>
      </c>
      <c r="Q1743" s="115" t="e">
        <f>VLOOKUP(Revisión_Avance_Periodo!$L1743,#REF!,30,FALSE)</f>
        <v>#REF!</v>
      </c>
      <c r="R1743" s="116">
        <v>2019</v>
      </c>
      <c r="S1743" s="196">
        <v>43524</v>
      </c>
      <c r="T1743" s="124" t="s">
        <v>69</v>
      </c>
      <c r="U1743" s="440" t="e">
        <f>INDEX(#REF!,MATCH(Revisión_Avance_Periodo!$L1743,#REF!,0),MATCH(Revisión_Avance_Periodo!$T1743,#REF!,0))</f>
        <v>#REF!</v>
      </c>
      <c r="V1743" s="440" t="e">
        <f>INDEX(#REF!,MATCH(Revisión_Avance_Periodo!$L1743,#REF!,0),MATCH(Revisión_Avance_Periodo!$T1743,#REF!,0))</f>
        <v>#REF!</v>
      </c>
      <c r="W1743" s="130" t="e">
        <f>V1743/U1743</f>
        <v>#REF!</v>
      </c>
      <c r="X1743" s="124" t="e">
        <f>VLOOKUP(W1743,Tabla_Estado_Meta_OAP_2019[#All],3,TRUE)</f>
        <v>#REF!</v>
      </c>
      <c r="Y1743" s="164" t="e">
        <f>SUBTOTAL(9,$U$206:$U1743)</f>
        <v>#REF!</v>
      </c>
      <c r="Z1743" s="158" t="e">
        <f>SUBTOTAL(9,$V$206:$V1743)</f>
        <v>#REF!</v>
      </c>
      <c r="AA1743" s="159">
        <f>IFERROR(+Revisión_Avance_Periodo!$Z1743/Revisión_Avance_Periodo!$Y1743,0)</f>
        <v>0</v>
      </c>
      <c r="AB1743" s="126"/>
      <c r="AC1743" s="127"/>
      <c r="AD1743" s="125"/>
      <c r="AE1743" s="125"/>
      <c r="AF1743" s="128"/>
      <c r="AG1743" s="129"/>
      <c r="AH1743" s="164" t="e">
        <f>SUBTOTAL(9,$U$1742:$U1743)</f>
        <v>#REF!</v>
      </c>
      <c r="AI1743" s="158" t="e">
        <f>SUBTOTAL(9,$V$1742:$V1743)</f>
        <v>#REF!</v>
      </c>
      <c r="AJ1743" s="159">
        <f>IFERROR(+Revisión_Avance_Periodo!$Z1743/Revisión_Avance_Periodo!$Y1743,0)</f>
        <v>0</v>
      </c>
      <c r="AK1743" s="126"/>
      <c r="AL1743" s="127"/>
      <c r="AM1743" s="125"/>
      <c r="AN1743" s="125"/>
      <c r="AO1743" s="128"/>
      <c r="AP1743" s="129"/>
    </row>
    <row r="1744" spans="1:42" x14ac:dyDescent="0.25">
      <c r="A1744" s="92">
        <v>148</v>
      </c>
      <c r="B1744" s="435" t="e">
        <f>CONCATENATE(Revisión_Avance_Periodo!$D1744,";",Revisión_Avance_Periodo!$F1744,";",Revisión_Avance_Periodo!$L1744)</f>
        <v>#REF!</v>
      </c>
      <c r="C1744" s="435" t="e">
        <f t="shared" si="134"/>
        <v>#REF!</v>
      </c>
      <c r="D1744" s="144" t="e">
        <f>VLOOKUP($A1744,#REF!,3,FALSE)</f>
        <v>#REF!</v>
      </c>
      <c r="E1744" s="437" t="e">
        <f>VLOOKUP($A1744,#REF!,4,FALSE)</f>
        <v>#REF!</v>
      </c>
      <c r="F1744" s="102" t="e">
        <f>VLOOKUP($A1744,#REF!,5,FALSE)</f>
        <v>#REF!</v>
      </c>
      <c r="G1744" s="93" t="e">
        <f>VLOOKUP($A1744,#REF!,8,FALSE)</f>
        <v>#REF!</v>
      </c>
      <c r="H1744" s="93" t="e">
        <f>VLOOKUP($A1744,#REF!,7,FALSE)</f>
        <v>#REF!</v>
      </c>
      <c r="I1744" s="438" t="e">
        <f>VLOOKUP($A1744,#REF!,10,FALSE)</f>
        <v>#REF!</v>
      </c>
      <c r="J1744" s="93" t="e">
        <f>VLOOKUP($A1744,#REF!,11,FALSE)</f>
        <v>#REF!</v>
      </c>
      <c r="K1744" s="114" t="e">
        <f>VLOOKUP($A1744,#REF!,12,FALSE)</f>
        <v>#REF!</v>
      </c>
      <c r="L1744" s="93" t="e">
        <f>VLOOKUP($A1744,#REF!,13,FALSE)</f>
        <v>#REF!</v>
      </c>
      <c r="M1744" s="438" t="e">
        <f>VLOOKUP($A1744,#REF!,14,FALSE)</f>
        <v>#REF!</v>
      </c>
      <c r="N1744" s="102" t="e">
        <f>VLOOKUP($A1744,#REF!,15,FALSE)</f>
        <v>#REF!</v>
      </c>
      <c r="O1744" s="102" t="e">
        <f>VLOOKUP($A1744,#REF!,18,FALSE)</f>
        <v>#REF!</v>
      </c>
      <c r="P1744" s="93" t="e">
        <f>VLOOKUP($A1744,#REF!,41,FALSE)</f>
        <v>#REF!</v>
      </c>
      <c r="Q1744" s="115" t="e">
        <f>VLOOKUP(Revisión_Avance_Periodo!$L1744,#REF!,30,FALSE)</f>
        <v>#REF!</v>
      </c>
      <c r="R1744" s="116">
        <v>2019</v>
      </c>
      <c r="S1744" s="196">
        <v>43554</v>
      </c>
      <c r="T1744" s="116" t="s">
        <v>70</v>
      </c>
      <c r="U1744" s="440" t="e">
        <f>INDEX(#REF!,MATCH(Revisión_Avance_Periodo!$L1744,#REF!,0),MATCH(Revisión_Avance_Periodo!$T1744,#REF!,0))</f>
        <v>#REF!</v>
      </c>
      <c r="V1744" s="440" t="e">
        <f>INDEX(#REF!,MATCH(Revisión_Avance_Periodo!$L1744,#REF!,0),MATCH(Revisión_Avance_Periodo!$T1744,#REF!,0))</f>
        <v>#REF!</v>
      </c>
      <c r="W1744" s="130" t="e">
        <f>V1744/U1744</f>
        <v>#REF!</v>
      </c>
      <c r="X1744" s="116" t="e">
        <f>VLOOKUP(W1744,Tabla_Estado_Meta_OAP_2019[#All],3,TRUE)</f>
        <v>#REF!</v>
      </c>
      <c r="Y1744" s="164" t="e">
        <f>SUBTOTAL(9,$U$206:$U1744)</f>
        <v>#REF!</v>
      </c>
      <c r="Z1744" s="158" t="e">
        <f>SUBTOTAL(9,$V$206:$V1744)</f>
        <v>#REF!</v>
      </c>
      <c r="AA1744" s="159">
        <f>IFERROR(+Revisión_Avance_Periodo!$Z1744/Revisión_Avance_Periodo!$Y1744,0)</f>
        <v>0</v>
      </c>
      <c r="AB1744" s="126"/>
      <c r="AC1744" s="127"/>
      <c r="AD1744" s="125"/>
      <c r="AE1744" s="125"/>
      <c r="AF1744" s="128"/>
      <c r="AG1744" s="129"/>
      <c r="AH1744" s="164" t="e">
        <f>SUBTOTAL(9,$U$1742:$U1744)</f>
        <v>#REF!</v>
      </c>
      <c r="AI1744" s="158" t="e">
        <f>SUBTOTAL(9,$V$1742:$V1744)</f>
        <v>#REF!</v>
      </c>
      <c r="AJ1744" s="159">
        <f>IFERROR(+Revisión_Avance_Periodo!$Z1744/Revisión_Avance_Periodo!$Y1744,0)</f>
        <v>0</v>
      </c>
      <c r="AK1744" s="126"/>
      <c r="AL1744" s="127"/>
      <c r="AM1744" s="125"/>
      <c r="AN1744" s="125"/>
      <c r="AO1744" s="128"/>
      <c r="AP1744" s="129"/>
    </row>
    <row r="1745" spans="1:42" x14ac:dyDescent="0.25">
      <c r="A1745" s="97">
        <v>148</v>
      </c>
      <c r="B1745" s="435" t="e">
        <f>CONCATENATE(Revisión_Avance_Periodo!$D1745,";",Revisión_Avance_Periodo!$F1745,";",Revisión_Avance_Periodo!$L1745)</f>
        <v>#REF!</v>
      </c>
      <c r="C1745" s="435" t="e">
        <f t="shared" si="134"/>
        <v>#REF!</v>
      </c>
      <c r="D1745" s="145" t="e">
        <f>VLOOKUP($A1745,#REF!,3,FALSE)</f>
        <v>#REF!</v>
      </c>
      <c r="E1745" s="437" t="e">
        <f>VLOOKUP($A1745,#REF!,4,FALSE)</f>
        <v>#REF!</v>
      </c>
      <c r="F1745" s="103" t="e">
        <f>VLOOKUP($A1745,#REF!,5,FALSE)</f>
        <v>#REF!</v>
      </c>
      <c r="G1745" s="98" t="e">
        <f>VLOOKUP($A1745,#REF!,8,FALSE)</f>
        <v>#REF!</v>
      </c>
      <c r="H1745" s="93" t="e">
        <f>VLOOKUP($A1745,#REF!,7,FALSE)</f>
        <v>#REF!</v>
      </c>
      <c r="I1745" s="438" t="e">
        <f>VLOOKUP($A1745,#REF!,10,FALSE)</f>
        <v>#REF!</v>
      </c>
      <c r="J1745" s="98" t="e">
        <f>VLOOKUP($A1745,#REF!,11,FALSE)</f>
        <v>#REF!</v>
      </c>
      <c r="K1745" s="114" t="e">
        <f>VLOOKUP($A1745,#REF!,12,FALSE)</f>
        <v>#REF!</v>
      </c>
      <c r="L1745" s="98" t="e">
        <f>VLOOKUP($A1745,#REF!,13,FALSE)</f>
        <v>#REF!</v>
      </c>
      <c r="M1745" s="438" t="e">
        <f>VLOOKUP($A1745,#REF!,14,FALSE)</f>
        <v>#REF!</v>
      </c>
      <c r="N1745" s="103" t="e">
        <f>VLOOKUP($A1745,#REF!,15,FALSE)</f>
        <v>#REF!</v>
      </c>
      <c r="O1745" s="103" t="e">
        <f>VLOOKUP($A1745,#REF!,18,FALSE)</f>
        <v>#REF!</v>
      </c>
      <c r="P1745" s="93" t="e">
        <f>VLOOKUP($A1745,#REF!,41,FALSE)</f>
        <v>#REF!</v>
      </c>
      <c r="Q1745" s="115" t="e">
        <f>VLOOKUP(Revisión_Avance_Periodo!$L1745,#REF!,30,FALSE)</f>
        <v>#REF!</v>
      </c>
      <c r="R1745" s="116">
        <v>2019</v>
      </c>
      <c r="S1745" s="196">
        <v>43585</v>
      </c>
      <c r="T1745" s="124" t="s">
        <v>71</v>
      </c>
      <c r="U1745" s="463" t="e">
        <f>INDEX(#REF!,MATCH(Revisión_Avance_Periodo!$L1745,#REF!,0),MATCH(Revisión_Avance_Periodo!$T1745,#REF!,0))</f>
        <v>#REF!</v>
      </c>
      <c r="V1745" s="463" t="e">
        <f>INDEX(#REF!,MATCH(Revisión_Avance_Periodo!$L1745,#REF!,0),MATCH(Revisión_Avance_Periodo!$T1745,#REF!,0))</f>
        <v>#REF!</v>
      </c>
      <c r="W1745" s="130" t="e">
        <f>V1745/U1745</f>
        <v>#REF!</v>
      </c>
      <c r="X1745" s="124" t="e">
        <f>VLOOKUP(W1745,Tabla_Estado_Meta_OAP_2019[#All],3,TRUE)</f>
        <v>#REF!</v>
      </c>
      <c r="Y1745" s="164" t="e">
        <f>SUBTOTAL(9,$U$206:$U1745)</f>
        <v>#REF!</v>
      </c>
      <c r="Z1745" s="158" t="e">
        <f>SUBTOTAL(9,$V$206:$V1745)</f>
        <v>#REF!</v>
      </c>
      <c r="AA1745" s="159">
        <f>IFERROR(+Revisión_Avance_Periodo!$Z1745/Revisión_Avance_Periodo!$Y1745,0)</f>
        <v>0</v>
      </c>
      <c r="AB1745" s="126"/>
      <c r="AC1745" s="127"/>
      <c r="AD1745" s="125"/>
      <c r="AE1745" s="125"/>
      <c r="AF1745" s="128"/>
      <c r="AG1745" s="129"/>
      <c r="AH1745" s="164" t="e">
        <f>SUBTOTAL(9,$U$1742:$U1745)</f>
        <v>#REF!</v>
      </c>
      <c r="AI1745" s="158" t="e">
        <f>SUBTOTAL(9,$V$1742:$V1745)</f>
        <v>#REF!</v>
      </c>
      <c r="AJ1745" s="159">
        <f>IFERROR(+Revisión_Avance_Periodo!$Z1745/Revisión_Avance_Periodo!$Y1745,0)</f>
        <v>0</v>
      </c>
      <c r="AK1745" s="126"/>
      <c r="AL1745" s="127"/>
      <c r="AM1745" s="125"/>
      <c r="AN1745" s="125"/>
      <c r="AO1745" s="128"/>
      <c r="AP1745" s="129"/>
    </row>
    <row r="1746" spans="1:42" x14ac:dyDescent="0.25">
      <c r="A1746" s="92">
        <v>148</v>
      </c>
      <c r="B1746" s="435" t="e">
        <f>CONCATENATE(Revisión_Avance_Periodo!$D1746,";",Revisión_Avance_Periodo!$F1746,";",Revisión_Avance_Periodo!$L1746)</f>
        <v>#REF!</v>
      </c>
      <c r="C1746" s="435" t="e">
        <f t="shared" si="134"/>
        <v>#REF!</v>
      </c>
      <c r="D1746" s="144" t="e">
        <f>VLOOKUP($A1746,#REF!,3,FALSE)</f>
        <v>#REF!</v>
      </c>
      <c r="E1746" s="437" t="e">
        <f>VLOOKUP($A1746,#REF!,4,FALSE)</f>
        <v>#REF!</v>
      </c>
      <c r="F1746" s="102" t="e">
        <f>VLOOKUP($A1746,#REF!,5,FALSE)</f>
        <v>#REF!</v>
      </c>
      <c r="G1746" s="93" t="e">
        <f>VLOOKUP($A1746,#REF!,8,FALSE)</f>
        <v>#REF!</v>
      </c>
      <c r="H1746" s="93" t="e">
        <f>VLOOKUP($A1746,#REF!,7,FALSE)</f>
        <v>#REF!</v>
      </c>
      <c r="I1746" s="438" t="e">
        <f>VLOOKUP($A1746,#REF!,10,FALSE)</f>
        <v>#REF!</v>
      </c>
      <c r="J1746" s="93" t="e">
        <f>VLOOKUP($A1746,#REF!,11,FALSE)</f>
        <v>#REF!</v>
      </c>
      <c r="K1746" s="114" t="e">
        <f>VLOOKUP($A1746,#REF!,12,FALSE)</f>
        <v>#REF!</v>
      </c>
      <c r="L1746" s="93" t="e">
        <f>VLOOKUP($A1746,#REF!,13,FALSE)</f>
        <v>#REF!</v>
      </c>
      <c r="M1746" s="438" t="e">
        <f>VLOOKUP($A1746,#REF!,14,FALSE)</f>
        <v>#REF!</v>
      </c>
      <c r="N1746" s="102" t="e">
        <f>VLOOKUP($A1746,#REF!,15,FALSE)</f>
        <v>#REF!</v>
      </c>
      <c r="O1746" s="102" t="e">
        <f>VLOOKUP($A1746,#REF!,18,FALSE)</f>
        <v>#REF!</v>
      </c>
      <c r="P1746" s="93" t="e">
        <f>VLOOKUP($A1746,#REF!,41,FALSE)</f>
        <v>#REF!</v>
      </c>
      <c r="Q1746" s="115" t="e">
        <f>VLOOKUP(Revisión_Avance_Periodo!$L1746,#REF!,30,FALSE)</f>
        <v>#REF!</v>
      </c>
      <c r="R1746" s="116">
        <v>2019</v>
      </c>
      <c r="S1746" s="196">
        <v>43615</v>
      </c>
      <c r="T1746" s="116" t="s">
        <v>72</v>
      </c>
      <c r="U1746" s="440" t="e">
        <f>INDEX(#REF!,MATCH(Revisión_Avance_Periodo!$L1746,#REF!,0),MATCH(Revisión_Avance_Periodo!$T1746,#REF!,0))</f>
        <v>#REF!</v>
      </c>
      <c r="V1746" s="440" t="e">
        <f>INDEX(#REF!,MATCH(Revisión_Avance_Periodo!$L1746,#REF!,0),MATCH(Revisión_Avance_Periodo!$T1746,#REF!,0))</f>
        <v>#REF!</v>
      </c>
      <c r="W1746" s="118">
        <f t="shared" ref="W1746:W1756" si="135">IFERROR((V1746/U1746),0)</f>
        <v>0</v>
      </c>
      <c r="X1746" s="116" t="str">
        <f>VLOOKUP(W1746,Tabla_Estado_Meta_OAP_2019[#All],3,TRUE)</f>
        <v>Por Ejecutar</v>
      </c>
      <c r="Y1746" s="164" t="e">
        <f>SUBTOTAL(9,$U$206:$U1746)</f>
        <v>#REF!</v>
      </c>
      <c r="Z1746" s="158" t="e">
        <f>SUBTOTAL(9,$V$206:$V1746)</f>
        <v>#REF!</v>
      </c>
      <c r="AA1746" s="159">
        <f>IFERROR(+Revisión_Avance_Periodo!$Z1746/Revisión_Avance_Periodo!$Y1746,0)</f>
        <v>0</v>
      </c>
      <c r="AB1746" s="126"/>
      <c r="AC1746" s="127"/>
      <c r="AD1746" s="125"/>
      <c r="AE1746" s="125"/>
      <c r="AF1746" s="128"/>
      <c r="AG1746" s="129"/>
      <c r="AH1746" s="164" t="e">
        <f>SUBTOTAL(9,$U$1742:$U1746)</f>
        <v>#REF!</v>
      </c>
      <c r="AI1746" s="158" t="e">
        <f>SUBTOTAL(9,$V$1742:$V1746)</f>
        <v>#REF!</v>
      </c>
      <c r="AJ1746" s="159">
        <f>IFERROR(+Revisión_Avance_Periodo!$Z1746/Revisión_Avance_Periodo!$Y1746,0)</f>
        <v>0</v>
      </c>
      <c r="AK1746" s="126"/>
      <c r="AL1746" s="127"/>
      <c r="AM1746" s="125"/>
      <c r="AN1746" s="125"/>
      <c r="AO1746" s="128"/>
      <c r="AP1746" s="129"/>
    </row>
    <row r="1747" spans="1:42" x14ac:dyDescent="0.25">
      <c r="A1747" s="97">
        <v>148</v>
      </c>
      <c r="B1747" s="435" t="e">
        <f>CONCATENATE(Revisión_Avance_Periodo!$D1747,";",Revisión_Avance_Periodo!$F1747,";",Revisión_Avance_Periodo!$L1747)</f>
        <v>#REF!</v>
      </c>
      <c r="C1747" s="435" t="e">
        <f t="shared" si="134"/>
        <v>#REF!</v>
      </c>
      <c r="D1747" s="145" t="e">
        <f>VLOOKUP($A1747,#REF!,3,FALSE)</f>
        <v>#REF!</v>
      </c>
      <c r="E1747" s="437" t="e">
        <f>VLOOKUP($A1747,#REF!,4,FALSE)</f>
        <v>#REF!</v>
      </c>
      <c r="F1747" s="103" t="e">
        <f>VLOOKUP($A1747,#REF!,5,FALSE)</f>
        <v>#REF!</v>
      </c>
      <c r="G1747" s="98" t="e">
        <f>VLOOKUP($A1747,#REF!,8,FALSE)</f>
        <v>#REF!</v>
      </c>
      <c r="H1747" s="93" t="e">
        <f>VLOOKUP($A1747,#REF!,7,FALSE)</f>
        <v>#REF!</v>
      </c>
      <c r="I1747" s="438" t="e">
        <f>VLOOKUP($A1747,#REF!,10,FALSE)</f>
        <v>#REF!</v>
      </c>
      <c r="J1747" s="98" t="e">
        <f>VLOOKUP($A1747,#REF!,11,FALSE)</f>
        <v>#REF!</v>
      </c>
      <c r="K1747" s="114" t="e">
        <f>VLOOKUP($A1747,#REF!,12,FALSE)</f>
        <v>#REF!</v>
      </c>
      <c r="L1747" s="98" t="e">
        <f>VLOOKUP($A1747,#REF!,13,FALSE)</f>
        <v>#REF!</v>
      </c>
      <c r="M1747" s="438" t="e">
        <f>VLOOKUP($A1747,#REF!,14,FALSE)</f>
        <v>#REF!</v>
      </c>
      <c r="N1747" s="103" t="e">
        <f>VLOOKUP($A1747,#REF!,15,FALSE)</f>
        <v>#REF!</v>
      </c>
      <c r="O1747" s="103" t="e">
        <f>VLOOKUP($A1747,#REF!,18,FALSE)</f>
        <v>#REF!</v>
      </c>
      <c r="P1747" s="93" t="e">
        <f>VLOOKUP($A1747,#REF!,41,FALSE)</f>
        <v>#REF!</v>
      </c>
      <c r="Q1747" s="115" t="e">
        <f>VLOOKUP(Revisión_Avance_Periodo!$L1747,#REF!,30,FALSE)</f>
        <v>#REF!</v>
      </c>
      <c r="R1747" s="116">
        <v>2019</v>
      </c>
      <c r="S1747" s="196">
        <v>43646</v>
      </c>
      <c r="T1747" s="124" t="s">
        <v>73</v>
      </c>
      <c r="U1747" s="440" t="e">
        <f>INDEX(#REF!,MATCH(Revisión_Avance_Periodo!$L1747,#REF!,0),MATCH(Revisión_Avance_Periodo!$T1747,#REF!,0))</f>
        <v>#REF!</v>
      </c>
      <c r="V1747" s="440" t="e">
        <f>INDEX(#REF!,MATCH(Revisión_Avance_Periodo!$L1747,#REF!,0),MATCH(Revisión_Avance_Periodo!$T1747,#REF!,0))</f>
        <v>#REF!</v>
      </c>
      <c r="W1747" s="118">
        <f t="shared" si="135"/>
        <v>0</v>
      </c>
      <c r="X1747" s="124" t="str">
        <f>VLOOKUP(W1747,Tabla_Estado_Meta_OAP_2019[#All],3,TRUE)</f>
        <v>Por Ejecutar</v>
      </c>
      <c r="Y1747" s="164" t="e">
        <f>SUBTOTAL(9,$U$206:$U1747)</f>
        <v>#REF!</v>
      </c>
      <c r="Z1747" s="158" t="e">
        <f>SUBTOTAL(9,$V$206:$V1747)</f>
        <v>#REF!</v>
      </c>
      <c r="AA1747" s="159">
        <f>IFERROR(+Revisión_Avance_Periodo!$Z1747/Revisión_Avance_Periodo!$Y1747,0)</f>
        <v>0</v>
      </c>
      <c r="AB1747" s="126"/>
      <c r="AC1747" s="127"/>
      <c r="AD1747" s="125"/>
      <c r="AE1747" s="125"/>
      <c r="AF1747" s="128"/>
      <c r="AG1747" s="129"/>
      <c r="AH1747" s="164" t="e">
        <f>SUBTOTAL(9,$U$1742:$U1747)</f>
        <v>#REF!</v>
      </c>
      <c r="AI1747" s="158" t="e">
        <f>SUBTOTAL(9,$V$1742:$V1747)</f>
        <v>#REF!</v>
      </c>
      <c r="AJ1747" s="159">
        <f>IFERROR(+Revisión_Avance_Periodo!$Z1747/Revisión_Avance_Periodo!$Y1747,0)</f>
        <v>0</v>
      </c>
      <c r="AK1747" s="126"/>
      <c r="AL1747" s="127"/>
      <c r="AM1747" s="125"/>
      <c r="AN1747" s="125"/>
      <c r="AO1747" s="128"/>
      <c r="AP1747" s="129"/>
    </row>
    <row r="1748" spans="1:42" x14ac:dyDescent="0.25">
      <c r="A1748" s="92">
        <v>148</v>
      </c>
      <c r="B1748" s="435" t="e">
        <f>CONCATENATE(Revisión_Avance_Periodo!$D1748,";",Revisión_Avance_Periodo!$F1748,";",Revisión_Avance_Periodo!$L1748)</f>
        <v>#REF!</v>
      </c>
      <c r="C1748" s="435" t="e">
        <f t="shared" si="134"/>
        <v>#REF!</v>
      </c>
      <c r="D1748" s="144" t="e">
        <f>VLOOKUP($A1748,#REF!,3,FALSE)</f>
        <v>#REF!</v>
      </c>
      <c r="E1748" s="437" t="e">
        <f>VLOOKUP($A1748,#REF!,4,FALSE)</f>
        <v>#REF!</v>
      </c>
      <c r="F1748" s="102" t="e">
        <f>VLOOKUP($A1748,#REF!,5,FALSE)</f>
        <v>#REF!</v>
      </c>
      <c r="G1748" s="93" t="e">
        <f>VLOOKUP($A1748,#REF!,8,FALSE)</f>
        <v>#REF!</v>
      </c>
      <c r="H1748" s="93" t="e">
        <f>VLOOKUP($A1748,#REF!,7,FALSE)</f>
        <v>#REF!</v>
      </c>
      <c r="I1748" s="438" t="e">
        <f>VLOOKUP($A1748,#REF!,10,FALSE)</f>
        <v>#REF!</v>
      </c>
      <c r="J1748" s="93" t="e">
        <f>VLOOKUP($A1748,#REF!,11,FALSE)</f>
        <v>#REF!</v>
      </c>
      <c r="K1748" s="114" t="e">
        <f>VLOOKUP($A1748,#REF!,12,FALSE)</f>
        <v>#REF!</v>
      </c>
      <c r="L1748" s="93" t="e">
        <f>VLOOKUP($A1748,#REF!,13,FALSE)</f>
        <v>#REF!</v>
      </c>
      <c r="M1748" s="438" t="e">
        <f>VLOOKUP($A1748,#REF!,14,FALSE)</f>
        <v>#REF!</v>
      </c>
      <c r="N1748" s="102" t="e">
        <f>VLOOKUP($A1748,#REF!,15,FALSE)</f>
        <v>#REF!</v>
      </c>
      <c r="O1748" s="102" t="e">
        <f>VLOOKUP($A1748,#REF!,18,FALSE)</f>
        <v>#REF!</v>
      </c>
      <c r="P1748" s="93" t="e">
        <f>VLOOKUP($A1748,#REF!,41,FALSE)</f>
        <v>#REF!</v>
      </c>
      <c r="Q1748" s="115" t="e">
        <f>VLOOKUP(Revisión_Avance_Periodo!$L1748,#REF!,30,FALSE)</f>
        <v>#REF!</v>
      </c>
      <c r="R1748" s="116">
        <v>2019</v>
      </c>
      <c r="S1748" s="196">
        <v>43676</v>
      </c>
      <c r="T1748" s="116" t="s">
        <v>74</v>
      </c>
      <c r="U1748" s="440" t="e">
        <f>INDEX(#REF!,MATCH(Revisión_Avance_Periodo!$L1748,#REF!,0),MATCH(Revisión_Avance_Periodo!$T1748,#REF!,0))</f>
        <v>#REF!</v>
      </c>
      <c r="V1748" s="440" t="e">
        <f>INDEX(#REF!,MATCH(Revisión_Avance_Periodo!$L1748,#REF!,0),MATCH(Revisión_Avance_Periodo!$T1748,#REF!,0))</f>
        <v>#REF!</v>
      </c>
      <c r="W1748" s="118">
        <f t="shared" si="135"/>
        <v>0</v>
      </c>
      <c r="X1748" s="116" t="str">
        <f>VLOOKUP(W1748,Tabla_Estado_Meta_OAP_2019[#All],3,TRUE)</f>
        <v>Por Ejecutar</v>
      </c>
      <c r="Y1748" s="164" t="e">
        <f>SUBTOTAL(9,$U$206:$U1748)</f>
        <v>#REF!</v>
      </c>
      <c r="Z1748" s="158" t="e">
        <f>SUBTOTAL(9,$V$206:$V1748)</f>
        <v>#REF!</v>
      </c>
      <c r="AA1748" s="159">
        <f>IFERROR(+Revisión_Avance_Periodo!$Z1748/Revisión_Avance_Periodo!$Y1748,0)</f>
        <v>0</v>
      </c>
      <c r="AB1748" s="126"/>
      <c r="AC1748" s="127"/>
      <c r="AD1748" s="125"/>
      <c r="AE1748" s="125"/>
      <c r="AF1748" s="128"/>
      <c r="AG1748" s="129"/>
      <c r="AH1748" s="164" t="e">
        <f>SUBTOTAL(9,$U$1742:$U1748)</f>
        <v>#REF!</v>
      </c>
      <c r="AI1748" s="158" t="e">
        <f>SUBTOTAL(9,$V$1742:$V1748)</f>
        <v>#REF!</v>
      </c>
      <c r="AJ1748" s="159">
        <f>IFERROR(+Revisión_Avance_Periodo!$Z1748/Revisión_Avance_Periodo!$Y1748,0)</f>
        <v>0</v>
      </c>
      <c r="AK1748" s="126"/>
      <c r="AL1748" s="127"/>
      <c r="AM1748" s="125"/>
      <c r="AN1748" s="125"/>
      <c r="AO1748" s="128"/>
      <c r="AP1748" s="129"/>
    </row>
    <row r="1749" spans="1:42" x14ac:dyDescent="0.25">
      <c r="A1749" s="97">
        <v>148</v>
      </c>
      <c r="B1749" s="435" t="e">
        <f>CONCATENATE(Revisión_Avance_Periodo!$D1749,";",Revisión_Avance_Periodo!$F1749,";",Revisión_Avance_Periodo!$L1749)</f>
        <v>#REF!</v>
      </c>
      <c r="C1749" s="435" t="e">
        <f t="shared" si="134"/>
        <v>#REF!</v>
      </c>
      <c r="D1749" s="145" t="e">
        <f>VLOOKUP($A1749,#REF!,3,FALSE)</f>
        <v>#REF!</v>
      </c>
      <c r="E1749" s="437" t="e">
        <f>VLOOKUP($A1749,#REF!,4,FALSE)</f>
        <v>#REF!</v>
      </c>
      <c r="F1749" s="103" t="e">
        <f>VLOOKUP($A1749,#REF!,5,FALSE)</f>
        <v>#REF!</v>
      </c>
      <c r="G1749" s="98" t="e">
        <f>VLOOKUP($A1749,#REF!,8,FALSE)</f>
        <v>#REF!</v>
      </c>
      <c r="H1749" s="93" t="e">
        <f>VLOOKUP($A1749,#REF!,7,FALSE)</f>
        <v>#REF!</v>
      </c>
      <c r="I1749" s="438" t="e">
        <f>VLOOKUP($A1749,#REF!,10,FALSE)</f>
        <v>#REF!</v>
      </c>
      <c r="J1749" s="98" t="e">
        <f>VLOOKUP($A1749,#REF!,11,FALSE)</f>
        <v>#REF!</v>
      </c>
      <c r="K1749" s="114" t="e">
        <f>VLOOKUP($A1749,#REF!,12,FALSE)</f>
        <v>#REF!</v>
      </c>
      <c r="L1749" s="98" t="e">
        <f>VLOOKUP($A1749,#REF!,13,FALSE)</f>
        <v>#REF!</v>
      </c>
      <c r="M1749" s="438" t="e">
        <f>VLOOKUP($A1749,#REF!,14,FALSE)</f>
        <v>#REF!</v>
      </c>
      <c r="N1749" s="103" t="e">
        <f>VLOOKUP($A1749,#REF!,15,FALSE)</f>
        <v>#REF!</v>
      </c>
      <c r="O1749" s="103" t="e">
        <f>VLOOKUP($A1749,#REF!,18,FALSE)</f>
        <v>#REF!</v>
      </c>
      <c r="P1749" s="93" t="e">
        <f>VLOOKUP($A1749,#REF!,41,FALSE)</f>
        <v>#REF!</v>
      </c>
      <c r="Q1749" s="115" t="e">
        <f>VLOOKUP(Revisión_Avance_Periodo!$L1749,#REF!,30,FALSE)</f>
        <v>#REF!</v>
      </c>
      <c r="R1749" s="116">
        <v>2019</v>
      </c>
      <c r="S1749" s="196">
        <v>43707</v>
      </c>
      <c r="T1749" s="124" t="s">
        <v>75</v>
      </c>
      <c r="U1749" s="440" t="e">
        <f>INDEX(#REF!,MATCH(Revisión_Avance_Periodo!$L1749,#REF!,0),MATCH(Revisión_Avance_Periodo!$T1749,#REF!,0))</f>
        <v>#REF!</v>
      </c>
      <c r="V1749" s="440" t="e">
        <f>INDEX(#REF!,MATCH(Revisión_Avance_Periodo!$L1749,#REF!,0),MATCH(Revisión_Avance_Periodo!$T1749,#REF!,0))</f>
        <v>#REF!</v>
      </c>
      <c r="W1749" s="118">
        <f t="shared" si="135"/>
        <v>0</v>
      </c>
      <c r="X1749" s="124" t="str">
        <f>VLOOKUP(W1749,Tabla_Estado_Meta_OAP_2019[#All],3,TRUE)</f>
        <v>Por Ejecutar</v>
      </c>
      <c r="Y1749" s="164" t="e">
        <f>SUBTOTAL(9,$U$206:$U1749)</f>
        <v>#REF!</v>
      </c>
      <c r="Z1749" s="158" t="e">
        <f>SUBTOTAL(9,$V$206:$V1749)</f>
        <v>#REF!</v>
      </c>
      <c r="AA1749" s="159">
        <f>IFERROR(+Revisión_Avance_Periodo!$Z1749/Revisión_Avance_Periodo!$Y1749,0)</f>
        <v>0</v>
      </c>
      <c r="AB1749" s="126"/>
      <c r="AC1749" s="127"/>
      <c r="AD1749" s="125"/>
      <c r="AE1749" s="125"/>
      <c r="AF1749" s="128"/>
      <c r="AG1749" s="129"/>
      <c r="AH1749" s="164" t="e">
        <f>SUBTOTAL(9,$U$1742:$U1749)</f>
        <v>#REF!</v>
      </c>
      <c r="AI1749" s="158" t="e">
        <f>SUBTOTAL(9,$V$1742:$V1749)</f>
        <v>#REF!</v>
      </c>
      <c r="AJ1749" s="159">
        <f>IFERROR(+Revisión_Avance_Periodo!$Z1749/Revisión_Avance_Periodo!$Y1749,0)</f>
        <v>0</v>
      </c>
      <c r="AK1749" s="126"/>
      <c r="AL1749" s="127"/>
      <c r="AM1749" s="125"/>
      <c r="AN1749" s="125"/>
      <c r="AO1749" s="128"/>
      <c r="AP1749" s="129"/>
    </row>
    <row r="1750" spans="1:42" x14ac:dyDescent="0.25">
      <c r="A1750" s="92">
        <v>148</v>
      </c>
      <c r="B1750" s="435" t="e">
        <f>CONCATENATE(Revisión_Avance_Periodo!$D1750,";",Revisión_Avance_Periodo!$F1750,";",Revisión_Avance_Periodo!$L1750)</f>
        <v>#REF!</v>
      </c>
      <c r="C1750" s="435" t="e">
        <f t="shared" si="134"/>
        <v>#REF!</v>
      </c>
      <c r="D1750" s="144" t="e">
        <f>VLOOKUP($A1750,#REF!,3,FALSE)</f>
        <v>#REF!</v>
      </c>
      <c r="E1750" s="437" t="e">
        <f>VLOOKUP($A1750,#REF!,4,FALSE)</f>
        <v>#REF!</v>
      </c>
      <c r="F1750" s="102" t="e">
        <f>VLOOKUP($A1750,#REF!,5,FALSE)</f>
        <v>#REF!</v>
      </c>
      <c r="G1750" s="93" t="e">
        <f>VLOOKUP($A1750,#REF!,8,FALSE)</f>
        <v>#REF!</v>
      </c>
      <c r="H1750" s="93" t="e">
        <f>VLOOKUP($A1750,#REF!,7,FALSE)</f>
        <v>#REF!</v>
      </c>
      <c r="I1750" s="438" t="e">
        <f>VLOOKUP($A1750,#REF!,10,FALSE)</f>
        <v>#REF!</v>
      </c>
      <c r="J1750" s="93" t="e">
        <f>VLOOKUP($A1750,#REF!,11,FALSE)</f>
        <v>#REF!</v>
      </c>
      <c r="K1750" s="114" t="e">
        <f>VLOOKUP($A1750,#REF!,12,FALSE)</f>
        <v>#REF!</v>
      </c>
      <c r="L1750" s="93" t="e">
        <f>VLOOKUP($A1750,#REF!,13,FALSE)</f>
        <v>#REF!</v>
      </c>
      <c r="M1750" s="438" t="e">
        <f>VLOOKUP($A1750,#REF!,14,FALSE)</f>
        <v>#REF!</v>
      </c>
      <c r="N1750" s="102" t="e">
        <f>VLOOKUP($A1750,#REF!,15,FALSE)</f>
        <v>#REF!</v>
      </c>
      <c r="O1750" s="102" t="e">
        <f>VLOOKUP($A1750,#REF!,18,FALSE)</f>
        <v>#REF!</v>
      </c>
      <c r="P1750" s="93" t="e">
        <f>VLOOKUP($A1750,#REF!,41,FALSE)</f>
        <v>#REF!</v>
      </c>
      <c r="Q1750" s="115" t="e">
        <f>VLOOKUP(Revisión_Avance_Periodo!$L1750,#REF!,30,FALSE)</f>
        <v>#REF!</v>
      </c>
      <c r="R1750" s="116">
        <v>2019</v>
      </c>
      <c r="S1750" s="196">
        <v>43738</v>
      </c>
      <c r="T1750" s="116" t="s">
        <v>76</v>
      </c>
      <c r="U1750" s="440" t="e">
        <f>INDEX(#REF!,MATCH(Revisión_Avance_Periodo!$L1750,#REF!,0),MATCH(Revisión_Avance_Periodo!$T1750,#REF!,0))</f>
        <v>#REF!</v>
      </c>
      <c r="V1750" s="440" t="e">
        <f>INDEX(#REF!,MATCH(Revisión_Avance_Periodo!$L1750,#REF!,0),MATCH(Revisión_Avance_Periodo!$T1750,#REF!,0))</f>
        <v>#REF!</v>
      </c>
      <c r="W1750" s="118">
        <f t="shared" si="135"/>
        <v>0</v>
      </c>
      <c r="X1750" s="116" t="str">
        <f>VLOOKUP(W1750,Tabla_Estado_Meta_OAP_2019[#All],3,TRUE)</f>
        <v>Por Ejecutar</v>
      </c>
      <c r="Y1750" s="164" t="e">
        <f>SUBTOTAL(9,$U$206:$U1750)</f>
        <v>#REF!</v>
      </c>
      <c r="Z1750" s="158" t="e">
        <f>SUBTOTAL(9,$V$206:$V1750)</f>
        <v>#REF!</v>
      </c>
      <c r="AA1750" s="159">
        <f>IFERROR(+Revisión_Avance_Periodo!$Z1750/Revisión_Avance_Periodo!$Y1750,0)</f>
        <v>0</v>
      </c>
      <c r="AB1750" s="126"/>
      <c r="AC1750" s="127"/>
      <c r="AD1750" s="125"/>
      <c r="AE1750" s="125"/>
      <c r="AF1750" s="128"/>
      <c r="AG1750" s="129"/>
      <c r="AH1750" s="164" t="e">
        <f>SUBTOTAL(9,$U$1742:$U1750)</f>
        <v>#REF!</v>
      </c>
      <c r="AI1750" s="158" t="e">
        <f>SUBTOTAL(9,$V$1742:$V1750)</f>
        <v>#REF!</v>
      </c>
      <c r="AJ1750" s="159">
        <f>IFERROR(+Revisión_Avance_Periodo!$Z1750/Revisión_Avance_Periodo!$Y1750,0)</f>
        <v>0</v>
      </c>
      <c r="AK1750" s="126"/>
      <c r="AL1750" s="127"/>
      <c r="AM1750" s="125"/>
      <c r="AN1750" s="125"/>
      <c r="AO1750" s="128"/>
      <c r="AP1750" s="129"/>
    </row>
    <row r="1751" spans="1:42" x14ac:dyDescent="0.25">
      <c r="A1751" s="97">
        <v>148</v>
      </c>
      <c r="B1751" s="435" t="e">
        <f>CONCATENATE(Revisión_Avance_Periodo!$D1751,";",Revisión_Avance_Periodo!$F1751,";",Revisión_Avance_Periodo!$L1751)</f>
        <v>#REF!</v>
      </c>
      <c r="C1751" s="435" t="e">
        <f t="shared" si="134"/>
        <v>#REF!</v>
      </c>
      <c r="D1751" s="145" t="e">
        <f>VLOOKUP($A1751,#REF!,3,FALSE)</f>
        <v>#REF!</v>
      </c>
      <c r="E1751" s="437" t="e">
        <f>VLOOKUP($A1751,#REF!,4,FALSE)</f>
        <v>#REF!</v>
      </c>
      <c r="F1751" s="103" t="e">
        <f>VLOOKUP($A1751,#REF!,5,FALSE)</f>
        <v>#REF!</v>
      </c>
      <c r="G1751" s="98" t="e">
        <f>VLOOKUP($A1751,#REF!,8,FALSE)</f>
        <v>#REF!</v>
      </c>
      <c r="H1751" s="93" t="e">
        <f>VLOOKUP($A1751,#REF!,7,FALSE)</f>
        <v>#REF!</v>
      </c>
      <c r="I1751" s="438" t="e">
        <f>VLOOKUP($A1751,#REF!,10,FALSE)</f>
        <v>#REF!</v>
      </c>
      <c r="J1751" s="98" t="e">
        <f>VLOOKUP($A1751,#REF!,11,FALSE)</f>
        <v>#REF!</v>
      </c>
      <c r="K1751" s="114" t="e">
        <f>VLOOKUP($A1751,#REF!,12,FALSE)</f>
        <v>#REF!</v>
      </c>
      <c r="L1751" s="98" t="e">
        <f>VLOOKUP($A1751,#REF!,13,FALSE)</f>
        <v>#REF!</v>
      </c>
      <c r="M1751" s="438" t="e">
        <f>VLOOKUP($A1751,#REF!,14,FALSE)</f>
        <v>#REF!</v>
      </c>
      <c r="N1751" s="103" t="e">
        <f>VLOOKUP($A1751,#REF!,15,FALSE)</f>
        <v>#REF!</v>
      </c>
      <c r="O1751" s="103" t="e">
        <f>VLOOKUP($A1751,#REF!,18,FALSE)</f>
        <v>#REF!</v>
      </c>
      <c r="P1751" s="93" t="e">
        <f>VLOOKUP($A1751,#REF!,41,FALSE)</f>
        <v>#REF!</v>
      </c>
      <c r="Q1751" s="115" t="e">
        <f>VLOOKUP(Revisión_Avance_Periodo!$L1751,#REF!,30,FALSE)</f>
        <v>#REF!</v>
      </c>
      <c r="R1751" s="116">
        <v>2019</v>
      </c>
      <c r="S1751" s="196">
        <v>43768</v>
      </c>
      <c r="T1751" s="124" t="s">
        <v>77</v>
      </c>
      <c r="U1751" s="440" t="e">
        <f>INDEX(#REF!,MATCH(Revisión_Avance_Periodo!$L1751,#REF!,0),MATCH(Revisión_Avance_Periodo!$T1751,#REF!,0))</f>
        <v>#REF!</v>
      </c>
      <c r="V1751" s="440" t="e">
        <f>INDEX(#REF!,MATCH(Revisión_Avance_Periodo!$L1751,#REF!,0),MATCH(Revisión_Avance_Periodo!$T1751,#REF!,0))</f>
        <v>#REF!</v>
      </c>
      <c r="W1751" s="118">
        <f t="shared" si="135"/>
        <v>0</v>
      </c>
      <c r="X1751" s="124" t="str">
        <f>VLOOKUP(W1751,Tabla_Estado_Meta_OAP_2019[#All],3,TRUE)</f>
        <v>Por Ejecutar</v>
      </c>
      <c r="Y1751" s="164" t="e">
        <f>SUBTOTAL(9,$U$206:$U1751)</f>
        <v>#REF!</v>
      </c>
      <c r="Z1751" s="158" t="e">
        <f>SUBTOTAL(9,$V$206:$V1751)</f>
        <v>#REF!</v>
      </c>
      <c r="AA1751" s="159">
        <f>IFERROR(+Revisión_Avance_Periodo!$Z1751/Revisión_Avance_Periodo!$Y1751,0)</f>
        <v>0</v>
      </c>
      <c r="AB1751" s="126"/>
      <c r="AC1751" s="127"/>
      <c r="AD1751" s="125"/>
      <c r="AE1751" s="125"/>
      <c r="AF1751" s="128"/>
      <c r="AG1751" s="129"/>
      <c r="AH1751" s="164" t="e">
        <f>SUBTOTAL(9,$U$1742:$U1751)</f>
        <v>#REF!</v>
      </c>
      <c r="AI1751" s="158" t="e">
        <f>SUBTOTAL(9,$V$1742:$V1751)</f>
        <v>#REF!</v>
      </c>
      <c r="AJ1751" s="159">
        <f>IFERROR(+Revisión_Avance_Periodo!$Z1751/Revisión_Avance_Periodo!$Y1751,0)</f>
        <v>0</v>
      </c>
      <c r="AK1751" s="126"/>
      <c r="AL1751" s="127"/>
      <c r="AM1751" s="125"/>
      <c r="AN1751" s="125"/>
      <c r="AO1751" s="128"/>
      <c r="AP1751" s="129"/>
    </row>
    <row r="1752" spans="1:42" x14ac:dyDescent="0.25">
      <c r="A1752" s="92">
        <v>148</v>
      </c>
      <c r="B1752" s="435" t="e">
        <f>CONCATENATE(Revisión_Avance_Periodo!$D1752,";",Revisión_Avance_Periodo!$F1752,";",Revisión_Avance_Periodo!$L1752)</f>
        <v>#REF!</v>
      </c>
      <c r="C1752" s="435" t="e">
        <f t="shared" si="134"/>
        <v>#REF!</v>
      </c>
      <c r="D1752" s="144" t="e">
        <f>VLOOKUP($A1752,#REF!,3,FALSE)</f>
        <v>#REF!</v>
      </c>
      <c r="E1752" s="437" t="e">
        <f>VLOOKUP($A1752,#REF!,4,FALSE)</f>
        <v>#REF!</v>
      </c>
      <c r="F1752" s="102" t="e">
        <f>VLOOKUP($A1752,#REF!,5,FALSE)</f>
        <v>#REF!</v>
      </c>
      <c r="G1752" s="93" t="e">
        <f>VLOOKUP($A1752,#REF!,8,FALSE)</f>
        <v>#REF!</v>
      </c>
      <c r="H1752" s="93" t="e">
        <f>VLOOKUP($A1752,#REF!,7,FALSE)</f>
        <v>#REF!</v>
      </c>
      <c r="I1752" s="438" t="e">
        <f>VLOOKUP($A1752,#REF!,10,FALSE)</f>
        <v>#REF!</v>
      </c>
      <c r="J1752" s="93" t="e">
        <f>VLOOKUP($A1752,#REF!,11,FALSE)</f>
        <v>#REF!</v>
      </c>
      <c r="K1752" s="114" t="e">
        <f>VLOOKUP($A1752,#REF!,12,FALSE)</f>
        <v>#REF!</v>
      </c>
      <c r="L1752" s="93" t="e">
        <f>VLOOKUP($A1752,#REF!,13,FALSE)</f>
        <v>#REF!</v>
      </c>
      <c r="M1752" s="438" t="e">
        <f>VLOOKUP($A1752,#REF!,14,FALSE)</f>
        <v>#REF!</v>
      </c>
      <c r="N1752" s="102" t="e">
        <f>VLOOKUP($A1752,#REF!,15,FALSE)</f>
        <v>#REF!</v>
      </c>
      <c r="O1752" s="102" t="e">
        <f>VLOOKUP($A1752,#REF!,18,FALSE)</f>
        <v>#REF!</v>
      </c>
      <c r="P1752" s="93" t="e">
        <f>VLOOKUP($A1752,#REF!,41,FALSE)</f>
        <v>#REF!</v>
      </c>
      <c r="Q1752" s="115" t="e">
        <f>VLOOKUP(Revisión_Avance_Periodo!$L1752,#REF!,30,FALSE)</f>
        <v>#REF!</v>
      </c>
      <c r="R1752" s="116">
        <v>2019</v>
      </c>
      <c r="S1752" s="196">
        <v>43799</v>
      </c>
      <c r="T1752" s="116" t="s">
        <v>78</v>
      </c>
      <c r="U1752" s="440" t="e">
        <f>INDEX(#REF!,MATCH(Revisión_Avance_Periodo!$L1752,#REF!,0),MATCH(Revisión_Avance_Periodo!$T1752,#REF!,0))</f>
        <v>#REF!</v>
      </c>
      <c r="V1752" s="440" t="e">
        <f>INDEX(#REF!,MATCH(Revisión_Avance_Periodo!$L1752,#REF!,0),MATCH(Revisión_Avance_Periodo!$T1752,#REF!,0))</f>
        <v>#REF!</v>
      </c>
      <c r="W1752" s="118">
        <f t="shared" si="135"/>
        <v>0</v>
      </c>
      <c r="X1752" s="116" t="str">
        <f>VLOOKUP(W1752,Tabla_Estado_Meta_OAP_2019[#All],3,TRUE)</f>
        <v>Por Ejecutar</v>
      </c>
      <c r="Y1752" s="164" t="e">
        <f>SUBTOTAL(9,$U$206:$U1752)</f>
        <v>#REF!</v>
      </c>
      <c r="Z1752" s="158" t="e">
        <f>SUBTOTAL(9,$V$206:$V1752)</f>
        <v>#REF!</v>
      </c>
      <c r="AA1752" s="159">
        <f>IFERROR(+Revisión_Avance_Periodo!$Z1752/Revisión_Avance_Periodo!$Y1752,0)</f>
        <v>0</v>
      </c>
      <c r="AB1752" s="126"/>
      <c r="AC1752" s="127"/>
      <c r="AD1752" s="125"/>
      <c r="AE1752" s="125"/>
      <c r="AF1752" s="128"/>
      <c r="AG1752" s="129"/>
      <c r="AH1752" s="164" t="e">
        <f>SUBTOTAL(9,$U$1742:$U1752)</f>
        <v>#REF!</v>
      </c>
      <c r="AI1752" s="158" t="e">
        <f>SUBTOTAL(9,$V$1742:$V1752)</f>
        <v>#REF!</v>
      </c>
      <c r="AJ1752" s="159">
        <f>IFERROR(+Revisión_Avance_Periodo!$Z1752/Revisión_Avance_Periodo!$Y1752,0)</f>
        <v>0</v>
      </c>
      <c r="AK1752" s="126"/>
      <c r="AL1752" s="127"/>
      <c r="AM1752" s="125"/>
      <c r="AN1752" s="125"/>
      <c r="AO1752" s="128"/>
      <c r="AP1752" s="129"/>
    </row>
    <row r="1753" spans="1:42" ht="15.75" thickBot="1" x14ac:dyDescent="0.3">
      <c r="A1753" s="97">
        <v>148</v>
      </c>
      <c r="B1753" s="435" t="e">
        <f>CONCATENATE(Revisión_Avance_Periodo!$D1753,";",Revisión_Avance_Periodo!$F1753,";",Revisión_Avance_Periodo!$L1753)</f>
        <v>#REF!</v>
      </c>
      <c r="C1753" s="435" t="e">
        <f t="shared" si="134"/>
        <v>#REF!</v>
      </c>
      <c r="D1753" s="145" t="e">
        <f>VLOOKUP($A1753,#REF!,3,FALSE)</f>
        <v>#REF!</v>
      </c>
      <c r="E1753" s="437" t="e">
        <f>VLOOKUP($A1753,#REF!,4,FALSE)</f>
        <v>#REF!</v>
      </c>
      <c r="F1753" s="103" t="e">
        <f>VLOOKUP($A1753,#REF!,5,FALSE)</f>
        <v>#REF!</v>
      </c>
      <c r="G1753" s="98" t="e">
        <f>VLOOKUP($A1753,#REF!,8,FALSE)</f>
        <v>#REF!</v>
      </c>
      <c r="H1753" s="93" t="e">
        <f>VLOOKUP($A1753,#REF!,7,FALSE)</f>
        <v>#REF!</v>
      </c>
      <c r="I1753" s="438" t="e">
        <f>VLOOKUP($A1753,#REF!,10,FALSE)</f>
        <v>#REF!</v>
      </c>
      <c r="J1753" s="98" t="e">
        <f>VLOOKUP($A1753,#REF!,11,FALSE)</f>
        <v>#REF!</v>
      </c>
      <c r="K1753" s="114" t="e">
        <f>VLOOKUP($A1753,#REF!,12,FALSE)</f>
        <v>#REF!</v>
      </c>
      <c r="L1753" s="98" t="e">
        <f>VLOOKUP($A1753,#REF!,13,FALSE)</f>
        <v>#REF!</v>
      </c>
      <c r="M1753" s="438" t="e">
        <f>VLOOKUP($A1753,#REF!,14,FALSE)</f>
        <v>#REF!</v>
      </c>
      <c r="N1753" s="103" t="e">
        <f>VLOOKUP($A1753,#REF!,15,FALSE)</f>
        <v>#REF!</v>
      </c>
      <c r="O1753" s="103" t="e">
        <f>VLOOKUP($A1753,#REF!,18,FALSE)</f>
        <v>#REF!</v>
      </c>
      <c r="P1753" s="93" t="e">
        <f>VLOOKUP($A1753,#REF!,41,FALSE)</f>
        <v>#REF!</v>
      </c>
      <c r="Q1753" s="115" t="e">
        <f>VLOOKUP(Revisión_Avance_Periodo!$L1753,#REF!,30,FALSE)</f>
        <v>#REF!</v>
      </c>
      <c r="R1753" s="116">
        <v>2019</v>
      </c>
      <c r="S1753" s="196">
        <v>43829</v>
      </c>
      <c r="T1753" s="124" t="s">
        <v>79</v>
      </c>
      <c r="U1753" s="440" t="e">
        <f>INDEX(#REF!,MATCH(Revisión_Avance_Periodo!$L1753,#REF!,0),MATCH(Revisión_Avance_Periodo!$T1753,#REF!,0))</f>
        <v>#REF!</v>
      </c>
      <c r="V1753" s="440" t="e">
        <f>INDEX(#REF!,MATCH(Revisión_Avance_Periodo!$L1753,#REF!,0),MATCH(Revisión_Avance_Periodo!$T1753,#REF!,0))</f>
        <v>#REF!</v>
      </c>
      <c r="W1753" s="118">
        <f t="shared" si="135"/>
        <v>0</v>
      </c>
      <c r="X1753" s="124" t="str">
        <f>VLOOKUP(W1753,Tabla_Estado_Meta_OAP_2019[#All],3,TRUE)</f>
        <v>Por Ejecutar</v>
      </c>
      <c r="Y1753" s="164" t="e">
        <f>SUBTOTAL(9,$U$206:$U1753)</f>
        <v>#REF!</v>
      </c>
      <c r="Z1753" s="158" t="e">
        <f>SUBTOTAL(9,$V$206:$V1753)</f>
        <v>#REF!</v>
      </c>
      <c r="AA1753" s="159">
        <f>IFERROR(+Revisión_Avance_Periodo!$Z1753/Revisión_Avance_Periodo!$Y1753,0)</f>
        <v>0</v>
      </c>
      <c r="AB1753" s="126"/>
      <c r="AC1753" s="127"/>
      <c r="AD1753" s="125"/>
      <c r="AE1753" s="125"/>
      <c r="AF1753" s="128"/>
      <c r="AG1753" s="129"/>
      <c r="AH1753" s="164" t="e">
        <f>SUBTOTAL(9,$U$1742:$U1753)</f>
        <v>#REF!</v>
      </c>
      <c r="AI1753" s="158" t="e">
        <f>SUBTOTAL(9,$V$1742:$V1753)</f>
        <v>#REF!</v>
      </c>
      <c r="AJ1753" s="159">
        <f>IFERROR(+Revisión_Avance_Periodo!$Z1753/Revisión_Avance_Periodo!$Y1753,0)</f>
        <v>0</v>
      </c>
      <c r="AK1753" s="126"/>
      <c r="AL1753" s="127"/>
      <c r="AM1753" s="125"/>
      <c r="AN1753" s="125"/>
      <c r="AO1753" s="128"/>
      <c r="AP1753" s="129"/>
    </row>
    <row r="1754" spans="1:42" x14ac:dyDescent="0.25">
      <c r="A1754" s="92">
        <v>149</v>
      </c>
      <c r="B1754" s="435" t="e">
        <f>CONCATENATE(Revisión_Avance_Periodo!$D1754,";",Revisión_Avance_Periodo!$F1754,";",Revisión_Avance_Periodo!$L1754)</f>
        <v>#REF!</v>
      </c>
      <c r="C1754" s="435" t="e">
        <f t="shared" si="134"/>
        <v>#REF!</v>
      </c>
      <c r="D1754" s="114" t="e">
        <f>VLOOKUP($A1754,#REF!,3,FALSE)</f>
        <v>#REF!</v>
      </c>
      <c r="E1754" s="436" t="e">
        <f>VLOOKUP($A1754,#REF!,4,FALSE)</f>
        <v>#REF!</v>
      </c>
      <c r="F1754" s="102" t="e">
        <f>VLOOKUP($A1754,#REF!,5,FALSE)</f>
        <v>#REF!</v>
      </c>
      <c r="G1754" s="93" t="e">
        <f>VLOOKUP($A1754,#REF!,8,FALSE)</f>
        <v>#REF!</v>
      </c>
      <c r="H1754" s="93" t="e">
        <f>VLOOKUP($A1754,#REF!,7,FALSE)</f>
        <v>#REF!</v>
      </c>
      <c r="I1754" s="438" t="e">
        <f>VLOOKUP($A1754,#REF!,10,FALSE)</f>
        <v>#REF!</v>
      </c>
      <c r="J1754" s="93" t="e">
        <f>VLOOKUP($A1754,#REF!,11,FALSE)</f>
        <v>#REF!</v>
      </c>
      <c r="K1754" s="114" t="e">
        <f>VLOOKUP($A1754,#REF!,12,FALSE)</f>
        <v>#REF!</v>
      </c>
      <c r="L1754" s="93" t="e">
        <f>VLOOKUP($A1754,#REF!,13,FALSE)</f>
        <v>#REF!</v>
      </c>
      <c r="M1754" s="438" t="e">
        <f>VLOOKUP($A1754,#REF!,14,FALSE)</f>
        <v>#REF!</v>
      </c>
      <c r="N1754" s="102" t="e">
        <f>VLOOKUP($A1754,#REF!,15,FALSE)</f>
        <v>#REF!</v>
      </c>
      <c r="O1754" s="102" t="e">
        <f>VLOOKUP($A1754,#REF!,18,FALSE)</f>
        <v>#REF!</v>
      </c>
      <c r="P1754" s="93" t="e">
        <f>VLOOKUP($A1754,#REF!,41,FALSE)</f>
        <v>#REF!</v>
      </c>
      <c r="Q1754" s="115" t="e">
        <f>VLOOKUP(Revisión_Avance_Periodo!$L1754,#REF!,30,FALSE)</f>
        <v>#REF!</v>
      </c>
      <c r="R1754" s="116">
        <v>2019</v>
      </c>
      <c r="S1754" s="196">
        <v>43495</v>
      </c>
      <c r="T1754" s="116" t="s">
        <v>68</v>
      </c>
      <c r="U1754" s="117" t="e">
        <f>INDEX(#REF!,MATCH(Revisión_Avance_Periodo!$L1754,#REF!,0),MATCH(Revisión_Avance_Periodo!$T1754,#REF!,0))</f>
        <v>#REF!</v>
      </c>
      <c r="V1754" s="117" t="e">
        <f>INDEX(#REF!,MATCH(Revisión_Avance_Periodo!$L1754,#REF!,0),MATCH(Revisión_Avance_Periodo!$T1754,#REF!,0))</f>
        <v>#REF!</v>
      </c>
      <c r="W1754" s="118">
        <f t="shared" si="135"/>
        <v>0</v>
      </c>
      <c r="X1754" s="116" t="str">
        <f>VLOOKUP(W1754,Tabla_Estado_Meta_OAP_2019[#All],3,TRUE)</f>
        <v>Por Ejecutar</v>
      </c>
      <c r="Y1754" s="148" t="e">
        <f>SUBTOTAL(9,$U$206:$U1754)</f>
        <v>#REF!</v>
      </c>
      <c r="Z1754" s="162" t="e">
        <f>SUBTOTAL(9,$V$206:$V1754)</f>
        <v>#REF!</v>
      </c>
      <c r="AA1754" s="162">
        <f>IFERROR(+Revisión_Avance_Periodo!$Z1754/Revisión_Avance_Periodo!$Y1754,0)</f>
        <v>0</v>
      </c>
      <c r="AB1754" s="120" t="e">
        <f>SUBTOTAL(9,U1754:U1765)</f>
        <v>#REF!</v>
      </c>
      <c r="AC1754" s="119" t="e">
        <f>SUBTOTAL(9,V1754:V1765)</f>
        <v>#REF!</v>
      </c>
      <c r="AD1754" s="119" t="e">
        <f>+AC1754/AB1754</f>
        <v>#REF!</v>
      </c>
      <c r="AE1754" s="119" t="e">
        <f>100%-Revisión_Avance_Periodo!$AD1754</f>
        <v>#REF!</v>
      </c>
      <c r="AF1754" s="121" t="e">
        <f>VLOOKUP(AD1754,Tabla_Estado_Meta_OAP_2019[],3,TRUE)</f>
        <v>#REF!</v>
      </c>
      <c r="AG1754" s="122" t="e">
        <f>Revisión_Avance_Periodo!$AD1754*Revisión_Avance_Periodo!$Q1754</f>
        <v>#REF!</v>
      </c>
      <c r="AH1754" s="148" t="e">
        <f>SUBTOTAL(9,$U$1754:$U1754)</f>
        <v>#REF!</v>
      </c>
      <c r="AI1754" s="162" t="e">
        <f>SUBTOTAL(9,$V1754:$V$1764)</f>
        <v>#REF!</v>
      </c>
      <c r="AJ1754" s="162">
        <f>IFERROR(+Revisión_Avance_Periodo!$Z1754/Revisión_Avance_Periodo!$Y1754,0)</f>
        <v>0</v>
      </c>
      <c r="AK1754" s="120" t="e">
        <f>SUBTOTAL(9,AD1754:AD1765)</f>
        <v>#REF!</v>
      </c>
      <c r="AL1754" s="119" t="e">
        <f>SUBTOTAL(9,AE1754:AE1765)</f>
        <v>#REF!</v>
      </c>
      <c r="AM1754" s="119" t="e">
        <f>+AL1754/AK1754</f>
        <v>#REF!</v>
      </c>
      <c r="AN1754" s="119" t="e">
        <f>100%-Revisión_Avance_Periodo!$AD1754</f>
        <v>#REF!</v>
      </c>
      <c r="AO1754" s="121" t="e">
        <f>VLOOKUP(AM1754,Tabla_Estado_Meta_OAP_2019[],3,TRUE)</f>
        <v>#REF!</v>
      </c>
      <c r="AP1754" s="122" t="e">
        <f>Revisión_Avance_Periodo!$AD1754*Revisión_Avance_Periodo!$Q1754</f>
        <v>#REF!</v>
      </c>
    </row>
    <row r="1755" spans="1:42" x14ac:dyDescent="0.25">
      <c r="A1755" s="97">
        <v>149</v>
      </c>
      <c r="B1755" s="435" t="e">
        <f>CONCATENATE(Revisión_Avance_Periodo!$D1755,";",Revisión_Avance_Periodo!$F1755,";",Revisión_Avance_Periodo!$L1755)</f>
        <v>#REF!</v>
      </c>
      <c r="C1755" s="435" t="e">
        <f t="shared" si="134"/>
        <v>#REF!</v>
      </c>
      <c r="D1755" s="123" t="e">
        <f>VLOOKUP($A1755,#REF!,3,FALSE)</f>
        <v>#REF!</v>
      </c>
      <c r="E1755" s="436" t="e">
        <f>VLOOKUP($A1755,#REF!,4,FALSE)</f>
        <v>#REF!</v>
      </c>
      <c r="F1755" s="103" t="e">
        <f>VLOOKUP($A1755,#REF!,5,FALSE)</f>
        <v>#REF!</v>
      </c>
      <c r="G1755" s="98" t="e">
        <f>VLOOKUP($A1755,#REF!,8,FALSE)</f>
        <v>#REF!</v>
      </c>
      <c r="H1755" s="93" t="e">
        <f>VLOOKUP($A1755,#REF!,7,FALSE)</f>
        <v>#REF!</v>
      </c>
      <c r="I1755" s="438" t="e">
        <f>VLOOKUP($A1755,#REF!,10,FALSE)</f>
        <v>#REF!</v>
      </c>
      <c r="J1755" s="98" t="e">
        <f>VLOOKUP($A1755,#REF!,11,FALSE)</f>
        <v>#REF!</v>
      </c>
      <c r="K1755" s="114" t="e">
        <f>VLOOKUP($A1755,#REF!,12,FALSE)</f>
        <v>#REF!</v>
      </c>
      <c r="L1755" s="98" t="e">
        <f>VLOOKUP($A1755,#REF!,13,FALSE)</f>
        <v>#REF!</v>
      </c>
      <c r="M1755" s="438" t="e">
        <f>VLOOKUP($A1755,#REF!,14,FALSE)</f>
        <v>#REF!</v>
      </c>
      <c r="N1755" s="103" t="e">
        <f>VLOOKUP($A1755,#REF!,15,FALSE)</f>
        <v>#REF!</v>
      </c>
      <c r="O1755" s="103" t="e">
        <f>VLOOKUP($A1755,#REF!,18,FALSE)</f>
        <v>#REF!</v>
      </c>
      <c r="P1755" s="93" t="e">
        <f>VLOOKUP($A1755,#REF!,41,FALSE)</f>
        <v>#REF!</v>
      </c>
      <c r="Q1755" s="115" t="e">
        <f>VLOOKUP(Revisión_Avance_Periodo!$L1755,#REF!,30,FALSE)</f>
        <v>#REF!</v>
      </c>
      <c r="R1755" s="116">
        <v>2019</v>
      </c>
      <c r="S1755" s="196">
        <v>43524</v>
      </c>
      <c r="T1755" s="124" t="s">
        <v>69</v>
      </c>
      <c r="U1755" s="117" t="e">
        <f>INDEX(#REF!,MATCH(Revisión_Avance_Periodo!$L1755,#REF!,0),MATCH(Revisión_Avance_Periodo!$T1755,#REF!,0))</f>
        <v>#REF!</v>
      </c>
      <c r="V1755" s="117" t="e">
        <f>INDEX(#REF!,MATCH(Revisión_Avance_Periodo!$L1755,#REF!,0),MATCH(Revisión_Avance_Periodo!$T1755,#REF!,0))</f>
        <v>#REF!</v>
      </c>
      <c r="W1755" s="118">
        <f t="shared" si="135"/>
        <v>0</v>
      </c>
      <c r="X1755" s="124" t="str">
        <f>VLOOKUP(W1755,Tabla_Estado_Meta_OAP_2019[#All],3,TRUE)</f>
        <v>Por Ejecutar</v>
      </c>
      <c r="Y1755" s="150" t="e">
        <f>SUBTOTAL(9,$U$206:$U1755)</f>
        <v>#REF!</v>
      </c>
      <c r="Z1755" s="159" t="e">
        <f>SUBTOTAL(9,$V$206:$V1755)</f>
        <v>#REF!</v>
      </c>
      <c r="AA1755" s="159">
        <f>IFERROR(+Revisión_Avance_Periodo!$Z1755/Revisión_Avance_Periodo!$Y1755,0)</f>
        <v>0</v>
      </c>
      <c r="AB1755" s="126"/>
      <c r="AC1755" s="127"/>
      <c r="AD1755" s="125"/>
      <c r="AE1755" s="125"/>
      <c r="AF1755" s="128"/>
      <c r="AG1755" s="129"/>
      <c r="AH1755" s="150" t="e">
        <f>SUBTOTAL(9,$U$1754:$U1755)</f>
        <v>#REF!</v>
      </c>
      <c r="AI1755" s="159" t="e">
        <f>SUBTOTAL(9,$V1755:$V$1764)</f>
        <v>#REF!</v>
      </c>
      <c r="AJ1755" s="159">
        <f>IFERROR(+Revisión_Avance_Periodo!$Z1755/Revisión_Avance_Periodo!$Y1755,0)</f>
        <v>0</v>
      </c>
      <c r="AK1755" s="126"/>
      <c r="AL1755" s="127"/>
      <c r="AM1755" s="125"/>
      <c r="AN1755" s="125"/>
      <c r="AO1755" s="128"/>
      <c r="AP1755" s="129"/>
    </row>
    <row r="1756" spans="1:42" x14ac:dyDescent="0.25">
      <c r="A1756" s="92">
        <v>149</v>
      </c>
      <c r="B1756" s="435" t="e">
        <f>CONCATENATE(Revisión_Avance_Periodo!$D1756,";",Revisión_Avance_Periodo!$F1756,";",Revisión_Avance_Periodo!$L1756)</f>
        <v>#REF!</v>
      </c>
      <c r="C1756" s="435" t="e">
        <f t="shared" si="134"/>
        <v>#REF!</v>
      </c>
      <c r="D1756" s="114" t="e">
        <f>VLOOKUP($A1756,#REF!,3,FALSE)</f>
        <v>#REF!</v>
      </c>
      <c r="E1756" s="436" t="e">
        <f>VLOOKUP($A1756,#REF!,4,FALSE)</f>
        <v>#REF!</v>
      </c>
      <c r="F1756" s="102" t="e">
        <f>VLOOKUP($A1756,#REF!,5,FALSE)</f>
        <v>#REF!</v>
      </c>
      <c r="G1756" s="93" t="e">
        <f>VLOOKUP($A1756,#REF!,8,FALSE)</f>
        <v>#REF!</v>
      </c>
      <c r="H1756" s="93" t="e">
        <f>VLOOKUP($A1756,#REF!,7,FALSE)</f>
        <v>#REF!</v>
      </c>
      <c r="I1756" s="438" t="e">
        <f>VLOOKUP($A1756,#REF!,10,FALSE)</f>
        <v>#REF!</v>
      </c>
      <c r="J1756" s="93" t="e">
        <f>VLOOKUP($A1756,#REF!,11,FALSE)</f>
        <v>#REF!</v>
      </c>
      <c r="K1756" s="114" t="e">
        <f>VLOOKUP($A1756,#REF!,12,FALSE)</f>
        <v>#REF!</v>
      </c>
      <c r="L1756" s="93" t="e">
        <f>VLOOKUP($A1756,#REF!,13,FALSE)</f>
        <v>#REF!</v>
      </c>
      <c r="M1756" s="438" t="e">
        <f>VLOOKUP($A1756,#REF!,14,FALSE)</f>
        <v>#REF!</v>
      </c>
      <c r="N1756" s="102" t="e">
        <f>VLOOKUP($A1756,#REF!,15,FALSE)</f>
        <v>#REF!</v>
      </c>
      <c r="O1756" s="102" t="e">
        <f>VLOOKUP($A1756,#REF!,18,FALSE)</f>
        <v>#REF!</v>
      </c>
      <c r="P1756" s="93" t="e">
        <f>VLOOKUP($A1756,#REF!,41,FALSE)</f>
        <v>#REF!</v>
      </c>
      <c r="Q1756" s="115" t="e">
        <f>VLOOKUP(Revisión_Avance_Periodo!$L1756,#REF!,30,FALSE)</f>
        <v>#REF!</v>
      </c>
      <c r="R1756" s="116">
        <v>2019</v>
      </c>
      <c r="S1756" s="196">
        <v>43554</v>
      </c>
      <c r="T1756" s="116" t="s">
        <v>70</v>
      </c>
      <c r="U1756" s="117" t="e">
        <f>INDEX(#REF!,MATCH(Revisión_Avance_Periodo!$L1756,#REF!,0),MATCH(Revisión_Avance_Periodo!$T1756,#REF!,0))</f>
        <v>#REF!</v>
      </c>
      <c r="V1756" s="117" t="e">
        <f>INDEX(#REF!,MATCH(Revisión_Avance_Periodo!$L1756,#REF!,0),MATCH(Revisión_Avance_Periodo!$T1756,#REF!,0))</f>
        <v>#REF!</v>
      </c>
      <c r="W1756" s="118">
        <f t="shared" si="135"/>
        <v>0</v>
      </c>
      <c r="X1756" s="116" t="str">
        <f>VLOOKUP(W1756,Tabla_Estado_Meta_OAP_2019[#All],3,TRUE)</f>
        <v>Por Ejecutar</v>
      </c>
      <c r="Y1756" s="150" t="e">
        <f>SUBTOTAL(9,$U$206:$U1756)</f>
        <v>#REF!</v>
      </c>
      <c r="Z1756" s="159" t="e">
        <f>SUBTOTAL(9,$V$206:$V1756)</f>
        <v>#REF!</v>
      </c>
      <c r="AA1756" s="159">
        <f>IFERROR(+Revisión_Avance_Periodo!$Z1756/Revisión_Avance_Periodo!$Y1756,0)</f>
        <v>0</v>
      </c>
      <c r="AB1756" s="126"/>
      <c r="AC1756" s="127"/>
      <c r="AD1756" s="125"/>
      <c r="AE1756" s="125"/>
      <c r="AF1756" s="128"/>
      <c r="AG1756" s="129"/>
      <c r="AH1756" s="150" t="e">
        <f>SUBTOTAL(9,$U$1754:$U1756)</f>
        <v>#REF!</v>
      </c>
      <c r="AI1756" s="159" t="e">
        <f>SUBTOTAL(9,$V1756:$V$1764)</f>
        <v>#REF!</v>
      </c>
      <c r="AJ1756" s="159">
        <f>IFERROR(+Revisión_Avance_Periodo!$Z1756/Revisión_Avance_Periodo!$Y1756,0)</f>
        <v>0</v>
      </c>
      <c r="AK1756" s="126"/>
      <c r="AL1756" s="127"/>
      <c r="AM1756" s="125"/>
      <c r="AN1756" s="125"/>
      <c r="AO1756" s="128"/>
      <c r="AP1756" s="129"/>
    </row>
    <row r="1757" spans="1:42" x14ac:dyDescent="0.25">
      <c r="A1757" s="97">
        <v>149</v>
      </c>
      <c r="B1757" s="435" t="e">
        <f>CONCATENATE(Revisión_Avance_Periodo!$D1757,";",Revisión_Avance_Periodo!$F1757,";",Revisión_Avance_Periodo!$L1757)</f>
        <v>#REF!</v>
      </c>
      <c r="C1757" s="435" t="e">
        <f t="shared" si="134"/>
        <v>#REF!</v>
      </c>
      <c r="D1757" s="123" t="e">
        <f>VLOOKUP($A1757,#REF!,3,FALSE)</f>
        <v>#REF!</v>
      </c>
      <c r="E1757" s="436" t="e">
        <f>VLOOKUP($A1757,#REF!,4,FALSE)</f>
        <v>#REF!</v>
      </c>
      <c r="F1757" s="103" t="e">
        <f>VLOOKUP($A1757,#REF!,5,FALSE)</f>
        <v>#REF!</v>
      </c>
      <c r="G1757" s="98" t="e">
        <f>VLOOKUP($A1757,#REF!,8,FALSE)</f>
        <v>#REF!</v>
      </c>
      <c r="H1757" s="93" t="e">
        <f>VLOOKUP($A1757,#REF!,7,FALSE)</f>
        <v>#REF!</v>
      </c>
      <c r="I1757" s="438" t="e">
        <f>VLOOKUP($A1757,#REF!,10,FALSE)</f>
        <v>#REF!</v>
      </c>
      <c r="J1757" s="98" t="e">
        <f>VLOOKUP($A1757,#REF!,11,FALSE)</f>
        <v>#REF!</v>
      </c>
      <c r="K1757" s="114" t="e">
        <f>VLOOKUP($A1757,#REF!,12,FALSE)</f>
        <v>#REF!</v>
      </c>
      <c r="L1757" s="98" t="e">
        <f>VLOOKUP($A1757,#REF!,13,FALSE)</f>
        <v>#REF!</v>
      </c>
      <c r="M1757" s="438" t="e">
        <f>VLOOKUP($A1757,#REF!,14,FALSE)</f>
        <v>#REF!</v>
      </c>
      <c r="N1757" s="103" t="e">
        <f>VLOOKUP($A1757,#REF!,15,FALSE)</f>
        <v>#REF!</v>
      </c>
      <c r="O1757" s="103" t="e">
        <f>VLOOKUP($A1757,#REF!,18,FALSE)</f>
        <v>#REF!</v>
      </c>
      <c r="P1757" s="93" t="e">
        <f>VLOOKUP($A1757,#REF!,41,FALSE)</f>
        <v>#REF!</v>
      </c>
      <c r="Q1757" s="115" t="e">
        <f>VLOOKUP(Revisión_Avance_Periodo!$L1757,#REF!,30,FALSE)</f>
        <v>#REF!</v>
      </c>
      <c r="R1757" s="116">
        <v>2019</v>
      </c>
      <c r="S1757" s="196">
        <v>43585</v>
      </c>
      <c r="T1757" s="124" t="s">
        <v>71</v>
      </c>
      <c r="U1757" s="117" t="e">
        <f>INDEX(#REF!,MATCH(Revisión_Avance_Periodo!$L1757,#REF!,0),MATCH(Revisión_Avance_Periodo!$T1757,#REF!,0))</f>
        <v>#REF!</v>
      </c>
      <c r="V1757" s="117" t="e">
        <f>INDEX(#REF!,MATCH(Revisión_Avance_Periodo!$L1757,#REF!,0),MATCH(Revisión_Avance_Periodo!$T1757,#REF!,0))</f>
        <v>#REF!</v>
      </c>
      <c r="W1757" s="130" t="e">
        <f>V1757/U1757</f>
        <v>#REF!</v>
      </c>
      <c r="X1757" s="124" t="e">
        <f>VLOOKUP(W1757,Tabla_Estado_Meta_OAP_2019[#All],3,TRUE)</f>
        <v>#REF!</v>
      </c>
      <c r="Y1757" s="150" t="e">
        <f>SUBTOTAL(9,$U$206:$U1757)</f>
        <v>#REF!</v>
      </c>
      <c r="Z1757" s="159" t="e">
        <f>SUBTOTAL(9,$V$206:$V1757)</f>
        <v>#REF!</v>
      </c>
      <c r="AA1757" s="159">
        <f>IFERROR(+Revisión_Avance_Periodo!$Z1757/Revisión_Avance_Periodo!$Y1757,0)</f>
        <v>0</v>
      </c>
      <c r="AB1757" s="126"/>
      <c r="AC1757" s="127"/>
      <c r="AD1757" s="125"/>
      <c r="AE1757" s="125"/>
      <c r="AF1757" s="128"/>
      <c r="AG1757" s="129"/>
      <c r="AH1757" s="150" t="e">
        <f>SUBTOTAL(9,$U$1754:$U1757)</f>
        <v>#REF!</v>
      </c>
      <c r="AI1757" s="159" t="e">
        <f>SUBTOTAL(9,$V1757:$V$1764)</f>
        <v>#REF!</v>
      </c>
      <c r="AJ1757" s="159">
        <f>IFERROR(+Revisión_Avance_Periodo!$Z1757/Revisión_Avance_Periodo!$Y1757,0)</f>
        <v>0</v>
      </c>
      <c r="AK1757" s="126"/>
      <c r="AL1757" s="127"/>
      <c r="AM1757" s="125"/>
      <c r="AN1757" s="125"/>
      <c r="AO1757" s="128"/>
      <c r="AP1757" s="129"/>
    </row>
    <row r="1758" spans="1:42" x14ac:dyDescent="0.25">
      <c r="A1758" s="92">
        <v>149</v>
      </c>
      <c r="B1758" s="435" t="e">
        <f>CONCATENATE(Revisión_Avance_Periodo!$D1758,";",Revisión_Avance_Periodo!$F1758,";",Revisión_Avance_Periodo!$L1758)</f>
        <v>#REF!</v>
      </c>
      <c r="C1758" s="435" t="e">
        <f t="shared" si="134"/>
        <v>#REF!</v>
      </c>
      <c r="D1758" s="114" t="e">
        <f>VLOOKUP($A1758,#REF!,3,FALSE)</f>
        <v>#REF!</v>
      </c>
      <c r="E1758" s="436" t="e">
        <f>VLOOKUP($A1758,#REF!,4,FALSE)</f>
        <v>#REF!</v>
      </c>
      <c r="F1758" s="102" t="e">
        <f>VLOOKUP($A1758,#REF!,5,FALSE)</f>
        <v>#REF!</v>
      </c>
      <c r="G1758" s="93" t="e">
        <f>VLOOKUP($A1758,#REF!,8,FALSE)</f>
        <v>#REF!</v>
      </c>
      <c r="H1758" s="93" t="e">
        <f>VLOOKUP($A1758,#REF!,7,FALSE)</f>
        <v>#REF!</v>
      </c>
      <c r="I1758" s="438" t="e">
        <f>VLOOKUP($A1758,#REF!,10,FALSE)</f>
        <v>#REF!</v>
      </c>
      <c r="J1758" s="93" t="e">
        <f>VLOOKUP($A1758,#REF!,11,FALSE)</f>
        <v>#REF!</v>
      </c>
      <c r="K1758" s="114" t="e">
        <f>VLOOKUP($A1758,#REF!,12,FALSE)</f>
        <v>#REF!</v>
      </c>
      <c r="L1758" s="93" t="e">
        <f>VLOOKUP($A1758,#REF!,13,FALSE)</f>
        <v>#REF!</v>
      </c>
      <c r="M1758" s="438" t="e">
        <f>VLOOKUP($A1758,#REF!,14,FALSE)</f>
        <v>#REF!</v>
      </c>
      <c r="N1758" s="102" t="e">
        <f>VLOOKUP($A1758,#REF!,15,FALSE)</f>
        <v>#REF!</v>
      </c>
      <c r="O1758" s="102" t="e">
        <f>VLOOKUP($A1758,#REF!,18,FALSE)</f>
        <v>#REF!</v>
      </c>
      <c r="P1758" s="93" t="e">
        <f>VLOOKUP($A1758,#REF!,41,FALSE)</f>
        <v>#REF!</v>
      </c>
      <c r="Q1758" s="115" t="e">
        <f>VLOOKUP(Revisión_Avance_Periodo!$L1758,#REF!,30,FALSE)</f>
        <v>#REF!</v>
      </c>
      <c r="R1758" s="116">
        <v>2019</v>
      </c>
      <c r="S1758" s="196">
        <v>43615</v>
      </c>
      <c r="T1758" s="116" t="s">
        <v>72</v>
      </c>
      <c r="U1758" s="117" t="e">
        <f>INDEX(#REF!,MATCH(Revisión_Avance_Periodo!$L1758,#REF!,0),MATCH(Revisión_Avance_Periodo!$T1758,#REF!,0))</f>
        <v>#REF!</v>
      </c>
      <c r="V1758" s="117" t="e">
        <f>INDEX(#REF!,MATCH(Revisión_Avance_Periodo!$L1758,#REF!,0),MATCH(Revisión_Avance_Periodo!$T1758,#REF!,0))</f>
        <v>#REF!</v>
      </c>
      <c r="W1758" s="130" t="e">
        <f>V1758/U1758</f>
        <v>#REF!</v>
      </c>
      <c r="X1758" s="116" t="e">
        <f>VLOOKUP(W1758,Tabla_Estado_Meta_OAP_2019[#All],3,TRUE)</f>
        <v>#REF!</v>
      </c>
      <c r="Y1758" s="150" t="e">
        <f>SUBTOTAL(9,$U$206:$U1758)</f>
        <v>#REF!</v>
      </c>
      <c r="Z1758" s="159" t="e">
        <f>SUBTOTAL(9,$V$206:$V1758)</f>
        <v>#REF!</v>
      </c>
      <c r="AA1758" s="159">
        <f>IFERROR(+Revisión_Avance_Periodo!$Z1758/Revisión_Avance_Periodo!$Y1758,0)</f>
        <v>0</v>
      </c>
      <c r="AB1758" s="126"/>
      <c r="AC1758" s="127"/>
      <c r="AD1758" s="125"/>
      <c r="AE1758" s="125"/>
      <c r="AF1758" s="128"/>
      <c r="AG1758" s="129"/>
      <c r="AH1758" s="150" t="e">
        <f>SUBTOTAL(9,$U$1754:$U1758)</f>
        <v>#REF!</v>
      </c>
      <c r="AI1758" s="159" t="e">
        <f>SUBTOTAL(9,$V1758:$V$1764)</f>
        <v>#REF!</v>
      </c>
      <c r="AJ1758" s="159">
        <f>IFERROR(+Revisión_Avance_Periodo!$Z1758/Revisión_Avance_Periodo!$Y1758,0)</f>
        <v>0</v>
      </c>
      <c r="AK1758" s="126"/>
      <c r="AL1758" s="127"/>
      <c r="AM1758" s="125"/>
      <c r="AN1758" s="125"/>
      <c r="AO1758" s="128"/>
      <c r="AP1758" s="129"/>
    </row>
    <row r="1759" spans="1:42" x14ac:dyDescent="0.25">
      <c r="A1759" s="97">
        <v>149</v>
      </c>
      <c r="B1759" s="435" t="e">
        <f>CONCATENATE(Revisión_Avance_Periodo!$D1759,";",Revisión_Avance_Periodo!$F1759,";",Revisión_Avance_Periodo!$L1759)</f>
        <v>#REF!</v>
      </c>
      <c r="C1759" s="435" t="e">
        <f t="shared" si="134"/>
        <v>#REF!</v>
      </c>
      <c r="D1759" s="123" t="e">
        <f>VLOOKUP($A1759,#REF!,3,FALSE)</f>
        <v>#REF!</v>
      </c>
      <c r="E1759" s="436" t="e">
        <f>VLOOKUP($A1759,#REF!,4,FALSE)</f>
        <v>#REF!</v>
      </c>
      <c r="F1759" s="103" t="e">
        <f>VLOOKUP($A1759,#REF!,5,FALSE)</f>
        <v>#REF!</v>
      </c>
      <c r="G1759" s="98" t="e">
        <f>VLOOKUP($A1759,#REF!,8,FALSE)</f>
        <v>#REF!</v>
      </c>
      <c r="H1759" s="93" t="e">
        <f>VLOOKUP($A1759,#REF!,7,FALSE)</f>
        <v>#REF!</v>
      </c>
      <c r="I1759" s="438" t="e">
        <f>VLOOKUP($A1759,#REF!,10,FALSE)</f>
        <v>#REF!</v>
      </c>
      <c r="J1759" s="98" t="e">
        <f>VLOOKUP($A1759,#REF!,11,FALSE)</f>
        <v>#REF!</v>
      </c>
      <c r="K1759" s="114" t="e">
        <f>VLOOKUP($A1759,#REF!,12,FALSE)</f>
        <v>#REF!</v>
      </c>
      <c r="L1759" s="98" t="e">
        <f>VLOOKUP($A1759,#REF!,13,FALSE)</f>
        <v>#REF!</v>
      </c>
      <c r="M1759" s="438" t="e">
        <f>VLOOKUP($A1759,#REF!,14,FALSE)</f>
        <v>#REF!</v>
      </c>
      <c r="N1759" s="103" t="e">
        <f>VLOOKUP($A1759,#REF!,15,FALSE)</f>
        <v>#REF!</v>
      </c>
      <c r="O1759" s="103" t="e">
        <f>VLOOKUP($A1759,#REF!,18,FALSE)</f>
        <v>#REF!</v>
      </c>
      <c r="P1759" s="93" t="e">
        <f>VLOOKUP($A1759,#REF!,41,FALSE)</f>
        <v>#REF!</v>
      </c>
      <c r="Q1759" s="115" t="e">
        <f>VLOOKUP(Revisión_Avance_Periodo!$L1759,#REF!,30,FALSE)</f>
        <v>#REF!</v>
      </c>
      <c r="R1759" s="116">
        <v>2019</v>
      </c>
      <c r="S1759" s="196">
        <v>43646</v>
      </c>
      <c r="T1759" s="124" t="s">
        <v>73</v>
      </c>
      <c r="U1759" s="117" t="e">
        <f>INDEX(#REF!,MATCH(Revisión_Avance_Periodo!$L1759,#REF!,0),MATCH(Revisión_Avance_Periodo!$T1759,#REF!,0))</f>
        <v>#REF!</v>
      </c>
      <c r="V1759" s="117" t="e">
        <f>INDEX(#REF!,MATCH(Revisión_Avance_Periodo!$L1759,#REF!,0),MATCH(Revisión_Avance_Periodo!$T1759,#REF!,0))</f>
        <v>#REF!</v>
      </c>
      <c r="W1759" s="118">
        <f t="shared" ref="W1759:W1769" si="136">IFERROR((V1759/U1759),0)</f>
        <v>0</v>
      </c>
      <c r="X1759" s="124" t="str">
        <f>VLOOKUP(W1759,Tabla_Estado_Meta_OAP_2019[#All],3,TRUE)</f>
        <v>Por Ejecutar</v>
      </c>
      <c r="Y1759" s="150" t="e">
        <f>SUBTOTAL(9,$U$206:$U1759)</f>
        <v>#REF!</v>
      </c>
      <c r="Z1759" s="159" t="e">
        <f>SUBTOTAL(9,$V$206:$V1759)</f>
        <v>#REF!</v>
      </c>
      <c r="AA1759" s="159">
        <f>IFERROR(+Revisión_Avance_Periodo!$Z1759/Revisión_Avance_Periodo!$Y1759,0)</f>
        <v>0</v>
      </c>
      <c r="AB1759" s="126"/>
      <c r="AC1759" s="127"/>
      <c r="AD1759" s="125"/>
      <c r="AE1759" s="125"/>
      <c r="AF1759" s="128"/>
      <c r="AG1759" s="129"/>
      <c r="AH1759" s="150" t="e">
        <f>SUBTOTAL(9,$U$1754:$U1759)</f>
        <v>#REF!</v>
      </c>
      <c r="AI1759" s="159" t="e">
        <f>SUBTOTAL(9,$V1759:$V$1764)</f>
        <v>#REF!</v>
      </c>
      <c r="AJ1759" s="159">
        <f>IFERROR(+Revisión_Avance_Periodo!$Z1759/Revisión_Avance_Periodo!$Y1759,0)</f>
        <v>0</v>
      </c>
      <c r="AK1759" s="126"/>
      <c r="AL1759" s="127"/>
      <c r="AM1759" s="125"/>
      <c r="AN1759" s="125"/>
      <c r="AO1759" s="128"/>
      <c r="AP1759" s="129"/>
    </row>
    <row r="1760" spans="1:42" x14ac:dyDescent="0.25">
      <c r="A1760" s="92">
        <v>149</v>
      </c>
      <c r="B1760" s="435" t="e">
        <f>CONCATENATE(Revisión_Avance_Periodo!$D1760,";",Revisión_Avance_Periodo!$F1760,";",Revisión_Avance_Periodo!$L1760)</f>
        <v>#REF!</v>
      </c>
      <c r="C1760" s="435" t="e">
        <f t="shared" si="134"/>
        <v>#REF!</v>
      </c>
      <c r="D1760" s="114" t="e">
        <f>VLOOKUP($A1760,#REF!,3,FALSE)</f>
        <v>#REF!</v>
      </c>
      <c r="E1760" s="436" t="e">
        <f>VLOOKUP($A1760,#REF!,4,FALSE)</f>
        <v>#REF!</v>
      </c>
      <c r="F1760" s="102" t="e">
        <f>VLOOKUP($A1760,#REF!,5,FALSE)</f>
        <v>#REF!</v>
      </c>
      <c r="G1760" s="93" t="e">
        <f>VLOOKUP($A1760,#REF!,8,FALSE)</f>
        <v>#REF!</v>
      </c>
      <c r="H1760" s="93" t="e">
        <f>VLOOKUP($A1760,#REF!,7,FALSE)</f>
        <v>#REF!</v>
      </c>
      <c r="I1760" s="438" t="e">
        <f>VLOOKUP($A1760,#REF!,10,FALSE)</f>
        <v>#REF!</v>
      </c>
      <c r="J1760" s="93" t="e">
        <f>VLOOKUP($A1760,#REF!,11,FALSE)</f>
        <v>#REF!</v>
      </c>
      <c r="K1760" s="114" t="e">
        <f>VLOOKUP($A1760,#REF!,12,FALSE)</f>
        <v>#REF!</v>
      </c>
      <c r="L1760" s="93" t="e">
        <f>VLOOKUP($A1760,#REF!,13,FALSE)</f>
        <v>#REF!</v>
      </c>
      <c r="M1760" s="438" t="e">
        <f>VLOOKUP($A1760,#REF!,14,FALSE)</f>
        <v>#REF!</v>
      </c>
      <c r="N1760" s="102" t="e">
        <f>VLOOKUP($A1760,#REF!,15,FALSE)</f>
        <v>#REF!</v>
      </c>
      <c r="O1760" s="102" t="e">
        <f>VLOOKUP($A1760,#REF!,18,FALSE)</f>
        <v>#REF!</v>
      </c>
      <c r="P1760" s="93" t="e">
        <f>VLOOKUP($A1760,#REF!,41,FALSE)</f>
        <v>#REF!</v>
      </c>
      <c r="Q1760" s="115" t="e">
        <f>VLOOKUP(Revisión_Avance_Periodo!$L1760,#REF!,30,FALSE)</f>
        <v>#REF!</v>
      </c>
      <c r="R1760" s="116">
        <v>2019</v>
      </c>
      <c r="S1760" s="196">
        <v>43676</v>
      </c>
      <c r="T1760" s="116" t="s">
        <v>74</v>
      </c>
      <c r="U1760" s="117" t="e">
        <f>INDEX(#REF!,MATCH(Revisión_Avance_Periodo!$L1760,#REF!,0),MATCH(Revisión_Avance_Periodo!$T1760,#REF!,0))</f>
        <v>#REF!</v>
      </c>
      <c r="V1760" s="117" t="e">
        <f>INDEX(#REF!,MATCH(Revisión_Avance_Periodo!$L1760,#REF!,0),MATCH(Revisión_Avance_Periodo!$T1760,#REF!,0))</f>
        <v>#REF!</v>
      </c>
      <c r="W1760" s="118">
        <f t="shared" si="136"/>
        <v>0</v>
      </c>
      <c r="X1760" s="116" t="str">
        <f>VLOOKUP(W1760,Tabla_Estado_Meta_OAP_2019[#All],3,TRUE)</f>
        <v>Por Ejecutar</v>
      </c>
      <c r="Y1760" s="150" t="e">
        <f>SUBTOTAL(9,$U$206:$U1760)</f>
        <v>#REF!</v>
      </c>
      <c r="Z1760" s="159" t="e">
        <f>SUBTOTAL(9,$V$206:$V1760)</f>
        <v>#REF!</v>
      </c>
      <c r="AA1760" s="159">
        <f>IFERROR(+Revisión_Avance_Periodo!$Z1760/Revisión_Avance_Periodo!$Y1760,0)</f>
        <v>0</v>
      </c>
      <c r="AB1760" s="126"/>
      <c r="AC1760" s="127"/>
      <c r="AD1760" s="125"/>
      <c r="AE1760" s="125"/>
      <c r="AF1760" s="128"/>
      <c r="AG1760" s="129"/>
      <c r="AH1760" s="150" t="e">
        <f>SUBTOTAL(9,$U$1754:$U1760)</f>
        <v>#REF!</v>
      </c>
      <c r="AI1760" s="159" t="e">
        <f>SUBTOTAL(9,$V1760:$V$1764)</f>
        <v>#REF!</v>
      </c>
      <c r="AJ1760" s="159">
        <f>IFERROR(+Revisión_Avance_Periodo!$Z1760/Revisión_Avance_Periodo!$Y1760,0)</f>
        <v>0</v>
      </c>
      <c r="AK1760" s="126"/>
      <c r="AL1760" s="127"/>
      <c r="AM1760" s="125"/>
      <c r="AN1760" s="125"/>
      <c r="AO1760" s="128"/>
      <c r="AP1760" s="129"/>
    </row>
    <row r="1761" spans="1:42" x14ac:dyDescent="0.25">
      <c r="A1761" s="97">
        <v>149</v>
      </c>
      <c r="B1761" s="435" t="e">
        <f>CONCATENATE(Revisión_Avance_Periodo!$D1761,";",Revisión_Avance_Periodo!$F1761,";",Revisión_Avance_Periodo!$L1761)</f>
        <v>#REF!</v>
      </c>
      <c r="C1761" s="435" t="e">
        <f t="shared" si="134"/>
        <v>#REF!</v>
      </c>
      <c r="D1761" s="123" t="e">
        <f>VLOOKUP($A1761,#REF!,3,FALSE)</f>
        <v>#REF!</v>
      </c>
      <c r="E1761" s="436" t="e">
        <f>VLOOKUP($A1761,#REF!,4,FALSE)</f>
        <v>#REF!</v>
      </c>
      <c r="F1761" s="103" t="e">
        <f>VLOOKUP($A1761,#REF!,5,FALSE)</f>
        <v>#REF!</v>
      </c>
      <c r="G1761" s="98" t="e">
        <f>VLOOKUP($A1761,#REF!,8,FALSE)</f>
        <v>#REF!</v>
      </c>
      <c r="H1761" s="93" t="e">
        <f>VLOOKUP($A1761,#REF!,7,FALSE)</f>
        <v>#REF!</v>
      </c>
      <c r="I1761" s="438" t="e">
        <f>VLOOKUP($A1761,#REF!,10,FALSE)</f>
        <v>#REF!</v>
      </c>
      <c r="J1761" s="98" t="e">
        <f>VLOOKUP($A1761,#REF!,11,FALSE)</f>
        <v>#REF!</v>
      </c>
      <c r="K1761" s="114" t="e">
        <f>VLOOKUP($A1761,#REF!,12,FALSE)</f>
        <v>#REF!</v>
      </c>
      <c r="L1761" s="98" t="e">
        <f>VLOOKUP($A1761,#REF!,13,FALSE)</f>
        <v>#REF!</v>
      </c>
      <c r="M1761" s="438" t="e">
        <f>VLOOKUP($A1761,#REF!,14,FALSE)</f>
        <v>#REF!</v>
      </c>
      <c r="N1761" s="103" t="e">
        <f>VLOOKUP($A1761,#REF!,15,FALSE)</f>
        <v>#REF!</v>
      </c>
      <c r="O1761" s="103" t="e">
        <f>VLOOKUP($A1761,#REF!,18,FALSE)</f>
        <v>#REF!</v>
      </c>
      <c r="P1761" s="93" t="e">
        <f>VLOOKUP($A1761,#REF!,41,FALSE)</f>
        <v>#REF!</v>
      </c>
      <c r="Q1761" s="115" t="e">
        <f>VLOOKUP(Revisión_Avance_Periodo!$L1761,#REF!,30,FALSE)</f>
        <v>#REF!</v>
      </c>
      <c r="R1761" s="116">
        <v>2019</v>
      </c>
      <c r="S1761" s="196">
        <v>43707</v>
      </c>
      <c r="T1761" s="124" t="s">
        <v>75</v>
      </c>
      <c r="U1761" s="117" t="e">
        <f>INDEX(#REF!,MATCH(Revisión_Avance_Periodo!$L1761,#REF!,0),MATCH(Revisión_Avance_Periodo!$T1761,#REF!,0))</f>
        <v>#REF!</v>
      </c>
      <c r="V1761" s="117" t="e">
        <f>INDEX(#REF!,MATCH(Revisión_Avance_Periodo!$L1761,#REF!,0),MATCH(Revisión_Avance_Periodo!$T1761,#REF!,0))</f>
        <v>#REF!</v>
      </c>
      <c r="W1761" s="118">
        <f t="shared" si="136"/>
        <v>0</v>
      </c>
      <c r="X1761" s="124" t="str">
        <f>VLOOKUP(W1761,Tabla_Estado_Meta_OAP_2019[#All],3,TRUE)</f>
        <v>Por Ejecutar</v>
      </c>
      <c r="Y1761" s="150" t="e">
        <f>SUBTOTAL(9,$U$206:$U1761)</f>
        <v>#REF!</v>
      </c>
      <c r="Z1761" s="159" t="e">
        <f>SUBTOTAL(9,$V$206:$V1761)</f>
        <v>#REF!</v>
      </c>
      <c r="AA1761" s="159">
        <f>IFERROR(+Revisión_Avance_Periodo!$Z1761/Revisión_Avance_Periodo!$Y1761,0)</f>
        <v>0</v>
      </c>
      <c r="AB1761" s="126"/>
      <c r="AC1761" s="127"/>
      <c r="AD1761" s="125"/>
      <c r="AE1761" s="125"/>
      <c r="AF1761" s="128"/>
      <c r="AG1761" s="129"/>
      <c r="AH1761" s="150" t="e">
        <f>SUBTOTAL(9,$U$1754:$U1761)</f>
        <v>#REF!</v>
      </c>
      <c r="AI1761" s="159" t="e">
        <f>SUBTOTAL(9,$V1761:$V$1764)</f>
        <v>#REF!</v>
      </c>
      <c r="AJ1761" s="159">
        <f>IFERROR(+Revisión_Avance_Periodo!$Z1761/Revisión_Avance_Periodo!$Y1761,0)</f>
        <v>0</v>
      </c>
      <c r="AK1761" s="126"/>
      <c r="AL1761" s="127"/>
      <c r="AM1761" s="125"/>
      <c r="AN1761" s="125"/>
      <c r="AO1761" s="128"/>
      <c r="AP1761" s="129"/>
    </row>
    <row r="1762" spans="1:42" x14ac:dyDescent="0.25">
      <c r="A1762" s="92">
        <v>149</v>
      </c>
      <c r="B1762" s="435" t="e">
        <f>CONCATENATE(Revisión_Avance_Periodo!$D1762,";",Revisión_Avance_Periodo!$F1762,";",Revisión_Avance_Periodo!$L1762)</f>
        <v>#REF!</v>
      </c>
      <c r="C1762" s="435" t="e">
        <f t="shared" si="134"/>
        <v>#REF!</v>
      </c>
      <c r="D1762" s="114" t="e">
        <f>VLOOKUP($A1762,#REF!,3,FALSE)</f>
        <v>#REF!</v>
      </c>
      <c r="E1762" s="436" t="e">
        <f>VLOOKUP($A1762,#REF!,4,FALSE)</f>
        <v>#REF!</v>
      </c>
      <c r="F1762" s="102" t="e">
        <f>VLOOKUP($A1762,#REF!,5,FALSE)</f>
        <v>#REF!</v>
      </c>
      <c r="G1762" s="93" t="e">
        <f>VLOOKUP($A1762,#REF!,8,FALSE)</f>
        <v>#REF!</v>
      </c>
      <c r="H1762" s="93" t="e">
        <f>VLOOKUP($A1762,#REF!,7,FALSE)</f>
        <v>#REF!</v>
      </c>
      <c r="I1762" s="438" t="e">
        <f>VLOOKUP($A1762,#REF!,10,FALSE)</f>
        <v>#REF!</v>
      </c>
      <c r="J1762" s="93" t="e">
        <f>VLOOKUP($A1762,#REF!,11,FALSE)</f>
        <v>#REF!</v>
      </c>
      <c r="K1762" s="114" t="e">
        <f>VLOOKUP($A1762,#REF!,12,FALSE)</f>
        <v>#REF!</v>
      </c>
      <c r="L1762" s="93" t="e">
        <f>VLOOKUP($A1762,#REF!,13,FALSE)</f>
        <v>#REF!</v>
      </c>
      <c r="M1762" s="438" t="e">
        <f>VLOOKUP($A1762,#REF!,14,FALSE)</f>
        <v>#REF!</v>
      </c>
      <c r="N1762" s="102" t="e">
        <f>VLOOKUP($A1762,#REF!,15,FALSE)</f>
        <v>#REF!</v>
      </c>
      <c r="O1762" s="102" t="e">
        <f>VLOOKUP($A1762,#REF!,18,FALSE)</f>
        <v>#REF!</v>
      </c>
      <c r="P1762" s="93" t="e">
        <f>VLOOKUP($A1762,#REF!,41,FALSE)</f>
        <v>#REF!</v>
      </c>
      <c r="Q1762" s="115" t="e">
        <f>VLOOKUP(Revisión_Avance_Periodo!$L1762,#REF!,30,FALSE)</f>
        <v>#REF!</v>
      </c>
      <c r="R1762" s="116">
        <v>2019</v>
      </c>
      <c r="S1762" s="196">
        <v>43738</v>
      </c>
      <c r="T1762" s="116" t="s">
        <v>76</v>
      </c>
      <c r="U1762" s="117" t="e">
        <f>INDEX(#REF!,MATCH(Revisión_Avance_Periodo!$L1762,#REF!,0),MATCH(Revisión_Avance_Periodo!$T1762,#REF!,0))</f>
        <v>#REF!</v>
      </c>
      <c r="V1762" s="117" t="e">
        <f>INDEX(#REF!,MATCH(Revisión_Avance_Periodo!$L1762,#REF!,0),MATCH(Revisión_Avance_Periodo!$T1762,#REF!,0))</f>
        <v>#REF!</v>
      </c>
      <c r="W1762" s="118">
        <f t="shared" si="136"/>
        <v>0</v>
      </c>
      <c r="X1762" s="116" t="str">
        <f>VLOOKUP(W1762,Tabla_Estado_Meta_OAP_2019[#All],3,TRUE)</f>
        <v>Por Ejecutar</v>
      </c>
      <c r="Y1762" s="150" t="e">
        <f>SUBTOTAL(9,$U$206:$U1762)</f>
        <v>#REF!</v>
      </c>
      <c r="Z1762" s="159" t="e">
        <f>SUBTOTAL(9,$V$206:$V1762)</f>
        <v>#REF!</v>
      </c>
      <c r="AA1762" s="159">
        <f>IFERROR(+Revisión_Avance_Periodo!$Z1762/Revisión_Avance_Periodo!$Y1762,0)</f>
        <v>0</v>
      </c>
      <c r="AB1762" s="126"/>
      <c r="AC1762" s="127"/>
      <c r="AD1762" s="125"/>
      <c r="AE1762" s="125"/>
      <c r="AF1762" s="128"/>
      <c r="AG1762" s="129"/>
      <c r="AH1762" s="150" t="e">
        <f>SUBTOTAL(9,$U$1754:$U1762)</f>
        <v>#REF!</v>
      </c>
      <c r="AI1762" s="159" t="e">
        <f>SUBTOTAL(9,$V1762:$V$1764)</f>
        <v>#REF!</v>
      </c>
      <c r="AJ1762" s="159">
        <f>IFERROR(+Revisión_Avance_Periodo!$Z1762/Revisión_Avance_Periodo!$Y1762,0)</f>
        <v>0</v>
      </c>
      <c r="AK1762" s="126"/>
      <c r="AL1762" s="127"/>
      <c r="AM1762" s="125"/>
      <c r="AN1762" s="125"/>
      <c r="AO1762" s="128"/>
      <c r="AP1762" s="129"/>
    </row>
    <row r="1763" spans="1:42" x14ac:dyDescent="0.25">
      <c r="A1763" s="97">
        <v>149</v>
      </c>
      <c r="B1763" s="435" t="e">
        <f>CONCATENATE(Revisión_Avance_Periodo!$D1763,";",Revisión_Avance_Periodo!$F1763,";",Revisión_Avance_Periodo!$L1763)</f>
        <v>#REF!</v>
      </c>
      <c r="C1763" s="435" t="e">
        <f t="shared" si="134"/>
        <v>#REF!</v>
      </c>
      <c r="D1763" s="123" t="e">
        <f>VLOOKUP($A1763,#REF!,3,FALSE)</f>
        <v>#REF!</v>
      </c>
      <c r="E1763" s="436" t="e">
        <f>VLOOKUP($A1763,#REF!,4,FALSE)</f>
        <v>#REF!</v>
      </c>
      <c r="F1763" s="103" t="e">
        <f>VLOOKUP($A1763,#REF!,5,FALSE)</f>
        <v>#REF!</v>
      </c>
      <c r="G1763" s="98" t="e">
        <f>VLOOKUP($A1763,#REF!,8,FALSE)</f>
        <v>#REF!</v>
      </c>
      <c r="H1763" s="93" t="e">
        <f>VLOOKUP($A1763,#REF!,7,FALSE)</f>
        <v>#REF!</v>
      </c>
      <c r="I1763" s="438" t="e">
        <f>VLOOKUP($A1763,#REF!,10,FALSE)</f>
        <v>#REF!</v>
      </c>
      <c r="J1763" s="98" t="e">
        <f>VLOOKUP($A1763,#REF!,11,FALSE)</f>
        <v>#REF!</v>
      </c>
      <c r="K1763" s="114" t="e">
        <f>VLOOKUP($A1763,#REF!,12,FALSE)</f>
        <v>#REF!</v>
      </c>
      <c r="L1763" s="98" t="e">
        <f>VLOOKUP($A1763,#REF!,13,FALSE)</f>
        <v>#REF!</v>
      </c>
      <c r="M1763" s="438" t="e">
        <f>VLOOKUP($A1763,#REF!,14,FALSE)</f>
        <v>#REF!</v>
      </c>
      <c r="N1763" s="103" t="e">
        <f>VLOOKUP($A1763,#REF!,15,FALSE)</f>
        <v>#REF!</v>
      </c>
      <c r="O1763" s="103" t="e">
        <f>VLOOKUP($A1763,#REF!,18,FALSE)</f>
        <v>#REF!</v>
      </c>
      <c r="P1763" s="93" t="e">
        <f>VLOOKUP($A1763,#REF!,41,FALSE)</f>
        <v>#REF!</v>
      </c>
      <c r="Q1763" s="115" t="e">
        <f>VLOOKUP(Revisión_Avance_Periodo!$L1763,#REF!,30,FALSE)</f>
        <v>#REF!</v>
      </c>
      <c r="R1763" s="116">
        <v>2019</v>
      </c>
      <c r="S1763" s="196">
        <v>43768</v>
      </c>
      <c r="T1763" s="124" t="s">
        <v>77</v>
      </c>
      <c r="U1763" s="117" t="e">
        <f>INDEX(#REF!,MATCH(Revisión_Avance_Periodo!$L1763,#REF!,0),MATCH(Revisión_Avance_Periodo!$T1763,#REF!,0))</f>
        <v>#REF!</v>
      </c>
      <c r="V1763" s="117" t="e">
        <f>INDEX(#REF!,MATCH(Revisión_Avance_Periodo!$L1763,#REF!,0),MATCH(Revisión_Avance_Periodo!$T1763,#REF!,0))</f>
        <v>#REF!</v>
      </c>
      <c r="W1763" s="118">
        <f t="shared" si="136"/>
        <v>0</v>
      </c>
      <c r="X1763" s="124" t="str">
        <f>VLOOKUP(W1763,Tabla_Estado_Meta_OAP_2019[#All],3,TRUE)</f>
        <v>Por Ejecutar</v>
      </c>
      <c r="Y1763" s="150" t="e">
        <f>SUBTOTAL(9,$U$206:$U1763)</f>
        <v>#REF!</v>
      </c>
      <c r="Z1763" s="159" t="e">
        <f>SUBTOTAL(9,$V$206:$V1763)</f>
        <v>#REF!</v>
      </c>
      <c r="AA1763" s="159">
        <f>IFERROR(+Revisión_Avance_Periodo!$Z1763/Revisión_Avance_Periodo!$Y1763,0)</f>
        <v>0</v>
      </c>
      <c r="AB1763" s="126"/>
      <c r="AC1763" s="127"/>
      <c r="AD1763" s="125"/>
      <c r="AE1763" s="125"/>
      <c r="AF1763" s="128"/>
      <c r="AG1763" s="129"/>
      <c r="AH1763" s="150" t="e">
        <f>SUBTOTAL(9,$U$1754:$U1763)</f>
        <v>#REF!</v>
      </c>
      <c r="AI1763" s="159" t="e">
        <f>SUBTOTAL(9,$V1763:$V$1764)</f>
        <v>#REF!</v>
      </c>
      <c r="AJ1763" s="159">
        <f>IFERROR(+Revisión_Avance_Periodo!$Z1763/Revisión_Avance_Periodo!$Y1763,0)</f>
        <v>0</v>
      </c>
      <c r="AK1763" s="126"/>
      <c r="AL1763" s="127"/>
      <c r="AM1763" s="125"/>
      <c r="AN1763" s="125"/>
      <c r="AO1763" s="128"/>
      <c r="AP1763" s="129"/>
    </row>
    <row r="1764" spans="1:42" x14ac:dyDescent="0.25">
      <c r="A1764" s="92">
        <v>149</v>
      </c>
      <c r="B1764" s="435" t="e">
        <f>CONCATENATE(Revisión_Avance_Periodo!$D1764,";",Revisión_Avance_Periodo!$F1764,";",Revisión_Avance_Periodo!$L1764)</f>
        <v>#REF!</v>
      </c>
      <c r="C1764" s="435" t="e">
        <f t="shared" si="134"/>
        <v>#REF!</v>
      </c>
      <c r="D1764" s="114" t="e">
        <f>VLOOKUP($A1764,#REF!,3,FALSE)</f>
        <v>#REF!</v>
      </c>
      <c r="E1764" s="436" t="e">
        <f>VLOOKUP($A1764,#REF!,4,FALSE)</f>
        <v>#REF!</v>
      </c>
      <c r="F1764" s="102" t="e">
        <f>VLOOKUP($A1764,#REF!,5,FALSE)</f>
        <v>#REF!</v>
      </c>
      <c r="G1764" s="93" t="e">
        <f>VLOOKUP($A1764,#REF!,8,FALSE)</f>
        <v>#REF!</v>
      </c>
      <c r="H1764" s="93" t="e">
        <f>VLOOKUP($A1764,#REF!,7,FALSE)</f>
        <v>#REF!</v>
      </c>
      <c r="I1764" s="438" t="e">
        <f>VLOOKUP($A1764,#REF!,10,FALSE)</f>
        <v>#REF!</v>
      </c>
      <c r="J1764" s="93" t="e">
        <f>VLOOKUP($A1764,#REF!,11,FALSE)</f>
        <v>#REF!</v>
      </c>
      <c r="K1764" s="114" t="e">
        <f>VLOOKUP($A1764,#REF!,12,FALSE)</f>
        <v>#REF!</v>
      </c>
      <c r="L1764" s="93" t="e">
        <f>VLOOKUP($A1764,#REF!,13,FALSE)</f>
        <v>#REF!</v>
      </c>
      <c r="M1764" s="438" t="e">
        <f>VLOOKUP($A1764,#REF!,14,FALSE)</f>
        <v>#REF!</v>
      </c>
      <c r="N1764" s="102" t="e">
        <f>VLOOKUP($A1764,#REF!,15,FALSE)</f>
        <v>#REF!</v>
      </c>
      <c r="O1764" s="102" t="e">
        <f>VLOOKUP($A1764,#REF!,18,FALSE)</f>
        <v>#REF!</v>
      </c>
      <c r="P1764" s="93" t="e">
        <f>VLOOKUP($A1764,#REF!,41,FALSE)</f>
        <v>#REF!</v>
      </c>
      <c r="Q1764" s="115" t="e">
        <f>VLOOKUP(Revisión_Avance_Periodo!$L1764,#REF!,30,FALSE)</f>
        <v>#REF!</v>
      </c>
      <c r="R1764" s="116">
        <v>2019</v>
      </c>
      <c r="S1764" s="196">
        <v>43799</v>
      </c>
      <c r="T1764" s="116" t="s">
        <v>78</v>
      </c>
      <c r="U1764" s="117" t="e">
        <f>INDEX(#REF!,MATCH(Revisión_Avance_Periodo!$L1764,#REF!,0),MATCH(Revisión_Avance_Periodo!$T1764,#REF!,0))</f>
        <v>#REF!</v>
      </c>
      <c r="V1764" s="117" t="e">
        <f>INDEX(#REF!,MATCH(Revisión_Avance_Periodo!$L1764,#REF!,0),MATCH(Revisión_Avance_Periodo!$T1764,#REF!,0))</f>
        <v>#REF!</v>
      </c>
      <c r="W1764" s="118">
        <f t="shared" si="136"/>
        <v>0</v>
      </c>
      <c r="X1764" s="116" t="str">
        <f>VLOOKUP(W1764,Tabla_Estado_Meta_OAP_2019[#All],3,TRUE)</f>
        <v>Por Ejecutar</v>
      </c>
      <c r="Y1764" s="150" t="e">
        <f>SUBTOTAL(9,$U$206:$U1764)</f>
        <v>#REF!</v>
      </c>
      <c r="Z1764" s="159" t="e">
        <f>SUBTOTAL(9,$V$206:$V1764)</f>
        <v>#REF!</v>
      </c>
      <c r="AA1764" s="159">
        <f>IFERROR(+Revisión_Avance_Periodo!$Z1764/Revisión_Avance_Periodo!$Y1764,0)</f>
        <v>0</v>
      </c>
      <c r="AB1764" s="126"/>
      <c r="AC1764" s="127"/>
      <c r="AD1764" s="125"/>
      <c r="AE1764" s="125"/>
      <c r="AF1764" s="128"/>
      <c r="AG1764" s="129"/>
      <c r="AH1764" s="150" t="e">
        <f>SUBTOTAL(9,$U$1754:$U1764)</f>
        <v>#REF!</v>
      </c>
      <c r="AI1764" s="159" t="e">
        <f>SUBTOTAL(9,$V1764:$V$1764)</f>
        <v>#REF!</v>
      </c>
      <c r="AJ1764" s="159">
        <f>IFERROR(+Revisión_Avance_Periodo!$Z1764/Revisión_Avance_Periodo!$Y1764,0)</f>
        <v>0</v>
      </c>
      <c r="AK1764" s="126"/>
      <c r="AL1764" s="127"/>
      <c r="AM1764" s="125"/>
      <c r="AN1764" s="125"/>
      <c r="AO1764" s="128"/>
      <c r="AP1764" s="129"/>
    </row>
    <row r="1765" spans="1:42" ht="15.75" thickBot="1" x14ac:dyDescent="0.3">
      <c r="A1765" s="97">
        <v>149</v>
      </c>
      <c r="B1765" s="435" t="e">
        <f>CONCATENATE(Revisión_Avance_Periodo!$D1765,";",Revisión_Avance_Periodo!$F1765,";",Revisión_Avance_Periodo!$L1765)</f>
        <v>#REF!</v>
      </c>
      <c r="C1765" s="435" t="e">
        <f t="shared" si="134"/>
        <v>#REF!</v>
      </c>
      <c r="D1765" s="123" t="e">
        <f>VLOOKUP($A1765,#REF!,3,FALSE)</f>
        <v>#REF!</v>
      </c>
      <c r="E1765" s="436" t="e">
        <f>VLOOKUP($A1765,#REF!,4,FALSE)</f>
        <v>#REF!</v>
      </c>
      <c r="F1765" s="103" t="e">
        <f>VLOOKUP($A1765,#REF!,5,FALSE)</f>
        <v>#REF!</v>
      </c>
      <c r="G1765" s="98" t="e">
        <f>VLOOKUP($A1765,#REF!,8,FALSE)</f>
        <v>#REF!</v>
      </c>
      <c r="H1765" s="93" t="e">
        <f>VLOOKUP($A1765,#REF!,7,FALSE)</f>
        <v>#REF!</v>
      </c>
      <c r="I1765" s="438" t="e">
        <f>VLOOKUP($A1765,#REF!,10,FALSE)</f>
        <v>#REF!</v>
      </c>
      <c r="J1765" s="98" t="e">
        <f>VLOOKUP($A1765,#REF!,11,FALSE)</f>
        <v>#REF!</v>
      </c>
      <c r="K1765" s="114" t="e">
        <f>VLOOKUP($A1765,#REF!,12,FALSE)</f>
        <v>#REF!</v>
      </c>
      <c r="L1765" s="98" t="e">
        <f>VLOOKUP($A1765,#REF!,13,FALSE)</f>
        <v>#REF!</v>
      </c>
      <c r="M1765" s="438" t="e">
        <f>VLOOKUP($A1765,#REF!,14,FALSE)</f>
        <v>#REF!</v>
      </c>
      <c r="N1765" s="103" t="e">
        <f>VLOOKUP($A1765,#REF!,15,FALSE)</f>
        <v>#REF!</v>
      </c>
      <c r="O1765" s="103" t="e">
        <f>VLOOKUP($A1765,#REF!,18,FALSE)</f>
        <v>#REF!</v>
      </c>
      <c r="P1765" s="93" t="e">
        <f>VLOOKUP($A1765,#REF!,41,FALSE)</f>
        <v>#REF!</v>
      </c>
      <c r="Q1765" s="115" t="e">
        <f>VLOOKUP(Revisión_Avance_Periodo!$L1765,#REF!,30,FALSE)</f>
        <v>#REF!</v>
      </c>
      <c r="R1765" s="116">
        <v>2019</v>
      </c>
      <c r="S1765" s="196">
        <v>43829</v>
      </c>
      <c r="T1765" s="124" t="s">
        <v>79</v>
      </c>
      <c r="U1765" s="117" t="e">
        <f>INDEX(#REF!,MATCH(Revisión_Avance_Periodo!$L1765,#REF!,0),MATCH(Revisión_Avance_Periodo!$T1765,#REF!,0))</f>
        <v>#REF!</v>
      </c>
      <c r="V1765" s="117" t="e">
        <f>INDEX(#REF!,MATCH(Revisión_Avance_Periodo!$L1765,#REF!,0),MATCH(Revisión_Avance_Periodo!$T1765,#REF!,0))</f>
        <v>#REF!</v>
      </c>
      <c r="W1765" s="118">
        <f t="shared" si="136"/>
        <v>0</v>
      </c>
      <c r="X1765" s="124" t="str">
        <f>VLOOKUP(W1765,Tabla_Estado_Meta_OAP_2019[#All],3,TRUE)</f>
        <v>Por Ejecutar</v>
      </c>
      <c r="Y1765" s="150" t="e">
        <f>SUBTOTAL(9,$U$206:$U1765)</f>
        <v>#REF!</v>
      </c>
      <c r="Z1765" s="159" t="e">
        <f>SUBTOTAL(9,$V$206:$V1765)</f>
        <v>#REF!</v>
      </c>
      <c r="AA1765" s="159">
        <f>IFERROR(+Revisión_Avance_Periodo!$Z1765/Revisión_Avance_Periodo!$Y1765,0)</f>
        <v>0</v>
      </c>
      <c r="AB1765" s="126"/>
      <c r="AC1765" s="127"/>
      <c r="AD1765" s="125"/>
      <c r="AE1765" s="125"/>
      <c r="AF1765" s="128"/>
      <c r="AG1765" s="129"/>
      <c r="AH1765" s="150" t="e">
        <f>SUBTOTAL(9,$U$1754:$U1765)</f>
        <v>#REF!</v>
      </c>
      <c r="AI1765" s="159" t="e">
        <f>SUBTOTAL(9,$V$1764:$V1765)</f>
        <v>#REF!</v>
      </c>
      <c r="AJ1765" s="159">
        <f>IFERROR(+Revisión_Avance_Periodo!$Z1765/Revisión_Avance_Periodo!$Y1765,0)</f>
        <v>0</v>
      </c>
      <c r="AK1765" s="126"/>
      <c r="AL1765" s="127"/>
      <c r="AM1765" s="125"/>
      <c r="AN1765" s="125"/>
      <c r="AO1765" s="128"/>
      <c r="AP1765" s="129"/>
    </row>
    <row r="1766" spans="1:42" x14ac:dyDescent="0.25">
      <c r="A1766" s="92">
        <v>150</v>
      </c>
      <c r="B1766" s="435" t="e">
        <f>CONCATENATE(Revisión_Avance_Periodo!$D1766,";",Revisión_Avance_Periodo!$F1766,";",Revisión_Avance_Periodo!$L1766)</f>
        <v>#REF!</v>
      </c>
      <c r="C1766" s="435" t="e">
        <f t="shared" si="134"/>
        <v>#REF!</v>
      </c>
      <c r="D1766" s="114" t="e">
        <f>VLOOKUP($A1766,#REF!,3,FALSE)</f>
        <v>#REF!</v>
      </c>
      <c r="E1766" s="436" t="e">
        <f>VLOOKUP($A1766,#REF!,4,FALSE)</f>
        <v>#REF!</v>
      </c>
      <c r="F1766" s="102" t="e">
        <f>VLOOKUP($A1766,#REF!,5,FALSE)</f>
        <v>#REF!</v>
      </c>
      <c r="G1766" s="93" t="e">
        <f>VLOOKUP($A1766,#REF!,8,FALSE)</f>
        <v>#REF!</v>
      </c>
      <c r="H1766" s="93" t="e">
        <f>VLOOKUP($A1766,#REF!,7,FALSE)</f>
        <v>#REF!</v>
      </c>
      <c r="I1766" s="438" t="e">
        <f>VLOOKUP($A1766,#REF!,10,FALSE)</f>
        <v>#REF!</v>
      </c>
      <c r="J1766" s="93" t="e">
        <f>VLOOKUP($A1766,#REF!,11,FALSE)</f>
        <v>#REF!</v>
      </c>
      <c r="K1766" s="114" t="e">
        <f>VLOOKUP($A1766,#REF!,12,FALSE)</f>
        <v>#REF!</v>
      </c>
      <c r="L1766" s="93" t="e">
        <f>VLOOKUP($A1766,#REF!,13,FALSE)</f>
        <v>#REF!</v>
      </c>
      <c r="M1766" s="438" t="e">
        <f>VLOOKUP($A1766,#REF!,14,FALSE)</f>
        <v>#REF!</v>
      </c>
      <c r="N1766" s="102" t="e">
        <f>VLOOKUP($A1766,#REF!,15,FALSE)</f>
        <v>#REF!</v>
      </c>
      <c r="O1766" s="102" t="e">
        <f>VLOOKUP($A1766,#REF!,18,FALSE)</f>
        <v>#REF!</v>
      </c>
      <c r="P1766" s="93" t="e">
        <f>VLOOKUP($A1766,#REF!,41,FALSE)</f>
        <v>#REF!</v>
      </c>
      <c r="Q1766" s="115" t="e">
        <f>VLOOKUP(Revisión_Avance_Periodo!$L1766,#REF!,30,FALSE)</f>
        <v>#REF!</v>
      </c>
      <c r="R1766" s="116">
        <v>2019</v>
      </c>
      <c r="S1766" s="196">
        <v>43495</v>
      </c>
      <c r="T1766" s="116" t="s">
        <v>68</v>
      </c>
      <c r="U1766" s="117" t="e">
        <f>INDEX(#REF!,MATCH(Revisión_Avance_Periodo!$L1766,#REF!,0),MATCH(Revisión_Avance_Periodo!$T1766,#REF!,0))</f>
        <v>#REF!</v>
      </c>
      <c r="V1766" s="117" t="e">
        <f>INDEX(#REF!,MATCH(Revisión_Avance_Periodo!$L1766,#REF!,0),MATCH(Revisión_Avance_Periodo!$T1766,#REF!,0))</f>
        <v>#REF!</v>
      </c>
      <c r="W1766" s="118">
        <f t="shared" si="136"/>
        <v>0</v>
      </c>
      <c r="X1766" s="116" t="str">
        <f>VLOOKUP(W1766,Tabla_Estado_Meta_OAP_2019[#All],3,TRUE)</f>
        <v>Por Ejecutar</v>
      </c>
      <c r="Y1766" s="148" t="e">
        <f>SUBTOTAL(9,$U$206:$U1766)</f>
        <v>#REF!</v>
      </c>
      <c r="Z1766" s="162" t="e">
        <f>SUBTOTAL(9,$V$206:$V1766)</f>
        <v>#REF!</v>
      </c>
      <c r="AA1766" s="162">
        <f>IFERROR(+Revisión_Avance_Periodo!$Z1766/Revisión_Avance_Periodo!$Y1766,0)</f>
        <v>0</v>
      </c>
      <c r="AB1766" s="120" t="e">
        <f>SUBTOTAL(9,U1766:U1777)</f>
        <v>#REF!</v>
      </c>
      <c r="AC1766" s="119" t="e">
        <f>SUBTOTAL(9,V1766:V1777)</f>
        <v>#REF!</v>
      </c>
      <c r="AD1766" s="119" t="e">
        <f>+AC1766/AB1766</f>
        <v>#REF!</v>
      </c>
      <c r="AE1766" s="119" t="e">
        <f>100%-Revisión_Avance_Periodo!$AD1766</f>
        <v>#REF!</v>
      </c>
      <c r="AF1766" s="121" t="e">
        <f>VLOOKUP(AD1766,Tabla_Estado_Meta_OAP_2019[],3,TRUE)</f>
        <v>#REF!</v>
      </c>
      <c r="AG1766" s="122" t="e">
        <f>Revisión_Avance_Periodo!$AD1766*Revisión_Avance_Periodo!$Q1766</f>
        <v>#REF!</v>
      </c>
      <c r="AH1766" s="148" t="e">
        <f>SUBTOTAL(9,$U$1766:$U1766)</f>
        <v>#REF!</v>
      </c>
      <c r="AI1766" s="162" t="e">
        <f>SUBTOTAL(9,$V$1766:$V1766)</f>
        <v>#REF!</v>
      </c>
      <c r="AJ1766" s="162">
        <f>IFERROR(+Revisión_Avance_Periodo!$Z1766/Revisión_Avance_Periodo!$Y1766,0)</f>
        <v>0</v>
      </c>
      <c r="AK1766" s="120" t="e">
        <f>SUBTOTAL(9,AD1766:AD1777)</f>
        <v>#REF!</v>
      </c>
      <c r="AL1766" s="119" t="e">
        <f>SUBTOTAL(9,AE1766:AE1777)</f>
        <v>#REF!</v>
      </c>
      <c r="AM1766" s="119" t="e">
        <f>+AL1766/AK1766</f>
        <v>#REF!</v>
      </c>
      <c r="AN1766" s="119" t="e">
        <f>100%-Revisión_Avance_Periodo!$AD1766</f>
        <v>#REF!</v>
      </c>
      <c r="AO1766" s="121" t="e">
        <f>VLOOKUP(AM1766,Tabla_Estado_Meta_OAP_2019[],3,TRUE)</f>
        <v>#REF!</v>
      </c>
      <c r="AP1766" s="122" t="e">
        <f>Revisión_Avance_Periodo!$AD1766*Revisión_Avance_Periodo!$Q1766</f>
        <v>#REF!</v>
      </c>
    </row>
    <row r="1767" spans="1:42" x14ac:dyDescent="0.25">
      <c r="A1767" s="97">
        <v>150</v>
      </c>
      <c r="B1767" s="435" t="e">
        <f>CONCATENATE(Revisión_Avance_Periodo!$D1767,";",Revisión_Avance_Periodo!$F1767,";",Revisión_Avance_Periodo!$L1767)</f>
        <v>#REF!</v>
      </c>
      <c r="C1767" s="435" t="e">
        <f t="shared" si="134"/>
        <v>#REF!</v>
      </c>
      <c r="D1767" s="123" t="e">
        <f>VLOOKUP($A1767,#REF!,3,FALSE)</f>
        <v>#REF!</v>
      </c>
      <c r="E1767" s="436" t="e">
        <f>VLOOKUP($A1767,#REF!,4,FALSE)</f>
        <v>#REF!</v>
      </c>
      <c r="F1767" s="103" t="e">
        <f>VLOOKUP($A1767,#REF!,5,FALSE)</f>
        <v>#REF!</v>
      </c>
      <c r="G1767" s="98" t="e">
        <f>VLOOKUP($A1767,#REF!,8,FALSE)</f>
        <v>#REF!</v>
      </c>
      <c r="H1767" s="93" t="e">
        <f>VLOOKUP($A1767,#REF!,7,FALSE)</f>
        <v>#REF!</v>
      </c>
      <c r="I1767" s="438" t="e">
        <f>VLOOKUP($A1767,#REF!,10,FALSE)</f>
        <v>#REF!</v>
      </c>
      <c r="J1767" s="98" t="e">
        <f>VLOOKUP($A1767,#REF!,11,FALSE)</f>
        <v>#REF!</v>
      </c>
      <c r="K1767" s="114" t="e">
        <f>VLOOKUP($A1767,#REF!,12,FALSE)</f>
        <v>#REF!</v>
      </c>
      <c r="L1767" s="98" t="e">
        <f>VLOOKUP($A1767,#REF!,13,FALSE)</f>
        <v>#REF!</v>
      </c>
      <c r="M1767" s="438" t="e">
        <f>VLOOKUP($A1767,#REF!,14,FALSE)</f>
        <v>#REF!</v>
      </c>
      <c r="N1767" s="103" t="e">
        <f>VLOOKUP($A1767,#REF!,15,FALSE)</f>
        <v>#REF!</v>
      </c>
      <c r="O1767" s="103" t="e">
        <f>VLOOKUP($A1767,#REF!,18,FALSE)</f>
        <v>#REF!</v>
      </c>
      <c r="P1767" s="93" t="e">
        <f>VLOOKUP($A1767,#REF!,41,FALSE)</f>
        <v>#REF!</v>
      </c>
      <c r="Q1767" s="115" t="e">
        <f>VLOOKUP(Revisión_Avance_Periodo!$L1767,#REF!,30,FALSE)</f>
        <v>#REF!</v>
      </c>
      <c r="R1767" s="116">
        <v>2019</v>
      </c>
      <c r="S1767" s="196">
        <v>43524</v>
      </c>
      <c r="T1767" s="124" t="s">
        <v>69</v>
      </c>
      <c r="U1767" s="117" t="e">
        <f>INDEX(#REF!,MATCH(Revisión_Avance_Periodo!$L1767,#REF!,0),MATCH(Revisión_Avance_Periodo!$T1767,#REF!,0))</f>
        <v>#REF!</v>
      </c>
      <c r="V1767" s="117" t="e">
        <f>INDEX(#REF!,MATCH(Revisión_Avance_Periodo!$L1767,#REF!,0),MATCH(Revisión_Avance_Periodo!$T1767,#REF!,0))</f>
        <v>#REF!</v>
      </c>
      <c r="W1767" s="118">
        <f t="shared" si="136"/>
        <v>0</v>
      </c>
      <c r="X1767" s="124" t="str">
        <f>VLOOKUP(W1767,Tabla_Estado_Meta_OAP_2019[#All],3,TRUE)</f>
        <v>Por Ejecutar</v>
      </c>
      <c r="Y1767" s="150" t="e">
        <f>SUBTOTAL(9,$U$206:$U1767)</f>
        <v>#REF!</v>
      </c>
      <c r="Z1767" s="159" t="e">
        <f>SUBTOTAL(9,$V$206:$V1767)</f>
        <v>#REF!</v>
      </c>
      <c r="AA1767" s="159">
        <f>IFERROR(+Revisión_Avance_Periodo!$Z1767/Revisión_Avance_Periodo!$Y1767,0)</f>
        <v>0</v>
      </c>
      <c r="AB1767" s="126"/>
      <c r="AC1767" s="127"/>
      <c r="AD1767" s="125"/>
      <c r="AE1767" s="125"/>
      <c r="AF1767" s="128"/>
      <c r="AG1767" s="129"/>
      <c r="AH1767" s="150" t="e">
        <f>SUBTOTAL(9,$U$1766:$U1767)</f>
        <v>#REF!</v>
      </c>
      <c r="AI1767" s="159" t="e">
        <f>SUBTOTAL(9,$V$1766:$V1767)</f>
        <v>#REF!</v>
      </c>
      <c r="AJ1767" s="159">
        <f>IFERROR(+Revisión_Avance_Periodo!$Z1767/Revisión_Avance_Periodo!$Y1767,0)</f>
        <v>0</v>
      </c>
      <c r="AK1767" s="126"/>
      <c r="AL1767" s="127"/>
      <c r="AM1767" s="125"/>
      <c r="AN1767" s="125"/>
      <c r="AO1767" s="128"/>
      <c r="AP1767" s="129"/>
    </row>
    <row r="1768" spans="1:42" x14ac:dyDescent="0.25">
      <c r="A1768" s="92">
        <v>150</v>
      </c>
      <c r="B1768" s="435" t="e">
        <f>CONCATENATE(Revisión_Avance_Periodo!$D1768,";",Revisión_Avance_Periodo!$F1768,";",Revisión_Avance_Periodo!$L1768)</f>
        <v>#REF!</v>
      </c>
      <c r="C1768" s="435" t="e">
        <f t="shared" si="134"/>
        <v>#REF!</v>
      </c>
      <c r="D1768" s="114" t="e">
        <f>VLOOKUP($A1768,#REF!,3,FALSE)</f>
        <v>#REF!</v>
      </c>
      <c r="E1768" s="436" t="e">
        <f>VLOOKUP($A1768,#REF!,4,FALSE)</f>
        <v>#REF!</v>
      </c>
      <c r="F1768" s="102" t="e">
        <f>VLOOKUP($A1768,#REF!,5,FALSE)</f>
        <v>#REF!</v>
      </c>
      <c r="G1768" s="93" t="e">
        <f>VLOOKUP($A1768,#REF!,8,FALSE)</f>
        <v>#REF!</v>
      </c>
      <c r="H1768" s="93" t="e">
        <f>VLOOKUP($A1768,#REF!,7,FALSE)</f>
        <v>#REF!</v>
      </c>
      <c r="I1768" s="438" t="e">
        <f>VLOOKUP($A1768,#REF!,10,FALSE)</f>
        <v>#REF!</v>
      </c>
      <c r="J1768" s="93" t="e">
        <f>VLOOKUP($A1768,#REF!,11,FALSE)</f>
        <v>#REF!</v>
      </c>
      <c r="K1768" s="114" t="e">
        <f>VLOOKUP($A1768,#REF!,12,FALSE)</f>
        <v>#REF!</v>
      </c>
      <c r="L1768" s="93" t="e">
        <f>VLOOKUP($A1768,#REF!,13,FALSE)</f>
        <v>#REF!</v>
      </c>
      <c r="M1768" s="438" t="e">
        <f>VLOOKUP($A1768,#REF!,14,FALSE)</f>
        <v>#REF!</v>
      </c>
      <c r="N1768" s="102" t="e">
        <f>VLOOKUP($A1768,#REF!,15,FALSE)</f>
        <v>#REF!</v>
      </c>
      <c r="O1768" s="102" t="e">
        <f>VLOOKUP($A1768,#REF!,18,FALSE)</f>
        <v>#REF!</v>
      </c>
      <c r="P1768" s="93" t="e">
        <f>VLOOKUP($A1768,#REF!,41,FALSE)</f>
        <v>#REF!</v>
      </c>
      <c r="Q1768" s="115" t="e">
        <f>VLOOKUP(Revisión_Avance_Periodo!$L1768,#REF!,30,FALSE)</f>
        <v>#REF!</v>
      </c>
      <c r="R1768" s="116">
        <v>2019</v>
      </c>
      <c r="S1768" s="196">
        <v>43554</v>
      </c>
      <c r="T1768" s="116" t="s">
        <v>70</v>
      </c>
      <c r="U1768" s="117" t="e">
        <f>INDEX(#REF!,MATCH(Revisión_Avance_Periodo!$L1768,#REF!,0),MATCH(Revisión_Avance_Periodo!$T1768,#REF!,0))</f>
        <v>#REF!</v>
      </c>
      <c r="V1768" s="117" t="e">
        <f>INDEX(#REF!,MATCH(Revisión_Avance_Periodo!$L1768,#REF!,0),MATCH(Revisión_Avance_Periodo!$T1768,#REF!,0))</f>
        <v>#REF!</v>
      </c>
      <c r="W1768" s="118">
        <f t="shared" si="136"/>
        <v>0</v>
      </c>
      <c r="X1768" s="116" t="str">
        <f>VLOOKUP(W1768,Tabla_Estado_Meta_OAP_2019[#All],3,TRUE)</f>
        <v>Por Ejecutar</v>
      </c>
      <c r="Y1768" s="150" t="e">
        <f>SUBTOTAL(9,$U$206:$U1768)</f>
        <v>#REF!</v>
      </c>
      <c r="Z1768" s="159" t="e">
        <f>SUBTOTAL(9,$V$206:$V1768)</f>
        <v>#REF!</v>
      </c>
      <c r="AA1768" s="159">
        <f>IFERROR(+Revisión_Avance_Periodo!$Z1768/Revisión_Avance_Periodo!$Y1768,0)</f>
        <v>0</v>
      </c>
      <c r="AB1768" s="126"/>
      <c r="AC1768" s="127"/>
      <c r="AD1768" s="125"/>
      <c r="AE1768" s="125"/>
      <c r="AF1768" s="128"/>
      <c r="AG1768" s="129"/>
      <c r="AH1768" s="150" t="e">
        <f>SUBTOTAL(9,$U$1766:$U1768)</f>
        <v>#REF!</v>
      </c>
      <c r="AI1768" s="159" t="e">
        <f>SUBTOTAL(9,$V$1766:$V1768)</f>
        <v>#REF!</v>
      </c>
      <c r="AJ1768" s="159">
        <f>IFERROR(+Revisión_Avance_Periodo!$Z1768/Revisión_Avance_Periodo!$Y1768,0)</f>
        <v>0</v>
      </c>
      <c r="AK1768" s="126"/>
      <c r="AL1768" s="127"/>
      <c r="AM1768" s="125"/>
      <c r="AN1768" s="125"/>
      <c r="AO1768" s="128"/>
      <c r="AP1768" s="129"/>
    </row>
    <row r="1769" spans="1:42" x14ac:dyDescent="0.25">
      <c r="A1769" s="97">
        <v>150</v>
      </c>
      <c r="B1769" s="435" t="e">
        <f>CONCATENATE(Revisión_Avance_Periodo!$D1769,";",Revisión_Avance_Periodo!$F1769,";",Revisión_Avance_Periodo!$L1769)</f>
        <v>#REF!</v>
      </c>
      <c r="C1769" s="435" t="e">
        <f t="shared" si="134"/>
        <v>#REF!</v>
      </c>
      <c r="D1769" s="123" t="e">
        <f>VLOOKUP($A1769,#REF!,3,FALSE)</f>
        <v>#REF!</v>
      </c>
      <c r="E1769" s="436" t="e">
        <f>VLOOKUP($A1769,#REF!,4,FALSE)</f>
        <v>#REF!</v>
      </c>
      <c r="F1769" s="103" t="e">
        <f>VLOOKUP($A1769,#REF!,5,FALSE)</f>
        <v>#REF!</v>
      </c>
      <c r="G1769" s="98" t="e">
        <f>VLOOKUP($A1769,#REF!,8,FALSE)</f>
        <v>#REF!</v>
      </c>
      <c r="H1769" s="93" t="e">
        <f>VLOOKUP($A1769,#REF!,7,FALSE)</f>
        <v>#REF!</v>
      </c>
      <c r="I1769" s="438" t="e">
        <f>VLOOKUP($A1769,#REF!,10,FALSE)</f>
        <v>#REF!</v>
      </c>
      <c r="J1769" s="98" t="e">
        <f>VLOOKUP($A1769,#REF!,11,FALSE)</f>
        <v>#REF!</v>
      </c>
      <c r="K1769" s="114" t="e">
        <f>VLOOKUP($A1769,#REF!,12,FALSE)</f>
        <v>#REF!</v>
      </c>
      <c r="L1769" s="98" t="e">
        <f>VLOOKUP($A1769,#REF!,13,FALSE)</f>
        <v>#REF!</v>
      </c>
      <c r="M1769" s="438" t="e">
        <f>VLOOKUP($A1769,#REF!,14,FALSE)</f>
        <v>#REF!</v>
      </c>
      <c r="N1769" s="103" t="e">
        <f>VLOOKUP($A1769,#REF!,15,FALSE)</f>
        <v>#REF!</v>
      </c>
      <c r="O1769" s="103" t="e">
        <f>VLOOKUP($A1769,#REF!,18,FALSE)</f>
        <v>#REF!</v>
      </c>
      <c r="P1769" s="93" t="e">
        <f>VLOOKUP($A1769,#REF!,41,FALSE)</f>
        <v>#REF!</v>
      </c>
      <c r="Q1769" s="115" t="e">
        <f>VLOOKUP(Revisión_Avance_Periodo!$L1769,#REF!,30,FALSE)</f>
        <v>#REF!</v>
      </c>
      <c r="R1769" s="116">
        <v>2019</v>
      </c>
      <c r="S1769" s="196">
        <v>43585</v>
      </c>
      <c r="T1769" s="124" t="s">
        <v>71</v>
      </c>
      <c r="U1769" s="117" t="e">
        <f>INDEX(#REF!,MATCH(Revisión_Avance_Periodo!$L1769,#REF!,0),MATCH(Revisión_Avance_Periodo!$T1769,#REF!,0))</f>
        <v>#REF!</v>
      </c>
      <c r="V1769" s="117" t="e">
        <f>INDEX(#REF!,MATCH(Revisión_Avance_Periodo!$L1769,#REF!,0),MATCH(Revisión_Avance_Periodo!$T1769,#REF!,0))</f>
        <v>#REF!</v>
      </c>
      <c r="W1769" s="118">
        <f t="shared" si="136"/>
        <v>0</v>
      </c>
      <c r="X1769" s="124" t="str">
        <f>VLOOKUP(W1769,Tabla_Estado_Meta_OAP_2019[#All],3,TRUE)</f>
        <v>Por Ejecutar</v>
      </c>
      <c r="Y1769" s="150" t="e">
        <f>SUBTOTAL(9,$U$206:$U1769)</f>
        <v>#REF!</v>
      </c>
      <c r="Z1769" s="159" t="e">
        <f>SUBTOTAL(9,$V$206:$V1769)</f>
        <v>#REF!</v>
      </c>
      <c r="AA1769" s="159">
        <f>IFERROR(+Revisión_Avance_Periodo!$Z1769/Revisión_Avance_Periodo!$Y1769,0)</f>
        <v>0</v>
      </c>
      <c r="AB1769" s="126"/>
      <c r="AC1769" s="127"/>
      <c r="AD1769" s="125"/>
      <c r="AE1769" s="125"/>
      <c r="AF1769" s="128"/>
      <c r="AG1769" s="129"/>
      <c r="AH1769" s="150" t="e">
        <f>SUBTOTAL(9,$U$1766:$U1769)</f>
        <v>#REF!</v>
      </c>
      <c r="AI1769" s="159" t="e">
        <f>SUBTOTAL(9,$V$1766:$V1769)</f>
        <v>#REF!</v>
      </c>
      <c r="AJ1769" s="159">
        <f>IFERROR(+Revisión_Avance_Periodo!$Z1769/Revisión_Avance_Periodo!$Y1769,0)</f>
        <v>0</v>
      </c>
      <c r="AK1769" s="126"/>
      <c r="AL1769" s="127"/>
      <c r="AM1769" s="125"/>
      <c r="AN1769" s="125"/>
      <c r="AO1769" s="128"/>
      <c r="AP1769" s="129"/>
    </row>
    <row r="1770" spans="1:42" x14ac:dyDescent="0.25">
      <c r="A1770" s="92">
        <v>150</v>
      </c>
      <c r="B1770" s="435" t="e">
        <f>CONCATENATE(Revisión_Avance_Periodo!$D1770,";",Revisión_Avance_Periodo!$F1770,";",Revisión_Avance_Periodo!$L1770)</f>
        <v>#REF!</v>
      </c>
      <c r="C1770" s="435" t="e">
        <f t="shared" si="134"/>
        <v>#REF!</v>
      </c>
      <c r="D1770" s="114" t="e">
        <f>VLOOKUP($A1770,#REF!,3,FALSE)</f>
        <v>#REF!</v>
      </c>
      <c r="E1770" s="436" t="e">
        <f>VLOOKUP($A1770,#REF!,4,FALSE)</f>
        <v>#REF!</v>
      </c>
      <c r="F1770" s="102" t="e">
        <f>VLOOKUP($A1770,#REF!,5,FALSE)</f>
        <v>#REF!</v>
      </c>
      <c r="G1770" s="93" t="e">
        <f>VLOOKUP($A1770,#REF!,8,FALSE)</f>
        <v>#REF!</v>
      </c>
      <c r="H1770" s="93" t="e">
        <f>VLOOKUP($A1770,#REF!,7,FALSE)</f>
        <v>#REF!</v>
      </c>
      <c r="I1770" s="438" t="e">
        <f>VLOOKUP($A1770,#REF!,10,FALSE)</f>
        <v>#REF!</v>
      </c>
      <c r="J1770" s="93" t="e">
        <f>VLOOKUP($A1770,#REF!,11,FALSE)</f>
        <v>#REF!</v>
      </c>
      <c r="K1770" s="114" t="e">
        <f>VLOOKUP($A1770,#REF!,12,FALSE)</f>
        <v>#REF!</v>
      </c>
      <c r="L1770" s="93" t="e">
        <f>VLOOKUP($A1770,#REF!,13,FALSE)</f>
        <v>#REF!</v>
      </c>
      <c r="M1770" s="438" t="e">
        <f>VLOOKUP($A1770,#REF!,14,FALSE)</f>
        <v>#REF!</v>
      </c>
      <c r="N1770" s="102" t="e">
        <f>VLOOKUP($A1770,#REF!,15,FALSE)</f>
        <v>#REF!</v>
      </c>
      <c r="O1770" s="102" t="e">
        <f>VLOOKUP($A1770,#REF!,18,FALSE)</f>
        <v>#REF!</v>
      </c>
      <c r="P1770" s="93" t="e">
        <f>VLOOKUP($A1770,#REF!,41,FALSE)</f>
        <v>#REF!</v>
      </c>
      <c r="Q1770" s="115" t="e">
        <f>VLOOKUP(Revisión_Avance_Periodo!$L1770,#REF!,30,FALSE)</f>
        <v>#REF!</v>
      </c>
      <c r="R1770" s="116">
        <v>2019</v>
      </c>
      <c r="S1770" s="196">
        <v>43615</v>
      </c>
      <c r="T1770" s="116" t="s">
        <v>72</v>
      </c>
      <c r="U1770" s="117" t="e">
        <f>INDEX(#REF!,MATCH(Revisión_Avance_Periodo!$L1770,#REF!,0),MATCH(Revisión_Avance_Periodo!$T1770,#REF!,0))</f>
        <v>#REF!</v>
      </c>
      <c r="V1770" s="117" t="e">
        <f>INDEX(#REF!,MATCH(Revisión_Avance_Periodo!$L1770,#REF!,0),MATCH(Revisión_Avance_Periodo!$T1770,#REF!,0))</f>
        <v>#REF!</v>
      </c>
      <c r="W1770" s="130" t="e">
        <f>V1770/U1770</f>
        <v>#REF!</v>
      </c>
      <c r="X1770" s="116" t="e">
        <f>VLOOKUP(W1770,Tabla_Estado_Meta_OAP_2019[#All],3,TRUE)</f>
        <v>#REF!</v>
      </c>
      <c r="Y1770" s="150" t="e">
        <f>SUBTOTAL(9,$U$206:$U1770)</f>
        <v>#REF!</v>
      </c>
      <c r="Z1770" s="159" t="e">
        <f>SUBTOTAL(9,$V$206:$V1770)</f>
        <v>#REF!</v>
      </c>
      <c r="AA1770" s="159">
        <f>IFERROR(+Revisión_Avance_Periodo!$Z1770/Revisión_Avance_Periodo!$Y1770,0)</f>
        <v>0</v>
      </c>
      <c r="AB1770" s="126"/>
      <c r="AC1770" s="127"/>
      <c r="AD1770" s="125"/>
      <c r="AE1770" s="125"/>
      <c r="AF1770" s="128"/>
      <c r="AG1770" s="129"/>
      <c r="AH1770" s="150" t="e">
        <f>SUBTOTAL(9,$U$1766:$U1770)</f>
        <v>#REF!</v>
      </c>
      <c r="AI1770" s="159" t="e">
        <f>SUBTOTAL(9,$V$1766:$V1770)</f>
        <v>#REF!</v>
      </c>
      <c r="AJ1770" s="159">
        <f>IFERROR(+Revisión_Avance_Periodo!$Z1770/Revisión_Avance_Periodo!$Y1770,0)</f>
        <v>0</v>
      </c>
      <c r="AK1770" s="126"/>
      <c r="AL1770" s="127"/>
      <c r="AM1770" s="125"/>
      <c r="AN1770" s="125"/>
      <c r="AO1770" s="128"/>
      <c r="AP1770" s="129"/>
    </row>
    <row r="1771" spans="1:42" x14ac:dyDescent="0.25">
      <c r="A1771" s="97">
        <v>150</v>
      </c>
      <c r="B1771" s="435" t="e">
        <f>CONCATENATE(Revisión_Avance_Periodo!$D1771,";",Revisión_Avance_Periodo!$F1771,";",Revisión_Avance_Periodo!$L1771)</f>
        <v>#REF!</v>
      </c>
      <c r="C1771" s="435" t="e">
        <f t="shared" si="134"/>
        <v>#REF!</v>
      </c>
      <c r="D1771" s="123" t="e">
        <f>VLOOKUP($A1771,#REF!,3,FALSE)</f>
        <v>#REF!</v>
      </c>
      <c r="E1771" s="436" t="e">
        <f>VLOOKUP($A1771,#REF!,4,FALSE)</f>
        <v>#REF!</v>
      </c>
      <c r="F1771" s="103" t="e">
        <f>VLOOKUP($A1771,#REF!,5,FALSE)</f>
        <v>#REF!</v>
      </c>
      <c r="G1771" s="98" t="e">
        <f>VLOOKUP($A1771,#REF!,8,FALSE)</f>
        <v>#REF!</v>
      </c>
      <c r="H1771" s="93" t="e">
        <f>VLOOKUP($A1771,#REF!,7,FALSE)</f>
        <v>#REF!</v>
      </c>
      <c r="I1771" s="438" t="e">
        <f>VLOOKUP($A1771,#REF!,10,FALSE)</f>
        <v>#REF!</v>
      </c>
      <c r="J1771" s="98" t="e">
        <f>VLOOKUP($A1771,#REF!,11,FALSE)</f>
        <v>#REF!</v>
      </c>
      <c r="K1771" s="114" t="e">
        <f>VLOOKUP($A1771,#REF!,12,FALSE)</f>
        <v>#REF!</v>
      </c>
      <c r="L1771" s="98" t="e">
        <f>VLOOKUP($A1771,#REF!,13,FALSE)</f>
        <v>#REF!</v>
      </c>
      <c r="M1771" s="438" t="e">
        <f>VLOOKUP($A1771,#REF!,14,FALSE)</f>
        <v>#REF!</v>
      </c>
      <c r="N1771" s="103" t="e">
        <f>VLOOKUP($A1771,#REF!,15,FALSE)</f>
        <v>#REF!</v>
      </c>
      <c r="O1771" s="103" t="e">
        <f>VLOOKUP($A1771,#REF!,18,FALSE)</f>
        <v>#REF!</v>
      </c>
      <c r="P1771" s="93" t="e">
        <f>VLOOKUP($A1771,#REF!,41,FALSE)</f>
        <v>#REF!</v>
      </c>
      <c r="Q1771" s="115" t="e">
        <f>VLOOKUP(Revisión_Avance_Periodo!$L1771,#REF!,30,FALSE)</f>
        <v>#REF!</v>
      </c>
      <c r="R1771" s="116">
        <v>2019</v>
      </c>
      <c r="S1771" s="196">
        <v>43646</v>
      </c>
      <c r="T1771" s="124" t="s">
        <v>73</v>
      </c>
      <c r="U1771" s="117" t="e">
        <f>INDEX(#REF!,MATCH(Revisión_Avance_Periodo!$L1771,#REF!,0),MATCH(Revisión_Avance_Periodo!$T1771,#REF!,0))</f>
        <v>#REF!</v>
      </c>
      <c r="V1771" s="117" t="e">
        <f>INDEX(#REF!,MATCH(Revisión_Avance_Periodo!$L1771,#REF!,0),MATCH(Revisión_Avance_Periodo!$T1771,#REF!,0))</f>
        <v>#REF!</v>
      </c>
      <c r="W1771" s="130" t="e">
        <f>V1771/U1771</f>
        <v>#REF!</v>
      </c>
      <c r="X1771" s="124" t="e">
        <f>VLOOKUP(W1771,Tabla_Estado_Meta_OAP_2019[#All],3,TRUE)</f>
        <v>#REF!</v>
      </c>
      <c r="Y1771" s="150" t="e">
        <f>SUBTOTAL(9,$U$206:$U1771)</f>
        <v>#REF!</v>
      </c>
      <c r="Z1771" s="159" t="e">
        <f>SUBTOTAL(9,$V$206:$V1771)</f>
        <v>#REF!</v>
      </c>
      <c r="AA1771" s="159">
        <f>IFERROR(+Revisión_Avance_Periodo!$Z1771/Revisión_Avance_Periodo!$Y1771,0)</f>
        <v>0</v>
      </c>
      <c r="AB1771" s="126"/>
      <c r="AC1771" s="127"/>
      <c r="AD1771" s="125"/>
      <c r="AE1771" s="125"/>
      <c r="AF1771" s="128"/>
      <c r="AG1771" s="129"/>
      <c r="AH1771" s="150" t="e">
        <f>SUBTOTAL(9,$U$1766:$U1771)</f>
        <v>#REF!</v>
      </c>
      <c r="AI1771" s="159" t="e">
        <f>SUBTOTAL(9,$V$1766:$V1771)</f>
        <v>#REF!</v>
      </c>
      <c r="AJ1771" s="159">
        <f>IFERROR(+Revisión_Avance_Periodo!$Z1771/Revisión_Avance_Periodo!$Y1771,0)</f>
        <v>0</v>
      </c>
      <c r="AK1771" s="126"/>
      <c r="AL1771" s="127"/>
      <c r="AM1771" s="125"/>
      <c r="AN1771" s="125"/>
      <c r="AO1771" s="128"/>
      <c r="AP1771" s="129"/>
    </row>
    <row r="1772" spans="1:42" x14ac:dyDescent="0.25">
      <c r="A1772" s="92">
        <v>150</v>
      </c>
      <c r="B1772" s="435" t="e">
        <f>CONCATENATE(Revisión_Avance_Periodo!$D1772,";",Revisión_Avance_Periodo!$F1772,";",Revisión_Avance_Periodo!$L1772)</f>
        <v>#REF!</v>
      </c>
      <c r="C1772" s="435" t="e">
        <f t="shared" si="134"/>
        <v>#REF!</v>
      </c>
      <c r="D1772" s="114" t="e">
        <f>VLOOKUP($A1772,#REF!,3,FALSE)</f>
        <v>#REF!</v>
      </c>
      <c r="E1772" s="436" t="e">
        <f>VLOOKUP($A1772,#REF!,4,FALSE)</f>
        <v>#REF!</v>
      </c>
      <c r="F1772" s="102" t="e">
        <f>VLOOKUP($A1772,#REF!,5,FALSE)</f>
        <v>#REF!</v>
      </c>
      <c r="G1772" s="93" t="e">
        <f>VLOOKUP($A1772,#REF!,8,FALSE)</f>
        <v>#REF!</v>
      </c>
      <c r="H1772" s="93" t="e">
        <f>VLOOKUP($A1772,#REF!,7,FALSE)</f>
        <v>#REF!</v>
      </c>
      <c r="I1772" s="438" t="e">
        <f>VLOOKUP($A1772,#REF!,10,FALSE)</f>
        <v>#REF!</v>
      </c>
      <c r="J1772" s="93" t="e">
        <f>VLOOKUP($A1772,#REF!,11,FALSE)</f>
        <v>#REF!</v>
      </c>
      <c r="K1772" s="114" t="e">
        <f>VLOOKUP($A1772,#REF!,12,FALSE)</f>
        <v>#REF!</v>
      </c>
      <c r="L1772" s="93" t="e">
        <f>VLOOKUP($A1772,#REF!,13,FALSE)</f>
        <v>#REF!</v>
      </c>
      <c r="M1772" s="438" t="e">
        <f>VLOOKUP($A1772,#REF!,14,FALSE)</f>
        <v>#REF!</v>
      </c>
      <c r="N1772" s="102" t="e">
        <f>VLOOKUP($A1772,#REF!,15,FALSE)</f>
        <v>#REF!</v>
      </c>
      <c r="O1772" s="102" t="e">
        <f>VLOOKUP($A1772,#REF!,18,FALSE)</f>
        <v>#REF!</v>
      </c>
      <c r="P1772" s="93" t="e">
        <f>VLOOKUP($A1772,#REF!,41,FALSE)</f>
        <v>#REF!</v>
      </c>
      <c r="Q1772" s="115" t="e">
        <f>VLOOKUP(Revisión_Avance_Periodo!$L1772,#REF!,30,FALSE)</f>
        <v>#REF!</v>
      </c>
      <c r="R1772" s="116">
        <v>2019</v>
      </c>
      <c r="S1772" s="196">
        <v>43676</v>
      </c>
      <c r="T1772" s="116" t="s">
        <v>74</v>
      </c>
      <c r="U1772" s="117" t="e">
        <f>INDEX(#REF!,MATCH(Revisión_Avance_Periodo!$L1772,#REF!,0),MATCH(Revisión_Avance_Periodo!$T1772,#REF!,0))</f>
        <v>#REF!</v>
      </c>
      <c r="V1772" s="117" t="e">
        <f>INDEX(#REF!,MATCH(Revisión_Avance_Periodo!$L1772,#REF!,0),MATCH(Revisión_Avance_Periodo!$T1772,#REF!,0))</f>
        <v>#REF!</v>
      </c>
      <c r="W1772" s="118">
        <f t="shared" ref="W1772:W1782" si="137">IFERROR((V1772/U1772),0)</f>
        <v>0</v>
      </c>
      <c r="X1772" s="116" t="str">
        <f>VLOOKUP(W1772,Tabla_Estado_Meta_OAP_2019[#All],3,TRUE)</f>
        <v>Por Ejecutar</v>
      </c>
      <c r="Y1772" s="150" t="e">
        <f>SUBTOTAL(9,$U$206:$U1772)</f>
        <v>#REF!</v>
      </c>
      <c r="Z1772" s="159" t="e">
        <f>SUBTOTAL(9,$V$206:$V1772)</f>
        <v>#REF!</v>
      </c>
      <c r="AA1772" s="159">
        <f>IFERROR(+Revisión_Avance_Periodo!$Z1772/Revisión_Avance_Periodo!$Y1772,0)</f>
        <v>0</v>
      </c>
      <c r="AB1772" s="126"/>
      <c r="AC1772" s="127"/>
      <c r="AD1772" s="125"/>
      <c r="AE1772" s="125"/>
      <c r="AF1772" s="128"/>
      <c r="AG1772" s="129"/>
      <c r="AH1772" s="150" t="e">
        <f>SUBTOTAL(9,$U$1766:$U1772)</f>
        <v>#REF!</v>
      </c>
      <c r="AI1772" s="159" t="e">
        <f>SUBTOTAL(9,$V$1766:$V1772)</f>
        <v>#REF!</v>
      </c>
      <c r="AJ1772" s="159">
        <f>IFERROR(+Revisión_Avance_Periodo!$Z1772/Revisión_Avance_Periodo!$Y1772,0)</f>
        <v>0</v>
      </c>
      <c r="AK1772" s="126"/>
      <c r="AL1772" s="127"/>
      <c r="AM1772" s="125"/>
      <c r="AN1772" s="125"/>
      <c r="AO1772" s="128"/>
      <c r="AP1772" s="129"/>
    </row>
    <row r="1773" spans="1:42" x14ac:dyDescent="0.25">
      <c r="A1773" s="97">
        <v>150</v>
      </c>
      <c r="B1773" s="435" t="e">
        <f>CONCATENATE(Revisión_Avance_Periodo!$D1773,";",Revisión_Avance_Periodo!$F1773,";",Revisión_Avance_Periodo!$L1773)</f>
        <v>#REF!</v>
      </c>
      <c r="C1773" s="435" t="e">
        <f t="shared" si="134"/>
        <v>#REF!</v>
      </c>
      <c r="D1773" s="123" t="e">
        <f>VLOOKUP($A1773,#REF!,3,FALSE)</f>
        <v>#REF!</v>
      </c>
      <c r="E1773" s="436" t="e">
        <f>VLOOKUP($A1773,#REF!,4,FALSE)</f>
        <v>#REF!</v>
      </c>
      <c r="F1773" s="103" t="e">
        <f>VLOOKUP($A1773,#REF!,5,FALSE)</f>
        <v>#REF!</v>
      </c>
      <c r="G1773" s="98" t="e">
        <f>VLOOKUP($A1773,#REF!,8,FALSE)</f>
        <v>#REF!</v>
      </c>
      <c r="H1773" s="93" t="e">
        <f>VLOOKUP($A1773,#REF!,7,FALSE)</f>
        <v>#REF!</v>
      </c>
      <c r="I1773" s="438" t="e">
        <f>VLOOKUP($A1773,#REF!,10,FALSE)</f>
        <v>#REF!</v>
      </c>
      <c r="J1773" s="98" t="e">
        <f>VLOOKUP($A1773,#REF!,11,FALSE)</f>
        <v>#REF!</v>
      </c>
      <c r="K1773" s="114" t="e">
        <f>VLOOKUP($A1773,#REF!,12,FALSE)</f>
        <v>#REF!</v>
      </c>
      <c r="L1773" s="98" t="e">
        <f>VLOOKUP($A1773,#REF!,13,FALSE)</f>
        <v>#REF!</v>
      </c>
      <c r="M1773" s="438" t="e">
        <f>VLOOKUP($A1773,#REF!,14,FALSE)</f>
        <v>#REF!</v>
      </c>
      <c r="N1773" s="103" t="e">
        <f>VLOOKUP($A1773,#REF!,15,FALSE)</f>
        <v>#REF!</v>
      </c>
      <c r="O1773" s="103" t="e">
        <f>VLOOKUP($A1773,#REF!,18,FALSE)</f>
        <v>#REF!</v>
      </c>
      <c r="P1773" s="93" t="e">
        <f>VLOOKUP($A1773,#REF!,41,FALSE)</f>
        <v>#REF!</v>
      </c>
      <c r="Q1773" s="115" t="e">
        <f>VLOOKUP(Revisión_Avance_Periodo!$L1773,#REF!,30,FALSE)</f>
        <v>#REF!</v>
      </c>
      <c r="R1773" s="116">
        <v>2019</v>
      </c>
      <c r="S1773" s="196">
        <v>43707</v>
      </c>
      <c r="T1773" s="124" t="s">
        <v>75</v>
      </c>
      <c r="U1773" s="117" t="e">
        <f>INDEX(#REF!,MATCH(Revisión_Avance_Periodo!$L1773,#REF!,0),MATCH(Revisión_Avance_Periodo!$T1773,#REF!,0))</f>
        <v>#REF!</v>
      </c>
      <c r="V1773" s="117" t="e">
        <f>INDEX(#REF!,MATCH(Revisión_Avance_Periodo!$L1773,#REF!,0),MATCH(Revisión_Avance_Periodo!$T1773,#REF!,0))</f>
        <v>#REF!</v>
      </c>
      <c r="W1773" s="118">
        <f t="shared" si="137"/>
        <v>0</v>
      </c>
      <c r="X1773" s="124" t="str">
        <f>VLOOKUP(W1773,Tabla_Estado_Meta_OAP_2019[#All],3,TRUE)</f>
        <v>Por Ejecutar</v>
      </c>
      <c r="Y1773" s="150" t="e">
        <f>SUBTOTAL(9,$U$206:$U1773)</f>
        <v>#REF!</v>
      </c>
      <c r="Z1773" s="159" t="e">
        <f>SUBTOTAL(9,$V$206:$V1773)</f>
        <v>#REF!</v>
      </c>
      <c r="AA1773" s="159">
        <f>IFERROR(+Revisión_Avance_Periodo!$Z1773/Revisión_Avance_Periodo!$Y1773,0)</f>
        <v>0</v>
      </c>
      <c r="AB1773" s="126"/>
      <c r="AC1773" s="127"/>
      <c r="AD1773" s="125"/>
      <c r="AE1773" s="125"/>
      <c r="AF1773" s="128"/>
      <c r="AG1773" s="129"/>
      <c r="AH1773" s="150" t="e">
        <f>SUBTOTAL(9,$U$1766:$U1773)</f>
        <v>#REF!</v>
      </c>
      <c r="AI1773" s="159" t="e">
        <f>SUBTOTAL(9,$V$1766:$V1773)</f>
        <v>#REF!</v>
      </c>
      <c r="AJ1773" s="159">
        <f>IFERROR(+Revisión_Avance_Periodo!$Z1773/Revisión_Avance_Periodo!$Y1773,0)</f>
        <v>0</v>
      </c>
      <c r="AK1773" s="126"/>
      <c r="AL1773" s="127"/>
      <c r="AM1773" s="125"/>
      <c r="AN1773" s="125"/>
      <c r="AO1773" s="128"/>
      <c r="AP1773" s="129"/>
    </row>
    <row r="1774" spans="1:42" x14ac:dyDescent="0.25">
      <c r="A1774" s="92">
        <v>150</v>
      </c>
      <c r="B1774" s="435" t="e">
        <f>CONCATENATE(Revisión_Avance_Periodo!$D1774,";",Revisión_Avance_Periodo!$F1774,";",Revisión_Avance_Periodo!$L1774)</f>
        <v>#REF!</v>
      </c>
      <c r="C1774" s="435" t="e">
        <f t="shared" si="134"/>
        <v>#REF!</v>
      </c>
      <c r="D1774" s="114" t="e">
        <f>VLOOKUP($A1774,#REF!,3,FALSE)</f>
        <v>#REF!</v>
      </c>
      <c r="E1774" s="436" t="e">
        <f>VLOOKUP($A1774,#REF!,4,FALSE)</f>
        <v>#REF!</v>
      </c>
      <c r="F1774" s="102" t="e">
        <f>VLOOKUP($A1774,#REF!,5,FALSE)</f>
        <v>#REF!</v>
      </c>
      <c r="G1774" s="93" t="e">
        <f>VLOOKUP($A1774,#REF!,8,FALSE)</f>
        <v>#REF!</v>
      </c>
      <c r="H1774" s="93" t="e">
        <f>VLOOKUP($A1774,#REF!,7,FALSE)</f>
        <v>#REF!</v>
      </c>
      <c r="I1774" s="438" t="e">
        <f>VLOOKUP($A1774,#REF!,10,FALSE)</f>
        <v>#REF!</v>
      </c>
      <c r="J1774" s="93" t="e">
        <f>VLOOKUP($A1774,#REF!,11,FALSE)</f>
        <v>#REF!</v>
      </c>
      <c r="K1774" s="114" t="e">
        <f>VLOOKUP($A1774,#REF!,12,FALSE)</f>
        <v>#REF!</v>
      </c>
      <c r="L1774" s="93" t="e">
        <f>VLOOKUP($A1774,#REF!,13,FALSE)</f>
        <v>#REF!</v>
      </c>
      <c r="M1774" s="438" t="e">
        <f>VLOOKUP($A1774,#REF!,14,FALSE)</f>
        <v>#REF!</v>
      </c>
      <c r="N1774" s="102" t="e">
        <f>VLOOKUP($A1774,#REF!,15,FALSE)</f>
        <v>#REF!</v>
      </c>
      <c r="O1774" s="102" t="e">
        <f>VLOOKUP($A1774,#REF!,18,FALSE)</f>
        <v>#REF!</v>
      </c>
      <c r="P1774" s="93" t="e">
        <f>VLOOKUP($A1774,#REF!,41,FALSE)</f>
        <v>#REF!</v>
      </c>
      <c r="Q1774" s="115" t="e">
        <f>VLOOKUP(Revisión_Avance_Periodo!$L1774,#REF!,30,FALSE)</f>
        <v>#REF!</v>
      </c>
      <c r="R1774" s="116">
        <v>2019</v>
      </c>
      <c r="S1774" s="196">
        <v>43738</v>
      </c>
      <c r="T1774" s="116" t="s">
        <v>76</v>
      </c>
      <c r="U1774" s="117" t="e">
        <f>INDEX(#REF!,MATCH(Revisión_Avance_Periodo!$L1774,#REF!,0),MATCH(Revisión_Avance_Periodo!$T1774,#REF!,0))</f>
        <v>#REF!</v>
      </c>
      <c r="V1774" s="117" t="e">
        <f>INDEX(#REF!,MATCH(Revisión_Avance_Periodo!$L1774,#REF!,0),MATCH(Revisión_Avance_Periodo!$T1774,#REF!,0))</f>
        <v>#REF!</v>
      </c>
      <c r="W1774" s="118">
        <f t="shared" si="137"/>
        <v>0</v>
      </c>
      <c r="X1774" s="116" t="str">
        <f>VLOOKUP(W1774,Tabla_Estado_Meta_OAP_2019[#All],3,TRUE)</f>
        <v>Por Ejecutar</v>
      </c>
      <c r="Y1774" s="150" t="e">
        <f>SUBTOTAL(9,$U$206:$U1774)</f>
        <v>#REF!</v>
      </c>
      <c r="Z1774" s="159" t="e">
        <f>SUBTOTAL(9,$V$206:$V1774)</f>
        <v>#REF!</v>
      </c>
      <c r="AA1774" s="159">
        <f>IFERROR(+Revisión_Avance_Periodo!$Z1774/Revisión_Avance_Periodo!$Y1774,0)</f>
        <v>0</v>
      </c>
      <c r="AB1774" s="126"/>
      <c r="AC1774" s="127"/>
      <c r="AD1774" s="125"/>
      <c r="AE1774" s="125"/>
      <c r="AF1774" s="128"/>
      <c r="AG1774" s="129"/>
      <c r="AH1774" s="150" t="e">
        <f>SUBTOTAL(9,$U$1766:$U1774)</f>
        <v>#REF!</v>
      </c>
      <c r="AI1774" s="159" t="e">
        <f>SUBTOTAL(9,$V$1766:$V1774)</f>
        <v>#REF!</v>
      </c>
      <c r="AJ1774" s="159">
        <f>IFERROR(+Revisión_Avance_Periodo!$Z1774/Revisión_Avance_Periodo!$Y1774,0)</f>
        <v>0</v>
      </c>
      <c r="AK1774" s="126"/>
      <c r="AL1774" s="127"/>
      <c r="AM1774" s="125"/>
      <c r="AN1774" s="125"/>
      <c r="AO1774" s="128"/>
      <c r="AP1774" s="129"/>
    </row>
    <row r="1775" spans="1:42" x14ac:dyDescent="0.25">
      <c r="A1775" s="97">
        <v>150</v>
      </c>
      <c r="B1775" s="435" t="e">
        <f>CONCATENATE(Revisión_Avance_Periodo!$D1775,";",Revisión_Avance_Periodo!$F1775,";",Revisión_Avance_Periodo!$L1775)</f>
        <v>#REF!</v>
      </c>
      <c r="C1775" s="435" t="e">
        <f t="shared" si="134"/>
        <v>#REF!</v>
      </c>
      <c r="D1775" s="123" t="e">
        <f>VLOOKUP($A1775,#REF!,3,FALSE)</f>
        <v>#REF!</v>
      </c>
      <c r="E1775" s="436" t="e">
        <f>VLOOKUP($A1775,#REF!,4,FALSE)</f>
        <v>#REF!</v>
      </c>
      <c r="F1775" s="103" t="e">
        <f>VLOOKUP($A1775,#REF!,5,FALSE)</f>
        <v>#REF!</v>
      </c>
      <c r="G1775" s="98" t="e">
        <f>VLOOKUP($A1775,#REF!,8,FALSE)</f>
        <v>#REF!</v>
      </c>
      <c r="H1775" s="93" t="e">
        <f>VLOOKUP($A1775,#REF!,7,FALSE)</f>
        <v>#REF!</v>
      </c>
      <c r="I1775" s="438" t="e">
        <f>VLOOKUP($A1775,#REF!,10,FALSE)</f>
        <v>#REF!</v>
      </c>
      <c r="J1775" s="98" t="e">
        <f>VLOOKUP($A1775,#REF!,11,FALSE)</f>
        <v>#REF!</v>
      </c>
      <c r="K1775" s="114" t="e">
        <f>VLOOKUP($A1775,#REF!,12,FALSE)</f>
        <v>#REF!</v>
      </c>
      <c r="L1775" s="98" t="e">
        <f>VLOOKUP($A1775,#REF!,13,FALSE)</f>
        <v>#REF!</v>
      </c>
      <c r="M1775" s="438" t="e">
        <f>VLOOKUP($A1775,#REF!,14,FALSE)</f>
        <v>#REF!</v>
      </c>
      <c r="N1775" s="103" t="e">
        <f>VLOOKUP($A1775,#REF!,15,FALSE)</f>
        <v>#REF!</v>
      </c>
      <c r="O1775" s="103" t="e">
        <f>VLOOKUP($A1775,#REF!,18,FALSE)</f>
        <v>#REF!</v>
      </c>
      <c r="P1775" s="93" t="e">
        <f>VLOOKUP($A1775,#REF!,41,FALSE)</f>
        <v>#REF!</v>
      </c>
      <c r="Q1775" s="115" t="e">
        <f>VLOOKUP(Revisión_Avance_Periodo!$L1775,#REF!,30,FALSE)</f>
        <v>#REF!</v>
      </c>
      <c r="R1775" s="116">
        <v>2019</v>
      </c>
      <c r="S1775" s="196">
        <v>43768</v>
      </c>
      <c r="T1775" s="124" t="s">
        <v>77</v>
      </c>
      <c r="U1775" s="117" t="e">
        <f>INDEX(#REF!,MATCH(Revisión_Avance_Periodo!$L1775,#REF!,0),MATCH(Revisión_Avance_Periodo!$T1775,#REF!,0))</f>
        <v>#REF!</v>
      </c>
      <c r="V1775" s="117" t="e">
        <f>INDEX(#REF!,MATCH(Revisión_Avance_Periodo!$L1775,#REF!,0),MATCH(Revisión_Avance_Periodo!$T1775,#REF!,0))</f>
        <v>#REF!</v>
      </c>
      <c r="W1775" s="118">
        <f t="shared" si="137"/>
        <v>0</v>
      </c>
      <c r="X1775" s="124" t="str">
        <f>VLOOKUP(W1775,Tabla_Estado_Meta_OAP_2019[#All],3,TRUE)</f>
        <v>Por Ejecutar</v>
      </c>
      <c r="Y1775" s="150" t="e">
        <f>SUBTOTAL(9,$U$206:$U1775)</f>
        <v>#REF!</v>
      </c>
      <c r="Z1775" s="159" t="e">
        <f>SUBTOTAL(9,$V$206:$V1775)</f>
        <v>#REF!</v>
      </c>
      <c r="AA1775" s="159">
        <f>IFERROR(+Revisión_Avance_Periodo!$Z1775/Revisión_Avance_Periodo!$Y1775,0)</f>
        <v>0</v>
      </c>
      <c r="AB1775" s="126"/>
      <c r="AC1775" s="127"/>
      <c r="AD1775" s="125"/>
      <c r="AE1775" s="125"/>
      <c r="AF1775" s="128"/>
      <c r="AG1775" s="129"/>
      <c r="AH1775" s="150" t="e">
        <f>SUBTOTAL(9,$U$1766:$U1775)</f>
        <v>#REF!</v>
      </c>
      <c r="AI1775" s="159" t="e">
        <f>SUBTOTAL(9,$V$1766:$V1775)</f>
        <v>#REF!</v>
      </c>
      <c r="AJ1775" s="159">
        <f>IFERROR(+Revisión_Avance_Periodo!$Z1775/Revisión_Avance_Periodo!$Y1775,0)</f>
        <v>0</v>
      </c>
      <c r="AK1775" s="126"/>
      <c r="AL1775" s="127"/>
      <c r="AM1775" s="125"/>
      <c r="AN1775" s="125"/>
      <c r="AO1775" s="128"/>
      <c r="AP1775" s="129"/>
    </row>
    <row r="1776" spans="1:42" x14ac:dyDescent="0.25">
      <c r="A1776" s="92">
        <v>150</v>
      </c>
      <c r="B1776" s="435" t="e">
        <f>CONCATENATE(Revisión_Avance_Periodo!$D1776,";",Revisión_Avance_Periodo!$F1776,";",Revisión_Avance_Periodo!$L1776)</f>
        <v>#REF!</v>
      </c>
      <c r="C1776" s="435" t="e">
        <f t="shared" si="134"/>
        <v>#REF!</v>
      </c>
      <c r="D1776" s="114" t="e">
        <f>VLOOKUP($A1776,#REF!,3,FALSE)</f>
        <v>#REF!</v>
      </c>
      <c r="E1776" s="436" t="e">
        <f>VLOOKUP($A1776,#REF!,4,FALSE)</f>
        <v>#REF!</v>
      </c>
      <c r="F1776" s="102" t="e">
        <f>VLOOKUP($A1776,#REF!,5,FALSE)</f>
        <v>#REF!</v>
      </c>
      <c r="G1776" s="93" t="e">
        <f>VLOOKUP($A1776,#REF!,8,FALSE)</f>
        <v>#REF!</v>
      </c>
      <c r="H1776" s="93" t="e">
        <f>VLOOKUP($A1776,#REF!,7,FALSE)</f>
        <v>#REF!</v>
      </c>
      <c r="I1776" s="438" t="e">
        <f>VLOOKUP($A1776,#REF!,10,FALSE)</f>
        <v>#REF!</v>
      </c>
      <c r="J1776" s="93" t="e">
        <f>VLOOKUP($A1776,#REF!,11,FALSE)</f>
        <v>#REF!</v>
      </c>
      <c r="K1776" s="114" t="e">
        <f>VLOOKUP($A1776,#REF!,12,FALSE)</f>
        <v>#REF!</v>
      </c>
      <c r="L1776" s="93" t="e">
        <f>VLOOKUP($A1776,#REF!,13,FALSE)</f>
        <v>#REF!</v>
      </c>
      <c r="M1776" s="438" t="e">
        <f>VLOOKUP($A1776,#REF!,14,FALSE)</f>
        <v>#REF!</v>
      </c>
      <c r="N1776" s="102" t="e">
        <f>VLOOKUP($A1776,#REF!,15,FALSE)</f>
        <v>#REF!</v>
      </c>
      <c r="O1776" s="102" t="e">
        <f>VLOOKUP($A1776,#REF!,18,FALSE)</f>
        <v>#REF!</v>
      </c>
      <c r="P1776" s="93" t="e">
        <f>VLOOKUP($A1776,#REF!,41,FALSE)</f>
        <v>#REF!</v>
      </c>
      <c r="Q1776" s="115" t="e">
        <f>VLOOKUP(Revisión_Avance_Periodo!$L1776,#REF!,30,FALSE)</f>
        <v>#REF!</v>
      </c>
      <c r="R1776" s="116">
        <v>2019</v>
      </c>
      <c r="S1776" s="196">
        <v>43799</v>
      </c>
      <c r="T1776" s="116" t="s">
        <v>78</v>
      </c>
      <c r="U1776" s="117" t="e">
        <f>INDEX(#REF!,MATCH(Revisión_Avance_Periodo!$L1776,#REF!,0),MATCH(Revisión_Avance_Periodo!$T1776,#REF!,0))</f>
        <v>#REF!</v>
      </c>
      <c r="V1776" s="117" t="e">
        <f>INDEX(#REF!,MATCH(Revisión_Avance_Periodo!$L1776,#REF!,0),MATCH(Revisión_Avance_Periodo!$T1776,#REF!,0))</f>
        <v>#REF!</v>
      </c>
      <c r="W1776" s="118">
        <f t="shared" si="137"/>
        <v>0</v>
      </c>
      <c r="X1776" s="116" t="str">
        <f>VLOOKUP(W1776,Tabla_Estado_Meta_OAP_2019[#All],3,TRUE)</f>
        <v>Por Ejecutar</v>
      </c>
      <c r="Y1776" s="150" t="e">
        <f>SUBTOTAL(9,$U$206:$U1776)</f>
        <v>#REF!</v>
      </c>
      <c r="Z1776" s="159" t="e">
        <f>SUBTOTAL(9,$V$206:$V1776)</f>
        <v>#REF!</v>
      </c>
      <c r="AA1776" s="159">
        <f>IFERROR(+Revisión_Avance_Periodo!$Z1776/Revisión_Avance_Periodo!$Y1776,0)</f>
        <v>0</v>
      </c>
      <c r="AB1776" s="126"/>
      <c r="AC1776" s="127"/>
      <c r="AD1776" s="125"/>
      <c r="AE1776" s="125"/>
      <c r="AF1776" s="128"/>
      <c r="AG1776" s="129"/>
      <c r="AH1776" s="150" t="e">
        <f>SUBTOTAL(9,$U$1766:$U1776)</f>
        <v>#REF!</v>
      </c>
      <c r="AI1776" s="159" t="e">
        <f>SUBTOTAL(9,$V$1766:$V1776)</f>
        <v>#REF!</v>
      </c>
      <c r="AJ1776" s="159">
        <f>IFERROR(+Revisión_Avance_Periodo!$Z1776/Revisión_Avance_Periodo!$Y1776,0)</f>
        <v>0</v>
      </c>
      <c r="AK1776" s="126"/>
      <c r="AL1776" s="127"/>
      <c r="AM1776" s="125"/>
      <c r="AN1776" s="125"/>
      <c r="AO1776" s="128"/>
      <c r="AP1776" s="129"/>
    </row>
    <row r="1777" spans="1:42" ht="15.75" thickBot="1" x14ac:dyDescent="0.3">
      <c r="A1777" s="97">
        <v>150</v>
      </c>
      <c r="B1777" s="435" t="e">
        <f>CONCATENATE(Revisión_Avance_Periodo!$D1777,";",Revisión_Avance_Periodo!$F1777,";",Revisión_Avance_Periodo!$L1777)</f>
        <v>#REF!</v>
      </c>
      <c r="C1777" s="435" t="e">
        <f t="shared" si="134"/>
        <v>#REF!</v>
      </c>
      <c r="D1777" s="123" t="e">
        <f>VLOOKUP($A1777,#REF!,3,FALSE)</f>
        <v>#REF!</v>
      </c>
      <c r="E1777" s="436" t="e">
        <f>VLOOKUP($A1777,#REF!,4,FALSE)</f>
        <v>#REF!</v>
      </c>
      <c r="F1777" s="103" t="e">
        <f>VLOOKUP($A1777,#REF!,5,FALSE)</f>
        <v>#REF!</v>
      </c>
      <c r="G1777" s="98" t="e">
        <f>VLOOKUP($A1777,#REF!,8,FALSE)</f>
        <v>#REF!</v>
      </c>
      <c r="H1777" s="93" t="e">
        <f>VLOOKUP($A1777,#REF!,7,FALSE)</f>
        <v>#REF!</v>
      </c>
      <c r="I1777" s="438" t="e">
        <f>VLOOKUP($A1777,#REF!,10,FALSE)</f>
        <v>#REF!</v>
      </c>
      <c r="J1777" s="98" t="e">
        <f>VLOOKUP($A1777,#REF!,11,FALSE)</f>
        <v>#REF!</v>
      </c>
      <c r="K1777" s="114" t="e">
        <f>VLOOKUP($A1777,#REF!,12,FALSE)</f>
        <v>#REF!</v>
      </c>
      <c r="L1777" s="98" t="e">
        <f>VLOOKUP($A1777,#REF!,13,FALSE)</f>
        <v>#REF!</v>
      </c>
      <c r="M1777" s="438" t="e">
        <f>VLOOKUP($A1777,#REF!,14,FALSE)</f>
        <v>#REF!</v>
      </c>
      <c r="N1777" s="103" t="e">
        <f>VLOOKUP($A1777,#REF!,15,FALSE)</f>
        <v>#REF!</v>
      </c>
      <c r="O1777" s="103" t="e">
        <f>VLOOKUP($A1777,#REF!,18,FALSE)</f>
        <v>#REF!</v>
      </c>
      <c r="P1777" s="93" t="e">
        <f>VLOOKUP($A1777,#REF!,41,FALSE)</f>
        <v>#REF!</v>
      </c>
      <c r="Q1777" s="115" t="e">
        <f>VLOOKUP(Revisión_Avance_Periodo!$L1777,#REF!,30,FALSE)</f>
        <v>#REF!</v>
      </c>
      <c r="R1777" s="116">
        <v>2019</v>
      </c>
      <c r="S1777" s="196">
        <v>43829</v>
      </c>
      <c r="T1777" s="124" t="s">
        <v>79</v>
      </c>
      <c r="U1777" s="117" t="e">
        <f>INDEX(#REF!,MATCH(Revisión_Avance_Periodo!$L1777,#REF!,0),MATCH(Revisión_Avance_Periodo!$T1777,#REF!,0))</f>
        <v>#REF!</v>
      </c>
      <c r="V1777" s="117" t="e">
        <f>INDEX(#REF!,MATCH(Revisión_Avance_Periodo!$L1777,#REF!,0),MATCH(Revisión_Avance_Periodo!$T1777,#REF!,0))</f>
        <v>#REF!</v>
      </c>
      <c r="W1777" s="118">
        <f t="shared" si="137"/>
        <v>0</v>
      </c>
      <c r="X1777" s="124" t="str">
        <f>VLOOKUP(W1777,Tabla_Estado_Meta_OAP_2019[#All],3,TRUE)</f>
        <v>Por Ejecutar</v>
      </c>
      <c r="Y1777" s="150" t="e">
        <f>SUBTOTAL(9,$U$206:$U1777)</f>
        <v>#REF!</v>
      </c>
      <c r="Z1777" s="159" t="e">
        <f>SUBTOTAL(9,$V$206:$V1777)</f>
        <v>#REF!</v>
      </c>
      <c r="AA1777" s="159">
        <f>IFERROR(+Revisión_Avance_Periodo!$Z1777/Revisión_Avance_Periodo!$Y1777,0)</f>
        <v>0</v>
      </c>
      <c r="AB1777" s="126"/>
      <c r="AC1777" s="127"/>
      <c r="AD1777" s="125"/>
      <c r="AE1777" s="125"/>
      <c r="AF1777" s="128"/>
      <c r="AG1777" s="129"/>
      <c r="AH1777" s="150" t="e">
        <f>SUBTOTAL(9,$U$1766:$U1777)</f>
        <v>#REF!</v>
      </c>
      <c r="AI1777" s="159" t="e">
        <f>SUBTOTAL(9,$V$1766:$V1777)</f>
        <v>#REF!</v>
      </c>
      <c r="AJ1777" s="159">
        <f>IFERROR(+Revisión_Avance_Periodo!$Z1777/Revisión_Avance_Periodo!$Y1777,0)</f>
        <v>0</v>
      </c>
      <c r="AK1777" s="126"/>
      <c r="AL1777" s="127"/>
      <c r="AM1777" s="125"/>
      <c r="AN1777" s="125"/>
      <c r="AO1777" s="128"/>
      <c r="AP1777" s="129"/>
    </row>
    <row r="1778" spans="1:42" x14ac:dyDescent="0.25">
      <c r="A1778" s="92">
        <v>151</v>
      </c>
      <c r="B1778" s="435" t="e">
        <f>CONCATENATE(Revisión_Avance_Periodo!$D1778,";",Revisión_Avance_Periodo!$F1778,";",Revisión_Avance_Periodo!$L1778)</f>
        <v>#REF!</v>
      </c>
      <c r="C1778" s="435" t="e">
        <f t="shared" si="134"/>
        <v>#REF!</v>
      </c>
      <c r="D1778" s="114" t="e">
        <f>VLOOKUP($A1778,#REF!,3,FALSE)</f>
        <v>#REF!</v>
      </c>
      <c r="E1778" s="436" t="e">
        <f>VLOOKUP($A1778,#REF!,4,FALSE)</f>
        <v>#REF!</v>
      </c>
      <c r="F1778" s="102" t="e">
        <f>VLOOKUP($A1778,#REF!,5,FALSE)</f>
        <v>#REF!</v>
      </c>
      <c r="G1778" s="93" t="e">
        <f>VLOOKUP($A1778,#REF!,8,FALSE)</f>
        <v>#REF!</v>
      </c>
      <c r="H1778" s="93" t="e">
        <f>VLOOKUP($A1778,#REF!,7,FALSE)</f>
        <v>#REF!</v>
      </c>
      <c r="I1778" s="438" t="e">
        <f>VLOOKUP($A1778,#REF!,10,FALSE)</f>
        <v>#REF!</v>
      </c>
      <c r="J1778" s="93" t="e">
        <f>VLOOKUP($A1778,#REF!,11,FALSE)</f>
        <v>#REF!</v>
      </c>
      <c r="K1778" s="114" t="e">
        <f>VLOOKUP($A1778,#REF!,12,FALSE)</f>
        <v>#REF!</v>
      </c>
      <c r="L1778" s="93" t="e">
        <f>VLOOKUP($A1778,#REF!,13,FALSE)</f>
        <v>#REF!</v>
      </c>
      <c r="M1778" s="438" t="e">
        <f>VLOOKUP($A1778,#REF!,14,FALSE)</f>
        <v>#REF!</v>
      </c>
      <c r="N1778" s="102" t="e">
        <f>VLOOKUP($A1778,#REF!,15,FALSE)</f>
        <v>#REF!</v>
      </c>
      <c r="O1778" s="102" t="e">
        <f>VLOOKUP($A1778,#REF!,18,FALSE)</f>
        <v>#REF!</v>
      </c>
      <c r="P1778" s="93" t="e">
        <f>VLOOKUP($A1778,#REF!,41,FALSE)</f>
        <v>#REF!</v>
      </c>
      <c r="Q1778" s="115" t="e">
        <f>VLOOKUP(Revisión_Avance_Periodo!$L1778,#REF!,30,FALSE)</f>
        <v>#REF!</v>
      </c>
      <c r="R1778" s="116">
        <v>2019</v>
      </c>
      <c r="S1778" s="196">
        <v>43495</v>
      </c>
      <c r="T1778" s="116" t="s">
        <v>68</v>
      </c>
      <c r="U1778" s="440" t="e">
        <f>INDEX(#REF!,MATCH(Revisión_Avance_Periodo!$L1778,#REF!,0),MATCH(Revisión_Avance_Periodo!$T1778,#REF!,0))</f>
        <v>#REF!</v>
      </c>
      <c r="V1778" s="440" t="e">
        <f>INDEX(#REF!,MATCH(Revisión_Avance_Periodo!$L1778,#REF!,0),MATCH(Revisión_Avance_Periodo!$T1778,#REF!,0))</f>
        <v>#REF!</v>
      </c>
      <c r="W1778" s="118">
        <f t="shared" si="137"/>
        <v>0</v>
      </c>
      <c r="X1778" s="116" t="str">
        <f>VLOOKUP(W1778,Tabla_Estado_Meta_OAP_2019[#All],3,TRUE)</f>
        <v>Por Ejecutar</v>
      </c>
      <c r="Y1778" s="163" t="e">
        <f>SUBTOTAL(9,$U$206:$U1778)</f>
        <v>#REF!</v>
      </c>
      <c r="Z1778" s="161" t="e">
        <f>SUBTOTAL(9,$V$206:$V1778)</f>
        <v>#REF!</v>
      </c>
      <c r="AA1778" s="162">
        <f>IFERROR(+Revisión_Avance_Periodo!$Z1778/Revisión_Avance_Periodo!$Y1778,0)</f>
        <v>0</v>
      </c>
      <c r="AB1778" s="445" t="e">
        <f>SUBTOTAL(9,U1778:U1789)</f>
        <v>#REF!</v>
      </c>
      <c r="AC1778" s="446" t="e">
        <f>SUBTOTAL(9,V1778:V1789)</f>
        <v>#REF!</v>
      </c>
      <c r="AD1778" s="119" t="e">
        <f>+AC1778/AB1778</f>
        <v>#REF!</v>
      </c>
      <c r="AE1778" s="119" t="e">
        <f>100%-Revisión_Avance_Periodo!$AD1778</f>
        <v>#REF!</v>
      </c>
      <c r="AF1778" s="121" t="e">
        <f>VLOOKUP(AD1778,Tabla_Estado_Meta_OAP_2019[],3,TRUE)</f>
        <v>#REF!</v>
      </c>
      <c r="AG1778" s="122" t="e">
        <f>Revisión_Avance_Periodo!$AD1778*Revisión_Avance_Periodo!$Q1778</f>
        <v>#REF!</v>
      </c>
      <c r="AH1778" s="163" t="e">
        <f>SUBTOTAL(9,$U$1778:$U1778)</f>
        <v>#REF!</v>
      </c>
      <c r="AI1778" s="161" t="e">
        <f>SUBTOTAL(9,$V$1778:$V1778)</f>
        <v>#REF!</v>
      </c>
      <c r="AJ1778" s="162">
        <f>IFERROR(+Revisión_Avance_Periodo!$Z1778/Revisión_Avance_Periodo!$Y1778,0)</f>
        <v>0</v>
      </c>
      <c r="AK1778" s="445" t="e">
        <f>SUBTOTAL(9,AD1778:AD1789)</f>
        <v>#REF!</v>
      </c>
      <c r="AL1778" s="446" t="e">
        <f>SUBTOTAL(9,AE1778:AE1789)</f>
        <v>#REF!</v>
      </c>
      <c r="AM1778" s="119" t="e">
        <f>+AL1778/AK1778</f>
        <v>#REF!</v>
      </c>
      <c r="AN1778" s="119" t="e">
        <f>100%-Revisión_Avance_Periodo!$AD1778</f>
        <v>#REF!</v>
      </c>
      <c r="AO1778" s="121" t="e">
        <f>VLOOKUP(AM1778,Tabla_Estado_Meta_OAP_2019[],3,TRUE)</f>
        <v>#REF!</v>
      </c>
      <c r="AP1778" s="122" t="e">
        <f>Revisión_Avance_Periodo!$AD1778*Revisión_Avance_Periodo!$Q1778</f>
        <v>#REF!</v>
      </c>
    </row>
    <row r="1779" spans="1:42" x14ac:dyDescent="0.25">
      <c r="A1779" s="97">
        <v>151</v>
      </c>
      <c r="B1779" s="435" t="e">
        <f>CONCATENATE(Revisión_Avance_Periodo!$D1779,";",Revisión_Avance_Periodo!$F1779,";",Revisión_Avance_Periodo!$L1779)</f>
        <v>#REF!</v>
      </c>
      <c r="C1779" s="435" t="e">
        <f t="shared" si="134"/>
        <v>#REF!</v>
      </c>
      <c r="D1779" s="123" t="e">
        <f>VLOOKUP($A1779,#REF!,3,FALSE)</f>
        <v>#REF!</v>
      </c>
      <c r="E1779" s="436" t="e">
        <f>VLOOKUP($A1779,#REF!,4,FALSE)</f>
        <v>#REF!</v>
      </c>
      <c r="F1779" s="103" t="e">
        <f>VLOOKUP($A1779,#REF!,5,FALSE)</f>
        <v>#REF!</v>
      </c>
      <c r="G1779" s="98" t="e">
        <f>VLOOKUP($A1779,#REF!,8,FALSE)</f>
        <v>#REF!</v>
      </c>
      <c r="H1779" s="93" t="e">
        <f>VLOOKUP($A1779,#REF!,7,FALSE)</f>
        <v>#REF!</v>
      </c>
      <c r="I1779" s="438" t="e">
        <f>VLOOKUP($A1779,#REF!,10,FALSE)</f>
        <v>#REF!</v>
      </c>
      <c r="J1779" s="98" t="e">
        <f>VLOOKUP($A1779,#REF!,11,FALSE)</f>
        <v>#REF!</v>
      </c>
      <c r="K1779" s="114" t="e">
        <f>VLOOKUP($A1779,#REF!,12,FALSE)</f>
        <v>#REF!</v>
      </c>
      <c r="L1779" s="98" t="e">
        <f>VLOOKUP($A1779,#REF!,13,FALSE)</f>
        <v>#REF!</v>
      </c>
      <c r="M1779" s="438" t="e">
        <f>VLOOKUP($A1779,#REF!,14,FALSE)</f>
        <v>#REF!</v>
      </c>
      <c r="N1779" s="103" t="e">
        <f>VLOOKUP($A1779,#REF!,15,FALSE)</f>
        <v>#REF!</v>
      </c>
      <c r="O1779" s="103" t="e">
        <f>VLOOKUP($A1779,#REF!,18,FALSE)</f>
        <v>#REF!</v>
      </c>
      <c r="P1779" s="93" t="e">
        <f>VLOOKUP($A1779,#REF!,41,FALSE)</f>
        <v>#REF!</v>
      </c>
      <c r="Q1779" s="115" t="e">
        <f>VLOOKUP(Revisión_Avance_Periodo!$L1779,#REF!,30,FALSE)</f>
        <v>#REF!</v>
      </c>
      <c r="R1779" s="116">
        <v>2019</v>
      </c>
      <c r="S1779" s="196">
        <v>43524</v>
      </c>
      <c r="T1779" s="124" t="s">
        <v>69</v>
      </c>
      <c r="U1779" s="440" t="e">
        <f>INDEX(#REF!,MATCH(Revisión_Avance_Periodo!$L1779,#REF!,0),MATCH(Revisión_Avance_Periodo!$T1779,#REF!,0))</f>
        <v>#REF!</v>
      </c>
      <c r="V1779" s="440" t="e">
        <f>INDEX(#REF!,MATCH(Revisión_Avance_Periodo!$L1779,#REF!,0),MATCH(Revisión_Avance_Periodo!$T1779,#REF!,0))</f>
        <v>#REF!</v>
      </c>
      <c r="W1779" s="118">
        <f t="shared" si="137"/>
        <v>0</v>
      </c>
      <c r="X1779" s="124" t="str">
        <f>VLOOKUP(W1779,Tabla_Estado_Meta_OAP_2019[#All],3,TRUE)</f>
        <v>Por Ejecutar</v>
      </c>
      <c r="Y1779" s="164" t="e">
        <f>SUBTOTAL(9,$U$206:$U1779)</f>
        <v>#REF!</v>
      </c>
      <c r="Z1779" s="158" t="e">
        <f>SUBTOTAL(9,$V$206:$V1779)</f>
        <v>#REF!</v>
      </c>
      <c r="AA1779" s="159">
        <f>IFERROR(+Revisión_Avance_Periodo!$Z1779/Revisión_Avance_Periodo!$Y1779,0)</f>
        <v>0</v>
      </c>
      <c r="AB1779" s="126"/>
      <c r="AC1779" s="127"/>
      <c r="AD1779" s="125"/>
      <c r="AE1779" s="125"/>
      <c r="AF1779" s="128"/>
      <c r="AG1779" s="129"/>
      <c r="AH1779" s="164" t="e">
        <f>SUBTOTAL(9,$U$1778:$U1779)</f>
        <v>#REF!</v>
      </c>
      <c r="AI1779" s="158" t="e">
        <f>SUBTOTAL(9,$V$1778:$V1779)</f>
        <v>#REF!</v>
      </c>
      <c r="AJ1779" s="159">
        <f>IFERROR(+Revisión_Avance_Periodo!$Z1779/Revisión_Avance_Periodo!$Y1779,0)</f>
        <v>0</v>
      </c>
      <c r="AK1779" s="126"/>
      <c r="AL1779" s="127"/>
      <c r="AM1779" s="125"/>
      <c r="AN1779" s="125"/>
      <c r="AO1779" s="128"/>
      <c r="AP1779" s="129"/>
    </row>
    <row r="1780" spans="1:42" x14ac:dyDescent="0.25">
      <c r="A1780" s="92">
        <v>151</v>
      </c>
      <c r="B1780" s="435" t="e">
        <f>CONCATENATE(Revisión_Avance_Periodo!$D1780,";",Revisión_Avance_Periodo!$F1780,";",Revisión_Avance_Periodo!$L1780)</f>
        <v>#REF!</v>
      </c>
      <c r="C1780" s="435" t="e">
        <f t="shared" si="134"/>
        <v>#REF!</v>
      </c>
      <c r="D1780" s="114" t="e">
        <f>VLOOKUP($A1780,#REF!,3,FALSE)</f>
        <v>#REF!</v>
      </c>
      <c r="E1780" s="436" t="e">
        <f>VLOOKUP($A1780,#REF!,4,FALSE)</f>
        <v>#REF!</v>
      </c>
      <c r="F1780" s="102" t="e">
        <f>VLOOKUP($A1780,#REF!,5,FALSE)</f>
        <v>#REF!</v>
      </c>
      <c r="G1780" s="93" t="e">
        <f>VLOOKUP($A1780,#REF!,8,FALSE)</f>
        <v>#REF!</v>
      </c>
      <c r="H1780" s="93" t="e">
        <f>VLOOKUP($A1780,#REF!,7,FALSE)</f>
        <v>#REF!</v>
      </c>
      <c r="I1780" s="438" t="e">
        <f>VLOOKUP($A1780,#REF!,10,FALSE)</f>
        <v>#REF!</v>
      </c>
      <c r="J1780" s="93" t="e">
        <f>VLOOKUP($A1780,#REF!,11,FALSE)</f>
        <v>#REF!</v>
      </c>
      <c r="K1780" s="114" t="e">
        <f>VLOOKUP($A1780,#REF!,12,FALSE)</f>
        <v>#REF!</v>
      </c>
      <c r="L1780" s="93" t="e">
        <f>VLOOKUP($A1780,#REF!,13,FALSE)</f>
        <v>#REF!</v>
      </c>
      <c r="M1780" s="438" t="e">
        <f>VLOOKUP($A1780,#REF!,14,FALSE)</f>
        <v>#REF!</v>
      </c>
      <c r="N1780" s="102" t="e">
        <f>VLOOKUP($A1780,#REF!,15,FALSE)</f>
        <v>#REF!</v>
      </c>
      <c r="O1780" s="102" t="e">
        <f>VLOOKUP($A1780,#REF!,18,FALSE)</f>
        <v>#REF!</v>
      </c>
      <c r="P1780" s="93" t="e">
        <f>VLOOKUP($A1780,#REF!,41,FALSE)</f>
        <v>#REF!</v>
      </c>
      <c r="Q1780" s="115" t="e">
        <f>VLOOKUP(Revisión_Avance_Periodo!$L1780,#REF!,30,FALSE)</f>
        <v>#REF!</v>
      </c>
      <c r="R1780" s="116">
        <v>2019</v>
      </c>
      <c r="S1780" s="196">
        <v>43554</v>
      </c>
      <c r="T1780" s="116" t="s">
        <v>70</v>
      </c>
      <c r="U1780" s="440" t="e">
        <f>INDEX(#REF!,MATCH(Revisión_Avance_Periodo!$L1780,#REF!,0),MATCH(Revisión_Avance_Periodo!$T1780,#REF!,0))</f>
        <v>#REF!</v>
      </c>
      <c r="V1780" s="440" t="e">
        <f>INDEX(#REF!,MATCH(Revisión_Avance_Periodo!$L1780,#REF!,0),MATCH(Revisión_Avance_Periodo!$T1780,#REF!,0))</f>
        <v>#REF!</v>
      </c>
      <c r="W1780" s="118">
        <f t="shared" si="137"/>
        <v>0</v>
      </c>
      <c r="X1780" s="116" t="str">
        <f>VLOOKUP(W1780,Tabla_Estado_Meta_OAP_2019[#All],3,TRUE)</f>
        <v>Por Ejecutar</v>
      </c>
      <c r="Y1780" s="164" t="e">
        <f>SUBTOTAL(9,$U$206:$U1780)</f>
        <v>#REF!</v>
      </c>
      <c r="Z1780" s="158" t="e">
        <f>SUBTOTAL(9,$V$206:$V1780)</f>
        <v>#REF!</v>
      </c>
      <c r="AA1780" s="159">
        <f>IFERROR(+Revisión_Avance_Periodo!$Z1780/Revisión_Avance_Periodo!$Y1780,0)</f>
        <v>0</v>
      </c>
      <c r="AB1780" s="126"/>
      <c r="AC1780" s="127"/>
      <c r="AD1780" s="125"/>
      <c r="AE1780" s="125"/>
      <c r="AF1780" s="128"/>
      <c r="AG1780" s="129"/>
      <c r="AH1780" s="164" t="e">
        <f>SUBTOTAL(9,$U$1778:$U1780)</f>
        <v>#REF!</v>
      </c>
      <c r="AI1780" s="158" t="e">
        <f>SUBTOTAL(9,$V$1778:$V1780)</f>
        <v>#REF!</v>
      </c>
      <c r="AJ1780" s="159">
        <f>IFERROR(+Revisión_Avance_Periodo!$Z1780/Revisión_Avance_Periodo!$Y1780,0)</f>
        <v>0</v>
      </c>
      <c r="AK1780" s="126"/>
      <c r="AL1780" s="127"/>
      <c r="AM1780" s="125"/>
      <c r="AN1780" s="125"/>
      <c r="AO1780" s="128"/>
      <c r="AP1780" s="129"/>
    </row>
    <row r="1781" spans="1:42" x14ac:dyDescent="0.25">
      <c r="A1781" s="97">
        <v>151</v>
      </c>
      <c r="B1781" s="435" t="e">
        <f>CONCATENATE(Revisión_Avance_Periodo!$D1781,";",Revisión_Avance_Periodo!$F1781,";",Revisión_Avance_Periodo!$L1781)</f>
        <v>#REF!</v>
      </c>
      <c r="C1781" s="435" t="e">
        <f t="shared" si="134"/>
        <v>#REF!</v>
      </c>
      <c r="D1781" s="123" t="e">
        <f>VLOOKUP($A1781,#REF!,3,FALSE)</f>
        <v>#REF!</v>
      </c>
      <c r="E1781" s="436" t="e">
        <f>VLOOKUP($A1781,#REF!,4,FALSE)</f>
        <v>#REF!</v>
      </c>
      <c r="F1781" s="103" t="e">
        <f>VLOOKUP($A1781,#REF!,5,FALSE)</f>
        <v>#REF!</v>
      </c>
      <c r="G1781" s="98" t="e">
        <f>VLOOKUP($A1781,#REF!,8,FALSE)</f>
        <v>#REF!</v>
      </c>
      <c r="H1781" s="93" t="e">
        <f>VLOOKUP($A1781,#REF!,7,FALSE)</f>
        <v>#REF!</v>
      </c>
      <c r="I1781" s="438" t="e">
        <f>VLOOKUP($A1781,#REF!,10,FALSE)</f>
        <v>#REF!</v>
      </c>
      <c r="J1781" s="98" t="e">
        <f>VLOOKUP($A1781,#REF!,11,FALSE)</f>
        <v>#REF!</v>
      </c>
      <c r="K1781" s="114" t="e">
        <f>VLOOKUP($A1781,#REF!,12,FALSE)</f>
        <v>#REF!</v>
      </c>
      <c r="L1781" s="98" t="e">
        <f>VLOOKUP($A1781,#REF!,13,FALSE)</f>
        <v>#REF!</v>
      </c>
      <c r="M1781" s="438" t="e">
        <f>VLOOKUP($A1781,#REF!,14,FALSE)</f>
        <v>#REF!</v>
      </c>
      <c r="N1781" s="103" t="e">
        <f>VLOOKUP($A1781,#REF!,15,FALSE)</f>
        <v>#REF!</v>
      </c>
      <c r="O1781" s="103" t="e">
        <f>VLOOKUP($A1781,#REF!,18,FALSE)</f>
        <v>#REF!</v>
      </c>
      <c r="P1781" s="93" t="e">
        <f>VLOOKUP($A1781,#REF!,41,FALSE)</f>
        <v>#REF!</v>
      </c>
      <c r="Q1781" s="115" t="e">
        <f>VLOOKUP(Revisión_Avance_Periodo!$L1781,#REF!,30,FALSE)</f>
        <v>#REF!</v>
      </c>
      <c r="R1781" s="116">
        <v>2019</v>
      </c>
      <c r="S1781" s="196">
        <v>43585</v>
      </c>
      <c r="T1781" s="124" t="s">
        <v>71</v>
      </c>
      <c r="U1781" s="440" t="e">
        <f>INDEX(#REF!,MATCH(Revisión_Avance_Periodo!$L1781,#REF!,0),MATCH(Revisión_Avance_Periodo!$T1781,#REF!,0))</f>
        <v>#REF!</v>
      </c>
      <c r="V1781" s="440" t="e">
        <f>INDEX(#REF!,MATCH(Revisión_Avance_Periodo!$L1781,#REF!,0),MATCH(Revisión_Avance_Periodo!$T1781,#REF!,0))</f>
        <v>#REF!</v>
      </c>
      <c r="W1781" s="118">
        <f t="shared" si="137"/>
        <v>0</v>
      </c>
      <c r="X1781" s="124" t="str">
        <f>VLOOKUP(W1781,Tabla_Estado_Meta_OAP_2019[#All],3,TRUE)</f>
        <v>Por Ejecutar</v>
      </c>
      <c r="Y1781" s="164" t="e">
        <f>SUBTOTAL(9,$U$206:$U1781)</f>
        <v>#REF!</v>
      </c>
      <c r="Z1781" s="158" t="e">
        <f>SUBTOTAL(9,$V$206:$V1781)</f>
        <v>#REF!</v>
      </c>
      <c r="AA1781" s="159">
        <f>IFERROR(+Revisión_Avance_Periodo!$Z1781/Revisión_Avance_Periodo!$Y1781,0)</f>
        <v>0</v>
      </c>
      <c r="AB1781" s="126"/>
      <c r="AC1781" s="127"/>
      <c r="AD1781" s="125"/>
      <c r="AE1781" s="125"/>
      <c r="AF1781" s="128"/>
      <c r="AG1781" s="129"/>
      <c r="AH1781" s="164" t="e">
        <f>SUBTOTAL(9,$U$1778:$U1781)</f>
        <v>#REF!</v>
      </c>
      <c r="AI1781" s="158" t="e">
        <f>SUBTOTAL(9,$V$1778:$V1781)</f>
        <v>#REF!</v>
      </c>
      <c r="AJ1781" s="159">
        <f>IFERROR(+Revisión_Avance_Periodo!$Z1781/Revisión_Avance_Periodo!$Y1781,0)</f>
        <v>0</v>
      </c>
      <c r="AK1781" s="126"/>
      <c r="AL1781" s="127"/>
      <c r="AM1781" s="125"/>
      <c r="AN1781" s="125"/>
      <c r="AO1781" s="128"/>
      <c r="AP1781" s="129"/>
    </row>
    <row r="1782" spans="1:42" x14ac:dyDescent="0.25">
      <c r="A1782" s="92">
        <v>151</v>
      </c>
      <c r="B1782" s="435" t="e">
        <f>CONCATENATE(Revisión_Avance_Periodo!$D1782,";",Revisión_Avance_Periodo!$F1782,";",Revisión_Avance_Periodo!$L1782)</f>
        <v>#REF!</v>
      </c>
      <c r="C1782" s="435" t="e">
        <f t="shared" si="134"/>
        <v>#REF!</v>
      </c>
      <c r="D1782" s="114" t="e">
        <f>VLOOKUP($A1782,#REF!,3,FALSE)</f>
        <v>#REF!</v>
      </c>
      <c r="E1782" s="436" t="e">
        <f>VLOOKUP($A1782,#REF!,4,FALSE)</f>
        <v>#REF!</v>
      </c>
      <c r="F1782" s="102" t="e">
        <f>VLOOKUP($A1782,#REF!,5,FALSE)</f>
        <v>#REF!</v>
      </c>
      <c r="G1782" s="93" t="e">
        <f>VLOOKUP($A1782,#REF!,8,FALSE)</f>
        <v>#REF!</v>
      </c>
      <c r="H1782" s="93" t="e">
        <f>VLOOKUP($A1782,#REF!,7,FALSE)</f>
        <v>#REF!</v>
      </c>
      <c r="I1782" s="438" t="e">
        <f>VLOOKUP($A1782,#REF!,10,FALSE)</f>
        <v>#REF!</v>
      </c>
      <c r="J1782" s="93" t="e">
        <f>VLOOKUP($A1782,#REF!,11,FALSE)</f>
        <v>#REF!</v>
      </c>
      <c r="K1782" s="114" t="e">
        <f>VLOOKUP($A1782,#REF!,12,FALSE)</f>
        <v>#REF!</v>
      </c>
      <c r="L1782" s="93" t="e">
        <f>VLOOKUP($A1782,#REF!,13,FALSE)</f>
        <v>#REF!</v>
      </c>
      <c r="M1782" s="438" t="e">
        <f>VLOOKUP($A1782,#REF!,14,FALSE)</f>
        <v>#REF!</v>
      </c>
      <c r="N1782" s="102" t="e">
        <f>VLOOKUP($A1782,#REF!,15,FALSE)</f>
        <v>#REF!</v>
      </c>
      <c r="O1782" s="102" t="e">
        <f>VLOOKUP($A1782,#REF!,18,FALSE)</f>
        <v>#REF!</v>
      </c>
      <c r="P1782" s="93" t="e">
        <f>VLOOKUP($A1782,#REF!,41,FALSE)</f>
        <v>#REF!</v>
      </c>
      <c r="Q1782" s="115" t="e">
        <f>VLOOKUP(Revisión_Avance_Periodo!$L1782,#REF!,30,FALSE)</f>
        <v>#REF!</v>
      </c>
      <c r="R1782" s="116">
        <v>2019</v>
      </c>
      <c r="S1782" s="196">
        <v>43615</v>
      </c>
      <c r="T1782" s="116" t="s">
        <v>72</v>
      </c>
      <c r="U1782" s="440" t="e">
        <f>INDEX(#REF!,MATCH(Revisión_Avance_Periodo!$L1782,#REF!,0),MATCH(Revisión_Avance_Periodo!$T1782,#REF!,0))</f>
        <v>#REF!</v>
      </c>
      <c r="V1782" s="440" t="e">
        <f>INDEX(#REF!,MATCH(Revisión_Avance_Periodo!$L1782,#REF!,0),MATCH(Revisión_Avance_Periodo!$T1782,#REF!,0))</f>
        <v>#REF!</v>
      </c>
      <c r="W1782" s="118">
        <f t="shared" si="137"/>
        <v>0</v>
      </c>
      <c r="X1782" s="116" t="str">
        <f>VLOOKUP(W1782,Tabla_Estado_Meta_OAP_2019[#All],3,TRUE)</f>
        <v>Por Ejecutar</v>
      </c>
      <c r="Y1782" s="164" t="e">
        <f>SUBTOTAL(9,$U$206:$U1782)</f>
        <v>#REF!</v>
      </c>
      <c r="Z1782" s="158" t="e">
        <f>SUBTOTAL(9,$V$206:$V1782)</f>
        <v>#REF!</v>
      </c>
      <c r="AA1782" s="159">
        <f>IFERROR(+Revisión_Avance_Periodo!$Z1782/Revisión_Avance_Periodo!$Y1782,0)</f>
        <v>0</v>
      </c>
      <c r="AB1782" s="126"/>
      <c r="AC1782" s="127"/>
      <c r="AD1782" s="125"/>
      <c r="AE1782" s="125"/>
      <c r="AF1782" s="128"/>
      <c r="AG1782" s="129"/>
      <c r="AH1782" s="164" t="e">
        <f>SUBTOTAL(9,$U$1778:$U1782)</f>
        <v>#REF!</v>
      </c>
      <c r="AI1782" s="158" t="e">
        <f>SUBTOTAL(9,$V$1778:$V1782)</f>
        <v>#REF!</v>
      </c>
      <c r="AJ1782" s="159">
        <f>IFERROR(+Revisión_Avance_Periodo!$Z1782/Revisión_Avance_Periodo!$Y1782,0)</f>
        <v>0</v>
      </c>
      <c r="AK1782" s="126"/>
      <c r="AL1782" s="127"/>
      <c r="AM1782" s="125"/>
      <c r="AN1782" s="125"/>
      <c r="AO1782" s="128"/>
      <c r="AP1782" s="129"/>
    </row>
    <row r="1783" spans="1:42" x14ac:dyDescent="0.25">
      <c r="A1783" s="97">
        <v>151</v>
      </c>
      <c r="B1783" s="435" t="e">
        <f>CONCATENATE(Revisión_Avance_Periodo!$D1783,";",Revisión_Avance_Periodo!$F1783,";",Revisión_Avance_Periodo!$L1783)</f>
        <v>#REF!</v>
      </c>
      <c r="C1783" s="435" t="e">
        <f t="shared" si="134"/>
        <v>#REF!</v>
      </c>
      <c r="D1783" s="123" t="e">
        <f>VLOOKUP($A1783,#REF!,3,FALSE)</f>
        <v>#REF!</v>
      </c>
      <c r="E1783" s="436" t="e">
        <f>VLOOKUP($A1783,#REF!,4,FALSE)</f>
        <v>#REF!</v>
      </c>
      <c r="F1783" s="103" t="e">
        <f>VLOOKUP($A1783,#REF!,5,FALSE)</f>
        <v>#REF!</v>
      </c>
      <c r="G1783" s="98" t="e">
        <f>VLOOKUP($A1783,#REF!,8,FALSE)</f>
        <v>#REF!</v>
      </c>
      <c r="H1783" s="93" t="e">
        <f>VLOOKUP($A1783,#REF!,7,FALSE)</f>
        <v>#REF!</v>
      </c>
      <c r="I1783" s="438" t="e">
        <f>VLOOKUP($A1783,#REF!,10,FALSE)</f>
        <v>#REF!</v>
      </c>
      <c r="J1783" s="98" t="e">
        <f>VLOOKUP($A1783,#REF!,11,FALSE)</f>
        <v>#REF!</v>
      </c>
      <c r="K1783" s="114" t="e">
        <f>VLOOKUP($A1783,#REF!,12,FALSE)</f>
        <v>#REF!</v>
      </c>
      <c r="L1783" s="98" t="e">
        <f>VLOOKUP($A1783,#REF!,13,FALSE)</f>
        <v>#REF!</v>
      </c>
      <c r="M1783" s="438" t="e">
        <f>VLOOKUP($A1783,#REF!,14,FALSE)</f>
        <v>#REF!</v>
      </c>
      <c r="N1783" s="103" t="e">
        <f>VLOOKUP($A1783,#REF!,15,FALSE)</f>
        <v>#REF!</v>
      </c>
      <c r="O1783" s="103" t="e">
        <f>VLOOKUP($A1783,#REF!,18,FALSE)</f>
        <v>#REF!</v>
      </c>
      <c r="P1783" s="93" t="e">
        <f>VLOOKUP($A1783,#REF!,41,FALSE)</f>
        <v>#REF!</v>
      </c>
      <c r="Q1783" s="115" t="e">
        <f>VLOOKUP(Revisión_Avance_Periodo!$L1783,#REF!,30,FALSE)</f>
        <v>#REF!</v>
      </c>
      <c r="R1783" s="116">
        <v>2019</v>
      </c>
      <c r="S1783" s="196">
        <v>43646</v>
      </c>
      <c r="T1783" s="124" t="s">
        <v>73</v>
      </c>
      <c r="U1783" s="440" t="e">
        <f>INDEX(#REF!,MATCH(Revisión_Avance_Periodo!$L1783,#REF!,0),MATCH(Revisión_Avance_Periodo!$T1783,#REF!,0))</f>
        <v>#REF!</v>
      </c>
      <c r="V1783" s="440" t="e">
        <f>INDEX(#REF!,MATCH(Revisión_Avance_Periodo!$L1783,#REF!,0),MATCH(Revisión_Avance_Periodo!$T1783,#REF!,0))</f>
        <v>#REF!</v>
      </c>
      <c r="W1783" s="130" t="e">
        <f>V1783/U1783</f>
        <v>#REF!</v>
      </c>
      <c r="X1783" s="124" t="e">
        <f>VLOOKUP(W1783,Tabla_Estado_Meta_OAP_2019[#All],3,TRUE)</f>
        <v>#REF!</v>
      </c>
      <c r="Y1783" s="164" t="e">
        <f>SUBTOTAL(9,$U$206:$U1783)</f>
        <v>#REF!</v>
      </c>
      <c r="Z1783" s="158" t="e">
        <f>SUBTOTAL(9,$V$206:$V1783)</f>
        <v>#REF!</v>
      </c>
      <c r="AA1783" s="159">
        <f>IFERROR(+Revisión_Avance_Periodo!$Z1783/Revisión_Avance_Periodo!$Y1783,0)</f>
        <v>0</v>
      </c>
      <c r="AB1783" s="126"/>
      <c r="AC1783" s="127"/>
      <c r="AD1783" s="125"/>
      <c r="AE1783" s="125"/>
      <c r="AF1783" s="128"/>
      <c r="AG1783" s="129"/>
      <c r="AH1783" s="164" t="e">
        <f>SUBTOTAL(9,$U$1778:$U1783)</f>
        <v>#REF!</v>
      </c>
      <c r="AI1783" s="158" t="e">
        <f>SUBTOTAL(9,$V$1778:$V1783)</f>
        <v>#REF!</v>
      </c>
      <c r="AJ1783" s="159">
        <f>IFERROR(+Revisión_Avance_Periodo!$Z1783/Revisión_Avance_Periodo!$Y1783,0)</f>
        <v>0</v>
      </c>
      <c r="AK1783" s="126"/>
      <c r="AL1783" s="127"/>
      <c r="AM1783" s="125"/>
      <c r="AN1783" s="125"/>
      <c r="AO1783" s="128"/>
      <c r="AP1783" s="129"/>
    </row>
    <row r="1784" spans="1:42" x14ac:dyDescent="0.25">
      <c r="A1784" s="92">
        <v>151</v>
      </c>
      <c r="B1784" s="435" t="e">
        <f>CONCATENATE(Revisión_Avance_Periodo!$D1784,";",Revisión_Avance_Periodo!$F1784,";",Revisión_Avance_Periodo!$L1784)</f>
        <v>#REF!</v>
      </c>
      <c r="C1784" s="435" t="e">
        <f t="shared" si="134"/>
        <v>#REF!</v>
      </c>
      <c r="D1784" s="114" t="e">
        <f>VLOOKUP($A1784,#REF!,3,FALSE)</f>
        <v>#REF!</v>
      </c>
      <c r="E1784" s="436" t="e">
        <f>VLOOKUP($A1784,#REF!,4,FALSE)</f>
        <v>#REF!</v>
      </c>
      <c r="F1784" s="102" t="e">
        <f>VLOOKUP($A1784,#REF!,5,FALSE)</f>
        <v>#REF!</v>
      </c>
      <c r="G1784" s="93" t="e">
        <f>VLOOKUP($A1784,#REF!,8,FALSE)</f>
        <v>#REF!</v>
      </c>
      <c r="H1784" s="93" t="e">
        <f>VLOOKUP($A1784,#REF!,7,FALSE)</f>
        <v>#REF!</v>
      </c>
      <c r="I1784" s="438" t="e">
        <f>VLOOKUP($A1784,#REF!,10,FALSE)</f>
        <v>#REF!</v>
      </c>
      <c r="J1784" s="93" t="e">
        <f>VLOOKUP($A1784,#REF!,11,FALSE)</f>
        <v>#REF!</v>
      </c>
      <c r="K1784" s="114" t="e">
        <f>VLOOKUP($A1784,#REF!,12,FALSE)</f>
        <v>#REF!</v>
      </c>
      <c r="L1784" s="93" t="e">
        <f>VLOOKUP($A1784,#REF!,13,FALSE)</f>
        <v>#REF!</v>
      </c>
      <c r="M1784" s="438" t="e">
        <f>VLOOKUP($A1784,#REF!,14,FALSE)</f>
        <v>#REF!</v>
      </c>
      <c r="N1784" s="102" t="e">
        <f>VLOOKUP($A1784,#REF!,15,FALSE)</f>
        <v>#REF!</v>
      </c>
      <c r="O1784" s="102" t="e">
        <f>VLOOKUP($A1784,#REF!,18,FALSE)</f>
        <v>#REF!</v>
      </c>
      <c r="P1784" s="93" t="e">
        <f>VLOOKUP($A1784,#REF!,41,FALSE)</f>
        <v>#REF!</v>
      </c>
      <c r="Q1784" s="115" t="e">
        <f>VLOOKUP(Revisión_Avance_Periodo!$L1784,#REF!,30,FALSE)</f>
        <v>#REF!</v>
      </c>
      <c r="R1784" s="116">
        <v>2019</v>
      </c>
      <c r="S1784" s="196">
        <v>43676</v>
      </c>
      <c r="T1784" s="116" t="s">
        <v>74</v>
      </c>
      <c r="U1784" s="440" t="e">
        <f>INDEX(#REF!,MATCH(Revisión_Avance_Periodo!$L1784,#REF!,0),MATCH(Revisión_Avance_Periodo!$T1784,#REF!,0))</f>
        <v>#REF!</v>
      </c>
      <c r="V1784" s="440" t="e">
        <f>INDEX(#REF!,MATCH(Revisión_Avance_Periodo!$L1784,#REF!,0),MATCH(Revisión_Avance_Periodo!$T1784,#REF!,0))</f>
        <v>#REF!</v>
      </c>
      <c r="W1784" s="130" t="e">
        <f>V1784/U1784</f>
        <v>#REF!</v>
      </c>
      <c r="X1784" s="116" t="e">
        <f>VLOOKUP(W1784,Tabla_Estado_Meta_OAP_2019[#All],3,TRUE)</f>
        <v>#REF!</v>
      </c>
      <c r="Y1784" s="164" t="e">
        <f>SUBTOTAL(9,$U$206:$U1784)</f>
        <v>#REF!</v>
      </c>
      <c r="Z1784" s="158" t="e">
        <f>SUBTOTAL(9,$V$206:$V1784)</f>
        <v>#REF!</v>
      </c>
      <c r="AA1784" s="159">
        <f>IFERROR(+Revisión_Avance_Periodo!$Z1784/Revisión_Avance_Periodo!$Y1784,0)</f>
        <v>0</v>
      </c>
      <c r="AB1784" s="126"/>
      <c r="AC1784" s="127"/>
      <c r="AD1784" s="125"/>
      <c r="AE1784" s="125"/>
      <c r="AF1784" s="128"/>
      <c r="AG1784" s="129"/>
      <c r="AH1784" s="164" t="e">
        <f>SUBTOTAL(9,$U$1778:$U1784)</f>
        <v>#REF!</v>
      </c>
      <c r="AI1784" s="158" t="e">
        <f>SUBTOTAL(9,$V$1778:$V1784)</f>
        <v>#REF!</v>
      </c>
      <c r="AJ1784" s="159">
        <f>IFERROR(+Revisión_Avance_Periodo!$Z1784/Revisión_Avance_Periodo!$Y1784,0)</f>
        <v>0</v>
      </c>
      <c r="AK1784" s="126"/>
      <c r="AL1784" s="127"/>
      <c r="AM1784" s="125"/>
      <c r="AN1784" s="125"/>
      <c r="AO1784" s="128"/>
      <c r="AP1784" s="129"/>
    </row>
    <row r="1785" spans="1:42" x14ac:dyDescent="0.25">
      <c r="A1785" s="97">
        <v>151</v>
      </c>
      <c r="B1785" s="435" t="e">
        <f>CONCATENATE(Revisión_Avance_Periodo!$D1785,";",Revisión_Avance_Periodo!$F1785,";",Revisión_Avance_Periodo!$L1785)</f>
        <v>#REF!</v>
      </c>
      <c r="C1785" s="435" t="e">
        <f t="shared" si="134"/>
        <v>#REF!</v>
      </c>
      <c r="D1785" s="123" t="e">
        <f>VLOOKUP($A1785,#REF!,3,FALSE)</f>
        <v>#REF!</v>
      </c>
      <c r="E1785" s="436" t="e">
        <f>VLOOKUP($A1785,#REF!,4,FALSE)</f>
        <v>#REF!</v>
      </c>
      <c r="F1785" s="103" t="e">
        <f>VLOOKUP($A1785,#REF!,5,FALSE)</f>
        <v>#REF!</v>
      </c>
      <c r="G1785" s="98" t="e">
        <f>VLOOKUP($A1785,#REF!,8,FALSE)</f>
        <v>#REF!</v>
      </c>
      <c r="H1785" s="93" t="e">
        <f>VLOOKUP($A1785,#REF!,7,FALSE)</f>
        <v>#REF!</v>
      </c>
      <c r="I1785" s="438" t="e">
        <f>VLOOKUP($A1785,#REF!,10,FALSE)</f>
        <v>#REF!</v>
      </c>
      <c r="J1785" s="98" t="e">
        <f>VLOOKUP($A1785,#REF!,11,FALSE)</f>
        <v>#REF!</v>
      </c>
      <c r="K1785" s="114" t="e">
        <f>VLOOKUP($A1785,#REF!,12,FALSE)</f>
        <v>#REF!</v>
      </c>
      <c r="L1785" s="98" t="e">
        <f>VLOOKUP($A1785,#REF!,13,FALSE)</f>
        <v>#REF!</v>
      </c>
      <c r="M1785" s="438" t="e">
        <f>VLOOKUP($A1785,#REF!,14,FALSE)</f>
        <v>#REF!</v>
      </c>
      <c r="N1785" s="103" t="e">
        <f>VLOOKUP($A1785,#REF!,15,FALSE)</f>
        <v>#REF!</v>
      </c>
      <c r="O1785" s="103" t="e">
        <f>VLOOKUP($A1785,#REF!,18,FALSE)</f>
        <v>#REF!</v>
      </c>
      <c r="P1785" s="93" t="e">
        <f>VLOOKUP($A1785,#REF!,41,FALSE)</f>
        <v>#REF!</v>
      </c>
      <c r="Q1785" s="115" t="e">
        <f>VLOOKUP(Revisión_Avance_Periodo!$L1785,#REF!,30,FALSE)</f>
        <v>#REF!</v>
      </c>
      <c r="R1785" s="116">
        <v>2019</v>
      </c>
      <c r="S1785" s="196">
        <v>43707</v>
      </c>
      <c r="T1785" s="124" t="s">
        <v>75</v>
      </c>
      <c r="U1785" s="440" t="e">
        <f>INDEX(#REF!,MATCH(Revisión_Avance_Periodo!$L1785,#REF!,0),MATCH(Revisión_Avance_Periodo!$T1785,#REF!,0))</f>
        <v>#REF!</v>
      </c>
      <c r="V1785" s="440" t="e">
        <f>INDEX(#REF!,MATCH(Revisión_Avance_Periodo!$L1785,#REF!,0),MATCH(Revisión_Avance_Periodo!$T1785,#REF!,0))</f>
        <v>#REF!</v>
      </c>
      <c r="W1785" s="130" t="e">
        <f>V1785/U1785</f>
        <v>#REF!</v>
      </c>
      <c r="X1785" s="124" t="e">
        <f>VLOOKUP(W1785,Tabla_Estado_Meta_OAP_2019[#All],3,TRUE)</f>
        <v>#REF!</v>
      </c>
      <c r="Y1785" s="164" t="e">
        <f>SUBTOTAL(9,$U$206:$U1785)</f>
        <v>#REF!</v>
      </c>
      <c r="Z1785" s="158" t="e">
        <f>SUBTOTAL(9,$V$206:$V1785)</f>
        <v>#REF!</v>
      </c>
      <c r="AA1785" s="159">
        <f>IFERROR(+Revisión_Avance_Periodo!$Z1785/Revisión_Avance_Periodo!$Y1785,0)</f>
        <v>0</v>
      </c>
      <c r="AB1785" s="126"/>
      <c r="AC1785" s="127"/>
      <c r="AD1785" s="125"/>
      <c r="AE1785" s="125"/>
      <c r="AF1785" s="128"/>
      <c r="AG1785" s="129"/>
      <c r="AH1785" s="164" t="e">
        <f>SUBTOTAL(9,$U$1778:$U1785)</f>
        <v>#REF!</v>
      </c>
      <c r="AI1785" s="158" t="e">
        <f>SUBTOTAL(9,$V$1778:$V1785)</f>
        <v>#REF!</v>
      </c>
      <c r="AJ1785" s="159">
        <f>IFERROR(+Revisión_Avance_Periodo!$Z1785/Revisión_Avance_Periodo!$Y1785,0)</f>
        <v>0</v>
      </c>
      <c r="AK1785" s="126"/>
      <c r="AL1785" s="127"/>
      <c r="AM1785" s="125"/>
      <c r="AN1785" s="125"/>
      <c r="AO1785" s="128"/>
      <c r="AP1785" s="129"/>
    </row>
    <row r="1786" spans="1:42" x14ac:dyDescent="0.25">
      <c r="A1786" s="92">
        <v>151</v>
      </c>
      <c r="B1786" s="435" t="e">
        <f>CONCATENATE(Revisión_Avance_Periodo!$D1786,";",Revisión_Avance_Periodo!$F1786,";",Revisión_Avance_Periodo!$L1786)</f>
        <v>#REF!</v>
      </c>
      <c r="C1786" s="435" t="e">
        <f t="shared" si="134"/>
        <v>#REF!</v>
      </c>
      <c r="D1786" s="114" t="e">
        <f>VLOOKUP($A1786,#REF!,3,FALSE)</f>
        <v>#REF!</v>
      </c>
      <c r="E1786" s="436" t="e">
        <f>VLOOKUP($A1786,#REF!,4,FALSE)</f>
        <v>#REF!</v>
      </c>
      <c r="F1786" s="102" t="e">
        <f>VLOOKUP($A1786,#REF!,5,FALSE)</f>
        <v>#REF!</v>
      </c>
      <c r="G1786" s="93" t="e">
        <f>VLOOKUP($A1786,#REF!,8,FALSE)</f>
        <v>#REF!</v>
      </c>
      <c r="H1786" s="93" t="e">
        <f>VLOOKUP($A1786,#REF!,7,FALSE)</f>
        <v>#REF!</v>
      </c>
      <c r="I1786" s="438" t="e">
        <f>VLOOKUP($A1786,#REF!,10,FALSE)</f>
        <v>#REF!</v>
      </c>
      <c r="J1786" s="93" t="e">
        <f>VLOOKUP($A1786,#REF!,11,FALSE)</f>
        <v>#REF!</v>
      </c>
      <c r="K1786" s="114" t="e">
        <f>VLOOKUP($A1786,#REF!,12,FALSE)</f>
        <v>#REF!</v>
      </c>
      <c r="L1786" s="93" t="e">
        <f>VLOOKUP($A1786,#REF!,13,FALSE)</f>
        <v>#REF!</v>
      </c>
      <c r="M1786" s="438" t="e">
        <f>VLOOKUP($A1786,#REF!,14,FALSE)</f>
        <v>#REF!</v>
      </c>
      <c r="N1786" s="102" t="e">
        <f>VLOOKUP($A1786,#REF!,15,FALSE)</f>
        <v>#REF!</v>
      </c>
      <c r="O1786" s="102" t="e">
        <f>VLOOKUP($A1786,#REF!,18,FALSE)</f>
        <v>#REF!</v>
      </c>
      <c r="P1786" s="93" t="e">
        <f>VLOOKUP($A1786,#REF!,41,FALSE)</f>
        <v>#REF!</v>
      </c>
      <c r="Q1786" s="115" t="e">
        <f>VLOOKUP(Revisión_Avance_Periodo!$L1786,#REF!,30,FALSE)</f>
        <v>#REF!</v>
      </c>
      <c r="R1786" s="116">
        <v>2019</v>
      </c>
      <c r="S1786" s="196">
        <v>43738</v>
      </c>
      <c r="T1786" s="116" t="s">
        <v>76</v>
      </c>
      <c r="U1786" s="440" t="e">
        <f>INDEX(#REF!,MATCH(Revisión_Avance_Periodo!$L1786,#REF!,0),MATCH(Revisión_Avance_Periodo!$T1786,#REF!,0))</f>
        <v>#REF!</v>
      </c>
      <c r="V1786" s="440" t="e">
        <f>INDEX(#REF!,MATCH(Revisión_Avance_Periodo!$L1786,#REF!,0),MATCH(Revisión_Avance_Periodo!$T1786,#REF!,0))</f>
        <v>#REF!</v>
      </c>
      <c r="W1786" s="130" t="e">
        <f>V1786/U1786</f>
        <v>#REF!</v>
      </c>
      <c r="X1786" s="116" t="e">
        <f>VLOOKUP(W1786,Tabla_Estado_Meta_OAP_2019[#All],3,TRUE)</f>
        <v>#REF!</v>
      </c>
      <c r="Y1786" s="164" t="e">
        <f>SUBTOTAL(9,$U$206:$U1786)</f>
        <v>#REF!</v>
      </c>
      <c r="Z1786" s="158" t="e">
        <f>SUBTOTAL(9,$V$206:$V1786)</f>
        <v>#REF!</v>
      </c>
      <c r="AA1786" s="159">
        <f>IFERROR(+Revisión_Avance_Periodo!$Z1786/Revisión_Avance_Periodo!$Y1786,0)</f>
        <v>0</v>
      </c>
      <c r="AB1786" s="126"/>
      <c r="AC1786" s="127"/>
      <c r="AD1786" s="125"/>
      <c r="AE1786" s="125"/>
      <c r="AF1786" s="128"/>
      <c r="AG1786" s="129"/>
      <c r="AH1786" s="164" t="e">
        <f>SUBTOTAL(9,$U$1778:$U1786)</f>
        <v>#REF!</v>
      </c>
      <c r="AI1786" s="158" t="e">
        <f>SUBTOTAL(9,$V$1778:$V1786)</f>
        <v>#REF!</v>
      </c>
      <c r="AJ1786" s="159">
        <f>IFERROR(+Revisión_Avance_Periodo!$Z1786/Revisión_Avance_Periodo!$Y1786,0)</f>
        <v>0</v>
      </c>
      <c r="AK1786" s="126"/>
      <c r="AL1786" s="127"/>
      <c r="AM1786" s="125"/>
      <c r="AN1786" s="125"/>
      <c r="AO1786" s="128"/>
      <c r="AP1786" s="129"/>
    </row>
    <row r="1787" spans="1:42" x14ac:dyDescent="0.25">
      <c r="A1787" s="97">
        <v>151</v>
      </c>
      <c r="B1787" s="435" t="e">
        <f>CONCATENATE(Revisión_Avance_Periodo!$D1787,";",Revisión_Avance_Periodo!$F1787,";",Revisión_Avance_Periodo!$L1787)</f>
        <v>#REF!</v>
      </c>
      <c r="C1787" s="435" t="e">
        <f t="shared" si="134"/>
        <v>#REF!</v>
      </c>
      <c r="D1787" s="123" t="e">
        <f>VLOOKUP($A1787,#REF!,3,FALSE)</f>
        <v>#REF!</v>
      </c>
      <c r="E1787" s="436" t="e">
        <f>VLOOKUP($A1787,#REF!,4,FALSE)</f>
        <v>#REF!</v>
      </c>
      <c r="F1787" s="103" t="e">
        <f>VLOOKUP($A1787,#REF!,5,FALSE)</f>
        <v>#REF!</v>
      </c>
      <c r="G1787" s="98" t="e">
        <f>VLOOKUP($A1787,#REF!,8,FALSE)</f>
        <v>#REF!</v>
      </c>
      <c r="H1787" s="93" t="e">
        <f>VLOOKUP($A1787,#REF!,7,FALSE)</f>
        <v>#REF!</v>
      </c>
      <c r="I1787" s="438" t="e">
        <f>VLOOKUP($A1787,#REF!,10,FALSE)</f>
        <v>#REF!</v>
      </c>
      <c r="J1787" s="98" t="e">
        <f>VLOOKUP($A1787,#REF!,11,FALSE)</f>
        <v>#REF!</v>
      </c>
      <c r="K1787" s="114" t="e">
        <f>VLOOKUP($A1787,#REF!,12,FALSE)</f>
        <v>#REF!</v>
      </c>
      <c r="L1787" s="98" t="e">
        <f>VLOOKUP($A1787,#REF!,13,FALSE)</f>
        <v>#REF!</v>
      </c>
      <c r="M1787" s="438" t="e">
        <f>VLOOKUP($A1787,#REF!,14,FALSE)</f>
        <v>#REF!</v>
      </c>
      <c r="N1787" s="103" t="e">
        <f>VLOOKUP($A1787,#REF!,15,FALSE)</f>
        <v>#REF!</v>
      </c>
      <c r="O1787" s="103" t="e">
        <f>VLOOKUP($A1787,#REF!,18,FALSE)</f>
        <v>#REF!</v>
      </c>
      <c r="P1787" s="93" t="e">
        <f>VLOOKUP($A1787,#REF!,41,FALSE)</f>
        <v>#REF!</v>
      </c>
      <c r="Q1787" s="115" t="e">
        <f>VLOOKUP(Revisión_Avance_Periodo!$L1787,#REF!,30,FALSE)</f>
        <v>#REF!</v>
      </c>
      <c r="R1787" s="116">
        <v>2019</v>
      </c>
      <c r="S1787" s="196">
        <v>43768</v>
      </c>
      <c r="T1787" s="124" t="s">
        <v>77</v>
      </c>
      <c r="U1787" s="440" t="e">
        <f>INDEX(#REF!,MATCH(Revisión_Avance_Periodo!$L1787,#REF!,0),MATCH(Revisión_Avance_Periodo!$T1787,#REF!,0))</f>
        <v>#REF!</v>
      </c>
      <c r="V1787" s="440" t="e">
        <f>INDEX(#REF!,MATCH(Revisión_Avance_Periodo!$L1787,#REF!,0),MATCH(Revisión_Avance_Periodo!$T1787,#REF!,0))</f>
        <v>#REF!</v>
      </c>
      <c r="W1787" s="130" t="e">
        <f>V1787/U1787</f>
        <v>#REF!</v>
      </c>
      <c r="X1787" s="124" t="e">
        <f>VLOOKUP(W1787,Tabla_Estado_Meta_OAP_2019[#All],3,TRUE)</f>
        <v>#REF!</v>
      </c>
      <c r="Y1787" s="164" t="e">
        <f>SUBTOTAL(9,$U$206:$U1787)</f>
        <v>#REF!</v>
      </c>
      <c r="Z1787" s="158" t="e">
        <f>SUBTOTAL(9,$V$206:$V1787)</f>
        <v>#REF!</v>
      </c>
      <c r="AA1787" s="159">
        <f>IFERROR(+Revisión_Avance_Periodo!$Z1787/Revisión_Avance_Periodo!$Y1787,0)</f>
        <v>0</v>
      </c>
      <c r="AB1787" s="126"/>
      <c r="AC1787" s="127"/>
      <c r="AD1787" s="125"/>
      <c r="AE1787" s="125"/>
      <c r="AF1787" s="128"/>
      <c r="AG1787" s="129"/>
      <c r="AH1787" s="164" t="e">
        <f>SUBTOTAL(9,$U$1778:$U1787)</f>
        <v>#REF!</v>
      </c>
      <c r="AI1787" s="158" t="e">
        <f>SUBTOTAL(9,$V$1778:$V1787)</f>
        <v>#REF!</v>
      </c>
      <c r="AJ1787" s="159">
        <f>IFERROR(+Revisión_Avance_Periodo!$Z1787/Revisión_Avance_Periodo!$Y1787,0)</f>
        <v>0</v>
      </c>
      <c r="AK1787" s="126"/>
      <c r="AL1787" s="127"/>
      <c r="AM1787" s="125"/>
      <c r="AN1787" s="125"/>
      <c r="AO1787" s="128"/>
      <c r="AP1787" s="129"/>
    </row>
    <row r="1788" spans="1:42" x14ac:dyDescent="0.25">
      <c r="A1788" s="92">
        <v>151</v>
      </c>
      <c r="B1788" s="435" t="e">
        <f>CONCATENATE(Revisión_Avance_Periodo!$D1788,";",Revisión_Avance_Periodo!$F1788,";",Revisión_Avance_Periodo!$L1788)</f>
        <v>#REF!</v>
      </c>
      <c r="C1788" s="435" t="e">
        <f t="shared" si="134"/>
        <v>#REF!</v>
      </c>
      <c r="D1788" s="114" t="e">
        <f>VLOOKUP($A1788,#REF!,3,FALSE)</f>
        <v>#REF!</v>
      </c>
      <c r="E1788" s="436" t="e">
        <f>VLOOKUP($A1788,#REF!,4,FALSE)</f>
        <v>#REF!</v>
      </c>
      <c r="F1788" s="102" t="e">
        <f>VLOOKUP($A1788,#REF!,5,FALSE)</f>
        <v>#REF!</v>
      </c>
      <c r="G1788" s="93" t="e">
        <f>VLOOKUP($A1788,#REF!,8,FALSE)</f>
        <v>#REF!</v>
      </c>
      <c r="H1788" s="93" t="e">
        <f>VLOOKUP($A1788,#REF!,7,FALSE)</f>
        <v>#REF!</v>
      </c>
      <c r="I1788" s="438" t="e">
        <f>VLOOKUP($A1788,#REF!,10,FALSE)</f>
        <v>#REF!</v>
      </c>
      <c r="J1788" s="93" t="e">
        <f>VLOOKUP($A1788,#REF!,11,FALSE)</f>
        <v>#REF!</v>
      </c>
      <c r="K1788" s="114" t="e">
        <f>VLOOKUP($A1788,#REF!,12,FALSE)</f>
        <v>#REF!</v>
      </c>
      <c r="L1788" s="93" t="e">
        <f>VLOOKUP($A1788,#REF!,13,FALSE)</f>
        <v>#REF!</v>
      </c>
      <c r="M1788" s="438" t="e">
        <f>VLOOKUP($A1788,#REF!,14,FALSE)</f>
        <v>#REF!</v>
      </c>
      <c r="N1788" s="102" t="e">
        <f>VLOOKUP($A1788,#REF!,15,FALSE)</f>
        <v>#REF!</v>
      </c>
      <c r="O1788" s="102" t="e">
        <f>VLOOKUP($A1788,#REF!,18,FALSE)</f>
        <v>#REF!</v>
      </c>
      <c r="P1788" s="93" t="e">
        <f>VLOOKUP($A1788,#REF!,41,FALSE)</f>
        <v>#REF!</v>
      </c>
      <c r="Q1788" s="115" t="e">
        <f>VLOOKUP(Revisión_Avance_Periodo!$L1788,#REF!,30,FALSE)</f>
        <v>#REF!</v>
      </c>
      <c r="R1788" s="116">
        <v>2019</v>
      </c>
      <c r="S1788" s="196">
        <v>43799</v>
      </c>
      <c r="T1788" s="116" t="s">
        <v>78</v>
      </c>
      <c r="U1788" s="440" t="e">
        <f>INDEX(#REF!,MATCH(Revisión_Avance_Periodo!$L1788,#REF!,0),MATCH(Revisión_Avance_Periodo!$T1788,#REF!,0))</f>
        <v>#REF!</v>
      </c>
      <c r="V1788" s="440" t="e">
        <f>INDEX(#REF!,MATCH(Revisión_Avance_Periodo!$L1788,#REF!,0),MATCH(Revisión_Avance_Periodo!$T1788,#REF!,0))</f>
        <v>#REF!</v>
      </c>
      <c r="W1788" s="118">
        <f t="shared" ref="W1788:W1795" si="138">IFERROR((V1788/U1788),0)</f>
        <v>0</v>
      </c>
      <c r="X1788" s="116" t="str">
        <f>VLOOKUP(W1788,Tabla_Estado_Meta_OAP_2019[#All],3,TRUE)</f>
        <v>Por Ejecutar</v>
      </c>
      <c r="Y1788" s="164" t="e">
        <f>SUBTOTAL(9,$U$206:$U1788)</f>
        <v>#REF!</v>
      </c>
      <c r="Z1788" s="158" t="e">
        <f>SUBTOTAL(9,$V$206:$V1788)</f>
        <v>#REF!</v>
      </c>
      <c r="AA1788" s="159">
        <f>IFERROR(+Revisión_Avance_Periodo!$Z1788/Revisión_Avance_Periodo!$Y1788,0)</f>
        <v>0</v>
      </c>
      <c r="AB1788" s="126"/>
      <c r="AC1788" s="127"/>
      <c r="AD1788" s="125"/>
      <c r="AE1788" s="125"/>
      <c r="AF1788" s="128"/>
      <c r="AG1788" s="129"/>
      <c r="AH1788" s="164" t="e">
        <f>SUBTOTAL(9,$U$1778:$U1788)</f>
        <v>#REF!</v>
      </c>
      <c r="AI1788" s="158" t="e">
        <f>SUBTOTAL(9,$V$1778:$V1788)</f>
        <v>#REF!</v>
      </c>
      <c r="AJ1788" s="159">
        <f>IFERROR(+Revisión_Avance_Periodo!$Z1788/Revisión_Avance_Periodo!$Y1788,0)</f>
        <v>0</v>
      </c>
      <c r="AK1788" s="126"/>
      <c r="AL1788" s="127"/>
      <c r="AM1788" s="125"/>
      <c r="AN1788" s="125"/>
      <c r="AO1788" s="128"/>
      <c r="AP1788" s="129"/>
    </row>
    <row r="1789" spans="1:42" ht="15.75" thickBot="1" x14ac:dyDescent="0.3">
      <c r="A1789" s="97">
        <v>151</v>
      </c>
      <c r="B1789" s="435" t="e">
        <f>CONCATENATE(Revisión_Avance_Periodo!$D1789,";",Revisión_Avance_Periodo!$F1789,";",Revisión_Avance_Periodo!$L1789)</f>
        <v>#REF!</v>
      </c>
      <c r="C1789" s="435" t="e">
        <f t="shared" si="134"/>
        <v>#REF!</v>
      </c>
      <c r="D1789" s="123" t="e">
        <f>VLOOKUP($A1789,#REF!,3,FALSE)</f>
        <v>#REF!</v>
      </c>
      <c r="E1789" s="436" t="e">
        <f>VLOOKUP($A1789,#REF!,4,FALSE)</f>
        <v>#REF!</v>
      </c>
      <c r="F1789" s="103" t="e">
        <f>VLOOKUP($A1789,#REF!,5,FALSE)</f>
        <v>#REF!</v>
      </c>
      <c r="G1789" s="98" t="e">
        <f>VLOOKUP($A1789,#REF!,8,FALSE)</f>
        <v>#REF!</v>
      </c>
      <c r="H1789" s="93" t="e">
        <f>VLOOKUP($A1789,#REF!,7,FALSE)</f>
        <v>#REF!</v>
      </c>
      <c r="I1789" s="438" t="e">
        <f>VLOOKUP($A1789,#REF!,10,FALSE)</f>
        <v>#REF!</v>
      </c>
      <c r="J1789" s="98" t="e">
        <f>VLOOKUP($A1789,#REF!,11,FALSE)</f>
        <v>#REF!</v>
      </c>
      <c r="K1789" s="114" t="e">
        <f>VLOOKUP($A1789,#REF!,12,FALSE)</f>
        <v>#REF!</v>
      </c>
      <c r="L1789" s="98" t="e">
        <f>VLOOKUP($A1789,#REF!,13,FALSE)</f>
        <v>#REF!</v>
      </c>
      <c r="M1789" s="438" t="e">
        <f>VLOOKUP($A1789,#REF!,14,FALSE)</f>
        <v>#REF!</v>
      </c>
      <c r="N1789" s="103" t="e">
        <f>VLOOKUP($A1789,#REF!,15,FALSE)</f>
        <v>#REF!</v>
      </c>
      <c r="O1789" s="103" t="e">
        <f>VLOOKUP($A1789,#REF!,18,FALSE)</f>
        <v>#REF!</v>
      </c>
      <c r="P1789" s="93" t="e">
        <f>VLOOKUP($A1789,#REF!,41,FALSE)</f>
        <v>#REF!</v>
      </c>
      <c r="Q1789" s="115" t="e">
        <f>VLOOKUP(Revisión_Avance_Periodo!$L1789,#REF!,30,FALSE)</f>
        <v>#REF!</v>
      </c>
      <c r="R1789" s="116">
        <v>2019</v>
      </c>
      <c r="S1789" s="196">
        <v>43829</v>
      </c>
      <c r="T1789" s="124" t="s">
        <v>79</v>
      </c>
      <c r="U1789" s="440" t="e">
        <f>INDEX(#REF!,MATCH(Revisión_Avance_Periodo!$L1789,#REF!,0),MATCH(Revisión_Avance_Periodo!$T1789,#REF!,0))</f>
        <v>#REF!</v>
      </c>
      <c r="V1789" s="440" t="e">
        <f>INDEX(#REF!,MATCH(Revisión_Avance_Periodo!$L1789,#REF!,0),MATCH(Revisión_Avance_Periodo!$T1789,#REF!,0))</f>
        <v>#REF!</v>
      </c>
      <c r="W1789" s="118">
        <f t="shared" si="138"/>
        <v>0</v>
      </c>
      <c r="X1789" s="124" t="str">
        <f>VLOOKUP(W1789,Tabla_Estado_Meta_OAP_2019[#All],3,TRUE)</f>
        <v>Por Ejecutar</v>
      </c>
      <c r="Y1789" s="164" t="e">
        <f>SUBTOTAL(9,$U$206:$U1789)</f>
        <v>#REF!</v>
      </c>
      <c r="Z1789" s="158" t="e">
        <f>SUBTOTAL(9,$V$206:$V1789)</f>
        <v>#REF!</v>
      </c>
      <c r="AA1789" s="159">
        <f>IFERROR(+Revisión_Avance_Periodo!$Z1789/Revisión_Avance_Periodo!$Y1789,0)</f>
        <v>0</v>
      </c>
      <c r="AB1789" s="126"/>
      <c r="AC1789" s="127"/>
      <c r="AD1789" s="125"/>
      <c r="AE1789" s="125"/>
      <c r="AF1789" s="128"/>
      <c r="AG1789" s="129"/>
      <c r="AH1789" s="164" t="e">
        <f>SUBTOTAL(9,$U$1778:$U1789)</f>
        <v>#REF!</v>
      </c>
      <c r="AI1789" s="158" t="e">
        <f>SUBTOTAL(9,$V$1778:$V1789)</f>
        <v>#REF!</v>
      </c>
      <c r="AJ1789" s="159">
        <f>IFERROR(+Revisión_Avance_Periodo!$Z1789/Revisión_Avance_Periodo!$Y1789,0)</f>
        <v>0</v>
      </c>
      <c r="AK1789" s="126"/>
      <c r="AL1789" s="127"/>
      <c r="AM1789" s="125"/>
      <c r="AN1789" s="125"/>
      <c r="AO1789" s="128"/>
      <c r="AP1789" s="129"/>
    </row>
    <row r="1790" spans="1:42" x14ac:dyDescent="0.25">
      <c r="A1790" s="92">
        <v>152</v>
      </c>
      <c r="B1790" s="435" t="e">
        <f>CONCATENATE(Revisión_Avance_Periodo!$D1790,";",Revisión_Avance_Periodo!$F1790,";",Revisión_Avance_Periodo!$L1790)</f>
        <v>#REF!</v>
      </c>
      <c r="C1790" s="435" t="e">
        <f t="shared" si="134"/>
        <v>#REF!</v>
      </c>
      <c r="D1790" s="114" t="e">
        <f>VLOOKUP($A1790,#REF!,3,FALSE)</f>
        <v>#REF!</v>
      </c>
      <c r="E1790" s="436" t="e">
        <f>VLOOKUP($A1790,#REF!,4,FALSE)</f>
        <v>#REF!</v>
      </c>
      <c r="F1790" s="102" t="e">
        <f>VLOOKUP($A1790,#REF!,5,FALSE)</f>
        <v>#REF!</v>
      </c>
      <c r="G1790" s="93" t="e">
        <f>VLOOKUP($A1790,#REF!,8,FALSE)</f>
        <v>#REF!</v>
      </c>
      <c r="H1790" s="93" t="e">
        <f>VLOOKUP($A1790,#REF!,7,FALSE)</f>
        <v>#REF!</v>
      </c>
      <c r="I1790" s="438" t="e">
        <f>VLOOKUP($A1790,#REF!,10,FALSE)</f>
        <v>#REF!</v>
      </c>
      <c r="J1790" s="93" t="e">
        <f>VLOOKUP($A1790,#REF!,11,FALSE)</f>
        <v>#REF!</v>
      </c>
      <c r="K1790" s="114" t="e">
        <f>VLOOKUP($A1790,#REF!,12,FALSE)</f>
        <v>#REF!</v>
      </c>
      <c r="L1790" s="93" t="e">
        <f>VLOOKUP($A1790,#REF!,13,FALSE)</f>
        <v>#REF!</v>
      </c>
      <c r="M1790" s="438" t="e">
        <f>VLOOKUP($A1790,#REF!,14,FALSE)</f>
        <v>#REF!</v>
      </c>
      <c r="N1790" s="102" t="e">
        <f>VLOOKUP($A1790,#REF!,15,FALSE)</f>
        <v>#REF!</v>
      </c>
      <c r="O1790" s="102" t="e">
        <f>VLOOKUP($A1790,#REF!,18,FALSE)</f>
        <v>#REF!</v>
      </c>
      <c r="P1790" s="93" t="e">
        <f>VLOOKUP($A1790,#REF!,41,FALSE)</f>
        <v>#REF!</v>
      </c>
      <c r="Q1790" s="115" t="e">
        <f>VLOOKUP(Revisión_Avance_Periodo!$L1790,#REF!,30,FALSE)</f>
        <v>#REF!</v>
      </c>
      <c r="R1790" s="116">
        <v>2019</v>
      </c>
      <c r="S1790" s="196">
        <v>43495</v>
      </c>
      <c r="T1790" s="116" t="s">
        <v>68</v>
      </c>
      <c r="U1790" s="132" t="e">
        <f>INDEX(#REF!,MATCH(Revisión_Avance_Periodo!$L1790,#REF!,0),MATCH(Revisión_Avance_Periodo!$T1790,#REF!,0))</f>
        <v>#REF!</v>
      </c>
      <c r="V1790" s="132" t="e">
        <f>INDEX(#REF!,MATCH(Revisión_Avance_Periodo!$L1790,#REF!,0),MATCH(Revisión_Avance_Periodo!$T1790,#REF!,0))</f>
        <v>#REF!</v>
      </c>
      <c r="W1790" s="118">
        <f t="shared" si="138"/>
        <v>0</v>
      </c>
      <c r="X1790" s="116" t="str">
        <f>VLOOKUP(W1790,Tabla_Estado_Meta_OAP_2019[#All],3,TRUE)</f>
        <v>Por Ejecutar</v>
      </c>
      <c r="Y1790" s="160" t="e">
        <f>SUBTOTAL(9,$U$206:$U1790)</f>
        <v>#REF!</v>
      </c>
      <c r="Z1790" s="161" t="e">
        <f>SUBTOTAL(9,$V$206:$V1790)</f>
        <v>#REF!</v>
      </c>
      <c r="AA1790" s="162">
        <f>IFERROR(+Revisión_Avance_Periodo!$Z1790/Revisión_Avance_Periodo!$Y1790,0)</f>
        <v>0</v>
      </c>
      <c r="AB1790" s="133" t="e">
        <f>SUBTOTAL(9,U1790:U1801)</f>
        <v>#REF!</v>
      </c>
      <c r="AC1790" s="134" t="e">
        <f>SUBTOTAL(9,V1790:V1801)</f>
        <v>#REF!</v>
      </c>
      <c r="AD1790" s="119" t="e">
        <f>+AC1790/AB1790</f>
        <v>#REF!</v>
      </c>
      <c r="AE1790" s="119" t="e">
        <f>100%-Revisión_Avance_Periodo!$AD1790</f>
        <v>#REF!</v>
      </c>
      <c r="AF1790" s="121" t="e">
        <f>VLOOKUP(AD1790,Tabla_Estado_Meta_OAP_2019[],3,TRUE)</f>
        <v>#REF!</v>
      </c>
      <c r="AG1790" s="122" t="e">
        <f>Revisión_Avance_Periodo!$AD1790*Revisión_Avance_Periodo!$Q1790</f>
        <v>#REF!</v>
      </c>
      <c r="AH1790" s="160" t="e">
        <f>SUBTOTAL(9,$U$1790:$U1790)</f>
        <v>#REF!</v>
      </c>
      <c r="AI1790" s="161" t="e">
        <f>SUBTOTAL(9,$V$1790:$V1790)</f>
        <v>#REF!</v>
      </c>
      <c r="AJ1790" s="162">
        <f>IFERROR(+Revisión_Avance_Periodo!$Z1790/Revisión_Avance_Periodo!$Y1790,0)</f>
        <v>0</v>
      </c>
      <c r="AK1790" s="133" t="e">
        <f>SUBTOTAL(9,AD1790:AD1801)</f>
        <v>#REF!</v>
      </c>
      <c r="AL1790" s="134" t="e">
        <f>SUBTOTAL(9,AE1790:AE1801)</f>
        <v>#REF!</v>
      </c>
      <c r="AM1790" s="119" t="e">
        <f>+AL1790/AK1790</f>
        <v>#REF!</v>
      </c>
      <c r="AN1790" s="119" t="e">
        <f>100%-Revisión_Avance_Periodo!$AD1790</f>
        <v>#REF!</v>
      </c>
      <c r="AO1790" s="121" t="e">
        <f>VLOOKUP(AM1790,Tabla_Estado_Meta_OAP_2019[],3,TRUE)</f>
        <v>#REF!</v>
      </c>
      <c r="AP1790" s="122" t="e">
        <f>Revisión_Avance_Periodo!$AD1790*Revisión_Avance_Periodo!$Q1790</f>
        <v>#REF!</v>
      </c>
    </row>
    <row r="1791" spans="1:42" x14ac:dyDescent="0.25">
      <c r="A1791" s="97">
        <v>152</v>
      </c>
      <c r="B1791" s="435" t="e">
        <f>CONCATENATE(Revisión_Avance_Periodo!$D1791,";",Revisión_Avance_Periodo!$F1791,";",Revisión_Avance_Periodo!$L1791)</f>
        <v>#REF!</v>
      </c>
      <c r="C1791" s="435" t="e">
        <f t="shared" si="134"/>
        <v>#REF!</v>
      </c>
      <c r="D1791" s="123" t="e">
        <f>VLOOKUP($A1791,#REF!,3,FALSE)</f>
        <v>#REF!</v>
      </c>
      <c r="E1791" s="436" t="e">
        <f>VLOOKUP($A1791,#REF!,4,FALSE)</f>
        <v>#REF!</v>
      </c>
      <c r="F1791" s="103" t="e">
        <f>VLOOKUP($A1791,#REF!,5,FALSE)</f>
        <v>#REF!</v>
      </c>
      <c r="G1791" s="98" t="e">
        <f>VLOOKUP($A1791,#REF!,8,FALSE)</f>
        <v>#REF!</v>
      </c>
      <c r="H1791" s="93" t="e">
        <f>VLOOKUP($A1791,#REF!,7,FALSE)</f>
        <v>#REF!</v>
      </c>
      <c r="I1791" s="438" t="e">
        <f>VLOOKUP($A1791,#REF!,10,FALSE)</f>
        <v>#REF!</v>
      </c>
      <c r="J1791" s="98" t="e">
        <f>VLOOKUP($A1791,#REF!,11,FALSE)</f>
        <v>#REF!</v>
      </c>
      <c r="K1791" s="114" t="e">
        <f>VLOOKUP($A1791,#REF!,12,FALSE)</f>
        <v>#REF!</v>
      </c>
      <c r="L1791" s="98" t="e">
        <f>VLOOKUP($A1791,#REF!,13,FALSE)</f>
        <v>#REF!</v>
      </c>
      <c r="M1791" s="438" t="e">
        <f>VLOOKUP($A1791,#REF!,14,FALSE)</f>
        <v>#REF!</v>
      </c>
      <c r="N1791" s="103" t="e">
        <f>VLOOKUP($A1791,#REF!,15,FALSE)</f>
        <v>#REF!</v>
      </c>
      <c r="O1791" s="103" t="e">
        <f>VLOOKUP($A1791,#REF!,18,FALSE)</f>
        <v>#REF!</v>
      </c>
      <c r="P1791" s="93" t="e">
        <f>VLOOKUP($A1791,#REF!,41,FALSE)</f>
        <v>#REF!</v>
      </c>
      <c r="Q1791" s="115" t="e">
        <f>VLOOKUP(Revisión_Avance_Periodo!$L1791,#REF!,30,FALSE)</f>
        <v>#REF!</v>
      </c>
      <c r="R1791" s="116">
        <v>2019</v>
      </c>
      <c r="S1791" s="196">
        <v>43524</v>
      </c>
      <c r="T1791" s="124" t="s">
        <v>69</v>
      </c>
      <c r="U1791" s="132" t="e">
        <f>INDEX(#REF!,MATCH(Revisión_Avance_Periodo!$L1791,#REF!,0),MATCH(Revisión_Avance_Periodo!$T1791,#REF!,0))</f>
        <v>#REF!</v>
      </c>
      <c r="V1791" s="132" t="e">
        <f>INDEX(#REF!,MATCH(Revisión_Avance_Periodo!$L1791,#REF!,0),MATCH(Revisión_Avance_Periodo!$T1791,#REF!,0))</f>
        <v>#REF!</v>
      </c>
      <c r="W1791" s="118">
        <f t="shared" si="138"/>
        <v>0</v>
      </c>
      <c r="X1791" s="124" t="str">
        <f>VLOOKUP(W1791,Tabla_Estado_Meta_OAP_2019[#All],3,TRUE)</f>
        <v>Por Ejecutar</v>
      </c>
      <c r="Y1791" s="157" t="e">
        <f>SUBTOTAL(9,$U$206:$U1791)</f>
        <v>#REF!</v>
      </c>
      <c r="Z1791" s="158" t="e">
        <f>SUBTOTAL(9,$V$206:$V1791)</f>
        <v>#REF!</v>
      </c>
      <c r="AA1791" s="159">
        <f>IFERROR(+Revisión_Avance_Periodo!$Z1791/Revisión_Avance_Periodo!$Y1791,0)</f>
        <v>0</v>
      </c>
      <c r="AB1791" s="126"/>
      <c r="AC1791" s="127"/>
      <c r="AD1791" s="125"/>
      <c r="AE1791" s="125"/>
      <c r="AF1791" s="128"/>
      <c r="AG1791" s="129"/>
      <c r="AH1791" s="157" t="e">
        <f>SUBTOTAL(9,$U$1790:$U1791)</f>
        <v>#REF!</v>
      </c>
      <c r="AI1791" s="158" t="e">
        <f>SUBTOTAL(9,$V$1790:$V1791)</f>
        <v>#REF!</v>
      </c>
      <c r="AJ1791" s="159">
        <f>IFERROR(+Revisión_Avance_Periodo!$Z1791/Revisión_Avance_Periodo!$Y1791,0)</f>
        <v>0</v>
      </c>
      <c r="AK1791" s="126"/>
      <c r="AL1791" s="127"/>
      <c r="AM1791" s="125"/>
      <c r="AN1791" s="125"/>
      <c r="AO1791" s="128"/>
      <c r="AP1791" s="129"/>
    </row>
    <row r="1792" spans="1:42" x14ac:dyDescent="0.25">
      <c r="A1792" s="92">
        <v>152</v>
      </c>
      <c r="B1792" s="435" t="e">
        <f>CONCATENATE(Revisión_Avance_Periodo!$D1792,";",Revisión_Avance_Periodo!$F1792,";",Revisión_Avance_Periodo!$L1792)</f>
        <v>#REF!</v>
      </c>
      <c r="C1792" s="435" t="e">
        <f t="shared" si="134"/>
        <v>#REF!</v>
      </c>
      <c r="D1792" s="114" t="e">
        <f>VLOOKUP($A1792,#REF!,3,FALSE)</f>
        <v>#REF!</v>
      </c>
      <c r="E1792" s="436" t="e">
        <f>VLOOKUP($A1792,#REF!,4,FALSE)</f>
        <v>#REF!</v>
      </c>
      <c r="F1792" s="102" t="e">
        <f>VLOOKUP($A1792,#REF!,5,FALSE)</f>
        <v>#REF!</v>
      </c>
      <c r="G1792" s="93" t="e">
        <f>VLOOKUP($A1792,#REF!,8,FALSE)</f>
        <v>#REF!</v>
      </c>
      <c r="H1792" s="93" t="e">
        <f>VLOOKUP($A1792,#REF!,7,FALSE)</f>
        <v>#REF!</v>
      </c>
      <c r="I1792" s="438" t="e">
        <f>VLOOKUP($A1792,#REF!,10,FALSE)</f>
        <v>#REF!</v>
      </c>
      <c r="J1792" s="93" t="e">
        <f>VLOOKUP($A1792,#REF!,11,FALSE)</f>
        <v>#REF!</v>
      </c>
      <c r="K1792" s="114" t="e">
        <f>VLOOKUP($A1792,#REF!,12,FALSE)</f>
        <v>#REF!</v>
      </c>
      <c r="L1792" s="93" t="e">
        <f>VLOOKUP($A1792,#REF!,13,FALSE)</f>
        <v>#REF!</v>
      </c>
      <c r="M1792" s="438" t="e">
        <f>VLOOKUP($A1792,#REF!,14,FALSE)</f>
        <v>#REF!</v>
      </c>
      <c r="N1792" s="102" t="e">
        <f>VLOOKUP($A1792,#REF!,15,FALSE)</f>
        <v>#REF!</v>
      </c>
      <c r="O1792" s="102" t="e">
        <f>VLOOKUP($A1792,#REF!,18,FALSE)</f>
        <v>#REF!</v>
      </c>
      <c r="P1792" s="93" t="e">
        <f>VLOOKUP($A1792,#REF!,41,FALSE)</f>
        <v>#REF!</v>
      </c>
      <c r="Q1792" s="115" t="e">
        <f>VLOOKUP(Revisión_Avance_Periodo!$L1792,#REF!,30,FALSE)</f>
        <v>#REF!</v>
      </c>
      <c r="R1792" s="116">
        <v>2019</v>
      </c>
      <c r="S1792" s="196">
        <v>43554</v>
      </c>
      <c r="T1792" s="116" t="s">
        <v>70</v>
      </c>
      <c r="U1792" s="132" t="e">
        <f>INDEX(#REF!,MATCH(Revisión_Avance_Periodo!$L1792,#REF!,0),MATCH(Revisión_Avance_Periodo!$T1792,#REF!,0))</f>
        <v>#REF!</v>
      </c>
      <c r="V1792" s="132" t="e">
        <f>INDEX(#REF!,MATCH(Revisión_Avance_Periodo!$L1792,#REF!,0),MATCH(Revisión_Avance_Periodo!$T1792,#REF!,0))</f>
        <v>#REF!</v>
      </c>
      <c r="W1792" s="118">
        <f t="shared" si="138"/>
        <v>0</v>
      </c>
      <c r="X1792" s="116" t="str">
        <f>VLOOKUP(W1792,Tabla_Estado_Meta_OAP_2019[#All],3,TRUE)</f>
        <v>Por Ejecutar</v>
      </c>
      <c r="Y1792" s="157" t="e">
        <f>SUBTOTAL(9,$U$206:$U1792)</f>
        <v>#REF!</v>
      </c>
      <c r="Z1792" s="158" t="e">
        <f>SUBTOTAL(9,$V$206:$V1792)</f>
        <v>#REF!</v>
      </c>
      <c r="AA1792" s="159">
        <f>IFERROR(+Revisión_Avance_Periodo!$Z1792/Revisión_Avance_Periodo!$Y1792,0)</f>
        <v>0</v>
      </c>
      <c r="AB1792" s="126"/>
      <c r="AC1792" s="127"/>
      <c r="AD1792" s="125"/>
      <c r="AE1792" s="125"/>
      <c r="AF1792" s="128"/>
      <c r="AG1792" s="129"/>
      <c r="AH1792" s="157" t="e">
        <f>SUBTOTAL(9,$U$1790:$U1792)</f>
        <v>#REF!</v>
      </c>
      <c r="AI1792" s="158" t="e">
        <f>SUBTOTAL(9,$V$1790:$V1792)</f>
        <v>#REF!</v>
      </c>
      <c r="AJ1792" s="159">
        <f>IFERROR(+Revisión_Avance_Periodo!$Z1792/Revisión_Avance_Periodo!$Y1792,0)</f>
        <v>0</v>
      </c>
      <c r="AK1792" s="126"/>
      <c r="AL1792" s="127"/>
      <c r="AM1792" s="125"/>
      <c r="AN1792" s="125"/>
      <c r="AO1792" s="128"/>
      <c r="AP1792" s="129"/>
    </row>
    <row r="1793" spans="1:42" x14ac:dyDescent="0.25">
      <c r="A1793" s="97">
        <v>152</v>
      </c>
      <c r="B1793" s="435" t="e">
        <f>CONCATENATE(Revisión_Avance_Periodo!$D1793,";",Revisión_Avance_Periodo!$F1793,";",Revisión_Avance_Periodo!$L1793)</f>
        <v>#REF!</v>
      </c>
      <c r="C1793" s="435" t="e">
        <f t="shared" si="134"/>
        <v>#REF!</v>
      </c>
      <c r="D1793" s="123" t="e">
        <f>VLOOKUP($A1793,#REF!,3,FALSE)</f>
        <v>#REF!</v>
      </c>
      <c r="E1793" s="436" t="e">
        <f>VLOOKUP($A1793,#REF!,4,FALSE)</f>
        <v>#REF!</v>
      </c>
      <c r="F1793" s="103" t="e">
        <f>VLOOKUP($A1793,#REF!,5,FALSE)</f>
        <v>#REF!</v>
      </c>
      <c r="G1793" s="98" t="e">
        <f>VLOOKUP($A1793,#REF!,8,FALSE)</f>
        <v>#REF!</v>
      </c>
      <c r="H1793" s="93" t="e">
        <f>VLOOKUP($A1793,#REF!,7,FALSE)</f>
        <v>#REF!</v>
      </c>
      <c r="I1793" s="438" t="e">
        <f>VLOOKUP($A1793,#REF!,10,FALSE)</f>
        <v>#REF!</v>
      </c>
      <c r="J1793" s="98" t="e">
        <f>VLOOKUP($A1793,#REF!,11,FALSE)</f>
        <v>#REF!</v>
      </c>
      <c r="K1793" s="114" t="e">
        <f>VLOOKUP($A1793,#REF!,12,FALSE)</f>
        <v>#REF!</v>
      </c>
      <c r="L1793" s="98" t="e">
        <f>VLOOKUP($A1793,#REF!,13,FALSE)</f>
        <v>#REF!</v>
      </c>
      <c r="M1793" s="438" t="e">
        <f>VLOOKUP($A1793,#REF!,14,FALSE)</f>
        <v>#REF!</v>
      </c>
      <c r="N1793" s="103" t="e">
        <f>VLOOKUP($A1793,#REF!,15,FALSE)</f>
        <v>#REF!</v>
      </c>
      <c r="O1793" s="103" t="e">
        <f>VLOOKUP($A1793,#REF!,18,FALSE)</f>
        <v>#REF!</v>
      </c>
      <c r="P1793" s="93" t="e">
        <f>VLOOKUP($A1793,#REF!,41,FALSE)</f>
        <v>#REF!</v>
      </c>
      <c r="Q1793" s="115" t="e">
        <f>VLOOKUP(Revisión_Avance_Periodo!$L1793,#REF!,30,FALSE)</f>
        <v>#REF!</v>
      </c>
      <c r="R1793" s="116">
        <v>2019</v>
      </c>
      <c r="S1793" s="196">
        <v>43585</v>
      </c>
      <c r="T1793" s="124" t="s">
        <v>71</v>
      </c>
      <c r="U1793" s="132" t="e">
        <f>INDEX(#REF!,MATCH(Revisión_Avance_Periodo!$L1793,#REF!,0),MATCH(Revisión_Avance_Periodo!$T1793,#REF!,0))</f>
        <v>#REF!</v>
      </c>
      <c r="V1793" s="132" t="e">
        <f>INDEX(#REF!,MATCH(Revisión_Avance_Periodo!$L1793,#REF!,0),MATCH(Revisión_Avance_Periodo!$T1793,#REF!,0))</f>
        <v>#REF!</v>
      </c>
      <c r="W1793" s="118">
        <f t="shared" si="138"/>
        <v>0</v>
      </c>
      <c r="X1793" s="124" t="str">
        <f>VLOOKUP(W1793,Tabla_Estado_Meta_OAP_2019[#All],3,TRUE)</f>
        <v>Por Ejecutar</v>
      </c>
      <c r="Y1793" s="157" t="e">
        <f>SUBTOTAL(9,$U$206:$U1793)</f>
        <v>#REF!</v>
      </c>
      <c r="Z1793" s="158" t="e">
        <f>SUBTOTAL(9,$V$206:$V1793)</f>
        <v>#REF!</v>
      </c>
      <c r="AA1793" s="159">
        <f>IFERROR(+Revisión_Avance_Periodo!$Z1793/Revisión_Avance_Periodo!$Y1793,0)</f>
        <v>0</v>
      </c>
      <c r="AB1793" s="126"/>
      <c r="AC1793" s="127"/>
      <c r="AD1793" s="125"/>
      <c r="AE1793" s="125"/>
      <c r="AF1793" s="128"/>
      <c r="AG1793" s="129"/>
      <c r="AH1793" s="157" t="e">
        <f>SUBTOTAL(9,$U$1790:$U1793)</f>
        <v>#REF!</v>
      </c>
      <c r="AI1793" s="158" t="e">
        <f>SUBTOTAL(9,$V$1790:$V1793)</f>
        <v>#REF!</v>
      </c>
      <c r="AJ1793" s="159">
        <f>IFERROR(+Revisión_Avance_Periodo!$Z1793/Revisión_Avance_Periodo!$Y1793,0)</f>
        <v>0</v>
      </c>
      <c r="AK1793" s="126"/>
      <c r="AL1793" s="127"/>
      <c r="AM1793" s="125"/>
      <c r="AN1793" s="125"/>
      <c r="AO1793" s="128"/>
      <c r="AP1793" s="129"/>
    </row>
    <row r="1794" spans="1:42" x14ac:dyDescent="0.25">
      <c r="A1794" s="92">
        <v>152</v>
      </c>
      <c r="B1794" s="435" t="e">
        <f>CONCATENATE(Revisión_Avance_Periodo!$D1794,";",Revisión_Avance_Periodo!$F1794,";",Revisión_Avance_Periodo!$L1794)</f>
        <v>#REF!</v>
      </c>
      <c r="C1794" s="435" t="e">
        <f t="shared" ref="C1794:C1857" si="139">CONCATENATE($N1794,";",$L1794,";",$T1794)</f>
        <v>#REF!</v>
      </c>
      <c r="D1794" s="114" t="e">
        <f>VLOOKUP($A1794,#REF!,3,FALSE)</f>
        <v>#REF!</v>
      </c>
      <c r="E1794" s="436" t="e">
        <f>VLOOKUP($A1794,#REF!,4,FALSE)</f>
        <v>#REF!</v>
      </c>
      <c r="F1794" s="102" t="e">
        <f>VLOOKUP($A1794,#REF!,5,FALSE)</f>
        <v>#REF!</v>
      </c>
      <c r="G1794" s="93" t="e">
        <f>VLOOKUP($A1794,#REF!,8,FALSE)</f>
        <v>#REF!</v>
      </c>
      <c r="H1794" s="93" t="e">
        <f>VLOOKUP($A1794,#REF!,7,FALSE)</f>
        <v>#REF!</v>
      </c>
      <c r="I1794" s="438" t="e">
        <f>VLOOKUP($A1794,#REF!,10,FALSE)</f>
        <v>#REF!</v>
      </c>
      <c r="J1794" s="93" t="e">
        <f>VLOOKUP($A1794,#REF!,11,FALSE)</f>
        <v>#REF!</v>
      </c>
      <c r="K1794" s="114" t="e">
        <f>VLOOKUP($A1794,#REF!,12,FALSE)</f>
        <v>#REF!</v>
      </c>
      <c r="L1794" s="93" t="e">
        <f>VLOOKUP($A1794,#REF!,13,FALSE)</f>
        <v>#REF!</v>
      </c>
      <c r="M1794" s="438" t="e">
        <f>VLOOKUP($A1794,#REF!,14,FALSE)</f>
        <v>#REF!</v>
      </c>
      <c r="N1794" s="102" t="e">
        <f>VLOOKUP($A1794,#REF!,15,FALSE)</f>
        <v>#REF!</v>
      </c>
      <c r="O1794" s="102" t="e">
        <f>VLOOKUP($A1794,#REF!,18,FALSE)</f>
        <v>#REF!</v>
      </c>
      <c r="P1794" s="93" t="e">
        <f>VLOOKUP($A1794,#REF!,41,FALSE)</f>
        <v>#REF!</v>
      </c>
      <c r="Q1794" s="115" t="e">
        <f>VLOOKUP(Revisión_Avance_Periodo!$L1794,#REF!,30,FALSE)</f>
        <v>#REF!</v>
      </c>
      <c r="R1794" s="116">
        <v>2019</v>
      </c>
      <c r="S1794" s="196">
        <v>43615</v>
      </c>
      <c r="T1794" s="116" t="s">
        <v>72</v>
      </c>
      <c r="U1794" s="132" t="e">
        <f>INDEX(#REF!,MATCH(Revisión_Avance_Periodo!$L1794,#REF!,0),MATCH(Revisión_Avance_Periodo!$T1794,#REF!,0))</f>
        <v>#REF!</v>
      </c>
      <c r="V1794" s="132" t="e">
        <f>INDEX(#REF!,MATCH(Revisión_Avance_Periodo!$L1794,#REF!,0),MATCH(Revisión_Avance_Periodo!$T1794,#REF!,0))</f>
        <v>#REF!</v>
      </c>
      <c r="W1794" s="118">
        <f t="shared" si="138"/>
        <v>0</v>
      </c>
      <c r="X1794" s="116" t="str">
        <f>VLOOKUP(W1794,Tabla_Estado_Meta_OAP_2019[#All],3,TRUE)</f>
        <v>Por Ejecutar</v>
      </c>
      <c r="Y1794" s="157" t="e">
        <f>SUBTOTAL(9,$U$206:$U1794)</f>
        <v>#REF!</v>
      </c>
      <c r="Z1794" s="158" t="e">
        <f>SUBTOTAL(9,$V$206:$V1794)</f>
        <v>#REF!</v>
      </c>
      <c r="AA1794" s="159">
        <f>IFERROR(+Revisión_Avance_Periodo!$Z1794/Revisión_Avance_Periodo!$Y1794,0)</f>
        <v>0</v>
      </c>
      <c r="AB1794" s="126"/>
      <c r="AC1794" s="127"/>
      <c r="AD1794" s="125"/>
      <c r="AE1794" s="125"/>
      <c r="AF1794" s="128"/>
      <c r="AG1794" s="129"/>
      <c r="AH1794" s="157" t="e">
        <f>SUBTOTAL(9,$U$1790:$U1794)</f>
        <v>#REF!</v>
      </c>
      <c r="AI1794" s="158" t="e">
        <f>SUBTOTAL(9,$V$1790:$V1794)</f>
        <v>#REF!</v>
      </c>
      <c r="AJ1794" s="159">
        <f>IFERROR(+Revisión_Avance_Periodo!$Z1794/Revisión_Avance_Periodo!$Y1794,0)</f>
        <v>0</v>
      </c>
      <c r="AK1794" s="126"/>
      <c r="AL1794" s="127"/>
      <c r="AM1794" s="125"/>
      <c r="AN1794" s="125"/>
      <c r="AO1794" s="128"/>
      <c r="AP1794" s="129"/>
    </row>
    <row r="1795" spans="1:42" x14ac:dyDescent="0.25">
      <c r="A1795" s="97">
        <v>152</v>
      </c>
      <c r="B1795" s="435" t="e">
        <f>CONCATENATE(Revisión_Avance_Periodo!$D1795,";",Revisión_Avance_Periodo!$F1795,";",Revisión_Avance_Periodo!$L1795)</f>
        <v>#REF!</v>
      </c>
      <c r="C1795" s="435" t="e">
        <f t="shared" si="139"/>
        <v>#REF!</v>
      </c>
      <c r="D1795" s="123" t="e">
        <f>VLOOKUP($A1795,#REF!,3,FALSE)</f>
        <v>#REF!</v>
      </c>
      <c r="E1795" s="436" t="e">
        <f>VLOOKUP($A1795,#REF!,4,FALSE)</f>
        <v>#REF!</v>
      </c>
      <c r="F1795" s="103" t="e">
        <f>VLOOKUP($A1795,#REF!,5,FALSE)</f>
        <v>#REF!</v>
      </c>
      <c r="G1795" s="98" t="e">
        <f>VLOOKUP($A1795,#REF!,8,FALSE)</f>
        <v>#REF!</v>
      </c>
      <c r="H1795" s="93" t="e">
        <f>VLOOKUP($A1795,#REF!,7,FALSE)</f>
        <v>#REF!</v>
      </c>
      <c r="I1795" s="438" t="e">
        <f>VLOOKUP($A1795,#REF!,10,FALSE)</f>
        <v>#REF!</v>
      </c>
      <c r="J1795" s="98" t="e">
        <f>VLOOKUP($A1795,#REF!,11,FALSE)</f>
        <v>#REF!</v>
      </c>
      <c r="K1795" s="114" t="e">
        <f>VLOOKUP($A1795,#REF!,12,FALSE)</f>
        <v>#REF!</v>
      </c>
      <c r="L1795" s="98" t="e">
        <f>VLOOKUP($A1795,#REF!,13,FALSE)</f>
        <v>#REF!</v>
      </c>
      <c r="M1795" s="438" t="e">
        <f>VLOOKUP($A1795,#REF!,14,FALSE)</f>
        <v>#REF!</v>
      </c>
      <c r="N1795" s="103" t="e">
        <f>VLOOKUP($A1795,#REF!,15,FALSE)</f>
        <v>#REF!</v>
      </c>
      <c r="O1795" s="103" t="e">
        <f>VLOOKUP($A1795,#REF!,18,FALSE)</f>
        <v>#REF!</v>
      </c>
      <c r="P1795" s="93" t="e">
        <f>VLOOKUP($A1795,#REF!,41,FALSE)</f>
        <v>#REF!</v>
      </c>
      <c r="Q1795" s="115" t="e">
        <f>VLOOKUP(Revisión_Avance_Periodo!$L1795,#REF!,30,FALSE)</f>
        <v>#REF!</v>
      </c>
      <c r="R1795" s="116">
        <v>2019</v>
      </c>
      <c r="S1795" s="196">
        <v>43646</v>
      </c>
      <c r="T1795" s="124" t="s">
        <v>73</v>
      </c>
      <c r="U1795" s="132" t="e">
        <f>INDEX(#REF!,MATCH(Revisión_Avance_Periodo!$L1795,#REF!,0),MATCH(Revisión_Avance_Periodo!$T1795,#REF!,0))</f>
        <v>#REF!</v>
      </c>
      <c r="V1795" s="132" t="e">
        <f>INDEX(#REF!,MATCH(Revisión_Avance_Periodo!$L1795,#REF!,0),MATCH(Revisión_Avance_Periodo!$T1795,#REF!,0))</f>
        <v>#REF!</v>
      </c>
      <c r="W1795" s="118">
        <f t="shared" si="138"/>
        <v>0</v>
      </c>
      <c r="X1795" s="124" t="str">
        <f>VLOOKUP(W1795,Tabla_Estado_Meta_OAP_2019[#All],3,TRUE)</f>
        <v>Por Ejecutar</v>
      </c>
      <c r="Y1795" s="157" t="e">
        <f>SUBTOTAL(9,$U$206:$U1795)</f>
        <v>#REF!</v>
      </c>
      <c r="Z1795" s="158" t="e">
        <f>SUBTOTAL(9,$V$206:$V1795)</f>
        <v>#REF!</v>
      </c>
      <c r="AA1795" s="159">
        <f>IFERROR(+Revisión_Avance_Periodo!$Z1795/Revisión_Avance_Periodo!$Y1795,0)</f>
        <v>0</v>
      </c>
      <c r="AB1795" s="126"/>
      <c r="AC1795" s="127"/>
      <c r="AD1795" s="125"/>
      <c r="AE1795" s="125"/>
      <c r="AF1795" s="128"/>
      <c r="AG1795" s="129"/>
      <c r="AH1795" s="157" t="e">
        <f>SUBTOTAL(9,$U$1790:$U1795)</f>
        <v>#REF!</v>
      </c>
      <c r="AI1795" s="158" t="e">
        <f>SUBTOTAL(9,$V$1790:$V1795)</f>
        <v>#REF!</v>
      </c>
      <c r="AJ1795" s="159">
        <f>IFERROR(+Revisión_Avance_Periodo!$Z1795/Revisión_Avance_Periodo!$Y1795,0)</f>
        <v>0</v>
      </c>
      <c r="AK1795" s="126"/>
      <c r="AL1795" s="127"/>
      <c r="AM1795" s="125"/>
      <c r="AN1795" s="125"/>
      <c r="AO1795" s="128"/>
      <c r="AP1795" s="129"/>
    </row>
    <row r="1796" spans="1:42" x14ac:dyDescent="0.25">
      <c r="A1796" s="92">
        <v>152</v>
      </c>
      <c r="B1796" s="435" t="e">
        <f>CONCATENATE(Revisión_Avance_Periodo!$D1796,";",Revisión_Avance_Periodo!$F1796,";",Revisión_Avance_Periodo!$L1796)</f>
        <v>#REF!</v>
      </c>
      <c r="C1796" s="435" t="e">
        <f t="shared" si="139"/>
        <v>#REF!</v>
      </c>
      <c r="D1796" s="114" t="e">
        <f>VLOOKUP($A1796,#REF!,3,FALSE)</f>
        <v>#REF!</v>
      </c>
      <c r="E1796" s="436" t="e">
        <f>VLOOKUP($A1796,#REF!,4,FALSE)</f>
        <v>#REF!</v>
      </c>
      <c r="F1796" s="102" t="e">
        <f>VLOOKUP($A1796,#REF!,5,FALSE)</f>
        <v>#REF!</v>
      </c>
      <c r="G1796" s="93" t="e">
        <f>VLOOKUP($A1796,#REF!,8,FALSE)</f>
        <v>#REF!</v>
      </c>
      <c r="H1796" s="93" t="e">
        <f>VLOOKUP($A1796,#REF!,7,FALSE)</f>
        <v>#REF!</v>
      </c>
      <c r="I1796" s="438" t="e">
        <f>VLOOKUP($A1796,#REF!,10,FALSE)</f>
        <v>#REF!</v>
      </c>
      <c r="J1796" s="93" t="e">
        <f>VLOOKUP($A1796,#REF!,11,FALSE)</f>
        <v>#REF!</v>
      </c>
      <c r="K1796" s="114" t="e">
        <f>VLOOKUP($A1796,#REF!,12,FALSE)</f>
        <v>#REF!</v>
      </c>
      <c r="L1796" s="93" t="e">
        <f>VLOOKUP($A1796,#REF!,13,FALSE)</f>
        <v>#REF!</v>
      </c>
      <c r="M1796" s="438" t="e">
        <f>VLOOKUP($A1796,#REF!,14,FALSE)</f>
        <v>#REF!</v>
      </c>
      <c r="N1796" s="102" t="e">
        <f>VLOOKUP($A1796,#REF!,15,FALSE)</f>
        <v>#REF!</v>
      </c>
      <c r="O1796" s="102" t="e">
        <f>VLOOKUP($A1796,#REF!,18,FALSE)</f>
        <v>#REF!</v>
      </c>
      <c r="P1796" s="93" t="e">
        <f>VLOOKUP($A1796,#REF!,41,FALSE)</f>
        <v>#REF!</v>
      </c>
      <c r="Q1796" s="115" t="e">
        <f>VLOOKUP(Revisión_Avance_Periodo!$L1796,#REF!,30,FALSE)</f>
        <v>#REF!</v>
      </c>
      <c r="R1796" s="116">
        <v>2019</v>
      </c>
      <c r="S1796" s="196">
        <v>43676</v>
      </c>
      <c r="T1796" s="116" t="s">
        <v>74</v>
      </c>
      <c r="U1796" s="132" t="e">
        <f>INDEX(#REF!,MATCH(Revisión_Avance_Periodo!$L1796,#REF!,0),MATCH(Revisión_Avance_Periodo!$T1796,#REF!,0))</f>
        <v>#REF!</v>
      </c>
      <c r="V1796" s="132" t="e">
        <f>INDEX(#REF!,MATCH(Revisión_Avance_Periodo!$L1796,#REF!,0),MATCH(Revisión_Avance_Periodo!$T1796,#REF!,0))</f>
        <v>#REF!</v>
      </c>
      <c r="W1796" s="130" t="e">
        <f>V1796/U1796</f>
        <v>#REF!</v>
      </c>
      <c r="X1796" s="116" t="e">
        <f>VLOOKUP(W1796,Tabla_Estado_Meta_OAP_2019[#All],3,TRUE)</f>
        <v>#REF!</v>
      </c>
      <c r="Y1796" s="157" t="e">
        <f>SUBTOTAL(9,$U$206:$U1796)</f>
        <v>#REF!</v>
      </c>
      <c r="Z1796" s="158" t="e">
        <f>SUBTOTAL(9,$V$206:$V1796)</f>
        <v>#REF!</v>
      </c>
      <c r="AA1796" s="159">
        <f>IFERROR(+Revisión_Avance_Periodo!$Z1796/Revisión_Avance_Periodo!$Y1796,0)</f>
        <v>0</v>
      </c>
      <c r="AB1796" s="126"/>
      <c r="AC1796" s="127"/>
      <c r="AD1796" s="125"/>
      <c r="AE1796" s="125"/>
      <c r="AF1796" s="128"/>
      <c r="AG1796" s="129"/>
      <c r="AH1796" s="157" t="e">
        <f>SUBTOTAL(9,$U$1790:$U1796)</f>
        <v>#REF!</v>
      </c>
      <c r="AI1796" s="158" t="e">
        <f>SUBTOTAL(9,$V$1790:$V1796)</f>
        <v>#REF!</v>
      </c>
      <c r="AJ1796" s="159">
        <f>IFERROR(+Revisión_Avance_Periodo!$Z1796/Revisión_Avance_Periodo!$Y1796,0)</f>
        <v>0</v>
      </c>
      <c r="AK1796" s="126"/>
      <c r="AL1796" s="127"/>
      <c r="AM1796" s="125"/>
      <c r="AN1796" s="125"/>
      <c r="AO1796" s="128"/>
      <c r="AP1796" s="129"/>
    </row>
    <row r="1797" spans="1:42" x14ac:dyDescent="0.25">
      <c r="A1797" s="97">
        <v>152</v>
      </c>
      <c r="B1797" s="435" t="e">
        <f>CONCATENATE(Revisión_Avance_Periodo!$D1797,";",Revisión_Avance_Periodo!$F1797,";",Revisión_Avance_Periodo!$L1797)</f>
        <v>#REF!</v>
      </c>
      <c r="C1797" s="435" t="e">
        <f t="shared" si="139"/>
        <v>#REF!</v>
      </c>
      <c r="D1797" s="123" t="e">
        <f>VLOOKUP($A1797,#REF!,3,FALSE)</f>
        <v>#REF!</v>
      </c>
      <c r="E1797" s="436" t="e">
        <f>VLOOKUP($A1797,#REF!,4,FALSE)</f>
        <v>#REF!</v>
      </c>
      <c r="F1797" s="103" t="e">
        <f>VLOOKUP($A1797,#REF!,5,FALSE)</f>
        <v>#REF!</v>
      </c>
      <c r="G1797" s="98" t="e">
        <f>VLOOKUP($A1797,#REF!,8,FALSE)</f>
        <v>#REF!</v>
      </c>
      <c r="H1797" s="93" t="e">
        <f>VLOOKUP($A1797,#REF!,7,FALSE)</f>
        <v>#REF!</v>
      </c>
      <c r="I1797" s="438" t="e">
        <f>VLOOKUP($A1797,#REF!,10,FALSE)</f>
        <v>#REF!</v>
      </c>
      <c r="J1797" s="98" t="e">
        <f>VLOOKUP($A1797,#REF!,11,FALSE)</f>
        <v>#REF!</v>
      </c>
      <c r="K1797" s="114" t="e">
        <f>VLOOKUP($A1797,#REF!,12,FALSE)</f>
        <v>#REF!</v>
      </c>
      <c r="L1797" s="98" t="e">
        <f>VLOOKUP($A1797,#REF!,13,FALSE)</f>
        <v>#REF!</v>
      </c>
      <c r="M1797" s="438" t="e">
        <f>VLOOKUP($A1797,#REF!,14,FALSE)</f>
        <v>#REF!</v>
      </c>
      <c r="N1797" s="103" t="e">
        <f>VLOOKUP($A1797,#REF!,15,FALSE)</f>
        <v>#REF!</v>
      </c>
      <c r="O1797" s="103" t="e">
        <f>VLOOKUP($A1797,#REF!,18,FALSE)</f>
        <v>#REF!</v>
      </c>
      <c r="P1797" s="93" t="e">
        <f>VLOOKUP($A1797,#REF!,41,FALSE)</f>
        <v>#REF!</v>
      </c>
      <c r="Q1797" s="115" t="e">
        <f>VLOOKUP(Revisión_Avance_Periodo!$L1797,#REF!,30,FALSE)</f>
        <v>#REF!</v>
      </c>
      <c r="R1797" s="116">
        <v>2019</v>
      </c>
      <c r="S1797" s="196">
        <v>43707</v>
      </c>
      <c r="T1797" s="124" t="s">
        <v>75</v>
      </c>
      <c r="U1797" s="132" t="e">
        <f>INDEX(#REF!,MATCH(Revisión_Avance_Periodo!$L1797,#REF!,0),MATCH(Revisión_Avance_Periodo!$T1797,#REF!,0))</f>
        <v>#REF!</v>
      </c>
      <c r="V1797" s="132" t="e">
        <f>INDEX(#REF!,MATCH(Revisión_Avance_Periodo!$L1797,#REF!,0),MATCH(Revisión_Avance_Periodo!$T1797,#REF!,0))</f>
        <v>#REF!</v>
      </c>
      <c r="W1797" s="130" t="e">
        <f>V1797/U1797</f>
        <v>#REF!</v>
      </c>
      <c r="X1797" s="124" t="e">
        <f>VLOOKUP(W1797,Tabla_Estado_Meta_OAP_2019[#All],3,TRUE)</f>
        <v>#REF!</v>
      </c>
      <c r="Y1797" s="157" t="e">
        <f>SUBTOTAL(9,$U$206:$U1797)</f>
        <v>#REF!</v>
      </c>
      <c r="Z1797" s="158" t="e">
        <f>SUBTOTAL(9,$V$206:$V1797)</f>
        <v>#REF!</v>
      </c>
      <c r="AA1797" s="159">
        <f>IFERROR(+Revisión_Avance_Periodo!$Z1797/Revisión_Avance_Periodo!$Y1797,0)</f>
        <v>0</v>
      </c>
      <c r="AB1797" s="126"/>
      <c r="AC1797" s="127"/>
      <c r="AD1797" s="125"/>
      <c r="AE1797" s="125"/>
      <c r="AF1797" s="128"/>
      <c r="AG1797" s="129"/>
      <c r="AH1797" s="157" t="e">
        <f>SUBTOTAL(9,$U$1790:$U1797)</f>
        <v>#REF!</v>
      </c>
      <c r="AI1797" s="158" t="e">
        <f>SUBTOTAL(9,$V$1790:$V1797)</f>
        <v>#REF!</v>
      </c>
      <c r="AJ1797" s="159">
        <f>IFERROR(+Revisión_Avance_Periodo!$Z1797/Revisión_Avance_Periodo!$Y1797,0)</f>
        <v>0</v>
      </c>
      <c r="AK1797" s="126"/>
      <c r="AL1797" s="127"/>
      <c r="AM1797" s="125"/>
      <c r="AN1797" s="125"/>
      <c r="AO1797" s="128"/>
      <c r="AP1797" s="129"/>
    </row>
    <row r="1798" spans="1:42" x14ac:dyDescent="0.25">
      <c r="A1798" s="92">
        <v>152</v>
      </c>
      <c r="B1798" s="435" t="e">
        <f>CONCATENATE(Revisión_Avance_Periodo!$D1798,";",Revisión_Avance_Periodo!$F1798,";",Revisión_Avance_Periodo!$L1798)</f>
        <v>#REF!</v>
      </c>
      <c r="C1798" s="435" t="e">
        <f t="shared" si="139"/>
        <v>#REF!</v>
      </c>
      <c r="D1798" s="114" t="e">
        <f>VLOOKUP($A1798,#REF!,3,FALSE)</f>
        <v>#REF!</v>
      </c>
      <c r="E1798" s="436" t="e">
        <f>VLOOKUP($A1798,#REF!,4,FALSE)</f>
        <v>#REF!</v>
      </c>
      <c r="F1798" s="102" t="e">
        <f>VLOOKUP($A1798,#REF!,5,FALSE)</f>
        <v>#REF!</v>
      </c>
      <c r="G1798" s="93" t="e">
        <f>VLOOKUP($A1798,#REF!,8,FALSE)</f>
        <v>#REF!</v>
      </c>
      <c r="H1798" s="93" t="e">
        <f>VLOOKUP($A1798,#REF!,7,FALSE)</f>
        <v>#REF!</v>
      </c>
      <c r="I1798" s="438" t="e">
        <f>VLOOKUP($A1798,#REF!,10,FALSE)</f>
        <v>#REF!</v>
      </c>
      <c r="J1798" s="93" t="e">
        <f>VLOOKUP($A1798,#REF!,11,FALSE)</f>
        <v>#REF!</v>
      </c>
      <c r="K1798" s="114" t="e">
        <f>VLOOKUP($A1798,#REF!,12,FALSE)</f>
        <v>#REF!</v>
      </c>
      <c r="L1798" s="93" t="e">
        <f>VLOOKUP($A1798,#REF!,13,FALSE)</f>
        <v>#REF!</v>
      </c>
      <c r="M1798" s="438" t="e">
        <f>VLOOKUP($A1798,#REF!,14,FALSE)</f>
        <v>#REF!</v>
      </c>
      <c r="N1798" s="102" t="e">
        <f>VLOOKUP($A1798,#REF!,15,FALSE)</f>
        <v>#REF!</v>
      </c>
      <c r="O1798" s="102" t="e">
        <f>VLOOKUP($A1798,#REF!,18,FALSE)</f>
        <v>#REF!</v>
      </c>
      <c r="P1798" s="93" t="e">
        <f>VLOOKUP($A1798,#REF!,41,FALSE)</f>
        <v>#REF!</v>
      </c>
      <c r="Q1798" s="115" t="e">
        <f>VLOOKUP(Revisión_Avance_Periodo!$L1798,#REF!,30,FALSE)</f>
        <v>#REF!</v>
      </c>
      <c r="R1798" s="116">
        <v>2019</v>
      </c>
      <c r="S1798" s="196">
        <v>43738</v>
      </c>
      <c r="T1798" s="116" t="s">
        <v>76</v>
      </c>
      <c r="U1798" s="132" t="e">
        <f>INDEX(#REF!,MATCH(Revisión_Avance_Periodo!$L1798,#REF!,0),MATCH(Revisión_Avance_Periodo!$T1798,#REF!,0))</f>
        <v>#REF!</v>
      </c>
      <c r="V1798" s="132" t="e">
        <f>INDEX(#REF!,MATCH(Revisión_Avance_Periodo!$L1798,#REF!,0),MATCH(Revisión_Avance_Periodo!$T1798,#REF!,0))</f>
        <v>#REF!</v>
      </c>
      <c r="W1798" s="130" t="e">
        <f>V1798/U1798</f>
        <v>#REF!</v>
      </c>
      <c r="X1798" s="116" t="e">
        <f>VLOOKUP(W1798,Tabla_Estado_Meta_OAP_2019[#All],3,TRUE)</f>
        <v>#REF!</v>
      </c>
      <c r="Y1798" s="157" t="e">
        <f>SUBTOTAL(9,$U$206:$U1798)</f>
        <v>#REF!</v>
      </c>
      <c r="Z1798" s="158" t="e">
        <f>SUBTOTAL(9,$V$206:$V1798)</f>
        <v>#REF!</v>
      </c>
      <c r="AA1798" s="159">
        <f>IFERROR(+Revisión_Avance_Periodo!$Z1798/Revisión_Avance_Periodo!$Y1798,0)</f>
        <v>0</v>
      </c>
      <c r="AB1798" s="126"/>
      <c r="AC1798" s="127"/>
      <c r="AD1798" s="125"/>
      <c r="AE1798" s="125"/>
      <c r="AF1798" s="128"/>
      <c r="AG1798" s="129"/>
      <c r="AH1798" s="157" t="e">
        <f>SUBTOTAL(9,$U$1790:$U1798)</f>
        <v>#REF!</v>
      </c>
      <c r="AI1798" s="158" t="e">
        <f>SUBTOTAL(9,$V$1790:$V1798)</f>
        <v>#REF!</v>
      </c>
      <c r="AJ1798" s="159">
        <f>IFERROR(+Revisión_Avance_Periodo!$Z1798/Revisión_Avance_Periodo!$Y1798,0)</f>
        <v>0</v>
      </c>
      <c r="AK1798" s="126"/>
      <c r="AL1798" s="127"/>
      <c r="AM1798" s="125"/>
      <c r="AN1798" s="125"/>
      <c r="AO1798" s="128"/>
      <c r="AP1798" s="129"/>
    </row>
    <row r="1799" spans="1:42" x14ac:dyDescent="0.25">
      <c r="A1799" s="97">
        <v>152</v>
      </c>
      <c r="B1799" s="435" t="e">
        <f>CONCATENATE(Revisión_Avance_Periodo!$D1799,";",Revisión_Avance_Periodo!$F1799,";",Revisión_Avance_Periodo!$L1799)</f>
        <v>#REF!</v>
      </c>
      <c r="C1799" s="435" t="e">
        <f t="shared" si="139"/>
        <v>#REF!</v>
      </c>
      <c r="D1799" s="123" t="e">
        <f>VLOOKUP($A1799,#REF!,3,FALSE)</f>
        <v>#REF!</v>
      </c>
      <c r="E1799" s="436" t="e">
        <f>VLOOKUP($A1799,#REF!,4,FALSE)</f>
        <v>#REF!</v>
      </c>
      <c r="F1799" s="103" t="e">
        <f>VLOOKUP($A1799,#REF!,5,FALSE)</f>
        <v>#REF!</v>
      </c>
      <c r="G1799" s="98" t="e">
        <f>VLOOKUP($A1799,#REF!,8,FALSE)</f>
        <v>#REF!</v>
      </c>
      <c r="H1799" s="93" t="e">
        <f>VLOOKUP($A1799,#REF!,7,FALSE)</f>
        <v>#REF!</v>
      </c>
      <c r="I1799" s="438" t="e">
        <f>VLOOKUP($A1799,#REF!,10,FALSE)</f>
        <v>#REF!</v>
      </c>
      <c r="J1799" s="98" t="e">
        <f>VLOOKUP($A1799,#REF!,11,FALSE)</f>
        <v>#REF!</v>
      </c>
      <c r="K1799" s="114" t="e">
        <f>VLOOKUP($A1799,#REF!,12,FALSE)</f>
        <v>#REF!</v>
      </c>
      <c r="L1799" s="98" t="e">
        <f>VLOOKUP($A1799,#REF!,13,FALSE)</f>
        <v>#REF!</v>
      </c>
      <c r="M1799" s="438" t="e">
        <f>VLOOKUP($A1799,#REF!,14,FALSE)</f>
        <v>#REF!</v>
      </c>
      <c r="N1799" s="103" t="e">
        <f>VLOOKUP($A1799,#REF!,15,FALSE)</f>
        <v>#REF!</v>
      </c>
      <c r="O1799" s="103" t="e">
        <f>VLOOKUP($A1799,#REF!,18,FALSE)</f>
        <v>#REF!</v>
      </c>
      <c r="P1799" s="93" t="e">
        <f>VLOOKUP($A1799,#REF!,41,FALSE)</f>
        <v>#REF!</v>
      </c>
      <c r="Q1799" s="115" t="e">
        <f>VLOOKUP(Revisión_Avance_Periodo!$L1799,#REF!,30,FALSE)</f>
        <v>#REF!</v>
      </c>
      <c r="R1799" s="116">
        <v>2019</v>
      </c>
      <c r="S1799" s="196">
        <v>43768</v>
      </c>
      <c r="T1799" s="124" t="s">
        <v>77</v>
      </c>
      <c r="U1799" s="132" t="e">
        <f>INDEX(#REF!,MATCH(Revisión_Avance_Periodo!$L1799,#REF!,0),MATCH(Revisión_Avance_Periodo!$T1799,#REF!,0))</f>
        <v>#REF!</v>
      </c>
      <c r="V1799" s="132" t="e">
        <f>INDEX(#REF!,MATCH(Revisión_Avance_Periodo!$L1799,#REF!,0),MATCH(Revisión_Avance_Periodo!$T1799,#REF!,0))</f>
        <v>#REF!</v>
      </c>
      <c r="W1799" s="130" t="e">
        <f>V1799/U1799</f>
        <v>#REF!</v>
      </c>
      <c r="X1799" s="124" t="e">
        <f>VLOOKUP(W1799,Tabla_Estado_Meta_OAP_2019[#All],3,TRUE)</f>
        <v>#REF!</v>
      </c>
      <c r="Y1799" s="157" t="e">
        <f>SUBTOTAL(9,$U$206:$U1799)</f>
        <v>#REF!</v>
      </c>
      <c r="Z1799" s="158" t="e">
        <f>SUBTOTAL(9,$V$206:$V1799)</f>
        <v>#REF!</v>
      </c>
      <c r="AA1799" s="159">
        <f>IFERROR(+Revisión_Avance_Periodo!$Z1799/Revisión_Avance_Periodo!$Y1799,0)</f>
        <v>0</v>
      </c>
      <c r="AB1799" s="126"/>
      <c r="AC1799" s="127"/>
      <c r="AD1799" s="125"/>
      <c r="AE1799" s="125"/>
      <c r="AF1799" s="128"/>
      <c r="AG1799" s="129"/>
      <c r="AH1799" s="157" t="e">
        <f>SUBTOTAL(9,$U$1790:$U1799)</f>
        <v>#REF!</v>
      </c>
      <c r="AI1799" s="158" t="e">
        <f>SUBTOTAL(9,$V$1790:$V1799)</f>
        <v>#REF!</v>
      </c>
      <c r="AJ1799" s="159">
        <f>IFERROR(+Revisión_Avance_Periodo!$Z1799/Revisión_Avance_Periodo!$Y1799,0)</f>
        <v>0</v>
      </c>
      <c r="AK1799" s="126"/>
      <c r="AL1799" s="127"/>
      <c r="AM1799" s="125"/>
      <c r="AN1799" s="125"/>
      <c r="AO1799" s="128"/>
      <c r="AP1799" s="129"/>
    </row>
    <row r="1800" spans="1:42" x14ac:dyDescent="0.25">
      <c r="A1800" s="92">
        <v>152</v>
      </c>
      <c r="B1800" s="435" t="e">
        <f>CONCATENATE(Revisión_Avance_Periodo!$D1800,";",Revisión_Avance_Periodo!$F1800,";",Revisión_Avance_Periodo!$L1800)</f>
        <v>#REF!</v>
      </c>
      <c r="C1800" s="435" t="e">
        <f t="shared" si="139"/>
        <v>#REF!</v>
      </c>
      <c r="D1800" s="114" t="e">
        <f>VLOOKUP($A1800,#REF!,3,FALSE)</f>
        <v>#REF!</v>
      </c>
      <c r="E1800" s="436" t="e">
        <f>VLOOKUP($A1800,#REF!,4,FALSE)</f>
        <v>#REF!</v>
      </c>
      <c r="F1800" s="102" t="e">
        <f>VLOOKUP($A1800,#REF!,5,FALSE)</f>
        <v>#REF!</v>
      </c>
      <c r="G1800" s="93" t="e">
        <f>VLOOKUP($A1800,#REF!,8,FALSE)</f>
        <v>#REF!</v>
      </c>
      <c r="H1800" s="93" t="e">
        <f>VLOOKUP($A1800,#REF!,7,FALSE)</f>
        <v>#REF!</v>
      </c>
      <c r="I1800" s="438" t="e">
        <f>VLOOKUP($A1800,#REF!,10,FALSE)</f>
        <v>#REF!</v>
      </c>
      <c r="J1800" s="93" t="e">
        <f>VLOOKUP($A1800,#REF!,11,FALSE)</f>
        <v>#REF!</v>
      </c>
      <c r="K1800" s="114" t="e">
        <f>VLOOKUP($A1800,#REF!,12,FALSE)</f>
        <v>#REF!</v>
      </c>
      <c r="L1800" s="93" t="e">
        <f>VLOOKUP($A1800,#REF!,13,FALSE)</f>
        <v>#REF!</v>
      </c>
      <c r="M1800" s="438" t="e">
        <f>VLOOKUP($A1800,#REF!,14,FALSE)</f>
        <v>#REF!</v>
      </c>
      <c r="N1800" s="102" t="e">
        <f>VLOOKUP($A1800,#REF!,15,FALSE)</f>
        <v>#REF!</v>
      </c>
      <c r="O1800" s="102" t="e">
        <f>VLOOKUP($A1800,#REF!,18,FALSE)</f>
        <v>#REF!</v>
      </c>
      <c r="P1800" s="93" t="e">
        <f>VLOOKUP($A1800,#REF!,41,FALSE)</f>
        <v>#REF!</v>
      </c>
      <c r="Q1800" s="115" t="e">
        <f>VLOOKUP(Revisión_Avance_Periodo!$L1800,#REF!,30,FALSE)</f>
        <v>#REF!</v>
      </c>
      <c r="R1800" s="116">
        <v>2019</v>
      </c>
      <c r="S1800" s="196">
        <v>43799</v>
      </c>
      <c r="T1800" s="116" t="s">
        <v>78</v>
      </c>
      <c r="U1800" s="132" t="e">
        <f>INDEX(#REF!,MATCH(Revisión_Avance_Periodo!$L1800,#REF!,0),MATCH(Revisión_Avance_Periodo!$T1800,#REF!,0))</f>
        <v>#REF!</v>
      </c>
      <c r="V1800" s="132" t="e">
        <f>INDEX(#REF!,MATCH(Revisión_Avance_Periodo!$L1800,#REF!,0),MATCH(Revisión_Avance_Periodo!$T1800,#REF!,0))</f>
        <v>#REF!</v>
      </c>
      <c r="W1800" s="130" t="e">
        <f>V1800/U1800</f>
        <v>#REF!</v>
      </c>
      <c r="X1800" s="116" t="e">
        <f>VLOOKUP(W1800,Tabla_Estado_Meta_OAP_2019[#All],3,TRUE)</f>
        <v>#REF!</v>
      </c>
      <c r="Y1800" s="157" t="e">
        <f>SUBTOTAL(9,$U$206:$U1800)</f>
        <v>#REF!</v>
      </c>
      <c r="Z1800" s="158" t="e">
        <f>SUBTOTAL(9,$V$206:$V1800)</f>
        <v>#REF!</v>
      </c>
      <c r="AA1800" s="159">
        <f>IFERROR(+Revisión_Avance_Periodo!$Z1800/Revisión_Avance_Periodo!$Y1800,0)</f>
        <v>0</v>
      </c>
      <c r="AB1800" s="126"/>
      <c r="AC1800" s="127"/>
      <c r="AD1800" s="125"/>
      <c r="AE1800" s="125"/>
      <c r="AF1800" s="128"/>
      <c r="AG1800" s="129"/>
      <c r="AH1800" s="157" t="e">
        <f>SUBTOTAL(9,$U$1790:$U1800)</f>
        <v>#REF!</v>
      </c>
      <c r="AI1800" s="158" t="e">
        <f>SUBTOTAL(9,$V$1790:$V1800)</f>
        <v>#REF!</v>
      </c>
      <c r="AJ1800" s="159">
        <f>IFERROR(+Revisión_Avance_Periodo!$Z1800/Revisión_Avance_Periodo!$Y1800,0)</f>
        <v>0</v>
      </c>
      <c r="AK1800" s="126"/>
      <c r="AL1800" s="127"/>
      <c r="AM1800" s="125"/>
      <c r="AN1800" s="125"/>
      <c r="AO1800" s="128"/>
      <c r="AP1800" s="129"/>
    </row>
    <row r="1801" spans="1:42" ht="15.75" thickBot="1" x14ac:dyDescent="0.3">
      <c r="A1801" s="97">
        <v>152</v>
      </c>
      <c r="B1801" s="435" t="e">
        <f>CONCATENATE(Revisión_Avance_Periodo!$D1801,";",Revisión_Avance_Periodo!$F1801,";",Revisión_Avance_Periodo!$L1801)</f>
        <v>#REF!</v>
      </c>
      <c r="C1801" s="435" t="e">
        <f t="shared" si="139"/>
        <v>#REF!</v>
      </c>
      <c r="D1801" s="123" t="e">
        <f>VLOOKUP($A1801,#REF!,3,FALSE)</f>
        <v>#REF!</v>
      </c>
      <c r="E1801" s="436" t="e">
        <f>VLOOKUP($A1801,#REF!,4,FALSE)</f>
        <v>#REF!</v>
      </c>
      <c r="F1801" s="103" t="e">
        <f>VLOOKUP($A1801,#REF!,5,FALSE)</f>
        <v>#REF!</v>
      </c>
      <c r="G1801" s="98" t="e">
        <f>VLOOKUP($A1801,#REF!,8,FALSE)</f>
        <v>#REF!</v>
      </c>
      <c r="H1801" s="93" t="e">
        <f>VLOOKUP($A1801,#REF!,7,FALSE)</f>
        <v>#REF!</v>
      </c>
      <c r="I1801" s="438" t="e">
        <f>VLOOKUP($A1801,#REF!,10,FALSE)</f>
        <v>#REF!</v>
      </c>
      <c r="J1801" s="98" t="e">
        <f>VLOOKUP($A1801,#REF!,11,FALSE)</f>
        <v>#REF!</v>
      </c>
      <c r="K1801" s="114" t="e">
        <f>VLOOKUP($A1801,#REF!,12,FALSE)</f>
        <v>#REF!</v>
      </c>
      <c r="L1801" s="98" t="e">
        <f>VLOOKUP($A1801,#REF!,13,FALSE)</f>
        <v>#REF!</v>
      </c>
      <c r="M1801" s="438" t="e">
        <f>VLOOKUP($A1801,#REF!,14,FALSE)</f>
        <v>#REF!</v>
      </c>
      <c r="N1801" s="103" t="e">
        <f>VLOOKUP($A1801,#REF!,15,FALSE)</f>
        <v>#REF!</v>
      </c>
      <c r="O1801" s="103" t="e">
        <f>VLOOKUP($A1801,#REF!,18,FALSE)</f>
        <v>#REF!</v>
      </c>
      <c r="P1801" s="93" t="e">
        <f>VLOOKUP($A1801,#REF!,41,FALSE)</f>
        <v>#REF!</v>
      </c>
      <c r="Q1801" s="115" t="e">
        <f>VLOOKUP(Revisión_Avance_Periodo!$L1801,#REF!,30,FALSE)</f>
        <v>#REF!</v>
      </c>
      <c r="R1801" s="116">
        <v>2019</v>
      </c>
      <c r="S1801" s="196">
        <v>43829</v>
      </c>
      <c r="T1801" s="124" t="s">
        <v>79</v>
      </c>
      <c r="U1801" s="132" t="e">
        <f>INDEX(#REF!,MATCH(Revisión_Avance_Periodo!$L1801,#REF!,0),MATCH(Revisión_Avance_Periodo!$T1801,#REF!,0))</f>
        <v>#REF!</v>
      </c>
      <c r="V1801" s="132" t="e">
        <f>INDEX(#REF!,MATCH(Revisión_Avance_Periodo!$L1801,#REF!,0),MATCH(Revisión_Avance_Periodo!$T1801,#REF!,0))</f>
        <v>#REF!</v>
      </c>
      <c r="W1801" s="118">
        <f t="shared" ref="W1801:W1812" si="140">IFERROR((V1801/U1801),0)</f>
        <v>0</v>
      </c>
      <c r="X1801" s="124" t="str">
        <f>VLOOKUP(W1801,Tabla_Estado_Meta_OAP_2019[#All],3,TRUE)</f>
        <v>Por Ejecutar</v>
      </c>
      <c r="Y1801" s="157" t="e">
        <f>SUBTOTAL(9,$U$206:$U1801)</f>
        <v>#REF!</v>
      </c>
      <c r="Z1801" s="158" t="e">
        <f>SUBTOTAL(9,$V$206:$V1801)</f>
        <v>#REF!</v>
      </c>
      <c r="AA1801" s="159">
        <f>IFERROR(+Revisión_Avance_Periodo!$Z1801/Revisión_Avance_Periodo!$Y1801,0)</f>
        <v>0</v>
      </c>
      <c r="AB1801" s="126"/>
      <c r="AC1801" s="127"/>
      <c r="AD1801" s="125"/>
      <c r="AE1801" s="125"/>
      <c r="AF1801" s="128"/>
      <c r="AG1801" s="129"/>
      <c r="AH1801" s="157" t="e">
        <f>SUBTOTAL(9,$U$1790:$U1801)</f>
        <v>#REF!</v>
      </c>
      <c r="AI1801" s="158" t="e">
        <f>SUBTOTAL(9,$V$1790:$V1801)</f>
        <v>#REF!</v>
      </c>
      <c r="AJ1801" s="159">
        <f>IFERROR(+Revisión_Avance_Periodo!$Z1801/Revisión_Avance_Periodo!$Y1801,0)</f>
        <v>0</v>
      </c>
      <c r="AK1801" s="126"/>
      <c r="AL1801" s="127"/>
      <c r="AM1801" s="125"/>
      <c r="AN1801" s="125"/>
      <c r="AO1801" s="128"/>
      <c r="AP1801" s="129"/>
    </row>
    <row r="1802" spans="1:42" x14ac:dyDescent="0.25">
      <c r="A1802" s="92">
        <v>153</v>
      </c>
      <c r="B1802" s="435" t="e">
        <f>CONCATENATE(Revisión_Avance_Periodo!$D1802,";",Revisión_Avance_Periodo!$F1802,";",Revisión_Avance_Periodo!$L1802)</f>
        <v>#REF!</v>
      </c>
      <c r="C1802" s="435" t="e">
        <f t="shared" si="139"/>
        <v>#REF!</v>
      </c>
      <c r="D1802" s="114" t="e">
        <f>VLOOKUP($A1802,#REF!,3,FALSE)</f>
        <v>#REF!</v>
      </c>
      <c r="E1802" s="436" t="e">
        <f>VLOOKUP($A1802,#REF!,4,FALSE)</f>
        <v>#REF!</v>
      </c>
      <c r="F1802" s="102" t="e">
        <f>VLOOKUP($A1802,#REF!,5,FALSE)</f>
        <v>#REF!</v>
      </c>
      <c r="G1802" s="93" t="e">
        <f>VLOOKUP($A1802,#REF!,8,FALSE)</f>
        <v>#REF!</v>
      </c>
      <c r="H1802" s="93" t="e">
        <f>VLOOKUP($A1802,#REF!,7,FALSE)</f>
        <v>#REF!</v>
      </c>
      <c r="I1802" s="438" t="e">
        <f>VLOOKUP($A1802,#REF!,10,FALSE)</f>
        <v>#REF!</v>
      </c>
      <c r="J1802" s="93" t="e">
        <f>VLOOKUP($A1802,#REF!,11,FALSE)</f>
        <v>#REF!</v>
      </c>
      <c r="K1802" s="114" t="e">
        <f>VLOOKUP($A1802,#REF!,12,FALSE)</f>
        <v>#REF!</v>
      </c>
      <c r="L1802" s="93" t="e">
        <f>VLOOKUP($A1802,#REF!,13,FALSE)</f>
        <v>#REF!</v>
      </c>
      <c r="M1802" s="438" t="e">
        <f>VLOOKUP($A1802,#REF!,14,FALSE)</f>
        <v>#REF!</v>
      </c>
      <c r="N1802" s="102" t="e">
        <f>VLOOKUP($A1802,#REF!,15,FALSE)</f>
        <v>#REF!</v>
      </c>
      <c r="O1802" s="102" t="e">
        <f>VLOOKUP($A1802,#REF!,18,FALSE)</f>
        <v>#REF!</v>
      </c>
      <c r="P1802" s="93" t="e">
        <f>VLOOKUP($A1802,#REF!,41,FALSE)</f>
        <v>#REF!</v>
      </c>
      <c r="Q1802" s="115" t="e">
        <f>VLOOKUP(Revisión_Avance_Periodo!$L1802,#REF!,30,FALSE)</f>
        <v>#REF!</v>
      </c>
      <c r="R1802" s="116">
        <v>2019</v>
      </c>
      <c r="S1802" s="196">
        <v>43495</v>
      </c>
      <c r="T1802" s="116" t="s">
        <v>68</v>
      </c>
      <c r="U1802" s="117" t="e">
        <f>INDEX(#REF!,MATCH(Revisión_Avance_Periodo!$L1802,#REF!,0),MATCH(Revisión_Avance_Periodo!$T1802,#REF!,0))</f>
        <v>#REF!</v>
      </c>
      <c r="V1802" s="117" t="e">
        <f>INDEX(#REF!,MATCH(Revisión_Avance_Periodo!$L1802,#REF!,0),MATCH(Revisión_Avance_Periodo!$T1802,#REF!,0))</f>
        <v>#REF!</v>
      </c>
      <c r="W1802" s="118">
        <f t="shared" si="140"/>
        <v>0</v>
      </c>
      <c r="X1802" s="116" t="str">
        <f>VLOOKUP(W1802,Tabla_Estado_Meta_OAP_2019[#All],3,TRUE)</f>
        <v>Por Ejecutar</v>
      </c>
      <c r="Y1802" s="148" t="e">
        <f>SUBTOTAL(9,$U$206:$U1802)</f>
        <v>#REF!</v>
      </c>
      <c r="Z1802" s="162" t="e">
        <f>SUBTOTAL(9,$V$206:$V1802)</f>
        <v>#REF!</v>
      </c>
      <c r="AA1802" s="162">
        <f>IFERROR(+Revisión_Avance_Periodo!$Z1802/Revisión_Avance_Periodo!$Y1802,0)</f>
        <v>0</v>
      </c>
      <c r="AB1802" s="120" t="e">
        <f>SUBTOTAL(9,U1802:U1813)</f>
        <v>#REF!</v>
      </c>
      <c r="AC1802" s="119" t="e">
        <f>SUBTOTAL(9,V1802:V1813)</f>
        <v>#REF!</v>
      </c>
      <c r="AD1802" s="119" t="e">
        <f>+AC1802/AB1802</f>
        <v>#REF!</v>
      </c>
      <c r="AE1802" s="119" t="e">
        <f>100%-Revisión_Avance_Periodo!$AD1802</f>
        <v>#REF!</v>
      </c>
      <c r="AF1802" s="121" t="e">
        <f>VLOOKUP(AD1802,Tabla_Estado_Meta_OAP_2019[],3,TRUE)</f>
        <v>#REF!</v>
      </c>
      <c r="AG1802" s="122" t="e">
        <f>Revisión_Avance_Periodo!$AD1802*Revisión_Avance_Periodo!$Q1802</f>
        <v>#REF!</v>
      </c>
      <c r="AH1802" s="148" t="e">
        <f>SUBTOTAL(9,$U$1802:$U1802)</f>
        <v>#REF!</v>
      </c>
      <c r="AI1802" s="162" t="e">
        <f>SUBTOTAL(9,$V$1802:$V1802)</f>
        <v>#REF!</v>
      </c>
      <c r="AJ1802" s="162">
        <f>IFERROR(+Revisión_Avance_Periodo!$Z1802/Revisión_Avance_Periodo!$Y1802,0)</f>
        <v>0</v>
      </c>
      <c r="AK1802" s="120" t="e">
        <f>SUBTOTAL(9,AD1802:AD1813)</f>
        <v>#REF!</v>
      </c>
      <c r="AL1802" s="119" t="e">
        <f>SUBTOTAL(9,AE1802:AE1813)</f>
        <v>#REF!</v>
      </c>
      <c r="AM1802" s="119" t="e">
        <f>+AL1802/AK1802</f>
        <v>#REF!</v>
      </c>
      <c r="AN1802" s="119" t="e">
        <f>100%-Revisión_Avance_Periodo!$AD1802</f>
        <v>#REF!</v>
      </c>
      <c r="AO1802" s="121" t="e">
        <f>VLOOKUP(AM1802,Tabla_Estado_Meta_OAP_2019[],3,TRUE)</f>
        <v>#REF!</v>
      </c>
      <c r="AP1802" s="122" t="e">
        <f>Revisión_Avance_Periodo!$AD1802*Revisión_Avance_Periodo!$Q1802</f>
        <v>#REF!</v>
      </c>
    </row>
    <row r="1803" spans="1:42" x14ac:dyDescent="0.25">
      <c r="A1803" s="97">
        <v>153</v>
      </c>
      <c r="B1803" s="435" t="e">
        <f>CONCATENATE(Revisión_Avance_Periodo!$D1803,";",Revisión_Avance_Periodo!$F1803,";",Revisión_Avance_Periodo!$L1803)</f>
        <v>#REF!</v>
      </c>
      <c r="C1803" s="435" t="e">
        <f t="shared" si="139"/>
        <v>#REF!</v>
      </c>
      <c r="D1803" s="123" t="e">
        <f>VLOOKUP($A1803,#REF!,3,FALSE)</f>
        <v>#REF!</v>
      </c>
      <c r="E1803" s="436" t="e">
        <f>VLOOKUP($A1803,#REF!,4,FALSE)</f>
        <v>#REF!</v>
      </c>
      <c r="F1803" s="103" t="e">
        <f>VLOOKUP($A1803,#REF!,5,FALSE)</f>
        <v>#REF!</v>
      </c>
      <c r="G1803" s="98" t="e">
        <f>VLOOKUP($A1803,#REF!,8,FALSE)</f>
        <v>#REF!</v>
      </c>
      <c r="H1803" s="93" t="e">
        <f>VLOOKUP($A1803,#REF!,7,FALSE)</f>
        <v>#REF!</v>
      </c>
      <c r="I1803" s="438" t="e">
        <f>VLOOKUP($A1803,#REF!,10,FALSE)</f>
        <v>#REF!</v>
      </c>
      <c r="J1803" s="98" t="e">
        <f>VLOOKUP($A1803,#REF!,11,FALSE)</f>
        <v>#REF!</v>
      </c>
      <c r="K1803" s="114" t="e">
        <f>VLOOKUP($A1803,#REF!,12,FALSE)</f>
        <v>#REF!</v>
      </c>
      <c r="L1803" s="98" t="e">
        <f>VLOOKUP($A1803,#REF!,13,FALSE)</f>
        <v>#REF!</v>
      </c>
      <c r="M1803" s="438" t="e">
        <f>VLOOKUP($A1803,#REF!,14,FALSE)</f>
        <v>#REF!</v>
      </c>
      <c r="N1803" s="103" t="e">
        <f>VLOOKUP($A1803,#REF!,15,FALSE)</f>
        <v>#REF!</v>
      </c>
      <c r="O1803" s="103" t="e">
        <f>VLOOKUP($A1803,#REF!,18,FALSE)</f>
        <v>#REF!</v>
      </c>
      <c r="P1803" s="93" t="e">
        <f>VLOOKUP($A1803,#REF!,41,FALSE)</f>
        <v>#REF!</v>
      </c>
      <c r="Q1803" s="115" t="e">
        <f>VLOOKUP(Revisión_Avance_Periodo!$L1803,#REF!,30,FALSE)</f>
        <v>#REF!</v>
      </c>
      <c r="R1803" s="116">
        <v>2019</v>
      </c>
      <c r="S1803" s="196">
        <v>43524</v>
      </c>
      <c r="T1803" s="124" t="s">
        <v>69</v>
      </c>
      <c r="U1803" s="117" t="e">
        <f>INDEX(#REF!,MATCH(Revisión_Avance_Periodo!$L1803,#REF!,0),MATCH(Revisión_Avance_Periodo!$T1803,#REF!,0))</f>
        <v>#REF!</v>
      </c>
      <c r="V1803" s="117" t="e">
        <f>INDEX(#REF!,MATCH(Revisión_Avance_Periodo!$L1803,#REF!,0),MATCH(Revisión_Avance_Periodo!$T1803,#REF!,0))</f>
        <v>#REF!</v>
      </c>
      <c r="W1803" s="118">
        <f t="shared" si="140"/>
        <v>0</v>
      </c>
      <c r="X1803" s="124" t="str">
        <f>VLOOKUP(W1803,Tabla_Estado_Meta_OAP_2019[#All],3,TRUE)</f>
        <v>Por Ejecutar</v>
      </c>
      <c r="Y1803" s="150" t="e">
        <f>SUBTOTAL(9,$U$206:$U1803)</f>
        <v>#REF!</v>
      </c>
      <c r="Z1803" s="159" t="e">
        <f>SUBTOTAL(9,$V$206:$V1803)</f>
        <v>#REF!</v>
      </c>
      <c r="AA1803" s="159">
        <f>IFERROR(+Revisión_Avance_Periodo!$Z1803/Revisión_Avance_Periodo!$Y1803,0)</f>
        <v>0</v>
      </c>
      <c r="AB1803" s="126"/>
      <c r="AC1803" s="127"/>
      <c r="AD1803" s="125"/>
      <c r="AE1803" s="125"/>
      <c r="AF1803" s="128"/>
      <c r="AG1803" s="129"/>
      <c r="AH1803" s="150" t="e">
        <f>SUBTOTAL(9,$U$1802:$U1803)</f>
        <v>#REF!</v>
      </c>
      <c r="AI1803" s="159" t="e">
        <f>SUBTOTAL(9,$V$1802:$V1803)</f>
        <v>#REF!</v>
      </c>
      <c r="AJ1803" s="159">
        <f>IFERROR(+Revisión_Avance_Periodo!$Z1803/Revisión_Avance_Periodo!$Y1803,0)</f>
        <v>0</v>
      </c>
      <c r="AK1803" s="126"/>
      <c r="AL1803" s="127"/>
      <c r="AM1803" s="125"/>
      <c r="AN1803" s="125"/>
      <c r="AO1803" s="128"/>
      <c r="AP1803" s="129"/>
    </row>
    <row r="1804" spans="1:42" x14ac:dyDescent="0.25">
      <c r="A1804" s="92">
        <v>153</v>
      </c>
      <c r="B1804" s="435" t="e">
        <f>CONCATENATE(Revisión_Avance_Periodo!$D1804,";",Revisión_Avance_Periodo!$F1804,";",Revisión_Avance_Periodo!$L1804)</f>
        <v>#REF!</v>
      </c>
      <c r="C1804" s="435" t="e">
        <f t="shared" si="139"/>
        <v>#REF!</v>
      </c>
      <c r="D1804" s="114" t="e">
        <f>VLOOKUP($A1804,#REF!,3,FALSE)</f>
        <v>#REF!</v>
      </c>
      <c r="E1804" s="436" t="e">
        <f>VLOOKUP($A1804,#REF!,4,FALSE)</f>
        <v>#REF!</v>
      </c>
      <c r="F1804" s="102" t="e">
        <f>VLOOKUP($A1804,#REF!,5,FALSE)</f>
        <v>#REF!</v>
      </c>
      <c r="G1804" s="93" t="e">
        <f>VLOOKUP($A1804,#REF!,8,FALSE)</f>
        <v>#REF!</v>
      </c>
      <c r="H1804" s="93" t="e">
        <f>VLOOKUP($A1804,#REF!,7,FALSE)</f>
        <v>#REF!</v>
      </c>
      <c r="I1804" s="438" t="e">
        <f>VLOOKUP($A1804,#REF!,10,FALSE)</f>
        <v>#REF!</v>
      </c>
      <c r="J1804" s="93" t="e">
        <f>VLOOKUP($A1804,#REF!,11,FALSE)</f>
        <v>#REF!</v>
      </c>
      <c r="K1804" s="114" t="e">
        <f>VLOOKUP($A1804,#REF!,12,FALSE)</f>
        <v>#REF!</v>
      </c>
      <c r="L1804" s="93" t="e">
        <f>VLOOKUP($A1804,#REF!,13,FALSE)</f>
        <v>#REF!</v>
      </c>
      <c r="M1804" s="438" t="e">
        <f>VLOOKUP($A1804,#REF!,14,FALSE)</f>
        <v>#REF!</v>
      </c>
      <c r="N1804" s="102" t="e">
        <f>VLOOKUP($A1804,#REF!,15,FALSE)</f>
        <v>#REF!</v>
      </c>
      <c r="O1804" s="102" t="e">
        <f>VLOOKUP($A1804,#REF!,18,FALSE)</f>
        <v>#REF!</v>
      </c>
      <c r="P1804" s="93" t="e">
        <f>VLOOKUP($A1804,#REF!,41,FALSE)</f>
        <v>#REF!</v>
      </c>
      <c r="Q1804" s="115" t="e">
        <f>VLOOKUP(Revisión_Avance_Periodo!$L1804,#REF!,30,FALSE)</f>
        <v>#REF!</v>
      </c>
      <c r="R1804" s="116">
        <v>2019</v>
      </c>
      <c r="S1804" s="196">
        <v>43554</v>
      </c>
      <c r="T1804" s="116" t="s">
        <v>70</v>
      </c>
      <c r="U1804" s="117" t="e">
        <f>INDEX(#REF!,MATCH(Revisión_Avance_Periodo!$L1804,#REF!,0),MATCH(Revisión_Avance_Periodo!$T1804,#REF!,0))</f>
        <v>#REF!</v>
      </c>
      <c r="V1804" s="117" t="e">
        <f>INDEX(#REF!,MATCH(Revisión_Avance_Periodo!$L1804,#REF!,0),MATCH(Revisión_Avance_Periodo!$T1804,#REF!,0))</f>
        <v>#REF!</v>
      </c>
      <c r="W1804" s="118">
        <f t="shared" si="140"/>
        <v>0</v>
      </c>
      <c r="X1804" s="116" t="str">
        <f>VLOOKUP(W1804,Tabla_Estado_Meta_OAP_2019[#All],3,TRUE)</f>
        <v>Por Ejecutar</v>
      </c>
      <c r="Y1804" s="150" t="e">
        <f>SUBTOTAL(9,$U$206:$U1804)</f>
        <v>#REF!</v>
      </c>
      <c r="Z1804" s="159" t="e">
        <f>SUBTOTAL(9,$V$206:$V1804)</f>
        <v>#REF!</v>
      </c>
      <c r="AA1804" s="159">
        <f>IFERROR(+Revisión_Avance_Periodo!$Z1804/Revisión_Avance_Periodo!$Y1804,0)</f>
        <v>0</v>
      </c>
      <c r="AB1804" s="126"/>
      <c r="AC1804" s="127"/>
      <c r="AD1804" s="125"/>
      <c r="AE1804" s="125"/>
      <c r="AF1804" s="128"/>
      <c r="AG1804" s="129"/>
      <c r="AH1804" s="150" t="e">
        <f>SUBTOTAL(9,$U$1802:$U1804)</f>
        <v>#REF!</v>
      </c>
      <c r="AI1804" s="159" t="e">
        <f>SUBTOTAL(9,$V$1802:$V1804)</f>
        <v>#REF!</v>
      </c>
      <c r="AJ1804" s="159">
        <f>IFERROR(+Revisión_Avance_Periodo!$Z1804/Revisión_Avance_Periodo!$Y1804,0)</f>
        <v>0</v>
      </c>
      <c r="AK1804" s="126"/>
      <c r="AL1804" s="127"/>
      <c r="AM1804" s="125"/>
      <c r="AN1804" s="125"/>
      <c r="AO1804" s="128"/>
      <c r="AP1804" s="129"/>
    </row>
    <row r="1805" spans="1:42" x14ac:dyDescent="0.25">
      <c r="A1805" s="97">
        <v>153</v>
      </c>
      <c r="B1805" s="435" t="e">
        <f>CONCATENATE(Revisión_Avance_Periodo!$D1805,";",Revisión_Avance_Periodo!$F1805,";",Revisión_Avance_Periodo!$L1805)</f>
        <v>#REF!</v>
      </c>
      <c r="C1805" s="435" t="e">
        <f t="shared" si="139"/>
        <v>#REF!</v>
      </c>
      <c r="D1805" s="123" t="e">
        <f>VLOOKUP($A1805,#REF!,3,FALSE)</f>
        <v>#REF!</v>
      </c>
      <c r="E1805" s="436" t="e">
        <f>VLOOKUP($A1805,#REF!,4,FALSE)</f>
        <v>#REF!</v>
      </c>
      <c r="F1805" s="103" t="e">
        <f>VLOOKUP($A1805,#REF!,5,FALSE)</f>
        <v>#REF!</v>
      </c>
      <c r="G1805" s="98" t="e">
        <f>VLOOKUP($A1805,#REF!,8,FALSE)</f>
        <v>#REF!</v>
      </c>
      <c r="H1805" s="93" t="e">
        <f>VLOOKUP($A1805,#REF!,7,FALSE)</f>
        <v>#REF!</v>
      </c>
      <c r="I1805" s="438" t="e">
        <f>VLOOKUP($A1805,#REF!,10,FALSE)</f>
        <v>#REF!</v>
      </c>
      <c r="J1805" s="98" t="e">
        <f>VLOOKUP($A1805,#REF!,11,FALSE)</f>
        <v>#REF!</v>
      </c>
      <c r="K1805" s="114" t="e">
        <f>VLOOKUP($A1805,#REF!,12,FALSE)</f>
        <v>#REF!</v>
      </c>
      <c r="L1805" s="98" t="e">
        <f>VLOOKUP($A1805,#REF!,13,FALSE)</f>
        <v>#REF!</v>
      </c>
      <c r="M1805" s="438" t="e">
        <f>VLOOKUP($A1805,#REF!,14,FALSE)</f>
        <v>#REF!</v>
      </c>
      <c r="N1805" s="103" t="e">
        <f>VLOOKUP($A1805,#REF!,15,FALSE)</f>
        <v>#REF!</v>
      </c>
      <c r="O1805" s="103" t="e">
        <f>VLOOKUP($A1805,#REF!,18,FALSE)</f>
        <v>#REF!</v>
      </c>
      <c r="P1805" s="93" t="e">
        <f>VLOOKUP($A1805,#REF!,41,FALSE)</f>
        <v>#REF!</v>
      </c>
      <c r="Q1805" s="115" t="e">
        <f>VLOOKUP(Revisión_Avance_Periodo!$L1805,#REF!,30,FALSE)</f>
        <v>#REF!</v>
      </c>
      <c r="R1805" s="116">
        <v>2019</v>
      </c>
      <c r="S1805" s="196">
        <v>43585</v>
      </c>
      <c r="T1805" s="124" t="s">
        <v>71</v>
      </c>
      <c r="U1805" s="117" t="e">
        <f>INDEX(#REF!,MATCH(Revisión_Avance_Periodo!$L1805,#REF!,0),MATCH(Revisión_Avance_Periodo!$T1805,#REF!,0))</f>
        <v>#REF!</v>
      </c>
      <c r="V1805" s="117" t="e">
        <f>INDEX(#REF!,MATCH(Revisión_Avance_Periodo!$L1805,#REF!,0),MATCH(Revisión_Avance_Periodo!$T1805,#REF!,0))</f>
        <v>#REF!</v>
      </c>
      <c r="W1805" s="118">
        <f t="shared" si="140"/>
        <v>0</v>
      </c>
      <c r="X1805" s="124" t="str">
        <f>VLOOKUP(W1805,Tabla_Estado_Meta_OAP_2019[#All],3,TRUE)</f>
        <v>Por Ejecutar</v>
      </c>
      <c r="Y1805" s="150" t="e">
        <f>SUBTOTAL(9,$U$206:$U1805)</f>
        <v>#REF!</v>
      </c>
      <c r="Z1805" s="159" t="e">
        <f>SUBTOTAL(9,$V$206:$V1805)</f>
        <v>#REF!</v>
      </c>
      <c r="AA1805" s="159">
        <f>IFERROR(+Revisión_Avance_Periodo!$Z1805/Revisión_Avance_Periodo!$Y1805,0)</f>
        <v>0</v>
      </c>
      <c r="AB1805" s="126"/>
      <c r="AC1805" s="127"/>
      <c r="AD1805" s="125"/>
      <c r="AE1805" s="125"/>
      <c r="AF1805" s="128"/>
      <c r="AG1805" s="129"/>
      <c r="AH1805" s="150" t="e">
        <f>SUBTOTAL(9,$U$1802:$U1805)</f>
        <v>#REF!</v>
      </c>
      <c r="AI1805" s="159" t="e">
        <f>SUBTOTAL(9,$V$1802:$V1805)</f>
        <v>#REF!</v>
      </c>
      <c r="AJ1805" s="159">
        <f>IFERROR(+Revisión_Avance_Periodo!$Z1805/Revisión_Avance_Periodo!$Y1805,0)</f>
        <v>0</v>
      </c>
      <c r="AK1805" s="126"/>
      <c r="AL1805" s="127"/>
      <c r="AM1805" s="125"/>
      <c r="AN1805" s="125"/>
      <c r="AO1805" s="128"/>
      <c r="AP1805" s="129"/>
    </row>
    <row r="1806" spans="1:42" x14ac:dyDescent="0.25">
      <c r="A1806" s="92">
        <v>153</v>
      </c>
      <c r="B1806" s="435" t="e">
        <f>CONCATENATE(Revisión_Avance_Periodo!$D1806,";",Revisión_Avance_Periodo!$F1806,";",Revisión_Avance_Periodo!$L1806)</f>
        <v>#REF!</v>
      </c>
      <c r="C1806" s="435" t="e">
        <f t="shared" si="139"/>
        <v>#REF!</v>
      </c>
      <c r="D1806" s="114" t="e">
        <f>VLOOKUP($A1806,#REF!,3,FALSE)</f>
        <v>#REF!</v>
      </c>
      <c r="E1806" s="436" t="e">
        <f>VLOOKUP($A1806,#REF!,4,FALSE)</f>
        <v>#REF!</v>
      </c>
      <c r="F1806" s="102" t="e">
        <f>VLOOKUP($A1806,#REF!,5,FALSE)</f>
        <v>#REF!</v>
      </c>
      <c r="G1806" s="93" t="e">
        <f>VLOOKUP($A1806,#REF!,8,FALSE)</f>
        <v>#REF!</v>
      </c>
      <c r="H1806" s="93" t="e">
        <f>VLOOKUP($A1806,#REF!,7,FALSE)</f>
        <v>#REF!</v>
      </c>
      <c r="I1806" s="438" t="e">
        <f>VLOOKUP($A1806,#REF!,10,FALSE)</f>
        <v>#REF!</v>
      </c>
      <c r="J1806" s="93" t="e">
        <f>VLOOKUP($A1806,#REF!,11,FALSE)</f>
        <v>#REF!</v>
      </c>
      <c r="K1806" s="114" t="e">
        <f>VLOOKUP($A1806,#REF!,12,FALSE)</f>
        <v>#REF!</v>
      </c>
      <c r="L1806" s="93" t="e">
        <f>VLOOKUP($A1806,#REF!,13,FALSE)</f>
        <v>#REF!</v>
      </c>
      <c r="M1806" s="438" t="e">
        <f>VLOOKUP($A1806,#REF!,14,FALSE)</f>
        <v>#REF!</v>
      </c>
      <c r="N1806" s="102" t="e">
        <f>VLOOKUP($A1806,#REF!,15,FALSE)</f>
        <v>#REF!</v>
      </c>
      <c r="O1806" s="102" t="e">
        <f>VLOOKUP($A1806,#REF!,18,FALSE)</f>
        <v>#REF!</v>
      </c>
      <c r="P1806" s="93" t="e">
        <f>VLOOKUP($A1806,#REF!,41,FALSE)</f>
        <v>#REF!</v>
      </c>
      <c r="Q1806" s="115" t="e">
        <f>VLOOKUP(Revisión_Avance_Periodo!$L1806,#REF!,30,FALSE)</f>
        <v>#REF!</v>
      </c>
      <c r="R1806" s="116">
        <v>2019</v>
      </c>
      <c r="S1806" s="196">
        <v>43615</v>
      </c>
      <c r="T1806" s="116" t="s">
        <v>72</v>
      </c>
      <c r="U1806" s="117" t="e">
        <f>INDEX(#REF!,MATCH(Revisión_Avance_Periodo!$L1806,#REF!,0),MATCH(Revisión_Avance_Periodo!$T1806,#REF!,0))</f>
        <v>#REF!</v>
      </c>
      <c r="V1806" s="117" t="e">
        <f>INDEX(#REF!,MATCH(Revisión_Avance_Periodo!$L1806,#REF!,0),MATCH(Revisión_Avance_Periodo!$T1806,#REF!,0))</f>
        <v>#REF!</v>
      </c>
      <c r="W1806" s="118">
        <f t="shared" si="140"/>
        <v>0</v>
      </c>
      <c r="X1806" s="116" t="str">
        <f>VLOOKUP(W1806,Tabla_Estado_Meta_OAP_2019[#All],3,TRUE)</f>
        <v>Por Ejecutar</v>
      </c>
      <c r="Y1806" s="150" t="e">
        <f>SUBTOTAL(9,$U$206:$U1806)</f>
        <v>#REF!</v>
      </c>
      <c r="Z1806" s="159" t="e">
        <f>SUBTOTAL(9,$V$206:$V1806)</f>
        <v>#REF!</v>
      </c>
      <c r="AA1806" s="159">
        <f>IFERROR(+Revisión_Avance_Periodo!$Z1806/Revisión_Avance_Periodo!$Y1806,0)</f>
        <v>0</v>
      </c>
      <c r="AB1806" s="126"/>
      <c r="AC1806" s="127"/>
      <c r="AD1806" s="125"/>
      <c r="AE1806" s="125"/>
      <c r="AF1806" s="128"/>
      <c r="AG1806" s="129"/>
      <c r="AH1806" s="150" t="e">
        <f>SUBTOTAL(9,$U$1802:$U1806)</f>
        <v>#REF!</v>
      </c>
      <c r="AI1806" s="159" t="e">
        <f>SUBTOTAL(9,$V$1802:$V1806)</f>
        <v>#REF!</v>
      </c>
      <c r="AJ1806" s="159">
        <f>IFERROR(+Revisión_Avance_Periodo!$Z1806/Revisión_Avance_Periodo!$Y1806,0)</f>
        <v>0</v>
      </c>
      <c r="AK1806" s="126"/>
      <c r="AL1806" s="127"/>
      <c r="AM1806" s="125"/>
      <c r="AN1806" s="125"/>
      <c r="AO1806" s="128"/>
      <c r="AP1806" s="129"/>
    </row>
    <row r="1807" spans="1:42" x14ac:dyDescent="0.25">
      <c r="A1807" s="97">
        <v>153</v>
      </c>
      <c r="B1807" s="435" t="e">
        <f>CONCATENATE(Revisión_Avance_Periodo!$D1807,";",Revisión_Avance_Periodo!$F1807,";",Revisión_Avance_Periodo!$L1807)</f>
        <v>#REF!</v>
      </c>
      <c r="C1807" s="435" t="e">
        <f t="shared" si="139"/>
        <v>#REF!</v>
      </c>
      <c r="D1807" s="123" t="e">
        <f>VLOOKUP($A1807,#REF!,3,FALSE)</f>
        <v>#REF!</v>
      </c>
      <c r="E1807" s="436" t="e">
        <f>VLOOKUP($A1807,#REF!,4,FALSE)</f>
        <v>#REF!</v>
      </c>
      <c r="F1807" s="103" t="e">
        <f>VLOOKUP($A1807,#REF!,5,FALSE)</f>
        <v>#REF!</v>
      </c>
      <c r="G1807" s="98" t="e">
        <f>VLOOKUP($A1807,#REF!,8,FALSE)</f>
        <v>#REF!</v>
      </c>
      <c r="H1807" s="93" t="e">
        <f>VLOOKUP($A1807,#REF!,7,FALSE)</f>
        <v>#REF!</v>
      </c>
      <c r="I1807" s="438" t="e">
        <f>VLOOKUP($A1807,#REF!,10,FALSE)</f>
        <v>#REF!</v>
      </c>
      <c r="J1807" s="98" t="e">
        <f>VLOOKUP($A1807,#REF!,11,FALSE)</f>
        <v>#REF!</v>
      </c>
      <c r="K1807" s="114" t="e">
        <f>VLOOKUP($A1807,#REF!,12,FALSE)</f>
        <v>#REF!</v>
      </c>
      <c r="L1807" s="98" t="e">
        <f>VLOOKUP($A1807,#REF!,13,FALSE)</f>
        <v>#REF!</v>
      </c>
      <c r="M1807" s="438" t="e">
        <f>VLOOKUP($A1807,#REF!,14,FALSE)</f>
        <v>#REF!</v>
      </c>
      <c r="N1807" s="103" t="e">
        <f>VLOOKUP($A1807,#REF!,15,FALSE)</f>
        <v>#REF!</v>
      </c>
      <c r="O1807" s="103" t="e">
        <f>VLOOKUP($A1807,#REF!,18,FALSE)</f>
        <v>#REF!</v>
      </c>
      <c r="P1807" s="93" t="e">
        <f>VLOOKUP($A1807,#REF!,41,FALSE)</f>
        <v>#REF!</v>
      </c>
      <c r="Q1807" s="115" t="e">
        <f>VLOOKUP(Revisión_Avance_Periodo!$L1807,#REF!,30,FALSE)</f>
        <v>#REF!</v>
      </c>
      <c r="R1807" s="116">
        <v>2019</v>
      </c>
      <c r="S1807" s="196">
        <v>43646</v>
      </c>
      <c r="T1807" s="124" t="s">
        <v>73</v>
      </c>
      <c r="U1807" s="117" t="e">
        <f>INDEX(#REF!,MATCH(Revisión_Avance_Periodo!$L1807,#REF!,0),MATCH(Revisión_Avance_Periodo!$T1807,#REF!,0))</f>
        <v>#REF!</v>
      </c>
      <c r="V1807" s="117" t="e">
        <f>INDEX(#REF!,MATCH(Revisión_Avance_Periodo!$L1807,#REF!,0),MATCH(Revisión_Avance_Periodo!$T1807,#REF!,0))</f>
        <v>#REF!</v>
      </c>
      <c r="W1807" s="118">
        <f t="shared" si="140"/>
        <v>0</v>
      </c>
      <c r="X1807" s="124" t="str">
        <f>VLOOKUP(W1807,Tabla_Estado_Meta_OAP_2019[#All],3,TRUE)</f>
        <v>Por Ejecutar</v>
      </c>
      <c r="Y1807" s="150" t="e">
        <f>SUBTOTAL(9,$U$206:$U1807)</f>
        <v>#REF!</v>
      </c>
      <c r="Z1807" s="159" t="e">
        <f>SUBTOTAL(9,$V$206:$V1807)</f>
        <v>#REF!</v>
      </c>
      <c r="AA1807" s="159">
        <f>IFERROR(+Revisión_Avance_Periodo!$Z1807/Revisión_Avance_Periodo!$Y1807,0)</f>
        <v>0</v>
      </c>
      <c r="AB1807" s="126"/>
      <c r="AC1807" s="127"/>
      <c r="AD1807" s="125"/>
      <c r="AE1807" s="125"/>
      <c r="AF1807" s="128"/>
      <c r="AG1807" s="129"/>
      <c r="AH1807" s="150" t="e">
        <f>SUBTOTAL(9,$U$1802:$U1807)</f>
        <v>#REF!</v>
      </c>
      <c r="AI1807" s="159" t="e">
        <f>SUBTOTAL(9,$V$1802:$V1807)</f>
        <v>#REF!</v>
      </c>
      <c r="AJ1807" s="159">
        <f>IFERROR(+Revisión_Avance_Periodo!$Z1807/Revisión_Avance_Periodo!$Y1807,0)</f>
        <v>0</v>
      </c>
      <c r="AK1807" s="126"/>
      <c r="AL1807" s="127"/>
      <c r="AM1807" s="125"/>
      <c r="AN1807" s="125"/>
      <c r="AO1807" s="128"/>
      <c r="AP1807" s="129"/>
    </row>
    <row r="1808" spans="1:42" x14ac:dyDescent="0.25">
      <c r="A1808" s="92">
        <v>153</v>
      </c>
      <c r="B1808" s="435" t="e">
        <f>CONCATENATE(Revisión_Avance_Periodo!$D1808,";",Revisión_Avance_Periodo!$F1808,";",Revisión_Avance_Periodo!$L1808)</f>
        <v>#REF!</v>
      </c>
      <c r="C1808" s="435" t="e">
        <f t="shared" si="139"/>
        <v>#REF!</v>
      </c>
      <c r="D1808" s="114" t="e">
        <f>VLOOKUP($A1808,#REF!,3,FALSE)</f>
        <v>#REF!</v>
      </c>
      <c r="E1808" s="436" t="e">
        <f>VLOOKUP($A1808,#REF!,4,FALSE)</f>
        <v>#REF!</v>
      </c>
      <c r="F1808" s="102" t="e">
        <f>VLOOKUP($A1808,#REF!,5,FALSE)</f>
        <v>#REF!</v>
      </c>
      <c r="G1808" s="93" t="e">
        <f>VLOOKUP($A1808,#REF!,8,FALSE)</f>
        <v>#REF!</v>
      </c>
      <c r="H1808" s="93" t="e">
        <f>VLOOKUP($A1808,#REF!,7,FALSE)</f>
        <v>#REF!</v>
      </c>
      <c r="I1808" s="438" t="e">
        <f>VLOOKUP($A1808,#REF!,10,FALSE)</f>
        <v>#REF!</v>
      </c>
      <c r="J1808" s="93" t="e">
        <f>VLOOKUP($A1808,#REF!,11,FALSE)</f>
        <v>#REF!</v>
      </c>
      <c r="K1808" s="114" t="e">
        <f>VLOOKUP($A1808,#REF!,12,FALSE)</f>
        <v>#REF!</v>
      </c>
      <c r="L1808" s="93" t="e">
        <f>VLOOKUP($A1808,#REF!,13,FALSE)</f>
        <v>#REF!</v>
      </c>
      <c r="M1808" s="438" t="e">
        <f>VLOOKUP($A1808,#REF!,14,FALSE)</f>
        <v>#REF!</v>
      </c>
      <c r="N1808" s="102" t="e">
        <f>VLOOKUP($A1808,#REF!,15,FALSE)</f>
        <v>#REF!</v>
      </c>
      <c r="O1808" s="102" t="e">
        <f>VLOOKUP($A1808,#REF!,18,FALSE)</f>
        <v>#REF!</v>
      </c>
      <c r="P1808" s="93" t="e">
        <f>VLOOKUP($A1808,#REF!,41,FALSE)</f>
        <v>#REF!</v>
      </c>
      <c r="Q1808" s="115" t="e">
        <f>VLOOKUP(Revisión_Avance_Periodo!$L1808,#REF!,30,FALSE)</f>
        <v>#REF!</v>
      </c>
      <c r="R1808" s="116">
        <v>2019</v>
      </c>
      <c r="S1808" s="196">
        <v>43676</v>
      </c>
      <c r="T1808" s="116" t="s">
        <v>74</v>
      </c>
      <c r="U1808" s="117" t="e">
        <f>INDEX(#REF!,MATCH(Revisión_Avance_Periodo!$L1808,#REF!,0),MATCH(Revisión_Avance_Periodo!$T1808,#REF!,0))</f>
        <v>#REF!</v>
      </c>
      <c r="V1808" s="117" t="e">
        <f>INDEX(#REF!,MATCH(Revisión_Avance_Periodo!$L1808,#REF!,0),MATCH(Revisión_Avance_Periodo!$T1808,#REF!,0))</f>
        <v>#REF!</v>
      </c>
      <c r="W1808" s="118">
        <f t="shared" si="140"/>
        <v>0</v>
      </c>
      <c r="X1808" s="116" t="str">
        <f>VLOOKUP(W1808,Tabla_Estado_Meta_OAP_2019[#All],3,TRUE)</f>
        <v>Por Ejecutar</v>
      </c>
      <c r="Y1808" s="150" t="e">
        <f>SUBTOTAL(9,$U$206:$U1808)</f>
        <v>#REF!</v>
      </c>
      <c r="Z1808" s="159" t="e">
        <f>SUBTOTAL(9,$V$206:$V1808)</f>
        <v>#REF!</v>
      </c>
      <c r="AA1808" s="159">
        <f>IFERROR(+Revisión_Avance_Periodo!$Z1808/Revisión_Avance_Periodo!$Y1808,0)</f>
        <v>0</v>
      </c>
      <c r="AB1808" s="126"/>
      <c r="AC1808" s="127"/>
      <c r="AD1808" s="125"/>
      <c r="AE1808" s="125"/>
      <c r="AF1808" s="128"/>
      <c r="AG1808" s="129"/>
      <c r="AH1808" s="150" t="e">
        <f>SUBTOTAL(9,$U$1802:$U1808)</f>
        <v>#REF!</v>
      </c>
      <c r="AI1808" s="159" t="e">
        <f>SUBTOTAL(9,$V$1802:$V1808)</f>
        <v>#REF!</v>
      </c>
      <c r="AJ1808" s="159">
        <f>IFERROR(+Revisión_Avance_Periodo!$Z1808/Revisión_Avance_Periodo!$Y1808,0)</f>
        <v>0</v>
      </c>
      <c r="AK1808" s="126"/>
      <c r="AL1808" s="127"/>
      <c r="AM1808" s="125"/>
      <c r="AN1808" s="125"/>
      <c r="AO1808" s="128"/>
      <c r="AP1808" s="129"/>
    </row>
    <row r="1809" spans="1:42" x14ac:dyDescent="0.25">
      <c r="A1809" s="97">
        <v>153</v>
      </c>
      <c r="B1809" s="435" t="e">
        <f>CONCATENATE(Revisión_Avance_Periodo!$D1809,";",Revisión_Avance_Periodo!$F1809,";",Revisión_Avance_Periodo!$L1809)</f>
        <v>#REF!</v>
      </c>
      <c r="C1809" s="435" t="e">
        <f t="shared" si="139"/>
        <v>#REF!</v>
      </c>
      <c r="D1809" s="123" t="e">
        <f>VLOOKUP($A1809,#REF!,3,FALSE)</f>
        <v>#REF!</v>
      </c>
      <c r="E1809" s="436" t="e">
        <f>VLOOKUP($A1809,#REF!,4,FALSE)</f>
        <v>#REF!</v>
      </c>
      <c r="F1809" s="103" t="e">
        <f>VLOOKUP($A1809,#REF!,5,FALSE)</f>
        <v>#REF!</v>
      </c>
      <c r="G1809" s="98" t="e">
        <f>VLOOKUP($A1809,#REF!,8,FALSE)</f>
        <v>#REF!</v>
      </c>
      <c r="H1809" s="93" t="e">
        <f>VLOOKUP($A1809,#REF!,7,FALSE)</f>
        <v>#REF!</v>
      </c>
      <c r="I1809" s="438" t="e">
        <f>VLOOKUP($A1809,#REF!,10,FALSE)</f>
        <v>#REF!</v>
      </c>
      <c r="J1809" s="98" t="e">
        <f>VLOOKUP($A1809,#REF!,11,FALSE)</f>
        <v>#REF!</v>
      </c>
      <c r="K1809" s="114" t="e">
        <f>VLOOKUP($A1809,#REF!,12,FALSE)</f>
        <v>#REF!</v>
      </c>
      <c r="L1809" s="98" t="e">
        <f>VLOOKUP($A1809,#REF!,13,FALSE)</f>
        <v>#REF!</v>
      </c>
      <c r="M1809" s="438" t="e">
        <f>VLOOKUP($A1809,#REF!,14,FALSE)</f>
        <v>#REF!</v>
      </c>
      <c r="N1809" s="103" t="e">
        <f>VLOOKUP($A1809,#REF!,15,FALSE)</f>
        <v>#REF!</v>
      </c>
      <c r="O1809" s="103" t="e">
        <f>VLOOKUP($A1809,#REF!,18,FALSE)</f>
        <v>#REF!</v>
      </c>
      <c r="P1809" s="93" t="e">
        <f>VLOOKUP($A1809,#REF!,41,FALSE)</f>
        <v>#REF!</v>
      </c>
      <c r="Q1809" s="115" t="e">
        <f>VLOOKUP(Revisión_Avance_Periodo!$L1809,#REF!,30,FALSE)</f>
        <v>#REF!</v>
      </c>
      <c r="R1809" s="116">
        <v>2019</v>
      </c>
      <c r="S1809" s="196">
        <v>43707</v>
      </c>
      <c r="T1809" s="124" t="s">
        <v>75</v>
      </c>
      <c r="U1809" s="117" t="e">
        <f>INDEX(#REF!,MATCH(Revisión_Avance_Periodo!$L1809,#REF!,0),MATCH(Revisión_Avance_Periodo!$T1809,#REF!,0))</f>
        <v>#REF!</v>
      </c>
      <c r="V1809" s="117" t="e">
        <f>INDEX(#REF!,MATCH(Revisión_Avance_Periodo!$L1809,#REF!,0),MATCH(Revisión_Avance_Periodo!$T1809,#REF!,0))</f>
        <v>#REF!</v>
      </c>
      <c r="W1809" s="118">
        <f t="shared" si="140"/>
        <v>0</v>
      </c>
      <c r="X1809" s="124" t="str">
        <f>VLOOKUP(W1809,Tabla_Estado_Meta_OAP_2019[#All],3,TRUE)</f>
        <v>Por Ejecutar</v>
      </c>
      <c r="Y1809" s="150" t="e">
        <f>SUBTOTAL(9,$U$206:$U1809)</f>
        <v>#REF!</v>
      </c>
      <c r="Z1809" s="159" t="e">
        <f>SUBTOTAL(9,$V$206:$V1809)</f>
        <v>#REF!</v>
      </c>
      <c r="AA1809" s="159">
        <f>IFERROR(+Revisión_Avance_Periodo!$Z1809/Revisión_Avance_Periodo!$Y1809,0)</f>
        <v>0</v>
      </c>
      <c r="AB1809" s="126"/>
      <c r="AC1809" s="127"/>
      <c r="AD1809" s="125"/>
      <c r="AE1809" s="125"/>
      <c r="AF1809" s="128"/>
      <c r="AG1809" s="129"/>
      <c r="AH1809" s="150" t="e">
        <f>SUBTOTAL(9,$U$1802:$U1809)</f>
        <v>#REF!</v>
      </c>
      <c r="AI1809" s="159" t="e">
        <f>SUBTOTAL(9,$V$1802:$V1809)</f>
        <v>#REF!</v>
      </c>
      <c r="AJ1809" s="159">
        <f>IFERROR(+Revisión_Avance_Periodo!$Z1809/Revisión_Avance_Periodo!$Y1809,0)</f>
        <v>0</v>
      </c>
      <c r="AK1809" s="126"/>
      <c r="AL1809" s="127"/>
      <c r="AM1809" s="125"/>
      <c r="AN1809" s="125"/>
      <c r="AO1809" s="128"/>
      <c r="AP1809" s="129"/>
    </row>
    <row r="1810" spans="1:42" x14ac:dyDescent="0.25">
      <c r="A1810" s="92">
        <v>153</v>
      </c>
      <c r="B1810" s="435" t="e">
        <f>CONCATENATE(Revisión_Avance_Periodo!$D1810,";",Revisión_Avance_Periodo!$F1810,";",Revisión_Avance_Periodo!$L1810)</f>
        <v>#REF!</v>
      </c>
      <c r="C1810" s="435" t="e">
        <f t="shared" si="139"/>
        <v>#REF!</v>
      </c>
      <c r="D1810" s="114" t="e">
        <f>VLOOKUP($A1810,#REF!,3,FALSE)</f>
        <v>#REF!</v>
      </c>
      <c r="E1810" s="436" t="e">
        <f>VLOOKUP($A1810,#REF!,4,FALSE)</f>
        <v>#REF!</v>
      </c>
      <c r="F1810" s="102" t="e">
        <f>VLOOKUP($A1810,#REF!,5,FALSE)</f>
        <v>#REF!</v>
      </c>
      <c r="G1810" s="93" t="e">
        <f>VLOOKUP($A1810,#REF!,8,FALSE)</f>
        <v>#REF!</v>
      </c>
      <c r="H1810" s="93" t="e">
        <f>VLOOKUP($A1810,#REF!,7,FALSE)</f>
        <v>#REF!</v>
      </c>
      <c r="I1810" s="438" t="e">
        <f>VLOOKUP($A1810,#REF!,10,FALSE)</f>
        <v>#REF!</v>
      </c>
      <c r="J1810" s="93" t="e">
        <f>VLOOKUP($A1810,#REF!,11,FALSE)</f>
        <v>#REF!</v>
      </c>
      <c r="K1810" s="114" t="e">
        <f>VLOOKUP($A1810,#REF!,12,FALSE)</f>
        <v>#REF!</v>
      </c>
      <c r="L1810" s="93" t="e">
        <f>VLOOKUP($A1810,#REF!,13,FALSE)</f>
        <v>#REF!</v>
      </c>
      <c r="M1810" s="438" t="e">
        <f>VLOOKUP($A1810,#REF!,14,FALSE)</f>
        <v>#REF!</v>
      </c>
      <c r="N1810" s="102" t="e">
        <f>VLOOKUP($A1810,#REF!,15,FALSE)</f>
        <v>#REF!</v>
      </c>
      <c r="O1810" s="102" t="e">
        <f>VLOOKUP($A1810,#REF!,18,FALSE)</f>
        <v>#REF!</v>
      </c>
      <c r="P1810" s="93" t="e">
        <f>VLOOKUP($A1810,#REF!,41,FALSE)</f>
        <v>#REF!</v>
      </c>
      <c r="Q1810" s="115" t="e">
        <f>VLOOKUP(Revisión_Avance_Periodo!$L1810,#REF!,30,FALSE)</f>
        <v>#REF!</v>
      </c>
      <c r="R1810" s="116">
        <v>2019</v>
      </c>
      <c r="S1810" s="196">
        <v>43738</v>
      </c>
      <c r="T1810" s="116" t="s">
        <v>76</v>
      </c>
      <c r="U1810" s="117" t="e">
        <f>INDEX(#REF!,MATCH(Revisión_Avance_Periodo!$L1810,#REF!,0),MATCH(Revisión_Avance_Periodo!$T1810,#REF!,0))</f>
        <v>#REF!</v>
      </c>
      <c r="V1810" s="117" t="e">
        <f>INDEX(#REF!,MATCH(Revisión_Avance_Periodo!$L1810,#REF!,0),MATCH(Revisión_Avance_Periodo!$T1810,#REF!,0))</f>
        <v>#REF!</v>
      </c>
      <c r="W1810" s="118">
        <f t="shared" si="140"/>
        <v>0</v>
      </c>
      <c r="X1810" s="116" t="str">
        <f>VLOOKUP(W1810,Tabla_Estado_Meta_OAP_2019[#All],3,TRUE)</f>
        <v>Por Ejecutar</v>
      </c>
      <c r="Y1810" s="150" t="e">
        <f>SUBTOTAL(9,$U$206:$U1810)</f>
        <v>#REF!</v>
      </c>
      <c r="Z1810" s="159" t="e">
        <f>SUBTOTAL(9,$V$206:$V1810)</f>
        <v>#REF!</v>
      </c>
      <c r="AA1810" s="159">
        <f>IFERROR(+Revisión_Avance_Periodo!$Z1810/Revisión_Avance_Periodo!$Y1810,0)</f>
        <v>0</v>
      </c>
      <c r="AB1810" s="126"/>
      <c r="AC1810" s="127"/>
      <c r="AD1810" s="125"/>
      <c r="AE1810" s="125"/>
      <c r="AF1810" s="128"/>
      <c r="AG1810" s="129"/>
      <c r="AH1810" s="150" t="e">
        <f>SUBTOTAL(9,$U$1802:$U1810)</f>
        <v>#REF!</v>
      </c>
      <c r="AI1810" s="159" t="e">
        <f>SUBTOTAL(9,$V$1802:$V1810)</f>
        <v>#REF!</v>
      </c>
      <c r="AJ1810" s="159">
        <f>IFERROR(+Revisión_Avance_Periodo!$Z1810/Revisión_Avance_Periodo!$Y1810,0)</f>
        <v>0</v>
      </c>
      <c r="AK1810" s="126"/>
      <c r="AL1810" s="127"/>
      <c r="AM1810" s="125"/>
      <c r="AN1810" s="125"/>
      <c r="AO1810" s="128"/>
      <c r="AP1810" s="129"/>
    </row>
    <row r="1811" spans="1:42" x14ac:dyDescent="0.25">
      <c r="A1811" s="97">
        <v>153</v>
      </c>
      <c r="B1811" s="435" t="e">
        <f>CONCATENATE(Revisión_Avance_Periodo!$D1811,";",Revisión_Avance_Periodo!$F1811,";",Revisión_Avance_Periodo!$L1811)</f>
        <v>#REF!</v>
      </c>
      <c r="C1811" s="435" t="e">
        <f t="shared" si="139"/>
        <v>#REF!</v>
      </c>
      <c r="D1811" s="123" t="e">
        <f>VLOOKUP($A1811,#REF!,3,FALSE)</f>
        <v>#REF!</v>
      </c>
      <c r="E1811" s="436" t="e">
        <f>VLOOKUP($A1811,#REF!,4,FALSE)</f>
        <v>#REF!</v>
      </c>
      <c r="F1811" s="103" t="e">
        <f>VLOOKUP($A1811,#REF!,5,FALSE)</f>
        <v>#REF!</v>
      </c>
      <c r="G1811" s="98" t="e">
        <f>VLOOKUP($A1811,#REF!,8,FALSE)</f>
        <v>#REF!</v>
      </c>
      <c r="H1811" s="93" t="e">
        <f>VLOOKUP($A1811,#REF!,7,FALSE)</f>
        <v>#REF!</v>
      </c>
      <c r="I1811" s="438" t="e">
        <f>VLOOKUP($A1811,#REF!,10,FALSE)</f>
        <v>#REF!</v>
      </c>
      <c r="J1811" s="98" t="e">
        <f>VLOOKUP($A1811,#REF!,11,FALSE)</f>
        <v>#REF!</v>
      </c>
      <c r="K1811" s="114" t="e">
        <f>VLOOKUP($A1811,#REF!,12,FALSE)</f>
        <v>#REF!</v>
      </c>
      <c r="L1811" s="98" t="e">
        <f>VLOOKUP($A1811,#REF!,13,FALSE)</f>
        <v>#REF!</v>
      </c>
      <c r="M1811" s="438" t="e">
        <f>VLOOKUP($A1811,#REF!,14,FALSE)</f>
        <v>#REF!</v>
      </c>
      <c r="N1811" s="103" t="e">
        <f>VLOOKUP($A1811,#REF!,15,FALSE)</f>
        <v>#REF!</v>
      </c>
      <c r="O1811" s="103" t="e">
        <f>VLOOKUP($A1811,#REF!,18,FALSE)</f>
        <v>#REF!</v>
      </c>
      <c r="P1811" s="93" t="e">
        <f>VLOOKUP($A1811,#REF!,41,FALSE)</f>
        <v>#REF!</v>
      </c>
      <c r="Q1811" s="115" t="e">
        <f>VLOOKUP(Revisión_Avance_Periodo!$L1811,#REF!,30,FALSE)</f>
        <v>#REF!</v>
      </c>
      <c r="R1811" s="116">
        <v>2019</v>
      </c>
      <c r="S1811" s="196">
        <v>43768</v>
      </c>
      <c r="T1811" s="124" t="s">
        <v>77</v>
      </c>
      <c r="U1811" s="117" t="e">
        <f>INDEX(#REF!,MATCH(Revisión_Avance_Periodo!$L1811,#REF!,0),MATCH(Revisión_Avance_Periodo!$T1811,#REF!,0))</f>
        <v>#REF!</v>
      </c>
      <c r="V1811" s="117" t="e">
        <f>INDEX(#REF!,MATCH(Revisión_Avance_Periodo!$L1811,#REF!,0),MATCH(Revisión_Avance_Periodo!$T1811,#REF!,0))</f>
        <v>#REF!</v>
      </c>
      <c r="W1811" s="118">
        <f t="shared" si="140"/>
        <v>0</v>
      </c>
      <c r="X1811" s="124" t="str">
        <f>VLOOKUP(W1811,Tabla_Estado_Meta_OAP_2019[#All],3,TRUE)</f>
        <v>Por Ejecutar</v>
      </c>
      <c r="Y1811" s="150" t="e">
        <f>SUBTOTAL(9,$U$206:$U1811)</f>
        <v>#REF!</v>
      </c>
      <c r="Z1811" s="159" t="e">
        <f>SUBTOTAL(9,$V$206:$V1811)</f>
        <v>#REF!</v>
      </c>
      <c r="AA1811" s="159">
        <f>IFERROR(+Revisión_Avance_Periodo!$Z1811/Revisión_Avance_Periodo!$Y1811,0)</f>
        <v>0</v>
      </c>
      <c r="AB1811" s="126"/>
      <c r="AC1811" s="127"/>
      <c r="AD1811" s="125"/>
      <c r="AE1811" s="125"/>
      <c r="AF1811" s="128"/>
      <c r="AG1811" s="129"/>
      <c r="AH1811" s="150" t="e">
        <f>SUBTOTAL(9,$U$1802:$U1811)</f>
        <v>#REF!</v>
      </c>
      <c r="AI1811" s="159" t="e">
        <f>SUBTOTAL(9,$V$1802:$V1811)</f>
        <v>#REF!</v>
      </c>
      <c r="AJ1811" s="159">
        <f>IFERROR(+Revisión_Avance_Periodo!$Z1811/Revisión_Avance_Periodo!$Y1811,0)</f>
        <v>0</v>
      </c>
      <c r="AK1811" s="126"/>
      <c r="AL1811" s="127"/>
      <c r="AM1811" s="125"/>
      <c r="AN1811" s="125"/>
      <c r="AO1811" s="128"/>
      <c r="AP1811" s="129"/>
    </row>
    <row r="1812" spans="1:42" x14ac:dyDescent="0.25">
      <c r="A1812" s="92">
        <v>153</v>
      </c>
      <c r="B1812" s="435" t="e">
        <f>CONCATENATE(Revisión_Avance_Periodo!$D1812,";",Revisión_Avance_Periodo!$F1812,";",Revisión_Avance_Periodo!$L1812)</f>
        <v>#REF!</v>
      </c>
      <c r="C1812" s="435" t="e">
        <f t="shared" si="139"/>
        <v>#REF!</v>
      </c>
      <c r="D1812" s="114" t="e">
        <f>VLOOKUP($A1812,#REF!,3,FALSE)</f>
        <v>#REF!</v>
      </c>
      <c r="E1812" s="436" t="e">
        <f>VLOOKUP($A1812,#REF!,4,FALSE)</f>
        <v>#REF!</v>
      </c>
      <c r="F1812" s="102" t="e">
        <f>VLOOKUP($A1812,#REF!,5,FALSE)</f>
        <v>#REF!</v>
      </c>
      <c r="G1812" s="93" t="e">
        <f>VLOOKUP($A1812,#REF!,8,FALSE)</f>
        <v>#REF!</v>
      </c>
      <c r="H1812" s="93" t="e">
        <f>VLOOKUP($A1812,#REF!,7,FALSE)</f>
        <v>#REF!</v>
      </c>
      <c r="I1812" s="438" t="e">
        <f>VLOOKUP($A1812,#REF!,10,FALSE)</f>
        <v>#REF!</v>
      </c>
      <c r="J1812" s="93" t="e">
        <f>VLOOKUP($A1812,#REF!,11,FALSE)</f>
        <v>#REF!</v>
      </c>
      <c r="K1812" s="114" t="e">
        <f>VLOOKUP($A1812,#REF!,12,FALSE)</f>
        <v>#REF!</v>
      </c>
      <c r="L1812" s="93" t="e">
        <f>VLOOKUP($A1812,#REF!,13,FALSE)</f>
        <v>#REF!</v>
      </c>
      <c r="M1812" s="438" t="e">
        <f>VLOOKUP($A1812,#REF!,14,FALSE)</f>
        <v>#REF!</v>
      </c>
      <c r="N1812" s="102" t="e">
        <f>VLOOKUP($A1812,#REF!,15,FALSE)</f>
        <v>#REF!</v>
      </c>
      <c r="O1812" s="102" t="e">
        <f>VLOOKUP($A1812,#REF!,18,FALSE)</f>
        <v>#REF!</v>
      </c>
      <c r="P1812" s="93" t="e">
        <f>VLOOKUP($A1812,#REF!,41,FALSE)</f>
        <v>#REF!</v>
      </c>
      <c r="Q1812" s="115" t="e">
        <f>VLOOKUP(Revisión_Avance_Periodo!$L1812,#REF!,30,FALSE)</f>
        <v>#REF!</v>
      </c>
      <c r="R1812" s="116">
        <v>2019</v>
      </c>
      <c r="S1812" s="196">
        <v>43799</v>
      </c>
      <c r="T1812" s="116" t="s">
        <v>78</v>
      </c>
      <c r="U1812" s="117" t="e">
        <f>INDEX(#REF!,MATCH(Revisión_Avance_Periodo!$L1812,#REF!,0),MATCH(Revisión_Avance_Periodo!$T1812,#REF!,0))</f>
        <v>#REF!</v>
      </c>
      <c r="V1812" s="117" t="e">
        <f>INDEX(#REF!,MATCH(Revisión_Avance_Periodo!$L1812,#REF!,0),MATCH(Revisión_Avance_Periodo!$T1812,#REF!,0))</f>
        <v>#REF!</v>
      </c>
      <c r="W1812" s="118">
        <f t="shared" si="140"/>
        <v>0</v>
      </c>
      <c r="X1812" s="116" t="str">
        <f>VLOOKUP(W1812,Tabla_Estado_Meta_OAP_2019[#All],3,TRUE)</f>
        <v>Por Ejecutar</v>
      </c>
      <c r="Y1812" s="150" t="e">
        <f>SUBTOTAL(9,$U$206:$U1812)</f>
        <v>#REF!</v>
      </c>
      <c r="Z1812" s="159" t="e">
        <f>SUBTOTAL(9,$V$206:$V1812)</f>
        <v>#REF!</v>
      </c>
      <c r="AA1812" s="159">
        <f>IFERROR(+Revisión_Avance_Periodo!$Z1812/Revisión_Avance_Periodo!$Y1812,0)</f>
        <v>0</v>
      </c>
      <c r="AB1812" s="126"/>
      <c r="AC1812" s="127"/>
      <c r="AD1812" s="125"/>
      <c r="AE1812" s="125"/>
      <c r="AF1812" s="128"/>
      <c r="AG1812" s="129"/>
      <c r="AH1812" s="150" t="e">
        <f>SUBTOTAL(9,$U$1802:$U1812)</f>
        <v>#REF!</v>
      </c>
      <c r="AI1812" s="159" t="e">
        <f>SUBTOTAL(9,$V$1802:$V1812)</f>
        <v>#REF!</v>
      </c>
      <c r="AJ1812" s="159">
        <f>IFERROR(+Revisión_Avance_Periodo!$Z1812/Revisión_Avance_Periodo!$Y1812,0)</f>
        <v>0</v>
      </c>
      <c r="AK1812" s="126"/>
      <c r="AL1812" s="127"/>
      <c r="AM1812" s="125"/>
      <c r="AN1812" s="125"/>
      <c r="AO1812" s="128"/>
      <c r="AP1812" s="129"/>
    </row>
    <row r="1813" spans="1:42" ht="15.75" thickBot="1" x14ac:dyDescent="0.3">
      <c r="A1813" s="97">
        <v>153</v>
      </c>
      <c r="B1813" s="435" t="e">
        <f>CONCATENATE(Revisión_Avance_Periodo!$D1813,";",Revisión_Avance_Periodo!$F1813,";",Revisión_Avance_Periodo!$L1813)</f>
        <v>#REF!</v>
      </c>
      <c r="C1813" s="435" t="e">
        <f t="shared" si="139"/>
        <v>#REF!</v>
      </c>
      <c r="D1813" s="123" t="e">
        <f>VLOOKUP($A1813,#REF!,3,FALSE)</f>
        <v>#REF!</v>
      </c>
      <c r="E1813" s="436" t="e">
        <f>VLOOKUP($A1813,#REF!,4,FALSE)</f>
        <v>#REF!</v>
      </c>
      <c r="F1813" s="103" t="e">
        <f>VLOOKUP($A1813,#REF!,5,FALSE)</f>
        <v>#REF!</v>
      </c>
      <c r="G1813" s="98" t="e">
        <f>VLOOKUP($A1813,#REF!,8,FALSE)</f>
        <v>#REF!</v>
      </c>
      <c r="H1813" s="93" t="e">
        <f>VLOOKUP($A1813,#REF!,7,FALSE)</f>
        <v>#REF!</v>
      </c>
      <c r="I1813" s="438" t="e">
        <f>VLOOKUP($A1813,#REF!,10,FALSE)</f>
        <v>#REF!</v>
      </c>
      <c r="J1813" s="98" t="e">
        <f>VLOOKUP($A1813,#REF!,11,FALSE)</f>
        <v>#REF!</v>
      </c>
      <c r="K1813" s="114" t="e">
        <f>VLOOKUP($A1813,#REF!,12,FALSE)</f>
        <v>#REF!</v>
      </c>
      <c r="L1813" s="98" t="e">
        <f>VLOOKUP($A1813,#REF!,13,FALSE)</f>
        <v>#REF!</v>
      </c>
      <c r="M1813" s="438" t="e">
        <f>VLOOKUP($A1813,#REF!,14,FALSE)</f>
        <v>#REF!</v>
      </c>
      <c r="N1813" s="103" t="e">
        <f>VLOOKUP($A1813,#REF!,15,FALSE)</f>
        <v>#REF!</v>
      </c>
      <c r="O1813" s="103" t="e">
        <f>VLOOKUP($A1813,#REF!,18,FALSE)</f>
        <v>#REF!</v>
      </c>
      <c r="P1813" s="93" t="e">
        <f>VLOOKUP($A1813,#REF!,41,FALSE)</f>
        <v>#REF!</v>
      </c>
      <c r="Q1813" s="115" t="e">
        <f>VLOOKUP(Revisión_Avance_Periodo!$L1813,#REF!,30,FALSE)</f>
        <v>#REF!</v>
      </c>
      <c r="R1813" s="116">
        <v>2019</v>
      </c>
      <c r="S1813" s="196">
        <v>43829</v>
      </c>
      <c r="T1813" s="124" t="s">
        <v>79</v>
      </c>
      <c r="U1813" s="117" t="e">
        <f>INDEX(#REF!,MATCH(Revisión_Avance_Periodo!$L1813,#REF!,0),MATCH(Revisión_Avance_Periodo!$T1813,#REF!,0))</f>
        <v>#REF!</v>
      </c>
      <c r="V1813" s="117" t="e">
        <f>INDEX(#REF!,MATCH(Revisión_Avance_Periodo!$L1813,#REF!,0),MATCH(Revisión_Avance_Periodo!$T1813,#REF!,0))</f>
        <v>#REF!</v>
      </c>
      <c r="W1813" s="130" t="e">
        <f t="shared" ref="W1813:W1825" si="141">V1813/U1813</f>
        <v>#REF!</v>
      </c>
      <c r="X1813" s="124" t="e">
        <f>VLOOKUP(W1813,Tabla_Estado_Meta_OAP_2019[#All],3,TRUE)</f>
        <v>#REF!</v>
      </c>
      <c r="Y1813" s="150" t="e">
        <f>SUBTOTAL(9,$U$206:$U1813)</f>
        <v>#REF!</v>
      </c>
      <c r="Z1813" s="159" t="e">
        <f>SUBTOTAL(9,$V$206:$V1813)</f>
        <v>#REF!</v>
      </c>
      <c r="AA1813" s="159">
        <f>IFERROR(+Revisión_Avance_Periodo!$Z1813/Revisión_Avance_Periodo!$Y1813,0)</f>
        <v>0</v>
      </c>
      <c r="AB1813" s="126"/>
      <c r="AC1813" s="127"/>
      <c r="AD1813" s="125"/>
      <c r="AE1813" s="125"/>
      <c r="AF1813" s="128"/>
      <c r="AG1813" s="129"/>
      <c r="AH1813" s="150" t="e">
        <f>SUBTOTAL(9,$U$1802:$U1813)</f>
        <v>#REF!</v>
      </c>
      <c r="AI1813" s="159" t="e">
        <f>SUBTOTAL(9,$V$1802:$V1813)</f>
        <v>#REF!</v>
      </c>
      <c r="AJ1813" s="159">
        <f>IFERROR(+Revisión_Avance_Periodo!$Z1813/Revisión_Avance_Periodo!$Y1813,0)</f>
        <v>0</v>
      </c>
      <c r="AK1813" s="126"/>
      <c r="AL1813" s="127"/>
      <c r="AM1813" s="125"/>
      <c r="AN1813" s="125"/>
      <c r="AO1813" s="128"/>
      <c r="AP1813" s="129"/>
    </row>
    <row r="1814" spans="1:42" x14ac:dyDescent="0.25">
      <c r="A1814" s="92">
        <v>154</v>
      </c>
      <c r="B1814" s="435" t="e">
        <f>CONCATENATE(Revisión_Avance_Periodo!$D1814,";",Revisión_Avance_Periodo!$F1814,";",Revisión_Avance_Periodo!$L1814)</f>
        <v>#REF!</v>
      </c>
      <c r="C1814" s="435" t="e">
        <f t="shared" si="139"/>
        <v>#REF!</v>
      </c>
      <c r="D1814" s="114" t="e">
        <f>VLOOKUP($A1814,#REF!,3,FALSE)</f>
        <v>#REF!</v>
      </c>
      <c r="E1814" s="436" t="e">
        <f>VLOOKUP($A1814,#REF!,4,FALSE)</f>
        <v>#REF!</v>
      </c>
      <c r="F1814" s="102" t="e">
        <f>VLOOKUP($A1814,#REF!,5,FALSE)</f>
        <v>#REF!</v>
      </c>
      <c r="G1814" s="93" t="e">
        <f>VLOOKUP($A1814,#REF!,8,FALSE)</f>
        <v>#REF!</v>
      </c>
      <c r="H1814" s="93" t="e">
        <f>VLOOKUP($A1814,#REF!,7,FALSE)</f>
        <v>#REF!</v>
      </c>
      <c r="I1814" s="438" t="e">
        <f>VLOOKUP($A1814,#REF!,10,FALSE)</f>
        <v>#REF!</v>
      </c>
      <c r="J1814" s="93" t="e">
        <f>VLOOKUP($A1814,#REF!,11,FALSE)</f>
        <v>#REF!</v>
      </c>
      <c r="K1814" s="114" t="e">
        <f>VLOOKUP($A1814,#REF!,12,FALSE)</f>
        <v>#REF!</v>
      </c>
      <c r="L1814" s="93" t="e">
        <f>VLOOKUP($A1814,#REF!,13,FALSE)</f>
        <v>#REF!</v>
      </c>
      <c r="M1814" s="438" t="e">
        <f>VLOOKUP($A1814,#REF!,14,FALSE)</f>
        <v>#REF!</v>
      </c>
      <c r="N1814" s="102" t="e">
        <f>VLOOKUP($A1814,#REF!,15,FALSE)</f>
        <v>#REF!</v>
      </c>
      <c r="O1814" s="102" t="e">
        <f>VLOOKUP($A1814,#REF!,18,FALSE)</f>
        <v>#REF!</v>
      </c>
      <c r="P1814" s="93" t="e">
        <f>VLOOKUP($A1814,#REF!,41,FALSE)</f>
        <v>#REF!</v>
      </c>
      <c r="Q1814" s="115" t="e">
        <f>VLOOKUP(Revisión_Avance_Periodo!$L1814,#REF!,30,FALSE)</f>
        <v>#REF!</v>
      </c>
      <c r="R1814" s="116">
        <v>2019</v>
      </c>
      <c r="S1814" s="196">
        <v>43495</v>
      </c>
      <c r="T1814" s="116" t="s">
        <v>68</v>
      </c>
      <c r="U1814" s="117" t="e">
        <f>INDEX(#REF!,MATCH(Revisión_Avance_Periodo!$L1814,#REF!,0),MATCH(Revisión_Avance_Periodo!$T1814,#REF!,0))</f>
        <v>#REF!</v>
      </c>
      <c r="V1814" s="117" t="e">
        <f>INDEX(#REF!,MATCH(Revisión_Avance_Periodo!$L1814,#REF!,0),MATCH(Revisión_Avance_Periodo!$T1814,#REF!,0))</f>
        <v>#REF!</v>
      </c>
      <c r="W1814" s="130" t="e">
        <f t="shared" si="141"/>
        <v>#REF!</v>
      </c>
      <c r="X1814" s="116" t="e">
        <f>VLOOKUP(W1814,Tabla_Estado_Meta_OAP_2019[#All],3,TRUE)</f>
        <v>#REF!</v>
      </c>
      <c r="Y1814" s="148" t="e">
        <f>SUBTOTAL(9,$U$206:$U1814)</f>
        <v>#REF!</v>
      </c>
      <c r="Z1814" s="162" t="e">
        <f>SUBTOTAL(9,$V$206:$V1814)</f>
        <v>#REF!</v>
      </c>
      <c r="AA1814" s="162">
        <f>IFERROR(+Revisión_Avance_Periodo!$Z1814/Revisión_Avance_Periodo!$Y1814,0)</f>
        <v>0</v>
      </c>
      <c r="AB1814" s="120" t="e">
        <f>SUBTOTAL(9,U1814:U1825)</f>
        <v>#REF!</v>
      </c>
      <c r="AC1814" s="119" t="e">
        <f>SUBTOTAL(9,V1814:V1825)</f>
        <v>#REF!</v>
      </c>
      <c r="AD1814" s="119" t="e">
        <f>+AC1814/AB1814</f>
        <v>#REF!</v>
      </c>
      <c r="AE1814" s="119" t="e">
        <f>100%-Revisión_Avance_Periodo!$AD1814</f>
        <v>#REF!</v>
      </c>
      <c r="AF1814" s="121" t="e">
        <f>VLOOKUP(AD1814,Tabla_Estado_Meta_OAP_2019[],3,TRUE)</f>
        <v>#REF!</v>
      </c>
      <c r="AG1814" s="122" t="e">
        <f>Revisión_Avance_Periodo!$AD1814*Revisión_Avance_Periodo!$Q1814</f>
        <v>#REF!</v>
      </c>
      <c r="AH1814" s="148" t="e">
        <f>SUBTOTAL(9,$U$1814:$U1814)</f>
        <v>#REF!</v>
      </c>
      <c r="AI1814" s="162" t="e">
        <f>SUBTOTAL(9,$V$1814:$V1814)</f>
        <v>#REF!</v>
      </c>
      <c r="AJ1814" s="162">
        <f>IFERROR(+Revisión_Avance_Periodo!$Z1814/Revisión_Avance_Periodo!$Y1814,0)</f>
        <v>0</v>
      </c>
      <c r="AK1814" s="120" t="e">
        <f>SUBTOTAL(9,AD1814:AD1825)</f>
        <v>#REF!</v>
      </c>
      <c r="AL1814" s="119" t="e">
        <f>SUBTOTAL(9,AE1814:AE1825)</f>
        <v>#REF!</v>
      </c>
      <c r="AM1814" s="119" t="e">
        <f>+AL1814/AK1814</f>
        <v>#REF!</v>
      </c>
      <c r="AN1814" s="119" t="e">
        <f>100%-Revisión_Avance_Periodo!$AD1814</f>
        <v>#REF!</v>
      </c>
      <c r="AO1814" s="121" t="e">
        <f>VLOOKUP(AM1814,Tabla_Estado_Meta_OAP_2019[],3,TRUE)</f>
        <v>#REF!</v>
      </c>
      <c r="AP1814" s="122" t="e">
        <f>Revisión_Avance_Periodo!$AD1814*Revisión_Avance_Periodo!$Q1814</f>
        <v>#REF!</v>
      </c>
    </row>
    <row r="1815" spans="1:42" x14ac:dyDescent="0.25">
      <c r="A1815" s="97">
        <v>154</v>
      </c>
      <c r="B1815" s="435" t="e">
        <f>CONCATENATE(Revisión_Avance_Periodo!$D1815,";",Revisión_Avance_Periodo!$F1815,";",Revisión_Avance_Periodo!$L1815)</f>
        <v>#REF!</v>
      </c>
      <c r="C1815" s="435" t="e">
        <f t="shared" si="139"/>
        <v>#REF!</v>
      </c>
      <c r="D1815" s="123" t="e">
        <f>VLOOKUP($A1815,#REF!,3,FALSE)</f>
        <v>#REF!</v>
      </c>
      <c r="E1815" s="436" t="e">
        <f>VLOOKUP($A1815,#REF!,4,FALSE)</f>
        <v>#REF!</v>
      </c>
      <c r="F1815" s="103" t="e">
        <f>VLOOKUP($A1815,#REF!,5,FALSE)</f>
        <v>#REF!</v>
      </c>
      <c r="G1815" s="98" t="e">
        <f>VLOOKUP($A1815,#REF!,8,FALSE)</f>
        <v>#REF!</v>
      </c>
      <c r="H1815" s="93" t="e">
        <f>VLOOKUP($A1815,#REF!,7,FALSE)</f>
        <v>#REF!</v>
      </c>
      <c r="I1815" s="438" t="e">
        <f>VLOOKUP($A1815,#REF!,10,FALSE)</f>
        <v>#REF!</v>
      </c>
      <c r="J1815" s="98" t="e">
        <f>VLOOKUP($A1815,#REF!,11,FALSE)</f>
        <v>#REF!</v>
      </c>
      <c r="K1815" s="114" t="e">
        <f>VLOOKUP($A1815,#REF!,12,FALSE)</f>
        <v>#REF!</v>
      </c>
      <c r="L1815" s="98" t="e">
        <f>VLOOKUP($A1815,#REF!,13,FALSE)</f>
        <v>#REF!</v>
      </c>
      <c r="M1815" s="438" t="e">
        <f>VLOOKUP($A1815,#REF!,14,FALSE)</f>
        <v>#REF!</v>
      </c>
      <c r="N1815" s="103" t="e">
        <f>VLOOKUP($A1815,#REF!,15,FALSE)</f>
        <v>#REF!</v>
      </c>
      <c r="O1815" s="103" t="e">
        <f>VLOOKUP($A1815,#REF!,18,FALSE)</f>
        <v>#REF!</v>
      </c>
      <c r="P1815" s="93" t="e">
        <f>VLOOKUP($A1815,#REF!,41,FALSE)</f>
        <v>#REF!</v>
      </c>
      <c r="Q1815" s="115" t="e">
        <f>VLOOKUP(Revisión_Avance_Periodo!$L1815,#REF!,30,FALSE)</f>
        <v>#REF!</v>
      </c>
      <c r="R1815" s="116">
        <v>2019</v>
      </c>
      <c r="S1815" s="196">
        <v>43524</v>
      </c>
      <c r="T1815" s="124" t="s">
        <v>69</v>
      </c>
      <c r="U1815" s="117" t="e">
        <f>INDEX(#REF!,MATCH(Revisión_Avance_Periodo!$L1815,#REF!,0),MATCH(Revisión_Avance_Periodo!$T1815,#REF!,0))</f>
        <v>#REF!</v>
      </c>
      <c r="V1815" s="117" t="e">
        <f>INDEX(#REF!,MATCH(Revisión_Avance_Periodo!$L1815,#REF!,0),MATCH(Revisión_Avance_Periodo!$T1815,#REF!,0))</f>
        <v>#REF!</v>
      </c>
      <c r="W1815" s="130" t="e">
        <f t="shared" si="141"/>
        <v>#REF!</v>
      </c>
      <c r="X1815" s="124" t="e">
        <f>VLOOKUP(W1815,Tabla_Estado_Meta_OAP_2019[#All],3,TRUE)</f>
        <v>#REF!</v>
      </c>
      <c r="Y1815" s="150" t="e">
        <f>SUBTOTAL(9,$U$206:$U1815)</f>
        <v>#REF!</v>
      </c>
      <c r="Z1815" s="159" t="e">
        <f>SUBTOTAL(9,$V$206:$V1815)</f>
        <v>#REF!</v>
      </c>
      <c r="AA1815" s="159">
        <f>IFERROR(+Revisión_Avance_Periodo!$Z1815/Revisión_Avance_Periodo!$Y1815,0)</f>
        <v>0</v>
      </c>
      <c r="AB1815" s="126"/>
      <c r="AC1815" s="127"/>
      <c r="AD1815" s="125"/>
      <c r="AE1815" s="125"/>
      <c r="AF1815" s="128"/>
      <c r="AG1815" s="129"/>
      <c r="AH1815" s="150" t="e">
        <f>SUBTOTAL(9,$U$1814:$U1815)</f>
        <v>#REF!</v>
      </c>
      <c r="AI1815" s="159" t="e">
        <f>SUBTOTAL(9,$V$1814:$V1815)</f>
        <v>#REF!</v>
      </c>
      <c r="AJ1815" s="159">
        <f>IFERROR(+Revisión_Avance_Periodo!$Z1815/Revisión_Avance_Periodo!$Y1815,0)</f>
        <v>0</v>
      </c>
      <c r="AK1815" s="126"/>
      <c r="AL1815" s="127"/>
      <c r="AM1815" s="125"/>
      <c r="AN1815" s="125"/>
      <c r="AO1815" s="128"/>
      <c r="AP1815" s="129"/>
    </row>
    <row r="1816" spans="1:42" x14ac:dyDescent="0.25">
      <c r="A1816" s="92">
        <v>154</v>
      </c>
      <c r="B1816" s="435" t="e">
        <f>CONCATENATE(Revisión_Avance_Periodo!$D1816,";",Revisión_Avance_Periodo!$F1816,";",Revisión_Avance_Periodo!$L1816)</f>
        <v>#REF!</v>
      </c>
      <c r="C1816" s="435" t="e">
        <f t="shared" si="139"/>
        <v>#REF!</v>
      </c>
      <c r="D1816" s="114" t="e">
        <f>VLOOKUP($A1816,#REF!,3,FALSE)</f>
        <v>#REF!</v>
      </c>
      <c r="E1816" s="436" t="e">
        <f>VLOOKUP($A1816,#REF!,4,FALSE)</f>
        <v>#REF!</v>
      </c>
      <c r="F1816" s="102" t="e">
        <f>VLOOKUP($A1816,#REF!,5,FALSE)</f>
        <v>#REF!</v>
      </c>
      <c r="G1816" s="93" t="e">
        <f>VLOOKUP($A1816,#REF!,8,FALSE)</f>
        <v>#REF!</v>
      </c>
      <c r="H1816" s="93" t="e">
        <f>VLOOKUP($A1816,#REF!,7,FALSE)</f>
        <v>#REF!</v>
      </c>
      <c r="I1816" s="438" t="e">
        <f>VLOOKUP($A1816,#REF!,10,FALSE)</f>
        <v>#REF!</v>
      </c>
      <c r="J1816" s="93" t="e">
        <f>VLOOKUP($A1816,#REF!,11,FALSE)</f>
        <v>#REF!</v>
      </c>
      <c r="K1816" s="114" t="e">
        <f>VLOOKUP($A1816,#REF!,12,FALSE)</f>
        <v>#REF!</v>
      </c>
      <c r="L1816" s="93" t="e">
        <f>VLOOKUP($A1816,#REF!,13,FALSE)</f>
        <v>#REF!</v>
      </c>
      <c r="M1816" s="438" t="e">
        <f>VLOOKUP($A1816,#REF!,14,FALSE)</f>
        <v>#REF!</v>
      </c>
      <c r="N1816" s="102" t="e">
        <f>VLOOKUP($A1816,#REF!,15,FALSE)</f>
        <v>#REF!</v>
      </c>
      <c r="O1816" s="102" t="e">
        <f>VLOOKUP($A1816,#REF!,18,FALSE)</f>
        <v>#REF!</v>
      </c>
      <c r="P1816" s="93" t="e">
        <f>VLOOKUP($A1816,#REF!,41,FALSE)</f>
        <v>#REF!</v>
      </c>
      <c r="Q1816" s="115" t="e">
        <f>VLOOKUP(Revisión_Avance_Periodo!$L1816,#REF!,30,FALSE)</f>
        <v>#REF!</v>
      </c>
      <c r="R1816" s="116">
        <v>2019</v>
      </c>
      <c r="S1816" s="196">
        <v>43554</v>
      </c>
      <c r="T1816" s="116" t="s">
        <v>70</v>
      </c>
      <c r="U1816" s="117" t="e">
        <f>INDEX(#REF!,MATCH(Revisión_Avance_Periodo!$L1816,#REF!,0),MATCH(Revisión_Avance_Periodo!$T1816,#REF!,0))</f>
        <v>#REF!</v>
      </c>
      <c r="V1816" s="117" t="e">
        <f>INDEX(#REF!,MATCH(Revisión_Avance_Periodo!$L1816,#REF!,0),MATCH(Revisión_Avance_Periodo!$T1816,#REF!,0))</f>
        <v>#REF!</v>
      </c>
      <c r="W1816" s="131" t="e">
        <f t="shared" si="141"/>
        <v>#REF!</v>
      </c>
      <c r="X1816" s="116" t="e">
        <f>VLOOKUP(W1816,Tabla_Estado_Meta_OAP_2019[#All],3,TRUE)</f>
        <v>#REF!</v>
      </c>
      <c r="Y1816" s="150" t="e">
        <f>SUBTOTAL(9,$U$206:$U1816)</f>
        <v>#REF!</v>
      </c>
      <c r="Z1816" s="159" t="e">
        <f>SUBTOTAL(9,$V$206:$V1816)</f>
        <v>#REF!</v>
      </c>
      <c r="AA1816" s="159">
        <f>IFERROR(+Revisión_Avance_Periodo!$Z1816/Revisión_Avance_Periodo!$Y1816,0)</f>
        <v>0</v>
      </c>
      <c r="AB1816" s="126"/>
      <c r="AC1816" s="127"/>
      <c r="AD1816" s="125"/>
      <c r="AE1816" s="125"/>
      <c r="AF1816" s="128"/>
      <c r="AG1816" s="129"/>
      <c r="AH1816" s="150" t="e">
        <f>SUBTOTAL(9,$U$1814:$U1816)</f>
        <v>#REF!</v>
      </c>
      <c r="AI1816" s="159" t="e">
        <f>SUBTOTAL(9,$V$1814:$V1816)</f>
        <v>#REF!</v>
      </c>
      <c r="AJ1816" s="159">
        <f>IFERROR(+Revisión_Avance_Periodo!$Z1816/Revisión_Avance_Periodo!$Y1816,0)</f>
        <v>0</v>
      </c>
      <c r="AK1816" s="126"/>
      <c r="AL1816" s="127"/>
      <c r="AM1816" s="125"/>
      <c r="AN1816" s="125"/>
      <c r="AO1816" s="128"/>
      <c r="AP1816" s="129"/>
    </row>
    <row r="1817" spans="1:42" x14ac:dyDescent="0.25">
      <c r="A1817" s="97">
        <v>154</v>
      </c>
      <c r="B1817" s="435" t="e">
        <f>CONCATENATE(Revisión_Avance_Periodo!$D1817,";",Revisión_Avance_Periodo!$F1817,";",Revisión_Avance_Periodo!$L1817)</f>
        <v>#REF!</v>
      </c>
      <c r="C1817" s="435" t="e">
        <f t="shared" si="139"/>
        <v>#REF!</v>
      </c>
      <c r="D1817" s="123" t="e">
        <f>VLOOKUP($A1817,#REF!,3,FALSE)</f>
        <v>#REF!</v>
      </c>
      <c r="E1817" s="436" t="e">
        <f>VLOOKUP($A1817,#REF!,4,FALSE)</f>
        <v>#REF!</v>
      </c>
      <c r="F1817" s="103" t="e">
        <f>VLOOKUP($A1817,#REF!,5,FALSE)</f>
        <v>#REF!</v>
      </c>
      <c r="G1817" s="98" t="e">
        <f>VLOOKUP($A1817,#REF!,8,FALSE)</f>
        <v>#REF!</v>
      </c>
      <c r="H1817" s="93" t="e">
        <f>VLOOKUP($A1817,#REF!,7,FALSE)</f>
        <v>#REF!</v>
      </c>
      <c r="I1817" s="438" t="e">
        <f>VLOOKUP($A1817,#REF!,10,FALSE)</f>
        <v>#REF!</v>
      </c>
      <c r="J1817" s="98" t="e">
        <f>VLOOKUP($A1817,#REF!,11,FALSE)</f>
        <v>#REF!</v>
      </c>
      <c r="K1817" s="114" t="e">
        <f>VLOOKUP($A1817,#REF!,12,FALSE)</f>
        <v>#REF!</v>
      </c>
      <c r="L1817" s="98" t="e">
        <f>VLOOKUP($A1817,#REF!,13,FALSE)</f>
        <v>#REF!</v>
      </c>
      <c r="M1817" s="438" t="e">
        <f>VLOOKUP($A1817,#REF!,14,FALSE)</f>
        <v>#REF!</v>
      </c>
      <c r="N1817" s="103" t="e">
        <f>VLOOKUP($A1817,#REF!,15,FALSE)</f>
        <v>#REF!</v>
      </c>
      <c r="O1817" s="103" t="e">
        <f>VLOOKUP($A1817,#REF!,18,FALSE)</f>
        <v>#REF!</v>
      </c>
      <c r="P1817" s="93" t="e">
        <f>VLOOKUP($A1817,#REF!,41,FALSE)</f>
        <v>#REF!</v>
      </c>
      <c r="Q1817" s="115" t="e">
        <f>VLOOKUP(Revisión_Avance_Periodo!$L1817,#REF!,30,FALSE)</f>
        <v>#REF!</v>
      </c>
      <c r="R1817" s="116">
        <v>2019</v>
      </c>
      <c r="S1817" s="196">
        <v>43585</v>
      </c>
      <c r="T1817" s="124" t="s">
        <v>71</v>
      </c>
      <c r="U1817" s="117" t="e">
        <f>INDEX(#REF!,MATCH(Revisión_Avance_Periodo!$L1817,#REF!,0),MATCH(Revisión_Avance_Periodo!$T1817,#REF!,0))</f>
        <v>#REF!</v>
      </c>
      <c r="V1817" s="117" t="e">
        <f>INDEX(#REF!,MATCH(Revisión_Avance_Periodo!$L1817,#REF!,0),MATCH(Revisión_Avance_Periodo!$T1817,#REF!,0))</f>
        <v>#REF!</v>
      </c>
      <c r="W1817" s="130" t="e">
        <f t="shared" si="141"/>
        <v>#REF!</v>
      </c>
      <c r="X1817" s="124" t="e">
        <f>VLOOKUP(W1817,Tabla_Estado_Meta_OAP_2019[#All],3,TRUE)</f>
        <v>#REF!</v>
      </c>
      <c r="Y1817" s="150" t="e">
        <f>SUBTOTAL(9,$U$206:$U1817)</f>
        <v>#REF!</v>
      </c>
      <c r="Z1817" s="159" t="e">
        <f>SUBTOTAL(9,$V$206:$V1817)</f>
        <v>#REF!</v>
      </c>
      <c r="AA1817" s="159">
        <f>IFERROR(+Revisión_Avance_Periodo!$Z1817/Revisión_Avance_Periodo!$Y1817,0)</f>
        <v>0</v>
      </c>
      <c r="AB1817" s="126"/>
      <c r="AC1817" s="127"/>
      <c r="AD1817" s="125"/>
      <c r="AE1817" s="125"/>
      <c r="AF1817" s="128"/>
      <c r="AG1817" s="129"/>
      <c r="AH1817" s="150" t="e">
        <f>SUBTOTAL(9,$U$1814:$U1817)</f>
        <v>#REF!</v>
      </c>
      <c r="AI1817" s="159" t="e">
        <f>SUBTOTAL(9,$V$1814:$V1817)</f>
        <v>#REF!</v>
      </c>
      <c r="AJ1817" s="159">
        <f>IFERROR(+Revisión_Avance_Periodo!$Z1817/Revisión_Avance_Periodo!$Y1817,0)</f>
        <v>0</v>
      </c>
      <c r="AK1817" s="126"/>
      <c r="AL1817" s="127"/>
      <c r="AM1817" s="125"/>
      <c r="AN1817" s="125"/>
      <c r="AO1817" s="128"/>
      <c r="AP1817" s="129"/>
    </row>
    <row r="1818" spans="1:42" x14ac:dyDescent="0.25">
      <c r="A1818" s="92">
        <v>154</v>
      </c>
      <c r="B1818" s="435" t="e">
        <f>CONCATENATE(Revisión_Avance_Periodo!$D1818,";",Revisión_Avance_Periodo!$F1818,";",Revisión_Avance_Periodo!$L1818)</f>
        <v>#REF!</v>
      </c>
      <c r="C1818" s="435" t="e">
        <f t="shared" si="139"/>
        <v>#REF!</v>
      </c>
      <c r="D1818" s="114" t="e">
        <f>VLOOKUP($A1818,#REF!,3,FALSE)</f>
        <v>#REF!</v>
      </c>
      <c r="E1818" s="436" t="e">
        <f>VLOOKUP($A1818,#REF!,4,FALSE)</f>
        <v>#REF!</v>
      </c>
      <c r="F1818" s="102" t="e">
        <f>VLOOKUP($A1818,#REF!,5,FALSE)</f>
        <v>#REF!</v>
      </c>
      <c r="G1818" s="93" t="e">
        <f>VLOOKUP($A1818,#REF!,8,FALSE)</f>
        <v>#REF!</v>
      </c>
      <c r="H1818" s="93" t="e">
        <f>VLOOKUP($A1818,#REF!,7,FALSE)</f>
        <v>#REF!</v>
      </c>
      <c r="I1818" s="438" t="e">
        <f>VLOOKUP($A1818,#REF!,10,FALSE)</f>
        <v>#REF!</v>
      </c>
      <c r="J1818" s="93" t="e">
        <f>VLOOKUP($A1818,#REF!,11,FALSE)</f>
        <v>#REF!</v>
      </c>
      <c r="K1818" s="114" t="e">
        <f>VLOOKUP($A1818,#REF!,12,FALSE)</f>
        <v>#REF!</v>
      </c>
      <c r="L1818" s="93" t="e">
        <f>VLOOKUP($A1818,#REF!,13,FALSE)</f>
        <v>#REF!</v>
      </c>
      <c r="M1818" s="438" t="e">
        <f>VLOOKUP($A1818,#REF!,14,FALSE)</f>
        <v>#REF!</v>
      </c>
      <c r="N1818" s="102" t="e">
        <f>VLOOKUP($A1818,#REF!,15,FALSE)</f>
        <v>#REF!</v>
      </c>
      <c r="O1818" s="102" t="e">
        <f>VLOOKUP($A1818,#REF!,18,FALSE)</f>
        <v>#REF!</v>
      </c>
      <c r="P1818" s="93" t="e">
        <f>VLOOKUP($A1818,#REF!,41,FALSE)</f>
        <v>#REF!</v>
      </c>
      <c r="Q1818" s="115" t="e">
        <f>VLOOKUP(Revisión_Avance_Periodo!$L1818,#REF!,30,FALSE)</f>
        <v>#REF!</v>
      </c>
      <c r="R1818" s="116">
        <v>2019</v>
      </c>
      <c r="S1818" s="196">
        <v>43615</v>
      </c>
      <c r="T1818" s="116" t="s">
        <v>72</v>
      </c>
      <c r="U1818" s="117" t="e">
        <f>INDEX(#REF!,MATCH(Revisión_Avance_Periodo!$L1818,#REF!,0),MATCH(Revisión_Avance_Periodo!$T1818,#REF!,0))</f>
        <v>#REF!</v>
      </c>
      <c r="V1818" s="117" t="e">
        <f>INDEX(#REF!,MATCH(Revisión_Avance_Periodo!$L1818,#REF!,0),MATCH(Revisión_Avance_Periodo!$T1818,#REF!,0))</f>
        <v>#REF!</v>
      </c>
      <c r="W1818" s="131" t="e">
        <f t="shared" si="141"/>
        <v>#REF!</v>
      </c>
      <c r="X1818" s="116" t="e">
        <f>VLOOKUP(W1818,Tabla_Estado_Meta_OAP_2019[#All],3,TRUE)</f>
        <v>#REF!</v>
      </c>
      <c r="Y1818" s="150" t="e">
        <f>SUBTOTAL(9,$U$206:$U1818)</f>
        <v>#REF!</v>
      </c>
      <c r="Z1818" s="159" t="e">
        <f>SUBTOTAL(9,$V$206:$V1818)</f>
        <v>#REF!</v>
      </c>
      <c r="AA1818" s="159">
        <f>IFERROR(+Revisión_Avance_Periodo!$Z1818/Revisión_Avance_Periodo!$Y1818,0)</f>
        <v>0</v>
      </c>
      <c r="AB1818" s="126"/>
      <c r="AC1818" s="127"/>
      <c r="AD1818" s="125"/>
      <c r="AE1818" s="125"/>
      <c r="AF1818" s="128"/>
      <c r="AG1818" s="129"/>
      <c r="AH1818" s="150" t="e">
        <f>SUBTOTAL(9,$U$1814:$U1818)</f>
        <v>#REF!</v>
      </c>
      <c r="AI1818" s="159" t="e">
        <f>SUBTOTAL(9,$V$1814:$V1818)</f>
        <v>#REF!</v>
      </c>
      <c r="AJ1818" s="159">
        <f>IFERROR(+Revisión_Avance_Periodo!$Z1818/Revisión_Avance_Periodo!$Y1818,0)</f>
        <v>0</v>
      </c>
      <c r="AK1818" s="126"/>
      <c r="AL1818" s="127"/>
      <c r="AM1818" s="125"/>
      <c r="AN1818" s="125"/>
      <c r="AO1818" s="128"/>
      <c r="AP1818" s="129"/>
    </row>
    <row r="1819" spans="1:42" x14ac:dyDescent="0.25">
      <c r="A1819" s="97">
        <v>154</v>
      </c>
      <c r="B1819" s="435" t="e">
        <f>CONCATENATE(Revisión_Avance_Periodo!$D1819,";",Revisión_Avance_Periodo!$F1819,";",Revisión_Avance_Periodo!$L1819)</f>
        <v>#REF!</v>
      </c>
      <c r="C1819" s="435" t="e">
        <f t="shared" si="139"/>
        <v>#REF!</v>
      </c>
      <c r="D1819" s="123" t="e">
        <f>VLOOKUP($A1819,#REF!,3,FALSE)</f>
        <v>#REF!</v>
      </c>
      <c r="E1819" s="436" t="e">
        <f>VLOOKUP($A1819,#REF!,4,FALSE)</f>
        <v>#REF!</v>
      </c>
      <c r="F1819" s="103" t="e">
        <f>VLOOKUP($A1819,#REF!,5,FALSE)</f>
        <v>#REF!</v>
      </c>
      <c r="G1819" s="98" t="e">
        <f>VLOOKUP($A1819,#REF!,8,FALSE)</f>
        <v>#REF!</v>
      </c>
      <c r="H1819" s="93" t="e">
        <f>VLOOKUP($A1819,#REF!,7,FALSE)</f>
        <v>#REF!</v>
      </c>
      <c r="I1819" s="438" t="e">
        <f>VLOOKUP($A1819,#REF!,10,FALSE)</f>
        <v>#REF!</v>
      </c>
      <c r="J1819" s="98" t="e">
        <f>VLOOKUP($A1819,#REF!,11,FALSE)</f>
        <v>#REF!</v>
      </c>
      <c r="K1819" s="114" t="e">
        <f>VLOOKUP($A1819,#REF!,12,FALSE)</f>
        <v>#REF!</v>
      </c>
      <c r="L1819" s="98" t="e">
        <f>VLOOKUP($A1819,#REF!,13,FALSE)</f>
        <v>#REF!</v>
      </c>
      <c r="M1819" s="438" t="e">
        <f>VLOOKUP($A1819,#REF!,14,FALSE)</f>
        <v>#REF!</v>
      </c>
      <c r="N1819" s="103" t="e">
        <f>VLOOKUP($A1819,#REF!,15,FALSE)</f>
        <v>#REF!</v>
      </c>
      <c r="O1819" s="103" t="e">
        <f>VLOOKUP($A1819,#REF!,18,FALSE)</f>
        <v>#REF!</v>
      </c>
      <c r="P1819" s="93" t="e">
        <f>VLOOKUP($A1819,#REF!,41,FALSE)</f>
        <v>#REF!</v>
      </c>
      <c r="Q1819" s="115" t="e">
        <f>VLOOKUP(Revisión_Avance_Periodo!$L1819,#REF!,30,FALSE)</f>
        <v>#REF!</v>
      </c>
      <c r="R1819" s="116">
        <v>2019</v>
      </c>
      <c r="S1819" s="196">
        <v>43646</v>
      </c>
      <c r="T1819" s="124" t="s">
        <v>73</v>
      </c>
      <c r="U1819" s="117" t="e">
        <f>INDEX(#REF!,MATCH(Revisión_Avance_Periodo!$L1819,#REF!,0),MATCH(Revisión_Avance_Periodo!$T1819,#REF!,0))</f>
        <v>#REF!</v>
      </c>
      <c r="V1819" s="117" t="e">
        <f>INDEX(#REF!,MATCH(Revisión_Avance_Periodo!$L1819,#REF!,0),MATCH(Revisión_Avance_Periodo!$T1819,#REF!,0))</f>
        <v>#REF!</v>
      </c>
      <c r="W1819" s="130" t="e">
        <f t="shared" si="141"/>
        <v>#REF!</v>
      </c>
      <c r="X1819" s="124" t="e">
        <f>VLOOKUP(W1819,Tabla_Estado_Meta_OAP_2019[#All],3,TRUE)</f>
        <v>#REF!</v>
      </c>
      <c r="Y1819" s="150" t="e">
        <f>SUBTOTAL(9,$U$206:$U1819)</f>
        <v>#REF!</v>
      </c>
      <c r="Z1819" s="159" t="e">
        <f>SUBTOTAL(9,$V$206:$V1819)</f>
        <v>#REF!</v>
      </c>
      <c r="AA1819" s="159">
        <f>IFERROR(+Revisión_Avance_Periodo!$Z1819/Revisión_Avance_Periodo!$Y1819,0)</f>
        <v>0</v>
      </c>
      <c r="AB1819" s="126"/>
      <c r="AC1819" s="127"/>
      <c r="AD1819" s="125"/>
      <c r="AE1819" s="125"/>
      <c r="AF1819" s="128"/>
      <c r="AG1819" s="129"/>
      <c r="AH1819" s="150" t="e">
        <f>SUBTOTAL(9,$U$1814:$U1819)</f>
        <v>#REF!</v>
      </c>
      <c r="AI1819" s="159" t="e">
        <f>SUBTOTAL(9,$V$1814:$V1819)</f>
        <v>#REF!</v>
      </c>
      <c r="AJ1819" s="159">
        <f>IFERROR(+Revisión_Avance_Periodo!$Z1819/Revisión_Avance_Periodo!$Y1819,0)</f>
        <v>0</v>
      </c>
      <c r="AK1819" s="126"/>
      <c r="AL1819" s="127"/>
      <c r="AM1819" s="125"/>
      <c r="AN1819" s="125"/>
      <c r="AO1819" s="128"/>
      <c r="AP1819" s="129"/>
    </row>
    <row r="1820" spans="1:42" x14ac:dyDescent="0.25">
      <c r="A1820" s="92">
        <v>154</v>
      </c>
      <c r="B1820" s="435" t="e">
        <f>CONCATENATE(Revisión_Avance_Periodo!$D1820,";",Revisión_Avance_Periodo!$F1820,";",Revisión_Avance_Periodo!$L1820)</f>
        <v>#REF!</v>
      </c>
      <c r="C1820" s="435" t="e">
        <f t="shared" si="139"/>
        <v>#REF!</v>
      </c>
      <c r="D1820" s="114" t="e">
        <f>VLOOKUP($A1820,#REF!,3,FALSE)</f>
        <v>#REF!</v>
      </c>
      <c r="E1820" s="436" t="e">
        <f>VLOOKUP($A1820,#REF!,4,FALSE)</f>
        <v>#REF!</v>
      </c>
      <c r="F1820" s="102" t="e">
        <f>VLOOKUP($A1820,#REF!,5,FALSE)</f>
        <v>#REF!</v>
      </c>
      <c r="G1820" s="93" t="e">
        <f>VLOOKUP($A1820,#REF!,8,FALSE)</f>
        <v>#REF!</v>
      </c>
      <c r="H1820" s="93" t="e">
        <f>VLOOKUP($A1820,#REF!,7,FALSE)</f>
        <v>#REF!</v>
      </c>
      <c r="I1820" s="438" t="e">
        <f>VLOOKUP($A1820,#REF!,10,FALSE)</f>
        <v>#REF!</v>
      </c>
      <c r="J1820" s="93" t="e">
        <f>VLOOKUP($A1820,#REF!,11,FALSE)</f>
        <v>#REF!</v>
      </c>
      <c r="K1820" s="114" t="e">
        <f>VLOOKUP($A1820,#REF!,12,FALSE)</f>
        <v>#REF!</v>
      </c>
      <c r="L1820" s="93" t="e">
        <f>VLOOKUP($A1820,#REF!,13,FALSE)</f>
        <v>#REF!</v>
      </c>
      <c r="M1820" s="438" t="e">
        <f>VLOOKUP($A1820,#REF!,14,FALSE)</f>
        <v>#REF!</v>
      </c>
      <c r="N1820" s="102" t="e">
        <f>VLOOKUP($A1820,#REF!,15,FALSE)</f>
        <v>#REF!</v>
      </c>
      <c r="O1820" s="102" t="e">
        <f>VLOOKUP($A1820,#REF!,18,FALSE)</f>
        <v>#REF!</v>
      </c>
      <c r="P1820" s="93" t="e">
        <f>VLOOKUP($A1820,#REF!,41,FALSE)</f>
        <v>#REF!</v>
      </c>
      <c r="Q1820" s="115" t="e">
        <f>VLOOKUP(Revisión_Avance_Periodo!$L1820,#REF!,30,FALSE)</f>
        <v>#REF!</v>
      </c>
      <c r="R1820" s="116">
        <v>2019</v>
      </c>
      <c r="S1820" s="196">
        <v>43676</v>
      </c>
      <c r="T1820" s="116" t="s">
        <v>74</v>
      </c>
      <c r="U1820" s="117" t="e">
        <f>INDEX(#REF!,MATCH(Revisión_Avance_Periodo!$L1820,#REF!,0),MATCH(Revisión_Avance_Periodo!$T1820,#REF!,0))</f>
        <v>#REF!</v>
      </c>
      <c r="V1820" s="117" t="e">
        <f>INDEX(#REF!,MATCH(Revisión_Avance_Periodo!$L1820,#REF!,0),MATCH(Revisión_Avance_Periodo!$T1820,#REF!,0))</f>
        <v>#REF!</v>
      </c>
      <c r="W1820" s="131" t="e">
        <f t="shared" si="141"/>
        <v>#REF!</v>
      </c>
      <c r="X1820" s="116" t="e">
        <f>VLOOKUP(W1820,Tabla_Estado_Meta_OAP_2019[#All],3,TRUE)</f>
        <v>#REF!</v>
      </c>
      <c r="Y1820" s="150" t="e">
        <f>SUBTOTAL(9,$U$206:$U1820)</f>
        <v>#REF!</v>
      </c>
      <c r="Z1820" s="159" t="e">
        <f>SUBTOTAL(9,$V$206:$V1820)</f>
        <v>#REF!</v>
      </c>
      <c r="AA1820" s="159">
        <f>IFERROR(+Revisión_Avance_Periodo!$Z1820/Revisión_Avance_Periodo!$Y1820,0)</f>
        <v>0</v>
      </c>
      <c r="AB1820" s="126"/>
      <c r="AC1820" s="127"/>
      <c r="AD1820" s="125"/>
      <c r="AE1820" s="125"/>
      <c r="AF1820" s="128"/>
      <c r="AG1820" s="129"/>
      <c r="AH1820" s="150" t="e">
        <f>SUBTOTAL(9,$U$1814:$U1820)</f>
        <v>#REF!</v>
      </c>
      <c r="AI1820" s="159" t="e">
        <f>SUBTOTAL(9,$V$1814:$V1820)</f>
        <v>#REF!</v>
      </c>
      <c r="AJ1820" s="159">
        <f>IFERROR(+Revisión_Avance_Periodo!$Z1820/Revisión_Avance_Periodo!$Y1820,0)</f>
        <v>0</v>
      </c>
      <c r="AK1820" s="126"/>
      <c r="AL1820" s="127"/>
      <c r="AM1820" s="125"/>
      <c r="AN1820" s="125"/>
      <c r="AO1820" s="128"/>
      <c r="AP1820" s="129"/>
    </row>
    <row r="1821" spans="1:42" x14ac:dyDescent="0.25">
      <c r="A1821" s="97">
        <v>154</v>
      </c>
      <c r="B1821" s="435" t="e">
        <f>CONCATENATE(Revisión_Avance_Periodo!$D1821,";",Revisión_Avance_Periodo!$F1821,";",Revisión_Avance_Periodo!$L1821)</f>
        <v>#REF!</v>
      </c>
      <c r="C1821" s="435" t="e">
        <f t="shared" si="139"/>
        <v>#REF!</v>
      </c>
      <c r="D1821" s="123" t="e">
        <f>VLOOKUP($A1821,#REF!,3,FALSE)</f>
        <v>#REF!</v>
      </c>
      <c r="E1821" s="436" t="e">
        <f>VLOOKUP($A1821,#REF!,4,FALSE)</f>
        <v>#REF!</v>
      </c>
      <c r="F1821" s="103" t="e">
        <f>VLOOKUP($A1821,#REF!,5,FALSE)</f>
        <v>#REF!</v>
      </c>
      <c r="G1821" s="98" t="e">
        <f>VLOOKUP($A1821,#REF!,8,FALSE)</f>
        <v>#REF!</v>
      </c>
      <c r="H1821" s="93" t="e">
        <f>VLOOKUP($A1821,#REF!,7,FALSE)</f>
        <v>#REF!</v>
      </c>
      <c r="I1821" s="438" t="e">
        <f>VLOOKUP($A1821,#REF!,10,FALSE)</f>
        <v>#REF!</v>
      </c>
      <c r="J1821" s="98" t="e">
        <f>VLOOKUP($A1821,#REF!,11,FALSE)</f>
        <v>#REF!</v>
      </c>
      <c r="K1821" s="114" t="e">
        <f>VLOOKUP($A1821,#REF!,12,FALSE)</f>
        <v>#REF!</v>
      </c>
      <c r="L1821" s="98" t="e">
        <f>VLOOKUP($A1821,#REF!,13,FALSE)</f>
        <v>#REF!</v>
      </c>
      <c r="M1821" s="438" t="e">
        <f>VLOOKUP($A1821,#REF!,14,FALSE)</f>
        <v>#REF!</v>
      </c>
      <c r="N1821" s="103" t="e">
        <f>VLOOKUP($A1821,#REF!,15,FALSE)</f>
        <v>#REF!</v>
      </c>
      <c r="O1821" s="103" t="e">
        <f>VLOOKUP($A1821,#REF!,18,FALSE)</f>
        <v>#REF!</v>
      </c>
      <c r="P1821" s="93" t="e">
        <f>VLOOKUP($A1821,#REF!,41,FALSE)</f>
        <v>#REF!</v>
      </c>
      <c r="Q1821" s="115" t="e">
        <f>VLOOKUP(Revisión_Avance_Periodo!$L1821,#REF!,30,FALSE)</f>
        <v>#REF!</v>
      </c>
      <c r="R1821" s="116">
        <v>2019</v>
      </c>
      <c r="S1821" s="196">
        <v>43707</v>
      </c>
      <c r="T1821" s="124" t="s">
        <v>75</v>
      </c>
      <c r="U1821" s="117" t="e">
        <f>INDEX(#REF!,MATCH(Revisión_Avance_Periodo!$L1821,#REF!,0),MATCH(Revisión_Avance_Periodo!$T1821,#REF!,0))</f>
        <v>#REF!</v>
      </c>
      <c r="V1821" s="117" t="e">
        <f>INDEX(#REF!,MATCH(Revisión_Avance_Periodo!$L1821,#REF!,0),MATCH(Revisión_Avance_Periodo!$T1821,#REF!,0))</f>
        <v>#REF!</v>
      </c>
      <c r="W1821" s="130" t="e">
        <f t="shared" si="141"/>
        <v>#REF!</v>
      </c>
      <c r="X1821" s="124" t="e">
        <f>VLOOKUP(W1821,Tabla_Estado_Meta_OAP_2019[#All],3,TRUE)</f>
        <v>#REF!</v>
      </c>
      <c r="Y1821" s="150" t="e">
        <f>SUBTOTAL(9,$U$206:$U1821)</f>
        <v>#REF!</v>
      </c>
      <c r="Z1821" s="159" t="e">
        <f>SUBTOTAL(9,$V$206:$V1821)</f>
        <v>#REF!</v>
      </c>
      <c r="AA1821" s="159">
        <f>IFERROR(+Revisión_Avance_Periodo!$Z1821/Revisión_Avance_Periodo!$Y1821,0)</f>
        <v>0</v>
      </c>
      <c r="AB1821" s="126"/>
      <c r="AC1821" s="127"/>
      <c r="AD1821" s="125"/>
      <c r="AE1821" s="125"/>
      <c r="AF1821" s="128"/>
      <c r="AG1821" s="129"/>
      <c r="AH1821" s="150" t="e">
        <f>SUBTOTAL(9,$U$1814:$U1821)</f>
        <v>#REF!</v>
      </c>
      <c r="AI1821" s="159" t="e">
        <f>SUBTOTAL(9,$V$1814:$V1821)</f>
        <v>#REF!</v>
      </c>
      <c r="AJ1821" s="159">
        <f>IFERROR(+Revisión_Avance_Periodo!$Z1821/Revisión_Avance_Periodo!$Y1821,0)</f>
        <v>0</v>
      </c>
      <c r="AK1821" s="126"/>
      <c r="AL1821" s="127"/>
      <c r="AM1821" s="125"/>
      <c r="AN1821" s="125"/>
      <c r="AO1821" s="128"/>
      <c r="AP1821" s="129"/>
    </row>
    <row r="1822" spans="1:42" x14ac:dyDescent="0.25">
      <c r="A1822" s="92">
        <v>154</v>
      </c>
      <c r="B1822" s="435" t="e">
        <f>CONCATENATE(Revisión_Avance_Periodo!$D1822,";",Revisión_Avance_Periodo!$F1822,";",Revisión_Avance_Periodo!$L1822)</f>
        <v>#REF!</v>
      </c>
      <c r="C1822" s="435" t="e">
        <f t="shared" si="139"/>
        <v>#REF!</v>
      </c>
      <c r="D1822" s="114" t="e">
        <f>VLOOKUP($A1822,#REF!,3,FALSE)</f>
        <v>#REF!</v>
      </c>
      <c r="E1822" s="436" t="e">
        <f>VLOOKUP($A1822,#REF!,4,FALSE)</f>
        <v>#REF!</v>
      </c>
      <c r="F1822" s="102" t="e">
        <f>VLOOKUP($A1822,#REF!,5,FALSE)</f>
        <v>#REF!</v>
      </c>
      <c r="G1822" s="93" t="e">
        <f>VLOOKUP($A1822,#REF!,8,FALSE)</f>
        <v>#REF!</v>
      </c>
      <c r="H1822" s="93" t="e">
        <f>VLOOKUP($A1822,#REF!,7,FALSE)</f>
        <v>#REF!</v>
      </c>
      <c r="I1822" s="438" t="e">
        <f>VLOOKUP($A1822,#REF!,10,FALSE)</f>
        <v>#REF!</v>
      </c>
      <c r="J1822" s="93" t="e">
        <f>VLOOKUP($A1822,#REF!,11,FALSE)</f>
        <v>#REF!</v>
      </c>
      <c r="K1822" s="114" t="e">
        <f>VLOOKUP($A1822,#REF!,12,FALSE)</f>
        <v>#REF!</v>
      </c>
      <c r="L1822" s="93" t="e">
        <f>VLOOKUP($A1822,#REF!,13,FALSE)</f>
        <v>#REF!</v>
      </c>
      <c r="M1822" s="438" t="e">
        <f>VLOOKUP($A1822,#REF!,14,FALSE)</f>
        <v>#REF!</v>
      </c>
      <c r="N1822" s="102" t="e">
        <f>VLOOKUP($A1822,#REF!,15,FALSE)</f>
        <v>#REF!</v>
      </c>
      <c r="O1822" s="102" t="e">
        <f>VLOOKUP($A1822,#REF!,18,FALSE)</f>
        <v>#REF!</v>
      </c>
      <c r="P1822" s="93" t="e">
        <f>VLOOKUP($A1822,#REF!,41,FALSE)</f>
        <v>#REF!</v>
      </c>
      <c r="Q1822" s="115" t="e">
        <f>VLOOKUP(Revisión_Avance_Periodo!$L1822,#REF!,30,FALSE)</f>
        <v>#REF!</v>
      </c>
      <c r="R1822" s="116">
        <v>2019</v>
      </c>
      <c r="S1822" s="196">
        <v>43738</v>
      </c>
      <c r="T1822" s="116" t="s">
        <v>76</v>
      </c>
      <c r="U1822" s="117" t="e">
        <f>INDEX(#REF!,MATCH(Revisión_Avance_Periodo!$L1822,#REF!,0),MATCH(Revisión_Avance_Periodo!$T1822,#REF!,0))</f>
        <v>#REF!</v>
      </c>
      <c r="V1822" s="117" t="e">
        <f>INDEX(#REF!,MATCH(Revisión_Avance_Periodo!$L1822,#REF!,0),MATCH(Revisión_Avance_Periodo!$T1822,#REF!,0))</f>
        <v>#REF!</v>
      </c>
      <c r="W1822" s="131" t="e">
        <f t="shared" si="141"/>
        <v>#REF!</v>
      </c>
      <c r="X1822" s="116" t="e">
        <f>VLOOKUP(W1822,Tabla_Estado_Meta_OAP_2019[#All],3,TRUE)</f>
        <v>#REF!</v>
      </c>
      <c r="Y1822" s="150" t="e">
        <f>SUBTOTAL(9,$U$206:$U1822)</f>
        <v>#REF!</v>
      </c>
      <c r="Z1822" s="159" t="e">
        <f>SUBTOTAL(9,$V$206:$V1822)</f>
        <v>#REF!</v>
      </c>
      <c r="AA1822" s="159">
        <f>IFERROR(+Revisión_Avance_Periodo!$Z1822/Revisión_Avance_Periodo!$Y1822,0)</f>
        <v>0</v>
      </c>
      <c r="AB1822" s="126"/>
      <c r="AC1822" s="127"/>
      <c r="AD1822" s="125"/>
      <c r="AE1822" s="125"/>
      <c r="AF1822" s="128"/>
      <c r="AG1822" s="129"/>
      <c r="AH1822" s="150" t="e">
        <f>SUBTOTAL(9,$U$1814:$U1822)</f>
        <v>#REF!</v>
      </c>
      <c r="AI1822" s="159" t="e">
        <f>SUBTOTAL(9,$V$1814:$V1822)</f>
        <v>#REF!</v>
      </c>
      <c r="AJ1822" s="159">
        <f>IFERROR(+Revisión_Avance_Periodo!$Z1822/Revisión_Avance_Periodo!$Y1822,0)</f>
        <v>0</v>
      </c>
      <c r="AK1822" s="126"/>
      <c r="AL1822" s="127"/>
      <c r="AM1822" s="125"/>
      <c r="AN1822" s="125"/>
      <c r="AO1822" s="128"/>
      <c r="AP1822" s="129"/>
    </row>
    <row r="1823" spans="1:42" x14ac:dyDescent="0.25">
      <c r="A1823" s="97">
        <v>154</v>
      </c>
      <c r="B1823" s="435" t="e">
        <f>CONCATENATE(Revisión_Avance_Periodo!$D1823,";",Revisión_Avance_Periodo!$F1823,";",Revisión_Avance_Periodo!$L1823)</f>
        <v>#REF!</v>
      </c>
      <c r="C1823" s="435" t="e">
        <f t="shared" si="139"/>
        <v>#REF!</v>
      </c>
      <c r="D1823" s="123" t="e">
        <f>VLOOKUP($A1823,#REF!,3,FALSE)</f>
        <v>#REF!</v>
      </c>
      <c r="E1823" s="436" t="e">
        <f>VLOOKUP($A1823,#REF!,4,FALSE)</f>
        <v>#REF!</v>
      </c>
      <c r="F1823" s="103" t="e">
        <f>VLOOKUP($A1823,#REF!,5,FALSE)</f>
        <v>#REF!</v>
      </c>
      <c r="G1823" s="98" t="e">
        <f>VLOOKUP($A1823,#REF!,8,FALSE)</f>
        <v>#REF!</v>
      </c>
      <c r="H1823" s="93" t="e">
        <f>VLOOKUP($A1823,#REF!,7,FALSE)</f>
        <v>#REF!</v>
      </c>
      <c r="I1823" s="438" t="e">
        <f>VLOOKUP($A1823,#REF!,10,FALSE)</f>
        <v>#REF!</v>
      </c>
      <c r="J1823" s="98" t="e">
        <f>VLOOKUP($A1823,#REF!,11,FALSE)</f>
        <v>#REF!</v>
      </c>
      <c r="K1823" s="114" t="e">
        <f>VLOOKUP($A1823,#REF!,12,FALSE)</f>
        <v>#REF!</v>
      </c>
      <c r="L1823" s="98" t="e">
        <f>VLOOKUP($A1823,#REF!,13,FALSE)</f>
        <v>#REF!</v>
      </c>
      <c r="M1823" s="438" t="e">
        <f>VLOOKUP($A1823,#REF!,14,FALSE)</f>
        <v>#REF!</v>
      </c>
      <c r="N1823" s="103" t="e">
        <f>VLOOKUP($A1823,#REF!,15,FALSE)</f>
        <v>#REF!</v>
      </c>
      <c r="O1823" s="103" t="e">
        <f>VLOOKUP($A1823,#REF!,18,FALSE)</f>
        <v>#REF!</v>
      </c>
      <c r="P1823" s="93" t="e">
        <f>VLOOKUP($A1823,#REF!,41,FALSE)</f>
        <v>#REF!</v>
      </c>
      <c r="Q1823" s="115" t="e">
        <f>VLOOKUP(Revisión_Avance_Periodo!$L1823,#REF!,30,FALSE)</f>
        <v>#REF!</v>
      </c>
      <c r="R1823" s="116">
        <v>2019</v>
      </c>
      <c r="S1823" s="196">
        <v>43768</v>
      </c>
      <c r="T1823" s="124" t="s">
        <v>77</v>
      </c>
      <c r="U1823" s="117" t="e">
        <f>INDEX(#REF!,MATCH(Revisión_Avance_Periodo!$L1823,#REF!,0),MATCH(Revisión_Avance_Periodo!$T1823,#REF!,0))</f>
        <v>#REF!</v>
      </c>
      <c r="V1823" s="117" t="e">
        <f>INDEX(#REF!,MATCH(Revisión_Avance_Periodo!$L1823,#REF!,0),MATCH(Revisión_Avance_Periodo!$T1823,#REF!,0))</f>
        <v>#REF!</v>
      </c>
      <c r="W1823" s="130" t="e">
        <f t="shared" si="141"/>
        <v>#REF!</v>
      </c>
      <c r="X1823" s="124" t="e">
        <f>VLOOKUP(W1823,Tabla_Estado_Meta_OAP_2019[#All],3,TRUE)</f>
        <v>#REF!</v>
      </c>
      <c r="Y1823" s="150" t="e">
        <f>SUBTOTAL(9,$U$206:$U1823)</f>
        <v>#REF!</v>
      </c>
      <c r="Z1823" s="159" t="e">
        <f>SUBTOTAL(9,$V$206:$V1823)</f>
        <v>#REF!</v>
      </c>
      <c r="AA1823" s="159">
        <f>IFERROR(+Revisión_Avance_Periodo!$Z1823/Revisión_Avance_Periodo!$Y1823,0)</f>
        <v>0</v>
      </c>
      <c r="AB1823" s="126"/>
      <c r="AC1823" s="127"/>
      <c r="AD1823" s="125"/>
      <c r="AE1823" s="125"/>
      <c r="AF1823" s="128"/>
      <c r="AG1823" s="129"/>
      <c r="AH1823" s="150" t="e">
        <f>SUBTOTAL(9,$U$1814:$U1823)</f>
        <v>#REF!</v>
      </c>
      <c r="AI1823" s="159" t="e">
        <f>SUBTOTAL(9,$V$1814:$V1823)</f>
        <v>#REF!</v>
      </c>
      <c r="AJ1823" s="159">
        <f>IFERROR(+Revisión_Avance_Periodo!$Z1823/Revisión_Avance_Periodo!$Y1823,0)</f>
        <v>0</v>
      </c>
      <c r="AK1823" s="126"/>
      <c r="AL1823" s="127"/>
      <c r="AM1823" s="125"/>
      <c r="AN1823" s="125"/>
      <c r="AO1823" s="128"/>
      <c r="AP1823" s="129"/>
    </row>
    <row r="1824" spans="1:42" x14ac:dyDescent="0.25">
      <c r="A1824" s="92">
        <v>154</v>
      </c>
      <c r="B1824" s="435" t="e">
        <f>CONCATENATE(Revisión_Avance_Periodo!$D1824,";",Revisión_Avance_Periodo!$F1824,";",Revisión_Avance_Periodo!$L1824)</f>
        <v>#REF!</v>
      </c>
      <c r="C1824" s="435" t="e">
        <f t="shared" si="139"/>
        <v>#REF!</v>
      </c>
      <c r="D1824" s="114" t="e">
        <f>VLOOKUP($A1824,#REF!,3,FALSE)</f>
        <v>#REF!</v>
      </c>
      <c r="E1824" s="436" t="e">
        <f>VLOOKUP($A1824,#REF!,4,FALSE)</f>
        <v>#REF!</v>
      </c>
      <c r="F1824" s="102" t="e">
        <f>VLOOKUP($A1824,#REF!,5,FALSE)</f>
        <v>#REF!</v>
      </c>
      <c r="G1824" s="93" t="e">
        <f>VLOOKUP($A1824,#REF!,8,FALSE)</f>
        <v>#REF!</v>
      </c>
      <c r="H1824" s="93" t="e">
        <f>VLOOKUP($A1824,#REF!,7,FALSE)</f>
        <v>#REF!</v>
      </c>
      <c r="I1824" s="438" t="e">
        <f>VLOOKUP($A1824,#REF!,10,FALSE)</f>
        <v>#REF!</v>
      </c>
      <c r="J1824" s="93" t="e">
        <f>VLOOKUP($A1824,#REF!,11,FALSE)</f>
        <v>#REF!</v>
      </c>
      <c r="K1824" s="114" t="e">
        <f>VLOOKUP($A1824,#REF!,12,FALSE)</f>
        <v>#REF!</v>
      </c>
      <c r="L1824" s="93" t="e">
        <f>VLOOKUP($A1824,#REF!,13,FALSE)</f>
        <v>#REF!</v>
      </c>
      <c r="M1824" s="438" t="e">
        <f>VLOOKUP($A1824,#REF!,14,FALSE)</f>
        <v>#REF!</v>
      </c>
      <c r="N1824" s="102" t="e">
        <f>VLOOKUP($A1824,#REF!,15,FALSE)</f>
        <v>#REF!</v>
      </c>
      <c r="O1824" s="102" t="e">
        <f>VLOOKUP($A1824,#REF!,18,FALSE)</f>
        <v>#REF!</v>
      </c>
      <c r="P1824" s="93" t="e">
        <f>VLOOKUP($A1824,#REF!,41,FALSE)</f>
        <v>#REF!</v>
      </c>
      <c r="Q1824" s="115" t="e">
        <f>VLOOKUP(Revisión_Avance_Periodo!$L1824,#REF!,30,FALSE)</f>
        <v>#REF!</v>
      </c>
      <c r="R1824" s="116">
        <v>2019</v>
      </c>
      <c r="S1824" s="196">
        <v>43799</v>
      </c>
      <c r="T1824" s="116" t="s">
        <v>78</v>
      </c>
      <c r="U1824" s="117" t="e">
        <f>INDEX(#REF!,MATCH(Revisión_Avance_Periodo!$L1824,#REF!,0),MATCH(Revisión_Avance_Periodo!$T1824,#REF!,0))</f>
        <v>#REF!</v>
      </c>
      <c r="V1824" s="117" t="e">
        <f>INDEX(#REF!,MATCH(Revisión_Avance_Periodo!$L1824,#REF!,0),MATCH(Revisión_Avance_Periodo!$T1824,#REF!,0))</f>
        <v>#REF!</v>
      </c>
      <c r="W1824" s="131" t="e">
        <f t="shared" si="141"/>
        <v>#REF!</v>
      </c>
      <c r="X1824" s="116" t="e">
        <f>VLOOKUP(W1824,Tabla_Estado_Meta_OAP_2019[#All],3,TRUE)</f>
        <v>#REF!</v>
      </c>
      <c r="Y1824" s="150" t="e">
        <f>SUBTOTAL(9,$U$206:$U1824)</f>
        <v>#REF!</v>
      </c>
      <c r="Z1824" s="159" t="e">
        <f>SUBTOTAL(9,$V$206:$V1824)</f>
        <v>#REF!</v>
      </c>
      <c r="AA1824" s="159">
        <f>IFERROR(+Revisión_Avance_Periodo!$Z1824/Revisión_Avance_Periodo!$Y1824,0)</f>
        <v>0</v>
      </c>
      <c r="AB1824" s="126"/>
      <c r="AC1824" s="127"/>
      <c r="AD1824" s="125"/>
      <c r="AE1824" s="125"/>
      <c r="AF1824" s="128"/>
      <c r="AG1824" s="129"/>
      <c r="AH1824" s="150" t="e">
        <f>SUBTOTAL(9,$U$1814:$U1824)</f>
        <v>#REF!</v>
      </c>
      <c r="AI1824" s="159" t="e">
        <f>SUBTOTAL(9,$V$1814:$V1824)</f>
        <v>#REF!</v>
      </c>
      <c r="AJ1824" s="159">
        <f>IFERROR(+Revisión_Avance_Periodo!$Z1824/Revisión_Avance_Periodo!$Y1824,0)</f>
        <v>0</v>
      </c>
      <c r="AK1824" s="126"/>
      <c r="AL1824" s="127"/>
      <c r="AM1824" s="125"/>
      <c r="AN1824" s="125"/>
      <c r="AO1824" s="128"/>
      <c r="AP1824" s="129"/>
    </row>
    <row r="1825" spans="1:42" ht="15.75" thickBot="1" x14ac:dyDescent="0.3">
      <c r="A1825" s="97">
        <v>154</v>
      </c>
      <c r="B1825" s="435" t="e">
        <f>CONCATENATE(Revisión_Avance_Periodo!$D1825,";",Revisión_Avance_Periodo!$F1825,";",Revisión_Avance_Periodo!$L1825)</f>
        <v>#REF!</v>
      </c>
      <c r="C1825" s="435" t="e">
        <f t="shared" si="139"/>
        <v>#REF!</v>
      </c>
      <c r="D1825" s="123" t="e">
        <f>VLOOKUP($A1825,#REF!,3,FALSE)</f>
        <v>#REF!</v>
      </c>
      <c r="E1825" s="436" t="e">
        <f>VLOOKUP($A1825,#REF!,4,FALSE)</f>
        <v>#REF!</v>
      </c>
      <c r="F1825" s="103" t="e">
        <f>VLOOKUP($A1825,#REF!,5,FALSE)</f>
        <v>#REF!</v>
      </c>
      <c r="G1825" s="98" t="e">
        <f>VLOOKUP($A1825,#REF!,8,FALSE)</f>
        <v>#REF!</v>
      </c>
      <c r="H1825" s="93" t="e">
        <f>VLOOKUP($A1825,#REF!,7,FALSE)</f>
        <v>#REF!</v>
      </c>
      <c r="I1825" s="438" t="e">
        <f>VLOOKUP($A1825,#REF!,10,FALSE)</f>
        <v>#REF!</v>
      </c>
      <c r="J1825" s="98" t="e">
        <f>VLOOKUP($A1825,#REF!,11,FALSE)</f>
        <v>#REF!</v>
      </c>
      <c r="K1825" s="114" t="e">
        <f>VLOOKUP($A1825,#REF!,12,FALSE)</f>
        <v>#REF!</v>
      </c>
      <c r="L1825" s="98" t="e">
        <f>VLOOKUP($A1825,#REF!,13,FALSE)</f>
        <v>#REF!</v>
      </c>
      <c r="M1825" s="438" t="e">
        <f>VLOOKUP($A1825,#REF!,14,FALSE)</f>
        <v>#REF!</v>
      </c>
      <c r="N1825" s="103" t="e">
        <f>VLOOKUP($A1825,#REF!,15,FALSE)</f>
        <v>#REF!</v>
      </c>
      <c r="O1825" s="103" t="e">
        <f>VLOOKUP($A1825,#REF!,18,FALSE)</f>
        <v>#REF!</v>
      </c>
      <c r="P1825" s="93" t="e">
        <f>VLOOKUP($A1825,#REF!,41,FALSE)</f>
        <v>#REF!</v>
      </c>
      <c r="Q1825" s="115" t="e">
        <f>VLOOKUP(Revisión_Avance_Periodo!$L1825,#REF!,30,FALSE)</f>
        <v>#REF!</v>
      </c>
      <c r="R1825" s="116">
        <v>2019</v>
      </c>
      <c r="S1825" s="196">
        <v>43829</v>
      </c>
      <c r="T1825" s="124" t="s">
        <v>79</v>
      </c>
      <c r="U1825" s="117" t="e">
        <f>INDEX(#REF!,MATCH(Revisión_Avance_Periodo!$L1825,#REF!,0),MATCH(Revisión_Avance_Periodo!$T1825,#REF!,0))</f>
        <v>#REF!</v>
      </c>
      <c r="V1825" s="117" t="e">
        <f>INDEX(#REF!,MATCH(Revisión_Avance_Periodo!$L1825,#REF!,0),MATCH(Revisión_Avance_Periodo!$T1825,#REF!,0))</f>
        <v>#REF!</v>
      </c>
      <c r="W1825" s="130" t="e">
        <f t="shared" si="141"/>
        <v>#REF!</v>
      </c>
      <c r="X1825" s="124" t="e">
        <f>VLOOKUP(W1825,Tabla_Estado_Meta_OAP_2019[#All],3,TRUE)</f>
        <v>#REF!</v>
      </c>
      <c r="Y1825" s="150" t="e">
        <f>SUBTOTAL(9,$U$206:$U1825)</f>
        <v>#REF!</v>
      </c>
      <c r="Z1825" s="159" t="e">
        <f>SUBTOTAL(9,$V$206:$V1825)</f>
        <v>#REF!</v>
      </c>
      <c r="AA1825" s="159">
        <f>IFERROR(+Revisión_Avance_Periodo!$Z1825/Revisión_Avance_Periodo!$Y1825,0)</f>
        <v>0</v>
      </c>
      <c r="AB1825" s="126"/>
      <c r="AC1825" s="127"/>
      <c r="AD1825" s="125"/>
      <c r="AE1825" s="125"/>
      <c r="AF1825" s="128"/>
      <c r="AG1825" s="129"/>
      <c r="AH1825" s="150" t="e">
        <f>SUBTOTAL(9,$U$1814:$U1825)</f>
        <v>#REF!</v>
      </c>
      <c r="AI1825" s="159" t="e">
        <f>SUBTOTAL(9,$V$1814:$V1825)</f>
        <v>#REF!</v>
      </c>
      <c r="AJ1825" s="159">
        <f>IFERROR(+Revisión_Avance_Periodo!$Z1825/Revisión_Avance_Periodo!$Y1825,0)</f>
        <v>0</v>
      </c>
      <c r="AK1825" s="126"/>
      <c r="AL1825" s="127"/>
      <c r="AM1825" s="125"/>
      <c r="AN1825" s="125"/>
      <c r="AO1825" s="128"/>
      <c r="AP1825" s="129"/>
    </row>
    <row r="1826" spans="1:42" x14ac:dyDescent="0.25">
      <c r="A1826" s="92">
        <v>155</v>
      </c>
      <c r="B1826" s="435" t="e">
        <f>CONCATENATE(Revisión_Avance_Periodo!$D1826,";",Revisión_Avance_Periodo!$F1826,";",Revisión_Avance_Periodo!$L1826)</f>
        <v>#REF!</v>
      </c>
      <c r="C1826" s="435" t="e">
        <f t="shared" si="139"/>
        <v>#REF!</v>
      </c>
      <c r="D1826" s="114" t="e">
        <f>VLOOKUP($A1826,#REF!,3,FALSE)</f>
        <v>#REF!</v>
      </c>
      <c r="E1826" s="436" t="e">
        <f>VLOOKUP($A1826,#REF!,4,FALSE)</f>
        <v>#REF!</v>
      </c>
      <c r="F1826" s="102" t="e">
        <f>VLOOKUP($A1826,#REF!,5,FALSE)</f>
        <v>#REF!</v>
      </c>
      <c r="G1826" s="93" t="e">
        <f>VLOOKUP($A1826,#REF!,8,FALSE)</f>
        <v>#REF!</v>
      </c>
      <c r="H1826" s="93" t="e">
        <f>VLOOKUP($A1826,#REF!,7,FALSE)</f>
        <v>#REF!</v>
      </c>
      <c r="I1826" s="438" t="e">
        <f>VLOOKUP($A1826,#REF!,10,FALSE)</f>
        <v>#REF!</v>
      </c>
      <c r="J1826" s="93" t="e">
        <f>VLOOKUP($A1826,#REF!,11,FALSE)</f>
        <v>#REF!</v>
      </c>
      <c r="K1826" s="114" t="e">
        <f>VLOOKUP($A1826,#REF!,12,FALSE)</f>
        <v>#REF!</v>
      </c>
      <c r="L1826" s="93" t="e">
        <f>VLOOKUP($A1826,#REF!,13,FALSE)</f>
        <v>#REF!</v>
      </c>
      <c r="M1826" s="438" t="e">
        <f>VLOOKUP($A1826,#REF!,14,FALSE)</f>
        <v>#REF!</v>
      </c>
      <c r="N1826" s="102" t="e">
        <f>VLOOKUP($A1826,#REF!,15,FALSE)</f>
        <v>#REF!</v>
      </c>
      <c r="O1826" s="102" t="e">
        <f>VLOOKUP($A1826,#REF!,18,FALSE)</f>
        <v>#REF!</v>
      </c>
      <c r="P1826" s="93" t="e">
        <f>VLOOKUP($A1826,#REF!,41,FALSE)</f>
        <v>#REF!</v>
      </c>
      <c r="Q1826" s="115" t="e">
        <f>VLOOKUP(Revisión_Avance_Periodo!$L1826,#REF!,30,FALSE)</f>
        <v>#REF!</v>
      </c>
      <c r="R1826" s="116">
        <v>2019</v>
      </c>
      <c r="S1826" s="196">
        <v>43495</v>
      </c>
      <c r="T1826" s="116" t="s">
        <v>68</v>
      </c>
      <c r="U1826" s="117" t="e">
        <f>INDEX(#REF!,MATCH(Revisión_Avance_Periodo!$L1826,#REF!,0),MATCH(Revisión_Avance_Periodo!$T1826,#REF!,0))</f>
        <v>#REF!</v>
      </c>
      <c r="V1826" s="117" t="e">
        <f>INDEX(#REF!,MATCH(Revisión_Avance_Periodo!$L1826,#REF!,0),MATCH(Revisión_Avance_Periodo!$T1826,#REF!,0))</f>
        <v>#REF!</v>
      </c>
      <c r="W1826" s="118">
        <f>IFERROR((V1826/U1826),0)</f>
        <v>0</v>
      </c>
      <c r="X1826" s="116" t="str">
        <f>VLOOKUP(W1826,Tabla_Estado_Meta_OAP_2019[#All],3,TRUE)</f>
        <v>Por Ejecutar</v>
      </c>
      <c r="Y1826" s="148" t="e">
        <f>SUBTOTAL(9,$U$206:$U1826)</f>
        <v>#REF!</v>
      </c>
      <c r="Z1826" s="162" t="e">
        <f>SUBTOTAL(9,$V$206:$V1826)</f>
        <v>#REF!</v>
      </c>
      <c r="AA1826" s="162">
        <f>IFERROR(+Revisión_Avance_Periodo!$Z1826/Revisión_Avance_Periodo!$Y1826,0)</f>
        <v>0</v>
      </c>
      <c r="AB1826" s="120" t="e">
        <f>SUBTOTAL(9,U1826:U1837)</f>
        <v>#REF!</v>
      </c>
      <c r="AC1826" s="119" t="e">
        <f>SUBTOTAL(9,V1826:V1837)</f>
        <v>#REF!</v>
      </c>
      <c r="AD1826" s="119" t="e">
        <f>+AC1826/AB1826</f>
        <v>#REF!</v>
      </c>
      <c r="AE1826" s="119" t="e">
        <f>100%-Revisión_Avance_Periodo!$AD1826</f>
        <v>#REF!</v>
      </c>
      <c r="AF1826" s="121" t="e">
        <f>VLOOKUP(AD1826,Tabla_Estado_Meta_OAP_2019[],3,TRUE)</f>
        <v>#REF!</v>
      </c>
      <c r="AG1826" s="122" t="e">
        <f>Revisión_Avance_Periodo!$AD1826*Revisión_Avance_Periodo!$Q1826</f>
        <v>#REF!</v>
      </c>
      <c r="AH1826" s="148" t="e">
        <f>SUBTOTAL(9,$U$1826:$U1826)</f>
        <v>#REF!</v>
      </c>
      <c r="AI1826" s="162" t="e">
        <f>SUBTOTAL(9,$V$1826:$V1826)</f>
        <v>#REF!</v>
      </c>
      <c r="AJ1826" s="162">
        <f>IFERROR(+Revisión_Avance_Periodo!$Z1826/Revisión_Avance_Periodo!$Y1826,0)</f>
        <v>0</v>
      </c>
      <c r="AK1826" s="120" t="e">
        <f>SUBTOTAL(9,AD1826:AD1837)</f>
        <v>#REF!</v>
      </c>
      <c r="AL1826" s="119" t="e">
        <f>SUBTOTAL(9,AE1826:AE1837)</f>
        <v>#REF!</v>
      </c>
      <c r="AM1826" s="119" t="e">
        <f>+AL1826/AK1826</f>
        <v>#REF!</v>
      </c>
      <c r="AN1826" s="119" t="e">
        <f>100%-Revisión_Avance_Periodo!$AD1826</f>
        <v>#REF!</v>
      </c>
      <c r="AO1826" s="121" t="e">
        <f>VLOOKUP(AM1826,Tabla_Estado_Meta_OAP_2019[],3,TRUE)</f>
        <v>#REF!</v>
      </c>
      <c r="AP1826" s="122" t="e">
        <f>Revisión_Avance_Periodo!$AD1826*Revisión_Avance_Periodo!$Q1826</f>
        <v>#REF!</v>
      </c>
    </row>
    <row r="1827" spans="1:42" x14ac:dyDescent="0.25">
      <c r="A1827" s="97">
        <v>155</v>
      </c>
      <c r="B1827" s="435" t="e">
        <f>CONCATENATE(Revisión_Avance_Periodo!$D1827,";",Revisión_Avance_Periodo!$F1827,";",Revisión_Avance_Periodo!$L1827)</f>
        <v>#REF!</v>
      </c>
      <c r="C1827" s="435" t="e">
        <f t="shared" si="139"/>
        <v>#REF!</v>
      </c>
      <c r="D1827" s="123" t="e">
        <f>VLOOKUP($A1827,#REF!,3,FALSE)</f>
        <v>#REF!</v>
      </c>
      <c r="E1827" s="436" t="e">
        <f>VLOOKUP($A1827,#REF!,4,FALSE)</f>
        <v>#REF!</v>
      </c>
      <c r="F1827" s="103" t="e">
        <f>VLOOKUP($A1827,#REF!,5,FALSE)</f>
        <v>#REF!</v>
      </c>
      <c r="G1827" s="98" t="e">
        <f>VLOOKUP($A1827,#REF!,8,FALSE)</f>
        <v>#REF!</v>
      </c>
      <c r="H1827" s="93" t="e">
        <f>VLOOKUP($A1827,#REF!,7,FALSE)</f>
        <v>#REF!</v>
      </c>
      <c r="I1827" s="438" t="e">
        <f>VLOOKUP($A1827,#REF!,10,FALSE)</f>
        <v>#REF!</v>
      </c>
      <c r="J1827" s="98" t="e">
        <f>VLOOKUP($A1827,#REF!,11,FALSE)</f>
        <v>#REF!</v>
      </c>
      <c r="K1827" s="114" t="e">
        <f>VLOOKUP($A1827,#REF!,12,FALSE)</f>
        <v>#REF!</v>
      </c>
      <c r="L1827" s="98" t="e">
        <f>VLOOKUP($A1827,#REF!,13,FALSE)</f>
        <v>#REF!</v>
      </c>
      <c r="M1827" s="438" t="e">
        <f>VLOOKUP($A1827,#REF!,14,FALSE)</f>
        <v>#REF!</v>
      </c>
      <c r="N1827" s="103" t="e">
        <f>VLOOKUP($A1827,#REF!,15,FALSE)</f>
        <v>#REF!</v>
      </c>
      <c r="O1827" s="103" t="e">
        <f>VLOOKUP($A1827,#REF!,18,FALSE)</f>
        <v>#REF!</v>
      </c>
      <c r="P1827" s="93" t="e">
        <f>VLOOKUP($A1827,#REF!,41,FALSE)</f>
        <v>#REF!</v>
      </c>
      <c r="Q1827" s="115" t="e">
        <f>VLOOKUP(Revisión_Avance_Periodo!$L1827,#REF!,30,FALSE)</f>
        <v>#REF!</v>
      </c>
      <c r="R1827" s="116">
        <v>2019</v>
      </c>
      <c r="S1827" s="196">
        <v>43524</v>
      </c>
      <c r="T1827" s="124" t="s">
        <v>69</v>
      </c>
      <c r="U1827" s="117" t="e">
        <f>INDEX(#REF!,MATCH(Revisión_Avance_Periodo!$L1827,#REF!,0),MATCH(Revisión_Avance_Periodo!$T1827,#REF!,0))</f>
        <v>#REF!</v>
      </c>
      <c r="V1827" s="117" t="e">
        <f>INDEX(#REF!,MATCH(Revisión_Avance_Periodo!$L1827,#REF!,0),MATCH(Revisión_Avance_Periodo!$T1827,#REF!,0))</f>
        <v>#REF!</v>
      </c>
      <c r="W1827" s="130" t="e">
        <f>V1827/U1827</f>
        <v>#REF!</v>
      </c>
      <c r="X1827" s="124" t="e">
        <f>VLOOKUP(W1827,Tabla_Estado_Meta_OAP_2019[#All],3,TRUE)</f>
        <v>#REF!</v>
      </c>
      <c r="Y1827" s="150" t="e">
        <f>SUBTOTAL(9,$U$206:$U1827)</f>
        <v>#REF!</v>
      </c>
      <c r="Z1827" s="159" t="e">
        <f>SUBTOTAL(9,$V$206:$V1827)</f>
        <v>#REF!</v>
      </c>
      <c r="AA1827" s="159">
        <f>IFERROR(+Revisión_Avance_Periodo!$Z1827/Revisión_Avance_Periodo!$Y1827,0)</f>
        <v>0</v>
      </c>
      <c r="AB1827" s="126"/>
      <c r="AC1827" s="127"/>
      <c r="AD1827" s="125"/>
      <c r="AE1827" s="125"/>
      <c r="AF1827" s="128"/>
      <c r="AG1827" s="129"/>
      <c r="AH1827" s="150" t="e">
        <f>SUBTOTAL(9,$U$1826:$U1827)</f>
        <v>#REF!</v>
      </c>
      <c r="AI1827" s="159" t="e">
        <f>SUBTOTAL(9,$V$1826:$V1827)</f>
        <v>#REF!</v>
      </c>
      <c r="AJ1827" s="159">
        <f>IFERROR(+Revisión_Avance_Periodo!$Z1827/Revisión_Avance_Periodo!$Y1827,0)</f>
        <v>0</v>
      </c>
      <c r="AK1827" s="126"/>
      <c r="AL1827" s="127"/>
      <c r="AM1827" s="125"/>
      <c r="AN1827" s="125"/>
      <c r="AO1827" s="128"/>
      <c r="AP1827" s="129"/>
    </row>
    <row r="1828" spans="1:42" x14ac:dyDescent="0.25">
      <c r="A1828" s="92">
        <v>155</v>
      </c>
      <c r="B1828" s="435" t="e">
        <f>CONCATENATE(Revisión_Avance_Periodo!$D1828,";",Revisión_Avance_Periodo!$F1828,";",Revisión_Avance_Periodo!$L1828)</f>
        <v>#REF!</v>
      </c>
      <c r="C1828" s="435" t="e">
        <f t="shared" si="139"/>
        <v>#REF!</v>
      </c>
      <c r="D1828" s="114" t="e">
        <f>VLOOKUP($A1828,#REF!,3,FALSE)</f>
        <v>#REF!</v>
      </c>
      <c r="E1828" s="436" t="e">
        <f>VLOOKUP($A1828,#REF!,4,FALSE)</f>
        <v>#REF!</v>
      </c>
      <c r="F1828" s="102" t="e">
        <f>VLOOKUP($A1828,#REF!,5,FALSE)</f>
        <v>#REF!</v>
      </c>
      <c r="G1828" s="93" t="e">
        <f>VLOOKUP($A1828,#REF!,8,FALSE)</f>
        <v>#REF!</v>
      </c>
      <c r="H1828" s="93" t="e">
        <f>VLOOKUP($A1828,#REF!,7,FALSE)</f>
        <v>#REF!</v>
      </c>
      <c r="I1828" s="438" t="e">
        <f>VLOOKUP($A1828,#REF!,10,FALSE)</f>
        <v>#REF!</v>
      </c>
      <c r="J1828" s="93" t="e">
        <f>VLOOKUP($A1828,#REF!,11,FALSE)</f>
        <v>#REF!</v>
      </c>
      <c r="K1828" s="114" t="e">
        <f>VLOOKUP($A1828,#REF!,12,FALSE)</f>
        <v>#REF!</v>
      </c>
      <c r="L1828" s="93" t="e">
        <f>VLOOKUP($A1828,#REF!,13,FALSE)</f>
        <v>#REF!</v>
      </c>
      <c r="M1828" s="438" t="e">
        <f>VLOOKUP($A1828,#REF!,14,FALSE)</f>
        <v>#REF!</v>
      </c>
      <c r="N1828" s="102" t="e">
        <f>VLOOKUP($A1828,#REF!,15,FALSE)</f>
        <v>#REF!</v>
      </c>
      <c r="O1828" s="102" t="e">
        <f>VLOOKUP($A1828,#REF!,18,FALSE)</f>
        <v>#REF!</v>
      </c>
      <c r="P1828" s="93" t="e">
        <f>VLOOKUP($A1828,#REF!,41,FALSE)</f>
        <v>#REF!</v>
      </c>
      <c r="Q1828" s="115" t="e">
        <f>VLOOKUP(Revisión_Avance_Periodo!$L1828,#REF!,30,FALSE)</f>
        <v>#REF!</v>
      </c>
      <c r="R1828" s="116">
        <v>2019</v>
      </c>
      <c r="S1828" s="196">
        <v>43554</v>
      </c>
      <c r="T1828" s="116" t="s">
        <v>70</v>
      </c>
      <c r="U1828" s="117" t="e">
        <f>INDEX(#REF!,MATCH(Revisión_Avance_Periodo!$L1828,#REF!,0),MATCH(Revisión_Avance_Periodo!$T1828,#REF!,0))</f>
        <v>#REF!</v>
      </c>
      <c r="V1828" s="117" t="e">
        <f>INDEX(#REF!,MATCH(Revisión_Avance_Periodo!$L1828,#REF!,0),MATCH(Revisión_Avance_Periodo!$T1828,#REF!,0))</f>
        <v>#REF!</v>
      </c>
      <c r="W1828" s="131" t="e">
        <f>V1828/U1828</f>
        <v>#REF!</v>
      </c>
      <c r="X1828" s="116" t="e">
        <f>VLOOKUP(W1828,Tabla_Estado_Meta_OAP_2019[#All],3,TRUE)</f>
        <v>#REF!</v>
      </c>
      <c r="Y1828" s="150" t="e">
        <f>SUBTOTAL(9,$U$206:$U1828)</f>
        <v>#REF!</v>
      </c>
      <c r="Z1828" s="159" t="e">
        <f>SUBTOTAL(9,$V$206:$V1828)</f>
        <v>#REF!</v>
      </c>
      <c r="AA1828" s="159">
        <f>IFERROR(+Revisión_Avance_Periodo!$Z1828/Revisión_Avance_Periodo!$Y1828,0)</f>
        <v>0</v>
      </c>
      <c r="AB1828" s="126"/>
      <c r="AC1828" s="127"/>
      <c r="AD1828" s="125"/>
      <c r="AE1828" s="125"/>
      <c r="AF1828" s="128"/>
      <c r="AG1828" s="129"/>
      <c r="AH1828" s="150" t="e">
        <f>SUBTOTAL(9,$U$1826:$U1828)</f>
        <v>#REF!</v>
      </c>
      <c r="AI1828" s="159" t="e">
        <f>SUBTOTAL(9,$V$1826:$V1828)</f>
        <v>#REF!</v>
      </c>
      <c r="AJ1828" s="159">
        <f>IFERROR(+Revisión_Avance_Periodo!$Z1828/Revisión_Avance_Periodo!$Y1828,0)</f>
        <v>0</v>
      </c>
      <c r="AK1828" s="126"/>
      <c r="AL1828" s="127"/>
      <c r="AM1828" s="125"/>
      <c r="AN1828" s="125"/>
      <c r="AO1828" s="128"/>
      <c r="AP1828" s="129"/>
    </row>
    <row r="1829" spans="1:42" x14ac:dyDescent="0.25">
      <c r="A1829" s="97">
        <v>155</v>
      </c>
      <c r="B1829" s="435" t="e">
        <f>CONCATENATE(Revisión_Avance_Periodo!$D1829,";",Revisión_Avance_Periodo!$F1829,";",Revisión_Avance_Periodo!$L1829)</f>
        <v>#REF!</v>
      </c>
      <c r="C1829" s="435" t="e">
        <f t="shared" si="139"/>
        <v>#REF!</v>
      </c>
      <c r="D1829" s="123" t="e">
        <f>VLOOKUP($A1829,#REF!,3,FALSE)</f>
        <v>#REF!</v>
      </c>
      <c r="E1829" s="436" t="e">
        <f>VLOOKUP($A1829,#REF!,4,FALSE)</f>
        <v>#REF!</v>
      </c>
      <c r="F1829" s="103" t="e">
        <f>VLOOKUP($A1829,#REF!,5,FALSE)</f>
        <v>#REF!</v>
      </c>
      <c r="G1829" s="98" t="e">
        <f>VLOOKUP($A1829,#REF!,8,FALSE)</f>
        <v>#REF!</v>
      </c>
      <c r="H1829" s="93" t="e">
        <f>VLOOKUP($A1829,#REF!,7,FALSE)</f>
        <v>#REF!</v>
      </c>
      <c r="I1829" s="438" t="e">
        <f>VLOOKUP($A1829,#REF!,10,FALSE)</f>
        <v>#REF!</v>
      </c>
      <c r="J1829" s="98" t="e">
        <f>VLOOKUP($A1829,#REF!,11,FALSE)</f>
        <v>#REF!</v>
      </c>
      <c r="K1829" s="114" t="e">
        <f>VLOOKUP($A1829,#REF!,12,FALSE)</f>
        <v>#REF!</v>
      </c>
      <c r="L1829" s="98" t="e">
        <f>VLOOKUP($A1829,#REF!,13,FALSE)</f>
        <v>#REF!</v>
      </c>
      <c r="M1829" s="438" t="e">
        <f>VLOOKUP($A1829,#REF!,14,FALSE)</f>
        <v>#REF!</v>
      </c>
      <c r="N1829" s="103" t="e">
        <f>VLOOKUP($A1829,#REF!,15,FALSE)</f>
        <v>#REF!</v>
      </c>
      <c r="O1829" s="103" t="e">
        <f>VLOOKUP($A1829,#REF!,18,FALSE)</f>
        <v>#REF!</v>
      </c>
      <c r="P1829" s="93" t="e">
        <f>VLOOKUP($A1829,#REF!,41,FALSE)</f>
        <v>#REF!</v>
      </c>
      <c r="Q1829" s="115" t="e">
        <f>VLOOKUP(Revisión_Avance_Periodo!$L1829,#REF!,30,FALSE)</f>
        <v>#REF!</v>
      </c>
      <c r="R1829" s="116">
        <v>2019</v>
      </c>
      <c r="S1829" s="196">
        <v>43585</v>
      </c>
      <c r="T1829" s="124" t="s">
        <v>71</v>
      </c>
      <c r="U1829" s="117" t="e">
        <f>INDEX(#REF!,MATCH(Revisión_Avance_Periodo!$L1829,#REF!,0),MATCH(Revisión_Avance_Periodo!$T1829,#REF!,0))</f>
        <v>#REF!</v>
      </c>
      <c r="V1829" s="117" t="e">
        <f>INDEX(#REF!,MATCH(Revisión_Avance_Periodo!$L1829,#REF!,0),MATCH(Revisión_Avance_Periodo!$T1829,#REF!,0))</f>
        <v>#REF!</v>
      </c>
      <c r="W1829" s="130" t="e">
        <f>V1829/U1829</f>
        <v>#REF!</v>
      </c>
      <c r="X1829" s="124" t="e">
        <f>VLOOKUP(W1829,Tabla_Estado_Meta_OAP_2019[#All],3,TRUE)</f>
        <v>#REF!</v>
      </c>
      <c r="Y1829" s="150" t="e">
        <f>SUBTOTAL(9,$U$206:$U1829)</f>
        <v>#REF!</v>
      </c>
      <c r="Z1829" s="159" t="e">
        <f>SUBTOTAL(9,$V$206:$V1829)</f>
        <v>#REF!</v>
      </c>
      <c r="AA1829" s="159">
        <f>IFERROR(+Revisión_Avance_Periodo!$Z1829/Revisión_Avance_Periodo!$Y1829,0)</f>
        <v>0</v>
      </c>
      <c r="AB1829" s="126"/>
      <c r="AC1829" s="127"/>
      <c r="AD1829" s="125"/>
      <c r="AE1829" s="125"/>
      <c r="AF1829" s="128"/>
      <c r="AG1829" s="129"/>
      <c r="AH1829" s="150" t="e">
        <f>SUBTOTAL(9,$U$1826:$U1829)</f>
        <v>#REF!</v>
      </c>
      <c r="AI1829" s="159" t="e">
        <f>SUBTOTAL(9,$V$1826:$V1829)</f>
        <v>#REF!</v>
      </c>
      <c r="AJ1829" s="159">
        <f>IFERROR(+Revisión_Avance_Periodo!$Z1829/Revisión_Avance_Periodo!$Y1829,0)</f>
        <v>0</v>
      </c>
      <c r="AK1829" s="126"/>
      <c r="AL1829" s="127"/>
      <c r="AM1829" s="125"/>
      <c r="AN1829" s="125"/>
      <c r="AO1829" s="128"/>
      <c r="AP1829" s="129"/>
    </row>
    <row r="1830" spans="1:42" x14ac:dyDescent="0.25">
      <c r="A1830" s="92">
        <v>155</v>
      </c>
      <c r="B1830" s="435" t="e">
        <f>CONCATENATE(Revisión_Avance_Periodo!$D1830,";",Revisión_Avance_Periodo!$F1830,";",Revisión_Avance_Periodo!$L1830)</f>
        <v>#REF!</v>
      </c>
      <c r="C1830" s="435" t="e">
        <f t="shared" si="139"/>
        <v>#REF!</v>
      </c>
      <c r="D1830" s="114" t="e">
        <f>VLOOKUP($A1830,#REF!,3,FALSE)</f>
        <v>#REF!</v>
      </c>
      <c r="E1830" s="436" t="e">
        <f>VLOOKUP($A1830,#REF!,4,FALSE)</f>
        <v>#REF!</v>
      </c>
      <c r="F1830" s="102" t="e">
        <f>VLOOKUP($A1830,#REF!,5,FALSE)</f>
        <v>#REF!</v>
      </c>
      <c r="G1830" s="93" t="e">
        <f>VLOOKUP($A1830,#REF!,8,FALSE)</f>
        <v>#REF!</v>
      </c>
      <c r="H1830" s="93" t="e">
        <f>VLOOKUP($A1830,#REF!,7,FALSE)</f>
        <v>#REF!</v>
      </c>
      <c r="I1830" s="438" t="e">
        <f>VLOOKUP($A1830,#REF!,10,FALSE)</f>
        <v>#REF!</v>
      </c>
      <c r="J1830" s="93" t="e">
        <f>VLOOKUP($A1830,#REF!,11,FALSE)</f>
        <v>#REF!</v>
      </c>
      <c r="K1830" s="114" t="e">
        <f>VLOOKUP($A1830,#REF!,12,FALSE)</f>
        <v>#REF!</v>
      </c>
      <c r="L1830" s="93" t="e">
        <f>VLOOKUP($A1830,#REF!,13,FALSE)</f>
        <v>#REF!</v>
      </c>
      <c r="M1830" s="438" t="e">
        <f>VLOOKUP($A1830,#REF!,14,FALSE)</f>
        <v>#REF!</v>
      </c>
      <c r="N1830" s="102" t="e">
        <f>VLOOKUP($A1830,#REF!,15,FALSE)</f>
        <v>#REF!</v>
      </c>
      <c r="O1830" s="102" t="e">
        <f>VLOOKUP($A1830,#REF!,18,FALSE)</f>
        <v>#REF!</v>
      </c>
      <c r="P1830" s="93" t="e">
        <f>VLOOKUP($A1830,#REF!,41,FALSE)</f>
        <v>#REF!</v>
      </c>
      <c r="Q1830" s="115" t="e">
        <f>VLOOKUP(Revisión_Avance_Periodo!$L1830,#REF!,30,FALSE)</f>
        <v>#REF!</v>
      </c>
      <c r="R1830" s="116">
        <v>2019</v>
      </c>
      <c r="S1830" s="196">
        <v>43615</v>
      </c>
      <c r="T1830" s="116" t="s">
        <v>72</v>
      </c>
      <c r="U1830" s="117" t="e">
        <f>INDEX(#REF!,MATCH(Revisión_Avance_Periodo!$L1830,#REF!,0),MATCH(Revisión_Avance_Periodo!$T1830,#REF!,0))</f>
        <v>#REF!</v>
      </c>
      <c r="V1830" s="117" t="e">
        <f>INDEX(#REF!,MATCH(Revisión_Avance_Periodo!$L1830,#REF!,0),MATCH(Revisión_Avance_Periodo!$T1830,#REF!,0))</f>
        <v>#REF!</v>
      </c>
      <c r="W1830" s="118">
        <f t="shared" ref="W1830:W1840" si="142">IFERROR((V1830/U1830),0)</f>
        <v>0</v>
      </c>
      <c r="X1830" s="116" t="str">
        <f>VLOOKUP(W1830,Tabla_Estado_Meta_OAP_2019[#All],3,TRUE)</f>
        <v>Por Ejecutar</v>
      </c>
      <c r="Y1830" s="150" t="e">
        <f>SUBTOTAL(9,$U$206:$U1830)</f>
        <v>#REF!</v>
      </c>
      <c r="Z1830" s="159" t="e">
        <f>SUBTOTAL(9,$V$206:$V1830)</f>
        <v>#REF!</v>
      </c>
      <c r="AA1830" s="159">
        <f>IFERROR(+Revisión_Avance_Periodo!$Z1830/Revisión_Avance_Periodo!$Y1830,0)</f>
        <v>0</v>
      </c>
      <c r="AB1830" s="126"/>
      <c r="AC1830" s="127"/>
      <c r="AD1830" s="125"/>
      <c r="AE1830" s="125"/>
      <c r="AF1830" s="128"/>
      <c r="AG1830" s="129"/>
      <c r="AH1830" s="150" t="e">
        <f>SUBTOTAL(9,$U$1826:$U1830)</f>
        <v>#REF!</v>
      </c>
      <c r="AI1830" s="159" t="e">
        <f>SUBTOTAL(9,$V$1826:$V1830)</f>
        <v>#REF!</v>
      </c>
      <c r="AJ1830" s="159">
        <f>IFERROR(+Revisión_Avance_Periodo!$Z1830/Revisión_Avance_Periodo!$Y1830,0)</f>
        <v>0</v>
      </c>
      <c r="AK1830" s="126"/>
      <c r="AL1830" s="127"/>
      <c r="AM1830" s="125"/>
      <c r="AN1830" s="125"/>
      <c r="AO1830" s="128"/>
      <c r="AP1830" s="129"/>
    </row>
    <row r="1831" spans="1:42" x14ac:dyDescent="0.25">
      <c r="A1831" s="97">
        <v>155</v>
      </c>
      <c r="B1831" s="435" t="e">
        <f>CONCATENATE(Revisión_Avance_Periodo!$D1831,";",Revisión_Avance_Periodo!$F1831,";",Revisión_Avance_Periodo!$L1831)</f>
        <v>#REF!</v>
      </c>
      <c r="C1831" s="435" t="e">
        <f t="shared" si="139"/>
        <v>#REF!</v>
      </c>
      <c r="D1831" s="123" t="e">
        <f>VLOOKUP($A1831,#REF!,3,FALSE)</f>
        <v>#REF!</v>
      </c>
      <c r="E1831" s="436" t="e">
        <f>VLOOKUP($A1831,#REF!,4,FALSE)</f>
        <v>#REF!</v>
      </c>
      <c r="F1831" s="103" t="e">
        <f>VLOOKUP($A1831,#REF!,5,FALSE)</f>
        <v>#REF!</v>
      </c>
      <c r="G1831" s="98" t="e">
        <f>VLOOKUP($A1831,#REF!,8,FALSE)</f>
        <v>#REF!</v>
      </c>
      <c r="H1831" s="93" t="e">
        <f>VLOOKUP($A1831,#REF!,7,FALSE)</f>
        <v>#REF!</v>
      </c>
      <c r="I1831" s="438" t="e">
        <f>VLOOKUP($A1831,#REF!,10,FALSE)</f>
        <v>#REF!</v>
      </c>
      <c r="J1831" s="98" t="e">
        <f>VLOOKUP($A1831,#REF!,11,FALSE)</f>
        <v>#REF!</v>
      </c>
      <c r="K1831" s="114" t="e">
        <f>VLOOKUP($A1831,#REF!,12,FALSE)</f>
        <v>#REF!</v>
      </c>
      <c r="L1831" s="98" t="e">
        <f>VLOOKUP($A1831,#REF!,13,FALSE)</f>
        <v>#REF!</v>
      </c>
      <c r="M1831" s="438" t="e">
        <f>VLOOKUP($A1831,#REF!,14,FALSE)</f>
        <v>#REF!</v>
      </c>
      <c r="N1831" s="103" t="e">
        <f>VLOOKUP($A1831,#REF!,15,FALSE)</f>
        <v>#REF!</v>
      </c>
      <c r="O1831" s="103" t="e">
        <f>VLOOKUP($A1831,#REF!,18,FALSE)</f>
        <v>#REF!</v>
      </c>
      <c r="P1831" s="93" t="e">
        <f>VLOOKUP($A1831,#REF!,41,FALSE)</f>
        <v>#REF!</v>
      </c>
      <c r="Q1831" s="115" t="e">
        <f>VLOOKUP(Revisión_Avance_Periodo!$L1831,#REF!,30,FALSE)</f>
        <v>#REF!</v>
      </c>
      <c r="R1831" s="116">
        <v>2019</v>
      </c>
      <c r="S1831" s="196">
        <v>43646</v>
      </c>
      <c r="T1831" s="124" t="s">
        <v>73</v>
      </c>
      <c r="U1831" s="117" t="e">
        <f>INDEX(#REF!,MATCH(Revisión_Avance_Periodo!$L1831,#REF!,0),MATCH(Revisión_Avance_Periodo!$T1831,#REF!,0))</f>
        <v>#REF!</v>
      </c>
      <c r="V1831" s="117" t="e">
        <f>INDEX(#REF!,MATCH(Revisión_Avance_Periodo!$L1831,#REF!,0),MATCH(Revisión_Avance_Periodo!$T1831,#REF!,0))</f>
        <v>#REF!</v>
      </c>
      <c r="W1831" s="118">
        <f t="shared" si="142"/>
        <v>0</v>
      </c>
      <c r="X1831" s="124" t="str">
        <f>VLOOKUP(W1831,Tabla_Estado_Meta_OAP_2019[#All],3,TRUE)</f>
        <v>Por Ejecutar</v>
      </c>
      <c r="Y1831" s="150" t="e">
        <f>SUBTOTAL(9,$U$206:$U1831)</f>
        <v>#REF!</v>
      </c>
      <c r="Z1831" s="159" t="e">
        <f>SUBTOTAL(9,$V$206:$V1831)</f>
        <v>#REF!</v>
      </c>
      <c r="AA1831" s="159">
        <f>IFERROR(+Revisión_Avance_Periodo!$Z1831/Revisión_Avance_Periodo!$Y1831,0)</f>
        <v>0</v>
      </c>
      <c r="AB1831" s="126"/>
      <c r="AC1831" s="127"/>
      <c r="AD1831" s="125"/>
      <c r="AE1831" s="125"/>
      <c r="AF1831" s="128"/>
      <c r="AG1831" s="129"/>
      <c r="AH1831" s="150" t="e">
        <f>SUBTOTAL(9,$U$1826:$U1831)</f>
        <v>#REF!</v>
      </c>
      <c r="AI1831" s="159" t="e">
        <f>SUBTOTAL(9,$V$1826:$V1831)</f>
        <v>#REF!</v>
      </c>
      <c r="AJ1831" s="159">
        <f>IFERROR(+Revisión_Avance_Periodo!$Z1831/Revisión_Avance_Periodo!$Y1831,0)</f>
        <v>0</v>
      </c>
      <c r="AK1831" s="126"/>
      <c r="AL1831" s="127"/>
      <c r="AM1831" s="125"/>
      <c r="AN1831" s="125"/>
      <c r="AO1831" s="128"/>
      <c r="AP1831" s="129"/>
    </row>
    <row r="1832" spans="1:42" x14ac:dyDescent="0.25">
      <c r="A1832" s="92">
        <v>155</v>
      </c>
      <c r="B1832" s="435" t="e">
        <f>CONCATENATE(Revisión_Avance_Periodo!$D1832,";",Revisión_Avance_Periodo!$F1832,";",Revisión_Avance_Periodo!$L1832)</f>
        <v>#REF!</v>
      </c>
      <c r="C1832" s="435" t="e">
        <f t="shared" si="139"/>
        <v>#REF!</v>
      </c>
      <c r="D1832" s="114" t="e">
        <f>VLOOKUP($A1832,#REF!,3,FALSE)</f>
        <v>#REF!</v>
      </c>
      <c r="E1832" s="436" t="e">
        <f>VLOOKUP($A1832,#REF!,4,FALSE)</f>
        <v>#REF!</v>
      </c>
      <c r="F1832" s="102" t="e">
        <f>VLOOKUP($A1832,#REF!,5,FALSE)</f>
        <v>#REF!</v>
      </c>
      <c r="G1832" s="93" t="e">
        <f>VLOOKUP($A1832,#REF!,8,FALSE)</f>
        <v>#REF!</v>
      </c>
      <c r="H1832" s="93" t="e">
        <f>VLOOKUP($A1832,#REF!,7,FALSE)</f>
        <v>#REF!</v>
      </c>
      <c r="I1832" s="438" t="e">
        <f>VLOOKUP($A1832,#REF!,10,FALSE)</f>
        <v>#REF!</v>
      </c>
      <c r="J1832" s="93" t="e">
        <f>VLOOKUP($A1832,#REF!,11,FALSE)</f>
        <v>#REF!</v>
      </c>
      <c r="K1832" s="114" t="e">
        <f>VLOOKUP($A1832,#REF!,12,FALSE)</f>
        <v>#REF!</v>
      </c>
      <c r="L1832" s="93" t="e">
        <f>VLOOKUP($A1832,#REF!,13,FALSE)</f>
        <v>#REF!</v>
      </c>
      <c r="M1832" s="438" t="e">
        <f>VLOOKUP($A1832,#REF!,14,FALSE)</f>
        <v>#REF!</v>
      </c>
      <c r="N1832" s="102" t="e">
        <f>VLOOKUP($A1832,#REF!,15,FALSE)</f>
        <v>#REF!</v>
      </c>
      <c r="O1832" s="102" t="e">
        <f>VLOOKUP($A1832,#REF!,18,FALSE)</f>
        <v>#REF!</v>
      </c>
      <c r="P1832" s="93" t="e">
        <f>VLOOKUP($A1832,#REF!,41,FALSE)</f>
        <v>#REF!</v>
      </c>
      <c r="Q1832" s="115" t="e">
        <f>VLOOKUP(Revisión_Avance_Periodo!$L1832,#REF!,30,FALSE)</f>
        <v>#REF!</v>
      </c>
      <c r="R1832" s="116">
        <v>2019</v>
      </c>
      <c r="S1832" s="196">
        <v>43676</v>
      </c>
      <c r="T1832" s="116" t="s">
        <v>74</v>
      </c>
      <c r="U1832" s="117" t="e">
        <f>INDEX(#REF!,MATCH(Revisión_Avance_Periodo!$L1832,#REF!,0),MATCH(Revisión_Avance_Periodo!$T1832,#REF!,0))</f>
        <v>#REF!</v>
      </c>
      <c r="V1832" s="117" t="e">
        <f>INDEX(#REF!,MATCH(Revisión_Avance_Periodo!$L1832,#REF!,0),MATCH(Revisión_Avance_Periodo!$T1832,#REF!,0))</f>
        <v>#REF!</v>
      </c>
      <c r="W1832" s="118">
        <f t="shared" si="142"/>
        <v>0</v>
      </c>
      <c r="X1832" s="116" t="str">
        <f>VLOOKUP(W1832,Tabla_Estado_Meta_OAP_2019[#All],3,TRUE)</f>
        <v>Por Ejecutar</v>
      </c>
      <c r="Y1832" s="150" t="e">
        <f>SUBTOTAL(9,$U$206:$U1832)</f>
        <v>#REF!</v>
      </c>
      <c r="Z1832" s="159" t="e">
        <f>SUBTOTAL(9,$V$206:$V1832)</f>
        <v>#REF!</v>
      </c>
      <c r="AA1832" s="159">
        <f>IFERROR(+Revisión_Avance_Periodo!$Z1832/Revisión_Avance_Periodo!$Y1832,0)</f>
        <v>0</v>
      </c>
      <c r="AB1832" s="126"/>
      <c r="AC1832" s="127"/>
      <c r="AD1832" s="125"/>
      <c r="AE1832" s="125"/>
      <c r="AF1832" s="128"/>
      <c r="AG1832" s="129"/>
      <c r="AH1832" s="150" t="e">
        <f>SUBTOTAL(9,$U$1826:$U1832)</f>
        <v>#REF!</v>
      </c>
      <c r="AI1832" s="159" t="e">
        <f>SUBTOTAL(9,$V$1826:$V1832)</f>
        <v>#REF!</v>
      </c>
      <c r="AJ1832" s="159">
        <f>IFERROR(+Revisión_Avance_Periodo!$Z1832/Revisión_Avance_Periodo!$Y1832,0)</f>
        <v>0</v>
      </c>
      <c r="AK1832" s="126"/>
      <c r="AL1832" s="127"/>
      <c r="AM1832" s="125"/>
      <c r="AN1832" s="125"/>
      <c r="AO1832" s="128"/>
      <c r="AP1832" s="129"/>
    </row>
    <row r="1833" spans="1:42" x14ac:dyDescent="0.25">
      <c r="A1833" s="97">
        <v>155</v>
      </c>
      <c r="B1833" s="435" t="e">
        <f>CONCATENATE(Revisión_Avance_Periodo!$D1833,";",Revisión_Avance_Periodo!$F1833,";",Revisión_Avance_Periodo!$L1833)</f>
        <v>#REF!</v>
      </c>
      <c r="C1833" s="435" t="e">
        <f t="shared" si="139"/>
        <v>#REF!</v>
      </c>
      <c r="D1833" s="123" t="e">
        <f>VLOOKUP($A1833,#REF!,3,FALSE)</f>
        <v>#REF!</v>
      </c>
      <c r="E1833" s="436" t="e">
        <f>VLOOKUP($A1833,#REF!,4,FALSE)</f>
        <v>#REF!</v>
      </c>
      <c r="F1833" s="103" t="e">
        <f>VLOOKUP($A1833,#REF!,5,FALSE)</f>
        <v>#REF!</v>
      </c>
      <c r="G1833" s="98" t="e">
        <f>VLOOKUP($A1833,#REF!,8,FALSE)</f>
        <v>#REF!</v>
      </c>
      <c r="H1833" s="93" t="e">
        <f>VLOOKUP($A1833,#REF!,7,FALSE)</f>
        <v>#REF!</v>
      </c>
      <c r="I1833" s="438" t="e">
        <f>VLOOKUP($A1833,#REF!,10,FALSE)</f>
        <v>#REF!</v>
      </c>
      <c r="J1833" s="98" t="e">
        <f>VLOOKUP($A1833,#REF!,11,FALSE)</f>
        <v>#REF!</v>
      </c>
      <c r="K1833" s="114" t="e">
        <f>VLOOKUP($A1833,#REF!,12,FALSE)</f>
        <v>#REF!</v>
      </c>
      <c r="L1833" s="98" t="e">
        <f>VLOOKUP($A1833,#REF!,13,FALSE)</f>
        <v>#REF!</v>
      </c>
      <c r="M1833" s="438" t="e">
        <f>VLOOKUP($A1833,#REF!,14,FALSE)</f>
        <v>#REF!</v>
      </c>
      <c r="N1833" s="103" t="e">
        <f>VLOOKUP($A1833,#REF!,15,FALSE)</f>
        <v>#REF!</v>
      </c>
      <c r="O1833" s="103" t="e">
        <f>VLOOKUP($A1833,#REF!,18,FALSE)</f>
        <v>#REF!</v>
      </c>
      <c r="P1833" s="93" t="e">
        <f>VLOOKUP($A1833,#REF!,41,FALSE)</f>
        <v>#REF!</v>
      </c>
      <c r="Q1833" s="115" t="e">
        <f>VLOOKUP(Revisión_Avance_Periodo!$L1833,#REF!,30,FALSE)</f>
        <v>#REF!</v>
      </c>
      <c r="R1833" s="116">
        <v>2019</v>
      </c>
      <c r="S1833" s="196">
        <v>43707</v>
      </c>
      <c r="T1833" s="124" t="s">
        <v>75</v>
      </c>
      <c r="U1833" s="117" t="e">
        <f>INDEX(#REF!,MATCH(Revisión_Avance_Periodo!$L1833,#REF!,0),MATCH(Revisión_Avance_Periodo!$T1833,#REF!,0))</f>
        <v>#REF!</v>
      </c>
      <c r="V1833" s="117" t="e">
        <f>INDEX(#REF!,MATCH(Revisión_Avance_Periodo!$L1833,#REF!,0),MATCH(Revisión_Avance_Periodo!$T1833,#REF!,0))</f>
        <v>#REF!</v>
      </c>
      <c r="W1833" s="118">
        <f t="shared" si="142"/>
        <v>0</v>
      </c>
      <c r="X1833" s="124" t="str">
        <f>VLOOKUP(W1833,Tabla_Estado_Meta_OAP_2019[#All],3,TRUE)</f>
        <v>Por Ejecutar</v>
      </c>
      <c r="Y1833" s="150" t="e">
        <f>SUBTOTAL(9,$U$206:$U1833)</f>
        <v>#REF!</v>
      </c>
      <c r="Z1833" s="159" t="e">
        <f>SUBTOTAL(9,$V$206:$V1833)</f>
        <v>#REF!</v>
      </c>
      <c r="AA1833" s="159">
        <f>IFERROR(+Revisión_Avance_Periodo!$Z1833/Revisión_Avance_Periodo!$Y1833,0)</f>
        <v>0</v>
      </c>
      <c r="AB1833" s="126"/>
      <c r="AC1833" s="127"/>
      <c r="AD1833" s="125"/>
      <c r="AE1833" s="125"/>
      <c r="AF1833" s="128"/>
      <c r="AG1833" s="129"/>
      <c r="AH1833" s="150" t="e">
        <f>SUBTOTAL(9,$U$1826:$U1833)</f>
        <v>#REF!</v>
      </c>
      <c r="AI1833" s="159" t="e">
        <f>SUBTOTAL(9,$V$1826:$V1833)</f>
        <v>#REF!</v>
      </c>
      <c r="AJ1833" s="159">
        <f>IFERROR(+Revisión_Avance_Periodo!$Z1833/Revisión_Avance_Periodo!$Y1833,0)</f>
        <v>0</v>
      </c>
      <c r="AK1833" s="126"/>
      <c r="AL1833" s="127"/>
      <c r="AM1833" s="125"/>
      <c r="AN1833" s="125"/>
      <c r="AO1833" s="128"/>
      <c r="AP1833" s="129"/>
    </row>
    <row r="1834" spans="1:42" x14ac:dyDescent="0.25">
      <c r="A1834" s="92">
        <v>155</v>
      </c>
      <c r="B1834" s="435" t="e">
        <f>CONCATENATE(Revisión_Avance_Periodo!$D1834,";",Revisión_Avance_Periodo!$F1834,";",Revisión_Avance_Periodo!$L1834)</f>
        <v>#REF!</v>
      </c>
      <c r="C1834" s="435" t="e">
        <f t="shared" si="139"/>
        <v>#REF!</v>
      </c>
      <c r="D1834" s="114" t="e">
        <f>VLOOKUP($A1834,#REF!,3,FALSE)</f>
        <v>#REF!</v>
      </c>
      <c r="E1834" s="436" t="e">
        <f>VLOOKUP($A1834,#REF!,4,FALSE)</f>
        <v>#REF!</v>
      </c>
      <c r="F1834" s="102" t="e">
        <f>VLOOKUP($A1834,#REF!,5,FALSE)</f>
        <v>#REF!</v>
      </c>
      <c r="G1834" s="93" t="e">
        <f>VLOOKUP($A1834,#REF!,8,FALSE)</f>
        <v>#REF!</v>
      </c>
      <c r="H1834" s="93" t="e">
        <f>VLOOKUP($A1834,#REF!,7,FALSE)</f>
        <v>#REF!</v>
      </c>
      <c r="I1834" s="438" t="e">
        <f>VLOOKUP($A1834,#REF!,10,FALSE)</f>
        <v>#REF!</v>
      </c>
      <c r="J1834" s="93" t="e">
        <f>VLOOKUP($A1834,#REF!,11,FALSE)</f>
        <v>#REF!</v>
      </c>
      <c r="K1834" s="114" t="e">
        <f>VLOOKUP($A1834,#REF!,12,FALSE)</f>
        <v>#REF!</v>
      </c>
      <c r="L1834" s="93" t="e">
        <f>VLOOKUP($A1834,#REF!,13,FALSE)</f>
        <v>#REF!</v>
      </c>
      <c r="M1834" s="438" t="e">
        <f>VLOOKUP($A1834,#REF!,14,FALSE)</f>
        <v>#REF!</v>
      </c>
      <c r="N1834" s="102" t="e">
        <f>VLOOKUP($A1834,#REF!,15,FALSE)</f>
        <v>#REF!</v>
      </c>
      <c r="O1834" s="102" t="e">
        <f>VLOOKUP($A1834,#REF!,18,FALSE)</f>
        <v>#REF!</v>
      </c>
      <c r="P1834" s="93" t="e">
        <f>VLOOKUP($A1834,#REF!,41,FALSE)</f>
        <v>#REF!</v>
      </c>
      <c r="Q1834" s="115" t="e">
        <f>VLOOKUP(Revisión_Avance_Periodo!$L1834,#REF!,30,FALSE)</f>
        <v>#REF!</v>
      </c>
      <c r="R1834" s="116">
        <v>2019</v>
      </c>
      <c r="S1834" s="196">
        <v>43738</v>
      </c>
      <c r="T1834" s="116" t="s">
        <v>76</v>
      </c>
      <c r="U1834" s="117" t="e">
        <f>INDEX(#REF!,MATCH(Revisión_Avance_Periodo!$L1834,#REF!,0),MATCH(Revisión_Avance_Periodo!$T1834,#REF!,0))</f>
        <v>#REF!</v>
      </c>
      <c r="V1834" s="117" t="e">
        <f>INDEX(#REF!,MATCH(Revisión_Avance_Periodo!$L1834,#REF!,0),MATCH(Revisión_Avance_Periodo!$T1834,#REF!,0))</f>
        <v>#REF!</v>
      </c>
      <c r="W1834" s="118">
        <f t="shared" si="142"/>
        <v>0</v>
      </c>
      <c r="X1834" s="116" t="str">
        <f>VLOOKUP(W1834,Tabla_Estado_Meta_OAP_2019[#All],3,TRUE)</f>
        <v>Por Ejecutar</v>
      </c>
      <c r="Y1834" s="150" t="e">
        <f>SUBTOTAL(9,$U$206:$U1834)</f>
        <v>#REF!</v>
      </c>
      <c r="Z1834" s="159" t="e">
        <f>SUBTOTAL(9,$V$206:$V1834)</f>
        <v>#REF!</v>
      </c>
      <c r="AA1834" s="159">
        <f>IFERROR(+Revisión_Avance_Periodo!$Z1834/Revisión_Avance_Periodo!$Y1834,0)</f>
        <v>0</v>
      </c>
      <c r="AB1834" s="126"/>
      <c r="AC1834" s="127"/>
      <c r="AD1834" s="125"/>
      <c r="AE1834" s="125"/>
      <c r="AF1834" s="128"/>
      <c r="AG1834" s="129"/>
      <c r="AH1834" s="150" t="e">
        <f>SUBTOTAL(9,$U$1826:$U1834)</f>
        <v>#REF!</v>
      </c>
      <c r="AI1834" s="159" t="e">
        <f>SUBTOTAL(9,$V$1826:$V1834)</f>
        <v>#REF!</v>
      </c>
      <c r="AJ1834" s="159">
        <f>IFERROR(+Revisión_Avance_Periodo!$Z1834/Revisión_Avance_Periodo!$Y1834,0)</f>
        <v>0</v>
      </c>
      <c r="AK1834" s="126"/>
      <c r="AL1834" s="127"/>
      <c r="AM1834" s="125"/>
      <c r="AN1834" s="125"/>
      <c r="AO1834" s="128"/>
      <c r="AP1834" s="129"/>
    </row>
    <row r="1835" spans="1:42" x14ac:dyDescent="0.25">
      <c r="A1835" s="97">
        <v>155</v>
      </c>
      <c r="B1835" s="435" t="e">
        <f>CONCATENATE(Revisión_Avance_Periodo!$D1835,";",Revisión_Avance_Periodo!$F1835,";",Revisión_Avance_Periodo!$L1835)</f>
        <v>#REF!</v>
      </c>
      <c r="C1835" s="435" t="e">
        <f t="shared" si="139"/>
        <v>#REF!</v>
      </c>
      <c r="D1835" s="123" t="e">
        <f>VLOOKUP($A1835,#REF!,3,FALSE)</f>
        <v>#REF!</v>
      </c>
      <c r="E1835" s="436" t="e">
        <f>VLOOKUP($A1835,#REF!,4,FALSE)</f>
        <v>#REF!</v>
      </c>
      <c r="F1835" s="103" t="e">
        <f>VLOOKUP($A1835,#REF!,5,FALSE)</f>
        <v>#REF!</v>
      </c>
      <c r="G1835" s="98" t="e">
        <f>VLOOKUP($A1835,#REF!,8,FALSE)</f>
        <v>#REF!</v>
      </c>
      <c r="H1835" s="93" t="e">
        <f>VLOOKUP($A1835,#REF!,7,FALSE)</f>
        <v>#REF!</v>
      </c>
      <c r="I1835" s="438" t="e">
        <f>VLOOKUP($A1835,#REF!,10,FALSE)</f>
        <v>#REF!</v>
      </c>
      <c r="J1835" s="98" t="e">
        <f>VLOOKUP($A1835,#REF!,11,FALSE)</f>
        <v>#REF!</v>
      </c>
      <c r="K1835" s="114" t="e">
        <f>VLOOKUP($A1835,#REF!,12,FALSE)</f>
        <v>#REF!</v>
      </c>
      <c r="L1835" s="98" t="e">
        <f>VLOOKUP($A1835,#REF!,13,FALSE)</f>
        <v>#REF!</v>
      </c>
      <c r="M1835" s="438" t="e">
        <f>VLOOKUP($A1835,#REF!,14,FALSE)</f>
        <v>#REF!</v>
      </c>
      <c r="N1835" s="103" t="e">
        <f>VLOOKUP($A1835,#REF!,15,FALSE)</f>
        <v>#REF!</v>
      </c>
      <c r="O1835" s="103" t="e">
        <f>VLOOKUP($A1835,#REF!,18,FALSE)</f>
        <v>#REF!</v>
      </c>
      <c r="P1835" s="93" t="e">
        <f>VLOOKUP($A1835,#REF!,41,FALSE)</f>
        <v>#REF!</v>
      </c>
      <c r="Q1835" s="115" t="e">
        <f>VLOOKUP(Revisión_Avance_Periodo!$L1835,#REF!,30,FALSE)</f>
        <v>#REF!</v>
      </c>
      <c r="R1835" s="116">
        <v>2019</v>
      </c>
      <c r="S1835" s="196">
        <v>43768</v>
      </c>
      <c r="T1835" s="124" t="s">
        <v>77</v>
      </c>
      <c r="U1835" s="117" t="e">
        <f>INDEX(#REF!,MATCH(Revisión_Avance_Periodo!$L1835,#REF!,0),MATCH(Revisión_Avance_Periodo!$T1835,#REF!,0))</f>
        <v>#REF!</v>
      </c>
      <c r="V1835" s="117" t="e">
        <f>INDEX(#REF!,MATCH(Revisión_Avance_Periodo!$L1835,#REF!,0),MATCH(Revisión_Avance_Periodo!$T1835,#REF!,0))</f>
        <v>#REF!</v>
      </c>
      <c r="W1835" s="118">
        <f t="shared" si="142"/>
        <v>0</v>
      </c>
      <c r="X1835" s="124" t="str">
        <f>VLOOKUP(W1835,Tabla_Estado_Meta_OAP_2019[#All],3,TRUE)</f>
        <v>Por Ejecutar</v>
      </c>
      <c r="Y1835" s="150" t="e">
        <f>SUBTOTAL(9,$U$206:$U1835)</f>
        <v>#REF!</v>
      </c>
      <c r="Z1835" s="159" t="e">
        <f>SUBTOTAL(9,$V$206:$V1835)</f>
        <v>#REF!</v>
      </c>
      <c r="AA1835" s="159">
        <f>IFERROR(+Revisión_Avance_Periodo!$Z1835/Revisión_Avance_Periodo!$Y1835,0)</f>
        <v>0</v>
      </c>
      <c r="AB1835" s="126"/>
      <c r="AC1835" s="127"/>
      <c r="AD1835" s="125"/>
      <c r="AE1835" s="125"/>
      <c r="AF1835" s="128"/>
      <c r="AG1835" s="129"/>
      <c r="AH1835" s="150" t="e">
        <f>SUBTOTAL(9,$U$1826:$U1835)</f>
        <v>#REF!</v>
      </c>
      <c r="AI1835" s="159" t="e">
        <f>SUBTOTAL(9,$V$1826:$V1835)</f>
        <v>#REF!</v>
      </c>
      <c r="AJ1835" s="159">
        <f>IFERROR(+Revisión_Avance_Periodo!$Z1835/Revisión_Avance_Periodo!$Y1835,0)</f>
        <v>0</v>
      </c>
      <c r="AK1835" s="126"/>
      <c r="AL1835" s="127"/>
      <c r="AM1835" s="125"/>
      <c r="AN1835" s="125"/>
      <c r="AO1835" s="128"/>
      <c r="AP1835" s="129"/>
    </row>
    <row r="1836" spans="1:42" x14ac:dyDescent="0.25">
      <c r="A1836" s="92">
        <v>155</v>
      </c>
      <c r="B1836" s="435" t="e">
        <f>CONCATENATE(Revisión_Avance_Periodo!$D1836,";",Revisión_Avance_Periodo!$F1836,";",Revisión_Avance_Periodo!$L1836)</f>
        <v>#REF!</v>
      </c>
      <c r="C1836" s="435" t="e">
        <f t="shared" si="139"/>
        <v>#REF!</v>
      </c>
      <c r="D1836" s="114" t="e">
        <f>VLOOKUP($A1836,#REF!,3,FALSE)</f>
        <v>#REF!</v>
      </c>
      <c r="E1836" s="436" t="e">
        <f>VLOOKUP($A1836,#REF!,4,FALSE)</f>
        <v>#REF!</v>
      </c>
      <c r="F1836" s="102" t="e">
        <f>VLOOKUP($A1836,#REF!,5,FALSE)</f>
        <v>#REF!</v>
      </c>
      <c r="G1836" s="93" t="e">
        <f>VLOOKUP($A1836,#REF!,8,FALSE)</f>
        <v>#REF!</v>
      </c>
      <c r="H1836" s="93" t="e">
        <f>VLOOKUP($A1836,#REF!,7,FALSE)</f>
        <v>#REF!</v>
      </c>
      <c r="I1836" s="438" t="e">
        <f>VLOOKUP($A1836,#REF!,10,FALSE)</f>
        <v>#REF!</v>
      </c>
      <c r="J1836" s="93" t="e">
        <f>VLOOKUP($A1836,#REF!,11,FALSE)</f>
        <v>#REF!</v>
      </c>
      <c r="K1836" s="114" t="e">
        <f>VLOOKUP($A1836,#REF!,12,FALSE)</f>
        <v>#REF!</v>
      </c>
      <c r="L1836" s="93" t="e">
        <f>VLOOKUP($A1836,#REF!,13,FALSE)</f>
        <v>#REF!</v>
      </c>
      <c r="M1836" s="438" t="e">
        <f>VLOOKUP($A1836,#REF!,14,FALSE)</f>
        <v>#REF!</v>
      </c>
      <c r="N1836" s="102" t="e">
        <f>VLOOKUP($A1836,#REF!,15,FALSE)</f>
        <v>#REF!</v>
      </c>
      <c r="O1836" s="102" t="e">
        <f>VLOOKUP($A1836,#REF!,18,FALSE)</f>
        <v>#REF!</v>
      </c>
      <c r="P1836" s="93" t="e">
        <f>VLOOKUP($A1836,#REF!,41,FALSE)</f>
        <v>#REF!</v>
      </c>
      <c r="Q1836" s="115" t="e">
        <f>VLOOKUP(Revisión_Avance_Periodo!$L1836,#REF!,30,FALSE)</f>
        <v>#REF!</v>
      </c>
      <c r="R1836" s="116">
        <v>2019</v>
      </c>
      <c r="S1836" s="196">
        <v>43799</v>
      </c>
      <c r="T1836" s="116" t="s">
        <v>78</v>
      </c>
      <c r="U1836" s="117" t="e">
        <f>INDEX(#REF!,MATCH(Revisión_Avance_Periodo!$L1836,#REF!,0),MATCH(Revisión_Avance_Periodo!$T1836,#REF!,0))</f>
        <v>#REF!</v>
      </c>
      <c r="V1836" s="117" t="e">
        <f>INDEX(#REF!,MATCH(Revisión_Avance_Periodo!$L1836,#REF!,0),MATCH(Revisión_Avance_Periodo!$T1836,#REF!,0))</f>
        <v>#REF!</v>
      </c>
      <c r="W1836" s="118">
        <f t="shared" si="142"/>
        <v>0</v>
      </c>
      <c r="X1836" s="116" t="str">
        <f>VLOOKUP(W1836,Tabla_Estado_Meta_OAP_2019[#All],3,TRUE)</f>
        <v>Por Ejecutar</v>
      </c>
      <c r="Y1836" s="150" t="e">
        <f>SUBTOTAL(9,$U$206:$U1836)</f>
        <v>#REF!</v>
      </c>
      <c r="Z1836" s="159" t="e">
        <f>SUBTOTAL(9,$V$206:$V1836)</f>
        <v>#REF!</v>
      </c>
      <c r="AA1836" s="159">
        <f>IFERROR(+Revisión_Avance_Periodo!$Z1836/Revisión_Avance_Periodo!$Y1836,0)</f>
        <v>0</v>
      </c>
      <c r="AB1836" s="126"/>
      <c r="AC1836" s="127"/>
      <c r="AD1836" s="125"/>
      <c r="AE1836" s="125"/>
      <c r="AF1836" s="128"/>
      <c r="AG1836" s="129"/>
      <c r="AH1836" s="150" t="e">
        <f>SUBTOTAL(9,$U$1826:$U1836)</f>
        <v>#REF!</v>
      </c>
      <c r="AI1836" s="159" t="e">
        <f>SUBTOTAL(9,$V$1826:$V1836)</f>
        <v>#REF!</v>
      </c>
      <c r="AJ1836" s="159">
        <f>IFERROR(+Revisión_Avance_Periodo!$Z1836/Revisión_Avance_Periodo!$Y1836,0)</f>
        <v>0</v>
      </c>
      <c r="AK1836" s="126"/>
      <c r="AL1836" s="127"/>
      <c r="AM1836" s="125"/>
      <c r="AN1836" s="125"/>
      <c r="AO1836" s="128"/>
      <c r="AP1836" s="129"/>
    </row>
    <row r="1837" spans="1:42" ht="15.75" thickBot="1" x14ac:dyDescent="0.3">
      <c r="A1837" s="97">
        <v>155</v>
      </c>
      <c r="B1837" s="435" t="e">
        <f>CONCATENATE(Revisión_Avance_Periodo!$D1837,";",Revisión_Avance_Periodo!$F1837,";",Revisión_Avance_Periodo!$L1837)</f>
        <v>#REF!</v>
      </c>
      <c r="C1837" s="435" t="e">
        <f t="shared" si="139"/>
        <v>#REF!</v>
      </c>
      <c r="D1837" s="123" t="e">
        <f>VLOOKUP($A1837,#REF!,3,FALSE)</f>
        <v>#REF!</v>
      </c>
      <c r="E1837" s="436" t="e">
        <f>VLOOKUP($A1837,#REF!,4,FALSE)</f>
        <v>#REF!</v>
      </c>
      <c r="F1837" s="103" t="e">
        <f>VLOOKUP($A1837,#REF!,5,FALSE)</f>
        <v>#REF!</v>
      </c>
      <c r="G1837" s="98" t="e">
        <f>VLOOKUP($A1837,#REF!,8,FALSE)</f>
        <v>#REF!</v>
      </c>
      <c r="H1837" s="93" t="e">
        <f>VLOOKUP($A1837,#REF!,7,FALSE)</f>
        <v>#REF!</v>
      </c>
      <c r="I1837" s="438" t="e">
        <f>VLOOKUP($A1837,#REF!,10,FALSE)</f>
        <v>#REF!</v>
      </c>
      <c r="J1837" s="98" t="e">
        <f>VLOOKUP($A1837,#REF!,11,FALSE)</f>
        <v>#REF!</v>
      </c>
      <c r="K1837" s="114" t="e">
        <f>VLOOKUP($A1837,#REF!,12,FALSE)</f>
        <v>#REF!</v>
      </c>
      <c r="L1837" s="98" t="e">
        <f>VLOOKUP($A1837,#REF!,13,FALSE)</f>
        <v>#REF!</v>
      </c>
      <c r="M1837" s="438" t="e">
        <f>VLOOKUP($A1837,#REF!,14,FALSE)</f>
        <v>#REF!</v>
      </c>
      <c r="N1837" s="103" t="e">
        <f>VLOOKUP($A1837,#REF!,15,FALSE)</f>
        <v>#REF!</v>
      </c>
      <c r="O1837" s="103" t="e">
        <f>VLOOKUP($A1837,#REF!,18,FALSE)</f>
        <v>#REF!</v>
      </c>
      <c r="P1837" s="93" t="e">
        <f>VLOOKUP($A1837,#REF!,41,FALSE)</f>
        <v>#REF!</v>
      </c>
      <c r="Q1837" s="115" t="e">
        <f>VLOOKUP(Revisión_Avance_Periodo!$L1837,#REF!,30,FALSE)</f>
        <v>#REF!</v>
      </c>
      <c r="R1837" s="116">
        <v>2019</v>
      </c>
      <c r="S1837" s="196">
        <v>43829</v>
      </c>
      <c r="T1837" s="124" t="s">
        <v>79</v>
      </c>
      <c r="U1837" s="117" t="e">
        <f>INDEX(#REF!,MATCH(Revisión_Avance_Periodo!$L1837,#REF!,0),MATCH(Revisión_Avance_Periodo!$T1837,#REF!,0))</f>
        <v>#REF!</v>
      </c>
      <c r="V1837" s="117" t="e">
        <f>INDEX(#REF!,MATCH(Revisión_Avance_Periodo!$L1837,#REF!,0),MATCH(Revisión_Avance_Periodo!$T1837,#REF!,0))</f>
        <v>#REF!</v>
      </c>
      <c r="W1837" s="118">
        <f t="shared" si="142"/>
        <v>0</v>
      </c>
      <c r="X1837" s="124" t="str">
        <f>VLOOKUP(W1837,Tabla_Estado_Meta_OAP_2019[#All],3,TRUE)</f>
        <v>Por Ejecutar</v>
      </c>
      <c r="Y1837" s="150" t="e">
        <f>SUBTOTAL(9,$U$206:$U1837)</f>
        <v>#REF!</v>
      </c>
      <c r="Z1837" s="159" t="e">
        <f>SUBTOTAL(9,$V$206:$V1837)</f>
        <v>#REF!</v>
      </c>
      <c r="AA1837" s="159">
        <f>IFERROR(+Revisión_Avance_Periodo!$Z1837/Revisión_Avance_Periodo!$Y1837,0)</f>
        <v>0</v>
      </c>
      <c r="AB1837" s="126"/>
      <c r="AC1837" s="127"/>
      <c r="AD1837" s="125"/>
      <c r="AE1837" s="125"/>
      <c r="AF1837" s="128"/>
      <c r="AG1837" s="129"/>
      <c r="AH1837" s="150" t="e">
        <f>SUBTOTAL(9,$U$1826:$U1837)</f>
        <v>#REF!</v>
      </c>
      <c r="AI1837" s="159" t="e">
        <f>SUBTOTAL(9,$V$1826:$V1837)</f>
        <v>#REF!</v>
      </c>
      <c r="AJ1837" s="159">
        <f>IFERROR(+Revisión_Avance_Periodo!$Z1837/Revisión_Avance_Periodo!$Y1837,0)</f>
        <v>0</v>
      </c>
      <c r="AK1837" s="126"/>
      <c r="AL1837" s="127"/>
      <c r="AM1837" s="125"/>
      <c r="AN1837" s="125"/>
      <c r="AO1837" s="128"/>
      <c r="AP1837" s="129"/>
    </row>
    <row r="1838" spans="1:42" x14ac:dyDescent="0.25">
      <c r="A1838" s="92">
        <v>156</v>
      </c>
      <c r="B1838" s="435" t="e">
        <f>CONCATENATE(Revisión_Avance_Periodo!$D1838,";",Revisión_Avance_Periodo!$F1838,";",Revisión_Avance_Periodo!$L1838)</f>
        <v>#REF!</v>
      </c>
      <c r="C1838" s="435" t="e">
        <f t="shared" si="139"/>
        <v>#REF!</v>
      </c>
      <c r="D1838" s="114" t="e">
        <f>VLOOKUP($A1838,#REF!,3,FALSE)</f>
        <v>#REF!</v>
      </c>
      <c r="E1838" s="436" t="e">
        <f>VLOOKUP($A1838,#REF!,4,FALSE)</f>
        <v>#REF!</v>
      </c>
      <c r="F1838" s="102" t="e">
        <f>VLOOKUP($A1838,#REF!,5,FALSE)</f>
        <v>#REF!</v>
      </c>
      <c r="G1838" s="93" t="e">
        <f>VLOOKUP($A1838,#REF!,8,FALSE)</f>
        <v>#REF!</v>
      </c>
      <c r="H1838" s="93" t="e">
        <f>VLOOKUP($A1838,#REF!,7,FALSE)</f>
        <v>#REF!</v>
      </c>
      <c r="I1838" s="438" t="e">
        <f>VLOOKUP($A1838,#REF!,10,FALSE)</f>
        <v>#REF!</v>
      </c>
      <c r="J1838" s="93" t="e">
        <f>VLOOKUP($A1838,#REF!,11,FALSE)</f>
        <v>#REF!</v>
      </c>
      <c r="K1838" s="114" t="e">
        <f>VLOOKUP($A1838,#REF!,12,FALSE)</f>
        <v>#REF!</v>
      </c>
      <c r="L1838" s="93" t="e">
        <f>VLOOKUP($A1838,#REF!,13,FALSE)</f>
        <v>#REF!</v>
      </c>
      <c r="M1838" s="438" t="e">
        <f>VLOOKUP($A1838,#REF!,14,FALSE)</f>
        <v>#REF!</v>
      </c>
      <c r="N1838" s="102" t="e">
        <f>VLOOKUP($A1838,#REF!,15,FALSE)</f>
        <v>#REF!</v>
      </c>
      <c r="O1838" s="102" t="e">
        <f>VLOOKUP($A1838,#REF!,18,FALSE)</f>
        <v>#REF!</v>
      </c>
      <c r="P1838" s="93" t="e">
        <f>VLOOKUP($A1838,#REF!,41,FALSE)</f>
        <v>#REF!</v>
      </c>
      <c r="Q1838" s="115" t="e">
        <f>VLOOKUP(Revisión_Avance_Periodo!$L1838,#REF!,30,FALSE)</f>
        <v>#REF!</v>
      </c>
      <c r="R1838" s="116">
        <v>2019</v>
      </c>
      <c r="S1838" s="196">
        <v>43495</v>
      </c>
      <c r="T1838" s="116" t="s">
        <v>68</v>
      </c>
      <c r="U1838" s="117" t="e">
        <f>INDEX(#REF!,MATCH(Revisión_Avance_Periodo!$L1838,#REF!,0),MATCH(Revisión_Avance_Periodo!$T1838,#REF!,0))</f>
        <v>#REF!</v>
      </c>
      <c r="V1838" s="117" t="e">
        <f>INDEX(#REF!,MATCH(Revisión_Avance_Periodo!$L1838,#REF!,0),MATCH(Revisión_Avance_Periodo!$T1838,#REF!,0))</f>
        <v>#REF!</v>
      </c>
      <c r="W1838" s="118">
        <f t="shared" si="142"/>
        <v>0</v>
      </c>
      <c r="X1838" s="116" t="str">
        <f>VLOOKUP(W1838,Tabla_Estado_Meta_OAP_2019[#All],3,TRUE)</f>
        <v>Por Ejecutar</v>
      </c>
      <c r="Y1838" s="148" t="e">
        <f>SUBTOTAL(9,$U$206:$U1838)</f>
        <v>#REF!</v>
      </c>
      <c r="Z1838" s="162" t="e">
        <f>SUBTOTAL(9,$V$206:$V1838)</f>
        <v>#REF!</v>
      </c>
      <c r="AA1838" s="162">
        <f>IFERROR(+Revisión_Avance_Periodo!$Z1838/Revisión_Avance_Periodo!$Y1838,0)</f>
        <v>0</v>
      </c>
      <c r="AB1838" s="120" t="e">
        <f>SUBTOTAL(9,U1838:U1849)</f>
        <v>#REF!</v>
      </c>
      <c r="AC1838" s="119" t="e">
        <f>SUBTOTAL(9,V1838:V1849)</f>
        <v>#REF!</v>
      </c>
      <c r="AD1838" s="119" t="e">
        <f>+AC1838/AB1838</f>
        <v>#REF!</v>
      </c>
      <c r="AE1838" s="119" t="e">
        <f>100%-Revisión_Avance_Periodo!$AD1838</f>
        <v>#REF!</v>
      </c>
      <c r="AF1838" s="121" t="e">
        <f>VLOOKUP(AD1838,Tabla_Estado_Meta_OAP_2019[],3,TRUE)</f>
        <v>#REF!</v>
      </c>
      <c r="AG1838" s="122" t="e">
        <f>Revisión_Avance_Periodo!$AD1838*Revisión_Avance_Periodo!$Q1838</f>
        <v>#REF!</v>
      </c>
      <c r="AH1838" s="148" t="e">
        <f>SUBTOTAL(9,$U$1838:$U1838)</f>
        <v>#REF!</v>
      </c>
      <c r="AI1838" s="162" t="e">
        <f>SUBTOTAL(9,$V$1838:$V1838)</f>
        <v>#REF!</v>
      </c>
      <c r="AJ1838" s="162">
        <f>IFERROR(+Revisión_Avance_Periodo!$Z1838/Revisión_Avance_Periodo!$Y1838,0)</f>
        <v>0</v>
      </c>
      <c r="AK1838" s="120" t="e">
        <f>SUBTOTAL(9,AD1838:AD1849)</f>
        <v>#REF!</v>
      </c>
      <c r="AL1838" s="119" t="e">
        <f>SUBTOTAL(9,AE1838:AE1849)</f>
        <v>#REF!</v>
      </c>
      <c r="AM1838" s="119" t="e">
        <f>+AL1838/AK1838</f>
        <v>#REF!</v>
      </c>
      <c r="AN1838" s="119" t="e">
        <f>100%-Revisión_Avance_Periodo!$AD1838</f>
        <v>#REF!</v>
      </c>
      <c r="AO1838" s="121" t="e">
        <f>VLOOKUP(AM1838,Tabla_Estado_Meta_OAP_2019[],3,TRUE)</f>
        <v>#REF!</v>
      </c>
      <c r="AP1838" s="122" t="e">
        <f>Revisión_Avance_Periodo!$AD1838*Revisión_Avance_Periodo!$Q1838</f>
        <v>#REF!</v>
      </c>
    </row>
    <row r="1839" spans="1:42" x14ac:dyDescent="0.25">
      <c r="A1839" s="97">
        <v>156</v>
      </c>
      <c r="B1839" s="435" t="e">
        <f>CONCATENATE(Revisión_Avance_Periodo!$D1839,";",Revisión_Avance_Periodo!$F1839,";",Revisión_Avance_Periodo!$L1839)</f>
        <v>#REF!</v>
      </c>
      <c r="C1839" s="435" t="e">
        <f t="shared" si="139"/>
        <v>#REF!</v>
      </c>
      <c r="D1839" s="123" t="e">
        <f>VLOOKUP($A1839,#REF!,3,FALSE)</f>
        <v>#REF!</v>
      </c>
      <c r="E1839" s="436" t="e">
        <f>VLOOKUP($A1839,#REF!,4,FALSE)</f>
        <v>#REF!</v>
      </c>
      <c r="F1839" s="103" t="e">
        <f>VLOOKUP($A1839,#REF!,5,FALSE)</f>
        <v>#REF!</v>
      </c>
      <c r="G1839" s="98" t="e">
        <f>VLOOKUP($A1839,#REF!,8,FALSE)</f>
        <v>#REF!</v>
      </c>
      <c r="H1839" s="93" t="e">
        <f>VLOOKUP($A1839,#REF!,7,FALSE)</f>
        <v>#REF!</v>
      </c>
      <c r="I1839" s="438" t="e">
        <f>VLOOKUP($A1839,#REF!,10,FALSE)</f>
        <v>#REF!</v>
      </c>
      <c r="J1839" s="98" t="e">
        <f>VLOOKUP($A1839,#REF!,11,FALSE)</f>
        <v>#REF!</v>
      </c>
      <c r="K1839" s="114" t="e">
        <f>VLOOKUP($A1839,#REF!,12,FALSE)</f>
        <v>#REF!</v>
      </c>
      <c r="L1839" s="98" t="e">
        <f>VLOOKUP($A1839,#REF!,13,FALSE)</f>
        <v>#REF!</v>
      </c>
      <c r="M1839" s="438" t="e">
        <f>VLOOKUP($A1839,#REF!,14,FALSE)</f>
        <v>#REF!</v>
      </c>
      <c r="N1839" s="103" t="e">
        <f>VLOOKUP($A1839,#REF!,15,FALSE)</f>
        <v>#REF!</v>
      </c>
      <c r="O1839" s="103" t="e">
        <f>VLOOKUP($A1839,#REF!,18,FALSE)</f>
        <v>#REF!</v>
      </c>
      <c r="P1839" s="93" t="e">
        <f>VLOOKUP($A1839,#REF!,41,FALSE)</f>
        <v>#REF!</v>
      </c>
      <c r="Q1839" s="115" t="e">
        <f>VLOOKUP(Revisión_Avance_Periodo!$L1839,#REF!,30,FALSE)</f>
        <v>#REF!</v>
      </c>
      <c r="R1839" s="116">
        <v>2019</v>
      </c>
      <c r="S1839" s="196">
        <v>43524</v>
      </c>
      <c r="T1839" s="124" t="s">
        <v>69</v>
      </c>
      <c r="U1839" s="117" t="e">
        <f>INDEX(#REF!,MATCH(Revisión_Avance_Periodo!$L1839,#REF!,0),MATCH(Revisión_Avance_Periodo!$T1839,#REF!,0))</f>
        <v>#REF!</v>
      </c>
      <c r="V1839" s="117" t="e">
        <f>INDEX(#REF!,MATCH(Revisión_Avance_Periodo!$L1839,#REF!,0),MATCH(Revisión_Avance_Periodo!$T1839,#REF!,0))</f>
        <v>#REF!</v>
      </c>
      <c r="W1839" s="118">
        <f t="shared" si="142"/>
        <v>0</v>
      </c>
      <c r="X1839" s="124" t="str">
        <f>VLOOKUP(W1839,Tabla_Estado_Meta_OAP_2019[#All],3,TRUE)</f>
        <v>Por Ejecutar</v>
      </c>
      <c r="Y1839" s="150" t="e">
        <f>SUBTOTAL(9,$U$206:$U1839)</f>
        <v>#REF!</v>
      </c>
      <c r="Z1839" s="159" t="e">
        <f>SUBTOTAL(9,$V$206:$V1839)</f>
        <v>#REF!</v>
      </c>
      <c r="AA1839" s="159">
        <f>IFERROR(+Revisión_Avance_Periodo!$Z1839/Revisión_Avance_Periodo!$Y1839,0)</f>
        <v>0</v>
      </c>
      <c r="AB1839" s="126"/>
      <c r="AC1839" s="127"/>
      <c r="AD1839" s="125"/>
      <c r="AE1839" s="125"/>
      <c r="AF1839" s="128"/>
      <c r="AG1839" s="129"/>
      <c r="AH1839" s="150" t="e">
        <f>SUBTOTAL(9,$U$1838:$U1839)</f>
        <v>#REF!</v>
      </c>
      <c r="AI1839" s="159" t="e">
        <f>SUBTOTAL(9,$V$1838:$V1839)</f>
        <v>#REF!</v>
      </c>
      <c r="AJ1839" s="159">
        <f>IFERROR(+Revisión_Avance_Periodo!$Z1839/Revisión_Avance_Periodo!$Y1839,0)</f>
        <v>0</v>
      </c>
      <c r="AK1839" s="126"/>
      <c r="AL1839" s="127"/>
      <c r="AM1839" s="125"/>
      <c r="AN1839" s="125"/>
      <c r="AO1839" s="128"/>
      <c r="AP1839" s="129"/>
    </row>
    <row r="1840" spans="1:42" x14ac:dyDescent="0.25">
      <c r="A1840" s="92">
        <v>156</v>
      </c>
      <c r="B1840" s="435" t="e">
        <f>CONCATENATE(Revisión_Avance_Periodo!$D1840,";",Revisión_Avance_Periodo!$F1840,";",Revisión_Avance_Periodo!$L1840)</f>
        <v>#REF!</v>
      </c>
      <c r="C1840" s="435" t="e">
        <f t="shared" si="139"/>
        <v>#REF!</v>
      </c>
      <c r="D1840" s="114" t="e">
        <f>VLOOKUP($A1840,#REF!,3,FALSE)</f>
        <v>#REF!</v>
      </c>
      <c r="E1840" s="436" t="e">
        <f>VLOOKUP($A1840,#REF!,4,FALSE)</f>
        <v>#REF!</v>
      </c>
      <c r="F1840" s="102" t="e">
        <f>VLOOKUP($A1840,#REF!,5,FALSE)</f>
        <v>#REF!</v>
      </c>
      <c r="G1840" s="93" t="e">
        <f>VLOOKUP($A1840,#REF!,8,FALSE)</f>
        <v>#REF!</v>
      </c>
      <c r="H1840" s="93" t="e">
        <f>VLOOKUP($A1840,#REF!,7,FALSE)</f>
        <v>#REF!</v>
      </c>
      <c r="I1840" s="438" t="e">
        <f>VLOOKUP($A1840,#REF!,10,FALSE)</f>
        <v>#REF!</v>
      </c>
      <c r="J1840" s="93" t="e">
        <f>VLOOKUP($A1840,#REF!,11,FALSE)</f>
        <v>#REF!</v>
      </c>
      <c r="K1840" s="114" t="e">
        <f>VLOOKUP($A1840,#REF!,12,FALSE)</f>
        <v>#REF!</v>
      </c>
      <c r="L1840" s="93" t="e">
        <f>VLOOKUP($A1840,#REF!,13,FALSE)</f>
        <v>#REF!</v>
      </c>
      <c r="M1840" s="438" t="e">
        <f>VLOOKUP($A1840,#REF!,14,FALSE)</f>
        <v>#REF!</v>
      </c>
      <c r="N1840" s="102" t="e">
        <f>VLOOKUP($A1840,#REF!,15,FALSE)</f>
        <v>#REF!</v>
      </c>
      <c r="O1840" s="102" t="e">
        <f>VLOOKUP($A1840,#REF!,18,FALSE)</f>
        <v>#REF!</v>
      </c>
      <c r="P1840" s="93" t="e">
        <f>VLOOKUP($A1840,#REF!,41,FALSE)</f>
        <v>#REF!</v>
      </c>
      <c r="Q1840" s="115" t="e">
        <f>VLOOKUP(Revisión_Avance_Periodo!$L1840,#REF!,30,FALSE)</f>
        <v>#REF!</v>
      </c>
      <c r="R1840" s="116">
        <v>2019</v>
      </c>
      <c r="S1840" s="196">
        <v>43554</v>
      </c>
      <c r="T1840" s="116" t="s">
        <v>70</v>
      </c>
      <c r="U1840" s="117" t="e">
        <f>INDEX(#REF!,MATCH(Revisión_Avance_Periodo!$L1840,#REF!,0),MATCH(Revisión_Avance_Periodo!$T1840,#REF!,0))</f>
        <v>#REF!</v>
      </c>
      <c r="V1840" s="117" t="e">
        <f>INDEX(#REF!,MATCH(Revisión_Avance_Periodo!$L1840,#REF!,0),MATCH(Revisión_Avance_Periodo!$T1840,#REF!,0))</f>
        <v>#REF!</v>
      </c>
      <c r="W1840" s="118">
        <f t="shared" si="142"/>
        <v>0</v>
      </c>
      <c r="X1840" s="116" t="str">
        <f>VLOOKUP(W1840,Tabla_Estado_Meta_OAP_2019[#All],3,TRUE)</f>
        <v>Por Ejecutar</v>
      </c>
      <c r="Y1840" s="150" t="e">
        <f>SUBTOTAL(9,$U$206:$U1840)</f>
        <v>#REF!</v>
      </c>
      <c r="Z1840" s="159" t="e">
        <f>SUBTOTAL(9,$V$206:$V1840)</f>
        <v>#REF!</v>
      </c>
      <c r="AA1840" s="159">
        <f>IFERROR(+Revisión_Avance_Periodo!$Z1840/Revisión_Avance_Periodo!$Y1840,0)</f>
        <v>0</v>
      </c>
      <c r="AB1840" s="126"/>
      <c r="AC1840" s="127"/>
      <c r="AD1840" s="125"/>
      <c r="AE1840" s="125"/>
      <c r="AF1840" s="128"/>
      <c r="AG1840" s="129"/>
      <c r="AH1840" s="150" t="e">
        <f>SUBTOTAL(9,$U$1838:$U1840)</f>
        <v>#REF!</v>
      </c>
      <c r="AI1840" s="159" t="e">
        <f>SUBTOTAL(9,$V$1838:$V1840)</f>
        <v>#REF!</v>
      </c>
      <c r="AJ1840" s="159">
        <f>IFERROR(+Revisión_Avance_Periodo!$Z1840/Revisión_Avance_Periodo!$Y1840,0)</f>
        <v>0</v>
      </c>
      <c r="AK1840" s="126"/>
      <c r="AL1840" s="127"/>
      <c r="AM1840" s="125"/>
      <c r="AN1840" s="125"/>
      <c r="AO1840" s="128"/>
      <c r="AP1840" s="129"/>
    </row>
    <row r="1841" spans="1:42" x14ac:dyDescent="0.25">
      <c r="A1841" s="97">
        <v>156</v>
      </c>
      <c r="B1841" s="435" t="e">
        <f>CONCATENATE(Revisión_Avance_Periodo!$D1841,";",Revisión_Avance_Periodo!$F1841,";",Revisión_Avance_Periodo!$L1841)</f>
        <v>#REF!</v>
      </c>
      <c r="C1841" s="435" t="e">
        <f t="shared" si="139"/>
        <v>#REF!</v>
      </c>
      <c r="D1841" s="123" t="e">
        <f>VLOOKUP($A1841,#REF!,3,FALSE)</f>
        <v>#REF!</v>
      </c>
      <c r="E1841" s="436" t="e">
        <f>VLOOKUP($A1841,#REF!,4,FALSE)</f>
        <v>#REF!</v>
      </c>
      <c r="F1841" s="103" t="e">
        <f>VLOOKUP($A1841,#REF!,5,FALSE)</f>
        <v>#REF!</v>
      </c>
      <c r="G1841" s="98" t="e">
        <f>VLOOKUP($A1841,#REF!,8,FALSE)</f>
        <v>#REF!</v>
      </c>
      <c r="H1841" s="93" t="e">
        <f>VLOOKUP($A1841,#REF!,7,FALSE)</f>
        <v>#REF!</v>
      </c>
      <c r="I1841" s="438" t="e">
        <f>VLOOKUP($A1841,#REF!,10,FALSE)</f>
        <v>#REF!</v>
      </c>
      <c r="J1841" s="98" t="e">
        <f>VLOOKUP($A1841,#REF!,11,FALSE)</f>
        <v>#REF!</v>
      </c>
      <c r="K1841" s="114" t="e">
        <f>VLOOKUP($A1841,#REF!,12,FALSE)</f>
        <v>#REF!</v>
      </c>
      <c r="L1841" s="98" t="e">
        <f>VLOOKUP($A1841,#REF!,13,FALSE)</f>
        <v>#REF!</v>
      </c>
      <c r="M1841" s="438" t="e">
        <f>VLOOKUP($A1841,#REF!,14,FALSE)</f>
        <v>#REF!</v>
      </c>
      <c r="N1841" s="103" t="e">
        <f>VLOOKUP($A1841,#REF!,15,FALSE)</f>
        <v>#REF!</v>
      </c>
      <c r="O1841" s="103" t="e">
        <f>VLOOKUP($A1841,#REF!,18,FALSE)</f>
        <v>#REF!</v>
      </c>
      <c r="P1841" s="93" t="e">
        <f>VLOOKUP($A1841,#REF!,41,FALSE)</f>
        <v>#REF!</v>
      </c>
      <c r="Q1841" s="115" t="e">
        <f>VLOOKUP(Revisión_Avance_Periodo!$L1841,#REF!,30,FALSE)</f>
        <v>#REF!</v>
      </c>
      <c r="R1841" s="116">
        <v>2019</v>
      </c>
      <c r="S1841" s="196">
        <v>43585</v>
      </c>
      <c r="T1841" s="124" t="s">
        <v>71</v>
      </c>
      <c r="U1841" s="117" t="e">
        <f>INDEX(#REF!,MATCH(Revisión_Avance_Periodo!$L1841,#REF!,0),MATCH(Revisión_Avance_Periodo!$T1841,#REF!,0))</f>
        <v>#REF!</v>
      </c>
      <c r="V1841" s="117" t="e">
        <f>INDEX(#REF!,MATCH(Revisión_Avance_Periodo!$L1841,#REF!,0),MATCH(Revisión_Avance_Periodo!$T1841,#REF!,0))</f>
        <v>#REF!</v>
      </c>
      <c r="W1841" s="130" t="e">
        <f>V1841/U1841</f>
        <v>#REF!</v>
      </c>
      <c r="X1841" s="124" t="e">
        <f>VLOOKUP(W1841,Tabla_Estado_Meta_OAP_2019[#All],3,TRUE)</f>
        <v>#REF!</v>
      </c>
      <c r="Y1841" s="150" t="e">
        <f>SUBTOTAL(9,$U$206:$U1841)</f>
        <v>#REF!</v>
      </c>
      <c r="Z1841" s="159" t="e">
        <f>SUBTOTAL(9,$V$206:$V1841)</f>
        <v>#REF!</v>
      </c>
      <c r="AA1841" s="159">
        <f>IFERROR(+Revisión_Avance_Periodo!$Z1841/Revisión_Avance_Periodo!$Y1841,0)</f>
        <v>0</v>
      </c>
      <c r="AB1841" s="126"/>
      <c r="AC1841" s="127"/>
      <c r="AD1841" s="125"/>
      <c r="AE1841" s="125"/>
      <c r="AF1841" s="128"/>
      <c r="AG1841" s="129"/>
      <c r="AH1841" s="150" t="e">
        <f>SUBTOTAL(9,$U$1838:$U1841)</f>
        <v>#REF!</v>
      </c>
      <c r="AI1841" s="159" t="e">
        <f>SUBTOTAL(9,$V$1838:$V1841)</f>
        <v>#REF!</v>
      </c>
      <c r="AJ1841" s="159">
        <f>IFERROR(+Revisión_Avance_Periodo!$Z1841/Revisión_Avance_Periodo!$Y1841,0)</f>
        <v>0</v>
      </c>
      <c r="AK1841" s="126"/>
      <c r="AL1841" s="127"/>
      <c r="AM1841" s="125"/>
      <c r="AN1841" s="125"/>
      <c r="AO1841" s="128"/>
      <c r="AP1841" s="129"/>
    </row>
    <row r="1842" spans="1:42" x14ac:dyDescent="0.25">
      <c r="A1842" s="92">
        <v>156</v>
      </c>
      <c r="B1842" s="435" t="e">
        <f>CONCATENATE(Revisión_Avance_Periodo!$D1842,";",Revisión_Avance_Periodo!$F1842,";",Revisión_Avance_Periodo!$L1842)</f>
        <v>#REF!</v>
      </c>
      <c r="C1842" s="435" t="e">
        <f t="shared" si="139"/>
        <v>#REF!</v>
      </c>
      <c r="D1842" s="114" t="e">
        <f>VLOOKUP($A1842,#REF!,3,FALSE)</f>
        <v>#REF!</v>
      </c>
      <c r="E1842" s="436" t="e">
        <f>VLOOKUP($A1842,#REF!,4,FALSE)</f>
        <v>#REF!</v>
      </c>
      <c r="F1842" s="102" t="e">
        <f>VLOOKUP($A1842,#REF!,5,FALSE)</f>
        <v>#REF!</v>
      </c>
      <c r="G1842" s="93" t="e">
        <f>VLOOKUP($A1842,#REF!,8,FALSE)</f>
        <v>#REF!</v>
      </c>
      <c r="H1842" s="93" t="e">
        <f>VLOOKUP($A1842,#REF!,7,FALSE)</f>
        <v>#REF!</v>
      </c>
      <c r="I1842" s="438" t="e">
        <f>VLOOKUP($A1842,#REF!,10,FALSE)</f>
        <v>#REF!</v>
      </c>
      <c r="J1842" s="93" t="e">
        <f>VLOOKUP($A1842,#REF!,11,FALSE)</f>
        <v>#REF!</v>
      </c>
      <c r="K1842" s="114" t="e">
        <f>VLOOKUP($A1842,#REF!,12,FALSE)</f>
        <v>#REF!</v>
      </c>
      <c r="L1842" s="93" t="e">
        <f>VLOOKUP($A1842,#REF!,13,FALSE)</f>
        <v>#REF!</v>
      </c>
      <c r="M1842" s="438" t="e">
        <f>VLOOKUP($A1842,#REF!,14,FALSE)</f>
        <v>#REF!</v>
      </c>
      <c r="N1842" s="102" t="e">
        <f>VLOOKUP($A1842,#REF!,15,FALSE)</f>
        <v>#REF!</v>
      </c>
      <c r="O1842" s="102" t="e">
        <f>VLOOKUP($A1842,#REF!,18,FALSE)</f>
        <v>#REF!</v>
      </c>
      <c r="P1842" s="93" t="e">
        <f>VLOOKUP($A1842,#REF!,41,FALSE)</f>
        <v>#REF!</v>
      </c>
      <c r="Q1842" s="115" t="e">
        <f>VLOOKUP(Revisión_Avance_Periodo!$L1842,#REF!,30,FALSE)</f>
        <v>#REF!</v>
      </c>
      <c r="R1842" s="116">
        <v>2019</v>
      </c>
      <c r="S1842" s="196">
        <v>43615</v>
      </c>
      <c r="T1842" s="116" t="s">
        <v>72</v>
      </c>
      <c r="U1842" s="117" t="e">
        <f>INDEX(#REF!,MATCH(Revisión_Avance_Periodo!$L1842,#REF!,0),MATCH(Revisión_Avance_Periodo!$T1842,#REF!,0))</f>
        <v>#REF!</v>
      </c>
      <c r="V1842" s="117" t="e">
        <f>INDEX(#REF!,MATCH(Revisión_Avance_Periodo!$L1842,#REF!,0),MATCH(Revisión_Avance_Periodo!$T1842,#REF!,0))</f>
        <v>#REF!</v>
      </c>
      <c r="W1842" s="130" t="e">
        <f>V1842/U1842</f>
        <v>#REF!</v>
      </c>
      <c r="X1842" s="116" t="e">
        <f>VLOOKUP(W1842,Tabla_Estado_Meta_OAP_2019[#All],3,TRUE)</f>
        <v>#REF!</v>
      </c>
      <c r="Y1842" s="150" t="e">
        <f>SUBTOTAL(9,$U$206:$U1842)</f>
        <v>#REF!</v>
      </c>
      <c r="Z1842" s="159" t="e">
        <f>SUBTOTAL(9,$V$206:$V1842)</f>
        <v>#REF!</v>
      </c>
      <c r="AA1842" s="159">
        <f>IFERROR(+Revisión_Avance_Periodo!$Z1842/Revisión_Avance_Periodo!$Y1842,0)</f>
        <v>0</v>
      </c>
      <c r="AB1842" s="126"/>
      <c r="AC1842" s="127"/>
      <c r="AD1842" s="125"/>
      <c r="AE1842" s="125"/>
      <c r="AF1842" s="128"/>
      <c r="AG1842" s="129"/>
      <c r="AH1842" s="150" t="e">
        <f>SUBTOTAL(9,$U$1838:$U1842)</f>
        <v>#REF!</v>
      </c>
      <c r="AI1842" s="159" t="e">
        <f>SUBTOTAL(9,$V$1838:$V1842)</f>
        <v>#REF!</v>
      </c>
      <c r="AJ1842" s="159">
        <f>IFERROR(+Revisión_Avance_Periodo!$Z1842/Revisión_Avance_Periodo!$Y1842,0)</f>
        <v>0</v>
      </c>
      <c r="AK1842" s="126"/>
      <c r="AL1842" s="127"/>
      <c r="AM1842" s="125"/>
      <c r="AN1842" s="125"/>
      <c r="AO1842" s="128"/>
      <c r="AP1842" s="129"/>
    </row>
    <row r="1843" spans="1:42" x14ac:dyDescent="0.25">
      <c r="A1843" s="97">
        <v>156</v>
      </c>
      <c r="B1843" s="435" t="e">
        <f>CONCATENATE(Revisión_Avance_Periodo!$D1843,";",Revisión_Avance_Periodo!$F1843,";",Revisión_Avance_Periodo!$L1843)</f>
        <v>#REF!</v>
      </c>
      <c r="C1843" s="435" t="e">
        <f t="shared" si="139"/>
        <v>#REF!</v>
      </c>
      <c r="D1843" s="123" t="e">
        <f>VLOOKUP($A1843,#REF!,3,FALSE)</f>
        <v>#REF!</v>
      </c>
      <c r="E1843" s="436" t="e">
        <f>VLOOKUP($A1843,#REF!,4,FALSE)</f>
        <v>#REF!</v>
      </c>
      <c r="F1843" s="103" t="e">
        <f>VLOOKUP($A1843,#REF!,5,FALSE)</f>
        <v>#REF!</v>
      </c>
      <c r="G1843" s="98" t="e">
        <f>VLOOKUP($A1843,#REF!,8,FALSE)</f>
        <v>#REF!</v>
      </c>
      <c r="H1843" s="93" t="e">
        <f>VLOOKUP($A1843,#REF!,7,FALSE)</f>
        <v>#REF!</v>
      </c>
      <c r="I1843" s="438" t="e">
        <f>VLOOKUP($A1843,#REF!,10,FALSE)</f>
        <v>#REF!</v>
      </c>
      <c r="J1843" s="98" t="e">
        <f>VLOOKUP($A1843,#REF!,11,FALSE)</f>
        <v>#REF!</v>
      </c>
      <c r="K1843" s="114" t="e">
        <f>VLOOKUP($A1843,#REF!,12,FALSE)</f>
        <v>#REF!</v>
      </c>
      <c r="L1843" s="98" t="e">
        <f>VLOOKUP($A1843,#REF!,13,FALSE)</f>
        <v>#REF!</v>
      </c>
      <c r="M1843" s="438" t="e">
        <f>VLOOKUP($A1843,#REF!,14,FALSE)</f>
        <v>#REF!</v>
      </c>
      <c r="N1843" s="103" t="e">
        <f>VLOOKUP($A1843,#REF!,15,FALSE)</f>
        <v>#REF!</v>
      </c>
      <c r="O1843" s="103" t="e">
        <f>VLOOKUP($A1843,#REF!,18,FALSE)</f>
        <v>#REF!</v>
      </c>
      <c r="P1843" s="93" t="e">
        <f>VLOOKUP($A1843,#REF!,41,FALSE)</f>
        <v>#REF!</v>
      </c>
      <c r="Q1843" s="115" t="e">
        <f>VLOOKUP(Revisión_Avance_Periodo!$L1843,#REF!,30,FALSE)</f>
        <v>#REF!</v>
      </c>
      <c r="R1843" s="116">
        <v>2019</v>
      </c>
      <c r="S1843" s="196">
        <v>43646</v>
      </c>
      <c r="T1843" s="124" t="s">
        <v>73</v>
      </c>
      <c r="U1843" s="117" t="e">
        <f>INDEX(#REF!,MATCH(Revisión_Avance_Periodo!$L1843,#REF!,0),MATCH(Revisión_Avance_Periodo!$T1843,#REF!,0))</f>
        <v>#REF!</v>
      </c>
      <c r="V1843" s="117" t="e">
        <f>INDEX(#REF!,MATCH(Revisión_Avance_Periodo!$L1843,#REF!,0),MATCH(Revisión_Avance_Periodo!$T1843,#REF!,0))</f>
        <v>#REF!</v>
      </c>
      <c r="W1843" s="118">
        <f t="shared" ref="W1843:W1855" si="143">IFERROR((V1843/U1843),0)</f>
        <v>0</v>
      </c>
      <c r="X1843" s="124" t="str">
        <f>VLOOKUP(W1843,Tabla_Estado_Meta_OAP_2019[#All],3,TRUE)</f>
        <v>Por Ejecutar</v>
      </c>
      <c r="Y1843" s="150" t="e">
        <f>SUBTOTAL(9,$U$206:$U1843)</f>
        <v>#REF!</v>
      </c>
      <c r="Z1843" s="159" t="e">
        <f>SUBTOTAL(9,$V$206:$V1843)</f>
        <v>#REF!</v>
      </c>
      <c r="AA1843" s="159">
        <f>IFERROR(+Revisión_Avance_Periodo!$Z1843/Revisión_Avance_Periodo!$Y1843,0)</f>
        <v>0</v>
      </c>
      <c r="AB1843" s="126"/>
      <c r="AC1843" s="127"/>
      <c r="AD1843" s="125"/>
      <c r="AE1843" s="125"/>
      <c r="AF1843" s="128"/>
      <c r="AG1843" s="129"/>
      <c r="AH1843" s="150" t="e">
        <f>SUBTOTAL(9,$U$1838:$U1843)</f>
        <v>#REF!</v>
      </c>
      <c r="AI1843" s="159" t="e">
        <f>SUBTOTAL(9,$V$1838:$V1843)</f>
        <v>#REF!</v>
      </c>
      <c r="AJ1843" s="159">
        <f>IFERROR(+Revisión_Avance_Periodo!$Z1843/Revisión_Avance_Periodo!$Y1843,0)</f>
        <v>0</v>
      </c>
      <c r="AK1843" s="126"/>
      <c r="AL1843" s="127"/>
      <c r="AM1843" s="125"/>
      <c r="AN1843" s="125"/>
      <c r="AO1843" s="128"/>
      <c r="AP1843" s="129"/>
    </row>
    <row r="1844" spans="1:42" x14ac:dyDescent="0.25">
      <c r="A1844" s="92">
        <v>156</v>
      </c>
      <c r="B1844" s="435" t="e">
        <f>CONCATENATE(Revisión_Avance_Periodo!$D1844,";",Revisión_Avance_Periodo!$F1844,";",Revisión_Avance_Periodo!$L1844)</f>
        <v>#REF!</v>
      </c>
      <c r="C1844" s="435" t="e">
        <f t="shared" si="139"/>
        <v>#REF!</v>
      </c>
      <c r="D1844" s="114" t="e">
        <f>VLOOKUP($A1844,#REF!,3,FALSE)</f>
        <v>#REF!</v>
      </c>
      <c r="E1844" s="436" t="e">
        <f>VLOOKUP($A1844,#REF!,4,FALSE)</f>
        <v>#REF!</v>
      </c>
      <c r="F1844" s="102" t="e">
        <f>VLOOKUP($A1844,#REF!,5,FALSE)</f>
        <v>#REF!</v>
      </c>
      <c r="G1844" s="93" t="e">
        <f>VLOOKUP($A1844,#REF!,8,FALSE)</f>
        <v>#REF!</v>
      </c>
      <c r="H1844" s="93" t="e">
        <f>VLOOKUP($A1844,#REF!,7,FALSE)</f>
        <v>#REF!</v>
      </c>
      <c r="I1844" s="438" t="e">
        <f>VLOOKUP($A1844,#REF!,10,FALSE)</f>
        <v>#REF!</v>
      </c>
      <c r="J1844" s="93" t="e">
        <f>VLOOKUP($A1844,#REF!,11,FALSE)</f>
        <v>#REF!</v>
      </c>
      <c r="K1844" s="114" t="e">
        <f>VLOOKUP($A1844,#REF!,12,FALSE)</f>
        <v>#REF!</v>
      </c>
      <c r="L1844" s="93" t="e">
        <f>VLOOKUP($A1844,#REF!,13,FALSE)</f>
        <v>#REF!</v>
      </c>
      <c r="M1844" s="438" t="e">
        <f>VLOOKUP($A1844,#REF!,14,FALSE)</f>
        <v>#REF!</v>
      </c>
      <c r="N1844" s="102" t="e">
        <f>VLOOKUP($A1844,#REF!,15,FALSE)</f>
        <v>#REF!</v>
      </c>
      <c r="O1844" s="102" t="e">
        <f>VLOOKUP($A1844,#REF!,18,FALSE)</f>
        <v>#REF!</v>
      </c>
      <c r="P1844" s="93" t="e">
        <f>VLOOKUP($A1844,#REF!,41,FALSE)</f>
        <v>#REF!</v>
      </c>
      <c r="Q1844" s="115" t="e">
        <f>VLOOKUP(Revisión_Avance_Periodo!$L1844,#REF!,30,FALSE)</f>
        <v>#REF!</v>
      </c>
      <c r="R1844" s="116">
        <v>2019</v>
      </c>
      <c r="S1844" s="196">
        <v>43676</v>
      </c>
      <c r="T1844" s="116" t="s">
        <v>74</v>
      </c>
      <c r="U1844" s="117" t="e">
        <f>INDEX(#REF!,MATCH(Revisión_Avance_Periodo!$L1844,#REF!,0),MATCH(Revisión_Avance_Periodo!$T1844,#REF!,0))</f>
        <v>#REF!</v>
      </c>
      <c r="V1844" s="117" t="e">
        <f>INDEX(#REF!,MATCH(Revisión_Avance_Periodo!$L1844,#REF!,0),MATCH(Revisión_Avance_Periodo!$T1844,#REF!,0))</f>
        <v>#REF!</v>
      </c>
      <c r="W1844" s="118">
        <f t="shared" si="143"/>
        <v>0</v>
      </c>
      <c r="X1844" s="116" t="str">
        <f>VLOOKUP(W1844,Tabla_Estado_Meta_OAP_2019[#All],3,TRUE)</f>
        <v>Por Ejecutar</v>
      </c>
      <c r="Y1844" s="150" t="e">
        <f>SUBTOTAL(9,$U$206:$U1844)</f>
        <v>#REF!</v>
      </c>
      <c r="Z1844" s="159" t="e">
        <f>SUBTOTAL(9,$V$206:$V1844)</f>
        <v>#REF!</v>
      </c>
      <c r="AA1844" s="159">
        <f>IFERROR(+Revisión_Avance_Periodo!$Z1844/Revisión_Avance_Periodo!$Y1844,0)</f>
        <v>0</v>
      </c>
      <c r="AB1844" s="126"/>
      <c r="AC1844" s="127"/>
      <c r="AD1844" s="125"/>
      <c r="AE1844" s="125"/>
      <c r="AF1844" s="128"/>
      <c r="AG1844" s="129"/>
      <c r="AH1844" s="150" t="e">
        <f>SUBTOTAL(9,$U$1838:$U1844)</f>
        <v>#REF!</v>
      </c>
      <c r="AI1844" s="159" t="e">
        <f>SUBTOTAL(9,$V$1838:$V1844)</f>
        <v>#REF!</v>
      </c>
      <c r="AJ1844" s="159">
        <f>IFERROR(+Revisión_Avance_Periodo!$Z1844/Revisión_Avance_Periodo!$Y1844,0)</f>
        <v>0</v>
      </c>
      <c r="AK1844" s="126"/>
      <c r="AL1844" s="127"/>
      <c r="AM1844" s="125"/>
      <c r="AN1844" s="125"/>
      <c r="AO1844" s="128"/>
      <c r="AP1844" s="129"/>
    </row>
    <row r="1845" spans="1:42" x14ac:dyDescent="0.25">
      <c r="A1845" s="97">
        <v>156</v>
      </c>
      <c r="B1845" s="435" t="e">
        <f>CONCATENATE(Revisión_Avance_Periodo!$D1845,";",Revisión_Avance_Periodo!$F1845,";",Revisión_Avance_Periodo!$L1845)</f>
        <v>#REF!</v>
      </c>
      <c r="C1845" s="435" t="e">
        <f t="shared" si="139"/>
        <v>#REF!</v>
      </c>
      <c r="D1845" s="123" t="e">
        <f>VLOOKUP($A1845,#REF!,3,FALSE)</f>
        <v>#REF!</v>
      </c>
      <c r="E1845" s="436" t="e">
        <f>VLOOKUP($A1845,#REF!,4,FALSE)</f>
        <v>#REF!</v>
      </c>
      <c r="F1845" s="103" t="e">
        <f>VLOOKUP($A1845,#REF!,5,FALSE)</f>
        <v>#REF!</v>
      </c>
      <c r="G1845" s="98" t="e">
        <f>VLOOKUP($A1845,#REF!,8,FALSE)</f>
        <v>#REF!</v>
      </c>
      <c r="H1845" s="93" t="e">
        <f>VLOOKUP($A1845,#REF!,7,FALSE)</f>
        <v>#REF!</v>
      </c>
      <c r="I1845" s="438" t="e">
        <f>VLOOKUP($A1845,#REF!,10,FALSE)</f>
        <v>#REF!</v>
      </c>
      <c r="J1845" s="98" t="e">
        <f>VLOOKUP($A1845,#REF!,11,FALSE)</f>
        <v>#REF!</v>
      </c>
      <c r="K1845" s="114" t="e">
        <f>VLOOKUP($A1845,#REF!,12,FALSE)</f>
        <v>#REF!</v>
      </c>
      <c r="L1845" s="98" t="e">
        <f>VLOOKUP($A1845,#REF!,13,FALSE)</f>
        <v>#REF!</v>
      </c>
      <c r="M1845" s="438" t="e">
        <f>VLOOKUP($A1845,#REF!,14,FALSE)</f>
        <v>#REF!</v>
      </c>
      <c r="N1845" s="103" t="e">
        <f>VLOOKUP($A1845,#REF!,15,FALSE)</f>
        <v>#REF!</v>
      </c>
      <c r="O1845" s="103" t="e">
        <f>VLOOKUP($A1845,#REF!,18,FALSE)</f>
        <v>#REF!</v>
      </c>
      <c r="P1845" s="93" t="e">
        <f>VLOOKUP($A1845,#REF!,41,FALSE)</f>
        <v>#REF!</v>
      </c>
      <c r="Q1845" s="115" t="e">
        <f>VLOOKUP(Revisión_Avance_Periodo!$L1845,#REF!,30,FALSE)</f>
        <v>#REF!</v>
      </c>
      <c r="R1845" s="116">
        <v>2019</v>
      </c>
      <c r="S1845" s="196">
        <v>43707</v>
      </c>
      <c r="T1845" s="124" t="s">
        <v>75</v>
      </c>
      <c r="U1845" s="117" t="e">
        <f>INDEX(#REF!,MATCH(Revisión_Avance_Periodo!$L1845,#REF!,0),MATCH(Revisión_Avance_Periodo!$T1845,#REF!,0))</f>
        <v>#REF!</v>
      </c>
      <c r="V1845" s="117" t="e">
        <f>INDEX(#REF!,MATCH(Revisión_Avance_Periodo!$L1845,#REF!,0),MATCH(Revisión_Avance_Periodo!$T1845,#REF!,0))</f>
        <v>#REF!</v>
      </c>
      <c r="W1845" s="118">
        <f t="shared" si="143"/>
        <v>0</v>
      </c>
      <c r="X1845" s="124" t="str">
        <f>VLOOKUP(W1845,Tabla_Estado_Meta_OAP_2019[#All],3,TRUE)</f>
        <v>Por Ejecutar</v>
      </c>
      <c r="Y1845" s="150" t="e">
        <f>SUBTOTAL(9,$U$206:$U1845)</f>
        <v>#REF!</v>
      </c>
      <c r="Z1845" s="159" t="e">
        <f>SUBTOTAL(9,$V$206:$V1845)</f>
        <v>#REF!</v>
      </c>
      <c r="AA1845" s="159">
        <f>IFERROR(+Revisión_Avance_Periodo!$Z1845/Revisión_Avance_Periodo!$Y1845,0)</f>
        <v>0</v>
      </c>
      <c r="AB1845" s="126"/>
      <c r="AC1845" s="127"/>
      <c r="AD1845" s="125"/>
      <c r="AE1845" s="125"/>
      <c r="AF1845" s="128"/>
      <c r="AG1845" s="129"/>
      <c r="AH1845" s="150" t="e">
        <f>SUBTOTAL(9,$U$1838:$U1845)</f>
        <v>#REF!</v>
      </c>
      <c r="AI1845" s="159" t="e">
        <f>SUBTOTAL(9,$V$1838:$V1845)</f>
        <v>#REF!</v>
      </c>
      <c r="AJ1845" s="159">
        <f>IFERROR(+Revisión_Avance_Periodo!$Z1845/Revisión_Avance_Periodo!$Y1845,0)</f>
        <v>0</v>
      </c>
      <c r="AK1845" s="126"/>
      <c r="AL1845" s="127"/>
      <c r="AM1845" s="125"/>
      <c r="AN1845" s="125"/>
      <c r="AO1845" s="128"/>
      <c r="AP1845" s="129"/>
    </row>
    <row r="1846" spans="1:42" x14ac:dyDescent="0.25">
      <c r="A1846" s="92">
        <v>156</v>
      </c>
      <c r="B1846" s="435" t="e">
        <f>CONCATENATE(Revisión_Avance_Periodo!$D1846,";",Revisión_Avance_Periodo!$F1846,";",Revisión_Avance_Periodo!$L1846)</f>
        <v>#REF!</v>
      </c>
      <c r="C1846" s="435" t="e">
        <f t="shared" si="139"/>
        <v>#REF!</v>
      </c>
      <c r="D1846" s="114" t="e">
        <f>VLOOKUP($A1846,#REF!,3,FALSE)</f>
        <v>#REF!</v>
      </c>
      <c r="E1846" s="436" t="e">
        <f>VLOOKUP($A1846,#REF!,4,FALSE)</f>
        <v>#REF!</v>
      </c>
      <c r="F1846" s="102" t="e">
        <f>VLOOKUP($A1846,#REF!,5,FALSE)</f>
        <v>#REF!</v>
      </c>
      <c r="G1846" s="93" t="e">
        <f>VLOOKUP($A1846,#REF!,8,FALSE)</f>
        <v>#REF!</v>
      </c>
      <c r="H1846" s="93" t="e">
        <f>VLOOKUP($A1846,#REF!,7,FALSE)</f>
        <v>#REF!</v>
      </c>
      <c r="I1846" s="438" t="e">
        <f>VLOOKUP($A1846,#REF!,10,FALSE)</f>
        <v>#REF!</v>
      </c>
      <c r="J1846" s="93" t="e">
        <f>VLOOKUP($A1846,#REF!,11,FALSE)</f>
        <v>#REF!</v>
      </c>
      <c r="K1846" s="114" t="e">
        <f>VLOOKUP($A1846,#REF!,12,FALSE)</f>
        <v>#REF!</v>
      </c>
      <c r="L1846" s="93" t="e">
        <f>VLOOKUP($A1846,#REF!,13,FALSE)</f>
        <v>#REF!</v>
      </c>
      <c r="M1846" s="438" t="e">
        <f>VLOOKUP($A1846,#REF!,14,FALSE)</f>
        <v>#REF!</v>
      </c>
      <c r="N1846" s="102" t="e">
        <f>VLOOKUP($A1846,#REF!,15,FALSE)</f>
        <v>#REF!</v>
      </c>
      <c r="O1846" s="102" t="e">
        <f>VLOOKUP($A1846,#REF!,18,FALSE)</f>
        <v>#REF!</v>
      </c>
      <c r="P1846" s="93" t="e">
        <f>VLOOKUP($A1846,#REF!,41,FALSE)</f>
        <v>#REF!</v>
      </c>
      <c r="Q1846" s="115" t="e">
        <f>VLOOKUP(Revisión_Avance_Periodo!$L1846,#REF!,30,FALSE)</f>
        <v>#REF!</v>
      </c>
      <c r="R1846" s="116">
        <v>2019</v>
      </c>
      <c r="S1846" s="196">
        <v>43738</v>
      </c>
      <c r="T1846" s="116" t="s">
        <v>76</v>
      </c>
      <c r="U1846" s="117" t="e">
        <f>INDEX(#REF!,MATCH(Revisión_Avance_Periodo!$L1846,#REF!,0),MATCH(Revisión_Avance_Periodo!$T1846,#REF!,0))</f>
        <v>#REF!</v>
      </c>
      <c r="V1846" s="117" t="e">
        <f>INDEX(#REF!,MATCH(Revisión_Avance_Periodo!$L1846,#REF!,0),MATCH(Revisión_Avance_Periodo!$T1846,#REF!,0))</f>
        <v>#REF!</v>
      </c>
      <c r="W1846" s="118">
        <f t="shared" si="143"/>
        <v>0</v>
      </c>
      <c r="X1846" s="116" t="str">
        <f>VLOOKUP(W1846,Tabla_Estado_Meta_OAP_2019[#All],3,TRUE)</f>
        <v>Por Ejecutar</v>
      </c>
      <c r="Y1846" s="150" t="e">
        <f>SUBTOTAL(9,$U$206:$U1846)</f>
        <v>#REF!</v>
      </c>
      <c r="Z1846" s="159" t="e">
        <f>SUBTOTAL(9,$V$206:$V1846)</f>
        <v>#REF!</v>
      </c>
      <c r="AA1846" s="159">
        <f>IFERROR(+Revisión_Avance_Periodo!$Z1846/Revisión_Avance_Periodo!$Y1846,0)</f>
        <v>0</v>
      </c>
      <c r="AB1846" s="126"/>
      <c r="AC1846" s="127"/>
      <c r="AD1846" s="125"/>
      <c r="AE1846" s="125"/>
      <c r="AF1846" s="128"/>
      <c r="AG1846" s="129"/>
      <c r="AH1846" s="150" t="e">
        <f>SUBTOTAL(9,$U$1838:$U1846)</f>
        <v>#REF!</v>
      </c>
      <c r="AI1846" s="159" t="e">
        <f>SUBTOTAL(9,$V$1838:$V1846)</f>
        <v>#REF!</v>
      </c>
      <c r="AJ1846" s="159">
        <f>IFERROR(+Revisión_Avance_Periodo!$Z1846/Revisión_Avance_Periodo!$Y1846,0)</f>
        <v>0</v>
      </c>
      <c r="AK1846" s="126"/>
      <c r="AL1846" s="127"/>
      <c r="AM1846" s="125"/>
      <c r="AN1846" s="125"/>
      <c r="AO1846" s="128"/>
      <c r="AP1846" s="129"/>
    </row>
    <row r="1847" spans="1:42" x14ac:dyDescent="0.25">
      <c r="A1847" s="97">
        <v>156</v>
      </c>
      <c r="B1847" s="435" t="e">
        <f>CONCATENATE(Revisión_Avance_Periodo!$D1847,";",Revisión_Avance_Periodo!$F1847,";",Revisión_Avance_Periodo!$L1847)</f>
        <v>#REF!</v>
      </c>
      <c r="C1847" s="435" t="e">
        <f t="shared" si="139"/>
        <v>#REF!</v>
      </c>
      <c r="D1847" s="123" t="e">
        <f>VLOOKUP($A1847,#REF!,3,FALSE)</f>
        <v>#REF!</v>
      </c>
      <c r="E1847" s="436" t="e">
        <f>VLOOKUP($A1847,#REF!,4,FALSE)</f>
        <v>#REF!</v>
      </c>
      <c r="F1847" s="103" t="e">
        <f>VLOOKUP($A1847,#REF!,5,FALSE)</f>
        <v>#REF!</v>
      </c>
      <c r="G1847" s="98" t="e">
        <f>VLOOKUP($A1847,#REF!,8,FALSE)</f>
        <v>#REF!</v>
      </c>
      <c r="H1847" s="93" t="e">
        <f>VLOOKUP($A1847,#REF!,7,FALSE)</f>
        <v>#REF!</v>
      </c>
      <c r="I1847" s="438" t="e">
        <f>VLOOKUP($A1847,#REF!,10,FALSE)</f>
        <v>#REF!</v>
      </c>
      <c r="J1847" s="98" t="e">
        <f>VLOOKUP($A1847,#REF!,11,FALSE)</f>
        <v>#REF!</v>
      </c>
      <c r="K1847" s="114" t="e">
        <f>VLOOKUP($A1847,#REF!,12,FALSE)</f>
        <v>#REF!</v>
      </c>
      <c r="L1847" s="98" t="e">
        <f>VLOOKUP($A1847,#REF!,13,FALSE)</f>
        <v>#REF!</v>
      </c>
      <c r="M1847" s="438" t="e">
        <f>VLOOKUP($A1847,#REF!,14,FALSE)</f>
        <v>#REF!</v>
      </c>
      <c r="N1847" s="103" t="e">
        <f>VLOOKUP($A1847,#REF!,15,FALSE)</f>
        <v>#REF!</v>
      </c>
      <c r="O1847" s="103" t="e">
        <f>VLOOKUP($A1847,#REF!,18,FALSE)</f>
        <v>#REF!</v>
      </c>
      <c r="P1847" s="93" t="e">
        <f>VLOOKUP($A1847,#REF!,41,FALSE)</f>
        <v>#REF!</v>
      </c>
      <c r="Q1847" s="115" t="e">
        <f>VLOOKUP(Revisión_Avance_Periodo!$L1847,#REF!,30,FALSE)</f>
        <v>#REF!</v>
      </c>
      <c r="R1847" s="116">
        <v>2019</v>
      </c>
      <c r="S1847" s="196">
        <v>43768</v>
      </c>
      <c r="T1847" s="124" t="s">
        <v>77</v>
      </c>
      <c r="U1847" s="117" t="e">
        <f>INDEX(#REF!,MATCH(Revisión_Avance_Periodo!$L1847,#REF!,0),MATCH(Revisión_Avance_Periodo!$T1847,#REF!,0))</f>
        <v>#REF!</v>
      </c>
      <c r="V1847" s="117" t="e">
        <f>INDEX(#REF!,MATCH(Revisión_Avance_Periodo!$L1847,#REF!,0),MATCH(Revisión_Avance_Periodo!$T1847,#REF!,0))</f>
        <v>#REF!</v>
      </c>
      <c r="W1847" s="118">
        <f t="shared" si="143"/>
        <v>0</v>
      </c>
      <c r="X1847" s="124" t="str">
        <f>VLOOKUP(W1847,Tabla_Estado_Meta_OAP_2019[#All],3,TRUE)</f>
        <v>Por Ejecutar</v>
      </c>
      <c r="Y1847" s="150" t="e">
        <f>SUBTOTAL(9,$U$206:$U1847)</f>
        <v>#REF!</v>
      </c>
      <c r="Z1847" s="159" t="e">
        <f>SUBTOTAL(9,$V$206:$V1847)</f>
        <v>#REF!</v>
      </c>
      <c r="AA1847" s="159">
        <f>IFERROR(+Revisión_Avance_Periodo!$Z1847/Revisión_Avance_Periodo!$Y1847,0)</f>
        <v>0</v>
      </c>
      <c r="AB1847" s="126"/>
      <c r="AC1847" s="127"/>
      <c r="AD1847" s="125"/>
      <c r="AE1847" s="125"/>
      <c r="AF1847" s="128"/>
      <c r="AG1847" s="129"/>
      <c r="AH1847" s="150" t="e">
        <f>SUBTOTAL(9,$U$1838:$U1847)</f>
        <v>#REF!</v>
      </c>
      <c r="AI1847" s="159" t="e">
        <f>SUBTOTAL(9,$V$1838:$V1847)</f>
        <v>#REF!</v>
      </c>
      <c r="AJ1847" s="159">
        <f>IFERROR(+Revisión_Avance_Periodo!$Z1847/Revisión_Avance_Periodo!$Y1847,0)</f>
        <v>0</v>
      </c>
      <c r="AK1847" s="126"/>
      <c r="AL1847" s="127"/>
      <c r="AM1847" s="125"/>
      <c r="AN1847" s="125"/>
      <c r="AO1847" s="128"/>
      <c r="AP1847" s="129"/>
    </row>
    <row r="1848" spans="1:42" x14ac:dyDescent="0.25">
      <c r="A1848" s="92">
        <v>156</v>
      </c>
      <c r="B1848" s="435" t="e">
        <f>CONCATENATE(Revisión_Avance_Periodo!$D1848,";",Revisión_Avance_Periodo!$F1848,";",Revisión_Avance_Periodo!$L1848)</f>
        <v>#REF!</v>
      </c>
      <c r="C1848" s="435" t="e">
        <f t="shared" si="139"/>
        <v>#REF!</v>
      </c>
      <c r="D1848" s="114" t="e">
        <f>VLOOKUP($A1848,#REF!,3,FALSE)</f>
        <v>#REF!</v>
      </c>
      <c r="E1848" s="436" t="e">
        <f>VLOOKUP($A1848,#REF!,4,FALSE)</f>
        <v>#REF!</v>
      </c>
      <c r="F1848" s="102" t="e">
        <f>VLOOKUP($A1848,#REF!,5,FALSE)</f>
        <v>#REF!</v>
      </c>
      <c r="G1848" s="93" t="e">
        <f>VLOOKUP($A1848,#REF!,8,FALSE)</f>
        <v>#REF!</v>
      </c>
      <c r="H1848" s="93" t="e">
        <f>VLOOKUP($A1848,#REF!,7,FALSE)</f>
        <v>#REF!</v>
      </c>
      <c r="I1848" s="438" t="e">
        <f>VLOOKUP($A1848,#REF!,10,FALSE)</f>
        <v>#REF!</v>
      </c>
      <c r="J1848" s="93" t="e">
        <f>VLOOKUP($A1848,#REF!,11,FALSE)</f>
        <v>#REF!</v>
      </c>
      <c r="K1848" s="114" t="e">
        <f>VLOOKUP($A1848,#REF!,12,FALSE)</f>
        <v>#REF!</v>
      </c>
      <c r="L1848" s="93" t="e">
        <f>VLOOKUP($A1848,#REF!,13,FALSE)</f>
        <v>#REF!</v>
      </c>
      <c r="M1848" s="438" t="e">
        <f>VLOOKUP($A1848,#REF!,14,FALSE)</f>
        <v>#REF!</v>
      </c>
      <c r="N1848" s="102" t="e">
        <f>VLOOKUP($A1848,#REF!,15,FALSE)</f>
        <v>#REF!</v>
      </c>
      <c r="O1848" s="102" t="e">
        <f>VLOOKUP($A1848,#REF!,18,FALSE)</f>
        <v>#REF!</v>
      </c>
      <c r="P1848" s="93" t="e">
        <f>VLOOKUP($A1848,#REF!,41,FALSE)</f>
        <v>#REF!</v>
      </c>
      <c r="Q1848" s="115" t="e">
        <f>VLOOKUP(Revisión_Avance_Periodo!$L1848,#REF!,30,FALSE)</f>
        <v>#REF!</v>
      </c>
      <c r="R1848" s="116">
        <v>2019</v>
      </c>
      <c r="S1848" s="196">
        <v>43799</v>
      </c>
      <c r="T1848" s="116" t="s">
        <v>78</v>
      </c>
      <c r="U1848" s="117" t="e">
        <f>INDEX(#REF!,MATCH(Revisión_Avance_Periodo!$L1848,#REF!,0),MATCH(Revisión_Avance_Periodo!$T1848,#REF!,0))</f>
        <v>#REF!</v>
      </c>
      <c r="V1848" s="117" t="e">
        <f>INDEX(#REF!,MATCH(Revisión_Avance_Periodo!$L1848,#REF!,0),MATCH(Revisión_Avance_Periodo!$T1848,#REF!,0))</f>
        <v>#REF!</v>
      </c>
      <c r="W1848" s="118">
        <f t="shared" si="143"/>
        <v>0</v>
      </c>
      <c r="X1848" s="116" t="str">
        <f>VLOOKUP(W1848,Tabla_Estado_Meta_OAP_2019[#All],3,TRUE)</f>
        <v>Por Ejecutar</v>
      </c>
      <c r="Y1848" s="150" t="e">
        <f>SUBTOTAL(9,$U$206:$U1848)</f>
        <v>#REF!</v>
      </c>
      <c r="Z1848" s="159" t="e">
        <f>SUBTOTAL(9,$V$206:$V1848)</f>
        <v>#REF!</v>
      </c>
      <c r="AA1848" s="159">
        <f>IFERROR(+Revisión_Avance_Periodo!$Z1848/Revisión_Avance_Periodo!$Y1848,0)</f>
        <v>0</v>
      </c>
      <c r="AB1848" s="126"/>
      <c r="AC1848" s="127"/>
      <c r="AD1848" s="125"/>
      <c r="AE1848" s="125"/>
      <c r="AF1848" s="128"/>
      <c r="AG1848" s="129"/>
      <c r="AH1848" s="150" t="e">
        <f>SUBTOTAL(9,$U$1838:$U1848)</f>
        <v>#REF!</v>
      </c>
      <c r="AI1848" s="159" t="e">
        <f>SUBTOTAL(9,$V$1838:$V1848)</f>
        <v>#REF!</v>
      </c>
      <c r="AJ1848" s="159">
        <f>IFERROR(+Revisión_Avance_Periodo!$Z1848/Revisión_Avance_Periodo!$Y1848,0)</f>
        <v>0</v>
      </c>
      <c r="AK1848" s="126"/>
      <c r="AL1848" s="127"/>
      <c r="AM1848" s="125"/>
      <c r="AN1848" s="125"/>
      <c r="AO1848" s="128"/>
      <c r="AP1848" s="129"/>
    </row>
    <row r="1849" spans="1:42" ht="15.75" thickBot="1" x14ac:dyDescent="0.3">
      <c r="A1849" s="97">
        <v>156</v>
      </c>
      <c r="B1849" s="435" t="e">
        <f>CONCATENATE(Revisión_Avance_Periodo!$D1849,";",Revisión_Avance_Periodo!$F1849,";",Revisión_Avance_Periodo!$L1849)</f>
        <v>#REF!</v>
      </c>
      <c r="C1849" s="435" t="e">
        <f t="shared" si="139"/>
        <v>#REF!</v>
      </c>
      <c r="D1849" s="123" t="e">
        <f>VLOOKUP($A1849,#REF!,3,FALSE)</f>
        <v>#REF!</v>
      </c>
      <c r="E1849" s="436" t="e">
        <f>VLOOKUP($A1849,#REF!,4,FALSE)</f>
        <v>#REF!</v>
      </c>
      <c r="F1849" s="103" t="e">
        <f>VLOOKUP($A1849,#REF!,5,FALSE)</f>
        <v>#REF!</v>
      </c>
      <c r="G1849" s="98" t="e">
        <f>VLOOKUP($A1849,#REF!,8,FALSE)</f>
        <v>#REF!</v>
      </c>
      <c r="H1849" s="93" t="e">
        <f>VLOOKUP($A1849,#REF!,7,FALSE)</f>
        <v>#REF!</v>
      </c>
      <c r="I1849" s="438" t="e">
        <f>VLOOKUP($A1849,#REF!,10,FALSE)</f>
        <v>#REF!</v>
      </c>
      <c r="J1849" s="98" t="e">
        <f>VLOOKUP($A1849,#REF!,11,FALSE)</f>
        <v>#REF!</v>
      </c>
      <c r="K1849" s="114" t="e">
        <f>VLOOKUP($A1849,#REF!,12,FALSE)</f>
        <v>#REF!</v>
      </c>
      <c r="L1849" s="98" t="e">
        <f>VLOOKUP($A1849,#REF!,13,FALSE)</f>
        <v>#REF!</v>
      </c>
      <c r="M1849" s="438" t="e">
        <f>VLOOKUP($A1849,#REF!,14,FALSE)</f>
        <v>#REF!</v>
      </c>
      <c r="N1849" s="103" t="e">
        <f>VLOOKUP($A1849,#REF!,15,FALSE)</f>
        <v>#REF!</v>
      </c>
      <c r="O1849" s="103" t="e">
        <f>VLOOKUP($A1849,#REF!,18,FALSE)</f>
        <v>#REF!</v>
      </c>
      <c r="P1849" s="93" t="e">
        <f>VLOOKUP($A1849,#REF!,41,FALSE)</f>
        <v>#REF!</v>
      </c>
      <c r="Q1849" s="115" t="e">
        <f>VLOOKUP(Revisión_Avance_Periodo!$L1849,#REF!,30,FALSE)</f>
        <v>#REF!</v>
      </c>
      <c r="R1849" s="116">
        <v>2019</v>
      </c>
      <c r="S1849" s="196">
        <v>43829</v>
      </c>
      <c r="T1849" s="124" t="s">
        <v>79</v>
      </c>
      <c r="U1849" s="117" t="e">
        <f>INDEX(#REF!,MATCH(Revisión_Avance_Periodo!$L1849,#REF!,0),MATCH(Revisión_Avance_Periodo!$T1849,#REF!,0))</f>
        <v>#REF!</v>
      </c>
      <c r="V1849" s="117" t="e">
        <f>INDEX(#REF!,MATCH(Revisión_Avance_Periodo!$L1849,#REF!,0),MATCH(Revisión_Avance_Periodo!$T1849,#REF!,0))</f>
        <v>#REF!</v>
      </c>
      <c r="W1849" s="118">
        <f t="shared" si="143"/>
        <v>0</v>
      </c>
      <c r="X1849" s="124" t="str">
        <f>VLOOKUP(W1849,Tabla_Estado_Meta_OAP_2019[#All],3,TRUE)</f>
        <v>Por Ejecutar</v>
      </c>
      <c r="Y1849" s="150" t="e">
        <f>SUBTOTAL(9,$U$206:$U1849)</f>
        <v>#REF!</v>
      </c>
      <c r="Z1849" s="159" t="e">
        <f>SUBTOTAL(9,$V$206:$V1849)</f>
        <v>#REF!</v>
      </c>
      <c r="AA1849" s="159">
        <f>IFERROR(+Revisión_Avance_Periodo!$Z1849/Revisión_Avance_Periodo!$Y1849,0)</f>
        <v>0</v>
      </c>
      <c r="AB1849" s="126"/>
      <c r="AC1849" s="127"/>
      <c r="AD1849" s="125"/>
      <c r="AE1849" s="125"/>
      <c r="AF1849" s="128"/>
      <c r="AG1849" s="129"/>
      <c r="AH1849" s="150" t="e">
        <f>SUBTOTAL(9,$U$1838:$U1849)</f>
        <v>#REF!</v>
      </c>
      <c r="AI1849" s="159" t="e">
        <f>SUBTOTAL(9,$V$1838:$V1849)</f>
        <v>#REF!</v>
      </c>
      <c r="AJ1849" s="159">
        <f>IFERROR(+Revisión_Avance_Periodo!$Z1849/Revisión_Avance_Periodo!$Y1849,0)</f>
        <v>0</v>
      </c>
      <c r="AK1849" s="126"/>
      <c r="AL1849" s="127"/>
      <c r="AM1849" s="125"/>
      <c r="AN1849" s="125"/>
      <c r="AO1849" s="128"/>
      <c r="AP1849" s="129"/>
    </row>
    <row r="1850" spans="1:42" x14ac:dyDescent="0.25">
      <c r="A1850" s="92">
        <v>157</v>
      </c>
      <c r="B1850" s="435" t="e">
        <f>CONCATENATE(Revisión_Avance_Periodo!$D1850,";",Revisión_Avance_Periodo!$F1850,";",Revisión_Avance_Periodo!$L1850)</f>
        <v>#REF!</v>
      </c>
      <c r="C1850" s="435" t="e">
        <f t="shared" si="139"/>
        <v>#REF!</v>
      </c>
      <c r="D1850" s="114" t="e">
        <f>VLOOKUP($A1850,#REF!,3,FALSE)</f>
        <v>#REF!</v>
      </c>
      <c r="E1850" s="436" t="e">
        <f>VLOOKUP($A1850,#REF!,4,FALSE)</f>
        <v>#REF!</v>
      </c>
      <c r="F1850" s="102" t="e">
        <f>VLOOKUP($A1850,#REF!,5,FALSE)</f>
        <v>#REF!</v>
      </c>
      <c r="G1850" s="93" t="e">
        <f>VLOOKUP($A1850,#REF!,8,FALSE)</f>
        <v>#REF!</v>
      </c>
      <c r="H1850" s="93" t="e">
        <f>VLOOKUP($A1850,#REF!,7,FALSE)</f>
        <v>#REF!</v>
      </c>
      <c r="I1850" s="438" t="e">
        <f>VLOOKUP($A1850,#REF!,10,FALSE)</f>
        <v>#REF!</v>
      </c>
      <c r="J1850" s="93" t="e">
        <f>VLOOKUP($A1850,#REF!,11,FALSE)</f>
        <v>#REF!</v>
      </c>
      <c r="K1850" s="114" t="e">
        <f>VLOOKUP($A1850,#REF!,12,FALSE)</f>
        <v>#REF!</v>
      </c>
      <c r="L1850" s="93" t="e">
        <f>VLOOKUP($A1850,#REF!,13,FALSE)</f>
        <v>#REF!</v>
      </c>
      <c r="M1850" s="438" t="e">
        <f>VLOOKUP($A1850,#REF!,14,FALSE)</f>
        <v>#REF!</v>
      </c>
      <c r="N1850" s="102" t="e">
        <f>VLOOKUP($A1850,#REF!,15,FALSE)</f>
        <v>#REF!</v>
      </c>
      <c r="O1850" s="102" t="e">
        <f>VLOOKUP($A1850,#REF!,18,FALSE)</f>
        <v>#REF!</v>
      </c>
      <c r="P1850" s="93" t="e">
        <f>VLOOKUP($A1850,#REF!,41,FALSE)</f>
        <v>#REF!</v>
      </c>
      <c r="Q1850" s="115" t="e">
        <f>VLOOKUP(Revisión_Avance_Periodo!$L1850,#REF!,30,FALSE)</f>
        <v>#REF!</v>
      </c>
      <c r="R1850" s="116">
        <v>2019</v>
      </c>
      <c r="S1850" s="196">
        <v>43495</v>
      </c>
      <c r="T1850" s="116" t="s">
        <v>68</v>
      </c>
      <c r="U1850" s="117" t="e">
        <f>INDEX(#REF!,MATCH(Revisión_Avance_Periodo!$L1850,#REF!,0),MATCH(Revisión_Avance_Periodo!$T1850,#REF!,0))</f>
        <v>#REF!</v>
      </c>
      <c r="V1850" s="117" t="e">
        <f>INDEX(#REF!,MATCH(Revisión_Avance_Periodo!$L1850,#REF!,0),MATCH(Revisión_Avance_Periodo!$T1850,#REF!,0))</f>
        <v>#REF!</v>
      </c>
      <c r="W1850" s="118">
        <f t="shared" si="143"/>
        <v>0</v>
      </c>
      <c r="X1850" s="116" t="str">
        <f>VLOOKUP(W1850,Tabla_Estado_Meta_OAP_2019[#All],3,TRUE)</f>
        <v>Por Ejecutar</v>
      </c>
      <c r="Y1850" s="148" t="e">
        <f>SUBTOTAL(9,$U$206:$U1850)</f>
        <v>#REF!</v>
      </c>
      <c r="Z1850" s="162" t="e">
        <f>SUBTOTAL(9,$V$206:$V1850)</f>
        <v>#REF!</v>
      </c>
      <c r="AA1850" s="162">
        <f>IFERROR(+Revisión_Avance_Periodo!$Z1850/Revisión_Avance_Periodo!$Y1850,0)</f>
        <v>0</v>
      </c>
      <c r="AB1850" s="120" t="e">
        <f>SUBTOTAL(9,U1850:U1861)</f>
        <v>#REF!</v>
      </c>
      <c r="AC1850" s="119" t="e">
        <f>SUBTOTAL(9,V1850:V1861)</f>
        <v>#REF!</v>
      </c>
      <c r="AD1850" s="119" t="e">
        <f>+AC1850/AB1850</f>
        <v>#REF!</v>
      </c>
      <c r="AE1850" s="119" t="e">
        <f>100%-Revisión_Avance_Periodo!$AD1850</f>
        <v>#REF!</v>
      </c>
      <c r="AF1850" s="121" t="e">
        <f>VLOOKUP(AD1850,Tabla_Estado_Meta_OAP_2019[],3,TRUE)</f>
        <v>#REF!</v>
      </c>
      <c r="AG1850" s="122" t="e">
        <f>Revisión_Avance_Periodo!$AD1850*Revisión_Avance_Periodo!$Q1850</f>
        <v>#REF!</v>
      </c>
      <c r="AH1850" s="148" t="e">
        <f>SUBTOTAL(9,$U$1850:$U1850)</f>
        <v>#REF!</v>
      </c>
      <c r="AI1850" s="162" t="e">
        <f>SUBTOTAL(9,$V$1850:$V1850)</f>
        <v>#REF!</v>
      </c>
      <c r="AJ1850" s="162">
        <f>IFERROR(+Revisión_Avance_Periodo!$Z1850/Revisión_Avance_Periodo!$Y1850,0)</f>
        <v>0</v>
      </c>
      <c r="AK1850" s="120" t="e">
        <f>SUBTOTAL(9,AD1850:AD1861)</f>
        <v>#REF!</v>
      </c>
      <c r="AL1850" s="119" t="e">
        <f>SUBTOTAL(9,AE1850:AE1861)</f>
        <v>#REF!</v>
      </c>
      <c r="AM1850" s="119" t="e">
        <f>+AL1850/AK1850</f>
        <v>#REF!</v>
      </c>
      <c r="AN1850" s="119" t="e">
        <f>100%-Revisión_Avance_Periodo!$AD1850</f>
        <v>#REF!</v>
      </c>
      <c r="AO1850" s="121" t="e">
        <f>VLOOKUP(AM1850,Tabla_Estado_Meta_OAP_2019[],3,TRUE)</f>
        <v>#REF!</v>
      </c>
      <c r="AP1850" s="122" t="e">
        <f>Revisión_Avance_Periodo!$AD1850*Revisión_Avance_Periodo!$Q1850</f>
        <v>#REF!</v>
      </c>
    </row>
    <row r="1851" spans="1:42" x14ac:dyDescent="0.25">
      <c r="A1851" s="97">
        <v>157</v>
      </c>
      <c r="B1851" s="435" t="e">
        <f>CONCATENATE(Revisión_Avance_Periodo!$D1851,";",Revisión_Avance_Periodo!$F1851,";",Revisión_Avance_Periodo!$L1851)</f>
        <v>#REF!</v>
      </c>
      <c r="C1851" s="435" t="e">
        <f t="shared" si="139"/>
        <v>#REF!</v>
      </c>
      <c r="D1851" s="123" t="e">
        <f>VLOOKUP($A1851,#REF!,3,FALSE)</f>
        <v>#REF!</v>
      </c>
      <c r="E1851" s="436" t="e">
        <f>VLOOKUP($A1851,#REF!,4,FALSE)</f>
        <v>#REF!</v>
      </c>
      <c r="F1851" s="103" t="e">
        <f>VLOOKUP($A1851,#REF!,5,FALSE)</f>
        <v>#REF!</v>
      </c>
      <c r="G1851" s="98" t="e">
        <f>VLOOKUP($A1851,#REF!,8,FALSE)</f>
        <v>#REF!</v>
      </c>
      <c r="H1851" s="93" t="e">
        <f>VLOOKUP($A1851,#REF!,7,FALSE)</f>
        <v>#REF!</v>
      </c>
      <c r="I1851" s="438" t="e">
        <f>VLOOKUP($A1851,#REF!,10,FALSE)</f>
        <v>#REF!</v>
      </c>
      <c r="J1851" s="98" t="e">
        <f>VLOOKUP($A1851,#REF!,11,FALSE)</f>
        <v>#REF!</v>
      </c>
      <c r="K1851" s="114" t="e">
        <f>VLOOKUP($A1851,#REF!,12,FALSE)</f>
        <v>#REF!</v>
      </c>
      <c r="L1851" s="98" t="e">
        <f>VLOOKUP($A1851,#REF!,13,FALSE)</f>
        <v>#REF!</v>
      </c>
      <c r="M1851" s="438" t="e">
        <f>VLOOKUP($A1851,#REF!,14,FALSE)</f>
        <v>#REF!</v>
      </c>
      <c r="N1851" s="103" t="e">
        <f>VLOOKUP($A1851,#REF!,15,FALSE)</f>
        <v>#REF!</v>
      </c>
      <c r="O1851" s="103" t="e">
        <f>VLOOKUP($A1851,#REF!,18,FALSE)</f>
        <v>#REF!</v>
      </c>
      <c r="P1851" s="93" t="e">
        <f>VLOOKUP($A1851,#REF!,41,FALSE)</f>
        <v>#REF!</v>
      </c>
      <c r="Q1851" s="115" t="e">
        <f>VLOOKUP(Revisión_Avance_Periodo!$L1851,#REF!,30,FALSE)</f>
        <v>#REF!</v>
      </c>
      <c r="R1851" s="116">
        <v>2019</v>
      </c>
      <c r="S1851" s="196">
        <v>43524</v>
      </c>
      <c r="T1851" s="124" t="s">
        <v>69</v>
      </c>
      <c r="U1851" s="117" t="e">
        <f>INDEX(#REF!,MATCH(Revisión_Avance_Periodo!$L1851,#REF!,0),MATCH(Revisión_Avance_Periodo!$T1851,#REF!,0))</f>
        <v>#REF!</v>
      </c>
      <c r="V1851" s="117" t="e">
        <f>INDEX(#REF!,MATCH(Revisión_Avance_Periodo!$L1851,#REF!,0),MATCH(Revisión_Avance_Periodo!$T1851,#REF!,0))</f>
        <v>#REF!</v>
      </c>
      <c r="W1851" s="118">
        <f t="shared" si="143"/>
        <v>0</v>
      </c>
      <c r="X1851" s="124" t="str">
        <f>VLOOKUP(W1851,Tabla_Estado_Meta_OAP_2019[#All],3,TRUE)</f>
        <v>Por Ejecutar</v>
      </c>
      <c r="Y1851" s="150" t="e">
        <f>SUBTOTAL(9,$U$206:$U1851)</f>
        <v>#REF!</v>
      </c>
      <c r="Z1851" s="159" t="e">
        <f>SUBTOTAL(9,$V$206:$V1851)</f>
        <v>#REF!</v>
      </c>
      <c r="AA1851" s="159">
        <f>IFERROR(+Revisión_Avance_Periodo!$Z1851/Revisión_Avance_Periodo!$Y1851,0)</f>
        <v>0</v>
      </c>
      <c r="AB1851" s="126"/>
      <c r="AC1851" s="127"/>
      <c r="AD1851" s="125"/>
      <c r="AE1851" s="125"/>
      <c r="AF1851" s="128"/>
      <c r="AG1851" s="129"/>
      <c r="AH1851" s="150" t="e">
        <f>SUBTOTAL(9,$U$1850:$U1851)</f>
        <v>#REF!</v>
      </c>
      <c r="AI1851" s="159" t="e">
        <f>SUBTOTAL(9,$V$1850:$V1851)</f>
        <v>#REF!</v>
      </c>
      <c r="AJ1851" s="159">
        <f>IFERROR(+Revisión_Avance_Periodo!$Z1851/Revisión_Avance_Periodo!$Y1851,0)</f>
        <v>0</v>
      </c>
      <c r="AK1851" s="126"/>
      <c r="AL1851" s="127"/>
      <c r="AM1851" s="125"/>
      <c r="AN1851" s="125"/>
      <c r="AO1851" s="128"/>
      <c r="AP1851" s="129"/>
    </row>
    <row r="1852" spans="1:42" x14ac:dyDescent="0.25">
      <c r="A1852" s="92">
        <v>157</v>
      </c>
      <c r="B1852" s="435" t="e">
        <f>CONCATENATE(Revisión_Avance_Periodo!$D1852,";",Revisión_Avance_Periodo!$F1852,";",Revisión_Avance_Periodo!$L1852)</f>
        <v>#REF!</v>
      </c>
      <c r="C1852" s="435" t="e">
        <f t="shared" si="139"/>
        <v>#REF!</v>
      </c>
      <c r="D1852" s="114" t="e">
        <f>VLOOKUP($A1852,#REF!,3,FALSE)</f>
        <v>#REF!</v>
      </c>
      <c r="E1852" s="436" t="e">
        <f>VLOOKUP($A1852,#REF!,4,FALSE)</f>
        <v>#REF!</v>
      </c>
      <c r="F1852" s="102" t="e">
        <f>VLOOKUP($A1852,#REF!,5,FALSE)</f>
        <v>#REF!</v>
      </c>
      <c r="G1852" s="93" t="e">
        <f>VLOOKUP($A1852,#REF!,8,FALSE)</f>
        <v>#REF!</v>
      </c>
      <c r="H1852" s="93" t="e">
        <f>VLOOKUP($A1852,#REF!,7,FALSE)</f>
        <v>#REF!</v>
      </c>
      <c r="I1852" s="438" t="e">
        <f>VLOOKUP($A1852,#REF!,10,FALSE)</f>
        <v>#REF!</v>
      </c>
      <c r="J1852" s="93" t="e">
        <f>VLOOKUP($A1852,#REF!,11,FALSE)</f>
        <v>#REF!</v>
      </c>
      <c r="K1852" s="114" t="e">
        <f>VLOOKUP($A1852,#REF!,12,FALSE)</f>
        <v>#REF!</v>
      </c>
      <c r="L1852" s="93" t="e">
        <f>VLOOKUP($A1852,#REF!,13,FALSE)</f>
        <v>#REF!</v>
      </c>
      <c r="M1852" s="438" t="e">
        <f>VLOOKUP($A1852,#REF!,14,FALSE)</f>
        <v>#REF!</v>
      </c>
      <c r="N1852" s="102" t="e">
        <f>VLOOKUP($A1852,#REF!,15,FALSE)</f>
        <v>#REF!</v>
      </c>
      <c r="O1852" s="102" t="e">
        <f>VLOOKUP($A1852,#REF!,18,FALSE)</f>
        <v>#REF!</v>
      </c>
      <c r="P1852" s="93" t="e">
        <f>VLOOKUP($A1852,#REF!,41,FALSE)</f>
        <v>#REF!</v>
      </c>
      <c r="Q1852" s="115" t="e">
        <f>VLOOKUP(Revisión_Avance_Periodo!$L1852,#REF!,30,FALSE)</f>
        <v>#REF!</v>
      </c>
      <c r="R1852" s="116">
        <v>2019</v>
      </c>
      <c r="S1852" s="196">
        <v>43554</v>
      </c>
      <c r="T1852" s="116" t="s">
        <v>70</v>
      </c>
      <c r="U1852" s="117" t="e">
        <f>INDEX(#REF!,MATCH(Revisión_Avance_Periodo!$L1852,#REF!,0),MATCH(Revisión_Avance_Periodo!$T1852,#REF!,0))</f>
        <v>#REF!</v>
      </c>
      <c r="V1852" s="117" t="e">
        <f>INDEX(#REF!,MATCH(Revisión_Avance_Periodo!$L1852,#REF!,0),MATCH(Revisión_Avance_Periodo!$T1852,#REF!,0))</f>
        <v>#REF!</v>
      </c>
      <c r="W1852" s="118">
        <f t="shared" si="143"/>
        <v>0</v>
      </c>
      <c r="X1852" s="116" t="str">
        <f>VLOOKUP(W1852,Tabla_Estado_Meta_OAP_2019[#All],3,TRUE)</f>
        <v>Por Ejecutar</v>
      </c>
      <c r="Y1852" s="150" t="e">
        <f>SUBTOTAL(9,$U$206:$U1852)</f>
        <v>#REF!</v>
      </c>
      <c r="Z1852" s="159" t="e">
        <f>SUBTOTAL(9,$V$206:$V1852)</f>
        <v>#REF!</v>
      </c>
      <c r="AA1852" s="159">
        <f>IFERROR(+Revisión_Avance_Periodo!$Z1852/Revisión_Avance_Periodo!$Y1852,0)</f>
        <v>0</v>
      </c>
      <c r="AB1852" s="126"/>
      <c r="AC1852" s="127"/>
      <c r="AD1852" s="125"/>
      <c r="AE1852" s="125"/>
      <c r="AF1852" s="128"/>
      <c r="AG1852" s="129"/>
      <c r="AH1852" s="150" t="e">
        <f>SUBTOTAL(9,$U$1850:$U1852)</f>
        <v>#REF!</v>
      </c>
      <c r="AI1852" s="159" t="e">
        <f>SUBTOTAL(9,$V$1850:$V1852)</f>
        <v>#REF!</v>
      </c>
      <c r="AJ1852" s="159">
        <f>IFERROR(+Revisión_Avance_Periodo!$Z1852/Revisión_Avance_Periodo!$Y1852,0)</f>
        <v>0</v>
      </c>
      <c r="AK1852" s="126"/>
      <c r="AL1852" s="127"/>
      <c r="AM1852" s="125"/>
      <c r="AN1852" s="125"/>
      <c r="AO1852" s="128"/>
      <c r="AP1852" s="129"/>
    </row>
    <row r="1853" spans="1:42" x14ac:dyDescent="0.25">
      <c r="A1853" s="97">
        <v>157</v>
      </c>
      <c r="B1853" s="435" t="e">
        <f>CONCATENATE(Revisión_Avance_Periodo!$D1853,";",Revisión_Avance_Periodo!$F1853,";",Revisión_Avance_Periodo!$L1853)</f>
        <v>#REF!</v>
      </c>
      <c r="C1853" s="435" t="e">
        <f t="shared" si="139"/>
        <v>#REF!</v>
      </c>
      <c r="D1853" s="123" t="e">
        <f>VLOOKUP($A1853,#REF!,3,FALSE)</f>
        <v>#REF!</v>
      </c>
      <c r="E1853" s="436" t="e">
        <f>VLOOKUP($A1853,#REF!,4,FALSE)</f>
        <v>#REF!</v>
      </c>
      <c r="F1853" s="103" t="e">
        <f>VLOOKUP($A1853,#REF!,5,FALSE)</f>
        <v>#REF!</v>
      </c>
      <c r="G1853" s="98" t="e">
        <f>VLOOKUP($A1853,#REF!,8,FALSE)</f>
        <v>#REF!</v>
      </c>
      <c r="H1853" s="93" t="e">
        <f>VLOOKUP($A1853,#REF!,7,FALSE)</f>
        <v>#REF!</v>
      </c>
      <c r="I1853" s="438" t="e">
        <f>VLOOKUP($A1853,#REF!,10,FALSE)</f>
        <v>#REF!</v>
      </c>
      <c r="J1853" s="98" t="e">
        <f>VLOOKUP($A1853,#REF!,11,FALSE)</f>
        <v>#REF!</v>
      </c>
      <c r="K1853" s="114" t="e">
        <f>VLOOKUP($A1853,#REF!,12,FALSE)</f>
        <v>#REF!</v>
      </c>
      <c r="L1853" s="98" t="e">
        <f>VLOOKUP($A1853,#REF!,13,FALSE)</f>
        <v>#REF!</v>
      </c>
      <c r="M1853" s="438" t="e">
        <f>VLOOKUP($A1853,#REF!,14,FALSE)</f>
        <v>#REF!</v>
      </c>
      <c r="N1853" s="103" t="e">
        <f>VLOOKUP($A1853,#REF!,15,FALSE)</f>
        <v>#REF!</v>
      </c>
      <c r="O1853" s="103" t="e">
        <f>VLOOKUP($A1853,#REF!,18,FALSE)</f>
        <v>#REF!</v>
      </c>
      <c r="P1853" s="93" t="e">
        <f>VLOOKUP($A1853,#REF!,41,FALSE)</f>
        <v>#REF!</v>
      </c>
      <c r="Q1853" s="115" t="e">
        <f>VLOOKUP(Revisión_Avance_Periodo!$L1853,#REF!,30,FALSE)</f>
        <v>#REF!</v>
      </c>
      <c r="R1853" s="116">
        <v>2019</v>
      </c>
      <c r="S1853" s="196">
        <v>43585</v>
      </c>
      <c r="T1853" s="124" t="s">
        <v>71</v>
      </c>
      <c r="U1853" s="117" t="e">
        <f>INDEX(#REF!,MATCH(Revisión_Avance_Periodo!$L1853,#REF!,0),MATCH(Revisión_Avance_Periodo!$T1853,#REF!,0))</f>
        <v>#REF!</v>
      </c>
      <c r="V1853" s="117" t="e">
        <f>INDEX(#REF!,MATCH(Revisión_Avance_Periodo!$L1853,#REF!,0),MATCH(Revisión_Avance_Periodo!$T1853,#REF!,0))</f>
        <v>#REF!</v>
      </c>
      <c r="W1853" s="118">
        <f t="shared" si="143"/>
        <v>0</v>
      </c>
      <c r="X1853" s="124" t="str">
        <f>VLOOKUP(W1853,Tabla_Estado_Meta_OAP_2019[#All],3,TRUE)</f>
        <v>Por Ejecutar</v>
      </c>
      <c r="Y1853" s="150" t="e">
        <f>SUBTOTAL(9,$U$206:$U1853)</f>
        <v>#REF!</v>
      </c>
      <c r="Z1853" s="159" t="e">
        <f>SUBTOTAL(9,$V$206:$V1853)</f>
        <v>#REF!</v>
      </c>
      <c r="AA1853" s="159">
        <f>IFERROR(+Revisión_Avance_Periodo!$Z1853/Revisión_Avance_Periodo!$Y1853,0)</f>
        <v>0</v>
      </c>
      <c r="AB1853" s="126"/>
      <c r="AC1853" s="127"/>
      <c r="AD1853" s="125"/>
      <c r="AE1853" s="125"/>
      <c r="AF1853" s="128"/>
      <c r="AG1853" s="129"/>
      <c r="AH1853" s="150" t="e">
        <f>SUBTOTAL(9,$U$1850:$U1853)</f>
        <v>#REF!</v>
      </c>
      <c r="AI1853" s="159" t="e">
        <f>SUBTOTAL(9,$V$1850:$V1853)</f>
        <v>#REF!</v>
      </c>
      <c r="AJ1853" s="159">
        <f>IFERROR(+Revisión_Avance_Periodo!$Z1853/Revisión_Avance_Periodo!$Y1853,0)</f>
        <v>0</v>
      </c>
      <c r="AK1853" s="126"/>
      <c r="AL1853" s="127"/>
      <c r="AM1853" s="125"/>
      <c r="AN1853" s="125"/>
      <c r="AO1853" s="128"/>
      <c r="AP1853" s="129"/>
    </row>
    <row r="1854" spans="1:42" x14ac:dyDescent="0.25">
      <c r="A1854" s="92">
        <v>157</v>
      </c>
      <c r="B1854" s="435" t="e">
        <f>CONCATENATE(Revisión_Avance_Periodo!$D1854,";",Revisión_Avance_Periodo!$F1854,";",Revisión_Avance_Periodo!$L1854)</f>
        <v>#REF!</v>
      </c>
      <c r="C1854" s="435" t="e">
        <f t="shared" si="139"/>
        <v>#REF!</v>
      </c>
      <c r="D1854" s="114" t="e">
        <f>VLOOKUP($A1854,#REF!,3,FALSE)</f>
        <v>#REF!</v>
      </c>
      <c r="E1854" s="436" t="e">
        <f>VLOOKUP($A1854,#REF!,4,FALSE)</f>
        <v>#REF!</v>
      </c>
      <c r="F1854" s="102" t="e">
        <f>VLOOKUP($A1854,#REF!,5,FALSE)</f>
        <v>#REF!</v>
      </c>
      <c r="G1854" s="93" t="e">
        <f>VLOOKUP($A1854,#REF!,8,FALSE)</f>
        <v>#REF!</v>
      </c>
      <c r="H1854" s="93" t="e">
        <f>VLOOKUP($A1854,#REF!,7,FALSE)</f>
        <v>#REF!</v>
      </c>
      <c r="I1854" s="438" t="e">
        <f>VLOOKUP($A1854,#REF!,10,FALSE)</f>
        <v>#REF!</v>
      </c>
      <c r="J1854" s="93" t="e">
        <f>VLOOKUP($A1854,#REF!,11,FALSE)</f>
        <v>#REF!</v>
      </c>
      <c r="K1854" s="114" t="e">
        <f>VLOOKUP($A1854,#REF!,12,FALSE)</f>
        <v>#REF!</v>
      </c>
      <c r="L1854" s="93" t="e">
        <f>VLOOKUP($A1854,#REF!,13,FALSE)</f>
        <v>#REF!</v>
      </c>
      <c r="M1854" s="438" t="e">
        <f>VLOOKUP($A1854,#REF!,14,FALSE)</f>
        <v>#REF!</v>
      </c>
      <c r="N1854" s="102" t="e">
        <f>VLOOKUP($A1854,#REF!,15,FALSE)</f>
        <v>#REF!</v>
      </c>
      <c r="O1854" s="102" t="e">
        <f>VLOOKUP($A1854,#REF!,18,FALSE)</f>
        <v>#REF!</v>
      </c>
      <c r="P1854" s="93" t="e">
        <f>VLOOKUP($A1854,#REF!,41,FALSE)</f>
        <v>#REF!</v>
      </c>
      <c r="Q1854" s="115" t="e">
        <f>VLOOKUP(Revisión_Avance_Periodo!$L1854,#REF!,30,FALSE)</f>
        <v>#REF!</v>
      </c>
      <c r="R1854" s="116">
        <v>2019</v>
      </c>
      <c r="S1854" s="196">
        <v>43615</v>
      </c>
      <c r="T1854" s="116" t="s">
        <v>72</v>
      </c>
      <c r="U1854" s="117" t="e">
        <f>INDEX(#REF!,MATCH(Revisión_Avance_Periodo!$L1854,#REF!,0),MATCH(Revisión_Avance_Periodo!$T1854,#REF!,0))</f>
        <v>#REF!</v>
      </c>
      <c r="V1854" s="117" t="e">
        <f>INDEX(#REF!,MATCH(Revisión_Avance_Periodo!$L1854,#REF!,0),MATCH(Revisión_Avance_Periodo!$T1854,#REF!,0))</f>
        <v>#REF!</v>
      </c>
      <c r="W1854" s="118">
        <f t="shared" si="143"/>
        <v>0</v>
      </c>
      <c r="X1854" s="116" t="str">
        <f>VLOOKUP(W1854,Tabla_Estado_Meta_OAP_2019[#All],3,TRUE)</f>
        <v>Por Ejecutar</v>
      </c>
      <c r="Y1854" s="150" t="e">
        <f>SUBTOTAL(9,$U$206:$U1854)</f>
        <v>#REF!</v>
      </c>
      <c r="Z1854" s="159" t="e">
        <f>SUBTOTAL(9,$V$206:$V1854)</f>
        <v>#REF!</v>
      </c>
      <c r="AA1854" s="159">
        <f>IFERROR(+Revisión_Avance_Periodo!$Z1854/Revisión_Avance_Periodo!$Y1854,0)</f>
        <v>0</v>
      </c>
      <c r="AB1854" s="126"/>
      <c r="AC1854" s="127"/>
      <c r="AD1854" s="125"/>
      <c r="AE1854" s="125"/>
      <c r="AF1854" s="128"/>
      <c r="AG1854" s="129"/>
      <c r="AH1854" s="150" t="e">
        <f>SUBTOTAL(9,$U$1850:$U1854)</f>
        <v>#REF!</v>
      </c>
      <c r="AI1854" s="159" t="e">
        <f>SUBTOTAL(9,$V$1850:$V1854)</f>
        <v>#REF!</v>
      </c>
      <c r="AJ1854" s="159">
        <f>IFERROR(+Revisión_Avance_Periodo!$Z1854/Revisión_Avance_Periodo!$Y1854,0)</f>
        <v>0</v>
      </c>
      <c r="AK1854" s="126"/>
      <c r="AL1854" s="127"/>
      <c r="AM1854" s="125"/>
      <c r="AN1854" s="125"/>
      <c r="AO1854" s="128"/>
      <c r="AP1854" s="129"/>
    </row>
    <row r="1855" spans="1:42" x14ac:dyDescent="0.25">
      <c r="A1855" s="97">
        <v>157</v>
      </c>
      <c r="B1855" s="435" t="e">
        <f>CONCATENATE(Revisión_Avance_Periodo!$D1855,";",Revisión_Avance_Periodo!$F1855,";",Revisión_Avance_Periodo!$L1855)</f>
        <v>#REF!</v>
      </c>
      <c r="C1855" s="435" t="e">
        <f t="shared" si="139"/>
        <v>#REF!</v>
      </c>
      <c r="D1855" s="123" t="e">
        <f>VLOOKUP($A1855,#REF!,3,FALSE)</f>
        <v>#REF!</v>
      </c>
      <c r="E1855" s="436" t="e">
        <f>VLOOKUP($A1855,#REF!,4,FALSE)</f>
        <v>#REF!</v>
      </c>
      <c r="F1855" s="103" t="e">
        <f>VLOOKUP($A1855,#REF!,5,FALSE)</f>
        <v>#REF!</v>
      </c>
      <c r="G1855" s="98" t="e">
        <f>VLOOKUP($A1855,#REF!,8,FALSE)</f>
        <v>#REF!</v>
      </c>
      <c r="H1855" s="93" t="e">
        <f>VLOOKUP($A1855,#REF!,7,FALSE)</f>
        <v>#REF!</v>
      </c>
      <c r="I1855" s="438" t="e">
        <f>VLOOKUP($A1855,#REF!,10,FALSE)</f>
        <v>#REF!</v>
      </c>
      <c r="J1855" s="98" t="e">
        <f>VLOOKUP($A1855,#REF!,11,FALSE)</f>
        <v>#REF!</v>
      </c>
      <c r="K1855" s="114" t="e">
        <f>VLOOKUP($A1855,#REF!,12,FALSE)</f>
        <v>#REF!</v>
      </c>
      <c r="L1855" s="98" t="e">
        <f>VLOOKUP($A1855,#REF!,13,FALSE)</f>
        <v>#REF!</v>
      </c>
      <c r="M1855" s="438" t="e">
        <f>VLOOKUP($A1855,#REF!,14,FALSE)</f>
        <v>#REF!</v>
      </c>
      <c r="N1855" s="103" t="e">
        <f>VLOOKUP($A1855,#REF!,15,FALSE)</f>
        <v>#REF!</v>
      </c>
      <c r="O1855" s="103" t="e">
        <f>VLOOKUP($A1855,#REF!,18,FALSE)</f>
        <v>#REF!</v>
      </c>
      <c r="P1855" s="93" t="e">
        <f>VLOOKUP($A1855,#REF!,41,FALSE)</f>
        <v>#REF!</v>
      </c>
      <c r="Q1855" s="115" t="e">
        <f>VLOOKUP(Revisión_Avance_Periodo!$L1855,#REF!,30,FALSE)</f>
        <v>#REF!</v>
      </c>
      <c r="R1855" s="116">
        <v>2019</v>
      </c>
      <c r="S1855" s="196">
        <v>43646</v>
      </c>
      <c r="T1855" s="124" t="s">
        <v>73</v>
      </c>
      <c r="U1855" s="117" t="e">
        <f>INDEX(#REF!,MATCH(Revisión_Avance_Periodo!$L1855,#REF!,0),MATCH(Revisión_Avance_Periodo!$T1855,#REF!,0))</f>
        <v>#REF!</v>
      </c>
      <c r="V1855" s="117" t="e">
        <f>INDEX(#REF!,MATCH(Revisión_Avance_Periodo!$L1855,#REF!,0),MATCH(Revisión_Avance_Periodo!$T1855,#REF!,0))</f>
        <v>#REF!</v>
      </c>
      <c r="W1855" s="118">
        <f t="shared" si="143"/>
        <v>0</v>
      </c>
      <c r="X1855" s="124" t="str">
        <f>VLOOKUP(W1855,Tabla_Estado_Meta_OAP_2019[#All],3,TRUE)</f>
        <v>Por Ejecutar</v>
      </c>
      <c r="Y1855" s="150" t="e">
        <f>SUBTOTAL(9,$U$206:$U1855)</f>
        <v>#REF!</v>
      </c>
      <c r="Z1855" s="159" t="e">
        <f>SUBTOTAL(9,$V$206:$V1855)</f>
        <v>#REF!</v>
      </c>
      <c r="AA1855" s="159">
        <f>IFERROR(+Revisión_Avance_Periodo!$Z1855/Revisión_Avance_Periodo!$Y1855,0)</f>
        <v>0</v>
      </c>
      <c r="AB1855" s="126"/>
      <c r="AC1855" s="127"/>
      <c r="AD1855" s="125"/>
      <c r="AE1855" s="125"/>
      <c r="AF1855" s="128"/>
      <c r="AG1855" s="129"/>
      <c r="AH1855" s="150" t="e">
        <f>SUBTOTAL(9,$U$1850:$U1855)</f>
        <v>#REF!</v>
      </c>
      <c r="AI1855" s="159" t="e">
        <f>SUBTOTAL(9,$V$1850:$V1855)</f>
        <v>#REF!</v>
      </c>
      <c r="AJ1855" s="159">
        <f>IFERROR(+Revisión_Avance_Periodo!$Z1855/Revisión_Avance_Periodo!$Y1855,0)</f>
        <v>0</v>
      </c>
      <c r="AK1855" s="126"/>
      <c r="AL1855" s="127"/>
      <c r="AM1855" s="125"/>
      <c r="AN1855" s="125"/>
      <c r="AO1855" s="128"/>
      <c r="AP1855" s="129"/>
    </row>
    <row r="1856" spans="1:42" x14ac:dyDescent="0.25">
      <c r="A1856" s="92">
        <v>157</v>
      </c>
      <c r="B1856" s="435" t="e">
        <f>CONCATENATE(Revisión_Avance_Periodo!$D1856,";",Revisión_Avance_Periodo!$F1856,";",Revisión_Avance_Periodo!$L1856)</f>
        <v>#REF!</v>
      </c>
      <c r="C1856" s="435" t="e">
        <f t="shared" si="139"/>
        <v>#REF!</v>
      </c>
      <c r="D1856" s="114" t="e">
        <f>VLOOKUP($A1856,#REF!,3,FALSE)</f>
        <v>#REF!</v>
      </c>
      <c r="E1856" s="436" t="e">
        <f>VLOOKUP($A1856,#REF!,4,FALSE)</f>
        <v>#REF!</v>
      </c>
      <c r="F1856" s="102" t="e">
        <f>VLOOKUP($A1856,#REF!,5,FALSE)</f>
        <v>#REF!</v>
      </c>
      <c r="G1856" s="93" t="e">
        <f>VLOOKUP($A1856,#REF!,8,FALSE)</f>
        <v>#REF!</v>
      </c>
      <c r="H1856" s="93" t="e">
        <f>VLOOKUP($A1856,#REF!,7,FALSE)</f>
        <v>#REF!</v>
      </c>
      <c r="I1856" s="438" t="e">
        <f>VLOOKUP($A1856,#REF!,10,FALSE)</f>
        <v>#REF!</v>
      </c>
      <c r="J1856" s="93" t="e">
        <f>VLOOKUP($A1856,#REF!,11,FALSE)</f>
        <v>#REF!</v>
      </c>
      <c r="K1856" s="114" t="e">
        <f>VLOOKUP($A1856,#REF!,12,FALSE)</f>
        <v>#REF!</v>
      </c>
      <c r="L1856" s="93" t="e">
        <f>VLOOKUP($A1856,#REF!,13,FALSE)</f>
        <v>#REF!</v>
      </c>
      <c r="M1856" s="438" t="e">
        <f>VLOOKUP($A1856,#REF!,14,FALSE)</f>
        <v>#REF!</v>
      </c>
      <c r="N1856" s="102" t="e">
        <f>VLOOKUP($A1856,#REF!,15,FALSE)</f>
        <v>#REF!</v>
      </c>
      <c r="O1856" s="102" t="e">
        <f>VLOOKUP($A1856,#REF!,18,FALSE)</f>
        <v>#REF!</v>
      </c>
      <c r="P1856" s="93" t="e">
        <f>VLOOKUP($A1856,#REF!,41,FALSE)</f>
        <v>#REF!</v>
      </c>
      <c r="Q1856" s="115" t="e">
        <f>VLOOKUP(Revisión_Avance_Periodo!$L1856,#REF!,30,FALSE)</f>
        <v>#REF!</v>
      </c>
      <c r="R1856" s="116">
        <v>2019</v>
      </c>
      <c r="S1856" s="196">
        <v>43676</v>
      </c>
      <c r="T1856" s="116" t="s">
        <v>74</v>
      </c>
      <c r="U1856" s="117" t="e">
        <f>INDEX(#REF!,MATCH(Revisión_Avance_Periodo!$L1856,#REF!,0),MATCH(Revisión_Avance_Periodo!$T1856,#REF!,0))</f>
        <v>#REF!</v>
      </c>
      <c r="V1856" s="117" t="e">
        <f>INDEX(#REF!,MATCH(Revisión_Avance_Periodo!$L1856,#REF!,0),MATCH(Revisión_Avance_Periodo!$T1856,#REF!,0))</f>
        <v>#REF!</v>
      </c>
      <c r="W1856" s="130" t="e">
        <f>V1856/U1856</f>
        <v>#REF!</v>
      </c>
      <c r="X1856" s="116" t="e">
        <f>VLOOKUP(W1856,Tabla_Estado_Meta_OAP_2019[#All],3,TRUE)</f>
        <v>#REF!</v>
      </c>
      <c r="Y1856" s="150" t="e">
        <f>SUBTOTAL(9,$U$206:$U1856)</f>
        <v>#REF!</v>
      </c>
      <c r="Z1856" s="159" t="e">
        <f>SUBTOTAL(9,$V$206:$V1856)</f>
        <v>#REF!</v>
      </c>
      <c r="AA1856" s="159">
        <f>IFERROR(+Revisión_Avance_Periodo!$Z1856/Revisión_Avance_Periodo!$Y1856,0)</f>
        <v>0</v>
      </c>
      <c r="AB1856" s="126"/>
      <c r="AC1856" s="127"/>
      <c r="AD1856" s="125"/>
      <c r="AE1856" s="125"/>
      <c r="AF1856" s="128"/>
      <c r="AG1856" s="129"/>
      <c r="AH1856" s="150" t="e">
        <f>SUBTOTAL(9,$U$1850:$U1856)</f>
        <v>#REF!</v>
      </c>
      <c r="AI1856" s="159" t="e">
        <f>SUBTOTAL(9,$V$1850:$V1856)</f>
        <v>#REF!</v>
      </c>
      <c r="AJ1856" s="159">
        <f>IFERROR(+Revisión_Avance_Periodo!$Z1856/Revisión_Avance_Periodo!$Y1856,0)</f>
        <v>0</v>
      </c>
      <c r="AK1856" s="126"/>
      <c r="AL1856" s="127"/>
      <c r="AM1856" s="125"/>
      <c r="AN1856" s="125"/>
      <c r="AO1856" s="128"/>
      <c r="AP1856" s="129"/>
    </row>
    <row r="1857" spans="1:42" x14ac:dyDescent="0.25">
      <c r="A1857" s="97">
        <v>157</v>
      </c>
      <c r="B1857" s="435" t="e">
        <f>CONCATENATE(Revisión_Avance_Periodo!$D1857,";",Revisión_Avance_Periodo!$F1857,";",Revisión_Avance_Periodo!$L1857)</f>
        <v>#REF!</v>
      </c>
      <c r="C1857" s="435" t="e">
        <f t="shared" si="139"/>
        <v>#REF!</v>
      </c>
      <c r="D1857" s="123" t="e">
        <f>VLOOKUP($A1857,#REF!,3,FALSE)</f>
        <v>#REF!</v>
      </c>
      <c r="E1857" s="436" t="e">
        <f>VLOOKUP($A1857,#REF!,4,FALSE)</f>
        <v>#REF!</v>
      </c>
      <c r="F1857" s="103" t="e">
        <f>VLOOKUP($A1857,#REF!,5,FALSE)</f>
        <v>#REF!</v>
      </c>
      <c r="G1857" s="98" t="e">
        <f>VLOOKUP($A1857,#REF!,8,FALSE)</f>
        <v>#REF!</v>
      </c>
      <c r="H1857" s="93" t="e">
        <f>VLOOKUP($A1857,#REF!,7,FALSE)</f>
        <v>#REF!</v>
      </c>
      <c r="I1857" s="438" t="e">
        <f>VLOOKUP($A1857,#REF!,10,FALSE)</f>
        <v>#REF!</v>
      </c>
      <c r="J1857" s="98" t="e">
        <f>VLOOKUP($A1857,#REF!,11,FALSE)</f>
        <v>#REF!</v>
      </c>
      <c r="K1857" s="114" t="e">
        <f>VLOOKUP($A1857,#REF!,12,FALSE)</f>
        <v>#REF!</v>
      </c>
      <c r="L1857" s="98" t="e">
        <f>VLOOKUP($A1857,#REF!,13,FALSE)</f>
        <v>#REF!</v>
      </c>
      <c r="M1857" s="438" t="e">
        <f>VLOOKUP($A1857,#REF!,14,FALSE)</f>
        <v>#REF!</v>
      </c>
      <c r="N1857" s="103" t="e">
        <f>VLOOKUP($A1857,#REF!,15,FALSE)</f>
        <v>#REF!</v>
      </c>
      <c r="O1857" s="103" t="e">
        <f>VLOOKUP($A1857,#REF!,18,FALSE)</f>
        <v>#REF!</v>
      </c>
      <c r="P1857" s="93" t="e">
        <f>VLOOKUP($A1857,#REF!,41,FALSE)</f>
        <v>#REF!</v>
      </c>
      <c r="Q1857" s="115" t="e">
        <f>VLOOKUP(Revisión_Avance_Periodo!$L1857,#REF!,30,FALSE)</f>
        <v>#REF!</v>
      </c>
      <c r="R1857" s="116">
        <v>2019</v>
      </c>
      <c r="S1857" s="196">
        <v>43707</v>
      </c>
      <c r="T1857" s="124" t="s">
        <v>75</v>
      </c>
      <c r="U1857" s="117" t="e">
        <f>INDEX(#REF!,MATCH(Revisión_Avance_Periodo!$L1857,#REF!,0),MATCH(Revisión_Avance_Periodo!$T1857,#REF!,0))</f>
        <v>#REF!</v>
      </c>
      <c r="V1857" s="117" t="e">
        <f>INDEX(#REF!,MATCH(Revisión_Avance_Periodo!$L1857,#REF!,0),MATCH(Revisión_Avance_Periodo!$T1857,#REF!,0))</f>
        <v>#REF!</v>
      </c>
      <c r="W1857" s="118">
        <f t="shared" ref="W1857:W1865" si="144">IFERROR((V1857/U1857),0)</f>
        <v>0</v>
      </c>
      <c r="X1857" s="124" t="str">
        <f>VLOOKUP(W1857,Tabla_Estado_Meta_OAP_2019[#All],3,TRUE)</f>
        <v>Por Ejecutar</v>
      </c>
      <c r="Y1857" s="150" t="e">
        <f>SUBTOTAL(9,$U$206:$U1857)</f>
        <v>#REF!</v>
      </c>
      <c r="Z1857" s="159" t="e">
        <f>SUBTOTAL(9,$V$206:$V1857)</f>
        <v>#REF!</v>
      </c>
      <c r="AA1857" s="159">
        <f>IFERROR(+Revisión_Avance_Periodo!$Z1857/Revisión_Avance_Periodo!$Y1857,0)</f>
        <v>0</v>
      </c>
      <c r="AB1857" s="126"/>
      <c r="AC1857" s="127"/>
      <c r="AD1857" s="125"/>
      <c r="AE1857" s="125"/>
      <c r="AF1857" s="128"/>
      <c r="AG1857" s="129"/>
      <c r="AH1857" s="150" t="e">
        <f>SUBTOTAL(9,$U$1850:$U1857)</f>
        <v>#REF!</v>
      </c>
      <c r="AI1857" s="159" t="e">
        <f>SUBTOTAL(9,$V$1850:$V1857)</f>
        <v>#REF!</v>
      </c>
      <c r="AJ1857" s="159">
        <f>IFERROR(+Revisión_Avance_Periodo!$Z1857/Revisión_Avance_Periodo!$Y1857,0)</f>
        <v>0</v>
      </c>
      <c r="AK1857" s="126"/>
      <c r="AL1857" s="127"/>
      <c r="AM1857" s="125"/>
      <c r="AN1857" s="125"/>
      <c r="AO1857" s="128"/>
      <c r="AP1857" s="129"/>
    </row>
    <row r="1858" spans="1:42" x14ac:dyDescent="0.25">
      <c r="A1858" s="92">
        <v>157</v>
      </c>
      <c r="B1858" s="435" t="e">
        <f>CONCATENATE(Revisión_Avance_Periodo!$D1858,";",Revisión_Avance_Periodo!$F1858,";",Revisión_Avance_Periodo!$L1858)</f>
        <v>#REF!</v>
      </c>
      <c r="C1858" s="435" t="e">
        <f t="shared" ref="C1858:C1921" si="145">CONCATENATE($N1858,";",$L1858,";",$T1858)</f>
        <v>#REF!</v>
      </c>
      <c r="D1858" s="114" t="e">
        <f>VLOOKUP($A1858,#REF!,3,FALSE)</f>
        <v>#REF!</v>
      </c>
      <c r="E1858" s="436" t="e">
        <f>VLOOKUP($A1858,#REF!,4,FALSE)</f>
        <v>#REF!</v>
      </c>
      <c r="F1858" s="102" t="e">
        <f>VLOOKUP($A1858,#REF!,5,FALSE)</f>
        <v>#REF!</v>
      </c>
      <c r="G1858" s="93" t="e">
        <f>VLOOKUP($A1858,#REF!,8,FALSE)</f>
        <v>#REF!</v>
      </c>
      <c r="H1858" s="93" t="e">
        <f>VLOOKUP($A1858,#REF!,7,FALSE)</f>
        <v>#REF!</v>
      </c>
      <c r="I1858" s="438" t="e">
        <f>VLOOKUP($A1858,#REF!,10,FALSE)</f>
        <v>#REF!</v>
      </c>
      <c r="J1858" s="93" t="e">
        <f>VLOOKUP($A1858,#REF!,11,FALSE)</f>
        <v>#REF!</v>
      </c>
      <c r="K1858" s="114" t="e">
        <f>VLOOKUP($A1858,#REF!,12,FALSE)</f>
        <v>#REF!</v>
      </c>
      <c r="L1858" s="93" t="e">
        <f>VLOOKUP($A1858,#REF!,13,FALSE)</f>
        <v>#REF!</v>
      </c>
      <c r="M1858" s="438" t="e">
        <f>VLOOKUP($A1858,#REF!,14,FALSE)</f>
        <v>#REF!</v>
      </c>
      <c r="N1858" s="102" t="e">
        <f>VLOOKUP($A1858,#REF!,15,FALSE)</f>
        <v>#REF!</v>
      </c>
      <c r="O1858" s="102" t="e">
        <f>VLOOKUP($A1858,#REF!,18,FALSE)</f>
        <v>#REF!</v>
      </c>
      <c r="P1858" s="93" t="e">
        <f>VLOOKUP($A1858,#REF!,41,FALSE)</f>
        <v>#REF!</v>
      </c>
      <c r="Q1858" s="115" t="e">
        <f>VLOOKUP(Revisión_Avance_Periodo!$L1858,#REF!,30,FALSE)</f>
        <v>#REF!</v>
      </c>
      <c r="R1858" s="116">
        <v>2019</v>
      </c>
      <c r="S1858" s="196">
        <v>43738</v>
      </c>
      <c r="T1858" s="116" t="s">
        <v>76</v>
      </c>
      <c r="U1858" s="117" t="e">
        <f>INDEX(#REF!,MATCH(Revisión_Avance_Periodo!$L1858,#REF!,0),MATCH(Revisión_Avance_Periodo!$T1858,#REF!,0))</f>
        <v>#REF!</v>
      </c>
      <c r="V1858" s="117" t="e">
        <f>INDEX(#REF!,MATCH(Revisión_Avance_Periodo!$L1858,#REF!,0),MATCH(Revisión_Avance_Periodo!$T1858,#REF!,0))</f>
        <v>#REF!</v>
      </c>
      <c r="W1858" s="118">
        <f t="shared" si="144"/>
        <v>0</v>
      </c>
      <c r="X1858" s="116" t="str">
        <f>VLOOKUP(W1858,Tabla_Estado_Meta_OAP_2019[#All],3,TRUE)</f>
        <v>Por Ejecutar</v>
      </c>
      <c r="Y1858" s="150" t="e">
        <f>SUBTOTAL(9,$U$206:$U1858)</f>
        <v>#REF!</v>
      </c>
      <c r="Z1858" s="159" t="e">
        <f>SUBTOTAL(9,$V$206:$V1858)</f>
        <v>#REF!</v>
      </c>
      <c r="AA1858" s="159">
        <f>IFERROR(+Revisión_Avance_Periodo!$Z1858/Revisión_Avance_Periodo!$Y1858,0)</f>
        <v>0</v>
      </c>
      <c r="AB1858" s="126"/>
      <c r="AC1858" s="127"/>
      <c r="AD1858" s="125"/>
      <c r="AE1858" s="125"/>
      <c r="AF1858" s="128"/>
      <c r="AG1858" s="129"/>
      <c r="AH1858" s="150" t="e">
        <f>SUBTOTAL(9,$U$1850:$U1858)</f>
        <v>#REF!</v>
      </c>
      <c r="AI1858" s="159" t="e">
        <f>SUBTOTAL(9,$V$1850:$V1858)</f>
        <v>#REF!</v>
      </c>
      <c r="AJ1858" s="159">
        <f>IFERROR(+Revisión_Avance_Periodo!$Z1858/Revisión_Avance_Periodo!$Y1858,0)</f>
        <v>0</v>
      </c>
      <c r="AK1858" s="126"/>
      <c r="AL1858" s="127"/>
      <c r="AM1858" s="125"/>
      <c r="AN1858" s="125"/>
      <c r="AO1858" s="128"/>
      <c r="AP1858" s="129"/>
    </row>
    <row r="1859" spans="1:42" x14ac:dyDescent="0.25">
      <c r="A1859" s="97">
        <v>157</v>
      </c>
      <c r="B1859" s="435" t="e">
        <f>CONCATENATE(Revisión_Avance_Periodo!$D1859,";",Revisión_Avance_Periodo!$F1859,";",Revisión_Avance_Periodo!$L1859)</f>
        <v>#REF!</v>
      </c>
      <c r="C1859" s="435" t="e">
        <f t="shared" si="145"/>
        <v>#REF!</v>
      </c>
      <c r="D1859" s="123" t="e">
        <f>VLOOKUP($A1859,#REF!,3,FALSE)</f>
        <v>#REF!</v>
      </c>
      <c r="E1859" s="436" t="e">
        <f>VLOOKUP($A1859,#REF!,4,FALSE)</f>
        <v>#REF!</v>
      </c>
      <c r="F1859" s="103" t="e">
        <f>VLOOKUP($A1859,#REF!,5,FALSE)</f>
        <v>#REF!</v>
      </c>
      <c r="G1859" s="98" t="e">
        <f>VLOOKUP($A1859,#REF!,8,FALSE)</f>
        <v>#REF!</v>
      </c>
      <c r="H1859" s="93" t="e">
        <f>VLOOKUP($A1859,#REF!,7,FALSE)</f>
        <v>#REF!</v>
      </c>
      <c r="I1859" s="438" t="e">
        <f>VLOOKUP($A1859,#REF!,10,FALSE)</f>
        <v>#REF!</v>
      </c>
      <c r="J1859" s="98" t="e">
        <f>VLOOKUP($A1859,#REF!,11,FALSE)</f>
        <v>#REF!</v>
      </c>
      <c r="K1859" s="114" t="e">
        <f>VLOOKUP($A1859,#REF!,12,FALSE)</f>
        <v>#REF!</v>
      </c>
      <c r="L1859" s="98" t="e">
        <f>VLOOKUP($A1859,#REF!,13,FALSE)</f>
        <v>#REF!</v>
      </c>
      <c r="M1859" s="438" t="e">
        <f>VLOOKUP($A1859,#REF!,14,FALSE)</f>
        <v>#REF!</v>
      </c>
      <c r="N1859" s="103" t="e">
        <f>VLOOKUP($A1859,#REF!,15,FALSE)</f>
        <v>#REF!</v>
      </c>
      <c r="O1859" s="103" t="e">
        <f>VLOOKUP($A1859,#REF!,18,FALSE)</f>
        <v>#REF!</v>
      </c>
      <c r="P1859" s="93" t="e">
        <f>VLOOKUP($A1859,#REF!,41,FALSE)</f>
        <v>#REF!</v>
      </c>
      <c r="Q1859" s="115" t="e">
        <f>VLOOKUP(Revisión_Avance_Periodo!$L1859,#REF!,30,FALSE)</f>
        <v>#REF!</v>
      </c>
      <c r="R1859" s="116">
        <v>2019</v>
      </c>
      <c r="S1859" s="196">
        <v>43768</v>
      </c>
      <c r="T1859" s="124" t="s">
        <v>77</v>
      </c>
      <c r="U1859" s="117" t="e">
        <f>INDEX(#REF!,MATCH(Revisión_Avance_Periodo!$L1859,#REF!,0),MATCH(Revisión_Avance_Periodo!$T1859,#REF!,0))</f>
        <v>#REF!</v>
      </c>
      <c r="V1859" s="117" t="e">
        <f>INDEX(#REF!,MATCH(Revisión_Avance_Periodo!$L1859,#REF!,0),MATCH(Revisión_Avance_Periodo!$T1859,#REF!,0))</f>
        <v>#REF!</v>
      </c>
      <c r="W1859" s="118">
        <f t="shared" si="144"/>
        <v>0</v>
      </c>
      <c r="X1859" s="124" t="str">
        <f>VLOOKUP(W1859,Tabla_Estado_Meta_OAP_2019[#All],3,TRUE)</f>
        <v>Por Ejecutar</v>
      </c>
      <c r="Y1859" s="150" t="e">
        <f>SUBTOTAL(9,$U$206:$U1859)</f>
        <v>#REF!</v>
      </c>
      <c r="Z1859" s="159" t="e">
        <f>SUBTOTAL(9,$V$206:$V1859)</f>
        <v>#REF!</v>
      </c>
      <c r="AA1859" s="159">
        <f>IFERROR(+Revisión_Avance_Periodo!$Z1859/Revisión_Avance_Periodo!$Y1859,0)</f>
        <v>0</v>
      </c>
      <c r="AB1859" s="126"/>
      <c r="AC1859" s="127"/>
      <c r="AD1859" s="125"/>
      <c r="AE1859" s="125"/>
      <c r="AF1859" s="128"/>
      <c r="AG1859" s="129"/>
      <c r="AH1859" s="150" t="e">
        <f>SUBTOTAL(9,$U$1850:$U1859)</f>
        <v>#REF!</v>
      </c>
      <c r="AI1859" s="159" t="e">
        <f>SUBTOTAL(9,$V$1850:$V1859)</f>
        <v>#REF!</v>
      </c>
      <c r="AJ1859" s="159">
        <f>IFERROR(+Revisión_Avance_Periodo!$Z1859/Revisión_Avance_Periodo!$Y1859,0)</f>
        <v>0</v>
      </c>
      <c r="AK1859" s="126"/>
      <c r="AL1859" s="127"/>
      <c r="AM1859" s="125"/>
      <c r="AN1859" s="125"/>
      <c r="AO1859" s="128"/>
      <c r="AP1859" s="129"/>
    </row>
    <row r="1860" spans="1:42" x14ac:dyDescent="0.25">
      <c r="A1860" s="92">
        <v>157</v>
      </c>
      <c r="B1860" s="435" t="e">
        <f>CONCATENATE(Revisión_Avance_Periodo!$D1860,";",Revisión_Avance_Periodo!$F1860,";",Revisión_Avance_Periodo!$L1860)</f>
        <v>#REF!</v>
      </c>
      <c r="C1860" s="435" t="e">
        <f t="shared" si="145"/>
        <v>#REF!</v>
      </c>
      <c r="D1860" s="114" t="e">
        <f>VLOOKUP($A1860,#REF!,3,FALSE)</f>
        <v>#REF!</v>
      </c>
      <c r="E1860" s="436" t="e">
        <f>VLOOKUP($A1860,#REF!,4,FALSE)</f>
        <v>#REF!</v>
      </c>
      <c r="F1860" s="102" t="e">
        <f>VLOOKUP($A1860,#REF!,5,FALSE)</f>
        <v>#REF!</v>
      </c>
      <c r="G1860" s="93" t="e">
        <f>VLOOKUP($A1860,#REF!,8,FALSE)</f>
        <v>#REF!</v>
      </c>
      <c r="H1860" s="93" t="e">
        <f>VLOOKUP($A1860,#REF!,7,FALSE)</f>
        <v>#REF!</v>
      </c>
      <c r="I1860" s="438" t="e">
        <f>VLOOKUP($A1860,#REF!,10,FALSE)</f>
        <v>#REF!</v>
      </c>
      <c r="J1860" s="93" t="e">
        <f>VLOOKUP($A1860,#REF!,11,FALSE)</f>
        <v>#REF!</v>
      </c>
      <c r="K1860" s="114" t="e">
        <f>VLOOKUP($A1860,#REF!,12,FALSE)</f>
        <v>#REF!</v>
      </c>
      <c r="L1860" s="93" t="e">
        <f>VLOOKUP($A1860,#REF!,13,FALSE)</f>
        <v>#REF!</v>
      </c>
      <c r="M1860" s="438" t="e">
        <f>VLOOKUP($A1860,#REF!,14,FALSE)</f>
        <v>#REF!</v>
      </c>
      <c r="N1860" s="102" t="e">
        <f>VLOOKUP($A1860,#REF!,15,FALSE)</f>
        <v>#REF!</v>
      </c>
      <c r="O1860" s="102" t="e">
        <f>VLOOKUP($A1860,#REF!,18,FALSE)</f>
        <v>#REF!</v>
      </c>
      <c r="P1860" s="93" t="e">
        <f>VLOOKUP($A1860,#REF!,41,FALSE)</f>
        <v>#REF!</v>
      </c>
      <c r="Q1860" s="115" t="e">
        <f>VLOOKUP(Revisión_Avance_Periodo!$L1860,#REF!,30,FALSE)</f>
        <v>#REF!</v>
      </c>
      <c r="R1860" s="116">
        <v>2019</v>
      </c>
      <c r="S1860" s="196">
        <v>43799</v>
      </c>
      <c r="T1860" s="116" t="s">
        <v>78</v>
      </c>
      <c r="U1860" s="117" t="e">
        <f>INDEX(#REF!,MATCH(Revisión_Avance_Periodo!$L1860,#REF!,0),MATCH(Revisión_Avance_Periodo!$T1860,#REF!,0))</f>
        <v>#REF!</v>
      </c>
      <c r="V1860" s="117" t="e">
        <f>INDEX(#REF!,MATCH(Revisión_Avance_Periodo!$L1860,#REF!,0),MATCH(Revisión_Avance_Periodo!$T1860,#REF!,0))</f>
        <v>#REF!</v>
      </c>
      <c r="W1860" s="118">
        <f t="shared" si="144"/>
        <v>0</v>
      </c>
      <c r="X1860" s="116" t="str">
        <f>VLOOKUP(W1860,Tabla_Estado_Meta_OAP_2019[#All],3,TRUE)</f>
        <v>Por Ejecutar</v>
      </c>
      <c r="Y1860" s="150" t="e">
        <f>SUBTOTAL(9,$U$206:$U1860)</f>
        <v>#REF!</v>
      </c>
      <c r="Z1860" s="159" t="e">
        <f>SUBTOTAL(9,$V$206:$V1860)</f>
        <v>#REF!</v>
      </c>
      <c r="AA1860" s="159">
        <f>IFERROR(+Revisión_Avance_Periodo!$Z1860/Revisión_Avance_Periodo!$Y1860,0)</f>
        <v>0</v>
      </c>
      <c r="AB1860" s="126"/>
      <c r="AC1860" s="127"/>
      <c r="AD1860" s="125"/>
      <c r="AE1860" s="125"/>
      <c r="AF1860" s="128"/>
      <c r="AG1860" s="129"/>
      <c r="AH1860" s="150" t="e">
        <f>SUBTOTAL(9,$U$1850:$U1860)</f>
        <v>#REF!</v>
      </c>
      <c r="AI1860" s="159" t="e">
        <f>SUBTOTAL(9,$V$1850:$V1860)</f>
        <v>#REF!</v>
      </c>
      <c r="AJ1860" s="159">
        <f>IFERROR(+Revisión_Avance_Periodo!$Z1860/Revisión_Avance_Periodo!$Y1860,0)</f>
        <v>0</v>
      </c>
      <c r="AK1860" s="126"/>
      <c r="AL1860" s="127"/>
      <c r="AM1860" s="125"/>
      <c r="AN1860" s="125"/>
      <c r="AO1860" s="128"/>
      <c r="AP1860" s="129"/>
    </row>
    <row r="1861" spans="1:42" ht="15.75" thickBot="1" x14ac:dyDescent="0.3">
      <c r="A1861" s="97">
        <v>157</v>
      </c>
      <c r="B1861" s="435" t="e">
        <f>CONCATENATE(Revisión_Avance_Periodo!$D1861,";",Revisión_Avance_Periodo!$F1861,";",Revisión_Avance_Periodo!$L1861)</f>
        <v>#REF!</v>
      </c>
      <c r="C1861" s="435" t="e">
        <f t="shared" si="145"/>
        <v>#REF!</v>
      </c>
      <c r="D1861" s="123" t="e">
        <f>VLOOKUP($A1861,#REF!,3,FALSE)</f>
        <v>#REF!</v>
      </c>
      <c r="E1861" s="436" t="e">
        <f>VLOOKUP($A1861,#REF!,4,FALSE)</f>
        <v>#REF!</v>
      </c>
      <c r="F1861" s="103" t="e">
        <f>VLOOKUP($A1861,#REF!,5,FALSE)</f>
        <v>#REF!</v>
      </c>
      <c r="G1861" s="98" t="e">
        <f>VLOOKUP($A1861,#REF!,8,FALSE)</f>
        <v>#REF!</v>
      </c>
      <c r="H1861" s="93" t="e">
        <f>VLOOKUP($A1861,#REF!,7,FALSE)</f>
        <v>#REF!</v>
      </c>
      <c r="I1861" s="438" t="e">
        <f>VLOOKUP($A1861,#REF!,10,FALSE)</f>
        <v>#REF!</v>
      </c>
      <c r="J1861" s="98" t="e">
        <f>VLOOKUP($A1861,#REF!,11,FALSE)</f>
        <v>#REF!</v>
      </c>
      <c r="K1861" s="114" t="e">
        <f>VLOOKUP($A1861,#REF!,12,FALSE)</f>
        <v>#REF!</v>
      </c>
      <c r="L1861" s="98" t="e">
        <f>VLOOKUP($A1861,#REF!,13,FALSE)</f>
        <v>#REF!</v>
      </c>
      <c r="M1861" s="438" t="e">
        <f>VLOOKUP($A1861,#REF!,14,FALSE)</f>
        <v>#REF!</v>
      </c>
      <c r="N1861" s="103" t="e">
        <f>VLOOKUP($A1861,#REF!,15,FALSE)</f>
        <v>#REF!</v>
      </c>
      <c r="O1861" s="103" t="e">
        <f>VLOOKUP($A1861,#REF!,18,FALSE)</f>
        <v>#REF!</v>
      </c>
      <c r="P1861" s="93" t="e">
        <f>VLOOKUP($A1861,#REF!,41,FALSE)</f>
        <v>#REF!</v>
      </c>
      <c r="Q1861" s="115" t="e">
        <f>VLOOKUP(Revisión_Avance_Periodo!$L1861,#REF!,30,FALSE)</f>
        <v>#REF!</v>
      </c>
      <c r="R1861" s="116">
        <v>2019</v>
      </c>
      <c r="S1861" s="196">
        <v>43829</v>
      </c>
      <c r="T1861" s="124" t="s">
        <v>79</v>
      </c>
      <c r="U1861" s="117" t="e">
        <f>INDEX(#REF!,MATCH(Revisión_Avance_Periodo!$L1861,#REF!,0),MATCH(Revisión_Avance_Periodo!$T1861,#REF!,0))</f>
        <v>#REF!</v>
      </c>
      <c r="V1861" s="117" t="e">
        <f>INDEX(#REF!,MATCH(Revisión_Avance_Periodo!$L1861,#REF!,0),MATCH(Revisión_Avance_Periodo!$T1861,#REF!,0))</f>
        <v>#REF!</v>
      </c>
      <c r="W1861" s="118">
        <f t="shared" si="144"/>
        <v>0</v>
      </c>
      <c r="X1861" s="124" t="str">
        <f>VLOOKUP(W1861,Tabla_Estado_Meta_OAP_2019[#All],3,TRUE)</f>
        <v>Por Ejecutar</v>
      </c>
      <c r="Y1861" s="150" t="e">
        <f>SUBTOTAL(9,$U$206:$U1861)</f>
        <v>#REF!</v>
      </c>
      <c r="Z1861" s="159" t="e">
        <f>SUBTOTAL(9,$V$206:$V1861)</f>
        <v>#REF!</v>
      </c>
      <c r="AA1861" s="159">
        <f>IFERROR(+Revisión_Avance_Periodo!$Z1861/Revisión_Avance_Periodo!$Y1861,0)</f>
        <v>0</v>
      </c>
      <c r="AB1861" s="126"/>
      <c r="AC1861" s="127"/>
      <c r="AD1861" s="125"/>
      <c r="AE1861" s="125"/>
      <c r="AF1861" s="128"/>
      <c r="AG1861" s="129"/>
      <c r="AH1861" s="150" t="e">
        <f>SUBTOTAL(9,$U$1850:$U1861)</f>
        <v>#REF!</v>
      </c>
      <c r="AI1861" s="159" t="e">
        <f>SUBTOTAL(9,$V$1850:$V1861)</f>
        <v>#REF!</v>
      </c>
      <c r="AJ1861" s="159">
        <f>IFERROR(+Revisión_Avance_Periodo!$Z1861/Revisión_Avance_Periodo!$Y1861,0)</f>
        <v>0</v>
      </c>
      <c r="AK1861" s="126"/>
      <c r="AL1861" s="127"/>
      <c r="AM1861" s="125"/>
      <c r="AN1861" s="125"/>
      <c r="AO1861" s="128"/>
      <c r="AP1861" s="129"/>
    </row>
    <row r="1862" spans="1:42" x14ac:dyDescent="0.25">
      <c r="A1862" s="92">
        <v>158</v>
      </c>
      <c r="B1862" s="435" t="e">
        <f>CONCATENATE(Revisión_Avance_Periodo!$D1862,";",Revisión_Avance_Periodo!$F1862,";",Revisión_Avance_Periodo!$L1862)</f>
        <v>#REF!</v>
      </c>
      <c r="C1862" s="435" t="e">
        <f t="shared" si="145"/>
        <v>#REF!</v>
      </c>
      <c r="D1862" s="114" t="e">
        <f>VLOOKUP($A1862,#REF!,3,FALSE)</f>
        <v>#REF!</v>
      </c>
      <c r="E1862" s="436" t="e">
        <f>VLOOKUP($A1862,#REF!,4,FALSE)</f>
        <v>#REF!</v>
      </c>
      <c r="F1862" s="102" t="e">
        <f>VLOOKUP($A1862,#REF!,5,FALSE)</f>
        <v>#REF!</v>
      </c>
      <c r="G1862" s="93" t="e">
        <f>VLOOKUP($A1862,#REF!,8,FALSE)</f>
        <v>#REF!</v>
      </c>
      <c r="H1862" s="93" t="e">
        <f>VLOOKUP($A1862,#REF!,7,FALSE)</f>
        <v>#REF!</v>
      </c>
      <c r="I1862" s="438" t="e">
        <f>VLOOKUP($A1862,#REF!,10,FALSE)</f>
        <v>#REF!</v>
      </c>
      <c r="J1862" s="93" t="e">
        <f>VLOOKUP($A1862,#REF!,11,FALSE)</f>
        <v>#REF!</v>
      </c>
      <c r="K1862" s="114" t="e">
        <f>VLOOKUP($A1862,#REF!,12,FALSE)</f>
        <v>#REF!</v>
      </c>
      <c r="L1862" s="93" t="e">
        <f>VLOOKUP($A1862,#REF!,13,FALSE)</f>
        <v>#REF!</v>
      </c>
      <c r="M1862" s="438" t="e">
        <f>VLOOKUP($A1862,#REF!,14,FALSE)</f>
        <v>#REF!</v>
      </c>
      <c r="N1862" s="102" t="e">
        <f>VLOOKUP($A1862,#REF!,15,FALSE)</f>
        <v>#REF!</v>
      </c>
      <c r="O1862" s="102" t="e">
        <f>VLOOKUP($A1862,#REF!,18,FALSE)</f>
        <v>#REF!</v>
      </c>
      <c r="P1862" s="93" t="e">
        <f>VLOOKUP($A1862,#REF!,41,FALSE)</f>
        <v>#REF!</v>
      </c>
      <c r="Q1862" s="115" t="e">
        <f>VLOOKUP(Revisión_Avance_Periodo!$L1862,#REF!,30,FALSE)</f>
        <v>#REF!</v>
      </c>
      <c r="R1862" s="116">
        <v>2019</v>
      </c>
      <c r="S1862" s="196">
        <v>43495</v>
      </c>
      <c r="T1862" s="116" t="s">
        <v>68</v>
      </c>
      <c r="U1862" s="117" t="e">
        <f>INDEX(#REF!,MATCH(Revisión_Avance_Periodo!$L1862,#REF!,0),MATCH(Revisión_Avance_Periodo!$T1862,#REF!,0))</f>
        <v>#REF!</v>
      </c>
      <c r="V1862" s="117" t="e">
        <f>INDEX(#REF!,MATCH(Revisión_Avance_Periodo!$L1862,#REF!,0),MATCH(Revisión_Avance_Periodo!$T1862,#REF!,0))</f>
        <v>#REF!</v>
      </c>
      <c r="W1862" s="118">
        <f t="shared" si="144"/>
        <v>0</v>
      </c>
      <c r="X1862" s="116" t="str">
        <f>VLOOKUP(W1862,Tabla_Estado_Meta_OAP_2019[#All],3,TRUE)</f>
        <v>Por Ejecutar</v>
      </c>
      <c r="Y1862" s="148" t="e">
        <f>SUBTOTAL(9,$U$206:$U1862)</f>
        <v>#REF!</v>
      </c>
      <c r="Z1862" s="162" t="e">
        <f>SUBTOTAL(9,$V$206:$V1862)</f>
        <v>#REF!</v>
      </c>
      <c r="AA1862" s="162">
        <f>IFERROR(+Revisión_Avance_Periodo!$Z1862/Revisión_Avance_Periodo!$Y1862,0)</f>
        <v>0</v>
      </c>
      <c r="AB1862" s="120" t="e">
        <f>SUBTOTAL(9,U1862:U1873)</f>
        <v>#REF!</v>
      </c>
      <c r="AC1862" s="119" t="e">
        <f>SUBTOTAL(9,V1862:V1873)</f>
        <v>#REF!</v>
      </c>
      <c r="AD1862" s="119" t="e">
        <f>+AC1862/AB1862</f>
        <v>#REF!</v>
      </c>
      <c r="AE1862" s="119" t="e">
        <f>100%-Revisión_Avance_Periodo!$AD1862</f>
        <v>#REF!</v>
      </c>
      <c r="AF1862" s="121" t="e">
        <f>VLOOKUP(AD1862,Tabla_Estado_Meta_OAP_2019[],3,TRUE)</f>
        <v>#REF!</v>
      </c>
      <c r="AG1862" s="122" t="e">
        <f>Revisión_Avance_Periodo!$AD1862*Revisión_Avance_Periodo!$Q1862</f>
        <v>#REF!</v>
      </c>
      <c r="AH1862" s="148" t="e">
        <f>SUBTOTAL(9,$U$1862:$U1862)</f>
        <v>#REF!</v>
      </c>
      <c r="AI1862" s="162" t="e">
        <f>SUBTOTAL(9,$V$1862:$V1862)</f>
        <v>#REF!</v>
      </c>
      <c r="AJ1862" s="162">
        <f>IFERROR(+Revisión_Avance_Periodo!$Z1862/Revisión_Avance_Periodo!$Y1862,0)</f>
        <v>0</v>
      </c>
      <c r="AK1862" s="120" t="e">
        <f>SUBTOTAL(9,AD1862:AD1873)</f>
        <v>#REF!</v>
      </c>
      <c r="AL1862" s="119" t="e">
        <f>SUBTOTAL(9,AE1862:AE1873)</f>
        <v>#REF!</v>
      </c>
      <c r="AM1862" s="119" t="e">
        <f>+AL1862/AK1862</f>
        <v>#REF!</v>
      </c>
      <c r="AN1862" s="119" t="e">
        <f>100%-Revisión_Avance_Periodo!$AD1862</f>
        <v>#REF!</v>
      </c>
      <c r="AO1862" s="121" t="e">
        <f>VLOOKUP(AM1862,Tabla_Estado_Meta_OAP_2019[],3,TRUE)</f>
        <v>#REF!</v>
      </c>
      <c r="AP1862" s="122" t="e">
        <f>Revisión_Avance_Periodo!$AD1862*Revisión_Avance_Periodo!$Q1862</f>
        <v>#REF!</v>
      </c>
    </row>
    <row r="1863" spans="1:42" x14ac:dyDescent="0.25">
      <c r="A1863" s="97">
        <v>158</v>
      </c>
      <c r="B1863" s="435" t="e">
        <f>CONCATENATE(Revisión_Avance_Periodo!$D1863,";",Revisión_Avance_Periodo!$F1863,";",Revisión_Avance_Periodo!$L1863)</f>
        <v>#REF!</v>
      </c>
      <c r="C1863" s="435" t="e">
        <f t="shared" si="145"/>
        <v>#REF!</v>
      </c>
      <c r="D1863" s="123" t="e">
        <f>VLOOKUP($A1863,#REF!,3,FALSE)</f>
        <v>#REF!</v>
      </c>
      <c r="E1863" s="436" t="e">
        <f>VLOOKUP($A1863,#REF!,4,FALSE)</f>
        <v>#REF!</v>
      </c>
      <c r="F1863" s="103" t="e">
        <f>VLOOKUP($A1863,#REF!,5,FALSE)</f>
        <v>#REF!</v>
      </c>
      <c r="G1863" s="98" t="e">
        <f>VLOOKUP($A1863,#REF!,8,FALSE)</f>
        <v>#REF!</v>
      </c>
      <c r="H1863" s="93" t="e">
        <f>VLOOKUP($A1863,#REF!,7,FALSE)</f>
        <v>#REF!</v>
      </c>
      <c r="I1863" s="438" t="e">
        <f>VLOOKUP($A1863,#REF!,10,FALSE)</f>
        <v>#REF!</v>
      </c>
      <c r="J1863" s="98" t="e">
        <f>VLOOKUP($A1863,#REF!,11,FALSE)</f>
        <v>#REF!</v>
      </c>
      <c r="K1863" s="114" t="e">
        <f>VLOOKUP($A1863,#REF!,12,FALSE)</f>
        <v>#REF!</v>
      </c>
      <c r="L1863" s="98" t="e">
        <f>VLOOKUP($A1863,#REF!,13,FALSE)</f>
        <v>#REF!</v>
      </c>
      <c r="M1863" s="438" t="e">
        <f>VLOOKUP($A1863,#REF!,14,FALSE)</f>
        <v>#REF!</v>
      </c>
      <c r="N1863" s="103" t="e">
        <f>VLOOKUP($A1863,#REF!,15,FALSE)</f>
        <v>#REF!</v>
      </c>
      <c r="O1863" s="103" t="e">
        <f>VLOOKUP($A1863,#REF!,18,FALSE)</f>
        <v>#REF!</v>
      </c>
      <c r="P1863" s="93" t="e">
        <f>VLOOKUP($A1863,#REF!,41,FALSE)</f>
        <v>#REF!</v>
      </c>
      <c r="Q1863" s="115" t="e">
        <f>VLOOKUP(Revisión_Avance_Periodo!$L1863,#REF!,30,FALSE)</f>
        <v>#REF!</v>
      </c>
      <c r="R1863" s="116">
        <v>2019</v>
      </c>
      <c r="S1863" s="196">
        <v>43524</v>
      </c>
      <c r="T1863" s="124" t="s">
        <v>69</v>
      </c>
      <c r="U1863" s="117" t="e">
        <f>INDEX(#REF!,MATCH(Revisión_Avance_Periodo!$L1863,#REF!,0),MATCH(Revisión_Avance_Periodo!$T1863,#REF!,0))</f>
        <v>#REF!</v>
      </c>
      <c r="V1863" s="117" t="e">
        <f>INDEX(#REF!,MATCH(Revisión_Avance_Periodo!$L1863,#REF!,0),MATCH(Revisión_Avance_Periodo!$T1863,#REF!,0))</f>
        <v>#REF!</v>
      </c>
      <c r="W1863" s="118">
        <f t="shared" si="144"/>
        <v>0</v>
      </c>
      <c r="X1863" s="124" t="str">
        <f>VLOOKUP(W1863,Tabla_Estado_Meta_OAP_2019[#All],3,TRUE)</f>
        <v>Por Ejecutar</v>
      </c>
      <c r="Y1863" s="150" t="e">
        <f>SUBTOTAL(9,$U$206:$U1863)</f>
        <v>#REF!</v>
      </c>
      <c r="Z1863" s="159" t="e">
        <f>SUBTOTAL(9,$V$206:$V1863)</f>
        <v>#REF!</v>
      </c>
      <c r="AA1863" s="159">
        <f>IFERROR(+Revisión_Avance_Periodo!$Z1863/Revisión_Avance_Periodo!$Y1863,0)</f>
        <v>0</v>
      </c>
      <c r="AB1863" s="126"/>
      <c r="AC1863" s="127"/>
      <c r="AD1863" s="125"/>
      <c r="AE1863" s="125"/>
      <c r="AF1863" s="128"/>
      <c r="AG1863" s="129"/>
      <c r="AH1863" s="150" t="e">
        <f>SUBTOTAL(9,$U$1862:$U1863)</f>
        <v>#REF!</v>
      </c>
      <c r="AI1863" s="159" t="e">
        <f>SUBTOTAL(9,$V$1862:$V1863)</f>
        <v>#REF!</v>
      </c>
      <c r="AJ1863" s="159">
        <f>IFERROR(+Revisión_Avance_Periodo!$Z1863/Revisión_Avance_Periodo!$Y1863,0)</f>
        <v>0</v>
      </c>
      <c r="AK1863" s="126"/>
      <c r="AL1863" s="127"/>
      <c r="AM1863" s="125"/>
      <c r="AN1863" s="125"/>
      <c r="AO1863" s="128"/>
      <c r="AP1863" s="129"/>
    </row>
    <row r="1864" spans="1:42" x14ac:dyDescent="0.25">
      <c r="A1864" s="92">
        <v>158</v>
      </c>
      <c r="B1864" s="435" t="e">
        <f>CONCATENATE(Revisión_Avance_Periodo!$D1864,";",Revisión_Avance_Periodo!$F1864,";",Revisión_Avance_Periodo!$L1864)</f>
        <v>#REF!</v>
      </c>
      <c r="C1864" s="435" t="e">
        <f t="shared" si="145"/>
        <v>#REF!</v>
      </c>
      <c r="D1864" s="114" t="e">
        <f>VLOOKUP($A1864,#REF!,3,FALSE)</f>
        <v>#REF!</v>
      </c>
      <c r="E1864" s="436" t="e">
        <f>VLOOKUP($A1864,#REF!,4,FALSE)</f>
        <v>#REF!</v>
      </c>
      <c r="F1864" s="102" t="e">
        <f>VLOOKUP($A1864,#REF!,5,FALSE)</f>
        <v>#REF!</v>
      </c>
      <c r="G1864" s="93" t="e">
        <f>VLOOKUP($A1864,#REF!,8,FALSE)</f>
        <v>#REF!</v>
      </c>
      <c r="H1864" s="93" t="e">
        <f>VLOOKUP($A1864,#REF!,7,FALSE)</f>
        <v>#REF!</v>
      </c>
      <c r="I1864" s="438" t="e">
        <f>VLOOKUP($A1864,#REF!,10,FALSE)</f>
        <v>#REF!</v>
      </c>
      <c r="J1864" s="93" t="e">
        <f>VLOOKUP($A1864,#REF!,11,FALSE)</f>
        <v>#REF!</v>
      </c>
      <c r="K1864" s="114" t="e">
        <f>VLOOKUP($A1864,#REF!,12,FALSE)</f>
        <v>#REF!</v>
      </c>
      <c r="L1864" s="93" t="e">
        <f>VLOOKUP($A1864,#REF!,13,FALSE)</f>
        <v>#REF!</v>
      </c>
      <c r="M1864" s="438" t="e">
        <f>VLOOKUP($A1864,#REF!,14,FALSE)</f>
        <v>#REF!</v>
      </c>
      <c r="N1864" s="102" t="e">
        <f>VLOOKUP($A1864,#REF!,15,FALSE)</f>
        <v>#REF!</v>
      </c>
      <c r="O1864" s="102" t="e">
        <f>VLOOKUP($A1864,#REF!,18,FALSE)</f>
        <v>#REF!</v>
      </c>
      <c r="P1864" s="93" t="e">
        <f>VLOOKUP($A1864,#REF!,41,FALSE)</f>
        <v>#REF!</v>
      </c>
      <c r="Q1864" s="115" t="e">
        <f>VLOOKUP(Revisión_Avance_Periodo!$L1864,#REF!,30,FALSE)</f>
        <v>#REF!</v>
      </c>
      <c r="R1864" s="116">
        <v>2019</v>
      </c>
      <c r="S1864" s="196">
        <v>43554</v>
      </c>
      <c r="T1864" s="116" t="s">
        <v>70</v>
      </c>
      <c r="U1864" s="117" t="e">
        <f>INDEX(#REF!,MATCH(Revisión_Avance_Periodo!$L1864,#REF!,0),MATCH(Revisión_Avance_Periodo!$T1864,#REF!,0))</f>
        <v>#REF!</v>
      </c>
      <c r="V1864" s="117" t="e">
        <f>INDEX(#REF!,MATCH(Revisión_Avance_Periodo!$L1864,#REF!,0),MATCH(Revisión_Avance_Periodo!$T1864,#REF!,0))</f>
        <v>#REF!</v>
      </c>
      <c r="W1864" s="118">
        <f t="shared" si="144"/>
        <v>0</v>
      </c>
      <c r="X1864" s="116" t="str">
        <f>VLOOKUP(W1864,Tabla_Estado_Meta_OAP_2019[#All],3,TRUE)</f>
        <v>Por Ejecutar</v>
      </c>
      <c r="Y1864" s="150" t="e">
        <f>SUBTOTAL(9,$U$206:$U1864)</f>
        <v>#REF!</v>
      </c>
      <c r="Z1864" s="159" t="e">
        <f>SUBTOTAL(9,$V$206:$V1864)</f>
        <v>#REF!</v>
      </c>
      <c r="AA1864" s="159">
        <f>IFERROR(+Revisión_Avance_Periodo!$Z1864/Revisión_Avance_Periodo!$Y1864,0)</f>
        <v>0</v>
      </c>
      <c r="AB1864" s="126"/>
      <c r="AC1864" s="127"/>
      <c r="AD1864" s="125"/>
      <c r="AE1864" s="125"/>
      <c r="AF1864" s="128"/>
      <c r="AG1864" s="129"/>
      <c r="AH1864" s="150" t="e">
        <f>SUBTOTAL(9,$U$1862:$U1864)</f>
        <v>#REF!</v>
      </c>
      <c r="AI1864" s="159" t="e">
        <f>SUBTOTAL(9,$V$1862:$V1864)</f>
        <v>#REF!</v>
      </c>
      <c r="AJ1864" s="159">
        <f>IFERROR(+Revisión_Avance_Periodo!$Z1864/Revisión_Avance_Periodo!$Y1864,0)</f>
        <v>0</v>
      </c>
      <c r="AK1864" s="126"/>
      <c r="AL1864" s="127"/>
      <c r="AM1864" s="125"/>
      <c r="AN1864" s="125"/>
      <c r="AO1864" s="128"/>
      <c r="AP1864" s="129"/>
    </row>
    <row r="1865" spans="1:42" x14ac:dyDescent="0.25">
      <c r="A1865" s="97">
        <v>158</v>
      </c>
      <c r="B1865" s="435" t="e">
        <f>CONCATENATE(Revisión_Avance_Periodo!$D1865,";",Revisión_Avance_Periodo!$F1865,";",Revisión_Avance_Periodo!$L1865)</f>
        <v>#REF!</v>
      </c>
      <c r="C1865" s="435" t="e">
        <f t="shared" si="145"/>
        <v>#REF!</v>
      </c>
      <c r="D1865" s="123" t="e">
        <f>VLOOKUP($A1865,#REF!,3,FALSE)</f>
        <v>#REF!</v>
      </c>
      <c r="E1865" s="436" t="e">
        <f>VLOOKUP($A1865,#REF!,4,FALSE)</f>
        <v>#REF!</v>
      </c>
      <c r="F1865" s="103" t="e">
        <f>VLOOKUP($A1865,#REF!,5,FALSE)</f>
        <v>#REF!</v>
      </c>
      <c r="G1865" s="98" t="e">
        <f>VLOOKUP($A1865,#REF!,8,FALSE)</f>
        <v>#REF!</v>
      </c>
      <c r="H1865" s="93" t="e">
        <f>VLOOKUP($A1865,#REF!,7,FALSE)</f>
        <v>#REF!</v>
      </c>
      <c r="I1865" s="438" t="e">
        <f>VLOOKUP($A1865,#REF!,10,FALSE)</f>
        <v>#REF!</v>
      </c>
      <c r="J1865" s="98" t="e">
        <f>VLOOKUP($A1865,#REF!,11,FALSE)</f>
        <v>#REF!</v>
      </c>
      <c r="K1865" s="114" t="e">
        <f>VLOOKUP($A1865,#REF!,12,FALSE)</f>
        <v>#REF!</v>
      </c>
      <c r="L1865" s="98" t="e">
        <f>VLOOKUP($A1865,#REF!,13,FALSE)</f>
        <v>#REF!</v>
      </c>
      <c r="M1865" s="438" t="e">
        <f>VLOOKUP($A1865,#REF!,14,FALSE)</f>
        <v>#REF!</v>
      </c>
      <c r="N1865" s="103" t="e">
        <f>VLOOKUP($A1865,#REF!,15,FALSE)</f>
        <v>#REF!</v>
      </c>
      <c r="O1865" s="103" t="e">
        <f>VLOOKUP($A1865,#REF!,18,FALSE)</f>
        <v>#REF!</v>
      </c>
      <c r="P1865" s="93" t="e">
        <f>VLOOKUP($A1865,#REF!,41,FALSE)</f>
        <v>#REF!</v>
      </c>
      <c r="Q1865" s="115" t="e">
        <f>VLOOKUP(Revisión_Avance_Periodo!$L1865,#REF!,30,FALSE)</f>
        <v>#REF!</v>
      </c>
      <c r="R1865" s="116">
        <v>2019</v>
      </c>
      <c r="S1865" s="196">
        <v>43585</v>
      </c>
      <c r="T1865" s="124" t="s">
        <v>71</v>
      </c>
      <c r="U1865" s="117" t="e">
        <f>INDEX(#REF!,MATCH(Revisión_Avance_Periodo!$L1865,#REF!,0),MATCH(Revisión_Avance_Periodo!$T1865,#REF!,0))</f>
        <v>#REF!</v>
      </c>
      <c r="V1865" s="117" t="e">
        <f>INDEX(#REF!,MATCH(Revisión_Avance_Periodo!$L1865,#REF!,0),MATCH(Revisión_Avance_Periodo!$T1865,#REF!,0))</f>
        <v>#REF!</v>
      </c>
      <c r="W1865" s="118">
        <f t="shared" si="144"/>
        <v>0</v>
      </c>
      <c r="X1865" s="124" t="str">
        <f>VLOOKUP(W1865,Tabla_Estado_Meta_OAP_2019[#All],3,TRUE)</f>
        <v>Por Ejecutar</v>
      </c>
      <c r="Y1865" s="150" t="e">
        <f>SUBTOTAL(9,$U$206:$U1865)</f>
        <v>#REF!</v>
      </c>
      <c r="Z1865" s="159" t="e">
        <f>SUBTOTAL(9,$V$206:$V1865)</f>
        <v>#REF!</v>
      </c>
      <c r="AA1865" s="159">
        <f>IFERROR(+Revisión_Avance_Periodo!$Z1865/Revisión_Avance_Periodo!$Y1865,0)</f>
        <v>0</v>
      </c>
      <c r="AB1865" s="126"/>
      <c r="AC1865" s="127"/>
      <c r="AD1865" s="125"/>
      <c r="AE1865" s="125"/>
      <c r="AF1865" s="128"/>
      <c r="AG1865" s="129"/>
      <c r="AH1865" s="150" t="e">
        <f>SUBTOTAL(9,$U$1862:$U1865)</f>
        <v>#REF!</v>
      </c>
      <c r="AI1865" s="159" t="e">
        <f>SUBTOTAL(9,$V$1862:$V1865)</f>
        <v>#REF!</v>
      </c>
      <c r="AJ1865" s="159">
        <f>IFERROR(+Revisión_Avance_Periodo!$Z1865/Revisión_Avance_Periodo!$Y1865,0)</f>
        <v>0</v>
      </c>
      <c r="AK1865" s="126"/>
      <c r="AL1865" s="127"/>
      <c r="AM1865" s="125"/>
      <c r="AN1865" s="125"/>
      <c r="AO1865" s="128"/>
      <c r="AP1865" s="129"/>
    </row>
    <row r="1866" spans="1:42" x14ac:dyDescent="0.25">
      <c r="A1866" s="92">
        <v>158</v>
      </c>
      <c r="B1866" s="435" t="e">
        <f>CONCATENATE(Revisión_Avance_Periodo!$D1866,";",Revisión_Avance_Periodo!$F1866,";",Revisión_Avance_Periodo!$L1866)</f>
        <v>#REF!</v>
      </c>
      <c r="C1866" s="435" t="e">
        <f t="shared" si="145"/>
        <v>#REF!</v>
      </c>
      <c r="D1866" s="114" t="e">
        <f>VLOOKUP($A1866,#REF!,3,FALSE)</f>
        <v>#REF!</v>
      </c>
      <c r="E1866" s="436" t="e">
        <f>VLOOKUP($A1866,#REF!,4,FALSE)</f>
        <v>#REF!</v>
      </c>
      <c r="F1866" s="102" t="e">
        <f>VLOOKUP($A1866,#REF!,5,FALSE)</f>
        <v>#REF!</v>
      </c>
      <c r="G1866" s="93" t="e">
        <f>VLOOKUP($A1866,#REF!,8,FALSE)</f>
        <v>#REF!</v>
      </c>
      <c r="H1866" s="93" t="e">
        <f>VLOOKUP($A1866,#REF!,7,FALSE)</f>
        <v>#REF!</v>
      </c>
      <c r="I1866" s="438" t="e">
        <f>VLOOKUP($A1866,#REF!,10,FALSE)</f>
        <v>#REF!</v>
      </c>
      <c r="J1866" s="93" t="e">
        <f>VLOOKUP($A1866,#REF!,11,FALSE)</f>
        <v>#REF!</v>
      </c>
      <c r="K1866" s="114" t="e">
        <f>VLOOKUP($A1866,#REF!,12,FALSE)</f>
        <v>#REF!</v>
      </c>
      <c r="L1866" s="93" t="e">
        <f>VLOOKUP($A1866,#REF!,13,FALSE)</f>
        <v>#REF!</v>
      </c>
      <c r="M1866" s="438" t="e">
        <f>VLOOKUP($A1866,#REF!,14,FALSE)</f>
        <v>#REF!</v>
      </c>
      <c r="N1866" s="102" t="e">
        <f>VLOOKUP($A1866,#REF!,15,FALSE)</f>
        <v>#REF!</v>
      </c>
      <c r="O1866" s="102" t="e">
        <f>VLOOKUP($A1866,#REF!,18,FALSE)</f>
        <v>#REF!</v>
      </c>
      <c r="P1866" s="93" t="e">
        <f>VLOOKUP($A1866,#REF!,41,FALSE)</f>
        <v>#REF!</v>
      </c>
      <c r="Q1866" s="115" t="e">
        <f>VLOOKUP(Revisión_Avance_Periodo!$L1866,#REF!,30,FALSE)</f>
        <v>#REF!</v>
      </c>
      <c r="R1866" s="116">
        <v>2019</v>
      </c>
      <c r="S1866" s="196">
        <v>43615</v>
      </c>
      <c r="T1866" s="116" t="s">
        <v>72</v>
      </c>
      <c r="U1866" s="117" t="e">
        <f>INDEX(#REF!,MATCH(Revisión_Avance_Periodo!$L1866,#REF!,0),MATCH(Revisión_Avance_Periodo!$T1866,#REF!,0))</f>
        <v>#REF!</v>
      </c>
      <c r="V1866" s="117" t="e">
        <f>INDEX(#REF!,MATCH(Revisión_Avance_Periodo!$L1866,#REF!,0),MATCH(Revisión_Avance_Periodo!$T1866,#REF!,0))</f>
        <v>#REF!</v>
      </c>
      <c r="W1866" s="131" t="e">
        <f>V1866/U1866</f>
        <v>#REF!</v>
      </c>
      <c r="X1866" s="116" t="e">
        <f>VLOOKUP(W1866,Tabla_Estado_Meta_OAP_2019[#All],3,TRUE)</f>
        <v>#REF!</v>
      </c>
      <c r="Y1866" s="150" t="e">
        <f>SUBTOTAL(9,$U$206:$U1866)</f>
        <v>#REF!</v>
      </c>
      <c r="Z1866" s="159" t="e">
        <f>SUBTOTAL(9,$V$206:$V1866)</f>
        <v>#REF!</v>
      </c>
      <c r="AA1866" s="159">
        <f>IFERROR(+Revisión_Avance_Periodo!$Z1866/Revisión_Avance_Periodo!$Y1866,0)</f>
        <v>0</v>
      </c>
      <c r="AB1866" s="126"/>
      <c r="AC1866" s="127"/>
      <c r="AD1866" s="125"/>
      <c r="AE1866" s="125"/>
      <c r="AF1866" s="128"/>
      <c r="AG1866" s="129"/>
      <c r="AH1866" s="150" t="e">
        <f>SUBTOTAL(9,$U$1862:$U1866)</f>
        <v>#REF!</v>
      </c>
      <c r="AI1866" s="159" t="e">
        <f>SUBTOTAL(9,$V$1862:$V1866)</f>
        <v>#REF!</v>
      </c>
      <c r="AJ1866" s="159">
        <f>IFERROR(+Revisión_Avance_Periodo!$Z1866/Revisión_Avance_Periodo!$Y1866,0)</f>
        <v>0</v>
      </c>
      <c r="AK1866" s="126"/>
      <c r="AL1866" s="127"/>
      <c r="AM1866" s="125"/>
      <c r="AN1866" s="125"/>
      <c r="AO1866" s="128"/>
      <c r="AP1866" s="129"/>
    </row>
    <row r="1867" spans="1:42" x14ac:dyDescent="0.25">
      <c r="A1867" s="97">
        <v>158</v>
      </c>
      <c r="B1867" s="435" t="e">
        <f>CONCATENATE(Revisión_Avance_Periodo!$D1867,";",Revisión_Avance_Periodo!$F1867,";",Revisión_Avance_Periodo!$L1867)</f>
        <v>#REF!</v>
      </c>
      <c r="C1867" s="435" t="e">
        <f t="shared" si="145"/>
        <v>#REF!</v>
      </c>
      <c r="D1867" s="123" t="e">
        <f>VLOOKUP($A1867,#REF!,3,FALSE)</f>
        <v>#REF!</v>
      </c>
      <c r="E1867" s="436" t="e">
        <f>VLOOKUP($A1867,#REF!,4,FALSE)</f>
        <v>#REF!</v>
      </c>
      <c r="F1867" s="103" t="e">
        <f>VLOOKUP($A1867,#REF!,5,FALSE)</f>
        <v>#REF!</v>
      </c>
      <c r="G1867" s="98" t="e">
        <f>VLOOKUP($A1867,#REF!,8,FALSE)</f>
        <v>#REF!</v>
      </c>
      <c r="H1867" s="93" t="e">
        <f>VLOOKUP($A1867,#REF!,7,FALSE)</f>
        <v>#REF!</v>
      </c>
      <c r="I1867" s="438" t="e">
        <f>VLOOKUP($A1867,#REF!,10,FALSE)</f>
        <v>#REF!</v>
      </c>
      <c r="J1867" s="98" t="e">
        <f>VLOOKUP($A1867,#REF!,11,FALSE)</f>
        <v>#REF!</v>
      </c>
      <c r="K1867" s="114" t="e">
        <f>VLOOKUP($A1867,#REF!,12,FALSE)</f>
        <v>#REF!</v>
      </c>
      <c r="L1867" s="98" t="e">
        <f>VLOOKUP($A1867,#REF!,13,FALSE)</f>
        <v>#REF!</v>
      </c>
      <c r="M1867" s="438" t="e">
        <f>VLOOKUP($A1867,#REF!,14,FALSE)</f>
        <v>#REF!</v>
      </c>
      <c r="N1867" s="103" t="e">
        <f>VLOOKUP($A1867,#REF!,15,FALSE)</f>
        <v>#REF!</v>
      </c>
      <c r="O1867" s="103" t="e">
        <f>VLOOKUP($A1867,#REF!,18,FALSE)</f>
        <v>#REF!</v>
      </c>
      <c r="P1867" s="93" t="e">
        <f>VLOOKUP($A1867,#REF!,41,FALSE)</f>
        <v>#REF!</v>
      </c>
      <c r="Q1867" s="115" t="e">
        <f>VLOOKUP(Revisión_Avance_Periodo!$L1867,#REF!,30,FALSE)</f>
        <v>#REF!</v>
      </c>
      <c r="R1867" s="116">
        <v>2019</v>
      </c>
      <c r="S1867" s="196">
        <v>43646</v>
      </c>
      <c r="T1867" s="124" t="s">
        <v>73</v>
      </c>
      <c r="U1867" s="117" t="e">
        <f>INDEX(#REF!,MATCH(Revisión_Avance_Periodo!$L1867,#REF!,0),MATCH(Revisión_Avance_Periodo!$T1867,#REF!,0))</f>
        <v>#REF!</v>
      </c>
      <c r="V1867" s="117" t="e">
        <f>INDEX(#REF!,MATCH(Revisión_Avance_Periodo!$L1867,#REF!,0),MATCH(Revisión_Avance_Periodo!$T1867,#REF!,0))</f>
        <v>#REF!</v>
      </c>
      <c r="W1867" s="131" t="e">
        <f>V1867/U1867</f>
        <v>#REF!</v>
      </c>
      <c r="X1867" s="124" t="e">
        <f>VLOOKUP(W1867,Tabla_Estado_Meta_OAP_2019[#All],3,TRUE)</f>
        <v>#REF!</v>
      </c>
      <c r="Y1867" s="150" t="e">
        <f>SUBTOTAL(9,$U$206:$U1867)</f>
        <v>#REF!</v>
      </c>
      <c r="Z1867" s="159" t="e">
        <f>SUBTOTAL(9,$V$206:$V1867)</f>
        <v>#REF!</v>
      </c>
      <c r="AA1867" s="159">
        <f>IFERROR(+Revisión_Avance_Periodo!$Z1867/Revisión_Avance_Periodo!$Y1867,0)</f>
        <v>0</v>
      </c>
      <c r="AB1867" s="126"/>
      <c r="AC1867" s="127"/>
      <c r="AD1867" s="125"/>
      <c r="AE1867" s="125"/>
      <c r="AF1867" s="128"/>
      <c r="AG1867" s="129"/>
      <c r="AH1867" s="150" t="e">
        <f>SUBTOTAL(9,$U$1862:$U1867)</f>
        <v>#REF!</v>
      </c>
      <c r="AI1867" s="159" t="e">
        <f>SUBTOTAL(9,$V$1862:$V1867)</f>
        <v>#REF!</v>
      </c>
      <c r="AJ1867" s="159">
        <f>IFERROR(+Revisión_Avance_Periodo!$Z1867/Revisión_Avance_Periodo!$Y1867,0)</f>
        <v>0</v>
      </c>
      <c r="AK1867" s="126"/>
      <c r="AL1867" s="127"/>
      <c r="AM1867" s="125"/>
      <c r="AN1867" s="125"/>
      <c r="AO1867" s="128"/>
      <c r="AP1867" s="129"/>
    </row>
    <row r="1868" spans="1:42" x14ac:dyDescent="0.25">
      <c r="A1868" s="92">
        <v>158</v>
      </c>
      <c r="B1868" s="435" t="e">
        <f>CONCATENATE(Revisión_Avance_Periodo!$D1868,";",Revisión_Avance_Periodo!$F1868,";",Revisión_Avance_Periodo!$L1868)</f>
        <v>#REF!</v>
      </c>
      <c r="C1868" s="435" t="e">
        <f t="shared" si="145"/>
        <v>#REF!</v>
      </c>
      <c r="D1868" s="114" t="e">
        <f>VLOOKUP($A1868,#REF!,3,FALSE)</f>
        <v>#REF!</v>
      </c>
      <c r="E1868" s="436" t="e">
        <f>VLOOKUP($A1868,#REF!,4,FALSE)</f>
        <v>#REF!</v>
      </c>
      <c r="F1868" s="102" t="e">
        <f>VLOOKUP($A1868,#REF!,5,FALSE)</f>
        <v>#REF!</v>
      </c>
      <c r="G1868" s="93" t="e">
        <f>VLOOKUP($A1868,#REF!,8,FALSE)</f>
        <v>#REF!</v>
      </c>
      <c r="H1868" s="93" t="e">
        <f>VLOOKUP($A1868,#REF!,7,FALSE)</f>
        <v>#REF!</v>
      </c>
      <c r="I1868" s="438" t="e">
        <f>VLOOKUP($A1868,#REF!,10,FALSE)</f>
        <v>#REF!</v>
      </c>
      <c r="J1868" s="93" t="e">
        <f>VLOOKUP($A1868,#REF!,11,FALSE)</f>
        <v>#REF!</v>
      </c>
      <c r="K1868" s="114" t="e">
        <f>VLOOKUP($A1868,#REF!,12,FALSE)</f>
        <v>#REF!</v>
      </c>
      <c r="L1868" s="93" t="e">
        <f>VLOOKUP($A1868,#REF!,13,FALSE)</f>
        <v>#REF!</v>
      </c>
      <c r="M1868" s="438" t="e">
        <f>VLOOKUP($A1868,#REF!,14,FALSE)</f>
        <v>#REF!</v>
      </c>
      <c r="N1868" s="102" t="e">
        <f>VLOOKUP($A1868,#REF!,15,FALSE)</f>
        <v>#REF!</v>
      </c>
      <c r="O1868" s="102" t="e">
        <f>VLOOKUP($A1868,#REF!,18,FALSE)</f>
        <v>#REF!</v>
      </c>
      <c r="P1868" s="93" t="e">
        <f>VLOOKUP($A1868,#REF!,41,FALSE)</f>
        <v>#REF!</v>
      </c>
      <c r="Q1868" s="115" t="e">
        <f>VLOOKUP(Revisión_Avance_Periodo!$L1868,#REF!,30,FALSE)</f>
        <v>#REF!</v>
      </c>
      <c r="R1868" s="116">
        <v>2019</v>
      </c>
      <c r="S1868" s="196">
        <v>43676</v>
      </c>
      <c r="T1868" s="116" t="s">
        <v>74</v>
      </c>
      <c r="U1868" s="117" t="e">
        <f>INDEX(#REF!,MATCH(Revisión_Avance_Periodo!$L1868,#REF!,0),MATCH(Revisión_Avance_Periodo!$T1868,#REF!,0))</f>
        <v>#REF!</v>
      </c>
      <c r="V1868" s="117" t="e">
        <f>INDEX(#REF!,MATCH(Revisión_Avance_Periodo!$L1868,#REF!,0),MATCH(Revisión_Avance_Periodo!$T1868,#REF!,0))</f>
        <v>#REF!</v>
      </c>
      <c r="W1868" s="131" t="e">
        <f>V1868/U1868</f>
        <v>#REF!</v>
      </c>
      <c r="X1868" s="116" t="e">
        <f>VLOOKUP(W1868,Tabla_Estado_Meta_OAP_2019[#All],3,TRUE)</f>
        <v>#REF!</v>
      </c>
      <c r="Y1868" s="150" t="e">
        <f>SUBTOTAL(9,$U$206:$U1868)</f>
        <v>#REF!</v>
      </c>
      <c r="Z1868" s="159" t="e">
        <f>SUBTOTAL(9,$V$206:$V1868)</f>
        <v>#REF!</v>
      </c>
      <c r="AA1868" s="159">
        <f>IFERROR(+Revisión_Avance_Periodo!$Z1868/Revisión_Avance_Periodo!$Y1868,0)</f>
        <v>0</v>
      </c>
      <c r="AB1868" s="126"/>
      <c r="AC1868" s="127"/>
      <c r="AD1868" s="125"/>
      <c r="AE1868" s="125"/>
      <c r="AF1868" s="128"/>
      <c r="AG1868" s="129"/>
      <c r="AH1868" s="150" t="e">
        <f>SUBTOTAL(9,$U$1862:$U1868)</f>
        <v>#REF!</v>
      </c>
      <c r="AI1868" s="159" t="e">
        <f>SUBTOTAL(9,$V$1862:$V1868)</f>
        <v>#REF!</v>
      </c>
      <c r="AJ1868" s="159">
        <f>IFERROR(+Revisión_Avance_Periodo!$Z1868/Revisión_Avance_Periodo!$Y1868,0)</f>
        <v>0</v>
      </c>
      <c r="AK1868" s="126"/>
      <c r="AL1868" s="127"/>
      <c r="AM1868" s="125"/>
      <c r="AN1868" s="125"/>
      <c r="AO1868" s="128"/>
      <c r="AP1868" s="129"/>
    </row>
    <row r="1869" spans="1:42" x14ac:dyDescent="0.25">
      <c r="A1869" s="97">
        <v>158</v>
      </c>
      <c r="B1869" s="435" t="e">
        <f>CONCATENATE(Revisión_Avance_Periodo!$D1869,";",Revisión_Avance_Periodo!$F1869,";",Revisión_Avance_Periodo!$L1869)</f>
        <v>#REF!</v>
      </c>
      <c r="C1869" s="435" t="e">
        <f t="shared" si="145"/>
        <v>#REF!</v>
      </c>
      <c r="D1869" s="123" t="e">
        <f>VLOOKUP($A1869,#REF!,3,FALSE)</f>
        <v>#REF!</v>
      </c>
      <c r="E1869" s="436" t="e">
        <f>VLOOKUP($A1869,#REF!,4,FALSE)</f>
        <v>#REF!</v>
      </c>
      <c r="F1869" s="103" t="e">
        <f>VLOOKUP($A1869,#REF!,5,FALSE)</f>
        <v>#REF!</v>
      </c>
      <c r="G1869" s="98" t="e">
        <f>VLOOKUP($A1869,#REF!,8,FALSE)</f>
        <v>#REF!</v>
      </c>
      <c r="H1869" s="93" t="e">
        <f>VLOOKUP($A1869,#REF!,7,FALSE)</f>
        <v>#REF!</v>
      </c>
      <c r="I1869" s="438" t="e">
        <f>VLOOKUP($A1869,#REF!,10,FALSE)</f>
        <v>#REF!</v>
      </c>
      <c r="J1869" s="98" t="e">
        <f>VLOOKUP($A1869,#REF!,11,FALSE)</f>
        <v>#REF!</v>
      </c>
      <c r="K1869" s="114" t="e">
        <f>VLOOKUP($A1869,#REF!,12,FALSE)</f>
        <v>#REF!</v>
      </c>
      <c r="L1869" s="98" t="e">
        <f>VLOOKUP($A1869,#REF!,13,FALSE)</f>
        <v>#REF!</v>
      </c>
      <c r="M1869" s="438" t="e">
        <f>VLOOKUP($A1869,#REF!,14,FALSE)</f>
        <v>#REF!</v>
      </c>
      <c r="N1869" s="103" t="e">
        <f>VLOOKUP($A1869,#REF!,15,FALSE)</f>
        <v>#REF!</v>
      </c>
      <c r="O1869" s="103" t="e">
        <f>VLOOKUP($A1869,#REF!,18,FALSE)</f>
        <v>#REF!</v>
      </c>
      <c r="P1869" s="93" t="e">
        <f>VLOOKUP($A1869,#REF!,41,FALSE)</f>
        <v>#REF!</v>
      </c>
      <c r="Q1869" s="115" t="e">
        <f>VLOOKUP(Revisión_Avance_Periodo!$L1869,#REF!,30,FALSE)</f>
        <v>#REF!</v>
      </c>
      <c r="R1869" s="116">
        <v>2019</v>
      </c>
      <c r="S1869" s="196">
        <v>43707</v>
      </c>
      <c r="T1869" s="124" t="s">
        <v>75</v>
      </c>
      <c r="U1869" s="117" t="e">
        <f>INDEX(#REF!,MATCH(Revisión_Avance_Periodo!$L1869,#REF!,0),MATCH(Revisión_Avance_Periodo!$T1869,#REF!,0))</f>
        <v>#REF!</v>
      </c>
      <c r="V1869" s="117" t="e">
        <f>INDEX(#REF!,MATCH(Revisión_Avance_Periodo!$L1869,#REF!,0),MATCH(Revisión_Avance_Periodo!$T1869,#REF!,0))</f>
        <v>#REF!</v>
      </c>
      <c r="W1869" s="130" t="e">
        <f>V1869/U1869</f>
        <v>#REF!</v>
      </c>
      <c r="X1869" s="124" t="e">
        <f>VLOOKUP(W1869,Tabla_Estado_Meta_OAP_2019[#All],3,TRUE)</f>
        <v>#REF!</v>
      </c>
      <c r="Y1869" s="150" t="e">
        <f>SUBTOTAL(9,$U$206:$U1869)</f>
        <v>#REF!</v>
      </c>
      <c r="Z1869" s="159" t="e">
        <f>SUBTOTAL(9,$V$206:$V1869)</f>
        <v>#REF!</v>
      </c>
      <c r="AA1869" s="159">
        <f>IFERROR(+Revisión_Avance_Periodo!$Z1869/Revisión_Avance_Periodo!$Y1869,0)</f>
        <v>0</v>
      </c>
      <c r="AB1869" s="126"/>
      <c r="AC1869" s="127"/>
      <c r="AD1869" s="125"/>
      <c r="AE1869" s="125"/>
      <c r="AF1869" s="128"/>
      <c r="AG1869" s="129"/>
      <c r="AH1869" s="150" t="e">
        <f>SUBTOTAL(9,$U$1862:$U1869)</f>
        <v>#REF!</v>
      </c>
      <c r="AI1869" s="159" t="e">
        <f>SUBTOTAL(9,$V$1862:$V1869)</f>
        <v>#REF!</v>
      </c>
      <c r="AJ1869" s="159">
        <f>IFERROR(+Revisión_Avance_Periodo!$Z1869/Revisión_Avance_Periodo!$Y1869,0)</f>
        <v>0</v>
      </c>
      <c r="AK1869" s="126"/>
      <c r="AL1869" s="127"/>
      <c r="AM1869" s="125"/>
      <c r="AN1869" s="125"/>
      <c r="AO1869" s="128"/>
      <c r="AP1869" s="129"/>
    </row>
    <row r="1870" spans="1:42" x14ac:dyDescent="0.25">
      <c r="A1870" s="92">
        <v>158</v>
      </c>
      <c r="B1870" s="435" t="e">
        <f>CONCATENATE(Revisión_Avance_Periodo!$D1870,";",Revisión_Avance_Periodo!$F1870,";",Revisión_Avance_Periodo!$L1870)</f>
        <v>#REF!</v>
      </c>
      <c r="C1870" s="435" t="e">
        <f t="shared" si="145"/>
        <v>#REF!</v>
      </c>
      <c r="D1870" s="114" t="e">
        <f>VLOOKUP($A1870,#REF!,3,FALSE)</f>
        <v>#REF!</v>
      </c>
      <c r="E1870" s="436" t="e">
        <f>VLOOKUP($A1870,#REF!,4,FALSE)</f>
        <v>#REF!</v>
      </c>
      <c r="F1870" s="102" t="e">
        <f>VLOOKUP($A1870,#REF!,5,FALSE)</f>
        <v>#REF!</v>
      </c>
      <c r="G1870" s="93" t="e">
        <f>VLOOKUP($A1870,#REF!,8,FALSE)</f>
        <v>#REF!</v>
      </c>
      <c r="H1870" s="93" t="e">
        <f>VLOOKUP($A1870,#REF!,7,FALSE)</f>
        <v>#REF!</v>
      </c>
      <c r="I1870" s="438" t="e">
        <f>VLOOKUP($A1870,#REF!,10,FALSE)</f>
        <v>#REF!</v>
      </c>
      <c r="J1870" s="93" t="e">
        <f>VLOOKUP($A1870,#REF!,11,FALSE)</f>
        <v>#REF!</v>
      </c>
      <c r="K1870" s="114" t="e">
        <f>VLOOKUP($A1870,#REF!,12,FALSE)</f>
        <v>#REF!</v>
      </c>
      <c r="L1870" s="93" t="e">
        <f>VLOOKUP($A1870,#REF!,13,FALSE)</f>
        <v>#REF!</v>
      </c>
      <c r="M1870" s="438" t="e">
        <f>VLOOKUP($A1870,#REF!,14,FALSE)</f>
        <v>#REF!</v>
      </c>
      <c r="N1870" s="102" t="e">
        <f>VLOOKUP($A1870,#REF!,15,FALSE)</f>
        <v>#REF!</v>
      </c>
      <c r="O1870" s="102" t="e">
        <f>VLOOKUP($A1870,#REF!,18,FALSE)</f>
        <v>#REF!</v>
      </c>
      <c r="P1870" s="93" t="e">
        <f>VLOOKUP($A1870,#REF!,41,FALSE)</f>
        <v>#REF!</v>
      </c>
      <c r="Q1870" s="115" t="e">
        <f>VLOOKUP(Revisión_Avance_Periodo!$L1870,#REF!,30,FALSE)</f>
        <v>#REF!</v>
      </c>
      <c r="R1870" s="116">
        <v>2019</v>
      </c>
      <c r="S1870" s="196">
        <v>43738</v>
      </c>
      <c r="T1870" s="116" t="s">
        <v>76</v>
      </c>
      <c r="U1870" s="117" t="e">
        <f>INDEX(#REF!,MATCH(Revisión_Avance_Periodo!$L1870,#REF!,0),MATCH(Revisión_Avance_Periodo!$T1870,#REF!,0))</f>
        <v>#REF!</v>
      </c>
      <c r="V1870" s="117" t="e">
        <f>INDEX(#REF!,MATCH(Revisión_Avance_Periodo!$L1870,#REF!,0),MATCH(Revisión_Avance_Periodo!$T1870,#REF!,0))</f>
        <v>#REF!</v>
      </c>
      <c r="W1870" s="118">
        <f t="shared" ref="W1870:W1882" si="146">IFERROR((V1870/U1870),0)</f>
        <v>0</v>
      </c>
      <c r="X1870" s="116" t="str">
        <f>VLOOKUP(W1870,Tabla_Estado_Meta_OAP_2019[#All],3,TRUE)</f>
        <v>Por Ejecutar</v>
      </c>
      <c r="Y1870" s="150" t="e">
        <f>SUBTOTAL(9,$U$206:$U1870)</f>
        <v>#REF!</v>
      </c>
      <c r="Z1870" s="159" t="e">
        <f>SUBTOTAL(9,$V$206:$V1870)</f>
        <v>#REF!</v>
      </c>
      <c r="AA1870" s="159">
        <f>IFERROR(+Revisión_Avance_Periodo!$Z1870/Revisión_Avance_Periodo!$Y1870,0)</f>
        <v>0</v>
      </c>
      <c r="AB1870" s="126"/>
      <c r="AC1870" s="127"/>
      <c r="AD1870" s="125"/>
      <c r="AE1870" s="125"/>
      <c r="AF1870" s="128"/>
      <c r="AG1870" s="129"/>
      <c r="AH1870" s="150" t="e">
        <f>SUBTOTAL(9,$U$1862:$U1870)</f>
        <v>#REF!</v>
      </c>
      <c r="AI1870" s="159" t="e">
        <f>SUBTOTAL(9,$V$1862:$V1870)</f>
        <v>#REF!</v>
      </c>
      <c r="AJ1870" s="159">
        <f>IFERROR(+Revisión_Avance_Periodo!$Z1870/Revisión_Avance_Periodo!$Y1870,0)</f>
        <v>0</v>
      </c>
      <c r="AK1870" s="126"/>
      <c r="AL1870" s="127"/>
      <c r="AM1870" s="125"/>
      <c r="AN1870" s="125"/>
      <c r="AO1870" s="128"/>
      <c r="AP1870" s="129"/>
    </row>
    <row r="1871" spans="1:42" x14ac:dyDescent="0.25">
      <c r="A1871" s="97">
        <v>158</v>
      </c>
      <c r="B1871" s="435" t="e">
        <f>CONCATENATE(Revisión_Avance_Periodo!$D1871,";",Revisión_Avance_Periodo!$F1871,";",Revisión_Avance_Periodo!$L1871)</f>
        <v>#REF!</v>
      </c>
      <c r="C1871" s="435" t="e">
        <f t="shared" si="145"/>
        <v>#REF!</v>
      </c>
      <c r="D1871" s="123" t="e">
        <f>VLOOKUP($A1871,#REF!,3,FALSE)</f>
        <v>#REF!</v>
      </c>
      <c r="E1871" s="436" t="e">
        <f>VLOOKUP($A1871,#REF!,4,FALSE)</f>
        <v>#REF!</v>
      </c>
      <c r="F1871" s="103" t="e">
        <f>VLOOKUP($A1871,#REF!,5,FALSE)</f>
        <v>#REF!</v>
      </c>
      <c r="G1871" s="98" t="e">
        <f>VLOOKUP($A1871,#REF!,8,FALSE)</f>
        <v>#REF!</v>
      </c>
      <c r="H1871" s="93" t="e">
        <f>VLOOKUP($A1871,#REF!,7,FALSE)</f>
        <v>#REF!</v>
      </c>
      <c r="I1871" s="438" t="e">
        <f>VLOOKUP($A1871,#REF!,10,FALSE)</f>
        <v>#REF!</v>
      </c>
      <c r="J1871" s="98" t="e">
        <f>VLOOKUP($A1871,#REF!,11,FALSE)</f>
        <v>#REF!</v>
      </c>
      <c r="K1871" s="114" t="e">
        <f>VLOOKUP($A1871,#REF!,12,FALSE)</f>
        <v>#REF!</v>
      </c>
      <c r="L1871" s="98" t="e">
        <f>VLOOKUP($A1871,#REF!,13,FALSE)</f>
        <v>#REF!</v>
      </c>
      <c r="M1871" s="438" t="e">
        <f>VLOOKUP($A1871,#REF!,14,FALSE)</f>
        <v>#REF!</v>
      </c>
      <c r="N1871" s="103" t="e">
        <f>VLOOKUP($A1871,#REF!,15,FALSE)</f>
        <v>#REF!</v>
      </c>
      <c r="O1871" s="103" t="e">
        <f>VLOOKUP($A1871,#REF!,18,FALSE)</f>
        <v>#REF!</v>
      </c>
      <c r="P1871" s="93" t="e">
        <f>VLOOKUP($A1871,#REF!,41,FALSE)</f>
        <v>#REF!</v>
      </c>
      <c r="Q1871" s="115" t="e">
        <f>VLOOKUP(Revisión_Avance_Periodo!$L1871,#REF!,30,FALSE)</f>
        <v>#REF!</v>
      </c>
      <c r="R1871" s="116">
        <v>2019</v>
      </c>
      <c r="S1871" s="196">
        <v>43768</v>
      </c>
      <c r="T1871" s="124" t="s">
        <v>77</v>
      </c>
      <c r="U1871" s="117" t="e">
        <f>INDEX(#REF!,MATCH(Revisión_Avance_Periodo!$L1871,#REF!,0),MATCH(Revisión_Avance_Periodo!$T1871,#REF!,0))</f>
        <v>#REF!</v>
      </c>
      <c r="V1871" s="117" t="e">
        <f>INDEX(#REF!,MATCH(Revisión_Avance_Periodo!$L1871,#REF!,0),MATCH(Revisión_Avance_Periodo!$T1871,#REF!,0))</f>
        <v>#REF!</v>
      </c>
      <c r="W1871" s="118">
        <f t="shared" si="146"/>
        <v>0</v>
      </c>
      <c r="X1871" s="124" t="str">
        <f>VLOOKUP(W1871,Tabla_Estado_Meta_OAP_2019[#All],3,TRUE)</f>
        <v>Por Ejecutar</v>
      </c>
      <c r="Y1871" s="150" t="e">
        <f>SUBTOTAL(9,$U$206:$U1871)</f>
        <v>#REF!</v>
      </c>
      <c r="Z1871" s="159" t="e">
        <f>SUBTOTAL(9,$V$206:$V1871)</f>
        <v>#REF!</v>
      </c>
      <c r="AA1871" s="159">
        <f>IFERROR(+Revisión_Avance_Periodo!$Z1871/Revisión_Avance_Periodo!$Y1871,0)</f>
        <v>0</v>
      </c>
      <c r="AB1871" s="126"/>
      <c r="AC1871" s="127"/>
      <c r="AD1871" s="125"/>
      <c r="AE1871" s="125"/>
      <c r="AF1871" s="128"/>
      <c r="AG1871" s="129"/>
      <c r="AH1871" s="150" t="e">
        <f>SUBTOTAL(9,$U$1862:$U1871)</f>
        <v>#REF!</v>
      </c>
      <c r="AI1871" s="159" t="e">
        <f>SUBTOTAL(9,$V$1862:$V1871)</f>
        <v>#REF!</v>
      </c>
      <c r="AJ1871" s="159">
        <f>IFERROR(+Revisión_Avance_Periodo!$Z1871/Revisión_Avance_Periodo!$Y1871,0)</f>
        <v>0</v>
      </c>
      <c r="AK1871" s="126"/>
      <c r="AL1871" s="127"/>
      <c r="AM1871" s="125"/>
      <c r="AN1871" s="125"/>
      <c r="AO1871" s="128"/>
      <c r="AP1871" s="129"/>
    </row>
    <row r="1872" spans="1:42" x14ac:dyDescent="0.25">
      <c r="A1872" s="92">
        <v>158</v>
      </c>
      <c r="B1872" s="435" t="e">
        <f>CONCATENATE(Revisión_Avance_Periodo!$D1872,";",Revisión_Avance_Periodo!$F1872,";",Revisión_Avance_Periodo!$L1872)</f>
        <v>#REF!</v>
      </c>
      <c r="C1872" s="435" t="e">
        <f t="shared" si="145"/>
        <v>#REF!</v>
      </c>
      <c r="D1872" s="114" t="e">
        <f>VLOOKUP($A1872,#REF!,3,FALSE)</f>
        <v>#REF!</v>
      </c>
      <c r="E1872" s="436" t="e">
        <f>VLOOKUP($A1872,#REF!,4,FALSE)</f>
        <v>#REF!</v>
      </c>
      <c r="F1872" s="102" t="e">
        <f>VLOOKUP($A1872,#REF!,5,FALSE)</f>
        <v>#REF!</v>
      </c>
      <c r="G1872" s="93" t="e">
        <f>VLOOKUP($A1872,#REF!,8,FALSE)</f>
        <v>#REF!</v>
      </c>
      <c r="H1872" s="93" t="e">
        <f>VLOOKUP($A1872,#REF!,7,FALSE)</f>
        <v>#REF!</v>
      </c>
      <c r="I1872" s="438" t="e">
        <f>VLOOKUP($A1872,#REF!,10,FALSE)</f>
        <v>#REF!</v>
      </c>
      <c r="J1872" s="93" t="e">
        <f>VLOOKUP($A1872,#REF!,11,FALSE)</f>
        <v>#REF!</v>
      </c>
      <c r="K1872" s="114" t="e">
        <f>VLOOKUP($A1872,#REF!,12,FALSE)</f>
        <v>#REF!</v>
      </c>
      <c r="L1872" s="93" t="e">
        <f>VLOOKUP($A1872,#REF!,13,FALSE)</f>
        <v>#REF!</v>
      </c>
      <c r="M1872" s="438" t="e">
        <f>VLOOKUP($A1872,#REF!,14,FALSE)</f>
        <v>#REF!</v>
      </c>
      <c r="N1872" s="102" t="e">
        <f>VLOOKUP($A1872,#REF!,15,FALSE)</f>
        <v>#REF!</v>
      </c>
      <c r="O1872" s="102" t="e">
        <f>VLOOKUP($A1872,#REF!,18,FALSE)</f>
        <v>#REF!</v>
      </c>
      <c r="P1872" s="93" t="e">
        <f>VLOOKUP($A1872,#REF!,41,FALSE)</f>
        <v>#REF!</v>
      </c>
      <c r="Q1872" s="115" t="e">
        <f>VLOOKUP(Revisión_Avance_Periodo!$L1872,#REF!,30,FALSE)</f>
        <v>#REF!</v>
      </c>
      <c r="R1872" s="116">
        <v>2019</v>
      </c>
      <c r="S1872" s="196">
        <v>43799</v>
      </c>
      <c r="T1872" s="116" t="s">
        <v>78</v>
      </c>
      <c r="U1872" s="117" t="e">
        <f>INDEX(#REF!,MATCH(Revisión_Avance_Periodo!$L1872,#REF!,0),MATCH(Revisión_Avance_Periodo!$T1872,#REF!,0))</f>
        <v>#REF!</v>
      </c>
      <c r="V1872" s="117" t="e">
        <f>INDEX(#REF!,MATCH(Revisión_Avance_Periodo!$L1872,#REF!,0),MATCH(Revisión_Avance_Periodo!$T1872,#REF!,0))</f>
        <v>#REF!</v>
      </c>
      <c r="W1872" s="118">
        <f t="shared" si="146"/>
        <v>0</v>
      </c>
      <c r="X1872" s="116" t="str">
        <f>VLOOKUP(W1872,Tabla_Estado_Meta_OAP_2019[#All],3,TRUE)</f>
        <v>Por Ejecutar</v>
      </c>
      <c r="Y1872" s="150" t="e">
        <f>SUBTOTAL(9,$U$206:$U1872)</f>
        <v>#REF!</v>
      </c>
      <c r="Z1872" s="159" t="e">
        <f>SUBTOTAL(9,$V$206:$V1872)</f>
        <v>#REF!</v>
      </c>
      <c r="AA1872" s="159">
        <f>IFERROR(+Revisión_Avance_Periodo!$Z1872/Revisión_Avance_Periodo!$Y1872,0)</f>
        <v>0</v>
      </c>
      <c r="AB1872" s="126"/>
      <c r="AC1872" s="127"/>
      <c r="AD1872" s="125"/>
      <c r="AE1872" s="125"/>
      <c r="AF1872" s="128"/>
      <c r="AG1872" s="129"/>
      <c r="AH1872" s="150" t="e">
        <f>SUBTOTAL(9,$U$1862:$U1872)</f>
        <v>#REF!</v>
      </c>
      <c r="AI1872" s="159" t="e">
        <f>SUBTOTAL(9,$V$1862:$V1872)</f>
        <v>#REF!</v>
      </c>
      <c r="AJ1872" s="159">
        <f>IFERROR(+Revisión_Avance_Periodo!$Z1872/Revisión_Avance_Periodo!$Y1872,0)</f>
        <v>0</v>
      </c>
      <c r="AK1872" s="126"/>
      <c r="AL1872" s="127"/>
      <c r="AM1872" s="125"/>
      <c r="AN1872" s="125"/>
      <c r="AO1872" s="128"/>
      <c r="AP1872" s="129"/>
    </row>
    <row r="1873" spans="1:42" ht="15.75" thickBot="1" x14ac:dyDescent="0.3">
      <c r="A1873" s="97">
        <v>158</v>
      </c>
      <c r="B1873" s="435" t="e">
        <f>CONCATENATE(Revisión_Avance_Periodo!$D1873,";",Revisión_Avance_Periodo!$F1873,";",Revisión_Avance_Periodo!$L1873)</f>
        <v>#REF!</v>
      </c>
      <c r="C1873" s="435" t="e">
        <f t="shared" si="145"/>
        <v>#REF!</v>
      </c>
      <c r="D1873" s="123" t="e">
        <f>VLOOKUP($A1873,#REF!,3,FALSE)</f>
        <v>#REF!</v>
      </c>
      <c r="E1873" s="436" t="e">
        <f>VLOOKUP($A1873,#REF!,4,FALSE)</f>
        <v>#REF!</v>
      </c>
      <c r="F1873" s="103" t="e">
        <f>VLOOKUP($A1873,#REF!,5,FALSE)</f>
        <v>#REF!</v>
      </c>
      <c r="G1873" s="98" t="e">
        <f>VLOOKUP($A1873,#REF!,8,FALSE)</f>
        <v>#REF!</v>
      </c>
      <c r="H1873" s="93" t="e">
        <f>VLOOKUP($A1873,#REF!,7,FALSE)</f>
        <v>#REF!</v>
      </c>
      <c r="I1873" s="438" t="e">
        <f>VLOOKUP($A1873,#REF!,10,FALSE)</f>
        <v>#REF!</v>
      </c>
      <c r="J1873" s="98" t="e">
        <f>VLOOKUP($A1873,#REF!,11,FALSE)</f>
        <v>#REF!</v>
      </c>
      <c r="K1873" s="114" t="e">
        <f>VLOOKUP($A1873,#REF!,12,FALSE)</f>
        <v>#REF!</v>
      </c>
      <c r="L1873" s="98" t="e">
        <f>VLOOKUP($A1873,#REF!,13,FALSE)</f>
        <v>#REF!</v>
      </c>
      <c r="M1873" s="438" t="e">
        <f>VLOOKUP($A1873,#REF!,14,FALSE)</f>
        <v>#REF!</v>
      </c>
      <c r="N1873" s="103" t="e">
        <f>VLOOKUP($A1873,#REF!,15,FALSE)</f>
        <v>#REF!</v>
      </c>
      <c r="O1873" s="103" t="e">
        <f>VLOOKUP($A1873,#REF!,18,FALSE)</f>
        <v>#REF!</v>
      </c>
      <c r="P1873" s="93" t="e">
        <f>VLOOKUP($A1873,#REF!,41,FALSE)</f>
        <v>#REF!</v>
      </c>
      <c r="Q1873" s="115" t="e">
        <f>VLOOKUP(Revisión_Avance_Periodo!$L1873,#REF!,30,FALSE)</f>
        <v>#REF!</v>
      </c>
      <c r="R1873" s="116">
        <v>2019</v>
      </c>
      <c r="S1873" s="196">
        <v>43829</v>
      </c>
      <c r="T1873" s="124" t="s">
        <v>79</v>
      </c>
      <c r="U1873" s="117" t="e">
        <f>INDEX(#REF!,MATCH(Revisión_Avance_Periodo!$L1873,#REF!,0),MATCH(Revisión_Avance_Periodo!$T1873,#REF!,0))</f>
        <v>#REF!</v>
      </c>
      <c r="V1873" s="117" t="e">
        <f>INDEX(#REF!,MATCH(Revisión_Avance_Periodo!$L1873,#REF!,0),MATCH(Revisión_Avance_Periodo!$T1873,#REF!,0))</f>
        <v>#REF!</v>
      </c>
      <c r="W1873" s="118">
        <f t="shared" si="146"/>
        <v>0</v>
      </c>
      <c r="X1873" s="124" t="str">
        <f>VLOOKUP(W1873,Tabla_Estado_Meta_OAP_2019[#All],3,TRUE)</f>
        <v>Por Ejecutar</v>
      </c>
      <c r="Y1873" s="150" t="e">
        <f>SUBTOTAL(9,$U$206:$U1873)</f>
        <v>#REF!</v>
      </c>
      <c r="Z1873" s="159" t="e">
        <f>SUBTOTAL(9,$V$206:$V1873)</f>
        <v>#REF!</v>
      </c>
      <c r="AA1873" s="159">
        <f>IFERROR(+Revisión_Avance_Periodo!$Z1873/Revisión_Avance_Periodo!$Y1873,0)</f>
        <v>0</v>
      </c>
      <c r="AB1873" s="126"/>
      <c r="AC1873" s="127"/>
      <c r="AD1873" s="125"/>
      <c r="AE1873" s="125"/>
      <c r="AF1873" s="128"/>
      <c r="AG1873" s="129"/>
      <c r="AH1873" s="150" t="e">
        <f>SUBTOTAL(9,$U$1862:$U1873)</f>
        <v>#REF!</v>
      </c>
      <c r="AI1873" s="159" t="e">
        <f>SUBTOTAL(9,$V$1862:$V1873)</f>
        <v>#REF!</v>
      </c>
      <c r="AJ1873" s="159">
        <f>IFERROR(+Revisión_Avance_Periodo!$Z1873/Revisión_Avance_Periodo!$Y1873,0)</f>
        <v>0</v>
      </c>
      <c r="AK1873" s="126"/>
      <c r="AL1873" s="127"/>
      <c r="AM1873" s="125"/>
      <c r="AN1873" s="125"/>
      <c r="AO1873" s="128"/>
      <c r="AP1873" s="129"/>
    </row>
    <row r="1874" spans="1:42" x14ac:dyDescent="0.25">
      <c r="A1874" s="92">
        <v>159</v>
      </c>
      <c r="B1874" s="435" t="e">
        <f>CONCATENATE(Revisión_Avance_Periodo!$D1874,";",Revisión_Avance_Periodo!$F1874,";",Revisión_Avance_Periodo!$L1874)</f>
        <v>#REF!</v>
      </c>
      <c r="C1874" s="435" t="e">
        <f t="shared" si="145"/>
        <v>#REF!</v>
      </c>
      <c r="D1874" s="144" t="e">
        <f>VLOOKUP($A1874,#REF!,3,FALSE)</f>
        <v>#REF!</v>
      </c>
      <c r="E1874" s="437" t="e">
        <f>VLOOKUP($A1874,#REF!,4,FALSE)</f>
        <v>#REF!</v>
      </c>
      <c r="F1874" s="102" t="e">
        <f>VLOOKUP($A1874,#REF!,5,FALSE)</f>
        <v>#REF!</v>
      </c>
      <c r="G1874" s="93" t="e">
        <f>VLOOKUP($A1874,#REF!,8,FALSE)</f>
        <v>#REF!</v>
      </c>
      <c r="H1874" s="93" t="e">
        <f>VLOOKUP($A1874,#REF!,7,FALSE)</f>
        <v>#REF!</v>
      </c>
      <c r="I1874" s="438" t="e">
        <f>VLOOKUP($A1874,#REF!,10,FALSE)</f>
        <v>#REF!</v>
      </c>
      <c r="J1874" s="93" t="e">
        <f>VLOOKUP($A1874,#REF!,11,FALSE)</f>
        <v>#REF!</v>
      </c>
      <c r="K1874" s="114" t="e">
        <f>VLOOKUP($A1874,#REF!,12,FALSE)</f>
        <v>#REF!</v>
      </c>
      <c r="L1874" s="93" t="e">
        <f>VLOOKUP($A1874,#REF!,13,FALSE)</f>
        <v>#REF!</v>
      </c>
      <c r="M1874" s="438" t="e">
        <f>VLOOKUP($A1874,#REF!,14,FALSE)</f>
        <v>#REF!</v>
      </c>
      <c r="N1874" s="102" t="e">
        <f>VLOOKUP($A1874,#REF!,15,FALSE)</f>
        <v>#REF!</v>
      </c>
      <c r="O1874" s="102" t="e">
        <f>VLOOKUP($A1874,#REF!,18,FALSE)</f>
        <v>#REF!</v>
      </c>
      <c r="P1874" s="93" t="e">
        <f>VLOOKUP($A1874,#REF!,41,FALSE)</f>
        <v>#REF!</v>
      </c>
      <c r="Q1874" s="115" t="e">
        <f>VLOOKUP(Revisión_Avance_Periodo!$L1874,#REF!,30,FALSE)</f>
        <v>#REF!</v>
      </c>
      <c r="R1874" s="116">
        <v>2019</v>
      </c>
      <c r="S1874" s="196">
        <v>43495</v>
      </c>
      <c r="T1874" s="116" t="s">
        <v>68</v>
      </c>
      <c r="U1874" s="117" t="e">
        <f>INDEX(#REF!,MATCH(Revisión_Avance_Periodo!$L1874,#REF!,0),MATCH(Revisión_Avance_Periodo!$T1874,#REF!,0))</f>
        <v>#REF!</v>
      </c>
      <c r="V1874" s="117" t="e">
        <f>INDEX(#REF!,MATCH(Revisión_Avance_Periodo!$L1874,#REF!,0),MATCH(Revisión_Avance_Periodo!$T1874,#REF!,0))</f>
        <v>#REF!</v>
      </c>
      <c r="W1874" s="118">
        <f t="shared" si="146"/>
        <v>0</v>
      </c>
      <c r="X1874" s="116" t="str">
        <f>VLOOKUP(W1874,Tabla_Estado_Meta_OAP_2019[#All],3,TRUE)</f>
        <v>Por Ejecutar</v>
      </c>
      <c r="Y1874" s="148" t="e">
        <f>SUBTOTAL(9,$U$206:$U1874)</f>
        <v>#REF!</v>
      </c>
      <c r="Z1874" s="162" t="e">
        <f>SUBTOTAL(9,$V$206:$V1874)</f>
        <v>#REF!</v>
      </c>
      <c r="AA1874" s="162">
        <f>IFERROR(+Revisión_Avance_Periodo!$Z1874/Revisión_Avance_Periodo!$Y1874,0)</f>
        <v>0</v>
      </c>
      <c r="AB1874" s="120" t="e">
        <f>SUBTOTAL(9,U1874:U1885)</f>
        <v>#REF!</v>
      </c>
      <c r="AC1874" s="119" t="e">
        <f>SUBTOTAL(9,V1874:V1885)</f>
        <v>#REF!</v>
      </c>
      <c r="AD1874" s="119" t="e">
        <f>+AC1874/AB1874</f>
        <v>#REF!</v>
      </c>
      <c r="AE1874" s="119" t="e">
        <f>100%-Revisión_Avance_Periodo!$AD1874</f>
        <v>#REF!</v>
      </c>
      <c r="AF1874" s="121" t="e">
        <f>VLOOKUP(AD1874,Tabla_Estado_Meta_OAP_2019[],3,TRUE)</f>
        <v>#REF!</v>
      </c>
      <c r="AG1874" s="122" t="e">
        <f>Revisión_Avance_Periodo!$AD1874*Revisión_Avance_Periodo!$Q1874</f>
        <v>#REF!</v>
      </c>
      <c r="AH1874" s="148" t="e">
        <f>SUBTOTAL(9,$U$1874:$U1874)</f>
        <v>#REF!</v>
      </c>
      <c r="AI1874" s="162" t="e">
        <f>SUBTOTAL(9,$V$1874:$V1874)</f>
        <v>#REF!</v>
      </c>
      <c r="AJ1874" s="162">
        <f>IFERROR(+Revisión_Avance_Periodo!$Z1874/Revisión_Avance_Periodo!$Y1874,0)</f>
        <v>0</v>
      </c>
      <c r="AK1874" s="120" t="e">
        <f>SUBTOTAL(9,AD1874:AD1885)</f>
        <v>#REF!</v>
      </c>
      <c r="AL1874" s="119" t="e">
        <f>SUBTOTAL(9,AE1874:AE1885)</f>
        <v>#REF!</v>
      </c>
      <c r="AM1874" s="119" t="e">
        <f>+AL1874/AK1874</f>
        <v>#REF!</v>
      </c>
      <c r="AN1874" s="119" t="e">
        <f>100%-Revisión_Avance_Periodo!$AD1874</f>
        <v>#REF!</v>
      </c>
      <c r="AO1874" s="121" t="e">
        <f>VLOOKUP(AM1874,Tabla_Estado_Meta_OAP_2019[],3,TRUE)</f>
        <v>#REF!</v>
      </c>
      <c r="AP1874" s="122" t="e">
        <f>Revisión_Avance_Periodo!$AD1874*Revisión_Avance_Periodo!$Q1874</f>
        <v>#REF!</v>
      </c>
    </row>
    <row r="1875" spans="1:42" x14ac:dyDescent="0.25">
      <c r="A1875" s="97">
        <v>159</v>
      </c>
      <c r="B1875" s="435" t="e">
        <f>CONCATENATE(Revisión_Avance_Periodo!$D1875,";",Revisión_Avance_Periodo!$F1875,";",Revisión_Avance_Periodo!$L1875)</f>
        <v>#REF!</v>
      </c>
      <c r="C1875" s="435" t="e">
        <f t="shared" si="145"/>
        <v>#REF!</v>
      </c>
      <c r="D1875" s="145" t="e">
        <f>VLOOKUP($A1875,#REF!,3,FALSE)</f>
        <v>#REF!</v>
      </c>
      <c r="E1875" s="437" t="e">
        <f>VLOOKUP($A1875,#REF!,4,FALSE)</f>
        <v>#REF!</v>
      </c>
      <c r="F1875" s="103" t="e">
        <f>VLOOKUP($A1875,#REF!,5,FALSE)</f>
        <v>#REF!</v>
      </c>
      <c r="G1875" s="98" t="e">
        <f>VLOOKUP($A1875,#REF!,8,FALSE)</f>
        <v>#REF!</v>
      </c>
      <c r="H1875" s="93" t="e">
        <f>VLOOKUP($A1875,#REF!,7,FALSE)</f>
        <v>#REF!</v>
      </c>
      <c r="I1875" s="438" t="e">
        <f>VLOOKUP($A1875,#REF!,10,FALSE)</f>
        <v>#REF!</v>
      </c>
      <c r="J1875" s="98" t="e">
        <f>VLOOKUP($A1875,#REF!,11,FALSE)</f>
        <v>#REF!</v>
      </c>
      <c r="K1875" s="114" t="e">
        <f>VLOOKUP($A1875,#REF!,12,FALSE)</f>
        <v>#REF!</v>
      </c>
      <c r="L1875" s="98" t="e">
        <f>VLOOKUP($A1875,#REF!,13,FALSE)</f>
        <v>#REF!</v>
      </c>
      <c r="M1875" s="438" t="e">
        <f>VLOOKUP($A1875,#REF!,14,FALSE)</f>
        <v>#REF!</v>
      </c>
      <c r="N1875" s="103" t="e">
        <f>VLOOKUP($A1875,#REF!,15,FALSE)</f>
        <v>#REF!</v>
      </c>
      <c r="O1875" s="103" t="e">
        <f>VLOOKUP($A1875,#REF!,18,FALSE)</f>
        <v>#REF!</v>
      </c>
      <c r="P1875" s="93" t="e">
        <f>VLOOKUP($A1875,#REF!,41,FALSE)</f>
        <v>#REF!</v>
      </c>
      <c r="Q1875" s="115" t="e">
        <f>VLOOKUP(Revisión_Avance_Periodo!$L1875,#REF!,30,FALSE)</f>
        <v>#REF!</v>
      </c>
      <c r="R1875" s="116">
        <v>2019</v>
      </c>
      <c r="S1875" s="196">
        <v>43524</v>
      </c>
      <c r="T1875" s="124" t="s">
        <v>69</v>
      </c>
      <c r="U1875" s="117" t="e">
        <f>INDEX(#REF!,MATCH(Revisión_Avance_Periodo!$L1875,#REF!,0),MATCH(Revisión_Avance_Periodo!$T1875,#REF!,0))</f>
        <v>#REF!</v>
      </c>
      <c r="V1875" s="117" t="e">
        <f>INDEX(#REF!,MATCH(Revisión_Avance_Periodo!$L1875,#REF!,0),MATCH(Revisión_Avance_Periodo!$T1875,#REF!,0))</f>
        <v>#REF!</v>
      </c>
      <c r="W1875" s="118">
        <f t="shared" si="146"/>
        <v>0</v>
      </c>
      <c r="X1875" s="124" t="str">
        <f>VLOOKUP(W1875,Tabla_Estado_Meta_OAP_2019[#All],3,TRUE)</f>
        <v>Por Ejecutar</v>
      </c>
      <c r="Y1875" s="150" t="e">
        <f>SUBTOTAL(9,$U$206:$U1875)</f>
        <v>#REF!</v>
      </c>
      <c r="Z1875" s="159" t="e">
        <f>SUBTOTAL(9,$V$206:$V1875)</f>
        <v>#REF!</v>
      </c>
      <c r="AA1875" s="159">
        <f>IFERROR(+Revisión_Avance_Periodo!$Z1875/Revisión_Avance_Periodo!$Y1875,0)</f>
        <v>0</v>
      </c>
      <c r="AB1875" s="126"/>
      <c r="AC1875" s="127"/>
      <c r="AD1875" s="125"/>
      <c r="AE1875" s="125"/>
      <c r="AF1875" s="128"/>
      <c r="AG1875" s="129"/>
      <c r="AH1875" s="150" t="e">
        <f>SUBTOTAL(9,$U$1874:$U1875)</f>
        <v>#REF!</v>
      </c>
      <c r="AI1875" s="159" t="e">
        <f>SUBTOTAL(9,$V$1874:$V1875)</f>
        <v>#REF!</v>
      </c>
      <c r="AJ1875" s="159">
        <f>IFERROR(+Revisión_Avance_Periodo!$Z1875/Revisión_Avance_Periodo!$Y1875,0)</f>
        <v>0</v>
      </c>
      <c r="AK1875" s="126"/>
      <c r="AL1875" s="127"/>
      <c r="AM1875" s="125"/>
      <c r="AN1875" s="125"/>
      <c r="AO1875" s="128"/>
      <c r="AP1875" s="129"/>
    </row>
    <row r="1876" spans="1:42" x14ac:dyDescent="0.25">
      <c r="A1876" s="92">
        <v>159</v>
      </c>
      <c r="B1876" s="435" t="e">
        <f>CONCATENATE(Revisión_Avance_Periodo!$D1876,";",Revisión_Avance_Periodo!$F1876,";",Revisión_Avance_Periodo!$L1876)</f>
        <v>#REF!</v>
      </c>
      <c r="C1876" s="435" t="e">
        <f t="shared" si="145"/>
        <v>#REF!</v>
      </c>
      <c r="D1876" s="144" t="e">
        <f>VLOOKUP($A1876,#REF!,3,FALSE)</f>
        <v>#REF!</v>
      </c>
      <c r="E1876" s="437" t="e">
        <f>VLOOKUP($A1876,#REF!,4,FALSE)</f>
        <v>#REF!</v>
      </c>
      <c r="F1876" s="102" t="e">
        <f>VLOOKUP($A1876,#REF!,5,FALSE)</f>
        <v>#REF!</v>
      </c>
      <c r="G1876" s="93" t="e">
        <f>VLOOKUP($A1876,#REF!,8,FALSE)</f>
        <v>#REF!</v>
      </c>
      <c r="H1876" s="93" t="e">
        <f>VLOOKUP($A1876,#REF!,7,FALSE)</f>
        <v>#REF!</v>
      </c>
      <c r="I1876" s="438" t="e">
        <f>VLOOKUP($A1876,#REF!,10,FALSE)</f>
        <v>#REF!</v>
      </c>
      <c r="J1876" s="93" t="e">
        <f>VLOOKUP($A1876,#REF!,11,FALSE)</f>
        <v>#REF!</v>
      </c>
      <c r="K1876" s="114" t="e">
        <f>VLOOKUP($A1876,#REF!,12,FALSE)</f>
        <v>#REF!</v>
      </c>
      <c r="L1876" s="93" t="e">
        <f>VLOOKUP($A1876,#REF!,13,FALSE)</f>
        <v>#REF!</v>
      </c>
      <c r="M1876" s="438" t="e">
        <f>VLOOKUP($A1876,#REF!,14,FALSE)</f>
        <v>#REF!</v>
      </c>
      <c r="N1876" s="102" t="e">
        <f>VLOOKUP($A1876,#REF!,15,FALSE)</f>
        <v>#REF!</v>
      </c>
      <c r="O1876" s="102" t="e">
        <f>VLOOKUP($A1876,#REF!,18,FALSE)</f>
        <v>#REF!</v>
      </c>
      <c r="P1876" s="93" t="e">
        <f>VLOOKUP($A1876,#REF!,41,FALSE)</f>
        <v>#REF!</v>
      </c>
      <c r="Q1876" s="115" t="e">
        <f>VLOOKUP(Revisión_Avance_Periodo!$L1876,#REF!,30,FALSE)</f>
        <v>#REF!</v>
      </c>
      <c r="R1876" s="116">
        <v>2019</v>
      </c>
      <c r="S1876" s="196">
        <v>43554</v>
      </c>
      <c r="T1876" s="116" t="s">
        <v>70</v>
      </c>
      <c r="U1876" s="117" t="e">
        <f>INDEX(#REF!,MATCH(Revisión_Avance_Periodo!$L1876,#REF!,0),MATCH(Revisión_Avance_Periodo!$T1876,#REF!,0))</f>
        <v>#REF!</v>
      </c>
      <c r="V1876" s="117" t="e">
        <f>INDEX(#REF!,MATCH(Revisión_Avance_Periodo!$L1876,#REF!,0),MATCH(Revisión_Avance_Periodo!$T1876,#REF!,0))</f>
        <v>#REF!</v>
      </c>
      <c r="W1876" s="118">
        <f t="shared" si="146"/>
        <v>0</v>
      </c>
      <c r="X1876" s="116" t="str">
        <f>VLOOKUP(W1876,Tabla_Estado_Meta_OAP_2019[#All],3,TRUE)</f>
        <v>Por Ejecutar</v>
      </c>
      <c r="Y1876" s="150" t="e">
        <f>SUBTOTAL(9,$U$206:$U1876)</f>
        <v>#REF!</v>
      </c>
      <c r="Z1876" s="159" t="e">
        <f>SUBTOTAL(9,$V$206:$V1876)</f>
        <v>#REF!</v>
      </c>
      <c r="AA1876" s="159">
        <f>IFERROR(+Revisión_Avance_Periodo!$Z1876/Revisión_Avance_Periodo!$Y1876,0)</f>
        <v>0</v>
      </c>
      <c r="AB1876" s="126"/>
      <c r="AC1876" s="127"/>
      <c r="AD1876" s="125"/>
      <c r="AE1876" s="125"/>
      <c r="AF1876" s="128"/>
      <c r="AG1876" s="129"/>
      <c r="AH1876" s="150" t="e">
        <f>SUBTOTAL(9,$U$1874:$U1876)</f>
        <v>#REF!</v>
      </c>
      <c r="AI1876" s="159" t="e">
        <f>SUBTOTAL(9,$V$1874:$V1876)</f>
        <v>#REF!</v>
      </c>
      <c r="AJ1876" s="159">
        <f>IFERROR(+Revisión_Avance_Periodo!$Z1876/Revisión_Avance_Periodo!$Y1876,0)</f>
        <v>0</v>
      </c>
      <c r="AK1876" s="126"/>
      <c r="AL1876" s="127"/>
      <c r="AM1876" s="125"/>
      <c r="AN1876" s="125"/>
      <c r="AO1876" s="128"/>
      <c r="AP1876" s="129"/>
    </row>
    <row r="1877" spans="1:42" x14ac:dyDescent="0.25">
      <c r="A1877" s="97">
        <v>159</v>
      </c>
      <c r="B1877" s="435" t="e">
        <f>CONCATENATE(Revisión_Avance_Periodo!$D1877,";",Revisión_Avance_Periodo!$F1877,";",Revisión_Avance_Periodo!$L1877)</f>
        <v>#REF!</v>
      </c>
      <c r="C1877" s="435" t="e">
        <f t="shared" si="145"/>
        <v>#REF!</v>
      </c>
      <c r="D1877" s="145" t="e">
        <f>VLOOKUP($A1877,#REF!,3,FALSE)</f>
        <v>#REF!</v>
      </c>
      <c r="E1877" s="437" t="e">
        <f>VLOOKUP($A1877,#REF!,4,FALSE)</f>
        <v>#REF!</v>
      </c>
      <c r="F1877" s="103" t="e">
        <f>VLOOKUP($A1877,#REF!,5,FALSE)</f>
        <v>#REF!</v>
      </c>
      <c r="G1877" s="98" t="e">
        <f>VLOOKUP($A1877,#REF!,8,FALSE)</f>
        <v>#REF!</v>
      </c>
      <c r="H1877" s="93" t="e">
        <f>VLOOKUP($A1877,#REF!,7,FALSE)</f>
        <v>#REF!</v>
      </c>
      <c r="I1877" s="438" t="e">
        <f>VLOOKUP($A1877,#REF!,10,FALSE)</f>
        <v>#REF!</v>
      </c>
      <c r="J1877" s="98" t="e">
        <f>VLOOKUP($A1877,#REF!,11,FALSE)</f>
        <v>#REF!</v>
      </c>
      <c r="K1877" s="114" t="e">
        <f>VLOOKUP($A1877,#REF!,12,FALSE)</f>
        <v>#REF!</v>
      </c>
      <c r="L1877" s="98" t="e">
        <f>VLOOKUP($A1877,#REF!,13,FALSE)</f>
        <v>#REF!</v>
      </c>
      <c r="M1877" s="438" t="e">
        <f>VLOOKUP($A1877,#REF!,14,FALSE)</f>
        <v>#REF!</v>
      </c>
      <c r="N1877" s="103" t="e">
        <f>VLOOKUP($A1877,#REF!,15,FALSE)</f>
        <v>#REF!</v>
      </c>
      <c r="O1877" s="103" t="e">
        <f>VLOOKUP($A1877,#REF!,18,FALSE)</f>
        <v>#REF!</v>
      </c>
      <c r="P1877" s="93" t="e">
        <f>VLOOKUP($A1877,#REF!,41,FALSE)</f>
        <v>#REF!</v>
      </c>
      <c r="Q1877" s="115" t="e">
        <f>VLOOKUP(Revisión_Avance_Periodo!$L1877,#REF!,30,FALSE)</f>
        <v>#REF!</v>
      </c>
      <c r="R1877" s="116">
        <v>2019</v>
      </c>
      <c r="S1877" s="196">
        <v>43585</v>
      </c>
      <c r="T1877" s="124" t="s">
        <v>71</v>
      </c>
      <c r="U1877" s="117" t="e">
        <f>INDEX(#REF!,MATCH(Revisión_Avance_Periodo!$L1877,#REF!,0),MATCH(Revisión_Avance_Periodo!$T1877,#REF!,0))</f>
        <v>#REF!</v>
      </c>
      <c r="V1877" s="117" t="e">
        <f>INDEX(#REF!,MATCH(Revisión_Avance_Periodo!$L1877,#REF!,0),MATCH(Revisión_Avance_Periodo!$T1877,#REF!,0))</f>
        <v>#REF!</v>
      </c>
      <c r="W1877" s="118">
        <f t="shared" si="146"/>
        <v>0</v>
      </c>
      <c r="X1877" s="124" t="str">
        <f>VLOOKUP(W1877,Tabla_Estado_Meta_OAP_2019[#All],3,TRUE)</f>
        <v>Por Ejecutar</v>
      </c>
      <c r="Y1877" s="150" t="e">
        <f>SUBTOTAL(9,$U$206:$U1877)</f>
        <v>#REF!</v>
      </c>
      <c r="Z1877" s="159" t="e">
        <f>SUBTOTAL(9,$V$206:$V1877)</f>
        <v>#REF!</v>
      </c>
      <c r="AA1877" s="159">
        <f>IFERROR(+Revisión_Avance_Periodo!$Z1877/Revisión_Avance_Periodo!$Y1877,0)</f>
        <v>0</v>
      </c>
      <c r="AB1877" s="126"/>
      <c r="AC1877" s="127"/>
      <c r="AD1877" s="125"/>
      <c r="AE1877" s="125"/>
      <c r="AF1877" s="128"/>
      <c r="AG1877" s="129"/>
      <c r="AH1877" s="150" t="e">
        <f>SUBTOTAL(9,$U$1874:$U1877)</f>
        <v>#REF!</v>
      </c>
      <c r="AI1877" s="159" t="e">
        <f>SUBTOTAL(9,$V$1874:$V1877)</f>
        <v>#REF!</v>
      </c>
      <c r="AJ1877" s="159">
        <f>IFERROR(+Revisión_Avance_Periodo!$Z1877/Revisión_Avance_Periodo!$Y1877,0)</f>
        <v>0</v>
      </c>
      <c r="AK1877" s="126"/>
      <c r="AL1877" s="127"/>
      <c r="AM1877" s="125"/>
      <c r="AN1877" s="125"/>
      <c r="AO1877" s="128"/>
      <c r="AP1877" s="129"/>
    </row>
    <row r="1878" spans="1:42" x14ac:dyDescent="0.25">
      <c r="A1878" s="92">
        <v>159</v>
      </c>
      <c r="B1878" s="435" t="e">
        <f>CONCATENATE(Revisión_Avance_Periodo!$D1878,";",Revisión_Avance_Periodo!$F1878,";",Revisión_Avance_Periodo!$L1878)</f>
        <v>#REF!</v>
      </c>
      <c r="C1878" s="435" t="e">
        <f t="shared" si="145"/>
        <v>#REF!</v>
      </c>
      <c r="D1878" s="144" t="e">
        <f>VLOOKUP($A1878,#REF!,3,FALSE)</f>
        <v>#REF!</v>
      </c>
      <c r="E1878" s="437" t="e">
        <f>VLOOKUP($A1878,#REF!,4,FALSE)</f>
        <v>#REF!</v>
      </c>
      <c r="F1878" s="102" t="e">
        <f>VLOOKUP($A1878,#REF!,5,FALSE)</f>
        <v>#REF!</v>
      </c>
      <c r="G1878" s="93" t="e">
        <f>VLOOKUP($A1878,#REF!,8,FALSE)</f>
        <v>#REF!</v>
      </c>
      <c r="H1878" s="93" t="e">
        <f>VLOOKUP($A1878,#REF!,7,FALSE)</f>
        <v>#REF!</v>
      </c>
      <c r="I1878" s="438" t="e">
        <f>VLOOKUP($A1878,#REF!,10,FALSE)</f>
        <v>#REF!</v>
      </c>
      <c r="J1878" s="93" t="e">
        <f>VLOOKUP($A1878,#REF!,11,FALSE)</f>
        <v>#REF!</v>
      </c>
      <c r="K1878" s="114" t="e">
        <f>VLOOKUP($A1878,#REF!,12,FALSE)</f>
        <v>#REF!</v>
      </c>
      <c r="L1878" s="93" t="e">
        <f>VLOOKUP($A1878,#REF!,13,FALSE)</f>
        <v>#REF!</v>
      </c>
      <c r="M1878" s="438" t="e">
        <f>VLOOKUP($A1878,#REF!,14,FALSE)</f>
        <v>#REF!</v>
      </c>
      <c r="N1878" s="102" t="e">
        <f>VLOOKUP($A1878,#REF!,15,FALSE)</f>
        <v>#REF!</v>
      </c>
      <c r="O1878" s="102" t="e">
        <f>VLOOKUP($A1878,#REF!,18,FALSE)</f>
        <v>#REF!</v>
      </c>
      <c r="P1878" s="93" t="e">
        <f>VLOOKUP($A1878,#REF!,41,FALSE)</f>
        <v>#REF!</v>
      </c>
      <c r="Q1878" s="115" t="e">
        <f>VLOOKUP(Revisión_Avance_Periodo!$L1878,#REF!,30,FALSE)</f>
        <v>#REF!</v>
      </c>
      <c r="R1878" s="116">
        <v>2019</v>
      </c>
      <c r="S1878" s="196">
        <v>43615</v>
      </c>
      <c r="T1878" s="116" t="s">
        <v>72</v>
      </c>
      <c r="U1878" s="117" t="e">
        <f>INDEX(#REF!,MATCH(Revisión_Avance_Periodo!$L1878,#REF!,0),MATCH(Revisión_Avance_Periodo!$T1878,#REF!,0))</f>
        <v>#REF!</v>
      </c>
      <c r="V1878" s="117" t="e">
        <f>INDEX(#REF!,MATCH(Revisión_Avance_Periodo!$L1878,#REF!,0),MATCH(Revisión_Avance_Periodo!$T1878,#REF!,0))</f>
        <v>#REF!</v>
      </c>
      <c r="W1878" s="118">
        <f t="shared" si="146"/>
        <v>0</v>
      </c>
      <c r="X1878" s="116" t="str">
        <f>VLOOKUP(W1878,Tabla_Estado_Meta_OAP_2019[#All],3,TRUE)</f>
        <v>Por Ejecutar</v>
      </c>
      <c r="Y1878" s="150" t="e">
        <f>SUBTOTAL(9,$U$206:$U1878)</f>
        <v>#REF!</v>
      </c>
      <c r="Z1878" s="159" t="e">
        <f>SUBTOTAL(9,$V$206:$V1878)</f>
        <v>#REF!</v>
      </c>
      <c r="AA1878" s="159">
        <f>IFERROR(+Revisión_Avance_Periodo!$Z1878/Revisión_Avance_Periodo!$Y1878,0)</f>
        <v>0</v>
      </c>
      <c r="AB1878" s="126"/>
      <c r="AC1878" s="127"/>
      <c r="AD1878" s="125"/>
      <c r="AE1878" s="125"/>
      <c r="AF1878" s="128"/>
      <c r="AG1878" s="129"/>
      <c r="AH1878" s="150" t="e">
        <f>SUBTOTAL(9,$U$1874:$U1878)</f>
        <v>#REF!</v>
      </c>
      <c r="AI1878" s="159" t="e">
        <f>SUBTOTAL(9,$V$1874:$V1878)</f>
        <v>#REF!</v>
      </c>
      <c r="AJ1878" s="159">
        <f>IFERROR(+Revisión_Avance_Periodo!$Z1878/Revisión_Avance_Periodo!$Y1878,0)</f>
        <v>0</v>
      </c>
      <c r="AK1878" s="126"/>
      <c r="AL1878" s="127"/>
      <c r="AM1878" s="125"/>
      <c r="AN1878" s="125"/>
      <c r="AO1878" s="128"/>
      <c r="AP1878" s="129"/>
    </row>
    <row r="1879" spans="1:42" x14ac:dyDescent="0.25">
      <c r="A1879" s="97">
        <v>159</v>
      </c>
      <c r="B1879" s="435" t="e">
        <f>CONCATENATE(Revisión_Avance_Periodo!$D1879,";",Revisión_Avance_Periodo!$F1879,";",Revisión_Avance_Periodo!$L1879)</f>
        <v>#REF!</v>
      </c>
      <c r="C1879" s="435" t="e">
        <f t="shared" si="145"/>
        <v>#REF!</v>
      </c>
      <c r="D1879" s="145" t="e">
        <f>VLOOKUP($A1879,#REF!,3,FALSE)</f>
        <v>#REF!</v>
      </c>
      <c r="E1879" s="437" t="e">
        <f>VLOOKUP($A1879,#REF!,4,FALSE)</f>
        <v>#REF!</v>
      </c>
      <c r="F1879" s="103" t="e">
        <f>VLOOKUP($A1879,#REF!,5,FALSE)</f>
        <v>#REF!</v>
      </c>
      <c r="G1879" s="98" t="e">
        <f>VLOOKUP($A1879,#REF!,8,FALSE)</f>
        <v>#REF!</v>
      </c>
      <c r="H1879" s="93" t="e">
        <f>VLOOKUP($A1879,#REF!,7,FALSE)</f>
        <v>#REF!</v>
      </c>
      <c r="I1879" s="438" t="e">
        <f>VLOOKUP($A1879,#REF!,10,FALSE)</f>
        <v>#REF!</v>
      </c>
      <c r="J1879" s="98" t="e">
        <f>VLOOKUP($A1879,#REF!,11,FALSE)</f>
        <v>#REF!</v>
      </c>
      <c r="K1879" s="114" t="e">
        <f>VLOOKUP($A1879,#REF!,12,FALSE)</f>
        <v>#REF!</v>
      </c>
      <c r="L1879" s="98" t="e">
        <f>VLOOKUP($A1879,#REF!,13,FALSE)</f>
        <v>#REF!</v>
      </c>
      <c r="M1879" s="438" t="e">
        <f>VLOOKUP($A1879,#REF!,14,FALSE)</f>
        <v>#REF!</v>
      </c>
      <c r="N1879" s="103" t="e">
        <f>VLOOKUP($A1879,#REF!,15,FALSE)</f>
        <v>#REF!</v>
      </c>
      <c r="O1879" s="103" t="e">
        <f>VLOOKUP($A1879,#REF!,18,FALSE)</f>
        <v>#REF!</v>
      </c>
      <c r="P1879" s="93" t="e">
        <f>VLOOKUP($A1879,#REF!,41,FALSE)</f>
        <v>#REF!</v>
      </c>
      <c r="Q1879" s="115" t="e">
        <f>VLOOKUP(Revisión_Avance_Periodo!$L1879,#REF!,30,FALSE)</f>
        <v>#REF!</v>
      </c>
      <c r="R1879" s="116">
        <v>2019</v>
      </c>
      <c r="S1879" s="196">
        <v>43646</v>
      </c>
      <c r="T1879" s="124" t="s">
        <v>73</v>
      </c>
      <c r="U1879" s="117" t="e">
        <f>INDEX(#REF!,MATCH(Revisión_Avance_Periodo!$L1879,#REF!,0),MATCH(Revisión_Avance_Periodo!$T1879,#REF!,0))</f>
        <v>#REF!</v>
      </c>
      <c r="V1879" s="117" t="e">
        <f>INDEX(#REF!,MATCH(Revisión_Avance_Periodo!$L1879,#REF!,0),MATCH(Revisión_Avance_Periodo!$T1879,#REF!,0))</f>
        <v>#REF!</v>
      </c>
      <c r="W1879" s="118">
        <f t="shared" si="146"/>
        <v>0</v>
      </c>
      <c r="X1879" s="124" t="str">
        <f>VLOOKUP(W1879,Tabla_Estado_Meta_OAP_2019[#All],3,TRUE)</f>
        <v>Por Ejecutar</v>
      </c>
      <c r="Y1879" s="150" t="e">
        <f>SUBTOTAL(9,$U$206:$U1879)</f>
        <v>#REF!</v>
      </c>
      <c r="Z1879" s="159" t="e">
        <f>SUBTOTAL(9,$V$206:$V1879)</f>
        <v>#REF!</v>
      </c>
      <c r="AA1879" s="159">
        <f>IFERROR(+Revisión_Avance_Periodo!$Z1879/Revisión_Avance_Periodo!$Y1879,0)</f>
        <v>0</v>
      </c>
      <c r="AB1879" s="126"/>
      <c r="AC1879" s="127"/>
      <c r="AD1879" s="125"/>
      <c r="AE1879" s="125"/>
      <c r="AF1879" s="128"/>
      <c r="AG1879" s="129"/>
      <c r="AH1879" s="150" t="e">
        <f>SUBTOTAL(9,$U$1874:$U1879)</f>
        <v>#REF!</v>
      </c>
      <c r="AI1879" s="159" t="e">
        <f>SUBTOTAL(9,$V$1874:$V1879)</f>
        <v>#REF!</v>
      </c>
      <c r="AJ1879" s="159">
        <f>IFERROR(+Revisión_Avance_Periodo!$Z1879/Revisión_Avance_Periodo!$Y1879,0)</f>
        <v>0</v>
      </c>
      <c r="AK1879" s="126"/>
      <c r="AL1879" s="127"/>
      <c r="AM1879" s="125"/>
      <c r="AN1879" s="125"/>
      <c r="AO1879" s="128"/>
      <c r="AP1879" s="129"/>
    </row>
    <row r="1880" spans="1:42" x14ac:dyDescent="0.25">
      <c r="A1880" s="92">
        <v>159</v>
      </c>
      <c r="B1880" s="435" t="e">
        <f>CONCATENATE(Revisión_Avance_Periodo!$D1880,";",Revisión_Avance_Periodo!$F1880,";",Revisión_Avance_Periodo!$L1880)</f>
        <v>#REF!</v>
      </c>
      <c r="C1880" s="435" t="e">
        <f t="shared" si="145"/>
        <v>#REF!</v>
      </c>
      <c r="D1880" s="144" t="e">
        <f>VLOOKUP($A1880,#REF!,3,FALSE)</f>
        <v>#REF!</v>
      </c>
      <c r="E1880" s="437" t="e">
        <f>VLOOKUP($A1880,#REF!,4,FALSE)</f>
        <v>#REF!</v>
      </c>
      <c r="F1880" s="102" t="e">
        <f>VLOOKUP($A1880,#REF!,5,FALSE)</f>
        <v>#REF!</v>
      </c>
      <c r="G1880" s="93" t="e">
        <f>VLOOKUP($A1880,#REF!,8,FALSE)</f>
        <v>#REF!</v>
      </c>
      <c r="H1880" s="93" t="e">
        <f>VLOOKUP($A1880,#REF!,7,FALSE)</f>
        <v>#REF!</v>
      </c>
      <c r="I1880" s="438" t="e">
        <f>VLOOKUP($A1880,#REF!,10,FALSE)</f>
        <v>#REF!</v>
      </c>
      <c r="J1880" s="93" t="e">
        <f>VLOOKUP($A1880,#REF!,11,FALSE)</f>
        <v>#REF!</v>
      </c>
      <c r="K1880" s="114" t="e">
        <f>VLOOKUP($A1880,#REF!,12,FALSE)</f>
        <v>#REF!</v>
      </c>
      <c r="L1880" s="93" t="e">
        <f>VLOOKUP($A1880,#REF!,13,FALSE)</f>
        <v>#REF!</v>
      </c>
      <c r="M1880" s="438" t="e">
        <f>VLOOKUP($A1880,#REF!,14,FALSE)</f>
        <v>#REF!</v>
      </c>
      <c r="N1880" s="102" t="e">
        <f>VLOOKUP($A1880,#REF!,15,FALSE)</f>
        <v>#REF!</v>
      </c>
      <c r="O1880" s="102" t="e">
        <f>VLOOKUP($A1880,#REF!,18,FALSE)</f>
        <v>#REF!</v>
      </c>
      <c r="P1880" s="93" t="e">
        <f>VLOOKUP($A1880,#REF!,41,FALSE)</f>
        <v>#REF!</v>
      </c>
      <c r="Q1880" s="115" t="e">
        <f>VLOOKUP(Revisión_Avance_Periodo!$L1880,#REF!,30,FALSE)</f>
        <v>#REF!</v>
      </c>
      <c r="R1880" s="116">
        <v>2019</v>
      </c>
      <c r="S1880" s="196">
        <v>43676</v>
      </c>
      <c r="T1880" s="116" t="s">
        <v>74</v>
      </c>
      <c r="U1880" s="117" t="e">
        <f>INDEX(#REF!,MATCH(Revisión_Avance_Periodo!$L1880,#REF!,0),MATCH(Revisión_Avance_Periodo!$T1880,#REF!,0))</f>
        <v>#REF!</v>
      </c>
      <c r="V1880" s="117" t="e">
        <f>INDEX(#REF!,MATCH(Revisión_Avance_Periodo!$L1880,#REF!,0),MATCH(Revisión_Avance_Periodo!$T1880,#REF!,0))</f>
        <v>#REF!</v>
      </c>
      <c r="W1880" s="118">
        <f t="shared" si="146"/>
        <v>0</v>
      </c>
      <c r="X1880" s="116" t="str">
        <f>VLOOKUP(W1880,Tabla_Estado_Meta_OAP_2019[#All],3,TRUE)</f>
        <v>Por Ejecutar</v>
      </c>
      <c r="Y1880" s="150" t="e">
        <f>SUBTOTAL(9,$U$206:$U1880)</f>
        <v>#REF!</v>
      </c>
      <c r="Z1880" s="159" t="e">
        <f>SUBTOTAL(9,$V$206:$V1880)</f>
        <v>#REF!</v>
      </c>
      <c r="AA1880" s="159">
        <f>IFERROR(+Revisión_Avance_Periodo!$Z1880/Revisión_Avance_Periodo!$Y1880,0)</f>
        <v>0</v>
      </c>
      <c r="AB1880" s="126"/>
      <c r="AC1880" s="127"/>
      <c r="AD1880" s="125"/>
      <c r="AE1880" s="125"/>
      <c r="AF1880" s="128"/>
      <c r="AG1880" s="129"/>
      <c r="AH1880" s="150" t="e">
        <f>SUBTOTAL(9,$U$1874:$U1880)</f>
        <v>#REF!</v>
      </c>
      <c r="AI1880" s="159" t="e">
        <f>SUBTOTAL(9,$V$1874:$V1880)</f>
        <v>#REF!</v>
      </c>
      <c r="AJ1880" s="159">
        <f>IFERROR(+Revisión_Avance_Periodo!$Z1880/Revisión_Avance_Periodo!$Y1880,0)</f>
        <v>0</v>
      </c>
      <c r="AK1880" s="126"/>
      <c r="AL1880" s="127"/>
      <c r="AM1880" s="125"/>
      <c r="AN1880" s="125"/>
      <c r="AO1880" s="128"/>
      <c r="AP1880" s="129"/>
    </row>
    <row r="1881" spans="1:42" x14ac:dyDescent="0.25">
      <c r="A1881" s="97">
        <v>159</v>
      </c>
      <c r="B1881" s="435" t="e">
        <f>CONCATENATE(Revisión_Avance_Periodo!$D1881,";",Revisión_Avance_Periodo!$F1881,";",Revisión_Avance_Periodo!$L1881)</f>
        <v>#REF!</v>
      </c>
      <c r="C1881" s="435" t="e">
        <f t="shared" si="145"/>
        <v>#REF!</v>
      </c>
      <c r="D1881" s="145" t="e">
        <f>VLOOKUP($A1881,#REF!,3,FALSE)</f>
        <v>#REF!</v>
      </c>
      <c r="E1881" s="437" t="e">
        <f>VLOOKUP($A1881,#REF!,4,FALSE)</f>
        <v>#REF!</v>
      </c>
      <c r="F1881" s="103" t="e">
        <f>VLOOKUP($A1881,#REF!,5,FALSE)</f>
        <v>#REF!</v>
      </c>
      <c r="G1881" s="98" t="e">
        <f>VLOOKUP($A1881,#REF!,8,FALSE)</f>
        <v>#REF!</v>
      </c>
      <c r="H1881" s="93" t="e">
        <f>VLOOKUP($A1881,#REF!,7,FALSE)</f>
        <v>#REF!</v>
      </c>
      <c r="I1881" s="438" t="e">
        <f>VLOOKUP($A1881,#REF!,10,FALSE)</f>
        <v>#REF!</v>
      </c>
      <c r="J1881" s="98" t="e">
        <f>VLOOKUP($A1881,#REF!,11,FALSE)</f>
        <v>#REF!</v>
      </c>
      <c r="K1881" s="114" t="e">
        <f>VLOOKUP($A1881,#REF!,12,FALSE)</f>
        <v>#REF!</v>
      </c>
      <c r="L1881" s="98" t="e">
        <f>VLOOKUP($A1881,#REF!,13,FALSE)</f>
        <v>#REF!</v>
      </c>
      <c r="M1881" s="438" t="e">
        <f>VLOOKUP($A1881,#REF!,14,FALSE)</f>
        <v>#REF!</v>
      </c>
      <c r="N1881" s="103" t="e">
        <f>VLOOKUP($A1881,#REF!,15,FALSE)</f>
        <v>#REF!</v>
      </c>
      <c r="O1881" s="103" t="e">
        <f>VLOOKUP($A1881,#REF!,18,FALSE)</f>
        <v>#REF!</v>
      </c>
      <c r="P1881" s="93" t="e">
        <f>VLOOKUP($A1881,#REF!,41,FALSE)</f>
        <v>#REF!</v>
      </c>
      <c r="Q1881" s="115" t="e">
        <f>VLOOKUP(Revisión_Avance_Periodo!$L1881,#REF!,30,FALSE)</f>
        <v>#REF!</v>
      </c>
      <c r="R1881" s="116">
        <v>2019</v>
      </c>
      <c r="S1881" s="196">
        <v>43707</v>
      </c>
      <c r="T1881" s="124" t="s">
        <v>75</v>
      </c>
      <c r="U1881" s="117" t="e">
        <f>INDEX(#REF!,MATCH(Revisión_Avance_Periodo!$L1881,#REF!,0),MATCH(Revisión_Avance_Periodo!$T1881,#REF!,0))</f>
        <v>#REF!</v>
      </c>
      <c r="V1881" s="117" t="e">
        <f>INDEX(#REF!,MATCH(Revisión_Avance_Periodo!$L1881,#REF!,0),MATCH(Revisión_Avance_Periodo!$T1881,#REF!,0))</f>
        <v>#REF!</v>
      </c>
      <c r="W1881" s="118">
        <f t="shared" si="146"/>
        <v>0</v>
      </c>
      <c r="X1881" s="124" t="str">
        <f>VLOOKUP(W1881,Tabla_Estado_Meta_OAP_2019[#All],3,TRUE)</f>
        <v>Por Ejecutar</v>
      </c>
      <c r="Y1881" s="150" t="e">
        <f>SUBTOTAL(9,$U$206:$U1881)</f>
        <v>#REF!</v>
      </c>
      <c r="Z1881" s="159" t="e">
        <f>SUBTOTAL(9,$V$206:$V1881)</f>
        <v>#REF!</v>
      </c>
      <c r="AA1881" s="159">
        <f>IFERROR(+Revisión_Avance_Periodo!$Z1881/Revisión_Avance_Periodo!$Y1881,0)</f>
        <v>0</v>
      </c>
      <c r="AB1881" s="126"/>
      <c r="AC1881" s="127"/>
      <c r="AD1881" s="125"/>
      <c r="AE1881" s="125"/>
      <c r="AF1881" s="128"/>
      <c r="AG1881" s="129"/>
      <c r="AH1881" s="150" t="e">
        <f>SUBTOTAL(9,$U$1874:$U1881)</f>
        <v>#REF!</v>
      </c>
      <c r="AI1881" s="159" t="e">
        <f>SUBTOTAL(9,$V$1874:$V1881)</f>
        <v>#REF!</v>
      </c>
      <c r="AJ1881" s="159">
        <f>IFERROR(+Revisión_Avance_Periodo!$Z1881/Revisión_Avance_Periodo!$Y1881,0)</f>
        <v>0</v>
      </c>
      <c r="AK1881" s="126"/>
      <c r="AL1881" s="127"/>
      <c r="AM1881" s="125"/>
      <c r="AN1881" s="125"/>
      <c r="AO1881" s="128"/>
      <c r="AP1881" s="129"/>
    </row>
    <row r="1882" spans="1:42" x14ac:dyDescent="0.25">
      <c r="A1882" s="92">
        <v>159</v>
      </c>
      <c r="B1882" s="435" t="e">
        <f>CONCATENATE(Revisión_Avance_Periodo!$D1882,";",Revisión_Avance_Periodo!$F1882,";",Revisión_Avance_Periodo!$L1882)</f>
        <v>#REF!</v>
      </c>
      <c r="C1882" s="435" t="e">
        <f t="shared" si="145"/>
        <v>#REF!</v>
      </c>
      <c r="D1882" s="144" t="e">
        <f>VLOOKUP($A1882,#REF!,3,FALSE)</f>
        <v>#REF!</v>
      </c>
      <c r="E1882" s="437" t="e">
        <f>VLOOKUP($A1882,#REF!,4,FALSE)</f>
        <v>#REF!</v>
      </c>
      <c r="F1882" s="102" t="e">
        <f>VLOOKUP($A1882,#REF!,5,FALSE)</f>
        <v>#REF!</v>
      </c>
      <c r="G1882" s="93" t="e">
        <f>VLOOKUP($A1882,#REF!,8,FALSE)</f>
        <v>#REF!</v>
      </c>
      <c r="H1882" s="93" t="e">
        <f>VLOOKUP($A1882,#REF!,7,FALSE)</f>
        <v>#REF!</v>
      </c>
      <c r="I1882" s="438" t="e">
        <f>VLOOKUP($A1882,#REF!,10,FALSE)</f>
        <v>#REF!</v>
      </c>
      <c r="J1882" s="93" t="e">
        <f>VLOOKUP($A1882,#REF!,11,FALSE)</f>
        <v>#REF!</v>
      </c>
      <c r="K1882" s="114" t="e">
        <f>VLOOKUP($A1882,#REF!,12,FALSE)</f>
        <v>#REF!</v>
      </c>
      <c r="L1882" s="93" t="e">
        <f>VLOOKUP($A1882,#REF!,13,FALSE)</f>
        <v>#REF!</v>
      </c>
      <c r="M1882" s="438" t="e">
        <f>VLOOKUP($A1882,#REF!,14,FALSE)</f>
        <v>#REF!</v>
      </c>
      <c r="N1882" s="102" t="e">
        <f>VLOOKUP($A1882,#REF!,15,FALSE)</f>
        <v>#REF!</v>
      </c>
      <c r="O1882" s="102" t="e">
        <f>VLOOKUP($A1882,#REF!,18,FALSE)</f>
        <v>#REF!</v>
      </c>
      <c r="P1882" s="93" t="e">
        <f>VLOOKUP($A1882,#REF!,41,FALSE)</f>
        <v>#REF!</v>
      </c>
      <c r="Q1882" s="115" t="e">
        <f>VLOOKUP(Revisión_Avance_Periodo!$L1882,#REF!,30,FALSE)</f>
        <v>#REF!</v>
      </c>
      <c r="R1882" s="116">
        <v>2019</v>
      </c>
      <c r="S1882" s="196">
        <v>43738</v>
      </c>
      <c r="T1882" s="116" t="s">
        <v>76</v>
      </c>
      <c r="U1882" s="117" t="e">
        <f>INDEX(#REF!,MATCH(Revisión_Avance_Periodo!$L1882,#REF!,0),MATCH(Revisión_Avance_Periodo!$T1882,#REF!,0))</f>
        <v>#REF!</v>
      </c>
      <c r="V1882" s="117" t="e">
        <f>INDEX(#REF!,MATCH(Revisión_Avance_Periodo!$L1882,#REF!,0),MATCH(Revisión_Avance_Periodo!$T1882,#REF!,0))</f>
        <v>#REF!</v>
      </c>
      <c r="W1882" s="118">
        <f t="shared" si="146"/>
        <v>0</v>
      </c>
      <c r="X1882" s="116" t="str">
        <f>VLOOKUP(W1882,Tabla_Estado_Meta_OAP_2019[#All],3,TRUE)</f>
        <v>Por Ejecutar</v>
      </c>
      <c r="Y1882" s="150" t="e">
        <f>SUBTOTAL(9,$U$206:$U1882)</f>
        <v>#REF!</v>
      </c>
      <c r="Z1882" s="159" t="e">
        <f>SUBTOTAL(9,$V$206:$V1882)</f>
        <v>#REF!</v>
      </c>
      <c r="AA1882" s="159">
        <f>IFERROR(+Revisión_Avance_Periodo!$Z1882/Revisión_Avance_Periodo!$Y1882,0)</f>
        <v>0</v>
      </c>
      <c r="AB1882" s="126"/>
      <c r="AC1882" s="127"/>
      <c r="AD1882" s="125"/>
      <c r="AE1882" s="125"/>
      <c r="AF1882" s="128"/>
      <c r="AG1882" s="129"/>
      <c r="AH1882" s="150" t="e">
        <f>SUBTOTAL(9,$U$1874:$U1882)</f>
        <v>#REF!</v>
      </c>
      <c r="AI1882" s="159" t="e">
        <f>SUBTOTAL(9,$V$1874:$V1882)</f>
        <v>#REF!</v>
      </c>
      <c r="AJ1882" s="159">
        <f>IFERROR(+Revisión_Avance_Periodo!$Z1882/Revisión_Avance_Periodo!$Y1882,0)</f>
        <v>0</v>
      </c>
      <c r="AK1882" s="126"/>
      <c r="AL1882" s="127"/>
      <c r="AM1882" s="125"/>
      <c r="AN1882" s="125"/>
      <c r="AO1882" s="128"/>
      <c r="AP1882" s="129"/>
    </row>
    <row r="1883" spans="1:42" x14ac:dyDescent="0.25">
      <c r="A1883" s="97">
        <v>159</v>
      </c>
      <c r="B1883" s="435" t="e">
        <f>CONCATENATE(Revisión_Avance_Periodo!$D1883,";",Revisión_Avance_Periodo!$F1883,";",Revisión_Avance_Periodo!$L1883)</f>
        <v>#REF!</v>
      </c>
      <c r="C1883" s="435" t="e">
        <f t="shared" si="145"/>
        <v>#REF!</v>
      </c>
      <c r="D1883" s="145" t="e">
        <f>VLOOKUP($A1883,#REF!,3,FALSE)</f>
        <v>#REF!</v>
      </c>
      <c r="E1883" s="437" t="e">
        <f>VLOOKUP($A1883,#REF!,4,FALSE)</f>
        <v>#REF!</v>
      </c>
      <c r="F1883" s="103" t="e">
        <f>VLOOKUP($A1883,#REF!,5,FALSE)</f>
        <v>#REF!</v>
      </c>
      <c r="G1883" s="98" t="e">
        <f>VLOOKUP($A1883,#REF!,8,FALSE)</f>
        <v>#REF!</v>
      </c>
      <c r="H1883" s="93" t="e">
        <f>VLOOKUP($A1883,#REF!,7,FALSE)</f>
        <v>#REF!</v>
      </c>
      <c r="I1883" s="438" t="e">
        <f>VLOOKUP($A1883,#REF!,10,FALSE)</f>
        <v>#REF!</v>
      </c>
      <c r="J1883" s="98" t="e">
        <f>VLOOKUP($A1883,#REF!,11,FALSE)</f>
        <v>#REF!</v>
      </c>
      <c r="K1883" s="114" t="e">
        <f>VLOOKUP($A1883,#REF!,12,FALSE)</f>
        <v>#REF!</v>
      </c>
      <c r="L1883" s="98" t="e">
        <f>VLOOKUP($A1883,#REF!,13,FALSE)</f>
        <v>#REF!</v>
      </c>
      <c r="M1883" s="438" t="e">
        <f>VLOOKUP($A1883,#REF!,14,FALSE)</f>
        <v>#REF!</v>
      </c>
      <c r="N1883" s="103" t="e">
        <f>VLOOKUP($A1883,#REF!,15,FALSE)</f>
        <v>#REF!</v>
      </c>
      <c r="O1883" s="103" t="e">
        <f>VLOOKUP($A1883,#REF!,18,FALSE)</f>
        <v>#REF!</v>
      </c>
      <c r="P1883" s="93" t="e">
        <f>VLOOKUP($A1883,#REF!,41,FALSE)</f>
        <v>#REF!</v>
      </c>
      <c r="Q1883" s="115" t="e">
        <f>VLOOKUP(Revisión_Avance_Periodo!$L1883,#REF!,30,FALSE)</f>
        <v>#REF!</v>
      </c>
      <c r="R1883" s="116">
        <v>2019</v>
      </c>
      <c r="S1883" s="196">
        <v>43768</v>
      </c>
      <c r="T1883" s="124" t="s">
        <v>77</v>
      </c>
      <c r="U1883" s="117" t="e">
        <f>INDEX(#REF!,MATCH(Revisión_Avance_Periodo!$L1883,#REF!,0),MATCH(Revisión_Avance_Periodo!$T1883,#REF!,0))</f>
        <v>#REF!</v>
      </c>
      <c r="V1883" s="117" t="e">
        <f>INDEX(#REF!,MATCH(Revisión_Avance_Periodo!$L1883,#REF!,0),MATCH(Revisión_Avance_Periodo!$T1883,#REF!,0))</f>
        <v>#REF!</v>
      </c>
      <c r="W1883" s="130" t="e">
        <f>V1883/U1883</f>
        <v>#REF!</v>
      </c>
      <c r="X1883" s="124" t="e">
        <f>VLOOKUP(W1883,Tabla_Estado_Meta_OAP_2019[#All],3,TRUE)</f>
        <v>#REF!</v>
      </c>
      <c r="Y1883" s="150" t="e">
        <f>SUBTOTAL(9,$U$206:$U1883)</f>
        <v>#REF!</v>
      </c>
      <c r="Z1883" s="159" t="e">
        <f>SUBTOTAL(9,$V$206:$V1883)</f>
        <v>#REF!</v>
      </c>
      <c r="AA1883" s="159">
        <f>IFERROR(+Revisión_Avance_Periodo!$Z1883/Revisión_Avance_Periodo!$Y1883,0)</f>
        <v>0</v>
      </c>
      <c r="AB1883" s="126"/>
      <c r="AC1883" s="127"/>
      <c r="AD1883" s="125"/>
      <c r="AE1883" s="125"/>
      <c r="AF1883" s="128"/>
      <c r="AG1883" s="129"/>
      <c r="AH1883" s="150" t="e">
        <f>SUBTOTAL(9,$U$1874:$U1883)</f>
        <v>#REF!</v>
      </c>
      <c r="AI1883" s="159" t="e">
        <f>SUBTOTAL(9,$V$1874:$V1883)</f>
        <v>#REF!</v>
      </c>
      <c r="AJ1883" s="159">
        <f>IFERROR(+Revisión_Avance_Periodo!$Z1883/Revisión_Avance_Periodo!$Y1883,0)</f>
        <v>0</v>
      </c>
      <c r="AK1883" s="126"/>
      <c r="AL1883" s="127"/>
      <c r="AM1883" s="125"/>
      <c r="AN1883" s="125"/>
      <c r="AO1883" s="128"/>
      <c r="AP1883" s="129"/>
    </row>
    <row r="1884" spans="1:42" x14ac:dyDescent="0.25">
      <c r="A1884" s="92">
        <v>159</v>
      </c>
      <c r="B1884" s="435" t="e">
        <f>CONCATENATE(Revisión_Avance_Periodo!$D1884,";",Revisión_Avance_Periodo!$F1884,";",Revisión_Avance_Periodo!$L1884)</f>
        <v>#REF!</v>
      </c>
      <c r="C1884" s="435" t="e">
        <f t="shared" si="145"/>
        <v>#REF!</v>
      </c>
      <c r="D1884" s="144" t="e">
        <f>VLOOKUP($A1884,#REF!,3,FALSE)</f>
        <v>#REF!</v>
      </c>
      <c r="E1884" s="437" t="e">
        <f>VLOOKUP($A1884,#REF!,4,FALSE)</f>
        <v>#REF!</v>
      </c>
      <c r="F1884" s="102" t="e">
        <f>VLOOKUP($A1884,#REF!,5,FALSE)</f>
        <v>#REF!</v>
      </c>
      <c r="G1884" s="93" t="e">
        <f>VLOOKUP($A1884,#REF!,8,FALSE)</f>
        <v>#REF!</v>
      </c>
      <c r="H1884" s="93" t="e">
        <f>VLOOKUP($A1884,#REF!,7,FALSE)</f>
        <v>#REF!</v>
      </c>
      <c r="I1884" s="438" t="e">
        <f>VLOOKUP($A1884,#REF!,10,FALSE)</f>
        <v>#REF!</v>
      </c>
      <c r="J1884" s="93" t="e">
        <f>VLOOKUP($A1884,#REF!,11,FALSE)</f>
        <v>#REF!</v>
      </c>
      <c r="K1884" s="114" t="e">
        <f>VLOOKUP($A1884,#REF!,12,FALSE)</f>
        <v>#REF!</v>
      </c>
      <c r="L1884" s="93" t="e">
        <f>VLOOKUP($A1884,#REF!,13,FALSE)</f>
        <v>#REF!</v>
      </c>
      <c r="M1884" s="438" t="e">
        <f>VLOOKUP($A1884,#REF!,14,FALSE)</f>
        <v>#REF!</v>
      </c>
      <c r="N1884" s="102" t="e">
        <f>VLOOKUP($A1884,#REF!,15,FALSE)</f>
        <v>#REF!</v>
      </c>
      <c r="O1884" s="102" t="e">
        <f>VLOOKUP($A1884,#REF!,18,FALSE)</f>
        <v>#REF!</v>
      </c>
      <c r="P1884" s="93" t="e">
        <f>VLOOKUP($A1884,#REF!,41,FALSE)</f>
        <v>#REF!</v>
      </c>
      <c r="Q1884" s="115" t="e">
        <f>VLOOKUP(Revisión_Avance_Periodo!$L1884,#REF!,30,FALSE)</f>
        <v>#REF!</v>
      </c>
      <c r="R1884" s="116">
        <v>2019</v>
      </c>
      <c r="S1884" s="196">
        <v>43799</v>
      </c>
      <c r="T1884" s="116" t="s">
        <v>78</v>
      </c>
      <c r="U1884" s="117" t="e">
        <f>INDEX(#REF!,MATCH(Revisión_Avance_Periodo!$L1884,#REF!,0),MATCH(Revisión_Avance_Periodo!$T1884,#REF!,0))</f>
        <v>#REF!</v>
      </c>
      <c r="V1884" s="117" t="e">
        <f>INDEX(#REF!,MATCH(Revisión_Avance_Periodo!$L1884,#REF!,0),MATCH(Revisión_Avance_Periodo!$T1884,#REF!,0))</f>
        <v>#REF!</v>
      </c>
      <c r="W1884" s="118">
        <f>IFERROR((V1884/U1884),0)</f>
        <v>0</v>
      </c>
      <c r="X1884" s="116" t="str">
        <f>VLOOKUP(W1884,Tabla_Estado_Meta_OAP_2019[#All],3,TRUE)</f>
        <v>Por Ejecutar</v>
      </c>
      <c r="Y1884" s="150" t="e">
        <f>SUBTOTAL(9,$U$206:$U1884)</f>
        <v>#REF!</v>
      </c>
      <c r="Z1884" s="159" t="e">
        <f>SUBTOTAL(9,$V$206:$V1884)</f>
        <v>#REF!</v>
      </c>
      <c r="AA1884" s="159">
        <f>IFERROR(+Revisión_Avance_Periodo!$Z1884/Revisión_Avance_Periodo!$Y1884,0)</f>
        <v>0</v>
      </c>
      <c r="AB1884" s="126"/>
      <c r="AC1884" s="127"/>
      <c r="AD1884" s="125"/>
      <c r="AE1884" s="125"/>
      <c r="AF1884" s="128"/>
      <c r="AG1884" s="129"/>
      <c r="AH1884" s="150" t="e">
        <f>SUBTOTAL(9,$U$1874:$U1884)</f>
        <v>#REF!</v>
      </c>
      <c r="AI1884" s="159" t="e">
        <f>SUBTOTAL(9,$V$1874:$V1884)</f>
        <v>#REF!</v>
      </c>
      <c r="AJ1884" s="159">
        <f>IFERROR(+Revisión_Avance_Periodo!$Z1884/Revisión_Avance_Periodo!$Y1884,0)</f>
        <v>0</v>
      </c>
      <c r="AK1884" s="126"/>
      <c r="AL1884" s="127"/>
      <c r="AM1884" s="125"/>
      <c r="AN1884" s="125"/>
      <c r="AO1884" s="128"/>
      <c r="AP1884" s="129"/>
    </row>
    <row r="1885" spans="1:42" ht="15.75" thickBot="1" x14ac:dyDescent="0.3">
      <c r="A1885" s="97">
        <v>159</v>
      </c>
      <c r="B1885" s="435" t="e">
        <f>CONCATENATE(Revisión_Avance_Periodo!$D1885,";",Revisión_Avance_Periodo!$F1885,";",Revisión_Avance_Periodo!$L1885)</f>
        <v>#REF!</v>
      </c>
      <c r="C1885" s="435" t="e">
        <f t="shared" si="145"/>
        <v>#REF!</v>
      </c>
      <c r="D1885" s="145" t="e">
        <f>VLOOKUP($A1885,#REF!,3,FALSE)</f>
        <v>#REF!</v>
      </c>
      <c r="E1885" s="437" t="e">
        <f>VLOOKUP($A1885,#REF!,4,FALSE)</f>
        <v>#REF!</v>
      </c>
      <c r="F1885" s="103" t="e">
        <f>VLOOKUP($A1885,#REF!,5,FALSE)</f>
        <v>#REF!</v>
      </c>
      <c r="G1885" s="98" t="e">
        <f>VLOOKUP($A1885,#REF!,8,FALSE)</f>
        <v>#REF!</v>
      </c>
      <c r="H1885" s="93" t="e">
        <f>VLOOKUP($A1885,#REF!,7,FALSE)</f>
        <v>#REF!</v>
      </c>
      <c r="I1885" s="438" t="e">
        <f>VLOOKUP($A1885,#REF!,10,FALSE)</f>
        <v>#REF!</v>
      </c>
      <c r="J1885" s="98" t="e">
        <f>VLOOKUP($A1885,#REF!,11,FALSE)</f>
        <v>#REF!</v>
      </c>
      <c r="K1885" s="114" t="e">
        <f>VLOOKUP($A1885,#REF!,12,FALSE)</f>
        <v>#REF!</v>
      </c>
      <c r="L1885" s="98" t="e">
        <f>VLOOKUP($A1885,#REF!,13,FALSE)</f>
        <v>#REF!</v>
      </c>
      <c r="M1885" s="438" t="e">
        <f>VLOOKUP($A1885,#REF!,14,FALSE)</f>
        <v>#REF!</v>
      </c>
      <c r="N1885" s="103" t="e">
        <f>VLOOKUP($A1885,#REF!,15,FALSE)</f>
        <v>#REF!</v>
      </c>
      <c r="O1885" s="103" t="e">
        <f>VLOOKUP($A1885,#REF!,18,FALSE)</f>
        <v>#REF!</v>
      </c>
      <c r="P1885" s="93" t="e">
        <f>VLOOKUP($A1885,#REF!,41,FALSE)</f>
        <v>#REF!</v>
      </c>
      <c r="Q1885" s="115" t="e">
        <f>VLOOKUP(Revisión_Avance_Periodo!$L1885,#REF!,30,FALSE)</f>
        <v>#REF!</v>
      </c>
      <c r="R1885" s="116">
        <v>2019</v>
      </c>
      <c r="S1885" s="196">
        <v>43829</v>
      </c>
      <c r="T1885" s="124" t="s">
        <v>79</v>
      </c>
      <c r="U1885" s="117" t="e">
        <f>INDEX(#REF!,MATCH(Revisión_Avance_Periodo!$L1885,#REF!,0),MATCH(Revisión_Avance_Periodo!$T1885,#REF!,0))</f>
        <v>#REF!</v>
      </c>
      <c r="V1885" s="117" t="e">
        <f>INDEX(#REF!,MATCH(Revisión_Avance_Periodo!$L1885,#REF!,0),MATCH(Revisión_Avance_Periodo!$T1885,#REF!,0))</f>
        <v>#REF!</v>
      </c>
      <c r="W1885" s="118">
        <f>IFERROR((V1885/U1885),0)</f>
        <v>0</v>
      </c>
      <c r="X1885" s="124" t="str">
        <f>VLOOKUP(W1885,Tabla_Estado_Meta_OAP_2019[#All],3,TRUE)</f>
        <v>Por Ejecutar</v>
      </c>
      <c r="Y1885" s="150" t="e">
        <f>SUBTOTAL(9,$U$206:$U1885)</f>
        <v>#REF!</v>
      </c>
      <c r="Z1885" s="159" t="e">
        <f>SUBTOTAL(9,$V$206:$V1885)</f>
        <v>#REF!</v>
      </c>
      <c r="AA1885" s="159">
        <f>IFERROR(+Revisión_Avance_Periodo!$Z1885/Revisión_Avance_Periodo!$Y1885,0)</f>
        <v>0</v>
      </c>
      <c r="AB1885" s="126"/>
      <c r="AC1885" s="127"/>
      <c r="AD1885" s="125"/>
      <c r="AE1885" s="125"/>
      <c r="AF1885" s="128"/>
      <c r="AG1885" s="129"/>
      <c r="AH1885" s="150" t="e">
        <f>SUBTOTAL(9,$U$1874:$U1885)</f>
        <v>#REF!</v>
      </c>
      <c r="AI1885" s="159" t="e">
        <f>SUBTOTAL(9,$V$1874:$V1885)</f>
        <v>#REF!</v>
      </c>
      <c r="AJ1885" s="159">
        <f>IFERROR(+Revisión_Avance_Periodo!$Z1885/Revisión_Avance_Periodo!$Y1885,0)</f>
        <v>0</v>
      </c>
      <c r="AK1885" s="126"/>
      <c r="AL1885" s="127"/>
      <c r="AM1885" s="125"/>
      <c r="AN1885" s="125"/>
      <c r="AO1885" s="128"/>
      <c r="AP1885" s="129"/>
    </row>
    <row r="1886" spans="1:42" x14ac:dyDescent="0.25">
      <c r="A1886" s="92">
        <v>160</v>
      </c>
      <c r="B1886" s="435" t="e">
        <f>CONCATENATE(Revisión_Avance_Periodo!$D1886,";",Revisión_Avance_Periodo!$F1886,";",Revisión_Avance_Periodo!$L1886)</f>
        <v>#REF!</v>
      </c>
      <c r="C1886" s="435" t="e">
        <f t="shared" si="145"/>
        <v>#REF!</v>
      </c>
      <c r="D1886" s="114" t="e">
        <f>VLOOKUP($A1886,#REF!,3,FALSE)</f>
        <v>#REF!</v>
      </c>
      <c r="E1886" s="436" t="e">
        <f>VLOOKUP($A1886,#REF!,4,FALSE)</f>
        <v>#REF!</v>
      </c>
      <c r="F1886" s="102" t="e">
        <f>VLOOKUP($A1886,#REF!,5,FALSE)</f>
        <v>#REF!</v>
      </c>
      <c r="G1886" s="93" t="e">
        <f>VLOOKUP($A1886,#REF!,8,FALSE)</f>
        <v>#REF!</v>
      </c>
      <c r="H1886" s="93" t="e">
        <f>VLOOKUP($A1886,#REF!,7,FALSE)</f>
        <v>#REF!</v>
      </c>
      <c r="I1886" s="438" t="e">
        <f>VLOOKUP($A1886,#REF!,10,FALSE)</f>
        <v>#REF!</v>
      </c>
      <c r="J1886" s="93" t="e">
        <f>VLOOKUP($A1886,#REF!,11,FALSE)</f>
        <v>#REF!</v>
      </c>
      <c r="K1886" s="114" t="e">
        <f>VLOOKUP($A1886,#REF!,12,FALSE)</f>
        <v>#REF!</v>
      </c>
      <c r="L1886" s="93" t="e">
        <f>VLOOKUP($A1886,#REF!,13,FALSE)</f>
        <v>#REF!</v>
      </c>
      <c r="M1886" s="438" t="e">
        <f>VLOOKUP($A1886,#REF!,14,FALSE)</f>
        <v>#REF!</v>
      </c>
      <c r="N1886" s="102" t="e">
        <f>VLOOKUP($A1886,#REF!,15,FALSE)</f>
        <v>#REF!</v>
      </c>
      <c r="O1886" s="102" t="e">
        <f>VLOOKUP($A1886,#REF!,18,FALSE)</f>
        <v>#REF!</v>
      </c>
      <c r="P1886" s="93" t="e">
        <f>VLOOKUP($A1886,#REF!,41,FALSE)</f>
        <v>#REF!</v>
      </c>
      <c r="Q1886" s="115" t="e">
        <f>VLOOKUP(Revisión_Avance_Periodo!$L1886,#REF!,30,FALSE)</f>
        <v>#REF!</v>
      </c>
      <c r="R1886" s="116">
        <v>2019</v>
      </c>
      <c r="S1886" s="196">
        <v>43495</v>
      </c>
      <c r="T1886" s="116" t="s">
        <v>68</v>
      </c>
      <c r="U1886" s="136" t="e">
        <f>INDEX(#REF!,MATCH(Revisión_Avance_Periodo!$L1886,#REF!,0),MATCH(Revisión_Avance_Periodo!$T1886,#REF!,0))</f>
        <v>#REF!</v>
      </c>
      <c r="V1886" s="136" t="e">
        <f>INDEX(#REF!,MATCH(Revisión_Avance_Periodo!$L1886,#REF!,0),MATCH(Revisión_Avance_Periodo!$T1886,#REF!,0))</f>
        <v>#REF!</v>
      </c>
      <c r="W1886" s="131" t="e">
        <f t="shared" ref="W1886:W1897" si="147">V1886/U1886</f>
        <v>#REF!</v>
      </c>
      <c r="X1886" s="116" t="e">
        <f>VLOOKUP(W1886,Tabla_Estado_Meta_OAP_2019[#All],3,TRUE)</f>
        <v>#REF!</v>
      </c>
      <c r="Y1886" s="453" t="e">
        <f>SUBTOTAL(9,$U$206:$U1886)</f>
        <v>#REF!</v>
      </c>
      <c r="Z1886" s="454" t="e">
        <f>SUBTOTAL(9,$V$206:$V1886)</f>
        <v>#REF!</v>
      </c>
      <c r="AA1886" s="162">
        <f>IFERROR(+Revisión_Avance_Periodo!$Z1886/Revisión_Avance_Periodo!$Y1886,0)</f>
        <v>0</v>
      </c>
      <c r="AB1886" s="457" t="e">
        <f>SUBTOTAL(9,U1886:U1897)</f>
        <v>#REF!</v>
      </c>
      <c r="AC1886" s="458" t="e">
        <f>SUBTOTAL(9,V1886:V1897)</f>
        <v>#REF!</v>
      </c>
      <c r="AD1886" s="119" t="e">
        <f>+AC1886/AB1886</f>
        <v>#REF!</v>
      </c>
      <c r="AE1886" s="119" t="e">
        <f>100%-Revisión_Avance_Periodo!$AD1886</f>
        <v>#REF!</v>
      </c>
      <c r="AF1886" s="121" t="e">
        <f>VLOOKUP(AD1886,Tabla_Estado_Meta_OAP_2019[],3,TRUE)</f>
        <v>#REF!</v>
      </c>
      <c r="AG1886" s="122" t="e">
        <f>Revisión_Avance_Periodo!$AD1886*Revisión_Avance_Periodo!$Q1886</f>
        <v>#REF!</v>
      </c>
      <c r="AH1886" s="453" t="e">
        <f>SUBTOTAL(9,$U$1886:$U1886)</f>
        <v>#REF!</v>
      </c>
      <c r="AI1886" s="454" t="e">
        <f>SUBTOTAL(9,$V$1886:$V1886)</f>
        <v>#REF!</v>
      </c>
      <c r="AJ1886" s="162">
        <f>IFERROR(+Revisión_Avance_Periodo!$Z1886/Revisión_Avance_Periodo!$Y1886,0)</f>
        <v>0</v>
      </c>
      <c r="AK1886" s="457" t="e">
        <f>SUBTOTAL(9,AD1886:AD1897)</f>
        <v>#REF!</v>
      </c>
      <c r="AL1886" s="458" t="e">
        <f>SUBTOTAL(9,AE1886:AE1897)</f>
        <v>#REF!</v>
      </c>
      <c r="AM1886" s="119" t="e">
        <f>+AL1886/AK1886</f>
        <v>#REF!</v>
      </c>
      <c r="AN1886" s="119" t="e">
        <f>100%-Revisión_Avance_Periodo!$AD1886</f>
        <v>#REF!</v>
      </c>
      <c r="AO1886" s="121" t="e">
        <f>VLOOKUP(AM1886,Tabla_Estado_Meta_OAP_2019[],3,TRUE)</f>
        <v>#REF!</v>
      </c>
      <c r="AP1886" s="122" t="e">
        <f>Revisión_Avance_Periodo!$AD1886*Revisión_Avance_Periodo!$Q1886</f>
        <v>#REF!</v>
      </c>
    </row>
    <row r="1887" spans="1:42" x14ac:dyDescent="0.25">
      <c r="A1887" s="97">
        <v>160</v>
      </c>
      <c r="B1887" s="435" t="e">
        <f>CONCATENATE(Revisión_Avance_Periodo!$D1887,";",Revisión_Avance_Periodo!$F1887,";",Revisión_Avance_Periodo!$L1887)</f>
        <v>#REF!</v>
      </c>
      <c r="C1887" s="435" t="e">
        <f t="shared" si="145"/>
        <v>#REF!</v>
      </c>
      <c r="D1887" s="123" t="e">
        <f>VLOOKUP($A1887,#REF!,3,FALSE)</f>
        <v>#REF!</v>
      </c>
      <c r="E1887" s="436" t="e">
        <f>VLOOKUP($A1887,#REF!,4,FALSE)</f>
        <v>#REF!</v>
      </c>
      <c r="F1887" s="103" t="e">
        <f>VLOOKUP($A1887,#REF!,5,FALSE)</f>
        <v>#REF!</v>
      </c>
      <c r="G1887" s="98" t="e">
        <f>VLOOKUP($A1887,#REF!,8,FALSE)</f>
        <v>#REF!</v>
      </c>
      <c r="H1887" s="93" t="e">
        <f>VLOOKUP($A1887,#REF!,7,FALSE)</f>
        <v>#REF!</v>
      </c>
      <c r="I1887" s="438" t="e">
        <f>VLOOKUP($A1887,#REF!,10,FALSE)</f>
        <v>#REF!</v>
      </c>
      <c r="J1887" s="98" t="e">
        <f>VLOOKUP($A1887,#REF!,11,FALSE)</f>
        <v>#REF!</v>
      </c>
      <c r="K1887" s="114" t="e">
        <f>VLOOKUP($A1887,#REF!,12,FALSE)</f>
        <v>#REF!</v>
      </c>
      <c r="L1887" s="98" t="e">
        <f>VLOOKUP($A1887,#REF!,13,FALSE)</f>
        <v>#REF!</v>
      </c>
      <c r="M1887" s="438" t="e">
        <f>VLOOKUP($A1887,#REF!,14,FALSE)</f>
        <v>#REF!</v>
      </c>
      <c r="N1887" s="103" t="e">
        <f>VLOOKUP($A1887,#REF!,15,FALSE)</f>
        <v>#REF!</v>
      </c>
      <c r="O1887" s="103" t="e">
        <f>VLOOKUP($A1887,#REF!,18,FALSE)</f>
        <v>#REF!</v>
      </c>
      <c r="P1887" s="93" t="e">
        <f>VLOOKUP($A1887,#REF!,41,FALSE)</f>
        <v>#REF!</v>
      </c>
      <c r="Q1887" s="115" t="e">
        <f>VLOOKUP(Revisión_Avance_Periodo!$L1887,#REF!,30,FALSE)</f>
        <v>#REF!</v>
      </c>
      <c r="R1887" s="116">
        <v>2019</v>
      </c>
      <c r="S1887" s="196">
        <v>43524</v>
      </c>
      <c r="T1887" s="124" t="s">
        <v>69</v>
      </c>
      <c r="U1887" s="136" t="e">
        <f>INDEX(#REF!,MATCH(Revisión_Avance_Periodo!$L1887,#REF!,0),MATCH(Revisión_Avance_Periodo!$T1887,#REF!,0))</f>
        <v>#REF!</v>
      </c>
      <c r="V1887" s="136" t="e">
        <f>INDEX(#REF!,MATCH(Revisión_Avance_Periodo!$L1887,#REF!,0),MATCH(Revisión_Avance_Periodo!$T1887,#REF!,0))</f>
        <v>#REF!</v>
      </c>
      <c r="W1887" s="130" t="e">
        <f t="shared" si="147"/>
        <v>#REF!</v>
      </c>
      <c r="X1887" s="124" t="e">
        <f>VLOOKUP(W1887,Tabla_Estado_Meta_OAP_2019[#All],3,TRUE)</f>
        <v>#REF!</v>
      </c>
      <c r="Y1887" s="455" t="e">
        <f>SUBTOTAL(9,$U$206:$U1887)</f>
        <v>#REF!</v>
      </c>
      <c r="Z1887" s="456" t="e">
        <f>SUBTOTAL(9,$V$206:$V1887)</f>
        <v>#REF!</v>
      </c>
      <c r="AA1887" s="159">
        <f>IFERROR(+Revisión_Avance_Periodo!$Z1887/Revisión_Avance_Periodo!$Y1887,0)</f>
        <v>0</v>
      </c>
      <c r="AB1887" s="126"/>
      <c r="AC1887" s="127"/>
      <c r="AD1887" s="125"/>
      <c r="AE1887" s="125"/>
      <c r="AF1887" s="128"/>
      <c r="AG1887" s="129"/>
      <c r="AH1887" s="455" t="e">
        <f>SUBTOTAL(9,$U$1886:$U1887)</f>
        <v>#REF!</v>
      </c>
      <c r="AI1887" s="456" t="e">
        <f>SUBTOTAL(9,$V$1886:$V1887)</f>
        <v>#REF!</v>
      </c>
      <c r="AJ1887" s="159">
        <f>IFERROR(+Revisión_Avance_Periodo!$Z1887/Revisión_Avance_Periodo!$Y1887,0)</f>
        <v>0</v>
      </c>
      <c r="AK1887" s="126"/>
      <c r="AL1887" s="127"/>
      <c r="AM1887" s="125"/>
      <c r="AN1887" s="125"/>
      <c r="AO1887" s="128"/>
      <c r="AP1887" s="129"/>
    </row>
    <row r="1888" spans="1:42" x14ac:dyDescent="0.25">
      <c r="A1888" s="92">
        <v>160</v>
      </c>
      <c r="B1888" s="435" t="e">
        <f>CONCATENATE(Revisión_Avance_Periodo!$D1888,";",Revisión_Avance_Periodo!$F1888,";",Revisión_Avance_Periodo!$L1888)</f>
        <v>#REF!</v>
      </c>
      <c r="C1888" s="435" t="e">
        <f t="shared" si="145"/>
        <v>#REF!</v>
      </c>
      <c r="D1888" s="114" t="e">
        <f>VLOOKUP($A1888,#REF!,3,FALSE)</f>
        <v>#REF!</v>
      </c>
      <c r="E1888" s="436" t="e">
        <f>VLOOKUP($A1888,#REF!,4,FALSE)</f>
        <v>#REF!</v>
      </c>
      <c r="F1888" s="102" t="e">
        <f>VLOOKUP($A1888,#REF!,5,FALSE)</f>
        <v>#REF!</v>
      </c>
      <c r="G1888" s="93" t="e">
        <f>VLOOKUP($A1888,#REF!,8,FALSE)</f>
        <v>#REF!</v>
      </c>
      <c r="H1888" s="93" t="e">
        <f>VLOOKUP($A1888,#REF!,7,FALSE)</f>
        <v>#REF!</v>
      </c>
      <c r="I1888" s="438" t="e">
        <f>VLOOKUP($A1888,#REF!,10,FALSE)</f>
        <v>#REF!</v>
      </c>
      <c r="J1888" s="93" t="e">
        <f>VLOOKUP($A1888,#REF!,11,FALSE)</f>
        <v>#REF!</v>
      </c>
      <c r="K1888" s="114" t="e">
        <f>VLOOKUP($A1888,#REF!,12,FALSE)</f>
        <v>#REF!</v>
      </c>
      <c r="L1888" s="93" t="e">
        <f>VLOOKUP($A1888,#REF!,13,FALSE)</f>
        <v>#REF!</v>
      </c>
      <c r="M1888" s="438" t="e">
        <f>VLOOKUP($A1888,#REF!,14,FALSE)</f>
        <v>#REF!</v>
      </c>
      <c r="N1888" s="102" t="e">
        <f>VLOOKUP($A1888,#REF!,15,FALSE)</f>
        <v>#REF!</v>
      </c>
      <c r="O1888" s="102" t="e">
        <f>VLOOKUP($A1888,#REF!,18,FALSE)</f>
        <v>#REF!</v>
      </c>
      <c r="P1888" s="93" t="e">
        <f>VLOOKUP($A1888,#REF!,41,FALSE)</f>
        <v>#REF!</v>
      </c>
      <c r="Q1888" s="115" t="e">
        <f>VLOOKUP(Revisión_Avance_Periodo!$L1888,#REF!,30,FALSE)</f>
        <v>#REF!</v>
      </c>
      <c r="R1888" s="116">
        <v>2019</v>
      </c>
      <c r="S1888" s="196">
        <v>43554</v>
      </c>
      <c r="T1888" s="116" t="s">
        <v>70</v>
      </c>
      <c r="U1888" s="136" t="e">
        <f>INDEX(#REF!,MATCH(Revisión_Avance_Periodo!$L1888,#REF!,0),MATCH(Revisión_Avance_Periodo!$T1888,#REF!,0))</f>
        <v>#REF!</v>
      </c>
      <c r="V1888" s="136" t="e">
        <f>INDEX(#REF!,MATCH(Revisión_Avance_Periodo!$L1888,#REF!,0),MATCH(Revisión_Avance_Periodo!$T1888,#REF!,0))</f>
        <v>#REF!</v>
      </c>
      <c r="W1888" s="131" t="e">
        <f t="shared" si="147"/>
        <v>#REF!</v>
      </c>
      <c r="X1888" s="116" t="e">
        <f>VLOOKUP(W1888,Tabla_Estado_Meta_OAP_2019[#All],3,TRUE)</f>
        <v>#REF!</v>
      </c>
      <c r="Y1888" s="455" t="e">
        <f>SUBTOTAL(9,$U$206:$U1888)</f>
        <v>#REF!</v>
      </c>
      <c r="Z1888" s="456" t="e">
        <f>SUBTOTAL(9,$V$206:$V1888)</f>
        <v>#REF!</v>
      </c>
      <c r="AA1888" s="159">
        <f>IFERROR(+Revisión_Avance_Periodo!$Z1888/Revisión_Avance_Periodo!$Y1888,0)</f>
        <v>0</v>
      </c>
      <c r="AB1888" s="126"/>
      <c r="AC1888" s="127"/>
      <c r="AD1888" s="125"/>
      <c r="AE1888" s="125"/>
      <c r="AF1888" s="128"/>
      <c r="AG1888" s="129"/>
      <c r="AH1888" s="455" t="e">
        <f>SUBTOTAL(9,$U$1886:$U1888)</f>
        <v>#REF!</v>
      </c>
      <c r="AI1888" s="456" t="e">
        <f>SUBTOTAL(9,$V$1886:$V1888)</f>
        <v>#REF!</v>
      </c>
      <c r="AJ1888" s="159">
        <f>IFERROR(+Revisión_Avance_Periodo!$Z1888/Revisión_Avance_Periodo!$Y1888,0)</f>
        <v>0</v>
      </c>
      <c r="AK1888" s="126"/>
      <c r="AL1888" s="127"/>
      <c r="AM1888" s="125"/>
      <c r="AN1888" s="125"/>
      <c r="AO1888" s="128"/>
      <c r="AP1888" s="129"/>
    </row>
    <row r="1889" spans="1:42" x14ac:dyDescent="0.25">
      <c r="A1889" s="97">
        <v>160</v>
      </c>
      <c r="B1889" s="435" t="e">
        <f>CONCATENATE(Revisión_Avance_Periodo!$D1889,";",Revisión_Avance_Periodo!$F1889,";",Revisión_Avance_Periodo!$L1889)</f>
        <v>#REF!</v>
      </c>
      <c r="C1889" s="435" t="e">
        <f t="shared" si="145"/>
        <v>#REF!</v>
      </c>
      <c r="D1889" s="123" t="e">
        <f>VLOOKUP($A1889,#REF!,3,FALSE)</f>
        <v>#REF!</v>
      </c>
      <c r="E1889" s="436" t="e">
        <f>VLOOKUP($A1889,#REF!,4,FALSE)</f>
        <v>#REF!</v>
      </c>
      <c r="F1889" s="103" t="e">
        <f>VLOOKUP($A1889,#REF!,5,FALSE)</f>
        <v>#REF!</v>
      </c>
      <c r="G1889" s="98" t="e">
        <f>VLOOKUP($A1889,#REF!,8,FALSE)</f>
        <v>#REF!</v>
      </c>
      <c r="H1889" s="93" t="e">
        <f>VLOOKUP($A1889,#REF!,7,FALSE)</f>
        <v>#REF!</v>
      </c>
      <c r="I1889" s="438" t="e">
        <f>VLOOKUP($A1889,#REF!,10,FALSE)</f>
        <v>#REF!</v>
      </c>
      <c r="J1889" s="98" t="e">
        <f>VLOOKUP($A1889,#REF!,11,FALSE)</f>
        <v>#REF!</v>
      </c>
      <c r="K1889" s="114" t="e">
        <f>VLOOKUP($A1889,#REF!,12,FALSE)</f>
        <v>#REF!</v>
      </c>
      <c r="L1889" s="98" t="e">
        <f>VLOOKUP($A1889,#REF!,13,FALSE)</f>
        <v>#REF!</v>
      </c>
      <c r="M1889" s="438" t="e">
        <f>VLOOKUP($A1889,#REF!,14,FALSE)</f>
        <v>#REF!</v>
      </c>
      <c r="N1889" s="103" t="e">
        <f>VLOOKUP($A1889,#REF!,15,FALSE)</f>
        <v>#REF!</v>
      </c>
      <c r="O1889" s="103" t="e">
        <f>VLOOKUP($A1889,#REF!,18,FALSE)</f>
        <v>#REF!</v>
      </c>
      <c r="P1889" s="93" t="e">
        <f>VLOOKUP($A1889,#REF!,41,FALSE)</f>
        <v>#REF!</v>
      </c>
      <c r="Q1889" s="115" t="e">
        <f>VLOOKUP(Revisión_Avance_Periodo!$L1889,#REF!,30,FALSE)</f>
        <v>#REF!</v>
      </c>
      <c r="R1889" s="116">
        <v>2019</v>
      </c>
      <c r="S1889" s="196">
        <v>43585</v>
      </c>
      <c r="T1889" s="124" t="s">
        <v>71</v>
      </c>
      <c r="U1889" s="136" t="e">
        <f>INDEX(#REF!,MATCH(Revisión_Avance_Periodo!$L1889,#REF!,0),MATCH(Revisión_Avance_Periodo!$T1889,#REF!,0))</f>
        <v>#REF!</v>
      </c>
      <c r="V1889" s="136" t="e">
        <f>INDEX(#REF!,MATCH(Revisión_Avance_Periodo!$L1889,#REF!,0),MATCH(Revisión_Avance_Periodo!$T1889,#REF!,0))</f>
        <v>#REF!</v>
      </c>
      <c r="W1889" s="130" t="e">
        <f t="shared" si="147"/>
        <v>#REF!</v>
      </c>
      <c r="X1889" s="124" t="e">
        <f>VLOOKUP(W1889,Tabla_Estado_Meta_OAP_2019[#All],3,TRUE)</f>
        <v>#REF!</v>
      </c>
      <c r="Y1889" s="455" t="e">
        <f>SUBTOTAL(9,$U$206:$U1889)</f>
        <v>#REF!</v>
      </c>
      <c r="Z1889" s="456" t="e">
        <f>SUBTOTAL(9,$V$206:$V1889)</f>
        <v>#REF!</v>
      </c>
      <c r="AA1889" s="159">
        <f>IFERROR(+Revisión_Avance_Periodo!$Z1889/Revisión_Avance_Periodo!$Y1889,0)</f>
        <v>0</v>
      </c>
      <c r="AB1889" s="126"/>
      <c r="AC1889" s="127"/>
      <c r="AD1889" s="125"/>
      <c r="AE1889" s="125"/>
      <c r="AF1889" s="128"/>
      <c r="AG1889" s="129"/>
      <c r="AH1889" s="455" t="e">
        <f>SUBTOTAL(9,$U$1886:$U1889)</f>
        <v>#REF!</v>
      </c>
      <c r="AI1889" s="456" t="e">
        <f>SUBTOTAL(9,$V$1886:$V1889)</f>
        <v>#REF!</v>
      </c>
      <c r="AJ1889" s="159">
        <f>IFERROR(+Revisión_Avance_Periodo!$Z1889/Revisión_Avance_Periodo!$Y1889,0)</f>
        <v>0</v>
      </c>
      <c r="AK1889" s="126"/>
      <c r="AL1889" s="127"/>
      <c r="AM1889" s="125"/>
      <c r="AN1889" s="125"/>
      <c r="AO1889" s="128"/>
      <c r="AP1889" s="129"/>
    </row>
    <row r="1890" spans="1:42" x14ac:dyDescent="0.25">
      <c r="A1890" s="92">
        <v>160</v>
      </c>
      <c r="B1890" s="435" t="e">
        <f>CONCATENATE(Revisión_Avance_Periodo!$D1890,";",Revisión_Avance_Periodo!$F1890,";",Revisión_Avance_Periodo!$L1890)</f>
        <v>#REF!</v>
      </c>
      <c r="C1890" s="435" t="e">
        <f t="shared" si="145"/>
        <v>#REF!</v>
      </c>
      <c r="D1890" s="114" t="e">
        <f>VLOOKUP($A1890,#REF!,3,FALSE)</f>
        <v>#REF!</v>
      </c>
      <c r="E1890" s="436" t="e">
        <f>VLOOKUP($A1890,#REF!,4,FALSE)</f>
        <v>#REF!</v>
      </c>
      <c r="F1890" s="102" t="e">
        <f>VLOOKUP($A1890,#REF!,5,FALSE)</f>
        <v>#REF!</v>
      </c>
      <c r="G1890" s="93" t="e">
        <f>VLOOKUP($A1890,#REF!,8,FALSE)</f>
        <v>#REF!</v>
      </c>
      <c r="H1890" s="93" t="e">
        <f>VLOOKUP($A1890,#REF!,7,FALSE)</f>
        <v>#REF!</v>
      </c>
      <c r="I1890" s="438" t="e">
        <f>VLOOKUP($A1890,#REF!,10,FALSE)</f>
        <v>#REF!</v>
      </c>
      <c r="J1890" s="93" t="e">
        <f>VLOOKUP($A1890,#REF!,11,FALSE)</f>
        <v>#REF!</v>
      </c>
      <c r="K1890" s="114" t="e">
        <f>VLOOKUP($A1890,#REF!,12,FALSE)</f>
        <v>#REF!</v>
      </c>
      <c r="L1890" s="93" t="e">
        <f>VLOOKUP($A1890,#REF!,13,FALSE)</f>
        <v>#REF!</v>
      </c>
      <c r="M1890" s="438" t="e">
        <f>VLOOKUP($A1890,#REF!,14,FALSE)</f>
        <v>#REF!</v>
      </c>
      <c r="N1890" s="102" t="e">
        <f>VLOOKUP($A1890,#REF!,15,FALSE)</f>
        <v>#REF!</v>
      </c>
      <c r="O1890" s="102" t="e">
        <f>VLOOKUP($A1890,#REF!,18,FALSE)</f>
        <v>#REF!</v>
      </c>
      <c r="P1890" s="93" t="e">
        <f>VLOOKUP($A1890,#REF!,41,FALSE)</f>
        <v>#REF!</v>
      </c>
      <c r="Q1890" s="115" t="e">
        <f>VLOOKUP(Revisión_Avance_Periodo!$L1890,#REF!,30,FALSE)</f>
        <v>#REF!</v>
      </c>
      <c r="R1890" s="116">
        <v>2019</v>
      </c>
      <c r="S1890" s="196">
        <v>43615</v>
      </c>
      <c r="T1890" s="116" t="s">
        <v>72</v>
      </c>
      <c r="U1890" s="136" t="e">
        <f>INDEX(#REF!,MATCH(Revisión_Avance_Periodo!$L1890,#REF!,0),MATCH(Revisión_Avance_Periodo!$T1890,#REF!,0))</f>
        <v>#REF!</v>
      </c>
      <c r="V1890" s="136" t="e">
        <f>INDEX(#REF!,MATCH(Revisión_Avance_Periodo!$L1890,#REF!,0),MATCH(Revisión_Avance_Periodo!$T1890,#REF!,0))</f>
        <v>#REF!</v>
      </c>
      <c r="W1890" s="131" t="e">
        <f t="shared" si="147"/>
        <v>#REF!</v>
      </c>
      <c r="X1890" s="116" t="e">
        <f>VLOOKUP(W1890,Tabla_Estado_Meta_OAP_2019[#All],3,TRUE)</f>
        <v>#REF!</v>
      </c>
      <c r="Y1890" s="455" t="e">
        <f>SUBTOTAL(9,$U$206:$U1890)</f>
        <v>#REF!</v>
      </c>
      <c r="Z1890" s="456" t="e">
        <f>SUBTOTAL(9,$V$206:$V1890)</f>
        <v>#REF!</v>
      </c>
      <c r="AA1890" s="159">
        <f>IFERROR(+Revisión_Avance_Periodo!$Z1890/Revisión_Avance_Periodo!$Y1890,0)</f>
        <v>0</v>
      </c>
      <c r="AB1890" s="126"/>
      <c r="AC1890" s="127"/>
      <c r="AD1890" s="125"/>
      <c r="AE1890" s="125"/>
      <c r="AF1890" s="128"/>
      <c r="AG1890" s="129"/>
      <c r="AH1890" s="455" t="e">
        <f>SUBTOTAL(9,$U$1886:$U1890)</f>
        <v>#REF!</v>
      </c>
      <c r="AI1890" s="456" t="e">
        <f>SUBTOTAL(9,$V$1886:$V1890)</f>
        <v>#REF!</v>
      </c>
      <c r="AJ1890" s="159">
        <f>IFERROR(+Revisión_Avance_Periodo!$Z1890/Revisión_Avance_Periodo!$Y1890,0)</f>
        <v>0</v>
      </c>
      <c r="AK1890" s="126"/>
      <c r="AL1890" s="127"/>
      <c r="AM1890" s="125"/>
      <c r="AN1890" s="125"/>
      <c r="AO1890" s="128"/>
      <c r="AP1890" s="129"/>
    </row>
    <row r="1891" spans="1:42" x14ac:dyDescent="0.25">
      <c r="A1891" s="97">
        <v>160</v>
      </c>
      <c r="B1891" s="435" t="e">
        <f>CONCATENATE(Revisión_Avance_Periodo!$D1891,";",Revisión_Avance_Periodo!$F1891,";",Revisión_Avance_Periodo!$L1891)</f>
        <v>#REF!</v>
      </c>
      <c r="C1891" s="435" t="e">
        <f t="shared" si="145"/>
        <v>#REF!</v>
      </c>
      <c r="D1891" s="123" t="e">
        <f>VLOOKUP($A1891,#REF!,3,FALSE)</f>
        <v>#REF!</v>
      </c>
      <c r="E1891" s="436" t="e">
        <f>VLOOKUP($A1891,#REF!,4,FALSE)</f>
        <v>#REF!</v>
      </c>
      <c r="F1891" s="103" t="e">
        <f>VLOOKUP($A1891,#REF!,5,FALSE)</f>
        <v>#REF!</v>
      </c>
      <c r="G1891" s="98" t="e">
        <f>VLOOKUP($A1891,#REF!,8,FALSE)</f>
        <v>#REF!</v>
      </c>
      <c r="H1891" s="93" t="e">
        <f>VLOOKUP($A1891,#REF!,7,FALSE)</f>
        <v>#REF!</v>
      </c>
      <c r="I1891" s="438" t="e">
        <f>VLOOKUP($A1891,#REF!,10,FALSE)</f>
        <v>#REF!</v>
      </c>
      <c r="J1891" s="98" t="e">
        <f>VLOOKUP($A1891,#REF!,11,FALSE)</f>
        <v>#REF!</v>
      </c>
      <c r="K1891" s="114" t="e">
        <f>VLOOKUP($A1891,#REF!,12,FALSE)</f>
        <v>#REF!</v>
      </c>
      <c r="L1891" s="98" t="e">
        <f>VLOOKUP($A1891,#REF!,13,FALSE)</f>
        <v>#REF!</v>
      </c>
      <c r="M1891" s="438" t="e">
        <f>VLOOKUP($A1891,#REF!,14,FALSE)</f>
        <v>#REF!</v>
      </c>
      <c r="N1891" s="103" t="e">
        <f>VLOOKUP($A1891,#REF!,15,FALSE)</f>
        <v>#REF!</v>
      </c>
      <c r="O1891" s="103" t="e">
        <f>VLOOKUP($A1891,#REF!,18,FALSE)</f>
        <v>#REF!</v>
      </c>
      <c r="P1891" s="93" t="e">
        <f>VLOOKUP($A1891,#REF!,41,FALSE)</f>
        <v>#REF!</v>
      </c>
      <c r="Q1891" s="115" t="e">
        <f>VLOOKUP(Revisión_Avance_Periodo!$L1891,#REF!,30,FALSE)</f>
        <v>#REF!</v>
      </c>
      <c r="R1891" s="116">
        <v>2019</v>
      </c>
      <c r="S1891" s="196">
        <v>43646</v>
      </c>
      <c r="T1891" s="124" t="s">
        <v>73</v>
      </c>
      <c r="U1891" s="136" t="e">
        <f>INDEX(#REF!,MATCH(Revisión_Avance_Periodo!$L1891,#REF!,0),MATCH(Revisión_Avance_Periodo!$T1891,#REF!,0))</f>
        <v>#REF!</v>
      </c>
      <c r="V1891" s="136" t="e">
        <f>INDEX(#REF!,MATCH(Revisión_Avance_Periodo!$L1891,#REF!,0),MATCH(Revisión_Avance_Periodo!$T1891,#REF!,0))</f>
        <v>#REF!</v>
      </c>
      <c r="W1891" s="130" t="e">
        <f t="shared" si="147"/>
        <v>#REF!</v>
      </c>
      <c r="X1891" s="124" t="e">
        <f>VLOOKUP(W1891,Tabla_Estado_Meta_OAP_2019[#All],3,TRUE)</f>
        <v>#REF!</v>
      </c>
      <c r="Y1891" s="455" t="e">
        <f>SUBTOTAL(9,$U$206:$U1891)</f>
        <v>#REF!</v>
      </c>
      <c r="Z1891" s="456" t="e">
        <f>SUBTOTAL(9,$V$206:$V1891)</f>
        <v>#REF!</v>
      </c>
      <c r="AA1891" s="159">
        <f>IFERROR(+Revisión_Avance_Periodo!$Z1891/Revisión_Avance_Periodo!$Y1891,0)</f>
        <v>0</v>
      </c>
      <c r="AB1891" s="126"/>
      <c r="AC1891" s="127"/>
      <c r="AD1891" s="125"/>
      <c r="AE1891" s="125"/>
      <c r="AF1891" s="128"/>
      <c r="AG1891" s="129"/>
      <c r="AH1891" s="455" t="e">
        <f>SUBTOTAL(9,$U$1886:$U1891)</f>
        <v>#REF!</v>
      </c>
      <c r="AI1891" s="456" t="e">
        <f>SUBTOTAL(9,$V$1886:$V1891)</f>
        <v>#REF!</v>
      </c>
      <c r="AJ1891" s="159">
        <f>IFERROR(+Revisión_Avance_Periodo!$Z1891/Revisión_Avance_Periodo!$Y1891,0)</f>
        <v>0</v>
      </c>
      <c r="AK1891" s="126"/>
      <c r="AL1891" s="127"/>
      <c r="AM1891" s="125"/>
      <c r="AN1891" s="125"/>
      <c r="AO1891" s="128"/>
      <c r="AP1891" s="129"/>
    </row>
    <row r="1892" spans="1:42" x14ac:dyDescent="0.25">
      <c r="A1892" s="92">
        <v>160</v>
      </c>
      <c r="B1892" s="435" t="e">
        <f>CONCATENATE(Revisión_Avance_Periodo!$D1892,";",Revisión_Avance_Periodo!$F1892,";",Revisión_Avance_Periodo!$L1892)</f>
        <v>#REF!</v>
      </c>
      <c r="C1892" s="435" t="e">
        <f t="shared" si="145"/>
        <v>#REF!</v>
      </c>
      <c r="D1892" s="114" t="e">
        <f>VLOOKUP($A1892,#REF!,3,FALSE)</f>
        <v>#REF!</v>
      </c>
      <c r="E1892" s="436" t="e">
        <f>VLOOKUP($A1892,#REF!,4,FALSE)</f>
        <v>#REF!</v>
      </c>
      <c r="F1892" s="102" t="e">
        <f>VLOOKUP($A1892,#REF!,5,FALSE)</f>
        <v>#REF!</v>
      </c>
      <c r="G1892" s="93" t="e">
        <f>VLOOKUP($A1892,#REF!,8,FALSE)</f>
        <v>#REF!</v>
      </c>
      <c r="H1892" s="93" t="e">
        <f>VLOOKUP($A1892,#REF!,7,FALSE)</f>
        <v>#REF!</v>
      </c>
      <c r="I1892" s="438" t="e">
        <f>VLOOKUP($A1892,#REF!,10,FALSE)</f>
        <v>#REF!</v>
      </c>
      <c r="J1892" s="93" t="e">
        <f>VLOOKUP($A1892,#REF!,11,FALSE)</f>
        <v>#REF!</v>
      </c>
      <c r="K1892" s="114" t="e">
        <f>VLOOKUP($A1892,#REF!,12,FALSE)</f>
        <v>#REF!</v>
      </c>
      <c r="L1892" s="93" t="e">
        <f>VLOOKUP($A1892,#REF!,13,FALSE)</f>
        <v>#REF!</v>
      </c>
      <c r="M1892" s="438" t="e">
        <f>VLOOKUP($A1892,#REF!,14,FALSE)</f>
        <v>#REF!</v>
      </c>
      <c r="N1892" s="102" t="e">
        <f>VLOOKUP($A1892,#REF!,15,FALSE)</f>
        <v>#REF!</v>
      </c>
      <c r="O1892" s="102" t="e">
        <f>VLOOKUP($A1892,#REF!,18,FALSE)</f>
        <v>#REF!</v>
      </c>
      <c r="P1892" s="93" t="e">
        <f>VLOOKUP($A1892,#REF!,41,FALSE)</f>
        <v>#REF!</v>
      </c>
      <c r="Q1892" s="115" t="e">
        <f>VLOOKUP(Revisión_Avance_Periodo!$L1892,#REF!,30,FALSE)</f>
        <v>#REF!</v>
      </c>
      <c r="R1892" s="116">
        <v>2019</v>
      </c>
      <c r="S1892" s="196">
        <v>43676</v>
      </c>
      <c r="T1892" s="116" t="s">
        <v>74</v>
      </c>
      <c r="U1892" s="136" t="e">
        <f>INDEX(#REF!,MATCH(Revisión_Avance_Periodo!$L1892,#REF!,0),MATCH(Revisión_Avance_Periodo!$T1892,#REF!,0))</f>
        <v>#REF!</v>
      </c>
      <c r="V1892" s="136" t="e">
        <f>INDEX(#REF!,MATCH(Revisión_Avance_Periodo!$L1892,#REF!,0),MATCH(Revisión_Avance_Periodo!$T1892,#REF!,0))</f>
        <v>#REF!</v>
      </c>
      <c r="W1892" s="131" t="e">
        <f t="shared" si="147"/>
        <v>#REF!</v>
      </c>
      <c r="X1892" s="116" t="e">
        <f>VLOOKUP(W1892,Tabla_Estado_Meta_OAP_2019[#All],3,TRUE)</f>
        <v>#REF!</v>
      </c>
      <c r="Y1892" s="455" t="e">
        <f>SUBTOTAL(9,$U$206:$U1892)</f>
        <v>#REF!</v>
      </c>
      <c r="Z1892" s="456" t="e">
        <f>SUBTOTAL(9,$V$206:$V1892)</f>
        <v>#REF!</v>
      </c>
      <c r="AA1892" s="159">
        <f>IFERROR(+Revisión_Avance_Periodo!$Z1892/Revisión_Avance_Periodo!$Y1892,0)</f>
        <v>0</v>
      </c>
      <c r="AB1892" s="126"/>
      <c r="AC1892" s="127"/>
      <c r="AD1892" s="125"/>
      <c r="AE1892" s="125"/>
      <c r="AF1892" s="128"/>
      <c r="AG1892" s="129"/>
      <c r="AH1892" s="455" t="e">
        <f>SUBTOTAL(9,$U$1886:$U1892)</f>
        <v>#REF!</v>
      </c>
      <c r="AI1892" s="456" t="e">
        <f>SUBTOTAL(9,$V$1886:$V1892)</f>
        <v>#REF!</v>
      </c>
      <c r="AJ1892" s="159">
        <f>IFERROR(+Revisión_Avance_Periodo!$Z1892/Revisión_Avance_Periodo!$Y1892,0)</f>
        <v>0</v>
      </c>
      <c r="AK1892" s="126"/>
      <c r="AL1892" s="127"/>
      <c r="AM1892" s="125"/>
      <c r="AN1892" s="125"/>
      <c r="AO1892" s="128"/>
      <c r="AP1892" s="129"/>
    </row>
    <row r="1893" spans="1:42" x14ac:dyDescent="0.25">
      <c r="A1893" s="97">
        <v>160</v>
      </c>
      <c r="B1893" s="435" t="e">
        <f>CONCATENATE(Revisión_Avance_Periodo!$D1893,";",Revisión_Avance_Periodo!$F1893,";",Revisión_Avance_Periodo!$L1893)</f>
        <v>#REF!</v>
      </c>
      <c r="C1893" s="435" t="e">
        <f t="shared" si="145"/>
        <v>#REF!</v>
      </c>
      <c r="D1893" s="123" t="e">
        <f>VLOOKUP($A1893,#REF!,3,FALSE)</f>
        <v>#REF!</v>
      </c>
      <c r="E1893" s="436" t="e">
        <f>VLOOKUP($A1893,#REF!,4,FALSE)</f>
        <v>#REF!</v>
      </c>
      <c r="F1893" s="103" t="e">
        <f>VLOOKUP($A1893,#REF!,5,FALSE)</f>
        <v>#REF!</v>
      </c>
      <c r="G1893" s="98" t="e">
        <f>VLOOKUP($A1893,#REF!,8,FALSE)</f>
        <v>#REF!</v>
      </c>
      <c r="H1893" s="93" t="e">
        <f>VLOOKUP($A1893,#REF!,7,FALSE)</f>
        <v>#REF!</v>
      </c>
      <c r="I1893" s="438" t="e">
        <f>VLOOKUP($A1893,#REF!,10,FALSE)</f>
        <v>#REF!</v>
      </c>
      <c r="J1893" s="98" t="e">
        <f>VLOOKUP($A1893,#REF!,11,FALSE)</f>
        <v>#REF!</v>
      </c>
      <c r="K1893" s="114" t="e">
        <f>VLOOKUP($A1893,#REF!,12,FALSE)</f>
        <v>#REF!</v>
      </c>
      <c r="L1893" s="98" t="e">
        <f>VLOOKUP($A1893,#REF!,13,FALSE)</f>
        <v>#REF!</v>
      </c>
      <c r="M1893" s="438" t="e">
        <f>VLOOKUP($A1893,#REF!,14,FALSE)</f>
        <v>#REF!</v>
      </c>
      <c r="N1893" s="103" t="e">
        <f>VLOOKUP($A1893,#REF!,15,FALSE)</f>
        <v>#REF!</v>
      </c>
      <c r="O1893" s="103" t="e">
        <f>VLOOKUP($A1893,#REF!,18,FALSE)</f>
        <v>#REF!</v>
      </c>
      <c r="P1893" s="93" t="e">
        <f>VLOOKUP($A1893,#REF!,41,FALSE)</f>
        <v>#REF!</v>
      </c>
      <c r="Q1893" s="115" t="e">
        <f>VLOOKUP(Revisión_Avance_Periodo!$L1893,#REF!,30,FALSE)</f>
        <v>#REF!</v>
      </c>
      <c r="R1893" s="116">
        <v>2019</v>
      </c>
      <c r="S1893" s="196">
        <v>43707</v>
      </c>
      <c r="T1893" s="124" t="s">
        <v>75</v>
      </c>
      <c r="U1893" s="136" t="e">
        <f>INDEX(#REF!,MATCH(Revisión_Avance_Periodo!$L1893,#REF!,0),MATCH(Revisión_Avance_Periodo!$T1893,#REF!,0))</f>
        <v>#REF!</v>
      </c>
      <c r="V1893" s="136" t="e">
        <f>INDEX(#REF!,MATCH(Revisión_Avance_Periodo!$L1893,#REF!,0),MATCH(Revisión_Avance_Periodo!$T1893,#REF!,0))</f>
        <v>#REF!</v>
      </c>
      <c r="W1893" s="130" t="e">
        <f t="shared" si="147"/>
        <v>#REF!</v>
      </c>
      <c r="X1893" s="124" t="e">
        <f>VLOOKUP(W1893,Tabla_Estado_Meta_OAP_2019[#All],3,TRUE)</f>
        <v>#REF!</v>
      </c>
      <c r="Y1893" s="455" t="e">
        <f>SUBTOTAL(9,$U$206:$U1893)</f>
        <v>#REF!</v>
      </c>
      <c r="Z1893" s="456" t="e">
        <f>SUBTOTAL(9,$V$206:$V1893)</f>
        <v>#REF!</v>
      </c>
      <c r="AA1893" s="159">
        <f>IFERROR(+Revisión_Avance_Periodo!$Z1893/Revisión_Avance_Periodo!$Y1893,0)</f>
        <v>0</v>
      </c>
      <c r="AB1893" s="126"/>
      <c r="AC1893" s="127"/>
      <c r="AD1893" s="125"/>
      <c r="AE1893" s="125"/>
      <c r="AF1893" s="128"/>
      <c r="AG1893" s="129"/>
      <c r="AH1893" s="455" t="e">
        <f>SUBTOTAL(9,$U$1886:$U1893)</f>
        <v>#REF!</v>
      </c>
      <c r="AI1893" s="456" t="e">
        <f>SUBTOTAL(9,$V$1886:$V1893)</f>
        <v>#REF!</v>
      </c>
      <c r="AJ1893" s="159">
        <f>IFERROR(+Revisión_Avance_Periodo!$Z1893/Revisión_Avance_Periodo!$Y1893,0)</f>
        <v>0</v>
      </c>
      <c r="AK1893" s="126"/>
      <c r="AL1893" s="127"/>
      <c r="AM1893" s="125"/>
      <c r="AN1893" s="125"/>
      <c r="AO1893" s="128"/>
      <c r="AP1893" s="129"/>
    </row>
    <row r="1894" spans="1:42" x14ac:dyDescent="0.25">
      <c r="A1894" s="92">
        <v>160</v>
      </c>
      <c r="B1894" s="435" t="e">
        <f>CONCATENATE(Revisión_Avance_Periodo!$D1894,";",Revisión_Avance_Periodo!$F1894,";",Revisión_Avance_Periodo!$L1894)</f>
        <v>#REF!</v>
      </c>
      <c r="C1894" s="435" t="e">
        <f t="shared" si="145"/>
        <v>#REF!</v>
      </c>
      <c r="D1894" s="114" t="e">
        <f>VLOOKUP($A1894,#REF!,3,FALSE)</f>
        <v>#REF!</v>
      </c>
      <c r="E1894" s="436" t="e">
        <f>VLOOKUP($A1894,#REF!,4,FALSE)</f>
        <v>#REF!</v>
      </c>
      <c r="F1894" s="102" t="e">
        <f>VLOOKUP($A1894,#REF!,5,FALSE)</f>
        <v>#REF!</v>
      </c>
      <c r="G1894" s="93" t="e">
        <f>VLOOKUP($A1894,#REF!,8,FALSE)</f>
        <v>#REF!</v>
      </c>
      <c r="H1894" s="93" t="e">
        <f>VLOOKUP($A1894,#REF!,7,FALSE)</f>
        <v>#REF!</v>
      </c>
      <c r="I1894" s="438" t="e">
        <f>VLOOKUP($A1894,#REF!,10,FALSE)</f>
        <v>#REF!</v>
      </c>
      <c r="J1894" s="93" t="e">
        <f>VLOOKUP($A1894,#REF!,11,FALSE)</f>
        <v>#REF!</v>
      </c>
      <c r="K1894" s="114" t="e">
        <f>VLOOKUP($A1894,#REF!,12,FALSE)</f>
        <v>#REF!</v>
      </c>
      <c r="L1894" s="93" t="e">
        <f>VLOOKUP($A1894,#REF!,13,FALSE)</f>
        <v>#REF!</v>
      </c>
      <c r="M1894" s="438" t="e">
        <f>VLOOKUP($A1894,#REF!,14,FALSE)</f>
        <v>#REF!</v>
      </c>
      <c r="N1894" s="102" t="e">
        <f>VLOOKUP($A1894,#REF!,15,FALSE)</f>
        <v>#REF!</v>
      </c>
      <c r="O1894" s="102" t="e">
        <f>VLOOKUP($A1894,#REF!,18,FALSE)</f>
        <v>#REF!</v>
      </c>
      <c r="P1894" s="93" t="e">
        <f>VLOOKUP($A1894,#REF!,41,FALSE)</f>
        <v>#REF!</v>
      </c>
      <c r="Q1894" s="115" t="e">
        <f>VLOOKUP(Revisión_Avance_Periodo!$L1894,#REF!,30,FALSE)</f>
        <v>#REF!</v>
      </c>
      <c r="R1894" s="116">
        <v>2019</v>
      </c>
      <c r="S1894" s="196">
        <v>43738</v>
      </c>
      <c r="T1894" s="116" t="s">
        <v>76</v>
      </c>
      <c r="U1894" s="136" t="e">
        <f>INDEX(#REF!,MATCH(Revisión_Avance_Periodo!$L1894,#REF!,0),MATCH(Revisión_Avance_Periodo!$T1894,#REF!,0))</f>
        <v>#REF!</v>
      </c>
      <c r="V1894" s="136" t="e">
        <f>INDEX(#REF!,MATCH(Revisión_Avance_Periodo!$L1894,#REF!,0),MATCH(Revisión_Avance_Periodo!$T1894,#REF!,0))</f>
        <v>#REF!</v>
      </c>
      <c r="W1894" s="131" t="e">
        <f t="shared" si="147"/>
        <v>#REF!</v>
      </c>
      <c r="X1894" s="116" t="e">
        <f>VLOOKUP(W1894,Tabla_Estado_Meta_OAP_2019[#All],3,TRUE)</f>
        <v>#REF!</v>
      </c>
      <c r="Y1894" s="455" t="e">
        <f>SUBTOTAL(9,$U$206:$U1894)</f>
        <v>#REF!</v>
      </c>
      <c r="Z1894" s="456" t="e">
        <f>SUBTOTAL(9,$V$206:$V1894)</f>
        <v>#REF!</v>
      </c>
      <c r="AA1894" s="159">
        <f>IFERROR(+Revisión_Avance_Periodo!$Z1894/Revisión_Avance_Periodo!$Y1894,0)</f>
        <v>0</v>
      </c>
      <c r="AB1894" s="126"/>
      <c r="AC1894" s="127"/>
      <c r="AD1894" s="125"/>
      <c r="AE1894" s="125"/>
      <c r="AF1894" s="128"/>
      <c r="AG1894" s="129"/>
      <c r="AH1894" s="455" t="e">
        <f>SUBTOTAL(9,$U$1886:$U1894)</f>
        <v>#REF!</v>
      </c>
      <c r="AI1894" s="456" t="e">
        <f>SUBTOTAL(9,$V$1886:$V1894)</f>
        <v>#REF!</v>
      </c>
      <c r="AJ1894" s="159">
        <f>IFERROR(+Revisión_Avance_Periodo!$Z1894/Revisión_Avance_Periodo!$Y1894,0)</f>
        <v>0</v>
      </c>
      <c r="AK1894" s="126"/>
      <c r="AL1894" s="127"/>
      <c r="AM1894" s="125"/>
      <c r="AN1894" s="125"/>
      <c r="AO1894" s="128"/>
      <c r="AP1894" s="129"/>
    </row>
    <row r="1895" spans="1:42" x14ac:dyDescent="0.25">
      <c r="A1895" s="97">
        <v>160</v>
      </c>
      <c r="B1895" s="435" t="e">
        <f>CONCATENATE(Revisión_Avance_Periodo!$D1895,";",Revisión_Avance_Periodo!$F1895,";",Revisión_Avance_Periodo!$L1895)</f>
        <v>#REF!</v>
      </c>
      <c r="C1895" s="435" t="e">
        <f t="shared" si="145"/>
        <v>#REF!</v>
      </c>
      <c r="D1895" s="123" t="e">
        <f>VLOOKUP($A1895,#REF!,3,FALSE)</f>
        <v>#REF!</v>
      </c>
      <c r="E1895" s="436" t="e">
        <f>VLOOKUP($A1895,#REF!,4,FALSE)</f>
        <v>#REF!</v>
      </c>
      <c r="F1895" s="103" t="e">
        <f>VLOOKUP($A1895,#REF!,5,FALSE)</f>
        <v>#REF!</v>
      </c>
      <c r="G1895" s="98" t="e">
        <f>VLOOKUP($A1895,#REF!,8,FALSE)</f>
        <v>#REF!</v>
      </c>
      <c r="H1895" s="93" t="e">
        <f>VLOOKUP($A1895,#REF!,7,FALSE)</f>
        <v>#REF!</v>
      </c>
      <c r="I1895" s="438" t="e">
        <f>VLOOKUP($A1895,#REF!,10,FALSE)</f>
        <v>#REF!</v>
      </c>
      <c r="J1895" s="98" t="e">
        <f>VLOOKUP($A1895,#REF!,11,FALSE)</f>
        <v>#REF!</v>
      </c>
      <c r="K1895" s="114" t="e">
        <f>VLOOKUP($A1895,#REF!,12,FALSE)</f>
        <v>#REF!</v>
      </c>
      <c r="L1895" s="98" t="e">
        <f>VLOOKUP($A1895,#REF!,13,FALSE)</f>
        <v>#REF!</v>
      </c>
      <c r="M1895" s="438" t="e">
        <f>VLOOKUP($A1895,#REF!,14,FALSE)</f>
        <v>#REF!</v>
      </c>
      <c r="N1895" s="103" t="e">
        <f>VLOOKUP($A1895,#REF!,15,FALSE)</f>
        <v>#REF!</v>
      </c>
      <c r="O1895" s="103" t="e">
        <f>VLOOKUP($A1895,#REF!,18,FALSE)</f>
        <v>#REF!</v>
      </c>
      <c r="P1895" s="93" t="e">
        <f>VLOOKUP($A1895,#REF!,41,FALSE)</f>
        <v>#REF!</v>
      </c>
      <c r="Q1895" s="115" t="e">
        <f>VLOOKUP(Revisión_Avance_Periodo!$L1895,#REF!,30,FALSE)</f>
        <v>#REF!</v>
      </c>
      <c r="R1895" s="116">
        <v>2019</v>
      </c>
      <c r="S1895" s="196">
        <v>43768</v>
      </c>
      <c r="T1895" s="124" t="s">
        <v>77</v>
      </c>
      <c r="U1895" s="136" t="e">
        <f>INDEX(#REF!,MATCH(Revisión_Avance_Periodo!$L1895,#REF!,0),MATCH(Revisión_Avance_Periodo!$T1895,#REF!,0))</f>
        <v>#REF!</v>
      </c>
      <c r="V1895" s="136" t="e">
        <f>INDEX(#REF!,MATCH(Revisión_Avance_Periodo!$L1895,#REF!,0),MATCH(Revisión_Avance_Periodo!$T1895,#REF!,0))</f>
        <v>#REF!</v>
      </c>
      <c r="W1895" s="130" t="e">
        <f t="shared" si="147"/>
        <v>#REF!</v>
      </c>
      <c r="X1895" s="124" t="e">
        <f>VLOOKUP(W1895,Tabla_Estado_Meta_OAP_2019[#All],3,TRUE)</f>
        <v>#REF!</v>
      </c>
      <c r="Y1895" s="455" t="e">
        <f>SUBTOTAL(9,$U$206:$U1895)</f>
        <v>#REF!</v>
      </c>
      <c r="Z1895" s="456" t="e">
        <f>SUBTOTAL(9,$V$206:$V1895)</f>
        <v>#REF!</v>
      </c>
      <c r="AA1895" s="159">
        <f>IFERROR(+Revisión_Avance_Periodo!$Z1895/Revisión_Avance_Periodo!$Y1895,0)</f>
        <v>0</v>
      </c>
      <c r="AB1895" s="126"/>
      <c r="AC1895" s="127"/>
      <c r="AD1895" s="125"/>
      <c r="AE1895" s="125"/>
      <c r="AF1895" s="128"/>
      <c r="AG1895" s="129"/>
      <c r="AH1895" s="455" t="e">
        <f>SUBTOTAL(9,$U$1886:$U1895)</f>
        <v>#REF!</v>
      </c>
      <c r="AI1895" s="456" t="e">
        <f>SUBTOTAL(9,$V$1886:$V1895)</f>
        <v>#REF!</v>
      </c>
      <c r="AJ1895" s="159">
        <f>IFERROR(+Revisión_Avance_Periodo!$Z1895/Revisión_Avance_Periodo!$Y1895,0)</f>
        <v>0</v>
      </c>
      <c r="AK1895" s="126"/>
      <c r="AL1895" s="127"/>
      <c r="AM1895" s="125"/>
      <c r="AN1895" s="125"/>
      <c r="AO1895" s="128"/>
      <c r="AP1895" s="129"/>
    </row>
    <row r="1896" spans="1:42" x14ac:dyDescent="0.25">
      <c r="A1896" s="92">
        <v>160</v>
      </c>
      <c r="B1896" s="435" t="e">
        <f>CONCATENATE(Revisión_Avance_Periodo!$D1896,";",Revisión_Avance_Periodo!$F1896,";",Revisión_Avance_Periodo!$L1896)</f>
        <v>#REF!</v>
      </c>
      <c r="C1896" s="435" t="e">
        <f t="shared" si="145"/>
        <v>#REF!</v>
      </c>
      <c r="D1896" s="114" t="e">
        <f>VLOOKUP($A1896,#REF!,3,FALSE)</f>
        <v>#REF!</v>
      </c>
      <c r="E1896" s="436" t="e">
        <f>VLOOKUP($A1896,#REF!,4,FALSE)</f>
        <v>#REF!</v>
      </c>
      <c r="F1896" s="102" t="e">
        <f>VLOOKUP($A1896,#REF!,5,FALSE)</f>
        <v>#REF!</v>
      </c>
      <c r="G1896" s="93" t="e">
        <f>VLOOKUP($A1896,#REF!,8,FALSE)</f>
        <v>#REF!</v>
      </c>
      <c r="H1896" s="93" t="e">
        <f>VLOOKUP($A1896,#REF!,7,FALSE)</f>
        <v>#REF!</v>
      </c>
      <c r="I1896" s="438" t="e">
        <f>VLOOKUP($A1896,#REF!,10,FALSE)</f>
        <v>#REF!</v>
      </c>
      <c r="J1896" s="93" t="e">
        <f>VLOOKUP($A1896,#REF!,11,FALSE)</f>
        <v>#REF!</v>
      </c>
      <c r="K1896" s="114" t="e">
        <f>VLOOKUP($A1896,#REF!,12,FALSE)</f>
        <v>#REF!</v>
      </c>
      <c r="L1896" s="93" t="e">
        <f>VLOOKUP($A1896,#REF!,13,FALSE)</f>
        <v>#REF!</v>
      </c>
      <c r="M1896" s="438" t="e">
        <f>VLOOKUP($A1896,#REF!,14,FALSE)</f>
        <v>#REF!</v>
      </c>
      <c r="N1896" s="102" t="e">
        <f>VLOOKUP($A1896,#REF!,15,FALSE)</f>
        <v>#REF!</v>
      </c>
      <c r="O1896" s="102" t="e">
        <f>VLOOKUP($A1896,#REF!,18,FALSE)</f>
        <v>#REF!</v>
      </c>
      <c r="P1896" s="93" t="e">
        <f>VLOOKUP($A1896,#REF!,41,FALSE)</f>
        <v>#REF!</v>
      </c>
      <c r="Q1896" s="115" t="e">
        <f>VLOOKUP(Revisión_Avance_Periodo!$L1896,#REF!,30,FALSE)</f>
        <v>#REF!</v>
      </c>
      <c r="R1896" s="116">
        <v>2019</v>
      </c>
      <c r="S1896" s="196">
        <v>43799</v>
      </c>
      <c r="T1896" s="116" t="s">
        <v>78</v>
      </c>
      <c r="U1896" s="136" t="e">
        <f>INDEX(#REF!,MATCH(Revisión_Avance_Periodo!$L1896,#REF!,0),MATCH(Revisión_Avance_Periodo!$T1896,#REF!,0))</f>
        <v>#REF!</v>
      </c>
      <c r="V1896" s="136" t="e">
        <f>INDEX(#REF!,MATCH(Revisión_Avance_Periodo!$L1896,#REF!,0),MATCH(Revisión_Avance_Periodo!$T1896,#REF!,0))</f>
        <v>#REF!</v>
      </c>
      <c r="W1896" s="131" t="e">
        <f t="shared" si="147"/>
        <v>#REF!</v>
      </c>
      <c r="X1896" s="116" t="e">
        <f>VLOOKUP(W1896,Tabla_Estado_Meta_OAP_2019[#All],3,TRUE)</f>
        <v>#REF!</v>
      </c>
      <c r="Y1896" s="455" t="e">
        <f>SUBTOTAL(9,$U$206:$U1896)</f>
        <v>#REF!</v>
      </c>
      <c r="Z1896" s="456" t="e">
        <f>SUBTOTAL(9,$V$206:$V1896)</f>
        <v>#REF!</v>
      </c>
      <c r="AA1896" s="159">
        <f>IFERROR(+Revisión_Avance_Periodo!$Z1896/Revisión_Avance_Periodo!$Y1896,0)</f>
        <v>0</v>
      </c>
      <c r="AB1896" s="126"/>
      <c r="AC1896" s="127"/>
      <c r="AD1896" s="125"/>
      <c r="AE1896" s="125"/>
      <c r="AF1896" s="128"/>
      <c r="AG1896" s="129"/>
      <c r="AH1896" s="455" t="e">
        <f>SUBTOTAL(9,$U$1886:$U1896)</f>
        <v>#REF!</v>
      </c>
      <c r="AI1896" s="456" t="e">
        <f>SUBTOTAL(9,$V$1886:$V1896)</f>
        <v>#REF!</v>
      </c>
      <c r="AJ1896" s="159">
        <f>IFERROR(+Revisión_Avance_Periodo!$Z1896/Revisión_Avance_Periodo!$Y1896,0)</f>
        <v>0</v>
      </c>
      <c r="AK1896" s="126"/>
      <c r="AL1896" s="127"/>
      <c r="AM1896" s="125"/>
      <c r="AN1896" s="125"/>
      <c r="AO1896" s="128"/>
      <c r="AP1896" s="129"/>
    </row>
    <row r="1897" spans="1:42" ht="15.75" thickBot="1" x14ac:dyDescent="0.3">
      <c r="A1897" s="97">
        <v>160</v>
      </c>
      <c r="B1897" s="435" t="e">
        <f>CONCATENATE(Revisión_Avance_Periodo!$D1897,";",Revisión_Avance_Periodo!$F1897,";",Revisión_Avance_Periodo!$L1897)</f>
        <v>#REF!</v>
      </c>
      <c r="C1897" s="435" t="e">
        <f t="shared" si="145"/>
        <v>#REF!</v>
      </c>
      <c r="D1897" s="123" t="e">
        <f>VLOOKUP($A1897,#REF!,3,FALSE)</f>
        <v>#REF!</v>
      </c>
      <c r="E1897" s="436" t="e">
        <f>VLOOKUP($A1897,#REF!,4,FALSE)</f>
        <v>#REF!</v>
      </c>
      <c r="F1897" s="103" t="e">
        <f>VLOOKUP($A1897,#REF!,5,FALSE)</f>
        <v>#REF!</v>
      </c>
      <c r="G1897" s="98" t="e">
        <f>VLOOKUP($A1897,#REF!,8,FALSE)</f>
        <v>#REF!</v>
      </c>
      <c r="H1897" s="93" t="e">
        <f>VLOOKUP($A1897,#REF!,7,FALSE)</f>
        <v>#REF!</v>
      </c>
      <c r="I1897" s="438" t="e">
        <f>VLOOKUP($A1897,#REF!,10,FALSE)</f>
        <v>#REF!</v>
      </c>
      <c r="J1897" s="98" t="e">
        <f>VLOOKUP($A1897,#REF!,11,FALSE)</f>
        <v>#REF!</v>
      </c>
      <c r="K1897" s="114" t="e">
        <f>VLOOKUP($A1897,#REF!,12,FALSE)</f>
        <v>#REF!</v>
      </c>
      <c r="L1897" s="98" t="e">
        <f>VLOOKUP($A1897,#REF!,13,FALSE)</f>
        <v>#REF!</v>
      </c>
      <c r="M1897" s="438" t="e">
        <f>VLOOKUP($A1897,#REF!,14,FALSE)</f>
        <v>#REF!</v>
      </c>
      <c r="N1897" s="103" t="e">
        <f>VLOOKUP($A1897,#REF!,15,FALSE)</f>
        <v>#REF!</v>
      </c>
      <c r="O1897" s="103" t="e">
        <f>VLOOKUP($A1897,#REF!,18,FALSE)</f>
        <v>#REF!</v>
      </c>
      <c r="P1897" s="93" t="e">
        <f>VLOOKUP($A1897,#REF!,41,FALSE)</f>
        <v>#REF!</v>
      </c>
      <c r="Q1897" s="115" t="e">
        <f>VLOOKUP(Revisión_Avance_Periodo!$L1897,#REF!,30,FALSE)</f>
        <v>#REF!</v>
      </c>
      <c r="R1897" s="116">
        <v>2019</v>
      </c>
      <c r="S1897" s="196">
        <v>43829</v>
      </c>
      <c r="T1897" s="124" t="s">
        <v>79</v>
      </c>
      <c r="U1897" s="136" t="e">
        <f>INDEX(#REF!,MATCH(Revisión_Avance_Periodo!$L1897,#REF!,0),MATCH(Revisión_Avance_Periodo!$T1897,#REF!,0))</f>
        <v>#REF!</v>
      </c>
      <c r="V1897" s="136" t="e">
        <f>INDEX(#REF!,MATCH(Revisión_Avance_Periodo!$L1897,#REF!,0),MATCH(Revisión_Avance_Periodo!$T1897,#REF!,0))</f>
        <v>#REF!</v>
      </c>
      <c r="W1897" s="130" t="e">
        <f t="shared" si="147"/>
        <v>#REF!</v>
      </c>
      <c r="X1897" s="124" t="e">
        <f>VLOOKUP(W1897,Tabla_Estado_Meta_OAP_2019[#All],3,TRUE)</f>
        <v>#REF!</v>
      </c>
      <c r="Y1897" s="455" t="e">
        <f>SUBTOTAL(9,$U$206:$U1897)</f>
        <v>#REF!</v>
      </c>
      <c r="Z1897" s="456" t="e">
        <f>SUBTOTAL(9,$V$206:$V1897)</f>
        <v>#REF!</v>
      </c>
      <c r="AA1897" s="159">
        <f>IFERROR(+Revisión_Avance_Periodo!$Z1897/Revisión_Avance_Periodo!$Y1897,0)</f>
        <v>0</v>
      </c>
      <c r="AB1897" s="126"/>
      <c r="AC1897" s="127"/>
      <c r="AD1897" s="125"/>
      <c r="AE1897" s="125"/>
      <c r="AF1897" s="128"/>
      <c r="AG1897" s="129"/>
      <c r="AH1897" s="455" t="e">
        <f>SUBTOTAL(9,$U$1886:$U1897)</f>
        <v>#REF!</v>
      </c>
      <c r="AI1897" s="456" t="e">
        <f>SUBTOTAL(9,$V$1886:$V1897)</f>
        <v>#REF!</v>
      </c>
      <c r="AJ1897" s="159">
        <f>IFERROR(+Revisión_Avance_Periodo!$Z1897/Revisión_Avance_Periodo!$Y1897,0)</f>
        <v>0</v>
      </c>
      <c r="AK1897" s="126"/>
      <c r="AL1897" s="127"/>
      <c r="AM1897" s="125"/>
      <c r="AN1897" s="125"/>
      <c r="AO1897" s="128"/>
      <c r="AP1897" s="129"/>
    </row>
    <row r="1898" spans="1:42" x14ac:dyDescent="0.25">
      <c r="A1898" s="92">
        <v>161</v>
      </c>
      <c r="B1898" s="435" t="e">
        <f>CONCATENATE(Revisión_Avance_Periodo!$D1898,";",Revisión_Avance_Periodo!$F1898,";",Revisión_Avance_Periodo!$L1898)</f>
        <v>#REF!</v>
      </c>
      <c r="C1898" s="435" t="e">
        <f t="shared" si="145"/>
        <v>#REF!</v>
      </c>
      <c r="D1898" s="114" t="e">
        <f>VLOOKUP($A1898,#REF!,3,FALSE)</f>
        <v>#REF!</v>
      </c>
      <c r="E1898" s="436" t="e">
        <f>VLOOKUP($A1898,#REF!,4,FALSE)</f>
        <v>#REF!</v>
      </c>
      <c r="F1898" s="102" t="e">
        <f>VLOOKUP($A1898,#REF!,5,FALSE)</f>
        <v>#REF!</v>
      </c>
      <c r="G1898" s="93" t="e">
        <f>VLOOKUP($A1898,#REF!,8,FALSE)</f>
        <v>#REF!</v>
      </c>
      <c r="H1898" s="93" t="e">
        <f>VLOOKUP($A1898,#REF!,7,FALSE)</f>
        <v>#REF!</v>
      </c>
      <c r="I1898" s="438" t="e">
        <f>VLOOKUP($A1898,#REF!,10,FALSE)</f>
        <v>#REF!</v>
      </c>
      <c r="J1898" s="93" t="e">
        <f>VLOOKUP($A1898,#REF!,11,FALSE)</f>
        <v>#REF!</v>
      </c>
      <c r="K1898" s="114" t="e">
        <f>VLOOKUP($A1898,#REF!,12,FALSE)</f>
        <v>#REF!</v>
      </c>
      <c r="L1898" s="93" t="e">
        <f>VLOOKUP($A1898,#REF!,13,FALSE)</f>
        <v>#REF!</v>
      </c>
      <c r="M1898" s="438" t="e">
        <f>VLOOKUP($A1898,#REF!,14,FALSE)</f>
        <v>#REF!</v>
      </c>
      <c r="N1898" s="102" t="e">
        <f>VLOOKUP($A1898,#REF!,15,FALSE)</f>
        <v>#REF!</v>
      </c>
      <c r="O1898" s="102" t="e">
        <f>VLOOKUP($A1898,#REF!,18,FALSE)</f>
        <v>#REF!</v>
      </c>
      <c r="P1898" s="93" t="e">
        <f>VLOOKUP($A1898,#REF!,41,FALSE)</f>
        <v>#REF!</v>
      </c>
      <c r="Q1898" s="115" t="e">
        <f>VLOOKUP(Revisión_Avance_Periodo!$L1898,#REF!,30,FALSE)</f>
        <v>#REF!</v>
      </c>
      <c r="R1898" s="116">
        <v>2019</v>
      </c>
      <c r="S1898" s="196">
        <v>43495</v>
      </c>
      <c r="T1898" s="116" t="s">
        <v>68</v>
      </c>
      <c r="U1898" s="136" t="e">
        <f>INDEX(#REF!,MATCH(Revisión_Avance_Periodo!$L1898,#REF!,0),MATCH(Revisión_Avance_Periodo!$T1898,#REF!,0))</f>
        <v>#REF!</v>
      </c>
      <c r="V1898" s="136" t="e">
        <f>INDEX(#REF!,MATCH(Revisión_Avance_Periodo!$L1898,#REF!,0),MATCH(Revisión_Avance_Periodo!$T1898,#REF!,0))</f>
        <v>#REF!</v>
      </c>
      <c r="W1898" s="118">
        <f>IFERROR((V1898/U1898),0)</f>
        <v>0</v>
      </c>
      <c r="X1898" s="116" t="str">
        <f>VLOOKUP(W1898,Tabla_Estado_Meta_OAP_2019[#All],3,TRUE)</f>
        <v>Por Ejecutar</v>
      </c>
      <c r="Y1898" s="453" t="e">
        <f>SUBTOTAL(9,$U$206:$U1898)</f>
        <v>#REF!</v>
      </c>
      <c r="Z1898" s="454" t="e">
        <f>SUBTOTAL(9,$V$206:$V1898)</f>
        <v>#REF!</v>
      </c>
      <c r="AA1898" s="162">
        <f>IFERROR(+Revisión_Avance_Periodo!$Z1898/Revisión_Avance_Periodo!$Y1898,0)</f>
        <v>0</v>
      </c>
      <c r="AB1898" s="457" t="e">
        <f>SUBTOTAL(9,U1898:U1909)</f>
        <v>#REF!</v>
      </c>
      <c r="AC1898" s="458" t="e">
        <f>SUBTOTAL(9,V1898:V1909)</f>
        <v>#REF!</v>
      </c>
      <c r="AD1898" s="119" t="e">
        <f>+AC1898/AB1898</f>
        <v>#REF!</v>
      </c>
      <c r="AE1898" s="119" t="e">
        <f>100%-Revisión_Avance_Periodo!$AD1898</f>
        <v>#REF!</v>
      </c>
      <c r="AF1898" s="121" t="e">
        <f>VLOOKUP(AD1898,Tabla_Estado_Meta_OAP_2019[],3,TRUE)</f>
        <v>#REF!</v>
      </c>
      <c r="AG1898" s="122" t="e">
        <f>Revisión_Avance_Periodo!$AD1898*Revisión_Avance_Periodo!$Q1898</f>
        <v>#REF!</v>
      </c>
      <c r="AH1898" s="453" t="e">
        <f>SUBTOTAL(9,$U$1898:$U1898)</f>
        <v>#REF!</v>
      </c>
      <c r="AI1898" s="454" t="e">
        <f>SUBTOTAL(9,$V$1898:$V1898)</f>
        <v>#REF!</v>
      </c>
      <c r="AJ1898" s="162">
        <f>IFERROR(+Revisión_Avance_Periodo!$Z1898/Revisión_Avance_Periodo!$Y1898,0)</f>
        <v>0</v>
      </c>
      <c r="AK1898" s="457" t="e">
        <f>SUBTOTAL(9,AD1898:AD1909)</f>
        <v>#REF!</v>
      </c>
      <c r="AL1898" s="458" t="e">
        <f>SUBTOTAL(9,AE1898:AE1909)</f>
        <v>#REF!</v>
      </c>
      <c r="AM1898" s="119" t="e">
        <f>+AL1898/AK1898</f>
        <v>#REF!</v>
      </c>
      <c r="AN1898" s="119" t="e">
        <f>100%-Revisión_Avance_Periodo!$AD1898</f>
        <v>#REF!</v>
      </c>
      <c r="AO1898" s="121" t="e">
        <f>VLOOKUP(AM1898,Tabla_Estado_Meta_OAP_2019[],3,TRUE)</f>
        <v>#REF!</v>
      </c>
      <c r="AP1898" s="122" t="e">
        <f>Revisión_Avance_Periodo!$AD1898*Revisión_Avance_Periodo!$Q1898</f>
        <v>#REF!</v>
      </c>
    </row>
    <row r="1899" spans="1:42" x14ac:dyDescent="0.25">
      <c r="A1899" s="97">
        <v>161</v>
      </c>
      <c r="B1899" s="435" t="e">
        <f>CONCATENATE(Revisión_Avance_Periodo!$D1899,";",Revisión_Avance_Periodo!$F1899,";",Revisión_Avance_Periodo!$L1899)</f>
        <v>#REF!</v>
      </c>
      <c r="C1899" s="435" t="e">
        <f t="shared" si="145"/>
        <v>#REF!</v>
      </c>
      <c r="D1899" s="123" t="e">
        <f>VLOOKUP($A1899,#REF!,3,FALSE)</f>
        <v>#REF!</v>
      </c>
      <c r="E1899" s="436" t="e">
        <f>VLOOKUP($A1899,#REF!,4,FALSE)</f>
        <v>#REF!</v>
      </c>
      <c r="F1899" s="103" t="e">
        <f>VLOOKUP($A1899,#REF!,5,FALSE)</f>
        <v>#REF!</v>
      </c>
      <c r="G1899" s="98" t="e">
        <f>VLOOKUP($A1899,#REF!,8,FALSE)</f>
        <v>#REF!</v>
      </c>
      <c r="H1899" s="93" t="e">
        <f>VLOOKUP($A1899,#REF!,7,FALSE)</f>
        <v>#REF!</v>
      </c>
      <c r="I1899" s="438" t="e">
        <f>VLOOKUP($A1899,#REF!,10,FALSE)</f>
        <v>#REF!</v>
      </c>
      <c r="J1899" s="98" t="e">
        <f>VLOOKUP($A1899,#REF!,11,FALSE)</f>
        <v>#REF!</v>
      </c>
      <c r="K1899" s="114" t="e">
        <f>VLOOKUP($A1899,#REF!,12,FALSE)</f>
        <v>#REF!</v>
      </c>
      <c r="L1899" s="98" t="e">
        <f>VLOOKUP($A1899,#REF!,13,FALSE)</f>
        <v>#REF!</v>
      </c>
      <c r="M1899" s="438" t="e">
        <f>VLOOKUP($A1899,#REF!,14,FALSE)</f>
        <v>#REF!</v>
      </c>
      <c r="N1899" s="103" t="e">
        <f>VLOOKUP($A1899,#REF!,15,FALSE)</f>
        <v>#REF!</v>
      </c>
      <c r="O1899" s="103" t="e">
        <f>VLOOKUP($A1899,#REF!,18,FALSE)</f>
        <v>#REF!</v>
      </c>
      <c r="P1899" s="93" t="e">
        <f>VLOOKUP($A1899,#REF!,41,FALSE)</f>
        <v>#REF!</v>
      </c>
      <c r="Q1899" s="115" t="e">
        <f>VLOOKUP(Revisión_Avance_Periodo!$L1899,#REF!,30,FALSE)</f>
        <v>#REF!</v>
      </c>
      <c r="R1899" s="116">
        <v>2019</v>
      </c>
      <c r="S1899" s="196">
        <v>43524</v>
      </c>
      <c r="T1899" s="124" t="s">
        <v>69</v>
      </c>
      <c r="U1899" s="136" t="e">
        <f>INDEX(#REF!,MATCH(Revisión_Avance_Periodo!$L1899,#REF!,0),MATCH(Revisión_Avance_Periodo!$T1899,#REF!,0))</f>
        <v>#REF!</v>
      </c>
      <c r="V1899" s="136" t="e">
        <f>INDEX(#REF!,MATCH(Revisión_Avance_Periodo!$L1899,#REF!,0),MATCH(Revisión_Avance_Periodo!$T1899,#REF!,0))</f>
        <v>#REF!</v>
      </c>
      <c r="W1899" s="118">
        <f>IFERROR((V1899/U1899),0)</f>
        <v>0</v>
      </c>
      <c r="X1899" s="124" t="str">
        <f>VLOOKUP(W1899,Tabla_Estado_Meta_OAP_2019[#All],3,TRUE)</f>
        <v>Por Ejecutar</v>
      </c>
      <c r="Y1899" s="455" t="e">
        <f>SUBTOTAL(9,$U$206:$U1899)</f>
        <v>#REF!</v>
      </c>
      <c r="Z1899" s="456" t="e">
        <f>SUBTOTAL(9,$V$206:$V1899)</f>
        <v>#REF!</v>
      </c>
      <c r="AA1899" s="159">
        <f>IFERROR(+Revisión_Avance_Periodo!$Z1899/Revisión_Avance_Periodo!$Y1899,0)</f>
        <v>0</v>
      </c>
      <c r="AB1899" s="126"/>
      <c r="AC1899" s="127"/>
      <c r="AD1899" s="125"/>
      <c r="AE1899" s="125"/>
      <c r="AF1899" s="128"/>
      <c r="AG1899" s="129"/>
      <c r="AH1899" s="455" t="e">
        <f>SUBTOTAL(9,$U$1898:$U1899)</f>
        <v>#REF!</v>
      </c>
      <c r="AI1899" s="456" t="e">
        <f>SUBTOTAL(9,$V$1898:$V1899)</f>
        <v>#REF!</v>
      </c>
      <c r="AJ1899" s="159">
        <f>IFERROR(+Revisión_Avance_Periodo!$Z1899/Revisión_Avance_Periodo!$Y1899,0)</f>
        <v>0</v>
      </c>
      <c r="AK1899" s="126"/>
      <c r="AL1899" s="127"/>
      <c r="AM1899" s="125"/>
      <c r="AN1899" s="125"/>
      <c r="AO1899" s="128"/>
      <c r="AP1899" s="129"/>
    </row>
    <row r="1900" spans="1:42" x14ac:dyDescent="0.25">
      <c r="A1900" s="92">
        <v>161</v>
      </c>
      <c r="B1900" s="435" t="e">
        <f>CONCATENATE(Revisión_Avance_Periodo!$D1900,";",Revisión_Avance_Periodo!$F1900,";",Revisión_Avance_Periodo!$L1900)</f>
        <v>#REF!</v>
      </c>
      <c r="C1900" s="435" t="e">
        <f t="shared" si="145"/>
        <v>#REF!</v>
      </c>
      <c r="D1900" s="114" t="e">
        <f>VLOOKUP($A1900,#REF!,3,FALSE)</f>
        <v>#REF!</v>
      </c>
      <c r="E1900" s="436" t="e">
        <f>VLOOKUP($A1900,#REF!,4,FALSE)</f>
        <v>#REF!</v>
      </c>
      <c r="F1900" s="102" t="e">
        <f>VLOOKUP($A1900,#REF!,5,FALSE)</f>
        <v>#REF!</v>
      </c>
      <c r="G1900" s="93" t="e">
        <f>VLOOKUP($A1900,#REF!,8,FALSE)</f>
        <v>#REF!</v>
      </c>
      <c r="H1900" s="93" t="e">
        <f>VLOOKUP($A1900,#REF!,7,FALSE)</f>
        <v>#REF!</v>
      </c>
      <c r="I1900" s="438" t="e">
        <f>VLOOKUP($A1900,#REF!,10,FALSE)</f>
        <v>#REF!</v>
      </c>
      <c r="J1900" s="93" t="e">
        <f>VLOOKUP($A1900,#REF!,11,FALSE)</f>
        <v>#REF!</v>
      </c>
      <c r="K1900" s="114" t="e">
        <f>VLOOKUP($A1900,#REF!,12,FALSE)</f>
        <v>#REF!</v>
      </c>
      <c r="L1900" s="93" t="e">
        <f>VLOOKUP($A1900,#REF!,13,FALSE)</f>
        <v>#REF!</v>
      </c>
      <c r="M1900" s="438" t="e">
        <f>VLOOKUP($A1900,#REF!,14,FALSE)</f>
        <v>#REF!</v>
      </c>
      <c r="N1900" s="102" t="e">
        <f>VLOOKUP($A1900,#REF!,15,FALSE)</f>
        <v>#REF!</v>
      </c>
      <c r="O1900" s="102" t="e">
        <f>VLOOKUP($A1900,#REF!,18,FALSE)</f>
        <v>#REF!</v>
      </c>
      <c r="P1900" s="93" t="e">
        <f>VLOOKUP($A1900,#REF!,41,FALSE)</f>
        <v>#REF!</v>
      </c>
      <c r="Q1900" s="115" t="e">
        <f>VLOOKUP(Revisión_Avance_Periodo!$L1900,#REF!,30,FALSE)</f>
        <v>#REF!</v>
      </c>
      <c r="R1900" s="116">
        <v>2019</v>
      </c>
      <c r="S1900" s="196">
        <v>43554</v>
      </c>
      <c r="T1900" s="116" t="s">
        <v>70</v>
      </c>
      <c r="U1900" s="136" t="e">
        <f>INDEX(#REF!,MATCH(Revisión_Avance_Periodo!$L1900,#REF!,0),MATCH(Revisión_Avance_Periodo!$T1900,#REF!,0))</f>
        <v>#REF!</v>
      </c>
      <c r="V1900" s="136" t="e">
        <f>INDEX(#REF!,MATCH(Revisión_Avance_Periodo!$L1900,#REF!,0),MATCH(Revisión_Avance_Periodo!$T1900,#REF!,0))</f>
        <v>#REF!</v>
      </c>
      <c r="W1900" s="131" t="e">
        <f t="shared" ref="W1900:W1909" si="148">V1900/U1900</f>
        <v>#REF!</v>
      </c>
      <c r="X1900" s="116" t="e">
        <f>VLOOKUP(W1900,Tabla_Estado_Meta_OAP_2019[#All],3,TRUE)</f>
        <v>#REF!</v>
      </c>
      <c r="Y1900" s="455" t="e">
        <f>SUBTOTAL(9,$U$206:$U1900)</f>
        <v>#REF!</v>
      </c>
      <c r="Z1900" s="456" t="e">
        <f>SUBTOTAL(9,$V$206:$V1900)</f>
        <v>#REF!</v>
      </c>
      <c r="AA1900" s="159">
        <f>IFERROR(+Revisión_Avance_Periodo!$Z1900/Revisión_Avance_Periodo!$Y1900,0)</f>
        <v>0</v>
      </c>
      <c r="AB1900" s="126"/>
      <c r="AC1900" s="127"/>
      <c r="AD1900" s="125"/>
      <c r="AE1900" s="125"/>
      <c r="AF1900" s="128"/>
      <c r="AG1900" s="129"/>
      <c r="AH1900" s="455" t="e">
        <f>SUBTOTAL(9,$U$1898:$U1900)</f>
        <v>#REF!</v>
      </c>
      <c r="AI1900" s="456" t="e">
        <f>SUBTOTAL(9,$V$1898:$V1900)</f>
        <v>#REF!</v>
      </c>
      <c r="AJ1900" s="159">
        <f>IFERROR(+Revisión_Avance_Periodo!$Z1900/Revisión_Avance_Periodo!$Y1900,0)</f>
        <v>0</v>
      </c>
      <c r="AK1900" s="126"/>
      <c r="AL1900" s="127"/>
      <c r="AM1900" s="125"/>
      <c r="AN1900" s="125"/>
      <c r="AO1900" s="128"/>
      <c r="AP1900" s="129"/>
    </row>
    <row r="1901" spans="1:42" x14ac:dyDescent="0.25">
      <c r="A1901" s="97">
        <v>161</v>
      </c>
      <c r="B1901" s="435" t="e">
        <f>CONCATENATE(Revisión_Avance_Periodo!$D1901,";",Revisión_Avance_Periodo!$F1901,";",Revisión_Avance_Periodo!$L1901)</f>
        <v>#REF!</v>
      </c>
      <c r="C1901" s="435" t="e">
        <f t="shared" si="145"/>
        <v>#REF!</v>
      </c>
      <c r="D1901" s="123" t="e">
        <f>VLOOKUP($A1901,#REF!,3,FALSE)</f>
        <v>#REF!</v>
      </c>
      <c r="E1901" s="436" t="e">
        <f>VLOOKUP($A1901,#REF!,4,FALSE)</f>
        <v>#REF!</v>
      </c>
      <c r="F1901" s="103" t="e">
        <f>VLOOKUP($A1901,#REF!,5,FALSE)</f>
        <v>#REF!</v>
      </c>
      <c r="G1901" s="98" t="e">
        <f>VLOOKUP($A1901,#REF!,8,FALSE)</f>
        <v>#REF!</v>
      </c>
      <c r="H1901" s="93" t="e">
        <f>VLOOKUP($A1901,#REF!,7,FALSE)</f>
        <v>#REF!</v>
      </c>
      <c r="I1901" s="438" t="e">
        <f>VLOOKUP($A1901,#REF!,10,FALSE)</f>
        <v>#REF!</v>
      </c>
      <c r="J1901" s="98" t="e">
        <f>VLOOKUP($A1901,#REF!,11,FALSE)</f>
        <v>#REF!</v>
      </c>
      <c r="K1901" s="114" t="e">
        <f>VLOOKUP($A1901,#REF!,12,FALSE)</f>
        <v>#REF!</v>
      </c>
      <c r="L1901" s="98" t="e">
        <f>VLOOKUP($A1901,#REF!,13,FALSE)</f>
        <v>#REF!</v>
      </c>
      <c r="M1901" s="438" t="e">
        <f>VLOOKUP($A1901,#REF!,14,FALSE)</f>
        <v>#REF!</v>
      </c>
      <c r="N1901" s="103" t="e">
        <f>VLOOKUP($A1901,#REF!,15,FALSE)</f>
        <v>#REF!</v>
      </c>
      <c r="O1901" s="103" t="e">
        <f>VLOOKUP($A1901,#REF!,18,FALSE)</f>
        <v>#REF!</v>
      </c>
      <c r="P1901" s="93" t="e">
        <f>VLOOKUP($A1901,#REF!,41,FALSE)</f>
        <v>#REF!</v>
      </c>
      <c r="Q1901" s="115" t="e">
        <f>VLOOKUP(Revisión_Avance_Periodo!$L1901,#REF!,30,FALSE)</f>
        <v>#REF!</v>
      </c>
      <c r="R1901" s="116">
        <v>2019</v>
      </c>
      <c r="S1901" s="196">
        <v>43585</v>
      </c>
      <c r="T1901" s="124" t="s">
        <v>71</v>
      </c>
      <c r="U1901" s="136" t="e">
        <f>INDEX(#REF!,MATCH(Revisión_Avance_Periodo!$L1901,#REF!,0),MATCH(Revisión_Avance_Periodo!$T1901,#REF!,0))</f>
        <v>#REF!</v>
      </c>
      <c r="V1901" s="136" t="e">
        <f>INDEX(#REF!,MATCH(Revisión_Avance_Periodo!$L1901,#REF!,0),MATCH(Revisión_Avance_Periodo!$T1901,#REF!,0))</f>
        <v>#REF!</v>
      </c>
      <c r="W1901" s="130" t="e">
        <f t="shared" si="148"/>
        <v>#REF!</v>
      </c>
      <c r="X1901" s="124" t="e">
        <f>VLOOKUP(W1901,Tabla_Estado_Meta_OAP_2019[#All],3,TRUE)</f>
        <v>#REF!</v>
      </c>
      <c r="Y1901" s="455" t="e">
        <f>SUBTOTAL(9,$U$206:$U1901)</f>
        <v>#REF!</v>
      </c>
      <c r="Z1901" s="456" t="e">
        <f>SUBTOTAL(9,$V$206:$V1901)</f>
        <v>#REF!</v>
      </c>
      <c r="AA1901" s="159">
        <f>IFERROR(+Revisión_Avance_Periodo!$Z1901/Revisión_Avance_Periodo!$Y1901,0)</f>
        <v>0</v>
      </c>
      <c r="AB1901" s="126"/>
      <c r="AC1901" s="127"/>
      <c r="AD1901" s="125"/>
      <c r="AE1901" s="125"/>
      <c r="AF1901" s="128"/>
      <c r="AG1901" s="129"/>
      <c r="AH1901" s="455" t="e">
        <f>SUBTOTAL(9,$U$1898:$U1901)</f>
        <v>#REF!</v>
      </c>
      <c r="AI1901" s="456" t="e">
        <f>SUBTOTAL(9,$V$1898:$V1901)</f>
        <v>#REF!</v>
      </c>
      <c r="AJ1901" s="159">
        <f>IFERROR(+Revisión_Avance_Periodo!$Z1901/Revisión_Avance_Periodo!$Y1901,0)</f>
        <v>0</v>
      </c>
      <c r="AK1901" s="126"/>
      <c r="AL1901" s="127"/>
      <c r="AM1901" s="125"/>
      <c r="AN1901" s="125"/>
      <c r="AO1901" s="128"/>
      <c r="AP1901" s="129"/>
    </row>
    <row r="1902" spans="1:42" x14ac:dyDescent="0.25">
      <c r="A1902" s="92">
        <v>161</v>
      </c>
      <c r="B1902" s="435" t="e">
        <f>CONCATENATE(Revisión_Avance_Periodo!$D1902,";",Revisión_Avance_Periodo!$F1902,";",Revisión_Avance_Periodo!$L1902)</f>
        <v>#REF!</v>
      </c>
      <c r="C1902" s="435" t="e">
        <f t="shared" si="145"/>
        <v>#REF!</v>
      </c>
      <c r="D1902" s="114" t="e">
        <f>VLOOKUP($A1902,#REF!,3,FALSE)</f>
        <v>#REF!</v>
      </c>
      <c r="E1902" s="436" t="e">
        <f>VLOOKUP($A1902,#REF!,4,FALSE)</f>
        <v>#REF!</v>
      </c>
      <c r="F1902" s="102" t="e">
        <f>VLOOKUP($A1902,#REF!,5,FALSE)</f>
        <v>#REF!</v>
      </c>
      <c r="G1902" s="93" t="e">
        <f>VLOOKUP($A1902,#REF!,8,FALSE)</f>
        <v>#REF!</v>
      </c>
      <c r="H1902" s="93" t="e">
        <f>VLOOKUP($A1902,#REF!,7,FALSE)</f>
        <v>#REF!</v>
      </c>
      <c r="I1902" s="438" t="e">
        <f>VLOOKUP($A1902,#REF!,10,FALSE)</f>
        <v>#REF!</v>
      </c>
      <c r="J1902" s="93" t="e">
        <f>VLOOKUP($A1902,#REF!,11,FALSE)</f>
        <v>#REF!</v>
      </c>
      <c r="K1902" s="114" t="e">
        <f>VLOOKUP($A1902,#REF!,12,FALSE)</f>
        <v>#REF!</v>
      </c>
      <c r="L1902" s="93" t="e">
        <f>VLOOKUP($A1902,#REF!,13,FALSE)</f>
        <v>#REF!</v>
      </c>
      <c r="M1902" s="438" t="e">
        <f>VLOOKUP($A1902,#REF!,14,FALSE)</f>
        <v>#REF!</v>
      </c>
      <c r="N1902" s="102" t="e">
        <f>VLOOKUP($A1902,#REF!,15,FALSE)</f>
        <v>#REF!</v>
      </c>
      <c r="O1902" s="102" t="e">
        <f>VLOOKUP($A1902,#REF!,18,FALSE)</f>
        <v>#REF!</v>
      </c>
      <c r="P1902" s="93" t="e">
        <f>VLOOKUP($A1902,#REF!,41,FALSE)</f>
        <v>#REF!</v>
      </c>
      <c r="Q1902" s="115" t="e">
        <f>VLOOKUP(Revisión_Avance_Periodo!$L1902,#REF!,30,FALSE)</f>
        <v>#REF!</v>
      </c>
      <c r="R1902" s="116">
        <v>2019</v>
      </c>
      <c r="S1902" s="196">
        <v>43615</v>
      </c>
      <c r="T1902" s="116" t="s">
        <v>72</v>
      </c>
      <c r="U1902" s="136" t="e">
        <f>INDEX(#REF!,MATCH(Revisión_Avance_Periodo!$L1902,#REF!,0),MATCH(Revisión_Avance_Periodo!$T1902,#REF!,0))</f>
        <v>#REF!</v>
      </c>
      <c r="V1902" s="136" t="e">
        <f>INDEX(#REF!,MATCH(Revisión_Avance_Periodo!$L1902,#REF!,0),MATCH(Revisión_Avance_Periodo!$T1902,#REF!,0))</f>
        <v>#REF!</v>
      </c>
      <c r="W1902" s="131" t="e">
        <f t="shared" si="148"/>
        <v>#REF!</v>
      </c>
      <c r="X1902" s="116" t="e">
        <f>VLOOKUP(W1902,Tabla_Estado_Meta_OAP_2019[#All],3,TRUE)</f>
        <v>#REF!</v>
      </c>
      <c r="Y1902" s="455" t="e">
        <f>SUBTOTAL(9,$U$206:$U1902)</f>
        <v>#REF!</v>
      </c>
      <c r="Z1902" s="456" t="e">
        <f>SUBTOTAL(9,$V$206:$V1902)</f>
        <v>#REF!</v>
      </c>
      <c r="AA1902" s="159">
        <f>IFERROR(+Revisión_Avance_Periodo!$Z1902/Revisión_Avance_Periodo!$Y1902,0)</f>
        <v>0</v>
      </c>
      <c r="AB1902" s="126"/>
      <c r="AC1902" s="127"/>
      <c r="AD1902" s="125"/>
      <c r="AE1902" s="125"/>
      <c r="AF1902" s="128"/>
      <c r="AG1902" s="129"/>
      <c r="AH1902" s="455" t="e">
        <f>SUBTOTAL(9,$U$1898:$U1902)</f>
        <v>#REF!</v>
      </c>
      <c r="AI1902" s="456" t="e">
        <f>SUBTOTAL(9,$V$1898:$V1902)</f>
        <v>#REF!</v>
      </c>
      <c r="AJ1902" s="159">
        <f>IFERROR(+Revisión_Avance_Periodo!$Z1902/Revisión_Avance_Periodo!$Y1902,0)</f>
        <v>0</v>
      </c>
      <c r="AK1902" s="126"/>
      <c r="AL1902" s="127"/>
      <c r="AM1902" s="125"/>
      <c r="AN1902" s="125"/>
      <c r="AO1902" s="128"/>
      <c r="AP1902" s="129"/>
    </row>
    <row r="1903" spans="1:42" x14ac:dyDescent="0.25">
      <c r="A1903" s="97">
        <v>161</v>
      </c>
      <c r="B1903" s="435" t="e">
        <f>CONCATENATE(Revisión_Avance_Periodo!$D1903,";",Revisión_Avance_Periodo!$F1903,";",Revisión_Avance_Periodo!$L1903)</f>
        <v>#REF!</v>
      </c>
      <c r="C1903" s="435" t="e">
        <f t="shared" si="145"/>
        <v>#REF!</v>
      </c>
      <c r="D1903" s="123" t="e">
        <f>VLOOKUP($A1903,#REF!,3,FALSE)</f>
        <v>#REF!</v>
      </c>
      <c r="E1903" s="436" t="e">
        <f>VLOOKUP($A1903,#REF!,4,FALSE)</f>
        <v>#REF!</v>
      </c>
      <c r="F1903" s="103" t="e">
        <f>VLOOKUP($A1903,#REF!,5,FALSE)</f>
        <v>#REF!</v>
      </c>
      <c r="G1903" s="98" t="e">
        <f>VLOOKUP($A1903,#REF!,8,FALSE)</f>
        <v>#REF!</v>
      </c>
      <c r="H1903" s="93" t="e">
        <f>VLOOKUP($A1903,#REF!,7,FALSE)</f>
        <v>#REF!</v>
      </c>
      <c r="I1903" s="438" t="e">
        <f>VLOOKUP($A1903,#REF!,10,FALSE)</f>
        <v>#REF!</v>
      </c>
      <c r="J1903" s="98" t="e">
        <f>VLOOKUP($A1903,#REF!,11,FALSE)</f>
        <v>#REF!</v>
      </c>
      <c r="K1903" s="114" t="e">
        <f>VLOOKUP($A1903,#REF!,12,FALSE)</f>
        <v>#REF!</v>
      </c>
      <c r="L1903" s="98" t="e">
        <f>VLOOKUP($A1903,#REF!,13,FALSE)</f>
        <v>#REF!</v>
      </c>
      <c r="M1903" s="438" t="e">
        <f>VLOOKUP($A1903,#REF!,14,FALSE)</f>
        <v>#REF!</v>
      </c>
      <c r="N1903" s="103" t="e">
        <f>VLOOKUP($A1903,#REF!,15,FALSE)</f>
        <v>#REF!</v>
      </c>
      <c r="O1903" s="103" t="e">
        <f>VLOOKUP($A1903,#REF!,18,FALSE)</f>
        <v>#REF!</v>
      </c>
      <c r="P1903" s="93" t="e">
        <f>VLOOKUP($A1903,#REF!,41,FALSE)</f>
        <v>#REF!</v>
      </c>
      <c r="Q1903" s="115" t="e">
        <f>VLOOKUP(Revisión_Avance_Periodo!$L1903,#REF!,30,FALSE)</f>
        <v>#REF!</v>
      </c>
      <c r="R1903" s="116">
        <v>2019</v>
      </c>
      <c r="S1903" s="196">
        <v>43646</v>
      </c>
      <c r="T1903" s="124" t="s">
        <v>73</v>
      </c>
      <c r="U1903" s="136" t="e">
        <f>INDEX(#REF!,MATCH(Revisión_Avance_Periodo!$L1903,#REF!,0),MATCH(Revisión_Avance_Periodo!$T1903,#REF!,0))</f>
        <v>#REF!</v>
      </c>
      <c r="V1903" s="136" t="e">
        <f>INDEX(#REF!,MATCH(Revisión_Avance_Periodo!$L1903,#REF!,0),MATCH(Revisión_Avance_Periodo!$T1903,#REF!,0))</f>
        <v>#REF!</v>
      </c>
      <c r="W1903" s="130" t="e">
        <f t="shared" si="148"/>
        <v>#REF!</v>
      </c>
      <c r="X1903" s="124" t="e">
        <f>VLOOKUP(W1903,Tabla_Estado_Meta_OAP_2019[#All],3,TRUE)</f>
        <v>#REF!</v>
      </c>
      <c r="Y1903" s="455" t="e">
        <f>SUBTOTAL(9,$U$206:$U1903)</f>
        <v>#REF!</v>
      </c>
      <c r="Z1903" s="456" t="e">
        <f>SUBTOTAL(9,$V$206:$V1903)</f>
        <v>#REF!</v>
      </c>
      <c r="AA1903" s="159">
        <f>IFERROR(+Revisión_Avance_Periodo!$Z1903/Revisión_Avance_Periodo!$Y1903,0)</f>
        <v>0</v>
      </c>
      <c r="AB1903" s="126"/>
      <c r="AC1903" s="127"/>
      <c r="AD1903" s="125"/>
      <c r="AE1903" s="125"/>
      <c r="AF1903" s="128"/>
      <c r="AG1903" s="129"/>
      <c r="AH1903" s="455" t="e">
        <f>SUBTOTAL(9,$U$1898:$U1903)</f>
        <v>#REF!</v>
      </c>
      <c r="AI1903" s="456" t="e">
        <f>SUBTOTAL(9,$V$1898:$V1903)</f>
        <v>#REF!</v>
      </c>
      <c r="AJ1903" s="159">
        <f>IFERROR(+Revisión_Avance_Periodo!$Z1903/Revisión_Avance_Periodo!$Y1903,0)</f>
        <v>0</v>
      </c>
      <c r="AK1903" s="126"/>
      <c r="AL1903" s="127"/>
      <c r="AM1903" s="125"/>
      <c r="AN1903" s="125"/>
      <c r="AO1903" s="128"/>
      <c r="AP1903" s="129"/>
    </row>
    <row r="1904" spans="1:42" x14ac:dyDescent="0.25">
      <c r="A1904" s="92">
        <v>161</v>
      </c>
      <c r="B1904" s="435" t="e">
        <f>CONCATENATE(Revisión_Avance_Periodo!$D1904,";",Revisión_Avance_Periodo!$F1904,";",Revisión_Avance_Periodo!$L1904)</f>
        <v>#REF!</v>
      </c>
      <c r="C1904" s="435" t="e">
        <f t="shared" si="145"/>
        <v>#REF!</v>
      </c>
      <c r="D1904" s="114" t="e">
        <f>VLOOKUP($A1904,#REF!,3,FALSE)</f>
        <v>#REF!</v>
      </c>
      <c r="E1904" s="436" t="e">
        <f>VLOOKUP($A1904,#REF!,4,FALSE)</f>
        <v>#REF!</v>
      </c>
      <c r="F1904" s="102" t="e">
        <f>VLOOKUP($A1904,#REF!,5,FALSE)</f>
        <v>#REF!</v>
      </c>
      <c r="G1904" s="93" t="e">
        <f>VLOOKUP($A1904,#REF!,8,FALSE)</f>
        <v>#REF!</v>
      </c>
      <c r="H1904" s="93" t="e">
        <f>VLOOKUP($A1904,#REF!,7,FALSE)</f>
        <v>#REF!</v>
      </c>
      <c r="I1904" s="438" t="e">
        <f>VLOOKUP($A1904,#REF!,10,FALSE)</f>
        <v>#REF!</v>
      </c>
      <c r="J1904" s="93" t="e">
        <f>VLOOKUP($A1904,#REF!,11,FALSE)</f>
        <v>#REF!</v>
      </c>
      <c r="K1904" s="114" t="e">
        <f>VLOOKUP($A1904,#REF!,12,FALSE)</f>
        <v>#REF!</v>
      </c>
      <c r="L1904" s="93" t="e">
        <f>VLOOKUP($A1904,#REF!,13,FALSE)</f>
        <v>#REF!</v>
      </c>
      <c r="M1904" s="438" t="e">
        <f>VLOOKUP($A1904,#REF!,14,FALSE)</f>
        <v>#REF!</v>
      </c>
      <c r="N1904" s="102" t="e">
        <f>VLOOKUP($A1904,#REF!,15,FALSE)</f>
        <v>#REF!</v>
      </c>
      <c r="O1904" s="102" t="e">
        <f>VLOOKUP($A1904,#REF!,18,FALSE)</f>
        <v>#REF!</v>
      </c>
      <c r="P1904" s="93" t="e">
        <f>VLOOKUP($A1904,#REF!,41,FALSE)</f>
        <v>#REF!</v>
      </c>
      <c r="Q1904" s="115" t="e">
        <f>VLOOKUP(Revisión_Avance_Periodo!$L1904,#REF!,30,FALSE)</f>
        <v>#REF!</v>
      </c>
      <c r="R1904" s="116">
        <v>2019</v>
      </c>
      <c r="S1904" s="196">
        <v>43676</v>
      </c>
      <c r="T1904" s="116" t="s">
        <v>74</v>
      </c>
      <c r="U1904" s="136" t="e">
        <f>INDEX(#REF!,MATCH(Revisión_Avance_Periodo!$L1904,#REF!,0),MATCH(Revisión_Avance_Periodo!$T1904,#REF!,0))</f>
        <v>#REF!</v>
      </c>
      <c r="V1904" s="136" t="e">
        <f>INDEX(#REF!,MATCH(Revisión_Avance_Periodo!$L1904,#REF!,0),MATCH(Revisión_Avance_Periodo!$T1904,#REF!,0))</f>
        <v>#REF!</v>
      </c>
      <c r="W1904" s="131" t="e">
        <f t="shared" si="148"/>
        <v>#REF!</v>
      </c>
      <c r="X1904" s="116" t="e">
        <f>VLOOKUP(W1904,Tabla_Estado_Meta_OAP_2019[#All],3,TRUE)</f>
        <v>#REF!</v>
      </c>
      <c r="Y1904" s="455" t="e">
        <f>SUBTOTAL(9,$U$206:$U1904)</f>
        <v>#REF!</v>
      </c>
      <c r="Z1904" s="456" t="e">
        <f>SUBTOTAL(9,$V$206:$V1904)</f>
        <v>#REF!</v>
      </c>
      <c r="AA1904" s="159">
        <f>IFERROR(+Revisión_Avance_Periodo!$Z1904/Revisión_Avance_Periodo!$Y1904,0)</f>
        <v>0</v>
      </c>
      <c r="AB1904" s="126"/>
      <c r="AC1904" s="127"/>
      <c r="AD1904" s="125"/>
      <c r="AE1904" s="125"/>
      <c r="AF1904" s="128"/>
      <c r="AG1904" s="129"/>
      <c r="AH1904" s="455" t="e">
        <f>SUBTOTAL(9,$U$1898:$U1904)</f>
        <v>#REF!</v>
      </c>
      <c r="AI1904" s="456" t="e">
        <f>SUBTOTAL(9,$V$1898:$V1904)</f>
        <v>#REF!</v>
      </c>
      <c r="AJ1904" s="159">
        <f>IFERROR(+Revisión_Avance_Periodo!$Z1904/Revisión_Avance_Periodo!$Y1904,0)</f>
        <v>0</v>
      </c>
      <c r="AK1904" s="126"/>
      <c r="AL1904" s="127"/>
      <c r="AM1904" s="125"/>
      <c r="AN1904" s="125"/>
      <c r="AO1904" s="128"/>
      <c r="AP1904" s="129"/>
    </row>
    <row r="1905" spans="1:42" x14ac:dyDescent="0.25">
      <c r="A1905" s="97">
        <v>161</v>
      </c>
      <c r="B1905" s="435" t="e">
        <f>CONCATENATE(Revisión_Avance_Periodo!$D1905,";",Revisión_Avance_Periodo!$F1905,";",Revisión_Avance_Periodo!$L1905)</f>
        <v>#REF!</v>
      </c>
      <c r="C1905" s="435" t="e">
        <f t="shared" si="145"/>
        <v>#REF!</v>
      </c>
      <c r="D1905" s="123" t="e">
        <f>VLOOKUP($A1905,#REF!,3,FALSE)</f>
        <v>#REF!</v>
      </c>
      <c r="E1905" s="436" t="e">
        <f>VLOOKUP($A1905,#REF!,4,FALSE)</f>
        <v>#REF!</v>
      </c>
      <c r="F1905" s="103" t="e">
        <f>VLOOKUP($A1905,#REF!,5,FALSE)</f>
        <v>#REF!</v>
      </c>
      <c r="G1905" s="98" t="e">
        <f>VLOOKUP($A1905,#REF!,8,FALSE)</f>
        <v>#REF!</v>
      </c>
      <c r="H1905" s="93" t="e">
        <f>VLOOKUP($A1905,#REF!,7,FALSE)</f>
        <v>#REF!</v>
      </c>
      <c r="I1905" s="438" t="e">
        <f>VLOOKUP($A1905,#REF!,10,FALSE)</f>
        <v>#REF!</v>
      </c>
      <c r="J1905" s="98" t="e">
        <f>VLOOKUP($A1905,#REF!,11,FALSE)</f>
        <v>#REF!</v>
      </c>
      <c r="K1905" s="114" t="e">
        <f>VLOOKUP($A1905,#REF!,12,FALSE)</f>
        <v>#REF!</v>
      </c>
      <c r="L1905" s="98" t="e">
        <f>VLOOKUP($A1905,#REF!,13,FALSE)</f>
        <v>#REF!</v>
      </c>
      <c r="M1905" s="438" t="e">
        <f>VLOOKUP($A1905,#REF!,14,FALSE)</f>
        <v>#REF!</v>
      </c>
      <c r="N1905" s="103" t="e">
        <f>VLOOKUP($A1905,#REF!,15,FALSE)</f>
        <v>#REF!</v>
      </c>
      <c r="O1905" s="103" t="e">
        <f>VLOOKUP($A1905,#REF!,18,FALSE)</f>
        <v>#REF!</v>
      </c>
      <c r="P1905" s="93" t="e">
        <f>VLOOKUP($A1905,#REF!,41,FALSE)</f>
        <v>#REF!</v>
      </c>
      <c r="Q1905" s="115" t="e">
        <f>VLOOKUP(Revisión_Avance_Periodo!$L1905,#REF!,30,FALSE)</f>
        <v>#REF!</v>
      </c>
      <c r="R1905" s="116">
        <v>2019</v>
      </c>
      <c r="S1905" s="196">
        <v>43707</v>
      </c>
      <c r="T1905" s="124" t="s">
        <v>75</v>
      </c>
      <c r="U1905" s="136" t="e">
        <f>INDEX(#REF!,MATCH(Revisión_Avance_Periodo!$L1905,#REF!,0),MATCH(Revisión_Avance_Periodo!$T1905,#REF!,0))</f>
        <v>#REF!</v>
      </c>
      <c r="V1905" s="136" t="e">
        <f>INDEX(#REF!,MATCH(Revisión_Avance_Periodo!$L1905,#REF!,0),MATCH(Revisión_Avance_Periodo!$T1905,#REF!,0))</f>
        <v>#REF!</v>
      </c>
      <c r="W1905" s="130" t="e">
        <f t="shared" si="148"/>
        <v>#REF!</v>
      </c>
      <c r="X1905" s="124" t="e">
        <f>VLOOKUP(W1905,Tabla_Estado_Meta_OAP_2019[#All],3,TRUE)</f>
        <v>#REF!</v>
      </c>
      <c r="Y1905" s="455" t="e">
        <f>SUBTOTAL(9,$U$206:$U1905)</f>
        <v>#REF!</v>
      </c>
      <c r="Z1905" s="456" t="e">
        <f>SUBTOTAL(9,$V$206:$V1905)</f>
        <v>#REF!</v>
      </c>
      <c r="AA1905" s="159">
        <f>IFERROR(+Revisión_Avance_Periodo!$Z1905/Revisión_Avance_Periodo!$Y1905,0)</f>
        <v>0</v>
      </c>
      <c r="AB1905" s="126"/>
      <c r="AC1905" s="127"/>
      <c r="AD1905" s="125"/>
      <c r="AE1905" s="125"/>
      <c r="AF1905" s="128"/>
      <c r="AG1905" s="129"/>
      <c r="AH1905" s="455" t="e">
        <f>SUBTOTAL(9,$U$1898:$U1905)</f>
        <v>#REF!</v>
      </c>
      <c r="AI1905" s="456" t="e">
        <f>SUBTOTAL(9,$V$1898:$V1905)</f>
        <v>#REF!</v>
      </c>
      <c r="AJ1905" s="159">
        <f>IFERROR(+Revisión_Avance_Periodo!$Z1905/Revisión_Avance_Periodo!$Y1905,0)</f>
        <v>0</v>
      </c>
      <c r="AK1905" s="126"/>
      <c r="AL1905" s="127"/>
      <c r="AM1905" s="125"/>
      <c r="AN1905" s="125"/>
      <c r="AO1905" s="128"/>
      <c r="AP1905" s="129"/>
    </row>
    <row r="1906" spans="1:42" x14ac:dyDescent="0.25">
      <c r="A1906" s="92">
        <v>161</v>
      </c>
      <c r="B1906" s="435" t="e">
        <f>CONCATENATE(Revisión_Avance_Periodo!$D1906,";",Revisión_Avance_Periodo!$F1906,";",Revisión_Avance_Periodo!$L1906)</f>
        <v>#REF!</v>
      </c>
      <c r="C1906" s="435" t="e">
        <f t="shared" si="145"/>
        <v>#REF!</v>
      </c>
      <c r="D1906" s="114" t="e">
        <f>VLOOKUP($A1906,#REF!,3,FALSE)</f>
        <v>#REF!</v>
      </c>
      <c r="E1906" s="436" t="e">
        <f>VLOOKUP($A1906,#REF!,4,FALSE)</f>
        <v>#REF!</v>
      </c>
      <c r="F1906" s="102" t="e">
        <f>VLOOKUP($A1906,#REF!,5,FALSE)</f>
        <v>#REF!</v>
      </c>
      <c r="G1906" s="93" t="e">
        <f>VLOOKUP($A1906,#REF!,8,FALSE)</f>
        <v>#REF!</v>
      </c>
      <c r="H1906" s="93" t="e">
        <f>VLOOKUP($A1906,#REF!,7,FALSE)</f>
        <v>#REF!</v>
      </c>
      <c r="I1906" s="438" t="e">
        <f>VLOOKUP($A1906,#REF!,10,FALSE)</f>
        <v>#REF!</v>
      </c>
      <c r="J1906" s="93" t="e">
        <f>VLOOKUP($A1906,#REF!,11,FALSE)</f>
        <v>#REF!</v>
      </c>
      <c r="K1906" s="114" t="e">
        <f>VLOOKUP($A1906,#REF!,12,FALSE)</f>
        <v>#REF!</v>
      </c>
      <c r="L1906" s="93" t="e">
        <f>VLOOKUP($A1906,#REF!,13,FALSE)</f>
        <v>#REF!</v>
      </c>
      <c r="M1906" s="438" t="e">
        <f>VLOOKUP($A1906,#REF!,14,FALSE)</f>
        <v>#REF!</v>
      </c>
      <c r="N1906" s="102" t="e">
        <f>VLOOKUP($A1906,#REF!,15,FALSE)</f>
        <v>#REF!</v>
      </c>
      <c r="O1906" s="102" t="e">
        <f>VLOOKUP($A1906,#REF!,18,FALSE)</f>
        <v>#REF!</v>
      </c>
      <c r="P1906" s="93" t="e">
        <f>VLOOKUP($A1906,#REF!,41,FALSE)</f>
        <v>#REF!</v>
      </c>
      <c r="Q1906" s="115" t="e">
        <f>VLOOKUP(Revisión_Avance_Periodo!$L1906,#REF!,30,FALSE)</f>
        <v>#REF!</v>
      </c>
      <c r="R1906" s="116">
        <v>2019</v>
      </c>
      <c r="S1906" s="196">
        <v>43738</v>
      </c>
      <c r="T1906" s="116" t="s">
        <v>76</v>
      </c>
      <c r="U1906" s="136" t="e">
        <f>INDEX(#REF!,MATCH(Revisión_Avance_Periodo!$L1906,#REF!,0),MATCH(Revisión_Avance_Periodo!$T1906,#REF!,0))</f>
        <v>#REF!</v>
      </c>
      <c r="V1906" s="136" t="e">
        <f>INDEX(#REF!,MATCH(Revisión_Avance_Periodo!$L1906,#REF!,0),MATCH(Revisión_Avance_Periodo!$T1906,#REF!,0))</f>
        <v>#REF!</v>
      </c>
      <c r="W1906" s="130" t="e">
        <f t="shared" si="148"/>
        <v>#REF!</v>
      </c>
      <c r="X1906" s="116" t="e">
        <f>VLOOKUP(W1906,Tabla_Estado_Meta_OAP_2019[#All],3,TRUE)</f>
        <v>#REF!</v>
      </c>
      <c r="Y1906" s="455" t="e">
        <f>SUBTOTAL(9,$U$206:$U1906)</f>
        <v>#REF!</v>
      </c>
      <c r="Z1906" s="456" t="e">
        <f>SUBTOTAL(9,$V$206:$V1906)</f>
        <v>#REF!</v>
      </c>
      <c r="AA1906" s="159">
        <f>IFERROR(+Revisión_Avance_Periodo!$Z1906/Revisión_Avance_Periodo!$Y1906,0)</f>
        <v>0</v>
      </c>
      <c r="AB1906" s="126"/>
      <c r="AC1906" s="127"/>
      <c r="AD1906" s="125"/>
      <c r="AE1906" s="125"/>
      <c r="AF1906" s="128"/>
      <c r="AG1906" s="129"/>
      <c r="AH1906" s="455" t="e">
        <f>SUBTOTAL(9,$U$1898:$U1906)</f>
        <v>#REF!</v>
      </c>
      <c r="AI1906" s="456" t="e">
        <f>SUBTOTAL(9,$V$1898:$V1906)</f>
        <v>#REF!</v>
      </c>
      <c r="AJ1906" s="159">
        <f>IFERROR(+Revisión_Avance_Periodo!$Z1906/Revisión_Avance_Periodo!$Y1906,0)</f>
        <v>0</v>
      </c>
      <c r="AK1906" s="126"/>
      <c r="AL1906" s="127"/>
      <c r="AM1906" s="125"/>
      <c r="AN1906" s="125"/>
      <c r="AO1906" s="128"/>
      <c r="AP1906" s="129"/>
    </row>
    <row r="1907" spans="1:42" x14ac:dyDescent="0.25">
      <c r="A1907" s="97">
        <v>161</v>
      </c>
      <c r="B1907" s="435" t="e">
        <f>CONCATENATE(Revisión_Avance_Periodo!$D1907,";",Revisión_Avance_Periodo!$F1907,";",Revisión_Avance_Periodo!$L1907)</f>
        <v>#REF!</v>
      </c>
      <c r="C1907" s="435" t="e">
        <f t="shared" si="145"/>
        <v>#REF!</v>
      </c>
      <c r="D1907" s="123" t="e">
        <f>VLOOKUP($A1907,#REF!,3,FALSE)</f>
        <v>#REF!</v>
      </c>
      <c r="E1907" s="436" t="e">
        <f>VLOOKUP($A1907,#REF!,4,FALSE)</f>
        <v>#REF!</v>
      </c>
      <c r="F1907" s="103" t="e">
        <f>VLOOKUP($A1907,#REF!,5,FALSE)</f>
        <v>#REF!</v>
      </c>
      <c r="G1907" s="98" t="e">
        <f>VLOOKUP($A1907,#REF!,8,FALSE)</f>
        <v>#REF!</v>
      </c>
      <c r="H1907" s="93" t="e">
        <f>VLOOKUP($A1907,#REF!,7,FALSE)</f>
        <v>#REF!</v>
      </c>
      <c r="I1907" s="438" t="e">
        <f>VLOOKUP($A1907,#REF!,10,FALSE)</f>
        <v>#REF!</v>
      </c>
      <c r="J1907" s="98" t="e">
        <f>VLOOKUP($A1907,#REF!,11,FALSE)</f>
        <v>#REF!</v>
      </c>
      <c r="K1907" s="114" t="e">
        <f>VLOOKUP($A1907,#REF!,12,FALSE)</f>
        <v>#REF!</v>
      </c>
      <c r="L1907" s="98" t="e">
        <f>VLOOKUP($A1907,#REF!,13,FALSE)</f>
        <v>#REF!</v>
      </c>
      <c r="M1907" s="438" t="e">
        <f>VLOOKUP($A1907,#REF!,14,FALSE)</f>
        <v>#REF!</v>
      </c>
      <c r="N1907" s="103" t="e">
        <f>VLOOKUP($A1907,#REF!,15,FALSE)</f>
        <v>#REF!</v>
      </c>
      <c r="O1907" s="103" t="e">
        <f>VLOOKUP($A1907,#REF!,18,FALSE)</f>
        <v>#REF!</v>
      </c>
      <c r="P1907" s="93" t="e">
        <f>VLOOKUP($A1907,#REF!,41,FALSE)</f>
        <v>#REF!</v>
      </c>
      <c r="Q1907" s="115" t="e">
        <f>VLOOKUP(Revisión_Avance_Periodo!$L1907,#REF!,30,FALSE)</f>
        <v>#REF!</v>
      </c>
      <c r="R1907" s="116">
        <v>2019</v>
      </c>
      <c r="S1907" s="196">
        <v>43768</v>
      </c>
      <c r="T1907" s="124" t="s">
        <v>77</v>
      </c>
      <c r="U1907" s="136" t="e">
        <f>INDEX(#REF!,MATCH(Revisión_Avance_Periodo!$L1907,#REF!,0),MATCH(Revisión_Avance_Periodo!$T1907,#REF!,0))</f>
        <v>#REF!</v>
      </c>
      <c r="V1907" s="136" t="e">
        <f>INDEX(#REF!,MATCH(Revisión_Avance_Periodo!$L1907,#REF!,0),MATCH(Revisión_Avance_Periodo!$T1907,#REF!,0))</f>
        <v>#REF!</v>
      </c>
      <c r="W1907" s="130" t="e">
        <f t="shared" si="148"/>
        <v>#REF!</v>
      </c>
      <c r="X1907" s="124" t="e">
        <f>VLOOKUP(W1907,Tabla_Estado_Meta_OAP_2019[#All],3,TRUE)</f>
        <v>#REF!</v>
      </c>
      <c r="Y1907" s="455" t="e">
        <f>SUBTOTAL(9,$U$206:$U1907)</f>
        <v>#REF!</v>
      </c>
      <c r="Z1907" s="456" t="e">
        <f>SUBTOTAL(9,$V$206:$V1907)</f>
        <v>#REF!</v>
      </c>
      <c r="AA1907" s="159">
        <f>IFERROR(+Revisión_Avance_Periodo!$Z1907/Revisión_Avance_Periodo!$Y1907,0)</f>
        <v>0</v>
      </c>
      <c r="AB1907" s="126"/>
      <c r="AC1907" s="127"/>
      <c r="AD1907" s="125"/>
      <c r="AE1907" s="125"/>
      <c r="AF1907" s="128"/>
      <c r="AG1907" s="129"/>
      <c r="AH1907" s="455" t="e">
        <f>SUBTOTAL(9,$U$1898:$U1907)</f>
        <v>#REF!</v>
      </c>
      <c r="AI1907" s="456" t="e">
        <f>SUBTOTAL(9,$V$1898:$V1907)</f>
        <v>#REF!</v>
      </c>
      <c r="AJ1907" s="159">
        <f>IFERROR(+Revisión_Avance_Periodo!$Z1907/Revisión_Avance_Periodo!$Y1907,0)</f>
        <v>0</v>
      </c>
      <c r="AK1907" s="126"/>
      <c r="AL1907" s="127"/>
      <c r="AM1907" s="125"/>
      <c r="AN1907" s="125"/>
      <c r="AO1907" s="128"/>
      <c r="AP1907" s="129"/>
    </row>
    <row r="1908" spans="1:42" x14ac:dyDescent="0.25">
      <c r="A1908" s="92">
        <v>161</v>
      </c>
      <c r="B1908" s="435" t="e">
        <f>CONCATENATE(Revisión_Avance_Periodo!$D1908,";",Revisión_Avance_Periodo!$F1908,";",Revisión_Avance_Periodo!$L1908)</f>
        <v>#REF!</v>
      </c>
      <c r="C1908" s="435" t="e">
        <f t="shared" si="145"/>
        <v>#REF!</v>
      </c>
      <c r="D1908" s="114" t="e">
        <f>VLOOKUP($A1908,#REF!,3,FALSE)</f>
        <v>#REF!</v>
      </c>
      <c r="E1908" s="436" t="e">
        <f>VLOOKUP($A1908,#REF!,4,FALSE)</f>
        <v>#REF!</v>
      </c>
      <c r="F1908" s="102" t="e">
        <f>VLOOKUP($A1908,#REF!,5,FALSE)</f>
        <v>#REF!</v>
      </c>
      <c r="G1908" s="93" t="e">
        <f>VLOOKUP($A1908,#REF!,8,FALSE)</f>
        <v>#REF!</v>
      </c>
      <c r="H1908" s="93" t="e">
        <f>VLOOKUP($A1908,#REF!,7,FALSE)</f>
        <v>#REF!</v>
      </c>
      <c r="I1908" s="438" t="e">
        <f>VLOOKUP($A1908,#REF!,10,FALSE)</f>
        <v>#REF!</v>
      </c>
      <c r="J1908" s="93" t="e">
        <f>VLOOKUP($A1908,#REF!,11,FALSE)</f>
        <v>#REF!</v>
      </c>
      <c r="K1908" s="114" t="e">
        <f>VLOOKUP($A1908,#REF!,12,FALSE)</f>
        <v>#REF!</v>
      </c>
      <c r="L1908" s="93" t="e">
        <f>VLOOKUP($A1908,#REF!,13,FALSE)</f>
        <v>#REF!</v>
      </c>
      <c r="M1908" s="438" t="e">
        <f>VLOOKUP($A1908,#REF!,14,FALSE)</f>
        <v>#REF!</v>
      </c>
      <c r="N1908" s="102" t="e">
        <f>VLOOKUP($A1908,#REF!,15,FALSE)</f>
        <v>#REF!</v>
      </c>
      <c r="O1908" s="102" t="e">
        <f>VLOOKUP($A1908,#REF!,18,FALSE)</f>
        <v>#REF!</v>
      </c>
      <c r="P1908" s="93" t="e">
        <f>VLOOKUP($A1908,#REF!,41,FALSE)</f>
        <v>#REF!</v>
      </c>
      <c r="Q1908" s="115" t="e">
        <f>VLOOKUP(Revisión_Avance_Periodo!$L1908,#REF!,30,FALSE)</f>
        <v>#REF!</v>
      </c>
      <c r="R1908" s="116">
        <v>2019</v>
      </c>
      <c r="S1908" s="196">
        <v>43799</v>
      </c>
      <c r="T1908" s="116" t="s">
        <v>78</v>
      </c>
      <c r="U1908" s="136" t="e">
        <f>INDEX(#REF!,MATCH(Revisión_Avance_Periodo!$L1908,#REF!,0),MATCH(Revisión_Avance_Periodo!$T1908,#REF!,0))</f>
        <v>#REF!</v>
      </c>
      <c r="V1908" s="136" t="e">
        <f>INDEX(#REF!,MATCH(Revisión_Avance_Periodo!$L1908,#REF!,0),MATCH(Revisión_Avance_Periodo!$T1908,#REF!,0))</f>
        <v>#REF!</v>
      </c>
      <c r="W1908" s="130" t="e">
        <f t="shared" si="148"/>
        <v>#REF!</v>
      </c>
      <c r="X1908" s="116" t="e">
        <f>VLOOKUP(W1908,Tabla_Estado_Meta_OAP_2019[#All],3,TRUE)</f>
        <v>#REF!</v>
      </c>
      <c r="Y1908" s="455" t="e">
        <f>SUBTOTAL(9,$U$206:$U1908)</f>
        <v>#REF!</v>
      </c>
      <c r="Z1908" s="456" t="e">
        <f>SUBTOTAL(9,$V$206:$V1908)</f>
        <v>#REF!</v>
      </c>
      <c r="AA1908" s="159">
        <f>IFERROR(+Revisión_Avance_Periodo!$Z1908/Revisión_Avance_Periodo!$Y1908,0)</f>
        <v>0</v>
      </c>
      <c r="AB1908" s="126"/>
      <c r="AC1908" s="127"/>
      <c r="AD1908" s="125"/>
      <c r="AE1908" s="125"/>
      <c r="AF1908" s="128"/>
      <c r="AG1908" s="129"/>
      <c r="AH1908" s="455" t="e">
        <f>SUBTOTAL(9,$U$1898:$U1908)</f>
        <v>#REF!</v>
      </c>
      <c r="AI1908" s="456" t="e">
        <f>SUBTOTAL(9,$V$1898:$V1908)</f>
        <v>#REF!</v>
      </c>
      <c r="AJ1908" s="159">
        <f>IFERROR(+Revisión_Avance_Periodo!$Z1908/Revisión_Avance_Periodo!$Y1908,0)</f>
        <v>0</v>
      </c>
      <c r="AK1908" s="126"/>
      <c r="AL1908" s="127"/>
      <c r="AM1908" s="125"/>
      <c r="AN1908" s="125"/>
      <c r="AO1908" s="128"/>
      <c r="AP1908" s="129"/>
    </row>
    <row r="1909" spans="1:42" ht="15.75" thickBot="1" x14ac:dyDescent="0.3">
      <c r="A1909" s="97">
        <v>161</v>
      </c>
      <c r="B1909" s="435" t="e">
        <f>CONCATENATE(Revisión_Avance_Periodo!$D1909,";",Revisión_Avance_Periodo!$F1909,";",Revisión_Avance_Periodo!$L1909)</f>
        <v>#REF!</v>
      </c>
      <c r="C1909" s="435" t="e">
        <f t="shared" si="145"/>
        <v>#REF!</v>
      </c>
      <c r="D1909" s="123" t="e">
        <f>VLOOKUP($A1909,#REF!,3,FALSE)</f>
        <v>#REF!</v>
      </c>
      <c r="E1909" s="436" t="e">
        <f>VLOOKUP($A1909,#REF!,4,FALSE)</f>
        <v>#REF!</v>
      </c>
      <c r="F1909" s="103" t="e">
        <f>VLOOKUP($A1909,#REF!,5,FALSE)</f>
        <v>#REF!</v>
      </c>
      <c r="G1909" s="98" t="e">
        <f>VLOOKUP($A1909,#REF!,8,FALSE)</f>
        <v>#REF!</v>
      </c>
      <c r="H1909" s="93" t="e">
        <f>VLOOKUP($A1909,#REF!,7,FALSE)</f>
        <v>#REF!</v>
      </c>
      <c r="I1909" s="438" t="e">
        <f>VLOOKUP($A1909,#REF!,10,FALSE)</f>
        <v>#REF!</v>
      </c>
      <c r="J1909" s="98" t="e">
        <f>VLOOKUP($A1909,#REF!,11,FALSE)</f>
        <v>#REF!</v>
      </c>
      <c r="K1909" s="114" t="e">
        <f>VLOOKUP($A1909,#REF!,12,FALSE)</f>
        <v>#REF!</v>
      </c>
      <c r="L1909" s="98" t="e">
        <f>VLOOKUP($A1909,#REF!,13,FALSE)</f>
        <v>#REF!</v>
      </c>
      <c r="M1909" s="438" t="e">
        <f>VLOOKUP($A1909,#REF!,14,FALSE)</f>
        <v>#REF!</v>
      </c>
      <c r="N1909" s="103" t="e">
        <f>VLOOKUP($A1909,#REF!,15,FALSE)</f>
        <v>#REF!</v>
      </c>
      <c r="O1909" s="103" t="e">
        <f>VLOOKUP($A1909,#REF!,18,FALSE)</f>
        <v>#REF!</v>
      </c>
      <c r="P1909" s="93" t="e">
        <f>VLOOKUP($A1909,#REF!,41,FALSE)</f>
        <v>#REF!</v>
      </c>
      <c r="Q1909" s="115" t="e">
        <f>VLOOKUP(Revisión_Avance_Periodo!$L1909,#REF!,30,FALSE)</f>
        <v>#REF!</v>
      </c>
      <c r="R1909" s="116">
        <v>2019</v>
      </c>
      <c r="S1909" s="196">
        <v>43829</v>
      </c>
      <c r="T1909" s="124" t="s">
        <v>79</v>
      </c>
      <c r="U1909" s="136" t="e">
        <f>INDEX(#REF!,MATCH(Revisión_Avance_Periodo!$L1909,#REF!,0),MATCH(Revisión_Avance_Periodo!$T1909,#REF!,0))</f>
        <v>#REF!</v>
      </c>
      <c r="V1909" s="136" t="e">
        <f>INDEX(#REF!,MATCH(Revisión_Avance_Periodo!$L1909,#REF!,0),MATCH(Revisión_Avance_Periodo!$T1909,#REF!,0))</f>
        <v>#REF!</v>
      </c>
      <c r="W1909" s="130" t="e">
        <f t="shared" si="148"/>
        <v>#REF!</v>
      </c>
      <c r="X1909" s="124" t="e">
        <f>VLOOKUP(W1909,Tabla_Estado_Meta_OAP_2019[#All],3,TRUE)</f>
        <v>#REF!</v>
      </c>
      <c r="Y1909" s="455" t="e">
        <f>SUBTOTAL(9,$U$206:$U1909)</f>
        <v>#REF!</v>
      </c>
      <c r="Z1909" s="456" t="e">
        <f>SUBTOTAL(9,$V$206:$V1909)</f>
        <v>#REF!</v>
      </c>
      <c r="AA1909" s="159">
        <f>IFERROR(+Revisión_Avance_Periodo!$Z1909/Revisión_Avance_Periodo!$Y1909,0)</f>
        <v>0</v>
      </c>
      <c r="AB1909" s="126"/>
      <c r="AC1909" s="127"/>
      <c r="AD1909" s="125"/>
      <c r="AE1909" s="125"/>
      <c r="AF1909" s="128"/>
      <c r="AG1909" s="129"/>
      <c r="AH1909" s="455" t="e">
        <f>SUBTOTAL(9,$U$1898:$U1909)</f>
        <v>#REF!</v>
      </c>
      <c r="AI1909" s="456" t="e">
        <f>SUBTOTAL(9,$V$1898:$V1909)</f>
        <v>#REF!</v>
      </c>
      <c r="AJ1909" s="159">
        <f>IFERROR(+Revisión_Avance_Periodo!$Z1909/Revisión_Avance_Periodo!$Y1909,0)</f>
        <v>0</v>
      </c>
      <c r="AK1909" s="126"/>
      <c r="AL1909" s="127"/>
      <c r="AM1909" s="125"/>
      <c r="AN1909" s="125"/>
      <c r="AO1909" s="128"/>
      <c r="AP1909" s="129"/>
    </row>
    <row r="1910" spans="1:42" x14ac:dyDescent="0.25">
      <c r="A1910" s="92">
        <v>162</v>
      </c>
      <c r="B1910" s="435" t="e">
        <f>CONCATENATE(Revisión_Avance_Periodo!$D1910,";",Revisión_Avance_Periodo!$F1910,";",Revisión_Avance_Periodo!$L1910)</f>
        <v>#REF!</v>
      </c>
      <c r="C1910" s="435" t="e">
        <f t="shared" si="145"/>
        <v>#REF!</v>
      </c>
      <c r="D1910" s="114" t="e">
        <f>VLOOKUP($A1910,#REF!,3,FALSE)</f>
        <v>#REF!</v>
      </c>
      <c r="E1910" s="436" t="e">
        <f>VLOOKUP($A1910,#REF!,4,FALSE)</f>
        <v>#REF!</v>
      </c>
      <c r="F1910" s="102" t="e">
        <f>VLOOKUP($A1910,#REF!,5,FALSE)</f>
        <v>#REF!</v>
      </c>
      <c r="G1910" s="93" t="e">
        <f>VLOOKUP($A1910,#REF!,8,FALSE)</f>
        <v>#REF!</v>
      </c>
      <c r="H1910" s="93" t="e">
        <f>VLOOKUP($A1910,#REF!,7,FALSE)</f>
        <v>#REF!</v>
      </c>
      <c r="I1910" s="438" t="e">
        <f>VLOOKUP($A1910,#REF!,10,FALSE)</f>
        <v>#REF!</v>
      </c>
      <c r="J1910" s="93" t="e">
        <f>VLOOKUP($A1910,#REF!,11,FALSE)</f>
        <v>#REF!</v>
      </c>
      <c r="K1910" s="114" t="e">
        <f>VLOOKUP($A1910,#REF!,12,FALSE)</f>
        <v>#REF!</v>
      </c>
      <c r="L1910" s="93" t="e">
        <f>VLOOKUP($A1910,#REF!,13,FALSE)</f>
        <v>#REF!</v>
      </c>
      <c r="M1910" s="438" t="e">
        <f>VLOOKUP($A1910,#REF!,14,FALSE)</f>
        <v>#REF!</v>
      </c>
      <c r="N1910" s="102" t="e">
        <f>VLOOKUP($A1910,#REF!,15,FALSE)</f>
        <v>#REF!</v>
      </c>
      <c r="O1910" s="102" t="e">
        <f>VLOOKUP($A1910,#REF!,18,FALSE)</f>
        <v>#REF!</v>
      </c>
      <c r="P1910" s="93" t="e">
        <f>VLOOKUP($A1910,#REF!,41,FALSE)</f>
        <v>#REF!</v>
      </c>
      <c r="Q1910" s="115" t="e">
        <f>VLOOKUP(Revisión_Avance_Periodo!$L1910,#REF!,30,FALSE)</f>
        <v>#REF!</v>
      </c>
      <c r="R1910" s="116">
        <v>2019</v>
      </c>
      <c r="S1910" s="196">
        <v>43495</v>
      </c>
      <c r="T1910" s="116" t="s">
        <v>68</v>
      </c>
      <c r="U1910" s="136" t="e">
        <f>INDEX(#REF!,MATCH(Revisión_Avance_Periodo!$L1910,#REF!,0),MATCH(Revisión_Avance_Periodo!$T1910,#REF!,0))</f>
        <v>#REF!</v>
      </c>
      <c r="V1910" s="136" t="e">
        <f>INDEX(#REF!,MATCH(Revisión_Avance_Periodo!$L1910,#REF!,0),MATCH(Revisión_Avance_Periodo!$T1910,#REF!,0))</f>
        <v>#REF!</v>
      </c>
      <c r="W1910" s="118">
        <f>IFERROR((V1910/U1910),0)</f>
        <v>0</v>
      </c>
      <c r="X1910" s="116" t="str">
        <f>VLOOKUP(W1910,Tabla_Estado_Meta_OAP_2019[#All],3,TRUE)</f>
        <v>Por Ejecutar</v>
      </c>
      <c r="Y1910" s="453" t="e">
        <f>SUBTOTAL(9,$U$206:$U1910)</f>
        <v>#REF!</v>
      </c>
      <c r="Z1910" s="454" t="e">
        <f>SUBTOTAL(9,$V$206:$V1910)</f>
        <v>#REF!</v>
      </c>
      <c r="AA1910" s="162">
        <f>IFERROR(+Revisión_Avance_Periodo!$Z1910/Revisión_Avance_Periodo!$Y1910,0)</f>
        <v>0</v>
      </c>
      <c r="AB1910" s="457" t="e">
        <f>SUBTOTAL(9,U1910:U1921)</f>
        <v>#REF!</v>
      </c>
      <c r="AC1910" s="458" t="e">
        <f>SUBTOTAL(9,V1910:V1921)</f>
        <v>#REF!</v>
      </c>
      <c r="AD1910" s="119" t="e">
        <f>+AC1910/AB1910</f>
        <v>#REF!</v>
      </c>
      <c r="AE1910" s="119" t="e">
        <f>100%-Revisión_Avance_Periodo!$AD1910</f>
        <v>#REF!</v>
      </c>
      <c r="AF1910" s="121" t="e">
        <f>VLOOKUP(AD1910,Tabla_Estado_Meta_OAP_2019[],3,TRUE)</f>
        <v>#REF!</v>
      </c>
      <c r="AG1910" s="122" t="e">
        <f>Revisión_Avance_Periodo!$AD1910*Revisión_Avance_Periodo!$Q1910</f>
        <v>#REF!</v>
      </c>
      <c r="AH1910" s="453" t="e">
        <f>SUBTOTAL(9,$U$1910:$U1910)</f>
        <v>#REF!</v>
      </c>
      <c r="AI1910" s="454" t="e">
        <f>SUBTOTAL(9,$V$1910:$V1910)</f>
        <v>#REF!</v>
      </c>
      <c r="AJ1910" s="162">
        <f>IFERROR(+Revisión_Avance_Periodo!$Z1910/Revisión_Avance_Periodo!$Y1910,0)</f>
        <v>0</v>
      </c>
      <c r="AK1910" s="457" t="e">
        <f>SUBTOTAL(9,AD1910:AD1921)</f>
        <v>#REF!</v>
      </c>
      <c r="AL1910" s="458" t="e">
        <f>SUBTOTAL(9,AE1910:AE1921)</f>
        <v>#REF!</v>
      </c>
      <c r="AM1910" s="119" t="e">
        <f>+AL1910/AK1910</f>
        <v>#REF!</v>
      </c>
      <c r="AN1910" s="119" t="e">
        <f>100%-Revisión_Avance_Periodo!$AD1910</f>
        <v>#REF!</v>
      </c>
      <c r="AO1910" s="121" t="e">
        <f>VLOOKUP(AM1910,Tabla_Estado_Meta_OAP_2019[],3,TRUE)</f>
        <v>#REF!</v>
      </c>
      <c r="AP1910" s="122" t="e">
        <f>Revisión_Avance_Periodo!$AD1910*Revisión_Avance_Periodo!$Q1910</f>
        <v>#REF!</v>
      </c>
    </row>
    <row r="1911" spans="1:42" x14ac:dyDescent="0.25">
      <c r="A1911" s="97">
        <v>162</v>
      </c>
      <c r="B1911" s="435" t="e">
        <f>CONCATENATE(Revisión_Avance_Periodo!$D1911,";",Revisión_Avance_Periodo!$F1911,";",Revisión_Avance_Periodo!$L1911)</f>
        <v>#REF!</v>
      </c>
      <c r="C1911" s="435" t="e">
        <f t="shared" si="145"/>
        <v>#REF!</v>
      </c>
      <c r="D1911" s="123" t="e">
        <f>VLOOKUP($A1911,#REF!,3,FALSE)</f>
        <v>#REF!</v>
      </c>
      <c r="E1911" s="436" t="e">
        <f>VLOOKUP($A1911,#REF!,4,FALSE)</f>
        <v>#REF!</v>
      </c>
      <c r="F1911" s="103" t="e">
        <f>VLOOKUP($A1911,#REF!,5,FALSE)</f>
        <v>#REF!</v>
      </c>
      <c r="G1911" s="98" t="e">
        <f>VLOOKUP($A1911,#REF!,8,FALSE)</f>
        <v>#REF!</v>
      </c>
      <c r="H1911" s="93" t="e">
        <f>VLOOKUP($A1911,#REF!,7,FALSE)</f>
        <v>#REF!</v>
      </c>
      <c r="I1911" s="438" t="e">
        <f>VLOOKUP($A1911,#REF!,10,FALSE)</f>
        <v>#REF!</v>
      </c>
      <c r="J1911" s="98" t="e">
        <f>VLOOKUP($A1911,#REF!,11,FALSE)</f>
        <v>#REF!</v>
      </c>
      <c r="K1911" s="114" t="e">
        <f>VLOOKUP($A1911,#REF!,12,FALSE)</f>
        <v>#REF!</v>
      </c>
      <c r="L1911" s="98" t="e">
        <f>VLOOKUP($A1911,#REF!,13,FALSE)</f>
        <v>#REF!</v>
      </c>
      <c r="M1911" s="438" t="e">
        <f>VLOOKUP($A1911,#REF!,14,FALSE)</f>
        <v>#REF!</v>
      </c>
      <c r="N1911" s="103" t="e">
        <f>VLOOKUP($A1911,#REF!,15,FALSE)</f>
        <v>#REF!</v>
      </c>
      <c r="O1911" s="103" t="e">
        <f>VLOOKUP($A1911,#REF!,18,FALSE)</f>
        <v>#REF!</v>
      </c>
      <c r="P1911" s="93" t="e">
        <f>VLOOKUP($A1911,#REF!,41,FALSE)</f>
        <v>#REF!</v>
      </c>
      <c r="Q1911" s="115" t="e">
        <f>VLOOKUP(Revisión_Avance_Periodo!$L1911,#REF!,30,FALSE)</f>
        <v>#REF!</v>
      </c>
      <c r="R1911" s="116">
        <v>2019</v>
      </c>
      <c r="S1911" s="196">
        <v>43524</v>
      </c>
      <c r="T1911" s="124" t="s">
        <v>69</v>
      </c>
      <c r="U1911" s="136" t="e">
        <f>INDEX(#REF!,MATCH(Revisión_Avance_Periodo!$L1911,#REF!,0),MATCH(Revisión_Avance_Periodo!$T1911,#REF!,0))</f>
        <v>#REF!</v>
      </c>
      <c r="V1911" s="136" t="e">
        <f>INDEX(#REF!,MATCH(Revisión_Avance_Periodo!$L1911,#REF!,0),MATCH(Revisión_Avance_Periodo!$T1911,#REF!,0))</f>
        <v>#REF!</v>
      </c>
      <c r="W1911" s="139" t="e">
        <f t="shared" ref="W1911:W1921" si="149">V1911/U1911</f>
        <v>#REF!</v>
      </c>
      <c r="X1911" s="124" t="e">
        <f>VLOOKUP(W1911,Tabla_Estado_Meta_OAP_2019[#All],3,TRUE)</f>
        <v>#REF!</v>
      </c>
      <c r="Y1911" s="455" t="e">
        <f>SUBTOTAL(9,$U$206:$U1911)</f>
        <v>#REF!</v>
      </c>
      <c r="Z1911" s="456" t="e">
        <f>SUBTOTAL(9,$V$206:$V1911)</f>
        <v>#REF!</v>
      </c>
      <c r="AA1911" s="159">
        <f>IFERROR(+Revisión_Avance_Periodo!$Z1911/Revisión_Avance_Periodo!$Y1911,0)</f>
        <v>0</v>
      </c>
      <c r="AB1911" s="126"/>
      <c r="AC1911" s="127"/>
      <c r="AD1911" s="125"/>
      <c r="AE1911" s="125"/>
      <c r="AF1911" s="128"/>
      <c r="AG1911" s="129"/>
      <c r="AH1911" s="455" t="e">
        <f>SUBTOTAL(9,$U$1910:$U1911)</f>
        <v>#REF!</v>
      </c>
      <c r="AI1911" s="456" t="e">
        <f>SUBTOTAL(9,$V$1910:$V1911)</f>
        <v>#REF!</v>
      </c>
      <c r="AJ1911" s="159">
        <f>IFERROR(+Revisión_Avance_Periodo!$Z1911/Revisión_Avance_Periodo!$Y1911,0)</f>
        <v>0</v>
      </c>
      <c r="AK1911" s="126"/>
      <c r="AL1911" s="127"/>
      <c r="AM1911" s="125"/>
      <c r="AN1911" s="125"/>
      <c r="AO1911" s="128"/>
      <c r="AP1911" s="129"/>
    </row>
    <row r="1912" spans="1:42" x14ac:dyDescent="0.25">
      <c r="A1912" s="92">
        <v>162</v>
      </c>
      <c r="B1912" s="435" t="e">
        <f>CONCATENATE(Revisión_Avance_Periodo!$D1912,";",Revisión_Avance_Periodo!$F1912,";",Revisión_Avance_Periodo!$L1912)</f>
        <v>#REF!</v>
      </c>
      <c r="C1912" s="435" t="e">
        <f t="shared" si="145"/>
        <v>#REF!</v>
      </c>
      <c r="D1912" s="114" t="e">
        <f>VLOOKUP($A1912,#REF!,3,FALSE)</f>
        <v>#REF!</v>
      </c>
      <c r="E1912" s="436" t="e">
        <f>VLOOKUP($A1912,#REF!,4,FALSE)</f>
        <v>#REF!</v>
      </c>
      <c r="F1912" s="102" t="e">
        <f>VLOOKUP($A1912,#REF!,5,FALSE)</f>
        <v>#REF!</v>
      </c>
      <c r="G1912" s="93" t="e">
        <f>VLOOKUP($A1912,#REF!,8,FALSE)</f>
        <v>#REF!</v>
      </c>
      <c r="H1912" s="93" t="e">
        <f>VLOOKUP($A1912,#REF!,7,FALSE)</f>
        <v>#REF!</v>
      </c>
      <c r="I1912" s="438" t="e">
        <f>VLOOKUP($A1912,#REF!,10,FALSE)</f>
        <v>#REF!</v>
      </c>
      <c r="J1912" s="93" t="e">
        <f>VLOOKUP($A1912,#REF!,11,FALSE)</f>
        <v>#REF!</v>
      </c>
      <c r="K1912" s="114" t="e">
        <f>VLOOKUP($A1912,#REF!,12,FALSE)</f>
        <v>#REF!</v>
      </c>
      <c r="L1912" s="93" t="e">
        <f>VLOOKUP($A1912,#REF!,13,FALSE)</f>
        <v>#REF!</v>
      </c>
      <c r="M1912" s="438" t="e">
        <f>VLOOKUP($A1912,#REF!,14,FALSE)</f>
        <v>#REF!</v>
      </c>
      <c r="N1912" s="102" t="e">
        <f>VLOOKUP($A1912,#REF!,15,FALSE)</f>
        <v>#REF!</v>
      </c>
      <c r="O1912" s="102" t="e">
        <f>VLOOKUP($A1912,#REF!,18,FALSE)</f>
        <v>#REF!</v>
      </c>
      <c r="P1912" s="93" t="e">
        <f>VLOOKUP($A1912,#REF!,41,FALSE)</f>
        <v>#REF!</v>
      </c>
      <c r="Q1912" s="115" t="e">
        <f>VLOOKUP(Revisión_Avance_Periodo!$L1912,#REF!,30,FALSE)</f>
        <v>#REF!</v>
      </c>
      <c r="R1912" s="116">
        <v>2019</v>
      </c>
      <c r="S1912" s="196">
        <v>43554</v>
      </c>
      <c r="T1912" s="116" t="s">
        <v>70</v>
      </c>
      <c r="U1912" s="136" t="e">
        <f>INDEX(#REF!,MATCH(Revisión_Avance_Periodo!$L1912,#REF!,0),MATCH(Revisión_Avance_Periodo!$T1912,#REF!,0))</f>
        <v>#REF!</v>
      </c>
      <c r="V1912" s="136" t="e">
        <f>INDEX(#REF!,MATCH(Revisión_Avance_Periodo!$L1912,#REF!,0),MATCH(Revisión_Avance_Periodo!$T1912,#REF!,0))</f>
        <v>#REF!</v>
      </c>
      <c r="W1912" s="131" t="e">
        <f t="shared" si="149"/>
        <v>#REF!</v>
      </c>
      <c r="X1912" s="116" t="e">
        <f>VLOOKUP(W1912,Tabla_Estado_Meta_OAP_2019[#All],3,TRUE)</f>
        <v>#REF!</v>
      </c>
      <c r="Y1912" s="455" t="e">
        <f>SUBTOTAL(9,$U$206:$U1912)</f>
        <v>#REF!</v>
      </c>
      <c r="Z1912" s="456" t="e">
        <f>SUBTOTAL(9,$V$206:$V1912)</f>
        <v>#REF!</v>
      </c>
      <c r="AA1912" s="159">
        <f>IFERROR(+Revisión_Avance_Periodo!$Z1912/Revisión_Avance_Periodo!$Y1912,0)</f>
        <v>0</v>
      </c>
      <c r="AB1912" s="126"/>
      <c r="AC1912" s="127"/>
      <c r="AD1912" s="125"/>
      <c r="AE1912" s="125"/>
      <c r="AF1912" s="128"/>
      <c r="AG1912" s="129"/>
      <c r="AH1912" s="455" t="e">
        <f>SUBTOTAL(9,$U$1910:$U1912)</f>
        <v>#REF!</v>
      </c>
      <c r="AI1912" s="456" t="e">
        <f>SUBTOTAL(9,$V$1910:$V1912)</f>
        <v>#REF!</v>
      </c>
      <c r="AJ1912" s="159">
        <f>IFERROR(+Revisión_Avance_Periodo!$Z1912/Revisión_Avance_Periodo!$Y1912,0)</f>
        <v>0</v>
      </c>
      <c r="AK1912" s="126"/>
      <c r="AL1912" s="127"/>
      <c r="AM1912" s="125"/>
      <c r="AN1912" s="125"/>
      <c r="AO1912" s="128"/>
      <c r="AP1912" s="129"/>
    </row>
    <row r="1913" spans="1:42" x14ac:dyDescent="0.25">
      <c r="A1913" s="97">
        <v>162</v>
      </c>
      <c r="B1913" s="435" t="e">
        <f>CONCATENATE(Revisión_Avance_Periodo!$D1913,";",Revisión_Avance_Periodo!$F1913,";",Revisión_Avance_Periodo!$L1913)</f>
        <v>#REF!</v>
      </c>
      <c r="C1913" s="435" t="e">
        <f t="shared" si="145"/>
        <v>#REF!</v>
      </c>
      <c r="D1913" s="123" t="e">
        <f>VLOOKUP($A1913,#REF!,3,FALSE)</f>
        <v>#REF!</v>
      </c>
      <c r="E1913" s="436" t="e">
        <f>VLOOKUP($A1913,#REF!,4,FALSE)</f>
        <v>#REF!</v>
      </c>
      <c r="F1913" s="103" t="e">
        <f>VLOOKUP($A1913,#REF!,5,FALSE)</f>
        <v>#REF!</v>
      </c>
      <c r="G1913" s="98" t="e">
        <f>VLOOKUP($A1913,#REF!,8,FALSE)</f>
        <v>#REF!</v>
      </c>
      <c r="H1913" s="93" t="e">
        <f>VLOOKUP($A1913,#REF!,7,FALSE)</f>
        <v>#REF!</v>
      </c>
      <c r="I1913" s="438" t="e">
        <f>VLOOKUP($A1913,#REF!,10,FALSE)</f>
        <v>#REF!</v>
      </c>
      <c r="J1913" s="98" t="e">
        <f>VLOOKUP($A1913,#REF!,11,FALSE)</f>
        <v>#REF!</v>
      </c>
      <c r="K1913" s="114" t="e">
        <f>VLOOKUP($A1913,#REF!,12,FALSE)</f>
        <v>#REF!</v>
      </c>
      <c r="L1913" s="98" t="e">
        <f>VLOOKUP($A1913,#REF!,13,FALSE)</f>
        <v>#REF!</v>
      </c>
      <c r="M1913" s="438" t="e">
        <f>VLOOKUP($A1913,#REF!,14,FALSE)</f>
        <v>#REF!</v>
      </c>
      <c r="N1913" s="103" t="e">
        <f>VLOOKUP($A1913,#REF!,15,FALSE)</f>
        <v>#REF!</v>
      </c>
      <c r="O1913" s="103" t="e">
        <f>VLOOKUP($A1913,#REF!,18,FALSE)</f>
        <v>#REF!</v>
      </c>
      <c r="P1913" s="93" t="e">
        <f>VLOOKUP($A1913,#REF!,41,FALSE)</f>
        <v>#REF!</v>
      </c>
      <c r="Q1913" s="115" t="e">
        <f>VLOOKUP(Revisión_Avance_Periodo!$L1913,#REF!,30,FALSE)</f>
        <v>#REF!</v>
      </c>
      <c r="R1913" s="116">
        <v>2019</v>
      </c>
      <c r="S1913" s="196">
        <v>43585</v>
      </c>
      <c r="T1913" s="124" t="s">
        <v>71</v>
      </c>
      <c r="U1913" s="136" t="e">
        <f>INDEX(#REF!,MATCH(Revisión_Avance_Periodo!$L1913,#REF!,0),MATCH(Revisión_Avance_Periodo!$T1913,#REF!,0))</f>
        <v>#REF!</v>
      </c>
      <c r="V1913" s="136" t="e">
        <f>INDEX(#REF!,MATCH(Revisión_Avance_Periodo!$L1913,#REF!,0),MATCH(Revisión_Avance_Periodo!$T1913,#REF!,0))</f>
        <v>#REF!</v>
      </c>
      <c r="W1913" s="130" t="e">
        <f t="shared" si="149"/>
        <v>#REF!</v>
      </c>
      <c r="X1913" s="124" t="e">
        <f>VLOOKUP(W1913,Tabla_Estado_Meta_OAP_2019[#All],3,TRUE)</f>
        <v>#REF!</v>
      </c>
      <c r="Y1913" s="455" t="e">
        <f>SUBTOTAL(9,$U$206:$U1913)</f>
        <v>#REF!</v>
      </c>
      <c r="Z1913" s="456" t="e">
        <f>SUBTOTAL(9,$V$206:$V1913)</f>
        <v>#REF!</v>
      </c>
      <c r="AA1913" s="159">
        <f>IFERROR(+Revisión_Avance_Periodo!$Z1913/Revisión_Avance_Periodo!$Y1913,0)</f>
        <v>0</v>
      </c>
      <c r="AB1913" s="126"/>
      <c r="AC1913" s="127"/>
      <c r="AD1913" s="125"/>
      <c r="AE1913" s="125"/>
      <c r="AF1913" s="128"/>
      <c r="AG1913" s="129"/>
      <c r="AH1913" s="455" t="e">
        <f>SUBTOTAL(9,$U$1910:$U1913)</f>
        <v>#REF!</v>
      </c>
      <c r="AI1913" s="456" t="e">
        <f>SUBTOTAL(9,$V$1910:$V1913)</f>
        <v>#REF!</v>
      </c>
      <c r="AJ1913" s="159">
        <f>IFERROR(+Revisión_Avance_Periodo!$Z1913/Revisión_Avance_Periodo!$Y1913,0)</f>
        <v>0</v>
      </c>
      <c r="AK1913" s="126"/>
      <c r="AL1913" s="127"/>
      <c r="AM1913" s="125"/>
      <c r="AN1913" s="125"/>
      <c r="AO1913" s="128"/>
      <c r="AP1913" s="129"/>
    </row>
    <row r="1914" spans="1:42" x14ac:dyDescent="0.25">
      <c r="A1914" s="92">
        <v>162</v>
      </c>
      <c r="B1914" s="435" t="e">
        <f>CONCATENATE(Revisión_Avance_Periodo!$D1914,";",Revisión_Avance_Periodo!$F1914,";",Revisión_Avance_Periodo!$L1914)</f>
        <v>#REF!</v>
      </c>
      <c r="C1914" s="435" t="e">
        <f t="shared" si="145"/>
        <v>#REF!</v>
      </c>
      <c r="D1914" s="114" t="e">
        <f>VLOOKUP($A1914,#REF!,3,FALSE)</f>
        <v>#REF!</v>
      </c>
      <c r="E1914" s="436" t="e">
        <f>VLOOKUP($A1914,#REF!,4,FALSE)</f>
        <v>#REF!</v>
      </c>
      <c r="F1914" s="102" t="e">
        <f>VLOOKUP($A1914,#REF!,5,FALSE)</f>
        <v>#REF!</v>
      </c>
      <c r="G1914" s="93" t="e">
        <f>VLOOKUP($A1914,#REF!,8,FALSE)</f>
        <v>#REF!</v>
      </c>
      <c r="H1914" s="93" t="e">
        <f>VLOOKUP($A1914,#REF!,7,FALSE)</f>
        <v>#REF!</v>
      </c>
      <c r="I1914" s="438" t="e">
        <f>VLOOKUP($A1914,#REF!,10,FALSE)</f>
        <v>#REF!</v>
      </c>
      <c r="J1914" s="93" t="e">
        <f>VLOOKUP($A1914,#REF!,11,FALSE)</f>
        <v>#REF!</v>
      </c>
      <c r="K1914" s="114" t="e">
        <f>VLOOKUP($A1914,#REF!,12,FALSE)</f>
        <v>#REF!</v>
      </c>
      <c r="L1914" s="93" t="e">
        <f>VLOOKUP($A1914,#REF!,13,FALSE)</f>
        <v>#REF!</v>
      </c>
      <c r="M1914" s="438" t="e">
        <f>VLOOKUP($A1914,#REF!,14,FALSE)</f>
        <v>#REF!</v>
      </c>
      <c r="N1914" s="102" t="e">
        <f>VLOOKUP($A1914,#REF!,15,FALSE)</f>
        <v>#REF!</v>
      </c>
      <c r="O1914" s="102" t="e">
        <f>VLOOKUP($A1914,#REF!,18,FALSE)</f>
        <v>#REF!</v>
      </c>
      <c r="P1914" s="93" t="e">
        <f>VLOOKUP($A1914,#REF!,41,FALSE)</f>
        <v>#REF!</v>
      </c>
      <c r="Q1914" s="115" t="e">
        <f>VLOOKUP(Revisión_Avance_Periodo!$L1914,#REF!,30,FALSE)</f>
        <v>#REF!</v>
      </c>
      <c r="R1914" s="116">
        <v>2019</v>
      </c>
      <c r="S1914" s="196">
        <v>43615</v>
      </c>
      <c r="T1914" s="116" t="s">
        <v>72</v>
      </c>
      <c r="U1914" s="136" t="e">
        <f>INDEX(#REF!,MATCH(Revisión_Avance_Periodo!$L1914,#REF!,0),MATCH(Revisión_Avance_Periodo!$T1914,#REF!,0))</f>
        <v>#REF!</v>
      </c>
      <c r="V1914" s="136" t="e">
        <f>INDEX(#REF!,MATCH(Revisión_Avance_Periodo!$L1914,#REF!,0),MATCH(Revisión_Avance_Periodo!$T1914,#REF!,0))</f>
        <v>#REF!</v>
      </c>
      <c r="W1914" s="189" t="e">
        <f t="shared" si="149"/>
        <v>#REF!</v>
      </c>
      <c r="X1914" s="116" t="e">
        <f>VLOOKUP(W1914,Tabla_Estado_Meta_OAP_2019[#All],3,TRUE)</f>
        <v>#REF!</v>
      </c>
      <c r="Y1914" s="455" t="e">
        <f>SUBTOTAL(9,$U$206:$U1914)</f>
        <v>#REF!</v>
      </c>
      <c r="Z1914" s="456" t="e">
        <f>SUBTOTAL(9,$V$206:$V1914)</f>
        <v>#REF!</v>
      </c>
      <c r="AA1914" s="159">
        <f>IFERROR(+Revisión_Avance_Periodo!$Z1914/Revisión_Avance_Periodo!$Y1914,0)</f>
        <v>0</v>
      </c>
      <c r="AB1914" s="126"/>
      <c r="AC1914" s="127"/>
      <c r="AD1914" s="125"/>
      <c r="AE1914" s="125"/>
      <c r="AF1914" s="128"/>
      <c r="AG1914" s="129"/>
      <c r="AH1914" s="455" t="e">
        <f>SUBTOTAL(9,$U$1910:$U1914)</f>
        <v>#REF!</v>
      </c>
      <c r="AI1914" s="456" t="e">
        <f>SUBTOTAL(9,$V$1910:$V1914)</f>
        <v>#REF!</v>
      </c>
      <c r="AJ1914" s="159">
        <f>IFERROR(+Revisión_Avance_Periodo!$Z1914/Revisión_Avance_Periodo!$Y1914,0)</f>
        <v>0</v>
      </c>
      <c r="AK1914" s="126"/>
      <c r="AL1914" s="127"/>
      <c r="AM1914" s="125"/>
      <c r="AN1914" s="125"/>
      <c r="AO1914" s="128"/>
      <c r="AP1914" s="129"/>
    </row>
    <row r="1915" spans="1:42" x14ac:dyDescent="0.25">
      <c r="A1915" s="97">
        <v>162</v>
      </c>
      <c r="B1915" s="435" t="e">
        <f>CONCATENATE(Revisión_Avance_Periodo!$D1915,";",Revisión_Avance_Periodo!$F1915,";",Revisión_Avance_Periodo!$L1915)</f>
        <v>#REF!</v>
      </c>
      <c r="C1915" s="435" t="e">
        <f t="shared" si="145"/>
        <v>#REF!</v>
      </c>
      <c r="D1915" s="123" t="e">
        <f>VLOOKUP($A1915,#REF!,3,FALSE)</f>
        <v>#REF!</v>
      </c>
      <c r="E1915" s="436" t="e">
        <f>VLOOKUP($A1915,#REF!,4,FALSE)</f>
        <v>#REF!</v>
      </c>
      <c r="F1915" s="103" t="e">
        <f>VLOOKUP($A1915,#REF!,5,FALSE)</f>
        <v>#REF!</v>
      </c>
      <c r="G1915" s="98" t="e">
        <f>VLOOKUP($A1915,#REF!,8,FALSE)</f>
        <v>#REF!</v>
      </c>
      <c r="H1915" s="93" t="e">
        <f>VLOOKUP($A1915,#REF!,7,FALSE)</f>
        <v>#REF!</v>
      </c>
      <c r="I1915" s="438" t="e">
        <f>VLOOKUP($A1915,#REF!,10,FALSE)</f>
        <v>#REF!</v>
      </c>
      <c r="J1915" s="98" t="e">
        <f>VLOOKUP($A1915,#REF!,11,FALSE)</f>
        <v>#REF!</v>
      </c>
      <c r="K1915" s="114" t="e">
        <f>VLOOKUP($A1915,#REF!,12,FALSE)</f>
        <v>#REF!</v>
      </c>
      <c r="L1915" s="98" t="e">
        <f>VLOOKUP($A1915,#REF!,13,FALSE)</f>
        <v>#REF!</v>
      </c>
      <c r="M1915" s="438" t="e">
        <f>VLOOKUP($A1915,#REF!,14,FALSE)</f>
        <v>#REF!</v>
      </c>
      <c r="N1915" s="103" t="e">
        <f>VLOOKUP($A1915,#REF!,15,FALSE)</f>
        <v>#REF!</v>
      </c>
      <c r="O1915" s="103" t="e">
        <f>VLOOKUP($A1915,#REF!,18,FALSE)</f>
        <v>#REF!</v>
      </c>
      <c r="P1915" s="93" t="e">
        <f>VLOOKUP($A1915,#REF!,41,FALSE)</f>
        <v>#REF!</v>
      </c>
      <c r="Q1915" s="115" t="e">
        <f>VLOOKUP(Revisión_Avance_Periodo!$L1915,#REF!,30,FALSE)</f>
        <v>#REF!</v>
      </c>
      <c r="R1915" s="116">
        <v>2019</v>
      </c>
      <c r="S1915" s="196">
        <v>43646</v>
      </c>
      <c r="T1915" s="124" t="s">
        <v>73</v>
      </c>
      <c r="U1915" s="136" t="e">
        <f>INDEX(#REF!,MATCH(Revisión_Avance_Periodo!$L1915,#REF!,0),MATCH(Revisión_Avance_Periodo!$T1915,#REF!,0))</f>
        <v>#REF!</v>
      </c>
      <c r="V1915" s="136" t="e">
        <f>INDEX(#REF!,MATCH(Revisión_Avance_Periodo!$L1915,#REF!,0),MATCH(Revisión_Avance_Periodo!$T1915,#REF!,0))</f>
        <v>#REF!</v>
      </c>
      <c r="W1915" s="130" t="e">
        <f t="shared" si="149"/>
        <v>#REF!</v>
      </c>
      <c r="X1915" s="124" t="e">
        <f>VLOOKUP(W1915,Tabla_Estado_Meta_OAP_2019[#All],3,TRUE)</f>
        <v>#REF!</v>
      </c>
      <c r="Y1915" s="455" t="e">
        <f>SUBTOTAL(9,$U$206:$U1915)</f>
        <v>#REF!</v>
      </c>
      <c r="Z1915" s="456" t="e">
        <f>SUBTOTAL(9,$V$206:$V1915)</f>
        <v>#REF!</v>
      </c>
      <c r="AA1915" s="159">
        <f>IFERROR(+Revisión_Avance_Periodo!$Z1915/Revisión_Avance_Periodo!$Y1915,0)</f>
        <v>0</v>
      </c>
      <c r="AB1915" s="126"/>
      <c r="AC1915" s="127"/>
      <c r="AD1915" s="125"/>
      <c r="AE1915" s="125"/>
      <c r="AF1915" s="128"/>
      <c r="AG1915" s="129"/>
      <c r="AH1915" s="455" t="e">
        <f>SUBTOTAL(9,$U$1910:$U1915)</f>
        <v>#REF!</v>
      </c>
      <c r="AI1915" s="456" t="e">
        <f>SUBTOTAL(9,$V$1910:$V1915)</f>
        <v>#REF!</v>
      </c>
      <c r="AJ1915" s="159">
        <f>IFERROR(+Revisión_Avance_Periodo!$Z1915/Revisión_Avance_Periodo!$Y1915,0)</f>
        <v>0</v>
      </c>
      <c r="AK1915" s="126"/>
      <c r="AL1915" s="127"/>
      <c r="AM1915" s="125"/>
      <c r="AN1915" s="125"/>
      <c r="AO1915" s="128"/>
      <c r="AP1915" s="129"/>
    </row>
    <row r="1916" spans="1:42" x14ac:dyDescent="0.25">
      <c r="A1916" s="92">
        <v>162</v>
      </c>
      <c r="B1916" s="435" t="e">
        <f>CONCATENATE(Revisión_Avance_Periodo!$D1916,";",Revisión_Avance_Periodo!$F1916,";",Revisión_Avance_Periodo!$L1916)</f>
        <v>#REF!</v>
      </c>
      <c r="C1916" s="435" t="e">
        <f t="shared" si="145"/>
        <v>#REF!</v>
      </c>
      <c r="D1916" s="114" t="e">
        <f>VLOOKUP($A1916,#REF!,3,FALSE)</f>
        <v>#REF!</v>
      </c>
      <c r="E1916" s="436" t="e">
        <f>VLOOKUP($A1916,#REF!,4,FALSE)</f>
        <v>#REF!</v>
      </c>
      <c r="F1916" s="102" t="e">
        <f>VLOOKUP($A1916,#REF!,5,FALSE)</f>
        <v>#REF!</v>
      </c>
      <c r="G1916" s="93" t="e">
        <f>VLOOKUP($A1916,#REF!,8,FALSE)</f>
        <v>#REF!</v>
      </c>
      <c r="H1916" s="93" t="e">
        <f>VLOOKUP($A1916,#REF!,7,FALSE)</f>
        <v>#REF!</v>
      </c>
      <c r="I1916" s="438" t="e">
        <f>VLOOKUP($A1916,#REF!,10,FALSE)</f>
        <v>#REF!</v>
      </c>
      <c r="J1916" s="93" t="e">
        <f>VLOOKUP($A1916,#REF!,11,FALSE)</f>
        <v>#REF!</v>
      </c>
      <c r="K1916" s="114" t="e">
        <f>VLOOKUP($A1916,#REF!,12,FALSE)</f>
        <v>#REF!</v>
      </c>
      <c r="L1916" s="93" t="e">
        <f>VLOOKUP($A1916,#REF!,13,FALSE)</f>
        <v>#REF!</v>
      </c>
      <c r="M1916" s="438" t="e">
        <f>VLOOKUP($A1916,#REF!,14,FALSE)</f>
        <v>#REF!</v>
      </c>
      <c r="N1916" s="102" t="e">
        <f>VLOOKUP($A1916,#REF!,15,FALSE)</f>
        <v>#REF!</v>
      </c>
      <c r="O1916" s="102" t="e">
        <f>VLOOKUP($A1916,#REF!,18,FALSE)</f>
        <v>#REF!</v>
      </c>
      <c r="P1916" s="93" t="e">
        <f>VLOOKUP($A1916,#REF!,41,FALSE)</f>
        <v>#REF!</v>
      </c>
      <c r="Q1916" s="115" t="e">
        <f>VLOOKUP(Revisión_Avance_Periodo!$L1916,#REF!,30,FALSE)</f>
        <v>#REF!</v>
      </c>
      <c r="R1916" s="116">
        <v>2019</v>
      </c>
      <c r="S1916" s="196">
        <v>43676</v>
      </c>
      <c r="T1916" s="116" t="s">
        <v>74</v>
      </c>
      <c r="U1916" s="136" t="e">
        <f>INDEX(#REF!,MATCH(Revisión_Avance_Periodo!$L1916,#REF!,0),MATCH(Revisión_Avance_Periodo!$T1916,#REF!,0))</f>
        <v>#REF!</v>
      </c>
      <c r="V1916" s="136" t="e">
        <f>INDEX(#REF!,MATCH(Revisión_Avance_Periodo!$L1916,#REF!,0),MATCH(Revisión_Avance_Periodo!$T1916,#REF!,0))</f>
        <v>#REF!</v>
      </c>
      <c r="W1916" s="131" t="e">
        <f t="shared" si="149"/>
        <v>#REF!</v>
      </c>
      <c r="X1916" s="116" t="e">
        <f>VLOOKUP(W1916,Tabla_Estado_Meta_OAP_2019[#All],3,TRUE)</f>
        <v>#REF!</v>
      </c>
      <c r="Y1916" s="455" t="e">
        <f>SUBTOTAL(9,$U$206:$U1916)</f>
        <v>#REF!</v>
      </c>
      <c r="Z1916" s="456" t="e">
        <f>SUBTOTAL(9,$V$206:$V1916)</f>
        <v>#REF!</v>
      </c>
      <c r="AA1916" s="159">
        <f>IFERROR(+Revisión_Avance_Periodo!$Z1916/Revisión_Avance_Periodo!$Y1916,0)</f>
        <v>0</v>
      </c>
      <c r="AB1916" s="126"/>
      <c r="AC1916" s="127"/>
      <c r="AD1916" s="125"/>
      <c r="AE1916" s="125"/>
      <c r="AF1916" s="128"/>
      <c r="AG1916" s="129"/>
      <c r="AH1916" s="455" t="e">
        <f>SUBTOTAL(9,$U$1910:$U1916)</f>
        <v>#REF!</v>
      </c>
      <c r="AI1916" s="456" t="e">
        <f>SUBTOTAL(9,$V$1910:$V1916)</f>
        <v>#REF!</v>
      </c>
      <c r="AJ1916" s="159">
        <f>IFERROR(+Revisión_Avance_Periodo!$Z1916/Revisión_Avance_Periodo!$Y1916,0)</f>
        <v>0</v>
      </c>
      <c r="AK1916" s="126"/>
      <c r="AL1916" s="127"/>
      <c r="AM1916" s="125"/>
      <c r="AN1916" s="125"/>
      <c r="AO1916" s="128"/>
      <c r="AP1916" s="129"/>
    </row>
    <row r="1917" spans="1:42" x14ac:dyDescent="0.25">
      <c r="A1917" s="97">
        <v>162</v>
      </c>
      <c r="B1917" s="435" t="e">
        <f>CONCATENATE(Revisión_Avance_Periodo!$D1917,";",Revisión_Avance_Periodo!$F1917,";",Revisión_Avance_Periodo!$L1917)</f>
        <v>#REF!</v>
      </c>
      <c r="C1917" s="435" t="e">
        <f t="shared" si="145"/>
        <v>#REF!</v>
      </c>
      <c r="D1917" s="123" t="e">
        <f>VLOOKUP($A1917,#REF!,3,FALSE)</f>
        <v>#REF!</v>
      </c>
      <c r="E1917" s="436" t="e">
        <f>VLOOKUP($A1917,#REF!,4,FALSE)</f>
        <v>#REF!</v>
      </c>
      <c r="F1917" s="103" t="e">
        <f>VLOOKUP($A1917,#REF!,5,FALSE)</f>
        <v>#REF!</v>
      </c>
      <c r="G1917" s="98" t="e">
        <f>VLOOKUP($A1917,#REF!,8,FALSE)</f>
        <v>#REF!</v>
      </c>
      <c r="H1917" s="93" t="e">
        <f>VLOOKUP($A1917,#REF!,7,FALSE)</f>
        <v>#REF!</v>
      </c>
      <c r="I1917" s="438" t="e">
        <f>VLOOKUP($A1917,#REF!,10,FALSE)</f>
        <v>#REF!</v>
      </c>
      <c r="J1917" s="98" t="e">
        <f>VLOOKUP($A1917,#REF!,11,FALSE)</f>
        <v>#REF!</v>
      </c>
      <c r="K1917" s="114" t="e">
        <f>VLOOKUP($A1917,#REF!,12,FALSE)</f>
        <v>#REF!</v>
      </c>
      <c r="L1917" s="98" t="e">
        <f>VLOOKUP($A1917,#REF!,13,FALSE)</f>
        <v>#REF!</v>
      </c>
      <c r="M1917" s="438" t="e">
        <f>VLOOKUP($A1917,#REF!,14,FALSE)</f>
        <v>#REF!</v>
      </c>
      <c r="N1917" s="103" t="e">
        <f>VLOOKUP($A1917,#REF!,15,FALSE)</f>
        <v>#REF!</v>
      </c>
      <c r="O1917" s="103" t="e">
        <f>VLOOKUP($A1917,#REF!,18,FALSE)</f>
        <v>#REF!</v>
      </c>
      <c r="P1917" s="93" t="e">
        <f>VLOOKUP($A1917,#REF!,41,FALSE)</f>
        <v>#REF!</v>
      </c>
      <c r="Q1917" s="115" t="e">
        <f>VLOOKUP(Revisión_Avance_Periodo!$L1917,#REF!,30,FALSE)</f>
        <v>#REF!</v>
      </c>
      <c r="R1917" s="116">
        <v>2019</v>
      </c>
      <c r="S1917" s="196">
        <v>43707</v>
      </c>
      <c r="T1917" s="124" t="s">
        <v>75</v>
      </c>
      <c r="U1917" s="136" t="e">
        <f>INDEX(#REF!,MATCH(Revisión_Avance_Periodo!$L1917,#REF!,0),MATCH(Revisión_Avance_Periodo!$T1917,#REF!,0))</f>
        <v>#REF!</v>
      </c>
      <c r="V1917" s="136" t="e">
        <f>INDEX(#REF!,MATCH(Revisión_Avance_Periodo!$L1917,#REF!,0),MATCH(Revisión_Avance_Periodo!$T1917,#REF!,0))</f>
        <v>#REF!</v>
      </c>
      <c r="W1917" s="130" t="e">
        <f t="shared" si="149"/>
        <v>#REF!</v>
      </c>
      <c r="X1917" s="124" t="e">
        <f>VLOOKUP(W1917,Tabla_Estado_Meta_OAP_2019[#All],3,TRUE)</f>
        <v>#REF!</v>
      </c>
      <c r="Y1917" s="455" t="e">
        <f>SUBTOTAL(9,$U$206:$U1917)</f>
        <v>#REF!</v>
      </c>
      <c r="Z1917" s="456" t="e">
        <f>SUBTOTAL(9,$V$206:$V1917)</f>
        <v>#REF!</v>
      </c>
      <c r="AA1917" s="159">
        <f>IFERROR(+Revisión_Avance_Periodo!$Z1917/Revisión_Avance_Periodo!$Y1917,0)</f>
        <v>0</v>
      </c>
      <c r="AB1917" s="126"/>
      <c r="AC1917" s="127"/>
      <c r="AD1917" s="125"/>
      <c r="AE1917" s="125"/>
      <c r="AF1917" s="128"/>
      <c r="AG1917" s="129"/>
      <c r="AH1917" s="455" t="e">
        <f>SUBTOTAL(9,$U$1910:$U1917)</f>
        <v>#REF!</v>
      </c>
      <c r="AI1917" s="456" t="e">
        <f>SUBTOTAL(9,$V$1910:$V1917)</f>
        <v>#REF!</v>
      </c>
      <c r="AJ1917" s="159">
        <f>IFERROR(+Revisión_Avance_Periodo!$Z1917/Revisión_Avance_Periodo!$Y1917,0)</f>
        <v>0</v>
      </c>
      <c r="AK1917" s="126"/>
      <c r="AL1917" s="127"/>
      <c r="AM1917" s="125"/>
      <c r="AN1917" s="125"/>
      <c r="AO1917" s="128"/>
      <c r="AP1917" s="129"/>
    </row>
    <row r="1918" spans="1:42" x14ac:dyDescent="0.25">
      <c r="A1918" s="92">
        <v>162</v>
      </c>
      <c r="B1918" s="435" t="e">
        <f>CONCATENATE(Revisión_Avance_Periodo!$D1918,";",Revisión_Avance_Periodo!$F1918,";",Revisión_Avance_Periodo!$L1918)</f>
        <v>#REF!</v>
      </c>
      <c r="C1918" s="435" t="e">
        <f t="shared" si="145"/>
        <v>#REF!</v>
      </c>
      <c r="D1918" s="114" t="e">
        <f>VLOOKUP($A1918,#REF!,3,FALSE)</f>
        <v>#REF!</v>
      </c>
      <c r="E1918" s="436" t="e">
        <f>VLOOKUP($A1918,#REF!,4,FALSE)</f>
        <v>#REF!</v>
      </c>
      <c r="F1918" s="102" t="e">
        <f>VLOOKUP($A1918,#REF!,5,FALSE)</f>
        <v>#REF!</v>
      </c>
      <c r="G1918" s="93" t="e">
        <f>VLOOKUP($A1918,#REF!,8,FALSE)</f>
        <v>#REF!</v>
      </c>
      <c r="H1918" s="93" t="e">
        <f>VLOOKUP($A1918,#REF!,7,FALSE)</f>
        <v>#REF!</v>
      </c>
      <c r="I1918" s="438" t="e">
        <f>VLOOKUP($A1918,#REF!,10,FALSE)</f>
        <v>#REF!</v>
      </c>
      <c r="J1918" s="93" t="e">
        <f>VLOOKUP($A1918,#REF!,11,FALSE)</f>
        <v>#REF!</v>
      </c>
      <c r="K1918" s="114" t="e">
        <f>VLOOKUP($A1918,#REF!,12,FALSE)</f>
        <v>#REF!</v>
      </c>
      <c r="L1918" s="93" t="e">
        <f>VLOOKUP($A1918,#REF!,13,FALSE)</f>
        <v>#REF!</v>
      </c>
      <c r="M1918" s="438" t="e">
        <f>VLOOKUP($A1918,#REF!,14,FALSE)</f>
        <v>#REF!</v>
      </c>
      <c r="N1918" s="102" t="e">
        <f>VLOOKUP($A1918,#REF!,15,FALSE)</f>
        <v>#REF!</v>
      </c>
      <c r="O1918" s="102" t="e">
        <f>VLOOKUP($A1918,#REF!,18,FALSE)</f>
        <v>#REF!</v>
      </c>
      <c r="P1918" s="93" t="e">
        <f>VLOOKUP($A1918,#REF!,41,FALSE)</f>
        <v>#REF!</v>
      </c>
      <c r="Q1918" s="115" t="e">
        <f>VLOOKUP(Revisión_Avance_Periodo!$L1918,#REF!,30,FALSE)</f>
        <v>#REF!</v>
      </c>
      <c r="R1918" s="116">
        <v>2019</v>
      </c>
      <c r="S1918" s="196">
        <v>43738</v>
      </c>
      <c r="T1918" s="116" t="s">
        <v>76</v>
      </c>
      <c r="U1918" s="136" t="e">
        <f>INDEX(#REF!,MATCH(Revisión_Avance_Periodo!$L1918,#REF!,0),MATCH(Revisión_Avance_Periodo!$T1918,#REF!,0))</f>
        <v>#REF!</v>
      </c>
      <c r="V1918" s="136" t="e">
        <f>INDEX(#REF!,MATCH(Revisión_Avance_Periodo!$L1918,#REF!,0),MATCH(Revisión_Avance_Periodo!$T1918,#REF!,0))</f>
        <v>#REF!</v>
      </c>
      <c r="W1918" s="131" t="e">
        <f t="shared" si="149"/>
        <v>#REF!</v>
      </c>
      <c r="X1918" s="116" t="e">
        <f>VLOOKUP(W1918,Tabla_Estado_Meta_OAP_2019[#All],3,TRUE)</f>
        <v>#REF!</v>
      </c>
      <c r="Y1918" s="455" t="e">
        <f>SUBTOTAL(9,$U$206:$U1918)</f>
        <v>#REF!</v>
      </c>
      <c r="Z1918" s="456" t="e">
        <f>SUBTOTAL(9,$V$206:$V1918)</f>
        <v>#REF!</v>
      </c>
      <c r="AA1918" s="159">
        <f>IFERROR(+Revisión_Avance_Periodo!$Z1918/Revisión_Avance_Periodo!$Y1918,0)</f>
        <v>0</v>
      </c>
      <c r="AB1918" s="126"/>
      <c r="AC1918" s="127"/>
      <c r="AD1918" s="125"/>
      <c r="AE1918" s="125"/>
      <c r="AF1918" s="128"/>
      <c r="AG1918" s="129"/>
      <c r="AH1918" s="455" t="e">
        <f>SUBTOTAL(9,$U$1910:$U1918)</f>
        <v>#REF!</v>
      </c>
      <c r="AI1918" s="456" t="e">
        <f>SUBTOTAL(9,$V$1910:$V1918)</f>
        <v>#REF!</v>
      </c>
      <c r="AJ1918" s="159">
        <f>IFERROR(+Revisión_Avance_Periodo!$Z1918/Revisión_Avance_Periodo!$Y1918,0)</f>
        <v>0</v>
      </c>
      <c r="AK1918" s="126"/>
      <c r="AL1918" s="127"/>
      <c r="AM1918" s="125"/>
      <c r="AN1918" s="125"/>
      <c r="AO1918" s="128"/>
      <c r="AP1918" s="129"/>
    </row>
    <row r="1919" spans="1:42" x14ac:dyDescent="0.25">
      <c r="A1919" s="97">
        <v>162</v>
      </c>
      <c r="B1919" s="435" t="e">
        <f>CONCATENATE(Revisión_Avance_Periodo!$D1919,";",Revisión_Avance_Periodo!$F1919,";",Revisión_Avance_Periodo!$L1919)</f>
        <v>#REF!</v>
      </c>
      <c r="C1919" s="435" t="e">
        <f t="shared" si="145"/>
        <v>#REF!</v>
      </c>
      <c r="D1919" s="123" t="e">
        <f>VLOOKUP($A1919,#REF!,3,FALSE)</f>
        <v>#REF!</v>
      </c>
      <c r="E1919" s="436" t="e">
        <f>VLOOKUP($A1919,#REF!,4,FALSE)</f>
        <v>#REF!</v>
      </c>
      <c r="F1919" s="103" t="e">
        <f>VLOOKUP($A1919,#REF!,5,FALSE)</f>
        <v>#REF!</v>
      </c>
      <c r="G1919" s="98" t="e">
        <f>VLOOKUP($A1919,#REF!,8,FALSE)</f>
        <v>#REF!</v>
      </c>
      <c r="H1919" s="93" t="e">
        <f>VLOOKUP($A1919,#REF!,7,FALSE)</f>
        <v>#REF!</v>
      </c>
      <c r="I1919" s="438" t="e">
        <f>VLOOKUP($A1919,#REF!,10,FALSE)</f>
        <v>#REF!</v>
      </c>
      <c r="J1919" s="98" t="e">
        <f>VLOOKUP($A1919,#REF!,11,FALSE)</f>
        <v>#REF!</v>
      </c>
      <c r="K1919" s="114" t="e">
        <f>VLOOKUP($A1919,#REF!,12,FALSE)</f>
        <v>#REF!</v>
      </c>
      <c r="L1919" s="98" t="e">
        <f>VLOOKUP($A1919,#REF!,13,FALSE)</f>
        <v>#REF!</v>
      </c>
      <c r="M1919" s="438" t="e">
        <f>VLOOKUP($A1919,#REF!,14,FALSE)</f>
        <v>#REF!</v>
      </c>
      <c r="N1919" s="103" t="e">
        <f>VLOOKUP($A1919,#REF!,15,FALSE)</f>
        <v>#REF!</v>
      </c>
      <c r="O1919" s="103" t="e">
        <f>VLOOKUP($A1919,#REF!,18,FALSE)</f>
        <v>#REF!</v>
      </c>
      <c r="P1919" s="93" t="e">
        <f>VLOOKUP($A1919,#REF!,41,FALSE)</f>
        <v>#REF!</v>
      </c>
      <c r="Q1919" s="115" t="e">
        <f>VLOOKUP(Revisión_Avance_Periodo!$L1919,#REF!,30,FALSE)</f>
        <v>#REF!</v>
      </c>
      <c r="R1919" s="116">
        <v>2019</v>
      </c>
      <c r="S1919" s="196">
        <v>43768</v>
      </c>
      <c r="T1919" s="124" t="s">
        <v>77</v>
      </c>
      <c r="U1919" s="136" t="e">
        <f>INDEX(#REF!,MATCH(Revisión_Avance_Periodo!$L1919,#REF!,0),MATCH(Revisión_Avance_Periodo!$T1919,#REF!,0))</f>
        <v>#REF!</v>
      </c>
      <c r="V1919" s="136" t="e">
        <f>INDEX(#REF!,MATCH(Revisión_Avance_Periodo!$L1919,#REF!,0),MATCH(Revisión_Avance_Periodo!$T1919,#REF!,0))</f>
        <v>#REF!</v>
      </c>
      <c r="W1919" s="130" t="e">
        <f t="shared" si="149"/>
        <v>#REF!</v>
      </c>
      <c r="X1919" s="124" t="e">
        <f>VLOOKUP(W1919,Tabla_Estado_Meta_OAP_2019[#All],3,TRUE)</f>
        <v>#REF!</v>
      </c>
      <c r="Y1919" s="455" t="e">
        <f>SUBTOTAL(9,$U$206:$U1919)</f>
        <v>#REF!</v>
      </c>
      <c r="Z1919" s="456" t="e">
        <f>SUBTOTAL(9,$V$206:$V1919)</f>
        <v>#REF!</v>
      </c>
      <c r="AA1919" s="159">
        <f>IFERROR(+Revisión_Avance_Periodo!$Z1919/Revisión_Avance_Periodo!$Y1919,0)</f>
        <v>0</v>
      </c>
      <c r="AB1919" s="126"/>
      <c r="AC1919" s="127"/>
      <c r="AD1919" s="125"/>
      <c r="AE1919" s="125"/>
      <c r="AF1919" s="128"/>
      <c r="AG1919" s="129"/>
      <c r="AH1919" s="455" t="e">
        <f>SUBTOTAL(9,$U$1910:$U1919)</f>
        <v>#REF!</v>
      </c>
      <c r="AI1919" s="456" t="e">
        <f>SUBTOTAL(9,$V$1910:$V1919)</f>
        <v>#REF!</v>
      </c>
      <c r="AJ1919" s="159">
        <f>IFERROR(+Revisión_Avance_Periodo!$Z1919/Revisión_Avance_Periodo!$Y1919,0)</f>
        <v>0</v>
      </c>
      <c r="AK1919" s="126"/>
      <c r="AL1919" s="127"/>
      <c r="AM1919" s="125"/>
      <c r="AN1919" s="125"/>
      <c r="AO1919" s="128"/>
      <c r="AP1919" s="129"/>
    </row>
    <row r="1920" spans="1:42" x14ac:dyDescent="0.25">
      <c r="A1920" s="92">
        <v>162</v>
      </c>
      <c r="B1920" s="435" t="e">
        <f>CONCATENATE(Revisión_Avance_Periodo!$D1920,";",Revisión_Avance_Periodo!$F1920,";",Revisión_Avance_Periodo!$L1920)</f>
        <v>#REF!</v>
      </c>
      <c r="C1920" s="435" t="e">
        <f t="shared" si="145"/>
        <v>#REF!</v>
      </c>
      <c r="D1920" s="114" t="e">
        <f>VLOOKUP($A1920,#REF!,3,FALSE)</f>
        <v>#REF!</v>
      </c>
      <c r="E1920" s="436" t="e">
        <f>VLOOKUP($A1920,#REF!,4,FALSE)</f>
        <v>#REF!</v>
      </c>
      <c r="F1920" s="102" t="e">
        <f>VLOOKUP($A1920,#REF!,5,FALSE)</f>
        <v>#REF!</v>
      </c>
      <c r="G1920" s="93" t="e">
        <f>VLOOKUP($A1920,#REF!,8,FALSE)</f>
        <v>#REF!</v>
      </c>
      <c r="H1920" s="93" t="e">
        <f>VLOOKUP($A1920,#REF!,7,FALSE)</f>
        <v>#REF!</v>
      </c>
      <c r="I1920" s="438" t="e">
        <f>VLOOKUP($A1920,#REF!,10,FALSE)</f>
        <v>#REF!</v>
      </c>
      <c r="J1920" s="93" t="e">
        <f>VLOOKUP($A1920,#REF!,11,FALSE)</f>
        <v>#REF!</v>
      </c>
      <c r="K1920" s="114" t="e">
        <f>VLOOKUP($A1920,#REF!,12,FALSE)</f>
        <v>#REF!</v>
      </c>
      <c r="L1920" s="93" t="e">
        <f>VLOOKUP($A1920,#REF!,13,FALSE)</f>
        <v>#REF!</v>
      </c>
      <c r="M1920" s="438" t="e">
        <f>VLOOKUP($A1920,#REF!,14,FALSE)</f>
        <v>#REF!</v>
      </c>
      <c r="N1920" s="102" t="e">
        <f>VLOOKUP($A1920,#REF!,15,FALSE)</f>
        <v>#REF!</v>
      </c>
      <c r="O1920" s="102" t="e">
        <f>VLOOKUP($A1920,#REF!,18,FALSE)</f>
        <v>#REF!</v>
      </c>
      <c r="P1920" s="93" t="e">
        <f>VLOOKUP($A1920,#REF!,41,FALSE)</f>
        <v>#REF!</v>
      </c>
      <c r="Q1920" s="115" t="e">
        <f>VLOOKUP(Revisión_Avance_Periodo!$L1920,#REF!,30,FALSE)</f>
        <v>#REF!</v>
      </c>
      <c r="R1920" s="116">
        <v>2019</v>
      </c>
      <c r="S1920" s="196">
        <v>43799</v>
      </c>
      <c r="T1920" s="116" t="s">
        <v>78</v>
      </c>
      <c r="U1920" s="136" t="e">
        <f>INDEX(#REF!,MATCH(Revisión_Avance_Periodo!$L1920,#REF!,0),MATCH(Revisión_Avance_Periodo!$T1920,#REF!,0))</f>
        <v>#REF!</v>
      </c>
      <c r="V1920" s="136" t="e">
        <f>INDEX(#REF!,MATCH(Revisión_Avance_Periodo!$L1920,#REF!,0),MATCH(Revisión_Avance_Periodo!$T1920,#REF!,0))</f>
        <v>#REF!</v>
      </c>
      <c r="W1920" s="131" t="e">
        <f t="shared" si="149"/>
        <v>#REF!</v>
      </c>
      <c r="X1920" s="116" t="e">
        <f>VLOOKUP(W1920,Tabla_Estado_Meta_OAP_2019[#All],3,TRUE)</f>
        <v>#REF!</v>
      </c>
      <c r="Y1920" s="455" t="e">
        <f>SUBTOTAL(9,$U$206:$U1920)</f>
        <v>#REF!</v>
      </c>
      <c r="Z1920" s="456" t="e">
        <f>SUBTOTAL(9,$V$206:$V1920)</f>
        <v>#REF!</v>
      </c>
      <c r="AA1920" s="159">
        <f>IFERROR(+Revisión_Avance_Periodo!$Z1920/Revisión_Avance_Periodo!$Y1920,0)</f>
        <v>0</v>
      </c>
      <c r="AB1920" s="126"/>
      <c r="AC1920" s="127"/>
      <c r="AD1920" s="125"/>
      <c r="AE1920" s="125"/>
      <c r="AF1920" s="128"/>
      <c r="AG1920" s="129"/>
      <c r="AH1920" s="455" t="e">
        <f>SUBTOTAL(9,$U$1910:$U1920)</f>
        <v>#REF!</v>
      </c>
      <c r="AI1920" s="456" t="e">
        <f>SUBTOTAL(9,$V$1910:$V1920)</f>
        <v>#REF!</v>
      </c>
      <c r="AJ1920" s="159">
        <f>IFERROR(+Revisión_Avance_Periodo!$Z1920/Revisión_Avance_Periodo!$Y1920,0)</f>
        <v>0</v>
      </c>
      <c r="AK1920" s="126"/>
      <c r="AL1920" s="127"/>
      <c r="AM1920" s="125"/>
      <c r="AN1920" s="125"/>
      <c r="AO1920" s="128"/>
      <c r="AP1920" s="129"/>
    </row>
    <row r="1921" spans="1:42" ht="15.75" thickBot="1" x14ac:dyDescent="0.3">
      <c r="A1921" s="97">
        <v>162</v>
      </c>
      <c r="B1921" s="435" t="e">
        <f>CONCATENATE(Revisión_Avance_Periodo!$D1921,";",Revisión_Avance_Periodo!$F1921,";",Revisión_Avance_Periodo!$L1921)</f>
        <v>#REF!</v>
      </c>
      <c r="C1921" s="435" t="e">
        <f t="shared" si="145"/>
        <v>#REF!</v>
      </c>
      <c r="D1921" s="123" t="e">
        <f>VLOOKUP($A1921,#REF!,3,FALSE)</f>
        <v>#REF!</v>
      </c>
      <c r="E1921" s="436" t="e">
        <f>VLOOKUP($A1921,#REF!,4,FALSE)</f>
        <v>#REF!</v>
      </c>
      <c r="F1921" s="103" t="e">
        <f>VLOOKUP($A1921,#REF!,5,FALSE)</f>
        <v>#REF!</v>
      </c>
      <c r="G1921" s="98" t="e">
        <f>VLOOKUP($A1921,#REF!,8,FALSE)</f>
        <v>#REF!</v>
      </c>
      <c r="H1921" s="93" t="e">
        <f>VLOOKUP($A1921,#REF!,7,FALSE)</f>
        <v>#REF!</v>
      </c>
      <c r="I1921" s="438" t="e">
        <f>VLOOKUP($A1921,#REF!,10,FALSE)</f>
        <v>#REF!</v>
      </c>
      <c r="J1921" s="98" t="e">
        <f>VLOOKUP($A1921,#REF!,11,FALSE)</f>
        <v>#REF!</v>
      </c>
      <c r="K1921" s="114" t="e">
        <f>VLOOKUP($A1921,#REF!,12,FALSE)</f>
        <v>#REF!</v>
      </c>
      <c r="L1921" s="98" t="e">
        <f>VLOOKUP($A1921,#REF!,13,FALSE)</f>
        <v>#REF!</v>
      </c>
      <c r="M1921" s="438" t="e">
        <f>VLOOKUP($A1921,#REF!,14,FALSE)</f>
        <v>#REF!</v>
      </c>
      <c r="N1921" s="103" t="e">
        <f>VLOOKUP($A1921,#REF!,15,FALSE)</f>
        <v>#REF!</v>
      </c>
      <c r="O1921" s="103" t="e">
        <f>VLOOKUP($A1921,#REF!,18,FALSE)</f>
        <v>#REF!</v>
      </c>
      <c r="P1921" s="93" t="e">
        <f>VLOOKUP($A1921,#REF!,41,FALSE)</f>
        <v>#REF!</v>
      </c>
      <c r="Q1921" s="115" t="e">
        <f>VLOOKUP(Revisión_Avance_Periodo!$L1921,#REF!,30,FALSE)</f>
        <v>#REF!</v>
      </c>
      <c r="R1921" s="116">
        <v>2019</v>
      </c>
      <c r="S1921" s="196">
        <v>43829</v>
      </c>
      <c r="T1921" s="124" t="s">
        <v>79</v>
      </c>
      <c r="U1921" s="136" t="e">
        <f>INDEX(#REF!,MATCH(Revisión_Avance_Periodo!$L1921,#REF!,0),MATCH(Revisión_Avance_Periodo!$T1921,#REF!,0))</f>
        <v>#REF!</v>
      </c>
      <c r="V1921" s="136" t="e">
        <f>INDEX(#REF!,MATCH(Revisión_Avance_Periodo!$L1921,#REF!,0),MATCH(Revisión_Avance_Periodo!$T1921,#REF!,0))</f>
        <v>#REF!</v>
      </c>
      <c r="W1921" s="130" t="e">
        <f t="shared" si="149"/>
        <v>#REF!</v>
      </c>
      <c r="X1921" s="124" t="e">
        <f>VLOOKUP(W1921,Tabla_Estado_Meta_OAP_2019[#All],3,TRUE)</f>
        <v>#REF!</v>
      </c>
      <c r="Y1921" s="455" t="e">
        <f>SUBTOTAL(9,$U$206:$U1921)</f>
        <v>#REF!</v>
      </c>
      <c r="Z1921" s="456" t="e">
        <f>SUBTOTAL(9,$V$206:$V1921)</f>
        <v>#REF!</v>
      </c>
      <c r="AA1921" s="159">
        <f>IFERROR(+Revisión_Avance_Periodo!$Z1921/Revisión_Avance_Periodo!$Y1921,0)</f>
        <v>0</v>
      </c>
      <c r="AB1921" s="126"/>
      <c r="AC1921" s="127"/>
      <c r="AD1921" s="125"/>
      <c r="AE1921" s="125"/>
      <c r="AF1921" s="128"/>
      <c r="AG1921" s="129"/>
      <c r="AH1921" s="455" t="e">
        <f>SUBTOTAL(9,$U$1910:$U1921)</f>
        <v>#REF!</v>
      </c>
      <c r="AI1921" s="456" t="e">
        <f>SUBTOTAL(9,$V$1910:$V1921)</f>
        <v>#REF!</v>
      </c>
      <c r="AJ1921" s="159">
        <f>IFERROR(+Revisión_Avance_Periodo!$Z1921/Revisión_Avance_Periodo!$Y1921,0)</f>
        <v>0</v>
      </c>
      <c r="AK1921" s="126"/>
      <c r="AL1921" s="127"/>
      <c r="AM1921" s="125"/>
      <c r="AN1921" s="125"/>
      <c r="AO1921" s="128"/>
      <c r="AP1921" s="129"/>
    </row>
    <row r="1922" spans="1:42" x14ac:dyDescent="0.25">
      <c r="A1922" s="92">
        <v>163</v>
      </c>
      <c r="B1922" s="435" t="e">
        <f>CONCATENATE(Revisión_Avance_Periodo!$D1922,";",Revisión_Avance_Periodo!$F1922,";",Revisión_Avance_Periodo!$L1922)</f>
        <v>#REF!</v>
      </c>
      <c r="C1922" s="435" t="e">
        <f t="shared" ref="C1922:C1985" si="150">CONCATENATE($N1922,";",$L1922,";",$T1922)</f>
        <v>#REF!</v>
      </c>
      <c r="D1922" s="114" t="e">
        <f>VLOOKUP($A1922,#REF!,3,FALSE)</f>
        <v>#REF!</v>
      </c>
      <c r="E1922" s="436" t="e">
        <f>VLOOKUP($A1922,#REF!,4,FALSE)</f>
        <v>#REF!</v>
      </c>
      <c r="F1922" s="102" t="e">
        <f>VLOOKUP($A1922,#REF!,5,FALSE)</f>
        <v>#REF!</v>
      </c>
      <c r="G1922" s="93" t="e">
        <f>VLOOKUP($A1922,#REF!,8,FALSE)</f>
        <v>#REF!</v>
      </c>
      <c r="H1922" s="93" t="e">
        <f>VLOOKUP($A1922,#REF!,7,FALSE)</f>
        <v>#REF!</v>
      </c>
      <c r="I1922" s="438" t="e">
        <f>VLOOKUP($A1922,#REF!,10,FALSE)</f>
        <v>#REF!</v>
      </c>
      <c r="J1922" s="93" t="e">
        <f>VLOOKUP($A1922,#REF!,11,FALSE)</f>
        <v>#REF!</v>
      </c>
      <c r="K1922" s="114" t="e">
        <f>VLOOKUP($A1922,#REF!,12,FALSE)</f>
        <v>#REF!</v>
      </c>
      <c r="L1922" s="93" t="e">
        <f>VLOOKUP($A1922,#REF!,13,FALSE)</f>
        <v>#REF!</v>
      </c>
      <c r="M1922" s="438" t="e">
        <f>VLOOKUP($A1922,#REF!,14,FALSE)</f>
        <v>#REF!</v>
      </c>
      <c r="N1922" s="102" t="e">
        <f>VLOOKUP($A1922,#REF!,15,FALSE)</f>
        <v>#REF!</v>
      </c>
      <c r="O1922" s="102" t="e">
        <f>VLOOKUP($A1922,#REF!,18,FALSE)</f>
        <v>#REF!</v>
      </c>
      <c r="P1922" s="93" t="e">
        <f>VLOOKUP($A1922,#REF!,41,FALSE)</f>
        <v>#REF!</v>
      </c>
      <c r="Q1922" s="115" t="e">
        <f>VLOOKUP(Revisión_Avance_Periodo!$L1922,#REF!,30,FALSE)</f>
        <v>#REF!</v>
      </c>
      <c r="R1922" s="116">
        <v>2019</v>
      </c>
      <c r="S1922" s="196">
        <v>43495</v>
      </c>
      <c r="T1922" s="116" t="s">
        <v>68</v>
      </c>
      <c r="U1922" s="136" t="e">
        <f>INDEX(#REF!,MATCH(Revisión_Avance_Periodo!$L1922,#REF!,0),MATCH(Revisión_Avance_Periodo!$T1922,#REF!,0))</f>
        <v>#REF!</v>
      </c>
      <c r="V1922" s="136" t="e">
        <f>INDEX(#REF!,MATCH(Revisión_Avance_Periodo!$L1922,#REF!,0),MATCH(Revisión_Avance_Periodo!$T1922,#REF!,0))</f>
        <v>#REF!</v>
      </c>
      <c r="W1922" s="118">
        <f>IFERROR((V1922/U1922),0)</f>
        <v>0</v>
      </c>
      <c r="X1922" s="116" t="str">
        <f>VLOOKUP(W1922,Tabla_Estado_Meta_OAP_2019[#All],3,TRUE)</f>
        <v>Por Ejecutar</v>
      </c>
      <c r="Y1922" s="453" t="e">
        <f>SUBTOTAL(9,$U$206:$U1922)</f>
        <v>#REF!</v>
      </c>
      <c r="Z1922" s="454" t="e">
        <f>SUBTOTAL(9,$V$206:$V1922)</f>
        <v>#REF!</v>
      </c>
      <c r="AA1922" s="162">
        <f>IFERROR(+Revisión_Avance_Periodo!$Z1922/Revisión_Avance_Periodo!$Y1922,0)</f>
        <v>0</v>
      </c>
      <c r="AB1922" s="457" t="e">
        <f>SUBTOTAL(9,U1922:U1933)</f>
        <v>#REF!</v>
      </c>
      <c r="AC1922" s="458" t="e">
        <f>SUBTOTAL(9,V1922:V1933)</f>
        <v>#REF!</v>
      </c>
      <c r="AD1922" s="119" t="e">
        <f>+AC1922/AB1922</f>
        <v>#REF!</v>
      </c>
      <c r="AE1922" s="119" t="e">
        <f>100%-Revisión_Avance_Periodo!$AD1922</f>
        <v>#REF!</v>
      </c>
      <c r="AF1922" s="121" t="e">
        <f>VLOOKUP(AD1922,Tabla_Estado_Meta_OAP_2019[],3,TRUE)</f>
        <v>#REF!</v>
      </c>
      <c r="AG1922" s="122" t="e">
        <f>Revisión_Avance_Periodo!$AD1922*Revisión_Avance_Periodo!$Q1922</f>
        <v>#REF!</v>
      </c>
      <c r="AH1922" s="453" t="e">
        <f>SUBTOTAL(9,$U$1922:$U1922)</f>
        <v>#REF!</v>
      </c>
      <c r="AI1922" s="454" t="e">
        <f>SUBTOTAL(9,$V$1922:$V1922)</f>
        <v>#REF!</v>
      </c>
      <c r="AJ1922" s="162">
        <f>IFERROR(+Revisión_Avance_Periodo!$Z1922/Revisión_Avance_Periodo!$Y1922,0)</f>
        <v>0</v>
      </c>
      <c r="AK1922" s="457" t="e">
        <f>SUBTOTAL(9,AD1922:AD1933)</f>
        <v>#REF!</v>
      </c>
      <c r="AL1922" s="458" t="e">
        <f>SUBTOTAL(9,AE1922:AE1933)</f>
        <v>#REF!</v>
      </c>
      <c r="AM1922" s="119" t="e">
        <f>+AL1922/AK1922</f>
        <v>#REF!</v>
      </c>
      <c r="AN1922" s="119" t="e">
        <f>100%-Revisión_Avance_Periodo!$AD1922</f>
        <v>#REF!</v>
      </c>
      <c r="AO1922" s="121" t="e">
        <f>VLOOKUP(AM1922,Tabla_Estado_Meta_OAP_2019[],3,TRUE)</f>
        <v>#REF!</v>
      </c>
      <c r="AP1922" s="122" t="e">
        <f>Revisión_Avance_Periodo!$AD1922*Revisión_Avance_Periodo!$Q1922</f>
        <v>#REF!</v>
      </c>
    </row>
    <row r="1923" spans="1:42" x14ac:dyDescent="0.25">
      <c r="A1923" s="97">
        <v>163</v>
      </c>
      <c r="B1923" s="435" t="e">
        <f>CONCATENATE(Revisión_Avance_Periodo!$D1923,";",Revisión_Avance_Periodo!$F1923,";",Revisión_Avance_Periodo!$L1923)</f>
        <v>#REF!</v>
      </c>
      <c r="C1923" s="435" t="e">
        <f t="shared" si="150"/>
        <v>#REF!</v>
      </c>
      <c r="D1923" s="123" t="e">
        <f>VLOOKUP($A1923,#REF!,3,FALSE)</f>
        <v>#REF!</v>
      </c>
      <c r="E1923" s="436" t="e">
        <f>VLOOKUP($A1923,#REF!,4,FALSE)</f>
        <v>#REF!</v>
      </c>
      <c r="F1923" s="103" t="e">
        <f>VLOOKUP($A1923,#REF!,5,FALSE)</f>
        <v>#REF!</v>
      </c>
      <c r="G1923" s="98" t="e">
        <f>VLOOKUP($A1923,#REF!,8,FALSE)</f>
        <v>#REF!</v>
      </c>
      <c r="H1923" s="93" t="e">
        <f>VLOOKUP($A1923,#REF!,7,FALSE)</f>
        <v>#REF!</v>
      </c>
      <c r="I1923" s="438" t="e">
        <f>VLOOKUP($A1923,#REF!,10,FALSE)</f>
        <v>#REF!</v>
      </c>
      <c r="J1923" s="98" t="e">
        <f>VLOOKUP($A1923,#REF!,11,FALSE)</f>
        <v>#REF!</v>
      </c>
      <c r="K1923" s="114" t="e">
        <f>VLOOKUP($A1923,#REF!,12,FALSE)</f>
        <v>#REF!</v>
      </c>
      <c r="L1923" s="98" t="e">
        <f>VLOOKUP($A1923,#REF!,13,FALSE)</f>
        <v>#REF!</v>
      </c>
      <c r="M1923" s="438" t="e">
        <f>VLOOKUP($A1923,#REF!,14,FALSE)</f>
        <v>#REF!</v>
      </c>
      <c r="N1923" s="103" t="e">
        <f>VLOOKUP($A1923,#REF!,15,FALSE)</f>
        <v>#REF!</v>
      </c>
      <c r="O1923" s="103" t="e">
        <f>VLOOKUP($A1923,#REF!,18,FALSE)</f>
        <v>#REF!</v>
      </c>
      <c r="P1923" s="93" t="e">
        <f>VLOOKUP($A1923,#REF!,41,FALSE)</f>
        <v>#REF!</v>
      </c>
      <c r="Q1923" s="115" t="e">
        <f>VLOOKUP(Revisión_Avance_Periodo!$L1923,#REF!,30,FALSE)</f>
        <v>#REF!</v>
      </c>
      <c r="R1923" s="116">
        <v>2019</v>
      </c>
      <c r="S1923" s="196">
        <v>43524</v>
      </c>
      <c r="T1923" s="124" t="s">
        <v>69</v>
      </c>
      <c r="U1923" s="136" t="e">
        <f>INDEX(#REF!,MATCH(Revisión_Avance_Periodo!$L1923,#REF!,0),MATCH(Revisión_Avance_Periodo!$T1923,#REF!,0))</f>
        <v>#REF!</v>
      </c>
      <c r="V1923" s="136" t="e">
        <f>INDEX(#REF!,MATCH(Revisión_Avance_Periodo!$L1923,#REF!,0),MATCH(Revisión_Avance_Periodo!$T1923,#REF!,0))</f>
        <v>#REF!</v>
      </c>
      <c r="W1923" s="118">
        <f>IFERROR((V1923/U1923),0)</f>
        <v>0</v>
      </c>
      <c r="X1923" s="124" t="str">
        <f>VLOOKUP(W1923,Tabla_Estado_Meta_OAP_2019[#All],3,TRUE)</f>
        <v>Por Ejecutar</v>
      </c>
      <c r="Y1923" s="455" t="e">
        <f>SUBTOTAL(9,$U$206:$U1923)</f>
        <v>#REF!</v>
      </c>
      <c r="Z1923" s="456" t="e">
        <f>SUBTOTAL(9,$V$206:$V1923)</f>
        <v>#REF!</v>
      </c>
      <c r="AA1923" s="159">
        <f>IFERROR(+Revisión_Avance_Periodo!$Z1923/Revisión_Avance_Periodo!$Y1923,0)</f>
        <v>0</v>
      </c>
      <c r="AB1923" s="126"/>
      <c r="AC1923" s="127"/>
      <c r="AD1923" s="125"/>
      <c r="AE1923" s="125"/>
      <c r="AF1923" s="128"/>
      <c r="AG1923" s="129"/>
      <c r="AH1923" s="455" t="e">
        <f>SUBTOTAL(9,$U$1922:$U1923)</f>
        <v>#REF!</v>
      </c>
      <c r="AI1923" s="456" t="e">
        <f>SUBTOTAL(9,$V$1922:$V1923)</f>
        <v>#REF!</v>
      </c>
      <c r="AJ1923" s="159">
        <f>IFERROR(+Revisión_Avance_Periodo!$Z1923/Revisión_Avance_Periodo!$Y1923,0)</f>
        <v>0</v>
      </c>
      <c r="AK1923" s="126"/>
      <c r="AL1923" s="127"/>
      <c r="AM1923" s="125"/>
      <c r="AN1923" s="125"/>
      <c r="AO1923" s="128"/>
      <c r="AP1923" s="129"/>
    </row>
    <row r="1924" spans="1:42" x14ac:dyDescent="0.25">
      <c r="A1924" s="92">
        <v>163</v>
      </c>
      <c r="B1924" s="435" t="e">
        <f>CONCATENATE(Revisión_Avance_Periodo!$D1924,";",Revisión_Avance_Periodo!$F1924,";",Revisión_Avance_Periodo!$L1924)</f>
        <v>#REF!</v>
      </c>
      <c r="C1924" s="435" t="e">
        <f t="shared" si="150"/>
        <v>#REF!</v>
      </c>
      <c r="D1924" s="114" t="e">
        <f>VLOOKUP($A1924,#REF!,3,FALSE)</f>
        <v>#REF!</v>
      </c>
      <c r="E1924" s="436" t="e">
        <f>VLOOKUP($A1924,#REF!,4,FALSE)</f>
        <v>#REF!</v>
      </c>
      <c r="F1924" s="102" t="e">
        <f>VLOOKUP($A1924,#REF!,5,FALSE)</f>
        <v>#REF!</v>
      </c>
      <c r="G1924" s="93" t="e">
        <f>VLOOKUP($A1924,#REF!,8,FALSE)</f>
        <v>#REF!</v>
      </c>
      <c r="H1924" s="93" t="e">
        <f>VLOOKUP($A1924,#REF!,7,FALSE)</f>
        <v>#REF!</v>
      </c>
      <c r="I1924" s="438" t="e">
        <f>VLOOKUP($A1924,#REF!,10,FALSE)</f>
        <v>#REF!</v>
      </c>
      <c r="J1924" s="93" t="e">
        <f>VLOOKUP($A1924,#REF!,11,FALSE)</f>
        <v>#REF!</v>
      </c>
      <c r="K1924" s="114" t="e">
        <f>VLOOKUP($A1924,#REF!,12,FALSE)</f>
        <v>#REF!</v>
      </c>
      <c r="L1924" s="93" t="e">
        <f>VLOOKUP($A1924,#REF!,13,FALSE)</f>
        <v>#REF!</v>
      </c>
      <c r="M1924" s="438" t="e">
        <f>VLOOKUP($A1924,#REF!,14,FALSE)</f>
        <v>#REF!</v>
      </c>
      <c r="N1924" s="102" t="e">
        <f>VLOOKUP($A1924,#REF!,15,FALSE)</f>
        <v>#REF!</v>
      </c>
      <c r="O1924" s="102" t="e">
        <f>VLOOKUP($A1924,#REF!,18,FALSE)</f>
        <v>#REF!</v>
      </c>
      <c r="P1924" s="93" t="e">
        <f>VLOOKUP($A1924,#REF!,41,FALSE)</f>
        <v>#REF!</v>
      </c>
      <c r="Q1924" s="115" t="e">
        <f>VLOOKUP(Revisión_Avance_Periodo!$L1924,#REF!,30,FALSE)</f>
        <v>#REF!</v>
      </c>
      <c r="R1924" s="116">
        <v>2019</v>
      </c>
      <c r="S1924" s="196">
        <v>43554</v>
      </c>
      <c r="T1924" s="116" t="s">
        <v>70</v>
      </c>
      <c r="U1924" s="136" t="e">
        <f>INDEX(#REF!,MATCH(Revisión_Avance_Periodo!$L1924,#REF!,0),MATCH(Revisión_Avance_Periodo!$T1924,#REF!,0))</f>
        <v>#REF!</v>
      </c>
      <c r="V1924" s="136" t="e">
        <f>INDEX(#REF!,MATCH(Revisión_Avance_Periodo!$L1924,#REF!,0),MATCH(Revisión_Avance_Periodo!$T1924,#REF!,0))</f>
        <v>#REF!</v>
      </c>
      <c r="W1924" s="131" t="e">
        <f t="shared" ref="W1924:W1933" si="151">V1924/U1924</f>
        <v>#REF!</v>
      </c>
      <c r="X1924" s="116" t="e">
        <f>VLOOKUP(W1924,Tabla_Estado_Meta_OAP_2019[#All],3,TRUE)</f>
        <v>#REF!</v>
      </c>
      <c r="Y1924" s="455" t="e">
        <f>SUBTOTAL(9,$U$206:$U1924)</f>
        <v>#REF!</v>
      </c>
      <c r="Z1924" s="456" t="e">
        <f>SUBTOTAL(9,$V$206:$V1924)</f>
        <v>#REF!</v>
      </c>
      <c r="AA1924" s="159">
        <f>IFERROR(+Revisión_Avance_Periodo!$Z1924/Revisión_Avance_Periodo!$Y1924,0)</f>
        <v>0</v>
      </c>
      <c r="AB1924" s="126"/>
      <c r="AC1924" s="127"/>
      <c r="AD1924" s="125"/>
      <c r="AE1924" s="125"/>
      <c r="AF1924" s="128"/>
      <c r="AG1924" s="129"/>
      <c r="AH1924" s="455" t="e">
        <f>SUBTOTAL(9,$U$1922:$U1924)</f>
        <v>#REF!</v>
      </c>
      <c r="AI1924" s="456" t="e">
        <f>SUBTOTAL(9,$V$1922:$V1924)</f>
        <v>#REF!</v>
      </c>
      <c r="AJ1924" s="159">
        <f>IFERROR(+Revisión_Avance_Periodo!$Z1924/Revisión_Avance_Periodo!$Y1924,0)</f>
        <v>0</v>
      </c>
      <c r="AK1924" s="126"/>
      <c r="AL1924" s="127"/>
      <c r="AM1924" s="125"/>
      <c r="AN1924" s="125"/>
      <c r="AO1924" s="128"/>
      <c r="AP1924" s="129"/>
    </row>
    <row r="1925" spans="1:42" x14ac:dyDescent="0.25">
      <c r="A1925" s="97">
        <v>163</v>
      </c>
      <c r="B1925" s="435" t="e">
        <f>CONCATENATE(Revisión_Avance_Periodo!$D1925,";",Revisión_Avance_Periodo!$F1925,";",Revisión_Avance_Periodo!$L1925)</f>
        <v>#REF!</v>
      </c>
      <c r="C1925" s="435" t="e">
        <f t="shared" si="150"/>
        <v>#REF!</v>
      </c>
      <c r="D1925" s="123" t="e">
        <f>VLOOKUP($A1925,#REF!,3,FALSE)</f>
        <v>#REF!</v>
      </c>
      <c r="E1925" s="436" t="e">
        <f>VLOOKUP($A1925,#REF!,4,FALSE)</f>
        <v>#REF!</v>
      </c>
      <c r="F1925" s="103" t="e">
        <f>VLOOKUP($A1925,#REF!,5,FALSE)</f>
        <v>#REF!</v>
      </c>
      <c r="G1925" s="98" t="e">
        <f>VLOOKUP($A1925,#REF!,8,FALSE)</f>
        <v>#REF!</v>
      </c>
      <c r="H1925" s="93" t="e">
        <f>VLOOKUP($A1925,#REF!,7,FALSE)</f>
        <v>#REF!</v>
      </c>
      <c r="I1925" s="438" t="e">
        <f>VLOOKUP($A1925,#REF!,10,FALSE)</f>
        <v>#REF!</v>
      </c>
      <c r="J1925" s="98" t="e">
        <f>VLOOKUP($A1925,#REF!,11,FALSE)</f>
        <v>#REF!</v>
      </c>
      <c r="K1925" s="114" t="e">
        <f>VLOOKUP($A1925,#REF!,12,FALSE)</f>
        <v>#REF!</v>
      </c>
      <c r="L1925" s="98" t="e">
        <f>VLOOKUP($A1925,#REF!,13,FALSE)</f>
        <v>#REF!</v>
      </c>
      <c r="M1925" s="438" t="e">
        <f>VLOOKUP($A1925,#REF!,14,FALSE)</f>
        <v>#REF!</v>
      </c>
      <c r="N1925" s="103" t="e">
        <f>VLOOKUP($A1925,#REF!,15,FALSE)</f>
        <v>#REF!</v>
      </c>
      <c r="O1925" s="103" t="e">
        <f>VLOOKUP($A1925,#REF!,18,FALSE)</f>
        <v>#REF!</v>
      </c>
      <c r="P1925" s="93" t="e">
        <f>VLOOKUP($A1925,#REF!,41,FALSE)</f>
        <v>#REF!</v>
      </c>
      <c r="Q1925" s="115" t="e">
        <f>VLOOKUP(Revisión_Avance_Periodo!$L1925,#REF!,30,FALSE)</f>
        <v>#REF!</v>
      </c>
      <c r="R1925" s="116">
        <v>2019</v>
      </c>
      <c r="S1925" s="196">
        <v>43585</v>
      </c>
      <c r="T1925" s="124" t="s">
        <v>71</v>
      </c>
      <c r="U1925" s="136" t="e">
        <f>INDEX(#REF!,MATCH(Revisión_Avance_Periodo!$L1925,#REF!,0),MATCH(Revisión_Avance_Periodo!$T1925,#REF!,0))</f>
        <v>#REF!</v>
      </c>
      <c r="V1925" s="136" t="e">
        <f>INDEX(#REF!,MATCH(Revisión_Avance_Periodo!$L1925,#REF!,0),MATCH(Revisión_Avance_Periodo!$T1925,#REF!,0))</f>
        <v>#REF!</v>
      </c>
      <c r="W1925" s="130" t="e">
        <f t="shared" si="151"/>
        <v>#REF!</v>
      </c>
      <c r="X1925" s="124" t="e">
        <f>VLOOKUP(W1925,Tabla_Estado_Meta_OAP_2019[#All],3,TRUE)</f>
        <v>#REF!</v>
      </c>
      <c r="Y1925" s="455" t="e">
        <f>SUBTOTAL(9,$U$206:$U1925)</f>
        <v>#REF!</v>
      </c>
      <c r="Z1925" s="456" t="e">
        <f>SUBTOTAL(9,$V$206:$V1925)</f>
        <v>#REF!</v>
      </c>
      <c r="AA1925" s="159">
        <f>IFERROR(+Revisión_Avance_Periodo!$Z1925/Revisión_Avance_Periodo!$Y1925,0)</f>
        <v>0</v>
      </c>
      <c r="AB1925" s="126"/>
      <c r="AC1925" s="127"/>
      <c r="AD1925" s="125"/>
      <c r="AE1925" s="125"/>
      <c r="AF1925" s="128"/>
      <c r="AG1925" s="129"/>
      <c r="AH1925" s="455" t="e">
        <f>SUBTOTAL(9,$U$1922:$U1925)</f>
        <v>#REF!</v>
      </c>
      <c r="AI1925" s="456" t="e">
        <f>SUBTOTAL(9,$V$1922:$V1925)</f>
        <v>#REF!</v>
      </c>
      <c r="AJ1925" s="159">
        <f>IFERROR(+Revisión_Avance_Periodo!$Z1925/Revisión_Avance_Periodo!$Y1925,0)</f>
        <v>0</v>
      </c>
      <c r="AK1925" s="126"/>
      <c r="AL1925" s="127"/>
      <c r="AM1925" s="125"/>
      <c r="AN1925" s="125"/>
      <c r="AO1925" s="128"/>
      <c r="AP1925" s="129"/>
    </row>
    <row r="1926" spans="1:42" x14ac:dyDescent="0.25">
      <c r="A1926" s="92">
        <v>163</v>
      </c>
      <c r="B1926" s="435" t="e">
        <f>CONCATENATE(Revisión_Avance_Periodo!$D1926,";",Revisión_Avance_Periodo!$F1926,";",Revisión_Avance_Periodo!$L1926)</f>
        <v>#REF!</v>
      </c>
      <c r="C1926" s="435" t="e">
        <f t="shared" si="150"/>
        <v>#REF!</v>
      </c>
      <c r="D1926" s="114" t="e">
        <f>VLOOKUP($A1926,#REF!,3,FALSE)</f>
        <v>#REF!</v>
      </c>
      <c r="E1926" s="436" t="e">
        <f>VLOOKUP($A1926,#REF!,4,FALSE)</f>
        <v>#REF!</v>
      </c>
      <c r="F1926" s="102" t="e">
        <f>VLOOKUP($A1926,#REF!,5,FALSE)</f>
        <v>#REF!</v>
      </c>
      <c r="G1926" s="93" t="e">
        <f>VLOOKUP($A1926,#REF!,8,FALSE)</f>
        <v>#REF!</v>
      </c>
      <c r="H1926" s="93" t="e">
        <f>VLOOKUP($A1926,#REF!,7,FALSE)</f>
        <v>#REF!</v>
      </c>
      <c r="I1926" s="438" t="e">
        <f>VLOOKUP($A1926,#REF!,10,FALSE)</f>
        <v>#REF!</v>
      </c>
      <c r="J1926" s="93" t="e">
        <f>VLOOKUP($A1926,#REF!,11,FALSE)</f>
        <v>#REF!</v>
      </c>
      <c r="K1926" s="114" t="e">
        <f>VLOOKUP($A1926,#REF!,12,FALSE)</f>
        <v>#REF!</v>
      </c>
      <c r="L1926" s="93" t="e">
        <f>VLOOKUP($A1926,#REF!,13,FALSE)</f>
        <v>#REF!</v>
      </c>
      <c r="M1926" s="438" t="e">
        <f>VLOOKUP($A1926,#REF!,14,FALSE)</f>
        <v>#REF!</v>
      </c>
      <c r="N1926" s="102" t="e">
        <f>VLOOKUP($A1926,#REF!,15,FALSE)</f>
        <v>#REF!</v>
      </c>
      <c r="O1926" s="102" t="e">
        <f>VLOOKUP($A1926,#REF!,18,FALSE)</f>
        <v>#REF!</v>
      </c>
      <c r="P1926" s="93" t="e">
        <f>VLOOKUP($A1926,#REF!,41,FALSE)</f>
        <v>#REF!</v>
      </c>
      <c r="Q1926" s="115" t="e">
        <f>VLOOKUP(Revisión_Avance_Periodo!$L1926,#REF!,30,FALSE)</f>
        <v>#REF!</v>
      </c>
      <c r="R1926" s="116">
        <v>2019</v>
      </c>
      <c r="S1926" s="196">
        <v>43615</v>
      </c>
      <c r="T1926" s="116" t="s">
        <v>72</v>
      </c>
      <c r="U1926" s="136" t="e">
        <f>INDEX(#REF!,MATCH(Revisión_Avance_Periodo!$L1926,#REF!,0),MATCH(Revisión_Avance_Periodo!$T1926,#REF!,0))</f>
        <v>#REF!</v>
      </c>
      <c r="V1926" s="136" t="e">
        <f>INDEX(#REF!,MATCH(Revisión_Avance_Periodo!$L1926,#REF!,0),MATCH(Revisión_Avance_Periodo!$T1926,#REF!,0))</f>
        <v>#REF!</v>
      </c>
      <c r="W1926" s="131" t="e">
        <f t="shared" si="151"/>
        <v>#REF!</v>
      </c>
      <c r="X1926" s="116" t="e">
        <f>VLOOKUP(W1926,Tabla_Estado_Meta_OAP_2019[#All],3,TRUE)</f>
        <v>#REF!</v>
      </c>
      <c r="Y1926" s="455" t="e">
        <f>SUBTOTAL(9,$U$206:$U1926)</f>
        <v>#REF!</v>
      </c>
      <c r="Z1926" s="456" t="e">
        <f>SUBTOTAL(9,$V$206:$V1926)</f>
        <v>#REF!</v>
      </c>
      <c r="AA1926" s="159">
        <f>IFERROR(+Revisión_Avance_Periodo!$Z1926/Revisión_Avance_Periodo!$Y1926,0)</f>
        <v>0</v>
      </c>
      <c r="AB1926" s="126"/>
      <c r="AC1926" s="127"/>
      <c r="AD1926" s="125"/>
      <c r="AE1926" s="125"/>
      <c r="AF1926" s="128"/>
      <c r="AG1926" s="129"/>
      <c r="AH1926" s="455" t="e">
        <f>SUBTOTAL(9,$U$1922:$U1926)</f>
        <v>#REF!</v>
      </c>
      <c r="AI1926" s="456" t="e">
        <f>SUBTOTAL(9,$V$1922:$V1926)</f>
        <v>#REF!</v>
      </c>
      <c r="AJ1926" s="159">
        <f>IFERROR(+Revisión_Avance_Periodo!$Z1926/Revisión_Avance_Periodo!$Y1926,0)</f>
        <v>0</v>
      </c>
      <c r="AK1926" s="126"/>
      <c r="AL1926" s="127"/>
      <c r="AM1926" s="125"/>
      <c r="AN1926" s="125"/>
      <c r="AO1926" s="128"/>
      <c r="AP1926" s="129"/>
    </row>
    <row r="1927" spans="1:42" x14ac:dyDescent="0.25">
      <c r="A1927" s="97">
        <v>163</v>
      </c>
      <c r="B1927" s="435" t="e">
        <f>CONCATENATE(Revisión_Avance_Periodo!$D1927,";",Revisión_Avance_Periodo!$F1927,";",Revisión_Avance_Periodo!$L1927)</f>
        <v>#REF!</v>
      </c>
      <c r="C1927" s="435" t="e">
        <f t="shared" si="150"/>
        <v>#REF!</v>
      </c>
      <c r="D1927" s="123" t="e">
        <f>VLOOKUP($A1927,#REF!,3,FALSE)</f>
        <v>#REF!</v>
      </c>
      <c r="E1927" s="436" t="e">
        <f>VLOOKUP($A1927,#REF!,4,FALSE)</f>
        <v>#REF!</v>
      </c>
      <c r="F1927" s="103" t="e">
        <f>VLOOKUP($A1927,#REF!,5,FALSE)</f>
        <v>#REF!</v>
      </c>
      <c r="G1927" s="98" t="e">
        <f>VLOOKUP($A1927,#REF!,8,FALSE)</f>
        <v>#REF!</v>
      </c>
      <c r="H1927" s="93" t="e">
        <f>VLOOKUP($A1927,#REF!,7,FALSE)</f>
        <v>#REF!</v>
      </c>
      <c r="I1927" s="438" t="e">
        <f>VLOOKUP($A1927,#REF!,10,FALSE)</f>
        <v>#REF!</v>
      </c>
      <c r="J1927" s="98" t="e">
        <f>VLOOKUP($A1927,#REF!,11,FALSE)</f>
        <v>#REF!</v>
      </c>
      <c r="K1927" s="114" t="e">
        <f>VLOOKUP($A1927,#REF!,12,FALSE)</f>
        <v>#REF!</v>
      </c>
      <c r="L1927" s="98" t="e">
        <f>VLOOKUP($A1927,#REF!,13,FALSE)</f>
        <v>#REF!</v>
      </c>
      <c r="M1927" s="438" t="e">
        <f>VLOOKUP($A1927,#REF!,14,FALSE)</f>
        <v>#REF!</v>
      </c>
      <c r="N1927" s="103" t="e">
        <f>VLOOKUP($A1927,#REF!,15,FALSE)</f>
        <v>#REF!</v>
      </c>
      <c r="O1927" s="103" t="e">
        <f>VLOOKUP($A1927,#REF!,18,FALSE)</f>
        <v>#REF!</v>
      </c>
      <c r="P1927" s="93" t="e">
        <f>VLOOKUP($A1927,#REF!,41,FALSE)</f>
        <v>#REF!</v>
      </c>
      <c r="Q1927" s="115" t="e">
        <f>VLOOKUP(Revisión_Avance_Periodo!$L1927,#REF!,30,FALSE)</f>
        <v>#REF!</v>
      </c>
      <c r="R1927" s="116">
        <v>2019</v>
      </c>
      <c r="S1927" s="196">
        <v>43646</v>
      </c>
      <c r="T1927" s="124" t="s">
        <v>73</v>
      </c>
      <c r="U1927" s="136" t="e">
        <f>INDEX(#REF!,MATCH(Revisión_Avance_Periodo!$L1927,#REF!,0),MATCH(Revisión_Avance_Periodo!$T1927,#REF!,0))</f>
        <v>#REF!</v>
      </c>
      <c r="V1927" s="136" t="e">
        <f>INDEX(#REF!,MATCH(Revisión_Avance_Periodo!$L1927,#REF!,0),MATCH(Revisión_Avance_Periodo!$T1927,#REF!,0))</f>
        <v>#REF!</v>
      </c>
      <c r="W1927" s="130" t="e">
        <f t="shared" si="151"/>
        <v>#REF!</v>
      </c>
      <c r="X1927" s="124" t="e">
        <f>VLOOKUP(W1927,Tabla_Estado_Meta_OAP_2019[#All],3,TRUE)</f>
        <v>#REF!</v>
      </c>
      <c r="Y1927" s="455" t="e">
        <f>SUBTOTAL(9,$U$206:$U1927)</f>
        <v>#REF!</v>
      </c>
      <c r="Z1927" s="456" t="e">
        <f>SUBTOTAL(9,$V$206:$V1927)</f>
        <v>#REF!</v>
      </c>
      <c r="AA1927" s="159">
        <f>IFERROR(+Revisión_Avance_Periodo!$Z1927/Revisión_Avance_Periodo!$Y1927,0)</f>
        <v>0</v>
      </c>
      <c r="AB1927" s="126"/>
      <c r="AC1927" s="127"/>
      <c r="AD1927" s="125"/>
      <c r="AE1927" s="125"/>
      <c r="AF1927" s="128"/>
      <c r="AG1927" s="129"/>
      <c r="AH1927" s="455" t="e">
        <f>SUBTOTAL(9,$U$1922:$U1927)</f>
        <v>#REF!</v>
      </c>
      <c r="AI1927" s="456" t="e">
        <f>SUBTOTAL(9,$V$1922:$V1927)</f>
        <v>#REF!</v>
      </c>
      <c r="AJ1927" s="159">
        <f>IFERROR(+Revisión_Avance_Periodo!$Z1927/Revisión_Avance_Periodo!$Y1927,0)</f>
        <v>0</v>
      </c>
      <c r="AK1927" s="126"/>
      <c r="AL1927" s="127"/>
      <c r="AM1927" s="125"/>
      <c r="AN1927" s="125"/>
      <c r="AO1927" s="128"/>
      <c r="AP1927" s="129"/>
    </row>
    <row r="1928" spans="1:42" x14ac:dyDescent="0.25">
      <c r="A1928" s="92">
        <v>163</v>
      </c>
      <c r="B1928" s="435" t="e">
        <f>CONCATENATE(Revisión_Avance_Periodo!$D1928,";",Revisión_Avance_Periodo!$F1928,";",Revisión_Avance_Periodo!$L1928)</f>
        <v>#REF!</v>
      </c>
      <c r="C1928" s="435" t="e">
        <f t="shared" si="150"/>
        <v>#REF!</v>
      </c>
      <c r="D1928" s="114" t="e">
        <f>VLOOKUP($A1928,#REF!,3,FALSE)</f>
        <v>#REF!</v>
      </c>
      <c r="E1928" s="436" t="e">
        <f>VLOOKUP($A1928,#REF!,4,FALSE)</f>
        <v>#REF!</v>
      </c>
      <c r="F1928" s="102" t="e">
        <f>VLOOKUP($A1928,#REF!,5,FALSE)</f>
        <v>#REF!</v>
      </c>
      <c r="G1928" s="93" t="e">
        <f>VLOOKUP($A1928,#REF!,8,FALSE)</f>
        <v>#REF!</v>
      </c>
      <c r="H1928" s="93" t="e">
        <f>VLOOKUP($A1928,#REF!,7,FALSE)</f>
        <v>#REF!</v>
      </c>
      <c r="I1928" s="438" t="e">
        <f>VLOOKUP($A1928,#REF!,10,FALSE)</f>
        <v>#REF!</v>
      </c>
      <c r="J1928" s="93" t="e">
        <f>VLOOKUP($A1928,#REF!,11,FALSE)</f>
        <v>#REF!</v>
      </c>
      <c r="K1928" s="114" t="e">
        <f>VLOOKUP($A1928,#REF!,12,FALSE)</f>
        <v>#REF!</v>
      </c>
      <c r="L1928" s="93" t="e">
        <f>VLOOKUP($A1928,#REF!,13,FALSE)</f>
        <v>#REF!</v>
      </c>
      <c r="M1928" s="438" t="e">
        <f>VLOOKUP($A1928,#REF!,14,FALSE)</f>
        <v>#REF!</v>
      </c>
      <c r="N1928" s="102" t="e">
        <f>VLOOKUP($A1928,#REF!,15,FALSE)</f>
        <v>#REF!</v>
      </c>
      <c r="O1928" s="102" t="e">
        <f>VLOOKUP($A1928,#REF!,18,FALSE)</f>
        <v>#REF!</v>
      </c>
      <c r="P1928" s="93" t="e">
        <f>VLOOKUP($A1928,#REF!,41,FALSE)</f>
        <v>#REF!</v>
      </c>
      <c r="Q1928" s="115" t="e">
        <f>VLOOKUP(Revisión_Avance_Periodo!$L1928,#REF!,30,FALSE)</f>
        <v>#REF!</v>
      </c>
      <c r="R1928" s="116">
        <v>2019</v>
      </c>
      <c r="S1928" s="196">
        <v>43676</v>
      </c>
      <c r="T1928" s="116" t="s">
        <v>74</v>
      </c>
      <c r="U1928" s="136" t="e">
        <f>INDEX(#REF!,MATCH(Revisión_Avance_Periodo!$L1928,#REF!,0),MATCH(Revisión_Avance_Periodo!$T1928,#REF!,0))</f>
        <v>#REF!</v>
      </c>
      <c r="V1928" s="136" t="e">
        <f>INDEX(#REF!,MATCH(Revisión_Avance_Periodo!$L1928,#REF!,0),MATCH(Revisión_Avance_Periodo!$T1928,#REF!,0))</f>
        <v>#REF!</v>
      </c>
      <c r="W1928" s="130" t="e">
        <f t="shared" si="151"/>
        <v>#REF!</v>
      </c>
      <c r="X1928" s="116" t="e">
        <f>VLOOKUP(W1928,Tabla_Estado_Meta_OAP_2019[#All],3,TRUE)</f>
        <v>#REF!</v>
      </c>
      <c r="Y1928" s="455" t="e">
        <f>SUBTOTAL(9,$U$206:$U1928)</f>
        <v>#REF!</v>
      </c>
      <c r="Z1928" s="456" t="e">
        <f>SUBTOTAL(9,$V$206:$V1928)</f>
        <v>#REF!</v>
      </c>
      <c r="AA1928" s="159">
        <f>IFERROR(+Revisión_Avance_Periodo!$Z1928/Revisión_Avance_Periodo!$Y1928,0)</f>
        <v>0</v>
      </c>
      <c r="AB1928" s="126"/>
      <c r="AC1928" s="127"/>
      <c r="AD1928" s="125"/>
      <c r="AE1928" s="125"/>
      <c r="AF1928" s="128"/>
      <c r="AG1928" s="129"/>
      <c r="AH1928" s="455" t="e">
        <f>SUBTOTAL(9,$U$1922:$U1928)</f>
        <v>#REF!</v>
      </c>
      <c r="AI1928" s="456" t="e">
        <f>SUBTOTAL(9,$V$1922:$V1928)</f>
        <v>#REF!</v>
      </c>
      <c r="AJ1928" s="159">
        <f>IFERROR(+Revisión_Avance_Periodo!$Z1928/Revisión_Avance_Periodo!$Y1928,0)</f>
        <v>0</v>
      </c>
      <c r="AK1928" s="126"/>
      <c r="AL1928" s="127"/>
      <c r="AM1928" s="125"/>
      <c r="AN1928" s="125"/>
      <c r="AO1928" s="128"/>
      <c r="AP1928" s="129"/>
    </row>
    <row r="1929" spans="1:42" x14ac:dyDescent="0.25">
      <c r="A1929" s="97">
        <v>163</v>
      </c>
      <c r="B1929" s="435" t="e">
        <f>CONCATENATE(Revisión_Avance_Periodo!$D1929,";",Revisión_Avance_Periodo!$F1929,";",Revisión_Avance_Periodo!$L1929)</f>
        <v>#REF!</v>
      </c>
      <c r="C1929" s="435" t="e">
        <f t="shared" si="150"/>
        <v>#REF!</v>
      </c>
      <c r="D1929" s="123" t="e">
        <f>VLOOKUP($A1929,#REF!,3,FALSE)</f>
        <v>#REF!</v>
      </c>
      <c r="E1929" s="436" t="e">
        <f>VLOOKUP($A1929,#REF!,4,FALSE)</f>
        <v>#REF!</v>
      </c>
      <c r="F1929" s="103" t="e">
        <f>VLOOKUP($A1929,#REF!,5,FALSE)</f>
        <v>#REF!</v>
      </c>
      <c r="G1929" s="98" t="e">
        <f>VLOOKUP($A1929,#REF!,8,FALSE)</f>
        <v>#REF!</v>
      </c>
      <c r="H1929" s="93" t="e">
        <f>VLOOKUP($A1929,#REF!,7,FALSE)</f>
        <v>#REF!</v>
      </c>
      <c r="I1929" s="438" t="e">
        <f>VLOOKUP($A1929,#REF!,10,FALSE)</f>
        <v>#REF!</v>
      </c>
      <c r="J1929" s="98" t="e">
        <f>VLOOKUP($A1929,#REF!,11,FALSE)</f>
        <v>#REF!</v>
      </c>
      <c r="K1929" s="114" t="e">
        <f>VLOOKUP($A1929,#REF!,12,FALSE)</f>
        <v>#REF!</v>
      </c>
      <c r="L1929" s="98" t="e">
        <f>VLOOKUP($A1929,#REF!,13,FALSE)</f>
        <v>#REF!</v>
      </c>
      <c r="M1929" s="438" t="e">
        <f>VLOOKUP($A1929,#REF!,14,FALSE)</f>
        <v>#REF!</v>
      </c>
      <c r="N1929" s="103" t="e">
        <f>VLOOKUP($A1929,#REF!,15,FALSE)</f>
        <v>#REF!</v>
      </c>
      <c r="O1929" s="103" t="e">
        <f>VLOOKUP($A1929,#REF!,18,FALSE)</f>
        <v>#REF!</v>
      </c>
      <c r="P1929" s="93" t="e">
        <f>VLOOKUP($A1929,#REF!,41,FALSE)</f>
        <v>#REF!</v>
      </c>
      <c r="Q1929" s="115" t="e">
        <f>VLOOKUP(Revisión_Avance_Periodo!$L1929,#REF!,30,FALSE)</f>
        <v>#REF!</v>
      </c>
      <c r="R1929" s="116">
        <v>2019</v>
      </c>
      <c r="S1929" s="196">
        <v>43707</v>
      </c>
      <c r="T1929" s="124" t="s">
        <v>75</v>
      </c>
      <c r="U1929" s="136" t="e">
        <f>INDEX(#REF!,MATCH(Revisión_Avance_Periodo!$L1929,#REF!,0),MATCH(Revisión_Avance_Periodo!$T1929,#REF!,0))</f>
        <v>#REF!</v>
      </c>
      <c r="V1929" s="136" t="e">
        <f>INDEX(#REF!,MATCH(Revisión_Avance_Periodo!$L1929,#REF!,0),MATCH(Revisión_Avance_Periodo!$T1929,#REF!,0))</f>
        <v>#REF!</v>
      </c>
      <c r="W1929" s="130" t="e">
        <f t="shared" si="151"/>
        <v>#REF!</v>
      </c>
      <c r="X1929" s="124" t="e">
        <f>VLOOKUP(W1929,Tabla_Estado_Meta_OAP_2019[#All],3,TRUE)</f>
        <v>#REF!</v>
      </c>
      <c r="Y1929" s="455" t="e">
        <f>SUBTOTAL(9,$U$206:$U1929)</f>
        <v>#REF!</v>
      </c>
      <c r="Z1929" s="456" t="e">
        <f>SUBTOTAL(9,$V$206:$V1929)</f>
        <v>#REF!</v>
      </c>
      <c r="AA1929" s="159">
        <f>IFERROR(+Revisión_Avance_Periodo!$Z1929/Revisión_Avance_Periodo!$Y1929,0)</f>
        <v>0</v>
      </c>
      <c r="AB1929" s="126"/>
      <c r="AC1929" s="127"/>
      <c r="AD1929" s="125"/>
      <c r="AE1929" s="125"/>
      <c r="AF1929" s="128"/>
      <c r="AG1929" s="129"/>
      <c r="AH1929" s="455" t="e">
        <f>SUBTOTAL(9,$U$1922:$U1929)</f>
        <v>#REF!</v>
      </c>
      <c r="AI1929" s="456" t="e">
        <f>SUBTOTAL(9,$V$1922:$V1929)</f>
        <v>#REF!</v>
      </c>
      <c r="AJ1929" s="159">
        <f>IFERROR(+Revisión_Avance_Periodo!$Z1929/Revisión_Avance_Periodo!$Y1929,0)</f>
        <v>0</v>
      </c>
      <c r="AK1929" s="126"/>
      <c r="AL1929" s="127"/>
      <c r="AM1929" s="125"/>
      <c r="AN1929" s="125"/>
      <c r="AO1929" s="128"/>
      <c r="AP1929" s="129"/>
    </row>
    <row r="1930" spans="1:42" x14ac:dyDescent="0.25">
      <c r="A1930" s="92">
        <v>163</v>
      </c>
      <c r="B1930" s="435" t="e">
        <f>CONCATENATE(Revisión_Avance_Periodo!$D1930,";",Revisión_Avance_Periodo!$F1930,";",Revisión_Avance_Periodo!$L1930)</f>
        <v>#REF!</v>
      </c>
      <c r="C1930" s="435" t="e">
        <f t="shared" si="150"/>
        <v>#REF!</v>
      </c>
      <c r="D1930" s="114" t="e">
        <f>VLOOKUP($A1930,#REF!,3,FALSE)</f>
        <v>#REF!</v>
      </c>
      <c r="E1930" s="436" t="e">
        <f>VLOOKUP($A1930,#REF!,4,FALSE)</f>
        <v>#REF!</v>
      </c>
      <c r="F1930" s="102" t="e">
        <f>VLOOKUP($A1930,#REF!,5,FALSE)</f>
        <v>#REF!</v>
      </c>
      <c r="G1930" s="93" t="e">
        <f>VLOOKUP($A1930,#REF!,8,FALSE)</f>
        <v>#REF!</v>
      </c>
      <c r="H1930" s="93" t="e">
        <f>VLOOKUP($A1930,#REF!,7,FALSE)</f>
        <v>#REF!</v>
      </c>
      <c r="I1930" s="438" t="e">
        <f>VLOOKUP($A1930,#REF!,10,FALSE)</f>
        <v>#REF!</v>
      </c>
      <c r="J1930" s="93" t="e">
        <f>VLOOKUP($A1930,#REF!,11,FALSE)</f>
        <v>#REF!</v>
      </c>
      <c r="K1930" s="114" t="e">
        <f>VLOOKUP($A1930,#REF!,12,FALSE)</f>
        <v>#REF!</v>
      </c>
      <c r="L1930" s="93" t="e">
        <f>VLOOKUP($A1930,#REF!,13,FALSE)</f>
        <v>#REF!</v>
      </c>
      <c r="M1930" s="438" t="e">
        <f>VLOOKUP($A1930,#REF!,14,FALSE)</f>
        <v>#REF!</v>
      </c>
      <c r="N1930" s="102" t="e">
        <f>VLOOKUP($A1930,#REF!,15,FALSE)</f>
        <v>#REF!</v>
      </c>
      <c r="O1930" s="102" t="e">
        <f>VLOOKUP($A1930,#REF!,18,FALSE)</f>
        <v>#REF!</v>
      </c>
      <c r="P1930" s="93" t="e">
        <f>VLOOKUP($A1930,#REF!,41,FALSE)</f>
        <v>#REF!</v>
      </c>
      <c r="Q1930" s="115" t="e">
        <f>VLOOKUP(Revisión_Avance_Periodo!$L1930,#REF!,30,FALSE)</f>
        <v>#REF!</v>
      </c>
      <c r="R1930" s="116">
        <v>2019</v>
      </c>
      <c r="S1930" s="196">
        <v>43738</v>
      </c>
      <c r="T1930" s="116" t="s">
        <v>76</v>
      </c>
      <c r="U1930" s="136" t="e">
        <f>INDEX(#REF!,MATCH(Revisión_Avance_Periodo!$L1930,#REF!,0),MATCH(Revisión_Avance_Periodo!$T1930,#REF!,0))</f>
        <v>#REF!</v>
      </c>
      <c r="V1930" s="136" t="e">
        <f>INDEX(#REF!,MATCH(Revisión_Avance_Periodo!$L1930,#REF!,0),MATCH(Revisión_Avance_Periodo!$T1930,#REF!,0))</f>
        <v>#REF!</v>
      </c>
      <c r="W1930" s="131" t="e">
        <f t="shared" si="151"/>
        <v>#REF!</v>
      </c>
      <c r="X1930" s="116" t="e">
        <f>VLOOKUP(W1930,Tabla_Estado_Meta_OAP_2019[#All],3,TRUE)</f>
        <v>#REF!</v>
      </c>
      <c r="Y1930" s="455" t="e">
        <f>SUBTOTAL(9,$U$206:$U1930)</f>
        <v>#REF!</v>
      </c>
      <c r="Z1930" s="456" t="e">
        <f>SUBTOTAL(9,$V$206:$V1930)</f>
        <v>#REF!</v>
      </c>
      <c r="AA1930" s="159">
        <f>IFERROR(+Revisión_Avance_Periodo!$Z1930/Revisión_Avance_Periodo!$Y1930,0)</f>
        <v>0</v>
      </c>
      <c r="AB1930" s="126"/>
      <c r="AC1930" s="127"/>
      <c r="AD1930" s="125"/>
      <c r="AE1930" s="125"/>
      <c r="AF1930" s="128"/>
      <c r="AG1930" s="129"/>
      <c r="AH1930" s="455" t="e">
        <f>SUBTOTAL(9,$U$1922:$U1930)</f>
        <v>#REF!</v>
      </c>
      <c r="AI1930" s="456" t="e">
        <f>SUBTOTAL(9,$V$1922:$V1930)</f>
        <v>#REF!</v>
      </c>
      <c r="AJ1930" s="159">
        <f>IFERROR(+Revisión_Avance_Periodo!$Z1930/Revisión_Avance_Periodo!$Y1930,0)</f>
        <v>0</v>
      </c>
      <c r="AK1930" s="126"/>
      <c r="AL1930" s="127"/>
      <c r="AM1930" s="125"/>
      <c r="AN1930" s="125"/>
      <c r="AO1930" s="128"/>
      <c r="AP1930" s="129"/>
    </row>
    <row r="1931" spans="1:42" x14ac:dyDescent="0.25">
      <c r="A1931" s="97">
        <v>163</v>
      </c>
      <c r="B1931" s="435" t="e">
        <f>CONCATENATE(Revisión_Avance_Periodo!$D1931,";",Revisión_Avance_Periodo!$F1931,";",Revisión_Avance_Periodo!$L1931)</f>
        <v>#REF!</v>
      </c>
      <c r="C1931" s="435" t="e">
        <f t="shared" si="150"/>
        <v>#REF!</v>
      </c>
      <c r="D1931" s="123" t="e">
        <f>VLOOKUP($A1931,#REF!,3,FALSE)</f>
        <v>#REF!</v>
      </c>
      <c r="E1931" s="436" t="e">
        <f>VLOOKUP($A1931,#REF!,4,FALSE)</f>
        <v>#REF!</v>
      </c>
      <c r="F1931" s="103" t="e">
        <f>VLOOKUP($A1931,#REF!,5,FALSE)</f>
        <v>#REF!</v>
      </c>
      <c r="G1931" s="98" t="e">
        <f>VLOOKUP($A1931,#REF!,8,FALSE)</f>
        <v>#REF!</v>
      </c>
      <c r="H1931" s="93" t="e">
        <f>VLOOKUP($A1931,#REF!,7,FALSE)</f>
        <v>#REF!</v>
      </c>
      <c r="I1931" s="438" t="e">
        <f>VLOOKUP($A1931,#REF!,10,FALSE)</f>
        <v>#REF!</v>
      </c>
      <c r="J1931" s="98" t="e">
        <f>VLOOKUP($A1931,#REF!,11,FALSE)</f>
        <v>#REF!</v>
      </c>
      <c r="K1931" s="114" t="e">
        <f>VLOOKUP($A1931,#REF!,12,FALSE)</f>
        <v>#REF!</v>
      </c>
      <c r="L1931" s="98" t="e">
        <f>VLOOKUP($A1931,#REF!,13,FALSE)</f>
        <v>#REF!</v>
      </c>
      <c r="M1931" s="438" t="e">
        <f>VLOOKUP($A1931,#REF!,14,FALSE)</f>
        <v>#REF!</v>
      </c>
      <c r="N1931" s="103" t="e">
        <f>VLOOKUP($A1931,#REF!,15,FALSE)</f>
        <v>#REF!</v>
      </c>
      <c r="O1931" s="103" t="e">
        <f>VLOOKUP($A1931,#REF!,18,FALSE)</f>
        <v>#REF!</v>
      </c>
      <c r="P1931" s="93" t="e">
        <f>VLOOKUP($A1931,#REF!,41,FALSE)</f>
        <v>#REF!</v>
      </c>
      <c r="Q1931" s="115" t="e">
        <f>VLOOKUP(Revisión_Avance_Periodo!$L1931,#REF!,30,FALSE)</f>
        <v>#REF!</v>
      </c>
      <c r="R1931" s="116">
        <v>2019</v>
      </c>
      <c r="S1931" s="196">
        <v>43768</v>
      </c>
      <c r="T1931" s="124" t="s">
        <v>77</v>
      </c>
      <c r="U1931" s="136" t="e">
        <f>INDEX(#REF!,MATCH(Revisión_Avance_Periodo!$L1931,#REF!,0),MATCH(Revisión_Avance_Periodo!$T1931,#REF!,0))</f>
        <v>#REF!</v>
      </c>
      <c r="V1931" s="136" t="e">
        <f>INDEX(#REF!,MATCH(Revisión_Avance_Periodo!$L1931,#REF!,0),MATCH(Revisión_Avance_Periodo!$T1931,#REF!,0))</f>
        <v>#REF!</v>
      </c>
      <c r="W1931" s="131" t="e">
        <f t="shared" si="151"/>
        <v>#REF!</v>
      </c>
      <c r="X1931" s="124" t="e">
        <f>VLOOKUP(W1931,Tabla_Estado_Meta_OAP_2019[#All],3,TRUE)</f>
        <v>#REF!</v>
      </c>
      <c r="Y1931" s="455" t="e">
        <f>SUBTOTAL(9,$U$206:$U1931)</f>
        <v>#REF!</v>
      </c>
      <c r="Z1931" s="456" t="e">
        <f>SUBTOTAL(9,$V$206:$V1931)</f>
        <v>#REF!</v>
      </c>
      <c r="AA1931" s="159">
        <f>IFERROR(+Revisión_Avance_Periodo!$Z1931/Revisión_Avance_Periodo!$Y1931,0)</f>
        <v>0</v>
      </c>
      <c r="AB1931" s="126"/>
      <c r="AC1931" s="127"/>
      <c r="AD1931" s="125"/>
      <c r="AE1931" s="125"/>
      <c r="AF1931" s="128"/>
      <c r="AG1931" s="129"/>
      <c r="AH1931" s="455" t="e">
        <f>SUBTOTAL(9,$U$1922:$U1931)</f>
        <v>#REF!</v>
      </c>
      <c r="AI1931" s="456" t="e">
        <f>SUBTOTAL(9,$V$1922:$V1931)</f>
        <v>#REF!</v>
      </c>
      <c r="AJ1931" s="159">
        <f>IFERROR(+Revisión_Avance_Periodo!$Z1931/Revisión_Avance_Periodo!$Y1931,0)</f>
        <v>0</v>
      </c>
      <c r="AK1931" s="126"/>
      <c r="AL1931" s="127"/>
      <c r="AM1931" s="125"/>
      <c r="AN1931" s="125"/>
      <c r="AO1931" s="128"/>
      <c r="AP1931" s="129"/>
    </row>
    <row r="1932" spans="1:42" x14ac:dyDescent="0.25">
      <c r="A1932" s="92">
        <v>163</v>
      </c>
      <c r="B1932" s="435" t="e">
        <f>CONCATENATE(Revisión_Avance_Periodo!$D1932,";",Revisión_Avance_Periodo!$F1932,";",Revisión_Avance_Periodo!$L1932)</f>
        <v>#REF!</v>
      </c>
      <c r="C1932" s="435" t="e">
        <f t="shared" si="150"/>
        <v>#REF!</v>
      </c>
      <c r="D1932" s="114" t="e">
        <f>VLOOKUP($A1932,#REF!,3,FALSE)</f>
        <v>#REF!</v>
      </c>
      <c r="E1932" s="436" t="e">
        <f>VLOOKUP($A1932,#REF!,4,FALSE)</f>
        <v>#REF!</v>
      </c>
      <c r="F1932" s="102" t="e">
        <f>VLOOKUP($A1932,#REF!,5,FALSE)</f>
        <v>#REF!</v>
      </c>
      <c r="G1932" s="93" t="e">
        <f>VLOOKUP($A1932,#REF!,8,FALSE)</f>
        <v>#REF!</v>
      </c>
      <c r="H1932" s="93" t="e">
        <f>VLOOKUP($A1932,#REF!,7,FALSE)</f>
        <v>#REF!</v>
      </c>
      <c r="I1932" s="438" t="e">
        <f>VLOOKUP($A1932,#REF!,10,FALSE)</f>
        <v>#REF!</v>
      </c>
      <c r="J1932" s="93" t="e">
        <f>VLOOKUP($A1932,#REF!,11,FALSE)</f>
        <v>#REF!</v>
      </c>
      <c r="K1932" s="114" t="e">
        <f>VLOOKUP($A1932,#REF!,12,FALSE)</f>
        <v>#REF!</v>
      </c>
      <c r="L1932" s="93" t="e">
        <f>VLOOKUP($A1932,#REF!,13,FALSE)</f>
        <v>#REF!</v>
      </c>
      <c r="M1932" s="438" t="e">
        <f>VLOOKUP($A1932,#REF!,14,FALSE)</f>
        <v>#REF!</v>
      </c>
      <c r="N1932" s="102" t="e">
        <f>VLOOKUP($A1932,#REF!,15,FALSE)</f>
        <v>#REF!</v>
      </c>
      <c r="O1932" s="102" t="e">
        <f>VLOOKUP($A1932,#REF!,18,FALSE)</f>
        <v>#REF!</v>
      </c>
      <c r="P1932" s="93" t="e">
        <f>VLOOKUP($A1932,#REF!,41,FALSE)</f>
        <v>#REF!</v>
      </c>
      <c r="Q1932" s="115" t="e">
        <f>VLOOKUP(Revisión_Avance_Periodo!$L1932,#REF!,30,FALSE)</f>
        <v>#REF!</v>
      </c>
      <c r="R1932" s="116">
        <v>2019</v>
      </c>
      <c r="S1932" s="196">
        <v>43799</v>
      </c>
      <c r="T1932" s="116" t="s">
        <v>78</v>
      </c>
      <c r="U1932" s="136" t="e">
        <f>INDEX(#REF!,MATCH(Revisión_Avance_Periodo!$L1932,#REF!,0),MATCH(Revisión_Avance_Periodo!$T1932,#REF!,0))</f>
        <v>#REF!</v>
      </c>
      <c r="V1932" s="136" t="e">
        <f>INDEX(#REF!,MATCH(Revisión_Avance_Periodo!$L1932,#REF!,0),MATCH(Revisión_Avance_Periodo!$T1932,#REF!,0))</f>
        <v>#REF!</v>
      </c>
      <c r="W1932" s="131" t="e">
        <f t="shared" si="151"/>
        <v>#REF!</v>
      </c>
      <c r="X1932" s="116" t="e">
        <f>VLOOKUP(W1932,Tabla_Estado_Meta_OAP_2019[#All],3,TRUE)</f>
        <v>#REF!</v>
      </c>
      <c r="Y1932" s="455" t="e">
        <f>SUBTOTAL(9,$U$206:$U1932)</f>
        <v>#REF!</v>
      </c>
      <c r="Z1932" s="456" t="e">
        <f>SUBTOTAL(9,$V$206:$V1932)</f>
        <v>#REF!</v>
      </c>
      <c r="AA1932" s="159">
        <f>IFERROR(+Revisión_Avance_Periodo!$Z1932/Revisión_Avance_Periodo!$Y1932,0)</f>
        <v>0</v>
      </c>
      <c r="AB1932" s="126"/>
      <c r="AC1932" s="127"/>
      <c r="AD1932" s="125"/>
      <c r="AE1932" s="125"/>
      <c r="AF1932" s="128"/>
      <c r="AG1932" s="129"/>
      <c r="AH1932" s="455" t="e">
        <f>SUBTOTAL(9,$U$1922:$U1932)</f>
        <v>#REF!</v>
      </c>
      <c r="AI1932" s="456" t="e">
        <f>SUBTOTAL(9,$V$1922:$V1932)</f>
        <v>#REF!</v>
      </c>
      <c r="AJ1932" s="159">
        <f>IFERROR(+Revisión_Avance_Periodo!$Z1932/Revisión_Avance_Periodo!$Y1932,0)</f>
        <v>0</v>
      </c>
      <c r="AK1932" s="126"/>
      <c r="AL1932" s="127"/>
      <c r="AM1932" s="125"/>
      <c r="AN1932" s="125"/>
      <c r="AO1932" s="128"/>
      <c r="AP1932" s="129"/>
    </row>
    <row r="1933" spans="1:42" ht="15.75" thickBot="1" x14ac:dyDescent="0.3">
      <c r="A1933" s="97">
        <v>163</v>
      </c>
      <c r="B1933" s="435" t="e">
        <f>CONCATENATE(Revisión_Avance_Periodo!$D1933,";",Revisión_Avance_Periodo!$F1933,";",Revisión_Avance_Periodo!$L1933)</f>
        <v>#REF!</v>
      </c>
      <c r="C1933" s="435" t="e">
        <f t="shared" si="150"/>
        <v>#REF!</v>
      </c>
      <c r="D1933" s="123" t="e">
        <f>VLOOKUP($A1933,#REF!,3,FALSE)</f>
        <v>#REF!</v>
      </c>
      <c r="E1933" s="436" t="e">
        <f>VLOOKUP($A1933,#REF!,4,FALSE)</f>
        <v>#REF!</v>
      </c>
      <c r="F1933" s="103" t="e">
        <f>VLOOKUP($A1933,#REF!,5,FALSE)</f>
        <v>#REF!</v>
      </c>
      <c r="G1933" s="98" t="e">
        <f>VLOOKUP($A1933,#REF!,8,FALSE)</f>
        <v>#REF!</v>
      </c>
      <c r="H1933" s="93" t="e">
        <f>VLOOKUP($A1933,#REF!,7,FALSE)</f>
        <v>#REF!</v>
      </c>
      <c r="I1933" s="438" t="e">
        <f>VLOOKUP($A1933,#REF!,10,FALSE)</f>
        <v>#REF!</v>
      </c>
      <c r="J1933" s="98" t="e">
        <f>VLOOKUP($A1933,#REF!,11,FALSE)</f>
        <v>#REF!</v>
      </c>
      <c r="K1933" s="114" t="e">
        <f>VLOOKUP($A1933,#REF!,12,FALSE)</f>
        <v>#REF!</v>
      </c>
      <c r="L1933" s="98" t="e">
        <f>VLOOKUP($A1933,#REF!,13,FALSE)</f>
        <v>#REF!</v>
      </c>
      <c r="M1933" s="438" t="e">
        <f>VLOOKUP($A1933,#REF!,14,FALSE)</f>
        <v>#REF!</v>
      </c>
      <c r="N1933" s="103" t="e">
        <f>VLOOKUP($A1933,#REF!,15,FALSE)</f>
        <v>#REF!</v>
      </c>
      <c r="O1933" s="103" t="e">
        <f>VLOOKUP($A1933,#REF!,18,FALSE)</f>
        <v>#REF!</v>
      </c>
      <c r="P1933" s="93" t="e">
        <f>VLOOKUP($A1933,#REF!,41,FALSE)</f>
        <v>#REF!</v>
      </c>
      <c r="Q1933" s="115" t="e">
        <f>VLOOKUP(Revisión_Avance_Periodo!$L1933,#REF!,30,FALSE)</f>
        <v>#REF!</v>
      </c>
      <c r="R1933" s="116">
        <v>2019</v>
      </c>
      <c r="S1933" s="196">
        <v>43829</v>
      </c>
      <c r="T1933" s="124" t="s">
        <v>79</v>
      </c>
      <c r="U1933" s="136" t="e">
        <f>INDEX(#REF!,MATCH(Revisión_Avance_Periodo!$L1933,#REF!,0),MATCH(Revisión_Avance_Periodo!$T1933,#REF!,0))</f>
        <v>#REF!</v>
      </c>
      <c r="V1933" s="136" t="e">
        <f>INDEX(#REF!,MATCH(Revisión_Avance_Periodo!$L1933,#REF!,0),MATCH(Revisión_Avance_Periodo!$T1933,#REF!,0))</f>
        <v>#REF!</v>
      </c>
      <c r="W1933" s="130" t="e">
        <f t="shared" si="151"/>
        <v>#REF!</v>
      </c>
      <c r="X1933" s="124" t="e">
        <f>VLOOKUP(W1933,Tabla_Estado_Meta_OAP_2019[#All],3,TRUE)</f>
        <v>#REF!</v>
      </c>
      <c r="Y1933" s="455" t="e">
        <f>SUBTOTAL(9,$U$206:$U1933)</f>
        <v>#REF!</v>
      </c>
      <c r="Z1933" s="456" t="e">
        <f>SUBTOTAL(9,$V$206:$V1933)</f>
        <v>#REF!</v>
      </c>
      <c r="AA1933" s="159">
        <f>IFERROR(+Revisión_Avance_Periodo!$Z1933/Revisión_Avance_Periodo!$Y1933,0)</f>
        <v>0</v>
      </c>
      <c r="AB1933" s="126"/>
      <c r="AC1933" s="127"/>
      <c r="AD1933" s="125"/>
      <c r="AE1933" s="125"/>
      <c r="AF1933" s="128"/>
      <c r="AG1933" s="129"/>
      <c r="AH1933" s="455" t="e">
        <f>SUBTOTAL(9,$U$1922:$U1933)</f>
        <v>#REF!</v>
      </c>
      <c r="AI1933" s="456" t="e">
        <f>SUBTOTAL(9,$V$1922:$V1933)</f>
        <v>#REF!</v>
      </c>
      <c r="AJ1933" s="159">
        <f>IFERROR(+Revisión_Avance_Periodo!$Z1933/Revisión_Avance_Periodo!$Y1933,0)</f>
        <v>0</v>
      </c>
      <c r="AK1933" s="126"/>
      <c r="AL1933" s="127"/>
      <c r="AM1933" s="125"/>
      <c r="AN1933" s="125"/>
      <c r="AO1933" s="128"/>
      <c r="AP1933" s="129"/>
    </row>
    <row r="1934" spans="1:42" x14ac:dyDescent="0.25">
      <c r="A1934" s="92">
        <v>164</v>
      </c>
      <c r="B1934" s="435" t="e">
        <f>CONCATENATE(Revisión_Avance_Periodo!$D1934,";",Revisión_Avance_Periodo!$F1934,";",Revisión_Avance_Periodo!$L1934)</f>
        <v>#REF!</v>
      </c>
      <c r="C1934" s="435" t="e">
        <f t="shared" si="150"/>
        <v>#REF!</v>
      </c>
      <c r="D1934" s="114" t="e">
        <f>VLOOKUP($A1934,#REF!,3,FALSE)</f>
        <v>#REF!</v>
      </c>
      <c r="E1934" s="436" t="e">
        <f>VLOOKUP($A1934,#REF!,4,FALSE)</f>
        <v>#REF!</v>
      </c>
      <c r="F1934" s="102" t="e">
        <f>VLOOKUP($A1934,#REF!,5,FALSE)</f>
        <v>#REF!</v>
      </c>
      <c r="G1934" s="93" t="e">
        <f>VLOOKUP($A1934,#REF!,8,FALSE)</f>
        <v>#REF!</v>
      </c>
      <c r="H1934" s="93" t="e">
        <f>VLOOKUP($A1934,#REF!,7,FALSE)</f>
        <v>#REF!</v>
      </c>
      <c r="I1934" s="438" t="e">
        <f>VLOOKUP($A1934,#REF!,10,FALSE)</f>
        <v>#REF!</v>
      </c>
      <c r="J1934" s="93" t="e">
        <f>VLOOKUP($A1934,#REF!,11,FALSE)</f>
        <v>#REF!</v>
      </c>
      <c r="K1934" s="114" t="e">
        <f>VLOOKUP($A1934,#REF!,12,FALSE)</f>
        <v>#REF!</v>
      </c>
      <c r="L1934" s="93" t="e">
        <f>VLOOKUP($A1934,#REF!,13,FALSE)</f>
        <v>#REF!</v>
      </c>
      <c r="M1934" s="438" t="e">
        <f>VLOOKUP($A1934,#REF!,14,FALSE)</f>
        <v>#REF!</v>
      </c>
      <c r="N1934" s="102" t="e">
        <f>VLOOKUP($A1934,#REF!,15,FALSE)</f>
        <v>#REF!</v>
      </c>
      <c r="O1934" s="102" t="e">
        <f>VLOOKUP($A1934,#REF!,18,FALSE)</f>
        <v>#REF!</v>
      </c>
      <c r="P1934" s="93" t="e">
        <f>VLOOKUP($A1934,#REF!,41,FALSE)</f>
        <v>#REF!</v>
      </c>
      <c r="Q1934" s="115" t="e">
        <f>VLOOKUP(Revisión_Avance_Periodo!$L1934,#REF!,30,FALSE)</f>
        <v>#REF!</v>
      </c>
      <c r="R1934" s="116">
        <v>2019</v>
      </c>
      <c r="S1934" s="196">
        <v>43495</v>
      </c>
      <c r="T1934" s="116" t="s">
        <v>68</v>
      </c>
      <c r="U1934" s="136" t="e">
        <f>INDEX(#REF!,MATCH(Revisión_Avance_Periodo!$L1934,#REF!,0),MATCH(Revisión_Avance_Periodo!$T1934,#REF!,0))</f>
        <v>#REF!</v>
      </c>
      <c r="V1934" s="136" t="e">
        <f>INDEX(#REF!,MATCH(Revisión_Avance_Periodo!$L1934,#REF!,0),MATCH(Revisión_Avance_Periodo!$T1934,#REF!,0))</f>
        <v>#REF!</v>
      </c>
      <c r="W1934" s="118">
        <f>IFERROR((V1934/U1934),0)</f>
        <v>0</v>
      </c>
      <c r="X1934" s="116" t="str">
        <f>VLOOKUP(W1934,Tabla_Estado_Meta_OAP_2019[#All],3,TRUE)</f>
        <v>Por Ejecutar</v>
      </c>
      <c r="Y1934" s="453" t="e">
        <f>SUBTOTAL(9,$U$206:$U1934)</f>
        <v>#REF!</v>
      </c>
      <c r="Z1934" s="454" t="e">
        <f>SUBTOTAL(9,$V$206:$V1934)</f>
        <v>#REF!</v>
      </c>
      <c r="AA1934" s="162">
        <f>IFERROR(+Revisión_Avance_Periodo!$Z1934/Revisión_Avance_Periodo!$Y1934,0)</f>
        <v>0</v>
      </c>
      <c r="AB1934" s="457" t="e">
        <f>SUBTOTAL(9,U1934:U1945)</f>
        <v>#REF!</v>
      </c>
      <c r="AC1934" s="458" t="e">
        <f>SUBTOTAL(9,V1934:V1945)</f>
        <v>#REF!</v>
      </c>
      <c r="AD1934" s="119" t="e">
        <f>+AC1934/AB1934</f>
        <v>#REF!</v>
      </c>
      <c r="AE1934" s="119" t="e">
        <f>100%-Revisión_Avance_Periodo!$AD1934</f>
        <v>#REF!</v>
      </c>
      <c r="AF1934" s="121" t="e">
        <f>VLOOKUP(AD1934,Tabla_Estado_Meta_OAP_2019[],3,TRUE)</f>
        <v>#REF!</v>
      </c>
      <c r="AG1934" s="122" t="e">
        <f>Revisión_Avance_Periodo!$AD1934*Revisión_Avance_Periodo!$Q1934</f>
        <v>#REF!</v>
      </c>
      <c r="AH1934" s="453" t="e">
        <f>SUBTOTAL(9,$U$1934:$U1934)</f>
        <v>#REF!</v>
      </c>
      <c r="AI1934" s="454" t="e">
        <f>SUBTOTAL(9,$V$1934:$V1934)</f>
        <v>#REF!</v>
      </c>
      <c r="AJ1934" s="162">
        <f>IFERROR(+Revisión_Avance_Periodo!$Z1934/Revisión_Avance_Periodo!$Y1934,0)</f>
        <v>0</v>
      </c>
      <c r="AK1934" s="457" t="e">
        <f>SUBTOTAL(9,AD1934:AD1945)</f>
        <v>#REF!</v>
      </c>
      <c r="AL1934" s="458" t="e">
        <f>SUBTOTAL(9,AE1934:AE1945)</f>
        <v>#REF!</v>
      </c>
      <c r="AM1934" s="119" t="e">
        <f>+AL1934/AK1934</f>
        <v>#REF!</v>
      </c>
      <c r="AN1934" s="119" t="e">
        <f>100%-Revisión_Avance_Periodo!$AD1934</f>
        <v>#REF!</v>
      </c>
      <c r="AO1934" s="121" t="e">
        <f>VLOOKUP(AM1934,Tabla_Estado_Meta_OAP_2019[],3,TRUE)</f>
        <v>#REF!</v>
      </c>
      <c r="AP1934" s="122" t="e">
        <f>Revisión_Avance_Periodo!$AD1934*Revisión_Avance_Periodo!$Q1934</f>
        <v>#REF!</v>
      </c>
    </row>
    <row r="1935" spans="1:42" x14ac:dyDescent="0.25">
      <c r="A1935" s="97">
        <v>164</v>
      </c>
      <c r="B1935" s="435" t="e">
        <f>CONCATENATE(Revisión_Avance_Periodo!$D1935,";",Revisión_Avance_Periodo!$F1935,";",Revisión_Avance_Periodo!$L1935)</f>
        <v>#REF!</v>
      </c>
      <c r="C1935" s="435" t="e">
        <f t="shared" si="150"/>
        <v>#REF!</v>
      </c>
      <c r="D1935" s="123" t="e">
        <f>VLOOKUP($A1935,#REF!,3,FALSE)</f>
        <v>#REF!</v>
      </c>
      <c r="E1935" s="436" t="e">
        <f>VLOOKUP($A1935,#REF!,4,FALSE)</f>
        <v>#REF!</v>
      </c>
      <c r="F1935" s="103" t="e">
        <f>VLOOKUP($A1935,#REF!,5,FALSE)</f>
        <v>#REF!</v>
      </c>
      <c r="G1935" s="98" t="e">
        <f>VLOOKUP($A1935,#REF!,8,FALSE)</f>
        <v>#REF!</v>
      </c>
      <c r="H1935" s="93" t="e">
        <f>VLOOKUP($A1935,#REF!,7,FALSE)</f>
        <v>#REF!</v>
      </c>
      <c r="I1935" s="438" t="e">
        <f>VLOOKUP($A1935,#REF!,10,FALSE)</f>
        <v>#REF!</v>
      </c>
      <c r="J1935" s="98" t="e">
        <f>VLOOKUP($A1935,#REF!,11,FALSE)</f>
        <v>#REF!</v>
      </c>
      <c r="K1935" s="114" t="e">
        <f>VLOOKUP($A1935,#REF!,12,FALSE)</f>
        <v>#REF!</v>
      </c>
      <c r="L1935" s="98" t="e">
        <f>VLOOKUP($A1935,#REF!,13,FALSE)</f>
        <v>#REF!</v>
      </c>
      <c r="M1935" s="438" t="e">
        <f>VLOOKUP($A1935,#REF!,14,FALSE)</f>
        <v>#REF!</v>
      </c>
      <c r="N1935" s="103" t="e">
        <f>VLOOKUP($A1935,#REF!,15,FALSE)</f>
        <v>#REF!</v>
      </c>
      <c r="O1935" s="103" t="e">
        <f>VLOOKUP($A1935,#REF!,18,FALSE)</f>
        <v>#REF!</v>
      </c>
      <c r="P1935" s="93" t="e">
        <f>VLOOKUP($A1935,#REF!,41,FALSE)</f>
        <v>#REF!</v>
      </c>
      <c r="Q1935" s="115" t="e">
        <f>VLOOKUP(Revisión_Avance_Periodo!$L1935,#REF!,30,FALSE)</f>
        <v>#REF!</v>
      </c>
      <c r="R1935" s="116">
        <v>2019</v>
      </c>
      <c r="S1935" s="196">
        <v>43524</v>
      </c>
      <c r="T1935" s="124" t="s">
        <v>69</v>
      </c>
      <c r="U1935" s="136" t="e">
        <f>INDEX(#REF!,MATCH(Revisión_Avance_Periodo!$L1935,#REF!,0),MATCH(Revisión_Avance_Periodo!$T1935,#REF!,0))</f>
        <v>#REF!</v>
      </c>
      <c r="V1935" s="136" t="e">
        <f>INDEX(#REF!,MATCH(Revisión_Avance_Periodo!$L1935,#REF!,0),MATCH(Revisión_Avance_Periodo!$T1935,#REF!,0))</f>
        <v>#REF!</v>
      </c>
      <c r="W1935" s="118">
        <f>IFERROR((V1935/U1935),0)</f>
        <v>0</v>
      </c>
      <c r="X1935" s="124" t="str">
        <f>VLOOKUP(W1935,Tabla_Estado_Meta_OAP_2019[#All],3,TRUE)</f>
        <v>Por Ejecutar</v>
      </c>
      <c r="Y1935" s="455" t="e">
        <f>SUBTOTAL(9,$U$206:$U1935)</f>
        <v>#REF!</v>
      </c>
      <c r="Z1935" s="456" t="e">
        <f>SUBTOTAL(9,$V$206:$V1935)</f>
        <v>#REF!</v>
      </c>
      <c r="AA1935" s="159">
        <f>IFERROR(+Revisión_Avance_Periodo!$Z1935/Revisión_Avance_Periodo!$Y1935,0)</f>
        <v>0</v>
      </c>
      <c r="AB1935" s="126"/>
      <c r="AC1935" s="127"/>
      <c r="AD1935" s="125"/>
      <c r="AE1935" s="125"/>
      <c r="AF1935" s="128"/>
      <c r="AG1935" s="129"/>
      <c r="AH1935" s="455" t="e">
        <f>SUBTOTAL(9,$U$1934:$U1935)</f>
        <v>#REF!</v>
      </c>
      <c r="AI1935" s="456" t="e">
        <f>SUBTOTAL(9,$V$1934:$V1935)</f>
        <v>#REF!</v>
      </c>
      <c r="AJ1935" s="159">
        <f>IFERROR(+Revisión_Avance_Periodo!$Z1935/Revisión_Avance_Periodo!$Y1935,0)</f>
        <v>0</v>
      </c>
      <c r="AK1935" s="126"/>
      <c r="AL1935" s="127"/>
      <c r="AM1935" s="125"/>
      <c r="AN1935" s="125"/>
      <c r="AO1935" s="128"/>
      <c r="AP1935" s="129"/>
    </row>
    <row r="1936" spans="1:42" x14ac:dyDescent="0.25">
      <c r="A1936" s="92">
        <v>164</v>
      </c>
      <c r="B1936" s="435" t="e">
        <f>CONCATENATE(Revisión_Avance_Periodo!$D1936,";",Revisión_Avance_Periodo!$F1936,";",Revisión_Avance_Periodo!$L1936)</f>
        <v>#REF!</v>
      </c>
      <c r="C1936" s="435" t="e">
        <f t="shared" si="150"/>
        <v>#REF!</v>
      </c>
      <c r="D1936" s="114" t="e">
        <f>VLOOKUP($A1936,#REF!,3,FALSE)</f>
        <v>#REF!</v>
      </c>
      <c r="E1936" s="436" t="e">
        <f>VLOOKUP($A1936,#REF!,4,FALSE)</f>
        <v>#REF!</v>
      </c>
      <c r="F1936" s="102" t="e">
        <f>VLOOKUP($A1936,#REF!,5,FALSE)</f>
        <v>#REF!</v>
      </c>
      <c r="G1936" s="93" t="e">
        <f>VLOOKUP($A1936,#REF!,8,FALSE)</f>
        <v>#REF!</v>
      </c>
      <c r="H1936" s="93" t="e">
        <f>VLOOKUP($A1936,#REF!,7,FALSE)</f>
        <v>#REF!</v>
      </c>
      <c r="I1936" s="438" t="e">
        <f>VLOOKUP($A1936,#REF!,10,FALSE)</f>
        <v>#REF!</v>
      </c>
      <c r="J1936" s="93" t="e">
        <f>VLOOKUP($A1936,#REF!,11,FALSE)</f>
        <v>#REF!</v>
      </c>
      <c r="K1936" s="114" t="e">
        <f>VLOOKUP($A1936,#REF!,12,FALSE)</f>
        <v>#REF!</v>
      </c>
      <c r="L1936" s="93" t="e">
        <f>VLOOKUP($A1936,#REF!,13,FALSE)</f>
        <v>#REF!</v>
      </c>
      <c r="M1936" s="438" t="e">
        <f>VLOOKUP($A1936,#REF!,14,FALSE)</f>
        <v>#REF!</v>
      </c>
      <c r="N1936" s="102" t="e">
        <f>VLOOKUP($A1936,#REF!,15,FALSE)</f>
        <v>#REF!</v>
      </c>
      <c r="O1936" s="102" t="e">
        <f>VLOOKUP($A1936,#REF!,18,FALSE)</f>
        <v>#REF!</v>
      </c>
      <c r="P1936" s="93" t="e">
        <f>VLOOKUP($A1936,#REF!,41,FALSE)</f>
        <v>#REF!</v>
      </c>
      <c r="Q1936" s="115" t="e">
        <f>VLOOKUP(Revisión_Avance_Periodo!$L1936,#REF!,30,FALSE)</f>
        <v>#REF!</v>
      </c>
      <c r="R1936" s="116">
        <v>2019</v>
      </c>
      <c r="S1936" s="196">
        <v>43554</v>
      </c>
      <c r="T1936" s="116" t="s">
        <v>70</v>
      </c>
      <c r="U1936" s="136" t="e">
        <f>INDEX(#REF!,MATCH(Revisión_Avance_Periodo!$L1936,#REF!,0),MATCH(Revisión_Avance_Periodo!$T1936,#REF!,0))</f>
        <v>#REF!</v>
      </c>
      <c r="V1936" s="136" t="e">
        <f>INDEX(#REF!,MATCH(Revisión_Avance_Periodo!$L1936,#REF!,0),MATCH(Revisión_Avance_Periodo!$T1936,#REF!,0))</f>
        <v>#REF!</v>
      </c>
      <c r="W1936" s="130" t="e">
        <f t="shared" ref="W1936:W1945" si="152">V1936/U1936</f>
        <v>#REF!</v>
      </c>
      <c r="X1936" s="116" t="e">
        <f>VLOOKUP(W1936,Tabla_Estado_Meta_OAP_2019[#All],3,TRUE)</f>
        <v>#REF!</v>
      </c>
      <c r="Y1936" s="455" t="e">
        <f>SUBTOTAL(9,$U$206:$U1936)</f>
        <v>#REF!</v>
      </c>
      <c r="Z1936" s="456" t="e">
        <f>SUBTOTAL(9,$V$206:$V1936)</f>
        <v>#REF!</v>
      </c>
      <c r="AA1936" s="159">
        <f>IFERROR(+Revisión_Avance_Periodo!$Z1936/Revisión_Avance_Periodo!$Y1936,0)</f>
        <v>0</v>
      </c>
      <c r="AB1936" s="126"/>
      <c r="AC1936" s="127"/>
      <c r="AD1936" s="125"/>
      <c r="AE1936" s="125"/>
      <c r="AF1936" s="128"/>
      <c r="AG1936" s="129"/>
      <c r="AH1936" s="455" t="e">
        <f>SUBTOTAL(9,$U$1934:$U1936)</f>
        <v>#REF!</v>
      </c>
      <c r="AI1936" s="456" t="e">
        <f>SUBTOTAL(9,$V$1934:$V1936)</f>
        <v>#REF!</v>
      </c>
      <c r="AJ1936" s="159">
        <f>IFERROR(+Revisión_Avance_Periodo!$Z1936/Revisión_Avance_Periodo!$Y1936,0)</f>
        <v>0</v>
      </c>
      <c r="AK1936" s="126"/>
      <c r="AL1936" s="127"/>
      <c r="AM1936" s="125"/>
      <c r="AN1936" s="125"/>
      <c r="AO1936" s="128"/>
      <c r="AP1936" s="129"/>
    </row>
    <row r="1937" spans="1:42" x14ac:dyDescent="0.25">
      <c r="A1937" s="97">
        <v>164</v>
      </c>
      <c r="B1937" s="435" t="e">
        <f>CONCATENATE(Revisión_Avance_Periodo!$D1937,";",Revisión_Avance_Periodo!$F1937,";",Revisión_Avance_Periodo!$L1937)</f>
        <v>#REF!</v>
      </c>
      <c r="C1937" s="435" t="e">
        <f t="shared" si="150"/>
        <v>#REF!</v>
      </c>
      <c r="D1937" s="123" t="e">
        <f>VLOOKUP($A1937,#REF!,3,FALSE)</f>
        <v>#REF!</v>
      </c>
      <c r="E1937" s="436" t="e">
        <f>VLOOKUP($A1937,#REF!,4,FALSE)</f>
        <v>#REF!</v>
      </c>
      <c r="F1937" s="103" t="e">
        <f>VLOOKUP($A1937,#REF!,5,FALSE)</f>
        <v>#REF!</v>
      </c>
      <c r="G1937" s="98" t="e">
        <f>VLOOKUP($A1937,#REF!,8,FALSE)</f>
        <v>#REF!</v>
      </c>
      <c r="H1937" s="93" t="e">
        <f>VLOOKUP($A1937,#REF!,7,FALSE)</f>
        <v>#REF!</v>
      </c>
      <c r="I1937" s="438" t="e">
        <f>VLOOKUP($A1937,#REF!,10,FALSE)</f>
        <v>#REF!</v>
      </c>
      <c r="J1937" s="98" t="e">
        <f>VLOOKUP($A1937,#REF!,11,FALSE)</f>
        <v>#REF!</v>
      </c>
      <c r="K1937" s="114" t="e">
        <f>VLOOKUP($A1937,#REF!,12,FALSE)</f>
        <v>#REF!</v>
      </c>
      <c r="L1937" s="98" t="e">
        <f>VLOOKUP($A1937,#REF!,13,FALSE)</f>
        <v>#REF!</v>
      </c>
      <c r="M1937" s="438" t="e">
        <f>VLOOKUP($A1937,#REF!,14,FALSE)</f>
        <v>#REF!</v>
      </c>
      <c r="N1937" s="103" t="e">
        <f>VLOOKUP($A1937,#REF!,15,FALSE)</f>
        <v>#REF!</v>
      </c>
      <c r="O1937" s="103" t="e">
        <f>VLOOKUP($A1937,#REF!,18,FALSE)</f>
        <v>#REF!</v>
      </c>
      <c r="P1937" s="93" t="e">
        <f>VLOOKUP($A1937,#REF!,41,FALSE)</f>
        <v>#REF!</v>
      </c>
      <c r="Q1937" s="115" t="e">
        <f>VLOOKUP(Revisión_Avance_Periodo!$L1937,#REF!,30,FALSE)</f>
        <v>#REF!</v>
      </c>
      <c r="R1937" s="116">
        <v>2019</v>
      </c>
      <c r="S1937" s="196">
        <v>43585</v>
      </c>
      <c r="T1937" s="124" t="s">
        <v>71</v>
      </c>
      <c r="U1937" s="136" t="e">
        <f>INDEX(#REF!,MATCH(Revisión_Avance_Periodo!$L1937,#REF!,0),MATCH(Revisión_Avance_Periodo!$T1937,#REF!,0))</f>
        <v>#REF!</v>
      </c>
      <c r="V1937" s="136" t="e">
        <f>INDEX(#REF!,MATCH(Revisión_Avance_Periodo!$L1937,#REF!,0),MATCH(Revisión_Avance_Periodo!$T1937,#REF!,0))</f>
        <v>#REF!</v>
      </c>
      <c r="W1937" s="130" t="e">
        <f t="shared" si="152"/>
        <v>#REF!</v>
      </c>
      <c r="X1937" s="124" t="e">
        <f>VLOOKUP(W1937,Tabla_Estado_Meta_OAP_2019[#All],3,TRUE)</f>
        <v>#REF!</v>
      </c>
      <c r="Y1937" s="455" t="e">
        <f>SUBTOTAL(9,$U$206:$U1937)</f>
        <v>#REF!</v>
      </c>
      <c r="Z1937" s="456" t="e">
        <f>SUBTOTAL(9,$V$206:$V1937)</f>
        <v>#REF!</v>
      </c>
      <c r="AA1937" s="159">
        <f>IFERROR(+Revisión_Avance_Periodo!$Z1937/Revisión_Avance_Periodo!$Y1937,0)</f>
        <v>0</v>
      </c>
      <c r="AB1937" s="126"/>
      <c r="AC1937" s="127"/>
      <c r="AD1937" s="125"/>
      <c r="AE1937" s="125"/>
      <c r="AF1937" s="128"/>
      <c r="AG1937" s="129"/>
      <c r="AH1937" s="455" t="e">
        <f>SUBTOTAL(9,$U$1934:$U1937)</f>
        <v>#REF!</v>
      </c>
      <c r="AI1937" s="456" t="e">
        <f>SUBTOTAL(9,$V$1934:$V1937)</f>
        <v>#REF!</v>
      </c>
      <c r="AJ1937" s="159">
        <f>IFERROR(+Revisión_Avance_Periodo!$Z1937/Revisión_Avance_Periodo!$Y1937,0)</f>
        <v>0</v>
      </c>
      <c r="AK1937" s="126"/>
      <c r="AL1937" s="127"/>
      <c r="AM1937" s="125"/>
      <c r="AN1937" s="125"/>
      <c r="AO1937" s="128"/>
      <c r="AP1937" s="129"/>
    </row>
    <row r="1938" spans="1:42" x14ac:dyDescent="0.25">
      <c r="A1938" s="92">
        <v>164</v>
      </c>
      <c r="B1938" s="435" t="e">
        <f>CONCATENATE(Revisión_Avance_Periodo!$D1938,";",Revisión_Avance_Periodo!$F1938,";",Revisión_Avance_Periodo!$L1938)</f>
        <v>#REF!</v>
      </c>
      <c r="C1938" s="435" t="e">
        <f t="shared" si="150"/>
        <v>#REF!</v>
      </c>
      <c r="D1938" s="114" t="e">
        <f>VLOOKUP($A1938,#REF!,3,FALSE)</f>
        <v>#REF!</v>
      </c>
      <c r="E1938" s="436" t="e">
        <f>VLOOKUP($A1938,#REF!,4,FALSE)</f>
        <v>#REF!</v>
      </c>
      <c r="F1938" s="102" t="e">
        <f>VLOOKUP($A1938,#REF!,5,FALSE)</f>
        <v>#REF!</v>
      </c>
      <c r="G1938" s="93" t="e">
        <f>VLOOKUP($A1938,#REF!,8,FALSE)</f>
        <v>#REF!</v>
      </c>
      <c r="H1938" s="93" t="e">
        <f>VLOOKUP($A1938,#REF!,7,FALSE)</f>
        <v>#REF!</v>
      </c>
      <c r="I1938" s="438" t="e">
        <f>VLOOKUP($A1938,#REF!,10,FALSE)</f>
        <v>#REF!</v>
      </c>
      <c r="J1938" s="93" t="e">
        <f>VLOOKUP($A1938,#REF!,11,FALSE)</f>
        <v>#REF!</v>
      </c>
      <c r="K1938" s="114" t="e">
        <f>VLOOKUP($A1938,#REF!,12,FALSE)</f>
        <v>#REF!</v>
      </c>
      <c r="L1938" s="93" t="e">
        <f>VLOOKUP($A1938,#REF!,13,FALSE)</f>
        <v>#REF!</v>
      </c>
      <c r="M1938" s="438" t="e">
        <f>VLOOKUP($A1938,#REF!,14,FALSE)</f>
        <v>#REF!</v>
      </c>
      <c r="N1938" s="102" t="e">
        <f>VLOOKUP($A1938,#REF!,15,FALSE)</f>
        <v>#REF!</v>
      </c>
      <c r="O1938" s="102" t="e">
        <f>VLOOKUP($A1938,#REF!,18,FALSE)</f>
        <v>#REF!</v>
      </c>
      <c r="P1938" s="93" t="e">
        <f>VLOOKUP($A1938,#REF!,41,FALSE)</f>
        <v>#REF!</v>
      </c>
      <c r="Q1938" s="115" t="e">
        <f>VLOOKUP(Revisión_Avance_Periodo!$L1938,#REF!,30,FALSE)</f>
        <v>#REF!</v>
      </c>
      <c r="R1938" s="116">
        <v>2019</v>
      </c>
      <c r="S1938" s="196">
        <v>43615</v>
      </c>
      <c r="T1938" s="116" t="s">
        <v>72</v>
      </c>
      <c r="U1938" s="136" t="e">
        <f>INDEX(#REF!,MATCH(Revisión_Avance_Periodo!$L1938,#REF!,0),MATCH(Revisión_Avance_Periodo!$T1938,#REF!,0))</f>
        <v>#REF!</v>
      </c>
      <c r="V1938" s="136" t="e">
        <f>INDEX(#REF!,MATCH(Revisión_Avance_Periodo!$L1938,#REF!,0),MATCH(Revisión_Avance_Periodo!$T1938,#REF!,0))</f>
        <v>#REF!</v>
      </c>
      <c r="W1938" s="130" t="e">
        <f t="shared" si="152"/>
        <v>#REF!</v>
      </c>
      <c r="X1938" s="116" t="e">
        <f>VLOOKUP(W1938,Tabla_Estado_Meta_OAP_2019[#All],3,TRUE)</f>
        <v>#REF!</v>
      </c>
      <c r="Y1938" s="455" t="e">
        <f>SUBTOTAL(9,$U$206:$U1938)</f>
        <v>#REF!</v>
      </c>
      <c r="Z1938" s="456" t="e">
        <f>SUBTOTAL(9,$V$206:$V1938)</f>
        <v>#REF!</v>
      </c>
      <c r="AA1938" s="159">
        <f>IFERROR(+Revisión_Avance_Periodo!$Z1938/Revisión_Avance_Periodo!$Y1938,0)</f>
        <v>0</v>
      </c>
      <c r="AB1938" s="126"/>
      <c r="AC1938" s="127"/>
      <c r="AD1938" s="125"/>
      <c r="AE1938" s="125"/>
      <c r="AF1938" s="128"/>
      <c r="AG1938" s="129"/>
      <c r="AH1938" s="455" t="e">
        <f>SUBTOTAL(9,$U$1934:$U1938)</f>
        <v>#REF!</v>
      </c>
      <c r="AI1938" s="456" t="e">
        <f>SUBTOTAL(9,$V$1934:$V1938)</f>
        <v>#REF!</v>
      </c>
      <c r="AJ1938" s="159">
        <f>IFERROR(+Revisión_Avance_Periodo!$Z1938/Revisión_Avance_Periodo!$Y1938,0)</f>
        <v>0</v>
      </c>
      <c r="AK1938" s="126"/>
      <c r="AL1938" s="127"/>
      <c r="AM1938" s="125"/>
      <c r="AN1938" s="125"/>
      <c r="AO1938" s="128"/>
      <c r="AP1938" s="129"/>
    </row>
    <row r="1939" spans="1:42" x14ac:dyDescent="0.25">
      <c r="A1939" s="97">
        <v>164</v>
      </c>
      <c r="B1939" s="435" t="e">
        <f>CONCATENATE(Revisión_Avance_Periodo!$D1939,";",Revisión_Avance_Periodo!$F1939,";",Revisión_Avance_Periodo!$L1939)</f>
        <v>#REF!</v>
      </c>
      <c r="C1939" s="435" t="e">
        <f t="shared" si="150"/>
        <v>#REF!</v>
      </c>
      <c r="D1939" s="123" t="e">
        <f>VLOOKUP($A1939,#REF!,3,FALSE)</f>
        <v>#REF!</v>
      </c>
      <c r="E1939" s="436" t="e">
        <f>VLOOKUP($A1939,#REF!,4,FALSE)</f>
        <v>#REF!</v>
      </c>
      <c r="F1939" s="103" t="e">
        <f>VLOOKUP($A1939,#REF!,5,FALSE)</f>
        <v>#REF!</v>
      </c>
      <c r="G1939" s="98" t="e">
        <f>VLOOKUP($A1939,#REF!,8,FALSE)</f>
        <v>#REF!</v>
      </c>
      <c r="H1939" s="93" t="e">
        <f>VLOOKUP($A1939,#REF!,7,FALSE)</f>
        <v>#REF!</v>
      </c>
      <c r="I1939" s="438" t="e">
        <f>VLOOKUP($A1939,#REF!,10,FALSE)</f>
        <v>#REF!</v>
      </c>
      <c r="J1939" s="98" t="e">
        <f>VLOOKUP($A1939,#REF!,11,FALSE)</f>
        <v>#REF!</v>
      </c>
      <c r="K1939" s="114" t="e">
        <f>VLOOKUP($A1939,#REF!,12,FALSE)</f>
        <v>#REF!</v>
      </c>
      <c r="L1939" s="98" t="e">
        <f>VLOOKUP($A1939,#REF!,13,FALSE)</f>
        <v>#REF!</v>
      </c>
      <c r="M1939" s="438" t="e">
        <f>VLOOKUP($A1939,#REF!,14,FALSE)</f>
        <v>#REF!</v>
      </c>
      <c r="N1939" s="103" t="e">
        <f>VLOOKUP($A1939,#REF!,15,FALSE)</f>
        <v>#REF!</v>
      </c>
      <c r="O1939" s="103" t="e">
        <f>VLOOKUP($A1939,#REF!,18,FALSE)</f>
        <v>#REF!</v>
      </c>
      <c r="P1939" s="93" t="e">
        <f>VLOOKUP($A1939,#REF!,41,FALSE)</f>
        <v>#REF!</v>
      </c>
      <c r="Q1939" s="115" t="e">
        <f>VLOOKUP(Revisión_Avance_Periodo!$L1939,#REF!,30,FALSE)</f>
        <v>#REF!</v>
      </c>
      <c r="R1939" s="116">
        <v>2019</v>
      </c>
      <c r="S1939" s="196">
        <v>43646</v>
      </c>
      <c r="T1939" s="124" t="s">
        <v>73</v>
      </c>
      <c r="U1939" s="136" t="e">
        <f>INDEX(#REF!,MATCH(Revisión_Avance_Periodo!$L1939,#REF!,0),MATCH(Revisión_Avance_Periodo!$T1939,#REF!,0))</f>
        <v>#REF!</v>
      </c>
      <c r="V1939" s="136" t="e">
        <f>INDEX(#REF!,MATCH(Revisión_Avance_Periodo!$L1939,#REF!,0),MATCH(Revisión_Avance_Periodo!$T1939,#REF!,0))</f>
        <v>#REF!</v>
      </c>
      <c r="W1939" s="130" t="e">
        <f t="shared" si="152"/>
        <v>#REF!</v>
      </c>
      <c r="X1939" s="124" t="e">
        <f>VLOOKUP(W1939,Tabla_Estado_Meta_OAP_2019[#All],3,TRUE)</f>
        <v>#REF!</v>
      </c>
      <c r="Y1939" s="455" t="e">
        <f>SUBTOTAL(9,$U$206:$U1939)</f>
        <v>#REF!</v>
      </c>
      <c r="Z1939" s="456" t="e">
        <f>SUBTOTAL(9,$V$206:$V1939)</f>
        <v>#REF!</v>
      </c>
      <c r="AA1939" s="159">
        <f>IFERROR(+Revisión_Avance_Periodo!$Z1939/Revisión_Avance_Periodo!$Y1939,0)</f>
        <v>0</v>
      </c>
      <c r="AB1939" s="126"/>
      <c r="AC1939" s="127"/>
      <c r="AD1939" s="125"/>
      <c r="AE1939" s="125"/>
      <c r="AF1939" s="128"/>
      <c r="AG1939" s="129"/>
      <c r="AH1939" s="455" t="e">
        <f>SUBTOTAL(9,$U$1934:$U1939)</f>
        <v>#REF!</v>
      </c>
      <c r="AI1939" s="456" t="e">
        <f>SUBTOTAL(9,$V$1934:$V1939)</f>
        <v>#REF!</v>
      </c>
      <c r="AJ1939" s="159">
        <f>IFERROR(+Revisión_Avance_Periodo!$Z1939/Revisión_Avance_Periodo!$Y1939,0)</f>
        <v>0</v>
      </c>
      <c r="AK1939" s="126"/>
      <c r="AL1939" s="127"/>
      <c r="AM1939" s="125"/>
      <c r="AN1939" s="125"/>
      <c r="AO1939" s="128"/>
      <c r="AP1939" s="129"/>
    </row>
    <row r="1940" spans="1:42" x14ac:dyDescent="0.25">
      <c r="A1940" s="92">
        <v>164</v>
      </c>
      <c r="B1940" s="435" t="e">
        <f>CONCATENATE(Revisión_Avance_Periodo!$D1940,";",Revisión_Avance_Periodo!$F1940,";",Revisión_Avance_Periodo!$L1940)</f>
        <v>#REF!</v>
      </c>
      <c r="C1940" s="435" t="e">
        <f t="shared" si="150"/>
        <v>#REF!</v>
      </c>
      <c r="D1940" s="114" t="e">
        <f>VLOOKUP($A1940,#REF!,3,FALSE)</f>
        <v>#REF!</v>
      </c>
      <c r="E1940" s="436" t="e">
        <f>VLOOKUP($A1940,#REF!,4,FALSE)</f>
        <v>#REF!</v>
      </c>
      <c r="F1940" s="102" t="e">
        <f>VLOOKUP($A1940,#REF!,5,FALSE)</f>
        <v>#REF!</v>
      </c>
      <c r="G1940" s="93" t="e">
        <f>VLOOKUP($A1940,#REF!,8,FALSE)</f>
        <v>#REF!</v>
      </c>
      <c r="H1940" s="93" t="e">
        <f>VLOOKUP($A1940,#REF!,7,FALSE)</f>
        <v>#REF!</v>
      </c>
      <c r="I1940" s="438" t="e">
        <f>VLOOKUP($A1940,#REF!,10,FALSE)</f>
        <v>#REF!</v>
      </c>
      <c r="J1940" s="93" t="e">
        <f>VLOOKUP($A1940,#REF!,11,FALSE)</f>
        <v>#REF!</v>
      </c>
      <c r="K1940" s="114" t="e">
        <f>VLOOKUP($A1940,#REF!,12,FALSE)</f>
        <v>#REF!</v>
      </c>
      <c r="L1940" s="93" t="e">
        <f>VLOOKUP($A1940,#REF!,13,FALSE)</f>
        <v>#REF!</v>
      </c>
      <c r="M1940" s="438" t="e">
        <f>VLOOKUP($A1940,#REF!,14,FALSE)</f>
        <v>#REF!</v>
      </c>
      <c r="N1940" s="102" t="e">
        <f>VLOOKUP($A1940,#REF!,15,FALSE)</f>
        <v>#REF!</v>
      </c>
      <c r="O1940" s="102" t="e">
        <f>VLOOKUP($A1940,#REF!,18,FALSE)</f>
        <v>#REF!</v>
      </c>
      <c r="P1940" s="93" t="e">
        <f>VLOOKUP($A1940,#REF!,41,FALSE)</f>
        <v>#REF!</v>
      </c>
      <c r="Q1940" s="115" t="e">
        <f>VLOOKUP(Revisión_Avance_Periodo!$L1940,#REF!,30,FALSE)</f>
        <v>#REF!</v>
      </c>
      <c r="R1940" s="116">
        <v>2019</v>
      </c>
      <c r="S1940" s="196">
        <v>43676</v>
      </c>
      <c r="T1940" s="116" t="s">
        <v>74</v>
      </c>
      <c r="U1940" s="136" t="e">
        <f>INDEX(#REF!,MATCH(Revisión_Avance_Periodo!$L1940,#REF!,0),MATCH(Revisión_Avance_Periodo!$T1940,#REF!,0))</f>
        <v>#REF!</v>
      </c>
      <c r="V1940" s="136" t="e">
        <f>INDEX(#REF!,MATCH(Revisión_Avance_Periodo!$L1940,#REF!,0),MATCH(Revisión_Avance_Periodo!$T1940,#REF!,0))</f>
        <v>#REF!</v>
      </c>
      <c r="W1940" s="130" t="e">
        <f t="shared" si="152"/>
        <v>#REF!</v>
      </c>
      <c r="X1940" s="116" t="e">
        <f>VLOOKUP(W1940,Tabla_Estado_Meta_OAP_2019[#All],3,TRUE)</f>
        <v>#REF!</v>
      </c>
      <c r="Y1940" s="455" t="e">
        <f>SUBTOTAL(9,$U$206:$U1940)</f>
        <v>#REF!</v>
      </c>
      <c r="Z1940" s="456" t="e">
        <f>SUBTOTAL(9,$V$206:$V1940)</f>
        <v>#REF!</v>
      </c>
      <c r="AA1940" s="159">
        <f>IFERROR(+Revisión_Avance_Periodo!$Z1940/Revisión_Avance_Periodo!$Y1940,0)</f>
        <v>0</v>
      </c>
      <c r="AB1940" s="126"/>
      <c r="AC1940" s="127"/>
      <c r="AD1940" s="125"/>
      <c r="AE1940" s="125"/>
      <c r="AF1940" s="128"/>
      <c r="AG1940" s="129"/>
      <c r="AH1940" s="455" t="e">
        <f>SUBTOTAL(9,$U$1934:$U1940)</f>
        <v>#REF!</v>
      </c>
      <c r="AI1940" s="456" t="e">
        <f>SUBTOTAL(9,$V$1934:$V1940)</f>
        <v>#REF!</v>
      </c>
      <c r="AJ1940" s="159">
        <f>IFERROR(+Revisión_Avance_Periodo!$Z1940/Revisión_Avance_Periodo!$Y1940,0)</f>
        <v>0</v>
      </c>
      <c r="AK1940" s="126"/>
      <c r="AL1940" s="127"/>
      <c r="AM1940" s="125"/>
      <c r="AN1940" s="125"/>
      <c r="AO1940" s="128"/>
      <c r="AP1940" s="129"/>
    </row>
    <row r="1941" spans="1:42" x14ac:dyDescent="0.25">
      <c r="A1941" s="97">
        <v>164</v>
      </c>
      <c r="B1941" s="435" t="e">
        <f>CONCATENATE(Revisión_Avance_Periodo!$D1941,";",Revisión_Avance_Periodo!$F1941,";",Revisión_Avance_Periodo!$L1941)</f>
        <v>#REF!</v>
      </c>
      <c r="C1941" s="435" t="e">
        <f t="shared" si="150"/>
        <v>#REF!</v>
      </c>
      <c r="D1941" s="123" t="e">
        <f>VLOOKUP($A1941,#REF!,3,FALSE)</f>
        <v>#REF!</v>
      </c>
      <c r="E1941" s="436" t="e">
        <f>VLOOKUP($A1941,#REF!,4,FALSE)</f>
        <v>#REF!</v>
      </c>
      <c r="F1941" s="103" t="e">
        <f>VLOOKUP($A1941,#REF!,5,FALSE)</f>
        <v>#REF!</v>
      </c>
      <c r="G1941" s="98" t="e">
        <f>VLOOKUP($A1941,#REF!,8,FALSE)</f>
        <v>#REF!</v>
      </c>
      <c r="H1941" s="93" t="e">
        <f>VLOOKUP($A1941,#REF!,7,FALSE)</f>
        <v>#REF!</v>
      </c>
      <c r="I1941" s="438" t="e">
        <f>VLOOKUP($A1941,#REF!,10,FALSE)</f>
        <v>#REF!</v>
      </c>
      <c r="J1941" s="98" t="e">
        <f>VLOOKUP($A1941,#REF!,11,FALSE)</f>
        <v>#REF!</v>
      </c>
      <c r="K1941" s="114" t="e">
        <f>VLOOKUP($A1941,#REF!,12,FALSE)</f>
        <v>#REF!</v>
      </c>
      <c r="L1941" s="98" t="e">
        <f>VLOOKUP($A1941,#REF!,13,FALSE)</f>
        <v>#REF!</v>
      </c>
      <c r="M1941" s="438" t="e">
        <f>VLOOKUP($A1941,#REF!,14,FALSE)</f>
        <v>#REF!</v>
      </c>
      <c r="N1941" s="103" t="e">
        <f>VLOOKUP($A1941,#REF!,15,FALSE)</f>
        <v>#REF!</v>
      </c>
      <c r="O1941" s="103" t="e">
        <f>VLOOKUP($A1941,#REF!,18,FALSE)</f>
        <v>#REF!</v>
      </c>
      <c r="P1941" s="93" t="e">
        <f>VLOOKUP($A1941,#REF!,41,FALSE)</f>
        <v>#REF!</v>
      </c>
      <c r="Q1941" s="115" t="e">
        <f>VLOOKUP(Revisión_Avance_Periodo!$L1941,#REF!,30,FALSE)</f>
        <v>#REF!</v>
      </c>
      <c r="R1941" s="116">
        <v>2019</v>
      </c>
      <c r="S1941" s="196">
        <v>43707</v>
      </c>
      <c r="T1941" s="124" t="s">
        <v>75</v>
      </c>
      <c r="U1941" s="136" t="e">
        <f>INDEX(#REF!,MATCH(Revisión_Avance_Periodo!$L1941,#REF!,0),MATCH(Revisión_Avance_Periodo!$T1941,#REF!,0))</f>
        <v>#REF!</v>
      </c>
      <c r="V1941" s="136" t="e">
        <f>INDEX(#REF!,MATCH(Revisión_Avance_Periodo!$L1941,#REF!,0),MATCH(Revisión_Avance_Periodo!$T1941,#REF!,0))</f>
        <v>#REF!</v>
      </c>
      <c r="W1941" s="130" t="e">
        <f t="shared" si="152"/>
        <v>#REF!</v>
      </c>
      <c r="X1941" s="124" t="e">
        <f>VLOOKUP(W1941,Tabla_Estado_Meta_OAP_2019[#All],3,TRUE)</f>
        <v>#REF!</v>
      </c>
      <c r="Y1941" s="455" t="e">
        <f>SUBTOTAL(9,$U$206:$U1941)</f>
        <v>#REF!</v>
      </c>
      <c r="Z1941" s="456" t="e">
        <f>SUBTOTAL(9,$V$206:$V1941)</f>
        <v>#REF!</v>
      </c>
      <c r="AA1941" s="159">
        <f>IFERROR(+Revisión_Avance_Periodo!$Z1941/Revisión_Avance_Periodo!$Y1941,0)</f>
        <v>0</v>
      </c>
      <c r="AB1941" s="126"/>
      <c r="AC1941" s="127"/>
      <c r="AD1941" s="125"/>
      <c r="AE1941" s="125"/>
      <c r="AF1941" s="128"/>
      <c r="AG1941" s="129"/>
      <c r="AH1941" s="455" t="e">
        <f>SUBTOTAL(9,$U$1934:$U1941)</f>
        <v>#REF!</v>
      </c>
      <c r="AI1941" s="456" t="e">
        <f>SUBTOTAL(9,$V$1934:$V1941)</f>
        <v>#REF!</v>
      </c>
      <c r="AJ1941" s="159">
        <f>IFERROR(+Revisión_Avance_Periodo!$Z1941/Revisión_Avance_Periodo!$Y1941,0)</f>
        <v>0</v>
      </c>
      <c r="AK1941" s="126"/>
      <c r="AL1941" s="127"/>
      <c r="AM1941" s="125"/>
      <c r="AN1941" s="125"/>
      <c r="AO1941" s="128"/>
      <c r="AP1941" s="129"/>
    </row>
    <row r="1942" spans="1:42" x14ac:dyDescent="0.25">
      <c r="A1942" s="92">
        <v>164</v>
      </c>
      <c r="B1942" s="435" t="e">
        <f>CONCATENATE(Revisión_Avance_Periodo!$D1942,";",Revisión_Avance_Periodo!$F1942,";",Revisión_Avance_Periodo!$L1942)</f>
        <v>#REF!</v>
      </c>
      <c r="C1942" s="435" t="e">
        <f t="shared" si="150"/>
        <v>#REF!</v>
      </c>
      <c r="D1942" s="114" t="e">
        <f>VLOOKUP($A1942,#REF!,3,FALSE)</f>
        <v>#REF!</v>
      </c>
      <c r="E1942" s="436" t="e">
        <f>VLOOKUP($A1942,#REF!,4,FALSE)</f>
        <v>#REF!</v>
      </c>
      <c r="F1942" s="102" t="e">
        <f>VLOOKUP($A1942,#REF!,5,FALSE)</f>
        <v>#REF!</v>
      </c>
      <c r="G1942" s="93" t="e">
        <f>VLOOKUP($A1942,#REF!,8,FALSE)</f>
        <v>#REF!</v>
      </c>
      <c r="H1942" s="93" t="e">
        <f>VLOOKUP($A1942,#REF!,7,FALSE)</f>
        <v>#REF!</v>
      </c>
      <c r="I1942" s="438" t="e">
        <f>VLOOKUP($A1942,#REF!,10,FALSE)</f>
        <v>#REF!</v>
      </c>
      <c r="J1942" s="93" t="e">
        <f>VLOOKUP($A1942,#REF!,11,FALSE)</f>
        <v>#REF!</v>
      </c>
      <c r="K1942" s="114" t="e">
        <f>VLOOKUP($A1942,#REF!,12,FALSE)</f>
        <v>#REF!</v>
      </c>
      <c r="L1942" s="93" t="e">
        <f>VLOOKUP($A1942,#REF!,13,FALSE)</f>
        <v>#REF!</v>
      </c>
      <c r="M1942" s="438" t="e">
        <f>VLOOKUP($A1942,#REF!,14,FALSE)</f>
        <v>#REF!</v>
      </c>
      <c r="N1942" s="102" t="e">
        <f>VLOOKUP($A1942,#REF!,15,FALSE)</f>
        <v>#REF!</v>
      </c>
      <c r="O1942" s="102" t="e">
        <f>VLOOKUP($A1942,#REF!,18,FALSE)</f>
        <v>#REF!</v>
      </c>
      <c r="P1942" s="93" t="e">
        <f>VLOOKUP($A1942,#REF!,41,FALSE)</f>
        <v>#REF!</v>
      </c>
      <c r="Q1942" s="115" t="e">
        <f>VLOOKUP(Revisión_Avance_Periodo!$L1942,#REF!,30,FALSE)</f>
        <v>#REF!</v>
      </c>
      <c r="R1942" s="116">
        <v>2019</v>
      </c>
      <c r="S1942" s="196">
        <v>43738</v>
      </c>
      <c r="T1942" s="116" t="s">
        <v>76</v>
      </c>
      <c r="U1942" s="136" t="e">
        <f>INDEX(#REF!,MATCH(Revisión_Avance_Periodo!$L1942,#REF!,0),MATCH(Revisión_Avance_Periodo!$T1942,#REF!,0))</f>
        <v>#REF!</v>
      </c>
      <c r="V1942" s="136" t="e">
        <f>INDEX(#REF!,MATCH(Revisión_Avance_Periodo!$L1942,#REF!,0),MATCH(Revisión_Avance_Periodo!$T1942,#REF!,0))</f>
        <v>#REF!</v>
      </c>
      <c r="W1942" s="130" t="e">
        <f t="shared" si="152"/>
        <v>#REF!</v>
      </c>
      <c r="X1942" s="116" t="e">
        <f>VLOOKUP(W1942,Tabla_Estado_Meta_OAP_2019[#All],3,TRUE)</f>
        <v>#REF!</v>
      </c>
      <c r="Y1942" s="455" t="e">
        <f>SUBTOTAL(9,$U$206:$U1942)</f>
        <v>#REF!</v>
      </c>
      <c r="Z1942" s="456" t="e">
        <f>SUBTOTAL(9,$V$206:$V1942)</f>
        <v>#REF!</v>
      </c>
      <c r="AA1942" s="159">
        <f>IFERROR(+Revisión_Avance_Periodo!$Z1942/Revisión_Avance_Periodo!$Y1942,0)</f>
        <v>0</v>
      </c>
      <c r="AB1942" s="126"/>
      <c r="AC1942" s="127"/>
      <c r="AD1942" s="125"/>
      <c r="AE1942" s="125"/>
      <c r="AF1942" s="128"/>
      <c r="AG1942" s="129"/>
      <c r="AH1942" s="455" t="e">
        <f>SUBTOTAL(9,$U$1934:$U1942)</f>
        <v>#REF!</v>
      </c>
      <c r="AI1942" s="456" t="e">
        <f>SUBTOTAL(9,$V$1934:$V1942)</f>
        <v>#REF!</v>
      </c>
      <c r="AJ1942" s="159">
        <f>IFERROR(+Revisión_Avance_Periodo!$Z1942/Revisión_Avance_Periodo!$Y1942,0)</f>
        <v>0</v>
      </c>
      <c r="AK1942" s="126"/>
      <c r="AL1942" s="127"/>
      <c r="AM1942" s="125"/>
      <c r="AN1942" s="125"/>
      <c r="AO1942" s="128"/>
      <c r="AP1942" s="129"/>
    </row>
    <row r="1943" spans="1:42" x14ac:dyDescent="0.25">
      <c r="A1943" s="97">
        <v>164</v>
      </c>
      <c r="B1943" s="435" t="e">
        <f>CONCATENATE(Revisión_Avance_Periodo!$D1943,";",Revisión_Avance_Periodo!$F1943,";",Revisión_Avance_Periodo!$L1943)</f>
        <v>#REF!</v>
      </c>
      <c r="C1943" s="435" t="e">
        <f t="shared" si="150"/>
        <v>#REF!</v>
      </c>
      <c r="D1943" s="123" t="e">
        <f>VLOOKUP($A1943,#REF!,3,FALSE)</f>
        <v>#REF!</v>
      </c>
      <c r="E1943" s="436" t="e">
        <f>VLOOKUP($A1943,#REF!,4,FALSE)</f>
        <v>#REF!</v>
      </c>
      <c r="F1943" s="103" t="e">
        <f>VLOOKUP($A1943,#REF!,5,FALSE)</f>
        <v>#REF!</v>
      </c>
      <c r="G1943" s="98" t="e">
        <f>VLOOKUP($A1943,#REF!,8,FALSE)</f>
        <v>#REF!</v>
      </c>
      <c r="H1943" s="93" t="e">
        <f>VLOOKUP($A1943,#REF!,7,FALSE)</f>
        <v>#REF!</v>
      </c>
      <c r="I1943" s="438" t="e">
        <f>VLOOKUP($A1943,#REF!,10,FALSE)</f>
        <v>#REF!</v>
      </c>
      <c r="J1943" s="98" t="e">
        <f>VLOOKUP($A1943,#REF!,11,FALSE)</f>
        <v>#REF!</v>
      </c>
      <c r="K1943" s="114" t="e">
        <f>VLOOKUP($A1943,#REF!,12,FALSE)</f>
        <v>#REF!</v>
      </c>
      <c r="L1943" s="98" t="e">
        <f>VLOOKUP($A1943,#REF!,13,FALSE)</f>
        <v>#REF!</v>
      </c>
      <c r="M1943" s="438" t="e">
        <f>VLOOKUP($A1943,#REF!,14,FALSE)</f>
        <v>#REF!</v>
      </c>
      <c r="N1943" s="103" t="e">
        <f>VLOOKUP($A1943,#REF!,15,FALSE)</f>
        <v>#REF!</v>
      </c>
      <c r="O1943" s="103" t="e">
        <f>VLOOKUP($A1943,#REF!,18,FALSE)</f>
        <v>#REF!</v>
      </c>
      <c r="P1943" s="93" t="e">
        <f>VLOOKUP($A1943,#REF!,41,FALSE)</f>
        <v>#REF!</v>
      </c>
      <c r="Q1943" s="115" t="e">
        <f>VLOOKUP(Revisión_Avance_Periodo!$L1943,#REF!,30,FALSE)</f>
        <v>#REF!</v>
      </c>
      <c r="R1943" s="116">
        <v>2019</v>
      </c>
      <c r="S1943" s="196">
        <v>43768</v>
      </c>
      <c r="T1943" s="124" t="s">
        <v>77</v>
      </c>
      <c r="U1943" s="136" t="e">
        <f>INDEX(#REF!,MATCH(Revisión_Avance_Periodo!$L1943,#REF!,0),MATCH(Revisión_Avance_Periodo!$T1943,#REF!,0))</f>
        <v>#REF!</v>
      </c>
      <c r="V1943" s="136" t="e">
        <f>INDEX(#REF!,MATCH(Revisión_Avance_Periodo!$L1943,#REF!,0),MATCH(Revisión_Avance_Periodo!$T1943,#REF!,0))</f>
        <v>#REF!</v>
      </c>
      <c r="W1943" s="130" t="e">
        <f t="shared" si="152"/>
        <v>#REF!</v>
      </c>
      <c r="X1943" s="124" t="e">
        <f>VLOOKUP(W1943,Tabla_Estado_Meta_OAP_2019[#All],3,TRUE)</f>
        <v>#REF!</v>
      </c>
      <c r="Y1943" s="455" t="e">
        <f>SUBTOTAL(9,$U$206:$U1943)</f>
        <v>#REF!</v>
      </c>
      <c r="Z1943" s="456" t="e">
        <f>SUBTOTAL(9,$V$206:$V1943)</f>
        <v>#REF!</v>
      </c>
      <c r="AA1943" s="159">
        <f>IFERROR(+Revisión_Avance_Periodo!$Z1943/Revisión_Avance_Periodo!$Y1943,0)</f>
        <v>0</v>
      </c>
      <c r="AB1943" s="126"/>
      <c r="AC1943" s="127"/>
      <c r="AD1943" s="125"/>
      <c r="AE1943" s="125"/>
      <c r="AF1943" s="128"/>
      <c r="AG1943" s="129"/>
      <c r="AH1943" s="455" t="e">
        <f>SUBTOTAL(9,$U$1934:$U1943)</f>
        <v>#REF!</v>
      </c>
      <c r="AI1943" s="456" t="e">
        <f>SUBTOTAL(9,$V$1934:$V1943)</f>
        <v>#REF!</v>
      </c>
      <c r="AJ1943" s="159">
        <f>IFERROR(+Revisión_Avance_Periodo!$Z1943/Revisión_Avance_Periodo!$Y1943,0)</f>
        <v>0</v>
      </c>
      <c r="AK1943" s="126"/>
      <c r="AL1943" s="127"/>
      <c r="AM1943" s="125"/>
      <c r="AN1943" s="125"/>
      <c r="AO1943" s="128"/>
      <c r="AP1943" s="129"/>
    </row>
    <row r="1944" spans="1:42" x14ac:dyDescent="0.25">
      <c r="A1944" s="92">
        <v>164</v>
      </c>
      <c r="B1944" s="435" t="e">
        <f>CONCATENATE(Revisión_Avance_Periodo!$D1944,";",Revisión_Avance_Periodo!$F1944,";",Revisión_Avance_Periodo!$L1944)</f>
        <v>#REF!</v>
      </c>
      <c r="C1944" s="435" t="e">
        <f t="shared" si="150"/>
        <v>#REF!</v>
      </c>
      <c r="D1944" s="114" t="e">
        <f>VLOOKUP($A1944,#REF!,3,FALSE)</f>
        <v>#REF!</v>
      </c>
      <c r="E1944" s="436" t="e">
        <f>VLOOKUP($A1944,#REF!,4,FALSE)</f>
        <v>#REF!</v>
      </c>
      <c r="F1944" s="102" t="e">
        <f>VLOOKUP($A1944,#REF!,5,FALSE)</f>
        <v>#REF!</v>
      </c>
      <c r="G1944" s="93" t="e">
        <f>VLOOKUP($A1944,#REF!,8,FALSE)</f>
        <v>#REF!</v>
      </c>
      <c r="H1944" s="93" t="e">
        <f>VLOOKUP($A1944,#REF!,7,FALSE)</f>
        <v>#REF!</v>
      </c>
      <c r="I1944" s="438" t="e">
        <f>VLOOKUP($A1944,#REF!,10,FALSE)</f>
        <v>#REF!</v>
      </c>
      <c r="J1944" s="93" t="e">
        <f>VLOOKUP($A1944,#REF!,11,FALSE)</f>
        <v>#REF!</v>
      </c>
      <c r="K1944" s="114" t="e">
        <f>VLOOKUP($A1944,#REF!,12,FALSE)</f>
        <v>#REF!</v>
      </c>
      <c r="L1944" s="93" t="e">
        <f>VLOOKUP($A1944,#REF!,13,FALSE)</f>
        <v>#REF!</v>
      </c>
      <c r="M1944" s="438" t="e">
        <f>VLOOKUP($A1944,#REF!,14,FALSE)</f>
        <v>#REF!</v>
      </c>
      <c r="N1944" s="102" t="e">
        <f>VLOOKUP($A1944,#REF!,15,FALSE)</f>
        <v>#REF!</v>
      </c>
      <c r="O1944" s="102" t="e">
        <f>VLOOKUP($A1944,#REF!,18,FALSE)</f>
        <v>#REF!</v>
      </c>
      <c r="P1944" s="93" t="e">
        <f>VLOOKUP($A1944,#REF!,41,FALSE)</f>
        <v>#REF!</v>
      </c>
      <c r="Q1944" s="115" t="e">
        <f>VLOOKUP(Revisión_Avance_Periodo!$L1944,#REF!,30,FALSE)</f>
        <v>#REF!</v>
      </c>
      <c r="R1944" s="116">
        <v>2019</v>
      </c>
      <c r="S1944" s="196">
        <v>43799</v>
      </c>
      <c r="T1944" s="116" t="s">
        <v>78</v>
      </c>
      <c r="U1944" s="136" t="e">
        <f>INDEX(#REF!,MATCH(Revisión_Avance_Periodo!$L1944,#REF!,0),MATCH(Revisión_Avance_Periodo!$T1944,#REF!,0))</f>
        <v>#REF!</v>
      </c>
      <c r="V1944" s="136" t="e">
        <f>INDEX(#REF!,MATCH(Revisión_Avance_Periodo!$L1944,#REF!,0),MATCH(Revisión_Avance_Periodo!$T1944,#REF!,0))</f>
        <v>#REF!</v>
      </c>
      <c r="W1944" s="130" t="e">
        <f t="shared" si="152"/>
        <v>#REF!</v>
      </c>
      <c r="X1944" s="116" t="e">
        <f>VLOOKUP(W1944,Tabla_Estado_Meta_OAP_2019[#All],3,TRUE)</f>
        <v>#REF!</v>
      </c>
      <c r="Y1944" s="455" t="e">
        <f>SUBTOTAL(9,$U$206:$U1944)</f>
        <v>#REF!</v>
      </c>
      <c r="Z1944" s="456" t="e">
        <f>SUBTOTAL(9,$V$206:$V1944)</f>
        <v>#REF!</v>
      </c>
      <c r="AA1944" s="159">
        <f>IFERROR(+Revisión_Avance_Periodo!$Z1944/Revisión_Avance_Periodo!$Y1944,0)</f>
        <v>0</v>
      </c>
      <c r="AB1944" s="126"/>
      <c r="AC1944" s="127"/>
      <c r="AD1944" s="125"/>
      <c r="AE1944" s="125"/>
      <c r="AF1944" s="128"/>
      <c r="AG1944" s="129"/>
      <c r="AH1944" s="455" t="e">
        <f>SUBTOTAL(9,$U$1934:$U1944)</f>
        <v>#REF!</v>
      </c>
      <c r="AI1944" s="456" t="e">
        <f>SUBTOTAL(9,$V$1934:$V1944)</f>
        <v>#REF!</v>
      </c>
      <c r="AJ1944" s="159">
        <f>IFERROR(+Revisión_Avance_Periodo!$Z1944/Revisión_Avance_Periodo!$Y1944,0)</f>
        <v>0</v>
      </c>
      <c r="AK1944" s="126"/>
      <c r="AL1944" s="127"/>
      <c r="AM1944" s="125"/>
      <c r="AN1944" s="125"/>
      <c r="AO1944" s="128"/>
      <c r="AP1944" s="129"/>
    </row>
    <row r="1945" spans="1:42" ht="15.75" thickBot="1" x14ac:dyDescent="0.3">
      <c r="A1945" s="97">
        <v>164</v>
      </c>
      <c r="B1945" s="435" t="e">
        <f>CONCATENATE(Revisión_Avance_Periodo!$D1945,";",Revisión_Avance_Periodo!$F1945,";",Revisión_Avance_Periodo!$L1945)</f>
        <v>#REF!</v>
      </c>
      <c r="C1945" s="435" t="e">
        <f t="shared" si="150"/>
        <v>#REF!</v>
      </c>
      <c r="D1945" s="123" t="e">
        <f>VLOOKUP($A1945,#REF!,3,FALSE)</f>
        <v>#REF!</v>
      </c>
      <c r="E1945" s="436" t="e">
        <f>VLOOKUP($A1945,#REF!,4,FALSE)</f>
        <v>#REF!</v>
      </c>
      <c r="F1945" s="103" t="e">
        <f>VLOOKUP($A1945,#REF!,5,FALSE)</f>
        <v>#REF!</v>
      </c>
      <c r="G1945" s="98" t="e">
        <f>VLOOKUP($A1945,#REF!,8,FALSE)</f>
        <v>#REF!</v>
      </c>
      <c r="H1945" s="93" t="e">
        <f>VLOOKUP($A1945,#REF!,7,FALSE)</f>
        <v>#REF!</v>
      </c>
      <c r="I1945" s="438" t="e">
        <f>VLOOKUP($A1945,#REF!,10,FALSE)</f>
        <v>#REF!</v>
      </c>
      <c r="J1945" s="98" t="e">
        <f>VLOOKUP($A1945,#REF!,11,FALSE)</f>
        <v>#REF!</v>
      </c>
      <c r="K1945" s="114" t="e">
        <f>VLOOKUP($A1945,#REF!,12,FALSE)</f>
        <v>#REF!</v>
      </c>
      <c r="L1945" s="98" t="e">
        <f>VLOOKUP($A1945,#REF!,13,FALSE)</f>
        <v>#REF!</v>
      </c>
      <c r="M1945" s="438" t="e">
        <f>VLOOKUP($A1945,#REF!,14,FALSE)</f>
        <v>#REF!</v>
      </c>
      <c r="N1945" s="103" t="e">
        <f>VLOOKUP($A1945,#REF!,15,FALSE)</f>
        <v>#REF!</v>
      </c>
      <c r="O1945" s="103" t="e">
        <f>VLOOKUP($A1945,#REF!,18,FALSE)</f>
        <v>#REF!</v>
      </c>
      <c r="P1945" s="93" t="e">
        <f>VLOOKUP($A1945,#REF!,41,FALSE)</f>
        <v>#REF!</v>
      </c>
      <c r="Q1945" s="115" t="e">
        <f>VLOOKUP(Revisión_Avance_Periodo!$L1945,#REF!,30,FALSE)</f>
        <v>#REF!</v>
      </c>
      <c r="R1945" s="116">
        <v>2019</v>
      </c>
      <c r="S1945" s="196">
        <v>43829</v>
      </c>
      <c r="T1945" s="124" t="s">
        <v>79</v>
      </c>
      <c r="U1945" s="136" t="e">
        <f>INDEX(#REF!,MATCH(Revisión_Avance_Periodo!$L1945,#REF!,0),MATCH(Revisión_Avance_Periodo!$T1945,#REF!,0))</f>
        <v>#REF!</v>
      </c>
      <c r="V1945" s="136" t="e">
        <f>INDEX(#REF!,MATCH(Revisión_Avance_Periodo!$L1945,#REF!,0),MATCH(Revisión_Avance_Periodo!$T1945,#REF!,0))</f>
        <v>#REF!</v>
      </c>
      <c r="W1945" s="130" t="e">
        <f t="shared" si="152"/>
        <v>#REF!</v>
      </c>
      <c r="X1945" s="124" t="e">
        <f>VLOOKUP(W1945,Tabla_Estado_Meta_OAP_2019[#All],3,TRUE)</f>
        <v>#REF!</v>
      </c>
      <c r="Y1945" s="455" t="e">
        <f>SUBTOTAL(9,$U$206:$U1945)</f>
        <v>#REF!</v>
      </c>
      <c r="Z1945" s="456" t="e">
        <f>SUBTOTAL(9,$V$206:$V1945)</f>
        <v>#REF!</v>
      </c>
      <c r="AA1945" s="159">
        <f>IFERROR(+Revisión_Avance_Periodo!$Z1945/Revisión_Avance_Periodo!$Y1945,0)</f>
        <v>0</v>
      </c>
      <c r="AB1945" s="126"/>
      <c r="AC1945" s="127"/>
      <c r="AD1945" s="125"/>
      <c r="AE1945" s="125"/>
      <c r="AF1945" s="128"/>
      <c r="AG1945" s="129"/>
      <c r="AH1945" s="455" t="e">
        <f>SUBTOTAL(9,$U$1934:$U1945)</f>
        <v>#REF!</v>
      </c>
      <c r="AI1945" s="456" t="e">
        <f>SUBTOTAL(9,$V$1934:$V1945)</f>
        <v>#REF!</v>
      </c>
      <c r="AJ1945" s="159">
        <f>IFERROR(+Revisión_Avance_Periodo!$Z1945/Revisión_Avance_Periodo!$Y1945,0)</f>
        <v>0</v>
      </c>
      <c r="AK1945" s="126"/>
      <c r="AL1945" s="127"/>
      <c r="AM1945" s="125"/>
      <c r="AN1945" s="125"/>
      <c r="AO1945" s="128"/>
      <c r="AP1945" s="129"/>
    </row>
    <row r="1946" spans="1:42" x14ac:dyDescent="0.25">
      <c r="A1946" s="92">
        <v>165</v>
      </c>
      <c r="B1946" s="435" t="e">
        <f>CONCATENATE(Revisión_Avance_Periodo!$D1946,";",Revisión_Avance_Periodo!$F1946,";",Revisión_Avance_Periodo!$L1946)</f>
        <v>#REF!</v>
      </c>
      <c r="C1946" s="435" t="e">
        <f t="shared" si="150"/>
        <v>#REF!</v>
      </c>
      <c r="D1946" s="114" t="e">
        <f>VLOOKUP($A1946,#REF!,3,FALSE)</f>
        <v>#REF!</v>
      </c>
      <c r="E1946" s="436" t="e">
        <f>VLOOKUP($A1946,#REF!,4,FALSE)</f>
        <v>#REF!</v>
      </c>
      <c r="F1946" s="102" t="e">
        <f>VLOOKUP($A1946,#REF!,5,FALSE)</f>
        <v>#REF!</v>
      </c>
      <c r="G1946" s="93" t="e">
        <f>VLOOKUP($A1946,#REF!,8,FALSE)</f>
        <v>#REF!</v>
      </c>
      <c r="H1946" s="93" t="e">
        <f>VLOOKUP($A1946,#REF!,7,FALSE)</f>
        <v>#REF!</v>
      </c>
      <c r="I1946" s="438" t="e">
        <f>VLOOKUP($A1946,#REF!,10,FALSE)</f>
        <v>#REF!</v>
      </c>
      <c r="J1946" s="93" t="e">
        <f>VLOOKUP($A1946,#REF!,11,FALSE)</f>
        <v>#REF!</v>
      </c>
      <c r="K1946" s="114" t="e">
        <f>VLOOKUP($A1946,#REF!,12,FALSE)</f>
        <v>#REF!</v>
      </c>
      <c r="L1946" s="93" t="e">
        <f>VLOOKUP($A1946,#REF!,13,FALSE)</f>
        <v>#REF!</v>
      </c>
      <c r="M1946" s="438" t="e">
        <f>VLOOKUP($A1946,#REF!,14,FALSE)</f>
        <v>#REF!</v>
      </c>
      <c r="N1946" s="102" t="e">
        <f>VLOOKUP($A1946,#REF!,15,FALSE)</f>
        <v>#REF!</v>
      </c>
      <c r="O1946" s="102" t="e">
        <f>VLOOKUP($A1946,#REF!,18,FALSE)</f>
        <v>#REF!</v>
      </c>
      <c r="P1946" s="93" t="e">
        <f>VLOOKUP($A1946,#REF!,41,FALSE)</f>
        <v>#REF!</v>
      </c>
      <c r="Q1946" s="115" t="e">
        <f>VLOOKUP(Revisión_Avance_Periodo!$L1946,#REF!,30,FALSE)</f>
        <v>#REF!</v>
      </c>
      <c r="R1946" s="116">
        <v>2019</v>
      </c>
      <c r="S1946" s="196">
        <v>43495</v>
      </c>
      <c r="T1946" s="116" t="s">
        <v>68</v>
      </c>
      <c r="U1946" s="136" t="e">
        <f>INDEX(#REF!,MATCH(Revisión_Avance_Periodo!$L1946,#REF!,0),MATCH(Revisión_Avance_Periodo!$T1946,#REF!,0))</f>
        <v>#REF!</v>
      </c>
      <c r="V1946" s="136" t="e">
        <f>INDEX(#REF!,MATCH(Revisión_Avance_Periodo!$L1946,#REF!,0),MATCH(Revisión_Avance_Periodo!$T1946,#REF!,0))</f>
        <v>#REF!</v>
      </c>
      <c r="W1946" s="118">
        <f>IFERROR((V1946/U1946),0)</f>
        <v>0</v>
      </c>
      <c r="X1946" s="116" t="str">
        <f>VLOOKUP(W1946,Tabla_Estado_Meta_OAP_2019[#All],3,TRUE)</f>
        <v>Por Ejecutar</v>
      </c>
      <c r="Y1946" s="453" t="e">
        <f>SUBTOTAL(9,$U$206:$U1946)</f>
        <v>#REF!</v>
      </c>
      <c r="Z1946" s="454" t="e">
        <f>SUBTOTAL(9,$V$206:$V1946)</f>
        <v>#REF!</v>
      </c>
      <c r="AA1946" s="162">
        <f>IFERROR(+Revisión_Avance_Periodo!$Z1946/Revisión_Avance_Periodo!$Y1946,0)</f>
        <v>0</v>
      </c>
      <c r="AB1946" s="457" t="e">
        <f>SUBTOTAL(9,U1946:U1957)</f>
        <v>#REF!</v>
      </c>
      <c r="AC1946" s="458" t="e">
        <f>SUBTOTAL(9,V1946:V1957)</f>
        <v>#REF!</v>
      </c>
      <c r="AD1946" s="119" t="e">
        <f>+AC1946/AB1946</f>
        <v>#REF!</v>
      </c>
      <c r="AE1946" s="119" t="e">
        <f>100%-Revisión_Avance_Periodo!$AD1946</f>
        <v>#REF!</v>
      </c>
      <c r="AF1946" s="121" t="e">
        <f>VLOOKUP(AD1946,Tabla_Estado_Meta_OAP_2019[],3,TRUE)</f>
        <v>#REF!</v>
      </c>
      <c r="AG1946" s="122" t="e">
        <f>Revisión_Avance_Periodo!$AD1946*Revisión_Avance_Periodo!$Q1946</f>
        <v>#REF!</v>
      </c>
      <c r="AH1946" s="453" t="e">
        <f>SUBTOTAL(9,$U$1946:$U1946)</f>
        <v>#REF!</v>
      </c>
      <c r="AI1946" s="454" t="e">
        <f>SUBTOTAL(9,$V$1946:$V1946)</f>
        <v>#REF!</v>
      </c>
      <c r="AJ1946" s="162">
        <f>IFERROR(+Revisión_Avance_Periodo!$Z1946/Revisión_Avance_Periodo!$Y1946,0)</f>
        <v>0</v>
      </c>
      <c r="AK1946" s="457" t="e">
        <f>SUBTOTAL(9,AD1946:AD1957)</f>
        <v>#REF!</v>
      </c>
      <c r="AL1946" s="458" t="e">
        <f>SUBTOTAL(9,AE1946:AE1957)</f>
        <v>#REF!</v>
      </c>
      <c r="AM1946" s="119" t="e">
        <f>+AL1946/AK1946</f>
        <v>#REF!</v>
      </c>
      <c r="AN1946" s="119" t="e">
        <f>100%-Revisión_Avance_Periodo!$AD1946</f>
        <v>#REF!</v>
      </c>
      <c r="AO1946" s="121" t="e">
        <f>VLOOKUP(AM1946,Tabla_Estado_Meta_OAP_2019[],3,TRUE)</f>
        <v>#REF!</v>
      </c>
      <c r="AP1946" s="122" t="e">
        <f>Revisión_Avance_Periodo!$AD1946*Revisión_Avance_Periodo!$Q1946</f>
        <v>#REF!</v>
      </c>
    </row>
    <row r="1947" spans="1:42" x14ac:dyDescent="0.25">
      <c r="A1947" s="97">
        <v>165</v>
      </c>
      <c r="B1947" s="435" t="e">
        <f>CONCATENATE(Revisión_Avance_Periodo!$D1947,";",Revisión_Avance_Periodo!$F1947,";",Revisión_Avance_Periodo!$L1947)</f>
        <v>#REF!</v>
      </c>
      <c r="C1947" s="435" t="e">
        <f t="shared" si="150"/>
        <v>#REF!</v>
      </c>
      <c r="D1947" s="123" t="e">
        <f>VLOOKUP($A1947,#REF!,3,FALSE)</f>
        <v>#REF!</v>
      </c>
      <c r="E1947" s="436" t="e">
        <f>VLOOKUP($A1947,#REF!,4,FALSE)</f>
        <v>#REF!</v>
      </c>
      <c r="F1947" s="103" t="e">
        <f>VLOOKUP($A1947,#REF!,5,FALSE)</f>
        <v>#REF!</v>
      </c>
      <c r="G1947" s="98" t="e">
        <f>VLOOKUP($A1947,#REF!,8,FALSE)</f>
        <v>#REF!</v>
      </c>
      <c r="H1947" s="93" t="e">
        <f>VLOOKUP($A1947,#REF!,7,FALSE)</f>
        <v>#REF!</v>
      </c>
      <c r="I1947" s="438" t="e">
        <f>VLOOKUP($A1947,#REF!,10,FALSE)</f>
        <v>#REF!</v>
      </c>
      <c r="J1947" s="98" t="e">
        <f>VLOOKUP($A1947,#REF!,11,FALSE)</f>
        <v>#REF!</v>
      </c>
      <c r="K1947" s="114" t="e">
        <f>VLOOKUP($A1947,#REF!,12,FALSE)</f>
        <v>#REF!</v>
      </c>
      <c r="L1947" s="98" t="e">
        <f>VLOOKUP($A1947,#REF!,13,FALSE)</f>
        <v>#REF!</v>
      </c>
      <c r="M1947" s="438" t="e">
        <f>VLOOKUP($A1947,#REF!,14,FALSE)</f>
        <v>#REF!</v>
      </c>
      <c r="N1947" s="103" t="e">
        <f>VLOOKUP($A1947,#REF!,15,FALSE)</f>
        <v>#REF!</v>
      </c>
      <c r="O1947" s="103" t="e">
        <f>VLOOKUP($A1947,#REF!,18,FALSE)</f>
        <v>#REF!</v>
      </c>
      <c r="P1947" s="93" t="e">
        <f>VLOOKUP($A1947,#REF!,41,FALSE)</f>
        <v>#REF!</v>
      </c>
      <c r="Q1947" s="115" t="e">
        <f>VLOOKUP(Revisión_Avance_Periodo!$L1947,#REF!,30,FALSE)</f>
        <v>#REF!</v>
      </c>
      <c r="R1947" s="116">
        <v>2019</v>
      </c>
      <c r="S1947" s="196">
        <v>43524</v>
      </c>
      <c r="T1947" s="124" t="s">
        <v>69</v>
      </c>
      <c r="U1947" s="464" t="e">
        <f>INDEX(#REF!,MATCH(Revisión_Avance_Periodo!$L1947,#REF!,0),MATCH(Revisión_Avance_Periodo!$T1947,#REF!,0))</f>
        <v>#REF!</v>
      </c>
      <c r="V1947" s="464" t="e">
        <f>INDEX(#REF!,MATCH(Revisión_Avance_Periodo!$L1947,#REF!,0),MATCH(Revisión_Avance_Periodo!$T1947,#REF!,0))</f>
        <v>#REF!</v>
      </c>
      <c r="W1947" s="118">
        <f>IFERROR((V1947/U1947),0)</f>
        <v>0</v>
      </c>
      <c r="X1947" s="124" t="str">
        <f>VLOOKUP(W1947,Tabla_Estado_Meta_OAP_2019[#All],3,TRUE)</f>
        <v>Por Ejecutar</v>
      </c>
      <c r="Y1947" s="455" t="e">
        <f>SUBTOTAL(9,$U$206:$U1947)</f>
        <v>#REF!</v>
      </c>
      <c r="Z1947" s="456" t="e">
        <f>SUBTOTAL(9,$V$206:$V1947)</f>
        <v>#REF!</v>
      </c>
      <c r="AA1947" s="159">
        <f>IFERROR(+Revisión_Avance_Periodo!$Z1947/Revisión_Avance_Periodo!$Y1947,0)</f>
        <v>0</v>
      </c>
      <c r="AB1947" s="126"/>
      <c r="AC1947" s="127"/>
      <c r="AD1947" s="125"/>
      <c r="AE1947" s="125"/>
      <c r="AF1947" s="128"/>
      <c r="AG1947" s="129"/>
      <c r="AH1947" s="455" t="e">
        <f>SUBTOTAL(9,$U$1946:$U1947)</f>
        <v>#REF!</v>
      </c>
      <c r="AI1947" s="456" t="e">
        <f>SUBTOTAL(9,$V$1946:$V1947)</f>
        <v>#REF!</v>
      </c>
      <c r="AJ1947" s="159">
        <f>IFERROR(+Revisión_Avance_Periodo!$Z1947/Revisión_Avance_Periodo!$Y1947,0)</f>
        <v>0</v>
      </c>
      <c r="AK1947" s="126"/>
      <c r="AL1947" s="127"/>
      <c r="AM1947" s="125"/>
      <c r="AN1947" s="125"/>
      <c r="AO1947" s="128"/>
      <c r="AP1947" s="129"/>
    </row>
    <row r="1948" spans="1:42" x14ac:dyDescent="0.25">
      <c r="A1948" s="92">
        <v>165</v>
      </c>
      <c r="B1948" s="435" t="e">
        <f>CONCATENATE(Revisión_Avance_Periodo!$D1948,";",Revisión_Avance_Periodo!$F1948,";",Revisión_Avance_Periodo!$L1948)</f>
        <v>#REF!</v>
      </c>
      <c r="C1948" s="435" t="e">
        <f t="shared" si="150"/>
        <v>#REF!</v>
      </c>
      <c r="D1948" s="114" t="e">
        <f>VLOOKUP($A1948,#REF!,3,FALSE)</f>
        <v>#REF!</v>
      </c>
      <c r="E1948" s="436" t="e">
        <f>VLOOKUP($A1948,#REF!,4,FALSE)</f>
        <v>#REF!</v>
      </c>
      <c r="F1948" s="102" t="e">
        <f>VLOOKUP($A1948,#REF!,5,FALSE)</f>
        <v>#REF!</v>
      </c>
      <c r="G1948" s="93" t="e">
        <f>VLOOKUP($A1948,#REF!,8,FALSE)</f>
        <v>#REF!</v>
      </c>
      <c r="H1948" s="93" t="e">
        <f>VLOOKUP($A1948,#REF!,7,FALSE)</f>
        <v>#REF!</v>
      </c>
      <c r="I1948" s="438" t="e">
        <f>VLOOKUP($A1948,#REF!,10,FALSE)</f>
        <v>#REF!</v>
      </c>
      <c r="J1948" s="93" t="e">
        <f>VLOOKUP($A1948,#REF!,11,FALSE)</f>
        <v>#REF!</v>
      </c>
      <c r="K1948" s="114" t="e">
        <f>VLOOKUP($A1948,#REF!,12,FALSE)</f>
        <v>#REF!</v>
      </c>
      <c r="L1948" s="93" t="e">
        <f>VLOOKUP($A1948,#REF!,13,FALSE)</f>
        <v>#REF!</v>
      </c>
      <c r="M1948" s="438" t="e">
        <f>VLOOKUP($A1948,#REF!,14,FALSE)</f>
        <v>#REF!</v>
      </c>
      <c r="N1948" s="102" t="e">
        <f>VLOOKUP($A1948,#REF!,15,FALSE)</f>
        <v>#REF!</v>
      </c>
      <c r="O1948" s="102" t="e">
        <f>VLOOKUP($A1948,#REF!,18,FALSE)</f>
        <v>#REF!</v>
      </c>
      <c r="P1948" s="93" t="e">
        <f>VLOOKUP($A1948,#REF!,41,FALSE)</f>
        <v>#REF!</v>
      </c>
      <c r="Q1948" s="115" t="e">
        <f>VLOOKUP(Revisión_Avance_Periodo!$L1948,#REF!,30,FALSE)</f>
        <v>#REF!</v>
      </c>
      <c r="R1948" s="116">
        <v>2019</v>
      </c>
      <c r="S1948" s="196">
        <v>43554</v>
      </c>
      <c r="T1948" s="116" t="s">
        <v>70</v>
      </c>
      <c r="U1948" s="136" t="e">
        <f>INDEX(#REF!,MATCH(Revisión_Avance_Periodo!$L1948,#REF!,0),MATCH(Revisión_Avance_Periodo!$T1948,#REF!,0))</f>
        <v>#REF!</v>
      </c>
      <c r="V1948" s="136" t="e">
        <f>INDEX(#REF!,MATCH(Revisión_Avance_Periodo!$L1948,#REF!,0),MATCH(Revisión_Avance_Periodo!$T1948,#REF!,0))</f>
        <v>#REF!</v>
      </c>
      <c r="W1948" s="130" t="e">
        <f t="shared" ref="W1948:W1957" si="153">V1948/U1948</f>
        <v>#REF!</v>
      </c>
      <c r="X1948" s="116" t="e">
        <f>VLOOKUP(W1948,Tabla_Estado_Meta_OAP_2019[#All],3,TRUE)</f>
        <v>#REF!</v>
      </c>
      <c r="Y1948" s="455" t="e">
        <f>SUBTOTAL(9,$U$206:$U1948)</f>
        <v>#REF!</v>
      </c>
      <c r="Z1948" s="456" t="e">
        <f>SUBTOTAL(9,$V$206:$V1948)</f>
        <v>#REF!</v>
      </c>
      <c r="AA1948" s="159">
        <f>IFERROR(+Revisión_Avance_Periodo!$Z1948/Revisión_Avance_Periodo!$Y1948,0)</f>
        <v>0</v>
      </c>
      <c r="AB1948" s="126"/>
      <c r="AC1948" s="127"/>
      <c r="AD1948" s="125"/>
      <c r="AE1948" s="125"/>
      <c r="AF1948" s="128"/>
      <c r="AG1948" s="129"/>
      <c r="AH1948" s="455" t="e">
        <f>SUBTOTAL(9,$U$1946:$U1948)</f>
        <v>#REF!</v>
      </c>
      <c r="AI1948" s="456" t="e">
        <f>SUBTOTAL(9,$V$1946:$V1948)</f>
        <v>#REF!</v>
      </c>
      <c r="AJ1948" s="159">
        <f>IFERROR(+Revisión_Avance_Periodo!$Z1948/Revisión_Avance_Periodo!$Y1948,0)</f>
        <v>0</v>
      </c>
      <c r="AK1948" s="126"/>
      <c r="AL1948" s="127"/>
      <c r="AM1948" s="125"/>
      <c r="AN1948" s="125"/>
      <c r="AO1948" s="128"/>
      <c r="AP1948" s="129"/>
    </row>
    <row r="1949" spans="1:42" x14ac:dyDescent="0.25">
      <c r="A1949" s="97">
        <v>165</v>
      </c>
      <c r="B1949" s="435" t="e">
        <f>CONCATENATE(Revisión_Avance_Periodo!$D1949,";",Revisión_Avance_Periodo!$F1949,";",Revisión_Avance_Periodo!$L1949)</f>
        <v>#REF!</v>
      </c>
      <c r="C1949" s="435" t="e">
        <f t="shared" si="150"/>
        <v>#REF!</v>
      </c>
      <c r="D1949" s="123" t="e">
        <f>VLOOKUP($A1949,#REF!,3,FALSE)</f>
        <v>#REF!</v>
      </c>
      <c r="E1949" s="436" t="e">
        <f>VLOOKUP($A1949,#REF!,4,FALSE)</f>
        <v>#REF!</v>
      </c>
      <c r="F1949" s="103" t="e">
        <f>VLOOKUP($A1949,#REF!,5,FALSE)</f>
        <v>#REF!</v>
      </c>
      <c r="G1949" s="98" t="e">
        <f>VLOOKUP($A1949,#REF!,8,FALSE)</f>
        <v>#REF!</v>
      </c>
      <c r="H1949" s="93" t="e">
        <f>VLOOKUP($A1949,#REF!,7,FALSE)</f>
        <v>#REF!</v>
      </c>
      <c r="I1949" s="438" t="e">
        <f>VLOOKUP($A1949,#REF!,10,FALSE)</f>
        <v>#REF!</v>
      </c>
      <c r="J1949" s="98" t="e">
        <f>VLOOKUP($A1949,#REF!,11,FALSE)</f>
        <v>#REF!</v>
      </c>
      <c r="K1949" s="114" t="e">
        <f>VLOOKUP($A1949,#REF!,12,FALSE)</f>
        <v>#REF!</v>
      </c>
      <c r="L1949" s="98" t="e">
        <f>VLOOKUP($A1949,#REF!,13,FALSE)</f>
        <v>#REF!</v>
      </c>
      <c r="M1949" s="438" t="e">
        <f>VLOOKUP($A1949,#REF!,14,FALSE)</f>
        <v>#REF!</v>
      </c>
      <c r="N1949" s="103" t="e">
        <f>VLOOKUP($A1949,#REF!,15,FALSE)</f>
        <v>#REF!</v>
      </c>
      <c r="O1949" s="103" t="e">
        <f>VLOOKUP($A1949,#REF!,18,FALSE)</f>
        <v>#REF!</v>
      </c>
      <c r="P1949" s="93" t="e">
        <f>VLOOKUP($A1949,#REF!,41,FALSE)</f>
        <v>#REF!</v>
      </c>
      <c r="Q1949" s="115" t="e">
        <f>VLOOKUP(Revisión_Avance_Periodo!$L1949,#REF!,30,FALSE)</f>
        <v>#REF!</v>
      </c>
      <c r="R1949" s="116">
        <v>2019</v>
      </c>
      <c r="S1949" s="196">
        <v>43585</v>
      </c>
      <c r="T1949" s="124" t="s">
        <v>71</v>
      </c>
      <c r="U1949" s="136" t="e">
        <f>INDEX(#REF!,MATCH(Revisión_Avance_Periodo!$L1949,#REF!,0),MATCH(Revisión_Avance_Periodo!$T1949,#REF!,0))</f>
        <v>#REF!</v>
      </c>
      <c r="V1949" s="136" t="e">
        <f>INDEX(#REF!,MATCH(Revisión_Avance_Periodo!$L1949,#REF!,0),MATCH(Revisión_Avance_Periodo!$T1949,#REF!,0))</f>
        <v>#REF!</v>
      </c>
      <c r="W1949" s="130" t="e">
        <f t="shared" si="153"/>
        <v>#REF!</v>
      </c>
      <c r="X1949" s="124" t="e">
        <f>VLOOKUP(W1949,Tabla_Estado_Meta_OAP_2019[#All],3,TRUE)</f>
        <v>#REF!</v>
      </c>
      <c r="Y1949" s="455" t="e">
        <f>SUBTOTAL(9,$U$206:$U1949)</f>
        <v>#REF!</v>
      </c>
      <c r="Z1949" s="456" t="e">
        <f>SUBTOTAL(9,$V$206:$V1949)</f>
        <v>#REF!</v>
      </c>
      <c r="AA1949" s="159">
        <f>IFERROR(+Revisión_Avance_Periodo!$Z1949/Revisión_Avance_Periodo!$Y1949,0)</f>
        <v>0</v>
      </c>
      <c r="AB1949" s="126"/>
      <c r="AC1949" s="127"/>
      <c r="AD1949" s="125"/>
      <c r="AE1949" s="125"/>
      <c r="AF1949" s="128"/>
      <c r="AG1949" s="129"/>
      <c r="AH1949" s="455" t="e">
        <f>SUBTOTAL(9,$U$1946:$U1949)</f>
        <v>#REF!</v>
      </c>
      <c r="AI1949" s="456" t="e">
        <f>SUBTOTAL(9,$V$1946:$V1949)</f>
        <v>#REF!</v>
      </c>
      <c r="AJ1949" s="159">
        <f>IFERROR(+Revisión_Avance_Periodo!$Z1949/Revisión_Avance_Periodo!$Y1949,0)</f>
        <v>0</v>
      </c>
      <c r="AK1949" s="126"/>
      <c r="AL1949" s="127"/>
      <c r="AM1949" s="125"/>
      <c r="AN1949" s="125"/>
      <c r="AO1949" s="128"/>
      <c r="AP1949" s="129"/>
    </row>
    <row r="1950" spans="1:42" x14ac:dyDescent="0.25">
      <c r="A1950" s="92">
        <v>165</v>
      </c>
      <c r="B1950" s="435" t="e">
        <f>CONCATENATE(Revisión_Avance_Periodo!$D1950,";",Revisión_Avance_Periodo!$F1950,";",Revisión_Avance_Periodo!$L1950)</f>
        <v>#REF!</v>
      </c>
      <c r="C1950" s="435" t="e">
        <f t="shared" si="150"/>
        <v>#REF!</v>
      </c>
      <c r="D1950" s="114" t="e">
        <f>VLOOKUP($A1950,#REF!,3,FALSE)</f>
        <v>#REF!</v>
      </c>
      <c r="E1950" s="436" t="e">
        <f>VLOOKUP($A1950,#REF!,4,FALSE)</f>
        <v>#REF!</v>
      </c>
      <c r="F1950" s="102" t="e">
        <f>VLOOKUP($A1950,#REF!,5,FALSE)</f>
        <v>#REF!</v>
      </c>
      <c r="G1950" s="93" t="e">
        <f>VLOOKUP($A1950,#REF!,8,FALSE)</f>
        <v>#REF!</v>
      </c>
      <c r="H1950" s="93" t="e">
        <f>VLOOKUP($A1950,#REF!,7,FALSE)</f>
        <v>#REF!</v>
      </c>
      <c r="I1950" s="438" t="e">
        <f>VLOOKUP($A1950,#REF!,10,FALSE)</f>
        <v>#REF!</v>
      </c>
      <c r="J1950" s="93" t="e">
        <f>VLOOKUP($A1950,#REF!,11,FALSE)</f>
        <v>#REF!</v>
      </c>
      <c r="K1950" s="114" t="e">
        <f>VLOOKUP($A1950,#REF!,12,FALSE)</f>
        <v>#REF!</v>
      </c>
      <c r="L1950" s="93" t="e">
        <f>VLOOKUP($A1950,#REF!,13,FALSE)</f>
        <v>#REF!</v>
      </c>
      <c r="M1950" s="438" t="e">
        <f>VLOOKUP($A1950,#REF!,14,FALSE)</f>
        <v>#REF!</v>
      </c>
      <c r="N1950" s="102" t="e">
        <f>VLOOKUP($A1950,#REF!,15,FALSE)</f>
        <v>#REF!</v>
      </c>
      <c r="O1950" s="102" t="e">
        <f>VLOOKUP($A1950,#REF!,18,FALSE)</f>
        <v>#REF!</v>
      </c>
      <c r="P1950" s="93" t="e">
        <f>VLOOKUP($A1950,#REF!,41,FALSE)</f>
        <v>#REF!</v>
      </c>
      <c r="Q1950" s="115" t="e">
        <f>VLOOKUP(Revisión_Avance_Periodo!$L1950,#REF!,30,FALSE)</f>
        <v>#REF!</v>
      </c>
      <c r="R1950" s="116">
        <v>2019</v>
      </c>
      <c r="S1950" s="196">
        <v>43615</v>
      </c>
      <c r="T1950" s="116" t="s">
        <v>72</v>
      </c>
      <c r="U1950" s="136" t="e">
        <f>INDEX(#REF!,MATCH(Revisión_Avance_Periodo!$L1950,#REF!,0),MATCH(Revisión_Avance_Periodo!$T1950,#REF!,0))</f>
        <v>#REF!</v>
      </c>
      <c r="V1950" s="136" t="e">
        <f>INDEX(#REF!,MATCH(Revisión_Avance_Periodo!$L1950,#REF!,0),MATCH(Revisión_Avance_Periodo!$T1950,#REF!,0))</f>
        <v>#REF!</v>
      </c>
      <c r="W1950" s="130" t="e">
        <f t="shared" si="153"/>
        <v>#REF!</v>
      </c>
      <c r="X1950" s="116" t="e">
        <f>VLOOKUP(W1950,Tabla_Estado_Meta_OAP_2019[#All],3,TRUE)</f>
        <v>#REF!</v>
      </c>
      <c r="Y1950" s="455" t="e">
        <f>SUBTOTAL(9,$U$206:$U1950)</f>
        <v>#REF!</v>
      </c>
      <c r="Z1950" s="456" t="e">
        <f>SUBTOTAL(9,$V$206:$V1950)</f>
        <v>#REF!</v>
      </c>
      <c r="AA1950" s="159">
        <f>IFERROR(+Revisión_Avance_Periodo!$Z1950/Revisión_Avance_Periodo!$Y1950,0)</f>
        <v>0</v>
      </c>
      <c r="AB1950" s="126"/>
      <c r="AC1950" s="127"/>
      <c r="AD1950" s="125"/>
      <c r="AE1950" s="125"/>
      <c r="AF1950" s="128"/>
      <c r="AG1950" s="129"/>
      <c r="AH1950" s="455" t="e">
        <f>SUBTOTAL(9,$U$1946:$U1950)</f>
        <v>#REF!</v>
      </c>
      <c r="AI1950" s="456" t="e">
        <f>SUBTOTAL(9,$V$1946:$V1950)</f>
        <v>#REF!</v>
      </c>
      <c r="AJ1950" s="159">
        <f>IFERROR(+Revisión_Avance_Periodo!$Z1950/Revisión_Avance_Periodo!$Y1950,0)</f>
        <v>0</v>
      </c>
      <c r="AK1950" s="126"/>
      <c r="AL1950" s="127"/>
      <c r="AM1950" s="125"/>
      <c r="AN1950" s="125"/>
      <c r="AO1950" s="128"/>
      <c r="AP1950" s="129"/>
    </row>
    <row r="1951" spans="1:42" x14ac:dyDescent="0.25">
      <c r="A1951" s="97">
        <v>165</v>
      </c>
      <c r="B1951" s="435" t="e">
        <f>CONCATENATE(Revisión_Avance_Periodo!$D1951,";",Revisión_Avance_Periodo!$F1951,";",Revisión_Avance_Periodo!$L1951)</f>
        <v>#REF!</v>
      </c>
      <c r="C1951" s="435" t="e">
        <f t="shared" si="150"/>
        <v>#REF!</v>
      </c>
      <c r="D1951" s="123" t="e">
        <f>VLOOKUP($A1951,#REF!,3,FALSE)</f>
        <v>#REF!</v>
      </c>
      <c r="E1951" s="436" t="e">
        <f>VLOOKUP($A1951,#REF!,4,FALSE)</f>
        <v>#REF!</v>
      </c>
      <c r="F1951" s="103" t="e">
        <f>VLOOKUP($A1951,#REF!,5,FALSE)</f>
        <v>#REF!</v>
      </c>
      <c r="G1951" s="98" t="e">
        <f>VLOOKUP($A1951,#REF!,8,FALSE)</f>
        <v>#REF!</v>
      </c>
      <c r="H1951" s="93" t="e">
        <f>VLOOKUP($A1951,#REF!,7,FALSE)</f>
        <v>#REF!</v>
      </c>
      <c r="I1951" s="438" t="e">
        <f>VLOOKUP($A1951,#REF!,10,FALSE)</f>
        <v>#REF!</v>
      </c>
      <c r="J1951" s="98" t="e">
        <f>VLOOKUP($A1951,#REF!,11,FALSE)</f>
        <v>#REF!</v>
      </c>
      <c r="K1951" s="114" t="e">
        <f>VLOOKUP($A1951,#REF!,12,FALSE)</f>
        <v>#REF!</v>
      </c>
      <c r="L1951" s="98" t="e">
        <f>VLOOKUP($A1951,#REF!,13,FALSE)</f>
        <v>#REF!</v>
      </c>
      <c r="M1951" s="438" t="e">
        <f>VLOOKUP($A1951,#REF!,14,FALSE)</f>
        <v>#REF!</v>
      </c>
      <c r="N1951" s="103" t="e">
        <f>VLOOKUP($A1951,#REF!,15,FALSE)</f>
        <v>#REF!</v>
      </c>
      <c r="O1951" s="103" t="e">
        <f>VLOOKUP($A1951,#REF!,18,FALSE)</f>
        <v>#REF!</v>
      </c>
      <c r="P1951" s="93" t="e">
        <f>VLOOKUP($A1951,#REF!,41,FALSE)</f>
        <v>#REF!</v>
      </c>
      <c r="Q1951" s="115" t="e">
        <f>VLOOKUP(Revisión_Avance_Periodo!$L1951,#REF!,30,FALSE)</f>
        <v>#REF!</v>
      </c>
      <c r="R1951" s="116">
        <v>2019</v>
      </c>
      <c r="S1951" s="196">
        <v>43646</v>
      </c>
      <c r="T1951" s="124" t="s">
        <v>73</v>
      </c>
      <c r="U1951" s="136" t="e">
        <f>INDEX(#REF!,MATCH(Revisión_Avance_Periodo!$L1951,#REF!,0),MATCH(Revisión_Avance_Periodo!$T1951,#REF!,0))</f>
        <v>#REF!</v>
      </c>
      <c r="V1951" s="136" t="e">
        <f>INDEX(#REF!,MATCH(Revisión_Avance_Periodo!$L1951,#REF!,0),MATCH(Revisión_Avance_Periodo!$T1951,#REF!,0))</f>
        <v>#REF!</v>
      </c>
      <c r="W1951" s="130" t="e">
        <f t="shared" si="153"/>
        <v>#REF!</v>
      </c>
      <c r="X1951" s="124" t="e">
        <f>VLOOKUP(W1951,Tabla_Estado_Meta_OAP_2019[#All],3,TRUE)</f>
        <v>#REF!</v>
      </c>
      <c r="Y1951" s="455" t="e">
        <f>SUBTOTAL(9,$U$206:$U1951)</f>
        <v>#REF!</v>
      </c>
      <c r="Z1951" s="456" t="e">
        <f>SUBTOTAL(9,$V$206:$V1951)</f>
        <v>#REF!</v>
      </c>
      <c r="AA1951" s="159">
        <f>IFERROR(+Revisión_Avance_Periodo!$Z1951/Revisión_Avance_Periodo!$Y1951,0)</f>
        <v>0</v>
      </c>
      <c r="AB1951" s="126"/>
      <c r="AC1951" s="127"/>
      <c r="AD1951" s="125"/>
      <c r="AE1951" s="125"/>
      <c r="AF1951" s="128"/>
      <c r="AG1951" s="129"/>
      <c r="AH1951" s="455" t="e">
        <f>SUBTOTAL(9,$U$1946:$U1951)</f>
        <v>#REF!</v>
      </c>
      <c r="AI1951" s="456" t="e">
        <f>SUBTOTAL(9,$V$1946:$V1951)</f>
        <v>#REF!</v>
      </c>
      <c r="AJ1951" s="159">
        <f>IFERROR(+Revisión_Avance_Periodo!$Z1951/Revisión_Avance_Periodo!$Y1951,0)</f>
        <v>0</v>
      </c>
      <c r="AK1951" s="126"/>
      <c r="AL1951" s="127"/>
      <c r="AM1951" s="125"/>
      <c r="AN1951" s="125"/>
      <c r="AO1951" s="128"/>
      <c r="AP1951" s="129"/>
    </row>
    <row r="1952" spans="1:42" x14ac:dyDescent="0.25">
      <c r="A1952" s="92">
        <v>165</v>
      </c>
      <c r="B1952" s="435" t="e">
        <f>CONCATENATE(Revisión_Avance_Periodo!$D1952,";",Revisión_Avance_Periodo!$F1952,";",Revisión_Avance_Periodo!$L1952)</f>
        <v>#REF!</v>
      </c>
      <c r="C1952" s="435" t="e">
        <f t="shared" si="150"/>
        <v>#REF!</v>
      </c>
      <c r="D1952" s="114" t="e">
        <f>VLOOKUP($A1952,#REF!,3,FALSE)</f>
        <v>#REF!</v>
      </c>
      <c r="E1952" s="436" t="e">
        <f>VLOOKUP($A1952,#REF!,4,FALSE)</f>
        <v>#REF!</v>
      </c>
      <c r="F1952" s="102" t="e">
        <f>VLOOKUP($A1952,#REF!,5,FALSE)</f>
        <v>#REF!</v>
      </c>
      <c r="G1952" s="93" t="e">
        <f>VLOOKUP($A1952,#REF!,8,FALSE)</f>
        <v>#REF!</v>
      </c>
      <c r="H1952" s="93" t="e">
        <f>VLOOKUP($A1952,#REF!,7,FALSE)</f>
        <v>#REF!</v>
      </c>
      <c r="I1952" s="438" t="e">
        <f>VLOOKUP($A1952,#REF!,10,FALSE)</f>
        <v>#REF!</v>
      </c>
      <c r="J1952" s="93" t="e">
        <f>VLOOKUP($A1952,#REF!,11,FALSE)</f>
        <v>#REF!</v>
      </c>
      <c r="K1952" s="114" t="e">
        <f>VLOOKUP($A1952,#REF!,12,FALSE)</f>
        <v>#REF!</v>
      </c>
      <c r="L1952" s="93" t="e">
        <f>VLOOKUP($A1952,#REF!,13,FALSE)</f>
        <v>#REF!</v>
      </c>
      <c r="M1952" s="438" t="e">
        <f>VLOOKUP($A1952,#REF!,14,FALSE)</f>
        <v>#REF!</v>
      </c>
      <c r="N1952" s="102" t="e">
        <f>VLOOKUP($A1952,#REF!,15,FALSE)</f>
        <v>#REF!</v>
      </c>
      <c r="O1952" s="102" t="e">
        <f>VLOOKUP($A1952,#REF!,18,FALSE)</f>
        <v>#REF!</v>
      </c>
      <c r="P1952" s="93" t="e">
        <f>VLOOKUP($A1952,#REF!,41,FALSE)</f>
        <v>#REF!</v>
      </c>
      <c r="Q1952" s="115" t="e">
        <f>VLOOKUP(Revisión_Avance_Periodo!$L1952,#REF!,30,FALSE)</f>
        <v>#REF!</v>
      </c>
      <c r="R1952" s="116">
        <v>2019</v>
      </c>
      <c r="S1952" s="196">
        <v>43676</v>
      </c>
      <c r="T1952" s="116" t="s">
        <v>74</v>
      </c>
      <c r="U1952" s="136" t="e">
        <f>INDEX(#REF!,MATCH(Revisión_Avance_Periodo!$L1952,#REF!,0),MATCH(Revisión_Avance_Periodo!$T1952,#REF!,0))</f>
        <v>#REF!</v>
      </c>
      <c r="V1952" s="136" t="e">
        <f>INDEX(#REF!,MATCH(Revisión_Avance_Periodo!$L1952,#REF!,0),MATCH(Revisión_Avance_Periodo!$T1952,#REF!,0))</f>
        <v>#REF!</v>
      </c>
      <c r="W1952" s="130" t="e">
        <f t="shared" si="153"/>
        <v>#REF!</v>
      </c>
      <c r="X1952" s="116" t="e">
        <f>VLOOKUP(W1952,Tabla_Estado_Meta_OAP_2019[#All],3,TRUE)</f>
        <v>#REF!</v>
      </c>
      <c r="Y1952" s="455" t="e">
        <f>SUBTOTAL(9,$U$206:$U1952)</f>
        <v>#REF!</v>
      </c>
      <c r="Z1952" s="456" t="e">
        <f>SUBTOTAL(9,$V$206:$V1952)</f>
        <v>#REF!</v>
      </c>
      <c r="AA1952" s="159">
        <f>IFERROR(+Revisión_Avance_Periodo!$Z1952/Revisión_Avance_Periodo!$Y1952,0)</f>
        <v>0</v>
      </c>
      <c r="AB1952" s="126"/>
      <c r="AC1952" s="127"/>
      <c r="AD1952" s="125"/>
      <c r="AE1952" s="125"/>
      <c r="AF1952" s="128"/>
      <c r="AG1952" s="129"/>
      <c r="AH1952" s="455" t="e">
        <f>SUBTOTAL(9,$U$1946:$U1952)</f>
        <v>#REF!</v>
      </c>
      <c r="AI1952" s="456" t="e">
        <f>SUBTOTAL(9,$V$1946:$V1952)</f>
        <v>#REF!</v>
      </c>
      <c r="AJ1952" s="159">
        <f>IFERROR(+Revisión_Avance_Periodo!$Z1952/Revisión_Avance_Periodo!$Y1952,0)</f>
        <v>0</v>
      </c>
      <c r="AK1952" s="126"/>
      <c r="AL1952" s="127"/>
      <c r="AM1952" s="125"/>
      <c r="AN1952" s="125"/>
      <c r="AO1952" s="128"/>
      <c r="AP1952" s="129"/>
    </row>
    <row r="1953" spans="1:42" x14ac:dyDescent="0.25">
      <c r="A1953" s="97">
        <v>165</v>
      </c>
      <c r="B1953" s="435" t="e">
        <f>CONCATENATE(Revisión_Avance_Periodo!$D1953,";",Revisión_Avance_Periodo!$F1953,";",Revisión_Avance_Periodo!$L1953)</f>
        <v>#REF!</v>
      </c>
      <c r="C1953" s="435" t="e">
        <f t="shared" si="150"/>
        <v>#REF!</v>
      </c>
      <c r="D1953" s="123" t="e">
        <f>VLOOKUP($A1953,#REF!,3,FALSE)</f>
        <v>#REF!</v>
      </c>
      <c r="E1953" s="436" t="e">
        <f>VLOOKUP($A1953,#REF!,4,FALSE)</f>
        <v>#REF!</v>
      </c>
      <c r="F1953" s="103" t="e">
        <f>VLOOKUP($A1953,#REF!,5,FALSE)</f>
        <v>#REF!</v>
      </c>
      <c r="G1953" s="98" t="e">
        <f>VLOOKUP($A1953,#REF!,8,FALSE)</f>
        <v>#REF!</v>
      </c>
      <c r="H1953" s="93" t="e">
        <f>VLOOKUP($A1953,#REF!,7,FALSE)</f>
        <v>#REF!</v>
      </c>
      <c r="I1953" s="438" t="e">
        <f>VLOOKUP($A1953,#REF!,10,FALSE)</f>
        <v>#REF!</v>
      </c>
      <c r="J1953" s="98" t="e">
        <f>VLOOKUP($A1953,#REF!,11,FALSE)</f>
        <v>#REF!</v>
      </c>
      <c r="K1953" s="114" t="e">
        <f>VLOOKUP($A1953,#REF!,12,FALSE)</f>
        <v>#REF!</v>
      </c>
      <c r="L1953" s="98" t="e">
        <f>VLOOKUP($A1953,#REF!,13,FALSE)</f>
        <v>#REF!</v>
      </c>
      <c r="M1953" s="438" t="e">
        <f>VLOOKUP($A1953,#REF!,14,FALSE)</f>
        <v>#REF!</v>
      </c>
      <c r="N1953" s="103" t="e">
        <f>VLOOKUP($A1953,#REF!,15,FALSE)</f>
        <v>#REF!</v>
      </c>
      <c r="O1953" s="103" t="e">
        <f>VLOOKUP($A1953,#REF!,18,FALSE)</f>
        <v>#REF!</v>
      </c>
      <c r="P1953" s="93" t="e">
        <f>VLOOKUP($A1953,#REF!,41,FALSE)</f>
        <v>#REF!</v>
      </c>
      <c r="Q1953" s="115" t="e">
        <f>VLOOKUP(Revisión_Avance_Periodo!$L1953,#REF!,30,FALSE)</f>
        <v>#REF!</v>
      </c>
      <c r="R1953" s="116">
        <v>2019</v>
      </c>
      <c r="S1953" s="196">
        <v>43707</v>
      </c>
      <c r="T1953" s="124" t="s">
        <v>75</v>
      </c>
      <c r="U1953" s="136" t="e">
        <f>INDEX(#REF!,MATCH(Revisión_Avance_Periodo!$L1953,#REF!,0),MATCH(Revisión_Avance_Periodo!$T1953,#REF!,0))</f>
        <v>#REF!</v>
      </c>
      <c r="V1953" s="136" t="e">
        <f>INDEX(#REF!,MATCH(Revisión_Avance_Periodo!$L1953,#REF!,0),MATCH(Revisión_Avance_Periodo!$T1953,#REF!,0))</f>
        <v>#REF!</v>
      </c>
      <c r="W1953" s="130" t="e">
        <f t="shared" si="153"/>
        <v>#REF!</v>
      </c>
      <c r="X1953" s="124" t="e">
        <f>VLOOKUP(W1953,Tabla_Estado_Meta_OAP_2019[#All],3,TRUE)</f>
        <v>#REF!</v>
      </c>
      <c r="Y1953" s="455" t="e">
        <f>SUBTOTAL(9,$U$206:$U1953)</f>
        <v>#REF!</v>
      </c>
      <c r="Z1953" s="456" t="e">
        <f>SUBTOTAL(9,$V$206:$V1953)</f>
        <v>#REF!</v>
      </c>
      <c r="AA1953" s="159">
        <f>IFERROR(+Revisión_Avance_Periodo!$Z1953/Revisión_Avance_Periodo!$Y1953,0)</f>
        <v>0</v>
      </c>
      <c r="AB1953" s="126"/>
      <c r="AC1953" s="127"/>
      <c r="AD1953" s="125"/>
      <c r="AE1953" s="125"/>
      <c r="AF1953" s="128"/>
      <c r="AG1953" s="129"/>
      <c r="AH1953" s="455" t="e">
        <f>SUBTOTAL(9,$U$1946:$U1953)</f>
        <v>#REF!</v>
      </c>
      <c r="AI1953" s="456" t="e">
        <f>SUBTOTAL(9,$V$1946:$V1953)</f>
        <v>#REF!</v>
      </c>
      <c r="AJ1953" s="159">
        <f>IFERROR(+Revisión_Avance_Periodo!$Z1953/Revisión_Avance_Periodo!$Y1953,0)</f>
        <v>0</v>
      </c>
      <c r="AK1953" s="126"/>
      <c r="AL1953" s="127"/>
      <c r="AM1953" s="125"/>
      <c r="AN1953" s="125"/>
      <c r="AO1953" s="128"/>
      <c r="AP1953" s="129"/>
    </row>
    <row r="1954" spans="1:42" x14ac:dyDescent="0.25">
      <c r="A1954" s="92">
        <v>165</v>
      </c>
      <c r="B1954" s="435" t="e">
        <f>CONCATENATE(Revisión_Avance_Periodo!$D1954,";",Revisión_Avance_Periodo!$F1954,";",Revisión_Avance_Periodo!$L1954)</f>
        <v>#REF!</v>
      </c>
      <c r="C1954" s="435" t="e">
        <f t="shared" si="150"/>
        <v>#REF!</v>
      </c>
      <c r="D1954" s="114" t="e">
        <f>VLOOKUP($A1954,#REF!,3,FALSE)</f>
        <v>#REF!</v>
      </c>
      <c r="E1954" s="436" t="e">
        <f>VLOOKUP($A1954,#REF!,4,FALSE)</f>
        <v>#REF!</v>
      </c>
      <c r="F1954" s="102" t="e">
        <f>VLOOKUP($A1954,#REF!,5,FALSE)</f>
        <v>#REF!</v>
      </c>
      <c r="G1954" s="93" t="e">
        <f>VLOOKUP($A1954,#REF!,8,FALSE)</f>
        <v>#REF!</v>
      </c>
      <c r="H1954" s="93" t="e">
        <f>VLOOKUP($A1954,#REF!,7,FALSE)</f>
        <v>#REF!</v>
      </c>
      <c r="I1954" s="438" t="e">
        <f>VLOOKUP($A1954,#REF!,10,FALSE)</f>
        <v>#REF!</v>
      </c>
      <c r="J1954" s="93" t="e">
        <f>VLOOKUP($A1954,#REF!,11,FALSE)</f>
        <v>#REF!</v>
      </c>
      <c r="K1954" s="114" t="e">
        <f>VLOOKUP($A1954,#REF!,12,FALSE)</f>
        <v>#REF!</v>
      </c>
      <c r="L1954" s="93" t="e">
        <f>VLOOKUP($A1954,#REF!,13,FALSE)</f>
        <v>#REF!</v>
      </c>
      <c r="M1954" s="438" t="e">
        <f>VLOOKUP($A1954,#REF!,14,FALSE)</f>
        <v>#REF!</v>
      </c>
      <c r="N1954" s="102" t="e">
        <f>VLOOKUP($A1954,#REF!,15,FALSE)</f>
        <v>#REF!</v>
      </c>
      <c r="O1954" s="102" t="e">
        <f>VLOOKUP($A1954,#REF!,18,FALSE)</f>
        <v>#REF!</v>
      </c>
      <c r="P1954" s="93" t="e">
        <f>VLOOKUP($A1954,#REF!,41,FALSE)</f>
        <v>#REF!</v>
      </c>
      <c r="Q1954" s="115" t="e">
        <f>VLOOKUP(Revisión_Avance_Periodo!$L1954,#REF!,30,FALSE)</f>
        <v>#REF!</v>
      </c>
      <c r="R1954" s="116">
        <v>2019</v>
      </c>
      <c r="S1954" s="196">
        <v>43738</v>
      </c>
      <c r="T1954" s="116" t="s">
        <v>76</v>
      </c>
      <c r="U1954" s="136" t="e">
        <f>INDEX(#REF!,MATCH(Revisión_Avance_Periodo!$L1954,#REF!,0),MATCH(Revisión_Avance_Periodo!$T1954,#REF!,0))</f>
        <v>#REF!</v>
      </c>
      <c r="V1954" s="136" t="e">
        <f>INDEX(#REF!,MATCH(Revisión_Avance_Periodo!$L1954,#REF!,0),MATCH(Revisión_Avance_Periodo!$T1954,#REF!,0))</f>
        <v>#REF!</v>
      </c>
      <c r="W1954" s="130" t="e">
        <f t="shared" si="153"/>
        <v>#REF!</v>
      </c>
      <c r="X1954" s="116" t="e">
        <f>VLOOKUP(W1954,Tabla_Estado_Meta_OAP_2019[#All],3,TRUE)</f>
        <v>#REF!</v>
      </c>
      <c r="Y1954" s="455" t="e">
        <f>SUBTOTAL(9,$U$206:$U1954)</f>
        <v>#REF!</v>
      </c>
      <c r="Z1954" s="456" t="e">
        <f>SUBTOTAL(9,$V$206:$V1954)</f>
        <v>#REF!</v>
      </c>
      <c r="AA1954" s="159">
        <f>IFERROR(+Revisión_Avance_Periodo!$Z1954/Revisión_Avance_Periodo!$Y1954,0)</f>
        <v>0</v>
      </c>
      <c r="AB1954" s="126"/>
      <c r="AC1954" s="127"/>
      <c r="AD1954" s="125"/>
      <c r="AE1954" s="125"/>
      <c r="AF1954" s="128"/>
      <c r="AG1954" s="129"/>
      <c r="AH1954" s="455" t="e">
        <f>SUBTOTAL(9,$U$1946:$U1954)</f>
        <v>#REF!</v>
      </c>
      <c r="AI1954" s="456" t="e">
        <f>SUBTOTAL(9,$V$1946:$V1954)</f>
        <v>#REF!</v>
      </c>
      <c r="AJ1954" s="159">
        <f>IFERROR(+Revisión_Avance_Periodo!$Z1954/Revisión_Avance_Periodo!$Y1954,0)</f>
        <v>0</v>
      </c>
      <c r="AK1954" s="126"/>
      <c r="AL1954" s="127"/>
      <c r="AM1954" s="125"/>
      <c r="AN1954" s="125"/>
      <c r="AO1954" s="128"/>
      <c r="AP1954" s="129"/>
    </row>
    <row r="1955" spans="1:42" x14ac:dyDescent="0.25">
      <c r="A1955" s="97">
        <v>165</v>
      </c>
      <c r="B1955" s="435" t="e">
        <f>CONCATENATE(Revisión_Avance_Periodo!$D1955,";",Revisión_Avance_Periodo!$F1955,";",Revisión_Avance_Periodo!$L1955)</f>
        <v>#REF!</v>
      </c>
      <c r="C1955" s="435" t="e">
        <f t="shared" si="150"/>
        <v>#REF!</v>
      </c>
      <c r="D1955" s="123" t="e">
        <f>VLOOKUP($A1955,#REF!,3,FALSE)</f>
        <v>#REF!</v>
      </c>
      <c r="E1955" s="436" t="e">
        <f>VLOOKUP($A1955,#REF!,4,FALSE)</f>
        <v>#REF!</v>
      </c>
      <c r="F1955" s="103" t="e">
        <f>VLOOKUP($A1955,#REF!,5,FALSE)</f>
        <v>#REF!</v>
      </c>
      <c r="G1955" s="98" t="e">
        <f>VLOOKUP($A1955,#REF!,8,FALSE)</f>
        <v>#REF!</v>
      </c>
      <c r="H1955" s="93" t="e">
        <f>VLOOKUP($A1955,#REF!,7,FALSE)</f>
        <v>#REF!</v>
      </c>
      <c r="I1955" s="438" t="e">
        <f>VLOOKUP($A1955,#REF!,10,FALSE)</f>
        <v>#REF!</v>
      </c>
      <c r="J1955" s="98" t="e">
        <f>VLOOKUP($A1955,#REF!,11,FALSE)</f>
        <v>#REF!</v>
      </c>
      <c r="K1955" s="114" t="e">
        <f>VLOOKUP($A1955,#REF!,12,FALSE)</f>
        <v>#REF!</v>
      </c>
      <c r="L1955" s="98" t="e">
        <f>VLOOKUP($A1955,#REF!,13,FALSE)</f>
        <v>#REF!</v>
      </c>
      <c r="M1955" s="438" t="e">
        <f>VLOOKUP($A1955,#REF!,14,FALSE)</f>
        <v>#REF!</v>
      </c>
      <c r="N1955" s="103" t="e">
        <f>VLOOKUP($A1955,#REF!,15,FALSE)</f>
        <v>#REF!</v>
      </c>
      <c r="O1955" s="103" t="e">
        <f>VLOOKUP($A1955,#REF!,18,FALSE)</f>
        <v>#REF!</v>
      </c>
      <c r="P1955" s="93" t="e">
        <f>VLOOKUP($A1955,#REF!,41,FALSE)</f>
        <v>#REF!</v>
      </c>
      <c r="Q1955" s="115" t="e">
        <f>VLOOKUP(Revisión_Avance_Periodo!$L1955,#REF!,30,FALSE)</f>
        <v>#REF!</v>
      </c>
      <c r="R1955" s="116">
        <v>2019</v>
      </c>
      <c r="S1955" s="196">
        <v>43768</v>
      </c>
      <c r="T1955" s="124" t="s">
        <v>77</v>
      </c>
      <c r="U1955" s="136" t="e">
        <f>INDEX(#REF!,MATCH(Revisión_Avance_Periodo!$L1955,#REF!,0),MATCH(Revisión_Avance_Periodo!$T1955,#REF!,0))</f>
        <v>#REF!</v>
      </c>
      <c r="V1955" s="136" t="e">
        <f>INDEX(#REF!,MATCH(Revisión_Avance_Periodo!$L1955,#REF!,0),MATCH(Revisión_Avance_Periodo!$T1955,#REF!,0))</f>
        <v>#REF!</v>
      </c>
      <c r="W1955" s="130" t="e">
        <f t="shared" si="153"/>
        <v>#REF!</v>
      </c>
      <c r="X1955" s="124" t="e">
        <f>VLOOKUP(W1955,Tabla_Estado_Meta_OAP_2019[#All],3,TRUE)</f>
        <v>#REF!</v>
      </c>
      <c r="Y1955" s="455" t="e">
        <f>SUBTOTAL(9,$U$206:$U1955)</f>
        <v>#REF!</v>
      </c>
      <c r="Z1955" s="456" t="e">
        <f>SUBTOTAL(9,$V$206:$V1955)</f>
        <v>#REF!</v>
      </c>
      <c r="AA1955" s="159">
        <f>IFERROR(+Revisión_Avance_Periodo!$Z1955/Revisión_Avance_Periodo!$Y1955,0)</f>
        <v>0</v>
      </c>
      <c r="AB1955" s="126"/>
      <c r="AC1955" s="127"/>
      <c r="AD1955" s="125"/>
      <c r="AE1955" s="125"/>
      <c r="AF1955" s="128"/>
      <c r="AG1955" s="129"/>
      <c r="AH1955" s="455" t="e">
        <f>SUBTOTAL(9,$U$1946:$U1955)</f>
        <v>#REF!</v>
      </c>
      <c r="AI1955" s="456" t="e">
        <f>SUBTOTAL(9,$V$1946:$V1955)</f>
        <v>#REF!</v>
      </c>
      <c r="AJ1955" s="159">
        <f>IFERROR(+Revisión_Avance_Periodo!$Z1955/Revisión_Avance_Periodo!$Y1955,0)</f>
        <v>0</v>
      </c>
      <c r="AK1955" s="126"/>
      <c r="AL1955" s="127"/>
      <c r="AM1955" s="125"/>
      <c r="AN1955" s="125"/>
      <c r="AO1955" s="128"/>
      <c r="AP1955" s="129"/>
    </row>
    <row r="1956" spans="1:42" x14ac:dyDescent="0.25">
      <c r="A1956" s="92">
        <v>165</v>
      </c>
      <c r="B1956" s="435" t="e">
        <f>CONCATENATE(Revisión_Avance_Periodo!$D1956,";",Revisión_Avance_Periodo!$F1956,";",Revisión_Avance_Periodo!$L1956)</f>
        <v>#REF!</v>
      </c>
      <c r="C1956" s="435" t="e">
        <f t="shared" si="150"/>
        <v>#REF!</v>
      </c>
      <c r="D1956" s="114" t="e">
        <f>VLOOKUP($A1956,#REF!,3,FALSE)</f>
        <v>#REF!</v>
      </c>
      <c r="E1956" s="436" t="e">
        <f>VLOOKUP($A1956,#REF!,4,FALSE)</f>
        <v>#REF!</v>
      </c>
      <c r="F1956" s="102" t="e">
        <f>VLOOKUP($A1956,#REF!,5,FALSE)</f>
        <v>#REF!</v>
      </c>
      <c r="G1956" s="93" t="e">
        <f>VLOOKUP($A1956,#REF!,8,FALSE)</f>
        <v>#REF!</v>
      </c>
      <c r="H1956" s="93" t="e">
        <f>VLOOKUP($A1956,#REF!,7,FALSE)</f>
        <v>#REF!</v>
      </c>
      <c r="I1956" s="438" t="e">
        <f>VLOOKUP($A1956,#REF!,10,FALSE)</f>
        <v>#REF!</v>
      </c>
      <c r="J1956" s="93" t="e">
        <f>VLOOKUP($A1956,#REF!,11,FALSE)</f>
        <v>#REF!</v>
      </c>
      <c r="K1956" s="114" t="e">
        <f>VLOOKUP($A1956,#REF!,12,FALSE)</f>
        <v>#REF!</v>
      </c>
      <c r="L1956" s="93" t="e">
        <f>VLOOKUP($A1956,#REF!,13,FALSE)</f>
        <v>#REF!</v>
      </c>
      <c r="M1956" s="438" t="e">
        <f>VLOOKUP($A1956,#REF!,14,FALSE)</f>
        <v>#REF!</v>
      </c>
      <c r="N1956" s="102" t="e">
        <f>VLOOKUP($A1956,#REF!,15,FALSE)</f>
        <v>#REF!</v>
      </c>
      <c r="O1956" s="102" t="e">
        <f>VLOOKUP($A1956,#REF!,18,FALSE)</f>
        <v>#REF!</v>
      </c>
      <c r="P1956" s="93" t="e">
        <f>VLOOKUP($A1956,#REF!,41,FALSE)</f>
        <v>#REF!</v>
      </c>
      <c r="Q1956" s="115" t="e">
        <f>VLOOKUP(Revisión_Avance_Periodo!$L1956,#REF!,30,FALSE)</f>
        <v>#REF!</v>
      </c>
      <c r="R1956" s="116">
        <v>2019</v>
      </c>
      <c r="S1956" s="196">
        <v>43799</v>
      </c>
      <c r="T1956" s="116" t="s">
        <v>78</v>
      </c>
      <c r="U1956" s="136" t="e">
        <f>INDEX(#REF!,MATCH(Revisión_Avance_Periodo!$L1956,#REF!,0),MATCH(Revisión_Avance_Periodo!$T1956,#REF!,0))</f>
        <v>#REF!</v>
      </c>
      <c r="V1956" s="136" t="e">
        <f>INDEX(#REF!,MATCH(Revisión_Avance_Periodo!$L1956,#REF!,0),MATCH(Revisión_Avance_Periodo!$T1956,#REF!,0))</f>
        <v>#REF!</v>
      </c>
      <c r="W1956" s="130" t="e">
        <f t="shared" si="153"/>
        <v>#REF!</v>
      </c>
      <c r="X1956" s="116" t="e">
        <f>VLOOKUP(W1956,Tabla_Estado_Meta_OAP_2019[#All],3,TRUE)</f>
        <v>#REF!</v>
      </c>
      <c r="Y1956" s="455" t="e">
        <f>SUBTOTAL(9,$U$206:$U1956)</f>
        <v>#REF!</v>
      </c>
      <c r="Z1956" s="456" t="e">
        <f>SUBTOTAL(9,$V$206:$V1956)</f>
        <v>#REF!</v>
      </c>
      <c r="AA1956" s="159">
        <f>IFERROR(+Revisión_Avance_Periodo!$Z1956/Revisión_Avance_Periodo!$Y1956,0)</f>
        <v>0</v>
      </c>
      <c r="AB1956" s="126"/>
      <c r="AC1956" s="127"/>
      <c r="AD1956" s="125"/>
      <c r="AE1956" s="125"/>
      <c r="AF1956" s="128"/>
      <c r="AG1956" s="129"/>
      <c r="AH1956" s="455" t="e">
        <f>SUBTOTAL(9,$U$1946:$U1956)</f>
        <v>#REF!</v>
      </c>
      <c r="AI1956" s="456" t="e">
        <f>SUBTOTAL(9,$V$1946:$V1956)</f>
        <v>#REF!</v>
      </c>
      <c r="AJ1956" s="159">
        <f>IFERROR(+Revisión_Avance_Periodo!$Z1956/Revisión_Avance_Periodo!$Y1956,0)</f>
        <v>0</v>
      </c>
      <c r="AK1956" s="126"/>
      <c r="AL1956" s="127"/>
      <c r="AM1956" s="125"/>
      <c r="AN1956" s="125"/>
      <c r="AO1956" s="128"/>
      <c r="AP1956" s="129"/>
    </row>
    <row r="1957" spans="1:42" ht="15.75" thickBot="1" x14ac:dyDescent="0.3">
      <c r="A1957" s="97">
        <v>165</v>
      </c>
      <c r="B1957" s="435" t="e">
        <f>CONCATENATE(Revisión_Avance_Periodo!$D1957,";",Revisión_Avance_Periodo!$F1957,";",Revisión_Avance_Periodo!$L1957)</f>
        <v>#REF!</v>
      </c>
      <c r="C1957" s="435" t="e">
        <f t="shared" si="150"/>
        <v>#REF!</v>
      </c>
      <c r="D1957" s="123" t="e">
        <f>VLOOKUP($A1957,#REF!,3,FALSE)</f>
        <v>#REF!</v>
      </c>
      <c r="E1957" s="436" t="e">
        <f>VLOOKUP($A1957,#REF!,4,FALSE)</f>
        <v>#REF!</v>
      </c>
      <c r="F1957" s="103" t="e">
        <f>VLOOKUP($A1957,#REF!,5,FALSE)</f>
        <v>#REF!</v>
      </c>
      <c r="G1957" s="98" t="e">
        <f>VLOOKUP($A1957,#REF!,8,FALSE)</f>
        <v>#REF!</v>
      </c>
      <c r="H1957" s="93" t="e">
        <f>VLOOKUP($A1957,#REF!,7,FALSE)</f>
        <v>#REF!</v>
      </c>
      <c r="I1957" s="438" t="e">
        <f>VLOOKUP($A1957,#REF!,10,FALSE)</f>
        <v>#REF!</v>
      </c>
      <c r="J1957" s="98" t="e">
        <f>VLOOKUP($A1957,#REF!,11,FALSE)</f>
        <v>#REF!</v>
      </c>
      <c r="K1957" s="114" t="e">
        <f>VLOOKUP($A1957,#REF!,12,FALSE)</f>
        <v>#REF!</v>
      </c>
      <c r="L1957" s="98" t="e">
        <f>VLOOKUP($A1957,#REF!,13,FALSE)</f>
        <v>#REF!</v>
      </c>
      <c r="M1957" s="438" t="e">
        <f>VLOOKUP($A1957,#REF!,14,FALSE)</f>
        <v>#REF!</v>
      </c>
      <c r="N1957" s="103" t="e">
        <f>VLOOKUP($A1957,#REF!,15,FALSE)</f>
        <v>#REF!</v>
      </c>
      <c r="O1957" s="103" t="e">
        <f>VLOOKUP($A1957,#REF!,18,FALSE)</f>
        <v>#REF!</v>
      </c>
      <c r="P1957" s="93" t="e">
        <f>VLOOKUP($A1957,#REF!,41,FALSE)</f>
        <v>#REF!</v>
      </c>
      <c r="Q1957" s="115" t="e">
        <f>VLOOKUP(Revisión_Avance_Periodo!$L1957,#REF!,30,FALSE)</f>
        <v>#REF!</v>
      </c>
      <c r="R1957" s="116">
        <v>2019</v>
      </c>
      <c r="S1957" s="196">
        <v>43829</v>
      </c>
      <c r="T1957" s="124" t="s">
        <v>79</v>
      </c>
      <c r="U1957" s="136" t="e">
        <f>INDEX(#REF!,MATCH(Revisión_Avance_Periodo!$L1957,#REF!,0),MATCH(Revisión_Avance_Periodo!$T1957,#REF!,0))</f>
        <v>#REF!</v>
      </c>
      <c r="V1957" s="136" t="e">
        <f>INDEX(#REF!,MATCH(Revisión_Avance_Periodo!$L1957,#REF!,0),MATCH(Revisión_Avance_Periodo!$T1957,#REF!,0))</f>
        <v>#REF!</v>
      </c>
      <c r="W1957" s="130" t="e">
        <f t="shared" si="153"/>
        <v>#REF!</v>
      </c>
      <c r="X1957" s="124" t="e">
        <f>VLOOKUP(W1957,Tabla_Estado_Meta_OAP_2019[#All],3,TRUE)</f>
        <v>#REF!</v>
      </c>
      <c r="Y1957" s="455" t="e">
        <f>SUBTOTAL(9,$U$206:$U1957)</f>
        <v>#REF!</v>
      </c>
      <c r="Z1957" s="456" t="e">
        <f>SUBTOTAL(9,$V$206:$V1957)</f>
        <v>#REF!</v>
      </c>
      <c r="AA1957" s="159">
        <f>IFERROR(+Revisión_Avance_Periodo!$Z1957/Revisión_Avance_Periodo!$Y1957,0)</f>
        <v>0</v>
      </c>
      <c r="AB1957" s="126"/>
      <c r="AC1957" s="127"/>
      <c r="AD1957" s="125"/>
      <c r="AE1957" s="125"/>
      <c r="AF1957" s="128"/>
      <c r="AG1957" s="129"/>
      <c r="AH1957" s="455" t="e">
        <f>SUBTOTAL(9,$U$1946:$U1957)</f>
        <v>#REF!</v>
      </c>
      <c r="AI1957" s="456" t="e">
        <f>SUBTOTAL(9,$V$1946:$V1957)</f>
        <v>#REF!</v>
      </c>
      <c r="AJ1957" s="159">
        <f>IFERROR(+Revisión_Avance_Periodo!$Z1957/Revisión_Avance_Periodo!$Y1957,0)</f>
        <v>0</v>
      </c>
      <c r="AK1957" s="126"/>
      <c r="AL1957" s="127"/>
      <c r="AM1957" s="125"/>
      <c r="AN1957" s="125"/>
      <c r="AO1957" s="128"/>
      <c r="AP1957" s="129"/>
    </row>
    <row r="1958" spans="1:42" x14ac:dyDescent="0.25">
      <c r="A1958" s="92">
        <v>166</v>
      </c>
      <c r="B1958" s="435" t="e">
        <f>CONCATENATE(Revisión_Avance_Periodo!$D1958,";",Revisión_Avance_Periodo!$F1958,";",Revisión_Avance_Periodo!$L1958)</f>
        <v>#REF!</v>
      </c>
      <c r="C1958" s="435" t="e">
        <f t="shared" si="150"/>
        <v>#REF!</v>
      </c>
      <c r="D1958" s="144" t="e">
        <f>VLOOKUP($A1958,#REF!,3,FALSE)</f>
        <v>#REF!</v>
      </c>
      <c r="E1958" s="437" t="e">
        <f>VLOOKUP($A1958,#REF!,4,FALSE)</f>
        <v>#REF!</v>
      </c>
      <c r="F1958" s="102" t="e">
        <f>VLOOKUP($A1958,#REF!,5,FALSE)</f>
        <v>#REF!</v>
      </c>
      <c r="G1958" s="93" t="e">
        <f>VLOOKUP($A1958,#REF!,8,FALSE)</f>
        <v>#REF!</v>
      </c>
      <c r="H1958" s="93" t="e">
        <f>VLOOKUP($A1958,#REF!,7,FALSE)</f>
        <v>#REF!</v>
      </c>
      <c r="I1958" s="438" t="e">
        <f>VLOOKUP($A1958,#REF!,10,FALSE)</f>
        <v>#REF!</v>
      </c>
      <c r="J1958" s="93" t="e">
        <f>VLOOKUP($A1958,#REF!,11,FALSE)</f>
        <v>#REF!</v>
      </c>
      <c r="K1958" s="114" t="e">
        <f>VLOOKUP($A1958,#REF!,12,FALSE)</f>
        <v>#REF!</v>
      </c>
      <c r="L1958" s="93" t="e">
        <f>VLOOKUP($A1958,#REF!,13,FALSE)</f>
        <v>#REF!</v>
      </c>
      <c r="M1958" s="438" t="e">
        <f>VLOOKUP($A1958,#REF!,14,FALSE)</f>
        <v>#REF!</v>
      </c>
      <c r="N1958" s="102" t="e">
        <f>VLOOKUP($A1958,#REF!,15,FALSE)</f>
        <v>#REF!</v>
      </c>
      <c r="O1958" s="102" t="e">
        <f>VLOOKUP($A1958,#REF!,18,FALSE)</f>
        <v>#REF!</v>
      </c>
      <c r="P1958" s="93" t="e">
        <f>VLOOKUP($A1958,#REF!,41,FALSE)</f>
        <v>#REF!</v>
      </c>
      <c r="Q1958" s="115" t="e">
        <f>VLOOKUP(Revisión_Avance_Periodo!$L1958,#REF!,30,FALSE)</f>
        <v>#REF!</v>
      </c>
      <c r="R1958" s="116">
        <v>2019</v>
      </c>
      <c r="S1958" s="196">
        <v>43495</v>
      </c>
      <c r="T1958" s="116" t="s">
        <v>68</v>
      </c>
      <c r="U1958" s="136" t="e">
        <f>INDEX(#REF!,MATCH(Revisión_Avance_Periodo!$L1958,#REF!,0),MATCH(Revisión_Avance_Periodo!$T1958,#REF!,0))</f>
        <v>#REF!</v>
      </c>
      <c r="V1958" s="136" t="e">
        <f>INDEX(#REF!,MATCH(Revisión_Avance_Periodo!$L1958,#REF!,0),MATCH(Revisión_Avance_Periodo!$T1958,#REF!,0))</f>
        <v>#REF!</v>
      </c>
      <c r="W1958" s="118">
        <f>IFERROR((V1958/U1958),0)</f>
        <v>0</v>
      </c>
      <c r="X1958" s="116" t="str">
        <f>VLOOKUP(W1958,Tabla_Estado_Meta_OAP_2019[#All],3,TRUE)</f>
        <v>Por Ejecutar</v>
      </c>
      <c r="Y1958" s="453" t="e">
        <f>SUBTOTAL(9,$U$206:$U1958)</f>
        <v>#REF!</v>
      </c>
      <c r="Z1958" s="454" t="e">
        <f>SUBTOTAL(9,$V$206:$V1958)</f>
        <v>#REF!</v>
      </c>
      <c r="AA1958" s="162">
        <f>IFERROR(+Revisión_Avance_Periodo!$Z1958/Revisión_Avance_Periodo!$Y1958,0)</f>
        <v>0</v>
      </c>
      <c r="AB1958" s="457" t="e">
        <f>SUBTOTAL(9,U1958:U1969)</f>
        <v>#REF!</v>
      </c>
      <c r="AC1958" s="458" t="e">
        <f>SUBTOTAL(9,V1958:V1969)</f>
        <v>#REF!</v>
      </c>
      <c r="AD1958" s="119" t="e">
        <f>+AC1958/AB1958</f>
        <v>#REF!</v>
      </c>
      <c r="AE1958" s="119" t="e">
        <f>100%-Revisión_Avance_Periodo!$AD1958</f>
        <v>#REF!</v>
      </c>
      <c r="AF1958" s="121" t="e">
        <f>VLOOKUP(AD1958,Tabla_Estado_Meta_OAP_2019[],3,TRUE)</f>
        <v>#REF!</v>
      </c>
      <c r="AG1958" s="122" t="e">
        <f>Revisión_Avance_Periodo!$AD1958*Revisión_Avance_Periodo!$Q1958</f>
        <v>#REF!</v>
      </c>
      <c r="AH1958" s="453" t="e">
        <f>SUBTOTAL(9,$U$1958:$U1958)</f>
        <v>#REF!</v>
      </c>
      <c r="AI1958" s="454" t="e">
        <f>SUBTOTAL(9,$V$1958:$V1958)</f>
        <v>#REF!</v>
      </c>
      <c r="AJ1958" s="162">
        <f>IFERROR(+Revisión_Avance_Periodo!$Z1958/Revisión_Avance_Periodo!$Y1958,0)</f>
        <v>0</v>
      </c>
      <c r="AK1958" s="457" t="e">
        <f>SUBTOTAL(9,AD1958:AD1969)</f>
        <v>#REF!</v>
      </c>
      <c r="AL1958" s="458" t="e">
        <f>SUBTOTAL(9,AE1958:AE1969)</f>
        <v>#REF!</v>
      </c>
      <c r="AM1958" s="119" t="e">
        <f>+AL1958/AK1958</f>
        <v>#REF!</v>
      </c>
      <c r="AN1958" s="119" t="e">
        <f>100%-Revisión_Avance_Periodo!$AD1958</f>
        <v>#REF!</v>
      </c>
      <c r="AO1958" s="121" t="e">
        <f>VLOOKUP(AM1958,Tabla_Estado_Meta_OAP_2019[],3,TRUE)</f>
        <v>#REF!</v>
      </c>
      <c r="AP1958" s="122" t="e">
        <f>Revisión_Avance_Periodo!$AD1958*Revisión_Avance_Periodo!$Q1958</f>
        <v>#REF!</v>
      </c>
    </row>
    <row r="1959" spans="1:42" x14ac:dyDescent="0.25">
      <c r="A1959" s="97">
        <v>166</v>
      </c>
      <c r="B1959" s="435" t="e">
        <f>CONCATENATE(Revisión_Avance_Periodo!$D1959,";",Revisión_Avance_Periodo!$F1959,";",Revisión_Avance_Periodo!$L1959)</f>
        <v>#REF!</v>
      </c>
      <c r="C1959" s="435" t="e">
        <f t="shared" si="150"/>
        <v>#REF!</v>
      </c>
      <c r="D1959" s="145" t="e">
        <f>VLOOKUP($A1959,#REF!,3,FALSE)</f>
        <v>#REF!</v>
      </c>
      <c r="E1959" s="437" t="e">
        <f>VLOOKUP($A1959,#REF!,4,FALSE)</f>
        <v>#REF!</v>
      </c>
      <c r="F1959" s="103" t="e">
        <f>VLOOKUP($A1959,#REF!,5,FALSE)</f>
        <v>#REF!</v>
      </c>
      <c r="G1959" s="98" t="e">
        <f>VLOOKUP($A1959,#REF!,8,FALSE)</f>
        <v>#REF!</v>
      </c>
      <c r="H1959" s="93" t="e">
        <f>VLOOKUP($A1959,#REF!,7,FALSE)</f>
        <v>#REF!</v>
      </c>
      <c r="I1959" s="438" t="e">
        <f>VLOOKUP($A1959,#REF!,10,FALSE)</f>
        <v>#REF!</v>
      </c>
      <c r="J1959" s="98" t="e">
        <f>VLOOKUP($A1959,#REF!,11,FALSE)</f>
        <v>#REF!</v>
      </c>
      <c r="K1959" s="114" t="e">
        <f>VLOOKUP($A1959,#REF!,12,FALSE)</f>
        <v>#REF!</v>
      </c>
      <c r="L1959" s="98" t="e">
        <f>VLOOKUP($A1959,#REF!,13,FALSE)</f>
        <v>#REF!</v>
      </c>
      <c r="M1959" s="438" t="e">
        <f>VLOOKUP($A1959,#REF!,14,FALSE)</f>
        <v>#REF!</v>
      </c>
      <c r="N1959" s="103" t="e">
        <f>VLOOKUP($A1959,#REF!,15,FALSE)</f>
        <v>#REF!</v>
      </c>
      <c r="O1959" s="103" t="e">
        <f>VLOOKUP($A1959,#REF!,18,FALSE)</f>
        <v>#REF!</v>
      </c>
      <c r="P1959" s="93" t="e">
        <f>VLOOKUP($A1959,#REF!,41,FALSE)</f>
        <v>#REF!</v>
      </c>
      <c r="Q1959" s="115" t="e">
        <f>VLOOKUP(Revisión_Avance_Periodo!$L1959,#REF!,30,FALSE)</f>
        <v>#REF!</v>
      </c>
      <c r="R1959" s="116">
        <v>2019</v>
      </c>
      <c r="S1959" s="196">
        <v>43524</v>
      </c>
      <c r="T1959" s="124" t="s">
        <v>69</v>
      </c>
      <c r="U1959" s="136" t="e">
        <f>INDEX(#REF!,MATCH(Revisión_Avance_Periodo!$L1959,#REF!,0),MATCH(Revisión_Avance_Periodo!$T1959,#REF!,0))</f>
        <v>#REF!</v>
      </c>
      <c r="V1959" s="136" t="e">
        <f>INDEX(#REF!,MATCH(Revisión_Avance_Periodo!$L1959,#REF!,0),MATCH(Revisión_Avance_Periodo!$T1959,#REF!,0))</f>
        <v>#REF!</v>
      </c>
      <c r="W1959" s="130" t="e">
        <f t="shared" ref="W1959:W1969" si="154">V1959/U1959</f>
        <v>#REF!</v>
      </c>
      <c r="X1959" s="124" t="e">
        <f>VLOOKUP(W1959,Tabla_Estado_Meta_OAP_2019[#All],3,TRUE)</f>
        <v>#REF!</v>
      </c>
      <c r="Y1959" s="455" t="e">
        <f>SUBTOTAL(9,$U$206:$U1959)</f>
        <v>#REF!</v>
      </c>
      <c r="Z1959" s="456" t="e">
        <f>SUBTOTAL(9,$V$206:$V1959)</f>
        <v>#REF!</v>
      </c>
      <c r="AA1959" s="159">
        <f>IFERROR(+Revisión_Avance_Periodo!$Z1959/Revisión_Avance_Periodo!$Y1959,0)</f>
        <v>0</v>
      </c>
      <c r="AB1959" s="126"/>
      <c r="AC1959" s="127"/>
      <c r="AD1959" s="125"/>
      <c r="AE1959" s="125"/>
      <c r="AF1959" s="128"/>
      <c r="AG1959" s="129"/>
      <c r="AH1959" s="455" t="e">
        <f>SUBTOTAL(9,$U$1958:$U1959)</f>
        <v>#REF!</v>
      </c>
      <c r="AI1959" s="456" t="e">
        <f>SUBTOTAL(9,$V$1958:$V1959)</f>
        <v>#REF!</v>
      </c>
      <c r="AJ1959" s="159">
        <f>IFERROR(+Revisión_Avance_Periodo!$Z1959/Revisión_Avance_Periodo!$Y1959,0)</f>
        <v>0</v>
      </c>
      <c r="AK1959" s="126"/>
      <c r="AL1959" s="127"/>
      <c r="AM1959" s="125"/>
      <c r="AN1959" s="125"/>
      <c r="AO1959" s="128"/>
      <c r="AP1959" s="129"/>
    </row>
    <row r="1960" spans="1:42" x14ac:dyDescent="0.25">
      <c r="A1960" s="92">
        <v>166</v>
      </c>
      <c r="B1960" s="435" t="e">
        <f>CONCATENATE(Revisión_Avance_Periodo!$D1960,";",Revisión_Avance_Periodo!$F1960,";",Revisión_Avance_Periodo!$L1960)</f>
        <v>#REF!</v>
      </c>
      <c r="C1960" s="435" t="e">
        <f t="shared" si="150"/>
        <v>#REF!</v>
      </c>
      <c r="D1960" s="144" t="e">
        <f>VLOOKUP($A1960,#REF!,3,FALSE)</f>
        <v>#REF!</v>
      </c>
      <c r="E1960" s="437" t="e">
        <f>VLOOKUP($A1960,#REF!,4,FALSE)</f>
        <v>#REF!</v>
      </c>
      <c r="F1960" s="102" t="e">
        <f>VLOOKUP($A1960,#REF!,5,FALSE)</f>
        <v>#REF!</v>
      </c>
      <c r="G1960" s="93" t="e">
        <f>VLOOKUP($A1960,#REF!,8,FALSE)</f>
        <v>#REF!</v>
      </c>
      <c r="H1960" s="93" t="e">
        <f>VLOOKUP($A1960,#REF!,7,FALSE)</f>
        <v>#REF!</v>
      </c>
      <c r="I1960" s="438" t="e">
        <f>VLOOKUP($A1960,#REF!,10,FALSE)</f>
        <v>#REF!</v>
      </c>
      <c r="J1960" s="93" t="e">
        <f>VLOOKUP($A1960,#REF!,11,FALSE)</f>
        <v>#REF!</v>
      </c>
      <c r="K1960" s="114" t="e">
        <f>VLOOKUP($A1960,#REF!,12,FALSE)</f>
        <v>#REF!</v>
      </c>
      <c r="L1960" s="93" t="e">
        <f>VLOOKUP($A1960,#REF!,13,FALSE)</f>
        <v>#REF!</v>
      </c>
      <c r="M1960" s="438" t="e">
        <f>VLOOKUP($A1960,#REF!,14,FALSE)</f>
        <v>#REF!</v>
      </c>
      <c r="N1960" s="102" t="e">
        <f>VLOOKUP($A1960,#REF!,15,FALSE)</f>
        <v>#REF!</v>
      </c>
      <c r="O1960" s="102" t="e">
        <f>VLOOKUP($A1960,#REF!,18,FALSE)</f>
        <v>#REF!</v>
      </c>
      <c r="P1960" s="93" t="e">
        <f>VLOOKUP($A1960,#REF!,41,FALSE)</f>
        <v>#REF!</v>
      </c>
      <c r="Q1960" s="115" t="e">
        <f>VLOOKUP(Revisión_Avance_Periodo!$L1960,#REF!,30,FALSE)</f>
        <v>#REF!</v>
      </c>
      <c r="R1960" s="116">
        <v>2019</v>
      </c>
      <c r="S1960" s="196">
        <v>43554</v>
      </c>
      <c r="T1960" s="116" t="s">
        <v>70</v>
      </c>
      <c r="U1960" s="136" t="e">
        <f>INDEX(#REF!,MATCH(Revisión_Avance_Periodo!$L1960,#REF!,0),MATCH(Revisión_Avance_Periodo!$T1960,#REF!,0))</f>
        <v>#REF!</v>
      </c>
      <c r="V1960" s="136" t="e">
        <f>INDEX(#REF!,MATCH(Revisión_Avance_Periodo!$L1960,#REF!,0),MATCH(Revisión_Avance_Periodo!$T1960,#REF!,0))</f>
        <v>#REF!</v>
      </c>
      <c r="W1960" s="130" t="e">
        <f t="shared" si="154"/>
        <v>#REF!</v>
      </c>
      <c r="X1960" s="116" t="e">
        <f>VLOOKUP(W1960,Tabla_Estado_Meta_OAP_2019[#All],3,TRUE)</f>
        <v>#REF!</v>
      </c>
      <c r="Y1960" s="455" t="e">
        <f>SUBTOTAL(9,$U$206:$U1960)</f>
        <v>#REF!</v>
      </c>
      <c r="Z1960" s="456" t="e">
        <f>SUBTOTAL(9,$V$206:$V1960)</f>
        <v>#REF!</v>
      </c>
      <c r="AA1960" s="159">
        <f>IFERROR(+Revisión_Avance_Periodo!$Z1960/Revisión_Avance_Periodo!$Y1960,0)</f>
        <v>0</v>
      </c>
      <c r="AB1960" s="126"/>
      <c r="AC1960" s="127"/>
      <c r="AD1960" s="125"/>
      <c r="AE1960" s="125"/>
      <c r="AF1960" s="128"/>
      <c r="AG1960" s="129"/>
      <c r="AH1960" s="455" t="e">
        <f>SUBTOTAL(9,$U$1958:$U1960)</f>
        <v>#REF!</v>
      </c>
      <c r="AI1960" s="456" t="e">
        <f>SUBTOTAL(9,$V$1958:$V1960)</f>
        <v>#REF!</v>
      </c>
      <c r="AJ1960" s="159">
        <f>IFERROR(+Revisión_Avance_Periodo!$Z1960/Revisión_Avance_Periodo!$Y1960,0)</f>
        <v>0</v>
      </c>
      <c r="AK1960" s="126"/>
      <c r="AL1960" s="127"/>
      <c r="AM1960" s="125"/>
      <c r="AN1960" s="125"/>
      <c r="AO1960" s="128"/>
      <c r="AP1960" s="129"/>
    </row>
    <row r="1961" spans="1:42" x14ac:dyDescent="0.25">
      <c r="A1961" s="97">
        <v>166</v>
      </c>
      <c r="B1961" s="435" t="e">
        <f>CONCATENATE(Revisión_Avance_Periodo!$D1961,";",Revisión_Avance_Periodo!$F1961,";",Revisión_Avance_Periodo!$L1961)</f>
        <v>#REF!</v>
      </c>
      <c r="C1961" s="435" t="e">
        <f t="shared" si="150"/>
        <v>#REF!</v>
      </c>
      <c r="D1961" s="145" t="e">
        <f>VLOOKUP($A1961,#REF!,3,FALSE)</f>
        <v>#REF!</v>
      </c>
      <c r="E1961" s="437" t="e">
        <f>VLOOKUP($A1961,#REF!,4,FALSE)</f>
        <v>#REF!</v>
      </c>
      <c r="F1961" s="103" t="e">
        <f>VLOOKUP($A1961,#REF!,5,FALSE)</f>
        <v>#REF!</v>
      </c>
      <c r="G1961" s="98" t="e">
        <f>VLOOKUP($A1961,#REF!,8,FALSE)</f>
        <v>#REF!</v>
      </c>
      <c r="H1961" s="93" t="e">
        <f>VLOOKUP($A1961,#REF!,7,FALSE)</f>
        <v>#REF!</v>
      </c>
      <c r="I1961" s="438" t="e">
        <f>VLOOKUP($A1961,#REF!,10,FALSE)</f>
        <v>#REF!</v>
      </c>
      <c r="J1961" s="98" t="e">
        <f>VLOOKUP($A1961,#REF!,11,FALSE)</f>
        <v>#REF!</v>
      </c>
      <c r="K1961" s="114" t="e">
        <f>VLOOKUP($A1961,#REF!,12,FALSE)</f>
        <v>#REF!</v>
      </c>
      <c r="L1961" s="98" t="e">
        <f>VLOOKUP($A1961,#REF!,13,FALSE)</f>
        <v>#REF!</v>
      </c>
      <c r="M1961" s="438" t="e">
        <f>VLOOKUP($A1961,#REF!,14,FALSE)</f>
        <v>#REF!</v>
      </c>
      <c r="N1961" s="103" t="e">
        <f>VLOOKUP($A1961,#REF!,15,FALSE)</f>
        <v>#REF!</v>
      </c>
      <c r="O1961" s="103" t="e">
        <f>VLOOKUP($A1961,#REF!,18,FALSE)</f>
        <v>#REF!</v>
      </c>
      <c r="P1961" s="93" t="e">
        <f>VLOOKUP($A1961,#REF!,41,FALSE)</f>
        <v>#REF!</v>
      </c>
      <c r="Q1961" s="115" t="e">
        <f>VLOOKUP(Revisión_Avance_Periodo!$L1961,#REF!,30,FALSE)</f>
        <v>#REF!</v>
      </c>
      <c r="R1961" s="116">
        <v>2019</v>
      </c>
      <c r="S1961" s="196">
        <v>43585</v>
      </c>
      <c r="T1961" s="124" t="s">
        <v>71</v>
      </c>
      <c r="U1961" s="136" t="e">
        <f>INDEX(#REF!,MATCH(Revisión_Avance_Periodo!$L1961,#REF!,0),MATCH(Revisión_Avance_Periodo!$T1961,#REF!,0))</f>
        <v>#REF!</v>
      </c>
      <c r="V1961" s="136" t="e">
        <f>INDEX(#REF!,MATCH(Revisión_Avance_Periodo!$L1961,#REF!,0),MATCH(Revisión_Avance_Periodo!$T1961,#REF!,0))</f>
        <v>#REF!</v>
      </c>
      <c r="W1961" s="130" t="e">
        <f t="shared" si="154"/>
        <v>#REF!</v>
      </c>
      <c r="X1961" s="124" t="e">
        <f>VLOOKUP(W1961,Tabla_Estado_Meta_OAP_2019[#All],3,TRUE)</f>
        <v>#REF!</v>
      </c>
      <c r="Y1961" s="455" t="e">
        <f>SUBTOTAL(9,$U$206:$U1961)</f>
        <v>#REF!</v>
      </c>
      <c r="Z1961" s="456" t="e">
        <f>SUBTOTAL(9,$V$206:$V1961)</f>
        <v>#REF!</v>
      </c>
      <c r="AA1961" s="159">
        <f>IFERROR(+Revisión_Avance_Periodo!$Z1961/Revisión_Avance_Periodo!$Y1961,0)</f>
        <v>0</v>
      </c>
      <c r="AB1961" s="126"/>
      <c r="AC1961" s="127"/>
      <c r="AD1961" s="125"/>
      <c r="AE1961" s="125"/>
      <c r="AF1961" s="128"/>
      <c r="AG1961" s="129"/>
      <c r="AH1961" s="455" t="e">
        <f>SUBTOTAL(9,$U$1958:$U1961)</f>
        <v>#REF!</v>
      </c>
      <c r="AI1961" s="456" t="e">
        <f>SUBTOTAL(9,$V$1958:$V1961)</f>
        <v>#REF!</v>
      </c>
      <c r="AJ1961" s="159">
        <f>IFERROR(+Revisión_Avance_Periodo!$Z1961/Revisión_Avance_Periodo!$Y1961,0)</f>
        <v>0</v>
      </c>
      <c r="AK1961" s="126"/>
      <c r="AL1961" s="127"/>
      <c r="AM1961" s="125"/>
      <c r="AN1961" s="125"/>
      <c r="AO1961" s="128"/>
      <c r="AP1961" s="129"/>
    </row>
    <row r="1962" spans="1:42" x14ac:dyDescent="0.25">
      <c r="A1962" s="92">
        <v>166</v>
      </c>
      <c r="B1962" s="435" t="e">
        <f>CONCATENATE(Revisión_Avance_Periodo!$D1962,";",Revisión_Avance_Periodo!$F1962,";",Revisión_Avance_Periodo!$L1962)</f>
        <v>#REF!</v>
      </c>
      <c r="C1962" s="435" t="e">
        <f t="shared" si="150"/>
        <v>#REF!</v>
      </c>
      <c r="D1962" s="144" t="e">
        <f>VLOOKUP($A1962,#REF!,3,FALSE)</f>
        <v>#REF!</v>
      </c>
      <c r="E1962" s="437" t="e">
        <f>VLOOKUP($A1962,#REF!,4,FALSE)</f>
        <v>#REF!</v>
      </c>
      <c r="F1962" s="102" t="e">
        <f>VLOOKUP($A1962,#REF!,5,FALSE)</f>
        <v>#REF!</v>
      </c>
      <c r="G1962" s="93" t="e">
        <f>VLOOKUP($A1962,#REF!,8,FALSE)</f>
        <v>#REF!</v>
      </c>
      <c r="H1962" s="93" t="e">
        <f>VLOOKUP($A1962,#REF!,7,FALSE)</f>
        <v>#REF!</v>
      </c>
      <c r="I1962" s="438" t="e">
        <f>VLOOKUP($A1962,#REF!,10,FALSE)</f>
        <v>#REF!</v>
      </c>
      <c r="J1962" s="93" t="e">
        <f>VLOOKUP($A1962,#REF!,11,FALSE)</f>
        <v>#REF!</v>
      </c>
      <c r="K1962" s="114" t="e">
        <f>VLOOKUP($A1962,#REF!,12,FALSE)</f>
        <v>#REF!</v>
      </c>
      <c r="L1962" s="93" t="e">
        <f>VLOOKUP($A1962,#REF!,13,FALSE)</f>
        <v>#REF!</v>
      </c>
      <c r="M1962" s="438" t="e">
        <f>VLOOKUP($A1962,#REF!,14,FALSE)</f>
        <v>#REF!</v>
      </c>
      <c r="N1962" s="102" t="e">
        <f>VLOOKUP($A1962,#REF!,15,FALSE)</f>
        <v>#REF!</v>
      </c>
      <c r="O1962" s="102" t="e">
        <f>VLOOKUP($A1962,#REF!,18,FALSE)</f>
        <v>#REF!</v>
      </c>
      <c r="P1962" s="93" t="e">
        <f>VLOOKUP($A1962,#REF!,41,FALSE)</f>
        <v>#REF!</v>
      </c>
      <c r="Q1962" s="115" t="e">
        <f>VLOOKUP(Revisión_Avance_Periodo!$L1962,#REF!,30,FALSE)</f>
        <v>#REF!</v>
      </c>
      <c r="R1962" s="116">
        <v>2019</v>
      </c>
      <c r="S1962" s="196">
        <v>43615</v>
      </c>
      <c r="T1962" s="116" t="s">
        <v>72</v>
      </c>
      <c r="U1962" s="136" t="e">
        <f>INDEX(#REF!,MATCH(Revisión_Avance_Periodo!$L1962,#REF!,0),MATCH(Revisión_Avance_Periodo!$T1962,#REF!,0))</f>
        <v>#REF!</v>
      </c>
      <c r="V1962" s="136" t="e">
        <f>INDEX(#REF!,MATCH(Revisión_Avance_Periodo!$L1962,#REF!,0),MATCH(Revisión_Avance_Periodo!$T1962,#REF!,0))</f>
        <v>#REF!</v>
      </c>
      <c r="W1962" s="130" t="e">
        <f t="shared" si="154"/>
        <v>#REF!</v>
      </c>
      <c r="X1962" s="116" t="e">
        <f>VLOOKUP(W1962,Tabla_Estado_Meta_OAP_2019[#All],3,TRUE)</f>
        <v>#REF!</v>
      </c>
      <c r="Y1962" s="455" t="e">
        <f>SUBTOTAL(9,$U$206:$U1962)</f>
        <v>#REF!</v>
      </c>
      <c r="Z1962" s="456" t="e">
        <f>SUBTOTAL(9,$V$206:$V1962)</f>
        <v>#REF!</v>
      </c>
      <c r="AA1962" s="159">
        <f>IFERROR(+Revisión_Avance_Periodo!$Z1962/Revisión_Avance_Periodo!$Y1962,0)</f>
        <v>0</v>
      </c>
      <c r="AB1962" s="126"/>
      <c r="AC1962" s="127"/>
      <c r="AD1962" s="125"/>
      <c r="AE1962" s="125"/>
      <c r="AF1962" s="128"/>
      <c r="AG1962" s="129"/>
      <c r="AH1962" s="455" t="e">
        <f>SUBTOTAL(9,$U$1958:$U1962)</f>
        <v>#REF!</v>
      </c>
      <c r="AI1962" s="456" t="e">
        <f>SUBTOTAL(9,$V$1958:$V1962)</f>
        <v>#REF!</v>
      </c>
      <c r="AJ1962" s="159">
        <f>IFERROR(+Revisión_Avance_Periodo!$Z1962/Revisión_Avance_Periodo!$Y1962,0)</f>
        <v>0</v>
      </c>
      <c r="AK1962" s="126"/>
      <c r="AL1962" s="127"/>
      <c r="AM1962" s="125"/>
      <c r="AN1962" s="125"/>
      <c r="AO1962" s="128"/>
      <c r="AP1962" s="129"/>
    </row>
    <row r="1963" spans="1:42" x14ac:dyDescent="0.25">
      <c r="A1963" s="97">
        <v>166</v>
      </c>
      <c r="B1963" s="435" t="e">
        <f>CONCATENATE(Revisión_Avance_Periodo!$D1963,";",Revisión_Avance_Periodo!$F1963,";",Revisión_Avance_Periodo!$L1963)</f>
        <v>#REF!</v>
      </c>
      <c r="C1963" s="435" t="e">
        <f t="shared" si="150"/>
        <v>#REF!</v>
      </c>
      <c r="D1963" s="145" t="e">
        <f>VLOOKUP($A1963,#REF!,3,FALSE)</f>
        <v>#REF!</v>
      </c>
      <c r="E1963" s="437" t="e">
        <f>VLOOKUP($A1963,#REF!,4,FALSE)</f>
        <v>#REF!</v>
      </c>
      <c r="F1963" s="103" t="e">
        <f>VLOOKUP($A1963,#REF!,5,FALSE)</f>
        <v>#REF!</v>
      </c>
      <c r="G1963" s="98" t="e">
        <f>VLOOKUP($A1963,#REF!,8,FALSE)</f>
        <v>#REF!</v>
      </c>
      <c r="H1963" s="93" t="e">
        <f>VLOOKUP($A1963,#REF!,7,FALSE)</f>
        <v>#REF!</v>
      </c>
      <c r="I1963" s="438" t="e">
        <f>VLOOKUP($A1963,#REF!,10,FALSE)</f>
        <v>#REF!</v>
      </c>
      <c r="J1963" s="98" t="e">
        <f>VLOOKUP($A1963,#REF!,11,FALSE)</f>
        <v>#REF!</v>
      </c>
      <c r="K1963" s="114" t="e">
        <f>VLOOKUP($A1963,#REF!,12,FALSE)</f>
        <v>#REF!</v>
      </c>
      <c r="L1963" s="98" t="e">
        <f>VLOOKUP($A1963,#REF!,13,FALSE)</f>
        <v>#REF!</v>
      </c>
      <c r="M1963" s="438" t="e">
        <f>VLOOKUP($A1963,#REF!,14,FALSE)</f>
        <v>#REF!</v>
      </c>
      <c r="N1963" s="103" t="e">
        <f>VLOOKUP($A1963,#REF!,15,FALSE)</f>
        <v>#REF!</v>
      </c>
      <c r="O1963" s="103" t="e">
        <f>VLOOKUP($A1963,#REF!,18,FALSE)</f>
        <v>#REF!</v>
      </c>
      <c r="P1963" s="93" t="e">
        <f>VLOOKUP($A1963,#REF!,41,FALSE)</f>
        <v>#REF!</v>
      </c>
      <c r="Q1963" s="115" t="e">
        <f>VLOOKUP(Revisión_Avance_Periodo!$L1963,#REF!,30,FALSE)</f>
        <v>#REF!</v>
      </c>
      <c r="R1963" s="116">
        <v>2019</v>
      </c>
      <c r="S1963" s="196">
        <v>43646</v>
      </c>
      <c r="T1963" s="124" t="s">
        <v>73</v>
      </c>
      <c r="U1963" s="136" t="e">
        <f>INDEX(#REF!,MATCH(Revisión_Avance_Periodo!$L1963,#REF!,0),MATCH(Revisión_Avance_Periodo!$T1963,#REF!,0))</f>
        <v>#REF!</v>
      </c>
      <c r="V1963" s="136" t="e">
        <f>INDEX(#REF!,MATCH(Revisión_Avance_Periodo!$L1963,#REF!,0),MATCH(Revisión_Avance_Periodo!$T1963,#REF!,0))</f>
        <v>#REF!</v>
      </c>
      <c r="W1963" s="130" t="e">
        <f t="shared" si="154"/>
        <v>#REF!</v>
      </c>
      <c r="X1963" s="124" t="e">
        <f>VLOOKUP(W1963,Tabla_Estado_Meta_OAP_2019[#All],3,TRUE)</f>
        <v>#REF!</v>
      </c>
      <c r="Y1963" s="455" t="e">
        <f>SUBTOTAL(9,$U$206:$U1963)</f>
        <v>#REF!</v>
      </c>
      <c r="Z1963" s="456" t="e">
        <f>SUBTOTAL(9,$V$206:$V1963)</f>
        <v>#REF!</v>
      </c>
      <c r="AA1963" s="159">
        <f>IFERROR(+Revisión_Avance_Periodo!$Z1963/Revisión_Avance_Periodo!$Y1963,0)</f>
        <v>0</v>
      </c>
      <c r="AB1963" s="126"/>
      <c r="AC1963" s="127"/>
      <c r="AD1963" s="125"/>
      <c r="AE1963" s="125"/>
      <c r="AF1963" s="128"/>
      <c r="AG1963" s="129"/>
      <c r="AH1963" s="455" t="e">
        <f>SUBTOTAL(9,$U$1958:$U1963)</f>
        <v>#REF!</v>
      </c>
      <c r="AI1963" s="456" t="e">
        <f>SUBTOTAL(9,$V$1958:$V1963)</f>
        <v>#REF!</v>
      </c>
      <c r="AJ1963" s="159">
        <f>IFERROR(+Revisión_Avance_Periodo!$Z1963/Revisión_Avance_Periodo!$Y1963,0)</f>
        <v>0</v>
      </c>
      <c r="AK1963" s="126"/>
      <c r="AL1963" s="127"/>
      <c r="AM1963" s="125"/>
      <c r="AN1963" s="125"/>
      <c r="AO1963" s="128"/>
      <c r="AP1963" s="129"/>
    </row>
    <row r="1964" spans="1:42" x14ac:dyDescent="0.25">
      <c r="A1964" s="92">
        <v>166</v>
      </c>
      <c r="B1964" s="435" t="e">
        <f>CONCATENATE(Revisión_Avance_Periodo!$D1964,";",Revisión_Avance_Periodo!$F1964,";",Revisión_Avance_Periodo!$L1964)</f>
        <v>#REF!</v>
      </c>
      <c r="C1964" s="435" t="e">
        <f t="shared" si="150"/>
        <v>#REF!</v>
      </c>
      <c r="D1964" s="144" t="e">
        <f>VLOOKUP($A1964,#REF!,3,FALSE)</f>
        <v>#REF!</v>
      </c>
      <c r="E1964" s="437" t="e">
        <f>VLOOKUP($A1964,#REF!,4,FALSE)</f>
        <v>#REF!</v>
      </c>
      <c r="F1964" s="102" t="e">
        <f>VLOOKUP($A1964,#REF!,5,FALSE)</f>
        <v>#REF!</v>
      </c>
      <c r="G1964" s="93" t="e">
        <f>VLOOKUP($A1964,#REF!,8,FALSE)</f>
        <v>#REF!</v>
      </c>
      <c r="H1964" s="93" t="e">
        <f>VLOOKUP($A1964,#REF!,7,FALSE)</f>
        <v>#REF!</v>
      </c>
      <c r="I1964" s="438" t="e">
        <f>VLOOKUP($A1964,#REF!,10,FALSE)</f>
        <v>#REF!</v>
      </c>
      <c r="J1964" s="93" t="e">
        <f>VLOOKUP($A1964,#REF!,11,FALSE)</f>
        <v>#REF!</v>
      </c>
      <c r="K1964" s="114" t="e">
        <f>VLOOKUP($A1964,#REF!,12,FALSE)</f>
        <v>#REF!</v>
      </c>
      <c r="L1964" s="93" t="e">
        <f>VLOOKUP($A1964,#REF!,13,FALSE)</f>
        <v>#REF!</v>
      </c>
      <c r="M1964" s="438" t="e">
        <f>VLOOKUP($A1964,#REF!,14,FALSE)</f>
        <v>#REF!</v>
      </c>
      <c r="N1964" s="102" t="e">
        <f>VLOOKUP($A1964,#REF!,15,FALSE)</f>
        <v>#REF!</v>
      </c>
      <c r="O1964" s="102" t="e">
        <f>VLOOKUP($A1964,#REF!,18,FALSE)</f>
        <v>#REF!</v>
      </c>
      <c r="P1964" s="93" t="e">
        <f>VLOOKUP($A1964,#REF!,41,FALSE)</f>
        <v>#REF!</v>
      </c>
      <c r="Q1964" s="115" t="e">
        <f>VLOOKUP(Revisión_Avance_Periodo!$L1964,#REF!,30,FALSE)</f>
        <v>#REF!</v>
      </c>
      <c r="R1964" s="116">
        <v>2019</v>
      </c>
      <c r="S1964" s="196">
        <v>43676</v>
      </c>
      <c r="T1964" s="116" t="s">
        <v>74</v>
      </c>
      <c r="U1964" s="136" t="e">
        <f>INDEX(#REF!,MATCH(Revisión_Avance_Periodo!$L1964,#REF!,0),MATCH(Revisión_Avance_Periodo!$T1964,#REF!,0))</f>
        <v>#REF!</v>
      </c>
      <c r="V1964" s="136" t="e">
        <f>INDEX(#REF!,MATCH(Revisión_Avance_Periodo!$L1964,#REF!,0),MATCH(Revisión_Avance_Periodo!$T1964,#REF!,0))</f>
        <v>#REF!</v>
      </c>
      <c r="W1964" s="130" t="e">
        <f t="shared" si="154"/>
        <v>#REF!</v>
      </c>
      <c r="X1964" s="116" t="e">
        <f>VLOOKUP(W1964,Tabla_Estado_Meta_OAP_2019[#All],3,TRUE)</f>
        <v>#REF!</v>
      </c>
      <c r="Y1964" s="455" t="e">
        <f>SUBTOTAL(9,$U$206:$U1964)</f>
        <v>#REF!</v>
      </c>
      <c r="Z1964" s="456" t="e">
        <f>SUBTOTAL(9,$V$206:$V1964)</f>
        <v>#REF!</v>
      </c>
      <c r="AA1964" s="159">
        <f>IFERROR(+Revisión_Avance_Periodo!$Z1964/Revisión_Avance_Periodo!$Y1964,0)</f>
        <v>0</v>
      </c>
      <c r="AB1964" s="126"/>
      <c r="AC1964" s="127"/>
      <c r="AD1964" s="125"/>
      <c r="AE1964" s="125"/>
      <c r="AF1964" s="128"/>
      <c r="AG1964" s="129"/>
      <c r="AH1964" s="455" t="e">
        <f>SUBTOTAL(9,$U$1958:$U1964)</f>
        <v>#REF!</v>
      </c>
      <c r="AI1964" s="456" t="e">
        <f>SUBTOTAL(9,$V$1958:$V1964)</f>
        <v>#REF!</v>
      </c>
      <c r="AJ1964" s="159">
        <f>IFERROR(+Revisión_Avance_Periodo!$Z1964/Revisión_Avance_Periodo!$Y1964,0)</f>
        <v>0</v>
      </c>
      <c r="AK1964" s="126"/>
      <c r="AL1964" s="127"/>
      <c r="AM1964" s="125"/>
      <c r="AN1964" s="125"/>
      <c r="AO1964" s="128"/>
      <c r="AP1964" s="129"/>
    </row>
    <row r="1965" spans="1:42" x14ac:dyDescent="0.25">
      <c r="A1965" s="97">
        <v>166</v>
      </c>
      <c r="B1965" s="435" t="e">
        <f>CONCATENATE(Revisión_Avance_Periodo!$D1965,";",Revisión_Avance_Periodo!$F1965,";",Revisión_Avance_Periodo!$L1965)</f>
        <v>#REF!</v>
      </c>
      <c r="C1965" s="435" t="e">
        <f t="shared" si="150"/>
        <v>#REF!</v>
      </c>
      <c r="D1965" s="145" t="e">
        <f>VLOOKUP($A1965,#REF!,3,FALSE)</f>
        <v>#REF!</v>
      </c>
      <c r="E1965" s="437" t="e">
        <f>VLOOKUP($A1965,#REF!,4,FALSE)</f>
        <v>#REF!</v>
      </c>
      <c r="F1965" s="103" t="e">
        <f>VLOOKUP($A1965,#REF!,5,FALSE)</f>
        <v>#REF!</v>
      </c>
      <c r="G1965" s="98" t="e">
        <f>VLOOKUP($A1965,#REF!,8,FALSE)</f>
        <v>#REF!</v>
      </c>
      <c r="H1965" s="93" t="e">
        <f>VLOOKUP($A1965,#REF!,7,FALSE)</f>
        <v>#REF!</v>
      </c>
      <c r="I1965" s="438" t="e">
        <f>VLOOKUP($A1965,#REF!,10,FALSE)</f>
        <v>#REF!</v>
      </c>
      <c r="J1965" s="98" t="e">
        <f>VLOOKUP($A1965,#REF!,11,FALSE)</f>
        <v>#REF!</v>
      </c>
      <c r="K1965" s="114" t="e">
        <f>VLOOKUP($A1965,#REF!,12,FALSE)</f>
        <v>#REF!</v>
      </c>
      <c r="L1965" s="98" t="e">
        <f>VLOOKUP($A1965,#REF!,13,FALSE)</f>
        <v>#REF!</v>
      </c>
      <c r="M1965" s="438" t="e">
        <f>VLOOKUP($A1965,#REF!,14,FALSE)</f>
        <v>#REF!</v>
      </c>
      <c r="N1965" s="103" t="e">
        <f>VLOOKUP($A1965,#REF!,15,FALSE)</f>
        <v>#REF!</v>
      </c>
      <c r="O1965" s="103" t="e">
        <f>VLOOKUP($A1965,#REF!,18,FALSE)</f>
        <v>#REF!</v>
      </c>
      <c r="P1965" s="93" t="e">
        <f>VLOOKUP($A1965,#REF!,41,FALSE)</f>
        <v>#REF!</v>
      </c>
      <c r="Q1965" s="115" t="e">
        <f>VLOOKUP(Revisión_Avance_Periodo!$L1965,#REF!,30,FALSE)</f>
        <v>#REF!</v>
      </c>
      <c r="R1965" s="116">
        <v>2019</v>
      </c>
      <c r="S1965" s="196">
        <v>43707</v>
      </c>
      <c r="T1965" s="124" t="s">
        <v>75</v>
      </c>
      <c r="U1965" s="136" t="e">
        <f>INDEX(#REF!,MATCH(Revisión_Avance_Periodo!$L1965,#REF!,0),MATCH(Revisión_Avance_Periodo!$T1965,#REF!,0))</f>
        <v>#REF!</v>
      </c>
      <c r="V1965" s="136" t="e">
        <f>INDEX(#REF!,MATCH(Revisión_Avance_Periodo!$L1965,#REF!,0),MATCH(Revisión_Avance_Periodo!$T1965,#REF!,0))</f>
        <v>#REF!</v>
      </c>
      <c r="W1965" s="130" t="e">
        <f t="shared" si="154"/>
        <v>#REF!</v>
      </c>
      <c r="X1965" s="124" t="e">
        <f>VLOOKUP(W1965,Tabla_Estado_Meta_OAP_2019[#All],3,TRUE)</f>
        <v>#REF!</v>
      </c>
      <c r="Y1965" s="455" t="e">
        <f>SUBTOTAL(9,$U$206:$U1965)</f>
        <v>#REF!</v>
      </c>
      <c r="Z1965" s="456" t="e">
        <f>SUBTOTAL(9,$V$206:$V1965)</f>
        <v>#REF!</v>
      </c>
      <c r="AA1965" s="159">
        <f>IFERROR(+Revisión_Avance_Periodo!$Z1965/Revisión_Avance_Periodo!$Y1965,0)</f>
        <v>0</v>
      </c>
      <c r="AB1965" s="126"/>
      <c r="AC1965" s="127"/>
      <c r="AD1965" s="125"/>
      <c r="AE1965" s="125"/>
      <c r="AF1965" s="128"/>
      <c r="AG1965" s="129"/>
      <c r="AH1965" s="455" t="e">
        <f>SUBTOTAL(9,$U$1958:$U1965)</f>
        <v>#REF!</v>
      </c>
      <c r="AI1965" s="456" t="e">
        <f>SUBTOTAL(9,$V$1958:$V1965)</f>
        <v>#REF!</v>
      </c>
      <c r="AJ1965" s="159">
        <f>IFERROR(+Revisión_Avance_Periodo!$Z1965/Revisión_Avance_Periodo!$Y1965,0)</f>
        <v>0</v>
      </c>
      <c r="AK1965" s="126"/>
      <c r="AL1965" s="127"/>
      <c r="AM1965" s="125"/>
      <c r="AN1965" s="125"/>
      <c r="AO1965" s="128"/>
      <c r="AP1965" s="129"/>
    </row>
    <row r="1966" spans="1:42" x14ac:dyDescent="0.25">
      <c r="A1966" s="92">
        <v>166</v>
      </c>
      <c r="B1966" s="435" t="e">
        <f>CONCATENATE(Revisión_Avance_Periodo!$D1966,";",Revisión_Avance_Periodo!$F1966,";",Revisión_Avance_Periodo!$L1966)</f>
        <v>#REF!</v>
      </c>
      <c r="C1966" s="435" t="e">
        <f t="shared" si="150"/>
        <v>#REF!</v>
      </c>
      <c r="D1966" s="144" t="e">
        <f>VLOOKUP($A1966,#REF!,3,FALSE)</f>
        <v>#REF!</v>
      </c>
      <c r="E1966" s="437" t="e">
        <f>VLOOKUP($A1966,#REF!,4,FALSE)</f>
        <v>#REF!</v>
      </c>
      <c r="F1966" s="102" t="e">
        <f>VLOOKUP($A1966,#REF!,5,FALSE)</f>
        <v>#REF!</v>
      </c>
      <c r="G1966" s="93" t="e">
        <f>VLOOKUP($A1966,#REF!,8,FALSE)</f>
        <v>#REF!</v>
      </c>
      <c r="H1966" s="93" t="e">
        <f>VLOOKUP($A1966,#REF!,7,FALSE)</f>
        <v>#REF!</v>
      </c>
      <c r="I1966" s="438" t="e">
        <f>VLOOKUP($A1966,#REF!,10,FALSE)</f>
        <v>#REF!</v>
      </c>
      <c r="J1966" s="93" t="e">
        <f>VLOOKUP($A1966,#REF!,11,FALSE)</f>
        <v>#REF!</v>
      </c>
      <c r="K1966" s="114" t="e">
        <f>VLOOKUP($A1966,#REF!,12,FALSE)</f>
        <v>#REF!</v>
      </c>
      <c r="L1966" s="93" t="e">
        <f>VLOOKUP($A1966,#REF!,13,FALSE)</f>
        <v>#REF!</v>
      </c>
      <c r="M1966" s="438" t="e">
        <f>VLOOKUP($A1966,#REF!,14,FALSE)</f>
        <v>#REF!</v>
      </c>
      <c r="N1966" s="102" t="e">
        <f>VLOOKUP($A1966,#REF!,15,FALSE)</f>
        <v>#REF!</v>
      </c>
      <c r="O1966" s="102" t="e">
        <f>VLOOKUP($A1966,#REF!,18,FALSE)</f>
        <v>#REF!</v>
      </c>
      <c r="P1966" s="93" t="e">
        <f>VLOOKUP($A1966,#REF!,41,FALSE)</f>
        <v>#REF!</v>
      </c>
      <c r="Q1966" s="115" t="e">
        <f>VLOOKUP(Revisión_Avance_Periodo!$L1966,#REF!,30,FALSE)</f>
        <v>#REF!</v>
      </c>
      <c r="R1966" s="116">
        <v>2019</v>
      </c>
      <c r="S1966" s="196">
        <v>43738</v>
      </c>
      <c r="T1966" s="116" t="s">
        <v>76</v>
      </c>
      <c r="U1966" s="136" t="e">
        <f>INDEX(#REF!,MATCH(Revisión_Avance_Periodo!$L1966,#REF!,0),MATCH(Revisión_Avance_Periodo!$T1966,#REF!,0))</f>
        <v>#REF!</v>
      </c>
      <c r="V1966" s="136" t="e">
        <f>INDEX(#REF!,MATCH(Revisión_Avance_Periodo!$L1966,#REF!,0),MATCH(Revisión_Avance_Periodo!$T1966,#REF!,0))</f>
        <v>#REF!</v>
      </c>
      <c r="W1966" s="131" t="e">
        <f t="shared" si="154"/>
        <v>#REF!</v>
      </c>
      <c r="X1966" s="116" t="e">
        <f>VLOOKUP(W1966,Tabla_Estado_Meta_OAP_2019[#All],3,TRUE)</f>
        <v>#REF!</v>
      </c>
      <c r="Y1966" s="455" t="e">
        <f>SUBTOTAL(9,$U$206:$U1966)</f>
        <v>#REF!</v>
      </c>
      <c r="Z1966" s="456" t="e">
        <f>SUBTOTAL(9,$V$206:$V1966)</f>
        <v>#REF!</v>
      </c>
      <c r="AA1966" s="159">
        <f>IFERROR(+Revisión_Avance_Periodo!$Z1966/Revisión_Avance_Periodo!$Y1966,0)</f>
        <v>0</v>
      </c>
      <c r="AB1966" s="126"/>
      <c r="AC1966" s="127"/>
      <c r="AD1966" s="125"/>
      <c r="AE1966" s="125"/>
      <c r="AF1966" s="128"/>
      <c r="AG1966" s="129"/>
      <c r="AH1966" s="455" t="e">
        <f>SUBTOTAL(9,$U$1958:$U1966)</f>
        <v>#REF!</v>
      </c>
      <c r="AI1966" s="456" t="e">
        <f>SUBTOTAL(9,$V$1958:$V1966)</f>
        <v>#REF!</v>
      </c>
      <c r="AJ1966" s="159">
        <f>IFERROR(+Revisión_Avance_Periodo!$Z1966/Revisión_Avance_Periodo!$Y1966,0)</f>
        <v>0</v>
      </c>
      <c r="AK1966" s="126"/>
      <c r="AL1966" s="127"/>
      <c r="AM1966" s="125"/>
      <c r="AN1966" s="125"/>
      <c r="AO1966" s="128"/>
      <c r="AP1966" s="129"/>
    </row>
    <row r="1967" spans="1:42" x14ac:dyDescent="0.25">
      <c r="A1967" s="97">
        <v>166</v>
      </c>
      <c r="B1967" s="435" t="e">
        <f>CONCATENATE(Revisión_Avance_Periodo!$D1967,";",Revisión_Avance_Periodo!$F1967,";",Revisión_Avance_Periodo!$L1967)</f>
        <v>#REF!</v>
      </c>
      <c r="C1967" s="435" t="e">
        <f t="shared" si="150"/>
        <v>#REF!</v>
      </c>
      <c r="D1967" s="145" t="e">
        <f>VLOOKUP($A1967,#REF!,3,FALSE)</f>
        <v>#REF!</v>
      </c>
      <c r="E1967" s="437" t="e">
        <f>VLOOKUP($A1967,#REF!,4,FALSE)</f>
        <v>#REF!</v>
      </c>
      <c r="F1967" s="103" t="e">
        <f>VLOOKUP($A1967,#REF!,5,FALSE)</f>
        <v>#REF!</v>
      </c>
      <c r="G1967" s="98" t="e">
        <f>VLOOKUP($A1967,#REF!,8,FALSE)</f>
        <v>#REF!</v>
      </c>
      <c r="H1967" s="93" t="e">
        <f>VLOOKUP($A1967,#REF!,7,FALSE)</f>
        <v>#REF!</v>
      </c>
      <c r="I1967" s="438" t="e">
        <f>VLOOKUP($A1967,#REF!,10,FALSE)</f>
        <v>#REF!</v>
      </c>
      <c r="J1967" s="98" t="e">
        <f>VLOOKUP($A1967,#REF!,11,FALSE)</f>
        <v>#REF!</v>
      </c>
      <c r="K1967" s="114" t="e">
        <f>VLOOKUP($A1967,#REF!,12,FALSE)</f>
        <v>#REF!</v>
      </c>
      <c r="L1967" s="98" t="e">
        <f>VLOOKUP($A1967,#REF!,13,FALSE)</f>
        <v>#REF!</v>
      </c>
      <c r="M1967" s="438" t="e">
        <f>VLOOKUP($A1967,#REF!,14,FALSE)</f>
        <v>#REF!</v>
      </c>
      <c r="N1967" s="103" t="e">
        <f>VLOOKUP($A1967,#REF!,15,FALSE)</f>
        <v>#REF!</v>
      </c>
      <c r="O1967" s="103" t="e">
        <f>VLOOKUP($A1967,#REF!,18,FALSE)</f>
        <v>#REF!</v>
      </c>
      <c r="P1967" s="93" t="e">
        <f>VLOOKUP($A1967,#REF!,41,FALSE)</f>
        <v>#REF!</v>
      </c>
      <c r="Q1967" s="115" t="e">
        <f>VLOOKUP(Revisión_Avance_Periodo!$L1967,#REF!,30,FALSE)</f>
        <v>#REF!</v>
      </c>
      <c r="R1967" s="116">
        <v>2019</v>
      </c>
      <c r="S1967" s="196">
        <v>43768</v>
      </c>
      <c r="T1967" s="124" t="s">
        <v>77</v>
      </c>
      <c r="U1967" s="136" t="e">
        <f>INDEX(#REF!,MATCH(Revisión_Avance_Periodo!$L1967,#REF!,0),MATCH(Revisión_Avance_Periodo!$T1967,#REF!,0))</f>
        <v>#REF!</v>
      </c>
      <c r="V1967" s="136" t="e">
        <f>INDEX(#REF!,MATCH(Revisión_Avance_Periodo!$L1967,#REF!,0),MATCH(Revisión_Avance_Periodo!$T1967,#REF!,0))</f>
        <v>#REF!</v>
      </c>
      <c r="W1967" s="130" t="e">
        <f t="shared" si="154"/>
        <v>#REF!</v>
      </c>
      <c r="X1967" s="124" t="e">
        <f>VLOOKUP(W1967,Tabla_Estado_Meta_OAP_2019[#All],3,TRUE)</f>
        <v>#REF!</v>
      </c>
      <c r="Y1967" s="455" t="e">
        <f>SUBTOTAL(9,$U$206:$U1967)</f>
        <v>#REF!</v>
      </c>
      <c r="Z1967" s="456" t="e">
        <f>SUBTOTAL(9,$V$206:$V1967)</f>
        <v>#REF!</v>
      </c>
      <c r="AA1967" s="159">
        <f>IFERROR(+Revisión_Avance_Periodo!$Z1967/Revisión_Avance_Periodo!$Y1967,0)</f>
        <v>0</v>
      </c>
      <c r="AB1967" s="126"/>
      <c r="AC1967" s="127"/>
      <c r="AD1967" s="125"/>
      <c r="AE1967" s="125"/>
      <c r="AF1967" s="128"/>
      <c r="AG1967" s="129"/>
      <c r="AH1967" s="455" t="e">
        <f>SUBTOTAL(9,$U$1958:$U1967)</f>
        <v>#REF!</v>
      </c>
      <c r="AI1967" s="456" t="e">
        <f>SUBTOTAL(9,$V$1958:$V1967)</f>
        <v>#REF!</v>
      </c>
      <c r="AJ1967" s="159">
        <f>IFERROR(+Revisión_Avance_Periodo!$Z1967/Revisión_Avance_Periodo!$Y1967,0)</f>
        <v>0</v>
      </c>
      <c r="AK1967" s="126"/>
      <c r="AL1967" s="127"/>
      <c r="AM1967" s="125"/>
      <c r="AN1967" s="125"/>
      <c r="AO1967" s="128"/>
      <c r="AP1967" s="129"/>
    </row>
    <row r="1968" spans="1:42" x14ac:dyDescent="0.25">
      <c r="A1968" s="92">
        <v>166</v>
      </c>
      <c r="B1968" s="435" t="e">
        <f>CONCATENATE(Revisión_Avance_Periodo!$D1968,";",Revisión_Avance_Periodo!$F1968,";",Revisión_Avance_Periodo!$L1968)</f>
        <v>#REF!</v>
      </c>
      <c r="C1968" s="435" t="e">
        <f t="shared" si="150"/>
        <v>#REF!</v>
      </c>
      <c r="D1968" s="144" t="e">
        <f>VLOOKUP($A1968,#REF!,3,FALSE)</f>
        <v>#REF!</v>
      </c>
      <c r="E1968" s="437" t="e">
        <f>VLOOKUP($A1968,#REF!,4,FALSE)</f>
        <v>#REF!</v>
      </c>
      <c r="F1968" s="102" t="e">
        <f>VLOOKUP($A1968,#REF!,5,FALSE)</f>
        <v>#REF!</v>
      </c>
      <c r="G1968" s="93" t="e">
        <f>VLOOKUP($A1968,#REF!,8,FALSE)</f>
        <v>#REF!</v>
      </c>
      <c r="H1968" s="93" t="e">
        <f>VLOOKUP($A1968,#REF!,7,FALSE)</f>
        <v>#REF!</v>
      </c>
      <c r="I1968" s="438" t="e">
        <f>VLOOKUP($A1968,#REF!,10,FALSE)</f>
        <v>#REF!</v>
      </c>
      <c r="J1968" s="93" t="e">
        <f>VLOOKUP($A1968,#REF!,11,FALSE)</f>
        <v>#REF!</v>
      </c>
      <c r="K1968" s="114" t="e">
        <f>VLOOKUP($A1968,#REF!,12,FALSE)</f>
        <v>#REF!</v>
      </c>
      <c r="L1968" s="93" t="e">
        <f>VLOOKUP($A1968,#REF!,13,FALSE)</f>
        <v>#REF!</v>
      </c>
      <c r="M1968" s="438" t="e">
        <f>VLOOKUP($A1968,#REF!,14,FALSE)</f>
        <v>#REF!</v>
      </c>
      <c r="N1968" s="102" t="e">
        <f>VLOOKUP($A1968,#REF!,15,FALSE)</f>
        <v>#REF!</v>
      </c>
      <c r="O1968" s="102" t="e">
        <f>VLOOKUP($A1968,#REF!,18,FALSE)</f>
        <v>#REF!</v>
      </c>
      <c r="P1968" s="93" t="e">
        <f>VLOOKUP($A1968,#REF!,41,FALSE)</f>
        <v>#REF!</v>
      </c>
      <c r="Q1968" s="115" t="e">
        <f>VLOOKUP(Revisión_Avance_Periodo!$L1968,#REF!,30,FALSE)</f>
        <v>#REF!</v>
      </c>
      <c r="R1968" s="116">
        <v>2019</v>
      </c>
      <c r="S1968" s="196">
        <v>43799</v>
      </c>
      <c r="T1968" s="116" t="s">
        <v>78</v>
      </c>
      <c r="U1968" s="136" t="e">
        <f>INDEX(#REF!,MATCH(Revisión_Avance_Periodo!$L1968,#REF!,0),MATCH(Revisión_Avance_Periodo!$T1968,#REF!,0))</f>
        <v>#REF!</v>
      </c>
      <c r="V1968" s="136" t="e">
        <f>INDEX(#REF!,MATCH(Revisión_Avance_Periodo!$L1968,#REF!,0),MATCH(Revisión_Avance_Periodo!$T1968,#REF!,0))</f>
        <v>#REF!</v>
      </c>
      <c r="W1968" s="130" t="e">
        <f t="shared" si="154"/>
        <v>#REF!</v>
      </c>
      <c r="X1968" s="116" t="e">
        <f>VLOOKUP(W1968,Tabla_Estado_Meta_OAP_2019[#All],3,TRUE)</f>
        <v>#REF!</v>
      </c>
      <c r="Y1968" s="455" t="e">
        <f>SUBTOTAL(9,$U$206:$U1968)</f>
        <v>#REF!</v>
      </c>
      <c r="Z1968" s="456" t="e">
        <f>SUBTOTAL(9,$V$206:$V1968)</f>
        <v>#REF!</v>
      </c>
      <c r="AA1968" s="159">
        <f>IFERROR(+Revisión_Avance_Periodo!$Z1968/Revisión_Avance_Periodo!$Y1968,0)</f>
        <v>0</v>
      </c>
      <c r="AB1968" s="126"/>
      <c r="AC1968" s="127"/>
      <c r="AD1968" s="125"/>
      <c r="AE1968" s="125"/>
      <c r="AF1968" s="128"/>
      <c r="AG1968" s="129"/>
      <c r="AH1968" s="455" t="e">
        <f>SUBTOTAL(9,$U$1958:$U1968)</f>
        <v>#REF!</v>
      </c>
      <c r="AI1968" s="456" t="e">
        <f>SUBTOTAL(9,$V$1958:$V1968)</f>
        <v>#REF!</v>
      </c>
      <c r="AJ1968" s="159">
        <f>IFERROR(+Revisión_Avance_Periodo!$Z1968/Revisión_Avance_Periodo!$Y1968,0)</f>
        <v>0</v>
      </c>
      <c r="AK1968" s="126"/>
      <c r="AL1968" s="127"/>
      <c r="AM1968" s="125"/>
      <c r="AN1968" s="125"/>
      <c r="AO1968" s="128"/>
      <c r="AP1968" s="129"/>
    </row>
    <row r="1969" spans="1:42" ht="15.75" thickBot="1" x14ac:dyDescent="0.3">
      <c r="A1969" s="97">
        <v>166</v>
      </c>
      <c r="B1969" s="435" t="e">
        <f>CONCATENATE(Revisión_Avance_Periodo!$D1969,";",Revisión_Avance_Periodo!$F1969,";",Revisión_Avance_Periodo!$L1969)</f>
        <v>#REF!</v>
      </c>
      <c r="C1969" s="435" t="e">
        <f t="shared" si="150"/>
        <v>#REF!</v>
      </c>
      <c r="D1969" s="145" t="e">
        <f>VLOOKUP($A1969,#REF!,3,FALSE)</f>
        <v>#REF!</v>
      </c>
      <c r="E1969" s="437" t="e">
        <f>VLOOKUP($A1969,#REF!,4,FALSE)</f>
        <v>#REF!</v>
      </c>
      <c r="F1969" s="103" t="e">
        <f>VLOOKUP($A1969,#REF!,5,FALSE)</f>
        <v>#REF!</v>
      </c>
      <c r="G1969" s="98" t="e">
        <f>VLOOKUP($A1969,#REF!,8,FALSE)</f>
        <v>#REF!</v>
      </c>
      <c r="H1969" s="93" t="e">
        <f>VLOOKUP($A1969,#REF!,7,FALSE)</f>
        <v>#REF!</v>
      </c>
      <c r="I1969" s="438" t="e">
        <f>VLOOKUP($A1969,#REF!,10,FALSE)</f>
        <v>#REF!</v>
      </c>
      <c r="J1969" s="98" t="e">
        <f>VLOOKUP($A1969,#REF!,11,FALSE)</f>
        <v>#REF!</v>
      </c>
      <c r="K1969" s="114" t="e">
        <f>VLOOKUP($A1969,#REF!,12,FALSE)</f>
        <v>#REF!</v>
      </c>
      <c r="L1969" s="98" t="e">
        <f>VLOOKUP($A1969,#REF!,13,FALSE)</f>
        <v>#REF!</v>
      </c>
      <c r="M1969" s="438" t="e">
        <f>VLOOKUP($A1969,#REF!,14,FALSE)</f>
        <v>#REF!</v>
      </c>
      <c r="N1969" s="103" t="e">
        <f>VLOOKUP($A1969,#REF!,15,FALSE)</f>
        <v>#REF!</v>
      </c>
      <c r="O1969" s="103" t="e">
        <f>VLOOKUP($A1969,#REF!,18,FALSE)</f>
        <v>#REF!</v>
      </c>
      <c r="P1969" s="93" t="e">
        <f>VLOOKUP($A1969,#REF!,41,FALSE)</f>
        <v>#REF!</v>
      </c>
      <c r="Q1969" s="115" t="e">
        <f>VLOOKUP(Revisión_Avance_Periodo!$L1969,#REF!,30,FALSE)</f>
        <v>#REF!</v>
      </c>
      <c r="R1969" s="116">
        <v>2019</v>
      </c>
      <c r="S1969" s="196">
        <v>43829</v>
      </c>
      <c r="T1969" s="124" t="s">
        <v>79</v>
      </c>
      <c r="U1969" s="136" t="e">
        <f>INDEX(#REF!,MATCH(Revisión_Avance_Periodo!$L1969,#REF!,0),MATCH(Revisión_Avance_Periodo!$T1969,#REF!,0))</f>
        <v>#REF!</v>
      </c>
      <c r="V1969" s="136" t="e">
        <f>INDEX(#REF!,MATCH(Revisión_Avance_Periodo!$L1969,#REF!,0),MATCH(Revisión_Avance_Periodo!$T1969,#REF!,0))</f>
        <v>#REF!</v>
      </c>
      <c r="W1969" s="130" t="e">
        <f t="shared" si="154"/>
        <v>#REF!</v>
      </c>
      <c r="X1969" s="124" t="e">
        <f>VLOOKUP(W1969,Tabla_Estado_Meta_OAP_2019[#All],3,TRUE)</f>
        <v>#REF!</v>
      </c>
      <c r="Y1969" s="455" t="e">
        <f>SUBTOTAL(9,$U$206:$U1969)</f>
        <v>#REF!</v>
      </c>
      <c r="Z1969" s="456" t="e">
        <f>SUBTOTAL(9,$V$206:$V1969)</f>
        <v>#REF!</v>
      </c>
      <c r="AA1969" s="159">
        <f>IFERROR(+Revisión_Avance_Periodo!$Z1969/Revisión_Avance_Periodo!$Y1969,0)</f>
        <v>0</v>
      </c>
      <c r="AB1969" s="126"/>
      <c r="AC1969" s="127"/>
      <c r="AD1969" s="125"/>
      <c r="AE1969" s="125"/>
      <c r="AF1969" s="128"/>
      <c r="AG1969" s="129"/>
      <c r="AH1969" s="455" t="e">
        <f>SUBTOTAL(9,$U$1958:$U1969)</f>
        <v>#REF!</v>
      </c>
      <c r="AI1969" s="456" t="e">
        <f>SUBTOTAL(9,$V$1958:$V1969)</f>
        <v>#REF!</v>
      </c>
      <c r="AJ1969" s="159">
        <f>IFERROR(+Revisión_Avance_Periodo!$Z1969/Revisión_Avance_Periodo!$Y1969,0)</f>
        <v>0</v>
      </c>
      <c r="AK1969" s="126"/>
      <c r="AL1969" s="127"/>
      <c r="AM1969" s="125"/>
      <c r="AN1969" s="125"/>
      <c r="AO1969" s="128"/>
      <c r="AP1969" s="129"/>
    </row>
    <row r="1970" spans="1:42" x14ac:dyDescent="0.25">
      <c r="A1970" s="92">
        <v>167</v>
      </c>
      <c r="B1970" s="435" t="e">
        <f>CONCATENATE(Revisión_Avance_Periodo!$D1970,";",Revisión_Avance_Periodo!$F1970,";",Revisión_Avance_Periodo!$L1970)</f>
        <v>#REF!</v>
      </c>
      <c r="C1970" s="435" t="e">
        <f t="shared" si="150"/>
        <v>#REF!</v>
      </c>
      <c r="D1970" s="144" t="e">
        <f>VLOOKUP($A1970,#REF!,3,FALSE)</f>
        <v>#REF!</v>
      </c>
      <c r="E1970" s="437" t="e">
        <f>VLOOKUP($A1970,#REF!,4,FALSE)</f>
        <v>#REF!</v>
      </c>
      <c r="F1970" s="102" t="e">
        <f>VLOOKUP($A1970,#REF!,5,FALSE)</f>
        <v>#REF!</v>
      </c>
      <c r="G1970" s="93" t="e">
        <f>VLOOKUP($A1970,#REF!,8,FALSE)</f>
        <v>#REF!</v>
      </c>
      <c r="H1970" s="93" t="e">
        <f>VLOOKUP($A1970,#REF!,7,FALSE)</f>
        <v>#REF!</v>
      </c>
      <c r="I1970" s="438" t="e">
        <f>VLOOKUP($A1970,#REF!,10,FALSE)</f>
        <v>#REF!</v>
      </c>
      <c r="J1970" s="93" t="e">
        <f>VLOOKUP($A1970,#REF!,11,FALSE)</f>
        <v>#REF!</v>
      </c>
      <c r="K1970" s="114" t="e">
        <f>VLOOKUP($A1970,#REF!,12,FALSE)</f>
        <v>#REF!</v>
      </c>
      <c r="L1970" s="93" t="e">
        <f>VLOOKUP($A1970,#REF!,13,FALSE)</f>
        <v>#REF!</v>
      </c>
      <c r="M1970" s="438" t="e">
        <f>VLOOKUP($A1970,#REF!,14,FALSE)</f>
        <v>#REF!</v>
      </c>
      <c r="N1970" s="102" t="e">
        <f>VLOOKUP($A1970,#REF!,15,FALSE)</f>
        <v>#REF!</v>
      </c>
      <c r="O1970" s="102" t="e">
        <f>VLOOKUP($A1970,#REF!,18,FALSE)</f>
        <v>#REF!</v>
      </c>
      <c r="P1970" s="93" t="e">
        <f>VLOOKUP($A1970,#REF!,41,FALSE)</f>
        <v>#REF!</v>
      </c>
      <c r="Q1970" s="115" t="e">
        <f>VLOOKUP(Revisión_Avance_Periodo!$L1970,#REF!,30,FALSE)</f>
        <v>#REF!</v>
      </c>
      <c r="R1970" s="116">
        <v>2019</v>
      </c>
      <c r="S1970" s="196">
        <v>43495</v>
      </c>
      <c r="T1970" s="116" t="s">
        <v>68</v>
      </c>
      <c r="U1970" s="136" t="e">
        <f>INDEX(#REF!,MATCH(Revisión_Avance_Periodo!$L1970,#REF!,0),MATCH(Revisión_Avance_Periodo!$T1970,#REF!,0))</f>
        <v>#REF!</v>
      </c>
      <c r="V1970" s="136" t="e">
        <f>INDEX(#REF!,MATCH(Revisión_Avance_Periodo!$L1970,#REF!,0),MATCH(Revisión_Avance_Periodo!$T1970,#REF!,0))</f>
        <v>#REF!</v>
      </c>
      <c r="W1970" s="118">
        <f>IFERROR((V1970/U1970),0)</f>
        <v>0</v>
      </c>
      <c r="X1970" s="116" t="str">
        <f>VLOOKUP(W1970,Tabla_Estado_Meta_OAP_2019[#All],3,TRUE)</f>
        <v>Por Ejecutar</v>
      </c>
      <c r="Y1970" s="453" t="e">
        <f>SUBTOTAL(9,$U$206:$U1970)</f>
        <v>#REF!</v>
      </c>
      <c r="Z1970" s="454" t="e">
        <f>SUBTOTAL(9,$V$206:$V1970)</f>
        <v>#REF!</v>
      </c>
      <c r="AA1970" s="162">
        <f>IFERROR(+Revisión_Avance_Periodo!$Z1970/Revisión_Avance_Periodo!$Y1970,0)</f>
        <v>0</v>
      </c>
      <c r="AB1970" s="457" t="e">
        <f>SUBTOTAL(9,U1970:U1981)</f>
        <v>#REF!</v>
      </c>
      <c r="AC1970" s="458" t="e">
        <f>SUBTOTAL(9,V1970:V1981)</f>
        <v>#REF!</v>
      </c>
      <c r="AD1970" s="119" t="e">
        <f>+AC1970/AB1970</f>
        <v>#REF!</v>
      </c>
      <c r="AE1970" s="119" t="e">
        <f>100%-Revisión_Avance_Periodo!$AD1970</f>
        <v>#REF!</v>
      </c>
      <c r="AF1970" s="121" t="e">
        <f>VLOOKUP(AD1970,Tabla_Estado_Meta_OAP_2019[],3,TRUE)</f>
        <v>#REF!</v>
      </c>
      <c r="AG1970" s="122" t="e">
        <f>Revisión_Avance_Periodo!$AD1970*Revisión_Avance_Periodo!$Q1970</f>
        <v>#REF!</v>
      </c>
      <c r="AH1970" s="453" t="e">
        <f>SUBTOTAL(9,$U$1970:$U1970)</f>
        <v>#REF!</v>
      </c>
      <c r="AI1970" s="454" t="e">
        <f>SUBTOTAL(9,$V$1970:$V1970)</f>
        <v>#REF!</v>
      </c>
      <c r="AJ1970" s="162">
        <f>IFERROR(+Revisión_Avance_Periodo!$Z1970/Revisión_Avance_Periodo!$Y1970,0)</f>
        <v>0</v>
      </c>
      <c r="AK1970" s="457" t="e">
        <f>SUBTOTAL(9,AD1970:AD1981)</f>
        <v>#REF!</v>
      </c>
      <c r="AL1970" s="458" t="e">
        <f>SUBTOTAL(9,AE1970:AE1981)</f>
        <v>#REF!</v>
      </c>
      <c r="AM1970" s="119" t="e">
        <f>+AL1970/AK1970</f>
        <v>#REF!</v>
      </c>
      <c r="AN1970" s="119" t="e">
        <f>100%-Revisión_Avance_Periodo!$AD1970</f>
        <v>#REF!</v>
      </c>
      <c r="AO1970" s="121" t="e">
        <f>VLOOKUP(AM1970,Tabla_Estado_Meta_OAP_2019[],3,TRUE)</f>
        <v>#REF!</v>
      </c>
      <c r="AP1970" s="122" t="e">
        <f>Revisión_Avance_Periodo!$AD1970*Revisión_Avance_Periodo!$Q1970</f>
        <v>#REF!</v>
      </c>
    </row>
    <row r="1971" spans="1:42" x14ac:dyDescent="0.25">
      <c r="A1971" s="97">
        <v>167</v>
      </c>
      <c r="B1971" s="435" t="e">
        <f>CONCATENATE(Revisión_Avance_Periodo!$D1971,";",Revisión_Avance_Periodo!$F1971,";",Revisión_Avance_Periodo!$L1971)</f>
        <v>#REF!</v>
      </c>
      <c r="C1971" s="435" t="e">
        <f t="shared" si="150"/>
        <v>#REF!</v>
      </c>
      <c r="D1971" s="145" t="e">
        <f>VLOOKUP($A1971,#REF!,3,FALSE)</f>
        <v>#REF!</v>
      </c>
      <c r="E1971" s="437" t="e">
        <f>VLOOKUP($A1971,#REF!,4,FALSE)</f>
        <v>#REF!</v>
      </c>
      <c r="F1971" s="103" t="e">
        <f>VLOOKUP($A1971,#REF!,5,FALSE)</f>
        <v>#REF!</v>
      </c>
      <c r="G1971" s="98" t="e">
        <f>VLOOKUP($A1971,#REF!,8,FALSE)</f>
        <v>#REF!</v>
      </c>
      <c r="H1971" s="93" t="e">
        <f>VLOOKUP($A1971,#REF!,7,FALSE)</f>
        <v>#REF!</v>
      </c>
      <c r="I1971" s="438" t="e">
        <f>VLOOKUP($A1971,#REF!,10,FALSE)</f>
        <v>#REF!</v>
      </c>
      <c r="J1971" s="98" t="e">
        <f>VLOOKUP($A1971,#REF!,11,FALSE)</f>
        <v>#REF!</v>
      </c>
      <c r="K1971" s="114" t="e">
        <f>VLOOKUP($A1971,#REF!,12,FALSE)</f>
        <v>#REF!</v>
      </c>
      <c r="L1971" s="98" t="e">
        <f>VLOOKUP($A1971,#REF!,13,FALSE)</f>
        <v>#REF!</v>
      </c>
      <c r="M1971" s="438" t="e">
        <f>VLOOKUP($A1971,#REF!,14,FALSE)</f>
        <v>#REF!</v>
      </c>
      <c r="N1971" s="103" t="e">
        <f>VLOOKUP($A1971,#REF!,15,FALSE)</f>
        <v>#REF!</v>
      </c>
      <c r="O1971" s="103" t="e">
        <f>VLOOKUP($A1971,#REF!,18,FALSE)</f>
        <v>#REF!</v>
      </c>
      <c r="P1971" s="93" t="e">
        <f>VLOOKUP($A1971,#REF!,41,FALSE)</f>
        <v>#REF!</v>
      </c>
      <c r="Q1971" s="115" t="e">
        <f>VLOOKUP(Revisión_Avance_Periodo!$L1971,#REF!,30,FALSE)</f>
        <v>#REF!</v>
      </c>
      <c r="R1971" s="116">
        <v>2019</v>
      </c>
      <c r="S1971" s="196">
        <v>43524</v>
      </c>
      <c r="T1971" s="124" t="s">
        <v>69</v>
      </c>
      <c r="U1971" s="136" t="e">
        <f>INDEX(#REF!,MATCH(Revisión_Avance_Periodo!$L1971,#REF!,0),MATCH(Revisión_Avance_Periodo!$T1971,#REF!,0))</f>
        <v>#REF!</v>
      </c>
      <c r="V1971" s="136" t="e">
        <f>INDEX(#REF!,MATCH(Revisión_Avance_Periodo!$L1971,#REF!,0),MATCH(Revisión_Avance_Periodo!$T1971,#REF!,0))</f>
        <v>#REF!</v>
      </c>
      <c r="W1971" s="118">
        <f>IFERROR((V1971/U1971),0)</f>
        <v>0</v>
      </c>
      <c r="X1971" s="124" t="str">
        <f>VLOOKUP(W1971,Tabla_Estado_Meta_OAP_2019[#All],3,TRUE)</f>
        <v>Por Ejecutar</v>
      </c>
      <c r="Y1971" s="455" t="e">
        <f>SUBTOTAL(9,$U$206:$U1971)</f>
        <v>#REF!</v>
      </c>
      <c r="Z1971" s="456" t="e">
        <f>SUBTOTAL(9,$V$206:$V1971)</f>
        <v>#REF!</v>
      </c>
      <c r="AA1971" s="159">
        <f>IFERROR(+Revisión_Avance_Periodo!$Z1971/Revisión_Avance_Periodo!$Y1971,0)</f>
        <v>0</v>
      </c>
      <c r="AB1971" s="126"/>
      <c r="AC1971" s="127"/>
      <c r="AD1971" s="125"/>
      <c r="AE1971" s="125"/>
      <c r="AF1971" s="128"/>
      <c r="AG1971" s="129"/>
      <c r="AH1971" s="455" t="e">
        <f>SUBTOTAL(9,$U$1970:$U1971)</f>
        <v>#REF!</v>
      </c>
      <c r="AI1971" s="456" t="e">
        <f>SUBTOTAL(9,$V$1970:$V1971)</f>
        <v>#REF!</v>
      </c>
      <c r="AJ1971" s="159">
        <f>IFERROR(+Revisión_Avance_Periodo!$Z1971/Revisión_Avance_Periodo!$Y1971,0)</f>
        <v>0</v>
      </c>
      <c r="AK1971" s="126"/>
      <c r="AL1971" s="127"/>
      <c r="AM1971" s="125"/>
      <c r="AN1971" s="125"/>
      <c r="AO1971" s="128"/>
      <c r="AP1971" s="129"/>
    </row>
    <row r="1972" spans="1:42" x14ac:dyDescent="0.25">
      <c r="A1972" s="92">
        <v>167</v>
      </c>
      <c r="B1972" s="435" t="e">
        <f>CONCATENATE(Revisión_Avance_Periodo!$D1972,";",Revisión_Avance_Periodo!$F1972,";",Revisión_Avance_Periodo!$L1972)</f>
        <v>#REF!</v>
      </c>
      <c r="C1972" s="435" t="e">
        <f t="shared" si="150"/>
        <v>#REF!</v>
      </c>
      <c r="D1972" s="144" t="e">
        <f>VLOOKUP($A1972,#REF!,3,FALSE)</f>
        <v>#REF!</v>
      </c>
      <c r="E1972" s="437" t="e">
        <f>VLOOKUP($A1972,#REF!,4,FALSE)</f>
        <v>#REF!</v>
      </c>
      <c r="F1972" s="102" t="e">
        <f>VLOOKUP($A1972,#REF!,5,FALSE)</f>
        <v>#REF!</v>
      </c>
      <c r="G1972" s="93" t="e">
        <f>VLOOKUP($A1972,#REF!,8,FALSE)</f>
        <v>#REF!</v>
      </c>
      <c r="H1972" s="93" t="e">
        <f>VLOOKUP($A1972,#REF!,7,FALSE)</f>
        <v>#REF!</v>
      </c>
      <c r="I1972" s="438" t="e">
        <f>VLOOKUP($A1972,#REF!,10,FALSE)</f>
        <v>#REF!</v>
      </c>
      <c r="J1972" s="93" t="e">
        <f>VLOOKUP($A1972,#REF!,11,FALSE)</f>
        <v>#REF!</v>
      </c>
      <c r="K1972" s="114" t="e">
        <f>VLOOKUP($A1972,#REF!,12,FALSE)</f>
        <v>#REF!</v>
      </c>
      <c r="L1972" s="93" t="e">
        <f>VLOOKUP($A1972,#REF!,13,FALSE)</f>
        <v>#REF!</v>
      </c>
      <c r="M1972" s="438" t="e">
        <f>VLOOKUP($A1972,#REF!,14,FALSE)</f>
        <v>#REF!</v>
      </c>
      <c r="N1972" s="102" t="e">
        <f>VLOOKUP($A1972,#REF!,15,FALSE)</f>
        <v>#REF!</v>
      </c>
      <c r="O1972" s="102" t="e">
        <f>VLOOKUP($A1972,#REF!,18,FALSE)</f>
        <v>#REF!</v>
      </c>
      <c r="P1972" s="93" t="e">
        <f>VLOOKUP($A1972,#REF!,41,FALSE)</f>
        <v>#REF!</v>
      </c>
      <c r="Q1972" s="115" t="e">
        <f>VLOOKUP(Revisión_Avance_Periodo!$L1972,#REF!,30,FALSE)</f>
        <v>#REF!</v>
      </c>
      <c r="R1972" s="116">
        <v>2019</v>
      </c>
      <c r="S1972" s="196">
        <v>43554</v>
      </c>
      <c r="T1972" s="116" t="s">
        <v>70</v>
      </c>
      <c r="U1972" s="136" t="e">
        <f>INDEX(#REF!,MATCH(Revisión_Avance_Periodo!$L1972,#REF!,0),MATCH(Revisión_Avance_Periodo!$T1972,#REF!,0))</f>
        <v>#REF!</v>
      </c>
      <c r="V1972" s="136" t="e">
        <f>INDEX(#REF!,MATCH(Revisión_Avance_Periodo!$L1972,#REF!,0),MATCH(Revisión_Avance_Periodo!$T1972,#REF!,0))</f>
        <v>#REF!</v>
      </c>
      <c r="W1972" s="130" t="e">
        <f t="shared" ref="W1972:W1981" si="155">V1972/U1972</f>
        <v>#REF!</v>
      </c>
      <c r="X1972" s="116" t="e">
        <f>VLOOKUP(W1972,Tabla_Estado_Meta_OAP_2019[#All],3,TRUE)</f>
        <v>#REF!</v>
      </c>
      <c r="Y1972" s="455" t="e">
        <f>SUBTOTAL(9,$U$206:$U1972)</f>
        <v>#REF!</v>
      </c>
      <c r="Z1972" s="456" t="e">
        <f>SUBTOTAL(9,$V$206:$V1972)</f>
        <v>#REF!</v>
      </c>
      <c r="AA1972" s="159">
        <f>IFERROR(+Revisión_Avance_Periodo!$Z1972/Revisión_Avance_Periodo!$Y1972,0)</f>
        <v>0</v>
      </c>
      <c r="AB1972" s="126"/>
      <c r="AC1972" s="127"/>
      <c r="AD1972" s="125"/>
      <c r="AE1972" s="125"/>
      <c r="AF1972" s="128"/>
      <c r="AG1972" s="129"/>
      <c r="AH1972" s="455" t="e">
        <f>SUBTOTAL(9,$U$1970:$U1972)</f>
        <v>#REF!</v>
      </c>
      <c r="AI1972" s="456" t="e">
        <f>SUBTOTAL(9,$V$1970:$V1972)</f>
        <v>#REF!</v>
      </c>
      <c r="AJ1972" s="159">
        <f>IFERROR(+Revisión_Avance_Periodo!$Z1972/Revisión_Avance_Periodo!$Y1972,0)</f>
        <v>0</v>
      </c>
      <c r="AK1972" s="126"/>
      <c r="AL1972" s="127"/>
      <c r="AM1972" s="125"/>
      <c r="AN1972" s="125"/>
      <c r="AO1972" s="128"/>
      <c r="AP1972" s="129"/>
    </row>
    <row r="1973" spans="1:42" x14ac:dyDescent="0.25">
      <c r="A1973" s="97">
        <v>167</v>
      </c>
      <c r="B1973" s="435" t="e">
        <f>CONCATENATE(Revisión_Avance_Periodo!$D1973,";",Revisión_Avance_Periodo!$F1973,";",Revisión_Avance_Periodo!$L1973)</f>
        <v>#REF!</v>
      </c>
      <c r="C1973" s="435" t="e">
        <f t="shared" si="150"/>
        <v>#REF!</v>
      </c>
      <c r="D1973" s="145" t="e">
        <f>VLOOKUP($A1973,#REF!,3,FALSE)</f>
        <v>#REF!</v>
      </c>
      <c r="E1973" s="437" t="e">
        <f>VLOOKUP($A1973,#REF!,4,FALSE)</f>
        <v>#REF!</v>
      </c>
      <c r="F1973" s="103" t="e">
        <f>VLOOKUP($A1973,#REF!,5,FALSE)</f>
        <v>#REF!</v>
      </c>
      <c r="G1973" s="98" t="e">
        <f>VLOOKUP($A1973,#REF!,8,FALSE)</f>
        <v>#REF!</v>
      </c>
      <c r="H1973" s="93" t="e">
        <f>VLOOKUP($A1973,#REF!,7,FALSE)</f>
        <v>#REF!</v>
      </c>
      <c r="I1973" s="438" t="e">
        <f>VLOOKUP($A1973,#REF!,10,FALSE)</f>
        <v>#REF!</v>
      </c>
      <c r="J1973" s="98" t="e">
        <f>VLOOKUP($A1973,#REF!,11,FALSE)</f>
        <v>#REF!</v>
      </c>
      <c r="K1973" s="114" t="e">
        <f>VLOOKUP($A1973,#REF!,12,FALSE)</f>
        <v>#REF!</v>
      </c>
      <c r="L1973" s="98" t="e">
        <f>VLOOKUP($A1973,#REF!,13,FALSE)</f>
        <v>#REF!</v>
      </c>
      <c r="M1973" s="438" t="e">
        <f>VLOOKUP($A1973,#REF!,14,FALSE)</f>
        <v>#REF!</v>
      </c>
      <c r="N1973" s="103" t="e">
        <f>VLOOKUP($A1973,#REF!,15,FALSE)</f>
        <v>#REF!</v>
      </c>
      <c r="O1973" s="103" t="e">
        <f>VLOOKUP($A1973,#REF!,18,FALSE)</f>
        <v>#REF!</v>
      </c>
      <c r="P1973" s="93" t="e">
        <f>VLOOKUP($A1973,#REF!,41,FALSE)</f>
        <v>#REF!</v>
      </c>
      <c r="Q1973" s="115" t="e">
        <f>VLOOKUP(Revisión_Avance_Periodo!$L1973,#REF!,30,FALSE)</f>
        <v>#REF!</v>
      </c>
      <c r="R1973" s="116">
        <v>2019</v>
      </c>
      <c r="S1973" s="196">
        <v>43585</v>
      </c>
      <c r="T1973" s="124" t="s">
        <v>71</v>
      </c>
      <c r="U1973" s="136" t="e">
        <f>INDEX(#REF!,MATCH(Revisión_Avance_Periodo!$L1973,#REF!,0),MATCH(Revisión_Avance_Periodo!$T1973,#REF!,0))</f>
        <v>#REF!</v>
      </c>
      <c r="V1973" s="136" t="e">
        <f>INDEX(#REF!,MATCH(Revisión_Avance_Periodo!$L1973,#REF!,0),MATCH(Revisión_Avance_Periodo!$T1973,#REF!,0))</f>
        <v>#REF!</v>
      </c>
      <c r="W1973" s="130" t="e">
        <f t="shared" si="155"/>
        <v>#REF!</v>
      </c>
      <c r="X1973" s="124" t="e">
        <f>VLOOKUP(W1973,Tabla_Estado_Meta_OAP_2019[#All],3,TRUE)</f>
        <v>#REF!</v>
      </c>
      <c r="Y1973" s="455" t="e">
        <f>SUBTOTAL(9,$U$206:$U1973)</f>
        <v>#REF!</v>
      </c>
      <c r="Z1973" s="456" t="e">
        <f>SUBTOTAL(9,$V$206:$V1973)</f>
        <v>#REF!</v>
      </c>
      <c r="AA1973" s="159">
        <f>IFERROR(+Revisión_Avance_Periodo!$Z1973/Revisión_Avance_Periodo!$Y1973,0)</f>
        <v>0</v>
      </c>
      <c r="AB1973" s="126"/>
      <c r="AC1973" s="127"/>
      <c r="AD1973" s="125"/>
      <c r="AE1973" s="125"/>
      <c r="AF1973" s="128"/>
      <c r="AG1973" s="129"/>
      <c r="AH1973" s="455" t="e">
        <f>SUBTOTAL(9,$U$1970:$U1973)</f>
        <v>#REF!</v>
      </c>
      <c r="AI1973" s="456" t="e">
        <f>SUBTOTAL(9,$V$1970:$V1973)</f>
        <v>#REF!</v>
      </c>
      <c r="AJ1973" s="159">
        <f>IFERROR(+Revisión_Avance_Periodo!$Z1973/Revisión_Avance_Periodo!$Y1973,0)</f>
        <v>0</v>
      </c>
      <c r="AK1973" s="126"/>
      <c r="AL1973" s="127"/>
      <c r="AM1973" s="125"/>
      <c r="AN1973" s="125"/>
      <c r="AO1973" s="128"/>
      <c r="AP1973" s="129"/>
    </row>
    <row r="1974" spans="1:42" x14ac:dyDescent="0.25">
      <c r="A1974" s="92">
        <v>167</v>
      </c>
      <c r="B1974" s="435" t="e">
        <f>CONCATENATE(Revisión_Avance_Periodo!$D1974,";",Revisión_Avance_Periodo!$F1974,";",Revisión_Avance_Periodo!$L1974)</f>
        <v>#REF!</v>
      </c>
      <c r="C1974" s="435" t="e">
        <f t="shared" si="150"/>
        <v>#REF!</v>
      </c>
      <c r="D1974" s="144" t="e">
        <f>VLOOKUP($A1974,#REF!,3,FALSE)</f>
        <v>#REF!</v>
      </c>
      <c r="E1974" s="437" t="e">
        <f>VLOOKUP($A1974,#REF!,4,FALSE)</f>
        <v>#REF!</v>
      </c>
      <c r="F1974" s="102" t="e">
        <f>VLOOKUP($A1974,#REF!,5,FALSE)</f>
        <v>#REF!</v>
      </c>
      <c r="G1974" s="93" t="e">
        <f>VLOOKUP($A1974,#REF!,8,FALSE)</f>
        <v>#REF!</v>
      </c>
      <c r="H1974" s="93" t="e">
        <f>VLOOKUP($A1974,#REF!,7,FALSE)</f>
        <v>#REF!</v>
      </c>
      <c r="I1974" s="438" t="e">
        <f>VLOOKUP($A1974,#REF!,10,FALSE)</f>
        <v>#REF!</v>
      </c>
      <c r="J1974" s="93" t="e">
        <f>VLOOKUP($A1974,#REF!,11,FALSE)</f>
        <v>#REF!</v>
      </c>
      <c r="K1974" s="114" t="e">
        <f>VLOOKUP($A1974,#REF!,12,FALSE)</f>
        <v>#REF!</v>
      </c>
      <c r="L1974" s="93" t="e">
        <f>VLOOKUP($A1974,#REF!,13,FALSE)</f>
        <v>#REF!</v>
      </c>
      <c r="M1974" s="438" t="e">
        <f>VLOOKUP($A1974,#REF!,14,FALSE)</f>
        <v>#REF!</v>
      </c>
      <c r="N1974" s="102" t="e">
        <f>VLOOKUP($A1974,#REF!,15,FALSE)</f>
        <v>#REF!</v>
      </c>
      <c r="O1974" s="102" t="e">
        <f>VLOOKUP($A1974,#REF!,18,FALSE)</f>
        <v>#REF!</v>
      </c>
      <c r="P1974" s="93" t="e">
        <f>VLOOKUP($A1974,#REF!,41,FALSE)</f>
        <v>#REF!</v>
      </c>
      <c r="Q1974" s="115" t="e">
        <f>VLOOKUP(Revisión_Avance_Periodo!$L1974,#REF!,30,FALSE)</f>
        <v>#REF!</v>
      </c>
      <c r="R1974" s="116">
        <v>2019</v>
      </c>
      <c r="S1974" s="196">
        <v>43615</v>
      </c>
      <c r="T1974" s="116" t="s">
        <v>72</v>
      </c>
      <c r="U1974" s="136" t="e">
        <f>INDEX(#REF!,MATCH(Revisión_Avance_Periodo!$L1974,#REF!,0),MATCH(Revisión_Avance_Periodo!$T1974,#REF!,0))</f>
        <v>#REF!</v>
      </c>
      <c r="V1974" s="136" t="e">
        <f>INDEX(#REF!,MATCH(Revisión_Avance_Periodo!$L1974,#REF!,0),MATCH(Revisión_Avance_Periodo!$T1974,#REF!,0))</f>
        <v>#REF!</v>
      </c>
      <c r="W1974" s="130" t="e">
        <f t="shared" si="155"/>
        <v>#REF!</v>
      </c>
      <c r="X1974" s="116" t="e">
        <f>VLOOKUP(W1974,Tabla_Estado_Meta_OAP_2019[#All],3,TRUE)</f>
        <v>#REF!</v>
      </c>
      <c r="Y1974" s="455" t="e">
        <f>SUBTOTAL(9,$U$206:$U1974)</f>
        <v>#REF!</v>
      </c>
      <c r="Z1974" s="456" t="e">
        <f>SUBTOTAL(9,$V$206:$V1974)</f>
        <v>#REF!</v>
      </c>
      <c r="AA1974" s="159">
        <f>IFERROR(+Revisión_Avance_Periodo!$Z1974/Revisión_Avance_Periodo!$Y1974,0)</f>
        <v>0</v>
      </c>
      <c r="AB1974" s="126"/>
      <c r="AC1974" s="127"/>
      <c r="AD1974" s="125"/>
      <c r="AE1974" s="125"/>
      <c r="AF1974" s="128"/>
      <c r="AG1974" s="129"/>
      <c r="AH1974" s="455" t="e">
        <f>SUBTOTAL(9,$U$1970:$U1974)</f>
        <v>#REF!</v>
      </c>
      <c r="AI1974" s="456" t="e">
        <f>SUBTOTAL(9,$V$1970:$V1974)</f>
        <v>#REF!</v>
      </c>
      <c r="AJ1974" s="159">
        <f>IFERROR(+Revisión_Avance_Periodo!$Z1974/Revisión_Avance_Periodo!$Y1974,0)</f>
        <v>0</v>
      </c>
      <c r="AK1974" s="126"/>
      <c r="AL1974" s="127"/>
      <c r="AM1974" s="125"/>
      <c r="AN1974" s="125"/>
      <c r="AO1974" s="128"/>
      <c r="AP1974" s="129"/>
    </row>
    <row r="1975" spans="1:42" x14ac:dyDescent="0.25">
      <c r="A1975" s="97">
        <v>167</v>
      </c>
      <c r="B1975" s="435" t="e">
        <f>CONCATENATE(Revisión_Avance_Periodo!$D1975,";",Revisión_Avance_Periodo!$F1975,";",Revisión_Avance_Periodo!$L1975)</f>
        <v>#REF!</v>
      </c>
      <c r="C1975" s="435" t="e">
        <f t="shared" si="150"/>
        <v>#REF!</v>
      </c>
      <c r="D1975" s="145" t="e">
        <f>VLOOKUP($A1975,#REF!,3,FALSE)</f>
        <v>#REF!</v>
      </c>
      <c r="E1975" s="437" t="e">
        <f>VLOOKUP($A1975,#REF!,4,FALSE)</f>
        <v>#REF!</v>
      </c>
      <c r="F1975" s="103" t="e">
        <f>VLOOKUP($A1975,#REF!,5,FALSE)</f>
        <v>#REF!</v>
      </c>
      <c r="G1975" s="98" t="e">
        <f>VLOOKUP($A1975,#REF!,8,FALSE)</f>
        <v>#REF!</v>
      </c>
      <c r="H1975" s="93" t="e">
        <f>VLOOKUP($A1975,#REF!,7,FALSE)</f>
        <v>#REF!</v>
      </c>
      <c r="I1975" s="438" t="e">
        <f>VLOOKUP($A1975,#REF!,10,FALSE)</f>
        <v>#REF!</v>
      </c>
      <c r="J1975" s="98" t="e">
        <f>VLOOKUP($A1975,#REF!,11,FALSE)</f>
        <v>#REF!</v>
      </c>
      <c r="K1975" s="114" t="e">
        <f>VLOOKUP($A1975,#REF!,12,FALSE)</f>
        <v>#REF!</v>
      </c>
      <c r="L1975" s="98" t="e">
        <f>VLOOKUP($A1975,#REF!,13,FALSE)</f>
        <v>#REF!</v>
      </c>
      <c r="M1975" s="438" t="e">
        <f>VLOOKUP($A1975,#REF!,14,FALSE)</f>
        <v>#REF!</v>
      </c>
      <c r="N1975" s="103" t="e">
        <f>VLOOKUP($A1975,#REF!,15,FALSE)</f>
        <v>#REF!</v>
      </c>
      <c r="O1975" s="103" t="e">
        <f>VLOOKUP($A1975,#REF!,18,FALSE)</f>
        <v>#REF!</v>
      </c>
      <c r="P1975" s="93" t="e">
        <f>VLOOKUP($A1975,#REF!,41,FALSE)</f>
        <v>#REF!</v>
      </c>
      <c r="Q1975" s="115" t="e">
        <f>VLOOKUP(Revisión_Avance_Periodo!$L1975,#REF!,30,FALSE)</f>
        <v>#REF!</v>
      </c>
      <c r="R1975" s="116">
        <v>2019</v>
      </c>
      <c r="S1975" s="196">
        <v>43646</v>
      </c>
      <c r="T1975" s="124" t="s">
        <v>73</v>
      </c>
      <c r="U1975" s="136" t="e">
        <f>INDEX(#REF!,MATCH(Revisión_Avance_Periodo!$L1975,#REF!,0),MATCH(Revisión_Avance_Periodo!$T1975,#REF!,0))</f>
        <v>#REF!</v>
      </c>
      <c r="V1975" s="136" t="e">
        <f>INDEX(#REF!,MATCH(Revisión_Avance_Periodo!$L1975,#REF!,0),MATCH(Revisión_Avance_Periodo!$T1975,#REF!,0))</f>
        <v>#REF!</v>
      </c>
      <c r="W1975" s="130" t="e">
        <f t="shared" si="155"/>
        <v>#REF!</v>
      </c>
      <c r="X1975" s="124" t="e">
        <f>VLOOKUP(W1975,Tabla_Estado_Meta_OAP_2019[#All],3,TRUE)</f>
        <v>#REF!</v>
      </c>
      <c r="Y1975" s="455" t="e">
        <f>SUBTOTAL(9,$U$206:$U1975)</f>
        <v>#REF!</v>
      </c>
      <c r="Z1975" s="456" t="e">
        <f>SUBTOTAL(9,$V$206:$V1975)</f>
        <v>#REF!</v>
      </c>
      <c r="AA1975" s="159">
        <f>IFERROR(+Revisión_Avance_Periodo!$Z1975/Revisión_Avance_Periodo!$Y1975,0)</f>
        <v>0</v>
      </c>
      <c r="AB1975" s="126"/>
      <c r="AC1975" s="127"/>
      <c r="AD1975" s="125"/>
      <c r="AE1975" s="125"/>
      <c r="AF1975" s="128"/>
      <c r="AG1975" s="129"/>
      <c r="AH1975" s="455" t="e">
        <f>SUBTOTAL(9,$U$1970:$U1975)</f>
        <v>#REF!</v>
      </c>
      <c r="AI1975" s="456" t="e">
        <f>SUBTOTAL(9,$V$1970:$V1975)</f>
        <v>#REF!</v>
      </c>
      <c r="AJ1975" s="159">
        <f>IFERROR(+Revisión_Avance_Periodo!$Z1975/Revisión_Avance_Periodo!$Y1975,0)</f>
        <v>0</v>
      </c>
      <c r="AK1975" s="126"/>
      <c r="AL1975" s="127"/>
      <c r="AM1975" s="125"/>
      <c r="AN1975" s="125"/>
      <c r="AO1975" s="128"/>
      <c r="AP1975" s="129"/>
    </row>
    <row r="1976" spans="1:42" x14ac:dyDescent="0.25">
      <c r="A1976" s="92">
        <v>167</v>
      </c>
      <c r="B1976" s="435" t="e">
        <f>CONCATENATE(Revisión_Avance_Periodo!$D1976,";",Revisión_Avance_Periodo!$F1976,";",Revisión_Avance_Periodo!$L1976)</f>
        <v>#REF!</v>
      </c>
      <c r="C1976" s="435" t="e">
        <f t="shared" si="150"/>
        <v>#REF!</v>
      </c>
      <c r="D1976" s="144" t="e">
        <f>VLOOKUP($A1976,#REF!,3,FALSE)</f>
        <v>#REF!</v>
      </c>
      <c r="E1976" s="437" t="e">
        <f>VLOOKUP($A1976,#REF!,4,FALSE)</f>
        <v>#REF!</v>
      </c>
      <c r="F1976" s="102" t="e">
        <f>VLOOKUP($A1976,#REF!,5,FALSE)</f>
        <v>#REF!</v>
      </c>
      <c r="G1976" s="93" t="e">
        <f>VLOOKUP($A1976,#REF!,8,FALSE)</f>
        <v>#REF!</v>
      </c>
      <c r="H1976" s="93" t="e">
        <f>VLOOKUP($A1976,#REF!,7,FALSE)</f>
        <v>#REF!</v>
      </c>
      <c r="I1976" s="438" t="e">
        <f>VLOOKUP($A1976,#REF!,10,FALSE)</f>
        <v>#REF!</v>
      </c>
      <c r="J1976" s="93" t="e">
        <f>VLOOKUP($A1976,#REF!,11,FALSE)</f>
        <v>#REF!</v>
      </c>
      <c r="K1976" s="114" t="e">
        <f>VLOOKUP($A1976,#REF!,12,FALSE)</f>
        <v>#REF!</v>
      </c>
      <c r="L1976" s="93" t="e">
        <f>VLOOKUP($A1976,#REF!,13,FALSE)</f>
        <v>#REF!</v>
      </c>
      <c r="M1976" s="438" t="e">
        <f>VLOOKUP($A1976,#REF!,14,FALSE)</f>
        <v>#REF!</v>
      </c>
      <c r="N1976" s="102" t="e">
        <f>VLOOKUP($A1976,#REF!,15,FALSE)</f>
        <v>#REF!</v>
      </c>
      <c r="O1976" s="102" t="e">
        <f>VLOOKUP($A1976,#REF!,18,FALSE)</f>
        <v>#REF!</v>
      </c>
      <c r="P1976" s="93" t="e">
        <f>VLOOKUP($A1976,#REF!,41,FALSE)</f>
        <v>#REF!</v>
      </c>
      <c r="Q1976" s="115" t="e">
        <f>VLOOKUP(Revisión_Avance_Periodo!$L1976,#REF!,30,FALSE)</f>
        <v>#REF!</v>
      </c>
      <c r="R1976" s="116">
        <v>2019</v>
      </c>
      <c r="S1976" s="196">
        <v>43676</v>
      </c>
      <c r="T1976" s="116" t="s">
        <v>74</v>
      </c>
      <c r="U1976" s="136" t="e">
        <f>INDEX(#REF!,MATCH(Revisión_Avance_Periodo!$L1976,#REF!,0),MATCH(Revisión_Avance_Periodo!$T1976,#REF!,0))</f>
        <v>#REF!</v>
      </c>
      <c r="V1976" s="136" t="e">
        <f>INDEX(#REF!,MATCH(Revisión_Avance_Periodo!$L1976,#REF!,0),MATCH(Revisión_Avance_Periodo!$T1976,#REF!,0))</f>
        <v>#REF!</v>
      </c>
      <c r="W1976" s="130" t="e">
        <f t="shared" si="155"/>
        <v>#REF!</v>
      </c>
      <c r="X1976" s="116" t="e">
        <f>VLOOKUP(W1976,Tabla_Estado_Meta_OAP_2019[#All],3,TRUE)</f>
        <v>#REF!</v>
      </c>
      <c r="Y1976" s="455" t="e">
        <f>SUBTOTAL(9,$U$206:$U1976)</f>
        <v>#REF!</v>
      </c>
      <c r="Z1976" s="456" t="e">
        <f>SUBTOTAL(9,$V$206:$V1976)</f>
        <v>#REF!</v>
      </c>
      <c r="AA1976" s="159">
        <f>IFERROR(+Revisión_Avance_Periodo!$Z1976/Revisión_Avance_Periodo!$Y1976,0)</f>
        <v>0</v>
      </c>
      <c r="AB1976" s="126"/>
      <c r="AC1976" s="127"/>
      <c r="AD1976" s="125"/>
      <c r="AE1976" s="125"/>
      <c r="AF1976" s="128"/>
      <c r="AG1976" s="129"/>
      <c r="AH1976" s="455" t="e">
        <f>SUBTOTAL(9,$U$1970:$U1976)</f>
        <v>#REF!</v>
      </c>
      <c r="AI1976" s="456" t="e">
        <f>SUBTOTAL(9,$V$1970:$V1976)</f>
        <v>#REF!</v>
      </c>
      <c r="AJ1976" s="159">
        <f>IFERROR(+Revisión_Avance_Periodo!$Z1976/Revisión_Avance_Periodo!$Y1976,0)</f>
        <v>0</v>
      </c>
      <c r="AK1976" s="126"/>
      <c r="AL1976" s="127"/>
      <c r="AM1976" s="125"/>
      <c r="AN1976" s="125"/>
      <c r="AO1976" s="128"/>
      <c r="AP1976" s="129"/>
    </row>
    <row r="1977" spans="1:42" x14ac:dyDescent="0.25">
      <c r="A1977" s="97">
        <v>167</v>
      </c>
      <c r="B1977" s="435" t="e">
        <f>CONCATENATE(Revisión_Avance_Periodo!$D1977,";",Revisión_Avance_Periodo!$F1977,";",Revisión_Avance_Periodo!$L1977)</f>
        <v>#REF!</v>
      </c>
      <c r="C1977" s="435" t="e">
        <f t="shared" si="150"/>
        <v>#REF!</v>
      </c>
      <c r="D1977" s="145" t="e">
        <f>VLOOKUP($A1977,#REF!,3,FALSE)</f>
        <v>#REF!</v>
      </c>
      <c r="E1977" s="437" t="e">
        <f>VLOOKUP($A1977,#REF!,4,FALSE)</f>
        <v>#REF!</v>
      </c>
      <c r="F1977" s="103" t="e">
        <f>VLOOKUP($A1977,#REF!,5,FALSE)</f>
        <v>#REF!</v>
      </c>
      <c r="G1977" s="98" t="e">
        <f>VLOOKUP($A1977,#REF!,8,FALSE)</f>
        <v>#REF!</v>
      </c>
      <c r="H1977" s="93" t="e">
        <f>VLOOKUP($A1977,#REF!,7,FALSE)</f>
        <v>#REF!</v>
      </c>
      <c r="I1977" s="438" t="e">
        <f>VLOOKUP($A1977,#REF!,10,FALSE)</f>
        <v>#REF!</v>
      </c>
      <c r="J1977" s="98" t="e">
        <f>VLOOKUP($A1977,#REF!,11,FALSE)</f>
        <v>#REF!</v>
      </c>
      <c r="K1977" s="114" t="e">
        <f>VLOOKUP($A1977,#REF!,12,FALSE)</f>
        <v>#REF!</v>
      </c>
      <c r="L1977" s="98" t="e">
        <f>VLOOKUP($A1977,#REF!,13,FALSE)</f>
        <v>#REF!</v>
      </c>
      <c r="M1977" s="438" t="e">
        <f>VLOOKUP($A1977,#REF!,14,FALSE)</f>
        <v>#REF!</v>
      </c>
      <c r="N1977" s="103" t="e">
        <f>VLOOKUP($A1977,#REF!,15,FALSE)</f>
        <v>#REF!</v>
      </c>
      <c r="O1977" s="103" t="e">
        <f>VLOOKUP($A1977,#REF!,18,FALSE)</f>
        <v>#REF!</v>
      </c>
      <c r="P1977" s="93" t="e">
        <f>VLOOKUP($A1977,#REF!,41,FALSE)</f>
        <v>#REF!</v>
      </c>
      <c r="Q1977" s="115" t="e">
        <f>VLOOKUP(Revisión_Avance_Periodo!$L1977,#REF!,30,FALSE)</f>
        <v>#REF!</v>
      </c>
      <c r="R1977" s="116">
        <v>2019</v>
      </c>
      <c r="S1977" s="196">
        <v>43707</v>
      </c>
      <c r="T1977" s="124" t="s">
        <v>75</v>
      </c>
      <c r="U1977" s="136" t="e">
        <f>INDEX(#REF!,MATCH(Revisión_Avance_Periodo!$L1977,#REF!,0),MATCH(Revisión_Avance_Periodo!$T1977,#REF!,0))</f>
        <v>#REF!</v>
      </c>
      <c r="V1977" s="136" t="e">
        <f>INDEX(#REF!,MATCH(Revisión_Avance_Periodo!$L1977,#REF!,0),MATCH(Revisión_Avance_Periodo!$T1977,#REF!,0))</f>
        <v>#REF!</v>
      </c>
      <c r="W1977" s="130" t="e">
        <f t="shared" si="155"/>
        <v>#REF!</v>
      </c>
      <c r="X1977" s="124" t="e">
        <f>VLOOKUP(W1977,Tabla_Estado_Meta_OAP_2019[#All],3,TRUE)</f>
        <v>#REF!</v>
      </c>
      <c r="Y1977" s="455" t="e">
        <f>SUBTOTAL(9,$U$206:$U1977)</f>
        <v>#REF!</v>
      </c>
      <c r="Z1977" s="456" t="e">
        <f>SUBTOTAL(9,$V$206:$V1977)</f>
        <v>#REF!</v>
      </c>
      <c r="AA1977" s="159">
        <f>IFERROR(+Revisión_Avance_Periodo!$Z1977/Revisión_Avance_Periodo!$Y1977,0)</f>
        <v>0</v>
      </c>
      <c r="AB1977" s="126"/>
      <c r="AC1977" s="127"/>
      <c r="AD1977" s="125"/>
      <c r="AE1977" s="125"/>
      <c r="AF1977" s="128"/>
      <c r="AG1977" s="129"/>
      <c r="AH1977" s="455" t="e">
        <f>SUBTOTAL(9,$U$1970:$U1977)</f>
        <v>#REF!</v>
      </c>
      <c r="AI1977" s="456" t="e">
        <f>SUBTOTAL(9,$V$1970:$V1977)</f>
        <v>#REF!</v>
      </c>
      <c r="AJ1977" s="159">
        <f>IFERROR(+Revisión_Avance_Periodo!$Z1977/Revisión_Avance_Periodo!$Y1977,0)</f>
        <v>0</v>
      </c>
      <c r="AK1977" s="126"/>
      <c r="AL1977" s="127"/>
      <c r="AM1977" s="125"/>
      <c r="AN1977" s="125"/>
      <c r="AO1977" s="128"/>
      <c r="AP1977" s="129"/>
    </row>
    <row r="1978" spans="1:42" x14ac:dyDescent="0.25">
      <c r="A1978" s="92">
        <v>167</v>
      </c>
      <c r="B1978" s="435" t="e">
        <f>CONCATENATE(Revisión_Avance_Periodo!$D1978,";",Revisión_Avance_Periodo!$F1978,";",Revisión_Avance_Periodo!$L1978)</f>
        <v>#REF!</v>
      </c>
      <c r="C1978" s="435" t="e">
        <f t="shared" si="150"/>
        <v>#REF!</v>
      </c>
      <c r="D1978" s="144" t="e">
        <f>VLOOKUP($A1978,#REF!,3,FALSE)</f>
        <v>#REF!</v>
      </c>
      <c r="E1978" s="437" t="e">
        <f>VLOOKUP($A1978,#REF!,4,FALSE)</f>
        <v>#REF!</v>
      </c>
      <c r="F1978" s="102" t="e">
        <f>VLOOKUP($A1978,#REF!,5,FALSE)</f>
        <v>#REF!</v>
      </c>
      <c r="G1978" s="93" t="e">
        <f>VLOOKUP($A1978,#REF!,8,FALSE)</f>
        <v>#REF!</v>
      </c>
      <c r="H1978" s="93" t="e">
        <f>VLOOKUP($A1978,#REF!,7,FALSE)</f>
        <v>#REF!</v>
      </c>
      <c r="I1978" s="438" t="e">
        <f>VLOOKUP($A1978,#REF!,10,FALSE)</f>
        <v>#REF!</v>
      </c>
      <c r="J1978" s="93" t="e">
        <f>VLOOKUP($A1978,#REF!,11,FALSE)</f>
        <v>#REF!</v>
      </c>
      <c r="K1978" s="114" t="e">
        <f>VLOOKUP($A1978,#REF!,12,FALSE)</f>
        <v>#REF!</v>
      </c>
      <c r="L1978" s="93" t="e">
        <f>VLOOKUP($A1978,#REF!,13,FALSE)</f>
        <v>#REF!</v>
      </c>
      <c r="M1978" s="438" t="e">
        <f>VLOOKUP($A1978,#REF!,14,FALSE)</f>
        <v>#REF!</v>
      </c>
      <c r="N1978" s="102" t="e">
        <f>VLOOKUP($A1978,#REF!,15,FALSE)</f>
        <v>#REF!</v>
      </c>
      <c r="O1978" s="102" t="e">
        <f>VLOOKUP($A1978,#REF!,18,FALSE)</f>
        <v>#REF!</v>
      </c>
      <c r="P1978" s="93" t="e">
        <f>VLOOKUP($A1978,#REF!,41,FALSE)</f>
        <v>#REF!</v>
      </c>
      <c r="Q1978" s="115" t="e">
        <f>VLOOKUP(Revisión_Avance_Periodo!$L1978,#REF!,30,FALSE)</f>
        <v>#REF!</v>
      </c>
      <c r="R1978" s="116">
        <v>2019</v>
      </c>
      <c r="S1978" s="196">
        <v>43738</v>
      </c>
      <c r="T1978" s="116" t="s">
        <v>76</v>
      </c>
      <c r="U1978" s="136" t="e">
        <f>INDEX(#REF!,MATCH(Revisión_Avance_Periodo!$L1978,#REF!,0),MATCH(Revisión_Avance_Periodo!$T1978,#REF!,0))</f>
        <v>#REF!</v>
      </c>
      <c r="V1978" s="136" t="e">
        <f>INDEX(#REF!,MATCH(Revisión_Avance_Periodo!$L1978,#REF!,0),MATCH(Revisión_Avance_Periodo!$T1978,#REF!,0))</f>
        <v>#REF!</v>
      </c>
      <c r="W1978" s="130" t="e">
        <f t="shared" si="155"/>
        <v>#REF!</v>
      </c>
      <c r="X1978" s="116" t="e">
        <f>VLOOKUP(W1978,Tabla_Estado_Meta_OAP_2019[#All],3,TRUE)</f>
        <v>#REF!</v>
      </c>
      <c r="Y1978" s="455" t="e">
        <f>SUBTOTAL(9,$U$206:$U1978)</f>
        <v>#REF!</v>
      </c>
      <c r="Z1978" s="456" t="e">
        <f>SUBTOTAL(9,$V$206:$V1978)</f>
        <v>#REF!</v>
      </c>
      <c r="AA1978" s="159">
        <f>IFERROR(+Revisión_Avance_Periodo!$Z1978/Revisión_Avance_Periodo!$Y1978,0)</f>
        <v>0</v>
      </c>
      <c r="AB1978" s="126"/>
      <c r="AC1978" s="127"/>
      <c r="AD1978" s="125"/>
      <c r="AE1978" s="125"/>
      <c r="AF1978" s="128"/>
      <c r="AG1978" s="129"/>
      <c r="AH1978" s="455" t="e">
        <f>SUBTOTAL(9,$U$1970:$U1978)</f>
        <v>#REF!</v>
      </c>
      <c r="AI1978" s="456" t="e">
        <f>SUBTOTAL(9,$V$1970:$V1978)</f>
        <v>#REF!</v>
      </c>
      <c r="AJ1978" s="159">
        <f>IFERROR(+Revisión_Avance_Periodo!$Z1978/Revisión_Avance_Periodo!$Y1978,0)</f>
        <v>0</v>
      </c>
      <c r="AK1978" s="126"/>
      <c r="AL1978" s="127"/>
      <c r="AM1978" s="125"/>
      <c r="AN1978" s="125"/>
      <c r="AO1978" s="128"/>
      <c r="AP1978" s="129"/>
    </row>
    <row r="1979" spans="1:42" x14ac:dyDescent="0.25">
      <c r="A1979" s="97">
        <v>167</v>
      </c>
      <c r="B1979" s="435" t="e">
        <f>CONCATENATE(Revisión_Avance_Periodo!$D1979,";",Revisión_Avance_Periodo!$F1979,";",Revisión_Avance_Periodo!$L1979)</f>
        <v>#REF!</v>
      </c>
      <c r="C1979" s="435" t="e">
        <f t="shared" si="150"/>
        <v>#REF!</v>
      </c>
      <c r="D1979" s="145" t="e">
        <f>VLOOKUP($A1979,#REF!,3,FALSE)</f>
        <v>#REF!</v>
      </c>
      <c r="E1979" s="437" t="e">
        <f>VLOOKUP($A1979,#REF!,4,FALSE)</f>
        <v>#REF!</v>
      </c>
      <c r="F1979" s="103" t="e">
        <f>VLOOKUP($A1979,#REF!,5,FALSE)</f>
        <v>#REF!</v>
      </c>
      <c r="G1979" s="98" t="e">
        <f>VLOOKUP($A1979,#REF!,8,FALSE)</f>
        <v>#REF!</v>
      </c>
      <c r="H1979" s="93" t="e">
        <f>VLOOKUP($A1979,#REF!,7,FALSE)</f>
        <v>#REF!</v>
      </c>
      <c r="I1979" s="438" t="e">
        <f>VLOOKUP($A1979,#REF!,10,FALSE)</f>
        <v>#REF!</v>
      </c>
      <c r="J1979" s="98" t="e">
        <f>VLOOKUP($A1979,#REF!,11,FALSE)</f>
        <v>#REF!</v>
      </c>
      <c r="K1979" s="114" t="e">
        <f>VLOOKUP($A1979,#REF!,12,FALSE)</f>
        <v>#REF!</v>
      </c>
      <c r="L1979" s="98" t="e">
        <f>VLOOKUP($A1979,#REF!,13,FALSE)</f>
        <v>#REF!</v>
      </c>
      <c r="M1979" s="438" t="e">
        <f>VLOOKUP($A1979,#REF!,14,FALSE)</f>
        <v>#REF!</v>
      </c>
      <c r="N1979" s="103" t="e">
        <f>VLOOKUP($A1979,#REF!,15,FALSE)</f>
        <v>#REF!</v>
      </c>
      <c r="O1979" s="103" t="e">
        <f>VLOOKUP($A1979,#REF!,18,FALSE)</f>
        <v>#REF!</v>
      </c>
      <c r="P1979" s="93" t="e">
        <f>VLOOKUP($A1979,#REF!,41,FALSE)</f>
        <v>#REF!</v>
      </c>
      <c r="Q1979" s="115" t="e">
        <f>VLOOKUP(Revisión_Avance_Periodo!$L1979,#REF!,30,FALSE)</f>
        <v>#REF!</v>
      </c>
      <c r="R1979" s="116">
        <v>2019</v>
      </c>
      <c r="S1979" s="196">
        <v>43768</v>
      </c>
      <c r="T1979" s="124" t="s">
        <v>77</v>
      </c>
      <c r="U1979" s="136" t="e">
        <f>INDEX(#REF!,MATCH(Revisión_Avance_Periodo!$L1979,#REF!,0),MATCH(Revisión_Avance_Periodo!$T1979,#REF!,0))</f>
        <v>#REF!</v>
      </c>
      <c r="V1979" s="136" t="e">
        <f>INDEX(#REF!,MATCH(Revisión_Avance_Periodo!$L1979,#REF!,0),MATCH(Revisión_Avance_Periodo!$T1979,#REF!,0))</f>
        <v>#REF!</v>
      </c>
      <c r="W1979" s="130" t="e">
        <f t="shared" si="155"/>
        <v>#REF!</v>
      </c>
      <c r="X1979" s="124" t="e">
        <f>VLOOKUP(W1979,Tabla_Estado_Meta_OAP_2019[#All],3,TRUE)</f>
        <v>#REF!</v>
      </c>
      <c r="Y1979" s="455" t="e">
        <f>SUBTOTAL(9,$U$206:$U1979)</f>
        <v>#REF!</v>
      </c>
      <c r="Z1979" s="456" t="e">
        <f>SUBTOTAL(9,$V$206:$V1979)</f>
        <v>#REF!</v>
      </c>
      <c r="AA1979" s="159">
        <f>IFERROR(+Revisión_Avance_Periodo!$Z1979/Revisión_Avance_Periodo!$Y1979,0)</f>
        <v>0</v>
      </c>
      <c r="AB1979" s="126"/>
      <c r="AC1979" s="127"/>
      <c r="AD1979" s="125"/>
      <c r="AE1979" s="125"/>
      <c r="AF1979" s="128"/>
      <c r="AG1979" s="129"/>
      <c r="AH1979" s="455" t="e">
        <f>SUBTOTAL(9,$U$1970:$U1979)</f>
        <v>#REF!</v>
      </c>
      <c r="AI1979" s="456" t="e">
        <f>SUBTOTAL(9,$V$1970:$V1979)</f>
        <v>#REF!</v>
      </c>
      <c r="AJ1979" s="159">
        <f>IFERROR(+Revisión_Avance_Periodo!$Z1979/Revisión_Avance_Periodo!$Y1979,0)</f>
        <v>0</v>
      </c>
      <c r="AK1979" s="126"/>
      <c r="AL1979" s="127"/>
      <c r="AM1979" s="125"/>
      <c r="AN1979" s="125"/>
      <c r="AO1979" s="128"/>
      <c r="AP1979" s="129"/>
    </row>
    <row r="1980" spans="1:42" x14ac:dyDescent="0.25">
      <c r="A1980" s="92">
        <v>167</v>
      </c>
      <c r="B1980" s="435" t="e">
        <f>CONCATENATE(Revisión_Avance_Periodo!$D1980,";",Revisión_Avance_Periodo!$F1980,";",Revisión_Avance_Periodo!$L1980)</f>
        <v>#REF!</v>
      </c>
      <c r="C1980" s="435" t="e">
        <f t="shared" si="150"/>
        <v>#REF!</v>
      </c>
      <c r="D1980" s="144" t="e">
        <f>VLOOKUP($A1980,#REF!,3,FALSE)</f>
        <v>#REF!</v>
      </c>
      <c r="E1980" s="437" t="e">
        <f>VLOOKUP($A1980,#REF!,4,FALSE)</f>
        <v>#REF!</v>
      </c>
      <c r="F1980" s="102" t="e">
        <f>VLOOKUP($A1980,#REF!,5,FALSE)</f>
        <v>#REF!</v>
      </c>
      <c r="G1980" s="93" t="e">
        <f>VLOOKUP($A1980,#REF!,8,FALSE)</f>
        <v>#REF!</v>
      </c>
      <c r="H1980" s="93" t="e">
        <f>VLOOKUP($A1980,#REF!,7,FALSE)</f>
        <v>#REF!</v>
      </c>
      <c r="I1980" s="438" t="e">
        <f>VLOOKUP($A1980,#REF!,10,FALSE)</f>
        <v>#REF!</v>
      </c>
      <c r="J1980" s="93" t="e">
        <f>VLOOKUP($A1980,#REF!,11,FALSE)</f>
        <v>#REF!</v>
      </c>
      <c r="K1980" s="114" t="e">
        <f>VLOOKUP($A1980,#REF!,12,FALSE)</f>
        <v>#REF!</v>
      </c>
      <c r="L1980" s="93" t="e">
        <f>VLOOKUP($A1980,#REF!,13,FALSE)</f>
        <v>#REF!</v>
      </c>
      <c r="M1980" s="438" t="e">
        <f>VLOOKUP($A1980,#REF!,14,FALSE)</f>
        <v>#REF!</v>
      </c>
      <c r="N1980" s="102" t="e">
        <f>VLOOKUP($A1980,#REF!,15,FALSE)</f>
        <v>#REF!</v>
      </c>
      <c r="O1980" s="102" t="e">
        <f>VLOOKUP($A1980,#REF!,18,FALSE)</f>
        <v>#REF!</v>
      </c>
      <c r="P1980" s="93" t="e">
        <f>VLOOKUP($A1980,#REF!,41,FALSE)</f>
        <v>#REF!</v>
      </c>
      <c r="Q1980" s="115" t="e">
        <f>VLOOKUP(Revisión_Avance_Periodo!$L1980,#REF!,30,FALSE)</f>
        <v>#REF!</v>
      </c>
      <c r="R1980" s="116">
        <v>2019</v>
      </c>
      <c r="S1980" s="196">
        <v>43799</v>
      </c>
      <c r="T1980" s="116" t="s">
        <v>78</v>
      </c>
      <c r="U1980" s="136" t="e">
        <f>INDEX(#REF!,MATCH(Revisión_Avance_Periodo!$L1980,#REF!,0),MATCH(Revisión_Avance_Periodo!$T1980,#REF!,0))</f>
        <v>#REF!</v>
      </c>
      <c r="V1980" s="136" t="e">
        <f>INDEX(#REF!,MATCH(Revisión_Avance_Periodo!$L1980,#REF!,0),MATCH(Revisión_Avance_Periodo!$T1980,#REF!,0))</f>
        <v>#REF!</v>
      </c>
      <c r="W1980" s="130" t="e">
        <f t="shared" si="155"/>
        <v>#REF!</v>
      </c>
      <c r="X1980" s="116" t="e">
        <f>VLOOKUP(W1980,Tabla_Estado_Meta_OAP_2019[#All],3,TRUE)</f>
        <v>#REF!</v>
      </c>
      <c r="Y1980" s="455" t="e">
        <f>SUBTOTAL(9,$U$206:$U1980)</f>
        <v>#REF!</v>
      </c>
      <c r="Z1980" s="456" t="e">
        <f>SUBTOTAL(9,$V$206:$V1980)</f>
        <v>#REF!</v>
      </c>
      <c r="AA1980" s="159">
        <f>IFERROR(+Revisión_Avance_Periodo!$Z1980/Revisión_Avance_Periodo!$Y1980,0)</f>
        <v>0</v>
      </c>
      <c r="AB1980" s="126"/>
      <c r="AC1980" s="127"/>
      <c r="AD1980" s="125"/>
      <c r="AE1980" s="125"/>
      <c r="AF1980" s="128"/>
      <c r="AG1980" s="129"/>
      <c r="AH1980" s="455" t="e">
        <f>SUBTOTAL(9,$U$1970:$U1980)</f>
        <v>#REF!</v>
      </c>
      <c r="AI1980" s="456" t="e">
        <f>SUBTOTAL(9,$V$1970:$V1980)</f>
        <v>#REF!</v>
      </c>
      <c r="AJ1980" s="159">
        <f>IFERROR(+Revisión_Avance_Periodo!$Z1980/Revisión_Avance_Periodo!$Y1980,0)</f>
        <v>0</v>
      </c>
      <c r="AK1980" s="126"/>
      <c r="AL1980" s="127"/>
      <c r="AM1980" s="125"/>
      <c r="AN1980" s="125"/>
      <c r="AO1980" s="128"/>
      <c r="AP1980" s="129"/>
    </row>
    <row r="1981" spans="1:42" ht="15.75" thickBot="1" x14ac:dyDescent="0.3">
      <c r="A1981" s="97">
        <v>167</v>
      </c>
      <c r="B1981" s="435" t="e">
        <f>CONCATENATE(Revisión_Avance_Periodo!$D1981,";",Revisión_Avance_Periodo!$F1981,";",Revisión_Avance_Periodo!$L1981)</f>
        <v>#REF!</v>
      </c>
      <c r="C1981" s="435" t="e">
        <f t="shared" si="150"/>
        <v>#REF!</v>
      </c>
      <c r="D1981" s="145" t="e">
        <f>VLOOKUP($A1981,#REF!,3,FALSE)</f>
        <v>#REF!</v>
      </c>
      <c r="E1981" s="437" t="e">
        <f>VLOOKUP($A1981,#REF!,4,FALSE)</f>
        <v>#REF!</v>
      </c>
      <c r="F1981" s="103" t="e">
        <f>VLOOKUP($A1981,#REF!,5,FALSE)</f>
        <v>#REF!</v>
      </c>
      <c r="G1981" s="98" t="e">
        <f>VLOOKUP($A1981,#REF!,8,FALSE)</f>
        <v>#REF!</v>
      </c>
      <c r="H1981" s="93" t="e">
        <f>VLOOKUP($A1981,#REF!,7,FALSE)</f>
        <v>#REF!</v>
      </c>
      <c r="I1981" s="438" t="e">
        <f>VLOOKUP($A1981,#REF!,10,FALSE)</f>
        <v>#REF!</v>
      </c>
      <c r="J1981" s="98" t="e">
        <f>VLOOKUP($A1981,#REF!,11,FALSE)</f>
        <v>#REF!</v>
      </c>
      <c r="K1981" s="114" t="e">
        <f>VLOOKUP($A1981,#REF!,12,FALSE)</f>
        <v>#REF!</v>
      </c>
      <c r="L1981" s="98" t="e">
        <f>VLOOKUP($A1981,#REF!,13,FALSE)</f>
        <v>#REF!</v>
      </c>
      <c r="M1981" s="438" t="e">
        <f>VLOOKUP($A1981,#REF!,14,FALSE)</f>
        <v>#REF!</v>
      </c>
      <c r="N1981" s="103" t="e">
        <f>VLOOKUP($A1981,#REF!,15,FALSE)</f>
        <v>#REF!</v>
      </c>
      <c r="O1981" s="103" t="e">
        <f>VLOOKUP($A1981,#REF!,18,FALSE)</f>
        <v>#REF!</v>
      </c>
      <c r="P1981" s="93" t="e">
        <f>VLOOKUP($A1981,#REF!,41,FALSE)</f>
        <v>#REF!</v>
      </c>
      <c r="Q1981" s="115" t="e">
        <f>VLOOKUP(Revisión_Avance_Periodo!$L1981,#REF!,30,FALSE)</f>
        <v>#REF!</v>
      </c>
      <c r="R1981" s="116">
        <v>2019</v>
      </c>
      <c r="S1981" s="196">
        <v>43829</v>
      </c>
      <c r="T1981" s="124" t="s">
        <v>79</v>
      </c>
      <c r="U1981" s="136" t="e">
        <f>INDEX(#REF!,MATCH(Revisión_Avance_Periodo!$L1981,#REF!,0),MATCH(Revisión_Avance_Periodo!$T1981,#REF!,0))</f>
        <v>#REF!</v>
      </c>
      <c r="V1981" s="136" t="e">
        <f>INDEX(#REF!,MATCH(Revisión_Avance_Periodo!$L1981,#REF!,0),MATCH(Revisión_Avance_Periodo!$T1981,#REF!,0))</f>
        <v>#REF!</v>
      </c>
      <c r="W1981" s="130" t="e">
        <f t="shared" si="155"/>
        <v>#REF!</v>
      </c>
      <c r="X1981" s="124" t="e">
        <f>VLOOKUP(W1981,Tabla_Estado_Meta_OAP_2019[#All],3,TRUE)</f>
        <v>#REF!</v>
      </c>
      <c r="Y1981" s="455" t="e">
        <f>SUBTOTAL(9,$U$206:$U1981)</f>
        <v>#REF!</v>
      </c>
      <c r="Z1981" s="456" t="e">
        <f>SUBTOTAL(9,$V$206:$V1981)</f>
        <v>#REF!</v>
      </c>
      <c r="AA1981" s="159">
        <f>IFERROR(+Revisión_Avance_Periodo!$Z1981/Revisión_Avance_Periodo!$Y1981,0)</f>
        <v>0</v>
      </c>
      <c r="AB1981" s="126"/>
      <c r="AC1981" s="127"/>
      <c r="AD1981" s="125"/>
      <c r="AE1981" s="125"/>
      <c r="AF1981" s="128"/>
      <c r="AG1981" s="129"/>
      <c r="AH1981" s="455" t="e">
        <f>SUBTOTAL(9,$U$1970:$U1981)</f>
        <v>#REF!</v>
      </c>
      <c r="AI1981" s="456" t="e">
        <f>SUBTOTAL(9,$V$1970:$V1981)</f>
        <v>#REF!</v>
      </c>
      <c r="AJ1981" s="159">
        <f>IFERROR(+Revisión_Avance_Periodo!$Z1981/Revisión_Avance_Periodo!$Y1981,0)</f>
        <v>0</v>
      </c>
      <c r="AK1981" s="126"/>
      <c r="AL1981" s="127"/>
      <c r="AM1981" s="125"/>
      <c r="AN1981" s="125"/>
      <c r="AO1981" s="128"/>
      <c r="AP1981" s="129"/>
    </row>
    <row r="1982" spans="1:42" x14ac:dyDescent="0.25">
      <c r="A1982" s="92">
        <v>168</v>
      </c>
      <c r="B1982" s="435" t="e">
        <f>CONCATENATE(Revisión_Avance_Periodo!$D1982,";",Revisión_Avance_Periodo!$F1982,";",Revisión_Avance_Periodo!$L1982)</f>
        <v>#REF!</v>
      </c>
      <c r="C1982" s="435" t="e">
        <f t="shared" si="150"/>
        <v>#REF!</v>
      </c>
      <c r="D1982" s="114" t="e">
        <f>VLOOKUP($A1982,#REF!,3,FALSE)</f>
        <v>#REF!</v>
      </c>
      <c r="E1982" s="436" t="e">
        <f>VLOOKUP($A1982,#REF!,4,FALSE)</f>
        <v>#REF!</v>
      </c>
      <c r="F1982" s="102" t="e">
        <f>VLOOKUP($A1982,#REF!,5,FALSE)</f>
        <v>#REF!</v>
      </c>
      <c r="G1982" s="93" t="e">
        <f>VLOOKUP($A1982,#REF!,8,FALSE)</f>
        <v>#REF!</v>
      </c>
      <c r="H1982" s="93" t="e">
        <f>VLOOKUP($A1982,#REF!,7,FALSE)</f>
        <v>#REF!</v>
      </c>
      <c r="I1982" s="438" t="e">
        <f>VLOOKUP($A1982,#REF!,10,FALSE)</f>
        <v>#REF!</v>
      </c>
      <c r="J1982" s="93" t="e">
        <f>VLOOKUP($A1982,#REF!,11,FALSE)</f>
        <v>#REF!</v>
      </c>
      <c r="K1982" s="114" t="e">
        <f>VLOOKUP($A1982,#REF!,12,FALSE)</f>
        <v>#REF!</v>
      </c>
      <c r="L1982" s="93" t="e">
        <f>VLOOKUP($A1982,#REF!,13,FALSE)</f>
        <v>#REF!</v>
      </c>
      <c r="M1982" s="438" t="e">
        <f>VLOOKUP($A1982,#REF!,14,FALSE)</f>
        <v>#REF!</v>
      </c>
      <c r="N1982" s="102" t="e">
        <f>VLOOKUP($A1982,#REF!,15,FALSE)</f>
        <v>#REF!</v>
      </c>
      <c r="O1982" s="102" t="e">
        <f>VLOOKUP($A1982,#REF!,18,FALSE)</f>
        <v>#REF!</v>
      </c>
      <c r="P1982" s="93" t="e">
        <f>VLOOKUP($A1982,#REF!,41,FALSE)</f>
        <v>#REF!</v>
      </c>
      <c r="Q1982" s="115" t="e">
        <f>VLOOKUP(Revisión_Avance_Periodo!$L1982,#REF!,30,FALSE)</f>
        <v>#REF!</v>
      </c>
      <c r="R1982" s="116">
        <v>2019</v>
      </c>
      <c r="S1982" s="196">
        <v>43495</v>
      </c>
      <c r="T1982" s="116" t="s">
        <v>68</v>
      </c>
      <c r="U1982" s="440" t="e">
        <f>INDEX(#REF!,MATCH(Revisión_Avance_Periodo!$L1982,#REF!,0),MATCH(Revisión_Avance_Periodo!$T1982,#REF!,0))</f>
        <v>#REF!</v>
      </c>
      <c r="V1982" s="440" t="e">
        <f>INDEX(#REF!,MATCH(Revisión_Avance_Periodo!$L1982,#REF!,0),MATCH(Revisión_Avance_Periodo!$T1982,#REF!,0))</f>
        <v>#REF!</v>
      </c>
      <c r="W1982" s="118">
        <f>IFERROR((V1982/U1982),0)</f>
        <v>0</v>
      </c>
      <c r="X1982" s="116" t="str">
        <f>VLOOKUP(W1982,Tabla_Estado_Meta_OAP_2019[#All],3,TRUE)</f>
        <v>Por Ejecutar</v>
      </c>
      <c r="Y1982" s="163" t="e">
        <f>SUBTOTAL(9,$U$206:$U1982)</f>
        <v>#REF!</v>
      </c>
      <c r="Z1982" s="161" t="e">
        <f>SUBTOTAL(9,$V$206:$V1982)</f>
        <v>#REF!</v>
      </c>
      <c r="AA1982" s="162">
        <f>IFERROR(+Revisión_Avance_Periodo!$Z1982/Revisión_Avance_Periodo!$Y1982,0)</f>
        <v>0</v>
      </c>
      <c r="AB1982" s="445" t="e">
        <f>SUBTOTAL(9,U1982:U1993)</f>
        <v>#REF!</v>
      </c>
      <c r="AC1982" s="446" t="e">
        <f>SUBTOTAL(9,V1982:V1993)</f>
        <v>#REF!</v>
      </c>
      <c r="AD1982" s="119" t="e">
        <f>+AC1982/AB1982</f>
        <v>#REF!</v>
      </c>
      <c r="AE1982" s="119" t="e">
        <f>100%-Revisión_Avance_Periodo!$AD1982</f>
        <v>#REF!</v>
      </c>
      <c r="AF1982" s="121" t="e">
        <f>VLOOKUP(AD1982,Tabla_Estado_Meta_OAP_2019[],3,TRUE)</f>
        <v>#REF!</v>
      </c>
      <c r="AG1982" s="122" t="e">
        <f>Revisión_Avance_Periodo!$AD1982*Revisión_Avance_Periodo!$Q1982</f>
        <v>#REF!</v>
      </c>
      <c r="AH1982" s="163" t="e">
        <f>SUBTOTAL(9,$U$1982:$U1982)</f>
        <v>#REF!</v>
      </c>
      <c r="AI1982" s="161" t="e">
        <f>SUBTOTAL(9,$V$1982:$V1982)</f>
        <v>#REF!</v>
      </c>
      <c r="AJ1982" s="162">
        <f>IFERROR(+Revisión_Avance_Periodo!$Z1982/Revisión_Avance_Periodo!$Y1982,0)</f>
        <v>0</v>
      </c>
      <c r="AK1982" s="445" t="e">
        <f>SUBTOTAL(9,AD1982:AD1993)</f>
        <v>#REF!</v>
      </c>
      <c r="AL1982" s="446" t="e">
        <f>SUBTOTAL(9,AE1982:AE1993)</f>
        <v>#REF!</v>
      </c>
      <c r="AM1982" s="119" t="e">
        <f>+AL1982/AK1982</f>
        <v>#REF!</v>
      </c>
      <c r="AN1982" s="119" t="e">
        <f>100%-Revisión_Avance_Periodo!$AD1982</f>
        <v>#REF!</v>
      </c>
      <c r="AO1982" s="121" t="e">
        <f>VLOOKUP(AM1982,Tabla_Estado_Meta_OAP_2019[],3,TRUE)</f>
        <v>#REF!</v>
      </c>
      <c r="AP1982" s="122" t="e">
        <f>Revisión_Avance_Periodo!$AD1982*Revisión_Avance_Periodo!$Q1982</f>
        <v>#REF!</v>
      </c>
    </row>
    <row r="1983" spans="1:42" x14ac:dyDescent="0.25">
      <c r="A1983" s="97">
        <v>168</v>
      </c>
      <c r="B1983" s="435" t="e">
        <f>CONCATENATE(Revisión_Avance_Periodo!$D1983,";",Revisión_Avance_Periodo!$F1983,";",Revisión_Avance_Periodo!$L1983)</f>
        <v>#REF!</v>
      </c>
      <c r="C1983" s="435" t="e">
        <f t="shared" si="150"/>
        <v>#REF!</v>
      </c>
      <c r="D1983" s="123" t="e">
        <f>VLOOKUP($A1983,#REF!,3,FALSE)</f>
        <v>#REF!</v>
      </c>
      <c r="E1983" s="436" t="e">
        <f>VLOOKUP($A1983,#REF!,4,FALSE)</f>
        <v>#REF!</v>
      </c>
      <c r="F1983" s="103" t="e">
        <f>VLOOKUP($A1983,#REF!,5,FALSE)</f>
        <v>#REF!</v>
      </c>
      <c r="G1983" s="98" t="e">
        <f>VLOOKUP($A1983,#REF!,8,FALSE)</f>
        <v>#REF!</v>
      </c>
      <c r="H1983" s="93" t="e">
        <f>VLOOKUP($A1983,#REF!,7,FALSE)</f>
        <v>#REF!</v>
      </c>
      <c r="I1983" s="438" t="e">
        <f>VLOOKUP($A1983,#REF!,10,FALSE)</f>
        <v>#REF!</v>
      </c>
      <c r="J1983" s="98" t="e">
        <f>VLOOKUP($A1983,#REF!,11,FALSE)</f>
        <v>#REF!</v>
      </c>
      <c r="K1983" s="114" t="e">
        <f>VLOOKUP($A1983,#REF!,12,FALSE)</f>
        <v>#REF!</v>
      </c>
      <c r="L1983" s="98" t="e">
        <f>VLOOKUP($A1983,#REF!,13,FALSE)</f>
        <v>#REF!</v>
      </c>
      <c r="M1983" s="438" t="e">
        <f>VLOOKUP($A1983,#REF!,14,FALSE)</f>
        <v>#REF!</v>
      </c>
      <c r="N1983" s="103" t="e">
        <f>VLOOKUP($A1983,#REF!,15,FALSE)</f>
        <v>#REF!</v>
      </c>
      <c r="O1983" s="103" t="e">
        <f>VLOOKUP($A1983,#REF!,18,FALSE)</f>
        <v>#REF!</v>
      </c>
      <c r="P1983" s="93" t="e">
        <f>VLOOKUP($A1983,#REF!,41,FALSE)</f>
        <v>#REF!</v>
      </c>
      <c r="Q1983" s="115" t="e">
        <f>VLOOKUP(Revisión_Avance_Periodo!$L1983,#REF!,30,FALSE)</f>
        <v>#REF!</v>
      </c>
      <c r="R1983" s="116">
        <v>2019</v>
      </c>
      <c r="S1983" s="196">
        <v>43524</v>
      </c>
      <c r="T1983" s="124" t="s">
        <v>69</v>
      </c>
      <c r="U1983" s="440" t="e">
        <f>INDEX(#REF!,MATCH(Revisión_Avance_Periodo!$L1983,#REF!,0),MATCH(Revisión_Avance_Periodo!$T1983,#REF!,0))</f>
        <v>#REF!</v>
      </c>
      <c r="V1983" s="440" t="e">
        <f>INDEX(#REF!,MATCH(Revisión_Avance_Periodo!$L1983,#REF!,0),MATCH(Revisión_Avance_Periodo!$T1983,#REF!,0))</f>
        <v>#REF!</v>
      </c>
      <c r="W1983" s="118">
        <f>IFERROR((V1983/U1983),0)</f>
        <v>0</v>
      </c>
      <c r="X1983" s="124" t="str">
        <f>VLOOKUP(W1983,Tabla_Estado_Meta_OAP_2019[#All],3,TRUE)</f>
        <v>Por Ejecutar</v>
      </c>
      <c r="Y1983" s="164" t="e">
        <f>SUBTOTAL(9,$U$206:$U1983)</f>
        <v>#REF!</v>
      </c>
      <c r="Z1983" s="158" t="e">
        <f>SUBTOTAL(9,$V$206:$V1983)</f>
        <v>#REF!</v>
      </c>
      <c r="AA1983" s="159">
        <f>IFERROR(+Revisión_Avance_Periodo!$Z1983/Revisión_Avance_Periodo!$Y1983,0)</f>
        <v>0</v>
      </c>
      <c r="AB1983" s="126"/>
      <c r="AC1983" s="127"/>
      <c r="AD1983" s="125"/>
      <c r="AE1983" s="125"/>
      <c r="AF1983" s="128"/>
      <c r="AG1983" s="129"/>
      <c r="AH1983" s="164" t="e">
        <f>SUBTOTAL(9,$U$1982:$U1983)</f>
        <v>#REF!</v>
      </c>
      <c r="AI1983" s="158" t="e">
        <f>SUBTOTAL(9,$V$1982:$V1983)</f>
        <v>#REF!</v>
      </c>
      <c r="AJ1983" s="159">
        <f>IFERROR(+Revisión_Avance_Periodo!$Z1983/Revisión_Avance_Periodo!$Y1983,0)</f>
        <v>0</v>
      </c>
      <c r="AK1983" s="126"/>
      <c r="AL1983" s="127"/>
      <c r="AM1983" s="125"/>
      <c r="AN1983" s="125"/>
      <c r="AO1983" s="128"/>
      <c r="AP1983" s="129"/>
    </row>
    <row r="1984" spans="1:42" x14ac:dyDescent="0.25">
      <c r="A1984" s="92">
        <v>168</v>
      </c>
      <c r="B1984" s="435" t="e">
        <f>CONCATENATE(Revisión_Avance_Periodo!$D1984,";",Revisión_Avance_Periodo!$F1984,";",Revisión_Avance_Periodo!$L1984)</f>
        <v>#REF!</v>
      </c>
      <c r="C1984" s="435" t="e">
        <f t="shared" si="150"/>
        <v>#REF!</v>
      </c>
      <c r="D1984" s="114" t="e">
        <f>VLOOKUP($A1984,#REF!,3,FALSE)</f>
        <v>#REF!</v>
      </c>
      <c r="E1984" s="436" t="e">
        <f>VLOOKUP($A1984,#REF!,4,FALSE)</f>
        <v>#REF!</v>
      </c>
      <c r="F1984" s="102" t="e">
        <f>VLOOKUP($A1984,#REF!,5,FALSE)</f>
        <v>#REF!</v>
      </c>
      <c r="G1984" s="93" t="e">
        <f>VLOOKUP($A1984,#REF!,8,FALSE)</f>
        <v>#REF!</v>
      </c>
      <c r="H1984" s="93" t="e">
        <f>VLOOKUP($A1984,#REF!,7,FALSE)</f>
        <v>#REF!</v>
      </c>
      <c r="I1984" s="438" t="e">
        <f>VLOOKUP($A1984,#REF!,10,FALSE)</f>
        <v>#REF!</v>
      </c>
      <c r="J1984" s="93" t="e">
        <f>VLOOKUP($A1984,#REF!,11,FALSE)</f>
        <v>#REF!</v>
      </c>
      <c r="K1984" s="114" t="e">
        <f>VLOOKUP($A1984,#REF!,12,FALSE)</f>
        <v>#REF!</v>
      </c>
      <c r="L1984" s="93" t="e">
        <f>VLOOKUP($A1984,#REF!,13,FALSE)</f>
        <v>#REF!</v>
      </c>
      <c r="M1984" s="438" t="e">
        <f>VLOOKUP($A1984,#REF!,14,FALSE)</f>
        <v>#REF!</v>
      </c>
      <c r="N1984" s="102" t="e">
        <f>VLOOKUP($A1984,#REF!,15,FALSE)</f>
        <v>#REF!</v>
      </c>
      <c r="O1984" s="102" t="e">
        <f>VLOOKUP($A1984,#REF!,18,FALSE)</f>
        <v>#REF!</v>
      </c>
      <c r="P1984" s="93" t="e">
        <f>VLOOKUP($A1984,#REF!,41,FALSE)</f>
        <v>#REF!</v>
      </c>
      <c r="Q1984" s="115" t="e">
        <f>VLOOKUP(Revisión_Avance_Periodo!$L1984,#REF!,30,FALSE)</f>
        <v>#REF!</v>
      </c>
      <c r="R1984" s="116">
        <v>2019</v>
      </c>
      <c r="S1984" s="196">
        <v>43554</v>
      </c>
      <c r="T1984" s="116" t="s">
        <v>70</v>
      </c>
      <c r="U1984" s="440" t="e">
        <f>INDEX(#REF!,MATCH(Revisión_Avance_Periodo!$L1984,#REF!,0),MATCH(Revisión_Avance_Periodo!$T1984,#REF!,0))</f>
        <v>#REF!</v>
      </c>
      <c r="V1984" s="440" t="e">
        <f>INDEX(#REF!,MATCH(Revisión_Avance_Periodo!$L1984,#REF!,0),MATCH(Revisión_Avance_Periodo!$T1984,#REF!,0))</f>
        <v>#REF!</v>
      </c>
      <c r="W1984" s="118">
        <f>IFERROR((V1984/U1984),0)</f>
        <v>0</v>
      </c>
      <c r="X1984" s="116" t="str">
        <f>VLOOKUP(W1984,Tabla_Estado_Meta_OAP_2019[#All],3,TRUE)</f>
        <v>Por Ejecutar</v>
      </c>
      <c r="Y1984" s="164" t="e">
        <f>SUBTOTAL(9,$U$206:$U1984)</f>
        <v>#REF!</v>
      </c>
      <c r="Z1984" s="158" t="e">
        <f>SUBTOTAL(9,$V$206:$V1984)</f>
        <v>#REF!</v>
      </c>
      <c r="AA1984" s="159">
        <f>IFERROR(+Revisión_Avance_Periodo!$Z1984/Revisión_Avance_Periodo!$Y1984,0)</f>
        <v>0</v>
      </c>
      <c r="AB1984" s="126"/>
      <c r="AC1984" s="127"/>
      <c r="AD1984" s="125"/>
      <c r="AE1984" s="125"/>
      <c r="AF1984" s="128"/>
      <c r="AG1984" s="129"/>
      <c r="AH1984" s="164" t="e">
        <f>SUBTOTAL(9,$U$1982:$U1984)</f>
        <v>#REF!</v>
      </c>
      <c r="AI1984" s="158" t="e">
        <f>SUBTOTAL(9,$V$1982:$V1984)</f>
        <v>#REF!</v>
      </c>
      <c r="AJ1984" s="159">
        <f>IFERROR(+Revisión_Avance_Periodo!$Z1984/Revisión_Avance_Periodo!$Y1984,0)</f>
        <v>0</v>
      </c>
      <c r="AK1984" s="126"/>
      <c r="AL1984" s="127"/>
      <c r="AM1984" s="125"/>
      <c r="AN1984" s="125"/>
      <c r="AO1984" s="128"/>
      <c r="AP1984" s="129"/>
    </row>
    <row r="1985" spans="1:42" x14ac:dyDescent="0.25">
      <c r="A1985" s="97">
        <v>168</v>
      </c>
      <c r="B1985" s="435" t="e">
        <f>CONCATENATE(Revisión_Avance_Periodo!$D1985,";",Revisión_Avance_Periodo!$F1985,";",Revisión_Avance_Periodo!$L1985)</f>
        <v>#REF!</v>
      </c>
      <c r="C1985" s="435" t="e">
        <f t="shared" si="150"/>
        <v>#REF!</v>
      </c>
      <c r="D1985" s="123" t="e">
        <f>VLOOKUP($A1985,#REF!,3,FALSE)</f>
        <v>#REF!</v>
      </c>
      <c r="E1985" s="436" t="e">
        <f>VLOOKUP($A1985,#REF!,4,FALSE)</f>
        <v>#REF!</v>
      </c>
      <c r="F1985" s="103" t="e">
        <f>VLOOKUP($A1985,#REF!,5,FALSE)</f>
        <v>#REF!</v>
      </c>
      <c r="G1985" s="98" t="e">
        <f>VLOOKUP($A1985,#REF!,8,FALSE)</f>
        <v>#REF!</v>
      </c>
      <c r="H1985" s="93" t="e">
        <f>VLOOKUP($A1985,#REF!,7,FALSE)</f>
        <v>#REF!</v>
      </c>
      <c r="I1985" s="438" t="e">
        <f>VLOOKUP($A1985,#REF!,10,FALSE)</f>
        <v>#REF!</v>
      </c>
      <c r="J1985" s="98" t="e">
        <f>VLOOKUP($A1985,#REF!,11,FALSE)</f>
        <v>#REF!</v>
      </c>
      <c r="K1985" s="114" t="e">
        <f>VLOOKUP($A1985,#REF!,12,FALSE)</f>
        <v>#REF!</v>
      </c>
      <c r="L1985" s="98" t="e">
        <f>VLOOKUP($A1985,#REF!,13,FALSE)</f>
        <v>#REF!</v>
      </c>
      <c r="M1985" s="438" t="e">
        <f>VLOOKUP($A1985,#REF!,14,FALSE)</f>
        <v>#REF!</v>
      </c>
      <c r="N1985" s="103" t="e">
        <f>VLOOKUP($A1985,#REF!,15,FALSE)</f>
        <v>#REF!</v>
      </c>
      <c r="O1985" s="103" t="e">
        <f>VLOOKUP($A1985,#REF!,18,FALSE)</f>
        <v>#REF!</v>
      </c>
      <c r="P1985" s="93" t="e">
        <f>VLOOKUP($A1985,#REF!,41,FALSE)</f>
        <v>#REF!</v>
      </c>
      <c r="Q1985" s="115" t="e">
        <f>VLOOKUP(Revisión_Avance_Periodo!$L1985,#REF!,30,FALSE)</f>
        <v>#REF!</v>
      </c>
      <c r="R1985" s="116">
        <v>2019</v>
      </c>
      <c r="S1985" s="196">
        <v>43585</v>
      </c>
      <c r="T1985" s="124" t="s">
        <v>71</v>
      </c>
      <c r="U1985" s="440" t="e">
        <f>INDEX(#REF!,MATCH(Revisión_Avance_Periodo!$L1985,#REF!,0),MATCH(Revisión_Avance_Periodo!$T1985,#REF!,0))</f>
        <v>#REF!</v>
      </c>
      <c r="V1985" s="440" t="e">
        <f>INDEX(#REF!,MATCH(Revisión_Avance_Periodo!$L1985,#REF!,0),MATCH(Revisión_Avance_Periodo!$T1985,#REF!,0))</f>
        <v>#REF!</v>
      </c>
      <c r="W1985" s="118">
        <f>IFERROR((V1985/U1985),0)</f>
        <v>0</v>
      </c>
      <c r="X1985" s="124" t="str">
        <f>VLOOKUP(W1985,Tabla_Estado_Meta_OAP_2019[#All],3,TRUE)</f>
        <v>Por Ejecutar</v>
      </c>
      <c r="Y1985" s="164" t="e">
        <f>SUBTOTAL(9,$U$206:$U1985)</f>
        <v>#REF!</v>
      </c>
      <c r="Z1985" s="158" t="e">
        <f>SUBTOTAL(9,$V$206:$V1985)</f>
        <v>#REF!</v>
      </c>
      <c r="AA1985" s="159">
        <f>IFERROR(+Revisión_Avance_Periodo!$Z1985/Revisión_Avance_Periodo!$Y1985,0)</f>
        <v>0</v>
      </c>
      <c r="AB1985" s="126"/>
      <c r="AC1985" s="127"/>
      <c r="AD1985" s="125"/>
      <c r="AE1985" s="125"/>
      <c r="AF1985" s="128"/>
      <c r="AG1985" s="129"/>
      <c r="AH1985" s="164" t="e">
        <f>SUBTOTAL(9,$U$1982:$U1985)</f>
        <v>#REF!</v>
      </c>
      <c r="AI1985" s="158" t="e">
        <f>SUBTOTAL(9,$V$1982:$V1985)</f>
        <v>#REF!</v>
      </c>
      <c r="AJ1985" s="159">
        <f>IFERROR(+Revisión_Avance_Periodo!$Z1985/Revisión_Avance_Periodo!$Y1985,0)</f>
        <v>0</v>
      </c>
      <c r="AK1985" s="126"/>
      <c r="AL1985" s="127"/>
      <c r="AM1985" s="125"/>
      <c r="AN1985" s="125"/>
      <c r="AO1985" s="128"/>
      <c r="AP1985" s="129"/>
    </row>
    <row r="1986" spans="1:42" x14ac:dyDescent="0.25">
      <c r="A1986" s="92">
        <v>168</v>
      </c>
      <c r="B1986" s="435" t="e">
        <f>CONCATENATE(Revisión_Avance_Periodo!$D1986,";",Revisión_Avance_Periodo!$F1986,";",Revisión_Avance_Periodo!$L1986)</f>
        <v>#REF!</v>
      </c>
      <c r="C1986" s="435" t="e">
        <f t="shared" ref="C1986:C2049" si="156">CONCATENATE($N1986,";",$L1986,";",$T1986)</f>
        <v>#REF!</v>
      </c>
      <c r="D1986" s="114" t="e">
        <f>VLOOKUP($A1986,#REF!,3,FALSE)</f>
        <v>#REF!</v>
      </c>
      <c r="E1986" s="436" t="e">
        <f>VLOOKUP($A1986,#REF!,4,FALSE)</f>
        <v>#REF!</v>
      </c>
      <c r="F1986" s="102" t="e">
        <f>VLOOKUP($A1986,#REF!,5,FALSE)</f>
        <v>#REF!</v>
      </c>
      <c r="G1986" s="93" t="e">
        <f>VLOOKUP($A1986,#REF!,8,FALSE)</f>
        <v>#REF!</v>
      </c>
      <c r="H1986" s="93" t="e">
        <f>VLOOKUP($A1986,#REF!,7,FALSE)</f>
        <v>#REF!</v>
      </c>
      <c r="I1986" s="438" t="e">
        <f>VLOOKUP($A1986,#REF!,10,FALSE)</f>
        <v>#REF!</v>
      </c>
      <c r="J1986" s="93" t="e">
        <f>VLOOKUP($A1986,#REF!,11,FALSE)</f>
        <v>#REF!</v>
      </c>
      <c r="K1986" s="114" t="e">
        <f>VLOOKUP($A1986,#REF!,12,FALSE)</f>
        <v>#REF!</v>
      </c>
      <c r="L1986" s="93" t="e">
        <f>VLOOKUP($A1986,#REF!,13,FALSE)</f>
        <v>#REF!</v>
      </c>
      <c r="M1986" s="438" t="e">
        <f>VLOOKUP($A1986,#REF!,14,FALSE)</f>
        <v>#REF!</v>
      </c>
      <c r="N1986" s="102" t="e">
        <f>VLOOKUP($A1986,#REF!,15,FALSE)</f>
        <v>#REF!</v>
      </c>
      <c r="O1986" s="102" t="e">
        <f>VLOOKUP($A1986,#REF!,18,FALSE)</f>
        <v>#REF!</v>
      </c>
      <c r="P1986" s="93" t="e">
        <f>VLOOKUP($A1986,#REF!,41,FALSE)</f>
        <v>#REF!</v>
      </c>
      <c r="Q1986" s="115" t="e">
        <f>VLOOKUP(Revisión_Avance_Periodo!$L1986,#REF!,30,FALSE)</f>
        <v>#REF!</v>
      </c>
      <c r="R1986" s="116">
        <v>2019</v>
      </c>
      <c r="S1986" s="196">
        <v>43615</v>
      </c>
      <c r="T1986" s="116" t="s">
        <v>72</v>
      </c>
      <c r="U1986" s="440" t="e">
        <f>INDEX(#REF!,MATCH(Revisión_Avance_Periodo!$L1986,#REF!,0),MATCH(Revisión_Avance_Periodo!$T1986,#REF!,0))</f>
        <v>#REF!</v>
      </c>
      <c r="V1986" s="440" t="e">
        <f>INDEX(#REF!,MATCH(Revisión_Avance_Periodo!$L1986,#REF!,0),MATCH(Revisión_Avance_Periodo!$T1986,#REF!,0))</f>
        <v>#REF!</v>
      </c>
      <c r="W1986" s="118">
        <f>IFERROR((V1986/U1986),0)</f>
        <v>0</v>
      </c>
      <c r="X1986" s="116" t="str">
        <f>VLOOKUP(W1986,Tabla_Estado_Meta_OAP_2019[#All],3,TRUE)</f>
        <v>Por Ejecutar</v>
      </c>
      <c r="Y1986" s="164" t="e">
        <f>SUBTOTAL(9,$U$206:$U1986)</f>
        <v>#REF!</v>
      </c>
      <c r="Z1986" s="158" t="e">
        <f>SUBTOTAL(9,$V$206:$V1986)</f>
        <v>#REF!</v>
      </c>
      <c r="AA1986" s="159">
        <f>IFERROR(+Revisión_Avance_Periodo!$Z1986/Revisión_Avance_Periodo!$Y1986,0)</f>
        <v>0</v>
      </c>
      <c r="AB1986" s="126"/>
      <c r="AC1986" s="127"/>
      <c r="AD1986" s="125"/>
      <c r="AE1986" s="125"/>
      <c r="AF1986" s="128"/>
      <c r="AG1986" s="129"/>
      <c r="AH1986" s="164" t="e">
        <f>SUBTOTAL(9,$U$1982:$U1986)</f>
        <v>#REF!</v>
      </c>
      <c r="AI1986" s="158" t="e">
        <f>SUBTOTAL(9,$V$1982:$V1986)</f>
        <v>#REF!</v>
      </c>
      <c r="AJ1986" s="159">
        <f>IFERROR(+Revisión_Avance_Periodo!$Z1986/Revisión_Avance_Periodo!$Y1986,0)</f>
        <v>0</v>
      </c>
      <c r="AK1986" s="126"/>
      <c r="AL1986" s="127"/>
      <c r="AM1986" s="125"/>
      <c r="AN1986" s="125"/>
      <c r="AO1986" s="128"/>
      <c r="AP1986" s="129"/>
    </row>
    <row r="1987" spans="1:42" x14ac:dyDescent="0.25">
      <c r="A1987" s="97">
        <v>168</v>
      </c>
      <c r="B1987" s="435" t="e">
        <f>CONCATENATE(Revisión_Avance_Periodo!$D1987,";",Revisión_Avance_Periodo!$F1987,";",Revisión_Avance_Periodo!$L1987)</f>
        <v>#REF!</v>
      </c>
      <c r="C1987" s="435" t="e">
        <f t="shared" si="156"/>
        <v>#REF!</v>
      </c>
      <c r="D1987" s="123" t="e">
        <f>VLOOKUP($A1987,#REF!,3,FALSE)</f>
        <v>#REF!</v>
      </c>
      <c r="E1987" s="436" t="e">
        <f>VLOOKUP($A1987,#REF!,4,FALSE)</f>
        <v>#REF!</v>
      </c>
      <c r="F1987" s="103" t="e">
        <f>VLOOKUP($A1987,#REF!,5,FALSE)</f>
        <v>#REF!</v>
      </c>
      <c r="G1987" s="98" t="e">
        <f>VLOOKUP($A1987,#REF!,8,FALSE)</f>
        <v>#REF!</v>
      </c>
      <c r="H1987" s="93" t="e">
        <f>VLOOKUP($A1987,#REF!,7,FALSE)</f>
        <v>#REF!</v>
      </c>
      <c r="I1987" s="438" t="e">
        <f>VLOOKUP($A1987,#REF!,10,FALSE)</f>
        <v>#REF!</v>
      </c>
      <c r="J1987" s="98" t="e">
        <f>VLOOKUP($A1987,#REF!,11,FALSE)</f>
        <v>#REF!</v>
      </c>
      <c r="K1987" s="114" t="e">
        <f>VLOOKUP($A1987,#REF!,12,FALSE)</f>
        <v>#REF!</v>
      </c>
      <c r="L1987" s="98" t="e">
        <f>VLOOKUP($A1987,#REF!,13,FALSE)</f>
        <v>#REF!</v>
      </c>
      <c r="M1987" s="438" t="e">
        <f>VLOOKUP($A1987,#REF!,14,FALSE)</f>
        <v>#REF!</v>
      </c>
      <c r="N1987" s="103" t="e">
        <f>VLOOKUP($A1987,#REF!,15,FALSE)</f>
        <v>#REF!</v>
      </c>
      <c r="O1987" s="103" t="e">
        <f>VLOOKUP($A1987,#REF!,18,FALSE)</f>
        <v>#REF!</v>
      </c>
      <c r="P1987" s="93" t="e">
        <f>VLOOKUP($A1987,#REF!,41,FALSE)</f>
        <v>#REF!</v>
      </c>
      <c r="Q1987" s="115" t="e">
        <f>VLOOKUP(Revisión_Avance_Periodo!$L1987,#REF!,30,FALSE)</f>
        <v>#REF!</v>
      </c>
      <c r="R1987" s="116">
        <v>2019</v>
      </c>
      <c r="S1987" s="196">
        <v>43646</v>
      </c>
      <c r="T1987" s="124" t="s">
        <v>73</v>
      </c>
      <c r="U1987" s="440" t="e">
        <f>INDEX(#REF!,MATCH(Revisión_Avance_Periodo!$L1987,#REF!,0),MATCH(Revisión_Avance_Periodo!$T1987,#REF!,0))</f>
        <v>#REF!</v>
      </c>
      <c r="V1987" s="440" t="e">
        <f>INDEX(#REF!,MATCH(Revisión_Avance_Periodo!$L1987,#REF!,0),MATCH(Revisión_Avance_Periodo!$T1987,#REF!,0))</f>
        <v>#REF!</v>
      </c>
      <c r="W1987" s="130" t="e">
        <f>V1987/U1987</f>
        <v>#REF!</v>
      </c>
      <c r="X1987" s="124" t="e">
        <f>VLOOKUP(W1987,Tabla_Estado_Meta_OAP_2019[#All],3,TRUE)</f>
        <v>#REF!</v>
      </c>
      <c r="Y1987" s="164" t="e">
        <f>SUBTOTAL(9,$U$206:$U1987)</f>
        <v>#REF!</v>
      </c>
      <c r="Z1987" s="158" t="e">
        <f>SUBTOTAL(9,$V$206:$V1987)</f>
        <v>#REF!</v>
      </c>
      <c r="AA1987" s="159">
        <f>IFERROR(+Revisión_Avance_Periodo!$Z1987/Revisión_Avance_Periodo!$Y1987,0)</f>
        <v>0</v>
      </c>
      <c r="AB1987" s="126"/>
      <c r="AC1987" s="127"/>
      <c r="AD1987" s="125"/>
      <c r="AE1987" s="125"/>
      <c r="AF1987" s="128"/>
      <c r="AG1987" s="129"/>
      <c r="AH1987" s="164" t="e">
        <f>SUBTOTAL(9,$U$1982:$U1987)</f>
        <v>#REF!</v>
      </c>
      <c r="AI1987" s="158" t="e">
        <f>SUBTOTAL(9,$V$1982:$V1987)</f>
        <v>#REF!</v>
      </c>
      <c r="AJ1987" s="159">
        <f>IFERROR(+Revisión_Avance_Periodo!$Z1987/Revisión_Avance_Periodo!$Y1987,0)</f>
        <v>0</v>
      </c>
      <c r="AK1987" s="126"/>
      <c r="AL1987" s="127"/>
      <c r="AM1987" s="125"/>
      <c r="AN1987" s="125"/>
      <c r="AO1987" s="128"/>
      <c r="AP1987" s="129"/>
    </row>
    <row r="1988" spans="1:42" x14ac:dyDescent="0.25">
      <c r="A1988" s="92">
        <v>168</v>
      </c>
      <c r="B1988" s="435" t="e">
        <f>CONCATENATE(Revisión_Avance_Periodo!$D1988,";",Revisión_Avance_Periodo!$F1988,";",Revisión_Avance_Periodo!$L1988)</f>
        <v>#REF!</v>
      </c>
      <c r="C1988" s="435" t="e">
        <f t="shared" si="156"/>
        <v>#REF!</v>
      </c>
      <c r="D1988" s="114" t="e">
        <f>VLOOKUP($A1988,#REF!,3,FALSE)</f>
        <v>#REF!</v>
      </c>
      <c r="E1988" s="436" t="e">
        <f>VLOOKUP($A1988,#REF!,4,FALSE)</f>
        <v>#REF!</v>
      </c>
      <c r="F1988" s="102" t="e">
        <f>VLOOKUP($A1988,#REF!,5,FALSE)</f>
        <v>#REF!</v>
      </c>
      <c r="G1988" s="93" t="e">
        <f>VLOOKUP($A1988,#REF!,8,FALSE)</f>
        <v>#REF!</v>
      </c>
      <c r="H1988" s="93" t="e">
        <f>VLOOKUP($A1988,#REF!,7,FALSE)</f>
        <v>#REF!</v>
      </c>
      <c r="I1988" s="438" t="e">
        <f>VLOOKUP($A1988,#REF!,10,FALSE)</f>
        <v>#REF!</v>
      </c>
      <c r="J1988" s="93" t="e">
        <f>VLOOKUP($A1988,#REF!,11,FALSE)</f>
        <v>#REF!</v>
      </c>
      <c r="K1988" s="114" t="e">
        <f>VLOOKUP($A1988,#REF!,12,FALSE)</f>
        <v>#REF!</v>
      </c>
      <c r="L1988" s="93" t="e">
        <f>VLOOKUP($A1988,#REF!,13,FALSE)</f>
        <v>#REF!</v>
      </c>
      <c r="M1988" s="438" t="e">
        <f>VLOOKUP($A1988,#REF!,14,FALSE)</f>
        <v>#REF!</v>
      </c>
      <c r="N1988" s="102" t="e">
        <f>VLOOKUP($A1988,#REF!,15,FALSE)</f>
        <v>#REF!</v>
      </c>
      <c r="O1988" s="102" t="e">
        <f>VLOOKUP($A1988,#REF!,18,FALSE)</f>
        <v>#REF!</v>
      </c>
      <c r="P1988" s="93" t="e">
        <f>VLOOKUP($A1988,#REF!,41,FALSE)</f>
        <v>#REF!</v>
      </c>
      <c r="Q1988" s="115" t="e">
        <f>VLOOKUP(Revisión_Avance_Periodo!$L1988,#REF!,30,FALSE)</f>
        <v>#REF!</v>
      </c>
      <c r="R1988" s="116">
        <v>2019</v>
      </c>
      <c r="S1988" s="196">
        <v>43676</v>
      </c>
      <c r="T1988" s="116" t="s">
        <v>74</v>
      </c>
      <c r="U1988" s="440" t="e">
        <f>INDEX(#REF!,MATCH(Revisión_Avance_Periodo!$L1988,#REF!,0),MATCH(Revisión_Avance_Periodo!$T1988,#REF!,0))</f>
        <v>#REF!</v>
      </c>
      <c r="V1988" s="440" t="e">
        <f>INDEX(#REF!,MATCH(Revisión_Avance_Periodo!$L1988,#REF!,0),MATCH(Revisión_Avance_Periodo!$T1988,#REF!,0))</f>
        <v>#REF!</v>
      </c>
      <c r="W1988" s="131" t="e">
        <f>V1988/U1988</f>
        <v>#REF!</v>
      </c>
      <c r="X1988" s="116" t="e">
        <f>VLOOKUP(W1988,Tabla_Estado_Meta_OAP_2019[#All],3,TRUE)</f>
        <v>#REF!</v>
      </c>
      <c r="Y1988" s="164" t="e">
        <f>SUBTOTAL(9,$U$206:$U1988)</f>
        <v>#REF!</v>
      </c>
      <c r="Z1988" s="158" t="e">
        <f>SUBTOTAL(9,$V$206:$V1988)</f>
        <v>#REF!</v>
      </c>
      <c r="AA1988" s="159">
        <f>IFERROR(+Revisión_Avance_Periodo!$Z1988/Revisión_Avance_Periodo!$Y1988,0)</f>
        <v>0</v>
      </c>
      <c r="AB1988" s="126"/>
      <c r="AC1988" s="127"/>
      <c r="AD1988" s="125"/>
      <c r="AE1988" s="125"/>
      <c r="AF1988" s="128"/>
      <c r="AG1988" s="129"/>
      <c r="AH1988" s="164" t="e">
        <f>SUBTOTAL(9,$U$1982:$U1988)</f>
        <v>#REF!</v>
      </c>
      <c r="AI1988" s="158" t="e">
        <f>SUBTOTAL(9,$V$1982:$V1988)</f>
        <v>#REF!</v>
      </c>
      <c r="AJ1988" s="159">
        <f>IFERROR(+Revisión_Avance_Periodo!$Z1988/Revisión_Avance_Periodo!$Y1988,0)</f>
        <v>0</v>
      </c>
      <c r="AK1988" s="126"/>
      <c r="AL1988" s="127"/>
      <c r="AM1988" s="125"/>
      <c r="AN1988" s="125"/>
      <c r="AO1988" s="128"/>
      <c r="AP1988" s="129"/>
    </row>
    <row r="1989" spans="1:42" x14ac:dyDescent="0.25">
      <c r="A1989" s="97">
        <v>168</v>
      </c>
      <c r="B1989" s="435" t="e">
        <f>CONCATENATE(Revisión_Avance_Periodo!$D1989,";",Revisión_Avance_Periodo!$F1989,";",Revisión_Avance_Periodo!$L1989)</f>
        <v>#REF!</v>
      </c>
      <c r="C1989" s="435" t="e">
        <f t="shared" si="156"/>
        <v>#REF!</v>
      </c>
      <c r="D1989" s="123" t="e">
        <f>VLOOKUP($A1989,#REF!,3,FALSE)</f>
        <v>#REF!</v>
      </c>
      <c r="E1989" s="436" t="e">
        <f>VLOOKUP($A1989,#REF!,4,FALSE)</f>
        <v>#REF!</v>
      </c>
      <c r="F1989" s="103" t="e">
        <f>VLOOKUP($A1989,#REF!,5,FALSE)</f>
        <v>#REF!</v>
      </c>
      <c r="G1989" s="98" t="e">
        <f>VLOOKUP($A1989,#REF!,8,FALSE)</f>
        <v>#REF!</v>
      </c>
      <c r="H1989" s="93" t="e">
        <f>VLOOKUP($A1989,#REF!,7,FALSE)</f>
        <v>#REF!</v>
      </c>
      <c r="I1989" s="438" t="e">
        <f>VLOOKUP($A1989,#REF!,10,FALSE)</f>
        <v>#REF!</v>
      </c>
      <c r="J1989" s="98" t="e">
        <f>VLOOKUP($A1989,#REF!,11,FALSE)</f>
        <v>#REF!</v>
      </c>
      <c r="K1989" s="114" t="e">
        <f>VLOOKUP($A1989,#REF!,12,FALSE)</f>
        <v>#REF!</v>
      </c>
      <c r="L1989" s="98" t="e">
        <f>VLOOKUP($A1989,#REF!,13,FALSE)</f>
        <v>#REF!</v>
      </c>
      <c r="M1989" s="438" t="e">
        <f>VLOOKUP($A1989,#REF!,14,FALSE)</f>
        <v>#REF!</v>
      </c>
      <c r="N1989" s="103" t="e">
        <f>VLOOKUP($A1989,#REF!,15,FALSE)</f>
        <v>#REF!</v>
      </c>
      <c r="O1989" s="103" t="e">
        <f>VLOOKUP($A1989,#REF!,18,FALSE)</f>
        <v>#REF!</v>
      </c>
      <c r="P1989" s="93" t="e">
        <f>VLOOKUP($A1989,#REF!,41,FALSE)</f>
        <v>#REF!</v>
      </c>
      <c r="Q1989" s="115" t="e">
        <f>VLOOKUP(Revisión_Avance_Periodo!$L1989,#REF!,30,FALSE)</f>
        <v>#REF!</v>
      </c>
      <c r="R1989" s="116">
        <v>2019</v>
      </c>
      <c r="S1989" s="196">
        <v>43707</v>
      </c>
      <c r="T1989" s="124" t="s">
        <v>75</v>
      </c>
      <c r="U1989" s="440" t="e">
        <f>INDEX(#REF!,MATCH(Revisión_Avance_Periodo!$L1989,#REF!,0),MATCH(Revisión_Avance_Periodo!$T1989,#REF!,0))</f>
        <v>#REF!</v>
      </c>
      <c r="V1989" s="440" t="e">
        <f>INDEX(#REF!,MATCH(Revisión_Avance_Periodo!$L1989,#REF!,0),MATCH(Revisión_Avance_Periodo!$T1989,#REF!,0))</f>
        <v>#REF!</v>
      </c>
      <c r="W1989" s="131" t="e">
        <f>V1989/U1989</f>
        <v>#REF!</v>
      </c>
      <c r="X1989" s="124" t="e">
        <f>VLOOKUP(W1989,Tabla_Estado_Meta_OAP_2019[#All],3,TRUE)</f>
        <v>#REF!</v>
      </c>
      <c r="Y1989" s="164" t="e">
        <f>SUBTOTAL(9,$U$206:$U1989)</f>
        <v>#REF!</v>
      </c>
      <c r="Z1989" s="158" t="e">
        <f>SUBTOTAL(9,$V$206:$V1989)</f>
        <v>#REF!</v>
      </c>
      <c r="AA1989" s="159">
        <f>IFERROR(+Revisión_Avance_Periodo!$Z1989/Revisión_Avance_Periodo!$Y1989,0)</f>
        <v>0</v>
      </c>
      <c r="AB1989" s="126"/>
      <c r="AC1989" s="127"/>
      <c r="AD1989" s="125"/>
      <c r="AE1989" s="125"/>
      <c r="AF1989" s="128"/>
      <c r="AG1989" s="129"/>
      <c r="AH1989" s="164" t="e">
        <f>SUBTOTAL(9,$U$1982:$U1989)</f>
        <v>#REF!</v>
      </c>
      <c r="AI1989" s="158" t="e">
        <f>SUBTOTAL(9,$V$1982:$V1989)</f>
        <v>#REF!</v>
      </c>
      <c r="AJ1989" s="159">
        <f>IFERROR(+Revisión_Avance_Periodo!$Z1989/Revisión_Avance_Periodo!$Y1989,0)</f>
        <v>0</v>
      </c>
      <c r="AK1989" s="126"/>
      <c r="AL1989" s="127"/>
      <c r="AM1989" s="125"/>
      <c r="AN1989" s="125"/>
      <c r="AO1989" s="128"/>
      <c r="AP1989" s="129"/>
    </row>
    <row r="1990" spans="1:42" x14ac:dyDescent="0.25">
      <c r="A1990" s="92">
        <v>168</v>
      </c>
      <c r="B1990" s="435" t="e">
        <f>CONCATENATE(Revisión_Avance_Periodo!$D1990,";",Revisión_Avance_Periodo!$F1990,";",Revisión_Avance_Periodo!$L1990)</f>
        <v>#REF!</v>
      </c>
      <c r="C1990" s="435" t="e">
        <f t="shared" si="156"/>
        <v>#REF!</v>
      </c>
      <c r="D1990" s="114" t="e">
        <f>VLOOKUP($A1990,#REF!,3,FALSE)</f>
        <v>#REF!</v>
      </c>
      <c r="E1990" s="436" t="e">
        <f>VLOOKUP($A1990,#REF!,4,FALSE)</f>
        <v>#REF!</v>
      </c>
      <c r="F1990" s="102" t="e">
        <f>VLOOKUP($A1990,#REF!,5,FALSE)</f>
        <v>#REF!</v>
      </c>
      <c r="G1990" s="93" t="e">
        <f>VLOOKUP($A1990,#REF!,8,FALSE)</f>
        <v>#REF!</v>
      </c>
      <c r="H1990" s="93" t="e">
        <f>VLOOKUP($A1990,#REF!,7,FALSE)</f>
        <v>#REF!</v>
      </c>
      <c r="I1990" s="438" t="e">
        <f>VLOOKUP($A1990,#REF!,10,FALSE)</f>
        <v>#REF!</v>
      </c>
      <c r="J1990" s="93" t="e">
        <f>VLOOKUP($A1990,#REF!,11,FALSE)</f>
        <v>#REF!</v>
      </c>
      <c r="K1990" s="114" t="e">
        <f>VLOOKUP($A1990,#REF!,12,FALSE)</f>
        <v>#REF!</v>
      </c>
      <c r="L1990" s="93" t="e">
        <f>VLOOKUP($A1990,#REF!,13,FALSE)</f>
        <v>#REF!</v>
      </c>
      <c r="M1990" s="438" t="e">
        <f>VLOOKUP($A1990,#REF!,14,FALSE)</f>
        <v>#REF!</v>
      </c>
      <c r="N1990" s="102" t="e">
        <f>VLOOKUP($A1990,#REF!,15,FALSE)</f>
        <v>#REF!</v>
      </c>
      <c r="O1990" s="102" t="e">
        <f>VLOOKUP($A1990,#REF!,18,FALSE)</f>
        <v>#REF!</v>
      </c>
      <c r="P1990" s="93" t="e">
        <f>VLOOKUP($A1990,#REF!,41,FALSE)</f>
        <v>#REF!</v>
      </c>
      <c r="Q1990" s="115" t="e">
        <f>VLOOKUP(Revisión_Avance_Periodo!$L1990,#REF!,30,FALSE)</f>
        <v>#REF!</v>
      </c>
      <c r="R1990" s="116">
        <v>2019</v>
      </c>
      <c r="S1990" s="196">
        <v>43738</v>
      </c>
      <c r="T1990" s="116" t="s">
        <v>76</v>
      </c>
      <c r="U1990" s="440" t="e">
        <f>INDEX(#REF!,MATCH(Revisión_Avance_Periodo!$L1990,#REF!,0),MATCH(Revisión_Avance_Periodo!$T1990,#REF!,0))</f>
        <v>#REF!</v>
      </c>
      <c r="V1990" s="440" t="e">
        <f>INDEX(#REF!,MATCH(Revisión_Avance_Periodo!$L1990,#REF!,0),MATCH(Revisión_Avance_Periodo!$T1990,#REF!,0))</f>
        <v>#REF!</v>
      </c>
      <c r="W1990" s="131" t="e">
        <f>V1990/U1990</f>
        <v>#REF!</v>
      </c>
      <c r="X1990" s="116" t="e">
        <f>VLOOKUP(W1990,Tabla_Estado_Meta_OAP_2019[#All],3,TRUE)</f>
        <v>#REF!</v>
      </c>
      <c r="Y1990" s="164" t="e">
        <f>SUBTOTAL(9,$U$206:$U1990)</f>
        <v>#REF!</v>
      </c>
      <c r="Z1990" s="158" t="e">
        <f>SUBTOTAL(9,$V$206:$V1990)</f>
        <v>#REF!</v>
      </c>
      <c r="AA1990" s="159">
        <f>IFERROR(+Revisión_Avance_Periodo!$Z1990/Revisión_Avance_Periodo!$Y1990,0)</f>
        <v>0</v>
      </c>
      <c r="AB1990" s="126"/>
      <c r="AC1990" s="127"/>
      <c r="AD1990" s="125"/>
      <c r="AE1990" s="125"/>
      <c r="AF1990" s="128"/>
      <c r="AG1990" s="129"/>
      <c r="AH1990" s="164" t="e">
        <f>SUBTOTAL(9,$U$1982:$U1990)</f>
        <v>#REF!</v>
      </c>
      <c r="AI1990" s="158" t="e">
        <f>SUBTOTAL(9,$V$1982:$V1990)</f>
        <v>#REF!</v>
      </c>
      <c r="AJ1990" s="159">
        <f>IFERROR(+Revisión_Avance_Periodo!$Z1990/Revisión_Avance_Periodo!$Y1990,0)</f>
        <v>0</v>
      </c>
      <c r="AK1990" s="126"/>
      <c r="AL1990" s="127"/>
      <c r="AM1990" s="125"/>
      <c r="AN1990" s="125"/>
      <c r="AO1990" s="128"/>
      <c r="AP1990" s="129"/>
    </row>
    <row r="1991" spans="1:42" x14ac:dyDescent="0.25">
      <c r="A1991" s="97">
        <v>168</v>
      </c>
      <c r="B1991" s="435" t="e">
        <f>CONCATENATE(Revisión_Avance_Periodo!$D1991,";",Revisión_Avance_Periodo!$F1991,";",Revisión_Avance_Periodo!$L1991)</f>
        <v>#REF!</v>
      </c>
      <c r="C1991" s="435" t="e">
        <f t="shared" si="156"/>
        <v>#REF!</v>
      </c>
      <c r="D1991" s="123" t="e">
        <f>VLOOKUP($A1991,#REF!,3,FALSE)</f>
        <v>#REF!</v>
      </c>
      <c r="E1991" s="436" t="e">
        <f>VLOOKUP($A1991,#REF!,4,FALSE)</f>
        <v>#REF!</v>
      </c>
      <c r="F1991" s="103" t="e">
        <f>VLOOKUP($A1991,#REF!,5,FALSE)</f>
        <v>#REF!</v>
      </c>
      <c r="G1991" s="98" t="e">
        <f>VLOOKUP($A1991,#REF!,8,FALSE)</f>
        <v>#REF!</v>
      </c>
      <c r="H1991" s="93" t="e">
        <f>VLOOKUP($A1991,#REF!,7,FALSE)</f>
        <v>#REF!</v>
      </c>
      <c r="I1991" s="438" t="e">
        <f>VLOOKUP($A1991,#REF!,10,FALSE)</f>
        <v>#REF!</v>
      </c>
      <c r="J1991" s="98" t="e">
        <f>VLOOKUP($A1991,#REF!,11,FALSE)</f>
        <v>#REF!</v>
      </c>
      <c r="K1991" s="114" t="e">
        <f>VLOOKUP($A1991,#REF!,12,FALSE)</f>
        <v>#REF!</v>
      </c>
      <c r="L1991" s="98" t="e">
        <f>VLOOKUP($A1991,#REF!,13,FALSE)</f>
        <v>#REF!</v>
      </c>
      <c r="M1991" s="438" t="e">
        <f>VLOOKUP($A1991,#REF!,14,FALSE)</f>
        <v>#REF!</v>
      </c>
      <c r="N1991" s="103" t="e">
        <f>VLOOKUP($A1991,#REF!,15,FALSE)</f>
        <v>#REF!</v>
      </c>
      <c r="O1991" s="103" t="e">
        <f>VLOOKUP($A1991,#REF!,18,FALSE)</f>
        <v>#REF!</v>
      </c>
      <c r="P1991" s="93" t="e">
        <f>VLOOKUP($A1991,#REF!,41,FALSE)</f>
        <v>#REF!</v>
      </c>
      <c r="Q1991" s="115" t="e">
        <f>VLOOKUP(Revisión_Avance_Periodo!$L1991,#REF!,30,FALSE)</f>
        <v>#REF!</v>
      </c>
      <c r="R1991" s="116">
        <v>2019</v>
      </c>
      <c r="S1991" s="196">
        <v>43768</v>
      </c>
      <c r="T1991" s="124" t="s">
        <v>77</v>
      </c>
      <c r="U1991" s="440" t="e">
        <f>INDEX(#REF!,MATCH(Revisión_Avance_Periodo!$L1991,#REF!,0),MATCH(Revisión_Avance_Periodo!$T1991,#REF!,0))</f>
        <v>#REF!</v>
      </c>
      <c r="V1991" s="440" t="e">
        <f>INDEX(#REF!,MATCH(Revisión_Avance_Periodo!$L1991,#REF!,0),MATCH(Revisión_Avance_Periodo!$T1991,#REF!,0))</f>
        <v>#REF!</v>
      </c>
      <c r="W1991" s="118">
        <f t="shared" ref="W1991:W2005" si="157">IFERROR((V1991/U1991),0)</f>
        <v>0</v>
      </c>
      <c r="X1991" s="124" t="str">
        <f>VLOOKUP(W1991,Tabla_Estado_Meta_OAP_2019[#All],3,TRUE)</f>
        <v>Por Ejecutar</v>
      </c>
      <c r="Y1991" s="164" t="e">
        <f>SUBTOTAL(9,$U$206:$U1991)</f>
        <v>#REF!</v>
      </c>
      <c r="Z1991" s="158" t="e">
        <f>SUBTOTAL(9,$V$206:$V1991)</f>
        <v>#REF!</v>
      </c>
      <c r="AA1991" s="159">
        <f>IFERROR(+Revisión_Avance_Periodo!$Z1991/Revisión_Avance_Periodo!$Y1991,0)</f>
        <v>0</v>
      </c>
      <c r="AB1991" s="126"/>
      <c r="AC1991" s="127"/>
      <c r="AD1991" s="125"/>
      <c r="AE1991" s="125"/>
      <c r="AF1991" s="128"/>
      <c r="AG1991" s="129"/>
      <c r="AH1991" s="164" t="e">
        <f>SUBTOTAL(9,$U$1982:$U1991)</f>
        <v>#REF!</v>
      </c>
      <c r="AI1991" s="158" t="e">
        <f>SUBTOTAL(9,$V$1982:$V1991)</f>
        <v>#REF!</v>
      </c>
      <c r="AJ1991" s="159">
        <f>IFERROR(+Revisión_Avance_Periodo!$Z1991/Revisión_Avance_Periodo!$Y1991,0)</f>
        <v>0</v>
      </c>
      <c r="AK1991" s="126"/>
      <c r="AL1991" s="127"/>
      <c r="AM1991" s="125"/>
      <c r="AN1991" s="125"/>
      <c r="AO1991" s="128"/>
      <c r="AP1991" s="129"/>
    </row>
    <row r="1992" spans="1:42" x14ac:dyDescent="0.25">
      <c r="A1992" s="92">
        <v>168</v>
      </c>
      <c r="B1992" s="435" t="e">
        <f>CONCATENATE(Revisión_Avance_Periodo!$D1992,";",Revisión_Avance_Periodo!$F1992,";",Revisión_Avance_Periodo!$L1992)</f>
        <v>#REF!</v>
      </c>
      <c r="C1992" s="435" t="e">
        <f t="shared" si="156"/>
        <v>#REF!</v>
      </c>
      <c r="D1992" s="114" t="e">
        <f>VLOOKUP($A1992,#REF!,3,FALSE)</f>
        <v>#REF!</v>
      </c>
      <c r="E1992" s="436" t="e">
        <f>VLOOKUP($A1992,#REF!,4,FALSE)</f>
        <v>#REF!</v>
      </c>
      <c r="F1992" s="102" t="e">
        <f>VLOOKUP($A1992,#REF!,5,FALSE)</f>
        <v>#REF!</v>
      </c>
      <c r="G1992" s="93" t="e">
        <f>VLOOKUP($A1992,#REF!,8,FALSE)</f>
        <v>#REF!</v>
      </c>
      <c r="H1992" s="93" t="e">
        <f>VLOOKUP($A1992,#REF!,7,FALSE)</f>
        <v>#REF!</v>
      </c>
      <c r="I1992" s="438" t="e">
        <f>VLOOKUP($A1992,#REF!,10,FALSE)</f>
        <v>#REF!</v>
      </c>
      <c r="J1992" s="93" t="e">
        <f>VLOOKUP($A1992,#REF!,11,FALSE)</f>
        <v>#REF!</v>
      </c>
      <c r="K1992" s="114" t="e">
        <f>VLOOKUP($A1992,#REF!,12,FALSE)</f>
        <v>#REF!</v>
      </c>
      <c r="L1992" s="93" t="e">
        <f>VLOOKUP($A1992,#REF!,13,FALSE)</f>
        <v>#REF!</v>
      </c>
      <c r="M1992" s="438" t="e">
        <f>VLOOKUP($A1992,#REF!,14,FALSE)</f>
        <v>#REF!</v>
      </c>
      <c r="N1992" s="102" t="e">
        <f>VLOOKUP($A1992,#REF!,15,FALSE)</f>
        <v>#REF!</v>
      </c>
      <c r="O1992" s="102" t="e">
        <f>VLOOKUP($A1992,#REF!,18,FALSE)</f>
        <v>#REF!</v>
      </c>
      <c r="P1992" s="93" t="e">
        <f>VLOOKUP($A1992,#REF!,41,FALSE)</f>
        <v>#REF!</v>
      </c>
      <c r="Q1992" s="115" t="e">
        <f>VLOOKUP(Revisión_Avance_Periodo!$L1992,#REF!,30,FALSE)</f>
        <v>#REF!</v>
      </c>
      <c r="R1992" s="116">
        <v>2019</v>
      </c>
      <c r="S1992" s="196">
        <v>43799</v>
      </c>
      <c r="T1992" s="116" t="s">
        <v>78</v>
      </c>
      <c r="U1992" s="440" t="e">
        <f>INDEX(#REF!,MATCH(Revisión_Avance_Periodo!$L1992,#REF!,0),MATCH(Revisión_Avance_Periodo!$T1992,#REF!,0))</f>
        <v>#REF!</v>
      </c>
      <c r="V1992" s="440" t="e">
        <f>INDEX(#REF!,MATCH(Revisión_Avance_Periodo!$L1992,#REF!,0),MATCH(Revisión_Avance_Periodo!$T1992,#REF!,0))</f>
        <v>#REF!</v>
      </c>
      <c r="W1992" s="118">
        <f t="shared" si="157"/>
        <v>0</v>
      </c>
      <c r="X1992" s="116" t="str">
        <f>VLOOKUP(W1992,Tabla_Estado_Meta_OAP_2019[#All],3,TRUE)</f>
        <v>Por Ejecutar</v>
      </c>
      <c r="Y1992" s="164" t="e">
        <f>SUBTOTAL(9,$U$206:$U1992)</f>
        <v>#REF!</v>
      </c>
      <c r="Z1992" s="158" t="e">
        <f>SUBTOTAL(9,$V$206:$V1992)</f>
        <v>#REF!</v>
      </c>
      <c r="AA1992" s="159">
        <f>IFERROR(+Revisión_Avance_Periodo!$Z1992/Revisión_Avance_Periodo!$Y1992,0)</f>
        <v>0</v>
      </c>
      <c r="AB1992" s="126"/>
      <c r="AC1992" s="127"/>
      <c r="AD1992" s="125"/>
      <c r="AE1992" s="125"/>
      <c r="AF1992" s="128"/>
      <c r="AG1992" s="129"/>
      <c r="AH1992" s="164" t="e">
        <f>SUBTOTAL(9,$U$1982:$U1992)</f>
        <v>#REF!</v>
      </c>
      <c r="AI1992" s="158" t="e">
        <f>SUBTOTAL(9,$V$1982:$V1992)</f>
        <v>#REF!</v>
      </c>
      <c r="AJ1992" s="159">
        <f>IFERROR(+Revisión_Avance_Periodo!$Z1992/Revisión_Avance_Periodo!$Y1992,0)</f>
        <v>0</v>
      </c>
      <c r="AK1992" s="126"/>
      <c r="AL1992" s="127"/>
      <c r="AM1992" s="125"/>
      <c r="AN1992" s="125"/>
      <c r="AO1992" s="128"/>
      <c r="AP1992" s="129"/>
    </row>
    <row r="1993" spans="1:42" ht="15.75" thickBot="1" x14ac:dyDescent="0.3">
      <c r="A1993" s="97">
        <v>168</v>
      </c>
      <c r="B1993" s="435" t="e">
        <f>CONCATENATE(Revisión_Avance_Periodo!$D1993,";",Revisión_Avance_Periodo!$F1993,";",Revisión_Avance_Periodo!$L1993)</f>
        <v>#REF!</v>
      </c>
      <c r="C1993" s="435" t="e">
        <f t="shared" si="156"/>
        <v>#REF!</v>
      </c>
      <c r="D1993" s="123" t="e">
        <f>VLOOKUP($A1993,#REF!,3,FALSE)</f>
        <v>#REF!</v>
      </c>
      <c r="E1993" s="436" t="e">
        <f>VLOOKUP($A1993,#REF!,4,FALSE)</f>
        <v>#REF!</v>
      </c>
      <c r="F1993" s="103" t="e">
        <f>VLOOKUP($A1993,#REF!,5,FALSE)</f>
        <v>#REF!</v>
      </c>
      <c r="G1993" s="98" t="e">
        <f>VLOOKUP($A1993,#REF!,8,FALSE)</f>
        <v>#REF!</v>
      </c>
      <c r="H1993" s="93" t="e">
        <f>VLOOKUP($A1993,#REF!,7,FALSE)</f>
        <v>#REF!</v>
      </c>
      <c r="I1993" s="438" t="e">
        <f>VLOOKUP($A1993,#REF!,10,FALSE)</f>
        <v>#REF!</v>
      </c>
      <c r="J1993" s="98" t="e">
        <f>VLOOKUP($A1993,#REF!,11,FALSE)</f>
        <v>#REF!</v>
      </c>
      <c r="K1993" s="114" t="e">
        <f>VLOOKUP($A1993,#REF!,12,FALSE)</f>
        <v>#REF!</v>
      </c>
      <c r="L1993" s="98" t="e">
        <f>VLOOKUP($A1993,#REF!,13,FALSE)</f>
        <v>#REF!</v>
      </c>
      <c r="M1993" s="438" t="e">
        <f>VLOOKUP($A1993,#REF!,14,FALSE)</f>
        <v>#REF!</v>
      </c>
      <c r="N1993" s="103" t="e">
        <f>VLOOKUP($A1993,#REF!,15,FALSE)</f>
        <v>#REF!</v>
      </c>
      <c r="O1993" s="103" t="e">
        <f>VLOOKUP($A1993,#REF!,18,FALSE)</f>
        <v>#REF!</v>
      </c>
      <c r="P1993" s="93" t="e">
        <f>VLOOKUP($A1993,#REF!,41,FALSE)</f>
        <v>#REF!</v>
      </c>
      <c r="Q1993" s="115" t="e">
        <f>VLOOKUP(Revisión_Avance_Periodo!$L1993,#REF!,30,FALSE)</f>
        <v>#REF!</v>
      </c>
      <c r="R1993" s="116">
        <v>2019</v>
      </c>
      <c r="S1993" s="196">
        <v>43829</v>
      </c>
      <c r="T1993" s="124" t="s">
        <v>79</v>
      </c>
      <c r="U1993" s="440" t="e">
        <f>INDEX(#REF!,MATCH(Revisión_Avance_Periodo!$L1993,#REF!,0),MATCH(Revisión_Avance_Periodo!$T1993,#REF!,0))</f>
        <v>#REF!</v>
      </c>
      <c r="V1993" s="440" t="e">
        <f>INDEX(#REF!,MATCH(Revisión_Avance_Periodo!$L1993,#REF!,0),MATCH(Revisión_Avance_Periodo!$T1993,#REF!,0))</f>
        <v>#REF!</v>
      </c>
      <c r="W1993" s="118">
        <f t="shared" si="157"/>
        <v>0</v>
      </c>
      <c r="X1993" s="124" t="str">
        <f>VLOOKUP(W1993,Tabla_Estado_Meta_OAP_2019[#All],3,TRUE)</f>
        <v>Por Ejecutar</v>
      </c>
      <c r="Y1993" s="164" t="e">
        <f>SUBTOTAL(9,$U$206:$U1993)</f>
        <v>#REF!</v>
      </c>
      <c r="Z1993" s="158" t="e">
        <f>SUBTOTAL(9,$V$206:$V1993)</f>
        <v>#REF!</v>
      </c>
      <c r="AA1993" s="159">
        <f>IFERROR(+Revisión_Avance_Periodo!$Z1993/Revisión_Avance_Periodo!$Y1993,0)</f>
        <v>0</v>
      </c>
      <c r="AB1993" s="126"/>
      <c r="AC1993" s="127"/>
      <c r="AD1993" s="125"/>
      <c r="AE1993" s="125"/>
      <c r="AF1993" s="128"/>
      <c r="AG1993" s="129"/>
      <c r="AH1993" s="164" t="e">
        <f>SUBTOTAL(9,$U$1982:$U1993)</f>
        <v>#REF!</v>
      </c>
      <c r="AI1993" s="158" t="e">
        <f>SUBTOTAL(9,$V$1982:$V1993)</f>
        <v>#REF!</v>
      </c>
      <c r="AJ1993" s="159">
        <f>IFERROR(+Revisión_Avance_Periodo!$Z1993/Revisión_Avance_Periodo!$Y1993,0)</f>
        <v>0</v>
      </c>
      <c r="AK1993" s="126"/>
      <c r="AL1993" s="127"/>
      <c r="AM1993" s="125"/>
      <c r="AN1993" s="125"/>
      <c r="AO1993" s="128"/>
      <c r="AP1993" s="129"/>
    </row>
    <row r="1994" spans="1:42" x14ac:dyDescent="0.25">
      <c r="A1994" s="92">
        <v>169</v>
      </c>
      <c r="B1994" s="435" t="e">
        <f>CONCATENATE(Revisión_Avance_Periodo!$D1994,";",Revisión_Avance_Periodo!$F1994,";",Revisión_Avance_Periodo!$L1994)</f>
        <v>#REF!</v>
      </c>
      <c r="C1994" s="435" t="e">
        <f t="shared" si="156"/>
        <v>#REF!</v>
      </c>
      <c r="D1994" s="114" t="e">
        <f>VLOOKUP($A1994,#REF!,3,FALSE)</f>
        <v>#REF!</v>
      </c>
      <c r="E1994" s="436" t="e">
        <f>VLOOKUP($A1994,#REF!,4,FALSE)</f>
        <v>#REF!</v>
      </c>
      <c r="F1994" s="102" t="e">
        <f>VLOOKUP($A1994,#REF!,5,FALSE)</f>
        <v>#REF!</v>
      </c>
      <c r="G1994" s="93" t="e">
        <f>VLOOKUP($A1994,#REF!,8,FALSE)</f>
        <v>#REF!</v>
      </c>
      <c r="H1994" s="93" t="e">
        <f>VLOOKUP($A1994,#REF!,7,FALSE)</f>
        <v>#REF!</v>
      </c>
      <c r="I1994" s="438" t="e">
        <f>VLOOKUP($A1994,#REF!,10,FALSE)</f>
        <v>#REF!</v>
      </c>
      <c r="J1994" s="93" t="e">
        <f>VLOOKUP($A1994,#REF!,11,FALSE)</f>
        <v>#REF!</v>
      </c>
      <c r="K1994" s="114" t="e">
        <f>VLOOKUP($A1994,#REF!,12,FALSE)</f>
        <v>#REF!</v>
      </c>
      <c r="L1994" s="93" t="e">
        <f>VLOOKUP($A1994,#REF!,13,FALSE)</f>
        <v>#REF!</v>
      </c>
      <c r="M1994" s="438" t="e">
        <f>VLOOKUP($A1994,#REF!,14,FALSE)</f>
        <v>#REF!</v>
      </c>
      <c r="N1994" s="102" t="e">
        <f>VLOOKUP($A1994,#REF!,15,FALSE)</f>
        <v>#REF!</v>
      </c>
      <c r="O1994" s="102" t="e">
        <f>VLOOKUP($A1994,#REF!,18,FALSE)</f>
        <v>#REF!</v>
      </c>
      <c r="P1994" s="93" t="e">
        <f>VLOOKUP($A1994,#REF!,41,FALSE)</f>
        <v>#REF!</v>
      </c>
      <c r="Q1994" s="115" t="e">
        <f>VLOOKUP(Revisión_Avance_Periodo!$L1994,#REF!,30,FALSE)</f>
        <v>#REF!</v>
      </c>
      <c r="R1994" s="116">
        <v>2019</v>
      </c>
      <c r="S1994" s="196">
        <v>43495</v>
      </c>
      <c r="T1994" s="116" t="s">
        <v>68</v>
      </c>
      <c r="U1994" s="147" t="e">
        <f>INDEX(#REF!,MATCH(Revisión_Avance_Periodo!$L1994,#REF!,0),MATCH(Revisión_Avance_Periodo!$T1994,#REF!,0))</f>
        <v>#REF!</v>
      </c>
      <c r="V1994" s="147" t="e">
        <f>INDEX(#REF!,MATCH(Revisión_Avance_Periodo!$L1994,#REF!,0),MATCH(Revisión_Avance_Periodo!$T1994,#REF!,0))</f>
        <v>#REF!</v>
      </c>
      <c r="W1994" s="118">
        <f t="shared" si="157"/>
        <v>0</v>
      </c>
      <c r="X1994" s="116" t="str">
        <f>VLOOKUP(W1994,Tabla_Estado_Meta_OAP_2019[#All],3,TRUE)</f>
        <v>Por Ejecutar</v>
      </c>
      <c r="Y1994" s="148" t="e">
        <f>SUBTOTAL(9,$U$206:$U1994)</f>
        <v>#REF!</v>
      </c>
      <c r="Z1994" s="149" t="e">
        <f>SUBTOTAL(9,$V$206:$V1994)</f>
        <v>#REF!</v>
      </c>
      <c r="AA1994" s="162">
        <f>IFERROR(+Revisión_Avance_Periodo!$Z1994/Revisión_Avance_Periodo!$Y1994,0)</f>
        <v>0</v>
      </c>
      <c r="AB1994" s="448" t="e">
        <f>SUBTOTAL(9,U1994:U2005)</f>
        <v>#REF!</v>
      </c>
      <c r="AC1994" s="449" t="e">
        <f>SUBTOTAL(9,V1994:V2005)</f>
        <v>#REF!</v>
      </c>
      <c r="AD1994" s="119" t="e">
        <f>+AC1994/AB1994</f>
        <v>#REF!</v>
      </c>
      <c r="AE1994" s="119" t="e">
        <f>100%-Revisión_Avance_Periodo!$AD1994</f>
        <v>#REF!</v>
      </c>
      <c r="AF1994" s="121" t="e">
        <f>VLOOKUP(AD1994,Tabla_Estado_Meta_OAP_2019[],3,TRUE)</f>
        <v>#REF!</v>
      </c>
      <c r="AG1994" s="122" t="e">
        <f>Revisión_Avance_Periodo!$AD1994*Revisión_Avance_Periodo!$Q1994</f>
        <v>#REF!</v>
      </c>
      <c r="AH1994" s="148" t="e">
        <f>SUBTOTAL(9,$U$1994:$U1994)</f>
        <v>#REF!</v>
      </c>
      <c r="AI1994" s="149" t="e">
        <f>SUBTOTAL(9,$V$1994:$V1994)</f>
        <v>#REF!</v>
      </c>
      <c r="AJ1994" s="162">
        <f>IFERROR(+Revisión_Avance_Periodo!$Z1994/Revisión_Avance_Periodo!$Y1994,0)</f>
        <v>0</v>
      </c>
      <c r="AK1994" s="448" t="e">
        <f>SUBTOTAL(9,AD1994:AD2005)</f>
        <v>#REF!</v>
      </c>
      <c r="AL1994" s="449" t="e">
        <f>SUBTOTAL(9,AE1994:AE2005)</f>
        <v>#REF!</v>
      </c>
      <c r="AM1994" s="119" t="e">
        <f>+AL1994/AK1994</f>
        <v>#REF!</v>
      </c>
      <c r="AN1994" s="119" t="e">
        <f>100%-Revisión_Avance_Periodo!$AD1994</f>
        <v>#REF!</v>
      </c>
      <c r="AO1994" s="121" t="e">
        <f>VLOOKUP(AM1994,Tabla_Estado_Meta_OAP_2019[],3,TRUE)</f>
        <v>#REF!</v>
      </c>
      <c r="AP1994" s="122" t="e">
        <f>Revisión_Avance_Periodo!$AD1994*Revisión_Avance_Periodo!$Q1994</f>
        <v>#REF!</v>
      </c>
    </row>
    <row r="1995" spans="1:42" x14ac:dyDescent="0.25">
      <c r="A1995" s="97">
        <v>169</v>
      </c>
      <c r="B1995" s="435" t="e">
        <f>CONCATENATE(Revisión_Avance_Periodo!$D1995,";",Revisión_Avance_Periodo!$F1995,";",Revisión_Avance_Periodo!$L1995)</f>
        <v>#REF!</v>
      </c>
      <c r="C1995" s="435" t="e">
        <f t="shared" si="156"/>
        <v>#REF!</v>
      </c>
      <c r="D1995" s="123" t="e">
        <f>VLOOKUP($A1995,#REF!,3,FALSE)</f>
        <v>#REF!</v>
      </c>
      <c r="E1995" s="436" t="e">
        <f>VLOOKUP($A1995,#REF!,4,FALSE)</f>
        <v>#REF!</v>
      </c>
      <c r="F1995" s="103" t="e">
        <f>VLOOKUP($A1995,#REF!,5,FALSE)</f>
        <v>#REF!</v>
      </c>
      <c r="G1995" s="98" t="e">
        <f>VLOOKUP($A1995,#REF!,8,FALSE)</f>
        <v>#REF!</v>
      </c>
      <c r="H1995" s="93" t="e">
        <f>VLOOKUP($A1995,#REF!,7,FALSE)</f>
        <v>#REF!</v>
      </c>
      <c r="I1995" s="438" t="e">
        <f>VLOOKUP($A1995,#REF!,10,FALSE)</f>
        <v>#REF!</v>
      </c>
      <c r="J1995" s="98" t="e">
        <f>VLOOKUP($A1995,#REF!,11,FALSE)</f>
        <v>#REF!</v>
      </c>
      <c r="K1995" s="114" t="e">
        <f>VLOOKUP($A1995,#REF!,12,FALSE)</f>
        <v>#REF!</v>
      </c>
      <c r="L1995" s="98" t="e">
        <f>VLOOKUP($A1995,#REF!,13,FALSE)</f>
        <v>#REF!</v>
      </c>
      <c r="M1995" s="438" t="e">
        <f>VLOOKUP($A1995,#REF!,14,FALSE)</f>
        <v>#REF!</v>
      </c>
      <c r="N1995" s="103" t="e">
        <f>VLOOKUP($A1995,#REF!,15,FALSE)</f>
        <v>#REF!</v>
      </c>
      <c r="O1995" s="103" t="e">
        <f>VLOOKUP($A1995,#REF!,18,FALSE)</f>
        <v>#REF!</v>
      </c>
      <c r="P1995" s="93" t="e">
        <f>VLOOKUP($A1995,#REF!,41,FALSE)</f>
        <v>#REF!</v>
      </c>
      <c r="Q1995" s="115" t="e">
        <f>VLOOKUP(Revisión_Avance_Periodo!$L1995,#REF!,30,FALSE)</f>
        <v>#REF!</v>
      </c>
      <c r="R1995" s="116">
        <v>2019</v>
      </c>
      <c r="S1995" s="196">
        <v>43524</v>
      </c>
      <c r="T1995" s="124" t="s">
        <v>69</v>
      </c>
      <c r="U1995" s="147" t="e">
        <f>INDEX(#REF!,MATCH(Revisión_Avance_Periodo!$L1995,#REF!,0),MATCH(Revisión_Avance_Periodo!$T1995,#REF!,0))</f>
        <v>#REF!</v>
      </c>
      <c r="V1995" s="147" t="e">
        <f>INDEX(#REF!,MATCH(Revisión_Avance_Periodo!$L1995,#REF!,0),MATCH(Revisión_Avance_Periodo!$T1995,#REF!,0))</f>
        <v>#REF!</v>
      </c>
      <c r="W1995" s="118">
        <f t="shared" si="157"/>
        <v>0</v>
      </c>
      <c r="X1995" s="124" t="str">
        <f>VLOOKUP(W1995,Tabla_Estado_Meta_OAP_2019[#All],3,TRUE)</f>
        <v>Por Ejecutar</v>
      </c>
      <c r="Y1995" s="150" t="e">
        <f>SUBTOTAL(9,$U$206:$U1995)</f>
        <v>#REF!</v>
      </c>
      <c r="Z1995" s="151" t="e">
        <f>SUBTOTAL(9,$V$206:$V1995)</f>
        <v>#REF!</v>
      </c>
      <c r="AA1995" s="159">
        <f>IFERROR(+Revisión_Avance_Periodo!$Z1995/Revisión_Avance_Periodo!$Y1995,0)</f>
        <v>0</v>
      </c>
      <c r="AB1995" s="126"/>
      <c r="AC1995" s="127"/>
      <c r="AD1995" s="125"/>
      <c r="AE1995" s="125"/>
      <c r="AF1995" s="128"/>
      <c r="AG1995" s="129"/>
      <c r="AH1995" s="150" t="e">
        <f>SUBTOTAL(9,$U$1994:$U1995)</f>
        <v>#REF!</v>
      </c>
      <c r="AI1995" s="151" t="e">
        <f>SUBTOTAL(9,$V$1994:$V1995)</f>
        <v>#REF!</v>
      </c>
      <c r="AJ1995" s="159">
        <f>IFERROR(+Revisión_Avance_Periodo!$Z1995/Revisión_Avance_Periodo!$Y1995,0)</f>
        <v>0</v>
      </c>
      <c r="AK1995" s="126"/>
      <c r="AL1995" s="127"/>
      <c r="AM1995" s="125"/>
      <c r="AN1995" s="125"/>
      <c r="AO1995" s="128"/>
      <c r="AP1995" s="129"/>
    </row>
    <row r="1996" spans="1:42" x14ac:dyDescent="0.25">
      <c r="A1996" s="92">
        <v>169</v>
      </c>
      <c r="B1996" s="435" t="e">
        <f>CONCATENATE(Revisión_Avance_Periodo!$D1996,";",Revisión_Avance_Periodo!$F1996,";",Revisión_Avance_Periodo!$L1996)</f>
        <v>#REF!</v>
      </c>
      <c r="C1996" s="435" t="e">
        <f t="shared" si="156"/>
        <v>#REF!</v>
      </c>
      <c r="D1996" s="114" t="e">
        <f>VLOOKUP($A1996,#REF!,3,FALSE)</f>
        <v>#REF!</v>
      </c>
      <c r="E1996" s="436" t="e">
        <f>VLOOKUP($A1996,#REF!,4,FALSE)</f>
        <v>#REF!</v>
      </c>
      <c r="F1996" s="102" t="e">
        <f>VLOOKUP($A1996,#REF!,5,FALSE)</f>
        <v>#REF!</v>
      </c>
      <c r="G1996" s="93" t="e">
        <f>VLOOKUP($A1996,#REF!,8,FALSE)</f>
        <v>#REF!</v>
      </c>
      <c r="H1996" s="93" t="e">
        <f>VLOOKUP($A1996,#REF!,7,FALSE)</f>
        <v>#REF!</v>
      </c>
      <c r="I1996" s="438" t="e">
        <f>VLOOKUP($A1996,#REF!,10,FALSE)</f>
        <v>#REF!</v>
      </c>
      <c r="J1996" s="93" t="e">
        <f>VLOOKUP($A1996,#REF!,11,FALSE)</f>
        <v>#REF!</v>
      </c>
      <c r="K1996" s="114" t="e">
        <f>VLOOKUP($A1996,#REF!,12,FALSE)</f>
        <v>#REF!</v>
      </c>
      <c r="L1996" s="93" t="e">
        <f>VLOOKUP($A1996,#REF!,13,FALSE)</f>
        <v>#REF!</v>
      </c>
      <c r="M1996" s="438" t="e">
        <f>VLOOKUP($A1996,#REF!,14,FALSE)</f>
        <v>#REF!</v>
      </c>
      <c r="N1996" s="102" t="e">
        <f>VLOOKUP($A1996,#REF!,15,FALSE)</f>
        <v>#REF!</v>
      </c>
      <c r="O1996" s="102" t="e">
        <f>VLOOKUP($A1996,#REF!,18,FALSE)</f>
        <v>#REF!</v>
      </c>
      <c r="P1996" s="93" t="e">
        <f>VLOOKUP($A1996,#REF!,41,FALSE)</f>
        <v>#REF!</v>
      </c>
      <c r="Q1996" s="115" t="e">
        <f>VLOOKUP(Revisión_Avance_Periodo!$L1996,#REF!,30,FALSE)</f>
        <v>#REF!</v>
      </c>
      <c r="R1996" s="116">
        <v>2019</v>
      </c>
      <c r="S1996" s="196">
        <v>43554</v>
      </c>
      <c r="T1996" s="116" t="s">
        <v>70</v>
      </c>
      <c r="U1996" s="147" t="e">
        <f>INDEX(#REF!,MATCH(Revisión_Avance_Periodo!$L1996,#REF!,0),MATCH(Revisión_Avance_Periodo!$T1996,#REF!,0))</f>
        <v>#REF!</v>
      </c>
      <c r="V1996" s="147" t="e">
        <f>INDEX(#REF!,MATCH(Revisión_Avance_Periodo!$L1996,#REF!,0),MATCH(Revisión_Avance_Periodo!$T1996,#REF!,0))</f>
        <v>#REF!</v>
      </c>
      <c r="W1996" s="118">
        <f t="shared" si="157"/>
        <v>0</v>
      </c>
      <c r="X1996" s="116" t="str">
        <f>VLOOKUP(W1996,Tabla_Estado_Meta_OAP_2019[#All],3,TRUE)</f>
        <v>Por Ejecutar</v>
      </c>
      <c r="Y1996" s="150" t="e">
        <f>SUBTOTAL(9,$U$206:$U1996)</f>
        <v>#REF!</v>
      </c>
      <c r="Z1996" s="151" t="e">
        <f>SUBTOTAL(9,$V$206:$V1996)</f>
        <v>#REF!</v>
      </c>
      <c r="AA1996" s="159">
        <f>IFERROR(+Revisión_Avance_Periodo!$Z1996/Revisión_Avance_Periodo!$Y1996,0)</f>
        <v>0</v>
      </c>
      <c r="AB1996" s="126"/>
      <c r="AC1996" s="127"/>
      <c r="AD1996" s="125"/>
      <c r="AE1996" s="125"/>
      <c r="AF1996" s="128"/>
      <c r="AG1996" s="129"/>
      <c r="AH1996" s="150" t="e">
        <f>SUBTOTAL(9,$U$1994:$U1996)</f>
        <v>#REF!</v>
      </c>
      <c r="AI1996" s="151" t="e">
        <f>SUBTOTAL(9,$V$1994:$V1996)</f>
        <v>#REF!</v>
      </c>
      <c r="AJ1996" s="159">
        <f>IFERROR(+Revisión_Avance_Periodo!$Z1996/Revisión_Avance_Periodo!$Y1996,0)</f>
        <v>0</v>
      </c>
      <c r="AK1996" s="126"/>
      <c r="AL1996" s="127"/>
      <c r="AM1996" s="125"/>
      <c r="AN1996" s="125"/>
      <c r="AO1996" s="128"/>
      <c r="AP1996" s="129"/>
    </row>
    <row r="1997" spans="1:42" x14ac:dyDescent="0.25">
      <c r="A1997" s="97">
        <v>169</v>
      </c>
      <c r="B1997" s="435" t="e">
        <f>CONCATENATE(Revisión_Avance_Periodo!$D1997,";",Revisión_Avance_Periodo!$F1997,";",Revisión_Avance_Periodo!$L1997)</f>
        <v>#REF!</v>
      </c>
      <c r="C1997" s="435" t="e">
        <f t="shared" si="156"/>
        <v>#REF!</v>
      </c>
      <c r="D1997" s="123" t="e">
        <f>VLOOKUP($A1997,#REF!,3,FALSE)</f>
        <v>#REF!</v>
      </c>
      <c r="E1997" s="436" t="e">
        <f>VLOOKUP($A1997,#REF!,4,FALSE)</f>
        <v>#REF!</v>
      </c>
      <c r="F1997" s="103" t="e">
        <f>VLOOKUP($A1997,#REF!,5,FALSE)</f>
        <v>#REF!</v>
      </c>
      <c r="G1997" s="98" t="e">
        <f>VLOOKUP($A1997,#REF!,8,FALSE)</f>
        <v>#REF!</v>
      </c>
      <c r="H1997" s="93" t="e">
        <f>VLOOKUP($A1997,#REF!,7,FALSE)</f>
        <v>#REF!</v>
      </c>
      <c r="I1997" s="438" t="e">
        <f>VLOOKUP($A1997,#REF!,10,FALSE)</f>
        <v>#REF!</v>
      </c>
      <c r="J1997" s="98" t="e">
        <f>VLOOKUP($A1997,#REF!,11,FALSE)</f>
        <v>#REF!</v>
      </c>
      <c r="K1997" s="114" t="e">
        <f>VLOOKUP($A1997,#REF!,12,FALSE)</f>
        <v>#REF!</v>
      </c>
      <c r="L1997" s="98" t="e">
        <f>VLOOKUP($A1997,#REF!,13,FALSE)</f>
        <v>#REF!</v>
      </c>
      <c r="M1997" s="438" t="e">
        <f>VLOOKUP($A1997,#REF!,14,FALSE)</f>
        <v>#REF!</v>
      </c>
      <c r="N1997" s="103" t="e">
        <f>VLOOKUP($A1997,#REF!,15,FALSE)</f>
        <v>#REF!</v>
      </c>
      <c r="O1997" s="103" t="e">
        <f>VLOOKUP($A1997,#REF!,18,FALSE)</f>
        <v>#REF!</v>
      </c>
      <c r="P1997" s="93" t="e">
        <f>VLOOKUP($A1997,#REF!,41,FALSE)</f>
        <v>#REF!</v>
      </c>
      <c r="Q1997" s="115" t="e">
        <f>VLOOKUP(Revisión_Avance_Periodo!$L1997,#REF!,30,FALSE)</f>
        <v>#REF!</v>
      </c>
      <c r="R1997" s="116">
        <v>2019</v>
      </c>
      <c r="S1997" s="196">
        <v>43585</v>
      </c>
      <c r="T1997" s="124" t="s">
        <v>71</v>
      </c>
      <c r="U1997" s="147" t="e">
        <f>INDEX(#REF!,MATCH(Revisión_Avance_Periodo!$L1997,#REF!,0),MATCH(Revisión_Avance_Periodo!$T1997,#REF!,0))</f>
        <v>#REF!</v>
      </c>
      <c r="V1997" s="147" t="e">
        <f>INDEX(#REF!,MATCH(Revisión_Avance_Periodo!$L1997,#REF!,0),MATCH(Revisión_Avance_Periodo!$T1997,#REF!,0))</f>
        <v>#REF!</v>
      </c>
      <c r="W1997" s="118">
        <f t="shared" si="157"/>
        <v>0</v>
      </c>
      <c r="X1997" s="124" t="str">
        <f>VLOOKUP(W1997,Tabla_Estado_Meta_OAP_2019[#All],3,TRUE)</f>
        <v>Por Ejecutar</v>
      </c>
      <c r="Y1997" s="150" t="e">
        <f>SUBTOTAL(9,$U$206:$U1997)</f>
        <v>#REF!</v>
      </c>
      <c r="Z1997" s="151" t="e">
        <f>SUBTOTAL(9,$V$206:$V1997)</f>
        <v>#REF!</v>
      </c>
      <c r="AA1997" s="159">
        <f>IFERROR(+Revisión_Avance_Periodo!$Z1997/Revisión_Avance_Periodo!$Y1997,0)</f>
        <v>0</v>
      </c>
      <c r="AB1997" s="126"/>
      <c r="AC1997" s="127"/>
      <c r="AD1997" s="125"/>
      <c r="AE1997" s="125"/>
      <c r="AF1997" s="128"/>
      <c r="AG1997" s="129"/>
      <c r="AH1997" s="150" t="e">
        <f>SUBTOTAL(9,$U$1994:$U1997)</f>
        <v>#REF!</v>
      </c>
      <c r="AI1997" s="151" t="e">
        <f>SUBTOTAL(9,$V$1994:$V1997)</f>
        <v>#REF!</v>
      </c>
      <c r="AJ1997" s="159">
        <f>IFERROR(+Revisión_Avance_Periodo!$Z1997/Revisión_Avance_Periodo!$Y1997,0)</f>
        <v>0</v>
      </c>
      <c r="AK1997" s="126"/>
      <c r="AL1997" s="127"/>
      <c r="AM1997" s="125"/>
      <c r="AN1997" s="125"/>
      <c r="AO1997" s="128"/>
      <c r="AP1997" s="129"/>
    </row>
    <row r="1998" spans="1:42" x14ac:dyDescent="0.25">
      <c r="A1998" s="92">
        <v>169</v>
      </c>
      <c r="B1998" s="435" t="e">
        <f>CONCATENATE(Revisión_Avance_Periodo!$D1998,";",Revisión_Avance_Periodo!$F1998,";",Revisión_Avance_Periodo!$L1998)</f>
        <v>#REF!</v>
      </c>
      <c r="C1998" s="435" t="e">
        <f t="shared" si="156"/>
        <v>#REF!</v>
      </c>
      <c r="D1998" s="114" t="e">
        <f>VLOOKUP($A1998,#REF!,3,FALSE)</f>
        <v>#REF!</v>
      </c>
      <c r="E1998" s="436" t="e">
        <f>VLOOKUP($A1998,#REF!,4,FALSE)</f>
        <v>#REF!</v>
      </c>
      <c r="F1998" s="102" t="e">
        <f>VLOOKUP($A1998,#REF!,5,FALSE)</f>
        <v>#REF!</v>
      </c>
      <c r="G1998" s="93" t="e">
        <f>VLOOKUP($A1998,#REF!,8,FALSE)</f>
        <v>#REF!</v>
      </c>
      <c r="H1998" s="93" t="e">
        <f>VLOOKUP($A1998,#REF!,7,FALSE)</f>
        <v>#REF!</v>
      </c>
      <c r="I1998" s="438" t="e">
        <f>VLOOKUP($A1998,#REF!,10,FALSE)</f>
        <v>#REF!</v>
      </c>
      <c r="J1998" s="93" t="e">
        <f>VLOOKUP($A1998,#REF!,11,FALSE)</f>
        <v>#REF!</v>
      </c>
      <c r="K1998" s="114" t="e">
        <f>VLOOKUP($A1998,#REF!,12,FALSE)</f>
        <v>#REF!</v>
      </c>
      <c r="L1998" s="93" t="e">
        <f>VLOOKUP($A1998,#REF!,13,FALSE)</f>
        <v>#REF!</v>
      </c>
      <c r="M1998" s="438" t="e">
        <f>VLOOKUP($A1998,#REF!,14,FALSE)</f>
        <v>#REF!</v>
      </c>
      <c r="N1998" s="102" t="e">
        <f>VLOOKUP($A1998,#REF!,15,FALSE)</f>
        <v>#REF!</v>
      </c>
      <c r="O1998" s="102" t="e">
        <f>VLOOKUP($A1998,#REF!,18,FALSE)</f>
        <v>#REF!</v>
      </c>
      <c r="P1998" s="93" t="e">
        <f>VLOOKUP($A1998,#REF!,41,FALSE)</f>
        <v>#REF!</v>
      </c>
      <c r="Q1998" s="115" t="e">
        <f>VLOOKUP(Revisión_Avance_Periodo!$L1998,#REF!,30,FALSE)</f>
        <v>#REF!</v>
      </c>
      <c r="R1998" s="116">
        <v>2019</v>
      </c>
      <c r="S1998" s="196">
        <v>43615</v>
      </c>
      <c r="T1998" s="116" t="s">
        <v>72</v>
      </c>
      <c r="U1998" s="147" t="e">
        <f>INDEX(#REF!,MATCH(Revisión_Avance_Periodo!$L1998,#REF!,0),MATCH(Revisión_Avance_Periodo!$T1998,#REF!,0))</f>
        <v>#REF!</v>
      </c>
      <c r="V1998" s="147" t="e">
        <f>INDEX(#REF!,MATCH(Revisión_Avance_Periodo!$L1998,#REF!,0),MATCH(Revisión_Avance_Periodo!$T1998,#REF!,0))</f>
        <v>#REF!</v>
      </c>
      <c r="W1998" s="118">
        <f t="shared" si="157"/>
        <v>0</v>
      </c>
      <c r="X1998" s="116" t="str">
        <f>VLOOKUP(W1998,Tabla_Estado_Meta_OAP_2019[#All],3,TRUE)</f>
        <v>Por Ejecutar</v>
      </c>
      <c r="Y1998" s="150" t="e">
        <f>SUBTOTAL(9,$U$206:$U1998)</f>
        <v>#REF!</v>
      </c>
      <c r="Z1998" s="151" t="e">
        <f>SUBTOTAL(9,$V$206:$V1998)</f>
        <v>#REF!</v>
      </c>
      <c r="AA1998" s="159">
        <f>IFERROR(+Revisión_Avance_Periodo!$Z1998/Revisión_Avance_Periodo!$Y1998,0)</f>
        <v>0</v>
      </c>
      <c r="AB1998" s="126"/>
      <c r="AC1998" s="127"/>
      <c r="AD1998" s="125"/>
      <c r="AE1998" s="125"/>
      <c r="AF1998" s="128"/>
      <c r="AG1998" s="129"/>
      <c r="AH1998" s="150" t="e">
        <f>SUBTOTAL(9,$U$1994:$U1998)</f>
        <v>#REF!</v>
      </c>
      <c r="AI1998" s="151" t="e">
        <f>SUBTOTAL(9,$V$1994:$V1998)</f>
        <v>#REF!</v>
      </c>
      <c r="AJ1998" s="159">
        <f>IFERROR(+Revisión_Avance_Periodo!$Z1998/Revisión_Avance_Periodo!$Y1998,0)</f>
        <v>0</v>
      </c>
      <c r="AK1998" s="126"/>
      <c r="AL1998" s="127"/>
      <c r="AM1998" s="125"/>
      <c r="AN1998" s="125"/>
      <c r="AO1998" s="128"/>
      <c r="AP1998" s="129"/>
    </row>
    <row r="1999" spans="1:42" x14ac:dyDescent="0.25">
      <c r="A1999" s="97">
        <v>169</v>
      </c>
      <c r="B1999" s="435" t="e">
        <f>CONCATENATE(Revisión_Avance_Periodo!$D1999,";",Revisión_Avance_Periodo!$F1999,";",Revisión_Avance_Periodo!$L1999)</f>
        <v>#REF!</v>
      </c>
      <c r="C1999" s="435" t="e">
        <f t="shared" si="156"/>
        <v>#REF!</v>
      </c>
      <c r="D1999" s="123" t="e">
        <f>VLOOKUP($A1999,#REF!,3,FALSE)</f>
        <v>#REF!</v>
      </c>
      <c r="E1999" s="436" t="e">
        <f>VLOOKUP($A1999,#REF!,4,FALSE)</f>
        <v>#REF!</v>
      </c>
      <c r="F1999" s="103" t="e">
        <f>VLOOKUP($A1999,#REF!,5,FALSE)</f>
        <v>#REF!</v>
      </c>
      <c r="G1999" s="98" t="e">
        <f>VLOOKUP($A1999,#REF!,8,FALSE)</f>
        <v>#REF!</v>
      </c>
      <c r="H1999" s="93" t="e">
        <f>VLOOKUP($A1999,#REF!,7,FALSE)</f>
        <v>#REF!</v>
      </c>
      <c r="I1999" s="438" t="e">
        <f>VLOOKUP($A1999,#REF!,10,FALSE)</f>
        <v>#REF!</v>
      </c>
      <c r="J1999" s="98" t="e">
        <f>VLOOKUP($A1999,#REF!,11,FALSE)</f>
        <v>#REF!</v>
      </c>
      <c r="K1999" s="114" t="e">
        <f>VLOOKUP($A1999,#REF!,12,FALSE)</f>
        <v>#REF!</v>
      </c>
      <c r="L1999" s="98" t="e">
        <f>VLOOKUP($A1999,#REF!,13,FALSE)</f>
        <v>#REF!</v>
      </c>
      <c r="M1999" s="438" t="e">
        <f>VLOOKUP($A1999,#REF!,14,FALSE)</f>
        <v>#REF!</v>
      </c>
      <c r="N1999" s="103" t="e">
        <f>VLOOKUP($A1999,#REF!,15,FALSE)</f>
        <v>#REF!</v>
      </c>
      <c r="O1999" s="103" t="e">
        <f>VLOOKUP($A1999,#REF!,18,FALSE)</f>
        <v>#REF!</v>
      </c>
      <c r="P1999" s="93" t="e">
        <f>VLOOKUP($A1999,#REF!,41,FALSE)</f>
        <v>#REF!</v>
      </c>
      <c r="Q1999" s="115" t="e">
        <f>VLOOKUP(Revisión_Avance_Periodo!$L1999,#REF!,30,FALSE)</f>
        <v>#REF!</v>
      </c>
      <c r="R1999" s="116">
        <v>2019</v>
      </c>
      <c r="S1999" s="196">
        <v>43646</v>
      </c>
      <c r="T1999" s="124" t="s">
        <v>73</v>
      </c>
      <c r="U1999" s="147" t="e">
        <f>INDEX(#REF!,MATCH(Revisión_Avance_Periodo!$L1999,#REF!,0),MATCH(Revisión_Avance_Periodo!$T1999,#REF!,0))</f>
        <v>#REF!</v>
      </c>
      <c r="V1999" s="147" t="e">
        <f>INDEX(#REF!,MATCH(Revisión_Avance_Periodo!$L1999,#REF!,0),MATCH(Revisión_Avance_Periodo!$T1999,#REF!,0))</f>
        <v>#REF!</v>
      </c>
      <c r="W1999" s="118">
        <f t="shared" si="157"/>
        <v>0</v>
      </c>
      <c r="X1999" s="124" t="str">
        <f>VLOOKUP(W1999,Tabla_Estado_Meta_OAP_2019[#All],3,TRUE)</f>
        <v>Por Ejecutar</v>
      </c>
      <c r="Y1999" s="150" t="e">
        <f>SUBTOTAL(9,$U$206:$U1999)</f>
        <v>#REF!</v>
      </c>
      <c r="Z1999" s="151" t="e">
        <f>SUBTOTAL(9,$V$206:$V1999)</f>
        <v>#REF!</v>
      </c>
      <c r="AA1999" s="159">
        <f>IFERROR(+Revisión_Avance_Periodo!$Z1999/Revisión_Avance_Periodo!$Y1999,0)</f>
        <v>0</v>
      </c>
      <c r="AB1999" s="126"/>
      <c r="AC1999" s="127"/>
      <c r="AD1999" s="125"/>
      <c r="AE1999" s="125"/>
      <c r="AF1999" s="128"/>
      <c r="AG1999" s="129"/>
      <c r="AH1999" s="150" t="e">
        <f>SUBTOTAL(9,$U$1994:$U1999)</f>
        <v>#REF!</v>
      </c>
      <c r="AI1999" s="151" t="e">
        <f>SUBTOTAL(9,$V$1994:$V1999)</f>
        <v>#REF!</v>
      </c>
      <c r="AJ1999" s="159">
        <f>IFERROR(+Revisión_Avance_Periodo!$Z1999/Revisión_Avance_Periodo!$Y1999,0)</f>
        <v>0</v>
      </c>
      <c r="AK1999" s="126"/>
      <c r="AL1999" s="127"/>
      <c r="AM1999" s="125"/>
      <c r="AN1999" s="125"/>
      <c r="AO1999" s="128"/>
      <c r="AP1999" s="129"/>
    </row>
    <row r="2000" spans="1:42" x14ac:dyDescent="0.25">
      <c r="A2000" s="92">
        <v>169</v>
      </c>
      <c r="B2000" s="435" t="e">
        <f>CONCATENATE(Revisión_Avance_Periodo!$D2000,";",Revisión_Avance_Periodo!$F2000,";",Revisión_Avance_Periodo!$L2000)</f>
        <v>#REF!</v>
      </c>
      <c r="C2000" s="435" t="e">
        <f t="shared" si="156"/>
        <v>#REF!</v>
      </c>
      <c r="D2000" s="114" t="e">
        <f>VLOOKUP($A2000,#REF!,3,FALSE)</f>
        <v>#REF!</v>
      </c>
      <c r="E2000" s="436" t="e">
        <f>VLOOKUP($A2000,#REF!,4,FALSE)</f>
        <v>#REF!</v>
      </c>
      <c r="F2000" s="102" t="e">
        <f>VLOOKUP($A2000,#REF!,5,FALSE)</f>
        <v>#REF!</v>
      </c>
      <c r="G2000" s="93" t="e">
        <f>VLOOKUP($A2000,#REF!,8,FALSE)</f>
        <v>#REF!</v>
      </c>
      <c r="H2000" s="93" t="e">
        <f>VLOOKUP($A2000,#REF!,7,FALSE)</f>
        <v>#REF!</v>
      </c>
      <c r="I2000" s="438" t="e">
        <f>VLOOKUP($A2000,#REF!,10,FALSE)</f>
        <v>#REF!</v>
      </c>
      <c r="J2000" s="93" t="e">
        <f>VLOOKUP($A2000,#REF!,11,FALSE)</f>
        <v>#REF!</v>
      </c>
      <c r="K2000" s="114" t="e">
        <f>VLOOKUP($A2000,#REF!,12,FALSE)</f>
        <v>#REF!</v>
      </c>
      <c r="L2000" s="93" t="e">
        <f>VLOOKUP($A2000,#REF!,13,FALSE)</f>
        <v>#REF!</v>
      </c>
      <c r="M2000" s="438" t="e">
        <f>VLOOKUP($A2000,#REF!,14,FALSE)</f>
        <v>#REF!</v>
      </c>
      <c r="N2000" s="102" t="e">
        <f>VLOOKUP($A2000,#REF!,15,FALSE)</f>
        <v>#REF!</v>
      </c>
      <c r="O2000" s="102" t="e">
        <f>VLOOKUP($A2000,#REF!,18,FALSE)</f>
        <v>#REF!</v>
      </c>
      <c r="P2000" s="93" t="e">
        <f>VLOOKUP($A2000,#REF!,41,FALSE)</f>
        <v>#REF!</v>
      </c>
      <c r="Q2000" s="115" t="e">
        <f>VLOOKUP(Revisión_Avance_Periodo!$L2000,#REF!,30,FALSE)</f>
        <v>#REF!</v>
      </c>
      <c r="R2000" s="116">
        <v>2019</v>
      </c>
      <c r="S2000" s="196">
        <v>43676</v>
      </c>
      <c r="T2000" s="116" t="s">
        <v>74</v>
      </c>
      <c r="U2000" s="147" t="e">
        <f>INDEX(#REF!,MATCH(Revisión_Avance_Periodo!$L2000,#REF!,0),MATCH(Revisión_Avance_Periodo!$T2000,#REF!,0))</f>
        <v>#REF!</v>
      </c>
      <c r="V2000" s="147" t="e">
        <f>INDEX(#REF!,MATCH(Revisión_Avance_Periodo!$L2000,#REF!,0),MATCH(Revisión_Avance_Periodo!$T2000,#REF!,0))</f>
        <v>#REF!</v>
      </c>
      <c r="W2000" s="118">
        <f t="shared" si="157"/>
        <v>0</v>
      </c>
      <c r="X2000" s="116" t="str">
        <f>VLOOKUP(W2000,Tabla_Estado_Meta_OAP_2019[#All],3,TRUE)</f>
        <v>Por Ejecutar</v>
      </c>
      <c r="Y2000" s="150" t="e">
        <f>SUBTOTAL(9,$U$206:$U2000)</f>
        <v>#REF!</v>
      </c>
      <c r="Z2000" s="151" t="e">
        <f>SUBTOTAL(9,$V$206:$V2000)</f>
        <v>#REF!</v>
      </c>
      <c r="AA2000" s="159">
        <f>IFERROR(+Revisión_Avance_Periodo!$Z2000/Revisión_Avance_Periodo!$Y2000,0)</f>
        <v>0</v>
      </c>
      <c r="AB2000" s="126"/>
      <c r="AC2000" s="127"/>
      <c r="AD2000" s="125"/>
      <c r="AE2000" s="125"/>
      <c r="AF2000" s="128"/>
      <c r="AG2000" s="129"/>
      <c r="AH2000" s="150" t="e">
        <f>SUBTOTAL(9,$U$1994:$U2000)</f>
        <v>#REF!</v>
      </c>
      <c r="AI2000" s="151" t="e">
        <f>SUBTOTAL(9,$V$1994:$V2000)</f>
        <v>#REF!</v>
      </c>
      <c r="AJ2000" s="159">
        <f>IFERROR(+Revisión_Avance_Periodo!$Z2000/Revisión_Avance_Periodo!$Y2000,0)</f>
        <v>0</v>
      </c>
      <c r="AK2000" s="126"/>
      <c r="AL2000" s="127"/>
      <c r="AM2000" s="125"/>
      <c r="AN2000" s="125"/>
      <c r="AO2000" s="128"/>
      <c r="AP2000" s="129"/>
    </row>
    <row r="2001" spans="1:42" x14ac:dyDescent="0.25">
      <c r="A2001" s="97">
        <v>169</v>
      </c>
      <c r="B2001" s="435" t="e">
        <f>CONCATENATE(Revisión_Avance_Periodo!$D2001,";",Revisión_Avance_Periodo!$F2001,";",Revisión_Avance_Periodo!$L2001)</f>
        <v>#REF!</v>
      </c>
      <c r="C2001" s="435" t="e">
        <f t="shared" si="156"/>
        <v>#REF!</v>
      </c>
      <c r="D2001" s="123" t="e">
        <f>VLOOKUP($A2001,#REF!,3,FALSE)</f>
        <v>#REF!</v>
      </c>
      <c r="E2001" s="436" t="e">
        <f>VLOOKUP($A2001,#REF!,4,FALSE)</f>
        <v>#REF!</v>
      </c>
      <c r="F2001" s="103" t="e">
        <f>VLOOKUP($A2001,#REF!,5,FALSE)</f>
        <v>#REF!</v>
      </c>
      <c r="G2001" s="98" t="e">
        <f>VLOOKUP($A2001,#REF!,8,FALSE)</f>
        <v>#REF!</v>
      </c>
      <c r="H2001" s="93" t="e">
        <f>VLOOKUP($A2001,#REF!,7,FALSE)</f>
        <v>#REF!</v>
      </c>
      <c r="I2001" s="438" t="e">
        <f>VLOOKUP($A2001,#REF!,10,FALSE)</f>
        <v>#REF!</v>
      </c>
      <c r="J2001" s="98" t="e">
        <f>VLOOKUP($A2001,#REF!,11,FALSE)</f>
        <v>#REF!</v>
      </c>
      <c r="K2001" s="114" t="e">
        <f>VLOOKUP($A2001,#REF!,12,FALSE)</f>
        <v>#REF!</v>
      </c>
      <c r="L2001" s="98" t="e">
        <f>VLOOKUP($A2001,#REF!,13,FALSE)</f>
        <v>#REF!</v>
      </c>
      <c r="M2001" s="438" t="e">
        <f>VLOOKUP($A2001,#REF!,14,FALSE)</f>
        <v>#REF!</v>
      </c>
      <c r="N2001" s="103" t="e">
        <f>VLOOKUP($A2001,#REF!,15,FALSE)</f>
        <v>#REF!</v>
      </c>
      <c r="O2001" s="103" t="e">
        <f>VLOOKUP($A2001,#REF!,18,FALSE)</f>
        <v>#REF!</v>
      </c>
      <c r="P2001" s="93" t="e">
        <f>VLOOKUP($A2001,#REF!,41,FALSE)</f>
        <v>#REF!</v>
      </c>
      <c r="Q2001" s="115" t="e">
        <f>VLOOKUP(Revisión_Avance_Periodo!$L2001,#REF!,30,FALSE)</f>
        <v>#REF!</v>
      </c>
      <c r="R2001" s="116">
        <v>2019</v>
      </c>
      <c r="S2001" s="196">
        <v>43707</v>
      </c>
      <c r="T2001" s="124" t="s">
        <v>75</v>
      </c>
      <c r="U2001" s="147" t="e">
        <f>INDEX(#REF!,MATCH(Revisión_Avance_Periodo!$L2001,#REF!,0),MATCH(Revisión_Avance_Periodo!$T2001,#REF!,0))</f>
        <v>#REF!</v>
      </c>
      <c r="V2001" s="147" t="e">
        <f>INDEX(#REF!,MATCH(Revisión_Avance_Periodo!$L2001,#REF!,0),MATCH(Revisión_Avance_Periodo!$T2001,#REF!,0))</f>
        <v>#REF!</v>
      </c>
      <c r="W2001" s="118">
        <f t="shared" si="157"/>
        <v>0</v>
      </c>
      <c r="X2001" s="124" t="str">
        <f>VLOOKUP(W2001,Tabla_Estado_Meta_OAP_2019[#All],3,TRUE)</f>
        <v>Por Ejecutar</v>
      </c>
      <c r="Y2001" s="150" t="e">
        <f>SUBTOTAL(9,$U$206:$U2001)</f>
        <v>#REF!</v>
      </c>
      <c r="Z2001" s="151" t="e">
        <f>SUBTOTAL(9,$V$206:$V2001)</f>
        <v>#REF!</v>
      </c>
      <c r="AA2001" s="159">
        <f>IFERROR(+Revisión_Avance_Periodo!$Z2001/Revisión_Avance_Periodo!$Y2001,0)</f>
        <v>0</v>
      </c>
      <c r="AB2001" s="126"/>
      <c r="AC2001" s="127"/>
      <c r="AD2001" s="125"/>
      <c r="AE2001" s="125"/>
      <c r="AF2001" s="128"/>
      <c r="AG2001" s="129"/>
      <c r="AH2001" s="150" t="e">
        <f>SUBTOTAL(9,$U$1994:$U2001)</f>
        <v>#REF!</v>
      </c>
      <c r="AI2001" s="151" t="e">
        <f>SUBTOTAL(9,$V$1994:$V2001)</f>
        <v>#REF!</v>
      </c>
      <c r="AJ2001" s="159">
        <f>IFERROR(+Revisión_Avance_Periodo!$Z2001/Revisión_Avance_Periodo!$Y2001,0)</f>
        <v>0</v>
      </c>
      <c r="AK2001" s="126"/>
      <c r="AL2001" s="127"/>
      <c r="AM2001" s="125"/>
      <c r="AN2001" s="125"/>
      <c r="AO2001" s="128"/>
      <c r="AP2001" s="129"/>
    </row>
    <row r="2002" spans="1:42" x14ac:dyDescent="0.25">
      <c r="A2002" s="92">
        <v>169</v>
      </c>
      <c r="B2002" s="435" t="e">
        <f>CONCATENATE(Revisión_Avance_Periodo!$D2002,";",Revisión_Avance_Periodo!$F2002,";",Revisión_Avance_Periodo!$L2002)</f>
        <v>#REF!</v>
      </c>
      <c r="C2002" s="435" t="e">
        <f t="shared" si="156"/>
        <v>#REF!</v>
      </c>
      <c r="D2002" s="114" t="e">
        <f>VLOOKUP($A2002,#REF!,3,FALSE)</f>
        <v>#REF!</v>
      </c>
      <c r="E2002" s="436" t="e">
        <f>VLOOKUP($A2002,#REF!,4,FALSE)</f>
        <v>#REF!</v>
      </c>
      <c r="F2002" s="102" t="e">
        <f>VLOOKUP($A2002,#REF!,5,FALSE)</f>
        <v>#REF!</v>
      </c>
      <c r="G2002" s="93" t="e">
        <f>VLOOKUP($A2002,#REF!,8,FALSE)</f>
        <v>#REF!</v>
      </c>
      <c r="H2002" s="93" t="e">
        <f>VLOOKUP($A2002,#REF!,7,FALSE)</f>
        <v>#REF!</v>
      </c>
      <c r="I2002" s="438" t="e">
        <f>VLOOKUP($A2002,#REF!,10,FALSE)</f>
        <v>#REF!</v>
      </c>
      <c r="J2002" s="93" t="e">
        <f>VLOOKUP($A2002,#REF!,11,FALSE)</f>
        <v>#REF!</v>
      </c>
      <c r="K2002" s="114" t="e">
        <f>VLOOKUP($A2002,#REF!,12,FALSE)</f>
        <v>#REF!</v>
      </c>
      <c r="L2002" s="93" t="e">
        <f>VLOOKUP($A2002,#REF!,13,FALSE)</f>
        <v>#REF!</v>
      </c>
      <c r="M2002" s="438" t="e">
        <f>VLOOKUP($A2002,#REF!,14,FALSE)</f>
        <v>#REF!</v>
      </c>
      <c r="N2002" s="102" t="e">
        <f>VLOOKUP($A2002,#REF!,15,FALSE)</f>
        <v>#REF!</v>
      </c>
      <c r="O2002" s="102" t="e">
        <f>VLOOKUP($A2002,#REF!,18,FALSE)</f>
        <v>#REF!</v>
      </c>
      <c r="P2002" s="93" t="e">
        <f>VLOOKUP($A2002,#REF!,41,FALSE)</f>
        <v>#REF!</v>
      </c>
      <c r="Q2002" s="115" t="e">
        <f>VLOOKUP(Revisión_Avance_Periodo!$L2002,#REF!,30,FALSE)</f>
        <v>#REF!</v>
      </c>
      <c r="R2002" s="116">
        <v>2019</v>
      </c>
      <c r="S2002" s="196">
        <v>43738</v>
      </c>
      <c r="T2002" s="116" t="s">
        <v>76</v>
      </c>
      <c r="U2002" s="147" t="e">
        <f>INDEX(#REF!,MATCH(Revisión_Avance_Periodo!$L2002,#REF!,0),MATCH(Revisión_Avance_Periodo!$T2002,#REF!,0))</f>
        <v>#REF!</v>
      </c>
      <c r="V2002" s="147" t="e">
        <f>INDEX(#REF!,MATCH(Revisión_Avance_Periodo!$L2002,#REF!,0),MATCH(Revisión_Avance_Periodo!$T2002,#REF!,0))</f>
        <v>#REF!</v>
      </c>
      <c r="W2002" s="118">
        <f t="shared" si="157"/>
        <v>0</v>
      </c>
      <c r="X2002" s="116" t="str">
        <f>VLOOKUP(W2002,Tabla_Estado_Meta_OAP_2019[#All],3,TRUE)</f>
        <v>Por Ejecutar</v>
      </c>
      <c r="Y2002" s="150" t="e">
        <f>SUBTOTAL(9,$U$206:$U2002)</f>
        <v>#REF!</v>
      </c>
      <c r="Z2002" s="151" t="e">
        <f>SUBTOTAL(9,$V$206:$V2002)</f>
        <v>#REF!</v>
      </c>
      <c r="AA2002" s="159">
        <f>IFERROR(+Revisión_Avance_Periodo!$Z2002/Revisión_Avance_Periodo!$Y2002,0)</f>
        <v>0</v>
      </c>
      <c r="AB2002" s="126"/>
      <c r="AC2002" s="127"/>
      <c r="AD2002" s="125"/>
      <c r="AE2002" s="125"/>
      <c r="AF2002" s="128"/>
      <c r="AG2002" s="129"/>
      <c r="AH2002" s="150" t="e">
        <f>SUBTOTAL(9,$U$1994:$U2002)</f>
        <v>#REF!</v>
      </c>
      <c r="AI2002" s="151" t="e">
        <f>SUBTOTAL(9,$V$1994:$V2002)</f>
        <v>#REF!</v>
      </c>
      <c r="AJ2002" s="159">
        <f>IFERROR(+Revisión_Avance_Periodo!$Z2002/Revisión_Avance_Periodo!$Y2002,0)</f>
        <v>0</v>
      </c>
      <c r="AK2002" s="126"/>
      <c r="AL2002" s="127"/>
      <c r="AM2002" s="125"/>
      <c r="AN2002" s="125"/>
      <c r="AO2002" s="128"/>
      <c r="AP2002" s="129"/>
    </row>
    <row r="2003" spans="1:42" x14ac:dyDescent="0.25">
      <c r="A2003" s="97">
        <v>169</v>
      </c>
      <c r="B2003" s="435" t="e">
        <f>CONCATENATE(Revisión_Avance_Periodo!$D2003,";",Revisión_Avance_Periodo!$F2003,";",Revisión_Avance_Periodo!$L2003)</f>
        <v>#REF!</v>
      </c>
      <c r="C2003" s="435" t="e">
        <f t="shared" si="156"/>
        <v>#REF!</v>
      </c>
      <c r="D2003" s="123" t="e">
        <f>VLOOKUP($A2003,#REF!,3,FALSE)</f>
        <v>#REF!</v>
      </c>
      <c r="E2003" s="436" t="e">
        <f>VLOOKUP($A2003,#REF!,4,FALSE)</f>
        <v>#REF!</v>
      </c>
      <c r="F2003" s="103" t="e">
        <f>VLOOKUP($A2003,#REF!,5,FALSE)</f>
        <v>#REF!</v>
      </c>
      <c r="G2003" s="98" t="e">
        <f>VLOOKUP($A2003,#REF!,8,FALSE)</f>
        <v>#REF!</v>
      </c>
      <c r="H2003" s="93" t="e">
        <f>VLOOKUP($A2003,#REF!,7,FALSE)</f>
        <v>#REF!</v>
      </c>
      <c r="I2003" s="438" t="e">
        <f>VLOOKUP($A2003,#REF!,10,FALSE)</f>
        <v>#REF!</v>
      </c>
      <c r="J2003" s="98" t="e">
        <f>VLOOKUP($A2003,#REF!,11,FALSE)</f>
        <v>#REF!</v>
      </c>
      <c r="K2003" s="114" t="e">
        <f>VLOOKUP($A2003,#REF!,12,FALSE)</f>
        <v>#REF!</v>
      </c>
      <c r="L2003" s="98" t="e">
        <f>VLOOKUP($A2003,#REF!,13,FALSE)</f>
        <v>#REF!</v>
      </c>
      <c r="M2003" s="438" t="e">
        <f>VLOOKUP($A2003,#REF!,14,FALSE)</f>
        <v>#REF!</v>
      </c>
      <c r="N2003" s="103" t="e">
        <f>VLOOKUP($A2003,#REF!,15,FALSE)</f>
        <v>#REF!</v>
      </c>
      <c r="O2003" s="103" t="e">
        <f>VLOOKUP($A2003,#REF!,18,FALSE)</f>
        <v>#REF!</v>
      </c>
      <c r="P2003" s="93" t="e">
        <f>VLOOKUP($A2003,#REF!,41,FALSE)</f>
        <v>#REF!</v>
      </c>
      <c r="Q2003" s="115" t="e">
        <f>VLOOKUP(Revisión_Avance_Periodo!$L2003,#REF!,30,FALSE)</f>
        <v>#REF!</v>
      </c>
      <c r="R2003" s="116">
        <v>2019</v>
      </c>
      <c r="S2003" s="196">
        <v>43768</v>
      </c>
      <c r="T2003" s="124" t="s">
        <v>77</v>
      </c>
      <c r="U2003" s="147" t="e">
        <f>INDEX(#REF!,MATCH(Revisión_Avance_Periodo!$L2003,#REF!,0),MATCH(Revisión_Avance_Periodo!$T2003,#REF!,0))</f>
        <v>#REF!</v>
      </c>
      <c r="V2003" s="147" t="e">
        <f>INDEX(#REF!,MATCH(Revisión_Avance_Periodo!$L2003,#REF!,0),MATCH(Revisión_Avance_Periodo!$T2003,#REF!,0))</f>
        <v>#REF!</v>
      </c>
      <c r="W2003" s="118">
        <f t="shared" si="157"/>
        <v>0</v>
      </c>
      <c r="X2003" s="124" t="str">
        <f>VLOOKUP(W2003,Tabla_Estado_Meta_OAP_2019[#All],3,TRUE)</f>
        <v>Por Ejecutar</v>
      </c>
      <c r="Y2003" s="150" t="e">
        <f>SUBTOTAL(9,$U$206:$U2003)</f>
        <v>#REF!</v>
      </c>
      <c r="Z2003" s="151" t="e">
        <f>SUBTOTAL(9,$V$206:$V2003)</f>
        <v>#REF!</v>
      </c>
      <c r="AA2003" s="159">
        <f>IFERROR(+Revisión_Avance_Periodo!$Z2003/Revisión_Avance_Periodo!$Y2003,0)</f>
        <v>0</v>
      </c>
      <c r="AB2003" s="126"/>
      <c r="AC2003" s="127"/>
      <c r="AD2003" s="125"/>
      <c r="AE2003" s="125"/>
      <c r="AF2003" s="128"/>
      <c r="AG2003" s="129"/>
      <c r="AH2003" s="150" t="e">
        <f>SUBTOTAL(9,$U$1994:$U2003)</f>
        <v>#REF!</v>
      </c>
      <c r="AI2003" s="151" t="e">
        <f>SUBTOTAL(9,$V$1994:$V2003)</f>
        <v>#REF!</v>
      </c>
      <c r="AJ2003" s="159">
        <f>IFERROR(+Revisión_Avance_Periodo!$Z2003/Revisión_Avance_Periodo!$Y2003,0)</f>
        <v>0</v>
      </c>
      <c r="AK2003" s="126"/>
      <c r="AL2003" s="127"/>
      <c r="AM2003" s="125"/>
      <c r="AN2003" s="125"/>
      <c r="AO2003" s="128"/>
      <c r="AP2003" s="129"/>
    </row>
    <row r="2004" spans="1:42" x14ac:dyDescent="0.25">
      <c r="A2004" s="92">
        <v>169</v>
      </c>
      <c r="B2004" s="435" t="e">
        <f>CONCATENATE(Revisión_Avance_Periodo!$D2004,";",Revisión_Avance_Periodo!$F2004,";",Revisión_Avance_Periodo!$L2004)</f>
        <v>#REF!</v>
      </c>
      <c r="C2004" s="435" t="e">
        <f t="shared" si="156"/>
        <v>#REF!</v>
      </c>
      <c r="D2004" s="114" t="e">
        <f>VLOOKUP($A2004,#REF!,3,FALSE)</f>
        <v>#REF!</v>
      </c>
      <c r="E2004" s="436" t="e">
        <f>VLOOKUP($A2004,#REF!,4,FALSE)</f>
        <v>#REF!</v>
      </c>
      <c r="F2004" s="102" t="e">
        <f>VLOOKUP($A2004,#REF!,5,FALSE)</f>
        <v>#REF!</v>
      </c>
      <c r="G2004" s="93" t="e">
        <f>VLOOKUP($A2004,#REF!,8,FALSE)</f>
        <v>#REF!</v>
      </c>
      <c r="H2004" s="93" t="e">
        <f>VLOOKUP($A2004,#REF!,7,FALSE)</f>
        <v>#REF!</v>
      </c>
      <c r="I2004" s="438" t="e">
        <f>VLOOKUP($A2004,#REF!,10,FALSE)</f>
        <v>#REF!</v>
      </c>
      <c r="J2004" s="93" t="e">
        <f>VLOOKUP($A2004,#REF!,11,FALSE)</f>
        <v>#REF!</v>
      </c>
      <c r="K2004" s="114" t="e">
        <f>VLOOKUP($A2004,#REF!,12,FALSE)</f>
        <v>#REF!</v>
      </c>
      <c r="L2004" s="93" t="e">
        <f>VLOOKUP($A2004,#REF!,13,FALSE)</f>
        <v>#REF!</v>
      </c>
      <c r="M2004" s="438" t="e">
        <f>VLOOKUP($A2004,#REF!,14,FALSE)</f>
        <v>#REF!</v>
      </c>
      <c r="N2004" s="102" t="e">
        <f>VLOOKUP($A2004,#REF!,15,FALSE)</f>
        <v>#REF!</v>
      </c>
      <c r="O2004" s="102" t="e">
        <f>VLOOKUP($A2004,#REF!,18,FALSE)</f>
        <v>#REF!</v>
      </c>
      <c r="P2004" s="93" t="e">
        <f>VLOOKUP($A2004,#REF!,41,FALSE)</f>
        <v>#REF!</v>
      </c>
      <c r="Q2004" s="115" t="e">
        <f>VLOOKUP(Revisión_Avance_Periodo!$L2004,#REF!,30,FALSE)</f>
        <v>#REF!</v>
      </c>
      <c r="R2004" s="116">
        <v>2019</v>
      </c>
      <c r="S2004" s="196">
        <v>43799</v>
      </c>
      <c r="T2004" s="116" t="s">
        <v>78</v>
      </c>
      <c r="U2004" s="147" t="e">
        <f>INDEX(#REF!,MATCH(Revisión_Avance_Periodo!$L2004,#REF!,0),MATCH(Revisión_Avance_Periodo!$T2004,#REF!,0))</f>
        <v>#REF!</v>
      </c>
      <c r="V2004" s="147" t="e">
        <f>INDEX(#REF!,MATCH(Revisión_Avance_Periodo!$L2004,#REF!,0),MATCH(Revisión_Avance_Periodo!$T2004,#REF!,0))</f>
        <v>#REF!</v>
      </c>
      <c r="W2004" s="118">
        <f t="shared" si="157"/>
        <v>0</v>
      </c>
      <c r="X2004" s="116" t="str">
        <f>VLOOKUP(W2004,Tabla_Estado_Meta_OAP_2019[#All],3,TRUE)</f>
        <v>Por Ejecutar</v>
      </c>
      <c r="Y2004" s="150" t="e">
        <f>SUBTOTAL(9,$U$206:$U2004)</f>
        <v>#REF!</v>
      </c>
      <c r="Z2004" s="151" t="e">
        <f>SUBTOTAL(9,$V$206:$V2004)</f>
        <v>#REF!</v>
      </c>
      <c r="AA2004" s="159">
        <f>IFERROR(+Revisión_Avance_Periodo!$Z2004/Revisión_Avance_Periodo!$Y2004,0)</f>
        <v>0</v>
      </c>
      <c r="AB2004" s="126"/>
      <c r="AC2004" s="127"/>
      <c r="AD2004" s="125"/>
      <c r="AE2004" s="125"/>
      <c r="AF2004" s="128"/>
      <c r="AG2004" s="129"/>
      <c r="AH2004" s="150" t="e">
        <f>SUBTOTAL(9,$U$1994:$U2004)</f>
        <v>#REF!</v>
      </c>
      <c r="AI2004" s="151" t="e">
        <f>SUBTOTAL(9,$V$1994:$V2004)</f>
        <v>#REF!</v>
      </c>
      <c r="AJ2004" s="159">
        <f>IFERROR(+Revisión_Avance_Periodo!$Z2004/Revisión_Avance_Periodo!$Y2004,0)</f>
        <v>0</v>
      </c>
      <c r="AK2004" s="126"/>
      <c r="AL2004" s="127"/>
      <c r="AM2004" s="125"/>
      <c r="AN2004" s="125"/>
      <c r="AO2004" s="128"/>
      <c r="AP2004" s="129"/>
    </row>
    <row r="2005" spans="1:42" ht="15.75" thickBot="1" x14ac:dyDescent="0.3">
      <c r="A2005" s="97">
        <v>169</v>
      </c>
      <c r="B2005" s="435" t="e">
        <f>CONCATENATE(Revisión_Avance_Periodo!$D2005,";",Revisión_Avance_Periodo!$F2005,";",Revisión_Avance_Periodo!$L2005)</f>
        <v>#REF!</v>
      </c>
      <c r="C2005" s="435" t="e">
        <f t="shared" si="156"/>
        <v>#REF!</v>
      </c>
      <c r="D2005" s="123" t="e">
        <f>VLOOKUP($A2005,#REF!,3,FALSE)</f>
        <v>#REF!</v>
      </c>
      <c r="E2005" s="436" t="e">
        <f>VLOOKUP($A2005,#REF!,4,FALSE)</f>
        <v>#REF!</v>
      </c>
      <c r="F2005" s="103" t="e">
        <f>VLOOKUP($A2005,#REF!,5,FALSE)</f>
        <v>#REF!</v>
      </c>
      <c r="G2005" s="98" t="e">
        <f>VLOOKUP($A2005,#REF!,8,FALSE)</f>
        <v>#REF!</v>
      </c>
      <c r="H2005" s="93" t="e">
        <f>VLOOKUP($A2005,#REF!,7,FALSE)</f>
        <v>#REF!</v>
      </c>
      <c r="I2005" s="438" t="e">
        <f>VLOOKUP($A2005,#REF!,10,FALSE)</f>
        <v>#REF!</v>
      </c>
      <c r="J2005" s="98" t="e">
        <f>VLOOKUP($A2005,#REF!,11,FALSE)</f>
        <v>#REF!</v>
      </c>
      <c r="K2005" s="114" t="e">
        <f>VLOOKUP($A2005,#REF!,12,FALSE)</f>
        <v>#REF!</v>
      </c>
      <c r="L2005" s="98" t="e">
        <f>VLOOKUP($A2005,#REF!,13,FALSE)</f>
        <v>#REF!</v>
      </c>
      <c r="M2005" s="438" t="e">
        <f>VLOOKUP($A2005,#REF!,14,FALSE)</f>
        <v>#REF!</v>
      </c>
      <c r="N2005" s="103" t="e">
        <f>VLOOKUP($A2005,#REF!,15,FALSE)</f>
        <v>#REF!</v>
      </c>
      <c r="O2005" s="103" t="e">
        <f>VLOOKUP($A2005,#REF!,18,FALSE)</f>
        <v>#REF!</v>
      </c>
      <c r="P2005" s="93" t="e">
        <f>VLOOKUP($A2005,#REF!,41,FALSE)</f>
        <v>#REF!</v>
      </c>
      <c r="Q2005" s="115" t="e">
        <f>VLOOKUP(Revisión_Avance_Periodo!$L2005,#REF!,30,FALSE)</f>
        <v>#REF!</v>
      </c>
      <c r="R2005" s="116">
        <v>2019</v>
      </c>
      <c r="S2005" s="196">
        <v>43829</v>
      </c>
      <c r="T2005" s="124" t="s">
        <v>79</v>
      </c>
      <c r="U2005" s="147" t="e">
        <f>INDEX(#REF!,MATCH(Revisión_Avance_Periodo!$L2005,#REF!,0),MATCH(Revisión_Avance_Periodo!$T2005,#REF!,0))</f>
        <v>#REF!</v>
      </c>
      <c r="V2005" s="147" t="e">
        <f>INDEX(#REF!,MATCH(Revisión_Avance_Periodo!$L2005,#REF!,0),MATCH(Revisión_Avance_Periodo!$T2005,#REF!,0))</f>
        <v>#REF!</v>
      </c>
      <c r="W2005" s="118">
        <f t="shared" si="157"/>
        <v>0</v>
      </c>
      <c r="X2005" s="124" t="str">
        <f>VLOOKUP(W2005,Tabla_Estado_Meta_OAP_2019[#All],3,TRUE)</f>
        <v>Por Ejecutar</v>
      </c>
      <c r="Y2005" s="150" t="e">
        <f>SUBTOTAL(9,$U$206:$U2005)</f>
        <v>#REF!</v>
      </c>
      <c r="Z2005" s="151" t="e">
        <f>SUBTOTAL(9,$V$206:$V2005)</f>
        <v>#REF!</v>
      </c>
      <c r="AA2005" s="159">
        <f>IFERROR(+Revisión_Avance_Periodo!$Z2005/Revisión_Avance_Periodo!$Y2005,0)</f>
        <v>0</v>
      </c>
      <c r="AB2005" s="126"/>
      <c r="AC2005" s="127"/>
      <c r="AD2005" s="125"/>
      <c r="AE2005" s="125"/>
      <c r="AF2005" s="128"/>
      <c r="AG2005" s="129"/>
      <c r="AH2005" s="150" t="e">
        <f>SUBTOTAL(9,$U$1994:$U2005)</f>
        <v>#REF!</v>
      </c>
      <c r="AI2005" s="151" t="e">
        <f>SUBTOTAL(9,$V$1994:$V2005)</f>
        <v>#REF!</v>
      </c>
      <c r="AJ2005" s="159">
        <f>IFERROR(+Revisión_Avance_Periodo!$Z2005/Revisión_Avance_Periodo!$Y2005,0)</f>
        <v>0</v>
      </c>
      <c r="AK2005" s="126"/>
      <c r="AL2005" s="127"/>
      <c r="AM2005" s="125"/>
      <c r="AN2005" s="125"/>
      <c r="AO2005" s="128"/>
      <c r="AP2005" s="129"/>
    </row>
    <row r="2006" spans="1:42" x14ac:dyDescent="0.25">
      <c r="A2006" s="92">
        <v>170</v>
      </c>
      <c r="B2006" s="435" t="e">
        <f>CONCATENATE(Revisión_Avance_Periodo!$D2006,";",Revisión_Avance_Periodo!$F2006,";",Revisión_Avance_Periodo!$L2006)</f>
        <v>#REF!</v>
      </c>
      <c r="C2006" s="435" t="e">
        <f t="shared" si="156"/>
        <v>#REF!</v>
      </c>
      <c r="D2006" s="114" t="e">
        <f>VLOOKUP($A2006,#REF!,3,FALSE)</f>
        <v>#REF!</v>
      </c>
      <c r="E2006" s="436" t="e">
        <f>VLOOKUP($A2006,#REF!,4,FALSE)</f>
        <v>#REF!</v>
      </c>
      <c r="F2006" s="102" t="e">
        <f>VLOOKUP($A2006,#REF!,5,FALSE)</f>
        <v>#REF!</v>
      </c>
      <c r="G2006" s="93" t="e">
        <f>VLOOKUP($A2006,#REF!,8,FALSE)</f>
        <v>#REF!</v>
      </c>
      <c r="H2006" s="93" t="e">
        <f>VLOOKUP($A2006,#REF!,7,FALSE)</f>
        <v>#REF!</v>
      </c>
      <c r="I2006" s="438" t="e">
        <f>VLOOKUP($A2006,#REF!,10,FALSE)</f>
        <v>#REF!</v>
      </c>
      <c r="J2006" s="93" t="e">
        <f>VLOOKUP($A2006,#REF!,11,FALSE)</f>
        <v>#REF!</v>
      </c>
      <c r="K2006" s="114" t="e">
        <f>VLOOKUP($A2006,#REF!,12,FALSE)</f>
        <v>#REF!</v>
      </c>
      <c r="L2006" s="93" t="e">
        <f>VLOOKUP($A2006,#REF!,13,FALSE)</f>
        <v>#REF!</v>
      </c>
      <c r="M2006" s="438" t="e">
        <f>VLOOKUP($A2006,#REF!,14,FALSE)</f>
        <v>#REF!</v>
      </c>
      <c r="N2006" s="102" t="e">
        <f>VLOOKUP($A2006,#REF!,15,FALSE)</f>
        <v>#REF!</v>
      </c>
      <c r="O2006" s="102" t="e">
        <f>VLOOKUP($A2006,#REF!,18,FALSE)</f>
        <v>#REF!</v>
      </c>
      <c r="P2006" s="93" t="e">
        <f>VLOOKUP($A2006,#REF!,41,FALSE)</f>
        <v>#REF!</v>
      </c>
      <c r="Q2006" s="115" t="e">
        <f>VLOOKUP(Revisión_Avance_Periodo!$L2006,#REF!,30,FALSE)</f>
        <v>#REF!</v>
      </c>
      <c r="R2006" s="116">
        <v>2019</v>
      </c>
      <c r="S2006" s="196">
        <v>43495</v>
      </c>
      <c r="T2006" s="116" t="s">
        <v>68</v>
      </c>
      <c r="U2006" s="132" t="e">
        <f>INDEX(#REF!,MATCH(Revisión_Avance_Periodo!$L2006,#REF!,0),MATCH(Revisión_Avance_Periodo!$T2006,#REF!,0))</f>
        <v>#REF!</v>
      </c>
      <c r="V2006" s="132" t="e">
        <f>INDEX(#REF!,MATCH(Revisión_Avance_Periodo!$L2006,#REF!,0),MATCH(Revisión_Avance_Periodo!$T2006,#REF!,0))</f>
        <v>#REF!</v>
      </c>
      <c r="W2006" s="130" t="e">
        <f t="shared" ref="W2006:W2014" si="158">V2006/U2006</f>
        <v>#REF!</v>
      </c>
      <c r="X2006" s="116" t="e">
        <f>VLOOKUP(W2006,Tabla_Estado_Meta_OAP_2019[#All],3,TRUE)</f>
        <v>#REF!</v>
      </c>
      <c r="Y2006" s="160" t="e">
        <f>SUBTOTAL(9,$U$206:$U2006)</f>
        <v>#REF!</v>
      </c>
      <c r="Z2006" s="161" t="e">
        <f>SUBTOTAL(9,$V$206:$V2006)</f>
        <v>#REF!</v>
      </c>
      <c r="AA2006" s="162">
        <f>IFERROR(+Revisión_Avance_Periodo!$Z2006/Revisión_Avance_Periodo!$Y2006,0)</f>
        <v>0</v>
      </c>
      <c r="AB2006" s="133" t="e">
        <f>SUBTOTAL(9,U2006:U2017)</f>
        <v>#REF!</v>
      </c>
      <c r="AC2006" s="134" t="e">
        <f>SUBTOTAL(9,V2006:V2017)</f>
        <v>#REF!</v>
      </c>
      <c r="AD2006" s="119" t="e">
        <f>+AC2006/AB2006</f>
        <v>#REF!</v>
      </c>
      <c r="AE2006" s="119" t="e">
        <f>100%-Revisión_Avance_Periodo!$AD2006</f>
        <v>#REF!</v>
      </c>
      <c r="AF2006" s="121" t="e">
        <f>VLOOKUP(AD2006,Tabla_Estado_Meta_OAP_2019[],3,TRUE)</f>
        <v>#REF!</v>
      </c>
      <c r="AG2006" s="122" t="e">
        <f>Revisión_Avance_Periodo!$AD2006*Revisión_Avance_Periodo!$Q2006</f>
        <v>#REF!</v>
      </c>
      <c r="AH2006" s="160" t="e">
        <f>SUBTOTAL(9,$U$2006:$U2006)</f>
        <v>#REF!</v>
      </c>
      <c r="AI2006" s="161" t="e">
        <f>SUBTOTAL(9,$V$2006:$V2006)</f>
        <v>#REF!</v>
      </c>
      <c r="AJ2006" s="162">
        <f>IFERROR(+Revisión_Avance_Periodo!$Z2006/Revisión_Avance_Periodo!$Y2006,0)</f>
        <v>0</v>
      </c>
      <c r="AK2006" s="133" t="e">
        <f>SUBTOTAL(9,AD2006:AD2017)</f>
        <v>#REF!</v>
      </c>
      <c r="AL2006" s="134" t="e">
        <f>SUBTOTAL(9,AE2006:AE2017)</f>
        <v>#REF!</v>
      </c>
      <c r="AM2006" s="119" t="e">
        <f>+AL2006/AK2006</f>
        <v>#REF!</v>
      </c>
      <c r="AN2006" s="119" t="e">
        <f>100%-Revisión_Avance_Periodo!$AD2006</f>
        <v>#REF!</v>
      </c>
      <c r="AO2006" s="121" t="e">
        <f>VLOOKUP(AM2006,Tabla_Estado_Meta_OAP_2019[],3,TRUE)</f>
        <v>#REF!</v>
      </c>
      <c r="AP2006" s="122" t="e">
        <f>Revisión_Avance_Periodo!$AD2006*Revisión_Avance_Periodo!$Q2006</f>
        <v>#REF!</v>
      </c>
    </row>
    <row r="2007" spans="1:42" x14ac:dyDescent="0.25">
      <c r="A2007" s="97">
        <v>170</v>
      </c>
      <c r="B2007" s="435" t="e">
        <f>CONCATENATE(Revisión_Avance_Periodo!$D2007,";",Revisión_Avance_Periodo!$F2007,";",Revisión_Avance_Periodo!$L2007)</f>
        <v>#REF!</v>
      </c>
      <c r="C2007" s="435" t="e">
        <f t="shared" si="156"/>
        <v>#REF!</v>
      </c>
      <c r="D2007" s="123" t="e">
        <f>VLOOKUP($A2007,#REF!,3,FALSE)</f>
        <v>#REF!</v>
      </c>
      <c r="E2007" s="436" t="e">
        <f>VLOOKUP($A2007,#REF!,4,FALSE)</f>
        <v>#REF!</v>
      </c>
      <c r="F2007" s="103" t="e">
        <f>VLOOKUP($A2007,#REF!,5,FALSE)</f>
        <v>#REF!</v>
      </c>
      <c r="G2007" s="98" t="e">
        <f>VLOOKUP($A2007,#REF!,8,FALSE)</f>
        <v>#REF!</v>
      </c>
      <c r="H2007" s="93" t="e">
        <f>VLOOKUP($A2007,#REF!,7,FALSE)</f>
        <v>#REF!</v>
      </c>
      <c r="I2007" s="438" t="e">
        <f>VLOOKUP($A2007,#REF!,10,FALSE)</f>
        <v>#REF!</v>
      </c>
      <c r="J2007" s="98" t="e">
        <f>VLOOKUP($A2007,#REF!,11,FALSE)</f>
        <v>#REF!</v>
      </c>
      <c r="K2007" s="114" t="e">
        <f>VLOOKUP($A2007,#REF!,12,FALSE)</f>
        <v>#REF!</v>
      </c>
      <c r="L2007" s="98" t="e">
        <f>VLOOKUP($A2007,#REF!,13,FALSE)</f>
        <v>#REF!</v>
      </c>
      <c r="M2007" s="438" t="e">
        <f>VLOOKUP($A2007,#REF!,14,FALSE)</f>
        <v>#REF!</v>
      </c>
      <c r="N2007" s="103" t="e">
        <f>VLOOKUP($A2007,#REF!,15,FALSE)</f>
        <v>#REF!</v>
      </c>
      <c r="O2007" s="103" t="e">
        <f>VLOOKUP($A2007,#REF!,18,FALSE)</f>
        <v>#REF!</v>
      </c>
      <c r="P2007" s="93" t="e">
        <f>VLOOKUP($A2007,#REF!,41,FALSE)</f>
        <v>#REF!</v>
      </c>
      <c r="Q2007" s="115" t="e">
        <f>VLOOKUP(Revisión_Avance_Periodo!$L2007,#REF!,30,FALSE)</f>
        <v>#REF!</v>
      </c>
      <c r="R2007" s="116">
        <v>2019</v>
      </c>
      <c r="S2007" s="196">
        <v>43524</v>
      </c>
      <c r="T2007" s="124" t="s">
        <v>69</v>
      </c>
      <c r="U2007" s="132" t="e">
        <f>INDEX(#REF!,MATCH(Revisión_Avance_Periodo!$L2007,#REF!,0),MATCH(Revisión_Avance_Periodo!$T2007,#REF!,0))</f>
        <v>#REF!</v>
      </c>
      <c r="V2007" s="132" t="e">
        <f>INDEX(#REF!,MATCH(Revisión_Avance_Periodo!$L2007,#REF!,0),MATCH(Revisión_Avance_Periodo!$T2007,#REF!,0))</f>
        <v>#REF!</v>
      </c>
      <c r="W2007" s="130" t="e">
        <f t="shared" si="158"/>
        <v>#REF!</v>
      </c>
      <c r="X2007" s="124" t="e">
        <f>VLOOKUP(W2007,Tabla_Estado_Meta_OAP_2019[#All],3,TRUE)</f>
        <v>#REF!</v>
      </c>
      <c r="Y2007" s="157" t="e">
        <f>SUBTOTAL(9,$U$206:$U2007)</f>
        <v>#REF!</v>
      </c>
      <c r="Z2007" s="158" t="e">
        <f>SUBTOTAL(9,$V$206:$V2007)</f>
        <v>#REF!</v>
      </c>
      <c r="AA2007" s="159">
        <f>IFERROR(+Revisión_Avance_Periodo!$Z2007/Revisión_Avance_Periodo!$Y2007,0)</f>
        <v>0</v>
      </c>
      <c r="AB2007" s="126"/>
      <c r="AC2007" s="127"/>
      <c r="AD2007" s="125"/>
      <c r="AE2007" s="125"/>
      <c r="AF2007" s="128"/>
      <c r="AG2007" s="129"/>
      <c r="AH2007" s="157" t="e">
        <f>SUBTOTAL(9,$U$2006:$U2007)</f>
        <v>#REF!</v>
      </c>
      <c r="AI2007" s="158" t="e">
        <f>SUBTOTAL(9,$V$2006:$V2007)</f>
        <v>#REF!</v>
      </c>
      <c r="AJ2007" s="159">
        <f>IFERROR(+Revisión_Avance_Periodo!$Z2007/Revisión_Avance_Periodo!$Y2007,0)</f>
        <v>0</v>
      </c>
      <c r="AK2007" s="126"/>
      <c r="AL2007" s="127"/>
      <c r="AM2007" s="125"/>
      <c r="AN2007" s="125"/>
      <c r="AO2007" s="128"/>
      <c r="AP2007" s="129"/>
    </row>
    <row r="2008" spans="1:42" x14ac:dyDescent="0.25">
      <c r="A2008" s="92">
        <v>170</v>
      </c>
      <c r="B2008" s="435" t="e">
        <f>CONCATENATE(Revisión_Avance_Periodo!$D2008,";",Revisión_Avance_Periodo!$F2008,";",Revisión_Avance_Periodo!$L2008)</f>
        <v>#REF!</v>
      </c>
      <c r="C2008" s="435" t="e">
        <f t="shared" si="156"/>
        <v>#REF!</v>
      </c>
      <c r="D2008" s="114" t="e">
        <f>VLOOKUP($A2008,#REF!,3,FALSE)</f>
        <v>#REF!</v>
      </c>
      <c r="E2008" s="436" t="e">
        <f>VLOOKUP($A2008,#REF!,4,FALSE)</f>
        <v>#REF!</v>
      </c>
      <c r="F2008" s="102" t="e">
        <f>VLOOKUP($A2008,#REF!,5,FALSE)</f>
        <v>#REF!</v>
      </c>
      <c r="G2008" s="93" t="e">
        <f>VLOOKUP($A2008,#REF!,8,FALSE)</f>
        <v>#REF!</v>
      </c>
      <c r="H2008" s="93" t="e">
        <f>VLOOKUP($A2008,#REF!,7,FALSE)</f>
        <v>#REF!</v>
      </c>
      <c r="I2008" s="438" t="e">
        <f>VLOOKUP($A2008,#REF!,10,FALSE)</f>
        <v>#REF!</v>
      </c>
      <c r="J2008" s="93" t="e">
        <f>VLOOKUP($A2008,#REF!,11,FALSE)</f>
        <v>#REF!</v>
      </c>
      <c r="K2008" s="114" t="e">
        <f>VLOOKUP($A2008,#REF!,12,FALSE)</f>
        <v>#REF!</v>
      </c>
      <c r="L2008" s="93" t="e">
        <f>VLOOKUP($A2008,#REF!,13,FALSE)</f>
        <v>#REF!</v>
      </c>
      <c r="M2008" s="438" t="e">
        <f>VLOOKUP($A2008,#REF!,14,FALSE)</f>
        <v>#REF!</v>
      </c>
      <c r="N2008" s="102" t="e">
        <f>VLOOKUP($A2008,#REF!,15,FALSE)</f>
        <v>#REF!</v>
      </c>
      <c r="O2008" s="102" t="e">
        <f>VLOOKUP($A2008,#REF!,18,FALSE)</f>
        <v>#REF!</v>
      </c>
      <c r="P2008" s="93" t="e">
        <f>VLOOKUP($A2008,#REF!,41,FALSE)</f>
        <v>#REF!</v>
      </c>
      <c r="Q2008" s="115" t="e">
        <f>VLOOKUP(Revisión_Avance_Periodo!$L2008,#REF!,30,FALSE)</f>
        <v>#REF!</v>
      </c>
      <c r="R2008" s="116">
        <v>2019</v>
      </c>
      <c r="S2008" s="196">
        <v>43554</v>
      </c>
      <c r="T2008" s="116" t="s">
        <v>70</v>
      </c>
      <c r="U2008" s="132" t="e">
        <f>INDEX(#REF!,MATCH(Revisión_Avance_Periodo!$L2008,#REF!,0),MATCH(Revisión_Avance_Periodo!$T2008,#REF!,0))</f>
        <v>#REF!</v>
      </c>
      <c r="V2008" s="132" t="e">
        <f>INDEX(#REF!,MATCH(Revisión_Avance_Periodo!$L2008,#REF!,0),MATCH(Revisión_Avance_Periodo!$T2008,#REF!,0))</f>
        <v>#REF!</v>
      </c>
      <c r="W2008" s="130" t="e">
        <f t="shared" si="158"/>
        <v>#REF!</v>
      </c>
      <c r="X2008" s="116" t="e">
        <f>VLOOKUP(W2008,Tabla_Estado_Meta_OAP_2019[#All],3,TRUE)</f>
        <v>#REF!</v>
      </c>
      <c r="Y2008" s="157" t="e">
        <f>SUBTOTAL(9,$U$206:$U2008)</f>
        <v>#REF!</v>
      </c>
      <c r="Z2008" s="158" t="e">
        <f>SUBTOTAL(9,$V$206:$V2008)</f>
        <v>#REF!</v>
      </c>
      <c r="AA2008" s="159">
        <f>IFERROR(+Revisión_Avance_Periodo!$Z2008/Revisión_Avance_Periodo!$Y2008,0)</f>
        <v>0</v>
      </c>
      <c r="AB2008" s="126"/>
      <c r="AC2008" s="127"/>
      <c r="AD2008" s="125"/>
      <c r="AE2008" s="125"/>
      <c r="AF2008" s="128"/>
      <c r="AG2008" s="129"/>
      <c r="AH2008" s="157" t="e">
        <f>SUBTOTAL(9,$U$2006:$U2008)</f>
        <v>#REF!</v>
      </c>
      <c r="AI2008" s="158" t="e">
        <f>SUBTOTAL(9,$V$2006:$V2008)</f>
        <v>#REF!</v>
      </c>
      <c r="AJ2008" s="159">
        <f>IFERROR(+Revisión_Avance_Periodo!$Z2008/Revisión_Avance_Periodo!$Y2008,0)</f>
        <v>0</v>
      </c>
      <c r="AK2008" s="126"/>
      <c r="AL2008" s="127"/>
      <c r="AM2008" s="125"/>
      <c r="AN2008" s="125"/>
      <c r="AO2008" s="128"/>
      <c r="AP2008" s="129"/>
    </row>
    <row r="2009" spans="1:42" x14ac:dyDescent="0.25">
      <c r="A2009" s="97">
        <v>170</v>
      </c>
      <c r="B2009" s="435" t="e">
        <f>CONCATENATE(Revisión_Avance_Periodo!$D2009,";",Revisión_Avance_Periodo!$F2009,";",Revisión_Avance_Periodo!$L2009)</f>
        <v>#REF!</v>
      </c>
      <c r="C2009" s="435" t="e">
        <f t="shared" si="156"/>
        <v>#REF!</v>
      </c>
      <c r="D2009" s="123" t="e">
        <f>VLOOKUP($A2009,#REF!,3,FALSE)</f>
        <v>#REF!</v>
      </c>
      <c r="E2009" s="436" t="e">
        <f>VLOOKUP($A2009,#REF!,4,FALSE)</f>
        <v>#REF!</v>
      </c>
      <c r="F2009" s="103" t="e">
        <f>VLOOKUP($A2009,#REF!,5,FALSE)</f>
        <v>#REF!</v>
      </c>
      <c r="G2009" s="98" t="e">
        <f>VLOOKUP($A2009,#REF!,8,FALSE)</f>
        <v>#REF!</v>
      </c>
      <c r="H2009" s="93" t="e">
        <f>VLOOKUP($A2009,#REF!,7,FALSE)</f>
        <v>#REF!</v>
      </c>
      <c r="I2009" s="438" t="e">
        <f>VLOOKUP($A2009,#REF!,10,FALSE)</f>
        <v>#REF!</v>
      </c>
      <c r="J2009" s="98" t="e">
        <f>VLOOKUP($A2009,#REF!,11,FALSE)</f>
        <v>#REF!</v>
      </c>
      <c r="K2009" s="114" t="e">
        <f>VLOOKUP($A2009,#REF!,12,FALSE)</f>
        <v>#REF!</v>
      </c>
      <c r="L2009" s="98" t="e">
        <f>VLOOKUP($A2009,#REF!,13,FALSE)</f>
        <v>#REF!</v>
      </c>
      <c r="M2009" s="438" t="e">
        <f>VLOOKUP($A2009,#REF!,14,FALSE)</f>
        <v>#REF!</v>
      </c>
      <c r="N2009" s="103" t="e">
        <f>VLOOKUP($A2009,#REF!,15,FALSE)</f>
        <v>#REF!</v>
      </c>
      <c r="O2009" s="103" t="e">
        <f>VLOOKUP($A2009,#REF!,18,FALSE)</f>
        <v>#REF!</v>
      </c>
      <c r="P2009" s="93" t="e">
        <f>VLOOKUP($A2009,#REF!,41,FALSE)</f>
        <v>#REF!</v>
      </c>
      <c r="Q2009" s="115" t="e">
        <f>VLOOKUP(Revisión_Avance_Periodo!$L2009,#REF!,30,FALSE)</f>
        <v>#REF!</v>
      </c>
      <c r="R2009" s="116">
        <v>2019</v>
      </c>
      <c r="S2009" s="196">
        <v>43585</v>
      </c>
      <c r="T2009" s="124" t="s">
        <v>71</v>
      </c>
      <c r="U2009" s="132" t="e">
        <f>INDEX(#REF!,MATCH(Revisión_Avance_Periodo!$L2009,#REF!,0),MATCH(Revisión_Avance_Periodo!$T2009,#REF!,0))</f>
        <v>#REF!</v>
      </c>
      <c r="V2009" s="132" t="e">
        <f>INDEX(#REF!,MATCH(Revisión_Avance_Periodo!$L2009,#REF!,0),MATCH(Revisión_Avance_Periodo!$T2009,#REF!,0))</f>
        <v>#REF!</v>
      </c>
      <c r="W2009" s="130" t="e">
        <f t="shared" si="158"/>
        <v>#REF!</v>
      </c>
      <c r="X2009" s="124" t="e">
        <f>VLOOKUP(W2009,Tabla_Estado_Meta_OAP_2019[#All],3,TRUE)</f>
        <v>#REF!</v>
      </c>
      <c r="Y2009" s="157" t="e">
        <f>SUBTOTAL(9,$U$206:$U2009)</f>
        <v>#REF!</v>
      </c>
      <c r="Z2009" s="158" t="e">
        <f>SUBTOTAL(9,$V$206:$V2009)</f>
        <v>#REF!</v>
      </c>
      <c r="AA2009" s="159">
        <f>IFERROR(+Revisión_Avance_Periodo!$Z2009/Revisión_Avance_Periodo!$Y2009,0)</f>
        <v>0</v>
      </c>
      <c r="AB2009" s="126"/>
      <c r="AC2009" s="127"/>
      <c r="AD2009" s="125"/>
      <c r="AE2009" s="125"/>
      <c r="AF2009" s="128"/>
      <c r="AG2009" s="129"/>
      <c r="AH2009" s="157" t="e">
        <f>SUBTOTAL(9,$U$2006:$U2009)</f>
        <v>#REF!</v>
      </c>
      <c r="AI2009" s="158" t="e">
        <f>SUBTOTAL(9,$V$2006:$V2009)</f>
        <v>#REF!</v>
      </c>
      <c r="AJ2009" s="159">
        <f>IFERROR(+Revisión_Avance_Periodo!$Z2009/Revisión_Avance_Periodo!$Y2009,0)</f>
        <v>0</v>
      </c>
      <c r="AK2009" s="126"/>
      <c r="AL2009" s="127"/>
      <c r="AM2009" s="125"/>
      <c r="AN2009" s="125"/>
      <c r="AO2009" s="128"/>
      <c r="AP2009" s="129"/>
    </row>
    <row r="2010" spans="1:42" x14ac:dyDescent="0.25">
      <c r="A2010" s="92">
        <v>170</v>
      </c>
      <c r="B2010" s="435" t="e">
        <f>CONCATENATE(Revisión_Avance_Periodo!$D2010,";",Revisión_Avance_Periodo!$F2010,";",Revisión_Avance_Periodo!$L2010)</f>
        <v>#REF!</v>
      </c>
      <c r="C2010" s="435" t="e">
        <f t="shared" si="156"/>
        <v>#REF!</v>
      </c>
      <c r="D2010" s="114" t="e">
        <f>VLOOKUP($A2010,#REF!,3,FALSE)</f>
        <v>#REF!</v>
      </c>
      <c r="E2010" s="436" t="e">
        <f>VLOOKUP($A2010,#REF!,4,FALSE)</f>
        <v>#REF!</v>
      </c>
      <c r="F2010" s="102" t="e">
        <f>VLOOKUP($A2010,#REF!,5,FALSE)</f>
        <v>#REF!</v>
      </c>
      <c r="G2010" s="93" t="e">
        <f>VLOOKUP($A2010,#REF!,8,FALSE)</f>
        <v>#REF!</v>
      </c>
      <c r="H2010" s="93" t="e">
        <f>VLOOKUP($A2010,#REF!,7,FALSE)</f>
        <v>#REF!</v>
      </c>
      <c r="I2010" s="438" t="e">
        <f>VLOOKUP($A2010,#REF!,10,FALSE)</f>
        <v>#REF!</v>
      </c>
      <c r="J2010" s="93" t="e">
        <f>VLOOKUP($A2010,#REF!,11,FALSE)</f>
        <v>#REF!</v>
      </c>
      <c r="K2010" s="114" t="e">
        <f>VLOOKUP($A2010,#REF!,12,FALSE)</f>
        <v>#REF!</v>
      </c>
      <c r="L2010" s="93" t="e">
        <f>VLOOKUP($A2010,#REF!,13,FALSE)</f>
        <v>#REF!</v>
      </c>
      <c r="M2010" s="438" t="e">
        <f>VLOOKUP($A2010,#REF!,14,FALSE)</f>
        <v>#REF!</v>
      </c>
      <c r="N2010" s="102" t="e">
        <f>VLOOKUP($A2010,#REF!,15,FALSE)</f>
        <v>#REF!</v>
      </c>
      <c r="O2010" s="102" t="e">
        <f>VLOOKUP($A2010,#REF!,18,FALSE)</f>
        <v>#REF!</v>
      </c>
      <c r="P2010" s="93" t="e">
        <f>VLOOKUP($A2010,#REF!,41,FALSE)</f>
        <v>#REF!</v>
      </c>
      <c r="Q2010" s="115" t="e">
        <f>VLOOKUP(Revisión_Avance_Periodo!$L2010,#REF!,30,FALSE)</f>
        <v>#REF!</v>
      </c>
      <c r="R2010" s="116">
        <v>2019</v>
      </c>
      <c r="S2010" s="196">
        <v>43615</v>
      </c>
      <c r="T2010" s="116" t="s">
        <v>72</v>
      </c>
      <c r="U2010" s="132" t="e">
        <f>INDEX(#REF!,MATCH(Revisión_Avance_Periodo!$L2010,#REF!,0),MATCH(Revisión_Avance_Periodo!$T2010,#REF!,0))</f>
        <v>#REF!</v>
      </c>
      <c r="V2010" s="132" t="e">
        <f>INDEX(#REF!,MATCH(Revisión_Avance_Periodo!$L2010,#REF!,0),MATCH(Revisión_Avance_Periodo!$T2010,#REF!,0))</f>
        <v>#REF!</v>
      </c>
      <c r="W2010" s="130" t="e">
        <f t="shared" si="158"/>
        <v>#REF!</v>
      </c>
      <c r="X2010" s="116" t="e">
        <f>VLOOKUP(W2010,Tabla_Estado_Meta_OAP_2019[#All],3,TRUE)</f>
        <v>#REF!</v>
      </c>
      <c r="Y2010" s="157" t="e">
        <f>SUBTOTAL(9,$U$206:$U2010)</f>
        <v>#REF!</v>
      </c>
      <c r="Z2010" s="158" t="e">
        <f>SUBTOTAL(9,$V$206:$V2010)</f>
        <v>#REF!</v>
      </c>
      <c r="AA2010" s="159">
        <f>IFERROR(+Revisión_Avance_Periodo!$Z2010/Revisión_Avance_Periodo!$Y2010,0)</f>
        <v>0</v>
      </c>
      <c r="AB2010" s="126"/>
      <c r="AC2010" s="127"/>
      <c r="AD2010" s="125"/>
      <c r="AE2010" s="125"/>
      <c r="AF2010" s="128"/>
      <c r="AG2010" s="129"/>
      <c r="AH2010" s="157" t="e">
        <f>SUBTOTAL(9,$U$2006:$U2010)</f>
        <v>#REF!</v>
      </c>
      <c r="AI2010" s="158" t="e">
        <f>SUBTOTAL(9,$V$2006:$V2010)</f>
        <v>#REF!</v>
      </c>
      <c r="AJ2010" s="159">
        <f>IFERROR(+Revisión_Avance_Periodo!$Z2010/Revisión_Avance_Periodo!$Y2010,0)</f>
        <v>0</v>
      </c>
      <c r="AK2010" s="126"/>
      <c r="AL2010" s="127"/>
      <c r="AM2010" s="125"/>
      <c r="AN2010" s="125"/>
      <c r="AO2010" s="128"/>
      <c r="AP2010" s="129"/>
    </row>
    <row r="2011" spans="1:42" x14ac:dyDescent="0.25">
      <c r="A2011" s="97">
        <v>170</v>
      </c>
      <c r="B2011" s="435" t="e">
        <f>CONCATENATE(Revisión_Avance_Periodo!$D2011,";",Revisión_Avance_Periodo!$F2011,";",Revisión_Avance_Periodo!$L2011)</f>
        <v>#REF!</v>
      </c>
      <c r="C2011" s="435" t="e">
        <f t="shared" si="156"/>
        <v>#REF!</v>
      </c>
      <c r="D2011" s="123" t="e">
        <f>VLOOKUP($A2011,#REF!,3,FALSE)</f>
        <v>#REF!</v>
      </c>
      <c r="E2011" s="436" t="e">
        <f>VLOOKUP($A2011,#REF!,4,FALSE)</f>
        <v>#REF!</v>
      </c>
      <c r="F2011" s="103" t="e">
        <f>VLOOKUP($A2011,#REF!,5,FALSE)</f>
        <v>#REF!</v>
      </c>
      <c r="G2011" s="98" t="e">
        <f>VLOOKUP($A2011,#REF!,8,FALSE)</f>
        <v>#REF!</v>
      </c>
      <c r="H2011" s="93" t="e">
        <f>VLOOKUP($A2011,#REF!,7,FALSE)</f>
        <v>#REF!</v>
      </c>
      <c r="I2011" s="438" t="e">
        <f>VLOOKUP($A2011,#REF!,10,FALSE)</f>
        <v>#REF!</v>
      </c>
      <c r="J2011" s="98" t="e">
        <f>VLOOKUP($A2011,#REF!,11,FALSE)</f>
        <v>#REF!</v>
      </c>
      <c r="K2011" s="114" t="e">
        <f>VLOOKUP($A2011,#REF!,12,FALSE)</f>
        <v>#REF!</v>
      </c>
      <c r="L2011" s="98" t="e">
        <f>VLOOKUP($A2011,#REF!,13,FALSE)</f>
        <v>#REF!</v>
      </c>
      <c r="M2011" s="438" t="e">
        <f>VLOOKUP($A2011,#REF!,14,FALSE)</f>
        <v>#REF!</v>
      </c>
      <c r="N2011" s="103" t="e">
        <f>VLOOKUP($A2011,#REF!,15,FALSE)</f>
        <v>#REF!</v>
      </c>
      <c r="O2011" s="103" t="e">
        <f>VLOOKUP($A2011,#REF!,18,FALSE)</f>
        <v>#REF!</v>
      </c>
      <c r="P2011" s="93" t="e">
        <f>VLOOKUP($A2011,#REF!,41,FALSE)</f>
        <v>#REF!</v>
      </c>
      <c r="Q2011" s="115" t="e">
        <f>VLOOKUP(Revisión_Avance_Periodo!$L2011,#REF!,30,FALSE)</f>
        <v>#REF!</v>
      </c>
      <c r="R2011" s="116">
        <v>2019</v>
      </c>
      <c r="S2011" s="196">
        <v>43646</v>
      </c>
      <c r="T2011" s="124" t="s">
        <v>73</v>
      </c>
      <c r="U2011" s="132" t="e">
        <f>INDEX(#REF!,MATCH(Revisión_Avance_Periodo!$L2011,#REF!,0),MATCH(Revisión_Avance_Periodo!$T2011,#REF!,0))</f>
        <v>#REF!</v>
      </c>
      <c r="V2011" s="132" t="e">
        <f>INDEX(#REF!,MATCH(Revisión_Avance_Periodo!$L2011,#REF!,0),MATCH(Revisión_Avance_Periodo!$T2011,#REF!,0))</f>
        <v>#REF!</v>
      </c>
      <c r="W2011" s="130" t="e">
        <f t="shared" si="158"/>
        <v>#REF!</v>
      </c>
      <c r="X2011" s="124" t="e">
        <f>VLOOKUP(W2011,Tabla_Estado_Meta_OAP_2019[#All],3,TRUE)</f>
        <v>#REF!</v>
      </c>
      <c r="Y2011" s="157" t="e">
        <f>SUBTOTAL(9,$U$206:$U2011)</f>
        <v>#REF!</v>
      </c>
      <c r="Z2011" s="158" t="e">
        <f>SUBTOTAL(9,$V$206:$V2011)</f>
        <v>#REF!</v>
      </c>
      <c r="AA2011" s="159">
        <f>IFERROR(+Revisión_Avance_Periodo!$Z2011/Revisión_Avance_Periodo!$Y2011,0)</f>
        <v>0</v>
      </c>
      <c r="AB2011" s="126"/>
      <c r="AC2011" s="127"/>
      <c r="AD2011" s="125"/>
      <c r="AE2011" s="125"/>
      <c r="AF2011" s="128"/>
      <c r="AG2011" s="129"/>
      <c r="AH2011" s="157" t="e">
        <f>SUBTOTAL(9,$U$2006:$U2011)</f>
        <v>#REF!</v>
      </c>
      <c r="AI2011" s="158" t="e">
        <f>SUBTOTAL(9,$V$2006:$V2011)</f>
        <v>#REF!</v>
      </c>
      <c r="AJ2011" s="159">
        <f>IFERROR(+Revisión_Avance_Periodo!$Z2011/Revisión_Avance_Periodo!$Y2011,0)</f>
        <v>0</v>
      </c>
      <c r="AK2011" s="126"/>
      <c r="AL2011" s="127"/>
      <c r="AM2011" s="125"/>
      <c r="AN2011" s="125"/>
      <c r="AO2011" s="128"/>
      <c r="AP2011" s="129"/>
    </row>
    <row r="2012" spans="1:42" x14ac:dyDescent="0.25">
      <c r="A2012" s="92">
        <v>170</v>
      </c>
      <c r="B2012" s="435" t="e">
        <f>CONCATENATE(Revisión_Avance_Periodo!$D2012,";",Revisión_Avance_Periodo!$F2012,";",Revisión_Avance_Periodo!$L2012)</f>
        <v>#REF!</v>
      </c>
      <c r="C2012" s="435" t="e">
        <f t="shared" si="156"/>
        <v>#REF!</v>
      </c>
      <c r="D2012" s="114" t="e">
        <f>VLOOKUP($A2012,#REF!,3,FALSE)</f>
        <v>#REF!</v>
      </c>
      <c r="E2012" s="436" t="e">
        <f>VLOOKUP($A2012,#REF!,4,FALSE)</f>
        <v>#REF!</v>
      </c>
      <c r="F2012" s="102" t="e">
        <f>VLOOKUP($A2012,#REF!,5,FALSE)</f>
        <v>#REF!</v>
      </c>
      <c r="G2012" s="93" t="e">
        <f>VLOOKUP($A2012,#REF!,8,FALSE)</f>
        <v>#REF!</v>
      </c>
      <c r="H2012" s="93" t="e">
        <f>VLOOKUP($A2012,#REF!,7,FALSE)</f>
        <v>#REF!</v>
      </c>
      <c r="I2012" s="438" t="e">
        <f>VLOOKUP($A2012,#REF!,10,FALSE)</f>
        <v>#REF!</v>
      </c>
      <c r="J2012" s="93" t="e">
        <f>VLOOKUP($A2012,#REF!,11,FALSE)</f>
        <v>#REF!</v>
      </c>
      <c r="K2012" s="114" t="e">
        <f>VLOOKUP($A2012,#REF!,12,FALSE)</f>
        <v>#REF!</v>
      </c>
      <c r="L2012" s="93" t="e">
        <f>VLOOKUP($A2012,#REF!,13,FALSE)</f>
        <v>#REF!</v>
      </c>
      <c r="M2012" s="438" t="e">
        <f>VLOOKUP($A2012,#REF!,14,FALSE)</f>
        <v>#REF!</v>
      </c>
      <c r="N2012" s="102" t="e">
        <f>VLOOKUP($A2012,#REF!,15,FALSE)</f>
        <v>#REF!</v>
      </c>
      <c r="O2012" s="102" t="e">
        <f>VLOOKUP($A2012,#REF!,18,FALSE)</f>
        <v>#REF!</v>
      </c>
      <c r="P2012" s="93" t="e">
        <f>VLOOKUP($A2012,#REF!,41,FALSE)</f>
        <v>#REF!</v>
      </c>
      <c r="Q2012" s="115" t="e">
        <f>VLOOKUP(Revisión_Avance_Periodo!$L2012,#REF!,30,FALSE)</f>
        <v>#REF!</v>
      </c>
      <c r="R2012" s="116">
        <v>2019</v>
      </c>
      <c r="S2012" s="196">
        <v>43676</v>
      </c>
      <c r="T2012" s="116" t="s">
        <v>74</v>
      </c>
      <c r="U2012" s="132" t="e">
        <f>INDEX(#REF!,MATCH(Revisión_Avance_Periodo!$L2012,#REF!,0),MATCH(Revisión_Avance_Periodo!$T2012,#REF!,0))</f>
        <v>#REF!</v>
      </c>
      <c r="V2012" s="132" t="e">
        <f>INDEX(#REF!,MATCH(Revisión_Avance_Periodo!$L2012,#REF!,0),MATCH(Revisión_Avance_Periodo!$T2012,#REF!,0))</f>
        <v>#REF!</v>
      </c>
      <c r="W2012" s="131" t="e">
        <f t="shared" si="158"/>
        <v>#REF!</v>
      </c>
      <c r="X2012" s="116" t="e">
        <f>VLOOKUP(W2012,Tabla_Estado_Meta_OAP_2019[#All],3,TRUE)</f>
        <v>#REF!</v>
      </c>
      <c r="Y2012" s="157" t="e">
        <f>SUBTOTAL(9,$U$206:$U2012)</f>
        <v>#REF!</v>
      </c>
      <c r="Z2012" s="158" t="e">
        <f>SUBTOTAL(9,$V$206:$V2012)</f>
        <v>#REF!</v>
      </c>
      <c r="AA2012" s="159">
        <f>IFERROR(+Revisión_Avance_Periodo!$Z2012/Revisión_Avance_Periodo!$Y2012,0)</f>
        <v>0</v>
      </c>
      <c r="AB2012" s="126"/>
      <c r="AC2012" s="127"/>
      <c r="AD2012" s="125"/>
      <c r="AE2012" s="125"/>
      <c r="AF2012" s="128"/>
      <c r="AG2012" s="129"/>
      <c r="AH2012" s="157" t="e">
        <f>SUBTOTAL(9,$U$2006:$U2012)</f>
        <v>#REF!</v>
      </c>
      <c r="AI2012" s="158" t="e">
        <f>SUBTOTAL(9,$V$2006:$V2012)</f>
        <v>#REF!</v>
      </c>
      <c r="AJ2012" s="159">
        <f>IFERROR(+Revisión_Avance_Periodo!$Z2012/Revisión_Avance_Periodo!$Y2012,0)</f>
        <v>0</v>
      </c>
      <c r="AK2012" s="126"/>
      <c r="AL2012" s="127"/>
      <c r="AM2012" s="125"/>
      <c r="AN2012" s="125"/>
      <c r="AO2012" s="128"/>
      <c r="AP2012" s="129"/>
    </row>
    <row r="2013" spans="1:42" x14ac:dyDescent="0.25">
      <c r="A2013" s="97">
        <v>170</v>
      </c>
      <c r="B2013" s="435" t="e">
        <f>CONCATENATE(Revisión_Avance_Periodo!$D2013,";",Revisión_Avance_Periodo!$F2013,";",Revisión_Avance_Periodo!$L2013)</f>
        <v>#REF!</v>
      </c>
      <c r="C2013" s="435" t="e">
        <f t="shared" si="156"/>
        <v>#REF!</v>
      </c>
      <c r="D2013" s="123" t="e">
        <f>VLOOKUP($A2013,#REF!,3,FALSE)</f>
        <v>#REF!</v>
      </c>
      <c r="E2013" s="436" t="e">
        <f>VLOOKUP($A2013,#REF!,4,FALSE)</f>
        <v>#REF!</v>
      </c>
      <c r="F2013" s="103" t="e">
        <f>VLOOKUP($A2013,#REF!,5,FALSE)</f>
        <v>#REF!</v>
      </c>
      <c r="G2013" s="98" t="e">
        <f>VLOOKUP($A2013,#REF!,8,FALSE)</f>
        <v>#REF!</v>
      </c>
      <c r="H2013" s="93" t="e">
        <f>VLOOKUP($A2013,#REF!,7,FALSE)</f>
        <v>#REF!</v>
      </c>
      <c r="I2013" s="438" t="e">
        <f>VLOOKUP($A2013,#REF!,10,FALSE)</f>
        <v>#REF!</v>
      </c>
      <c r="J2013" s="98" t="e">
        <f>VLOOKUP($A2013,#REF!,11,FALSE)</f>
        <v>#REF!</v>
      </c>
      <c r="K2013" s="114" t="e">
        <f>VLOOKUP($A2013,#REF!,12,FALSE)</f>
        <v>#REF!</v>
      </c>
      <c r="L2013" s="98" t="e">
        <f>VLOOKUP($A2013,#REF!,13,FALSE)</f>
        <v>#REF!</v>
      </c>
      <c r="M2013" s="438" t="e">
        <f>VLOOKUP($A2013,#REF!,14,FALSE)</f>
        <v>#REF!</v>
      </c>
      <c r="N2013" s="103" t="e">
        <f>VLOOKUP($A2013,#REF!,15,FALSE)</f>
        <v>#REF!</v>
      </c>
      <c r="O2013" s="103" t="e">
        <f>VLOOKUP($A2013,#REF!,18,FALSE)</f>
        <v>#REF!</v>
      </c>
      <c r="P2013" s="93" t="e">
        <f>VLOOKUP($A2013,#REF!,41,FALSE)</f>
        <v>#REF!</v>
      </c>
      <c r="Q2013" s="115" t="e">
        <f>VLOOKUP(Revisión_Avance_Periodo!$L2013,#REF!,30,FALSE)</f>
        <v>#REF!</v>
      </c>
      <c r="R2013" s="116">
        <v>2019</v>
      </c>
      <c r="S2013" s="196">
        <v>43707</v>
      </c>
      <c r="T2013" s="124" t="s">
        <v>75</v>
      </c>
      <c r="U2013" s="132" t="e">
        <f>INDEX(#REF!,MATCH(Revisión_Avance_Periodo!$L2013,#REF!,0),MATCH(Revisión_Avance_Periodo!$T2013,#REF!,0))</f>
        <v>#REF!</v>
      </c>
      <c r="V2013" s="132" t="e">
        <f>INDEX(#REF!,MATCH(Revisión_Avance_Periodo!$L2013,#REF!,0),MATCH(Revisión_Avance_Periodo!$T2013,#REF!,0))</f>
        <v>#REF!</v>
      </c>
      <c r="W2013" s="130" t="e">
        <f t="shared" si="158"/>
        <v>#REF!</v>
      </c>
      <c r="X2013" s="124" t="e">
        <f>VLOOKUP(W2013,Tabla_Estado_Meta_OAP_2019[#All],3,TRUE)</f>
        <v>#REF!</v>
      </c>
      <c r="Y2013" s="157" t="e">
        <f>SUBTOTAL(9,$U$206:$U2013)</f>
        <v>#REF!</v>
      </c>
      <c r="Z2013" s="158" t="e">
        <f>SUBTOTAL(9,$V$206:$V2013)</f>
        <v>#REF!</v>
      </c>
      <c r="AA2013" s="159">
        <f>IFERROR(+Revisión_Avance_Periodo!$Z2013/Revisión_Avance_Periodo!$Y2013,0)</f>
        <v>0</v>
      </c>
      <c r="AB2013" s="126"/>
      <c r="AC2013" s="127"/>
      <c r="AD2013" s="125"/>
      <c r="AE2013" s="125"/>
      <c r="AF2013" s="128"/>
      <c r="AG2013" s="129"/>
      <c r="AH2013" s="157" t="e">
        <f>SUBTOTAL(9,$U$2006:$U2013)</f>
        <v>#REF!</v>
      </c>
      <c r="AI2013" s="158" t="e">
        <f>SUBTOTAL(9,$V$2006:$V2013)</f>
        <v>#REF!</v>
      </c>
      <c r="AJ2013" s="159">
        <f>IFERROR(+Revisión_Avance_Periodo!$Z2013/Revisión_Avance_Periodo!$Y2013,0)</f>
        <v>0</v>
      </c>
      <c r="AK2013" s="126"/>
      <c r="AL2013" s="127"/>
      <c r="AM2013" s="125"/>
      <c r="AN2013" s="125"/>
      <c r="AO2013" s="128"/>
      <c r="AP2013" s="129"/>
    </row>
    <row r="2014" spans="1:42" x14ac:dyDescent="0.25">
      <c r="A2014" s="92">
        <v>170</v>
      </c>
      <c r="B2014" s="435" t="e">
        <f>CONCATENATE(Revisión_Avance_Periodo!$D2014,";",Revisión_Avance_Periodo!$F2014,";",Revisión_Avance_Periodo!$L2014)</f>
        <v>#REF!</v>
      </c>
      <c r="C2014" s="435" t="e">
        <f t="shared" si="156"/>
        <v>#REF!</v>
      </c>
      <c r="D2014" s="114" t="e">
        <f>VLOOKUP($A2014,#REF!,3,FALSE)</f>
        <v>#REF!</v>
      </c>
      <c r="E2014" s="436" t="e">
        <f>VLOOKUP($A2014,#REF!,4,FALSE)</f>
        <v>#REF!</v>
      </c>
      <c r="F2014" s="102" t="e">
        <f>VLOOKUP($A2014,#REF!,5,FALSE)</f>
        <v>#REF!</v>
      </c>
      <c r="G2014" s="93" t="e">
        <f>VLOOKUP($A2014,#REF!,8,FALSE)</f>
        <v>#REF!</v>
      </c>
      <c r="H2014" s="93" t="e">
        <f>VLOOKUP($A2014,#REF!,7,FALSE)</f>
        <v>#REF!</v>
      </c>
      <c r="I2014" s="438" t="e">
        <f>VLOOKUP($A2014,#REF!,10,FALSE)</f>
        <v>#REF!</v>
      </c>
      <c r="J2014" s="93" t="e">
        <f>VLOOKUP($A2014,#REF!,11,FALSE)</f>
        <v>#REF!</v>
      </c>
      <c r="K2014" s="114" t="e">
        <f>VLOOKUP($A2014,#REF!,12,FALSE)</f>
        <v>#REF!</v>
      </c>
      <c r="L2014" s="93" t="e">
        <f>VLOOKUP($A2014,#REF!,13,FALSE)</f>
        <v>#REF!</v>
      </c>
      <c r="M2014" s="438" t="e">
        <f>VLOOKUP($A2014,#REF!,14,FALSE)</f>
        <v>#REF!</v>
      </c>
      <c r="N2014" s="102" t="e">
        <f>VLOOKUP($A2014,#REF!,15,FALSE)</f>
        <v>#REF!</v>
      </c>
      <c r="O2014" s="102" t="e">
        <f>VLOOKUP($A2014,#REF!,18,FALSE)</f>
        <v>#REF!</v>
      </c>
      <c r="P2014" s="93" t="e">
        <f>VLOOKUP($A2014,#REF!,41,FALSE)</f>
        <v>#REF!</v>
      </c>
      <c r="Q2014" s="115" t="e">
        <f>VLOOKUP(Revisión_Avance_Periodo!$L2014,#REF!,30,FALSE)</f>
        <v>#REF!</v>
      </c>
      <c r="R2014" s="116">
        <v>2019</v>
      </c>
      <c r="S2014" s="196">
        <v>43738</v>
      </c>
      <c r="T2014" s="116" t="s">
        <v>76</v>
      </c>
      <c r="U2014" s="132" t="e">
        <f>INDEX(#REF!,MATCH(Revisión_Avance_Periodo!$L2014,#REF!,0),MATCH(Revisión_Avance_Periodo!$T2014,#REF!,0))</f>
        <v>#REF!</v>
      </c>
      <c r="V2014" s="132" t="e">
        <f>INDEX(#REF!,MATCH(Revisión_Avance_Periodo!$L2014,#REF!,0),MATCH(Revisión_Avance_Periodo!$T2014,#REF!,0))</f>
        <v>#REF!</v>
      </c>
      <c r="W2014" s="130" t="e">
        <f t="shared" si="158"/>
        <v>#REF!</v>
      </c>
      <c r="X2014" s="116" t="e">
        <f>VLOOKUP(W2014,Tabla_Estado_Meta_OAP_2019[#All],3,TRUE)</f>
        <v>#REF!</v>
      </c>
      <c r="Y2014" s="157" t="e">
        <f>SUBTOTAL(9,$U$206:$U2014)</f>
        <v>#REF!</v>
      </c>
      <c r="Z2014" s="158" t="e">
        <f>SUBTOTAL(9,$V$206:$V2014)</f>
        <v>#REF!</v>
      </c>
      <c r="AA2014" s="159">
        <f>IFERROR(+Revisión_Avance_Periodo!$Z2014/Revisión_Avance_Periodo!$Y2014,0)</f>
        <v>0</v>
      </c>
      <c r="AB2014" s="126"/>
      <c r="AC2014" s="127"/>
      <c r="AD2014" s="125"/>
      <c r="AE2014" s="125"/>
      <c r="AF2014" s="128"/>
      <c r="AG2014" s="129"/>
      <c r="AH2014" s="157" t="e">
        <f>SUBTOTAL(9,$U$2006:$U2014)</f>
        <v>#REF!</v>
      </c>
      <c r="AI2014" s="158" t="e">
        <f>SUBTOTAL(9,$V$2006:$V2014)</f>
        <v>#REF!</v>
      </c>
      <c r="AJ2014" s="159">
        <f>IFERROR(+Revisión_Avance_Periodo!$Z2014/Revisión_Avance_Periodo!$Y2014,0)</f>
        <v>0</v>
      </c>
      <c r="AK2014" s="126"/>
      <c r="AL2014" s="127"/>
      <c r="AM2014" s="125"/>
      <c r="AN2014" s="125"/>
      <c r="AO2014" s="128"/>
      <c r="AP2014" s="129"/>
    </row>
    <row r="2015" spans="1:42" x14ac:dyDescent="0.25">
      <c r="A2015" s="97">
        <v>170</v>
      </c>
      <c r="B2015" s="435" t="e">
        <f>CONCATENATE(Revisión_Avance_Periodo!$D2015,";",Revisión_Avance_Periodo!$F2015,";",Revisión_Avance_Periodo!$L2015)</f>
        <v>#REF!</v>
      </c>
      <c r="C2015" s="435" t="e">
        <f t="shared" si="156"/>
        <v>#REF!</v>
      </c>
      <c r="D2015" s="123" t="e">
        <f>VLOOKUP($A2015,#REF!,3,FALSE)</f>
        <v>#REF!</v>
      </c>
      <c r="E2015" s="436" t="e">
        <f>VLOOKUP($A2015,#REF!,4,FALSE)</f>
        <v>#REF!</v>
      </c>
      <c r="F2015" s="103" t="e">
        <f>VLOOKUP($A2015,#REF!,5,FALSE)</f>
        <v>#REF!</v>
      </c>
      <c r="G2015" s="98" t="e">
        <f>VLOOKUP($A2015,#REF!,8,FALSE)</f>
        <v>#REF!</v>
      </c>
      <c r="H2015" s="93" t="e">
        <f>VLOOKUP($A2015,#REF!,7,FALSE)</f>
        <v>#REF!</v>
      </c>
      <c r="I2015" s="438" t="e">
        <f>VLOOKUP($A2015,#REF!,10,FALSE)</f>
        <v>#REF!</v>
      </c>
      <c r="J2015" s="98" t="e">
        <f>VLOOKUP($A2015,#REF!,11,FALSE)</f>
        <v>#REF!</v>
      </c>
      <c r="K2015" s="114" t="e">
        <f>VLOOKUP($A2015,#REF!,12,FALSE)</f>
        <v>#REF!</v>
      </c>
      <c r="L2015" s="98" t="e">
        <f>VLOOKUP($A2015,#REF!,13,FALSE)</f>
        <v>#REF!</v>
      </c>
      <c r="M2015" s="438" t="e">
        <f>VLOOKUP($A2015,#REF!,14,FALSE)</f>
        <v>#REF!</v>
      </c>
      <c r="N2015" s="103" t="e">
        <f>VLOOKUP($A2015,#REF!,15,FALSE)</f>
        <v>#REF!</v>
      </c>
      <c r="O2015" s="103" t="e">
        <f>VLOOKUP($A2015,#REF!,18,FALSE)</f>
        <v>#REF!</v>
      </c>
      <c r="P2015" s="93" t="e">
        <f>VLOOKUP($A2015,#REF!,41,FALSE)</f>
        <v>#REF!</v>
      </c>
      <c r="Q2015" s="115" t="e">
        <f>VLOOKUP(Revisión_Avance_Periodo!$L2015,#REF!,30,FALSE)</f>
        <v>#REF!</v>
      </c>
      <c r="R2015" s="116">
        <v>2019</v>
      </c>
      <c r="S2015" s="196">
        <v>43768</v>
      </c>
      <c r="T2015" s="124" t="s">
        <v>77</v>
      </c>
      <c r="U2015" s="132" t="e">
        <f>INDEX(#REF!,MATCH(Revisión_Avance_Periodo!$L2015,#REF!,0),MATCH(Revisión_Avance_Periodo!$T2015,#REF!,0))</f>
        <v>#REF!</v>
      </c>
      <c r="V2015" s="132" t="e">
        <f>INDEX(#REF!,MATCH(Revisión_Avance_Periodo!$L2015,#REF!,0),MATCH(Revisión_Avance_Periodo!$T2015,#REF!,0))</f>
        <v>#REF!</v>
      </c>
      <c r="W2015" s="118">
        <f t="shared" ref="W2015:W2020" si="159">IFERROR((V2015/U2015),0)</f>
        <v>0</v>
      </c>
      <c r="X2015" s="124" t="str">
        <f>VLOOKUP(W2015,Tabla_Estado_Meta_OAP_2019[#All],3,TRUE)</f>
        <v>Por Ejecutar</v>
      </c>
      <c r="Y2015" s="157" t="e">
        <f>SUBTOTAL(9,$U$206:$U2015)</f>
        <v>#REF!</v>
      </c>
      <c r="Z2015" s="158" t="e">
        <f>SUBTOTAL(9,$V$206:$V2015)</f>
        <v>#REF!</v>
      </c>
      <c r="AA2015" s="159">
        <f>IFERROR(+Revisión_Avance_Periodo!$Z2015/Revisión_Avance_Periodo!$Y2015,0)</f>
        <v>0</v>
      </c>
      <c r="AB2015" s="126"/>
      <c r="AC2015" s="127"/>
      <c r="AD2015" s="125"/>
      <c r="AE2015" s="125"/>
      <c r="AF2015" s="128"/>
      <c r="AG2015" s="129"/>
      <c r="AH2015" s="157" t="e">
        <f>SUBTOTAL(9,$U$2006:$U2015)</f>
        <v>#REF!</v>
      </c>
      <c r="AI2015" s="158" t="e">
        <f>SUBTOTAL(9,$V$2006:$V2015)</f>
        <v>#REF!</v>
      </c>
      <c r="AJ2015" s="159">
        <f>IFERROR(+Revisión_Avance_Periodo!$Z2015/Revisión_Avance_Periodo!$Y2015,0)</f>
        <v>0</v>
      </c>
      <c r="AK2015" s="126"/>
      <c r="AL2015" s="127"/>
      <c r="AM2015" s="125"/>
      <c r="AN2015" s="125"/>
      <c r="AO2015" s="128"/>
      <c r="AP2015" s="129"/>
    </row>
    <row r="2016" spans="1:42" x14ac:dyDescent="0.25">
      <c r="A2016" s="92">
        <v>170</v>
      </c>
      <c r="B2016" s="435" t="e">
        <f>CONCATENATE(Revisión_Avance_Periodo!$D2016,";",Revisión_Avance_Periodo!$F2016,";",Revisión_Avance_Periodo!$L2016)</f>
        <v>#REF!</v>
      </c>
      <c r="C2016" s="435" t="e">
        <f t="shared" si="156"/>
        <v>#REF!</v>
      </c>
      <c r="D2016" s="114" t="e">
        <f>VLOOKUP($A2016,#REF!,3,FALSE)</f>
        <v>#REF!</v>
      </c>
      <c r="E2016" s="436" t="e">
        <f>VLOOKUP($A2016,#REF!,4,FALSE)</f>
        <v>#REF!</v>
      </c>
      <c r="F2016" s="102" t="e">
        <f>VLOOKUP($A2016,#REF!,5,FALSE)</f>
        <v>#REF!</v>
      </c>
      <c r="G2016" s="93" t="e">
        <f>VLOOKUP($A2016,#REF!,8,FALSE)</f>
        <v>#REF!</v>
      </c>
      <c r="H2016" s="93" t="e">
        <f>VLOOKUP($A2016,#REF!,7,FALSE)</f>
        <v>#REF!</v>
      </c>
      <c r="I2016" s="438" t="e">
        <f>VLOOKUP($A2016,#REF!,10,FALSE)</f>
        <v>#REF!</v>
      </c>
      <c r="J2016" s="93" t="e">
        <f>VLOOKUP($A2016,#REF!,11,FALSE)</f>
        <v>#REF!</v>
      </c>
      <c r="K2016" s="114" t="e">
        <f>VLOOKUP($A2016,#REF!,12,FALSE)</f>
        <v>#REF!</v>
      </c>
      <c r="L2016" s="93" t="e">
        <f>VLOOKUP($A2016,#REF!,13,FALSE)</f>
        <v>#REF!</v>
      </c>
      <c r="M2016" s="438" t="e">
        <f>VLOOKUP($A2016,#REF!,14,FALSE)</f>
        <v>#REF!</v>
      </c>
      <c r="N2016" s="102" t="e">
        <f>VLOOKUP($A2016,#REF!,15,FALSE)</f>
        <v>#REF!</v>
      </c>
      <c r="O2016" s="102" t="e">
        <f>VLOOKUP($A2016,#REF!,18,FALSE)</f>
        <v>#REF!</v>
      </c>
      <c r="P2016" s="93" t="e">
        <f>VLOOKUP($A2016,#REF!,41,FALSE)</f>
        <v>#REF!</v>
      </c>
      <c r="Q2016" s="115" t="e">
        <f>VLOOKUP(Revisión_Avance_Periodo!$L2016,#REF!,30,FALSE)</f>
        <v>#REF!</v>
      </c>
      <c r="R2016" s="116">
        <v>2019</v>
      </c>
      <c r="S2016" s="196">
        <v>43799</v>
      </c>
      <c r="T2016" s="116" t="s">
        <v>78</v>
      </c>
      <c r="U2016" s="132" t="e">
        <f>INDEX(#REF!,MATCH(Revisión_Avance_Periodo!$L2016,#REF!,0),MATCH(Revisión_Avance_Periodo!$T2016,#REF!,0))</f>
        <v>#REF!</v>
      </c>
      <c r="V2016" s="132" t="e">
        <f>INDEX(#REF!,MATCH(Revisión_Avance_Periodo!$L2016,#REF!,0),MATCH(Revisión_Avance_Periodo!$T2016,#REF!,0))</f>
        <v>#REF!</v>
      </c>
      <c r="W2016" s="118">
        <f t="shared" si="159"/>
        <v>0</v>
      </c>
      <c r="X2016" s="116" t="str">
        <f>VLOOKUP(W2016,Tabla_Estado_Meta_OAP_2019[#All],3,TRUE)</f>
        <v>Por Ejecutar</v>
      </c>
      <c r="Y2016" s="157" t="e">
        <f>SUBTOTAL(9,$U$206:$U2016)</f>
        <v>#REF!</v>
      </c>
      <c r="Z2016" s="158" t="e">
        <f>SUBTOTAL(9,$V$206:$V2016)</f>
        <v>#REF!</v>
      </c>
      <c r="AA2016" s="159">
        <f>IFERROR(+Revisión_Avance_Periodo!$Z2016/Revisión_Avance_Periodo!$Y2016,0)</f>
        <v>0</v>
      </c>
      <c r="AB2016" s="126"/>
      <c r="AC2016" s="127"/>
      <c r="AD2016" s="125"/>
      <c r="AE2016" s="125"/>
      <c r="AF2016" s="128"/>
      <c r="AG2016" s="129"/>
      <c r="AH2016" s="157" t="e">
        <f>SUBTOTAL(9,$U$2006:$U2016)</f>
        <v>#REF!</v>
      </c>
      <c r="AI2016" s="158" t="e">
        <f>SUBTOTAL(9,$V$2006:$V2016)</f>
        <v>#REF!</v>
      </c>
      <c r="AJ2016" s="159">
        <f>IFERROR(+Revisión_Avance_Periodo!$Z2016/Revisión_Avance_Periodo!$Y2016,0)</f>
        <v>0</v>
      </c>
      <c r="AK2016" s="126"/>
      <c r="AL2016" s="127"/>
      <c r="AM2016" s="125"/>
      <c r="AN2016" s="125"/>
      <c r="AO2016" s="128"/>
      <c r="AP2016" s="129"/>
    </row>
    <row r="2017" spans="1:42" ht="15.75" thickBot="1" x14ac:dyDescent="0.3">
      <c r="A2017" s="97">
        <v>170</v>
      </c>
      <c r="B2017" s="435" t="e">
        <f>CONCATENATE(Revisión_Avance_Periodo!$D2017,";",Revisión_Avance_Periodo!$F2017,";",Revisión_Avance_Periodo!$L2017)</f>
        <v>#REF!</v>
      </c>
      <c r="C2017" s="435" t="e">
        <f t="shared" si="156"/>
        <v>#REF!</v>
      </c>
      <c r="D2017" s="123" t="e">
        <f>VLOOKUP($A2017,#REF!,3,FALSE)</f>
        <v>#REF!</v>
      </c>
      <c r="E2017" s="436" t="e">
        <f>VLOOKUP($A2017,#REF!,4,FALSE)</f>
        <v>#REF!</v>
      </c>
      <c r="F2017" s="103" t="e">
        <f>VLOOKUP($A2017,#REF!,5,FALSE)</f>
        <v>#REF!</v>
      </c>
      <c r="G2017" s="98" t="e">
        <f>VLOOKUP($A2017,#REF!,8,FALSE)</f>
        <v>#REF!</v>
      </c>
      <c r="H2017" s="93" t="e">
        <f>VLOOKUP($A2017,#REF!,7,FALSE)</f>
        <v>#REF!</v>
      </c>
      <c r="I2017" s="438" t="e">
        <f>VLOOKUP($A2017,#REF!,10,FALSE)</f>
        <v>#REF!</v>
      </c>
      <c r="J2017" s="98" t="e">
        <f>VLOOKUP($A2017,#REF!,11,FALSE)</f>
        <v>#REF!</v>
      </c>
      <c r="K2017" s="114" t="e">
        <f>VLOOKUP($A2017,#REF!,12,FALSE)</f>
        <v>#REF!</v>
      </c>
      <c r="L2017" s="98" t="e">
        <f>VLOOKUP($A2017,#REF!,13,FALSE)</f>
        <v>#REF!</v>
      </c>
      <c r="M2017" s="438" t="e">
        <f>VLOOKUP($A2017,#REF!,14,FALSE)</f>
        <v>#REF!</v>
      </c>
      <c r="N2017" s="103" t="e">
        <f>VLOOKUP($A2017,#REF!,15,FALSE)</f>
        <v>#REF!</v>
      </c>
      <c r="O2017" s="103" t="e">
        <f>VLOOKUP($A2017,#REF!,18,FALSE)</f>
        <v>#REF!</v>
      </c>
      <c r="P2017" s="93" t="e">
        <f>VLOOKUP($A2017,#REF!,41,FALSE)</f>
        <v>#REF!</v>
      </c>
      <c r="Q2017" s="115" t="e">
        <f>VLOOKUP(Revisión_Avance_Periodo!$L2017,#REF!,30,FALSE)</f>
        <v>#REF!</v>
      </c>
      <c r="R2017" s="116">
        <v>2019</v>
      </c>
      <c r="S2017" s="196">
        <v>43829</v>
      </c>
      <c r="T2017" s="124" t="s">
        <v>79</v>
      </c>
      <c r="U2017" s="132" t="e">
        <f>INDEX(#REF!,MATCH(Revisión_Avance_Periodo!$L2017,#REF!,0),MATCH(Revisión_Avance_Periodo!$T2017,#REF!,0))</f>
        <v>#REF!</v>
      </c>
      <c r="V2017" s="132" t="e">
        <f>INDEX(#REF!,MATCH(Revisión_Avance_Periodo!$L2017,#REF!,0),MATCH(Revisión_Avance_Periodo!$T2017,#REF!,0))</f>
        <v>#REF!</v>
      </c>
      <c r="W2017" s="118">
        <f t="shared" si="159"/>
        <v>0</v>
      </c>
      <c r="X2017" s="124" t="str">
        <f>VLOOKUP(W2017,Tabla_Estado_Meta_OAP_2019[#All],3,TRUE)</f>
        <v>Por Ejecutar</v>
      </c>
      <c r="Y2017" s="157" t="e">
        <f>SUBTOTAL(9,$U$206:$U2017)</f>
        <v>#REF!</v>
      </c>
      <c r="Z2017" s="158" t="e">
        <f>SUBTOTAL(9,$V$206:$V2017)</f>
        <v>#REF!</v>
      </c>
      <c r="AA2017" s="159">
        <f>IFERROR(+Revisión_Avance_Periodo!$Z2017/Revisión_Avance_Periodo!$Y2017,0)</f>
        <v>0</v>
      </c>
      <c r="AB2017" s="126"/>
      <c r="AC2017" s="127"/>
      <c r="AD2017" s="125"/>
      <c r="AE2017" s="125"/>
      <c r="AF2017" s="128"/>
      <c r="AG2017" s="129"/>
      <c r="AH2017" s="157" t="e">
        <f>SUBTOTAL(9,$U$2006:$U2017)</f>
        <v>#REF!</v>
      </c>
      <c r="AI2017" s="158" t="e">
        <f>SUBTOTAL(9,$V$2006:$V2017)</f>
        <v>#REF!</v>
      </c>
      <c r="AJ2017" s="159">
        <f>IFERROR(+Revisión_Avance_Periodo!$Z2017/Revisión_Avance_Periodo!$Y2017,0)</f>
        <v>0</v>
      </c>
      <c r="AK2017" s="126"/>
      <c r="AL2017" s="127"/>
      <c r="AM2017" s="125"/>
      <c r="AN2017" s="125"/>
      <c r="AO2017" s="128"/>
      <c r="AP2017" s="129"/>
    </row>
    <row r="2018" spans="1:42" x14ac:dyDescent="0.25">
      <c r="A2018" s="92">
        <v>172</v>
      </c>
      <c r="B2018" s="435" t="e">
        <f>CONCATENATE(Revisión_Avance_Periodo!$D2018,";",Revisión_Avance_Periodo!$F2018,";",Revisión_Avance_Periodo!$L2018)</f>
        <v>#REF!</v>
      </c>
      <c r="C2018" s="435" t="e">
        <f t="shared" si="156"/>
        <v>#REF!</v>
      </c>
      <c r="D2018" s="114" t="e">
        <f>VLOOKUP($A2018,#REF!,3,FALSE)</f>
        <v>#REF!</v>
      </c>
      <c r="E2018" s="436" t="e">
        <f>VLOOKUP($A2018,#REF!,4,FALSE)</f>
        <v>#REF!</v>
      </c>
      <c r="F2018" s="102" t="e">
        <f>VLOOKUP($A2018,#REF!,5,FALSE)</f>
        <v>#REF!</v>
      </c>
      <c r="G2018" s="93" t="e">
        <f>VLOOKUP($A2018,#REF!,8,FALSE)</f>
        <v>#REF!</v>
      </c>
      <c r="H2018" s="93" t="e">
        <f>VLOOKUP($A2018,#REF!,7,FALSE)</f>
        <v>#REF!</v>
      </c>
      <c r="I2018" s="438" t="e">
        <f>VLOOKUP($A2018,#REF!,10,FALSE)</f>
        <v>#REF!</v>
      </c>
      <c r="J2018" s="93" t="e">
        <f>VLOOKUP($A2018,#REF!,11,FALSE)</f>
        <v>#REF!</v>
      </c>
      <c r="K2018" s="114" t="e">
        <f>VLOOKUP($A2018,#REF!,12,FALSE)</f>
        <v>#REF!</v>
      </c>
      <c r="L2018" s="93" t="e">
        <f>VLOOKUP($A2018,#REF!,13,FALSE)</f>
        <v>#REF!</v>
      </c>
      <c r="M2018" s="438" t="e">
        <f>VLOOKUP($A2018,#REF!,14,FALSE)</f>
        <v>#REF!</v>
      </c>
      <c r="N2018" s="102" t="e">
        <f>VLOOKUP($A2018,#REF!,15,FALSE)</f>
        <v>#REF!</v>
      </c>
      <c r="O2018" s="102" t="e">
        <f>VLOOKUP($A2018,#REF!,18,FALSE)</f>
        <v>#REF!</v>
      </c>
      <c r="P2018" s="93" t="e">
        <f>VLOOKUP($A2018,#REF!,41,FALSE)</f>
        <v>#REF!</v>
      </c>
      <c r="Q2018" s="115" t="e">
        <f>VLOOKUP(Revisión_Avance_Periodo!$L2018,#REF!,30,FALSE)</f>
        <v>#REF!</v>
      </c>
      <c r="R2018" s="116">
        <v>2019</v>
      </c>
      <c r="S2018" s="196">
        <v>43495</v>
      </c>
      <c r="T2018" s="116" t="s">
        <v>68</v>
      </c>
      <c r="U2018" s="440" t="e">
        <f>INDEX(#REF!,MATCH(Revisión_Avance_Periodo!$L2018,#REF!,0),MATCH(Revisión_Avance_Periodo!$T2018,#REF!,0))</f>
        <v>#REF!</v>
      </c>
      <c r="V2018" s="440" t="e">
        <f>INDEX(#REF!,MATCH(Revisión_Avance_Periodo!$L2018,#REF!,0),MATCH(Revisión_Avance_Periodo!$T2018,#REF!,0))</f>
        <v>#REF!</v>
      </c>
      <c r="W2018" s="118">
        <f t="shared" si="159"/>
        <v>0</v>
      </c>
      <c r="X2018" s="116" t="str">
        <f>VLOOKUP(W2018,Tabla_Estado_Meta_OAP_2019[#All],3,TRUE)</f>
        <v>Por Ejecutar</v>
      </c>
      <c r="Y2018" s="163" t="e">
        <f>SUBTOTAL(9,$U$206:$U2018)</f>
        <v>#REF!</v>
      </c>
      <c r="Z2018" s="161" t="e">
        <f>SUBTOTAL(9,$V$206:$V2018)</f>
        <v>#REF!</v>
      </c>
      <c r="AA2018" s="162">
        <f>IFERROR(+Revisión_Avance_Periodo!$Z2018/Revisión_Avance_Periodo!$Y2018,0)</f>
        <v>0</v>
      </c>
      <c r="AB2018" s="445" t="e">
        <f>SUBTOTAL(9,U2018:U2029)</f>
        <v>#REF!</v>
      </c>
      <c r="AC2018" s="446" t="e">
        <f>SUBTOTAL(9,V2018:V2029)</f>
        <v>#REF!</v>
      </c>
      <c r="AD2018" s="119" t="e">
        <f>+AC2018/AB2018</f>
        <v>#REF!</v>
      </c>
      <c r="AE2018" s="119" t="e">
        <f>100%-Revisión_Avance_Periodo!$AD2018</f>
        <v>#REF!</v>
      </c>
      <c r="AF2018" s="121" t="e">
        <f>VLOOKUP(AD2018,Tabla_Estado_Meta_OAP_2019[],3,TRUE)</f>
        <v>#REF!</v>
      </c>
      <c r="AG2018" s="122" t="e">
        <f>Revisión_Avance_Periodo!$AD2018*Revisión_Avance_Periodo!$Q2018</f>
        <v>#REF!</v>
      </c>
      <c r="AH2018" s="163" t="e">
        <f>SUBTOTAL(9,$U$2018:$U2018)</f>
        <v>#REF!</v>
      </c>
      <c r="AI2018" s="161" t="e">
        <f>SUBTOTAL(9,$V$2018:$V2018)</f>
        <v>#REF!</v>
      </c>
      <c r="AJ2018" s="162">
        <f>IFERROR(+Revisión_Avance_Periodo!$Z2018/Revisión_Avance_Periodo!$Y2018,0)</f>
        <v>0</v>
      </c>
      <c r="AK2018" s="445" t="e">
        <f>SUBTOTAL(9,AD2018:AD2029)</f>
        <v>#REF!</v>
      </c>
      <c r="AL2018" s="446" t="e">
        <f>SUBTOTAL(9,AE2018:AE2029)</f>
        <v>#REF!</v>
      </c>
      <c r="AM2018" s="119" t="e">
        <f>+AL2018/AK2018</f>
        <v>#REF!</v>
      </c>
      <c r="AN2018" s="119" t="e">
        <f>100%-Revisión_Avance_Periodo!$AD2018</f>
        <v>#REF!</v>
      </c>
      <c r="AO2018" s="121" t="e">
        <f>VLOOKUP(AM2018,Tabla_Estado_Meta_OAP_2019[],3,TRUE)</f>
        <v>#REF!</v>
      </c>
      <c r="AP2018" s="122" t="e">
        <f>Revisión_Avance_Periodo!$AD2018*Revisión_Avance_Periodo!$Q2018</f>
        <v>#REF!</v>
      </c>
    </row>
    <row r="2019" spans="1:42" x14ac:dyDescent="0.25">
      <c r="A2019" s="97">
        <v>172</v>
      </c>
      <c r="B2019" s="435" t="e">
        <f>CONCATENATE(Revisión_Avance_Periodo!$D2019,";",Revisión_Avance_Periodo!$F2019,";",Revisión_Avance_Periodo!$L2019)</f>
        <v>#REF!</v>
      </c>
      <c r="C2019" s="435" t="e">
        <f t="shared" si="156"/>
        <v>#REF!</v>
      </c>
      <c r="D2019" s="123" t="e">
        <f>VLOOKUP($A2019,#REF!,3,FALSE)</f>
        <v>#REF!</v>
      </c>
      <c r="E2019" s="436" t="e">
        <f>VLOOKUP($A2019,#REF!,4,FALSE)</f>
        <v>#REF!</v>
      </c>
      <c r="F2019" s="103" t="e">
        <f>VLOOKUP($A2019,#REF!,5,FALSE)</f>
        <v>#REF!</v>
      </c>
      <c r="G2019" s="98" t="e">
        <f>VLOOKUP($A2019,#REF!,8,FALSE)</f>
        <v>#REF!</v>
      </c>
      <c r="H2019" s="93" t="e">
        <f>VLOOKUP($A2019,#REF!,7,FALSE)</f>
        <v>#REF!</v>
      </c>
      <c r="I2019" s="438" t="e">
        <f>VLOOKUP($A2019,#REF!,10,FALSE)</f>
        <v>#REF!</v>
      </c>
      <c r="J2019" s="98" t="e">
        <f>VLOOKUP($A2019,#REF!,11,FALSE)</f>
        <v>#REF!</v>
      </c>
      <c r="K2019" s="114" t="e">
        <f>VLOOKUP($A2019,#REF!,12,FALSE)</f>
        <v>#REF!</v>
      </c>
      <c r="L2019" s="98" t="e">
        <f>VLOOKUP($A2019,#REF!,13,FALSE)</f>
        <v>#REF!</v>
      </c>
      <c r="M2019" s="438" t="e">
        <f>VLOOKUP($A2019,#REF!,14,FALSE)</f>
        <v>#REF!</v>
      </c>
      <c r="N2019" s="103" t="e">
        <f>VLOOKUP($A2019,#REF!,15,FALSE)</f>
        <v>#REF!</v>
      </c>
      <c r="O2019" s="103" t="e">
        <f>VLOOKUP($A2019,#REF!,18,FALSE)</f>
        <v>#REF!</v>
      </c>
      <c r="P2019" s="93" t="e">
        <f>VLOOKUP($A2019,#REF!,41,FALSE)</f>
        <v>#REF!</v>
      </c>
      <c r="Q2019" s="115" t="e">
        <f>VLOOKUP(Revisión_Avance_Periodo!$L2019,#REF!,30,FALSE)</f>
        <v>#REF!</v>
      </c>
      <c r="R2019" s="116">
        <v>2019</v>
      </c>
      <c r="S2019" s="196">
        <v>43524</v>
      </c>
      <c r="T2019" s="124" t="s">
        <v>69</v>
      </c>
      <c r="U2019" s="440" t="e">
        <f>INDEX(#REF!,MATCH(Revisión_Avance_Periodo!$L2019,#REF!,0),MATCH(Revisión_Avance_Periodo!$T2019,#REF!,0))</f>
        <v>#REF!</v>
      </c>
      <c r="V2019" s="440" t="e">
        <f>INDEX(#REF!,MATCH(Revisión_Avance_Periodo!$L2019,#REF!,0),MATCH(Revisión_Avance_Periodo!$T2019,#REF!,0))</f>
        <v>#REF!</v>
      </c>
      <c r="W2019" s="118">
        <f t="shared" si="159"/>
        <v>0</v>
      </c>
      <c r="X2019" s="124" t="str">
        <f>VLOOKUP(W2019,Tabla_Estado_Meta_OAP_2019[#All],3,TRUE)</f>
        <v>Por Ejecutar</v>
      </c>
      <c r="Y2019" s="164" t="e">
        <f>SUBTOTAL(9,$U$206:$U2019)</f>
        <v>#REF!</v>
      </c>
      <c r="Z2019" s="158" t="e">
        <f>SUBTOTAL(9,$V$206:$V2019)</f>
        <v>#REF!</v>
      </c>
      <c r="AA2019" s="159">
        <f>IFERROR(+Revisión_Avance_Periodo!$Z2019/Revisión_Avance_Periodo!$Y2019,0)</f>
        <v>0</v>
      </c>
      <c r="AB2019" s="126"/>
      <c r="AC2019" s="127"/>
      <c r="AD2019" s="125"/>
      <c r="AE2019" s="125"/>
      <c r="AF2019" s="128"/>
      <c r="AG2019" s="129"/>
      <c r="AH2019" s="164" t="e">
        <f>SUBTOTAL(9,$U$2018:$U2019)</f>
        <v>#REF!</v>
      </c>
      <c r="AI2019" s="158" t="e">
        <f>SUBTOTAL(9,$V$2018:$V2019)</f>
        <v>#REF!</v>
      </c>
      <c r="AJ2019" s="159">
        <f>IFERROR(+Revisión_Avance_Periodo!$Z2019/Revisión_Avance_Periodo!$Y2019,0)</f>
        <v>0</v>
      </c>
      <c r="AK2019" s="126"/>
      <c r="AL2019" s="127"/>
      <c r="AM2019" s="125"/>
      <c r="AN2019" s="125"/>
      <c r="AO2019" s="128"/>
      <c r="AP2019" s="129"/>
    </row>
    <row r="2020" spans="1:42" x14ac:dyDescent="0.25">
      <c r="A2020" s="92">
        <v>172</v>
      </c>
      <c r="B2020" s="435" t="e">
        <f>CONCATENATE(Revisión_Avance_Periodo!$D2020,";",Revisión_Avance_Periodo!$F2020,";",Revisión_Avance_Periodo!$L2020)</f>
        <v>#REF!</v>
      </c>
      <c r="C2020" s="435" t="e">
        <f t="shared" si="156"/>
        <v>#REF!</v>
      </c>
      <c r="D2020" s="114" t="e">
        <f>VLOOKUP($A2020,#REF!,3,FALSE)</f>
        <v>#REF!</v>
      </c>
      <c r="E2020" s="436" t="e">
        <f>VLOOKUP($A2020,#REF!,4,FALSE)</f>
        <v>#REF!</v>
      </c>
      <c r="F2020" s="102" t="e">
        <f>VLOOKUP($A2020,#REF!,5,FALSE)</f>
        <v>#REF!</v>
      </c>
      <c r="G2020" s="93" t="e">
        <f>VLOOKUP($A2020,#REF!,8,FALSE)</f>
        <v>#REF!</v>
      </c>
      <c r="H2020" s="93" t="e">
        <f>VLOOKUP($A2020,#REF!,7,FALSE)</f>
        <v>#REF!</v>
      </c>
      <c r="I2020" s="438" t="e">
        <f>VLOOKUP($A2020,#REF!,10,FALSE)</f>
        <v>#REF!</v>
      </c>
      <c r="J2020" s="93" t="e">
        <f>VLOOKUP($A2020,#REF!,11,FALSE)</f>
        <v>#REF!</v>
      </c>
      <c r="K2020" s="114" t="e">
        <f>VLOOKUP($A2020,#REF!,12,FALSE)</f>
        <v>#REF!</v>
      </c>
      <c r="L2020" s="93" t="e">
        <f>VLOOKUP($A2020,#REF!,13,FALSE)</f>
        <v>#REF!</v>
      </c>
      <c r="M2020" s="438" t="e">
        <f>VLOOKUP($A2020,#REF!,14,FALSE)</f>
        <v>#REF!</v>
      </c>
      <c r="N2020" s="102" t="e">
        <f>VLOOKUP($A2020,#REF!,15,FALSE)</f>
        <v>#REF!</v>
      </c>
      <c r="O2020" s="102" t="e">
        <f>VLOOKUP($A2020,#REF!,18,FALSE)</f>
        <v>#REF!</v>
      </c>
      <c r="P2020" s="93" t="e">
        <f>VLOOKUP($A2020,#REF!,41,FALSE)</f>
        <v>#REF!</v>
      </c>
      <c r="Q2020" s="115" t="e">
        <f>VLOOKUP(Revisión_Avance_Periodo!$L2020,#REF!,30,FALSE)</f>
        <v>#REF!</v>
      </c>
      <c r="R2020" s="116">
        <v>2019</v>
      </c>
      <c r="S2020" s="196">
        <v>43554</v>
      </c>
      <c r="T2020" s="116" t="s">
        <v>70</v>
      </c>
      <c r="U2020" s="440" t="e">
        <f>INDEX(#REF!,MATCH(Revisión_Avance_Periodo!$L2020,#REF!,0),MATCH(Revisión_Avance_Periodo!$T2020,#REF!,0))</f>
        <v>#REF!</v>
      </c>
      <c r="V2020" s="440" t="e">
        <f>INDEX(#REF!,MATCH(Revisión_Avance_Periodo!$L2020,#REF!,0),MATCH(Revisión_Avance_Periodo!$T2020,#REF!,0))</f>
        <v>#REF!</v>
      </c>
      <c r="W2020" s="118">
        <f t="shared" si="159"/>
        <v>0</v>
      </c>
      <c r="X2020" s="116" t="str">
        <f>VLOOKUP(W2020,Tabla_Estado_Meta_OAP_2019[#All],3,TRUE)</f>
        <v>Por Ejecutar</v>
      </c>
      <c r="Y2020" s="164" t="e">
        <f>SUBTOTAL(9,$U$206:$U2020)</f>
        <v>#REF!</v>
      </c>
      <c r="Z2020" s="158" t="e">
        <f>SUBTOTAL(9,$V$206:$V2020)</f>
        <v>#REF!</v>
      </c>
      <c r="AA2020" s="159">
        <f>IFERROR(+Revisión_Avance_Periodo!$Z2020/Revisión_Avance_Periodo!$Y2020,0)</f>
        <v>0</v>
      </c>
      <c r="AB2020" s="126"/>
      <c r="AC2020" s="127"/>
      <c r="AD2020" s="125"/>
      <c r="AE2020" s="125"/>
      <c r="AF2020" s="128"/>
      <c r="AG2020" s="129"/>
      <c r="AH2020" s="164" t="e">
        <f>SUBTOTAL(9,$U$2018:$U2020)</f>
        <v>#REF!</v>
      </c>
      <c r="AI2020" s="158" t="e">
        <f>SUBTOTAL(9,$V$2018:$V2020)</f>
        <v>#REF!</v>
      </c>
      <c r="AJ2020" s="159">
        <f>IFERROR(+Revisión_Avance_Periodo!$Z2020/Revisión_Avance_Periodo!$Y2020,0)</f>
        <v>0</v>
      </c>
      <c r="AK2020" s="126"/>
      <c r="AL2020" s="127"/>
      <c r="AM2020" s="125"/>
      <c r="AN2020" s="125"/>
      <c r="AO2020" s="128"/>
      <c r="AP2020" s="129"/>
    </row>
    <row r="2021" spans="1:42" x14ac:dyDescent="0.25">
      <c r="A2021" s="97">
        <v>172</v>
      </c>
      <c r="B2021" s="435" t="e">
        <f>CONCATENATE(Revisión_Avance_Periodo!$D2021,";",Revisión_Avance_Periodo!$F2021,";",Revisión_Avance_Periodo!$L2021)</f>
        <v>#REF!</v>
      </c>
      <c r="C2021" s="435" t="e">
        <f t="shared" si="156"/>
        <v>#REF!</v>
      </c>
      <c r="D2021" s="123" t="e">
        <f>VLOOKUP($A2021,#REF!,3,FALSE)</f>
        <v>#REF!</v>
      </c>
      <c r="E2021" s="436" t="e">
        <f>VLOOKUP($A2021,#REF!,4,FALSE)</f>
        <v>#REF!</v>
      </c>
      <c r="F2021" s="103" t="e">
        <f>VLOOKUP($A2021,#REF!,5,FALSE)</f>
        <v>#REF!</v>
      </c>
      <c r="G2021" s="98" t="e">
        <f>VLOOKUP($A2021,#REF!,8,FALSE)</f>
        <v>#REF!</v>
      </c>
      <c r="H2021" s="93" t="e">
        <f>VLOOKUP($A2021,#REF!,7,FALSE)</f>
        <v>#REF!</v>
      </c>
      <c r="I2021" s="438" t="e">
        <f>VLOOKUP($A2021,#REF!,10,FALSE)</f>
        <v>#REF!</v>
      </c>
      <c r="J2021" s="98" t="e">
        <f>VLOOKUP($A2021,#REF!,11,FALSE)</f>
        <v>#REF!</v>
      </c>
      <c r="K2021" s="114" t="e">
        <f>VLOOKUP($A2021,#REF!,12,FALSE)</f>
        <v>#REF!</v>
      </c>
      <c r="L2021" s="98" t="e">
        <f>VLOOKUP($A2021,#REF!,13,FALSE)</f>
        <v>#REF!</v>
      </c>
      <c r="M2021" s="438" t="e">
        <f>VLOOKUP($A2021,#REF!,14,FALSE)</f>
        <v>#REF!</v>
      </c>
      <c r="N2021" s="103" t="e">
        <f>VLOOKUP($A2021,#REF!,15,FALSE)</f>
        <v>#REF!</v>
      </c>
      <c r="O2021" s="103" t="e">
        <f>VLOOKUP($A2021,#REF!,18,FALSE)</f>
        <v>#REF!</v>
      </c>
      <c r="P2021" s="93" t="e">
        <f>VLOOKUP($A2021,#REF!,41,FALSE)</f>
        <v>#REF!</v>
      </c>
      <c r="Q2021" s="115" t="e">
        <f>VLOOKUP(Revisión_Avance_Periodo!$L2021,#REF!,30,FALSE)</f>
        <v>#REF!</v>
      </c>
      <c r="R2021" s="116">
        <v>2019</v>
      </c>
      <c r="S2021" s="196">
        <v>43585</v>
      </c>
      <c r="T2021" s="124" t="s">
        <v>71</v>
      </c>
      <c r="U2021" s="440" t="e">
        <f>INDEX(#REF!,MATCH(Revisión_Avance_Periodo!$L2021,#REF!,0),MATCH(Revisión_Avance_Periodo!$T2021,#REF!,0))</f>
        <v>#REF!</v>
      </c>
      <c r="V2021" s="440" t="e">
        <f>INDEX(#REF!,MATCH(Revisión_Avance_Periodo!$L2021,#REF!,0),MATCH(Revisión_Avance_Periodo!$T2021,#REF!,0))</f>
        <v>#REF!</v>
      </c>
      <c r="W2021" s="139" t="e">
        <f t="shared" ref="W2021:W2038" si="160">V2021/U2021</f>
        <v>#REF!</v>
      </c>
      <c r="X2021" s="124" t="e">
        <f>VLOOKUP(W2021,Tabla_Estado_Meta_OAP_2019[#All],3,TRUE)</f>
        <v>#REF!</v>
      </c>
      <c r="Y2021" s="164" t="e">
        <f>SUBTOTAL(9,$U$206:$U2021)</f>
        <v>#REF!</v>
      </c>
      <c r="Z2021" s="158" t="e">
        <f>SUBTOTAL(9,$V$206:$V2021)</f>
        <v>#REF!</v>
      </c>
      <c r="AA2021" s="159">
        <f>IFERROR(+Revisión_Avance_Periodo!$Z2021/Revisión_Avance_Periodo!$Y2021,0)</f>
        <v>0</v>
      </c>
      <c r="AB2021" s="126"/>
      <c r="AC2021" s="127"/>
      <c r="AD2021" s="125"/>
      <c r="AE2021" s="125"/>
      <c r="AF2021" s="128"/>
      <c r="AG2021" s="129"/>
      <c r="AH2021" s="164" t="e">
        <f>SUBTOTAL(9,$U$2018:$U2021)</f>
        <v>#REF!</v>
      </c>
      <c r="AI2021" s="158" t="e">
        <f>SUBTOTAL(9,$V$2018:$V2021)</f>
        <v>#REF!</v>
      </c>
      <c r="AJ2021" s="159">
        <f>IFERROR(+Revisión_Avance_Periodo!$Z2021/Revisión_Avance_Periodo!$Y2021,0)</f>
        <v>0</v>
      </c>
      <c r="AK2021" s="126"/>
      <c r="AL2021" s="127"/>
      <c r="AM2021" s="125"/>
      <c r="AN2021" s="125"/>
      <c r="AO2021" s="128"/>
      <c r="AP2021" s="129"/>
    </row>
    <row r="2022" spans="1:42" x14ac:dyDescent="0.25">
      <c r="A2022" s="92">
        <v>172</v>
      </c>
      <c r="B2022" s="435" t="e">
        <f>CONCATENATE(Revisión_Avance_Periodo!$D2022,";",Revisión_Avance_Periodo!$F2022,";",Revisión_Avance_Periodo!$L2022)</f>
        <v>#REF!</v>
      </c>
      <c r="C2022" s="435" t="e">
        <f t="shared" si="156"/>
        <v>#REF!</v>
      </c>
      <c r="D2022" s="114" t="e">
        <f>VLOOKUP($A2022,#REF!,3,FALSE)</f>
        <v>#REF!</v>
      </c>
      <c r="E2022" s="436" t="e">
        <f>VLOOKUP($A2022,#REF!,4,FALSE)</f>
        <v>#REF!</v>
      </c>
      <c r="F2022" s="102" t="e">
        <f>VLOOKUP($A2022,#REF!,5,FALSE)</f>
        <v>#REF!</v>
      </c>
      <c r="G2022" s="93" t="e">
        <f>VLOOKUP($A2022,#REF!,8,FALSE)</f>
        <v>#REF!</v>
      </c>
      <c r="H2022" s="93" t="e">
        <f>VLOOKUP($A2022,#REF!,7,FALSE)</f>
        <v>#REF!</v>
      </c>
      <c r="I2022" s="438" t="e">
        <f>VLOOKUP($A2022,#REF!,10,FALSE)</f>
        <v>#REF!</v>
      </c>
      <c r="J2022" s="93" t="e">
        <f>VLOOKUP($A2022,#REF!,11,FALSE)</f>
        <v>#REF!</v>
      </c>
      <c r="K2022" s="114" t="e">
        <f>VLOOKUP($A2022,#REF!,12,FALSE)</f>
        <v>#REF!</v>
      </c>
      <c r="L2022" s="93" t="e">
        <f>VLOOKUP($A2022,#REF!,13,FALSE)</f>
        <v>#REF!</v>
      </c>
      <c r="M2022" s="438" t="e">
        <f>VLOOKUP($A2022,#REF!,14,FALSE)</f>
        <v>#REF!</v>
      </c>
      <c r="N2022" s="102" t="e">
        <f>VLOOKUP($A2022,#REF!,15,FALSE)</f>
        <v>#REF!</v>
      </c>
      <c r="O2022" s="102" t="e">
        <f>VLOOKUP($A2022,#REF!,18,FALSE)</f>
        <v>#REF!</v>
      </c>
      <c r="P2022" s="93" t="e">
        <f>VLOOKUP($A2022,#REF!,41,FALSE)</f>
        <v>#REF!</v>
      </c>
      <c r="Q2022" s="115" t="e">
        <f>VLOOKUP(Revisión_Avance_Periodo!$L2022,#REF!,30,FALSE)</f>
        <v>#REF!</v>
      </c>
      <c r="R2022" s="116">
        <v>2019</v>
      </c>
      <c r="S2022" s="196">
        <v>43615</v>
      </c>
      <c r="T2022" s="116" t="s">
        <v>72</v>
      </c>
      <c r="U2022" s="440" t="e">
        <f>INDEX(#REF!,MATCH(Revisión_Avance_Periodo!$L2022,#REF!,0),MATCH(Revisión_Avance_Periodo!$T2022,#REF!,0))</f>
        <v>#REF!</v>
      </c>
      <c r="V2022" s="440" t="e">
        <f>INDEX(#REF!,MATCH(Revisión_Avance_Periodo!$L2022,#REF!,0),MATCH(Revisión_Avance_Periodo!$T2022,#REF!,0))</f>
        <v>#REF!</v>
      </c>
      <c r="W2022" s="131" t="e">
        <f t="shared" si="160"/>
        <v>#REF!</v>
      </c>
      <c r="X2022" s="116" t="e">
        <f>VLOOKUP(W2022,Tabla_Estado_Meta_OAP_2019[#All],3,TRUE)</f>
        <v>#REF!</v>
      </c>
      <c r="Y2022" s="164" t="e">
        <f>SUBTOTAL(9,$U$206:$U2022)</f>
        <v>#REF!</v>
      </c>
      <c r="Z2022" s="158" t="e">
        <f>SUBTOTAL(9,$V$206:$V2022)</f>
        <v>#REF!</v>
      </c>
      <c r="AA2022" s="159">
        <f>IFERROR(+Revisión_Avance_Periodo!$Z2022/Revisión_Avance_Periodo!$Y2022,0)</f>
        <v>0</v>
      </c>
      <c r="AB2022" s="126"/>
      <c r="AC2022" s="127"/>
      <c r="AD2022" s="125"/>
      <c r="AE2022" s="125"/>
      <c r="AF2022" s="128"/>
      <c r="AG2022" s="129"/>
      <c r="AH2022" s="164" t="e">
        <f>SUBTOTAL(9,$U$2018:$U2022)</f>
        <v>#REF!</v>
      </c>
      <c r="AI2022" s="158" t="e">
        <f>SUBTOTAL(9,$V$2018:$V2022)</f>
        <v>#REF!</v>
      </c>
      <c r="AJ2022" s="159">
        <f>IFERROR(+Revisión_Avance_Periodo!$Z2022/Revisión_Avance_Periodo!$Y2022,0)</f>
        <v>0</v>
      </c>
      <c r="AK2022" s="126"/>
      <c r="AL2022" s="127"/>
      <c r="AM2022" s="125"/>
      <c r="AN2022" s="125"/>
      <c r="AO2022" s="128"/>
      <c r="AP2022" s="129"/>
    </row>
    <row r="2023" spans="1:42" x14ac:dyDescent="0.25">
      <c r="A2023" s="97">
        <v>172</v>
      </c>
      <c r="B2023" s="435" t="e">
        <f>CONCATENATE(Revisión_Avance_Periodo!$D2023,";",Revisión_Avance_Periodo!$F2023,";",Revisión_Avance_Periodo!$L2023)</f>
        <v>#REF!</v>
      </c>
      <c r="C2023" s="435" t="e">
        <f t="shared" si="156"/>
        <v>#REF!</v>
      </c>
      <c r="D2023" s="123" t="e">
        <f>VLOOKUP($A2023,#REF!,3,FALSE)</f>
        <v>#REF!</v>
      </c>
      <c r="E2023" s="436" t="e">
        <f>VLOOKUP($A2023,#REF!,4,FALSE)</f>
        <v>#REF!</v>
      </c>
      <c r="F2023" s="103" t="e">
        <f>VLOOKUP($A2023,#REF!,5,FALSE)</f>
        <v>#REF!</v>
      </c>
      <c r="G2023" s="98" t="e">
        <f>VLOOKUP($A2023,#REF!,8,FALSE)</f>
        <v>#REF!</v>
      </c>
      <c r="H2023" s="93" t="e">
        <f>VLOOKUP($A2023,#REF!,7,FALSE)</f>
        <v>#REF!</v>
      </c>
      <c r="I2023" s="438" t="e">
        <f>VLOOKUP($A2023,#REF!,10,FALSE)</f>
        <v>#REF!</v>
      </c>
      <c r="J2023" s="98" t="e">
        <f>VLOOKUP($A2023,#REF!,11,FALSE)</f>
        <v>#REF!</v>
      </c>
      <c r="K2023" s="114" t="e">
        <f>VLOOKUP($A2023,#REF!,12,FALSE)</f>
        <v>#REF!</v>
      </c>
      <c r="L2023" s="98" t="e">
        <f>VLOOKUP($A2023,#REF!,13,FALSE)</f>
        <v>#REF!</v>
      </c>
      <c r="M2023" s="438" t="e">
        <f>VLOOKUP($A2023,#REF!,14,FALSE)</f>
        <v>#REF!</v>
      </c>
      <c r="N2023" s="103" t="e">
        <f>VLOOKUP($A2023,#REF!,15,FALSE)</f>
        <v>#REF!</v>
      </c>
      <c r="O2023" s="103" t="e">
        <f>VLOOKUP($A2023,#REF!,18,FALSE)</f>
        <v>#REF!</v>
      </c>
      <c r="P2023" s="93" t="e">
        <f>VLOOKUP($A2023,#REF!,41,FALSE)</f>
        <v>#REF!</v>
      </c>
      <c r="Q2023" s="115" t="e">
        <f>VLOOKUP(Revisión_Avance_Periodo!$L2023,#REF!,30,FALSE)</f>
        <v>#REF!</v>
      </c>
      <c r="R2023" s="116">
        <v>2019</v>
      </c>
      <c r="S2023" s="196">
        <v>43646</v>
      </c>
      <c r="T2023" s="124" t="s">
        <v>73</v>
      </c>
      <c r="U2023" s="440" t="e">
        <f>INDEX(#REF!,MATCH(Revisión_Avance_Periodo!$L2023,#REF!,0),MATCH(Revisión_Avance_Periodo!$T2023,#REF!,0))</f>
        <v>#REF!</v>
      </c>
      <c r="V2023" s="440" t="e">
        <f>INDEX(#REF!,MATCH(Revisión_Avance_Periodo!$L2023,#REF!,0),MATCH(Revisión_Avance_Periodo!$T2023,#REF!,0))</f>
        <v>#REF!</v>
      </c>
      <c r="W2023" s="130" t="e">
        <f t="shared" si="160"/>
        <v>#REF!</v>
      </c>
      <c r="X2023" s="124" t="e">
        <f>VLOOKUP(W2023,Tabla_Estado_Meta_OAP_2019[#All],3,TRUE)</f>
        <v>#REF!</v>
      </c>
      <c r="Y2023" s="164" t="e">
        <f>SUBTOTAL(9,$U$206:$U2023)</f>
        <v>#REF!</v>
      </c>
      <c r="Z2023" s="158" t="e">
        <f>SUBTOTAL(9,$V$206:$V2023)</f>
        <v>#REF!</v>
      </c>
      <c r="AA2023" s="159">
        <f>IFERROR(+Revisión_Avance_Periodo!$Z2023/Revisión_Avance_Periodo!$Y2023,0)</f>
        <v>0</v>
      </c>
      <c r="AB2023" s="126"/>
      <c r="AC2023" s="127"/>
      <c r="AD2023" s="125"/>
      <c r="AE2023" s="125"/>
      <c r="AF2023" s="128"/>
      <c r="AG2023" s="129"/>
      <c r="AH2023" s="164" t="e">
        <f>SUBTOTAL(9,$U$2018:$U2023)</f>
        <v>#REF!</v>
      </c>
      <c r="AI2023" s="158" t="e">
        <f>SUBTOTAL(9,$V$2018:$V2023)</f>
        <v>#REF!</v>
      </c>
      <c r="AJ2023" s="159">
        <f>IFERROR(+Revisión_Avance_Periodo!$Z2023/Revisión_Avance_Periodo!$Y2023,0)</f>
        <v>0</v>
      </c>
      <c r="AK2023" s="126"/>
      <c r="AL2023" s="127"/>
      <c r="AM2023" s="125"/>
      <c r="AN2023" s="125"/>
      <c r="AO2023" s="128"/>
      <c r="AP2023" s="129"/>
    </row>
    <row r="2024" spans="1:42" x14ac:dyDescent="0.25">
      <c r="A2024" s="92">
        <v>172</v>
      </c>
      <c r="B2024" s="435" t="e">
        <f>CONCATENATE(Revisión_Avance_Periodo!$D2024,";",Revisión_Avance_Periodo!$F2024,";",Revisión_Avance_Periodo!$L2024)</f>
        <v>#REF!</v>
      </c>
      <c r="C2024" s="435" t="e">
        <f t="shared" si="156"/>
        <v>#REF!</v>
      </c>
      <c r="D2024" s="114" t="e">
        <f>VLOOKUP($A2024,#REF!,3,FALSE)</f>
        <v>#REF!</v>
      </c>
      <c r="E2024" s="436" t="e">
        <f>VLOOKUP($A2024,#REF!,4,FALSE)</f>
        <v>#REF!</v>
      </c>
      <c r="F2024" s="102" t="e">
        <f>VLOOKUP($A2024,#REF!,5,FALSE)</f>
        <v>#REF!</v>
      </c>
      <c r="G2024" s="93" t="e">
        <f>VLOOKUP($A2024,#REF!,8,FALSE)</f>
        <v>#REF!</v>
      </c>
      <c r="H2024" s="93" t="e">
        <f>VLOOKUP($A2024,#REF!,7,FALSE)</f>
        <v>#REF!</v>
      </c>
      <c r="I2024" s="438" t="e">
        <f>VLOOKUP($A2024,#REF!,10,FALSE)</f>
        <v>#REF!</v>
      </c>
      <c r="J2024" s="93" t="e">
        <f>VLOOKUP($A2024,#REF!,11,FALSE)</f>
        <v>#REF!</v>
      </c>
      <c r="K2024" s="114" t="e">
        <f>VLOOKUP($A2024,#REF!,12,FALSE)</f>
        <v>#REF!</v>
      </c>
      <c r="L2024" s="93" t="e">
        <f>VLOOKUP($A2024,#REF!,13,FALSE)</f>
        <v>#REF!</v>
      </c>
      <c r="M2024" s="438" t="e">
        <f>VLOOKUP($A2024,#REF!,14,FALSE)</f>
        <v>#REF!</v>
      </c>
      <c r="N2024" s="102" t="e">
        <f>VLOOKUP($A2024,#REF!,15,FALSE)</f>
        <v>#REF!</v>
      </c>
      <c r="O2024" s="102" t="e">
        <f>VLOOKUP($A2024,#REF!,18,FALSE)</f>
        <v>#REF!</v>
      </c>
      <c r="P2024" s="93" t="e">
        <f>VLOOKUP($A2024,#REF!,41,FALSE)</f>
        <v>#REF!</v>
      </c>
      <c r="Q2024" s="115" t="e">
        <f>VLOOKUP(Revisión_Avance_Periodo!$L2024,#REF!,30,FALSE)</f>
        <v>#REF!</v>
      </c>
      <c r="R2024" s="116">
        <v>2019</v>
      </c>
      <c r="S2024" s="196">
        <v>43676</v>
      </c>
      <c r="T2024" s="116" t="s">
        <v>74</v>
      </c>
      <c r="U2024" s="440" t="e">
        <f>INDEX(#REF!,MATCH(Revisión_Avance_Periodo!$L2024,#REF!,0),MATCH(Revisión_Avance_Periodo!$T2024,#REF!,0))</f>
        <v>#REF!</v>
      </c>
      <c r="V2024" s="440" t="e">
        <f>INDEX(#REF!,MATCH(Revisión_Avance_Periodo!$L2024,#REF!,0),MATCH(Revisión_Avance_Periodo!$T2024,#REF!,0))</f>
        <v>#REF!</v>
      </c>
      <c r="W2024" s="131" t="e">
        <f t="shared" si="160"/>
        <v>#REF!</v>
      </c>
      <c r="X2024" s="116" t="e">
        <f>VLOOKUP(W2024,Tabla_Estado_Meta_OAP_2019[#All],3,TRUE)</f>
        <v>#REF!</v>
      </c>
      <c r="Y2024" s="164" t="e">
        <f>SUBTOTAL(9,$U$206:$U2024)</f>
        <v>#REF!</v>
      </c>
      <c r="Z2024" s="158" t="e">
        <f>SUBTOTAL(9,$V$206:$V2024)</f>
        <v>#REF!</v>
      </c>
      <c r="AA2024" s="159">
        <f>IFERROR(+Revisión_Avance_Periodo!$Z2024/Revisión_Avance_Periodo!$Y2024,0)</f>
        <v>0</v>
      </c>
      <c r="AB2024" s="126"/>
      <c r="AC2024" s="127"/>
      <c r="AD2024" s="125"/>
      <c r="AE2024" s="125"/>
      <c r="AF2024" s="128"/>
      <c r="AG2024" s="129"/>
      <c r="AH2024" s="164" t="e">
        <f>SUBTOTAL(9,$U$2018:$U2024)</f>
        <v>#REF!</v>
      </c>
      <c r="AI2024" s="158" t="e">
        <f>SUBTOTAL(9,$V$2018:$V2024)</f>
        <v>#REF!</v>
      </c>
      <c r="AJ2024" s="159">
        <f>IFERROR(+Revisión_Avance_Periodo!$Z2024/Revisión_Avance_Periodo!$Y2024,0)</f>
        <v>0</v>
      </c>
      <c r="AK2024" s="126"/>
      <c r="AL2024" s="127"/>
      <c r="AM2024" s="125"/>
      <c r="AN2024" s="125"/>
      <c r="AO2024" s="128"/>
      <c r="AP2024" s="129"/>
    </row>
    <row r="2025" spans="1:42" x14ac:dyDescent="0.25">
      <c r="A2025" s="97">
        <v>172</v>
      </c>
      <c r="B2025" s="435" t="e">
        <f>CONCATENATE(Revisión_Avance_Periodo!$D2025,";",Revisión_Avance_Periodo!$F2025,";",Revisión_Avance_Periodo!$L2025)</f>
        <v>#REF!</v>
      </c>
      <c r="C2025" s="435" t="e">
        <f t="shared" si="156"/>
        <v>#REF!</v>
      </c>
      <c r="D2025" s="123" t="e">
        <f>VLOOKUP($A2025,#REF!,3,FALSE)</f>
        <v>#REF!</v>
      </c>
      <c r="E2025" s="436" t="e">
        <f>VLOOKUP($A2025,#REF!,4,FALSE)</f>
        <v>#REF!</v>
      </c>
      <c r="F2025" s="103" t="e">
        <f>VLOOKUP($A2025,#REF!,5,FALSE)</f>
        <v>#REF!</v>
      </c>
      <c r="G2025" s="98" t="e">
        <f>VLOOKUP($A2025,#REF!,8,FALSE)</f>
        <v>#REF!</v>
      </c>
      <c r="H2025" s="93" t="e">
        <f>VLOOKUP($A2025,#REF!,7,FALSE)</f>
        <v>#REF!</v>
      </c>
      <c r="I2025" s="438" t="e">
        <f>VLOOKUP($A2025,#REF!,10,FALSE)</f>
        <v>#REF!</v>
      </c>
      <c r="J2025" s="98" t="e">
        <f>VLOOKUP($A2025,#REF!,11,FALSE)</f>
        <v>#REF!</v>
      </c>
      <c r="K2025" s="114" t="e">
        <f>VLOOKUP($A2025,#REF!,12,FALSE)</f>
        <v>#REF!</v>
      </c>
      <c r="L2025" s="98" t="e">
        <f>VLOOKUP($A2025,#REF!,13,FALSE)</f>
        <v>#REF!</v>
      </c>
      <c r="M2025" s="438" t="e">
        <f>VLOOKUP($A2025,#REF!,14,FALSE)</f>
        <v>#REF!</v>
      </c>
      <c r="N2025" s="103" t="e">
        <f>VLOOKUP($A2025,#REF!,15,FALSE)</f>
        <v>#REF!</v>
      </c>
      <c r="O2025" s="103" t="e">
        <f>VLOOKUP($A2025,#REF!,18,FALSE)</f>
        <v>#REF!</v>
      </c>
      <c r="P2025" s="93" t="e">
        <f>VLOOKUP($A2025,#REF!,41,FALSE)</f>
        <v>#REF!</v>
      </c>
      <c r="Q2025" s="115" t="e">
        <f>VLOOKUP(Revisión_Avance_Periodo!$L2025,#REF!,30,FALSE)</f>
        <v>#REF!</v>
      </c>
      <c r="R2025" s="116">
        <v>2019</v>
      </c>
      <c r="S2025" s="196">
        <v>43707</v>
      </c>
      <c r="T2025" s="124" t="s">
        <v>75</v>
      </c>
      <c r="U2025" s="440" t="e">
        <f>INDEX(#REF!,MATCH(Revisión_Avance_Periodo!$L2025,#REF!,0),MATCH(Revisión_Avance_Periodo!$T2025,#REF!,0))</f>
        <v>#REF!</v>
      </c>
      <c r="V2025" s="440" t="e">
        <f>INDEX(#REF!,MATCH(Revisión_Avance_Periodo!$L2025,#REF!,0),MATCH(Revisión_Avance_Periodo!$T2025,#REF!,0))</f>
        <v>#REF!</v>
      </c>
      <c r="W2025" s="130" t="e">
        <f t="shared" si="160"/>
        <v>#REF!</v>
      </c>
      <c r="X2025" s="124" t="e">
        <f>VLOOKUP(W2025,Tabla_Estado_Meta_OAP_2019[#All],3,TRUE)</f>
        <v>#REF!</v>
      </c>
      <c r="Y2025" s="164" t="e">
        <f>SUBTOTAL(9,$U$206:$U2025)</f>
        <v>#REF!</v>
      </c>
      <c r="Z2025" s="158" t="e">
        <f>SUBTOTAL(9,$V$206:$V2025)</f>
        <v>#REF!</v>
      </c>
      <c r="AA2025" s="159">
        <f>IFERROR(+Revisión_Avance_Periodo!$Z2025/Revisión_Avance_Periodo!$Y2025,0)</f>
        <v>0</v>
      </c>
      <c r="AB2025" s="126"/>
      <c r="AC2025" s="127"/>
      <c r="AD2025" s="125"/>
      <c r="AE2025" s="125"/>
      <c r="AF2025" s="128"/>
      <c r="AG2025" s="129"/>
      <c r="AH2025" s="164" t="e">
        <f>SUBTOTAL(9,$U$2018:$U2025)</f>
        <v>#REF!</v>
      </c>
      <c r="AI2025" s="158" t="e">
        <f>SUBTOTAL(9,$V$2018:$V2025)</f>
        <v>#REF!</v>
      </c>
      <c r="AJ2025" s="159">
        <f>IFERROR(+Revisión_Avance_Periodo!$Z2025/Revisión_Avance_Periodo!$Y2025,0)</f>
        <v>0</v>
      </c>
      <c r="AK2025" s="126"/>
      <c r="AL2025" s="127"/>
      <c r="AM2025" s="125"/>
      <c r="AN2025" s="125"/>
      <c r="AO2025" s="128"/>
      <c r="AP2025" s="129"/>
    </row>
    <row r="2026" spans="1:42" x14ac:dyDescent="0.25">
      <c r="A2026" s="92">
        <v>172</v>
      </c>
      <c r="B2026" s="435" t="e">
        <f>CONCATENATE(Revisión_Avance_Periodo!$D2026,";",Revisión_Avance_Periodo!$F2026,";",Revisión_Avance_Periodo!$L2026)</f>
        <v>#REF!</v>
      </c>
      <c r="C2026" s="435" t="e">
        <f t="shared" si="156"/>
        <v>#REF!</v>
      </c>
      <c r="D2026" s="114" t="e">
        <f>VLOOKUP($A2026,#REF!,3,FALSE)</f>
        <v>#REF!</v>
      </c>
      <c r="E2026" s="436" t="e">
        <f>VLOOKUP($A2026,#REF!,4,FALSE)</f>
        <v>#REF!</v>
      </c>
      <c r="F2026" s="102" t="e">
        <f>VLOOKUP($A2026,#REF!,5,FALSE)</f>
        <v>#REF!</v>
      </c>
      <c r="G2026" s="93" t="e">
        <f>VLOOKUP($A2026,#REF!,8,FALSE)</f>
        <v>#REF!</v>
      </c>
      <c r="H2026" s="93" t="e">
        <f>VLOOKUP($A2026,#REF!,7,FALSE)</f>
        <v>#REF!</v>
      </c>
      <c r="I2026" s="438" t="e">
        <f>VLOOKUP($A2026,#REF!,10,FALSE)</f>
        <v>#REF!</v>
      </c>
      <c r="J2026" s="93" t="e">
        <f>VLOOKUP($A2026,#REF!,11,FALSE)</f>
        <v>#REF!</v>
      </c>
      <c r="K2026" s="114" t="e">
        <f>VLOOKUP($A2026,#REF!,12,FALSE)</f>
        <v>#REF!</v>
      </c>
      <c r="L2026" s="93" t="e">
        <f>VLOOKUP($A2026,#REF!,13,FALSE)</f>
        <v>#REF!</v>
      </c>
      <c r="M2026" s="438" t="e">
        <f>VLOOKUP($A2026,#REF!,14,FALSE)</f>
        <v>#REF!</v>
      </c>
      <c r="N2026" s="102" t="e">
        <f>VLOOKUP($A2026,#REF!,15,FALSE)</f>
        <v>#REF!</v>
      </c>
      <c r="O2026" s="102" t="e">
        <f>VLOOKUP($A2026,#REF!,18,FALSE)</f>
        <v>#REF!</v>
      </c>
      <c r="P2026" s="93" t="e">
        <f>VLOOKUP($A2026,#REF!,41,FALSE)</f>
        <v>#REF!</v>
      </c>
      <c r="Q2026" s="115" t="e">
        <f>VLOOKUP(Revisión_Avance_Periodo!$L2026,#REF!,30,FALSE)</f>
        <v>#REF!</v>
      </c>
      <c r="R2026" s="116">
        <v>2019</v>
      </c>
      <c r="S2026" s="196">
        <v>43738</v>
      </c>
      <c r="T2026" s="116" t="s">
        <v>76</v>
      </c>
      <c r="U2026" s="440" t="e">
        <f>INDEX(#REF!,MATCH(Revisión_Avance_Periodo!$L2026,#REF!,0),MATCH(Revisión_Avance_Periodo!$T2026,#REF!,0))</f>
        <v>#REF!</v>
      </c>
      <c r="V2026" s="440" t="e">
        <f>INDEX(#REF!,MATCH(Revisión_Avance_Periodo!$L2026,#REF!,0),MATCH(Revisión_Avance_Periodo!$T2026,#REF!,0))</f>
        <v>#REF!</v>
      </c>
      <c r="W2026" s="131" t="e">
        <f t="shared" si="160"/>
        <v>#REF!</v>
      </c>
      <c r="X2026" s="116" t="e">
        <f>VLOOKUP(W2026,Tabla_Estado_Meta_OAP_2019[#All],3,TRUE)</f>
        <v>#REF!</v>
      </c>
      <c r="Y2026" s="164" t="e">
        <f>SUBTOTAL(9,$U$206:$U2026)</f>
        <v>#REF!</v>
      </c>
      <c r="Z2026" s="158" t="e">
        <f>SUBTOTAL(9,$V$206:$V2026)</f>
        <v>#REF!</v>
      </c>
      <c r="AA2026" s="159">
        <f>IFERROR(+Revisión_Avance_Periodo!$Z2026/Revisión_Avance_Periodo!$Y2026,0)</f>
        <v>0</v>
      </c>
      <c r="AB2026" s="126"/>
      <c r="AC2026" s="127"/>
      <c r="AD2026" s="125"/>
      <c r="AE2026" s="125"/>
      <c r="AF2026" s="128"/>
      <c r="AG2026" s="129"/>
      <c r="AH2026" s="164" t="e">
        <f>SUBTOTAL(9,$U$2018:$U2026)</f>
        <v>#REF!</v>
      </c>
      <c r="AI2026" s="158" t="e">
        <f>SUBTOTAL(9,$V$2018:$V2026)</f>
        <v>#REF!</v>
      </c>
      <c r="AJ2026" s="159">
        <f>IFERROR(+Revisión_Avance_Periodo!$Z2026/Revisión_Avance_Periodo!$Y2026,0)</f>
        <v>0</v>
      </c>
      <c r="AK2026" s="126"/>
      <c r="AL2026" s="127"/>
      <c r="AM2026" s="125"/>
      <c r="AN2026" s="125"/>
      <c r="AO2026" s="128"/>
      <c r="AP2026" s="129"/>
    </row>
    <row r="2027" spans="1:42" x14ac:dyDescent="0.25">
      <c r="A2027" s="97">
        <v>172</v>
      </c>
      <c r="B2027" s="435" t="e">
        <f>CONCATENATE(Revisión_Avance_Periodo!$D2027,";",Revisión_Avance_Periodo!$F2027,";",Revisión_Avance_Periodo!$L2027)</f>
        <v>#REF!</v>
      </c>
      <c r="C2027" s="435" t="e">
        <f t="shared" si="156"/>
        <v>#REF!</v>
      </c>
      <c r="D2027" s="123" t="e">
        <f>VLOOKUP($A2027,#REF!,3,FALSE)</f>
        <v>#REF!</v>
      </c>
      <c r="E2027" s="436" t="e">
        <f>VLOOKUP($A2027,#REF!,4,FALSE)</f>
        <v>#REF!</v>
      </c>
      <c r="F2027" s="103" t="e">
        <f>VLOOKUP($A2027,#REF!,5,FALSE)</f>
        <v>#REF!</v>
      </c>
      <c r="G2027" s="98" t="e">
        <f>VLOOKUP($A2027,#REF!,8,FALSE)</f>
        <v>#REF!</v>
      </c>
      <c r="H2027" s="93" t="e">
        <f>VLOOKUP($A2027,#REF!,7,FALSE)</f>
        <v>#REF!</v>
      </c>
      <c r="I2027" s="438" t="e">
        <f>VLOOKUP($A2027,#REF!,10,FALSE)</f>
        <v>#REF!</v>
      </c>
      <c r="J2027" s="98" t="e">
        <f>VLOOKUP($A2027,#REF!,11,FALSE)</f>
        <v>#REF!</v>
      </c>
      <c r="K2027" s="114" t="e">
        <f>VLOOKUP($A2027,#REF!,12,FALSE)</f>
        <v>#REF!</v>
      </c>
      <c r="L2027" s="98" t="e">
        <f>VLOOKUP($A2027,#REF!,13,FALSE)</f>
        <v>#REF!</v>
      </c>
      <c r="M2027" s="438" t="e">
        <f>VLOOKUP($A2027,#REF!,14,FALSE)</f>
        <v>#REF!</v>
      </c>
      <c r="N2027" s="103" t="e">
        <f>VLOOKUP($A2027,#REF!,15,FALSE)</f>
        <v>#REF!</v>
      </c>
      <c r="O2027" s="103" t="e">
        <f>VLOOKUP($A2027,#REF!,18,FALSE)</f>
        <v>#REF!</v>
      </c>
      <c r="P2027" s="93" t="e">
        <f>VLOOKUP($A2027,#REF!,41,FALSE)</f>
        <v>#REF!</v>
      </c>
      <c r="Q2027" s="115" t="e">
        <f>VLOOKUP(Revisión_Avance_Periodo!$L2027,#REF!,30,FALSE)</f>
        <v>#REF!</v>
      </c>
      <c r="R2027" s="116">
        <v>2019</v>
      </c>
      <c r="S2027" s="196">
        <v>43768</v>
      </c>
      <c r="T2027" s="124" t="s">
        <v>77</v>
      </c>
      <c r="U2027" s="440" t="e">
        <f>INDEX(#REF!,MATCH(Revisión_Avance_Periodo!$L2027,#REF!,0),MATCH(Revisión_Avance_Periodo!$T2027,#REF!,0))</f>
        <v>#REF!</v>
      </c>
      <c r="V2027" s="440" t="e">
        <f>INDEX(#REF!,MATCH(Revisión_Avance_Periodo!$L2027,#REF!,0),MATCH(Revisión_Avance_Periodo!$T2027,#REF!,0))</f>
        <v>#REF!</v>
      </c>
      <c r="W2027" s="130" t="e">
        <f t="shared" si="160"/>
        <v>#REF!</v>
      </c>
      <c r="X2027" s="124" t="e">
        <f>VLOOKUP(W2027,Tabla_Estado_Meta_OAP_2019[#All],3,TRUE)</f>
        <v>#REF!</v>
      </c>
      <c r="Y2027" s="164" t="e">
        <f>SUBTOTAL(9,$U$206:$U2027)</f>
        <v>#REF!</v>
      </c>
      <c r="Z2027" s="158" t="e">
        <f>SUBTOTAL(9,$V$206:$V2027)</f>
        <v>#REF!</v>
      </c>
      <c r="AA2027" s="159">
        <f>IFERROR(+Revisión_Avance_Periodo!$Z2027/Revisión_Avance_Periodo!$Y2027,0)</f>
        <v>0</v>
      </c>
      <c r="AB2027" s="126"/>
      <c r="AC2027" s="127"/>
      <c r="AD2027" s="125"/>
      <c r="AE2027" s="125"/>
      <c r="AF2027" s="128"/>
      <c r="AG2027" s="129"/>
      <c r="AH2027" s="164" t="e">
        <f>SUBTOTAL(9,$U$2018:$U2027)</f>
        <v>#REF!</v>
      </c>
      <c r="AI2027" s="158" t="e">
        <f>SUBTOTAL(9,$V$2018:$V2027)</f>
        <v>#REF!</v>
      </c>
      <c r="AJ2027" s="159">
        <f>IFERROR(+Revisión_Avance_Periodo!$Z2027/Revisión_Avance_Periodo!$Y2027,0)</f>
        <v>0</v>
      </c>
      <c r="AK2027" s="126"/>
      <c r="AL2027" s="127"/>
      <c r="AM2027" s="125"/>
      <c r="AN2027" s="125"/>
      <c r="AO2027" s="128"/>
      <c r="AP2027" s="129"/>
    </row>
    <row r="2028" spans="1:42" x14ac:dyDescent="0.25">
      <c r="A2028" s="92">
        <v>172</v>
      </c>
      <c r="B2028" s="435" t="e">
        <f>CONCATENATE(Revisión_Avance_Periodo!$D2028,";",Revisión_Avance_Periodo!$F2028,";",Revisión_Avance_Periodo!$L2028)</f>
        <v>#REF!</v>
      </c>
      <c r="C2028" s="435" t="e">
        <f t="shared" si="156"/>
        <v>#REF!</v>
      </c>
      <c r="D2028" s="114" t="e">
        <f>VLOOKUP($A2028,#REF!,3,FALSE)</f>
        <v>#REF!</v>
      </c>
      <c r="E2028" s="436" t="e">
        <f>VLOOKUP($A2028,#REF!,4,FALSE)</f>
        <v>#REF!</v>
      </c>
      <c r="F2028" s="102" t="e">
        <f>VLOOKUP($A2028,#REF!,5,FALSE)</f>
        <v>#REF!</v>
      </c>
      <c r="G2028" s="93" t="e">
        <f>VLOOKUP($A2028,#REF!,8,FALSE)</f>
        <v>#REF!</v>
      </c>
      <c r="H2028" s="93" t="e">
        <f>VLOOKUP($A2028,#REF!,7,FALSE)</f>
        <v>#REF!</v>
      </c>
      <c r="I2028" s="438" t="e">
        <f>VLOOKUP($A2028,#REF!,10,FALSE)</f>
        <v>#REF!</v>
      </c>
      <c r="J2028" s="93" t="e">
        <f>VLOOKUP($A2028,#REF!,11,FALSE)</f>
        <v>#REF!</v>
      </c>
      <c r="K2028" s="114" t="e">
        <f>VLOOKUP($A2028,#REF!,12,FALSE)</f>
        <v>#REF!</v>
      </c>
      <c r="L2028" s="93" t="e">
        <f>VLOOKUP($A2028,#REF!,13,FALSE)</f>
        <v>#REF!</v>
      </c>
      <c r="M2028" s="438" t="e">
        <f>VLOOKUP($A2028,#REF!,14,FALSE)</f>
        <v>#REF!</v>
      </c>
      <c r="N2028" s="102" t="e">
        <f>VLOOKUP($A2028,#REF!,15,FALSE)</f>
        <v>#REF!</v>
      </c>
      <c r="O2028" s="102" t="e">
        <f>VLOOKUP($A2028,#REF!,18,FALSE)</f>
        <v>#REF!</v>
      </c>
      <c r="P2028" s="93" t="e">
        <f>VLOOKUP($A2028,#REF!,41,FALSE)</f>
        <v>#REF!</v>
      </c>
      <c r="Q2028" s="115" t="e">
        <f>VLOOKUP(Revisión_Avance_Periodo!$L2028,#REF!,30,FALSE)</f>
        <v>#REF!</v>
      </c>
      <c r="R2028" s="116">
        <v>2019</v>
      </c>
      <c r="S2028" s="196">
        <v>43799</v>
      </c>
      <c r="T2028" s="116" t="s">
        <v>78</v>
      </c>
      <c r="U2028" s="440" t="e">
        <f>INDEX(#REF!,MATCH(Revisión_Avance_Periodo!$L2028,#REF!,0),MATCH(Revisión_Avance_Periodo!$T2028,#REF!,0))</f>
        <v>#REF!</v>
      </c>
      <c r="V2028" s="440" t="e">
        <f>INDEX(#REF!,MATCH(Revisión_Avance_Periodo!$L2028,#REF!,0),MATCH(Revisión_Avance_Periodo!$T2028,#REF!,0))</f>
        <v>#REF!</v>
      </c>
      <c r="W2028" s="131" t="e">
        <f t="shared" si="160"/>
        <v>#REF!</v>
      </c>
      <c r="X2028" s="116" t="e">
        <f>VLOOKUP(W2028,Tabla_Estado_Meta_OAP_2019[#All],3,TRUE)</f>
        <v>#REF!</v>
      </c>
      <c r="Y2028" s="164" t="e">
        <f>SUBTOTAL(9,$U$206:$U2028)</f>
        <v>#REF!</v>
      </c>
      <c r="Z2028" s="158" t="e">
        <f>SUBTOTAL(9,$V$206:$V2028)</f>
        <v>#REF!</v>
      </c>
      <c r="AA2028" s="159">
        <f>IFERROR(+Revisión_Avance_Periodo!$Z2028/Revisión_Avance_Periodo!$Y2028,0)</f>
        <v>0</v>
      </c>
      <c r="AB2028" s="126"/>
      <c r="AC2028" s="127"/>
      <c r="AD2028" s="125"/>
      <c r="AE2028" s="125"/>
      <c r="AF2028" s="128"/>
      <c r="AG2028" s="129"/>
      <c r="AH2028" s="164" t="e">
        <f>SUBTOTAL(9,$U$2018:$U2028)</f>
        <v>#REF!</v>
      </c>
      <c r="AI2028" s="158" t="e">
        <f>SUBTOTAL(9,$V$2018:$V2028)</f>
        <v>#REF!</v>
      </c>
      <c r="AJ2028" s="159">
        <f>IFERROR(+Revisión_Avance_Periodo!$Z2028/Revisión_Avance_Periodo!$Y2028,0)</f>
        <v>0</v>
      </c>
      <c r="AK2028" s="126"/>
      <c r="AL2028" s="127"/>
      <c r="AM2028" s="125"/>
      <c r="AN2028" s="125"/>
      <c r="AO2028" s="128"/>
      <c r="AP2028" s="129"/>
    </row>
    <row r="2029" spans="1:42" ht="15.75" thickBot="1" x14ac:dyDescent="0.3">
      <c r="A2029" s="97">
        <v>172</v>
      </c>
      <c r="B2029" s="435" t="e">
        <f>CONCATENATE(Revisión_Avance_Periodo!$D2029,";",Revisión_Avance_Periodo!$F2029,";",Revisión_Avance_Periodo!$L2029)</f>
        <v>#REF!</v>
      </c>
      <c r="C2029" s="435" t="e">
        <f t="shared" si="156"/>
        <v>#REF!</v>
      </c>
      <c r="D2029" s="123" t="e">
        <f>VLOOKUP($A2029,#REF!,3,FALSE)</f>
        <v>#REF!</v>
      </c>
      <c r="E2029" s="436" t="e">
        <f>VLOOKUP($A2029,#REF!,4,FALSE)</f>
        <v>#REF!</v>
      </c>
      <c r="F2029" s="103" t="e">
        <f>VLOOKUP($A2029,#REF!,5,FALSE)</f>
        <v>#REF!</v>
      </c>
      <c r="G2029" s="98" t="e">
        <f>VLOOKUP($A2029,#REF!,8,FALSE)</f>
        <v>#REF!</v>
      </c>
      <c r="H2029" s="93" t="e">
        <f>VLOOKUP($A2029,#REF!,7,FALSE)</f>
        <v>#REF!</v>
      </c>
      <c r="I2029" s="438" t="e">
        <f>VLOOKUP($A2029,#REF!,10,FALSE)</f>
        <v>#REF!</v>
      </c>
      <c r="J2029" s="98" t="e">
        <f>VLOOKUP($A2029,#REF!,11,FALSE)</f>
        <v>#REF!</v>
      </c>
      <c r="K2029" s="114" t="e">
        <f>VLOOKUP($A2029,#REF!,12,FALSE)</f>
        <v>#REF!</v>
      </c>
      <c r="L2029" s="98" t="e">
        <f>VLOOKUP($A2029,#REF!,13,FALSE)</f>
        <v>#REF!</v>
      </c>
      <c r="M2029" s="438" t="e">
        <f>VLOOKUP($A2029,#REF!,14,FALSE)</f>
        <v>#REF!</v>
      </c>
      <c r="N2029" s="103" t="e">
        <f>VLOOKUP($A2029,#REF!,15,FALSE)</f>
        <v>#REF!</v>
      </c>
      <c r="O2029" s="103" t="e">
        <f>VLOOKUP($A2029,#REF!,18,FALSE)</f>
        <v>#REF!</v>
      </c>
      <c r="P2029" s="93" t="e">
        <f>VLOOKUP($A2029,#REF!,41,FALSE)</f>
        <v>#REF!</v>
      </c>
      <c r="Q2029" s="115" t="e">
        <f>VLOOKUP(Revisión_Avance_Periodo!$L2029,#REF!,30,FALSE)</f>
        <v>#REF!</v>
      </c>
      <c r="R2029" s="116">
        <v>2019</v>
      </c>
      <c r="S2029" s="196">
        <v>43829</v>
      </c>
      <c r="T2029" s="124" t="s">
        <v>79</v>
      </c>
      <c r="U2029" s="440" t="e">
        <f>INDEX(#REF!,MATCH(Revisión_Avance_Periodo!$L2029,#REF!,0),MATCH(Revisión_Avance_Periodo!$T2029,#REF!,0))</f>
        <v>#REF!</v>
      </c>
      <c r="V2029" s="440" t="e">
        <f>INDEX(#REF!,MATCH(Revisión_Avance_Periodo!$L2029,#REF!,0),MATCH(Revisión_Avance_Periodo!$T2029,#REF!,0))</f>
        <v>#REF!</v>
      </c>
      <c r="W2029" s="130" t="e">
        <f t="shared" si="160"/>
        <v>#REF!</v>
      </c>
      <c r="X2029" s="124" t="e">
        <f>VLOOKUP(W2029,Tabla_Estado_Meta_OAP_2019[#All],3,TRUE)</f>
        <v>#REF!</v>
      </c>
      <c r="Y2029" s="164" t="e">
        <f>SUBTOTAL(9,$U$206:$U2029)</f>
        <v>#REF!</v>
      </c>
      <c r="Z2029" s="158" t="e">
        <f>SUBTOTAL(9,$V$206:$V2029)</f>
        <v>#REF!</v>
      </c>
      <c r="AA2029" s="159">
        <f>IFERROR(+Revisión_Avance_Periodo!$Z2029/Revisión_Avance_Periodo!$Y2029,0)</f>
        <v>0</v>
      </c>
      <c r="AB2029" s="126"/>
      <c r="AC2029" s="127"/>
      <c r="AD2029" s="125"/>
      <c r="AE2029" s="125"/>
      <c r="AF2029" s="128"/>
      <c r="AG2029" s="129"/>
      <c r="AH2029" s="164" t="e">
        <f>SUBTOTAL(9,$U$2018:$U2029)</f>
        <v>#REF!</v>
      </c>
      <c r="AI2029" s="158" t="e">
        <f>SUBTOTAL(9,$V$2018:$V2029)</f>
        <v>#REF!</v>
      </c>
      <c r="AJ2029" s="159">
        <f>IFERROR(+Revisión_Avance_Periodo!$Z2029/Revisión_Avance_Periodo!$Y2029,0)</f>
        <v>0</v>
      </c>
      <c r="AK2029" s="126"/>
      <c r="AL2029" s="127"/>
      <c r="AM2029" s="125"/>
      <c r="AN2029" s="125"/>
      <c r="AO2029" s="128"/>
      <c r="AP2029" s="129"/>
    </row>
    <row r="2030" spans="1:42" x14ac:dyDescent="0.25">
      <c r="A2030" s="92">
        <v>173</v>
      </c>
      <c r="B2030" s="435" t="e">
        <f>CONCATENATE(Revisión_Avance_Periodo!$D2030,";",Revisión_Avance_Periodo!$F2030,";",Revisión_Avance_Periodo!$L2030)</f>
        <v>#REF!</v>
      </c>
      <c r="C2030" s="435" t="e">
        <f t="shared" si="156"/>
        <v>#REF!</v>
      </c>
      <c r="D2030" s="114" t="e">
        <f>VLOOKUP($A2030,#REF!,3,FALSE)</f>
        <v>#REF!</v>
      </c>
      <c r="E2030" s="436" t="e">
        <f>VLOOKUP($A2030,#REF!,4,FALSE)</f>
        <v>#REF!</v>
      </c>
      <c r="F2030" s="102" t="e">
        <f>VLOOKUP($A2030,#REF!,5,FALSE)</f>
        <v>#REF!</v>
      </c>
      <c r="G2030" s="93" t="e">
        <f>VLOOKUP($A2030,#REF!,8,FALSE)</f>
        <v>#REF!</v>
      </c>
      <c r="H2030" s="93" t="e">
        <f>VLOOKUP($A2030,#REF!,7,FALSE)</f>
        <v>#REF!</v>
      </c>
      <c r="I2030" s="438" t="e">
        <f>VLOOKUP($A2030,#REF!,10,FALSE)</f>
        <v>#REF!</v>
      </c>
      <c r="J2030" s="93" t="e">
        <f>VLOOKUP($A2030,#REF!,11,FALSE)</f>
        <v>#REF!</v>
      </c>
      <c r="K2030" s="114" t="e">
        <f>VLOOKUP($A2030,#REF!,12,FALSE)</f>
        <v>#REF!</v>
      </c>
      <c r="L2030" s="93" t="e">
        <f>VLOOKUP($A2030,#REF!,13,FALSE)</f>
        <v>#REF!</v>
      </c>
      <c r="M2030" s="438" t="e">
        <f>VLOOKUP($A2030,#REF!,14,FALSE)</f>
        <v>#REF!</v>
      </c>
      <c r="N2030" s="102" t="e">
        <f>VLOOKUP($A2030,#REF!,15,FALSE)</f>
        <v>#REF!</v>
      </c>
      <c r="O2030" s="102" t="e">
        <f>VLOOKUP($A2030,#REF!,18,FALSE)</f>
        <v>#REF!</v>
      </c>
      <c r="P2030" s="93" t="e">
        <f>VLOOKUP($A2030,#REF!,41,FALSE)</f>
        <v>#REF!</v>
      </c>
      <c r="Q2030" s="115" t="e">
        <f>VLOOKUP(Revisión_Avance_Periodo!$L2030,#REF!,30,FALSE)</f>
        <v>#REF!</v>
      </c>
      <c r="R2030" s="116">
        <v>2019</v>
      </c>
      <c r="S2030" s="196">
        <v>43495</v>
      </c>
      <c r="T2030" s="116" t="s">
        <v>68</v>
      </c>
      <c r="U2030" s="440" t="e">
        <f>INDEX(#REF!,MATCH(Revisión_Avance_Periodo!$L2030,#REF!,0),MATCH(Revisión_Avance_Periodo!$T2030,#REF!,0))</f>
        <v>#REF!</v>
      </c>
      <c r="V2030" s="440" t="e">
        <f>INDEX(#REF!,MATCH(Revisión_Avance_Periodo!$L2030,#REF!,0),MATCH(Revisión_Avance_Periodo!$T2030,#REF!,0))</f>
        <v>#REF!</v>
      </c>
      <c r="W2030" s="130" t="e">
        <f t="shared" si="160"/>
        <v>#REF!</v>
      </c>
      <c r="X2030" s="116" t="e">
        <f>VLOOKUP(W2030,Tabla_Estado_Meta_OAP_2019[#All],3,TRUE)</f>
        <v>#REF!</v>
      </c>
      <c r="Y2030" s="163" t="e">
        <f>SUBTOTAL(9,$U$206:$U2030)</f>
        <v>#REF!</v>
      </c>
      <c r="Z2030" s="161" t="e">
        <f>SUBTOTAL(9,$V$206:$V2030)</f>
        <v>#REF!</v>
      </c>
      <c r="AA2030" s="162">
        <f>IFERROR(+Revisión_Avance_Periodo!$Z2030/Revisión_Avance_Periodo!$Y2030,0)</f>
        <v>0</v>
      </c>
      <c r="AB2030" s="445" t="e">
        <f>SUBTOTAL(9,U2030:U2041)</f>
        <v>#REF!</v>
      </c>
      <c r="AC2030" s="446" t="e">
        <f>SUBTOTAL(9,V2030:V2041)</f>
        <v>#REF!</v>
      </c>
      <c r="AD2030" s="119" t="e">
        <f>+AC2030/AB2030</f>
        <v>#REF!</v>
      </c>
      <c r="AE2030" s="119" t="e">
        <f>100%-Revisión_Avance_Periodo!$AD2030</f>
        <v>#REF!</v>
      </c>
      <c r="AF2030" s="121" t="e">
        <f>VLOOKUP(AD2030,Tabla_Estado_Meta_OAP_2019[],3,TRUE)</f>
        <v>#REF!</v>
      </c>
      <c r="AG2030" s="122" t="e">
        <f>Revisión_Avance_Periodo!$AD2030*Revisión_Avance_Periodo!$Q2030</f>
        <v>#REF!</v>
      </c>
      <c r="AH2030" s="163" t="e">
        <f>SUBTOTAL(9,$U$2030:$U2030)</f>
        <v>#REF!</v>
      </c>
      <c r="AI2030" s="161" t="e">
        <f>SUBTOTAL(9,$V$2030:$V2030)</f>
        <v>#REF!</v>
      </c>
      <c r="AJ2030" s="162">
        <f>IFERROR(+Revisión_Avance_Periodo!$Z2030/Revisión_Avance_Periodo!$Y2030,0)</f>
        <v>0</v>
      </c>
      <c r="AK2030" s="445" t="e">
        <f>SUBTOTAL(9,AD2030:AD2041)</f>
        <v>#REF!</v>
      </c>
      <c r="AL2030" s="446" t="e">
        <f>SUBTOTAL(9,AE2030:AE2041)</f>
        <v>#REF!</v>
      </c>
      <c r="AM2030" s="119" t="e">
        <f>+AL2030/AK2030</f>
        <v>#REF!</v>
      </c>
      <c r="AN2030" s="119" t="e">
        <f>100%-Revisión_Avance_Periodo!$AD2030</f>
        <v>#REF!</v>
      </c>
      <c r="AO2030" s="121" t="e">
        <f>VLOOKUP(AM2030,Tabla_Estado_Meta_OAP_2019[],3,TRUE)</f>
        <v>#REF!</v>
      </c>
      <c r="AP2030" s="122" t="e">
        <f>Revisión_Avance_Periodo!$AD2030*Revisión_Avance_Periodo!$Q2030</f>
        <v>#REF!</v>
      </c>
    </row>
    <row r="2031" spans="1:42" x14ac:dyDescent="0.25">
      <c r="A2031" s="97">
        <v>173</v>
      </c>
      <c r="B2031" s="435" t="e">
        <f>CONCATENATE(Revisión_Avance_Periodo!$D2031,";",Revisión_Avance_Periodo!$F2031,";",Revisión_Avance_Periodo!$L2031)</f>
        <v>#REF!</v>
      </c>
      <c r="C2031" s="435" t="e">
        <f t="shared" si="156"/>
        <v>#REF!</v>
      </c>
      <c r="D2031" s="123" t="e">
        <f>VLOOKUP($A2031,#REF!,3,FALSE)</f>
        <v>#REF!</v>
      </c>
      <c r="E2031" s="436" t="e">
        <f>VLOOKUP($A2031,#REF!,4,FALSE)</f>
        <v>#REF!</v>
      </c>
      <c r="F2031" s="103" t="e">
        <f>VLOOKUP($A2031,#REF!,5,FALSE)</f>
        <v>#REF!</v>
      </c>
      <c r="G2031" s="98" t="e">
        <f>VLOOKUP($A2031,#REF!,8,FALSE)</f>
        <v>#REF!</v>
      </c>
      <c r="H2031" s="93" t="e">
        <f>VLOOKUP($A2031,#REF!,7,FALSE)</f>
        <v>#REF!</v>
      </c>
      <c r="I2031" s="438" t="e">
        <f>VLOOKUP($A2031,#REF!,10,FALSE)</f>
        <v>#REF!</v>
      </c>
      <c r="J2031" s="98" t="e">
        <f>VLOOKUP($A2031,#REF!,11,FALSE)</f>
        <v>#REF!</v>
      </c>
      <c r="K2031" s="114" t="e">
        <f>VLOOKUP($A2031,#REF!,12,FALSE)</f>
        <v>#REF!</v>
      </c>
      <c r="L2031" s="98" t="e">
        <f>VLOOKUP($A2031,#REF!,13,FALSE)</f>
        <v>#REF!</v>
      </c>
      <c r="M2031" s="438" t="e">
        <f>VLOOKUP($A2031,#REF!,14,FALSE)</f>
        <v>#REF!</v>
      </c>
      <c r="N2031" s="103" t="e">
        <f>VLOOKUP($A2031,#REF!,15,FALSE)</f>
        <v>#REF!</v>
      </c>
      <c r="O2031" s="103" t="e">
        <f>VLOOKUP($A2031,#REF!,18,FALSE)</f>
        <v>#REF!</v>
      </c>
      <c r="P2031" s="93" t="e">
        <f>VLOOKUP($A2031,#REF!,41,FALSE)</f>
        <v>#REF!</v>
      </c>
      <c r="Q2031" s="115" t="e">
        <f>VLOOKUP(Revisión_Avance_Periodo!$L2031,#REF!,30,FALSE)</f>
        <v>#REF!</v>
      </c>
      <c r="R2031" s="116">
        <v>2019</v>
      </c>
      <c r="S2031" s="196">
        <v>43524</v>
      </c>
      <c r="T2031" s="124" t="s">
        <v>69</v>
      </c>
      <c r="U2031" s="440" t="e">
        <f>INDEX(#REF!,MATCH(Revisión_Avance_Periodo!$L2031,#REF!,0),MATCH(Revisión_Avance_Periodo!$T2031,#REF!,0))</f>
        <v>#REF!</v>
      </c>
      <c r="V2031" s="440" t="e">
        <f>INDEX(#REF!,MATCH(Revisión_Avance_Periodo!$L2031,#REF!,0),MATCH(Revisión_Avance_Periodo!$T2031,#REF!,0))</f>
        <v>#REF!</v>
      </c>
      <c r="W2031" s="130" t="e">
        <f t="shared" si="160"/>
        <v>#REF!</v>
      </c>
      <c r="X2031" s="124" t="e">
        <f>VLOOKUP(W2031,Tabla_Estado_Meta_OAP_2019[#All],3,TRUE)</f>
        <v>#REF!</v>
      </c>
      <c r="Y2031" s="164" t="e">
        <f>SUBTOTAL(9,$U$206:$U2031)</f>
        <v>#REF!</v>
      </c>
      <c r="Z2031" s="158" t="e">
        <f>SUBTOTAL(9,$V$206:$V2031)</f>
        <v>#REF!</v>
      </c>
      <c r="AA2031" s="159">
        <f>IFERROR(+Revisión_Avance_Periodo!$Z2031/Revisión_Avance_Periodo!$Y2031,0)</f>
        <v>0</v>
      </c>
      <c r="AB2031" s="126"/>
      <c r="AC2031" s="127"/>
      <c r="AD2031" s="125"/>
      <c r="AE2031" s="125"/>
      <c r="AF2031" s="128"/>
      <c r="AG2031" s="129"/>
      <c r="AH2031" s="164" t="e">
        <f>SUBTOTAL(9,$U$2030:$U2031)</f>
        <v>#REF!</v>
      </c>
      <c r="AI2031" s="158" t="e">
        <f>SUBTOTAL(9,$V$2030:$V2031)</f>
        <v>#REF!</v>
      </c>
      <c r="AJ2031" s="159">
        <f>IFERROR(+Revisión_Avance_Periodo!$Z2031/Revisión_Avance_Periodo!$Y2031,0)</f>
        <v>0</v>
      </c>
      <c r="AK2031" s="126"/>
      <c r="AL2031" s="127"/>
      <c r="AM2031" s="125"/>
      <c r="AN2031" s="125"/>
      <c r="AO2031" s="128"/>
      <c r="AP2031" s="129"/>
    </row>
    <row r="2032" spans="1:42" x14ac:dyDescent="0.25">
      <c r="A2032" s="92">
        <v>173</v>
      </c>
      <c r="B2032" s="435" t="e">
        <f>CONCATENATE(Revisión_Avance_Periodo!$D2032,";",Revisión_Avance_Periodo!$F2032,";",Revisión_Avance_Periodo!$L2032)</f>
        <v>#REF!</v>
      </c>
      <c r="C2032" s="435" t="e">
        <f t="shared" si="156"/>
        <v>#REF!</v>
      </c>
      <c r="D2032" s="114" t="e">
        <f>VLOOKUP($A2032,#REF!,3,FALSE)</f>
        <v>#REF!</v>
      </c>
      <c r="E2032" s="436" t="e">
        <f>VLOOKUP($A2032,#REF!,4,FALSE)</f>
        <v>#REF!</v>
      </c>
      <c r="F2032" s="102" t="e">
        <f>VLOOKUP($A2032,#REF!,5,FALSE)</f>
        <v>#REF!</v>
      </c>
      <c r="G2032" s="93" t="e">
        <f>VLOOKUP($A2032,#REF!,8,FALSE)</f>
        <v>#REF!</v>
      </c>
      <c r="H2032" s="93" t="e">
        <f>VLOOKUP($A2032,#REF!,7,FALSE)</f>
        <v>#REF!</v>
      </c>
      <c r="I2032" s="438" t="e">
        <f>VLOOKUP($A2032,#REF!,10,FALSE)</f>
        <v>#REF!</v>
      </c>
      <c r="J2032" s="93" t="e">
        <f>VLOOKUP($A2032,#REF!,11,FALSE)</f>
        <v>#REF!</v>
      </c>
      <c r="K2032" s="114" t="e">
        <f>VLOOKUP($A2032,#REF!,12,FALSE)</f>
        <v>#REF!</v>
      </c>
      <c r="L2032" s="93" t="e">
        <f>VLOOKUP($A2032,#REF!,13,FALSE)</f>
        <v>#REF!</v>
      </c>
      <c r="M2032" s="438" t="e">
        <f>VLOOKUP($A2032,#REF!,14,FALSE)</f>
        <v>#REF!</v>
      </c>
      <c r="N2032" s="102" t="e">
        <f>VLOOKUP($A2032,#REF!,15,FALSE)</f>
        <v>#REF!</v>
      </c>
      <c r="O2032" s="102" t="e">
        <f>VLOOKUP($A2032,#REF!,18,FALSE)</f>
        <v>#REF!</v>
      </c>
      <c r="P2032" s="93" t="e">
        <f>VLOOKUP($A2032,#REF!,41,FALSE)</f>
        <v>#REF!</v>
      </c>
      <c r="Q2032" s="115" t="e">
        <f>VLOOKUP(Revisión_Avance_Periodo!$L2032,#REF!,30,FALSE)</f>
        <v>#REF!</v>
      </c>
      <c r="R2032" s="116">
        <v>2019</v>
      </c>
      <c r="S2032" s="196">
        <v>43554</v>
      </c>
      <c r="T2032" s="116" t="s">
        <v>70</v>
      </c>
      <c r="U2032" s="440" t="e">
        <f>INDEX(#REF!,MATCH(Revisión_Avance_Periodo!$L2032,#REF!,0),MATCH(Revisión_Avance_Periodo!$T2032,#REF!,0))</f>
        <v>#REF!</v>
      </c>
      <c r="V2032" s="440" t="e">
        <f>INDEX(#REF!,MATCH(Revisión_Avance_Periodo!$L2032,#REF!,0),MATCH(Revisión_Avance_Periodo!$T2032,#REF!,0))</f>
        <v>#REF!</v>
      </c>
      <c r="W2032" s="130" t="e">
        <f t="shared" si="160"/>
        <v>#REF!</v>
      </c>
      <c r="X2032" s="116" t="e">
        <f>VLOOKUP(W2032,Tabla_Estado_Meta_OAP_2019[#All],3,TRUE)</f>
        <v>#REF!</v>
      </c>
      <c r="Y2032" s="164" t="e">
        <f>SUBTOTAL(9,$U$206:$U2032)</f>
        <v>#REF!</v>
      </c>
      <c r="Z2032" s="158" t="e">
        <f>SUBTOTAL(9,$V$206:$V2032)</f>
        <v>#REF!</v>
      </c>
      <c r="AA2032" s="159">
        <f>IFERROR(+Revisión_Avance_Periodo!$Z2032/Revisión_Avance_Periodo!$Y2032,0)</f>
        <v>0</v>
      </c>
      <c r="AB2032" s="126"/>
      <c r="AC2032" s="127"/>
      <c r="AD2032" s="125"/>
      <c r="AE2032" s="125"/>
      <c r="AF2032" s="128"/>
      <c r="AG2032" s="129"/>
      <c r="AH2032" s="164" t="e">
        <f>SUBTOTAL(9,$U$2030:$U2032)</f>
        <v>#REF!</v>
      </c>
      <c r="AI2032" s="158" t="e">
        <f>SUBTOTAL(9,$V$2030:$V2032)</f>
        <v>#REF!</v>
      </c>
      <c r="AJ2032" s="159">
        <f>IFERROR(+Revisión_Avance_Periodo!$Z2032/Revisión_Avance_Periodo!$Y2032,0)</f>
        <v>0</v>
      </c>
      <c r="AK2032" s="126"/>
      <c r="AL2032" s="127"/>
      <c r="AM2032" s="125"/>
      <c r="AN2032" s="125"/>
      <c r="AO2032" s="128"/>
      <c r="AP2032" s="129"/>
    </row>
    <row r="2033" spans="1:42" x14ac:dyDescent="0.25">
      <c r="A2033" s="97">
        <v>173</v>
      </c>
      <c r="B2033" s="435" t="e">
        <f>CONCATENATE(Revisión_Avance_Periodo!$D2033,";",Revisión_Avance_Periodo!$F2033,";",Revisión_Avance_Periodo!$L2033)</f>
        <v>#REF!</v>
      </c>
      <c r="C2033" s="435" t="e">
        <f t="shared" si="156"/>
        <v>#REF!</v>
      </c>
      <c r="D2033" s="123" t="e">
        <f>VLOOKUP($A2033,#REF!,3,FALSE)</f>
        <v>#REF!</v>
      </c>
      <c r="E2033" s="436" t="e">
        <f>VLOOKUP($A2033,#REF!,4,FALSE)</f>
        <v>#REF!</v>
      </c>
      <c r="F2033" s="103" t="e">
        <f>VLOOKUP($A2033,#REF!,5,FALSE)</f>
        <v>#REF!</v>
      </c>
      <c r="G2033" s="98" t="e">
        <f>VLOOKUP($A2033,#REF!,8,FALSE)</f>
        <v>#REF!</v>
      </c>
      <c r="H2033" s="93" t="e">
        <f>VLOOKUP($A2033,#REF!,7,FALSE)</f>
        <v>#REF!</v>
      </c>
      <c r="I2033" s="438" t="e">
        <f>VLOOKUP($A2033,#REF!,10,FALSE)</f>
        <v>#REF!</v>
      </c>
      <c r="J2033" s="98" t="e">
        <f>VLOOKUP($A2033,#REF!,11,FALSE)</f>
        <v>#REF!</v>
      </c>
      <c r="K2033" s="114" t="e">
        <f>VLOOKUP($A2033,#REF!,12,FALSE)</f>
        <v>#REF!</v>
      </c>
      <c r="L2033" s="98" t="e">
        <f>VLOOKUP($A2033,#REF!,13,FALSE)</f>
        <v>#REF!</v>
      </c>
      <c r="M2033" s="438" t="e">
        <f>VLOOKUP($A2033,#REF!,14,FALSE)</f>
        <v>#REF!</v>
      </c>
      <c r="N2033" s="103" t="e">
        <f>VLOOKUP($A2033,#REF!,15,FALSE)</f>
        <v>#REF!</v>
      </c>
      <c r="O2033" s="103" t="e">
        <f>VLOOKUP($A2033,#REF!,18,FALSE)</f>
        <v>#REF!</v>
      </c>
      <c r="P2033" s="93" t="e">
        <f>VLOOKUP($A2033,#REF!,41,FALSE)</f>
        <v>#REF!</v>
      </c>
      <c r="Q2033" s="115" t="e">
        <f>VLOOKUP(Revisión_Avance_Periodo!$L2033,#REF!,30,FALSE)</f>
        <v>#REF!</v>
      </c>
      <c r="R2033" s="116">
        <v>2019</v>
      </c>
      <c r="S2033" s="196">
        <v>43585</v>
      </c>
      <c r="T2033" s="124" t="s">
        <v>71</v>
      </c>
      <c r="U2033" s="440" t="e">
        <f>INDEX(#REF!,MATCH(Revisión_Avance_Periodo!$L2033,#REF!,0),MATCH(Revisión_Avance_Periodo!$T2033,#REF!,0))</f>
        <v>#REF!</v>
      </c>
      <c r="V2033" s="440" t="e">
        <f>INDEX(#REF!,MATCH(Revisión_Avance_Periodo!$L2033,#REF!,0),MATCH(Revisión_Avance_Periodo!$T2033,#REF!,0))</f>
        <v>#REF!</v>
      </c>
      <c r="W2033" s="130" t="e">
        <f t="shared" si="160"/>
        <v>#REF!</v>
      </c>
      <c r="X2033" s="124" t="e">
        <f>VLOOKUP(W2033,Tabla_Estado_Meta_OAP_2019[#All],3,TRUE)</f>
        <v>#REF!</v>
      </c>
      <c r="Y2033" s="164" t="e">
        <f>SUBTOTAL(9,$U$206:$U2033)</f>
        <v>#REF!</v>
      </c>
      <c r="Z2033" s="158" t="e">
        <f>SUBTOTAL(9,$V$206:$V2033)</f>
        <v>#REF!</v>
      </c>
      <c r="AA2033" s="159">
        <f>IFERROR(+Revisión_Avance_Periodo!$Z2033/Revisión_Avance_Periodo!$Y2033,0)</f>
        <v>0</v>
      </c>
      <c r="AB2033" s="126"/>
      <c r="AC2033" s="127"/>
      <c r="AD2033" s="125"/>
      <c r="AE2033" s="125"/>
      <c r="AF2033" s="128"/>
      <c r="AG2033" s="129"/>
      <c r="AH2033" s="164" t="e">
        <f>SUBTOTAL(9,$U$2030:$U2033)</f>
        <v>#REF!</v>
      </c>
      <c r="AI2033" s="158" t="e">
        <f>SUBTOTAL(9,$V$2030:$V2033)</f>
        <v>#REF!</v>
      </c>
      <c r="AJ2033" s="159">
        <f>IFERROR(+Revisión_Avance_Periodo!$Z2033/Revisión_Avance_Periodo!$Y2033,0)</f>
        <v>0</v>
      </c>
      <c r="AK2033" s="126"/>
      <c r="AL2033" s="127"/>
      <c r="AM2033" s="125"/>
      <c r="AN2033" s="125"/>
      <c r="AO2033" s="128"/>
      <c r="AP2033" s="129"/>
    </row>
    <row r="2034" spans="1:42" x14ac:dyDescent="0.25">
      <c r="A2034" s="92">
        <v>173</v>
      </c>
      <c r="B2034" s="435" t="e">
        <f>CONCATENATE(Revisión_Avance_Periodo!$D2034,";",Revisión_Avance_Periodo!$F2034,";",Revisión_Avance_Periodo!$L2034)</f>
        <v>#REF!</v>
      </c>
      <c r="C2034" s="435" t="e">
        <f t="shared" si="156"/>
        <v>#REF!</v>
      </c>
      <c r="D2034" s="114" t="e">
        <f>VLOOKUP($A2034,#REF!,3,FALSE)</f>
        <v>#REF!</v>
      </c>
      <c r="E2034" s="436" t="e">
        <f>VLOOKUP($A2034,#REF!,4,FALSE)</f>
        <v>#REF!</v>
      </c>
      <c r="F2034" s="102" t="e">
        <f>VLOOKUP($A2034,#REF!,5,FALSE)</f>
        <v>#REF!</v>
      </c>
      <c r="G2034" s="93" t="e">
        <f>VLOOKUP($A2034,#REF!,8,FALSE)</f>
        <v>#REF!</v>
      </c>
      <c r="H2034" s="93" t="e">
        <f>VLOOKUP($A2034,#REF!,7,FALSE)</f>
        <v>#REF!</v>
      </c>
      <c r="I2034" s="438" t="e">
        <f>VLOOKUP($A2034,#REF!,10,FALSE)</f>
        <v>#REF!</v>
      </c>
      <c r="J2034" s="93" t="e">
        <f>VLOOKUP($A2034,#REF!,11,FALSE)</f>
        <v>#REF!</v>
      </c>
      <c r="K2034" s="114" t="e">
        <f>VLOOKUP($A2034,#REF!,12,FALSE)</f>
        <v>#REF!</v>
      </c>
      <c r="L2034" s="93" t="e">
        <f>VLOOKUP($A2034,#REF!,13,FALSE)</f>
        <v>#REF!</v>
      </c>
      <c r="M2034" s="438" t="e">
        <f>VLOOKUP($A2034,#REF!,14,FALSE)</f>
        <v>#REF!</v>
      </c>
      <c r="N2034" s="102" t="e">
        <f>VLOOKUP($A2034,#REF!,15,FALSE)</f>
        <v>#REF!</v>
      </c>
      <c r="O2034" s="102" t="e">
        <f>VLOOKUP($A2034,#REF!,18,FALSE)</f>
        <v>#REF!</v>
      </c>
      <c r="P2034" s="93" t="e">
        <f>VLOOKUP($A2034,#REF!,41,FALSE)</f>
        <v>#REF!</v>
      </c>
      <c r="Q2034" s="115" t="e">
        <f>VLOOKUP(Revisión_Avance_Periodo!$L2034,#REF!,30,FALSE)</f>
        <v>#REF!</v>
      </c>
      <c r="R2034" s="116">
        <v>2019</v>
      </c>
      <c r="S2034" s="196">
        <v>43615</v>
      </c>
      <c r="T2034" s="116" t="s">
        <v>72</v>
      </c>
      <c r="U2034" s="440" t="e">
        <f>INDEX(#REF!,MATCH(Revisión_Avance_Periodo!$L2034,#REF!,0),MATCH(Revisión_Avance_Periodo!$T2034,#REF!,0))</f>
        <v>#REF!</v>
      </c>
      <c r="V2034" s="440" t="e">
        <f>INDEX(#REF!,MATCH(Revisión_Avance_Periodo!$L2034,#REF!,0),MATCH(Revisión_Avance_Periodo!$T2034,#REF!,0))</f>
        <v>#REF!</v>
      </c>
      <c r="W2034" s="130" t="e">
        <f t="shared" si="160"/>
        <v>#REF!</v>
      </c>
      <c r="X2034" s="116" t="e">
        <f>VLOOKUP(W2034,Tabla_Estado_Meta_OAP_2019[#All],3,TRUE)</f>
        <v>#REF!</v>
      </c>
      <c r="Y2034" s="164" t="e">
        <f>SUBTOTAL(9,$U$206:$U2034)</f>
        <v>#REF!</v>
      </c>
      <c r="Z2034" s="158" t="e">
        <f>SUBTOTAL(9,$V$206:$V2034)</f>
        <v>#REF!</v>
      </c>
      <c r="AA2034" s="159">
        <f>IFERROR(+Revisión_Avance_Periodo!$Z2034/Revisión_Avance_Periodo!$Y2034,0)</f>
        <v>0</v>
      </c>
      <c r="AB2034" s="126"/>
      <c r="AC2034" s="127"/>
      <c r="AD2034" s="125"/>
      <c r="AE2034" s="125"/>
      <c r="AF2034" s="128"/>
      <c r="AG2034" s="129"/>
      <c r="AH2034" s="164" t="e">
        <f>SUBTOTAL(9,$U$2030:$U2034)</f>
        <v>#REF!</v>
      </c>
      <c r="AI2034" s="158" t="e">
        <f>SUBTOTAL(9,$V$2030:$V2034)</f>
        <v>#REF!</v>
      </c>
      <c r="AJ2034" s="159">
        <f>IFERROR(+Revisión_Avance_Periodo!$Z2034/Revisión_Avance_Periodo!$Y2034,0)</f>
        <v>0</v>
      </c>
      <c r="AK2034" s="126"/>
      <c r="AL2034" s="127"/>
      <c r="AM2034" s="125"/>
      <c r="AN2034" s="125"/>
      <c r="AO2034" s="128"/>
      <c r="AP2034" s="129"/>
    </row>
    <row r="2035" spans="1:42" x14ac:dyDescent="0.25">
      <c r="A2035" s="97">
        <v>173</v>
      </c>
      <c r="B2035" s="435" t="e">
        <f>CONCATENATE(Revisión_Avance_Periodo!$D2035,";",Revisión_Avance_Periodo!$F2035,";",Revisión_Avance_Periodo!$L2035)</f>
        <v>#REF!</v>
      </c>
      <c r="C2035" s="435" t="e">
        <f t="shared" si="156"/>
        <v>#REF!</v>
      </c>
      <c r="D2035" s="123" t="e">
        <f>VLOOKUP($A2035,#REF!,3,FALSE)</f>
        <v>#REF!</v>
      </c>
      <c r="E2035" s="436" t="e">
        <f>VLOOKUP($A2035,#REF!,4,FALSE)</f>
        <v>#REF!</v>
      </c>
      <c r="F2035" s="103" t="e">
        <f>VLOOKUP($A2035,#REF!,5,FALSE)</f>
        <v>#REF!</v>
      </c>
      <c r="G2035" s="98" t="e">
        <f>VLOOKUP($A2035,#REF!,8,FALSE)</f>
        <v>#REF!</v>
      </c>
      <c r="H2035" s="93" t="e">
        <f>VLOOKUP($A2035,#REF!,7,FALSE)</f>
        <v>#REF!</v>
      </c>
      <c r="I2035" s="438" t="e">
        <f>VLOOKUP($A2035,#REF!,10,FALSE)</f>
        <v>#REF!</v>
      </c>
      <c r="J2035" s="98" t="e">
        <f>VLOOKUP($A2035,#REF!,11,FALSE)</f>
        <v>#REF!</v>
      </c>
      <c r="K2035" s="114" t="e">
        <f>VLOOKUP($A2035,#REF!,12,FALSE)</f>
        <v>#REF!</v>
      </c>
      <c r="L2035" s="98" t="e">
        <f>VLOOKUP($A2035,#REF!,13,FALSE)</f>
        <v>#REF!</v>
      </c>
      <c r="M2035" s="438" t="e">
        <f>VLOOKUP($A2035,#REF!,14,FALSE)</f>
        <v>#REF!</v>
      </c>
      <c r="N2035" s="103" t="e">
        <f>VLOOKUP($A2035,#REF!,15,FALSE)</f>
        <v>#REF!</v>
      </c>
      <c r="O2035" s="103" t="e">
        <f>VLOOKUP($A2035,#REF!,18,FALSE)</f>
        <v>#REF!</v>
      </c>
      <c r="P2035" s="93" t="e">
        <f>VLOOKUP($A2035,#REF!,41,FALSE)</f>
        <v>#REF!</v>
      </c>
      <c r="Q2035" s="115" t="e">
        <f>VLOOKUP(Revisión_Avance_Periodo!$L2035,#REF!,30,FALSE)</f>
        <v>#REF!</v>
      </c>
      <c r="R2035" s="116">
        <v>2019</v>
      </c>
      <c r="S2035" s="196">
        <v>43646</v>
      </c>
      <c r="T2035" s="124" t="s">
        <v>73</v>
      </c>
      <c r="U2035" s="440" t="e">
        <f>INDEX(#REF!,MATCH(Revisión_Avance_Periodo!$L2035,#REF!,0),MATCH(Revisión_Avance_Periodo!$T2035,#REF!,0))</f>
        <v>#REF!</v>
      </c>
      <c r="V2035" s="440" t="e">
        <f>INDEX(#REF!,MATCH(Revisión_Avance_Periodo!$L2035,#REF!,0),MATCH(Revisión_Avance_Periodo!$T2035,#REF!,0))</f>
        <v>#REF!</v>
      </c>
      <c r="W2035" s="130" t="e">
        <f t="shared" si="160"/>
        <v>#REF!</v>
      </c>
      <c r="X2035" s="124" t="e">
        <f>VLOOKUP(W2035,Tabla_Estado_Meta_OAP_2019[#All],3,TRUE)</f>
        <v>#REF!</v>
      </c>
      <c r="Y2035" s="164" t="e">
        <f>SUBTOTAL(9,$U$206:$U2035)</f>
        <v>#REF!</v>
      </c>
      <c r="Z2035" s="158" t="e">
        <f>SUBTOTAL(9,$V$206:$V2035)</f>
        <v>#REF!</v>
      </c>
      <c r="AA2035" s="159">
        <f>IFERROR(+Revisión_Avance_Periodo!$Z2035/Revisión_Avance_Periodo!$Y2035,0)</f>
        <v>0</v>
      </c>
      <c r="AB2035" s="126"/>
      <c r="AC2035" s="127"/>
      <c r="AD2035" s="125"/>
      <c r="AE2035" s="125"/>
      <c r="AF2035" s="128"/>
      <c r="AG2035" s="129"/>
      <c r="AH2035" s="164" t="e">
        <f>SUBTOTAL(9,$U$2030:$U2035)</f>
        <v>#REF!</v>
      </c>
      <c r="AI2035" s="158" t="e">
        <f>SUBTOTAL(9,$V$2030:$V2035)</f>
        <v>#REF!</v>
      </c>
      <c r="AJ2035" s="159">
        <f>IFERROR(+Revisión_Avance_Periodo!$Z2035/Revisión_Avance_Periodo!$Y2035,0)</f>
        <v>0</v>
      </c>
      <c r="AK2035" s="126"/>
      <c r="AL2035" s="127"/>
      <c r="AM2035" s="125"/>
      <c r="AN2035" s="125"/>
      <c r="AO2035" s="128"/>
      <c r="AP2035" s="129"/>
    </row>
    <row r="2036" spans="1:42" x14ac:dyDescent="0.25">
      <c r="A2036" s="92">
        <v>173</v>
      </c>
      <c r="B2036" s="435" t="e">
        <f>CONCATENATE(Revisión_Avance_Periodo!$D2036,";",Revisión_Avance_Periodo!$F2036,";",Revisión_Avance_Periodo!$L2036)</f>
        <v>#REF!</v>
      </c>
      <c r="C2036" s="435" t="e">
        <f t="shared" si="156"/>
        <v>#REF!</v>
      </c>
      <c r="D2036" s="114" t="e">
        <f>VLOOKUP($A2036,#REF!,3,FALSE)</f>
        <v>#REF!</v>
      </c>
      <c r="E2036" s="436" t="e">
        <f>VLOOKUP($A2036,#REF!,4,FALSE)</f>
        <v>#REF!</v>
      </c>
      <c r="F2036" s="102" t="e">
        <f>VLOOKUP($A2036,#REF!,5,FALSE)</f>
        <v>#REF!</v>
      </c>
      <c r="G2036" s="93" t="e">
        <f>VLOOKUP($A2036,#REF!,8,FALSE)</f>
        <v>#REF!</v>
      </c>
      <c r="H2036" s="93" t="e">
        <f>VLOOKUP($A2036,#REF!,7,FALSE)</f>
        <v>#REF!</v>
      </c>
      <c r="I2036" s="438" t="e">
        <f>VLOOKUP($A2036,#REF!,10,FALSE)</f>
        <v>#REF!</v>
      </c>
      <c r="J2036" s="93" t="e">
        <f>VLOOKUP($A2036,#REF!,11,FALSE)</f>
        <v>#REF!</v>
      </c>
      <c r="K2036" s="114" t="e">
        <f>VLOOKUP($A2036,#REF!,12,FALSE)</f>
        <v>#REF!</v>
      </c>
      <c r="L2036" s="93" t="e">
        <f>VLOOKUP($A2036,#REF!,13,FALSE)</f>
        <v>#REF!</v>
      </c>
      <c r="M2036" s="438" t="e">
        <f>VLOOKUP($A2036,#REF!,14,FALSE)</f>
        <v>#REF!</v>
      </c>
      <c r="N2036" s="102" t="e">
        <f>VLOOKUP($A2036,#REF!,15,FALSE)</f>
        <v>#REF!</v>
      </c>
      <c r="O2036" s="102" t="e">
        <f>VLOOKUP($A2036,#REF!,18,FALSE)</f>
        <v>#REF!</v>
      </c>
      <c r="P2036" s="93" t="e">
        <f>VLOOKUP($A2036,#REF!,41,FALSE)</f>
        <v>#REF!</v>
      </c>
      <c r="Q2036" s="115" t="e">
        <f>VLOOKUP(Revisión_Avance_Periodo!$L2036,#REF!,30,FALSE)</f>
        <v>#REF!</v>
      </c>
      <c r="R2036" s="116">
        <v>2019</v>
      </c>
      <c r="S2036" s="196">
        <v>43676</v>
      </c>
      <c r="T2036" s="116" t="s">
        <v>74</v>
      </c>
      <c r="U2036" s="440" t="e">
        <f>INDEX(#REF!,MATCH(Revisión_Avance_Periodo!$L2036,#REF!,0),MATCH(Revisión_Avance_Periodo!$T2036,#REF!,0))</f>
        <v>#REF!</v>
      </c>
      <c r="V2036" s="440" t="e">
        <f>INDEX(#REF!,MATCH(Revisión_Avance_Periodo!$L2036,#REF!,0),MATCH(Revisión_Avance_Periodo!$T2036,#REF!,0))</f>
        <v>#REF!</v>
      </c>
      <c r="W2036" s="131" t="e">
        <f t="shared" si="160"/>
        <v>#REF!</v>
      </c>
      <c r="X2036" s="116" t="e">
        <f>VLOOKUP(W2036,Tabla_Estado_Meta_OAP_2019[#All],3,TRUE)</f>
        <v>#REF!</v>
      </c>
      <c r="Y2036" s="164" t="e">
        <f>SUBTOTAL(9,$U$206:$U2036)</f>
        <v>#REF!</v>
      </c>
      <c r="Z2036" s="158" t="e">
        <f>SUBTOTAL(9,$V$206:$V2036)</f>
        <v>#REF!</v>
      </c>
      <c r="AA2036" s="159">
        <f>IFERROR(+Revisión_Avance_Periodo!$Z2036/Revisión_Avance_Periodo!$Y2036,0)</f>
        <v>0</v>
      </c>
      <c r="AB2036" s="126"/>
      <c r="AC2036" s="127"/>
      <c r="AD2036" s="125"/>
      <c r="AE2036" s="125"/>
      <c r="AF2036" s="128"/>
      <c r="AG2036" s="129"/>
      <c r="AH2036" s="164" t="e">
        <f>SUBTOTAL(9,$U$2030:$U2036)</f>
        <v>#REF!</v>
      </c>
      <c r="AI2036" s="158" t="e">
        <f>SUBTOTAL(9,$V$2030:$V2036)</f>
        <v>#REF!</v>
      </c>
      <c r="AJ2036" s="159">
        <f>IFERROR(+Revisión_Avance_Periodo!$Z2036/Revisión_Avance_Periodo!$Y2036,0)</f>
        <v>0</v>
      </c>
      <c r="AK2036" s="126"/>
      <c r="AL2036" s="127"/>
      <c r="AM2036" s="125"/>
      <c r="AN2036" s="125"/>
      <c r="AO2036" s="128"/>
      <c r="AP2036" s="129"/>
    </row>
    <row r="2037" spans="1:42" x14ac:dyDescent="0.25">
      <c r="A2037" s="97">
        <v>173</v>
      </c>
      <c r="B2037" s="435" t="e">
        <f>CONCATENATE(Revisión_Avance_Periodo!$D2037,";",Revisión_Avance_Periodo!$F2037,";",Revisión_Avance_Periodo!$L2037)</f>
        <v>#REF!</v>
      </c>
      <c r="C2037" s="435" t="e">
        <f t="shared" si="156"/>
        <v>#REF!</v>
      </c>
      <c r="D2037" s="123" t="e">
        <f>VLOOKUP($A2037,#REF!,3,FALSE)</f>
        <v>#REF!</v>
      </c>
      <c r="E2037" s="436" t="e">
        <f>VLOOKUP($A2037,#REF!,4,FALSE)</f>
        <v>#REF!</v>
      </c>
      <c r="F2037" s="103" t="e">
        <f>VLOOKUP($A2037,#REF!,5,FALSE)</f>
        <v>#REF!</v>
      </c>
      <c r="G2037" s="98" t="e">
        <f>VLOOKUP($A2037,#REF!,8,FALSE)</f>
        <v>#REF!</v>
      </c>
      <c r="H2037" s="93" t="e">
        <f>VLOOKUP($A2037,#REF!,7,FALSE)</f>
        <v>#REF!</v>
      </c>
      <c r="I2037" s="438" t="e">
        <f>VLOOKUP($A2037,#REF!,10,FALSE)</f>
        <v>#REF!</v>
      </c>
      <c r="J2037" s="98" t="e">
        <f>VLOOKUP($A2037,#REF!,11,FALSE)</f>
        <v>#REF!</v>
      </c>
      <c r="K2037" s="114" t="e">
        <f>VLOOKUP($A2037,#REF!,12,FALSE)</f>
        <v>#REF!</v>
      </c>
      <c r="L2037" s="98" t="e">
        <f>VLOOKUP($A2037,#REF!,13,FALSE)</f>
        <v>#REF!</v>
      </c>
      <c r="M2037" s="438" t="e">
        <f>VLOOKUP($A2037,#REF!,14,FALSE)</f>
        <v>#REF!</v>
      </c>
      <c r="N2037" s="103" t="e">
        <f>VLOOKUP($A2037,#REF!,15,FALSE)</f>
        <v>#REF!</v>
      </c>
      <c r="O2037" s="103" t="e">
        <f>VLOOKUP($A2037,#REF!,18,FALSE)</f>
        <v>#REF!</v>
      </c>
      <c r="P2037" s="93" t="e">
        <f>VLOOKUP($A2037,#REF!,41,FALSE)</f>
        <v>#REF!</v>
      </c>
      <c r="Q2037" s="115" t="e">
        <f>VLOOKUP(Revisión_Avance_Periodo!$L2037,#REF!,30,FALSE)</f>
        <v>#REF!</v>
      </c>
      <c r="R2037" s="116">
        <v>2019</v>
      </c>
      <c r="S2037" s="196">
        <v>43707</v>
      </c>
      <c r="T2037" s="124" t="s">
        <v>75</v>
      </c>
      <c r="U2037" s="440" t="e">
        <f>INDEX(#REF!,MATCH(Revisión_Avance_Periodo!$L2037,#REF!,0),MATCH(Revisión_Avance_Periodo!$T2037,#REF!,0))</f>
        <v>#REF!</v>
      </c>
      <c r="V2037" s="440" t="e">
        <f>INDEX(#REF!,MATCH(Revisión_Avance_Periodo!$L2037,#REF!,0),MATCH(Revisión_Avance_Periodo!$T2037,#REF!,0))</f>
        <v>#REF!</v>
      </c>
      <c r="W2037" s="130" t="e">
        <f t="shared" si="160"/>
        <v>#REF!</v>
      </c>
      <c r="X2037" s="124" t="e">
        <f>VLOOKUP(W2037,Tabla_Estado_Meta_OAP_2019[#All],3,TRUE)</f>
        <v>#REF!</v>
      </c>
      <c r="Y2037" s="164" t="e">
        <f>SUBTOTAL(9,$U$206:$U2037)</f>
        <v>#REF!</v>
      </c>
      <c r="Z2037" s="158" t="e">
        <f>SUBTOTAL(9,$V$206:$V2037)</f>
        <v>#REF!</v>
      </c>
      <c r="AA2037" s="159">
        <f>IFERROR(+Revisión_Avance_Periodo!$Z2037/Revisión_Avance_Periodo!$Y2037,0)</f>
        <v>0</v>
      </c>
      <c r="AB2037" s="126"/>
      <c r="AC2037" s="127"/>
      <c r="AD2037" s="125"/>
      <c r="AE2037" s="125"/>
      <c r="AF2037" s="128"/>
      <c r="AG2037" s="129"/>
      <c r="AH2037" s="164" t="e">
        <f>SUBTOTAL(9,$U$2030:$U2037)</f>
        <v>#REF!</v>
      </c>
      <c r="AI2037" s="158" t="e">
        <f>SUBTOTAL(9,$V$2030:$V2037)</f>
        <v>#REF!</v>
      </c>
      <c r="AJ2037" s="159">
        <f>IFERROR(+Revisión_Avance_Periodo!$Z2037/Revisión_Avance_Periodo!$Y2037,0)</f>
        <v>0</v>
      </c>
      <c r="AK2037" s="126"/>
      <c r="AL2037" s="127"/>
      <c r="AM2037" s="125"/>
      <c r="AN2037" s="125"/>
      <c r="AO2037" s="128"/>
      <c r="AP2037" s="129"/>
    </row>
    <row r="2038" spans="1:42" x14ac:dyDescent="0.25">
      <c r="A2038" s="92">
        <v>173</v>
      </c>
      <c r="B2038" s="435" t="e">
        <f>CONCATENATE(Revisión_Avance_Periodo!$D2038,";",Revisión_Avance_Periodo!$F2038,";",Revisión_Avance_Periodo!$L2038)</f>
        <v>#REF!</v>
      </c>
      <c r="C2038" s="435" t="e">
        <f t="shared" si="156"/>
        <v>#REF!</v>
      </c>
      <c r="D2038" s="114" t="e">
        <f>VLOOKUP($A2038,#REF!,3,FALSE)</f>
        <v>#REF!</v>
      </c>
      <c r="E2038" s="436" t="e">
        <f>VLOOKUP($A2038,#REF!,4,FALSE)</f>
        <v>#REF!</v>
      </c>
      <c r="F2038" s="102" t="e">
        <f>VLOOKUP($A2038,#REF!,5,FALSE)</f>
        <v>#REF!</v>
      </c>
      <c r="G2038" s="93" t="e">
        <f>VLOOKUP($A2038,#REF!,8,FALSE)</f>
        <v>#REF!</v>
      </c>
      <c r="H2038" s="93" t="e">
        <f>VLOOKUP($A2038,#REF!,7,FALSE)</f>
        <v>#REF!</v>
      </c>
      <c r="I2038" s="438" t="e">
        <f>VLOOKUP($A2038,#REF!,10,FALSE)</f>
        <v>#REF!</v>
      </c>
      <c r="J2038" s="93" t="e">
        <f>VLOOKUP($A2038,#REF!,11,FALSE)</f>
        <v>#REF!</v>
      </c>
      <c r="K2038" s="114" t="e">
        <f>VLOOKUP($A2038,#REF!,12,FALSE)</f>
        <v>#REF!</v>
      </c>
      <c r="L2038" s="93" t="e">
        <f>VLOOKUP($A2038,#REF!,13,FALSE)</f>
        <v>#REF!</v>
      </c>
      <c r="M2038" s="438" t="e">
        <f>VLOOKUP($A2038,#REF!,14,FALSE)</f>
        <v>#REF!</v>
      </c>
      <c r="N2038" s="102" t="e">
        <f>VLOOKUP($A2038,#REF!,15,FALSE)</f>
        <v>#REF!</v>
      </c>
      <c r="O2038" s="102" t="e">
        <f>VLOOKUP($A2038,#REF!,18,FALSE)</f>
        <v>#REF!</v>
      </c>
      <c r="P2038" s="93" t="e">
        <f>VLOOKUP($A2038,#REF!,41,FALSE)</f>
        <v>#REF!</v>
      </c>
      <c r="Q2038" s="115" t="e">
        <f>VLOOKUP(Revisión_Avance_Periodo!$L2038,#REF!,30,FALSE)</f>
        <v>#REF!</v>
      </c>
      <c r="R2038" s="116">
        <v>2019</v>
      </c>
      <c r="S2038" s="196">
        <v>43738</v>
      </c>
      <c r="T2038" s="116" t="s">
        <v>76</v>
      </c>
      <c r="U2038" s="440" t="e">
        <f>INDEX(#REF!,MATCH(Revisión_Avance_Periodo!$L2038,#REF!,0),MATCH(Revisión_Avance_Periodo!$T2038,#REF!,0))</f>
        <v>#REF!</v>
      </c>
      <c r="V2038" s="440" t="e">
        <f>INDEX(#REF!,MATCH(Revisión_Avance_Periodo!$L2038,#REF!,0),MATCH(Revisión_Avance_Periodo!$T2038,#REF!,0))</f>
        <v>#REF!</v>
      </c>
      <c r="W2038" s="130" t="e">
        <f t="shared" si="160"/>
        <v>#REF!</v>
      </c>
      <c r="X2038" s="116" t="e">
        <f>VLOOKUP(W2038,Tabla_Estado_Meta_OAP_2019[#All],3,TRUE)</f>
        <v>#REF!</v>
      </c>
      <c r="Y2038" s="164" t="e">
        <f>SUBTOTAL(9,$U$206:$U2038)</f>
        <v>#REF!</v>
      </c>
      <c r="Z2038" s="158" t="e">
        <f>SUBTOTAL(9,$V$206:$V2038)</f>
        <v>#REF!</v>
      </c>
      <c r="AA2038" s="159">
        <f>IFERROR(+Revisión_Avance_Periodo!$Z2038/Revisión_Avance_Periodo!$Y2038,0)</f>
        <v>0</v>
      </c>
      <c r="AB2038" s="126"/>
      <c r="AC2038" s="127"/>
      <c r="AD2038" s="125"/>
      <c r="AE2038" s="125"/>
      <c r="AF2038" s="128"/>
      <c r="AG2038" s="129"/>
      <c r="AH2038" s="164" t="e">
        <f>SUBTOTAL(9,$U$2030:$U2038)</f>
        <v>#REF!</v>
      </c>
      <c r="AI2038" s="158" t="e">
        <f>SUBTOTAL(9,$V$2030:$V2038)</f>
        <v>#REF!</v>
      </c>
      <c r="AJ2038" s="159">
        <f>IFERROR(+Revisión_Avance_Periodo!$Z2038/Revisión_Avance_Periodo!$Y2038,0)</f>
        <v>0</v>
      </c>
      <c r="AK2038" s="126"/>
      <c r="AL2038" s="127"/>
      <c r="AM2038" s="125"/>
      <c r="AN2038" s="125"/>
      <c r="AO2038" s="128"/>
      <c r="AP2038" s="129"/>
    </row>
    <row r="2039" spans="1:42" x14ac:dyDescent="0.25">
      <c r="A2039" s="97">
        <v>173</v>
      </c>
      <c r="B2039" s="435" t="e">
        <f>CONCATENATE(Revisión_Avance_Periodo!$D2039,";",Revisión_Avance_Periodo!$F2039,";",Revisión_Avance_Periodo!$L2039)</f>
        <v>#REF!</v>
      </c>
      <c r="C2039" s="435" t="e">
        <f t="shared" si="156"/>
        <v>#REF!</v>
      </c>
      <c r="D2039" s="123" t="e">
        <f>VLOOKUP($A2039,#REF!,3,FALSE)</f>
        <v>#REF!</v>
      </c>
      <c r="E2039" s="436" t="e">
        <f>VLOOKUP($A2039,#REF!,4,FALSE)</f>
        <v>#REF!</v>
      </c>
      <c r="F2039" s="103" t="e">
        <f>VLOOKUP($A2039,#REF!,5,FALSE)</f>
        <v>#REF!</v>
      </c>
      <c r="G2039" s="98" t="e">
        <f>VLOOKUP($A2039,#REF!,8,FALSE)</f>
        <v>#REF!</v>
      </c>
      <c r="H2039" s="93" t="e">
        <f>VLOOKUP($A2039,#REF!,7,FALSE)</f>
        <v>#REF!</v>
      </c>
      <c r="I2039" s="438" t="e">
        <f>VLOOKUP($A2039,#REF!,10,FALSE)</f>
        <v>#REF!</v>
      </c>
      <c r="J2039" s="98" t="e">
        <f>VLOOKUP($A2039,#REF!,11,FALSE)</f>
        <v>#REF!</v>
      </c>
      <c r="K2039" s="114" t="e">
        <f>VLOOKUP($A2039,#REF!,12,FALSE)</f>
        <v>#REF!</v>
      </c>
      <c r="L2039" s="98" t="e">
        <f>VLOOKUP($A2039,#REF!,13,FALSE)</f>
        <v>#REF!</v>
      </c>
      <c r="M2039" s="438" t="e">
        <f>VLOOKUP($A2039,#REF!,14,FALSE)</f>
        <v>#REF!</v>
      </c>
      <c r="N2039" s="103" t="e">
        <f>VLOOKUP($A2039,#REF!,15,FALSE)</f>
        <v>#REF!</v>
      </c>
      <c r="O2039" s="103" t="e">
        <f>VLOOKUP($A2039,#REF!,18,FALSE)</f>
        <v>#REF!</v>
      </c>
      <c r="P2039" s="93" t="e">
        <f>VLOOKUP($A2039,#REF!,41,FALSE)</f>
        <v>#REF!</v>
      </c>
      <c r="Q2039" s="115" t="e">
        <f>VLOOKUP(Revisión_Avance_Periodo!$L2039,#REF!,30,FALSE)</f>
        <v>#REF!</v>
      </c>
      <c r="R2039" s="116">
        <v>2019</v>
      </c>
      <c r="S2039" s="196">
        <v>43768</v>
      </c>
      <c r="T2039" s="124" t="s">
        <v>77</v>
      </c>
      <c r="U2039" s="440" t="e">
        <f>INDEX(#REF!,MATCH(Revisión_Avance_Periodo!$L2039,#REF!,0),MATCH(Revisión_Avance_Periodo!$T2039,#REF!,0))</f>
        <v>#REF!</v>
      </c>
      <c r="V2039" s="440" t="e">
        <f>INDEX(#REF!,MATCH(Revisión_Avance_Periodo!$L2039,#REF!,0),MATCH(Revisión_Avance_Periodo!$T2039,#REF!,0))</f>
        <v>#REF!</v>
      </c>
      <c r="W2039" s="118">
        <f>IFERROR((V2039/U2039),0)</f>
        <v>0</v>
      </c>
      <c r="X2039" s="124" t="str">
        <f>VLOOKUP(W2039,Tabla_Estado_Meta_OAP_2019[#All],3,TRUE)</f>
        <v>Por Ejecutar</v>
      </c>
      <c r="Y2039" s="164" t="e">
        <f>SUBTOTAL(9,$U$206:$U2039)</f>
        <v>#REF!</v>
      </c>
      <c r="Z2039" s="158" t="e">
        <f>SUBTOTAL(9,$V$206:$V2039)</f>
        <v>#REF!</v>
      </c>
      <c r="AA2039" s="159">
        <f>IFERROR(+Revisión_Avance_Periodo!$Z2039/Revisión_Avance_Periodo!$Y2039,0)</f>
        <v>0</v>
      </c>
      <c r="AB2039" s="126"/>
      <c r="AC2039" s="127"/>
      <c r="AD2039" s="125"/>
      <c r="AE2039" s="125"/>
      <c r="AF2039" s="128"/>
      <c r="AG2039" s="129"/>
      <c r="AH2039" s="164" t="e">
        <f>SUBTOTAL(9,$U$2030:$U2039)</f>
        <v>#REF!</v>
      </c>
      <c r="AI2039" s="158" t="e">
        <f>SUBTOTAL(9,$V$2030:$V2039)</f>
        <v>#REF!</v>
      </c>
      <c r="AJ2039" s="159">
        <f>IFERROR(+Revisión_Avance_Periodo!$Z2039/Revisión_Avance_Periodo!$Y2039,0)</f>
        <v>0</v>
      </c>
      <c r="AK2039" s="126"/>
      <c r="AL2039" s="127"/>
      <c r="AM2039" s="125"/>
      <c r="AN2039" s="125"/>
      <c r="AO2039" s="128"/>
      <c r="AP2039" s="129"/>
    </row>
    <row r="2040" spans="1:42" x14ac:dyDescent="0.25">
      <c r="A2040" s="92">
        <v>173</v>
      </c>
      <c r="B2040" s="435" t="e">
        <f>CONCATENATE(Revisión_Avance_Periodo!$D2040,";",Revisión_Avance_Periodo!$F2040,";",Revisión_Avance_Periodo!$L2040)</f>
        <v>#REF!</v>
      </c>
      <c r="C2040" s="435" t="e">
        <f t="shared" si="156"/>
        <v>#REF!</v>
      </c>
      <c r="D2040" s="114" t="e">
        <f>VLOOKUP($A2040,#REF!,3,FALSE)</f>
        <v>#REF!</v>
      </c>
      <c r="E2040" s="436" t="e">
        <f>VLOOKUP($A2040,#REF!,4,FALSE)</f>
        <v>#REF!</v>
      </c>
      <c r="F2040" s="102" t="e">
        <f>VLOOKUP($A2040,#REF!,5,FALSE)</f>
        <v>#REF!</v>
      </c>
      <c r="G2040" s="93" t="e">
        <f>VLOOKUP($A2040,#REF!,8,FALSE)</f>
        <v>#REF!</v>
      </c>
      <c r="H2040" s="93" t="e">
        <f>VLOOKUP($A2040,#REF!,7,FALSE)</f>
        <v>#REF!</v>
      </c>
      <c r="I2040" s="438" t="e">
        <f>VLOOKUP($A2040,#REF!,10,FALSE)</f>
        <v>#REF!</v>
      </c>
      <c r="J2040" s="93" t="e">
        <f>VLOOKUP($A2040,#REF!,11,FALSE)</f>
        <v>#REF!</v>
      </c>
      <c r="K2040" s="114" t="e">
        <f>VLOOKUP($A2040,#REF!,12,FALSE)</f>
        <v>#REF!</v>
      </c>
      <c r="L2040" s="93" t="e">
        <f>VLOOKUP($A2040,#REF!,13,FALSE)</f>
        <v>#REF!</v>
      </c>
      <c r="M2040" s="438" t="e">
        <f>VLOOKUP($A2040,#REF!,14,FALSE)</f>
        <v>#REF!</v>
      </c>
      <c r="N2040" s="102" t="e">
        <f>VLOOKUP($A2040,#REF!,15,FALSE)</f>
        <v>#REF!</v>
      </c>
      <c r="O2040" s="102" t="e">
        <f>VLOOKUP($A2040,#REF!,18,FALSE)</f>
        <v>#REF!</v>
      </c>
      <c r="P2040" s="93" t="e">
        <f>VLOOKUP($A2040,#REF!,41,FALSE)</f>
        <v>#REF!</v>
      </c>
      <c r="Q2040" s="115" t="e">
        <f>VLOOKUP(Revisión_Avance_Periodo!$L2040,#REF!,30,FALSE)</f>
        <v>#REF!</v>
      </c>
      <c r="R2040" s="116">
        <v>2019</v>
      </c>
      <c r="S2040" s="196">
        <v>43799</v>
      </c>
      <c r="T2040" s="116" t="s">
        <v>78</v>
      </c>
      <c r="U2040" s="440" t="e">
        <f>INDEX(#REF!,MATCH(Revisión_Avance_Periodo!$L2040,#REF!,0),MATCH(Revisión_Avance_Periodo!$T2040,#REF!,0))</f>
        <v>#REF!</v>
      </c>
      <c r="V2040" s="440" t="e">
        <f>INDEX(#REF!,MATCH(Revisión_Avance_Periodo!$L2040,#REF!,0),MATCH(Revisión_Avance_Periodo!$T2040,#REF!,0))</f>
        <v>#REF!</v>
      </c>
      <c r="W2040" s="118">
        <f>IFERROR((V2040/U2040),0)</f>
        <v>0</v>
      </c>
      <c r="X2040" s="116" t="str">
        <f>VLOOKUP(W2040,Tabla_Estado_Meta_OAP_2019[#All],3,TRUE)</f>
        <v>Por Ejecutar</v>
      </c>
      <c r="Y2040" s="164" t="e">
        <f>SUBTOTAL(9,$U$206:$U2040)</f>
        <v>#REF!</v>
      </c>
      <c r="Z2040" s="158" t="e">
        <f>SUBTOTAL(9,$V$206:$V2040)</f>
        <v>#REF!</v>
      </c>
      <c r="AA2040" s="159">
        <f>IFERROR(+Revisión_Avance_Periodo!$Z2040/Revisión_Avance_Periodo!$Y2040,0)</f>
        <v>0</v>
      </c>
      <c r="AB2040" s="126"/>
      <c r="AC2040" s="127"/>
      <c r="AD2040" s="125"/>
      <c r="AE2040" s="125"/>
      <c r="AF2040" s="128"/>
      <c r="AG2040" s="129"/>
      <c r="AH2040" s="164" t="e">
        <f>SUBTOTAL(9,$U$2030:$U2040)</f>
        <v>#REF!</v>
      </c>
      <c r="AI2040" s="158" t="e">
        <f>SUBTOTAL(9,$V$2030:$V2040)</f>
        <v>#REF!</v>
      </c>
      <c r="AJ2040" s="159">
        <f>IFERROR(+Revisión_Avance_Periodo!$Z2040/Revisión_Avance_Periodo!$Y2040,0)</f>
        <v>0</v>
      </c>
      <c r="AK2040" s="126"/>
      <c r="AL2040" s="127"/>
      <c r="AM2040" s="125"/>
      <c r="AN2040" s="125"/>
      <c r="AO2040" s="128"/>
      <c r="AP2040" s="129"/>
    </row>
    <row r="2041" spans="1:42" ht="15.75" thickBot="1" x14ac:dyDescent="0.3">
      <c r="A2041" s="97">
        <v>173</v>
      </c>
      <c r="B2041" s="435" t="e">
        <f>CONCATENATE(Revisión_Avance_Periodo!$D2041,";",Revisión_Avance_Periodo!$F2041,";",Revisión_Avance_Periodo!$L2041)</f>
        <v>#REF!</v>
      </c>
      <c r="C2041" s="435" t="e">
        <f t="shared" si="156"/>
        <v>#REF!</v>
      </c>
      <c r="D2041" s="123" t="e">
        <f>VLOOKUP($A2041,#REF!,3,FALSE)</f>
        <v>#REF!</v>
      </c>
      <c r="E2041" s="436" t="e">
        <f>VLOOKUP($A2041,#REF!,4,FALSE)</f>
        <v>#REF!</v>
      </c>
      <c r="F2041" s="103" t="e">
        <f>VLOOKUP($A2041,#REF!,5,FALSE)</f>
        <v>#REF!</v>
      </c>
      <c r="G2041" s="98" t="e">
        <f>VLOOKUP($A2041,#REF!,8,FALSE)</f>
        <v>#REF!</v>
      </c>
      <c r="H2041" s="93" t="e">
        <f>VLOOKUP($A2041,#REF!,7,FALSE)</f>
        <v>#REF!</v>
      </c>
      <c r="I2041" s="438" t="e">
        <f>VLOOKUP($A2041,#REF!,10,FALSE)</f>
        <v>#REF!</v>
      </c>
      <c r="J2041" s="98" t="e">
        <f>VLOOKUP($A2041,#REF!,11,FALSE)</f>
        <v>#REF!</v>
      </c>
      <c r="K2041" s="114" t="e">
        <f>VLOOKUP($A2041,#REF!,12,FALSE)</f>
        <v>#REF!</v>
      </c>
      <c r="L2041" s="98" t="e">
        <f>VLOOKUP($A2041,#REF!,13,FALSE)</f>
        <v>#REF!</v>
      </c>
      <c r="M2041" s="438" t="e">
        <f>VLOOKUP($A2041,#REF!,14,FALSE)</f>
        <v>#REF!</v>
      </c>
      <c r="N2041" s="103" t="e">
        <f>VLOOKUP($A2041,#REF!,15,FALSE)</f>
        <v>#REF!</v>
      </c>
      <c r="O2041" s="103" t="e">
        <f>VLOOKUP($A2041,#REF!,18,FALSE)</f>
        <v>#REF!</v>
      </c>
      <c r="P2041" s="93" t="e">
        <f>VLOOKUP($A2041,#REF!,41,FALSE)</f>
        <v>#REF!</v>
      </c>
      <c r="Q2041" s="115" t="e">
        <f>VLOOKUP(Revisión_Avance_Periodo!$L2041,#REF!,30,FALSE)</f>
        <v>#REF!</v>
      </c>
      <c r="R2041" s="116">
        <v>2019</v>
      </c>
      <c r="S2041" s="196">
        <v>43829</v>
      </c>
      <c r="T2041" s="124" t="s">
        <v>79</v>
      </c>
      <c r="U2041" s="440" t="e">
        <f>INDEX(#REF!,MATCH(Revisión_Avance_Periodo!$L2041,#REF!,0),MATCH(Revisión_Avance_Periodo!$T2041,#REF!,0))</f>
        <v>#REF!</v>
      </c>
      <c r="V2041" s="440" t="e">
        <f>INDEX(#REF!,MATCH(Revisión_Avance_Periodo!$L2041,#REF!,0),MATCH(Revisión_Avance_Periodo!$T2041,#REF!,0))</f>
        <v>#REF!</v>
      </c>
      <c r="W2041" s="118">
        <f>IFERROR((V2041/U2041),0)</f>
        <v>0</v>
      </c>
      <c r="X2041" s="124" t="str">
        <f>VLOOKUP(W2041,Tabla_Estado_Meta_OAP_2019[#All],3,TRUE)</f>
        <v>Por Ejecutar</v>
      </c>
      <c r="Y2041" s="164" t="e">
        <f>SUBTOTAL(9,$U$206:$U2041)</f>
        <v>#REF!</v>
      </c>
      <c r="Z2041" s="158" t="e">
        <f>SUBTOTAL(9,$V$206:$V2041)</f>
        <v>#REF!</v>
      </c>
      <c r="AA2041" s="159">
        <f>IFERROR(+Revisión_Avance_Periodo!$Z2041/Revisión_Avance_Periodo!$Y2041,0)</f>
        <v>0</v>
      </c>
      <c r="AB2041" s="126"/>
      <c r="AC2041" s="127"/>
      <c r="AD2041" s="125"/>
      <c r="AE2041" s="125"/>
      <c r="AF2041" s="128"/>
      <c r="AG2041" s="129"/>
      <c r="AH2041" s="164" t="e">
        <f>SUBTOTAL(9,$U$2030:$U2041)</f>
        <v>#REF!</v>
      </c>
      <c r="AI2041" s="158" t="e">
        <f>SUBTOTAL(9,$V$2030:$V2041)</f>
        <v>#REF!</v>
      </c>
      <c r="AJ2041" s="159">
        <f>IFERROR(+Revisión_Avance_Periodo!$Z2041/Revisión_Avance_Periodo!$Y2041,0)</f>
        <v>0</v>
      </c>
      <c r="AK2041" s="126"/>
      <c r="AL2041" s="127"/>
      <c r="AM2041" s="125"/>
      <c r="AN2041" s="125"/>
      <c r="AO2041" s="128"/>
      <c r="AP2041" s="129"/>
    </row>
    <row r="2042" spans="1:42" x14ac:dyDescent="0.25">
      <c r="A2042" s="92">
        <v>174</v>
      </c>
      <c r="B2042" s="435" t="e">
        <f>CONCATENATE(Revisión_Avance_Periodo!$D2042,";",Revisión_Avance_Periodo!$F2042,";",Revisión_Avance_Periodo!$L2042)</f>
        <v>#REF!</v>
      </c>
      <c r="C2042" s="435" t="e">
        <f t="shared" si="156"/>
        <v>#REF!</v>
      </c>
      <c r="D2042" s="114" t="e">
        <f>VLOOKUP($A2042,#REF!,3,FALSE)</f>
        <v>#REF!</v>
      </c>
      <c r="E2042" s="436" t="e">
        <f>VLOOKUP($A2042,#REF!,4,FALSE)</f>
        <v>#REF!</v>
      </c>
      <c r="F2042" s="102" t="e">
        <f>VLOOKUP($A2042,#REF!,5,FALSE)</f>
        <v>#REF!</v>
      </c>
      <c r="G2042" s="93" t="e">
        <f>VLOOKUP($A2042,#REF!,8,FALSE)</f>
        <v>#REF!</v>
      </c>
      <c r="H2042" s="93" t="e">
        <f>VLOOKUP($A2042,#REF!,7,FALSE)</f>
        <v>#REF!</v>
      </c>
      <c r="I2042" s="438" t="e">
        <f>VLOOKUP($A2042,#REF!,10,FALSE)</f>
        <v>#REF!</v>
      </c>
      <c r="J2042" s="93" t="e">
        <f>VLOOKUP($A2042,#REF!,11,FALSE)</f>
        <v>#REF!</v>
      </c>
      <c r="K2042" s="114" t="e">
        <f>VLOOKUP($A2042,#REF!,12,FALSE)</f>
        <v>#REF!</v>
      </c>
      <c r="L2042" s="93" t="e">
        <f>VLOOKUP($A2042,#REF!,13,FALSE)</f>
        <v>#REF!</v>
      </c>
      <c r="M2042" s="438" t="e">
        <f>VLOOKUP($A2042,#REF!,14,FALSE)</f>
        <v>#REF!</v>
      </c>
      <c r="N2042" s="102" t="e">
        <f>VLOOKUP($A2042,#REF!,15,FALSE)</f>
        <v>#REF!</v>
      </c>
      <c r="O2042" s="102" t="e">
        <f>VLOOKUP($A2042,#REF!,18,FALSE)</f>
        <v>#REF!</v>
      </c>
      <c r="P2042" s="93" t="e">
        <f>VLOOKUP($A2042,#REF!,41,FALSE)</f>
        <v>#REF!</v>
      </c>
      <c r="Q2042" s="115" t="e">
        <f>VLOOKUP(Revisión_Avance_Periodo!$L2042,#REF!,30,FALSE)</f>
        <v>#REF!</v>
      </c>
      <c r="R2042" s="116">
        <v>2019</v>
      </c>
      <c r="S2042" s="196">
        <v>43495</v>
      </c>
      <c r="T2042" s="116" t="s">
        <v>68</v>
      </c>
      <c r="U2042" s="132" t="e">
        <f>INDEX(#REF!,MATCH(Revisión_Avance_Periodo!$L2042,#REF!,0),MATCH(Revisión_Avance_Periodo!$T2042,#REF!,0))</f>
        <v>#REF!</v>
      </c>
      <c r="V2042" s="132" t="e">
        <f>INDEX(#REF!,MATCH(Revisión_Avance_Periodo!$L2042,#REF!,0),MATCH(Revisión_Avance_Periodo!$T2042,#REF!,0))</f>
        <v>#REF!</v>
      </c>
      <c r="W2042" s="130" t="e">
        <f t="shared" ref="W2042:W2050" si="161">V2042/U2042</f>
        <v>#REF!</v>
      </c>
      <c r="X2042" s="116" t="e">
        <f>VLOOKUP(W2042,Tabla_Estado_Meta_OAP_2019[#All],3,TRUE)</f>
        <v>#REF!</v>
      </c>
      <c r="Y2042" s="160" t="e">
        <f>SUBTOTAL(9,$U$206:$U2042)</f>
        <v>#REF!</v>
      </c>
      <c r="Z2042" s="161" t="e">
        <f>SUBTOTAL(9,$V$206:$V2042)</f>
        <v>#REF!</v>
      </c>
      <c r="AA2042" s="162">
        <f>IFERROR(+Revisión_Avance_Periodo!$Z2042/Revisión_Avance_Periodo!$Y2042,0)</f>
        <v>0</v>
      </c>
      <c r="AB2042" s="133" t="e">
        <f>SUBTOTAL(9,U2042:U2053)</f>
        <v>#REF!</v>
      </c>
      <c r="AC2042" s="134" t="e">
        <f>SUBTOTAL(9,V2042:V2053)</f>
        <v>#REF!</v>
      </c>
      <c r="AD2042" s="119" t="e">
        <f>+AC2042/AB2042</f>
        <v>#REF!</v>
      </c>
      <c r="AE2042" s="119" t="e">
        <f>100%-Revisión_Avance_Periodo!$AD2042</f>
        <v>#REF!</v>
      </c>
      <c r="AF2042" s="121" t="e">
        <f>VLOOKUP(AD2042,Tabla_Estado_Meta_OAP_2019[],3,TRUE)</f>
        <v>#REF!</v>
      </c>
      <c r="AG2042" s="122" t="e">
        <f>Revisión_Avance_Periodo!$AD2042*Revisión_Avance_Periodo!$Q2042</f>
        <v>#REF!</v>
      </c>
      <c r="AH2042" s="160" t="e">
        <f>SUBTOTAL(9,$U$2042:$U2042)</f>
        <v>#REF!</v>
      </c>
      <c r="AI2042" s="161" t="e">
        <f>SUBTOTAL(9,$V$2042:$V2042)</f>
        <v>#REF!</v>
      </c>
      <c r="AJ2042" s="162">
        <f>IFERROR(+Revisión_Avance_Periodo!$Z2042/Revisión_Avance_Periodo!$Y2042,0)</f>
        <v>0</v>
      </c>
      <c r="AK2042" s="133" t="e">
        <f>SUBTOTAL(9,AD2042:AD2053)</f>
        <v>#REF!</v>
      </c>
      <c r="AL2042" s="134" t="e">
        <f>SUBTOTAL(9,AE2042:AE2053)</f>
        <v>#REF!</v>
      </c>
      <c r="AM2042" s="119" t="e">
        <f>+AL2042/AK2042</f>
        <v>#REF!</v>
      </c>
      <c r="AN2042" s="119" t="e">
        <f>100%-Revisión_Avance_Periodo!$AD2042</f>
        <v>#REF!</v>
      </c>
      <c r="AO2042" s="121" t="e">
        <f>VLOOKUP(AM2042,Tabla_Estado_Meta_OAP_2019[],3,TRUE)</f>
        <v>#REF!</v>
      </c>
      <c r="AP2042" s="122" t="e">
        <f>Revisión_Avance_Periodo!$AD2042*Revisión_Avance_Periodo!$Q2042</f>
        <v>#REF!</v>
      </c>
    </row>
    <row r="2043" spans="1:42" x14ac:dyDescent="0.25">
      <c r="A2043" s="97">
        <v>174</v>
      </c>
      <c r="B2043" s="435" t="e">
        <f>CONCATENATE(Revisión_Avance_Periodo!$D2043,";",Revisión_Avance_Periodo!$F2043,";",Revisión_Avance_Periodo!$L2043)</f>
        <v>#REF!</v>
      </c>
      <c r="C2043" s="435" t="e">
        <f t="shared" si="156"/>
        <v>#REF!</v>
      </c>
      <c r="D2043" s="123" t="e">
        <f>VLOOKUP($A2043,#REF!,3,FALSE)</f>
        <v>#REF!</v>
      </c>
      <c r="E2043" s="436" t="e">
        <f>VLOOKUP($A2043,#REF!,4,FALSE)</f>
        <v>#REF!</v>
      </c>
      <c r="F2043" s="103" t="e">
        <f>VLOOKUP($A2043,#REF!,5,FALSE)</f>
        <v>#REF!</v>
      </c>
      <c r="G2043" s="98" t="e">
        <f>VLOOKUP($A2043,#REF!,8,FALSE)</f>
        <v>#REF!</v>
      </c>
      <c r="H2043" s="93" t="e">
        <f>VLOOKUP($A2043,#REF!,7,FALSE)</f>
        <v>#REF!</v>
      </c>
      <c r="I2043" s="438" t="e">
        <f>VLOOKUP($A2043,#REF!,10,FALSE)</f>
        <v>#REF!</v>
      </c>
      <c r="J2043" s="98" t="e">
        <f>VLOOKUP($A2043,#REF!,11,FALSE)</f>
        <v>#REF!</v>
      </c>
      <c r="K2043" s="114" t="e">
        <f>VLOOKUP($A2043,#REF!,12,FALSE)</f>
        <v>#REF!</v>
      </c>
      <c r="L2043" s="98" t="e">
        <f>VLOOKUP($A2043,#REF!,13,FALSE)</f>
        <v>#REF!</v>
      </c>
      <c r="M2043" s="438" t="e">
        <f>VLOOKUP($A2043,#REF!,14,FALSE)</f>
        <v>#REF!</v>
      </c>
      <c r="N2043" s="103" t="e">
        <f>VLOOKUP($A2043,#REF!,15,FALSE)</f>
        <v>#REF!</v>
      </c>
      <c r="O2043" s="103" t="e">
        <f>VLOOKUP($A2043,#REF!,18,FALSE)</f>
        <v>#REF!</v>
      </c>
      <c r="P2043" s="93" t="e">
        <f>VLOOKUP($A2043,#REF!,41,FALSE)</f>
        <v>#REF!</v>
      </c>
      <c r="Q2043" s="115" t="e">
        <f>VLOOKUP(Revisión_Avance_Periodo!$L2043,#REF!,30,FALSE)</f>
        <v>#REF!</v>
      </c>
      <c r="R2043" s="116">
        <v>2019</v>
      </c>
      <c r="S2043" s="196">
        <v>43524</v>
      </c>
      <c r="T2043" s="124" t="s">
        <v>69</v>
      </c>
      <c r="U2043" s="132" t="e">
        <f>INDEX(#REF!,MATCH(Revisión_Avance_Periodo!$L2043,#REF!,0),MATCH(Revisión_Avance_Periodo!$T2043,#REF!,0))</f>
        <v>#REF!</v>
      </c>
      <c r="V2043" s="132" t="e">
        <f>INDEX(#REF!,MATCH(Revisión_Avance_Periodo!$L2043,#REF!,0),MATCH(Revisión_Avance_Periodo!$T2043,#REF!,0))</f>
        <v>#REF!</v>
      </c>
      <c r="W2043" s="130" t="e">
        <f t="shared" si="161"/>
        <v>#REF!</v>
      </c>
      <c r="X2043" s="124" t="e">
        <f>VLOOKUP(W2043,Tabla_Estado_Meta_OAP_2019[#All],3,TRUE)</f>
        <v>#REF!</v>
      </c>
      <c r="Y2043" s="157" t="e">
        <f>SUBTOTAL(9,$U$206:$U2043)</f>
        <v>#REF!</v>
      </c>
      <c r="Z2043" s="158" t="e">
        <f>SUBTOTAL(9,$V$206:$V2043)</f>
        <v>#REF!</v>
      </c>
      <c r="AA2043" s="159">
        <f>IFERROR(+Revisión_Avance_Periodo!$Z2043/Revisión_Avance_Periodo!$Y2043,0)</f>
        <v>0</v>
      </c>
      <c r="AB2043" s="126"/>
      <c r="AC2043" s="127"/>
      <c r="AD2043" s="125"/>
      <c r="AE2043" s="125"/>
      <c r="AF2043" s="128"/>
      <c r="AG2043" s="129"/>
      <c r="AH2043" s="157" t="e">
        <f>SUBTOTAL(9,$U$2042:$U2043)</f>
        <v>#REF!</v>
      </c>
      <c r="AI2043" s="158" t="e">
        <f>SUBTOTAL(9,$V$2042:$V2043)</f>
        <v>#REF!</v>
      </c>
      <c r="AJ2043" s="159">
        <f>IFERROR(+Revisión_Avance_Periodo!$Z2043/Revisión_Avance_Periodo!$Y2043,0)</f>
        <v>0</v>
      </c>
      <c r="AK2043" s="126"/>
      <c r="AL2043" s="127"/>
      <c r="AM2043" s="125"/>
      <c r="AN2043" s="125"/>
      <c r="AO2043" s="128"/>
      <c r="AP2043" s="129"/>
    </row>
    <row r="2044" spans="1:42" x14ac:dyDescent="0.25">
      <c r="A2044" s="92">
        <v>174</v>
      </c>
      <c r="B2044" s="435" t="e">
        <f>CONCATENATE(Revisión_Avance_Periodo!$D2044,";",Revisión_Avance_Periodo!$F2044,";",Revisión_Avance_Periodo!$L2044)</f>
        <v>#REF!</v>
      </c>
      <c r="C2044" s="435" t="e">
        <f t="shared" si="156"/>
        <v>#REF!</v>
      </c>
      <c r="D2044" s="114" t="e">
        <f>VLOOKUP($A2044,#REF!,3,FALSE)</f>
        <v>#REF!</v>
      </c>
      <c r="E2044" s="436" t="e">
        <f>VLOOKUP($A2044,#REF!,4,FALSE)</f>
        <v>#REF!</v>
      </c>
      <c r="F2044" s="102" t="e">
        <f>VLOOKUP($A2044,#REF!,5,FALSE)</f>
        <v>#REF!</v>
      </c>
      <c r="G2044" s="93" t="e">
        <f>VLOOKUP($A2044,#REF!,8,FALSE)</f>
        <v>#REF!</v>
      </c>
      <c r="H2044" s="93" t="e">
        <f>VLOOKUP($A2044,#REF!,7,FALSE)</f>
        <v>#REF!</v>
      </c>
      <c r="I2044" s="438" t="e">
        <f>VLOOKUP($A2044,#REF!,10,FALSE)</f>
        <v>#REF!</v>
      </c>
      <c r="J2044" s="93" t="e">
        <f>VLOOKUP($A2044,#REF!,11,FALSE)</f>
        <v>#REF!</v>
      </c>
      <c r="K2044" s="114" t="e">
        <f>VLOOKUP($A2044,#REF!,12,FALSE)</f>
        <v>#REF!</v>
      </c>
      <c r="L2044" s="93" t="e">
        <f>VLOOKUP($A2044,#REF!,13,FALSE)</f>
        <v>#REF!</v>
      </c>
      <c r="M2044" s="438" t="e">
        <f>VLOOKUP($A2044,#REF!,14,FALSE)</f>
        <v>#REF!</v>
      </c>
      <c r="N2044" s="102" t="e">
        <f>VLOOKUP($A2044,#REF!,15,FALSE)</f>
        <v>#REF!</v>
      </c>
      <c r="O2044" s="102" t="e">
        <f>VLOOKUP($A2044,#REF!,18,FALSE)</f>
        <v>#REF!</v>
      </c>
      <c r="P2044" s="93" t="e">
        <f>VLOOKUP($A2044,#REF!,41,FALSE)</f>
        <v>#REF!</v>
      </c>
      <c r="Q2044" s="115" t="e">
        <f>VLOOKUP(Revisión_Avance_Periodo!$L2044,#REF!,30,FALSE)</f>
        <v>#REF!</v>
      </c>
      <c r="R2044" s="116">
        <v>2019</v>
      </c>
      <c r="S2044" s="196">
        <v>43554</v>
      </c>
      <c r="T2044" s="116" t="s">
        <v>70</v>
      </c>
      <c r="U2044" s="132" t="e">
        <f>INDEX(#REF!,MATCH(Revisión_Avance_Periodo!$L2044,#REF!,0),MATCH(Revisión_Avance_Periodo!$T2044,#REF!,0))</f>
        <v>#REF!</v>
      </c>
      <c r="V2044" s="132" t="e">
        <f>INDEX(#REF!,MATCH(Revisión_Avance_Periodo!$L2044,#REF!,0),MATCH(Revisión_Avance_Periodo!$T2044,#REF!,0))</f>
        <v>#REF!</v>
      </c>
      <c r="W2044" s="130" t="e">
        <f t="shared" si="161"/>
        <v>#REF!</v>
      </c>
      <c r="X2044" s="116" t="e">
        <f>VLOOKUP(W2044,Tabla_Estado_Meta_OAP_2019[#All],3,TRUE)</f>
        <v>#REF!</v>
      </c>
      <c r="Y2044" s="157" t="e">
        <f>SUBTOTAL(9,$U$206:$U2044)</f>
        <v>#REF!</v>
      </c>
      <c r="Z2044" s="158" t="e">
        <f>SUBTOTAL(9,$V$206:$V2044)</f>
        <v>#REF!</v>
      </c>
      <c r="AA2044" s="159">
        <f>IFERROR(+Revisión_Avance_Periodo!$Z2044/Revisión_Avance_Periodo!$Y2044,0)</f>
        <v>0</v>
      </c>
      <c r="AB2044" s="126"/>
      <c r="AC2044" s="127"/>
      <c r="AD2044" s="125"/>
      <c r="AE2044" s="125"/>
      <c r="AF2044" s="128"/>
      <c r="AG2044" s="129"/>
      <c r="AH2044" s="157" t="e">
        <f>SUBTOTAL(9,$U$2042:$U2044)</f>
        <v>#REF!</v>
      </c>
      <c r="AI2044" s="158" t="e">
        <f>SUBTOTAL(9,$V$2042:$V2044)</f>
        <v>#REF!</v>
      </c>
      <c r="AJ2044" s="159">
        <f>IFERROR(+Revisión_Avance_Periodo!$Z2044/Revisión_Avance_Periodo!$Y2044,0)</f>
        <v>0</v>
      </c>
      <c r="AK2044" s="126"/>
      <c r="AL2044" s="127"/>
      <c r="AM2044" s="125"/>
      <c r="AN2044" s="125"/>
      <c r="AO2044" s="128"/>
      <c r="AP2044" s="129"/>
    </row>
    <row r="2045" spans="1:42" x14ac:dyDescent="0.25">
      <c r="A2045" s="97">
        <v>174</v>
      </c>
      <c r="B2045" s="435" t="e">
        <f>CONCATENATE(Revisión_Avance_Periodo!$D2045,";",Revisión_Avance_Periodo!$F2045,";",Revisión_Avance_Periodo!$L2045)</f>
        <v>#REF!</v>
      </c>
      <c r="C2045" s="435" t="e">
        <f t="shared" si="156"/>
        <v>#REF!</v>
      </c>
      <c r="D2045" s="123" t="e">
        <f>VLOOKUP($A2045,#REF!,3,FALSE)</f>
        <v>#REF!</v>
      </c>
      <c r="E2045" s="436" t="e">
        <f>VLOOKUP($A2045,#REF!,4,FALSE)</f>
        <v>#REF!</v>
      </c>
      <c r="F2045" s="103" t="e">
        <f>VLOOKUP($A2045,#REF!,5,FALSE)</f>
        <v>#REF!</v>
      </c>
      <c r="G2045" s="98" t="e">
        <f>VLOOKUP($A2045,#REF!,8,FALSE)</f>
        <v>#REF!</v>
      </c>
      <c r="H2045" s="93" t="e">
        <f>VLOOKUP($A2045,#REF!,7,FALSE)</f>
        <v>#REF!</v>
      </c>
      <c r="I2045" s="438" t="e">
        <f>VLOOKUP($A2045,#REF!,10,FALSE)</f>
        <v>#REF!</v>
      </c>
      <c r="J2045" s="98" t="e">
        <f>VLOOKUP($A2045,#REF!,11,FALSE)</f>
        <v>#REF!</v>
      </c>
      <c r="K2045" s="114" t="e">
        <f>VLOOKUP($A2045,#REF!,12,FALSE)</f>
        <v>#REF!</v>
      </c>
      <c r="L2045" s="98" t="e">
        <f>VLOOKUP($A2045,#REF!,13,FALSE)</f>
        <v>#REF!</v>
      </c>
      <c r="M2045" s="438" t="e">
        <f>VLOOKUP($A2045,#REF!,14,FALSE)</f>
        <v>#REF!</v>
      </c>
      <c r="N2045" s="103" t="e">
        <f>VLOOKUP($A2045,#REF!,15,FALSE)</f>
        <v>#REF!</v>
      </c>
      <c r="O2045" s="103" t="e">
        <f>VLOOKUP($A2045,#REF!,18,FALSE)</f>
        <v>#REF!</v>
      </c>
      <c r="P2045" s="93" t="e">
        <f>VLOOKUP($A2045,#REF!,41,FALSE)</f>
        <v>#REF!</v>
      </c>
      <c r="Q2045" s="115" t="e">
        <f>VLOOKUP(Revisión_Avance_Periodo!$L2045,#REF!,30,FALSE)</f>
        <v>#REF!</v>
      </c>
      <c r="R2045" s="116">
        <v>2019</v>
      </c>
      <c r="S2045" s="196">
        <v>43585</v>
      </c>
      <c r="T2045" s="124" t="s">
        <v>71</v>
      </c>
      <c r="U2045" s="132" t="e">
        <f>INDEX(#REF!,MATCH(Revisión_Avance_Periodo!$L2045,#REF!,0),MATCH(Revisión_Avance_Periodo!$T2045,#REF!,0))</f>
        <v>#REF!</v>
      </c>
      <c r="V2045" s="132" t="e">
        <f>INDEX(#REF!,MATCH(Revisión_Avance_Periodo!$L2045,#REF!,0),MATCH(Revisión_Avance_Periodo!$T2045,#REF!,0))</f>
        <v>#REF!</v>
      </c>
      <c r="W2045" s="130" t="e">
        <f t="shared" si="161"/>
        <v>#REF!</v>
      </c>
      <c r="X2045" s="124" t="e">
        <f>VLOOKUP(W2045,Tabla_Estado_Meta_OAP_2019[#All],3,TRUE)</f>
        <v>#REF!</v>
      </c>
      <c r="Y2045" s="157" t="e">
        <f>SUBTOTAL(9,$U$206:$U2045)</f>
        <v>#REF!</v>
      </c>
      <c r="Z2045" s="158" t="e">
        <f>SUBTOTAL(9,$V$206:$V2045)</f>
        <v>#REF!</v>
      </c>
      <c r="AA2045" s="159">
        <f>IFERROR(+Revisión_Avance_Periodo!$Z2045/Revisión_Avance_Periodo!$Y2045,0)</f>
        <v>0</v>
      </c>
      <c r="AB2045" s="126"/>
      <c r="AC2045" s="127"/>
      <c r="AD2045" s="125"/>
      <c r="AE2045" s="125"/>
      <c r="AF2045" s="128"/>
      <c r="AG2045" s="129"/>
      <c r="AH2045" s="157" t="e">
        <f>SUBTOTAL(9,$U$2042:$U2045)</f>
        <v>#REF!</v>
      </c>
      <c r="AI2045" s="158" t="e">
        <f>SUBTOTAL(9,$V$2042:$V2045)</f>
        <v>#REF!</v>
      </c>
      <c r="AJ2045" s="159">
        <f>IFERROR(+Revisión_Avance_Periodo!$Z2045/Revisión_Avance_Periodo!$Y2045,0)</f>
        <v>0</v>
      </c>
      <c r="AK2045" s="126"/>
      <c r="AL2045" s="127"/>
      <c r="AM2045" s="125"/>
      <c r="AN2045" s="125"/>
      <c r="AO2045" s="128"/>
      <c r="AP2045" s="129"/>
    </row>
    <row r="2046" spans="1:42" x14ac:dyDescent="0.25">
      <c r="A2046" s="92">
        <v>174</v>
      </c>
      <c r="B2046" s="435" t="e">
        <f>CONCATENATE(Revisión_Avance_Periodo!$D2046,";",Revisión_Avance_Periodo!$F2046,";",Revisión_Avance_Periodo!$L2046)</f>
        <v>#REF!</v>
      </c>
      <c r="C2046" s="435" t="e">
        <f t="shared" si="156"/>
        <v>#REF!</v>
      </c>
      <c r="D2046" s="114" t="e">
        <f>VLOOKUP($A2046,#REF!,3,FALSE)</f>
        <v>#REF!</v>
      </c>
      <c r="E2046" s="436" t="e">
        <f>VLOOKUP($A2046,#REF!,4,FALSE)</f>
        <v>#REF!</v>
      </c>
      <c r="F2046" s="102" t="e">
        <f>VLOOKUP($A2046,#REF!,5,FALSE)</f>
        <v>#REF!</v>
      </c>
      <c r="G2046" s="93" t="e">
        <f>VLOOKUP($A2046,#REF!,8,FALSE)</f>
        <v>#REF!</v>
      </c>
      <c r="H2046" s="93" t="e">
        <f>VLOOKUP($A2046,#REF!,7,FALSE)</f>
        <v>#REF!</v>
      </c>
      <c r="I2046" s="438" t="e">
        <f>VLOOKUP($A2046,#REF!,10,FALSE)</f>
        <v>#REF!</v>
      </c>
      <c r="J2046" s="93" t="e">
        <f>VLOOKUP($A2046,#REF!,11,FALSE)</f>
        <v>#REF!</v>
      </c>
      <c r="K2046" s="114" t="e">
        <f>VLOOKUP($A2046,#REF!,12,FALSE)</f>
        <v>#REF!</v>
      </c>
      <c r="L2046" s="93" t="e">
        <f>VLOOKUP($A2046,#REF!,13,FALSE)</f>
        <v>#REF!</v>
      </c>
      <c r="M2046" s="438" t="e">
        <f>VLOOKUP($A2046,#REF!,14,FALSE)</f>
        <v>#REF!</v>
      </c>
      <c r="N2046" s="102" t="e">
        <f>VLOOKUP($A2046,#REF!,15,FALSE)</f>
        <v>#REF!</v>
      </c>
      <c r="O2046" s="102" t="e">
        <f>VLOOKUP($A2046,#REF!,18,FALSE)</f>
        <v>#REF!</v>
      </c>
      <c r="P2046" s="93" t="e">
        <f>VLOOKUP($A2046,#REF!,41,FALSE)</f>
        <v>#REF!</v>
      </c>
      <c r="Q2046" s="115" t="e">
        <f>VLOOKUP(Revisión_Avance_Periodo!$L2046,#REF!,30,FALSE)</f>
        <v>#REF!</v>
      </c>
      <c r="R2046" s="116">
        <v>2019</v>
      </c>
      <c r="S2046" s="196">
        <v>43615</v>
      </c>
      <c r="T2046" s="116" t="s">
        <v>72</v>
      </c>
      <c r="U2046" s="132" t="e">
        <f>INDEX(#REF!,MATCH(Revisión_Avance_Periodo!$L2046,#REF!,0),MATCH(Revisión_Avance_Periodo!$T2046,#REF!,0))</f>
        <v>#REF!</v>
      </c>
      <c r="V2046" s="132" t="e">
        <f>INDEX(#REF!,MATCH(Revisión_Avance_Periodo!$L2046,#REF!,0),MATCH(Revisión_Avance_Periodo!$T2046,#REF!,0))</f>
        <v>#REF!</v>
      </c>
      <c r="W2046" s="130" t="e">
        <f t="shared" si="161"/>
        <v>#REF!</v>
      </c>
      <c r="X2046" s="116" t="e">
        <f>VLOOKUP(W2046,Tabla_Estado_Meta_OAP_2019[#All],3,TRUE)</f>
        <v>#REF!</v>
      </c>
      <c r="Y2046" s="157" t="e">
        <f>SUBTOTAL(9,$U$206:$U2046)</f>
        <v>#REF!</v>
      </c>
      <c r="Z2046" s="158" t="e">
        <f>SUBTOTAL(9,$V$206:$V2046)</f>
        <v>#REF!</v>
      </c>
      <c r="AA2046" s="159">
        <f>IFERROR(+Revisión_Avance_Periodo!$Z2046/Revisión_Avance_Periodo!$Y2046,0)</f>
        <v>0</v>
      </c>
      <c r="AB2046" s="126"/>
      <c r="AC2046" s="127"/>
      <c r="AD2046" s="125"/>
      <c r="AE2046" s="125"/>
      <c r="AF2046" s="128"/>
      <c r="AG2046" s="129"/>
      <c r="AH2046" s="157" t="e">
        <f>SUBTOTAL(9,$U$2042:$U2046)</f>
        <v>#REF!</v>
      </c>
      <c r="AI2046" s="158" t="e">
        <f>SUBTOTAL(9,$V$2042:$V2046)</f>
        <v>#REF!</v>
      </c>
      <c r="AJ2046" s="159">
        <f>IFERROR(+Revisión_Avance_Periodo!$Z2046/Revisión_Avance_Periodo!$Y2046,0)</f>
        <v>0</v>
      </c>
      <c r="AK2046" s="126"/>
      <c r="AL2046" s="127"/>
      <c r="AM2046" s="125"/>
      <c r="AN2046" s="125"/>
      <c r="AO2046" s="128"/>
      <c r="AP2046" s="129"/>
    </row>
    <row r="2047" spans="1:42" x14ac:dyDescent="0.25">
      <c r="A2047" s="97">
        <v>174</v>
      </c>
      <c r="B2047" s="435" t="e">
        <f>CONCATENATE(Revisión_Avance_Periodo!$D2047,";",Revisión_Avance_Periodo!$F2047,";",Revisión_Avance_Periodo!$L2047)</f>
        <v>#REF!</v>
      </c>
      <c r="C2047" s="435" t="e">
        <f t="shared" si="156"/>
        <v>#REF!</v>
      </c>
      <c r="D2047" s="123" t="e">
        <f>VLOOKUP($A2047,#REF!,3,FALSE)</f>
        <v>#REF!</v>
      </c>
      <c r="E2047" s="436" t="e">
        <f>VLOOKUP($A2047,#REF!,4,FALSE)</f>
        <v>#REF!</v>
      </c>
      <c r="F2047" s="103" t="e">
        <f>VLOOKUP($A2047,#REF!,5,FALSE)</f>
        <v>#REF!</v>
      </c>
      <c r="G2047" s="98" t="e">
        <f>VLOOKUP($A2047,#REF!,8,FALSE)</f>
        <v>#REF!</v>
      </c>
      <c r="H2047" s="93" t="e">
        <f>VLOOKUP($A2047,#REF!,7,FALSE)</f>
        <v>#REF!</v>
      </c>
      <c r="I2047" s="438" t="e">
        <f>VLOOKUP($A2047,#REF!,10,FALSE)</f>
        <v>#REF!</v>
      </c>
      <c r="J2047" s="98" t="e">
        <f>VLOOKUP($A2047,#REF!,11,FALSE)</f>
        <v>#REF!</v>
      </c>
      <c r="K2047" s="114" t="e">
        <f>VLOOKUP($A2047,#REF!,12,FALSE)</f>
        <v>#REF!</v>
      </c>
      <c r="L2047" s="98" t="e">
        <f>VLOOKUP($A2047,#REF!,13,FALSE)</f>
        <v>#REF!</v>
      </c>
      <c r="M2047" s="438" t="e">
        <f>VLOOKUP($A2047,#REF!,14,FALSE)</f>
        <v>#REF!</v>
      </c>
      <c r="N2047" s="103" t="e">
        <f>VLOOKUP($A2047,#REF!,15,FALSE)</f>
        <v>#REF!</v>
      </c>
      <c r="O2047" s="103" t="e">
        <f>VLOOKUP($A2047,#REF!,18,FALSE)</f>
        <v>#REF!</v>
      </c>
      <c r="P2047" s="93" t="e">
        <f>VLOOKUP($A2047,#REF!,41,FALSE)</f>
        <v>#REF!</v>
      </c>
      <c r="Q2047" s="115" t="e">
        <f>VLOOKUP(Revisión_Avance_Periodo!$L2047,#REF!,30,FALSE)</f>
        <v>#REF!</v>
      </c>
      <c r="R2047" s="116">
        <v>2019</v>
      </c>
      <c r="S2047" s="196">
        <v>43646</v>
      </c>
      <c r="T2047" s="124" t="s">
        <v>73</v>
      </c>
      <c r="U2047" s="132" t="e">
        <f>INDEX(#REF!,MATCH(Revisión_Avance_Periodo!$L2047,#REF!,0),MATCH(Revisión_Avance_Periodo!$T2047,#REF!,0))</f>
        <v>#REF!</v>
      </c>
      <c r="V2047" s="132" t="e">
        <f>INDEX(#REF!,MATCH(Revisión_Avance_Periodo!$L2047,#REF!,0),MATCH(Revisión_Avance_Periodo!$T2047,#REF!,0))</f>
        <v>#REF!</v>
      </c>
      <c r="W2047" s="130" t="e">
        <f t="shared" si="161"/>
        <v>#REF!</v>
      </c>
      <c r="X2047" s="124" t="e">
        <f>VLOOKUP(W2047,Tabla_Estado_Meta_OAP_2019[#All],3,TRUE)</f>
        <v>#REF!</v>
      </c>
      <c r="Y2047" s="157" t="e">
        <f>SUBTOTAL(9,$U$206:$U2047)</f>
        <v>#REF!</v>
      </c>
      <c r="Z2047" s="158" t="e">
        <f>SUBTOTAL(9,$V$206:$V2047)</f>
        <v>#REF!</v>
      </c>
      <c r="AA2047" s="159">
        <f>IFERROR(+Revisión_Avance_Periodo!$Z2047/Revisión_Avance_Periodo!$Y2047,0)</f>
        <v>0</v>
      </c>
      <c r="AB2047" s="126"/>
      <c r="AC2047" s="127"/>
      <c r="AD2047" s="125"/>
      <c r="AE2047" s="125"/>
      <c r="AF2047" s="128"/>
      <c r="AG2047" s="129"/>
      <c r="AH2047" s="157" t="e">
        <f>SUBTOTAL(9,$U$2042:$U2047)</f>
        <v>#REF!</v>
      </c>
      <c r="AI2047" s="158" t="e">
        <f>SUBTOTAL(9,$V$2042:$V2047)</f>
        <v>#REF!</v>
      </c>
      <c r="AJ2047" s="159">
        <f>IFERROR(+Revisión_Avance_Periodo!$Z2047/Revisión_Avance_Periodo!$Y2047,0)</f>
        <v>0</v>
      </c>
      <c r="AK2047" s="126"/>
      <c r="AL2047" s="127"/>
      <c r="AM2047" s="125"/>
      <c r="AN2047" s="125"/>
      <c r="AO2047" s="128"/>
      <c r="AP2047" s="129"/>
    </row>
    <row r="2048" spans="1:42" x14ac:dyDescent="0.25">
      <c r="A2048" s="92">
        <v>174</v>
      </c>
      <c r="B2048" s="435" t="e">
        <f>CONCATENATE(Revisión_Avance_Periodo!$D2048,";",Revisión_Avance_Periodo!$F2048,";",Revisión_Avance_Periodo!$L2048)</f>
        <v>#REF!</v>
      </c>
      <c r="C2048" s="435" t="e">
        <f t="shared" si="156"/>
        <v>#REF!</v>
      </c>
      <c r="D2048" s="114" t="e">
        <f>VLOOKUP($A2048,#REF!,3,FALSE)</f>
        <v>#REF!</v>
      </c>
      <c r="E2048" s="436" t="e">
        <f>VLOOKUP($A2048,#REF!,4,FALSE)</f>
        <v>#REF!</v>
      </c>
      <c r="F2048" s="102" t="e">
        <f>VLOOKUP($A2048,#REF!,5,FALSE)</f>
        <v>#REF!</v>
      </c>
      <c r="G2048" s="93" t="e">
        <f>VLOOKUP($A2048,#REF!,8,FALSE)</f>
        <v>#REF!</v>
      </c>
      <c r="H2048" s="93" t="e">
        <f>VLOOKUP($A2048,#REF!,7,FALSE)</f>
        <v>#REF!</v>
      </c>
      <c r="I2048" s="438" t="e">
        <f>VLOOKUP($A2048,#REF!,10,FALSE)</f>
        <v>#REF!</v>
      </c>
      <c r="J2048" s="93" t="e">
        <f>VLOOKUP($A2048,#REF!,11,FALSE)</f>
        <v>#REF!</v>
      </c>
      <c r="K2048" s="114" t="e">
        <f>VLOOKUP($A2048,#REF!,12,FALSE)</f>
        <v>#REF!</v>
      </c>
      <c r="L2048" s="93" t="e">
        <f>VLOOKUP($A2048,#REF!,13,FALSE)</f>
        <v>#REF!</v>
      </c>
      <c r="M2048" s="438" t="e">
        <f>VLOOKUP($A2048,#REF!,14,FALSE)</f>
        <v>#REF!</v>
      </c>
      <c r="N2048" s="102" t="e">
        <f>VLOOKUP($A2048,#REF!,15,FALSE)</f>
        <v>#REF!</v>
      </c>
      <c r="O2048" s="102" t="e">
        <f>VLOOKUP($A2048,#REF!,18,FALSE)</f>
        <v>#REF!</v>
      </c>
      <c r="P2048" s="93" t="e">
        <f>VLOOKUP($A2048,#REF!,41,FALSE)</f>
        <v>#REF!</v>
      </c>
      <c r="Q2048" s="115" t="e">
        <f>VLOOKUP(Revisión_Avance_Periodo!$L2048,#REF!,30,FALSE)</f>
        <v>#REF!</v>
      </c>
      <c r="R2048" s="116">
        <v>2019</v>
      </c>
      <c r="S2048" s="196">
        <v>43676</v>
      </c>
      <c r="T2048" s="116" t="s">
        <v>74</v>
      </c>
      <c r="U2048" s="132" t="e">
        <f>INDEX(#REF!,MATCH(Revisión_Avance_Periodo!$L2048,#REF!,0),MATCH(Revisión_Avance_Periodo!$T2048,#REF!,0))</f>
        <v>#REF!</v>
      </c>
      <c r="V2048" s="132" t="e">
        <f>INDEX(#REF!,MATCH(Revisión_Avance_Periodo!$L2048,#REF!,0),MATCH(Revisión_Avance_Periodo!$T2048,#REF!,0))</f>
        <v>#REF!</v>
      </c>
      <c r="W2048" s="130" t="e">
        <f t="shared" si="161"/>
        <v>#REF!</v>
      </c>
      <c r="X2048" s="116" t="e">
        <f>VLOOKUP(W2048,Tabla_Estado_Meta_OAP_2019[#All],3,TRUE)</f>
        <v>#REF!</v>
      </c>
      <c r="Y2048" s="157" t="e">
        <f>SUBTOTAL(9,$U$206:$U2048)</f>
        <v>#REF!</v>
      </c>
      <c r="Z2048" s="158" t="e">
        <f>SUBTOTAL(9,$V$206:$V2048)</f>
        <v>#REF!</v>
      </c>
      <c r="AA2048" s="159">
        <f>IFERROR(+Revisión_Avance_Periodo!$Z2048/Revisión_Avance_Periodo!$Y2048,0)</f>
        <v>0</v>
      </c>
      <c r="AB2048" s="126"/>
      <c r="AC2048" s="127"/>
      <c r="AD2048" s="125"/>
      <c r="AE2048" s="125"/>
      <c r="AF2048" s="128"/>
      <c r="AG2048" s="129"/>
      <c r="AH2048" s="157" t="e">
        <f>SUBTOTAL(9,$U$2042:$U2048)</f>
        <v>#REF!</v>
      </c>
      <c r="AI2048" s="158" t="e">
        <f>SUBTOTAL(9,$V$2042:$V2048)</f>
        <v>#REF!</v>
      </c>
      <c r="AJ2048" s="159">
        <f>IFERROR(+Revisión_Avance_Periodo!$Z2048/Revisión_Avance_Periodo!$Y2048,0)</f>
        <v>0</v>
      </c>
      <c r="AK2048" s="126"/>
      <c r="AL2048" s="127"/>
      <c r="AM2048" s="125"/>
      <c r="AN2048" s="125"/>
      <c r="AO2048" s="128"/>
      <c r="AP2048" s="129"/>
    </row>
    <row r="2049" spans="1:42" x14ac:dyDescent="0.25">
      <c r="A2049" s="97">
        <v>174</v>
      </c>
      <c r="B2049" s="435" t="e">
        <f>CONCATENATE(Revisión_Avance_Periodo!$D2049,";",Revisión_Avance_Periodo!$F2049,";",Revisión_Avance_Periodo!$L2049)</f>
        <v>#REF!</v>
      </c>
      <c r="C2049" s="435" t="e">
        <f t="shared" si="156"/>
        <v>#REF!</v>
      </c>
      <c r="D2049" s="123" t="e">
        <f>VLOOKUP($A2049,#REF!,3,FALSE)</f>
        <v>#REF!</v>
      </c>
      <c r="E2049" s="436" t="e">
        <f>VLOOKUP($A2049,#REF!,4,FALSE)</f>
        <v>#REF!</v>
      </c>
      <c r="F2049" s="103" t="e">
        <f>VLOOKUP($A2049,#REF!,5,FALSE)</f>
        <v>#REF!</v>
      </c>
      <c r="G2049" s="98" t="e">
        <f>VLOOKUP($A2049,#REF!,8,FALSE)</f>
        <v>#REF!</v>
      </c>
      <c r="H2049" s="93" t="e">
        <f>VLOOKUP($A2049,#REF!,7,FALSE)</f>
        <v>#REF!</v>
      </c>
      <c r="I2049" s="438" t="e">
        <f>VLOOKUP($A2049,#REF!,10,FALSE)</f>
        <v>#REF!</v>
      </c>
      <c r="J2049" s="98" t="e">
        <f>VLOOKUP($A2049,#REF!,11,FALSE)</f>
        <v>#REF!</v>
      </c>
      <c r="K2049" s="114" t="e">
        <f>VLOOKUP($A2049,#REF!,12,FALSE)</f>
        <v>#REF!</v>
      </c>
      <c r="L2049" s="98" t="e">
        <f>VLOOKUP($A2049,#REF!,13,FALSE)</f>
        <v>#REF!</v>
      </c>
      <c r="M2049" s="438" t="e">
        <f>VLOOKUP($A2049,#REF!,14,FALSE)</f>
        <v>#REF!</v>
      </c>
      <c r="N2049" s="103" t="e">
        <f>VLOOKUP($A2049,#REF!,15,FALSE)</f>
        <v>#REF!</v>
      </c>
      <c r="O2049" s="103" t="e">
        <f>VLOOKUP($A2049,#REF!,18,FALSE)</f>
        <v>#REF!</v>
      </c>
      <c r="P2049" s="93" t="e">
        <f>VLOOKUP($A2049,#REF!,41,FALSE)</f>
        <v>#REF!</v>
      </c>
      <c r="Q2049" s="115" t="e">
        <f>VLOOKUP(Revisión_Avance_Periodo!$L2049,#REF!,30,FALSE)</f>
        <v>#REF!</v>
      </c>
      <c r="R2049" s="116">
        <v>2019</v>
      </c>
      <c r="S2049" s="196">
        <v>43707</v>
      </c>
      <c r="T2049" s="124" t="s">
        <v>75</v>
      </c>
      <c r="U2049" s="132" t="e">
        <f>INDEX(#REF!,MATCH(Revisión_Avance_Periodo!$L2049,#REF!,0),MATCH(Revisión_Avance_Periodo!$T2049,#REF!,0))</f>
        <v>#REF!</v>
      </c>
      <c r="V2049" s="132" t="e">
        <f>INDEX(#REF!,MATCH(Revisión_Avance_Periodo!$L2049,#REF!,0),MATCH(Revisión_Avance_Periodo!$T2049,#REF!,0))</f>
        <v>#REF!</v>
      </c>
      <c r="W2049" s="130" t="e">
        <f t="shared" si="161"/>
        <v>#REF!</v>
      </c>
      <c r="X2049" s="124" t="e">
        <f>VLOOKUP(W2049,Tabla_Estado_Meta_OAP_2019[#All],3,TRUE)</f>
        <v>#REF!</v>
      </c>
      <c r="Y2049" s="157" t="e">
        <f>SUBTOTAL(9,$U$206:$U2049)</f>
        <v>#REF!</v>
      </c>
      <c r="Z2049" s="158" t="e">
        <f>SUBTOTAL(9,$V$206:$V2049)</f>
        <v>#REF!</v>
      </c>
      <c r="AA2049" s="159">
        <f>IFERROR(+Revisión_Avance_Periodo!$Z2049/Revisión_Avance_Periodo!$Y2049,0)</f>
        <v>0</v>
      </c>
      <c r="AB2049" s="126"/>
      <c r="AC2049" s="127"/>
      <c r="AD2049" s="125"/>
      <c r="AE2049" s="125"/>
      <c r="AF2049" s="128"/>
      <c r="AG2049" s="129"/>
      <c r="AH2049" s="157" t="e">
        <f>SUBTOTAL(9,$U$2042:$U2049)</f>
        <v>#REF!</v>
      </c>
      <c r="AI2049" s="158" t="e">
        <f>SUBTOTAL(9,$V$2042:$V2049)</f>
        <v>#REF!</v>
      </c>
      <c r="AJ2049" s="159">
        <f>IFERROR(+Revisión_Avance_Periodo!$Z2049/Revisión_Avance_Periodo!$Y2049,0)</f>
        <v>0</v>
      </c>
      <c r="AK2049" s="126"/>
      <c r="AL2049" s="127"/>
      <c r="AM2049" s="125"/>
      <c r="AN2049" s="125"/>
      <c r="AO2049" s="128"/>
      <c r="AP2049" s="129"/>
    </row>
    <row r="2050" spans="1:42" x14ac:dyDescent="0.25">
      <c r="A2050" s="92">
        <v>174</v>
      </c>
      <c r="B2050" s="435" t="e">
        <f>CONCATENATE(Revisión_Avance_Periodo!$D2050,";",Revisión_Avance_Periodo!$F2050,";",Revisión_Avance_Periodo!$L2050)</f>
        <v>#REF!</v>
      </c>
      <c r="C2050" s="435" t="e">
        <f t="shared" ref="C2050:C2113" si="162">CONCATENATE($N2050,";",$L2050,";",$T2050)</f>
        <v>#REF!</v>
      </c>
      <c r="D2050" s="114" t="e">
        <f>VLOOKUP($A2050,#REF!,3,FALSE)</f>
        <v>#REF!</v>
      </c>
      <c r="E2050" s="436" t="e">
        <f>VLOOKUP($A2050,#REF!,4,FALSE)</f>
        <v>#REF!</v>
      </c>
      <c r="F2050" s="102" t="e">
        <f>VLOOKUP($A2050,#REF!,5,FALSE)</f>
        <v>#REF!</v>
      </c>
      <c r="G2050" s="93" t="e">
        <f>VLOOKUP($A2050,#REF!,8,FALSE)</f>
        <v>#REF!</v>
      </c>
      <c r="H2050" s="93" t="e">
        <f>VLOOKUP($A2050,#REF!,7,FALSE)</f>
        <v>#REF!</v>
      </c>
      <c r="I2050" s="438" t="e">
        <f>VLOOKUP($A2050,#REF!,10,FALSE)</f>
        <v>#REF!</v>
      </c>
      <c r="J2050" s="93" t="e">
        <f>VLOOKUP($A2050,#REF!,11,FALSE)</f>
        <v>#REF!</v>
      </c>
      <c r="K2050" s="114" t="e">
        <f>VLOOKUP($A2050,#REF!,12,FALSE)</f>
        <v>#REF!</v>
      </c>
      <c r="L2050" s="93" t="e">
        <f>VLOOKUP($A2050,#REF!,13,FALSE)</f>
        <v>#REF!</v>
      </c>
      <c r="M2050" s="438" t="e">
        <f>VLOOKUP($A2050,#REF!,14,FALSE)</f>
        <v>#REF!</v>
      </c>
      <c r="N2050" s="102" t="e">
        <f>VLOOKUP($A2050,#REF!,15,FALSE)</f>
        <v>#REF!</v>
      </c>
      <c r="O2050" s="102" t="e">
        <f>VLOOKUP($A2050,#REF!,18,FALSE)</f>
        <v>#REF!</v>
      </c>
      <c r="P2050" s="93" t="e">
        <f>VLOOKUP($A2050,#REF!,41,FALSE)</f>
        <v>#REF!</v>
      </c>
      <c r="Q2050" s="115" t="e">
        <f>VLOOKUP(Revisión_Avance_Periodo!$L2050,#REF!,30,FALSE)</f>
        <v>#REF!</v>
      </c>
      <c r="R2050" s="116">
        <v>2019</v>
      </c>
      <c r="S2050" s="196">
        <v>43738</v>
      </c>
      <c r="T2050" s="116" t="s">
        <v>76</v>
      </c>
      <c r="U2050" s="132" t="e">
        <f>INDEX(#REF!,MATCH(Revisión_Avance_Periodo!$L2050,#REF!,0),MATCH(Revisión_Avance_Periodo!$T2050,#REF!,0))</f>
        <v>#REF!</v>
      </c>
      <c r="V2050" s="132" t="e">
        <f>INDEX(#REF!,MATCH(Revisión_Avance_Periodo!$L2050,#REF!,0),MATCH(Revisión_Avance_Periodo!$T2050,#REF!,0))</f>
        <v>#REF!</v>
      </c>
      <c r="W2050" s="130" t="e">
        <f t="shared" si="161"/>
        <v>#REF!</v>
      </c>
      <c r="X2050" s="116" t="e">
        <f>VLOOKUP(W2050,Tabla_Estado_Meta_OAP_2019[#All],3,TRUE)</f>
        <v>#REF!</v>
      </c>
      <c r="Y2050" s="157" t="e">
        <f>SUBTOTAL(9,$U$206:$U2050)</f>
        <v>#REF!</v>
      </c>
      <c r="Z2050" s="158" t="e">
        <f>SUBTOTAL(9,$V$206:$V2050)</f>
        <v>#REF!</v>
      </c>
      <c r="AA2050" s="159">
        <f>IFERROR(+Revisión_Avance_Periodo!$Z2050/Revisión_Avance_Periodo!$Y2050,0)</f>
        <v>0</v>
      </c>
      <c r="AB2050" s="126"/>
      <c r="AC2050" s="127"/>
      <c r="AD2050" s="125"/>
      <c r="AE2050" s="125"/>
      <c r="AF2050" s="128"/>
      <c r="AG2050" s="129"/>
      <c r="AH2050" s="157" t="e">
        <f>SUBTOTAL(9,$U$2042:$U2050)</f>
        <v>#REF!</v>
      </c>
      <c r="AI2050" s="158" t="e">
        <f>SUBTOTAL(9,$V$2042:$V2050)</f>
        <v>#REF!</v>
      </c>
      <c r="AJ2050" s="159">
        <f>IFERROR(+Revisión_Avance_Periodo!$Z2050/Revisión_Avance_Periodo!$Y2050,0)</f>
        <v>0</v>
      </c>
      <c r="AK2050" s="126"/>
      <c r="AL2050" s="127"/>
      <c r="AM2050" s="125"/>
      <c r="AN2050" s="125"/>
      <c r="AO2050" s="128"/>
      <c r="AP2050" s="129"/>
    </row>
    <row r="2051" spans="1:42" x14ac:dyDescent="0.25">
      <c r="A2051" s="97">
        <v>174</v>
      </c>
      <c r="B2051" s="435" t="e">
        <f>CONCATENATE(Revisión_Avance_Periodo!$D2051,";",Revisión_Avance_Periodo!$F2051,";",Revisión_Avance_Periodo!$L2051)</f>
        <v>#REF!</v>
      </c>
      <c r="C2051" s="435" t="e">
        <f t="shared" si="162"/>
        <v>#REF!</v>
      </c>
      <c r="D2051" s="123" t="e">
        <f>VLOOKUP($A2051,#REF!,3,FALSE)</f>
        <v>#REF!</v>
      </c>
      <c r="E2051" s="436" t="e">
        <f>VLOOKUP($A2051,#REF!,4,FALSE)</f>
        <v>#REF!</v>
      </c>
      <c r="F2051" s="103" t="e">
        <f>VLOOKUP($A2051,#REF!,5,FALSE)</f>
        <v>#REF!</v>
      </c>
      <c r="G2051" s="98" t="e">
        <f>VLOOKUP($A2051,#REF!,8,FALSE)</f>
        <v>#REF!</v>
      </c>
      <c r="H2051" s="93" t="e">
        <f>VLOOKUP($A2051,#REF!,7,FALSE)</f>
        <v>#REF!</v>
      </c>
      <c r="I2051" s="438" t="e">
        <f>VLOOKUP($A2051,#REF!,10,FALSE)</f>
        <v>#REF!</v>
      </c>
      <c r="J2051" s="98" t="e">
        <f>VLOOKUP($A2051,#REF!,11,FALSE)</f>
        <v>#REF!</v>
      </c>
      <c r="K2051" s="114" t="e">
        <f>VLOOKUP($A2051,#REF!,12,FALSE)</f>
        <v>#REF!</v>
      </c>
      <c r="L2051" s="98" t="e">
        <f>VLOOKUP($A2051,#REF!,13,FALSE)</f>
        <v>#REF!</v>
      </c>
      <c r="M2051" s="438" t="e">
        <f>VLOOKUP($A2051,#REF!,14,FALSE)</f>
        <v>#REF!</v>
      </c>
      <c r="N2051" s="103" t="e">
        <f>VLOOKUP($A2051,#REF!,15,FALSE)</f>
        <v>#REF!</v>
      </c>
      <c r="O2051" s="103" t="e">
        <f>VLOOKUP($A2051,#REF!,18,FALSE)</f>
        <v>#REF!</v>
      </c>
      <c r="P2051" s="93" t="e">
        <f>VLOOKUP($A2051,#REF!,41,FALSE)</f>
        <v>#REF!</v>
      </c>
      <c r="Q2051" s="115" t="e">
        <f>VLOOKUP(Revisión_Avance_Periodo!$L2051,#REF!,30,FALSE)</f>
        <v>#REF!</v>
      </c>
      <c r="R2051" s="116">
        <v>2019</v>
      </c>
      <c r="S2051" s="196">
        <v>43768</v>
      </c>
      <c r="T2051" s="124" t="s">
        <v>77</v>
      </c>
      <c r="U2051" s="132" t="e">
        <f>INDEX(#REF!,MATCH(Revisión_Avance_Periodo!$L2051,#REF!,0),MATCH(Revisión_Avance_Periodo!$T2051,#REF!,0))</f>
        <v>#REF!</v>
      </c>
      <c r="V2051" s="132" t="e">
        <f>INDEX(#REF!,MATCH(Revisión_Avance_Periodo!$L2051,#REF!,0),MATCH(Revisión_Avance_Periodo!$T2051,#REF!,0))</f>
        <v>#REF!</v>
      </c>
      <c r="W2051" s="118">
        <f>IFERROR((V2051/U2051),0)</f>
        <v>0</v>
      </c>
      <c r="X2051" s="124" t="str">
        <f>VLOOKUP(W2051,Tabla_Estado_Meta_OAP_2019[#All],3,TRUE)</f>
        <v>Por Ejecutar</v>
      </c>
      <c r="Y2051" s="157" t="e">
        <f>SUBTOTAL(9,$U$206:$U2051)</f>
        <v>#REF!</v>
      </c>
      <c r="Z2051" s="158" t="e">
        <f>SUBTOTAL(9,$V$206:$V2051)</f>
        <v>#REF!</v>
      </c>
      <c r="AA2051" s="159">
        <f>IFERROR(+Revisión_Avance_Periodo!$Z2051/Revisión_Avance_Periodo!$Y2051,0)</f>
        <v>0</v>
      </c>
      <c r="AB2051" s="126"/>
      <c r="AC2051" s="127"/>
      <c r="AD2051" s="125"/>
      <c r="AE2051" s="125"/>
      <c r="AF2051" s="128"/>
      <c r="AG2051" s="129"/>
      <c r="AH2051" s="157" t="e">
        <f>SUBTOTAL(9,$U$2042:$U2051)</f>
        <v>#REF!</v>
      </c>
      <c r="AI2051" s="158" t="e">
        <f>SUBTOTAL(9,$V$2042:$V2051)</f>
        <v>#REF!</v>
      </c>
      <c r="AJ2051" s="159">
        <f>IFERROR(+Revisión_Avance_Periodo!$Z2051/Revisión_Avance_Periodo!$Y2051,0)</f>
        <v>0</v>
      </c>
      <c r="AK2051" s="126"/>
      <c r="AL2051" s="127"/>
      <c r="AM2051" s="125"/>
      <c r="AN2051" s="125"/>
      <c r="AO2051" s="128"/>
      <c r="AP2051" s="129"/>
    </row>
    <row r="2052" spans="1:42" x14ac:dyDescent="0.25">
      <c r="A2052" s="92">
        <v>174</v>
      </c>
      <c r="B2052" s="435" t="e">
        <f>CONCATENATE(Revisión_Avance_Periodo!$D2052,";",Revisión_Avance_Periodo!$F2052,";",Revisión_Avance_Periodo!$L2052)</f>
        <v>#REF!</v>
      </c>
      <c r="C2052" s="435" t="e">
        <f t="shared" si="162"/>
        <v>#REF!</v>
      </c>
      <c r="D2052" s="114" t="e">
        <f>VLOOKUP($A2052,#REF!,3,FALSE)</f>
        <v>#REF!</v>
      </c>
      <c r="E2052" s="436" t="e">
        <f>VLOOKUP($A2052,#REF!,4,FALSE)</f>
        <v>#REF!</v>
      </c>
      <c r="F2052" s="102" t="e">
        <f>VLOOKUP($A2052,#REF!,5,FALSE)</f>
        <v>#REF!</v>
      </c>
      <c r="G2052" s="93" t="e">
        <f>VLOOKUP($A2052,#REF!,8,FALSE)</f>
        <v>#REF!</v>
      </c>
      <c r="H2052" s="93" t="e">
        <f>VLOOKUP($A2052,#REF!,7,FALSE)</f>
        <v>#REF!</v>
      </c>
      <c r="I2052" s="438" t="e">
        <f>VLOOKUP($A2052,#REF!,10,FALSE)</f>
        <v>#REF!</v>
      </c>
      <c r="J2052" s="93" t="e">
        <f>VLOOKUP($A2052,#REF!,11,FALSE)</f>
        <v>#REF!</v>
      </c>
      <c r="K2052" s="114" t="e">
        <f>VLOOKUP($A2052,#REF!,12,FALSE)</f>
        <v>#REF!</v>
      </c>
      <c r="L2052" s="93" t="e">
        <f>VLOOKUP($A2052,#REF!,13,FALSE)</f>
        <v>#REF!</v>
      </c>
      <c r="M2052" s="438" t="e">
        <f>VLOOKUP($A2052,#REF!,14,FALSE)</f>
        <v>#REF!</v>
      </c>
      <c r="N2052" s="102" t="e">
        <f>VLOOKUP($A2052,#REF!,15,FALSE)</f>
        <v>#REF!</v>
      </c>
      <c r="O2052" s="102" t="e">
        <f>VLOOKUP($A2052,#REF!,18,FALSE)</f>
        <v>#REF!</v>
      </c>
      <c r="P2052" s="93" t="e">
        <f>VLOOKUP($A2052,#REF!,41,FALSE)</f>
        <v>#REF!</v>
      </c>
      <c r="Q2052" s="115" t="e">
        <f>VLOOKUP(Revisión_Avance_Periodo!$L2052,#REF!,30,FALSE)</f>
        <v>#REF!</v>
      </c>
      <c r="R2052" s="116">
        <v>2019</v>
      </c>
      <c r="S2052" s="196">
        <v>43799</v>
      </c>
      <c r="T2052" s="116" t="s">
        <v>78</v>
      </c>
      <c r="U2052" s="132" t="e">
        <f>INDEX(#REF!,MATCH(Revisión_Avance_Periodo!$L2052,#REF!,0),MATCH(Revisión_Avance_Periodo!$T2052,#REF!,0))</f>
        <v>#REF!</v>
      </c>
      <c r="V2052" s="132" t="e">
        <f>INDEX(#REF!,MATCH(Revisión_Avance_Periodo!$L2052,#REF!,0),MATCH(Revisión_Avance_Periodo!$T2052,#REF!,0))</f>
        <v>#REF!</v>
      </c>
      <c r="W2052" s="118">
        <f>IFERROR((V2052/U2052),0)</f>
        <v>0</v>
      </c>
      <c r="X2052" s="116" t="str">
        <f>VLOOKUP(W2052,Tabla_Estado_Meta_OAP_2019[#All],3,TRUE)</f>
        <v>Por Ejecutar</v>
      </c>
      <c r="Y2052" s="157" t="e">
        <f>SUBTOTAL(9,$U$206:$U2052)</f>
        <v>#REF!</v>
      </c>
      <c r="Z2052" s="158" t="e">
        <f>SUBTOTAL(9,$V$206:$V2052)</f>
        <v>#REF!</v>
      </c>
      <c r="AA2052" s="159">
        <f>IFERROR(+Revisión_Avance_Periodo!$Z2052/Revisión_Avance_Periodo!$Y2052,0)</f>
        <v>0</v>
      </c>
      <c r="AB2052" s="126"/>
      <c r="AC2052" s="127"/>
      <c r="AD2052" s="125"/>
      <c r="AE2052" s="125"/>
      <c r="AF2052" s="128"/>
      <c r="AG2052" s="129"/>
      <c r="AH2052" s="157" t="e">
        <f>SUBTOTAL(9,$U$2042:$U2052)</f>
        <v>#REF!</v>
      </c>
      <c r="AI2052" s="158" t="e">
        <f>SUBTOTAL(9,$V$2042:$V2052)</f>
        <v>#REF!</v>
      </c>
      <c r="AJ2052" s="159">
        <f>IFERROR(+Revisión_Avance_Periodo!$Z2052/Revisión_Avance_Periodo!$Y2052,0)</f>
        <v>0</v>
      </c>
      <c r="AK2052" s="126"/>
      <c r="AL2052" s="127"/>
      <c r="AM2052" s="125"/>
      <c r="AN2052" s="125"/>
      <c r="AO2052" s="128"/>
      <c r="AP2052" s="129"/>
    </row>
    <row r="2053" spans="1:42" ht="15.75" thickBot="1" x14ac:dyDescent="0.3">
      <c r="A2053" s="97">
        <v>174</v>
      </c>
      <c r="B2053" s="435" t="e">
        <f>CONCATENATE(Revisión_Avance_Periodo!$D2053,";",Revisión_Avance_Periodo!$F2053,";",Revisión_Avance_Periodo!$L2053)</f>
        <v>#REF!</v>
      </c>
      <c r="C2053" s="435" t="e">
        <f t="shared" si="162"/>
        <v>#REF!</v>
      </c>
      <c r="D2053" s="123" t="e">
        <f>VLOOKUP($A2053,#REF!,3,FALSE)</f>
        <v>#REF!</v>
      </c>
      <c r="E2053" s="436" t="e">
        <f>VLOOKUP($A2053,#REF!,4,FALSE)</f>
        <v>#REF!</v>
      </c>
      <c r="F2053" s="103" t="e">
        <f>VLOOKUP($A2053,#REF!,5,FALSE)</f>
        <v>#REF!</v>
      </c>
      <c r="G2053" s="98" t="e">
        <f>VLOOKUP($A2053,#REF!,8,FALSE)</f>
        <v>#REF!</v>
      </c>
      <c r="H2053" s="93" t="e">
        <f>VLOOKUP($A2053,#REF!,7,FALSE)</f>
        <v>#REF!</v>
      </c>
      <c r="I2053" s="438" t="e">
        <f>VLOOKUP($A2053,#REF!,10,FALSE)</f>
        <v>#REF!</v>
      </c>
      <c r="J2053" s="98" t="e">
        <f>VLOOKUP($A2053,#REF!,11,FALSE)</f>
        <v>#REF!</v>
      </c>
      <c r="K2053" s="114" t="e">
        <f>VLOOKUP($A2053,#REF!,12,FALSE)</f>
        <v>#REF!</v>
      </c>
      <c r="L2053" s="98" t="e">
        <f>VLOOKUP($A2053,#REF!,13,FALSE)</f>
        <v>#REF!</v>
      </c>
      <c r="M2053" s="438" t="e">
        <f>VLOOKUP($A2053,#REF!,14,FALSE)</f>
        <v>#REF!</v>
      </c>
      <c r="N2053" s="103" t="e">
        <f>VLOOKUP($A2053,#REF!,15,FALSE)</f>
        <v>#REF!</v>
      </c>
      <c r="O2053" s="103" t="e">
        <f>VLOOKUP($A2053,#REF!,18,FALSE)</f>
        <v>#REF!</v>
      </c>
      <c r="P2053" s="93" t="e">
        <f>VLOOKUP($A2053,#REF!,41,FALSE)</f>
        <v>#REF!</v>
      </c>
      <c r="Q2053" s="115" t="e">
        <f>VLOOKUP(Revisión_Avance_Periodo!$L2053,#REF!,30,FALSE)</f>
        <v>#REF!</v>
      </c>
      <c r="R2053" s="116">
        <v>2019</v>
      </c>
      <c r="S2053" s="196">
        <v>43829</v>
      </c>
      <c r="T2053" s="124" t="s">
        <v>79</v>
      </c>
      <c r="U2053" s="132" t="e">
        <f>INDEX(#REF!,MATCH(Revisión_Avance_Periodo!$L2053,#REF!,0),MATCH(Revisión_Avance_Periodo!$T2053,#REF!,0))</f>
        <v>#REF!</v>
      </c>
      <c r="V2053" s="132" t="e">
        <f>INDEX(#REF!,MATCH(Revisión_Avance_Periodo!$L2053,#REF!,0),MATCH(Revisión_Avance_Periodo!$T2053,#REF!,0))</f>
        <v>#REF!</v>
      </c>
      <c r="W2053" s="118">
        <f>IFERROR((V2053/U2053),0)</f>
        <v>0</v>
      </c>
      <c r="X2053" s="124" t="str">
        <f>VLOOKUP(W2053,Tabla_Estado_Meta_OAP_2019[#All],3,TRUE)</f>
        <v>Por Ejecutar</v>
      </c>
      <c r="Y2053" s="157" t="e">
        <f>SUBTOTAL(9,$U$206:$U2053)</f>
        <v>#REF!</v>
      </c>
      <c r="Z2053" s="158" t="e">
        <f>SUBTOTAL(9,$V$206:$V2053)</f>
        <v>#REF!</v>
      </c>
      <c r="AA2053" s="159">
        <f>IFERROR(+Revisión_Avance_Periodo!$Z2053/Revisión_Avance_Periodo!$Y2053,0)</f>
        <v>0</v>
      </c>
      <c r="AB2053" s="126"/>
      <c r="AC2053" s="127"/>
      <c r="AD2053" s="125"/>
      <c r="AE2053" s="125"/>
      <c r="AF2053" s="128"/>
      <c r="AG2053" s="129"/>
      <c r="AH2053" s="157" t="e">
        <f>SUBTOTAL(9,$U$2042:$U2053)</f>
        <v>#REF!</v>
      </c>
      <c r="AI2053" s="158" t="e">
        <f>SUBTOTAL(9,$V$2042:$V2053)</f>
        <v>#REF!</v>
      </c>
      <c r="AJ2053" s="159">
        <f>IFERROR(+Revisión_Avance_Periodo!$Z2053/Revisión_Avance_Periodo!$Y2053,0)</f>
        <v>0</v>
      </c>
      <c r="AK2053" s="126"/>
      <c r="AL2053" s="127"/>
      <c r="AM2053" s="125"/>
      <c r="AN2053" s="125"/>
      <c r="AO2053" s="128"/>
      <c r="AP2053" s="129"/>
    </row>
    <row r="2054" spans="1:42" x14ac:dyDescent="0.25">
      <c r="A2054" s="92">
        <v>175</v>
      </c>
      <c r="B2054" s="435" t="e">
        <f>CONCATENATE(Revisión_Avance_Periodo!$D2054,";",Revisión_Avance_Periodo!$F2054,";",Revisión_Avance_Periodo!$L2054)</f>
        <v>#REF!</v>
      </c>
      <c r="C2054" s="435" t="e">
        <f t="shared" si="162"/>
        <v>#REF!</v>
      </c>
      <c r="D2054" s="114" t="e">
        <f>VLOOKUP($A2054,#REF!,3,FALSE)</f>
        <v>#REF!</v>
      </c>
      <c r="E2054" s="436" t="e">
        <f>VLOOKUP($A2054,#REF!,4,FALSE)</f>
        <v>#REF!</v>
      </c>
      <c r="F2054" s="102" t="e">
        <f>VLOOKUP($A2054,#REF!,5,FALSE)</f>
        <v>#REF!</v>
      </c>
      <c r="G2054" s="93" t="e">
        <f>VLOOKUP($A2054,#REF!,8,FALSE)</f>
        <v>#REF!</v>
      </c>
      <c r="H2054" s="93" t="e">
        <f>VLOOKUP($A2054,#REF!,7,FALSE)</f>
        <v>#REF!</v>
      </c>
      <c r="I2054" s="438" t="e">
        <f>VLOOKUP($A2054,#REF!,10,FALSE)</f>
        <v>#REF!</v>
      </c>
      <c r="J2054" s="93" t="e">
        <f>VLOOKUP($A2054,#REF!,11,FALSE)</f>
        <v>#REF!</v>
      </c>
      <c r="K2054" s="114" t="e">
        <f>VLOOKUP($A2054,#REF!,12,FALSE)</f>
        <v>#REF!</v>
      </c>
      <c r="L2054" s="93" t="e">
        <f>VLOOKUP($A2054,#REF!,13,FALSE)</f>
        <v>#REF!</v>
      </c>
      <c r="M2054" s="438" t="e">
        <f>VLOOKUP($A2054,#REF!,14,FALSE)</f>
        <v>#REF!</v>
      </c>
      <c r="N2054" s="102" t="e">
        <f>VLOOKUP($A2054,#REF!,15,FALSE)</f>
        <v>#REF!</v>
      </c>
      <c r="O2054" s="102" t="e">
        <f>VLOOKUP($A2054,#REF!,18,FALSE)</f>
        <v>#REF!</v>
      </c>
      <c r="P2054" s="93" t="e">
        <f>VLOOKUP($A2054,#REF!,41,FALSE)</f>
        <v>#REF!</v>
      </c>
      <c r="Q2054" s="115" t="e">
        <f>VLOOKUP(Revisión_Avance_Periodo!$L2054,#REF!,30,FALSE)</f>
        <v>#REF!</v>
      </c>
      <c r="R2054" s="116">
        <v>2019</v>
      </c>
      <c r="S2054" s="196">
        <v>43495</v>
      </c>
      <c r="T2054" s="116" t="s">
        <v>68</v>
      </c>
      <c r="U2054" s="132" t="e">
        <f>INDEX(#REF!,MATCH(Revisión_Avance_Periodo!$L2054,#REF!,0),MATCH(Revisión_Avance_Periodo!$T2054,#REF!,0))</f>
        <v>#REF!</v>
      </c>
      <c r="V2054" s="132" t="e">
        <f>INDEX(#REF!,MATCH(Revisión_Avance_Periodo!$L2054,#REF!,0),MATCH(Revisión_Avance_Periodo!$T2054,#REF!,0))</f>
        <v>#REF!</v>
      </c>
      <c r="W2054" s="130" t="e">
        <f t="shared" ref="W2054:W2062" si="163">V2054/U2054</f>
        <v>#REF!</v>
      </c>
      <c r="X2054" s="116" t="e">
        <f>VLOOKUP(W2054,Tabla_Estado_Meta_OAP_2019[#All],3,TRUE)</f>
        <v>#REF!</v>
      </c>
      <c r="Y2054" s="160" t="e">
        <f>SUBTOTAL(9,$U$206:$U2054)</f>
        <v>#REF!</v>
      </c>
      <c r="Z2054" s="161" t="e">
        <f>SUBTOTAL(9,$V$206:$V2054)</f>
        <v>#REF!</v>
      </c>
      <c r="AA2054" s="162">
        <f>IFERROR(+Revisión_Avance_Periodo!$Z2054/Revisión_Avance_Periodo!$Y2054,0)</f>
        <v>0</v>
      </c>
      <c r="AB2054" s="133" t="e">
        <f>SUBTOTAL(9,U2054:U2065)</f>
        <v>#REF!</v>
      </c>
      <c r="AC2054" s="134" t="e">
        <f>SUBTOTAL(9,V2054:V2065)</f>
        <v>#REF!</v>
      </c>
      <c r="AD2054" s="446">
        <f>IFERROR((AC2054/AB2054),0)</f>
        <v>0</v>
      </c>
      <c r="AE2054" s="119">
        <f>100%-Revisión_Avance_Periodo!$AD2054</f>
        <v>1</v>
      </c>
      <c r="AF2054" s="121" t="str">
        <f>VLOOKUP(AD2054,Tabla_Estado_Meta_OAP_2019[],3,TRUE)</f>
        <v>Por Ejecutar</v>
      </c>
      <c r="AG2054" s="122" t="e">
        <f>Revisión_Avance_Periodo!$AD2054*Revisión_Avance_Periodo!$Q2054</f>
        <v>#REF!</v>
      </c>
      <c r="AH2054" s="160" t="e">
        <f>SUBTOTAL(9,$U$2054:$U2054)</f>
        <v>#REF!</v>
      </c>
      <c r="AI2054" s="161" t="e">
        <f>SUBTOTAL(9,$V$2054:$V2054)</f>
        <v>#REF!</v>
      </c>
      <c r="AJ2054" s="162">
        <f>IFERROR(+Revisión_Avance_Periodo!$Z2054/Revisión_Avance_Periodo!$Y2054,0)</f>
        <v>0</v>
      </c>
      <c r="AK2054" s="133">
        <f>SUBTOTAL(9,AD2054:AD2065)</f>
        <v>0</v>
      </c>
      <c r="AL2054" s="134">
        <f>SUBTOTAL(9,AE2054:AE2065)</f>
        <v>1</v>
      </c>
      <c r="AM2054" s="446">
        <f>IFERROR((AL2054/AK2054),0)</f>
        <v>0</v>
      </c>
      <c r="AN2054" s="119">
        <f>IFERROR((AM2054/AL2054),0)</f>
        <v>0</v>
      </c>
      <c r="AO2054" s="121" t="str">
        <f>VLOOKUP(AM2054,Tabla_Estado_Meta_OAP_2019[],3,TRUE)</f>
        <v>Por Ejecutar</v>
      </c>
      <c r="AP2054" s="122" t="e">
        <f>Revisión_Avance_Periodo!$AD2054*Revisión_Avance_Periodo!$Q2054</f>
        <v>#REF!</v>
      </c>
    </row>
    <row r="2055" spans="1:42" x14ac:dyDescent="0.25">
      <c r="A2055" s="97">
        <v>175</v>
      </c>
      <c r="B2055" s="435" t="e">
        <f>CONCATENATE(Revisión_Avance_Periodo!$D2055,";",Revisión_Avance_Periodo!$F2055,";",Revisión_Avance_Periodo!$L2055)</f>
        <v>#REF!</v>
      </c>
      <c r="C2055" s="435" t="e">
        <f t="shared" si="162"/>
        <v>#REF!</v>
      </c>
      <c r="D2055" s="123" t="e">
        <f>VLOOKUP($A2055,#REF!,3,FALSE)</f>
        <v>#REF!</v>
      </c>
      <c r="E2055" s="436" t="e">
        <f>VLOOKUP($A2055,#REF!,4,FALSE)</f>
        <v>#REF!</v>
      </c>
      <c r="F2055" s="103" t="e">
        <f>VLOOKUP($A2055,#REF!,5,FALSE)</f>
        <v>#REF!</v>
      </c>
      <c r="G2055" s="98" t="e">
        <f>VLOOKUP($A2055,#REF!,8,FALSE)</f>
        <v>#REF!</v>
      </c>
      <c r="H2055" s="93" t="e">
        <f>VLOOKUP($A2055,#REF!,7,FALSE)</f>
        <v>#REF!</v>
      </c>
      <c r="I2055" s="438" t="e">
        <f>VLOOKUP($A2055,#REF!,10,FALSE)</f>
        <v>#REF!</v>
      </c>
      <c r="J2055" s="98" t="e">
        <f>VLOOKUP($A2055,#REF!,11,FALSE)</f>
        <v>#REF!</v>
      </c>
      <c r="K2055" s="114" t="e">
        <f>VLOOKUP($A2055,#REF!,12,FALSE)</f>
        <v>#REF!</v>
      </c>
      <c r="L2055" s="98" t="e">
        <f>VLOOKUP($A2055,#REF!,13,FALSE)</f>
        <v>#REF!</v>
      </c>
      <c r="M2055" s="438" t="e">
        <f>VLOOKUP($A2055,#REF!,14,FALSE)</f>
        <v>#REF!</v>
      </c>
      <c r="N2055" s="103" t="e">
        <f>VLOOKUP($A2055,#REF!,15,FALSE)</f>
        <v>#REF!</v>
      </c>
      <c r="O2055" s="103" t="e">
        <f>VLOOKUP($A2055,#REF!,18,FALSE)</f>
        <v>#REF!</v>
      </c>
      <c r="P2055" s="93" t="e">
        <f>VLOOKUP($A2055,#REF!,41,FALSE)</f>
        <v>#REF!</v>
      </c>
      <c r="Q2055" s="115" t="e">
        <f>VLOOKUP(Revisión_Avance_Periodo!$L2055,#REF!,30,FALSE)</f>
        <v>#REF!</v>
      </c>
      <c r="R2055" s="116">
        <v>2019</v>
      </c>
      <c r="S2055" s="196">
        <v>43524</v>
      </c>
      <c r="T2055" s="124" t="s">
        <v>69</v>
      </c>
      <c r="U2055" s="132" t="e">
        <f>INDEX(#REF!,MATCH(Revisión_Avance_Periodo!$L2055,#REF!,0),MATCH(Revisión_Avance_Periodo!$T2055,#REF!,0))</f>
        <v>#REF!</v>
      </c>
      <c r="V2055" s="132" t="e">
        <f>INDEX(#REF!,MATCH(Revisión_Avance_Periodo!$L2055,#REF!,0),MATCH(Revisión_Avance_Periodo!$T2055,#REF!,0))</f>
        <v>#REF!</v>
      </c>
      <c r="W2055" s="130" t="e">
        <f t="shared" si="163"/>
        <v>#REF!</v>
      </c>
      <c r="X2055" s="124" t="e">
        <f>VLOOKUP(W2055,Tabla_Estado_Meta_OAP_2019[#All],3,TRUE)</f>
        <v>#REF!</v>
      </c>
      <c r="Y2055" s="157" t="e">
        <f>SUBTOTAL(9,$U$206:$U2055)</f>
        <v>#REF!</v>
      </c>
      <c r="Z2055" s="158" t="e">
        <f>SUBTOTAL(9,$V$206:$V2055)</f>
        <v>#REF!</v>
      </c>
      <c r="AA2055" s="159">
        <f>IFERROR(+Revisión_Avance_Periodo!$Z2055/Revisión_Avance_Periodo!$Y2055,0)</f>
        <v>0</v>
      </c>
      <c r="AB2055" s="126"/>
      <c r="AC2055" s="127"/>
      <c r="AD2055" s="125"/>
      <c r="AE2055" s="125"/>
      <c r="AF2055" s="128"/>
      <c r="AG2055" s="129"/>
      <c r="AH2055" s="157" t="e">
        <f>SUBTOTAL(9,$U$2054:$U2055)</f>
        <v>#REF!</v>
      </c>
      <c r="AI2055" s="158" t="e">
        <f>SUBTOTAL(9,$V$2054:$V2055)</f>
        <v>#REF!</v>
      </c>
      <c r="AJ2055" s="159">
        <f>IFERROR(+Revisión_Avance_Periodo!$Z2055/Revisión_Avance_Periodo!$Y2055,0)</f>
        <v>0</v>
      </c>
      <c r="AK2055" s="126"/>
      <c r="AL2055" s="127"/>
      <c r="AM2055" s="125"/>
      <c r="AN2055" s="125"/>
      <c r="AO2055" s="128"/>
      <c r="AP2055" s="129"/>
    </row>
    <row r="2056" spans="1:42" x14ac:dyDescent="0.25">
      <c r="A2056" s="92">
        <v>175</v>
      </c>
      <c r="B2056" s="435" t="e">
        <f>CONCATENATE(Revisión_Avance_Periodo!$D2056,";",Revisión_Avance_Periodo!$F2056,";",Revisión_Avance_Periodo!$L2056)</f>
        <v>#REF!</v>
      </c>
      <c r="C2056" s="435" t="e">
        <f t="shared" si="162"/>
        <v>#REF!</v>
      </c>
      <c r="D2056" s="114" t="e">
        <f>VLOOKUP($A2056,#REF!,3,FALSE)</f>
        <v>#REF!</v>
      </c>
      <c r="E2056" s="436" t="e">
        <f>VLOOKUP($A2056,#REF!,4,FALSE)</f>
        <v>#REF!</v>
      </c>
      <c r="F2056" s="102" t="e">
        <f>VLOOKUP($A2056,#REF!,5,FALSE)</f>
        <v>#REF!</v>
      </c>
      <c r="G2056" s="93" t="e">
        <f>VLOOKUP($A2056,#REF!,8,FALSE)</f>
        <v>#REF!</v>
      </c>
      <c r="H2056" s="93" t="e">
        <f>VLOOKUP($A2056,#REF!,7,FALSE)</f>
        <v>#REF!</v>
      </c>
      <c r="I2056" s="438" t="e">
        <f>VLOOKUP($A2056,#REF!,10,FALSE)</f>
        <v>#REF!</v>
      </c>
      <c r="J2056" s="93" t="e">
        <f>VLOOKUP($A2056,#REF!,11,FALSE)</f>
        <v>#REF!</v>
      </c>
      <c r="K2056" s="114" t="e">
        <f>VLOOKUP($A2056,#REF!,12,FALSE)</f>
        <v>#REF!</v>
      </c>
      <c r="L2056" s="93" t="e">
        <f>VLOOKUP($A2056,#REF!,13,FALSE)</f>
        <v>#REF!</v>
      </c>
      <c r="M2056" s="438" t="e">
        <f>VLOOKUP($A2056,#REF!,14,FALSE)</f>
        <v>#REF!</v>
      </c>
      <c r="N2056" s="102" t="e">
        <f>VLOOKUP($A2056,#REF!,15,FALSE)</f>
        <v>#REF!</v>
      </c>
      <c r="O2056" s="102" t="e">
        <f>VLOOKUP($A2056,#REF!,18,FALSE)</f>
        <v>#REF!</v>
      </c>
      <c r="P2056" s="93" t="e">
        <f>VLOOKUP($A2056,#REF!,41,FALSE)</f>
        <v>#REF!</v>
      </c>
      <c r="Q2056" s="115" t="e">
        <f>VLOOKUP(Revisión_Avance_Periodo!$L2056,#REF!,30,FALSE)</f>
        <v>#REF!</v>
      </c>
      <c r="R2056" s="116">
        <v>2019</v>
      </c>
      <c r="S2056" s="196">
        <v>43554</v>
      </c>
      <c r="T2056" s="116" t="s">
        <v>70</v>
      </c>
      <c r="U2056" s="132" t="e">
        <f>INDEX(#REF!,MATCH(Revisión_Avance_Periodo!$L2056,#REF!,0),MATCH(Revisión_Avance_Periodo!$T2056,#REF!,0))</f>
        <v>#REF!</v>
      </c>
      <c r="V2056" s="132" t="e">
        <f>INDEX(#REF!,MATCH(Revisión_Avance_Periodo!$L2056,#REF!,0),MATCH(Revisión_Avance_Periodo!$T2056,#REF!,0))</f>
        <v>#REF!</v>
      </c>
      <c r="W2056" s="130" t="e">
        <f t="shared" si="163"/>
        <v>#REF!</v>
      </c>
      <c r="X2056" s="116" t="e">
        <f>VLOOKUP(W2056,Tabla_Estado_Meta_OAP_2019[#All],3,TRUE)</f>
        <v>#REF!</v>
      </c>
      <c r="Y2056" s="157" t="e">
        <f>SUBTOTAL(9,$U$206:$U2056)</f>
        <v>#REF!</v>
      </c>
      <c r="Z2056" s="158" t="e">
        <f>SUBTOTAL(9,$V$206:$V2056)</f>
        <v>#REF!</v>
      </c>
      <c r="AA2056" s="159">
        <f>IFERROR(+Revisión_Avance_Periodo!$Z2056/Revisión_Avance_Periodo!$Y2056,0)</f>
        <v>0</v>
      </c>
      <c r="AB2056" s="126"/>
      <c r="AC2056" s="127"/>
      <c r="AD2056" s="125"/>
      <c r="AE2056" s="125"/>
      <c r="AF2056" s="128"/>
      <c r="AG2056" s="129"/>
      <c r="AH2056" s="157" t="e">
        <f>SUBTOTAL(9,$U$2054:$U2056)</f>
        <v>#REF!</v>
      </c>
      <c r="AI2056" s="158" t="e">
        <f>SUBTOTAL(9,$V$2054:$V2056)</f>
        <v>#REF!</v>
      </c>
      <c r="AJ2056" s="159">
        <f>IFERROR(+Revisión_Avance_Periodo!$Z2056/Revisión_Avance_Periodo!$Y2056,0)</f>
        <v>0</v>
      </c>
      <c r="AK2056" s="126"/>
      <c r="AL2056" s="127"/>
      <c r="AM2056" s="125"/>
      <c r="AN2056" s="125"/>
      <c r="AO2056" s="128"/>
      <c r="AP2056" s="129"/>
    </row>
    <row r="2057" spans="1:42" x14ac:dyDescent="0.25">
      <c r="A2057" s="97">
        <v>175</v>
      </c>
      <c r="B2057" s="435" t="e">
        <f>CONCATENATE(Revisión_Avance_Periodo!$D2057,";",Revisión_Avance_Periodo!$F2057,";",Revisión_Avance_Periodo!$L2057)</f>
        <v>#REF!</v>
      </c>
      <c r="C2057" s="435" t="e">
        <f t="shared" si="162"/>
        <v>#REF!</v>
      </c>
      <c r="D2057" s="123" t="e">
        <f>VLOOKUP($A2057,#REF!,3,FALSE)</f>
        <v>#REF!</v>
      </c>
      <c r="E2057" s="436" t="e">
        <f>VLOOKUP($A2057,#REF!,4,FALSE)</f>
        <v>#REF!</v>
      </c>
      <c r="F2057" s="103" t="e">
        <f>VLOOKUP($A2057,#REF!,5,FALSE)</f>
        <v>#REF!</v>
      </c>
      <c r="G2057" s="98" t="e">
        <f>VLOOKUP($A2057,#REF!,8,FALSE)</f>
        <v>#REF!</v>
      </c>
      <c r="H2057" s="93" t="e">
        <f>VLOOKUP($A2057,#REF!,7,FALSE)</f>
        <v>#REF!</v>
      </c>
      <c r="I2057" s="438" t="e">
        <f>VLOOKUP($A2057,#REF!,10,FALSE)</f>
        <v>#REF!</v>
      </c>
      <c r="J2057" s="98" t="e">
        <f>VLOOKUP($A2057,#REF!,11,FALSE)</f>
        <v>#REF!</v>
      </c>
      <c r="K2057" s="114" t="e">
        <f>VLOOKUP($A2057,#REF!,12,FALSE)</f>
        <v>#REF!</v>
      </c>
      <c r="L2057" s="98" t="e">
        <f>VLOOKUP($A2057,#REF!,13,FALSE)</f>
        <v>#REF!</v>
      </c>
      <c r="M2057" s="438" t="e">
        <f>VLOOKUP($A2057,#REF!,14,FALSE)</f>
        <v>#REF!</v>
      </c>
      <c r="N2057" s="103" t="e">
        <f>VLOOKUP($A2057,#REF!,15,FALSE)</f>
        <v>#REF!</v>
      </c>
      <c r="O2057" s="103" t="e">
        <f>VLOOKUP($A2057,#REF!,18,FALSE)</f>
        <v>#REF!</v>
      </c>
      <c r="P2057" s="93" t="e">
        <f>VLOOKUP($A2057,#REF!,41,FALSE)</f>
        <v>#REF!</v>
      </c>
      <c r="Q2057" s="115" t="e">
        <f>VLOOKUP(Revisión_Avance_Periodo!$L2057,#REF!,30,FALSE)</f>
        <v>#REF!</v>
      </c>
      <c r="R2057" s="116">
        <v>2019</v>
      </c>
      <c r="S2057" s="196">
        <v>43585</v>
      </c>
      <c r="T2057" s="124" t="s">
        <v>71</v>
      </c>
      <c r="U2057" s="132" t="e">
        <f>INDEX(#REF!,MATCH(Revisión_Avance_Periodo!$L2057,#REF!,0),MATCH(Revisión_Avance_Periodo!$T2057,#REF!,0))</f>
        <v>#REF!</v>
      </c>
      <c r="V2057" s="132" t="e">
        <f>INDEX(#REF!,MATCH(Revisión_Avance_Periodo!$L2057,#REF!,0),MATCH(Revisión_Avance_Periodo!$T2057,#REF!,0))</f>
        <v>#REF!</v>
      </c>
      <c r="W2057" s="130" t="e">
        <f t="shared" si="163"/>
        <v>#REF!</v>
      </c>
      <c r="X2057" s="124" t="e">
        <f>VLOOKUP(W2057,Tabla_Estado_Meta_OAP_2019[#All],3,TRUE)</f>
        <v>#REF!</v>
      </c>
      <c r="Y2057" s="157" t="e">
        <f>SUBTOTAL(9,$U$206:$U2057)</f>
        <v>#REF!</v>
      </c>
      <c r="Z2057" s="158" t="e">
        <f>SUBTOTAL(9,$V$206:$V2057)</f>
        <v>#REF!</v>
      </c>
      <c r="AA2057" s="159">
        <f>IFERROR(+Revisión_Avance_Periodo!$Z2057/Revisión_Avance_Periodo!$Y2057,0)</f>
        <v>0</v>
      </c>
      <c r="AB2057" s="126"/>
      <c r="AC2057" s="127"/>
      <c r="AD2057" s="125"/>
      <c r="AE2057" s="125"/>
      <c r="AF2057" s="128"/>
      <c r="AG2057" s="129"/>
      <c r="AH2057" s="157" t="e">
        <f>SUBTOTAL(9,$U$2054:$U2057)</f>
        <v>#REF!</v>
      </c>
      <c r="AI2057" s="158" t="e">
        <f>SUBTOTAL(9,$V$2054:$V2057)</f>
        <v>#REF!</v>
      </c>
      <c r="AJ2057" s="159">
        <f>IFERROR(+Revisión_Avance_Periodo!$Z2057/Revisión_Avance_Periodo!$Y2057,0)</f>
        <v>0</v>
      </c>
      <c r="AK2057" s="126"/>
      <c r="AL2057" s="127"/>
      <c r="AM2057" s="125"/>
      <c r="AN2057" s="125"/>
      <c r="AO2057" s="128"/>
      <c r="AP2057" s="129"/>
    </row>
    <row r="2058" spans="1:42" x14ac:dyDescent="0.25">
      <c r="A2058" s="92">
        <v>175</v>
      </c>
      <c r="B2058" s="435" t="e">
        <f>CONCATENATE(Revisión_Avance_Periodo!$D2058,";",Revisión_Avance_Periodo!$F2058,";",Revisión_Avance_Periodo!$L2058)</f>
        <v>#REF!</v>
      </c>
      <c r="C2058" s="435" t="e">
        <f t="shared" si="162"/>
        <v>#REF!</v>
      </c>
      <c r="D2058" s="114" t="e">
        <f>VLOOKUP($A2058,#REF!,3,FALSE)</f>
        <v>#REF!</v>
      </c>
      <c r="E2058" s="436" t="e">
        <f>VLOOKUP($A2058,#REF!,4,FALSE)</f>
        <v>#REF!</v>
      </c>
      <c r="F2058" s="102" t="e">
        <f>VLOOKUP($A2058,#REF!,5,FALSE)</f>
        <v>#REF!</v>
      </c>
      <c r="G2058" s="93" t="e">
        <f>VLOOKUP($A2058,#REF!,8,FALSE)</f>
        <v>#REF!</v>
      </c>
      <c r="H2058" s="93" t="e">
        <f>VLOOKUP($A2058,#REF!,7,FALSE)</f>
        <v>#REF!</v>
      </c>
      <c r="I2058" s="438" t="e">
        <f>VLOOKUP($A2058,#REF!,10,FALSE)</f>
        <v>#REF!</v>
      </c>
      <c r="J2058" s="93" t="e">
        <f>VLOOKUP($A2058,#REF!,11,FALSE)</f>
        <v>#REF!</v>
      </c>
      <c r="K2058" s="114" t="e">
        <f>VLOOKUP($A2058,#REF!,12,FALSE)</f>
        <v>#REF!</v>
      </c>
      <c r="L2058" s="93" t="e">
        <f>VLOOKUP($A2058,#REF!,13,FALSE)</f>
        <v>#REF!</v>
      </c>
      <c r="M2058" s="438" t="e">
        <f>VLOOKUP($A2058,#REF!,14,FALSE)</f>
        <v>#REF!</v>
      </c>
      <c r="N2058" s="102" t="e">
        <f>VLOOKUP($A2058,#REF!,15,FALSE)</f>
        <v>#REF!</v>
      </c>
      <c r="O2058" s="102" t="e">
        <f>VLOOKUP($A2058,#REF!,18,FALSE)</f>
        <v>#REF!</v>
      </c>
      <c r="P2058" s="93" t="e">
        <f>VLOOKUP($A2058,#REF!,41,FALSE)</f>
        <v>#REF!</v>
      </c>
      <c r="Q2058" s="115" t="e">
        <f>VLOOKUP(Revisión_Avance_Periodo!$L2058,#REF!,30,FALSE)</f>
        <v>#REF!</v>
      </c>
      <c r="R2058" s="116">
        <v>2019</v>
      </c>
      <c r="S2058" s="196">
        <v>43615</v>
      </c>
      <c r="T2058" s="116" t="s">
        <v>72</v>
      </c>
      <c r="U2058" s="132" t="e">
        <f>INDEX(#REF!,MATCH(Revisión_Avance_Periodo!$L2058,#REF!,0),MATCH(Revisión_Avance_Periodo!$T2058,#REF!,0))</f>
        <v>#REF!</v>
      </c>
      <c r="V2058" s="132" t="e">
        <f>INDEX(#REF!,MATCH(Revisión_Avance_Periodo!$L2058,#REF!,0),MATCH(Revisión_Avance_Periodo!$T2058,#REF!,0))</f>
        <v>#REF!</v>
      </c>
      <c r="W2058" s="130" t="e">
        <f t="shared" si="163"/>
        <v>#REF!</v>
      </c>
      <c r="X2058" s="116" t="e">
        <f>VLOOKUP(W2058,Tabla_Estado_Meta_OAP_2019[#All],3,TRUE)</f>
        <v>#REF!</v>
      </c>
      <c r="Y2058" s="157" t="e">
        <f>SUBTOTAL(9,$U$206:$U2058)</f>
        <v>#REF!</v>
      </c>
      <c r="Z2058" s="158" t="e">
        <f>SUBTOTAL(9,$V$206:$V2058)</f>
        <v>#REF!</v>
      </c>
      <c r="AA2058" s="159">
        <f>IFERROR(+Revisión_Avance_Periodo!$Z2058/Revisión_Avance_Periodo!$Y2058,0)</f>
        <v>0</v>
      </c>
      <c r="AB2058" s="126"/>
      <c r="AC2058" s="127"/>
      <c r="AD2058" s="125"/>
      <c r="AE2058" s="125"/>
      <c r="AF2058" s="128"/>
      <c r="AG2058" s="129"/>
      <c r="AH2058" s="157" t="e">
        <f>SUBTOTAL(9,$U$2054:$U2058)</f>
        <v>#REF!</v>
      </c>
      <c r="AI2058" s="158" t="e">
        <f>SUBTOTAL(9,$V$2054:$V2058)</f>
        <v>#REF!</v>
      </c>
      <c r="AJ2058" s="159">
        <f>IFERROR(+Revisión_Avance_Periodo!$Z2058/Revisión_Avance_Periodo!$Y2058,0)</f>
        <v>0</v>
      </c>
      <c r="AK2058" s="126"/>
      <c r="AL2058" s="127"/>
      <c r="AM2058" s="125"/>
      <c r="AN2058" s="125"/>
      <c r="AO2058" s="128"/>
      <c r="AP2058" s="129"/>
    </row>
    <row r="2059" spans="1:42" x14ac:dyDescent="0.25">
      <c r="A2059" s="97">
        <v>175</v>
      </c>
      <c r="B2059" s="435" t="e">
        <f>CONCATENATE(Revisión_Avance_Periodo!$D2059,";",Revisión_Avance_Periodo!$F2059,";",Revisión_Avance_Periodo!$L2059)</f>
        <v>#REF!</v>
      </c>
      <c r="C2059" s="435" t="e">
        <f t="shared" si="162"/>
        <v>#REF!</v>
      </c>
      <c r="D2059" s="123" t="e">
        <f>VLOOKUP($A2059,#REF!,3,FALSE)</f>
        <v>#REF!</v>
      </c>
      <c r="E2059" s="436" t="e">
        <f>VLOOKUP($A2059,#REF!,4,FALSE)</f>
        <v>#REF!</v>
      </c>
      <c r="F2059" s="103" t="e">
        <f>VLOOKUP($A2059,#REF!,5,FALSE)</f>
        <v>#REF!</v>
      </c>
      <c r="G2059" s="98" t="e">
        <f>VLOOKUP($A2059,#REF!,8,FALSE)</f>
        <v>#REF!</v>
      </c>
      <c r="H2059" s="93" t="e">
        <f>VLOOKUP($A2059,#REF!,7,FALSE)</f>
        <v>#REF!</v>
      </c>
      <c r="I2059" s="438" t="e">
        <f>VLOOKUP($A2059,#REF!,10,FALSE)</f>
        <v>#REF!</v>
      </c>
      <c r="J2059" s="98" t="e">
        <f>VLOOKUP($A2059,#REF!,11,FALSE)</f>
        <v>#REF!</v>
      </c>
      <c r="K2059" s="114" t="e">
        <f>VLOOKUP($A2059,#REF!,12,FALSE)</f>
        <v>#REF!</v>
      </c>
      <c r="L2059" s="98" t="e">
        <f>VLOOKUP($A2059,#REF!,13,FALSE)</f>
        <v>#REF!</v>
      </c>
      <c r="M2059" s="438" t="e">
        <f>VLOOKUP($A2059,#REF!,14,FALSE)</f>
        <v>#REF!</v>
      </c>
      <c r="N2059" s="103" t="e">
        <f>VLOOKUP($A2059,#REF!,15,FALSE)</f>
        <v>#REF!</v>
      </c>
      <c r="O2059" s="103" t="e">
        <f>VLOOKUP($A2059,#REF!,18,FALSE)</f>
        <v>#REF!</v>
      </c>
      <c r="P2059" s="93" t="e">
        <f>VLOOKUP($A2059,#REF!,41,FALSE)</f>
        <v>#REF!</v>
      </c>
      <c r="Q2059" s="115" t="e">
        <f>VLOOKUP(Revisión_Avance_Periodo!$L2059,#REF!,30,FALSE)</f>
        <v>#REF!</v>
      </c>
      <c r="R2059" s="116">
        <v>2019</v>
      </c>
      <c r="S2059" s="196">
        <v>43646</v>
      </c>
      <c r="T2059" s="124" t="s">
        <v>73</v>
      </c>
      <c r="U2059" s="132" t="e">
        <f>INDEX(#REF!,MATCH(Revisión_Avance_Periodo!$L2059,#REF!,0),MATCH(Revisión_Avance_Periodo!$T2059,#REF!,0))</f>
        <v>#REF!</v>
      </c>
      <c r="V2059" s="132" t="e">
        <f>INDEX(#REF!,MATCH(Revisión_Avance_Periodo!$L2059,#REF!,0),MATCH(Revisión_Avance_Periodo!$T2059,#REF!,0))</f>
        <v>#REF!</v>
      </c>
      <c r="W2059" s="130" t="e">
        <f t="shared" si="163"/>
        <v>#REF!</v>
      </c>
      <c r="X2059" s="124" t="e">
        <f>VLOOKUP(W2059,Tabla_Estado_Meta_OAP_2019[#All],3,TRUE)</f>
        <v>#REF!</v>
      </c>
      <c r="Y2059" s="157" t="e">
        <f>SUBTOTAL(9,$U$206:$U2059)</f>
        <v>#REF!</v>
      </c>
      <c r="Z2059" s="158" t="e">
        <f>SUBTOTAL(9,$V$206:$V2059)</f>
        <v>#REF!</v>
      </c>
      <c r="AA2059" s="159">
        <f>IFERROR(+Revisión_Avance_Periodo!$Z2059/Revisión_Avance_Periodo!$Y2059,0)</f>
        <v>0</v>
      </c>
      <c r="AB2059" s="126"/>
      <c r="AC2059" s="127"/>
      <c r="AD2059" s="125"/>
      <c r="AE2059" s="125"/>
      <c r="AF2059" s="128"/>
      <c r="AG2059" s="129"/>
      <c r="AH2059" s="157" t="e">
        <f>SUBTOTAL(9,$U$2054:$U2059)</f>
        <v>#REF!</v>
      </c>
      <c r="AI2059" s="158" t="e">
        <f>SUBTOTAL(9,$V$2054:$V2059)</f>
        <v>#REF!</v>
      </c>
      <c r="AJ2059" s="159">
        <f>IFERROR(+Revisión_Avance_Periodo!$Z2059/Revisión_Avance_Periodo!$Y2059,0)</f>
        <v>0</v>
      </c>
      <c r="AK2059" s="126"/>
      <c r="AL2059" s="127"/>
      <c r="AM2059" s="125"/>
      <c r="AN2059" s="125"/>
      <c r="AO2059" s="128"/>
      <c r="AP2059" s="129"/>
    </row>
    <row r="2060" spans="1:42" x14ac:dyDescent="0.25">
      <c r="A2060" s="92">
        <v>175</v>
      </c>
      <c r="B2060" s="435" t="e">
        <f>CONCATENATE(Revisión_Avance_Periodo!$D2060,";",Revisión_Avance_Periodo!$F2060,";",Revisión_Avance_Periodo!$L2060)</f>
        <v>#REF!</v>
      </c>
      <c r="C2060" s="435" t="e">
        <f t="shared" si="162"/>
        <v>#REF!</v>
      </c>
      <c r="D2060" s="114" t="e">
        <f>VLOOKUP($A2060,#REF!,3,FALSE)</f>
        <v>#REF!</v>
      </c>
      <c r="E2060" s="436" t="e">
        <f>VLOOKUP($A2060,#REF!,4,FALSE)</f>
        <v>#REF!</v>
      </c>
      <c r="F2060" s="102" t="e">
        <f>VLOOKUP($A2060,#REF!,5,FALSE)</f>
        <v>#REF!</v>
      </c>
      <c r="G2060" s="93" t="e">
        <f>VLOOKUP($A2060,#REF!,8,FALSE)</f>
        <v>#REF!</v>
      </c>
      <c r="H2060" s="93" t="e">
        <f>VLOOKUP($A2060,#REF!,7,FALSE)</f>
        <v>#REF!</v>
      </c>
      <c r="I2060" s="438" t="e">
        <f>VLOOKUP($A2060,#REF!,10,FALSE)</f>
        <v>#REF!</v>
      </c>
      <c r="J2060" s="93" t="e">
        <f>VLOOKUP($A2060,#REF!,11,FALSE)</f>
        <v>#REF!</v>
      </c>
      <c r="K2060" s="114" t="e">
        <f>VLOOKUP($A2060,#REF!,12,FALSE)</f>
        <v>#REF!</v>
      </c>
      <c r="L2060" s="93" t="e">
        <f>VLOOKUP($A2060,#REF!,13,FALSE)</f>
        <v>#REF!</v>
      </c>
      <c r="M2060" s="438" t="e">
        <f>VLOOKUP($A2060,#REF!,14,FALSE)</f>
        <v>#REF!</v>
      </c>
      <c r="N2060" s="102" t="e">
        <f>VLOOKUP($A2060,#REF!,15,FALSE)</f>
        <v>#REF!</v>
      </c>
      <c r="O2060" s="102" t="e">
        <f>VLOOKUP($A2060,#REF!,18,FALSE)</f>
        <v>#REF!</v>
      </c>
      <c r="P2060" s="93" t="e">
        <f>VLOOKUP($A2060,#REF!,41,FALSE)</f>
        <v>#REF!</v>
      </c>
      <c r="Q2060" s="115" t="e">
        <f>VLOOKUP(Revisión_Avance_Periodo!$L2060,#REF!,30,FALSE)</f>
        <v>#REF!</v>
      </c>
      <c r="R2060" s="116">
        <v>2019</v>
      </c>
      <c r="S2060" s="196">
        <v>43676</v>
      </c>
      <c r="T2060" s="116" t="s">
        <v>74</v>
      </c>
      <c r="U2060" s="132" t="e">
        <f>INDEX(#REF!,MATCH(Revisión_Avance_Periodo!$L2060,#REF!,0),MATCH(Revisión_Avance_Periodo!$T2060,#REF!,0))</f>
        <v>#REF!</v>
      </c>
      <c r="V2060" s="132" t="e">
        <f>INDEX(#REF!,MATCH(Revisión_Avance_Periodo!$L2060,#REF!,0),MATCH(Revisión_Avance_Periodo!$T2060,#REF!,0))</f>
        <v>#REF!</v>
      </c>
      <c r="W2060" s="130" t="e">
        <f t="shared" si="163"/>
        <v>#REF!</v>
      </c>
      <c r="X2060" s="116" t="e">
        <f>VLOOKUP(W2060,Tabla_Estado_Meta_OAP_2019[#All],3,TRUE)</f>
        <v>#REF!</v>
      </c>
      <c r="Y2060" s="157" t="e">
        <f>SUBTOTAL(9,$U$206:$U2060)</f>
        <v>#REF!</v>
      </c>
      <c r="Z2060" s="158" t="e">
        <f>SUBTOTAL(9,$V$206:$V2060)</f>
        <v>#REF!</v>
      </c>
      <c r="AA2060" s="159">
        <f>IFERROR(+Revisión_Avance_Periodo!$Z2060/Revisión_Avance_Periodo!$Y2060,0)</f>
        <v>0</v>
      </c>
      <c r="AB2060" s="126"/>
      <c r="AC2060" s="127"/>
      <c r="AD2060" s="125"/>
      <c r="AE2060" s="125"/>
      <c r="AF2060" s="128"/>
      <c r="AG2060" s="129"/>
      <c r="AH2060" s="157" t="e">
        <f>SUBTOTAL(9,$U$2054:$U2060)</f>
        <v>#REF!</v>
      </c>
      <c r="AI2060" s="158" t="e">
        <f>SUBTOTAL(9,$V$2054:$V2060)</f>
        <v>#REF!</v>
      </c>
      <c r="AJ2060" s="159">
        <f>IFERROR(+Revisión_Avance_Periodo!$Z2060/Revisión_Avance_Periodo!$Y2060,0)</f>
        <v>0</v>
      </c>
      <c r="AK2060" s="126"/>
      <c r="AL2060" s="127"/>
      <c r="AM2060" s="125"/>
      <c r="AN2060" s="125"/>
      <c r="AO2060" s="128"/>
      <c r="AP2060" s="129"/>
    </row>
    <row r="2061" spans="1:42" x14ac:dyDescent="0.25">
      <c r="A2061" s="97">
        <v>175</v>
      </c>
      <c r="B2061" s="435" t="e">
        <f>CONCATENATE(Revisión_Avance_Periodo!$D2061,";",Revisión_Avance_Periodo!$F2061,";",Revisión_Avance_Periodo!$L2061)</f>
        <v>#REF!</v>
      </c>
      <c r="C2061" s="435" t="e">
        <f t="shared" si="162"/>
        <v>#REF!</v>
      </c>
      <c r="D2061" s="123" t="e">
        <f>VLOOKUP($A2061,#REF!,3,FALSE)</f>
        <v>#REF!</v>
      </c>
      <c r="E2061" s="436" t="e">
        <f>VLOOKUP($A2061,#REF!,4,FALSE)</f>
        <v>#REF!</v>
      </c>
      <c r="F2061" s="103" t="e">
        <f>VLOOKUP($A2061,#REF!,5,FALSE)</f>
        <v>#REF!</v>
      </c>
      <c r="G2061" s="98" t="e">
        <f>VLOOKUP($A2061,#REF!,8,FALSE)</f>
        <v>#REF!</v>
      </c>
      <c r="H2061" s="93" t="e">
        <f>VLOOKUP($A2061,#REF!,7,FALSE)</f>
        <v>#REF!</v>
      </c>
      <c r="I2061" s="438" t="e">
        <f>VLOOKUP($A2061,#REF!,10,FALSE)</f>
        <v>#REF!</v>
      </c>
      <c r="J2061" s="98" t="e">
        <f>VLOOKUP($A2061,#REF!,11,FALSE)</f>
        <v>#REF!</v>
      </c>
      <c r="K2061" s="114" t="e">
        <f>VLOOKUP($A2061,#REF!,12,FALSE)</f>
        <v>#REF!</v>
      </c>
      <c r="L2061" s="98" t="e">
        <f>VLOOKUP($A2061,#REF!,13,FALSE)</f>
        <v>#REF!</v>
      </c>
      <c r="M2061" s="438" t="e">
        <f>VLOOKUP($A2061,#REF!,14,FALSE)</f>
        <v>#REF!</v>
      </c>
      <c r="N2061" s="103" t="e">
        <f>VLOOKUP($A2061,#REF!,15,FALSE)</f>
        <v>#REF!</v>
      </c>
      <c r="O2061" s="103" t="e">
        <f>VLOOKUP($A2061,#REF!,18,FALSE)</f>
        <v>#REF!</v>
      </c>
      <c r="P2061" s="93" t="e">
        <f>VLOOKUP($A2061,#REF!,41,FALSE)</f>
        <v>#REF!</v>
      </c>
      <c r="Q2061" s="115" t="e">
        <f>VLOOKUP(Revisión_Avance_Periodo!$L2061,#REF!,30,FALSE)</f>
        <v>#REF!</v>
      </c>
      <c r="R2061" s="116">
        <v>2019</v>
      </c>
      <c r="S2061" s="196">
        <v>43707</v>
      </c>
      <c r="T2061" s="124" t="s">
        <v>75</v>
      </c>
      <c r="U2061" s="132" t="e">
        <f>INDEX(#REF!,MATCH(Revisión_Avance_Periodo!$L2061,#REF!,0),MATCH(Revisión_Avance_Periodo!$T2061,#REF!,0))</f>
        <v>#REF!</v>
      </c>
      <c r="V2061" s="132" t="e">
        <f>INDEX(#REF!,MATCH(Revisión_Avance_Periodo!$L2061,#REF!,0),MATCH(Revisión_Avance_Periodo!$T2061,#REF!,0))</f>
        <v>#REF!</v>
      </c>
      <c r="W2061" s="130" t="e">
        <f t="shared" si="163"/>
        <v>#REF!</v>
      </c>
      <c r="X2061" s="124" t="e">
        <f>VLOOKUP(W2061,Tabla_Estado_Meta_OAP_2019[#All],3,TRUE)</f>
        <v>#REF!</v>
      </c>
      <c r="Y2061" s="157" t="e">
        <f>SUBTOTAL(9,$U$206:$U2061)</f>
        <v>#REF!</v>
      </c>
      <c r="Z2061" s="158" t="e">
        <f>SUBTOTAL(9,$V$206:$V2061)</f>
        <v>#REF!</v>
      </c>
      <c r="AA2061" s="159">
        <f>IFERROR(+Revisión_Avance_Periodo!$Z2061/Revisión_Avance_Periodo!$Y2061,0)</f>
        <v>0</v>
      </c>
      <c r="AB2061" s="126"/>
      <c r="AC2061" s="127"/>
      <c r="AD2061" s="125"/>
      <c r="AE2061" s="125"/>
      <c r="AF2061" s="128"/>
      <c r="AG2061" s="129"/>
      <c r="AH2061" s="157" t="e">
        <f>SUBTOTAL(9,$U$2054:$U2061)</f>
        <v>#REF!</v>
      </c>
      <c r="AI2061" s="158" t="e">
        <f>SUBTOTAL(9,$V$2054:$V2061)</f>
        <v>#REF!</v>
      </c>
      <c r="AJ2061" s="159">
        <f>IFERROR(+Revisión_Avance_Periodo!$Z2061/Revisión_Avance_Periodo!$Y2061,0)</f>
        <v>0</v>
      </c>
      <c r="AK2061" s="126"/>
      <c r="AL2061" s="127"/>
      <c r="AM2061" s="125"/>
      <c r="AN2061" s="125"/>
      <c r="AO2061" s="128"/>
      <c r="AP2061" s="129"/>
    </row>
    <row r="2062" spans="1:42" x14ac:dyDescent="0.25">
      <c r="A2062" s="92">
        <v>175</v>
      </c>
      <c r="B2062" s="435" t="e">
        <f>CONCATENATE(Revisión_Avance_Periodo!$D2062,";",Revisión_Avance_Periodo!$F2062,";",Revisión_Avance_Periodo!$L2062)</f>
        <v>#REF!</v>
      </c>
      <c r="C2062" s="435" t="e">
        <f t="shared" si="162"/>
        <v>#REF!</v>
      </c>
      <c r="D2062" s="114" t="e">
        <f>VLOOKUP($A2062,#REF!,3,FALSE)</f>
        <v>#REF!</v>
      </c>
      <c r="E2062" s="436" t="e">
        <f>VLOOKUP($A2062,#REF!,4,FALSE)</f>
        <v>#REF!</v>
      </c>
      <c r="F2062" s="102" t="e">
        <f>VLOOKUP($A2062,#REF!,5,FALSE)</f>
        <v>#REF!</v>
      </c>
      <c r="G2062" s="93" t="e">
        <f>VLOOKUP($A2062,#REF!,8,FALSE)</f>
        <v>#REF!</v>
      </c>
      <c r="H2062" s="93" t="e">
        <f>VLOOKUP($A2062,#REF!,7,FALSE)</f>
        <v>#REF!</v>
      </c>
      <c r="I2062" s="438" t="e">
        <f>VLOOKUP($A2062,#REF!,10,FALSE)</f>
        <v>#REF!</v>
      </c>
      <c r="J2062" s="93" t="e">
        <f>VLOOKUP($A2062,#REF!,11,FALSE)</f>
        <v>#REF!</v>
      </c>
      <c r="K2062" s="114" t="e">
        <f>VLOOKUP($A2062,#REF!,12,FALSE)</f>
        <v>#REF!</v>
      </c>
      <c r="L2062" s="93" t="e">
        <f>VLOOKUP($A2062,#REF!,13,FALSE)</f>
        <v>#REF!</v>
      </c>
      <c r="M2062" s="438" t="e">
        <f>VLOOKUP($A2062,#REF!,14,FALSE)</f>
        <v>#REF!</v>
      </c>
      <c r="N2062" s="102" t="e">
        <f>VLOOKUP($A2062,#REF!,15,FALSE)</f>
        <v>#REF!</v>
      </c>
      <c r="O2062" s="102" t="e">
        <f>VLOOKUP($A2062,#REF!,18,FALSE)</f>
        <v>#REF!</v>
      </c>
      <c r="P2062" s="93" t="e">
        <f>VLOOKUP($A2062,#REF!,41,FALSE)</f>
        <v>#REF!</v>
      </c>
      <c r="Q2062" s="115" t="e">
        <f>VLOOKUP(Revisión_Avance_Periodo!$L2062,#REF!,30,FALSE)</f>
        <v>#REF!</v>
      </c>
      <c r="R2062" s="116">
        <v>2019</v>
      </c>
      <c r="S2062" s="196">
        <v>43738</v>
      </c>
      <c r="T2062" s="116" t="s">
        <v>76</v>
      </c>
      <c r="U2062" s="132" t="e">
        <f>INDEX(#REF!,MATCH(Revisión_Avance_Periodo!$L2062,#REF!,0),MATCH(Revisión_Avance_Periodo!$T2062,#REF!,0))</f>
        <v>#REF!</v>
      </c>
      <c r="V2062" s="132" t="e">
        <f>INDEX(#REF!,MATCH(Revisión_Avance_Periodo!$L2062,#REF!,0),MATCH(Revisión_Avance_Periodo!$T2062,#REF!,0))</f>
        <v>#REF!</v>
      </c>
      <c r="W2062" s="130" t="e">
        <f t="shared" si="163"/>
        <v>#REF!</v>
      </c>
      <c r="X2062" s="116" t="e">
        <f>VLOOKUP(W2062,Tabla_Estado_Meta_OAP_2019[#All],3,TRUE)</f>
        <v>#REF!</v>
      </c>
      <c r="Y2062" s="157" t="e">
        <f>SUBTOTAL(9,$U$206:$U2062)</f>
        <v>#REF!</v>
      </c>
      <c r="Z2062" s="158" t="e">
        <f>SUBTOTAL(9,$V$206:$V2062)</f>
        <v>#REF!</v>
      </c>
      <c r="AA2062" s="159">
        <f>IFERROR(+Revisión_Avance_Periodo!$Z2062/Revisión_Avance_Periodo!$Y2062,0)</f>
        <v>0</v>
      </c>
      <c r="AB2062" s="126"/>
      <c r="AC2062" s="127"/>
      <c r="AD2062" s="125"/>
      <c r="AE2062" s="125"/>
      <c r="AF2062" s="128"/>
      <c r="AG2062" s="129"/>
      <c r="AH2062" s="157" t="e">
        <f>SUBTOTAL(9,$U$2054:$U2062)</f>
        <v>#REF!</v>
      </c>
      <c r="AI2062" s="158" t="e">
        <f>SUBTOTAL(9,$V$2054:$V2062)</f>
        <v>#REF!</v>
      </c>
      <c r="AJ2062" s="159">
        <f>IFERROR(+Revisión_Avance_Periodo!$Z2062/Revisión_Avance_Periodo!$Y2062,0)</f>
        <v>0</v>
      </c>
      <c r="AK2062" s="126"/>
      <c r="AL2062" s="127"/>
      <c r="AM2062" s="125"/>
      <c r="AN2062" s="125"/>
      <c r="AO2062" s="128"/>
      <c r="AP2062" s="129"/>
    </row>
    <row r="2063" spans="1:42" x14ac:dyDescent="0.25">
      <c r="A2063" s="97">
        <v>175</v>
      </c>
      <c r="B2063" s="435" t="e">
        <f>CONCATENATE(Revisión_Avance_Periodo!$D2063,";",Revisión_Avance_Periodo!$F2063,";",Revisión_Avance_Periodo!$L2063)</f>
        <v>#REF!</v>
      </c>
      <c r="C2063" s="435" t="e">
        <f t="shared" si="162"/>
        <v>#REF!</v>
      </c>
      <c r="D2063" s="123" t="e">
        <f>VLOOKUP($A2063,#REF!,3,FALSE)</f>
        <v>#REF!</v>
      </c>
      <c r="E2063" s="436" t="e">
        <f>VLOOKUP($A2063,#REF!,4,FALSE)</f>
        <v>#REF!</v>
      </c>
      <c r="F2063" s="103" t="e">
        <f>VLOOKUP($A2063,#REF!,5,FALSE)</f>
        <v>#REF!</v>
      </c>
      <c r="G2063" s="98" t="e">
        <f>VLOOKUP($A2063,#REF!,8,FALSE)</f>
        <v>#REF!</v>
      </c>
      <c r="H2063" s="93" t="e">
        <f>VLOOKUP($A2063,#REF!,7,FALSE)</f>
        <v>#REF!</v>
      </c>
      <c r="I2063" s="438" t="e">
        <f>VLOOKUP($A2063,#REF!,10,FALSE)</f>
        <v>#REF!</v>
      </c>
      <c r="J2063" s="98" t="e">
        <f>VLOOKUP($A2063,#REF!,11,FALSE)</f>
        <v>#REF!</v>
      </c>
      <c r="K2063" s="114" t="e">
        <f>VLOOKUP($A2063,#REF!,12,FALSE)</f>
        <v>#REF!</v>
      </c>
      <c r="L2063" s="98" t="e">
        <f>VLOOKUP($A2063,#REF!,13,FALSE)</f>
        <v>#REF!</v>
      </c>
      <c r="M2063" s="438" t="e">
        <f>VLOOKUP($A2063,#REF!,14,FALSE)</f>
        <v>#REF!</v>
      </c>
      <c r="N2063" s="103" t="e">
        <f>VLOOKUP($A2063,#REF!,15,FALSE)</f>
        <v>#REF!</v>
      </c>
      <c r="O2063" s="103" t="e">
        <f>VLOOKUP($A2063,#REF!,18,FALSE)</f>
        <v>#REF!</v>
      </c>
      <c r="P2063" s="93" t="e">
        <f>VLOOKUP($A2063,#REF!,41,FALSE)</f>
        <v>#REF!</v>
      </c>
      <c r="Q2063" s="115" t="e">
        <f>VLOOKUP(Revisión_Avance_Periodo!$L2063,#REF!,30,FALSE)</f>
        <v>#REF!</v>
      </c>
      <c r="R2063" s="116">
        <v>2019</v>
      </c>
      <c r="S2063" s="196">
        <v>43768</v>
      </c>
      <c r="T2063" s="124" t="s">
        <v>77</v>
      </c>
      <c r="U2063" s="132" t="e">
        <f>INDEX(#REF!,MATCH(Revisión_Avance_Periodo!$L2063,#REF!,0),MATCH(Revisión_Avance_Periodo!$T2063,#REF!,0))</f>
        <v>#REF!</v>
      </c>
      <c r="V2063" s="132" t="e">
        <f>INDEX(#REF!,MATCH(Revisión_Avance_Periodo!$L2063,#REF!,0),MATCH(Revisión_Avance_Periodo!$T2063,#REF!,0))</f>
        <v>#REF!</v>
      </c>
      <c r="W2063" s="118">
        <f>IFERROR((V2063/U2063),0)</f>
        <v>0</v>
      </c>
      <c r="X2063" s="124" t="str">
        <f>VLOOKUP(W2063,Tabla_Estado_Meta_OAP_2019[#All],3,TRUE)</f>
        <v>Por Ejecutar</v>
      </c>
      <c r="Y2063" s="157" t="e">
        <f>SUBTOTAL(9,$U$206:$U2063)</f>
        <v>#REF!</v>
      </c>
      <c r="Z2063" s="158" t="e">
        <f>SUBTOTAL(9,$V$206:$V2063)</f>
        <v>#REF!</v>
      </c>
      <c r="AA2063" s="159">
        <f>IFERROR(+Revisión_Avance_Periodo!$Z2063/Revisión_Avance_Periodo!$Y2063,0)</f>
        <v>0</v>
      </c>
      <c r="AB2063" s="126"/>
      <c r="AC2063" s="127"/>
      <c r="AD2063" s="125"/>
      <c r="AE2063" s="125"/>
      <c r="AF2063" s="128"/>
      <c r="AG2063" s="129"/>
      <c r="AH2063" s="157" t="e">
        <f>SUBTOTAL(9,$U$2054:$U2063)</f>
        <v>#REF!</v>
      </c>
      <c r="AI2063" s="158" t="e">
        <f>SUBTOTAL(9,$V$2054:$V2063)</f>
        <v>#REF!</v>
      </c>
      <c r="AJ2063" s="159">
        <f>IFERROR(+Revisión_Avance_Periodo!$Z2063/Revisión_Avance_Periodo!$Y2063,0)</f>
        <v>0</v>
      </c>
      <c r="AK2063" s="126"/>
      <c r="AL2063" s="127"/>
      <c r="AM2063" s="125"/>
      <c r="AN2063" s="125"/>
      <c r="AO2063" s="128"/>
      <c r="AP2063" s="129"/>
    </row>
    <row r="2064" spans="1:42" x14ac:dyDescent="0.25">
      <c r="A2064" s="92">
        <v>175</v>
      </c>
      <c r="B2064" s="435" t="e">
        <f>CONCATENATE(Revisión_Avance_Periodo!$D2064,";",Revisión_Avance_Periodo!$F2064,";",Revisión_Avance_Periodo!$L2064)</f>
        <v>#REF!</v>
      </c>
      <c r="C2064" s="435" t="e">
        <f t="shared" si="162"/>
        <v>#REF!</v>
      </c>
      <c r="D2064" s="114" t="e">
        <f>VLOOKUP($A2064,#REF!,3,FALSE)</f>
        <v>#REF!</v>
      </c>
      <c r="E2064" s="436" t="e">
        <f>VLOOKUP($A2064,#REF!,4,FALSE)</f>
        <v>#REF!</v>
      </c>
      <c r="F2064" s="102" t="e">
        <f>VLOOKUP($A2064,#REF!,5,FALSE)</f>
        <v>#REF!</v>
      </c>
      <c r="G2064" s="93" t="e">
        <f>VLOOKUP($A2064,#REF!,8,FALSE)</f>
        <v>#REF!</v>
      </c>
      <c r="H2064" s="93" t="e">
        <f>VLOOKUP($A2064,#REF!,7,FALSE)</f>
        <v>#REF!</v>
      </c>
      <c r="I2064" s="438" t="e">
        <f>VLOOKUP($A2064,#REF!,10,FALSE)</f>
        <v>#REF!</v>
      </c>
      <c r="J2064" s="93" t="e">
        <f>VLOOKUP($A2064,#REF!,11,FALSE)</f>
        <v>#REF!</v>
      </c>
      <c r="K2064" s="114" t="e">
        <f>VLOOKUP($A2064,#REF!,12,FALSE)</f>
        <v>#REF!</v>
      </c>
      <c r="L2064" s="93" t="e">
        <f>VLOOKUP($A2064,#REF!,13,FALSE)</f>
        <v>#REF!</v>
      </c>
      <c r="M2064" s="438" t="e">
        <f>VLOOKUP($A2064,#REF!,14,FALSE)</f>
        <v>#REF!</v>
      </c>
      <c r="N2064" s="102" t="e">
        <f>VLOOKUP($A2064,#REF!,15,FALSE)</f>
        <v>#REF!</v>
      </c>
      <c r="O2064" s="102" t="e">
        <f>VLOOKUP($A2064,#REF!,18,FALSE)</f>
        <v>#REF!</v>
      </c>
      <c r="P2064" s="93" t="e">
        <f>VLOOKUP($A2064,#REF!,41,FALSE)</f>
        <v>#REF!</v>
      </c>
      <c r="Q2064" s="115" t="e">
        <f>VLOOKUP(Revisión_Avance_Periodo!$L2064,#REF!,30,FALSE)</f>
        <v>#REF!</v>
      </c>
      <c r="R2064" s="116">
        <v>2019</v>
      </c>
      <c r="S2064" s="196">
        <v>43799</v>
      </c>
      <c r="T2064" s="116" t="s">
        <v>78</v>
      </c>
      <c r="U2064" s="132" t="e">
        <f>INDEX(#REF!,MATCH(Revisión_Avance_Periodo!$L2064,#REF!,0),MATCH(Revisión_Avance_Periodo!$T2064,#REF!,0))</f>
        <v>#REF!</v>
      </c>
      <c r="V2064" s="132" t="e">
        <f>INDEX(#REF!,MATCH(Revisión_Avance_Periodo!$L2064,#REF!,0),MATCH(Revisión_Avance_Periodo!$T2064,#REF!,0))</f>
        <v>#REF!</v>
      </c>
      <c r="W2064" s="118">
        <f>IFERROR((V2064/U2064),0)</f>
        <v>0</v>
      </c>
      <c r="X2064" s="116" t="str">
        <f>VLOOKUP(W2064,Tabla_Estado_Meta_OAP_2019[#All],3,TRUE)</f>
        <v>Por Ejecutar</v>
      </c>
      <c r="Y2064" s="157" t="e">
        <f>SUBTOTAL(9,$U$206:$U2064)</f>
        <v>#REF!</v>
      </c>
      <c r="Z2064" s="158" t="e">
        <f>SUBTOTAL(9,$V$206:$V2064)</f>
        <v>#REF!</v>
      </c>
      <c r="AA2064" s="159">
        <f>IFERROR(+Revisión_Avance_Periodo!$Z2064/Revisión_Avance_Periodo!$Y2064,0)</f>
        <v>0</v>
      </c>
      <c r="AB2064" s="126"/>
      <c r="AC2064" s="127"/>
      <c r="AD2064" s="125"/>
      <c r="AE2064" s="125"/>
      <c r="AF2064" s="128"/>
      <c r="AG2064" s="129"/>
      <c r="AH2064" s="157" t="e">
        <f>SUBTOTAL(9,$U$2054:$U2064)</f>
        <v>#REF!</v>
      </c>
      <c r="AI2064" s="158" t="e">
        <f>SUBTOTAL(9,$V$2054:$V2064)</f>
        <v>#REF!</v>
      </c>
      <c r="AJ2064" s="159">
        <f>IFERROR(+Revisión_Avance_Periodo!$Z2064/Revisión_Avance_Periodo!$Y2064,0)</f>
        <v>0</v>
      </c>
      <c r="AK2064" s="126"/>
      <c r="AL2064" s="127"/>
      <c r="AM2064" s="125"/>
      <c r="AN2064" s="125"/>
      <c r="AO2064" s="128"/>
      <c r="AP2064" s="129"/>
    </row>
    <row r="2065" spans="1:42" ht="15.75" thickBot="1" x14ac:dyDescent="0.3">
      <c r="A2065" s="97">
        <v>175</v>
      </c>
      <c r="B2065" s="435" t="e">
        <f>CONCATENATE(Revisión_Avance_Periodo!$D2065,";",Revisión_Avance_Periodo!$F2065,";",Revisión_Avance_Periodo!$L2065)</f>
        <v>#REF!</v>
      </c>
      <c r="C2065" s="435" t="e">
        <f t="shared" si="162"/>
        <v>#REF!</v>
      </c>
      <c r="D2065" s="123" t="e">
        <f>VLOOKUP($A2065,#REF!,3,FALSE)</f>
        <v>#REF!</v>
      </c>
      <c r="E2065" s="436" t="e">
        <f>VLOOKUP($A2065,#REF!,4,FALSE)</f>
        <v>#REF!</v>
      </c>
      <c r="F2065" s="103" t="e">
        <f>VLOOKUP($A2065,#REF!,5,FALSE)</f>
        <v>#REF!</v>
      </c>
      <c r="G2065" s="98" t="e">
        <f>VLOOKUP($A2065,#REF!,8,FALSE)</f>
        <v>#REF!</v>
      </c>
      <c r="H2065" s="93" t="e">
        <f>VLOOKUP($A2065,#REF!,7,FALSE)</f>
        <v>#REF!</v>
      </c>
      <c r="I2065" s="438" t="e">
        <f>VLOOKUP($A2065,#REF!,10,FALSE)</f>
        <v>#REF!</v>
      </c>
      <c r="J2065" s="98" t="e">
        <f>VLOOKUP($A2065,#REF!,11,FALSE)</f>
        <v>#REF!</v>
      </c>
      <c r="K2065" s="114" t="e">
        <f>VLOOKUP($A2065,#REF!,12,FALSE)</f>
        <v>#REF!</v>
      </c>
      <c r="L2065" s="98" t="e">
        <f>VLOOKUP($A2065,#REF!,13,FALSE)</f>
        <v>#REF!</v>
      </c>
      <c r="M2065" s="438" t="e">
        <f>VLOOKUP($A2065,#REF!,14,FALSE)</f>
        <v>#REF!</v>
      </c>
      <c r="N2065" s="103" t="e">
        <f>VLOOKUP($A2065,#REF!,15,FALSE)</f>
        <v>#REF!</v>
      </c>
      <c r="O2065" s="103" t="e">
        <f>VLOOKUP($A2065,#REF!,18,FALSE)</f>
        <v>#REF!</v>
      </c>
      <c r="P2065" s="93" t="e">
        <f>VLOOKUP($A2065,#REF!,41,FALSE)</f>
        <v>#REF!</v>
      </c>
      <c r="Q2065" s="115" t="e">
        <f>VLOOKUP(Revisión_Avance_Periodo!$L2065,#REF!,30,FALSE)</f>
        <v>#REF!</v>
      </c>
      <c r="R2065" s="116">
        <v>2019</v>
      </c>
      <c r="S2065" s="196">
        <v>43829</v>
      </c>
      <c r="T2065" s="124" t="s">
        <v>79</v>
      </c>
      <c r="U2065" s="132" t="e">
        <f>INDEX(#REF!,MATCH(Revisión_Avance_Periodo!$L2065,#REF!,0),MATCH(Revisión_Avance_Periodo!$T2065,#REF!,0))</f>
        <v>#REF!</v>
      </c>
      <c r="V2065" s="132" t="e">
        <f>INDEX(#REF!,MATCH(Revisión_Avance_Periodo!$L2065,#REF!,0),MATCH(Revisión_Avance_Periodo!$T2065,#REF!,0))</f>
        <v>#REF!</v>
      </c>
      <c r="W2065" s="118">
        <f>IFERROR((V2065/U2065),0)</f>
        <v>0</v>
      </c>
      <c r="X2065" s="124" t="str">
        <f>VLOOKUP(W2065,Tabla_Estado_Meta_OAP_2019[#All],3,TRUE)</f>
        <v>Por Ejecutar</v>
      </c>
      <c r="Y2065" s="157" t="e">
        <f>SUBTOTAL(9,$U$206:$U2065)</f>
        <v>#REF!</v>
      </c>
      <c r="Z2065" s="158" t="e">
        <f>SUBTOTAL(9,$V$206:$V2065)</f>
        <v>#REF!</v>
      </c>
      <c r="AA2065" s="159">
        <f>IFERROR(+Revisión_Avance_Periodo!$Z2065/Revisión_Avance_Periodo!$Y2065,0)</f>
        <v>0</v>
      </c>
      <c r="AB2065" s="126"/>
      <c r="AC2065" s="127"/>
      <c r="AD2065" s="125"/>
      <c r="AE2065" s="125"/>
      <c r="AF2065" s="128"/>
      <c r="AG2065" s="129"/>
      <c r="AH2065" s="157" t="e">
        <f>SUBTOTAL(9,$U$2054:$U2065)</f>
        <v>#REF!</v>
      </c>
      <c r="AI2065" s="158" t="e">
        <f>SUBTOTAL(9,$V$2054:$V2065)</f>
        <v>#REF!</v>
      </c>
      <c r="AJ2065" s="159">
        <f>IFERROR(+Revisión_Avance_Periodo!$Z2065/Revisión_Avance_Periodo!$Y2065,0)</f>
        <v>0</v>
      </c>
      <c r="AK2065" s="126"/>
      <c r="AL2065" s="127"/>
      <c r="AM2065" s="125"/>
      <c r="AN2065" s="125"/>
      <c r="AO2065" s="128"/>
      <c r="AP2065" s="129"/>
    </row>
    <row r="2066" spans="1:42" x14ac:dyDescent="0.25">
      <c r="A2066" s="92">
        <v>176</v>
      </c>
      <c r="B2066" s="435" t="e">
        <f>CONCATENATE(Revisión_Avance_Periodo!$D2066,";",Revisión_Avance_Periodo!$F2066,";",Revisión_Avance_Periodo!$L2066)</f>
        <v>#REF!</v>
      </c>
      <c r="C2066" s="435" t="e">
        <f t="shared" si="162"/>
        <v>#REF!</v>
      </c>
      <c r="D2066" s="114" t="e">
        <f>VLOOKUP($A2066,#REF!,3,FALSE)</f>
        <v>#REF!</v>
      </c>
      <c r="E2066" s="436" t="e">
        <f>VLOOKUP($A2066,#REF!,4,FALSE)</f>
        <v>#REF!</v>
      </c>
      <c r="F2066" s="102" t="e">
        <f>VLOOKUP($A2066,#REF!,5,FALSE)</f>
        <v>#REF!</v>
      </c>
      <c r="G2066" s="93" t="e">
        <f>VLOOKUP($A2066,#REF!,8,FALSE)</f>
        <v>#REF!</v>
      </c>
      <c r="H2066" s="93" t="e">
        <f>VLOOKUP($A2066,#REF!,7,FALSE)</f>
        <v>#REF!</v>
      </c>
      <c r="I2066" s="438" t="e">
        <f>VLOOKUP($A2066,#REF!,10,FALSE)</f>
        <v>#REF!</v>
      </c>
      <c r="J2066" s="93" t="e">
        <f>VLOOKUP($A2066,#REF!,11,FALSE)</f>
        <v>#REF!</v>
      </c>
      <c r="K2066" s="114" t="e">
        <f>VLOOKUP($A2066,#REF!,12,FALSE)</f>
        <v>#REF!</v>
      </c>
      <c r="L2066" s="93" t="e">
        <f>VLOOKUP($A2066,#REF!,13,FALSE)</f>
        <v>#REF!</v>
      </c>
      <c r="M2066" s="438" t="e">
        <f>VLOOKUP($A2066,#REF!,14,FALSE)</f>
        <v>#REF!</v>
      </c>
      <c r="N2066" s="102" t="e">
        <f>VLOOKUP($A2066,#REF!,15,FALSE)</f>
        <v>#REF!</v>
      </c>
      <c r="O2066" s="102" t="e">
        <f>VLOOKUP($A2066,#REF!,18,FALSE)</f>
        <v>#REF!</v>
      </c>
      <c r="P2066" s="93" t="e">
        <f>VLOOKUP($A2066,#REF!,41,FALSE)</f>
        <v>#REF!</v>
      </c>
      <c r="Q2066" s="115" t="e">
        <f>VLOOKUP(Revisión_Avance_Periodo!$L2066,#REF!,30,FALSE)</f>
        <v>#REF!</v>
      </c>
      <c r="R2066" s="116">
        <v>2019</v>
      </c>
      <c r="S2066" s="196">
        <v>43495</v>
      </c>
      <c r="T2066" s="116" t="s">
        <v>68</v>
      </c>
      <c r="U2066" s="132" t="e">
        <f>INDEX(#REF!,MATCH(Revisión_Avance_Periodo!$L2066,#REF!,0),MATCH(Revisión_Avance_Periodo!$T2066,#REF!,0))</f>
        <v>#REF!</v>
      </c>
      <c r="V2066" s="132" t="e">
        <f>INDEX(#REF!,MATCH(Revisión_Avance_Periodo!$L2066,#REF!,0),MATCH(Revisión_Avance_Periodo!$T2066,#REF!,0))</f>
        <v>#REF!</v>
      </c>
      <c r="W2066" s="130" t="e">
        <f t="shared" ref="W2066:W2074" si="164">V2066/U2066</f>
        <v>#REF!</v>
      </c>
      <c r="X2066" s="116" t="e">
        <f>VLOOKUP(W2066,Tabla_Estado_Meta_OAP_2019[#All],3,TRUE)</f>
        <v>#REF!</v>
      </c>
      <c r="Y2066" s="160" t="e">
        <f>SUBTOTAL(9,$U$206:$U2066)</f>
        <v>#REF!</v>
      </c>
      <c r="Z2066" s="161" t="e">
        <f>SUBTOTAL(9,$V$206:$V2066)</f>
        <v>#REF!</v>
      </c>
      <c r="AA2066" s="162">
        <f>IFERROR(+Revisión_Avance_Periodo!$Z2066/Revisión_Avance_Periodo!$Y2066,0)</f>
        <v>0</v>
      </c>
      <c r="AB2066" s="133" t="e">
        <f>SUBTOTAL(9,U2066:U2077)</f>
        <v>#REF!</v>
      </c>
      <c r="AC2066" s="134" t="e">
        <f>SUBTOTAL(9,V2066:V2077)</f>
        <v>#REF!</v>
      </c>
      <c r="AD2066" s="119">
        <f>IFERROR((AC2066/AB2066),0)</f>
        <v>0</v>
      </c>
      <c r="AE2066" s="119">
        <f>100%-Revisión_Avance_Periodo!$AD2066</f>
        <v>1</v>
      </c>
      <c r="AF2066" s="121" t="str">
        <f>VLOOKUP(AD2066,Tabla_Estado_Meta_OAP_2019[],3,TRUE)</f>
        <v>Por Ejecutar</v>
      </c>
      <c r="AG2066" s="122" t="e">
        <f>Revisión_Avance_Periodo!$AD2066*Revisión_Avance_Periodo!$Q2066</f>
        <v>#REF!</v>
      </c>
      <c r="AH2066" s="160" t="e">
        <f>SUBTOTAL(9,$U$2066:$U2066)</f>
        <v>#REF!</v>
      </c>
      <c r="AI2066" s="161" t="e">
        <f>SUBTOTAL(9,$V$2066:$V2066)</f>
        <v>#REF!</v>
      </c>
      <c r="AJ2066" s="162">
        <f>IFERROR(+Revisión_Avance_Periodo!$Z2066/Revisión_Avance_Periodo!$Y2066,0)</f>
        <v>0</v>
      </c>
      <c r="AK2066" s="133">
        <f>SUBTOTAL(9,AD2066:AD2077)</f>
        <v>0</v>
      </c>
      <c r="AL2066" s="134">
        <f>SUBTOTAL(9,AE2066:AE2077)</f>
        <v>1</v>
      </c>
      <c r="AM2066" s="119">
        <f>IFERROR((AL2066/AK2066),0)</f>
        <v>0</v>
      </c>
      <c r="AN2066" s="119">
        <f>IFERROR((AM2066/AL2066),0)</f>
        <v>0</v>
      </c>
      <c r="AO2066" s="121" t="str">
        <f>VLOOKUP(AM2066,Tabla_Estado_Meta_OAP_2019[],3,TRUE)</f>
        <v>Por Ejecutar</v>
      </c>
      <c r="AP2066" s="122" t="e">
        <f>Revisión_Avance_Periodo!$AD2066*Revisión_Avance_Periodo!$Q2066</f>
        <v>#REF!</v>
      </c>
    </row>
    <row r="2067" spans="1:42" x14ac:dyDescent="0.25">
      <c r="A2067" s="97">
        <v>176</v>
      </c>
      <c r="B2067" s="435" t="e">
        <f>CONCATENATE(Revisión_Avance_Periodo!$D2067,";",Revisión_Avance_Periodo!$F2067,";",Revisión_Avance_Periodo!$L2067)</f>
        <v>#REF!</v>
      </c>
      <c r="C2067" s="435" t="e">
        <f t="shared" si="162"/>
        <v>#REF!</v>
      </c>
      <c r="D2067" s="123" t="e">
        <f>VLOOKUP($A2067,#REF!,3,FALSE)</f>
        <v>#REF!</v>
      </c>
      <c r="E2067" s="436" t="e">
        <f>VLOOKUP($A2067,#REF!,4,FALSE)</f>
        <v>#REF!</v>
      </c>
      <c r="F2067" s="103" t="e">
        <f>VLOOKUP($A2067,#REF!,5,FALSE)</f>
        <v>#REF!</v>
      </c>
      <c r="G2067" s="98" t="e">
        <f>VLOOKUP($A2067,#REF!,8,FALSE)</f>
        <v>#REF!</v>
      </c>
      <c r="H2067" s="93" t="e">
        <f>VLOOKUP($A2067,#REF!,7,FALSE)</f>
        <v>#REF!</v>
      </c>
      <c r="I2067" s="438" t="e">
        <f>VLOOKUP($A2067,#REF!,10,FALSE)</f>
        <v>#REF!</v>
      </c>
      <c r="J2067" s="98" t="e">
        <f>VLOOKUP($A2067,#REF!,11,FALSE)</f>
        <v>#REF!</v>
      </c>
      <c r="K2067" s="114" t="e">
        <f>VLOOKUP($A2067,#REF!,12,FALSE)</f>
        <v>#REF!</v>
      </c>
      <c r="L2067" s="98" t="e">
        <f>VLOOKUP($A2067,#REF!,13,FALSE)</f>
        <v>#REF!</v>
      </c>
      <c r="M2067" s="438" t="e">
        <f>VLOOKUP($A2067,#REF!,14,FALSE)</f>
        <v>#REF!</v>
      </c>
      <c r="N2067" s="103" t="e">
        <f>VLOOKUP($A2067,#REF!,15,FALSE)</f>
        <v>#REF!</v>
      </c>
      <c r="O2067" s="103" t="e">
        <f>VLOOKUP($A2067,#REF!,18,FALSE)</f>
        <v>#REF!</v>
      </c>
      <c r="P2067" s="93" t="e">
        <f>VLOOKUP($A2067,#REF!,41,FALSE)</f>
        <v>#REF!</v>
      </c>
      <c r="Q2067" s="115" t="e">
        <f>VLOOKUP(Revisión_Avance_Periodo!$L2067,#REF!,30,FALSE)</f>
        <v>#REF!</v>
      </c>
      <c r="R2067" s="116">
        <v>2019</v>
      </c>
      <c r="S2067" s="196">
        <v>43524</v>
      </c>
      <c r="T2067" s="124" t="s">
        <v>69</v>
      </c>
      <c r="U2067" s="132" t="e">
        <f>INDEX(#REF!,MATCH(Revisión_Avance_Periodo!$L2067,#REF!,0),MATCH(Revisión_Avance_Periodo!$T2067,#REF!,0))</f>
        <v>#REF!</v>
      </c>
      <c r="V2067" s="132" t="e">
        <f>INDEX(#REF!,MATCH(Revisión_Avance_Periodo!$L2067,#REF!,0),MATCH(Revisión_Avance_Periodo!$T2067,#REF!,0))</f>
        <v>#REF!</v>
      </c>
      <c r="W2067" s="130" t="e">
        <f t="shared" si="164"/>
        <v>#REF!</v>
      </c>
      <c r="X2067" s="124" t="e">
        <f>VLOOKUP(W2067,Tabla_Estado_Meta_OAP_2019[#All],3,TRUE)</f>
        <v>#REF!</v>
      </c>
      <c r="Y2067" s="157" t="e">
        <f>SUBTOTAL(9,$U$206:$U2067)</f>
        <v>#REF!</v>
      </c>
      <c r="Z2067" s="158" t="e">
        <f>SUBTOTAL(9,$V$206:$V2067)</f>
        <v>#REF!</v>
      </c>
      <c r="AA2067" s="159">
        <f>IFERROR(+Revisión_Avance_Periodo!$Z2067/Revisión_Avance_Periodo!$Y2067,0)</f>
        <v>0</v>
      </c>
      <c r="AB2067" s="126"/>
      <c r="AC2067" s="127"/>
      <c r="AD2067" s="125"/>
      <c r="AE2067" s="125"/>
      <c r="AF2067" s="128"/>
      <c r="AG2067" s="129"/>
      <c r="AH2067" s="157" t="e">
        <f>SUBTOTAL(9,$U$2066:$U2067)</f>
        <v>#REF!</v>
      </c>
      <c r="AI2067" s="158" t="e">
        <f>SUBTOTAL(9,$V$2066:$V2067)</f>
        <v>#REF!</v>
      </c>
      <c r="AJ2067" s="159">
        <f>IFERROR(+Revisión_Avance_Periodo!$Z2067/Revisión_Avance_Periodo!$Y2067,0)</f>
        <v>0</v>
      </c>
      <c r="AK2067" s="126"/>
      <c r="AL2067" s="127"/>
      <c r="AM2067" s="125"/>
      <c r="AN2067" s="125"/>
      <c r="AO2067" s="128"/>
      <c r="AP2067" s="129"/>
    </row>
    <row r="2068" spans="1:42" x14ac:dyDescent="0.25">
      <c r="A2068" s="92">
        <v>176</v>
      </c>
      <c r="B2068" s="435" t="e">
        <f>CONCATENATE(Revisión_Avance_Periodo!$D2068,";",Revisión_Avance_Periodo!$F2068,";",Revisión_Avance_Periodo!$L2068)</f>
        <v>#REF!</v>
      </c>
      <c r="C2068" s="435" t="e">
        <f t="shared" si="162"/>
        <v>#REF!</v>
      </c>
      <c r="D2068" s="114" t="e">
        <f>VLOOKUP($A2068,#REF!,3,FALSE)</f>
        <v>#REF!</v>
      </c>
      <c r="E2068" s="436" t="e">
        <f>VLOOKUP($A2068,#REF!,4,FALSE)</f>
        <v>#REF!</v>
      </c>
      <c r="F2068" s="102" t="e">
        <f>VLOOKUP($A2068,#REF!,5,FALSE)</f>
        <v>#REF!</v>
      </c>
      <c r="G2068" s="93" t="e">
        <f>VLOOKUP($A2068,#REF!,8,FALSE)</f>
        <v>#REF!</v>
      </c>
      <c r="H2068" s="93" t="e">
        <f>VLOOKUP($A2068,#REF!,7,FALSE)</f>
        <v>#REF!</v>
      </c>
      <c r="I2068" s="438" t="e">
        <f>VLOOKUP($A2068,#REF!,10,FALSE)</f>
        <v>#REF!</v>
      </c>
      <c r="J2068" s="93" t="e">
        <f>VLOOKUP($A2068,#REF!,11,FALSE)</f>
        <v>#REF!</v>
      </c>
      <c r="K2068" s="114" t="e">
        <f>VLOOKUP($A2068,#REF!,12,FALSE)</f>
        <v>#REF!</v>
      </c>
      <c r="L2068" s="93" t="e">
        <f>VLOOKUP($A2068,#REF!,13,FALSE)</f>
        <v>#REF!</v>
      </c>
      <c r="M2068" s="438" t="e">
        <f>VLOOKUP($A2068,#REF!,14,FALSE)</f>
        <v>#REF!</v>
      </c>
      <c r="N2068" s="102" t="e">
        <f>VLOOKUP($A2068,#REF!,15,FALSE)</f>
        <v>#REF!</v>
      </c>
      <c r="O2068" s="102" t="e">
        <f>VLOOKUP($A2068,#REF!,18,FALSE)</f>
        <v>#REF!</v>
      </c>
      <c r="P2068" s="93" t="e">
        <f>VLOOKUP($A2068,#REF!,41,FALSE)</f>
        <v>#REF!</v>
      </c>
      <c r="Q2068" s="115" t="e">
        <f>VLOOKUP(Revisión_Avance_Periodo!$L2068,#REF!,30,FALSE)</f>
        <v>#REF!</v>
      </c>
      <c r="R2068" s="116">
        <v>2019</v>
      </c>
      <c r="S2068" s="196">
        <v>43554</v>
      </c>
      <c r="T2068" s="116" t="s">
        <v>70</v>
      </c>
      <c r="U2068" s="132" t="e">
        <f>INDEX(#REF!,MATCH(Revisión_Avance_Periodo!$L2068,#REF!,0),MATCH(Revisión_Avance_Periodo!$T2068,#REF!,0))</f>
        <v>#REF!</v>
      </c>
      <c r="V2068" s="132" t="e">
        <f>INDEX(#REF!,MATCH(Revisión_Avance_Periodo!$L2068,#REF!,0),MATCH(Revisión_Avance_Periodo!$T2068,#REF!,0))</f>
        <v>#REF!</v>
      </c>
      <c r="W2068" s="130" t="e">
        <f t="shared" si="164"/>
        <v>#REF!</v>
      </c>
      <c r="X2068" s="116" t="e">
        <f>VLOOKUP(W2068,Tabla_Estado_Meta_OAP_2019[#All],3,TRUE)</f>
        <v>#REF!</v>
      </c>
      <c r="Y2068" s="157" t="e">
        <f>SUBTOTAL(9,$U$206:$U2068)</f>
        <v>#REF!</v>
      </c>
      <c r="Z2068" s="158" t="e">
        <f>SUBTOTAL(9,$V$206:$V2068)</f>
        <v>#REF!</v>
      </c>
      <c r="AA2068" s="159">
        <f>IFERROR(+Revisión_Avance_Periodo!$Z2068/Revisión_Avance_Periodo!$Y2068,0)</f>
        <v>0</v>
      </c>
      <c r="AB2068" s="126"/>
      <c r="AC2068" s="127"/>
      <c r="AD2068" s="125"/>
      <c r="AE2068" s="125"/>
      <c r="AF2068" s="128"/>
      <c r="AG2068" s="129"/>
      <c r="AH2068" s="157" t="e">
        <f>SUBTOTAL(9,$U$2066:$U2068)</f>
        <v>#REF!</v>
      </c>
      <c r="AI2068" s="158" t="e">
        <f>SUBTOTAL(9,$V$2066:$V2068)</f>
        <v>#REF!</v>
      </c>
      <c r="AJ2068" s="159">
        <f>IFERROR(+Revisión_Avance_Periodo!$Z2068/Revisión_Avance_Periodo!$Y2068,0)</f>
        <v>0</v>
      </c>
      <c r="AK2068" s="126"/>
      <c r="AL2068" s="127"/>
      <c r="AM2068" s="125"/>
      <c r="AN2068" s="125"/>
      <c r="AO2068" s="128"/>
      <c r="AP2068" s="129"/>
    </row>
    <row r="2069" spans="1:42" x14ac:dyDescent="0.25">
      <c r="A2069" s="97">
        <v>176</v>
      </c>
      <c r="B2069" s="435" t="e">
        <f>CONCATENATE(Revisión_Avance_Periodo!$D2069,";",Revisión_Avance_Periodo!$F2069,";",Revisión_Avance_Periodo!$L2069)</f>
        <v>#REF!</v>
      </c>
      <c r="C2069" s="435" t="e">
        <f t="shared" si="162"/>
        <v>#REF!</v>
      </c>
      <c r="D2069" s="123" t="e">
        <f>VLOOKUP($A2069,#REF!,3,FALSE)</f>
        <v>#REF!</v>
      </c>
      <c r="E2069" s="436" t="e">
        <f>VLOOKUP($A2069,#REF!,4,FALSE)</f>
        <v>#REF!</v>
      </c>
      <c r="F2069" s="103" t="e">
        <f>VLOOKUP($A2069,#REF!,5,FALSE)</f>
        <v>#REF!</v>
      </c>
      <c r="G2069" s="98" t="e">
        <f>VLOOKUP($A2069,#REF!,8,FALSE)</f>
        <v>#REF!</v>
      </c>
      <c r="H2069" s="93" t="e">
        <f>VLOOKUP($A2069,#REF!,7,FALSE)</f>
        <v>#REF!</v>
      </c>
      <c r="I2069" s="438" t="e">
        <f>VLOOKUP($A2069,#REF!,10,FALSE)</f>
        <v>#REF!</v>
      </c>
      <c r="J2069" s="98" t="e">
        <f>VLOOKUP($A2069,#REF!,11,FALSE)</f>
        <v>#REF!</v>
      </c>
      <c r="K2069" s="114" t="e">
        <f>VLOOKUP($A2069,#REF!,12,FALSE)</f>
        <v>#REF!</v>
      </c>
      <c r="L2069" s="98" t="e">
        <f>VLOOKUP($A2069,#REF!,13,FALSE)</f>
        <v>#REF!</v>
      </c>
      <c r="M2069" s="438" t="e">
        <f>VLOOKUP($A2069,#REF!,14,FALSE)</f>
        <v>#REF!</v>
      </c>
      <c r="N2069" s="103" t="e">
        <f>VLOOKUP($A2069,#REF!,15,FALSE)</f>
        <v>#REF!</v>
      </c>
      <c r="O2069" s="103" t="e">
        <f>VLOOKUP($A2069,#REF!,18,FALSE)</f>
        <v>#REF!</v>
      </c>
      <c r="P2069" s="93" t="e">
        <f>VLOOKUP($A2069,#REF!,41,FALSE)</f>
        <v>#REF!</v>
      </c>
      <c r="Q2069" s="115" t="e">
        <f>VLOOKUP(Revisión_Avance_Periodo!$L2069,#REF!,30,FALSE)</f>
        <v>#REF!</v>
      </c>
      <c r="R2069" s="116">
        <v>2019</v>
      </c>
      <c r="S2069" s="196">
        <v>43585</v>
      </c>
      <c r="T2069" s="124" t="s">
        <v>71</v>
      </c>
      <c r="U2069" s="132" t="e">
        <f>INDEX(#REF!,MATCH(Revisión_Avance_Periodo!$L2069,#REF!,0),MATCH(Revisión_Avance_Periodo!$T2069,#REF!,0))</f>
        <v>#REF!</v>
      </c>
      <c r="V2069" s="132" t="e">
        <f>INDEX(#REF!,MATCH(Revisión_Avance_Periodo!$L2069,#REF!,0),MATCH(Revisión_Avance_Periodo!$T2069,#REF!,0))</f>
        <v>#REF!</v>
      </c>
      <c r="W2069" s="130" t="e">
        <f t="shared" si="164"/>
        <v>#REF!</v>
      </c>
      <c r="X2069" s="124" t="e">
        <f>VLOOKUP(W2069,Tabla_Estado_Meta_OAP_2019[#All],3,TRUE)</f>
        <v>#REF!</v>
      </c>
      <c r="Y2069" s="157" t="e">
        <f>SUBTOTAL(9,$U$206:$U2069)</f>
        <v>#REF!</v>
      </c>
      <c r="Z2069" s="158" t="e">
        <f>SUBTOTAL(9,$V$206:$V2069)</f>
        <v>#REF!</v>
      </c>
      <c r="AA2069" s="159">
        <f>IFERROR(+Revisión_Avance_Periodo!$Z2069/Revisión_Avance_Periodo!$Y2069,0)</f>
        <v>0</v>
      </c>
      <c r="AB2069" s="126"/>
      <c r="AC2069" s="127"/>
      <c r="AD2069" s="125"/>
      <c r="AE2069" s="125"/>
      <c r="AF2069" s="128"/>
      <c r="AG2069" s="129"/>
      <c r="AH2069" s="157" t="e">
        <f>SUBTOTAL(9,$U$2066:$U2069)</f>
        <v>#REF!</v>
      </c>
      <c r="AI2069" s="158" t="e">
        <f>SUBTOTAL(9,$V$2066:$V2069)</f>
        <v>#REF!</v>
      </c>
      <c r="AJ2069" s="159">
        <f>IFERROR(+Revisión_Avance_Periodo!$Z2069/Revisión_Avance_Periodo!$Y2069,0)</f>
        <v>0</v>
      </c>
      <c r="AK2069" s="126"/>
      <c r="AL2069" s="127"/>
      <c r="AM2069" s="125"/>
      <c r="AN2069" s="125"/>
      <c r="AO2069" s="128"/>
      <c r="AP2069" s="129"/>
    </row>
    <row r="2070" spans="1:42" x14ac:dyDescent="0.25">
      <c r="A2070" s="92">
        <v>176</v>
      </c>
      <c r="B2070" s="435" t="e">
        <f>CONCATENATE(Revisión_Avance_Periodo!$D2070,";",Revisión_Avance_Periodo!$F2070,";",Revisión_Avance_Periodo!$L2070)</f>
        <v>#REF!</v>
      </c>
      <c r="C2070" s="435" t="e">
        <f t="shared" si="162"/>
        <v>#REF!</v>
      </c>
      <c r="D2070" s="114" t="e">
        <f>VLOOKUP($A2070,#REF!,3,FALSE)</f>
        <v>#REF!</v>
      </c>
      <c r="E2070" s="436" t="e">
        <f>VLOOKUP($A2070,#REF!,4,FALSE)</f>
        <v>#REF!</v>
      </c>
      <c r="F2070" s="102" t="e">
        <f>VLOOKUP($A2070,#REF!,5,FALSE)</f>
        <v>#REF!</v>
      </c>
      <c r="G2070" s="93" t="e">
        <f>VLOOKUP($A2070,#REF!,8,FALSE)</f>
        <v>#REF!</v>
      </c>
      <c r="H2070" s="93" t="e">
        <f>VLOOKUP($A2070,#REF!,7,FALSE)</f>
        <v>#REF!</v>
      </c>
      <c r="I2070" s="438" t="e">
        <f>VLOOKUP($A2070,#REF!,10,FALSE)</f>
        <v>#REF!</v>
      </c>
      <c r="J2070" s="93" t="e">
        <f>VLOOKUP($A2070,#REF!,11,FALSE)</f>
        <v>#REF!</v>
      </c>
      <c r="K2070" s="114" t="e">
        <f>VLOOKUP($A2070,#REF!,12,FALSE)</f>
        <v>#REF!</v>
      </c>
      <c r="L2070" s="93" t="e">
        <f>VLOOKUP($A2070,#REF!,13,FALSE)</f>
        <v>#REF!</v>
      </c>
      <c r="M2070" s="438" t="e">
        <f>VLOOKUP($A2070,#REF!,14,FALSE)</f>
        <v>#REF!</v>
      </c>
      <c r="N2070" s="102" t="e">
        <f>VLOOKUP($A2070,#REF!,15,FALSE)</f>
        <v>#REF!</v>
      </c>
      <c r="O2070" s="102" t="e">
        <f>VLOOKUP($A2070,#REF!,18,FALSE)</f>
        <v>#REF!</v>
      </c>
      <c r="P2070" s="93" t="e">
        <f>VLOOKUP($A2070,#REF!,41,FALSE)</f>
        <v>#REF!</v>
      </c>
      <c r="Q2070" s="115" t="e">
        <f>VLOOKUP(Revisión_Avance_Periodo!$L2070,#REF!,30,FALSE)</f>
        <v>#REF!</v>
      </c>
      <c r="R2070" s="116">
        <v>2019</v>
      </c>
      <c r="S2070" s="196">
        <v>43615</v>
      </c>
      <c r="T2070" s="116" t="s">
        <v>72</v>
      </c>
      <c r="U2070" s="132" t="e">
        <f>INDEX(#REF!,MATCH(Revisión_Avance_Periodo!$L2070,#REF!,0),MATCH(Revisión_Avance_Periodo!$T2070,#REF!,0))</f>
        <v>#REF!</v>
      </c>
      <c r="V2070" s="132" t="e">
        <f>INDEX(#REF!,MATCH(Revisión_Avance_Periodo!$L2070,#REF!,0),MATCH(Revisión_Avance_Periodo!$T2070,#REF!,0))</f>
        <v>#REF!</v>
      </c>
      <c r="W2070" s="130" t="e">
        <f t="shared" si="164"/>
        <v>#REF!</v>
      </c>
      <c r="X2070" s="116" t="e">
        <f>VLOOKUP(W2070,Tabla_Estado_Meta_OAP_2019[#All],3,TRUE)</f>
        <v>#REF!</v>
      </c>
      <c r="Y2070" s="157" t="e">
        <f>SUBTOTAL(9,$U$206:$U2070)</f>
        <v>#REF!</v>
      </c>
      <c r="Z2070" s="158" t="e">
        <f>SUBTOTAL(9,$V$206:$V2070)</f>
        <v>#REF!</v>
      </c>
      <c r="AA2070" s="159">
        <f>IFERROR(+Revisión_Avance_Periodo!$Z2070/Revisión_Avance_Periodo!$Y2070,0)</f>
        <v>0</v>
      </c>
      <c r="AB2070" s="126"/>
      <c r="AC2070" s="127"/>
      <c r="AD2070" s="125"/>
      <c r="AE2070" s="125"/>
      <c r="AF2070" s="128"/>
      <c r="AG2070" s="129"/>
      <c r="AH2070" s="157" t="e">
        <f>SUBTOTAL(9,$U$2066:$U2070)</f>
        <v>#REF!</v>
      </c>
      <c r="AI2070" s="158" t="e">
        <f>SUBTOTAL(9,$V$2066:$V2070)</f>
        <v>#REF!</v>
      </c>
      <c r="AJ2070" s="159">
        <f>IFERROR(+Revisión_Avance_Periodo!$Z2070/Revisión_Avance_Periodo!$Y2070,0)</f>
        <v>0</v>
      </c>
      <c r="AK2070" s="126"/>
      <c r="AL2070" s="127"/>
      <c r="AM2070" s="125"/>
      <c r="AN2070" s="125"/>
      <c r="AO2070" s="128"/>
      <c r="AP2070" s="129"/>
    </row>
    <row r="2071" spans="1:42" x14ac:dyDescent="0.25">
      <c r="A2071" s="97">
        <v>176</v>
      </c>
      <c r="B2071" s="435" t="e">
        <f>CONCATENATE(Revisión_Avance_Periodo!$D2071,";",Revisión_Avance_Periodo!$F2071,";",Revisión_Avance_Periodo!$L2071)</f>
        <v>#REF!</v>
      </c>
      <c r="C2071" s="435" t="e">
        <f t="shared" si="162"/>
        <v>#REF!</v>
      </c>
      <c r="D2071" s="123" t="e">
        <f>VLOOKUP($A2071,#REF!,3,FALSE)</f>
        <v>#REF!</v>
      </c>
      <c r="E2071" s="436" t="e">
        <f>VLOOKUP($A2071,#REF!,4,FALSE)</f>
        <v>#REF!</v>
      </c>
      <c r="F2071" s="103" t="e">
        <f>VLOOKUP($A2071,#REF!,5,FALSE)</f>
        <v>#REF!</v>
      </c>
      <c r="G2071" s="98" t="e">
        <f>VLOOKUP($A2071,#REF!,8,FALSE)</f>
        <v>#REF!</v>
      </c>
      <c r="H2071" s="93" t="e">
        <f>VLOOKUP($A2071,#REF!,7,FALSE)</f>
        <v>#REF!</v>
      </c>
      <c r="I2071" s="438" t="e">
        <f>VLOOKUP($A2071,#REF!,10,FALSE)</f>
        <v>#REF!</v>
      </c>
      <c r="J2071" s="98" t="e">
        <f>VLOOKUP($A2071,#REF!,11,FALSE)</f>
        <v>#REF!</v>
      </c>
      <c r="K2071" s="114" t="e">
        <f>VLOOKUP($A2071,#REF!,12,FALSE)</f>
        <v>#REF!</v>
      </c>
      <c r="L2071" s="98" t="e">
        <f>VLOOKUP($A2071,#REF!,13,FALSE)</f>
        <v>#REF!</v>
      </c>
      <c r="M2071" s="438" t="e">
        <f>VLOOKUP($A2071,#REF!,14,FALSE)</f>
        <v>#REF!</v>
      </c>
      <c r="N2071" s="103" t="e">
        <f>VLOOKUP($A2071,#REF!,15,FALSE)</f>
        <v>#REF!</v>
      </c>
      <c r="O2071" s="103" t="e">
        <f>VLOOKUP($A2071,#REF!,18,FALSE)</f>
        <v>#REF!</v>
      </c>
      <c r="P2071" s="93" t="e">
        <f>VLOOKUP($A2071,#REF!,41,FALSE)</f>
        <v>#REF!</v>
      </c>
      <c r="Q2071" s="115" t="e">
        <f>VLOOKUP(Revisión_Avance_Periodo!$L2071,#REF!,30,FALSE)</f>
        <v>#REF!</v>
      </c>
      <c r="R2071" s="116">
        <v>2019</v>
      </c>
      <c r="S2071" s="196">
        <v>43646</v>
      </c>
      <c r="T2071" s="124" t="s">
        <v>73</v>
      </c>
      <c r="U2071" s="132" t="e">
        <f>INDEX(#REF!,MATCH(Revisión_Avance_Periodo!$L2071,#REF!,0),MATCH(Revisión_Avance_Periodo!$T2071,#REF!,0))</f>
        <v>#REF!</v>
      </c>
      <c r="V2071" s="132" t="e">
        <f>INDEX(#REF!,MATCH(Revisión_Avance_Periodo!$L2071,#REF!,0),MATCH(Revisión_Avance_Periodo!$T2071,#REF!,0))</f>
        <v>#REF!</v>
      </c>
      <c r="W2071" s="130" t="e">
        <f t="shared" si="164"/>
        <v>#REF!</v>
      </c>
      <c r="X2071" s="124" t="e">
        <f>VLOOKUP(W2071,Tabla_Estado_Meta_OAP_2019[#All],3,TRUE)</f>
        <v>#REF!</v>
      </c>
      <c r="Y2071" s="157" t="e">
        <f>SUBTOTAL(9,$U$206:$U2071)</f>
        <v>#REF!</v>
      </c>
      <c r="Z2071" s="158" t="e">
        <f>SUBTOTAL(9,$V$206:$V2071)</f>
        <v>#REF!</v>
      </c>
      <c r="AA2071" s="159">
        <f>IFERROR(+Revisión_Avance_Periodo!$Z2071/Revisión_Avance_Periodo!$Y2071,0)</f>
        <v>0</v>
      </c>
      <c r="AB2071" s="126"/>
      <c r="AC2071" s="127"/>
      <c r="AD2071" s="125"/>
      <c r="AE2071" s="125"/>
      <c r="AF2071" s="128"/>
      <c r="AG2071" s="129"/>
      <c r="AH2071" s="157" t="e">
        <f>SUBTOTAL(9,$U$2066:$U2071)</f>
        <v>#REF!</v>
      </c>
      <c r="AI2071" s="158" t="e">
        <f>SUBTOTAL(9,$V$2066:$V2071)</f>
        <v>#REF!</v>
      </c>
      <c r="AJ2071" s="159">
        <f>IFERROR(+Revisión_Avance_Periodo!$Z2071/Revisión_Avance_Periodo!$Y2071,0)</f>
        <v>0</v>
      </c>
      <c r="AK2071" s="126"/>
      <c r="AL2071" s="127"/>
      <c r="AM2071" s="125"/>
      <c r="AN2071" s="125"/>
      <c r="AO2071" s="128"/>
      <c r="AP2071" s="129"/>
    </row>
    <row r="2072" spans="1:42" x14ac:dyDescent="0.25">
      <c r="A2072" s="92">
        <v>176</v>
      </c>
      <c r="B2072" s="435" t="e">
        <f>CONCATENATE(Revisión_Avance_Periodo!$D2072,";",Revisión_Avance_Periodo!$F2072,";",Revisión_Avance_Periodo!$L2072)</f>
        <v>#REF!</v>
      </c>
      <c r="C2072" s="435" t="e">
        <f t="shared" si="162"/>
        <v>#REF!</v>
      </c>
      <c r="D2072" s="114" t="e">
        <f>VLOOKUP($A2072,#REF!,3,FALSE)</f>
        <v>#REF!</v>
      </c>
      <c r="E2072" s="436" t="e">
        <f>VLOOKUP($A2072,#REF!,4,FALSE)</f>
        <v>#REF!</v>
      </c>
      <c r="F2072" s="102" t="e">
        <f>VLOOKUP($A2072,#REF!,5,FALSE)</f>
        <v>#REF!</v>
      </c>
      <c r="G2072" s="93" t="e">
        <f>VLOOKUP($A2072,#REF!,8,FALSE)</f>
        <v>#REF!</v>
      </c>
      <c r="H2072" s="93" t="e">
        <f>VLOOKUP($A2072,#REF!,7,FALSE)</f>
        <v>#REF!</v>
      </c>
      <c r="I2072" s="438" t="e">
        <f>VLOOKUP($A2072,#REF!,10,FALSE)</f>
        <v>#REF!</v>
      </c>
      <c r="J2072" s="93" t="e">
        <f>VLOOKUP($A2072,#REF!,11,FALSE)</f>
        <v>#REF!</v>
      </c>
      <c r="K2072" s="114" t="e">
        <f>VLOOKUP($A2072,#REF!,12,FALSE)</f>
        <v>#REF!</v>
      </c>
      <c r="L2072" s="93" t="e">
        <f>VLOOKUP($A2072,#REF!,13,FALSE)</f>
        <v>#REF!</v>
      </c>
      <c r="M2072" s="438" t="e">
        <f>VLOOKUP($A2072,#REF!,14,FALSE)</f>
        <v>#REF!</v>
      </c>
      <c r="N2072" s="102" t="e">
        <f>VLOOKUP($A2072,#REF!,15,FALSE)</f>
        <v>#REF!</v>
      </c>
      <c r="O2072" s="102" t="e">
        <f>VLOOKUP($A2072,#REF!,18,FALSE)</f>
        <v>#REF!</v>
      </c>
      <c r="P2072" s="93" t="e">
        <f>VLOOKUP($A2072,#REF!,41,FALSE)</f>
        <v>#REF!</v>
      </c>
      <c r="Q2072" s="115" t="e">
        <f>VLOOKUP(Revisión_Avance_Periodo!$L2072,#REF!,30,FALSE)</f>
        <v>#REF!</v>
      </c>
      <c r="R2072" s="116">
        <v>2019</v>
      </c>
      <c r="S2072" s="196">
        <v>43676</v>
      </c>
      <c r="T2072" s="116" t="s">
        <v>74</v>
      </c>
      <c r="U2072" s="132" t="e">
        <f>INDEX(#REF!,MATCH(Revisión_Avance_Periodo!$L2072,#REF!,0),MATCH(Revisión_Avance_Periodo!$T2072,#REF!,0))</f>
        <v>#REF!</v>
      </c>
      <c r="V2072" s="132" t="e">
        <f>INDEX(#REF!,MATCH(Revisión_Avance_Periodo!$L2072,#REF!,0),MATCH(Revisión_Avance_Periodo!$T2072,#REF!,0))</f>
        <v>#REF!</v>
      </c>
      <c r="W2072" s="130" t="e">
        <f t="shared" si="164"/>
        <v>#REF!</v>
      </c>
      <c r="X2072" s="116" t="e">
        <f>VLOOKUP(W2072,Tabla_Estado_Meta_OAP_2019[#All],3,TRUE)</f>
        <v>#REF!</v>
      </c>
      <c r="Y2072" s="157" t="e">
        <f>SUBTOTAL(9,$U$206:$U2072)</f>
        <v>#REF!</v>
      </c>
      <c r="Z2072" s="158" t="e">
        <f>SUBTOTAL(9,$V$206:$V2072)</f>
        <v>#REF!</v>
      </c>
      <c r="AA2072" s="159">
        <f>IFERROR(+Revisión_Avance_Periodo!$Z2072/Revisión_Avance_Periodo!$Y2072,0)</f>
        <v>0</v>
      </c>
      <c r="AB2072" s="126"/>
      <c r="AC2072" s="127"/>
      <c r="AD2072" s="125"/>
      <c r="AE2072" s="125"/>
      <c r="AF2072" s="128"/>
      <c r="AG2072" s="129"/>
      <c r="AH2072" s="157" t="e">
        <f>SUBTOTAL(9,$U$2066:$U2072)</f>
        <v>#REF!</v>
      </c>
      <c r="AI2072" s="158" t="e">
        <f>SUBTOTAL(9,$V$2066:$V2072)</f>
        <v>#REF!</v>
      </c>
      <c r="AJ2072" s="159">
        <f>IFERROR(+Revisión_Avance_Periodo!$Z2072/Revisión_Avance_Periodo!$Y2072,0)</f>
        <v>0</v>
      </c>
      <c r="AK2072" s="126"/>
      <c r="AL2072" s="127"/>
      <c r="AM2072" s="125"/>
      <c r="AN2072" s="125"/>
      <c r="AO2072" s="128"/>
      <c r="AP2072" s="129"/>
    </row>
    <row r="2073" spans="1:42" x14ac:dyDescent="0.25">
      <c r="A2073" s="97">
        <v>176</v>
      </c>
      <c r="B2073" s="435" t="e">
        <f>CONCATENATE(Revisión_Avance_Periodo!$D2073,";",Revisión_Avance_Periodo!$F2073,";",Revisión_Avance_Periodo!$L2073)</f>
        <v>#REF!</v>
      </c>
      <c r="C2073" s="435" t="e">
        <f t="shared" si="162"/>
        <v>#REF!</v>
      </c>
      <c r="D2073" s="123" t="e">
        <f>VLOOKUP($A2073,#REF!,3,FALSE)</f>
        <v>#REF!</v>
      </c>
      <c r="E2073" s="436" t="e">
        <f>VLOOKUP($A2073,#REF!,4,FALSE)</f>
        <v>#REF!</v>
      </c>
      <c r="F2073" s="103" t="e">
        <f>VLOOKUP($A2073,#REF!,5,FALSE)</f>
        <v>#REF!</v>
      </c>
      <c r="G2073" s="98" t="e">
        <f>VLOOKUP($A2073,#REF!,8,FALSE)</f>
        <v>#REF!</v>
      </c>
      <c r="H2073" s="93" t="e">
        <f>VLOOKUP($A2073,#REF!,7,FALSE)</f>
        <v>#REF!</v>
      </c>
      <c r="I2073" s="438" t="e">
        <f>VLOOKUP($A2073,#REF!,10,FALSE)</f>
        <v>#REF!</v>
      </c>
      <c r="J2073" s="98" t="e">
        <f>VLOOKUP($A2073,#REF!,11,FALSE)</f>
        <v>#REF!</v>
      </c>
      <c r="K2073" s="114" t="e">
        <f>VLOOKUP($A2073,#REF!,12,FALSE)</f>
        <v>#REF!</v>
      </c>
      <c r="L2073" s="98" t="e">
        <f>VLOOKUP($A2073,#REF!,13,FALSE)</f>
        <v>#REF!</v>
      </c>
      <c r="M2073" s="438" t="e">
        <f>VLOOKUP($A2073,#REF!,14,FALSE)</f>
        <v>#REF!</v>
      </c>
      <c r="N2073" s="103" t="e">
        <f>VLOOKUP($A2073,#REF!,15,FALSE)</f>
        <v>#REF!</v>
      </c>
      <c r="O2073" s="103" t="e">
        <f>VLOOKUP($A2073,#REF!,18,FALSE)</f>
        <v>#REF!</v>
      </c>
      <c r="P2073" s="93" t="e">
        <f>VLOOKUP($A2073,#REF!,41,FALSE)</f>
        <v>#REF!</v>
      </c>
      <c r="Q2073" s="115" t="e">
        <f>VLOOKUP(Revisión_Avance_Periodo!$L2073,#REF!,30,FALSE)</f>
        <v>#REF!</v>
      </c>
      <c r="R2073" s="116">
        <v>2019</v>
      </c>
      <c r="S2073" s="196">
        <v>43707</v>
      </c>
      <c r="T2073" s="124" t="s">
        <v>75</v>
      </c>
      <c r="U2073" s="132" t="e">
        <f>INDEX(#REF!,MATCH(Revisión_Avance_Periodo!$L2073,#REF!,0),MATCH(Revisión_Avance_Periodo!$T2073,#REF!,0))</f>
        <v>#REF!</v>
      </c>
      <c r="V2073" s="132" t="e">
        <f>INDEX(#REF!,MATCH(Revisión_Avance_Periodo!$L2073,#REF!,0),MATCH(Revisión_Avance_Periodo!$T2073,#REF!,0))</f>
        <v>#REF!</v>
      </c>
      <c r="W2073" s="130" t="e">
        <f t="shared" si="164"/>
        <v>#REF!</v>
      </c>
      <c r="X2073" s="124" t="e">
        <f>VLOOKUP(W2073,Tabla_Estado_Meta_OAP_2019[#All],3,TRUE)</f>
        <v>#REF!</v>
      </c>
      <c r="Y2073" s="157" t="e">
        <f>SUBTOTAL(9,$U$206:$U2073)</f>
        <v>#REF!</v>
      </c>
      <c r="Z2073" s="158" t="e">
        <f>SUBTOTAL(9,$V$206:$V2073)</f>
        <v>#REF!</v>
      </c>
      <c r="AA2073" s="159">
        <f>IFERROR(+Revisión_Avance_Periodo!$Z2073/Revisión_Avance_Periodo!$Y2073,0)</f>
        <v>0</v>
      </c>
      <c r="AB2073" s="126"/>
      <c r="AC2073" s="127"/>
      <c r="AD2073" s="125"/>
      <c r="AE2073" s="125"/>
      <c r="AF2073" s="128"/>
      <c r="AG2073" s="129"/>
      <c r="AH2073" s="157" t="e">
        <f>SUBTOTAL(9,$U$2066:$U2073)</f>
        <v>#REF!</v>
      </c>
      <c r="AI2073" s="158" t="e">
        <f>SUBTOTAL(9,$V$2066:$V2073)</f>
        <v>#REF!</v>
      </c>
      <c r="AJ2073" s="159">
        <f>IFERROR(+Revisión_Avance_Periodo!$Z2073/Revisión_Avance_Periodo!$Y2073,0)</f>
        <v>0</v>
      </c>
      <c r="AK2073" s="126"/>
      <c r="AL2073" s="127"/>
      <c r="AM2073" s="125"/>
      <c r="AN2073" s="125"/>
      <c r="AO2073" s="128"/>
      <c r="AP2073" s="129"/>
    </row>
    <row r="2074" spans="1:42" x14ac:dyDescent="0.25">
      <c r="A2074" s="92">
        <v>176</v>
      </c>
      <c r="B2074" s="435" t="e">
        <f>CONCATENATE(Revisión_Avance_Periodo!$D2074,";",Revisión_Avance_Periodo!$F2074,";",Revisión_Avance_Periodo!$L2074)</f>
        <v>#REF!</v>
      </c>
      <c r="C2074" s="435" t="e">
        <f t="shared" si="162"/>
        <v>#REF!</v>
      </c>
      <c r="D2074" s="114" t="e">
        <f>VLOOKUP($A2074,#REF!,3,FALSE)</f>
        <v>#REF!</v>
      </c>
      <c r="E2074" s="436" t="e">
        <f>VLOOKUP($A2074,#REF!,4,FALSE)</f>
        <v>#REF!</v>
      </c>
      <c r="F2074" s="102" t="e">
        <f>VLOOKUP($A2074,#REF!,5,FALSE)</f>
        <v>#REF!</v>
      </c>
      <c r="G2074" s="93" t="e">
        <f>VLOOKUP($A2074,#REF!,8,FALSE)</f>
        <v>#REF!</v>
      </c>
      <c r="H2074" s="93" t="e">
        <f>VLOOKUP($A2074,#REF!,7,FALSE)</f>
        <v>#REF!</v>
      </c>
      <c r="I2074" s="438" t="e">
        <f>VLOOKUP($A2074,#REF!,10,FALSE)</f>
        <v>#REF!</v>
      </c>
      <c r="J2074" s="93" t="e">
        <f>VLOOKUP($A2074,#REF!,11,FALSE)</f>
        <v>#REF!</v>
      </c>
      <c r="K2074" s="114" t="e">
        <f>VLOOKUP($A2074,#REF!,12,FALSE)</f>
        <v>#REF!</v>
      </c>
      <c r="L2074" s="93" t="e">
        <f>VLOOKUP($A2074,#REF!,13,FALSE)</f>
        <v>#REF!</v>
      </c>
      <c r="M2074" s="438" t="e">
        <f>VLOOKUP($A2074,#REF!,14,FALSE)</f>
        <v>#REF!</v>
      </c>
      <c r="N2074" s="102" t="e">
        <f>VLOOKUP($A2074,#REF!,15,FALSE)</f>
        <v>#REF!</v>
      </c>
      <c r="O2074" s="102" t="e">
        <f>VLOOKUP($A2074,#REF!,18,FALSE)</f>
        <v>#REF!</v>
      </c>
      <c r="P2074" s="93" t="e">
        <f>VLOOKUP($A2074,#REF!,41,FALSE)</f>
        <v>#REF!</v>
      </c>
      <c r="Q2074" s="115" t="e">
        <f>VLOOKUP(Revisión_Avance_Periodo!$L2074,#REF!,30,FALSE)</f>
        <v>#REF!</v>
      </c>
      <c r="R2074" s="116">
        <v>2019</v>
      </c>
      <c r="S2074" s="196">
        <v>43738</v>
      </c>
      <c r="T2074" s="116" t="s">
        <v>76</v>
      </c>
      <c r="U2074" s="132" t="e">
        <f>INDEX(#REF!,MATCH(Revisión_Avance_Periodo!$L2074,#REF!,0),MATCH(Revisión_Avance_Periodo!$T2074,#REF!,0))</f>
        <v>#REF!</v>
      </c>
      <c r="V2074" s="132" t="e">
        <f>INDEX(#REF!,MATCH(Revisión_Avance_Periodo!$L2074,#REF!,0),MATCH(Revisión_Avance_Periodo!$T2074,#REF!,0))</f>
        <v>#REF!</v>
      </c>
      <c r="W2074" s="130" t="e">
        <f t="shared" si="164"/>
        <v>#REF!</v>
      </c>
      <c r="X2074" s="116" t="e">
        <f>VLOOKUP(W2074,Tabla_Estado_Meta_OAP_2019[#All],3,TRUE)</f>
        <v>#REF!</v>
      </c>
      <c r="Y2074" s="157" t="e">
        <f>SUBTOTAL(9,$U$206:$U2074)</f>
        <v>#REF!</v>
      </c>
      <c r="Z2074" s="158" t="e">
        <f>SUBTOTAL(9,$V$206:$V2074)</f>
        <v>#REF!</v>
      </c>
      <c r="AA2074" s="159">
        <f>IFERROR(+Revisión_Avance_Periodo!$Z2074/Revisión_Avance_Periodo!$Y2074,0)</f>
        <v>0</v>
      </c>
      <c r="AB2074" s="126"/>
      <c r="AC2074" s="127"/>
      <c r="AD2074" s="125"/>
      <c r="AE2074" s="125"/>
      <c r="AF2074" s="128"/>
      <c r="AG2074" s="129"/>
      <c r="AH2074" s="157" t="e">
        <f>SUBTOTAL(9,$U$2066:$U2074)</f>
        <v>#REF!</v>
      </c>
      <c r="AI2074" s="158" t="e">
        <f>SUBTOTAL(9,$V$2066:$V2074)</f>
        <v>#REF!</v>
      </c>
      <c r="AJ2074" s="159">
        <f>IFERROR(+Revisión_Avance_Periodo!$Z2074/Revisión_Avance_Periodo!$Y2074,0)</f>
        <v>0</v>
      </c>
      <c r="AK2074" s="126"/>
      <c r="AL2074" s="127"/>
      <c r="AM2074" s="125"/>
      <c r="AN2074" s="125"/>
      <c r="AO2074" s="128"/>
      <c r="AP2074" s="129"/>
    </row>
    <row r="2075" spans="1:42" x14ac:dyDescent="0.25">
      <c r="A2075" s="97">
        <v>176</v>
      </c>
      <c r="B2075" s="435" t="e">
        <f>CONCATENATE(Revisión_Avance_Periodo!$D2075,";",Revisión_Avance_Periodo!$F2075,";",Revisión_Avance_Periodo!$L2075)</f>
        <v>#REF!</v>
      </c>
      <c r="C2075" s="435" t="e">
        <f t="shared" si="162"/>
        <v>#REF!</v>
      </c>
      <c r="D2075" s="123" t="e">
        <f>VLOOKUP($A2075,#REF!,3,FALSE)</f>
        <v>#REF!</v>
      </c>
      <c r="E2075" s="436" t="e">
        <f>VLOOKUP($A2075,#REF!,4,FALSE)</f>
        <v>#REF!</v>
      </c>
      <c r="F2075" s="103" t="e">
        <f>VLOOKUP($A2075,#REF!,5,FALSE)</f>
        <v>#REF!</v>
      </c>
      <c r="G2075" s="98" t="e">
        <f>VLOOKUP($A2075,#REF!,8,FALSE)</f>
        <v>#REF!</v>
      </c>
      <c r="H2075" s="93" t="e">
        <f>VLOOKUP($A2075,#REF!,7,FALSE)</f>
        <v>#REF!</v>
      </c>
      <c r="I2075" s="438" t="e">
        <f>VLOOKUP($A2075,#REF!,10,FALSE)</f>
        <v>#REF!</v>
      </c>
      <c r="J2075" s="98" t="e">
        <f>VLOOKUP($A2075,#REF!,11,FALSE)</f>
        <v>#REF!</v>
      </c>
      <c r="K2075" s="114" t="e">
        <f>VLOOKUP($A2075,#REF!,12,FALSE)</f>
        <v>#REF!</v>
      </c>
      <c r="L2075" s="98" t="e">
        <f>VLOOKUP($A2075,#REF!,13,FALSE)</f>
        <v>#REF!</v>
      </c>
      <c r="M2075" s="438" t="e">
        <f>VLOOKUP($A2075,#REF!,14,FALSE)</f>
        <v>#REF!</v>
      </c>
      <c r="N2075" s="103" t="e">
        <f>VLOOKUP($A2075,#REF!,15,FALSE)</f>
        <v>#REF!</v>
      </c>
      <c r="O2075" s="103" t="e">
        <f>VLOOKUP($A2075,#REF!,18,FALSE)</f>
        <v>#REF!</v>
      </c>
      <c r="P2075" s="93" t="e">
        <f>VLOOKUP($A2075,#REF!,41,FALSE)</f>
        <v>#REF!</v>
      </c>
      <c r="Q2075" s="115" t="e">
        <f>VLOOKUP(Revisión_Avance_Periodo!$L2075,#REF!,30,FALSE)</f>
        <v>#REF!</v>
      </c>
      <c r="R2075" s="116">
        <v>2019</v>
      </c>
      <c r="S2075" s="196">
        <v>43768</v>
      </c>
      <c r="T2075" s="124" t="s">
        <v>77</v>
      </c>
      <c r="U2075" s="132" t="e">
        <f>INDEX(#REF!,MATCH(Revisión_Avance_Periodo!$L2075,#REF!,0),MATCH(Revisión_Avance_Periodo!$T2075,#REF!,0))</f>
        <v>#REF!</v>
      </c>
      <c r="V2075" s="132" t="e">
        <f>INDEX(#REF!,MATCH(Revisión_Avance_Periodo!$L2075,#REF!,0),MATCH(Revisión_Avance_Periodo!$T2075,#REF!,0))</f>
        <v>#REF!</v>
      </c>
      <c r="W2075" s="118">
        <f>IFERROR((V2075/U2075),0)</f>
        <v>0</v>
      </c>
      <c r="X2075" s="124" t="str">
        <f>VLOOKUP(W2075,Tabla_Estado_Meta_OAP_2019[#All],3,TRUE)</f>
        <v>Por Ejecutar</v>
      </c>
      <c r="Y2075" s="157" t="e">
        <f>SUBTOTAL(9,$U$206:$U2075)</f>
        <v>#REF!</v>
      </c>
      <c r="Z2075" s="158" t="e">
        <f>SUBTOTAL(9,$V$206:$V2075)</f>
        <v>#REF!</v>
      </c>
      <c r="AA2075" s="159">
        <f>IFERROR(+Revisión_Avance_Periodo!$Z2075/Revisión_Avance_Periodo!$Y2075,0)</f>
        <v>0</v>
      </c>
      <c r="AB2075" s="126"/>
      <c r="AC2075" s="127"/>
      <c r="AD2075" s="125"/>
      <c r="AE2075" s="125"/>
      <c r="AF2075" s="128"/>
      <c r="AG2075" s="129"/>
      <c r="AH2075" s="157" t="e">
        <f>SUBTOTAL(9,$U$2066:$U2075)</f>
        <v>#REF!</v>
      </c>
      <c r="AI2075" s="158" t="e">
        <f>SUBTOTAL(9,$V$2066:$V2075)</f>
        <v>#REF!</v>
      </c>
      <c r="AJ2075" s="159">
        <f>IFERROR(+Revisión_Avance_Periodo!$Z2075/Revisión_Avance_Periodo!$Y2075,0)</f>
        <v>0</v>
      </c>
      <c r="AK2075" s="126"/>
      <c r="AL2075" s="127"/>
      <c r="AM2075" s="125"/>
      <c r="AN2075" s="125"/>
      <c r="AO2075" s="128"/>
      <c r="AP2075" s="129"/>
    </row>
    <row r="2076" spans="1:42" x14ac:dyDescent="0.25">
      <c r="A2076" s="92">
        <v>176</v>
      </c>
      <c r="B2076" s="435" t="e">
        <f>CONCATENATE(Revisión_Avance_Periodo!$D2076,";",Revisión_Avance_Periodo!$F2076,";",Revisión_Avance_Periodo!$L2076)</f>
        <v>#REF!</v>
      </c>
      <c r="C2076" s="435" t="e">
        <f t="shared" si="162"/>
        <v>#REF!</v>
      </c>
      <c r="D2076" s="114" t="e">
        <f>VLOOKUP($A2076,#REF!,3,FALSE)</f>
        <v>#REF!</v>
      </c>
      <c r="E2076" s="436" t="e">
        <f>VLOOKUP($A2076,#REF!,4,FALSE)</f>
        <v>#REF!</v>
      </c>
      <c r="F2076" s="102" t="e">
        <f>VLOOKUP($A2076,#REF!,5,FALSE)</f>
        <v>#REF!</v>
      </c>
      <c r="G2076" s="93" t="e">
        <f>VLOOKUP($A2076,#REF!,8,FALSE)</f>
        <v>#REF!</v>
      </c>
      <c r="H2076" s="93" t="e">
        <f>VLOOKUP($A2076,#REF!,7,FALSE)</f>
        <v>#REF!</v>
      </c>
      <c r="I2076" s="438" t="e">
        <f>VLOOKUP($A2076,#REF!,10,FALSE)</f>
        <v>#REF!</v>
      </c>
      <c r="J2076" s="93" t="e">
        <f>VLOOKUP($A2076,#REF!,11,FALSE)</f>
        <v>#REF!</v>
      </c>
      <c r="K2076" s="114" t="e">
        <f>VLOOKUP($A2076,#REF!,12,FALSE)</f>
        <v>#REF!</v>
      </c>
      <c r="L2076" s="93" t="e">
        <f>VLOOKUP($A2076,#REF!,13,FALSE)</f>
        <v>#REF!</v>
      </c>
      <c r="M2076" s="438" t="e">
        <f>VLOOKUP($A2076,#REF!,14,FALSE)</f>
        <v>#REF!</v>
      </c>
      <c r="N2076" s="102" t="e">
        <f>VLOOKUP($A2076,#REF!,15,FALSE)</f>
        <v>#REF!</v>
      </c>
      <c r="O2076" s="102" t="e">
        <f>VLOOKUP($A2076,#REF!,18,FALSE)</f>
        <v>#REF!</v>
      </c>
      <c r="P2076" s="93" t="e">
        <f>VLOOKUP($A2076,#REF!,41,FALSE)</f>
        <v>#REF!</v>
      </c>
      <c r="Q2076" s="115" t="e">
        <f>VLOOKUP(Revisión_Avance_Periodo!$L2076,#REF!,30,FALSE)</f>
        <v>#REF!</v>
      </c>
      <c r="R2076" s="116">
        <v>2019</v>
      </c>
      <c r="S2076" s="196">
        <v>43799</v>
      </c>
      <c r="T2076" s="116" t="s">
        <v>78</v>
      </c>
      <c r="U2076" s="132" t="e">
        <f>INDEX(#REF!,MATCH(Revisión_Avance_Periodo!$L2076,#REF!,0),MATCH(Revisión_Avance_Periodo!$T2076,#REF!,0))</f>
        <v>#REF!</v>
      </c>
      <c r="V2076" s="132" t="e">
        <f>INDEX(#REF!,MATCH(Revisión_Avance_Periodo!$L2076,#REF!,0),MATCH(Revisión_Avance_Periodo!$T2076,#REF!,0))</f>
        <v>#REF!</v>
      </c>
      <c r="W2076" s="118">
        <f>IFERROR((V2076/U2076),0)</f>
        <v>0</v>
      </c>
      <c r="X2076" s="116" t="str">
        <f>VLOOKUP(W2076,Tabla_Estado_Meta_OAP_2019[#All],3,TRUE)</f>
        <v>Por Ejecutar</v>
      </c>
      <c r="Y2076" s="157" t="e">
        <f>SUBTOTAL(9,$U$206:$U2076)</f>
        <v>#REF!</v>
      </c>
      <c r="Z2076" s="158" t="e">
        <f>SUBTOTAL(9,$V$206:$V2076)</f>
        <v>#REF!</v>
      </c>
      <c r="AA2076" s="159">
        <f>IFERROR(+Revisión_Avance_Periodo!$Z2076/Revisión_Avance_Periodo!$Y2076,0)</f>
        <v>0</v>
      </c>
      <c r="AB2076" s="126"/>
      <c r="AC2076" s="127"/>
      <c r="AD2076" s="125"/>
      <c r="AE2076" s="125"/>
      <c r="AF2076" s="128"/>
      <c r="AG2076" s="129"/>
      <c r="AH2076" s="157" t="e">
        <f>SUBTOTAL(9,$U$2066:$U2076)</f>
        <v>#REF!</v>
      </c>
      <c r="AI2076" s="158" t="e">
        <f>SUBTOTAL(9,$V$2066:$V2076)</f>
        <v>#REF!</v>
      </c>
      <c r="AJ2076" s="159">
        <f>IFERROR(+Revisión_Avance_Periodo!$Z2076/Revisión_Avance_Periodo!$Y2076,0)</f>
        <v>0</v>
      </c>
      <c r="AK2076" s="126"/>
      <c r="AL2076" s="127"/>
      <c r="AM2076" s="125"/>
      <c r="AN2076" s="125"/>
      <c r="AO2076" s="128"/>
      <c r="AP2076" s="129"/>
    </row>
    <row r="2077" spans="1:42" ht="15.75" thickBot="1" x14ac:dyDescent="0.3">
      <c r="A2077" s="97">
        <v>176</v>
      </c>
      <c r="B2077" s="435" t="e">
        <f>CONCATENATE(Revisión_Avance_Periodo!$D2077,";",Revisión_Avance_Periodo!$F2077,";",Revisión_Avance_Periodo!$L2077)</f>
        <v>#REF!</v>
      </c>
      <c r="C2077" s="435" t="e">
        <f t="shared" si="162"/>
        <v>#REF!</v>
      </c>
      <c r="D2077" s="123" t="e">
        <f>VLOOKUP($A2077,#REF!,3,FALSE)</f>
        <v>#REF!</v>
      </c>
      <c r="E2077" s="436" t="e">
        <f>VLOOKUP($A2077,#REF!,4,FALSE)</f>
        <v>#REF!</v>
      </c>
      <c r="F2077" s="103" t="e">
        <f>VLOOKUP($A2077,#REF!,5,FALSE)</f>
        <v>#REF!</v>
      </c>
      <c r="G2077" s="98" t="e">
        <f>VLOOKUP($A2077,#REF!,8,FALSE)</f>
        <v>#REF!</v>
      </c>
      <c r="H2077" s="93" t="e">
        <f>VLOOKUP($A2077,#REF!,7,FALSE)</f>
        <v>#REF!</v>
      </c>
      <c r="I2077" s="438" t="e">
        <f>VLOOKUP($A2077,#REF!,10,FALSE)</f>
        <v>#REF!</v>
      </c>
      <c r="J2077" s="98" t="e">
        <f>VLOOKUP($A2077,#REF!,11,FALSE)</f>
        <v>#REF!</v>
      </c>
      <c r="K2077" s="114" t="e">
        <f>VLOOKUP($A2077,#REF!,12,FALSE)</f>
        <v>#REF!</v>
      </c>
      <c r="L2077" s="98" t="e">
        <f>VLOOKUP($A2077,#REF!,13,FALSE)</f>
        <v>#REF!</v>
      </c>
      <c r="M2077" s="438" t="e">
        <f>VLOOKUP($A2077,#REF!,14,FALSE)</f>
        <v>#REF!</v>
      </c>
      <c r="N2077" s="103" t="e">
        <f>VLOOKUP($A2077,#REF!,15,FALSE)</f>
        <v>#REF!</v>
      </c>
      <c r="O2077" s="103" t="e">
        <f>VLOOKUP($A2077,#REF!,18,FALSE)</f>
        <v>#REF!</v>
      </c>
      <c r="P2077" s="93" t="e">
        <f>VLOOKUP($A2077,#REF!,41,FALSE)</f>
        <v>#REF!</v>
      </c>
      <c r="Q2077" s="115" t="e">
        <f>VLOOKUP(Revisión_Avance_Periodo!$L2077,#REF!,30,FALSE)</f>
        <v>#REF!</v>
      </c>
      <c r="R2077" s="116">
        <v>2019</v>
      </c>
      <c r="S2077" s="196">
        <v>43829</v>
      </c>
      <c r="T2077" s="124" t="s">
        <v>79</v>
      </c>
      <c r="U2077" s="132" t="e">
        <f>INDEX(#REF!,MATCH(Revisión_Avance_Periodo!$L2077,#REF!,0),MATCH(Revisión_Avance_Periodo!$T2077,#REF!,0))</f>
        <v>#REF!</v>
      </c>
      <c r="V2077" s="132" t="e">
        <f>INDEX(#REF!,MATCH(Revisión_Avance_Periodo!$L2077,#REF!,0),MATCH(Revisión_Avance_Periodo!$T2077,#REF!,0))</f>
        <v>#REF!</v>
      </c>
      <c r="W2077" s="118">
        <f>IFERROR((V2077/U2077),0)</f>
        <v>0</v>
      </c>
      <c r="X2077" s="124" t="str">
        <f>VLOOKUP(W2077,Tabla_Estado_Meta_OAP_2019[#All],3,TRUE)</f>
        <v>Por Ejecutar</v>
      </c>
      <c r="Y2077" s="157" t="e">
        <f>SUBTOTAL(9,$U$206:$U2077)</f>
        <v>#REF!</v>
      </c>
      <c r="Z2077" s="158" t="e">
        <f>SUBTOTAL(9,$V$206:$V2077)</f>
        <v>#REF!</v>
      </c>
      <c r="AA2077" s="159">
        <f>IFERROR(+Revisión_Avance_Periodo!$Z2077/Revisión_Avance_Periodo!$Y2077,0)</f>
        <v>0</v>
      </c>
      <c r="AB2077" s="126"/>
      <c r="AC2077" s="127"/>
      <c r="AD2077" s="125"/>
      <c r="AE2077" s="125"/>
      <c r="AF2077" s="128"/>
      <c r="AG2077" s="129"/>
      <c r="AH2077" s="157" t="e">
        <f>SUBTOTAL(9,$U$2066:$U2077)</f>
        <v>#REF!</v>
      </c>
      <c r="AI2077" s="158" t="e">
        <f>SUBTOTAL(9,$V$2066:$V2077)</f>
        <v>#REF!</v>
      </c>
      <c r="AJ2077" s="159">
        <f>IFERROR(+Revisión_Avance_Periodo!$Z2077/Revisión_Avance_Periodo!$Y2077,0)</f>
        <v>0</v>
      </c>
      <c r="AK2077" s="126"/>
      <c r="AL2077" s="127"/>
      <c r="AM2077" s="125"/>
      <c r="AN2077" s="125"/>
      <c r="AO2077" s="128"/>
      <c r="AP2077" s="129"/>
    </row>
    <row r="2078" spans="1:42" x14ac:dyDescent="0.25">
      <c r="A2078" s="92">
        <v>177</v>
      </c>
      <c r="B2078" s="435" t="e">
        <f>CONCATENATE(Revisión_Avance_Periodo!$D2078,";",Revisión_Avance_Periodo!$F2078,";",Revisión_Avance_Periodo!$L2078)</f>
        <v>#REF!</v>
      </c>
      <c r="C2078" s="435" t="e">
        <f t="shared" si="162"/>
        <v>#REF!</v>
      </c>
      <c r="D2078" s="114" t="e">
        <f>VLOOKUP($A2078,#REF!,3,FALSE)</f>
        <v>#REF!</v>
      </c>
      <c r="E2078" s="436" t="e">
        <f>VLOOKUP($A2078,#REF!,4,FALSE)</f>
        <v>#REF!</v>
      </c>
      <c r="F2078" s="102" t="e">
        <f>VLOOKUP($A2078,#REF!,5,FALSE)</f>
        <v>#REF!</v>
      </c>
      <c r="G2078" s="93" t="e">
        <f>VLOOKUP($A2078,#REF!,8,FALSE)</f>
        <v>#REF!</v>
      </c>
      <c r="H2078" s="93" t="e">
        <f>VLOOKUP($A2078,#REF!,7,FALSE)</f>
        <v>#REF!</v>
      </c>
      <c r="I2078" s="438" t="e">
        <f>VLOOKUP($A2078,#REF!,10,FALSE)</f>
        <v>#REF!</v>
      </c>
      <c r="J2078" s="93" t="e">
        <f>VLOOKUP($A2078,#REF!,11,FALSE)</f>
        <v>#REF!</v>
      </c>
      <c r="K2078" s="114" t="e">
        <f>VLOOKUP($A2078,#REF!,12,FALSE)</f>
        <v>#REF!</v>
      </c>
      <c r="L2078" s="93" t="e">
        <f>VLOOKUP($A2078,#REF!,13,FALSE)</f>
        <v>#REF!</v>
      </c>
      <c r="M2078" s="438" t="e">
        <f>VLOOKUP($A2078,#REF!,14,FALSE)</f>
        <v>#REF!</v>
      </c>
      <c r="N2078" s="102" t="e">
        <f>VLOOKUP($A2078,#REF!,15,FALSE)</f>
        <v>#REF!</v>
      </c>
      <c r="O2078" s="102" t="e">
        <f>VLOOKUP($A2078,#REF!,18,FALSE)</f>
        <v>#REF!</v>
      </c>
      <c r="P2078" s="93" t="e">
        <f>VLOOKUP($A2078,#REF!,41,FALSE)</f>
        <v>#REF!</v>
      </c>
      <c r="Q2078" s="115" t="e">
        <f>VLOOKUP(Revisión_Avance_Periodo!$L2078,#REF!,30,FALSE)</f>
        <v>#REF!</v>
      </c>
      <c r="R2078" s="116">
        <v>2019</v>
      </c>
      <c r="S2078" s="196">
        <v>43495</v>
      </c>
      <c r="T2078" s="116" t="s">
        <v>68</v>
      </c>
      <c r="U2078" s="440" t="e">
        <f>INDEX(#REF!,MATCH(Revisión_Avance_Periodo!$L2078,#REF!,0),MATCH(Revisión_Avance_Periodo!$T2078,#REF!,0))</f>
        <v>#REF!</v>
      </c>
      <c r="V2078" s="440" t="e">
        <f>INDEX(#REF!,MATCH(Revisión_Avance_Periodo!$L2078,#REF!,0),MATCH(Revisión_Avance_Periodo!$T2078,#REF!,0))</f>
        <v>#REF!</v>
      </c>
      <c r="W2078" s="130" t="e">
        <f t="shared" ref="W2078:W2086" si="165">V2078/U2078</f>
        <v>#REF!</v>
      </c>
      <c r="X2078" s="116" t="e">
        <f>VLOOKUP(W2078,Tabla_Estado_Meta_OAP_2019[#All],3,TRUE)</f>
        <v>#REF!</v>
      </c>
      <c r="Y2078" s="163" t="e">
        <f>SUBTOTAL(9,$U$206:$U2078)</f>
        <v>#REF!</v>
      </c>
      <c r="Z2078" s="161" t="e">
        <f>SUBTOTAL(9,$V$206:$V2078)</f>
        <v>#REF!</v>
      </c>
      <c r="AA2078" s="162">
        <f>IFERROR(+Revisión_Avance_Periodo!$Z2078/Revisión_Avance_Periodo!$Y2078,0)</f>
        <v>0</v>
      </c>
      <c r="AB2078" s="445" t="e">
        <f>SUBTOTAL(9,U2078:U2089)</f>
        <v>#REF!</v>
      </c>
      <c r="AC2078" s="446" t="e">
        <f>SUBTOTAL(9,V2078:V2089)</f>
        <v>#REF!</v>
      </c>
      <c r="AD2078" s="119" t="e">
        <f>+AC2078/AB2078</f>
        <v>#REF!</v>
      </c>
      <c r="AE2078" s="119" t="e">
        <f>100%-Revisión_Avance_Periodo!$AD2078</f>
        <v>#REF!</v>
      </c>
      <c r="AF2078" s="121" t="e">
        <f>VLOOKUP(AD2078,Tabla_Estado_Meta_OAP_2019[],3,TRUE)</f>
        <v>#REF!</v>
      </c>
      <c r="AG2078" s="122" t="e">
        <f>Revisión_Avance_Periodo!$AD2078*Revisión_Avance_Periodo!$Q2078</f>
        <v>#REF!</v>
      </c>
      <c r="AH2078" s="163" t="e">
        <f>SUBTOTAL(9,$U$2078:$U2078)</f>
        <v>#REF!</v>
      </c>
      <c r="AI2078" s="161" t="e">
        <f>SUBTOTAL(9,$V$2078:$V2078)</f>
        <v>#REF!</v>
      </c>
      <c r="AJ2078" s="162">
        <f>IFERROR(+Revisión_Avance_Periodo!$Z2078/Revisión_Avance_Periodo!$Y2078,0)</f>
        <v>0</v>
      </c>
      <c r="AK2078" s="445" t="e">
        <f>SUBTOTAL(9,AD2078:AD2089)</f>
        <v>#REF!</v>
      </c>
      <c r="AL2078" s="446" t="e">
        <f>SUBTOTAL(9,AE2078:AE2089)</f>
        <v>#REF!</v>
      </c>
      <c r="AM2078" s="119" t="e">
        <f>+AL2078/AK2078</f>
        <v>#REF!</v>
      </c>
      <c r="AN2078" s="119" t="e">
        <f>100%-Revisión_Avance_Periodo!$AD2078</f>
        <v>#REF!</v>
      </c>
      <c r="AO2078" s="121" t="e">
        <f>VLOOKUP(AM2078,Tabla_Estado_Meta_OAP_2019[],3,TRUE)</f>
        <v>#REF!</v>
      </c>
      <c r="AP2078" s="122" t="e">
        <f>Revisión_Avance_Periodo!$AD2078*Revisión_Avance_Periodo!$Q2078</f>
        <v>#REF!</v>
      </c>
    </row>
    <row r="2079" spans="1:42" x14ac:dyDescent="0.25">
      <c r="A2079" s="97">
        <v>177</v>
      </c>
      <c r="B2079" s="435" t="e">
        <f>CONCATENATE(Revisión_Avance_Periodo!$D2079,";",Revisión_Avance_Periodo!$F2079,";",Revisión_Avance_Periodo!$L2079)</f>
        <v>#REF!</v>
      </c>
      <c r="C2079" s="435" t="e">
        <f t="shared" si="162"/>
        <v>#REF!</v>
      </c>
      <c r="D2079" s="123" t="e">
        <f>VLOOKUP($A2079,#REF!,3,FALSE)</f>
        <v>#REF!</v>
      </c>
      <c r="E2079" s="436" t="e">
        <f>VLOOKUP($A2079,#REF!,4,FALSE)</f>
        <v>#REF!</v>
      </c>
      <c r="F2079" s="103" t="e">
        <f>VLOOKUP($A2079,#REF!,5,FALSE)</f>
        <v>#REF!</v>
      </c>
      <c r="G2079" s="98" t="e">
        <f>VLOOKUP($A2079,#REF!,8,FALSE)</f>
        <v>#REF!</v>
      </c>
      <c r="H2079" s="93" t="e">
        <f>VLOOKUP($A2079,#REF!,7,FALSE)</f>
        <v>#REF!</v>
      </c>
      <c r="I2079" s="438" t="e">
        <f>VLOOKUP($A2079,#REF!,10,FALSE)</f>
        <v>#REF!</v>
      </c>
      <c r="J2079" s="98" t="e">
        <f>VLOOKUP($A2079,#REF!,11,FALSE)</f>
        <v>#REF!</v>
      </c>
      <c r="K2079" s="114" t="e">
        <f>VLOOKUP($A2079,#REF!,12,FALSE)</f>
        <v>#REF!</v>
      </c>
      <c r="L2079" s="98" t="e">
        <f>VLOOKUP($A2079,#REF!,13,FALSE)</f>
        <v>#REF!</v>
      </c>
      <c r="M2079" s="438" t="e">
        <f>VLOOKUP($A2079,#REF!,14,FALSE)</f>
        <v>#REF!</v>
      </c>
      <c r="N2079" s="103" t="e">
        <f>VLOOKUP($A2079,#REF!,15,FALSE)</f>
        <v>#REF!</v>
      </c>
      <c r="O2079" s="103" t="e">
        <f>VLOOKUP($A2079,#REF!,18,FALSE)</f>
        <v>#REF!</v>
      </c>
      <c r="P2079" s="93" t="e">
        <f>VLOOKUP($A2079,#REF!,41,FALSE)</f>
        <v>#REF!</v>
      </c>
      <c r="Q2079" s="115" t="e">
        <f>VLOOKUP(Revisión_Avance_Periodo!$L2079,#REF!,30,FALSE)</f>
        <v>#REF!</v>
      </c>
      <c r="R2079" s="116">
        <v>2019</v>
      </c>
      <c r="S2079" s="196">
        <v>43524</v>
      </c>
      <c r="T2079" s="124" t="s">
        <v>69</v>
      </c>
      <c r="U2079" s="440" t="e">
        <f>INDEX(#REF!,MATCH(Revisión_Avance_Periodo!$L2079,#REF!,0),MATCH(Revisión_Avance_Periodo!$T2079,#REF!,0))</f>
        <v>#REF!</v>
      </c>
      <c r="V2079" s="440" t="e">
        <f>INDEX(#REF!,MATCH(Revisión_Avance_Periodo!$L2079,#REF!,0),MATCH(Revisión_Avance_Periodo!$T2079,#REF!,0))</f>
        <v>#REF!</v>
      </c>
      <c r="W2079" s="130" t="e">
        <f t="shared" si="165"/>
        <v>#REF!</v>
      </c>
      <c r="X2079" s="124" t="e">
        <f>VLOOKUP(W2079,Tabla_Estado_Meta_OAP_2019[#All],3,TRUE)</f>
        <v>#REF!</v>
      </c>
      <c r="Y2079" s="164" t="e">
        <f>SUBTOTAL(9,$U$206:$U2079)</f>
        <v>#REF!</v>
      </c>
      <c r="Z2079" s="158" t="e">
        <f>SUBTOTAL(9,$V$206:$V2079)</f>
        <v>#REF!</v>
      </c>
      <c r="AA2079" s="159">
        <f>IFERROR(+Revisión_Avance_Periodo!$Z2079/Revisión_Avance_Periodo!$Y2079,0)</f>
        <v>0</v>
      </c>
      <c r="AB2079" s="126"/>
      <c r="AC2079" s="127"/>
      <c r="AD2079" s="125"/>
      <c r="AE2079" s="125"/>
      <c r="AF2079" s="128"/>
      <c r="AG2079" s="129"/>
      <c r="AH2079" s="164" t="e">
        <f>SUBTOTAL(9,$U$2078:$U2079)</f>
        <v>#REF!</v>
      </c>
      <c r="AI2079" s="158" t="e">
        <f>SUBTOTAL(9,$V$2078:$V2079)</f>
        <v>#REF!</v>
      </c>
      <c r="AJ2079" s="159">
        <f>IFERROR(+Revisión_Avance_Periodo!$Z2079/Revisión_Avance_Periodo!$Y2079,0)</f>
        <v>0</v>
      </c>
      <c r="AK2079" s="126"/>
      <c r="AL2079" s="127"/>
      <c r="AM2079" s="125"/>
      <c r="AN2079" s="125"/>
      <c r="AO2079" s="128"/>
      <c r="AP2079" s="129"/>
    </row>
    <row r="2080" spans="1:42" x14ac:dyDescent="0.25">
      <c r="A2080" s="92">
        <v>177</v>
      </c>
      <c r="B2080" s="435" t="e">
        <f>CONCATENATE(Revisión_Avance_Periodo!$D2080,";",Revisión_Avance_Periodo!$F2080,";",Revisión_Avance_Periodo!$L2080)</f>
        <v>#REF!</v>
      </c>
      <c r="C2080" s="435" t="e">
        <f t="shared" si="162"/>
        <v>#REF!</v>
      </c>
      <c r="D2080" s="114" t="e">
        <f>VLOOKUP($A2080,#REF!,3,FALSE)</f>
        <v>#REF!</v>
      </c>
      <c r="E2080" s="436" t="e">
        <f>VLOOKUP($A2080,#REF!,4,FALSE)</f>
        <v>#REF!</v>
      </c>
      <c r="F2080" s="102" t="e">
        <f>VLOOKUP($A2080,#REF!,5,FALSE)</f>
        <v>#REF!</v>
      </c>
      <c r="G2080" s="93" t="e">
        <f>VLOOKUP($A2080,#REF!,8,FALSE)</f>
        <v>#REF!</v>
      </c>
      <c r="H2080" s="93" t="e">
        <f>VLOOKUP($A2080,#REF!,7,FALSE)</f>
        <v>#REF!</v>
      </c>
      <c r="I2080" s="438" t="e">
        <f>VLOOKUP($A2080,#REF!,10,FALSE)</f>
        <v>#REF!</v>
      </c>
      <c r="J2080" s="93" t="e">
        <f>VLOOKUP($A2080,#REF!,11,FALSE)</f>
        <v>#REF!</v>
      </c>
      <c r="K2080" s="114" t="e">
        <f>VLOOKUP($A2080,#REF!,12,FALSE)</f>
        <v>#REF!</v>
      </c>
      <c r="L2080" s="93" t="e">
        <f>VLOOKUP($A2080,#REF!,13,FALSE)</f>
        <v>#REF!</v>
      </c>
      <c r="M2080" s="438" t="e">
        <f>VLOOKUP($A2080,#REF!,14,FALSE)</f>
        <v>#REF!</v>
      </c>
      <c r="N2080" s="102" t="e">
        <f>VLOOKUP($A2080,#REF!,15,FALSE)</f>
        <v>#REF!</v>
      </c>
      <c r="O2080" s="102" t="e">
        <f>VLOOKUP($A2080,#REF!,18,FALSE)</f>
        <v>#REF!</v>
      </c>
      <c r="P2080" s="93" t="e">
        <f>VLOOKUP($A2080,#REF!,41,FALSE)</f>
        <v>#REF!</v>
      </c>
      <c r="Q2080" s="115" t="e">
        <f>VLOOKUP(Revisión_Avance_Periodo!$L2080,#REF!,30,FALSE)</f>
        <v>#REF!</v>
      </c>
      <c r="R2080" s="116">
        <v>2019</v>
      </c>
      <c r="S2080" s="196">
        <v>43554</v>
      </c>
      <c r="T2080" s="116" t="s">
        <v>70</v>
      </c>
      <c r="U2080" s="440" t="e">
        <f>INDEX(#REF!,MATCH(Revisión_Avance_Periodo!$L2080,#REF!,0),MATCH(Revisión_Avance_Periodo!$T2080,#REF!,0))</f>
        <v>#REF!</v>
      </c>
      <c r="V2080" s="440" t="e">
        <f>INDEX(#REF!,MATCH(Revisión_Avance_Periodo!$L2080,#REF!,0),MATCH(Revisión_Avance_Periodo!$T2080,#REF!,0))</f>
        <v>#REF!</v>
      </c>
      <c r="W2080" s="130" t="e">
        <f t="shared" si="165"/>
        <v>#REF!</v>
      </c>
      <c r="X2080" s="116" t="e">
        <f>VLOOKUP(W2080,Tabla_Estado_Meta_OAP_2019[#All],3,TRUE)</f>
        <v>#REF!</v>
      </c>
      <c r="Y2080" s="164" t="e">
        <f>SUBTOTAL(9,$U$206:$U2080)</f>
        <v>#REF!</v>
      </c>
      <c r="Z2080" s="158" t="e">
        <f>SUBTOTAL(9,$V$206:$V2080)</f>
        <v>#REF!</v>
      </c>
      <c r="AA2080" s="159">
        <f>IFERROR(+Revisión_Avance_Periodo!$Z2080/Revisión_Avance_Periodo!$Y2080,0)</f>
        <v>0</v>
      </c>
      <c r="AB2080" s="126"/>
      <c r="AC2080" s="127"/>
      <c r="AD2080" s="125"/>
      <c r="AE2080" s="125"/>
      <c r="AF2080" s="128"/>
      <c r="AG2080" s="129"/>
      <c r="AH2080" s="164" t="e">
        <f>SUBTOTAL(9,$U$2078:$U2080)</f>
        <v>#REF!</v>
      </c>
      <c r="AI2080" s="158" t="e">
        <f>SUBTOTAL(9,$V$2078:$V2080)</f>
        <v>#REF!</v>
      </c>
      <c r="AJ2080" s="159">
        <f>IFERROR(+Revisión_Avance_Periodo!$Z2080/Revisión_Avance_Periodo!$Y2080,0)</f>
        <v>0</v>
      </c>
      <c r="AK2080" s="126"/>
      <c r="AL2080" s="127"/>
      <c r="AM2080" s="125"/>
      <c r="AN2080" s="125"/>
      <c r="AO2080" s="128"/>
      <c r="AP2080" s="129"/>
    </row>
    <row r="2081" spans="1:42" x14ac:dyDescent="0.25">
      <c r="A2081" s="97">
        <v>177</v>
      </c>
      <c r="B2081" s="435" t="e">
        <f>CONCATENATE(Revisión_Avance_Periodo!$D2081,";",Revisión_Avance_Periodo!$F2081,";",Revisión_Avance_Periodo!$L2081)</f>
        <v>#REF!</v>
      </c>
      <c r="C2081" s="435" t="e">
        <f t="shared" si="162"/>
        <v>#REF!</v>
      </c>
      <c r="D2081" s="123" t="e">
        <f>VLOOKUP($A2081,#REF!,3,FALSE)</f>
        <v>#REF!</v>
      </c>
      <c r="E2081" s="436" t="e">
        <f>VLOOKUP($A2081,#REF!,4,FALSE)</f>
        <v>#REF!</v>
      </c>
      <c r="F2081" s="103" t="e">
        <f>VLOOKUP($A2081,#REF!,5,FALSE)</f>
        <v>#REF!</v>
      </c>
      <c r="G2081" s="98" t="e">
        <f>VLOOKUP($A2081,#REF!,8,FALSE)</f>
        <v>#REF!</v>
      </c>
      <c r="H2081" s="93" t="e">
        <f>VLOOKUP($A2081,#REF!,7,FALSE)</f>
        <v>#REF!</v>
      </c>
      <c r="I2081" s="438" t="e">
        <f>VLOOKUP($A2081,#REF!,10,FALSE)</f>
        <v>#REF!</v>
      </c>
      <c r="J2081" s="98" t="e">
        <f>VLOOKUP($A2081,#REF!,11,FALSE)</f>
        <v>#REF!</v>
      </c>
      <c r="K2081" s="114" t="e">
        <f>VLOOKUP($A2081,#REF!,12,FALSE)</f>
        <v>#REF!</v>
      </c>
      <c r="L2081" s="98" t="e">
        <f>VLOOKUP($A2081,#REF!,13,FALSE)</f>
        <v>#REF!</v>
      </c>
      <c r="M2081" s="438" t="e">
        <f>VLOOKUP($A2081,#REF!,14,FALSE)</f>
        <v>#REF!</v>
      </c>
      <c r="N2081" s="103" t="e">
        <f>VLOOKUP($A2081,#REF!,15,FALSE)</f>
        <v>#REF!</v>
      </c>
      <c r="O2081" s="103" t="e">
        <f>VLOOKUP($A2081,#REF!,18,FALSE)</f>
        <v>#REF!</v>
      </c>
      <c r="P2081" s="93" t="e">
        <f>VLOOKUP($A2081,#REF!,41,FALSE)</f>
        <v>#REF!</v>
      </c>
      <c r="Q2081" s="115" t="e">
        <f>VLOOKUP(Revisión_Avance_Periodo!$L2081,#REF!,30,FALSE)</f>
        <v>#REF!</v>
      </c>
      <c r="R2081" s="116">
        <v>2019</v>
      </c>
      <c r="S2081" s="196">
        <v>43585</v>
      </c>
      <c r="T2081" s="124" t="s">
        <v>71</v>
      </c>
      <c r="U2081" s="440" t="e">
        <f>INDEX(#REF!,MATCH(Revisión_Avance_Periodo!$L2081,#REF!,0),MATCH(Revisión_Avance_Periodo!$T2081,#REF!,0))</f>
        <v>#REF!</v>
      </c>
      <c r="V2081" s="440" t="e">
        <f>INDEX(#REF!,MATCH(Revisión_Avance_Periodo!$L2081,#REF!,0),MATCH(Revisión_Avance_Periodo!$T2081,#REF!,0))</f>
        <v>#REF!</v>
      </c>
      <c r="W2081" s="130" t="e">
        <f t="shared" si="165"/>
        <v>#REF!</v>
      </c>
      <c r="X2081" s="124" t="e">
        <f>VLOOKUP(W2081,Tabla_Estado_Meta_OAP_2019[#All],3,TRUE)</f>
        <v>#REF!</v>
      </c>
      <c r="Y2081" s="164" t="e">
        <f>SUBTOTAL(9,$U$206:$U2081)</f>
        <v>#REF!</v>
      </c>
      <c r="Z2081" s="158" t="e">
        <f>SUBTOTAL(9,$V$206:$V2081)</f>
        <v>#REF!</v>
      </c>
      <c r="AA2081" s="159">
        <f>IFERROR(+Revisión_Avance_Periodo!$Z2081/Revisión_Avance_Periodo!$Y2081,0)</f>
        <v>0</v>
      </c>
      <c r="AB2081" s="126"/>
      <c r="AC2081" s="127"/>
      <c r="AD2081" s="125"/>
      <c r="AE2081" s="125"/>
      <c r="AF2081" s="128"/>
      <c r="AG2081" s="129"/>
      <c r="AH2081" s="164" t="e">
        <f>SUBTOTAL(9,$U$2078:$U2081)</f>
        <v>#REF!</v>
      </c>
      <c r="AI2081" s="158" t="e">
        <f>SUBTOTAL(9,$V$2078:$V2081)</f>
        <v>#REF!</v>
      </c>
      <c r="AJ2081" s="159">
        <f>IFERROR(+Revisión_Avance_Periodo!$Z2081/Revisión_Avance_Periodo!$Y2081,0)</f>
        <v>0</v>
      </c>
      <c r="AK2081" s="126"/>
      <c r="AL2081" s="127"/>
      <c r="AM2081" s="125"/>
      <c r="AN2081" s="125"/>
      <c r="AO2081" s="128"/>
      <c r="AP2081" s="129"/>
    </row>
    <row r="2082" spans="1:42" x14ac:dyDescent="0.25">
      <c r="A2082" s="92">
        <v>177</v>
      </c>
      <c r="B2082" s="435" t="e">
        <f>CONCATENATE(Revisión_Avance_Periodo!$D2082,";",Revisión_Avance_Periodo!$F2082,";",Revisión_Avance_Periodo!$L2082)</f>
        <v>#REF!</v>
      </c>
      <c r="C2082" s="435" t="e">
        <f t="shared" si="162"/>
        <v>#REF!</v>
      </c>
      <c r="D2082" s="114" t="e">
        <f>VLOOKUP($A2082,#REF!,3,FALSE)</f>
        <v>#REF!</v>
      </c>
      <c r="E2082" s="436" t="e">
        <f>VLOOKUP($A2082,#REF!,4,FALSE)</f>
        <v>#REF!</v>
      </c>
      <c r="F2082" s="102" t="e">
        <f>VLOOKUP($A2082,#REF!,5,FALSE)</f>
        <v>#REF!</v>
      </c>
      <c r="G2082" s="93" t="e">
        <f>VLOOKUP($A2082,#REF!,8,FALSE)</f>
        <v>#REF!</v>
      </c>
      <c r="H2082" s="93" t="e">
        <f>VLOOKUP($A2082,#REF!,7,FALSE)</f>
        <v>#REF!</v>
      </c>
      <c r="I2082" s="438" t="e">
        <f>VLOOKUP($A2082,#REF!,10,FALSE)</f>
        <v>#REF!</v>
      </c>
      <c r="J2082" s="93" t="e">
        <f>VLOOKUP($A2082,#REF!,11,FALSE)</f>
        <v>#REF!</v>
      </c>
      <c r="K2082" s="114" t="e">
        <f>VLOOKUP($A2082,#REF!,12,FALSE)</f>
        <v>#REF!</v>
      </c>
      <c r="L2082" s="93" t="e">
        <f>VLOOKUP($A2082,#REF!,13,FALSE)</f>
        <v>#REF!</v>
      </c>
      <c r="M2082" s="438" t="e">
        <f>VLOOKUP($A2082,#REF!,14,FALSE)</f>
        <v>#REF!</v>
      </c>
      <c r="N2082" s="102" t="e">
        <f>VLOOKUP($A2082,#REF!,15,FALSE)</f>
        <v>#REF!</v>
      </c>
      <c r="O2082" s="102" t="e">
        <f>VLOOKUP($A2082,#REF!,18,FALSE)</f>
        <v>#REF!</v>
      </c>
      <c r="P2082" s="93" t="e">
        <f>VLOOKUP($A2082,#REF!,41,FALSE)</f>
        <v>#REF!</v>
      </c>
      <c r="Q2082" s="115" t="e">
        <f>VLOOKUP(Revisión_Avance_Periodo!$L2082,#REF!,30,FALSE)</f>
        <v>#REF!</v>
      </c>
      <c r="R2082" s="116">
        <v>2019</v>
      </c>
      <c r="S2082" s="196">
        <v>43615</v>
      </c>
      <c r="T2082" s="116" t="s">
        <v>72</v>
      </c>
      <c r="U2082" s="440" t="e">
        <f>INDEX(#REF!,MATCH(Revisión_Avance_Periodo!$L2082,#REF!,0),MATCH(Revisión_Avance_Periodo!$T2082,#REF!,0))</f>
        <v>#REF!</v>
      </c>
      <c r="V2082" s="440" t="e">
        <f>INDEX(#REF!,MATCH(Revisión_Avance_Periodo!$L2082,#REF!,0),MATCH(Revisión_Avance_Periodo!$T2082,#REF!,0))</f>
        <v>#REF!</v>
      </c>
      <c r="W2082" s="131" t="e">
        <f t="shared" si="165"/>
        <v>#REF!</v>
      </c>
      <c r="X2082" s="116" t="e">
        <f>VLOOKUP(W2082,Tabla_Estado_Meta_OAP_2019[#All],3,TRUE)</f>
        <v>#REF!</v>
      </c>
      <c r="Y2082" s="164" t="e">
        <f>SUBTOTAL(9,$U$206:$U2082)</f>
        <v>#REF!</v>
      </c>
      <c r="Z2082" s="158" t="e">
        <f>SUBTOTAL(9,$V$206:$V2082)</f>
        <v>#REF!</v>
      </c>
      <c r="AA2082" s="159">
        <f>IFERROR(+Revisión_Avance_Periodo!$Z2082/Revisión_Avance_Periodo!$Y2082,0)</f>
        <v>0</v>
      </c>
      <c r="AB2082" s="126"/>
      <c r="AC2082" s="127"/>
      <c r="AD2082" s="125"/>
      <c r="AE2082" s="125"/>
      <c r="AF2082" s="128"/>
      <c r="AG2082" s="129"/>
      <c r="AH2082" s="164" t="e">
        <f>SUBTOTAL(9,$U$2078:$U2082)</f>
        <v>#REF!</v>
      </c>
      <c r="AI2082" s="158" t="e">
        <f>SUBTOTAL(9,$V$2078:$V2082)</f>
        <v>#REF!</v>
      </c>
      <c r="AJ2082" s="159">
        <f>IFERROR(+Revisión_Avance_Periodo!$Z2082/Revisión_Avance_Periodo!$Y2082,0)</f>
        <v>0</v>
      </c>
      <c r="AK2082" s="126"/>
      <c r="AL2082" s="127"/>
      <c r="AM2082" s="125"/>
      <c r="AN2082" s="125"/>
      <c r="AO2082" s="128"/>
      <c r="AP2082" s="129"/>
    </row>
    <row r="2083" spans="1:42" x14ac:dyDescent="0.25">
      <c r="A2083" s="97">
        <v>177</v>
      </c>
      <c r="B2083" s="435" t="e">
        <f>CONCATENATE(Revisión_Avance_Periodo!$D2083,";",Revisión_Avance_Periodo!$F2083,";",Revisión_Avance_Periodo!$L2083)</f>
        <v>#REF!</v>
      </c>
      <c r="C2083" s="435" t="e">
        <f t="shared" si="162"/>
        <v>#REF!</v>
      </c>
      <c r="D2083" s="123" t="e">
        <f>VLOOKUP($A2083,#REF!,3,FALSE)</f>
        <v>#REF!</v>
      </c>
      <c r="E2083" s="436" t="e">
        <f>VLOOKUP($A2083,#REF!,4,FALSE)</f>
        <v>#REF!</v>
      </c>
      <c r="F2083" s="103" t="e">
        <f>VLOOKUP($A2083,#REF!,5,FALSE)</f>
        <v>#REF!</v>
      </c>
      <c r="G2083" s="98" t="e">
        <f>VLOOKUP($A2083,#REF!,8,FALSE)</f>
        <v>#REF!</v>
      </c>
      <c r="H2083" s="93" t="e">
        <f>VLOOKUP($A2083,#REF!,7,FALSE)</f>
        <v>#REF!</v>
      </c>
      <c r="I2083" s="438" t="e">
        <f>VLOOKUP($A2083,#REF!,10,FALSE)</f>
        <v>#REF!</v>
      </c>
      <c r="J2083" s="98" t="e">
        <f>VLOOKUP($A2083,#REF!,11,FALSE)</f>
        <v>#REF!</v>
      </c>
      <c r="K2083" s="114" t="e">
        <f>VLOOKUP($A2083,#REF!,12,FALSE)</f>
        <v>#REF!</v>
      </c>
      <c r="L2083" s="98" t="e">
        <f>VLOOKUP($A2083,#REF!,13,FALSE)</f>
        <v>#REF!</v>
      </c>
      <c r="M2083" s="438" t="e">
        <f>VLOOKUP($A2083,#REF!,14,FALSE)</f>
        <v>#REF!</v>
      </c>
      <c r="N2083" s="103" t="e">
        <f>VLOOKUP($A2083,#REF!,15,FALSE)</f>
        <v>#REF!</v>
      </c>
      <c r="O2083" s="103" t="e">
        <f>VLOOKUP($A2083,#REF!,18,FALSE)</f>
        <v>#REF!</v>
      </c>
      <c r="P2083" s="93" t="e">
        <f>VLOOKUP($A2083,#REF!,41,FALSE)</f>
        <v>#REF!</v>
      </c>
      <c r="Q2083" s="115" t="e">
        <f>VLOOKUP(Revisión_Avance_Periodo!$L2083,#REF!,30,FALSE)</f>
        <v>#REF!</v>
      </c>
      <c r="R2083" s="116">
        <v>2019</v>
      </c>
      <c r="S2083" s="196">
        <v>43646</v>
      </c>
      <c r="T2083" s="124" t="s">
        <v>73</v>
      </c>
      <c r="U2083" s="440" t="e">
        <f>INDEX(#REF!,MATCH(Revisión_Avance_Periodo!$L2083,#REF!,0),MATCH(Revisión_Avance_Periodo!$T2083,#REF!,0))</f>
        <v>#REF!</v>
      </c>
      <c r="V2083" s="440" t="e">
        <f>INDEX(#REF!,MATCH(Revisión_Avance_Periodo!$L2083,#REF!,0),MATCH(Revisión_Avance_Periodo!$T2083,#REF!,0))</f>
        <v>#REF!</v>
      </c>
      <c r="W2083" s="130" t="e">
        <f t="shared" si="165"/>
        <v>#REF!</v>
      </c>
      <c r="X2083" s="124" t="e">
        <f>VLOOKUP(W2083,Tabla_Estado_Meta_OAP_2019[#All],3,TRUE)</f>
        <v>#REF!</v>
      </c>
      <c r="Y2083" s="164" t="e">
        <f>SUBTOTAL(9,$U$206:$U2083)</f>
        <v>#REF!</v>
      </c>
      <c r="Z2083" s="158" t="e">
        <f>SUBTOTAL(9,$V$206:$V2083)</f>
        <v>#REF!</v>
      </c>
      <c r="AA2083" s="159">
        <f>IFERROR(+Revisión_Avance_Periodo!$Z2083/Revisión_Avance_Periodo!$Y2083,0)</f>
        <v>0</v>
      </c>
      <c r="AB2083" s="126"/>
      <c r="AC2083" s="127"/>
      <c r="AD2083" s="125"/>
      <c r="AE2083" s="125"/>
      <c r="AF2083" s="128"/>
      <c r="AG2083" s="129"/>
      <c r="AH2083" s="164" t="e">
        <f>SUBTOTAL(9,$U$2078:$U2083)</f>
        <v>#REF!</v>
      </c>
      <c r="AI2083" s="158" t="e">
        <f>SUBTOTAL(9,$V$2078:$V2083)</f>
        <v>#REF!</v>
      </c>
      <c r="AJ2083" s="159">
        <f>IFERROR(+Revisión_Avance_Periodo!$Z2083/Revisión_Avance_Periodo!$Y2083,0)</f>
        <v>0</v>
      </c>
      <c r="AK2083" s="126"/>
      <c r="AL2083" s="127"/>
      <c r="AM2083" s="125"/>
      <c r="AN2083" s="125"/>
      <c r="AO2083" s="128"/>
      <c r="AP2083" s="129"/>
    </row>
    <row r="2084" spans="1:42" x14ac:dyDescent="0.25">
      <c r="A2084" s="92">
        <v>177</v>
      </c>
      <c r="B2084" s="435" t="e">
        <f>CONCATENATE(Revisión_Avance_Periodo!$D2084,";",Revisión_Avance_Periodo!$F2084,";",Revisión_Avance_Periodo!$L2084)</f>
        <v>#REF!</v>
      </c>
      <c r="C2084" s="435" t="e">
        <f t="shared" si="162"/>
        <v>#REF!</v>
      </c>
      <c r="D2084" s="114" t="e">
        <f>VLOOKUP($A2084,#REF!,3,FALSE)</f>
        <v>#REF!</v>
      </c>
      <c r="E2084" s="436" t="e">
        <f>VLOOKUP($A2084,#REF!,4,FALSE)</f>
        <v>#REF!</v>
      </c>
      <c r="F2084" s="102" t="e">
        <f>VLOOKUP($A2084,#REF!,5,FALSE)</f>
        <v>#REF!</v>
      </c>
      <c r="G2084" s="93" t="e">
        <f>VLOOKUP($A2084,#REF!,8,FALSE)</f>
        <v>#REF!</v>
      </c>
      <c r="H2084" s="93" t="e">
        <f>VLOOKUP($A2084,#REF!,7,FALSE)</f>
        <v>#REF!</v>
      </c>
      <c r="I2084" s="438" t="e">
        <f>VLOOKUP($A2084,#REF!,10,FALSE)</f>
        <v>#REF!</v>
      </c>
      <c r="J2084" s="93" t="e">
        <f>VLOOKUP($A2084,#REF!,11,FALSE)</f>
        <v>#REF!</v>
      </c>
      <c r="K2084" s="114" t="e">
        <f>VLOOKUP($A2084,#REF!,12,FALSE)</f>
        <v>#REF!</v>
      </c>
      <c r="L2084" s="93" t="e">
        <f>VLOOKUP($A2084,#REF!,13,FALSE)</f>
        <v>#REF!</v>
      </c>
      <c r="M2084" s="438" t="e">
        <f>VLOOKUP($A2084,#REF!,14,FALSE)</f>
        <v>#REF!</v>
      </c>
      <c r="N2084" s="102" t="e">
        <f>VLOOKUP($A2084,#REF!,15,FALSE)</f>
        <v>#REF!</v>
      </c>
      <c r="O2084" s="102" t="e">
        <f>VLOOKUP($A2084,#REF!,18,FALSE)</f>
        <v>#REF!</v>
      </c>
      <c r="P2084" s="93" t="e">
        <f>VLOOKUP($A2084,#REF!,41,FALSE)</f>
        <v>#REF!</v>
      </c>
      <c r="Q2084" s="115" t="e">
        <f>VLOOKUP(Revisión_Avance_Periodo!$L2084,#REF!,30,FALSE)</f>
        <v>#REF!</v>
      </c>
      <c r="R2084" s="116">
        <v>2019</v>
      </c>
      <c r="S2084" s="196">
        <v>43676</v>
      </c>
      <c r="T2084" s="116" t="s">
        <v>74</v>
      </c>
      <c r="U2084" s="440" t="e">
        <f>INDEX(#REF!,MATCH(Revisión_Avance_Periodo!$L2084,#REF!,0),MATCH(Revisión_Avance_Periodo!$T2084,#REF!,0))</f>
        <v>#REF!</v>
      </c>
      <c r="V2084" s="440" t="e">
        <f>INDEX(#REF!,MATCH(Revisión_Avance_Periodo!$L2084,#REF!,0),MATCH(Revisión_Avance_Periodo!$T2084,#REF!,0))</f>
        <v>#REF!</v>
      </c>
      <c r="W2084" s="131" t="e">
        <f t="shared" si="165"/>
        <v>#REF!</v>
      </c>
      <c r="X2084" s="116" t="e">
        <f>VLOOKUP(W2084,Tabla_Estado_Meta_OAP_2019[#All],3,TRUE)</f>
        <v>#REF!</v>
      </c>
      <c r="Y2084" s="164" t="e">
        <f>SUBTOTAL(9,$U$206:$U2084)</f>
        <v>#REF!</v>
      </c>
      <c r="Z2084" s="158" t="e">
        <f>SUBTOTAL(9,$V$206:$V2084)</f>
        <v>#REF!</v>
      </c>
      <c r="AA2084" s="159">
        <f>IFERROR(+Revisión_Avance_Periodo!$Z2084/Revisión_Avance_Periodo!$Y2084,0)</f>
        <v>0</v>
      </c>
      <c r="AB2084" s="126"/>
      <c r="AC2084" s="127"/>
      <c r="AD2084" s="125"/>
      <c r="AE2084" s="125"/>
      <c r="AF2084" s="128"/>
      <c r="AG2084" s="129"/>
      <c r="AH2084" s="164" t="e">
        <f>SUBTOTAL(9,$U$2078:$U2084)</f>
        <v>#REF!</v>
      </c>
      <c r="AI2084" s="158" t="e">
        <f>SUBTOTAL(9,$V$2078:$V2084)</f>
        <v>#REF!</v>
      </c>
      <c r="AJ2084" s="159">
        <f>IFERROR(+Revisión_Avance_Periodo!$Z2084/Revisión_Avance_Periodo!$Y2084,0)</f>
        <v>0</v>
      </c>
      <c r="AK2084" s="126"/>
      <c r="AL2084" s="127"/>
      <c r="AM2084" s="125"/>
      <c r="AN2084" s="125"/>
      <c r="AO2084" s="128"/>
      <c r="AP2084" s="129"/>
    </row>
    <row r="2085" spans="1:42" x14ac:dyDescent="0.25">
      <c r="A2085" s="97">
        <v>177</v>
      </c>
      <c r="B2085" s="435" t="e">
        <f>CONCATENATE(Revisión_Avance_Periodo!$D2085,";",Revisión_Avance_Periodo!$F2085,";",Revisión_Avance_Periodo!$L2085)</f>
        <v>#REF!</v>
      </c>
      <c r="C2085" s="435" t="e">
        <f t="shared" si="162"/>
        <v>#REF!</v>
      </c>
      <c r="D2085" s="123" t="e">
        <f>VLOOKUP($A2085,#REF!,3,FALSE)</f>
        <v>#REF!</v>
      </c>
      <c r="E2085" s="436" t="e">
        <f>VLOOKUP($A2085,#REF!,4,FALSE)</f>
        <v>#REF!</v>
      </c>
      <c r="F2085" s="103" t="e">
        <f>VLOOKUP($A2085,#REF!,5,FALSE)</f>
        <v>#REF!</v>
      </c>
      <c r="G2085" s="98" t="e">
        <f>VLOOKUP($A2085,#REF!,8,FALSE)</f>
        <v>#REF!</v>
      </c>
      <c r="H2085" s="93" t="e">
        <f>VLOOKUP($A2085,#REF!,7,FALSE)</f>
        <v>#REF!</v>
      </c>
      <c r="I2085" s="438" t="e">
        <f>VLOOKUP($A2085,#REF!,10,FALSE)</f>
        <v>#REF!</v>
      </c>
      <c r="J2085" s="98" t="e">
        <f>VLOOKUP($A2085,#REF!,11,FALSE)</f>
        <v>#REF!</v>
      </c>
      <c r="K2085" s="114" t="e">
        <f>VLOOKUP($A2085,#REF!,12,FALSE)</f>
        <v>#REF!</v>
      </c>
      <c r="L2085" s="98" t="e">
        <f>VLOOKUP($A2085,#REF!,13,FALSE)</f>
        <v>#REF!</v>
      </c>
      <c r="M2085" s="438" t="e">
        <f>VLOOKUP($A2085,#REF!,14,FALSE)</f>
        <v>#REF!</v>
      </c>
      <c r="N2085" s="103" t="e">
        <f>VLOOKUP($A2085,#REF!,15,FALSE)</f>
        <v>#REF!</v>
      </c>
      <c r="O2085" s="103" t="e">
        <f>VLOOKUP($A2085,#REF!,18,FALSE)</f>
        <v>#REF!</v>
      </c>
      <c r="P2085" s="93" t="e">
        <f>VLOOKUP($A2085,#REF!,41,FALSE)</f>
        <v>#REF!</v>
      </c>
      <c r="Q2085" s="115" t="e">
        <f>VLOOKUP(Revisión_Avance_Periodo!$L2085,#REF!,30,FALSE)</f>
        <v>#REF!</v>
      </c>
      <c r="R2085" s="116">
        <v>2019</v>
      </c>
      <c r="S2085" s="196">
        <v>43707</v>
      </c>
      <c r="T2085" s="124" t="s">
        <v>75</v>
      </c>
      <c r="U2085" s="440" t="e">
        <f>INDEX(#REF!,MATCH(Revisión_Avance_Periodo!$L2085,#REF!,0),MATCH(Revisión_Avance_Periodo!$T2085,#REF!,0))</f>
        <v>#REF!</v>
      </c>
      <c r="V2085" s="440" t="e">
        <f>INDEX(#REF!,MATCH(Revisión_Avance_Periodo!$L2085,#REF!,0),MATCH(Revisión_Avance_Periodo!$T2085,#REF!,0))</f>
        <v>#REF!</v>
      </c>
      <c r="W2085" s="130" t="e">
        <f t="shared" si="165"/>
        <v>#REF!</v>
      </c>
      <c r="X2085" s="124" t="e">
        <f>VLOOKUP(W2085,Tabla_Estado_Meta_OAP_2019[#All],3,TRUE)</f>
        <v>#REF!</v>
      </c>
      <c r="Y2085" s="164" t="e">
        <f>SUBTOTAL(9,$U$206:$U2085)</f>
        <v>#REF!</v>
      </c>
      <c r="Z2085" s="158" t="e">
        <f>SUBTOTAL(9,$V$206:$V2085)</f>
        <v>#REF!</v>
      </c>
      <c r="AA2085" s="159">
        <f>IFERROR(+Revisión_Avance_Periodo!$Z2085/Revisión_Avance_Periodo!$Y2085,0)</f>
        <v>0</v>
      </c>
      <c r="AB2085" s="126"/>
      <c r="AC2085" s="127"/>
      <c r="AD2085" s="125"/>
      <c r="AE2085" s="125"/>
      <c r="AF2085" s="128"/>
      <c r="AG2085" s="129"/>
      <c r="AH2085" s="164" t="e">
        <f>SUBTOTAL(9,$U$2078:$U2085)</f>
        <v>#REF!</v>
      </c>
      <c r="AI2085" s="158" t="e">
        <f>SUBTOTAL(9,$V$2078:$V2085)</f>
        <v>#REF!</v>
      </c>
      <c r="AJ2085" s="159">
        <f>IFERROR(+Revisión_Avance_Periodo!$Z2085/Revisión_Avance_Periodo!$Y2085,0)</f>
        <v>0</v>
      </c>
      <c r="AK2085" s="126"/>
      <c r="AL2085" s="127"/>
      <c r="AM2085" s="125"/>
      <c r="AN2085" s="125"/>
      <c r="AO2085" s="128"/>
      <c r="AP2085" s="129"/>
    </row>
    <row r="2086" spans="1:42" x14ac:dyDescent="0.25">
      <c r="A2086" s="92">
        <v>177</v>
      </c>
      <c r="B2086" s="435" t="e">
        <f>CONCATENATE(Revisión_Avance_Periodo!$D2086,";",Revisión_Avance_Periodo!$F2086,";",Revisión_Avance_Periodo!$L2086)</f>
        <v>#REF!</v>
      </c>
      <c r="C2086" s="435" t="e">
        <f t="shared" si="162"/>
        <v>#REF!</v>
      </c>
      <c r="D2086" s="114" t="e">
        <f>VLOOKUP($A2086,#REF!,3,FALSE)</f>
        <v>#REF!</v>
      </c>
      <c r="E2086" s="436" t="e">
        <f>VLOOKUP($A2086,#REF!,4,FALSE)</f>
        <v>#REF!</v>
      </c>
      <c r="F2086" s="102" t="e">
        <f>VLOOKUP($A2086,#REF!,5,FALSE)</f>
        <v>#REF!</v>
      </c>
      <c r="G2086" s="93" t="e">
        <f>VLOOKUP($A2086,#REF!,8,FALSE)</f>
        <v>#REF!</v>
      </c>
      <c r="H2086" s="93" t="e">
        <f>VLOOKUP($A2086,#REF!,7,FALSE)</f>
        <v>#REF!</v>
      </c>
      <c r="I2086" s="438" t="e">
        <f>VLOOKUP($A2086,#REF!,10,FALSE)</f>
        <v>#REF!</v>
      </c>
      <c r="J2086" s="93" t="e">
        <f>VLOOKUP($A2086,#REF!,11,FALSE)</f>
        <v>#REF!</v>
      </c>
      <c r="K2086" s="114" t="e">
        <f>VLOOKUP($A2086,#REF!,12,FALSE)</f>
        <v>#REF!</v>
      </c>
      <c r="L2086" s="93" t="e">
        <f>VLOOKUP($A2086,#REF!,13,FALSE)</f>
        <v>#REF!</v>
      </c>
      <c r="M2086" s="438" t="e">
        <f>VLOOKUP($A2086,#REF!,14,FALSE)</f>
        <v>#REF!</v>
      </c>
      <c r="N2086" s="102" t="e">
        <f>VLOOKUP($A2086,#REF!,15,FALSE)</f>
        <v>#REF!</v>
      </c>
      <c r="O2086" s="102" t="e">
        <f>VLOOKUP($A2086,#REF!,18,FALSE)</f>
        <v>#REF!</v>
      </c>
      <c r="P2086" s="93" t="e">
        <f>VLOOKUP($A2086,#REF!,41,FALSE)</f>
        <v>#REF!</v>
      </c>
      <c r="Q2086" s="115" t="e">
        <f>VLOOKUP(Revisión_Avance_Periodo!$L2086,#REF!,30,FALSE)</f>
        <v>#REF!</v>
      </c>
      <c r="R2086" s="116">
        <v>2019</v>
      </c>
      <c r="S2086" s="196">
        <v>43738</v>
      </c>
      <c r="T2086" s="116" t="s">
        <v>76</v>
      </c>
      <c r="U2086" s="440" t="e">
        <f>INDEX(#REF!,MATCH(Revisión_Avance_Periodo!$L2086,#REF!,0),MATCH(Revisión_Avance_Periodo!$T2086,#REF!,0))</f>
        <v>#REF!</v>
      </c>
      <c r="V2086" s="440" t="e">
        <f>INDEX(#REF!,MATCH(Revisión_Avance_Periodo!$L2086,#REF!,0),MATCH(Revisión_Avance_Periodo!$T2086,#REF!,0))</f>
        <v>#REF!</v>
      </c>
      <c r="W2086" s="130" t="e">
        <f t="shared" si="165"/>
        <v>#REF!</v>
      </c>
      <c r="X2086" s="116" t="e">
        <f>VLOOKUP(W2086,Tabla_Estado_Meta_OAP_2019[#All],3,TRUE)</f>
        <v>#REF!</v>
      </c>
      <c r="Y2086" s="164" t="e">
        <f>SUBTOTAL(9,$U$206:$U2086)</f>
        <v>#REF!</v>
      </c>
      <c r="Z2086" s="158" t="e">
        <f>SUBTOTAL(9,$V$206:$V2086)</f>
        <v>#REF!</v>
      </c>
      <c r="AA2086" s="159">
        <f>IFERROR(+Revisión_Avance_Periodo!$Z2086/Revisión_Avance_Periodo!$Y2086,0)</f>
        <v>0</v>
      </c>
      <c r="AB2086" s="126"/>
      <c r="AC2086" s="127"/>
      <c r="AD2086" s="125"/>
      <c r="AE2086" s="125"/>
      <c r="AF2086" s="128"/>
      <c r="AG2086" s="129"/>
      <c r="AH2086" s="164" t="e">
        <f>SUBTOTAL(9,$U$2078:$U2086)</f>
        <v>#REF!</v>
      </c>
      <c r="AI2086" s="158" t="e">
        <f>SUBTOTAL(9,$V$2078:$V2086)</f>
        <v>#REF!</v>
      </c>
      <c r="AJ2086" s="159">
        <f>IFERROR(+Revisión_Avance_Periodo!$Z2086/Revisión_Avance_Periodo!$Y2086,0)</f>
        <v>0</v>
      </c>
      <c r="AK2086" s="126"/>
      <c r="AL2086" s="127"/>
      <c r="AM2086" s="125"/>
      <c r="AN2086" s="125"/>
      <c r="AO2086" s="128"/>
      <c r="AP2086" s="129"/>
    </row>
    <row r="2087" spans="1:42" x14ac:dyDescent="0.25">
      <c r="A2087" s="97">
        <v>177</v>
      </c>
      <c r="B2087" s="435" t="e">
        <f>CONCATENATE(Revisión_Avance_Periodo!$D2087,";",Revisión_Avance_Periodo!$F2087,";",Revisión_Avance_Periodo!$L2087)</f>
        <v>#REF!</v>
      </c>
      <c r="C2087" s="435" t="e">
        <f t="shared" si="162"/>
        <v>#REF!</v>
      </c>
      <c r="D2087" s="123" t="e">
        <f>VLOOKUP($A2087,#REF!,3,FALSE)</f>
        <v>#REF!</v>
      </c>
      <c r="E2087" s="436" t="e">
        <f>VLOOKUP($A2087,#REF!,4,FALSE)</f>
        <v>#REF!</v>
      </c>
      <c r="F2087" s="103" t="e">
        <f>VLOOKUP($A2087,#REF!,5,FALSE)</f>
        <v>#REF!</v>
      </c>
      <c r="G2087" s="98" t="e">
        <f>VLOOKUP($A2087,#REF!,8,FALSE)</f>
        <v>#REF!</v>
      </c>
      <c r="H2087" s="93" t="e">
        <f>VLOOKUP($A2087,#REF!,7,FALSE)</f>
        <v>#REF!</v>
      </c>
      <c r="I2087" s="438" t="e">
        <f>VLOOKUP($A2087,#REF!,10,FALSE)</f>
        <v>#REF!</v>
      </c>
      <c r="J2087" s="98" t="e">
        <f>VLOOKUP($A2087,#REF!,11,FALSE)</f>
        <v>#REF!</v>
      </c>
      <c r="K2087" s="114" t="e">
        <f>VLOOKUP($A2087,#REF!,12,FALSE)</f>
        <v>#REF!</v>
      </c>
      <c r="L2087" s="98" t="e">
        <f>VLOOKUP($A2087,#REF!,13,FALSE)</f>
        <v>#REF!</v>
      </c>
      <c r="M2087" s="438" t="e">
        <f>VLOOKUP($A2087,#REF!,14,FALSE)</f>
        <v>#REF!</v>
      </c>
      <c r="N2087" s="103" t="e">
        <f>VLOOKUP($A2087,#REF!,15,FALSE)</f>
        <v>#REF!</v>
      </c>
      <c r="O2087" s="103" t="e">
        <f>VLOOKUP($A2087,#REF!,18,FALSE)</f>
        <v>#REF!</v>
      </c>
      <c r="P2087" s="93" t="e">
        <f>VLOOKUP($A2087,#REF!,41,FALSE)</f>
        <v>#REF!</v>
      </c>
      <c r="Q2087" s="115" t="e">
        <f>VLOOKUP(Revisión_Avance_Periodo!$L2087,#REF!,30,FALSE)</f>
        <v>#REF!</v>
      </c>
      <c r="R2087" s="116">
        <v>2019</v>
      </c>
      <c r="S2087" s="196">
        <v>43768</v>
      </c>
      <c r="T2087" s="124" t="s">
        <v>77</v>
      </c>
      <c r="U2087" s="440" t="e">
        <f>INDEX(#REF!,MATCH(Revisión_Avance_Periodo!$L2087,#REF!,0),MATCH(Revisión_Avance_Periodo!$T2087,#REF!,0))</f>
        <v>#REF!</v>
      </c>
      <c r="V2087" s="440" t="e">
        <f>INDEX(#REF!,MATCH(Revisión_Avance_Periodo!$L2087,#REF!,0),MATCH(Revisión_Avance_Periodo!$T2087,#REF!,0))</f>
        <v>#REF!</v>
      </c>
      <c r="W2087" s="118">
        <f>IFERROR((V2087/U2087),0)</f>
        <v>0</v>
      </c>
      <c r="X2087" s="124" t="str">
        <f>VLOOKUP(W2087,Tabla_Estado_Meta_OAP_2019[#All],3,TRUE)</f>
        <v>Por Ejecutar</v>
      </c>
      <c r="Y2087" s="164" t="e">
        <f>SUBTOTAL(9,$U$206:$U2087)</f>
        <v>#REF!</v>
      </c>
      <c r="Z2087" s="158" t="e">
        <f>SUBTOTAL(9,$V$206:$V2087)</f>
        <v>#REF!</v>
      </c>
      <c r="AA2087" s="159">
        <f>IFERROR(+Revisión_Avance_Periodo!$Z2087/Revisión_Avance_Periodo!$Y2087,0)</f>
        <v>0</v>
      </c>
      <c r="AB2087" s="126"/>
      <c r="AC2087" s="127"/>
      <c r="AD2087" s="125"/>
      <c r="AE2087" s="125"/>
      <c r="AF2087" s="128"/>
      <c r="AG2087" s="129"/>
      <c r="AH2087" s="164" t="e">
        <f>SUBTOTAL(9,$U$2078:$U2087)</f>
        <v>#REF!</v>
      </c>
      <c r="AI2087" s="158" t="e">
        <f>SUBTOTAL(9,$V$2078:$V2087)</f>
        <v>#REF!</v>
      </c>
      <c r="AJ2087" s="159">
        <f>IFERROR(+Revisión_Avance_Periodo!$Z2087/Revisión_Avance_Periodo!$Y2087,0)</f>
        <v>0</v>
      </c>
      <c r="AK2087" s="126"/>
      <c r="AL2087" s="127"/>
      <c r="AM2087" s="125"/>
      <c r="AN2087" s="125"/>
      <c r="AO2087" s="128"/>
      <c r="AP2087" s="129"/>
    </row>
    <row r="2088" spans="1:42" x14ac:dyDescent="0.25">
      <c r="A2088" s="92">
        <v>177</v>
      </c>
      <c r="B2088" s="435" t="e">
        <f>CONCATENATE(Revisión_Avance_Periodo!$D2088,";",Revisión_Avance_Periodo!$F2088,";",Revisión_Avance_Periodo!$L2088)</f>
        <v>#REF!</v>
      </c>
      <c r="C2088" s="435" t="e">
        <f t="shared" si="162"/>
        <v>#REF!</v>
      </c>
      <c r="D2088" s="114" t="e">
        <f>VLOOKUP($A2088,#REF!,3,FALSE)</f>
        <v>#REF!</v>
      </c>
      <c r="E2088" s="436" t="e">
        <f>VLOOKUP($A2088,#REF!,4,FALSE)</f>
        <v>#REF!</v>
      </c>
      <c r="F2088" s="102" t="e">
        <f>VLOOKUP($A2088,#REF!,5,FALSE)</f>
        <v>#REF!</v>
      </c>
      <c r="G2088" s="93" t="e">
        <f>VLOOKUP($A2088,#REF!,8,FALSE)</f>
        <v>#REF!</v>
      </c>
      <c r="H2088" s="93" t="e">
        <f>VLOOKUP($A2088,#REF!,7,FALSE)</f>
        <v>#REF!</v>
      </c>
      <c r="I2088" s="438" t="e">
        <f>VLOOKUP($A2088,#REF!,10,FALSE)</f>
        <v>#REF!</v>
      </c>
      <c r="J2088" s="93" t="e">
        <f>VLOOKUP($A2088,#REF!,11,FALSE)</f>
        <v>#REF!</v>
      </c>
      <c r="K2088" s="114" t="e">
        <f>VLOOKUP($A2088,#REF!,12,FALSE)</f>
        <v>#REF!</v>
      </c>
      <c r="L2088" s="93" t="e">
        <f>VLOOKUP($A2088,#REF!,13,FALSE)</f>
        <v>#REF!</v>
      </c>
      <c r="M2088" s="438" t="e">
        <f>VLOOKUP($A2088,#REF!,14,FALSE)</f>
        <v>#REF!</v>
      </c>
      <c r="N2088" s="102" t="e">
        <f>VLOOKUP($A2088,#REF!,15,FALSE)</f>
        <v>#REF!</v>
      </c>
      <c r="O2088" s="102" t="e">
        <f>VLOOKUP($A2088,#REF!,18,FALSE)</f>
        <v>#REF!</v>
      </c>
      <c r="P2088" s="93" t="e">
        <f>VLOOKUP($A2088,#REF!,41,FALSE)</f>
        <v>#REF!</v>
      </c>
      <c r="Q2088" s="115" t="e">
        <f>VLOOKUP(Revisión_Avance_Periodo!$L2088,#REF!,30,FALSE)</f>
        <v>#REF!</v>
      </c>
      <c r="R2088" s="116">
        <v>2019</v>
      </c>
      <c r="S2088" s="196">
        <v>43799</v>
      </c>
      <c r="T2088" s="116" t="s">
        <v>78</v>
      </c>
      <c r="U2088" s="440" t="e">
        <f>INDEX(#REF!,MATCH(Revisión_Avance_Periodo!$L2088,#REF!,0),MATCH(Revisión_Avance_Periodo!$T2088,#REF!,0))</f>
        <v>#REF!</v>
      </c>
      <c r="V2088" s="440" t="e">
        <f>INDEX(#REF!,MATCH(Revisión_Avance_Periodo!$L2088,#REF!,0),MATCH(Revisión_Avance_Periodo!$T2088,#REF!,0))</f>
        <v>#REF!</v>
      </c>
      <c r="W2088" s="118">
        <f>IFERROR((V2088/U2088),0)</f>
        <v>0</v>
      </c>
      <c r="X2088" s="116" t="str">
        <f>VLOOKUP(W2088,Tabla_Estado_Meta_OAP_2019[#All],3,TRUE)</f>
        <v>Por Ejecutar</v>
      </c>
      <c r="Y2088" s="164" t="e">
        <f>SUBTOTAL(9,$U$206:$U2088)</f>
        <v>#REF!</v>
      </c>
      <c r="Z2088" s="158" t="e">
        <f>SUBTOTAL(9,$V$206:$V2088)</f>
        <v>#REF!</v>
      </c>
      <c r="AA2088" s="159">
        <f>IFERROR(+Revisión_Avance_Periodo!$Z2088/Revisión_Avance_Periodo!$Y2088,0)</f>
        <v>0</v>
      </c>
      <c r="AB2088" s="126"/>
      <c r="AC2088" s="127"/>
      <c r="AD2088" s="125"/>
      <c r="AE2088" s="125"/>
      <c r="AF2088" s="128"/>
      <c r="AG2088" s="129"/>
      <c r="AH2088" s="164" t="e">
        <f>SUBTOTAL(9,$U$2078:$U2088)</f>
        <v>#REF!</v>
      </c>
      <c r="AI2088" s="158" t="e">
        <f>SUBTOTAL(9,$V$2078:$V2088)</f>
        <v>#REF!</v>
      </c>
      <c r="AJ2088" s="159">
        <f>IFERROR(+Revisión_Avance_Periodo!$Z2088/Revisión_Avance_Periodo!$Y2088,0)</f>
        <v>0</v>
      </c>
      <c r="AK2088" s="126"/>
      <c r="AL2088" s="127"/>
      <c r="AM2088" s="125"/>
      <c r="AN2088" s="125"/>
      <c r="AO2088" s="128"/>
      <c r="AP2088" s="129"/>
    </row>
    <row r="2089" spans="1:42" ht="15.75" thickBot="1" x14ac:dyDescent="0.3">
      <c r="A2089" s="97">
        <v>177</v>
      </c>
      <c r="B2089" s="435" t="e">
        <f>CONCATENATE(Revisión_Avance_Periodo!$D2089,";",Revisión_Avance_Periodo!$F2089,";",Revisión_Avance_Periodo!$L2089)</f>
        <v>#REF!</v>
      </c>
      <c r="C2089" s="435" t="e">
        <f t="shared" si="162"/>
        <v>#REF!</v>
      </c>
      <c r="D2089" s="123" t="e">
        <f>VLOOKUP($A2089,#REF!,3,FALSE)</f>
        <v>#REF!</v>
      </c>
      <c r="E2089" s="436" t="e">
        <f>VLOOKUP($A2089,#REF!,4,FALSE)</f>
        <v>#REF!</v>
      </c>
      <c r="F2089" s="103" t="e">
        <f>VLOOKUP($A2089,#REF!,5,FALSE)</f>
        <v>#REF!</v>
      </c>
      <c r="G2089" s="98" t="e">
        <f>VLOOKUP($A2089,#REF!,8,FALSE)</f>
        <v>#REF!</v>
      </c>
      <c r="H2089" s="93" t="e">
        <f>VLOOKUP($A2089,#REF!,7,FALSE)</f>
        <v>#REF!</v>
      </c>
      <c r="I2089" s="438" t="e">
        <f>VLOOKUP($A2089,#REF!,10,FALSE)</f>
        <v>#REF!</v>
      </c>
      <c r="J2089" s="98" t="e">
        <f>VLOOKUP($A2089,#REF!,11,FALSE)</f>
        <v>#REF!</v>
      </c>
      <c r="K2089" s="114" t="e">
        <f>VLOOKUP($A2089,#REF!,12,FALSE)</f>
        <v>#REF!</v>
      </c>
      <c r="L2089" s="98" t="e">
        <f>VLOOKUP($A2089,#REF!,13,FALSE)</f>
        <v>#REF!</v>
      </c>
      <c r="M2089" s="438" t="e">
        <f>VLOOKUP($A2089,#REF!,14,FALSE)</f>
        <v>#REF!</v>
      </c>
      <c r="N2089" s="103" t="e">
        <f>VLOOKUP($A2089,#REF!,15,FALSE)</f>
        <v>#REF!</v>
      </c>
      <c r="O2089" s="103" t="e">
        <f>VLOOKUP($A2089,#REF!,18,FALSE)</f>
        <v>#REF!</v>
      </c>
      <c r="P2089" s="93" t="e">
        <f>VLOOKUP($A2089,#REF!,41,FALSE)</f>
        <v>#REF!</v>
      </c>
      <c r="Q2089" s="115" t="e">
        <f>VLOOKUP(Revisión_Avance_Periodo!$L2089,#REF!,30,FALSE)</f>
        <v>#REF!</v>
      </c>
      <c r="R2089" s="116">
        <v>2019</v>
      </c>
      <c r="S2089" s="196">
        <v>43829</v>
      </c>
      <c r="T2089" s="124" t="s">
        <v>79</v>
      </c>
      <c r="U2089" s="440" t="e">
        <f>INDEX(#REF!,MATCH(Revisión_Avance_Periodo!$L2089,#REF!,0),MATCH(Revisión_Avance_Periodo!$T2089,#REF!,0))</f>
        <v>#REF!</v>
      </c>
      <c r="V2089" s="440" t="e">
        <f>INDEX(#REF!,MATCH(Revisión_Avance_Periodo!$L2089,#REF!,0),MATCH(Revisión_Avance_Periodo!$T2089,#REF!,0))</f>
        <v>#REF!</v>
      </c>
      <c r="W2089" s="118">
        <f>IFERROR((V2089/U2089),0)</f>
        <v>0</v>
      </c>
      <c r="X2089" s="124" t="str">
        <f>VLOOKUP(W2089,Tabla_Estado_Meta_OAP_2019[#All],3,TRUE)</f>
        <v>Por Ejecutar</v>
      </c>
      <c r="Y2089" s="164" t="e">
        <f>SUBTOTAL(9,$U$206:$U2089)</f>
        <v>#REF!</v>
      </c>
      <c r="Z2089" s="158" t="e">
        <f>SUBTOTAL(9,$V$206:$V2089)</f>
        <v>#REF!</v>
      </c>
      <c r="AA2089" s="159">
        <f>IFERROR(+Revisión_Avance_Periodo!$Z2089/Revisión_Avance_Periodo!$Y2089,0)</f>
        <v>0</v>
      </c>
      <c r="AB2089" s="126"/>
      <c r="AC2089" s="127"/>
      <c r="AD2089" s="125"/>
      <c r="AE2089" s="125"/>
      <c r="AF2089" s="128"/>
      <c r="AG2089" s="129"/>
      <c r="AH2089" s="164" t="e">
        <f>SUBTOTAL(9,$U$2078:$U2089)</f>
        <v>#REF!</v>
      </c>
      <c r="AI2089" s="158" t="e">
        <f>SUBTOTAL(9,$V$2078:$V2089)</f>
        <v>#REF!</v>
      </c>
      <c r="AJ2089" s="159">
        <f>IFERROR(+Revisión_Avance_Periodo!$Z2089/Revisión_Avance_Periodo!$Y2089,0)</f>
        <v>0</v>
      </c>
      <c r="AK2089" s="126"/>
      <c r="AL2089" s="127"/>
      <c r="AM2089" s="125"/>
      <c r="AN2089" s="125"/>
      <c r="AO2089" s="128"/>
      <c r="AP2089" s="129"/>
    </row>
    <row r="2090" spans="1:42" x14ac:dyDescent="0.25">
      <c r="A2090" s="92">
        <v>178</v>
      </c>
      <c r="B2090" s="435" t="e">
        <f>CONCATENATE(Revisión_Avance_Periodo!$D2090,";",Revisión_Avance_Periodo!$F2090,";",Revisión_Avance_Periodo!$L2090)</f>
        <v>#REF!</v>
      </c>
      <c r="C2090" s="435" t="e">
        <f t="shared" si="162"/>
        <v>#REF!</v>
      </c>
      <c r="D2090" s="114" t="e">
        <f>VLOOKUP($A2090,#REF!,3,FALSE)</f>
        <v>#REF!</v>
      </c>
      <c r="E2090" s="436" t="e">
        <f>VLOOKUP($A2090,#REF!,4,FALSE)</f>
        <v>#REF!</v>
      </c>
      <c r="F2090" s="102" t="e">
        <f>VLOOKUP($A2090,#REF!,5,FALSE)</f>
        <v>#REF!</v>
      </c>
      <c r="G2090" s="93" t="e">
        <f>VLOOKUP($A2090,#REF!,8,FALSE)</f>
        <v>#REF!</v>
      </c>
      <c r="H2090" s="93" t="e">
        <f>VLOOKUP($A2090,#REF!,7,FALSE)</f>
        <v>#REF!</v>
      </c>
      <c r="I2090" s="438" t="e">
        <f>VLOOKUP($A2090,#REF!,10,FALSE)</f>
        <v>#REF!</v>
      </c>
      <c r="J2090" s="93" t="e">
        <f>VLOOKUP($A2090,#REF!,11,FALSE)</f>
        <v>#REF!</v>
      </c>
      <c r="K2090" s="114" t="e">
        <f>VLOOKUP($A2090,#REF!,12,FALSE)</f>
        <v>#REF!</v>
      </c>
      <c r="L2090" s="93" t="e">
        <f>VLOOKUP($A2090,#REF!,13,FALSE)</f>
        <v>#REF!</v>
      </c>
      <c r="M2090" s="438" t="e">
        <f>VLOOKUP($A2090,#REF!,14,FALSE)</f>
        <v>#REF!</v>
      </c>
      <c r="N2090" s="102" t="e">
        <f>VLOOKUP($A2090,#REF!,15,FALSE)</f>
        <v>#REF!</v>
      </c>
      <c r="O2090" s="102" t="e">
        <f>VLOOKUP($A2090,#REF!,18,FALSE)</f>
        <v>#REF!</v>
      </c>
      <c r="P2090" s="93" t="e">
        <f>VLOOKUP($A2090,#REF!,41,FALSE)</f>
        <v>#REF!</v>
      </c>
      <c r="Q2090" s="115" t="e">
        <f>VLOOKUP(Revisión_Avance_Periodo!$L2090,#REF!,30,FALSE)</f>
        <v>#REF!</v>
      </c>
      <c r="R2090" s="116">
        <v>2019</v>
      </c>
      <c r="S2090" s="196">
        <v>43495</v>
      </c>
      <c r="T2090" s="116" t="s">
        <v>68</v>
      </c>
      <c r="U2090" s="440" t="e">
        <f>INDEX(#REF!,MATCH(Revisión_Avance_Periodo!$L2090,#REF!,0),MATCH(Revisión_Avance_Periodo!$T2090,#REF!,0))</f>
        <v>#REF!</v>
      </c>
      <c r="V2090" s="440" t="e">
        <f>INDEX(#REF!,MATCH(Revisión_Avance_Periodo!$L2090,#REF!,0),MATCH(Revisión_Avance_Periodo!$T2090,#REF!,0))</f>
        <v>#REF!</v>
      </c>
      <c r="W2090" s="130" t="e">
        <f t="shared" ref="W2090:W2098" si="166">V2090/U2090</f>
        <v>#REF!</v>
      </c>
      <c r="X2090" s="116" t="e">
        <f>VLOOKUP(W2090,Tabla_Estado_Meta_OAP_2019[#All],3,TRUE)</f>
        <v>#REF!</v>
      </c>
      <c r="Y2090" s="163" t="e">
        <f>SUBTOTAL(9,$U$206:$U2090)</f>
        <v>#REF!</v>
      </c>
      <c r="Z2090" s="161" t="e">
        <f>SUBTOTAL(9,$V$206:$V2090)</f>
        <v>#REF!</v>
      </c>
      <c r="AA2090" s="162">
        <f>IFERROR(+Revisión_Avance_Periodo!$Z2090/Revisión_Avance_Periodo!$Y2090,0)</f>
        <v>0</v>
      </c>
      <c r="AB2090" s="445" t="e">
        <f>SUBTOTAL(9,U2090:U2101)</f>
        <v>#REF!</v>
      </c>
      <c r="AC2090" s="446" t="e">
        <f>SUBTOTAL(9,V2090:V2101)</f>
        <v>#REF!</v>
      </c>
      <c r="AD2090" s="119" t="e">
        <f>+AC2090/AB2090</f>
        <v>#REF!</v>
      </c>
      <c r="AE2090" s="119" t="e">
        <f>100%-Revisión_Avance_Periodo!$AD2090</f>
        <v>#REF!</v>
      </c>
      <c r="AF2090" s="121" t="e">
        <f>VLOOKUP(AD2090,Tabla_Estado_Meta_OAP_2019[],3,TRUE)</f>
        <v>#REF!</v>
      </c>
      <c r="AG2090" s="122" t="e">
        <f>Revisión_Avance_Periodo!$AD2090*Revisión_Avance_Periodo!$Q2090</f>
        <v>#REF!</v>
      </c>
      <c r="AH2090" s="163" t="e">
        <f>SUBTOTAL(9,$U$2090:$U2090)</f>
        <v>#REF!</v>
      </c>
      <c r="AI2090" s="161" t="e">
        <f>SUBTOTAL(9,$V$2090:$V2090)</f>
        <v>#REF!</v>
      </c>
      <c r="AJ2090" s="162">
        <f>IFERROR(+Revisión_Avance_Periodo!$Z2090/Revisión_Avance_Periodo!$Y2090,0)</f>
        <v>0</v>
      </c>
      <c r="AK2090" s="445" t="e">
        <f>SUBTOTAL(9,AD2090:AD2101)</f>
        <v>#REF!</v>
      </c>
      <c r="AL2090" s="446" t="e">
        <f>SUBTOTAL(9,AE2090:AE2101)</f>
        <v>#REF!</v>
      </c>
      <c r="AM2090" s="119" t="e">
        <f>+AL2090/AK2090</f>
        <v>#REF!</v>
      </c>
      <c r="AN2090" s="119" t="e">
        <f>100%-Revisión_Avance_Periodo!$AD2090</f>
        <v>#REF!</v>
      </c>
      <c r="AO2090" s="121" t="e">
        <f>VLOOKUP(AM2090,Tabla_Estado_Meta_OAP_2019[],3,TRUE)</f>
        <v>#REF!</v>
      </c>
      <c r="AP2090" s="122" t="e">
        <f>Revisión_Avance_Periodo!$AD2090*Revisión_Avance_Periodo!$Q2090</f>
        <v>#REF!</v>
      </c>
    </row>
    <row r="2091" spans="1:42" x14ac:dyDescent="0.25">
      <c r="A2091" s="97">
        <v>178</v>
      </c>
      <c r="B2091" s="435" t="e">
        <f>CONCATENATE(Revisión_Avance_Periodo!$D2091,";",Revisión_Avance_Periodo!$F2091,";",Revisión_Avance_Periodo!$L2091)</f>
        <v>#REF!</v>
      </c>
      <c r="C2091" s="435" t="e">
        <f t="shared" si="162"/>
        <v>#REF!</v>
      </c>
      <c r="D2091" s="123" t="e">
        <f>VLOOKUP($A2091,#REF!,3,FALSE)</f>
        <v>#REF!</v>
      </c>
      <c r="E2091" s="436" t="e">
        <f>VLOOKUP($A2091,#REF!,4,FALSE)</f>
        <v>#REF!</v>
      </c>
      <c r="F2091" s="103" t="e">
        <f>VLOOKUP($A2091,#REF!,5,FALSE)</f>
        <v>#REF!</v>
      </c>
      <c r="G2091" s="98" t="e">
        <f>VLOOKUP($A2091,#REF!,8,FALSE)</f>
        <v>#REF!</v>
      </c>
      <c r="H2091" s="93" t="e">
        <f>VLOOKUP($A2091,#REF!,7,FALSE)</f>
        <v>#REF!</v>
      </c>
      <c r="I2091" s="438" t="e">
        <f>VLOOKUP($A2091,#REF!,10,FALSE)</f>
        <v>#REF!</v>
      </c>
      <c r="J2091" s="98" t="e">
        <f>VLOOKUP($A2091,#REF!,11,FALSE)</f>
        <v>#REF!</v>
      </c>
      <c r="K2091" s="114" t="e">
        <f>VLOOKUP($A2091,#REF!,12,FALSE)</f>
        <v>#REF!</v>
      </c>
      <c r="L2091" s="98" t="e">
        <f>VLOOKUP($A2091,#REF!,13,FALSE)</f>
        <v>#REF!</v>
      </c>
      <c r="M2091" s="438" t="e">
        <f>VLOOKUP($A2091,#REF!,14,FALSE)</f>
        <v>#REF!</v>
      </c>
      <c r="N2091" s="103" t="e">
        <f>VLOOKUP($A2091,#REF!,15,FALSE)</f>
        <v>#REF!</v>
      </c>
      <c r="O2091" s="103" t="e">
        <f>VLOOKUP($A2091,#REF!,18,FALSE)</f>
        <v>#REF!</v>
      </c>
      <c r="P2091" s="93" t="e">
        <f>VLOOKUP($A2091,#REF!,41,FALSE)</f>
        <v>#REF!</v>
      </c>
      <c r="Q2091" s="115" t="e">
        <f>VLOOKUP(Revisión_Avance_Periodo!$L2091,#REF!,30,FALSE)</f>
        <v>#REF!</v>
      </c>
      <c r="R2091" s="116">
        <v>2019</v>
      </c>
      <c r="S2091" s="196">
        <v>43524</v>
      </c>
      <c r="T2091" s="124" t="s">
        <v>69</v>
      </c>
      <c r="U2091" s="440" t="e">
        <f>INDEX(#REF!,MATCH(Revisión_Avance_Periodo!$L2091,#REF!,0),MATCH(Revisión_Avance_Periodo!$T2091,#REF!,0))</f>
        <v>#REF!</v>
      </c>
      <c r="V2091" s="440" t="e">
        <f>INDEX(#REF!,MATCH(Revisión_Avance_Periodo!$L2091,#REF!,0),MATCH(Revisión_Avance_Periodo!$T2091,#REF!,0))</f>
        <v>#REF!</v>
      </c>
      <c r="W2091" s="130" t="e">
        <f t="shared" si="166"/>
        <v>#REF!</v>
      </c>
      <c r="X2091" s="124" t="e">
        <f>VLOOKUP(W2091,Tabla_Estado_Meta_OAP_2019[#All],3,TRUE)</f>
        <v>#REF!</v>
      </c>
      <c r="Y2091" s="164" t="e">
        <f>SUBTOTAL(9,$U$206:$U2091)</f>
        <v>#REF!</v>
      </c>
      <c r="Z2091" s="158" t="e">
        <f>SUBTOTAL(9,$V$206:$V2091)</f>
        <v>#REF!</v>
      </c>
      <c r="AA2091" s="159">
        <f>IFERROR(+Revisión_Avance_Periodo!$Z2091/Revisión_Avance_Periodo!$Y2091,0)</f>
        <v>0</v>
      </c>
      <c r="AB2091" s="126"/>
      <c r="AC2091" s="127"/>
      <c r="AD2091" s="125"/>
      <c r="AE2091" s="125"/>
      <c r="AF2091" s="128"/>
      <c r="AG2091" s="129"/>
      <c r="AH2091" s="164" t="e">
        <f>SUBTOTAL(9,$U$2090:$U2091)</f>
        <v>#REF!</v>
      </c>
      <c r="AI2091" s="158" t="e">
        <f>SUBTOTAL(9,$V$2090:$V2091)</f>
        <v>#REF!</v>
      </c>
      <c r="AJ2091" s="159">
        <f>IFERROR(+Revisión_Avance_Periodo!$Z2091/Revisión_Avance_Periodo!$Y2091,0)</f>
        <v>0</v>
      </c>
      <c r="AK2091" s="126"/>
      <c r="AL2091" s="127"/>
      <c r="AM2091" s="125"/>
      <c r="AN2091" s="125"/>
      <c r="AO2091" s="128"/>
      <c r="AP2091" s="129"/>
    </row>
    <row r="2092" spans="1:42" x14ac:dyDescent="0.25">
      <c r="A2092" s="92">
        <v>178</v>
      </c>
      <c r="B2092" s="435" t="e">
        <f>CONCATENATE(Revisión_Avance_Periodo!$D2092,";",Revisión_Avance_Periodo!$F2092,";",Revisión_Avance_Periodo!$L2092)</f>
        <v>#REF!</v>
      </c>
      <c r="C2092" s="435" t="e">
        <f t="shared" si="162"/>
        <v>#REF!</v>
      </c>
      <c r="D2092" s="114" t="e">
        <f>VLOOKUP($A2092,#REF!,3,FALSE)</f>
        <v>#REF!</v>
      </c>
      <c r="E2092" s="436" t="e">
        <f>VLOOKUP($A2092,#REF!,4,FALSE)</f>
        <v>#REF!</v>
      </c>
      <c r="F2092" s="102" t="e">
        <f>VLOOKUP($A2092,#REF!,5,FALSE)</f>
        <v>#REF!</v>
      </c>
      <c r="G2092" s="93" t="e">
        <f>VLOOKUP($A2092,#REF!,8,FALSE)</f>
        <v>#REF!</v>
      </c>
      <c r="H2092" s="93" t="e">
        <f>VLOOKUP($A2092,#REF!,7,FALSE)</f>
        <v>#REF!</v>
      </c>
      <c r="I2092" s="438" t="e">
        <f>VLOOKUP($A2092,#REF!,10,FALSE)</f>
        <v>#REF!</v>
      </c>
      <c r="J2092" s="93" t="e">
        <f>VLOOKUP($A2092,#REF!,11,FALSE)</f>
        <v>#REF!</v>
      </c>
      <c r="K2092" s="114" t="e">
        <f>VLOOKUP($A2092,#REF!,12,FALSE)</f>
        <v>#REF!</v>
      </c>
      <c r="L2092" s="93" t="e">
        <f>VLOOKUP($A2092,#REF!,13,FALSE)</f>
        <v>#REF!</v>
      </c>
      <c r="M2092" s="438" t="e">
        <f>VLOOKUP($A2092,#REF!,14,FALSE)</f>
        <v>#REF!</v>
      </c>
      <c r="N2092" s="102" t="e">
        <f>VLOOKUP($A2092,#REF!,15,FALSE)</f>
        <v>#REF!</v>
      </c>
      <c r="O2092" s="102" t="e">
        <f>VLOOKUP($A2092,#REF!,18,FALSE)</f>
        <v>#REF!</v>
      </c>
      <c r="P2092" s="93" t="e">
        <f>VLOOKUP($A2092,#REF!,41,FALSE)</f>
        <v>#REF!</v>
      </c>
      <c r="Q2092" s="115" t="e">
        <f>VLOOKUP(Revisión_Avance_Periodo!$L2092,#REF!,30,FALSE)</f>
        <v>#REF!</v>
      </c>
      <c r="R2092" s="116">
        <v>2019</v>
      </c>
      <c r="S2092" s="196">
        <v>43554</v>
      </c>
      <c r="T2092" s="116" t="s">
        <v>70</v>
      </c>
      <c r="U2092" s="440" t="e">
        <f>INDEX(#REF!,MATCH(Revisión_Avance_Periodo!$L2092,#REF!,0),MATCH(Revisión_Avance_Periodo!$T2092,#REF!,0))</f>
        <v>#REF!</v>
      </c>
      <c r="V2092" s="440" t="e">
        <f>INDEX(#REF!,MATCH(Revisión_Avance_Periodo!$L2092,#REF!,0),MATCH(Revisión_Avance_Periodo!$T2092,#REF!,0))</f>
        <v>#REF!</v>
      </c>
      <c r="W2092" s="130" t="e">
        <f t="shared" si="166"/>
        <v>#REF!</v>
      </c>
      <c r="X2092" s="116" t="e">
        <f>VLOOKUP(W2092,Tabla_Estado_Meta_OAP_2019[#All],3,TRUE)</f>
        <v>#REF!</v>
      </c>
      <c r="Y2092" s="164" t="e">
        <f>SUBTOTAL(9,$U$206:$U2092)</f>
        <v>#REF!</v>
      </c>
      <c r="Z2092" s="158" t="e">
        <f>SUBTOTAL(9,$V$206:$V2092)</f>
        <v>#REF!</v>
      </c>
      <c r="AA2092" s="159">
        <f>IFERROR(+Revisión_Avance_Periodo!$Z2092/Revisión_Avance_Periodo!$Y2092,0)</f>
        <v>0</v>
      </c>
      <c r="AB2092" s="126"/>
      <c r="AC2092" s="127"/>
      <c r="AD2092" s="125"/>
      <c r="AE2092" s="125"/>
      <c r="AF2092" s="128"/>
      <c r="AG2092" s="129"/>
      <c r="AH2092" s="164" t="e">
        <f>SUBTOTAL(9,$U$2090:$U2092)</f>
        <v>#REF!</v>
      </c>
      <c r="AI2092" s="158" t="e">
        <f>SUBTOTAL(9,$V$2090:$V2092)</f>
        <v>#REF!</v>
      </c>
      <c r="AJ2092" s="159">
        <f>IFERROR(+Revisión_Avance_Periodo!$Z2092/Revisión_Avance_Periodo!$Y2092,0)</f>
        <v>0</v>
      </c>
      <c r="AK2092" s="126"/>
      <c r="AL2092" s="127"/>
      <c r="AM2092" s="125"/>
      <c r="AN2092" s="125"/>
      <c r="AO2092" s="128"/>
      <c r="AP2092" s="129"/>
    </row>
    <row r="2093" spans="1:42" x14ac:dyDescent="0.25">
      <c r="A2093" s="97">
        <v>178</v>
      </c>
      <c r="B2093" s="435" t="e">
        <f>CONCATENATE(Revisión_Avance_Periodo!$D2093,";",Revisión_Avance_Periodo!$F2093,";",Revisión_Avance_Periodo!$L2093)</f>
        <v>#REF!</v>
      </c>
      <c r="C2093" s="435" t="e">
        <f t="shared" si="162"/>
        <v>#REF!</v>
      </c>
      <c r="D2093" s="123" t="e">
        <f>VLOOKUP($A2093,#REF!,3,FALSE)</f>
        <v>#REF!</v>
      </c>
      <c r="E2093" s="436" t="e">
        <f>VLOOKUP($A2093,#REF!,4,FALSE)</f>
        <v>#REF!</v>
      </c>
      <c r="F2093" s="103" t="e">
        <f>VLOOKUP($A2093,#REF!,5,FALSE)</f>
        <v>#REF!</v>
      </c>
      <c r="G2093" s="98" t="e">
        <f>VLOOKUP($A2093,#REF!,8,FALSE)</f>
        <v>#REF!</v>
      </c>
      <c r="H2093" s="93" t="e">
        <f>VLOOKUP($A2093,#REF!,7,FALSE)</f>
        <v>#REF!</v>
      </c>
      <c r="I2093" s="438" t="e">
        <f>VLOOKUP($A2093,#REF!,10,FALSE)</f>
        <v>#REF!</v>
      </c>
      <c r="J2093" s="98" t="e">
        <f>VLOOKUP($A2093,#REF!,11,FALSE)</f>
        <v>#REF!</v>
      </c>
      <c r="K2093" s="114" t="e">
        <f>VLOOKUP($A2093,#REF!,12,FALSE)</f>
        <v>#REF!</v>
      </c>
      <c r="L2093" s="98" t="e">
        <f>VLOOKUP($A2093,#REF!,13,FALSE)</f>
        <v>#REF!</v>
      </c>
      <c r="M2093" s="438" t="e">
        <f>VLOOKUP($A2093,#REF!,14,FALSE)</f>
        <v>#REF!</v>
      </c>
      <c r="N2093" s="103" t="e">
        <f>VLOOKUP($A2093,#REF!,15,FALSE)</f>
        <v>#REF!</v>
      </c>
      <c r="O2093" s="103" t="e">
        <f>VLOOKUP($A2093,#REF!,18,FALSE)</f>
        <v>#REF!</v>
      </c>
      <c r="P2093" s="93" t="e">
        <f>VLOOKUP($A2093,#REF!,41,FALSE)</f>
        <v>#REF!</v>
      </c>
      <c r="Q2093" s="115" t="e">
        <f>VLOOKUP(Revisión_Avance_Periodo!$L2093,#REF!,30,FALSE)</f>
        <v>#REF!</v>
      </c>
      <c r="R2093" s="116">
        <v>2019</v>
      </c>
      <c r="S2093" s="196">
        <v>43585</v>
      </c>
      <c r="T2093" s="124" t="s">
        <v>71</v>
      </c>
      <c r="U2093" s="440" t="e">
        <f>INDEX(#REF!,MATCH(Revisión_Avance_Periodo!$L2093,#REF!,0),MATCH(Revisión_Avance_Periodo!$T2093,#REF!,0))</f>
        <v>#REF!</v>
      </c>
      <c r="V2093" s="440" t="e">
        <f>INDEX(#REF!,MATCH(Revisión_Avance_Periodo!$L2093,#REF!,0),MATCH(Revisión_Avance_Periodo!$T2093,#REF!,0))</f>
        <v>#REF!</v>
      </c>
      <c r="W2093" s="130" t="e">
        <f t="shared" si="166"/>
        <v>#REF!</v>
      </c>
      <c r="X2093" s="124" t="e">
        <f>VLOOKUP(W2093,Tabla_Estado_Meta_OAP_2019[#All],3,TRUE)</f>
        <v>#REF!</v>
      </c>
      <c r="Y2093" s="164" t="e">
        <f>SUBTOTAL(9,$U$206:$U2093)</f>
        <v>#REF!</v>
      </c>
      <c r="Z2093" s="158" t="e">
        <f>SUBTOTAL(9,$V$206:$V2093)</f>
        <v>#REF!</v>
      </c>
      <c r="AA2093" s="159">
        <f>IFERROR(+Revisión_Avance_Periodo!$Z2093/Revisión_Avance_Periodo!$Y2093,0)</f>
        <v>0</v>
      </c>
      <c r="AB2093" s="126"/>
      <c r="AC2093" s="127"/>
      <c r="AD2093" s="125"/>
      <c r="AE2093" s="125"/>
      <c r="AF2093" s="128"/>
      <c r="AG2093" s="129"/>
      <c r="AH2093" s="164" t="e">
        <f>SUBTOTAL(9,$U$2090:$U2093)</f>
        <v>#REF!</v>
      </c>
      <c r="AI2093" s="158" t="e">
        <f>SUBTOTAL(9,$V$2090:$V2093)</f>
        <v>#REF!</v>
      </c>
      <c r="AJ2093" s="159">
        <f>IFERROR(+Revisión_Avance_Periodo!$Z2093/Revisión_Avance_Periodo!$Y2093,0)</f>
        <v>0</v>
      </c>
      <c r="AK2093" s="126"/>
      <c r="AL2093" s="127"/>
      <c r="AM2093" s="125"/>
      <c r="AN2093" s="125"/>
      <c r="AO2093" s="128"/>
      <c r="AP2093" s="129"/>
    </row>
    <row r="2094" spans="1:42" x14ac:dyDescent="0.25">
      <c r="A2094" s="92">
        <v>178</v>
      </c>
      <c r="B2094" s="435" t="e">
        <f>CONCATENATE(Revisión_Avance_Periodo!$D2094,";",Revisión_Avance_Periodo!$F2094,";",Revisión_Avance_Periodo!$L2094)</f>
        <v>#REF!</v>
      </c>
      <c r="C2094" s="435" t="e">
        <f t="shared" si="162"/>
        <v>#REF!</v>
      </c>
      <c r="D2094" s="114" t="e">
        <f>VLOOKUP($A2094,#REF!,3,FALSE)</f>
        <v>#REF!</v>
      </c>
      <c r="E2094" s="436" t="e">
        <f>VLOOKUP($A2094,#REF!,4,FALSE)</f>
        <v>#REF!</v>
      </c>
      <c r="F2094" s="102" t="e">
        <f>VLOOKUP($A2094,#REF!,5,FALSE)</f>
        <v>#REF!</v>
      </c>
      <c r="G2094" s="93" t="e">
        <f>VLOOKUP($A2094,#REF!,8,FALSE)</f>
        <v>#REF!</v>
      </c>
      <c r="H2094" s="93" t="e">
        <f>VLOOKUP($A2094,#REF!,7,FALSE)</f>
        <v>#REF!</v>
      </c>
      <c r="I2094" s="438" t="e">
        <f>VLOOKUP($A2094,#REF!,10,FALSE)</f>
        <v>#REF!</v>
      </c>
      <c r="J2094" s="93" t="e">
        <f>VLOOKUP($A2094,#REF!,11,FALSE)</f>
        <v>#REF!</v>
      </c>
      <c r="K2094" s="114" t="e">
        <f>VLOOKUP($A2094,#REF!,12,FALSE)</f>
        <v>#REF!</v>
      </c>
      <c r="L2094" s="93" t="e">
        <f>VLOOKUP($A2094,#REF!,13,FALSE)</f>
        <v>#REF!</v>
      </c>
      <c r="M2094" s="438" t="e">
        <f>VLOOKUP($A2094,#REF!,14,FALSE)</f>
        <v>#REF!</v>
      </c>
      <c r="N2094" s="102" t="e">
        <f>VLOOKUP($A2094,#REF!,15,FALSE)</f>
        <v>#REF!</v>
      </c>
      <c r="O2094" s="102" t="e">
        <f>VLOOKUP($A2094,#REF!,18,FALSE)</f>
        <v>#REF!</v>
      </c>
      <c r="P2094" s="93" t="e">
        <f>VLOOKUP($A2094,#REF!,41,FALSE)</f>
        <v>#REF!</v>
      </c>
      <c r="Q2094" s="115" t="e">
        <f>VLOOKUP(Revisión_Avance_Periodo!$L2094,#REF!,30,FALSE)</f>
        <v>#REF!</v>
      </c>
      <c r="R2094" s="116">
        <v>2019</v>
      </c>
      <c r="S2094" s="196">
        <v>43615</v>
      </c>
      <c r="T2094" s="116" t="s">
        <v>72</v>
      </c>
      <c r="U2094" s="440" t="e">
        <f>INDEX(#REF!,MATCH(Revisión_Avance_Periodo!$L2094,#REF!,0),MATCH(Revisión_Avance_Periodo!$T2094,#REF!,0))</f>
        <v>#REF!</v>
      </c>
      <c r="V2094" s="440" t="e">
        <f>INDEX(#REF!,MATCH(Revisión_Avance_Periodo!$L2094,#REF!,0),MATCH(Revisión_Avance_Periodo!$T2094,#REF!,0))</f>
        <v>#REF!</v>
      </c>
      <c r="W2094" s="130" t="e">
        <f t="shared" si="166"/>
        <v>#REF!</v>
      </c>
      <c r="X2094" s="116" t="e">
        <f>VLOOKUP(W2094,Tabla_Estado_Meta_OAP_2019[#All],3,TRUE)</f>
        <v>#REF!</v>
      </c>
      <c r="Y2094" s="164" t="e">
        <f>SUBTOTAL(9,$U$206:$U2094)</f>
        <v>#REF!</v>
      </c>
      <c r="Z2094" s="158" t="e">
        <f>SUBTOTAL(9,$V$206:$V2094)</f>
        <v>#REF!</v>
      </c>
      <c r="AA2094" s="159">
        <f>IFERROR(+Revisión_Avance_Periodo!$Z2094/Revisión_Avance_Periodo!$Y2094,0)</f>
        <v>0</v>
      </c>
      <c r="AB2094" s="126"/>
      <c r="AC2094" s="127"/>
      <c r="AD2094" s="125"/>
      <c r="AE2094" s="125"/>
      <c r="AF2094" s="128"/>
      <c r="AG2094" s="129"/>
      <c r="AH2094" s="164" t="e">
        <f>SUBTOTAL(9,$U$2090:$U2094)</f>
        <v>#REF!</v>
      </c>
      <c r="AI2094" s="158" t="e">
        <f>SUBTOTAL(9,$V$2090:$V2094)</f>
        <v>#REF!</v>
      </c>
      <c r="AJ2094" s="159">
        <f>IFERROR(+Revisión_Avance_Periodo!$Z2094/Revisión_Avance_Periodo!$Y2094,0)</f>
        <v>0</v>
      </c>
      <c r="AK2094" s="126"/>
      <c r="AL2094" s="127"/>
      <c r="AM2094" s="125"/>
      <c r="AN2094" s="125"/>
      <c r="AO2094" s="128"/>
      <c r="AP2094" s="129"/>
    </row>
    <row r="2095" spans="1:42" x14ac:dyDescent="0.25">
      <c r="A2095" s="97">
        <v>178</v>
      </c>
      <c r="B2095" s="435" t="e">
        <f>CONCATENATE(Revisión_Avance_Periodo!$D2095,";",Revisión_Avance_Periodo!$F2095,";",Revisión_Avance_Periodo!$L2095)</f>
        <v>#REF!</v>
      </c>
      <c r="C2095" s="435" t="e">
        <f t="shared" si="162"/>
        <v>#REF!</v>
      </c>
      <c r="D2095" s="123" t="e">
        <f>VLOOKUP($A2095,#REF!,3,FALSE)</f>
        <v>#REF!</v>
      </c>
      <c r="E2095" s="436" t="e">
        <f>VLOOKUP($A2095,#REF!,4,FALSE)</f>
        <v>#REF!</v>
      </c>
      <c r="F2095" s="103" t="e">
        <f>VLOOKUP($A2095,#REF!,5,FALSE)</f>
        <v>#REF!</v>
      </c>
      <c r="G2095" s="98" t="e">
        <f>VLOOKUP($A2095,#REF!,8,FALSE)</f>
        <v>#REF!</v>
      </c>
      <c r="H2095" s="93" t="e">
        <f>VLOOKUP($A2095,#REF!,7,FALSE)</f>
        <v>#REF!</v>
      </c>
      <c r="I2095" s="438" t="e">
        <f>VLOOKUP($A2095,#REF!,10,FALSE)</f>
        <v>#REF!</v>
      </c>
      <c r="J2095" s="98" t="e">
        <f>VLOOKUP($A2095,#REF!,11,FALSE)</f>
        <v>#REF!</v>
      </c>
      <c r="K2095" s="114" t="e">
        <f>VLOOKUP($A2095,#REF!,12,FALSE)</f>
        <v>#REF!</v>
      </c>
      <c r="L2095" s="98" t="e">
        <f>VLOOKUP($A2095,#REF!,13,FALSE)</f>
        <v>#REF!</v>
      </c>
      <c r="M2095" s="438" t="e">
        <f>VLOOKUP($A2095,#REF!,14,FALSE)</f>
        <v>#REF!</v>
      </c>
      <c r="N2095" s="103" t="e">
        <f>VLOOKUP($A2095,#REF!,15,FALSE)</f>
        <v>#REF!</v>
      </c>
      <c r="O2095" s="103" t="e">
        <f>VLOOKUP($A2095,#REF!,18,FALSE)</f>
        <v>#REF!</v>
      </c>
      <c r="P2095" s="93" t="e">
        <f>VLOOKUP($A2095,#REF!,41,FALSE)</f>
        <v>#REF!</v>
      </c>
      <c r="Q2095" s="115" t="e">
        <f>VLOOKUP(Revisión_Avance_Periodo!$L2095,#REF!,30,FALSE)</f>
        <v>#REF!</v>
      </c>
      <c r="R2095" s="116">
        <v>2019</v>
      </c>
      <c r="S2095" s="196">
        <v>43646</v>
      </c>
      <c r="T2095" s="124" t="s">
        <v>73</v>
      </c>
      <c r="U2095" s="440" t="e">
        <f>INDEX(#REF!,MATCH(Revisión_Avance_Periodo!$L2095,#REF!,0),MATCH(Revisión_Avance_Periodo!$T2095,#REF!,0))</f>
        <v>#REF!</v>
      </c>
      <c r="V2095" s="440" t="e">
        <f>INDEX(#REF!,MATCH(Revisión_Avance_Periodo!$L2095,#REF!,0),MATCH(Revisión_Avance_Periodo!$T2095,#REF!,0))</f>
        <v>#REF!</v>
      </c>
      <c r="W2095" s="130" t="e">
        <f t="shared" si="166"/>
        <v>#REF!</v>
      </c>
      <c r="X2095" s="124" t="e">
        <f>VLOOKUP(W2095,Tabla_Estado_Meta_OAP_2019[#All],3,TRUE)</f>
        <v>#REF!</v>
      </c>
      <c r="Y2095" s="164" t="e">
        <f>SUBTOTAL(9,$U$206:$U2095)</f>
        <v>#REF!</v>
      </c>
      <c r="Z2095" s="158" t="e">
        <f>SUBTOTAL(9,$V$206:$V2095)</f>
        <v>#REF!</v>
      </c>
      <c r="AA2095" s="159">
        <f>IFERROR(+Revisión_Avance_Periodo!$Z2095/Revisión_Avance_Periodo!$Y2095,0)</f>
        <v>0</v>
      </c>
      <c r="AB2095" s="126"/>
      <c r="AC2095" s="127"/>
      <c r="AD2095" s="125"/>
      <c r="AE2095" s="125"/>
      <c r="AF2095" s="128"/>
      <c r="AG2095" s="129"/>
      <c r="AH2095" s="164" t="e">
        <f>SUBTOTAL(9,$U$2090:$U2095)</f>
        <v>#REF!</v>
      </c>
      <c r="AI2095" s="158" t="e">
        <f>SUBTOTAL(9,$V$2090:$V2095)</f>
        <v>#REF!</v>
      </c>
      <c r="AJ2095" s="159">
        <f>IFERROR(+Revisión_Avance_Periodo!$Z2095/Revisión_Avance_Periodo!$Y2095,0)</f>
        <v>0</v>
      </c>
      <c r="AK2095" s="126"/>
      <c r="AL2095" s="127"/>
      <c r="AM2095" s="125"/>
      <c r="AN2095" s="125"/>
      <c r="AO2095" s="128"/>
      <c r="AP2095" s="129"/>
    </row>
    <row r="2096" spans="1:42" x14ac:dyDescent="0.25">
      <c r="A2096" s="92">
        <v>178</v>
      </c>
      <c r="B2096" s="435" t="e">
        <f>CONCATENATE(Revisión_Avance_Periodo!$D2096,";",Revisión_Avance_Periodo!$F2096,";",Revisión_Avance_Periodo!$L2096)</f>
        <v>#REF!</v>
      </c>
      <c r="C2096" s="435" t="e">
        <f t="shared" si="162"/>
        <v>#REF!</v>
      </c>
      <c r="D2096" s="114" t="e">
        <f>VLOOKUP($A2096,#REF!,3,FALSE)</f>
        <v>#REF!</v>
      </c>
      <c r="E2096" s="436" t="e">
        <f>VLOOKUP($A2096,#REF!,4,FALSE)</f>
        <v>#REF!</v>
      </c>
      <c r="F2096" s="102" t="e">
        <f>VLOOKUP($A2096,#REF!,5,FALSE)</f>
        <v>#REF!</v>
      </c>
      <c r="G2096" s="93" t="e">
        <f>VLOOKUP($A2096,#REF!,8,FALSE)</f>
        <v>#REF!</v>
      </c>
      <c r="H2096" s="93" t="e">
        <f>VLOOKUP($A2096,#REF!,7,FALSE)</f>
        <v>#REF!</v>
      </c>
      <c r="I2096" s="438" t="e">
        <f>VLOOKUP($A2096,#REF!,10,FALSE)</f>
        <v>#REF!</v>
      </c>
      <c r="J2096" s="93" t="e">
        <f>VLOOKUP($A2096,#REF!,11,FALSE)</f>
        <v>#REF!</v>
      </c>
      <c r="K2096" s="114" t="e">
        <f>VLOOKUP($A2096,#REF!,12,FALSE)</f>
        <v>#REF!</v>
      </c>
      <c r="L2096" s="93" t="e">
        <f>VLOOKUP($A2096,#REF!,13,FALSE)</f>
        <v>#REF!</v>
      </c>
      <c r="M2096" s="438" t="e">
        <f>VLOOKUP($A2096,#REF!,14,FALSE)</f>
        <v>#REF!</v>
      </c>
      <c r="N2096" s="102" t="e">
        <f>VLOOKUP($A2096,#REF!,15,FALSE)</f>
        <v>#REF!</v>
      </c>
      <c r="O2096" s="102" t="e">
        <f>VLOOKUP($A2096,#REF!,18,FALSE)</f>
        <v>#REF!</v>
      </c>
      <c r="P2096" s="93" t="e">
        <f>VLOOKUP($A2096,#REF!,41,FALSE)</f>
        <v>#REF!</v>
      </c>
      <c r="Q2096" s="115" t="e">
        <f>VLOOKUP(Revisión_Avance_Periodo!$L2096,#REF!,30,FALSE)</f>
        <v>#REF!</v>
      </c>
      <c r="R2096" s="116">
        <v>2019</v>
      </c>
      <c r="S2096" s="196">
        <v>43676</v>
      </c>
      <c r="T2096" s="116" t="s">
        <v>74</v>
      </c>
      <c r="U2096" s="440" t="e">
        <f>INDEX(#REF!,MATCH(Revisión_Avance_Periodo!$L2096,#REF!,0),MATCH(Revisión_Avance_Periodo!$T2096,#REF!,0))</f>
        <v>#REF!</v>
      </c>
      <c r="V2096" s="440" t="e">
        <f>INDEX(#REF!,MATCH(Revisión_Avance_Periodo!$L2096,#REF!,0),MATCH(Revisión_Avance_Periodo!$T2096,#REF!,0))</f>
        <v>#REF!</v>
      </c>
      <c r="W2096" s="130" t="e">
        <f t="shared" si="166"/>
        <v>#REF!</v>
      </c>
      <c r="X2096" s="116" t="e">
        <f>VLOOKUP(W2096,Tabla_Estado_Meta_OAP_2019[#All],3,TRUE)</f>
        <v>#REF!</v>
      </c>
      <c r="Y2096" s="164" t="e">
        <f>SUBTOTAL(9,$U$206:$U2096)</f>
        <v>#REF!</v>
      </c>
      <c r="Z2096" s="158" t="e">
        <f>SUBTOTAL(9,$V$206:$V2096)</f>
        <v>#REF!</v>
      </c>
      <c r="AA2096" s="159">
        <f>IFERROR(+Revisión_Avance_Periodo!$Z2096/Revisión_Avance_Periodo!$Y2096,0)</f>
        <v>0</v>
      </c>
      <c r="AB2096" s="126"/>
      <c r="AC2096" s="127"/>
      <c r="AD2096" s="125"/>
      <c r="AE2096" s="125"/>
      <c r="AF2096" s="128"/>
      <c r="AG2096" s="129"/>
      <c r="AH2096" s="164" t="e">
        <f>SUBTOTAL(9,$U$2090:$U2096)</f>
        <v>#REF!</v>
      </c>
      <c r="AI2096" s="158" t="e">
        <f>SUBTOTAL(9,$V$2090:$V2096)</f>
        <v>#REF!</v>
      </c>
      <c r="AJ2096" s="159">
        <f>IFERROR(+Revisión_Avance_Periodo!$Z2096/Revisión_Avance_Periodo!$Y2096,0)</f>
        <v>0</v>
      </c>
      <c r="AK2096" s="126"/>
      <c r="AL2096" s="127"/>
      <c r="AM2096" s="125"/>
      <c r="AN2096" s="125"/>
      <c r="AO2096" s="128"/>
      <c r="AP2096" s="129"/>
    </row>
    <row r="2097" spans="1:42" x14ac:dyDescent="0.25">
      <c r="A2097" s="97">
        <v>178</v>
      </c>
      <c r="B2097" s="435" t="e">
        <f>CONCATENATE(Revisión_Avance_Periodo!$D2097,";",Revisión_Avance_Periodo!$F2097,";",Revisión_Avance_Periodo!$L2097)</f>
        <v>#REF!</v>
      </c>
      <c r="C2097" s="435" t="e">
        <f t="shared" si="162"/>
        <v>#REF!</v>
      </c>
      <c r="D2097" s="123" t="e">
        <f>VLOOKUP($A2097,#REF!,3,FALSE)</f>
        <v>#REF!</v>
      </c>
      <c r="E2097" s="436" t="e">
        <f>VLOOKUP($A2097,#REF!,4,FALSE)</f>
        <v>#REF!</v>
      </c>
      <c r="F2097" s="103" t="e">
        <f>VLOOKUP($A2097,#REF!,5,FALSE)</f>
        <v>#REF!</v>
      </c>
      <c r="G2097" s="98" t="e">
        <f>VLOOKUP($A2097,#REF!,8,FALSE)</f>
        <v>#REF!</v>
      </c>
      <c r="H2097" s="93" t="e">
        <f>VLOOKUP($A2097,#REF!,7,FALSE)</f>
        <v>#REF!</v>
      </c>
      <c r="I2097" s="438" t="e">
        <f>VLOOKUP($A2097,#REF!,10,FALSE)</f>
        <v>#REF!</v>
      </c>
      <c r="J2097" s="98" t="e">
        <f>VLOOKUP($A2097,#REF!,11,FALSE)</f>
        <v>#REF!</v>
      </c>
      <c r="K2097" s="114" t="e">
        <f>VLOOKUP($A2097,#REF!,12,FALSE)</f>
        <v>#REF!</v>
      </c>
      <c r="L2097" s="98" t="e">
        <f>VLOOKUP($A2097,#REF!,13,FALSE)</f>
        <v>#REF!</v>
      </c>
      <c r="M2097" s="438" t="e">
        <f>VLOOKUP($A2097,#REF!,14,FALSE)</f>
        <v>#REF!</v>
      </c>
      <c r="N2097" s="103" t="e">
        <f>VLOOKUP($A2097,#REF!,15,FALSE)</f>
        <v>#REF!</v>
      </c>
      <c r="O2097" s="103" t="e">
        <f>VLOOKUP($A2097,#REF!,18,FALSE)</f>
        <v>#REF!</v>
      </c>
      <c r="P2097" s="93" t="e">
        <f>VLOOKUP($A2097,#REF!,41,FALSE)</f>
        <v>#REF!</v>
      </c>
      <c r="Q2097" s="115" t="e">
        <f>VLOOKUP(Revisión_Avance_Periodo!$L2097,#REF!,30,FALSE)</f>
        <v>#REF!</v>
      </c>
      <c r="R2097" s="116">
        <v>2019</v>
      </c>
      <c r="S2097" s="196">
        <v>43707</v>
      </c>
      <c r="T2097" s="124" t="s">
        <v>75</v>
      </c>
      <c r="U2097" s="440" t="e">
        <f>INDEX(#REF!,MATCH(Revisión_Avance_Periodo!$L2097,#REF!,0),MATCH(Revisión_Avance_Periodo!$T2097,#REF!,0))</f>
        <v>#REF!</v>
      </c>
      <c r="V2097" s="440" t="e">
        <f>INDEX(#REF!,MATCH(Revisión_Avance_Periodo!$L2097,#REF!,0),MATCH(Revisión_Avance_Periodo!$T2097,#REF!,0))</f>
        <v>#REF!</v>
      </c>
      <c r="W2097" s="130" t="e">
        <f t="shared" si="166"/>
        <v>#REF!</v>
      </c>
      <c r="X2097" s="124" t="e">
        <f>VLOOKUP(W2097,Tabla_Estado_Meta_OAP_2019[#All],3,TRUE)</f>
        <v>#REF!</v>
      </c>
      <c r="Y2097" s="164" t="e">
        <f>SUBTOTAL(9,$U$206:$U2097)</f>
        <v>#REF!</v>
      </c>
      <c r="Z2097" s="158" t="e">
        <f>SUBTOTAL(9,$V$206:$V2097)</f>
        <v>#REF!</v>
      </c>
      <c r="AA2097" s="159">
        <f>IFERROR(+Revisión_Avance_Periodo!$Z2097/Revisión_Avance_Periodo!$Y2097,0)</f>
        <v>0</v>
      </c>
      <c r="AB2097" s="126"/>
      <c r="AC2097" s="127"/>
      <c r="AD2097" s="125"/>
      <c r="AE2097" s="125"/>
      <c r="AF2097" s="128"/>
      <c r="AG2097" s="129"/>
      <c r="AH2097" s="164" t="e">
        <f>SUBTOTAL(9,$U$2090:$U2097)</f>
        <v>#REF!</v>
      </c>
      <c r="AI2097" s="158" t="e">
        <f>SUBTOTAL(9,$V$2090:$V2097)</f>
        <v>#REF!</v>
      </c>
      <c r="AJ2097" s="159">
        <f>IFERROR(+Revisión_Avance_Periodo!$Z2097/Revisión_Avance_Periodo!$Y2097,0)</f>
        <v>0</v>
      </c>
      <c r="AK2097" s="126"/>
      <c r="AL2097" s="127"/>
      <c r="AM2097" s="125"/>
      <c r="AN2097" s="125"/>
      <c r="AO2097" s="128"/>
      <c r="AP2097" s="129"/>
    </row>
    <row r="2098" spans="1:42" x14ac:dyDescent="0.25">
      <c r="A2098" s="92">
        <v>178</v>
      </c>
      <c r="B2098" s="435" t="e">
        <f>CONCATENATE(Revisión_Avance_Periodo!$D2098,";",Revisión_Avance_Periodo!$F2098,";",Revisión_Avance_Periodo!$L2098)</f>
        <v>#REF!</v>
      </c>
      <c r="C2098" s="435" t="e">
        <f t="shared" si="162"/>
        <v>#REF!</v>
      </c>
      <c r="D2098" s="114" t="e">
        <f>VLOOKUP($A2098,#REF!,3,FALSE)</f>
        <v>#REF!</v>
      </c>
      <c r="E2098" s="436" t="e">
        <f>VLOOKUP($A2098,#REF!,4,FALSE)</f>
        <v>#REF!</v>
      </c>
      <c r="F2098" s="102" t="e">
        <f>VLOOKUP($A2098,#REF!,5,FALSE)</f>
        <v>#REF!</v>
      </c>
      <c r="G2098" s="93" t="e">
        <f>VLOOKUP($A2098,#REF!,8,FALSE)</f>
        <v>#REF!</v>
      </c>
      <c r="H2098" s="93" t="e">
        <f>VLOOKUP($A2098,#REF!,7,FALSE)</f>
        <v>#REF!</v>
      </c>
      <c r="I2098" s="438" t="e">
        <f>VLOOKUP($A2098,#REF!,10,FALSE)</f>
        <v>#REF!</v>
      </c>
      <c r="J2098" s="93" t="e">
        <f>VLOOKUP($A2098,#REF!,11,FALSE)</f>
        <v>#REF!</v>
      </c>
      <c r="K2098" s="114" t="e">
        <f>VLOOKUP($A2098,#REF!,12,FALSE)</f>
        <v>#REF!</v>
      </c>
      <c r="L2098" s="93" t="e">
        <f>VLOOKUP($A2098,#REF!,13,FALSE)</f>
        <v>#REF!</v>
      </c>
      <c r="M2098" s="438" t="e">
        <f>VLOOKUP($A2098,#REF!,14,FALSE)</f>
        <v>#REF!</v>
      </c>
      <c r="N2098" s="102" t="e">
        <f>VLOOKUP($A2098,#REF!,15,FALSE)</f>
        <v>#REF!</v>
      </c>
      <c r="O2098" s="102" t="e">
        <f>VLOOKUP($A2098,#REF!,18,FALSE)</f>
        <v>#REF!</v>
      </c>
      <c r="P2098" s="93" t="e">
        <f>VLOOKUP($A2098,#REF!,41,FALSE)</f>
        <v>#REF!</v>
      </c>
      <c r="Q2098" s="115" t="e">
        <f>VLOOKUP(Revisión_Avance_Periodo!$L2098,#REF!,30,FALSE)</f>
        <v>#REF!</v>
      </c>
      <c r="R2098" s="116">
        <v>2019</v>
      </c>
      <c r="S2098" s="196">
        <v>43738</v>
      </c>
      <c r="T2098" s="116" t="s">
        <v>76</v>
      </c>
      <c r="U2098" s="440" t="e">
        <f>INDEX(#REF!,MATCH(Revisión_Avance_Periodo!$L2098,#REF!,0),MATCH(Revisión_Avance_Periodo!$T2098,#REF!,0))</f>
        <v>#REF!</v>
      </c>
      <c r="V2098" s="440" t="e">
        <f>INDEX(#REF!,MATCH(Revisión_Avance_Periodo!$L2098,#REF!,0),MATCH(Revisión_Avance_Periodo!$T2098,#REF!,0))</f>
        <v>#REF!</v>
      </c>
      <c r="W2098" s="130" t="e">
        <f t="shared" si="166"/>
        <v>#REF!</v>
      </c>
      <c r="X2098" s="116" t="e">
        <f>VLOOKUP(W2098,Tabla_Estado_Meta_OAP_2019[#All],3,TRUE)</f>
        <v>#REF!</v>
      </c>
      <c r="Y2098" s="164" t="e">
        <f>SUBTOTAL(9,$U$206:$U2098)</f>
        <v>#REF!</v>
      </c>
      <c r="Z2098" s="158" t="e">
        <f>SUBTOTAL(9,$V$206:$V2098)</f>
        <v>#REF!</v>
      </c>
      <c r="AA2098" s="159">
        <f>IFERROR(+Revisión_Avance_Periodo!$Z2098/Revisión_Avance_Periodo!$Y2098,0)</f>
        <v>0</v>
      </c>
      <c r="AB2098" s="126"/>
      <c r="AC2098" s="127"/>
      <c r="AD2098" s="125"/>
      <c r="AE2098" s="125"/>
      <c r="AF2098" s="128"/>
      <c r="AG2098" s="129"/>
      <c r="AH2098" s="164" t="e">
        <f>SUBTOTAL(9,$U$2090:$U2098)</f>
        <v>#REF!</v>
      </c>
      <c r="AI2098" s="158" t="e">
        <f>SUBTOTAL(9,$V$2090:$V2098)</f>
        <v>#REF!</v>
      </c>
      <c r="AJ2098" s="159">
        <f>IFERROR(+Revisión_Avance_Periodo!$Z2098/Revisión_Avance_Periodo!$Y2098,0)</f>
        <v>0</v>
      </c>
      <c r="AK2098" s="126"/>
      <c r="AL2098" s="127"/>
      <c r="AM2098" s="125"/>
      <c r="AN2098" s="125"/>
      <c r="AO2098" s="128"/>
      <c r="AP2098" s="129"/>
    </row>
    <row r="2099" spans="1:42" x14ac:dyDescent="0.25">
      <c r="A2099" s="97">
        <v>178</v>
      </c>
      <c r="B2099" s="435" t="e">
        <f>CONCATENATE(Revisión_Avance_Periodo!$D2099,";",Revisión_Avance_Periodo!$F2099,";",Revisión_Avance_Periodo!$L2099)</f>
        <v>#REF!</v>
      </c>
      <c r="C2099" s="435" t="e">
        <f t="shared" si="162"/>
        <v>#REF!</v>
      </c>
      <c r="D2099" s="123" t="e">
        <f>VLOOKUP($A2099,#REF!,3,FALSE)</f>
        <v>#REF!</v>
      </c>
      <c r="E2099" s="436" t="e">
        <f>VLOOKUP($A2099,#REF!,4,FALSE)</f>
        <v>#REF!</v>
      </c>
      <c r="F2099" s="103" t="e">
        <f>VLOOKUP($A2099,#REF!,5,FALSE)</f>
        <v>#REF!</v>
      </c>
      <c r="G2099" s="98" t="e">
        <f>VLOOKUP($A2099,#REF!,8,FALSE)</f>
        <v>#REF!</v>
      </c>
      <c r="H2099" s="93" t="e">
        <f>VLOOKUP($A2099,#REF!,7,FALSE)</f>
        <v>#REF!</v>
      </c>
      <c r="I2099" s="438" t="e">
        <f>VLOOKUP($A2099,#REF!,10,FALSE)</f>
        <v>#REF!</v>
      </c>
      <c r="J2099" s="98" t="e">
        <f>VLOOKUP($A2099,#REF!,11,FALSE)</f>
        <v>#REF!</v>
      </c>
      <c r="K2099" s="114" t="e">
        <f>VLOOKUP($A2099,#REF!,12,FALSE)</f>
        <v>#REF!</v>
      </c>
      <c r="L2099" s="98" t="e">
        <f>VLOOKUP($A2099,#REF!,13,FALSE)</f>
        <v>#REF!</v>
      </c>
      <c r="M2099" s="438" t="e">
        <f>VLOOKUP($A2099,#REF!,14,FALSE)</f>
        <v>#REF!</v>
      </c>
      <c r="N2099" s="103" t="e">
        <f>VLOOKUP($A2099,#REF!,15,FALSE)</f>
        <v>#REF!</v>
      </c>
      <c r="O2099" s="103" t="e">
        <f>VLOOKUP($A2099,#REF!,18,FALSE)</f>
        <v>#REF!</v>
      </c>
      <c r="P2099" s="93" t="e">
        <f>VLOOKUP($A2099,#REF!,41,FALSE)</f>
        <v>#REF!</v>
      </c>
      <c r="Q2099" s="115" t="e">
        <f>VLOOKUP(Revisión_Avance_Periodo!$L2099,#REF!,30,FALSE)</f>
        <v>#REF!</v>
      </c>
      <c r="R2099" s="116">
        <v>2019</v>
      </c>
      <c r="S2099" s="196">
        <v>43768</v>
      </c>
      <c r="T2099" s="124" t="s">
        <v>77</v>
      </c>
      <c r="U2099" s="440" t="e">
        <f>INDEX(#REF!,MATCH(Revisión_Avance_Periodo!$L2099,#REF!,0),MATCH(Revisión_Avance_Periodo!$T2099,#REF!,0))</f>
        <v>#REF!</v>
      </c>
      <c r="V2099" s="440" t="e">
        <f>INDEX(#REF!,MATCH(Revisión_Avance_Periodo!$L2099,#REF!,0),MATCH(Revisión_Avance_Periodo!$T2099,#REF!,0))</f>
        <v>#REF!</v>
      </c>
      <c r="W2099" s="118">
        <f>IFERROR((V2099/U2099),0)</f>
        <v>0</v>
      </c>
      <c r="X2099" s="124" t="str">
        <f>VLOOKUP(W2099,Tabla_Estado_Meta_OAP_2019[#All],3,TRUE)</f>
        <v>Por Ejecutar</v>
      </c>
      <c r="Y2099" s="164" t="e">
        <f>SUBTOTAL(9,$U$206:$U2099)</f>
        <v>#REF!</v>
      </c>
      <c r="Z2099" s="158" t="e">
        <f>SUBTOTAL(9,$V$206:$V2099)</f>
        <v>#REF!</v>
      </c>
      <c r="AA2099" s="159">
        <f>IFERROR(+Revisión_Avance_Periodo!$Z2099/Revisión_Avance_Periodo!$Y2099,0)</f>
        <v>0</v>
      </c>
      <c r="AB2099" s="126"/>
      <c r="AC2099" s="127"/>
      <c r="AD2099" s="125"/>
      <c r="AE2099" s="125"/>
      <c r="AF2099" s="128"/>
      <c r="AG2099" s="129"/>
      <c r="AH2099" s="164" t="e">
        <f>SUBTOTAL(9,$U$2090:$U2099)</f>
        <v>#REF!</v>
      </c>
      <c r="AI2099" s="158" t="e">
        <f>SUBTOTAL(9,$V$2090:$V2099)</f>
        <v>#REF!</v>
      </c>
      <c r="AJ2099" s="159">
        <f>IFERROR(+Revisión_Avance_Periodo!$Z2099/Revisión_Avance_Periodo!$Y2099,0)</f>
        <v>0</v>
      </c>
      <c r="AK2099" s="126"/>
      <c r="AL2099" s="127"/>
      <c r="AM2099" s="125"/>
      <c r="AN2099" s="125"/>
      <c r="AO2099" s="128"/>
      <c r="AP2099" s="129"/>
    </row>
    <row r="2100" spans="1:42" x14ac:dyDescent="0.25">
      <c r="A2100" s="92">
        <v>178</v>
      </c>
      <c r="B2100" s="435" t="e">
        <f>CONCATENATE(Revisión_Avance_Periodo!$D2100,";",Revisión_Avance_Periodo!$F2100,";",Revisión_Avance_Periodo!$L2100)</f>
        <v>#REF!</v>
      </c>
      <c r="C2100" s="435" t="e">
        <f t="shared" si="162"/>
        <v>#REF!</v>
      </c>
      <c r="D2100" s="114" t="e">
        <f>VLOOKUP($A2100,#REF!,3,FALSE)</f>
        <v>#REF!</v>
      </c>
      <c r="E2100" s="436" t="e">
        <f>VLOOKUP($A2100,#REF!,4,FALSE)</f>
        <v>#REF!</v>
      </c>
      <c r="F2100" s="102" t="e">
        <f>VLOOKUP($A2100,#REF!,5,FALSE)</f>
        <v>#REF!</v>
      </c>
      <c r="G2100" s="93" t="e">
        <f>VLOOKUP($A2100,#REF!,8,FALSE)</f>
        <v>#REF!</v>
      </c>
      <c r="H2100" s="93" t="e">
        <f>VLOOKUP($A2100,#REF!,7,FALSE)</f>
        <v>#REF!</v>
      </c>
      <c r="I2100" s="438" t="e">
        <f>VLOOKUP($A2100,#REF!,10,FALSE)</f>
        <v>#REF!</v>
      </c>
      <c r="J2100" s="93" t="e">
        <f>VLOOKUP($A2100,#REF!,11,FALSE)</f>
        <v>#REF!</v>
      </c>
      <c r="K2100" s="114" t="e">
        <f>VLOOKUP($A2100,#REF!,12,FALSE)</f>
        <v>#REF!</v>
      </c>
      <c r="L2100" s="93" t="e">
        <f>VLOOKUP($A2100,#REF!,13,FALSE)</f>
        <v>#REF!</v>
      </c>
      <c r="M2100" s="438" t="e">
        <f>VLOOKUP($A2100,#REF!,14,FALSE)</f>
        <v>#REF!</v>
      </c>
      <c r="N2100" s="102" t="e">
        <f>VLOOKUP($A2100,#REF!,15,FALSE)</f>
        <v>#REF!</v>
      </c>
      <c r="O2100" s="102" t="e">
        <f>VLOOKUP($A2100,#REF!,18,FALSE)</f>
        <v>#REF!</v>
      </c>
      <c r="P2100" s="93" t="e">
        <f>VLOOKUP($A2100,#REF!,41,FALSE)</f>
        <v>#REF!</v>
      </c>
      <c r="Q2100" s="115" t="e">
        <f>VLOOKUP(Revisión_Avance_Periodo!$L2100,#REF!,30,FALSE)</f>
        <v>#REF!</v>
      </c>
      <c r="R2100" s="116">
        <v>2019</v>
      </c>
      <c r="S2100" s="196">
        <v>43799</v>
      </c>
      <c r="T2100" s="116" t="s">
        <v>78</v>
      </c>
      <c r="U2100" s="440" t="e">
        <f>INDEX(#REF!,MATCH(Revisión_Avance_Periodo!$L2100,#REF!,0),MATCH(Revisión_Avance_Periodo!$T2100,#REF!,0))</f>
        <v>#REF!</v>
      </c>
      <c r="V2100" s="440" t="e">
        <f>INDEX(#REF!,MATCH(Revisión_Avance_Periodo!$L2100,#REF!,0),MATCH(Revisión_Avance_Periodo!$T2100,#REF!,0))</f>
        <v>#REF!</v>
      </c>
      <c r="W2100" s="118">
        <f>IFERROR((V2100/U2100),0)</f>
        <v>0</v>
      </c>
      <c r="X2100" s="116" t="str">
        <f>VLOOKUP(W2100,Tabla_Estado_Meta_OAP_2019[#All],3,TRUE)</f>
        <v>Por Ejecutar</v>
      </c>
      <c r="Y2100" s="164" t="e">
        <f>SUBTOTAL(9,$U$206:$U2100)</f>
        <v>#REF!</v>
      </c>
      <c r="Z2100" s="158" t="e">
        <f>SUBTOTAL(9,$V$206:$V2100)</f>
        <v>#REF!</v>
      </c>
      <c r="AA2100" s="159">
        <f>IFERROR(+Revisión_Avance_Periodo!$Z2100/Revisión_Avance_Periodo!$Y2100,0)</f>
        <v>0</v>
      </c>
      <c r="AB2100" s="126"/>
      <c r="AC2100" s="127"/>
      <c r="AD2100" s="125"/>
      <c r="AE2100" s="125"/>
      <c r="AF2100" s="128"/>
      <c r="AG2100" s="129"/>
      <c r="AH2100" s="164" t="e">
        <f>SUBTOTAL(9,$U$2090:$U2100)</f>
        <v>#REF!</v>
      </c>
      <c r="AI2100" s="158" t="e">
        <f>SUBTOTAL(9,$V$2090:$V2100)</f>
        <v>#REF!</v>
      </c>
      <c r="AJ2100" s="159">
        <f>IFERROR(+Revisión_Avance_Periodo!$Z2100/Revisión_Avance_Periodo!$Y2100,0)</f>
        <v>0</v>
      </c>
      <c r="AK2100" s="126"/>
      <c r="AL2100" s="127"/>
      <c r="AM2100" s="125"/>
      <c r="AN2100" s="125"/>
      <c r="AO2100" s="128"/>
      <c r="AP2100" s="129"/>
    </row>
    <row r="2101" spans="1:42" ht="15.75" thickBot="1" x14ac:dyDescent="0.3">
      <c r="A2101" s="97">
        <v>178</v>
      </c>
      <c r="B2101" s="435" t="e">
        <f>CONCATENATE(Revisión_Avance_Periodo!$D2101,";",Revisión_Avance_Periodo!$F2101,";",Revisión_Avance_Periodo!$L2101)</f>
        <v>#REF!</v>
      </c>
      <c r="C2101" s="435" t="e">
        <f t="shared" si="162"/>
        <v>#REF!</v>
      </c>
      <c r="D2101" s="123" t="e">
        <f>VLOOKUP($A2101,#REF!,3,FALSE)</f>
        <v>#REF!</v>
      </c>
      <c r="E2101" s="436" t="e">
        <f>VLOOKUP($A2101,#REF!,4,FALSE)</f>
        <v>#REF!</v>
      </c>
      <c r="F2101" s="103" t="e">
        <f>VLOOKUP($A2101,#REF!,5,FALSE)</f>
        <v>#REF!</v>
      </c>
      <c r="G2101" s="98" t="e">
        <f>VLOOKUP($A2101,#REF!,8,FALSE)</f>
        <v>#REF!</v>
      </c>
      <c r="H2101" s="93" t="e">
        <f>VLOOKUP($A2101,#REF!,7,FALSE)</f>
        <v>#REF!</v>
      </c>
      <c r="I2101" s="438" t="e">
        <f>VLOOKUP($A2101,#REF!,10,FALSE)</f>
        <v>#REF!</v>
      </c>
      <c r="J2101" s="98" t="e">
        <f>VLOOKUP($A2101,#REF!,11,FALSE)</f>
        <v>#REF!</v>
      </c>
      <c r="K2101" s="114" t="e">
        <f>VLOOKUP($A2101,#REF!,12,FALSE)</f>
        <v>#REF!</v>
      </c>
      <c r="L2101" s="98" t="e">
        <f>VLOOKUP($A2101,#REF!,13,FALSE)</f>
        <v>#REF!</v>
      </c>
      <c r="M2101" s="438" t="e">
        <f>VLOOKUP($A2101,#REF!,14,FALSE)</f>
        <v>#REF!</v>
      </c>
      <c r="N2101" s="103" t="e">
        <f>VLOOKUP($A2101,#REF!,15,FALSE)</f>
        <v>#REF!</v>
      </c>
      <c r="O2101" s="103" t="e">
        <f>VLOOKUP($A2101,#REF!,18,FALSE)</f>
        <v>#REF!</v>
      </c>
      <c r="P2101" s="93" t="e">
        <f>VLOOKUP($A2101,#REF!,41,FALSE)</f>
        <v>#REF!</v>
      </c>
      <c r="Q2101" s="115" t="e">
        <f>VLOOKUP(Revisión_Avance_Periodo!$L2101,#REF!,30,FALSE)</f>
        <v>#REF!</v>
      </c>
      <c r="R2101" s="116">
        <v>2019</v>
      </c>
      <c r="S2101" s="196">
        <v>43829</v>
      </c>
      <c r="T2101" s="124" t="s">
        <v>79</v>
      </c>
      <c r="U2101" s="440" t="e">
        <f>INDEX(#REF!,MATCH(Revisión_Avance_Periodo!$L2101,#REF!,0),MATCH(Revisión_Avance_Periodo!$T2101,#REF!,0))</f>
        <v>#REF!</v>
      </c>
      <c r="V2101" s="440" t="e">
        <f>INDEX(#REF!,MATCH(Revisión_Avance_Periodo!$L2101,#REF!,0),MATCH(Revisión_Avance_Periodo!$T2101,#REF!,0))</f>
        <v>#REF!</v>
      </c>
      <c r="W2101" s="118">
        <f>IFERROR((V2101/U2101),0)</f>
        <v>0</v>
      </c>
      <c r="X2101" s="124" t="str">
        <f>VLOOKUP(W2101,Tabla_Estado_Meta_OAP_2019[#All],3,TRUE)</f>
        <v>Por Ejecutar</v>
      </c>
      <c r="Y2101" s="164" t="e">
        <f>SUBTOTAL(9,$U$206:$U2101)</f>
        <v>#REF!</v>
      </c>
      <c r="Z2101" s="158" t="e">
        <f>SUBTOTAL(9,$V$206:$V2101)</f>
        <v>#REF!</v>
      </c>
      <c r="AA2101" s="159">
        <f>IFERROR(+Revisión_Avance_Periodo!$Z2101/Revisión_Avance_Periodo!$Y2101,0)</f>
        <v>0</v>
      </c>
      <c r="AB2101" s="126"/>
      <c r="AC2101" s="127"/>
      <c r="AD2101" s="125"/>
      <c r="AE2101" s="125"/>
      <c r="AF2101" s="128"/>
      <c r="AG2101" s="129"/>
      <c r="AH2101" s="164" t="e">
        <f>SUBTOTAL(9,$U$2090:$U2101)</f>
        <v>#REF!</v>
      </c>
      <c r="AI2101" s="158" t="e">
        <f>SUBTOTAL(9,$V$2090:$V2101)</f>
        <v>#REF!</v>
      </c>
      <c r="AJ2101" s="159">
        <f>IFERROR(+Revisión_Avance_Periodo!$Z2101/Revisión_Avance_Periodo!$Y2101,0)</f>
        <v>0</v>
      </c>
      <c r="AK2101" s="126"/>
      <c r="AL2101" s="127"/>
      <c r="AM2101" s="125"/>
      <c r="AN2101" s="125"/>
      <c r="AO2101" s="128"/>
      <c r="AP2101" s="129"/>
    </row>
    <row r="2102" spans="1:42" x14ac:dyDescent="0.25">
      <c r="A2102" s="92">
        <v>179</v>
      </c>
      <c r="B2102" s="435" t="e">
        <f>CONCATENATE(Revisión_Avance_Periodo!$D2102,";",Revisión_Avance_Periodo!$F2102,";",Revisión_Avance_Periodo!$L2102)</f>
        <v>#REF!</v>
      </c>
      <c r="C2102" s="435" t="e">
        <f t="shared" si="162"/>
        <v>#REF!</v>
      </c>
      <c r="D2102" s="114" t="e">
        <f>VLOOKUP($A2102,#REF!,3,FALSE)</f>
        <v>#REF!</v>
      </c>
      <c r="E2102" s="436" t="e">
        <f>VLOOKUP($A2102,#REF!,4,FALSE)</f>
        <v>#REF!</v>
      </c>
      <c r="F2102" s="102" t="e">
        <f>VLOOKUP($A2102,#REF!,5,FALSE)</f>
        <v>#REF!</v>
      </c>
      <c r="G2102" s="93" t="e">
        <f>VLOOKUP($A2102,#REF!,8,FALSE)</f>
        <v>#REF!</v>
      </c>
      <c r="H2102" s="93" t="e">
        <f>VLOOKUP($A2102,#REF!,7,FALSE)</f>
        <v>#REF!</v>
      </c>
      <c r="I2102" s="438" t="e">
        <f>VLOOKUP($A2102,#REF!,10,FALSE)</f>
        <v>#REF!</v>
      </c>
      <c r="J2102" s="93" t="e">
        <f>VLOOKUP($A2102,#REF!,11,FALSE)</f>
        <v>#REF!</v>
      </c>
      <c r="K2102" s="114" t="e">
        <f>VLOOKUP($A2102,#REF!,12,FALSE)</f>
        <v>#REF!</v>
      </c>
      <c r="L2102" s="93" t="e">
        <f>VLOOKUP($A2102,#REF!,13,FALSE)</f>
        <v>#REF!</v>
      </c>
      <c r="M2102" s="438" t="e">
        <f>VLOOKUP($A2102,#REF!,14,FALSE)</f>
        <v>#REF!</v>
      </c>
      <c r="N2102" s="102" t="e">
        <f>VLOOKUP($A2102,#REF!,15,FALSE)</f>
        <v>#REF!</v>
      </c>
      <c r="O2102" s="102" t="e">
        <f>VLOOKUP($A2102,#REF!,18,FALSE)</f>
        <v>#REF!</v>
      </c>
      <c r="P2102" s="93" t="e">
        <f>VLOOKUP($A2102,#REF!,41,FALSE)</f>
        <v>#REF!</v>
      </c>
      <c r="Q2102" s="115" t="e">
        <f>VLOOKUP(Revisión_Avance_Periodo!$L2102,#REF!,30,FALSE)</f>
        <v>#REF!</v>
      </c>
      <c r="R2102" s="116">
        <v>2019</v>
      </c>
      <c r="S2102" s="196">
        <v>43495</v>
      </c>
      <c r="T2102" s="116" t="s">
        <v>68</v>
      </c>
      <c r="U2102" s="132" t="e">
        <f>INDEX(#REF!,MATCH(Revisión_Avance_Periodo!$L2102,#REF!,0),MATCH(Revisión_Avance_Periodo!$T2102,#REF!,0))</f>
        <v>#REF!</v>
      </c>
      <c r="V2102" s="132" t="e">
        <f>INDEX(#REF!,MATCH(Revisión_Avance_Periodo!$L2102,#REF!,0),MATCH(Revisión_Avance_Periodo!$T2102,#REF!,0))</f>
        <v>#REF!</v>
      </c>
      <c r="W2102" s="130" t="e">
        <f t="shared" ref="W2102:W2110" si="167">V2102/U2102</f>
        <v>#REF!</v>
      </c>
      <c r="X2102" s="116" t="e">
        <f>VLOOKUP(W2102,Tabla_Estado_Meta_OAP_2019[#All],3,TRUE)</f>
        <v>#REF!</v>
      </c>
      <c r="Y2102" s="160" t="e">
        <f>SUBTOTAL(9,$U$206:$U2102)</f>
        <v>#REF!</v>
      </c>
      <c r="Z2102" s="161" t="e">
        <f>SUBTOTAL(9,$V$206:$V2102)</f>
        <v>#REF!</v>
      </c>
      <c r="AA2102" s="162">
        <f>IFERROR(+Revisión_Avance_Periodo!$Z2102/Revisión_Avance_Periodo!$Y2102,0)</f>
        <v>0</v>
      </c>
      <c r="AB2102" s="133" t="e">
        <f>SUBTOTAL(9,U2102:U2113)</f>
        <v>#REF!</v>
      </c>
      <c r="AC2102" s="134" t="e">
        <f>SUBTOTAL(9,V2102:V2113)</f>
        <v>#REF!</v>
      </c>
      <c r="AD2102" s="119">
        <f>IFERROR((AC2102/AB2102),0)</f>
        <v>0</v>
      </c>
      <c r="AE2102" s="119">
        <f>100%-Revisión_Avance_Periodo!$AD2102</f>
        <v>1</v>
      </c>
      <c r="AF2102" s="121" t="str">
        <f>VLOOKUP(AD2102,Tabla_Estado_Meta_OAP_2019[],3,TRUE)</f>
        <v>Por Ejecutar</v>
      </c>
      <c r="AG2102" s="122" t="e">
        <f>Revisión_Avance_Periodo!$AD2102*Revisión_Avance_Periodo!$Q2102</f>
        <v>#REF!</v>
      </c>
      <c r="AH2102" s="160" t="e">
        <f>SUBTOTAL(9,$U$2102:$U2102)</f>
        <v>#REF!</v>
      </c>
      <c r="AI2102" s="161" t="e">
        <f>SUBTOTAL(9,$V$2102:$V2102)</f>
        <v>#REF!</v>
      </c>
      <c r="AJ2102" s="162">
        <f>IFERROR(+Revisión_Avance_Periodo!$Z2102/Revisión_Avance_Periodo!$Y2102,0)</f>
        <v>0</v>
      </c>
      <c r="AK2102" s="133">
        <f>SUBTOTAL(9,AD2102:AD2113)</f>
        <v>0</v>
      </c>
      <c r="AL2102" s="134">
        <f>SUBTOTAL(9,AE2102:AE2113)</f>
        <v>1</v>
      </c>
      <c r="AM2102" s="119">
        <f>IFERROR((AL2102/AK2102),0)</f>
        <v>0</v>
      </c>
      <c r="AN2102" s="119">
        <f>IFERROR((AM2102/AL2102),0)</f>
        <v>0</v>
      </c>
      <c r="AO2102" s="121" t="str">
        <f>VLOOKUP(AM2102,Tabla_Estado_Meta_OAP_2019[],3,TRUE)</f>
        <v>Por Ejecutar</v>
      </c>
      <c r="AP2102" s="122" t="e">
        <f>Revisión_Avance_Periodo!$AD2102*Revisión_Avance_Periodo!$Q2102</f>
        <v>#REF!</v>
      </c>
    </row>
    <row r="2103" spans="1:42" x14ac:dyDescent="0.25">
      <c r="A2103" s="97">
        <v>179</v>
      </c>
      <c r="B2103" s="435" t="e">
        <f>CONCATENATE(Revisión_Avance_Periodo!$D2103,";",Revisión_Avance_Periodo!$F2103,";",Revisión_Avance_Periodo!$L2103)</f>
        <v>#REF!</v>
      </c>
      <c r="C2103" s="435" t="e">
        <f t="shared" si="162"/>
        <v>#REF!</v>
      </c>
      <c r="D2103" s="123" t="e">
        <f>VLOOKUP($A2103,#REF!,3,FALSE)</f>
        <v>#REF!</v>
      </c>
      <c r="E2103" s="436" t="e">
        <f>VLOOKUP($A2103,#REF!,4,FALSE)</f>
        <v>#REF!</v>
      </c>
      <c r="F2103" s="103" t="e">
        <f>VLOOKUP($A2103,#REF!,5,FALSE)</f>
        <v>#REF!</v>
      </c>
      <c r="G2103" s="98" t="e">
        <f>VLOOKUP($A2103,#REF!,8,FALSE)</f>
        <v>#REF!</v>
      </c>
      <c r="H2103" s="93" t="e">
        <f>VLOOKUP($A2103,#REF!,7,FALSE)</f>
        <v>#REF!</v>
      </c>
      <c r="I2103" s="438" t="e">
        <f>VLOOKUP($A2103,#REF!,10,FALSE)</f>
        <v>#REF!</v>
      </c>
      <c r="J2103" s="98" t="e">
        <f>VLOOKUP($A2103,#REF!,11,FALSE)</f>
        <v>#REF!</v>
      </c>
      <c r="K2103" s="114" t="e">
        <f>VLOOKUP($A2103,#REF!,12,FALSE)</f>
        <v>#REF!</v>
      </c>
      <c r="L2103" s="98" t="e">
        <f>VLOOKUP($A2103,#REF!,13,FALSE)</f>
        <v>#REF!</v>
      </c>
      <c r="M2103" s="438" t="e">
        <f>VLOOKUP($A2103,#REF!,14,FALSE)</f>
        <v>#REF!</v>
      </c>
      <c r="N2103" s="103" t="e">
        <f>VLOOKUP($A2103,#REF!,15,FALSE)</f>
        <v>#REF!</v>
      </c>
      <c r="O2103" s="103" t="e">
        <f>VLOOKUP($A2103,#REF!,18,FALSE)</f>
        <v>#REF!</v>
      </c>
      <c r="P2103" s="93" t="e">
        <f>VLOOKUP($A2103,#REF!,41,FALSE)</f>
        <v>#REF!</v>
      </c>
      <c r="Q2103" s="115" t="e">
        <f>VLOOKUP(Revisión_Avance_Periodo!$L2103,#REF!,30,FALSE)</f>
        <v>#REF!</v>
      </c>
      <c r="R2103" s="116">
        <v>2019</v>
      </c>
      <c r="S2103" s="196">
        <v>43524</v>
      </c>
      <c r="T2103" s="124" t="s">
        <v>69</v>
      </c>
      <c r="U2103" s="132" t="e">
        <f>INDEX(#REF!,MATCH(Revisión_Avance_Periodo!$L2103,#REF!,0),MATCH(Revisión_Avance_Periodo!$T2103,#REF!,0))</f>
        <v>#REF!</v>
      </c>
      <c r="V2103" s="132" t="e">
        <f>INDEX(#REF!,MATCH(Revisión_Avance_Periodo!$L2103,#REF!,0),MATCH(Revisión_Avance_Periodo!$T2103,#REF!,0))</f>
        <v>#REF!</v>
      </c>
      <c r="W2103" s="130" t="e">
        <f t="shared" si="167"/>
        <v>#REF!</v>
      </c>
      <c r="X2103" s="124" t="e">
        <f>VLOOKUP(W2103,Tabla_Estado_Meta_OAP_2019[#All],3,TRUE)</f>
        <v>#REF!</v>
      </c>
      <c r="Y2103" s="157" t="e">
        <f>SUBTOTAL(9,$U$206:$U2103)</f>
        <v>#REF!</v>
      </c>
      <c r="Z2103" s="158" t="e">
        <f>SUBTOTAL(9,$V$206:$V2103)</f>
        <v>#REF!</v>
      </c>
      <c r="AA2103" s="159">
        <f>IFERROR(+Revisión_Avance_Periodo!$Z2103/Revisión_Avance_Periodo!$Y2103,0)</f>
        <v>0</v>
      </c>
      <c r="AB2103" s="126"/>
      <c r="AC2103" s="127"/>
      <c r="AD2103" s="125"/>
      <c r="AE2103" s="125"/>
      <c r="AF2103" s="128"/>
      <c r="AG2103" s="129"/>
      <c r="AH2103" s="157" t="e">
        <f>SUBTOTAL(9,$U$2102:$U2103)</f>
        <v>#REF!</v>
      </c>
      <c r="AI2103" s="158" t="e">
        <f>SUBTOTAL(9,$V$2102:$V2103)</f>
        <v>#REF!</v>
      </c>
      <c r="AJ2103" s="159">
        <f>IFERROR(+Revisión_Avance_Periodo!$Z2103/Revisión_Avance_Periodo!$Y2103,0)</f>
        <v>0</v>
      </c>
      <c r="AK2103" s="126"/>
      <c r="AL2103" s="127"/>
      <c r="AM2103" s="125"/>
      <c r="AN2103" s="125"/>
      <c r="AO2103" s="128"/>
      <c r="AP2103" s="129"/>
    </row>
    <row r="2104" spans="1:42" x14ac:dyDescent="0.25">
      <c r="A2104" s="92">
        <v>179</v>
      </c>
      <c r="B2104" s="435" t="e">
        <f>CONCATENATE(Revisión_Avance_Periodo!$D2104,";",Revisión_Avance_Periodo!$F2104,";",Revisión_Avance_Periodo!$L2104)</f>
        <v>#REF!</v>
      </c>
      <c r="C2104" s="435" t="e">
        <f t="shared" si="162"/>
        <v>#REF!</v>
      </c>
      <c r="D2104" s="114" t="e">
        <f>VLOOKUP($A2104,#REF!,3,FALSE)</f>
        <v>#REF!</v>
      </c>
      <c r="E2104" s="436" t="e">
        <f>VLOOKUP($A2104,#REF!,4,FALSE)</f>
        <v>#REF!</v>
      </c>
      <c r="F2104" s="102" t="e">
        <f>VLOOKUP($A2104,#REF!,5,FALSE)</f>
        <v>#REF!</v>
      </c>
      <c r="G2104" s="93" t="e">
        <f>VLOOKUP($A2104,#REF!,8,FALSE)</f>
        <v>#REF!</v>
      </c>
      <c r="H2104" s="93" t="e">
        <f>VLOOKUP($A2104,#REF!,7,FALSE)</f>
        <v>#REF!</v>
      </c>
      <c r="I2104" s="438" t="e">
        <f>VLOOKUP($A2104,#REF!,10,FALSE)</f>
        <v>#REF!</v>
      </c>
      <c r="J2104" s="93" t="e">
        <f>VLOOKUP($A2104,#REF!,11,FALSE)</f>
        <v>#REF!</v>
      </c>
      <c r="K2104" s="114" t="e">
        <f>VLOOKUP($A2104,#REF!,12,FALSE)</f>
        <v>#REF!</v>
      </c>
      <c r="L2104" s="93" t="e">
        <f>VLOOKUP($A2104,#REF!,13,FALSE)</f>
        <v>#REF!</v>
      </c>
      <c r="M2104" s="438" t="e">
        <f>VLOOKUP($A2104,#REF!,14,FALSE)</f>
        <v>#REF!</v>
      </c>
      <c r="N2104" s="102" t="e">
        <f>VLOOKUP($A2104,#REF!,15,FALSE)</f>
        <v>#REF!</v>
      </c>
      <c r="O2104" s="102" t="e">
        <f>VLOOKUP($A2104,#REF!,18,FALSE)</f>
        <v>#REF!</v>
      </c>
      <c r="P2104" s="93" t="e">
        <f>VLOOKUP($A2104,#REF!,41,FALSE)</f>
        <v>#REF!</v>
      </c>
      <c r="Q2104" s="115" t="e">
        <f>VLOOKUP(Revisión_Avance_Periodo!$L2104,#REF!,30,FALSE)</f>
        <v>#REF!</v>
      </c>
      <c r="R2104" s="116">
        <v>2019</v>
      </c>
      <c r="S2104" s="196">
        <v>43554</v>
      </c>
      <c r="T2104" s="116" t="s">
        <v>70</v>
      </c>
      <c r="U2104" s="132" t="e">
        <f>INDEX(#REF!,MATCH(Revisión_Avance_Periodo!$L2104,#REF!,0),MATCH(Revisión_Avance_Periodo!$T2104,#REF!,0))</f>
        <v>#REF!</v>
      </c>
      <c r="V2104" s="132" t="e">
        <f>INDEX(#REF!,MATCH(Revisión_Avance_Periodo!$L2104,#REF!,0),MATCH(Revisión_Avance_Periodo!$T2104,#REF!,0))</f>
        <v>#REF!</v>
      </c>
      <c r="W2104" s="130" t="e">
        <f t="shared" si="167"/>
        <v>#REF!</v>
      </c>
      <c r="X2104" s="116" t="e">
        <f>VLOOKUP(W2104,Tabla_Estado_Meta_OAP_2019[#All],3,TRUE)</f>
        <v>#REF!</v>
      </c>
      <c r="Y2104" s="157" t="e">
        <f>SUBTOTAL(9,$U$206:$U2104)</f>
        <v>#REF!</v>
      </c>
      <c r="Z2104" s="158" t="e">
        <f>SUBTOTAL(9,$V$206:$V2104)</f>
        <v>#REF!</v>
      </c>
      <c r="AA2104" s="159">
        <f>IFERROR(+Revisión_Avance_Periodo!$Z2104/Revisión_Avance_Periodo!$Y2104,0)</f>
        <v>0</v>
      </c>
      <c r="AB2104" s="126"/>
      <c r="AC2104" s="127"/>
      <c r="AD2104" s="125"/>
      <c r="AE2104" s="125"/>
      <c r="AF2104" s="128"/>
      <c r="AG2104" s="129"/>
      <c r="AH2104" s="157" t="e">
        <f>SUBTOTAL(9,$U$2102:$U2104)</f>
        <v>#REF!</v>
      </c>
      <c r="AI2104" s="158" t="e">
        <f>SUBTOTAL(9,$V$2102:$V2104)</f>
        <v>#REF!</v>
      </c>
      <c r="AJ2104" s="159">
        <f>IFERROR(+Revisión_Avance_Periodo!$Z2104/Revisión_Avance_Periodo!$Y2104,0)</f>
        <v>0</v>
      </c>
      <c r="AK2104" s="126"/>
      <c r="AL2104" s="127"/>
      <c r="AM2104" s="125"/>
      <c r="AN2104" s="125"/>
      <c r="AO2104" s="128"/>
      <c r="AP2104" s="129"/>
    </row>
    <row r="2105" spans="1:42" x14ac:dyDescent="0.25">
      <c r="A2105" s="97">
        <v>179</v>
      </c>
      <c r="B2105" s="435" t="e">
        <f>CONCATENATE(Revisión_Avance_Periodo!$D2105,";",Revisión_Avance_Periodo!$F2105,";",Revisión_Avance_Periodo!$L2105)</f>
        <v>#REF!</v>
      </c>
      <c r="C2105" s="435" t="e">
        <f t="shared" si="162"/>
        <v>#REF!</v>
      </c>
      <c r="D2105" s="123" t="e">
        <f>VLOOKUP($A2105,#REF!,3,FALSE)</f>
        <v>#REF!</v>
      </c>
      <c r="E2105" s="436" t="e">
        <f>VLOOKUP($A2105,#REF!,4,FALSE)</f>
        <v>#REF!</v>
      </c>
      <c r="F2105" s="103" t="e">
        <f>VLOOKUP($A2105,#REF!,5,FALSE)</f>
        <v>#REF!</v>
      </c>
      <c r="G2105" s="98" t="e">
        <f>VLOOKUP($A2105,#REF!,8,FALSE)</f>
        <v>#REF!</v>
      </c>
      <c r="H2105" s="93" t="e">
        <f>VLOOKUP($A2105,#REF!,7,FALSE)</f>
        <v>#REF!</v>
      </c>
      <c r="I2105" s="438" t="e">
        <f>VLOOKUP($A2105,#REF!,10,FALSE)</f>
        <v>#REF!</v>
      </c>
      <c r="J2105" s="98" t="e">
        <f>VLOOKUP($A2105,#REF!,11,FALSE)</f>
        <v>#REF!</v>
      </c>
      <c r="K2105" s="114" t="e">
        <f>VLOOKUP($A2105,#REF!,12,FALSE)</f>
        <v>#REF!</v>
      </c>
      <c r="L2105" s="98" t="e">
        <f>VLOOKUP($A2105,#REF!,13,FALSE)</f>
        <v>#REF!</v>
      </c>
      <c r="M2105" s="438" t="e">
        <f>VLOOKUP($A2105,#REF!,14,FALSE)</f>
        <v>#REF!</v>
      </c>
      <c r="N2105" s="103" t="e">
        <f>VLOOKUP($A2105,#REF!,15,FALSE)</f>
        <v>#REF!</v>
      </c>
      <c r="O2105" s="103" t="e">
        <f>VLOOKUP($A2105,#REF!,18,FALSE)</f>
        <v>#REF!</v>
      </c>
      <c r="P2105" s="93" t="e">
        <f>VLOOKUP($A2105,#REF!,41,FALSE)</f>
        <v>#REF!</v>
      </c>
      <c r="Q2105" s="115" t="e">
        <f>VLOOKUP(Revisión_Avance_Periodo!$L2105,#REF!,30,FALSE)</f>
        <v>#REF!</v>
      </c>
      <c r="R2105" s="116">
        <v>2019</v>
      </c>
      <c r="S2105" s="196">
        <v>43585</v>
      </c>
      <c r="T2105" s="124" t="s">
        <v>71</v>
      </c>
      <c r="U2105" s="132" t="e">
        <f>INDEX(#REF!,MATCH(Revisión_Avance_Periodo!$L2105,#REF!,0),MATCH(Revisión_Avance_Periodo!$T2105,#REF!,0))</f>
        <v>#REF!</v>
      </c>
      <c r="V2105" s="132" t="e">
        <f>INDEX(#REF!,MATCH(Revisión_Avance_Periodo!$L2105,#REF!,0),MATCH(Revisión_Avance_Periodo!$T2105,#REF!,0))</f>
        <v>#REF!</v>
      </c>
      <c r="W2105" s="130" t="e">
        <f t="shared" si="167"/>
        <v>#REF!</v>
      </c>
      <c r="X2105" s="124" t="e">
        <f>VLOOKUP(W2105,Tabla_Estado_Meta_OAP_2019[#All],3,TRUE)</f>
        <v>#REF!</v>
      </c>
      <c r="Y2105" s="157" t="e">
        <f>SUBTOTAL(9,$U$206:$U2105)</f>
        <v>#REF!</v>
      </c>
      <c r="Z2105" s="158" t="e">
        <f>SUBTOTAL(9,$V$206:$V2105)</f>
        <v>#REF!</v>
      </c>
      <c r="AA2105" s="159">
        <f>IFERROR(+Revisión_Avance_Periodo!$Z2105/Revisión_Avance_Periodo!$Y2105,0)</f>
        <v>0</v>
      </c>
      <c r="AB2105" s="126"/>
      <c r="AC2105" s="127"/>
      <c r="AD2105" s="125"/>
      <c r="AE2105" s="125"/>
      <c r="AF2105" s="128"/>
      <c r="AG2105" s="129"/>
      <c r="AH2105" s="157" t="e">
        <f>SUBTOTAL(9,$U$2102:$U2105)</f>
        <v>#REF!</v>
      </c>
      <c r="AI2105" s="158" t="e">
        <f>SUBTOTAL(9,$V$2102:$V2105)</f>
        <v>#REF!</v>
      </c>
      <c r="AJ2105" s="159">
        <f>IFERROR(+Revisión_Avance_Periodo!$Z2105/Revisión_Avance_Periodo!$Y2105,0)</f>
        <v>0</v>
      </c>
      <c r="AK2105" s="126"/>
      <c r="AL2105" s="127"/>
      <c r="AM2105" s="125"/>
      <c r="AN2105" s="125"/>
      <c r="AO2105" s="128"/>
      <c r="AP2105" s="129"/>
    </row>
    <row r="2106" spans="1:42" x14ac:dyDescent="0.25">
      <c r="A2106" s="92">
        <v>179</v>
      </c>
      <c r="B2106" s="435" t="e">
        <f>CONCATENATE(Revisión_Avance_Periodo!$D2106,";",Revisión_Avance_Periodo!$F2106,";",Revisión_Avance_Periodo!$L2106)</f>
        <v>#REF!</v>
      </c>
      <c r="C2106" s="435" t="e">
        <f t="shared" si="162"/>
        <v>#REF!</v>
      </c>
      <c r="D2106" s="114" t="e">
        <f>VLOOKUP($A2106,#REF!,3,FALSE)</f>
        <v>#REF!</v>
      </c>
      <c r="E2106" s="436" t="e">
        <f>VLOOKUP($A2106,#REF!,4,FALSE)</f>
        <v>#REF!</v>
      </c>
      <c r="F2106" s="102" t="e">
        <f>VLOOKUP($A2106,#REF!,5,FALSE)</f>
        <v>#REF!</v>
      </c>
      <c r="G2106" s="93" t="e">
        <f>VLOOKUP($A2106,#REF!,8,FALSE)</f>
        <v>#REF!</v>
      </c>
      <c r="H2106" s="93" t="e">
        <f>VLOOKUP($A2106,#REF!,7,FALSE)</f>
        <v>#REF!</v>
      </c>
      <c r="I2106" s="438" t="e">
        <f>VLOOKUP($A2106,#REF!,10,FALSE)</f>
        <v>#REF!</v>
      </c>
      <c r="J2106" s="93" t="e">
        <f>VLOOKUP($A2106,#REF!,11,FALSE)</f>
        <v>#REF!</v>
      </c>
      <c r="K2106" s="114" t="e">
        <f>VLOOKUP($A2106,#REF!,12,FALSE)</f>
        <v>#REF!</v>
      </c>
      <c r="L2106" s="93" t="e">
        <f>VLOOKUP($A2106,#REF!,13,FALSE)</f>
        <v>#REF!</v>
      </c>
      <c r="M2106" s="438" t="e">
        <f>VLOOKUP($A2106,#REF!,14,FALSE)</f>
        <v>#REF!</v>
      </c>
      <c r="N2106" s="102" t="e">
        <f>VLOOKUP($A2106,#REF!,15,FALSE)</f>
        <v>#REF!</v>
      </c>
      <c r="O2106" s="102" t="e">
        <f>VLOOKUP($A2106,#REF!,18,FALSE)</f>
        <v>#REF!</v>
      </c>
      <c r="P2106" s="93" t="e">
        <f>VLOOKUP($A2106,#REF!,41,FALSE)</f>
        <v>#REF!</v>
      </c>
      <c r="Q2106" s="115" t="e">
        <f>VLOOKUP(Revisión_Avance_Periodo!$L2106,#REF!,30,FALSE)</f>
        <v>#REF!</v>
      </c>
      <c r="R2106" s="116">
        <v>2019</v>
      </c>
      <c r="S2106" s="196">
        <v>43615</v>
      </c>
      <c r="T2106" s="116" t="s">
        <v>72</v>
      </c>
      <c r="U2106" s="132" t="e">
        <f>INDEX(#REF!,MATCH(Revisión_Avance_Periodo!$L2106,#REF!,0),MATCH(Revisión_Avance_Periodo!$T2106,#REF!,0))</f>
        <v>#REF!</v>
      </c>
      <c r="V2106" s="132" t="e">
        <f>INDEX(#REF!,MATCH(Revisión_Avance_Periodo!$L2106,#REF!,0),MATCH(Revisión_Avance_Periodo!$T2106,#REF!,0))</f>
        <v>#REF!</v>
      </c>
      <c r="W2106" s="130" t="e">
        <f t="shared" si="167"/>
        <v>#REF!</v>
      </c>
      <c r="X2106" s="116" t="e">
        <f>VLOOKUP(W2106,Tabla_Estado_Meta_OAP_2019[#All],3,TRUE)</f>
        <v>#REF!</v>
      </c>
      <c r="Y2106" s="157" t="e">
        <f>SUBTOTAL(9,$U$206:$U2106)</f>
        <v>#REF!</v>
      </c>
      <c r="Z2106" s="158" t="e">
        <f>SUBTOTAL(9,$V$206:$V2106)</f>
        <v>#REF!</v>
      </c>
      <c r="AA2106" s="159">
        <f>IFERROR(+Revisión_Avance_Periodo!$Z2106/Revisión_Avance_Periodo!$Y2106,0)</f>
        <v>0</v>
      </c>
      <c r="AB2106" s="126"/>
      <c r="AC2106" s="127"/>
      <c r="AD2106" s="125"/>
      <c r="AE2106" s="125"/>
      <c r="AF2106" s="128"/>
      <c r="AG2106" s="129"/>
      <c r="AH2106" s="157" t="e">
        <f>SUBTOTAL(9,$U$2102:$U2106)</f>
        <v>#REF!</v>
      </c>
      <c r="AI2106" s="158" t="e">
        <f>SUBTOTAL(9,$V$2102:$V2106)</f>
        <v>#REF!</v>
      </c>
      <c r="AJ2106" s="159">
        <f>IFERROR(+Revisión_Avance_Periodo!$Z2106/Revisión_Avance_Periodo!$Y2106,0)</f>
        <v>0</v>
      </c>
      <c r="AK2106" s="126"/>
      <c r="AL2106" s="127"/>
      <c r="AM2106" s="125"/>
      <c r="AN2106" s="125"/>
      <c r="AO2106" s="128"/>
      <c r="AP2106" s="129"/>
    </row>
    <row r="2107" spans="1:42" x14ac:dyDescent="0.25">
      <c r="A2107" s="97">
        <v>179</v>
      </c>
      <c r="B2107" s="435" t="e">
        <f>CONCATENATE(Revisión_Avance_Periodo!$D2107,";",Revisión_Avance_Periodo!$F2107,";",Revisión_Avance_Periodo!$L2107)</f>
        <v>#REF!</v>
      </c>
      <c r="C2107" s="435" t="e">
        <f t="shared" si="162"/>
        <v>#REF!</v>
      </c>
      <c r="D2107" s="123" t="e">
        <f>VLOOKUP($A2107,#REF!,3,FALSE)</f>
        <v>#REF!</v>
      </c>
      <c r="E2107" s="436" t="e">
        <f>VLOOKUP($A2107,#REF!,4,FALSE)</f>
        <v>#REF!</v>
      </c>
      <c r="F2107" s="103" t="e">
        <f>VLOOKUP($A2107,#REF!,5,FALSE)</f>
        <v>#REF!</v>
      </c>
      <c r="G2107" s="98" t="e">
        <f>VLOOKUP($A2107,#REF!,8,FALSE)</f>
        <v>#REF!</v>
      </c>
      <c r="H2107" s="93" t="e">
        <f>VLOOKUP($A2107,#REF!,7,FALSE)</f>
        <v>#REF!</v>
      </c>
      <c r="I2107" s="438" t="e">
        <f>VLOOKUP($A2107,#REF!,10,FALSE)</f>
        <v>#REF!</v>
      </c>
      <c r="J2107" s="98" t="e">
        <f>VLOOKUP($A2107,#REF!,11,FALSE)</f>
        <v>#REF!</v>
      </c>
      <c r="K2107" s="114" t="e">
        <f>VLOOKUP($A2107,#REF!,12,FALSE)</f>
        <v>#REF!</v>
      </c>
      <c r="L2107" s="98" t="e">
        <f>VLOOKUP($A2107,#REF!,13,FALSE)</f>
        <v>#REF!</v>
      </c>
      <c r="M2107" s="438" t="e">
        <f>VLOOKUP($A2107,#REF!,14,FALSE)</f>
        <v>#REF!</v>
      </c>
      <c r="N2107" s="103" t="e">
        <f>VLOOKUP($A2107,#REF!,15,FALSE)</f>
        <v>#REF!</v>
      </c>
      <c r="O2107" s="103" t="e">
        <f>VLOOKUP($A2107,#REF!,18,FALSE)</f>
        <v>#REF!</v>
      </c>
      <c r="P2107" s="93" t="e">
        <f>VLOOKUP($A2107,#REF!,41,FALSE)</f>
        <v>#REF!</v>
      </c>
      <c r="Q2107" s="115" t="e">
        <f>VLOOKUP(Revisión_Avance_Periodo!$L2107,#REF!,30,FALSE)</f>
        <v>#REF!</v>
      </c>
      <c r="R2107" s="116">
        <v>2019</v>
      </c>
      <c r="S2107" s="196">
        <v>43646</v>
      </c>
      <c r="T2107" s="124" t="s">
        <v>73</v>
      </c>
      <c r="U2107" s="132" t="e">
        <f>INDEX(#REF!,MATCH(Revisión_Avance_Periodo!$L2107,#REF!,0),MATCH(Revisión_Avance_Periodo!$T2107,#REF!,0))</f>
        <v>#REF!</v>
      </c>
      <c r="V2107" s="132" t="e">
        <f>INDEX(#REF!,MATCH(Revisión_Avance_Periodo!$L2107,#REF!,0),MATCH(Revisión_Avance_Periodo!$T2107,#REF!,0))</f>
        <v>#REF!</v>
      </c>
      <c r="W2107" s="130" t="e">
        <f t="shared" si="167"/>
        <v>#REF!</v>
      </c>
      <c r="X2107" s="124" t="e">
        <f>VLOOKUP(W2107,Tabla_Estado_Meta_OAP_2019[#All],3,TRUE)</f>
        <v>#REF!</v>
      </c>
      <c r="Y2107" s="157" t="e">
        <f>SUBTOTAL(9,$U$206:$U2107)</f>
        <v>#REF!</v>
      </c>
      <c r="Z2107" s="158" t="e">
        <f>SUBTOTAL(9,$V$206:$V2107)</f>
        <v>#REF!</v>
      </c>
      <c r="AA2107" s="159">
        <f>IFERROR(+Revisión_Avance_Periodo!$Z2107/Revisión_Avance_Periodo!$Y2107,0)</f>
        <v>0</v>
      </c>
      <c r="AB2107" s="126"/>
      <c r="AC2107" s="127"/>
      <c r="AD2107" s="125"/>
      <c r="AE2107" s="125"/>
      <c r="AF2107" s="128"/>
      <c r="AG2107" s="129"/>
      <c r="AH2107" s="157" t="e">
        <f>SUBTOTAL(9,$U$2102:$U2107)</f>
        <v>#REF!</v>
      </c>
      <c r="AI2107" s="158" t="e">
        <f>SUBTOTAL(9,$V$2102:$V2107)</f>
        <v>#REF!</v>
      </c>
      <c r="AJ2107" s="159">
        <f>IFERROR(+Revisión_Avance_Periodo!$Z2107/Revisión_Avance_Periodo!$Y2107,0)</f>
        <v>0</v>
      </c>
      <c r="AK2107" s="126"/>
      <c r="AL2107" s="127"/>
      <c r="AM2107" s="125"/>
      <c r="AN2107" s="125"/>
      <c r="AO2107" s="128"/>
      <c r="AP2107" s="129"/>
    </row>
    <row r="2108" spans="1:42" x14ac:dyDescent="0.25">
      <c r="A2108" s="92">
        <v>179</v>
      </c>
      <c r="B2108" s="435" t="e">
        <f>CONCATENATE(Revisión_Avance_Periodo!$D2108,";",Revisión_Avance_Periodo!$F2108,";",Revisión_Avance_Periodo!$L2108)</f>
        <v>#REF!</v>
      </c>
      <c r="C2108" s="435" t="e">
        <f t="shared" si="162"/>
        <v>#REF!</v>
      </c>
      <c r="D2108" s="114" t="e">
        <f>VLOOKUP($A2108,#REF!,3,FALSE)</f>
        <v>#REF!</v>
      </c>
      <c r="E2108" s="436" t="e">
        <f>VLOOKUP($A2108,#REF!,4,FALSE)</f>
        <v>#REF!</v>
      </c>
      <c r="F2108" s="102" t="e">
        <f>VLOOKUP($A2108,#REF!,5,FALSE)</f>
        <v>#REF!</v>
      </c>
      <c r="G2108" s="93" t="e">
        <f>VLOOKUP($A2108,#REF!,8,FALSE)</f>
        <v>#REF!</v>
      </c>
      <c r="H2108" s="93" t="e">
        <f>VLOOKUP($A2108,#REF!,7,FALSE)</f>
        <v>#REF!</v>
      </c>
      <c r="I2108" s="438" t="e">
        <f>VLOOKUP($A2108,#REF!,10,FALSE)</f>
        <v>#REF!</v>
      </c>
      <c r="J2108" s="93" t="e">
        <f>VLOOKUP($A2108,#REF!,11,FALSE)</f>
        <v>#REF!</v>
      </c>
      <c r="K2108" s="114" t="e">
        <f>VLOOKUP($A2108,#REF!,12,FALSE)</f>
        <v>#REF!</v>
      </c>
      <c r="L2108" s="93" t="e">
        <f>VLOOKUP($A2108,#REF!,13,FALSE)</f>
        <v>#REF!</v>
      </c>
      <c r="M2108" s="438" t="e">
        <f>VLOOKUP($A2108,#REF!,14,FALSE)</f>
        <v>#REF!</v>
      </c>
      <c r="N2108" s="102" t="e">
        <f>VLOOKUP($A2108,#REF!,15,FALSE)</f>
        <v>#REF!</v>
      </c>
      <c r="O2108" s="102" t="e">
        <f>VLOOKUP($A2108,#REF!,18,FALSE)</f>
        <v>#REF!</v>
      </c>
      <c r="P2108" s="93" t="e">
        <f>VLOOKUP($A2108,#REF!,41,FALSE)</f>
        <v>#REF!</v>
      </c>
      <c r="Q2108" s="115" t="e">
        <f>VLOOKUP(Revisión_Avance_Periodo!$L2108,#REF!,30,FALSE)</f>
        <v>#REF!</v>
      </c>
      <c r="R2108" s="116">
        <v>2019</v>
      </c>
      <c r="S2108" s="196">
        <v>43676</v>
      </c>
      <c r="T2108" s="116" t="s">
        <v>74</v>
      </c>
      <c r="U2108" s="132" t="e">
        <f>INDEX(#REF!,MATCH(Revisión_Avance_Periodo!$L2108,#REF!,0),MATCH(Revisión_Avance_Periodo!$T2108,#REF!,0))</f>
        <v>#REF!</v>
      </c>
      <c r="V2108" s="132" t="e">
        <f>INDEX(#REF!,MATCH(Revisión_Avance_Periodo!$L2108,#REF!,0),MATCH(Revisión_Avance_Periodo!$T2108,#REF!,0))</f>
        <v>#REF!</v>
      </c>
      <c r="W2108" s="130" t="e">
        <f t="shared" si="167"/>
        <v>#REF!</v>
      </c>
      <c r="X2108" s="116" t="e">
        <f>VLOOKUP(W2108,Tabla_Estado_Meta_OAP_2019[#All],3,TRUE)</f>
        <v>#REF!</v>
      </c>
      <c r="Y2108" s="157" t="e">
        <f>SUBTOTAL(9,$U$206:$U2108)</f>
        <v>#REF!</v>
      </c>
      <c r="Z2108" s="158" t="e">
        <f>SUBTOTAL(9,$V$206:$V2108)</f>
        <v>#REF!</v>
      </c>
      <c r="AA2108" s="159">
        <f>IFERROR(+Revisión_Avance_Periodo!$Z2108/Revisión_Avance_Periodo!$Y2108,0)</f>
        <v>0</v>
      </c>
      <c r="AB2108" s="126"/>
      <c r="AC2108" s="127"/>
      <c r="AD2108" s="125"/>
      <c r="AE2108" s="125"/>
      <c r="AF2108" s="128"/>
      <c r="AG2108" s="129"/>
      <c r="AH2108" s="157" t="e">
        <f>SUBTOTAL(9,$U$2102:$U2108)</f>
        <v>#REF!</v>
      </c>
      <c r="AI2108" s="158" t="e">
        <f>SUBTOTAL(9,$V$2102:$V2108)</f>
        <v>#REF!</v>
      </c>
      <c r="AJ2108" s="159">
        <f>IFERROR(+Revisión_Avance_Periodo!$Z2108/Revisión_Avance_Periodo!$Y2108,0)</f>
        <v>0</v>
      </c>
      <c r="AK2108" s="126"/>
      <c r="AL2108" s="127"/>
      <c r="AM2108" s="125"/>
      <c r="AN2108" s="125"/>
      <c r="AO2108" s="128"/>
      <c r="AP2108" s="129"/>
    </row>
    <row r="2109" spans="1:42" x14ac:dyDescent="0.25">
      <c r="A2109" s="97">
        <v>179</v>
      </c>
      <c r="B2109" s="435" t="e">
        <f>CONCATENATE(Revisión_Avance_Periodo!$D2109,";",Revisión_Avance_Periodo!$F2109,";",Revisión_Avance_Periodo!$L2109)</f>
        <v>#REF!</v>
      </c>
      <c r="C2109" s="435" t="e">
        <f t="shared" si="162"/>
        <v>#REF!</v>
      </c>
      <c r="D2109" s="123" t="e">
        <f>VLOOKUP($A2109,#REF!,3,FALSE)</f>
        <v>#REF!</v>
      </c>
      <c r="E2109" s="436" t="e">
        <f>VLOOKUP($A2109,#REF!,4,FALSE)</f>
        <v>#REF!</v>
      </c>
      <c r="F2109" s="103" t="e">
        <f>VLOOKUP($A2109,#REF!,5,FALSE)</f>
        <v>#REF!</v>
      </c>
      <c r="G2109" s="98" t="e">
        <f>VLOOKUP($A2109,#REF!,8,FALSE)</f>
        <v>#REF!</v>
      </c>
      <c r="H2109" s="93" t="e">
        <f>VLOOKUP($A2109,#REF!,7,FALSE)</f>
        <v>#REF!</v>
      </c>
      <c r="I2109" s="438" t="e">
        <f>VLOOKUP($A2109,#REF!,10,FALSE)</f>
        <v>#REF!</v>
      </c>
      <c r="J2109" s="98" t="e">
        <f>VLOOKUP($A2109,#REF!,11,FALSE)</f>
        <v>#REF!</v>
      </c>
      <c r="K2109" s="114" t="e">
        <f>VLOOKUP($A2109,#REF!,12,FALSE)</f>
        <v>#REF!</v>
      </c>
      <c r="L2109" s="98" t="e">
        <f>VLOOKUP($A2109,#REF!,13,FALSE)</f>
        <v>#REF!</v>
      </c>
      <c r="M2109" s="438" t="e">
        <f>VLOOKUP($A2109,#REF!,14,FALSE)</f>
        <v>#REF!</v>
      </c>
      <c r="N2109" s="103" t="e">
        <f>VLOOKUP($A2109,#REF!,15,FALSE)</f>
        <v>#REF!</v>
      </c>
      <c r="O2109" s="103" t="e">
        <f>VLOOKUP($A2109,#REF!,18,FALSE)</f>
        <v>#REF!</v>
      </c>
      <c r="P2109" s="93" t="e">
        <f>VLOOKUP($A2109,#REF!,41,FALSE)</f>
        <v>#REF!</v>
      </c>
      <c r="Q2109" s="115" t="e">
        <f>VLOOKUP(Revisión_Avance_Periodo!$L2109,#REF!,30,FALSE)</f>
        <v>#REF!</v>
      </c>
      <c r="R2109" s="116">
        <v>2019</v>
      </c>
      <c r="S2109" s="196">
        <v>43707</v>
      </c>
      <c r="T2109" s="124" t="s">
        <v>75</v>
      </c>
      <c r="U2109" s="132" t="e">
        <f>INDEX(#REF!,MATCH(Revisión_Avance_Periodo!$L2109,#REF!,0),MATCH(Revisión_Avance_Periodo!$T2109,#REF!,0))</f>
        <v>#REF!</v>
      </c>
      <c r="V2109" s="132" t="e">
        <f>INDEX(#REF!,MATCH(Revisión_Avance_Periodo!$L2109,#REF!,0),MATCH(Revisión_Avance_Periodo!$T2109,#REF!,0))</f>
        <v>#REF!</v>
      </c>
      <c r="W2109" s="130" t="e">
        <f t="shared" si="167"/>
        <v>#REF!</v>
      </c>
      <c r="X2109" s="124" t="e">
        <f>VLOOKUP(W2109,Tabla_Estado_Meta_OAP_2019[#All],3,TRUE)</f>
        <v>#REF!</v>
      </c>
      <c r="Y2109" s="157" t="e">
        <f>SUBTOTAL(9,$U$206:$U2109)</f>
        <v>#REF!</v>
      </c>
      <c r="Z2109" s="158" t="e">
        <f>SUBTOTAL(9,$V$206:$V2109)</f>
        <v>#REF!</v>
      </c>
      <c r="AA2109" s="159">
        <f>IFERROR(+Revisión_Avance_Periodo!$Z2109/Revisión_Avance_Periodo!$Y2109,0)</f>
        <v>0</v>
      </c>
      <c r="AB2109" s="126"/>
      <c r="AC2109" s="127"/>
      <c r="AD2109" s="125"/>
      <c r="AE2109" s="125"/>
      <c r="AF2109" s="128"/>
      <c r="AG2109" s="129"/>
      <c r="AH2109" s="157" t="e">
        <f>SUBTOTAL(9,$U$2102:$U2109)</f>
        <v>#REF!</v>
      </c>
      <c r="AI2109" s="158" t="e">
        <f>SUBTOTAL(9,$V$2102:$V2109)</f>
        <v>#REF!</v>
      </c>
      <c r="AJ2109" s="159">
        <f>IFERROR(+Revisión_Avance_Periodo!$Z2109/Revisión_Avance_Periodo!$Y2109,0)</f>
        <v>0</v>
      </c>
      <c r="AK2109" s="126"/>
      <c r="AL2109" s="127"/>
      <c r="AM2109" s="125"/>
      <c r="AN2109" s="125"/>
      <c r="AO2109" s="128"/>
      <c r="AP2109" s="129"/>
    </row>
    <row r="2110" spans="1:42" x14ac:dyDescent="0.25">
      <c r="A2110" s="92">
        <v>179</v>
      </c>
      <c r="B2110" s="435" t="e">
        <f>CONCATENATE(Revisión_Avance_Periodo!$D2110,";",Revisión_Avance_Periodo!$F2110,";",Revisión_Avance_Periodo!$L2110)</f>
        <v>#REF!</v>
      </c>
      <c r="C2110" s="435" t="e">
        <f t="shared" si="162"/>
        <v>#REF!</v>
      </c>
      <c r="D2110" s="114" t="e">
        <f>VLOOKUP($A2110,#REF!,3,FALSE)</f>
        <v>#REF!</v>
      </c>
      <c r="E2110" s="436" t="e">
        <f>VLOOKUP($A2110,#REF!,4,FALSE)</f>
        <v>#REF!</v>
      </c>
      <c r="F2110" s="102" t="e">
        <f>VLOOKUP($A2110,#REF!,5,FALSE)</f>
        <v>#REF!</v>
      </c>
      <c r="G2110" s="93" t="e">
        <f>VLOOKUP($A2110,#REF!,8,FALSE)</f>
        <v>#REF!</v>
      </c>
      <c r="H2110" s="93" t="e">
        <f>VLOOKUP($A2110,#REF!,7,FALSE)</f>
        <v>#REF!</v>
      </c>
      <c r="I2110" s="438" t="e">
        <f>VLOOKUP($A2110,#REF!,10,FALSE)</f>
        <v>#REF!</v>
      </c>
      <c r="J2110" s="93" t="e">
        <f>VLOOKUP($A2110,#REF!,11,FALSE)</f>
        <v>#REF!</v>
      </c>
      <c r="K2110" s="114" t="e">
        <f>VLOOKUP($A2110,#REF!,12,FALSE)</f>
        <v>#REF!</v>
      </c>
      <c r="L2110" s="93" t="e">
        <f>VLOOKUP($A2110,#REF!,13,FALSE)</f>
        <v>#REF!</v>
      </c>
      <c r="M2110" s="438" t="e">
        <f>VLOOKUP($A2110,#REF!,14,FALSE)</f>
        <v>#REF!</v>
      </c>
      <c r="N2110" s="102" t="e">
        <f>VLOOKUP($A2110,#REF!,15,FALSE)</f>
        <v>#REF!</v>
      </c>
      <c r="O2110" s="102" t="e">
        <f>VLOOKUP($A2110,#REF!,18,FALSE)</f>
        <v>#REF!</v>
      </c>
      <c r="P2110" s="93" t="e">
        <f>VLOOKUP($A2110,#REF!,41,FALSE)</f>
        <v>#REF!</v>
      </c>
      <c r="Q2110" s="115" t="e">
        <f>VLOOKUP(Revisión_Avance_Periodo!$L2110,#REF!,30,FALSE)</f>
        <v>#REF!</v>
      </c>
      <c r="R2110" s="116">
        <v>2019</v>
      </c>
      <c r="S2110" s="196">
        <v>43738</v>
      </c>
      <c r="T2110" s="116" t="s">
        <v>76</v>
      </c>
      <c r="U2110" s="132" t="e">
        <f>INDEX(#REF!,MATCH(Revisión_Avance_Periodo!$L2110,#REF!,0),MATCH(Revisión_Avance_Periodo!$T2110,#REF!,0))</f>
        <v>#REF!</v>
      </c>
      <c r="V2110" s="132" t="e">
        <f>INDEX(#REF!,MATCH(Revisión_Avance_Periodo!$L2110,#REF!,0),MATCH(Revisión_Avance_Periodo!$T2110,#REF!,0))</f>
        <v>#REF!</v>
      </c>
      <c r="W2110" s="130" t="e">
        <f t="shared" si="167"/>
        <v>#REF!</v>
      </c>
      <c r="X2110" s="116" t="e">
        <f>VLOOKUP(W2110,Tabla_Estado_Meta_OAP_2019[#All],3,TRUE)</f>
        <v>#REF!</v>
      </c>
      <c r="Y2110" s="157" t="e">
        <f>SUBTOTAL(9,$U$206:$U2110)</f>
        <v>#REF!</v>
      </c>
      <c r="Z2110" s="158" t="e">
        <f>SUBTOTAL(9,$V$206:$V2110)</f>
        <v>#REF!</v>
      </c>
      <c r="AA2110" s="159">
        <f>IFERROR(+Revisión_Avance_Periodo!$Z2110/Revisión_Avance_Periodo!$Y2110,0)</f>
        <v>0</v>
      </c>
      <c r="AB2110" s="126"/>
      <c r="AC2110" s="127"/>
      <c r="AD2110" s="125"/>
      <c r="AE2110" s="125"/>
      <c r="AF2110" s="128"/>
      <c r="AG2110" s="129"/>
      <c r="AH2110" s="157" t="e">
        <f>SUBTOTAL(9,$U$2102:$U2110)</f>
        <v>#REF!</v>
      </c>
      <c r="AI2110" s="158" t="e">
        <f>SUBTOTAL(9,$V$2102:$V2110)</f>
        <v>#REF!</v>
      </c>
      <c r="AJ2110" s="159">
        <f>IFERROR(+Revisión_Avance_Periodo!$Z2110/Revisión_Avance_Periodo!$Y2110,0)</f>
        <v>0</v>
      </c>
      <c r="AK2110" s="126"/>
      <c r="AL2110" s="127"/>
      <c r="AM2110" s="125"/>
      <c r="AN2110" s="125"/>
      <c r="AO2110" s="128"/>
      <c r="AP2110" s="129"/>
    </row>
    <row r="2111" spans="1:42" x14ac:dyDescent="0.25">
      <c r="A2111" s="97">
        <v>179</v>
      </c>
      <c r="B2111" s="435" t="e">
        <f>CONCATENATE(Revisión_Avance_Periodo!$D2111,";",Revisión_Avance_Periodo!$F2111,";",Revisión_Avance_Periodo!$L2111)</f>
        <v>#REF!</v>
      </c>
      <c r="C2111" s="435" t="e">
        <f t="shared" si="162"/>
        <v>#REF!</v>
      </c>
      <c r="D2111" s="123" t="e">
        <f>VLOOKUP($A2111,#REF!,3,FALSE)</f>
        <v>#REF!</v>
      </c>
      <c r="E2111" s="436" t="e">
        <f>VLOOKUP($A2111,#REF!,4,FALSE)</f>
        <v>#REF!</v>
      </c>
      <c r="F2111" s="103" t="e">
        <f>VLOOKUP($A2111,#REF!,5,FALSE)</f>
        <v>#REF!</v>
      </c>
      <c r="G2111" s="98" t="e">
        <f>VLOOKUP($A2111,#REF!,8,FALSE)</f>
        <v>#REF!</v>
      </c>
      <c r="H2111" s="93" t="e">
        <f>VLOOKUP($A2111,#REF!,7,FALSE)</f>
        <v>#REF!</v>
      </c>
      <c r="I2111" s="438" t="e">
        <f>VLOOKUP($A2111,#REF!,10,FALSE)</f>
        <v>#REF!</v>
      </c>
      <c r="J2111" s="98" t="e">
        <f>VLOOKUP($A2111,#REF!,11,FALSE)</f>
        <v>#REF!</v>
      </c>
      <c r="K2111" s="114" t="e">
        <f>VLOOKUP($A2111,#REF!,12,FALSE)</f>
        <v>#REF!</v>
      </c>
      <c r="L2111" s="98" t="e">
        <f>VLOOKUP($A2111,#REF!,13,FALSE)</f>
        <v>#REF!</v>
      </c>
      <c r="M2111" s="438" t="e">
        <f>VLOOKUP($A2111,#REF!,14,FALSE)</f>
        <v>#REF!</v>
      </c>
      <c r="N2111" s="103" t="e">
        <f>VLOOKUP($A2111,#REF!,15,FALSE)</f>
        <v>#REF!</v>
      </c>
      <c r="O2111" s="103" t="e">
        <f>VLOOKUP($A2111,#REF!,18,FALSE)</f>
        <v>#REF!</v>
      </c>
      <c r="P2111" s="93" t="e">
        <f>VLOOKUP($A2111,#REF!,41,FALSE)</f>
        <v>#REF!</v>
      </c>
      <c r="Q2111" s="115" t="e">
        <f>VLOOKUP(Revisión_Avance_Periodo!$L2111,#REF!,30,FALSE)</f>
        <v>#REF!</v>
      </c>
      <c r="R2111" s="116">
        <v>2019</v>
      </c>
      <c r="S2111" s="196">
        <v>43768</v>
      </c>
      <c r="T2111" s="124" t="s">
        <v>77</v>
      </c>
      <c r="U2111" s="132" t="e">
        <f>INDEX(#REF!,MATCH(Revisión_Avance_Periodo!$L2111,#REF!,0),MATCH(Revisión_Avance_Periodo!$T2111,#REF!,0))</f>
        <v>#REF!</v>
      </c>
      <c r="V2111" s="132" t="e">
        <f>INDEX(#REF!,MATCH(Revisión_Avance_Periodo!$L2111,#REF!,0),MATCH(Revisión_Avance_Periodo!$T2111,#REF!,0))</f>
        <v>#REF!</v>
      </c>
      <c r="W2111" s="118">
        <f>IFERROR((V2111/U2111),0)</f>
        <v>0</v>
      </c>
      <c r="X2111" s="124" t="str">
        <f>VLOOKUP(W2111,Tabla_Estado_Meta_OAP_2019[#All],3,TRUE)</f>
        <v>Por Ejecutar</v>
      </c>
      <c r="Y2111" s="157" t="e">
        <f>SUBTOTAL(9,$U$206:$U2111)</f>
        <v>#REF!</v>
      </c>
      <c r="Z2111" s="158" t="e">
        <f>SUBTOTAL(9,$V$206:$V2111)</f>
        <v>#REF!</v>
      </c>
      <c r="AA2111" s="159">
        <f>IFERROR(+Revisión_Avance_Periodo!$Z2111/Revisión_Avance_Periodo!$Y2111,0)</f>
        <v>0</v>
      </c>
      <c r="AB2111" s="126"/>
      <c r="AC2111" s="127"/>
      <c r="AD2111" s="125"/>
      <c r="AE2111" s="125"/>
      <c r="AF2111" s="128"/>
      <c r="AG2111" s="129"/>
      <c r="AH2111" s="157" t="e">
        <f>SUBTOTAL(9,$U$2102:$U2111)</f>
        <v>#REF!</v>
      </c>
      <c r="AI2111" s="158" t="e">
        <f>SUBTOTAL(9,$V$2102:$V2111)</f>
        <v>#REF!</v>
      </c>
      <c r="AJ2111" s="159">
        <f>IFERROR(+Revisión_Avance_Periodo!$Z2111/Revisión_Avance_Periodo!$Y2111,0)</f>
        <v>0</v>
      </c>
      <c r="AK2111" s="126"/>
      <c r="AL2111" s="127"/>
      <c r="AM2111" s="125"/>
      <c r="AN2111" s="125"/>
      <c r="AO2111" s="128"/>
      <c r="AP2111" s="129"/>
    </row>
    <row r="2112" spans="1:42" x14ac:dyDescent="0.25">
      <c r="A2112" s="92">
        <v>179</v>
      </c>
      <c r="B2112" s="435" t="e">
        <f>CONCATENATE(Revisión_Avance_Periodo!$D2112,";",Revisión_Avance_Periodo!$F2112,";",Revisión_Avance_Periodo!$L2112)</f>
        <v>#REF!</v>
      </c>
      <c r="C2112" s="435" t="e">
        <f t="shared" si="162"/>
        <v>#REF!</v>
      </c>
      <c r="D2112" s="114" t="e">
        <f>VLOOKUP($A2112,#REF!,3,FALSE)</f>
        <v>#REF!</v>
      </c>
      <c r="E2112" s="436" t="e">
        <f>VLOOKUP($A2112,#REF!,4,FALSE)</f>
        <v>#REF!</v>
      </c>
      <c r="F2112" s="102" t="e">
        <f>VLOOKUP($A2112,#REF!,5,FALSE)</f>
        <v>#REF!</v>
      </c>
      <c r="G2112" s="93" t="e">
        <f>VLOOKUP($A2112,#REF!,8,FALSE)</f>
        <v>#REF!</v>
      </c>
      <c r="H2112" s="93" t="e">
        <f>VLOOKUP($A2112,#REF!,7,FALSE)</f>
        <v>#REF!</v>
      </c>
      <c r="I2112" s="438" t="e">
        <f>VLOOKUP($A2112,#REF!,10,FALSE)</f>
        <v>#REF!</v>
      </c>
      <c r="J2112" s="93" t="e">
        <f>VLOOKUP($A2112,#REF!,11,FALSE)</f>
        <v>#REF!</v>
      </c>
      <c r="K2112" s="114" t="e">
        <f>VLOOKUP($A2112,#REF!,12,FALSE)</f>
        <v>#REF!</v>
      </c>
      <c r="L2112" s="93" t="e">
        <f>VLOOKUP($A2112,#REF!,13,FALSE)</f>
        <v>#REF!</v>
      </c>
      <c r="M2112" s="438" t="e">
        <f>VLOOKUP($A2112,#REF!,14,FALSE)</f>
        <v>#REF!</v>
      </c>
      <c r="N2112" s="102" t="e">
        <f>VLOOKUP($A2112,#REF!,15,FALSE)</f>
        <v>#REF!</v>
      </c>
      <c r="O2112" s="102" t="e">
        <f>VLOOKUP($A2112,#REF!,18,FALSE)</f>
        <v>#REF!</v>
      </c>
      <c r="P2112" s="93" t="e">
        <f>VLOOKUP($A2112,#REF!,41,FALSE)</f>
        <v>#REF!</v>
      </c>
      <c r="Q2112" s="115" t="e">
        <f>VLOOKUP(Revisión_Avance_Periodo!$L2112,#REF!,30,FALSE)</f>
        <v>#REF!</v>
      </c>
      <c r="R2112" s="116">
        <v>2019</v>
      </c>
      <c r="S2112" s="196">
        <v>43799</v>
      </c>
      <c r="T2112" s="116" t="s">
        <v>78</v>
      </c>
      <c r="U2112" s="132" t="e">
        <f>INDEX(#REF!,MATCH(Revisión_Avance_Periodo!$L2112,#REF!,0),MATCH(Revisión_Avance_Periodo!$T2112,#REF!,0))</f>
        <v>#REF!</v>
      </c>
      <c r="V2112" s="132" t="e">
        <f>INDEX(#REF!,MATCH(Revisión_Avance_Periodo!$L2112,#REF!,0),MATCH(Revisión_Avance_Periodo!$T2112,#REF!,0))</f>
        <v>#REF!</v>
      </c>
      <c r="W2112" s="118">
        <f>IFERROR((V2112/U2112),0)</f>
        <v>0</v>
      </c>
      <c r="X2112" s="116" t="str">
        <f>VLOOKUP(W2112,Tabla_Estado_Meta_OAP_2019[#All],3,TRUE)</f>
        <v>Por Ejecutar</v>
      </c>
      <c r="Y2112" s="157" t="e">
        <f>SUBTOTAL(9,$U$206:$U2112)</f>
        <v>#REF!</v>
      </c>
      <c r="Z2112" s="158" t="e">
        <f>SUBTOTAL(9,$V$206:$V2112)</f>
        <v>#REF!</v>
      </c>
      <c r="AA2112" s="159">
        <f>IFERROR(+Revisión_Avance_Periodo!$Z2112/Revisión_Avance_Periodo!$Y2112,0)</f>
        <v>0</v>
      </c>
      <c r="AB2112" s="126"/>
      <c r="AC2112" s="127"/>
      <c r="AD2112" s="125"/>
      <c r="AE2112" s="125"/>
      <c r="AF2112" s="128"/>
      <c r="AG2112" s="129"/>
      <c r="AH2112" s="157" t="e">
        <f>SUBTOTAL(9,$U$2102:$U2112)</f>
        <v>#REF!</v>
      </c>
      <c r="AI2112" s="158" t="e">
        <f>SUBTOTAL(9,$V$2102:$V2112)</f>
        <v>#REF!</v>
      </c>
      <c r="AJ2112" s="159">
        <f>IFERROR(+Revisión_Avance_Periodo!$Z2112/Revisión_Avance_Periodo!$Y2112,0)</f>
        <v>0</v>
      </c>
      <c r="AK2112" s="126"/>
      <c r="AL2112" s="127"/>
      <c r="AM2112" s="125"/>
      <c r="AN2112" s="125"/>
      <c r="AO2112" s="128"/>
      <c r="AP2112" s="129"/>
    </row>
    <row r="2113" spans="1:42" ht="15.75" thickBot="1" x14ac:dyDescent="0.3">
      <c r="A2113" s="97">
        <v>179</v>
      </c>
      <c r="B2113" s="435" t="e">
        <f>CONCATENATE(Revisión_Avance_Periodo!$D2113,";",Revisión_Avance_Periodo!$F2113,";",Revisión_Avance_Periodo!$L2113)</f>
        <v>#REF!</v>
      </c>
      <c r="C2113" s="435" t="e">
        <f t="shared" si="162"/>
        <v>#REF!</v>
      </c>
      <c r="D2113" s="123" t="e">
        <f>VLOOKUP($A2113,#REF!,3,FALSE)</f>
        <v>#REF!</v>
      </c>
      <c r="E2113" s="436" t="e">
        <f>VLOOKUP($A2113,#REF!,4,FALSE)</f>
        <v>#REF!</v>
      </c>
      <c r="F2113" s="103" t="e">
        <f>VLOOKUP($A2113,#REF!,5,FALSE)</f>
        <v>#REF!</v>
      </c>
      <c r="G2113" s="98" t="e">
        <f>VLOOKUP($A2113,#REF!,8,FALSE)</f>
        <v>#REF!</v>
      </c>
      <c r="H2113" s="93" t="e">
        <f>VLOOKUP($A2113,#REF!,7,FALSE)</f>
        <v>#REF!</v>
      </c>
      <c r="I2113" s="438" t="e">
        <f>VLOOKUP($A2113,#REF!,10,FALSE)</f>
        <v>#REF!</v>
      </c>
      <c r="J2113" s="98" t="e">
        <f>VLOOKUP($A2113,#REF!,11,FALSE)</f>
        <v>#REF!</v>
      </c>
      <c r="K2113" s="114" t="e">
        <f>VLOOKUP($A2113,#REF!,12,FALSE)</f>
        <v>#REF!</v>
      </c>
      <c r="L2113" s="98" t="e">
        <f>VLOOKUP($A2113,#REF!,13,FALSE)</f>
        <v>#REF!</v>
      </c>
      <c r="M2113" s="438" t="e">
        <f>VLOOKUP($A2113,#REF!,14,FALSE)</f>
        <v>#REF!</v>
      </c>
      <c r="N2113" s="103" t="e">
        <f>VLOOKUP($A2113,#REF!,15,FALSE)</f>
        <v>#REF!</v>
      </c>
      <c r="O2113" s="103" t="e">
        <f>VLOOKUP($A2113,#REF!,18,FALSE)</f>
        <v>#REF!</v>
      </c>
      <c r="P2113" s="93" t="e">
        <f>VLOOKUP($A2113,#REF!,41,FALSE)</f>
        <v>#REF!</v>
      </c>
      <c r="Q2113" s="115" t="e">
        <f>VLOOKUP(Revisión_Avance_Periodo!$L2113,#REF!,30,FALSE)</f>
        <v>#REF!</v>
      </c>
      <c r="R2113" s="116">
        <v>2019</v>
      </c>
      <c r="S2113" s="196">
        <v>43829</v>
      </c>
      <c r="T2113" s="124" t="s">
        <v>79</v>
      </c>
      <c r="U2113" s="132" t="e">
        <f>INDEX(#REF!,MATCH(Revisión_Avance_Periodo!$L2113,#REF!,0),MATCH(Revisión_Avance_Periodo!$T2113,#REF!,0))</f>
        <v>#REF!</v>
      </c>
      <c r="V2113" s="132" t="e">
        <f>INDEX(#REF!,MATCH(Revisión_Avance_Periodo!$L2113,#REF!,0),MATCH(Revisión_Avance_Periodo!$T2113,#REF!,0))</f>
        <v>#REF!</v>
      </c>
      <c r="W2113" s="118">
        <f>IFERROR((V2113/U2113),0)</f>
        <v>0</v>
      </c>
      <c r="X2113" s="124" t="str">
        <f>VLOOKUP(W2113,Tabla_Estado_Meta_OAP_2019[#All],3,TRUE)</f>
        <v>Por Ejecutar</v>
      </c>
      <c r="Y2113" s="157" t="e">
        <f>SUBTOTAL(9,$U$206:$U2113)</f>
        <v>#REF!</v>
      </c>
      <c r="Z2113" s="158" t="e">
        <f>SUBTOTAL(9,$V$206:$V2113)</f>
        <v>#REF!</v>
      </c>
      <c r="AA2113" s="159">
        <f>IFERROR(+Revisión_Avance_Periodo!$Z2113/Revisión_Avance_Periodo!$Y2113,0)</f>
        <v>0</v>
      </c>
      <c r="AB2113" s="126"/>
      <c r="AC2113" s="127"/>
      <c r="AD2113" s="125"/>
      <c r="AE2113" s="125"/>
      <c r="AF2113" s="128"/>
      <c r="AG2113" s="129"/>
      <c r="AH2113" s="157" t="e">
        <f>SUBTOTAL(9,$U$2102:$U2113)</f>
        <v>#REF!</v>
      </c>
      <c r="AI2113" s="158" t="e">
        <f>SUBTOTAL(9,$V$2102:$V2113)</f>
        <v>#REF!</v>
      </c>
      <c r="AJ2113" s="159">
        <f>IFERROR(+Revisión_Avance_Periodo!$Z2113/Revisión_Avance_Periodo!$Y2113,0)</f>
        <v>0</v>
      </c>
      <c r="AK2113" s="126"/>
      <c r="AL2113" s="127"/>
      <c r="AM2113" s="125"/>
      <c r="AN2113" s="125"/>
      <c r="AO2113" s="128"/>
      <c r="AP2113" s="129"/>
    </row>
    <row r="2114" spans="1:42" x14ac:dyDescent="0.25">
      <c r="A2114" s="92">
        <v>180</v>
      </c>
      <c r="B2114" s="435" t="e">
        <f>CONCATENATE(Revisión_Avance_Periodo!$D2114,";",Revisión_Avance_Periodo!$F2114,";",Revisión_Avance_Periodo!$L2114)</f>
        <v>#REF!</v>
      </c>
      <c r="C2114" s="435" t="e">
        <f t="shared" ref="C2114:C2177" si="168">CONCATENATE($N2114,";",$L2114,";",$T2114)</f>
        <v>#REF!</v>
      </c>
      <c r="D2114" s="114" t="e">
        <f>VLOOKUP($A2114,#REF!,3,FALSE)</f>
        <v>#REF!</v>
      </c>
      <c r="E2114" s="436" t="e">
        <f>VLOOKUP($A2114,#REF!,4,FALSE)</f>
        <v>#REF!</v>
      </c>
      <c r="F2114" s="102" t="e">
        <f>VLOOKUP($A2114,#REF!,5,FALSE)</f>
        <v>#REF!</v>
      </c>
      <c r="G2114" s="93" t="e">
        <f>VLOOKUP($A2114,#REF!,8,FALSE)</f>
        <v>#REF!</v>
      </c>
      <c r="H2114" s="93" t="e">
        <f>VLOOKUP($A2114,#REF!,7,FALSE)</f>
        <v>#REF!</v>
      </c>
      <c r="I2114" s="438" t="e">
        <f>VLOOKUP($A2114,#REF!,10,FALSE)</f>
        <v>#REF!</v>
      </c>
      <c r="J2114" s="93" t="e">
        <f>VLOOKUP($A2114,#REF!,11,FALSE)</f>
        <v>#REF!</v>
      </c>
      <c r="K2114" s="114" t="e">
        <f>VLOOKUP($A2114,#REF!,12,FALSE)</f>
        <v>#REF!</v>
      </c>
      <c r="L2114" s="93" t="e">
        <f>VLOOKUP($A2114,#REF!,13,FALSE)</f>
        <v>#REF!</v>
      </c>
      <c r="M2114" s="438" t="e">
        <f>VLOOKUP($A2114,#REF!,14,FALSE)</f>
        <v>#REF!</v>
      </c>
      <c r="N2114" s="102" t="e">
        <f>VLOOKUP($A2114,#REF!,15,FALSE)</f>
        <v>#REF!</v>
      </c>
      <c r="O2114" s="102" t="e">
        <f>VLOOKUP($A2114,#REF!,18,FALSE)</f>
        <v>#REF!</v>
      </c>
      <c r="P2114" s="93" t="e">
        <f>VLOOKUP($A2114,#REF!,41,FALSE)</f>
        <v>#REF!</v>
      </c>
      <c r="Q2114" s="115" t="e">
        <f>VLOOKUP(Revisión_Avance_Periodo!$L2114,#REF!,30,FALSE)</f>
        <v>#REF!</v>
      </c>
      <c r="R2114" s="116">
        <v>2019</v>
      </c>
      <c r="S2114" s="196">
        <v>43495</v>
      </c>
      <c r="T2114" s="116" t="s">
        <v>68</v>
      </c>
      <c r="U2114" s="440" t="e">
        <f>INDEX(#REF!,MATCH(Revisión_Avance_Periodo!$L2114,#REF!,0),MATCH(Revisión_Avance_Periodo!$T2114,#REF!,0))</f>
        <v>#REF!</v>
      </c>
      <c r="V2114" s="440" t="e">
        <f>INDEX(#REF!,MATCH(Revisión_Avance_Periodo!$L2114,#REF!,0),MATCH(Revisión_Avance_Periodo!$T2114,#REF!,0))</f>
        <v>#REF!</v>
      </c>
      <c r="W2114" s="130" t="e">
        <f t="shared" ref="W2114:W2122" si="169">V2114/U2114</f>
        <v>#REF!</v>
      </c>
      <c r="X2114" s="116" t="e">
        <f>VLOOKUP(W2114,Tabla_Estado_Meta_OAP_2019[#All],3,TRUE)</f>
        <v>#REF!</v>
      </c>
      <c r="Y2114" s="163" t="e">
        <f>SUBTOTAL(9,$U$206:$U2114)</f>
        <v>#REF!</v>
      </c>
      <c r="Z2114" s="161" t="e">
        <f>SUBTOTAL(9,$V$206:$V2114)</f>
        <v>#REF!</v>
      </c>
      <c r="AA2114" s="162">
        <f>IFERROR(+Revisión_Avance_Periodo!$Z2114/Revisión_Avance_Periodo!$Y2114,0)</f>
        <v>0</v>
      </c>
      <c r="AB2114" s="445" t="e">
        <f>SUBTOTAL(9,U2114:U2125)</f>
        <v>#REF!</v>
      </c>
      <c r="AC2114" s="446" t="e">
        <f>SUBTOTAL(9,V2114:V2125)</f>
        <v>#REF!</v>
      </c>
      <c r="AD2114" s="119">
        <f>IFERROR((AC2114/AB2114),0)</f>
        <v>0</v>
      </c>
      <c r="AE2114" s="119">
        <f>100%-Revisión_Avance_Periodo!$AD2114</f>
        <v>1</v>
      </c>
      <c r="AF2114" s="121" t="str">
        <f>VLOOKUP(AD2114,Tabla_Estado_Meta_OAP_2019[],3,TRUE)</f>
        <v>Por Ejecutar</v>
      </c>
      <c r="AG2114" s="122" t="e">
        <f>Revisión_Avance_Periodo!$AD2114*Revisión_Avance_Periodo!$Q2114</f>
        <v>#REF!</v>
      </c>
      <c r="AH2114" s="163" t="e">
        <f>SUBTOTAL(9,$U$2114:$U2114)</f>
        <v>#REF!</v>
      </c>
      <c r="AI2114" s="161" t="e">
        <f>SUBTOTAL(9,$V$2114:$V2114)</f>
        <v>#REF!</v>
      </c>
      <c r="AJ2114" s="162">
        <f>IFERROR(+Revisión_Avance_Periodo!$Z2114/Revisión_Avance_Periodo!$Y2114,0)</f>
        <v>0</v>
      </c>
      <c r="AK2114" s="445">
        <f>SUBTOTAL(9,AD2114:AD2125)</f>
        <v>0</v>
      </c>
      <c r="AL2114" s="446">
        <f>SUBTOTAL(9,AE2114:AE2125)</f>
        <v>1</v>
      </c>
      <c r="AM2114" s="119">
        <f>IFERROR((AL2114/AK2114),0)</f>
        <v>0</v>
      </c>
      <c r="AN2114" s="119">
        <f>IFERROR((AM2114/AL2114),0)</f>
        <v>0</v>
      </c>
      <c r="AO2114" s="121" t="str">
        <f>VLOOKUP(AM2114,Tabla_Estado_Meta_OAP_2019[],3,TRUE)</f>
        <v>Por Ejecutar</v>
      </c>
      <c r="AP2114" s="122" t="e">
        <f>Revisión_Avance_Periodo!$AD2114*Revisión_Avance_Periodo!$Q2114</f>
        <v>#REF!</v>
      </c>
    </row>
    <row r="2115" spans="1:42" x14ac:dyDescent="0.25">
      <c r="A2115" s="97">
        <v>180</v>
      </c>
      <c r="B2115" s="435" t="e">
        <f>CONCATENATE(Revisión_Avance_Periodo!$D2115,";",Revisión_Avance_Periodo!$F2115,";",Revisión_Avance_Periodo!$L2115)</f>
        <v>#REF!</v>
      </c>
      <c r="C2115" s="435" t="e">
        <f t="shared" si="168"/>
        <v>#REF!</v>
      </c>
      <c r="D2115" s="123" t="e">
        <f>VLOOKUP($A2115,#REF!,3,FALSE)</f>
        <v>#REF!</v>
      </c>
      <c r="E2115" s="436" t="e">
        <f>VLOOKUP($A2115,#REF!,4,FALSE)</f>
        <v>#REF!</v>
      </c>
      <c r="F2115" s="103" t="e">
        <f>VLOOKUP($A2115,#REF!,5,FALSE)</f>
        <v>#REF!</v>
      </c>
      <c r="G2115" s="98" t="e">
        <f>VLOOKUP($A2115,#REF!,8,FALSE)</f>
        <v>#REF!</v>
      </c>
      <c r="H2115" s="93" t="e">
        <f>VLOOKUP($A2115,#REF!,7,FALSE)</f>
        <v>#REF!</v>
      </c>
      <c r="I2115" s="438" t="e">
        <f>VLOOKUP($A2115,#REF!,10,FALSE)</f>
        <v>#REF!</v>
      </c>
      <c r="J2115" s="98" t="e">
        <f>VLOOKUP($A2115,#REF!,11,FALSE)</f>
        <v>#REF!</v>
      </c>
      <c r="K2115" s="114" t="e">
        <f>VLOOKUP($A2115,#REF!,12,FALSE)</f>
        <v>#REF!</v>
      </c>
      <c r="L2115" s="98" t="e">
        <f>VLOOKUP($A2115,#REF!,13,FALSE)</f>
        <v>#REF!</v>
      </c>
      <c r="M2115" s="438" t="e">
        <f>VLOOKUP($A2115,#REF!,14,FALSE)</f>
        <v>#REF!</v>
      </c>
      <c r="N2115" s="103" t="e">
        <f>VLOOKUP($A2115,#REF!,15,FALSE)</f>
        <v>#REF!</v>
      </c>
      <c r="O2115" s="103" t="e">
        <f>VLOOKUP($A2115,#REF!,18,FALSE)</f>
        <v>#REF!</v>
      </c>
      <c r="P2115" s="93" t="e">
        <f>VLOOKUP($A2115,#REF!,41,FALSE)</f>
        <v>#REF!</v>
      </c>
      <c r="Q2115" s="115" t="e">
        <f>VLOOKUP(Revisión_Avance_Periodo!$L2115,#REF!,30,FALSE)</f>
        <v>#REF!</v>
      </c>
      <c r="R2115" s="116">
        <v>2019</v>
      </c>
      <c r="S2115" s="196">
        <v>43524</v>
      </c>
      <c r="T2115" s="124" t="s">
        <v>69</v>
      </c>
      <c r="U2115" s="440" t="e">
        <f>INDEX(#REF!,MATCH(Revisión_Avance_Periodo!$L2115,#REF!,0),MATCH(Revisión_Avance_Periodo!$T2115,#REF!,0))</f>
        <v>#REF!</v>
      </c>
      <c r="V2115" s="440" t="e">
        <f>INDEX(#REF!,MATCH(Revisión_Avance_Periodo!$L2115,#REF!,0),MATCH(Revisión_Avance_Periodo!$T2115,#REF!,0))</f>
        <v>#REF!</v>
      </c>
      <c r="W2115" s="130" t="e">
        <f t="shared" si="169"/>
        <v>#REF!</v>
      </c>
      <c r="X2115" s="124" t="e">
        <f>VLOOKUP(W2115,Tabla_Estado_Meta_OAP_2019[#All],3,TRUE)</f>
        <v>#REF!</v>
      </c>
      <c r="Y2115" s="164" t="e">
        <f>SUBTOTAL(9,$U$206:$U2115)</f>
        <v>#REF!</v>
      </c>
      <c r="Z2115" s="158" t="e">
        <f>SUBTOTAL(9,$V$206:$V2115)</f>
        <v>#REF!</v>
      </c>
      <c r="AA2115" s="159">
        <f>IFERROR(+Revisión_Avance_Periodo!$Z2115/Revisión_Avance_Periodo!$Y2115,0)</f>
        <v>0</v>
      </c>
      <c r="AB2115" s="126"/>
      <c r="AC2115" s="127"/>
      <c r="AD2115" s="125"/>
      <c r="AE2115" s="125"/>
      <c r="AF2115" s="128"/>
      <c r="AG2115" s="129"/>
      <c r="AH2115" s="164" t="e">
        <f>SUBTOTAL(9,$U$2114:$U2115)</f>
        <v>#REF!</v>
      </c>
      <c r="AI2115" s="158" t="e">
        <f>SUBTOTAL(9,$V$2114:$V2115)</f>
        <v>#REF!</v>
      </c>
      <c r="AJ2115" s="159">
        <f>IFERROR(+Revisión_Avance_Periodo!$Z2115/Revisión_Avance_Periodo!$Y2115,0)</f>
        <v>0</v>
      </c>
      <c r="AK2115" s="126"/>
      <c r="AL2115" s="127"/>
      <c r="AM2115" s="125"/>
      <c r="AN2115" s="125"/>
      <c r="AO2115" s="128"/>
      <c r="AP2115" s="129"/>
    </row>
    <row r="2116" spans="1:42" x14ac:dyDescent="0.25">
      <c r="A2116" s="92">
        <v>180</v>
      </c>
      <c r="B2116" s="435" t="e">
        <f>CONCATENATE(Revisión_Avance_Periodo!$D2116,";",Revisión_Avance_Periodo!$F2116,";",Revisión_Avance_Periodo!$L2116)</f>
        <v>#REF!</v>
      </c>
      <c r="C2116" s="435" t="e">
        <f t="shared" si="168"/>
        <v>#REF!</v>
      </c>
      <c r="D2116" s="114" t="e">
        <f>VLOOKUP($A2116,#REF!,3,FALSE)</f>
        <v>#REF!</v>
      </c>
      <c r="E2116" s="436" t="e">
        <f>VLOOKUP($A2116,#REF!,4,FALSE)</f>
        <v>#REF!</v>
      </c>
      <c r="F2116" s="102" t="e">
        <f>VLOOKUP($A2116,#REF!,5,FALSE)</f>
        <v>#REF!</v>
      </c>
      <c r="G2116" s="93" t="e">
        <f>VLOOKUP($A2116,#REF!,8,FALSE)</f>
        <v>#REF!</v>
      </c>
      <c r="H2116" s="93" t="e">
        <f>VLOOKUP($A2116,#REF!,7,FALSE)</f>
        <v>#REF!</v>
      </c>
      <c r="I2116" s="438" t="e">
        <f>VLOOKUP($A2116,#REF!,10,FALSE)</f>
        <v>#REF!</v>
      </c>
      <c r="J2116" s="93" t="e">
        <f>VLOOKUP($A2116,#REF!,11,FALSE)</f>
        <v>#REF!</v>
      </c>
      <c r="K2116" s="114" t="e">
        <f>VLOOKUP($A2116,#REF!,12,FALSE)</f>
        <v>#REF!</v>
      </c>
      <c r="L2116" s="93" t="e">
        <f>VLOOKUP($A2116,#REF!,13,FALSE)</f>
        <v>#REF!</v>
      </c>
      <c r="M2116" s="438" t="e">
        <f>VLOOKUP($A2116,#REF!,14,FALSE)</f>
        <v>#REF!</v>
      </c>
      <c r="N2116" s="102" t="e">
        <f>VLOOKUP($A2116,#REF!,15,FALSE)</f>
        <v>#REF!</v>
      </c>
      <c r="O2116" s="102" t="e">
        <f>VLOOKUP($A2116,#REF!,18,FALSE)</f>
        <v>#REF!</v>
      </c>
      <c r="P2116" s="93" t="e">
        <f>VLOOKUP($A2116,#REF!,41,FALSE)</f>
        <v>#REF!</v>
      </c>
      <c r="Q2116" s="115" t="e">
        <f>VLOOKUP(Revisión_Avance_Periodo!$L2116,#REF!,30,FALSE)</f>
        <v>#REF!</v>
      </c>
      <c r="R2116" s="116">
        <v>2019</v>
      </c>
      <c r="S2116" s="196">
        <v>43554</v>
      </c>
      <c r="T2116" s="116" t="s">
        <v>70</v>
      </c>
      <c r="U2116" s="440" t="e">
        <f>INDEX(#REF!,MATCH(Revisión_Avance_Periodo!$L2116,#REF!,0),MATCH(Revisión_Avance_Periodo!$T2116,#REF!,0))</f>
        <v>#REF!</v>
      </c>
      <c r="V2116" s="440" t="e">
        <f>INDEX(#REF!,MATCH(Revisión_Avance_Periodo!$L2116,#REF!,0),MATCH(Revisión_Avance_Periodo!$T2116,#REF!,0))</f>
        <v>#REF!</v>
      </c>
      <c r="W2116" s="130" t="e">
        <f t="shared" si="169"/>
        <v>#REF!</v>
      </c>
      <c r="X2116" s="116" t="e">
        <f>VLOOKUP(W2116,Tabla_Estado_Meta_OAP_2019[#All],3,TRUE)</f>
        <v>#REF!</v>
      </c>
      <c r="Y2116" s="164" t="e">
        <f>SUBTOTAL(9,$U$206:$U2116)</f>
        <v>#REF!</v>
      </c>
      <c r="Z2116" s="158" t="e">
        <f>SUBTOTAL(9,$V$206:$V2116)</f>
        <v>#REF!</v>
      </c>
      <c r="AA2116" s="159">
        <f>IFERROR(+Revisión_Avance_Periodo!$Z2116/Revisión_Avance_Periodo!$Y2116,0)</f>
        <v>0</v>
      </c>
      <c r="AB2116" s="126"/>
      <c r="AC2116" s="127"/>
      <c r="AD2116" s="125"/>
      <c r="AE2116" s="125"/>
      <c r="AF2116" s="128"/>
      <c r="AG2116" s="129"/>
      <c r="AH2116" s="164" t="e">
        <f>SUBTOTAL(9,$U$2114:$U2116)</f>
        <v>#REF!</v>
      </c>
      <c r="AI2116" s="158" t="e">
        <f>SUBTOTAL(9,$V$2114:$V2116)</f>
        <v>#REF!</v>
      </c>
      <c r="AJ2116" s="159">
        <f>IFERROR(+Revisión_Avance_Periodo!$Z2116/Revisión_Avance_Periodo!$Y2116,0)</f>
        <v>0</v>
      </c>
      <c r="AK2116" s="126"/>
      <c r="AL2116" s="127"/>
      <c r="AM2116" s="125"/>
      <c r="AN2116" s="125"/>
      <c r="AO2116" s="128"/>
      <c r="AP2116" s="129"/>
    </row>
    <row r="2117" spans="1:42" x14ac:dyDescent="0.25">
      <c r="A2117" s="97">
        <v>180</v>
      </c>
      <c r="B2117" s="435" t="e">
        <f>CONCATENATE(Revisión_Avance_Periodo!$D2117,";",Revisión_Avance_Periodo!$F2117,";",Revisión_Avance_Periodo!$L2117)</f>
        <v>#REF!</v>
      </c>
      <c r="C2117" s="435" t="e">
        <f t="shared" si="168"/>
        <v>#REF!</v>
      </c>
      <c r="D2117" s="123" t="e">
        <f>VLOOKUP($A2117,#REF!,3,FALSE)</f>
        <v>#REF!</v>
      </c>
      <c r="E2117" s="436" t="e">
        <f>VLOOKUP($A2117,#REF!,4,FALSE)</f>
        <v>#REF!</v>
      </c>
      <c r="F2117" s="103" t="e">
        <f>VLOOKUP($A2117,#REF!,5,FALSE)</f>
        <v>#REF!</v>
      </c>
      <c r="G2117" s="98" t="e">
        <f>VLOOKUP($A2117,#REF!,8,FALSE)</f>
        <v>#REF!</v>
      </c>
      <c r="H2117" s="93" t="e">
        <f>VLOOKUP($A2117,#REF!,7,FALSE)</f>
        <v>#REF!</v>
      </c>
      <c r="I2117" s="438" t="e">
        <f>VLOOKUP($A2117,#REF!,10,FALSE)</f>
        <v>#REF!</v>
      </c>
      <c r="J2117" s="98" t="e">
        <f>VLOOKUP($A2117,#REF!,11,FALSE)</f>
        <v>#REF!</v>
      </c>
      <c r="K2117" s="114" t="e">
        <f>VLOOKUP($A2117,#REF!,12,FALSE)</f>
        <v>#REF!</v>
      </c>
      <c r="L2117" s="98" t="e">
        <f>VLOOKUP($A2117,#REF!,13,FALSE)</f>
        <v>#REF!</v>
      </c>
      <c r="M2117" s="438" t="e">
        <f>VLOOKUP($A2117,#REF!,14,FALSE)</f>
        <v>#REF!</v>
      </c>
      <c r="N2117" s="103" t="e">
        <f>VLOOKUP($A2117,#REF!,15,FALSE)</f>
        <v>#REF!</v>
      </c>
      <c r="O2117" s="103" t="e">
        <f>VLOOKUP($A2117,#REF!,18,FALSE)</f>
        <v>#REF!</v>
      </c>
      <c r="P2117" s="93" t="e">
        <f>VLOOKUP($A2117,#REF!,41,FALSE)</f>
        <v>#REF!</v>
      </c>
      <c r="Q2117" s="115" t="e">
        <f>VLOOKUP(Revisión_Avance_Periodo!$L2117,#REF!,30,FALSE)</f>
        <v>#REF!</v>
      </c>
      <c r="R2117" s="116">
        <v>2019</v>
      </c>
      <c r="S2117" s="196">
        <v>43585</v>
      </c>
      <c r="T2117" s="124" t="s">
        <v>71</v>
      </c>
      <c r="U2117" s="440" t="e">
        <f>INDEX(#REF!,MATCH(Revisión_Avance_Periodo!$L2117,#REF!,0),MATCH(Revisión_Avance_Periodo!$T2117,#REF!,0))</f>
        <v>#REF!</v>
      </c>
      <c r="V2117" s="440" t="e">
        <f>INDEX(#REF!,MATCH(Revisión_Avance_Periodo!$L2117,#REF!,0),MATCH(Revisión_Avance_Periodo!$T2117,#REF!,0))</f>
        <v>#REF!</v>
      </c>
      <c r="W2117" s="130" t="e">
        <f t="shared" si="169"/>
        <v>#REF!</v>
      </c>
      <c r="X2117" s="124" t="e">
        <f>VLOOKUP(W2117,Tabla_Estado_Meta_OAP_2019[#All],3,TRUE)</f>
        <v>#REF!</v>
      </c>
      <c r="Y2117" s="164" t="e">
        <f>SUBTOTAL(9,$U$206:$U2117)</f>
        <v>#REF!</v>
      </c>
      <c r="Z2117" s="158" t="e">
        <f>SUBTOTAL(9,$V$206:$V2117)</f>
        <v>#REF!</v>
      </c>
      <c r="AA2117" s="159">
        <f>IFERROR(+Revisión_Avance_Periodo!$Z2117/Revisión_Avance_Periodo!$Y2117,0)</f>
        <v>0</v>
      </c>
      <c r="AB2117" s="126"/>
      <c r="AC2117" s="127"/>
      <c r="AD2117" s="125"/>
      <c r="AE2117" s="125"/>
      <c r="AF2117" s="128"/>
      <c r="AG2117" s="129"/>
      <c r="AH2117" s="164" t="e">
        <f>SUBTOTAL(9,$U$2114:$U2117)</f>
        <v>#REF!</v>
      </c>
      <c r="AI2117" s="158" t="e">
        <f>SUBTOTAL(9,$V$2114:$V2117)</f>
        <v>#REF!</v>
      </c>
      <c r="AJ2117" s="159">
        <f>IFERROR(+Revisión_Avance_Periodo!$Z2117/Revisión_Avance_Periodo!$Y2117,0)</f>
        <v>0</v>
      </c>
      <c r="AK2117" s="126"/>
      <c r="AL2117" s="127"/>
      <c r="AM2117" s="125"/>
      <c r="AN2117" s="125"/>
      <c r="AO2117" s="128"/>
      <c r="AP2117" s="129"/>
    </row>
    <row r="2118" spans="1:42" x14ac:dyDescent="0.25">
      <c r="A2118" s="92">
        <v>180</v>
      </c>
      <c r="B2118" s="435" t="e">
        <f>CONCATENATE(Revisión_Avance_Periodo!$D2118,";",Revisión_Avance_Periodo!$F2118,";",Revisión_Avance_Periodo!$L2118)</f>
        <v>#REF!</v>
      </c>
      <c r="C2118" s="435" t="e">
        <f t="shared" si="168"/>
        <v>#REF!</v>
      </c>
      <c r="D2118" s="114" t="e">
        <f>VLOOKUP($A2118,#REF!,3,FALSE)</f>
        <v>#REF!</v>
      </c>
      <c r="E2118" s="436" t="e">
        <f>VLOOKUP($A2118,#REF!,4,FALSE)</f>
        <v>#REF!</v>
      </c>
      <c r="F2118" s="102" t="e">
        <f>VLOOKUP($A2118,#REF!,5,FALSE)</f>
        <v>#REF!</v>
      </c>
      <c r="G2118" s="93" t="e">
        <f>VLOOKUP($A2118,#REF!,8,FALSE)</f>
        <v>#REF!</v>
      </c>
      <c r="H2118" s="93" t="e">
        <f>VLOOKUP($A2118,#REF!,7,FALSE)</f>
        <v>#REF!</v>
      </c>
      <c r="I2118" s="438" t="e">
        <f>VLOOKUP($A2118,#REF!,10,FALSE)</f>
        <v>#REF!</v>
      </c>
      <c r="J2118" s="93" t="e">
        <f>VLOOKUP($A2118,#REF!,11,FALSE)</f>
        <v>#REF!</v>
      </c>
      <c r="K2118" s="114" t="e">
        <f>VLOOKUP($A2118,#REF!,12,FALSE)</f>
        <v>#REF!</v>
      </c>
      <c r="L2118" s="93" t="e">
        <f>VLOOKUP($A2118,#REF!,13,FALSE)</f>
        <v>#REF!</v>
      </c>
      <c r="M2118" s="438" t="e">
        <f>VLOOKUP($A2118,#REF!,14,FALSE)</f>
        <v>#REF!</v>
      </c>
      <c r="N2118" s="102" t="e">
        <f>VLOOKUP($A2118,#REF!,15,FALSE)</f>
        <v>#REF!</v>
      </c>
      <c r="O2118" s="102" t="e">
        <f>VLOOKUP($A2118,#REF!,18,FALSE)</f>
        <v>#REF!</v>
      </c>
      <c r="P2118" s="93" t="e">
        <f>VLOOKUP($A2118,#REF!,41,FALSE)</f>
        <v>#REF!</v>
      </c>
      <c r="Q2118" s="115" t="e">
        <f>VLOOKUP(Revisión_Avance_Periodo!$L2118,#REF!,30,FALSE)</f>
        <v>#REF!</v>
      </c>
      <c r="R2118" s="116">
        <v>2019</v>
      </c>
      <c r="S2118" s="196">
        <v>43615</v>
      </c>
      <c r="T2118" s="116" t="s">
        <v>72</v>
      </c>
      <c r="U2118" s="440" t="e">
        <f>INDEX(#REF!,MATCH(Revisión_Avance_Periodo!$L2118,#REF!,0),MATCH(Revisión_Avance_Periodo!$T2118,#REF!,0))</f>
        <v>#REF!</v>
      </c>
      <c r="V2118" s="440" t="e">
        <f>INDEX(#REF!,MATCH(Revisión_Avance_Periodo!$L2118,#REF!,0),MATCH(Revisión_Avance_Periodo!$T2118,#REF!,0))</f>
        <v>#REF!</v>
      </c>
      <c r="W2118" s="130" t="e">
        <f t="shared" si="169"/>
        <v>#REF!</v>
      </c>
      <c r="X2118" s="116" t="e">
        <f>VLOOKUP(W2118,Tabla_Estado_Meta_OAP_2019[#All],3,TRUE)</f>
        <v>#REF!</v>
      </c>
      <c r="Y2118" s="164" t="e">
        <f>SUBTOTAL(9,$U$206:$U2118)</f>
        <v>#REF!</v>
      </c>
      <c r="Z2118" s="158" t="e">
        <f>SUBTOTAL(9,$V$206:$V2118)</f>
        <v>#REF!</v>
      </c>
      <c r="AA2118" s="159">
        <f>IFERROR(+Revisión_Avance_Periodo!$Z2118/Revisión_Avance_Periodo!$Y2118,0)</f>
        <v>0</v>
      </c>
      <c r="AB2118" s="126"/>
      <c r="AC2118" s="127"/>
      <c r="AD2118" s="125"/>
      <c r="AE2118" s="125"/>
      <c r="AF2118" s="128"/>
      <c r="AG2118" s="129"/>
      <c r="AH2118" s="164" t="e">
        <f>SUBTOTAL(9,$U$2114:$U2118)</f>
        <v>#REF!</v>
      </c>
      <c r="AI2118" s="158" t="e">
        <f>SUBTOTAL(9,$V$2114:$V2118)</f>
        <v>#REF!</v>
      </c>
      <c r="AJ2118" s="159">
        <f>IFERROR(+Revisión_Avance_Periodo!$Z2118/Revisión_Avance_Periodo!$Y2118,0)</f>
        <v>0</v>
      </c>
      <c r="AK2118" s="126"/>
      <c r="AL2118" s="127"/>
      <c r="AM2118" s="125"/>
      <c r="AN2118" s="125"/>
      <c r="AO2118" s="128"/>
      <c r="AP2118" s="129"/>
    </row>
    <row r="2119" spans="1:42" x14ac:dyDescent="0.25">
      <c r="A2119" s="97">
        <v>180</v>
      </c>
      <c r="B2119" s="435" t="e">
        <f>CONCATENATE(Revisión_Avance_Periodo!$D2119,";",Revisión_Avance_Periodo!$F2119,";",Revisión_Avance_Periodo!$L2119)</f>
        <v>#REF!</v>
      </c>
      <c r="C2119" s="435" t="e">
        <f t="shared" si="168"/>
        <v>#REF!</v>
      </c>
      <c r="D2119" s="123" t="e">
        <f>VLOOKUP($A2119,#REF!,3,FALSE)</f>
        <v>#REF!</v>
      </c>
      <c r="E2119" s="436" t="e">
        <f>VLOOKUP($A2119,#REF!,4,FALSE)</f>
        <v>#REF!</v>
      </c>
      <c r="F2119" s="103" t="e">
        <f>VLOOKUP($A2119,#REF!,5,FALSE)</f>
        <v>#REF!</v>
      </c>
      <c r="G2119" s="98" t="e">
        <f>VLOOKUP($A2119,#REF!,8,FALSE)</f>
        <v>#REF!</v>
      </c>
      <c r="H2119" s="93" t="e">
        <f>VLOOKUP($A2119,#REF!,7,FALSE)</f>
        <v>#REF!</v>
      </c>
      <c r="I2119" s="438" t="e">
        <f>VLOOKUP($A2119,#REF!,10,FALSE)</f>
        <v>#REF!</v>
      </c>
      <c r="J2119" s="98" t="e">
        <f>VLOOKUP($A2119,#REF!,11,FALSE)</f>
        <v>#REF!</v>
      </c>
      <c r="K2119" s="114" t="e">
        <f>VLOOKUP($A2119,#REF!,12,FALSE)</f>
        <v>#REF!</v>
      </c>
      <c r="L2119" s="98" t="e">
        <f>VLOOKUP($A2119,#REF!,13,FALSE)</f>
        <v>#REF!</v>
      </c>
      <c r="M2119" s="438" t="e">
        <f>VLOOKUP($A2119,#REF!,14,FALSE)</f>
        <v>#REF!</v>
      </c>
      <c r="N2119" s="103" t="e">
        <f>VLOOKUP($A2119,#REF!,15,FALSE)</f>
        <v>#REF!</v>
      </c>
      <c r="O2119" s="103" t="e">
        <f>VLOOKUP($A2119,#REF!,18,FALSE)</f>
        <v>#REF!</v>
      </c>
      <c r="P2119" s="93" t="e">
        <f>VLOOKUP($A2119,#REF!,41,FALSE)</f>
        <v>#REF!</v>
      </c>
      <c r="Q2119" s="115" t="e">
        <f>VLOOKUP(Revisión_Avance_Periodo!$L2119,#REF!,30,FALSE)</f>
        <v>#REF!</v>
      </c>
      <c r="R2119" s="116">
        <v>2019</v>
      </c>
      <c r="S2119" s="196">
        <v>43646</v>
      </c>
      <c r="T2119" s="124" t="s">
        <v>73</v>
      </c>
      <c r="U2119" s="440" t="e">
        <f>INDEX(#REF!,MATCH(Revisión_Avance_Periodo!$L2119,#REF!,0),MATCH(Revisión_Avance_Periodo!$T2119,#REF!,0))</f>
        <v>#REF!</v>
      </c>
      <c r="V2119" s="440" t="e">
        <f>INDEX(#REF!,MATCH(Revisión_Avance_Periodo!$L2119,#REF!,0),MATCH(Revisión_Avance_Periodo!$T2119,#REF!,0))</f>
        <v>#REF!</v>
      </c>
      <c r="W2119" s="130" t="e">
        <f t="shared" si="169"/>
        <v>#REF!</v>
      </c>
      <c r="X2119" s="124" t="e">
        <f>VLOOKUP(W2119,Tabla_Estado_Meta_OAP_2019[#All],3,TRUE)</f>
        <v>#REF!</v>
      </c>
      <c r="Y2119" s="164" t="e">
        <f>SUBTOTAL(9,$U$206:$U2119)</f>
        <v>#REF!</v>
      </c>
      <c r="Z2119" s="158" t="e">
        <f>SUBTOTAL(9,$V$206:$V2119)</f>
        <v>#REF!</v>
      </c>
      <c r="AA2119" s="159">
        <f>IFERROR(+Revisión_Avance_Periodo!$Z2119/Revisión_Avance_Periodo!$Y2119,0)</f>
        <v>0</v>
      </c>
      <c r="AB2119" s="126"/>
      <c r="AC2119" s="127"/>
      <c r="AD2119" s="125"/>
      <c r="AE2119" s="125"/>
      <c r="AF2119" s="128"/>
      <c r="AG2119" s="129"/>
      <c r="AH2119" s="164" t="e">
        <f>SUBTOTAL(9,$U$2114:$U2119)</f>
        <v>#REF!</v>
      </c>
      <c r="AI2119" s="158" t="e">
        <f>SUBTOTAL(9,$V$2114:$V2119)</f>
        <v>#REF!</v>
      </c>
      <c r="AJ2119" s="159">
        <f>IFERROR(+Revisión_Avance_Periodo!$Z2119/Revisión_Avance_Periodo!$Y2119,0)</f>
        <v>0</v>
      </c>
      <c r="AK2119" s="126"/>
      <c r="AL2119" s="127"/>
      <c r="AM2119" s="125"/>
      <c r="AN2119" s="125"/>
      <c r="AO2119" s="128"/>
      <c r="AP2119" s="129"/>
    </row>
    <row r="2120" spans="1:42" x14ac:dyDescent="0.25">
      <c r="A2120" s="92">
        <v>180</v>
      </c>
      <c r="B2120" s="435" t="e">
        <f>CONCATENATE(Revisión_Avance_Periodo!$D2120,";",Revisión_Avance_Periodo!$F2120,";",Revisión_Avance_Periodo!$L2120)</f>
        <v>#REF!</v>
      </c>
      <c r="C2120" s="435" t="e">
        <f t="shared" si="168"/>
        <v>#REF!</v>
      </c>
      <c r="D2120" s="114" t="e">
        <f>VLOOKUP($A2120,#REF!,3,FALSE)</f>
        <v>#REF!</v>
      </c>
      <c r="E2120" s="436" t="e">
        <f>VLOOKUP($A2120,#REF!,4,FALSE)</f>
        <v>#REF!</v>
      </c>
      <c r="F2120" s="102" t="e">
        <f>VLOOKUP($A2120,#REF!,5,FALSE)</f>
        <v>#REF!</v>
      </c>
      <c r="G2120" s="93" t="e">
        <f>VLOOKUP($A2120,#REF!,8,FALSE)</f>
        <v>#REF!</v>
      </c>
      <c r="H2120" s="93" t="e">
        <f>VLOOKUP($A2120,#REF!,7,FALSE)</f>
        <v>#REF!</v>
      </c>
      <c r="I2120" s="438" t="e">
        <f>VLOOKUP($A2120,#REF!,10,FALSE)</f>
        <v>#REF!</v>
      </c>
      <c r="J2120" s="93" t="e">
        <f>VLOOKUP($A2120,#REF!,11,FALSE)</f>
        <v>#REF!</v>
      </c>
      <c r="K2120" s="114" t="e">
        <f>VLOOKUP($A2120,#REF!,12,FALSE)</f>
        <v>#REF!</v>
      </c>
      <c r="L2120" s="93" t="e">
        <f>VLOOKUP($A2120,#REF!,13,FALSE)</f>
        <v>#REF!</v>
      </c>
      <c r="M2120" s="438" t="e">
        <f>VLOOKUP($A2120,#REF!,14,FALSE)</f>
        <v>#REF!</v>
      </c>
      <c r="N2120" s="102" t="e">
        <f>VLOOKUP($A2120,#REF!,15,FALSE)</f>
        <v>#REF!</v>
      </c>
      <c r="O2120" s="102" t="e">
        <f>VLOOKUP($A2120,#REF!,18,FALSE)</f>
        <v>#REF!</v>
      </c>
      <c r="P2120" s="93" t="e">
        <f>VLOOKUP($A2120,#REF!,41,FALSE)</f>
        <v>#REF!</v>
      </c>
      <c r="Q2120" s="115" t="e">
        <f>VLOOKUP(Revisión_Avance_Periodo!$L2120,#REF!,30,FALSE)</f>
        <v>#REF!</v>
      </c>
      <c r="R2120" s="116">
        <v>2019</v>
      </c>
      <c r="S2120" s="196">
        <v>43676</v>
      </c>
      <c r="T2120" s="116" t="s">
        <v>74</v>
      </c>
      <c r="U2120" s="440" t="e">
        <f>INDEX(#REF!,MATCH(Revisión_Avance_Periodo!$L2120,#REF!,0),MATCH(Revisión_Avance_Periodo!$T2120,#REF!,0))</f>
        <v>#REF!</v>
      </c>
      <c r="V2120" s="440" t="e">
        <f>INDEX(#REF!,MATCH(Revisión_Avance_Periodo!$L2120,#REF!,0),MATCH(Revisión_Avance_Periodo!$T2120,#REF!,0))</f>
        <v>#REF!</v>
      </c>
      <c r="W2120" s="130" t="e">
        <f t="shared" si="169"/>
        <v>#REF!</v>
      </c>
      <c r="X2120" s="116" t="e">
        <f>VLOOKUP(W2120,Tabla_Estado_Meta_OAP_2019[#All],3,TRUE)</f>
        <v>#REF!</v>
      </c>
      <c r="Y2120" s="164" t="e">
        <f>SUBTOTAL(9,$U$206:$U2120)</f>
        <v>#REF!</v>
      </c>
      <c r="Z2120" s="158" t="e">
        <f>SUBTOTAL(9,$V$206:$V2120)</f>
        <v>#REF!</v>
      </c>
      <c r="AA2120" s="159">
        <f>IFERROR(+Revisión_Avance_Periodo!$Z2120/Revisión_Avance_Periodo!$Y2120,0)</f>
        <v>0</v>
      </c>
      <c r="AB2120" s="126"/>
      <c r="AC2120" s="127"/>
      <c r="AD2120" s="125"/>
      <c r="AE2120" s="125"/>
      <c r="AF2120" s="128"/>
      <c r="AG2120" s="129"/>
      <c r="AH2120" s="164" t="e">
        <f>SUBTOTAL(9,$U$2114:$U2120)</f>
        <v>#REF!</v>
      </c>
      <c r="AI2120" s="158" t="e">
        <f>SUBTOTAL(9,$V$2114:$V2120)</f>
        <v>#REF!</v>
      </c>
      <c r="AJ2120" s="159">
        <f>IFERROR(+Revisión_Avance_Periodo!$Z2120/Revisión_Avance_Periodo!$Y2120,0)</f>
        <v>0</v>
      </c>
      <c r="AK2120" s="126"/>
      <c r="AL2120" s="127"/>
      <c r="AM2120" s="125"/>
      <c r="AN2120" s="125"/>
      <c r="AO2120" s="128"/>
      <c r="AP2120" s="129"/>
    </row>
    <row r="2121" spans="1:42" x14ac:dyDescent="0.25">
      <c r="A2121" s="97">
        <v>180</v>
      </c>
      <c r="B2121" s="435" t="e">
        <f>CONCATENATE(Revisión_Avance_Periodo!$D2121,";",Revisión_Avance_Periodo!$F2121,";",Revisión_Avance_Periodo!$L2121)</f>
        <v>#REF!</v>
      </c>
      <c r="C2121" s="435" t="e">
        <f t="shared" si="168"/>
        <v>#REF!</v>
      </c>
      <c r="D2121" s="123" t="e">
        <f>VLOOKUP($A2121,#REF!,3,FALSE)</f>
        <v>#REF!</v>
      </c>
      <c r="E2121" s="436" t="e">
        <f>VLOOKUP($A2121,#REF!,4,FALSE)</f>
        <v>#REF!</v>
      </c>
      <c r="F2121" s="103" t="e">
        <f>VLOOKUP($A2121,#REF!,5,FALSE)</f>
        <v>#REF!</v>
      </c>
      <c r="G2121" s="98" t="e">
        <f>VLOOKUP($A2121,#REF!,8,FALSE)</f>
        <v>#REF!</v>
      </c>
      <c r="H2121" s="93" t="e">
        <f>VLOOKUP($A2121,#REF!,7,FALSE)</f>
        <v>#REF!</v>
      </c>
      <c r="I2121" s="438" t="e">
        <f>VLOOKUP($A2121,#REF!,10,FALSE)</f>
        <v>#REF!</v>
      </c>
      <c r="J2121" s="98" t="e">
        <f>VLOOKUP($A2121,#REF!,11,FALSE)</f>
        <v>#REF!</v>
      </c>
      <c r="K2121" s="114" t="e">
        <f>VLOOKUP($A2121,#REF!,12,FALSE)</f>
        <v>#REF!</v>
      </c>
      <c r="L2121" s="98" t="e">
        <f>VLOOKUP($A2121,#REF!,13,FALSE)</f>
        <v>#REF!</v>
      </c>
      <c r="M2121" s="438" t="e">
        <f>VLOOKUP($A2121,#REF!,14,FALSE)</f>
        <v>#REF!</v>
      </c>
      <c r="N2121" s="103" t="e">
        <f>VLOOKUP($A2121,#REF!,15,FALSE)</f>
        <v>#REF!</v>
      </c>
      <c r="O2121" s="103" t="e">
        <f>VLOOKUP($A2121,#REF!,18,FALSE)</f>
        <v>#REF!</v>
      </c>
      <c r="P2121" s="93" t="e">
        <f>VLOOKUP($A2121,#REF!,41,FALSE)</f>
        <v>#REF!</v>
      </c>
      <c r="Q2121" s="115" t="e">
        <f>VLOOKUP(Revisión_Avance_Periodo!$L2121,#REF!,30,FALSE)</f>
        <v>#REF!</v>
      </c>
      <c r="R2121" s="116">
        <v>2019</v>
      </c>
      <c r="S2121" s="196">
        <v>43707</v>
      </c>
      <c r="T2121" s="124" t="s">
        <v>75</v>
      </c>
      <c r="U2121" s="440" t="e">
        <f>INDEX(#REF!,MATCH(Revisión_Avance_Periodo!$L2121,#REF!,0),MATCH(Revisión_Avance_Periodo!$T2121,#REF!,0))</f>
        <v>#REF!</v>
      </c>
      <c r="V2121" s="440" t="e">
        <f>INDEX(#REF!,MATCH(Revisión_Avance_Periodo!$L2121,#REF!,0),MATCH(Revisión_Avance_Periodo!$T2121,#REF!,0))</f>
        <v>#REF!</v>
      </c>
      <c r="W2121" s="130" t="e">
        <f t="shared" si="169"/>
        <v>#REF!</v>
      </c>
      <c r="X2121" s="124" t="e">
        <f>VLOOKUP(W2121,Tabla_Estado_Meta_OAP_2019[#All],3,TRUE)</f>
        <v>#REF!</v>
      </c>
      <c r="Y2121" s="164" t="e">
        <f>SUBTOTAL(9,$U$206:$U2121)</f>
        <v>#REF!</v>
      </c>
      <c r="Z2121" s="158" t="e">
        <f>SUBTOTAL(9,$V$206:$V2121)</f>
        <v>#REF!</v>
      </c>
      <c r="AA2121" s="159">
        <f>IFERROR(+Revisión_Avance_Periodo!$Z2121/Revisión_Avance_Periodo!$Y2121,0)</f>
        <v>0</v>
      </c>
      <c r="AB2121" s="126"/>
      <c r="AC2121" s="127"/>
      <c r="AD2121" s="125"/>
      <c r="AE2121" s="125"/>
      <c r="AF2121" s="128"/>
      <c r="AG2121" s="129"/>
      <c r="AH2121" s="164" t="e">
        <f>SUBTOTAL(9,$U$2114:$U2121)</f>
        <v>#REF!</v>
      </c>
      <c r="AI2121" s="158" t="e">
        <f>SUBTOTAL(9,$V$2114:$V2121)</f>
        <v>#REF!</v>
      </c>
      <c r="AJ2121" s="159">
        <f>IFERROR(+Revisión_Avance_Periodo!$Z2121/Revisión_Avance_Periodo!$Y2121,0)</f>
        <v>0</v>
      </c>
      <c r="AK2121" s="126"/>
      <c r="AL2121" s="127"/>
      <c r="AM2121" s="125"/>
      <c r="AN2121" s="125"/>
      <c r="AO2121" s="128"/>
      <c r="AP2121" s="129"/>
    </row>
    <row r="2122" spans="1:42" x14ac:dyDescent="0.25">
      <c r="A2122" s="92">
        <v>180</v>
      </c>
      <c r="B2122" s="435" t="e">
        <f>CONCATENATE(Revisión_Avance_Periodo!$D2122,";",Revisión_Avance_Periodo!$F2122,";",Revisión_Avance_Periodo!$L2122)</f>
        <v>#REF!</v>
      </c>
      <c r="C2122" s="435" t="e">
        <f t="shared" si="168"/>
        <v>#REF!</v>
      </c>
      <c r="D2122" s="114" t="e">
        <f>VLOOKUP($A2122,#REF!,3,FALSE)</f>
        <v>#REF!</v>
      </c>
      <c r="E2122" s="436" t="e">
        <f>VLOOKUP($A2122,#REF!,4,FALSE)</f>
        <v>#REF!</v>
      </c>
      <c r="F2122" s="102" t="e">
        <f>VLOOKUP($A2122,#REF!,5,FALSE)</f>
        <v>#REF!</v>
      </c>
      <c r="G2122" s="93" t="e">
        <f>VLOOKUP($A2122,#REF!,8,FALSE)</f>
        <v>#REF!</v>
      </c>
      <c r="H2122" s="93" t="e">
        <f>VLOOKUP($A2122,#REF!,7,FALSE)</f>
        <v>#REF!</v>
      </c>
      <c r="I2122" s="438" t="e">
        <f>VLOOKUP($A2122,#REF!,10,FALSE)</f>
        <v>#REF!</v>
      </c>
      <c r="J2122" s="93" t="e">
        <f>VLOOKUP($A2122,#REF!,11,FALSE)</f>
        <v>#REF!</v>
      </c>
      <c r="K2122" s="114" t="e">
        <f>VLOOKUP($A2122,#REF!,12,FALSE)</f>
        <v>#REF!</v>
      </c>
      <c r="L2122" s="93" t="e">
        <f>VLOOKUP($A2122,#REF!,13,FALSE)</f>
        <v>#REF!</v>
      </c>
      <c r="M2122" s="438" t="e">
        <f>VLOOKUP($A2122,#REF!,14,FALSE)</f>
        <v>#REF!</v>
      </c>
      <c r="N2122" s="102" t="e">
        <f>VLOOKUP($A2122,#REF!,15,FALSE)</f>
        <v>#REF!</v>
      </c>
      <c r="O2122" s="102" t="e">
        <f>VLOOKUP($A2122,#REF!,18,FALSE)</f>
        <v>#REF!</v>
      </c>
      <c r="P2122" s="93" t="e">
        <f>VLOOKUP($A2122,#REF!,41,FALSE)</f>
        <v>#REF!</v>
      </c>
      <c r="Q2122" s="115" t="e">
        <f>VLOOKUP(Revisión_Avance_Periodo!$L2122,#REF!,30,FALSE)</f>
        <v>#REF!</v>
      </c>
      <c r="R2122" s="116">
        <v>2019</v>
      </c>
      <c r="S2122" s="196">
        <v>43738</v>
      </c>
      <c r="T2122" s="116" t="s">
        <v>76</v>
      </c>
      <c r="U2122" s="440" t="e">
        <f>INDEX(#REF!,MATCH(Revisión_Avance_Periodo!$L2122,#REF!,0),MATCH(Revisión_Avance_Periodo!$T2122,#REF!,0))</f>
        <v>#REF!</v>
      </c>
      <c r="V2122" s="440" t="e">
        <f>INDEX(#REF!,MATCH(Revisión_Avance_Periodo!$L2122,#REF!,0),MATCH(Revisión_Avance_Periodo!$T2122,#REF!,0))</f>
        <v>#REF!</v>
      </c>
      <c r="W2122" s="130" t="e">
        <f t="shared" si="169"/>
        <v>#REF!</v>
      </c>
      <c r="X2122" s="116" t="e">
        <f>VLOOKUP(W2122,Tabla_Estado_Meta_OAP_2019[#All],3,TRUE)</f>
        <v>#REF!</v>
      </c>
      <c r="Y2122" s="164" t="e">
        <f>SUBTOTAL(9,$U$206:$U2122)</f>
        <v>#REF!</v>
      </c>
      <c r="Z2122" s="158" t="e">
        <f>SUBTOTAL(9,$V$206:$V2122)</f>
        <v>#REF!</v>
      </c>
      <c r="AA2122" s="159">
        <f>IFERROR(+Revisión_Avance_Periodo!$Z2122/Revisión_Avance_Periodo!$Y2122,0)</f>
        <v>0</v>
      </c>
      <c r="AB2122" s="126"/>
      <c r="AC2122" s="127"/>
      <c r="AD2122" s="125"/>
      <c r="AE2122" s="125"/>
      <c r="AF2122" s="128"/>
      <c r="AG2122" s="129"/>
      <c r="AH2122" s="164" t="e">
        <f>SUBTOTAL(9,$U$2114:$U2122)</f>
        <v>#REF!</v>
      </c>
      <c r="AI2122" s="158" t="e">
        <f>SUBTOTAL(9,$V$2114:$V2122)</f>
        <v>#REF!</v>
      </c>
      <c r="AJ2122" s="159">
        <f>IFERROR(+Revisión_Avance_Periodo!$Z2122/Revisión_Avance_Periodo!$Y2122,0)</f>
        <v>0</v>
      </c>
      <c r="AK2122" s="126"/>
      <c r="AL2122" s="127"/>
      <c r="AM2122" s="125"/>
      <c r="AN2122" s="125"/>
      <c r="AO2122" s="128"/>
      <c r="AP2122" s="129"/>
    </row>
    <row r="2123" spans="1:42" x14ac:dyDescent="0.25">
      <c r="A2123" s="97">
        <v>180</v>
      </c>
      <c r="B2123" s="435" t="e">
        <f>CONCATENATE(Revisión_Avance_Periodo!$D2123,";",Revisión_Avance_Periodo!$F2123,";",Revisión_Avance_Periodo!$L2123)</f>
        <v>#REF!</v>
      </c>
      <c r="C2123" s="435" t="e">
        <f t="shared" si="168"/>
        <v>#REF!</v>
      </c>
      <c r="D2123" s="123" t="e">
        <f>VLOOKUP($A2123,#REF!,3,FALSE)</f>
        <v>#REF!</v>
      </c>
      <c r="E2123" s="436" t="e">
        <f>VLOOKUP($A2123,#REF!,4,FALSE)</f>
        <v>#REF!</v>
      </c>
      <c r="F2123" s="103" t="e">
        <f>VLOOKUP($A2123,#REF!,5,FALSE)</f>
        <v>#REF!</v>
      </c>
      <c r="G2123" s="98" t="e">
        <f>VLOOKUP($A2123,#REF!,8,FALSE)</f>
        <v>#REF!</v>
      </c>
      <c r="H2123" s="93" t="e">
        <f>VLOOKUP($A2123,#REF!,7,FALSE)</f>
        <v>#REF!</v>
      </c>
      <c r="I2123" s="438" t="e">
        <f>VLOOKUP($A2123,#REF!,10,FALSE)</f>
        <v>#REF!</v>
      </c>
      <c r="J2123" s="98" t="e">
        <f>VLOOKUP($A2123,#REF!,11,FALSE)</f>
        <v>#REF!</v>
      </c>
      <c r="K2123" s="114" t="e">
        <f>VLOOKUP($A2123,#REF!,12,FALSE)</f>
        <v>#REF!</v>
      </c>
      <c r="L2123" s="98" t="e">
        <f>VLOOKUP($A2123,#REF!,13,FALSE)</f>
        <v>#REF!</v>
      </c>
      <c r="M2123" s="438" t="e">
        <f>VLOOKUP($A2123,#REF!,14,FALSE)</f>
        <v>#REF!</v>
      </c>
      <c r="N2123" s="103" t="e">
        <f>VLOOKUP($A2123,#REF!,15,FALSE)</f>
        <v>#REF!</v>
      </c>
      <c r="O2123" s="103" t="e">
        <f>VLOOKUP($A2123,#REF!,18,FALSE)</f>
        <v>#REF!</v>
      </c>
      <c r="P2123" s="93" t="e">
        <f>VLOOKUP($A2123,#REF!,41,FALSE)</f>
        <v>#REF!</v>
      </c>
      <c r="Q2123" s="115" t="e">
        <f>VLOOKUP(Revisión_Avance_Periodo!$L2123,#REF!,30,FALSE)</f>
        <v>#REF!</v>
      </c>
      <c r="R2123" s="116">
        <v>2019</v>
      </c>
      <c r="S2123" s="196">
        <v>43768</v>
      </c>
      <c r="T2123" s="124" t="s">
        <v>77</v>
      </c>
      <c r="U2123" s="440" t="e">
        <f>INDEX(#REF!,MATCH(Revisión_Avance_Periodo!$L2123,#REF!,0),MATCH(Revisión_Avance_Periodo!$T2123,#REF!,0))</f>
        <v>#REF!</v>
      </c>
      <c r="V2123" s="440" t="e">
        <f>INDEX(#REF!,MATCH(Revisión_Avance_Periodo!$L2123,#REF!,0),MATCH(Revisión_Avance_Periodo!$T2123,#REF!,0))</f>
        <v>#REF!</v>
      </c>
      <c r="W2123" s="118">
        <f>IFERROR((V2123/U2123),0)</f>
        <v>0</v>
      </c>
      <c r="X2123" s="124" t="str">
        <f>VLOOKUP(W2123,Tabla_Estado_Meta_OAP_2019[#All],3,TRUE)</f>
        <v>Por Ejecutar</v>
      </c>
      <c r="Y2123" s="164" t="e">
        <f>SUBTOTAL(9,$U$206:$U2123)</f>
        <v>#REF!</v>
      </c>
      <c r="Z2123" s="158" t="e">
        <f>SUBTOTAL(9,$V$206:$V2123)</f>
        <v>#REF!</v>
      </c>
      <c r="AA2123" s="159">
        <f>IFERROR(+Revisión_Avance_Periodo!$Z2123/Revisión_Avance_Periodo!$Y2123,0)</f>
        <v>0</v>
      </c>
      <c r="AB2123" s="126"/>
      <c r="AC2123" s="127"/>
      <c r="AD2123" s="125"/>
      <c r="AE2123" s="125"/>
      <c r="AF2123" s="128"/>
      <c r="AG2123" s="129"/>
      <c r="AH2123" s="164" t="e">
        <f>SUBTOTAL(9,$U$2114:$U2123)</f>
        <v>#REF!</v>
      </c>
      <c r="AI2123" s="158" t="e">
        <f>SUBTOTAL(9,$V$2114:$V2123)</f>
        <v>#REF!</v>
      </c>
      <c r="AJ2123" s="159">
        <f>IFERROR(+Revisión_Avance_Periodo!$Z2123/Revisión_Avance_Periodo!$Y2123,0)</f>
        <v>0</v>
      </c>
      <c r="AK2123" s="126"/>
      <c r="AL2123" s="127"/>
      <c r="AM2123" s="125"/>
      <c r="AN2123" s="125"/>
      <c r="AO2123" s="128"/>
      <c r="AP2123" s="129"/>
    </row>
    <row r="2124" spans="1:42" x14ac:dyDescent="0.25">
      <c r="A2124" s="92">
        <v>180</v>
      </c>
      <c r="B2124" s="435" t="e">
        <f>CONCATENATE(Revisión_Avance_Periodo!$D2124,";",Revisión_Avance_Periodo!$F2124,";",Revisión_Avance_Periodo!$L2124)</f>
        <v>#REF!</v>
      </c>
      <c r="C2124" s="435" t="e">
        <f t="shared" si="168"/>
        <v>#REF!</v>
      </c>
      <c r="D2124" s="114" t="e">
        <f>VLOOKUP($A2124,#REF!,3,FALSE)</f>
        <v>#REF!</v>
      </c>
      <c r="E2124" s="436" t="e">
        <f>VLOOKUP($A2124,#REF!,4,FALSE)</f>
        <v>#REF!</v>
      </c>
      <c r="F2124" s="102" t="e">
        <f>VLOOKUP($A2124,#REF!,5,FALSE)</f>
        <v>#REF!</v>
      </c>
      <c r="G2124" s="93" t="e">
        <f>VLOOKUP($A2124,#REF!,8,FALSE)</f>
        <v>#REF!</v>
      </c>
      <c r="H2124" s="93" t="e">
        <f>VLOOKUP($A2124,#REF!,7,FALSE)</f>
        <v>#REF!</v>
      </c>
      <c r="I2124" s="438" t="e">
        <f>VLOOKUP($A2124,#REF!,10,FALSE)</f>
        <v>#REF!</v>
      </c>
      <c r="J2124" s="93" t="e">
        <f>VLOOKUP($A2124,#REF!,11,FALSE)</f>
        <v>#REF!</v>
      </c>
      <c r="K2124" s="114" t="e">
        <f>VLOOKUP($A2124,#REF!,12,FALSE)</f>
        <v>#REF!</v>
      </c>
      <c r="L2124" s="93" t="e">
        <f>VLOOKUP($A2124,#REF!,13,FALSE)</f>
        <v>#REF!</v>
      </c>
      <c r="M2124" s="438" t="e">
        <f>VLOOKUP($A2124,#REF!,14,FALSE)</f>
        <v>#REF!</v>
      </c>
      <c r="N2124" s="102" t="e">
        <f>VLOOKUP($A2124,#REF!,15,FALSE)</f>
        <v>#REF!</v>
      </c>
      <c r="O2124" s="102" t="e">
        <f>VLOOKUP($A2124,#REF!,18,FALSE)</f>
        <v>#REF!</v>
      </c>
      <c r="P2124" s="93" t="e">
        <f>VLOOKUP($A2124,#REF!,41,FALSE)</f>
        <v>#REF!</v>
      </c>
      <c r="Q2124" s="115" t="e">
        <f>VLOOKUP(Revisión_Avance_Periodo!$L2124,#REF!,30,FALSE)</f>
        <v>#REF!</v>
      </c>
      <c r="R2124" s="116">
        <v>2019</v>
      </c>
      <c r="S2124" s="196">
        <v>43799</v>
      </c>
      <c r="T2124" s="116" t="s">
        <v>78</v>
      </c>
      <c r="U2124" s="440" t="e">
        <f>INDEX(#REF!,MATCH(Revisión_Avance_Periodo!$L2124,#REF!,0),MATCH(Revisión_Avance_Periodo!$T2124,#REF!,0))</f>
        <v>#REF!</v>
      </c>
      <c r="V2124" s="440" t="e">
        <f>INDEX(#REF!,MATCH(Revisión_Avance_Periodo!$L2124,#REF!,0),MATCH(Revisión_Avance_Periodo!$T2124,#REF!,0))</f>
        <v>#REF!</v>
      </c>
      <c r="W2124" s="118">
        <f>IFERROR((V2124/U2124),0)</f>
        <v>0</v>
      </c>
      <c r="X2124" s="116" t="str">
        <f>VLOOKUP(W2124,Tabla_Estado_Meta_OAP_2019[#All],3,TRUE)</f>
        <v>Por Ejecutar</v>
      </c>
      <c r="Y2124" s="164" t="e">
        <f>SUBTOTAL(9,$U$206:$U2124)</f>
        <v>#REF!</v>
      </c>
      <c r="Z2124" s="158" t="e">
        <f>SUBTOTAL(9,$V$206:$V2124)</f>
        <v>#REF!</v>
      </c>
      <c r="AA2124" s="159">
        <f>IFERROR(+Revisión_Avance_Periodo!$Z2124/Revisión_Avance_Periodo!$Y2124,0)</f>
        <v>0</v>
      </c>
      <c r="AB2124" s="126"/>
      <c r="AC2124" s="127"/>
      <c r="AD2124" s="125"/>
      <c r="AE2124" s="125"/>
      <c r="AF2124" s="128"/>
      <c r="AG2124" s="129"/>
      <c r="AH2124" s="164" t="e">
        <f>SUBTOTAL(9,$U$2114:$U2124)</f>
        <v>#REF!</v>
      </c>
      <c r="AI2124" s="158" t="e">
        <f>SUBTOTAL(9,$V$2114:$V2124)</f>
        <v>#REF!</v>
      </c>
      <c r="AJ2124" s="159">
        <f>IFERROR(+Revisión_Avance_Periodo!$Z2124/Revisión_Avance_Periodo!$Y2124,0)</f>
        <v>0</v>
      </c>
      <c r="AK2124" s="126"/>
      <c r="AL2124" s="127"/>
      <c r="AM2124" s="125"/>
      <c r="AN2124" s="125"/>
      <c r="AO2124" s="128"/>
      <c r="AP2124" s="129"/>
    </row>
    <row r="2125" spans="1:42" ht="15.75" thickBot="1" x14ac:dyDescent="0.3">
      <c r="A2125" s="97">
        <v>180</v>
      </c>
      <c r="B2125" s="435" t="e">
        <f>CONCATENATE(Revisión_Avance_Periodo!$D2125,";",Revisión_Avance_Periodo!$F2125,";",Revisión_Avance_Periodo!$L2125)</f>
        <v>#REF!</v>
      </c>
      <c r="C2125" s="435" t="e">
        <f t="shared" si="168"/>
        <v>#REF!</v>
      </c>
      <c r="D2125" s="123" t="e">
        <f>VLOOKUP($A2125,#REF!,3,FALSE)</f>
        <v>#REF!</v>
      </c>
      <c r="E2125" s="436" t="e">
        <f>VLOOKUP($A2125,#REF!,4,FALSE)</f>
        <v>#REF!</v>
      </c>
      <c r="F2125" s="103" t="e">
        <f>VLOOKUP($A2125,#REF!,5,FALSE)</f>
        <v>#REF!</v>
      </c>
      <c r="G2125" s="98" t="e">
        <f>VLOOKUP($A2125,#REF!,8,FALSE)</f>
        <v>#REF!</v>
      </c>
      <c r="H2125" s="93" t="e">
        <f>VLOOKUP($A2125,#REF!,7,FALSE)</f>
        <v>#REF!</v>
      </c>
      <c r="I2125" s="438" t="e">
        <f>VLOOKUP($A2125,#REF!,10,FALSE)</f>
        <v>#REF!</v>
      </c>
      <c r="J2125" s="98" t="e">
        <f>VLOOKUP($A2125,#REF!,11,FALSE)</f>
        <v>#REF!</v>
      </c>
      <c r="K2125" s="114" t="e">
        <f>VLOOKUP($A2125,#REF!,12,FALSE)</f>
        <v>#REF!</v>
      </c>
      <c r="L2125" s="98" t="e">
        <f>VLOOKUP($A2125,#REF!,13,FALSE)</f>
        <v>#REF!</v>
      </c>
      <c r="M2125" s="438" t="e">
        <f>VLOOKUP($A2125,#REF!,14,FALSE)</f>
        <v>#REF!</v>
      </c>
      <c r="N2125" s="103" t="e">
        <f>VLOOKUP($A2125,#REF!,15,FALSE)</f>
        <v>#REF!</v>
      </c>
      <c r="O2125" s="103" t="e">
        <f>VLOOKUP($A2125,#REF!,18,FALSE)</f>
        <v>#REF!</v>
      </c>
      <c r="P2125" s="93" t="e">
        <f>VLOOKUP($A2125,#REF!,41,FALSE)</f>
        <v>#REF!</v>
      </c>
      <c r="Q2125" s="115" t="e">
        <f>VLOOKUP(Revisión_Avance_Periodo!$L2125,#REF!,30,FALSE)</f>
        <v>#REF!</v>
      </c>
      <c r="R2125" s="116">
        <v>2019</v>
      </c>
      <c r="S2125" s="196">
        <v>43829</v>
      </c>
      <c r="T2125" s="124" t="s">
        <v>79</v>
      </c>
      <c r="U2125" s="440" t="e">
        <f>INDEX(#REF!,MATCH(Revisión_Avance_Periodo!$L2125,#REF!,0),MATCH(Revisión_Avance_Periodo!$T2125,#REF!,0))</f>
        <v>#REF!</v>
      </c>
      <c r="V2125" s="440" t="e">
        <f>INDEX(#REF!,MATCH(Revisión_Avance_Periodo!$L2125,#REF!,0),MATCH(Revisión_Avance_Periodo!$T2125,#REF!,0))</f>
        <v>#REF!</v>
      </c>
      <c r="W2125" s="118">
        <f>IFERROR((V2125/U2125),0)</f>
        <v>0</v>
      </c>
      <c r="X2125" s="124" t="str">
        <f>VLOOKUP(W2125,Tabla_Estado_Meta_OAP_2019[#All],3,TRUE)</f>
        <v>Por Ejecutar</v>
      </c>
      <c r="Y2125" s="164" t="e">
        <f>SUBTOTAL(9,$U$206:$U2125)</f>
        <v>#REF!</v>
      </c>
      <c r="Z2125" s="158" t="e">
        <f>SUBTOTAL(9,$V$206:$V2125)</f>
        <v>#REF!</v>
      </c>
      <c r="AA2125" s="159">
        <f>IFERROR(+Revisión_Avance_Periodo!$Z2125/Revisión_Avance_Periodo!$Y2125,0)</f>
        <v>0</v>
      </c>
      <c r="AB2125" s="126"/>
      <c r="AC2125" s="127"/>
      <c r="AD2125" s="125"/>
      <c r="AE2125" s="125"/>
      <c r="AF2125" s="128"/>
      <c r="AG2125" s="129"/>
      <c r="AH2125" s="164" t="e">
        <f>SUBTOTAL(9,$U$2114:$U2125)</f>
        <v>#REF!</v>
      </c>
      <c r="AI2125" s="158" t="e">
        <f>SUBTOTAL(9,$V$2114:$V2125)</f>
        <v>#REF!</v>
      </c>
      <c r="AJ2125" s="159">
        <f>IFERROR(+Revisión_Avance_Periodo!$Z2125/Revisión_Avance_Periodo!$Y2125,0)</f>
        <v>0</v>
      </c>
      <c r="AK2125" s="126"/>
      <c r="AL2125" s="127"/>
      <c r="AM2125" s="125"/>
      <c r="AN2125" s="125"/>
      <c r="AO2125" s="128"/>
      <c r="AP2125" s="129"/>
    </row>
    <row r="2126" spans="1:42" x14ac:dyDescent="0.25">
      <c r="A2126" s="92">
        <v>181</v>
      </c>
      <c r="B2126" s="435" t="e">
        <f>CONCATENATE(Revisión_Avance_Periodo!$D2126,";",Revisión_Avance_Periodo!$F2126,";",Revisión_Avance_Periodo!$L2126)</f>
        <v>#REF!</v>
      </c>
      <c r="C2126" s="435" t="e">
        <f t="shared" si="168"/>
        <v>#REF!</v>
      </c>
      <c r="D2126" s="114" t="e">
        <f>VLOOKUP($A2126,#REF!,3,FALSE)</f>
        <v>#REF!</v>
      </c>
      <c r="E2126" s="436" t="e">
        <f>VLOOKUP($A2126,#REF!,4,FALSE)</f>
        <v>#REF!</v>
      </c>
      <c r="F2126" s="102" t="e">
        <f>VLOOKUP($A2126,#REF!,5,FALSE)</f>
        <v>#REF!</v>
      </c>
      <c r="G2126" s="93" t="e">
        <f>VLOOKUP($A2126,#REF!,8,FALSE)</f>
        <v>#REF!</v>
      </c>
      <c r="H2126" s="93" t="e">
        <f>VLOOKUP($A2126,#REF!,7,FALSE)</f>
        <v>#REF!</v>
      </c>
      <c r="I2126" s="438" t="e">
        <f>VLOOKUP($A2126,#REF!,10,FALSE)</f>
        <v>#REF!</v>
      </c>
      <c r="J2126" s="93" t="e">
        <f>VLOOKUP($A2126,#REF!,11,FALSE)</f>
        <v>#REF!</v>
      </c>
      <c r="K2126" s="114" t="e">
        <f>VLOOKUP($A2126,#REF!,12,FALSE)</f>
        <v>#REF!</v>
      </c>
      <c r="L2126" s="93" t="e">
        <f>VLOOKUP($A2126,#REF!,13,FALSE)</f>
        <v>#REF!</v>
      </c>
      <c r="M2126" s="438" t="e">
        <f>VLOOKUP($A2126,#REF!,14,FALSE)</f>
        <v>#REF!</v>
      </c>
      <c r="N2126" s="102" t="e">
        <f>VLOOKUP($A2126,#REF!,15,FALSE)</f>
        <v>#REF!</v>
      </c>
      <c r="O2126" s="102" t="e">
        <f>VLOOKUP($A2126,#REF!,18,FALSE)</f>
        <v>#REF!</v>
      </c>
      <c r="P2126" s="93" t="e">
        <f>VLOOKUP($A2126,#REF!,41,FALSE)</f>
        <v>#REF!</v>
      </c>
      <c r="Q2126" s="115" t="e">
        <f>VLOOKUP(Revisión_Avance_Periodo!$L2126,#REF!,30,FALSE)</f>
        <v>#REF!</v>
      </c>
      <c r="R2126" s="116">
        <v>2019</v>
      </c>
      <c r="S2126" s="196">
        <v>43495</v>
      </c>
      <c r="T2126" s="116" t="s">
        <v>68</v>
      </c>
      <c r="U2126" s="117" t="e">
        <f>INDEX(#REF!,MATCH(Revisión_Avance_Periodo!$L2126,#REF!,0),MATCH(Revisión_Avance_Periodo!$T2126,#REF!,0))</f>
        <v>#REF!</v>
      </c>
      <c r="V2126" s="117" t="e">
        <f>INDEX(#REF!,MATCH(Revisión_Avance_Periodo!$L2126,#REF!,0),MATCH(Revisión_Avance_Periodo!$T2126,#REF!,0))</f>
        <v>#REF!</v>
      </c>
      <c r="W2126" s="130" t="e">
        <f t="shared" ref="W2126:W2134" si="170">V2126/U2126</f>
        <v>#REF!</v>
      </c>
      <c r="X2126" s="116" t="e">
        <f>VLOOKUP(W2126,Tabla_Estado_Meta_OAP_2019[#All],3,TRUE)</f>
        <v>#REF!</v>
      </c>
      <c r="Y2126" s="148" t="e">
        <f>SUBTOTAL(9,$U$206:$U2126)</f>
        <v>#REF!</v>
      </c>
      <c r="Z2126" s="162" t="e">
        <f>SUBTOTAL(9,$V$206:$V2126)</f>
        <v>#REF!</v>
      </c>
      <c r="AA2126" s="162">
        <f>IFERROR(+Revisión_Avance_Periodo!$Z2126/Revisión_Avance_Periodo!$Y2126,0)</f>
        <v>0</v>
      </c>
      <c r="AB2126" s="120" t="e">
        <f>SUBTOTAL(9,U2126:U2137)</f>
        <v>#REF!</v>
      </c>
      <c r="AC2126" s="119" t="e">
        <f>SUBTOTAL(9,V2126:V2137)</f>
        <v>#REF!</v>
      </c>
      <c r="AD2126" s="119" t="e">
        <f>+AC2126/AB2126</f>
        <v>#REF!</v>
      </c>
      <c r="AE2126" s="119" t="e">
        <f>100%-Revisión_Avance_Periodo!$AD2126</f>
        <v>#REF!</v>
      </c>
      <c r="AF2126" s="121" t="e">
        <f>VLOOKUP(AD2126,Tabla_Estado_Meta_OAP_2019[],3,TRUE)</f>
        <v>#REF!</v>
      </c>
      <c r="AG2126" s="122" t="e">
        <f>Revisión_Avance_Periodo!$AD2126*Revisión_Avance_Periodo!$Q2126</f>
        <v>#REF!</v>
      </c>
      <c r="AH2126" s="148" t="e">
        <f>SUBTOTAL(9,$U$2126:$U2126)</f>
        <v>#REF!</v>
      </c>
      <c r="AI2126" s="162" t="e">
        <f>SUBTOTAL(9,$V$2126:$V2126)</f>
        <v>#REF!</v>
      </c>
      <c r="AJ2126" s="162">
        <f>IFERROR(+Revisión_Avance_Periodo!$Z2126/Revisión_Avance_Periodo!$Y2126,0)</f>
        <v>0</v>
      </c>
      <c r="AK2126" s="120" t="e">
        <f>SUBTOTAL(9,AD2126:AD2137)</f>
        <v>#REF!</v>
      </c>
      <c r="AL2126" s="119" t="e">
        <f>SUBTOTAL(9,AE2126:AE2137)</f>
        <v>#REF!</v>
      </c>
      <c r="AM2126" s="119" t="e">
        <f>+AL2126/AK2126</f>
        <v>#REF!</v>
      </c>
      <c r="AN2126" s="119" t="e">
        <f>100%-Revisión_Avance_Periodo!$AD2126</f>
        <v>#REF!</v>
      </c>
      <c r="AO2126" s="121" t="e">
        <f>VLOOKUP(AM2126,Tabla_Estado_Meta_OAP_2019[],3,TRUE)</f>
        <v>#REF!</v>
      </c>
      <c r="AP2126" s="122" t="e">
        <f>Revisión_Avance_Periodo!$AD2126*Revisión_Avance_Periodo!$Q2126</f>
        <v>#REF!</v>
      </c>
    </row>
    <row r="2127" spans="1:42" x14ac:dyDescent="0.25">
      <c r="A2127" s="97">
        <v>181</v>
      </c>
      <c r="B2127" s="435" t="e">
        <f>CONCATENATE(Revisión_Avance_Periodo!$D2127,";",Revisión_Avance_Periodo!$F2127,";",Revisión_Avance_Periodo!$L2127)</f>
        <v>#REF!</v>
      </c>
      <c r="C2127" s="435" t="e">
        <f t="shared" si="168"/>
        <v>#REF!</v>
      </c>
      <c r="D2127" s="123" t="e">
        <f>VLOOKUP($A2127,#REF!,3,FALSE)</f>
        <v>#REF!</v>
      </c>
      <c r="E2127" s="436" t="e">
        <f>VLOOKUP($A2127,#REF!,4,FALSE)</f>
        <v>#REF!</v>
      </c>
      <c r="F2127" s="103" t="e">
        <f>VLOOKUP($A2127,#REF!,5,FALSE)</f>
        <v>#REF!</v>
      </c>
      <c r="G2127" s="98" t="e">
        <f>VLOOKUP($A2127,#REF!,8,FALSE)</f>
        <v>#REF!</v>
      </c>
      <c r="H2127" s="93" t="e">
        <f>VLOOKUP($A2127,#REF!,7,FALSE)</f>
        <v>#REF!</v>
      </c>
      <c r="I2127" s="438" t="e">
        <f>VLOOKUP($A2127,#REF!,10,FALSE)</f>
        <v>#REF!</v>
      </c>
      <c r="J2127" s="98" t="e">
        <f>VLOOKUP($A2127,#REF!,11,FALSE)</f>
        <v>#REF!</v>
      </c>
      <c r="K2127" s="114" t="e">
        <f>VLOOKUP($A2127,#REF!,12,FALSE)</f>
        <v>#REF!</v>
      </c>
      <c r="L2127" s="98" t="e">
        <f>VLOOKUP($A2127,#REF!,13,FALSE)</f>
        <v>#REF!</v>
      </c>
      <c r="M2127" s="438" t="e">
        <f>VLOOKUP($A2127,#REF!,14,FALSE)</f>
        <v>#REF!</v>
      </c>
      <c r="N2127" s="103" t="e">
        <f>VLOOKUP($A2127,#REF!,15,FALSE)</f>
        <v>#REF!</v>
      </c>
      <c r="O2127" s="103" t="e">
        <f>VLOOKUP($A2127,#REF!,18,FALSE)</f>
        <v>#REF!</v>
      </c>
      <c r="P2127" s="93" t="e">
        <f>VLOOKUP($A2127,#REF!,41,FALSE)</f>
        <v>#REF!</v>
      </c>
      <c r="Q2127" s="115" t="e">
        <f>VLOOKUP(Revisión_Avance_Periodo!$L2127,#REF!,30,FALSE)</f>
        <v>#REF!</v>
      </c>
      <c r="R2127" s="116">
        <v>2019</v>
      </c>
      <c r="S2127" s="196">
        <v>43524</v>
      </c>
      <c r="T2127" s="124" t="s">
        <v>69</v>
      </c>
      <c r="U2127" s="117" t="e">
        <f>INDEX(#REF!,MATCH(Revisión_Avance_Periodo!$L2127,#REF!,0),MATCH(Revisión_Avance_Periodo!$T2127,#REF!,0))</f>
        <v>#REF!</v>
      </c>
      <c r="V2127" s="117" t="e">
        <f>INDEX(#REF!,MATCH(Revisión_Avance_Periodo!$L2127,#REF!,0),MATCH(Revisión_Avance_Periodo!$T2127,#REF!,0))</f>
        <v>#REF!</v>
      </c>
      <c r="W2127" s="130" t="e">
        <f t="shared" si="170"/>
        <v>#REF!</v>
      </c>
      <c r="X2127" s="124" t="e">
        <f>VLOOKUP(W2127,Tabla_Estado_Meta_OAP_2019[#All],3,TRUE)</f>
        <v>#REF!</v>
      </c>
      <c r="Y2127" s="150" t="e">
        <f>SUBTOTAL(9,$U$206:$U2127)</f>
        <v>#REF!</v>
      </c>
      <c r="Z2127" s="159" t="e">
        <f>SUBTOTAL(9,$V$206:$V2127)</f>
        <v>#REF!</v>
      </c>
      <c r="AA2127" s="159">
        <f>IFERROR(+Revisión_Avance_Periodo!$Z2127/Revisión_Avance_Periodo!$Y2127,0)</f>
        <v>0</v>
      </c>
      <c r="AB2127" s="126"/>
      <c r="AC2127" s="127"/>
      <c r="AD2127" s="125"/>
      <c r="AE2127" s="125"/>
      <c r="AF2127" s="128"/>
      <c r="AG2127" s="129"/>
      <c r="AH2127" s="150" t="e">
        <f>SUBTOTAL(9,$U$2126:$U2127)</f>
        <v>#REF!</v>
      </c>
      <c r="AI2127" s="159" t="e">
        <f>SUBTOTAL(9,$V$2126:$V2127)</f>
        <v>#REF!</v>
      </c>
      <c r="AJ2127" s="159">
        <f>IFERROR(+Revisión_Avance_Periodo!$Z2127/Revisión_Avance_Periodo!$Y2127,0)</f>
        <v>0</v>
      </c>
      <c r="AK2127" s="126"/>
      <c r="AL2127" s="127"/>
      <c r="AM2127" s="125"/>
      <c r="AN2127" s="125"/>
      <c r="AO2127" s="128"/>
      <c r="AP2127" s="129"/>
    </row>
    <row r="2128" spans="1:42" x14ac:dyDescent="0.25">
      <c r="A2128" s="92">
        <v>181</v>
      </c>
      <c r="B2128" s="435" t="e">
        <f>CONCATENATE(Revisión_Avance_Periodo!$D2128,";",Revisión_Avance_Periodo!$F2128,";",Revisión_Avance_Periodo!$L2128)</f>
        <v>#REF!</v>
      </c>
      <c r="C2128" s="435" t="e">
        <f t="shared" si="168"/>
        <v>#REF!</v>
      </c>
      <c r="D2128" s="114" t="e">
        <f>VLOOKUP($A2128,#REF!,3,FALSE)</f>
        <v>#REF!</v>
      </c>
      <c r="E2128" s="436" t="e">
        <f>VLOOKUP($A2128,#REF!,4,FALSE)</f>
        <v>#REF!</v>
      </c>
      <c r="F2128" s="102" t="e">
        <f>VLOOKUP($A2128,#REF!,5,FALSE)</f>
        <v>#REF!</v>
      </c>
      <c r="G2128" s="93" t="e">
        <f>VLOOKUP($A2128,#REF!,8,FALSE)</f>
        <v>#REF!</v>
      </c>
      <c r="H2128" s="93" t="e">
        <f>VLOOKUP($A2128,#REF!,7,FALSE)</f>
        <v>#REF!</v>
      </c>
      <c r="I2128" s="438" t="e">
        <f>VLOOKUP($A2128,#REF!,10,FALSE)</f>
        <v>#REF!</v>
      </c>
      <c r="J2128" s="93" t="e">
        <f>VLOOKUP($A2128,#REF!,11,FALSE)</f>
        <v>#REF!</v>
      </c>
      <c r="K2128" s="114" t="e">
        <f>VLOOKUP($A2128,#REF!,12,FALSE)</f>
        <v>#REF!</v>
      </c>
      <c r="L2128" s="93" t="e">
        <f>VLOOKUP($A2128,#REF!,13,FALSE)</f>
        <v>#REF!</v>
      </c>
      <c r="M2128" s="438" t="e">
        <f>VLOOKUP($A2128,#REF!,14,FALSE)</f>
        <v>#REF!</v>
      </c>
      <c r="N2128" s="102" t="e">
        <f>VLOOKUP($A2128,#REF!,15,FALSE)</f>
        <v>#REF!</v>
      </c>
      <c r="O2128" s="102" t="e">
        <f>VLOOKUP($A2128,#REF!,18,FALSE)</f>
        <v>#REF!</v>
      </c>
      <c r="P2128" s="93" t="e">
        <f>VLOOKUP($A2128,#REF!,41,FALSE)</f>
        <v>#REF!</v>
      </c>
      <c r="Q2128" s="115" t="e">
        <f>VLOOKUP(Revisión_Avance_Periodo!$L2128,#REF!,30,FALSE)</f>
        <v>#REF!</v>
      </c>
      <c r="R2128" s="116">
        <v>2019</v>
      </c>
      <c r="S2128" s="196">
        <v>43554</v>
      </c>
      <c r="T2128" s="116" t="s">
        <v>70</v>
      </c>
      <c r="U2128" s="117" t="e">
        <f>INDEX(#REF!,MATCH(Revisión_Avance_Periodo!$L2128,#REF!,0),MATCH(Revisión_Avance_Periodo!$T2128,#REF!,0))</f>
        <v>#REF!</v>
      </c>
      <c r="V2128" s="117" t="e">
        <f>INDEX(#REF!,MATCH(Revisión_Avance_Periodo!$L2128,#REF!,0),MATCH(Revisión_Avance_Periodo!$T2128,#REF!,0))</f>
        <v>#REF!</v>
      </c>
      <c r="W2128" s="130" t="e">
        <f t="shared" si="170"/>
        <v>#REF!</v>
      </c>
      <c r="X2128" s="116" t="e">
        <f>VLOOKUP(W2128,Tabla_Estado_Meta_OAP_2019[#All],3,TRUE)</f>
        <v>#REF!</v>
      </c>
      <c r="Y2128" s="150" t="e">
        <f>SUBTOTAL(9,$U$206:$U2128)</f>
        <v>#REF!</v>
      </c>
      <c r="Z2128" s="159" t="e">
        <f>SUBTOTAL(9,$V$206:$V2128)</f>
        <v>#REF!</v>
      </c>
      <c r="AA2128" s="159">
        <f>IFERROR(+Revisión_Avance_Periodo!$Z2128/Revisión_Avance_Periodo!$Y2128,0)</f>
        <v>0</v>
      </c>
      <c r="AB2128" s="126"/>
      <c r="AC2128" s="127"/>
      <c r="AD2128" s="125"/>
      <c r="AE2128" s="125"/>
      <c r="AF2128" s="128"/>
      <c r="AG2128" s="129"/>
      <c r="AH2128" s="150" t="e">
        <f>SUBTOTAL(9,$U$2126:$U2128)</f>
        <v>#REF!</v>
      </c>
      <c r="AI2128" s="159" t="e">
        <f>SUBTOTAL(9,$V$2126:$V2128)</f>
        <v>#REF!</v>
      </c>
      <c r="AJ2128" s="159">
        <f>IFERROR(+Revisión_Avance_Periodo!$Z2128/Revisión_Avance_Periodo!$Y2128,0)</f>
        <v>0</v>
      </c>
      <c r="AK2128" s="126"/>
      <c r="AL2128" s="127"/>
      <c r="AM2128" s="125"/>
      <c r="AN2128" s="125"/>
      <c r="AO2128" s="128"/>
      <c r="AP2128" s="129"/>
    </row>
    <row r="2129" spans="1:42" x14ac:dyDescent="0.25">
      <c r="A2129" s="97">
        <v>181</v>
      </c>
      <c r="B2129" s="435" t="e">
        <f>CONCATENATE(Revisión_Avance_Periodo!$D2129,";",Revisión_Avance_Periodo!$F2129,";",Revisión_Avance_Periodo!$L2129)</f>
        <v>#REF!</v>
      </c>
      <c r="C2129" s="435" t="e">
        <f t="shared" si="168"/>
        <v>#REF!</v>
      </c>
      <c r="D2129" s="123" t="e">
        <f>VLOOKUP($A2129,#REF!,3,FALSE)</f>
        <v>#REF!</v>
      </c>
      <c r="E2129" s="436" t="e">
        <f>VLOOKUP($A2129,#REF!,4,FALSE)</f>
        <v>#REF!</v>
      </c>
      <c r="F2129" s="103" t="e">
        <f>VLOOKUP($A2129,#REF!,5,FALSE)</f>
        <v>#REF!</v>
      </c>
      <c r="G2129" s="98" t="e">
        <f>VLOOKUP($A2129,#REF!,8,FALSE)</f>
        <v>#REF!</v>
      </c>
      <c r="H2129" s="93" t="e">
        <f>VLOOKUP($A2129,#REF!,7,FALSE)</f>
        <v>#REF!</v>
      </c>
      <c r="I2129" s="438" t="e">
        <f>VLOOKUP($A2129,#REF!,10,FALSE)</f>
        <v>#REF!</v>
      </c>
      <c r="J2129" s="98" t="e">
        <f>VLOOKUP($A2129,#REF!,11,FALSE)</f>
        <v>#REF!</v>
      </c>
      <c r="K2129" s="114" t="e">
        <f>VLOOKUP($A2129,#REF!,12,FALSE)</f>
        <v>#REF!</v>
      </c>
      <c r="L2129" s="98" t="e">
        <f>VLOOKUP($A2129,#REF!,13,FALSE)</f>
        <v>#REF!</v>
      </c>
      <c r="M2129" s="438" t="e">
        <f>VLOOKUP($A2129,#REF!,14,FALSE)</f>
        <v>#REF!</v>
      </c>
      <c r="N2129" s="103" t="e">
        <f>VLOOKUP($A2129,#REF!,15,FALSE)</f>
        <v>#REF!</v>
      </c>
      <c r="O2129" s="103" t="e">
        <f>VLOOKUP($A2129,#REF!,18,FALSE)</f>
        <v>#REF!</v>
      </c>
      <c r="P2129" s="93" t="e">
        <f>VLOOKUP($A2129,#REF!,41,FALSE)</f>
        <v>#REF!</v>
      </c>
      <c r="Q2129" s="115" t="e">
        <f>VLOOKUP(Revisión_Avance_Periodo!$L2129,#REF!,30,FALSE)</f>
        <v>#REF!</v>
      </c>
      <c r="R2129" s="116">
        <v>2019</v>
      </c>
      <c r="S2129" s="196">
        <v>43585</v>
      </c>
      <c r="T2129" s="124" t="s">
        <v>71</v>
      </c>
      <c r="U2129" s="117" t="e">
        <f>INDEX(#REF!,MATCH(Revisión_Avance_Periodo!$L2129,#REF!,0),MATCH(Revisión_Avance_Periodo!$T2129,#REF!,0))</f>
        <v>#REF!</v>
      </c>
      <c r="V2129" s="117" t="e">
        <f>INDEX(#REF!,MATCH(Revisión_Avance_Periodo!$L2129,#REF!,0),MATCH(Revisión_Avance_Periodo!$T2129,#REF!,0))</f>
        <v>#REF!</v>
      </c>
      <c r="W2129" s="130" t="e">
        <f t="shared" si="170"/>
        <v>#REF!</v>
      </c>
      <c r="X2129" s="124" t="e">
        <f>VLOOKUP(W2129,Tabla_Estado_Meta_OAP_2019[#All],3,TRUE)</f>
        <v>#REF!</v>
      </c>
      <c r="Y2129" s="150" t="e">
        <f>SUBTOTAL(9,$U$206:$U2129)</f>
        <v>#REF!</v>
      </c>
      <c r="Z2129" s="159" t="e">
        <f>SUBTOTAL(9,$V$206:$V2129)</f>
        <v>#REF!</v>
      </c>
      <c r="AA2129" s="159">
        <f>IFERROR(+Revisión_Avance_Periodo!$Z2129/Revisión_Avance_Periodo!$Y2129,0)</f>
        <v>0</v>
      </c>
      <c r="AB2129" s="126"/>
      <c r="AC2129" s="127"/>
      <c r="AD2129" s="125"/>
      <c r="AE2129" s="125"/>
      <c r="AF2129" s="128"/>
      <c r="AG2129" s="129"/>
      <c r="AH2129" s="150" t="e">
        <f>SUBTOTAL(9,$U$2126:$U2129)</f>
        <v>#REF!</v>
      </c>
      <c r="AI2129" s="159" t="e">
        <f>SUBTOTAL(9,$V$2126:$V2129)</f>
        <v>#REF!</v>
      </c>
      <c r="AJ2129" s="159">
        <f>IFERROR(+Revisión_Avance_Periodo!$Z2129/Revisión_Avance_Periodo!$Y2129,0)</f>
        <v>0</v>
      </c>
      <c r="AK2129" s="126"/>
      <c r="AL2129" s="127"/>
      <c r="AM2129" s="125"/>
      <c r="AN2129" s="125"/>
      <c r="AO2129" s="128"/>
      <c r="AP2129" s="129"/>
    </row>
    <row r="2130" spans="1:42" x14ac:dyDescent="0.25">
      <c r="A2130" s="92">
        <v>181</v>
      </c>
      <c r="B2130" s="435" t="e">
        <f>CONCATENATE(Revisión_Avance_Periodo!$D2130,";",Revisión_Avance_Periodo!$F2130,";",Revisión_Avance_Periodo!$L2130)</f>
        <v>#REF!</v>
      </c>
      <c r="C2130" s="435" t="e">
        <f t="shared" si="168"/>
        <v>#REF!</v>
      </c>
      <c r="D2130" s="114" t="e">
        <f>VLOOKUP($A2130,#REF!,3,FALSE)</f>
        <v>#REF!</v>
      </c>
      <c r="E2130" s="436" t="e">
        <f>VLOOKUP($A2130,#REF!,4,FALSE)</f>
        <v>#REF!</v>
      </c>
      <c r="F2130" s="102" t="e">
        <f>VLOOKUP($A2130,#REF!,5,FALSE)</f>
        <v>#REF!</v>
      </c>
      <c r="G2130" s="93" t="e">
        <f>VLOOKUP($A2130,#REF!,8,FALSE)</f>
        <v>#REF!</v>
      </c>
      <c r="H2130" s="93" t="e">
        <f>VLOOKUP($A2130,#REF!,7,FALSE)</f>
        <v>#REF!</v>
      </c>
      <c r="I2130" s="438" t="e">
        <f>VLOOKUP($A2130,#REF!,10,FALSE)</f>
        <v>#REF!</v>
      </c>
      <c r="J2130" s="93" t="e">
        <f>VLOOKUP($A2130,#REF!,11,FALSE)</f>
        <v>#REF!</v>
      </c>
      <c r="K2130" s="114" t="e">
        <f>VLOOKUP($A2130,#REF!,12,FALSE)</f>
        <v>#REF!</v>
      </c>
      <c r="L2130" s="93" t="e">
        <f>VLOOKUP($A2130,#REF!,13,FALSE)</f>
        <v>#REF!</v>
      </c>
      <c r="M2130" s="438" t="e">
        <f>VLOOKUP($A2130,#REF!,14,FALSE)</f>
        <v>#REF!</v>
      </c>
      <c r="N2130" s="102" t="e">
        <f>VLOOKUP($A2130,#REF!,15,FALSE)</f>
        <v>#REF!</v>
      </c>
      <c r="O2130" s="102" t="e">
        <f>VLOOKUP($A2130,#REF!,18,FALSE)</f>
        <v>#REF!</v>
      </c>
      <c r="P2130" s="93" t="e">
        <f>VLOOKUP($A2130,#REF!,41,FALSE)</f>
        <v>#REF!</v>
      </c>
      <c r="Q2130" s="115" t="e">
        <f>VLOOKUP(Revisión_Avance_Periodo!$L2130,#REF!,30,FALSE)</f>
        <v>#REF!</v>
      </c>
      <c r="R2130" s="116">
        <v>2019</v>
      </c>
      <c r="S2130" s="196">
        <v>43615</v>
      </c>
      <c r="T2130" s="116" t="s">
        <v>72</v>
      </c>
      <c r="U2130" s="117" t="e">
        <f>INDEX(#REF!,MATCH(Revisión_Avance_Periodo!$L2130,#REF!,0),MATCH(Revisión_Avance_Periodo!$T2130,#REF!,0))</f>
        <v>#REF!</v>
      </c>
      <c r="V2130" s="117" t="e">
        <f>INDEX(#REF!,MATCH(Revisión_Avance_Periodo!$L2130,#REF!,0),MATCH(Revisión_Avance_Periodo!$T2130,#REF!,0))</f>
        <v>#REF!</v>
      </c>
      <c r="W2130" s="131" t="e">
        <f t="shared" si="170"/>
        <v>#REF!</v>
      </c>
      <c r="X2130" s="116" t="e">
        <f>VLOOKUP(W2130,Tabla_Estado_Meta_OAP_2019[#All],3,TRUE)</f>
        <v>#REF!</v>
      </c>
      <c r="Y2130" s="150" t="e">
        <f>SUBTOTAL(9,$U$206:$U2130)</f>
        <v>#REF!</v>
      </c>
      <c r="Z2130" s="159" t="e">
        <f>SUBTOTAL(9,$V$206:$V2130)</f>
        <v>#REF!</v>
      </c>
      <c r="AA2130" s="159">
        <f>IFERROR(+Revisión_Avance_Periodo!$Z2130/Revisión_Avance_Periodo!$Y2130,0)</f>
        <v>0</v>
      </c>
      <c r="AB2130" s="126"/>
      <c r="AC2130" s="127"/>
      <c r="AD2130" s="125"/>
      <c r="AE2130" s="125"/>
      <c r="AF2130" s="128"/>
      <c r="AG2130" s="129"/>
      <c r="AH2130" s="150" t="e">
        <f>SUBTOTAL(9,$U$2126:$U2130)</f>
        <v>#REF!</v>
      </c>
      <c r="AI2130" s="159" t="e">
        <f>SUBTOTAL(9,$V$2126:$V2130)</f>
        <v>#REF!</v>
      </c>
      <c r="AJ2130" s="159">
        <f>IFERROR(+Revisión_Avance_Periodo!$Z2130/Revisión_Avance_Periodo!$Y2130,0)</f>
        <v>0</v>
      </c>
      <c r="AK2130" s="126"/>
      <c r="AL2130" s="127"/>
      <c r="AM2130" s="125"/>
      <c r="AN2130" s="125"/>
      <c r="AO2130" s="128"/>
      <c r="AP2130" s="129"/>
    </row>
    <row r="2131" spans="1:42" x14ac:dyDescent="0.25">
      <c r="A2131" s="97">
        <v>181</v>
      </c>
      <c r="B2131" s="435" t="e">
        <f>CONCATENATE(Revisión_Avance_Periodo!$D2131,";",Revisión_Avance_Periodo!$F2131,";",Revisión_Avance_Periodo!$L2131)</f>
        <v>#REF!</v>
      </c>
      <c r="C2131" s="435" t="e">
        <f t="shared" si="168"/>
        <v>#REF!</v>
      </c>
      <c r="D2131" s="123" t="e">
        <f>VLOOKUP($A2131,#REF!,3,FALSE)</f>
        <v>#REF!</v>
      </c>
      <c r="E2131" s="436" t="e">
        <f>VLOOKUP($A2131,#REF!,4,FALSE)</f>
        <v>#REF!</v>
      </c>
      <c r="F2131" s="103" t="e">
        <f>VLOOKUP($A2131,#REF!,5,FALSE)</f>
        <v>#REF!</v>
      </c>
      <c r="G2131" s="98" t="e">
        <f>VLOOKUP($A2131,#REF!,8,FALSE)</f>
        <v>#REF!</v>
      </c>
      <c r="H2131" s="93" t="e">
        <f>VLOOKUP($A2131,#REF!,7,FALSE)</f>
        <v>#REF!</v>
      </c>
      <c r="I2131" s="438" t="e">
        <f>VLOOKUP($A2131,#REF!,10,FALSE)</f>
        <v>#REF!</v>
      </c>
      <c r="J2131" s="98" t="e">
        <f>VLOOKUP($A2131,#REF!,11,FALSE)</f>
        <v>#REF!</v>
      </c>
      <c r="K2131" s="114" t="e">
        <f>VLOOKUP($A2131,#REF!,12,FALSE)</f>
        <v>#REF!</v>
      </c>
      <c r="L2131" s="98" t="e">
        <f>VLOOKUP($A2131,#REF!,13,FALSE)</f>
        <v>#REF!</v>
      </c>
      <c r="M2131" s="438" t="e">
        <f>VLOOKUP($A2131,#REF!,14,FALSE)</f>
        <v>#REF!</v>
      </c>
      <c r="N2131" s="103" t="e">
        <f>VLOOKUP($A2131,#REF!,15,FALSE)</f>
        <v>#REF!</v>
      </c>
      <c r="O2131" s="103" t="e">
        <f>VLOOKUP($A2131,#REF!,18,FALSE)</f>
        <v>#REF!</v>
      </c>
      <c r="P2131" s="93" t="e">
        <f>VLOOKUP($A2131,#REF!,41,FALSE)</f>
        <v>#REF!</v>
      </c>
      <c r="Q2131" s="115" t="e">
        <f>VLOOKUP(Revisión_Avance_Periodo!$L2131,#REF!,30,FALSE)</f>
        <v>#REF!</v>
      </c>
      <c r="R2131" s="116">
        <v>2019</v>
      </c>
      <c r="S2131" s="196">
        <v>43646</v>
      </c>
      <c r="T2131" s="124" t="s">
        <v>73</v>
      </c>
      <c r="U2131" s="117" t="e">
        <f>INDEX(#REF!,MATCH(Revisión_Avance_Periodo!$L2131,#REF!,0),MATCH(Revisión_Avance_Periodo!$T2131,#REF!,0))</f>
        <v>#REF!</v>
      </c>
      <c r="V2131" s="117" t="e">
        <f>INDEX(#REF!,MATCH(Revisión_Avance_Periodo!$L2131,#REF!,0),MATCH(Revisión_Avance_Periodo!$T2131,#REF!,0))</f>
        <v>#REF!</v>
      </c>
      <c r="W2131" s="130" t="e">
        <f t="shared" si="170"/>
        <v>#REF!</v>
      </c>
      <c r="X2131" s="124" t="e">
        <f>VLOOKUP(W2131,Tabla_Estado_Meta_OAP_2019[#All],3,TRUE)</f>
        <v>#REF!</v>
      </c>
      <c r="Y2131" s="150" t="e">
        <f>SUBTOTAL(9,$U$206:$U2131)</f>
        <v>#REF!</v>
      </c>
      <c r="Z2131" s="159" t="e">
        <f>SUBTOTAL(9,$V$206:$V2131)</f>
        <v>#REF!</v>
      </c>
      <c r="AA2131" s="159">
        <f>IFERROR(+Revisión_Avance_Periodo!$Z2131/Revisión_Avance_Periodo!$Y2131,0)</f>
        <v>0</v>
      </c>
      <c r="AB2131" s="126"/>
      <c r="AC2131" s="127"/>
      <c r="AD2131" s="125"/>
      <c r="AE2131" s="125"/>
      <c r="AF2131" s="128"/>
      <c r="AG2131" s="129"/>
      <c r="AH2131" s="150" t="e">
        <f>SUBTOTAL(9,$U$2126:$U2131)</f>
        <v>#REF!</v>
      </c>
      <c r="AI2131" s="159" t="e">
        <f>SUBTOTAL(9,$V$2126:$V2131)</f>
        <v>#REF!</v>
      </c>
      <c r="AJ2131" s="159">
        <f>IFERROR(+Revisión_Avance_Periodo!$Z2131/Revisión_Avance_Periodo!$Y2131,0)</f>
        <v>0</v>
      </c>
      <c r="AK2131" s="126"/>
      <c r="AL2131" s="127"/>
      <c r="AM2131" s="125"/>
      <c r="AN2131" s="125"/>
      <c r="AO2131" s="128"/>
      <c r="AP2131" s="129"/>
    </row>
    <row r="2132" spans="1:42" x14ac:dyDescent="0.25">
      <c r="A2132" s="92">
        <v>181</v>
      </c>
      <c r="B2132" s="435" t="e">
        <f>CONCATENATE(Revisión_Avance_Periodo!$D2132,";",Revisión_Avance_Periodo!$F2132,";",Revisión_Avance_Periodo!$L2132)</f>
        <v>#REF!</v>
      </c>
      <c r="C2132" s="435" t="e">
        <f t="shared" si="168"/>
        <v>#REF!</v>
      </c>
      <c r="D2132" s="114" t="e">
        <f>VLOOKUP($A2132,#REF!,3,FALSE)</f>
        <v>#REF!</v>
      </c>
      <c r="E2132" s="436" t="e">
        <f>VLOOKUP($A2132,#REF!,4,FALSE)</f>
        <v>#REF!</v>
      </c>
      <c r="F2132" s="102" t="e">
        <f>VLOOKUP($A2132,#REF!,5,FALSE)</f>
        <v>#REF!</v>
      </c>
      <c r="G2132" s="93" t="e">
        <f>VLOOKUP($A2132,#REF!,8,FALSE)</f>
        <v>#REF!</v>
      </c>
      <c r="H2132" s="93" t="e">
        <f>VLOOKUP($A2132,#REF!,7,FALSE)</f>
        <v>#REF!</v>
      </c>
      <c r="I2132" s="438" t="e">
        <f>VLOOKUP($A2132,#REF!,10,FALSE)</f>
        <v>#REF!</v>
      </c>
      <c r="J2132" s="93" t="e">
        <f>VLOOKUP($A2132,#REF!,11,FALSE)</f>
        <v>#REF!</v>
      </c>
      <c r="K2132" s="114" t="e">
        <f>VLOOKUP($A2132,#REF!,12,FALSE)</f>
        <v>#REF!</v>
      </c>
      <c r="L2132" s="93" t="e">
        <f>VLOOKUP($A2132,#REF!,13,FALSE)</f>
        <v>#REF!</v>
      </c>
      <c r="M2132" s="438" t="e">
        <f>VLOOKUP($A2132,#REF!,14,FALSE)</f>
        <v>#REF!</v>
      </c>
      <c r="N2132" s="102" t="e">
        <f>VLOOKUP($A2132,#REF!,15,FALSE)</f>
        <v>#REF!</v>
      </c>
      <c r="O2132" s="102" t="e">
        <f>VLOOKUP($A2132,#REF!,18,FALSE)</f>
        <v>#REF!</v>
      </c>
      <c r="P2132" s="93" t="e">
        <f>VLOOKUP($A2132,#REF!,41,FALSE)</f>
        <v>#REF!</v>
      </c>
      <c r="Q2132" s="115" t="e">
        <f>VLOOKUP(Revisión_Avance_Periodo!$L2132,#REF!,30,FALSE)</f>
        <v>#REF!</v>
      </c>
      <c r="R2132" s="116">
        <v>2019</v>
      </c>
      <c r="S2132" s="196">
        <v>43676</v>
      </c>
      <c r="T2132" s="116" t="s">
        <v>74</v>
      </c>
      <c r="U2132" s="117" t="e">
        <f>INDEX(#REF!,MATCH(Revisión_Avance_Periodo!$L2132,#REF!,0),MATCH(Revisión_Avance_Periodo!$T2132,#REF!,0))</f>
        <v>#REF!</v>
      </c>
      <c r="V2132" s="117" t="e">
        <f>INDEX(#REF!,MATCH(Revisión_Avance_Periodo!$L2132,#REF!,0),MATCH(Revisión_Avance_Periodo!$T2132,#REF!,0))</f>
        <v>#REF!</v>
      </c>
      <c r="W2132" s="131" t="e">
        <f t="shared" si="170"/>
        <v>#REF!</v>
      </c>
      <c r="X2132" s="116" t="e">
        <f>VLOOKUP(W2132,Tabla_Estado_Meta_OAP_2019[#All],3,TRUE)</f>
        <v>#REF!</v>
      </c>
      <c r="Y2132" s="150" t="e">
        <f>SUBTOTAL(9,$U$206:$U2132)</f>
        <v>#REF!</v>
      </c>
      <c r="Z2132" s="159" t="e">
        <f>SUBTOTAL(9,$V$206:$V2132)</f>
        <v>#REF!</v>
      </c>
      <c r="AA2132" s="159">
        <f>IFERROR(+Revisión_Avance_Periodo!$Z2132/Revisión_Avance_Periodo!$Y2132,0)</f>
        <v>0</v>
      </c>
      <c r="AB2132" s="126"/>
      <c r="AC2132" s="127"/>
      <c r="AD2132" s="125"/>
      <c r="AE2132" s="125"/>
      <c r="AF2132" s="128"/>
      <c r="AG2132" s="129"/>
      <c r="AH2132" s="150" t="e">
        <f>SUBTOTAL(9,$U$2126:$U2132)</f>
        <v>#REF!</v>
      </c>
      <c r="AI2132" s="159" t="e">
        <f>SUBTOTAL(9,$V$2126:$V2132)</f>
        <v>#REF!</v>
      </c>
      <c r="AJ2132" s="159">
        <f>IFERROR(+Revisión_Avance_Periodo!$Z2132/Revisión_Avance_Periodo!$Y2132,0)</f>
        <v>0</v>
      </c>
      <c r="AK2132" s="126"/>
      <c r="AL2132" s="127"/>
      <c r="AM2132" s="125"/>
      <c r="AN2132" s="125"/>
      <c r="AO2132" s="128"/>
      <c r="AP2132" s="129"/>
    </row>
    <row r="2133" spans="1:42" x14ac:dyDescent="0.25">
      <c r="A2133" s="97">
        <v>181</v>
      </c>
      <c r="B2133" s="435" t="e">
        <f>CONCATENATE(Revisión_Avance_Periodo!$D2133,";",Revisión_Avance_Periodo!$F2133,";",Revisión_Avance_Periodo!$L2133)</f>
        <v>#REF!</v>
      </c>
      <c r="C2133" s="435" t="e">
        <f t="shared" si="168"/>
        <v>#REF!</v>
      </c>
      <c r="D2133" s="123" t="e">
        <f>VLOOKUP($A2133,#REF!,3,FALSE)</f>
        <v>#REF!</v>
      </c>
      <c r="E2133" s="436" t="e">
        <f>VLOOKUP($A2133,#REF!,4,FALSE)</f>
        <v>#REF!</v>
      </c>
      <c r="F2133" s="103" t="e">
        <f>VLOOKUP($A2133,#REF!,5,FALSE)</f>
        <v>#REF!</v>
      </c>
      <c r="G2133" s="98" t="e">
        <f>VLOOKUP($A2133,#REF!,8,FALSE)</f>
        <v>#REF!</v>
      </c>
      <c r="H2133" s="93" t="e">
        <f>VLOOKUP($A2133,#REF!,7,FALSE)</f>
        <v>#REF!</v>
      </c>
      <c r="I2133" s="438" t="e">
        <f>VLOOKUP($A2133,#REF!,10,FALSE)</f>
        <v>#REF!</v>
      </c>
      <c r="J2133" s="98" t="e">
        <f>VLOOKUP($A2133,#REF!,11,FALSE)</f>
        <v>#REF!</v>
      </c>
      <c r="K2133" s="114" t="e">
        <f>VLOOKUP($A2133,#REF!,12,FALSE)</f>
        <v>#REF!</v>
      </c>
      <c r="L2133" s="98" t="e">
        <f>VLOOKUP($A2133,#REF!,13,FALSE)</f>
        <v>#REF!</v>
      </c>
      <c r="M2133" s="438" t="e">
        <f>VLOOKUP($A2133,#REF!,14,FALSE)</f>
        <v>#REF!</v>
      </c>
      <c r="N2133" s="103" t="e">
        <f>VLOOKUP($A2133,#REF!,15,FALSE)</f>
        <v>#REF!</v>
      </c>
      <c r="O2133" s="103" t="e">
        <f>VLOOKUP($A2133,#REF!,18,FALSE)</f>
        <v>#REF!</v>
      </c>
      <c r="P2133" s="93" t="e">
        <f>VLOOKUP($A2133,#REF!,41,FALSE)</f>
        <v>#REF!</v>
      </c>
      <c r="Q2133" s="115" t="e">
        <f>VLOOKUP(Revisión_Avance_Periodo!$L2133,#REF!,30,FALSE)</f>
        <v>#REF!</v>
      </c>
      <c r="R2133" s="116">
        <v>2019</v>
      </c>
      <c r="S2133" s="196">
        <v>43707</v>
      </c>
      <c r="T2133" s="124" t="s">
        <v>75</v>
      </c>
      <c r="U2133" s="117" t="e">
        <f>INDEX(#REF!,MATCH(Revisión_Avance_Periodo!$L2133,#REF!,0),MATCH(Revisión_Avance_Periodo!$T2133,#REF!,0))</f>
        <v>#REF!</v>
      </c>
      <c r="V2133" s="117" t="e">
        <f>INDEX(#REF!,MATCH(Revisión_Avance_Periodo!$L2133,#REF!,0),MATCH(Revisión_Avance_Periodo!$T2133,#REF!,0))</f>
        <v>#REF!</v>
      </c>
      <c r="W2133" s="130" t="e">
        <f t="shared" si="170"/>
        <v>#REF!</v>
      </c>
      <c r="X2133" s="124" t="e">
        <f>VLOOKUP(W2133,Tabla_Estado_Meta_OAP_2019[#All],3,TRUE)</f>
        <v>#REF!</v>
      </c>
      <c r="Y2133" s="150" t="e">
        <f>SUBTOTAL(9,$U$206:$U2133)</f>
        <v>#REF!</v>
      </c>
      <c r="Z2133" s="159" t="e">
        <f>SUBTOTAL(9,$V$206:$V2133)</f>
        <v>#REF!</v>
      </c>
      <c r="AA2133" s="159">
        <f>IFERROR(+Revisión_Avance_Periodo!$Z2133/Revisión_Avance_Periodo!$Y2133,0)</f>
        <v>0</v>
      </c>
      <c r="AB2133" s="126"/>
      <c r="AC2133" s="127"/>
      <c r="AD2133" s="125"/>
      <c r="AE2133" s="125"/>
      <c r="AF2133" s="128"/>
      <c r="AG2133" s="129"/>
      <c r="AH2133" s="150" t="e">
        <f>SUBTOTAL(9,$U$2126:$U2133)</f>
        <v>#REF!</v>
      </c>
      <c r="AI2133" s="159" t="e">
        <f>SUBTOTAL(9,$V$2126:$V2133)</f>
        <v>#REF!</v>
      </c>
      <c r="AJ2133" s="159">
        <f>IFERROR(+Revisión_Avance_Periodo!$Z2133/Revisión_Avance_Periodo!$Y2133,0)</f>
        <v>0</v>
      </c>
      <c r="AK2133" s="126"/>
      <c r="AL2133" s="127"/>
      <c r="AM2133" s="125"/>
      <c r="AN2133" s="125"/>
      <c r="AO2133" s="128"/>
      <c r="AP2133" s="129"/>
    </row>
    <row r="2134" spans="1:42" x14ac:dyDescent="0.25">
      <c r="A2134" s="92">
        <v>181</v>
      </c>
      <c r="B2134" s="435" t="e">
        <f>CONCATENATE(Revisión_Avance_Periodo!$D2134,";",Revisión_Avance_Periodo!$F2134,";",Revisión_Avance_Periodo!$L2134)</f>
        <v>#REF!</v>
      </c>
      <c r="C2134" s="435" t="e">
        <f t="shared" si="168"/>
        <v>#REF!</v>
      </c>
      <c r="D2134" s="114" t="e">
        <f>VLOOKUP($A2134,#REF!,3,FALSE)</f>
        <v>#REF!</v>
      </c>
      <c r="E2134" s="436" t="e">
        <f>VLOOKUP($A2134,#REF!,4,FALSE)</f>
        <v>#REF!</v>
      </c>
      <c r="F2134" s="102" t="e">
        <f>VLOOKUP($A2134,#REF!,5,FALSE)</f>
        <v>#REF!</v>
      </c>
      <c r="G2134" s="93" t="e">
        <f>VLOOKUP($A2134,#REF!,8,FALSE)</f>
        <v>#REF!</v>
      </c>
      <c r="H2134" s="93" t="e">
        <f>VLOOKUP($A2134,#REF!,7,FALSE)</f>
        <v>#REF!</v>
      </c>
      <c r="I2134" s="438" t="e">
        <f>VLOOKUP($A2134,#REF!,10,FALSE)</f>
        <v>#REF!</v>
      </c>
      <c r="J2134" s="93" t="e">
        <f>VLOOKUP($A2134,#REF!,11,FALSE)</f>
        <v>#REF!</v>
      </c>
      <c r="K2134" s="114" t="e">
        <f>VLOOKUP($A2134,#REF!,12,FALSE)</f>
        <v>#REF!</v>
      </c>
      <c r="L2134" s="93" t="e">
        <f>VLOOKUP($A2134,#REF!,13,FALSE)</f>
        <v>#REF!</v>
      </c>
      <c r="M2134" s="438" t="e">
        <f>VLOOKUP($A2134,#REF!,14,FALSE)</f>
        <v>#REF!</v>
      </c>
      <c r="N2134" s="102" t="e">
        <f>VLOOKUP($A2134,#REF!,15,FALSE)</f>
        <v>#REF!</v>
      </c>
      <c r="O2134" s="102" t="e">
        <f>VLOOKUP($A2134,#REF!,18,FALSE)</f>
        <v>#REF!</v>
      </c>
      <c r="P2134" s="93" t="e">
        <f>VLOOKUP($A2134,#REF!,41,FALSE)</f>
        <v>#REF!</v>
      </c>
      <c r="Q2134" s="115" t="e">
        <f>VLOOKUP(Revisión_Avance_Periodo!$L2134,#REF!,30,FALSE)</f>
        <v>#REF!</v>
      </c>
      <c r="R2134" s="116">
        <v>2019</v>
      </c>
      <c r="S2134" s="196">
        <v>43738</v>
      </c>
      <c r="T2134" s="116" t="s">
        <v>76</v>
      </c>
      <c r="U2134" s="117" t="e">
        <f>INDEX(#REF!,MATCH(Revisión_Avance_Periodo!$L2134,#REF!,0),MATCH(Revisión_Avance_Periodo!$T2134,#REF!,0))</f>
        <v>#REF!</v>
      </c>
      <c r="V2134" s="117" t="e">
        <f>INDEX(#REF!,MATCH(Revisión_Avance_Periodo!$L2134,#REF!,0),MATCH(Revisión_Avance_Periodo!$T2134,#REF!,0))</f>
        <v>#REF!</v>
      </c>
      <c r="W2134" s="131" t="e">
        <f t="shared" si="170"/>
        <v>#REF!</v>
      </c>
      <c r="X2134" s="116" t="e">
        <f>VLOOKUP(W2134,Tabla_Estado_Meta_OAP_2019[#All],3,TRUE)</f>
        <v>#REF!</v>
      </c>
      <c r="Y2134" s="150" t="e">
        <f>SUBTOTAL(9,$U$206:$U2134)</f>
        <v>#REF!</v>
      </c>
      <c r="Z2134" s="159" t="e">
        <f>SUBTOTAL(9,$V$206:$V2134)</f>
        <v>#REF!</v>
      </c>
      <c r="AA2134" s="159">
        <f>IFERROR(+Revisión_Avance_Periodo!$Z2134/Revisión_Avance_Periodo!$Y2134,0)</f>
        <v>0</v>
      </c>
      <c r="AB2134" s="126"/>
      <c r="AC2134" s="127"/>
      <c r="AD2134" s="125"/>
      <c r="AE2134" s="125"/>
      <c r="AF2134" s="128"/>
      <c r="AG2134" s="129"/>
      <c r="AH2134" s="150" t="e">
        <f>SUBTOTAL(9,$U$2126:$U2134)</f>
        <v>#REF!</v>
      </c>
      <c r="AI2134" s="159" t="e">
        <f>SUBTOTAL(9,$V$2126:$V2134)</f>
        <v>#REF!</v>
      </c>
      <c r="AJ2134" s="159">
        <f>IFERROR(+Revisión_Avance_Periodo!$Z2134/Revisión_Avance_Periodo!$Y2134,0)</f>
        <v>0</v>
      </c>
      <c r="AK2134" s="126"/>
      <c r="AL2134" s="127"/>
      <c r="AM2134" s="125"/>
      <c r="AN2134" s="125"/>
      <c r="AO2134" s="128"/>
      <c r="AP2134" s="129"/>
    </row>
    <row r="2135" spans="1:42" x14ac:dyDescent="0.25">
      <c r="A2135" s="97">
        <v>181</v>
      </c>
      <c r="B2135" s="435" t="e">
        <f>CONCATENATE(Revisión_Avance_Periodo!$D2135,";",Revisión_Avance_Periodo!$F2135,";",Revisión_Avance_Periodo!$L2135)</f>
        <v>#REF!</v>
      </c>
      <c r="C2135" s="435" t="e">
        <f t="shared" si="168"/>
        <v>#REF!</v>
      </c>
      <c r="D2135" s="123" t="e">
        <f>VLOOKUP($A2135,#REF!,3,FALSE)</f>
        <v>#REF!</v>
      </c>
      <c r="E2135" s="436" t="e">
        <f>VLOOKUP($A2135,#REF!,4,FALSE)</f>
        <v>#REF!</v>
      </c>
      <c r="F2135" s="103" t="e">
        <f>VLOOKUP($A2135,#REF!,5,FALSE)</f>
        <v>#REF!</v>
      </c>
      <c r="G2135" s="98" t="e">
        <f>VLOOKUP($A2135,#REF!,8,FALSE)</f>
        <v>#REF!</v>
      </c>
      <c r="H2135" s="93" t="e">
        <f>VLOOKUP($A2135,#REF!,7,FALSE)</f>
        <v>#REF!</v>
      </c>
      <c r="I2135" s="438" t="e">
        <f>VLOOKUP($A2135,#REF!,10,FALSE)</f>
        <v>#REF!</v>
      </c>
      <c r="J2135" s="98" t="e">
        <f>VLOOKUP($A2135,#REF!,11,FALSE)</f>
        <v>#REF!</v>
      </c>
      <c r="K2135" s="114" t="e">
        <f>VLOOKUP($A2135,#REF!,12,FALSE)</f>
        <v>#REF!</v>
      </c>
      <c r="L2135" s="98" t="e">
        <f>VLOOKUP($A2135,#REF!,13,FALSE)</f>
        <v>#REF!</v>
      </c>
      <c r="M2135" s="438" t="e">
        <f>VLOOKUP($A2135,#REF!,14,FALSE)</f>
        <v>#REF!</v>
      </c>
      <c r="N2135" s="103" t="e">
        <f>VLOOKUP($A2135,#REF!,15,FALSE)</f>
        <v>#REF!</v>
      </c>
      <c r="O2135" s="103" t="e">
        <f>VLOOKUP($A2135,#REF!,18,FALSE)</f>
        <v>#REF!</v>
      </c>
      <c r="P2135" s="93" t="e">
        <f>VLOOKUP($A2135,#REF!,41,FALSE)</f>
        <v>#REF!</v>
      </c>
      <c r="Q2135" s="115" t="e">
        <f>VLOOKUP(Revisión_Avance_Periodo!$L2135,#REF!,30,FALSE)</f>
        <v>#REF!</v>
      </c>
      <c r="R2135" s="116">
        <v>2019</v>
      </c>
      <c r="S2135" s="196">
        <v>43768</v>
      </c>
      <c r="T2135" s="124" t="s">
        <v>77</v>
      </c>
      <c r="U2135" s="117" t="e">
        <f>INDEX(#REF!,MATCH(Revisión_Avance_Periodo!$L2135,#REF!,0),MATCH(Revisión_Avance_Periodo!$T2135,#REF!,0))</f>
        <v>#REF!</v>
      </c>
      <c r="V2135" s="117" t="e">
        <f>INDEX(#REF!,MATCH(Revisión_Avance_Periodo!$L2135,#REF!,0),MATCH(Revisión_Avance_Periodo!$T2135,#REF!,0))</f>
        <v>#REF!</v>
      </c>
      <c r="W2135" s="118">
        <f>IFERROR((V2135/U2135),0)</f>
        <v>0</v>
      </c>
      <c r="X2135" s="124" t="str">
        <f>VLOOKUP(W2135,Tabla_Estado_Meta_OAP_2019[#All],3,TRUE)</f>
        <v>Por Ejecutar</v>
      </c>
      <c r="Y2135" s="150" t="e">
        <f>SUBTOTAL(9,$U$206:$U2135)</f>
        <v>#REF!</v>
      </c>
      <c r="Z2135" s="159" t="e">
        <f>SUBTOTAL(9,$V$206:$V2135)</f>
        <v>#REF!</v>
      </c>
      <c r="AA2135" s="159">
        <f>IFERROR(+Revisión_Avance_Periodo!$Z2135/Revisión_Avance_Periodo!$Y2135,0)</f>
        <v>0</v>
      </c>
      <c r="AB2135" s="126"/>
      <c r="AC2135" s="127"/>
      <c r="AD2135" s="125"/>
      <c r="AE2135" s="125"/>
      <c r="AF2135" s="128"/>
      <c r="AG2135" s="129"/>
      <c r="AH2135" s="150" t="e">
        <f>SUBTOTAL(9,$U$2126:$U2135)</f>
        <v>#REF!</v>
      </c>
      <c r="AI2135" s="159" t="e">
        <f>SUBTOTAL(9,$V$2126:$V2135)</f>
        <v>#REF!</v>
      </c>
      <c r="AJ2135" s="159">
        <f>IFERROR(+Revisión_Avance_Periodo!$Z2135/Revisión_Avance_Periodo!$Y2135,0)</f>
        <v>0</v>
      </c>
      <c r="AK2135" s="126"/>
      <c r="AL2135" s="127"/>
      <c r="AM2135" s="125"/>
      <c r="AN2135" s="125"/>
      <c r="AO2135" s="128"/>
      <c r="AP2135" s="129"/>
    </row>
    <row r="2136" spans="1:42" x14ac:dyDescent="0.25">
      <c r="A2136" s="92">
        <v>181</v>
      </c>
      <c r="B2136" s="435" t="e">
        <f>CONCATENATE(Revisión_Avance_Periodo!$D2136,";",Revisión_Avance_Periodo!$F2136,";",Revisión_Avance_Periodo!$L2136)</f>
        <v>#REF!</v>
      </c>
      <c r="C2136" s="435" t="e">
        <f t="shared" si="168"/>
        <v>#REF!</v>
      </c>
      <c r="D2136" s="114" t="e">
        <f>VLOOKUP($A2136,#REF!,3,FALSE)</f>
        <v>#REF!</v>
      </c>
      <c r="E2136" s="436" t="e">
        <f>VLOOKUP($A2136,#REF!,4,FALSE)</f>
        <v>#REF!</v>
      </c>
      <c r="F2136" s="102" t="e">
        <f>VLOOKUP($A2136,#REF!,5,FALSE)</f>
        <v>#REF!</v>
      </c>
      <c r="G2136" s="93" t="e">
        <f>VLOOKUP($A2136,#REF!,8,FALSE)</f>
        <v>#REF!</v>
      </c>
      <c r="H2136" s="93" t="e">
        <f>VLOOKUP($A2136,#REF!,7,FALSE)</f>
        <v>#REF!</v>
      </c>
      <c r="I2136" s="438" t="e">
        <f>VLOOKUP($A2136,#REF!,10,FALSE)</f>
        <v>#REF!</v>
      </c>
      <c r="J2136" s="93" t="e">
        <f>VLOOKUP($A2136,#REF!,11,FALSE)</f>
        <v>#REF!</v>
      </c>
      <c r="K2136" s="114" t="e">
        <f>VLOOKUP($A2136,#REF!,12,FALSE)</f>
        <v>#REF!</v>
      </c>
      <c r="L2136" s="93" t="e">
        <f>VLOOKUP($A2136,#REF!,13,FALSE)</f>
        <v>#REF!</v>
      </c>
      <c r="M2136" s="438" t="e">
        <f>VLOOKUP($A2136,#REF!,14,FALSE)</f>
        <v>#REF!</v>
      </c>
      <c r="N2136" s="102" t="e">
        <f>VLOOKUP($A2136,#REF!,15,FALSE)</f>
        <v>#REF!</v>
      </c>
      <c r="O2136" s="102" t="e">
        <f>VLOOKUP($A2136,#REF!,18,FALSE)</f>
        <v>#REF!</v>
      </c>
      <c r="P2136" s="93" t="e">
        <f>VLOOKUP($A2136,#REF!,41,FALSE)</f>
        <v>#REF!</v>
      </c>
      <c r="Q2136" s="115" t="e">
        <f>VLOOKUP(Revisión_Avance_Periodo!$L2136,#REF!,30,FALSE)</f>
        <v>#REF!</v>
      </c>
      <c r="R2136" s="116">
        <v>2019</v>
      </c>
      <c r="S2136" s="196">
        <v>43799</v>
      </c>
      <c r="T2136" s="116" t="s">
        <v>78</v>
      </c>
      <c r="U2136" s="117" t="e">
        <f>INDEX(#REF!,MATCH(Revisión_Avance_Periodo!$L2136,#REF!,0),MATCH(Revisión_Avance_Periodo!$T2136,#REF!,0))</f>
        <v>#REF!</v>
      </c>
      <c r="V2136" s="117" t="e">
        <f>INDEX(#REF!,MATCH(Revisión_Avance_Periodo!$L2136,#REF!,0),MATCH(Revisión_Avance_Periodo!$T2136,#REF!,0))</f>
        <v>#REF!</v>
      </c>
      <c r="W2136" s="118">
        <f>IFERROR((V2136/U2136),0)</f>
        <v>0</v>
      </c>
      <c r="X2136" s="116" t="str">
        <f>VLOOKUP(W2136,Tabla_Estado_Meta_OAP_2019[#All],3,TRUE)</f>
        <v>Por Ejecutar</v>
      </c>
      <c r="Y2136" s="150" t="e">
        <f>SUBTOTAL(9,$U$206:$U2136)</f>
        <v>#REF!</v>
      </c>
      <c r="Z2136" s="159" t="e">
        <f>SUBTOTAL(9,$V$206:$V2136)</f>
        <v>#REF!</v>
      </c>
      <c r="AA2136" s="159">
        <f>IFERROR(+Revisión_Avance_Periodo!$Z2136/Revisión_Avance_Periodo!$Y2136,0)</f>
        <v>0</v>
      </c>
      <c r="AB2136" s="126"/>
      <c r="AC2136" s="127"/>
      <c r="AD2136" s="125"/>
      <c r="AE2136" s="125"/>
      <c r="AF2136" s="128"/>
      <c r="AG2136" s="129"/>
      <c r="AH2136" s="150" t="e">
        <f>SUBTOTAL(9,$U$2126:$U2136)</f>
        <v>#REF!</v>
      </c>
      <c r="AI2136" s="159" t="e">
        <f>SUBTOTAL(9,$V$2126:$V2136)</f>
        <v>#REF!</v>
      </c>
      <c r="AJ2136" s="159">
        <f>IFERROR(+Revisión_Avance_Periodo!$Z2136/Revisión_Avance_Periodo!$Y2136,0)</f>
        <v>0</v>
      </c>
      <c r="AK2136" s="126"/>
      <c r="AL2136" s="127"/>
      <c r="AM2136" s="125"/>
      <c r="AN2136" s="125"/>
      <c r="AO2136" s="128"/>
      <c r="AP2136" s="129"/>
    </row>
    <row r="2137" spans="1:42" ht="15.75" thickBot="1" x14ac:dyDescent="0.3">
      <c r="A2137" s="97">
        <v>181</v>
      </c>
      <c r="B2137" s="435" t="e">
        <f>CONCATENATE(Revisión_Avance_Periodo!$D2137,";",Revisión_Avance_Periodo!$F2137,";",Revisión_Avance_Periodo!$L2137)</f>
        <v>#REF!</v>
      </c>
      <c r="C2137" s="435" t="e">
        <f t="shared" si="168"/>
        <v>#REF!</v>
      </c>
      <c r="D2137" s="123" t="e">
        <f>VLOOKUP($A2137,#REF!,3,FALSE)</f>
        <v>#REF!</v>
      </c>
      <c r="E2137" s="436" t="e">
        <f>VLOOKUP($A2137,#REF!,4,FALSE)</f>
        <v>#REF!</v>
      </c>
      <c r="F2137" s="103" t="e">
        <f>VLOOKUP($A2137,#REF!,5,FALSE)</f>
        <v>#REF!</v>
      </c>
      <c r="G2137" s="98" t="e">
        <f>VLOOKUP($A2137,#REF!,8,FALSE)</f>
        <v>#REF!</v>
      </c>
      <c r="H2137" s="93" t="e">
        <f>VLOOKUP($A2137,#REF!,7,FALSE)</f>
        <v>#REF!</v>
      </c>
      <c r="I2137" s="438" t="e">
        <f>VLOOKUP($A2137,#REF!,10,FALSE)</f>
        <v>#REF!</v>
      </c>
      <c r="J2137" s="98" t="e">
        <f>VLOOKUP($A2137,#REF!,11,FALSE)</f>
        <v>#REF!</v>
      </c>
      <c r="K2137" s="114" t="e">
        <f>VLOOKUP($A2137,#REF!,12,FALSE)</f>
        <v>#REF!</v>
      </c>
      <c r="L2137" s="98" t="e">
        <f>VLOOKUP($A2137,#REF!,13,FALSE)</f>
        <v>#REF!</v>
      </c>
      <c r="M2137" s="438" t="e">
        <f>VLOOKUP($A2137,#REF!,14,FALSE)</f>
        <v>#REF!</v>
      </c>
      <c r="N2137" s="103" t="e">
        <f>VLOOKUP($A2137,#REF!,15,FALSE)</f>
        <v>#REF!</v>
      </c>
      <c r="O2137" s="103" t="e">
        <f>VLOOKUP($A2137,#REF!,18,FALSE)</f>
        <v>#REF!</v>
      </c>
      <c r="P2137" s="93" t="e">
        <f>VLOOKUP($A2137,#REF!,41,FALSE)</f>
        <v>#REF!</v>
      </c>
      <c r="Q2137" s="115" t="e">
        <f>VLOOKUP(Revisión_Avance_Periodo!$L2137,#REF!,30,FALSE)</f>
        <v>#REF!</v>
      </c>
      <c r="R2137" s="116">
        <v>2019</v>
      </c>
      <c r="S2137" s="196">
        <v>43829</v>
      </c>
      <c r="T2137" s="124" t="s">
        <v>79</v>
      </c>
      <c r="U2137" s="117" t="e">
        <f>INDEX(#REF!,MATCH(Revisión_Avance_Periodo!$L2137,#REF!,0),MATCH(Revisión_Avance_Periodo!$T2137,#REF!,0))</f>
        <v>#REF!</v>
      </c>
      <c r="V2137" s="117" t="e">
        <f>INDEX(#REF!,MATCH(Revisión_Avance_Periodo!$L2137,#REF!,0),MATCH(Revisión_Avance_Periodo!$T2137,#REF!,0))</f>
        <v>#REF!</v>
      </c>
      <c r="W2137" s="118">
        <f>IFERROR((V2137/U2137),0)</f>
        <v>0</v>
      </c>
      <c r="X2137" s="124" t="str">
        <f>VLOOKUP(W2137,Tabla_Estado_Meta_OAP_2019[#All],3,TRUE)</f>
        <v>Por Ejecutar</v>
      </c>
      <c r="Y2137" s="150" t="e">
        <f>SUBTOTAL(9,$U$206:$U2137)</f>
        <v>#REF!</v>
      </c>
      <c r="Z2137" s="159" t="e">
        <f>SUBTOTAL(9,$V$206:$V2137)</f>
        <v>#REF!</v>
      </c>
      <c r="AA2137" s="159">
        <f>IFERROR(+Revisión_Avance_Periodo!$Z2137/Revisión_Avance_Periodo!$Y2137,0)</f>
        <v>0</v>
      </c>
      <c r="AB2137" s="126"/>
      <c r="AC2137" s="127"/>
      <c r="AD2137" s="125"/>
      <c r="AE2137" s="125"/>
      <c r="AF2137" s="128"/>
      <c r="AG2137" s="129"/>
      <c r="AH2137" s="150" t="e">
        <f>SUBTOTAL(9,$U$2126:$U2137)</f>
        <v>#REF!</v>
      </c>
      <c r="AI2137" s="159" t="e">
        <f>SUBTOTAL(9,$V$2126:$V2137)</f>
        <v>#REF!</v>
      </c>
      <c r="AJ2137" s="159">
        <f>IFERROR(+Revisión_Avance_Periodo!$Z2137/Revisión_Avance_Periodo!$Y2137,0)</f>
        <v>0</v>
      </c>
      <c r="AK2137" s="126"/>
      <c r="AL2137" s="127"/>
      <c r="AM2137" s="125"/>
      <c r="AN2137" s="125"/>
      <c r="AO2137" s="128"/>
      <c r="AP2137" s="129"/>
    </row>
    <row r="2138" spans="1:42" x14ac:dyDescent="0.25">
      <c r="A2138" s="92">
        <v>182</v>
      </c>
      <c r="B2138" s="435" t="e">
        <f>CONCATENATE(Revisión_Avance_Periodo!$D2138,";",Revisión_Avance_Periodo!$F2138,";",Revisión_Avance_Periodo!$L2138)</f>
        <v>#REF!</v>
      </c>
      <c r="C2138" s="435" t="e">
        <f t="shared" si="168"/>
        <v>#REF!</v>
      </c>
      <c r="D2138" s="114" t="e">
        <f>VLOOKUP($A2138,#REF!,3,FALSE)</f>
        <v>#REF!</v>
      </c>
      <c r="E2138" s="436" t="e">
        <f>VLOOKUP($A2138,#REF!,4,FALSE)</f>
        <v>#REF!</v>
      </c>
      <c r="F2138" s="102" t="e">
        <f>VLOOKUP($A2138,#REF!,5,FALSE)</f>
        <v>#REF!</v>
      </c>
      <c r="G2138" s="93" t="e">
        <f>VLOOKUP($A2138,#REF!,8,FALSE)</f>
        <v>#REF!</v>
      </c>
      <c r="H2138" s="93" t="e">
        <f>VLOOKUP($A2138,#REF!,7,FALSE)</f>
        <v>#REF!</v>
      </c>
      <c r="I2138" s="438" t="e">
        <f>VLOOKUP($A2138,#REF!,10,FALSE)</f>
        <v>#REF!</v>
      </c>
      <c r="J2138" s="93" t="e">
        <f>VLOOKUP($A2138,#REF!,11,FALSE)</f>
        <v>#REF!</v>
      </c>
      <c r="K2138" s="114" t="e">
        <f>VLOOKUP($A2138,#REF!,12,FALSE)</f>
        <v>#REF!</v>
      </c>
      <c r="L2138" s="93" t="e">
        <f>VLOOKUP($A2138,#REF!,13,FALSE)</f>
        <v>#REF!</v>
      </c>
      <c r="M2138" s="438" t="e">
        <f>VLOOKUP($A2138,#REF!,14,FALSE)</f>
        <v>#REF!</v>
      </c>
      <c r="N2138" s="102" t="e">
        <f>VLOOKUP($A2138,#REF!,15,FALSE)</f>
        <v>#REF!</v>
      </c>
      <c r="O2138" s="102" t="e">
        <f>VLOOKUP($A2138,#REF!,18,FALSE)</f>
        <v>#REF!</v>
      </c>
      <c r="P2138" s="93" t="e">
        <f>VLOOKUP($A2138,#REF!,41,FALSE)</f>
        <v>#REF!</v>
      </c>
      <c r="Q2138" s="115" t="e">
        <f>VLOOKUP(Revisión_Avance_Periodo!$L2138,#REF!,30,FALSE)</f>
        <v>#REF!</v>
      </c>
      <c r="R2138" s="116">
        <v>2019</v>
      </c>
      <c r="S2138" s="196">
        <v>43495</v>
      </c>
      <c r="T2138" s="116" t="s">
        <v>68</v>
      </c>
      <c r="U2138" s="440" t="e">
        <f>INDEX(#REF!,MATCH(Revisión_Avance_Periodo!$L2138,#REF!,0),MATCH(Revisión_Avance_Periodo!$T2138,#REF!,0))</f>
        <v>#REF!</v>
      </c>
      <c r="V2138" s="440" t="e">
        <f>INDEX(#REF!,MATCH(Revisión_Avance_Periodo!$L2138,#REF!,0),MATCH(Revisión_Avance_Periodo!$T2138,#REF!,0))</f>
        <v>#REF!</v>
      </c>
      <c r="W2138" s="131" t="e">
        <f>V2138/U2138</f>
        <v>#REF!</v>
      </c>
      <c r="X2138" s="116" t="e">
        <f>VLOOKUP(W2138,Tabla_Estado_Meta_OAP_2019[#All],3,TRUE)</f>
        <v>#REF!</v>
      </c>
      <c r="Y2138" s="163" t="e">
        <f>SUBTOTAL(9,$U$206:$U2138)</f>
        <v>#REF!</v>
      </c>
      <c r="Z2138" s="161" t="e">
        <f>SUBTOTAL(9,$V$206:$V2138)</f>
        <v>#REF!</v>
      </c>
      <c r="AA2138" s="162">
        <f>IFERROR(+Revisión_Avance_Periodo!$Z2138/Revisión_Avance_Periodo!$Y2138,0)</f>
        <v>0</v>
      </c>
      <c r="AB2138" s="445" t="e">
        <f>SUBTOTAL(9,U2138:U2149)</f>
        <v>#REF!</v>
      </c>
      <c r="AC2138" s="446" t="e">
        <f>SUBTOTAL(9,V2138:V2149)</f>
        <v>#REF!</v>
      </c>
      <c r="AD2138" s="119" t="e">
        <f>+AC2138/AB2138</f>
        <v>#REF!</v>
      </c>
      <c r="AE2138" s="119" t="e">
        <f>100%-Revisión_Avance_Periodo!$AD2138</f>
        <v>#REF!</v>
      </c>
      <c r="AF2138" s="121" t="e">
        <f>VLOOKUP(AD2138,Tabla_Estado_Meta_OAP_2019[],3,TRUE)</f>
        <v>#REF!</v>
      </c>
      <c r="AG2138" s="122" t="e">
        <f>Revisión_Avance_Periodo!$AD2138*Revisión_Avance_Periodo!$Q2138</f>
        <v>#REF!</v>
      </c>
      <c r="AH2138" s="163" t="e">
        <f>SUBTOTAL(9,$U$2138:$U2138)</f>
        <v>#REF!</v>
      </c>
      <c r="AI2138" s="161" t="e">
        <f>SUBTOTAL(9,$V$2138:$V2138)</f>
        <v>#REF!</v>
      </c>
      <c r="AJ2138" s="162">
        <f>IFERROR(+Revisión_Avance_Periodo!$Z2138/Revisión_Avance_Periodo!$Y2138,0)</f>
        <v>0</v>
      </c>
      <c r="AK2138" s="445" t="e">
        <f>SUBTOTAL(9,AD2138:AD2149)</f>
        <v>#REF!</v>
      </c>
      <c r="AL2138" s="446" t="e">
        <f>SUBTOTAL(9,AE2138:AE2149)</f>
        <v>#REF!</v>
      </c>
      <c r="AM2138" s="119" t="e">
        <f>+AL2138/AK2138</f>
        <v>#REF!</v>
      </c>
      <c r="AN2138" s="119" t="e">
        <f>100%-Revisión_Avance_Periodo!$AD2138</f>
        <v>#REF!</v>
      </c>
      <c r="AO2138" s="121" t="e">
        <f>VLOOKUP(AM2138,Tabla_Estado_Meta_OAP_2019[],3,TRUE)</f>
        <v>#REF!</v>
      </c>
      <c r="AP2138" s="122" t="e">
        <f>Revisión_Avance_Periodo!$AD2138*Revisión_Avance_Periodo!$Q2138</f>
        <v>#REF!</v>
      </c>
    </row>
    <row r="2139" spans="1:42" x14ac:dyDescent="0.25">
      <c r="A2139" s="97">
        <v>182</v>
      </c>
      <c r="B2139" s="435" t="e">
        <f>CONCATENATE(Revisión_Avance_Periodo!$D2139,";",Revisión_Avance_Periodo!$F2139,";",Revisión_Avance_Periodo!$L2139)</f>
        <v>#REF!</v>
      </c>
      <c r="C2139" s="435" t="e">
        <f t="shared" si="168"/>
        <v>#REF!</v>
      </c>
      <c r="D2139" s="123" t="e">
        <f>VLOOKUP($A2139,#REF!,3,FALSE)</f>
        <v>#REF!</v>
      </c>
      <c r="E2139" s="436" t="e">
        <f>VLOOKUP($A2139,#REF!,4,FALSE)</f>
        <v>#REF!</v>
      </c>
      <c r="F2139" s="103" t="e">
        <f>VLOOKUP($A2139,#REF!,5,FALSE)</f>
        <v>#REF!</v>
      </c>
      <c r="G2139" s="98" t="e">
        <f>VLOOKUP($A2139,#REF!,8,FALSE)</f>
        <v>#REF!</v>
      </c>
      <c r="H2139" s="93" t="e">
        <f>VLOOKUP($A2139,#REF!,7,FALSE)</f>
        <v>#REF!</v>
      </c>
      <c r="I2139" s="438" t="e">
        <f>VLOOKUP($A2139,#REF!,10,FALSE)</f>
        <v>#REF!</v>
      </c>
      <c r="J2139" s="98" t="e">
        <f>VLOOKUP($A2139,#REF!,11,FALSE)</f>
        <v>#REF!</v>
      </c>
      <c r="K2139" s="114" t="e">
        <f>VLOOKUP($A2139,#REF!,12,FALSE)</f>
        <v>#REF!</v>
      </c>
      <c r="L2139" s="98" t="e">
        <f>VLOOKUP($A2139,#REF!,13,FALSE)</f>
        <v>#REF!</v>
      </c>
      <c r="M2139" s="438" t="e">
        <f>VLOOKUP($A2139,#REF!,14,FALSE)</f>
        <v>#REF!</v>
      </c>
      <c r="N2139" s="103" t="e">
        <f>VLOOKUP($A2139,#REF!,15,FALSE)</f>
        <v>#REF!</v>
      </c>
      <c r="O2139" s="103" t="e">
        <f>VLOOKUP($A2139,#REF!,18,FALSE)</f>
        <v>#REF!</v>
      </c>
      <c r="P2139" s="93" t="e">
        <f>VLOOKUP($A2139,#REF!,41,FALSE)</f>
        <v>#REF!</v>
      </c>
      <c r="Q2139" s="115" t="e">
        <f>VLOOKUP(Revisión_Avance_Periodo!$L2139,#REF!,30,FALSE)</f>
        <v>#REF!</v>
      </c>
      <c r="R2139" s="116">
        <v>2019</v>
      </c>
      <c r="S2139" s="196">
        <v>43524</v>
      </c>
      <c r="T2139" s="124" t="s">
        <v>69</v>
      </c>
      <c r="U2139" s="440" t="e">
        <f>INDEX(#REF!,MATCH(Revisión_Avance_Periodo!$L2139,#REF!,0),MATCH(Revisión_Avance_Periodo!$T2139,#REF!,0))</f>
        <v>#REF!</v>
      </c>
      <c r="V2139" s="440" t="e">
        <f>INDEX(#REF!,MATCH(Revisión_Avance_Periodo!$L2139,#REF!,0),MATCH(Revisión_Avance_Periodo!$T2139,#REF!,0))</f>
        <v>#REF!</v>
      </c>
      <c r="W2139" s="118">
        <f>IFERROR((V2139/U2139),0)</f>
        <v>0</v>
      </c>
      <c r="X2139" s="124" t="str">
        <f>VLOOKUP(W2139,Tabla_Estado_Meta_OAP_2019[#All],3,TRUE)</f>
        <v>Por Ejecutar</v>
      </c>
      <c r="Y2139" s="164" t="e">
        <f>SUBTOTAL(9,$U$206:$U2139)</f>
        <v>#REF!</v>
      </c>
      <c r="Z2139" s="158" t="e">
        <f>SUBTOTAL(9,$V$206:$V2139)</f>
        <v>#REF!</v>
      </c>
      <c r="AA2139" s="159">
        <f>IFERROR(+Revisión_Avance_Periodo!$Z2139/Revisión_Avance_Periodo!$Y2139,0)</f>
        <v>0</v>
      </c>
      <c r="AB2139" s="126"/>
      <c r="AC2139" s="127"/>
      <c r="AD2139" s="125"/>
      <c r="AE2139" s="125"/>
      <c r="AF2139" s="128"/>
      <c r="AG2139" s="129"/>
      <c r="AH2139" s="164" t="e">
        <f>SUBTOTAL(9,$U$2138:$U2139)</f>
        <v>#REF!</v>
      </c>
      <c r="AI2139" s="158" t="e">
        <f>SUBTOTAL(9,$V$2138:$V2139)</f>
        <v>#REF!</v>
      </c>
      <c r="AJ2139" s="159">
        <f>IFERROR(+Revisión_Avance_Periodo!$Z2139/Revisión_Avance_Periodo!$Y2139,0)</f>
        <v>0</v>
      </c>
      <c r="AK2139" s="126"/>
      <c r="AL2139" s="127"/>
      <c r="AM2139" s="125"/>
      <c r="AN2139" s="125"/>
      <c r="AO2139" s="128"/>
      <c r="AP2139" s="129"/>
    </row>
    <row r="2140" spans="1:42" x14ac:dyDescent="0.25">
      <c r="A2140" s="92">
        <v>182</v>
      </c>
      <c r="B2140" s="435" t="e">
        <f>CONCATENATE(Revisión_Avance_Periodo!$D2140,";",Revisión_Avance_Periodo!$F2140,";",Revisión_Avance_Periodo!$L2140)</f>
        <v>#REF!</v>
      </c>
      <c r="C2140" s="435" t="e">
        <f t="shared" si="168"/>
        <v>#REF!</v>
      </c>
      <c r="D2140" s="114" t="e">
        <f>VLOOKUP($A2140,#REF!,3,FALSE)</f>
        <v>#REF!</v>
      </c>
      <c r="E2140" s="436" t="e">
        <f>VLOOKUP($A2140,#REF!,4,FALSE)</f>
        <v>#REF!</v>
      </c>
      <c r="F2140" s="102" t="e">
        <f>VLOOKUP($A2140,#REF!,5,FALSE)</f>
        <v>#REF!</v>
      </c>
      <c r="G2140" s="93" t="e">
        <f>VLOOKUP($A2140,#REF!,8,FALSE)</f>
        <v>#REF!</v>
      </c>
      <c r="H2140" s="93" t="e">
        <f>VLOOKUP($A2140,#REF!,7,FALSE)</f>
        <v>#REF!</v>
      </c>
      <c r="I2140" s="438" t="e">
        <f>VLOOKUP($A2140,#REF!,10,FALSE)</f>
        <v>#REF!</v>
      </c>
      <c r="J2140" s="93" t="e">
        <f>VLOOKUP($A2140,#REF!,11,FALSE)</f>
        <v>#REF!</v>
      </c>
      <c r="K2140" s="114" t="e">
        <f>VLOOKUP($A2140,#REF!,12,FALSE)</f>
        <v>#REF!</v>
      </c>
      <c r="L2140" s="93" t="e">
        <f>VLOOKUP($A2140,#REF!,13,FALSE)</f>
        <v>#REF!</v>
      </c>
      <c r="M2140" s="438" t="e">
        <f>VLOOKUP($A2140,#REF!,14,FALSE)</f>
        <v>#REF!</v>
      </c>
      <c r="N2140" s="102" t="e">
        <f>VLOOKUP($A2140,#REF!,15,FALSE)</f>
        <v>#REF!</v>
      </c>
      <c r="O2140" s="102" t="e">
        <f>VLOOKUP($A2140,#REF!,18,FALSE)</f>
        <v>#REF!</v>
      </c>
      <c r="P2140" s="93" t="e">
        <f>VLOOKUP($A2140,#REF!,41,FALSE)</f>
        <v>#REF!</v>
      </c>
      <c r="Q2140" s="115" t="e">
        <f>VLOOKUP(Revisión_Avance_Periodo!$L2140,#REF!,30,FALSE)</f>
        <v>#REF!</v>
      </c>
      <c r="R2140" s="116">
        <v>2019</v>
      </c>
      <c r="S2140" s="196">
        <v>43554</v>
      </c>
      <c r="T2140" s="116" t="s">
        <v>70</v>
      </c>
      <c r="U2140" s="440" t="e">
        <f>INDEX(#REF!,MATCH(Revisión_Avance_Periodo!$L2140,#REF!,0),MATCH(Revisión_Avance_Periodo!$T2140,#REF!,0))</f>
        <v>#REF!</v>
      </c>
      <c r="V2140" s="440" t="e">
        <f>INDEX(#REF!,MATCH(Revisión_Avance_Periodo!$L2140,#REF!,0),MATCH(Revisión_Avance_Periodo!$T2140,#REF!,0))</f>
        <v>#REF!</v>
      </c>
      <c r="W2140" s="118">
        <f>IFERROR((V2140/U2140),0)</f>
        <v>0</v>
      </c>
      <c r="X2140" s="116" t="str">
        <f>VLOOKUP(W2140,Tabla_Estado_Meta_OAP_2019[#All],3,TRUE)</f>
        <v>Por Ejecutar</v>
      </c>
      <c r="Y2140" s="164" t="e">
        <f>SUBTOTAL(9,$U$206:$U2140)</f>
        <v>#REF!</v>
      </c>
      <c r="Z2140" s="158" t="e">
        <f>SUBTOTAL(9,$V$206:$V2140)</f>
        <v>#REF!</v>
      </c>
      <c r="AA2140" s="159">
        <f>IFERROR(+Revisión_Avance_Periodo!$Z2140/Revisión_Avance_Periodo!$Y2140,0)</f>
        <v>0</v>
      </c>
      <c r="AB2140" s="126"/>
      <c r="AC2140" s="127"/>
      <c r="AD2140" s="125"/>
      <c r="AE2140" s="125"/>
      <c r="AF2140" s="128"/>
      <c r="AG2140" s="129"/>
      <c r="AH2140" s="164" t="e">
        <f>SUBTOTAL(9,$U$2138:$U2140)</f>
        <v>#REF!</v>
      </c>
      <c r="AI2140" s="158" t="e">
        <f>SUBTOTAL(9,$V$2138:$V2140)</f>
        <v>#REF!</v>
      </c>
      <c r="AJ2140" s="159">
        <f>IFERROR(+Revisión_Avance_Periodo!$Z2140/Revisión_Avance_Periodo!$Y2140,0)</f>
        <v>0</v>
      </c>
      <c r="AK2140" s="126"/>
      <c r="AL2140" s="127"/>
      <c r="AM2140" s="125"/>
      <c r="AN2140" s="125"/>
      <c r="AO2140" s="128"/>
      <c r="AP2140" s="129"/>
    </row>
    <row r="2141" spans="1:42" x14ac:dyDescent="0.25">
      <c r="A2141" s="97">
        <v>182</v>
      </c>
      <c r="B2141" s="435" t="e">
        <f>CONCATENATE(Revisión_Avance_Periodo!$D2141,";",Revisión_Avance_Periodo!$F2141,";",Revisión_Avance_Periodo!$L2141)</f>
        <v>#REF!</v>
      </c>
      <c r="C2141" s="435" t="e">
        <f t="shared" si="168"/>
        <v>#REF!</v>
      </c>
      <c r="D2141" s="123" t="e">
        <f>VLOOKUP($A2141,#REF!,3,FALSE)</f>
        <v>#REF!</v>
      </c>
      <c r="E2141" s="436" t="e">
        <f>VLOOKUP($A2141,#REF!,4,FALSE)</f>
        <v>#REF!</v>
      </c>
      <c r="F2141" s="103" t="e">
        <f>VLOOKUP($A2141,#REF!,5,FALSE)</f>
        <v>#REF!</v>
      </c>
      <c r="G2141" s="98" t="e">
        <f>VLOOKUP($A2141,#REF!,8,FALSE)</f>
        <v>#REF!</v>
      </c>
      <c r="H2141" s="93" t="e">
        <f>VLOOKUP($A2141,#REF!,7,FALSE)</f>
        <v>#REF!</v>
      </c>
      <c r="I2141" s="438" t="e">
        <f>VLOOKUP($A2141,#REF!,10,FALSE)</f>
        <v>#REF!</v>
      </c>
      <c r="J2141" s="98" t="e">
        <f>VLOOKUP($A2141,#REF!,11,FALSE)</f>
        <v>#REF!</v>
      </c>
      <c r="K2141" s="114" t="e">
        <f>VLOOKUP($A2141,#REF!,12,FALSE)</f>
        <v>#REF!</v>
      </c>
      <c r="L2141" s="98" t="e">
        <f>VLOOKUP($A2141,#REF!,13,FALSE)</f>
        <v>#REF!</v>
      </c>
      <c r="M2141" s="438" t="e">
        <f>VLOOKUP($A2141,#REF!,14,FALSE)</f>
        <v>#REF!</v>
      </c>
      <c r="N2141" s="103" t="e">
        <f>VLOOKUP($A2141,#REF!,15,FALSE)</f>
        <v>#REF!</v>
      </c>
      <c r="O2141" s="103" t="e">
        <f>VLOOKUP($A2141,#REF!,18,FALSE)</f>
        <v>#REF!</v>
      </c>
      <c r="P2141" s="93" t="e">
        <f>VLOOKUP($A2141,#REF!,41,FALSE)</f>
        <v>#REF!</v>
      </c>
      <c r="Q2141" s="115" t="e">
        <f>VLOOKUP(Revisión_Avance_Periodo!$L2141,#REF!,30,FALSE)</f>
        <v>#REF!</v>
      </c>
      <c r="R2141" s="116">
        <v>2019</v>
      </c>
      <c r="S2141" s="196">
        <v>43585</v>
      </c>
      <c r="T2141" s="124" t="s">
        <v>71</v>
      </c>
      <c r="U2141" s="440" t="e">
        <f>INDEX(#REF!,MATCH(Revisión_Avance_Periodo!$L2141,#REF!,0),MATCH(Revisión_Avance_Periodo!$T2141,#REF!,0))</f>
        <v>#REF!</v>
      </c>
      <c r="V2141" s="440" t="e">
        <f>INDEX(#REF!,MATCH(Revisión_Avance_Periodo!$L2141,#REF!,0),MATCH(Revisión_Avance_Periodo!$T2141,#REF!,0))</f>
        <v>#REF!</v>
      </c>
      <c r="W2141" s="118">
        <f>IFERROR((V2141/U2141),0)</f>
        <v>0</v>
      </c>
      <c r="X2141" s="124" t="str">
        <f>VLOOKUP(W2141,Tabla_Estado_Meta_OAP_2019[#All],3,TRUE)</f>
        <v>Por Ejecutar</v>
      </c>
      <c r="Y2141" s="164" t="e">
        <f>SUBTOTAL(9,$U$206:$U2141)</f>
        <v>#REF!</v>
      </c>
      <c r="Z2141" s="158" t="e">
        <f>SUBTOTAL(9,$V$206:$V2141)</f>
        <v>#REF!</v>
      </c>
      <c r="AA2141" s="159">
        <f>IFERROR(+Revisión_Avance_Periodo!$Z2141/Revisión_Avance_Periodo!$Y2141,0)</f>
        <v>0</v>
      </c>
      <c r="AB2141" s="126"/>
      <c r="AC2141" s="127"/>
      <c r="AD2141" s="125"/>
      <c r="AE2141" s="125"/>
      <c r="AF2141" s="128"/>
      <c r="AG2141" s="129"/>
      <c r="AH2141" s="164" t="e">
        <f>SUBTOTAL(9,$U$2138:$U2141)</f>
        <v>#REF!</v>
      </c>
      <c r="AI2141" s="158" t="e">
        <f>SUBTOTAL(9,$V$2138:$V2141)</f>
        <v>#REF!</v>
      </c>
      <c r="AJ2141" s="159">
        <f>IFERROR(+Revisión_Avance_Periodo!$Z2141/Revisión_Avance_Periodo!$Y2141,0)</f>
        <v>0</v>
      </c>
      <c r="AK2141" s="126"/>
      <c r="AL2141" s="127"/>
      <c r="AM2141" s="125"/>
      <c r="AN2141" s="125"/>
      <c r="AO2141" s="128"/>
      <c r="AP2141" s="129"/>
    </row>
    <row r="2142" spans="1:42" x14ac:dyDescent="0.25">
      <c r="A2142" s="92">
        <v>182</v>
      </c>
      <c r="B2142" s="435" t="e">
        <f>CONCATENATE(Revisión_Avance_Periodo!$D2142,";",Revisión_Avance_Periodo!$F2142,";",Revisión_Avance_Periodo!$L2142)</f>
        <v>#REF!</v>
      </c>
      <c r="C2142" s="435" t="e">
        <f t="shared" si="168"/>
        <v>#REF!</v>
      </c>
      <c r="D2142" s="114" t="e">
        <f>VLOOKUP($A2142,#REF!,3,FALSE)</f>
        <v>#REF!</v>
      </c>
      <c r="E2142" s="436" t="e">
        <f>VLOOKUP($A2142,#REF!,4,FALSE)</f>
        <v>#REF!</v>
      </c>
      <c r="F2142" s="102" t="e">
        <f>VLOOKUP($A2142,#REF!,5,FALSE)</f>
        <v>#REF!</v>
      </c>
      <c r="G2142" s="93" t="e">
        <f>VLOOKUP($A2142,#REF!,8,FALSE)</f>
        <v>#REF!</v>
      </c>
      <c r="H2142" s="93" t="e">
        <f>VLOOKUP($A2142,#REF!,7,FALSE)</f>
        <v>#REF!</v>
      </c>
      <c r="I2142" s="438" t="e">
        <f>VLOOKUP($A2142,#REF!,10,FALSE)</f>
        <v>#REF!</v>
      </c>
      <c r="J2142" s="93" t="e">
        <f>VLOOKUP($A2142,#REF!,11,FALSE)</f>
        <v>#REF!</v>
      </c>
      <c r="K2142" s="114" t="e">
        <f>VLOOKUP($A2142,#REF!,12,FALSE)</f>
        <v>#REF!</v>
      </c>
      <c r="L2142" s="93" t="e">
        <f>VLOOKUP($A2142,#REF!,13,FALSE)</f>
        <v>#REF!</v>
      </c>
      <c r="M2142" s="438" t="e">
        <f>VLOOKUP($A2142,#REF!,14,FALSE)</f>
        <v>#REF!</v>
      </c>
      <c r="N2142" s="102" t="e">
        <f>VLOOKUP($A2142,#REF!,15,FALSE)</f>
        <v>#REF!</v>
      </c>
      <c r="O2142" s="102" t="e">
        <f>VLOOKUP($A2142,#REF!,18,FALSE)</f>
        <v>#REF!</v>
      </c>
      <c r="P2142" s="93" t="e">
        <f>VLOOKUP($A2142,#REF!,41,FALSE)</f>
        <v>#REF!</v>
      </c>
      <c r="Q2142" s="115" t="e">
        <f>VLOOKUP(Revisión_Avance_Periodo!$L2142,#REF!,30,FALSE)</f>
        <v>#REF!</v>
      </c>
      <c r="R2142" s="116">
        <v>2019</v>
      </c>
      <c r="S2142" s="196">
        <v>43615</v>
      </c>
      <c r="T2142" s="116" t="s">
        <v>72</v>
      </c>
      <c r="U2142" s="440" t="e">
        <f>INDEX(#REF!,MATCH(Revisión_Avance_Periodo!$L2142,#REF!,0),MATCH(Revisión_Avance_Periodo!$T2142,#REF!,0))</f>
        <v>#REF!</v>
      </c>
      <c r="V2142" s="440" t="e">
        <f>INDEX(#REF!,MATCH(Revisión_Avance_Periodo!$L2142,#REF!,0),MATCH(Revisión_Avance_Periodo!$T2142,#REF!,0))</f>
        <v>#REF!</v>
      </c>
      <c r="W2142" s="118">
        <f>IFERROR((V2142/U2142),0)</f>
        <v>0</v>
      </c>
      <c r="X2142" s="116" t="str">
        <f>VLOOKUP(W2142,Tabla_Estado_Meta_OAP_2019[#All],3,TRUE)</f>
        <v>Por Ejecutar</v>
      </c>
      <c r="Y2142" s="164" t="e">
        <f>SUBTOTAL(9,$U$206:$U2142)</f>
        <v>#REF!</v>
      </c>
      <c r="Z2142" s="158" t="e">
        <f>SUBTOTAL(9,$V$206:$V2142)</f>
        <v>#REF!</v>
      </c>
      <c r="AA2142" s="159">
        <f>IFERROR(+Revisión_Avance_Periodo!$Z2142/Revisión_Avance_Periodo!$Y2142,0)</f>
        <v>0</v>
      </c>
      <c r="AB2142" s="126"/>
      <c r="AC2142" s="127"/>
      <c r="AD2142" s="125"/>
      <c r="AE2142" s="125"/>
      <c r="AF2142" s="128"/>
      <c r="AG2142" s="129"/>
      <c r="AH2142" s="164" t="e">
        <f>SUBTOTAL(9,$U$2138:$U2142)</f>
        <v>#REF!</v>
      </c>
      <c r="AI2142" s="158" t="e">
        <f>SUBTOTAL(9,$V$2138:$V2142)</f>
        <v>#REF!</v>
      </c>
      <c r="AJ2142" s="159">
        <f>IFERROR(+Revisión_Avance_Periodo!$Z2142/Revisión_Avance_Periodo!$Y2142,0)</f>
        <v>0</v>
      </c>
      <c r="AK2142" s="126"/>
      <c r="AL2142" s="127"/>
      <c r="AM2142" s="125"/>
      <c r="AN2142" s="125"/>
      <c r="AO2142" s="128"/>
      <c r="AP2142" s="129"/>
    </row>
    <row r="2143" spans="1:42" x14ac:dyDescent="0.25">
      <c r="A2143" s="97">
        <v>182</v>
      </c>
      <c r="B2143" s="435" t="e">
        <f>CONCATENATE(Revisión_Avance_Periodo!$D2143,";",Revisión_Avance_Periodo!$F2143,";",Revisión_Avance_Periodo!$L2143)</f>
        <v>#REF!</v>
      </c>
      <c r="C2143" s="435" t="e">
        <f t="shared" si="168"/>
        <v>#REF!</v>
      </c>
      <c r="D2143" s="123" t="e">
        <f>VLOOKUP($A2143,#REF!,3,FALSE)</f>
        <v>#REF!</v>
      </c>
      <c r="E2143" s="436" t="e">
        <f>VLOOKUP($A2143,#REF!,4,FALSE)</f>
        <v>#REF!</v>
      </c>
      <c r="F2143" s="103" t="e">
        <f>VLOOKUP($A2143,#REF!,5,FALSE)</f>
        <v>#REF!</v>
      </c>
      <c r="G2143" s="98" t="e">
        <f>VLOOKUP($A2143,#REF!,8,FALSE)</f>
        <v>#REF!</v>
      </c>
      <c r="H2143" s="93" t="e">
        <f>VLOOKUP($A2143,#REF!,7,FALSE)</f>
        <v>#REF!</v>
      </c>
      <c r="I2143" s="438" t="e">
        <f>VLOOKUP($A2143,#REF!,10,FALSE)</f>
        <v>#REF!</v>
      </c>
      <c r="J2143" s="98" t="e">
        <f>VLOOKUP($A2143,#REF!,11,FALSE)</f>
        <v>#REF!</v>
      </c>
      <c r="K2143" s="114" t="e">
        <f>VLOOKUP($A2143,#REF!,12,FALSE)</f>
        <v>#REF!</v>
      </c>
      <c r="L2143" s="98" t="e">
        <f>VLOOKUP($A2143,#REF!,13,FALSE)</f>
        <v>#REF!</v>
      </c>
      <c r="M2143" s="438" t="e">
        <f>VLOOKUP($A2143,#REF!,14,FALSE)</f>
        <v>#REF!</v>
      </c>
      <c r="N2143" s="103" t="e">
        <f>VLOOKUP($A2143,#REF!,15,FALSE)</f>
        <v>#REF!</v>
      </c>
      <c r="O2143" s="103" t="e">
        <f>VLOOKUP($A2143,#REF!,18,FALSE)</f>
        <v>#REF!</v>
      </c>
      <c r="P2143" s="93" t="e">
        <f>VLOOKUP($A2143,#REF!,41,FALSE)</f>
        <v>#REF!</v>
      </c>
      <c r="Q2143" s="115" t="e">
        <f>VLOOKUP(Revisión_Avance_Periodo!$L2143,#REF!,30,FALSE)</f>
        <v>#REF!</v>
      </c>
      <c r="R2143" s="116">
        <v>2019</v>
      </c>
      <c r="S2143" s="196">
        <v>43646</v>
      </c>
      <c r="T2143" s="124" t="s">
        <v>73</v>
      </c>
      <c r="U2143" s="440" t="e">
        <f>INDEX(#REF!,MATCH(Revisión_Avance_Periodo!$L2143,#REF!,0),MATCH(Revisión_Avance_Periodo!$T2143,#REF!,0))</f>
        <v>#REF!</v>
      </c>
      <c r="V2143" s="440" t="e">
        <f>INDEX(#REF!,MATCH(Revisión_Avance_Periodo!$L2143,#REF!,0),MATCH(Revisión_Avance_Periodo!$T2143,#REF!,0))</f>
        <v>#REF!</v>
      </c>
      <c r="W2143" s="131" t="e">
        <f>V2143/U2143</f>
        <v>#REF!</v>
      </c>
      <c r="X2143" s="124" t="e">
        <f>VLOOKUP(W2143,Tabla_Estado_Meta_OAP_2019[#All],3,TRUE)</f>
        <v>#REF!</v>
      </c>
      <c r="Y2143" s="164" t="e">
        <f>SUBTOTAL(9,$U$206:$U2143)</f>
        <v>#REF!</v>
      </c>
      <c r="Z2143" s="158" t="e">
        <f>SUBTOTAL(9,$V$206:$V2143)</f>
        <v>#REF!</v>
      </c>
      <c r="AA2143" s="159">
        <f>IFERROR(+Revisión_Avance_Periodo!$Z2143/Revisión_Avance_Periodo!$Y2143,0)</f>
        <v>0</v>
      </c>
      <c r="AB2143" s="126"/>
      <c r="AC2143" s="127"/>
      <c r="AD2143" s="125"/>
      <c r="AE2143" s="125"/>
      <c r="AF2143" s="128"/>
      <c r="AG2143" s="129"/>
      <c r="AH2143" s="164" t="e">
        <f>SUBTOTAL(9,$U$2138:$U2143)</f>
        <v>#REF!</v>
      </c>
      <c r="AI2143" s="158" t="e">
        <f>SUBTOTAL(9,$V$2138:$V2143)</f>
        <v>#REF!</v>
      </c>
      <c r="AJ2143" s="159">
        <f>IFERROR(+Revisión_Avance_Periodo!$Z2143/Revisión_Avance_Periodo!$Y2143,0)</f>
        <v>0</v>
      </c>
      <c r="AK2143" s="126"/>
      <c r="AL2143" s="127"/>
      <c r="AM2143" s="125"/>
      <c r="AN2143" s="125"/>
      <c r="AO2143" s="128"/>
      <c r="AP2143" s="129"/>
    </row>
    <row r="2144" spans="1:42" x14ac:dyDescent="0.25">
      <c r="A2144" s="92">
        <v>182</v>
      </c>
      <c r="B2144" s="435" t="e">
        <f>CONCATENATE(Revisión_Avance_Periodo!$D2144,";",Revisión_Avance_Periodo!$F2144,";",Revisión_Avance_Periodo!$L2144)</f>
        <v>#REF!</v>
      </c>
      <c r="C2144" s="435" t="e">
        <f t="shared" si="168"/>
        <v>#REF!</v>
      </c>
      <c r="D2144" s="114" t="e">
        <f>VLOOKUP($A2144,#REF!,3,FALSE)</f>
        <v>#REF!</v>
      </c>
      <c r="E2144" s="436" t="e">
        <f>VLOOKUP($A2144,#REF!,4,FALSE)</f>
        <v>#REF!</v>
      </c>
      <c r="F2144" s="102" t="e">
        <f>VLOOKUP($A2144,#REF!,5,FALSE)</f>
        <v>#REF!</v>
      </c>
      <c r="G2144" s="93" t="e">
        <f>VLOOKUP($A2144,#REF!,8,FALSE)</f>
        <v>#REF!</v>
      </c>
      <c r="H2144" s="93" t="e">
        <f>VLOOKUP($A2144,#REF!,7,FALSE)</f>
        <v>#REF!</v>
      </c>
      <c r="I2144" s="438" t="e">
        <f>VLOOKUP($A2144,#REF!,10,FALSE)</f>
        <v>#REF!</v>
      </c>
      <c r="J2144" s="93" t="e">
        <f>VLOOKUP($A2144,#REF!,11,FALSE)</f>
        <v>#REF!</v>
      </c>
      <c r="K2144" s="114" t="e">
        <f>VLOOKUP($A2144,#REF!,12,FALSE)</f>
        <v>#REF!</v>
      </c>
      <c r="L2144" s="93" t="e">
        <f>VLOOKUP($A2144,#REF!,13,FALSE)</f>
        <v>#REF!</v>
      </c>
      <c r="M2144" s="438" t="e">
        <f>VLOOKUP($A2144,#REF!,14,FALSE)</f>
        <v>#REF!</v>
      </c>
      <c r="N2144" s="102" t="e">
        <f>VLOOKUP($A2144,#REF!,15,FALSE)</f>
        <v>#REF!</v>
      </c>
      <c r="O2144" s="102" t="e">
        <f>VLOOKUP($A2144,#REF!,18,FALSE)</f>
        <v>#REF!</v>
      </c>
      <c r="P2144" s="93" t="e">
        <f>VLOOKUP($A2144,#REF!,41,FALSE)</f>
        <v>#REF!</v>
      </c>
      <c r="Q2144" s="115" t="e">
        <f>VLOOKUP(Revisión_Avance_Periodo!$L2144,#REF!,30,FALSE)</f>
        <v>#REF!</v>
      </c>
      <c r="R2144" s="116">
        <v>2019</v>
      </c>
      <c r="S2144" s="196">
        <v>43676</v>
      </c>
      <c r="T2144" s="116" t="s">
        <v>74</v>
      </c>
      <c r="U2144" s="440" t="e">
        <f>INDEX(#REF!,MATCH(Revisión_Avance_Periodo!$L2144,#REF!,0),MATCH(Revisión_Avance_Periodo!$T2144,#REF!,0))</f>
        <v>#REF!</v>
      </c>
      <c r="V2144" s="440" t="e">
        <f>INDEX(#REF!,MATCH(Revisión_Avance_Periodo!$L2144,#REF!,0),MATCH(Revisión_Avance_Periodo!$T2144,#REF!,0))</f>
        <v>#REF!</v>
      </c>
      <c r="W2144" s="118">
        <f>IFERROR((V2144/U2144),0)</f>
        <v>0</v>
      </c>
      <c r="X2144" s="116" t="str">
        <f>VLOOKUP(W2144,Tabla_Estado_Meta_OAP_2019[#All],3,TRUE)</f>
        <v>Por Ejecutar</v>
      </c>
      <c r="Y2144" s="164" t="e">
        <f>SUBTOTAL(9,$U$206:$U2144)</f>
        <v>#REF!</v>
      </c>
      <c r="Z2144" s="158" t="e">
        <f>SUBTOTAL(9,$V$206:$V2144)</f>
        <v>#REF!</v>
      </c>
      <c r="AA2144" s="159">
        <f>IFERROR(+Revisión_Avance_Periodo!$Z2144/Revisión_Avance_Periodo!$Y2144,0)</f>
        <v>0</v>
      </c>
      <c r="AB2144" s="126"/>
      <c r="AC2144" s="127"/>
      <c r="AD2144" s="125"/>
      <c r="AE2144" s="125"/>
      <c r="AF2144" s="128"/>
      <c r="AG2144" s="129"/>
      <c r="AH2144" s="164" t="e">
        <f>SUBTOTAL(9,$U$2138:$U2144)</f>
        <v>#REF!</v>
      </c>
      <c r="AI2144" s="158" t="e">
        <f>SUBTOTAL(9,$V$2138:$V2144)</f>
        <v>#REF!</v>
      </c>
      <c r="AJ2144" s="159">
        <f>IFERROR(+Revisión_Avance_Periodo!$Z2144/Revisión_Avance_Periodo!$Y2144,0)</f>
        <v>0</v>
      </c>
      <c r="AK2144" s="126"/>
      <c r="AL2144" s="127"/>
      <c r="AM2144" s="125"/>
      <c r="AN2144" s="125"/>
      <c r="AO2144" s="128"/>
      <c r="AP2144" s="129"/>
    </row>
    <row r="2145" spans="1:42" x14ac:dyDescent="0.25">
      <c r="A2145" s="97">
        <v>182</v>
      </c>
      <c r="B2145" s="435" t="e">
        <f>CONCATENATE(Revisión_Avance_Periodo!$D2145,";",Revisión_Avance_Periodo!$F2145,";",Revisión_Avance_Periodo!$L2145)</f>
        <v>#REF!</v>
      </c>
      <c r="C2145" s="435" t="e">
        <f t="shared" si="168"/>
        <v>#REF!</v>
      </c>
      <c r="D2145" s="123" t="e">
        <f>VLOOKUP($A2145,#REF!,3,FALSE)</f>
        <v>#REF!</v>
      </c>
      <c r="E2145" s="436" t="e">
        <f>VLOOKUP($A2145,#REF!,4,FALSE)</f>
        <v>#REF!</v>
      </c>
      <c r="F2145" s="103" t="e">
        <f>VLOOKUP($A2145,#REF!,5,FALSE)</f>
        <v>#REF!</v>
      </c>
      <c r="G2145" s="98" t="e">
        <f>VLOOKUP($A2145,#REF!,8,FALSE)</f>
        <v>#REF!</v>
      </c>
      <c r="H2145" s="93" t="e">
        <f>VLOOKUP($A2145,#REF!,7,FALSE)</f>
        <v>#REF!</v>
      </c>
      <c r="I2145" s="438" t="e">
        <f>VLOOKUP($A2145,#REF!,10,FALSE)</f>
        <v>#REF!</v>
      </c>
      <c r="J2145" s="98" t="e">
        <f>VLOOKUP($A2145,#REF!,11,FALSE)</f>
        <v>#REF!</v>
      </c>
      <c r="K2145" s="114" t="e">
        <f>VLOOKUP($A2145,#REF!,12,FALSE)</f>
        <v>#REF!</v>
      </c>
      <c r="L2145" s="98" t="e">
        <f>VLOOKUP($A2145,#REF!,13,FALSE)</f>
        <v>#REF!</v>
      </c>
      <c r="M2145" s="438" t="e">
        <f>VLOOKUP($A2145,#REF!,14,FALSE)</f>
        <v>#REF!</v>
      </c>
      <c r="N2145" s="103" t="e">
        <f>VLOOKUP($A2145,#REF!,15,FALSE)</f>
        <v>#REF!</v>
      </c>
      <c r="O2145" s="103" t="e">
        <f>VLOOKUP($A2145,#REF!,18,FALSE)</f>
        <v>#REF!</v>
      </c>
      <c r="P2145" s="93" t="e">
        <f>VLOOKUP($A2145,#REF!,41,FALSE)</f>
        <v>#REF!</v>
      </c>
      <c r="Q2145" s="115" t="e">
        <f>VLOOKUP(Revisión_Avance_Periodo!$L2145,#REF!,30,FALSE)</f>
        <v>#REF!</v>
      </c>
      <c r="R2145" s="116">
        <v>2019</v>
      </c>
      <c r="S2145" s="196">
        <v>43707</v>
      </c>
      <c r="T2145" s="124" t="s">
        <v>75</v>
      </c>
      <c r="U2145" s="440" t="e">
        <f>INDEX(#REF!,MATCH(Revisión_Avance_Periodo!$L2145,#REF!,0),MATCH(Revisión_Avance_Periodo!$T2145,#REF!,0))</f>
        <v>#REF!</v>
      </c>
      <c r="V2145" s="440" t="e">
        <f>INDEX(#REF!,MATCH(Revisión_Avance_Periodo!$L2145,#REF!,0),MATCH(Revisión_Avance_Periodo!$T2145,#REF!,0))</f>
        <v>#REF!</v>
      </c>
      <c r="W2145" s="118">
        <f>IFERROR((V2145/U2145),0)</f>
        <v>0</v>
      </c>
      <c r="X2145" s="124" t="str">
        <f>VLOOKUP(W2145,Tabla_Estado_Meta_OAP_2019[#All],3,TRUE)</f>
        <v>Por Ejecutar</v>
      </c>
      <c r="Y2145" s="164" t="e">
        <f>SUBTOTAL(9,$U$206:$U2145)</f>
        <v>#REF!</v>
      </c>
      <c r="Z2145" s="158" t="e">
        <f>SUBTOTAL(9,$V$206:$V2145)</f>
        <v>#REF!</v>
      </c>
      <c r="AA2145" s="159">
        <f>IFERROR(+Revisión_Avance_Periodo!$Z2145/Revisión_Avance_Periodo!$Y2145,0)</f>
        <v>0</v>
      </c>
      <c r="AB2145" s="126"/>
      <c r="AC2145" s="127"/>
      <c r="AD2145" s="125"/>
      <c r="AE2145" s="125"/>
      <c r="AF2145" s="128"/>
      <c r="AG2145" s="129"/>
      <c r="AH2145" s="164" t="e">
        <f>SUBTOTAL(9,$U$2138:$U2145)</f>
        <v>#REF!</v>
      </c>
      <c r="AI2145" s="158" t="e">
        <f>SUBTOTAL(9,$V$2138:$V2145)</f>
        <v>#REF!</v>
      </c>
      <c r="AJ2145" s="159">
        <f>IFERROR(+Revisión_Avance_Periodo!$Z2145/Revisión_Avance_Periodo!$Y2145,0)</f>
        <v>0</v>
      </c>
      <c r="AK2145" s="126"/>
      <c r="AL2145" s="127"/>
      <c r="AM2145" s="125"/>
      <c r="AN2145" s="125"/>
      <c r="AO2145" s="128"/>
      <c r="AP2145" s="129"/>
    </row>
    <row r="2146" spans="1:42" x14ac:dyDescent="0.25">
      <c r="A2146" s="92">
        <v>182</v>
      </c>
      <c r="B2146" s="435" t="e">
        <f>CONCATENATE(Revisión_Avance_Periodo!$D2146,";",Revisión_Avance_Periodo!$F2146,";",Revisión_Avance_Periodo!$L2146)</f>
        <v>#REF!</v>
      </c>
      <c r="C2146" s="435" t="e">
        <f t="shared" si="168"/>
        <v>#REF!</v>
      </c>
      <c r="D2146" s="114" t="e">
        <f>VLOOKUP($A2146,#REF!,3,FALSE)</f>
        <v>#REF!</v>
      </c>
      <c r="E2146" s="436" t="e">
        <f>VLOOKUP($A2146,#REF!,4,FALSE)</f>
        <v>#REF!</v>
      </c>
      <c r="F2146" s="102" t="e">
        <f>VLOOKUP($A2146,#REF!,5,FALSE)</f>
        <v>#REF!</v>
      </c>
      <c r="G2146" s="93" t="e">
        <f>VLOOKUP($A2146,#REF!,8,FALSE)</f>
        <v>#REF!</v>
      </c>
      <c r="H2146" s="93" t="e">
        <f>VLOOKUP($A2146,#REF!,7,FALSE)</f>
        <v>#REF!</v>
      </c>
      <c r="I2146" s="438" t="e">
        <f>VLOOKUP($A2146,#REF!,10,FALSE)</f>
        <v>#REF!</v>
      </c>
      <c r="J2146" s="93" t="e">
        <f>VLOOKUP($A2146,#REF!,11,FALSE)</f>
        <v>#REF!</v>
      </c>
      <c r="K2146" s="114" t="e">
        <f>VLOOKUP($A2146,#REF!,12,FALSE)</f>
        <v>#REF!</v>
      </c>
      <c r="L2146" s="93" t="e">
        <f>VLOOKUP($A2146,#REF!,13,FALSE)</f>
        <v>#REF!</v>
      </c>
      <c r="M2146" s="438" t="e">
        <f>VLOOKUP($A2146,#REF!,14,FALSE)</f>
        <v>#REF!</v>
      </c>
      <c r="N2146" s="102" t="e">
        <f>VLOOKUP($A2146,#REF!,15,FALSE)</f>
        <v>#REF!</v>
      </c>
      <c r="O2146" s="102" t="e">
        <f>VLOOKUP($A2146,#REF!,18,FALSE)</f>
        <v>#REF!</v>
      </c>
      <c r="P2146" s="93" t="e">
        <f>VLOOKUP($A2146,#REF!,41,FALSE)</f>
        <v>#REF!</v>
      </c>
      <c r="Q2146" s="115" t="e">
        <f>VLOOKUP(Revisión_Avance_Periodo!$L2146,#REF!,30,FALSE)</f>
        <v>#REF!</v>
      </c>
      <c r="R2146" s="116">
        <v>2019</v>
      </c>
      <c r="S2146" s="196">
        <v>43738</v>
      </c>
      <c r="T2146" s="116" t="s">
        <v>76</v>
      </c>
      <c r="U2146" s="440" t="e">
        <f>INDEX(#REF!,MATCH(Revisión_Avance_Periodo!$L2146,#REF!,0),MATCH(Revisión_Avance_Periodo!$T2146,#REF!,0))</f>
        <v>#REF!</v>
      </c>
      <c r="V2146" s="440" t="e">
        <f>INDEX(#REF!,MATCH(Revisión_Avance_Periodo!$L2146,#REF!,0),MATCH(Revisión_Avance_Periodo!$T2146,#REF!,0))</f>
        <v>#REF!</v>
      </c>
      <c r="W2146" s="131" t="e">
        <f>V2146/U2146</f>
        <v>#REF!</v>
      </c>
      <c r="X2146" s="116" t="e">
        <f>VLOOKUP(W2146,Tabla_Estado_Meta_OAP_2019[#All],3,TRUE)</f>
        <v>#REF!</v>
      </c>
      <c r="Y2146" s="164" t="e">
        <f>SUBTOTAL(9,$U$206:$U2146)</f>
        <v>#REF!</v>
      </c>
      <c r="Z2146" s="158" t="e">
        <f>SUBTOTAL(9,$V$206:$V2146)</f>
        <v>#REF!</v>
      </c>
      <c r="AA2146" s="159">
        <f>IFERROR(+Revisión_Avance_Periodo!$Z2146/Revisión_Avance_Periodo!$Y2146,0)</f>
        <v>0</v>
      </c>
      <c r="AB2146" s="126"/>
      <c r="AC2146" s="127"/>
      <c r="AD2146" s="125"/>
      <c r="AE2146" s="125"/>
      <c r="AF2146" s="128"/>
      <c r="AG2146" s="129"/>
      <c r="AH2146" s="164" t="e">
        <f>SUBTOTAL(9,$U$2138:$U2146)</f>
        <v>#REF!</v>
      </c>
      <c r="AI2146" s="158" t="e">
        <f>SUBTOTAL(9,$V$2138:$V2146)</f>
        <v>#REF!</v>
      </c>
      <c r="AJ2146" s="159">
        <f>IFERROR(+Revisión_Avance_Periodo!$Z2146/Revisión_Avance_Periodo!$Y2146,0)</f>
        <v>0</v>
      </c>
      <c r="AK2146" s="126"/>
      <c r="AL2146" s="127"/>
      <c r="AM2146" s="125"/>
      <c r="AN2146" s="125"/>
      <c r="AO2146" s="128"/>
      <c r="AP2146" s="129"/>
    </row>
    <row r="2147" spans="1:42" x14ac:dyDescent="0.25">
      <c r="A2147" s="97">
        <v>182</v>
      </c>
      <c r="B2147" s="435" t="e">
        <f>CONCATENATE(Revisión_Avance_Periodo!$D2147,";",Revisión_Avance_Periodo!$F2147,";",Revisión_Avance_Periodo!$L2147)</f>
        <v>#REF!</v>
      </c>
      <c r="C2147" s="435" t="e">
        <f t="shared" si="168"/>
        <v>#REF!</v>
      </c>
      <c r="D2147" s="123" t="e">
        <f>VLOOKUP($A2147,#REF!,3,FALSE)</f>
        <v>#REF!</v>
      </c>
      <c r="E2147" s="436" t="e">
        <f>VLOOKUP($A2147,#REF!,4,FALSE)</f>
        <v>#REF!</v>
      </c>
      <c r="F2147" s="103" t="e">
        <f>VLOOKUP($A2147,#REF!,5,FALSE)</f>
        <v>#REF!</v>
      </c>
      <c r="G2147" s="98" t="e">
        <f>VLOOKUP($A2147,#REF!,8,FALSE)</f>
        <v>#REF!</v>
      </c>
      <c r="H2147" s="93" t="e">
        <f>VLOOKUP($A2147,#REF!,7,FALSE)</f>
        <v>#REF!</v>
      </c>
      <c r="I2147" s="438" t="e">
        <f>VLOOKUP($A2147,#REF!,10,FALSE)</f>
        <v>#REF!</v>
      </c>
      <c r="J2147" s="98" t="e">
        <f>VLOOKUP($A2147,#REF!,11,FALSE)</f>
        <v>#REF!</v>
      </c>
      <c r="K2147" s="114" t="e">
        <f>VLOOKUP($A2147,#REF!,12,FALSE)</f>
        <v>#REF!</v>
      </c>
      <c r="L2147" s="98" t="e">
        <f>VLOOKUP($A2147,#REF!,13,FALSE)</f>
        <v>#REF!</v>
      </c>
      <c r="M2147" s="438" t="e">
        <f>VLOOKUP($A2147,#REF!,14,FALSE)</f>
        <v>#REF!</v>
      </c>
      <c r="N2147" s="103" t="e">
        <f>VLOOKUP($A2147,#REF!,15,FALSE)</f>
        <v>#REF!</v>
      </c>
      <c r="O2147" s="103" t="e">
        <f>VLOOKUP($A2147,#REF!,18,FALSE)</f>
        <v>#REF!</v>
      </c>
      <c r="P2147" s="93" t="e">
        <f>VLOOKUP($A2147,#REF!,41,FALSE)</f>
        <v>#REF!</v>
      </c>
      <c r="Q2147" s="115" t="e">
        <f>VLOOKUP(Revisión_Avance_Periodo!$L2147,#REF!,30,FALSE)</f>
        <v>#REF!</v>
      </c>
      <c r="R2147" s="116">
        <v>2019</v>
      </c>
      <c r="S2147" s="196">
        <v>43768</v>
      </c>
      <c r="T2147" s="124" t="s">
        <v>77</v>
      </c>
      <c r="U2147" s="440" t="e">
        <f>INDEX(#REF!,MATCH(Revisión_Avance_Periodo!$L2147,#REF!,0),MATCH(Revisión_Avance_Periodo!$T2147,#REF!,0))</f>
        <v>#REF!</v>
      </c>
      <c r="V2147" s="440" t="e">
        <f>INDEX(#REF!,MATCH(Revisión_Avance_Periodo!$L2147,#REF!,0),MATCH(Revisión_Avance_Periodo!$T2147,#REF!,0))</f>
        <v>#REF!</v>
      </c>
      <c r="W2147" s="118">
        <f>IFERROR((V2147/U2147),0)</f>
        <v>0</v>
      </c>
      <c r="X2147" s="124" t="str">
        <f>VLOOKUP(W2147,Tabla_Estado_Meta_OAP_2019[#All],3,TRUE)</f>
        <v>Por Ejecutar</v>
      </c>
      <c r="Y2147" s="164" t="e">
        <f>SUBTOTAL(9,$U$206:$U2147)</f>
        <v>#REF!</v>
      </c>
      <c r="Z2147" s="158" t="e">
        <f>SUBTOTAL(9,$V$206:$V2147)</f>
        <v>#REF!</v>
      </c>
      <c r="AA2147" s="159">
        <f>IFERROR(+Revisión_Avance_Periodo!$Z2147/Revisión_Avance_Periodo!$Y2147,0)</f>
        <v>0</v>
      </c>
      <c r="AB2147" s="126"/>
      <c r="AC2147" s="127"/>
      <c r="AD2147" s="125"/>
      <c r="AE2147" s="125"/>
      <c r="AF2147" s="128"/>
      <c r="AG2147" s="129"/>
      <c r="AH2147" s="164" t="e">
        <f>SUBTOTAL(9,$U$2138:$U2147)</f>
        <v>#REF!</v>
      </c>
      <c r="AI2147" s="158" t="e">
        <f>SUBTOTAL(9,$V$2138:$V2147)</f>
        <v>#REF!</v>
      </c>
      <c r="AJ2147" s="159">
        <f>IFERROR(+Revisión_Avance_Periodo!$Z2147/Revisión_Avance_Periodo!$Y2147,0)</f>
        <v>0</v>
      </c>
      <c r="AK2147" s="126"/>
      <c r="AL2147" s="127"/>
      <c r="AM2147" s="125"/>
      <c r="AN2147" s="125"/>
      <c r="AO2147" s="128"/>
      <c r="AP2147" s="129"/>
    </row>
    <row r="2148" spans="1:42" x14ac:dyDescent="0.25">
      <c r="A2148" s="92">
        <v>182</v>
      </c>
      <c r="B2148" s="435" t="e">
        <f>CONCATENATE(Revisión_Avance_Periodo!$D2148,";",Revisión_Avance_Periodo!$F2148,";",Revisión_Avance_Periodo!$L2148)</f>
        <v>#REF!</v>
      </c>
      <c r="C2148" s="435" t="e">
        <f t="shared" si="168"/>
        <v>#REF!</v>
      </c>
      <c r="D2148" s="114" t="e">
        <f>VLOOKUP($A2148,#REF!,3,FALSE)</f>
        <v>#REF!</v>
      </c>
      <c r="E2148" s="436" t="e">
        <f>VLOOKUP($A2148,#REF!,4,FALSE)</f>
        <v>#REF!</v>
      </c>
      <c r="F2148" s="102" t="e">
        <f>VLOOKUP($A2148,#REF!,5,FALSE)</f>
        <v>#REF!</v>
      </c>
      <c r="G2148" s="93" t="e">
        <f>VLOOKUP($A2148,#REF!,8,FALSE)</f>
        <v>#REF!</v>
      </c>
      <c r="H2148" s="93" t="e">
        <f>VLOOKUP($A2148,#REF!,7,FALSE)</f>
        <v>#REF!</v>
      </c>
      <c r="I2148" s="438" t="e">
        <f>VLOOKUP($A2148,#REF!,10,FALSE)</f>
        <v>#REF!</v>
      </c>
      <c r="J2148" s="93" t="e">
        <f>VLOOKUP($A2148,#REF!,11,FALSE)</f>
        <v>#REF!</v>
      </c>
      <c r="K2148" s="114" t="e">
        <f>VLOOKUP($A2148,#REF!,12,FALSE)</f>
        <v>#REF!</v>
      </c>
      <c r="L2148" s="93" t="e">
        <f>VLOOKUP($A2148,#REF!,13,FALSE)</f>
        <v>#REF!</v>
      </c>
      <c r="M2148" s="438" t="e">
        <f>VLOOKUP($A2148,#REF!,14,FALSE)</f>
        <v>#REF!</v>
      </c>
      <c r="N2148" s="102" t="e">
        <f>VLOOKUP($A2148,#REF!,15,FALSE)</f>
        <v>#REF!</v>
      </c>
      <c r="O2148" s="102" t="e">
        <f>VLOOKUP($A2148,#REF!,18,FALSE)</f>
        <v>#REF!</v>
      </c>
      <c r="P2148" s="93" t="e">
        <f>VLOOKUP($A2148,#REF!,41,FALSE)</f>
        <v>#REF!</v>
      </c>
      <c r="Q2148" s="115" t="e">
        <f>VLOOKUP(Revisión_Avance_Periodo!$L2148,#REF!,30,FALSE)</f>
        <v>#REF!</v>
      </c>
      <c r="R2148" s="116">
        <v>2019</v>
      </c>
      <c r="S2148" s="196">
        <v>43799</v>
      </c>
      <c r="T2148" s="116" t="s">
        <v>78</v>
      </c>
      <c r="U2148" s="440" t="e">
        <f>INDEX(#REF!,MATCH(Revisión_Avance_Periodo!$L2148,#REF!,0),MATCH(Revisión_Avance_Periodo!$T2148,#REF!,0))</f>
        <v>#REF!</v>
      </c>
      <c r="V2148" s="440" t="e">
        <f>INDEX(#REF!,MATCH(Revisión_Avance_Periodo!$L2148,#REF!,0),MATCH(Revisión_Avance_Periodo!$T2148,#REF!,0))</f>
        <v>#REF!</v>
      </c>
      <c r="W2148" s="118">
        <f>IFERROR((V2148/U2148),0)</f>
        <v>0</v>
      </c>
      <c r="X2148" s="116" t="str">
        <f>VLOOKUP(W2148,Tabla_Estado_Meta_OAP_2019[#All],3,TRUE)</f>
        <v>Por Ejecutar</v>
      </c>
      <c r="Y2148" s="164" t="e">
        <f>SUBTOTAL(9,$U$206:$U2148)</f>
        <v>#REF!</v>
      </c>
      <c r="Z2148" s="158" t="e">
        <f>SUBTOTAL(9,$V$206:$V2148)</f>
        <v>#REF!</v>
      </c>
      <c r="AA2148" s="159">
        <f>IFERROR(+Revisión_Avance_Periodo!$Z2148/Revisión_Avance_Periodo!$Y2148,0)</f>
        <v>0</v>
      </c>
      <c r="AB2148" s="126"/>
      <c r="AC2148" s="127"/>
      <c r="AD2148" s="125"/>
      <c r="AE2148" s="125"/>
      <c r="AF2148" s="128"/>
      <c r="AG2148" s="129"/>
      <c r="AH2148" s="164" t="e">
        <f>SUBTOTAL(9,$U$2138:$U2148)</f>
        <v>#REF!</v>
      </c>
      <c r="AI2148" s="158" t="e">
        <f>SUBTOTAL(9,$V$2138:$V2148)</f>
        <v>#REF!</v>
      </c>
      <c r="AJ2148" s="159">
        <f>IFERROR(+Revisión_Avance_Periodo!$Z2148/Revisión_Avance_Periodo!$Y2148,0)</f>
        <v>0</v>
      </c>
      <c r="AK2148" s="126"/>
      <c r="AL2148" s="127"/>
      <c r="AM2148" s="125"/>
      <c r="AN2148" s="125"/>
      <c r="AO2148" s="128"/>
      <c r="AP2148" s="129"/>
    </row>
    <row r="2149" spans="1:42" ht="15.75" thickBot="1" x14ac:dyDescent="0.3">
      <c r="A2149" s="97">
        <v>182</v>
      </c>
      <c r="B2149" s="435" t="e">
        <f>CONCATENATE(Revisión_Avance_Periodo!$D2149,";",Revisión_Avance_Periodo!$F2149,";",Revisión_Avance_Periodo!$L2149)</f>
        <v>#REF!</v>
      </c>
      <c r="C2149" s="435" t="e">
        <f t="shared" si="168"/>
        <v>#REF!</v>
      </c>
      <c r="D2149" s="123" t="e">
        <f>VLOOKUP($A2149,#REF!,3,FALSE)</f>
        <v>#REF!</v>
      </c>
      <c r="E2149" s="436" t="e">
        <f>VLOOKUP($A2149,#REF!,4,FALSE)</f>
        <v>#REF!</v>
      </c>
      <c r="F2149" s="103" t="e">
        <f>VLOOKUP($A2149,#REF!,5,FALSE)</f>
        <v>#REF!</v>
      </c>
      <c r="G2149" s="98" t="e">
        <f>VLOOKUP($A2149,#REF!,8,FALSE)</f>
        <v>#REF!</v>
      </c>
      <c r="H2149" s="93" t="e">
        <f>VLOOKUP($A2149,#REF!,7,FALSE)</f>
        <v>#REF!</v>
      </c>
      <c r="I2149" s="438" t="e">
        <f>VLOOKUP($A2149,#REF!,10,FALSE)</f>
        <v>#REF!</v>
      </c>
      <c r="J2149" s="98" t="e">
        <f>VLOOKUP($A2149,#REF!,11,FALSE)</f>
        <v>#REF!</v>
      </c>
      <c r="K2149" s="114" t="e">
        <f>VLOOKUP($A2149,#REF!,12,FALSE)</f>
        <v>#REF!</v>
      </c>
      <c r="L2149" s="98" t="e">
        <f>VLOOKUP($A2149,#REF!,13,FALSE)</f>
        <v>#REF!</v>
      </c>
      <c r="M2149" s="438" t="e">
        <f>VLOOKUP($A2149,#REF!,14,FALSE)</f>
        <v>#REF!</v>
      </c>
      <c r="N2149" s="103" t="e">
        <f>VLOOKUP($A2149,#REF!,15,FALSE)</f>
        <v>#REF!</v>
      </c>
      <c r="O2149" s="103" t="e">
        <f>VLOOKUP($A2149,#REF!,18,FALSE)</f>
        <v>#REF!</v>
      </c>
      <c r="P2149" s="93" t="e">
        <f>VLOOKUP($A2149,#REF!,41,FALSE)</f>
        <v>#REF!</v>
      </c>
      <c r="Q2149" s="115" t="e">
        <f>VLOOKUP(Revisión_Avance_Periodo!$L2149,#REF!,30,FALSE)</f>
        <v>#REF!</v>
      </c>
      <c r="R2149" s="116">
        <v>2019</v>
      </c>
      <c r="S2149" s="196">
        <v>43829</v>
      </c>
      <c r="T2149" s="124" t="s">
        <v>79</v>
      </c>
      <c r="U2149" s="440" t="e">
        <f>INDEX(#REF!,MATCH(Revisión_Avance_Periodo!$L2149,#REF!,0),MATCH(Revisión_Avance_Periodo!$T2149,#REF!,0))</f>
        <v>#REF!</v>
      </c>
      <c r="V2149" s="440" t="e">
        <f>INDEX(#REF!,MATCH(Revisión_Avance_Periodo!$L2149,#REF!,0),MATCH(Revisión_Avance_Periodo!$T2149,#REF!,0))</f>
        <v>#REF!</v>
      </c>
      <c r="W2149" s="131" t="e">
        <f>V2149/U2149</f>
        <v>#REF!</v>
      </c>
      <c r="X2149" s="124" t="e">
        <f>VLOOKUP(W2149,Tabla_Estado_Meta_OAP_2019[#All],3,TRUE)</f>
        <v>#REF!</v>
      </c>
      <c r="Y2149" s="164" t="e">
        <f>SUBTOTAL(9,$U$206:$U2149)</f>
        <v>#REF!</v>
      </c>
      <c r="Z2149" s="158" t="e">
        <f>SUBTOTAL(9,$V$206:$V2149)</f>
        <v>#REF!</v>
      </c>
      <c r="AA2149" s="159">
        <f>IFERROR(+Revisión_Avance_Periodo!$Z2149/Revisión_Avance_Periodo!$Y2149,0)</f>
        <v>0</v>
      </c>
      <c r="AB2149" s="126"/>
      <c r="AC2149" s="127"/>
      <c r="AD2149" s="125"/>
      <c r="AE2149" s="125"/>
      <c r="AF2149" s="128"/>
      <c r="AG2149" s="129"/>
      <c r="AH2149" s="164" t="e">
        <f>SUBTOTAL(9,$U$2138:$U2149)</f>
        <v>#REF!</v>
      </c>
      <c r="AI2149" s="158" t="e">
        <f>SUBTOTAL(9,$V$2138:$V2149)</f>
        <v>#REF!</v>
      </c>
      <c r="AJ2149" s="159">
        <f>IFERROR(+Revisión_Avance_Periodo!$Z2149/Revisión_Avance_Periodo!$Y2149,0)</f>
        <v>0</v>
      </c>
      <c r="AK2149" s="126"/>
      <c r="AL2149" s="127"/>
      <c r="AM2149" s="125"/>
      <c r="AN2149" s="125"/>
      <c r="AO2149" s="128"/>
      <c r="AP2149" s="129"/>
    </row>
    <row r="2150" spans="1:42" x14ac:dyDescent="0.25">
      <c r="A2150" s="92">
        <v>183</v>
      </c>
      <c r="B2150" s="435" t="e">
        <f>CONCATENATE(Revisión_Avance_Periodo!$D2150,";",Revisión_Avance_Periodo!$F2150,";",Revisión_Avance_Periodo!$L2150)</f>
        <v>#REF!</v>
      </c>
      <c r="C2150" s="435" t="e">
        <f t="shared" si="168"/>
        <v>#REF!</v>
      </c>
      <c r="D2150" s="114" t="e">
        <f>VLOOKUP($A2150,#REF!,3,FALSE)</f>
        <v>#REF!</v>
      </c>
      <c r="E2150" s="436" t="e">
        <f>VLOOKUP($A2150,#REF!,4,FALSE)</f>
        <v>#REF!</v>
      </c>
      <c r="F2150" s="102" t="e">
        <f>VLOOKUP($A2150,#REF!,5,FALSE)</f>
        <v>#REF!</v>
      </c>
      <c r="G2150" s="93" t="e">
        <f>VLOOKUP($A2150,#REF!,8,FALSE)</f>
        <v>#REF!</v>
      </c>
      <c r="H2150" s="93" t="e">
        <f>VLOOKUP($A2150,#REF!,7,FALSE)</f>
        <v>#REF!</v>
      </c>
      <c r="I2150" s="438" t="e">
        <f>VLOOKUP($A2150,#REF!,10,FALSE)</f>
        <v>#REF!</v>
      </c>
      <c r="J2150" s="93" t="e">
        <f>VLOOKUP($A2150,#REF!,11,FALSE)</f>
        <v>#REF!</v>
      </c>
      <c r="K2150" s="114" t="e">
        <f>VLOOKUP($A2150,#REF!,12,FALSE)</f>
        <v>#REF!</v>
      </c>
      <c r="L2150" s="93" t="e">
        <f>VLOOKUP($A2150,#REF!,13,FALSE)</f>
        <v>#REF!</v>
      </c>
      <c r="M2150" s="438" t="e">
        <f>VLOOKUP($A2150,#REF!,14,FALSE)</f>
        <v>#REF!</v>
      </c>
      <c r="N2150" s="102" t="e">
        <f>VLOOKUP($A2150,#REF!,15,FALSE)</f>
        <v>#REF!</v>
      </c>
      <c r="O2150" s="102" t="e">
        <f>VLOOKUP($A2150,#REF!,18,FALSE)</f>
        <v>#REF!</v>
      </c>
      <c r="P2150" s="93" t="e">
        <f>VLOOKUP($A2150,#REF!,41,FALSE)</f>
        <v>#REF!</v>
      </c>
      <c r="Q2150" s="115" t="e">
        <f>VLOOKUP(Revisión_Avance_Periodo!$L2150,#REF!,30,FALSE)</f>
        <v>#REF!</v>
      </c>
      <c r="R2150" s="116">
        <v>2019</v>
      </c>
      <c r="S2150" s="196">
        <v>43495</v>
      </c>
      <c r="T2150" s="116" t="s">
        <v>68</v>
      </c>
      <c r="U2150" s="440" t="e">
        <f>INDEX(#REF!,MATCH(Revisión_Avance_Periodo!$L2150,#REF!,0),MATCH(Revisión_Avance_Periodo!$T2150,#REF!,0))</f>
        <v>#REF!</v>
      </c>
      <c r="V2150" s="440" t="e">
        <f>INDEX(#REF!,MATCH(Revisión_Avance_Periodo!$L2150,#REF!,0),MATCH(Revisión_Avance_Periodo!$T2150,#REF!,0))</f>
        <v>#REF!</v>
      </c>
      <c r="W2150" s="118">
        <f>IFERROR((V2150/U2150),0)</f>
        <v>0</v>
      </c>
      <c r="X2150" s="116" t="str">
        <f>VLOOKUP(W2150,Tabla_Estado_Meta_OAP_2019[#All],3,TRUE)</f>
        <v>Por Ejecutar</v>
      </c>
      <c r="Y2150" s="163" t="e">
        <f>SUBTOTAL(9,$U$206:$U2150)</f>
        <v>#REF!</v>
      </c>
      <c r="Z2150" s="161" t="e">
        <f>SUBTOTAL(9,$V$206:$V2150)</f>
        <v>#REF!</v>
      </c>
      <c r="AA2150" s="162">
        <f>IFERROR(+Revisión_Avance_Periodo!$Z2150/Revisión_Avance_Periodo!$Y2150,0)</f>
        <v>0</v>
      </c>
      <c r="AB2150" s="445" t="e">
        <f>SUBTOTAL(9,U2150:U2161)</f>
        <v>#REF!</v>
      </c>
      <c r="AC2150" s="446" t="e">
        <f>SUBTOTAL(9,V2150:V2161)</f>
        <v>#REF!</v>
      </c>
      <c r="AD2150" s="119">
        <f>IFERROR((AC2150/AB2150),0)</f>
        <v>0</v>
      </c>
      <c r="AE2150" s="119">
        <f>100%-Revisión_Avance_Periodo!$AD2150</f>
        <v>1</v>
      </c>
      <c r="AF2150" s="121" t="str">
        <f>VLOOKUP(AD2150,Tabla_Estado_Meta_OAP_2019[],3,TRUE)</f>
        <v>Por Ejecutar</v>
      </c>
      <c r="AG2150" s="122" t="e">
        <f>Revisión_Avance_Periodo!$AD2150*Revisión_Avance_Periodo!$Q2150</f>
        <v>#REF!</v>
      </c>
      <c r="AH2150" s="163" t="e">
        <f>SUBTOTAL(9,$U$2150:$U2150)</f>
        <v>#REF!</v>
      </c>
      <c r="AI2150" s="161" t="e">
        <f>SUBTOTAL(9,$V$2150:$V2150)</f>
        <v>#REF!</v>
      </c>
      <c r="AJ2150" s="162">
        <f>IFERROR(+Revisión_Avance_Periodo!$Z2150/Revisión_Avance_Periodo!$Y2150,0)</f>
        <v>0</v>
      </c>
      <c r="AK2150" s="445">
        <f>SUBTOTAL(9,AD2150:AD2161)</f>
        <v>0</v>
      </c>
      <c r="AL2150" s="446">
        <f>SUBTOTAL(9,AE2150:AE2161)</f>
        <v>1</v>
      </c>
      <c r="AM2150" s="119">
        <f>IFERROR((AL2150/AK2150),0)</f>
        <v>0</v>
      </c>
      <c r="AN2150" s="119">
        <f>IFERROR((AM2150/AL2150),0)</f>
        <v>0</v>
      </c>
      <c r="AO2150" s="121" t="str">
        <f>VLOOKUP(AM2150,Tabla_Estado_Meta_OAP_2019[],3,TRUE)</f>
        <v>Por Ejecutar</v>
      </c>
      <c r="AP2150" s="122" t="e">
        <f>Revisión_Avance_Periodo!$AD2150*Revisión_Avance_Periodo!$Q2150</f>
        <v>#REF!</v>
      </c>
    </row>
    <row r="2151" spans="1:42" x14ac:dyDescent="0.25">
      <c r="A2151" s="97">
        <v>183</v>
      </c>
      <c r="B2151" s="435" t="e">
        <f>CONCATENATE(Revisión_Avance_Periodo!$D2151,";",Revisión_Avance_Periodo!$F2151,";",Revisión_Avance_Periodo!$L2151)</f>
        <v>#REF!</v>
      </c>
      <c r="C2151" s="435" t="e">
        <f t="shared" si="168"/>
        <v>#REF!</v>
      </c>
      <c r="D2151" s="123" t="e">
        <f>VLOOKUP($A2151,#REF!,3,FALSE)</f>
        <v>#REF!</v>
      </c>
      <c r="E2151" s="436" t="e">
        <f>VLOOKUP($A2151,#REF!,4,FALSE)</f>
        <v>#REF!</v>
      </c>
      <c r="F2151" s="103" t="e">
        <f>VLOOKUP($A2151,#REF!,5,FALSE)</f>
        <v>#REF!</v>
      </c>
      <c r="G2151" s="98" t="e">
        <f>VLOOKUP($A2151,#REF!,8,FALSE)</f>
        <v>#REF!</v>
      </c>
      <c r="H2151" s="93" t="e">
        <f>VLOOKUP($A2151,#REF!,7,FALSE)</f>
        <v>#REF!</v>
      </c>
      <c r="I2151" s="438" t="e">
        <f>VLOOKUP($A2151,#REF!,10,FALSE)</f>
        <v>#REF!</v>
      </c>
      <c r="J2151" s="98" t="e">
        <f>VLOOKUP($A2151,#REF!,11,FALSE)</f>
        <v>#REF!</v>
      </c>
      <c r="K2151" s="114" t="e">
        <f>VLOOKUP($A2151,#REF!,12,FALSE)</f>
        <v>#REF!</v>
      </c>
      <c r="L2151" s="98" t="e">
        <f>VLOOKUP($A2151,#REF!,13,FALSE)</f>
        <v>#REF!</v>
      </c>
      <c r="M2151" s="438" t="e">
        <f>VLOOKUP($A2151,#REF!,14,FALSE)</f>
        <v>#REF!</v>
      </c>
      <c r="N2151" s="103" t="e">
        <f>VLOOKUP($A2151,#REF!,15,FALSE)</f>
        <v>#REF!</v>
      </c>
      <c r="O2151" s="103" t="e">
        <f>VLOOKUP($A2151,#REF!,18,FALSE)</f>
        <v>#REF!</v>
      </c>
      <c r="P2151" s="93" t="e">
        <f>VLOOKUP($A2151,#REF!,41,FALSE)</f>
        <v>#REF!</v>
      </c>
      <c r="Q2151" s="115" t="e">
        <f>VLOOKUP(Revisión_Avance_Periodo!$L2151,#REF!,30,FALSE)</f>
        <v>#REF!</v>
      </c>
      <c r="R2151" s="116">
        <v>2019</v>
      </c>
      <c r="S2151" s="196">
        <v>43524</v>
      </c>
      <c r="T2151" s="124" t="s">
        <v>69</v>
      </c>
      <c r="U2151" s="440" t="e">
        <f>INDEX(#REF!,MATCH(Revisión_Avance_Periodo!$L2151,#REF!,0),MATCH(Revisión_Avance_Periodo!$T2151,#REF!,0))</f>
        <v>#REF!</v>
      </c>
      <c r="V2151" s="440" t="e">
        <f>INDEX(#REF!,MATCH(Revisión_Avance_Periodo!$L2151,#REF!,0),MATCH(Revisión_Avance_Periodo!$T2151,#REF!,0))</f>
        <v>#REF!</v>
      </c>
      <c r="W2151" s="118">
        <f>IFERROR((V2151/U2151),0)</f>
        <v>0</v>
      </c>
      <c r="X2151" s="124" t="str">
        <f>VLOOKUP(W2151,Tabla_Estado_Meta_OAP_2019[#All],3,TRUE)</f>
        <v>Por Ejecutar</v>
      </c>
      <c r="Y2151" s="164" t="e">
        <f>SUBTOTAL(9,$U$206:$U2151)</f>
        <v>#REF!</v>
      </c>
      <c r="Z2151" s="158" t="e">
        <f>SUBTOTAL(9,$V$206:$V2151)</f>
        <v>#REF!</v>
      </c>
      <c r="AA2151" s="159">
        <f>IFERROR(+Revisión_Avance_Periodo!$Z2151/Revisión_Avance_Periodo!$Y2151,0)</f>
        <v>0</v>
      </c>
      <c r="AB2151" s="126"/>
      <c r="AC2151" s="127"/>
      <c r="AD2151" s="125"/>
      <c r="AE2151" s="125"/>
      <c r="AF2151" s="128"/>
      <c r="AG2151" s="129"/>
      <c r="AH2151" s="164" t="e">
        <f>SUBTOTAL(9,$U$2150:$U2151)</f>
        <v>#REF!</v>
      </c>
      <c r="AI2151" s="158" t="e">
        <f>SUBTOTAL(9,$V$2150:$V2151)</f>
        <v>#REF!</v>
      </c>
      <c r="AJ2151" s="159">
        <f>IFERROR(+Revisión_Avance_Periodo!$Z2151/Revisión_Avance_Periodo!$Y2151,0)</f>
        <v>0</v>
      </c>
      <c r="AK2151" s="126"/>
      <c r="AL2151" s="127"/>
      <c r="AM2151" s="125"/>
      <c r="AN2151" s="125"/>
      <c r="AO2151" s="128"/>
      <c r="AP2151" s="129"/>
    </row>
    <row r="2152" spans="1:42" x14ac:dyDescent="0.25">
      <c r="A2152" s="92">
        <v>183</v>
      </c>
      <c r="B2152" s="435" t="e">
        <f>CONCATENATE(Revisión_Avance_Periodo!$D2152,";",Revisión_Avance_Periodo!$F2152,";",Revisión_Avance_Periodo!$L2152)</f>
        <v>#REF!</v>
      </c>
      <c r="C2152" s="435" t="e">
        <f t="shared" si="168"/>
        <v>#REF!</v>
      </c>
      <c r="D2152" s="114" t="e">
        <f>VLOOKUP($A2152,#REF!,3,FALSE)</f>
        <v>#REF!</v>
      </c>
      <c r="E2152" s="436" t="e">
        <f>VLOOKUP($A2152,#REF!,4,FALSE)</f>
        <v>#REF!</v>
      </c>
      <c r="F2152" s="102" t="e">
        <f>VLOOKUP($A2152,#REF!,5,FALSE)</f>
        <v>#REF!</v>
      </c>
      <c r="G2152" s="93" t="e">
        <f>VLOOKUP($A2152,#REF!,8,FALSE)</f>
        <v>#REF!</v>
      </c>
      <c r="H2152" s="93" t="e">
        <f>VLOOKUP($A2152,#REF!,7,FALSE)</f>
        <v>#REF!</v>
      </c>
      <c r="I2152" s="438" t="e">
        <f>VLOOKUP($A2152,#REF!,10,FALSE)</f>
        <v>#REF!</v>
      </c>
      <c r="J2152" s="93" t="e">
        <f>VLOOKUP($A2152,#REF!,11,FALSE)</f>
        <v>#REF!</v>
      </c>
      <c r="K2152" s="114" t="e">
        <f>VLOOKUP($A2152,#REF!,12,FALSE)</f>
        <v>#REF!</v>
      </c>
      <c r="L2152" s="93" t="e">
        <f>VLOOKUP($A2152,#REF!,13,FALSE)</f>
        <v>#REF!</v>
      </c>
      <c r="M2152" s="438" t="e">
        <f>VLOOKUP($A2152,#REF!,14,FALSE)</f>
        <v>#REF!</v>
      </c>
      <c r="N2152" s="102" t="e">
        <f>VLOOKUP($A2152,#REF!,15,FALSE)</f>
        <v>#REF!</v>
      </c>
      <c r="O2152" s="102" t="e">
        <f>VLOOKUP($A2152,#REF!,18,FALSE)</f>
        <v>#REF!</v>
      </c>
      <c r="P2152" s="93" t="e">
        <f>VLOOKUP($A2152,#REF!,41,FALSE)</f>
        <v>#REF!</v>
      </c>
      <c r="Q2152" s="115" t="e">
        <f>VLOOKUP(Revisión_Avance_Periodo!$L2152,#REF!,30,FALSE)</f>
        <v>#REF!</v>
      </c>
      <c r="R2152" s="116">
        <v>2019</v>
      </c>
      <c r="S2152" s="196">
        <v>43554</v>
      </c>
      <c r="T2152" s="116" t="s">
        <v>70</v>
      </c>
      <c r="U2152" s="440" t="e">
        <f>INDEX(#REF!,MATCH(Revisión_Avance_Periodo!$L2152,#REF!,0),MATCH(Revisión_Avance_Periodo!$T2152,#REF!,0))</f>
        <v>#REF!</v>
      </c>
      <c r="V2152" s="440" t="e">
        <f>INDEX(#REF!,MATCH(Revisión_Avance_Periodo!$L2152,#REF!,0),MATCH(Revisión_Avance_Periodo!$T2152,#REF!,0))</f>
        <v>#REF!</v>
      </c>
      <c r="W2152" s="118">
        <f>IFERROR((V2152/U2152),0)</f>
        <v>0</v>
      </c>
      <c r="X2152" s="116" t="str">
        <f>VLOOKUP(W2152,Tabla_Estado_Meta_OAP_2019[#All],3,TRUE)</f>
        <v>Por Ejecutar</v>
      </c>
      <c r="Y2152" s="164" t="e">
        <f>SUBTOTAL(9,$U$206:$U2152)</f>
        <v>#REF!</v>
      </c>
      <c r="Z2152" s="158" t="e">
        <f>SUBTOTAL(9,$V$206:$V2152)</f>
        <v>#REF!</v>
      </c>
      <c r="AA2152" s="159">
        <f>IFERROR(+Revisión_Avance_Periodo!$Z2152/Revisión_Avance_Periodo!$Y2152,0)</f>
        <v>0</v>
      </c>
      <c r="AB2152" s="126"/>
      <c r="AC2152" s="127"/>
      <c r="AD2152" s="125"/>
      <c r="AE2152" s="125"/>
      <c r="AF2152" s="128"/>
      <c r="AG2152" s="129"/>
      <c r="AH2152" s="164" t="e">
        <f>SUBTOTAL(9,$U$2150:$U2152)</f>
        <v>#REF!</v>
      </c>
      <c r="AI2152" s="158" t="e">
        <f>SUBTOTAL(9,$V$2150:$V2152)</f>
        <v>#REF!</v>
      </c>
      <c r="AJ2152" s="159">
        <f>IFERROR(+Revisión_Avance_Periodo!$Z2152/Revisión_Avance_Periodo!$Y2152,0)</f>
        <v>0</v>
      </c>
      <c r="AK2152" s="126"/>
      <c r="AL2152" s="127"/>
      <c r="AM2152" s="125"/>
      <c r="AN2152" s="125"/>
      <c r="AO2152" s="128"/>
      <c r="AP2152" s="129"/>
    </row>
    <row r="2153" spans="1:42" x14ac:dyDescent="0.25">
      <c r="A2153" s="97">
        <v>183</v>
      </c>
      <c r="B2153" s="435" t="e">
        <f>CONCATENATE(Revisión_Avance_Periodo!$D2153,";",Revisión_Avance_Periodo!$F2153,";",Revisión_Avance_Periodo!$L2153)</f>
        <v>#REF!</v>
      </c>
      <c r="C2153" s="435" t="e">
        <f t="shared" si="168"/>
        <v>#REF!</v>
      </c>
      <c r="D2153" s="123" t="e">
        <f>VLOOKUP($A2153,#REF!,3,FALSE)</f>
        <v>#REF!</v>
      </c>
      <c r="E2153" s="436" t="e">
        <f>VLOOKUP($A2153,#REF!,4,FALSE)</f>
        <v>#REF!</v>
      </c>
      <c r="F2153" s="103" t="e">
        <f>VLOOKUP($A2153,#REF!,5,FALSE)</f>
        <v>#REF!</v>
      </c>
      <c r="G2153" s="98" t="e">
        <f>VLOOKUP($A2153,#REF!,8,FALSE)</f>
        <v>#REF!</v>
      </c>
      <c r="H2153" s="93" t="e">
        <f>VLOOKUP($A2153,#REF!,7,FALSE)</f>
        <v>#REF!</v>
      </c>
      <c r="I2153" s="438" t="e">
        <f>VLOOKUP($A2153,#REF!,10,FALSE)</f>
        <v>#REF!</v>
      </c>
      <c r="J2153" s="98" t="e">
        <f>VLOOKUP($A2153,#REF!,11,FALSE)</f>
        <v>#REF!</v>
      </c>
      <c r="K2153" s="114" t="e">
        <f>VLOOKUP($A2153,#REF!,12,FALSE)</f>
        <v>#REF!</v>
      </c>
      <c r="L2153" s="98" t="e">
        <f>VLOOKUP($A2153,#REF!,13,FALSE)</f>
        <v>#REF!</v>
      </c>
      <c r="M2153" s="438" t="e">
        <f>VLOOKUP($A2153,#REF!,14,FALSE)</f>
        <v>#REF!</v>
      </c>
      <c r="N2153" s="103" t="e">
        <f>VLOOKUP($A2153,#REF!,15,FALSE)</f>
        <v>#REF!</v>
      </c>
      <c r="O2153" s="103" t="e">
        <f>VLOOKUP($A2153,#REF!,18,FALSE)</f>
        <v>#REF!</v>
      </c>
      <c r="P2153" s="93" t="e">
        <f>VLOOKUP($A2153,#REF!,41,FALSE)</f>
        <v>#REF!</v>
      </c>
      <c r="Q2153" s="115" t="e">
        <f>VLOOKUP(Revisión_Avance_Periodo!$L2153,#REF!,30,FALSE)</f>
        <v>#REF!</v>
      </c>
      <c r="R2153" s="116">
        <v>2019</v>
      </c>
      <c r="S2153" s="196">
        <v>43585</v>
      </c>
      <c r="T2153" s="124" t="s">
        <v>71</v>
      </c>
      <c r="U2153" s="440" t="e">
        <f>INDEX(#REF!,MATCH(Revisión_Avance_Periodo!$L2153,#REF!,0),MATCH(Revisión_Avance_Periodo!$T2153,#REF!,0))</f>
        <v>#REF!</v>
      </c>
      <c r="V2153" s="440" t="e">
        <f>INDEX(#REF!,MATCH(Revisión_Avance_Periodo!$L2153,#REF!,0),MATCH(Revisión_Avance_Periodo!$T2153,#REF!,0))</f>
        <v>#REF!</v>
      </c>
      <c r="W2153" s="118">
        <f>IFERROR((V2153/U2153),0)</f>
        <v>0</v>
      </c>
      <c r="X2153" s="124" t="str">
        <f>VLOOKUP(W2153,Tabla_Estado_Meta_OAP_2019[#All],3,TRUE)</f>
        <v>Por Ejecutar</v>
      </c>
      <c r="Y2153" s="164" t="e">
        <f>SUBTOTAL(9,$U$206:$U2153)</f>
        <v>#REF!</v>
      </c>
      <c r="Z2153" s="158" t="e">
        <f>SUBTOTAL(9,$V$206:$V2153)</f>
        <v>#REF!</v>
      </c>
      <c r="AA2153" s="159">
        <f>IFERROR(+Revisión_Avance_Periodo!$Z2153/Revisión_Avance_Periodo!$Y2153,0)</f>
        <v>0</v>
      </c>
      <c r="AB2153" s="126"/>
      <c r="AC2153" s="127"/>
      <c r="AD2153" s="125"/>
      <c r="AE2153" s="125"/>
      <c r="AF2153" s="128"/>
      <c r="AG2153" s="129"/>
      <c r="AH2153" s="164" t="e">
        <f>SUBTOTAL(9,$U$2150:$U2153)</f>
        <v>#REF!</v>
      </c>
      <c r="AI2153" s="158" t="e">
        <f>SUBTOTAL(9,$V$2150:$V2153)</f>
        <v>#REF!</v>
      </c>
      <c r="AJ2153" s="159">
        <f>IFERROR(+Revisión_Avance_Periodo!$Z2153/Revisión_Avance_Periodo!$Y2153,0)</f>
        <v>0</v>
      </c>
      <c r="AK2153" s="126"/>
      <c r="AL2153" s="127"/>
      <c r="AM2153" s="125"/>
      <c r="AN2153" s="125"/>
      <c r="AO2153" s="128"/>
      <c r="AP2153" s="129"/>
    </row>
    <row r="2154" spans="1:42" x14ac:dyDescent="0.25">
      <c r="A2154" s="92">
        <v>183</v>
      </c>
      <c r="B2154" s="435" t="e">
        <f>CONCATENATE(Revisión_Avance_Periodo!$D2154,";",Revisión_Avance_Periodo!$F2154,";",Revisión_Avance_Periodo!$L2154)</f>
        <v>#REF!</v>
      </c>
      <c r="C2154" s="435" t="e">
        <f t="shared" si="168"/>
        <v>#REF!</v>
      </c>
      <c r="D2154" s="114" t="e">
        <f>VLOOKUP($A2154,#REF!,3,FALSE)</f>
        <v>#REF!</v>
      </c>
      <c r="E2154" s="436" t="e">
        <f>VLOOKUP($A2154,#REF!,4,FALSE)</f>
        <v>#REF!</v>
      </c>
      <c r="F2154" s="102" t="e">
        <f>VLOOKUP($A2154,#REF!,5,FALSE)</f>
        <v>#REF!</v>
      </c>
      <c r="G2154" s="93" t="e">
        <f>VLOOKUP($A2154,#REF!,8,FALSE)</f>
        <v>#REF!</v>
      </c>
      <c r="H2154" s="93" t="e">
        <f>VLOOKUP($A2154,#REF!,7,FALSE)</f>
        <v>#REF!</v>
      </c>
      <c r="I2154" s="438" t="e">
        <f>VLOOKUP($A2154,#REF!,10,FALSE)</f>
        <v>#REF!</v>
      </c>
      <c r="J2154" s="93" t="e">
        <f>VLOOKUP($A2154,#REF!,11,FALSE)</f>
        <v>#REF!</v>
      </c>
      <c r="K2154" s="114" t="e">
        <f>VLOOKUP($A2154,#REF!,12,FALSE)</f>
        <v>#REF!</v>
      </c>
      <c r="L2154" s="93" t="e">
        <f>VLOOKUP($A2154,#REF!,13,FALSE)</f>
        <v>#REF!</v>
      </c>
      <c r="M2154" s="438" t="e">
        <f>VLOOKUP($A2154,#REF!,14,FALSE)</f>
        <v>#REF!</v>
      </c>
      <c r="N2154" s="102" t="e">
        <f>VLOOKUP($A2154,#REF!,15,FALSE)</f>
        <v>#REF!</v>
      </c>
      <c r="O2154" s="102" t="e">
        <f>VLOOKUP($A2154,#REF!,18,FALSE)</f>
        <v>#REF!</v>
      </c>
      <c r="P2154" s="93" t="e">
        <f>VLOOKUP($A2154,#REF!,41,FALSE)</f>
        <v>#REF!</v>
      </c>
      <c r="Q2154" s="115" t="e">
        <f>VLOOKUP(Revisión_Avance_Periodo!$L2154,#REF!,30,FALSE)</f>
        <v>#REF!</v>
      </c>
      <c r="R2154" s="116">
        <v>2019</v>
      </c>
      <c r="S2154" s="196">
        <v>43615</v>
      </c>
      <c r="T2154" s="116" t="s">
        <v>72</v>
      </c>
      <c r="U2154" s="440" t="e">
        <f>INDEX(#REF!,MATCH(Revisión_Avance_Periodo!$L2154,#REF!,0),MATCH(Revisión_Avance_Periodo!$T2154,#REF!,0))</f>
        <v>#REF!</v>
      </c>
      <c r="V2154" s="440" t="e">
        <f>INDEX(#REF!,MATCH(Revisión_Avance_Periodo!$L2154,#REF!,0),MATCH(Revisión_Avance_Periodo!$T2154,#REF!,0))</f>
        <v>#REF!</v>
      </c>
      <c r="W2154" s="118">
        <f>IFERROR((V2154/U2154),0)</f>
        <v>0</v>
      </c>
      <c r="X2154" s="116" t="str">
        <f>VLOOKUP(W2154,Tabla_Estado_Meta_OAP_2019[#All],3,TRUE)</f>
        <v>Por Ejecutar</v>
      </c>
      <c r="Y2154" s="164" t="e">
        <f>SUBTOTAL(9,$U$206:$U2154)</f>
        <v>#REF!</v>
      </c>
      <c r="Z2154" s="158" t="e">
        <f>SUBTOTAL(9,$V$206:$V2154)</f>
        <v>#REF!</v>
      </c>
      <c r="AA2154" s="159">
        <f>IFERROR(+Revisión_Avance_Periodo!$Z2154/Revisión_Avance_Periodo!$Y2154,0)</f>
        <v>0</v>
      </c>
      <c r="AB2154" s="126"/>
      <c r="AC2154" s="127"/>
      <c r="AD2154" s="125"/>
      <c r="AE2154" s="125"/>
      <c r="AF2154" s="128"/>
      <c r="AG2154" s="129"/>
      <c r="AH2154" s="164" t="e">
        <f>SUBTOTAL(9,$U$2150:$U2154)</f>
        <v>#REF!</v>
      </c>
      <c r="AI2154" s="158" t="e">
        <f>SUBTOTAL(9,$V$2150:$V2154)</f>
        <v>#REF!</v>
      </c>
      <c r="AJ2154" s="159">
        <f>IFERROR(+Revisión_Avance_Periodo!$Z2154/Revisión_Avance_Periodo!$Y2154,0)</f>
        <v>0</v>
      </c>
      <c r="AK2154" s="126"/>
      <c r="AL2154" s="127"/>
      <c r="AM2154" s="125"/>
      <c r="AN2154" s="125"/>
      <c r="AO2154" s="128"/>
      <c r="AP2154" s="129"/>
    </row>
    <row r="2155" spans="1:42" x14ac:dyDescent="0.25">
      <c r="A2155" s="97">
        <v>183</v>
      </c>
      <c r="B2155" s="435" t="e">
        <f>CONCATENATE(Revisión_Avance_Periodo!$D2155,";",Revisión_Avance_Periodo!$F2155,";",Revisión_Avance_Periodo!$L2155)</f>
        <v>#REF!</v>
      </c>
      <c r="C2155" s="435" t="e">
        <f t="shared" si="168"/>
        <v>#REF!</v>
      </c>
      <c r="D2155" s="123" t="e">
        <f>VLOOKUP($A2155,#REF!,3,FALSE)</f>
        <v>#REF!</v>
      </c>
      <c r="E2155" s="436" t="e">
        <f>VLOOKUP($A2155,#REF!,4,FALSE)</f>
        <v>#REF!</v>
      </c>
      <c r="F2155" s="103" t="e">
        <f>VLOOKUP($A2155,#REF!,5,FALSE)</f>
        <v>#REF!</v>
      </c>
      <c r="G2155" s="98" t="e">
        <f>VLOOKUP($A2155,#REF!,8,FALSE)</f>
        <v>#REF!</v>
      </c>
      <c r="H2155" s="93" t="e">
        <f>VLOOKUP($A2155,#REF!,7,FALSE)</f>
        <v>#REF!</v>
      </c>
      <c r="I2155" s="438" t="e">
        <f>VLOOKUP($A2155,#REF!,10,FALSE)</f>
        <v>#REF!</v>
      </c>
      <c r="J2155" s="98" t="e">
        <f>VLOOKUP($A2155,#REF!,11,FALSE)</f>
        <v>#REF!</v>
      </c>
      <c r="K2155" s="114" t="e">
        <f>VLOOKUP($A2155,#REF!,12,FALSE)</f>
        <v>#REF!</v>
      </c>
      <c r="L2155" s="98" t="e">
        <f>VLOOKUP($A2155,#REF!,13,FALSE)</f>
        <v>#REF!</v>
      </c>
      <c r="M2155" s="438" t="e">
        <f>VLOOKUP($A2155,#REF!,14,FALSE)</f>
        <v>#REF!</v>
      </c>
      <c r="N2155" s="103" t="e">
        <f>VLOOKUP($A2155,#REF!,15,FALSE)</f>
        <v>#REF!</v>
      </c>
      <c r="O2155" s="103" t="e">
        <f>VLOOKUP($A2155,#REF!,18,FALSE)</f>
        <v>#REF!</v>
      </c>
      <c r="P2155" s="93" t="e">
        <f>VLOOKUP($A2155,#REF!,41,FALSE)</f>
        <v>#REF!</v>
      </c>
      <c r="Q2155" s="115" t="e">
        <f>VLOOKUP(Revisión_Avance_Periodo!$L2155,#REF!,30,FALSE)</f>
        <v>#REF!</v>
      </c>
      <c r="R2155" s="116">
        <v>2019</v>
      </c>
      <c r="S2155" s="196">
        <v>43646</v>
      </c>
      <c r="T2155" s="124" t="s">
        <v>73</v>
      </c>
      <c r="U2155" s="440" t="e">
        <f>INDEX(#REF!,MATCH(Revisión_Avance_Periodo!$L2155,#REF!,0),MATCH(Revisión_Avance_Periodo!$T2155,#REF!,0))</f>
        <v>#REF!</v>
      </c>
      <c r="V2155" s="440" t="e">
        <f>INDEX(#REF!,MATCH(Revisión_Avance_Periodo!$L2155,#REF!,0),MATCH(Revisión_Avance_Periodo!$T2155,#REF!,0))</f>
        <v>#REF!</v>
      </c>
      <c r="W2155" s="131" t="e">
        <f>V2155/U2155</f>
        <v>#REF!</v>
      </c>
      <c r="X2155" s="124" t="e">
        <f>VLOOKUP(W2155,Tabla_Estado_Meta_OAP_2019[#All],3,TRUE)</f>
        <v>#REF!</v>
      </c>
      <c r="Y2155" s="164" t="e">
        <f>SUBTOTAL(9,$U$206:$U2155)</f>
        <v>#REF!</v>
      </c>
      <c r="Z2155" s="158" t="e">
        <f>SUBTOTAL(9,$V$206:$V2155)</f>
        <v>#REF!</v>
      </c>
      <c r="AA2155" s="159">
        <f>IFERROR(+Revisión_Avance_Periodo!$Z2155/Revisión_Avance_Periodo!$Y2155,0)</f>
        <v>0</v>
      </c>
      <c r="AB2155" s="126"/>
      <c r="AC2155" s="127"/>
      <c r="AD2155" s="125"/>
      <c r="AE2155" s="125"/>
      <c r="AF2155" s="128"/>
      <c r="AG2155" s="129"/>
      <c r="AH2155" s="164" t="e">
        <f>SUBTOTAL(9,$U$2150:$U2155)</f>
        <v>#REF!</v>
      </c>
      <c r="AI2155" s="158" t="e">
        <f>SUBTOTAL(9,$V$2150:$V2155)</f>
        <v>#REF!</v>
      </c>
      <c r="AJ2155" s="159">
        <f>IFERROR(+Revisión_Avance_Periodo!$Z2155/Revisión_Avance_Periodo!$Y2155,0)</f>
        <v>0</v>
      </c>
      <c r="AK2155" s="126"/>
      <c r="AL2155" s="127"/>
      <c r="AM2155" s="125"/>
      <c r="AN2155" s="125"/>
      <c r="AO2155" s="128"/>
      <c r="AP2155" s="129"/>
    </row>
    <row r="2156" spans="1:42" x14ac:dyDescent="0.25">
      <c r="A2156" s="92">
        <v>183</v>
      </c>
      <c r="B2156" s="435" t="e">
        <f>CONCATENATE(Revisión_Avance_Periodo!$D2156,";",Revisión_Avance_Periodo!$F2156,";",Revisión_Avance_Periodo!$L2156)</f>
        <v>#REF!</v>
      </c>
      <c r="C2156" s="435" t="e">
        <f t="shared" si="168"/>
        <v>#REF!</v>
      </c>
      <c r="D2156" s="114" t="e">
        <f>VLOOKUP($A2156,#REF!,3,FALSE)</f>
        <v>#REF!</v>
      </c>
      <c r="E2156" s="436" t="e">
        <f>VLOOKUP($A2156,#REF!,4,FALSE)</f>
        <v>#REF!</v>
      </c>
      <c r="F2156" s="102" t="e">
        <f>VLOOKUP($A2156,#REF!,5,FALSE)</f>
        <v>#REF!</v>
      </c>
      <c r="G2156" s="93" t="e">
        <f>VLOOKUP($A2156,#REF!,8,FALSE)</f>
        <v>#REF!</v>
      </c>
      <c r="H2156" s="93" t="e">
        <f>VLOOKUP($A2156,#REF!,7,FALSE)</f>
        <v>#REF!</v>
      </c>
      <c r="I2156" s="438" t="e">
        <f>VLOOKUP($A2156,#REF!,10,FALSE)</f>
        <v>#REF!</v>
      </c>
      <c r="J2156" s="93" t="e">
        <f>VLOOKUP($A2156,#REF!,11,FALSE)</f>
        <v>#REF!</v>
      </c>
      <c r="K2156" s="114" t="e">
        <f>VLOOKUP($A2156,#REF!,12,FALSE)</f>
        <v>#REF!</v>
      </c>
      <c r="L2156" s="93" t="e">
        <f>VLOOKUP($A2156,#REF!,13,FALSE)</f>
        <v>#REF!</v>
      </c>
      <c r="M2156" s="438" t="e">
        <f>VLOOKUP($A2156,#REF!,14,FALSE)</f>
        <v>#REF!</v>
      </c>
      <c r="N2156" s="102" t="e">
        <f>VLOOKUP($A2156,#REF!,15,FALSE)</f>
        <v>#REF!</v>
      </c>
      <c r="O2156" s="102" t="e">
        <f>VLOOKUP($A2156,#REF!,18,FALSE)</f>
        <v>#REF!</v>
      </c>
      <c r="P2156" s="93" t="e">
        <f>VLOOKUP($A2156,#REF!,41,FALSE)</f>
        <v>#REF!</v>
      </c>
      <c r="Q2156" s="115" t="e">
        <f>VLOOKUP(Revisión_Avance_Periodo!$L2156,#REF!,30,FALSE)</f>
        <v>#REF!</v>
      </c>
      <c r="R2156" s="116">
        <v>2019</v>
      </c>
      <c r="S2156" s="196">
        <v>43676</v>
      </c>
      <c r="T2156" s="116" t="s">
        <v>74</v>
      </c>
      <c r="U2156" s="440" t="e">
        <f>INDEX(#REF!,MATCH(Revisión_Avance_Periodo!$L2156,#REF!,0),MATCH(Revisión_Avance_Periodo!$T2156,#REF!,0))</f>
        <v>#REF!</v>
      </c>
      <c r="V2156" s="440" t="e">
        <f>INDEX(#REF!,MATCH(Revisión_Avance_Periodo!$L2156,#REF!,0),MATCH(Revisión_Avance_Periodo!$T2156,#REF!,0))</f>
        <v>#REF!</v>
      </c>
      <c r="W2156" s="131" t="e">
        <f>V2156/U2156</f>
        <v>#REF!</v>
      </c>
      <c r="X2156" s="116" t="e">
        <f>VLOOKUP(W2156,Tabla_Estado_Meta_OAP_2019[#All],3,TRUE)</f>
        <v>#REF!</v>
      </c>
      <c r="Y2156" s="164" t="e">
        <f>SUBTOTAL(9,$U$206:$U2156)</f>
        <v>#REF!</v>
      </c>
      <c r="Z2156" s="158" t="e">
        <f>SUBTOTAL(9,$V$206:$V2156)</f>
        <v>#REF!</v>
      </c>
      <c r="AA2156" s="159">
        <f>IFERROR(+Revisión_Avance_Periodo!$Z2156/Revisión_Avance_Periodo!$Y2156,0)</f>
        <v>0</v>
      </c>
      <c r="AB2156" s="126"/>
      <c r="AC2156" s="127"/>
      <c r="AD2156" s="125"/>
      <c r="AE2156" s="125"/>
      <c r="AF2156" s="128"/>
      <c r="AG2156" s="129"/>
      <c r="AH2156" s="164" t="e">
        <f>SUBTOTAL(9,$U$2150:$U2156)</f>
        <v>#REF!</v>
      </c>
      <c r="AI2156" s="158" t="e">
        <f>SUBTOTAL(9,$V$2150:$V2156)</f>
        <v>#REF!</v>
      </c>
      <c r="AJ2156" s="159">
        <f>IFERROR(+Revisión_Avance_Periodo!$Z2156/Revisión_Avance_Periodo!$Y2156,0)</f>
        <v>0</v>
      </c>
      <c r="AK2156" s="126"/>
      <c r="AL2156" s="127"/>
      <c r="AM2156" s="125"/>
      <c r="AN2156" s="125"/>
      <c r="AO2156" s="128"/>
      <c r="AP2156" s="129"/>
    </row>
    <row r="2157" spans="1:42" x14ac:dyDescent="0.25">
      <c r="A2157" s="97">
        <v>183</v>
      </c>
      <c r="B2157" s="435" t="e">
        <f>CONCATENATE(Revisión_Avance_Periodo!$D2157,";",Revisión_Avance_Periodo!$F2157,";",Revisión_Avance_Periodo!$L2157)</f>
        <v>#REF!</v>
      </c>
      <c r="C2157" s="435" t="e">
        <f t="shared" si="168"/>
        <v>#REF!</v>
      </c>
      <c r="D2157" s="123" t="e">
        <f>VLOOKUP($A2157,#REF!,3,FALSE)</f>
        <v>#REF!</v>
      </c>
      <c r="E2157" s="436" t="e">
        <f>VLOOKUP($A2157,#REF!,4,FALSE)</f>
        <v>#REF!</v>
      </c>
      <c r="F2157" s="103" t="e">
        <f>VLOOKUP($A2157,#REF!,5,FALSE)</f>
        <v>#REF!</v>
      </c>
      <c r="G2157" s="98" t="e">
        <f>VLOOKUP($A2157,#REF!,8,FALSE)</f>
        <v>#REF!</v>
      </c>
      <c r="H2157" s="93" t="e">
        <f>VLOOKUP($A2157,#REF!,7,FALSE)</f>
        <v>#REF!</v>
      </c>
      <c r="I2157" s="438" t="e">
        <f>VLOOKUP($A2157,#REF!,10,FALSE)</f>
        <v>#REF!</v>
      </c>
      <c r="J2157" s="98" t="e">
        <f>VLOOKUP($A2157,#REF!,11,FALSE)</f>
        <v>#REF!</v>
      </c>
      <c r="K2157" s="114" t="e">
        <f>VLOOKUP($A2157,#REF!,12,FALSE)</f>
        <v>#REF!</v>
      </c>
      <c r="L2157" s="98" t="e">
        <f>VLOOKUP($A2157,#REF!,13,FALSE)</f>
        <v>#REF!</v>
      </c>
      <c r="M2157" s="438" t="e">
        <f>VLOOKUP($A2157,#REF!,14,FALSE)</f>
        <v>#REF!</v>
      </c>
      <c r="N2157" s="103" t="e">
        <f>VLOOKUP($A2157,#REF!,15,FALSE)</f>
        <v>#REF!</v>
      </c>
      <c r="O2157" s="103" t="e">
        <f>VLOOKUP($A2157,#REF!,18,FALSE)</f>
        <v>#REF!</v>
      </c>
      <c r="P2157" s="93" t="e">
        <f>VLOOKUP($A2157,#REF!,41,FALSE)</f>
        <v>#REF!</v>
      </c>
      <c r="Q2157" s="115" t="e">
        <f>VLOOKUP(Revisión_Avance_Periodo!$L2157,#REF!,30,FALSE)</f>
        <v>#REF!</v>
      </c>
      <c r="R2157" s="116">
        <v>2019</v>
      </c>
      <c r="S2157" s="196">
        <v>43707</v>
      </c>
      <c r="T2157" s="124" t="s">
        <v>75</v>
      </c>
      <c r="U2157" s="440" t="e">
        <f>INDEX(#REF!,MATCH(Revisión_Avance_Periodo!$L2157,#REF!,0),MATCH(Revisión_Avance_Periodo!$T2157,#REF!,0))</f>
        <v>#REF!</v>
      </c>
      <c r="V2157" s="440" t="e">
        <f>INDEX(#REF!,MATCH(Revisión_Avance_Periodo!$L2157,#REF!,0),MATCH(Revisión_Avance_Periodo!$T2157,#REF!,0))</f>
        <v>#REF!</v>
      </c>
      <c r="W2157" s="118">
        <f>IFERROR((V2157/U2157),0)</f>
        <v>0</v>
      </c>
      <c r="X2157" s="124" t="str">
        <f>VLOOKUP(W2157,Tabla_Estado_Meta_OAP_2019[#All],3,TRUE)</f>
        <v>Por Ejecutar</v>
      </c>
      <c r="Y2157" s="164" t="e">
        <f>SUBTOTAL(9,$U$206:$U2157)</f>
        <v>#REF!</v>
      </c>
      <c r="Z2157" s="158" t="e">
        <f>SUBTOTAL(9,$V$206:$V2157)</f>
        <v>#REF!</v>
      </c>
      <c r="AA2157" s="159">
        <f>IFERROR(+Revisión_Avance_Periodo!$Z2157/Revisión_Avance_Periodo!$Y2157,0)</f>
        <v>0</v>
      </c>
      <c r="AB2157" s="126"/>
      <c r="AC2157" s="127"/>
      <c r="AD2157" s="125"/>
      <c r="AE2157" s="125"/>
      <c r="AF2157" s="128"/>
      <c r="AG2157" s="129"/>
      <c r="AH2157" s="164" t="e">
        <f>SUBTOTAL(9,$U$2150:$U2157)</f>
        <v>#REF!</v>
      </c>
      <c r="AI2157" s="158" t="e">
        <f>SUBTOTAL(9,$V$2150:$V2157)</f>
        <v>#REF!</v>
      </c>
      <c r="AJ2157" s="159">
        <f>IFERROR(+Revisión_Avance_Periodo!$Z2157/Revisión_Avance_Periodo!$Y2157,0)</f>
        <v>0</v>
      </c>
      <c r="AK2157" s="126"/>
      <c r="AL2157" s="127"/>
      <c r="AM2157" s="125"/>
      <c r="AN2157" s="125"/>
      <c r="AO2157" s="128"/>
      <c r="AP2157" s="129"/>
    </row>
    <row r="2158" spans="1:42" x14ac:dyDescent="0.25">
      <c r="A2158" s="92">
        <v>183</v>
      </c>
      <c r="B2158" s="435" t="e">
        <f>CONCATENATE(Revisión_Avance_Periodo!$D2158,";",Revisión_Avance_Periodo!$F2158,";",Revisión_Avance_Periodo!$L2158)</f>
        <v>#REF!</v>
      </c>
      <c r="C2158" s="435" t="e">
        <f t="shared" si="168"/>
        <v>#REF!</v>
      </c>
      <c r="D2158" s="114" t="e">
        <f>VLOOKUP($A2158,#REF!,3,FALSE)</f>
        <v>#REF!</v>
      </c>
      <c r="E2158" s="436" t="e">
        <f>VLOOKUP($A2158,#REF!,4,FALSE)</f>
        <v>#REF!</v>
      </c>
      <c r="F2158" s="102" t="e">
        <f>VLOOKUP($A2158,#REF!,5,FALSE)</f>
        <v>#REF!</v>
      </c>
      <c r="G2158" s="93" t="e">
        <f>VLOOKUP($A2158,#REF!,8,FALSE)</f>
        <v>#REF!</v>
      </c>
      <c r="H2158" s="93" t="e">
        <f>VLOOKUP($A2158,#REF!,7,FALSE)</f>
        <v>#REF!</v>
      </c>
      <c r="I2158" s="438" t="e">
        <f>VLOOKUP($A2158,#REF!,10,FALSE)</f>
        <v>#REF!</v>
      </c>
      <c r="J2158" s="93" t="e">
        <f>VLOOKUP($A2158,#REF!,11,FALSE)</f>
        <v>#REF!</v>
      </c>
      <c r="K2158" s="114" t="e">
        <f>VLOOKUP($A2158,#REF!,12,FALSE)</f>
        <v>#REF!</v>
      </c>
      <c r="L2158" s="93" t="e">
        <f>VLOOKUP($A2158,#REF!,13,FALSE)</f>
        <v>#REF!</v>
      </c>
      <c r="M2158" s="438" t="e">
        <f>VLOOKUP($A2158,#REF!,14,FALSE)</f>
        <v>#REF!</v>
      </c>
      <c r="N2158" s="102" t="e">
        <f>VLOOKUP($A2158,#REF!,15,FALSE)</f>
        <v>#REF!</v>
      </c>
      <c r="O2158" s="102" t="e">
        <f>VLOOKUP($A2158,#REF!,18,FALSE)</f>
        <v>#REF!</v>
      </c>
      <c r="P2158" s="93" t="e">
        <f>VLOOKUP($A2158,#REF!,41,FALSE)</f>
        <v>#REF!</v>
      </c>
      <c r="Q2158" s="115" t="e">
        <f>VLOOKUP(Revisión_Avance_Periodo!$L2158,#REF!,30,FALSE)</f>
        <v>#REF!</v>
      </c>
      <c r="R2158" s="116">
        <v>2019</v>
      </c>
      <c r="S2158" s="196">
        <v>43738</v>
      </c>
      <c r="T2158" s="116" t="s">
        <v>76</v>
      </c>
      <c r="U2158" s="440" t="e">
        <f>INDEX(#REF!,MATCH(Revisión_Avance_Periodo!$L2158,#REF!,0),MATCH(Revisión_Avance_Periodo!$T2158,#REF!,0))</f>
        <v>#REF!</v>
      </c>
      <c r="V2158" s="440" t="e">
        <f>INDEX(#REF!,MATCH(Revisión_Avance_Periodo!$L2158,#REF!,0),MATCH(Revisión_Avance_Periodo!$T2158,#REF!,0))</f>
        <v>#REF!</v>
      </c>
      <c r="W2158" s="118">
        <f>IFERROR((V2158/U2158),0)</f>
        <v>0</v>
      </c>
      <c r="X2158" s="116" t="str">
        <f>VLOOKUP(W2158,Tabla_Estado_Meta_OAP_2019[#All],3,TRUE)</f>
        <v>Por Ejecutar</v>
      </c>
      <c r="Y2158" s="164" t="e">
        <f>SUBTOTAL(9,$U$206:$U2158)</f>
        <v>#REF!</v>
      </c>
      <c r="Z2158" s="158" t="e">
        <f>SUBTOTAL(9,$V$206:$V2158)</f>
        <v>#REF!</v>
      </c>
      <c r="AA2158" s="159">
        <f>IFERROR(+Revisión_Avance_Periodo!$Z2158/Revisión_Avance_Periodo!$Y2158,0)</f>
        <v>0</v>
      </c>
      <c r="AB2158" s="126"/>
      <c r="AC2158" s="127"/>
      <c r="AD2158" s="125"/>
      <c r="AE2158" s="125"/>
      <c r="AF2158" s="128"/>
      <c r="AG2158" s="129"/>
      <c r="AH2158" s="164" t="e">
        <f>SUBTOTAL(9,$U$2150:$U2158)</f>
        <v>#REF!</v>
      </c>
      <c r="AI2158" s="158" t="e">
        <f>SUBTOTAL(9,$V$2150:$V2158)</f>
        <v>#REF!</v>
      </c>
      <c r="AJ2158" s="159">
        <f>IFERROR(+Revisión_Avance_Periodo!$Z2158/Revisión_Avance_Periodo!$Y2158,0)</f>
        <v>0</v>
      </c>
      <c r="AK2158" s="126"/>
      <c r="AL2158" s="127"/>
      <c r="AM2158" s="125"/>
      <c r="AN2158" s="125"/>
      <c r="AO2158" s="128"/>
      <c r="AP2158" s="129"/>
    </row>
    <row r="2159" spans="1:42" x14ac:dyDescent="0.25">
      <c r="A2159" s="97">
        <v>183</v>
      </c>
      <c r="B2159" s="435" t="e">
        <f>CONCATENATE(Revisión_Avance_Periodo!$D2159,";",Revisión_Avance_Periodo!$F2159,";",Revisión_Avance_Periodo!$L2159)</f>
        <v>#REF!</v>
      </c>
      <c r="C2159" s="435" t="e">
        <f t="shared" si="168"/>
        <v>#REF!</v>
      </c>
      <c r="D2159" s="123" t="e">
        <f>VLOOKUP($A2159,#REF!,3,FALSE)</f>
        <v>#REF!</v>
      </c>
      <c r="E2159" s="436" t="e">
        <f>VLOOKUP($A2159,#REF!,4,FALSE)</f>
        <v>#REF!</v>
      </c>
      <c r="F2159" s="103" t="e">
        <f>VLOOKUP($A2159,#REF!,5,FALSE)</f>
        <v>#REF!</v>
      </c>
      <c r="G2159" s="98" t="e">
        <f>VLOOKUP($A2159,#REF!,8,FALSE)</f>
        <v>#REF!</v>
      </c>
      <c r="H2159" s="93" t="e">
        <f>VLOOKUP($A2159,#REF!,7,FALSE)</f>
        <v>#REF!</v>
      </c>
      <c r="I2159" s="438" t="e">
        <f>VLOOKUP($A2159,#REF!,10,FALSE)</f>
        <v>#REF!</v>
      </c>
      <c r="J2159" s="98" t="e">
        <f>VLOOKUP($A2159,#REF!,11,FALSE)</f>
        <v>#REF!</v>
      </c>
      <c r="K2159" s="114" t="e">
        <f>VLOOKUP($A2159,#REF!,12,FALSE)</f>
        <v>#REF!</v>
      </c>
      <c r="L2159" s="98" t="e">
        <f>VLOOKUP($A2159,#REF!,13,FALSE)</f>
        <v>#REF!</v>
      </c>
      <c r="M2159" s="438" t="e">
        <f>VLOOKUP($A2159,#REF!,14,FALSE)</f>
        <v>#REF!</v>
      </c>
      <c r="N2159" s="103" t="e">
        <f>VLOOKUP($A2159,#REF!,15,FALSE)</f>
        <v>#REF!</v>
      </c>
      <c r="O2159" s="103" t="e">
        <f>VLOOKUP($A2159,#REF!,18,FALSE)</f>
        <v>#REF!</v>
      </c>
      <c r="P2159" s="93" t="e">
        <f>VLOOKUP($A2159,#REF!,41,FALSE)</f>
        <v>#REF!</v>
      </c>
      <c r="Q2159" s="115" t="e">
        <f>VLOOKUP(Revisión_Avance_Periodo!$L2159,#REF!,30,FALSE)</f>
        <v>#REF!</v>
      </c>
      <c r="R2159" s="116">
        <v>2019</v>
      </c>
      <c r="S2159" s="196">
        <v>43768</v>
      </c>
      <c r="T2159" s="124" t="s">
        <v>77</v>
      </c>
      <c r="U2159" s="440" t="e">
        <f>INDEX(#REF!,MATCH(Revisión_Avance_Periodo!$L2159,#REF!,0),MATCH(Revisión_Avance_Periodo!$T2159,#REF!,0))</f>
        <v>#REF!</v>
      </c>
      <c r="V2159" s="440" t="e">
        <f>INDEX(#REF!,MATCH(Revisión_Avance_Periodo!$L2159,#REF!,0),MATCH(Revisión_Avance_Periodo!$T2159,#REF!,0))</f>
        <v>#REF!</v>
      </c>
      <c r="W2159" s="118">
        <f>IFERROR((V2159/U2159),0)</f>
        <v>0</v>
      </c>
      <c r="X2159" s="124" t="str">
        <f>VLOOKUP(W2159,Tabla_Estado_Meta_OAP_2019[#All],3,TRUE)</f>
        <v>Por Ejecutar</v>
      </c>
      <c r="Y2159" s="164" t="e">
        <f>SUBTOTAL(9,$U$206:$U2159)</f>
        <v>#REF!</v>
      </c>
      <c r="Z2159" s="158" t="e">
        <f>SUBTOTAL(9,$V$206:$V2159)</f>
        <v>#REF!</v>
      </c>
      <c r="AA2159" s="159">
        <f>IFERROR(+Revisión_Avance_Periodo!$Z2159/Revisión_Avance_Periodo!$Y2159,0)</f>
        <v>0</v>
      </c>
      <c r="AB2159" s="126"/>
      <c r="AC2159" s="127"/>
      <c r="AD2159" s="125"/>
      <c r="AE2159" s="125"/>
      <c r="AF2159" s="128"/>
      <c r="AG2159" s="129"/>
      <c r="AH2159" s="164" t="e">
        <f>SUBTOTAL(9,$U$2150:$U2159)</f>
        <v>#REF!</v>
      </c>
      <c r="AI2159" s="158" t="e">
        <f>SUBTOTAL(9,$V$2150:$V2159)</f>
        <v>#REF!</v>
      </c>
      <c r="AJ2159" s="159">
        <f>IFERROR(+Revisión_Avance_Periodo!$Z2159/Revisión_Avance_Periodo!$Y2159,0)</f>
        <v>0</v>
      </c>
      <c r="AK2159" s="126"/>
      <c r="AL2159" s="127"/>
      <c r="AM2159" s="125"/>
      <c r="AN2159" s="125"/>
      <c r="AO2159" s="128"/>
      <c r="AP2159" s="129"/>
    </row>
    <row r="2160" spans="1:42" x14ac:dyDescent="0.25">
      <c r="A2160" s="92">
        <v>183</v>
      </c>
      <c r="B2160" s="435" t="e">
        <f>CONCATENATE(Revisión_Avance_Periodo!$D2160,";",Revisión_Avance_Periodo!$F2160,";",Revisión_Avance_Periodo!$L2160)</f>
        <v>#REF!</v>
      </c>
      <c r="C2160" s="435" t="e">
        <f t="shared" si="168"/>
        <v>#REF!</v>
      </c>
      <c r="D2160" s="114" t="e">
        <f>VLOOKUP($A2160,#REF!,3,FALSE)</f>
        <v>#REF!</v>
      </c>
      <c r="E2160" s="436" t="e">
        <f>VLOOKUP($A2160,#REF!,4,FALSE)</f>
        <v>#REF!</v>
      </c>
      <c r="F2160" s="102" t="e">
        <f>VLOOKUP($A2160,#REF!,5,FALSE)</f>
        <v>#REF!</v>
      </c>
      <c r="G2160" s="93" t="e">
        <f>VLOOKUP($A2160,#REF!,8,FALSE)</f>
        <v>#REF!</v>
      </c>
      <c r="H2160" s="93" t="e">
        <f>VLOOKUP($A2160,#REF!,7,FALSE)</f>
        <v>#REF!</v>
      </c>
      <c r="I2160" s="438" t="e">
        <f>VLOOKUP($A2160,#REF!,10,FALSE)</f>
        <v>#REF!</v>
      </c>
      <c r="J2160" s="93" t="e">
        <f>VLOOKUP($A2160,#REF!,11,FALSE)</f>
        <v>#REF!</v>
      </c>
      <c r="K2160" s="114" t="e">
        <f>VLOOKUP($A2160,#REF!,12,FALSE)</f>
        <v>#REF!</v>
      </c>
      <c r="L2160" s="93" t="e">
        <f>VLOOKUP($A2160,#REF!,13,FALSE)</f>
        <v>#REF!</v>
      </c>
      <c r="M2160" s="438" t="e">
        <f>VLOOKUP($A2160,#REF!,14,FALSE)</f>
        <v>#REF!</v>
      </c>
      <c r="N2160" s="102" t="e">
        <f>VLOOKUP($A2160,#REF!,15,FALSE)</f>
        <v>#REF!</v>
      </c>
      <c r="O2160" s="102" t="e">
        <f>VLOOKUP($A2160,#REF!,18,FALSE)</f>
        <v>#REF!</v>
      </c>
      <c r="P2160" s="93" t="e">
        <f>VLOOKUP($A2160,#REF!,41,FALSE)</f>
        <v>#REF!</v>
      </c>
      <c r="Q2160" s="115" t="e">
        <f>VLOOKUP(Revisión_Avance_Periodo!$L2160,#REF!,30,FALSE)</f>
        <v>#REF!</v>
      </c>
      <c r="R2160" s="116">
        <v>2019</v>
      </c>
      <c r="S2160" s="196">
        <v>43799</v>
      </c>
      <c r="T2160" s="116" t="s">
        <v>78</v>
      </c>
      <c r="U2160" s="440" t="e">
        <f>INDEX(#REF!,MATCH(Revisión_Avance_Periodo!$L2160,#REF!,0),MATCH(Revisión_Avance_Periodo!$T2160,#REF!,0))</f>
        <v>#REF!</v>
      </c>
      <c r="V2160" s="440" t="e">
        <f>INDEX(#REF!,MATCH(Revisión_Avance_Periodo!$L2160,#REF!,0),MATCH(Revisión_Avance_Periodo!$T2160,#REF!,0))</f>
        <v>#REF!</v>
      </c>
      <c r="W2160" s="118">
        <f>IFERROR((V2160/U2160),0)</f>
        <v>0</v>
      </c>
      <c r="X2160" s="116" t="str">
        <f>VLOOKUP(W2160,Tabla_Estado_Meta_OAP_2019[#All],3,TRUE)</f>
        <v>Por Ejecutar</v>
      </c>
      <c r="Y2160" s="164" t="e">
        <f>SUBTOTAL(9,$U$206:$U2160)</f>
        <v>#REF!</v>
      </c>
      <c r="Z2160" s="158" t="e">
        <f>SUBTOTAL(9,$V$206:$V2160)</f>
        <v>#REF!</v>
      </c>
      <c r="AA2160" s="159">
        <f>IFERROR(+Revisión_Avance_Periodo!$Z2160/Revisión_Avance_Periodo!$Y2160,0)</f>
        <v>0</v>
      </c>
      <c r="AB2160" s="126"/>
      <c r="AC2160" s="127"/>
      <c r="AD2160" s="125"/>
      <c r="AE2160" s="125"/>
      <c r="AF2160" s="128"/>
      <c r="AG2160" s="129"/>
      <c r="AH2160" s="164" t="e">
        <f>SUBTOTAL(9,$U$2150:$U2160)</f>
        <v>#REF!</v>
      </c>
      <c r="AI2160" s="158" t="e">
        <f>SUBTOTAL(9,$V$2150:$V2160)</f>
        <v>#REF!</v>
      </c>
      <c r="AJ2160" s="159">
        <f>IFERROR(+Revisión_Avance_Periodo!$Z2160/Revisión_Avance_Periodo!$Y2160,0)</f>
        <v>0</v>
      </c>
      <c r="AK2160" s="126"/>
      <c r="AL2160" s="127"/>
      <c r="AM2160" s="125"/>
      <c r="AN2160" s="125"/>
      <c r="AO2160" s="128"/>
      <c r="AP2160" s="129"/>
    </row>
    <row r="2161" spans="1:42" ht="15.75" thickBot="1" x14ac:dyDescent="0.3">
      <c r="A2161" s="97">
        <v>183</v>
      </c>
      <c r="B2161" s="435" t="e">
        <f>CONCATENATE(Revisión_Avance_Periodo!$D2161,";",Revisión_Avance_Periodo!$F2161,";",Revisión_Avance_Periodo!$L2161)</f>
        <v>#REF!</v>
      </c>
      <c r="C2161" s="435" t="e">
        <f t="shared" si="168"/>
        <v>#REF!</v>
      </c>
      <c r="D2161" s="123" t="e">
        <f>VLOOKUP($A2161,#REF!,3,FALSE)</f>
        <v>#REF!</v>
      </c>
      <c r="E2161" s="436" t="e">
        <f>VLOOKUP($A2161,#REF!,4,FALSE)</f>
        <v>#REF!</v>
      </c>
      <c r="F2161" s="103" t="e">
        <f>VLOOKUP($A2161,#REF!,5,FALSE)</f>
        <v>#REF!</v>
      </c>
      <c r="G2161" s="98" t="e">
        <f>VLOOKUP($A2161,#REF!,8,FALSE)</f>
        <v>#REF!</v>
      </c>
      <c r="H2161" s="93" t="e">
        <f>VLOOKUP($A2161,#REF!,7,FALSE)</f>
        <v>#REF!</v>
      </c>
      <c r="I2161" s="438" t="e">
        <f>VLOOKUP($A2161,#REF!,10,FALSE)</f>
        <v>#REF!</v>
      </c>
      <c r="J2161" s="98" t="e">
        <f>VLOOKUP($A2161,#REF!,11,FALSE)</f>
        <v>#REF!</v>
      </c>
      <c r="K2161" s="114" t="e">
        <f>VLOOKUP($A2161,#REF!,12,FALSE)</f>
        <v>#REF!</v>
      </c>
      <c r="L2161" s="98" t="e">
        <f>VLOOKUP($A2161,#REF!,13,FALSE)</f>
        <v>#REF!</v>
      </c>
      <c r="M2161" s="438" t="e">
        <f>VLOOKUP($A2161,#REF!,14,FALSE)</f>
        <v>#REF!</v>
      </c>
      <c r="N2161" s="103" t="e">
        <f>VLOOKUP($A2161,#REF!,15,FALSE)</f>
        <v>#REF!</v>
      </c>
      <c r="O2161" s="103" t="e">
        <f>VLOOKUP($A2161,#REF!,18,FALSE)</f>
        <v>#REF!</v>
      </c>
      <c r="P2161" s="93" t="e">
        <f>VLOOKUP($A2161,#REF!,41,FALSE)</f>
        <v>#REF!</v>
      </c>
      <c r="Q2161" s="115" t="e">
        <f>VLOOKUP(Revisión_Avance_Periodo!$L2161,#REF!,30,FALSE)</f>
        <v>#REF!</v>
      </c>
      <c r="R2161" s="116">
        <v>2019</v>
      </c>
      <c r="S2161" s="196">
        <v>43829</v>
      </c>
      <c r="T2161" s="124" t="s">
        <v>79</v>
      </c>
      <c r="U2161" s="440" t="e">
        <f>INDEX(#REF!,MATCH(Revisión_Avance_Periodo!$L2161,#REF!,0),MATCH(Revisión_Avance_Periodo!$T2161,#REF!,0))</f>
        <v>#REF!</v>
      </c>
      <c r="V2161" s="440" t="e">
        <f>INDEX(#REF!,MATCH(Revisión_Avance_Periodo!$L2161,#REF!,0),MATCH(Revisión_Avance_Periodo!$T2161,#REF!,0))</f>
        <v>#REF!</v>
      </c>
      <c r="W2161" s="118">
        <f>IFERROR((V2161/U2161),0)</f>
        <v>0</v>
      </c>
      <c r="X2161" s="124" t="str">
        <f>VLOOKUP(W2161,Tabla_Estado_Meta_OAP_2019[#All],3,TRUE)</f>
        <v>Por Ejecutar</v>
      </c>
      <c r="Y2161" s="164" t="e">
        <f>SUBTOTAL(9,$U$206:$U2161)</f>
        <v>#REF!</v>
      </c>
      <c r="Z2161" s="158" t="e">
        <f>SUBTOTAL(9,$V$206:$V2161)</f>
        <v>#REF!</v>
      </c>
      <c r="AA2161" s="159">
        <f>IFERROR(+Revisión_Avance_Periodo!$Z2161/Revisión_Avance_Periodo!$Y2161,0)</f>
        <v>0</v>
      </c>
      <c r="AB2161" s="126"/>
      <c r="AC2161" s="127"/>
      <c r="AD2161" s="125"/>
      <c r="AE2161" s="125"/>
      <c r="AF2161" s="128"/>
      <c r="AG2161" s="129"/>
      <c r="AH2161" s="164" t="e">
        <f>SUBTOTAL(9,$U$2150:$U2161)</f>
        <v>#REF!</v>
      </c>
      <c r="AI2161" s="158" t="e">
        <f>SUBTOTAL(9,$V$2150:$V2161)</f>
        <v>#REF!</v>
      </c>
      <c r="AJ2161" s="159">
        <f>IFERROR(+Revisión_Avance_Periodo!$Z2161/Revisión_Avance_Periodo!$Y2161,0)</f>
        <v>0</v>
      </c>
      <c r="AK2161" s="126"/>
      <c r="AL2161" s="127"/>
      <c r="AM2161" s="125"/>
      <c r="AN2161" s="125"/>
      <c r="AO2161" s="128"/>
      <c r="AP2161" s="129"/>
    </row>
    <row r="2162" spans="1:42" x14ac:dyDescent="0.25">
      <c r="A2162" s="92">
        <v>184</v>
      </c>
      <c r="B2162" s="435" t="e">
        <f>CONCATENATE(Revisión_Avance_Periodo!$D2162,";",Revisión_Avance_Periodo!$F2162,";",Revisión_Avance_Periodo!$L2162)</f>
        <v>#REF!</v>
      </c>
      <c r="C2162" s="435" t="e">
        <f t="shared" si="168"/>
        <v>#REF!</v>
      </c>
      <c r="D2162" s="114" t="e">
        <f>VLOOKUP($A2162,#REF!,3,FALSE)</f>
        <v>#REF!</v>
      </c>
      <c r="E2162" s="436" t="e">
        <f>VLOOKUP($A2162,#REF!,4,FALSE)</f>
        <v>#REF!</v>
      </c>
      <c r="F2162" s="102" t="e">
        <f>VLOOKUP($A2162,#REF!,5,FALSE)</f>
        <v>#REF!</v>
      </c>
      <c r="G2162" s="93" t="e">
        <f>VLOOKUP($A2162,#REF!,8,FALSE)</f>
        <v>#REF!</v>
      </c>
      <c r="H2162" s="93" t="e">
        <f>VLOOKUP($A2162,#REF!,7,FALSE)</f>
        <v>#REF!</v>
      </c>
      <c r="I2162" s="438" t="e">
        <f>VLOOKUP($A2162,#REF!,10,FALSE)</f>
        <v>#REF!</v>
      </c>
      <c r="J2162" s="93" t="e">
        <f>VLOOKUP($A2162,#REF!,11,FALSE)</f>
        <v>#REF!</v>
      </c>
      <c r="K2162" s="114" t="e">
        <f>VLOOKUP($A2162,#REF!,12,FALSE)</f>
        <v>#REF!</v>
      </c>
      <c r="L2162" s="93" t="e">
        <f>VLOOKUP($A2162,#REF!,13,FALSE)</f>
        <v>#REF!</v>
      </c>
      <c r="M2162" s="438" t="e">
        <f>VLOOKUP($A2162,#REF!,14,FALSE)</f>
        <v>#REF!</v>
      </c>
      <c r="N2162" s="102" t="e">
        <f>VLOOKUP($A2162,#REF!,15,FALSE)</f>
        <v>#REF!</v>
      </c>
      <c r="O2162" s="102" t="e">
        <f>VLOOKUP($A2162,#REF!,18,FALSE)</f>
        <v>#REF!</v>
      </c>
      <c r="P2162" s="93" t="e">
        <f>VLOOKUP($A2162,#REF!,41,FALSE)</f>
        <v>#REF!</v>
      </c>
      <c r="Q2162" s="115" t="e">
        <f>VLOOKUP(Revisión_Avance_Periodo!$L2162,#REF!,30,FALSE)</f>
        <v>#REF!</v>
      </c>
      <c r="R2162" s="116">
        <v>2019</v>
      </c>
      <c r="S2162" s="196">
        <v>43495</v>
      </c>
      <c r="T2162" s="116" t="s">
        <v>68</v>
      </c>
      <c r="U2162" s="117" t="e">
        <f>INDEX(#REF!,MATCH(Revisión_Avance_Periodo!$L2162,#REF!,0),MATCH(Revisión_Avance_Periodo!$T2162,#REF!,0))</f>
        <v>#REF!</v>
      </c>
      <c r="V2162" s="117" t="e">
        <f>INDEX(#REF!,MATCH(Revisión_Avance_Periodo!$L2162,#REF!,0),MATCH(Revisión_Avance_Periodo!$T2162,#REF!,0))</f>
        <v>#REF!</v>
      </c>
      <c r="W2162" s="131" t="e">
        <f t="shared" ref="W2162:W2167" si="171">V2162/U2162</f>
        <v>#REF!</v>
      </c>
      <c r="X2162" s="116" t="e">
        <f>VLOOKUP(W2162,Tabla_Estado_Meta_OAP_2019[#All],3,TRUE)</f>
        <v>#REF!</v>
      </c>
      <c r="Y2162" s="148" t="e">
        <f>SUBTOTAL(9,$U$206:$U2162)</f>
        <v>#REF!</v>
      </c>
      <c r="Z2162" s="162" t="e">
        <f>SUBTOTAL(9,$V$206:$V2162)</f>
        <v>#REF!</v>
      </c>
      <c r="AA2162" s="162">
        <f>IFERROR(+Revisión_Avance_Periodo!$Z2162/Revisión_Avance_Periodo!$Y2162,0)</f>
        <v>0</v>
      </c>
      <c r="AB2162" s="120" t="e">
        <f>SUBTOTAL(9,U2162:U2173)</f>
        <v>#REF!</v>
      </c>
      <c r="AC2162" s="119" t="e">
        <f>SUBTOTAL(9,V2162:V2173)</f>
        <v>#REF!</v>
      </c>
      <c r="AD2162" s="119" t="e">
        <f>+AC2162/AB2162</f>
        <v>#REF!</v>
      </c>
      <c r="AE2162" s="119" t="e">
        <f>100%-Revisión_Avance_Periodo!$AD2162</f>
        <v>#REF!</v>
      </c>
      <c r="AF2162" s="121" t="e">
        <f>VLOOKUP(AD2162,Tabla_Estado_Meta_OAP_2019[],3,TRUE)</f>
        <v>#REF!</v>
      </c>
      <c r="AG2162" s="122" t="e">
        <f>Revisión_Avance_Periodo!$AD2162*Revisión_Avance_Periodo!$Q2162</f>
        <v>#REF!</v>
      </c>
      <c r="AH2162" s="148" t="e">
        <f>SUBTOTAL(9,$U$2162:$U2162)</f>
        <v>#REF!</v>
      </c>
      <c r="AI2162" s="162" t="e">
        <f>SUBTOTAL(9,$V$2162:$V2162)</f>
        <v>#REF!</v>
      </c>
      <c r="AJ2162" s="162">
        <f>IFERROR(+Revisión_Avance_Periodo!$Z2162/Revisión_Avance_Periodo!$Y2162,0)</f>
        <v>0</v>
      </c>
      <c r="AK2162" s="120" t="e">
        <f>SUBTOTAL(9,AD2162:AD2173)</f>
        <v>#REF!</v>
      </c>
      <c r="AL2162" s="119" t="e">
        <f>SUBTOTAL(9,AE2162:AE2173)</f>
        <v>#REF!</v>
      </c>
      <c r="AM2162" s="119" t="e">
        <f>+AL2162/AK2162</f>
        <v>#REF!</v>
      </c>
      <c r="AN2162" s="119" t="e">
        <f>100%-Revisión_Avance_Periodo!$AD2162</f>
        <v>#REF!</v>
      </c>
      <c r="AO2162" s="121" t="e">
        <f>VLOOKUP(AM2162,Tabla_Estado_Meta_OAP_2019[],3,TRUE)</f>
        <v>#REF!</v>
      </c>
      <c r="AP2162" s="122" t="e">
        <f>Revisión_Avance_Periodo!$AD2162*Revisión_Avance_Periodo!$Q2162</f>
        <v>#REF!</v>
      </c>
    </row>
    <row r="2163" spans="1:42" x14ac:dyDescent="0.25">
      <c r="A2163" s="97">
        <v>184</v>
      </c>
      <c r="B2163" s="435" t="e">
        <f>CONCATENATE(Revisión_Avance_Periodo!$D2163,";",Revisión_Avance_Periodo!$F2163,";",Revisión_Avance_Periodo!$L2163)</f>
        <v>#REF!</v>
      </c>
      <c r="C2163" s="435" t="e">
        <f t="shared" si="168"/>
        <v>#REF!</v>
      </c>
      <c r="D2163" s="123" t="e">
        <f>VLOOKUP($A2163,#REF!,3,FALSE)</f>
        <v>#REF!</v>
      </c>
      <c r="E2163" s="436" t="e">
        <f>VLOOKUP($A2163,#REF!,4,FALSE)</f>
        <v>#REF!</v>
      </c>
      <c r="F2163" s="103" t="e">
        <f>VLOOKUP($A2163,#REF!,5,FALSE)</f>
        <v>#REF!</v>
      </c>
      <c r="G2163" s="98" t="e">
        <f>VLOOKUP($A2163,#REF!,8,FALSE)</f>
        <v>#REF!</v>
      </c>
      <c r="H2163" s="93" t="e">
        <f>VLOOKUP($A2163,#REF!,7,FALSE)</f>
        <v>#REF!</v>
      </c>
      <c r="I2163" s="438" t="e">
        <f>VLOOKUP($A2163,#REF!,10,FALSE)</f>
        <v>#REF!</v>
      </c>
      <c r="J2163" s="98" t="e">
        <f>VLOOKUP($A2163,#REF!,11,FALSE)</f>
        <v>#REF!</v>
      </c>
      <c r="K2163" s="114" t="e">
        <f>VLOOKUP($A2163,#REF!,12,FALSE)</f>
        <v>#REF!</v>
      </c>
      <c r="L2163" s="98" t="e">
        <f>VLOOKUP($A2163,#REF!,13,FALSE)</f>
        <v>#REF!</v>
      </c>
      <c r="M2163" s="438" t="e">
        <f>VLOOKUP($A2163,#REF!,14,FALSE)</f>
        <v>#REF!</v>
      </c>
      <c r="N2163" s="103" t="e">
        <f>VLOOKUP($A2163,#REF!,15,FALSE)</f>
        <v>#REF!</v>
      </c>
      <c r="O2163" s="103" t="e">
        <f>VLOOKUP($A2163,#REF!,18,FALSE)</f>
        <v>#REF!</v>
      </c>
      <c r="P2163" s="93" t="e">
        <f>VLOOKUP($A2163,#REF!,41,FALSE)</f>
        <v>#REF!</v>
      </c>
      <c r="Q2163" s="115" t="e">
        <f>VLOOKUP(Revisión_Avance_Periodo!$L2163,#REF!,30,FALSE)</f>
        <v>#REF!</v>
      </c>
      <c r="R2163" s="116">
        <v>2019</v>
      </c>
      <c r="S2163" s="196">
        <v>43524</v>
      </c>
      <c r="T2163" s="124" t="s">
        <v>69</v>
      </c>
      <c r="U2163" s="117" t="e">
        <f>INDEX(#REF!,MATCH(Revisión_Avance_Periodo!$L2163,#REF!,0),MATCH(Revisión_Avance_Periodo!$T2163,#REF!,0))</f>
        <v>#REF!</v>
      </c>
      <c r="V2163" s="117" t="e">
        <f>INDEX(#REF!,MATCH(Revisión_Avance_Periodo!$L2163,#REF!,0),MATCH(Revisión_Avance_Periodo!$T2163,#REF!,0))</f>
        <v>#REF!</v>
      </c>
      <c r="W2163" s="131" t="e">
        <f t="shared" si="171"/>
        <v>#REF!</v>
      </c>
      <c r="X2163" s="124" t="e">
        <f>VLOOKUP(W2163,Tabla_Estado_Meta_OAP_2019[#All],3,TRUE)</f>
        <v>#REF!</v>
      </c>
      <c r="Y2163" s="150" t="e">
        <f>SUBTOTAL(9,$U$206:$U2163)</f>
        <v>#REF!</v>
      </c>
      <c r="Z2163" s="159" t="e">
        <f>SUBTOTAL(9,$V$206:$V2163)</f>
        <v>#REF!</v>
      </c>
      <c r="AA2163" s="159">
        <f>IFERROR(+Revisión_Avance_Periodo!$Z2163/Revisión_Avance_Periodo!$Y2163,0)</f>
        <v>0</v>
      </c>
      <c r="AB2163" s="126"/>
      <c r="AC2163" s="127"/>
      <c r="AD2163" s="125"/>
      <c r="AE2163" s="125"/>
      <c r="AF2163" s="128"/>
      <c r="AG2163" s="129"/>
      <c r="AH2163" s="150" t="e">
        <f>SUBTOTAL(9,$U$2162:$U2163)</f>
        <v>#REF!</v>
      </c>
      <c r="AI2163" s="159" t="e">
        <f>SUBTOTAL(9,$V$2162:$V2163)</f>
        <v>#REF!</v>
      </c>
      <c r="AJ2163" s="159">
        <f>IFERROR(+Revisión_Avance_Periodo!$Z2163/Revisión_Avance_Periodo!$Y2163,0)</f>
        <v>0</v>
      </c>
      <c r="AK2163" s="126"/>
      <c r="AL2163" s="127"/>
      <c r="AM2163" s="125"/>
      <c r="AN2163" s="125"/>
      <c r="AO2163" s="128"/>
      <c r="AP2163" s="129"/>
    </row>
    <row r="2164" spans="1:42" x14ac:dyDescent="0.25">
      <c r="A2164" s="92">
        <v>184</v>
      </c>
      <c r="B2164" s="435" t="e">
        <f>CONCATENATE(Revisión_Avance_Periodo!$D2164,";",Revisión_Avance_Periodo!$F2164,";",Revisión_Avance_Periodo!$L2164)</f>
        <v>#REF!</v>
      </c>
      <c r="C2164" s="435" t="e">
        <f t="shared" si="168"/>
        <v>#REF!</v>
      </c>
      <c r="D2164" s="114" t="e">
        <f>VLOOKUP($A2164,#REF!,3,FALSE)</f>
        <v>#REF!</v>
      </c>
      <c r="E2164" s="436" t="e">
        <f>VLOOKUP($A2164,#REF!,4,FALSE)</f>
        <v>#REF!</v>
      </c>
      <c r="F2164" s="102" t="e">
        <f>VLOOKUP($A2164,#REF!,5,FALSE)</f>
        <v>#REF!</v>
      </c>
      <c r="G2164" s="93" t="e">
        <f>VLOOKUP($A2164,#REF!,8,FALSE)</f>
        <v>#REF!</v>
      </c>
      <c r="H2164" s="93" t="e">
        <f>VLOOKUP($A2164,#REF!,7,FALSE)</f>
        <v>#REF!</v>
      </c>
      <c r="I2164" s="438" t="e">
        <f>VLOOKUP($A2164,#REF!,10,FALSE)</f>
        <v>#REF!</v>
      </c>
      <c r="J2164" s="93" t="e">
        <f>VLOOKUP($A2164,#REF!,11,FALSE)</f>
        <v>#REF!</v>
      </c>
      <c r="K2164" s="114" t="e">
        <f>VLOOKUP($A2164,#REF!,12,FALSE)</f>
        <v>#REF!</v>
      </c>
      <c r="L2164" s="93" t="e">
        <f>VLOOKUP($A2164,#REF!,13,FALSE)</f>
        <v>#REF!</v>
      </c>
      <c r="M2164" s="438" t="e">
        <f>VLOOKUP($A2164,#REF!,14,FALSE)</f>
        <v>#REF!</v>
      </c>
      <c r="N2164" s="102" t="e">
        <f>VLOOKUP($A2164,#REF!,15,FALSE)</f>
        <v>#REF!</v>
      </c>
      <c r="O2164" s="102" t="e">
        <f>VLOOKUP($A2164,#REF!,18,FALSE)</f>
        <v>#REF!</v>
      </c>
      <c r="P2164" s="93" t="e">
        <f>VLOOKUP($A2164,#REF!,41,FALSE)</f>
        <v>#REF!</v>
      </c>
      <c r="Q2164" s="115" t="e">
        <f>VLOOKUP(Revisión_Avance_Periodo!$L2164,#REF!,30,FALSE)</f>
        <v>#REF!</v>
      </c>
      <c r="R2164" s="116">
        <v>2019</v>
      </c>
      <c r="S2164" s="196">
        <v>43554</v>
      </c>
      <c r="T2164" s="116" t="s">
        <v>70</v>
      </c>
      <c r="U2164" s="117" t="e">
        <f>INDEX(#REF!,MATCH(Revisión_Avance_Periodo!$L2164,#REF!,0),MATCH(Revisión_Avance_Periodo!$T2164,#REF!,0))</f>
        <v>#REF!</v>
      </c>
      <c r="V2164" s="117" t="e">
        <f>INDEX(#REF!,MATCH(Revisión_Avance_Periodo!$L2164,#REF!,0),MATCH(Revisión_Avance_Periodo!$T2164,#REF!,0))</f>
        <v>#REF!</v>
      </c>
      <c r="W2164" s="131" t="e">
        <f t="shared" si="171"/>
        <v>#REF!</v>
      </c>
      <c r="X2164" s="116" t="e">
        <f>VLOOKUP(W2164,Tabla_Estado_Meta_OAP_2019[#All],3,TRUE)</f>
        <v>#REF!</v>
      </c>
      <c r="Y2164" s="150" t="e">
        <f>SUBTOTAL(9,$U$206:$U2164)</f>
        <v>#REF!</v>
      </c>
      <c r="Z2164" s="159" t="e">
        <f>SUBTOTAL(9,$V$206:$V2164)</f>
        <v>#REF!</v>
      </c>
      <c r="AA2164" s="159">
        <f>IFERROR(+Revisión_Avance_Periodo!$Z2164/Revisión_Avance_Periodo!$Y2164,0)</f>
        <v>0</v>
      </c>
      <c r="AB2164" s="126"/>
      <c r="AC2164" s="127"/>
      <c r="AD2164" s="125"/>
      <c r="AE2164" s="125"/>
      <c r="AF2164" s="128"/>
      <c r="AG2164" s="129"/>
      <c r="AH2164" s="150" t="e">
        <f>SUBTOTAL(9,$U$2162:$U2164)</f>
        <v>#REF!</v>
      </c>
      <c r="AI2164" s="159" t="e">
        <f>SUBTOTAL(9,$V$2162:$V2164)</f>
        <v>#REF!</v>
      </c>
      <c r="AJ2164" s="159">
        <f>IFERROR(+Revisión_Avance_Periodo!$Z2164/Revisión_Avance_Periodo!$Y2164,0)</f>
        <v>0</v>
      </c>
      <c r="AK2164" s="126"/>
      <c r="AL2164" s="127"/>
      <c r="AM2164" s="125"/>
      <c r="AN2164" s="125"/>
      <c r="AO2164" s="128"/>
      <c r="AP2164" s="129"/>
    </row>
    <row r="2165" spans="1:42" x14ac:dyDescent="0.25">
      <c r="A2165" s="97">
        <v>184</v>
      </c>
      <c r="B2165" s="435" t="e">
        <f>CONCATENATE(Revisión_Avance_Periodo!$D2165,";",Revisión_Avance_Periodo!$F2165,";",Revisión_Avance_Periodo!$L2165)</f>
        <v>#REF!</v>
      </c>
      <c r="C2165" s="435" t="e">
        <f t="shared" si="168"/>
        <v>#REF!</v>
      </c>
      <c r="D2165" s="123" t="e">
        <f>VLOOKUP($A2165,#REF!,3,FALSE)</f>
        <v>#REF!</v>
      </c>
      <c r="E2165" s="436" t="e">
        <f>VLOOKUP($A2165,#REF!,4,FALSE)</f>
        <v>#REF!</v>
      </c>
      <c r="F2165" s="103" t="e">
        <f>VLOOKUP($A2165,#REF!,5,FALSE)</f>
        <v>#REF!</v>
      </c>
      <c r="G2165" s="98" t="e">
        <f>VLOOKUP($A2165,#REF!,8,FALSE)</f>
        <v>#REF!</v>
      </c>
      <c r="H2165" s="93" t="e">
        <f>VLOOKUP($A2165,#REF!,7,FALSE)</f>
        <v>#REF!</v>
      </c>
      <c r="I2165" s="438" t="e">
        <f>VLOOKUP($A2165,#REF!,10,FALSE)</f>
        <v>#REF!</v>
      </c>
      <c r="J2165" s="98" t="e">
        <f>VLOOKUP($A2165,#REF!,11,FALSE)</f>
        <v>#REF!</v>
      </c>
      <c r="K2165" s="114" t="e">
        <f>VLOOKUP($A2165,#REF!,12,FALSE)</f>
        <v>#REF!</v>
      </c>
      <c r="L2165" s="98" t="e">
        <f>VLOOKUP($A2165,#REF!,13,FALSE)</f>
        <v>#REF!</v>
      </c>
      <c r="M2165" s="438" t="e">
        <f>VLOOKUP($A2165,#REF!,14,FALSE)</f>
        <v>#REF!</v>
      </c>
      <c r="N2165" s="103" t="e">
        <f>VLOOKUP($A2165,#REF!,15,FALSE)</f>
        <v>#REF!</v>
      </c>
      <c r="O2165" s="103" t="e">
        <f>VLOOKUP($A2165,#REF!,18,FALSE)</f>
        <v>#REF!</v>
      </c>
      <c r="P2165" s="93" t="e">
        <f>VLOOKUP($A2165,#REF!,41,FALSE)</f>
        <v>#REF!</v>
      </c>
      <c r="Q2165" s="115" t="e">
        <f>VLOOKUP(Revisión_Avance_Periodo!$L2165,#REF!,30,FALSE)</f>
        <v>#REF!</v>
      </c>
      <c r="R2165" s="116">
        <v>2019</v>
      </c>
      <c r="S2165" s="196">
        <v>43585</v>
      </c>
      <c r="T2165" s="124" t="s">
        <v>71</v>
      </c>
      <c r="U2165" s="117" t="e">
        <f>INDEX(#REF!,MATCH(Revisión_Avance_Periodo!$L2165,#REF!,0),MATCH(Revisión_Avance_Periodo!$T2165,#REF!,0))</f>
        <v>#REF!</v>
      </c>
      <c r="V2165" s="117" t="e">
        <f>INDEX(#REF!,MATCH(Revisión_Avance_Periodo!$L2165,#REF!,0),MATCH(Revisión_Avance_Periodo!$T2165,#REF!,0))</f>
        <v>#REF!</v>
      </c>
      <c r="W2165" s="131" t="e">
        <f t="shared" si="171"/>
        <v>#REF!</v>
      </c>
      <c r="X2165" s="124" t="e">
        <f>VLOOKUP(W2165,Tabla_Estado_Meta_OAP_2019[#All],3,TRUE)</f>
        <v>#REF!</v>
      </c>
      <c r="Y2165" s="150" t="e">
        <f>SUBTOTAL(9,$U$206:$U2165)</f>
        <v>#REF!</v>
      </c>
      <c r="Z2165" s="159" t="e">
        <f>SUBTOTAL(9,$V$206:$V2165)</f>
        <v>#REF!</v>
      </c>
      <c r="AA2165" s="159">
        <f>IFERROR(+Revisión_Avance_Periodo!$Z2165/Revisión_Avance_Periodo!$Y2165,0)</f>
        <v>0</v>
      </c>
      <c r="AB2165" s="126"/>
      <c r="AC2165" s="127"/>
      <c r="AD2165" s="125"/>
      <c r="AE2165" s="125"/>
      <c r="AF2165" s="128"/>
      <c r="AG2165" s="129"/>
      <c r="AH2165" s="150" t="e">
        <f>SUBTOTAL(9,$U$2162:$U2165)</f>
        <v>#REF!</v>
      </c>
      <c r="AI2165" s="159" t="e">
        <f>SUBTOTAL(9,$V$2162:$V2165)</f>
        <v>#REF!</v>
      </c>
      <c r="AJ2165" s="159">
        <f>IFERROR(+Revisión_Avance_Periodo!$Z2165/Revisión_Avance_Periodo!$Y2165,0)</f>
        <v>0</v>
      </c>
      <c r="AK2165" s="126"/>
      <c r="AL2165" s="127"/>
      <c r="AM2165" s="125"/>
      <c r="AN2165" s="125"/>
      <c r="AO2165" s="128"/>
      <c r="AP2165" s="129"/>
    </row>
    <row r="2166" spans="1:42" x14ac:dyDescent="0.25">
      <c r="A2166" s="92">
        <v>184</v>
      </c>
      <c r="B2166" s="435" t="e">
        <f>CONCATENATE(Revisión_Avance_Periodo!$D2166,";",Revisión_Avance_Periodo!$F2166,";",Revisión_Avance_Periodo!$L2166)</f>
        <v>#REF!</v>
      </c>
      <c r="C2166" s="435" t="e">
        <f t="shared" si="168"/>
        <v>#REF!</v>
      </c>
      <c r="D2166" s="114" t="e">
        <f>VLOOKUP($A2166,#REF!,3,FALSE)</f>
        <v>#REF!</v>
      </c>
      <c r="E2166" s="436" t="e">
        <f>VLOOKUP($A2166,#REF!,4,FALSE)</f>
        <v>#REF!</v>
      </c>
      <c r="F2166" s="102" t="e">
        <f>VLOOKUP($A2166,#REF!,5,FALSE)</f>
        <v>#REF!</v>
      </c>
      <c r="G2166" s="93" t="e">
        <f>VLOOKUP($A2166,#REF!,8,FALSE)</f>
        <v>#REF!</v>
      </c>
      <c r="H2166" s="93" t="e">
        <f>VLOOKUP($A2166,#REF!,7,FALSE)</f>
        <v>#REF!</v>
      </c>
      <c r="I2166" s="438" t="e">
        <f>VLOOKUP($A2166,#REF!,10,FALSE)</f>
        <v>#REF!</v>
      </c>
      <c r="J2166" s="93" t="e">
        <f>VLOOKUP($A2166,#REF!,11,FALSE)</f>
        <v>#REF!</v>
      </c>
      <c r="K2166" s="114" t="e">
        <f>VLOOKUP($A2166,#REF!,12,FALSE)</f>
        <v>#REF!</v>
      </c>
      <c r="L2166" s="93" t="e">
        <f>VLOOKUP($A2166,#REF!,13,FALSE)</f>
        <v>#REF!</v>
      </c>
      <c r="M2166" s="438" t="e">
        <f>VLOOKUP($A2166,#REF!,14,FALSE)</f>
        <v>#REF!</v>
      </c>
      <c r="N2166" s="102" t="e">
        <f>VLOOKUP($A2166,#REF!,15,FALSE)</f>
        <v>#REF!</v>
      </c>
      <c r="O2166" s="102" t="e">
        <f>VLOOKUP($A2166,#REF!,18,FALSE)</f>
        <v>#REF!</v>
      </c>
      <c r="P2166" s="93" t="e">
        <f>VLOOKUP($A2166,#REF!,41,FALSE)</f>
        <v>#REF!</v>
      </c>
      <c r="Q2166" s="115" t="e">
        <f>VLOOKUP(Revisión_Avance_Periodo!$L2166,#REF!,30,FALSE)</f>
        <v>#REF!</v>
      </c>
      <c r="R2166" s="116">
        <v>2019</v>
      </c>
      <c r="S2166" s="196">
        <v>43615</v>
      </c>
      <c r="T2166" s="116" t="s">
        <v>72</v>
      </c>
      <c r="U2166" s="117" t="e">
        <f>INDEX(#REF!,MATCH(Revisión_Avance_Periodo!$L2166,#REF!,0),MATCH(Revisión_Avance_Periodo!$T2166,#REF!,0))</f>
        <v>#REF!</v>
      </c>
      <c r="V2166" s="117" t="e">
        <f>INDEX(#REF!,MATCH(Revisión_Avance_Periodo!$L2166,#REF!,0),MATCH(Revisión_Avance_Periodo!$T2166,#REF!,0))</f>
        <v>#REF!</v>
      </c>
      <c r="W2166" s="131" t="e">
        <f t="shared" si="171"/>
        <v>#REF!</v>
      </c>
      <c r="X2166" s="116" t="e">
        <f>VLOOKUP(W2166,Tabla_Estado_Meta_OAP_2019[#All],3,TRUE)</f>
        <v>#REF!</v>
      </c>
      <c r="Y2166" s="150" t="e">
        <f>SUBTOTAL(9,$U$206:$U2166)</f>
        <v>#REF!</v>
      </c>
      <c r="Z2166" s="159" t="e">
        <f>SUBTOTAL(9,$V$206:$V2166)</f>
        <v>#REF!</v>
      </c>
      <c r="AA2166" s="159">
        <f>IFERROR(+Revisión_Avance_Periodo!$Z2166/Revisión_Avance_Periodo!$Y2166,0)</f>
        <v>0</v>
      </c>
      <c r="AB2166" s="126"/>
      <c r="AC2166" s="127"/>
      <c r="AD2166" s="125"/>
      <c r="AE2166" s="125"/>
      <c r="AF2166" s="128"/>
      <c r="AG2166" s="129"/>
      <c r="AH2166" s="150" t="e">
        <f>SUBTOTAL(9,$U$2162:$U2166)</f>
        <v>#REF!</v>
      </c>
      <c r="AI2166" s="159" t="e">
        <f>SUBTOTAL(9,$V$2162:$V2166)</f>
        <v>#REF!</v>
      </c>
      <c r="AJ2166" s="159">
        <f>IFERROR(+Revisión_Avance_Periodo!$Z2166/Revisión_Avance_Periodo!$Y2166,0)</f>
        <v>0</v>
      </c>
      <c r="AK2166" s="126"/>
      <c r="AL2166" s="127"/>
      <c r="AM2166" s="125"/>
      <c r="AN2166" s="125"/>
      <c r="AO2166" s="128"/>
      <c r="AP2166" s="129"/>
    </row>
    <row r="2167" spans="1:42" x14ac:dyDescent="0.25">
      <c r="A2167" s="97">
        <v>184</v>
      </c>
      <c r="B2167" s="435" t="e">
        <f>CONCATENATE(Revisión_Avance_Periodo!$D2167,";",Revisión_Avance_Periodo!$F2167,";",Revisión_Avance_Periodo!$L2167)</f>
        <v>#REF!</v>
      </c>
      <c r="C2167" s="435" t="e">
        <f t="shared" si="168"/>
        <v>#REF!</v>
      </c>
      <c r="D2167" s="123" t="e">
        <f>VLOOKUP($A2167,#REF!,3,FALSE)</f>
        <v>#REF!</v>
      </c>
      <c r="E2167" s="436" t="e">
        <f>VLOOKUP($A2167,#REF!,4,FALSE)</f>
        <v>#REF!</v>
      </c>
      <c r="F2167" s="103" t="e">
        <f>VLOOKUP($A2167,#REF!,5,FALSE)</f>
        <v>#REF!</v>
      </c>
      <c r="G2167" s="98" t="e">
        <f>VLOOKUP($A2167,#REF!,8,FALSE)</f>
        <v>#REF!</v>
      </c>
      <c r="H2167" s="93" t="e">
        <f>VLOOKUP($A2167,#REF!,7,FALSE)</f>
        <v>#REF!</v>
      </c>
      <c r="I2167" s="438" t="e">
        <f>VLOOKUP($A2167,#REF!,10,FALSE)</f>
        <v>#REF!</v>
      </c>
      <c r="J2167" s="98" t="e">
        <f>VLOOKUP($A2167,#REF!,11,FALSE)</f>
        <v>#REF!</v>
      </c>
      <c r="K2167" s="114" t="e">
        <f>VLOOKUP($A2167,#REF!,12,FALSE)</f>
        <v>#REF!</v>
      </c>
      <c r="L2167" s="98" t="e">
        <f>VLOOKUP($A2167,#REF!,13,FALSE)</f>
        <v>#REF!</v>
      </c>
      <c r="M2167" s="438" t="e">
        <f>VLOOKUP($A2167,#REF!,14,FALSE)</f>
        <v>#REF!</v>
      </c>
      <c r="N2167" s="103" t="e">
        <f>VLOOKUP($A2167,#REF!,15,FALSE)</f>
        <v>#REF!</v>
      </c>
      <c r="O2167" s="103" t="e">
        <f>VLOOKUP($A2167,#REF!,18,FALSE)</f>
        <v>#REF!</v>
      </c>
      <c r="P2167" s="93" t="e">
        <f>VLOOKUP($A2167,#REF!,41,FALSE)</f>
        <v>#REF!</v>
      </c>
      <c r="Q2167" s="115" t="e">
        <f>VLOOKUP(Revisión_Avance_Periodo!$L2167,#REF!,30,FALSE)</f>
        <v>#REF!</v>
      </c>
      <c r="R2167" s="116">
        <v>2019</v>
      </c>
      <c r="S2167" s="196">
        <v>43646</v>
      </c>
      <c r="T2167" s="124" t="s">
        <v>73</v>
      </c>
      <c r="U2167" s="117" t="e">
        <f>INDEX(#REF!,MATCH(Revisión_Avance_Periodo!$L2167,#REF!,0),MATCH(Revisión_Avance_Periodo!$T2167,#REF!,0))</f>
        <v>#REF!</v>
      </c>
      <c r="V2167" s="117" t="e">
        <f>INDEX(#REF!,MATCH(Revisión_Avance_Periodo!$L2167,#REF!,0),MATCH(Revisión_Avance_Periodo!$T2167,#REF!,0))</f>
        <v>#REF!</v>
      </c>
      <c r="W2167" s="131" t="e">
        <f t="shared" si="171"/>
        <v>#REF!</v>
      </c>
      <c r="X2167" s="124" t="e">
        <f>VLOOKUP(W2167,Tabla_Estado_Meta_OAP_2019[#All],3,TRUE)</f>
        <v>#REF!</v>
      </c>
      <c r="Y2167" s="150" t="e">
        <f>SUBTOTAL(9,$U$206:$U2167)</f>
        <v>#REF!</v>
      </c>
      <c r="Z2167" s="159" t="e">
        <f>SUBTOTAL(9,$V$206:$V2167)</f>
        <v>#REF!</v>
      </c>
      <c r="AA2167" s="159">
        <f>IFERROR(+Revisión_Avance_Periodo!$Z2167/Revisión_Avance_Periodo!$Y2167,0)</f>
        <v>0</v>
      </c>
      <c r="AB2167" s="126"/>
      <c r="AC2167" s="127"/>
      <c r="AD2167" s="125"/>
      <c r="AE2167" s="125"/>
      <c r="AF2167" s="128"/>
      <c r="AG2167" s="129"/>
      <c r="AH2167" s="150" t="e">
        <f>SUBTOTAL(9,$U$2162:$U2167)</f>
        <v>#REF!</v>
      </c>
      <c r="AI2167" s="159" t="e">
        <f>SUBTOTAL(9,$V$2162:$V2167)</f>
        <v>#REF!</v>
      </c>
      <c r="AJ2167" s="159">
        <f>IFERROR(+Revisión_Avance_Periodo!$Z2167/Revisión_Avance_Periodo!$Y2167,0)</f>
        <v>0</v>
      </c>
      <c r="AK2167" s="126"/>
      <c r="AL2167" s="127"/>
      <c r="AM2167" s="125"/>
      <c r="AN2167" s="125"/>
      <c r="AO2167" s="128"/>
      <c r="AP2167" s="129"/>
    </row>
    <row r="2168" spans="1:42" x14ac:dyDescent="0.25">
      <c r="A2168" s="92">
        <v>184</v>
      </c>
      <c r="B2168" s="435" t="e">
        <f>CONCATENATE(Revisión_Avance_Periodo!$D2168,";",Revisión_Avance_Periodo!$F2168,";",Revisión_Avance_Periodo!$L2168)</f>
        <v>#REF!</v>
      </c>
      <c r="C2168" s="435" t="e">
        <f t="shared" si="168"/>
        <v>#REF!</v>
      </c>
      <c r="D2168" s="114" t="e">
        <f>VLOOKUP($A2168,#REF!,3,FALSE)</f>
        <v>#REF!</v>
      </c>
      <c r="E2168" s="436" t="e">
        <f>VLOOKUP($A2168,#REF!,4,FALSE)</f>
        <v>#REF!</v>
      </c>
      <c r="F2168" s="102" t="e">
        <f>VLOOKUP($A2168,#REF!,5,FALSE)</f>
        <v>#REF!</v>
      </c>
      <c r="G2168" s="93" t="e">
        <f>VLOOKUP($A2168,#REF!,8,FALSE)</f>
        <v>#REF!</v>
      </c>
      <c r="H2168" s="93" t="e">
        <f>VLOOKUP($A2168,#REF!,7,FALSE)</f>
        <v>#REF!</v>
      </c>
      <c r="I2168" s="438" t="e">
        <f>VLOOKUP($A2168,#REF!,10,FALSE)</f>
        <v>#REF!</v>
      </c>
      <c r="J2168" s="93" t="e">
        <f>VLOOKUP($A2168,#REF!,11,FALSE)</f>
        <v>#REF!</v>
      </c>
      <c r="K2168" s="114" t="e">
        <f>VLOOKUP($A2168,#REF!,12,FALSE)</f>
        <v>#REF!</v>
      </c>
      <c r="L2168" s="93" t="e">
        <f>VLOOKUP($A2168,#REF!,13,FALSE)</f>
        <v>#REF!</v>
      </c>
      <c r="M2168" s="438" t="e">
        <f>VLOOKUP($A2168,#REF!,14,FALSE)</f>
        <v>#REF!</v>
      </c>
      <c r="N2168" s="102" t="e">
        <f>VLOOKUP($A2168,#REF!,15,FALSE)</f>
        <v>#REF!</v>
      </c>
      <c r="O2168" s="102" t="e">
        <f>VLOOKUP($A2168,#REF!,18,FALSE)</f>
        <v>#REF!</v>
      </c>
      <c r="P2168" s="93" t="e">
        <f>VLOOKUP($A2168,#REF!,41,FALSE)</f>
        <v>#REF!</v>
      </c>
      <c r="Q2168" s="115" t="e">
        <f>VLOOKUP(Revisión_Avance_Periodo!$L2168,#REF!,30,FALSE)</f>
        <v>#REF!</v>
      </c>
      <c r="R2168" s="116">
        <v>2019</v>
      </c>
      <c r="S2168" s="196">
        <v>43676</v>
      </c>
      <c r="T2168" s="116" t="s">
        <v>74</v>
      </c>
      <c r="U2168" s="117" t="e">
        <f>INDEX(#REF!,MATCH(Revisión_Avance_Periodo!$L2168,#REF!,0),MATCH(Revisión_Avance_Periodo!$T2168,#REF!,0))</f>
        <v>#REF!</v>
      </c>
      <c r="V2168" s="117" t="e">
        <f>INDEX(#REF!,MATCH(Revisión_Avance_Periodo!$L2168,#REF!,0),MATCH(Revisión_Avance_Periodo!$T2168,#REF!,0))</f>
        <v>#REF!</v>
      </c>
      <c r="W2168" s="118">
        <f t="shared" ref="W2168:W2173" si="172">IFERROR((V2168/U2168),0)</f>
        <v>0</v>
      </c>
      <c r="X2168" s="116" t="str">
        <f>VLOOKUP(W2168,Tabla_Estado_Meta_OAP_2019[#All],3,TRUE)</f>
        <v>Por Ejecutar</v>
      </c>
      <c r="Y2168" s="150" t="e">
        <f>SUBTOTAL(9,$U$206:$U2168)</f>
        <v>#REF!</v>
      </c>
      <c r="Z2168" s="159" t="e">
        <f>SUBTOTAL(9,$V$206:$V2168)</f>
        <v>#REF!</v>
      </c>
      <c r="AA2168" s="159">
        <f>IFERROR(+Revisión_Avance_Periodo!$Z2168/Revisión_Avance_Periodo!$Y2168,0)</f>
        <v>0</v>
      </c>
      <c r="AB2168" s="126"/>
      <c r="AC2168" s="127"/>
      <c r="AD2168" s="125"/>
      <c r="AE2168" s="125"/>
      <c r="AF2168" s="128"/>
      <c r="AG2168" s="129"/>
      <c r="AH2168" s="150" t="e">
        <f>SUBTOTAL(9,$U$2162:$U2168)</f>
        <v>#REF!</v>
      </c>
      <c r="AI2168" s="159" t="e">
        <f>SUBTOTAL(9,$V$2162:$V2168)</f>
        <v>#REF!</v>
      </c>
      <c r="AJ2168" s="159">
        <f>IFERROR(+Revisión_Avance_Periodo!$Z2168/Revisión_Avance_Periodo!$Y2168,0)</f>
        <v>0</v>
      </c>
      <c r="AK2168" s="126"/>
      <c r="AL2168" s="127"/>
      <c r="AM2168" s="125"/>
      <c r="AN2168" s="125"/>
      <c r="AO2168" s="128"/>
      <c r="AP2168" s="129"/>
    </row>
    <row r="2169" spans="1:42" x14ac:dyDescent="0.25">
      <c r="A2169" s="97">
        <v>184</v>
      </c>
      <c r="B2169" s="435" t="e">
        <f>CONCATENATE(Revisión_Avance_Periodo!$D2169,";",Revisión_Avance_Periodo!$F2169,";",Revisión_Avance_Periodo!$L2169)</f>
        <v>#REF!</v>
      </c>
      <c r="C2169" s="435" t="e">
        <f t="shared" si="168"/>
        <v>#REF!</v>
      </c>
      <c r="D2169" s="123" t="e">
        <f>VLOOKUP($A2169,#REF!,3,FALSE)</f>
        <v>#REF!</v>
      </c>
      <c r="E2169" s="436" t="e">
        <f>VLOOKUP($A2169,#REF!,4,FALSE)</f>
        <v>#REF!</v>
      </c>
      <c r="F2169" s="103" t="e">
        <f>VLOOKUP($A2169,#REF!,5,FALSE)</f>
        <v>#REF!</v>
      </c>
      <c r="G2169" s="98" t="e">
        <f>VLOOKUP($A2169,#REF!,8,FALSE)</f>
        <v>#REF!</v>
      </c>
      <c r="H2169" s="93" t="e">
        <f>VLOOKUP($A2169,#REF!,7,FALSE)</f>
        <v>#REF!</v>
      </c>
      <c r="I2169" s="438" t="e">
        <f>VLOOKUP($A2169,#REF!,10,FALSE)</f>
        <v>#REF!</v>
      </c>
      <c r="J2169" s="98" t="e">
        <f>VLOOKUP($A2169,#REF!,11,FALSE)</f>
        <v>#REF!</v>
      </c>
      <c r="K2169" s="114" t="e">
        <f>VLOOKUP($A2169,#REF!,12,FALSE)</f>
        <v>#REF!</v>
      </c>
      <c r="L2169" s="98" t="e">
        <f>VLOOKUP($A2169,#REF!,13,FALSE)</f>
        <v>#REF!</v>
      </c>
      <c r="M2169" s="438" t="e">
        <f>VLOOKUP($A2169,#REF!,14,FALSE)</f>
        <v>#REF!</v>
      </c>
      <c r="N2169" s="103" t="e">
        <f>VLOOKUP($A2169,#REF!,15,FALSE)</f>
        <v>#REF!</v>
      </c>
      <c r="O2169" s="103" t="e">
        <f>VLOOKUP($A2169,#REF!,18,FALSE)</f>
        <v>#REF!</v>
      </c>
      <c r="P2169" s="93" t="e">
        <f>VLOOKUP($A2169,#REF!,41,FALSE)</f>
        <v>#REF!</v>
      </c>
      <c r="Q2169" s="115" t="e">
        <f>VLOOKUP(Revisión_Avance_Periodo!$L2169,#REF!,30,FALSE)</f>
        <v>#REF!</v>
      </c>
      <c r="R2169" s="116">
        <v>2019</v>
      </c>
      <c r="S2169" s="196">
        <v>43707</v>
      </c>
      <c r="T2169" s="124" t="s">
        <v>75</v>
      </c>
      <c r="U2169" s="117" t="e">
        <f>INDEX(#REF!,MATCH(Revisión_Avance_Periodo!$L2169,#REF!,0),MATCH(Revisión_Avance_Periodo!$T2169,#REF!,0))</f>
        <v>#REF!</v>
      </c>
      <c r="V2169" s="117" t="e">
        <f>INDEX(#REF!,MATCH(Revisión_Avance_Periodo!$L2169,#REF!,0),MATCH(Revisión_Avance_Periodo!$T2169,#REF!,0))</f>
        <v>#REF!</v>
      </c>
      <c r="W2169" s="118">
        <f t="shared" si="172"/>
        <v>0</v>
      </c>
      <c r="X2169" s="124" t="str">
        <f>VLOOKUP(W2169,Tabla_Estado_Meta_OAP_2019[#All],3,TRUE)</f>
        <v>Por Ejecutar</v>
      </c>
      <c r="Y2169" s="150" t="e">
        <f>SUBTOTAL(9,$U$206:$U2169)</f>
        <v>#REF!</v>
      </c>
      <c r="Z2169" s="159" t="e">
        <f>SUBTOTAL(9,$V$206:$V2169)</f>
        <v>#REF!</v>
      </c>
      <c r="AA2169" s="159">
        <f>IFERROR(+Revisión_Avance_Periodo!$Z2169/Revisión_Avance_Periodo!$Y2169,0)</f>
        <v>0</v>
      </c>
      <c r="AB2169" s="126"/>
      <c r="AC2169" s="127"/>
      <c r="AD2169" s="125"/>
      <c r="AE2169" s="125"/>
      <c r="AF2169" s="128"/>
      <c r="AG2169" s="129"/>
      <c r="AH2169" s="150" t="e">
        <f>SUBTOTAL(9,$U$2162:$U2169)</f>
        <v>#REF!</v>
      </c>
      <c r="AI2169" s="159" t="e">
        <f>SUBTOTAL(9,$V$2162:$V2169)</f>
        <v>#REF!</v>
      </c>
      <c r="AJ2169" s="159">
        <f>IFERROR(+Revisión_Avance_Periodo!$Z2169/Revisión_Avance_Periodo!$Y2169,0)</f>
        <v>0</v>
      </c>
      <c r="AK2169" s="126"/>
      <c r="AL2169" s="127"/>
      <c r="AM2169" s="125"/>
      <c r="AN2169" s="125"/>
      <c r="AO2169" s="128"/>
      <c r="AP2169" s="129"/>
    </row>
    <row r="2170" spans="1:42" x14ac:dyDescent="0.25">
      <c r="A2170" s="92">
        <v>184</v>
      </c>
      <c r="B2170" s="435" t="e">
        <f>CONCATENATE(Revisión_Avance_Periodo!$D2170,";",Revisión_Avance_Periodo!$F2170,";",Revisión_Avance_Periodo!$L2170)</f>
        <v>#REF!</v>
      </c>
      <c r="C2170" s="435" t="e">
        <f t="shared" si="168"/>
        <v>#REF!</v>
      </c>
      <c r="D2170" s="114" t="e">
        <f>VLOOKUP($A2170,#REF!,3,FALSE)</f>
        <v>#REF!</v>
      </c>
      <c r="E2170" s="436" t="e">
        <f>VLOOKUP($A2170,#REF!,4,FALSE)</f>
        <v>#REF!</v>
      </c>
      <c r="F2170" s="102" t="e">
        <f>VLOOKUP($A2170,#REF!,5,FALSE)</f>
        <v>#REF!</v>
      </c>
      <c r="G2170" s="93" t="e">
        <f>VLOOKUP($A2170,#REF!,8,FALSE)</f>
        <v>#REF!</v>
      </c>
      <c r="H2170" s="93" t="e">
        <f>VLOOKUP($A2170,#REF!,7,FALSE)</f>
        <v>#REF!</v>
      </c>
      <c r="I2170" s="438" t="e">
        <f>VLOOKUP($A2170,#REF!,10,FALSE)</f>
        <v>#REF!</v>
      </c>
      <c r="J2170" s="93" t="e">
        <f>VLOOKUP($A2170,#REF!,11,FALSE)</f>
        <v>#REF!</v>
      </c>
      <c r="K2170" s="114" t="e">
        <f>VLOOKUP($A2170,#REF!,12,FALSE)</f>
        <v>#REF!</v>
      </c>
      <c r="L2170" s="93" t="e">
        <f>VLOOKUP($A2170,#REF!,13,FALSE)</f>
        <v>#REF!</v>
      </c>
      <c r="M2170" s="438" t="e">
        <f>VLOOKUP($A2170,#REF!,14,FALSE)</f>
        <v>#REF!</v>
      </c>
      <c r="N2170" s="102" t="e">
        <f>VLOOKUP($A2170,#REF!,15,FALSE)</f>
        <v>#REF!</v>
      </c>
      <c r="O2170" s="102" t="e">
        <f>VLOOKUP($A2170,#REF!,18,FALSE)</f>
        <v>#REF!</v>
      </c>
      <c r="P2170" s="93" t="e">
        <f>VLOOKUP($A2170,#REF!,41,FALSE)</f>
        <v>#REF!</v>
      </c>
      <c r="Q2170" s="115" t="e">
        <f>VLOOKUP(Revisión_Avance_Periodo!$L2170,#REF!,30,FALSE)</f>
        <v>#REF!</v>
      </c>
      <c r="R2170" s="116">
        <v>2019</v>
      </c>
      <c r="S2170" s="196">
        <v>43738</v>
      </c>
      <c r="T2170" s="116" t="s">
        <v>76</v>
      </c>
      <c r="U2170" s="117" t="e">
        <f>INDEX(#REF!,MATCH(Revisión_Avance_Periodo!$L2170,#REF!,0),MATCH(Revisión_Avance_Periodo!$T2170,#REF!,0))</f>
        <v>#REF!</v>
      </c>
      <c r="V2170" s="117" t="e">
        <f>INDEX(#REF!,MATCH(Revisión_Avance_Periodo!$L2170,#REF!,0),MATCH(Revisión_Avance_Periodo!$T2170,#REF!,0))</f>
        <v>#REF!</v>
      </c>
      <c r="W2170" s="118">
        <f t="shared" si="172"/>
        <v>0</v>
      </c>
      <c r="X2170" s="116" t="str">
        <f>VLOOKUP(W2170,Tabla_Estado_Meta_OAP_2019[#All],3,TRUE)</f>
        <v>Por Ejecutar</v>
      </c>
      <c r="Y2170" s="150" t="e">
        <f>SUBTOTAL(9,$U$206:$U2170)</f>
        <v>#REF!</v>
      </c>
      <c r="Z2170" s="159" t="e">
        <f>SUBTOTAL(9,$V$206:$V2170)</f>
        <v>#REF!</v>
      </c>
      <c r="AA2170" s="159">
        <f>IFERROR(+Revisión_Avance_Periodo!$Z2170/Revisión_Avance_Periodo!$Y2170,0)</f>
        <v>0</v>
      </c>
      <c r="AB2170" s="126"/>
      <c r="AC2170" s="127"/>
      <c r="AD2170" s="125"/>
      <c r="AE2170" s="125"/>
      <c r="AF2170" s="128"/>
      <c r="AG2170" s="129"/>
      <c r="AH2170" s="150" t="e">
        <f>SUBTOTAL(9,$U$2162:$U2170)</f>
        <v>#REF!</v>
      </c>
      <c r="AI2170" s="159" t="e">
        <f>SUBTOTAL(9,$V$2162:$V2170)</f>
        <v>#REF!</v>
      </c>
      <c r="AJ2170" s="159">
        <f>IFERROR(+Revisión_Avance_Periodo!$Z2170/Revisión_Avance_Periodo!$Y2170,0)</f>
        <v>0</v>
      </c>
      <c r="AK2170" s="126"/>
      <c r="AL2170" s="127"/>
      <c r="AM2170" s="125"/>
      <c r="AN2170" s="125"/>
      <c r="AO2170" s="128"/>
      <c r="AP2170" s="129"/>
    </row>
    <row r="2171" spans="1:42" x14ac:dyDescent="0.25">
      <c r="A2171" s="97">
        <v>184</v>
      </c>
      <c r="B2171" s="435" t="e">
        <f>CONCATENATE(Revisión_Avance_Periodo!$D2171,";",Revisión_Avance_Periodo!$F2171,";",Revisión_Avance_Periodo!$L2171)</f>
        <v>#REF!</v>
      </c>
      <c r="C2171" s="435" t="e">
        <f t="shared" si="168"/>
        <v>#REF!</v>
      </c>
      <c r="D2171" s="123" t="e">
        <f>VLOOKUP($A2171,#REF!,3,FALSE)</f>
        <v>#REF!</v>
      </c>
      <c r="E2171" s="436" t="e">
        <f>VLOOKUP($A2171,#REF!,4,FALSE)</f>
        <v>#REF!</v>
      </c>
      <c r="F2171" s="103" t="e">
        <f>VLOOKUP($A2171,#REF!,5,FALSE)</f>
        <v>#REF!</v>
      </c>
      <c r="G2171" s="98" t="e">
        <f>VLOOKUP($A2171,#REF!,8,FALSE)</f>
        <v>#REF!</v>
      </c>
      <c r="H2171" s="93" t="e">
        <f>VLOOKUP($A2171,#REF!,7,FALSE)</f>
        <v>#REF!</v>
      </c>
      <c r="I2171" s="438" t="e">
        <f>VLOOKUP($A2171,#REF!,10,FALSE)</f>
        <v>#REF!</v>
      </c>
      <c r="J2171" s="98" t="e">
        <f>VLOOKUP($A2171,#REF!,11,FALSE)</f>
        <v>#REF!</v>
      </c>
      <c r="K2171" s="114" t="e">
        <f>VLOOKUP($A2171,#REF!,12,FALSE)</f>
        <v>#REF!</v>
      </c>
      <c r="L2171" s="98" t="e">
        <f>VLOOKUP($A2171,#REF!,13,FALSE)</f>
        <v>#REF!</v>
      </c>
      <c r="M2171" s="438" t="e">
        <f>VLOOKUP($A2171,#REF!,14,FALSE)</f>
        <v>#REF!</v>
      </c>
      <c r="N2171" s="103" t="e">
        <f>VLOOKUP($A2171,#REF!,15,FALSE)</f>
        <v>#REF!</v>
      </c>
      <c r="O2171" s="103" t="e">
        <f>VLOOKUP($A2171,#REF!,18,FALSE)</f>
        <v>#REF!</v>
      </c>
      <c r="P2171" s="93" t="e">
        <f>VLOOKUP($A2171,#REF!,41,FALSE)</f>
        <v>#REF!</v>
      </c>
      <c r="Q2171" s="115" t="e">
        <f>VLOOKUP(Revisión_Avance_Periodo!$L2171,#REF!,30,FALSE)</f>
        <v>#REF!</v>
      </c>
      <c r="R2171" s="116">
        <v>2019</v>
      </c>
      <c r="S2171" s="196">
        <v>43768</v>
      </c>
      <c r="T2171" s="124" t="s">
        <v>77</v>
      </c>
      <c r="U2171" s="117" t="e">
        <f>INDEX(#REF!,MATCH(Revisión_Avance_Periodo!$L2171,#REF!,0),MATCH(Revisión_Avance_Periodo!$T2171,#REF!,0))</f>
        <v>#REF!</v>
      </c>
      <c r="V2171" s="117" t="e">
        <f>INDEX(#REF!,MATCH(Revisión_Avance_Periodo!$L2171,#REF!,0),MATCH(Revisión_Avance_Periodo!$T2171,#REF!,0))</f>
        <v>#REF!</v>
      </c>
      <c r="W2171" s="118">
        <f t="shared" si="172"/>
        <v>0</v>
      </c>
      <c r="X2171" s="124" t="str">
        <f>VLOOKUP(W2171,Tabla_Estado_Meta_OAP_2019[#All],3,TRUE)</f>
        <v>Por Ejecutar</v>
      </c>
      <c r="Y2171" s="150" t="e">
        <f>SUBTOTAL(9,$U$206:$U2171)</f>
        <v>#REF!</v>
      </c>
      <c r="Z2171" s="159" t="e">
        <f>SUBTOTAL(9,$V$206:$V2171)</f>
        <v>#REF!</v>
      </c>
      <c r="AA2171" s="159">
        <f>IFERROR(+Revisión_Avance_Periodo!$Z2171/Revisión_Avance_Periodo!$Y2171,0)</f>
        <v>0</v>
      </c>
      <c r="AB2171" s="126"/>
      <c r="AC2171" s="127"/>
      <c r="AD2171" s="125"/>
      <c r="AE2171" s="125"/>
      <c r="AF2171" s="128"/>
      <c r="AG2171" s="129"/>
      <c r="AH2171" s="150" t="e">
        <f>SUBTOTAL(9,$U$2162:$U2171)</f>
        <v>#REF!</v>
      </c>
      <c r="AI2171" s="159" t="e">
        <f>SUBTOTAL(9,$V$2162:$V2171)</f>
        <v>#REF!</v>
      </c>
      <c r="AJ2171" s="159">
        <f>IFERROR(+Revisión_Avance_Periodo!$Z2171/Revisión_Avance_Periodo!$Y2171,0)</f>
        <v>0</v>
      </c>
      <c r="AK2171" s="126"/>
      <c r="AL2171" s="127"/>
      <c r="AM2171" s="125"/>
      <c r="AN2171" s="125"/>
      <c r="AO2171" s="128"/>
      <c r="AP2171" s="129"/>
    </row>
    <row r="2172" spans="1:42" x14ac:dyDescent="0.25">
      <c r="A2172" s="92">
        <v>184</v>
      </c>
      <c r="B2172" s="435" t="e">
        <f>CONCATENATE(Revisión_Avance_Periodo!$D2172,";",Revisión_Avance_Periodo!$F2172,";",Revisión_Avance_Periodo!$L2172)</f>
        <v>#REF!</v>
      </c>
      <c r="C2172" s="435" t="e">
        <f t="shared" si="168"/>
        <v>#REF!</v>
      </c>
      <c r="D2172" s="114" t="e">
        <f>VLOOKUP($A2172,#REF!,3,FALSE)</f>
        <v>#REF!</v>
      </c>
      <c r="E2172" s="436" t="e">
        <f>VLOOKUP($A2172,#REF!,4,FALSE)</f>
        <v>#REF!</v>
      </c>
      <c r="F2172" s="102" t="e">
        <f>VLOOKUP($A2172,#REF!,5,FALSE)</f>
        <v>#REF!</v>
      </c>
      <c r="G2172" s="93" t="e">
        <f>VLOOKUP($A2172,#REF!,8,FALSE)</f>
        <v>#REF!</v>
      </c>
      <c r="H2172" s="93" t="e">
        <f>VLOOKUP($A2172,#REF!,7,FALSE)</f>
        <v>#REF!</v>
      </c>
      <c r="I2172" s="438" t="e">
        <f>VLOOKUP($A2172,#REF!,10,FALSE)</f>
        <v>#REF!</v>
      </c>
      <c r="J2172" s="93" t="e">
        <f>VLOOKUP($A2172,#REF!,11,FALSE)</f>
        <v>#REF!</v>
      </c>
      <c r="K2172" s="114" t="e">
        <f>VLOOKUP($A2172,#REF!,12,FALSE)</f>
        <v>#REF!</v>
      </c>
      <c r="L2172" s="93" t="e">
        <f>VLOOKUP($A2172,#REF!,13,FALSE)</f>
        <v>#REF!</v>
      </c>
      <c r="M2172" s="438" t="e">
        <f>VLOOKUP($A2172,#REF!,14,FALSE)</f>
        <v>#REF!</v>
      </c>
      <c r="N2172" s="102" t="e">
        <f>VLOOKUP($A2172,#REF!,15,FALSE)</f>
        <v>#REF!</v>
      </c>
      <c r="O2172" s="102" t="e">
        <f>VLOOKUP($A2172,#REF!,18,FALSE)</f>
        <v>#REF!</v>
      </c>
      <c r="P2172" s="93" t="e">
        <f>VLOOKUP($A2172,#REF!,41,FALSE)</f>
        <v>#REF!</v>
      </c>
      <c r="Q2172" s="115" t="e">
        <f>VLOOKUP(Revisión_Avance_Periodo!$L2172,#REF!,30,FALSE)</f>
        <v>#REF!</v>
      </c>
      <c r="R2172" s="116">
        <v>2019</v>
      </c>
      <c r="S2172" s="196">
        <v>43799</v>
      </c>
      <c r="T2172" s="116" t="s">
        <v>78</v>
      </c>
      <c r="U2172" s="117" t="e">
        <f>INDEX(#REF!,MATCH(Revisión_Avance_Periodo!$L2172,#REF!,0),MATCH(Revisión_Avance_Periodo!$T2172,#REF!,0))</f>
        <v>#REF!</v>
      </c>
      <c r="V2172" s="117" t="e">
        <f>INDEX(#REF!,MATCH(Revisión_Avance_Periodo!$L2172,#REF!,0),MATCH(Revisión_Avance_Periodo!$T2172,#REF!,0))</f>
        <v>#REF!</v>
      </c>
      <c r="W2172" s="118">
        <f t="shared" si="172"/>
        <v>0</v>
      </c>
      <c r="X2172" s="116" t="str">
        <f>VLOOKUP(W2172,Tabla_Estado_Meta_OAP_2019[#All],3,TRUE)</f>
        <v>Por Ejecutar</v>
      </c>
      <c r="Y2172" s="150" t="e">
        <f>SUBTOTAL(9,$U$206:$U2172)</f>
        <v>#REF!</v>
      </c>
      <c r="Z2172" s="159" t="e">
        <f>SUBTOTAL(9,$V$206:$V2172)</f>
        <v>#REF!</v>
      </c>
      <c r="AA2172" s="159">
        <f>IFERROR(+Revisión_Avance_Periodo!$Z2172/Revisión_Avance_Periodo!$Y2172,0)</f>
        <v>0</v>
      </c>
      <c r="AB2172" s="126"/>
      <c r="AC2172" s="127"/>
      <c r="AD2172" s="125"/>
      <c r="AE2172" s="125"/>
      <c r="AF2172" s="128"/>
      <c r="AG2172" s="129"/>
      <c r="AH2172" s="150" t="e">
        <f>SUBTOTAL(9,$U$2162:$U2172)</f>
        <v>#REF!</v>
      </c>
      <c r="AI2172" s="159" t="e">
        <f>SUBTOTAL(9,$V$2162:$V2172)</f>
        <v>#REF!</v>
      </c>
      <c r="AJ2172" s="159">
        <f>IFERROR(+Revisión_Avance_Periodo!$Z2172/Revisión_Avance_Periodo!$Y2172,0)</f>
        <v>0</v>
      </c>
      <c r="AK2172" s="126"/>
      <c r="AL2172" s="127"/>
      <c r="AM2172" s="125"/>
      <c r="AN2172" s="125"/>
      <c r="AO2172" s="128"/>
      <c r="AP2172" s="129"/>
    </row>
    <row r="2173" spans="1:42" ht="15.75" thickBot="1" x14ac:dyDescent="0.3">
      <c r="A2173" s="97">
        <v>184</v>
      </c>
      <c r="B2173" s="435" t="e">
        <f>CONCATENATE(Revisión_Avance_Periodo!$D2173,";",Revisión_Avance_Periodo!$F2173,";",Revisión_Avance_Periodo!$L2173)</f>
        <v>#REF!</v>
      </c>
      <c r="C2173" s="435" t="e">
        <f t="shared" si="168"/>
        <v>#REF!</v>
      </c>
      <c r="D2173" s="123" t="e">
        <f>VLOOKUP($A2173,#REF!,3,FALSE)</f>
        <v>#REF!</v>
      </c>
      <c r="E2173" s="436" t="e">
        <f>VLOOKUP($A2173,#REF!,4,FALSE)</f>
        <v>#REF!</v>
      </c>
      <c r="F2173" s="103" t="e">
        <f>VLOOKUP($A2173,#REF!,5,FALSE)</f>
        <v>#REF!</v>
      </c>
      <c r="G2173" s="98" t="e">
        <f>VLOOKUP($A2173,#REF!,8,FALSE)</f>
        <v>#REF!</v>
      </c>
      <c r="H2173" s="93" t="e">
        <f>VLOOKUP($A2173,#REF!,7,FALSE)</f>
        <v>#REF!</v>
      </c>
      <c r="I2173" s="438" t="e">
        <f>VLOOKUP($A2173,#REF!,10,FALSE)</f>
        <v>#REF!</v>
      </c>
      <c r="J2173" s="98" t="e">
        <f>VLOOKUP($A2173,#REF!,11,FALSE)</f>
        <v>#REF!</v>
      </c>
      <c r="K2173" s="114" t="e">
        <f>VLOOKUP($A2173,#REF!,12,FALSE)</f>
        <v>#REF!</v>
      </c>
      <c r="L2173" s="98" t="e">
        <f>VLOOKUP($A2173,#REF!,13,FALSE)</f>
        <v>#REF!</v>
      </c>
      <c r="M2173" s="438" t="e">
        <f>VLOOKUP($A2173,#REF!,14,FALSE)</f>
        <v>#REF!</v>
      </c>
      <c r="N2173" s="103" t="e">
        <f>VLOOKUP($A2173,#REF!,15,FALSE)</f>
        <v>#REF!</v>
      </c>
      <c r="O2173" s="103" t="e">
        <f>VLOOKUP($A2173,#REF!,18,FALSE)</f>
        <v>#REF!</v>
      </c>
      <c r="P2173" s="93" t="e">
        <f>VLOOKUP($A2173,#REF!,41,FALSE)</f>
        <v>#REF!</v>
      </c>
      <c r="Q2173" s="115" t="e">
        <f>VLOOKUP(Revisión_Avance_Periodo!$L2173,#REF!,30,FALSE)</f>
        <v>#REF!</v>
      </c>
      <c r="R2173" s="116">
        <v>2019</v>
      </c>
      <c r="S2173" s="196">
        <v>43829</v>
      </c>
      <c r="T2173" s="124" t="s">
        <v>79</v>
      </c>
      <c r="U2173" s="117" t="e">
        <f>INDEX(#REF!,MATCH(Revisión_Avance_Periodo!$L2173,#REF!,0),MATCH(Revisión_Avance_Periodo!$T2173,#REF!,0))</f>
        <v>#REF!</v>
      </c>
      <c r="V2173" s="117" t="e">
        <f>INDEX(#REF!,MATCH(Revisión_Avance_Periodo!$L2173,#REF!,0),MATCH(Revisión_Avance_Periodo!$T2173,#REF!,0))</f>
        <v>#REF!</v>
      </c>
      <c r="W2173" s="118">
        <f t="shared" si="172"/>
        <v>0</v>
      </c>
      <c r="X2173" s="124" t="str">
        <f>VLOOKUP(W2173,Tabla_Estado_Meta_OAP_2019[#All],3,TRUE)</f>
        <v>Por Ejecutar</v>
      </c>
      <c r="Y2173" s="150" t="e">
        <f>SUBTOTAL(9,$U$206:$U2173)</f>
        <v>#REF!</v>
      </c>
      <c r="Z2173" s="159" t="e">
        <f>SUBTOTAL(9,$V$206:$V2173)</f>
        <v>#REF!</v>
      </c>
      <c r="AA2173" s="159">
        <f>IFERROR(+Revisión_Avance_Periodo!$Z2173/Revisión_Avance_Periodo!$Y2173,0)</f>
        <v>0</v>
      </c>
      <c r="AB2173" s="126"/>
      <c r="AC2173" s="127"/>
      <c r="AD2173" s="125"/>
      <c r="AE2173" s="125"/>
      <c r="AF2173" s="128"/>
      <c r="AG2173" s="129"/>
      <c r="AH2173" s="150" t="e">
        <f>SUBTOTAL(9,$U$2162:$U2173)</f>
        <v>#REF!</v>
      </c>
      <c r="AI2173" s="159" t="e">
        <f>SUBTOTAL(9,$V$2162:$V2173)</f>
        <v>#REF!</v>
      </c>
      <c r="AJ2173" s="159">
        <f>IFERROR(+Revisión_Avance_Periodo!$Z2173/Revisión_Avance_Periodo!$Y2173,0)</f>
        <v>0</v>
      </c>
      <c r="AK2173" s="126"/>
      <c r="AL2173" s="127"/>
      <c r="AM2173" s="125"/>
      <c r="AN2173" s="125"/>
      <c r="AO2173" s="128"/>
      <c r="AP2173" s="129"/>
    </row>
    <row r="2174" spans="1:42" x14ac:dyDescent="0.25">
      <c r="A2174" s="92">
        <v>185</v>
      </c>
      <c r="B2174" s="435" t="e">
        <f>CONCATENATE(Revisión_Avance_Periodo!$D2174,";",Revisión_Avance_Periodo!$F2174,";",Revisión_Avance_Periodo!$L2174)</f>
        <v>#REF!</v>
      </c>
      <c r="C2174" s="435" t="e">
        <f t="shared" si="168"/>
        <v>#REF!</v>
      </c>
      <c r="D2174" s="114" t="e">
        <f>VLOOKUP($A2174,#REF!,3,FALSE)</f>
        <v>#REF!</v>
      </c>
      <c r="E2174" s="436" t="e">
        <f>VLOOKUP($A2174,#REF!,4,FALSE)</f>
        <v>#REF!</v>
      </c>
      <c r="F2174" s="102" t="e">
        <f>VLOOKUP($A2174,#REF!,5,FALSE)</f>
        <v>#REF!</v>
      </c>
      <c r="G2174" s="93" t="e">
        <f>VLOOKUP($A2174,#REF!,8,FALSE)</f>
        <v>#REF!</v>
      </c>
      <c r="H2174" s="93" t="e">
        <f>VLOOKUP($A2174,#REF!,7,FALSE)</f>
        <v>#REF!</v>
      </c>
      <c r="I2174" s="438" t="e">
        <f>VLOOKUP($A2174,#REF!,10,FALSE)</f>
        <v>#REF!</v>
      </c>
      <c r="J2174" s="93" t="e">
        <f>VLOOKUP($A2174,#REF!,11,FALSE)</f>
        <v>#REF!</v>
      </c>
      <c r="K2174" s="114" t="e">
        <f>VLOOKUP($A2174,#REF!,12,FALSE)</f>
        <v>#REF!</v>
      </c>
      <c r="L2174" s="93" t="e">
        <f>VLOOKUP($A2174,#REF!,13,FALSE)</f>
        <v>#REF!</v>
      </c>
      <c r="M2174" s="438" t="e">
        <f>VLOOKUP($A2174,#REF!,14,FALSE)</f>
        <v>#REF!</v>
      </c>
      <c r="N2174" s="102" t="e">
        <f>VLOOKUP($A2174,#REF!,15,FALSE)</f>
        <v>#REF!</v>
      </c>
      <c r="O2174" s="102" t="e">
        <f>VLOOKUP($A2174,#REF!,18,FALSE)</f>
        <v>#REF!</v>
      </c>
      <c r="P2174" s="93" t="e">
        <f>VLOOKUP($A2174,#REF!,41,FALSE)</f>
        <v>#REF!</v>
      </c>
      <c r="Q2174" s="115" t="e">
        <f>VLOOKUP(Revisión_Avance_Periodo!$L2174,#REF!,30,FALSE)</f>
        <v>#REF!</v>
      </c>
      <c r="R2174" s="116">
        <v>2019</v>
      </c>
      <c r="S2174" s="196">
        <v>43495</v>
      </c>
      <c r="T2174" s="116" t="s">
        <v>68</v>
      </c>
      <c r="U2174" s="440" t="e">
        <f>INDEX(#REF!,MATCH(Revisión_Avance_Periodo!$L2174,#REF!,0),MATCH(Revisión_Avance_Periodo!$T2174,#REF!,0))</f>
        <v>#REF!</v>
      </c>
      <c r="V2174" s="440" t="e">
        <f>INDEX(#REF!,MATCH(Revisión_Avance_Periodo!$L2174,#REF!,0),MATCH(Revisión_Avance_Periodo!$T2174,#REF!,0))</f>
        <v>#REF!</v>
      </c>
      <c r="W2174" s="131" t="e">
        <f t="shared" ref="W2174:W2182" si="173">V2174/U2174</f>
        <v>#REF!</v>
      </c>
      <c r="X2174" s="116" t="e">
        <f>VLOOKUP(W2174,Tabla_Estado_Meta_OAP_2019[#All],3,TRUE)</f>
        <v>#REF!</v>
      </c>
      <c r="Y2174" s="163" t="e">
        <f>SUBTOTAL(9,$U$206:$U2174)</f>
        <v>#REF!</v>
      </c>
      <c r="Z2174" s="161" t="e">
        <f>SUBTOTAL(9,$V$206:$V2174)</f>
        <v>#REF!</v>
      </c>
      <c r="AA2174" s="162">
        <f>IFERROR(+Revisión_Avance_Periodo!$Z2174/Revisión_Avance_Periodo!$Y2174,0)</f>
        <v>0</v>
      </c>
      <c r="AB2174" s="445" t="e">
        <f>SUBTOTAL(9,U2174:U2185)</f>
        <v>#REF!</v>
      </c>
      <c r="AC2174" s="446" t="e">
        <f>SUBTOTAL(9,V2174:V2185)</f>
        <v>#REF!</v>
      </c>
      <c r="AD2174" s="119" t="e">
        <f>+AC2174/AB2174</f>
        <v>#REF!</v>
      </c>
      <c r="AE2174" s="119" t="e">
        <f>100%-Revisión_Avance_Periodo!$AD2174</f>
        <v>#REF!</v>
      </c>
      <c r="AF2174" s="121" t="e">
        <f>VLOOKUP(AD2174,Tabla_Estado_Meta_OAP_2019[],3,TRUE)</f>
        <v>#REF!</v>
      </c>
      <c r="AG2174" s="122" t="e">
        <f>Revisión_Avance_Periodo!$AD2174*Revisión_Avance_Periodo!$Q2174</f>
        <v>#REF!</v>
      </c>
      <c r="AH2174" s="163" t="e">
        <f>SUBTOTAL(9,$U$2174:$U2174)</f>
        <v>#REF!</v>
      </c>
      <c r="AI2174" s="161" t="e">
        <f>SUBTOTAL(9,$V$2174:$V2174)</f>
        <v>#REF!</v>
      </c>
      <c r="AJ2174" s="162">
        <f>IFERROR(+Revisión_Avance_Periodo!$Z2174/Revisión_Avance_Periodo!$Y2174,0)</f>
        <v>0</v>
      </c>
      <c r="AK2174" s="445" t="e">
        <f>SUBTOTAL(9,AD2174:AD2185)</f>
        <v>#REF!</v>
      </c>
      <c r="AL2174" s="446" t="e">
        <f>SUBTOTAL(9,AE2174:AE2185)</f>
        <v>#REF!</v>
      </c>
      <c r="AM2174" s="119" t="e">
        <f>+AL2174/AK2174</f>
        <v>#REF!</v>
      </c>
      <c r="AN2174" s="119" t="e">
        <f>100%-Revisión_Avance_Periodo!$AD2174</f>
        <v>#REF!</v>
      </c>
      <c r="AO2174" s="121" t="e">
        <f>VLOOKUP(AM2174,Tabla_Estado_Meta_OAP_2019[],3,TRUE)</f>
        <v>#REF!</v>
      </c>
      <c r="AP2174" s="122" t="e">
        <f>Revisión_Avance_Periodo!$AD2174*Revisión_Avance_Periodo!$Q2174</f>
        <v>#REF!</v>
      </c>
    </row>
    <row r="2175" spans="1:42" x14ac:dyDescent="0.25">
      <c r="A2175" s="97">
        <v>185</v>
      </c>
      <c r="B2175" s="435" t="e">
        <f>CONCATENATE(Revisión_Avance_Periodo!$D2175,";",Revisión_Avance_Periodo!$F2175,";",Revisión_Avance_Periodo!$L2175)</f>
        <v>#REF!</v>
      </c>
      <c r="C2175" s="435" t="e">
        <f t="shared" si="168"/>
        <v>#REF!</v>
      </c>
      <c r="D2175" s="123" t="e">
        <f>VLOOKUP($A2175,#REF!,3,FALSE)</f>
        <v>#REF!</v>
      </c>
      <c r="E2175" s="436" t="e">
        <f>VLOOKUP($A2175,#REF!,4,FALSE)</f>
        <v>#REF!</v>
      </c>
      <c r="F2175" s="103" t="e">
        <f>VLOOKUP($A2175,#REF!,5,FALSE)</f>
        <v>#REF!</v>
      </c>
      <c r="G2175" s="98" t="e">
        <f>VLOOKUP($A2175,#REF!,8,FALSE)</f>
        <v>#REF!</v>
      </c>
      <c r="H2175" s="93" t="e">
        <f>VLOOKUP($A2175,#REF!,7,FALSE)</f>
        <v>#REF!</v>
      </c>
      <c r="I2175" s="438" t="e">
        <f>VLOOKUP($A2175,#REF!,10,FALSE)</f>
        <v>#REF!</v>
      </c>
      <c r="J2175" s="98" t="e">
        <f>VLOOKUP($A2175,#REF!,11,FALSE)</f>
        <v>#REF!</v>
      </c>
      <c r="K2175" s="114" t="e">
        <f>VLOOKUP($A2175,#REF!,12,FALSE)</f>
        <v>#REF!</v>
      </c>
      <c r="L2175" s="98" t="e">
        <f>VLOOKUP($A2175,#REF!,13,FALSE)</f>
        <v>#REF!</v>
      </c>
      <c r="M2175" s="438" t="e">
        <f>VLOOKUP($A2175,#REF!,14,FALSE)</f>
        <v>#REF!</v>
      </c>
      <c r="N2175" s="103" t="e">
        <f>VLOOKUP($A2175,#REF!,15,FALSE)</f>
        <v>#REF!</v>
      </c>
      <c r="O2175" s="103" t="e">
        <f>VLOOKUP($A2175,#REF!,18,FALSE)</f>
        <v>#REF!</v>
      </c>
      <c r="P2175" s="93" t="e">
        <f>VLOOKUP($A2175,#REF!,41,FALSE)</f>
        <v>#REF!</v>
      </c>
      <c r="Q2175" s="115" t="e">
        <f>VLOOKUP(Revisión_Avance_Periodo!$L2175,#REF!,30,FALSE)</f>
        <v>#REF!</v>
      </c>
      <c r="R2175" s="116">
        <v>2019</v>
      </c>
      <c r="S2175" s="196">
        <v>43524</v>
      </c>
      <c r="T2175" s="124" t="s">
        <v>69</v>
      </c>
      <c r="U2175" s="440" t="e">
        <f>INDEX(#REF!,MATCH(Revisión_Avance_Periodo!$L2175,#REF!,0),MATCH(Revisión_Avance_Periodo!$T2175,#REF!,0))</f>
        <v>#REF!</v>
      </c>
      <c r="V2175" s="440" t="e">
        <f>INDEX(#REF!,MATCH(Revisión_Avance_Periodo!$L2175,#REF!,0),MATCH(Revisión_Avance_Periodo!$T2175,#REF!,0))</f>
        <v>#REF!</v>
      </c>
      <c r="W2175" s="131" t="e">
        <f t="shared" si="173"/>
        <v>#REF!</v>
      </c>
      <c r="X2175" s="124" t="e">
        <f>VLOOKUP(W2175,Tabla_Estado_Meta_OAP_2019[#All],3,TRUE)</f>
        <v>#REF!</v>
      </c>
      <c r="Y2175" s="164" t="e">
        <f>SUBTOTAL(9,$U$206:$U2175)</f>
        <v>#REF!</v>
      </c>
      <c r="Z2175" s="158" t="e">
        <f>SUBTOTAL(9,$V$206:$V2175)</f>
        <v>#REF!</v>
      </c>
      <c r="AA2175" s="159">
        <f>IFERROR(+Revisión_Avance_Periodo!$Z2175/Revisión_Avance_Periodo!$Y2175,0)</f>
        <v>0</v>
      </c>
      <c r="AB2175" s="126"/>
      <c r="AC2175" s="127"/>
      <c r="AD2175" s="125"/>
      <c r="AE2175" s="125"/>
      <c r="AF2175" s="128"/>
      <c r="AG2175" s="129"/>
      <c r="AH2175" s="164" t="e">
        <f>SUBTOTAL(9,$U$2174:$U2175)</f>
        <v>#REF!</v>
      </c>
      <c r="AI2175" s="158" t="e">
        <f>SUBTOTAL(9,$V$2174:$V2175)</f>
        <v>#REF!</v>
      </c>
      <c r="AJ2175" s="159">
        <f>IFERROR(+Revisión_Avance_Periodo!$Z2175/Revisión_Avance_Periodo!$Y2175,0)</f>
        <v>0</v>
      </c>
      <c r="AK2175" s="126"/>
      <c r="AL2175" s="127"/>
      <c r="AM2175" s="125"/>
      <c r="AN2175" s="125"/>
      <c r="AO2175" s="128"/>
      <c r="AP2175" s="129"/>
    </row>
    <row r="2176" spans="1:42" x14ac:dyDescent="0.25">
      <c r="A2176" s="92">
        <v>185</v>
      </c>
      <c r="B2176" s="435" t="e">
        <f>CONCATENATE(Revisión_Avance_Periodo!$D2176,";",Revisión_Avance_Periodo!$F2176,";",Revisión_Avance_Periodo!$L2176)</f>
        <v>#REF!</v>
      </c>
      <c r="C2176" s="435" t="e">
        <f t="shared" si="168"/>
        <v>#REF!</v>
      </c>
      <c r="D2176" s="114" t="e">
        <f>VLOOKUP($A2176,#REF!,3,FALSE)</f>
        <v>#REF!</v>
      </c>
      <c r="E2176" s="436" t="e">
        <f>VLOOKUP($A2176,#REF!,4,FALSE)</f>
        <v>#REF!</v>
      </c>
      <c r="F2176" s="102" t="e">
        <f>VLOOKUP($A2176,#REF!,5,FALSE)</f>
        <v>#REF!</v>
      </c>
      <c r="G2176" s="93" t="e">
        <f>VLOOKUP($A2176,#REF!,8,FALSE)</f>
        <v>#REF!</v>
      </c>
      <c r="H2176" s="93" t="e">
        <f>VLOOKUP($A2176,#REF!,7,FALSE)</f>
        <v>#REF!</v>
      </c>
      <c r="I2176" s="438" t="e">
        <f>VLOOKUP($A2176,#REF!,10,FALSE)</f>
        <v>#REF!</v>
      </c>
      <c r="J2176" s="93" t="e">
        <f>VLOOKUP($A2176,#REF!,11,FALSE)</f>
        <v>#REF!</v>
      </c>
      <c r="K2176" s="114" t="e">
        <f>VLOOKUP($A2176,#REF!,12,FALSE)</f>
        <v>#REF!</v>
      </c>
      <c r="L2176" s="93" t="e">
        <f>VLOOKUP($A2176,#REF!,13,FALSE)</f>
        <v>#REF!</v>
      </c>
      <c r="M2176" s="438" t="e">
        <f>VLOOKUP($A2176,#REF!,14,FALSE)</f>
        <v>#REF!</v>
      </c>
      <c r="N2176" s="102" t="e">
        <f>VLOOKUP($A2176,#REF!,15,FALSE)</f>
        <v>#REF!</v>
      </c>
      <c r="O2176" s="102" t="e">
        <f>VLOOKUP($A2176,#REF!,18,FALSE)</f>
        <v>#REF!</v>
      </c>
      <c r="P2176" s="93" t="e">
        <f>VLOOKUP($A2176,#REF!,41,FALSE)</f>
        <v>#REF!</v>
      </c>
      <c r="Q2176" s="115" t="e">
        <f>VLOOKUP(Revisión_Avance_Periodo!$L2176,#REF!,30,FALSE)</f>
        <v>#REF!</v>
      </c>
      <c r="R2176" s="116">
        <v>2019</v>
      </c>
      <c r="S2176" s="196">
        <v>43554</v>
      </c>
      <c r="T2176" s="116" t="s">
        <v>70</v>
      </c>
      <c r="U2176" s="440" t="e">
        <f>INDEX(#REF!,MATCH(Revisión_Avance_Periodo!$L2176,#REF!,0),MATCH(Revisión_Avance_Periodo!$T2176,#REF!,0))</f>
        <v>#REF!</v>
      </c>
      <c r="V2176" s="440" t="e">
        <f>INDEX(#REF!,MATCH(Revisión_Avance_Periodo!$L2176,#REF!,0),MATCH(Revisión_Avance_Periodo!$T2176,#REF!,0))</f>
        <v>#REF!</v>
      </c>
      <c r="W2176" s="131" t="e">
        <f t="shared" si="173"/>
        <v>#REF!</v>
      </c>
      <c r="X2176" s="116" t="e">
        <f>VLOOKUP(W2176,Tabla_Estado_Meta_OAP_2019[#All],3,TRUE)</f>
        <v>#REF!</v>
      </c>
      <c r="Y2176" s="164" t="e">
        <f>SUBTOTAL(9,$U$206:$U2176)</f>
        <v>#REF!</v>
      </c>
      <c r="Z2176" s="158" t="e">
        <f>SUBTOTAL(9,$V$206:$V2176)</f>
        <v>#REF!</v>
      </c>
      <c r="AA2176" s="159">
        <f>IFERROR(+Revisión_Avance_Periodo!$Z2176/Revisión_Avance_Periodo!$Y2176,0)</f>
        <v>0</v>
      </c>
      <c r="AB2176" s="126"/>
      <c r="AC2176" s="127"/>
      <c r="AD2176" s="125"/>
      <c r="AE2176" s="125"/>
      <c r="AF2176" s="128"/>
      <c r="AG2176" s="129"/>
      <c r="AH2176" s="164" t="e">
        <f>SUBTOTAL(9,$U$2174:$U2176)</f>
        <v>#REF!</v>
      </c>
      <c r="AI2176" s="158" t="e">
        <f>SUBTOTAL(9,$V$2174:$V2176)</f>
        <v>#REF!</v>
      </c>
      <c r="AJ2176" s="159">
        <f>IFERROR(+Revisión_Avance_Periodo!$Z2176/Revisión_Avance_Periodo!$Y2176,0)</f>
        <v>0</v>
      </c>
      <c r="AK2176" s="126"/>
      <c r="AL2176" s="127"/>
      <c r="AM2176" s="125"/>
      <c r="AN2176" s="125"/>
      <c r="AO2176" s="128"/>
      <c r="AP2176" s="129"/>
    </row>
    <row r="2177" spans="1:42" x14ac:dyDescent="0.25">
      <c r="A2177" s="97">
        <v>185</v>
      </c>
      <c r="B2177" s="435" t="e">
        <f>CONCATENATE(Revisión_Avance_Periodo!$D2177,";",Revisión_Avance_Periodo!$F2177,";",Revisión_Avance_Periodo!$L2177)</f>
        <v>#REF!</v>
      </c>
      <c r="C2177" s="435" t="e">
        <f t="shared" si="168"/>
        <v>#REF!</v>
      </c>
      <c r="D2177" s="123" t="e">
        <f>VLOOKUP($A2177,#REF!,3,FALSE)</f>
        <v>#REF!</v>
      </c>
      <c r="E2177" s="436" t="e">
        <f>VLOOKUP($A2177,#REF!,4,FALSE)</f>
        <v>#REF!</v>
      </c>
      <c r="F2177" s="103" t="e">
        <f>VLOOKUP($A2177,#REF!,5,FALSE)</f>
        <v>#REF!</v>
      </c>
      <c r="G2177" s="98" t="e">
        <f>VLOOKUP($A2177,#REF!,8,FALSE)</f>
        <v>#REF!</v>
      </c>
      <c r="H2177" s="93" t="e">
        <f>VLOOKUP($A2177,#REF!,7,FALSE)</f>
        <v>#REF!</v>
      </c>
      <c r="I2177" s="438" t="e">
        <f>VLOOKUP($A2177,#REF!,10,FALSE)</f>
        <v>#REF!</v>
      </c>
      <c r="J2177" s="98" t="e">
        <f>VLOOKUP($A2177,#REF!,11,FALSE)</f>
        <v>#REF!</v>
      </c>
      <c r="K2177" s="114" t="e">
        <f>VLOOKUP($A2177,#REF!,12,FALSE)</f>
        <v>#REF!</v>
      </c>
      <c r="L2177" s="98" t="e">
        <f>VLOOKUP($A2177,#REF!,13,FALSE)</f>
        <v>#REF!</v>
      </c>
      <c r="M2177" s="438" t="e">
        <f>VLOOKUP($A2177,#REF!,14,FALSE)</f>
        <v>#REF!</v>
      </c>
      <c r="N2177" s="103" t="e">
        <f>VLOOKUP($A2177,#REF!,15,FALSE)</f>
        <v>#REF!</v>
      </c>
      <c r="O2177" s="103" t="e">
        <f>VLOOKUP($A2177,#REF!,18,FALSE)</f>
        <v>#REF!</v>
      </c>
      <c r="P2177" s="93" t="e">
        <f>VLOOKUP($A2177,#REF!,41,FALSE)</f>
        <v>#REF!</v>
      </c>
      <c r="Q2177" s="115" t="e">
        <f>VLOOKUP(Revisión_Avance_Periodo!$L2177,#REF!,30,FALSE)</f>
        <v>#REF!</v>
      </c>
      <c r="R2177" s="116">
        <v>2019</v>
      </c>
      <c r="S2177" s="196">
        <v>43585</v>
      </c>
      <c r="T2177" s="124" t="s">
        <v>71</v>
      </c>
      <c r="U2177" s="440" t="e">
        <f>INDEX(#REF!,MATCH(Revisión_Avance_Periodo!$L2177,#REF!,0),MATCH(Revisión_Avance_Periodo!$T2177,#REF!,0))</f>
        <v>#REF!</v>
      </c>
      <c r="V2177" s="440" t="e">
        <f>INDEX(#REF!,MATCH(Revisión_Avance_Periodo!$L2177,#REF!,0),MATCH(Revisión_Avance_Periodo!$T2177,#REF!,0))</f>
        <v>#REF!</v>
      </c>
      <c r="W2177" s="130" t="e">
        <f t="shared" si="173"/>
        <v>#REF!</v>
      </c>
      <c r="X2177" s="124" t="e">
        <f>VLOOKUP(W2177,Tabla_Estado_Meta_OAP_2019[#All],3,TRUE)</f>
        <v>#REF!</v>
      </c>
      <c r="Y2177" s="164" t="e">
        <f>SUBTOTAL(9,$U$206:$U2177)</f>
        <v>#REF!</v>
      </c>
      <c r="Z2177" s="158" t="e">
        <f>SUBTOTAL(9,$V$206:$V2177)</f>
        <v>#REF!</v>
      </c>
      <c r="AA2177" s="159">
        <f>IFERROR(+Revisión_Avance_Periodo!$Z2177/Revisión_Avance_Periodo!$Y2177,0)</f>
        <v>0</v>
      </c>
      <c r="AB2177" s="126"/>
      <c r="AC2177" s="127"/>
      <c r="AD2177" s="125"/>
      <c r="AE2177" s="125"/>
      <c r="AF2177" s="128"/>
      <c r="AG2177" s="129"/>
      <c r="AH2177" s="164" t="e">
        <f>SUBTOTAL(9,$U$2174:$U2177)</f>
        <v>#REF!</v>
      </c>
      <c r="AI2177" s="158" t="e">
        <f>SUBTOTAL(9,$V$2174:$V2177)</f>
        <v>#REF!</v>
      </c>
      <c r="AJ2177" s="159">
        <f>IFERROR(+Revisión_Avance_Periodo!$Z2177/Revisión_Avance_Periodo!$Y2177,0)</f>
        <v>0</v>
      </c>
      <c r="AK2177" s="126"/>
      <c r="AL2177" s="127"/>
      <c r="AM2177" s="125"/>
      <c r="AN2177" s="125"/>
      <c r="AO2177" s="128"/>
      <c r="AP2177" s="129"/>
    </row>
    <row r="2178" spans="1:42" x14ac:dyDescent="0.25">
      <c r="A2178" s="92">
        <v>185</v>
      </c>
      <c r="B2178" s="435" t="e">
        <f>CONCATENATE(Revisión_Avance_Periodo!$D2178,";",Revisión_Avance_Periodo!$F2178,";",Revisión_Avance_Periodo!$L2178)</f>
        <v>#REF!</v>
      </c>
      <c r="C2178" s="435" t="e">
        <f t="shared" ref="C2178:C2241" si="174">CONCATENATE($N2178,";",$L2178,";",$T2178)</f>
        <v>#REF!</v>
      </c>
      <c r="D2178" s="114" t="e">
        <f>VLOOKUP($A2178,#REF!,3,FALSE)</f>
        <v>#REF!</v>
      </c>
      <c r="E2178" s="436" t="e">
        <f>VLOOKUP($A2178,#REF!,4,FALSE)</f>
        <v>#REF!</v>
      </c>
      <c r="F2178" s="102" t="e">
        <f>VLOOKUP($A2178,#REF!,5,FALSE)</f>
        <v>#REF!</v>
      </c>
      <c r="G2178" s="93" t="e">
        <f>VLOOKUP($A2178,#REF!,8,FALSE)</f>
        <v>#REF!</v>
      </c>
      <c r="H2178" s="93" t="e">
        <f>VLOOKUP($A2178,#REF!,7,FALSE)</f>
        <v>#REF!</v>
      </c>
      <c r="I2178" s="438" t="e">
        <f>VLOOKUP($A2178,#REF!,10,FALSE)</f>
        <v>#REF!</v>
      </c>
      <c r="J2178" s="93" t="e">
        <f>VLOOKUP($A2178,#REF!,11,FALSE)</f>
        <v>#REF!</v>
      </c>
      <c r="K2178" s="114" t="e">
        <f>VLOOKUP($A2178,#REF!,12,FALSE)</f>
        <v>#REF!</v>
      </c>
      <c r="L2178" s="93" t="e">
        <f>VLOOKUP($A2178,#REF!,13,FALSE)</f>
        <v>#REF!</v>
      </c>
      <c r="M2178" s="438" t="e">
        <f>VLOOKUP($A2178,#REF!,14,FALSE)</f>
        <v>#REF!</v>
      </c>
      <c r="N2178" s="102" t="e">
        <f>VLOOKUP($A2178,#REF!,15,FALSE)</f>
        <v>#REF!</v>
      </c>
      <c r="O2178" s="102" t="e">
        <f>VLOOKUP($A2178,#REF!,18,FALSE)</f>
        <v>#REF!</v>
      </c>
      <c r="P2178" s="93" t="e">
        <f>VLOOKUP($A2178,#REF!,41,FALSE)</f>
        <v>#REF!</v>
      </c>
      <c r="Q2178" s="115" t="e">
        <f>VLOOKUP(Revisión_Avance_Periodo!$L2178,#REF!,30,FALSE)</f>
        <v>#REF!</v>
      </c>
      <c r="R2178" s="116">
        <v>2019</v>
      </c>
      <c r="S2178" s="196">
        <v>43615</v>
      </c>
      <c r="T2178" s="116" t="s">
        <v>72</v>
      </c>
      <c r="U2178" s="440" t="e">
        <f>INDEX(#REF!,MATCH(Revisión_Avance_Periodo!$L2178,#REF!,0),MATCH(Revisión_Avance_Periodo!$T2178,#REF!,0))</f>
        <v>#REF!</v>
      </c>
      <c r="V2178" s="440" t="e">
        <f>INDEX(#REF!,MATCH(Revisión_Avance_Periodo!$L2178,#REF!,0),MATCH(Revisión_Avance_Periodo!$T2178,#REF!,0))</f>
        <v>#REF!</v>
      </c>
      <c r="W2178" s="131" t="e">
        <f t="shared" si="173"/>
        <v>#REF!</v>
      </c>
      <c r="X2178" s="116" t="e">
        <f>VLOOKUP(W2178,Tabla_Estado_Meta_OAP_2019[#All],3,TRUE)</f>
        <v>#REF!</v>
      </c>
      <c r="Y2178" s="164" t="e">
        <f>SUBTOTAL(9,$U$206:$U2178)</f>
        <v>#REF!</v>
      </c>
      <c r="Z2178" s="158" t="e">
        <f>SUBTOTAL(9,$V$206:$V2178)</f>
        <v>#REF!</v>
      </c>
      <c r="AA2178" s="159">
        <f>IFERROR(+Revisión_Avance_Periodo!$Z2178/Revisión_Avance_Periodo!$Y2178,0)</f>
        <v>0</v>
      </c>
      <c r="AB2178" s="126"/>
      <c r="AC2178" s="127"/>
      <c r="AD2178" s="125"/>
      <c r="AE2178" s="125"/>
      <c r="AF2178" s="128"/>
      <c r="AG2178" s="129"/>
      <c r="AH2178" s="164" t="e">
        <f>SUBTOTAL(9,$U$2174:$U2178)</f>
        <v>#REF!</v>
      </c>
      <c r="AI2178" s="158" t="e">
        <f>SUBTOTAL(9,$V$2174:$V2178)</f>
        <v>#REF!</v>
      </c>
      <c r="AJ2178" s="159">
        <f>IFERROR(+Revisión_Avance_Periodo!$Z2178/Revisión_Avance_Periodo!$Y2178,0)</f>
        <v>0</v>
      </c>
      <c r="AK2178" s="126"/>
      <c r="AL2178" s="127"/>
      <c r="AM2178" s="125"/>
      <c r="AN2178" s="125"/>
      <c r="AO2178" s="128"/>
      <c r="AP2178" s="129"/>
    </row>
    <row r="2179" spans="1:42" x14ac:dyDescent="0.25">
      <c r="A2179" s="97">
        <v>185</v>
      </c>
      <c r="B2179" s="435" t="e">
        <f>CONCATENATE(Revisión_Avance_Periodo!$D2179,";",Revisión_Avance_Periodo!$F2179,";",Revisión_Avance_Periodo!$L2179)</f>
        <v>#REF!</v>
      </c>
      <c r="C2179" s="435" t="e">
        <f t="shared" si="174"/>
        <v>#REF!</v>
      </c>
      <c r="D2179" s="123" t="e">
        <f>VLOOKUP($A2179,#REF!,3,FALSE)</f>
        <v>#REF!</v>
      </c>
      <c r="E2179" s="436" t="e">
        <f>VLOOKUP($A2179,#REF!,4,FALSE)</f>
        <v>#REF!</v>
      </c>
      <c r="F2179" s="103" t="e">
        <f>VLOOKUP($A2179,#REF!,5,FALSE)</f>
        <v>#REF!</v>
      </c>
      <c r="G2179" s="98" t="e">
        <f>VLOOKUP($A2179,#REF!,8,FALSE)</f>
        <v>#REF!</v>
      </c>
      <c r="H2179" s="93" t="e">
        <f>VLOOKUP($A2179,#REF!,7,FALSE)</f>
        <v>#REF!</v>
      </c>
      <c r="I2179" s="438" t="e">
        <f>VLOOKUP($A2179,#REF!,10,FALSE)</f>
        <v>#REF!</v>
      </c>
      <c r="J2179" s="98" t="e">
        <f>VLOOKUP($A2179,#REF!,11,FALSE)</f>
        <v>#REF!</v>
      </c>
      <c r="K2179" s="114" t="e">
        <f>VLOOKUP($A2179,#REF!,12,FALSE)</f>
        <v>#REF!</v>
      </c>
      <c r="L2179" s="98" t="e">
        <f>VLOOKUP($A2179,#REF!,13,FALSE)</f>
        <v>#REF!</v>
      </c>
      <c r="M2179" s="438" t="e">
        <f>VLOOKUP($A2179,#REF!,14,FALSE)</f>
        <v>#REF!</v>
      </c>
      <c r="N2179" s="103" t="e">
        <f>VLOOKUP($A2179,#REF!,15,FALSE)</f>
        <v>#REF!</v>
      </c>
      <c r="O2179" s="103" t="e">
        <f>VLOOKUP($A2179,#REF!,18,FALSE)</f>
        <v>#REF!</v>
      </c>
      <c r="P2179" s="93" t="e">
        <f>VLOOKUP($A2179,#REF!,41,FALSE)</f>
        <v>#REF!</v>
      </c>
      <c r="Q2179" s="115" t="e">
        <f>VLOOKUP(Revisión_Avance_Periodo!$L2179,#REF!,30,FALSE)</f>
        <v>#REF!</v>
      </c>
      <c r="R2179" s="116">
        <v>2019</v>
      </c>
      <c r="S2179" s="196">
        <v>43646</v>
      </c>
      <c r="T2179" s="124" t="s">
        <v>73</v>
      </c>
      <c r="U2179" s="440" t="e">
        <f>INDEX(#REF!,MATCH(Revisión_Avance_Periodo!$L2179,#REF!,0),MATCH(Revisión_Avance_Periodo!$T2179,#REF!,0))</f>
        <v>#REF!</v>
      </c>
      <c r="V2179" s="440" t="e">
        <f>INDEX(#REF!,MATCH(Revisión_Avance_Periodo!$L2179,#REF!,0),MATCH(Revisión_Avance_Periodo!$T2179,#REF!,0))</f>
        <v>#REF!</v>
      </c>
      <c r="W2179" s="130" t="e">
        <f t="shared" si="173"/>
        <v>#REF!</v>
      </c>
      <c r="X2179" s="124" t="e">
        <f>VLOOKUP(W2179,Tabla_Estado_Meta_OAP_2019[#All],3,TRUE)</f>
        <v>#REF!</v>
      </c>
      <c r="Y2179" s="164" t="e">
        <f>SUBTOTAL(9,$U$206:$U2179)</f>
        <v>#REF!</v>
      </c>
      <c r="Z2179" s="158" t="e">
        <f>SUBTOTAL(9,$V$206:$V2179)</f>
        <v>#REF!</v>
      </c>
      <c r="AA2179" s="159">
        <f>IFERROR(+Revisión_Avance_Periodo!$Z2179/Revisión_Avance_Periodo!$Y2179,0)</f>
        <v>0</v>
      </c>
      <c r="AB2179" s="126"/>
      <c r="AC2179" s="127"/>
      <c r="AD2179" s="125"/>
      <c r="AE2179" s="125"/>
      <c r="AF2179" s="128"/>
      <c r="AG2179" s="129"/>
      <c r="AH2179" s="164" t="e">
        <f>SUBTOTAL(9,$U$2174:$U2179)</f>
        <v>#REF!</v>
      </c>
      <c r="AI2179" s="158" t="e">
        <f>SUBTOTAL(9,$V$2174:$V2179)</f>
        <v>#REF!</v>
      </c>
      <c r="AJ2179" s="159">
        <f>IFERROR(+Revisión_Avance_Periodo!$Z2179/Revisión_Avance_Periodo!$Y2179,0)</f>
        <v>0</v>
      </c>
      <c r="AK2179" s="126"/>
      <c r="AL2179" s="127"/>
      <c r="AM2179" s="125"/>
      <c r="AN2179" s="125"/>
      <c r="AO2179" s="128"/>
      <c r="AP2179" s="129"/>
    </row>
    <row r="2180" spans="1:42" x14ac:dyDescent="0.25">
      <c r="A2180" s="92">
        <v>185</v>
      </c>
      <c r="B2180" s="435" t="e">
        <f>CONCATENATE(Revisión_Avance_Periodo!$D2180,";",Revisión_Avance_Periodo!$F2180,";",Revisión_Avance_Periodo!$L2180)</f>
        <v>#REF!</v>
      </c>
      <c r="C2180" s="435" t="e">
        <f t="shared" si="174"/>
        <v>#REF!</v>
      </c>
      <c r="D2180" s="114" t="e">
        <f>VLOOKUP($A2180,#REF!,3,FALSE)</f>
        <v>#REF!</v>
      </c>
      <c r="E2180" s="436" t="e">
        <f>VLOOKUP($A2180,#REF!,4,FALSE)</f>
        <v>#REF!</v>
      </c>
      <c r="F2180" s="102" t="e">
        <f>VLOOKUP($A2180,#REF!,5,FALSE)</f>
        <v>#REF!</v>
      </c>
      <c r="G2180" s="93" t="e">
        <f>VLOOKUP($A2180,#REF!,8,FALSE)</f>
        <v>#REF!</v>
      </c>
      <c r="H2180" s="93" t="e">
        <f>VLOOKUP($A2180,#REF!,7,FALSE)</f>
        <v>#REF!</v>
      </c>
      <c r="I2180" s="438" t="e">
        <f>VLOOKUP($A2180,#REF!,10,FALSE)</f>
        <v>#REF!</v>
      </c>
      <c r="J2180" s="93" t="e">
        <f>VLOOKUP($A2180,#REF!,11,FALSE)</f>
        <v>#REF!</v>
      </c>
      <c r="K2180" s="114" t="e">
        <f>VLOOKUP($A2180,#REF!,12,FALSE)</f>
        <v>#REF!</v>
      </c>
      <c r="L2180" s="93" t="e">
        <f>VLOOKUP($A2180,#REF!,13,FALSE)</f>
        <v>#REF!</v>
      </c>
      <c r="M2180" s="438" t="e">
        <f>VLOOKUP($A2180,#REF!,14,FALSE)</f>
        <v>#REF!</v>
      </c>
      <c r="N2180" s="102" t="e">
        <f>VLOOKUP($A2180,#REF!,15,FALSE)</f>
        <v>#REF!</v>
      </c>
      <c r="O2180" s="102" t="e">
        <f>VLOOKUP($A2180,#REF!,18,FALSE)</f>
        <v>#REF!</v>
      </c>
      <c r="P2180" s="93" t="e">
        <f>VLOOKUP($A2180,#REF!,41,FALSE)</f>
        <v>#REF!</v>
      </c>
      <c r="Q2180" s="115" t="e">
        <f>VLOOKUP(Revisión_Avance_Periodo!$L2180,#REF!,30,FALSE)</f>
        <v>#REF!</v>
      </c>
      <c r="R2180" s="116">
        <v>2019</v>
      </c>
      <c r="S2180" s="196">
        <v>43676</v>
      </c>
      <c r="T2180" s="116" t="s">
        <v>74</v>
      </c>
      <c r="U2180" s="440" t="e">
        <f>INDEX(#REF!,MATCH(Revisión_Avance_Periodo!$L2180,#REF!,0),MATCH(Revisión_Avance_Periodo!$T2180,#REF!,0))</f>
        <v>#REF!</v>
      </c>
      <c r="V2180" s="440" t="e">
        <f>INDEX(#REF!,MATCH(Revisión_Avance_Periodo!$L2180,#REF!,0),MATCH(Revisión_Avance_Periodo!$T2180,#REF!,0))</f>
        <v>#REF!</v>
      </c>
      <c r="W2180" s="131" t="e">
        <f t="shared" si="173"/>
        <v>#REF!</v>
      </c>
      <c r="X2180" s="116" t="e">
        <f>VLOOKUP(W2180,Tabla_Estado_Meta_OAP_2019[#All],3,TRUE)</f>
        <v>#REF!</v>
      </c>
      <c r="Y2180" s="164" t="e">
        <f>SUBTOTAL(9,$U$206:$U2180)</f>
        <v>#REF!</v>
      </c>
      <c r="Z2180" s="158" t="e">
        <f>SUBTOTAL(9,$V$206:$V2180)</f>
        <v>#REF!</v>
      </c>
      <c r="AA2180" s="159">
        <f>IFERROR(+Revisión_Avance_Periodo!$Z2180/Revisión_Avance_Periodo!$Y2180,0)</f>
        <v>0</v>
      </c>
      <c r="AB2180" s="126"/>
      <c r="AC2180" s="127"/>
      <c r="AD2180" s="125"/>
      <c r="AE2180" s="125"/>
      <c r="AF2180" s="128"/>
      <c r="AG2180" s="129"/>
      <c r="AH2180" s="164" t="e">
        <f>SUBTOTAL(9,$U$2174:$U2180)</f>
        <v>#REF!</v>
      </c>
      <c r="AI2180" s="158" t="e">
        <f>SUBTOTAL(9,$V$2174:$V2180)</f>
        <v>#REF!</v>
      </c>
      <c r="AJ2180" s="159">
        <f>IFERROR(+Revisión_Avance_Periodo!$Z2180/Revisión_Avance_Periodo!$Y2180,0)</f>
        <v>0</v>
      </c>
      <c r="AK2180" s="126"/>
      <c r="AL2180" s="127"/>
      <c r="AM2180" s="125"/>
      <c r="AN2180" s="125"/>
      <c r="AO2180" s="128"/>
      <c r="AP2180" s="129"/>
    </row>
    <row r="2181" spans="1:42" x14ac:dyDescent="0.25">
      <c r="A2181" s="97">
        <v>185</v>
      </c>
      <c r="B2181" s="435" t="e">
        <f>CONCATENATE(Revisión_Avance_Periodo!$D2181,";",Revisión_Avance_Periodo!$F2181,";",Revisión_Avance_Periodo!$L2181)</f>
        <v>#REF!</v>
      </c>
      <c r="C2181" s="435" t="e">
        <f t="shared" si="174"/>
        <v>#REF!</v>
      </c>
      <c r="D2181" s="123" t="e">
        <f>VLOOKUP($A2181,#REF!,3,FALSE)</f>
        <v>#REF!</v>
      </c>
      <c r="E2181" s="436" t="e">
        <f>VLOOKUP($A2181,#REF!,4,FALSE)</f>
        <v>#REF!</v>
      </c>
      <c r="F2181" s="103" t="e">
        <f>VLOOKUP($A2181,#REF!,5,FALSE)</f>
        <v>#REF!</v>
      </c>
      <c r="G2181" s="98" t="e">
        <f>VLOOKUP($A2181,#REF!,8,FALSE)</f>
        <v>#REF!</v>
      </c>
      <c r="H2181" s="93" t="e">
        <f>VLOOKUP($A2181,#REF!,7,FALSE)</f>
        <v>#REF!</v>
      </c>
      <c r="I2181" s="438" t="e">
        <f>VLOOKUP($A2181,#REF!,10,FALSE)</f>
        <v>#REF!</v>
      </c>
      <c r="J2181" s="98" t="e">
        <f>VLOOKUP($A2181,#REF!,11,FALSE)</f>
        <v>#REF!</v>
      </c>
      <c r="K2181" s="114" t="e">
        <f>VLOOKUP($A2181,#REF!,12,FALSE)</f>
        <v>#REF!</v>
      </c>
      <c r="L2181" s="98" t="e">
        <f>VLOOKUP($A2181,#REF!,13,FALSE)</f>
        <v>#REF!</v>
      </c>
      <c r="M2181" s="438" t="e">
        <f>VLOOKUP($A2181,#REF!,14,FALSE)</f>
        <v>#REF!</v>
      </c>
      <c r="N2181" s="103" t="e">
        <f>VLOOKUP($A2181,#REF!,15,FALSE)</f>
        <v>#REF!</v>
      </c>
      <c r="O2181" s="103" t="e">
        <f>VLOOKUP($A2181,#REF!,18,FALSE)</f>
        <v>#REF!</v>
      </c>
      <c r="P2181" s="93" t="e">
        <f>VLOOKUP($A2181,#REF!,41,FALSE)</f>
        <v>#REF!</v>
      </c>
      <c r="Q2181" s="115" t="e">
        <f>VLOOKUP(Revisión_Avance_Periodo!$L2181,#REF!,30,FALSE)</f>
        <v>#REF!</v>
      </c>
      <c r="R2181" s="116">
        <v>2019</v>
      </c>
      <c r="S2181" s="196">
        <v>43707</v>
      </c>
      <c r="T2181" s="124" t="s">
        <v>75</v>
      </c>
      <c r="U2181" s="440" t="e">
        <f>INDEX(#REF!,MATCH(Revisión_Avance_Periodo!$L2181,#REF!,0),MATCH(Revisión_Avance_Periodo!$T2181,#REF!,0))</f>
        <v>#REF!</v>
      </c>
      <c r="V2181" s="440" t="e">
        <f>INDEX(#REF!,MATCH(Revisión_Avance_Periodo!$L2181,#REF!,0),MATCH(Revisión_Avance_Periodo!$T2181,#REF!,0))</f>
        <v>#REF!</v>
      </c>
      <c r="W2181" s="130" t="e">
        <f t="shared" si="173"/>
        <v>#REF!</v>
      </c>
      <c r="X2181" s="124" t="e">
        <f>VLOOKUP(W2181,Tabla_Estado_Meta_OAP_2019[#All],3,TRUE)</f>
        <v>#REF!</v>
      </c>
      <c r="Y2181" s="164" t="e">
        <f>SUBTOTAL(9,$U$206:$U2181)</f>
        <v>#REF!</v>
      </c>
      <c r="Z2181" s="158" t="e">
        <f>SUBTOTAL(9,$V$206:$V2181)</f>
        <v>#REF!</v>
      </c>
      <c r="AA2181" s="159">
        <f>IFERROR(+Revisión_Avance_Periodo!$Z2181/Revisión_Avance_Periodo!$Y2181,0)</f>
        <v>0</v>
      </c>
      <c r="AB2181" s="126"/>
      <c r="AC2181" s="127"/>
      <c r="AD2181" s="125"/>
      <c r="AE2181" s="125"/>
      <c r="AF2181" s="128"/>
      <c r="AG2181" s="129"/>
      <c r="AH2181" s="164" t="e">
        <f>SUBTOTAL(9,$U$2174:$U2181)</f>
        <v>#REF!</v>
      </c>
      <c r="AI2181" s="158" t="e">
        <f>SUBTOTAL(9,$V$2174:$V2181)</f>
        <v>#REF!</v>
      </c>
      <c r="AJ2181" s="159">
        <f>IFERROR(+Revisión_Avance_Periodo!$Z2181/Revisión_Avance_Periodo!$Y2181,0)</f>
        <v>0</v>
      </c>
      <c r="AK2181" s="126"/>
      <c r="AL2181" s="127"/>
      <c r="AM2181" s="125"/>
      <c r="AN2181" s="125"/>
      <c r="AO2181" s="128"/>
      <c r="AP2181" s="129"/>
    </row>
    <row r="2182" spans="1:42" x14ac:dyDescent="0.25">
      <c r="A2182" s="92">
        <v>185</v>
      </c>
      <c r="B2182" s="435" t="e">
        <f>CONCATENATE(Revisión_Avance_Periodo!$D2182,";",Revisión_Avance_Periodo!$F2182,";",Revisión_Avance_Periodo!$L2182)</f>
        <v>#REF!</v>
      </c>
      <c r="C2182" s="435" t="e">
        <f t="shared" si="174"/>
        <v>#REF!</v>
      </c>
      <c r="D2182" s="114" t="e">
        <f>VLOOKUP($A2182,#REF!,3,FALSE)</f>
        <v>#REF!</v>
      </c>
      <c r="E2182" s="436" t="e">
        <f>VLOOKUP($A2182,#REF!,4,FALSE)</f>
        <v>#REF!</v>
      </c>
      <c r="F2182" s="102" t="e">
        <f>VLOOKUP($A2182,#REF!,5,FALSE)</f>
        <v>#REF!</v>
      </c>
      <c r="G2182" s="93" t="e">
        <f>VLOOKUP($A2182,#REF!,8,FALSE)</f>
        <v>#REF!</v>
      </c>
      <c r="H2182" s="93" t="e">
        <f>VLOOKUP($A2182,#REF!,7,FALSE)</f>
        <v>#REF!</v>
      </c>
      <c r="I2182" s="438" t="e">
        <f>VLOOKUP($A2182,#REF!,10,FALSE)</f>
        <v>#REF!</v>
      </c>
      <c r="J2182" s="93" t="e">
        <f>VLOOKUP($A2182,#REF!,11,FALSE)</f>
        <v>#REF!</v>
      </c>
      <c r="K2182" s="114" t="e">
        <f>VLOOKUP($A2182,#REF!,12,FALSE)</f>
        <v>#REF!</v>
      </c>
      <c r="L2182" s="93" t="e">
        <f>VLOOKUP($A2182,#REF!,13,FALSE)</f>
        <v>#REF!</v>
      </c>
      <c r="M2182" s="438" t="e">
        <f>VLOOKUP($A2182,#REF!,14,FALSE)</f>
        <v>#REF!</v>
      </c>
      <c r="N2182" s="102" t="e">
        <f>VLOOKUP($A2182,#REF!,15,FALSE)</f>
        <v>#REF!</v>
      </c>
      <c r="O2182" s="102" t="e">
        <f>VLOOKUP($A2182,#REF!,18,FALSE)</f>
        <v>#REF!</v>
      </c>
      <c r="P2182" s="93" t="e">
        <f>VLOOKUP($A2182,#REF!,41,FALSE)</f>
        <v>#REF!</v>
      </c>
      <c r="Q2182" s="115" t="e">
        <f>VLOOKUP(Revisión_Avance_Periodo!$L2182,#REF!,30,FALSE)</f>
        <v>#REF!</v>
      </c>
      <c r="R2182" s="116">
        <v>2019</v>
      </c>
      <c r="S2182" s="196">
        <v>43738</v>
      </c>
      <c r="T2182" s="116" t="s">
        <v>76</v>
      </c>
      <c r="U2182" s="440" t="e">
        <f>INDEX(#REF!,MATCH(Revisión_Avance_Periodo!$L2182,#REF!,0),MATCH(Revisión_Avance_Periodo!$T2182,#REF!,0))</f>
        <v>#REF!</v>
      </c>
      <c r="V2182" s="440" t="e">
        <f>INDEX(#REF!,MATCH(Revisión_Avance_Periodo!$L2182,#REF!,0),MATCH(Revisión_Avance_Periodo!$T2182,#REF!,0))</f>
        <v>#REF!</v>
      </c>
      <c r="W2182" s="131" t="e">
        <f t="shared" si="173"/>
        <v>#REF!</v>
      </c>
      <c r="X2182" s="116" t="e">
        <f>VLOOKUP(W2182,Tabla_Estado_Meta_OAP_2019[#All],3,TRUE)</f>
        <v>#REF!</v>
      </c>
      <c r="Y2182" s="164" t="e">
        <f>SUBTOTAL(9,$U$206:$U2182)</f>
        <v>#REF!</v>
      </c>
      <c r="Z2182" s="158" t="e">
        <f>SUBTOTAL(9,$V$206:$V2182)</f>
        <v>#REF!</v>
      </c>
      <c r="AA2182" s="159">
        <f>IFERROR(+Revisión_Avance_Periodo!$Z2182/Revisión_Avance_Periodo!$Y2182,0)</f>
        <v>0</v>
      </c>
      <c r="AB2182" s="126"/>
      <c r="AC2182" s="127"/>
      <c r="AD2182" s="125"/>
      <c r="AE2182" s="125"/>
      <c r="AF2182" s="128"/>
      <c r="AG2182" s="129"/>
      <c r="AH2182" s="164" t="e">
        <f>SUBTOTAL(9,$U$2174:$U2182)</f>
        <v>#REF!</v>
      </c>
      <c r="AI2182" s="158" t="e">
        <f>SUBTOTAL(9,$V$2174:$V2182)</f>
        <v>#REF!</v>
      </c>
      <c r="AJ2182" s="159">
        <f>IFERROR(+Revisión_Avance_Periodo!$Z2182/Revisión_Avance_Periodo!$Y2182,0)</f>
        <v>0</v>
      </c>
      <c r="AK2182" s="126"/>
      <c r="AL2182" s="127"/>
      <c r="AM2182" s="125"/>
      <c r="AN2182" s="125"/>
      <c r="AO2182" s="128"/>
      <c r="AP2182" s="129"/>
    </row>
    <row r="2183" spans="1:42" x14ac:dyDescent="0.25">
      <c r="A2183" s="97">
        <v>185</v>
      </c>
      <c r="B2183" s="435" t="e">
        <f>CONCATENATE(Revisión_Avance_Periodo!$D2183,";",Revisión_Avance_Periodo!$F2183,";",Revisión_Avance_Periodo!$L2183)</f>
        <v>#REF!</v>
      </c>
      <c r="C2183" s="435" t="e">
        <f t="shared" si="174"/>
        <v>#REF!</v>
      </c>
      <c r="D2183" s="123" t="e">
        <f>VLOOKUP($A2183,#REF!,3,FALSE)</f>
        <v>#REF!</v>
      </c>
      <c r="E2183" s="436" t="e">
        <f>VLOOKUP($A2183,#REF!,4,FALSE)</f>
        <v>#REF!</v>
      </c>
      <c r="F2183" s="103" t="e">
        <f>VLOOKUP($A2183,#REF!,5,FALSE)</f>
        <v>#REF!</v>
      </c>
      <c r="G2183" s="98" t="e">
        <f>VLOOKUP($A2183,#REF!,8,FALSE)</f>
        <v>#REF!</v>
      </c>
      <c r="H2183" s="93" t="e">
        <f>VLOOKUP($A2183,#REF!,7,FALSE)</f>
        <v>#REF!</v>
      </c>
      <c r="I2183" s="438" t="e">
        <f>VLOOKUP($A2183,#REF!,10,FALSE)</f>
        <v>#REF!</v>
      </c>
      <c r="J2183" s="98" t="e">
        <f>VLOOKUP($A2183,#REF!,11,FALSE)</f>
        <v>#REF!</v>
      </c>
      <c r="K2183" s="114" t="e">
        <f>VLOOKUP($A2183,#REF!,12,FALSE)</f>
        <v>#REF!</v>
      </c>
      <c r="L2183" s="98" t="e">
        <f>VLOOKUP($A2183,#REF!,13,FALSE)</f>
        <v>#REF!</v>
      </c>
      <c r="M2183" s="438" t="e">
        <f>VLOOKUP($A2183,#REF!,14,FALSE)</f>
        <v>#REF!</v>
      </c>
      <c r="N2183" s="103" t="e">
        <f>VLOOKUP($A2183,#REF!,15,FALSE)</f>
        <v>#REF!</v>
      </c>
      <c r="O2183" s="103" t="e">
        <f>VLOOKUP($A2183,#REF!,18,FALSE)</f>
        <v>#REF!</v>
      </c>
      <c r="P2183" s="93" t="e">
        <f>VLOOKUP($A2183,#REF!,41,FALSE)</f>
        <v>#REF!</v>
      </c>
      <c r="Q2183" s="115" t="e">
        <f>VLOOKUP(Revisión_Avance_Periodo!$L2183,#REF!,30,FALSE)</f>
        <v>#REF!</v>
      </c>
      <c r="R2183" s="116">
        <v>2019</v>
      </c>
      <c r="S2183" s="196">
        <v>43768</v>
      </c>
      <c r="T2183" s="124" t="s">
        <v>77</v>
      </c>
      <c r="U2183" s="440" t="e">
        <f>INDEX(#REF!,MATCH(Revisión_Avance_Periodo!$L2183,#REF!,0),MATCH(Revisión_Avance_Periodo!$T2183,#REF!,0))</f>
        <v>#REF!</v>
      </c>
      <c r="V2183" s="440" t="e">
        <f>INDEX(#REF!,MATCH(Revisión_Avance_Periodo!$L2183,#REF!,0),MATCH(Revisión_Avance_Periodo!$T2183,#REF!,0))</f>
        <v>#REF!</v>
      </c>
      <c r="W2183" s="118">
        <f>IFERROR((V2183/U2183),0)</f>
        <v>0</v>
      </c>
      <c r="X2183" s="124" t="str">
        <f>VLOOKUP(W2183,Tabla_Estado_Meta_OAP_2019[#All],3,TRUE)</f>
        <v>Por Ejecutar</v>
      </c>
      <c r="Y2183" s="164" t="e">
        <f>SUBTOTAL(9,$U$206:$U2183)</f>
        <v>#REF!</v>
      </c>
      <c r="Z2183" s="158" t="e">
        <f>SUBTOTAL(9,$V$206:$V2183)</f>
        <v>#REF!</v>
      </c>
      <c r="AA2183" s="159">
        <f>IFERROR(+Revisión_Avance_Periodo!$Z2183/Revisión_Avance_Periodo!$Y2183,0)</f>
        <v>0</v>
      </c>
      <c r="AB2183" s="126"/>
      <c r="AC2183" s="127"/>
      <c r="AD2183" s="125"/>
      <c r="AE2183" s="125"/>
      <c r="AF2183" s="128"/>
      <c r="AG2183" s="129"/>
      <c r="AH2183" s="164" t="e">
        <f>SUBTOTAL(9,$U$2174:$U2183)</f>
        <v>#REF!</v>
      </c>
      <c r="AI2183" s="158" t="e">
        <f>SUBTOTAL(9,$V$2174:$V2183)</f>
        <v>#REF!</v>
      </c>
      <c r="AJ2183" s="159">
        <f>IFERROR(+Revisión_Avance_Periodo!$Z2183/Revisión_Avance_Periodo!$Y2183,0)</f>
        <v>0</v>
      </c>
      <c r="AK2183" s="126"/>
      <c r="AL2183" s="127"/>
      <c r="AM2183" s="125"/>
      <c r="AN2183" s="125"/>
      <c r="AO2183" s="128"/>
      <c r="AP2183" s="129"/>
    </row>
    <row r="2184" spans="1:42" x14ac:dyDescent="0.25">
      <c r="A2184" s="92">
        <v>185</v>
      </c>
      <c r="B2184" s="435" t="e">
        <f>CONCATENATE(Revisión_Avance_Periodo!$D2184,";",Revisión_Avance_Periodo!$F2184,";",Revisión_Avance_Periodo!$L2184)</f>
        <v>#REF!</v>
      </c>
      <c r="C2184" s="435" t="e">
        <f t="shared" si="174"/>
        <v>#REF!</v>
      </c>
      <c r="D2184" s="114" t="e">
        <f>VLOOKUP($A2184,#REF!,3,FALSE)</f>
        <v>#REF!</v>
      </c>
      <c r="E2184" s="436" t="e">
        <f>VLOOKUP($A2184,#REF!,4,FALSE)</f>
        <v>#REF!</v>
      </c>
      <c r="F2184" s="102" t="e">
        <f>VLOOKUP($A2184,#REF!,5,FALSE)</f>
        <v>#REF!</v>
      </c>
      <c r="G2184" s="93" t="e">
        <f>VLOOKUP($A2184,#REF!,8,FALSE)</f>
        <v>#REF!</v>
      </c>
      <c r="H2184" s="93" t="e">
        <f>VLOOKUP($A2184,#REF!,7,FALSE)</f>
        <v>#REF!</v>
      </c>
      <c r="I2184" s="438" t="e">
        <f>VLOOKUP($A2184,#REF!,10,FALSE)</f>
        <v>#REF!</v>
      </c>
      <c r="J2184" s="93" t="e">
        <f>VLOOKUP($A2184,#REF!,11,FALSE)</f>
        <v>#REF!</v>
      </c>
      <c r="K2184" s="114" t="e">
        <f>VLOOKUP($A2184,#REF!,12,FALSE)</f>
        <v>#REF!</v>
      </c>
      <c r="L2184" s="93" t="e">
        <f>VLOOKUP($A2184,#REF!,13,FALSE)</f>
        <v>#REF!</v>
      </c>
      <c r="M2184" s="438" t="e">
        <f>VLOOKUP($A2184,#REF!,14,FALSE)</f>
        <v>#REF!</v>
      </c>
      <c r="N2184" s="102" t="e">
        <f>VLOOKUP($A2184,#REF!,15,FALSE)</f>
        <v>#REF!</v>
      </c>
      <c r="O2184" s="102" t="e">
        <f>VLOOKUP($A2184,#REF!,18,FALSE)</f>
        <v>#REF!</v>
      </c>
      <c r="P2184" s="93" t="e">
        <f>VLOOKUP($A2184,#REF!,41,FALSE)</f>
        <v>#REF!</v>
      </c>
      <c r="Q2184" s="115" t="e">
        <f>VLOOKUP(Revisión_Avance_Periodo!$L2184,#REF!,30,FALSE)</f>
        <v>#REF!</v>
      </c>
      <c r="R2184" s="116">
        <v>2019</v>
      </c>
      <c r="S2184" s="196">
        <v>43799</v>
      </c>
      <c r="T2184" s="116" t="s">
        <v>78</v>
      </c>
      <c r="U2184" s="440" t="e">
        <f>INDEX(#REF!,MATCH(Revisión_Avance_Periodo!$L2184,#REF!,0),MATCH(Revisión_Avance_Periodo!$T2184,#REF!,0))</f>
        <v>#REF!</v>
      </c>
      <c r="V2184" s="440" t="e">
        <f>INDEX(#REF!,MATCH(Revisión_Avance_Periodo!$L2184,#REF!,0),MATCH(Revisión_Avance_Periodo!$T2184,#REF!,0))</f>
        <v>#REF!</v>
      </c>
      <c r="W2184" s="118">
        <f>IFERROR((V2184/U2184),0)</f>
        <v>0</v>
      </c>
      <c r="X2184" s="116" t="str">
        <f>VLOOKUP(W2184,Tabla_Estado_Meta_OAP_2019[#All],3,TRUE)</f>
        <v>Por Ejecutar</v>
      </c>
      <c r="Y2184" s="164" t="e">
        <f>SUBTOTAL(9,$U$206:$U2184)</f>
        <v>#REF!</v>
      </c>
      <c r="Z2184" s="158" t="e">
        <f>SUBTOTAL(9,$V$206:$V2184)</f>
        <v>#REF!</v>
      </c>
      <c r="AA2184" s="159">
        <f>IFERROR(+Revisión_Avance_Periodo!$Z2184/Revisión_Avance_Periodo!$Y2184,0)</f>
        <v>0</v>
      </c>
      <c r="AB2184" s="126"/>
      <c r="AC2184" s="127"/>
      <c r="AD2184" s="125"/>
      <c r="AE2184" s="125"/>
      <c r="AF2184" s="128"/>
      <c r="AG2184" s="129"/>
      <c r="AH2184" s="164" t="e">
        <f>SUBTOTAL(9,$U$2174:$U2184)</f>
        <v>#REF!</v>
      </c>
      <c r="AI2184" s="158" t="e">
        <f>SUBTOTAL(9,$V$2174:$V2184)</f>
        <v>#REF!</v>
      </c>
      <c r="AJ2184" s="159">
        <f>IFERROR(+Revisión_Avance_Periodo!$Z2184/Revisión_Avance_Periodo!$Y2184,0)</f>
        <v>0</v>
      </c>
      <c r="AK2184" s="126"/>
      <c r="AL2184" s="127"/>
      <c r="AM2184" s="125"/>
      <c r="AN2184" s="125"/>
      <c r="AO2184" s="128"/>
      <c r="AP2184" s="129"/>
    </row>
    <row r="2185" spans="1:42" ht="15.75" thickBot="1" x14ac:dyDescent="0.3">
      <c r="A2185" s="97">
        <v>185</v>
      </c>
      <c r="B2185" s="435" t="e">
        <f>CONCATENATE(Revisión_Avance_Periodo!$D2185,";",Revisión_Avance_Periodo!$F2185,";",Revisión_Avance_Periodo!$L2185)</f>
        <v>#REF!</v>
      </c>
      <c r="C2185" s="435" t="e">
        <f t="shared" si="174"/>
        <v>#REF!</v>
      </c>
      <c r="D2185" s="123" t="e">
        <f>VLOOKUP($A2185,#REF!,3,FALSE)</f>
        <v>#REF!</v>
      </c>
      <c r="E2185" s="436" t="e">
        <f>VLOOKUP($A2185,#REF!,4,FALSE)</f>
        <v>#REF!</v>
      </c>
      <c r="F2185" s="103" t="e">
        <f>VLOOKUP($A2185,#REF!,5,FALSE)</f>
        <v>#REF!</v>
      </c>
      <c r="G2185" s="98" t="e">
        <f>VLOOKUP($A2185,#REF!,8,FALSE)</f>
        <v>#REF!</v>
      </c>
      <c r="H2185" s="93" t="e">
        <f>VLOOKUP($A2185,#REF!,7,FALSE)</f>
        <v>#REF!</v>
      </c>
      <c r="I2185" s="438" t="e">
        <f>VLOOKUP($A2185,#REF!,10,FALSE)</f>
        <v>#REF!</v>
      </c>
      <c r="J2185" s="98" t="e">
        <f>VLOOKUP($A2185,#REF!,11,FALSE)</f>
        <v>#REF!</v>
      </c>
      <c r="K2185" s="114" t="e">
        <f>VLOOKUP($A2185,#REF!,12,FALSE)</f>
        <v>#REF!</v>
      </c>
      <c r="L2185" s="98" t="e">
        <f>VLOOKUP($A2185,#REF!,13,FALSE)</f>
        <v>#REF!</v>
      </c>
      <c r="M2185" s="438" t="e">
        <f>VLOOKUP($A2185,#REF!,14,FALSE)</f>
        <v>#REF!</v>
      </c>
      <c r="N2185" s="103" t="e">
        <f>VLOOKUP($A2185,#REF!,15,FALSE)</f>
        <v>#REF!</v>
      </c>
      <c r="O2185" s="103" t="e">
        <f>VLOOKUP($A2185,#REF!,18,FALSE)</f>
        <v>#REF!</v>
      </c>
      <c r="P2185" s="93" t="e">
        <f>VLOOKUP($A2185,#REF!,41,FALSE)</f>
        <v>#REF!</v>
      </c>
      <c r="Q2185" s="115" t="e">
        <f>VLOOKUP(Revisión_Avance_Periodo!$L2185,#REF!,30,FALSE)</f>
        <v>#REF!</v>
      </c>
      <c r="R2185" s="116">
        <v>2019</v>
      </c>
      <c r="S2185" s="196">
        <v>43829</v>
      </c>
      <c r="T2185" s="124" t="s">
        <v>79</v>
      </c>
      <c r="U2185" s="440" t="e">
        <f>INDEX(#REF!,MATCH(Revisión_Avance_Periodo!$L2185,#REF!,0),MATCH(Revisión_Avance_Periodo!$T2185,#REF!,0))</f>
        <v>#REF!</v>
      </c>
      <c r="V2185" s="440" t="e">
        <f>INDEX(#REF!,MATCH(Revisión_Avance_Periodo!$L2185,#REF!,0),MATCH(Revisión_Avance_Periodo!$T2185,#REF!,0))</f>
        <v>#REF!</v>
      </c>
      <c r="W2185" s="118">
        <f>IFERROR((V2185/U2185),0)</f>
        <v>0</v>
      </c>
      <c r="X2185" s="124" t="str">
        <f>VLOOKUP(W2185,Tabla_Estado_Meta_OAP_2019[#All],3,TRUE)</f>
        <v>Por Ejecutar</v>
      </c>
      <c r="Y2185" s="164" t="e">
        <f>SUBTOTAL(9,$U$206:$U2185)</f>
        <v>#REF!</v>
      </c>
      <c r="Z2185" s="158" t="e">
        <f>SUBTOTAL(9,$V$206:$V2185)</f>
        <v>#REF!</v>
      </c>
      <c r="AA2185" s="159">
        <f>IFERROR(+Revisión_Avance_Periodo!$Z2185/Revisión_Avance_Periodo!$Y2185,0)</f>
        <v>0</v>
      </c>
      <c r="AB2185" s="126"/>
      <c r="AC2185" s="127"/>
      <c r="AD2185" s="125"/>
      <c r="AE2185" s="125"/>
      <c r="AF2185" s="128"/>
      <c r="AG2185" s="129"/>
      <c r="AH2185" s="164" t="e">
        <f>SUBTOTAL(9,$U$2174:$U2185)</f>
        <v>#REF!</v>
      </c>
      <c r="AI2185" s="158" t="e">
        <f>SUBTOTAL(9,$V$2174:$V2185)</f>
        <v>#REF!</v>
      </c>
      <c r="AJ2185" s="159">
        <f>IFERROR(+Revisión_Avance_Periodo!$Z2185/Revisión_Avance_Periodo!$Y2185,0)</f>
        <v>0</v>
      </c>
      <c r="AK2185" s="126"/>
      <c r="AL2185" s="127"/>
      <c r="AM2185" s="125"/>
      <c r="AN2185" s="125"/>
      <c r="AO2185" s="128"/>
      <c r="AP2185" s="129"/>
    </row>
    <row r="2186" spans="1:42" x14ac:dyDescent="0.25">
      <c r="A2186" s="92">
        <v>188</v>
      </c>
      <c r="B2186" s="435" t="e">
        <f>CONCATENATE(Revisión_Avance_Periodo!$D2186,";",Revisión_Avance_Periodo!$F2186,";",Revisión_Avance_Periodo!$L2186)</f>
        <v>#REF!</v>
      </c>
      <c r="C2186" s="435" t="e">
        <f t="shared" si="174"/>
        <v>#REF!</v>
      </c>
      <c r="D2186" s="144" t="e">
        <f>VLOOKUP($A2186,#REF!,3,FALSE)</f>
        <v>#REF!</v>
      </c>
      <c r="E2186" s="437" t="e">
        <f>VLOOKUP($A2186,#REF!,4,FALSE)</f>
        <v>#REF!</v>
      </c>
      <c r="F2186" s="102" t="e">
        <f>VLOOKUP($A2186,#REF!,5,FALSE)</f>
        <v>#REF!</v>
      </c>
      <c r="G2186" s="93" t="e">
        <f>VLOOKUP($A2186,#REF!,8,FALSE)</f>
        <v>#REF!</v>
      </c>
      <c r="H2186" s="93" t="e">
        <f>VLOOKUP($A2186,#REF!,7,FALSE)</f>
        <v>#REF!</v>
      </c>
      <c r="I2186" s="438" t="e">
        <f>VLOOKUP($A2186,#REF!,10,FALSE)</f>
        <v>#REF!</v>
      </c>
      <c r="J2186" s="93" t="e">
        <f>VLOOKUP($A2186,#REF!,11,FALSE)</f>
        <v>#REF!</v>
      </c>
      <c r="K2186" s="114" t="e">
        <f>VLOOKUP($A2186,#REF!,12,FALSE)</f>
        <v>#REF!</v>
      </c>
      <c r="L2186" s="93" t="e">
        <f>VLOOKUP($A2186,#REF!,13,FALSE)</f>
        <v>#REF!</v>
      </c>
      <c r="M2186" s="438" t="e">
        <f>VLOOKUP($A2186,#REF!,14,FALSE)</f>
        <v>#REF!</v>
      </c>
      <c r="N2186" s="102" t="e">
        <f>VLOOKUP($A2186,#REF!,15,FALSE)</f>
        <v>#REF!</v>
      </c>
      <c r="O2186" s="102" t="e">
        <f>VLOOKUP($A2186,#REF!,18,FALSE)</f>
        <v>#REF!</v>
      </c>
      <c r="P2186" s="93" t="e">
        <f>VLOOKUP($A2186,#REF!,41,FALSE)</f>
        <v>#REF!</v>
      </c>
      <c r="Q2186" s="115" t="e">
        <f>VLOOKUP(Revisión_Avance_Periodo!$L2186,#REF!,30,FALSE)</f>
        <v>#REF!</v>
      </c>
      <c r="R2186" s="116">
        <v>2019</v>
      </c>
      <c r="S2186" s="196">
        <v>43495</v>
      </c>
      <c r="T2186" s="116" t="s">
        <v>68</v>
      </c>
      <c r="U2186" s="132" t="e">
        <f>INDEX(#REF!,MATCH(Revisión_Avance_Periodo!$L2186,#REF!,0),MATCH(Revisión_Avance_Periodo!$T2186,#REF!,0))</f>
        <v>#REF!</v>
      </c>
      <c r="V2186" s="132" t="e">
        <f>INDEX(#REF!,MATCH(Revisión_Avance_Periodo!$L2186,#REF!,0),MATCH(Revisión_Avance_Periodo!$T2186,#REF!,0))</f>
        <v>#REF!</v>
      </c>
      <c r="W2186" s="118">
        <f>IFERROR((V2186/U2186),0)</f>
        <v>0</v>
      </c>
      <c r="X2186" s="116" t="str">
        <f>VLOOKUP(W2186,Tabla_Estado_Meta_OAP_2019[#All],3,TRUE)</f>
        <v>Por Ejecutar</v>
      </c>
      <c r="Y2186" s="160" t="e">
        <f>SUBTOTAL(9,$U$206:$U2186)</f>
        <v>#REF!</v>
      </c>
      <c r="Z2186" s="161" t="e">
        <f>SUBTOTAL(9,$V$206:$V2186)</f>
        <v>#REF!</v>
      </c>
      <c r="AA2186" s="162">
        <f>IFERROR(+Revisión_Avance_Periodo!$Z2186/Revisión_Avance_Periodo!$Y2186,0)</f>
        <v>0</v>
      </c>
      <c r="AB2186" s="133" t="e">
        <f>SUBTOTAL(9,U2186:U2197)</f>
        <v>#REF!</v>
      </c>
      <c r="AC2186" s="134" t="e">
        <f>SUBTOTAL(9,V2186:V2197)</f>
        <v>#REF!</v>
      </c>
      <c r="AD2186" s="119" t="e">
        <f>+AC2186/AB2186</f>
        <v>#REF!</v>
      </c>
      <c r="AE2186" s="119" t="e">
        <f>100%-Revisión_Avance_Periodo!$AD2186</f>
        <v>#REF!</v>
      </c>
      <c r="AF2186" s="121" t="e">
        <f>VLOOKUP(AD2186,Tabla_Estado_Meta_OAP_2019[],3,TRUE)</f>
        <v>#REF!</v>
      </c>
      <c r="AG2186" s="122" t="e">
        <f>Revisión_Avance_Periodo!$AD2186*Revisión_Avance_Periodo!$Q2186</f>
        <v>#REF!</v>
      </c>
      <c r="AH2186" s="160" t="e">
        <f>SUBTOTAL(9,$U$2186:$U2186)</f>
        <v>#REF!</v>
      </c>
      <c r="AI2186" s="161" t="e">
        <f>SUBTOTAL(9,$V$2186:$V2186)</f>
        <v>#REF!</v>
      </c>
      <c r="AJ2186" s="162">
        <f>IFERROR(+Revisión_Avance_Periodo!$Z2186/Revisión_Avance_Periodo!$Y2186,0)</f>
        <v>0</v>
      </c>
      <c r="AK2186" s="133" t="e">
        <f>SUBTOTAL(9,AD2186:AD2197)</f>
        <v>#REF!</v>
      </c>
      <c r="AL2186" s="134" t="e">
        <f>SUBTOTAL(9,AE2186:AE2197)</f>
        <v>#REF!</v>
      </c>
      <c r="AM2186" s="119" t="e">
        <f>+AL2186/AK2186</f>
        <v>#REF!</v>
      </c>
      <c r="AN2186" s="119" t="e">
        <f>100%-Revisión_Avance_Periodo!$AD2186</f>
        <v>#REF!</v>
      </c>
      <c r="AO2186" s="121" t="e">
        <f>VLOOKUP(AM2186,Tabla_Estado_Meta_OAP_2019[],3,TRUE)</f>
        <v>#REF!</v>
      </c>
      <c r="AP2186" s="122" t="e">
        <f>Revisión_Avance_Periodo!$AD2186*Revisión_Avance_Periodo!$Q2186</f>
        <v>#REF!</v>
      </c>
    </row>
    <row r="2187" spans="1:42" x14ac:dyDescent="0.25">
      <c r="A2187" s="97">
        <v>188</v>
      </c>
      <c r="B2187" s="435" t="e">
        <f>CONCATENATE(Revisión_Avance_Periodo!$D2187,";",Revisión_Avance_Periodo!$F2187,";",Revisión_Avance_Periodo!$L2187)</f>
        <v>#REF!</v>
      </c>
      <c r="C2187" s="435" t="e">
        <f t="shared" si="174"/>
        <v>#REF!</v>
      </c>
      <c r="D2187" s="145" t="e">
        <f>VLOOKUP($A2187,#REF!,3,FALSE)</f>
        <v>#REF!</v>
      </c>
      <c r="E2187" s="437" t="e">
        <f>VLOOKUP($A2187,#REF!,4,FALSE)</f>
        <v>#REF!</v>
      </c>
      <c r="F2187" s="103" t="e">
        <f>VLOOKUP($A2187,#REF!,5,FALSE)</f>
        <v>#REF!</v>
      </c>
      <c r="G2187" s="98" t="e">
        <f>VLOOKUP($A2187,#REF!,8,FALSE)</f>
        <v>#REF!</v>
      </c>
      <c r="H2187" s="93" t="e">
        <f>VLOOKUP($A2187,#REF!,7,FALSE)</f>
        <v>#REF!</v>
      </c>
      <c r="I2187" s="438" t="e">
        <f>VLOOKUP($A2187,#REF!,10,FALSE)</f>
        <v>#REF!</v>
      </c>
      <c r="J2187" s="98" t="e">
        <f>VLOOKUP($A2187,#REF!,11,FALSE)</f>
        <v>#REF!</v>
      </c>
      <c r="K2187" s="114" t="e">
        <f>VLOOKUP($A2187,#REF!,12,FALSE)</f>
        <v>#REF!</v>
      </c>
      <c r="L2187" s="98" t="e">
        <f>VLOOKUP($A2187,#REF!,13,FALSE)</f>
        <v>#REF!</v>
      </c>
      <c r="M2187" s="438" t="e">
        <f>VLOOKUP($A2187,#REF!,14,FALSE)</f>
        <v>#REF!</v>
      </c>
      <c r="N2187" s="103" t="e">
        <f>VLOOKUP($A2187,#REF!,15,FALSE)</f>
        <v>#REF!</v>
      </c>
      <c r="O2187" s="103" t="e">
        <f>VLOOKUP($A2187,#REF!,18,FALSE)</f>
        <v>#REF!</v>
      </c>
      <c r="P2187" s="93" t="e">
        <f>VLOOKUP($A2187,#REF!,41,FALSE)</f>
        <v>#REF!</v>
      </c>
      <c r="Q2187" s="115" t="e">
        <f>VLOOKUP(Revisión_Avance_Periodo!$L2187,#REF!,30,FALSE)</f>
        <v>#REF!</v>
      </c>
      <c r="R2187" s="116">
        <v>2019</v>
      </c>
      <c r="S2187" s="196">
        <v>43524</v>
      </c>
      <c r="T2187" s="124" t="s">
        <v>69</v>
      </c>
      <c r="U2187" s="132" t="e">
        <f>INDEX(#REF!,MATCH(Revisión_Avance_Periodo!$L2187,#REF!,0),MATCH(Revisión_Avance_Periodo!$T2187,#REF!,0))</f>
        <v>#REF!</v>
      </c>
      <c r="V2187" s="132" t="e">
        <f>INDEX(#REF!,MATCH(Revisión_Avance_Periodo!$L2187,#REF!,0),MATCH(Revisión_Avance_Periodo!$T2187,#REF!,0))</f>
        <v>#REF!</v>
      </c>
      <c r="W2187" s="118">
        <f>IFERROR((V2187/U2187),0)</f>
        <v>0</v>
      </c>
      <c r="X2187" s="124" t="str">
        <f>VLOOKUP(W2187,Tabla_Estado_Meta_OAP_2019[#All],3,TRUE)</f>
        <v>Por Ejecutar</v>
      </c>
      <c r="Y2187" s="157" t="e">
        <f>SUBTOTAL(9,$U$206:$U2187)</f>
        <v>#REF!</v>
      </c>
      <c r="Z2187" s="158" t="e">
        <f>SUBTOTAL(9,$V$206:$V2187)</f>
        <v>#REF!</v>
      </c>
      <c r="AA2187" s="159">
        <f>IFERROR(+Revisión_Avance_Periodo!$Z2187/Revisión_Avance_Periodo!$Y2187,0)</f>
        <v>0</v>
      </c>
      <c r="AB2187" s="126"/>
      <c r="AC2187" s="127"/>
      <c r="AD2187" s="125"/>
      <c r="AE2187" s="125"/>
      <c r="AF2187" s="128"/>
      <c r="AG2187" s="129"/>
      <c r="AH2187" s="157" t="e">
        <f>SUBTOTAL(9,$U$2186:$U2187)</f>
        <v>#REF!</v>
      </c>
      <c r="AI2187" s="158" t="e">
        <f>SUBTOTAL(9,$V$2186:$V2187)</f>
        <v>#REF!</v>
      </c>
      <c r="AJ2187" s="159">
        <f>IFERROR(+Revisión_Avance_Periodo!$Z2187/Revisión_Avance_Periodo!$Y2187,0)</f>
        <v>0</v>
      </c>
      <c r="AK2187" s="126"/>
      <c r="AL2187" s="127"/>
      <c r="AM2187" s="125"/>
      <c r="AN2187" s="125"/>
      <c r="AO2187" s="128"/>
      <c r="AP2187" s="129"/>
    </row>
    <row r="2188" spans="1:42" x14ac:dyDescent="0.25">
      <c r="A2188" s="92">
        <v>188</v>
      </c>
      <c r="B2188" s="435" t="e">
        <f>CONCATENATE(Revisión_Avance_Periodo!$D2188,";",Revisión_Avance_Periodo!$F2188,";",Revisión_Avance_Periodo!$L2188)</f>
        <v>#REF!</v>
      </c>
      <c r="C2188" s="435" t="e">
        <f t="shared" si="174"/>
        <v>#REF!</v>
      </c>
      <c r="D2188" s="144" t="e">
        <f>VLOOKUP($A2188,#REF!,3,FALSE)</f>
        <v>#REF!</v>
      </c>
      <c r="E2188" s="437" t="e">
        <f>VLOOKUP($A2188,#REF!,4,FALSE)</f>
        <v>#REF!</v>
      </c>
      <c r="F2188" s="102" t="e">
        <f>VLOOKUP($A2188,#REF!,5,FALSE)</f>
        <v>#REF!</v>
      </c>
      <c r="G2188" s="93" t="e">
        <f>VLOOKUP($A2188,#REF!,8,FALSE)</f>
        <v>#REF!</v>
      </c>
      <c r="H2188" s="93" t="e">
        <f>VLOOKUP($A2188,#REF!,7,FALSE)</f>
        <v>#REF!</v>
      </c>
      <c r="I2188" s="438" t="e">
        <f>VLOOKUP($A2188,#REF!,10,FALSE)</f>
        <v>#REF!</v>
      </c>
      <c r="J2188" s="93" t="e">
        <f>VLOOKUP($A2188,#REF!,11,FALSE)</f>
        <v>#REF!</v>
      </c>
      <c r="K2188" s="114" t="e">
        <f>VLOOKUP($A2188,#REF!,12,FALSE)</f>
        <v>#REF!</v>
      </c>
      <c r="L2188" s="93" t="e">
        <f>VLOOKUP($A2188,#REF!,13,FALSE)</f>
        <v>#REF!</v>
      </c>
      <c r="M2188" s="438" t="e">
        <f>VLOOKUP($A2188,#REF!,14,FALSE)</f>
        <v>#REF!</v>
      </c>
      <c r="N2188" s="102" t="e">
        <f>VLOOKUP($A2188,#REF!,15,FALSE)</f>
        <v>#REF!</v>
      </c>
      <c r="O2188" s="102" t="e">
        <f>VLOOKUP($A2188,#REF!,18,FALSE)</f>
        <v>#REF!</v>
      </c>
      <c r="P2188" s="93" t="e">
        <f>VLOOKUP($A2188,#REF!,41,FALSE)</f>
        <v>#REF!</v>
      </c>
      <c r="Q2188" s="115" t="e">
        <f>VLOOKUP(Revisión_Avance_Periodo!$L2188,#REF!,30,FALSE)</f>
        <v>#REF!</v>
      </c>
      <c r="R2188" s="116">
        <v>2019</v>
      </c>
      <c r="S2188" s="196">
        <v>43554</v>
      </c>
      <c r="T2188" s="116" t="s">
        <v>70</v>
      </c>
      <c r="U2188" s="132" t="e">
        <f>INDEX(#REF!,MATCH(Revisión_Avance_Periodo!$L2188,#REF!,0),MATCH(Revisión_Avance_Periodo!$T2188,#REF!,0))</f>
        <v>#REF!</v>
      </c>
      <c r="V2188" s="132" t="e">
        <f>INDEX(#REF!,MATCH(Revisión_Avance_Periodo!$L2188,#REF!,0),MATCH(Revisión_Avance_Periodo!$T2188,#REF!,0))</f>
        <v>#REF!</v>
      </c>
      <c r="W2188" s="130" t="e">
        <f>V2188/U2188</f>
        <v>#REF!</v>
      </c>
      <c r="X2188" s="116" t="e">
        <f>VLOOKUP(W2188,Tabla_Estado_Meta_OAP_2019[#All],3,TRUE)</f>
        <v>#REF!</v>
      </c>
      <c r="Y2188" s="157" t="e">
        <f>SUBTOTAL(9,$U$206:$U2188)</f>
        <v>#REF!</v>
      </c>
      <c r="Z2188" s="158" t="e">
        <f>SUBTOTAL(9,$V$206:$V2188)</f>
        <v>#REF!</v>
      </c>
      <c r="AA2188" s="159">
        <f>IFERROR(+Revisión_Avance_Periodo!$Z2188/Revisión_Avance_Periodo!$Y2188,0)</f>
        <v>0</v>
      </c>
      <c r="AB2188" s="126"/>
      <c r="AC2188" s="127"/>
      <c r="AD2188" s="125"/>
      <c r="AE2188" s="125"/>
      <c r="AF2188" s="128"/>
      <c r="AG2188" s="129"/>
      <c r="AH2188" s="157" t="e">
        <f>SUBTOTAL(9,$U$2186:$U2188)</f>
        <v>#REF!</v>
      </c>
      <c r="AI2188" s="158" t="e">
        <f>SUBTOTAL(9,$V$2186:$V2188)</f>
        <v>#REF!</v>
      </c>
      <c r="AJ2188" s="159">
        <f>IFERROR(+Revisión_Avance_Periodo!$Z2188/Revisión_Avance_Periodo!$Y2188,0)</f>
        <v>0</v>
      </c>
      <c r="AK2188" s="126"/>
      <c r="AL2188" s="127"/>
      <c r="AM2188" s="125"/>
      <c r="AN2188" s="125"/>
      <c r="AO2188" s="128"/>
      <c r="AP2188" s="129"/>
    </row>
    <row r="2189" spans="1:42" x14ac:dyDescent="0.25">
      <c r="A2189" s="97">
        <v>188</v>
      </c>
      <c r="B2189" s="435" t="e">
        <f>CONCATENATE(Revisión_Avance_Periodo!$D2189,";",Revisión_Avance_Periodo!$F2189,";",Revisión_Avance_Periodo!$L2189)</f>
        <v>#REF!</v>
      </c>
      <c r="C2189" s="435" t="e">
        <f t="shared" si="174"/>
        <v>#REF!</v>
      </c>
      <c r="D2189" s="145" t="e">
        <f>VLOOKUP($A2189,#REF!,3,FALSE)</f>
        <v>#REF!</v>
      </c>
      <c r="E2189" s="437" t="e">
        <f>VLOOKUP($A2189,#REF!,4,FALSE)</f>
        <v>#REF!</v>
      </c>
      <c r="F2189" s="103" t="e">
        <f>VLOOKUP($A2189,#REF!,5,FALSE)</f>
        <v>#REF!</v>
      </c>
      <c r="G2189" s="98" t="e">
        <f>VLOOKUP($A2189,#REF!,8,FALSE)</f>
        <v>#REF!</v>
      </c>
      <c r="H2189" s="93" t="e">
        <f>VLOOKUP($A2189,#REF!,7,FALSE)</f>
        <v>#REF!</v>
      </c>
      <c r="I2189" s="438" t="e">
        <f>VLOOKUP($A2189,#REF!,10,FALSE)</f>
        <v>#REF!</v>
      </c>
      <c r="J2189" s="98" t="e">
        <f>VLOOKUP($A2189,#REF!,11,FALSE)</f>
        <v>#REF!</v>
      </c>
      <c r="K2189" s="114" t="e">
        <f>VLOOKUP($A2189,#REF!,12,FALSE)</f>
        <v>#REF!</v>
      </c>
      <c r="L2189" s="98" t="e">
        <f>VLOOKUP($A2189,#REF!,13,FALSE)</f>
        <v>#REF!</v>
      </c>
      <c r="M2189" s="438" t="e">
        <f>VLOOKUP($A2189,#REF!,14,FALSE)</f>
        <v>#REF!</v>
      </c>
      <c r="N2189" s="103" t="e">
        <f>VLOOKUP($A2189,#REF!,15,FALSE)</f>
        <v>#REF!</v>
      </c>
      <c r="O2189" s="103" t="e">
        <f>VLOOKUP($A2189,#REF!,18,FALSE)</f>
        <v>#REF!</v>
      </c>
      <c r="P2189" s="93" t="e">
        <f>VLOOKUP($A2189,#REF!,41,FALSE)</f>
        <v>#REF!</v>
      </c>
      <c r="Q2189" s="115" t="e">
        <f>VLOOKUP(Revisión_Avance_Periodo!$L2189,#REF!,30,FALSE)</f>
        <v>#REF!</v>
      </c>
      <c r="R2189" s="116">
        <v>2019</v>
      </c>
      <c r="S2189" s="196">
        <v>43585</v>
      </c>
      <c r="T2189" s="124" t="s">
        <v>71</v>
      </c>
      <c r="U2189" s="132" t="e">
        <f>INDEX(#REF!,MATCH(Revisión_Avance_Periodo!$L2189,#REF!,0),MATCH(Revisión_Avance_Periodo!$T2189,#REF!,0))</f>
        <v>#REF!</v>
      </c>
      <c r="V2189" s="132" t="e">
        <f>INDEX(#REF!,MATCH(Revisión_Avance_Periodo!$L2189,#REF!,0),MATCH(Revisión_Avance_Periodo!$T2189,#REF!,0))</f>
        <v>#REF!</v>
      </c>
      <c r="W2189" s="118">
        <f>IFERROR((V2189/U2189),0)</f>
        <v>0</v>
      </c>
      <c r="X2189" s="124" t="str">
        <f>VLOOKUP(W2189,Tabla_Estado_Meta_OAP_2019[#All],3,TRUE)</f>
        <v>Por Ejecutar</v>
      </c>
      <c r="Y2189" s="157" t="e">
        <f>SUBTOTAL(9,$U$206:$U2189)</f>
        <v>#REF!</v>
      </c>
      <c r="Z2189" s="158" t="e">
        <f>SUBTOTAL(9,$V$206:$V2189)</f>
        <v>#REF!</v>
      </c>
      <c r="AA2189" s="159">
        <f>IFERROR(+Revisión_Avance_Periodo!$Z2189/Revisión_Avance_Periodo!$Y2189,0)</f>
        <v>0</v>
      </c>
      <c r="AB2189" s="126"/>
      <c r="AC2189" s="127"/>
      <c r="AD2189" s="125"/>
      <c r="AE2189" s="125"/>
      <c r="AF2189" s="128"/>
      <c r="AG2189" s="129"/>
      <c r="AH2189" s="157" t="e">
        <f>SUBTOTAL(9,$U$2186:$U2189)</f>
        <v>#REF!</v>
      </c>
      <c r="AI2189" s="158" t="e">
        <f>SUBTOTAL(9,$V$2186:$V2189)</f>
        <v>#REF!</v>
      </c>
      <c r="AJ2189" s="159">
        <f>IFERROR(+Revisión_Avance_Periodo!$Z2189/Revisión_Avance_Periodo!$Y2189,0)</f>
        <v>0</v>
      </c>
      <c r="AK2189" s="126"/>
      <c r="AL2189" s="127"/>
      <c r="AM2189" s="125"/>
      <c r="AN2189" s="125"/>
      <c r="AO2189" s="128"/>
      <c r="AP2189" s="129"/>
    </row>
    <row r="2190" spans="1:42" x14ac:dyDescent="0.25">
      <c r="A2190" s="92">
        <v>188</v>
      </c>
      <c r="B2190" s="435" t="e">
        <f>CONCATENATE(Revisión_Avance_Periodo!$D2190,";",Revisión_Avance_Periodo!$F2190,";",Revisión_Avance_Periodo!$L2190)</f>
        <v>#REF!</v>
      </c>
      <c r="C2190" s="435" t="e">
        <f t="shared" si="174"/>
        <v>#REF!</v>
      </c>
      <c r="D2190" s="144" t="e">
        <f>VLOOKUP($A2190,#REF!,3,FALSE)</f>
        <v>#REF!</v>
      </c>
      <c r="E2190" s="437" t="e">
        <f>VLOOKUP($A2190,#REF!,4,FALSE)</f>
        <v>#REF!</v>
      </c>
      <c r="F2190" s="102" t="e">
        <f>VLOOKUP($A2190,#REF!,5,FALSE)</f>
        <v>#REF!</v>
      </c>
      <c r="G2190" s="93" t="e">
        <f>VLOOKUP($A2190,#REF!,8,FALSE)</f>
        <v>#REF!</v>
      </c>
      <c r="H2190" s="93" t="e">
        <f>VLOOKUP($A2190,#REF!,7,FALSE)</f>
        <v>#REF!</v>
      </c>
      <c r="I2190" s="438" t="e">
        <f>VLOOKUP($A2190,#REF!,10,FALSE)</f>
        <v>#REF!</v>
      </c>
      <c r="J2190" s="93" t="e">
        <f>VLOOKUP($A2190,#REF!,11,FALSE)</f>
        <v>#REF!</v>
      </c>
      <c r="K2190" s="114" t="e">
        <f>VLOOKUP($A2190,#REF!,12,FALSE)</f>
        <v>#REF!</v>
      </c>
      <c r="L2190" s="93" t="e">
        <f>VLOOKUP($A2190,#REF!,13,FALSE)</f>
        <v>#REF!</v>
      </c>
      <c r="M2190" s="438" t="e">
        <f>VLOOKUP($A2190,#REF!,14,FALSE)</f>
        <v>#REF!</v>
      </c>
      <c r="N2190" s="102" t="e">
        <f>VLOOKUP($A2190,#REF!,15,FALSE)</f>
        <v>#REF!</v>
      </c>
      <c r="O2190" s="102" t="e">
        <f>VLOOKUP($A2190,#REF!,18,FALSE)</f>
        <v>#REF!</v>
      </c>
      <c r="P2190" s="93" t="e">
        <f>VLOOKUP($A2190,#REF!,41,FALSE)</f>
        <v>#REF!</v>
      </c>
      <c r="Q2190" s="115" t="e">
        <f>VLOOKUP(Revisión_Avance_Periodo!$L2190,#REF!,30,FALSE)</f>
        <v>#REF!</v>
      </c>
      <c r="R2190" s="116">
        <v>2019</v>
      </c>
      <c r="S2190" s="196">
        <v>43615</v>
      </c>
      <c r="T2190" s="116" t="s">
        <v>72</v>
      </c>
      <c r="U2190" s="132" t="e">
        <f>INDEX(#REF!,MATCH(Revisión_Avance_Periodo!$L2190,#REF!,0),MATCH(Revisión_Avance_Periodo!$T2190,#REF!,0))</f>
        <v>#REF!</v>
      </c>
      <c r="V2190" s="132" t="e">
        <f>INDEX(#REF!,MATCH(Revisión_Avance_Periodo!$L2190,#REF!,0),MATCH(Revisión_Avance_Periodo!$T2190,#REF!,0))</f>
        <v>#REF!</v>
      </c>
      <c r="W2190" s="118">
        <f>IFERROR((V2190/U2190),0)</f>
        <v>0</v>
      </c>
      <c r="X2190" s="116" t="str">
        <f>VLOOKUP(W2190,Tabla_Estado_Meta_OAP_2019[#All],3,TRUE)</f>
        <v>Por Ejecutar</v>
      </c>
      <c r="Y2190" s="157" t="e">
        <f>SUBTOTAL(9,$U$206:$U2190)</f>
        <v>#REF!</v>
      </c>
      <c r="Z2190" s="158" t="e">
        <f>SUBTOTAL(9,$V$206:$V2190)</f>
        <v>#REF!</v>
      </c>
      <c r="AA2190" s="159">
        <f>IFERROR(+Revisión_Avance_Periodo!$Z2190/Revisión_Avance_Periodo!$Y2190,0)</f>
        <v>0</v>
      </c>
      <c r="AB2190" s="126"/>
      <c r="AC2190" s="127"/>
      <c r="AD2190" s="125"/>
      <c r="AE2190" s="125"/>
      <c r="AF2190" s="128"/>
      <c r="AG2190" s="129"/>
      <c r="AH2190" s="157" t="e">
        <f>SUBTOTAL(9,$U$2186:$U2190)</f>
        <v>#REF!</v>
      </c>
      <c r="AI2190" s="158" t="e">
        <f>SUBTOTAL(9,$V$2186:$V2190)</f>
        <v>#REF!</v>
      </c>
      <c r="AJ2190" s="159">
        <f>IFERROR(+Revisión_Avance_Periodo!$Z2190/Revisión_Avance_Periodo!$Y2190,0)</f>
        <v>0</v>
      </c>
      <c r="AK2190" s="126"/>
      <c r="AL2190" s="127"/>
      <c r="AM2190" s="125"/>
      <c r="AN2190" s="125"/>
      <c r="AO2190" s="128"/>
      <c r="AP2190" s="129"/>
    </row>
    <row r="2191" spans="1:42" x14ac:dyDescent="0.25">
      <c r="A2191" s="97">
        <v>188</v>
      </c>
      <c r="B2191" s="435" t="e">
        <f>CONCATENATE(Revisión_Avance_Periodo!$D2191,";",Revisión_Avance_Periodo!$F2191,";",Revisión_Avance_Periodo!$L2191)</f>
        <v>#REF!</v>
      </c>
      <c r="C2191" s="435" t="e">
        <f t="shared" si="174"/>
        <v>#REF!</v>
      </c>
      <c r="D2191" s="145" t="e">
        <f>VLOOKUP($A2191,#REF!,3,FALSE)</f>
        <v>#REF!</v>
      </c>
      <c r="E2191" s="437" t="e">
        <f>VLOOKUP($A2191,#REF!,4,FALSE)</f>
        <v>#REF!</v>
      </c>
      <c r="F2191" s="103" t="e">
        <f>VLOOKUP($A2191,#REF!,5,FALSE)</f>
        <v>#REF!</v>
      </c>
      <c r="G2191" s="98" t="e">
        <f>VLOOKUP($A2191,#REF!,8,FALSE)</f>
        <v>#REF!</v>
      </c>
      <c r="H2191" s="93" t="e">
        <f>VLOOKUP($A2191,#REF!,7,FALSE)</f>
        <v>#REF!</v>
      </c>
      <c r="I2191" s="438" t="e">
        <f>VLOOKUP($A2191,#REF!,10,FALSE)</f>
        <v>#REF!</v>
      </c>
      <c r="J2191" s="98" t="e">
        <f>VLOOKUP($A2191,#REF!,11,FALSE)</f>
        <v>#REF!</v>
      </c>
      <c r="K2191" s="114" t="e">
        <f>VLOOKUP($A2191,#REF!,12,FALSE)</f>
        <v>#REF!</v>
      </c>
      <c r="L2191" s="98" t="e">
        <f>VLOOKUP($A2191,#REF!,13,FALSE)</f>
        <v>#REF!</v>
      </c>
      <c r="M2191" s="438" t="e">
        <f>VLOOKUP($A2191,#REF!,14,FALSE)</f>
        <v>#REF!</v>
      </c>
      <c r="N2191" s="103" t="e">
        <f>VLOOKUP($A2191,#REF!,15,FALSE)</f>
        <v>#REF!</v>
      </c>
      <c r="O2191" s="103" t="e">
        <f>VLOOKUP($A2191,#REF!,18,FALSE)</f>
        <v>#REF!</v>
      </c>
      <c r="P2191" s="93" t="e">
        <f>VLOOKUP($A2191,#REF!,41,FALSE)</f>
        <v>#REF!</v>
      </c>
      <c r="Q2191" s="115" t="e">
        <f>VLOOKUP(Revisión_Avance_Periodo!$L2191,#REF!,30,FALSE)</f>
        <v>#REF!</v>
      </c>
      <c r="R2191" s="116">
        <v>2019</v>
      </c>
      <c r="S2191" s="196">
        <v>43646</v>
      </c>
      <c r="T2191" s="124" t="s">
        <v>73</v>
      </c>
      <c r="U2191" s="132" t="e">
        <f>INDEX(#REF!,MATCH(Revisión_Avance_Periodo!$L2191,#REF!,0),MATCH(Revisión_Avance_Periodo!$T2191,#REF!,0))</f>
        <v>#REF!</v>
      </c>
      <c r="V2191" s="132" t="e">
        <f>INDEX(#REF!,MATCH(Revisión_Avance_Periodo!$L2191,#REF!,0),MATCH(Revisión_Avance_Periodo!$T2191,#REF!,0))</f>
        <v>#REF!</v>
      </c>
      <c r="W2191" s="130" t="e">
        <f>V2191/U2191</f>
        <v>#REF!</v>
      </c>
      <c r="X2191" s="124" t="e">
        <f>VLOOKUP(W2191,Tabla_Estado_Meta_OAP_2019[#All],3,TRUE)</f>
        <v>#REF!</v>
      </c>
      <c r="Y2191" s="157" t="e">
        <f>SUBTOTAL(9,$U$206:$U2191)</f>
        <v>#REF!</v>
      </c>
      <c r="Z2191" s="158" t="e">
        <f>SUBTOTAL(9,$V$206:$V2191)</f>
        <v>#REF!</v>
      </c>
      <c r="AA2191" s="159">
        <f>IFERROR(+Revisión_Avance_Periodo!$Z2191/Revisión_Avance_Periodo!$Y2191,0)</f>
        <v>0</v>
      </c>
      <c r="AB2191" s="126"/>
      <c r="AC2191" s="127"/>
      <c r="AD2191" s="125"/>
      <c r="AE2191" s="125"/>
      <c r="AF2191" s="128"/>
      <c r="AG2191" s="129"/>
      <c r="AH2191" s="157" t="e">
        <f>SUBTOTAL(9,$U$2186:$U2191)</f>
        <v>#REF!</v>
      </c>
      <c r="AI2191" s="158" t="e">
        <f>SUBTOTAL(9,$V$2186:$V2191)</f>
        <v>#REF!</v>
      </c>
      <c r="AJ2191" s="159">
        <f>IFERROR(+Revisión_Avance_Periodo!$Z2191/Revisión_Avance_Periodo!$Y2191,0)</f>
        <v>0</v>
      </c>
      <c r="AK2191" s="126"/>
      <c r="AL2191" s="127"/>
      <c r="AM2191" s="125"/>
      <c r="AN2191" s="125"/>
      <c r="AO2191" s="128"/>
      <c r="AP2191" s="129"/>
    </row>
    <row r="2192" spans="1:42" x14ac:dyDescent="0.25">
      <c r="A2192" s="92">
        <v>188</v>
      </c>
      <c r="B2192" s="435" t="e">
        <f>CONCATENATE(Revisión_Avance_Periodo!$D2192,";",Revisión_Avance_Periodo!$F2192,";",Revisión_Avance_Periodo!$L2192)</f>
        <v>#REF!</v>
      </c>
      <c r="C2192" s="435" t="e">
        <f t="shared" si="174"/>
        <v>#REF!</v>
      </c>
      <c r="D2192" s="144" t="e">
        <f>VLOOKUP($A2192,#REF!,3,FALSE)</f>
        <v>#REF!</v>
      </c>
      <c r="E2192" s="437" t="e">
        <f>VLOOKUP($A2192,#REF!,4,FALSE)</f>
        <v>#REF!</v>
      </c>
      <c r="F2192" s="102" t="e">
        <f>VLOOKUP($A2192,#REF!,5,FALSE)</f>
        <v>#REF!</v>
      </c>
      <c r="G2192" s="93" t="e">
        <f>VLOOKUP($A2192,#REF!,8,FALSE)</f>
        <v>#REF!</v>
      </c>
      <c r="H2192" s="93" t="e">
        <f>VLOOKUP($A2192,#REF!,7,FALSE)</f>
        <v>#REF!</v>
      </c>
      <c r="I2192" s="438" t="e">
        <f>VLOOKUP($A2192,#REF!,10,FALSE)</f>
        <v>#REF!</v>
      </c>
      <c r="J2192" s="93" t="e">
        <f>VLOOKUP($A2192,#REF!,11,FALSE)</f>
        <v>#REF!</v>
      </c>
      <c r="K2192" s="114" t="e">
        <f>VLOOKUP($A2192,#REF!,12,FALSE)</f>
        <v>#REF!</v>
      </c>
      <c r="L2192" s="93" t="e">
        <f>VLOOKUP($A2192,#REF!,13,FALSE)</f>
        <v>#REF!</v>
      </c>
      <c r="M2192" s="438" t="e">
        <f>VLOOKUP($A2192,#REF!,14,FALSE)</f>
        <v>#REF!</v>
      </c>
      <c r="N2192" s="102" t="e">
        <f>VLOOKUP($A2192,#REF!,15,FALSE)</f>
        <v>#REF!</v>
      </c>
      <c r="O2192" s="102" t="e">
        <f>VLOOKUP($A2192,#REF!,18,FALSE)</f>
        <v>#REF!</v>
      </c>
      <c r="P2192" s="93" t="e">
        <f>VLOOKUP($A2192,#REF!,41,FALSE)</f>
        <v>#REF!</v>
      </c>
      <c r="Q2192" s="115" t="e">
        <f>VLOOKUP(Revisión_Avance_Periodo!$L2192,#REF!,30,FALSE)</f>
        <v>#REF!</v>
      </c>
      <c r="R2192" s="116">
        <v>2019</v>
      </c>
      <c r="S2192" s="196">
        <v>43676</v>
      </c>
      <c r="T2192" s="116" t="s">
        <v>74</v>
      </c>
      <c r="U2192" s="132" t="e">
        <f>INDEX(#REF!,MATCH(Revisión_Avance_Periodo!$L2192,#REF!,0),MATCH(Revisión_Avance_Periodo!$T2192,#REF!,0))</f>
        <v>#REF!</v>
      </c>
      <c r="V2192" s="132" t="e">
        <f>INDEX(#REF!,MATCH(Revisión_Avance_Periodo!$L2192,#REF!,0),MATCH(Revisión_Avance_Periodo!$T2192,#REF!,0))</f>
        <v>#REF!</v>
      </c>
      <c r="W2192" s="118">
        <f>IFERROR((V2192/U2192),0)</f>
        <v>0</v>
      </c>
      <c r="X2192" s="116" t="str">
        <f>VLOOKUP(W2192,Tabla_Estado_Meta_OAP_2019[#All],3,TRUE)</f>
        <v>Por Ejecutar</v>
      </c>
      <c r="Y2192" s="157" t="e">
        <f>SUBTOTAL(9,$U$206:$U2192)</f>
        <v>#REF!</v>
      </c>
      <c r="Z2192" s="158" t="e">
        <f>SUBTOTAL(9,$V$206:$V2192)</f>
        <v>#REF!</v>
      </c>
      <c r="AA2192" s="159">
        <f>IFERROR(+Revisión_Avance_Periodo!$Z2192/Revisión_Avance_Periodo!$Y2192,0)</f>
        <v>0</v>
      </c>
      <c r="AB2192" s="126"/>
      <c r="AC2192" s="127"/>
      <c r="AD2192" s="125"/>
      <c r="AE2192" s="125"/>
      <c r="AF2192" s="128"/>
      <c r="AG2192" s="129"/>
      <c r="AH2192" s="157" t="e">
        <f>SUBTOTAL(9,$U$2186:$U2192)</f>
        <v>#REF!</v>
      </c>
      <c r="AI2192" s="158" t="e">
        <f>SUBTOTAL(9,$V$2186:$V2192)</f>
        <v>#REF!</v>
      </c>
      <c r="AJ2192" s="159">
        <f>IFERROR(+Revisión_Avance_Periodo!$Z2192/Revisión_Avance_Periodo!$Y2192,0)</f>
        <v>0</v>
      </c>
      <c r="AK2192" s="126"/>
      <c r="AL2192" s="127"/>
      <c r="AM2192" s="125"/>
      <c r="AN2192" s="125"/>
      <c r="AO2192" s="128"/>
      <c r="AP2192" s="129"/>
    </row>
    <row r="2193" spans="1:42" x14ac:dyDescent="0.25">
      <c r="A2193" s="97">
        <v>188</v>
      </c>
      <c r="B2193" s="435" t="e">
        <f>CONCATENATE(Revisión_Avance_Periodo!$D2193,";",Revisión_Avance_Periodo!$F2193,";",Revisión_Avance_Periodo!$L2193)</f>
        <v>#REF!</v>
      </c>
      <c r="C2193" s="435" t="e">
        <f t="shared" si="174"/>
        <v>#REF!</v>
      </c>
      <c r="D2193" s="145" t="e">
        <f>VLOOKUP($A2193,#REF!,3,FALSE)</f>
        <v>#REF!</v>
      </c>
      <c r="E2193" s="437" t="e">
        <f>VLOOKUP($A2193,#REF!,4,FALSE)</f>
        <v>#REF!</v>
      </c>
      <c r="F2193" s="103" t="e">
        <f>VLOOKUP($A2193,#REF!,5,FALSE)</f>
        <v>#REF!</v>
      </c>
      <c r="G2193" s="98" t="e">
        <f>VLOOKUP($A2193,#REF!,8,FALSE)</f>
        <v>#REF!</v>
      </c>
      <c r="H2193" s="93" t="e">
        <f>VLOOKUP($A2193,#REF!,7,FALSE)</f>
        <v>#REF!</v>
      </c>
      <c r="I2193" s="438" t="e">
        <f>VLOOKUP($A2193,#REF!,10,FALSE)</f>
        <v>#REF!</v>
      </c>
      <c r="J2193" s="98" t="e">
        <f>VLOOKUP($A2193,#REF!,11,FALSE)</f>
        <v>#REF!</v>
      </c>
      <c r="K2193" s="114" t="e">
        <f>VLOOKUP($A2193,#REF!,12,FALSE)</f>
        <v>#REF!</v>
      </c>
      <c r="L2193" s="98" t="e">
        <f>VLOOKUP($A2193,#REF!,13,FALSE)</f>
        <v>#REF!</v>
      </c>
      <c r="M2193" s="438" t="e">
        <f>VLOOKUP($A2193,#REF!,14,FALSE)</f>
        <v>#REF!</v>
      </c>
      <c r="N2193" s="103" t="e">
        <f>VLOOKUP($A2193,#REF!,15,FALSE)</f>
        <v>#REF!</v>
      </c>
      <c r="O2193" s="103" t="e">
        <f>VLOOKUP($A2193,#REF!,18,FALSE)</f>
        <v>#REF!</v>
      </c>
      <c r="P2193" s="93" t="e">
        <f>VLOOKUP($A2193,#REF!,41,FALSE)</f>
        <v>#REF!</v>
      </c>
      <c r="Q2193" s="115" t="e">
        <f>VLOOKUP(Revisión_Avance_Periodo!$L2193,#REF!,30,FALSE)</f>
        <v>#REF!</v>
      </c>
      <c r="R2193" s="116">
        <v>2019</v>
      </c>
      <c r="S2193" s="196">
        <v>43707</v>
      </c>
      <c r="T2193" s="124" t="s">
        <v>75</v>
      </c>
      <c r="U2193" s="132" t="e">
        <f>INDEX(#REF!,MATCH(Revisión_Avance_Periodo!$L2193,#REF!,0),MATCH(Revisión_Avance_Periodo!$T2193,#REF!,0))</f>
        <v>#REF!</v>
      </c>
      <c r="V2193" s="132" t="e">
        <f>INDEX(#REF!,MATCH(Revisión_Avance_Periodo!$L2193,#REF!,0),MATCH(Revisión_Avance_Periodo!$T2193,#REF!,0))</f>
        <v>#REF!</v>
      </c>
      <c r="W2193" s="118">
        <f>IFERROR((V2193/U2193),0)</f>
        <v>0</v>
      </c>
      <c r="X2193" s="124" t="str">
        <f>VLOOKUP(W2193,Tabla_Estado_Meta_OAP_2019[#All],3,TRUE)</f>
        <v>Por Ejecutar</v>
      </c>
      <c r="Y2193" s="157" t="e">
        <f>SUBTOTAL(9,$U$206:$U2193)</f>
        <v>#REF!</v>
      </c>
      <c r="Z2193" s="158" t="e">
        <f>SUBTOTAL(9,$V$206:$V2193)</f>
        <v>#REF!</v>
      </c>
      <c r="AA2193" s="159">
        <f>IFERROR(+Revisión_Avance_Periodo!$Z2193/Revisión_Avance_Periodo!$Y2193,0)</f>
        <v>0</v>
      </c>
      <c r="AB2193" s="126"/>
      <c r="AC2193" s="127"/>
      <c r="AD2193" s="125"/>
      <c r="AE2193" s="125"/>
      <c r="AF2193" s="128"/>
      <c r="AG2193" s="129"/>
      <c r="AH2193" s="157" t="e">
        <f>SUBTOTAL(9,$U$2186:$U2193)</f>
        <v>#REF!</v>
      </c>
      <c r="AI2193" s="158" t="e">
        <f>SUBTOTAL(9,$V$2186:$V2193)</f>
        <v>#REF!</v>
      </c>
      <c r="AJ2193" s="159">
        <f>IFERROR(+Revisión_Avance_Periodo!$Z2193/Revisión_Avance_Periodo!$Y2193,0)</f>
        <v>0</v>
      </c>
      <c r="AK2193" s="126"/>
      <c r="AL2193" s="127"/>
      <c r="AM2193" s="125"/>
      <c r="AN2193" s="125"/>
      <c r="AO2193" s="128"/>
      <c r="AP2193" s="129"/>
    </row>
    <row r="2194" spans="1:42" x14ac:dyDescent="0.25">
      <c r="A2194" s="92">
        <v>188</v>
      </c>
      <c r="B2194" s="435" t="e">
        <f>CONCATENATE(Revisión_Avance_Periodo!$D2194,";",Revisión_Avance_Periodo!$F2194,";",Revisión_Avance_Periodo!$L2194)</f>
        <v>#REF!</v>
      </c>
      <c r="C2194" s="435" t="e">
        <f t="shared" si="174"/>
        <v>#REF!</v>
      </c>
      <c r="D2194" s="144" t="e">
        <f>VLOOKUP($A2194,#REF!,3,FALSE)</f>
        <v>#REF!</v>
      </c>
      <c r="E2194" s="437" t="e">
        <f>VLOOKUP($A2194,#REF!,4,FALSE)</f>
        <v>#REF!</v>
      </c>
      <c r="F2194" s="102" t="e">
        <f>VLOOKUP($A2194,#REF!,5,FALSE)</f>
        <v>#REF!</v>
      </c>
      <c r="G2194" s="93" t="e">
        <f>VLOOKUP($A2194,#REF!,8,FALSE)</f>
        <v>#REF!</v>
      </c>
      <c r="H2194" s="93" t="e">
        <f>VLOOKUP($A2194,#REF!,7,FALSE)</f>
        <v>#REF!</v>
      </c>
      <c r="I2194" s="438" t="e">
        <f>VLOOKUP($A2194,#REF!,10,FALSE)</f>
        <v>#REF!</v>
      </c>
      <c r="J2194" s="93" t="e">
        <f>VLOOKUP($A2194,#REF!,11,FALSE)</f>
        <v>#REF!</v>
      </c>
      <c r="K2194" s="114" t="e">
        <f>VLOOKUP($A2194,#REF!,12,FALSE)</f>
        <v>#REF!</v>
      </c>
      <c r="L2194" s="93" t="e">
        <f>VLOOKUP($A2194,#REF!,13,FALSE)</f>
        <v>#REF!</v>
      </c>
      <c r="M2194" s="438" t="e">
        <f>VLOOKUP($A2194,#REF!,14,FALSE)</f>
        <v>#REF!</v>
      </c>
      <c r="N2194" s="102" t="e">
        <f>VLOOKUP($A2194,#REF!,15,FALSE)</f>
        <v>#REF!</v>
      </c>
      <c r="O2194" s="102" t="e">
        <f>VLOOKUP($A2194,#REF!,18,FALSE)</f>
        <v>#REF!</v>
      </c>
      <c r="P2194" s="93" t="e">
        <f>VLOOKUP($A2194,#REF!,41,FALSE)</f>
        <v>#REF!</v>
      </c>
      <c r="Q2194" s="115" t="e">
        <f>VLOOKUP(Revisión_Avance_Periodo!$L2194,#REF!,30,FALSE)</f>
        <v>#REF!</v>
      </c>
      <c r="R2194" s="116">
        <v>2019</v>
      </c>
      <c r="S2194" s="196">
        <v>43738</v>
      </c>
      <c r="T2194" s="116" t="s">
        <v>76</v>
      </c>
      <c r="U2194" s="132" t="e">
        <f>INDEX(#REF!,MATCH(Revisión_Avance_Periodo!$L2194,#REF!,0),MATCH(Revisión_Avance_Periodo!$T2194,#REF!,0))</f>
        <v>#REF!</v>
      </c>
      <c r="V2194" s="132" t="e">
        <f>INDEX(#REF!,MATCH(Revisión_Avance_Periodo!$L2194,#REF!,0),MATCH(Revisión_Avance_Periodo!$T2194,#REF!,0))</f>
        <v>#REF!</v>
      </c>
      <c r="W2194" s="130" t="e">
        <f>V2194/U2194</f>
        <v>#REF!</v>
      </c>
      <c r="X2194" s="116" t="e">
        <f>VLOOKUP(W2194,Tabla_Estado_Meta_OAP_2019[#All],3,TRUE)</f>
        <v>#REF!</v>
      </c>
      <c r="Y2194" s="157" t="e">
        <f>SUBTOTAL(9,$U$206:$U2194)</f>
        <v>#REF!</v>
      </c>
      <c r="Z2194" s="158" t="e">
        <f>SUBTOTAL(9,$V$206:$V2194)</f>
        <v>#REF!</v>
      </c>
      <c r="AA2194" s="159">
        <f>IFERROR(+Revisión_Avance_Periodo!$Z2194/Revisión_Avance_Periodo!$Y2194,0)</f>
        <v>0</v>
      </c>
      <c r="AB2194" s="126"/>
      <c r="AC2194" s="127"/>
      <c r="AD2194" s="125"/>
      <c r="AE2194" s="125"/>
      <c r="AF2194" s="128"/>
      <c r="AG2194" s="129"/>
      <c r="AH2194" s="157" t="e">
        <f>SUBTOTAL(9,$U$2186:$U2194)</f>
        <v>#REF!</v>
      </c>
      <c r="AI2194" s="158" t="e">
        <f>SUBTOTAL(9,$V$2186:$V2194)</f>
        <v>#REF!</v>
      </c>
      <c r="AJ2194" s="159">
        <f>IFERROR(+Revisión_Avance_Periodo!$Z2194/Revisión_Avance_Periodo!$Y2194,0)</f>
        <v>0</v>
      </c>
      <c r="AK2194" s="126"/>
      <c r="AL2194" s="127"/>
      <c r="AM2194" s="125"/>
      <c r="AN2194" s="125"/>
      <c r="AO2194" s="128"/>
      <c r="AP2194" s="129"/>
    </row>
    <row r="2195" spans="1:42" x14ac:dyDescent="0.25">
      <c r="A2195" s="97">
        <v>188</v>
      </c>
      <c r="B2195" s="435" t="e">
        <f>CONCATENATE(Revisión_Avance_Periodo!$D2195,";",Revisión_Avance_Periodo!$F2195,";",Revisión_Avance_Periodo!$L2195)</f>
        <v>#REF!</v>
      </c>
      <c r="C2195" s="435" t="e">
        <f t="shared" si="174"/>
        <v>#REF!</v>
      </c>
      <c r="D2195" s="145" t="e">
        <f>VLOOKUP($A2195,#REF!,3,FALSE)</f>
        <v>#REF!</v>
      </c>
      <c r="E2195" s="437" t="e">
        <f>VLOOKUP($A2195,#REF!,4,FALSE)</f>
        <v>#REF!</v>
      </c>
      <c r="F2195" s="103" t="e">
        <f>VLOOKUP($A2195,#REF!,5,FALSE)</f>
        <v>#REF!</v>
      </c>
      <c r="G2195" s="98" t="e">
        <f>VLOOKUP($A2195,#REF!,8,FALSE)</f>
        <v>#REF!</v>
      </c>
      <c r="H2195" s="93" t="e">
        <f>VLOOKUP($A2195,#REF!,7,FALSE)</f>
        <v>#REF!</v>
      </c>
      <c r="I2195" s="438" t="e">
        <f>VLOOKUP($A2195,#REF!,10,FALSE)</f>
        <v>#REF!</v>
      </c>
      <c r="J2195" s="98" t="e">
        <f>VLOOKUP($A2195,#REF!,11,FALSE)</f>
        <v>#REF!</v>
      </c>
      <c r="K2195" s="114" t="e">
        <f>VLOOKUP($A2195,#REF!,12,FALSE)</f>
        <v>#REF!</v>
      </c>
      <c r="L2195" s="98" t="e">
        <f>VLOOKUP($A2195,#REF!,13,FALSE)</f>
        <v>#REF!</v>
      </c>
      <c r="M2195" s="438" t="e">
        <f>VLOOKUP($A2195,#REF!,14,FALSE)</f>
        <v>#REF!</v>
      </c>
      <c r="N2195" s="103" t="e">
        <f>VLOOKUP($A2195,#REF!,15,FALSE)</f>
        <v>#REF!</v>
      </c>
      <c r="O2195" s="103" t="e">
        <f>VLOOKUP($A2195,#REF!,18,FALSE)</f>
        <v>#REF!</v>
      </c>
      <c r="P2195" s="93" t="e">
        <f>VLOOKUP($A2195,#REF!,41,FALSE)</f>
        <v>#REF!</v>
      </c>
      <c r="Q2195" s="115" t="e">
        <f>VLOOKUP(Revisión_Avance_Periodo!$L2195,#REF!,30,FALSE)</f>
        <v>#REF!</v>
      </c>
      <c r="R2195" s="116">
        <v>2019</v>
      </c>
      <c r="S2195" s="196">
        <v>43768</v>
      </c>
      <c r="T2195" s="124" t="s">
        <v>77</v>
      </c>
      <c r="U2195" s="132" t="e">
        <f>INDEX(#REF!,MATCH(Revisión_Avance_Periodo!$L2195,#REF!,0),MATCH(Revisión_Avance_Periodo!$T2195,#REF!,0))</f>
        <v>#REF!</v>
      </c>
      <c r="V2195" s="132" t="e">
        <f>INDEX(#REF!,MATCH(Revisión_Avance_Periodo!$L2195,#REF!,0),MATCH(Revisión_Avance_Periodo!$T2195,#REF!,0))</f>
        <v>#REF!</v>
      </c>
      <c r="W2195" s="118">
        <f>IFERROR((V2195/U2195),0)</f>
        <v>0</v>
      </c>
      <c r="X2195" s="124" t="str">
        <f>VLOOKUP(W2195,Tabla_Estado_Meta_OAP_2019[#All],3,TRUE)</f>
        <v>Por Ejecutar</v>
      </c>
      <c r="Y2195" s="157" t="e">
        <f>SUBTOTAL(9,$U$206:$U2195)</f>
        <v>#REF!</v>
      </c>
      <c r="Z2195" s="158" t="e">
        <f>SUBTOTAL(9,$V$206:$V2195)</f>
        <v>#REF!</v>
      </c>
      <c r="AA2195" s="159">
        <f>IFERROR(+Revisión_Avance_Periodo!$Z2195/Revisión_Avance_Periodo!$Y2195,0)</f>
        <v>0</v>
      </c>
      <c r="AB2195" s="126"/>
      <c r="AC2195" s="127"/>
      <c r="AD2195" s="125"/>
      <c r="AE2195" s="125"/>
      <c r="AF2195" s="128"/>
      <c r="AG2195" s="129"/>
      <c r="AH2195" s="157" t="e">
        <f>SUBTOTAL(9,$U$2186:$U2195)</f>
        <v>#REF!</v>
      </c>
      <c r="AI2195" s="158" t="e">
        <f>SUBTOTAL(9,$V$2186:$V2195)</f>
        <v>#REF!</v>
      </c>
      <c r="AJ2195" s="159">
        <f>IFERROR(+Revisión_Avance_Periodo!$Z2195/Revisión_Avance_Periodo!$Y2195,0)</f>
        <v>0</v>
      </c>
      <c r="AK2195" s="126"/>
      <c r="AL2195" s="127"/>
      <c r="AM2195" s="125"/>
      <c r="AN2195" s="125"/>
      <c r="AO2195" s="128"/>
      <c r="AP2195" s="129"/>
    </row>
    <row r="2196" spans="1:42" x14ac:dyDescent="0.25">
      <c r="A2196" s="92">
        <v>188</v>
      </c>
      <c r="B2196" s="435" t="e">
        <f>CONCATENATE(Revisión_Avance_Periodo!$D2196,";",Revisión_Avance_Periodo!$F2196,";",Revisión_Avance_Periodo!$L2196)</f>
        <v>#REF!</v>
      </c>
      <c r="C2196" s="435" t="e">
        <f t="shared" si="174"/>
        <v>#REF!</v>
      </c>
      <c r="D2196" s="144" t="e">
        <f>VLOOKUP($A2196,#REF!,3,FALSE)</f>
        <v>#REF!</v>
      </c>
      <c r="E2196" s="437" t="e">
        <f>VLOOKUP($A2196,#REF!,4,FALSE)</f>
        <v>#REF!</v>
      </c>
      <c r="F2196" s="102" t="e">
        <f>VLOOKUP($A2196,#REF!,5,FALSE)</f>
        <v>#REF!</v>
      </c>
      <c r="G2196" s="93" t="e">
        <f>VLOOKUP($A2196,#REF!,8,FALSE)</f>
        <v>#REF!</v>
      </c>
      <c r="H2196" s="93" t="e">
        <f>VLOOKUP($A2196,#REF!,7,FALSE)</f>
        <v>#REF!</v>
      </c>
      <c r="I2196" s="438" t="e">
        <f>VLOOKUP($A2196,#REF!,10,FALSE)</f>
        <v>#REF!</v>
      </c>
      <c r="J2196" s="93" t="e">
        <f>VLOOKUP($A2196,#REF!,11,FALSE)</f>
        <v>#REF!</v>
      </c>
      <c r="K2196" s="114" t="e">
        <f>VLOOKUP($A2196,#REF!,12,FALSE)</f>
        <v>#REF!</v>
      </c>
      <c r="L2196" s="93" t="e">
        <f>VLOOKUP($A2196,#REF!,13,FALSE)</f>
        <v>#REF!</v>
      </c>
      <c r="M2196" s="438" t="e">
        <f>VLOOKUP($A2196,#REF!,14,FALSE)</f>
        <v>#REF!</v>
      </c>
      <c r="N2196" s="102" t="e">
        <f>VLOOKUP($A2196,#REF!,15,FALSE)</f>
        <v>#REF!</v>
      </c>
      <c r="O2196" s="102" t="e">
        <f>VLOOKUP($A2196,#REF!,18,FALSE)</f>
        <v>#REF!</v>
      </c>
      <c r="P2196" s="93" t="e">
        <f>VLOOKUP($A2196,#REF!,41,FALSE)</f>
        <v>#REF!</v>
      </c>
      <c r="Q2196" s="115" t="e">
        <f>VLOOKUP(Revisión_Avance_Periodo!$L2196,#REF!,30,FALSE)</f>
        <v>#REF!</v>
      </c>
      <c r="R2196" s="116">
        <v>2019</v>
      </c>
      <c r="S2196" s="196">
        <v>43799</v>
      </c>
      <c r="T2196" s="116" t="s">
        <v>78</v>
      </c>
      <c r="U2196" s="132" t="e">
        <f>INDEX(#REF!,MATCH(Revisión_Avance_Periodo!$L2196,#REF!,0),MATCH(Revisión_Avance_Periodo!$T2196,#REF!,0))</f>
        <v>#REF!</v>
      </c>
      <c r="V2196" s="132" t="e">
        <f>INDEX(#REF!,MATCH(Revisión_Avance_Periodo!$L2196,#REF!,0),MATCH(Revisión_Avance_Periodo!$T2196,#REF!,0))</f>
        <v>#REF!</v>
      </c>
      <c r="W2196" s="118">
        <f>IFERROR((V2196/U2196),0)</f>
        <v>0</v>
      </c>
      <c r="X2196" s="116" t="str">
        <f>VLOOKUP(W2196,Tabla_Estado_Meta_OAP_2019[#All],3,TRUE)</f>
        <v>Por Ejecutar</v>
      </c>
      <c r="Y2196" s="157" t="e">
        <f>SUBTOTAL(9,$U$206:$U2196)</f>
        <v>#REF!</v>
      </c>
      <c r="Z2196" s="158" t="e">
        <f>SUBTOTAL(9,$V$206:$V2196)</f>
        <v>#REF!</v>
      </c>
      <c r="AA2196" s="159">
        <f>IFERROR(+Revisión_Avance_Periodo!$Z2196/Revisión_Avance_Periodo!$Y2196,0)</f>
        <v>0</v>
      </c>
      <c r="AB2196" s="126"/>
      <c r="AC2196" s="127"/>
      <c r="AD2196" s="125"/>
      <c r="AE2196" s="125"/>
      <c r="AF2196" s="128"/>
      <c r="AG2196" s="129"/>
      <c r="AH2196" s="157" t="e">
        <f>SUBTOTAL(9,$U$2186:$U2196)</f>
        <v>#REF!</v>
      </c>
      <c r="AI2196" s="158" t="e">
        <f>SUBTOTAL(9,$V$2186:$V2196)</f>
        <v>#REF!</v>
      </c>
      <c r="AJ2196" s="159">
        <f>IFERROR(+Revisión_Avance_Periodo!$Z2196/Revisión_Avance_Periodo!$Y2196,0)</f>
        <v>0</v>
      </c>
      <c r="AK2196" s="126"/>
      <c r="AL2196" s="127"/>
      <c r="AM2196" s="125"/>
      <c r="AN2196" s="125"/>
      <c r="AO2196" s="128"/>
      <c r="AP2196" s="129"/>
    </row>
    <row r="2197" spans="1:42" ht="15.75" thickBot="1" x14ac:dyDescent="0.3">
      <c r="A2197" s="97">
        <v>188</v>
      </c>
      <c r="B2197" s="435" t="e">
        <f>CONCATENATE(Revisión_Avance_Periodo!$D2197,";",Revisión_Avance_Periodo!$F2197,";",Revisión_Avance_Periodo!$L2197)</f>
        <v>#REF!</v>
      </c>
      <c r="C2197" s="435" t="e">
        <f t="shared" si="174"/>
        <v>#REF!</v>
      </c>
      <c r="D2197" s="145" t="e">
        <f>VLOOKUP($A2197,#REF!,3,FALSE)</f>
        <v>#REF!</v>
      </c>
      <c r="E2197" s="437" t="e">
        <f>VLOOKUP($A2197,#REF!,4,FALSE)</f>
        <v>#REF!</v>
      </c>
      <c r="F2197" s="103" t="e">
        <f>VLOOKUP($A2197,#REF!,5,FALSE)</f>
        <v>#REF!</v>
      </c>
      <c r="G2197" s="98" t="e">
        <f>VLOOKUP($A2197,#REF!,8,FALSE)</f>
        <v>#REF!</v>
      </c>
      <c r="H2197" s="93" t="e">
        <f>VLOOKUP($A2197,#REF!,7,FALSE)</f>
        <v>#REF!</v>
      </c>
      <c r="I2197" s="438" t="e">
        <f>VLOOKUP($A2197,#REF!,10,FALSE)</f>
        <v>#REF!</v>
      </c>
      <c r="J2197" s="98" t="e">
        <f>VLOOKUP($A2197,#REF!,11,FALSE)</f>
        <v>#REF!</v>
      </c>
      <c r="K2197" s="114" t="e">
        <f>VLOOKUP($A2197,#REF!,12,FALSE)</f>
        <v>#REF!</v>
      </c>
      <c r="L2197" s="98" t="e">
        <f>VLOOKUP($A2197,#REF!,13,FALSE)</f>
        <v>#REF!</v>
      </c>
      <c r="M2197" s="438" t="e">
        <f>VLOOKUP($A2197,#REF!,14,FALSE)</f>
        <v>#REF!</v>
      </c>
      <c r="N2197" s="103" t="e">
        <f>VLOOKUP($A2197,#REF!,15,FALSE)</f>
        <v>#REF!</v>
      </c>
      <c r="O2197" s="103" t="e">
        <f>VLOOKUP($A2197,#REF!,18,FALSE)</f>
        <v>#REF!</v>
      </c>
      <c r="P2197" s="93" t="e">
        <f>VLOOKUP($A2197,#REF!,41,FALSE)</f>
        <v>#REF!</v>
      </c>
      <c r="Q2197" s="115" t="e">
        <f>VLOOKUP(Revisión_Avance_Periodo!$L2197,#REF!,30,FALSE)</f>
        <v>#REF!</v>
      </c>
      <c r="R2197" s="116">
        <v>2019</v>
      </c>
      <c r="S2197" s="196">
        <v>43829</v>
      </c>
      <c r="T2197" s="124" t="s">
        <v>79</v>
      </c>
      <c r="U2197" s="132" t="e">
        <f>INDEX(#REF!,MATCH(Revisión_Avance_Periodo!$L2197,#REF!,0),MATCH(Revisión_Avance_Periodo!$T2197,#REF!,0))</f>
        <v>#REF!</v>
      </c>
      <c r="V2197" s="132" t="e">
        <f>INDEX(#REF!,MATCH(Revisión_Avance_Periodo!$L2197,#REF!,0),MATCH(Revisión_Avance_Periodo!$T2197,#REF!,0))</f>
        <v>#REF!</v>
      </c>
      <c r="W2197" s="130" t="e">
        <f t="shared" ref="W2197:W2206" si="175">V2197/U2197</f>
        <v>#REF!</v>
      </c>
      <c r="X2197" s="124" t="e">
        <f>VLOOKUP(W2197,Tabla_Estado_Meta_OAP_2019[#All],3,TRUE)</f>
        <v>#REF!</v>
      </c>
      <c r="Y2197" s="157" t="e">
        <f>SUBTOTAL(9,$U$206:$U2197)</f>
        <v>#REF!</v>
      </c>
      <c r="Z2197" s="158" t="e">
        <f>SUBTOTAL(9,$V$206:$V2197)</f>
        <v>#REF!</v>
      </c>
      <c r="AA2197" s="159">
        <f>IFERROR(+Revisión_Avance_Periodo!$Z2197/Revisión_Avance_Periodo!$Y2197,0)</f>
        <v>0</v>
      </c>
      <c r="AB2197" s="126"/>
      <c r="AC2197" s="127"/>
      <c r="AD2197" s="125"/>
      <c r="AE2197" s="125"/>
      <c r="AF2197" s="128"/>
      <c r="AG2197" s="129"/>
      <c r="AH2197" s="157" t="e">
        <f>SUBTOTAL(9,$U$2186:$U2197)</f>
        <v>#REF!</v>
      </c>
      <c r="AI2197" s="158" t="e">
        <f>SUBTOTAL(9,$V$2186:$V2197)</f>
        <v>#REF!</v>
      </c>
      <c r="AJ2197" s="159">
        <f>IFERROR(+Revisión_Avance_Periodo!$Z2197/Revisión_Avance_Periodo!$Y2197,0)</f>
        <v>0</v>
      </c>
      <c r="AK2197" s="126"/>
      <c r="AL2197" s="127"/>
      <c r="AM2197" s="125"/>
      <c r="AN2197" s="125"/>
      <c r="AO2197" s="128"/>
      <c r="AP2197" s="129"/>
    </row>
    <row r="2198" spans="1:42" x14ac:dyDescent="0.25">
      <c r="A2198" s="92">
        <v>189</v>
      </c>
      <c r="B2198" s="435" t="e">
        <f>CONCATENATE(Revisión_Avance_Periodo!$D2198,";",Revisión_Avance_Periodo!$F2198,";",Revisión_Avance_Periodo!$L2198)</f>
        <v>#REF!</v>
      </c>
      <c r="C2198" s="435" t="e">
        <f t="shared" si="174"/>
        <v>#REF!</v>
      </c>
      <c r="D2198" s="114" t="e">
        <f>VLOOKUP($A2198,#REF!,3,FALSE)</f>
        <v>#REF!</v>
      </c>
      <c r="E2198" s="436" t="e">
        <f>VLOOKUP($A2198,#REF!,4,FALSE)</f>
        <v>#REF!</v>
      </c>
      <c r="F2198" s="102" t="e">
        <f>VLOOKUP($A2198,#REF!,5,FALSE)</f>
        <v>#REF!</v>
      </c>
      <c r="G2198" s="93" t="e">
        <f>VLOOKUP($A2198,#REF!,8,FALSE)</f>
        <v>#REF!</v>
      </c>
      <c r="H2198" s="93" t="e">
        <f>VLOOKUP($A2198,#REF!,7,FALSE)</f>
        <v>#REF!</v>
      </c>
      <c r="I2198" s="438" t="e">
        <f>VLOOKUP($A2198,#REF!,10,FALSE)</f>
        <v>#REF!</v>
      </c>
      <c r="J2198" s="93" t="e">
        <f>VLOOKUP($A2198,#REF!,11,FALSE)</f>
        <v>#REF!</v>
      </c>
      <c r="K2198" s="114" t="e">
        <f>VLOOKUP($A2198,#REF!,12,FALSE)</f>
        <v>#REF!</v>
      </c>
      <c r="L2198" s="93" t="e">
        <f>VLOOKUP($A2198,#REF!,13,FALSE)</f>
        <v>#REF!</v>
      </c>
      <c r="M2198" s="438" t="e">
        <f>VLOOKUP($A2198,#REF!,14,FALSE)</f>
        <v>#REF!</v>
      </c>
      <c r="N2198" s="102" t="e">
        <f>VLOOKUP($A2198,#REF!,15,FALSE)</f>
        <v>#REF!</v>
      </c>
      <c r="O2198" s="102" t="e">
        <f>VLOOKUP($A2198,#REF!,18,FALSE)</f>
        <v>#REF!</v>
      </c>
      <c r="P2198" s="93" t="e">
        <f>VLOOKUP($A2198,#REF!,41,FALSE)</f>
        <v>#REF!</v>
      </c>
      <c r="Q2198" s="115" t="e">
        <f>VLOOKUP(Revisión_Avance_Periodo!$L2198,#REF!,30,FALSE)</f>
        <v>#REF!</v>
      </c>
      <c r="R2198" s="116">
        <v>2019</v>
      </c>
      <c r="S2198" s="196">
        <v>43495</v>
      </c>
      <c r="T2198" s="116" t="s">
        <v>68</v>
      </c>
      <c r="U2198" s="132" t="e">
        <f>INDEX(#REF!,MATCH(Revisión_Avance_Periodo!$L2198,#REF!,0),MATCH(Revisión_Avance_Periodo!$T2198,#REF!,0))</f>
        <v>#REF!</v>
      </c>
      <c r="V2198" s="132" t="e">
        <f>INDEX(#REF!,MATCH(Revisión_Avance_Periodo!$L2198,#REF!,0),MATCH(Revisión_Avance_Periodo!$T2198,#REF!,0))</f>
        <v>#REF!</v>
      </c>
      <c r="W2198" s="130" t="e">
        <f t="shared" si="175"/>
        <v>#REF!</v>
      </c>
      <c r="X2198" s="116" t="e">
        <f>VLOOKUP(W2198,Tabla_Estado_Meta_OAP_2019[#All],3,TRUE)</f>
        <v>#REF!</v>
      </c>
      <c r="Y2198" s="160" t="e">
        <f>SUBTOTAL(9,$U$206:$U2198)</f>
        <v>#REF!</v>
      </c>
      <c r="Z2198" s="161" t="e">
        <f>SUBTOTAL(9,$V$206:$V2198)</f>
        <v>#REF!</v>
      </c>
      <c r="AA2198" s="162">
        <f>IFERROR(+Revisión_Avance_Periodo!$Z2198/Revisión_Avance_Periodo!$Y2198,0)</f>
        <v>0</v>
      </c>
      <c r="AB2198" s="133" t="e">
        <f>SUBTOTAL(9,U2198:U2209)</f>
        <v>#REF!</v>
      </c>
      <c r="AC2198" s="134" t="e">
        <f>SUBTOTAL(9,V2198:V2209)</f>
        <v>#REF!</v>
      </c>
      <c r="AD2198" s="119" t="e">
        <f>+AC2198/AB2198</f>
        <v>#REF!</v>
      </c>
      <c r="AE2198" s="119" t="e">
        <f>100%-Revisión_Avance_Periodo!$AD2198</f>
        <v>#REF!</v>
      </c>
      <c r="AF2198" s="121" t="e">
        <f>VLOOKUP(AD2198,Tabla_Estado_Meta_OAP_2019[],3,TRUE)</f>
        <v>#REF!</v>
      </c>
      <c r="AG2198" s="122" t="e">
        <f>Revisión_Avance_Periodo!$AD2198*Revisión_Avance_Periodo!$Q2198</f>
        <v>#REF!</v>
      </c>
      <c r="AH2198" s="160" t="e">
        <f>SUBTOTAL(9,$U$2198:$U2198)</f>
        <v>#REF!</v>
      </c>
      <c r="AI2198" s="161" t="e">
        <f>SUBTOTAL(9,$V$2198:$V2198)</f>
        <v>#REF!</v>
      </c>
      <c r="AJ2198" s="162">
        <f>IFERROR(+Revisión_Avance_Periodo!$Z2198/Revisión_Avance_Periodo!$Y2198,0)</f>
        <v>0</v>
      </c>
      <c r="AK2198" s="133" t="e">
        <f>SUBTOTAL(9,AD2198:AD2209)</f>
        <v>#REF!</v>
      </c>
      <c r="AL2198" s="134" t="e">
        <f>SUBTOTAL(9,AE2198:AE2209)</f>
        <v>#REF!</v>
      </c>
      <c r="AM2198" s="119" t="e">
        <f>+AL2198/AK2198</f>
        <v>#REF!</v>
      </c>
      <c r="AN2198" s="119" t="e">
        <f>100%-Revisión_Avance_Periodo!$AD2198</f>
        <v>#REF!</v>
      </c>
      <c r="AO2198" s="121" t="e">
        <f>VLOOKUP(AM2198,Tabla_Estado_Meta_OAP_2019[],3,TRUE)</f>
        <v>#REF!</v>
      </c>
      <c r="AP2198" s="122" t="e">
        <f>Revisión_Avance_Periodo!$AD2198*Revisión_Avance_Periodo!$Q2198</f>
        <v>#REF!</v>
      </c>
    </row>
    <row r="2199" spans="1:42" x14ac:dyDescent="0.25">
      <c r="A2199" s="97">
        <v>189</v>
      </c>
      <c r="B2199" s="435" t="e">
        <f>CONCATENATE(Revisión_Avance_Periodo!$D2199,";",Revisión_Avance_Periodo!$F2199,";",Revisión_Avance_Periodo!$L2199)</f>
        <v>#REF!</v>
      </c>
      <c r="C2199" s="435" t="e">
        <f t="shared" si="174"/>
        <v>#REF!</v>
      </c>
      <c r="D2199" s="123" t="e">
        <f>VLOOKUP($A2199,#REF!,3,FALSE)</f>
        <v>#REF!</v>
      </c>
      <c r="E2199" s="436" t="e">
        <f>VLOOKUP($A2199,#REF!,4,FALSE)</f>
        <v>#REF!</v>
      </c>
      <c r="F2199" s="103" t="e">
        <f>VLOOKUP($A2199,#REF!,5,FALSE)</f>
        <v>#REF!</v>
      </c>
      <c r="G2199" s="98" t="e">
        <f>VLOOKUP($A2199,#REF!,8,FALSE)</f>
        <v>#REF!</v>
      </c>
      <c r="H2199" s="93" t="e">
        <f>VLOOKUP($A2199,#REF!,7,FALSE)</f>
        <v>#REF!</v>
      </c>
      <c r="I2199" s="438" t="e">
        <f>VLOOKUP($A2199,#REF!,10,FALSE)</f>
        <v>#REF!</v>
      </c>
      <c r="J2199" s="98" t="e">
        <f>VLOOKUP($A2199,#REF!,11,FALSE)</f>
        <v>#REF!</v>
      </c>
      <c r="K2199" s="114" t="e">
        <f>VLOOKUP($A2199,#REF!,12,FALSE)</f>
        <v>#REF!</v>
      </c>
      <c r="L2199" s="98" t="e">
        <f>VLOOKUP($A2199,#REF!,13,FALSE)</f>
        <v>#REF!</v>
      </c>
      <c r="M2199" s="438" t="e">
        <f>VLOOKUP($A2199,#REF!,14,FALSE)</f>
        <v>#REF!</v>
      </c>
      <c r="N2199" s="103" t="e">
        <f>VLOOKUP($A2199,#REF!,15,FALSE)</f>
        <v>#REF!</v>
      </c>
      <c r="O2199" s="103" t="e">
        <f>VLOOKUP($A2199,#REF!,18,FALSE)</f>
        <v>#REF!</v>
      </c>
      <c r="P2199" s="93" t="e">
        <f>VLOOKUP($A2199,#REF!,41,FALSE)</f>
        <v>#REF!</v>
      </c>
      <c r="Q2199" s="115" t="e">
        <f>VLOOKUP(Revisión_Avance_Periodo!$L2199,#REF!,30,FALSE)</f>
        <v>#REF!</v>
      </c>
      <c r="R2199" s="116">
        <v>2019</v>
      </c>
      <c r="S2199" s="196">
        <v>43524</v>
      </c>
      <c r="T2199" s="124" t="s">
        <v>69</v>
      </c>
      <c r="U2199" s="132" t="e">
        <f>INDEX(#REF!,MATCH(Revisión_Avance_Periodo!$L2199,#REF!,0),MATCH(Revisión_Avance_Periodo!$T2199,#REF!,0))</f>
        <v>#REF!</v>
      </c>
      <c r="V2199" s="132" t="e">
        <f>INDEX(#REF!,MATCH(Revisión_Avance_Periodo!$L2199,#REF!,0),MATCH(Revisión_Avance_Periodo!$T2199,#REF!,0))</f>
        <v>#REF!</v>
      </c>
      <c r="W2199" s="130" t="e">
        <f t="shared" si="175"/>
        <v>#REF!</v>
      </c>
      <c r="X2199" s="124" t="e">
        <f>VLOOKUP(W2199,Tabla_Estado_Meta_OAP_2019[#All],3,TRUE)</f>
        <v>#REF!</v>
      </c>
      <c r="Y2199" s="157" t="e">
        <f>SUBTOTAL(9,$U$206:$U2199)</f>
        <v>#REF!</v>
      </c>
      <c r="Z2199" s="158" t="e">
        <f>SUBTOTAL(9,$V$206:$V2199)</f>
        <v>#REF!</v>
      </c>
      <c r="AA2199" s="159">
        <f>IFERROR(+Revisión_Avance_Periodo!$Z2199/Revisión_Avance_Periodo!$Y2199,0)</f>
        <v>0</v>
      </c>
      <c r="AB2199" s="126"/>
      <c r="AC2199" s="127"/>
      <c r="AD2199" s="125"/>
      <c r="AE2199" s="125"/>
      <c r="AF2199" s="128"/>
      <c r="AG2199" s="129"/>
      <c r="AH2199" s="157" t="e">
        <f>SUBTOTAL(9,$U$2198:$U2199)</f>
        <v>#REF!</v>
      </c>
      <c r="AI2199" s="158" t="e">
        <f>SUBTOTAL(9,$V$2198:$V2199)</f>
        <v>#REF!</v>
      </c>
      <c r="AJ2199" s="159">
        <f>IFERROR(+Revisión_Avance_Periodo!$Z2199/Revisión_Avance_Periodo!$Y2199,0)</f>
        <v>0</v>
      </c>
      <c r="AK2199" s="126"/>
      <c r="AL2199" s="127"/>
      <c r="AM2199" s="125"/>
      <c r="AN2199" s="125"/>
      <c r="AO2199" s="128"/>
      <c r="AP2199" s="129"/>
    </row>
    <row r="2200" spans="1:42" x14ac:dyDescent="0.25">
      <c r="A2200" s="92">
        <v>189</v>
      </c>
      <c r="B2200" s="435" t="e">
        <f>CONCATENATE(Revisión_Avance_Periodo!$D2200,";",Revisión_Avance_Periodo!$F2200,";",Revisión_Avance_Periodo!$L2200)</f>
        <v>#REF!</v>
      </c>
      <c r="C2200" s="435" t="e">
        <f t="shared" si="174"/>
        <v>#REF!</v>
      </c>
      <c r="D2200" s="114" t="e">
        <f>VLOOKUP($A2200,#REF!,3,FALSE)</f>
        <v>#REF!</v>
      </c>
      <c r="E2200" s="436" t="e">
        <f>VLOOKUP($A2200,#REF!,4,FALSE)</f>
        <v>#REF!</v>
      </c>
      <c r="F2200" s="102" t="e">
        <f>VLOOKUP($A2200,#REF!,5,FALSE)</f>
        <v>#REF!</v>
      </c>
      <c r="G2200" s="93" t="e">
        <f>VLOOKUP($A2200,#REF!,8,FALSE)</f>
        <v>#REF!</v>
      </c>
      <c r="H2200" s="93" t="e">
        <f>VLOOKUP($A2200,#REF!,7,FALSE)</f>
        <v>#REF!</v>
      </c>
      <c r="I2200" s="438" t="e">
        <f>VLOOKUP($A2200,#REF!,10,FALSE)</f>
        <v>#REF!</v>
      </c>
      <c r="J2200" s="93" t="e">
        <f>VLOOKUP($A2200,#REF!,11,FALSE)</f>
        <v>#REF!</v>
      </c>
      <c r="K2200" s="114" t="e">
        <f>VLOOKUP($A2200,#REF!,12,FALSE)</f>
        <v>#REF!</v>
      </c>
      <c r="L2200" s="93" t="e">
        <f>VLOOKUP($A2200,#REF!,13,FALSE)</f>
        <v>#REF!</v>
      </c>
      <c r="M2200" s="438" t="e">
        <f>VLOOKUP($A2200,#REF!,14,FALSE)</f>
        <v>#REF!</v>
      </c>
      <c r="N2200" s="102" t="e">
        <f>VLOOKUP($A2200,#REF!,15,FALSE)</f>
        <v>#REF!</v>
      </c>
      <c r="O2200" s="102" t="e">
        <f>VLOOKUP($A2200,#REF!,18,FALSE)</f>
        <v>#REF!</v>
      </c>
      <c r="P2200" s="93" t="e">
        <f>VLOOKUP($A2200,#REF!,41,FALSE)</f>
        <v>#REF!</v>
      </c>
      <c r="Q2200" s="115" t="e">
        <f>VLOOKUP(Revisión_Avance_Periodo!$L2200,#REF!,30,FALSE)</f>
        <v>#REF!</v>
      </c>
      <c r="R2200" s="116">
        <v>2019</v>
      </c>
      <c r="S2200" s="196">
        <v>43554</v>
      </c>
      <c r="T2200" s="116" t="s">
        <v>70</v>
      </c>
      <c r="U2200" s="132" t="e">
        <f>INDEX(#REF!,MATCH(Revisión_Avance_Periodo!$L2200,#REF!,0),MATCH(Revisión_Avance_Periodo!$T2200,#REF!,0))</f>
        <v>#REF!</v>
      </c>
      <c r="V2200" s="132" t="e">
        <f>INDEX(#REF!,MATCH(Revisión_Avance_Periodo!$L2200,#REF!,0),MATCH(Revisión_Avance_Periodo!$T2200,#REF!,0))</f>
        <v>#REF!</v>
      </c>
      <c r="W2200" s="130" t="e">
        <f t="shared" si="175"/>
        <v>#REF!</v>
      </c>
      <c r="X2200" s="116" t="e">
        <f>VLOOKUP(W2200,Tabla_Estado_Meta_OAP_2019[#All],3,TRUE)</f>
        <v>#REF!</v>
      </c>
      <c r="Y2200" s="157" t="e">
        <f>SUBTOTAL(9,$U$206:$U2200)</f>
        <v>#REF!</v>
      </c>
      <c r="Z2200" s="158" t="e">
        <f>SUBTOTAL(9,$V$206:$V2200)</f>
        <v>#REF!</v>
      </c>
      <c r="AA2200" s="159">
        <f>IFERROR(+Revisión_Avance_Periodo!$Z2200/Revisión_Avance_Periodo!$Y2200,0)</f>
        <v>0</v>
      </c>
      <c r="AB2200" s="126"/>
      <c r="AC2200" s="127"/>
      <c r="AD2200" s="125"/>
      <c r="AE2200" s="125"/>
      <c r="AF2200" s="128"/>
      <c r="AG2200" s="129"/>
      <c r="AH2200" s="157" t="e">
        <f>SUBTOTAL(9,$U$2198:$U2200)</f>
        <v>#REF!</v>
      </c>
      <c r="AI2200" s="158" t="e">
        <f>SUBTOTAL(9,$V$2198:$V2200)</f>
        <v>#REF!</v>
      </c>
      <c r="AJ2200" s="159">
        <f>IFERROR(+Revisión_Avance_Periodo!$Z2200/Revisión_Avance_Periodo!$Y2200,0)</f>
        <v>0</v>
      </c>
      <c r="AK2200" s="126"/>
      <c r="AL2200" s="127"/>
      <c r="AM2200" s="125"/>
      <c r="AN2200" s="125"/>
      <c r="AO2200" s="128"/>
      <c r="AP2200" s="129"/>
    </row>
    <row r="2201" spans="1:42" x14ac:dyDescent="0.25">
      <c r="A2201" s="97">
        <v>189</v>
      </c>
      <c r="B2201" s="435" t="e">
        <f>CONCATENATE(Revisión_Avance_Periodo!$D2201,";",Revisión_Avance_Periodo!$F2201,";",Revisión_Avance_Periodo!$L2201)</f>
        <v>#REF!</v>
      </c>
      <c r="C2201" s="435" t="e">
        <f t="shared" si="174"/>
        <v>#REF!</v>
      </c>
      <c r="D2201" s="123" t="e">
        <f>VLOOKUP($A2201,#REF!,3,FALSE)</f>
        <v>#REF!</v>
      </c>
      <c r="E2201" s="436" t="e">
        <f>VLOOKUP($A2201,#REF!,4,FALSE)</f>
        <v>#REF!</v>
      </c>
      <c r="F2201" s="103" t="e">
        <f>VLOOKUP($A2201,#REF!,5,FALSE)</f>
        <v>#REF!</v>
      </c>
      <c r="G2201" s="98" t="e">
        <f>VLOOKUP($A2201,#REF!,8,FALSE)</f>
        <v>#REF!</v>
      </c>
      <c r="H2201" s="93" t="e">
        <f>VLOOKUP($A2201,#REF!,7,FALSE)</f>
        <v>#REF!</v>
      </c>
      <c r="I2201" s="438" t="e">
        <f>VLOOKUP($A2201,#REF!,10,FALSE)</f>
        <v>#REF!</v>
      </c>
      <c r="J2201" s="98" t="e">
        <f>VLOOKUP($A2201,#REF!,11,FALSE)</f>
        <v>#REF!</v>
      </c>
      <c r="K2201" s="114" t="e">
        <f>VLOOKUP($A2201,#REF!,12,FALSE)</f>
        <v>#REF!</v>
      </c>
      <c r="L2201" s="98" t="e">
        <f>VLOOKUP($A2201,#REF!,13,FALSE)</f>
        <v>#REF!</v>
      </c>
      <c r="M2201" s="438" t="e">
        <f>VLOOKUP($A2201,#REF!,14,FALSE)</f>
        <v>#REF!</v>
      </c>
      <c r="N2201" s="103" t="e">
        <f>VLOOKUP($A2201,#REF!,15,FALSE)</f>
        <v>#REF!</v>
      </c>
      <c r="O2201" s="103" t="e">
        <f>VLOOKUP($A2201,#REF!,18,FALSE)</f>
        <v>#REF!</v>
      </c>
      <c r="P2201" s="93" t="e">
        <f>VLOOKUP($A2201,#REF!,41,FALSE)</f>
        <v>#REF!</v>
      </c>
      <c r="Q2201" s="115" t="e">
        <f>VLOOKUP(Revisión_Avance_Periodo!$L2201,#REF!,30,FALSE)</f>
        <v>#REF!</v>
      </c>
      <c r="R2201" s="116">
        <v>2019</v>
      </c>
      <c r="S2201" s="196">
        <v>43585</v>
      </c>
      <c r="T2201" s="124" t="s">
        <v>71</v>
      </c>
      <c r="U2201" s="132" t="e">
        <f>INDEX(#REF!,MATCH(Revisión_Avance_Periodo!$L2201,#REF!,0),MATCH(Revisión_Avance_Periodo!$T2201,#REF!,0))</f>
        <v>#REF!</v>
      </c>
      <c r="V2201" s="132" t="e">
        <f>INDEX(#REF!,MATCH(Revisión_Avance_Periodo!$L2201,#REF!,0),MATCH(Revisión_Avance_Periodo!$T2201,#REF!,0))</f>
        <v>#REF!</v>
      </c>
      <c r="W2201" s="130" t="e">
        <f t="shared" si="175"/>
        <v>#REF!</v>
      </c>
      <c r="X2201" s="124" t="e">
        <f>VLOOKUP(W2201,Tabla_Estado_Meta_OAP_2019[#All],3,TRUE)</f>
        <v>#REF!</v>
      </c>
      <c r="Y2201" s="157" t="e">
        <f>SUBTOTAL(9,$U$206:$U2201)</f>
        <v>#REF!</v>
      </c>
      <c r="Z2201" s="158" t="e">
        <f>SUBTOTAL(9,$V$206:$V2201)</f>
        <v>#REF!</v>
      </c>
      <c r="AA2201" s="159">
        <f>IFERROR(+Revisión_Avance_Periodo!$Z2201/Revisión_Avance_Periodo!$Y2201,0)</f>
        <v>0</v>
      </c>
      <c r="AB2201" s="126"/>
      <c r="AC2201" s="127"/>
      <c r="AD2201" s="125"/>
      <c r="AE2201" s="125"/>
      <c r="AF2201" s="128"/>
      <c r="AG2201" s="129"/>
      <c r="AH2201" s="157" t="e">
        <f>SUBTOTAL(9,$U$2198:$U2201)</f>
        <v>#REF!</v>
      </c>
      <c r="AI2201" s="158" t="e">
        <f>SUBTOTAL(9,$V$2198:$V2201)</f>
        <v>#REF!</v>
      </c>
      <c r="AJ2201" s="159">
        <f>IFERROR(+Revisión_Avance_Periodo!$Z2201/Revisión_Avance_Periodo!$Y2201,0)</f>
        <v>0</v>
      </c>
      <c r="AK2201" s="126"/>
      <c r="AL2201" s="127"/>
      <c r="AM2201" s="125"/>
      <c r="AN2201" s="125"/>
      <c r="AO2201" s="128"/>
      <c r="AP2201" s="129"/>
    </row>
    <row r="2202" spans="1:42" x14ac:dyDescent="0.25">
      <c r="A2202" s="92">
        <v>189</v>
      </c>
      <c r="B2202" s="435" t="e">
        <f>CONCATENATE(Revisión_Avance_Periodo!$D2202,";",Revisión_Avance_Periodo!$F2202,";",Revisión_Avance_Periodo!$L2202)</f>
        <v>#REF!</v>
      </c>
      <c r="C2202" s="435" t="e">
        <f t="shared" si="174"/>
        <v>#REF!</v>
      </c>
      <c r="D2202" s="114" t="e">
        <f>VLOOKUP($A2202,#REF!,3,FALSE)</f>
        <v>#REF!</v>
      </c>
      <c r="E2202" s="436" t="e">
        <f>VLOOKUP($A2202,#REF!,4,FALSE)</f>
        <v>#REF!</v>
      </c>
      <c r="F2202" s="102" t="e">
        <f>VLOOKUP($A2202,#REF!,5,FALSE)</f>
        <v>#REF!</v>
      </c>
      <c r="G2202" s="93" t="e">
        <f>VLOOKUP($A2202,#REF!,8,FALSE)</f>
        <v>#REF!</v>
      </c>
      <c r="H2202" s="93" t="e">
        <f>VLOOKUP($A2202,#REF!,7,FALSE)</f>
        <v>#REF!</v>
      </c>
      <c r="I2202" s="438" t="e">
        <f>VLOOKUP($A2202,#REF!,10,FALSE)</f>
        <v>#REF!</v>
      </c>
      <c r="J2202" s="93" t="e">
        <f>VLOOKUP($A2202,#REF!,11,FALSE)</f>
        <v>#REF!</v>
      </c>
      <c r="K2202" s="114" t="e">
        <f>VLOOKUP($A2202,#REF!,12,FALSE)</f>
        <v>#REF!</v>
      </c>
      <c r="L2202" s="93" t="e">
        <f>VLOOKUP($A2202,#REF!,13,FALSE)</f>
        <v>#REF!</v>
      </c>
      <c r="M2202" s="438" t="e">
        <f>VLOOKUP($A2202,#REF!,14,FALSE)</f>
        <v>#REF!</v>
      </c>
      <c r="N2202" s="102" t="e">
        <f>VLOOKUP($A2202,#REF!,15,FALSE)</f>
        <v>#REF!</v>
      </c>
      <c r="O2202" s="102" t="e">
        <f>VLOOKUP($A2202,#REF!,18,FALSE)</f>
        <v>#REF!</v>
      </c>
      <c r="P2202" s="93" t="e">
        <f>VLOOKUP($A2202,#REF!,41,FALSE)</f>
        <v>#REF!</v>
      </c>
      <c r="Q2202" s="115" t="e">
        <f>VLOOKUP(Revisión_Avance_Periodo!$L2202,#REF!,30,FALSE)</f>
        <v>#REF!</v>
      </c>
      <c r="R2202" s="116">
        <v>2019</v>
      </c>
      <c r="S2202" s="196">
        <v>43615</v>
      </c>
      <c r="T2202" s="116" t="s">
        <v>72</v>
      </c>
      <c r="U2202" s="132" t="e">
        <f>INDEX(#REF!,MATCH(Revisión_Avance_Periodo!$L2202,#REF!,0),MATCH(Revisión_Avance_Periodo!$T2202,#REF!,0))</f>
        <v>#REF!</v>
      </c>
      <c r="V2202" s="132" t="e">
        <f>INDEX(#REF!,MATCH(Revisión_Avance_Periodo!$L2202,#REF!,0),MATCH(Revisión_Avance_Periodo!$T2202,#REF!,0))</f>
        <v>#REF!</v>
      </c>
      <c r="W2202" s="130" t="e">
        <f t="shared" si="175"/>
        <v>#REF!</v>
      </c>
      <c r="X2202" s="116" t="e">
        <f>VLOOKUP(W2202,Tabla_Estado_Meta_OAP_2019[#All],3,TRUE)</f>
        <v>#REF!</v>
      </c>
      <c r="Y2202" s="157" t="e">
        <f>SUBTOTAL(9,$U$206:$U2202)</f>
        <v>#REF!</v>
      </c>
      <c r="Z2202" s="158" t="e">
        <f>SUBTOTAL(9,$V$206:$V2202)</f>
        <v>#REF!</v>
      </c>
      <c r="AA2202" s="159">
        <f>IFERROR(+Revisión_Avance_Periodo!$Z2202/Revisión_Avance_Periodo!$Y2202,0)</f>
        <v>0</v>
      </c>
      <c r="AB2202" s="126"/>
      <c r="AC2202" s="127"/>
      <c r="AD2202" s="125"/>
      <c r="AE2202" s="125"/>
      <c r="AF2202" s="128"/>
      <c r="AG2202" s="129"/>
      <c r="AH2202" s="157" t="e">
        <f>SUBTOTAL(9,$U$2198:$U2202)</f>
        <v>#REF!</v>
      </c>
      <c r="AI2202" s="158" t="e">
        <f>SUBTOTAL(9,$V$2198:$V2202)</f>
        <v>#REF!</v>
      </c>
      <c r="AJ2202" s="159">
        <f>IFERROR(+Revisión_Avance_Periodo!$Z2202/Revisión_Avance_Periodo!$Y2202,0)</f>
        <v>0</v>
      </c>
      <c r="AK2202" s="126"/>
      <c r="AL2202" s="127"/>
      <c r="AM2202" s="125"/>
      <c r="AN2202" s="125"/>
      <c r="AO2202" s="128"/>
      <c r="AP2202" s="129"/>
    </row>
    <row r="2203" spans="1:42" x14ac:dyDescent="0.25">
      <c r="A2203" s="97">
        <v>189</v>
      </c>
      <c r="B2203" s="435" t="e">
        <f>CONCATENATE(Revisión_Avance_Periodo!$D2203,";",Revisión_Avance_Periodo!$F2203,";",Revisión_Avance_Periodo!$L2203)</f>
        <v>#REF!</v>
      </c>
      <c r="C2203" s="435" t="e">
        <f t="shared" si="174"/>
        <v>#REF!</v>
      </c>
      <c r="D2203" s="123" t="e">
        <f>VLOOKUP($A2203,#REF!,3,FALSE)</f>
        <v>#REF!</v>
      </c>
      <c r="E2203" s="436" t="e">
        <f>VLOOKUP($A2203,#REF!,4,FALSE)</f>
        <v>#REF!</v>
      </c>
      <c r="F2203" s="103" t="e">
        <f>VLOOKUP($A2203,#REF!,5,FALSE)</f>
        <v>#REF!</v>
      </c>
      <c r="G2203" s="98" t="e">
        <f>VLOOKUP($A2203,#REF!,8,FALSE)</f>
        <v>#REF!</v>
      </c>
      <c r="H2203" s="93" t="e">
        <f>VLOOKUP($A2203,#REF!,7,FALSE)</f>
        <v>#REF!</v>
      </c>
      <c r="I2203" s="438" t="e">
        <f>VLOOKUP($A2203,#REF!,10,FALSE)</f>
        <v>#REF!</v>
      </c>
      <c r="J2203" s="98" t="e">
        <f>VLOOKUP($A2203,#REF!,11,FALSE)</f>
        <v>#REF!</v>
      </c>
      <c r="K2203" s="114" t="e">
        <f>VLOOKUP($A2203,#REF!,12,FALSE)</f>
        <v>#REF!</v>
      </c>
      <c r="L2203" s="98" t="e">
        <f>VLOOKUP($A2203,#REF!,13,FALSE)</f>
        <v>#REF!</v>
      </c>
      <c r="M2203" s="438" t="e">
        <f>VLOOKUP($A2203,#REF!,14,FALSE)</f>
        <v>#REF!</v>
      </c>
      <c r="N2203" s="103" t="e">
        <f>VLOOKUP($A2203,#REF!,15,FALSE)</f>
        <v>#REF!</v>
      </c>
      <c r="O2203" s="103" t="e">
        <f>VLOOKUP($A2203,#REF!,18,FALSE)</f>
        <v>#REF!</v>
      </c>
      <c r="P2203" s="93" t="e">
        <f>VLOOKUP($A2203,#REF!,41,FALSE)</f>
        <v>#REF!</v>
      </c>
      <c r="Q2203" s="115" t="e">
        <f>VLOOKUP(Revisión_Avance_Periodo!$L2203,#REF!,30,FALSE)</f>
        <v>#REF!</v>
      </c>
      <c r="R2203" s="116">
        <v>2019</v>
      </c>
      <c r="S2203" s="196">
        <v>43646</v>
      </c>
      <c r="T2203" s="124" t="s">
        <v>73</v>
      </c>
      <c r="U2203" s="132" t="e">
        <f>INDEX(#REF!,MATCH(Revisión_Avance_Periodo!$L2203,#REF!,0),MATCH(Revisión_Avance_Periodo!$T2203,#REF!,0))</f>
        <v>#REF!</v>
      </c>
      <c r="V2203" s="132" t="e">
        <f>INDEX(#REF!,MATCH(Revisión_Avance_Periodo!$L2203,#REF!,0),MATCH(Revisión_Avance_Periodo!$T2203,#REF!,0))</f>
        <v>#REF!</v>
      </c>
      <c r="W2203" s="130" t="e">
        <f t="shared" si="175"/>
        <v>#REF!</v>
      </c>
      <c r="X2203" s="124" t="e">
        <f>VLOOKUP(W2203,Tabla_Estado_Meta_OAP_2019[#All],3,TRUE)</f>
        <v>#REF!</v>
      </c>
      <c r="Y2203" s="157" t="e">
        <f>SUBTOTAL(9,$U$206:$U2203)</f>
        <v>#REF!</v>
      </c>
      <c r="Z2203" s="158" t="e">
        <f>SUBTOTAL(9,$V$206:$V2203)</f>
        <v>#REF!</v>
      </c>
      <c r="AA2203" s="159">
        <f>IFERROR(+Revisión_Avance_Periodo!$Z2203/Revisión_Avance_Periodo!$Y2203,0)</f>
        <v>0</v>
      </c>
      <c r="AB2203" s="126"/>
      <c r="AC2203" s="127"/>
      <c r="AD2203" s="125"/>
      <c r="AE2203" s="125"/>
      <c r="AF2203" s="128"/>
      <c r="AG2203" s="129"/>
      <c r="AH2203" s="157" t="e">
        <f>SUBTOTAL(9,$U$2198:$U2203)</f>
        <v>#REF!</v>
      </c>
      <c r="AI2203" s="158" t="e">
        <f>SUBTOTAL(9,$V$2198:$V2203)</f>
        <v>#REF!</v>
      </c>
      <c r="AJ2203" s="159">
        <f>IFERROR(+Revisión_Avance_Periodo!$Z2203/Revisión_Avance_Periodo!$Y2203,0)</f>
        <v>0</v>
      </c>
      <c r="AK2203" s="126"/>
      <c r="AL2203" s="127"/>
      <c r="AM2203" s="125"/>
      <c r="AN2203" s="125"/>
      <c r="AO2203" s="128"/>
      <c r="AP2203" s="129"/>
    </row>
    <row r="2204" spans="1:42" x14ac:dyDescent="0.25">
      <c r="A2204" s="92">
        <v>189</v>
      </c>
      <c r="B2204" s="435" t="e">
        <f>CONCATENATE(Revisión_Avance_Periodo!$D2204,";",Revisión_Avance_Periodo!$F2204,";",Revisión_Avance_Periodo!$L2204)</f>
        <v>#REF!</v>
      </c>
      <c r="C2204" s="435" t="e">
        <f t="shared" si="174"/>
        <v>#REF!</v>
      </c>
      <c r="D2204" s="114" t="e">
        <f>VLOOKUP($A2204,#REF!,3,FALSE)</f>
        <v>#REF!</v>
      </c>
      <c r="E2204" s="436" t="e">
        <f>VLOOKUP($A2204,#REF!,4,FALSE)</f>
        <v>#REF!</v>
      </c>
      <c r="F2204" s="102" t="e">
        <f>VLOOKUP($A2204,#REF!,5,FALSE)</f>
        <v>#REF!</v>
      </c>
      <c r="G2204" s="93" t="e">
        <f>VLOOKUP($A2204,#REF!,8,FALSE)</f>
        <v>#REF!</v>
      </c>
      <c r="H2204" s="93" t="e">
        <f>VLOOKUP($A2204,#REF!,7,FALSE)</f>
        <v>#REF!</v>
      </c>
      <c r="I2204" s="438" t="e">
        <f>VLOOKUP($A2204,#REF!,10,FALSE)</f>
        <v>#REF!</v>
      </c>
      <c r="J2204" s="93" t="e">
        <f>VLOOKUP($A2204,#REF!,11,FALSE)</f>
        <v>#REF!</v>
      </c>
      <c r="K2204" s="114" t="e">
        <f>VLOOKUP($A2204,#REF!,12,FALSE)</f>
        <v>#REF!</v>
      </c>
      <c r="L2204" s="93" t="e">
        <f>VLOOKUP($A2204,#REF!,13,FALSE)</f>
        <v>#REF!</v>
      </c>
      <c r="M2204" s="438" t="e">
        <f>VLOOKUP($A2204,#REF!,14,FALSE)</f>
        <v>#REF!</v>
      </c>
      <c r="N2204" s="102" t="e">
        <f>VLOOKUP($A2204,#REF!,15,FALSE)</f>
        <v>#REF!</v>
      </c>
      <c r="O2204" s="102" t="e">
        <f>VLOOKUP($A2204,#REF!,18,FALSE)</f>
        <v>#REF!</v>
      </c>
      <c r="P2204" s="93" t="e">
        <f>VLOOKUP($A2204,#REF!,41,FALSE)</f>
        <v>#REF!</v>
      </c>
      <c r="Q2204" s="115" t="e">
        <f>VLOOKUP(Revisión_Avance_Periodo!$L2204,#REF!,30,FALSE)</f>
        <v>#REF!</v>
      </c>
      <c r="R2204" s="116">
        <v>2019</v>
      </c>
      <c r="S2204" s="196">
        <v>43676</v>
      </c>
      <c r="T2204" s="116" t="s">
        <v>74</v>
      </c>
      <c r="U2204" s="132" t="e">
        <f>INDEX(#REF!,MATCH(Revisión_Avance_Periodo!$L2204,#REF!,0),MATCH(Revisión_Avance_Periodo!$T2204,#REF!,0))</f>
        <v>#REF!</v>
      </c>
      <c r="V2204" s="132" t="e">
        <f>INDEX(#REF!,MATCH(Revisión_Avance_Periodo!$L2204,#REF!,0),MATCH(Revisión_Avance_Periodo!$T2204,#REF!,0))</f>
        <v>#REF!</v>
      </c>
      <c r="W2204" s="130" t="e">
        <f t="shared" si="175"/>
        <v>#REF!</v>
      </c>
      <c r="X2204" s="116" t="e">
        <f>VLOOKUP(W2204,Tabla_Estado_Meta_OAP_2019[#All],3,TRUE)</f>
        <v>#REF!</v>
      </c>
      <c r="Y2204" s="157" t="e">
        <f>SUBTOTAL(9,$U$206:$U2204)</f>
        <v>#REF!</v>
      </c>
      <c r="Z2204" s="158" t="e">
        <f>SUBTOTAL(9,$V$206:$V2204)</f>
        <v>#REF!</v>
      </c>
      <c r="AA2204" s="159">
        <f>IFERROR(+Revisión_Avance_Periodo!$Z2204/Revisión_Avance_Periodo!$Y2204,0)</f>
        <v>0</v>
      </c>
      <c r="AB2204" s="126"/>
      <c r="AC2204" s="127"/>
      <c r="AD2204" s="125"/>
      <c r="AE2204" s="125"/>
      <c r="AF2204" s="128"/>
      <c r="AG2204" s="129"/>
      <c r="AH2204" s="157" t="e">
        <f>SUBTOTAL(9,$U$2198:$U2204)</f>
        <v>#REF!</v>
      </c>
      <c r="AI2204" s="158" t="e">
        <f>SUBTOTAL(9,$V$2198:$V2204)</f>
        <v>#REF!</v>
      </c>
      <c r="AJ2204" s="159">
        <f>IFERROR(+Revisión_Avance_Periodo!$Z2204/Revisión_Avance_Periodo!$Y2204,0)</f>
        <v>0</v>
      </c>
      <c r="AK2204" s="126"/>
      <c r="AL2204" s="127"/>
      <c r="AM2204" s="125"/>
      <c r="AN2204" s="125"/>
      <c r="AO2204" s="128"/>
      <c r="AP2204" s="129"/>
    </row>
    <row r="2205" spans="1:42" x14ac:dyDescent="0.25">
      <c r="A2205" s="97">
        <v>189</v>
      </c>
      <c r="B2205" s="435" t="e">
        <f>CONCATENATE(Revisión_Avance_Periodo!$D2205,";",Revisión_Avance_Periodo!$F2205,";",Revisión_Avance_Periodo!$L2205)</f>
        <v>#REF!</v>
      </c>
      <c r="C2205" s="435" t="e">
        <f t="shared" si="174"/>
        <v>#REF!</v>
      </c>
      <c r="D2205" s="123" t="e">
        <f>VLOOKUP($A2205,#REF!,3,FALSE)</f>
        <v>#REF!</v>
      </c>
      <c r="E2205" s="436" t="e">
        <f>VLOOKUP($A2205,#REF!,4,FALSE)</f>
        <v>#REF!</v>
      </c>
      <c r="F2205" s="103" t="e">
        <f>VLOOKUP($A2205,#REF!,5,FALSE)</f>
        <v>#REF!</v>
      </c>
      <c r="G2205" s="98" t="e">
        <f>VLOOKUP($A2205,#REF!,8,FALSE)</f>
        <v>#REF!</v>
      </c>
      <c r="H2205" s="93" t="e">
        <f>VLOOKUP($A2205,#REF!,7,FALSE)</f>
        <v>#REF!</v>
      </c>
      <c r="I2205" s="438" t="e">
        <f>VLOOKUP($A2205,#REF!,10,FALSE)</f>
        <v>#REF!</v>
      </c>
      <c r="J2205" s="98" t="e">
        <f>VLOOKUP($A2205,#REF!,11,FALSE)</f>
        <v>#REF!</v>
      </c>
      <c r="K2205" s="114" t="e">
        <f>VLOOKUP($A2205,#REF!,12,FALSE)</f>
        <v>#REF!</v>
      </c>
      <c r="L2205" s="98" t="e">
        <f>VLOOKUP($A2205,#REF!,13,FALSE)</f>
        <v>#REF!</v>
      </c>
      <c r="M2205" s="438" t="e">
        <f>VLOOKUP($A2205,#REF!,14,FALSE)</f>
        <v>#REF!</v>
      </c>
      <c r="N2205" s="103" t="e">
        <f>VLOOKUP($A2205,#REF!,15,FALSE)</f>
        <v>#REF!</v>
      </c>
      <c r="O2205" s="103" t="e">
        <f>VLOOKUP($A2205,#REF!,18,FALSE)</f>
        <v>#REF!</v>
      </c>
      <c r="P2205" s="93" t="e">
        <f>VLOOKUP($A2205,#REF!,41,FALSE)</f>
        <v>#REF!</v>
      </c>
      <c r="Q2205" s="115" t="e">
        <f>VLOOKUP(Revisión_Avance_Periodo!$L2205,#REF!,30,FALSE)</f>
        <v>#REF!</v>
      </c>
      <c r="R2205" s="116">
        <v>2019</v>
      </c>
      <c r="S2205" s="196">
        <v>43707</v>
      </c>
      <c r="T2205" s="124" t="s">
        <v>75</v>
      </c>
      <c r="U2205" s="132" t="e">
        <f>INDEX(#REF!,MATCH(Revisión_Avance_Periodo!$L2205,#REF!,0),MATCH(Revisión_Avance_Periodo!$T2205,#REF!,0))</f>
        <v>#REF!</v>
      </c>
      <c r="V2205" s="132" t="e">
        <f>INDEX(#REF!,MATCH(Revisión_Avance_Periodo!$L2205,#REF!,0),MATCH(Revisión_Avance_Periodo!$T2205,#REF!,0))</f>
        <v>#REF!</v>
      </c>
      <c r="W2205" s="130" t="e">
        <f t="shared" si="175"/>
        <v>#REF!</v>
      </c>
      <c r="X2205" s="124" t="e">
        <f>VLOOKUP(W2205,Tabla_Estado_Meta_OAP_2019[#All],3,TRUE)</f>
        <v>#REF!</v>
      </c>
      <c r="Y2205" s="157" t="e">
        <f>SUBTOTAL(9,$U$206:$U2205)</f>
        <v>#REF!</v>
      </c>
      <c r="Z2205" s="158" t="e">
        <f>SUBTOTAL(9,$V$206:$V2205)</f>
        <v>#REF!</v>
      </c>
      <c r="AA2205" s="159">
        <f>IFERROR(+Revisión_Avance_Periodo!$Z2205/Revisión_Avance_Periodo!$Y2205,0)</f>
        <v>0</v>
      </c>
      <c r="AB2205" s="126"/>
      <c r="AC2205" s="127"/>
      <c r="AD2205" s="125"/>
      <c r="AE2205" s="125"/>
      <c r="AF2205" s="128"/>
      <c r="AG2205" s="129"/>
      <c r="AH2205" s="157" t="e">
        <f>SUBTOTAL(9,$U$2198:$U2205)</f>
        <v>#REF!</v>
      </c>
      <c r="AI2205" s="158" t="e">
        <f>SUBTOTAL(9,$V$2198:$V2205)</f>
        <v>#REF!</v>
      </c>
      <c r="AJ2205" s="159">
        <f>IFERROR(+Revisión_Avance_Periodo!$Z2205/Revisión_Avance_Periodo!$Y2205,0)</f>
        <v>0</v>
      </c>
      <c r="AK2205" s="126"/>
      <c r="AL2205" s="127"/>
      <c r="AM2205" s="125"/>
      <c r="AN2205" s="125"/>
      <c r="AO2205" s="128"/>
      <c r="AP2205" s="129"/>
    </row>
    <row r="2206" spans="1:42" x14ac:dyDescent="0.25">
      <c r="A2206" s="92">
        <v>189</v>
      </c>
      <c r="B2206" s="435" t="e">
        <f>CONCATENATE(Revisión_Avance_Periodo!$D2206,";",Revisión_Avance_Periodo!$F2206,";",Revisión_Avance_Periodo!$L2206)</f>
        <v>#REF!</v>
      </c>
      <c r="C2206" s="435" t="e">
        <f t="shared" si="174"/>
        <v>#REF!</v>
      </c>
      <c r="D2206" s="114" t="e">
        <f>VLOOKUP($A2206,#REF!,3,FALSE)</f>
        <v>#REF!</v>
      </c>
      <c r="E2206" s="436" t="e">
        <f>VLOOKUP($A2206,#REF!,4,FALSE)</f>
        <v>#REF!</v>
      </c>
      <c r="F2206" s="102" t="e">
        <f>VLOOKUP($A2206,#REF!,5,FALSE)</f>
        <v>#REF!</v>
      </c>
      <c r="G2206" s="93" t="e">
        <f>VLOOKUP($A2206,#REF!,8,FALSE)</f>
        <v>#REF!</v>
      </c>
      <c r="H2206" s="93" t="e">
        <f>VLOOKUP($A2206,#REF!,7,FALSE)</f>
        <v>#REF!</v>
      </c>
      <c r="I2206" s="438" t="e">
        <f>VLOOKUP($A2206,#REF!,10,FALSE)</f>
        <v>#REF!</v>
      </c>
      <c r="J2206" s="93" t="e">
        <f>VLOOKUP($A2206,#REF!,11,FALSE)</f>
        <v>#REF!</v>
      </c>
      <c r="K2206" s="114" t="e">
        <f>VLOOKUP($A2206,#REF!,12,FALSE)</f>
        <v>#REF!</v>
      </c>
      <c r="L2206" s="93" t="e">
        <f>VLOOKUP($A2206,#REF!,13,FALSE)</f>
        <v>#REF!</v>
      </c>
      <c r="M2206" s="438" t="e">
        <f>VLOOKUP($A2206,#REF!,14,FALSE)</f>
        <v>#REF!</v>
      </c>
      <c r="N2206" s="102" t="e">
        <f>VLOOKUP($A2206,#REF!,15,FALSE)</f>
        <v>#REF!</v>
      </c>
      <c r="O2206" s="102" t="e">
        <f>VLOOKUP($A2206,#REF!,18,FALSE)</f>
        <v>#REF!</v>
      </c>
      <c r="P2206" s="93" t="e">
        <f>VLOOKUP($A2206,#REF!,41,FALSE)</f>
        <v>#REF!</v>
      </c>
      <c r="Q2206" s="115" t="e">
        <f>VLOOKUP(Revisión_Avance_Periodo!$L2206,#REF!,30,FALSE)</f>
        <v>#REF!</v>
      </c>
      <c r="R2206" s="116">
        <v>2019</v>
      </c>
      <c r="S2206" s="196">
        <v>43738</v>
      </c>
      <c r="T2206" s="116" t="s">
        <v>76</v>
      </c>
      <c r="U2206" s="132" t="e">
        <f>INDEX(#REF!,MATCH(Revisión_Avance_Periodo!$L2206,#REF!,0),MATCH(Revisión_Avance_Periodo!$T2206,#REF!,0))</f>
        <v>#REF!</v>
      </c>
      <c r="V2206" s="132" t="e">
        <f>INDEX(#REF!,MATCH(Revisión_Avance_Periodo!$L2206,#REF!,0),MATCH(Revisión_Avance_Periodo!$T2206,#REF!,0))</f>
        <v>#REF!</v>
      </c>
      <c r="W2206" s="131" t="e">
        <f t="shared" si="175"/>
        <v>#REF!</v>
      </c>
      <c r="X2206" s="116" t="e">
        <f>VLOOKUP(W2206,Tabla_Estado_Meta_OAP_2019[#All],3,TRUE)</f>
        <v>#REF!</v>
      </c>
      <c r="Y2206" s="157" t="e">
        <f>SUBTOTAL(9,$U$206:$U2206)</f>
        <v>#REF!</v>
      </c>
      <c r="Z2206" s="158" t="e">
        <f>SUBTOTAL(9,$V$206:$V2206)</f>
        <v>#REF!</v>
      </c>
      <c r="AA2206" s="159">
        <f>IFERROR(+Revisión_Avance_Periodo!$Z2206/Revisión_Avance_Periodo!$Y2206,0)</f>
        <v>0</v>
      </c>
      <c r="AB2206" s="126"/>
      <c r="AC2206" s="127"/>
      <c r="AD2206" s="125"/>
      <c r="AE2206" s="125"/>
      <c r="AF2206" s="128"/>
      <c r="AG2206" s="129"/>
      <c r="AH2206" s="157" t="e">
        <f>SUBTOTAL(9,$U$2198:$U2206)</f>
        <v>#REF!</v>
      </c>
      <c r="AI2206" s="158" t="e">
        <f>SUBTOTAL(9,$V$2198:$V2206)</f>
        <v>#REF!</v>
      </c>
      <c r="AJ2206" s="159">
        <f>IFERROR(+Revisión_Avance_Periodo!$Z2206/Revisión_Avance_Periodo!$Y2206,0)</f>
        <v>0</v>
      </c>
      <c r="AK2206" s="126"/>
      <c r="AL2206" s="127"/>
      <c r="AM2206" s="125"/>
      <c r="AN2206" s="125"/>
      <c r="AO2206" s="128"/>
      <c r="AP2206" s="129"/>
    </row>
    <row r="2207" spans="1:42" x14ac:dyDescent="0.25">
      <c r="A2207" s="97">
        <v>189</v>
      </c>
      <c r="B2207" s="435" t="e">
        <f>CONCATENATE(Revisión_Avance_Periodo!$D2207,";",Revisión_Avance_Periodo!$F2207,";",Revisión_Avance_Periodo!$L2207)</f>
        <v>#REF!</v>
      </c>
      <c r="C2207" s="435" t="e">
        <f t="shared" si="174"/>
        <v>#REF!</v>
      </c>
      <c r="D2207" s="123" t="e">
        <f>VLOOKUP($A2207,#REF!,3,FALSE)</f>
        <v>#REF!</v>
      </c>
      <c r="E2207" s="436" t="e">
        <f>VLOOKUP($A2207,#REF!,4,FALSE)</f>
        <v>#REF!</v>
      </c>
      <c r="F2207" s="103" t="e">
        <f>VLOOKUP($A2207,#REF!,5,FALSE)</f>
        <v>#REF!</v>
      </c>
      <c r="G2207" s="98" t="e">
        <f>VLOOKUP($A2207,#REF!,8,FALSE)</f>
        <v>#REF!</v>
      </c>
      <c r="H2207" s="93" t="e">
        <f>VLOOKUP($A2207,#REF!,7,FALSE)</f>
        <v>#REF!</v>
      </c>
      <c r="I2207" s="438" t="e">
        <f>VLOOKUP($A2207,#REF!,10,FALSE)</f>
        <v>#REF!</v>
      </c>
      <c r="J2207" s="98" t="e">
        <f>VLOOKUP($A2207,#REF!,11,FALSE)</f>
        <v>#REF!</v>
      </c>
      <c r="K2207" s="114" t="e">
        <f>VLOOKUP($A2207,#REF!,12,FALSE)</f>
        <v>#REF!</v>
      </c>
      <c r="L2207" s="98" t="e">
        <f>VLOOKUP($A2207,#REF!,13,FALSE)</f>
        <v>#REF!</v>
      </c>
      <c r="M2207" s="438" t="e">
        <f>VLOOKUP($A2207,#REF!,14,FALSE)</f>
        <v>#REF!</v>
      </c>
      <c r="N2207" s="103" t="e">
        <f>VLOOKUP($A2207,#REF!,15,FALSE)</f>
        <v>#REF!</v>
      </c>
      <c r="O2207" s="103" t="e">
        <f>VLOOKUP($A2207,#REF!,18,FALSE)</f>
        <v>#REF!</v>
      </c>
      <c r="P2207" s="93" t="e">
        <f>VLOOKUP($A2207,#REF!,41,FALSE)</f>
        <v>#REF!</v>
      </c>
      <c r="Q2207" s="115" t="e">
        <f>VLOOKUP(Revisión_Avance_Periodo!$L2207,#REF!,30,FALSE)</f>
        <v>#REF!</v>
      </c>
      <c r="R2207" s="116">
        <v>2019</v>
      </c>
      <c r="S2207" s="196">
        <v>43768</v>
      </c>
      <c r="T2207" s="124" t="s">
        <v>77</v>
      </c>
      <c r="U2207" s="132" t="e">
        <f>INDEX(#REF!,MATCH(Revisión_Avance_Periodo!$L2207,#REF!,0),MATCH(Revisión_Avance_Periodo!$T2207,#REF!,0))</f>
        <v>#REF!</v>
      </c>
      <c r="V2207" s="132" t="e">
        <f>INDEX(#REF!,MATCH(Revisión_Avance_Periodo!$L2207,#REF!,0),MATCH(Revisión_Avance_Periodo!$T2207,#REF!,0))</f>
        <v>#REF!</v>
      </c>
      <c r="W2207" s="118">
        <f t="shared" ref="W2207:W2213" si="176">IFERROR((V2207/U2207),0)</f>
        <v>0</v>
      </c>
      <c r="X2207" s="124" t="str">
        <f>VLOOKUP(W2207,Tabla_Estado_Meta_OAP_2019[#All],3,TRUE)</f>
        <v>Por Ejecutar</v>
      </c>
      <c r="Y2207" s="157" t="e">
        <f>SUBTOTAL(9,$U$206:$U2207)</f>
        <v>#REF!</v>
      </c>
      <c r="Z2207" s="158" t="e">
        <f>SUBTOTAL(9,$V$206:$V2207)</f>
        <v>#REF!</v>
      </c>
      <c r="AA2207" s="159">
        <f>IFERROR(+Revisión_Avance_Periodo!$Z2207/Revisión_Avance_Periodo!$Y2207,0)</f>
        <v>0</v>
      </c>
      <c r="AB2207" s="126"/>
      <c r="AC2207" s="127"/>
      <c r="AD2207" s="125"/>
      <c r="AE2207" s="125"/>
      <c r="AF2207" s="128"/>
      <c r="AG2207" s="129"/>
      <c r="AH2207" s="157" t="e">
        <f>SUBTOTAL(9,$U$2198:$U2207)</f>
        <v>#REF!</v>
      </c>
      <c r="AI2207" s="158" t="e">
        <f>SUBTOTAL(9,$V$2198:$V2207)</f>
        <v>#REF!</v>
      </c>
      <c r="AJ2207" s="159">
        <f>IFERROR(+Revisión_Avance_Periodo!$Z2207/Revisión_Avance_Periodo!$Y2207,0)</f>
        <v>0</v>
      </c>
      <c r="AK2207" s="126"/>
      <c r="AL2207" s="127"/>
      <c r="AM2207" s="125"/>
      <c r="AN2207" s="125"/>
      <c r="AO2207" s="128"/>
      <c r="AP2207" s="129"/>
    </row>
    <row r="2208" spans="1:42" x14ac:dyDescent="0.25">
      <c r="A2208" s="92">
        <v>189</v>
      </c>
      <c r="B2208" s="435" t="e">
        <f>CONCATENATE(Revisión_Avance_Periodo!$D2208,";",Revisión_Avance_Periodo!$F2208,";",Revisión_Avance_Periodo!$L2208)</f>
        <v>#REF!</v>
      </c>
      <c r="C2208" s="435" t="e">
        <f t="shared" si="174"/>
        <v>#REF!</v>
      </c>
      <c r="D2208" s="114" t="e">
        <f>VLOOKUP($A2208,#REF!,3,FALSE)</f>
        <v>#REF!</v>
      </c>
      <c r="E2208" s="436" t="e">
        <f>VLOOKUP($A2208,#REF!,4,FALSE)</f>
        <v>#REF!</v>
      </c>
      <c r="F2208" s="102" t="e">
        <f>VLOOKUP($A2208,#REF!,5,FALSE)</f>
        <v>#REF!</v>
      </c>
      <c r="G2208" s="93" t="e">
        <f>VLOOKUP($A2208,#REF!,8,FALSE)</f>
        <v>#REF!</v>
      </c>
      <c r="H2208" s="93" t="e">
        <f>VLOOKUP($A2208,#REF!,7,FALSE)</f>
        <v>#REF!</v>
      </c>
      <c r="I2208" s="438" t="e">
        <f>VLOOKUP($A2208,#REF!,10,FALSE)</f>
        <v>#REF!</v>
      </c>
      <c r="J2208" s="93" t="e">
        <f>VLOOKUP($A2208,#REF!,11,FALSE)</f>
        <v>#REF!</v>
      </c>
      <c r="K2208" s="114" t="e">
        <f>VLOOKUP($A2208,#REF!,12,FALSE)</f>
        <v>#REF!</v>
      </c>
      <c r="L2208" s="93" t="e">
        <f>VLOOKUP($A2208,#REF!,13,FALSE)</f>
        <v>#REF!</v>
      </c>
      <c r="M2208" s="438" t="e">
        <f>VLOOKUP($A2208,#REF!,14,FALSE)</f>
        <v>#REF!</v>
      </c>
      <c r="N2208" s="102" t="e">
        <f>VLOOKUP($A2208,#REF!,15,FALSE)</f>
        <v>#REF!</v>
      </c>
      <c r="O2208" s="102" t="e">
        <f>VLOOKUP($A2208,#REF!,18,FALSE)</f>
        <v>#REF!</v>
      </c>
      <c r="P2208" s="93" t="e">
        <f>VLOOKUP($A2208,#REF!,41,FALSE)</f>
        <v>#REF!</v>
      </c>
      <c r="Q2208" s="115" t="e">
        <f>VLOOKUP(Revisión_Avance_Periodo!$L2208,#REF!,30,FALSE)</f>
        <v>#REF!</v>
      </c>
      <c r="R2208" s="116">
        <v>2019</v>
      </c>
      <c r="S2208" s="196">
        <v>43799</v>
      </c>
      <c r="T2208" s="116" t="s">
        <v>78</v>
      </c>
      <c r="U2208" s="132" t="e">
        <f>INDEX(#REF!,MATCH(Revisión_Avance_Periodo!$L2208,#REF!,0),MATCH(Revisión_Avance_Periodo!$T2208,#REF!,0))</f>
        <v>#REF!</v>
      </c>
      <c r="V2208" s="132" t="e">
        <f>INDEX(#REF!,MATCH(Revisión_Avance_Periodo!$L2208,#REF!,0),MATCH(Revisión_Avance_Periodo!$T2208,#REF!,0))</f>
        <v>#REF!</v>
      </c>
      <c r="W2208" s="118">
        <f t="shared" si="176"/>
        <v>0</v>
      </c>
      <c r="X2208" s="116" t="str">
        <f>VLOOKUP(W2208,Tabla_Estado_Meta_OAP_2019[#All],3,TRUE)</f>
        <v>Por Ejecutar</v>
      </c>
      <c r="Y2208" s="157" t="e">
        <f>SUBTOTAL(9,$U$206:$U2208)</f>
        <v>#REF!</v>
      </c>
      <c r="Z2208" s="158" t="e">
        <f>SUBTOTAL(9,$V$206:$V2208)</f>
        <v>#REF!</v>
      </c>
      <c r="AA2208" s="159">
        <f>IFERROR(+Revisión_Avance_Periodo!$Z2208/Revisión_Avance_Periodo!$Y2208,0)</f>
        <v>0</v>
      </c>
      <c r="AB2208" s="126"/>
      <c r="AC2208" s="127"/>
      <c r="AD2208" s="125"/>
      <c r="AE2208" s="125"/>
      <c r="AF2208" s="128"/>
      <c r="AG2208" s="129"/>
      <c r="AH2208" s="157" t="e">
        <f>SUBTOTAL(9,$U$2198:$U2208)</f>
        <v>#REF!</v>
      </c>
      <c r="AI2208" s="158" t="e">
        <f>SUBTOTAL(9,$V$2198:$V2208)</f>
        <v>#REF!</v>
      </c>
      <c r="AJ2208" s="159">
        <f>IFERROR(+Revisión_Avance_Periodo!$Z2208/Revisión_Avance_Periodo!$Y2208,0)</f>
        <v>0</v>
      </c>
      <c r="AK2208" s="126"/>
      <c r="AL2208" s="127"/>
      <c r="AM2208" s="125"/>
      <c r="AN2208" s="125"/>
      <c r="AO2208" s="128"/>
      <c r="AP2208" s="129"/>
    </row>
    <row r="2209" spans="1:42" ht="15.75" thickBot="1" x14ac:dyDescent="0.3">
      <c r="A2209" s="97">
        <v>189</v>
      </c>
      <c r="B2209" s="435" t="e">
        <f>CONCATENATE(Revisión_Avance_Periodo!$D2209,";",Revisión_Avance_Periodo!$F2209,";",Revisión_Avance_Periodo!$L2209)</f>
        <v>#REF!</v>
      </c>
      <c r="C2209" s="435" t="e">
        <f t="shared" si="174"/>
        <v>#REF!</v>
      </c>
      <c r="D2209" s="123" t="e">
        <f>VLOOKUP($A2209,#REF!,3,FALSE)</f>
        <v>#REF!</v>
      </c>
      <c r="E2209" s="436" t="e">
        <f>VLOOKUP($A2209,#REF!,4,FALSE)</f>
        <v>#REF!</v>
      </c>
      <c r="F2209" s="103" t="e">
        <f>VLOOKUP($A2209,#REF!,5,FALSE)</f>
        <v>#REF!</v>
      </c>
      <c r="G2209" s="98" t="e">
        <f>VLOOKUP($A2209,#REF!,8,FALSE)</f>
        <v>#REF!</v>
      </c>
      <c r="H2209" s="93" t="e">
        <f>VLOOKUP($A2209,#REF!,7,FALSE)</f>
        <v>#REF!</v>
      </c>
      <c r="I2209" s="438" t="e">
        <f>VLOOKUP($A2209,#REF!,10,FALSE)</f>
        <v>#REF!</v>
      </c>
      <c r="J2209" s="98" t="e">
        <f>VLOOKUP($A2209,#REF!,11,FALSE)</f>
        <v>#REF!</v>
      </c>
      <c r="K2209" s="114" t="e">
        <f>VLOOKUP($A2209,#REF!,12,FALSE)</f>
        <v>#REF!</v>
      </c>
      <c r="L2209" s="98" t="e">
        <f>VLOOKUP($A2209,#REF!,13,FALSE)</f>
        <v>#REF!</v>
      </c>
      <c r="M2209" s="438" t="e">
        <f>VLOOKUP($A2209,#REF!,14,FALSE)</f>
        <v>#REF!</v>
      </c>
      <c r="N2209" s="103" t="e">
        <f>VLOOKUP($A2209,#REF!,15,FALSE)</f>
        <v>#REF!</v>
      </c>
      <c r="O2209" s="103" t="e">
        <f>VLOOKUP($A2209,#REF!,18,FALSE)</f>
        <v>#REF!</v>
      </c>
      <c r="P2209" s="93" t="e">
        <f>VLOOKUP($A2209,#REF!,41,FALSE)</f>
        <v>#REF!</v>
      </c>
      <c r="Q2209" s="115" t="e">
        <f>VLOOKUP(Revisión_Avance_Periodo!$L2209,#REF!,30,FALSE)</f>
        <v>#REF!</v>
      </c>
      <c r="R2209" s="116">
        <v>2019</v>
      </c>
      <c r="S2209" s="196">
        <v>43829</v>
      </c>
      <c r="T2209" s="124" t="s">
        <v>79</v>
      </c>
      <c r="U2209" s="132" t="e">
        <f>INDEX(#REF!,MATCH(Revisión_Avance_Periodo!$L2209,#REF!,0),MATCH(Revisión_Avance_Periodo!$T2209,#REF!,0))</f>
        <v>#REF!</v>
      </c>
      <c r="V2209" s="132" t="e">
        <f>INDEX(#REF!,MATCH(Revisión_Avance_Periodo!$L2209,#REF!,0),MATCH(Revisión_Avance_Periodo!$T2209,#REF!,0))</f>
        <v>#REF!</v>
      </c>
      <c r="W2209" s="118">
        <f t="shared" si="176"/>
        <v>0</v>
      </c>
      <c r="X2209" s="124" t="str">
        <f>VLOOKUP(W2209,Tabla_Estado_Meta_OAP_2019[#All],3,TRUE)</f>
        <v>Por Ejecutar</v>
      </c>
      <c r="Y2209" s="157" t="e">
        <f>SUBTOTAL(9,$U$206:$U2209)</f>
        <v>#REF!</v>
      </c>
      <c r="Z2209" s="158" t="e">
        <f>SUBTOTAL(9,$V$206:$V2209)</f>
        <v>#REF!</v>
      </c>
      <c r="AA2209" s="159">
        <f>IFERROR(+Revisión_Avance_Periodo!$Z2209/Revisión_Avance_Periodo!$Y2209,0)</f>
        <v>0</v>
      </c>
      <c r="AB2209" s="126"/>
      <c r="AC2209" s="127"/>
      <c r="AD2209" s="125"/>
      <c r="AE2209" s="125"/>
      <c r="AF2209" s="128"/>
      <c r="AG2209" s="129"/>
      <c r="AH2209" s="157" t="e">
        <f>SUBTOTAL(9,$U$2198:$U2209)</f>
        <v>#REF!</v>
      </c>
      <c r="AI2209" s="158" t="e">
        <f>SUBTOTAL(9,$V$2198:$V2209)</f>
        <v>#REF!</v>
      </c>
      <c r="AJ2209" s="159">
        <f>IFERROR(+Revisión_Avance_Periodo!$Z2209/Revisión_Avance_Periodo!$Y2209,0)</f>
        <v>0</v>
      </c>
      <c r="AK2209" s="126"/>
      <c r="AL2209" s="127"/>
      <c r="AM2209" s="125"/>
      <c r="AN2209" s="125"/>
      <c r="AO2209" s="128"/>
      <c r="AP2209" s="129"/>
    </row>
    <row r="2210" spans="1:42" x14ac:dyDescent="0.25">
      <c r="A2210" s="92">
        <v>190</v>
      </c>
      <c r="B2210" s="435" t="e">
        <f>CONCATENATE(Revisión_Avance_Periodo!$D2210,";",Revisión_Avance_Periodo!$F2210,";",Revisión_Avance_Periodo!$L2210)</f>
        <v>#REF!</v>
      </c>
      <c r="C2210" s="435" t="e">
        <f t="shared" si="174"/>
        <v>#REF!</v>
      </c>
      <c r="D2210" s="114" t="e">
        <f>VLOOKUP($A2210,#REF!,3,FALSE)</f>
        <v>#REF!</v>
      </c>
      <c r="E2210" s="436" t="e">
        <f>VLOOKUP($A2210,#REF!,4,FALSE)</f>
        <v>#REF!</v>
      </c>
      <c r="F2210" s="102" t="e">
        <f>VLOOKUP($A2210,#REF!,5,FALSE)</f>
        <v>#REF!</v>
      </c>
      <c r="G2210" s="93" t="e">
        <f>VLOOKUP($A2210,#REF!,8,FALSE)</f>
        <v>#REF!</v>
      </c>
      <c r="H2210" s="93" t="e">
        <f>VLOOKUP($A2210,#REF!,7,FALSE)</f>
        <v>#REF!</v>
      </c>
      <c r="I2210" s="438" t="e">
        <f>VLOOKUP($A2210,#REF!,10,FALSE)</f>
        <v>#REF!</v>
      </c>
      <c r="J2210" s="93" t="e">
        <f>VLOOKUP($A2210,#REF!,11,FALSE)</f>
        <v>#REF!</v>
      </c>
      <c r="K2210" s="114" t="e">
        <f>VLOOKUP($A2210,#REF!,12,FALSE)</f>
        <v>#REF!</v>
      </c>
      <c r="L2210" s="93" t="e">
        <f>VLOOKUP($A2210,#REF!,13,FALSE)</f>
        <v>#REF!</v>
      </c>
      <c r="M2210" s="438" t="e">
        <f>VLOOKUP($A2210,#REF!,14,FALSE)</f>
        <v>#REF!</v>
      </c>
      <c r="N2210" s="102" t="e">
        <f>VLOOKUP($A2210,#REF!,15,FALSE)</f>
        <v>#REF!</v>
      </c>
      <c r="O2210" s="102" t="e">
        <f>VLOOKUP($A2210,#REF!,18,FALSE)</f>
        <v>#REF!</v>
      </c>
      <c r="P2210" s="93" t="e">
        <f>VLOOKUP($A2210,#REF!,41,FALSE)</f>
        <v>#REF!</v>
      </c>
      <c r="Q2210" s="115" t="e">
        <f>VLOOKUP(Revisión_Avance_Periodo!$L2210,#REF!,30,FALSE)</f>
        <v>#REF!</v>
      </c>
      <c r="R2210" s="116">
        <v>2019</v>
      </c>
      <c r="S2210" s="196">
        <v>43495</v>
      </c>
      <c r="T2210" s="116" t="s">
        <v>68</v>
      </c>
      <c r="U2210" s="132" t="e">
        <f>INDEX(#REF!,MATCH(Revisión_Avance_Periodo!$L2210,#REF!,0),MATCH(Revisión_Avance_Periodo!$T2210,#REF!,0))</f>
        <v>#REF!</v>
      </c>
      <c r="V2210" s="132" t="e">
        <f>INDEX(#REF!,MATCH(Revisión_Avance_Periodo!$L2210,#REF!,0),MATCH(Revisión_Avance_Periodo!$T2210,#REF!,0))</f>
        <v>#REF!</v>
      </c>
      <c r="W2210" s="118">
        <f t="shared" si="176"/>
        <v>0</v>
      </c>
      <c r="X2210" s="116" t="str">
        <f>VLOOKUP(W2210,Tabla_Estado_Meta_OAP_2019[#All],3,TRUE)</f>
        <v>Por Ejecutar</v>
      </c>
      <c r="Y2210" s="160" t="e">
        <f>SUBTOTAL(9,$U$206:$U2210)</f>
        <v>#REF!</v>
      </c>
      <c r="Z2210" s="161" t="e">
        <f>SUBTOTAL(9,$V$206:$V2210)</f>
        <v>#REF!</v>
      </c>
      <c r="AA2210" s="162">
        <f>IFERROR(+Revisión_Avance_Periodo!$Z2210/Revisión_Avance_Periodo!$Y2210,0)</f>
        <v>0</v>
      </c>
      <c r="AB2210" s="133" t="e">
        <f>SUBTOTAL(9,U2210:U2221)</f>
        <v>#REF!</v>
      </c>
      <c r="AC2210" s="134" t="e">
        <f>SUBTOTAL(9,V2210:V2221)</f>
        <v>#REF!</v>
      </c>
      <c r="AD2210" s="119" t="e">
        <f>+AC2210/AB2210</f>
        <v>#REF!</v>
      </c>
      <c r="AE2210" s="119" t="e">
        <f>100%-Revisión_Avance_Periodo!$AD2210</f>
        <v>#REF!</v>
      </c>
      <c r="AF2210" s="121" t="e">
        <f>VLOOKUP(AD2210,Tabla_Estado_Meta_OAP_2019[],3,TRUE)</f>
        <v>#REF!</v>
      </c>
      <c r="AG2210" s="122" t="e">
        <f>Revisión_Avance_Periodo!$AD2210*Revisión_Avance_Periodo!$Q2210</f>
        <v>#REF!</v>
      </c>
      <c r="AH2210" s="160" t="e">
        <f>SUBTOTAL(9,$U$2210:$U2210)</f>
        <v>#REF!</v>
      </c>
      <c r="AI2210" s="161" t="e">
        <f>SUBTOTAL(9,$V$2210:$V2210)</f>
        <v>#REF!</v>
      </c>
      <c r="AJ2210" s="162">
        <f>IFERROR(+Revisión_Avance_Periodo!$Z2210/Revisión_Avance_Periodo!$Y2210,0)</f>
        <v>0</v>
      </c>
      <c r="AK2210" s="133" t="e">
        <f>SUBTOTAL(9,AD2210:AD2221)</f>
        <v>#REF!</v>
      </c>
      <c r="AL2210" s="134" t="e">
        <f>SUBTOTAL(9,AE2210:AE2221)</f>
        <v>#REF!</v>
      </c>
      <c r="AM2210" s="119" t="e">
        <f>+AL2210/AK2210</f>
        <v>#REF!</v>
      </c>
      <c r="AN2210" s="119" t="e">
        <f>100%-Revisión_Avance_Periodo!$AD2210</f>
        <v>#REF!</v>
      </c>
      <c r="AO2210" s="121" t="e">
        <f>VLOOKUP(AM2210,Tabla_Estado_Meta_OAP_2019[],3,TRUE)</f>
        <v>#REF!</v>
      </c>
      <c r="AP2210" s="122" t="e">
        <f>Revisión_Avance_Periodo!$AD2210*Revisión_Avance_Periodo!$Q2210</f>
        <v>#REF!</v>
      </c>
    </row>
    <row r="2211" spans="1:42" x14ac:dyDescent="0.25">
      <c r="A2211" s="97">
        <v>190</v>
      </c>
      <c r="B2211" s="435" t="e">
        <f>CONCATENATE(Revisión_Avance_Periodo!$D2211,";",Revisión_Avance_Periodo!$F2211,";",Revisión_Avance_Periodo!$L2211)</f>
        <v>#REF!</v>
      </c>
      <c r="C2211" s="435" t="e">
        <f t="shared" si="174"/>
        <v>#REF!</v>
      </c>
      <c r="D2211" s="123" t="e">
        <f>VLOOKUP($A2211,#REF!,3,FALSE)</f>
        <v>#REF!</v>
      </c>
      <c r="E2211" s="436" t="e">
        <f>VLOOKUP($A2211,#REF!,4,FALSE)</f>
        <v>#REF!</v>
      </c>
      <c r="F2211" s="103" t="e">
        <f>VLOOKUP($A2211,#REF!,5,FALSE)</f>
        <v>#REF!</v>
      </c>
      <c r="G2211" s="98" t="e">
        <f>VLOOKUP($A2211,#REF!,8,FALSE)</f>
        <v>#REF!</v>
      </c>
      <c r="H2211" s="93" t="e">
        <f>VLOOKUP($A2211,#REF!,7,FALSE)</f>
        <v>#REF!</v>
      </c>
      <c r="I2211" s="438" t="e">
        <f>VLOOKUP($A2211,#REF!,10,FALSE)</f>
        <v>#REF!</v>
      </c>
      <c r="J2211" s="98" t="e">
        <f>VLOOKUP($A2211,#REF!,11,FALSE)</f>
        <v>#REF!</v>
      </c>
      <c r="K2211" s="114" t="e">
        <f>VLOOKUP($A2211,#REF!,12,FALSE)</f>
        <v>#REF!</v>
      </c>
      <c r="L2211" s="98" t="e">
        <f>VLOOKUP($A2211,#REF!,13,FALSE)</f>
        <v>#REF!</v>
      </c>
      <c r="M2211" s="438" t="e">
        <f>VLOOKUP($A2211,#REF!,14,FALSE)</f>
        <v>#REF!</v>
      </c>
      <c r="N2211" s="103" t="e">
        <f>VLOOKUP($A2211,#REF!,15,FALSE)</f>
        <v>#REF!</v>
      </c>
      <c r="O2211" s="103" t="e">
        <f>VLOOKUP($A2211,#REF!,18,FALSE)</f>
        <v>#REF!</v>
      </c>
      <c r="P2211" s="93" t="e">
        <f>VLOOKUP($A2211,#REF!,41,FALSE)</f>
        <v>#REF!</v>
      </c>
      <c r="Q2211" s="115" t="e">
        <f>VLOOKUP(Revisión_Avance_Periodo!$L2211,#REF!,30,FALSE)</f>
        <v>#REF!</v>
      </c>
      <c r="R2211" s="116">
        <v>2019</v>
      </c>
      <c r="S2211" s="196">
        <v>43524</v>
      </c>
      <c r="T2211" s="124" t="s">
        <v>69</v>
      </c>
      <c r="U2211" s="132" t="e">
        <f>INDEX(#REF!,MATCH(Revisión_Avance_Periodo!$L2211,#REF!,0),MATCH(Revisión_Avance_Periodo!$T2211,#REF!,0))</f>
        <v>#REF!</v>
      </c>
      <c r="V2211" s="132" t="e">
        <f>INDEX(#REF!,MATCH(Revisión_Avance_Periodo!$L2211,#REF!,0),MATCH(Revisión_Avance_Periodo!$T2211,#REF!,0))</f>
        <v>#REF!</v>
      </c>
      <c r="W2211" s="118">
        <f t="shared" si="176"/>
        <v>0</v>
      </c>
      <c r="X2211" s="124" t="str">
        <f>VLOOKUP(W2211,Tabla_Estado_Meta_OAP_2019[#All],3,TRUE)</f>
        <v>Por Ejecutar</v>
      </c>
      <c r="Y2211" s="157" t="e">
        <f>SUBTOTAL(9,$U$206:$U2211)</f>
        <v>#REF!</v>
      </c>
      <c r="Z2211" s="158" t="e">
        <f>SUBTOTAL(9,$V$206:$V2211)</f>
        <v>#REF!</v>
      </c>
      <c r="AA2211" s="159">
        <f>IFERROR(+Revisión_Avance_Periodo!$Z2211/Revisión_Avance_Periodo!$Y2211,0)</f>
        <v>0</v>
      </c>
      <c r="AB2211" s="126"/>
      <c r="AC2211" s="127"/>
      <c r="AD2211" s="125"/>
      <c r="AE2211" s="125"/>
      <c r="AF2211" s="128"/>
      <c r="AG2211" s="129"/>
      <c r="AH2211" s="157" t="e">
        <f>SUBTOTAL(9,$U$2210:$U2211)</f>
        <v>#REF!</v>
      </c>
      <c r="AI2211" s="158" t="e">
        <f>SUBTOTAL(9,$V$2210:$V2211)</f>
        <v>#REF!</v>
      </c>
      <c r="AJ2211" s="159">
        <f>IFERROR(+Revisión_Avance_Periodo!$Z2211/Revisión_Avance_Periodo!$Y2211,0)</f>
        <v>0</v>
      </c>
      <c r="AK2211" s="126"/>
      <c r="AL2211" s="127"/>
      <c r="AM2211" s="125"/>
      <c r="AN2211" s="125"/>
      <c r="AO2211" s="128"/>
      <c r="AP2211" s="129"/>
    </row>
    <row r="2212" spans="1:42" x14ac:dyDescent="0.25">
      <c r="A2212" s="92">
        <v>190</v>
      </c>
      <c r="B2212" s="435" t="e">
        <f>CONCATENATE(Revisión_Avance_Periodo!$D2212,";",Revisión_Avance_Periodo!$F2212,";",Revisión_Avance_Periodo!$L2212)</f>
        <v>#REF!</v>
      </c>
      <c r="C2212" s="435" t="e">
        <f t="shared" si="174"/>
        <v>#REF!</v>
      </c>
      <c r="D2212" s="114" t="e">
        <f>VLOOKUP($A2212,#REF!,3,FALSE)</f>
        <v>#REF!</v>
      </c>
      <c r="E2212" s="436" t="e">
        <f>VLOOKUP($A2212,#REF!,4,FALSE)</f>
        <v>#REF!</v>
      </c>
      <c r="F2212" s="102" t="e">
        <f>VLOOKUP($A2212,#REF!,5,FALSE)</f>
        <v>#REF!</v>
      </c>
      <c r="G2212" s="93" t="e">
        <f>VLOOKUP($A2212,#REF!,8,FALSE)</f>
        <v>#REF!</v>
      </c>
      <c r="H2212" s="93" t="e">
        <f>VLOOKUP($A2212,#REF!,7,FALSE)</f>
        <v>#REF!</v>
      </c>
      <c r="I2212" s="438" t="e">
        <f>VLOOKUP($A2212,#REF!,10,FALSE)</f>
        <v>#REF!</v>
      </c>
      <c r="J2212" s="93" t="e">
        <f>VLOOKUP($A2212,#REF!,11,FALSE)</f>
        <v>#REF!</v>
      </c>
      <c r="K2212" s="114" t="e">
        <f>VLOOKUP($A2212,#REF!,12,FALSE)</f>
        <v>#REF!</v>
      </c>
      <c r="L2212" s="93" t="e">
        <f>VLOOKUP($A2212,#REF!,13,FALSE)</f>
        <v>#REF!</v>
      </c>
      <c r="M2212" s="438" t="e">
        <f>VLOOKUP($A2212,#REF!,14,FALSE)</f>
        <v>#REF!</v>
      </c>
      <c r="N2212" s="102" t="e">
        <f>VLOOKUP($A2212,#REF!,15,FALSE)</f>
        <v>#REF!</v>
      </c>
      <c r="O2212" s="102" t="e">
        <f>VLOOKUP($A2212,#REF!,18,FALSE)</f>
        <v>#REF!</v>
      </c>
      <c r="P2212" s="93" t="e">
        <f>VLOOKUP($A2212,#REF!,41,FALSE)</f>
        <v>#REF!</v>
      </c>
      <c r="Q2212" s="115" t="e">
        <f>VLOOKUP(Revisión_Avance_Periodo!$L2212,#REF!,30,FALSE)</f>
        <v>#REF!</v>
      </c>
      <c r="R2212" s="116">
        <v>2019</v>
      </c>
      <c r="S2212" s="196">
        <v>43554</v>
      </c>
      <c r="T2212" s="116" t="s">
        <v>70</v>
      </c>
      <c r="U2212" s="132" t="e">
        <f>INDEX(#REF!,MATCH(Revisión_Avance_Periodo!$L2212,#REF!,0),MATCH(Revisión_Avance_Periodo!$T2212,#REF!,0))</f>
        <v>#REF!</v>
      </c>
      <c r="V2212" s="132" t="e">
        <f>INDEX(#REF!,MATCH(Revisión_Avance_Periodo!$L2212,#REF!,0),MATCH(Revisión_Avance_Periodo!$T2212,#REF!,0))</f>
        <v>#REF!</v>
      </c>
      <c r="W2212" s="118">
        <f t="shared" si="176"/>
        <v>0</v>
      </c>
      <c r="X2212" s="116" t="str">
        <f>VLOOKUP(W2212,Tabla_Estado_Meta_OAP_2019[#All],3,TRUE)</f>
        <v>Por Ejecutar</v>
      </c>
      <c r="Y2212" s="157" t="e">
        <f>SUBTOTAL(9,$U$206:$U2212)</f>
        <v>#REF!</v>
      </c>
      <c r="Z2212" s="158" t="e">
        <f>SUBTOTAL(9,$V$206:$V2212)</f>
        <v>#REF!</v>
      </c>
      <c r="AA2212" s="159">
        <f>IFERROR(+Revisión_Avance_Periodo!$Z2212/Revisión_Avance_Periodo!$Y2212,0)</f>
        <v>0</v>
      </c>
      <c r="AB2212" s="126"/>
      <c r="AC2212" s="127"/>
      <c r="AD2212" s="125"/>
      <c r="AE2212" s="125"/>
      <c r="AF2212" s="128"/>
      <c r="AG2212" s="129"/>
      <c r="AH2212" s="157" t="e">
        <f>SUBTOTAL(9,$U$2210:$U2212)</f>
        <v>#REF!</v>
      </c>
      <c r="AI2212" s="158" t="e">
        <f>SUBTOTAL(9,$V$2210:$V2212)</f>
        <v>#REF!</v>
      </c>
      <c r="AJ2212" s="159">
        <f>IFERROR(+Revisión_Avance_Periodo!$Z2212/Revisión_Avance_Periodo!$Y2212,0)</f>
        <v>0</v>
      </c>
      <c r="AK2212" s="126"/>
      <c r="AL2212" s="127"/>
      <c r="AM2212" s="125"/>
      <c r="AN2212" s="125"/>
      <c r="AO2212" s="128"/>
      <c r="AP2212" s="129"/>
    </row>
    <row r="2213" spans="1:42" x14ac:dyDescent="0.25">
      <c r="A2213" s="97">
        <v>190</v>
      </c>
      <c r="B2213" s="435" t="e">
        <f>CONCATENATE(Revisión_Avance_Periodo!$D2213,";",Revisión_Avance_Periodo!$F2213,";",Revisión_Avance_Periodo!$L2213)</f>
        <v>#REF!</v>
      </c>
      <c r="C2213" s="435" t="e">
        <f t="shared" si="174"/>
        <v>#REF!</v>
      </c>
      <c r="D2213" s="123" t="e">
        <f>VLOOKUP($A2213,#REF!,3,FALSE)</f>
        <v>#REF!</v>
      </c>
      <c r="E2213" s="436" t="e">
        <f>VLOOKUP($A2213,#REF!,4,FALSE)</f>
        <v>#REF!</v>
      </c>
      <c r="F2213" s="103" t="e">
        <f>VLOOKUP($A2213,#REF!,5,FALSE)</f>
        <v>#REF!</v>
      </c>
      <c r="G2213" s="98" t="e">
        <f>VLOOKUP($A2213,#REF!,8,FALSE)</f>
        <v>#REF!</v>
      </c>
      <c r="H2213" s="93" t="e">
        <f>VLOOKUP($A2213,#REF!,7,FALSE)</f>
        <v>#REF!</v>
      </c>
      <c r="I2213" s="438" t="e">
        <f>VLOOKUP($A2213,#REF!,10,FALSE)</f>
        <v>#REF!</v>
      </c>
      <c r="J2213" s="98" t="e">
        <f>VLOOKUP($A2213,#REF!,11,FALSE)</f>
        <v>#REF!</v>
      </c>
      <c r="K2213" s="114" t="e">
        <f>VLOOKUP($A2213,#REF!,12,FALSE)</f>
        <v>#REF!</v>
      </c>
      <c r="L2213" s="98" t="e">
        <f>VLOOKUP($A2213,#REF!,13,FALSE)</f>
        <v>#REF!</v>
      </c>
      <c r="M2213" s="438" t="e">
        <f>VLOOKUP($A2213,#REF!,14,FALSE)</f>
        <v>#REF!</v>
      </c>
      <c r="N2213" s="103" t="e">
        <f>VLOOKUP($A2213,#REF!,15,FALSE)</f>
        <v>#REF!</v>
      </c>
      <c r="O2213" s="103" t="e">
        <f>VLOOKUP($A2213,#REF!,18,FALSE)</f>
        <v>#REF!</v>
      </c>
      <c r="P2213" s="93" t="e">
        <f>VLOOKUP($A2213,#REF!,41,FALSE)</f>
        <v>#REF!</v>
      </c>
      <c r="Q2213" s="115" t="e">
        <f>VLOOKUP(Revisión_Avance_Periodo!$L2213,#REF!,30,FALSE)</f>
        <v>#REF!</v>
      </c>
      <c r="R2213" s="116">
        <v>2019</v>
      </c>
      <c r="S2213" s="196">
        <v>43585</v>
      </c>
      <c r="T2213" s="124" t="s">
        <v>71</v>
      </c>
      <c r="U2213" s="132" t="e">
        <f>INDEX(#REF!,MATCH(Revisión_Avance_Periodo!$L2213,#REF!,0),MATCH(Revisión_Avance_Periodo!$T2213,#REF!,0))</f>
        <v>#REF!</v>
      </c>
      <c r="V2213" s="132" t="e">
        <f>INDEX(#REF!,MATCH(Revisión_Avance_Periodo!$L2213,#REF!,0),MATCH(Revisión_Avance_Periodo!$T2213,#REF!,0))</f>
        <v>#REF!</v>
      </c>
      <c r="W2213" s="118">
        <f t="shared" si="176"/>
        <v>0</v>
      </c>
      <c r="X2213" s="124" t="str">
        <f>VLOOKUP(W2213,Tabla_Estado_Meta_OAP_2019[#All],3,TRUE)</f>
        <v>Por Ejecutar</v>
      </c>
      <c r="Y2213" s="157" t="e">
        <f>SUBTOTAL(9,$U$206:$U2213)</f>
        <v>#REF!</v>
      </c>
      <c r="Z2213" s="158" t="e">
        <f>SUBTOTAL(9,$V$206:$V2213)</f>
        <v>#REF!</v>
      </c>
      <c r="AA2213" s="159">
        <f>IFERROR(+Revisión_Avance_Periodo!$Z2213/Revisión_Avance_Periodo!$Y2213,0)</f>
        <v>0</v>
      </c>
      <c r="AB2213" s="126"/>
      <c r="AC2213" s="127"/>
      <c r="AD2213" s="125"/>
      <c r="AE2213" s="125"/>
      <c r="AF2213" s="128"/>
      <c r="AG2213" s="129"/>
      <c r="AH2213" s="157" t="e">
        <f>SUBTOTAL(9,$U$2210:$U2213)</f>
        <v>#REF!</v>
      </c>
      <c r="AI2213" s="158" t="e">
        <f>SUBTOTAL(9,$V$2210:$V2213)</f>
        <v>#REF!</v>
      </c>
      <c r="AJ2213" s="159">
        <f>IFERROR(+Revisión_Avance_Periodo!$Z2213/Revisión_Avance_Periodo!$Y2213,0)</f>
        <v>0</v>
      </c>
      <c r="AK2213" s="126"/>
      <c r="AL2213" s="127"/>
      <c r="AM2213" s="125"/>
      <c r="AN2213" s="125"/>
      <c r="AO2213" s="128"/>
      <c r="AP2213" s="129"/>
    </row>
    <row r="2214" spans="1:42" x14ac:dyDescent="0.25">
      <c r="A2214" s="92">
        <v>190</v>
      </c>
      <c r="B2214" s="435" t="e">
        <f>CONCATENATE(Revisión_Avance_Periodo!$D2214,";",Revisión_Avance_Periodo!$F2214,";",Revisión_Avance_Periodo!$L2214)</f>
        <v>#REF!</v>
      </c>
      <c r="C2214" s="435" t="e">
        <f t="shared" si="174"/>
        <v>#REF!</v>
      </c>
      <c r="D2214" s="114" t="e">
        <f>VLOOKUP($A2214,#REF!,3,FALSE)</f>
        <v>#REF!</v>
      </c>
      <c r="E2214" s="436" t="e">
        <f>VLOOKUP($A2214,#REF!,4,FALSE)</f>
        <v>#REF!</v>
      </c>
      <c r="F2214" s="102" t="e">
        <f>VLOOKUP($A2214,#REF!,5,FALSE)</f>
        <v>#REF!</v>
      </c>
      <c r="G2214" s="93" t="e">
        <f>VLOOKUP($A2214,#REF!,8,FALSE)</f>
        <v>#REF!</v>
      </c>
      <c r="H2214" s="93" t="e">
        <f>VLOOKUP($A2214,#REF!,7,FALSE)</f>
        <v>#REF!</v>
      </c>
      <c r="I2214" s="438" t="e">
        <f>VLOOKUP($A2214,#REF!,10,FALSE)</f>
        <v>#REF!</v>
      </c>
      <c r="J2214" s="93" t="e">
        <f>VLOOKUP($A2214,#REF!,11,FALSE)</f>
        <v>#REF!</v>
      </c>
      <c r="K2214" s="114" t="e">
        <f>VLOOKUP($A2214,#REF!,12,FALSE)</f>
        <v>#REF!</v>
      </c>
      <c r="L2214" s="93" t="e">
        <f>VLOOKUP($A2214,#REF!,13,FALSE)</f>
        <v>#REF!</v>
      </c>
      <c r="M2214" s="438" t="e">
        <f>VLOOKUP($A2214,#REF!,14,FALSE)</f>
        <v>#REF!</v>
      </c>
      <c r="N2214" s="102" t="e">
        <f>VLOOKUP($A2214,#REF!,15,FALSE)</f>
        <v>#REF!</v>
      </c>
      <c r="O2214" s="102" t="e">
        <f>VLOOKUP($A2214,#REF!,18,FALSE)</f>
        <v>#REF!</v>
      </c>
      <c r="P2214" s="93" t="e">
        <f>VLOOKUP($A2214,#REF!,41,FALSE)</f>
        <v>#REF!</v>
      </c>
      <c r="Q2214" s="115" t="e">
        <f>VLOOKUP(Revisión_Avance_Periodo!$L2214,#REF!,30,FALSE)</f>
        <v>#REF!</v>
      </c>
      <c r="R2214" s="116">
        <v>2019</v>
      </c>
      <c r="S2214" s="196">
        <v>43615</v>
      </c>
      <c r="T2214" s="116" t="s">
        <v>72</v>
      </c>
      <c r="U2214" s="132" t="e">
        <f>INDEX(#REF!,MATCH(Revisión_Avance_Periodo!$L2214,#REF!,0),MATCH(Revisión_Avance_Periodo!$T2214,#REF!,0))</f>
        <v>#REF!</v>
      </c>
      <c r="V2214" s="132" t="e">
        <f>INDEX(#REF!,MATCH(Revisión_Avance_Periodo!$L2214,#REF!,0),MATCH(Revisión_Avance_Periodo!$T2214,#REF!,0))</f>
        <v>#REF!</v>
      </c>
      <c r="W2214" s="130" t="e">
        <f t="shared" ref="W2214:W2219" si="177">V2214/U2214</f>
        <v>#REF!</v>
      </c>
      <c r="X2214" s="116" t="e">
        <f>VLOOKUP(W2214,Tabla_Estado_Meta_OAP_2019[#All],3,TRUE)</f>
        <v>#REF!</v>
      </c>
      <c r="Y2214" s="157" t="e">
        <f>SUBTOTAL(9,$U$206:$U2214)</f>
        <v>#REF!</v>
      </c>
      <c r="Z2214" s="158" t="e">
        <f>SUBTOTAL(9,$V$206:$V2214)</f>
        <v>#REF!</v>
      </c>
      <c r="AA2214" s="159">
        <f>IFERROR(+Revisión_Avance_Periodo!$Z2214/Revisión_Avance_Periodo!$Y2214,0)</f>
        <v>0</v>
      </c>
      <c r="AB2214" s="126"/>
      <c r="AC2214" s="127"/>
      <c r="AD2214" s="125"/>
      <c r="AE2214" s="125"/>
      <c r="AF2214" s="128"/>
      <c r="AG2214" s="129"/>
      <c r="AH2214" s="157" t="e">
        <f>SUBTOTAL(9,$U$2210:$U2214)</f>
        <v>#REF!</v>
      </c>
      <c r="AI2214" s="158" t="e">
        <f>SUBTOTAL(9,$V$2210:$V2214)</f>
        <v>#REF!</v>
      </c>
      <c r="AJ2214" s="159">
        <f>IFERROR(+Revisión_Avance_Periodo!$Z2214/Revisión_Avance_Periodo!$Y2214,0)</f>
        <v>0</v>
      </c>
      <c r="AK2214" s="126"/>
      <c r="AL2214" s="127"/>
      <c r="AM2214" s="125"/>
      <c r="AN2214" s="125"/>
      <c r="AO2214" s="128"/>
      <c r="AP2214" s="129"/>
    </row>
    <row r="2215" spans="1:42" x14ac:dyDescent="0.25">
      <c r="A2215" s="97">
        <v>190</v>
      </c>
      <c r="B2215" s="435" t="e">
        <f>CONCATENATE(Revisión_Avance_Periodo!$D2215,";",Revisión_Avance_Periodo!$F2215,";",Revisión_Avance_Periodo!$L2215)</f>
        <v>#REF!</v>
      </c>
      <c r="C2215" s="435" t="e">
        <f t="shared" si="174"/>
        <v>#REF!</v>
      </c>
      <c r="D2215" s="123" t="e">
        <f>VLOOKUP($A2215,#REF!,3,FALSE)</f>
        <v>#REF!</v>
      </c>
      <c r="E2215" s="436" t="e">
        <f>VLOOKUP($A2215,#REF!,4,FALSE)</f>
        <v>#REF!</v>
      </c>
      <c r="F2215" s="103" t="e">
        <f>VLOOKUP($A2215,#REF!,5,FALSE)</f>
        <v>#REF!</v>
      </c>
      <c r="G2215" s="98" t="e">
        <f>VLOOKUP($A2215,#REF!,8,FALSE)</f>
        <v>#REF!</v>
      </c>
      <c r="H2215" s="93" t="e">
        <f>VLOOKUP($A2215,#REF!,7,FALSE)</f>
        <v>#REF!</v>
      </c>
      <c r="I2215" s="438" t="e">
        <f>VLOOKUP($A2215,#REF!,10,FALSE)</f>
        <v>#REF!</v>
      </c>
      <c r="J2215" s="98" t="e">
        <f>VLOOKUP($A2215,#REF!,11,FALSE)</f>
        <v>#REF!</v>
      </c>
      <c r="K2215" s="114" t="e">
        <f>VLOOKUP($A2215,#REF!,12,FALSE)</f>
        <v>#REF!</v>
      </c>
      <c r="L2215" s="98" t="e">
        <f>VLOOKUP($A2215,#REF!,13,FALSE)</f>
        <v>#REF!</v>
      </c>
      <c r="M2215" s="438" t="e">
        <f>VLOOKUP($A2215,#REF!,14,FALSE)</f>
        <v>#REF!</v>
      </c>
      <c r="N2215" s="103" t="e">
        <f>VLOOKUP($A2215,#REF!,15,FALSE)</f>
        <v>#REF!</v>
      </c>
      <c r="O2215" s="103" t="e">
        <f>VLOOKUP($A2215,#REF!,18,FALSE)</f>
        <v>#REF!</v>
      </c>
      <c r="P2215" s="93" t="e">
        <f>VLOOKUP($A2215,#REF!,41,FALSE)</f>
        <v>#REF!</v>
      </c>
      <c r="Q2215" s="115" t="e">
        <f>VLOOKUP(Revisión_Avance_Periodo!$L2215,#REF!,30,FALSE)</f>
        <v>#REF!</v>
      </c>
      <c r="R2215" s="116">
        <v>2019</v>
      </c>
      <c r="S2215" s="196">
        <v>43646</v>
      </c>
      <c r="T2215" s="124" t="s">
        <v>73</v>
      </c>
      <c r="U2215" s="132" t="e">
        <f>INDEX(#REF!,MATCH(Revisión_Avance_Periodo!$L2215,#REF!,0),MATCH(Revisión_Avance_Periodo!$T2215,#REF!,0))</f>
        <v>#REF!</v>
      </c>
      <c r="V2215" s="132" t="e">
        <f>INDEX(#REF!,MATCH(Revisión_Avance_Periodo!$L2215,#REF!,0),MATCH(Revisión_Avance_Periodo!$T2215,#REF!,0))</f>
        <v>#REF!</v>
      </c>
      <c r="W2215" s="130" t="e">
        <f t="shared" si="177"/>
        <v>#REF!</v>
      </c>
      <c r="X2215" s="124" t="e">
        <f>VLOOKUP(W2215,Tabla_Estado_Meta_OAP_2019[#All],3,TRUE)</f>
        <v>#REF!</v>
      </c>
      <c r="Y2215" s="157" t="e">
        <f>SUBTOTAL(9,$U$206:$U2215)</f>
        <v>#REF!</v>
      </c>
      <c r="Z2215" s="158" t="e">
        <f>SUBTOTAL(9,$V$206:$V2215)</f>
        <v>#REF!</v>
      </c>
      <c r="AA2215" s="159">
        <f>IFERROR(+Revisión_Avance_Periodo!$Z2215/Revisión_Avance_Periodo!$Y2215,0)</f>
        <v>0</v>
      </c>
      <c r="AB2215" s="126"/>
      <c r="AC2215" s="127"/>
      <c r="AD2215" s="125"/>
      <c r="AE2215" s="125"/>
      <c r="AF2215" s="128"/>
      <c r="AG2215" s="129"/>
      <c r="AH2215" s="157" t="e">
        <f>SUBTOTAL(9,$U$2210:$U2215)</f>
        <v>#REF!</v>
      </c>
      <c r="AI2215" s="158" t="e">
        <f>SUBTOTAL(9,$V$2210:$V2215)</f>
        <v>#REF!</v>
      </c>
      <c r="AJ2215" s="159">
        <f>IFERROR(+Revisión_Avance_Periodo!$Z2215/Revisión_Avance_Periodo!$Y2215,0)</f>
        <v>0</v>
      </c>
      <c r="AK2215" s="126"/>
      <c r="AL2215" s="127"/>
      <c r="AM2215" s="125"/>
      <c r="AN2215" s="125"/>
      <c r="AO2215" s="128"/>
      <c r="AP2215" s="129"/>
    </row>
    <row r="2216" spans="1:42" x14ac:dyDescent="0.25">
      <c r="A2216" s="92">
        <v>190</v>
      </c>
      <c r="B2216" s="435" t="e">
        <f>CONCATENATE(Revisión_Avance_Periodo!$D2216,";",Revisión_Avance_Periodo!$F2216,";",Revisión_Avance_Periodo!$L2216)</f>
        <v>#REF!</v>
      </c>
      <c r="C2216" s="435" t="e">
        <f t="shared" si="174"/>
        <v>#REF!</v>
      </c>
      <c r="D2216" s="114" t="e">
        <f>VLOOKUP($A2216,#REF!,3,FALSE)</f>
        <v>#REF!</v>
      </c>
      <c r="E2216" s="436" t="e">
        <f>VLOOKUP($A2216,#REF!,4,FALSE)</f>
        <v>#REF!</v>
      </c>
      <c r="F2216" s="102" t="e">
        <f>VLOOKUP($A2216,#REF!,5,FALSE)</f>
        <v>#REF!</v>
      </c>
      <c r="G2216" s="93" t="e">
        <f>VLOOKUP($A2216,#REF!,8,FALSE)</f>
        <v>#REF!</v>
      </c>
      <c r="H2216" s="93" t="e">
        <f>VLOOKUP($A2216,#REF!,7,FALSE)</f>
        <v>#REF!</v>
      </c>
      <c r="I2216" s="438" t="e">
        <f>VLOOKUP($A2216,#REF!,10,FALSE)</f>
        <v>#REF!</v>
      </c>
      <c r="J2216" s="93" t="e">
        <f>VLOOKUP($A2216,#REF!,11,FALSE)</f>
        <v>#REF!</v>
      </c>
      <c r="K2216" s="114" t="e">
        <f>VLOOKUP($A2216,#REF!,12,FALSE)</f>
        <v>#REF!</v>
      </c>
      <c r="L2216" s="93" t="e">
        <f>VLOOKUP($A2216,#REF!,13,FALSE)</f>
        <v>#REF!</v>
      </c>
      <c r="M2216" s="438" t="e">
        <f>VLOOKUP($A2216,#REF!,14,FALSE)</f>
        <v>#REF!</v>
      </c>
      <c r="N2216" s="102" t="e">
        <f>VLOOKUP($A2216,#REF!,15,FALSE)</f>
        <v>#REF!</v>
      </c>
      <c r="O2216" s="102" t="e">
        <f>VLOOKUP($A2216,#REF!,18,FALSE)</f>
        <v>#REF!</v>
      </c>
      <c r="P2216" s="93" t="e">
        <f>VLOOKUP($A2216,#REF!,41,FALSE)</f>
        <v>#REF!</v>
      </c>
      <c r="Q2216" s="115" t="e">
        <f>VLOOKUP(Revisión_Avance_Periodo!$L2216,#REF!,30,FALSE)</f>
        <v>#REF!</v>
      </c>
      <c r="R2216" s="116">
        <v>2019</v>
      </c>
      <c r="S2216" s="196">
        <v>43676</v>
      </c>
      <c r="T2216" s="116" t="s">
        <v>74</v>
      </c>
      <c r="U2216" s="132" t="e">
        <f>INDEX(#REF!,MATCH(Revisión_Avance_Periodo!$L2216,#REF!,0),MATCH(Revisión_Avance_Periodo!$T2216,#REF!,0))</f>
        <v>#REF!</v>
      </c>
      <c r="V2216" s="132" t="e">
        <f>INDEX(#REF!,MATCH(Revisión_Avance_Periodo!$L2216,#REF!,0),MATCH(Revisión_Avance_Periodo!$T2216,#REF!,0))</f>
        <v>#REF!</v>
      </c>
      <c r="W2216" s="130" t="e">
        <f t="shared" si="177"/>
        <v>#REF!</v>
      </c>
      <c r="X2216" s="116" t="e">
        <f>VLOOKUP(W2216,Tabla_Estado_Meta_OAP_2019[#All],3,TRUE)</f>
        <v>#REF!</v>
      </c>
      <c r="Y2216" s="157" t="e">
        <f>SUBTOTAL(9,$U$206:$U2216)</f>
        <v>#REF!</v>
      </c>
      <c r="Z2216" s="158" t="e">
        <f>SUBTOTAL(9,$V$206:$V2216)</f>
        <v>#REF!</v>
      </c>
      <c r="AA2216" s="159">
        <f>IFERROR(+Revisión_Avance_Periodo!$Z2216/Revisión_Avance_Periodo!$Y2216,0)</f>
        <v>0</v>
      </c>
      <c r="AB2216" s="126"/>
      <c r="AC2216" s="127"/>
      <c r="AD2216" s="125"/>
      <c r="AE2216" s="125"/>
      <c r="AF2216" s="128"/>
      <c r="AG2216" s="129"/>
      <c r="AH2216" s="157" t="e">
        <f>SUBTOTAL(9,$U$2210:$U2216)</f>
        <v>#REF!</v>
      </c>
      <c r="AI2216" s="158" t="e">
        <f>SUBTOTAL(9,$V$2210:$V2216)</f>
        <v>#REF!</v>
      </c>
      <c r="AJ2216" s="159">
        <f>IFERROR(+Revisión_Avance_Periodo!$Z2216/Revisión_Avance_Periodo!$Y2216,0)</f>
        <v>0</v>
      </c>
      <c r="AK2216" s="126"/>
      <c r="AL2216" s="127"/>
      <c r="AM2216" s="125"/>
      <c r="AN2216" s="125"/>
      <c r="AO2216" s="128"/>
      <c r="AP2216" s="129"/>
    </row>
    <row r="2217" spans="1:42" x14ac:dyDescent="0.25">
      <c r="A2217" s="97">
        <v>190</v>
      </c>
      <c r="B2217" s="435" t="e">
        <f>CONCATENATE(Revisión_Avance_Periodo!$D2217,";",Revisión_Avance_Periodo!$F2217,";",Revisión_Avance_Periodo!$L2217)</f>
        <v>#REF!</v>
      </c>
      <c r="C2217" s="435" t="e">
        <f t="shared" si="174"/>
        <v>#REF!</v>
      </c>
      <c r="D2217" s="123" t="e">
        <f>VLOOKUP($A2217,#REF!,3,FALSE)</f>
        <v>#REF!</v>
      </c>
      <c r="E2217" s="436" t="e">
        <f>VLOOKUP($A2217,#REF!,4,FALSE)</f>
        <v>#REF!</v>
      </c>
      <c r="F2217" s="103" t="e">
        <f>VLOOKUP($A2217,#REF!,5,FALSE)</f>
        <v>#REF!</v>
      </c>
      <c r="G2217" s="98" t="e">
        <f>VLOOKUP($A2217,#REF!,8,FALSE)</f>
        <v>#REF!</v>
      </c>
      <c r="H2217" s="93" t="e">
        <f>VLOOKUP($A2217,#REF!,7,FALSE)</f>
        <v>#REF!</v>
      </c>
      <c r="I2217" s="438" t="e">
        <f>VLOOKUP($A2217,#REF!,10,FALSE)</f>
        <v>#REF!</v>
      </c>
      <c r="J2217" s="98" t="e">
        <f>VLOOKUP($A2217,#REF!,11,FALSE)</f>
        <v>#REF!</v>
      </c>
      <c r="K2217" s="114" t="e">
        <f>VLOOKUP($A2217,#REF!,12,FALSE)</f>
        <v>#REF!</v>
      </c>
      <c r="L2217" s="98" t="e">
        <f>VLOOKUP($A2217,#REF!,13,FALSE)</f>
        <v>#REF!</v>
      </c>
      <c r="M2217" s="438" t="e">
        <f>VLOOKUP($A2217,#REF!,14,FALSE)</f>
        <v>#REF!</v>
      </c>
      <c r="N2217" s="103" t="e">
        <f>VLOOKUP($A2217,#REF!,15,FALSE)</f>
        <v>#REF!</v>
      </c>
      <c r="O2217" s="103" t="e">
        <f>VLOOKUP($A2217,#REF!,18,FALSE)</f>
        <v>#REF!</v>
      </c>
      <c r="P2217" s="93" t="e">
        <f>VLOOKUP($A2217,#REF!,41,FALSE)</f>
        <v>#REF!</v>
      </c>
      <c r="Q2217" s="115" t="e">
        <f>VLOOKUP(Revisión_Avance_Periodo!$L2217,#REF!,30,FALSE)</f>
        <v>#REF!</v>
      </c>
      <c r="R2217" s="116">
        <v>2019</v>
      </c>
      <c r="S2217" s="196">
        <v>43707</v>
      </c>
      <c r="T2217" s="124" t="s">
        <v>75</v>
      </c>
      <c r="U2217" s="132" t="e">
        <f>INDEX(#REF!,MATCH(Revisión_Avance_Periodo!$L2217,#REF!,0),MATCH(Revisión_Avance_Periodo!$T2217,#REF!,0))</f>
        <v>#REF!</v>
      </c>
      <c r="V2217" s="132" t="e">
        <f>INDEX(#REF!,MATCH(Revisión_Avance_Periodo!$L2217,#REF!,0),MATCH(Revisión_Avance_Periodo!$T2217,#REF!,0))</f>
        <v>#REF!</v>
      </c>
      <c r="W2217" s="130" t="e">
        <f t="shared" si="177"/>
        <v>#REF!</v>
      </c>
      <c r="X2217" s="124" t="e">
        <f>VLOOKUP(W2217,Tabla_Estado_Meta_OAP_2019[#All],3,TRUE)</f>
        <v>#REF!</v>
      </c>
      <c r="Y2217" s="157" t="e">
        <f>SUBTOTAL(9,$U$206:$U2217)</f>
        <v>#REF!</v>
      </c>
      <c r="Z2217" s="158" t="e">
        <f>SUBTOTAL(9,$V$206:$V2217)</f>
        <v>#REF!</v>
      </c>
      <c r="AA2217" s="159">
        <f>IFERROR(+Revisión_Avance_Periodo!$Z2217/Revisión_Avance_Periodo!$Y2217,0)</f>
        <v>0</v>
      </c>
      <c r="AB2217" s="126"/>
      <c r="AC2217" s="127"/>
      <c r="AD2217" s="125"/>
      <c r="AE2217" s="125"/>
      <c r="AF2217" s="128"/>
      <c r="AG2217" s="129"/>
      <c r="AH2217" s="157" t="e">
        <f>SUBTOTAL(9,$U$2210:$U2217)</f>
        <v>#REF!</v>
      </c>
      <c r="AI2217" s="158" t="e">
        <f>SUBTOTAL(9,$V$2210:$V2217)</f>
        <v>#REF!</v>
      </c>
      <c r="AJ2217" s="159">
        <f>IFERROR(+Revisión_Avance_Periodo!$Z2217/Revisión_Avance_Periodo!$Y2217,0)</f>
        <v>0</v>
      </c>
      <c r="AK2217" s="126"/>
      <c r="AL2217" s="127"/>
      <c r="AM2217" s="125"/>
      <c r="AN2217" s="125"/>
      <c r="AO2217" s="128"/>
      <c r="AP2217" s="129"/>
    </row>
    <row r="2218" spans="1:42" x14ac:dyDescent="0.25">
      <c r="A2218" s="92">
        <v>190</v>
      </c>
      <c r="B2218" s="435" t="e">
        <f>CONCATENATE(Revisión_Avance_Periodo!$D2218,";",Revisión_Avance_Periodo!$F2218,";",Revisión_Avance_Periodo!$L2218)</f>
        <v>#REF!</v>
      </c>
      <c r="C2218" s="435" t="e">
        <f t="shared" si="174"/>
        <v>#REF!</v>
      </c>
      <c r="D2218" s="114" t="e">
        <f>VLOOKUP($A2218,#REF!,3,FALSE)</f>
        <v>#REF!</v>
      </c>
      <c r="E2218" s="436" t="e">
        <f>VLOOKUP($A2218,#REF!,4,FALSE)</f>
        <v>#REF!</v>
      </c>
      <c r="F2218" s="102" t="e">
        <f>VLOOKUP($A2218,#REF!,5,FALSE)</f>
        <v>#REF!</v>
      </c>
      <c r="G2218" s="93" t="e">
        <f>VLOOKUP($A2218,#REF!,8,FALSE)</f>
        <v>#REF!</v>
      </c>
      <c r="H2218" s="93" t="e">
        <f>VLOOKUP($A2218,#REF!,7,FALSE)</f>
        <v>#REF!</v>
      </c>
      <c r="I2218" s="438" t="e">
        <f>VLOOKUP($A2218,#REF!,10,FALSE)</f>
        <v>#REF!</v>
      </c>
      <c r="J2218" s="93" t="e">
        <f>VLOOKUP($A2218,#REF!,11,FALSE)</f>
        <v>#REF!</v>
      </c>
      <c r="K2218" s="114" t="e">
        <f>VLOOKUP($A2218,#REF!,12,FALSE)</f>
        <v>#REF!</v>
      </c>
      <c r="L2218" s="93" t="e">
        <f>VLOOKUP($A2218,#REF!,13,FALSE)</f>
        <v>#REF!</v>
      </c>
      <c r="M2218" s="438" t="e">
        <f>VLOOKUP($A2218,#REF!,14,FALSE)</f>
        <v>#REF!</v>
      </c>
      <c r="N2218" s="102" t="e">
        <f>VLOOKUP($A2218,#REF!,15,FALSE)</f>
        <v>#REF!</v>
      </c>
      <c r="O2218" s="102" t="e">
        <f>VLOOKUP($A2218,#REF!,18,FALSE)</f>
        <v>#REF!</v>
      </c>
      <c r="P2218" s="93" t="e">
        <f>VLOOKUP($A2218,#REF!,41,FALSE)</f>
        <v>#REF!</v>
      </c>
      <c r="Q2218" s="115" t="e">
        <f>VLOOKUP(Revisión_Avance_Periodo!$L2218,#REF!,30,FALSE)</f>
        <v>#REF!</v>
      </c>
      <c r="R2218" s="116">
        <v>2019</v>
      </c>
      <c r="S2218" s="196">
        <v>43738</v>
      </c>
      <c r="T2218" s="116" t="s">
        <v>76</v>
      </c>
      <c r="U2218" s="132" t="e">
        <f>INDEX(#REF!,MATCH(Revisión_Avance_Periodo!$L2218,#REF!,0),MATCH(Revisión_Avance_Periodo!$T2218,#REF!,0))</f>
        <v>#REF!</v>
      </c>
      <c r="V2218" s="132" t="e">
        <f>INDEX(#REF!,MATCH(Revisión_Avance_Periodo!$L2218,#REF!,0),MATCH(Revisión_Avance_Periodo!$T2218,#REF!,0))</f>
        <v>#REF!</v>
      </c>
      <c r="W2218" s="130" t="e">
        <f t="shared" si="177"/>
        <v>#REF!</v>
      </c>
      <c r="X2218" s="116" t="e">
        <f>VLOOKUP(W2218,Tabla_Estado_Meta_OAP_2019[#All],3,TRUE)</f>
        <v>#REF!</v>
      </c>
      <c r="Y2218" s="157" t="e">
        <f>SUBTOTAL(9,$U$206:$U2218)</f>
        <v>#REF!</v>
      </c>
      <c r="Z2218" s="158" t="e">
        <f>SUBTOTAL(9,$V$206:$V2218)</f>
        <v>#REF!</v>
      </c>
      <c r="AA2218" s="159">
        <f>IFERROR(+Revisión_Avance_Periodo!$Z2218/Revisión_Avance_Periodo!$Y2218,0)</f>
        <v>0</v>
      </c>
      <c r="AB2218" s="126"/>
      <c r="AC2218" s="127"/>
      <c r="AD2218" s="125"/>
      <c r="AE2218" s="125"/>
      <c r="AF2218" s="128"/>
      <c r="AG2218" s="129"/>
      <c r="AH2218" s="157" t="e">
        <f>SUBTOTAL(9,$U$2210:$U2218)</f>
        <v>#REF!</v>
      </c>
      <c r="AI2218" s="158" t="e">
        <f>SUBTOTAL(9,$V$2210:$V2218)</f>
        <v>#REF!</v>
      </c>
      <c r="AJ2218" s="159">
        <f>IFERROR(+Revisión_Avance_Periodo!$Z2218/Revisión_Avance_Periodo!$Y2218,0)</f>
        <v>0</v>
      </c>
      <c r="AK2218" s="126"/>
      <c r="AL2218" s="127"/>
      <c r="AM2218" s="125"/>
      <c r="AN2218" s="125"/>
      <c r="AO2218" s="128"/>
      <c r="AP2218" s="129"/>
    </row>
    <row r="2219" spans="1:42" x14ac:dyDescent="0.25">
      <c r="A2219" s="97">
        <v>190</v>
      </c>
      <c r="B2219" s="435" t="e">
        <f>CONCATENATE(Revisión_Avance_Periodo!$D2219,";",Revisión_Avance_Periodo!$F2219,";",Revisión_Avance_Periodo!$L2219)</f>
        <v>#REF!</v>
      </c>
      <c r="C2219" s="435" t="e">
        <f t="shared" si="174"/>
        <v>#REF!</v>
      </c>
      <c r="D2219" s="123" t="e">
        <f>VLOOKUP($A2219,#REF!,3,FALSE)</f>
        <v>#REF!</v>
      </c>
      <c r="E2219" s="436" t="e">
        <f>VLOOKUP($A2219,#REF!,4,FALSE)</f>
        <v>#REF!</v>
      </c>
      <c r="F2219" s="103" t="e">
        <f>VLOOKUP($A2219,#REF!,5,FALSE)</f>
        <v>#REF!</v>
      </c>
      <c r="G2219" s="98" t="e">
        <f>VLOOKUP($A2219,#REF!,8,FALSE)</f>
        <v>#REF!</v>
      </c>
      <c r="H2219" s="93" t="e">
        <f>VLOOKUP($A2219,#REF!,7,FALSE)</f>
        <v>#REF!</v>
      </c>
      <c r="I2219" s="438" t="e">
        <f>VLOOKUP($A2219,#REF!,10,FALSE)</f>
        <v>#REF!</v>
      </c>
      <c r="J2219" s="98" t="e">
        <f>VLOOKUP($A2219,#REF!,11,FALSE)</f>
        <v>#REF!</v>
      </c>
      <c r="K2219" s="114" t="e">
        <f>VLOOKUP($A2219,#REF!,12,FALSE)</f>
        <v>#REF!</v>
      </c>
      <c r="L2219" s="98" t="e">
        <f>VLOOKUP($A2219,#REF!,13,FALSE)</f>
        <v>#REF!</v>
      </c>
      <c r="M2219" s="438" t="e">
        <f>VLOOKUP($A2219,#REF!,14,FALSE)</f>
        <v>#REF!</v>
      </c>
      <c r="N2219" s="103" t="e">
        <f>VLOOKUP($A2219,#REF!,15,FALSE)</f>
        <v>#REF!</v>
      </c>
      <c r="O2219" s="103" t="e">
        <f>VLOOKUP($A2219,#REF!,18,FALSE)</f>
        <v>#REF!</v>
      </c>
      <c r="P2219" s="93" t="e">
        <f>VLOOKUP($A2219,#REF!,41,FALSE)</f>
        <v>#REF!</v>
      </c>
      <c r="Q2219" s="115" t="e">
        <f>VLOOKUP(Revisión_Avance_Periodo!$L2219,#REF!,30,FALSE)</f>
        <v>#REF!</v>
      </c>
      <c r="R2219" s="116">
        <v>2019</v>
      </c>
      <c r="S2219" s="196">
        <v>43768</v>
      </c>
      <c r="T2219" s="124" t="s">
        <v>77</v>
      </c>
      <c r="U2219" s="132" t="e">
        <f>INDEX(#REF!,MATCH(Revisión_Avance_Periodo!$L2219,#REF!,0),MATCH(Revisión_Avance_Periodo!$T2219,#REF!,0))</f>
        <v>#REF!</v>
      </c>
      <c r="V2219" s="132" t="e">
        <f>INDEX(#REF!,MATCH(Revisión_Avance_Periodo!$L2219,#REF!,0),MATCH(Revisión_Avance_Periodo!$T2219,#REF!,0))</f>
        <v>#REF!</v>
      </c>
      <c r="W2219" s="130" t="e">
        <f t="shared" si="177"/>
        <v>#REF!</v>
      </c>
      <c r="X2219" s="124" t="e">
        <f>VLOOKUP(W2219,Tabla_Estado_Meta_OAP_2019[#All],3,TRUE)</f>
        <v>#REF!</v>
      </c>
      <c r="Y2219" s="157" t="e">
        <f>SUBTOTAL(9,$U$206:$U2219)</f>
        <v>#REF!</v>
      </c>
      <c r="Z2219" s="158" t="e">
        <f>SUBTOTAL(9,$V$206:$V2219)</f>
        <v>#REF!</v>
      </c>
      <c r="AA2219" s="159">
        <f>IFERROR(+Revisión_Avance_Periodo!$Z2219/Revisión_Avance_Periodo!$Y2219,0)</f>
        <v>0</v>
      </c>
      <c r="AB2219" s="126"/>
      <c r="AC2219" s="127"/>
      <c r="AD2219" s="125"/>
      <c r="AE2219" s="125"/>
      <c r="AF2219" s="128"/>
      <c r="AG2219" s="129"/>
      <c r="AH2219" s="157" t="e">
        <f>SUBTOTAL(9,$U$2210:$U2219)</f>
        <v>#REF!</v>
      </c>
      <c r="AI2219" s="158" t="e">
        <f>SUBTOTAL(9,$V$2210:$V2219)</f>
        <v>#REF!</v>
      </c>
      <c r="AJ2219" s="159">
        <f>IFERROR(+Revisión_Avance_Periodo!$Z2219/Revisión_Avance_Periodo!$Y2219,0)</f>
        <v>0</v>
      </c>
      <c r="AK2219" s="126"/>
      <c r="AL2219" s="127"/>
      <c r="AM2219" s="125"/>
      <c r="AN2219" s="125"/>
      <c r="AO2219" s="128"/>
      <c r="AP2219" s="129"/>
    </row>
    <row r="2220" spans="1:42" x14ac:dyDescent="0.25">
      <c r="A2220" s="92">
        <v>190</v>
      </c>
      <c r="B2220" s="435" t="e">
        <f>CONCATENATE(Revisión_Avance_Periodo!$D2220,";",Revisión_Avance_Periodo!$F2220,";",Revisión_Avance_Periodo!$L2220)</f>
        <v>#REF!</v>
      </c>
      <c r="C2220" s="435" t="e">
        <f t="shared" si="174"/>
        <v>#REF!</v>
      </c>
      <c r="D2220" s="114" t="e">
        <f>VLOOKUP($A2220,#REF!,3,FALSE)</f>
        <v>#REF!</v>
      </c>
      <c r="E2220" s="436" t="e">
        <f>VLOOKUP($A2220,#REF!,4,FALSE)</f>
        <v>#REF!</v>
      </c>
      <c r="F2220" s="102" t="e">
        <f>VLOOKUP($A2220,#REF!,5,FALSE)</f>
        <v>#REF!</v>
      </c>
      <c r="G2220" s="93" t="e">
        <f>VLOOKUP($A2220,#REF!,8,FALSE)</f>
        <v>#REF!</v>
      </c>
      <c r="H2220" s="93" t="e">
        <f>VLOOKUP($A2220,#REF!,7,FALSE)</f>
        <v>#REF!</v>
      </c>
      <c r="I2220" s="438" t="e">
        <f>VLOOKUP($A2220,#REF!,10,FALSE)</f>
        <v>#REF!</v>
      </c>
      <c r="J2220" s="93" t="e">
        <f>VLOOKUP($A2220,#REF!,11,FALSE)</f>
        <v>#REF!</v>
      </c>
      <c r="K2220" s="114" t="e">
        <f>VLOOKUP($A2220,#REF!,12,FALSE)</f>
        <v>#REF!</v>
      </c>
      <c r="L2220" s="93" t="e">
        <f>VLOOKUP($A2220,#REF!,13,FALSE)</f>
        <v>#REF!</v>
      </c>
      <c r="M2220" s="438" t="e">
        <f>VLOOKUP($A2220,#REF!,14,FALSE)</f>
        <v>#REF!</v>
      </c>
      <c r="N2220" s="102" t="e">
        <f>VLOOKUP($A2220,#REF!,15,FALSE)</f>
        <v>#REF!</v>
      </c>
      <c r="O2220" s="102" t="e">
        <f>VLOOKUP($A2220,#REF!,18,FALSE)</f>
        <v>#REF!</v>
      </c>
      <c r="P2220" s="93" t="e">
        <f>VLOOKUP($A2220,#REF!,41,FALSE)</f>
        <v>#REF!</v>
      </c>
      <c r="Q2220" s="115" t="e">
        <f>VLOOKUP(Revisión_Avance_Periodo!$L2220,#REF!,30,FALSE)</f>
        <v>#REF!</v>
      </c>
      <c r="R2220" s="116">
        <v>2019</v>
      </c>
      <c r="S2220" s="196">
        <v>43799</v>
      </c>
      <c r="T2220" s="116" t="s">
        <v>78</v>
      </c>
      <c r="U2220" s="132" t="e">
        <f>INDEX(#REF!,MATCH(Revisión_Avance_Periodo!$L2220,#REF!,0),MATCH(Revisión_Avance_Periodo!$T2220,#REF!,0))</f>
        <v>#REF!</v>
      </c>
      <c r="V2220" s="132" t="e">
        <f>INDEX(#REF!,MATCH(Revisión_Avance_Periodo!$L2220,#REF!,0),MATCH(Revisión_Avance_Periodo!$T2220,#REF!,0))</f>
        <v>#REF!</v>
      </c>
      <c r="W2220" s="118">
        <f t="shared" ref="W2220:W2228" si="178">IFERROR((V2220/U2220),0)</f>
        <v>0</v>
      </c>
      <c r="X2220" s="116" t="str">
        <f>VLOOKUP(W2220,Tabla_Estado_Meta_OAP_2019[#All],3,TRUE)</f>
        <v>Por Ejecutar</v>
      </c>
      <c r="Y2220" s="157" t="e">
        <f>SUBTOTAL(9,$U$206:$U2220)</f>
        <v>#REF!</v>
      </c>
      <c r="Z2220" s="158" t="e">
        <f>SUBTOTAL(9,$V$206:$V2220)</f>
        <v>#REF!</v>
      </c>
      <c r="AA2220" s="159">
        <f>IFERROR(+Revisión_Avance_Periodo!$Z2220/Revisión_Avance_Periodo!$Y2220,0)</f>
        <v>0</v>
      </c>
      <c r="AB2220" s="126"/>
      <c r="AC2220" s="127"/>
      <c r="AD2220" s="125"/>
      <c r="AE2220" s="125"/>
      <c r="AF2220" s="128"/>
      <c r="AG2220" s="129"/>
      <c r="AH2220" s="157" t="e">
        <f>SUBTOTAL(9,$U$2210:$U2220)</f>
        <v>#REF!</v>
      </c>
      <c r="AI2220" s="158" t="e">
        <f>SUBTOTAL(9,$V$2210:$V2220)</f>
        <v>#REF!</v>
      </c>
      <c r="AJ2220" s="159">
        <f>IFERROR(+Revisión_Avance_Periodo!$Z2220/Revisión_Avance_Periodo!$Y2220,0)</f>
        <v>0</v>
      </c>
      <c r="AK2220" s="126"/>
      <c r="AL2220" s="127"/>
      <c r="AM2220" s="125"/>
      <c r="AN2220" s="125"/>
      <c r="AO2220" s="128"/>
      <c r="AP2220" s="129"/>
    </row>
    <row r="2221" spans="1:42" ht="15.75" thickBot="1" x14ac:dyDescent="0.3">
      <c r="A2221" s="97">
        <v>190</v>
      </c>
      <c r="B2221" s="435" t="e">
        <f>CONCATENATE(Revisión_Avance_Periodo!$D2221,";",Revisión_Avance_Periodo!$F2221,";",Revisión_Avance_Periodo!$L2221)</f>
        <v>#REF!</v>
      </c>
      <c r="C2221" s="435" t="e">
        <f t="shared" si="174"/>
        <v>#REF!</v>
      </c>
      <c r="D2221" s="123" t="e">
        <f>VLOOKUP($A2221,#REF!,3,FALSE)</f>
        <v>#REF!</v>
      </c>
      <c r="E2221" s="436" t="e">
        <f>VLOOKUP($A2221,#REF!,4,FALSE)</f>
        <v>#REF!</v>
      </c>
      <c r="F2221" s="103" t="e">
        <f>VLOOKUP($A2221,#REF!,5,FALSE)</f>
        <v>#REF!</v>
      </c>
      <c r="G2221" s="98" t="e">
        <f>VLOOKUP($A2221,#REF!,8,FALSE)</f>
        <v>#REF!</v>
      </c>
      <c r="H2221" s="93" t="e">
        <f>VLOOKUP($A2221,#REF!,7,FALSE)</f>
        <v>#REF!</v>
      </c>
      <c r="I2221" s="438" t="e">
        <f>VLOOKUP($A2221,#REF!,10,FALSE)</f>
        <v>#REF!</v>
      </c>
      <c r="J2221" s="98" t="e">
        <f>VLOOKUP($A2221,#REF!,11,FALSE)</f>
        <v>#REF!</v>
      </c>
      <c r="K2221" s="114" t="e">
        <f>VLOOKUP($A2221,#REF!,12,FALSE)</f>
        <v>#REF!</v>
      </c>
      <c r="L2221" s="98" t="e">
        <f>VLOOKUP($A2221,#REF!,13,FALSE)</f>
        <v>#REF!</v>
      </c>
      <c r="M2221" s="438" t="e">
        <f>VLOOKUP($A2221,#REF!,14,FALSE)</f>
        <v>#REF!</v>
      </c>
      <c r="N2221" s="103" t="e">
        <f>VLOOKUP($A2221,#REF!,15,FALSE)</f>
        <v>#REF!</v>
      </c>
      <c r="O2221" s="103" t="e">
        <f>VLOOKUP($A2221,#REF!,18,FALSE)</f>
        <v>#REF!</v>
      </c>
      <c r="P2221" s="93" t="e">
        <f>VLOOKUP($A2221,#REF!,41,FALSE)</f>
        <v>#REF!</v>
      </c>
      <c r="Q2221" s="115" t="e">
        <f>VLOOKUP(Revisión_Avance_Periodo!$L2221,#REF!,30,FALSE)</f>
        <v>#REF!</v>
      </c>
      <c r="R2221" s="116">
        <v>2019</v>
      </c>
      <c r="S2221" s="196">
        <v>43829</v>
      </c>
      <c r="T2221" s="124" t="s">
        <v>79</v>
      </c>
      <c r="U2221" s="132" t="e">
        <f>INDEX(#REF!,MATCH(Revisión_Avance_Periodo!$L2221,#REF!,0),MATCH(Revisión_Avance_Periodo!$T2221,#REF!,0))</f>
        <v>#REF!</v>
      </c>
      <c r="V2221" s="132" t="e">
        <f>INDEX(#REF!,MATCH(Revisión_Avance_Periodo!$L2221,#REF!,0),MATCH(Revisión_Avance_Periodo!$T2221,#REF!,0))</f>
        <v>#REF!</v>
      </c>
      <c r="W2221" s="118">
        <f t="shared" si="178"/>
        <v>0</v>
      </c>
      <c r="X2221" s="124" t="str">
        <f>VLOOKUP(W2221,Tabla_Estado_Meta_OAP_2019[#All],3,TRUE)</f>
        <v>Por Ejecutar</v>
      </c>
      <c r="Y2221" s="157" t="e">
        <f>SUBTOTAL(9,$U$206:$U2221)</f>
        <v>#REF!</v>
      </c>
      <c r="Z2221" s="158" t="e">
        <f>SUBTOTAL(9,$V$206:$V2221)</f>
        <v>#REF!</v>
      </c>
      <c r="AA2221" s="159">
        <f>IFERROR(+Revisión_Avance_Periodo!$Z2221/Revisión_Avance_Periodo!$Y2221,0)</f>
        <v>0</v>
      </c>
      <c r="AB2221" s="126"/>
      <c r="AC2221" s="127"/>
      <c r="AD2221" s="125"/>
      <c r="AE2221" s="125"/>
      <c r="AF2221" s="128"/>
      <c r="AG2221" s="129"/>
      <c r="AH2221" s="157" t="e">
        <f>SUBTOTAL(9,$U$2210:$U2221)</f>
        <v>#REF!</v>
      </c>
      <c r="AI2221" s="158" t="e">
        <f>SUBTOTAL(9,$V$2210:$V2221)</f>
        <v>#REF!</v>
      </c>
      <c r="AJ2221" s="159">
        <f>IFERROR(+Revisión_Avance_Periodo!$Z2221/Revisión_Avance_Periodo!$Y2221,0)</f>
        <v>0</v>
      </c>
      <c r="AK2221" s="126"/>
      <c r="AL2221" s="127"/>
      <c r="AM2221" s="125"/>
      <c r="AN2221" s="125"/>
      <c r="AO2221" s="128"/>
      <c r="AP2221" s="129"/>
    </row>
    <row r="2222" spans="1:42" x14ac:dyDescent="0.25">
      <c r="A2222" s="92">
        <v>191</v>
      </c>
      <c r="B2222" s="435" t="e">
        <f>CONCATENATE(Revisión_Avance_Periodo!$D2222,";",Revisión_Avance_Periodo!$F2222,";",Revisión_Avance_Periodo!$L2222)</f>
        <v>#REF!</v>
      </c>
      <c r="C2222" s="435" t="e">
        <f t="shared" si="174"/>
        <v>#REF!</v>
      </c>
      <c r="D2222" s="114" t="e">
        <f>VLOOKUP($A2222,#REF!,3,FALSE)</f>
        <v>#REF!</v>
      </c>
      <c r="E2222" s="436" t="e">
        <f>VLOOKUP($A2222,#REF!,4,FALSE)</f>
        <v>#REF!</v>
      </c>
      <c r="F2222" s="102" t="e">
        <f>VLOOKUP($A2222,#REF!,5,FALSE)</f>
        <v>#REF!</v>
      </c>
      <c r="G2222" s="93" t="e">
        <f>VLOOKUP($A2222,#REF!,8,FALSE)</f>
        <v>#REF!</v>
      </c>
      <c r="H2222" s="93" t="e">
        <f>VLOOKUP($A2222,#REF!,7,FALSE)</f>
        <v>#REF!</v>
      </c>
      <c r="I2222" s="438" t="e">
        <f>VLOOKUP($A2222,#REF!,10,FALSE)</f>
        <v>#REF!</v>
      </c>
      <c r="J2222" s="93" t="e">
        <f>VLOOKUP($A2222,#REF!,11,FALSE)</f>
        <v>#REF!</v>
      </c>
      <c r="K2222" s="114" t="e">
        <f>VLOOKUP($A2222,#REF!,12,FALSE)</f>
        <v>#REF!</v>
      </c>
      <c r="L2222" s="93" t="e">
        <f>VLOOKUP($A2222,#REF!,13,FALSE)</f>
        <v>#REF!</v>
      </c>
      <c r="M2222" s="438" t="e">
        <f>VLOOKUP($A2222,#REF!,14,FALSE)</f>
        <v>#REF!</v>
      </c>
      <c r="N2222" s="102" t="e">
        <f>VLOOKUP($A2222,#REF!,15,FALSE)</f>
        <v>#REF!</v>
      </c>
      <c r="O2222" s="102" t="e">
        <f>VLOOKUP($A2222,#REF!,18,FALSE)</f>
        <v>#REF!</v>
      </c>
      <c r="P2222" s="93" t="e">
        <f>VLOOKUP($A2222,#REF!,41,FALSE)</f>
        <v>#REF!</v>
      </c>
      <c r="Q2222" s="115" t="e">
        <f>VLOOKUP(Revisión_Avance_Periodo!$L2222,#REF!,30,FALSE)</f>
        <v>#REF!</v>
      </c>
      <c r="R2222" s="116">
        <v>2019</v>
      </c>
      <c r="S2222" s="196">
        <v>43495</v>
      </c>
      <c r="T2222" s="116" t="s">
        <v>68</v>
      </c>
      <c r="U2222" s="117" t="e">
        <f>INDEX(#REF!,MATCH(Revisión_Avance_Periodo!$L2222,#REF!,0),MATCH(Revisión_Avance_Periodo!$T2222,#REF!,0))</f>
        <v>#REF!</v>
      </c>
      <c r="V2222" s="117" t="e">
        <f>INDEX(#REF!,MATCH(Revisión_Avance_Periodo!$L2222,#REF!,0),MATCH(Revisión_Avance_Periodo!$T2222,#REF!,0))</f>
        <v>#REF!</v>
      </c>
      <c r="W2222" s="118">
        <f t="shared" si="178"/>
        <v>0</v>
      </c>
      <c r="X2222" s="116" t="str">
        <f>VLOOKUP(W2222,Tabla_Estado_Meta_OAP_2019[#All],3,TRUE)</f>
        <v>Por Ejecutar</v>
      </c>
      <c r="Y2222" s="148" t="e">
        <f>SUBTOTAL(9,$U$206:$U2222)</f>
        <v>#REF!</v>
      </c>
      <c r="Z2222" s="162" t="e">
        <f>SUBTOTAL(9,$V$206:$V2222)</f>
        <v>#REF!</v>
      </c>
      <c r="AA2222" s="162">
        <f>IFERROR(+Revisión_Avance_Periodo!$Z2222/Revisión_Avance_Periodo!$Y2222,0)</f>
        <v>0</v>
      </c>
      <c r="AB2222" s="120" t="e">
        <f>SUBTOTAL(9,U2222:U2233)</f>
        <v>#REF!</v>
      </c>
      <c r="AC2222" s="119" t="e">
        <f>SUBTOTAL(9,V2222:V2233)</f>
        <v>#REF!</v>
      </c>
      <c r="AD2222" s="119" t="e">
        <f>+AC2222/AB2222</f>
        <v>#REF!</v>
      </c>
      <c r="AE2222" s="119" t="e">
        <f>100%-Revisión_Avance_Periodo!$AD2222</f>
        <v>#REF!</v>
      </c>
      <c r="AF2222" s="121" t="e">
        <f>VLOOKUP(AD2222,Tabla_Estado_Meta_OAP_2019[],3,TRUE)</f>
        <v>#REF!</v>
      </c>
      <c r="AG2222" s="122" t="e">
        <f>Revisión_Avance_Periodo!$AD2222*Revisión_Avance_Periodo!$Q2222</f>
        <v>#REF!</v>
      </c>
      <c r="AH2222" s="148" t="e">
        <f>SUBTOTAL(9,$U$2222:$U2222)</f>
        <v>#REF!</v>
      </c>
      <c r="AI2222" s="162" t="e">
        <f>SUBTOTAL(9,$V$2222:$V2222)</f>
        <v>#REF!</v>
      </c>
      <c r="AJ2222" s="162">
        <f>IFERROR(+Revisión_Avance_Periodo!$Z2222/Revisión_Avance_Periodo!$Y2222,0)</f>
        <v>0</v>
      </c>
      <c r="AK2222" s="120" t="e">
        <f>SUBTOTAL(9,AD2222:AD2233)</f>
        <v>#REF!</v>
      </c>
      <c r="AL2222" s="119" t="e">
        <f>SUBTOTAL(9,AE2222:AE2233)</f>
        <v>#REF!</v>
      </c>
      <c r="AM2222" s="119" t="e">
        <f>+AL2222/AK2222</f>
        <v>#REF!</v>
      </c>
      <c r="AN2222" s="119" t="e">
        <f>100%-Revisión_Avance_Periodo!$AD2222</f>
        <v>#REF!</v>
      </c>
      <c r="AO2222" s="121" t="e">
        <f>VLOOKUP(AM2222,Tabla_Estado_Meta_OAP_2019[],3,TRUE)</f>
        <v>#REF!</v>
      </c>
      <c r="AP2222" s="122" t="e">
        <f>Revisión_Avance_Periodo!$AD2222*Revisión_Avance_Periodo!$Q2222</f>
        <v>#REF!</v>
      </c>
    </row>
    <row r="2223" spans="1:42" x14ac:dyDescent="0.25">
      <c r="A2223" s="97">
        <v>191</v>
      </c>
      <c r="B2223" s="435" t="e">
        <f>CONCATENATE(Revisión_Avance_Periodo!$D2223,";",Revisión_Avance_Periodo!$F2223,";",Revisión_Avance_Periodo!$L2223)</f>
        <v>#REF!</v>
      </c>
      <c r="C2223" s="435" t="e">
        <f t="shared" si="174"/>
        <v>#REF!</v>
      </c>
      <c r="D2223" s="123" t="e">
        <f>VLOOKUP($A2223,#REF!,3,FALSE)</f>
        <v>#REF!</v>
      </c>
      <c r="E2223" s="436" t="e">
        <f>VLOOKUP($A2223,#REF!,4,FALSE)</f>
        <v>#REF!</v>
      </c>
      <c r="F2223" s="103" t="e">
        <f>VLOOKUP($A2223,#REF!,5,FALSE)</f>
        <v>#REF!</v>
      </c>
      <c r="G2223" s="98" t="e">
        <f>VLOOKUP($A2223,#REF!,8,FALSE)</f>
        <v>#REF!</v>
      </c>
      <c r="H2223" s="93" t="e">
        <f>VLOOKUP($A2223,#REF!,7,FALSE)</f>
        <v>#REF!</v>
      </c>
      <c r="I2223" s="438" t="e">
        <f>VLOOKUP($A2223,#REF!,10,FALSE)</f>
        <v>#REF!</v>
      </c>
      <c r="J2223" s="98" t="e">
        <f>VLOOKUP($A2223,#REF!,11,FALSE)</f>
        <v>#REF!</v>
      </c>
      <c r="K2223" s="114" t="e">
        <f>VLOOKUP($A2223,#REF!,12,FALSE)</f>
        <v>#REF!</v>
      </c>
      <c r="L2223" s="98" t="e">
        <f>VLOOKUP($A2223,#REF!,13,FALSE)</f>
        <v>#REF!</v>
      </c>
      <c r="M2223" s="438" t="e">
        <f>VLOOKUP($A2223,#REF!,14,FALSE)</f>
        <v>#REF!</v>
      </c>
      <c r="N2223" s="103" t="e">
        <f>VLOOKUP($A2223,#REF!,15,FALSE)</f>
        <v>#REF!</v>
      </c>
      <c r="O2223" s="103" t="e">
        <f>VLOOKUP($A2223,#REF!,18,FALSE)</f>
        <v>#REF!</v>
      </c>
      <c r="P2223" s="93" t="e">
        <f>VLOOKUP($A2223,#REF!,41,FALSE)</f>
        <v>#REF!</v>
      </c>
      <c r="Q2223" s="115" t="e">
        <f>VLOOKUP(Revisión_Avance_Periodo!$L2223,#REF!,30,FALSE)</f>
        <v>#REF!</v>
      </c>
      <c r="R2223" s="116">
        <v>2019</v>
      </c>
      <c r="S2223" s="196">
        <v>43524</v>
      </c>
      <c r="T2223" s="124" t="s">
        <v>69</v>
      </c>
      <c r="U2223" s="117" t="e">
        <f>INDEX(#REF!,MATCH(Revisión_Avance_Periodo!$L2223,#REF!,0),MATCH(Revisión_Avance_Periodo!$T2223,#REF!,0))</f>
        <v>#REF!</v>
      </c>
      <c r="V2223" s="117" t="e">
        <f>INDEX(#REF!,MATCH(Revisión_Avance_Periodo!$L2223,#REF!,0),MATCH(Revisión_Avance_Periodo!$T2223,#REF!,0))</f>
        <v>#REF!</v>
      </c>
      <c r="W2223" s="118">
        <f t="shared" si="178"/>
        <v>0</v>
      </c>
      <c r="X2223" s="124" t="str">
        <f>VLOOKUP(W2223,Tabla_Estado_Meta_OAP_2019[#All],3,TRUE)</f>
        <v>Por Ejecutar</v>
      </c>
      <c r="Y2223" s="150" t="e">
        <f>SUBTOTAL(9,$U$206:$U2223)</f>
        <v>#REF!</v>
      </c>
      <c r="Z2223" s="159" t="e">
        <f>SUBTOTAL(9,$V$206:$V2223)</f>
        <v>#REF!</v>
      </c>
      <c r="AA2223" s="159">
        <f>IFERROR(+Revisión_Avance_Periodo!$Z2223/Revisión_Avance_Periodo!$Y2223,0)</f>
        <v>0</v>
      </c>
      <c r="AB2223" s="126"/>
      <c r="AC2223" s="127"/>
      <c r="AD2223" s="125"/>
      <c r="AE2223" s="125"/>
      <c r="AF2223" s="128"/>
      <c r="AG2223" s="129"/>
      <c r="AH2223" s="150" t="e">
        <f>SUBTOTAL(9,$U$2222:$U2223)</f>
        <v>#REF!</v>
      </c>
      <c r="AI2223" s="159" t="e">
        <f>SUBTOTAL(9,$V$2222:$V2223)</f>
        <v>#REF!</v>
      </c>
      <c r="AJ2223" s="159">
        <f>IFERROR(+Revisión_Avance_Periodo!$Z2223/Revisión_Avance_Periodo!$Y2223,0)</f>
        <v>0</v>
      </c>
      <c r="AK2223" s="126"/>
      <c r="AL2223" s="127"/>
      <c r="AM2223" s="125"/>
      <c r="AN2223" s="125"/>
      <c r="AO2223" s="128"/>
      <c r="AP2223" s="129"/>
    </row>
    <row r="2224" spans="1:42" x14ac:dyDescent="0.25">
      <c r="A2224" s="92">
        <v>191</v>
      </c>
      <c r="B2224" s="435" t="e">
        <f>CONCATENATE(Revisión_Avance_Periodo!$D2224,";",Revisión_Avance_Periodo!$F2224,";",Revisión_Avance_Periodo!$L2224)</f>
        <v>#REF!</v>
      </c>
      <c r="C2224" s="435" t="e">
        <f t="shared" si="174"/>
        <v>#REF!</v>
      </c>
      <c r="D2224" s="114" t="e">
        <f>VLOOKUP($A2224,#REF!,3,FALSE)</f>
        <v>#REF!</v>
      </c>
      <c r="E2224" s="436" t="e">
        <f>VLOOKUP($A2224,#REF!,4,FALSE)</f>
        <v>#REF!</v>
      </c>
      <c r="F2224" s="102" t="e">
        <f>VLOOKUP($A2224,#REF!,5,FALSE)</f>
        <v>#REF!</v>
      </c>
      <c r="G2224" s="93" t="e">
        <f>VLOOKUP($A2224,#REF!,8,FALSE)</f>
        <v>#REF!</v>
      </c>
      <c r="H2224" s="93" t="e">
        <f>VLOOKUP($A2224,#REF!,7,FALSE)</f>
        <v>#REF!</v>
      </c>
      <c r="I2224" s="438" t="e">
        <f>VLOOKUP($A2224,#REF!,10,FALSE)</f>
        <v>#REF!</v>
      </c>
      <c r="J2224" s="93" t="e">
        <f>VLOOKUP($A2224,#REF!,11,FALSE)</f>
        <v>#REF!</v>
      </c>
      <c r="K2224" s="114" t="e">
        <f>VLOOKUP($A2224,#REF!,12,FALSE)</f>
        <v>#REF!</v>
      </c>
      <c r="L2224" s="93" t="e">
        <f>VLOOKUP($A2224,#REF!,13,FALSE)</f>
        <v>#REF!</v>
      </c>
      <c r="M2224" s="438" t="e">
        <f>VLOOKUP($A2224,#REF!,14,FALSE)</f>
        <v>#REF!</v>
      </c>
      <c r="N2224" s="102" t="e">
        <f>VLOOKUP($A2224,#REF!,15,FALSE)</f>
        <v>#REF!</v>
      </c>
      <c r="O2224" s="102" t="e">
        <f>VLOOKUP($A2224,#REF!,18,FALSE)</f>
        <v>#REF!</v>
      </c>
      <c r="P2224" s="93" t="e">
        <f>VLOOKUP($A2224,#REF!,41,FALSE)</f>
        <v>#REF!</v>
      </c>
      <c r="Q2224" s="115" t="e">
        <f>VLOOKUP(Revisión_Avance_Periodo!$L2224,#REF!,30,FALSE)</f>
        <v>#REF!</v>
      </c>
      <c r="R2224" s="116">
        <v>2019</v>
      </c>
      <c r="S2224" s="196">
        <v>43554</v>
      </c>
      <c r="T2224" s="116" t="s">
        <v>70</v>
      </c>
      <c r="U2224" s="117" t="e">
        <f>INDEX(#REF!,MATCH(Revisión_Avance_Periodo!$L2224,#REF!,0),MATCH(Revisión_Avance_Periodo!$T2224,#REF!,0))</f>
        <v>#REF!</v>
      </c>
      <c r="V2224" s="117" t="e">
        <f>INDEX(#REF!,MATCH(Revisión_Avance_Periodo!$L2224,#REF!,0),MATCH(Revisión_Avance_Periodo!$T2224,#REF!,0))</f>
        <v>#REF!</v>
      </c>
      <c r="W2224" s="118">
        <f t="shared" si="178"/>
        <v>0</v>
      </c>
      <c r="X2224" s="116" t="str">
        <f>VLOOKUP(W2224,Tabla_Estado_Meta_OAP_2019[#All],3,TRUE)</f>
        <v>Por Ejecutar</v>
      </c>
      <c r="Y2224" s="150" t="e">
        <f>SUBTOTAL(9,$U$206:$U2224)</f>
        <v>#REF!</v>
      </c>
      <c r="Z2224" s="159" t="e">
        <f>SUBTOTAL(9,$V$206:$V2224)</f>
        <v>#REF!</v>
      </c>
      <c r="AA2224" s="159">
        <f>IFERROR(+Revisión_Avance_Periodo!$Z2224/Revisión_Avance_Periodo!$Y2224,0)</f>
        <v>0</v>
      </c>
      <c r="AB2224" s="126"/>
      <c r="AC2224" s="127"/>
      <c r="AD2224" s="125"/>
      <c r="AE2224" s="125"/>
      <c r="AF2224" s="128"/>
      <c r="AG2224" s="129"/>
      <c r="AH2224" s="150" t="e">
        <f>SUBTOTAL(9,$U$2222:$U2224)</f>
        <v>#REF!</v>
      </c>
      <c r="AI2224" s="159" t="e">
        <f>SUBTOTAL(9,$V$2222:$V2224)</f>
        <v>#REF!</v>
      </c>
      <c r="AJ2224" s="159">
        <f>IFERROR(+Revisión_Avance_Periodo!$Z2224/Revisión_Avance_Periodo!$Y2224,0)</f>
        <v>0</v>
      </c>
      <c r="AK2224" s="126"/>
      <c r="AL2224" s="127"/>
      <c r="AM2224" s="125"/>
      <c r="AN2224" s="125"/>
      <c r="AO2224" s="128"/>
      <c r="AP2224" s="129"/>
    </row>
    <row r="2225" spans="1:42" x14ac:dyDescent="0.25">
      <c r="A2225" s="97">
        <v>191</v>
      </c>
      <c r="B2225" s="435" t="e">
        <f>CONCATENATE(Revisión_Avance_Periodo!$D2225,";",Revisión_Avance_Periodo!$F2225,";",Revisión_Avance_Periodo!$L2225)</f>
        <v>#REF!</v>
      </c>
      <c r="C2225" s="435" t="e">
        <f t="shared" si="174"/>
        <v>#REF!</v>
      </c>
      <c r="D2225" s="123" t="e">
        <f>VLOOKUP($A2225,#REF!,3,FALSE)</f>
        <v>#REF!</v>
      </c>
      <c r="E2225" s="436" t="e">
        <f>VLOOKUP($A2225,#REF!,4,FALSE)</f>
        <v>#REF!</v>
      </c>
      <c r="F2225" s="103" t="e">
        <f>VLOOKUP($A2225,#REF!,5,FALSE)</f>
        <v>#REF!</v>
      </c>
      <c r="G2225" s="98" t="e">
        <f>VLOOKUP($A2225,#REF!,8,FALSE)</f>
        <v>#REF!</v>
      </c>
      <c r="H2225" s="93" t="e">
        <f>VLOOKUP($A2225,#REF!,7,FALSE)</f>
        <v>#REF!</v>
      </c>
      <c r="I2225" s="438" t="e">
        <f>VLOOKUP($A2225,#REF!,10,FALSE)</f>
        <v>#REF!</v>
      </c>
      <c r="J2225" s="98" t="e">
        <f>VLOOKUP($A2225,#REF!,11,FALSE)</f>
        <v>#REF!</v>
      </c>
      <c r="K2225" s="114" t="e">
        <f>VLOOKUP($A2225,#REF!,12,FALSE)</f>
        <v>#REF!</v>
      </c>
      <c r="L2225" s="98" t="e">
        <f>VLOOKUP($A2225,#REF!,13,FALSE)</f>
        <v>#REF!</v>
      </c>
      <c r="M2225" s="438" t="e">
        <f>VLOOKUP($A2225,#REF!,14,FALSE)</f>
        <v>#REF!</v>
      </c>
      <c r="N2225" s="103" t="e">
        <f>VLOOKUP($A2225,#REF!,15,FALSE)</f>
        <v>#REF!</v>
      </c>
      <c r="O2225" s="103" t="e">
        <f>VLOOKUP($A2225,#REF!,18,FALSE)</f>
        <v>#REF!</v>
      </c>
      <c r="P2225" s="93" t="e">
        <f>VLOOKUP($A2225,#REF!,41,FALSE)</f>
        <v>#REF!</v>
      </c>
      <c r="Q2225" s="115" t="e">
        <f>VLOOKUP(Revisión_Avance_Periodo!$L2225,#REF!,30,FALSE)</f>
        <v>#REF!</v>
      </c>
      <c r="R2225" s="116">
        <v>2019</v>
      </c>
      <c r="S2225" s="196">
        <v>43585</v>
      </c>
      <c r="T2225" s="124" t="s">
        <v>71</v>
      </c>
      <c r="U2225" s="117" t="e">
        <f>INDEX(#REF!,MATCH(Revisión_Avance_Periodo!$L2225,#REF!,0),MATCH(Revisión_Avance_Periodo!$T2225,#REF!,0))</f>
        <v>#REF!</v>
      </c>
      <c r="V2225" s="117" t="e">
        <f>INDEX(#REF!,MATCH(Revisión_Avance_Periodo!$L2225,#REF!,0),MATCH(Revisión_Avance_Periodo!$T2225,#REF!,0))</f>
        <v>#REF!</v>
      </c>
      <c r="W2225" s="118">
        <f t="shared" si="178"/>
        <v>0</v>
      </c>
      <c r="X2225" s="124" t="str">
        <f>VLOOKUP(W2225,Tabla_Estado_Meta_OAP_2019[#All],3,TRUE)</f>
        <v>Por Ejecutar</v>
      </c>
      <c r="Y2225" s="150" t="e">
        <f>SUBTOTAL(9,$U$206:$U2225)</f>
        <v>#REF!</v>
      </c>
      <c r="Z2225" s="159" t="e">
        <f>SUBTOTAL(9,$V$206:$V2225)</f>
        <v>#REF!</v>
      </c>
      <c r="AA2225" s="159">
        <f>IFERROR(+Revisión_Avance_Periodo!$Z2225/Revisión_Avance_Periodo!$Y2225,0)</f>
        <v>0</v>
      </c>
      <c r="AB2225" s="126"/>
      <c r="AC2225" s="127"/>
      <c r="AD2225" s="125"/>
      <c r="AE2225" s="125"/>
      <c r="AF2225" s="128"/>
      <c r="AG2225" s="129"/>
      <c r="AH2225" s="150" t="e">
        <f>SUBTOTAL(9,$U$2222:$U2225)</f>
        <v>#REF!</v>
      </c>
      <c r="AI2225" s="159" t="e">
        <f>SUBTOTAL(9,$V$2222:$V2225)</f>
        <v>#REF!</v>
      </c>
      <c r="AJ2225" s="159">
        <f>IFERROR(+Revisión_Avance_Periodo!$Z2225/Revisión_Avance_Periodo!$Y2225,0)</f>
        <v>0</v>
      </c>
      <c r="AK2225" s="126"/>
      <c r="AL2225" s="127"/>
      <c r="AM2225" s="125"/>
      <c r="AN2225" s="125"/>
      <c r="AO2225" s="128"/>
      <c r="AP2225" s="129"/>
    </row>
    <row r="2226" spans="1:42" x14ac:dyDescent="0.25">
      <c r="A2226" s="92">
        <v>191</v>
      </c>
      <c r="B2226" s="435" t="e">
        <f>CONCATENATE(Revisión_Avance_Periodo!$D2226,";",Revisión_Avance_Periodo!$F2226,";",Revisión_Avance_Periodo!$L2226)</f>
        <v>#REF!</v>
      </c>
      <c r="C2226" s="435" t="e">
        <f t="shared" si="174"/>
        <v>#REF!</v>
      </c>
      <c r="D2226" s="114" t="e">
        <f>VLOOKUP($A2226,#REF!,3,FALSE)</f>
        <v>#REF!</v>
      </c>
      <c r="E2226" s="436" t="e">
        <f>VLOOKUP($A2226,#REF!,4,FALSE)</f>
        <v>#REF!</v>
      </c>
      <c r="F2226" s="102" t="e">
        <f>VLOOKUP($A2226,#REF!,5,FALSE)</f>
        <v>#REF!</v>
      </c>
      <c r="G2226" s="93" t="e">
        <f>VLOOKUP($A2226,#REF!,8,FALSE)</f>
        <v>#REF!</v>
      </c>
      <c r="H2226" s="93" t="e">
        <f>VLOOKUP($A2226,#REF!,7,FALSE)</f>
        <v>#REF!</v>
      </c>
      <c r="I2226" s="438" t="e">
        <f>VLOOKUP($A2226,#REF!,10,FALSE)</f>
        <v>#REF!</v>
      </c>
      <c r="J2226" s="93" t="e">
        <f>VLOOKUP($A2226,#REF!,11,FALSE)</f>
        <v>#REF!</v>
      </c>
      <c r="K2226" s="114" t="e">
        <f>VLOOKUP($A2226,#REF!,12,FALSE)</f>
        <v>#REF!</v>
      </c>
      <c r="L2226" s="93" t="e">
        <f>VLOOKUP($A2226,#REF!,13,FALSE)</f>
        <v>#REF!</v>
      </c>
      <c r="M2226" s="438" t="e">
        <f>VLOOKUP($A2226,#REF!,14,FALSE)</f>
        <v>#REF!</v>
      </c>
      <c r="N2226" s="102" t="e">
        <f>VLOOKUP($A2226,#REF!,15,FALSE)</f>
        <v>#REF!</v>
      </c>
      <c r="O2226" s="102" t="e">
        <f>VLOOKUP($A2226,#REF!,18,FALSE)</f>
        <v>#REF!</v>
      </c>
      <c r="P2226" s="93" t="e">
        <f>VLOOKUP($A2226,#REF!,41,FALSE)</f>
        <v>#REF!</v>
      </c>
      <c r="Q2226" s="115" t="e">
        <f>VLOOKUP(Revisión_Avance_Periodo!$L2226,#REF!,30,FALSE)</f>
        <v>#REF!</v>
      </c>
      <c r="R2226" s="116">
        <v>2019</v>
      </c>
      <c r="S2226" s="196">
        <v>43615</v>
      </c>
      <c r="T2226" s="116" t="s">
        <v>72</v>
      </c>
      <c r="U2226" s="117" t="e">
        <f>INDEX(#REF!,MATCH(Revisión_Avance_Periodo!$L2226,#REF!,0),MATCH(Revisión_Avance_Periodo!$T2226,#REF!,0))</f>
        <v>#REF!</v>
      </c>
      <c r="V2226" s="117" t="e">
        <f>INDEX(#REF!,MATCH(Revisión_Avance_Periodo!$L2226,#REF!,0),MATCH(Revisión_Avance_Periodo!$T2226,#REF!,0))</f>
        <v>#REF!</v>
      </c>
      <c r="W2226" s="118">
        <f t="shared" si="178"/>
        <v>0</v>
      </c>
      <c r="X2226" s="116" t="str">
        <f>VLOOKUP(W2226,Tabla_Estado_Meta_OAP_2019[#All],3,TRUE)</f>
        <v>Por Ejecutar</v>
      </c>
      <c r="Y2226" s="150" t="e">
        <f>SUBTOTAL(9,$U$206:$U2226)</f>
        <v>#REF!</v>
      </c>
      <c r="Z2226" s="159" t="e">
        <f>SUBTOTAL(9,$V$206:$V2226)</f>
        <v>#REF!</v>
      </c>
      <c r="AA2226" s="159">
        <f>IFERROR(+Revisión_Avance_Periodo!$Z2226/Revisión_Avance_Periodo!$Y2226,0)</f>
        <v>0</v>
      </c>
      <c r="AB2226" s="126"/>
      <c r="AC2226" s="127"/>
      <c r="AD2226" s="125"/>
      <c r="AE2226" s="125"/>
      <c r="AF2226" s="128"/>
      <c r="AG2226" s="129"/>
      <c r="AH2226" s="150" t="e">
        <f>SUBTOTAL(9,$U$2222:$U2226)</f>
        <v>#REF!</v>
      </c>
      <c r="AI2226" s="159" t="e">
        <f>SUBTOTAL(9,$V$2222:$V2226)</f>
        <v>#REF!</v>
      </c>
      <c r="AJ2226" s="159">
        <f>IFERROR(+Revisión_Avance_Periodo!$Z2226/Revisión_Avance_Periodo!$Y2226,0)</f>
        <v>0</v>
      </c>
      <c r="AK2226" s="126"/>
      <c r="AL2226" s="127"/>
      <c r="AM2226" s="125"/>
      <c r="AN2226" s="125"/>
      <c r="AO2226" s="128"/>
      <c r="AP2226" s="129"/>
    </row>
    <row r="2227" spans="1:42" x14ac:dyDescent="0.25">
      <c r="A2227" s="97">
        <v>191</v>
      </c>
      <c r="B2227" s="435" t="e">
        <f>CONCATENATE(Revisión_Avance_Periodo!$D2227,";",Revisión_Avance_Periodo!$F2227,";",Revisión_Avance_Periodo!$L2227)</f>
        <v>#REF!</v>
      </c>
      <c r="C2227" s="435" t="e">
        <f t="shared" si="174"/>
        <v>#REF!</v>
      </c>
      <c r="D2227" s="123" t="e">
        <f>VLOOKUP($A2227,#REF!,3,FALSE)</f>
        <v>#REF!</v>
      </c>
      <c r="E2227" s="436" t="e">
        <f>VLOOKUP($A2227,#REF!,4,FALSE)</f>
        <v>#REF!</v>
      </c>
      <c r="F2227" s="103" t="e">
        <f>VLOOKUP($A2227,#REF!,5,FALSE)</f>
        <v>#REF!</v>
      </c>
      <c r="G2227" s="98" t="e">
        <f>VLOOKUP($A2227,#REF!,8,FALSE)</f>
        <v>#REF!</v>
      </c>
      <c r="H2227" s="93" t="e">
        <f>VLOOKUP($A2227,#REF!,7,FALSE)</f>
        <v>#REF!</v>
      </c>
      <c r="I2227" s="438" t="e">
        <f>VLOOKUP($A2227,#REF!,10,FALSE)</f>
        <v>#REF!</v>
      </c>
      <c r="J2227" s="98" t="e">
        <f>VLOOKUP($A2227,#REF!,11,FALSE)</f>
        <v>#REF!</v>
      </c>
      <c r="K2227" s="114" t="e">
        <f>VLOOKUP($A2227,#REF!,12,FALSE)</f>
        <v>#REF!</v>
      </c>
      <c r="L2227" s="98" t="e">
        <f>VLOOKUP($A2227,#REF!,13,FALSE)</f>
        <v>#REF!</v>
      </c>
      <c r="M2227" s="438" t="e">
        <f>VLOOKUP($A2227,#REF!,14,FALSE)</f>
        <v>#REF!</v>
      </c>
      <c r="N2227" s="103" t="e">
        <f>VLOOKUP($A2227,#REF!,15,FALSE)</f>
        <v>#REF!</v>
      </c>
      <c r="O2227" s="103" t="e">
        <f>VLOOKUP($A2227,#REF!,18,FALSE)</f>
        <v>#REF!</v>
      </c>
      <c r="P2227" s="93" t="e">
        <f>VLOOKUP($A2227,#REF!,41,FALSE)</f>
        <v>#REF!</v>
      </c>
      <c r="Q2227" s="115" t="e">
        <f>VLOOKUP(Revisión_Avance_Periodo!$L2227,#REF!,30,FALSE)</f>
        <v>#REF!</v>
      </c>
      <c r="R2227" s="116">
        <v>2019</v>
      </c>
      <c r="S2227" s="196">
        <v>43646</v>
      </c>
      <c r="T2227" s="124" t="s">
        <v>73</v>
      </c>
      <c r="U2227" s="117" t="e">
        <f>INDEX(#REF!,MATCH(Revisión_Avance_Periodo!$L2227,#REF!,0),MATCH(Revisión_Avance_Periodo!$T2227,#REF!,0))</f>
        <v>#REF!</v>
      </c>
      <c r="V2227" s="117" t="e">
        <f>INDEX(#REF!,MATCH(Revisión_Avance_Periodo!$L2227,#REF!,0),MATCH(Revisión_Avance_Periodo!$T2227,#REF!,0))</f>
        <v>#REF!</v>
      </c>
      <c r="W2227" s="118">
        <f t="shared" si="178"/>
        <v>0</v>
      </c>
      <c r="X2227" s="124" t="str">
        <f>VLOOKUP(W2227,Tabla_Estado_Meta_OAP_2019[#All],3,TRUE)</f>
        <v>Por Ejecutar</v>
      </c>
      <c r="Y2227" s="150" t="e">
        <f>SUBTOTAL(9,$U$206:$U2227)</f>
        <v>#REF!</v>
      </c>
      <c r="Z2227" s="159" t="e">
        <f>SUBTOTAL(9,$V$206:$V2227)</f>
        <v>#REF!</v>
      </c>
      <c r="AA2227" s="159">
        <f>IFERROR(+Revisión_Avance_Periodo!$Z2227/Revisión_Avance_Periodo!$Y2227,0)</f>
        <v>0</v>
      </c>
      <c r="AB2227" s="126"/>
      <c r="AC2227" s="127"/>
      <c r="AD2227" s="125"/>
      <c r="AE2227" s="125"/>
      <c r="AF2227" s="128"/>
      <c r="AG2227" s="129"/>
      <c r="AH2227" s="150" t="e">
        <f>SUBTOTAL(9,$U$2222:$U2227)</f>
        <v>#REF!</v>
      </c>
      <c r="AI2227" s="159" t="e">
        <f>SUBTOTAL(9,$V$2222:$V2227)</f>
        <v>#REF!</v>
      </c>
      <c r="AJ2227" s="159">
        <f>IFERROR(+Revisión_Avance_Periodo!$Z2227/Revisión_Avance_Periodo!$Y2227,0)</f>
        <v>0</v>
      </c>
      <c r="AK2227" s="126"/>
      <c r="AL2227" s="127"/>
      <c r="AM2227" s="125"/>
      <c r="AN2227" s="125"/>
      <c r="AO2227" s="128"/>
      <c r="AP2227" s="129"/>
    </row>
    <row r="2228" spans="1:42" x14ac:dyDescent="0.25">
      <c r="A2228" s="92">
        <v>191</v>
      </c>
      <c r="B2228" s="435" t="e">
        <f>CONCATENATE(Revisión_Avance_Periodo!$D2228,";",Revisión_Avance_Periodo!$F2228,";",Revisión_Avance_Periodo!$L2228)</f>
        <v>#REF!</v>
      </c>
      <c r="C2228" s="435" t="e">
        <f t="shared" si="174"/>
        <v>#REF!</v>
      </c>
      <c r="D2228" s="114" t="e">
        <f>VLOOKUP($A2228,#REF!,3,FALSE)</f>
        <v>#REF!</v>
      </c>
      <c r="E2228" s="436" t="e">
        <f>VLOOKUP($A2228,#REF!,4,FALSE)</f>
        <v>#REF!</v>
      </c>
      <c r="F2228" s="102" t="e">
        <f>VLOOKUP($A2228,#REF!,5,FALSE)</f>
        <v>#REF!</v>
      </c>
      <c r="G2228" s="93" t="e">
        <f>VLOOKUP($A2228,#REF!,8,FALSE)</f>
        <v>#REF!</v>
      </c>
      <c r="H2228" s="93" t="e">
        <f>VLOOKUP($A2228,#REF!,7,FALSE)</f>
        <v>#REF!</v>
      </c>
      <c r="I2228" s="438" t="e">
        <f>VLOOKUP($A2228,#REF!,10,FALSE)</f>
        <v>#REF!</v>
      </c>
      <c r="J2228" s="93" t="e">
        <f>VLOOKUP($A2228,#REF!,11,FALSE)</f>
        <v>#REF!</v>
      </c>
      <c r="K2228" s="114" t="e">
        <f>VLOOKUP($A2228,#REF!,12,FALSE)</f>
        <v>#REF!</v>
      </c>
      <c r="L2228" s="93" t="e">
        <f>VLOOKUP($A2228,#REF!,13,FALSE)</f>
        <v>#REF!</v>
      </c>
      <c r="M2228" s="438" t="e">
        <f>VLOOKUP($A2228,#REF!,14,FALSE)</f>
        <v>#REF!</v>
      </c>
      <c r="N2228" s="102" t="e">
        <f>VLOOKUP($A2228,#REF!,15,FALSE)</f>
        <v>#REF!</v>
      </c>
      <c r="O2228" s="102" t="e">
        <f>VLOOKUP($A2228,#REF!,18,FALSE)</f>
        <v>#REF!</v>
      </c>
      <c r="P2228" s="93" t="e">
        <f>VLOOKUP($A2228,#REF!,41,FALSE)</f>
        <v>#REF!</v>
      </c>
      <c r="Q2228" s="115" t="e">
        <f>VLOOKUP(Revisión_Avance_Periodo!$L2228,#REF!,30,FALSE)</f>
        <v>#REF!</v>
      </c>
      <c r="R2228" s="116">
        <v>2019</v>
      </c>
      <c r="S2228" s="196">
        <v>43676</v>
      </c>
      <c r="T2228" s="116" t="s">
        <v>74</v>
      </c>
      <c r="U2228" s="117" t="e">
        <f>INDEX(#REF!,MATCH(Revisión_Avance_Periodo!$L2228,#REF!,0),MATCH(Revisión_Avance_Periodo!$T2228,#REF!,0))</f>
        <v>#REF!</v>
      </c>
      <c r="V2228" s="117" t="e">
        <f>INDEX(#REF!,MATCH(Revisión_Avance_Periodo!$L2228,#REF!,0),MATCH(Revisión_Avance_Periodo!$T2228,#REF!,0))</f>
        <v>#REF!</v>
      </c>
      <c r="W2228" s="118">
        <f t="shared" si="178"/>
        <v>0</v>
      </c>
      <c r="X2228" s="116" t="str">
        <f>VLOOKUP(W2228,Tabla_Estado_Meta_OAP_2019[#All],3,TRUE)</f>
        <v>Por Ejecutar</v>
      </c>
      <c r="Y2228" s="150" t="e">
        <f>SUBTOTAL(9,$U$206:$U2228)</f>
        <v>#REF!</v>
      </c>
      <c r="Z2228" s="159" t="e">
        <f>SUBTOTAL(9,$V$206:$V2228)</f>
        <v>#REF!</v>
      </c>
      <c r="AA2228" s="159">
        <f>IFERROR(+Revisión_Avance_Periodo!$Z2228/Revisión_Avance_Periodo!$Y2228,0)</f>
        <v>0</v>
      </c>
      <c r="AB2228" s="126"/>
      <c r="AC2228" s="127"/>
      <c r="AD2228" s="125"/>
      <c r="AE2228" s="125"/>
      <c r="AF2228" s="128"/>
      <c r="AG2228" s="129"/>
      <c r="AH2228" s="150" t="e">
        <f>SUBTOTAL(9,$U$2222:$U2228)</f>
        <v>#REF!</v>
      </c>
      <c r="AI2228" s="159" t="e">
        <f>SUBTOTAL(9,$V$2222:$V2228)</f>
        <v>#REF!</v>
      </c>
      <c r="AJ2228" s="159">
        <f>IFERROR(+Revisión_Avance_Periodo!$Z2228/Revisión_Avance_Periodo!$Y2228,0)</f>
        <v>0</v>
      </c>
      <c r="AK2228" s="126"/>
      <c r="AL2228" s="127"/>
      <c r="AM2228" s="125"/>
      <c r="AN2228" s="125"/>
      <c r="AO2228" s="128"/>
      <c r="AP2228" s="129"/>
    </row>
    <row r="2229" spans="1:42" x14ac:dyDescent="0.25">
      <c r="A2229" s="97">
        <v>191</v>
      </c>
      <c r="B2229" s="435" t="e">
        <f>CONCATENATE(Revisión_Avance_Periodo!$D2229,";",Revisión_Avance_Periodo!$F2229,";",Revisión_Avance_Periodo!$L2229)</f>
        <v>#REF!</v>
      </c>
      <c r="C2229" s="435" t="e">
        <f t="shared" si="174"/>
        <v>#REF!</v>
      </c>
      <c r="D2229" s="123" t="e">
        <f>VLOOKUP($A2229,#REF!,3,FALSE)</f>
        <v>#REF!</v>
      </c>
      <c r="E2229" s="436" t="e">
        <f>VLOOKUP($A2229,#REF!,4,FALSE)</f>
        <v>#REF!</v>
      </c>
      <c r="F2229" s="103" t="e">
        <f>VLOOKUP($A2229,#REF!,5,FALSE)</f>
        <v>#REF!</v>
      </c>
      <c r="G2229" s="98" t="e">
        <f>VLOOKUP($A2229,#REF!,8,FALSE)</f>
        <v>#REF!</v>
      </c>
      <c r="H2229" s="93" t="e">
        <f>VLOOKUP($A2229,#REF!,7,FALSE)</f>
        <v>#REF!</v>
      </c>
      <c r="I2229" s="438" t="e">
        <f>VLOOKUP($A2229,#REF!,10,FALSE)</f>
        <v>#REF!</v>
      </c>
      <c r="J2229" s="98" t="e">
        <f>VLOOKUP($A2229,#REF!,11,FALSE)</f>
        <v>#REF!</v>
      </c>
      <c r="K2229" s="114" t="e">
        <f>VLOOKUP($A2229,#REF!,12,FALSE)</f>
        <v>#REF!</v>
      </c>
      <c r="L2229" s="98" t="e">
        <f>VLOOKUP($A2229,#REF!,13,FALSE)</f>
        <v>#REF!</v>
      </c>
      <c r="M2229" s="438" t="e">
        <f>VLOOKUP($A2229,#REF!,14,FALSE)</f>
        <v>#REF!</v>
      </c>
      <c r="N2229" s="103" t="e">
        <f>VLOOKUP($A2229,#REF!,15,FALSE)</f>
        <v>#REF!</v>
      </c>
      <c r="O2229" s="103" t="e">
        <f>VLOOKUP($A2229,#REF!,18,FALSE)</f>
        <v>#REF!</v>
      </c>
      <c r="P2229" s="93" t="e">
        <f>VLOOKUP($A2229,#REF!,41,FALSE)</f>
        <v>#REF!</v>
      </c>
      <c r="Q2229" s="115" t="e">
        <f>VLOOKUP(Revisión_Avance_Periodo!$L2229,#REF!,30,FALSE)</f>
        <v>#REF!</v>
      </c>
      <c r="R2229" s="116">
        <v>2019</v>
      </c>
      <c r="S2229" s="196">
        <v>43707</v>
      </c>
      <c r="T2229" s="124" t="s">
        <v>75</v>
      </c>
      <c r="U2229" s="117" t="e">
        <f>INDEX(#REF!,MATCH(Revisión_Avance_Periodo!$L2229,#REF!,0),MATCH(Revisión_Avance_Periodo!$T2229,#REF!,0))</f>
        <v>#REF!</v>
      </c>
      <c r="V2229" s="117" t="e">
        <f>INDEX(#REF!,MATCH(Revisión_Avance_Periodo!$L2229,#REF!,0),MATCH(Revisión_Avance_Periodo!$T2229,#REF!,0))</f>
        <v>#REF!</v>
      </c>
      <c r="W2229" s="130" t="e">
        <f>V2229/U2229</f>
        <v>#REF!</v>
      </c>
      <c r="X2229" s="124" t="e">
        <f>VLOOKUP(W2229,Tabla_Estado_Meta_OAP_2019[#All],3,TRUE)</f>
        <v>#REF!</v>
      </c>
      <c r="Y2229" s="150" t="e">
        <f>SUBTOTAL(9,$U$206:$U2229)</f>
        <v>#REF!</v>
      </c>
      <c r="Z2229" s="159" t="e">
        <f>SUBTOTAL(9,$V$206:$V2229)</f>
        <v>#REF!</v>
      </c>
      <c r="AA2229" s="159">
        <f>IFERROR(+Revisión_Avance_Periodo!$Z2229/Revisión_Avance_Periodo!$Y2229,0)</f>
        <v>0</v>
      </c>
      <c r="AB2229" s="126"/>
      <c r="AC2229" s="127"/>
      <c r="AD2229" s="125"/>
      <c r="AE2229" s="125"/>
      <c r="AF2229" s="128"/>
      <c r="AG2229" s="129"/>
      <c r="AH2229" s="150" t="e">
        <f>SUBTOTAL(9,$U$2222:$U2229)</f>
        <v>#REF!</v>
      </c>
      <c r="AI2229" s="159" t="e">
        <f>SUBTOTAL(9,$V$2222:$V2229)</f>
        <v>#REF!</v>
      </c>
      <c r="AJ2229" s="159">
        <f>IFERROR(+Revisión_Avance_Periodo!$Z2229/Revisión_Avance_Periodo!$Y2229,0)</f>
        <v>0</v>
      </c>
      <c r="AK2229" s="126"/>
      <c r="AL2229" s="127"/>
      <c r="AM2229" s="125"/>
      <c r="AN2229" s="125"/>
      <c r="AO2229" s="128"/>
      <c r="AP2229" s="129"/>
    </row>
    <row r="2230" spans="1:42" x14ac:dyDescent="0.25">
      <c r="A2230" s="92">
        <v>191</v>
      </c>
      <c r="B2230" s="435" t="e">
        <f>CONCATENATE(Revisión_Avance_Periodo!$D2230,";",Revisión_Avance_Periodo!$F2230,";",Revisión_Avance_Periodo!$L2230)</f>
        <v>#REF!</v>
      </c>
      <c r="C2230" s="435" t="e">
        <f t="shared" si="174"/>
        <v>#REF!</v>
      </c>
      <c r="D2230" s="114" t="e">
        <f>VLOOKUP($A2230,#REF!,3,FALSE)</f>
        <v>#REF!</v>
      </c>
      <c r="E2230" s="436" t="e">
        <f>VLOOKUP($A2230,#REF!,4,FALSE)</f>
        <v>#REF!</v>
      </c>
      <c r="F2230" s="102" t="e">
        <f>VLOOKUP($A2230,#REF!,5,FALSE)</f>
        <v>#REF!</v>
      </c>
      <c r="G2230" s="93" t="e">
        <f>VLOOKUP($A2230,#REF!,8,FALSE)</f>
        <v>#REF!</v>
      </c>
      <c r="H2230" s="93" t="e">
        <f>VLOOKUP($A2230,#REF!,7,FALSE)</f>
        <v>#REF!</v>
      </c>
      <c r="I2230" s="438" t="e">
        <f>VLOOKUP($A2230,#REF!,10,FALSE)</f>
        <v>#REF!</v>
      </c>
      <c r="J2230" s="93" t="e">
        <f>VLOOKUP($A2230,#REF!,11,FALSE)</f>
        <v>#REF!</v>
      </c>
      <c r="K2230" s="114" t="e">
        <f>VLOOKUP($A2230,#REF!,12,FALSE)</f>
        <v>#REF!</v>
      </c>
      <c r="L2230" s="93" t="e">
        <f>VLOOKUP($A2230,#REF!,13,FALSE)</f>
        <v>#REF!</v>
      </c>
      <c r="M2230" s="438" t="e">
        <f>VLOOKUP($A2230,#REF!,14,FALSE)</f>
        <v>#REF!</v>
      </c>
      <c r="N2230" s="102" t="e">
        <f>VLOOKUP($A2230,#REF!,15,FALSE)</f>
        <v>#REF!</v>
      </c>
      <c r="O2230" s="102" t="e">
        <f>VLOOKUP($A2230,#REF!,18,FALSE)</f>
        <v>#REF!</v>
      </c>
      <c r="P2230" s="93" t="e">
        <f>VLOOKUP($A2230,#REF!,41,FALSE)</f>
        <v>#REF!</v>
      </c>
      <c r="Q2230" s="115" t="e">
        <f>VLOOKUP(Revisión_Avance_Periodo!$L2230,#REF!,30,FALSE)</f>
        <v>#REF!</v>
      </c>
      <c r="R2230" s="116">
        <v>2019</v>
      </c>
      <c r="S2230" s="196">
        <v>43738</v>
      </c>
      <c r="T2230" s="116" t="s">
        <v>76</v>
      </c>
      <c r="U2230" s="117" t="e">
        <f>INDEX(#REF!,MATCH(Revisión_Avance_Periodo!$L2230,#REF!,0),MATCH(Revisión_Avance_Periodo!$T2230,#REF!,0))</f>
        <v>#REF!</v>
      </c>
      <c r="V2230" s="117" t="e">
        <f>INDEX(#REF!,MATCH(Revisión_Avance_Periodo!$L2230,#REF!,0),MATCH(Revisión_Avance_Periodo!$T2230,#REF!,0))</f>
        <v>#REF!</v>
      </c>
      <c r="W2230" s="118">
        <f>IFERROR((V2230/U2230),0)</f>
        <v>0</v>
      </c>
      <c r="X2230" s="116" t="str">
        <f>VLOOKUP(W2230,Tabla_Estado_Meta_OAP_2019[#All],3,TRUE)</f>
        <v>Por Ejecutar</v>
      </c>
      <c r="Y2230" s="150" t="e">
        <f>SUBTOTAL(9,$U$206:$U2230)</f>
        <v>#REF!</v>
      </c>
      <c r="Z2230" s="159" t="e">
        <f>SUBTOTAL(9,$V$206:$V2230)</f>
        <v>#REF!</v>
      </c>
      <c r="AA2230" s="159">
        <f>IFERROR(+Revisión_Avance_Periodo!$Z2230/Revisión_Avance_Periodo!$Y2230,0)</f>
        <v>0</v>
      </c>
      <c r="AB2230" s="126"/>
      <c r="AC2230" s="127"/>
      <c r="AD2230" s="125"/>
      <c r="AE2230" s="125"/>
      <c r="AF2230" s="128"/>
      <c r="AG2230" s="129"/>
      <c r="AH2230" s="150" t="e">
        <f>SUBTOTAL(9,$U$2222:$U2230)</f>
        <v>#REF!</v>
      </c>
      <c r="AI2230" s="159" t="e">
        <f>SUBTOTAL(9,$V$2222:$V2230)</f>
        <v>#REF!</v>
      </c>
      <c r="AJ2230" s="159">
        <f>IFERROR(+Revisión_Avance_Periodo!$Z2230/Revisión_Avance_Periodo!$Y2230,0)</f>
        <v>0</v>
      </c>
      <c r="AK2230" s="126"/>
      <c r="AL2230" s="127"/>
      <c r="AM2230" s="125"/>
      <c r="AN2230" s="125"/>
      <c r="AO2230" s="128"/>
      <c r="AP2230" s="129"/>
    </row>
    <row r="2231" spans="1:42" x14ac:dyDescent="0.25">
      <c r="A2231" s="97">
        <v>191</v>
      </c>
      <c r="B2231" s="435" t="e">
        <f>CONCATENATE(Revisión_Avance_Periodo!$D2231,";",Revisión_Avance_Periodo!$F2231,";",Revisión_Avance_Periodo!$L2231)</f>
        <v>#REF!</v>
      </c>
      <c r="C2231" s="435" t="e">
        <f t="shared" si="174"/>
        <v>#REF!</v>
      </c>
      <c r="D2231" s="123" t="e">
        <f>VLOOKUP($A2231,#REF!,3,FALSE)</f>
        <v>#REF!</v>
      </c>
      <c r="E2231" s="436" t="e">
        <f>VLOOKUP($A2231,#REF!,4,FALSE)</f>
        <v>#REF!</v>
      </c>
      <c r="F2231" s="103" t="e">
        <f>VLOOKUP($A2231,#REF!,5,FALSE)</f>
        <v>#REF!</v>
      </c>
      <c r="G2231" s="98" t="e">
        <f>VLOOKUP($A2231,#REF!,8,FALSE)</f>
        <v>#REF!</v>
      </c>
      <c r="H2231" s="93" t="e">
        <f>VLOOKUP($A2231,#REF!,7,FALSE)</f>
        <v>#REF!</v>
      </c>
      <c r="I2231" s="438" t="e">
        <f>VLOOKUP($A2231,#REF!,10,FALSE)</f>
        <v>#REF!</v>
      </c>
      <c r="J2231" s="98" t="e">
        <f>VLOOKUP($A2231,#REF!,11,FALSE)</f>
        <v>#REF!</v>
      </c>
      <c r="K2231" s="114" t="e">
        <f>VLOOKUP($A2231,#REF!,12,FALSE)</f>
        <v>#REF!</v>
      </c>
      <c r="L2231" s="98" t="e">
        <f>VLOOKUP($A2231,#REF!,13,FALSE)</f>
        <v>#REF!</v>
      </c>
      <c r="M2231" s="438" t="e">
        <f>VLOOKUP($A2231,#REF!,14,FALSE)</f>
        <v>#REF!</v>
      </c>
      <c r="N2231" s="103" t="e">
        <f>VLOOKUP($A2231,#REF!,15,FALSE)</f>
        <v>#REF!</v>
      </c>
      <c r="O2231" s="103" t="e">
        <f>VLOOKUP($A2231,#REF!,18,FALSE)</f>
        <v>#REF!</v>
      </c>
      <c r="P2231" s="93" t="e">
        <f>VLOOKUP($A2231,#REF!,41,FALSE)</f>
        <v>#REF!</v>
      </c>
      <c r="Q2231" s="115" t="e">
        <f>VLOOKUP(Revisión_Avance_Periodo!$L2231,#REF!,30,FALSE)</f>
        <v>#REF!</v>
      </c>
      <c r="R2231" s="116">
        <v>2019</v>
      </c>
      <c r="S2231" s="196">
        <v>43768</v>
      </c>
      <c r="T2231" s="124" t="s">
        <v>77</v>
      </c>
      <c r="U2231" s="117" t="e">
        <f>INDEX(#REF!,MATCH(Revisión_Avance_Periodo!$L2231,#REF!,0),MATCH(Revisión_Avance_Periodo!$T2231,#REF!,0))</f>
        <v>#REF!</v>
      </c>
      <c r="V2231" s="117" t="e">
        <f>INDEX(#REF!,MATCH(Revisión_Avance_Periodo!$L2231,#REF!,0),MATCH(Revisión_Avance_Periodo!$T2231,#REF!,0))</f>
        <v>#REF!</v>
      </c>
      <c r="W2231" s="118">
        <f>IFERROR((V2231/U2231),0)</f>
        <v>0</v>
      </c>
      <c r="X2231" s="124" t="str">
        <f>VLOOKUP(W2231,Tabla_Estado_Meta_OAP_2019[#All],3,TRUE)</f>
        <v>Por Ejecutar</v>
      </c>
      <c r="Y2231" s="150" t="e">
        <f>SUBTOTAL(9,$U$206:$U2231)</f>
        <v>#REF!</v>
      </c>
      <c r="Z2231" s="159" t="e">
        <f>SUBTOTAL(9,$V$206:$V2231)</f>
        <v>#REF!</v>
      </c>
      <c r="AA2231" s="159">
        <f>IFERROR(+Revisión_Avance_Periodo!$Z2231/Revisión_Avance_Periodo!$Y2231,0)</f>
        <v>0</v>
      </c>
      <c r="AB2231" s="126"/>
      <c r="AC2231" s="127"/>
      <c r="AD2231" s="125"/>
      <c r="AE2231" s="125"/>
      <c r="AF2231" s="128"/>
      <c r="AG2231" s="129"/>
      <c r="AH2231" s="150" t="e">
        <f>SUBTOTAL(9,$U$2222:$U2231)</f>
        <v>#REF!</v>
      </c>
      <c r="AI2231" s="159" t="e">
        <f>SUBTOTAL(9,$V$2222:$V2231)</f>
        <v>#REF!</v>
      </c>
      <c r="AJ2231" s="159">
        <f>IFERROR(+Revisión_Avance_Periodo!$Z2231/Revisión_Avance_Periodo!$Y2231,0)</f>
        <v>0</v>
      </c>
      <c r="AK2231" s="126"/>
      <c r="AL2231" s="127"/>
      <c r="AM2231" s="125"/>
      <c r="AN2231" s="125"/>
      <c r="AO2231" s="128"/>
      <c r="AP2231" s="129"/>
    </row>
    <row r="2232" spans="1:42" x14ac:dyDescent="0.25">
      <c r="A2232" s="92">
        <v>191</v>
      </c>
      <c r="B2232" s="435" t="e">
        <f>CONCATENATE(Revisión_Avance_Periodo!$D2232,";",Revisión_Avance_Periodo!$F2232,";",Revisión_Avance_Periodo!$L2232)</f>
        <v>#REF!</v>
      </c>
      <c r="C2232" s="435" t="e">
        <f t="shared" si="174"/>
        <v>#REF!</v>
      </c>
      <c r="D2232" s="114" t="e">
        <f>VLOOKUP($A2232,#REF!,3,FALSE)</f>
        <v>#REF!</v>
      </c>
      <c r="E2232" s="436" t="e">
        <f>VLOOKUP($A2232,#REF!,4,FALSE)</f>
        <v>#REF!</v>
      </c>
      <c r="F2232" s="102" t="e">
        <f>VLOOKUP($A2232,#REF!,5,FALSE)</f>
        <v>#REF!</v>
      </c>
      <c r="G2232" s="93" t="e">
        <f>VLOOKUP($A2232,#REF!,8,FALSE)</f>
        <v>#REF!</v>
      </c>
      <c r="H2232" s="93" t="e">
        <f>VLOOKUP($A2232,#REF!,7,FALSE)</f>
        <v>#REF!</v>
      </c>
      <c r="I2232" s="438" t="e">
        <f>VLOOKUP($A2232,#REF!,10,FALSE)</f>
        <v>#REF!</v>
      </c>
      <c r="J2232" s="93" t="e">
        <f>VLOOKUP($A2232,#REF!,11,FALSE)</f>
        <v>#REF!</v>
      </c>
      <c r="K2232" s="114" t="e">
        <f>VLOOKUP($A2232,#REF!,12,FALSE)</f>
        <v>#REF!</v>
      </c>
      <c r="L2232" s="93" t="e">
        <f>VLOOKUP($A2232,#REF!,13,FALSE)</f>
        <v>#REF!</v>
      </c>
      <c r="M2232" s="438" t="e">
        <f>VLOOKUP($A2232,#REF!,14,FALSE)</f>
        <v>#REF!</v>
      </c>
      <c r="N2232" s="102" t="e">
        <f>VLOOKUP($A2232,#REF!,15,FALSE)</f>
        <v>#REF!</v>
      </c>
      <c r="O2232" s="102" t="e">
        <f>VLOOKUP($A2232,#REF!,18,FALSE)</f>
        <v>#REF!</v>
      </c>
      <c r="P2232" s="93" t="e">
        <f>VLOOKUP($A2232,#REF!,41,FALSE)</f>
        <v>#REF!</v>
      </c>
      <c r="Q2232" s="115" t="e">
        <f>VLOOKUP(Revisión_Avance_Periodo!$L2232,#REF!,30,FALSE)</f>
        <v>#REF!</v>
      </c>
      <c r="R2232" s="116">
        <v>2019</v>
      </c>
      <c r="S2232" s="196">
        <v>43799</v>
      </c>
      <c r="T2232" s="116" t="s">
        <v>78</v>
      </c>
      <c r="U2232" s="117" t="e">
        <f>INDEX(#REF!,MATCH(Revisión_Avance_Periodo!$L2232,#REF!,0),MATCH(Revisión_Avance_Periodo!$T2232,#REF!,0))</f>
        <v>#REF!</v>
      </c>
      <c r="V2232" s="117" t="e">
        <f>INDEX(#REF!,MATCH(Revisión_Avance_Periodo!$L2232,#REF!,0),MATCH(Revisión_Avance_Periodo!$T2232,#REF!,0))</f>
        <v>#REF!</v>
      </c>
      <c r="W2232" s="131" t="e">
        <f>V2232/U2232</f>
        <v>#REF!</v>
      </c>
      <c r="X2232" s="116" t="e">
        <f>VLOOKUP(W2232,Tabla_Estado_Meta_OAP_2019[#All],3,TRUE)</f>
        <v>#REF!</v>
      </c>
      <c r="Y2232" s="150" t="e">
        <f>SUBTOTAL(9,$U$206:$U2232)</f>
        <v>#REF!</v>
      </c>
      <c r="Z2232" s="159" t="e">
        <f>SUBTOTAL(9,$V$206:$V2232)</f>
        <v>#REF!</v>
      </c>
      <c r="AA2232" s="159">
        <f>IFERROR(+Revisión_Avance_Periodo!$Z2232/Revisión_Avance_Periodo!$Y2232,0)</f>
        <v>0</v>
      </c>
      <c r="AB2232" s="126"/>
      <c r="AC2232" s="127"/>
      <c r="AD2232" s="125"/>
      <c r="AE2232" s="125"/>
      <c r="AF2232" s="128"/>
      <c r="AG2232" s="129"/>
      <c r="AH2232" s="150" t="e">
        <f>SUBTOTAL(9,$U$2222:$U2232)</f>
        <v>#REF!</v>
      </c>
      <c r="AI2232" s="159" t="e">
        <f>SUBTOTAL(9,$V$2222:$V2232)</f>
        <v>#REF!</v>
      </c>
      <c r="AJ2232" s="159">
        <f>IFERROR(+Revisión_Avance_Periodo!$Z2232/Revisión_Avance_Periodo!$Y2232,0)</f>
        <v>0</v>
      </c>
      <c r="AK2232" s="126"/>
      <c r="AL2232" s="127"/>
      <c r="AM2232" s="125"/>
      <c r="AN2232" s="125"/>
      <c r="AO2232" s="128"/>
      <c r="AP2232" s="129"/>
    </row>
    <row r="2233" spans="1:42" ht="15.75" thickBot="1" x14ac:dyDescent="0.3">
      <c r="A2233" s="97">
        <v>191</v>
      </c>
      <c r="B2233" s="435" t="e">
        <f>CONCATENATE(Revisión_Avance_Periodo!$D2233,";",Revisión_Avance_Periodo!$F2233,";",Revisión_Avance_Periodo!$L2233)</f>
        <v>#REF!</v>
      </c>
      <c r="C2233" s="435" t="e">
        <f t="shared" si="174"/>
        <v>#REF!</v>
      </c>
      <c r="D2233" s="123" t="e">
        <f>VLOOKUP($A2233,#REF!,3,FALSE)</f>
        <v>#REF!</v>
      </c>
      <c r="E2233" s="436" t="e">
        <f>VLOOKUP($A2233,#REF!,4,FALSE)</f>
        <v>#REF!</v>
      </c>
      <c r="F2233" s="103" t="e">
        <f>VLOOKUP($A2233,#REF!,5,FALSE)</f>
        <v>#REF!</v>
      </c>
      <c r="G2233" s="98" t="e">
        <f>VLOOKUP($A2233,#REF!,8,FALSE)</f>
        <v>#REF!</v>
      </c>
      <c r="H2233" s="93" t="e">
        <f>VLOOKUP($A2233,#REF!,7,FALSE)</f>
        <v>#REF!</v>
      </c>
      <c r="I2233" s="438" t="e">
        <f>VLOOKUP($A2233,#REF!,10,FALSE)</f>
        <v>#REF!</v>
      </c>
      <c r="J2233" s="98" t="e">
        <f>VLOOKUP($A2233,#REF!,11,FALSE)</f>
        <v>#REF!</v>
      </c>
      <c r="K2233" s="114" t="e">
        <f>VLOOKUP($A2233,#REF!,12,FALSE)</f>
        <v>#REF!</v>
      </c>
      <c r="L2233" s="98" t="e">
        <f>VLOOKUP($A2233,#REF!,13,FALSE)</f>
        <v>#REF!</v>
      </c>
      <c r="M2233" s="438" t="e">
        <f>VLOOKUP($A2233,#REF!,14,FALSE)</f>
        <v>#REF!</v>
      </c>
      <c r="N2233" s="103" t="e">
        <f>VLOOKUP($A2233,#REF!,15,FALSE)</f>
        <v>#REF!</v>
      </c>
      <c r="O2233" s="103" t="e">
        <f>VLOOKUP($A2233,#REF!,18,FALSE)</f>
        <v>#REF!</v>
      </c>
      <c r="P2233" s="93" t="e">
        <f>VLOOKUP($A2233,#REF!,41,FALSE)</f>
        <v>#REF!</v>
      </c>
      <c r="Q2233" s="115" t="e">
        <f>VLOOKUP(Revisión_Avance_Periodo!$L2233,#REF!,30,FALSE)</f>
        <v>#REF!</v>
      </c>
      <c r="R2233" s="116">
        <v>2019</v>
      </c>
      <c r="S2233" s="196">
        <v>43829</v>
      </c>
      <c r="T2233" s="124" t="s">
        <v>79</v>
      </c>
      <c r="U2233" s="117" t="e">
        <f>INDEX(#REF!,MATCH(Revisión_Avance_Periodo!$L2233,#REF!,0),MATCH(Revisión_Avance_Periodo!$T2233,#REF!,0))</f>
        <v>#REF!</v>
      </c>
      <c r="V2233" s="117" t="e">
        <f>INDEX(#REF!,MATCH(Revisión_Avance_Periodo!$L2233,#REF!,0),MATCH(Revisión_Avance_Periodo!$T2233,#REF!,0))</f>
        <v>#REF!</v>
      </c>
      <c r="W2233" s="118">
        <f>IFERROR((V2233/U2233),0)</f>
        <v>0</v>
      </c>
      <c r="X2233" s="124" t="str">
        <f>VLOOKUP(W2233,Tabla_Estado_Meta_OAP_2019[#All],3,TRUE)</f>
        <v>Por Ejecutar</v>
      </c>
      <c r="Y2233" s="150" t="e">
        <f>SUBTOTAL(9,$U$206:$U2233)</f>
        <v>#REF!</v>
      </c>
      <c r="Z2233" s="159" t="e">
        <f>SUBTOTAL(9,$V$206:$V2233)</f>
        <v>#REF!</v>
      </c>
      <c r="AA2233" s="159">
        <f>IFERROR(+Revisión_Avance_Periodo!$Z2233/Revisión_Avance_Periodo!$Y2233,0)</f>
        <v>0</v>
      </c>
      <c r="AB2233" s="126"/>
      <c r="AC2233" s="127"/>
      <c r="AD2233" s="125"/>
      <c r="AE2233" s="125"/>
      <c r="AF2233" s="128"/>
      <c r="AG2233" s="129"/>
      <c r="AH2233" s="150" t="e">
        <f>SUBTOTAL(9,$U$2222:$U2233)</f>
        <v>#REF!</v>
      </c>
      <c r="AI2233" s="159" t="e">
        <f>SUBTOTAL(9,$V$2222:$V2233)</f>
        <v>#REF!</v>
      </c>
      <c r="AJ2233" s="159">
        <f>IFERROR(+Revisión_Avance_Periodo!$Z2233/Revisión_Avance_Periodo!$Y2233,0)</f>
        <v>0</v>
      </c>
      <c r="AK2233" s="126"/>
      <c r="AL2233" s="127"/>
      <c r="AM2233" s="125"/>
      <c r="AN2233" s="125"/>
      <c r="AO2233" s="128"/>
      <c r="AP2233" s="129"/>
    </row>
    <row r="2234" spans="1:42" x14ac:dyDescent="0.25">
      <c r="A2234" s="92">
        <v>192</v>
      </c>
      <c r="B2234" s="435" t="e">
        <f>CONCATENATE(Revisión_Avance_Periodo!$D2234,";",Revisión_Avance_Periodo!$F2234,";",Revisión_Avance_Periodo!$L2234)</f>
        <v>#REF!</v>
      </c>
      <c r="C2234" s="435" t="e">
        <f t="shared" si="174"/>
        <v>#REF!</v>
      </c>
      <c r="D2234" s="114" t="e">
        <f>VLOOKUP($A2234,#REF!,3,FALSE)</f>
        <v>#REF!</v>
      </c>
      <c r="E2234" s="436" t="e">
        <f>VLOOKUP($A2234,#REF!,4,FALSE)</f>
        <v>#REF!</v>
      </c>
      <c r="F2234" s="102" t="e">
        <f>VLOOKUP($A2234,#REF!,5,FALSE)</f>
        <v>#REF!</v>
      </c>
      <c r="G2234" s="93" t="e">
        <f>VLOOKUP($A2234,#REF!,8,FALSE)</f>
        <v>#REF!</v>
      </c>
      <c r="H2234" s="93" t="e">
        <f>VLOOKUP($A2234,#REF!,7,FALSE)</f>
        <v>#REF!</v>
      </c>
      <c r="I2234" s="438" t="e">
        <f>VLOOKUP($A2234,#REF!,10,FALSE)</f>
        <v>#REF!</v>
      </c>
      <c r="J2234" s="93" t="e">
        <f>VLOOKUP($A2234,#REF!,11,FALSE)</f>
        <v>#REF!</v>
      </c>
      <c r="K2234" s="114" t="e">
        <f>VLOOKUP($A2234,#REF!,12,FALSE)</f>
        <v>#REF!</v>
      </c>
      <c r="L2234" s="93" t="e">
        <f>VLOOKUP($A2234,#REF!,13,FALSE)</f>
        <v>#REF!</v>
      </c>
      <c r="M2234" s="438" t="e">
        <f>VLOOKUP($A2234,#REF!,14,FALSE)</f>
        <v>#REF!</v>
      </c>
      <c r="N2234" s="102" t="e">
        <f>VLOOKUP($A2234,#REF!,15,FALSE)</f>
        <v>#REF!</v>
      </c>
      <c r="O2234" s="102" t="e">
        <f>VLOOKUP($A2234,#REF!,18,FALSE)</f>
        <v>#REF!</v>
      </c>
      <c r="P2234" s="93" t="e">
        <f>VLOOKUP($A2234,#REF!,41,FALSE)</f>
        <v>#REF!</v>
      </c>
      <c r="Q2234" s="115" t="e">
        <f>VLOOKUP(Revisión_Avance_Periodo!$L2234,#REF!,30,FALSE)</f>
        <v>#REF!</v>
      </c>
      <c r="R2234" s="116">
        <v>2019</v>
      </c>
      <c r="S2234" s="196">
        <v>43495</v>
      </c>
      <c r="T2234" s="116" t="s">
        <v>68</v>
      </c>
      <c r="U2234" s="132" t="e">
        <f>INDEX(#REF!,MATCH(Revisión_Avance_Periodo!$L2234,#REF!,0),MATCH(Revisión_Avance_Periodo!$T2234,#REF!,0))</f>
        <v>#REF!</v>
      </c>
      <c r="V2234" s="132" t="e">
        <f>INDEX(#REF!,MATCH(Revisión_Avance_Periodo!$L2234,#REF!,0),MATCH(Revisión_Avance_Periodo!$T2234,#REF!,0))</f>
        <v>#REF!</v>
      </c>
      <c r="W2234" s="118">
        <f>IFERROR((V2234/U2234),0)</f>
        <v>0</v>
      </c>
      <c r="X2234" s="116" t="str">
        <f>VLOOKUP(W2234,Tabla_Estado_Meta_OAP_2019[#All],3,TRUE)</f>
        <v>Por Ejecutar</v>
      </c>
      <c r="Y2234" s="160" t="e">
        <f>SUBTOTAL(9,$U$206:$U2234)</f>
        <v>#REF!</v>
      </c>
      <c r="Z2234" s="161" t="e">
        <f>SUBTOTAL(9,$V$206:$V2234)</f>
        <v>#REF!</v>
      </c>
      <c r="AA2234" s="162">
        <f>IFERROR(+Revisión_Avance_Periodo!$Z2234/Revisión_Avance_Periodo!$Y2234,0)</f>
        <v>0</v>
      </c>
      <c r="AB2234" s="133" t="e">
        <f>SUBTOTAL(9,U2234:U2245)</f>
        <v>#REF!</v>
      </c>
      <c r="AC2234" s="134" t="e">
        <f>SUBTOTAL(9,V2234:V2245)</f>
        <v>#REF!</v>
      </c>
      <c r="AD2234" s="119" t="e">
        <f>+AC2234/AB2234</f>
        <v>#REF!</v>
      </c>
      <c r="AE2234" s="119" t="e">
        <f>100%-Revisión_Avance_Periodo!$AD2234</f>
        <v>#REF!</v>
      </c>
      <c r="AF2234" s="121" t="e">
        <f>VLOOKUP(AD2234,Tabla_Estado_Meta_OAP_2019[],3,TRUE)</f>
        <v>#REF!</v>
      </c>
      <c r="AG2234" s="122" t="e">
        <f>Revisión_Avance_Periodo!$AD2234*Revisión_Avance_Periodo!$Q2234</f>
        <v>#REF!</v>
      </c>
      <c r="AH2234" s="160" t="e">
        <f>SUBTOTAL(9,$U$2234:$U2234)</f>
        <v>#REF!</v>
      </c>
      <c r="AI2234" s="161" t="e">
        <f>SUBTOTAL(9,$V$2234:$V2234)</f>
        <v>#REF!</v>
      </c>
      <c r="AJ2234" s="162">
        <f>IFERROR(+Revisión_Avance_Periodo!$Z2234/Revisión_Avance_Periodo!$Y2234,0)</f>
        <v>0</v>
      </c>
      <c r="AK2234" s="133" t="e">
        <f>SUBTOTAL(9,AD2234:AD2245)</f>
        <v>#REF!</v>
      </c>
      <c r="AL2234" s="134" t="e">
        <f>SUBTOTAL(9,AE2234:AE2245)</f>
        <v>#REF!</v>
      </c>
      <c r="AM2234" s="119" t="e">
        <f>+AL2234/AK2234</f>
        <v>#REF!</v>
      </c>
      <c r="AN2234" s="119" t="e">
        <f>100%-Revisión_Avance_Periodo!$AD2234</f>
        <v>#REF!</v>
      </c>
      <c r="AO2234" s="121" t="e">
        <f>VLOOKUP(AM2234,Tabla_Estado_Meta_OAP_2019[],3,TRUE)</f>
        <v>#REF!</v>
      </c>
      <c r="AP2234" s="122" t="e">
        <f>Revisión_Avance_Periodo!$AD2234*Revisión_Avance_Periodo!$Q2234</f>
        <v>#REF!</v>
      </c>
    </row>
    <row r="2235" spans="1:42" x14ac:dyDescent="0.25">
      <c r="A2235" s="97">
        <v>192</v>
      </c>
      <c r="B2235" s="435" t="e">
        <f>CONCATENATE(Revisión_Avance_Periodo!$D2235,";",Revisión_Avance_Periodo!$F2235,";",Revisión_Avance_Periodo!$L2235)</f>
        <v>#REF!</v>
      </c>
      <c r="C2235" s="435" t="e">
        <f t="shared" si="174"/>
        <v>#REF!</v>
      </c>
      <c r="D2235" s="123" t="e">
        <f>VLOOKUP($A2235,#REF!,3,FALSE)</f>
        <v>#REF!</v>
      </c>
      <c r="E2235" s="436" t="e">
        <f>VLOOKUP($A2235,#REF!,4,FALSE)</f>
        <v>#REF!</v>
      </c>
      <c r="F2235" s="103" t="e">
        <f>VLOOKUP($A2235,#REF!,5,FALSE)</f>
        <v>#REF!</v>
      </c>
      <c r="G2235" s="98" t="e">
        <f>VLOOKUP($A2235,#REF!,8,FALSE)</f>
        <v>#REF!</v>
      </c>
      <c r="H2235" s="93" t="e">
        <f>VLOOKUP($A2235,#REF!,7,FALSE)</f>
        <v>#REF!</v>
      </c>
      <c r="I2235" s="438" t="e">
        <f>VLOOKUP($A2235,#REF!,10,FALSE)</f>
        <v>#REF!</v>
      </c>
      <c r="J2235" s="98" t="e">
        <f>VLOOKUP($A2235,#REF!,11,FALSE)</f>
        <v>#REF!</v>
      </c>
      <c r="K2235" s="114" t="e">
        <f>VLOOKUP($A2235,#REF!,12,FALSE)</f>
        <v>#REF!</v>
      </c>
      <c r="L2235" s="98" t="e">
        <f>VLOOKUP($A2235,#REF!,13,FALSE)</f>
        <v>#REF!</v>
      </c>
      <c r="M2235" s="438" t="e">
        <f>VLOOKUP($A2235,#REF!,14,FALSE)</f>
        <v>#REF!</v>
      </c>
      <c r="N2235" s="103" t="e">
        <f>VLOOKUP($A2235,#REF!,15,FALSE)</f>
        <v>#REF!</v>
      </c>
      <c r="O2235" s="103" t="e">
        <f>VLOOKUP($A2235,#REF!,18,FALSE)</f>
        <v>#REF!</v>
      </c>
      <c r="P2235" s="93" t="e">
        <f>VLOOKUP($A2235,#REF!,41,FALSE)</f>
        <v>#REF!</v>
      </c>
      <c r="Q2235" s="115" t="e">
        <f>VLOOKUP(Revisión_Avance_Periodo!$L2235,#REF!,30,FALSE)</f>
        <v>#REF!</v>
      </c>
      <c r="R2235" s="116">
        <v>2019</v>
      </c>
      <c r="S2235" s="196">
        <v>43524</v>
      </c>
      <c r="T2235" s="124" t="s">
        <v>69</v>
      </c>
      <c r="U2235" s="132" t="e">
        <f>INDEX(#REF!,MATCH(Revisión_Avance_Periodo!$L2235,#REF!,0),MATCH(Revisión_Avance_Periodo!$T2235,#REF!,0))</f>
        <v>#REF!</v>
      </c>
      <c r="V2235" s="132" t="e">
        <f>INDEX(#REF!,MATCH(Revisión_Avance_Periodo!$L2235,#REF!,0),MATCH(Revisión_Avance_Periodo!$T2235,#REF!,0))</f>
        <v>#REF!</v>
      </c>
      <c r="W2235" s="131" t="e">
        <f t="shared" ref="W2235:W2242" si="179">V2235/U2235</f>
        <v>#REF!</v>
      </c>
      <c r="X2235" s="124" t="e">
        <f>VLOOKUP(W2235,Tabla_Estado_Meta_OAP_2019[#All],3,TRUE)</f>
        <v>#REF!</v>
      </c>
      <c r="Y2235" s="157" t="e">
        <f>SUBTOTAL(9,$U$206:$U2235)</f>
        <v>#REF!</v>
      </c>
      <c r="Z2235" s="158" t="e">
        <f>SUBTOTAL(9,$V$206:$V2235)</f>
        <v>#REF!</v>
      </c>
      <c r="AA2235" s="159">
        <f>IFERROR(+Revisión_Avance_Periodo!$Z2235/Revisión_Avance_Periodo!$Y2235,0)</f>
        <v>0</v>
      </c>
      <c r="AB2235" s="126"/>
      <c r="AC2235" s="127"/>
      <c r="AD2235" s="125"/>
      <c r="AE2235" s="125"/>
      <c r="AF2235" s="128"/>
      <c r="AG2235" s="129"/>
      <c r="AH2235" s="157" t="e">
        <f>SUBTOTAL(9,$U$2234:$U2235)</f>
        <v>#REF!</v>
      </c>
      <c r="AI2235" s="158" t="e">
        <f>SUBTOTAL(9,$V$2234:$V2235)</f>
        <v>#REF!</v>
      </c>
      <c r="AJ2235" s="159">
        <f>IFERROR(+Revisión_Avance_Periodo!$Z2235/Revisión_Avance_Periodo!$Y2235,0)</f>
        <v>0</v>
      </c>
      <c r="AK2235" s="126"/>
      <c r="AL2235" s="127"/>
      <c r="AM2235" s="125"/>
      <c r="AN2235" s="125"/>
      <c r="AO2235" s="128"/>
      <c r="AP2235" s="129"/>
    </row>
    <row r="2236" spans="1:42" x14ac:dyDescent="0.25">
      <c r="A2236" s="92">
        <v>192</v>
      </c>
      <c r="B2236" s="435" t="e">
        <f>CONCATENATE(Revisión_Avance_Periodo!$D2236,";",Revisión_Avance_Periodo!$F2236,";",Revisión_Avance_Periodo!$L2236)</f>
        <v>#REF!</v>
      </c>
      <c r="C2236" s="435" t="e">
        <f t="shared" si="174"/>
        <v>#REF!</v>
      </c>
      <c r="D2236" s="114" t="e">
        <f>VLOOKUP($A2236,#REF!,3,FALSE)</f>
        <v>#REF!</v>
      </c>
      <c r="E2236" s="436" t="e">
        <f>VLOOKUP($A2236,#REF!,4,FALSE)</f>
        <v>#REF!</v>
      </c>
      <c r="F2236" s="102" t="e">
        <f>VLOOKUP($A2236,#REF!,5,FALSE)</f>
        <v>#REF!</v>
      </c>
      <c r="G2236" s="93" t="e">
        <f>VLOOKUP($A2236,#REF!,8,FALSE)</f>
        <v>#REF!</v>
      </c>
      <c r="H2236" s="93" t="e">
        <f>VLOOKUP($A2236,#REF!,7,FALSE)</f>
        <v>#REF!</v>
      </c>
      <c r="I2236" s="438" t="e">
        <f>VLOOKUP($A2236,#REF!,10,FALSE)</f>
        <v>#REF!</v>
      </c>
      <c r="J2236" s="93" t="e">
        <f>VLOOKUP($A2236,#REF!,11,FALSE)</f>
        <v>#REF!</v>
      </c>
      <c r="K2236" s="114" t="e">
        <f>VLOOKUP($A2236,#REF!,12,FALSE)</f>
        <v>#REF!</v>
      </c>
      <c r="L2236" s="93" t="e">
        <f>VLOOKUP($A2236,#REF!,13,FALSE)</f>
        <v>#REF!</v>
      </c>
      <c r="M2236" s="438" t="e">
        <f>VLOOKUP($A2236,#REF!,14,FALSE)</f>
        <v>#REF!</v>
      </c>
      <c r="N2236" s="102" t="e">
        <f>VLOOKUP($A2236,#REF!,15,FALSE)</f>
        <v>#REF!</v>
      </c>
      <c r="O2236" s="102" t="e">
        <f>VLOOKUP($A2236,#REF!,18,FALSE)</f>
        <v>#REF!</v>
      </c>
      <c r="P2236" s="93" t="e">
        <f>VLOOKUP($A2236,#REF!,41,FALSE)</f>
        <v>#REF!</v>
      </c>
      <c r="Q2236" s="115" t="e">
        <f>VLOOKUP(Revisión_Avance_Periodo!$L2236,#REF!,30,FALSE)</f>
        <v>#REF!</v>
      </c>
      <c r="R2236" s="116">
        <v>2019</v>
      </c>
      <c r="S2236" s="196">
        <v>43554</v>
      </c>
      <c r="T2236" s="116" t="s">
        <v>70</v>
      </c>
      <c r="U2236" s="132" t="e">
        <f>INDEX(#REF!,MATCH(Revisión_Avance_Periodo!$L2236,#REF!,0),MATCH(Revisión_Avance_Periodo!$T2236,#REF!,0))</f>
        <v>#REF!</v>
      </c>
      <c r="V2236" s="132" t="e">
        <f>INDEX(#REF!,MATCH(Revisión_Avance_Periodo!$L2236,#REF!,0),MATCH(Revisión_Avance_Periodo!$T2236,#REF!,0))</f>
        <v>#REF!</v>
      </c>
      <c r="W2236" s="131" t="e">
        <f t="shared" si="179"/>
        <v>#REF!</v>
      </c>
      <c r="X2236" s="116" t="e">
        <f>VLOOKUP(W2236,Tabla_Estado_Meta_OAP_2019[#All],3,TRUE)</f>
        <v>#REF!</v>
      </c>
      <c r="Y2236" s="157" t="e">
        <f>SUBTOTAL(9,$U$206:$U2236)</f>
        <v>#REF!</v>
      </c>
      <c r="Z2236" s="158" t="e">
        <f>SUBTOTAL(9,$V$206:$V2236)</f>
        <v>#REF!</v>
      </c>
      <c r="AA2236" s="159">
        <f>IFERROR(+Revisión_Avance_Periodo!$Z2236/Revisión_Avance_Periodo!$Y2236,0)</f>
        <v>0</v>
      </c>
      <c r="AB2236" s="126"/>
      <c r="AC2236" s="127"/>
      <c r="AD2236" s="125"/>
      <c r="AE2236" s="125"/>
      <c r="AF2236" s="128"/>
      <c r="AG2236" s="129"/>
      <c r="AH2236" s="157" t="e">
        <f>SUBTOTAL(9,$U$2234:$U2236)</f>
        <v>#REF!</v>
      </c>
      <c r="AI2236" s="158" t="e">
        <f>SUBTOTAL(9,$V$2234:$V2236)</f>
        <v>#REF!</v>
      </c>
      <c r="AJ2236" s="159">
        <f>IFERROR(+Revisión_Avance_Periodo!$Z2236/Revisión_Avance_Periodo!$Y2236,0)</f>
        <v>0</v>
      </c>
      <c r="AK2236" s="126"/>
      <c r="AL2236" s="127"/>
      <c r="AM2236" s="125"/>
      <c r="AN2236" s="125"/>
      <c r="AO2236" s="128"/>
      <c r="AP2236" s="129"/>
    </row>
    <row r="2237" spans="1:42" x14ac:dyDescent="0.25">
      <c r="A2237" s="97">
        <v>192</v>
      </c>
      <c r="B2237" s="435" t="e">
        <f>CONCATENATE(Revisión_Avance_Periodo!$D2237,";",Revisión_Avance_Periodo!$F2237,";",Revisión_Avance_Periodo!$L2237)</f>
        <v>#REF!</v>
      </c>
      <c r="C2237" s="435" t="e">
        <f t="shared" si="174"/>
        <v>#REF!</v>
      </c>
      <c r="D2237" s="123" t="e">
        <f>VLOOKUP($A2237,#REF!,3,FALSE)</f>
        <v>#REF!</v>
      </c>
      <c r="E2237" s="436" t="e">
        <f>VLOOKUP($A2237,#REF!,4,FALSE)</f>
        <v>#REF!</v>
      </c>
      <c r="F2237" s="103" t="e">
        <f>VLOOKUP($A2237,#REF!,5,FALSE)</f>
        <v>#REF!</v>
      </c>
      <c r="G2237" s="98" t="e">
        <f>VLOOKUP($A2237,#REF!,8,FALSE)</f>
        <v>#REF!</v>
      </c>
      <c r="H2237" s="93" t="e">
        <f>VLOOKUP($A2237,#REF!,7,FALSE)</f>
        <v>#REF!</v>
      </c>
      <c r="I2237" s="438" t="e">
        <f>VLOOKUP($A2237,#REF!,10,FALSE)</f>
        <v>#REF!</v>
      </c>
      <c r="J2237" s="98" t="e">
        <f>VLOOKUP($A2237,#REF!,11,FALSE)</f>
        <v>#REF!</v>
      </c>
      <c r="K2237" s="114" t="e">
        <f>VLOOKUP($A2237,#REF!,12,FALSE)</f>
        <v>#REF!</v>
      </c>
      <c r="L2237" s="98" t="e">
        <f>VLOOKUP($A2237,#REF!,13,FALSE)</f>
        <v>#REF!</v>
      </c>
      <c r="M2237" s="438" t="e">
        <f>VLOOKUP($A2237,#REF!,14,FALSE)</f>
        <v>#REF!</v>
      </c>
      <c r="N2237" s="103" t="e">
        <f>VLOOKUP($A2237,#REF!,15,FALSE)</f>
        <v>#REF!</v>
      </c>
      <c r="O2237" s="103" t="e">
        <f>VLOOKUP($A2237,#REF!,18,FALSE)</f>
        <v>#REF!</v>
      </c>
      <c r="P2237" s="93" t="e">
        <f>VLOOKUP($A2237,#REF!,41,FALSE)</f>
        <v>#REF!</v>
      </c>
      <c r="Q2237" s="115" t="e">
        <f>VLOOKUP(Revisión_Avance_Periodo!$L2237,#REF!,30,FALSE)</f>
        <v>#REF!</v>
      </c>
      <c r="R2237" s="116">
        <v>2019</v>
      </c>
      <c r="S2237" s="196">
        <v>43585</v>
      </c>
      <c r="T2237" s="124" t="s">
        <v>71</v>
      </c>
      <c r="U2237" s="132" t="e">
        <f>INDEX(#REF!,MATCH(Revisión_Avance_Periodo!$L2237,#REF!,0),MATCH(Revisión_Avance_Periodo!$T2237,#REF!,0))</f>
        <v>#REF!</v>
      </c>
      <c r="V2237" s="132" t="e">
        <f>INDEX(#REF!,MATCH(Revisión_Avance_Periodo!$L2237,#REF!,0),MATCH(Revisión_Avance_Periodo!$T2237,#REF!,0))</f>
        <v>#REF!</v>
      </c>
      <c r="W2237" s="131" t="e">
        <f t="shared" si="179"/>
        <v>#REF!</v>
      </c>
      <c r="X2237" s="124" t="e">
        <f>VLOOKUP(W2237,Tabla_Estado_Meta_OAP_2019[#All],3,TRUE)</f>
        <v>#REF!</v>
      </c>
      <c r="Y2237" s="157" t="e">
        <f>SUBTOTAL(9,$U$206:$U2237)</f>
        <v>#REF!</v>
      </c>
      <c r="Z2237" s="158" t="e">
        <f>SUBTOTAL(9,$V$206:$V2237)</f>
        <v>#REF!</v>
      </c>
      <c r="AA2237" s="159">
        <f>IFERROR(+Revisión_Avance_Periodo!$Z2237/Revisión_Avance_Periodo!$Y2237,0)</f>
        <v>0</v>
      </c>
      <c r="AB2237" s="126"/>
      <c r="AC2237" s="127"/>
      <c r="AD2237" s="125"/>
      <c r="AE2237" s="125"/>
      <c r="AF2237" s="128"/>
      <c r="AG2237" s="129"/>
      <c r="AH2237" s="157" t="e">
        <f>SUBTOTAL(9,$U$2234:$U2237)</f>
        <v>#REF!</v>
      </c>
      <c r="AI2237" s="158" t="e">
        <f>SUBTOTAL(9,$V$2234:$V2237)</f>
        <v>#REF!</v>
      </c>
      <c r="AJ2237" s="159">
        <f>IFERROR(+Revisión_Avance_Periodo!$Z2237/Revisión_Avance_Periodo!$Y2237,0)</f>
        <v>0</v>
      </c>
      <c r="AK2237" s="126"/>
      <c r="AL2237" s="127"/>
      <c r="AM2237" s="125"/>
      <c r="AN2237" s="125"/>
      <c r="AO2237" s="128"/>
      <c r="AP2237" s="129"/>
    </row>
    <row r="2238" spans="1:42" x14ac:dyDescent="0.25">
      <c r="A2238" s="92">
        <v>192</v>
      </c>
      <c r="B2238" s="435" t="e">
        <f>CONCATENATE(Revisión_Avance_Periodo!$D2238,";",Revisión_Avance_Periodo!$F2238,";",Revisión_Avance_Periodo!$L2238)</f>
        <v>#REF!</v>
      </c>
      <c r="C2238" s="435" t="e">
        <f t="shared" si="174"/>
        <v>#REF!</v>
      </c>
      <c r="D2238" s="114" t="e">
        <f>VLOOKUP($A2238,#REF!,3,FALSE)</f>
        <v>#REF!</v>
      </c>
      <c r="E2238" s="436" t="e">
        <f>VLOOKUP($A2238,#REF!,4,FALSE)</f>
        <v>#REF!</v>
      </c>
      <c r="F2238" s="102" t="e">
        <f>VLOOKUP($A2238,#REF!,5,FALSE)</f>
        <v>#REF!</v>
      </c>
      <c r="G2238" s="93" t="e">
        <f>VLOOKUP($A2238,#REF!,8,FALSE)</f>
        <v>#REF!</v>
      </c>
      <c r="H2238" s="93" t="e">
        <f>VLOOKUP($A2238,#REF!,7,FALSE)</f>
        <v>#REF!</v>
      </c>
      <c r="I2238" s="438" t="e">
        <f>VLOOKUP($A2238,#REF!,10,FALSE)</f>
        <v>#REF!</v>
      </c>
      <c r="J2238" s="93" t="e">
        <f>VLOOKUP($A2238,#REF!,11,FALSE)</f>
        <v>#REF!</v>
      </c>
      <c r="K2238" s="114" t="e">
        <f>VLOOKUP($A2238,#REF!,12,FALSE)</f>
        <v>#REF!</v>
      </c>
      <c r="L2238" s="93" t="e">
        <f>VLOOKUP($A2238,#REF!,13,FALSE)</f>
        <v>#REF!</v>
      </c>
      <c r="M2238" s="438" t="e">
        <f>VLOOKUP($A2238,#REF!,14,FALSE)</f>
        <v>#REF!</v>
      </c>
      <c r="N2238" s="102" t="e">
        <f>VLOOKUP($A2238,#REF!,15,FALSE)</f>
        <v>#REF!</v>
      </c>
      <c r="O2238" s="102" t="e">
        <f>VLOOKUP($A2238,#REF!,18,FALSE)</f>
        <v>#REF!</v>
      </c>
      <c r="P2238" s="93" t="e">
        <f>VLOOKUP($A2238,#REF!,41,FALSE)</f>
        <v>#REF!</v>
      </c>
      <c r="Q2238" s="115" t="e">
        <f>VLOOKUP(Revisión_Avance_Periodo!$L2238,#REF!,30,FALSE)</f>
        <v>#REF!</v>
      </c>
      <c r="R2238" s="116">
        <v>2019</v>
      </c>
      <c r="S2238" s="196">
        <v>43615</v>
      </c>
      <c r="T2238" s="116" t="s">
        <v>72</v>
      </c>
      <c r="U2238" s="132" t="e">
        <f>INDEX(#REF!,MATCH(Revisión_Avance_Periodo!$L2238,#REF!,0),MATCH(Revisión_Avance_Periodo!$T2238,#REF!,0))</f>
        <v>#REF!</v>
      </c>
      <c r="V2238" s="132" t="e">
        <f>INDEX(#REF!,MATCH(Revisión_Avance_Periodo!$L2238,#REF!,0),MATCH(Revisión_Avance_Periodo!$T2238,#REF!,0))</f>
        <v>#REF!</v>
      </c>
      <c r="W2238" s="131" t="e">
        <f t="shared" si="179"/>
        <v>#REF!</v>
      </c>
      <c r="X2238" s="116" t="e">
        <f>VLOOKUP(W2238,Tabla_Estado_Meta_OAP_2019[#All],3,TRUE)</f>
        <v>#REF!</v>
      </c>
      <c r="Y2238" s="157" t="e">
        <f>SUBTOTAL(9,$U$206:$U2238)</f>
        <v>#REF!</v>
      </c>
      <c r="Z2238" s="158" t="e">
        <f>SUBTOTAL(9,$V$206:$V2238)</f>
        <v>#REF!</v>
      </c>
      <c r="AA2238" s="159">
        <f>IFERROR(+Revisión_Avance_Periodo!$Z2238/Revisión_Avance_Periodo!$Y2238,0)</f>
        <v>0</v>
      </c>
      <c r="AB2238" s="126"/>
      <c r="AC2238" s="127"/>
      <c r="AD2238" s="125"/>
      <c r="AE2238" s="125"/>
      <c r="AF2238" s="128"/>
      <c r="AG2238" s="129"/>
      <c r="AH2238" s="157" t="e">
        <f>SUBTOTAL(9,$U$2234:$U2238)</f>
        <v>#REF!</v>
      </c>
      <c r="AI2238" s="158" t="e">
        <f>SUBTOTAL(9,$V$2234:$V2238)</f>
        <v>#REF!</v>
      </c>
      <c r="AJ2238" s="159">
        <f>IFERROR(+Revisión_Avance_Periodo!$Z2238/Revisión_Avance_Periodo!$Y2238,0)</f>
        <v>0</v>
      </c>
      <c r="AK2238" s="126"/>
      <c r="AL2238" s="127"/>
      <c r="AM2238" s="125"/>
      <c r="AN2238" s="125"/>
      <c r="AO2238" s="128"/>
      <c r="AP2238" s="129"/>
    </row>
    <row r="2239" spans="1:42" x14ac:dyDescent="0.25">
      <c r="A2239" s="97">
        <v>192</v>
      </c>
      <c r="B2239" s="435" t="e">
        <f>CONCATENATE(Revisión_Avance_Periodo!$D2239,";",Revisión_Avance_Periodo!$F2239,";",Revisión_Avance_Periodo!$L2239)</f>
        <v>#REF!</v>
      </c>
      <c r="C2239" s="435" t="e">
        <f t="shared" si="174"/>
        <v>#REF!</v>
      </c>
      <c r="D2239" s="123" t="e">
        <f>VLOOKUP($A2239,#REF!,3,FALSE)</f>
        <v>#REF!</v>
      </c>
      <c r="E2239" s="436" t="e">
        <f>VLOOKUP($A2239,#REF!,4,FALSE)</f>
        <v>#REF!</v>
      </c>
      <c r="F2239" s="103" t="e">
        <f>VLOOKUP($A2239,#REF!,5,FALSE)</f>
        <v>#REF!</v>
      </c>
      <c r="G2239" s="98" t="e">
        <f>VLOOKUP($A2239,#REF!,8,FALSE)</f>
        <v>#REF!</v>
      </c>
      <c r="H2239" s="93" t="e">
        <f>VLOOKUP($A2239,#REF!,7,FALSE)</f>
        <v>#REF!</v>
      </c>
      <c r="I2239" s="438" t="e">
        <f>VLOOKUP($A2239,#REF!,10,FALSE)</f>
        <v>#REF!</v>
      </c>
      <c r="J2239" s="98" t="e">
        <f>VLOOKUP($A2239,#REF!,11,FALSE)</f>
        <v>#REF!</v>
      </c>
      <c r="K2239" s="114" t="e">
        <f>VLOOKUP($A2239,#REF!,12,FALSE)</f>
        <v>#REF!</v>
      </c>
      <c r="L2239" s="98" t="e">
        <f>VLOOKUP($A2239,#REF!,13,FALSE)</f>
        <v>#REF!</v>
      </c>
      <c r="M2239" s="438" t="e">
        <f>VLOOKUP($A2239,#REF!,14,FALSE)</f>
        <v>#REF!</v>
      </c>
      <c r="N2239" s="103" t="e">
        <f>VLOOKUP($A2239,#REF!,15,FALSE)</f>
        <v>#REF!</v>
      </c>
      <c r="O2239" s="103" t="e">
        <f>VLOOKUP($A2239,#REF!,18,FALSE)</f>
        <v>#REF!</v>
      </c>
      <c r="P2239" s="93" t="e">
        <f>VLOOKUP($A2239,#REF!,41,FALSE)</f>
        <v>#REF!</v>
      </c>
      <c r="Q2239" s="115" t="e">
        <f>VLOOKUP(Revisión_Avance_Periodo!$L2239,#REF!,30,FALSE)</f>
        <v>#REF!</v>
      </c>
      <c r="R2239" s="116">
        <v>2019</v>
      </c>
      <c r="S2239" s="196">
        <v>43646</v>
      </c>
      <c r="T2239" s="124" t="s">
        <v>73</v>
      </c>
      <c r="U2239" s="132" t="e">
        <f>INDEX(#REF!,MATCH(Revisión_Avance_Periodo!$L2239,#REF!,0),MATCH(Revisión_Avance_Periodo!$T2239,#REF!,0))</f>
        <v>#REF!</v>
      </c>
      <c r="V2239" s="132" t="e">
        <f>INDEX(#REF!,MATCH(Revisión_Avance_Periodo!$L2239,#REF!,0),MATCH(Revisión_Avance_Periodo!$T2239,#REF!,0))</f>
        <v>#REF!</v>
      </c>
      <c r="W2239" s="131" t="e">
        <f t="shared" si="179"/>
        <v>#REF!</v>
      </c>
      <c r="X2239" s="124" t="e">
        <f>VLOOKUP(W2239,Tabla_Estado_Meta_OAP_2019[#All],3,TRUE)</f>
        <v>#REF!</v>
      </c>
      <c r="Y2239" s="157" t="e">
        <f>SUBTOTAL(9,$U$206:$U2239)</f>
        <v>#REF!</v>
      </c>
      <c r="Z2239" s="158" t="e">
        <f>SUBTOTAL(9,$V$206:$V2239)</f>
        <v>#REF!</v>
      </c>
      <c r="AA2239" s="159">
        <f>IFERROR(+Revisión_Avance_Periodo!$Z2239/Revisión_Avance_Periodo!$Y2239,0)</f>
        <v>0</v>
      </c>
      <c r="AB2239" s="126"/>
      <c r="AC2239" s="127"/>
      <c r="AD2239" s="125"/>
      <c r="AE2239" s="125"/>
      <c r="AF2239" s="128"/>
      <c r="AG2239" s="129"/>
      <c r="AH2239" s="157" t="e">
        <f>SUBTOTAL(9,$U$2234:$U2239)</f>
        <v>#REF!</v>
      </c>
      <c r="AI2239" s="158" t="e">
        <f>SUBTOTAL(9,$V$2234:$V2239)</f>
        <v>#REF!</v>
      </c>
      <c r="AJ2239" s="159">
        <f>IFERROR(+Revisión_Avance_Periodo!$Z2239/Revisión_Avance_Periodo!$Y2239,0)</f>
        <v>0</v>
      </c>
      <c r="AK2239" s="126"/>
      <c r="AL2239" s="127"/>
      <c r="AM2239" s="125"/>
      <c r="AN2239" s="125"/>
      <c r="AO2239" s="128"/>
      <c r="AP2239" s="129"/>
    </row>
    <row r="2240" spans="1:42" x14ac:dyDescent="0.25">
      <c r="A2240" s="92">
        <v>192</v>
      </c>
      <c r="B2240" s="435" t="e">
        <f>CONCATENATE(Revisión_Avance_Periodo!$D2240,";",Revisión_Avance_Periodo!$F2240,";",Revisión_Avance_Periodo!$L2240)</f>
        <v>#REF!</v>
      </c>
      <c r="C2240" s="435" t="e">
        <f t="shared" si="174"/>
        <v>#REF!</v>
      </c>
      <c r="D2240" s="114" t="e">
        <f>VLOOKUP($A2240,#REF!,3,FALSE)</f>
        <v>#REF!</v>
      </c>
      <c r="E2240" s="436" t="e">
        <f>VLOOKUP($A2240,#REF!,4,FALSE)</f>
        <v>#REF!</v>
      </c>
      <c r="F2240" s="102" t="e">
        <f>VLOOKUP($A2240,#REF!,5,FALSE)</f>
        <v>#REF!</v>
      </c>
      <c r="G2240" s="93" t="e">
        <f>VLOOKUP($A2240,#REF!,8,FALSE)</f>
        <v>#REF!</v>
      </c>
      <c r="H2240" s="93" t="e">
        <f>VLOOKUP($A2240,#REF!,7,FALSE)</f>
        <v>#REF!</v>
      </c>
      <c r="I2240" s="438" t="e">
        <f>VLOOKUP($A2240,#REF!,10,FALSE)</f>
        <v>#REF!</v>
      </c>
      <c r="J2240" s="93" t="e">
        <f>VLOOKUP($A2240,#REF!,11,FALSE)</f>
        <v>#REF!</v>
      </c>
      <c r="K2240" s="114" t="e">
        <f>VLOOKUP($A2240,#REF!,12,FALSE)</f>
        <v>#REF!</v>
      </c>
      <c r="L2240" s="93" t="e">
        <f>VLOOKUP($A2240,#REF!,13,FALSE)</f>
        <v>#REF!</v>
      </c>
      <c r="M2240" s="438" t="e">
        <f>VLOOKUP($A2240,#REF!,14,FALSE)</f>
        <v>#REF!</v>
      </c>
      <c r="N2240" s="102" t="e">
        <f>VLOOKUP($A2240,#REF!,15,FALSE)</f>
        <v>#REF!</v>
      </c>
      <c r="O2240" s="102" t="e">
        <f>VLOOKUP($A2240,#REF!,18,FALSE)</f>
        <v>#REF!</v>
      </c>
      <c r="P2240" s="93" t="e">
        <f>VLOOKUP($A2240,#REF!,41,FALSE)</f>
        <v>#REF!</v>
      </c>
      <c r="Q2240" s="115" t="e">
        <f>VLOOKUP(Revisión_Avance_Periodo!$L2240,#REF!,30,FALSE)</f>
        <v>#REF!</v>
      </c>
      <c r="R2240" s="116">
        <v>2019</v>
      </c>
      <c r="S2240" s="196">
        <v>43676</v>
      </c>
      <c r="T2240" s="116" t="s">
        <v>74</v>
      </c>
      <c r="U2240" s="132" t="e">
        <f>INDEX(#REF!,MATCH(Revisión_Avance_Periodo!$L2240,#REF!,0),MATCH(Revisión_Avance_Periodo!$T2240,#REF!,0))</f>
        <v>#REF!</v>
      </c>
      <c r="V2240" s="132" t="e">
        <f>INDEX(#REF!,MATCH(Revisión_Avance_Periodo!$L2240,#REF!,0),MATCH(Revisión_Avance_Periodo!$T2240,#REF!,0))</f>
        <v>#REF!</v>
      </c>
      <c r="W2240" s="131" t="e">
        <f t="shared" si="179"/>
        <v>#REF!</v>
      </c>
      <c r="X2240" s="116" t="e">
        <f>VLOOKUP(W2240,Tabla_Estado_Meta_OAP_2019[#All],3,TRUE)</f>
        <v>#REF!</v>
      </c>
      <c r="Y2240" s="157" t="e">
        <f>SUBTOTAL(9,$U$206:$U2240)</f>
        <v>#REF!</v>
      </c>
      <c r="Z2240" s="158" t="e">
        <f>SUBTOTAL(9,$V$206:$V2240)</f>
        <v>#REF!</v>
      </c>
      <c r="AA2240" s="159">
        <f>IFERROR(+Revisión_Avance_Periodo!$Z2240/Revisión_Avance_Periodo!$Y2240,0)</f>
        <v>0</v>
      </c>
      <c r="AB2240" s="126"/>
      <c r="AC2240" s="127"/>
      <c r="AD2240" s="125"/>
      <c r="AE2240" s="125"/>
      <c r="AF2240" s="128"/>
      <c r="AG2240" s="129"/>
      <c r="AH2240" s="157" t="e">
        <f>SUBTOTAL(9,$U$2234:$U2240)</f>
        <v>#REF!</v>
      </c>
      <c r="AI2240" s="158" t="e">
        <f>SUBTOTAL(9,$V$2234:$V2240)</f>
        <v>#REF!</v>
      </c>
      <c r="AJ2240" s="159">
        <f>IFERROR(+Revisión_Avance_Periodo!$Z2240/Revisión_Avance_Periodo!$Y2240,0)</f>
        <v>0</v>
      </c>
      <c r="AK2240" s="126"/>
      <c r="AL2240" s="127"/>
      <c r="AM2240" s="125"/>
      <c r="AN2240" s="125"/>
      <c r="AO2240" s="128"/>
      <c r="AP2240" s="129"/>
    </row>
    <row r="2241" spans="1:42" x14ac:dyDescent="0.25">
      <c r="A2241" s="97">
        <v>192</v>
      </c>
      <c r="B2241" s="435" t="e">
        <f>CONCATENATE(Revisión_Avance_Periodo!$D2241,";",Revisión_Avance_Periodo!$F2241,";",Revisión_Avance_Periodo!$L2241)</f>
        <v>#REF!</v>
      </c>
      <c r="C2241" s="435" t="e">
        <f t="shared" si="174"/>
        <v>#REF!</v>
      </c>
      <c r="D2241" s="123" t="e">
        <f>VLOOKUP($A2241,#REF!,3,FALSE)</f>
        <v>#REF!</v>
      </c>
      <c r="E2241" s="436" t="e">
        <f>VLOOKUP($A2241,#REF!,4,FALSE)</f>
        <v>#REF!</v>
      </c>
      <c r="F2241" s="103" t="e">
        <f>VLOOKUP($A2241,#REF!,5,FALSE)</f>
        <v>#REF!</v>
      </c>
      <c r="G2241" s="98" t="e">
        <f>VLOOKUP($A2241,#REF!,8,FALSE)</f>
        <v>#REF!</v>
      </c>
      <c r="H2241" s="93" t="e">
        <f>VLOOKUP($A2241,#REF!,7,FALSE)</f>
        <v>#REF!</v>
      </c>
      <c r="I2241" s="438" t="e">
        <f>VLOOKUP($A2241,#REF!,10,FALSE)</f>
        <v>#REF!</v>
      </c>
      <c r="J2241" s="98" t="e">
        <f>VLOOKUP($A2241,#REF!,11,FALSE)</f>
        <v>#REF!</v>
      </c>
      <c r="K2241" s="114" t="e">
        <f>VLOOKUP($A2241,#REF!,12,FALSE)</f>
        <v>#REF!</v>
      </c>
      <c r="L2241" s="98" t="e">
        <f>VLOOKUP($A2241,#REF!,13,FALSE)</f>
        <v>#REF!</v>
      </c>
      <c r="M2241" s="438" t="e">
        <f>VLOOKUP($A2241,#REF!,14,FALSE)</f>
        <v>#REF!</v>
      </c>
      <c r="N2241" s="103" t="e">
        <f>VLOOKUP($A2241,#REF!,15,FALSE)</f>
        <v>#REF!</v>
      </c>
      <c r="O2241" s="103" t="e">
        <f>VLOOKUP($A2241,#REF!,18,FALSE)</f>
        <v>#REF!</v>
      </c>
      <c r="P2241" s="93" t="e">
        <f>VLOOKUP($A2241,#REF!,41,FALSE)</f>
        <v>#REF!</v>
      </c>
      <c r="Q2241" s="115" t="e">
        <f>VLOOKUP(Revisión_Avance_Periodo!$L2241,#REF!,30,FALSE)</f>
        <v>#REF!</v>
      </c>
      <c r="R2241" s="116">
        <v>2019</v>
      </c>
      <c r="S2241" s="196">
        <v>43707</v>
      </c>
      <c r="T2241" s="124" t="s">
        <v>75</v>
      </c>
      <c r="U2241" s="132" t="e">
        <f>INDEX(#REF!,MATCH(Revisión_Avance_Periodo!$L2241,#REF!,0),MATCH(Revisión_Avance_Periodo!$T2241,#REF!,0))</f>
        <v>#REF!</v>
      </c>
      <c r="V2241" s="132" t="e">
        <f>INDEX(#REF!,MATCH(Revisión_Avance_Periodo!$L2241,#REF!,0),MATCH(Revisión_Avance_Periodo!$T2241,#REF!,0))</f>
        <v>#REF!</v>
      </c>
      <c r="W2241" s="131" t="e">
        <f t="shared" si="179"/>
        <v>#REF!</v>
      </c>
      <c r="X2241" s="124" t="e">
        <f>VLOOKUP(W2241,Tabla_Estado_Meta_OAP_2019[#All],3,TRUE)</f>
        <v>#REF!</v>
      </c>
      <c r="Y2241" s="157" t="e">
        <f>SUBTOTAL(9,$U$206:$U2241)</f>
        <v>#REF!</v>
      </c>
      <c r="Z2241" s="158" t="e">
        <f>SUBTOTAL(9,$V$206:$V2241)</f>
        <v>#REF!</v>
      </c>
      <c r="AA2241" s="159">
        <f>IFERROR(+Revisión_Avance_Periodo!$Z2241/Revisión_Avance_Periodo!$Y2241,0)</f>
        <v>0</v>
      </c>
      <c r="AB2241" s="126"/>
      <c r="AC2241" s="127"/>
      <c r="AD2241" s="125"/>
      <c r="AE2241" s="125"/>
      <c r="AF2241" s="128"/>
      <c r="AG2241" s="129"/>
      <c r="AH2241" s="157" t="e">
        <f>SUBTOTAL(9,$U$2234:$U2241)</f>
        <v>#REF!</v>
      </c>
      <c r="AI2241" s="158" t="e">
        <f>SUBTOTAL(9,$V$2234:$V2241)</f>
        <v>#REF!</v>
      </c>
      <c r="AJ2241" s="159">
        <f>IFERROR(+Revisión_Avance_Periodo!$Z2241/Revisión_Avance_Periodo!$Y2241,0)</f>
        <v>0</v>
      </c>
      <c r="AK2241" s="126"/>
      <c r="AL2241" s="127"/>
      <c r="AM2241" s="125"/>
      <c r="AN2241" s="125"/>
      <c r="AO2241" s="128"/>
      <c r="AP2241" s="129"/>
    </row>
    <row r="2242" spans="1:42" x14ac:dyDescent="0.25">
      <c r="A2242" s="92">
        <v>192</v>
      </c>
      <c r="B2242" s="435" t="e">
        <f>CONCATENATE(Revisión_Avance_Periodo!$D2242,";",Revisión_Avance_Periodo!$F2242,";",Revisión_Avance_Periodo!$L2242)</f>
        <v>#REF!</v>
      </c>
      <c r="C2242" s="435" t="e">
        <f t="shared" ref="C2242:C2305" si="180">CONCATENATE($N2242,";",$L2242,";",$T2242)</f>
        <v>#REF!</v>
      </c>
      <c r="D2242" s="114" t="e">
        <f>VLOOKUP($A2242,#REF!,3,FALSE)</f>
        <v>#REF!</v>
      </c>
      <c r="E2242" s="436" t="e">
        <f>VLOOKUP($A2242,#REF!,4,FALSE)</f>
        <v>#REF!</v>
      </c>
      <c r="F2242" s="102" t="e">
        <f>VLOOKUP($A2242,#REF!,5,FALSE)</f>
        <v>#REF!</v>
      </c>
      <c r="G2242" s="93" t="e">
        <f>VLOOKUP($A2242,#REF!,8,FALSE)</f>
        <v>#REF!</v>
      </c>
      <c r="H2242" s="93" t="e">
        <f>VLOOKUP($A2242,#REF!,7,FALSE)</f>
        <v>#REF!</v>
      </c>
      <c r="I2242" s="438" t="e">
        <f>VLOOKUP($A2242,#REF!,10,FALSE)</f>
        <v>#REF!</v>
      </c>
      <c r="J2242" s="93" t="e">
        <f>VLOOKUP($A2242,#REF!,11,FALSE)</f>
        <v>#REF!</v>
      </c>
      <c r="K2242" s="114" t="e">
        <f>VLOOKUP($A2242,#REF!,12,FALSE)</f>
        <v>#REF!</v>
      </c>
      <c r="L2242" s="93" t="e">
        <f>VLOOKUP($A2242,#REF!,13,FALSE)</f>
        <v>#REF!</v>
      </c>
      <c r="M2242" s="438" t="e">
        <f>VLOOKUP($A2242,#REF!,14,FALSE)</f>
        <v>#REF!</v>
      </c>
      <c r="N2242" s="102" t="e">
        <f>VLOOKUP($A2242,#REF!,15,FALSE)</f>
        <v>#REF!</v>
      </c>
      <c r="O2242" s="102" t="e">
        <f>VLOOKUP($A2242,#REF!,18,FALSE)</f>
        <v>#REF!</v>
      </c>
      <c r="P2242" s="93" t="e">
        <f>VLOOKUP($A2242,#REF!,41,FALSE)</f>
        <v>#REF!</v>
      </c>
      <c r="Q2242" s="115" t="e">
        <f>VLOOKUP(Revisión_Avance_Periodo!$L2242,#REF!,30,FALSE)</f>
        <v>#REF!</v>
      </c>
      <c r="R2242" s="116">
        <v>2019</v>
      </c>
      <c r="S2242" s="196">
        <v>43738</v>
      </c>
      <c r="T2242" s="116" t="s">
        <v>76</v>
      </c>
      <c r="U2242" s="132" t="e">
        <f>INDEX(#REF!,MATCH(Revisión_Avance_Periodo!$L2242,#REF!,0),MATCH(Revisión_Avance_Periodo!$T2242,#REF!,0))</f>
        <v>#REF!</v>
      </c>
      <c r="V2242" s="132" t="e">
        <f>INDEX(#REF!,MATCH(Revisión_Avance_Periodo!$L2242,#REF!,0),MATCH(Revisión_Avance_Periodo!$T2242,#REF!,0))</f>
        <v>#REF!</v>
      </c>
      <c r="W2242" s="131" t="e">
        <f t="shared" si="179"/>
        <v>#REF!</v>
      </c>
      <c r="X2242" s="116" t="e">
        <f>VLOOKUP(W2242,Tabla_Estado_Meta_OAP_2019[#All],3,TRUE)</f>
        <v>#REF!</v>
      </c>
      <c r="Y2242" s="157" t="e">
        <f>SUBTOTAL(9,$U$206:$U2242)</f>
        <v>#REF!</v>
      </c>
      <c r="Z2242" s="158" t="e">
        <f>SUBTOTAL(9,$V$206:$V2242)</f>
        <v>#REF!</v>
      </c>
      <c r="AA2242" s="159">
        <f>IFERROR(+Revisión_Avance_Periodo!$Z2242/Revisión_Avance_Periodo!$Y2242,0)</f>
        <v>0</v>
      </c>
      <c r="AB2242" s="126"/>
      <c r="AC2242" s="127"/>
      <c r="AD2242" s="125"/>
      <c r="AE2242" s="125"/>
      <c r="AF2242" s="128"/>
      <c r="AG2242" s="129"/>
      <c r="AH2242" s="157" t="e">
        <f>SUBTOTAL(9,$U$2234:$U2242)</f>
        <v>#REF!</v>
      </c>
      <c r="AI2242" s="158" t="e">
        <f>SUBTOTAL(9,$V$2234:$V2242)</f>
        <v>#REF!</v>
      </c>
      <c r="AJ2242" s="159">
        <f>IFERROR(+Revisión_Avance_Periodo!$Z2242/Revisión_Avance_Periodo!$Y2242,0)</f>
        <v>0</v>
      </c>
      <c r="AK2242" s="126"/>
      <c r="AL2242" s="127"/>
      <c r="AM2242" s="125"/>
      <c r="AN2242" s="125"/>
      <c r="AO2242" s="128"/>
      <c r="AP2242" s="129"/>
    </row>
    <row r="2243" spans="1:42" x14ac:dyDescent="0.25">
      <c r="A2243" s="97">
        <v>192</v>
      </c>
      <c r="B2243" s="435" t="e">
        <f>CONCATENATE(Revisión_Avance_Periodo!$D2243,";",Revisión_Avance_Periodo!$F2243,";",Revisión_Avance_Periodo!$L2243)</f>
        <v>#REF!</v>
      </c>
      <c r="C2243" s="435" t="e">
        <f t="shared" si="180"/>
        <v>#REF!</v>
      </c>
      <c r="D2243" s="123" t="e">
        <f>VLOOKUP($A2243,#REF!,3,FALSE)</f>
        <v>#REF!</v>
      </c>
      <c r="E2243" s="436" t="e">
        <f>VLOOKUP($A2243,#REF!,4,FALSE)</f>
        <v>#REF!</v>
      </c>
      <c r="F2243" s="103" t="e">
        <f>VLOOKUP($A2243,#REF!,5,FALSE)</f>
        <v>#REF!</v>
      </c>
      <c r="G2243" s="98" t="e">
        <f>VLOOKUP($A2243,#REF!,8,FALSE)</f>
        <v>#REF!</v>
      </c>
      <c r="H2243" s="93" t="e">
        <f>VLOOKUP($A2243,#REF!,7,FALSE)</f>
        <v>#REF!</v>
      </c>
      <c r="I2243" s="438" t="e">
        <f>VLOOKUP($A2243,#REF!,10,FALSE)</f>
        <v>#REF!</v>
      </c>
      <c r="J2243" s="98" t="e">
        <f>VLOOKUP($A2243,#REF!,11,FALSE)</f>
        <v>#REF!</v>
      </c>
      <c r="K2243" s="114" t="e">
        <f>VLOOKUP($A2243,#REF!,12,FALSE)</f>
        <v>#REF!</v>
      </c>
      <c r="L2243" s="98" t="e">
        <f>VLOOKUP($A2243,#REF!,13,FALSE)</f>
        <v>#REF!</v>
      </c>
      <c r="M2243" s="438" t="e">
        <f>VLOOKUP($A2243,#REF!,14,FALSE)</f>
        <v>#REF!</v>
      </c>
      <c r="N2243" s="103" t="e">
        <f>VLOOKUP($A2243,#REF!,15,FALSE)</f>
        <v>#REF!</v>
      </c>
      <c r="O2243" s="103" t="e">
        <f>VLOOKUP($A2243,#REF!,18,FALSE)</f>
        <v>#REF!</v>
      </c>
      <c r="P2243" s="93" t="e">
        <f>VLOOKUP($A2243,#REF!,41,FALSE)</f>
        <v>#REF!</v>
      </c>
      <c r="Q2243" s="115" t="e">
        <f>VLOOKUP(Revisión_Avance_Periodo!$L2243,#REF!,30,FALSE)</f>
        <v>#REF!</v>
      </c>
      <c r="R2243" s="116">
        <v>2019</v>
      </c>
      <c r="S2243" s="196">
        <v>43768</v>
      </c>
      <c r="T2243" s="124" t="s">
        <v>77</v>
      </c>
      <c r="U2243" s="132" t="e">
        <f>INDEX(#REF!,MATCH(Revisión_Avance_Periodo!$L2243,#REF!,0),MATCH(Revisión_Avance_Periodo!$T2243,#REF!,0))</f>
        <v>#REF!</v>
      </c>
      <c r="V2243" s="132" t="e">
        <f>INDEX(#REF!,MATCH(Revisión_Avance_Periodo!$L2243,#REF!,0),MATCH(Revisión_Avance_Periodo!$T2243,#REF!,0))</f>
        <v>#REF!</v>
      </c>
      <c r="W2243" s="118">
        <f>IFERROR((V2243/U2243),0)</f>
        <v>0</v>
      </c>
      <c r="X2243" s="124" t="str">
        <f>VLOOKUP(W2243,Tabla_Estado_Meta_OAP_2019[#All],3,TRUE)</f>
        <v>Por Ejecutar</v>
      </c>
      <c r="Y2243" s="157" t="e">
        <f>SUBTOTAL(9,$U$206:$U2243)</f>
        <v>#REF!</v>
      </c>
      <c r="Z2243" s="158" t="e">
        <f>SUBTOTAL(9,$V$206:$V2243)</f>
        <v>#REF!</v>
      </c>
      <c r="AA2243" s="159">
        <f>IFERROR(+Revisión_Avance_Periodo!$Z2243/Revisión_Avance_Periodo!$Y2243,0)</f>
        <v>0</v>
      </c>
      <c r="AB2243" s="126"/>
      <c r="AC2243" s="127"/>
      <c r="AD2243" s="125"/>
      <c r="AE2243" s="125"/>
      <c r="AF2243" s="128"/>
      <c r="AG2243" s="129"/>
      <c r="AH2243" s="157" t="e">
        <f>SUBTOTAL(9,$U$2234:$U2243)</f>
        <v>#REF!</v>
      </c>
      <c r="AI2243" s="158" t="e">
        <f>SUBTOTAL(9,$V$2234:$V2243)</f>
        <v>#REF!</v>
      </c>
      <c r="AJ2243" s="159">
        <f>IFERROR(+Revisión_Avance_Periodo!$Z2243/Revisión_Avance_Periodo!$Y2243,0)</f>
        <v>0</v>
      </c>
      <c r="AK2243" s="126"/>
      <c r="AL2243" s="127"/>
      <c r="AM2243" s="125"/>
      <c r="AN2243" s="125"/>
      <c r="AO2243" s="128"/>
      <c r="AP2243" s="129"/>
    </row>
    <row r="2244" spans="1:42" x14ac:dyDescent="0.25">
      <c r="A2244" s="92">
        <v>192</v>
      </c>
      <c r="B2244" s="435" t="e">
        <f>CONCATENATE(Revisión_Avance_Periodo!$D2244,";",Revisión_Avance_Periodo!$F2244,";",Revisión_Avance_Periodo!$L2244)</f>
        <v>#REF!</v>
      </c>
      <c r="C2244" s="435" t="e">
        <f t="shared" si="180"/>
        <v>#REF!</v>
      </c>
      <c r="D2244" s="114" t="e">
        <f>VLOOKUP($A2244,#REF!,3,FALSE)</f>
        <v>#REF!</v>
      </c>
      <c r="E2244" s="436" t="e">
        <f>VLOOKUP($A2244,#REF!,4,FALSE)</f>
        <v>#REF!</v>
      </c>
      <c r="F2244" s="102" t="e">
        <f>VLOOKUP($A2244,#REF!,5,FALSE)</f>
        <v>#REF!</v>
      </c>
      <c r="G2244" s="93" t="e">
        <f>VLOOKUP($A2244,#REF!,8,FALSE)</f>
        <v>#REF!</v>
      </c>
      <c r="H2244" s="93" t="e">
        <f>VLOOKUP($A2244,#REF!,7,FALSE)</f>
        <v>#REF!</v>
      </c>
      <c r="I2244" s="438" t="e">
        <f>VLOOKUP($A2244,#REF!,10,FALSE)</f>
        <v>#REF!</v>
      </c>
      <c r="J2244" s="93" t="e">
        <f>VLOOKUP($A2244,#REF!,11,FALSE)</f>
        <v>#REF!</v>
      </c>
      <c r="K2244" s="114" t="e">
        <f>VLOOKUP($A2244,#REF!,12,FALSE)</f>
        <v>#REF!</v>
      </c>
      <c r="L2244" s="93" t="e">
        <f>VLOOKUP($A2244,#REF!,13,FALSE)</f>
        <v>#REF!</v>
      </c>
      <c r="M2244" s="438" t="e">
        <f>VLOOKUP($A2244,#REF!,14,FALSE)</f>
        <v>#REF!</v>
      </c>
      <c r="N2244" s="102" t="e">
        <f>VLOOKUP($A2244,#REF!,15,FALSE)</f>
        <v>#REF!</v>
      </c>
      <c r="O2244" s="102" t="e">
        <f>VLOOKUP($A2244,#REF!,18,FALSE)</f>
        <v>#REF!</v>
      </c>
      <c r="P2244" s="93" t="e">
        <f>VLOOKUP($A2244,#REF!,41,FALSE)</f>
        <v>#REF!</v>
      </c>
      <c r="Q2244" s="115" t="e">
        <f>VLOOKUP(Revisión_Avance_Periodo!$L2244,#REF!,30,FALSE)</f>
        <v>#REF!</v>
      </c>
      <c r="R2244" s="116">
        <v>2019</v>
      </c>
      <c r="S2244" s="196">
        <v>43799</v>
      </c>
      <c r="T2244" s="116" t="s">
        <v>78</v>
      </c>
      <c r="U2244" s="132" t="e">
        <f>INDEX(#REF!,MATCH(Revisión_Avance_Periodo!$L2244,#REF!,0),MATCH(Revisión_Avance_Periodo!$T2244,#REF!,0))</f>
        <v>#REF!</v>
      </c>
      <c r="V2244" s="132" t="e">
        <f>INDEX(#REF!,MATCH(Revisión_Avance_Periodo!$L2244,#REF!,0),MATCH(Revisión_Avance_Periodo!$T2244,#REF!,0))</f>
        <v>#REF!</v>
      </c>
      <c r="W2244" s="118">
        <f>IFERROR((V2244/U2244),0)</f>
        <v>0</v>
      </c>
      <c r="X2244" s="116" t="str">
        <f>VLOOKUP(W2244,Tabla_Estado_Meta_OAP_2019[#All],3,TRUE)</f>
        <v>Por Ejecutar</v>
      </c>
      <c r="Y2244" s="157" t="e">
        <f>SUBTOTAL(9,$U$206:$U2244)</f>
        <v>#REF!</v>
      </c>
      <c r="Z2244" s="158" t="e">
        <f>SUBTOTAL(9,$V$206:$V2244)</f>
        <v>#REF!</v>
      </c>
      <c r="AA2244" s="159">
        <f>IFERROR(+Revisión_Avance_Periodo!$Z2244/Revisión_Avance_Periodo!$Y2244,0)</f>
        <v>0</v>
      </c>
      <c r="AB2244" s="126"/>
      <c r="AC2244" s="127"/>
      <c r="AD2244" s="125"/>
      <c r="AE2244" s="125"/>
      <c r="AF2244" s="128"/>
      <c r="AG2244" s="129"/>
      <c r="AH2244" s="157" t="e">
        <f>SUBTOTAL(9,$U$2234:$U2244)</f>
        <v>#REF!</v>
      </c>
      <c r="AI2244" s="158" t="e">
        <f>SUBTOTAL(9,$V$2234:$V2244)</f>
        <v>#REF!</v>
      </c>
      <c r="AJ2244" s="159">
        <f>IFERROR(+Revisión_Avance_Periodo!$Z2244/Revisión_Avance_Periodo!$Y2244,0)</f>
        <v>0</v>
      </c>
      <c r="AK2244" s="126"/>
      <c r="AL2244" s="127"/>
      <c r="AM2244" s="125"/>
      <c r="AN2244" s="125"/>
      <c r="AO2244" s="128"/>
      <c r="AP2244" s="129"/>
    </row>
    <row r="2245" spans="1:42" ht="15.75" thickBot="1" x14ac:dyDescent="0.3">
      <c r="A2245" s="97">
        <v>192</v>
      </c>
      <c r="B2245" s="435" t="e">
        <f>CONCATENATE(Revisión_Avance_Periodo!$D2245,";",Revisión_Avance_Periodo!$F2245,";",Revisión_Avance_Periodo!$L2245)</f>
        <v>#REF!</v>
      </c>
      <c r="C2245" s="435" t="e">
        <f t="shared" si="180"/>
        <v>#REF!</v>
      </c>
      <c r="D2245" s="123" t="e">
        <f>VLOOKUP($A2245,#REF!,3,FALSE)</f>
        <v>#REF!</v>
      </c>
      <c r="E2245" s="436" t="e">
        <f>VLOOKUP($A2245,#REF!,4,FALSE)</f>
        <v>#REF!</v>
      </c>
      <c r="F2245" s="103" t="e">
        <f>VLOOKUP($A2245,#REF!,5,FALSE)</f>
        <v>#REF!</v>
      </c>
      <c r="G2245" s="98" t="e">
        <f>VLOOKUP($A2245,#REF!,8,FALSE)</f>
        <v>#REF!</v>
      </c>
      <c r="H2245" s="93" t="e">
        <f>VLOOKUP($A2245,#REF!,7,FALSE)</f>
        <v>#REF!</v>
      </c>
      <c r="I2245" s="438" t="e">
        <f>VLOOKUP($A2245,#REF!,10,FALSE)</f>
        <v>#REF!</v>
      </c>
      <c r="J2245" s="98" t="e">
        <f>VLOOKUP($A2245,#REF!,11,FALSE)</f>
        <v>#REF!</v>
      </c>
      <c r="K2245" s="114" t="e">
        <f>VLOOKUP($A2245,#REF!,12,FALSE)</f>
        <v>#REF!</v>
      </c>
      <c r="L2245" s="98" t="e">
        <f>VLOOKUP($A2245,#REF!,13,FALSE)</f>
        <v>#REF!</v>
      </c>
      <c r="M2245" s="438" t="e">
        <f>VLOOKUP($A2245,#REF!,14,FALSE)</f>
        <v>#REF!</v>
      </c>
      <c r="N2245" s="103" t="e">
        <f>VLOOKUP($A2245,#REF!,15,FALSE)</f>
        <v>#REF!</v>
      </c>
      <c r="O2245" s="103" t="e">
        <f>VLOOKUP($A2245,#REF!,18,FALSE)</f>
        <v>#REF!</v>
      </c>
      <c r="P2245" s="93" t="e">
        <f>VLOOKUP($A2245,#REF!,41,FALSE)</f>
        <v>#REF!</v>
      </c>
      <c r="Q2245" s="115" t="e">
        <f>VLOOKUP(Revisión_Avance_Periodo!$L2245,#REF!,30,FALSE)</f>
        <v>#REF!</v>
      </c>
      <c r="R2245" s="116">
        <v>2019</v>
      </c>
      <c r="S2245" s="196">
        <v>43829</v>
      </c>
      <c r="T2245" s="124" t="s">
        <v>79</v>
      </c>
      <c r="U2245" s="132" t="e">
        <f>INDEX(#REF!,MATCH(Revisión_Avance_Periodo!$L2245,#REF!,0),MATCH(Revisión_Avance_Periodo!$T2245,#REF!,0))</f>
        <v>#REF!</v>
      </c>
      <c r="V2245" s="132" t="e">
        <f>INDEX(#REF!,MATCH(Revisión_Avance_Periodo!$L2245,#REF!,0),MATCH(Revisión_Avance_Periodo!$T2245,#REF!,0))</f>
        <v>#REF!</v>
      </c>
      <c r="W2245" s="118">
        <f>IFERROR((V2245/U2245),0)</f>
        <v>0</v>
      </c>
      <c r="X2245" s="124" t="str">
        <f>VLOOKUP(W2245,Tabla_Estado_Meta_OAP_2019[#All],3,TRUE)</f>
        <v>Por Ejecutar</v>
      </c>
      <c r="Y2245" s="157" t="e">
        <f>SUBTOTAL(9,$U$206:$U2245)</f>
        <v>#REF!</v>
      </c>
      <c r="Z2245" s="158" t="e">
        <f>SUBTOTAL(9,$V$206:$V2245)</f>
        <v>#REF!</v>
      </c>
      <c r="AA2245" s="159">
        <f>IFERROR(+Revisión_Avance_Periodo!$Z2245/Revisión_Avance_Periodo!$Y2245,0)</f>
        <v>0</v>
      </c>
      <c r="AB2245" s="126"/>
      <c r="AC2245" s="127"/>
      <c r="AD2245" s="125"/>
      <c r="AE2245" s="125"/>
      <c r="AF2245" s="128"/>
      <c r="AG2245" s="129"/>
      <c r="AH2245" s="157" t="e">
        <f>SUBTOTAL(9,$U$2234:$U2245)</f>
        <v>#REF!</v>
      </c>
      <c r="AI2245" s="158" t="e">
        <f>SUBTOTAL(9,$V$2234:$V2245)</f>
        <v>#REF!</v>
      </c>
      <c r="AJ2245" s="159">
        <f>IFERROR(+Revisión_Avance_Periodo!$Z2245/Revisión_Avance_Periodo!$Y2245,0)</f>
        <v>0</v>
      </c>
      <c r="AK2245" s="126"/>
      <c r="AL2245" s="127"/>
      <c r="AM2245" s="125"/>
      <c r="AN2245" s="125"/>
      <c r="AO2245" s="128"/>
      <c r="AP2245" s="129"/>
    </row>
    <row r="2246" spans="1:42" x14ac:dyDescent="0.25">
      <c r="A2246" s="92">
        <v>193</v>
      </c>
      <c r="B2246" s="435" t="e">
        <f>CONCATENATE(Revisión_Avance_Periodo!$D2246,";",Revisión_Avance_Periodo!$F2246,";",Revisión_Avance_Periodo!$L2246)</f>
        <v>#REF!</v>
      </c>
      <c r="C2246" s="435" t="e">
        <f t="shared" si="180"/>
        <v>#REF!</v>
      </c>
      <c r="D2246" s="114" t="e">
        <f>VLOOKUP($A2246,#REF!,3,FALSE)</f>
        <v>#REF!</v>
      </c>
      <c r="E2246" s="436" t="e">
        <f>VLOOKUP($A2246,#REF!,4,FALSE)</f>
        <v>#REF!</v>
      </c>
      <c r="F2246" s="102" t="e">
        <f>VLOOKUP($A2246,#REF!,5,FALSE)</f>
        <v>#REF!</v>
      </c>
      <c r="G2246" s="93" t="e">
        <f>VLOOKUP($A2246,#REF!,8,FALSE)</f>
        <v>#REF!</v>
      </c>
      <c r="H2246" s="93" t="e">
        <f>VLOOKUP($A2246,#REF!,7,FALSE)</f>
        <v>#REF!</v>
      </c>
      <c r="I2246" s="438" t="e">
        <f>VLOOKUP($A2246,#REF!,10,FALSE)</f>
        <v>#REF!</v>
      </c>
      <c r="J2246" s="93" t="e">
        <f>VLOOKUP($A2246,#REF!,11,FALSE)</f>
        <v>#REF!</v>
      </c>
      <c r="K2246" s="114" t="e">
        <f>VLOOKUP($A2246,#REF!,12,FALSE)</f>
        <v>#REF!</v>
      </c>
      <c r="L2246" s="93" t="e">
        <f>VLOOKUP($A2246,#REF!,13,FALSE)</f>
        <v>#REF!</v>
      </c>
      <c r="M2246" s="438" t="e">
        <f>VLOOKUP($A2246,#REF!,14,FALSE)</f>
        <v>#REF!</v>
      </c>
      <c r="N2246" s="102" t="e">
        <f>VLOOKUP($A2246,#REF!,15,FALSE)</f>
        <v>#REF!</v>
      </c>
      <c r="O2246" s="102" t="e">
        <f>VLOOKUP($A2246,#REF!,18,FALSE)</f>
        <v>#REF!</v>
      </c>
      <c r="P2246" s="93" t="e">
        <f>VLOOKUP($A2246,#REF!,41,FALSE)</f>
        <v>#REF!</v>
      </c>
      <c r="Q2246" s="115" t="e">
        <f>VLOOKUP(Revisión_Avance_Periodo!$L2246,#REF!,30,FALSE)</f>
        <v>#REF!</v>
      </c>
      <c r="R2246" s="116">
        <v>2019</v>
      </c>
      <c r="S2246" s="196">
        <v>43495</v>
      </c>
      <c r="T2246" s="116" t="s">
        <v>68</v>
      </c>
      <c r="U2246" s="440" t="e">
        <f>INDEX(#REF!,MATCH(Revisión_Avance_Periodo!$L2246,#REF!,0),MATCH(Revisión_Avance_Periodo!$T2246,#REF!,0))</f>
        <v>#REF!</v>
      </c>
      <c r="V2246" s="440" t="e">
        <f>INDEX(#REF!,MATCH(Revisión_Avance_Periodo!$L2246,#REF!,0),MATCH(Revisión_Avance_Periodo!$T2246,#REF!,0))</f>
        <v>#REF!</v>
      </c>
      <c r="W2246" s="118">
        <f>IFERROR((V2246/U2246),0)</f>
        <v>0</v>
      </c>
      <c r="X2246" s="116" t="str">
        <f>VLOOKUP(W2246,Tabla_Estado_Meta_OAP_2019[#All],3,TRUE)</f>
        <v>Por Ejecutar</v>
      </c>
      <c r="Y2246" s="163" t="e">
        <f>SUBTOTAL(9,$U$206:$U2246)</f>
        <v>#REF!</v>
      </c>
      <c r="Z2246" s="161" t="e">
        <f>SUBTOTAL(9,$V$206:$V2246)</f>
        <v>#REF!</v>
      </c>
      <c r="AA2246" s="162">
        <f>IFERROR(+Revisión_Avance_Periodo!$Z2246/Revisión_Avance_Periodo!$Y2246,0)</f>
        <v>0</v>
      </c>
      <c r="AB2246" s="445" t="e">
        <f>SUBTOTAL(9,U2246:U2257)</f>
        <v>#REF!</v>
      </c>
      <c r="AC2246" s="446" t="e">
        <f>SUBTOTAL(9,V2246:V2257)</f>
        <v>#REF!</v>
      </c>
      <c r="AD2246" s="119" t="e">
        <f>+AC2246/AB2246</f>
        <v>#REF!</v>
      </c>
      <c r="AE2246" s="119" t="e">
        <f>100%-Revisión_Avance_Periodo!$AD2246</f>
        <v>#REF!</v>
      </c>
      <c r="AF2246" s="121" t="e">
        <f>VLOOKUP(AD2246,Tabla_Estado_Meta_OAP_2019[],3,TRUE)</f>
        <v>#REF!</v>
      </c>
      <c r="AG2246" s="122" t="e">
        <f>Revisión_Avance_Periodo!$AD2246*Revisión_Avance_Periodo!$Q2246</f>
        <v>#REF!</v>
      </c>
      <c r="AH2246" s="163" t="e">
        <f>SUBTOTAL(9,$U$2246:$U2246)</f>
        <v>#REF!</v>
      </c>
      <c r="AI2246" s="161" t="e">
        <f>SUBTOTAL(9,$V$2246:$V2246)</f>
        <v>#REF!</v>
      </c>
      <c r="AJ2246" s="162">
        <f>IFERROR(+Revisión_Avance_Periodo!$Z2246/Revisión_Avance_Periodo!$Y2246,0)</f>
        <v>0</v>
      </c>
      <c r="AK2246" s="445" t="e">
        <f>SUBTOTAL(9,AD2246:AD2257)</f>
        <v>#REF!</v>
      </c>
      <c r="AL2246" s="446" t="e">
        <f>SUBTOTAL(9,AE2246:AE2257)</f>
        <v>#REF!</v>
      </c>
      <c r="AM2246" s="119" t="e">
        <f>+AL2246/AK2246</f>
        <v>#REF!</v>
      </c>
      <c r="AN2246" s="119" t="e">
        <f>100%-Revisión_Avance_Periodo!$AD2246</f>
        <v>#REF!</v>
      </c>
      <c r="AO2246" s="121" t="e">
        <f>VLOOKUP(AM2246,Tabla_Estado_Meta_OAP_2019[],3,TRUE)</f>
        <v>#REF!</v>
      </c>
      <c r="AP2246" s="122" t="e">
        <f>Revisión_Avance_Periodo!$AD2246*Revisión_Avance_Periodo!$Q2246</f>
        <v>#REF!</v>
      </c>
    </row>
    <row r="2247" spans="1:42" x14ac:dyDescent="0.25">
      <c r="A2247" s="97">
        <v>193</v>
      </c>
      <c r="B2247" s="435" t="e">
        <f>CONCATENATE(Revisión_Avance_Periodo!$D2247,";",Revisión_Avance_Periodo!$F2247,";",Revisión_Avance_Periodo!$L2247)</f>
        <v>#REF!</v>
      </c>
      <c r="C2247" s="435" t="e">
        <f t="shared" si="180"/>
        <v>#REF!</v>
      </c>
      <c r="D2247" s="123" t="e">
        <f>VLOOKUP($A2247,#REF!,3,FALSE)</f>
        <v>#REF!</v>
      </c>
      <c r="E2247" s="436" t="e">
        <f>VLOOKUP($A2247,#REF!,4,FALSE)</f>
        <v>#REF!</v>
      </c>
      <c r="F2247" s="103" t="e">
        <f>VLOOKUP($A2247,#REF!,5,FALSE)</f>
        <v>#REF!</v>
      </c>
      <c r="G2247" s="98" t="e">
        <f>VLOOKUP($A2247,#REF!,8,FALSE)</f>
        <v>#REF!</v>
      </c>
      <c r="H2247" s="93" t="e">
        <f>VLOOKUP($A2247,#REF!,7,FALSE)</f>
        <v>#REF!</v>
      </c>
      <c r="I2247" s="438" t="e">
        <f>VLOOKUP($A2247,#REF!,10,FALSE)</f>
        <v>#REF!</v>
      </c>
      <c r="J2247" s="98" t="e">
        <f>VLOOKUP($A2247,#REF!,11,FALSE)</f>
        <v>#REF!</v>
      </c>
      <c r="K2247" s="114" t="e">
        <f>VLOOKUP($A2247,#REF!,12,FALSE)</f>
        <v>#REF!</v>
      </c>
      <c r="L2247" s="98" t="e">
        <f>VLOOKUP($A2247,#REF!,13,FALSE)</f>
        <v>#REF!</v>
      </c>
      <c r="M2247" s="438" t="e">
        <f>VLOOKUP($A2247,#REF!,14,FALSE)</f>
        <v>#REF!</v>
      </c>
      <c r="N2247" s="103" t="e">
        <f>VLOOKUP($A2247,#REF!,15,FALSE)</f>
        <v>#REF!</v>
      </c>
      <c r="O2247" s="103" t="e">
        <f>VLOOKUP($A2247,#REF!,18,FALSE)</f>
        <v>#REF!</v>
      </c>
      <c r="P2247" s="93" t="e">
        <f>VLOOKUP($A2247,#REF!,41,FALSE)</f>
        <v>#REF!</v>
      </c>
      <c r="Q2247" s="115" t="e">
        <f>VLOOKUP(Revisión_Avance_Periodo!$L2247,#REF!,30,FALSE)</f>
        <v>#REF!</v>
      </c>
      <c r="R2247" s="116">
        <v>2019</v>
      </c>
      <c r="S2247" s="196">
        <v>43524</v>
      </c>
      <c r="T2247" s="124" t="s">
        <v>69</v>
      </c>
      <c r="U2247" s="440" t="e">
        <f>INDEX(#REF!,MATCH(Revisión_Avance_Periodo!$L2247,#REF!,0),MATCH(Revisión_Avance_Periodo!$T2247,#REF!,0))</f>
        <v>#REF!</v>
      </c>
      <c r="V2247" s="440" t="e">
        <f>INDEX(#REF!,MATCH(Revisión_Avance_Periodo!$L2247,#REF!,0),MATCH(Revisión_Avance_Periodo!$T2247,#REF!,0))</f>
        <v>#REF!</v>
      </c>
      <c r="W2247" s="118">
        <f>IFERROR((V2247/U2247),0)</f>
        <v>0</v>
      </c>
      <c r="X2247" s="124" t="str">
        <f>VLOOKUP(W2247,Tabla_Estado_Meta_OAP_2019[#All],3,TRUE)</f>
        <v>Por Ejecutar</v>
      </c>
      <c r="Y2247" s="164" t="e">
        <f>SUBTOTAL(9,$U$206:$U2247)</f>
        <v>#REF!</v>
      </c>
      <c r="Z2247" s="158" t="e">
        <f>SUBTOTAL(9,$V$206:$V2247)</f>
        <v>#REF!</v>
      </c>
      <c r="AA2247" s="159">
        <f>IFERROR(+Revisión_Avance_Periodo!$Z2247/Revisión_Avance_Periodo!$Y2247,0)</f>
        <v>0</v>
      </c>
      <c r="AB2247" s="126"/>
      <c r="AC2247" s="127"/>
      <c r="AD2247" s="125"/>
      <c r="AE2247" s="125"/>
      <c r="AF2247" s="128"/>
      <c r="AG2247" s="129"/>
      <c r="AH2247" s="164" t="e">
        <f>SUBTOTAL(9,$U$2246:$U2247)</f>
        <v>#REF!</v>
      </c>
      <c r="AI2247" s="158" t="e">
        <f>SUBTOTAL(9,$V$2246:$V2247)</f>
        <v>#REF!</v>
      </c>
      <c r="AJ2247" s="159">
        <f>IFERROR(+Revisión_Avance_Periodo!$Z2247/Revisión_Avance_Periodo!$Y2247,0)</f>
        <v>0</v>
      </c>
      <c r="AK2247" s="126"/>
      <c r="AL2247" s="127"/>
      <c r="AM2247" s="125"/>
      <c r="AN2247" s="125"/>
      <c r="AO2247" s="128"/>
      <c r="AP2247" s="129"/>
    </row>
    <row r="2248" spans="1:42" x14ac:dyDescent="0.25">
      <c r="A2248" s="92">
        <v>193</v>
      </c>
      <c r="B2248" s="435" t="e">
        <f>CONCATENATE(Revisión_Avance_Periodo!$D2248,";",Revisión_Avance_Periodo!$F2248,";",Revisión_Avance_Periodo!$L2248)</f>
        <v>#REF!</v>
      </c>
      <c r="C2248" s="435" t="e">
        <f t="shared" si="180"/>
        <v>#REF!</v>
      </c>
      <c r="D2248" s="114" t="e">
        <f>VLOOKUP($A2248,#REF!,3,FALSE)</f>
        <v>#REF!</v>
      </c>
      <c r="E2248" s="436" t="e">
        <f>VLOOKUP($A2248,#REF!,4,FALSE)</f>
        <v>#REF!</v>
      </c>
      <c r="F2248" s="102" t="e">
        <f>VLOOKUP($A2248,#REF!,5,FALSE)</f>
        <v>#REF!</v>
      </c>
      <c r="G2248" s="93" t="e">
        <f>VLOOKUP($A2248,#REF!,8,FALSE)</f>
        <v>#REF!</v>
      </c>
      <c r="H2248" s="93" t="e">
        <f>VLOOKUP($A2248,#REF!,7,FALSE)</f>
        <v>#REF!</v>
      </c>
      <c r="I2248" s="438" t="e">
        <f>VLOOKUP($A2248,#REF!,10,FALSE)</f>
        <v>#REF!</v>
      </c>
      <c r="J2248" s="93" t="e">
        <f>VLOOKUP($A2248,#REF!,11,FALSE)</f>
        <v>#REF!</v>
      </c>
      <c r="K2248" s="114" t="e">
        <f>VLOOKUP($A2248,#REF!,12,FALSE)</f>
        <v>#REF!</v>
      </c>
      <c r="L2248" s="93" t="e">
        <f>VLOOKUP($A2248,#REF!,13,FALSE)</f>
        <v>#REF!</v>
      </c>
      <c r="M2248" s="438" t="e">
        <f>VLOOKUP($A2248,#REF!,14,FALSE)</f>
        <v>#REF!</v>
      </c>
      <c r="N2248" s="102" t="e">
        <f>VLOOKUP($A2248,#REF!,15,FALSE)</f>
        <v>#REF!</v>
      </c>
      <c r="O2248" s="102" t="e">
        <f>VLOOKUP($A2248,#REF!,18,FALSE)</f>
        <v>#REF!</v>
      </c>
      <c r="P2248" s="93" t="e">
        <f>VLOOKUP($A2248,#REF!,41,FALSE)</f>
        <v>#REF!</v>
      </c>
      <c r="Q2248" s="115" t="e">
        <f>VLOOKUP(Revisión_Avance_Periodo!$L2248,#REF!,30,FALSE)</f>
        <v>#REF!</v>
      </c>
      <c r="R2248" s="116">
        <v>2019</v>
      </c>
      <c r="S2248" s="196">
        <v>43554</v>
      </c>
      <c r="T2248" s="116" t="s">
        <v>70</v>
      </c>
      <c r="U2248" s="440" t="e">
        <f>INDEX(#REF!,MATCH(Revisión_Avance_Periodo!$L2248,#REF!,0),MATCH(Revisión_Avance_Periodo!$T2248,#REF!,0))</f>
        <v>#REF!</v>
      </c>
      <c r="V2248" s="440" t="e">
        <f>INDEX(#REF!,MATCH(Revisión_Avance_Periodo!$L2248,#REF!,0),MATCH(Revisión_Avance_Periodo!$T2248,#REF!,0))</f>
        <v>#REF!</v>
      </c>
      <c r="W2248" s="131" t="e">
        <f t="shared" ref="W2248:W2255" si="181">V2248/U2248</f>
        <v>#REF!</v>
      </c>
      <c r="X2248" s="116" t="e">
        <f>VLOOKUP(W2248,Tabla_Estado_Meta_OAP_2019[#All],3,TRUE)</f>
        <v>#REF!</v>
      </c>
      <c r="Y2248" s="164" t="e">
        <f>SUBTOTAL(9,$U$206:$U2248)</f>
        <v>#REF!</v>
      </c>
      <c r="Z2248" s="158" t="e">
        <f>SUBTOTAL(9,$V$206:$V2248)</f>
        <v>#REF!</v>
      </c>
      <c r="AA2248" s="159">
        <f>IFERROR(+Revisión_Avance_Periodo!$Z2248/Revisión_Avance_Periodo!$Y2248,0)</f>
        <v>0</v>
      </c>
      <c r="AB2248" s="126"/>
      <c r="AC2248" s="127"/>
      <c r="AD2248" s="125"/>
      <c r="AE2248" s="125"/>
      <c r="AF2248" s="128"/>
      <c r="AG2248" s="129"/>
      <c r="AH2248" s="164" t="e">
        <f>SUBTOTAL(9,$U$2246:$U2248)</f>
        <v>#REF!</v>
      </c>
      <c r="AI2248" s="158" t="e">
        <f>SUBTOTAL(9,$V$2246:$V2248)</f>
        <v>#REF!</v>
      </c>
      <c r="AJ2248" s="159">
        <f>IFERROR(+Revisión_Avance_Periodo!$Z2248/Revisión_Avance_Periodo!$Y2248,0)</f>
        <v>0</v>
      </c>
      <c r="AK2248" s="126"/>
      <c r="AL2248" s="127"/>
      <c r="AM2248" s="125"/>
      <c r="AN2248" s="125"/>
      <c r="AO2248" s="128"/>
      <c r="AP2248" s="129"/>
    </row>
    <row r="2249" spans="1:42" x14ac:dyDescent="0.25">
      <c r="A2249" s="97">
        <v>193</v>
      </c>
      <c r="B2249" s="435" t="e">
        <f>CONCATENATE(Revisión_Avance_Periodo!$D2249,";",Revisión_Avance_Periodo!$F2249,";",Revisión_Avance_Periodo!$L2249)</f>
        <v>#REF!</v>
      </c>
      <c r="C2249" s="435" t="e">
        <f t="shared" si="180"/>
        <v>#REF!</v>
      </c>
      <c r="D2249" s="123" t="e">
        <f>VLOOKUP($A2249,#REF!,3,FALSE)</f>
        <v>#REF!</v>
      </c>
      <c r="E2249" s="436" t="e">
        <f>VLOOKUP($A2249,#REF!,4,FALSE)</f>
        <v>#REF!</v>
      </c>
      <c r="F2249" s="103" t="e">
        <f>VLOOKUP($A2249,#REF!,5,FALSE)</f>
        <v>#REF!</v>
      </c>
      <c r="G2249" s="98" t="e">
        <f>VLOOKUP($A2249,#REF!,8,FALSE)</f>
        <v>#REF!</v>
      </c>
      <c r="H2249" s="93" t="e">
        <f>VLOOKUP($A2249,#REF!,7,FALSE)</f>
        <v>#REF!</v>
      </c>
      <c r="I2249" s="438" t="e">
        <f>VLOOKUP($A2249,#REF!,10,FALSE)</f>
        <v>#REF!</v>
      </c>
      <c r="J2249" s="98" t="e">
        <f>VLOOKUP($A2249,#REF!,11,FALSE)</f>
        <v>#REF!</v>
      </c>
      <c r="K2249" s="114" t="e">
        <f>VLOOKUP($A2249,#REF!,12,FALSE)</f>
        <v>#REF!</v>
      </c>
      <c r="L2249" s="98" t="e">
        <f>VLOOKUP($A2249,#REF!,13,FALSE)</f>
        <v>#REF!</v>
      </c>
      <c r="M2249" s="438" t="e">
        <f>VLOOKUP($A2249,#REF!,14,FALSE)</f>
        <v>#REF!</v>
      </c>
      <c r="N2249" s="103" t="e">
        <f>VLOOKUP($A2249,#REF!,15,FALSE)</f>
        <v>#REF!</v>
      </c>
      <c r="O2249" s="103" t="e">
        <f>VLOOKUP($A2249,#REF!,18,FALSE)</f>
        <v>#REF!</v>
      </c>
      <c r="P2249" s="93" t="e">
        <f>VLOOKUP($A2249,#REF!,41,FALSE)</f>
        <v>#REF!</v>
      </c>
      <c r="Q2249" s="115" t="e">
        <f>VLOOKUP(Revisión_Avance_Periodo!$L2249,#REF!,30,FALSE)</f>
        <v>#REF!</v>
      </c>
      <c r="R2249" s="116">
        <v>2019</v>
      </c>
      <c r="S2249" s="196">
        <v>43585</v>
      </c>
      <c r="T2249" s="124" t="s">
        <v>71</v>
      </c>
      <c r="U2249" s="440" t="e">
        <f>INDEX(#REF!,MATCH(Revisión_Avance_Periodo!$L2249,#REF!,0),MATCH(Revisión_Avance_Periodo!$T2249,#REF!,0))</f>
        <v>#REF!</v>
      </c>
      <c r="V2249" s="440" t="e">
        <f>INDEX(#REF!,MATCH(Revisión_Avance_Periodo!$L2249,#REF!,0),MATCH(Revisión_Avance_Periodo!$T2249,#REF!,0))</f>
        <v>#REF!</v>
      </c>
      <c r="W2249" s="131" t="e">
        <f t="shared" si="181"/>
        <v>#REF!</v>
      </c>
      <c r="X2249" s="124" t="e">
        <f>VLOOKUP(W2249,Tabla_Estado_Meta_OAP_2019[#All],3,TRUE)</f>
        <v>#REF!</v>
      </c>
      <c r="Y2249" s="164" t="e">
        <f>SUBTOTAL(9,$U$206:$U2249)</f>
        <v>#REF!</v>
      </c>
      <c r="Z2249" s="158" t="e">
        <f>SUBTOTAL(9,$V$206:$V2249)</f>
        <v>#REF!</v>
      </c>
      <c r="AA2249" s="159">
        <f>IFERROR(+Revisión_Avance_Periodo!$Z2249/Revisión_Avance_Periodo!$Y2249,0)</f>
        <v>0</v>
      </c>
      <c r="AB2249" s="126"/>
      <c r="AC2249" s="127"/>
      <c r="AD2249" s="125"/>
      <c r="AE2249" s="125"/>
      <c r="AF2249" s="128"/>
      <c r="AG2249" s="129"/>
      <c r="AH2249" s="164" t="e">
        <f>SUBTOTAL(9,$U$2246:$U2249)</f>
        <v>#REF!</v>
      </c>
      <c r="AI2249" s="158" t="e">
        <f>SUBTOTAL(9,$V$2246:$V2249)</f>
        <v>#REF!</v>
      </c>
      <c r="AJ2249" s="159">
        <f>IFERROR(+Revisión_Avance_Periodo!$Z2249/Revisión_Avance_Periodo!$Y2249,0)</f>
        <v>0</v>
      </c>
      <c r="AK2249" s="126"/>
      <c r="AL2249" s="127"/>
      <c r="AM2249" s="125"/>
      <c r="AN2249" s="125"/>
      <c r="AO2249" s="128"/>
      <c r="AP2249" s="129"/>
    </row>
    <row r="2250" spans="1:42" x14ac:dyDescent="0.25">
      <c r="A2250" s="92">
        <v>193</v>
      </c>
      <c r="B2250" s="435" t="e">
        <f>CONCATENATE(Revisión_Avance_Periodo!$D2250,";",Revisión_Avance_Periodo!$F2250,";",Revisión_Avance_Periodo!$L2250)</f>
        <v>#REF!</v>
      </c>
      <c r="C2250" s="435" t="e">
        <f t="shared" si="180"/>
        <v>#REF!</v>
      </c>
      <c r="D2250" s="114" t="e">
        <f>VLOOKUP($A2250,#REF!,3,FALSE)</f>
        <v>#REF!</v>
      </c>
      <c r="E2250" s="436" t="e">
        <f>VLOOKUP($A2250,#REF!,4,FALSE)</f>
        <v>#REF!</v>
      </c>
      <c r="F2250" s="102" t="e">
        <f>VLOOKUP($A2250,#REF!,5,FALSE)</f>
        <v>#REF!</v>
      </c>
      <c r="G2250" s="93" t="e">
        <f>VLOOKUP($A2250,#REF!,8,FALSE)</f>
        <v>#REF!</v>
      </c>
      <c r="H2250" s="93" t="e">
        <f>VLOOKUP($A2250,#REF!,7,FALSE)</f>
        <v>#REF!</v>
      </c>
      <c r="I2250" s="438" t="e">
        <f>VLOOKUP($A2250,#REF!,10,FALSE)</f>
        <v>#REF!</v>
      </c>
      <c r="J2250" s="93" t="e">
        <f>VLOOKUP($A2250,#REF!,11,FALSE)</f>
        <v>#REF!</v>
      </c>
      <c r="K2250" s="114" t="e">
        <f>VLOOKUP($A2250,#REF!,12,FALSE)</f>
        <v>#REF!</v>
      </c>
      <c r="L2250" s="93" t="e">
        <f>VLOOKUP($A2250,#REF!,13,FALSE)</f>
        <v>#REF!</v>
      </c>
      <c r="M2250" s="438" t="e">
        <f>VLOOKUP($A2250,#REF!,14,FALSE)</f>
        <v>#REF!</v>
      </c>
      <c r="N2250" s="102" t="e">
        <f>VLOOKUP($A2250,#REF!,15,FALSE)</f>
        <v>#REF!</v>
      </c>
      <c r="O2250" s="102" t="e">
        <f>VLOOKUP($A2250,#REF!,18,FALSE)</f>
        <v>#REF!</v>
      </c>
      <c r="P2250" s="93" t="e">
        <f>VLOOKUP($A2250,#REF!,41,FALSE)</f>
        <v>#REF!</v>
      </c>
      <c r="Q2250" s="115" t="e">
        <f>VLOOKUP(Revisión_Avance_Periodo!$L2250,#REF!,30,FALSE)</f>
        <v>#REF!</v>
      </c>
      <c r="R2250" s="116">
        <v>2019</v>
      </c>
      <c r="S2250" s="196">
        <v>43615</v>
      </c>
      <c r="T2250" s="116" t="s">
        <v>72</v>
      </c>
      <c r="U2250" s="440" t="e">
        <f>INDEX(#REF!,MATCH(Revisión_Avance_Periodo!$L2250,#REF!,0),MATCH(Revisión_Avance_Periodo!$T2250,#REF!,0))</f>
        <v>#REF!</v>
      </c>
      <c r="V2250" s="440" t="e">
        <f>INDEX(#REF!,MATCH(Revisión_Avance_Periodo!$L2250,#REF!,0),MATCH(Revisión_Avance_Periodo!$T2250,#REF!,0))</f>
        <v>#REF!</v>
      </c>
      <c r="W2250" s="131" t="e">
        <f t="shared" si="181"/>
        <v>#REF!</v>
      </c>
      <c r="X2250" s="116" t="e">
        <f>VLOOKUP(W2250,Tabla_Estado_Meta_OAP_2019[#All],3,TRUE)</f>
        <v>#REF!</v>
      </c>
      <c r="Y2250" s="164" t="e">
        <f>SUBTOTAL(9,$U$206:$U2250)</f>
        <v>#REF!</v>
      </c>
      <c r="Z2250" s="158" t="e">
        <f>SUBTOTAL(9,$V$206:$V2250)</f>
        <v>#REF!</v>
      </c>
      <c r="AA2250" s="159">
        <f>IFERROR(+Revisión_Avance_Periodo!$Z2250/Revisión_Avance_Periodo!$Y2250,0)</f>
        <v>0</v>
      </c>
      <c r="AB2250" s="126"/>
      <c r="AC2250" s="127"/>
      <c r="AD2250" s="125"/>
      <c r="AE2250" s="125"/>
      <c r="AF2250" s="128"/>
      <c r="AG2250" s="129"/>
      <c r="AH2250" s="164" t="e">
        <f>SUBTOTAL(9,$U$2246:$U2250)</f>
        <v>#REF!</v>
      </c>
      <c r="AI2250" s="158" t="e">
        <f>SUBTOTAL(9,$V$2246:$V2250)</f>
        <v>#REF!</v>
      </c>
      <c r="AJ2250" s="159">
        <f>IFERROR(+Revisión_Avance_Periodo!$Z2250/Revisión_Avance_Periodo!$Y2250,0)</f>
        <v>0</v>
      </c>
      <c r="AK2250" s="126"/>
      <c r="AL2250" s="127"/>
      <c r="AM2250" s="125"/>
      <c r="AN2250" s="125"/>
      <c r="AO2250" s="128"/>
      <c r="AP2250" s="129"/>
    </row>
    <row r="2251" spans="1:42" x14ac:dyDescent="0.25">
      <c r="A2251" s="97">
        <v>193</v>
      </c>
      <c r="B2251" s="435" t="e">
        <f>CONCATENATE(Revisión_Avance_Periodo!$D2251,";",Revisión_Avance_Periodo!$F2251,";",Revisión_Avance_Periodo!$L2251)</f>
        <v>#REF!</v>
      </c>
      <c r="C2251" s="435" t="e">
        <f t="shared" si="180"/>
        <v>#REF!</v>
      </c>
      <c r="D2251" s="123" t="e">
        <f>VLOOKUP($A2251,#REF!,3,FALSE)</f>
        <v>#REF!</v>
      </c>
      <c r="E2251" s="436" t="e">
        <f>VLOOKUP($A2251,#REF!,4,FALSE)</f>
        <v>#REF!</v>
      </c>
      <c r="F2251" s="103" t="e">
        <f>VLOOKUP($A2251,#REF!,5,FALSE)</f>
        <v>#REF!</v>
      </c>
      <c r="G2251" s="98" t="e">
        <f>VLOOKUP($A2251,#REF!,8,FALSE)</f>
        <v>#REF!</v>
      </c>
      <c r="H2251" s="93" t="e">
        <f>VLOOKUP($A2251,#REF!,7,FALSE)</f>
        <v>#REF!</v>
      </c>
      <c r="I2251" s="438" t="e">
        <f>VLOOKUP($A2251,#REF!,10,FALSE)</f>
        <v>#REF!</v>
      </c>
      <c r="J2251" s="98" t="e">
        <f>VLOOKUP($A2251,#REF!,11,FALSE)</f>
        <v>#REF!</v>
      </c>
      <c r="K2251" s="114" t="e">
        <f>VLOOKUP($A2251,#REF!,12,FALSE)</f>
        <v>#REF!</v>
      </c>
      <c r="L2251" s="98" t="e">
        <f>VLOOKUP($A2251,#REF!,13,FALSE)</f>
        <v>#REF!</v>
      </c>
      <c r="M2251" s="438" t="e">
        <f>VLOOKUP($A2251,#REF!,14,FALSE)</f>
        <v>#REF!</v>
      </c>
      <c r="N2251" s="103" t="e">
        <f>VLOOKUP($A2251,#REF!,15,FALSE)</f>
        <v>#REF!</v>
      </c>
      <c r="O2251" s="103" t="e">
        <f>VLOOKUP($A2251,#REF!,18,FALSE)</f>
        <v>#REF!</v>
      </c>
      <c r="P2251" s="93" t="e">
        <f>VLOOKUP($A2251,#REF!,41,FALSE)</f>
        <v>#REF!</v>
      </c>
      <c r="Q2251" s="115" t="e">
        <f>VLOOKUP(Revisión_Avance_Periodo!$L2251,#REF!,30,FALSE)</f>
        <v>#REF!</v>
      </c>
      <c r="R2251" s="116">
        <v>2019</v>
      </c>
      <c r="S2251" s="196">
        <v>43646</v>
      </c>
      <c r="T2251" s="124" t="s">
        <v>73</v>
      </c>
      <c r="U2251" s="440" t="e">
        <f>INDEX(#REF!,MATCH(Revisión_Avance_Periodo!$L2251,#REF!,0),MATCH(Revisión_Avance_Periodo!$T2251,#REF!,0))</f>
        <v>#REF!</v>
      </c>
      <c r="V2251" s="440" t="e">
        <f>INDEX(#REF!,MATCH(Revisión_Avance_Periodo!$L2251,#REF!,0),MATCH(Revisión_Avance_Periodo!$T2251,#REF!,0))</f>
        <v>#REF!</v>
      </c>
      <c r="W2251" s="131" t="e">
        <f t="shared" si="181"/>
        <v>#REF!</v>
      </c>
      <c r="X2251" s="124" t="e">
        <f>VLOOKUP(W2251,Tabla_Estado_Meta_OAP_2019[#All],3,TRUE)</f>
        <v>#REF!</v>
      </c>
      <c r="Y2251" s="164" t="e">
        <f>SUBTOTAL(9,$U$206:$U2251)</f>
        <v>#REF!</v>
      </c>
      <c r="Z2251" s="158" t="e">
        <f>SUBTOTAL(9,$V$206:$V2251)</f>
        <v>#REF!</v>
      </c>
      <c r="AA2251" s="159">
        <f>IFERROR(+Revisión_Avance_Periodo!$Z2251/Revisión_Avance_Periodo!$Y2251,0)</f>
        <v>0</v>
      </c>
      <c r="AB2251" s="126"/>
      <c r="AC2251" s="127"/>
      <c r="AD2251" s="125"/>
      <c r="AE2251" s="125"/>
      <c r="AF2251" s="128"/>
      <c r="AG2251" s="129"/>
      <c r="AH2251" s="164" t="e">
        <f>SUBTOTAL(9,$U$2246:$U2251)</f>
        <v>#REF!</v>
      </c>
      <c r="AI2251" s="158" t="e">
        <f>SUBTOTAL(9,$V$2246:$V2251)</f>
        <v>#REF!</v>
      </c>
      <c r="AJ2251" s="159">
        <f>IFERROR(+Revisión_Avance_Periodo!$Z2251/Revisión_Avance_Periodo!$Y2251,0)</f>
        <v>0</v>
      </c>
      <c r="AK2251" s="126"/>
      <c r="AL2251" s="127"/>
      <c r="AM2251" s="125"/>
      <c r="AN2251" s="125"/>
      <c r="AO2251" s="128"/>
      <c r="AP2251" s="129"/>
    </row>
    <row r="2252" spans="1:42" x14ac:dyDescent="0.25">
      <c r="A2252" s="92">
        <v>193</v>
      </c>
      <c r="B2252" s="435" t="e">
        <f>CONCATENATE(Revisión_Avance_Periodo!$D2252,";",Revisión_Avance_Periodo!$F2252,";",Revisión_Avance_Periodo!$L2252)</f>
        <v>#REF!</v>
      </c>
      <c r="C2252" s="435" t="e">
        <f t="shared" si="180"/>
        <v>#REF!</v>
      </c>
      <c r="D2252" s="114" t="e">
        <f>VLOOKUP($A2252,#REF!,3,FALSE)</f>
        <v>#REF!</v>
      </c>
      <c r="E2252" s="436" t="e">
        <f>VLOOKUP($A2252,#REF!,4,FALSE)</f>
        <v>#REF!</v>
      </c>
      <c r="F2252" s="102" t="e">
        <f>VLOOKUP($A2252,#REF!,5,FALSE)</f>
        <v>#REF!</v>
      </c>
      <c r="G2252" s="93" t="e">
        <f>VLOOKUP($A2252,#REF!,8,FALSE)</f>
        <v>#REF!</v>
      </c>
      <c r="H2252" s="93" t="e">
        <f>VLOOKUP($A2252,#REF!,7,FALSE)</f>
        <v>#REF!</v>
      </c>
      <c r="I2252" s="438" t="e">
        <f>VLOOKUP($A2252,#REF!,10,FALSE)</f>
        <v>#REF!</v>
      </c>
      <c r="J2252" s="93" t="e">
        <f>VLOOKUP($A2252,#REF!,11,FALSE)</f>
        <v>#REF!</v>
      </c>
      <c r="K2252" s="114" t="e">
        <f>VLOOKUP($A2252,#REF!,12,FALSE)</f>
        <v>#REF!</v>
      </c>
      <c r="L2252" s="93" t="e">
        <f>VLOOKUP($A2252,#REF!,13,FALSE)</f>
        <v>#REF!</v>
      </c>
      <c r="M2252" s="438" t="e">
        <f>VLOOKUP($A2252,#REF!,14,FALSE)</f>
        <v>#REF!</v>
      </c>
      <c r="N2252" s="102" t="e">
        <f>VLOOKUP($A2252,#REF!,15,FALSE)</f>
        <v>#REF!</v>
      </c>
      <c r="O2252" s="102" t="e">
        <f>VLOOKUP($A2252,#REF!,18,FALSE)</f>
        <v>#REF!</v>
      </c>
      <c r="P2252" s="93" t="e">
        <f>VLOOKUP($A2252,#REF!,41,FALSE)</f>
        <v>#REF!</v>
      </c>
      <c r="Q2252" s="115" t="e">
        <f>VLOOKUP(Revisión_Avance_Periodo!$L2252,#REF!,30,FALSE)</f>
        <v>#REF!</v>
      </c>
      <c r="R2252" s="116">
        <v>2019</v>
      </c>
      <c r="S2252" s="196">
        <v>43676</v>
      </c>
      <c r="T2252" s="116" t="s">
        <v>74</v>
      </c>
      <c r="U2252" s="440" t="e">
        <f>INDEX(#REF!,MATCH(Revisión_Avance_Periodo!$L2252,#REF!,0),MATCH(Revisión_Avance_Periodo!$T2252,#REF!,0))</f>
        <v>#REF!</v>
      </c>
      <c r="V2252" s="440" t="e">
        <f>INDEX(#REF!,MATCH(Revisión_Avance_Periodo!$L2252,#REF!,0),MATCH(Revisión_Avance_Periodo!$T2252,#REF!,0))</f>
        <v>#REF!</v>
      </c>
      <c r="W2252" s="131" t="e">
        <f t="shared" si="181"/>
        <v>#REF!</v>
      </c>
      <c r="X2252" s="116" t="e">
        <f>VLOOKUP(W2252,Tabla_Estado_Meta_OAP_2019[#All],3,TRUE)</f>
        <v>#REF!</v>
      </c>
      <c r="Y2252" s="164" t="e">
        <f>SUBTOTAL(9,$U$206:$U2252)</f>
        <v>#REF!</v>
      </c>
      <c r="Z2252" s="158" t="e">
        <f>SUBTOTAL(9,$V$206:$V2252)</f>
        <v>#REF!</v>
      </c>
      <c r="AA2252" s="159">
        <f>IFERROR(+Revisión_Avance_Periodo!$Z2252/Revisión_Avance_Periodo!$Y2252,0)</f>
        <v>0</v>
      </c>
      <c r="AB2252" s="126"/>
      <c r="AC2252" s="127"/>
      <c r="AD2252" s="125"/>
      <c r="AE2252" s="125"/>
      <c r="AF2252" s="128"/>
      <c r="AG2252" s="129"/>
      <c r="AH2252" s="164" t="e">
        <f>SUBTOTAL(9,$U$2246:$U2252)</f>
        <v>#REF!</v>
      </c>
      <c r="AI2252" s="158" t="e">
        <f>SUBTOTAL(9,$V$2246:$V2252)</f>
        <v>#REF!</v>
      </c>
      <c r="AJ2252" s="159">
        <f>IFERROR(+Revisión_Avance_Periodo!$Z2252/Revisión_Avance_Periodo!$Y2252,0)</f>
        <v>0</v>
      </c>
      <c r="AK2252" s="126"/>
      <c r="AL2252" s="127"/>
      <c r="AM2252" s="125"/>
      <c r="AN2252" s="125"/>
      <c r="AO2252" s="128"/>
      <c r="AP2252" s="129"/>
    </row>
    <row r="2253" spans="1:42" x14ac:dyDescent="0.25">
      <c r="A2253" s="97">
        <v>193</v>
      </c>
      <c r="B2253" s="435" t="e">
        <f>CONCATENATE(Revisión_Avance_Periodo!$D2253,";",Revisión_Avance_Periodo!$F2253,";",Revisión_Avance_Periodo!$L2253)</f>
        <v>#REF!</v>
      </c>
      <c r="C2253" s="435" t="e">
        <f t="shared" si="180"/>
        <v>#REF!</v>
      </c>
      <c r="D2253" s="123" t="e">
        <f>VLOOKUP($A2253,#REF!,3,FALSE)</f>
        <v>#REF!</v>
      </c>
      <c r="E2253" s="436" t="e">
        <f>VLOOKUP($A2253,#REF!,4,FALSE)</f>
        <v>#REF!</v>
      </c>
      <c r="F2253" s="103" t="e">
        <f>VLOOKUP($A2253,#REF!,5,FALSE)</f>
        <v>#REF!</v>
      </c>
      <c r="G2253" s="98" t="e">
        <f>VLOOKUP($A2253,#REF!,8,FALSE)</f>
        <v>#REF!</v>
      </c>
      <c r="H2253" s="93" t="e">
        <f>VLOOKUP($A2253,#REF!,7,FALSE)</f>
        <v>#REF!</v>
      </c>
      <c r="I2253" s="438" t="e">
        <f>VLOOKUP($A2253,#REF!,10,FALSE)</f>
        <v>#REF!</v>
      </c>
      <c r="J2253" s="98" t="e">
        <f>VLOOKUP($A2253,#REF!,11,FALSE)</f>
        <v>#REF!</v>
      </c>
      <c r="K2253" s="114" t="e">
        <f>VLOOKUP($A2253,#REF!,12,FALSE)</f>
        <v>#REF!</v>
      </c>
      <c r="L2253" s="98" t="e">
        <f>VLOOKUP($A2253,#REF!,13,FALSE)</f>
        <v>#REF!</v>
      </c>
      <c r="M2253" s="438" t="e">
        <f>VLOOKUP($A2253,#REF!,14,FALSE)</f>
        <v>#REF!</v>
      </c>
      <c r="N2253" s="103" t="e">
        <f>VLOOKUP($A2253,#REF!,15,FALSE)</f>
        <v>#REF!</v>
      </c>
      <c r="O2253" s="103" t="e">
        <f>VLOOKUP($A2253,#REF!,18,FALSE)</f>
        <v>#REF!</v>
      </c>
      <c r="P2253" s="93" t="e">
        <f>VLOOKUP($A2253,#REF!,41,FALSE)</f>
        <v>#REF!</v>
      </c>
      <c r="Q2253" s="115" t="e">
        <f>VLOOKUP(Revisión_Avance_Periodo!$L2253,#REF!,30,FALSE)</f>
        <v>#REF!</v>
      </c>
      <c r="R2253" s="116">
        <v>2019</v>
      </c>
      <c r="S2253" s="196">
        <v>43707</v>
      </c>
      <c r="T2253" s="124" t="s">
        <v>75</v>
      </c>
      <c r="U2253" s="440" t="e">
        <f>INDEX(#REF!,MATCH(Revisión_Avance_Periodo!$L2253,#REF!,0),MATCH(Revisión_Avance_Periodo!$T2253,#REF!,0))</f>
        <v>#REF!</v>
      </c>
      <c r="V2253" s="440" t="e">
        <f>INDEX(#REF!,MATCH(Revisión_Avance_Periodo!$L2253,#REF!,0),MATCH(Revisión_Avance_Periodo!$T2253,#REF!,0))</f>
        <v>#REF!</v>
      </c>
      <c r="W2253" s="131" t="e">
        <f t="shared" si="181"/>
        <v>#REF!</v>
      </c>
      <c r="X2253" s="124" t="e">
        <f>VLOOKUP(W2253,Tabla_Estado_Meta_OAP_2019[#All],3,TRUE)</f>
        <v>#REF!</v>
      </c>
      <c r="Y2253" s="164" t="e">
        <f>SUBTOTAL(9,$U$206:$U2253)</f>
        <v>#REF!</v>
      </c>
      <c r="Z2253" s="158" t="e">
        <f>SUBTOTAL(9,$V$206:$V2253)</f>
        <v>#REF!</v>
      </c>
      <c r="AA2253" s="159">
        <f>IFERROR(+Revisión_Avance_Periodo!$Z2253/Revisión_Avance_Periodo!$Y2253,0)</f>
        <v>0</v>
      </c>
      <c r="AB2253" s="126"/>
      <c r="AC2253" s="127"/>
      <c r="AD2253" s="125"/>
      <c r="AE2253" s="125"/>
      <c r="AF2253" s="128"/>
      <c r="AG2253" s="129"/>
      <c r="AH2253" s="164" t="e">
        <f>SUBTOTAL(9,$U$2246:$U2253)</f>
        <v>#REF!</v>
      </c>
      <c r="AI2253" s="158" t="e">
        <f>SUBTOTAL(9,$V$2246:$V2253)</f>
        <v>#REF!</v>
      </c>
      <c r="AJ2253" s="159">
        <f>IFERROR(+Revisión_Avance_Periodo!$Z2253/Revisión_Avance_Periodo!$Y2253,0)</f>
        <v>0</v>
      </c>
      <c r="AK2253" s="126"/>
      <c r="AL2253" s="127"/>
      <c r="AM2253" s="125"/>
      <c r="AN2253" s="125"/>
      <c r="AO2253" s="128"/>
      <c r="AP2253" s="129"/>
    </row>
    <row r="2254" spans="1:42" x14ac:dyDescent="0.25">
      <c r="A2254" s="92">
        <v>193</v>
      </c>
      <c r="B2254" s="435" t="e">
        <f>CONCATENATE(Revisión_Avance_Periodo!$D2254,";",Revisión_Avance_Periodo!$F2254,";",Revisión_Avance_Periodo!$L2254)</f>
        <v>#REF!</v>
      </c>
      <c r="C2254" s="435" t="e">
        <f t="shared" si="180"/>
        <v>#REF!</v>
      </c>
      <c r="D2254" s="114" t="e">
        <f>VLOOKUP($A2254,#REF!,3,FALSE)</f>
        <v>#REF!</v>
      </c>
      <c r="E2254" s="436" t="e">
        <f>VLOOKUP($A2254,#REF!,4,FALSE)</f>
        <v>#REF!</v>
      </c>
      <c r="F2254" s="102" t="e">
        <f>VLOOKUP($A2254,#REF!,5,FALSE)</f>
        <v>#REF!</v>
      </c>
      <c r="G2254" s="93" t="e">
        <f>VLOOKUP($A2254,#REF!,8,FALSE)</f>
        <v>#REF!</v>
      </c>
      <c r="H2254" s="93" t="e">
        <f>VLOOKUP($A2254,#REF!,7,FALSE)</f>
        <v>#REF!</v>
      </c>
      <c r="I2254" s="438" t="e">
        <f>VLOOKUP($A2254,#REF!,10,FALSE)</f>
        <v>#REF!</v>
      </c>
      <c r="J2254" s="93" t="e">
        <f>VLOOKUP($A2254,#REF!,11,FALSE)</f>
        <v>#REF!</v>
      </c>
      <c r="K2254" s="114" t="e">
        <f>VLOOKUP($A2254,#REF!,12,FALSE)</f>
        <v>#REF!</v>
      </c>
      <c r="L2254" s="93" t="e">
        <f>VLOOKUP($A2254,#REF!,13,FALSE)</f>
        <v>#REF!</v>
      </c>
      <c r="M2254" s="438" t="e">
        <f>VLOOKUP($A2254,#REF!,14,FALSE)</f>
        <v>#REF!</v>
      </c>
      <c r="N2254" s="102" t="e">
        <f>VLOOKUP($A2254,#REF!,15,FALSE)</f>
        <v>#REF!</v>
      </c>
      <c r="O2254" s="102" t="e">
        <f>VLOOKUP($A2254,#REF!,18,FALSE)</f>
        <v>#REF!</v>
      </c>
      <c r="P2254" s="93" t="e">
        <f>VLOOKUP($A2254,#REF!,41,FALSE)</f>
        <v>#REF!</v>
      </c>
      <c r="Q2254" s="115" t="e">
        <f>VLOOKUP(Revisión_Avance_Periodo!$L2254,#REF!,30,FALSE)</f>
        <v>#REF!</v>
      </c>
      <c r="R2254" s="116">
        <v>2019</v>
      </c>
      <c r="S2254" s="196">
        <v>43738</v>
      </c>
      <c r="T2254" s="116" t="s">
        <v>76</v>
      </c>
      <c r="U2254" s="440" t="e">
        <f>INDEX(#REF!,MATCH(Revisión_Avance_Periodo!$L2254,#REF!,0),MATCH(Revisión_Avance_Periodo!$T2254,#REF!,0))</f>
        <v>#REF!</v>
      </c>
      <c r="V2254" s="440" t="e">
        <f>INDEX(#REF!,MATCH(Revisión_Avance_Periodo!$L2254,#REF!,0),MATCH(Revisión_Avance_Periodo!$T2254,#REF!,0))</f>
        <v>#REF!</v>
      </c>
      <c r="W2254" s="131" t="e">
        <f t="shared" si="181"/>
        <v>#REF!</v>
      </c>
      <c r="X2254" s="116" t="e">
        <f>VLOOKUP(W2254,Tabla_Estado_Meta_OAP_2019[#All],3,TRUE)</f>
        <v>#REF!</v>
      </c>
      <c r="Y2254" s="164" t="e">
        <f>SUBTOTAL(9,$U$206:$U2254)</f>
        <v>#REF!</v>
      </c>
      <c r="Z2254" s="158" t="e">
        <f>SUBTOTAL(9,$V$206:$V2254)</f>
        <v>#REF!</v>
      </c>
      <c r="AA2254" s="159">
        <f>IFERROR(+Revisión_Avance_Periodo!$Z2254/Revisión_Avance_Periodo!$Y2254,0)</f>
        <v>0</v>
      </c>
      <c r="AB2254" s="126"/>
      <c r="AC2254" s="127"/>
      <c r="AD2254" s="125"/>
      <c r="AE2254" s="125"/>
      <c r="AF2254" s="128"/>
      <c r="AG2254" s="129"/>
      <c r="AH2254" s="164" t="e">
        <f>SUBTOTAL(9,$U$2246:$U2254)</f>
        <v>#REF!</v>
      </c>
      <c r="AI2254" s="158" t="e">
        <f>SUBTOTAL(9,$V$2246:$V2254)</f>
        <v>#REF!</v>
      </c>
      <c r="AJ2254" s="159">
        <f>IFERROR(+Revisión_Avance_Periodo!$Z2254/Revisión_Avance_Periodo!$Y2254,0)</f>
        <v>0</v>
      </c>
      <c r="AK2254" s="126"/>
      <c r="AL2254" s="127"/>
      <c r="AM2254" s="125"/>
      <c r="AN2254" s="125"/>
      <c r="AO2254" s="128"/>
      <c r="AP2254" s="129"/>
    </row>
    <row r="2255" spans="1:42" x14ac:dyDescent="0.25">
      <c r="A2255" s="97">
        <v>193</v>
      </c>
      <c r="B2255" s="435" t="e">
        <f>CONCATENATE(Revisión_Avance_Periodo!$D2255,";",Revisión_Avance_Periodo!$F2255,";",Revisión_Avance_Periodo!$L2255)</f>
        <v>#REF!</v>
      </c>
      <c r="C2255" s="435" t="e">
        <f t="shared" si="180"/>
        <v>#REF!</v>
      </c>
      <c r="D2255" s="123" t="e">
        <f>VLOOKUP($A2255,#REF!,3,FALSE)</f>
        <v>#REF!</v>
      </c>
      <c r="E2255" s="436" t="e">
        <f>VLOOKUP($A2255,#REF!,4,FALSE)</f>
        <v>#REF!</v>
      </c>
      <c r="F2255" s="103" t="e">
        <f>VLOOKUP($A2255,#REF!,5,FALSE)</f>
        <v>#REF!</v>
      </c>
      <c r="G2255" s="98" t="e">
        <f>VLOOKUP($A2255,#REF!,8,FALSE)</f>
        <v>#REF!</v>
      </c>
      <c r="H2255" s="93" t="e">
        <f>VLOOKUP($A2255,#REF!,7,FALSE)</f>
        <v>#REF!</v>
      </c>
      <c r="I2255" s="438" t="e">
        <f>VLOOKUP($A2255,#REF!,10,FALSE)</f>
        <v>#REF!</v>
      </c>
      <c r="J2255" s="98" t="e">
        <f>VLOOKUP($A2255,#REF!,11,FALSE)</f>
        <v>#REF!</v>
      </c>
      <c r="K2255" s="114" t="e">
        <f>VLOOKUP($A2255,#REF!,12,FALSE)</f>
        <v>#REF!</v>
      </c>
      <c r="L2255" s="98" t="e">
        <f>VLOOKUP($A2255,#REF!,13,FALSE)</f>
        <v>#REF!</v>
      </c>
      <c r="M2255" s="438" t="e">
        <f>VLOOKUP($A2255,#REF!,14,FALSE)</f>
        <v>#REF!</v>
      </c>
      <c r="N2255" s="103" t="e">
        <f>VLOOKUP($A2255,#REF!,15,FALSE)</f>
        <v>#REF!</v>
      </c>
      <c r="O2255" s="103" t="e">
        <f>VLOOKUP($A2255,#REF!,18,FALSE)</f>
        <v>#REF!</v>
      </c>
      <c r="P2255" s="93" t="e">
        <f>VLOOKUP($A2255,#REF!,41,FALSE)</f>
        <v>#REF!</v>
      </c>
      <c r="Q2255" s="115" t="e">
        <f>VLOOKUP(Revisión_Avance_Periodo!$L2255,#REF!,30,FALSE)</f>
        <v>#REF!</v>
      </c>
      <c r="R2255" s="116">
        <v>2019</v>
      </c>
      <c r="S2255" s="196">
        <v>43768</v>
      </c>
      <c r="T2255" s="124" t="s">
        <v>77</v>
      </c>
      <c r="U2255" s="440" t="e">
        <f>INDEX(#REF!,MATCH(Revisión_Avance_Periodo!$L2255,#REF!,0),MATCH(Revisión_Avance_Periodo!$T2255,#REF!,0))</f>
        <v>#REF!</v>
      </c>
      <c r="V2255" s="440" t="e">
        <f>INDEX(#REF!,MATCH(Revisión_Avance_Periodo!$L2255,#REF!,0),MATCH(Revisión_Avance_Periodo!$T2255,#REF!,0))</f>
        <v>#REF!</v>
      </c>
      <c r="W2255" s="131" t="e">
        <f t="shared" si="181"/>
        <v>#REF!</v>
      </c>
      <c r="X2255" s="124" t="e">
        <f>VLOOKUP(W2255,Tabla_Estado_Meta_OAP_2019[#All],3,TRUE)</f>
        <v>#REF!</v>
      </c>
      <c r="Y2255" s="164" t="e">
        <f>SUBTOTAL(9,$U$206:$U2255)</f>
        <v>#REF!</v>
      </c>
      <c r="Z2255" s="158" t="e">
        <f>SUBTOTAL(9,$V$206:$V2255)</f>
        <v>#REF!</v>
      </c>
      <c r="AA2255" s="159">
        <f>IFERROR(+Revisión_Avance_Periodo!$Z2255/Revisión_Avance_Periodo!$Y2255,0)</f>
        <v>0</v>
      </c>
      <c r="AB2255" s="126"/>
      <c r="AC2255" s="127"/>
      <c r="AD2255" s="125"/>
      <c r="AE2255" s="125"/>
      <c r="AF2255" s="128"/>
      <c r="AG2255" s="129"/>
      <c r="AH2255" s="164" t="e">
        <f>SUBTOTAL(9,$U$2246:$U2255)</f>
        <v>#REF!</v>
      </c>
      <c r="AI2255" s="158" t="e">
        <f>SUBTOTAL(9,$V$2246:$V2255)</f>
        <v>#REF!</v>
      </c>
      <c r="AJ2255" s="159">
        <f>IFERROR(+Revisión_Avance_Periodo!$Z2255/Revisión_Avance_Periodo!$Y2255,0)</f>
        <v>0</v>
      </c>
      <c r="AK2255" s="126"/>
      <c r="AL2255" s="127"/>
      <c r="AM2255" s="125"/>
      <c r="AN2255" s="125"/>
      <c r="AO2255" s="128"/>
      <c r="AP2255" s="129"/>
    </row>
    <row r="2256" spans="1:42" x14ac:dyDescent="0.25">
      <c r="A2256" s="92">
        <v>193</v>
      </c>
      <c r="B2256" s="435" t="e">
        <f>CONCATENATE(Revisión_Avance_Periodo!$D2256,";",Revisión_Avance_Periodo!$F2256,";",Revisión_Avance_Periodo!$L2256)</f>
        <v>#REF!</v>
      </c>
      <c r="C2256" s="435" t="e">
        <f t="shared" si="180"/>
        <v>#REF!</v>
      </c>
      <c r="D2256" s="114" t="e">
        <f>VLOOKUP($A2256,#REF!,3,FALSE)</f>
        <v>#REF!</v>
      </c>
      <c r="E2256" s="436" t="e">
        <f>VLOOKUP($A2256,#REF!,4,FALSE)</f>
        <v>#REF!</v>
      </c>
      <c r="F2256" s="102" t="e">
        <f>VLOOKUP($A2256,#REF!,5,FALSE)</f>
        <v>#REF!</v>
      </c>
      <c r="G2256" s="93" t="e">
        <f>VLOOKUP($A2256,#REF!,8,FALSE)</f>
        <v>#REF!</v>
      </c>
      <c r="H2256" s="93" t="e">
        <f>VLOOKUP($A2256,#REF!,7,FALSE)</f>
        <v>#REF!</v>
      </c>
      <c r="I2256" s="438" t="e">
        <f>VLOOKUP($A2256,#REF!,10,FALSE)</f>
        <v>#REF!</v>
      </c>
      <c r="J2256" s="93" t="e">
        <f>VLOOKUP($A2256,#REF!,11,FALSE)</f>
        <v>#REF!</v>
      </c>
      <c r="K2256" s="114" t="e">
        <f>VLOOKUP($A2256,#REF!,12,FALSE)</f>
        <v>#REF!</v>
      </c>
      <c r="L2256" s="93" t="e">
        <f>VLOOKUP($A2256,#REF!,13,FALSE)</f>
        <v>#REF!</v>
      </c>
      <c r="M2256" s="438" t="e">
        <f>VLOOKUP($A2256,#REF!,14,FALSE)</f>
        <v>#REF!</v>
      </c>
      <c r="N2256" s="102" t="e">
        <f>VLOOKUP($A2256,#REF!,15,FALSE)</f>
        <v>#REF!</v>
      </c>
      <c r="O2256" s="102" t="e">
        <f>VLOOKUP($A2256,#REF!,18,FALSE)</f>
        <v>#REF!</v>
      </c>
      <c r="P2256" s="93" t="e">
        <f>VLOOKUP($A2256,#REF!,41,FALSE)</f>
        <v>#REF!</v>
      </c>
      <c r="Q2256" s="115" t="e">
        <f>VLOOKUP(Revisión_Avance_Periodo!$L2256,#REF!,30,FALSE)</f>
        <v>#REF!</v>
      </c>
      <c r="R2256" s="116">
        <v>2019</v>
      </c>
      <c r="S2256" s="196">
        <v>43799</v>
      </c>
      <c r="T2256" s="116" t="s">
        <v>78</v>
      </c>
      <c r="U2256" s="440" t="e">
        <f>INDEX(#REF!,MATCH(Revisión_Avance_Periodo!$L2256,#REF!,0),MATCH(Revisión_Avance_Periodo!$T2256,#REF!,0))</f>
        <v>#REF!</v>
      </c>
      <c r="V2256" s="440" t="e">
        <f>INDEX(#REF!,MATCH(Revisión_Avance_Periodo!$L2256,#REF!,0),MATCH(Revisión_Avance_Periodo!$T2256,#REF!,0))</f>
        <v>#REF!</v>
      </c>
      <c r="W2256" s="118">
        <f>IFERROR((V2256/U2256),0)</f>
        <v>0</v>
      </c>
      <c r="X2256" s="116" t="str">
        <f>VLOOKUP(W2256,Tabla_Estado_Meta_OAP_2019[#All],3,TRUE)</f>
        <v>Por Ejecutar</v>
      </c>
      <c r="Y2256" s="164" t="e">
        <f>SUBTOTAL(9,$U$206:$U2256)</f>
        <v>#REF!</v>
      </c>
      <c r="Z2256" s="158" t="e">
        <f>SUBTOTAL(9,$V$206:$V2256)</f>
        <v>#REF!</v>
      </c>
      <c r="AA2256" s="159">
        <f>IFERROR(+Revisión_Avance_Periodo!$Z2256/Revisión_Avance_Periodo!$Y2256,0)</f>
        <v>0</v>
      </c>
      <c r="AB2256" s="126"/>
      <c r="AC2256" s="127"/>
      <c r="AD2256" s="125"/>
      <c r="AE2256" s="125"/>
      <c r="AF2256" s="128"/>
      <c r="AG2256" s="129"/>
      <c r="AH2256" s="164" t="e">
        <f>SUBTOTAL(9,$U$2246:$U2256)</f>
        <v>#REF!</v>
      </c>
      <c r="AI2256" s="158" t="e">
        <f>SUBTOTAL(9,$V$2246:$V2256)</f>
        <v>#REF!</v>
      </c>
      <c r="AJ2256" s="159">
        <f>IFERROR(+Revisión_Avance_Periodo!$Z2256/Revisión_Avance_Periodo!$Y2256,0)</f>
        <v>0</v>
      </c>
      <c r="AK2256" s="126"/>
      <c r="AL2256" s="127"/>
      <c r="AM2256" s="125"/>
      <c r="AN2256" s="125"/>
      <c r="AO2256" s="128"/>
      <c r="AP2256" s="129"/>
    </row>
    <row r="2257" spans="1:42" ht="15.75" thickBot="1" x14ac:dyDescent="0.3">
      <c r="A2257" s="97">
        <v>193</v>
      </c>
      <c r="B2257" s="435" t="e">
        <f>CONCATENATE(Revisión_Avance_Periodo!$D2257,";",Revisión_Avance_Periodo!$F2257,";",Revisión_Avance_Periodo!$L2257)</f>
        <v>#REF!</v>
      </c>
      <c r="C2257" s="435" t="e">
        <f t="shared" si="180"/>
        <v>#REF!</v>
      </c>
      <c r="D2257" s="123" t="e">
        <f>VLOOKUP($A2257,#REF!,3,FALSE)</f>
        <v>#REF!</v>
      </c>
      <c r="E2257" s="436" t="e">
        <f>VLOOKUP($A2257,#REF!,4,FALSE)</f>
        <v>#REF!</v>
      </c>
      <c r="F2257" s="103" t="e">
        <f>VLOOKUP($A2257,#REF!,5,FALSE)</f>
        <v>#REF!</v>
      </c>
      <c r="G2257" s="98" t="e">
        <f>VLOOKUP($A2257,#REF!,8,FALSE)</f>
        <v>#REF!</v>
      </c>
      <c r="H2257" s="93" t="e">
        <f>VLOOKUP($A2257,#REF!,7,FALSE)</f>
        <v>#REF!</v>
      </c>
      <c r="I2257" s="438" t="e">
        <f>VLOOKUP($A2257,#REF!,10,FALSE)</f>
        <v>#REF!</v>
      </c>
      <c r="J2257" s="98" t="e">
        <f>VLOOKUP($A2257,#REF!,11,FALSE)</f>
        <v>#REF!</v>
      </c>
      <c r="K2257" s="114" t="e">
        <f>VLOOKUP($A2257,#REF!,12,FALSE)</f>
        <v>#REF!</v>
      </c>
      <c r="L2257" s="98" t="e">
        <f>VLOOKUP($A2257,#REF!,13,FALSE)</f>
        <v>#REF!</v>
      </c>
      <c r="M2257" s="438" t="e">
        <f>VLOOKUP($A2257,#REF!,14,FALSE)</f>
        <v>#REF!</v>
      </c>
      <c r="N2257" s="103" t="e">
        <f>VLOOKUP($A2257,#REF!,15,FALSE)</f>
        <v>#REF!</v>
      </c>
      <c r="O2257" s="103" t="e">
        <f>VLOOKUP($A2257,#REF!,18,FALSE)</f>
        <v>#REF!</v>
      </c>
      <c r="P2257" s="93" t="e">
        <f>VLOOKUP($A2257,#REF!,41,FALSE)</f>
        <v>#REF!</v>
      </c>
      <c r="Q2257" s="115" t="e">
        <f>VLOOKUP(Revisión_Avance_Periodo!$L2257,#REF!,30,FALSE)</f>
        <v>#REF!</v>
      </c>
      <c r="R2257" s="116">
        <v>2019</v>
      </c>
      <c r="S2257" s="196">
        <v>43829</v>
      </c>
      <c r="T2257" s="124" t="s">
        <v>79</v>
      </c>
      <c r="U2257" s="440" t="e">
        <f>INDEX(#REF!,MATCH(Revisión_Avance_Periodo!$L2257,#REF!,0),MATCH(Revisión_Avance_Periodo!$T2257,#REF!,0))</f>
        <v>#REF!</v>
      </c>
      <c r="V2257" s="440" t="e">
        <f>INDEX(#REF!,MATCH(Revisión_Avance_Periodo!$L2257,#REF!,0),MATCH(Revisión_Avance_Periodo!$T2257,#REF!,0))</f>
        <v>#REF!</v>
      </c>
      <c r="W2257" s="131" t="e">
        <f>V2257/U2257</f>
        <v>#REF!</v>
      </c>
      <c r="X2257" s="124" t="e">
        <f>VLOOKUP(W2257,Tabla_Estado_Meta_OAP_2019[#All],3,TRUE)</f>
        <v>#REF!</v>
      </c>
      <c r="Y2257" s="164" t="e">
        <f>SUBTOTAL(9,$U$206:$U2257)</f>
        <v>#REF!</v>
      </c>
      <c r="Z2257" s="158" t="e">
        <f>SUBTOTAL(9,$V$206:$V2257)</f>
        <v>#REF!</v>
      </c>
      <c r="AA2257" s="159">
        <f>IFERROR(+Revisión_Avance_Periodo!$Z2257/Revisión_Avance_Periodo!$Y2257,0)</f>
        <v>0</v>
      </c>
      <c r="AB2257" s="126"/>
      <c r="AC2257" s="127"/>
      <c r="AD2257" s="125"/>
      <c r="AE2257" s="125"/>
      <c r="AF2257" s="128"/>
      <c r="AG2257" s="129"/>
      <c r="AH2257" s="164" t="e">
        <f>SUBTOTAL(9,$U$2246:$U2257)</f>
        <v>#REF!</v>
      </c>
      <c r="AI2257" s="158" t="e">
        <f>SUBTOTAL(9,$V$2246:$V2257)</f>
        <v>#REF!</v>
      </c>
      <c r="AJ2257" s="159">
        <f>IFERROR(+Revisión_Avance_Periodo!$Z2257/Revisión_Avance_Periodo!$Y2257,0)</f>
        <v>0</v>
      </c>
      <c r="AK2257" s="126"/>
      <c r="AL2257" s="127"/>
      <c r="AM2257" s="125"/>
      <c r="AN2257" s="125"/>
      <c r="AO2257" s="128"/>
      <c r="AP2257" s="129"/>
    </row>
    <row r="2258" spans="1:42" x14ac:dyDescent="0.25">
      <c r="A2258" s="92">
        <v>194</v>
      </c>
      <c r="B2258" s="435" t="e">
        <f>CONCATENATE(Revisión_Avance_Periodo!$D2258,";",Revisión_Avance_Periodo!$F2258,";",Revisión_Avance_Periodo!$L2258)</f>
        <v>#REF!</v>
      </c>
      <c r="C2258" s="435" t="e">
        <f t="shared" si="180"/>
        <v>#REF!</v>
      </c>
      <c r="D2258" s="114" t="e">
        <f>VLOOKUP($A2258,#REF!,3,FALSE)</f>
        <v>#REF!</v>
      </c>
      <c r="E2258" s="436" t="e">
        <f>VLOOKUP($A2258,#REF!,4,FALSE)</f>
        <v>#REF!</v>
      </c>
      <c r="F2258" s="102" t="e">
        <f>VLOOKUP($A2258,#REF!,5,FALSE)</f>
        <v>#REF!</v>
      </c>
      <c r="G2258" s="93" t="e">
        <f>VLOOKUP($A2258,#REF!,8,FALSE)</f>
        <v>#REF!</v>
      </c>
      <c r="H2258" s="93" t="e">
        <f>VLOOKUP($A2258,#REF!,7,FALSE)</f>
        <v>#REF!</v>
      </c>
      <c r="I2258" s="438" t="e">
        <f>VLOOKUP($A2258,#REF!,10,FALSE)</f>
        <v>#REF!</v>
      </c>
      <c r="J2258" s="93" t="e">
        <f>VLOOKUP($A2258,#REF!,11,FALSE)</f>
        <v>#REF!</v>
      </c>
      <c r="K2258" s="114" t="e">
        <f>VLOOKUP($A2258,#REF!,12,FALSE)</f>
        <v>#REF!</v>
      </c>
      <c r="L2258" s="93" t="e">
        <f>VLOOKUP($A2258,#REF!,13,FALSE)</f>
        <v>#REF!</v>
      </c>
      <c r="M2258" s="438" t="e">
        <f>VLOOKUP($A2258,#REF!,14,FALSE)</f>
        <v>#REF!</v>
      </c>
      <c r="N2258" s="102" t="e">
        <f>VLOOKUP($A2258,#REF!,15,FALSE)</f>
        <v>#REF!</v>
      </c>
      <c r="O2258" s="102" t="e">
        <f>VLOOKUP($A2258,#REF!,18,FALSE)</f>
        <v>#REF!</v>
      </c>
      <c r="P2258" s="93" t="e">
        <f>VLOOKUP($A2258,#REF!,41,FALSE)</f>
        <v>#REF!</v>
      </c>
      <c r="Q2258" s="115" t="e">
        <f>VLOOKUP(Revisión_Avance_Periodo!$L2258,#REF!,30,FALSE)</f>
        <v>#REF!</v>
      </c>
      <c r="R2258" s="116">
        <v>2019</v>
      </c>
      <c r="S2258" s="196">
        <v>43495</v>
      </c>
      <c r="T2258" s="116" t="s">
        <v>68</v>
      </c>
      <c r="U2258" s="132" t="e">
        <f>INDEX(#REF!,MATCH(Revisión_Avance_Periodo!$L2258,#REF!,0),MATCH(Revisión_Avance_Periodo!$T2258,#REF!,0))</f>
        <v>#REF!</v>
      </c>
      <c r="V2258" s="132" t="e">
        <f>INDEX(#REF!,MATCH(Revisión_Avance_Periodo!$L2258,#REF!,0),MATCH(Revisión_Avance_Periodo!$T2258,#REF!,0))</f>
        <v>#REF!</v>
      </c>
      <c r="W2258" s="118">
        <f>IFERROR((V2258/U2258),0)</f>
        <v>0</v>
      </c>
      <c r="X2258" s="116" t="str">
        <f>VLOOKUP(W2258,Tabla_Estado_Meta_OAP_2019[#All],3,TRUE)</f>
        <v>Por Ejecutar</v>
      </c>
      <c r="Y2258" s="160" t="e">
        <f>SUBTOTAL(9,$U$206:$U2258)</f>
        <v>#REF!</v>
      </c>
      <c r="Z2258" s="161" t="e">
        <f>SUBTOTAL(9,$V$206:$V2258)</f>
        <v>#REF!</v>
      </c>
      <c r="AA2258" s="162">
        <f>IFERROR(+Revisión_Avance_Periodo!$Z2258/Revisión_Avance_Periodo!$Y2258,0)</f>
        <v>0</v>
      </c>
      <c r="AB2258" s="133" t="e">
        <f>SUBTOTAL(9,U2258:U2269)</f>
        <v>#REF!</v>
      </c>
      <c r="AC2258" s="134" t="e">
        <f>SUBTOTAL(9,V2258:V2269)</f>
        <v>#REF!</v>
      </c>
      <c r="AD2258" s="119" t="e">
        <f>+AC2258/AB2258</f>
        <v>#REF!</v>
      </c>
      <c r="AE2258" s="119" t="e">
        <f>100%-Revisión_Avance_Periodo!$AD2258</f>
        <v>#REF!</v>
      </c>
      <c r="AF2258" s="121" t="e">
        <f>VLOOKUP(AD2258,Tabla_Estado_Meta_OAP_2019[],3,TRUE)</f>
        <v>#REF!</v>
      </c>
      <c r="AG2258" s="122" t="e">
        <f>Revisión_Avance_Periodo!$AD2258*Revisión_Avance_Periodo!$Q2258</f>
        <v>#REF!</v>
      </c>
      <c r="AH2258" s="160" t="e">
        <f>SUBTOTAL(9,$U$2258:$U2258)</f>
        <v>#REF!</v>
      </c>
      <c r="AI2258" s="161" t="e">
        <f>SUBTOTAL(9,$V$2258:$V2258)</f>
        <v>#REF!</v>
      </c>
      <c r="AJ2258" s="162">
        <f>IFERROR(+Revisión_Avance_Periodo!$Z2258/Revisión_Avance_Periodo!$Y2258,0)</f>
        <v>0</v>
      </c>
      <c r="AK2258" s="133" t="e">
        <f>SUBTOTAL(9,AD2258:AD2269)</f>
        <v>#REF!</v>
      </c>
      <c r="AL2258" s="134" t="e">
        <f>SUBTOTAL(9,AE2258:AE2269)</f>
        <v>#REF!</v>
      </c>
      <c r="AM2258" s="119" t="e">
        <f>+AL2258/AK2258</f>
        <v>#REF!</v>
      </c>
      <c r="AN2258" s="119" t="e">
        <f>100%-Revisión_Avance_Periodo!$AD2258</f>
        <v>#REF!</v>
      </c>
      <c r="AO2258" s="121" t="e">
        <f>VLOOKUP(AM2258,Tabla_Estado_Meta_OAP_2019[],3,TRUE)</f>
        <v>#REF!</v>
      </c>
      <c r="AP2258" s="122" t="e">
        <f>Revisión_Avance_Periodo!$AD2258*Revisión_Avance_Periodo!$Q2258</f>
        <v>#REF!</v>
      </c>
    </row>
    <row r="2259" spans="1:42" x14ac:dyDescent="0.25">
      <c r="A2259" s="97">
        <v>194</v>
      </c>
      <c r="B2259" s="435" t="e">
        <f>CONCATENATE(Revisión_Avance_Periodo!$D2259,";",Revisión_Avance_Periodo!$F2259,";",Revisión_Avance_Periodo!$L2259)</f>
        <v>#REF!</v>
      </c>
      <c r="C2259" s="435" t="e">
        <f t="shared" si="180"/>
        <v>#REF!</v>
      </c>
      <c r="D2259" s="123" t="e">
        <f>VLOOKUP($A2259,#REF!,3,FALSE)</f>
        <v>#REF!</v>
      </c>
      <c r="E2259" s="436" t="e">
        <f>VLOOKUP($A2259,#REF!,4,FALSE)</f>
        <v>#REF!</v>
      </c>
      <c r="F2259" s="103" t="e">
        <f>VLOOKUP($A2259,#REF!,5,FALSE)</f>
        <v>#REF!</v>
      </c>
      <c r="G2259" s="98" t="e">
        <f>VLOOKUP($A2259,#REF!,8,FALSE)</f>
        <v>#REF!</v>
      </c>
      <c r="H2259" s="93" t="e">
        <f>VLOOKUP($A2259,#REF!,7,FALSE)</f>
        <v>#REF!</v>
      </c>
      <c r="I2259" s="438" t="e">
        <f>VLOOKUP($A2259,#REF!,10,FALSE)</f>
        <v>#REF!</v>
      </c>
      <c r="J2259" s="98" t="e">
        <f>VLOOKUP($A2259,#REF!,11,FALSE)</f>
        <v>#REF!</v>
      </c>
      <c r="K2259" s="114" t="e">
        <f>VLOOKUP($A2259,#REF!,12,FALSE)</f>
        <v>#REF!</v>
      </c>
      <c r="L2259" s="98" t="e">
        <f>VLOOKUP($A2259,#REF!,13,FALSE)</f>
        <v>#REF!</v>
      </c>
      <c r="M2259" s="438" t="e">
        <f>VLOOKUP($A2259,#REF!,14,FALSE)</f>
        <v>#REF!</v>
      </c>
      <c r="N2259" s="103" t="e">
        <f>VLOOKUP($A2259,#REF!,15,FALSE)</f>
        <v>#REF!</v>
      </c>
      <c r="O2259" s="103" t="e">
        <f>VLOOKUP($A2259,#REF!,18,FALSE)</f>
        <v>#REF!</v>
      </c>
      <c r="P2259" s="93" t="e">
        <f>VLOOKUP($A2259,#REF!,41,FALSE)</f>
        <v>#REF!</v>
      </c>
      <c r="Q2259" s="115" t="e">
        <f>VLOOKUP(Revisión_Avance_Periodo!$L2259,#REF!,30,FALSE)</f>
        <v>#REF!</v>
      </c>
      <c r="R2259" s="116">
        <v>2019</v>
      </c>
      <c r="S2259" s="196">
        <v>43524</v>
      </c>
      <c r="T2259" s="124" t="s">
        <v>69</v>
      </c>
      <c r="U2259" s="132" t="e">
        <f>INDEX(#REF!,MATCH(Revisión_Avance_Periodo!$L2259,#REF!,0),MATCH(Revisión_Avance_Periodo!$T2259,#REF!,0))</f>
        <v>#REF!</v>
      </c>
      <c r="V2259" s="132" t="e">
        <f>INDEX(#REF!,MATCH(Revisión_Avance_Periodo!$L2259,#REF!,0),MATCH(Revisión_Avance_Periodo!$T2259,#REF!,0))</f>
        <v>#REF!</v>
      </c>
      <c r="W2259" s="118">
        <f>IFERROR((V2259/U2259),0)</f>
        <v>0</v>
      </c>
      <c r="X2259" s="124" t="str">
        <f>VLOOKUP(W2259,Tabla_Estado_Meta_OAP_2019[#All],3,TRUE)</f>
        <v>Por Ejecutar</v>
      </c>
      <c r="Y2259" s="157" t="e">
        <f>SUBTOTAL(9,$U$206:$U2259)</f>
        <v>#REF!</v>
      </c>
      <c r="Z2259" s="158" t="e">
        <f>SUBTOTAL(9,$V$206:$V2259)</f>
        <v>#REF!</v>
      </c>
      <c r="AA2259" s="159">
        <f>IFERROR(+Revisión_Avance_Periodo!$Z2259/Revisión_Avance_Periodo!$Y2259,0)</f>
        <v>0</v>
      </c>
      <c r="AB2259" s="126"/>
      <c r="AC2259" s="127"/>
      <c r="AD2259" s="125"/>
      <c r="AE2259" s="125"/>
      <c r="AF2259" s="128"/>
      <c r="AG2259" s="129"/>
      <c r="AH2259" s="157" t="e">
        <f>SUBTOTAL(9,$U$2258:$U2259)</f>
        <v>#REF!</v>
      </c>
      <c r="AI2259" s="158" t="e">
        <f>SUBTOTAL(9,$V$2258:$V2259)</f>
        <v>#REF!</v>
      </c>
      <c r="AJ2259" s="159">
        <f>IFERROR(+Revisión_Avance_Periodo!$Z2259/Revisión_Avance_Periodo!$Y2259,0)</f>
        <v>0</v>
      </c>
      <c r="AK2259" s="126"/>
      <c r="AL2259" s="127"/>
      <c r="AM2259" s="125"/>
      <c r="AN2259" s="125"/>
      <c r="AO2259" s="128"/>
      <c r="AP2259" s="129"/>
    </row>
    <row r="2260" spans="1:42" x14ac:dyDescent="0.25">
      <c r="A2260" s="92">
        <v>194</v>
      </c>
      <c r="B2260" s="435" t="e">
        <f>CONCATENATE(Revisión_Avance_Periodo!$D2260,";",Revisión_Avance_Periodo!$F2260,";",Revisión_Avance_Periodo!$L2260)</f>
        <v>#REF!</v>
      </c>
      <c r="C2260" s="435" t="e">
        <f t="shared" si="180"/>
        <v>#REF!</v>
      </c>
      <c r="D2260" s="114" t="e">
        <f>VLOOKUP($A2260,#REF!,3,FALSE)</f>
        <v>#REF!</v>
      </c>
      <c r="E2260" s="436" t="e">
        <f>VLOOKUP($A2260,#REF!,4,FALSE)</f>
        <v>#REF!</v>
      </c>
      <c r="F2260" s="102" t="e">
        <f>VLOOKUP($A2260,#REF!,5,FALSE)</f>
        <v>#REF!</v>
      </c>
      <c r="G2260" s="93" t="e">
        <f>VLOOKUP($A2260,#REF!,8,FALSE)</f>
        <v>#REF!</v>
      </c>
      <c r="H2260" s="93" t="e">
        <f>VLOOKUP($A2260,#REF!,7,FALSE)</f>
        <v>#REF!</v>
      </c>
      <c r="I2260" s="438" t="e">
        <f>VLOOKUP($A2260,#REF!,10,FALSE)</f>
        <v>#REF!</v>
      </c>
      <c r="J2260" s="93" t="e">
        <f>VLOOKUP($A2260,#REF!,11,FALSE)</f>
        <v>#REF!</v>
      </c>
      <c r="K2260" s="114" t="e">
        <f>VLOOKUP($A2260,#REF!,12,FALSE)</f>
        <v>#REF!</v>
      </c>
      <c r="L2260" s="93" t="e">
        <f>VLOOKUP($A2260,#REF!,13,FALSE)</f>
        <v>#REF!</v>
      </c>
      <c r="M2260" s="438" t="e">
        <f>VLOOKUP($A2260,#REF!,14,FALSE)</f>
        <v>#REF!</v>
      </c>
      <c r="N2260" s="102" t="e">
        <f>VLOOKUP($A2260,#REF!,15,FALSE)</f>
        <v>#REF!</v>
      </c>
      <c r="O2260" s="102" t="e">
        <f>VLOOKUP($A2260,#REF!,18,FALSE)</f>
        <v>#REF!</v>
      </c>
      <c r="P2260" s="93" t="e">
        <f>VLOOKUP($A2260,#REF!,41,FALSE)</f>
        <v>#REF!</v>
      </c>
      <c r="Q2260" s="115" t="e">
        <f>VLOOKUP(Revisión_Avance_Periodo!$L2260,#REF!,30,FALSE)</f>
        <v>#REF!</v>
      </c>
      <c r="R2260" s="116">
        <v>2019</v>
      </c>
      <c r="S2260" s="196">
        <v>43554</v>
      </c>
      <c r="T2260" s="116" t="s">
        <v>70</v>
      </c>
      <c r="U2260" s="132" t="e">
        <f>INDEX(#REF!,MATCH(Revisión_Avance_Periodo!$L2260,#REF!,0),MATCH(Revisión_Avance_Periodo!$T2260,#REF!,0))</f>
        <v>#REF!</v>
      </c>
      <c r="V2260" s="132" t="e">
        <f>INDEX(#REF!,MATCH(Revisión_Avance_Periodo!$L2260,#REF!,0),MATCH(Revisión_Avance_Periodo!$T2260,#REF!,0))</f>
        <v>#REF!</v>
      </c>
      <c r="W2260" s="118">
        <f>IFERROR((V2260/U2260),0)</f>
        <v>0</v>
      </c>
      <c r="X2260" s="116" t="str">
        <f>VLOOKUP(W2260,Tabla_Estado_Meta_OAP_2019[#All],3,TRUE)</f>
        <v>Por Ejecutar</v>
      </c>
      <c r="Y2260" s="157" t="e">
        <f>SUBTOTAL(9,$U$206:$U2260)</f>
        <v>#REF!</v>
      </c>
      <c r="Z2260" s="158" t="e">
        <f>SUBTOTAL(9,$V$206:$V2260)</f>
        <v>#REF!</v>
      </c>
      <c r="AA2260" s="159">
        <f>IFERROR(+Revisión_Avance_Periodo!$Z2260/Revisión_Avance_Periodo!$Y2260,0)</f>
        <v>0</v>
      </c>
      <c r="AB2260" s="126"/>
      <c r="AC2260" s="127"/>
      <c r="AD2260" s="125"/>
      <c r="AE2260" s="125"/>
      <c r="AF2260" s="128"/>
      <c r="AG2260" s="129"/>
      <c r="AH2260" s="157" t="e">
        <f>SUBTOTAL(9,$U$2258:$U2260)</f>
        <v>#REF!</v>
      </c>
      <c r="AI2260" s="158" t="e">
        <f>SUBTOTAL(9,$V$2258:$V2260)</f>
        <v>#REF!</v>
      </c>
      <c r="AJ2260" s="159">
        <f>IFERROR(+Revisión_Avance_Periodo!$Z2260/Revisión_Avance_Periodo!$Y2260,0)</f>
        <v>0</v>
      </c>
      <c r="AK2260" s="126"/>
      <c r="AL2260" s="127"/>
      <c r="AM2260" s="125"/>
      <c r="AN2260" s="125"/>
      <c r="AO2260" s="128"/>
      <c r="AP2260" s="129"/>
    </row>
    <row r="2261" spans="1:42" x14ac:dyDescent="0.25">
      <c r="A2261" s="97">
        <v>194</v>
      </c>
      <c r="B2261" s="435" t="e">
        <f>CONCATENATE(Revisión_Avance_Periodo!$D2261,";",Revisión_Avance_Periodo!$F2261,";",Revisión_Avance_Periodo!$L2261)</f>
        <v>#REF!</v>
      </c>
      <c r="C2261" s="435" t="e">
        <f t="shared" si="180"/>
        <v>#REF!</v>
      </c>
      <c r="D2261" s="123" t="e">
        <f>VLOOKUP($A2261,#REF!,3,FALSE)</f>
        <v>#REF!</v>
      </c>
      <c r="E2261" s="436" t="e">
        <f>VLOOKUP($A2261,#REF!,4,FALSE)</f>
        <v>#REF!</v>
      </c>
      <c r="F2261" s="103" t="e">
        <f>VLOOKUP($A2261,#REF!,5,FALSE)</f>
        <v>#REF!</v>
      </c>
      <c r="G2261" s="98" t="e">
        <f>VLOOKUP($A2261,#REF!,8,FALSE)</f>
        <v>#REF!</v>
      </c>
      <c r="H2261" s="93" t="e">
        <f>VLOOKUP($A2261,#REF!,7,FALSE)</f>
        <v>#REF!</v>
      </c>
      <c r="I2261" s="438" t="e">
        <f>VLOOKUP($A2261,#REF!,10,FALSE)</f>
        <v>#REF!</v>
      </c>
      <c r="J2261" s="98" t="e">
        <f>VLOOKUP($A2261,#REF!,11,FALSE)</f>
        <v>#REF!</v>
      </c>
      <c r="K2261" s="114" t="e">
        <f>VLOOKUP($A2261,#REF!,12,FALSE)</f>
        <v>#REF!</v>
      </c>
      <c r="L2261" s="98" t="e">
        <f>VLOOKUP($A2261,#REF!,13,FALSE)</f>
        <v>#REF!</v>
      </c>
      <c r="M2261" s="438" t="e">
        <f>VLOOKUP($A2261,#REF!,14,FALSE)</f>
        <v>#REF!</v>
      </c>
      <c r="N2261" s="103" t="e">
        <f>VLOOKUP($A2261,#REF!,15,FALSE)</f>
        <v>#REF!</v>
      </c>
      <c r="O2261" s="103" t="e">
        <f>VLOOKUP($A2261,#REF!,18,FALSE)</f>
        <v>#REF!</v>
      </c>
      <c r="P2261" s="93" t="e">
        <f>VLOOKUP($A2261,#REF!,41,FALSE)</f>
        <v>#REF!</v>
      </c>
      <c r="Q2261" s="115" t="e">
        <f>VLOOKUP(Revisión_Avance_Periodo!$L2261,#REF!,30,FALSE)</f>
        <v>#REF!</v>
      </c>
      <c r="R2261" s="116">
        <v>2019</v>
      </c>
      <c r="S2261" s="196">
        <v>43585</v>
      </c>
      <c r="T2261" s="124" t="s">
        <v>71</v>
      </c>
      <c r="U2261" s="132" t="e">
        <f>INDEX(#REF!,MATCH(Revisión_Avance_Periodo!$L2261,#REF!,0),MATCH(Revisión_Avance_Periodo!$T2261,#REF!,0))</f>
        <v>#REF!</v>
      </c>
      <c r="V2261" s="132" t="e">
        <f>INDEX(#REF!,MATCH(Revisión_Avance_Periodo!$L2261,#REF!,0),MATCH(Revisión_Avance_Periodo!$T2261,#REF!,0))</f>
        <v>#REF!</v>
      </c>
      <c r="W2261" s="118">
        <f>IFERROR((V2261/U2261),0)</f>
        <v>0</v>
      </c>
      <c r="X2261" s="124" t="str">
        <f>VLOOKUP(W2261,Tabla_Estado_Meta_OAP_2019[#All],3,TRUE)</f>
        <v>Por Ejecutar</v>
      </c>
      <c r="Y2261" s="157" t="e">
        <f>SUBTOTAL(9,$U$206:$U2261)</f>
        <v>#REF!</v>
      </c>
      <c r="Z2261" s="158" t="e">
        <f>SUBTOTAL(9,$V$206:$V2261)</f>
        <v>#REF!</v>
      </c>
      <c r="AA2261" s="159">
        <f>IFERROR(+Revisión_Avance_Periodo!$Z2261/Revisión_Avance_Periodo!$Y2261,0)</f>
        <v>0</v>
      </c>
      <c r="AB2261" s="126"/>
      <c r="AC2261" s="127"/>
      <c r="AD2261" s="125"/>
      <c r="AE2261" s="125"/>
      <c r="AF2261" s="128"/>
      <c r="AG2261" s="129"/>
      <c r="AH2261" s="157" t="e">
        <f>SUBTOTAL(9,$U$2258:$U2261)</f>
        <v>#REF!</v>
      </c>
      <c r="AI2261" s="158" t="e">
        <f>SUBTOTAL(9,$V$2258:$V2261)</f>
        <v>#REF!</v>
      </c>
      <c r="AJ2261" s="159">
        <f>IFERROR(+Revisión_Avance_Periodo!$Z2261/Revisión_Avance_Periodo!$Y2261,0)</f>
        <v>0</v>
      </c>
      <c r="AK2261" s="126"/>
      <c r="AL2261" s="127"/>
      <c r="AM2261" s="125"/>
      <c r="AN2261" s="125"/>
      <c r="AO2261" s="128"/>
      <c r="AP2261" s="129"/>
    </row>
    <row r="2262" spans="1:42" x14ac:dyDescent="0.25">
      <c r="A2262" s="92">
        <v>194</v>
      </c>
      <c r="B2262" s="435" t="e">
        <f>CONCATENATE(Revisión_Avance_Periodo!$D2262,";",Revisión_Avance_Periodo!$F2262,";",Revisión_Avance_Periodo!$L2262)</f>
        <v>#REF!</v>
      </c>
      <c r="C2262" s="435" t="e">
        <f t="shared" si="180"/>
        <v>#REF!</v>
      </c>
      <c r="D2262" s="114" t="e">
        <f>VLOOKUP($A2262,#REF!,3,FALSE)</f>
        <v>#REF!</v>
      </c>
      <c r="E2262" s="436" t="e">
        <f>VLOOKUP($A2262,#REF!,4,FALSE)</f>
        <v>#REF!</v>
      </c>
      <c r="F2262" s="102" t="e">
        <f>VLOOKUP($A2262,#REF!,5,FALSE)</f>
        <v>#REF!</v>
      </c>
      <c r="G2262" s="93" t="e">
        <f>VLOOKUP($A2262,#REF!,8,FALSE)</f>
        <v>#REF!</v>
      </c>
      <c r="H2262" s="93" t="e">
        <f>VLOOKUP($A2262,#REF!,7,FALSE)</f>
        <v>#REF!</v>
      </c>
      <c r="I2262" s="438" t="e">
        <f>VLOOKUP($A2262,#REF!,10,FALSE)</f>
        <v>#REF!</v>
      </c>
      <c r="J2262" s="93" t="e">
        <f>VLOOKUP($A2262,#REF!,11,FALSE)</f>
        <v>#REF!</v>
      </c>
      <c r="K2262" s="114" t="e">
        <f>VLOOKUP($A2262,#REF!,12,FALSE)</f>
        <v>#REF!</v>
      </c>
      <c r="L2262" s="93" t="e">
        <f>VLOOKUP($A2262,#REF!,13,FALSE)</f>
        <v>#REF!</v>
      </c>
      <c r="M2262" s="438" t="e">
        <f>VLOOKUP($A2262,#REF!,14,FALSE)</f>
        <v>#REF!</v>
      </c>
      <c r="N2262" s="102" t="e">
        <f>VLOOKUP($A2262,#REF!,15,FALSE)</f>
        <v>#REF!</v>
      </c>
      <c r="O2262" s="102" t="e">
        <f>VLOOKUP($A2262,#REF!,18,FALSE)</f>
        <v>#REF!</v>
      </c>
      <c r="P2262" s="93" t="e">
        <f>VLOOKUP($A2262,#REF!,41,FALSE)</f>
        <v>#REF!</v>
      </c>
      <c r="Q2262" s="115" t="e">
        <f>VLOOKUP(Revisión_Avance_Periodo!$L2262,#REF!,30,FALSE)</f>
        <v>#REF!</v>
      </c>
      <c r="R2262" s="116">
        <v>2019</v>
      </c>
      <c r="S2262" s="196">
        <v>43615</v>
      </c>
      <c r="T2262" s="116" t="s">
        <v>72</v>
      </c>
      <c r="U2262" s="132" t="e">
        <f>INDEX(#REF!,MATCH(Revisión_Avance_Periodo!$L2262,#REF!,0),MATCH(Revisión_Avance_Periodo!$T2262,#REF!,0))</f>
        <v>#REF!</v>
      </c>
      <c r="V2262" s="132" t="e">
        <f>INDEX(#REF!,MATCH(Revisión_Avance_Periodo!$L2262,#REF!,0),MATCH(Revisión_Avance_Periodo!$T2262,#REF!,0))</f>
        <v>#REF!</v>
      </c>
      <c r="W2262" s="131" t="e">
        <f>V2262/U2262</f>
        <v>#REF!</v>
      </c>
      <c r="X2262" s="116" t="e">
        <f>VLOOKUP(W2262,Tabla_Estado_Meta_OAP_2019[#All],3,TRUE)</f>
        <v>#REF!</v>
      </c>
      <c r="Y2262" s="157" t="e">
        <f>SUBTOTAL(9,$U$206:$U2262)</f>
        <v>#REF!</v>
      </c>
      <c r="Z2262" s="158" t="e">
        <f>SUBTOTAL(9,$V$206:$V2262)</f>
        <v>#REF!</v>
      </c>
      <c r="AA2262" s="159">
        <f>IFERROR(+Revisión_Avance_Periodo!$Z2262/Revisión_Avance_Periodo!$Y2262,0)</f>
        <v>0</v>
      </c>
      <c r="AB2262" s="126"/>
      <c r="AC2262" s="127"/>
      <c r="AD2262" s="125"/>
      <c r="AE2262" s="125"/>
      <c r="AF2262" s="128"/>
      <c r="AG2262" s="129"/>
      <c r="AH2262" s="157" t="e">
        <f>SUBTOTAL(9,$U$2258:$U2262)</f>
        <v>#REF!</v>
      </c>
      <c r="AI2262" s="158" t="e">
        <f>SUBTOTAL(9,$V$2258:$V2262)</f>
        <v>#REF!</v>
      </c>
      <c r="AJ2262" s="159">
        <f>IFERROR(+Revisión_Avance_Periodo!$Z2262/Revisión_Avance_Periodo!$Y2262,0)</f>
        <v>0</v>
      </c>
      <c r="AK2262" s="126"/>
      <c r="AL2262" s="127"/>
      <c r="AM2262" s="125"/>
      <c r="AN2262" s="125"/>
      <c r="AO2262" s="128"/>
      <c r="AP2262" s="129"/>
    </row>
    <row r="2263" spans="1:42" x14ac:dyDescent="0.25">
      <c r="A2263" s="97">
        <v>194</v>
      </c>
      <c r="B2263" s="435" t="e">
        <f>CONCATENATE(Revisión_Avance_Periodo!$D2263,";",Revisión_Avance_Periodo!$F2263,";",Revisión_Avance_Periodo!$L2263)</f>
        <v>#REF!</v>
      </c>
      <c r="C2263" s="435" t="e">
        <f t="shared" si="180"/>
        <v>#REF!</v>
      </c>
      <c r="D2263" s="123" t="e">
        <f>VLOOKUP($A2263,#REF!,3,FALSE)</f>
        <v>#REF!</v>
      </c>
      <c r="E2263" s="436" t="e">
        <f>VLOOKUP($A2263,#REF!,4,FALSE)</f>
        <v>#REF!</v>
      </c>
      <c r="F2263" s="103" t="e">
        <f>VLOOKUP($A2263,#REF!,5,FALSE)</f>
        <v>#REF!</v>
      </c>
      <c r="G2263" s="98" t="e">
        <f>VLOOKUP($A2263,#REF!,8,FALSE)</f>
        <v>#REF!</v>
      </c>
      <c r="H2263" s="93" t="e">
        <f>VLOOKUP($A2263,#REF!,7,FALSE)</f>
        <v>#REF!</v>
      </c>
      <c r="I2263" s="438" t="e">
        <f>VLOOKUP($A2263,#REF!,10,FALSE)</f>
        <v>#REF!</v>
      </c>
      <c r="J2263" s="98" t="e">
        <f>VLOOKUP($A2263,#REF!,11,FALSE)</f>
        <v>#REF!</v>
      </c>
      <c r="K2263" s="114" t="e">
        <f>VLOOKUP($A2263,#REF!,12,FALSE)</f>
        <v>#REF!</v>
      </c>
      <c r="L2263" s="98" t="e">
        <f>VLOOKUP($A2263,#REF!,13,FALSE)</f>
        <v>#REF!</v>
      </c>
      <c r="M2263" s="438" t="e">
        <f>VLOOKUP($A2263,#REF!,14,FALSE)</f>
        <v>#REF!</v>
      </c>
      <c r="N2263" s="103" t="e">
        <f>VLOOKUP($A2263,#REF!,15,FALSE)</f>
        <v>#REF!</v>
      </c>
      <c r="O2263" s="103" t="e">
        <f>VLOOKUP($A2263,#REF!,18,FALSE)</f>
        <v>#REF!</v>
      </c>
      <c r="P2263" s="93" t="e">
        <f>VLOOKUP($A2263,#REF!,41,FALSE)</f>
        <v>#REF!</v>
      </c>
      <c r="Q2263" s="115" t="e">
        <f>VLOOKUP(Revisión_Avance_Periodo!$L2263,#REF!,30,FALSE)</f>
        <v>#REF!</v>
      </c>
      <c r="R2263" s="116">
        <v>2019</v>
      </c>
      <c r="S2263" s="196">
        <v>43646</v>
      </c>
      <c r="T2263" s="124" t="s">
        <v>73</v>
      </c>
      <c r="U2263" s="132" t="e">
        <f>INDEX(#REF!,MATCH(Revisión_Avance_Periodo!$L2263,#REF!,0),MATCH(Revisión_Avance_Periodo!$T2263,#REF!,0))</f>
        <v>#REF!</v>
      </c>
      <c r="V2263" s="132" t="e">
        <f>INDEX(#REF!,MATCH(Revisión_Avance_Periodo!$L2263,#REF!,0),MATCH(Revisión_Avance_Periodo!$T2263,#REF!,0))</f>
        <v>#REF!</v>
      </c>
      <c r="W2263" s="118">
        <f>IFERROR((V2263/U2263),0)</f>
        <v>0</v>
      </c>
      <c r="X2263" s="124" t="str">
        <f>VLOOKUP(W2263,Tabla_Estado_Meta_OAP_2019[#All],3,TRUE)</f>
        <v>Por Ejecutar</v>
      </c>
      <c r="Y2263" s="157" t="e">
        <f>SUBTOTAL(9,$U$206:$U2263)</f>
        <v>#REF!</v>
      </c>
      <c r="Z2263" s="158" t="e">
        <f>SUBTOTAL(9,$V$206:$V2263)</f>
        <v>#REF!</v>
      </c>
      <c r="AA2263" s="159">
        <f>IFERROR(+Revisión_Avance_Periodo!$Z2263/Revisión_Avance_Periodo!$Y2263,0)</f>
        <v>0</v>
      </c>
      <c r="AB2263" s="126"/>
      <c r="AC2263" s="127"/>
      <c r="AD2263" s="125"/>
      <c r="AE2263" s="125"/>
      <c r="AF2263" s="128"/>
      <c r="AG2263" s="129"/>
      <c r="AH2263" s="157" t="e">
        <f>SUBTOTAL(9,$U$2258:$U2263)</f>
        <v>#REF!</v>
      </c>
      <c r="AI2263" s="158" t="e">
        <f>SUBTOTAL(9,$V$2258:$V2263)</f>
        <v>#REF!</v>
      </c>
      <c r="AJ2263" s="159">
        <f>IFERROR(+Revisión_Avance_Periodo!$Z2263/Revisión_Avance_Periodo!$Y2263,0)</f>
        <v>0</v>
      </c>
      <c r="AK2263" s="126"/>
      <c r="AL2263" s="127"/>
      <c r="AM2263" s="125"/>
      <c r="AN2263" s="125"/>
      <c r="AO2263" s="128"/>
      <c r="AP2263" s="129"/>
    </row>
    <row r="2264" spans="1:42" x14ac:dyDescent="0.25">
      <c r="A2264" s="92">
        <v>194</v>
      </c>
      <c r="B2264" s="435" t="e">
        <f>CONCATENATE(Revisión_Avance_Periodo!$D2264,";",Revisión_Avance_Periodo!$F2264,";",Revisión_Avance_Periodo!$L2264)</f>
        <v>#REF!</v>
      </c>
      <c r="C2264" s="435" t="e">
        <f t="shared" si="180"/>
        <v>#REF!</v>
      </c>
      <c r="D2264" s="114" t="e">
        <f>VLOOKUP($A2264,#REF!,3,FALSE)</f>
        <v>#REF!</v>
      </c>
      <c r="E2264" s="436" t="e">
        <f>VLOOKUP($A2264,#REF!,4,FALSE)</f>
        <v>#REF!</v>
      </c>
      <c r="F2264" s="102" t="e">
        <f>VLOOKUP($A2264,#REF!,5,FALSE)</f>
        <v>#REF!</v>
      </c>
      <c r="G2264" s="93" t="e">
        <f>VLOOKUP($A2264,#REF!,8,FALSE)</f>
        <v>#REF!</v>
      </c>
      <c r="H2264" s="93" t="e">
        <f>VLOOKUP($A2264,#REF!,7,FALSE)</f>
        <v>#REF!</v>
      </c>
      <c r="I2264" s="438" t="e">
        <f>VLOOKUP($A2264,#REF!,10,FALSE)</f>
        <v>#REF!</v>
      </c>
      <c r="J2264" s="93" t="e">
        <f>VLOOKUP($A2264,#REF!,11,FALSE)</f>
        <v>#REF!</v>
      </c>
      <c r="K2264" s="114" t="e">
        <f>VLOOKUP($A2264,#REF!,12,FALSE)</f>
        <v>#REF!</v>
      </c>
      <c r="L2264" s="93" t="e">
        <f>VLOOKUP($A2264,#REF!,13,FALSE)</f>
        <v>#REF!</v>
      </c>
      <c r="M2264" s="438" t="e">
        <f>VLOOKUP($A2264,#REF!,14,FALSE)</f>
        <v>#REF!</v>
      </c>
      <c r="N2264" s="102" t="e">
        <f>VLOOKUP($A2264,#REF!,15,FALSE)</f>
        <v>#REF!</v>
      </c>
      <c r="O2264" s="102" t="e">
        <f>VLOOKUP($A2264,#REF!,18,FALSE)</f>
        <v>#REF!</v>
      </c>
      <c r="P2264" s="93" t="e">
        <f>VLOOKUP($A2264,#REF!,41,FALSE)</f>
        <v>#REF!</v>
      </c>
      <c r="Q2264" s="115" t="e">
        <f>VLOOKUP(Revisión_Avance_Periodo!$L2264,#REF!,30,FALSE)</f>
        <v>#REF!</v>
      </c>
      <c r="R2264" s="116">
        <v>2019</v>
      </c>
      <c r="S2264" s="196">
        <v>43676</v>
      </c>
      <c r="T2264" s="116" t="s">
        <v>74</v>
      </c>
      <c r="U2264" s="132" t="e">
        <f>INDEX(#REF!,MATCH(Revisión_Avance_Periodo!$L2264,#REF!,0),MATCH(Revisión_Avance_Periodo!$T2264,#REF!,0))</f>
        <v>#REF!</v>
      </c>
      <c r="V2264" s="132" t="e">
        <f>INDEX(#REF!,MATCH(Revisión_Avance_Periodo!$L2264,#REF!,0),MATCH(Revisión_Avance_Periodo!$T2264,#REF!,0))</f>
        <v>#REF!</v>
      </c>
      <c r="W2264" s="118">
        <f>IFERROR((V2264/U2264),0)</f>
        <v>0</v>
      </c>
      <c r="X2264" s="116" t="str">
        <f>VLOOKUP(W2264,Tabla_Estado_Meta_OAP_2019[#All],3,TRUE)</f>
        <v>Por Ejecutar</v>
      </c>
      <c r="Y2264" s="157" t="e">
        <f>SUBTOTAL(9,$U$206:$U2264)</f>
        <v>#REF!</v>
      </c>
      <c r="Z2264" s="158" t="e">
        <f>SUBTOTAL(9,$V$206:$V2264)</f>
        <v>#REF!</v>
      </c>
      <c r="AA2264" s="159">
        <f>IFERROR(+Revisión_Avance_Periodo!$Z2264/Revisión_Avance_Periodo!$Y2264,0)</f>
        <v>0</v>
      </c>
      <c r="AB2264" s="126"/>
      <c r="AC2264" s="127"/>
      <c r="AD2264" s="125"/>
      <c r="AE2264" s="125"/>
      <c r="AF2264" s="128"/>
      <c r="AG2264" s="129"/>
      <c r="AH2264" s="157" t="e">
        <f>SUBTOTAL(9,$U$2258:$U2264)</f>
        <v>#REF!</v>
      </c>
      <c r="AI2264" s="158" t="e">
        <f>SUBTOTAL(9,$V$2258:$V2264)</f>
        <v>#REF!</v>
      </c>
      <c r="AJ2264" s="159">
        <f>IFERROR(+Revisión_Avance_Periodo!$Z2264/Revisión_Avance_Periodo!$Y2264,0)</f>
        <v>0</v>
      </c>
      <c r="AK2264" s="126"/>
      <c r="AL2264" s="127"/>
      <c r="AM2264" s="125"/>
      <c r="AN2264" s="125"/>
      <c r="AO2264" s="128"/>
      <c r="AP2264" s="129"/>
    </row>
    <row r="2265" spans="1:42" x14ac:dyDescent="0.25">
      <c r="A2265" s="97">
        <v>194</v>
      </c>
      <c r="B2265" s="435" t="e">
        <f>CONCATENATE(Revisión_Avance_Periodo!$D2265,";",Revisión_Avance_Periodo!$F2265,";",Revisión_Avance_Periodo!$L2265)</f>
        <v>#REF!</v>
      </c>
      <c r="C2265" s="435" t="e">
        <f t="shared" si="180"/>
        <v>#REF!</v>
      </c>
      <c r="D2265" s="123" t="e">
        <f>VLOOKUP($A2265,#REF!,3,FALSE)</f>
        <v>#REF!</v>
      </c>
      <c r="E2265" s="436" t="e">
        <f>VLOOKUP($A2265,#REF!,4,FALSE)</f>
        <v>#REF!</v>
      </c>
      <c r="F2265" s="103" t="e">
        <f>VLOOKUP($A2265,#REF!,5,FALSE)</f>
        <v>#REF!</v>
      </c>
      <c r="G2265" s="98" t="e">
        <f>VLOOKUP($A2265,#REF!,8,FALSE)</f>
        <v>#REF!</v>
      </c>
      <c r="H2265" s="93" t="e">
        <f>VLOOKUP($A2265,#REF!,7,FALSE)</f>
        <v>#REF!</v>
      </c>
      <c r="I2265" s="438" t="e">
        <f>VLOOKUP($A2265,#REF!,10,FALSE)</f>
        <v>#REF!</v>
      </c>
      <c r="J2265" s="98" t="e">
        <f>VLOOKUP($A2265,#REF!,11,FALSE)</f>
        <v>#REF!</v>
      </c>
      <c r="K2265" s="114" t="e">
        <f>VLOOKUP($A2265,#REF!,12,FALSE)</f>
        <v>#REF!</v>
      </c>
      <c r="L2265" s="98" t="e">
        <f>VLOOKUP($A2265,#REF!,13,FALSE)</f>
        <v>#REF!</v>
      </c>
      <c r="M2265" s="438" t="e">
        <f>VLOOKUP($A2265,#REF!,14,FALSE)</f>
        <v>#REF!</v>
      </c>
      <c r="N2265" s="103" t="e">
        <f>VLOOKUP($A2265,#REF!,15,FALSE)</f>
        <v>#REF!</v>
      </c>
      <c r="O2265" s="103" t="e">
        <f>VLOOKUP($A2265,#REF!,18,FALSE)</f>
        <v>#REF!</v>
      </c>
      <c r="P2265" s="93" t="e">
        <f>VLOOKUP($A2265,#REF!,41,FALSE)</f>
        <v>#REF!</v>
      </c>
      <c r="Q2265" s="115" t="e">
        <f>VLOOKUP(Revisión_Avance_Periodo!$L2265,#REF!,30,FALSE)</f>
        <v>#REF!</v>
      </c>
      <c r="R2265" s="116">
        <v>2019</v>
      </c>
      <c r="S2265" s="196">
        <v>43707</v>
      </c>
      <c r="T2265" s="124" t="s">
        <v>75</v>
      </c>
      <c r="U2265" s="132" t="e">
        <f>INDEX(#REF!,MATCH(Revisión_Avance_Periodo!$L2265,#REF!,0),MATCH(Revisión_Avance_Periodo!$T2265,#REF!,0))</f>
        <v>#REF!</v>
      </c>
      <c r="V2265" s="132" t="e">
        <f>INDEX(#REF!,MATCH(Revisión_Avance_Periodo!$L2265,#REF!,0),MATCH(Revisión_Avance_Periodo!$T2265,#REF!,0))</f>
        <v>#REF!</v>
      </c>
      <c r="W2265" s="118">
        <f>IFERROR((V2265/U2265),0)</f>
        <v>0</v>
      </c>
      <c r="X2265" s="124" t="str">
        <f>VLOOKUP(W2265,Tabla_Estado_Meta_OAP_2019[#All],3,TRUE)</f>
        <v>Por Ejecutar</v>
      </c>
      <c r="Y2265" s="157" t="e">
        <f>SUBTOTAL(9,$U$206:$U2265)</f>
        <v>#REF!</v>
      </c>
      <c r="Z2265" s="158" t="e">
        <f>SUBTOTAL(9,$V$206:$V2265)</f>
        <v>#REF!</v>
      </c>
      <c r="AA2265" s="159">
        <f>IFERROR(+Revisión_Avance_Periodo!$Z2265/Revisión_Avance_Periodo!$Y2265,0)</f>
        <v>0</v>
      </c>
      <c r="AB2265" s="126"/>
      <c r="AC2265" s="127"/>
      <c r="AD2265" s="125"/>
      <c r="AE2265" s="125"/>
      <c r="AF2265" s="128"/>
      <c r="AG2265" s="129"/>
      <c r="AH2265" s="157" t="e">
        <f>SUBTOTAL(9,$U$2258:$U2265)</f>
        <v>#REF!</v>
      </c>
      <c r="AI2265" s="158" t="e">
        <f>SUBTOTAL(9,$V$2258:$V2265)</f>
        <v>#REF!</v>
      </c>
      <c r="AJ2265" s="159">
        <f>IFERROR(+Revisión_Avance_Periodo!$Z2265/Revisión_Avance_Periodo!$Y2265,0)</f>
        <v>0</v>
      </c>
      <c r="AK2265" s="126"/>
      <c r="AL2265" s="127"/>
      <c r="AM2265" s="125"/>
      <c r="AN2265" s="125"/>
      <c r="AO2265" s="128"/>
      <c r="AP2265" s="129"/>
    </row>
    <row r="2266" spans="1:42" x14ac:dyDescent="0.25">
      <c r="A2266" s="92">
        <v>194</v>
      </c>
      <c r="B2266" s="435" t="e">
        <f>CONCATENATE(Revisión_Avance_Periodo!$D2266,";",Revisión_Avance_Periodo!$F2266,";",Revisión_Avance_Periodo!$L2266)</f>
        <v>#REF!</v>
      </c>
      <c r="C2266" s="435" t="e">
        <f t="shared" si="180"/>
        <v>#REF!</v>
      </c>
      <c r="D2266" s="114" t="e">
        <f>VLOOKUP($A2266,#REF!,3,FALSE)</f>
        <v>#REF!</v>
      </c>
      <c r="E2266" s="436" t="e">
        <f>VLOOKUP($A2266,#REF!,4,FALSE)</f>
        <v>#REF!</v>
      </c>
      <c r="F2266" s="102" t="e">
        <f>VLOOKUP($A2266,#REF!,5,FALSE)</f>
        <v>#REF!</v>
      </c>
      <c r="G2266" s="93" t="e">
        <f>VLOOKUP($A2266,#REF!,8,FALSE)</f>
        <v>#REF!</v>
      </c>
      <c r="H2266" s="93" t="e">
        <f>VLOOKUP($A2266,#REF!,7,FALSE)</f>
        <v>#REF!</v>
      </c>
      <c r="I2266" s="438" t="e">
        <f>VLOOKUP($A2266,#REF!,10,FALSE)</f>
        <v>#REF!</v>
      </c>
      <c r="J2266" s="93" t="e">
        <f>VLOOKUP($A2266,#REF!,11,FALSE)</f>
        <v>#REF!</v>
      </c>
      <c r="K2266" s="114" t="e">
        <f>VLOOKUP($A2266,#REF!,12,FALSE)</f>
        <v>#REF!</v>
      </c>
      <c r="L2266" s="93" t="e">
        <f>VLOOKUP($A2266,#REF!,13,FALSE)</f>
        <v>#REF!</v>
      </c>
      <c r="M2266" s="438" t="e">
        <f>VLOOKUP($A2266,#REF!,14,FALSE)</f>
        <v>#REF!</v>
      </c>
      <c r="N2266" s="102" t="e">
        <f>VLOOKUP($A2266,#REF!,15,FALSE)</f>
        <v>#REF!</v>
      </c>
      <c r="O2266" s="102" t="e">
        <f>VLOOKUP($A2266,#REF!,18,FALSE)</f>
        <v>#REF!</v>
      </c>
      <c r="P2266" s="93" t="e">
        <f>VLOOKUP($A2266,#REF!,41,FALSE)</f>
        <v>#REF!</v>
      </c>
      <c r="Q2266" s="115" t="e">
        <f>VLOOKUP(Revisión_Avance_Periodo!$L2266,#REF!,30,FALSE)</f>
        <v>#REF!</v>
      </c>
      <c r="R2266" s="116">
        <v>2019</v>
      </c>
      <c r="S2266" s="196">
        <v>43738</v>
      </c>
      <c r="T2266" s="116" t="s">
        <v>76</v>
      </c>
      <c r="U2266" s="132" t="e">
        <f>INDEX(#REF!,MATCH(Revisión_Avance_Periodo!$L2266,#REF!,0),MATCH(Revisión_Avance_Periodo!$T2266,#REF!,0))</f>
        <v>#REF!</v>
      </c>
      <c r="V2266" s="132" t="e">
        <f>INDEX(#REF!,MATCH(Revisión_Avance_Periodo!$L2266,#REF!,0),MATCH(Revisión_Avance_Periodo!$T2266,#REF!,0))</f>
        <v>#REF!</v>
      </c>
      <c r="W2266" s="118">
        <f>IFERROR((V2266/U2266),0)</f>
        <v>0</v>
      </c>
      <c r="X2266" s="116" t="str">
        <f>VLOOKUP(W2266,Tabla_Estado_Meta_OAP_2019[#All],3,TRUE)</f>
        <v>Por Ejecutar</v>
      </c>
      <c r="Y2266" s="157" t="e">
        <f>SUBTOTAL(9,$U$206:$U2266)</f>
        <v>#REF!</v>
      </c>
      <c r="Z2266" s="158" t="e">
        <f>SUBTOTAL(9,$V$206:$V2266)</f>
        <v>#REF!</v>
      </c>
      <c r="AA2266" s="159">
        <f>IFERROR(+Revisión_Avance_Periodo!$Z2266/Revisión_Avance_Periodo!$Y2266,0)</f>
        <v>0</v>
      </c>
      <c r="AB2266" s="126"/>
      <c r="AC2266" s="127"/>
      <c r="AD2266" s="125"/>
      <c r="AE2266" s="125"/>
      <c r="AF2266" s="128"/>
      <c r="AG2266" s="129"/>
      <c r="AH2266" s="157" t="e">
        <f>SUBTOTAL(9,$U$2258:$U2266)</f>
        <v>#REF!</v>
      </c>
      <c r="AI2266" s="158" t="e">
        <f>SUBTOTAL(9,$V$2258:$V2266)</f>
        <v>#REF!</v>
      </c>
      <c r="AJ2266" s="159">
        <f>IFERROR(+Revisión_Avance_Periodo!$Z2266/Revisión_Avance_Periodo!$Y2266,0)</f>
        <v>0</v>
      </c>
      <c r="AK2266" s="126"/>
      <c r="AL2266" s="127"/>
      <c r="AM2266" s="125"/>
      <c r="AN2266" s="125"/>
      <c r="AO2266" s="128"/>
      <c r="AP2266" s="129"/>
    </row>
    <row r="2267" spans="1:42" x14ac:dyDescent="0.25">
      <c r="A2267" s="97">
        <v>194</v>
      </c>
      <c r="B2267" s="435" t="e">
        <f>CONCATENATE(Revisión_Avance_Periodo!$D2267,";",Revisión_Avance_Periodo!$F2267,";",Revisión_Avance_Periodo!$L2267)</f>
        <v>#REF!</v>
      </c>
      <c r="C2267" s="435" t="e">
        <f t="shared" si="180"/>
        <v>#REF!</v>
      </c>
      <c r="D2267" s="123" t="e">
        <f>VLOOKUP($A2267,#REF!,3,FALSE)</f>
        <v>#REF!</v>
      </c>
      <c r="E2267" s="436" t="e">
        <f>VLOOKUP($A2267,#REF!,4,FALSE)</f>
        <v>#REF!</v>
      </c>
      <c r="F2267" s="103" t="e">
        <f>VLOOKUP($A2267,#REF!,5,FALSE)</f>
        <v>#REF!</v>
      </c>
      <c r="G2267" s="98" t="e">
        <f>VLOOKUP($A2267,#REF!,8,FALSE)</f>
        <v>#REF!</v>
      </c>
      <c r="H2267" s="93" t="e">
        <f>VLOOKUP($A2267,#REF!,7,FALSE)</f>
        <v>#REF!</v>
      </c>
      <c r="I2267" s="438" t="e">
        <f>VLOOKUP($A2267,#REF!,10,FALSE)</f>
        <v>#REF!</v>
      </c>
      <c r="J2267" s="98" t="e">
        <f>VLOOKUP($A2267,#REF!,11,FALSE)</f>
        <v>#REF!</v>
      </c>
      <c r="K2267" s="114" t="e">
        <f>VLOOKUP($A2267,#REF!,12,FALSE)</f>
        <v>#REF!</v>
      </c>
      <c r="L2267" s="98" t="e">
        <f>VLOOKUP($A2267,#REF!,13,FALSE)</f>
        <v>#REF!</v>
      </c>
      <c r="M2267" s="438" t="e">
        <f>VLOOKUP($A2267,#REF!,14,FALSE)</f>
        <v>#REF!</v>
      </c>
      <c r="N2267" s="103" t="e">
        <f>VLOOKUP($A2267,#REF!,15,FALSE)</f>
        <v>#REF!</v>
      </c>
      <c r="O2267" s="103" t="e">
        <f>VLOOKUP($A2267,#REF!,18,FALSE)</f>
        <v>#REF!</v>
      </c>
      <c r="P2267" s="93" t="e">
        <f>VLOOKUP($A2267,#REF!,41,FALSE)</f>
        <v>#REF!</v>
      </c>
      <c r="Q2267" s="115" t="e">
        <f>VLOOKUP(Revisión_Avance_Periodo!$L2267,#REF!,30,FALSE)</f>
        <v>#REF!</v>
      </c>
      <c r="R2267" s="116">
        <v>2019</v>
      </c>
      <c r="S2267" s="196">
        <v>43768</v>
      </c>
      <c r="T2267" s="124" t="s">
        <v>77</v>
      </c>
      <c r="U2267" s="132" t="e">
        <f>INDEX(#REF!,MATCH(Revisión_Avance_Periodo!$L2267,#REF!,0),MATCH(Revisión_Avance_Periodo!$T2267,#REF!,0))</f>
        <v>#REF!</v>
      </c>
      <c r="V2267" s="132" t="e">
        <f>INDEX(#REF!,MATCH(Revisión_Avance_Periodo!$L2267,#REF!,0),MATCH(Revisión_Avance_Periodo!$T2267,#REF!,0))</f>
        <v>#REF!</v>
      </c>
      <c r="W2267" s="118">
        <f>IFERROR((V2267/U2267),0)</f>
        <v>0</v>
      </c>
      <c r="X2267" s="124" t="str">
        <f>VLOOKUP(W2267,Tabla_Estado_Meta_OAP_2019[#All],3,TRUE)</f>
        <v>Por Ejecutar</v>
      </c>
      <c r="Y2267" s="157" t="e">
        <f>SUBTOTAL(9,$U$206:$U2267)</f>
        <v>#REF!</v>
      </c>
      <c r="Z2267" s="158" t="e">
        <f>SUBTOTAL(9,$V$206:$V2267)</f>
        <v>#REF!</v>
      </c>
      <c r="AA2267" s="159">
        <f>IFERROR(+Revisión_Avance_Periodo!$Z2267/Revisión_Avance_Periodo!$Y2267,0)</f>
        <v>0</v>
      </c>
      <c r="AB2267" s="126"/>
      <c r="AC2267" s="127"/>
      <c r="AD2267" s="125"/>
      <c r="AE2267" s="125"/>
      <c r="AF2267" s="128"/>
      <c r="AG2267" s="129"/>
      <c r="AH2267" s="157" t="e">
        <f>SUBTOTAL(9,$U$2258:$U2267)</f>
        <v>#REF!</v>
      </c>
      <c r="AI2267" s="158" t="e">
        <f>SUBTOTAL(9,$V$2258:$V2267)</f>
        <v>#REF!</v>
      </c>
      <c r="AJ2267" s="159">
        <f>IFERROR(+Revisión_Avance_Periodo!$Z2267/Revisión_Avance_Periodo!$Y2267,0)</f>
        <v>0</v>
      </c>
      <c r="AK2267" s="126"/>
      <c r="AL2267" s="127"/>
      <c r="AM2267" s="125"/>
      <c r="AN2267" s="125"/>
      <c r="AO2267" s="128"/>
      <c r="AP2267" s="129"/>
    </row>
    <row r="2268" spans="1:42" x14ac:dyDescent="0.25">
      <c r="A2268" s="92">
        <v>194</v>
      </c>
      <c r="B2268" s="435" t="e">
        <f>CONCATENATE(Revisión_Avance_Periodo!$D2268,";",Revisión_Avance_Periodo!$F2268,";",Revisión_Avance_Periodo!$L2268)</f>
        <v>#REF!</v>
      </c>
      <c r="C2268" s="435" t="e">
        <f t="shared" si="180"/>
        <v>#REF!</v>
      </c>
      <c r="D2268" s="114" t="e">
        <f>VLOOKUP($A2268,#REF!,3,FALSE)</f>
        <v>#REF!</v>
      </c>
      <c r="E2268" s="436" t="e">
        <f>VLOOKUP($A2268,#REF!,4,FALSE)</f>
        <v>#REF!</v>
      </c>
      <c r="F2268" s="102" t="e">
        <f>VLOOKUP($A2268,#REF!,5,FALSE)</f>
        <v>#REF!</v>
      </c>
      <c r="G2268" s="93" t="e">
        <f>VLOOKUP($A2268,#REF!,8,FALSE)</f>
        <v>#REF!</v>
      </c>
      <c r="H2268" s="93" t="e">
        <f>VLOOKUP($A2268,#REF!,7,FALSE)</f>
        <v>#REF!</v>
      </c>
      <c r="I2268" s="438" t="e">
        <f>VLOOKUP($A2268,#REF!,10,FALSE)</f>
        <v>#REF!</v>
      </c>
      <c r="J2268" s="93" t="e">
        <f>VLOOKUP($A2268,#REF!,11,FALSE)</f>
        <v>#REF!</v>
      </c>
      <c r="K2268" s="114" t="e">
        <f>VLOOKUP($A2268,#REF!,12,FALSE)</f>
        <v>#REF!</v>
      </c>
      <c r="L2268" s="93" t="e">
        <f>VLOOKUP($A2268,#REF!,13,FALSE)</f>
        <v>#REF!</v>
      </c>
      <c r="M2268" s="438" t="e">
        <f>VLOOKUP($A2268,#REF!,14,FALSE)</f>
        <v>#REF!</v>
      </c>
      <c r="N2268" s="102" t="e">
        <f>VLOOKUP($A2268,#REF!,15,FALSE)</f>
        <v>#REF!</v>
      </c>
      <c r="O2268" s="102" t="e">
        <f>VLOOKUP($A2268,#REF!,18,FALSE)</f>
        <v>#REF!</v>
      </c>
      <c r="P2268" s="93" t="e">
        <f>VLOOKUP($A2268,#REF!,41,FALSE)</f>
        <v>#REF!</v>
      </c>
      <c r="Q2268" s="115" t="e">
        <f>VLOOKUP(Revisión_Avance_Periodo!$L2268,#REF!,30,FALSE)</f>
        <v>#REF!</v>
      </c>
      <c r="R2268" s="116">
        <v>2019</v>
      </c>
      <c r="S2268" s="196">
        <v>43799</v>
      </c>
      <c r="T2268" s="116" t="s">
        <v>78</v>
      </c>
      <c r="U2268" s="132" t="e">
        <f>INDEX(#REF!,MATCH(Revisión_Avance_Periodo!$L2268,#REF!,0),MATCH(Revisión_Avance_Periodo!$T2268,#REF!,0))</f>
        <v>#REF!</v>
      </c>
      <c r="V2268" s="132" t="e">
        <f>INDEX(#REF!,MATCH(Revisión_Avance_Periodo!$L2268,#REF!,0),MATCH(Revisión_Avance_Periodo!$T2268,#REF!,0))</f>
        <v>#REF!</v>
      </c>
      <c r="W2268" s="131" t="e">
        <f>V2268/U2268</f>
        <v>#REF!</v>
      </c>
      <c r="X2268" s="116" t="e">
        <f>VLOOKUP(W2268,Tabla_Estado_Meta_OAP_2019[#All],3,TRUE)</f>
        <v>#REF!</v>
      </c>
      <c r="Y2268" s="157" t="e">
        <f>SUBTOTAL(9,$U$206:$U2268)</f>
        <v>#REF!</v>
      </c>
      <c r="Z2268" s="158" t="e">
        <f>SUBTOTAL(9,$V$206:$V2268)</f>
        <v>#REF!</v>
      </c>
      <c r="AA2268" s="159">
        <f>IFERROR(+Revisión_Avance_Periodo!$Z2268/Revisión_Avance_Periodo!$Y2268,0)</f>
        <v>0</v>
      </c>
      <c r="AB2268" s="126"/>
      <c r="AC2268" s="127"/>
      <c r="AD2268" s="125"/>
      <c r="AE2268" s="125"/>
      <c r="AF2268" s="128"/>
      <c r="AG2268" s="129"/>
      <c r="AH2268" s="157" t="e">
        <f>SUBTOTAL(9,$U$2258:$U2268)</f>
        <v>#REF!</v>
      </c>
      <c r="AI2268" s="158" t="e">
        <f>SUBTOTAL(9,$V$2258:$V2268)</f>
        <v>#REF!</v>
      </c>
      <c r="AJ2268" s="159">
        <f>IFERROR(+Revisión_Avance_Periodo!$Z2268/Revisión_Avance_Periodo!$Y2268,0)</f>
        <v>0</v>
      </c>
      <c r="AK2268" s="126"/>
      <c r="AL2268" s="127"/>
      <c r="AM2268" s="125"/>
      <c r="AN2268" s="125"/>
      <c r="AO2268" s="128"/>
      <c r="AP2268" s="129"/>
    </row>
    <row r="2269" spans="1:42" ht="15.75" thickBot="1" x14ac:dyDescent="0.3">
      <c r="A2269" s="97">
        <v>194</v>
      </c>
      <c r="B2269" s="435" t="e">
        <f>CONCATENATE(Revisión_Avance_Periodo!$D2269,";",Revisión_Avance_Periodo!$F2269,";",Revisión_Avance_Periodo!$L2269)</f>
        <v>#REF!</v>
      </c>
      <c r="C2269" s="435" t="e">
        <f t="shared" si="180"/>
        <v>#REF!</v>
      </c>
      <c r="D2269" s="123" t="e">
        <f>VLOOKUP($A2269,#REF!,3,FALSE)</f>
        <v>#REF!</v>
      </c>
      <c r="E2269" s="436" t="e">
        <f>VLOOKUP($A2269,#REF!,4,FALSE)</f>
        <v>#REF!</v>
      </c>
      <c r="F2269" s="103" t="e">
        <f>VLOOKUP($A2269,#REF!,5,FALSE)</f>
        <v>#REF!</v>
      </c>
      <c r="G2269" s="98" t="e">
        <f>VLOOKUP($A2269,#REF!,8,FALSE)</f>
        <v>#REF!</v>
      </c>
      <c r="H2269" s="93" t="e">
        <f>VLOOKUP($A2269,#REF!,7,FALSE)</f>
        <v>#REF!</v>
      </c>
      <c r="I2269" s="438" t="e">
        <f>VLOOKUP($A2269,#REF!,10,FALSE)</f>
        <v>#REF!</v>
      </c>
      <c r="J2269" s="98" t="e">
        <f>VLOOKUP($A2269,#REF!,11,FALSE)</f>
        <v>#REF!</v>
      </c>
      <c r="K2269" s="114" t="e">
        <f>VLOOKUP($A2269,#REF!,12,FALSE)</f>
        <v>#REF!</v>
      </c>
      <c r="L2269" s="98" t="e">
        <f>VLOOKUP($A2269,#REF!,13,FALSE)</f>
        <v>#REF!</v>
      </c>
      <c r="M2269" s="438" t="e">
        <f>VLOOKUP($A2269,#REF!,14,FALSE)</f>
        <v>#REF!</v>
      </c>
      <c r="N2269" s="103" t="e">
        <f>VLOOKUP($A2269,#REF!,15,FALSE)</f>
        <v>#REF!</v>
      </c>
      <c r="O2269" s="103" t="e">
        <f>VLOOKUP($A2269,#REF!,18,FALSE)</f>
        <v>#REF!</v>
      </c>
      <c r="P2269" s="93" t="e">
        <f>VLOOKUP($A2269,#REF!,41,FALSE)</f>
        <v>#REF!</v>
      </c>
      <c r="Q2269" s="115" t="e">
        <f>VLOOKUP(Revisión_Avance_Periodo!$L2269,#REF!,30,FALSE)</f>
        <v>#REF!</v>
      </c>
      <c r="R2269" s="116">
        <v>2019</v>
      </c>
      <c r="S2269" s="196">
        <v>43829</v>
      </c>
      <c r="T2269" s="124" t="s">
        <v>79</v>
      </c>
      <c r="U2269" s="132" t="e">
        <f>INDEX(#REF!,MATCH(Revisión_Avance_Periodo!$L2269,#REF!,0),MATCH(Revisión_Avance_Periodo!$T2269,#REF!,0))</f>
        <v>#REF!</v>
      </c>
      <c r="V2269" s="132" t="e">
        <f>INDEX(#REF!,MATCH(Revisión_Avance_Periodo!$L2269,#REF!,0),MATCH(Revisión_Avance_Periodo!$T2269,#REF!,0))</f>
        <v>#REF!</v>
      </c>
      <c r="W2269" s="131" t="e">
        <f>V2269/U2269</f>
        <v>#REF!</v>
      </c>
      <c r="X2269" s="124" t="e">
        <f>VLOOKUP(W2269,Tabla_Estado_Meta_OAP_2019[#All],3,TRUE)</f>
        <v>#REF!</v>
      </c>
      <c r="Y2269" s="157" t="e">
        <f>SUBTOTAL(9,$U$206:$U2269)</f>
        <v>#REF!</v>
      </c>
      <c r="Z2269" s="158" t="e">
        <f>SUBTOTAL(9,$V$206:$V2269)</f>
        <v>#REF!</v>
      </c>
      <c r="AA2269" s="159">
        <f>IFERROR(+Revisión_Avance_Periodo!$Z2269/Revisión_Avance_Periodo!$Y2269,0)</f>
        <v>0</v>
      </c>
      <c r="AB2269" s="126"/>
      <c r="AC2269" s="127"/>
      <c r="AD2269" s="125"/>
      <c r="AE2269" s="125"/>
      <c r="AF2269" s="128"/>
      <c r="AG2269" s="129"/>
      <c r="AH2269" s="157" t="e">
        <f>SUBTOTAL(9,$U$2258:$U2269)</f>
        <v>#REF!</v>
      </c>
      <c r="AI2269" s="158" t="e">
        <f>SUBTOTAL(9,$V$2258:$V2269)</f>
        <v>#REF!</v>
      </c>
      <c r="AJ2269" s="159">
        <f>IFERROR(+Revisión_Avance_Periodo!$Z2269/Revisión_Avance_Periodo!$Y2269,0)</f>
        <v>0</v>
      </c>
      <c r="AK2269" s="126"/>
      <c r="AL2269" s="127"/>
      <c r="AM2269" s="125"/>
      <c r="AN2269" s="125"/>
      <c r="AO2269" s="128"/>
      <c r="AP2269" s="129"/>
    </row>
    <row r="2270" spans="1:42" x14ac:dyDescent="0.25">
      <c r="A2270" s="92">
        <v>195</v>
      </c>
      <c r="B2270" s="435" t="e">
        <f>CONCATENATE(Revisión_Avance_Periodo!$D2270,";",Revisión_Avance_Periodo!$F2270,";",Revisión_Avance_Periodo!$L2270)</f>
        <v>#REF!</v>
      </c>
      <c r="C2270" s="435" t="e">
        <f t="shared" si="180"/>
        <v>#REF!</v>
      </c>
      <c r="D2270" s="114" t="e">
        <f>VLOOKUP($A2270,#REF!,3,FALSE)</f>
        <v>#REF!</v>
      </c>
      <c r="E2270" s="436" t="e">
        <f>VLOOKUP($A2270,#REF!,4,FALSE)</f>
        <v>#REF!</v>
      </c>
      <c r="F2270" s="102" t="e">
        <f>VLOOKUP($A2270,#REF!,5,FALSE)</f>
        <v>#REF!</v>
      </c>
      <c r="G2270" s="93" t="e">
        <f>VLOOKUP($A2270,#REF!,8,FALSE)</f>
        <v>#REF!</v>
      </c>
      <c r="H2270" s="93" t="e">
        <f>VLOOKUP($A2270,#REF!,7,FALSE)</f>
        <v>#REF!</v>
      </c>
      <c r="I2270" s="438" t="e">
        <f>VLOOKUP($A2270,#REF!,10,FALSE)</f>
        <v>#REF!</v>
      </c>
      <c r="J2270" s="93" t="e">
        <f>VLOOKUP($A2270,#REF!,11,FALSE)</f>
        <v>#REF!</v>
      </c>
      <c r="K2270" s="114" t="e">
        <f>VLOOKUP($A2270,#REF!,12,FALSE)</f>
        <v>#REF!</v>
      </c>
      <c r="L2270" s="93" t="e">
        <f>VLOOKUP($A2270,#REF!,13,FALSE)</f>
        <v>#REF!</v>
      </c>
      <c r="M2270" s="438" t="e">
        <f>VLOOKUP($A2270,#REF!,14,FALSE)</f>
        <v>#REF!</v>
      </c>
      <c r="N2270" s="102" t="e">
        <f>VLOOKUP($A2270,#REF!,15,FALSE)</f>
        <v>#REF!</v>
      </c>
      <c r="O2270" s="102" t="e">
        <f>VLOOKUP($A2270,#REF!,18,FALSE)</f>
        <v>#REF!</v>
      </c>
      <c r="P2270" s="93" t="e">
        <f>VLOOKUP($A2270,#REF!,41,FALSE)</f>
        <v>#REF!</v>
      </c>
      <c r="Q2270" s="115" t="e">
        <f>VLOOKUP(Revisión_Avance_Periodo!$L2270,#REF!,30,FALSE)</f>
        <v>#REF!</v>
      </c>
      <c r="R2270" s="116">
        <v>2019</v>
      </c>
      <c r="S2270" s="196">
        <v>43495</v>
      </c>
      <c r="T2270" s="116" t="s">
        <v>68</v>
      </c>
      <c r="U2270" s="440" t="e">
        <f>INDEX(#REF!,MATCH(Revisión_Avance_Periodo!$L2270,#REF!,0),MATCH(Revisión_Avance_Periodo!$T2270,#REF!,0))</f>
        <v>#REF!</v>
      </c>
      <c r="V2270" s="440" t="e">
        <f>INDEX(#REF!,MATCH(Revisión_Avance_Periodo!$L2270,#REF!,0),MATCH(Revisión_Avance_Periodo!$T2270,#REF!,0))</f>
        <v>#REF!</v>
      </c>
      <c r="W2270" s="118">
        <f>IFERROR((V2270/U2270),0)</f>
        <v>0</v>
      </c>
      <c r="X2270" s="116" t="str">
        <f>VLOOKUP(W2270,Tabla_Estado_Meta_OAP_2019[#All],3,TRUE)</f>
        <v>Por Ejecutar</v>
      </c>
      <c r="Y2270" s="163" t="e">
        <f>SUBTOTAL(9,$U$206:$U2270)</f>
        <v>#REF!</v>
      </c>
      <c r="Z2270" s="161" t="e">
        <f>SUBTOTAL(9,$V$206:$V2270)</f>
        <v>#REF!</v>
      </c>
      <c r="AA2270" s="162">
        <f>IFERROR(+Revisión_Avance_Periodo!$Z2270/Revisión_Avance_Periodo!$Y2270,0)</f>
        <v>0</v>
      </c>
      <c r="AB2270" s="445" t="e">
        <f>SUBTOTAL(9,U2270:U2281)</f>
        <v>#REF!</v>
      </c>
      <c r="AC2270" s="446" t="e">
        <f>SUBTOTAL(9,V2270:V2281)</f>
        <v>#REF!</v>
      </c>
      <c r="AD2270" s="119" t="e">
        <f>+AC2270/AB2270</f>
        <v>#REF!</v>
      </c>
      <c r="AE2270" s="119" t="e">
        <f>100%-Revisión_Avance_Periodo!$AD2270</f>
        <v>#REF!</v>
      </c>
      <c r="AF2270" s="121" t="e">
        <f>VLOOKUP(AD2270,Tabla_Estado_Meta_OAP_2019[],3,TRUE)</f>
        <v>#REF!</v>
      </c>
      <c r="AG2270" s="122" t="e">
        <f>Revisión_Avance_Periodo!$AD2270*Revisión_Avance_Periodo!$Q2270</f>
        <v>#REF!</v>
      </c>
      <c r="AH2270" s="163" t="e">
        <f>SUBTOTAL(9,$U$2270:$U2270)</f>
        <v>#REF!</v>
      </c>
      <c r="AI2270" s="161" t="e">
        <f>SUBTOTAL(9,$V$2270:$V2270)</f>
        <v>#REF!</v>
      </c>
      <c r="AJ2270" s="162">
        <f>IFERROR(+Revisión_Avance_Periodo!$Z2270/Revisión_Avance_Periodo!$Y2270,0)</f>
        <v>0</v>
      </c>
      <c r="AK2270" s="445" t="e">
        <f>SUBTOTAL(9,AD2270:AD2281)</f>
        <v>#REF!</v>
      </c>
      <c r="AL2270" s="446" t="e">
        <f>SUBTOTAL(9,AE2270:AE2281)</f>
        <v>#REF!</v>
      </c>
      <c r="AM2270" s="119" t="e">
        <f>+AL2270/AK2270</f>
        <v>#REF!</v>
      </c>
      <c r="AN2270" s="119" t="e">
        <f>100%-Revisión_Avance_Periodo!$AD2270</f>
        <v>#REF!</v>
      </c>
      <c r="AO2270" s="121" t="e">
        <f>VLOOKUP(AM2270,Tabla_Estado_Meta_OAP_2019[],3,TRUE)</f>
        <v>#REF!</v>
      </c>
      <c r="AP2270" s="122" t="e">
        <f>Revisión_Avance_Periodo!$AD2270*Revisión_Avance_Periodo!$Q2270</f>
        <v>#REF!</v>
      </c>
    </row>
    <row r="2271" spans="1:42" x14ac:dyDescent="0.25">
      <c r="A2271" s="97">
        <v>195</v>
      </c>
      <c r="B2271" s="435" t="e">
        <f>CONCATENATE(Revisión_Avance_Periodo!$D2271,";",Revisión_Avance_Periodo!$F2271,";",Revisión_Avance_Periodo!$L2271)</f>
        <v>#REF!</v>
      </c>
      <c r="C2271" s="435" t="e">
        <f t="shared" si="180"/>
        <v>#REF!</v>
      </c>
      <c r="D2271" s="123" t="e">
        <f>VLOOKUP($A2271,#REF!,3,FALSE)</f>
        <v>#REF!</v>
      </c>
      <c r="E2271" s="436" t="e">
        <f>VLOOKUP($A2271,#REF!,4,FALSE)</f>
        <v>#REF!</v>
      </c>
      <c r="F2271" s="103" t="e">
        <f>VLOOKUP($A2271,#REF!,5,FALSE)</f>
        <v>#REF!</v>
      </c>
      <c r="G2271" s="98" t="e">
        <f>VLOOKUP($A2271,#REF!,8,FALSE)</f>
        <v>#REF!</v>
      </c>
      <c r="H2271" s="93" t="e">
        <f>VLOOKUP($A2271,#REF!,7,FALSE)</f>
        <v>#REF!</v>
      </c>
      <c r="I2271" s="438" t="e">
        <f>VLOOKUP($A2271,#REF!,10,FALSE)</f>
        <v>#REF!</v>
      </c>
      <c r="J2271" s="98" t="e">
        <f>VLOOKUP($A2271,#REF!,11,FALSE)</f>
        <v>#REF!</v>
      </c>
      <c r="K2271" s="114" t="e">
        <f>VLOOKUP($A2271,#REF!,12,FALSE)</f>
        <v>#REF!</v>
      </c>
      <c r="L2271" s="98" t="e">
        <f>VLOOKUP($A2271,#REF!,13,FALSE)</f>
        <v>#REF!</v>
      </c>
      <c r="M2271" s="438" t="e">
        <f>VLOOKUP($A2271,#REF!,14,FALSE)</f>
        <v>#REF!</v>
      </c>
      <c r="N2271" s="103" t="e">
        <f>VLOOKUP($A2271,#REF!,15,FALSE)</f>
        <v>#REF!</v>
      </c>
      <c r="O2271" s="103" t="e">
        <f>VLOOKUP($A2271,#REF!,18,FALSE)</f>
        <v>#REF!</v>
      </c>
      <c r="P2271" s="93" t="e">
        <f>VLOOKUP($A2271,#REF!,41,FALSE)</f>
        <v>#REF!</v>
      </c>
      <c r="Q2271" s="115" t="e">
        <f>VLOOKUP(Revisión_Avance_Periodo!$L2271,#REF!,30,FALSE)</f>
        <v>#REF!</v>
      </c>
      <c r="R2271" s="116">
        <v>2019</v>
      </c>
      <c r="S2271" s="196">
        <v>43524</v>
      </c>
      <c r="T2271" s="124" t="s">
        <v>69</v>
      </c>
      <c r="U2271" s="440" t="e">
        <f>INDEX(#REF!,MATCH(Revisión_Avance_Periodo!$L2271,#REF!,0),MATCH(Revisión_Avance_Periodo!$T2271,#REF!,0))</f>
        <v>#REF!</v>
      </c>
      <c r="V2271" s="440" t="e">
        <f>INDEX(#REF!,MATCH(Revisión_Avance_Periodo!$L2271,#REF!,0),MATCH(Revisión_Avance_Periodo!$T2271,#REF!,0))</f>
        <v>#REF!</v>
      </c>
      <c r="W2271" s="118">
        <f>IFERROR((V2271/U2271),0)</f>
        <v>0</v>
      </c>
      <c r="X2271" s="124" t="str">
        <f>VLOOKUP(W2271,Tabla_Estado_Meta_OAP_2019[#All],3,TRUE)</f>
        <v>Por Ejecutar</v>
      </c>
      <c r="Y2271" s="164" t="e">
        <f>SUBTOTAL(9,$U$206:$U2271)</f>
        <v>#REF!</v>
      </c>
      <c r="Z2271" s="158" t="e">
        <f>SUBTOTAL(9,$V$206:$V2271)</f>
        <v>#REF!</v>
      </c>
      <c r="AA2271" s="159">
        <f>IFERROR(+Revisión_Avance_Periodo!$Z2271/Revisión_Avance_Periodo!$Y2271,0)</f>
        <v>0</v>
      </c>
      <c r="AB2271" s="126"/>
      <c r="AC2271" s="127"/>
      <c r="AD2271" s="125"/>
      <c r="AE2271" s="125"/>
      <c r="AF2271" s="128"/>
      <c r="AG2271" s="129"/>
      <c r="AH2271" s="164" t="e">
        <f>SUBTOTAL(9,$U$2270:$U2271)</f>
        <v>#REF!</v>
      </c>
      <c r="AI2271" s="158" t="e">
        <f>SUBTOTAL(9,$V$2270:$V2271)</f>
        <v>#REF!</v>
      </c>
      <c r="AJ2271" s="159">
        <f>IFERROR(+Revisión_Avance_Periodo!$Z2271/Revisión_Avance_Periodo!$Y2271,0)</f>
        <v>0</v>
      </c>
      <c r="AK2271" s="126"/>
      <c r="AL2271" s="127"/>
      <c r="AM2271" s="125"/>
      <c r="AN2271" s="125"/>
      <c r="AO2271" s="128"/>
      <c r="AP2271" s="129"/>
    </row>
    <row r="2272" spans="1:42" x14ac:dyDescent="0.25">
      <c r="A2272" s="92">
        <v>195</v>
      </c>
      <c r="B2272" s="435" t="e">
        <f>CONCATENATE(Revisión_Avance_Periodo!$D2272,";",Revisión_Avance_Periodo!$F2272,";",Revisión_Avance_Periodo!$L2272)</f>
        <v>#REF!</v>
      </c>
      <c r="C2272" s="435" t="e">
        <f t="shared" si="180"/>
        <v>#REF!</v>
      </c>
      <c r="D2272" s="114" t="e">
        <f>VLOOKUP($A2272,#REF!,3,FALSE)</f>
        <v>#REF!</v>
      </c>
      <c r="E2272" s="436" t="e">
        <f>VLOOKUP($A2272,#REF!,4,FALSE)</f>
        <v>#REF!</v>
      </c>
      <c r="F2272" s="102" t="e">
        <f>VLOOKUP($A2272,#REF!,5,FALSE)</f>
        <v>#REF!</v>
      </c>
      <c r="G2272" s="93" t="e">
        <f>VLOOKUP($A2272,#REF!,8,FALSE)</f>
        <v>#REF!</v>
      </c>
      <c r="H2272" s="93" t="e">
        <f>VLOOKUP($A2272,#REF!,7,FALSE)</f>
        <v>#REF!</v>
      </c>
      <c r="I2272" s="438" t="e">
        <f>VLOOKUP($A2272,#REF!,10,FALSE)</f>
        <v>#REF!</v>
      </c>
      <c r="J2272" s="93" t="e">
        <f>VLOOKUP($A2272,#REF!,11,FALSE)</f>
        <v>#REF!</v>
      </c>
      <c r="K2272" s="114" t="e">
        <f>VLOOKUP($A2272,#REF!,12,FALSE)</f>
        <v>#REF!</v>
      </c>
      <c r="L2272" s="93" t="e">
        <f>VLOOKUP($A2272,#REF!,13,FALSE)</f>
        <v>#REF!</v>
      </c>
      <c r="M2272" s="438" t="e">
        <f>VLOOKUP($A2272,#REF!,14,FALSE)</f>
        <v>#REF!</v>
      </c>
      <c r="N2272" s="102" t="e">
        <f>VLOOKUP($A2272,#REF!,15,FALSE)</f>
        <v>#REF!</v>
      </c>
      <c r="O2272" s="102" t="e">
        <f>VLOOKUP($A2272,#REF!,18,FALSE)</f>
        <v>#REF!</v>
      </c>
      <c r="P2272" s="93" t="e">
        <f>VLOOKUP($A2272,#REF!,41,FALSE)</f>
        <v>#REF!</v>
      </c>
      <c r="Q2272" s="115" t="e">
        <f>VLOOKUP(Revisión_Avance_Periodo!$L2272,#REF!,30,FALSE)</f>
        <v>#REF!</v>
      </c>
      <c r="R2272" s="116">
        <v>2019</v>
      </c>
      <c r="S2272" s="196">
        <v>43554</v>
      </c>
      <c r="T2272" s="116" t="s">
        <v>70</v>
      </c>
      <c r="U2272" s="440" t="e">
        <f>INDEX(#REF!,MATCH(Revisión_Avance_Periodo!$L2272,#REF!,0),MATCH(Revisión_Avance_Periodo!$T2272,#REF!,0))</f>
        <v>#REF!</v>
      </c>
      <c r="V2272" s="440" t="e">
        <f>INDEX(#REF!,MATCH(Revisión_Avance_Periodo!$L2272,#REF!,0),MATCH(Revisión_Avance_Periodo!$T2272,#REF!,0))</f>
        <v>#REF!</v>
      </c>
      <c r="W2272" s="118">
        <f>IFERROR((V2272/U2272),0)</f>
        <v>0</v>
      </c>
      <c r="X2272" s="116" t="str">
        <f>VLOOKUP(W2272,Tabla_Estado_Meta_OAP_2019[#All],3,TRUE)</f>
        <v>Por Ejecutar</v>
      </c>
      <c r="Y2272" s="164" t="e">
        <f>SUBTOTAL(9,$U$206:$U2272)</f>
        <v>#REF!</v>
      </c>
      <c r="Z2272" s="158" t="e">
        <f>SUBTOTAL(9,$V$206:$V2272)</f>
        <v>#REF!</v>
      </c>
      <c r="AA2272" s="159">
        <f>IFERROR(+Revisión_Avance_Periodo!$Z2272/Revisión_Avance_Periodo!$Y2272,0)</f>
        <v>0</v>
      </c>
      <c r="AB2272" s="126"/>
      <c r="AC2272" s="127"/>
      <c r="AD2272" s="125"/>
      <c r="AE2272" s="125"/>
      <c r="AF2272" s="128"/>
      <c r="AG2272" s="129"/>
      <c r="AH2272" s="164" t="e">
        <f>SUBTOTAL(9,$U$2270:$U2272)</f>
        <v>#REF!</v>
      </c>
      <c r="AI2272" s="158" t="e">
        <f>SUBTOTAL(9,$V$2270:$V2272)</f>
        <v>#REF!</v>
      </c>
      <c r="AJ2272" s="159">
        <f>IFERROR(+Revisión_Avance_Periodo!$Z2272/Revisión_Avance_Periodo!$Y2272,0)</f>
        <v>0</v>
      </c>
      <c r="AK2272" s="126"/>
      <c r="AL2272" s="127"/>
      <c r="AM2272" s="125"/>
      <c r="AN2272" s="125"/>
      <c r="AO2272" s="128"/>
      <c r="AP2272" s="129"/>
    </row>
    <row r="2273" spans="1:42" x14ac:dyDescent="0.25">
      <c r="A2273" s="97">
        <v>195</v>
      </c>
      <c r="B2273" s="435" t="e">
        <f>CONCATENATE(Revisión_Avance_Periodo!$D2273,";",Revisión_Avance_Periodo!$F2273,";",Revisión_Avance_Periodo!$L2273)</f>
        <v>#REF!</v>
      </c>
      <c r="C2273" s="435" t="e">
        <f t="shared" si="180"/>
        <v>#REF!</v>
      </c>
      <c r="D2273" s="123" t="e">
        <f>VLOOKUP($A2273,#REF!,3,FALSE)</f>
        <v>#REF!</v>
      </c>
      <c r="E2273" s="436" t="e">
        <f>VLOOKUP($A2273,#REF!,4,FALSE)</f>
        <v>#REF!</v>
      </c>
      <c r="F2273" s="103" t="e">
        <f>VLOOKUP($A2273,#REF!,5,FALSE)</f>
        <v>#REF!</v>
      </c>
      <c r="G2273" s="98" t="e">
        <f>VLOOKUP($A2273,#REF!,8,FALSE)</f>
        <v>#REF!</v>
      </c>
      <c r="H2273" s="93" t="e">
        <f>VLOOKUP($A2273,#REF!,7,FALSE)</f>
        <v>#REF!</v>
      </c>
      <c r="I2273" s="438" t="e">
        <f>VLOOKUP($A2273,#REF!,10,FALSE)</f>
        <v>#REF!</v>
      </c>
      <c r="J2273" s="98" t="e">
        <f>VLOOKUP($A2273,#REF!,11,FALSE)</f>
        <v>#REF!</v>
      </c>
      <c r="K2273" s="114" t="e">
        <f>VLOOKUP($A2273,#REF!,12,FALSE)</f>
        <v>#REF!</v>
      </c>
      <c r="L2273" s="98" t="e">
        <f>VLOOKUP($A2273,#REF!,13,FALSE)</f>
        <v>#REF!</v>
      </c>
      <c r="M2273" s="438" t="e">
        <f>VLOOKUP($A2273,#REF!,14,FALSE)</f>
        <v>#REF!</v>
      </c>
      <c r="N2273" s="103" t="e">
        <f>VLOOKUP($A2273,#REF!,15,FALSE)</f>
        <v>#REF!</v>
      </c>
      <c r="O2273" s="103" t="e">
        <f>VLOOKUP($A2273,#REF!,18,FALSE)</f>
        <v>#REF!</v>
      </c>
      <c r="P2273" s="93" t="e">
        <f>VLOOKUP($A2273,#REF!,41,FALSE)</f>
        <v>#REF!</v>
      </c>
      <c r="Q2273" s="115" t="e">
        <f>VLOOKUP(Revisión_Avance_Periodo!$L2273,#REF!,30,FALSE)</f>
        <v>#REF!</v>
      </c>
      <c r="R2273" s="116">
        <v>2019</v>
      </c>
      <c r="S2273" s="196">
        <v>43585</v>
      </c>
      <c r="T2273" s="124" t="s">
        <v>71</v>
      </c>
      <c r="U2273" s="440" t="e">
        <f>INDEX(#REF!,MATCH(Revisión_Avance_Periodo!$L2273,#REF!,0),MATCH(Revisión_Avance_Periodo!$T2273,#REF!,0))</f>
        <v>#REF!</v>
      </c>
      <c r="V2273" s="440" t="e">
        <f>INDEX(#REF!,MATCH(Revisión_Avance_Periodo!$L2273,#REF!,0),MATCH(Revisión_Avance_Periodo!$T2273,#REF!,0))</f>
        <v>#REF!</v>
      </c>
      <c r="W2273" s="118">
        <f>IFERROR((V2273/U2273),0)</f>
        <v>0</v>
      </c>
      <c r="X2273" s="124" t="str">
        <f>VLOOKUP(W2273,Tabla_Estado_Meta_OAP_2019[#All],3,TRUE)</f>
        <v>Por Ejecutar</v>
      </c>
      <c r="Y2273" s="164" t="e">
        <f>SUBTOTAL(9,$U$206:$U2273)</f>
        <v>#REF!</v>
      </c>
      <c r="Z2273" s="158" t="e">
        <f>SUBTOTAL(9,$V$206:$V2273)</f>
        <v>#REF!</v>
      </c>
      <c r="AA2273" s="159">
        <f>IFERROR(+Revisión_Avance_Periodo!$Z2273/Revisión_Avance_Periodo!$Y2273,0)</f>
        <v>0</v>
      </c>
      <c r="AB2273" s="126"/>
      <c r="AC2273" s="127"/>
      <c r="AD2273" s="125"/>
      <c r="AE2273" s="125"/>
      <c r="AF2273" s="128"/>
      <c r="AG2273" s="129"/>
      <c r="AH2273" s="164" t="e">
        <f>SUBTOTAL(9,$U$2270:$U2273)</f>
        <v>#REF!</v>
      </c>
      <c r="AI2273" s="158" t="e">
        <f>SUBTOTAL(9,$V$2270:$V2273)</f>
        <v>#REF!</v>
      </c>
      <c r="AJ2273" s="159">
        <f>IFERROR(+Revisión_Avance_Periodo!$Z2273/Revisión_Avance_Periodo!$Y2273,0)</f>
        <v>0</v>
      </c>
      <c r="AK2273" s="126"/>
      <c r="AL2273" s="127"/>
      <c r="AM2273" s="125"/>
      <c r="AN2273" s="125"/>
      <c r="AO2273" s="128"/>
      <c r="AP2273" s="129"/>
    </row>
    <row r="2274" spans="1:42" x14ac:dyDescent="0.25">
      <c r="A2274" s="92">
        <v>195</v>
      </c>
      <c r="B2274" s="435" t="e">
        <f>CONCATENATE(Revisión_Avance_Periodo!$D2274,";",Revisión_Avance_Periodo!$F2274,";",Revisión_Avance_Periodo!$L2274)</f>
        <v>#REF!</v>
      </c>
      <c r="C2274" s="435" t="e">
        <f t="shared" si="180"/>
        <v>#REF!</v>
      </c>
      <c r="D2274" s="114" t="e">
        <f>VLOOKUP($A2274,#REF!,3,FALSE)</f>
        <v>#REF!</v>
      </c>
      <c r="E2274" s="436" t="e">
        <f>VLOOKUP($A2274,#REF!,4,FALSE)</f>
        <v>#REF!</v>
      </c>
      <c r="F2274" s="102" t="e">
        <f>VLOOKUP($A2274,#REF!,5,FALSE)</f>
        <v>#REF!</v>
      </c>
      <c r="G2274" s="93" t="e">
        <f>VLOOKUP($A2274,#REF!,8,FALSE)</f>
        <v>#REF!</v>
      </c>
      <c r="H2274" s="93" t="e">
        <f>VLOOKUP($A2274,#REF!,7,FALSE)</f>
        <v>#REF!</v>
      </c>
      <c r="I2274" s="438" t="e">
        <f>VLOOKUP($A2274,#REF!,10,FALSE)</f>
        <v>#REF!</v>
      </c>
      <c r="J2274" s="93" t="e">
        <f>VLOOKUP($A2274,#REF!,11,FALSE)</f>
        <v>#REF!</v>
      </c>
      <c r="K2274" s="114" t="e">
        <f>VLOOKUP($A2274,#REF!,12,FALSE)</f>
        <v>#REF!</v>
      </c>
      <c r="L2274" s="93" t="e">
        <f>VLOOKUP($A2274,#REF!,13,FALSE)</f>
        <v>#REF!</v>
      </c>
      <c r="M2274" s="438" t="e">
        <f>VLOOKUP($A2274,#REF!,14,FALSE)</f>
        <v>#REF!</v>
      </c>
      <c r="N2274" s="102" t="e">
        <f>VLOOKUP($A2274,#REF!,15,FALSE)</f>
        <v>#REF!</v>
      </c>
      <c r="O2274" s="102" t="e">
        <f>VLOOKUP($A2274,#REF!,18,FALSE)</f>
        <v>#REF!</v>
      </c>
      <c r="P2274" s="93" t="e">
        <f>VLOOKUP($A2274,#REF!,41,FALSE)</f>
        <v>#REF!</v>
      </c>
      <c r="Q2274" s="115" t="e">
        <f>VLOOKUP(Revisión_Avance_Periodo!$L2274,#REF!,30,FALSE)</f>
        <v>#REF!</v>
      </c>
      <c r="R2274" s="116">
        <v>2019</v>
      </c>
      <c r="S2274" s="196">
        <v>43615</v>
      </c>
      <c r="T2274" s="116" t="s">
        <v>72</v>
      </c>
      <c r="U2274" s="440" t="e">
        <f>INDEX(#REF!,MATCH(Revisión_Avance_Periodo!$L2274,#REF!,0),MATCH(Revisión_Avance_Periodo!$T2274,#REF!,0))</f>
        <v>#REF!</v>
      </c>
      <c r="V2274" s="440" t="e">
        <f>INDEX(#REF!,MATCH(Revisión_Avance_Periodo!$L2274,#REF!,0),MATCH(Revisión_Avance_Periodo!$T2274,#REF!,0))</f>
        <v>#REF!</v>
      </c>
      <c r="W2274" s="118">
        <f>IFERROR((V2274/U2274),0)</f>
        <v>0</v>
      </c>
      <c r="X2274" s="116" t="str">
        <f>VLOOKUP(W2274,Tabla_Estado_Meta_OAP_2019[#All],3,TRUE)</f>
        <v>Por Ejecutar</v>
      </c>
      <c r="Y2274" s="164" t="e">
        <f>SUBTOTAL(9,$U$206:$U2274)</f>
        <v>#REF!</v>
      </c>
      <c r="Z2274" s="158" t="e">
        <f>SUBTOTAL(9,$V$206:$V2274)</f>
        <v>#REF!</v>
      </c>
      <c r="AA2274" s="159">
        <f>IFERROR(+Revisión_Avance_Periodo!$Z2274/Revisión_Avance_Periodo!$Y2274,0)</f>
        <v>0</v>
      </c>
      <c r="AB2274" s="126"/>
      <c r="AC2274" s="127"/>
      <c r="AD2274" s="125"/>
      <c r="AE2274" s="125"/>
      <c r="AF2274" s="128"/>
      <c r="AG2274" s="129"/>
      <c r="AH2274" s="164" t="e">
        <f>SUBTOTAL(9,$U$2270:$U2274)</f>
        <v>#REF!</v>
      </c>
      <c r="AI2274" s="158" t="e">
        <f>SUBTOTAL(9,$V$2270:$V2274)</f>
        <v>#REF!</v>
      </c>
      <c r="AJ2274" s="159">
        <f>IFERROR(+Revisión_Avance_Periodo!$Z2274/Revisión_Avance_Periodo!$Y2274,0)</f>
        <v>0</v>
      </c>
      <c r="AK2274" s="126"/>
      <c r="AL2274" s="127"/>
      <c r="AM2274" s="125"/>
      <c r="AN2274" s="125"/>
      <c r="AO2274" s="128"/>
      <c r="AP2274" s="129"/>
    </row>
    <row r="2275" spans="1:42" x14ac:dyDescent="0.25">
      <c r="A2275" s="97">
        <v>195</v>
      </c>
      <c r="B2275" s="435" t="e">
        <f>CONCATENATE(Revisión_Avance_Periodo!$D2275,";",Revisión_Avance_Periodo!$F2275,";",Revisión_Avance_Periodo!$L2275)</f>
        <v>#REF!</v>
      </c>
      <c r="C2275" s="435" t="e">
        <f t="shared" si="180"/>
        <v>#REF!</v>
      </c>
      <c r="D2275" s="123" t="e">
        <f>VLOOKUP($A2275,#REF!,3,FALSE)</f>
        <v>#REF!</v>
      </c>
      <c r="E2275" s="436" t="e">
        <f>VLOOKUP($A2275,#REF!,4,FALSE)</f>
        <v>#REF!</v>
      </c>
      <c r="F2275" s="103" t="e">
        <f>VLOOKUP($A2275,#REF!,5,FALSE)</f>
        <v>#REF!</v>
      </c>
      <c r="G2275" s="98" t="e">
        <f>VLOOKUP($A2275,#REF!,8,FALSE)</f>
        <v>#REF!</v>
      </c>
      <c r="H2275" s="93" t="e">
        <f>VLOOKUP($A2275,#REF!,7,FALSE)</f>
        <v>#REF!</v>
      </c>
      <c r="I2275" s="438" t="e">
        <f>VLOOKUP($A2275,#REF!,10,FALSE)</f>
        <v>#REF!</v>
      </c>
      <c r="J2275" s="98" t="e">
        <f>VLOOKUP($A2275,#REF!,11,FALSE)</f>
        <v>#REF!</v>
      </c>
      <c r="K2275" s="114" t="e">
        <f>VLOOKUP($A2275,#REF!,12,FALSE)</f>
        <v>#REF!</v>
      </c>
      <c r="L2275" s="98" t="e">
        <f>VLOOKUP($A2275,#REF!,13,FALSE)</f>
        <v>#REF!</v>
      </c>
      <c r="M2275" s="438" t="e">
        <f>VLOOKUP($A2275,#REF!,14,FALSE)</f>
        <v>#REF!</v>
      </c>
      <c r="N2275" s="103" t="e">
        <f>VLOOKUP($A2275,#REF!,15,FALSE)</f>
        <v>#REF!</v>
      </c>
      <c r="O2275" s="103" t="e">
        <f>VLOOKUP($A2275,#REF!,18,FALSE)</f>
        <v>#REF!</v>
      </c>
      <c r="P2275" s="93" t="e">
        <f>VLOOKUP($A2275,#REF!,41,FALSE)</f>
        <v>#REF!</v>
      </c>
      <c r="Q2275" s="115" t="e">
        <f>VLOOKUP(Revisión_Avance_Periodo!$L2275,#REF!,30,FALSE)</f>
        <v>#REF!</v>
      </c>
      <c r="R2275" s="116">
        <v>2019</v>
      </c>
      <c r="S2275" s="196">
        <v>43646</v>
      </c>
      <c r="T2275" s="124" t="s">
        <v>73</v>
      </c>
      <c r="U2275" s="440" t="e">
        <f>INDEX(#REF!,MATCH(Revisión_Avance_Periodo!$L2275,#REF!,0),MATCH(Revisión_Avance_Periodo!$T2275,#REF!,0))</f>
        <v>#REF!</v>
      </c>
      <c r="V2275" s="440" t="e">
        <f>INDEX(#REF!,MATCH(Revisión_Avance_Periodo!$L2275,#REF!,0),MATCH(Revisión_Avance_Periodo!$T2275,#REF!,0))</f>
        <v>#REF!</v>
      </c>
      <c r="W2275" s="131" t="e">
        <f>V2275/U2275</f>
        <v>#REF!</v>
      </c>
      <c r="X2275" s="124" t="e">
        <f>VLOOKUP(W2275,Tabla_Estado_Meta_OAP_2019[#All],3,TRUE)</f>
        <v>#REF!</v>
      </c>
      <c r="Y2275" s="164" t="e">
        <f>SUBTOTAL(9,$U$206:$U2275)</f>
        <v>#REF!</v>
      </c>
      <c r="Z2275" s="158" t="e">
        <f>SUBTOTAL(9,$V$206:$V2275)</f>
        <v>#REF!</v>
      </c>
      <c r="AA2275" s="159">
        <f>IFERROR(+Revisión_Avance_Periodo!$Z2275/Revisión_Avance_Periodo!$Y2275,0)</f>
        <v>0</v>
      </c>
      <c r="AB2275" s="126"/>
      <c r="AC2275" s="127"/>
      <c r="AD2275" s="125"/>
      <c r="AE2275" s="125"/>
      <c r="AF2275" s="128"/>
      <c r="AG2275" s="129"/>
      <c r="AH2275" s="164" t="e">
        <f>SUBTOTAL(9,$U$2270:$U2275)</f>
        <v>#REF!</v>
      </c>
      <c r="AI2275" s="158" t="e">
        <f>SUBTOTAL(9,$V$2270:$V2275)</f>
        <v>#REF!</v>
      </c>
      <c r="AJ2275" s="159">
        <f>IFERROR(+Revisión_Avance_Periodo!$Z2275/Revisión_Avance_Periodo!$Y2275,0)</f>
        <v>0</v>
      </c>
      <c r="AK2275" s="126"/>
      <c r="AL2275" s="127"/>
      <c r="AM2275" s="125"/>
      <c r="AN2275" s="125"/>
      <c r="AO2275" s="128"/>
      <c r="AP2275" s="129"/>
    </row>
    <row r="2276" spans="1:42" x14ac:dyDescent="0.25">
      <c r="A2276" s="92">
        <v>195</v>
      </c>
      <c r="B2276" s="435" t="e">
        <f>CONCATENATE(Revisión_Avance_Periodo!$D2276,";",Revisión_Avance_Periodo!$F2276,";",Revisión_Avance_Periodo!$L2276)</f>
        <v>#REF!</v>
      </c>
      <c r="C2276" s="435" t="e">
        <f t="shared" si="180"/>
        <v>#REF!</v>
      </c>
      <c r="D2276" s="114" t="e">
        <f>VLOOKUP($A2276,#REF!,3,FALSE)</f>
        <v>#REF!</v>
      </c>
      <c r="E2276" s="436" t="e">
        <f>VLOOKUP($A2276,#REF!,4,FALSE)</f>
        <v>#REF!</v>
      </c>
      <c r="F2276" s="102" t="e">
        <f>VLOOKUP($A2276,#REF!,5,FALSE)</f>
        <v>#REF!</v>
      </c>
      <c r="G2276" s="93" t="e">
        <f>VLOOKUP($A2276,#REF!,8,FALSE)</f>
        <v>#REF!</v>
      </c>
      <c r="H2276" s="93" t="e">
        <f>VLOOKUP($A2276,#REF!,7,FALSE)</f>
        <v>#REF!</v>
      </c>
      <c r="I2276" s="438" t="e">
        <f>VLOOKUP($A2276,#REF!,10,FALSE)</f>
        <v>#REF!</v>
      </c>
      <c r="J2276" s="93" t="e">
        <f>VLOOKUP($A2276,#REF!,11,FALSE)</f>
        <v>#REF!</v>
      </c>
      <c r="K2276" s="114" t="e">
        <f>VLOOKUP($A2276,#REF!,12,FALSE)</f>
        <v>#REF!</v>
      </c>
      <c r="L2276" s="93" t="e">
        <f>VLOOKUP($A2276,#REF!,13,FALSE)</f>
        <v>#REF!</v>
      </c>
      <c r="M2276" s="438" t="e">
        <f>VLOOKUP($A2276,#REF!,14,FALSE)</f>
        <v>#REF!</v>
      </c>
      <c r="N2276" s="102" t="e">
        <f>VLOOKUP($A2276,#REF!,15,FALSE)</f>
        <v>#REF!</v>
      </c>
      <c r="O2276" s="102" t="e">
        <f>VLOOKUP($A2276,#REF!,18,FALSE)</f>
        <v>#REF!</v>
      </c>
      <c r="P2276" s="93" t="e">
        <f>VLOOKUP($A2276,#REF!,41,FALSE)</f>
        <v>#REF!</v>
      </c>
      <c r="Q2276" s="115" t="e">
        <f>VLOOKUP(Revisión_Avance_Periodo!$L2276,#REF!,30,FALSE)</f>
        <v>#REF!</v>
      </c>
      <c r="R2276" s="116">
        <v>2019</v>
      </c>
      <c r="S2276" s="196">
        <v>43676</v>
      </c>
      <c r="T2276" s="116" t="s">
        <v>74</v>
      </c>
      <c r="U2276" s="440" t="e">
        <f>INDEX(#REF!,MATCH(Revisión_Avance_Periodo!$L2276,#REF!,0),MATCH(Revisión_Avance_Periodo!$T2276,#REF!,0))</f>
        <v>#REF!</v>
      </c>
      <c r="V2276" s="440" t="e">
        <f>INDEX(#REF!,MATCH(Revisión_Avance_Periodo!$L2276,#REF!,0),MATCH(Revisión_Avance_Periodo!$T2276,#REF!,0))</f>
        <v>#REF!</v>
      </c>
      <c r="W2276" s="118">
        <f>IFERROR((V2276/U2276),0)</f>
        <v>0</v>
      </c>
      <c r="X2276" s="116" t="str">
        <f>VLOOKUP(W2276,Tabla_Estado_Meta_OAP_2019[#All],3,TRUE)</f>
        <v>Por Ejecutar</v>
      </c>
      <c r="Y2276" s="164" t="e">
        <f>SUBTOTAL(9,$U$206:$U2276)</f>
        <v>#REF!</v>
      </c>
      <c r="Z2276" s="158" t="e">
        <f>SUBTOTAL(9,$V$206:$V2276)</f>
        <v>#REF!</v>
      </c>
      <c r="AA2276" s="159">
        <f>IFERROR(+Revisión_Avance_Periodo!$Z2276/Revisión_Avance_Periodo!$Y2276,0)</f>
        <v>0</v>
      </c>
      <c r="AB2276" s="126"/>
      <c r="AC2276" s="127"/>
      <c r="AD2276" s="125"/>
      <c r="AE2276" s="125"/>
      <c r="AF2276" s="128"/>
      <c r="AG2276" s="129"/>
      <c r="AH2276" s="164" t="e">
        <f>SUBTOTAL(9,$U$2270:$U2276)</f>
        <v>#REF!</v>
      </c>
      <c r="AI2276" s="158" t="e">
        <f>SUBTOTAL(9,$V$2270:$V2276)</f>
        <v>#REF!</v>
      </c>
      <c r="AJ2276" s="159">
        <f>IFERROR(+Revisión_Avance_Periodo!$Z2276/Revisión_Avance_Periodo!$Y2276,0)</f>
        <v>0</v>
      </c>
      <c r="AK2276" s="126"/>
      <c r="AL2276" s="127"/>
      <c r="AM2276" s="125"/>
      <c r="AN2276" s="125"/>
      <c r="AO2276" s="128"/>
      <c r="AP2276" s="129"/>
    </row>
    <row r="2277" spans="1:42" x14ac:dyDescent="0.25">
      <c r="A2277" s="97">
        <v>195</v>
      </c>
      <c r="B2277" s="435" t="e">
        <f>CONCATENATE(Revisión_Avance_Periodo!$D2277,";",Revisión_Avance_Periodo!$F2277,";",Revisión_Avance_Periodo!$L2277)</f>
        <v>#REF!</v>
      </c>
      <c r="C2277" s="435" t="e">
        <f t="shared" si="180"/>
        <v>#REF!</v>
      </c>
      <c r="D2277" s="123" t="e">
        <f>VLOOKUP($A2277,#REF!,3,FALSE)</f>
        <v>#REF!</v>
      </c>
      <c r="E2277" s="436" t="e">
        <f>VLOOKUP($A2277,#REF!,4,FALSE)</f>
        <v>#REF!</v>
      </c>
      <c r="F2277" s="103" t="e">
        <f>VLOOKUP($A2277,#REF!,5,FALSE)</f>
        <v>#REF!</v>
      </c>
      <c r="G2277" s="98" t="e">
        <f>VLOOKUP($A2277,#REF!,8,FALSE)</f>
        <v>#REF!</v>
      </c>
      <c r="H2277" s="93" t="e">
        <f>VLOOKUP($A2277,#REF!,7,FALSE)</f>
        <v>#REF!</v>
      </c>
      <c r="I2277" s="438" t="e">
        <f>VLOOKUP($A2277,#REF!,10,FALSE)</f>
        <v>#REF!</v>
      </c>
      <c r="J2277" s="98" t="e">
        <f>VLOOKUP($A2277,#REF!,11,FALSE)</f>
        <v>#REF!</v>
      </c>
      <c r="K2277" s="114" t="e">
        <f>VLOOKUP($A2277,#REF!,12,FALSE)</f>
        <v>#REF!</v>
      </c>
      <c r="L2277" s="98" t="e">
        <f>VLOOKUP($A2277,#REF!,13,FALSE)</f>
        <v>#REF!</v>
      </c>
      <c r="M2277" s="438" t="e">
        <f>VLOOKUP($A2277,#REF!,14,FALSE)</f>
        <v>#REF!</v>
      </c>
      <c r="N2277" s="103" t="e">
        <f>VLOOKUP($A2277,#REF!,15,FALSE)</f>
        <v>#REF!</v>
      </c>
      <c r="O2277" s="103" t="e">
        <f>VLOOKUP($A2277,#REF!,18,FALSE)</f>
        <v>#REF!</v>
      </c>
      <c r="P2277" s="93" t="e">
        <f>VLOOKUP($A2277,#REF!,41,FALSE)</f>
        <v>#REF!</v>
      </c>
      <c r="Q2277" s="115" t="e">
        <f>VLOOKUP(Revisión_Avance_Periodo!$L2277,#REF!,30,FALSE)</f>
        <v>#REF!</v>
      </c>
      <c r="R2277" s="116">
        <v>2019</v>
      </c>
      <c r="S2277" s="196">
        <v>43707</v>
      </c>
      <c r="T2277" s="124" t="s">
        <v>75</v>
      </c>
      <c r="U2277" s="440" t="e">
        <f>INDEX(#REF!,MATCH(Revisión_Avance_Periodo!$L2277,#REF!,0),MATCH(Revisión_Avance_Periodo!$T2277,#REF!,0))</f>
        <v>#REF!</v>
      </c>
      <c r="V2277" s="440" t="e">
        <f>INDEX(#REF!,MATCH(Revisión_Avance_Periodo!$L2277,#REF!,0),MATCH(Revisión_Avance_Periodo!$T2277,#REF!,0))</f>
        <v>#REF!</v>
      </c>
      <c r="W2277" s="118">
        <f>IFERROR((V2277/U2277),0)</f>
        <v>0</v>
      </c>
      <c r="X2277" s="124" t="str">
        <f>VLOOKUP(W2277,Tabla_Estado_Meta_OAP_2019[#All],3,TRUE)</f>
        <v>Por Ejecutar</v>
      </c>
      <c r="Y2277" s="164" t="e">
        <f>SUBTOTAL(9,$U$206:$U2277)</f>
        <v>#REF!</v>
      </c>
      <c r="Z2277" s="158" t="e">
        <f>SUBTOTAL(9,$V$206:$V2277)</f>
        <v>#REF!</v>
      </c>
      <c r="AA2277" s="159">
        <f>IFERROR(+Revisión_Avance_Periodo!$Z2277/Revisión_Avance_Periodo!$Y2277,0)</f>
        <v>0</v>
      </c>
      <c r="AB2277" s="126"/>
      <c r="AC2277" s="127"/>
      <c r="AD2277" s="125"/>
      <c r="AE2277" s="125"/>
      <c r="AF2277" s="128"/>
      <c r="AG2277" s="129"/>
      <c r="AH2277" s="164" t="e">
        <f>SUBTOTAL(9,$U$2270:$U2277)</f>
        <v>#REF!</v>
      </c>
      <c r="AI2277" s="158" t="e">
        <f>SUBTOTAL(9,$V$2270:$V2277)</f>
        <v>#REF!</v>
      </c>
      <c r="AJ2277" s="159">
        <f>IFERROR(+Revisión_Avance_Periodo!$Z2277/Revisión_Avance_Periodo!$Y2277,0)</f>
        <v>0</v>
      </c>
      <c r="AK2277" s="126"/>
      <c r="AL2277" s="127"/>
      <c r="AM2277" s="125"/>
      <c r="AN2277" s="125"/>
      <c r="AO2277" s="128"/>
      <c r="AP2277" s="129"/>
    </row>
    <row r="2278" spans="1:42" x14ac:dyDescent="0.25">
      <c r="A2278" s="92">
        <v>195</v>
      </c>
      <c r="B2278" s="435" t="e">
        <f>CONCATENATE(Revisión_Avance_Periodo!$D2278,";",Revisión_Avance_Periodo!$F2278,";",Revisión_Avance_Periodo!$L2278)</f>
        <v>#REF!</v>
      </c>
      <c r="C2278" s="435" t="e">
        <f t="shared" si="180"/>
        <v>#REF!</v>
      </c>
      <c r="D2278" s="114" t="e">
        <f>VLOOKUP($A2278,#REF!,3,FALSE)</f>
        <v>#REF!</v>
      </c>
      <c r="E2278" s="436" t="e">
        <f>VLOOKUP($A2278,#REF!,4,FALSE)</f>
        <v>#REF!</v>
      </c>
      <c r="F2278" s="102" t="e">
        <f>VLOOKUP($A2278,#REF!,5,FALSE)</f>
        <v>#REF!</v>
      </c>
      <c r="G2278" s="93" t="e">
        <f>VLOOKUP($A2278,#REF!,8,FALSE)</f>
        <v>#REF!</v>
      </c>
      <c r="H2278" s="93" t="e">
        <f>VLOOKUP($A2278,#REF!,7,FALSE)</f>
        <v>#REF!</v>
      </c>
      <c r="I2278" s="438" t="e">
        <f>VLOOKUP($A2278,#REF!,10,FALSE)</f>
        <v>#REF!</v>
      </c>
      <c r="J2278" s="93" t="e">
        <f>VLOOKUP($A2278,#REF!,11,FALSE)</f>
        <v>#REF!</v>
      </c>
      <c r="K2278" s="114" t="e">
        <f>VLOOKUP($A2278,#REF!,12,FALSE)</f>
        <v>#REF!</v>
      </c>
      <c r="L2278" s="93" t="e">
        <f>VLOOKUP($A2278,#REF!,13,FALSE)</f>
        <v>#REF!</v>
      </c>
      <c r="M2278" s="438" t="e">
        <f>VLOOKUP($A2278,#REF!,14,FALSE)</f>
        <v>#REF!</v>
      </c>
      <c r="N2278" s="102" t="e">
        <f>VLOOKUP($A2278,#REF!,15,FALSE)</f>
        <v>#REF!</v>
      </c>
      <c r="O2278" s="102" t="e">
        <f>VLOOKUP($A2278,#REF!,18,FALSE)</f>
        <v>#REF!</v>
      </c>
      <c r="P2278" s="93" t="e">
        <f>VLOOKUP($A2278,#REF!,41,FALSE)</f>
        <v>#REF!</v>
      </c>
      <c r="Q2278" s="115" t="e">
        <f>VLOOKUP(Revisión_Avance_Periodo!$L2278,#REF!,30,FALSE)</f>
        <v>#REF!</v>
      </c>
      <c r="R2278" s="116">
        <v>2019</v>
      </c>
      <c r="S2278" s="196">
        <v>43738</v>
      </c>
      <c r="T2278" s="116" t="s">
        <v>76</v>
      </c>
      <c r="U2278" s="440" t="e">
        <f>INDEX(#REF!,MATCH(Revisión_Avance_Periodo!$L2278,#REF!,0),MATCH(Revisión_Avance_Periodo!$T2278,#REF!,0))</f>
        <v>#REF!</v>
      </c>
      <c r="V2278" s="440" t="e">
        <f>INDEX(#REF!,MATCH(Revisión_Avance_Periodo!$L2278,#REF!,0),MATCH(Revisión_Avance_Periodo!$T2278,#REF!,0))</f>
        <v>#REF!</v>
      </c>
      <c r="W2278" s="118">
        <f>IFERROR((V2278/U2278),0)</f>
        <v>0</v>
      </c>
      <c r="X2278" s="116" t="str">
        <f>VLOOKUP(W2278,Tabla_Estado_Meta_OAP_2019[#All],3,TRUE)</f>
        <v>Por Ejecutar</v>
      </c>
      <c r="Y2278" s="164" t="e">
        <f>SUBTOTAL(9,$U$206:$U2278)</f>
        <v>#REF!</v>
      </c>
      <c r="Z2278" s="158" t="e">
        <f>SUBTOTAL(9,$V$206:$V2278)</f>
        <v>#REF!</v>
      </c>
      <c r="AA2278" s="159">
        <f>IFERROR(+Revisión_Avance_Periodo!$Z2278/Revisión_Avance_Periodo!$Y2278,0)</f>
        <v>0</v>
      </c>
      <c r="AB2278" s="126"/>
      <c r="AC2278" s="127"/>
      <c r="AD2278" s="125"/>
      <c r="AE2278" s="125"/>
      <c r="AF2278" s="128"/>
      <c r="AG2278" s="129"/>
      <c r="AH2278" s="164" t="e">
        <f>SUBTOTAL(9,$U$2270:$U2278)</f>
        <v>#REF!</v>
      </c>
      <c r="AI2278" s="158" t="e">
        <f>SUBTOTAL(9,$V$2270:$V2278)</f>
        <v>#REF!</v>
      </c>
      <c r="AJ2278" s="159">
        <f>IFERROR(+Revisión_Avance_Periodo!$Z2278/Revisión_Avance_Periodo!$Y2278,0)</f>
        <v>0</v>
      </c>
      <c r="AK2278" s="126"/>
      <c r="AL2278" s="127"/>
      <c r="AM2278" s="125"/>
      <c r="AN2278" s="125"/>
      <c r="AO2278" s="128"/>
      <c r="AP2278" s="129"/>
    </row>
    <row r="2279" spans="1:42" x14ac:dyDescent="0.25">
      <c r="A2279" s="97">
        <v>195</v>
      </c>
      <c r="B2279" s="435" t="e">
        <f>CONCATENATE(Revisión_Avance_Periodo!$D2279,";",Revisión_Avance_Periodo!$F2279,";",Revisión_Avance_Periodo!$L2279)</f>
        <v>#REF!</v>
      </c>
      <c r="C2279" s="435" t="e">
        <f t="shared" si="180"/>
        <v>#REF!</v>
      </c>
      <c r="D2279" s="123" t="e">
        <f>VLOOKUP($A2279,#REF!,3,FALSE)</f>
        <v>#REF!</v>
      </c>
      <c r="E2279" s="436" t="e">
        <f>VLOOKUP($A2279,#REF!,4,FALSE)</f>
        <v>#REF!</v>
      </c>
      <c r="F2279" s="103" t="e">
        <f>VLOOKUP($A2279,#REF!,5,FALSE)</f>
        <v>#REF!</v>
      </c>
      <c r="G2279" s="98" t="e">
        <f>VLOOKUP($A2279,#REF!,8,FALSE)</f>
        <v>#REF!</v>
      </c>
      <c r="H2279" s="93" t="e">
        <f>VLOOKUP($A2279,#REF!,7,FALSE)</f>
        <v>#REF!</v>
      </c>
      <c r="I2279" s="438" t="e">
        <f>VLOOKUP($A2279,#REF!,10,FALSE)</f>
        <v>#REF!</v>
      </c>
      <c r="J2279" s="98" t="e">
        <f>VLOOKUP($A2279,#REF!,11,FALSE)</f>
        <v>#REF!</v>
      </c>
      <c r="K2279" s="114" t="e">
        <f>VLOOKUP($A2279,#REF!,12,FALSE)</f>
        <v>#REF!</v>
      </c>
      <c r="L2279" s="98" t="e">
        <f>VLOOKUP($A2279,#REF!,13,FALSE)</f>
        <v>#REF!</v>
      </c>
      <c r="M2279" s="438" t="e">
        <f>VLOOKUP($A2279,#REF!,14,FALSE)</f>
        <v>#REF!</v>
      </c>
      <c r="N2279" s="103" t="e">
        <f>VLOOKUP($A2279,#REF!,15,FALSE)</f>
        <v>#REF!</v>
      </c>
      <c r="O2279" s="103" t="e">
        <f>VLOOKUP($A2279,#REF!,18,FALSE)</f>
        <v>#REF!</v>
      </c>
      <c r="P2279" s="93" t="e">
        <f>VLOOKUP($A2279,#REF!,41,FALSE)</f>
        <v>#REF!</v>
      </c>
      <c r="Q2279" s="115" t="e">
        <f>VLOOKUP(Revisión_Avance_Periodo!$L2279,#REF!,30,FALSE)</f>
        <v>#REF!</v>
      </c>
      <c r="R2279" s="116">
        <v>2019</v>
      </c>
      <c r="S2279" s="196">
        <v>43768</v>
      </c>
      <c r="T2279" s="124" t="s">
        <v>77</v>
      </c>
      <c r="U2279" s="440" t="e">
        <f>INDEX(#REF!,MATCH(Revisión_Avance_Periodo!$L2279,#REF!,0),MATCH(Revisión_Avance_Periodo!$T2279,#REF!,0))</f>
        <v>#REF!</v>
      </c>
      <c r="V2279" s="440" t="e">
        <f>INDEX(#REF!,MATCH(Revisión_Avance_Periodo!$L2279,#REF!,0),MATCH(Revisión_Avance_Periodo!$T2279,#REF!,0))</f>
        <v>#REF!</v>
      </c>
      <c r="W2279" s="118">
        <f>IFERROR((V2279/U2279),0)</f>
        <v>0</v>
      </c>
      <c r="X2279" s="124" t="str">
        <f>VLOOKUP(W2279,Tabla_Estado_Meta_OAP_2019[#All],3,TRUE)</f>
        <v>Por Ejecutar</v>
      </c>
      <c r="Y2279" s="164" t="e">
        <f>SUBTOTAL(9,$U$206:$U2279)</f>
        <v>#REF!</v>
      </c>
      <c r="Z2279" s="158" t="e">
        <f>SUBTOTAL(9,$V$206:$V2279)</f>
        <v>#REF!</v>
      </c>
      <c r="AA2279" s="159">
        <f>IFERROR(+Revisión_Avance_Periodo!$Z2279/Revisión_Avance_Periodo!$Y2279,0)</f>
        <v>0</v>
      </c>
      <c r="AB2279" s="126"/>
      <c r="AC2279" s="127"/>
      <c r="AD2279" s="125"/>
      <c r="AE2279" s="125"/>
      <c r="AF2279" s="128"/>
      <c r="AG2279" s="129"/>
      <c r="AH2279" s="164" t="e">
        <f>SUBTOTAL(9,$U$2270:$U2279)</f>
        <v>#REF!</v>
      </c>
      <c r="AI2279" s="158" t="e">
        <f>SUBTOTAL(9,$V$2270:$V2279)</f>
        <v>#REF!</v>
      </c>
      <c r="AJ2279" s="159">
        <f>IFERROR(+Revisión_Avance_Periodo!$Z2279/Revisión_Avance_Periodo!$Y2279,0)</f>
        <v>0</v>
      </c>
      <c r="AK2279" s="126"/>
      <c r="AL2279" s="127"/>
      <c r="AM2279" s="125"/>
      <c r="AN2279" s="125"/>
      <c r="AO2279" s="128"/>
      <c r="AP2279" s="129"/>
    </row>
    <row r="2280" spans="1:42" x14ac:dyDescent="0.25">
      <c r="A2280" s="92">
        <v>195</v>
      </c>
      <c r="B2280" s="435" t="e">
        <f>CONCATENATE(Revisión_Avance_Periodo!$D2280,";",Revisión_Avance_Periodo!$F2280,";",Revisión_Avance_Periodo!$L2280)</f>
        <v>#REF!</v>
      </c>
      <c r="C2280" s="435" t="e">
        <f t="shared" si="180"/>
        <v>#REF!</v>
      </c>
      <c r="D2280" s="114" t="e">
        <f>VLOOKUP($A2280,#REF!,3,FALSE)</f>
        <v>#REF!</v>
      </c>
      <c r="E2280" s="436" t="e">
        <f>VLOOKUP($A2280,#REF!,4,FALSE)</f>
        <v>#REF!</v>
      </c>
      <c r="F2280" s="102" t="e">
        <f>VLOOKUP($A2280,#REF!,5,FALSE)</f>
        <v>#REF!</v>
      </c>
      <c r="G2280" s="93" t="e">
        <f>VLOOKUP($A2280,#REF!,8,FALSE)</f>
        <v>#REF!</v>
      </c>
      <c r="H2280" s="93" t="e">
        <f>VLOOKUP($A2280,#REF!,7,FALSE)</f>
        <v>#REF!</v>
      </c>
      <c r="I2280" s="438" t="e">
        <f>VLOOKUP($A2280,#REF!,10,FALSE)</f>
        <v>#REF!</v>
      </c>
      <c r="J2280" s="93" t="e">
        <f>VLOOKUP($A2280,#REF!,11,FALSE)</f>
        <v>#REF!</v>
      </c>
      <c r="K2280" s="114" t="e">
        <f>VLOOKUP($A2280,#REF!,12,FALSE)</f>
        <v>#REF!</v>
      </c>
      <c r="L2280" s="93" t="e">
        <f>VLOOKUP($A2280,#REF!,13,FALSE)</f>
        <v>#REF!</v>
      </c>
      <c r="M2280" s="438" t="e">
        <f>VLOOKUP($A2280,#REF!,14,FALSE)</f>
        <v>#REF!</v>
      </c>
      <c r="N2280" s="102" t="e">
        <f>VLOOKUP($A2280,#REF!,15,FALSE)</f>
        <v>#REF!</v>
      </c>
      <c r="O2280" s="102" t="e">
        <f>VLOOKUP($A2280,#REF!,18,FALSE)</f>
        <v>#REF!</v>
      </c>
      <c r="P2280" s="93" t="e">
        <f>VLOOKUP($A2280,#REF!,41,FALSE)</f>
        <v>#REF!</v>
      </c>
      <c r="Q2280" s="115" t="e">
        <f>VLOOKUP(Revisión_Avance_Periodo!$L2280,#REF!,30,FALSE)</f>
        <v>#REF!</v>
      </c>
      <c r="R2280" s="116">
        <v>2019</v>
      </c>
      <c r="S2280" s="196">
        <v>43799</v>
      </c>
      <c r="T2280" s="116" t="s">
        <v>78</v>
      </c>
      <c r="U2280" s="440" t="e">
        <f>INDEX(#REF!,MATCH(Revisión_Avance_Periodo!$L2280,#REF!,0),MATCH(Revisión_Avance_Periodo!$T2280,#REF!,0))</f>
        <v>#REF!</v>
      </c>
      <c r="V2280" s="440" t="e">
        <f>INDEX(#REF!,MATCH(Revisión_Avance_Periodo!$L2280,#REF!,0),MATCH(Revisión_Avance_Periodo!$T2280,#REF!,0))</f>
        <v>#REF!</v>
      </c>
      <c r="W2280" s="118">
        <f>IFERROR((V2280/U2280),0)</f>
        <v>0</v>
      </c>
      <c r="X2280" s="116" t="str">
        <f>VLOOKUP(W2280,Tabla_Estado_Meta_OAP_2019[#All],3,TRUE)</f>
        <v>Por Ejecutar</v>
      </c>
      <c r="Y2280" s="164" t="e">
        <f>SUBTOTAL(9,$U$206:$U2280)</f>
        <v>#REF!</v>
      </c>
      <c r="Z2280" s="158" t="e">
        <f>SUBTOTAL(9,$V$206:$V2280)</f>
        <v>#REF!</v>
      </c>
      <c r="AA2280" s="159">
        <f>IFERROR(+Revisión_Avance_Periodo!$Z2280/Revisión_Avance_Periodo!$Y2280,0)</f>
        <v>0</v>
      </c>
      <c r="AB2280" s="126"/>
      <c r="AC2280" s="127"/>
      <c r="AD2280" s="125"/>
      <c r="AE2280" s="125"/>
      <c r="AF2280" s="128"/>
      <c r="AG2280" s="129"/>
      <c r="AH2280" s="164" t="e">
        <f>SUBTOTAL(9,$U$2270:$U2280)</f>
        <v>#REF!</v>
      </c>
      <c r="AI2280" s="158" t="e">
        <f>SUBTOTAL(9,$V$2270:$V2280)</f>
        <v>#REF!</v>
      </c>
      <c r="AJ2280" s="159">
        <f>IFERROR(+Revisión_Avance_Periodo!$Z2280/Revisión_Avance_Periodo!$Y2280,0)</f>
        <v>0</v>
      </c>
      <c r="AK2280" s="126"/>
      <c r="AL2280" s="127"/>
      <c r="AM2280" s="125"/>
      <c r="AN2280" s="125"/>
      <c r="AO2280" s="128"/>
      <c r="AP2280" s="129"/>
    </row>
    <row r="2281" spans="1:42" ht="15.75" thickBot="1" x14ac:dyDescent="0.3">
      <c r="A2281" s="97">
        <v>195</v>
      </c>
      <c r="B2281" s="435" t="e">
        <f>CONCATENATE(Revisión_Avance_Periodo!$D2281,";",Revisión_Avance_Periodo!$F2281,";",Revisión_Avance_Periodo!$L2281)</f>
        <v>#REF!</v>
      </c>
      <c r="C2281" s="435" t="e">
        <f t="shared" si="180"/>
        <v>#REF!</v>
      </c>
      <c r="D2281" s="123" t="e">
        <f>VLOOKUP($A2281,#REF!,3,FALSE)</f>
        <v>#REF!</v>
      </c>
      <c r="E2281" s="436" t="e">
        <f>VLOOKUP($A2281,#REF!,4,FALSE)</f>
        <v>#REF!</v>
      </c>
      <c r="F2281" s="103" t="e">
        <f>VLOOKUP($A2281,#REF!,5,FALSE)</f>
        <v>#REF!</v>
      </c>
      <c r="G2281" s="98" t="e">
        <f>VLOOKUP($A2281,#REF!,8,FALSE)</f>
        <v>#REF!</v>
      </c>
      <c r="H2281" s="93" t="e">
        <f>VLOOKUP($A2281,#REF!,7,FALSE)</f>
        <v>#REF!</v>
      </c>
      <c r="I2281" s="438" t="e">
        <f>VLOOKUP($A2281,#REF!,10,FALSE)</f>
        <v>#REF!</v>
      </c>
      <c r="J2281" s="98" t="e">
        <f>VLOOKUP($A2281,#REF!,11,FALSE)</f>
        <v>#REF!</v>
      </c>
      <c r="K2281" s="114" t="e">
        <f>VLOOKUP($A2281,#REF!,12,FALSE)</f>
        <v>#REF!</v>
      </c>
      <c r="L2281" s="98" t="e">
        <f>VLOOKUP($A2281,#REF!,13,FALSE)</f>
        <v>#REF!</v>
      </c>
      <c r="M2281" s="438" t="e">
        <f>VLOOKUP($A2281,#REF!,14,FALSE)</f>
        <v>#REF!</v>
      </c>
      <c r="N2281" s="103" t="e">
        <f>VLOOKUP($A2281,#REF!,15,FALSE)</f>
        <v>#REF!</v>
      </c>
      <c r="O2281" s="103" t="e">
        <f>VLOOKUP($A2281,#REF!,18,FALSE)</f>
        <v>#REF!</v>
      </c>
      <c r="P2281" s="93" t="e">
        <f>VLOOKUP($A2281,#REF!,41,FALSE)</f>
        <v>#REF!</v>
      </c>
      <c r="Q2281" s="115" t="e">
        <f>VLOOKUP(Revisión_Avance_Periodo!$L2281,#REF!,30,FALSE)</f>
        <v>#REF!</v>
      </c>
      <c r="R2281" s="116">
        <v>2019</v>
      </c>
      <c r="S2281" s="196">
        <v>43829</v>
      </c>
      <c r="T2281" s="124" t="s">
        <v>79</v>
      </c>
      <c r="U2281" s="440" t="e">
        <f>INDEX(#REF!,MATCH(Revisión_Avance_Periodo!$L2281,#REF!,0),MATCH(Revisión_Avance_Periodo!$T2281,#REF!,0))</f>
        <v>#REF!</v>
      </c>
      <c r="V2281" s="440" t="e">
        <f>INDEX(#REF!,MATCH(Revisión_Avance_Periodo!$L2281,#REF!,0),MATCH(Revisión_Avance_Periodo!$T2281,#REF!,0))</f>
        <v>#REF!</v>
      </c>
      <c r="W2281" s="131" t="e">
        <f>V2281/U2281</f>
        <v>#REF!</v>
      </c>
      <c r="X2281" s="124" t="e">
        <f>VLOOKUP(W2281,Tabla_Estado_Meta_OAP_2019[#All],3,TRUE)</f>
        <v>#REF!</v>
      </c>
      <c r="Y2281" s="164" t="e">
        <f>SUBTOTAL(9,$U$206:$U2281)</f>
        <v>#REF!</v>
      </c>
      <c r="Z2281" s="158" t="e">
        <f>SUBTOTAL(9,$V$206:$V2281)</f>
        <v>#REF!</v>
      </c>
      <c r="AA2281" s="159">
        <f>IFERROR(+Revisión_Avance_Periodo!$Z2281/Revisión_Avance_Periodo!$Y2281,0)</f>
        <v>0</v>
      </c>
      <c r="AB2281" s="126"/>
      <c r="AC2281" s="127"/>
      <c r="AD2281" s="125"/>
      <c r="AE2281" s="125"/>
      <c r="AF2281" s="128"/>
      <c r="AG2281" s="129"/>
      <c r="AH2281" s="164" t="e">
        <f>SUBTOTAL(9,$U$2270:$U2281)</f>
        <v>#REF!</v>
      </c>
      <c r="AI2281" s="158" t="e">
        <f>SUBTOTAL(9,$V$2270:$V2281)</f>
        <v>#REF!</v>
      </c>
      <c r="AJ2281" s="159">
        <f>IFERROR(+Revisión_Avance_Periodo!$Z2281/Revisión_Avance_Periodo!$Y2281,0)</f>
        <v>0</v>
      </c>
      <c r="AK2281" s="126"/>
      <c r="AL2281" s="127"/>
      <c r="AM2281" s="125"/>
      <c r="AN2281" s="125"/>
      <c r="AO2281" s="128"/>
      <c r="AP2281" s="129"/>
    </row>
    <row r="2282" spans="1:42" x14ac:dyDescent="0.25">
      <c r="A2282" s="92">
        <v>196</v>
      </c>
      <c r="B2282" s="435" t="e">
        <f>CONCATENATE(Revisión_Avance_Periodo!$D2282,";",Revisión_Avance_Periodo!$F2282,";",Revisión_Avance_Periodo!$L2282)</f>
        <v>#REF!</v>
      </c>
      <c r="C2282" s="435" t="e">
        <f t="shared" si="180"/>
        <v>#REF!</v>
      </c>
      <c r="D2282" s="114" t="e">
        <f>VLOOKUP($A2282,#REF!,3,FALSE)</f>
        <v>#REF!</v>
      </c>
      <c r="E2282" s="436" t="e">
        <f>VLOOKUP($A2282,#REF!,4,FALSE)</f>
        <v>#REF!</v>
      </c>
      <c r="F2282" s="102" t="e">
        <f>VLOOKUP($A2282,#REF!,5,FALSE)</f>
        <v>#REF!</v>
      </c>
      <c r="G2282" s="93" t="e">
        <f>VLOOKUP($A2282,#REF!,8,FALSE)</f>
        <v>#REF!</v>
      </c>
      <c r="H2282" s="93" t="e">
        <f>VLOOKUP($A2282,#REF!,7,FALSE)</f>
        <v>#REF!</v>
      </c>
      <c r="I2282" s="438" t="e">
        <f>VLOOKUP($A2282,#REF!,10,FALSE)</f>
        <v>#REF!</v>
      </c>
      <c r="J2282" s="93" t="e">
        <f>VLOOKUP($A2282,#REF!,11,FALSE)</f>
        <v>#REF!</v>
      </c>
      <c r="K2282" s="114" t="e">
        <f>VLOOKUP($A2282,#REF!,12,FALSE)</f>
        <v>#REF!</v>
      </c>
      <c r="L2282" s="93" t="e">
        <f>VLOOKUP($A2282,#REF!,13,FALSE)</f>
        <v>#REF!</v>
      </c>
      <c r="M2282" s="438" t="e">
        <f>VLOOKUP($A2282,#REF!,14,FALSE)</f>
        <v>#REF!</v>
      </c>
      <c r="N2282" s="102" t="e">
        <f>VLOOKUP($A2282,#REF!,15,FALSE)</f>
        <v>#REF!</v>
      </c>
      <c r="O2282" s="102" t="e">
        <f>VLOOKUP($A2282,#REF!,18,FALSE)</f>
        <v>#REF!</v>
      </c>
      <c r="P2282" s="93" t="e">
        <f>VLOOKUP($A2282,#REF!,41,FALSE)</f>
        <v>#REF!</v>
      </c>
      <c r="Q2282" s="115" t="e">
        <f>VLOOKUP(Revisión_Avance_Periodo!$L2282,#REF!,30,FALSE)</f>
        <v>#REF!</v>
      </c>
      <c r="R2282" s="116">
        <v>2019</v>
      </c>
      <c r="S2282" s="196">
        <v>43495</v>
      </c>
      <c r="T2282" s="116" t="s">
        <v>68</v>
      </c>
      <c r="U2282" s="132" t="e">
        <f>INDEX(#REF!,MATCH(Revisión_Avance_Periodo!$L2282,#REF!,0),MATCH(Revisión_Avance_Periodo!$T2282,#REF!,0))</f>
        <v>#REF!</v>
      </c>
      <c r="V2282" s="132" t="e">
        <f>INDEX(#REF!,MATCH(Revisión_Avance_Periodo!$L2282,#REF!,0),MATCH(Revisión_Avance_Periodo!$T2282,#REF!,0))</f>
        <v>#REF!</v>
      </c>
      <c r="W2282" s="118">
        <f>IFERROR((V2282/U2282),0)</f>
        <v>0</v>
      </c>
      <c r="X2282" s="116" t="str">
        <f>VLOOKUP(W2282,Tabla_Estado_Meta_OAP_2019[#All],3,TRUE)</f>
        <v>Por Ejecutar</v>
      </c>
      <c r="Y2282" s="160" t="e">
        <f>SUBTOTAL(9,$U$206:$U2282)</f>
        <v>#REF!</v>
      </c>
      <c r="Z2282" s="161" t="e">
        <f>SUBTOTAL(9,$V$206:$V2282)</f>
        <v>#REF!</v>
      </c>
      <c r="AA2282" s="162">
        <f>IFERROR(+Revisión_Avance_Periodo!$Z2282/Revisión_Avance_Periodo!$Y2282,0)</f>
        <v>0</v>
      </c>
      <c r="AB2282" s="133" t="e">
        <f>SUBTOTAL(9,U2282:U2293)</f>
        <v>#REF!</v>
      </c>
      <c r="AC2282" s="134" t="e">
        <f>SUBTOTAL(9,V2282:V2293)</f>
        <v>#REF!</v>
      </c>
      <c r="AD2282" s="119" t="e">
        <f>+AC2282/AB2282</f>
        <v>#REF!</v>
      </c>
      <c r="AE2282" s="119" t="e">
        <f>100%-Revisión_Avance_Periodo!$AD2282</f>
        <v>#REF!</v>
      </c>
      <c r="AF2282" s="121" t="e">
        <f>VLOOKUP(AD2282,Tabla_Estado_Meta_OAP_2019[],3,TRUE)</f>
        <v>#REF!</v>
      </c>
      <c r="AG2282" s="122" t="e">
        <f>Revisión_Avance_Periodo!$AD2282*Revisión_Avance_Periodo!$Q2282</f>
        <v>#REF!</v>
      </c>
      <c r="AH2282" s="160" t="e">
        <f>SUBTOTAL(9,$U$2282:$U2282)</f>
        <v>#REF!</v>
      </c>
      <c r="AI2282" s="161" t="e">
        <f>SUBTOTAL(9,$V$2282:$V2282)</f>
        <v>#REF!</v>
      </c>
      <c r="AJ2282" s="162">
        <f>IFERROR(+Revisión_Avance_Periodo!$Z2282/Revisión_Avance_Periodo!$Y2282,0)</f>
        <v>0</v>
      </c>
      <c r="AK2282" s="133" t="e">
        <f>SUBTOTAL(9,AD2282:AD2293)</f>
        <v>#REF!</v>
      </c>
      <c r="AL2282" s="134" t="e">
        <f>SUBTOTAL(9,AE2282:AE2293)</f>
        <v>#REF!</v>
      </c>
      <c r="AM2282" s="119" t="e">
        <f>+AL2282/AK2282</f>
        <v>#REF!</v>
      </c>
      <c r="AN2282" s="119" t="e">
        <f>100%-Revisión_Avance_Periodo!$AD2282</f>
        <v>#REF!</v>
      </c>
      <c r="AO2282" s="121" t="e">
        <f>VLOOKUP(AM2282,Tabla_Estado_Meta_OAP_2019[],3,TRUE)</f>
        <v>#REF!</v>
      </c>
      <c r="AP2282" s="122" t="e">
        <f>Revisión_Avance_Periodo!$AD2282*Revisión_Avance_Periodo!$Q2282</f>
        <v>#REF!</v>
      </c>
    </row>
    <row r="2283" spans="1:42" x14ac:dyDescent="0.25">
      <c r="A2283" s="97">
        <v>196</v>
      </c>
      <c r="B2283" s="435" t="e">
        <f>CONCATENATE(Revisión_Avance_Periodo!$D2283,";",Revisión_Avance_Periodo!$F2283,";",Revisión_Avance_Periodo!$L2283)</f>
        <v>#REF!</v>
      </c>
      <c r="C2283" s="435" t="e">
        <f t="shared" si="180"/>
        <v>#REF!</v>
      </c>
      <c r="D2283" s="123" t="e">
        <f>VLOOKUP($A2283,#REF!,3,FALSE)</f>
        <v>#REF!</v>
      </c>
      <c r="E2283" s="436" t="e">
        <f>VLOOKUP($A2283,#REF!,4,FALSE)</f>
        <v>#REF!</v>
      </c>
      <c r="F2283" s="103" t="e">
        <f>VLOOKUP($A2283,#REF!,5,FALSE)</f>
        <v>#REF!</v>
      </c>
      <c r="G2283" s="98" t="e">
        <f>VLOOKUP($A2283,#REF!,8,FALSE)</f>
        <v>#REF!</v>
      </c>
      <c r="H2283" s="93" t="e">
        <f>VLOOKUP($A2283,#REF!,7,FALSE)</f>
        <v>#REF!</v>
      </c>
      <c r="I2283" s="438" t="e">
        <f>VLOOKUP($A2283,#REF!,10,FALSE)</f>
        <v>#REF!</v>
      </c>
      <c r="J2283" s="98" t="e">
        <f>VLOOKUP($A2283,#REF!,11,FALSE)</f>
        <v>#REF!</v>
      </c>
      <c r="K2283" s="114" t="e">
        <f>VLOOKUP($A2283,#REF!,12,FALSE)</f>
        <v>#REF!</v>
      </c>
      <c r="L2283" s="98" t="e">
        <f>VLOOKUP($A2283,#REF!,13,FALSE)</f>
        <v>#REF!</v>
      </c>
      <c r="M2283" s="438" t="e">
        <f>VLOOKUP($A2283,#REF!,14,FALSE)</f>
        <v>#REF!</v>
      </c>
      <c r="N2283" s="103" t="e">
        <f>VLOOKUP($A2283,#REF!,15,FALSE)</f>
        <v>#REF!</v>
      </c>
      <c r="O2283" s="103" t="e">
        <f>VLOOKUP($A2283,#REF!,18,FALSE)</f>
        <v>#REF!</v>
      </c>
      <c r="P2283" s="93" t="e">
        <f>VLOOKUP($A2283,#REF!,41,FALSE)</f>
        <v>#REF!</v>
      </c>
      <c r="Q2283" s="115" t="e">
        <f>VLOOKUP(Revisión_Avance_Periodo!$L2283,#REF!,30,FALSE)</f>
        <v>#REF!</v>
      </c>
      <c r="R2283" s="116">
        <v>2019</v>
      </c>
      <c r="S2283" s="196">
        <v>43524</v>
      </c>
      <c r="T2283" s="124" t="s">
        <v>69</v>
      </c>
      <c r="U2283" s="132" t="e">
        <f>INDEX(#REF!,MATCH(Revisión_Avance_Periodo!$L2283,#REF!,0),MATCH(Revisión_Avance_Periodo!$T2283,#REF!,0))</f>
        <v>#REF!</v>
      </c>
      <c r="V2283" s="132" t="e">
        <f>INDEX(#REF!,MATCH(Revisión_Avance_Periodo!$L2283,#REF!,0),MATCH(Revisión_Avance_Periodo!$T2283,#REF!,0))</f>
        <v>#REF!</v>
      </c>
      <c r="W2283" s="118">
        <f>IFERROR((V2283/U2283),0)</f>
        <v>0</v>
      </c>
      <c r="X2283" s="124" t="str">
        <f>VLOOKUP(W2283,Tabla_Estado_Meta_OAP_2019[#All],3,TRUE)</f>
        <v>Por Ejecutar</v>
      </c>
      <c r="Y2283" s="157" t="e">
        <f>SUBTOTAL(9,$U$206:$U2283)</f>
        <v>#REF!</v>
      </c>
      <c r="Z2283" s="158" t="e">
        <f>SUBTOTAL(9,$V$206:$V2283)</f>
        <v>#REF!</v>
      </c>
      <c r="AA2283" s="159">
        <f>IFERROR(+Revisión_Avance_Periodo!$Z2283/Revisión_Avance_Periodo!$Y2283,0)</f>
        <v>0</v>
      </c>
      <c r="AB2283" s="126"/>
      <c r="AC2283" s="127"/>
      <c r="AD2283" s="125"/>
      <c r="AE2283" s="125"/>
      <c r="AF2283" s="128"/>
      <c r="AG2283" s="129"/>
      <c r="AH2283" s="157" t="e">
        <f>SUBTOTAL(9,$U$2282:$U2283)</f>
        <v>#REF!</v>
      </c>
      <c r="AI2283" s="158" t="e">
        <f>SUBTOTAL(9,$V$2282:$V2283)</f>
        <v>#REF!</v>
      </c>
      <c r="AJ2283" s="159">
        <f>IFERROR(+Revisión_Avance_Periodo!$Z2283/Revisión_Avance_Periodo!$Y2283,0)</f>
        <v>0</v>
      </c>
      <c r="AK2283" s="126"/>
      <c r="AL2283" s="127"/>
      <c r="AM2283" s="125"/>
      <c r="AN2283" s="125"/>
      <c r="AO2283" s="128"/>
      <c r="AP2283" s="129"/>
    </row>
    <row r="2284" spans="1:42" x14ac:dyDescent="0.25">
      <c r="A2284" s="92">
        <v>196</v>
      </c>
      <c r="B2284" s="435" t="e">
        <f>CONCATENATE(Revisión_Avance_Periodo!$D2284,";",Revisión_Avance_Periodo!$F2284,";",Revisión_Avance_Periodo!$L2284)</f>
        <v>#REF!</v>
      </c>
      <c r="C2284" s="435" t="e">
        <f t="shared" si="180"/>
        <v>#REF!</v>
      </c>
      <c r="D2284" s="114" t="e">
        <f>VLOOKUP($A2284,#REF!,3,FALSE)</f>
        <v>#REF!</v>
      </c>
      <c r="E2284" s="436" t="e">
        <f>VLOOKUP($A2284,#REF!,4,FALSE)</f>
        <v>#REF!</v>
      </c>
      <c r="F2284" s="102" t="e">
        <f>VLOOKUP($A2284,#REF!,5,FALSE)</f>
        <v>#REF!</v>
      </c>
      <c r="G2284" s="93" t="e">
        <f>VLOOKUP($A2284,#REF!,8,FALSE)</f>
        <v>#REF!</v>
      </c>
      <c r="H2284" s="93" t="e">
        <f>VLOOKUP($A2284,#REF!,7,FALSE)</f>
        <v>#REF!</v>
      </c>
      <c r="I2284" s="438" t="e">
        <f>VLOOKUP($A2284,#REF!,10,FALSE)</f>
        <v>#REF!</v>
      </c>
      <c r="J2284" s="93" t="e">
        <f>VLOOKUP($A2284,#REF!,11,FALSE)</f>
        <v>#REF!</v>
      </c>
      <c r="K2284" s="114" t="e">
        <f>VLOOKUP($A2284,#REF!,12,FALSE)</f>
        <v>#REF!</v>
      </c>
      <c r="L2284" s="93" t="e">
        <f>VLOOKUP($A2284,#REF!,13,FALSE)</f>
        <v>#REF!</v>
      </c>
      <c r="M2284" s="438" t="e">
        <f>VLOOKUP($A2284,#REF!,14,FALSE)</f>
        <v>#REF!</v>
      </c>
      <c r="N2284" s="102" t="e">
        <f>VLOOKUP($A2284,#REF!,15,FALSE)</f>
        <v>#REF!</v>
      </c>
      <c r="O2284" s="102" t="e">
        <f>VLOOKUP($A2284,#REF!,18,FALSE)</f>
        <v>#REF!</v>
      </c>
      <c r="P2284" s="93" t="e">
        <f>VLOOKUP($A2284,#REF!,41,FALSE)</f>
        <v>#REF!</v>
      </c>
      <c r="Q2284" s="115" t="e">
        <f>VLOOKUP(Revisión_Avance_Periodo!$L2284,#REF!,30,FALSE)</f>
        <v>#REF!</v>
      </c>
      <c r="R2284" s="116">
        <v>2019</v>
      </c>
      <c r="S2284" s="196">
        <v>43554</v>
      </c>
      <c r="T2284" s="116" t="s">
        <v>70</v>
      </c>
      <c r="U2284" s="132" t="e">
        <f>INDEX(#REF!,MATCH(Revisión_Avance_Periodo!$L2284,#REF!,0),MATCH(Revisión_Avance_Periodo!$T2284,#REF!,0))</f>
        <v>#REF!</v>
      </c>
      <c r="V2284" s="132" t="e">
        <f>INDEX(#REF!,MATCH(Revisión_Avance_Periodo!$L2284,#REF!,0),MATCH(Revisión_Avance_Periodo!$T2284,#REF!,0))</f>
        <v>#REF!</v>
      </c>
      <c r="W2284" s="118">
        <f>IFERROR((V2284/U2284),0)</f>
        <v>0</v>
      </c>
      <c r="X2284" s="116" t="str">
        <f>VLOOKUP(W2284,Tabla_Estado_Meta_OAP_2019[#All],3,TRUE)</f>
        <v>Por Ejecutar</v>
      </c>
      <c r="Y2284" s="157" t="e">
        <f>SUBTOTAL(9,$U$206:$U2284)</f>
        <v>#REF!</v>
      </c>
      <c r="Z2284" s="158" t="e">
        <f>SUBTOTAL(9,$V$206:$V2284)</f>
        <v>#REF!</v>
      </c>
      <c r="AA2284" s="159">
        <f>IFERROR(+Revisión_Avance_Periodo!$Z2284/Revisión_Avance_Periodo!$Y2284,0)</f>
        <v>0</v>
      </c>
      <c r="AB2284" s="126"/>
      <c r="AC2284" s="127"/>
      <c r="AD2284" s="125"/>
      <c r="AE2284" s="125"/>
      <c r="AF2284" s="128"/>
      <c r="AG2284" s="129"/>
      <c r="AH2284" s="157" t="e">
        <f>SUBTOTAL(9,$U$2282:$U2284)</f>
        <v>#REF!</v>
      </c>
      <c r="AI2284" s="158" t="e">
        <f>SUBTOTAL(9,$V$2282:$V2284)</f>
        <v>#REF!</v>
      </c>
      <c r="AJ2284" s="159">
        <f>IFERROR(+Revisión_Avance_Periodo!$Z2284/Revisión_Avance_Periodo!$Y2284,0)</f>
        <v>0</v>
      </c>
      <c r="AK2284" s="126"/>
      <c r="AL2284" s="127"/>
      <c r="AM2284" s="125"/>
      <c r="AN2284" s="125"/>
      <c r="AO2284" s="128"/>
      <c r="AP2284" s="129"/>
    </row>
    <row r="2285" spans="1:42" x14ac:dyDescent="0.25">
      <c r="A2285" s="97">
        <v>196</v>
      </c>
      <c r="B2285" s="435" t="e">
        <f>CONCATENATE(Revisión_Avance_Periodo!$D2285,";",Revisión_Avance_Periodo!$F2285,";",Revisión_Avance_Periodo!$L2285)</f>
        <v>#REF!</v>
      </c>
      <c r="C2285" s="435" t="e">
        <f t="shared" si="180"/>
        <v>#REF!</v>
      </c>
      <c r="D2285" s="123" t="e">
        <f>VLOOKUP($A2285,#REF!,3,FALSE)</f>
        <v>#REF!</v>
      </c>
      <c r="E2285" s="436" t="e">
        <f>VLOOKUP($A2285,#REF!,4,FALSE)</f>
        <v>#REF!</v>
      </c>
      <c r="F2285" s="103" t="e">
        <f>VLOOKUP($A2285,#REF!,5,FALSE)</f>
        <v>#REF!</v>
      </c>
      <c r="G2285" s="98" t="e">
        <f>VLOOKUP($A2285,#REF!,8,FALSE)</f>
        <v>#REF!</v>
      </c>
      <c r="H2285" s="93" t="e">
        <f>VLOOKUP($A2285,#REF!,7,FALSE)</f>
        <v>#REF!</v>
      </c>
      <c r="I2285" s="438" t="e">
        <f>VLOOKUP($A2285,#REF!,10,FALSE)</f>
        <v>#REF!</v>
      </c>
      <c r="J2285" s="98" t="e">
        <f>VLOOKUP($A2285,#REF!,11,FALSE)</f>
        <v>#REF!</v>
      </c>
      <c r="K2285" s="114" t="e">
        <f>VLOOKUP($A2285,#REF!,12,FALSE)</f>
        <v>#REF!</v>
      </c>
      <c r="L2285" s="98" t="e">
        <f>VLOOKUP($A2285,#REF!,13,FALSE)</f>
        <v>#REF!</v>
      </c>
      <c r="M2285" s="438" t="e">
        <f>VLOOKUP($A2285,#REF!,14,FALSE)</f>
        <v>#REF!</v>
      </c>
      <c r="N2285" s="103" t="e">
        <f>VLOOKUP($A2285,#REF!,15,FALSE)</f>
        <v>#REF!</v>
      </c>
      <c r="O2285" s="103" t="e">
        <f>VLOOKUP($A2285,#REF!,18,FALSE)</f>
        <v>#REF!</v>
      </c>
      <c r="P2285" s="93" t="e">
        <f>VLOOKUP($A2285,#REF!,41,FALSE)</f>
        <v>#REF!</v>
      </c>
      <c r="Q2285" s="115" t="e">
        <f>VLOOKUP(Revisión_Avance_Periodo!$L2285,#REF!,30,FALSE)</f>
        <v>#REF!</v>
      </c>
      <c r="R2285" s="116">
        <v>2019</v>
      </c>
      <c r="S2285" s="196">
        <v>43585</v>
      </c>
      <c r="T2285" s="124" t="s">
        <v>71</v>
      </c>
      <c r="U2285" s="132" t="e">
        <f>INDEX(#REF!,MATCH(Revisión_Avance_Periodo!$L2285,#REF!,0),MATCH(Revisión_Avance_Periodo!$T2285,#REF!,0))</f>
        <v>#REF!</v>
      </c>
      <c r="V2285" s="132" t="e">
        <f>INDEX(#REF!,MATCH(Revisión_Avance_Periodo!$L2285,#REF!,0),MATCH(Revisión_Avance_Periodo!$T2285,#REF!,0))</f>
        <v>#REF!</v>
      </c>
      <c r="W2285" s="118">
        <f>IFERROR((V2285/U2285),0)</f>
        <v>0</v>
      </c>
      <c r="X2285" s="124" t="str">
        <f>VLOOKUP(W2285,Tabla_Estado_Meta_OAP_2019[#All],3,TRUE)</f>
        <v>Por Ejecutar</v>
      </c>
      <c r="Y2285" s="157" t="e">
        <f>SUBTOTAL(9,$U$206:$U2285)</f>
        <v>#REF!</v>
      </c>
      <c r="Z2285" s="158" t="e">
        <f>SUBTOTAL(9,$V$206:$V2285)</f>
        <v>#REF!</v>
      </c>
      <c r="AA2285" s="159">
        <f>IFERROR(+Revisión_Avance_Periodo!$Z2285/Revisión_Avance_Periodo!$Y2285,0)</f>
        <v>0</v>
      </c>
      <c r="AB2285" s="126"/>
      <c r="AC2285" s="127"/>
      <c r="AD2285" s="125"/>
      <c r="AE2285" s="125"/>
      <c r="AF2285" s="128"/>
      <c r="AG2285" s="129"/>
      <c r="AH2285" s="157" t="e">
        <f>SUBTOTAL(9,$U$2282:$U2285)</f>
        <v>#REF!</v>
      </c>
      <c r="AI2285" s="158" t="e">
        <f>SUBTOTAL(9,$V$2282:$V2285)</f>
        <v>#REF!</v>
      </c>
      <c r="AJ2285" s="159">
        <f>IFERROR(+Revisión_Avance_Periodo!$Z2285/Revisión_Avance_Periodo!$Y2285,0)</f>
        <v>0</v>
      </c>
      <c r="AK2285" s="126"/>
      <c r="AL2285" s="127"/>
      <c r="AM2285" s="125"/>
      <c r="AN2285" s="125"/>
      <c r="AO2285" s="128"/>
      <c r="AP2285" s="129"/>
    </row>
    <row r="2286" spans="1:42" x14ac:dyDescent="0.25">
      <c r="A2286" s="92">
        <v>196</v>
      </c>
      <c r="B2286" s="435" t="e">
        <f>CONCATENATE(Revisión_Avance_Periodo!$D2286,";",Revisión_Avance_Periodo!$F2286,";",Revisión_Avance_Periodo!$L2286)</f>
        <v>#REF!</v>
      </c>
      <c r="C2286" s="435" t="e">
        <f t="shared" si="180"/>
        <v>#REF!</v>
      </c>
      <c r="D2286" s="114" t="e">
        <f>VLOOKUP($A2286,#REF!,3,FALSE)</f>
        <v>#REF!</v>
      </c>
      <c r="E2286" s="436" t="e">
        <f>VLOOKUP($A2286,#REF!,4,FALSE)</f>
        <v>#REF!</v>
      </c>
      <c r="F2286" s="102" t="e">
        <f>VLOOKUP($A2286,#REF!,5,FALSE)</f>
        <v>#REF!</v>
      </c>
      <c r="G2286" s="93" t="e">
        <f>VLOOKUP($A2286,#REF!,8,FALSE)</f>
        <v>#REF!</v>
      </c>
      <c r="H2286" s="93" t="e">
        <f>VLOOKUP($A2286,#REF!,7,FALSE)</f>
        <v>#REF!</v>
      </c>
      <c r="I2286" s="438" t="e">
        <f>VLOOKUP($A2286,#REF!,10,FALSE)</f>
        <v>#REF!</v>
      </c>
      <c r="J2286" s="93" t="e">
        <f>VLOOKUP($A2286,#REF!,11,FALSE)</f>
        <v>#REF!</v>
      </c>
      <c r="K2286" s="114" t="e">
        <f>VLOOKUP($A2286,#REF!,12,FALSE)</f>
        <v>#REF!</v>
      </c>
      <c r="L2286" s="93" t="e">
        <f>VLOOKUP($A2286,#REF!,13,FALSE)</f>
        <v>#REF!</v>
      </c>
      <c r="M2286" s="438" t="e">
        <f>VLOOKUP($A2286,#REF!,14,FALSE)</f>
        <v>#REF!</v>
      </c>
      <c r="N2286" s="102" t="e">
        <f>VLOOKUP($A2286,#REF!,15,FALSE)</f>
        <v>#REF!</v>
      </c>
      <c r="O2286" s="102" t="e">
        <f>VLOOKUP($A2286,#REF!,18,FALSE)</f>
        <v>#REF!</v>
      </c>
      <c r="P2286" s="93" t="e">
        <f>VLOOKUP($A2286,#REF!,41,FALSE)</f>
        <v>#REF!</v>
      </c>
      <c r="Q2286" s="115" t="e">
        <f>VLOOKUP(Revisión_Avance_Periodo!$L2286,#REF!,30,FALSE)</f>
        <v>#REF!</v>
      </c>
      <c r="R2286" s="116">
        <v>2019</v>
      </c>
      <c r="S2286" s="196">
        <v>43615</v>
      </c>
      <c r="T2286" s="116" t="s">
        <v>72</v>
      </c>
      <c r="U2286" s="132" t="e">
        <f>INDEX(#REF!,MATCH(Revisión_Avance_Periodo!$L2286,#REF!,0),MATCH(Revisión_Avance_Periodo!$T2286,#REF!,0))</f>
        <v>#REF!</v>
      </c>
      <c r="V2286" s="132" t="e">
        <f>INDEX(#REF!,MATCH(Revisión_Avance_Periodo!$L2286,#REF!,0),MATCH(Revisión_Avance_Periodo!$T2286,#REF!,0))</f>
        <v>#REF!</v>
      </c>
      <c r="W2286" s="131" t="e">
        <f>V2286/U2286</f>
        <v>#REF!</v>
      </c>
      <c r="X2286" s="116" t="e">
        <f>VLOOKUP(W2286,Tabla_Estado_Meta_OAP_2019[#All],3,TRUE)</f>
        <v>#REF!</v>
      </c>
      <c r="Y2286" s="157" t="e">
        <f>SUBTOTAL(9,$U$206:$U2286)</f>
        <v>#REF!</v>
      </c>
      <c r="Z2286" s="158" t="e">
        <f>SUBTOTAL(9,$V$206:$V2286)</f>
        <v>#REF!</v>
      </c>
      <c r="AA2286" s="159">
        <f>IFERROR(+Revisión_Avance_Periodo!$Z2286/Revisión_Avance_Periodo!$Y2286,0)</f>
        <v>0</v>
      </c>
      <c r="AB2286" s="126"/>
      <c r="AC2286" s="127"/>
      <c r="AD2286" s="125"/>
      <c r="AE2286" s="125"/>
      <c r="AF2286" s="128"/>
      <c r="AG2286" s="129"/>
      <c r="AH2286" s="157" t="e">
        <f>SUBTOTAL(9,$U$2282:$U2286)</f>
        <v>#REF!</v>
      </c>
      <c r="AI2286" s="158" t="e">
        <f>SUBTOTAL(9,$V$2282:$V2286)</f>
        <v>#REF!</v>
      </c>
      <c r="AJ2286" s="159">
        <f>IFERROR(+Revisión_Avance_Periodo!$Z2286/Revisión_Avance_Periodo!$Y2286,0)</f>
        <v>0</v>
      </c>
      <c r="AK2286" s="126"/>
      <c r="AL2286" s="127"/>
      <c r="AM2286" s="125"/>
      <c r="AN2286" s="125"/>
      <c r="AO2286" s="128"/>
      <c r="AP2286" s="129"/>
    </row>
    <row r="2287" spans="1:42" x14ac:dyDescent="0.25">
      <c r="A2287" s="97">
        <v>196</v>
      </c>
      <c r="B2287" s="435" t="e">
        <f>CONCATENATE(Revisión_Avance_Periodo!$D2287,";",Revisión_Avance_Periodo!$F2287,";",Revisión_Avance_Periodo!$L2287)</f>
        <v>#REF!</v>
      </c>
      <c r="C2287" s="435" t="e">
        <f t="shared" si="180"/>
        <v>#REF!</v>
      </c>
      <c r="D2287" s="123" t="e">
        <f>VLOOKUP($A2287,#REF!,3,FALSE)</f>
        <v>#REF!</v>
      </c>
      <c r="E2287" s="436" t="e">
        <f>VLOOKUP($A2287,#REF!,4,FALSE)</f>
        <v>#REF!</v>
      </c>
      <c r="F2287" s="103" t="e">
        <f>VLOOKUP($A2287,#REF!,5,FALSE)</f>
        <v>#REF!</v>
      </c>
      <c r="G2287" s="98" t="e">
        <f>VLOOKUP($A2287,#REF!,8,FALSE)</f>
        <v>#REF!</v>
      </c>
      <c r="H2287" s="93" t="e">
        <f>VLOOKUP($A2287,#REF!,7,FALSE)</f>
        <v>#REF!</v>
      </c>
      <c r="I2287" s="438" t="e">
        <f>VLOOKUP($A2287,#REF!,10,FALSE)</f>
        <v>#REF!</v>
      </c>
      <c r="J2287" s="98" t="e">
        <f>VLOOKUP($A2287,#REF!,11,FALSE)</f>
        <v>#REF!</v>
      </c>
      <c r="K2287" s="114" t="e">
        <f>VLOOKUP($A2287,#REF!,12,FALSE)</f>
        <v>#REF!</v>
      </c>
      <c r="L2287" s="98" t="e">
        <f>VLOOKUP($A2287,#REF!,13,FALSE)</f>
        <v>#REF!</v>
      </c>
      <c r="M2287" s="438" t="e">
        <f>VLOOKUP($A2287,#REF!,14,FALSE)</f>
        <v>#REF!</v>
      </c>
      <c r="N2287" s="103" t="e">
        <f>VLOOKUP($A2287,#REF!,15,FALSE)</f>
        <v>#REF!</v>
      </c>
      <c r="O2287" s="103" t="e">
        <f>VLOOKUP($A2287,#REF!,18,FALSE)</f>
        <v>#REF!</v>
      </c>
      <c r="P2287" s="93" t="e">
        <f>VLOOKUP($A2287,#REF!,41,FALSE)</f>
        <v>#REF!</v>
      </c>
      <c r="Q2287" s="115" t="e">
        <f>VLOOKUP(Revisión_Avance_Periodo!$L2287,#REF!,30,FALSE)</f>
        <v>#REF!</v>
      </c>
      <c r="R2287" s="116">
        <v>2019</v>
      </c>
      <c r="S2287" s="196">
        <v>43646</v>
      </c>
      <c r="T2287" s="124" t="s">
        <v>73</v>
      </c>
      <c r="U2287" s="146" t="e">
        <f>INDEX(#REF!,MATCH(Revisión_Avance_Periodo!$L2287,#REF!,0),MATCH(Revisión_Avance_Periodo!$T2287,#REF!,0))</f>
        <v>#REF!</v>
      </c>
      <c r="V2287" s="146" t="e">
        <f>INDEX(#REF!,MATCH(Revisión_Avance_Periodo!$L2287,#REF!,0),MATCH(Revisión_Avance_Periodo!$T2287,#REF!,0))</f>
        <v>#REF!</v>
      </c>
      <c r="W2287" s="118">
        <f>IFERROR((V2287/U2287),0)</f>
        <v>0</v>
      </c>
      <c r="X2287" s="124" t="str">
        <f>VLOOKUP(W2287,Tabla_Estado_Meta_OAP_2019[#All],3,TRUE)</f>
        <v>Por Ejecutar</v>
      </c>
      <c r="Y2287" s="157" t="e">
        <f>SUBTOTAL(9,$U$206:$U2287)</f>
        <v>#REF!</v>
      </c>
      <c r="Z2287" s="158" t="e">
        <f>SUBTOTAL(9,$V$206:$V2287)</f>
        <v>#REF!</v>
      </c>
      <c r="AA2287" s="159">
        <f>IFERROR(+Revisión_Avance_Periodo!$Z2287/Revisión_Avance_Periodo!$Y2287,0)</f>
        <v>0</v>
      </c>
      <c r="AB2287" s="126"/>
      <c r="AC2287" s="127"/>
      <c r="AD2287" s="125"/>
      <c r="AE2287" s="125"/>
      <c r="AF2287" s="128"/>
      <c r="AG2287" s="129"/>
      <c r="AH2287" s="157" t="e">
        <f>SUBTOTAL(9,$U$2282:$U2287)</f>
        <v>#REF!</v>
      </c>
      <c r="AI2287" s="158" t="e">
        <f>SUBTOTAL(9,$V$2282:$V2287)</f>
        <v>#REF!</v>
      </c>
      <c r="AJ2287" s="159">
        <f>IFERROR(+Revisión_Avance_Periodo!$Z2287/Revisión_Avance_Periodo!$Y2287,0)</f>
        <v>0</v>
      </c>
      <c r="AK2287" s="126"/>
      <c r="AL2287" s="127"/>
      <c r="AM2287" s="125"/>
      <c r="AN2287" s="125"/>
      <c r="AO2287" s="128"/>
      <c r="AP2287" s="129"/>
    </row>
    <row r="2288" spans="1:42" x14ac:dyDescent="0.25">
      <c r="A2288" s="92">
        <v>196</v>
      </c>
      <c r="B2288" s="435" t="e">
        <f>CONCATENATE(Revisión_Avance_Periodo!$D2288,";",Revisión_Avance_Periodo!$F2288,";",Revisión_Avance_Periodo!$L2288)</f>
        <v>#REF!</v>
      </c>
      <c r="C2288" s="435" t="e">
        <f t="shared" si="180"/>
        <v>#REF!</v>
      </c>
      <c r="D2288" s="114" t="e">
        <f>VLOOKUP($A2288,#REF!,3,FALSE)</f>
        <v>#REF!</v>
      </c>
      <c r="E2288" s="436" t="e">
        <f>VLOOKUP($A2288,#REF!,4,FALSE)</f>
        <v>#REF!</v>
      </c>
      <c r="F2288" s="102" t="e">
        <f>VLOOKUP($A2288,#REF!,5,FALSE)</f>
        <v>#REF!</v>
      </c>
      <c r="G2288" s="93" t="e">
        <f>VLOOKUP($A2288,#REF!,8,FALSE)</f>
        <v>#REF!</v>
      </c>
      <c r="H2288" s="93" t="e">
        <f>VLOOKUP($A2288,#REF!,7,FALSE)</f>
        <v>#REF!</v>
      </c>
      <c r="I2288" s="438" t="e">
        <f>VLOOKUP($A2288,#REF!,10,FALSE)</f>
        <v>#REF!</v>
      </c>
      <c r="J2288" s="93" t="e">
        <f>VLOOKUP($A2288,#REF!,11,FALSE)</f>
        <v>#REF!</v>
      </c>
      <c r="K2288" s="114" t="e">
        <f>VLOOKUP($A2288,#REF!,12,FALSE)</f>
        <v>#REF!</v>
      </c>
      <c r="L2288" s="93" t="e">
        <f>VLOOKUP($A2288,#REF!,13,FALSE)</f>
        <v>#REF!</v>
      </c>
      <c r="M2288" s="438" t="e">
        <f>VLOOKUP($A2288,#REF!,14,FALSE)</f>
        <v>#REF!</v>
      </c>
      <c r="N2288" s="102" t="e">
        <f>VLOOKUP($A2288,#REF!,15,FALSE)</f>
        <v>#REF!</v>
      </c>
      <c r="O2288" s="102" t="e">
        <f>VLOOKUP($A2288,#REF!,18,FALSE)</f>
        <v>#REF!</v>
      </c>
      <c r="P2288" s="93" t="e">
        <f>VLOOKUP($A2288,#REF!,41,FALSE)</f>
        <v>#REF!</v>
      </c>
      <c r="Q2288" s="115" t="e">
        <f>VLOOKUP(Revisión_Avance_Periodo!$L2288,#REF!,30,FALSE)</f>
        <v>#REF!</v>
      </c>
      <c r="R2288" s="116">
        <v>2019</v>
      </c>
      <c r="S2288" s="196">
        <v>43676</v>
      </c>
      <c r="T2288" s="116" t="s">
        <v>74</v>
      </c>
      <c r="U2288" s="135" t="e">
        <f>INDEX(#REF!,MATCH(Revisión_Avance_Periodo!$L2288,#REF!,0),MATCH(Revisión_Avance_Periodo!$T2288,#REF!,0))</f>
        <v>#REF!</v>
      </c>
      <c r="V2288" s="135" t="e">
        <f>INDEX(#REF!,MATCH(Revisión_Avance_Periodo!$L2288,#REF!,0),MATCH(Revisión_Avance_Periodo!$T2288,#REF!,0))</f>
        <v>#REF!</v>
      </c>
      <c r="W2288" s="118">
        <f>IFERROR((V2288/U2288),0)</f>
        <v>0</v>
      </c>
      <c r="X2288" s="116" t="str">
        <f>VLOOKUP(W2288,Tabla_Estado_Meta_OAP_2019[#All],3,TRUE)</f>
        <v>Por Ejecutar</v>
      </c>
      <c r="Y2288" s="157" t="e">
        <f>SUBTOTAL(9,$U$206:$U2288)</f>
        <v>#REF!</v>
      </c>
      <c r="Z2288" s="158" t="e">
        <f>SUBTOTAL(9,$V$206:$V2288)</f>
        <v>#REF!</v>
      </c>
      <c r="AA2288" s="159">
        <f>IFERROR(+Revisión_Avance_Periodo!$Z2288/Revisión_Avance_Periodo!$Y2288,0)</f>
        <v>0</v>
      </c>
      <c r="AB2288" s="126"/>
      <c r="AC2288" s="127"/>
      <c r="AD2288" s="125"/>
      <c r="AE2288" s="125"/>
      <c r="AF2288" s="128"/>
      <c r="AG2288" s="129"/>
      <c r="AH2288" s="157" t="e">
        <f>SUBTOTAL(9,$U$2282:$U2288)</f>
        <v>#REF!</v>
      </c>
      <c r="AI2288" s="158" t="e">
        <f>SUBTOTAL(9,$V$2282:$V2288)</f>
        <v>#REF!</v>
      </c>
      <c r="AJ2288" s="159">
        <f>IFERROR(+Revisión_Avance_Periodo!$Z2288/Revisión_Avance_Periodo!$Y2288,0)</f>
        <v>0</v>
      </c>
      <c r="AK2288" s="126"/>
      <c r="AL2288" s="127"/>
      <c r="AM2288" s="125"/>
      <c r="AN2288" s="125"/>
      <c r="AO2288" s="128"/>
      <c r="AP2288" s="129"/>
    </row>
    <row r="2289" spans="1:42" x14ac:dyDescent="0.25">
      <c r="A2289" s="97">
        <v>196</v>
      </c>
      <c r="B2289" s="435" t="e">
        <f>CONCATENATE(Revisión_Avance_Periodo!$D2289,";",Revisión_Avance_Periodo!$F2289,";",Revisión_Avance_Periodo!$L2289)</f>
        <v>#REF!</v>
      </c>
      <c r="C2289" s="435" t="e">
        <f t="shared" si="180"/>
        <v>#REF!</v>
      </c>
      <c r="D2289" s="123" t="e">
        <f>VLOOKUP($A2289,#REF!,3,FALSE)</f>
        <v>#REF!</v>
      </c>
      <c r="E2289" s="436" t="e">
        <f>VLOOKUP($A2289,#REF!,4,FALSE)</f>
        <v>#REF!</v>
      </c>
      <c r="F2289" s="103" t="e">
        <f>VLOOKUP($A2289,#REF!,5,FALSE)</f>
        <v>#REF!</v>
      </c>
      <c r="G2289" s="98" t="e">
        <f>VLOOKUP($A2289,#REF!,8,FALSE)</f>
        <v>#REF!</v>
      </c>
      <c r="H2289" s="93" t="e">
        <f>VLOOKUP($A2289,#REF!,7,FALSE)</f>
        <v>#REF!</v>
      </c>
      <c r="I2289" s="438" t="e">
        <f>VLOOKUP($A2289,#REF!,10,FALSE)</f>
        <v>#REF!</v>
      </c>
      <c r="J2289" s="98" t="e">
        <f>VLOOKUP($A2289,#REF!,11,FALSE)</f>
        <v>#REF!</v>
      </c>
      <c r="K2289" s="114" t="e">
        <f>VLOOKUP($A2289,#REF!,12,FALSE)</f>
        <v>#REF!</v>
      </c>
      <c r="L2289" s="98" t="e">
        <f>VLOOKUP($A2289,#REF!,13,FALSE)</f>
        <v>#REF!</v>
      </c>
      <c r="M2289" s="438" t="e">
        <f>VLOOKUP($A2289,#REF!,14,FALSE)</f>
        <v>#REF!</v>
      </c>
      <c r="N2289" s="103" t="e">
        <f>VLOOKUP($A2289,#REF!,15,FALSE)</f>
        <v>#REF!</v>
      </c>
      <c r="O2289" s="103" t="e">
        <f>VLOOKUP($A2289,#REF!,18,FALSE)</f>
        <v>#REF!</v>
      </c>
      <c r="P2289" s="93" t="e">
        <f>VLOOKUP($A2289,#REF!,41,FALSE)</f>
        <v>#REF!</v>
      </c>
      <c r="Q2289" s="115" t="e">
        <f>VLOOKUP(Revisión_Avance_Periodo!$L2289,#REF!,30,FALSE)</f>
        <v>#REF!</v>
      </c>
      <c r="R2289" s="116">
        <v>2019</v>
      </c>
      <c r="S2289" s="196">
        <v>43707</v>
      </c>
      <c r="T2289" s="124" t="s">
        <v>75</v>
      </c>
      <c r="U2289" s="132" t="e">
        <f>INDEX(#REF!,MATCH(Revisión_Avance_Periodo!$L2289,#REF!,0),MATCH(Revisión_Avance_Periodo!$T2289,#REF!,0))</f>
        <v>#REF!</v>
      </c>
      <c r="V2289" s="132" t="e">
        <f>INDEX(#REF!,MATCH(Revisión_Avance_Periodo!$L2289,#REF!,0),MATCH(Revisión_Avance_Periodo!$T2289,#REF!,0))</f>
        <v>#REF!</v>
      </c>
      <c r="W2289" s="118">
        <f>IFERROR((V2289/U2289),0)</f>
        <v>0</v>
      </c>
      <c r="X2289" s="124" t="str">
        <f>VLOOKUP(W2289,Tabla_Estado_Meta_OAP_2019[#All],3,TRUE)</f>
        <v>Por Ejecutar</v>
      </c>
      <c r="Y2289" s="157" t="e">
        <f>SUBTOTAL(9,$U$206:$U2289)</f>
        <v>#REF!</v>
      </c>
      <c r="Z2289" s="158" t="e">
        <f>SUBTOTAL(9,$V$206:$V2289)</f>
        <v>#REF!</v>
      </c>
      <c r="AA2289" s="159">
        <f>IFERROR(+Revisión_Avance_Periodo!$Z2289/Revisión_Avance_Periodo!$Y2289,0)</f>
        <v>0</v>
      </c>
      <c r="AB2289" s="126"/>
      <c r="AC2289" s="127"/>
      <c r="AD2289" s="125"/>
      <c r="AE2289" s="125"/>
      <c r="AF2289" s="128"/>
      <c r="AG2289" s="129"/>
      <c r="AH2289" s="157" t="e">
        <f>SUBTOTAL(9,$U$2282:$U2289)</f>
        <v>#REF!</v>
      </c>
      <c r="AI2289" s="158" t="e">
        <f>SUBTOTAL(9,$V$2282:$V2289)</f>
        <v>#REF!</v>
      </c>
      <c r="AJ2289" s="159">
        <f>IFERROR(+Revisión_Avance_Periodo!$Z2289/Revisión_Avance_Periodo!$Y2289,0)</f>
        <v>0</v>
      </c>
      <c r="AK2289" s="126"/>
      <c r="AL2289" s="127"/>
      <c r="AM2289" s="125"/>
      <c r="AN2289" s="125"/>
      <c r="AO2289" s="128"/>
      <c r="AP2289" s="129"/>
    </row>
    <row r="2290" spans="1:42" x14ac:dyDescent="0.25">
      <c r="A2290" s="92">
        <v>196</v>
      </c>
      <c r="B2290" s="435" t="e">
        <f>CONCATENATE(Revisión_Avance_Periodo!$D2290,";",Revisión_Avance_Periodo!$F2290,";",Revisión_Avance_Periodo!$L2290)</f>
        <v>#REF!</v>
      </c>
      <c r="C2290" s="435" t="e">
        <f t="shared" si="180"/>
        <v>#REF!</v>
      </c>
      <c r="D2290" s="114" t="e">
        <f>VLOOKUP($A2290,#REF!,3,FALSE)</f>
        <v>#REF!</v>
      </c>
      <c r="E2290" s="436" t="e">
        <f>VLOOKUP($A2290,#REF!,4,FALSE)</f>
        <v>#REF!</v>
      </c>
      <c r="F2290" s="102" t="e">
        <f>VLOOKUP($A2290,#REF!,5,FALSE)</f>
        <v>#REF!</v>
      </c>
      <c r="G2290" s="93" t="e">
        <f>VLOOKUP($A2290,#REF!,8,FALSE)</f>
        <v>#REF!</v>
      </c>
      <c r="H2290" s="93" t="e">
        <f>VLOOKUP($A2290,#REF!,7,FALSE)</f>
        <v>#REF!</v>
      </c>
      <c r="I2290" s="438" t="e">
        <f>VLOOKUP($A2290,#REF!,10,FALSE)</f>
        <v>#REF!</v>
      </c>
      <c r="J2290" s="93" t="e">
        <f>VLOOKUP($A2290,#REF!,11,FALSE)</f>
        <v>#REF!</v>
      </c>
      <c r="K2290" s="114" t="e">
        <f>VLOOKUP($A2290,#REF!,12,FALSE)</f>
        <v>#REF!</v>
      </c>
      <c r="L2290" s="93" t="e">
        <f>VLOOKUP($A2290,#REF!,13,FALSE)</f>
        <v>#REF!</v>
      </c>
      <c r="M2290" s="438" t="e">
        <f>VLOOKUP($A2290,#REF!,14,FALSE)</f>
        <v>#REF!</v>
      </c>
      <c r="N2290" s="102" t="e">
        <f>VLOOKUP($A2290,#REF!,15,FALSE)</f>
        <v>#REF!</v>
      </c>
      <c r="O2290" s="102" t="e">
        <f>VLOOKUP($A2290,#REF!,18,FALSE)</f>
        <v>#REF!</v>
      </c>
      <c r="P2290" s="93" t="e">
        <f>VLOOKUP($A2290,#REF!,41,FALSE)</f>
        <v>#REF!</v>
      </c>
      <c r="Q2290" s="115" t="e">
        <f>VLOOKUP(Revisión_Avance_Periodo!$L2290,#REF!,30,FALSE)</f>
        <v>#REF!</v>
      </c>
      <c r="R2290" s="116">
        <v>2019</v>
      </c>
      <c r="S2290" s="196">
        <v>43738</v>
      </c>
      <c r="T2290" s="116" t="s">
        <v>76</v>
      </c>
      <c r="U2290" s="132" t="e">
        <f>INDEX(#REF!,MATCH(Revisión_Avance_Periodo!$L2290,#REF!,0),MATCH(Revisión_Avance_Periodo!$T2290,#REF!,0))</f>
        <v>#REF!</v>
      </c>
      <c r="V2290" s="132" t="e">
        <f>INDEX(#REF!,MATCH(Revisión_Avance_Periodo!$L2290,#REF!,0),MATCH(Revisión_Avance_Periodo!$T2290,#REF!,0))</f>
        <v>#REF!</v>
      </c>
      <c r="W2290" s="131" t="e">
        <f>V2290/U2290</f>
        <v>#REF!</v>
      </c>
      <c r="X2290" s="116" t="e">
        <f>VLOOKUP(W2290,Tabla_Estado_Meta_OAP_2019[#All],3,TRUE)</f>
        <v>#REF!</v>
      </c>
      <c r="Y2290" s="157" t="e">
        <f>SUBTOTAL(9,$U$206:$U2290)</f>
        <v>#REF!</v>
      </c>
      <c r="Z2290" s="158" t="e">
        <f>SUBTOTAL(9,$V$206:$V2290)</f>
        <v>#REF!</v>
      </c>
      <c r="AA2290" s="159">
        <f>IFERROR(+Revisión_Avance_Periodo!$Z2290/Revisión_Avance_Periodo!$Y2290,0)</f>
        <v>0</v>
      </c>
      <c r="AB2290" s="126"/>
      <c r="AC2290" s="127"/>
      <c r="AD2290" s="125"/>
      <c r="AE2290" s="125"/>
      <c r="AF2290" s="128"/>
      <c r="AG2290" s="129"/>
      <c r="AH2290" s="157" t="e">
        <f>SUBTOTAL(9,$U$2282:$U2290)</f>
        <v>#REF!</v>
      </c>
      <c r="AI2290" s="158" t="e">
        <f>SUBTOTAL(9,$V$2282:$V2290)</f>
        <v>#REF!</v>
      </c>
      <c r="AJ2290" s="159">
        <f>IFERROR(+Revisión_Avance_Periodo!$Z2290/Revisión_Avance_Periodo!$Y2290,0)</f>
        <v>0</v>
      </c>
      <c r="AK2290" s="126"/>
      <c r="AL2290" s="127"/>
      <c r="AM2290" s="125"/>
      <c r="AN2290" s="125"/>
      <c r="AO2290" s="128"/>
      <c r="AP2290" s="129"/>
    </row>
    <row r="2291" spans="1:42" x14ac:dyDescent="0.25">
      <c r="A2291" s="97">
        <v>196</v>
      </c>
      <c r="B2291" s="435" t="e">
        <f>CONCATENATE(Revisión_Avance_Periodo!$D2291,";",Revisión_Avance_Periodo!$F2291,";",Revisión_Avance_Periodo!$L2291)</f>
        <v>#REF!</v>
      </c>
      <c r="C2291" s="435" t="e">
        <f t="shared" si="180"/>
        <v>#REF!</v>
      </c>
      <c r="D2291" s="123" t="e">
        <f>VLOOKUP($A2291,#REF!,3,FALSE)</f>
        <v>#REF!</v>
      </c>
      <c r="E2291" s="436" t="e">
        <f>VLOOKUP($A2291,#REF!,4,FALSE)</f>
        <v>#REF!</v>
      </c>
      <c r="F2291" s="103" t="e">
        <f>VLOOKUP($A2291,#REF!,5,FALSE)</f>
        <v>#REF!</v>
      </c>
      <c r="G2291" s="98" t="e">
        <f>VLOOKUP($A2291,#REF!,8,FALSE)</f>
        <v>#REF!</v>
      </c>
      <c r="H2291" s="93" t="e">
        <f>VLOOKUP($A2291,#REF!,7,FALSE)</f>
        <v>#REF!</v>
      </c>
      <c r="I2291" s="438" t="e">
        <f>VLOOKUP($A2291,#REF!,10,FALSE)</f>
        <v>#REF!</v>
      </c>
      <c r="J2291" s="98" t="e">
        <f>VLOOKUP($A2291,#REF!,11,FALSE)</f>
        <v>#REF!</v>
      </c>
      <c r="K2291" s="114" t="e">
        <f>VLOOKUP($A2291,#REF!,12,FALSE)</f>
        <v>#REF!</v>
      </c>
      <c r="L2291" s="98" t="e">
        <f>VLOOKUP($A2291,#REF!,13,FALSE)</f>
        <v>#REF!</v>
      </c>
      <c r="M2291" s="438" t="e">
        <f>VLOOKUP($A2291,#REF!,14,FALSE)</f>
        <v>#REF!</v>
      </c>
      <c r="N2291" s="103" t="e">
        <f>VLOOKUP($A2291,#REF!,15,FALSE)</f>
        <v>#REF!</v>
      </c>
      <c r="O2291" s="103" t="e">
        <f>VLOOKUP($A2291,#REF!,18,FALSE)</f>
        <v>#REF!</v>
      </c>
      <c r="P2291" s="93" t="e">
        <f>VLOOKUP($A2291,#REF!,41,FALSE)</f>
        <v>#REF!</v>
      </c>
      <c r="Q2291" s="115" t="e">
        <f>VLOOKUP(Revisión_Avance_Periodo!$L2291,#REF!,30,FALSE)</f>
        <v>#REF!</v>
      </c>
      <c r="R2291" s="116">
        <v>2019</v>
      </c>
      <c r="S2291" s="196">
        <v>43768</v>
      </c>
      <c r="T2291" s="124" t="s">
        <v>77</v>
      </c>
      <c r="U2291" s="132" t="e">
        <f>INDEX(#REF!,MATCH(Revisión_Avance_Periodo!$L2291,#REF!,0),MATCH(Revisión_Avance_Periodo!$T2291,#REF!,0))</f>
        <v>#REF!</v>
      </c>
      <c r="V2291" s="132" t="e">
        <f>INDEX(#REF!,MATCH(Revisión_Avance_Periodo!$L2291,#REF!,0),MATCH(Revisión_Avance_Periodo!$T2291,#REF!,0))</f>
        <v>#REF!</v>
      </c>
      <c r="W2291" s="118">
        <f>IFERROR((V2291/U2291),0)</f>
        <v>0</v>
      </c>
      <c r="X2291" s="124" t="str">
        <f>VLOOKUP(W2291,Tabla_Estado_Meta_OAP_2019[#All],3,TRUE)</f>
        <v>Por Ejecutar</v>
      </c>
      <c r="Y2291" s="157" t="e">
        <f>SUBTOTAL(9,$U$206:$U2291)</f>
        <v>#REF!</v>
      </c>
      <c r="Z2291" s="158" t="e">
        <f>SUBTOTAL(9,$V$206:$V2291)</f>
        <v>#REF!</v>
      </c>
      <c r="AA2291" s="159">
        <f>IFERROR(+Revisión_Avance_Periodo!$Z2291/Revisión_Avance_Periodo!$Y2291,0)</f>
        <v>0</v>
      </c>
      <c r="AB2291" s="126"/>
      <c r="AC2291" s="127"/>
      <c r="AD2291" s="125"/>
      <c r="AE2291" s="125"/>
      <c r="AF2291" s="128"/>
      <c r="AG2291" s="129"/>
      <c r="AH2291" s="157" t="e">
        <f>SUBTOTAL(9,$U$2282:$U2291)</f>
        <v>#REF!</v>
      </c>
      <c r="AI2291" s="158" t="e">
        <f>SUBTOTAL(9,$V$2282:$V2291)</f>
        <v>#REF!</v>
      </c>
      <c r="AJ2291" s="159">
        <f>IFERROR(+Revisión_Avance_Periodo!$Z2291/Revisión_Avance_Periodo!$Y2291,0)</f>
        <v>0</v>
      </c>
      <c r="AK2291" s="126"/>
      <c r="AL2291" s="127"/>
      <c r="AM2291" s="125"/>
      <c r="AN2291" s="125"/>
      <c r="AO2291" s="128"/>
      <c r="AP2291" s="129"/>
    </row>
    <row r="2292" spans="1:42" x14ac:dyDescent="0.25">
      <c r="A2292" s="92">
        <v>196</v>
      </c>
      <c r="B2292" s="435" t="e">
        <f>CONCATENATE(Revisión_Avance_Periodo!$D2292,";",Revisión_Avance_Periodo!$F2292,";",Revisión_Avance_Periodo!$L2292)</f>
        <v>#REF!</v>
      </c>
      <c r="C2292" s="435" t="e">
        <f t="shared" si="180"/>
        <v>#REF!</v>
      </c>
      <c r="D2292" s="114" t="e">
        <f>VLOOKUP($A2292,#REF!,3,FALSE)</f>
        <v>#REF!</v>
      </c>
      <c r="E2292" s="436" t="e">
        <f>VLOOKUP($A2292,#REF!,4,FALSE)</f>
        <v>#REF!</v>
      </c>
      <c r="F2292" s="102" t="e">
        <f>VLOOKUP($A2292,#REF!,5,FALSE)</f>
        <v>#REF!</v>
      </c>
      <c r="G2292" s="93" t="e">
        <f>VLOOKUP($A2292,#REF!,8,FALSE)</f>
        <v>#REF!</v>
      </c>
      <c r="H2292" s="93" t="e">
        <f>VLOOKUP($A2292,#REF!,7,FALSE)</f>
        <v>#REF!</v>
      </c>
      <c r="I2292" s="438" t="e">
        <f>VLOOKUP($A2292,#REF!,10,FALSE)</f>
        <v>#REF!</v>
      </c>
      <c r="J2292" s="93" t="e">
        <f>VLOOKUP($A2292,#REF!,11,FALSE)</f>
        <v>#REF!</v>
      </c>
      <c r="K2292" s="114" t="e">
        <f>VLOOKUP($A2292,#REF!,12,FALSE)</f>
        <v>#REF!</v>
      </c>
      <c r="L2292" s="93" t="e">
        <f>VLOOKUP($A2292,#REF!,13,FALSE)</f>
        <v>#REF!</v>
      </c>
      <c r="M2292" s="438" t="e">
        <f>VLOOKUP($A2292,#REF!,14,FALSE)</f>
        <v>#REF!</v>
      </c>
      <c r="N2292" s="102" t="e">
        <f>VLOOKUP($A2292,#REF!,15,FALSE)</f>
        <v>#REF!</v>
      </c>
      <c r="O2292" s="102" t="e">
        <f>VLOOKUP($A2292,#REF!,18,FALSE)</f>
        <v>#REF!</v>
      </c>
      <c r="P2292" s="93" t="e">
        <f>VLOOKUP($A2292,#REF!,41,FALSE)</f>
        <v>#REF!</v>
      </c>
      <c r="Q2292" s="115" t="e">
        <f>VLOOKUP(Revisión_Avance_Periodo!$L2292,#REF!,30,FALSE)</f>
        <v>#REF!</v>
      </c>
      <c r="R2292" s="116">
        <v>2019</v>
      </c>
      <c r="S2292" s="196">
        <v>43799</v>
      </c>
      <c r="T2292" s="116" t="s">
        <v>78</v>
      </c>
      <c r="U2292" s="132" t="e">
        <f>INDEX(#REF!,MATCH(Revisión_Avance_Periodo!$L2292,#REF!,0),MATCH(Revisión_Avance_Periodo!$T2292,#REF!,0))</f>
        <v>#REF!</v>
      </c>
      <c r="V2292" s="132" t="e">
        <f>INDEX(#REF!,MATCH(Revisión_Avance_Periodo!$L2292,#REF!,0),MATCH(Revisión_Avance_Periodo!$T2292,#REF!,0))</f>
        <v>#REF!</v>
      </c>
      <c r="W2292" s="118">
        <f>IFERROR((V2292/U2292),0)</f>
        <v>0</v>
      </c>
      <c r="X2292" s="116" t="str">
        <f>VLOOKUP(W2292,Tabla_Estado_Meta_OAP_2019[#All],3,TRUE)</f>
        <v>Por Ejecutar</v>
      </c>
      <c r="Y2292" s="157" t="e">
        <f>SUBTOTAL(9,$U$206:$U2292)</f>
        <v>#REF!</v>
      </c>
      <c r="Z2292" s="158" t="e">
        <f>SUBTOTAL(9,$V$206:$V2292)</f>
        <v>#REF!</v>
      </c>
      <c r="AA2292" s="159">
        <f>IFERROR(+Revisión_Avance_Periodo!$Z2292/Revisión_Avance_Periodo!$Y2292,0)</f>
        <v>0</v>
      </c>
      <c r="AB2292" s="126"/>
      <c r="AC2292" s="127"/>
      <c r="AD2292" s="125"/>
      <c r="AE2292" s="125"/>
      <c r="AF2292" s="128"/>
      <c r="AG2292" s="129"/>
      <c r="AH2292" s="157" t="e">
        <f>SUBTOTAL(9,$U$2282:$U2292)</f>
        <v>#REF!</v>
      </c>
      <c r="AI2292" s="158" t="e">
        <f>SUBTOTAL(9,$V$2282:$V2292)</f>
        <v>#REF!</v>
      </c>
      <c r="AJ2292" s="159">
        <f>IFERROR(+Revisión_Avance_Periodo!$Z2292/Revisión_Avance_Periodo!$Y2292,0)</f>
        <v>0</v>
      </c>
      <c r="AK2292" s="126"/>
      <c r="AL2292" s="127"/>
      <c r="AM2292" s="125"/>
      <c r="AN2292" s="125"/>
      <c r="AO2292" s="128"/>
      <c r="AP2292" s="129"/>
    </row>
    <row r="2293" spans="1:42" ht="15.75" thickBot="1" x14ac:dyDescent="0.3">
      <c r="A2293" s="97">
        <v>196</v>
      </c>
      <c r="B2293" s="435" t="e">
        <f>CONCATENATE(Revisión_Avance_Periodo!$D2293,";",Revisión_Avance_Periodo!$F2293,";",Revisión_Avance_Periodo!$L2293)</f>
        <v>#REF!</v>
      </c>
      <c r="C2293" s="435" t="e">
        <f t="shared" si="180"/>
        <v>#REF!</v>
      </c>
      <c r="D2293" s="123" t="e">
        <f>VLOOKUP($A2293,#REF!,3,FALSE)</f>
        <v>#REF!</v>
      </c>
      <c r="E2293" s="436" t="e">
        <f>VLOOKUP($A2293,#REF!,4,FALSE)</f>
        <v>#REF!</v>
      </c>
      <c r="F2293" s="103" t="e">
        <f>VLOOKUP($A2293,#REF!,5,FALSE)</f>
        <v>#REF!</v>
      </c>
      <c r="G2293" s="98" t="e">
        <f>VLOOKUP($A2293,#REF!,8,FALSE)</f>
        <v>#REF!</v>
      </c>
      <c r="H2293" s="93" t="e">
        <f>VLOOKUP($A2293,#REF!,7,FALSE)</f>
        <v>#REF!</v>
      </c>
      <c r="I2293" s="438" t="e">
        <f>VLOOKUP($A2293,#REF!,10,FALSE)</f>
        <v>#REF!</v>
      </c>
      <c r="J2293" s="98" t="e">
        <f>VLOOKUP($A2293,#REF!,11,FALSE)</f>
        <v>#REF!</v>
      </c>
      <c r="K2293" s="114" t="e">
        <f>VLOOKUP($A2293,#REF!,12,FALSE)</f>
        <v>#REF!</v>
      </c>
      <c r="L2293" s="98" t="e">
        <f>VLOOKUP($A2293,#REF!,13,FALSE)</f>
        <v>#REF!</v>
      </c>
      <c r="M2293" s="438" t="e">
        <f>VLOOKUP($A2293,#REF!,14,FALSE)</f>
        <v>#REF!</v>
      </c>
      <c r="N2293" s="103" t="e">
        <f>VLOOKUP($A2293,#REF!,15,FALSE)</f>
        <v>#REF!</v>
      </c>
      <c r="O2293" s="103" t="e">
        <f>VLOOKUP($A2293,#REF!,18,FALSE)</f>
        <v>#REF!</v>
      </c>
      <c r="P2293" s="93" t="e">
        <f>VLOOKUP($A2293,#REF!,41,FALSE)</f>
        <v>#REF!</v>
      </c>
      <c r="Q2293" s="115" t="e">
        <f>VLOOKUP(Revisión_Avance_Periodo!$L2293,#REF!,30,FALSE)</f>
        <v>#REF!</v>
      </c>
      <c r="R2293" s="116">
        <v>2019</v>
      </c>
      <c r="S2293" s="196">
        <v>43829</v>
      </c>
      <c r="T2293" s="124" t="s">
        <v>79</v>
      </c>
      <c r="U2293" s="132" t="e">
        <f>INDEX(#REF!,MATCH(Revisión_Avance_Periodo!$L2293,#REF!,0),MATCH(Revisión_Avance_Periodo!$T2293,#REF!,0))</f>
        <v>#REF!</v>
      </c>
      <c r="V2293" s="132" t="e">
        <f>INDEX(#REF!,MATCH(Revisión_Avance_Periodo!$L2293,#REF!,0),MATCH(Revisión_Avance_Periodo!$T2293,#REF!,0))</f>
        <v>#REF!</v>
      </c>
      <c r="W2293" s="131" t="e">
        <f t="shared" ref="W2293:W2305" si="182">V2293/U2293</f>
        <v>#REF!</v>
      </c>
      <c r="X2293" s="124" t="e">
        <f>VLOOKUP(W2293,Tabla_Estado_Meta_OAP_2019[#All],3,TRUE)</f>
        <v>#REF!</v>
      </c>
      <c r="Y2293" s="157" t="e">
        <f>SUBTOTAL(9,$U$206:$U2293)</f>
        <v>#REF!</v>
      </c>
      <c r="Z2293" s="158" t="e">
        <f>SUBTOTAL(9,$V$206:$V2293)</f>
        <v>#REF!</v>
      </c>
      <c r="AA2293" s="159">
        <f>IFERROR(+Revisión_Avance_Periodo!$Z2293/Revisión_Avance_Periodo!$Y2293,0)</f>
        <v>0</v>
      </c>
      <c r="AB2293" s="126"/>
      <c r="AC2293" s="127"/>
      <c r="AD2293" s="125"/>
      <c r="AE2293" s="125"/>
      <c r="AF2293" s="128"/>
      <c r="AG2293" s="129"/>
      <c r="AH2293" s="157" t="e">
        <f>SUBTOTAL(9,$U$2282:$U2293)</f>
        <v>#REF!</v>
      </c>
      <c r="AI2293" s="158" t="e">
        <f>SUBTOTAL(9,$V$2282:$V2293)</f>
        <v>#REF!</v>
      </c>
      <c r="AJ2293" s="159">
        <f>IFERROR(+Revisión_Avance_Periodo!$Z2293/Revisión_Avance_Periodo!$Y2293,0)</f>
        <v>0</v>
      </c>
      <c r="AK2293" s="126"/>
      <c r="AL2293" s="127"/>
      <c r="AM2293" s="125"/>
      <c r="AN2293" s="125"/>
      <c r="AO2293" s="128"/>
      <c r="AP2293" s="129"/>
    </row>
    <row r="2294" spans="1:42" x14ac:dyDescent="0.25">
      <c r="A2294" s="92">
        <v>197</v>
      </c>
      <c r="B2294" s="435" t="e">
        <f>CONCATENATE(Revisión_Avance_Periodo!$D2294,";",Revisión_Avance_Periodo!$F2294,";",Revisión_Avance_Periodo!$L2294)</f>
        <v>#REF!</v>
      </c>
      <c r="C2294" s="435" t="e">
        <f t="shared" si="180"/>
        <v>#REF!</v>
      </c>
      <c r="D2294" s="114" t="e">
        <f>VLOOKUP($A2294,#REF!,3,FALSE)</f>
        <v>#REF!</v>
      </c>
      <c r="E2294" s="436" t="e">
        <f>VLOOKUP($A2294,#REF!,4,FALSE)</f>
        <v>#REF!</v>
      </c>
      <c r="F2294" s="102" t="e">
        <f>VLOOKUP($A2294,#REF!,5,FALSE)</f>
        <v>#REF!</v>
      </c>
      <c r="G2294" s="93" t="e">
        <f>VLOOKUP($A2294,#REF!,8,FALSE)</f>
        <v>#REF!</v>
      </c>
      <c r="H2294" s="93" t="e">
        <f>VLOOKUP($A2294,#REF!,7,FALSE)</f>
        <v>#REF!</v>
      </c>
      <c r="I2294" s="438" t="e">
        <f>VLOOKUP($A2294,#REF!,10,FALSE)</f>
        <v>#REF!</v>
      </c>
      <c r="J2294" s="93" t="e">
        <f>VLOOKUP($A2294,#REF!,11,FALSE)</f>
        <v>#REF!</v>
      </c>
      <c r="K2294" s="114" t="e">
        <f>VLOOKUP($A2294,#REF!,12,FALSE)</f>
        <v>#REF!</v>
      </c>
      <c r="L2294" s="93" t="e">
        <f>VLOOKUP($A2294,#REF!,13,FALSE)</f>
        <v>#REF!</v>
      </c>
      <c r="M2294" s="438" t="e">
        <f>VLOOKUP($A2294,#REF!,14,FALSE)</f>
        <v>#REF!</v>
      </c>
      <c r="N2294" s="102" t="e">
        <f>VLOOKUP($A2294,#REF!,15,FALSE)</f>
        <v>#REF!</v>
      </c>
      <c r="O2294" s="102" t="e">
        <f>VLOOKUP($A2294,#REF!,18,FALSE)</f>
        <v>#REF!</v>
      </c>
      <c r="P2294" s="93" t="e">
        <f>VLOOKUP($A2294,#REF!,41,FALSE)</f>
        <v>#REF!</v>
      </c>
      <c r="Q2294" s="115" t="e">
        <f>VLOOKUP(Revisión_Avance_Periodo!$L2294,#REF!,30,FALSE)</f>
        <v>#REF!</v>
      </c>
      <c r="R2294" s="116">
        <v>2019</v>
      </c>
      <c r="S2294" s="196">
        <v>43495</v>
      </c>
      <c r="T2294" s="116" t="s">
        <v>68</v>
      </c>
      <c r="U2294" s="440" t="e">
        <f>INDEX(#REF!,MATCH(Revisión_Avance_Periodo!$L2294,#REF!,0),MATCH(Revisión_Avance_Periodo!$T2294,#REF!,0))</f>
        <v>#REF!</v>
      </c>
      <c r="V2294" s="440" t="e">
        <f>INDEX(#REF!,MATCH(Revisión_Avance_Periodo!$L2294,#REF!,0),MATCH(Revisión_Avance_Periodo!$T2294,#REF!,0))</f>
        <v>#REF!</v>
      </c>
      <c r="W2294" s="131" t="e">
        <f t="shared" si="182"/>
        <v>#REF!</v>
      </c>
      <c r="X2294" s="116" t="e">
        <f>VLOOKUP(W2294,Tabla_Estado_Meta_OAP_2019[#All],3,TRUE)</f>
        <v>#REF!</v>
      </c>
      <c r="Y2294" s="163" t="e">
        <f>SUBTOTAL(9,$U$206:$U2294)</f>
        <v>#REF!</v>
      </c>
      <c r="Z2294" s="161" t="e">
        <f>SUBTOTAL(9,$V$206:$V2294)</f>
        <v>#REF!</v>
      </c>
      <c r="AA2294" s="162">
        <f>IFERROR(+Revisión_Avance_Periodo!$Z2294/Revisión_Avance_Periodo!$Y2294,0)</f>
        <v>0</v>
      </c>
      <c r="AB2294" s="445" t="e">
        <f>SUBTOTAL(9,U2294:U2305)</f>
        <v>#REF!</v>
      </c>
      <c r="AC2294" s="446" t="e">
        <f>SUBTOTAL(9,V2294:V2305)</f>
        <v>#REF!</v>
      </c>
      <c r="AD2294" s="119" t="e">
        <f>+AC2294/AB2294</f>
        <v>#REF!</v>
      </c>
      <c r="AE2294" s="119" t="e">
        <f>100%-Revisión_Avance_Periodo!$AD2294</f>
        <v>#REF!</v>
      </c>
      <c r="AF2294" s="121" t="e">
        <f>VLOOKUP(AD2294,Tabla_Estado_Meta_OAP_2019[],3,TRUE)</f>
        <v>#REF!</v>
      </c>
      <c r="AG2294" s="122" t="e">
        <f>Revisión_Avance_Periodo!$AD2294*Revisión_Avance_Periodo!$Q2294</f>
        <v>#REF!</v>
      </c>
      <c r="AH2294" s="163" t="e">
        <f>SUBTOTAL(9,$U$2294:$U2294)</f>
        <v>#REF!</v>
      </c>
      <c r="AI2294" s="161" t="e">
        <f>SUBTOTAL(9,$V$2294:$V2294)</f>
        <v>#REF!</v>
      </c>
      <c r="AJ2294" s="162">
        <f>IFERROR(+Revisión_Avance_Periodo!$Z2294/Revisión_Avance_Periodo!$Y2294,0)</f>
        <v>0</v>
      </c>
      <c r="AK2294" s="445" t="e">
        <f>SUBTOTAL(9,AD2294:AD2305)</f>
        <v>#REF!</v>
      </c>
      <c r="AL2294" s="446" t="e">
        <f>SUBTOTAL(9,AE2294:AE2305)</f>
        <v>#REF!</v>
      </c>
      <c r="AM2294" s="119" t="e">
        <f>+AL2294/AK2294</f>
        <v>#REF!</v>
      </c>
      <c r="AN2294" s="119" t="e">
        <f>100%-Revisión_Avance_Periodo!$AD2294</f>
        <v>#REF!</v>
      </c>
      <c r="AO2294" s="121" t="e">
        <f>VLOOKUP(AM2294,Tabla_Estado_Meta_OAP_2019[],3,TRUE)</f>
        <v>#REF!</v>
      </c>
      <c r="AP2294" s="122" t="e">
        <f>Revisión_Avance_Periodo!$AD2294*Revisión_Avance_Periodo!$Q2294</f>
        <v>#REF!</v>
      </c>
    </row>
    <row r="2295" spans="1:42" x14ac:dyDescent="0.25">
      <c r="A2295" s="97">
        <v>197</v>
      </c>
      <c r="B2295" s="435" t="e">
        <f>CONCATENATE(Revisión_Avance_Periodo!$D2295,";",Revisión_Avance_Periodo!$F2295,";",Revisión_Avance_Periodo!$L2295)</f>
        <v>#REF!</v>
      </c>
      <c r="C2295" s="435" t="e">
        <f t="shared" si="180"/>
        <v>#REF!</v>
      </c>
      <c r="D2295" s="123" t="e">
        <f>VLOOKUP($A2295,#REF!,3,FALSE)</f>
        <v>#REF!</v>
      </c>
      <c r="E2295" s="436" t="e">
        <f>VLOOKUP($A2295,#REF!,4,FALSE)</f>
        <v>#REF!</v>
      </c>
      <c r="F2295" s="103" t="e">
        <f>VLOOKUP($A2295,#REF!,5,FALSE)</f>
        <v>#REF!</v>
      </c>
      <c r="G2295" s="98" t="e">
        <f>VLOOKUP($A2295,#REF!,8,FALSE)</f>
        <v>#REF!</v>
      </c>
      <c r="H2295" s="93" t="e">
        <f>VLOOKUP($A2295,#REF!,7,FALSE)</f>
        <v>#REF!</v>
      </c>
      <c r="I2295" s="438" t="e">
        <f>VLOOKUP($A2295,#REF!,10,FALSE)</f>
        <v>#REF!</v>
      </c>
      <c r="J2295" s="98" t="e">
        <f>VLOOKUP($A2295,#REF!,11,FALSE)</f>
        <v>#REF!</v>
      </c>
      <c r="K2295" s="114" t="e">
        <f>VLOOKUP($A2295,#REF!,12,FALSE)</f>
        <v>#REF!</v>
      </c>
      <c r="L2295" s="98" t="e">
        <f>VLOOKUP($A2295,#REF!,13,FALSE)</f>
        <v>#REF!</v>
      </c>
      <c r="M2295" s="438" t="e">
        <f>VLOOKUP($A2295,#REF!,14,FALSE)</f>
        <v>#REF!</v>
      </c>
      <c r="N2295" s="103" t="e">
        <f>VLOOKUP($A2295,#REF!,15,FALSE)</f>
        <v>#REF!</v>
      </c>
      <c r="O2295" s="103" t="e">
        <f>VLOOKUP($A2295,#REF!,18,FALSE)</f>
        <v>#REF!</v>
      </c>
      <c r="P2295" s="93" t="e">
        <f>VLOOKUP($A2295,#REF!,41,FALSE)</f>
        <v>#REF!</v>
      </c>
      <c r="Q2295" s="115" t="e">
        <f>VLOOKUP(Revisión_Avance_Periodo!$L2295,#REF!,30,FALSE)</f>
        <v>#REF!</v>
      </c>
      <c r="R2295" s="116">
        <v>2019</v>
      </c>
      <c r="S2295" s="196">
        <v>43524</v>
      </c>
      <c r="T2295" s="124" t="s">
        <v>69</v>
      </c>
      <c r="U2295" s="440" t="e">
        <f>INDEX(#REF!,MATCH(Revisión_Avance_Periodo!$L2295,#REF!,0),MATCH(Revisión_Avance_Periodo!$T2295,#REF!,0))</f>
        <v>#REF!</v>
      </c>
      <c r="V2295" s="440" t="e">
        <f>INDEX(#REF!,MATCH(Revisión_Avance_Periodo!$L2295,#REF!,0),MATCH(Revisión_Avance_Periodo!$T2295,#REF!,0))</f>
        <v>#REF!</v>
      </c>
      <c r="W2295" s="131" t="e">
        <f t="shared" si="182"/>
        <v>#REF!</v>
      </c>
      <c r="X2295" s="124" t="e">
        <f>VLOOKUP(W2295,Tabla_Estado_Meta_OAP_2019[#All],3,TRUE)</f>
        <v>#REF!</v>
      </c>
      <c r="Y2295" s="164" t="e">
        <f>SUBTOTAL(9,$U$206:$U2295)</f>
        <v>#REF!</v>
      </c>
      <c r="Z2295" s="158" t="e">
        <f>SUBTOTAL(9,$V$206:$V2295)</f>
        <v>#REF!</v>
      </c>
      <c r="AA2295" s="159">
        <f>IFERROR(+Revisión_Avance_Periodo!$Z2295/Revisión_Avance_Periodo!$Y2295,0)</f>
        <v>0</v>
      </c>
      <c r="AB2295" s="126"/>
      <c r="AC2295" s="127"/>
      <c r="AD2295" s="125"/>
      <c r="AE2295" s="125"/>
      <c r="AF2295" s="128"/>
      <c r="AG2295" s="129"/>
      <c r="AH2295" s="164" t="e">
        <f>SUBTOTAL(9,$U$2294:$U2295)</f>
        <v>#REF!</v>
      </c>
      <c r="AI2295" s="158" t="e">
        <f>SUBTOTAL(9,$V$2294:$V2295)</f>
        <v>#REF!</v>
      </c>
      <c r="AJ2295" s="159">
        <f>IFERROR(+Revisión_Avance_Periodo!$Z2295/Revisión_Avance_Periodo!$Y2295,0)</f>
        <v>0</v>
      </c>
      <c r="AK2295" s="126"/>
      <c r="AL2295" s="127"/>
      <c r="AM2295" s="125"/>
      <c r="AN2295" s="125"/>
      <c r="AO2295" s="128"/>
      <c r="AP2295" s="129"/>
    </row>
    <row r="2296" spans="1:42" x14ac:dyDescent="0.25">
      <c r="A2296" s="92">
        <v>197</v>
      </c>
      <c r="B2296" s="435" t="e">
        <f>CONCATENATE(Revisión_Avance_Periodo!$D2296,";",Revisión_Avance_Periodo!$F2296,";",Revisión_Avance_Periodo!$L2296)</f>
        <v>#REF!</v>
      </c>
      <c r="C2296" s="435" t="e">
        <f t="shared" si="180"/>
        <v>#REF!</v>
      </c>
      <c r="D2296" s="114" t="e">
        <f>VLOOKUP($A2296,#REF!,3,FALSE)</f>
        <v>#REF!</v>
      </c>
      <c r="E2296" s="436" t="e">
        <f>VLOOKUP($A2296,#REF!,4,FALSE)</f>
        <v>#REF!</v>
      </c>
      <c r="F2296" s="102" t="e">
        <f>VLOOKUP($A2296,#REF!,5,FALSE)</f>
        <v>#REF!</v>
      </c>
      <c r="G2296" s="93" t="e">
        <f>VLOOKUP($A2296,#REF!,8,FALSE)</f>
        <v>#REF!</v>
      </c>
      <c r="H2296" s="93" t="e">
        <f>VLOOKUP($A2296,#REF!,7,FALSE)</f>
        <v>#REF!</v>
      </c>
      <c r="I2296" s="438" t="e">
        <f>VLOOKUP($A2296,#REF!,10,FALSE)</f>
        <v>#REF!</v>
      </c>
      <c r="J2296" s="93" t="e">
        <f>VLOOKUP($A2296,#REF!,11,FALSE)</f>
        <v>#REF!</v>
      </c>
      <c r="K2296" s="114" t="e">
        <f>VLOOKUP($A2296,#REF!,12,FALSE)</f>
        <v>#REF!</v>
      </c>
      <c r="L2296" s="93" t="e">
        <f>VLOOKUP($A2296,#REF!,13,FALSE)</f>
        <v>#REF!</v>
      </c>
      <c r="M2296" s="438" t="e">
        <f>VLOOKUP($A2296,#REF!,14,FALSE)</f>
        <v>#REF!</v>
      </c>
      <c r="N2296" s="102" t="e">
        <f>VLOOKUP($A2296,#REF!,15,FALSE)</f>
        <v>#REF!</v>
      </c>
      <c r="O2296" s="102" t="e">
        <f>VLOOKUP($A2296,#REF!,18,FALSE)</f>
        <v>#REF!</v>
      </c>
      <c r="P2296" s="93" t="e">
        <f>VLOOKUP($A2296,#REF!,41,FALSE)</f>
        <v>#REF!</v>
      </c>
      <c r="Q2296" s="115" t="e">
        <f>VLOOKUP(Revisión_Avance_Periodo!$L2296,#REF!,30,FALSE)</f>
        <v>#REF!</v>
      </c>
      <c r="R2296" s="116">
        <v>2019</v>
      </c>
      <c r="S2296" s="196">
        <v>43554</v>
      </c>
      <c r="T2296" s="116" t="s">
        <v>70</v>
      </c>
      <c r="U2296" s="440" t="e">
        <f>INDEX(#REF!,MATCH(Revisión_Avance_Periodo!$L2296,#REF!,0),MATCH(Revisión_Avance_Periodo!$T2296,#REF!,0))</f>
        <v>#REF!</v>
      </c>
      <c r="V2296" s="440" t="e">
        <f>INDEX(#REF!,MATCH(Revisión_Avance_Periodo!$L2296,#REF!,0),MATCH(Revisión_Avance_Periodo!$T2296,#REF!,0))</f>
        <v>#REF!</v>
      </c>
      <c r="W2296" s="131" t="e">
        <f t="shared" si="182"/>
        <v>#REF!</v>
      </c>
      <c r="X2296" s="116" t="e">
        <f>VLOOKUP(W2296,Tabla_Estado_Meta_OAP_2019[#All],3,TRUE)</f>
        <v>#REF!</v>
      </c>
      <c r="Y2296" s="164" t="e">
        <f>SUBTOTAL(9,$U$206:$U2296)</f>
        <v>#REF!</v>
      </c>
      <c r="Z2296" s="158" t="e">
        <f>SUBTOTAL(9,$V$206:$V2296)</f>
        <v>#REF!</v>
      </c>
      <c r="AA2296" s="159">
        <f>IFERROR(+Revisión_Avance_Periodo!$Z2296/Revisión_Avance_Periodo!$Y2296,0)</f>
        <v>0</v>
      </c>
      <c r="AB2296" s="126"/>
      <c r="AC2296" s="127"/>
      <c r="AD2296" s="125"/>
      <c r="AE2296" s="125"/>
      <c r="AF2296" s="128"/>
      <c r="AG2296" s="129"/>
      <c r="AH2296" s="164" t="e">
        <f>SUBTOTAL(9,$U$2294:$U2296)</f>
        <v>#REF!</v>
      </c>
      <c r="AI2296" s="158" t="e">
        <f>SUBTOTAL(9,$V$2294:$V2296)</f>
        <v>#REF!</v>
      </c>
      <c r="AJ2296" s="159">
        <f>IFERROR(+Revisión_Avance_Periodo!$Z2296/Revisión_Avance_Periodo!$Y2296,0)</f>
        <v>0</v>
      </c>
      <c r="AK2296" s="126"/>
      <c r="AL2296" s="127"/>
      <c r="AM2296" s="125"/>
      <c r="AN2296" s="125"/>
      <c r="AO2296" s="128"/>
      <c r="AP2296" s="129"/>
    </row>
    <row r="2297" spans="1:42" x14ac:dyDescent="0.25">
      <c r="A2297" s="97">
        <v>197</v>
      </c>
      <c r="B2297" s="435" t="e">
        <f>CONCATENATE(Revisión_Avance_Periodo!$D2297,";",Revisión_Avance_Periodo!$F2297,";",Revisión_Avance_Periodo!$L2297)</f>
        <v>#REF!</v>
      </c>
      <c r="C2297" s="435" t="e">
        <f t="shared" si="180"/>
        <v>#REF!</v>
      </c>
      <c r="D2297" s="123" t="e">
        <f>VLOOKUP($A2297,#REF!,3,FALSE)</f>
        <v>#REF!</v>
      </c>
      <c r="E2297" s="436" t="e">
        <f>VLOOKUP($A2297,#REF!,4,FALSE)</f>
        <v>#REF!</v>
      </c>
      <c r="F2297" s="103" t="e">
        <f>VLOOKUP($A2297,#REF!,5,FALSE)</f>
        <v>#REF!</v>
      </c>
      <c r="G2297" s="98" t="e">
        <f>VLOOKUP($A2297,#REF!,8,FALSE)</f>
        <v>#REF!</v>
      </c>
      <c r="H2297" s="93" t="e">
        <f>VLOOKUP($A2297,#REF!,7,FALSE)</f>
        <v>#REF!</v>
      </c>
      <c r="I2297" s="438" t="e">
        <f>VLOOKUP($A2297,#REF!,10,FALSE)</f>
        <v>#REF!</v>
      </c>
      <c r="J2297" s="98" t="e">
        <f>VLOOKUP($A2297,#REF!,11,FALSE)</f>
        <v>#REF!</v>
      </c>
      <c r="K2297" s="114" t="e">
        <f>VLOOKUP($A2297,#REF!,12,FALSE)</f>
        <v>#REF!</v>
      </c>
      <c r="L2297" s="98" t="e">
        <f>VLOOKUP($A2297,#REF!,13,FALSE)</f>
        <v>#REF!</v>
      </c>
      <c r="M2297" s="438" t="e">
        <f>VLOOKUP($A2297,#REF!,14,FALSE)</f>
        <v>#REF!</v>
      </c>
      <c r="N2297" s="103" t="e">
        <f>VLOOKUP($A2297,#REF!,15,FALSE)</f>
        <v>#REF!</v>
      </c>
      <c r="O2297" s="103" t="e">
        <f>VLOOKUP($A2297,#REF!,18,FALSE)</f>
        <v>#REF!</v>
      </c>
      <c r="P2297" s="93" t="e">
        <f>VLOOKUP($A2297,#REF!,41,FALSE)</f>
        <v>#REF!</v>
      </c>
      <c r="Q2297" s="115" t="e">
        <f>VLOOKUP(Revisión_Avance_Periodo!$L2297,#REF!,30,FALSE)</f>
        <v>#REF!</v>
      </c>
      <c r="R2297" s="116">
        <v>2019</v>
      </c>
      <c r="S2297" s="196">
        <v>43585</v>
      </c>
      <c r="T2297" s="124" t="s">
        <v>71</v>
      </c>
      <c r="U2297" s="440" t="e">
        <f>INDEX(#REF!,MATCH(Revisión_Avance_Periodo!$L2297,#REF!,0),MATCH(Revisión_Avance_Periodo!$T2297,#REF!,0))</f>
        <v>#REF!</v>
      </c>
      <c r="V2297" s="440" t="e">
        <f>INDEX(#REF!,MATCH(Revisión_Avance_Periodo!$L2297,#REF!,0),MATCH(Revisión_Avance_Periodo!$T2297,#REF!,0))</f>
        <v>#REF!</v>
      </c>
      <c r="W2297" s="131" t="e">
        <f t="shared" si="182"/>
        <v>#REF!</v>
      </c>
      <c r="X2297" s="124" t="e">
        <f>VLOOKUP(W2297,Tabla_Estado_Meta_OAP_2019[#All],3,TRUE)</f>
        <v>#REF!</v>
      </c>
      <c r="Y2297" s="164" t="e">
        <f>SUBTOTAL(9,$U$206:$U2297)</f>
        <v>#REF!</v>
      </c>
      <c r="Z2297" s="158" t="e">
        <f>SUBTOTAL(9,$V$206:$V2297)</f>
        <v>#REF!</v>
      </c>
      <c r="AA2297" s="159">
        <f>IFERROR(+Revisión_Avance_Periodo!$Z2297/Revisión_Avance_Periodo!$Y2297,0)</f>
        <v>0</v>
      </c>
      <c r="AB2297" s="126"/>
      <c r="AC2297" s="127"/>
      <c r="AD2297" s="125"/>
      <c r="AE2297" s="125"/>
      <c r="AF2297" s="128"/>
      <c r="AG2297" s="129"/>
      <c r="AH2297" s="164" t="e">
        <f>SUBTOTAL(9,$U$2294:$U2297)</f>
        <v>#REF!</v>
      </c>
      <c r="AI2297" s="158" t="e">
        <f>SUBTOTAL(9,$V$2294:$V2297)</f>
        <v>#REF!</v>
      </c>
      <c r="AJ2297" s="159">
        <f>IFERROR(+Revisión_Avance_Periodo!$Z2297/Revisión_Avance_Periodo!$Y2297,0)</f>
        <v>0</v>
      </c>
      <c r="AK2297" s="126"/>
      <c r="AL2297" s="127"/>
      <c r="AM2297" s="125"/>
      <c r="AN2297" s="125"/>
      <c r="AO2297" s="128"/>
      <c r="AP2297" s="129"/>
    </row>
    <row r="2298" spans="1:42" x14ac:dyDescent="0.25">
      <c r="A2298" s="92">
        <v>197</v>
      </c>
      <c r="B2298" s="435" t="e">
        <f>CONCATENATE(Revisión_Avance_Periodo!$D2298,";",Revisión_Avance_Periodo!$F2298,";",Revisión_Avance_Periodo!$L2298)</f>
        <v>#REF!</v>
      </c>
      <c r="C2298" s="435" t="e">
        <f t="shared" si="180"/>
        <v>#REF!</v>
      </c>
      <c r="D2298" s="114" t="e">
        <f>VLOOKUP($A2298,#REF!,3,FALSE)</f>
        <v>#REF!</v>
      </c>
      <c r="E2298" s="436" t="e">
        <f>VLOOKUP($A2298,#REF!,4,FALSE)</f>
        <v>#REF!</v>
      </c>
      <c r="F2298" s="102" t="e">
        <f>VLOOKUP($A2298,#REF!,5,FALSE)</f>
        <v>#REF!</v>
      </c>
      <c r="G2298" s="93" t="e">
        <f>VLOOKUP($A2298,#REF!,8,FALSE)</f>
        <v>#REF!</v>
      </c>
      <c r="H2298" s="93" t="e">
        <f>VLOOKUP($A2298,#REF!,7,FALSE)</f>
        <v>#REF!</v>
      </c>
      <c r="I2298" s="438" t="e">
        <f>VLOOKUP($A2298,#REF!,10,FALSE)</f>
        <v>#REF!</v>
      </c>
      <c r="J2298" s="93" t="e">
        <f>VLOOKUP($A2298,#REF!,11,FALSE)</f>
        <v>#REF!</v>
      </c>
      <c r="K2298" s="114" t="e">
        <f>VLOOKUP($A2298,#REF!,12,FALSE)</f>
        <v>#REF!</v>
      </c>
      <c r="L2298" s="93" t="e">
        <f>VLOOKUP($A2298,#REF!,13,FALSE)</f>
        <v>#REF!</v>
      </c>
      <c r="M2298" s="438" t="e">
        <f>VLOOKUP($A2298,#REF!,14,FALSE)</f>
        <v>#REF!</v>
      </c>
      <c r="N2298" s="102" t="e">
        <f>VLOOKUP($A2298,#REF!,15,FALSE)</f>
        <v>#REF!</v>
      </c>
      <c r="O2298" s="102" t="e">
        <f>VLOOKUP($A2298,#REF!,18,FALSE)</f>
        <v>#REF!</v>
      </c>
      <c r="P2298" s="93" t="e">
        <f>VLOOKUP($A2298,#REF!,41,FALSE)</f>
        <v>#REF!</v>
      </c>
      <c r="Q2298" s="115" t="e">
        <f>VLOOKUP(Revisión_Avance_Periodo!$L2298,#REF!,30,FALSE)</f>
        <v>#REF!</v>
      </c>
      <c r="R2298" s="116">
        <v>2019</v>
      </c>
      <c r="S2298" s="196">
        <v>43615</v>
      </c>
      <c r="T2298" s="116" t="s">
        <v>72</v>
      </c>
      <c r="U2298" s="440" t="e">
        <f>INDEX(#REF!,MATCH(Revisión_Avance_Periodo!$L2298,#REF!,0),MATCH(Revisión_Avance_Periodo!$T2298,#REF!,0))</f>
        <v>#REF!</v>
      </c>
      <c r="V2298" s="440" t="e">
        <f>INDEX(#REF!,MATCH(Revisión_Avance_Periodo!$L2298,#REF!,0),MATCH(Revisión_Avance_Periodo!$T2298,#REF!,0))</f>
        <v>#REF!</v>
      </c>
      <c r="W2298" s="131" t="e">
        <f t="shared" si="182"/>
        <v>#REF!</v>
      </c>
      <c r="X2298" s="116" t="e">
        <f>VLOOKUP(W2298,Tabla_Estado_Meta_OAP_2019[#All],3,TRUE)</f>
        <v>#REF!</v>
      </c>
      <c r="Y2298" s="164" t="e">
        <f>SUBTOTAL(9,$U$206:$U2298)</f>
        <v>#REF!</v>
      </c>
      <c r="Z2298" s="158" t="e">
        <f>SUBTOTAL(9,$V$206:$V2298)</f>
        <v>#REF!</v>
      </c>
      <c r="AA2298" s="159">
        <f>IFERROR(+Revisión_Avance_Periodo!$Z2298/Revisión_Avance_Periodo!$Y2298,0)</f>
        <v>0</v>
      </c>
      <c r="AB2298" s="126"/>
      <c r="AC2298" s="127"/>
      <c r="AD2298" s="125"/>
      <c r="AE2298" s="125"/>
      <c r="AF2298" s="128"/>
      <c r="AG2298" s="129"/>
      <c r="AH2298" s="164" t="e">
        <f>SUBTOTAL(9,$U$2294:$U2298)</f>
        <v>#REF!</v>
      </c>
      <c r="AI2298" s="158" t="e">
        <f>SUBTOTAL(9,$V$2294:$V2298)</f>
        <v>#REF!</v>
      </c>
      <c r="AJ2298" s="159">
        <f>IFERROR(+Revisión_Avance_Periodo!$Z2298/Revisión_Avance_Periodo!$Y2298,0)</f>
        <v>0</v>
      </c>
      <c r="AK2298" s="126"/>
      <c r="AL2298" s="127"/>
      <c r="AM2298" s="125"/>
      <c r="AN2298" s="125"/>
      <c r="AO2298" s="128"/>
      <c r="AP2298" s="129"/>
    </row>
    <row r="2299" spans="1:42" x14ac:dyDescent="0.25">
      <c r="A2299" s="97">
        <v>197</v>
      </c>
      <c r="B2299" s="435" t="e">
        <f>CONCATENATE(Revisión_Avance_Periodo!$D2299,";",Revisión_Avance_Periodo!$F2299,";",Revisión_Avance_Periodo!$L2299)</f>
        <v>#REF!</v>
      </c>
      <c r="C2299" s="435" t="e">
        <f t="shared" si="180"/>
        <v>#REF!</v>
      </c>
      <c r="D2299" s="123" t="e">
        <f>VLOOKUP($A2299,#REF!,3,FALSE)</f>
        <v>#REF!</v>
      </c>
      <c r="E2299" s="436" t="e">
        <f>VLOOKUP($A2299,#REF!,4,FALSE)</f>
        <v>#REF!</v>
      </c>
      <c r="F2299" s="103" t="e">
        <f>VLOOKUP($A2299,#REF!,5,FALSE)</f>
        <v>#REF!</v>
      </c>
      <c r="G2299" s="98" t="e">
        <f>VLOOKUP($A2299,#REF!,8,FALSE)</f>
        <v>#REF!</v>
      </c>
      <c r="H2299" s="93" t="e">
        <f>VLOOKUP($A2299,#REF!,7,FALSE)</f>
        <v>#REF!</v>
      </c>
      <c r="I2299" s="438" t="e">
        <f>VLOOKUP($A2299,#REF!,10,FALSE)</f>
        <v>#REF!</v>
      </c>
      <c r="J2299" s="98" t="e">
        <f>VLOOKUP($A2299,#REF!,11,FALSE)</f>
        <v>#REF!</v>
      </c>
      <c r="K2299" s="114" t="e">
        <f>VLOOKUP($A2299,#REF!,12,FALSE)</f>
        <v>#REF!</v>
      </c>
      <c r="L2299" s="98" t="e">
        <f>VLOOKUP($A2299,#REF!,13,FALSE)</f>
        <v>#REF!</v>
      </c>
      <c r="M2299" s="438" t="e">
        <f>VLOOKUP($A2299,#REF!,14,FALSE)</f>
        <v>#REF!</v>
      </c>
      <c r="N2299" s="103" t="e">
        <f>VLOOKUP($A2299,#REF!,15,FALSE)</f>
        <v>#REF!</v>
      </c>
      <c r="O2299" s="103" t="e">
        <f>VLOOKUP($A2299,#REF!,18,FALSE)</f>
        <v>#REF!</v>
      </c>
      <c r="P2299" s="93" t="e">
        <f>VLOOKUP($A2299,#REF!,41,FALSE)</f>
        <v>#REF!</v>
      </c>
      <c r="Q2299" s="115" t="e">
        <f>VLOOKUP(Revisión_Avance_Periodo!$L2299,#REF!,30,FALSE)</f>
        <v>#REF!</v>
      </c>
      <c r="R2299" s="116">
        <v>2019</v>
      </c>
      <c r="S2299" s="196">
        <v>43646</v>
      </c>
      <c r="T2299" s="124" t="s">
        <v>73</v>
      </c>
      <c r="U2299" s="440" t="e">
        <f>INDEX(#REF!,MATCH(Revisión_Avance_Periodo!$L2299,#REF!,0),MATCH(Revisión_Avance_Periodo!$T2299,#REF!,0))</f>
        <v>#REF!</v>
      </c>
      <c r="V2299" s="440" t="e">
        <f>INDEX(#REF!,MATCH(Revisión_Avance_Periodo!$L2299,#REF!,0),MATCH(Revisión_Avance_Periodo!$T2299,#REF!,0))</f>
        <v>#REF!</v>
      </c>
      <c r="W2299" s="131" t="e">
        <f t="shared" si="182"/>
        <v>#REF!</v>
      </c>
      <c r="X2299" s="124" t="e">
        <f>VLOOKUP(W2299,Tabla_Estado_Meta_OAP_2019[#All],3,TRUE)</f>
        <v>#REF!</v>
      </c>
      <c r="Y2299" s="164" t="e">
        <f>SUBTOTAL(9,$U$206:$U2299)</f>
        <v>#REF!</v>
      </c>
      <c r="Z2299" s="158" t="e">
        <f>SUBTOTAL(9,$V$206:$V2299)</f>
        <v>#REF!</v>
      </c>
      <c r="AA2299" s="159">
        <f>IFERROR(+Revisión_Avance_Periodo!$Z2299/Revisión_Avance_Periodo!$Y2299,0)</f>
        <v>0</v>
      </c>
      <c r="AB2299" s="126"/>
      <c r="AC2299" s="127"/>
      <c r="AD2299" s="125"/>
      <c r="AE2299" s="125"/>
      <c r="AF2299" s="128"/>
      <c r="AG2299" s="129"/>
      <c r="AH2299" s="164" t="e">
        <f>SUBTOTAL(9,$U$2294:$U2299)</f>
        <v>#REF!</v>
      </c>
      <c r="AI2299" s="158" t="e">
        <f>SUBTOTAL(9,$V$2294:$V2299)</f>
        <v>#REF!</v>
      </c>
      <c r="AJ2299" s="159">
        <f>IFERROR(+Revisión_Avance_Periodo!$Z2299/Revisión_Avance_Periodo!$Y2299,0)</f>
        <v>0</v>
      </c>
      <c r="AK2299" s="126"/>
      <c r="AL2299" s="127"/>
      <c r="AM2299" s="125"/>
      <c r="AN2299" s="125"/>
      <c r="AO2299" s="128"/>
      <c r="AP2299" s="129"/>
    </row>
    <row r="2300" spans="1:42" x14ac:dyDescent="0.25">
      <c r="A2300" s="92">
        <v>197</v>
      </c>
      <c r="B2300" s="435" t="e">
        <f>CONCATENATE(Revisión_Avance_Periodo!$D2300,";",Revisión_Avance_Periodo!$F2300,";",Revisión_Avance_Periodo!$L2300)</f>
        <v>#REF!</v>
      </c>
      <c r="C2300" s="435" t="e">
        <f t="shared" si="180"/>
        <v>#REF!</v>
      </c>
      <c r="D2300" s="114" t="e">
        <f>VLOOKUP($A2300,#REF!,3,FALSE)</f>
        <v>#REF!</v>
      </c>
      <c r="E2300" s="436" t="e">
        <f>VLOOKUP($A2300,#REF!,4,FALSE)</f>
        <v>#REF!</v>
      </c>
      <c r="F2300" s="102" t="e">
        <f>VLOOKUP($A2300,#REF!,5,FALSE)</f>
        <v>#REF!</v>
      </c>
      <c r="G2300" s="93" t="e">
        <f>VLOOKUP($A2300,#REF!,8,FALSE)</f>
        <v>#REF!</v>
      </c>
      <c r="H2300" s="93" t="e">
        <f>VLOOKUP($A2300,#REF!,7,FALSE)</f>
        <v>#REF!</v>
      </c>
      <c r="I2300" s="438" t="e">
        <f>VLOOKUP($A2300,#REF!,10,FALSE)</f>
        <v>#REF!</v>
      </c>
      <c r="J2300" s="93" t="e">
        <f>VLOOKUP($A2300,#REF!,11,FALSE)</f>
        <v>#REF!</v>
      </c>
      <c r="K2300" s="114" t="e">
        <f>VLOOKUP($A2300,#REF!,12,FALSE)</f>
        <v>#REF!</v>
      </c>
      <c r="L2300" s="93" t="e">
        <f>VLOOKUP($A2300,#REF!,13,FALSE)</f>
        <v>#REF!</v>
      </c>
      <c r="M2300" s="438" t="e">
        <f>VLOOKUP($A2300,#REF!,14,FALSE)</f>
        <v>#REF!</v>
      </c>
      <c r="N2300" s="102" t="e">
        <f>VLOOKUP($A2300,#REF!,15,FALSE)</f>
        <v>#REF!</v>
      </c>
      <c r="O2300" s="102" t="e">
        <f>VLOOKUP($A2300,#REF!,18,FALSE)</f>
        <v>#REF!</v>
      </c>
      <c r="P2300" s="93" t="e">
        <f>VLOOKUP($A2300,#REF!,41,FALSE)</f>
        <v>#REF!</v>
      </c>
      <c r="Q2300" s="115" t="e">
        <f>VLOOKUP(Revisión_Avance_Periodo!$L2300,#REF!,30,FALSE)</f>
        <v>#REF!</v>
      </c>
      <c r="R2300" s="116">
        <v>2019</v>
      </c>
      <c r="S2300" s="196">
        <v>43676</v>
      </c>
      <c r="T2300" s="116" t="s">
        <v>74</v>
      </c>
      <c r="U2300" s="440" t="e">
        <f>INDEX(#REF!,MATCH(Revisión_Avance_Periodo!$L2300,#REF!,0),MATCH(Revisión_Avance_Periodo!$T2300,#REF!,0))</f>
        <v>#REF!</v>
      </c>
      <c r="V2300" s="440" t="e">
        <f>INDEX(#REF!,MATCH(Revisión_Avance_Periodo!$L2300,#REF!,0),MATCH(Revisión_Avance_Periodo!$T2300,#REF!,0))</f>
        <v>#REF!</v>
      </c>
      <c r="W2300" s="131" t="e">
        <f t="shared" si="182"/>
        <v>#REF!</v>
      </c>
      <c r="X2300" s="116" t="e">
        <f>VLOOKUP(W2300,Tabla_Estado_Meta_OAP_2019[#All],3,TRUE)</f>
        <v>#REF!</v>
      </c>
      <c r="Y2300" s="164" t="e">
        <f>SUBTOTAL(9,$U$206:$U2300)</f>
        <v>#REF!</v>
      </c>
      <c r="Z2300" s="158" t="e">
        <f>SUBTOTAL(9,$V$206:$V2300)</f>
        <v>#REF!</v>
      </c>
      <c r="AA2300" s="159">
        <f>IFERROR(+Revisión_Avance_Periodo!$Z2300/Revisión_Avance_Periodo!$Y2300,0)</f>
        <v>0</v>
      </c>
      <c r="AB2300" s="126"/>
      <c r="AC2300" s="127"/>
      <c r="AD2300" s="125"/>
      <c r="AE2300" s="125"/>
      <c r="AF2300" s="128"/>
      <c r="AG2300" s="129"/>
      <c r="AH2300" s="164" t="e">
        <f>SUBTOTAL(9,$U$2294:$U2300)</f>
        <v>#REF!</v>
      </c>
      <c r="AI2300" s="158" t="e">
        <f>SUBTOTAL(9,$V$2294:$V2300)</f>
        <v>#REF!</v>
      </c>
      <c r="AJ2300" s="159">
        <f>IFERROR(+Revisión_Avance_Periodo!$Z2300/Revisión_Avance_Periodo!$Y2300,0)</f>
        <v>0</v>
      </c>
      <c r="AK2300" s="126"/>
      <c r="AL2300" s="127"/>
      <c r="AM2300" s="125"/>
      <c r="AN2300" s="125"/>
      <c r="AO2300" s="128"/>
      <c r="AP2300" s="129"/>
    </row>
    <row r="2301" spans="1:42" x14ac:dyDescent="0.25">
      <c r="A2301" s="97">
        <v>197</v>
      </c>
      <c r="B2301" s="435" t="e">
        <f>CONCATENATE(Revisión_Avance_Periodo!$D2301,";",Revisión_Avance_Periodo!$F2301,";",Revisión_Avance_Periodo!$L2301)</f>
        <v>#REF!</v>
      </c>
      <c r="C2301" s="435" t="e">
        <f t="shared" si="180"/>
        <v>#REF!</v>
      </c>
      <c r="D2301" s="123" t="e">
        <f>VLOOKUP($A2301,#REF!,3,FALSE)</f>
        <v>#REF!</v>
      </c>
      <c r="E2301" s="436" t="e">
        <f>VLOOKUP($A2301,#REF!,4,FALSE)</f>
        <v>#REF!</v>
      </c>
      <c r="F2301" s="103" t="e">
        <f>VLOOKUP($A2301,#REF!,5,FALSE)</f>
        <v>#REF!</v>
      </c>
      <c r="G2301" s="98" t="e">
        <f>VLOOKUP($A2301,#REF!,8,FALSE)</f>
        <v>#REF!</v>
      </c>
      <c r="H2301" s="93" t="e">
        <f>VLOOKUP($A2301,#REF!,7,FALSE)</f>
        <v>#REF!</v>
      </c>
      <c r="I2301" s="438" t="e">
        <f>VLOOKUP($A2301,#REF!,10,FALSE)</f>
        <v>#REF!</v>
      </c>
      <c r="J2301" s="98" t="e">
        <f>VLOOKUP($A2301,#REF!,11,FALSE)</f>
        <v>#REF!</v>
      </c>
      <c r="K2301" s="114" t="e">
        <f>VLOOKUP($A2301,#REF!,12,FALSE)</f>
        <v>#REF!</v>
      </c>
      <c r="L2301" s="98" t="e">
        <f>VLOOKUP($A2301,#REF!,13,FALSE)</f>
        <v>#REF!</v>
      </c>
      <c r="M2301" s="438" t="e">
        <f>VLOOKUP($A2301,#REF!,14,FALSE)</f>
        <v>#REF!</v>
      </c>
      <c r="N2301" s="103" t="e">
        <f>VLOOKUP($A2301,#REF!,15,FALSE)</f>
        <v>#REF!</v>
      </c>
      <c r="O2301" s="103" t="e">
        <f>VLOOKUP($A2301,#REF!,18,FALSE)</f>
        <v>#REF!</v>
      </c>
      <c r="P2301" s="93" t="e">
        <f>VLOOKUP($A2301,#REF!,41,FALSE)</f>
        <v>#REF!</v>
      </c>
      <c r="Q2301" s="115" t="e">
        <f>VLOOKUP(Revisión_Avance_Periodo!$L2301,#REF!,30,FALSE)</f>
        <v>#REF!</v>
      </c>
      <c r="R2301" s="116">
        <v>2019</v>
      </c>
      <c r="S2301" s="196">
        <v>43707</v>
      </c>
      <c r="T2301" s="124" t="s">
        <v>75</v>
      </c>
      <c r="U2301" s="440" t="e">
        <f>INDEX(#REF!,MATCH(Revisión_Avance_Periodo!$L2301,#REF!,0),MATCH(Revisión_Avance_Periodo!$T2301,#REF!,0))</f>
        <v>#REF!</v>
      </c>
      <c r="V2301" s="440" t="e">
        <f>INDEX(#REF!,MATCH(Revisión_Avance_Periodo!$L2301,#REF!,0),MATCH(Revisión_Avance_Periodo!$T2301,#REF!,0))</f>
        <v>#REF!</v>
      </c>
      <c r="W2301" s="130" t="e">
        <f t="shared" si="182"/>
        <v>#REF!</v>
      </c>
      <c r="X2301" s="124" t="e">
        <f>VLOOKUP(W2301,Tabla_Estado_Meta_OAP_2019[#All],3,TRUE)</f>
        <v>#REF!</v>
      </c>
      <c r="Y2301" s="164" t="e">
        <f>SUBTOTAL(9,$U$206:$U2301)</f>
        <v>#REF!</v>
      </c>
      <c r="Z2301" s="158" t="e">
        <f>SUBTOTAL(9,$V$206:$V2301)</f>
        <v>#REF!</v>
      </c>
      <c r="AA2301" s="159">
        <f>IFERROR(+Revisión_Avance_Periodo!$Z2301/Revisión_Avance_Periodo!$Y2301,0)</f>
        <v>0</v>
      </c>
      <c r="AB2301" s="126"/>
      <c r="AC2301" s="127"/>
      <c r="AD2301" s="125"/>
      <c r="AE2301" s="125"/>
      <c r="AF2301" s="128"/>
      <c r="AG2301" s="129"/>
      <c r="AH2301" s="164" t="e">
        <f>SUBTOTAL(9,$U$2294:$U2301)</f>
        <v>#REF!</v>
      </c>
      <c r="AI2301" s="158" t="e">
        <f>SUBTOTAL(9,$V$2294:$V2301)</f>
        <v>#REF!</v>
      </c>
      <c r="AJ2301" s="159">
        <f>IFERROR(+Revisión_Avance_Periodo!$Z2301/Revisión_Avance_Periodo!$Y2301,0)</f>
        <v>0</v>
      </c>
      <c r="AK2301" s="126"/>
      <c r="AL2301" s="127"/>
      <c r="AM2301" s="125"/>
      <c r="AN2301" s="125"/>
      <c r="AO2301" s="128"/>
      <c r="AP2301" s="129"/>
    </row>
    <row r="2302" spans="1:42" x14ac:dyDescent="0.25">
      <c r="A2302" s="92">
        <v>197</v>
      </c>
      <c r="B2302" s="435" t="e">
        <f>CONCATENATE(Revisión_Avance_Periodo!$D2302,";",Revisión_Avance_Periodo!$F2302,";",Revisión_Avance_Periodo!$L2302)</f>
        <v>#REF!</v>
      </c>
      <c r="C2302" s="435" t="e">
        <f t="shared" si="180"/>
        <v>#REF!</v>
      </c>
      <c r="D2302" s="114" t="e">
        <f>VLOOKUP($A2302,#REF!,3,FALSE)</f>
        <v>#REF!</v>
      </c>
      <c r="E2302" s="436" t="e">
        <f>VLOOKUP($A2302,#REF!,4,FALSE)</f>
        <v>#REF!</v>
      </c>
      <c r="F2302" s="102" t="e">
        <f>VLOOKUP($A2302,#REF!,5,FALSE)</f>
        <v>#REF!</v>
      </c>
      <c r="G2302" s="93" t="e">
        <f>VLOOKUP($A2302,#REF!,8,FALSE)</f>
        <v>#REF!</v>
      </c>
      <c r="H2302" s="93" t="e">
        <f>VLOOKUP($A2302,#REF!,7,FALSE)</f>
        <v>#REF!</v>
      </c>
      <c r="I2302" s="438" t="e">
        <f>VLOOKUP($A2302,#REF!,10,FALSE)</f>
        <v>#REF!</v>
      </c>
      <c r="J2302" s="93" t="e">
        <f>VLOOKUP($A2302,#REF!,11,FALSE)</f>
        <v>#REF!</v>
      </c>
      <c r="K2302" s="114" t="e">
        <f>VLOOKUP($A2302,#REF!,12,FALSE)</f>
        <v>#REF!</v>
      </c>
      <c r="L2302" s="93" t="e">
        <f>VLOOKUP($A2302,#REF!,13,FALSE)</f>
        <v>#REF!</v>
      </c>
      <c r="M2302" s="438" t="e">
        <f>VLOOKUP($A2302,#REF!,14,FALSE)</f>
        <v>#REF!</v>
      </c>
      <c r="N2302" s="102" t="e">
        <f>VLOOKUP($A2302,#REF!,15,FALSE)</f>
        <v>#REF!</v>
      </c>
      <c r="O2302" s="102" t="e">
        <f>VLOOKUP($A2302,#REF!,18,FALSE)</f>
        <v>#REF!</v>
      </c>
      <c r="P2302" s="93" t="e">
        <f>VLOOKUP($A2302,#REF!,41,FALSE)</f>
        <v>#REF!</v>
      </c>
      <c r="Q2302" s="115" t="e">
        <f>VLOOKUP(Revisión_Avance_Periodo!$L2302,#REF!,30,FALSE)</f>
        <v>#REF!</v>
      </c>
      <c r="R2302" s="116">
        <v>2019</v>
      </c>
      <c r="S2302" s="196">
        <v>43738</v>
      </c>
      <c r="T2302" s="116" t="s">
        <v>76</v>
      </c>
      <c r="U2302" s="440" t="e">
        <f>INDEX(#REF!,MATCH(Revisión_Avance_Periodo!$L2302,#REF!,0),MATCH(Revisión_Avance_Periodo!$T2302,#REF!,0))</f>
        <v>#REF!</v>
      </c>
      <c r="V2302" s="440" t="e">
        <f>INDEX(#REF!,MATCH(Revisión_Avance_Periodo!$L2302,#REF!,0),MATCH(Revisión_Avance_Periodo!$T2302,#REF!,0))</f>
        <v>#REF!</v>
      </c>
      <c r="W2302" s="131" t="e">
        <f t="shared" si="182"/>
        <v>#REF!</v>
      </c>
      <c r="X2302" s="116" t="e">
        <f>VLOOKUP(W2302,Tabla_Estado_Meta_OAP_2019[#All],3,TRUE)</f>
        <v>#REF!</v>
      </c>
      <c r="Y2302" s="164" t="e">
        <f>SUBTOTAL(9,$U$206:$U2302)</f>
        <v>#REF!</v>
      </c>
      <c r="Z2302" s="158" t="e">
        <f>SUBTOTAL(9,$V$206:$V2302)</f>
        <v>#REF!</v>
      </c>
      <c r="AA2302" s="159">
        <f>IFERROR(+Revisión_Avance_Periodo!$Z2302/Revisión_Avance_Periodo!$Y2302,0)</f>
        <v>0</v>
      </c>
      <c r="AB2302" s="126"/>
      <c r="AC2302" s="127"/>
      <c r="AD2302" s="125"/>
      <c r="AE2302" s="125"/>
      <c r="AF2302" s="128"/>
      <c r="AG2302" s="129"/>
      <c r="AH2302" s="164" t="e">
        <f>SUBTOTAL(9,$U$2294:$U2302)</f>
        <v>#REF!</v>
      </c>
      <c r="AI2302" s="158" t="e">
        <f>SUBTOTAL(9,$V$2294:$V2302)</f>
        <v>#REF!</v>
      </c>
      <c r="AJ2302" s="159">
        <f>IFERROR(+Revisión_Avance_Periodo!$Z2302/Revisión_Avance_Periodo!$Y2302,0)</f>
        <v>0</v>
      </c>
      <c r="AK2302" s="126"/>
      <c r="AL2302" s="127"/>
      <c r="AM2302" s="125"/>
      <c r="AN2302" s="125"/>
      <c r="AO2302" s="128"/>
      <c r="AP2302" s="129"/>
    </row>
    <row r="2303" spans="1:42" x14ac:dyDescent="0.25">
      <c r="A2303" s="97">
        <v>197</v>
      </c>
      <c r="B2303" s="435" t="e">
        <f>CONCATENATE(Revisión_Avance_Periodo!$D2303,";",Revisión_Avance_Periodo!$F2303,";",Revisión_Avance_Periodo!$L2303)</f>
        <v>#REF!</v>
      </c>
      <c r="C2303" s="435" t="e">
        <f t="shared" si="180"/>
        <v>#REF!</v>
      </c>
      <c r="D2303" s="123" t="e">
        <f>VLOOKUP($A2303,#REF!,3,FALSE)</f>
        <v>#REF!</v>
      </c>
      <c r="E2303" s="436" t="e">
        <f>VLOOKUP($A2303,#REF!,4,FALSE)</f>
        <v>#REF!</v>
      </c>
      <c r="F2303" s="103" t="e">
        <f>VLOOKUP($A2303,#REF!,5,FALSE)</f>
        <v>#REF!</v>
      </c>
      <c r="G2303" s="98" t="e">
        <f>VLOOKUP($A2303,#REF!,8,FALSE)</f>
        <v>#REF!</v>
      </c>
      <c r="H2303" s="93" t="e">
        <f>VLOOKUP($A2303,#REF!,7,FALSE)</f>
        <v>#REF!</v>
      </c>
      <c r="I2303" s="438" t="e">
        <f>VLOOKUP($A2303,#REF!,10,FALSE)</f>
        <v>#REF!</v>
      </c>
      <c r="J2303" s="98" t="e">
        <f>VLOOKUP($A2303,#REF!,11,FALSE)</f>
        <v>#REF!</v>
      </c>
      <c r="K2303" s="114" t="e">
        <f>VLOOKUP($A2303,#REF!,12,FALSE)</f>
        <v>#REF!</v>
      </c>
      <c r="L2303" s="98" t="e">
        <f>VLOOKUP($A2303,#REF!,13,FALSE)</f>
        <v>#REF!</v>
      </c>
      <c r="M2303" s="438" t="e">
        <f>VLOOKUP($A2303,#REF!,14,FALSE)</f>
        <v>#REF!</v>
      </c>
      <c r="N2303" s="103" t="e">
        <f>VLOOKUP($A2303,#REF!,15,FALSE)</f>
        <v>#REF!</v>
      </c>
      <c r="O2303" s="103" t="e">
        <f>VLOOKUP($A2303,#REF!,18,FALSE)</f>
        <v>#REF!</v>
      </c>
      <c r="P2303" s="93" t="e">
        <f>VLOOKUP($A2303,#REF!,41,FALSE)</f>
        <v>#REF!</v>
      </c>
      <c r="Q2303" s="115" t="e">
        <f>VLOOKUP(Revisión_Avance_Periodo!$L2303,#REF!,30,FALSE)</f>
        <v>#REF!</v>
      </c>
      <c r="R2303" s="116">
        <v>2019</v>
      </c>
      <c r="S2303" s="196">
        <v>43768</v>
      </c>
      <c r="T2303" s="124" t="s">
        <v>77</v>
      </c>
      <c r="U2303" s="440" t="e">
        <f>INDEX(#REF!,MATCH(Revisión_Avance_Periodo!$L2303,#REF!,0),MATCH(Revisión_Avance_Periodo!$T2303,#REF!,0))</f>
        <v>#REF!</v>
      </c>
      <c r="V2303" s="440" t="e">
        <f>INDEX(#REF!,MATCH(Revisión_Avance_Periodo!$L2303,#REF!,0),MATCH(Revisión_Avance_Periodo!$T2303,#REF!,0))</f>
        <v>#REF!</v>
      </c>
      <c r="W2303" s="130" t="e">
        <f t="shared" si="182"/>
        <v>#REF!</v>
      </c>
      <c r="X2303" s="124" t="e">
        <f>VLOOKUP(W2303,Tabla_Estado_Meta_OAP_2019[#All],3,TRUE)</f>
        <v>#REF!</v>
      </c>
      <c r="Y2303" s="164" t="e">
        <f>SUBTOTAL(9,$U$206:$U2303)</f>
        <v>#REF!</v>
      </c>
      <c r="Z2303" s="158" t="e">
        <f>SUBTOTAL(9,$V$206:$V2303)</f>
        <v>#REF!</v>
      </c>
      <c r="AA2303" s="159">
        <f>IFERROR(+Revisión_Avance_Periodo!$Z2303/Revisión_Avance_Periodo!$Y2303,0)</f>
        <v>0</v>
      </c>
      <c r="AB2303" s="126"/>
      <c r="AC2303" s="127"/>
      <c r="AD2303" s="125"/>
      <c r="AE2303" s="125"/>
      <c r="AF2303" s="128"/>
      <c r="AG2303" s="129"/>
      <c r="AH2303" s="164" t="e">
        <f>SUBTOTAL(9,$U$2294:$U2303)</f>
        <v>#REF!</v>
      </c>
      <c r="AI2303" s="158" t="e">
        <f>SUBTOTAL(9,$V$2294:$V2303)</f>
        <v>#REF!</v>
      </c>
      <c r="AJ2303" s="159">
        <f>IFERROR(+Revisión_Avance_Periodo!$Z2303/Revisión_Avance_Periodo!$Y2303,0)</f>
        <v>0</v>
      </c>
      <c r="AK2303" s="126"/>
      <c r="AL2303" s="127"/>
      <c r="AM2303" s="125"/>
      <c r="AN2303" s="125"/>
      <c r="AO2303" s="128"/>
      <c r="AP2303" s="129"/>
    </row>
    <row r="2304" spans="1:42" x14ac:dyDescent="0.25">
      <c r="A2304" s="92">
        <v>197</v>
      </c>
      <c r="B2304" s="435" t="e">
        <f>CONCATENATE(Revisión_Avance_Periodo!$D2304,";",Revisión_Avance_Periodo!$F2304,";",Revisión_Avance_Periodo!$L2304)</f>
        <v>#REF!</v>
      </c>
      <c r="C2304" s="435" t="e">
        <f t="shared" si="180"/>
        <v>#REF!</v>
      </c>
      <c r="D2304" s="114" t="e">
        <f>VLOOKUP($A2304,#REF!,3,FALSE)</f>
        <v>#REF!</v>
      </c>
      <c r="E2304" s="436" t="e">
        <f>VLOOKUP($A2304,#REF!,4,FALSE)</f>
        <v>#REF!</v>
      </c>
      <c r="F2304" s="102" t="e">
        <f>VLOOKUP($A2304,#REF!,5,FALSE)</f>
        <v>#REF!</v>
      </c>
      <c r="G2304" s="93" t="e">
        <f>VLOOKUP($A2304,#REF!,8,FALSE)</f>
        <v>#REF!</v>
      </c>
      <c r="H2304" s="93" t="e">
        <f>VLOOKUP($A2304,#REF!,7,FALSE)</f>
        <v>#REF!</v>
      </c>
      <c r="I2304" s="438" t="e">
        <f>VLOOKUP($A2304,#REF!,10,FALSE)</f>
        <v>#REF!</v>
      </c>
      <c r="J2304" s="93" t="e">
        <f>VLOOKUP($A2304,#REF!,11,FALSE)</f>
        <v>#REF!</v>
      </c>
      <c r="K2304" s="114" t="e">
        <f>VLOOKUP($A2304,#REF!,12,FALSE)</f>
        <v>#REF!</v>
      </c>
      <c r="L2304" s="93" t="e">
        <f>VLOOKUP($A2304,#REF!,13,FALSE)</f>
        <v>#REF!</v>
      </c>
      <c r="M2304" s="438" t="e">
        <f>VLOOKUP($A2304,#REF!,14,FALSE)</f>
        <v>#REF!</v>
      </c>
      <c r="N2304" s="102" t="e">
        <f>VLOOKUP($A2304,#REF!,15,FALSE)</f>
        <v>#REF!</v>
      </c>
      <c r="O2304" s="102" t="e">
        <f>VLOOKUP($A2304,#REF!,18,FALSE)</f>
        <v>#REF!</v>
      </c>
      <c r="P2304" s="93" t="e">
        <f>VLOOKUP($A2304,#REF!,41,FALSE)</f>
        <v>#REF!</v>
      </c>
      <c r="Q2304" s="115" t="e">
        <f>VLOOKUP(Revisión_Avance_Periodo!$L2304,#REF!,30,FALSE)</f>
        <v>#REF!</v>
      </c>
      <c r="R2304" s="116">
        <v>2019</v>
      </c>
      <c r="S2304" s="196">
        <v>43799</v>
      </c>
      <c r="T2304" s="116" t="s">
        <v>78</v>
      </c>
      <c r="U2304" s="440" t="e">
        <f>INDEX(#REF!,MATCH(Revisión_Avance_Periodo!$L2304,#REF!,0),MATCH(Revisión_Avance_Periodo!$T2304,#REF!,0))</f>
        <v>#REF!</v>
      </c>
      <c r="V2304" s="440" t="e">
        <f>INDEX(#REF!,MATCH(Revisión_Avance_Periodo!$L2304,#REF!,0),MATCH(Revisión_Avance_Periodo!$T2304,#REF!,0))</f>
        <v>#REF!</v>
      </c>
      <c r="W2304" s="131" t="e">
        <f t="shared" si="182"/>
        <v>#REF!</v>
      </c>
      <c r="X2304" s="116" t="e">
        <f>VLOOKUP(W2304,Tabla_Estado_Meta_OAP_2019[#All],3,TRUE)</f>
        <v>#REF!</v>
      </c>
      <c r="Y2304" s="164" t="e">
        <f>SUBTOTAL(9,$U$206:$U2304)</f>
        <v>#REF!</v>
      </c>
      <c r="Z2304" s="158" t="e">
        <f>SUBTOTAL(9,$V$206:$V2304)</f>
        <v>#REF!</v>
      </c>
      <c r="AA2304" s="159">
        <f>IFERROR(+Revisión_Avance_Periodo!$Z2304/Revisión_Avance_Periodo!$Y2304,0)</f>
        <v>0</v>
      </c>
      <c r="AB2304" s="126"/>
      <c r="AC2304" s="127"/>
      <c r="AD2304" s="125"/>
      <c r="AE2304" s="125"/>
      <c r="AF2304" s="128"/>
      <c r="AG2304" s="129"/>
      <c r="AH2304" s="164" t="e">
        <f>SUBTOTAL(9,$U$2294:$U2304)</f>
        <v>#REF!</v>
      </c>
      <c r="AI2304" s="158" t="e">
        <f>SUBTOTAL(9,$V$2294:$V2304)</f>
        <v>#REF!</v>
      </c>
      <c r="AJ2304" s="159">
        <f>IFERROR(+Revisión_Avance_Periodo!$Z2304/Revisión_Avance_Periodo!$Y2304,0)</f>
        <v>0</v>
      </c>
      <c r="AK2304" s="126"/>
      <c r="AL2304" s="127"/>
      <c r="AM2304" s="125"/>
      <c r="AN2304" s="125"/>
      <c r="AO2304" s="128"/>
      <c r="AP2304" s="129"/>
    </row>
    <row r="2305" spans="1:42" ht="15.75" thickBot="1" x14ac:dyDescent="0.3">
      <c r="A2305" s="97">
        <v>197</v>
      </c>
      <c r="B2305" s="435" t="e">
        <f>CONCATENATE(Revisión_Avance_Periodo!$D2305,";",Revisión_Avance_Periodo!$F2305,";",Revisión_Avance_Periodo!$L2305)</f>
        <v>#REF!</v>
      </c>
      <c r="C2305" s="435" t="e">
        <f t="shared" si="180"/>
        <v>#REF!</v>
      </c>
      <c r="D2305" s="123" t="e">
        <f>VLOOKUP($A2305,#REF!,3,FALSE)</f>
        <v>#REF!</v>
      </c>
      <c r="E2305" s="436" t="e">
        <f>VLOOKUP($A2305,#REF!,4,FALSE)</f>
        <v>#REF!</v>
      </c>
      <c r="F2305" s="103" t="e">
        <f>VLOOKUP($A2305,#REF!,5,FALSE)</f>
        <v>#REF!</v>
      </c>
      <c r="G2305" s="98" t="e">
        <f>VLOOKUP($A2305,#REF!,8,FALSE)</f>
        <v>#REF!</v>
      </c>
      <c r="H2305" s="93" t="e">
        <f>VLOOKUP($A2305,#REF!,7,FALSE)</f>
        <v>#REF!</v>
      </c>
      <c r="I2305" s="438" t="e">
        <f>VLOOKUP($A2305,#REF!,10,FALSE)</f>
        <v>#REF!</v>
      </c>
      <c r="J2305" s="98" t="e">
        <f>VLOOKUP($A2305,#REF!,11,FALSE)</f>
        <v>#REF!</v>
      </c>
      <c r="K2305" s="114" t="e">
        <f>VLOOKUP($A2305,#REF!,12,FALSE)</f>
        <v>#REF!</v>
      </c>
      <c r="L2305" s="98" t="e">
        <f>VLOOKUP($A2305,#REF!,13,FALSE)</f>
        <v>#REF!</v>
      </c>
      <c r="M2305" s="438" t="e">
        <f>VLOOKUP($A2305,#REF!,14,FALSE)</f>
        <v>#REF!</v>
      </c>
      <c r="N2305" s="103" t="e">
        <f>VLOOKUP($A2305,#REF!,15,FALSE)</f>
        <v>#REF!</v>
      </c>
      <c r="O2305" s="103" t="e">
        <f>VLOOKUP($A2305,#REF!,18,FALSE)</f>
        <v>#REF!</v>
      </c>
      <c r="P2305" s="93" t="e">
        <f>VLOOKUP($A2305,#REF!,41,FALSE)</f>
        <v>#REF!</v>
      </c>
      <c r="Q2305" s="115" t="e">
        <f>VLOOKUP(Revisión_Avance_Periodo!$L2305,#REF!,30,FALSE)</f>
        <v>#REF!</v>
      </c>
      <c r="R2305" s="116">
        <v>2019</v>
      </c>
      <c r="S2305" s="196">
        <v>43829</v>
      </c>
      <c r="T2305" s="124" t="s">
        <v>79</v>
      </c>
      <c r="U2305" s="440" t="e">
        <f>INDEX(#REF!,MATCH(Revisión_Avance_Periodo!$L2305,#REF!,0),MATCH(Revisión_Avance_Periodo!$T2305,#REF!,0))</f>
        <v>#REF!</v>
      </c>
      <c r="V2305" s="440" t="e">
        <f>INDEX(#REF!,MATCH(Revisión_Avance_Periodo!$L2305,#REF!,0),MATCH(Revisión_Avance_Periodo!$T2305,#REF!,0))</f>
        <v>#REF!</v>
      </c>
      <c r="W2305" s="131" t="e">
        <f t="shared" si="182"/>
        <v>#REF!</v>
      </c>
      <c r="X2305" s="124" t="e">
        <f>VLOOKUP(W2305,Tabla_Estado_Meta_OAP_2019[#All],3,TRUE)</f>
        <v>#REF!</v>
      </c>
      <c r="Y2305" s="164" t="e">
        <f>SUBTOTAL(9,$U$206:$U2305)</f>
        <v>#REF!</v>
      </c>
      <c r="Z2305" s="158" t="e">
        <f>SUBTOTAL(9,$V$206:$V2305)</f>
        <v>#REF!</v>
      </c>
      <c r="AA2305" s="159">
        <f>IFERROR(+Revisión_Avance_Periodo!$Z2305/Revisión_Avance_Periodo!$Y2305,0)</f>
        <v>0</v>
      </c>
      <c r="AB2305" s="126"/>
      <c r="AC2305" s="127"/>
      <c r="AD2305" s="125"/>
      <c r="AE2305" s="125"/>
      <c r="AF2305" s="128"/>
      <c r="AG2305" s="129"/>
      <c r="AH2305" s="164" t="e">
        <f>SUBTOTAL(9,$U$2294:$U2305)</f>
        <v>#REF!</v>
      </c>
      <c r="AI2305" s="158" t="e">
        <f>SUBTOTAL(9,$V$2294:$V2305)</f>
        <v>#REF!</v>
      </c>
      <c r="AJ2305" s="159">
        <f>IFERROR(+Revisión_Avance_Periodo!$Z2305/Revisión_Avance_Periodo!$Y2305,0)</f>
        <v>0</v>
      </c>
      <c r="AK2305" s="126"/>
      <c r="AL2305" s="127"/>
      <c r="AM2305" s="125"/>
      <c r="AN2305" s="125"/>
      <c r="AO2305" s="128"/>
      <c r="AP2305" s="129"/>
    </row>
    <row r="2306" spans="1:42" x14ac:dyDescent="0.25">
      <c r="A2306" s="92">
        <v>198</v>
      </c>
      <c r="B2306" s="435" t="e">
        <f>CONCATENATE(Revisión_Avance_Periodo!$D2306,";",Revisión_Avance_Periodo!$F2306,";",Revisión_Avance_Periodo!$L2306)</f>
        <v>#REF!</v>
      </c>
      <c r="C2306" s="435" t="e">
        <f t="shared" ref="C2306:C2369" si="183">CONCATENATE($N2306,";",$L2306,";",$T2306)</f>
        <v>#REF!</v>
      </c>
      <c r="D2306" s="114" t="e">
        <f>VLOOKUP($A2306,#REF!,3,FALSE)</f>
        <v>#REF!</v>
      </c>
      <c r="E2306" s="436" t="e">
        <f>VLOOKUP($A2306,#REF!,4,FALSE)</f>
        <v>#REF!</v>
      </c>
      <c r="F2306" s="102" t="e">
        <f>VLOOKUP($A2306,#REF!,5,FALSE)</f>
        <v>#REF!</v>
      </c>
      <c r="G2306" s="93" t="e">
        <f>VLOOKUP($A2306,#REF!,8,FALSE)</f>
        <v>#REF!</v>
      </c>
      <c r="H2306" s="93" t="e">
        <f>VLOOKUP($A2306,#REF!,7,FALSE)</f>
        <v>#REF!</v>
      </c>
      <c r="I2306" s="438" t="e">
        <f>VLOOKUP($A2306,#REF!,10,FALSE)</f>
        <v>#REF!</v>
      </c>
      <c r="J2306" s="93" t="e">
        <f>VLOOKUP($A2306,#REF!,11,FALSE)</f>
        <v>#REF!</v>
      </c>
      <c r="K2306" s="114" t="e">
        <f>VLOOKUP($A2306,#REF!,12,FALSE)</f>
        <v>#REF!</v>
      </c>
      <c r="L2306" s="93" t="e">
        <f>VLOOKUP($A2306,#REF!,13,FALSE)</f>
        <v>#REF!</v>
      </c>
      <c r="M2306" s="438" t="e">
        <f>VLOOKUP($A2306,#REF!,14,FALSE)</f>
        <v>#REF!</v>
      </c>
      <c r="N2306" s="102" t="e">
        <f>VLOOKUP($A2306,#REF!,15,FALSE)</f>
        <v>#REF!</v>
      </c>
      <c r="O2306" s="102" t="e">
        <f>VLOOKUP($A2306,#REF!,18,FALSE)</f>
        <v>#REF!</v>
      </c>
      <c r="P2306" s="93" t="e">
        <f>VLOOKUP($A2306,#REF!,41,FALSE)</f>
        <v>#REF!</v>
      </c>
      <c r="Q2306" s="115" t="e">
        <f>VLOOKUP(Revisión_Avance_Periodo!$L2306,#REF!,30,FALSE)</f>
        <v>#REF!</v>
      </c>
      <c r="R2306" s="116">
        <v>2019</v>
      </c>
      <c r="S2306" s="196">
        <v>43495</v>
      </c>
      <c r="T2306" s="116" t="s">
        <v>68</v>
      </c>
      <c r="U2306" s="440" t="e">
        <f>INDEX(#REF!,MATCH(Revisión_Avance_Periodo!$L2306,#REF!,0),MATCH(Revisión_Avance_Periodo!$T2306,#REF!,0))</f>
        <v>#REF!</v>
      </c>
      <c r="V2306" s="440" t="e">
        <f>INDEX(#REF!,MATCH(Revisión_Avance_Periodo!$L2306,#REF!,0),MATCH(Revisión_Avance_Periodo!$T2306,#REF!,0))</f>
        <v>#REF!</v>
      </c>
      <c r="W2306" s="118">
        <f>IFERROR((V2306/U2306),0)</f>
        <v>0</v>
      </c>
      <c r="X2306" s="116" t="str">
        <f>VLOOKUP(W2306,Tabla_Estado_Meta_OAP_2019[#All],3,TRUE)</f>
        <v>Por Ejecutar</v>
      </c>
      <c r="Y2306" s="163" t="e">
        <f>SUBTOTAL(9,$U$206:$U2306)</f>
        <v>#REF!</v>
      </c>
      <c r="Z2306" s="161" t="e">
        <f>SUBTOTAL(9,$V$206:$V2306)</f>
        <v>#REF!</v>
      </c>
      <c r="AA2306" s="162">
        <f>IFERROR(+Revisión_Avance_Periodo!$Z2306/Revisión_Avance_Periodo!$Y2306,0)</f>
        <v>0</v>
      </c>
      <c r="AB2306" s="445" t="e">
        <f>SUBTOTAL(9,U2306:U2317)</f>
        <v>#REF!</v>
      </c>
      <c r="AC2306" s="446" t="e">
        <f>SUBTOTAL(9,V2306:V2317)</f>
        <v>#REF!</v>
      </c>
      <c r="AD2306" s="119" t="e">
        <f>+AC2306/AB2306</f>
        <v>#REF!</v>
      </c>
      <c r="AE2306" s="119" t="e">
        <f>100%-Revisión_Avance_Periodo!$AD2306</f>
        <v>#REF!</v>
      </c>
      <c r="AF2306" s="121" t="e">
        <f>VLOOKUP(AD2306,Tabla_Estado_Meta_OAP_2019[],3,TRUE)</f>
        <v>#REF!</v>
      </c>
      <c r="AG2306" s="122" t="e">
        <f>Revisión_Avance_Periodo!$AD2306*Revisión_Avance_Periodo!$Q2306</f>
        <v>#REF!</v>
      </c>
      <c r="AH2306" s="163" t="e">
        <f>SUBTOTAL(9,$U$2306:$U2306)</f>
        <v>#REF!</v>
      </c>
      <c r="AI2306" s="161" t="e">
        <f>SUBTOTAL(9,$V$2306:$V2306)</f>
        <v>#REF!</v>
      </c>
      <c r="AJ2306" s="162">
        <f>IFERROR(+Revisión_Avance_Periodo!$Z2306/Revisión_Avance_Periodo!$Y2306,0)</f>
        <v>0</v>
      </c>
      <c r="AK2306" s="445" t="e">
        <f>SUBTOTAL(9,AD2306:AD2317)</f>
        <v>#REF!</v>
      </c>
      <c r="AL2306" s="446" t="e">
        <f>SUBTOTAL(9,AE2306:AE2317)</f>
        <v>#REF!</v>
      </c>
      <c r="AM2306" s="119" t="e">
        <f>+AL2306/AK2306</f>
        <v>#REF!</v>
      </c>
      <c r="AN2306" s="119" t="e">
        <f>100%-Revisión_Avance_Periodo!$AD2306</f>
        <v>#REF!</v>
      </c>
      <c r="AO2306" s="121" t="e">
        <f>VLOOKUP(AM2306,Tabla_Estado_Meta_OAP_2019[],3,TRUE)</f>
        <v>#REF!</v>
      </c>
      <c r="AP2306" s="122" t="e">
        <f>Revisión_Avance_Periodo!$AD2306*Revisión_Avance_Periodo!$Q2306</f>
        <v>#REF!</v>
      </c>
    </row>
    <row r="2307" spans="1:42" x14ac:dyDescent="0.25">
      <c r="A2307" s="97">
        <v>198</v>
      </c>
      <c r="B2307" s="435" t="e">
        <f>CONCATENATE(Revisión_Avance_Periodo!$D2307,";",Revisión_Avance_Periodo!$F2307,";",Revisión_Avance_Periodo!$L2307)</f>
        <v>#REF!</v>
      </c>
      <c r="C2307" s="435" t="e">
        <f t="shared" si="183"/>
        <v>#REF!</v>
      </c>
      <c r="D2307" s="123" t="e">
        <f>VLOOKUP($A2307,#REF!,3,FALSE)</f>
        <v>#REF!</v>
      </c>
      <c r="E2307" s="436" t="e">
        <f>VLOOKUP($A2307,#REF!,4,FALSE)</f>
        <v>#REF!</v>
      </c>
      <c r="F2307" s="103" t="e">
        <f>VLOOKUP($A2307,#REF!,5,FALSE)</f>
        <v>#REF!</v>
      </c>
      <c r="G2307" s="98" t="e">
        <f>VLOOKUP($A2307,#REF!,8,FALSE)</f>
        <v>#REF!</v>
      </c>
      <c r="H2307" s="93" t="e">
        <f>VLOOKUP($A2307,#REF!,7,FALSE)</f>
        <v>#REF!</v>
      </c>
      <c r="I2307" s="438" t="e">
        <f>VLOOKUP($A2307,#REF!,10,FALSE)</f>
        <v>#REF!</v>
      </c>
      <c r="J2307" s="98" t="e">
        <f>VLOOKUP($A2307,#REF!,11,FALSE)</f>
        <v>#REF!</v>
      </c>
      <c r="K2307" s="114" t="e">
        <f>VLOOKUP($A2307,#REF!,12,FALSE)</f>
        <v>#REF!</v>
      </c>
      <c r="L2307" s="98" t="e">
        <f>VLOOKUP($A2307,#REF!,13,FALSE)</f>
        <v>#REF!</v>
      </c>
      <c r="M2307" s="438" t="e">
        <f>VLOOKUP($A2307,#REF!,14,FALSE)</f>
        <v>#REF!</v>
      </c>
      <c r="N2307" s="103" t="e">
        <f>VLOOKUP($A2307,#REF!,15,FALSE)</f>
        <v>#REF!</v>
      </c>
      <c r="O2307" s="103" t="e">
        <f>VLOOKUP($A2307,#REF!,18,FALSE)</f>
        <v>#REF!</v>
      </c>
      <c r="P2307" s="93" t="e">
        <f>VLOOKUP($A2307,#REF!,41,FALSE)</f>
        <v>#REF!</v>
      </c>
      <c r="Q2307" s="115" t="e">
        <f>VLOOKUP(Revisión_Avance_Periodo!$L2307,#REF!,30,FALSE)</f>
        <v>#REF!</v>
      </c>
      <c r="R2307" s="116">
        <v>2019</v>
      </c>
      <c r="S2307" s="196">
        <v>43524</v>
      </c>
      <c r="T2307" s="124" t="s">
        <v>69</v>
      </c>
      <c r="U2307" s="440" t="e">
        <f>INDEX(#REF!,MATCH(Revisión_Avance_Periodo!$L2307,#REF!,0),MATCH(Revisión_Avance_Periodo!$T2307,#REF!,0))</f>
        <v>#REF!</v>
      </c>
      <c r="V2307" s="440" t="e">
        <f>INDEX(#REF!,MATCH(Revisión_Avance_Periodo!$L2307,#REF!,0),MATCH(Revisión_Avance_Periodo!$T2307,#REF!,0))</f>
        <v>#REF!</v>
      </c>
      <c r="W2307" s="131" t="e">
        <f t="shared" ref="W2307:W2317" si="184">V2307/U2307</f>
        <v>#REF!</v>
      </c>
      <c r="X2307" s="124" t="e">
        <f>VLOOKUP(W2307,Tabla_Estado_Meta_OAP_2019[#All],3,TRUE)</f>
        <v>#REF!</v>
      </c>
      <c r="Y2307" s="164" t="e">
        <f>SUBTOTAL(9,$U$206:$U2307)</f>
        <v>#REF!</v>
      </c>
      <c r="Z2307" s="158" t="e">
        <f>SUBTOTAL(9,$V$206:$V2307)</f>
        <v>#REF!</v>
      </c>
      <c r="AA2307" s="159">
        <f>IFERROR(+Revisión_Avance_Periodo!$Z2307/Revisión_Avance_Periodo!$Y2307,0)</f>
        <v>0</v>
      </c>
      <c r="AB2307" s="126"/>
      <c r="AC2307" s="127"/>
      <c r="AD2307" s="125"/>
      <c r="AE2307" s="125"/>
      <c r="AF2307" s="128"/>
      <c r="AG2307" s="129"/>
      <c r="AH2307" s="164" t="e">
        <f>SUBTOTAL(9,$U$2306:$U2307)</f>
        <v>#REF!</v>
      </c>
      <c r="AI2307" s="158" t="e">
        <f>SUBTOTAL(9,$V$2306:$V2307)</f>
        <v>#REF!</v>
      </c>
      <c r="AJ2307" s="159">
        <f>IFERROR(+Revisión_Avance_Periodo!$Z2307/Revisión_Avance_Periodo!$Y2307,0)</f>
        <v>0</v>
      </c>
      <c r="AK2307" s="126"/>
      <c r="AL2307" s="127"/>
      <c r="AM2307" s="125"/>
      <c r="AN2307" s="125"/>
      <c r="AO2307" s="128"/>
      <c r="AP2307" s="129"/>
    </row>
    <row r="2308" spans="1:42" x14ac:dyDescent="0.25">
      <c r="A2308" s="92">
        <v>198</v>
      </c>
      <c r="B2308" s="435" t="e">
        <f>CONCATENATE(Revisión_Avance_Periodo!$D2308,";",Revisión_Avance_Periodo!$F2308,";",Revisión_Avance_Periodo!$L2308)</f>
        <v>#REF!</v>
      </c>
      <c r="C2308" s="435" t="e">
        <f t="shared" si="183"/>
        <v>#REF!</v>
      </c>
      <c r="D2308" s="114" t="e">
        <f>VLOOKUP($A2308,#REF!,3,FALSE)</f>
        <v>#REF!</v>
      </c>
      <c r="E2308" s="436" t="e">
        <f>VLOOKUP($A2308,#REF!,4,FALSE)</f>
        <v>#REF!</v>
      </c>
      <c r="F2308" s="102" t="e">
        <f>VLOOKUP($A2308,#REF!,5,FALSE)</f>
        <v>#REF!</v>
      </c>
      <c r="G2308" s="93" t="e">
        <f>VLOOKUP($A2308,#REF!,8,FALSE)</f>
        <v>#REF!</v>
      </c>
      <c r="H2308" s="93" t="e">
        <f>VLOOKUP($A2308,#REF!,7,FALSE)</f>
        <v>#REF!</v>
      </c>
      <c r="I2308" s="438" t="e">
        <f>VLOOKUP($A2308,#REF!,10,FALSE)</f>
        <v>#REF!</v>
      </c>
      <c r="J2308" s="93" t="e">
        <f>VLOOKUP($A2308,#REF!,11,FALSE)</f>
        <v>#REF!</v>
      </c>
      <c r="K2308" s="114" t="e">
        <f>VLOOKUP($A2308,#REF!,12,FALSE)</f>
        <v>#REF!</v>
      </c>
      <c r="L2308" s="93" t="e">
        <f>VLOOKUP($A2308,#REF!,13,FALSE)</f>
        <v>#REF!</v>
      </c>
      <c r="M2308" s="438" t="e">
        <f>VLOOKUP($A2308,#REF!,14,FALSE)</f>
        <v>#REF!</v>
      </c>
      <c r="N2308" s="102" t="e">
        <f>VLOOKUP($A2308,#REF!,15,FALSE)</f>
        <v>#REF!</v>
      </c>
      <c r="O2308" s="102" t="e">
        <f>VLOOKUP($A2308,#REF!,18,FALSE)</f>
        <v>#REF!</v>
      </c>
      <c r="P2308" s="93" t="e">
        <f>VLOOKUP($A2308,#REF!,41,FALSE)</f>
        <v>#REF!</v>
      </c>
      <c r="Q2308" s="115" t="e">
        <f>VLOOKUP(Revisión_Avance_Periodo!$L2308,#REF!,30,FALSE)</f>
        <v>#REF!</v>
      </c>
      <c r="R2308" s="116">
        <v>2019</v>
      </c>
      <c r="S2308" s="196">
        <v>43554</v>
      </c>
      <c r="T2308" s="116" t="s">
        <v>70</v>
      </c>
      <c r="U2308" s="440" t="e">
        <f>INDEX(#REF!,MATCH(Revisión_Avance_Periodo!$L2308,#REF!,0),MATCH(Revisión_Avance_Periodo!$T2308,#REF!,0))</f>
        <v>#REF!</v>
      </c>
      <c r="V2308" s="440" t="e">
        <f>INDEX(#REF!,MATCH(Revisión_Avance_Periodo!$L2308,#REF!,0),MATCH(Revisión_Avance_Periodo!$T2308,#REF!,0))</f>
        <v>#REF!</v>
      </c>
      <c r="W2308" s="131" t="e">
        <f t="shared" si="184"/>
        <v>#REF!</v>
      </c>
      <c r="X2308" s="116" t="e">
        <f>VLOOKUP(W2308,Tabla_Estado_Meta_OAP_2019[#All],3,TRUE)</f>
        <v>#REF!</v>
      </c>
      <c r="Y2308" s="164" t="e">
        <f>SUBTOTAL(9,$U$206:$U2308)</f>
        <v>#REF!</v>
      </c>
      <c r="Z2308" s="158" t="e">
        <f>SUBTOTAL(9,$V$206:$V2308)</f>
        <v>#REF!</v>
      </c>
      <c r="AA2308" s="159">
        <f>IFERROR(+Revisión_Avance_Periodo!$Z2308/Revisión_Avance_Periodo!$Y2308,0)</f>
        <v>0</v>
      </c>
      <c r="AB2308" s="126"/>
      <c r="AC2308" s="127"/>
      <c r="AD2308" s="125"/>
      <c r="AE2308" s="125"/>
      <c r="AF2308" s="128"/>
      <c r="AG2308" s="129"/>
      <c r="AH2308" s="164" t="e">
        <f>SUBTOTAL(9,$U$2306:$U2308)</f>
        <v>#REF!</v>
      </c>
      <c r="AI2308" s="158" t="e">
        <f>SUBTOTAL(9,$V$2306:$V2308)</f>
        <v>#REF!</v>
      </c>
      <c r="AJ2308" s="159">
        <f>IFERROR(+Revisión_Avance_Periodo!$Z2308/Revisión_Avance_Periodo!$Y2308,0)</f>
        <v>0</v>
      </c>
      <c r="AK2308" s="126"/>
      <c r="AL2308" s="127"/>
      <c r="AM2308" s="125"/>
      <c r="AN2308" s="125"/>
      <c r="AO2308" s="128"/>
      <c r="AP2308" s="129"/>
    </row>
    <row r="2309" spans="1:42" x14ac:dyDescent="0.25">
      <c r="A2309" s="97">
        <v>198</v>
      </c>
      <c r="B2309" s="435" t="e">
        <f>CONCATENATE(Revisión_Avance_Periodo!$D2309,";",Revisión_Avance_Periodo!$F2309,";",Revisión_Avance_Periodo!$L2309)</f>
        <v>#REF!</v>
      </c>
      <c r="C2309" s="435" t="e">
        <f t="shared" si="183"/>
        <v>#REF!</v>
      </c>
      <c r="D2309" s="123" t="e">
        <f>VLOOKUP($A2309,#REF!,3,FALSE)</f>
        <v>#REF!</v>
      </c>
      <c r="E2309" s="436" t="e">
        <f>VLOOKUP($A2309,#REF!,4,FALSE)</f>
        <v>#REF!</v>
      </c>
      <c r="F2309" s="103" t="e">
        <f>VLOOKUP($A2309,#REF!,5,FALSE)</f>
        <v>#REF!</v>
      </c>
      <c r="G2309" s="98" t="e">
        <f>VLOOKUP($A2309,#REF!,8,FALSE)</f>
        <v>#REF!</v>
      </c>
      <c r="H2309" s="93" t="e">
        <f>VLOOKUP($A2309,#REF!,7,FALSE)</f>
        <v>#REF!</v>
      </c>
      <c r="I2309" s="438" t="e">
        <f>VLOOKUP($A2309,#REF!,10,FALSE)</f>
        <v>#REF!</v>
      </c>
      <c r="J2309" s="98" t="e">
        <f>VLOOKUP($A2309,#REF!,11,FALSE)</f>
        <v>#REF!</v>
      </c>
      <c r="K2309" s="114" t="e">
        <f>VLOOKUP($A2309,#REF!,12,FALSE)</f>
        <v>#REF!</v>
      </c>
      <c r="L2309" s="98" t="e">
        <f>VLOOKUP($A2309,#REF!,13,FALSE)</f>
        <v>#REF!</v>
      </c>
      <c r="M2309" s="438" t="e">
        <f>VLOOKUP($A2309,#REF!,14,FALSE)</f>
        <v>#REF!</v>
      </c>
      <c r="N2309" s="103" t="e">
        <f>VLOOKUP($A2309,#REF!,15,FALSE)</f>
        <v>#REF!</v>
      </c>
      <c r="O2309" s="103" t="e">
        <f>VLOOKUP($A2309,#REF!,18,FALSE)</f>
        <v>#REF!</v>
      </c>
      <c r="P2309" s="93" t="e">
        <f>VLOOKUP($A2309,#REF!,41,FALSE)</f>
        <v>#REF!</v>
      </c>
      <c r="Q2309" s="115" t="e">
        <f>VLOOKUP(Revisión_Avance_Periodo!$L2309,#REF!,30,FALSE)</f>
        <v>#REF!</v>
      </c>
      <c r="R2309" s="116">
        <v>2019</v>
      </c>
      <c r="S2309" s="196">
        <v>43585</v>
      </c>
      <c r="T2309" s="124" t="s">
        <v>71</v>
      </c>
      <c r="U2309" s="440" t="e">
        <f>INDEX(#REF!,MATCH(Revisión_Avance_Periodo!$L2309,#REF!,0),MATCH(Revisión_Avance_Periodo!$T2309,#REF!,0))</f>
        <v>#REF!</v>
      </c>
      <c r="V2309" s="440" t="e">
        <f>INDEX(#REF!,MATCH(Revisión_Avance_Periodo!$L2309,#REF!,0),MATCH(Revisión_Avance_Periodo!$T2309,#REF!,0))</f>
        <v>#REF!</v>
      </c>
      <c r="W2309" s="131" t="e">
        <f t="shared" si="184"/>
        <v>#REF!</v>
      </c>
      <c r="X2309" s="124" t="e">
        <f>VLOOKUP(W2309,Tabla_Estado_Meta_OAP_2019[#All],3,TRUE)</f>
        <v>#REF!</v>
      </c>
      <c r="Y2309" s="164" t="e">
        <f>SUBTOTAL(9,$U$206:$U2309)</f>
        <v>#REF!</v>
      </c>
      <c r="Z2309" s="158" t="e">
        <f>SUBTOTAL(9,$V$206:$V2309)</f>
        <v>#REF!</v>
      </c>
      <c r="AA2309" s="159">
        <f>IFERROR(+Revisión_Avance_Periodo!$Z2309/Revisión_Avance_Periodo!$Y2309,0)</f>
        <v>0</v>
      </c>
      <c r="AB2309" s="126"/>
      <c r="AC2309" s="127"/>
      <c r="AD2309" s="125"/>
      <c r="AE2309" s="125"/>
      <c r="AF2309" s="128"/>
      <c r="AG2309" s="129"/>
      <c r="AH2309" s="164" t="e">
        <f>SUBTOTAL(9,$U$2306:$U2309)</f>
        <v>#REF!</v>
      </c>
      <c r="AI2309" s="158" t="e">
        <f>SUBTOTAL(9,$V$2306:$V2309)</f>
        <v>#REF!</v>
      </c>
      <c r="AJ2309" s="159">
        <f>IFERROR(+Revisión_Avance_Periodo!$Z2309/Revisión_Avance_Periodo!$Y2309,0)</f>
        <v>0</v>
      </c>
      <c r="AK2309" s="126"/>
      <c r="AL2309" s="127"/>
      <c r="AM2309" s="125"/>
      <c r="AN2309" s="125"/>
      <c r="AO2309" s="128"/>
      <c r="AP2309" s="129"/>
    </row>
    <row r="2310" spans="1:42" x14ac:dyDescent="0.25">
      <c r="A2310" s="92">
        <v>198</v>
      </c>
      <c r="B2310" s="435" t="e">
        <f>CONCATENATE(Revisión_Avance_Periodo!$D2310,";",Revisión_Avance_Periodo!$F2310,";",Revisión_Avance_Periodo!$L2310)</f>
        <v>#REF!</v>
      </c>
      <c r="C2310" s="435" t="e">
        <f t="shared" si="183"/>
        <v>#REF!</v>
      </c>
      <c r="D2310" s="114" t="e">
        <f>VLOOKUP($A2310,#REF!,3,FALSE)</f>
        <v>#REF!</v>
      </c>
      <c r="E2310" s="436" t="e">
        <f>VLOOKUP($A2310,#REF!,4,FALSE)</f>
        <v>#REF!</v>
      </c>
      <c r="F2310" s="102" t="e">
        <f>VLOOKUP($A2310,#REF!,5,FALSE)</f>
        <v>#REF!</v>
      </c>
      <c r="G2310" s="93" t="e">
        <f>VLOOKUP($A2310,#REF!,8,FALSE)</f>
        <v>#REF!</v>
      </c>
      <c r="H2310" s="93" t="e">
        <f>VLOOKUP($A2310,#REF!,7,FALSE)</f>
        <v>#REF!</v>
      </c>
      <c r="I2310" s="438" t="e">
        <f>VLOOKUP($A2310,#REF!,10,FALSE)</f>
        <v>#REF!</v>
      </c>
      <c r="J2310" s="93" t="e">
        <f>VLOOKUP($A2310,#REF!,11,FALSE)</f>
        <v>#REF!</v>
      </c>
      <c r="K2310" s="114" t="e">
        <f>VLOOKUP($A2310,#REF!,12,FALSE)</f>
        <v>#REF!</v>
      </c>
      <c r="L2310" s="93" t="e">
        <f>VLOOKUP($A2310,#REF!,13,FALSE)</f>
        <v>#REF!</v>
      </c>
      <c r="M2310" s="438" t="e">
        <f>VLOOKUP($A2310,#REF!,14,FALSE)</f>
        <v>#REF!</v>
      </c>
      <c r="N2310" s="102" t="e">
        <f>VLOOKUP($A2310,#REF!,15,FALSE)</f>
        <v>#REF!</v>
      </c>
      <c r="O2310" s="102" t="e">
        <f>VLOOKUP($A2310,#REF!,18,FALSE)</f>
        <v>#REF!</v>
      </c>
      <c r="P2310" s="93" t="e">
        <f>VLOOKUP($A2310,#REF!,41,FALSE)</f>
        <v>#REF!</v>
      </c>
      <c r="Q2310" s="115" t="e">
        <f>VLOOKUP(Revisión_Avance_Periodo!$L2310,#REF!,30,FALSE)</f>
        <v>#REF!</v>
      </c>
      <c r="R2310" s="116">
        <v>2019</v>
      </c>
      <c r="S2310" s="196">
        <v>43615</v>
      </c>
      <c r="T2310" s="116" t="s">
        <v>72</v>
      </c>
      <c r="U2310" s="440" t="e">
        <f>INDEX(#REF!,MATCH(Revisión_Avance_Periodo!$L2310,#REF!,0),MATCH(Revisión_Avance_Periodo!$T2310,#REF!,0))</f>
        <v>#REF!</v>
      </c>
      <c r="V2310" s="440" t="e">
        <f>INDEX(#REF!,MATCH(Revisión_Avance_Periodo!$L2310,#REF!,0),MATCH(Revisión_Avance_Periodo!$T2310,#REF!,0))</f>
        <v>#REF!</v>
      </c>
      <c r="W2310" s="131" t="e">
        <f t="shared" si="184"/>
        <v>#REF!</v>
      </c>
      <c r="X2310" s="116" t="e">
        <f>VLOOKUP(W2310,Tabla_Estado_Meta_OAP_2019[#All],3,TRUE)</f>
        <v>#REF!</v>
      </c>
      <c r="Y2310" s="164" t="e">
        <f>SUBTOTAL(9,$U$206:$U2310)</f>
        <v>#REF!</v>
      </c>
      <c r="Z2310" s="158" t="e">
        <f>SUBTOTAL(9,$V$206:$V2310)</f>
        <v>#REF!</v>
      </c>
      <c r="AA2310" s="159">
        <f>IFERROR(+Revisión_Avance_Periodo!$Z2310/Revisión_Avance_Periodo!$Y2310,0)</f>
        <v>0</v>
      </c>
      <c r="AB2310" s="126"/>
      <c r="AC2310" s="127"/>
      <c r="AD2310" s="125"/>
      <c r="AE2310" s="125"/>
      <c r="AF2310" s="128"/>
      <c r="AG2310" s="129"/>
      <c r="AH2310" s="164" t="e">
        <f>SUBTOTAL(9,$U$2306:$U2310)</f>
        <v>#REF!</v>
      </c>
      <c r="AI2310" s="158" t="e">
        <f>SUBTOTAL(9,$V$2306:$V2310)</f>
        <v>#REF!</v>
      </c>
      <c r="AJ2310" s="159">
        <f>IFERROR(+Revisión_Avance_Periodo!$Z2310/Revisión_Avance_Periodo!$Y2310,0)</f>
        <v>0</v>
      </c>
      <c r="AK2310" s="126"/>
      <c r="AL2310" s="127"/>
      <c r="AM2310" s="125"/>
      <c r="AN2310" s="125"/>
      <c r="AO2310" s="128"/>
      <c r="AP2310" s="129"/>
    </row>
    <row r="2311" spans="1:42" x14ac:dyDescent="0.25">
      <c r="A2311" s="97">
        <v>198</v>
      </c>
      <c r="B2311" s="435" t="e">
        <f>CONCATENATE(Revisión_Avance_Periodo!$D2311,";",Revisión_Avance_Periodo!$F2311,";",Revisión_Avance_Periodo!$L2311)</f>
        <v>#REF!</v>
      </c>
      <c r="C2311" s="435" t="e">
        <f t="shared" si="183"/>
        <v>#REF!</v>
      </c>
      <c r="D2311" s="123" t="e">
        <f>VLOOKUP($A2311,#REF!,3,FALSE)</f>
        <v>#REF!</v>
      </c>
      <c r="E2311" s="436" t="e">
        <f>VLOOKUP($A2311,#REF!,4,FALSE)</f>
        <v>#REF!</v>
      </c>
      <c r="F2311" s="103" t="e">
        <f>VLOOKUP($A2311,#REF!,5,FALSE)</f>
        <v>#REF!</v>
      </c>
      <c r="G2311" s="98" t="e">
        <f>VLOOKUP($A2311,#REF!,8,FALSE)</f>
        <v>#REF!</v>
      </c>
      <c r="H2311" s="93" t="e">
        <f>VLOOKUP($A2311,#REF!,7,FALSE)</f>
        <v>#REF!</v>
      </c>
      <c r="I2311" s="438" t="e">
        <f>VLOOKUP($A2311,#REF!,10,FALSE)</f>
        <v>#REF!</v>
      </c>
      <c r="J2311" s="98" t="e">
        <f>VLOOKUP($A2311,#REF!,11,FALSE)</f>
        <v>#REF!</v>
      </c>
      <c r="K2311" s="114" t="e">
        <f>VLOOKUP($A2311,#REF!,12,FALSE)</f>
        <v>#REF!</v>
      </c>
      <c r="L2311" s="98" t="e">
        <f>VLOOKUP($A2311,#REF!,13,FALSE)</f>
        <v>#REF!</v>
      </c>
      <c r="M2311" s="438" t="e">
        <f>VLOOKUP($A2311,#REF!,14,FALSE)</f>
        <v>#REF!</v>
      </c>
      <c r="N2311" s="103" t="e">
        <f>VLOOKUP($A2311,#REF!,15,FALSE)</f>
        <v>#REF!</v>
      </c>
      <c r="O2311" s="103" t="e">
        <f>VLOOKUP($A2311,#REF!,18,FALSE)</f>
        <v>#REF!</v>
      </c>
      <c r="P2311" s="93" t="e">
        <f>VLOOKUP($A2311,#REF!,41,FALSE)</f>
        <v>#REF!</v>
      </c>
      <c r="Q2311" s="115" t="e">
        <f>VLOOKUP(Revisión_Avance_Periodo!$L2311,#REF!,30,FALSE)</f>
        <v>#REF!</v>
      </c>
      <c r="R2311" s="116">
        <v>2019</v>
      </c>
      <c r="S2311" s="196">
        <v>43646</v>
      </c>
      <c r="T2311" s="124" t="s">
        <v>73</v>
      </c>
      <c r="U2311" s="440" t="e">
        <f>INDEX(#REF!,MATCH(Revisión_Avance_Periodo!$L2311,#REF!,0),MATCH(Revisión_Avance_Periodo!$T2311,#REF!,0))</f>
        <v>#REF!</v>
      </c>
      <c r="V2311" s="440" t="e">
        <f>INDEX(#REF!,MATCH(Revisión_Avance_Periodo!$L2311,#REF!,0),MATCH(Revisión_Avance_Periodo!$T2311,#REF!,0))</f>
        <v>#REF!</v>
      </c>
      <c r="W2311" s="131" t="e">
        <f t="shared" si="184"/>
        <v>#REF!</v>
      </c>
      <c r="X2311" s="124" t="e">
        <f>VLOOKUP(W2311,Tabla_Estado_Meta_OAP_2019[#All],3,TRUE)</f>
        <v>#REF!</v>
      </c>
      <c r="Y2311" s="164" t="e">
        <f>SUBTOTAL(9,$U$206:$U2311)</f>
        <v>#REF!</v>
      </c>
      <c r="Z2311" s="158" t="e">
        <f>SUBTOTAL(9,$V$206:$V2311)</f>
        <v>#REF!</v>
      </c>
      <c r="AA2311" s="159">
        <f>IFERROR(+Revisión_Avance_Periodo!$Z2311/Revisión_Avance_Periodo!$Y2311,0)</f>
        <v>0</v>
      </c>
      <c r="AB2311" s="126"/>
      <c r="AC2311" s="127"/>
      <c r="AD2311" s="125"/>
      <c r="AE2311" s="125"/>
      <c r="AF2311" s="128"/>
      <c r="AG2311" s="129"/>
      <c r="AH2311" s="164" t="e">
        <f>SUBTOTAL(9,$U$2306:$U2311)</f>
        <v>#REF!</v>
      </c>
      <c r="AI2311" s="158" t="e">
        <f>SUBTOTAL(9,$V$2306:$V2311)</f>
        <v>#REF!</v>
      </c>
      <c r="AJ2311" s="159">
        <f>IFERROR(+Revisión_Avance_Periodo!$Z2311/Revisión_Avance_Periodo!$Y2311,0)</f>
        <v>0</v>
      </c>
      <c r="AK2311" s="126"/>
      <c r="AL2311" s="127"/>
      <c r="AM2311" s="125"/>
      <c r="AN2311" s="125"/>
      <c r="AO2311" s="128"/>
      <c r="AP2311" s="129"/>
    </row>
    <row r="2312" spans="1:42" x14ac:dyDescent="0.25">
      <c r="A2312" s="92">
        <v>198</v>
      </c>
      <c r="B2312" s="435" t="e">
        <f>CONCATENATE(Revisión_Avance_Periodo!$D2312,";",Revisión_Avance_Periodo!$F2312,";",Revisión_Avance_Periodo!$L2312)</f>
        <v>#REF!</v>
      </c>
      <c r="C2312" s="435" t="e">
        <f t="shared" si="183"/>
        <v>#REF!</v>
      </c>
      <c r="D2312" s="114" t="e">
        <f>VLOOKUP($A2312,#REF!,3,FALSE)</f>
        <v>#REF!</v>
      </c>
      <c r="E2312" s="436" t="e">
        <f>VLOOKUP($A2312,#REF!,4,FALSE)</f>
        <v>#REF!</v>
      </c>
      <c r="F2312" s="102" t="e">
        <f>VLOOKUP($A2312,#REF!,5,FALSE)</f>
        <v>#REF!</v>
      </c>
      <c r="G2312" s="93" t="e">
        <f>VLOOKUP($A2312,#REF!,8,FALSE)</f>
        <v>#REF!</v>
      </c>
      <c r="H2312" s="93" t="e">
        <f>VLOOKUP($A2312,#REF!,7,FALSE)</f>
        <v>#REF!</v>
      </c>
      <c r="I2312" s="438" t="e">
        <f>VLOOKUP($A2312,#REF!,10,FALSE)</f>
        <v>#REF!</v>
      </c>
      <c r="J2312" s="93" t="e">
        <f>VLOOKUP($A2312,#REF!,11,FALSE)</f>
        <v>#REF!</v>
      </c>
      <c r="K2312" s="114" t="e">
        <f>VLOOKUP($A2312,#REF!,12,FALSE)</f>
        <v>#REF!</v>
      </c>
      <c r="L2312" s="93" t="e">
        <f>VLOOKUP($A2312,#REF!,13,FALSE)</f>
        <v>#REF!</v>
      </c>
      <c r="M2312" s="438" t="e">
        <f>VLOOKUP($A2312,#REF!,14,FALSE)</f>
        <v>#REF!</v>
      </c>
      <c r="N2312" s="102" t="e">
        <f>VLOOKUP($A2312,#REF!,15,FALSE)</f>
        <v>#REF!</v>
      </c>
      <c r="O2312" s="102" t="e">
        <f>VLOOKUP($A2312,#REF!,18,FALSE)</f>
        <v>#REF!</v>
      </c>
      <c r="P2312" s="93" t="e">
        <f>VLOOKUP($A2312,#REF!,41,FALSE)</f>
        <v>#REF!</v>
      </c>
      <c r="Q2312" s="115" t="e">
        <f>VLOOKUP(Revisión_Avance_Periodo!$L2312,#REF!,30,FALSE)</f>
        <v>#REF!</v>
      </c>
      <c r="R2312" s="116">
        <v>2019</v>
      </c>
      <c r="S2312" s="196">
        <v>43676</v>
      </c>
      <c r="T2312" s="116" t="s">
        <v>74</v>
      </c>
      <c r="U2312" s="440" t="e">
        <f>INDEX(#REF!,MATCH(Revisión_Avance_Periodo!$L2312,#REF!,0),MATCH(Revisión_Avance_Periodo!$T2312,#REF!,0))</f>
        <v>#REF!</v>
      </c>
      <c r="V2312" s="440" t="e">
        <f>INDEX(#REF!,MATCH(Revisión_Avance_Periodo!$L2312,#REF!,0),MATCH(Revisión_Avance_Periodo!$T2312,#REF!,0))</f>
        <v>#REF!</v>
      </c>
      <c r="W2312" s="131" t="e">
        <f t="shared" si="184"/>
        <v>#REF!</v>
      </c>
      <c r="X2312" s="116" t="e">
        <f>VLOOKUP(W2312,Tabla_Estado_Meta_OAP_2019[#All],3,TRUE)</f>
        <v>#REF!</v>
      </c>
      <c r="Y2312" s="164" t="e">
        <f>SUBTOTAL(9,$U$206:$U2312)</f>
        <v>#REF!</v>
      </c>
      <c r="Z2312" s="158" t="e">
        <f>SUBTOTAL(9,$V$206:$V2312)</f>
        <v>#REF!</v>
      </c>
      <c r="AA2312" s="159">
        <f>IFERROR(+Revisión_Avance_Periodo!$Z2312/Revisión_Avance_Periodo!$Y2312,0)</f>
        <v>0</v>
      </c>
      <c r="AB2312" s="126"/>
      <c r="AC2312" s="127"/>
      <c r="AD2312" s="125"/>
      <c r="AE2312" s="125"/>
      <c r="AF2312" s="128"/>
      <c r="AG2312" s="129"/>
      <c r="AH2312" s="164" t="e">
        <f>SUBTOTAL(9,$U$2306:$U2312)</f>
        <v>#REF!</v>
      </c>
      <c r="AI2312" s="158" t="e">
        <f>SUBTOTAL(9,$V$2306:$V2312)</f>
        <v>#REF!</v>
      </c>
      <c r="AJ2312" s="159">
        <f>IFERROR(+Revisión_Avance_Periodo!$Z2312/Revisión_Avance_Periodo!$Y2312,0)</f>
        <v>0</v>
      </c>
      <c r="AK2312" s="126"/>
      <c r="AL2312" s="127"/>
      <c r="AM2312" s="125"/>
      <c r="AN2312" s="125"/>
      <c r="AO2312" s="128"/>
      <c r="AP2312" s="129"/>
    </row>
    <row r="2313" spans="1:42" x14ac:dyDescent="0.25">
      <c r="A2313" s="97">
        <v>198</v>
      </c>
      <c r="B2313" s="435" t="e">
        <f>CONCATENATE(Revisión_Avance_Periodo!$D2313,";",Revisión_Avance_Periodo!$F2313,";",Revisión_Avance_Periodo!$L2313)</f>
        <v>#REF!</v>
      </c>
      <c r="C2313" s="435" t="e">
        <f t="shared" si="183"/>
        <v>#REF!</v>
      </c>
      <c r="D2313" s="123" t="e">
        <f>VLOOKUP($A2313,#REF!,3,FALSE)</f>
        <v>#REF!</v>
      </c>
      <c r="E2313" s="436" t="e">
        <f>VLOOKUP($A2313,#REF!,4,FALSE)</f>
        <v>#REF!</v>
      </c>
      <c r="F2313" s="103" t="e">
        <f>VLOOKUP($A2313,#REF!,5,FALSE)</f>
        <v>#REF!</v>
      </c>
      <c r="G2313" s="98" t="e">
        <f>VLOOKUP($A2313,#REF!,8,FALSE)</f>
        <v>#REF!</v>
      </c>
      <c r="H2313" s="93" t="e">
        <f>VLOOKUP($A2313,#REF!,7,FALSE)</f>
        <v>#REF!</v>
      </c>
      <c r="I2313" s="438" t="e">
        <f>VLOOKUP($A2313,#REF!,10,FALSE)</f>
        <v>#REF!</v>
      </c>
      <c r="J2313" s="98" t="e">
        <f>VLOOKUP($A2313,#REF!,11,FALSE)</f>
        <v>#REF!</v>
      </c>
      <c r="K2313" s="114" t="e">
        <f>VLOOKUP($A2313,#REF!,12,FALSE)</f>
        <v>#REF!</v>
      </c>
      <c r="L2313" s="98" t="e">
        <f>VLOOKUP($A2313,#REF!,13,FALSE)</f>
        <v>#REF!</v>
      </c>
      <c r="M2313" s="438" t="e">
        <f>VLOOKUP($A2313,#REF!,14,FALSE)</f>
        <v>#REF!</v>
      </c>
      <c r="N2313" s="103" t="e">
        <f>VLOOKUP($A2313,#REF!,15,FALSE)</f>
        <v>#REF!</v>
      </c>
      <c r="O2313" s="103" t="e">
        <f>VLOOKUP($A2313,#REF!,18,FALSE)</f>
        <v>#REF!</v>
      </c>
      <c r="P2313" s="93" t="e">
        <f>VLOOKUP($A2313,#REF!,41,FALSE)</f>
        <v>#REF!</v>
      </c>
      <c r="Q2313" s="115" t="e">
        <f>VLOOKUP(Revisión_Avance_Periodo!$L2313,#REF!,30,FALSE)</f>
        <v>#REF!</v>
      </c>
      <c r="R2313" s="116">
        <v>2019</v>
      </c>
      <c r="S2313" s="196">
        <v>43707</v>
      </c>
      <c r="T2313" s="124" t="s">
        <v>75</v>
      </c>
      <c r="U2313" s="440" t="e">
        <f>INDEX(#REF!,MATCH(Revisión_Avance_Periodo!$L2313,#REF!,0),MATCH(Revisión_Avance_Periodo!$T2313,#REF!,0))</f>
        <v>#REF!</v>
      </c>
      <c r="V2313" s="440" t="e">
        <f>INDEX(#REF!,MATCH(Revisión_Avance_Periodo!$L2313,#REF!,0),MATCH(Revisión_Avance_Periodo!$T2313,#REF!,0))</f>
        <v>#REF!</v>
      </c>
      <c r="W2313" s="131" t="e">
        <f t="shared" si="184"/>
        <v>#REF!</v>
      </c>
      <c r="X2313" s="124" t="e">
        <f>VLOOKUP(W2313,Tabla_Estado_Meta_OAP_2019[#All],3,TRUE)</f>
        <v>#REF!</v>
      </c>
      <c r="Y2313" s="164" t="e">
        <f>SUBTOTAL(9,$U$206:$U2313)</f>
        <v>#REF!</v>
      </c>
      <c r="Z2313" s="158" t="e">
        <f>SUBTOTAL(9,$V$206:$V2313)</f>
        <v>#REF!</v>
      </c>
      <c r="AA2313" s="159">
        <f>IFERROR(+Revisión_Avance_Periodo!$Z2313/Revisión_Avance_Periodo!$Y2313,0)</f>
        <v>0</v>
      </c>
      <c r="AB2313" s="126"/>
      <c r="AC2313" s="127"/>
      <c r="AD2313" s="125"/>
      <c r="AE2313" s="125"/>
      <c r="AF2313" s="128"/>
      <c r="AG2313" s="129"/>
      <c r="AH2313" s="164" t="e">
        <f>SUBTOTAL(9,$U$2306:$U2313)</f>
        <v>#REF!</v>
      </c>
      <c r="AI2313" s="158" t="e">
        <f>SUBTOTAL(9,$V$2306:$V2313)</f>
        <v>#REF!</v>
      </c>
      <c r="AJ2313" s="159">
        <f>IFERROR(+Revisión_Avance_Periodo!$Z2313/Revisión_Avance_Periodo!$Y2313,0)</f>
        <v>0</v>
      </c>
      <c r="AK2313" s="126"/>
      <c r="AL2313" s="127"/>
      <c r="AM2313" s="125"/>
      <c r="AN2313" s="125"/>
      <c r="AO2313" s="128"/>
      <c r="AP2313" s="129"/>
    </row>
    <row r="2314" spans="1:42" x14ac:dyDescent="0.25">
      <c r="A2314" s="92">
        <v>198</v>
      </c>
      <c r="B2314" s="435" t="e">
        <f>CONCATENATE(Revisión_Avance_Periodo!$D2314,";",Revisión_Avance_Periodo!$F2314,";",Revisión_Avance_Periodo!$L2314)</f>
        <v>#REF!</v>
      </c>
      <c r="C2314" s="435" t="e">
        <f t="shared" si="183"/>
        <v>#REF!</v>
      </c>
      <c r="D2314" s="114" t="e">
        <f>VLOOKUP($A2314,#REF!,3,FALSE)</f>
        <v>#REF!</v>
      </c>
      <c r="E2314" s="436" t="e">
        <f>VLOOKUP($A2314,#REF!,4,FALSE)</f>
        <v>#REF!</v>
      </c>
      <c r="F2314" s="102" t="e">
        <f>VLOOKUP($A2314,#REF!,5,FALSE)</f>
        <v>#REF!</v>
      </c>
      <c r="G2314" s="93" t="e">
        <f>VLOOKUP($A2314,#REF!,8,FALSE)</f>
        <v>#REF!</v>
      </c>
      <c r="H2314" s="93" t="e">
        <f>VLOOKUP($A2314,#REF!,7,FALSE)</f>
        <v>#REF!</v>
      </c>
      <c r="I2314" s="438" t="e">
        <f>VLOOKUP($A2314,#REF!,10,FALSE)</f>
        <v>#REF!</v>
      </c>
      <c r="J2314" s="93" t="e">
        <f>VLOOKUP($A2314,#REF!,11,FALSE)</f>
        <v>#REF!</v>
      </c>
      <c r="K2314" s="114" t="e">
        <f>VLOOKUP($A2314,#REF!,12,FALSE)</f>
        <v>#REF!</v>
      </c>
      <c r="L2314" s="93" t="e">
        <f>VLOOKUP($A2314,#REF!,13,FALSE)</f>
        <v>#REF!</v>
      </c>
      <c r="M2314" s="438" t="e">
        <f>VLOOKUP($A2314,#REF!,14,FALSE)</f>
        <v>#REF!</v>
      </c>
      <c r="N2314" s="102" t="e">
        <f>VLOOKUP($A2314,#REF!,15,FALSE)</f>
        <v>#REF!</v>
      </c>
      <c r="O2314" s="102" t="e">
        <f>VLOOKUP($A2314,#REF!,18,FALSE)</f>
        <v>#REF!</v>
      </c>
      <c r="P2314" s="93" t="e">
        <f>VLOOKUP($A2314,#REF!,41,FALSE)</f>
        <v>#REF!</v>
      </c>
      <c r="Q2314" s="115" t="e">
        <f>VLOOKUP(Revisión_Avance_Periodo!$L2314,#REF!,30,FALSE)</f>
        <v>#REF!</v>
      </c>
      <c r="R2314" s="116">
        <v>2019</v>
      </c>
      <c r="S2314" s="196">
        <v>43738</v>
      </c>
      <c r="T2314" s="116" t="s">
        <v>76</v>
      </c>
      <c r="U2314" s="440" t="e">
        <f>INDEX(#REF!,MATCH(Revisión_Avance_Periodo!$L2314,#REF!,0),MATCH(Revisión_Avance_Periodo!$T2314,#REF!,0))</f>
        <v>#REF!</v>
      </c>
      <c r="V2314" s="440" t="e">
        <f>INDEX(#REF!,MATCH(Revisión_Avance_Periodo!$L2314,#REF!,0),MATCH(Revisión_Avance_Periodo!$T2314,#REF!,0))</f>
        <v>#REF!</v>
      </c>
      <c r="W2314" s="131" t="e">
        <f t="shared" si="184"/>
        <v>#REF!</v>
      </c>
      <c r="X2314" s="116" t="e">
        <f>VLOOKUP(W2314,Tabla_Estado_Meta_OAP_2019[#All],3,TRUE)</f>
        <v>#REF!</v>
      </c>
      <c r="Y2314" s="164" t="e">
        <f>SUBTOTAL(9,$U$206:$U2314)</f>
        <v>#REF!</v>
      </c>
      <c r="Z2314" s="158" t="e">
        <f>SUBTOTAL(9,$V$206:$V2314)</f>
        <v>#REF!</v>
      </c>
      <c r="AA2314" s="159">
        <f>IFERROR(+Revisión_Avance_Periodo!$Z2314/Revisión_Avance_Periodo!$Y2314,0)</f>
        <v>0</v>
      </c>
      <c r="AB2314" s="126"/>
      <c r="AC2314" s="127"/>
      <c r="AD2314" s="125"/>
      <c r="AE2314" s="125"/>
      <c r="AF2314" s="128"/>
      <c r="AG2314" s="129"/>
      <c r="AH2314" s="164" t="e">
        <f>SUBTOTAL(9,$U$2306:$U2314)</f>
        <v>#REF!</v>
      </c>
      <c r="AI2314" s="158" t="e">
        <f>SUBTOTAL(9,$V$2306:$V2314)</f>
        <v>#REF!</v>
      </c>
      <c r="AJ2314" s="159">
        <f>IFERROR(+Revisión_Avance_Periodo!$Z2314/Revisión_Avance_Periodo!$Y2314,0)</f>
        <v>0</v>
      </c>
      <c r="AK2314" s="126"/>
      <c r="AL2314" s="127"/>
      <c r="AM2314" s="125"/>
      <c r="AN2314" s="125"/>
      <c r="AO2314" s="128"/>
      <c r="AP2314" s="129"/>
    </row>
    <row r="2315" spans="1:42" x14ac:dyDescent="0.25">
      <c r="A2315" s="97">
        <v>198</v>
      </c>
      <c r="B2315" s="435" t="e">
        <f>CONCATENATE(Revisión_Avance_Periodo!$D2315,";",Revisión_Avance_Periodo!$F2315,";",Revisión_Avance_Periodo!$L2315)</f>
        <v>#REF!</v>
      </c>
      <c r="C2315" s="435" t="e">
        <f t="shared" si="183"/>
        <v>#REF!</v>
      </c>
      <c r="D2315" s="123" t="e">
        <f>VLOOKUP($A2315,#REF!,3,FALSE)</f>
        <v>#REF!</v>
      </c>
      <c r="E2315" s="436" t="e">
        <f>VLOOKUP($A2315,#REF!,4,FALSE)</f>
        <v>#REF!</v>
      </c>
      <c r="F2315" s="103" t="e">
        <f>VLOOKUP($A2315,#REF!,5,FALSE)</f>
        <v>#REF!</v>
      </c>
      <c r="G2315" s="98" t="e">
        <f>VLOOKUP($A2315,#REF!,8,FALSE)</f>
        <v>#REF!</v>
      </c>
      <c r="H2315" s="93" t="e">
        <f>VLOOKUP($A2315,#REF!,7,FALSE)</f>
        <v>#REF!</v>
      </c>
      <c r="I2315" s="438" t="e">
        <f>VLOOKUP($A2315,#REF!,10,FALSE)</f>
        <v>#REF!</v>
      </c>
      <c r="J2315" s="98" t="e">
        <f>VLOOKUP($A2315,#REF!,11,FALSE)</f>
        <v>#REF!</v>
      </c>
      <c r="K2315" s="114" t="e">
        <f>VLOOKUP($A2315,#REF!,12,FALSE)</f>
        <v>#REF!</v>
      </c>
      <c r="L2315" s="98" t="e">
        <f>VLOOKUP($A2315,#REF!,13,FALSE)</f>
        <v>#REF!</v>
      </c>
      <c r="M2315" s="438" t="e">
        <f>VLOOKUP($A2315,#REF!,14,FALSE)</f>
        <v>#REF!</v>
      </c>
      <c r="N2315" s="103" t="e">
        <f>VLOOKUP($A2315,#REF!,15,FALSE)</f>
        <v>#REF!</v>
      </c>
      <c r="O2315" s="103" t="e">
        <f>VLOOKUP($A2315,#REF!,18,FALSE)</f>
        <v>#REF!</v>
      </c>
      <c r="P2315" s="93" t="e">
        <f>VLOOKUP($A2315,#REF!,41,FALSE)</f>
        <v>#REF!</v>
      </c>
      <c r="Q2315" s="115" t="e">
        <f>VLOOKUP(Revisión_Avance_Periodo!$L2315,#REF!,30,FALSE)</f>
        <v>#REF!</v>
      </c>
      <c r="R2315" s="116">
        <v>2019</v>
      </c>
      <c r="S2315" s="196">
        <v>43768</v>
      </c>
      <c r="T2315" s="124" t="s">
        <v>77</v>
      </c>
      <c r="U2315" s="440" t="e">
        <f>INDEX(#REF!,MATCH(Revisión_Avance_Periodo!$L2315,#REF!,0),MATCH(Revisión_Avance_Periodo!$T2315,#REF!,0))</f>
        <v>#REF!</v>
      </c>
      <c r="V2315" s="440" t="e">
        <f>INDEX(#REF!,MATCH(Revisión_Avance_Periodo!$L2315,#REF!,0),MATCH(Revisión_Avance_Periodo!$T2315,#REF!,0))</f>
        <v>#REF!</v>
      </c>
      <c r="W2315" s="131" t="e">
        <f t="shared" si="184"/>
        <v>#REF!</v>
      </c>
      <c r="X2315" s="124" t="e">
        <f>VLOOKUP(W2315,Tabla_Estado_Meta_OAP_2019[#All],3,TRUE)</f>
        <v>#REF!</v>
      </c>
      <c r="Y2315" s="164" t="e">
        <f>SUBTOTAL(9,$U$206:$U2315)</f>
        <v>#REF!</v>
      </c>
      <c r="Z2315" s="158" t="e">
        <f>SUBTOTAL(9,$V$206:$V2315)</f>
        <v>#REF!</v>
      </c>
      <c r="AA2315" s="159">
        <f>IFERROR(+Revisión_Avance_Periodo!$Z2315/Revisión_Avance_Periodo!$Y2315,0)</f>
        <v>0</v>
      </c>
      <c r="AB2315" s="126"/>
      <c r="AC2315" s="127"/>
      <c r="AD2315" s="125"/>
      <c r="AE2315" s="125"/>
      <c r="AF2315" s="128"/>
      <c r="AG2315" s="129"/>
      <c r="AH2315" s="164" t="e">
        <f>SUBTOTAL(9,$U$2306:$U2315)</f>
        <v>#REF!</v>
      </c>
      <c r="AI2315" s="158" t="e">
        <f>SUBTOTAL(9,$V$2306:$V2315)</f>
        <v>#REF!</v>
      </c>
      <c r="AJ2315" s="159">
        <f>IFERROR(+Revisión_Avance_Periodo!$Z2315/Revisión_Avance_Periodo!$Y2315,0)</f>
        <v>0</v>
      </c>
      <c r="AK2315" s="126"/>
      <c r="AL2315" s="127"/>
      <c r="AM2315" s="125"/>
      <c r="AN2315" s="125"/>
      <c r="AO2315" s="128"/>
      <c r="AP2315" s="129"/>
    </row>
    <row r="2316" spans="1:42" x14ac:dyDescent="0.25">
      <c r="A2316" s="92">
        <v>198</v>
      </c>
      <c r="B2316" s="435" t="e">
        <f>CONCATENATE(Revisión_Avance_Periodo!$D2316,";",Revisión_Avance_Periodo!$F2316,";",Revisión_Avance_Periodo!$L2316)</f>
        <v>#REF!</v>
      </c>
      <c r="C2316" s="435" t="e">
        <f t="shared" si="183"/>
        <v>#REF!</v>
      </c>
      <c r="D2316" s="114" t="e">
        <f>VLOOKUP($A2316,#REF!,3,FALSE)</f>
        <v>#REF!</v>
      </c>
      <c r="E2316" s="436" t="e">
        <f>VLOOKUP($A2316,#REF!,4,FALSE)</f>
        <v>#REF!</v>
      </c>
      <c r="F2316" s="102" t="e">
        <f>VLOOKUP($A2316,#REF!,5,FALSE)</f>
        <v>#REF!</v>
      </c>
      <c r="G2316" s="93" t="e">
        <f>VLOOKUP($A2316,#REF!,8,FALSE)</f>
        <v>#REF!</v>
      </c>
      <c r="H2316" s="93" t="e">
        <f>VLOOKUP($A2316,#REF!,7,FALSE)</f>
        <v>#REF!</v>
      </c>
      <c r="I2316" s="438" t="e">
        <f>VLOOKUP($A2316,#REF!,10,FALSE)</f>
        <v>#REF!</v>
      </c>
      <c r="J2316" s="93" t="e">
        <f>VLOOKUP($A2316,#REF!,11,FALSE)</f>
        <v>#REF!</v>
      </c>
      <c r="K2316" s="114" t="e">
        <f>VLOOKUP($A2316,#REF!,12,FALSE)</f>
        <v>#REF!</v>
      </c>
      <c r="L2316" s="93" t="e">
        <f>VLOOKUP($A2316,#REF!,13,FALSE)</f>
        <v>#REF!</v>
      </c>
      <c r="M2316" s="438" t="e">
        <f>VLOOKUP($A2316,#REF!,14,FALSE)</f>
        <v>#REF!</v>
      </c>
      <c r="N2316" s="102" t="e">
        <f>VLOOKUP($A2316,#REF!,15,FALSE)</f>
        <v>#REF!</v>
      </c>
      <c r="O2316" s="102" t="e">
        <f>VLOOKUP($A2316,#REF!,18,FALSE)</f>
        <v>#REF!</v>
      </c>
      <c r="P2316" s="93" t="e">
        <f>VLOOKUP($A2316,#REF!,41,FALSE)</f>
        <v>#REF!</v>
      </c>
      <c r="Q2316" s="115" t="e">
        <f>VLOOKUP(Revisión_Avance_Periodo!$L2316,#REF!,30,FALSE)</f>
        <v>#REF!</v>
      </c>
      <c r="R2316" s="116">
        <v>2019</v>
      </c>
      <c r="S2316" s="196">
        <v>43799</v>
      </c>
      <c r="T2316" s="116" t="s">
        <v>78</v>
      </c>
      <c r="U2316" s="440" t="e">
        <f>INDEX(#REF!,MATCH(Revisión_Avance_Periodo!$L2316,#REF!,0),MATCH(Revisión_Avance_Periodo!$T2316,#REF!,0))</f>
        <v>#REF!</v>
      </c>
      <c r="V2316" s="440" t="e">
        <f>INDEX(#REF!,MATCH(Revisión_Avance_Periodo!$L2316,#REF!,0),MATCH(Revisión_Avance_Periodo!$T2316,#REF!,0))</f>
        <v>#REF!</v>
      </c>
      <c r="W2316" s="131" t="e">
        <f t="shared" si="184"/>
        <v>#REF!</v>
      </c>
      <c r="X2316" s="116" t="e">
        <f>VLOOKUP(W2316,Tabla_Estado_Meta_OAP_2019[#All],3,TRUE)</f>
        <v>#REF!</v>
      </c>
      <c r="Y2316" s="164" t="e">
        <f>SUBTOTAL(9,$U$206:$U2316)</f>
        <v>#REF!</v>
      </c>
      <c r="Z2316" s="158" t="e">
        <f>SUBTOTAL(9,$V$206:$V2316)</f>
        <v>#REF!</v>
      </c>
      <c r="AA2316" s="159">
        <f>IFERROR(+Revisión_Avance_Periodo!$Z2316/Revisión_Avance_Periodo!$Y2316,0)</f>
        <v>0</v>
      </c>
      <c r="AB2316" s="126"/>
      <c r="AC2316" s="127"/>
      <c r="AD2316" s="125"/>
      <c r="AE2316" s="125"/>
      <c r="AF2316" s="128"/>
      <c r="AG2316" s="129"/>
      <c r="AH2316" s="164" t="e">
        <f>SUBTOTAL(9,$U$2306:$U2316)</f>
        <v>#REF!</v>
      </c>
      <c r="AI2316" s="158" t="e">
        <f>SUBTOTAL(9,$V$2306:$V2316)</f>
        <v>#REF!</v>
      </c>
      <c r="AJ2316" s="159">
        <f>IFERROR(+Revisión_Avance_Periodo!$Z2316/Revisión_Avance_Periodo!$Y2316,0)</f>
        <v>0</v>
      </c>
      <c r="AK2316" s="126"/>
      <c r="AL2316" s="127"/>
      <c r="AM2316" s="125"/>
      <c r="AN2316" s="125"/>
      <c r="AO2316" s="128"/>
      <c r="AP2316" s="129"/>
    </row>
    <row r="2317" spans="1:42" ht="15.75" thickBot="1" x14ac:dyDescent="0.3">
      <c r="A2317" s="97">
        <v>198</v>
      </c>
      <c r="B2317" s="435" t="e">
        <f>CONCATENATE(Revisión_Avance_Periodo!$D2317,";",Revisión_Avance_Periodo!$F2317,";",Revisión_Avance_Periodo!$L2317)</f>
        <v>#REF!</v>
      </c>
      <c r="C2317" s="435" t="e">
        <f t="shared" si="183"/>
        <v>#REF!</v>
      </c>
      <c r="D2317" s="123" t="e">
        <f>VLOOKUP($A2317,#REF!,3,FALSE)</f>
        <v>#REF!</v>
      </c>
      <c r="E2317" s="436" t="e">
        <f>VLOOKUP($A2317,#REF!,4,FALSE)</f>
        <v>#REF!</v>
      </c>
      <c r="F2317" s="103" t="e">
        <f>VLOOKUP($A2317,#REF!,5,FALSE)</f>
        <v>#REF!</v>
      </c>
      <c r="G2317" s="98" t="e">
        <f>VLOOKUP($A2317,#REF!,8,FALSE)</f>
        <v>#REF!</v>
      </c>
      <c r="H2317" s="93" t="e">
        <f>VLOOKUP($A2317,#REF!,7,FALSE)</f>
        <v>#REF!</v>
      </c>
      <c r="I2317" s="438" t="e">
        <f>VLOOKUP($A2317,#REF!,10,FALSE)</f>
        <v>#REF!</v>
      </c>
      <c r="J2317" s="98" t="e">
        <f>VLOOKUP($A2317,#REF!,11,FALSE)</f>
        <v>#REF!</v>
      </c>
      <c r="K2317" s="114" t="e">
        <f>VLOOKUP($A2317,#REF!,12,FALSE)</f>
        <v>#REF!</v>
      </c>
      <c r="L2317" s="98" t="e">
        <f>VLOOKUP($A2317,#REF!,13,FALSE)</f>
        <v>#REF!</v>
      </c>
      <c r="M2317" s="438" t="e">
        <f>VLOOKUP($A2317,#REF!,14,FALSE)</f>
        <v>#REF!</v>
      </c>
      <c r="N2317" s="103" t="e">
        <f>VLOOKUP($A2317,#REF!,15,FALSE)</f>
        <v>#REF!</v>
      </c>
      <c r="O2317" s="103" t="e">
        <f>VLOOKUP($A2317,#REF!,18,FALSE)</f>
        <v>#REF!</v>
      </c>
      <c r="P2317" s="93" t="e">
        <f>VLOOKUP($A2317,#REF!,41,FALSE)</f>
        <v>#REF!</v>
      </c>
      <c r="Q2317" s="115" t="e">
        <f>VLOOKUP(Revisión_Avance_Periodo!$L2317,#REF!,30,FALSE)</f>
        <v>#REF!</v>
      </c>
      <c r="R2317" s="116">
        <v>2019</v>
      </c>
      <c r="S2317" s="196">
        <v>43829</v>
      </c>
      <c r="T2317" s="124" t="s">
        <v>79</v>
      </c>
      <c r="U2317" s="440" t="e">
        <f>INDEX(#REF!,MATCH(Revisión_Avance_Periodo!$L2317,#REF!,0),MATCH(Revisión_Avance_Periodo!$T2317,#REF!,0))</f>
        <v>#REF!</v>
      </c>
      <c r="V2317" s="440" t="e">
        <f>INDEX(#REF!,MATCH(Revisión_Avance_Periodo!$L2317,#REF!,0),MATCH(Revisión_Avance_Periodo!$T2317,#REF!,0))</f>
        <v>#REF!</v>
      </c>
      <c r="W2317" s="131" t="e">
        <f t="shared" si="184"/>
        <v>#REF!</v>
      </c>
      <c r="X2317" s="124" t="e">
        <f>VLOOKUP(W2317,Tabla_Estado_Meta_OAP_2019[#All],3,TRUE)</f>
        <v>#REF!</v>
      </c>
      <c r="Y2317" s="164" t="e">
        <f>SUBTOTAL(9,$U$206:$U2317)</f>
        <v>#REF!</v>
      </c>
      <c r="Z2317" s="158" t="e">
        <f>SUBTOTAL(9,$V$206:$V2317)</f>
        <v>#REF!</v>
      </c>
      <c r="AA2317" s="159">
        <f>IFERROR(+Revisión_Avance_Periodo!$Z2317/Revisión_Avance_Periodo!$Y2317,0)</f>
        <v>0</v>
      </c>
      <c r="AB2317" s="126"/>
      <c r="AC2317" s="127"/>
      <c r="AD2317" s="125"/>
      <c r="AE2317" s="125"/>
      <c r="AF2317" s="128"/>
      <c r="AG2317" s="129"/>
      <c r="AH2317" s="164" t="e">
        <f>SUBTOTAL(9,$U$2306:$U2317)</f>
        <v>#REF!</v>
      </c>
      <c r="AI2317" s="158" t="e">
        <f>SUBTOTAL(9,$V$2306:$V2317)</f>
        <v>#REF!</v>
      </c>
      <c r="AJ2317" s="159">
        <f>IFERROR(+Revisión_Avance_Periodo!$Z2317/Revisión_Avance_Periodo!$Y2317,0)</f>
        <v>0</v>
      </c>
      <c r="AK2317" s="126"/>
      <c r="AL2317" s="127"/>
      <c r="AM2317" s="125"/>
      <c r="AN2317" s="125"/>
      <c r="AO2317" s="128"/>
      <c r="AP2317" s="129"/>
    </row>
    <row r="2318" spans="1:42" x14ac:dyDescent="0.25">
      <c r="A2318" s="92">
        <v>199</v>
      </c>
      <c r="B2318" s="435" t="e">
        <f>CONCATENATE(Revisión_Avance_Periodo!$D2318,";",Revisión_Avance_Periodo!$F2318,";",Revisión_Avance_Periodo!$L2318)</f>
        <v>#REF!</v>
      </c>
      <c r="C2318" s="435" t="e">
        <f t="shared" si="183"/>
        <v>#REF!</v>
      </c>
      <c r="D2318" s="114" t="e">
        <f>VLOOKUP($A2318,#REF!,3,FALSE)</f>
        <v>#REF!</v>
      </c>
      <c r="E2318" s="436" t="e">
        <f>VLOOKUP($A2318,#REF!,4,FALSE)</f>
        <v>#REF!</v>
      </c>
      <c r="F2318" s="102" t="e">
        <f>VLOOKUP($A2318,#REF!,5,FALSE)</f>
        <v>#REF!</v>
      </c>
      <c r="G2318" s="93" t="e">
        <f>VLOOKUP($A2318,#REF!,8,FALSE)</f>
        <v>#REF!</v>
      </c>
      <c r="H2318" s="93" t="e">
        <f>VLOOKUP($A2318,#REF!,7,FALSE)</f>
        <v>#REF!</v>
      </c>
      <c r="I2318" s="438" t="e">
        <f>VLOOKUP($A2318,#REF!,10,FALSE)</f>
        <v>#REF!</v>
      </c>
      <c r="J2318" s="93" t="e">
        <f>VLOOKUP($A2318,#REF!,11,FALSE)</f>
        <v>#REF!</v>
      </c>
      <c r="K2318" s="114" t="e">
        <f>VLOOKUP($A2318,#REF!,12,FALSE)</f>
        <v>#REF!</v>
      </c>
      <c r="L2318" s="93" t="e">
        <f>VLOOKUP($A2318,#REF!,13,FALSE)</f>
        <v>#REF!</v>
      </c>
      <c r="M2318" s="438" t="e">
        <f>VLOOKUP($A2318,#REF!,14,FALSE)</f>
        <v>#REF!</v>
      </c>
      <c r="N2318" s="102" t="e">
        <f>VLOOKUP($A2318,#REF!,15,FALSE)</f>
        <v>#REF!</v>
      </c>
      <c r="O2318" s="102" t="e">
        <f>VLOOKUP($A2318,#REF!,18,FALSE)</f>
        <v>#REF!</v>
      </c>
      <c r="P2318" s="93" t="e">
        <f>VLOOKUP($A2318,#REF!,41,FALSE)</f>
        <v>#REF!</v>
      </c>
      <c r="Q2318" s="115" t="e">
        <f>VLOOKUP(Revisión_Avance_Periodo!$L2318,#REF!,30,FALSE)</f>
        <v>#REF!</v>
      </c>
      <c r="R2318" s="116">
        <v>2019</v>
      </c>
      <c r="S2318" s="196">
        <v>43495</v>
      </c>
      <c r="T2318" s="116" t="s">
        <v>68</v>
      </c>
      <c r="U2318" s="440" t="e">
        <f>INDEX(#REF!,MATCH(Revisión_Avance_Periodo!$L2318,#REF!,0),MATCH(Revisión_Avance_Periodo!$T2318,#REF!,0))</f>
        <v>#REF!</v>
      </c>
      <c r="V2318" s="440" t="e">
        <f>INDEX(#REF!,MATCH(Revisión_Avance_Periodo!$L2318,#REF!,0),MATCH(Revisión_Avance_Periodo!$T2318,#REF!,0))</f>
        <v>#REF!</v>
      </c>
      <c r="W2318" s="118">
        <f t="shared" ref="W2318:W2324" si="185">IFERROR((V2318/U2318),0)</f>
        <v>0</v>
      </c>
      <c r="X2318" s="116" t="str">
        <f>VLOOKUP(W2318,Tabla_Estado_Meta_OAP_2019[#All],3,TRUE)</f>
        <v>Por Ejecutar</v>
      </c>
      <c r="Y2318" s="163" t="e">
        <f>SUBTOTAL(9,$U$206:$U2318)</f>
        <v>#REF!</v>
      </c>
      <c r="Z2318" s="161" t="e">
        <f>SUBTOTAL(9,$V$206:$V2318)</f>
        <v>#REF!</v>
      </c>
      <c r="AA2318" s="162">
        <f>IFERROR(+Revisión_Avance_Periodo!$Z2318/Revisión_Avance_Periodo!$Y2318,0)</f>
        <v>0</v>
      </c>
      <c r="AB2318" s="445" t="e">
        <f>SUBTOTAL(9,U2318:U2329)</f>
        <v>#REF!</v>
      </c>
      <c r="AC2318" s="446" t="e">
        <f>SUBTOTAL(9,V2318:V2329)</f>
        <v>#REF!</v>
      </c>
      <c r="AD2318" s="119" t="e">
        <f>+AC2318/AB2318</f>
        <v>#REF!</v>
      </c>
      <c r="AE2318" s="119" t="e">
        <f>100%-Revisión_Avance_Periodo!$AD2318</f>
        <v>#REF!</v>
      </c>
      <c r="AF2318" s="121" t="e">
        <f>VLOOKUP(AD2318,Tabla_Estado_Meta_OAP_2019[],3,TRUE)</f>
        <v>#REF!</v>
      </c>
      <c r="AG2318" s="122" t="e">
        <f>Revisión_Avance_Periodo!$AD2318*Revisión_Avance_Periodo!$Q2318</f>
        <v>#REF!</v>
      </c>
      <c r="AH2318" s="163" t="e">
        <f>SUBTOTAL(9,$U$2318:$U2318)</f>
        <v>#REF!</v>
      </c>
      <c r="AI2318" s="161" t="e">
        <f>SUBTOTAL(9,$V$2318:$V2318)</f>
        <v>#REF!</v>
      </c>
      <c r="AJ2318" s="162">
        <f>IFERROR(+Revisión_Avance_Periodo!$Z2318/Revisión_Avance_Periodo!$Y2318,0)</f>
        <v>0</v>
      </c>
      <c r="AK2318" s="445" t="e">
        <f>SUBTOTAL(9,AD2318:AD2329)</f>
        <v>#REF!</v>
      </c>
      <c r="AL2318" s="446" t="e">
        <f>SUBTOTAL(9,AE2318:AE2329)</f>
        <v>#REF!</v>
      </c>
      <c r="AM2318" s="119" t="e">
        <f>+AL2318/AK2318</f>
        <v>#REF!</v>
      </c>
      <c r="AN2318" s="119" t="e">
        <f>100%-Revisión_Avance_Periodo!$AD2318</f>
        <v>#REF!</v>
      </c>
      <c r="AO2318" s="121" t="e">
        <f>VLOOKUP(AM2318,Tabla_Estado_Meta_OAP_2019[],3,TRUE)</f>
        <v>#REF!</v>
      </c>
      <c r="AP2318" s="122" t="e">
        <f>Revisión_Avance_Periodo!$AD2318*Revisión_Avance_Periodo!$Q2318</f>
        <v>#REF!</v>
      </c>
    </row>
    <row r="2319" spans="1:42" x14ac:dyDescent="0.25">
      <c r="A2319" s="97">
        <v>199</v>
      </c>
      <c r="B2319" s="435" t="e">
        <f>CONCATENATE(Revisión_Avance_Periodo!$D2319,";",Revisión_Avance_Periodo!$F2319,";",Revisión_Avance_Periodo!$L2319)</f>
        <v>#REF!</v>
      </c>
      <c r="C2319" s="435" t="e">
        <f t="shared" si="183"/>
        <v>#REF!</v>
      </c>
      <c r="D2319" s="123" t="e">
        <f>VLOOKUP($A2319,#REF!,3,FALSE)</f>
        <v>#REF!</v>
      </c>
      <c r="E2319" s="436" t="e">
        <f>VLOOKUP($A2319,#REF!,4,FALSE)</f>
        <v>#REF!</v>
      </c>
      <c r="F2319" s="103" t="e">
        <f>VLOOKUP($A2319,#REF!,5,FALSE)</f>
        <v>#REF!</v>
      </c>
      <c r="G2319" s="98" t="e">
        <f>VLOOKUP($A2319,#REF!,8,FALSE)</f>
        <v>#REF!</v>
      </c>
      <c r="H2319" s="93" t="e">
        <f>VLOOKUP($A2319,#REF!,7,FALSE)</f>
        <v>#REF!</v>
      </c>
      <c r="I2319" s="438" t="e">
        <f>VLOOKUP($A2319,#REF!,10,FALSE)</f>
        <v>#REF!</v>
      </c>
      <c r="J2319" s="98" t="e">
        <f>VLOOKUP($A2319,#REF!,11,FALSE)</f>
        <v>#REF!</v>
      </c>
      <c r="K2319" s="114" t="e">
        <f>VLOOKUP($A2319,#REF!,12,FALSE)</f>
        <v>#REF!</v>
      </c>
      <c r="L2319" s="98" t="e">
        <f>VLOOKUP($A2319,#REF!,13,FALSE)</f>
        <v>#REF!</v>
      </c>
      <c r="M2319" s="438" t="e">
        <f>VLOOKUP($A2319,#REF!,14,FALSE)</f>
        <v>#REF!</v>
      </c>
      <c r="N2319" s="103" t="e">
        <f>VLOOKUP($A2319,#REF!,15,FALSE)</f>
        <v>#REF!</v>
      </c>
      <c r="O2319" s="103" t="e">
        <f>VLOOKUP($A2319,#REF!,18,FALSE)</f>
        <v>#REF!</v>
      </c>
      <c r="P2319" s="93" t="e">
        <f>VLOOKUP($A2319,#REF!,41,FALSE)</f>
        <v>#REF!</v>
      </c>
      <c r="Q2319" s="115" t="e">
        <f>VLOOKUP(Revisión_Avance_Periodo!$L2319,#REF!,30,FALSE)</f>
        <v>#REF!</v>
      </c>
      <c r="R2319" s="116">
        <v>2019</v>
      </c>
      <c r="S2319" s="196">
        <v>43524</v>
      </c>
      <c r="T2319" s="124" t="s">
        <v>69</v>
      </c>
      <c r="U2319" s="440" t="e">
        <f>INDEX(#REF!,MATCH(Revisión_Avance_Periodo!$L2319,#REF!,0),MATCH(Revisión_Avance_Periodo!$T2319,#REF!,0))</f>
        <v>#REF!</v>
      </c>
      <c r="V2319" s="440" t="e">
        <f>INDEX(#REF!,MATCH(Revisión_Avance_Periodo!$L2319,#REF!,0),MATCH(Revisión_Avance_Periodo!$T2319,#REF!,0))</f>
        <v>#REF!</v>
      </c>
      <c r="W2319" s="118">
        <f t="shared" si="185"/>
        <v>0</v>
      </c>
      <c r="X2319" s="124" t="str">
        <f>VLOOKUP(W2319,Tabla_Estado_Meta_OAP_2019[#All],3,TRUE)</f>
        <v>Por Ejecutar</v>
      </c>
      <c r="Y2319" s="164" t="e">
        <f>SUBTOTAL(9,$U$206:$U2319)</f>
        <v>#REF!</v>
      </c>
      <c r="Z2319" s="158" t="e">
        <f>SUBTOTAL(9,$V$206:$V2319)</f>
        <v>#REF!</v>
      </c>
      <c r="AA2319" s="159">
        <f>IFERROR(+Revisión_Avance_Periodo!$Z2319/Revisión_Avance_Periodo!$Y2319,0)</f>
        <v>0</v>
      </c>
      <c r="AB2319" s="126"/>
      <c r="AC2319" s="127"/>
      <c r="AD2319" s="125"/>
      <c r="AE2319" s="125"/>
      <c r="AF2319" s="128"/>
      <c r="AG2319" s="129"/>
      <c r="AH2319" s="164" t="e">
        <f>SUBTOTAL(9,$U$2318:$U2319)</f>
        <v>#REF!</v>
      </c>
      <c r="AI2319" s="158" t="e">
        <f>SUBTOTAL(9,$V$2318:$V2319)</f>
        <v>#REF!</v>
      </c>
      <c r="AJ2319" s="159">
        <f>IFERROR(+Revisión_Avance_Periodo!$Z2319/Revisión_Avance_Periodo!$Y2319,0)</f>
        <v>0</v>
      </c>
      <c r="AK2319" s="126"/>
      <c r="AL2319" s="127"/>
      <c r="AM2319" s="125"/>
      <c r="AN2319" s="125"/>
      <c r="AO2319" s="128"/>
      <c r="AP2319" s="129"/>
    </row>
    <row r="2320" spans="1:42" x14ac:dyDescent="0.25">
      <c r="A2320" s="92">
        <v>199</v>
      </c>
      <c r="B2320" s="435" t="e">
        <f>CONCATENATE(Revisión_Avance_Periodo!$D2320,";",Revisión_Avance_Periodo!$F2320,";",Revisión_Avance_Periodo!$L2320)</f>
        <v>#REF!</v>
      </c>
      <c r="C2320" s="435" t="e">
        <f t="shared" si="183"/>
        <v>#REF!</v>
      </c>
      <c r="D2320" s="114" t="e">
        <f>VLOOKUP($A2320,#REF!,3,FALSE)</f>
        <v>#REF!</v>
      </c>
      <c r="E2320" s="436" t="e">
        <f>VLOOKUP($A2320,#REF!,4,FALSE)</f>
        <v>#REF!</v>
      </c>
      <c r="F2320" s="102" t="e">
        <f>VLOOKUP($A2320,#REF!,5,FALSE)</f>
        <v>#REF!</v>
      </c>
      <c r="G2320" s="93" t="e">
        <f>VLOOKUP($A2320,#REF!,8,FALSE)</f>
        <v>#REF!</v>
      </c>
      <c r="H2320" s="93" t="e">
        <f>VLOOKUP($A2320,#REF!,7,FALSE)</f>
        <v>#REF!</v>
      </c>
      <c r="I2320" s="438" t="e">
        <f>VLOOKUP($A2320,#REF!,10,FALSE)</f>
        <v>#REF!</v>
      </c>
      <c r="J2320" s="93" t="e">
        <f>VLOOKUP($A2320,#REF!,11,FALSE)</f>
        <v>#REF!</v>
      </c>
      <c r="K2320" s="114" t="e">
        <f>VLOOKUP($A2320,#REF!,12,FALSE)</f>
        <v>#REF!</v>
      </c>
      <c r="L2320" s="93" t="e">
        <f>VLOOKUP($A2320,#REF!,13,FALSE)</f>
        <v>#REF!</v>
      </c>
      <c r="M2320" s="438" t="e">
        <f>VLOOKUP($A2320,#REF!,14,FALSE)</f>
        <v>#REF!</v>
      </c>
      <c r="N2320" s="102" t="e">
        <f>VLOOKUP($A2320,#REF!,15,FALSE)</f>
        <v>#REF!</v>
      </c>
      <c r="O2320" s="102" t="e">
        <f>VLOOKUP($A2320,#REF!,18,FALSE)</f>
        <v>#REF!</v>
      </c>
      <c r="P2320" s="93" t="e">
        <f>VLOOKUP($A2320,#REF!,41,FALSE)</f>
        <v>#REF!</v>
      </c>
      <c r="Q2320" s="115" t="e">
        <f>VLOOKUP(Revisión_Avance_Periodo!$L2320,#REF!,30,FALSE)</f>
        <v>#REF!</v>
      </c>
      <c r="R2320" s="116">
        <v>2019</v>
      </c>
      <c r="S2320" s="196">
        <v>43554</v>
      </c>
      <c r="T2320" s="116" t="s">
        <v>70</v>
      </c>
      <c r="U2320" s="440" t="e">
        <f>INDEX(#REF!,MATCH(Revisión_Avance_Periodo!$L2320,#REF!,0),MATCH(Revisión_Avance_Periodo!$T2320,#REF!,0))</f>
        <v>#REF!</v>
      </c>
      <c r="V2320" s="440" t="e">
        <f>INDEX(#REF!,MATCH(Revisión_Avance_Periodo!$L2320,#REF!,0),MATCH(Revisión_Avance_Periodo!$T2320,#REF!,0))</f>
        <v>#REF!</v>
      </c>
      <c r="W2320" s="118">
        <f t="shared" si="185"/>
        <v>0</v>
      </c>
      <c r="X2320" s="116" t="str">
        <f>VLOOKUP(W2320,Tabla_Estado_Meta_OAP_2019[#All],3,TRUE)</f>
        <v>Por Ejecutar</v>
      </c>
      <c r="Y2320" s="164" t="e">
        <f>SUBTOTAL(9,$U$206:$U2320)</f>
        <v>#REF!</v>
      </c>
      <c r="Z2320" s="158" t="e">
        <f>SUBTOTAL(9,$V$206:$V2320)</f>
        <v>#REF!</v>
      </c>
      <c r="AA2320" s="159">
        <f>IFERROR(+Revisión_Avance_Periodo!$Z2320/Revisión_Avance_Periodo!$Y2320,0)</f>
        <v>0</v>
      </c>
      <c r="AB2320" s="126"/>
      <c r="AC2320" s="127"/>
      <c r="AD2320" s="125"/>
      <c r="AE2320" s="125"/>
      <c r="AF2320" s="128"/>
      <c r="AG2320" s="129"/>
      <c r="AH2320" s="164" t="e">
        <f>SUBTOTAL(9,$U$2318:$U2320)</f>
        <v>#REF!</v>
      </c>
      <c r="AI2320" s="158" t="e">
        <f>SUBTOTAL(9,$V$2318:$V2320)</f>
        <v>#REF!</v>
      </c>
      <c r="AJ2320" s="159">
        <f>IFERROR(+Revisión_Avance_Periodo!$Z2320/Revisión_Avance_Periodo!$Y2320,0)</f>
        <v>0</v>
      </c>
      <c r="AK2320" s="126"/>
      <c r="AL2320" s="127"/>
      <c r="AM2320" s="125"/>
      <c r="AN2320" s="125"/>
      <c r="AO2320" s="128"/>
      <c r="AP2320" s="129"/>
    </row>
    <row r="2321" spans="1:42" x14ac:dyDescent="0.25">
      <c r="A2321" s="97">
        <v>199</v>
      </c>
      <c r="B2321" s="435" t="e">
        <f>CONCATENATE(Revisión_Avance_Periodo!$D2321,";",Revisión_Avance_Periodo!$F2321,";",Revisión_Avance_Periodo!$L2321)</f>
        <v>#REF!</v>
      </c>
      <c r="C2321" s="435" t="e">
        <f t="shared" si="183"/>
        <v>#REF!</v>
      </c>
      <c r="D2321" s="123" t="e">
        <f>VLOOKUP($A2321,#REF!,3,FALSE)</f>
        <v>#REF!</v>
      </c>
      <c r="E2321" s="436" t="e">
        <f>VLOOKUP($A2321,#REF!,4,FALSE)</f>
        <v>#REF!</v>
      </c>
      <c r="F2321" s="103" t="e">
        <f>VLOOKUP($A2321,#REF!,5,FALSE)</f>
        <v>#REF!</v>
      </c>
      <c r="G2321" s="98" t="e">
        <f>VLOOKUP($A2321,#REF!,8,FALSE)</f>
        <v>#REF!</v>
      </c>
      <c r="H2321" s="93" t="e">
        <f>VLOOKUP($A2321,#REF!,7,FALSE)</f>
        <v>#REF!</v>
      </c>
      <c r="I2321" s="438" t="e">
        <f>VLOOKUP($A2321,#REF!,10,FALSE)</f>
        <v>#REF!</v>
      </c>
      <c r="J2321" s="98" t="e">
        <f>VLOOKUP($A2321,#REF!,11,FALSE)</f>
        <v>#REF!</v>
      </c>
      <c r="K2321" s="114" t="e">
        <f>VLOOKUP($A2321,#REF!,12,FALSE)</f>
        <v>#REF!</v>
      </c>
      <c r="L2321" s="98" t="e">
        <f>VLOOKUP($A2321,#REF!,13,FALSE)</f>
        <v>#REF!</v>
      </c>
      <c r="M2321" s="438" t="e">
        <f>VLOOKUP($A2321,#REF!,14,FALSE)</f>
        <v>#REF!</v>
      </c>
      <c r="N2321" s="103" t="e">
        <f>VLOOKUP($A2321,#REF!,15,FALSE)</f>
        <v>#REF!</v>
      </c>
      <c r="O2321" s="103" t="e">
        <f>VLOOKUP($A2321,#REF!,18,FALSE)</f>
        <v>#REF!</v>
      </c>
      <c r="P2321" s="93" t="e">
        <f>VLOOKUP($A2321,#REF!,41,FALSE)</f>
        <v>#REF!</v>
      </c>
      <c r="Q2321" s="115" t="e">
        <f>VLOOKUP(Revisión_Avance_Periodo!$L2321,#REF!,30,FALSE)</f>
        <v>#REF!</v>
      </c>
      <c r="R2321" s="116">
        <v>2019</v>
      </c>
      <c r="S2321" s="196">
        <v>43585</v>
      </c>
      <c r="T2321" s="124" t="s">
        <v>71</v>
      </c>
      <c r="U2321" s="440" t="e">
        <f>INDEX(#REF!,MATCH(Revisión_Avance_Periodo!$L2321,#REF!,0),MATCH(Revisión_Avance_Periodo!$T2321,#REF!,0))</f>
        <v>#REF!</v>
      </c>
      <c r="V2321" s="440" t="e">
        <f>INDEX(#REF!,MATCH(Revisión_Avance_Periodo!$L2321,#REF!,0),MATCH(Revisión_Avance_Periodo!$T2321,#REF!,0))</f>
        <v>#REF!</v>
      </c>
      <c r="W2321" s="118">
        <f t="shared" si="185"/>
        <v>0</v>
      </c>
      <c r="X2321" s="124" t="str">
        <f>VLOOKUP(W2321,Tabla_Estado_Meta_OAP_2019[#All],3,TRUE)</f>
        <v>Por Ejecutar</v>
      </c>
      <c r="Y2321" s="164" t="e">
        <f>SUBTOTAL(9,$U$206:$U2321)</f>
        <v>#REF!</v>
      </c>
      <c r="Z2321" s="158" t="e">
        <f>SUBTOTAL(9,$V$206:$V2321)</f>
        <v>#REF!</v>
      </c>
      <c r="AA2321" s="159">
        <f>IFERROR(+Revisión_Avance_Periodo!$Z2321/Revisión_Avance_Periodo!$Y2321,0)</f>
        <v>0</v>
      </c>
      <c r="AB2321" s="126"/>
      <c r="AC2321" s="127"/>
      <c r="AD2321" s="125"/>
      <c r="AE2321" s="125"/>
      <c r="AF2321" s="128"/>
      <c r="AG2321" s="129"/>
      <c r="AH2321" s="164" t="e">
        <f>SUBTOTAL(9,$U$2318:$U2321)</f>
        <v>#REF!</v>
      </c>
      <c r="AI2321" s="158" t="e">
        <f>SUBTOTAL(9,$V$2318:$V2321)</f>
        <v>#REF!</v>
      </c>
      <c r="AJ2321" s="159">
        <f>IFERROR(+Revisión_Avance_Periodo!$Z2321/Revisión_Avance_Periodo!$Y2321,0)</f>
        <v>0</v>
      </c>
      <c r="AK2321" s="126"/>
      <c r="AL2321" s="127"/>
      <c r="AM2321" s="125"/>
      <c r="AN2321" s="125"/>
      <c r="AO2321" s="128"/>
      <c r="AP2321" s="129"/>
    </row>
    <row r="2322" spans="1:42" x14ac:dyDescent="0.25">
      <c r="A2322" s="92">
        <v>199</v>
      </c>
      <c r="B2322" s="435" t="e">
        <f>CONCATENATE(Revisión_Avance_Periodo!$D2322,";",Revisión_Avance_Periodo!$F2322,";",Revisión_Avance_Periodo!$L2322)</f>
        <v>#REF!</v>
      </c>
      <c r="C2322" s="435" t="e">
        <f t="shared" si="183"/>
        <v>#REF!</v>
      </c>
      <c r="D2322" s="114" t="e">
        <f>VLOOKUP($A2322,#REF!,3,FALSE)</f>
        <v>#REF!</v>
      </c>
      <c r="E2322" s="436" t="e">
        <f>VLOOKUP($A2322,#REF!,4,FALSE)</f>
        <v>#REF!</v>
      </c>
      <c r="F2322" s="102" t="e">
        <f>VLOOKUP($A2322,#REF!,5,FALSE)</f>
        <v>#REF!</v>
      </c>
      <c r="G2322" s="93" t="e">
        <f>VLOOKUP($A2322,#REF!,8,FALSE)</f>
        <v>#REF!</v>
      </c>
      <c r="H2322" s="93" t="e">
        <f>VLOOKUP($A2322,#REF!,7,FALSE)</f>
        <v>#REF!</v>
      </c>
      <c r="I2322" s="438" t="e">
        <f>VLOOKUP($A2322,#REF!,10,FALSE)</f>
        <v>#REF!</v>
      </c>
      <c r="J2322" s="93" t="e">
        <f>VLOOKUP($A2322,#REF!,11,FALSE)</f>
        <v>#REF!</v>
      </c>
      <c r="K2322" s="114" t="e">
        <f>VLOOKUP($A2322,#REF!,12,FALSE)</f>
        <v>#REF!</v>
      </c>
      <c r="L2322" s="93" t="e">
        <f>VLOOKUP($A2322,#REF!,13,FALSE)</f>
        <v>#REF!</v>
      </c>
      <c r="M2322" s="438" t="e">
        <f>VLOOKUP($A2322,#REF!,14,FALSE)</f>
        <v>#REF!</v>
      </c>
      <c r="N2322" s="102" t="e">
        <f>VLOOKUP($A2322,#REF!,15,FALSE)</f>
        <v>#REF!</v>
      </c>
      <c r="O2322" s="102" t="e">
        <f>VLOOKUP($A2322,#REF!,18,FALSE)</f>
        <v>#REF!</v>
      </c>
      <c r="P2322" s="93" t="e">
        <f>VLOOKUP($A2322,#REF!,41,FALSE)</f>
        <v>#REF!</v>
      </c>
      <c r="Q2322" s="115" t="e">
        <f>VLOOKUP(Revisión_Avance_Periodo!$L2322,#REF!,30,FALSE)</f>
        <v>#REF!</v>
      </c>
      <c r="R2322" s="116">
        <v>2019</v>
      </c>
      <c r="S2322" s="196">
        <v>43615</v>
      </c>
      <c r="T2322" s="116" t="s">
        <v>72</v>
      </c>
      <c r="U2322" s="440" t="e">
        <f>INDEX(#REF!,MATCH(Revisión_Avance_Periodo!$L2322,#REF!,0),MATCH(Revisión_Avance_Periodo!$T2322,#REF!,0))</f>
        <v>#REF!</v>
      </c>
      <c r="V2322" s="440" t="e">
        <f>INDEX(#REF!,MATCH(Revisión_Avance_Periodo!$L2322,#REF!,0),MATCH(Revisión_Avance_Periodo!$T2322,#REF!,0))</f>
        <v>#REF!</v>
      </c>
      <c r="W2322" s="118">
        <f t="shared" si="185"/>
        <v>0</v>
      </c>
      <c r="X2322" s="116" t="str">
        <f>VLOOKUP(W2322,Tabla_Estado_Meta_OAP_2019[#All],3,TRUE)</f>
        <v>Por Ejecutar</v>
      </c>
      <c r="Y2322" s="164" t="e">
        <f>SUBTOTAL(9,$U$206:$U2322)</f>
        <v>#REF!</v>
      </c>
      <c r="Z2322" s="158" t="e">
        <f>SUBTOTAL(9,$V$206:$V2322)</f>
        <v>#REF!</v>
      </c>
      <c r="AA2322" s="159">
        <f>IFERROR(+Revisión_Avance_Periodo!$Z2322/Revisión_Avance_Periodo!$Y2322,0)</f>
        <v>0</v>
      </c>
      <c r="AB2322" s="126"/>
      <c r="AC2322" s="127"/>
      <c r="AD2322" s="125"/>
      <c r="AE2322" s="125"/>
      <c r="AF2322" s="128"/>
      <c r="AG2322" s="129"/>
      <c r="AH2322" s="164" t="e">
        <f>SUBTOTAL(9,$U$2318:$U2322)</f>
        <v>#REF!</v>
      </c>
      <c r="AI2322" s="158" t="e">
        <f>SUBTOTAL(9,$V$2318:$V2322)</f>
        <v>#REF!</v>
      </c>
      <c r="AJ2322" s="159">
        <f>IFERROR(+Revisión_Avance_Periodo!$Z2322/Revisión_Avance_Periodo!$Y2322,0)</f>
        <v>0</v>
      </c>
      <c r="AK2322" s="126"/>
      <c r="AL2322" s="127"/>
      <c r="AM2322" s="125"/>
      <c r="AN2322" s="125"/>
      <c r="AO2322" s="128"/>
      <c r="AP2322" s="129"/>
    </row>
    <row r="2323" spans="1:42" x14ac:dyDescent="0.25">
      <c r="A2323" s="97">
        <v>199</v>
      </c>
      <c r="B2323" s="435" t="e">
        <f>CONCATENATE(Revisión_Avance_Periodo!$D2323,";",Revisión_Avance_Periodo!$F2323,";",Revisión_Avance_Periodo!$L2323)</f>
        <v>#REF!</v>
      </c>
      <c r="C2323" s="435" t="e">
        <f t="shared" si="183"/>
        <v>#REF!</v>
      </c>
      <c r="D2323" s="123" t="e">
        <f>VLOOKUP($A2323,#REF!,3,FALSE)</f>
        <v>#REF!</v>
      </c>
      <c r="E2323" s="436" t="e">
        <f>VLOOKUP($A2323,#REF!,4,FALSE)</f>
        <v>#REF!</v>
      </c>
      <c r="F2323" s="103" t="e">
        <f>VLOOKUP($A2323,#REF!,5,FALSE)</f>
        <v>#REF!</v>
      </c>
      <c r="G2323" s="98" t="e">
        <f>VLOOKUP($A2323,#REF!,8,FALSE)</f>
        <v>#REF!</v>
      </c>
      <c r="H2323" s="93" t="e">
        <f>VLOOKUP($A2323,#REF!,7,FALSE)</f>
        <v>#REF!</v>
      </c>
      <c r="I2323" s="438" t="e">
        <f>VLOOKUP($A2323,#REF!,10,FALSE)</f>
        <v>#REF!</v>
      </c>
      <c r="J2323" s="98" t="e">
        <f>VLOOKUP($A2323,#REF!,11,FALSE)</f>
        <v>#REF!</v>
      </c>
      <c r="K2323" s="114" t="e">
        <f>VLOOKUP($A2323,#REF!,12,FALSE)</f>
        <v>#REF!</v>
      </c>
      <c r="L2323" s="98" t="e">
        <f>VLOOKUP($A2323,#REF!,13,FALSE)</f>
        <v>#REF!</v>
      </c>
      <c r="M2323" s="438" t="e">
        <f>VLOOKUP($A2323,#REF!,14,FALSE)</f>
        <v>#REF!</v>
      </c>
      <c r="N2323" s="103" t="e">
        <f>VLOOKUP($A2323,#REF!,15,FALSE)</f>
        <v>#REF!</v>
      </c>
      <c r="O2323" s="103" t="e">
        <f>VLOOKUP($A2323,#REF!,18,FALSE)</f>
        <v>#REF!</v>
      </c>
      <c r="P2323" s="93" t="e">
        <f>VLOOKUP($A2323,#REF!,41,FALSE)</f>
        <v>#REF!</v>
      </c>
      <c r="Q2323" s="115" t="e">
        <f>VLOOKUP(Revisión_Avance_Periodo!$L2323,#REF!,30,FALSE)</f>
        <v>#REF!</v>
      </c>
      <c r="R2323" s="116">
        <v>2019</v>
      </c>
      <c r="S2323" s="196">
        <v>43646</v>
      </c>
      <c r="T2323" s="124" t="s">
        <v>73</v>
      </c>
      <c r="U2323" s="440" t="e">
        <f>INDEX(#REF!,MATCH(Revisión_Avance_Periodo!$L2323,#REF!,0),MATCH(Revisión_Avance_Periodo!$T2323,#REF!,0))</f>
        <v>#REF!</v>
      </c>
      <c r="V2323" s="440" t="e">
        <f>INDEX(#REF!,MATCH(Revisión_Avance_Periodo!$L2323,#REF!,0),MATCH(Revisión_Avance_Periodo!$T2323,#REF!,0))</f>
        <v>#REF!</v>
      </c>
      <c r="W2323" s="118">
        <f t="shared" si="185"/>
        <v>0</v>
      </c>
      <c r="X2323" s="124" t="str">
        <f>VLOOKUP(W2323,Tabla_Estado_Meta_OAP_2019[#All],3,TRUE)</f>
        <v>Por Ejecutar</v>
      </c>
      <c r="Y2323" s="164" t="e">
        <f>SUBTOTAL(9,$U$206:$U2323)</f>
        <v>#REF!</v>
      </c>
      <c r="Z2323" s="158" t="e">
        <f>SUBTOTAL(9,$V$206:$V2323)</f>
        <v>#REF!</v>
      </c>
      <c r="AA2323" s="159">
        <f>IFERROR(+Revisión_Avance_Periodo!$Z2323/Revisión_Avance_Periodo!$Y2323,0)</f>
        <v>0</v>
      </c>
      <c r="AB2323" s="126"/>
      <c r="AC2323" s="127"/>
      <c r="AD2323" s="125"/>
      <c r="AE2323" s="125"/>
      <c r="AF2323" s="128"/>
      <c r="AG2323" s="129"/>
      <c r="AH2323" s="164" t="e">
        <f>SUBTOTAL(9,$U$2318:$U2323)</f>
        <v>#REF!</v>
      </c>
      <c r="AI2323" s="158" t="e">
        <f>SUBTOTAL(9,$V$2318:$V2323)</f>
        <v>#REF!</v>
      </c>
      <c r="AJ2323" s="159">
        <f>IFERROR(+Revisión_Avance_Periodo!$Z2323/Revisión_Avance_Periodo!$Y2323,0)</f>
        <v>0</v>
      </c>
      <c r="AK2323" s="126"/>
      <c r="AL2323" s="127"/>
      <c r="AM2323" s="125"/>
      <c r="AN2323" s="125"/>
      <c r="AO2323" s="128"/>
      <c r="AP2323" s="129"/>
    </row>
    <row r="2324" spans="1:42" x14ac:dyDescent="0.25">
      <c r="A2324" s="92">
        <v>199</v>
      </c>
      <c r="B2324" s="435" t="e">
        <f>CONCATENATE(Revisión_Avance_Periodo!$D2324,";",Revisión_Avance_Periodo!$F2324,";",Revisión_Avance_Periodo!$L2324)</f>
        <v>#REF!</v>
      </c>
      <c r="C2324" s="435" t="e">
        <f t="shared" si="183"/>
        <v>#REF!</v>
      </c>
      <c r="D2324" s="114" t="e">
        <f>VLOOKUP($A2324,#REF!,3,FALSE)</f>
        <v>#REF!</v>
      </c>
      <c r="E2324" s="436" t="e">
        <f>VLOOKUP($A2324,#REF!,4,FALSE)</f>
        <v>#REF!</v>
      </c>
      <c r="F2324" s="102" t="e">
        <f>VLOOKUP($A2324,#REF!,5,FALSE)</f>
        <v>#REF!</v>
      </c>
      <c r="G2324" s="93" t="e">
        <f>VLOOKUP($A2324,#REF!,8,FALSE)</f>
        <v>#REF!</v>
      </c>
      <c r="H2324" s="93" t="e">
        <f>VLOOKUP($A2324,#REF!,7,FALSE)</f>
        <v>#REF!</v>
      </c>
      <c r="I2324" s="438" t="e">
        <f>VLOOKUP($A2324,#REF!,10,FALSE)</f>
        <v>#REF!</v>
      </c>
      <c r="J2324" s="93" t="e">
        <f>VLOOKUP($A2324,#REF!,11,FALSE)</f>
        <v>#REF!</v>
      </c>
      <c r="K2324" s="114" t="e">
        <f>VLOOKUP($A2324,#REF!,12,FALSE)</f>
        <v>#REF!</v>
      </c>
      <c r="L2324" s="93" t="e">
        <f>VLOOKUP($A2324,#REF!,13,FALSE)</f>
        <v>#REF!</v>
      </c>
      <c r="M2324" s="438" t="e">
        <f>VLOOKUP($A2324,#REF!,14,FALSE)</f>
        <v>#REF!</v>
      </c>
      <c r="N2324" s="102" t="e">
        <f>VLOOKUP($A2324,#REF!,15,FALSE)</f>
        <v>#REF!</v>
      </c>
      <c r="O2324" s="102" t="e">
        <f>VLOOKUP($A2324,#REF!,18,FALSE)</f>
        <v>#REF!</v>
      </c>
      <c r="P2324" s="93" t="e">
        <f>VLOOKUP($A2324,#REF!,41,FALSE)</f>
        <v>#REF!</v>
      </c>
      <c r="Q2324" s="115" t="e">
        <f>VLOOKUP(Revisión_Avance_Periodo!$L2324,#REF!,30,FALSE)</f>
        <v>#REF!</v>
      </c>
      <c r="R2324" s="116">
        <v>2019</v>
      </c>
      <c r="S2324" s="196">
        <v>43676</v>
      </c>
      <c r="T2324" s="116" t="s">
        <v>74</v>
      </c>
      <c r="U2324" s="440" t="e">
        <f>INDEX(#REF!,MATCH(Revisión_Avance_Periodo!$L2324,#REF!,0),MATCH(Revisión_Avance_Periodo!$T2324,#REF!,0))</f>
        <v>#REF!</v>
      </c>
      <c r="V2324" s="440" t="e">
        <f>INDEX(#REF!,MATCH(Revisión_Avance_Periodo!$L2324,#REF!,0),MATCH(Revisión_Avance_Periodo!$T2324,#REF!,0))</f>
        <v>#REF!</v>
      </c>
      <c r="W2324" s="118">
        <f t="shared" si="185"/>
        <v>0</v>
      </c>
      <c r="X2324" s="116" t="str">
        <f>VLOOKUP(W2324,Tabla_Estado_Meta_OAP_2019[#All],3,TRUE)</f>
        <v>Por Ejecutar</v>
      </c>
      <c r="Y2324" s="164" t="e">
        <f>SUBTOTAL(9,$U$206:$U2324)</f>
        <v>#REF!</v>
      </c>
      <c r="Z2324" s="158" t="e">
        <f>SUBTOTAL(9,$V$206:$V2324)</f>
        <v>#REF!</v>
      </c>
      <c r="AA2324" s="159">
        <f>IFERROR(+Revisión_Avance_Periodo!$Z2324/Revisión_Avance_Periodo!$Y2324,0)</f>
        <v>0</v>
      </c>
      <c r="AB2324" s="126"/>
      <c r="AC2324" s="127"/>
      <c r="AD2324" s="125"/>
      <c r="AE2324" s="125"/>
      <c r="AF2324" s="128"/>
      <c r="AG2324" s="129"/>
      <c r="AH2324" s="164" t="e">
        <f>SUBTOTAL(9,$U$2318:$U2324)</f>
        <v>#REF!</v>
      </c>
      <c r="AI2324" s="158" t="e">
        <f>SUBTOTAL(9,$V$2318:$V2324)</f>
        <v>#REF!</v>
      </c>
      <c r="AJ2324" s="159">
        <f>IFERROR(+Revisión_Avance_Periodo!$Z2324/Revisión_Avance_Periodo!$Y2324,0)</f>
        <v>0</v>
      </c>
      <c r="AK2324" s="126"/>
      <c r="AL2324" s="127"/>
      <c r="AM2324" s="125"/>
      <c r="AN2324" s="125"/>
      <c r="AO2324" s="128"/>
      <c r="AP2324" s="129"/>
    </row>
    <row r="2325" spans="1:42" x14ac:dyDescent="0.25">
      <c r="A2325" s="97">
        <v>199</v>
      </c>
      <c r="B2325" s="435" t="e">
        <f>CONCATENATE(Revisión_Avance_Periodo!$D2325,";",Revisión_Avance_Periodo!$F2325,";",Revisión_Avance_Periodo!$L2325)</f>
        <v>#REF!</v>
      </c>
      <c r="C2325" s="435" t="e">
        <f t="shared" si="183"/>
        <v>#REF!</v>
      </c>
      <c r="D2325" s="123" t="e">
        <f>VLOOKUP($A2325,#REF!,3,FALSE)</f>
        <v>#REF!</v>
      </c>
      <c r="E2325" s="436" t="e">
        <f>VLOOKUP($A2325,#REF!,4,FALSE)</f>
        <v>#REF!</v>
      </c>
      <c r="F2325" s="103" t="e">
        <f>VLOOKUP($A2325,#REF!,5,FALSE)</f>
        <v>#REF!</v>
      </c>
      <c r="G2325" s="98" t="e">
        <f>VLOOKUP($A2325,#REF!,8,FALSE)</f>
        <v>#REF!</v>
      </c>
      <c r="H2325" s="93" t="e">
        <f>VLOOKUP($A2325,#REF!,7,FALSE)</f>
        <v>#REF!</v>
      </c>
      <c r="I2325" s="438" t="e">
        <f>VLOOKUP($A2325,#REF!,10,FALSE)</f>
        <v>#REF!</v>
      </c>
      <c r="J2325" s="98" t="e">
        <f>VLOOKUP($A2325,#REF!,11,FALSE)</f>
        <v>#REF!</v>
      </c>
      <c r="K2325" s="114" t="e">
        <f>VLOOKUP($A2325,#REF!,12,FALSE)</f>
        <v>#REF!</v>
      </c>
      <c r="L2325" s="98" t="e">
        <f>VLOOKUP($A2325,#REF!,13,FALSE)</f>
        <v>#REF!</v>
      </c>
      <c r="M2325" s="438" t="e">
        <f>VLOOKUP($A2325,#REF!,14,FALSE)</f>
        <v>#REF!</v>
      </c>
      <c r="N2325" s="103" t="e">
        <f>VLOOKUP($A2325,#REF!,15,FALSE)</f>
        <v>#REF!</v>
      </c>
      <c r="O2325" s="103" t="e">
        <f>VLOOKUP($A2325,#REF!,18,FALSE)</f>
        <v>#REF!</v>
      </c>
      <c r="P2325" s="93" t="e">
        <f>VLOOKUP($A2325,#REF!,41,FALSE)</f>
        <v>#REF!</v>
      </c>
      <c r="Q2325" s="115" t="e">
        <f>VLOOKUP(Revisión_Avance_Periodo!$L2325,#REF!,30,FALSE)</f>
        <v>#REF!</v>
      </c>
      <c r="R2325" s="116">
        <v>2019</v>
      </c>
      <c r="S2325" s="196">
        <v>43707</v>
      </c>
      <c r="T2325" s="124" t="s">
        <v>75</v>
      </c>
      <c r="U2325" s="440" t="e">
        <f>INDEX(#REF!,MATCH(Revisión_Avance_Periodo!$L2325,#REF!,0),MATCH(Revisión_Avance_Periodo!$T2325,#REF!,0))</f>
        <v>#REF!</v>
      </c>
      <c r="V2325" s="440" t="e">
        <f>INDEX(#REF!,MATCH(Revisión_Avance_Periodo!$L2325,#REF!,0),MATCH(Revisión_Avance_Periodo!$T2325,#REF!,0))</f>
        <v>#REF!</v>
      </c>
      <c r="W2325" s="130" t="e">
        <f>V2325/U2325</f>
        <v>#REF!</v>
      </c>
      <c r="X2325" s="124" t="e">
        <f>VLOOKUP(W2325,Tabla_Estado_Meta_OAP_2019[#All],3,TRUE)</f>
        <v>#REF!</v>
      </c>
      <c r="Y2325" s="164" t="e">
        <f>SUBTOTAL(9,$U$206:$U2325)</f>
        <v>#REF!</v>
      </c>
      <c r="Z2325" s="158" t="e">
        <f>SUBTOTAL(9,$V$206:$V2325)</f>
        <v>#REF!</v>
      </c>
      <c r="AA2325" s="159">
        <f>IFERROR(+Revisión_Avance_Periodo!$Z2325/Revisión_Avance_Periodo!$Y2325,0)</f>
        <v>0</v>
      </c>
      <c r="AB2325" s="126"/>
      <c r="AC2325" s="127"/>
      <c r="AD2325" s="125"/>
      <c r="AE2325" s="125"/>
      <c r="AF2325" s="128"/>
      <c r="AG2325" s="129"/>
      <c r="AH2325" s="164" t="e">
        <f>SUBTOTAL(9,$U$2318:$U2325)</f>
        <v>#REF!</v>
      </c>
      <c r="AI2325" s="158" t="e">
        <f>SUBTOTAL(9,$V$2318:$V2325)</f>
        <v>#REF!</v>
      </c>
      <c r="AJ2325" s="159">
        <f>IFERROR(+Revisión_Avance_Periodo!$Z2325/Revisión_Avance_Periodo!$Y2325,0)</f>
        <v>0</v>
      </c>
      <c r="AK2325" s="126"/>
      <c r="AL2325" s="127"/>
      <c r="AM2325" s="125"/>
      <c r="AN2325" s="125"/>
      <c r="AO2325" s="128"/>
      <c r="AP2325" s="129"/>
    </row>
    <row r="2326" spans="1:42" x14ac:dyDescent="0.25">
      <c r="A2326" s="92">
        <v>199</v>
      </c>
      <c r="B2326" s="435" t="e">
        <f>CONCATENATE(Revisión_Avance_Periodo!$D2326,";",Revisión_Avance_Periodo!$F2326,";",Revisión_Avance_Periodo!$L2326)</f>
        <v>#REF!</v>
      </c>
      <c r="C2326" s="435" t="e">
        <f t="shared" si="183"/>
        <v>#REF!</v>
      </c>
      <c r="D2326" s="114" t="e">
        <f>VLOOKUP($A2326,#REF!,3,FALSE)</f>
        <v>#REF!</v>
      </c>
      <c r="E2326" s="436" t="e">
        <f>VLOOKUP($A2326,#REF!,4,FALSE)</f>
        <v>#REF!</v>
      </c>
      <c r="F2326" s="102" t="e">
        <f>VLOOKUP($A2326,#REF!,5,FALSE)</f>
        <v>#REF!</v>
      </c>
      <c r="G2326" s="93" t="e">
        <f>VLOOKUP($A2326,#REF!,8,FALSE)</f>
        <v>#REF!</v>
      </c>
      <c r="H2326" s="93" t="e">
        <f>VLOOKUP($A2326,#REF!,7,FALSE)</f>
        <v>#REF!</v>
      </c>
      <c r="I2326" s="438" t="e">
        <f>VLOOKUP($A2326,#REF!,10,FALSE)</f>
        <v>#REF!</v>
      </c>
      <c r="J2326" s="93" t="e">
        <f>VLOOKUP($A2326,#REF!,11,FALSE)</f>
        <v>#REF!</v>
      </c>
      <c r="K2326" s="114" t="e">
        <f>VLOOKUP($A2326,#REF!,12,FALSE)</f>
        <v>#REF!</v>
      </c>
      <c r="L2326" s="93" t="e">
        <f>VLOOKUP($A2326,#REF!,13,FALSE)</f>
        <v>#REF!</v>
      </c>
      <c r="M2326" s="438" t="e">
        <f>VLOOKUP($A2326,#REF!,14,FALSE)</f>
        <v>#REF!</v>
      </c>
      <c r="N2326" s="102" t="e">
        <f>VLOOKUP($A2326,#REF!,15,FALSE)</f>
        <v>#REF!</v>
      </c>
      <c r="O2326" s="102" t="e">
        <f>VLOOKUP($A2326,#REF!,18,FALSE)</f>
        <v>#REF!</v>
      </c>
      <c r="P2326" s="93" t="e">
        <f>VLOOKUP($A2326,#REF!,41,FALSE)</f>
        <v>#REF!</v>
      </c>
      <c r="Q2326" s="115" t="e">
        <f>VLOOKUP(Revisión_Avance_Periodo!$L2326,#REF!,30,FALSE)</f>
        <v>#REF!</v>
      </c>
      <c r="R2326" s="116">
        <v>2019</v>
      </c>
      <c r="S2326" s="196">
        <v>43738</v>
      </c>
      <c r="T2326" s="116" t="s">
        <v>76</v>
      </c>
      <c r="U2326" s="440" t="e">
        <f>INDEX(#REF!,MATCH(Revisión_Avance_Periodo!$L2326,#REF!,0),MATCH(Revisión_Avance_Periodo!$T2326,#REF!,0))</f>
        <v>#REF!</v>
      </c>
      <c r="V2326" s="440" t="e">
        <f>INDEX(#REF!,MATCH(Revisión_Avance_Periodo!$L2326,#REF!,0),MATCH(Revisión_Avance_Periodo!$T2326,#REF!,0))</f>
        <v>#REF!</v>
      </c>
      <c r="W2326" s="118">
        <f>IFERROR((V2326/U2326),0)</f>
        <v>0</v>
      </c>
      <c r="X2326" s="116" t="str">
        <f>VLOOKUP(W2326,Tabla_Estado_Meta_OAP_2019[#All],3,TRUE)</f>
        <v>Por Ejecutar</v>
      </c>
      <c r="Y2326" s="164" t="e">
        <f>SUBTOTAL(9,$U$206:$U2326)</f>
        <v>#REF!</v>
      </c>
      <c r="Z2326" s="158" t="e">
        <f>SUBTOTAL(9,$V$206:$V2326)</f>
        <v>#REF!</v>
      </c>
      <c r="AA2326" s="159">
        <f>IFERROR(+Revisión_Avance_Periodo!$Z2326/Revisión_Avance_Periodo!$Y2326,0)</f>
        <v>0</v>
      </c>
      <c r="AB2326" s="126"/>
      <c r="AC2326" s="127"/>
      <c r="AD2326" s="125"/>
      <c r="AE2326" s="125"/>
      <c r="AF2326" s="128"/>
      <c r="AG2326" s="129"/>
      <c r="AH2326" s="164" t="e">
        <f>SUBTOTAL(9,$U$2318:$U2326)</f>
        <v>#REF!</v>
      </c>
      <c r="AI2326" s="158" t="e">
        <f>SUBTOTAL(9,$V$2318:$V2326)</f>
        <v>#REF!</v>
      </c>
      <c r="AJ2326" s="159">
        <f>IFERROR(+Revisión_Avance_Periodo!$Z2326/Revisión_Avance_Periodo!$Y2326,0)</f>
        <v>0</v>
      </c>
      <c r="AK2326" s="126"/>
      <c r="AL2326" s="127"/>
      <c r="AM2326" s="125"/>
      <c r="AN2326" s="125"/>
      <c r="AO2326" s="128"/>
      <c r="AP2326" s="129"/>
    </row>
    <row r="2327" spans="1:42" x14ac:dyDescent="0.25">
      <c r="A2327" s="97">
        <v>199</v>
      </c>
      <c r="B2327" s="435" t="e">
        <f>CONCATENATE(Revisión_Avance_Periodo!$D2327,";",Revisión_Avance_Periodo!$F2327,";",Revisión_Avance_Periodo!$L2327)</f>
        <v>#REF!</v>
      </c>
      <c r="C2327" s="435" t="e">
        <f t="shared" si="183"/>
        <v>#REF!</v>
      </c>
      <c r="D2327" s="123" t="e">
        <f>VLOOKUP($A2327,#REF!,3,FALSE)</f>
        <v>#REF!</v>
      </c>
      <c r="E2327" s="436" t="e">
        <f>VLOOKUP($A2327,#REF!,4,FALSE)</f>
        <v>#REF!</v>
      </c>
      <c r="F2327" s="103" t="e">
        <f>VLOOKUP($A2327,#REF!,5,FALSE)</f>
        <v>#REF!</v>
      </c>
      <c r="G2327" s="98" t="e">
        <f>VLOOKUP($A2327,#REF!,8,FALSE)</f>
        <v>#REF!</v>
      </c>
      <c r="H2327" s="93" t="e">
        <f>VLOOKUP($A2327,#REF!,7,FALSE)</f>
        <v>#REF!</v>
      </c>
      <c r="I2327" s="438" t="e">
        <f>VLOOKUP($A2327,#REF!,10,FALSE)</f>
        <v>#REF!</v>
      </c>
      <c r="J2327" s="98" t="e">
        <f>VLOOKUP($A2327,#REF!,11,FALSE)</f>
        <v>#REF!</v>
      </c>
      <c r="K2327" s="114" t="e">
        <f>VLOOKUP($A2327,#REF!,12,FALSE)</f>
        <v>#REF!</v>
      </c>
      <c r="L2327" s="98" t="e">
        <f>VLOOKUP($A2327,#REF!,13,FALSE)</f>
        <v>#REF!</v>
      </c>
      <c r="M2327" s="438" t="e">
        <f>VLOOKUP($A2327,#REF!,14,FALSE)</f>
        <v>#REF!</v>
      </c>
      <c r="N2327" s="103" t="e">
        <f>VLOOKUP($A2327,#REF!,15,FALSE)</f>
        <v>#REF!</v>
      </c>
      <c r="O2327" s="103" t="e">
        <f>VLOOKUP($A2327,#REF!,18,FALSE)</f>
        <v>#REF!</v>
      </c>
      <c r="P2327" s="93" t="e">
        <f>VLOOKUP($A2327,#REF!,41,FALSE)</f>
        <v>#REF!</v>
      </c>
      <c r="Q2327" s="115" t="e">
        <f>VLOOKUP(Revisión_Avance_Periodo!$L2327,#REF!,30,FALSE)</f>
        <v>#REF!</v>
      </c>
      <c r="R2327" s="116">
        <v>2019</v>
      </c>
      <c r="S2327" s="196">
        <v>43768</v>
      </c>
      <c r="T2327" s="124" t="s">
        <v>77</v>
      </c>
      <c r="U2327" s="440" t="e">
        <f>INDEX(#REF!,MATCH(Revisión_Avance_Periodo!$L2327,#REF!,0),MATCH(Revisión_Avance_Periodo!$T2327,#REF!,0))</f>
        <v>#REF!</v>
      </c>
      <c r="V2327" s="440" t="e">
        <f>INDEX(#REF!,MATCH(Revisión_Avance_Periodo!$L2327,#REF!,0),MATCH(Revisión_Avance_Periodo!$T2327,#REF!,0))</f>
        <v>#REF!</v>
      </c>
      <c r="W2327" s="118">
        <f>IFERROR((V2327/U2327),0)</f>
        <v>0</v>
      </c>
      <c r="X2327" s="124" t="str">
        <f>VLOOKUP(W2327,Tabla_Estado_Meta_OAP_2019[#All],3,TRUE)</f>
        <v>Por Ejecutar</v>
      </c>
      <c r="Y2327" s="164" t="e">
        <f>SUBTOTAL(9,$U$206:$U2327)</f>
        <v>#REF!</v>
      </c>
      <c r="Z2327" s="158" t="e">
        <f>SUBTOTAL(9,$V$206:$V2327)</f>
        <v>#REF!</v>
      </c>
      <c r="AA2327" s="159">
        <f>IFERROR(+Revisión_Avance_Periodo!$Z2327/Revisión_Avance_Periodo!$Y2327,0)</f>
        <v>0</v>
      </c>
      <c r="AB2327" s="126"/>
      <c r="AC2327" s="127"/>
      <c r="AD2327" s="125"/>
      <c r="AE2327" s="125"/>
      <c r="AF2327" s="128"/>
      <c r="AG2327" s="129"/>
      <c r="AH2327" s="164" t="e">
        <f>SUBTOTAL(9,$U$2318:$U2327)</f>
        <v>#REF!</v>
      </c>
      <c r="AI2327" s="158" t="e">
        <f>SUBTOTAL(9,$V$2318:$V2327)</f>
        <v>#REF!</v>
      </c>
      <c r="AJ2327" s="159">
        <f>IFERROR(+Revisión_Avance_Periodo!$Z2327/Revisión_Avance_Periodo!$Y2327,0)</f>
        <v>0</v>
      </c>
      <c r="AK2327" s="126"/>
      <c r="AL2327" s="127"/>
      <c r="AM2327" s="125"/>
      <c r="AN2327" s="125"/>
      <c r="AO2327" s="128"/>
      <c r="AP2327" s="129"/>
    </row>
    <row r="2328" spans="1:42" x14ac:dyDescent="0.25">
      <c r="A2328" s="92">
        <v>199</v>
      </c>
      <c r="B2328" s="435" t="e">
        <f>CONCATENATE(Revisión_Avance_Periodo!$D2328,";",Revisión_Avance_Periodo!$F2328,";",Revisión_Avance_Periodo!$L2328)</f>
        <v>#REF!</v>
      </c>
      <c r="C2328" s="435" t="e">
        <f t="shared" si="183"/>
        <v>#REF!</v>
      </c>
      <c r="D2328" s="114" t="e">
        <f>VLOOKUP($A2328,#REF!,3,FALSE)</f>
        <v>#REF!</v>
      </c>
      <c r="E2328" s="436" t="e">
        <f>VLOOKUP($A2328,#REF!,4,FALSE)</f>
        <v>#REF!</v>
      </c>
      <c r="F2328" s="102" t="e">
        <f>VLOOKUP($A2328,#REF!,5,FALSE)</f>
        <v>#REF!</v>
      </c>
      <c r="G2328" s="93" t="e">
        <f>VLOOKUP($A2328,#REF!,8,FALSE)</f>
        <v>#REF!</v>
      </c>
      <c r="H2328" s="93" t="e">
        <f>VLOOKUP($A2328,#REF!,7,FALSE)</f>
        <v>#REF!</v>
      </c>
      <c r="I2328" s="438" t="e">
        <f>VLOOKUP($A2328,#REF!,10,FALSE)</f>
        <v>#REF!</v>
      </c>
      <c r="J2328" s="93" t="e">
        <f>VLOOKUP($A2328,#REF!,11,FALSE)</f>
        <v>#REF!</v>
      </c>
      <c r="K2328" s="114" t="e">
        <f>VLOOKUP($A2328,#REF!,12,FALSE)</f>
        <v>#REF!</v>
      </c>
      <c r="L2328" s="93" t="e">
        <f>VLOOKUP($A2328,#REF!,13,FALSE)</f>
        <v>#REF!</v>
      </c>
      <c r="M2328" s="438" t="e">
        <f>VLOOKUP($A2328,#REF!,14,FALSE)</f>
        <v>#REF!</v>
      </c>
      <c r="N2328" s="102" t="e">
        <f>VLOOKUP($A2328,#REF!,15,FALSE)</f>
        <v>#REF!</v>
      </c>
      <c r="O2328" s="102" t="e">
        <f>VLOOKUP($A2328,#REF!,18,FALSE)</f>
        <v>#REF!</v>
      </c>
      <c r="P2328" s="93" t="e">
        <f>VLOOKUP($A2328,#REF!,41,FALSE)</f>
        <v>#REF!</v>
      </c>
      <c r="Q2328" s="115" t="e">
        <f>VLOOKUP(Revisión_Avance_Periodo!$L2328,#REF!,30,FALSE)</f>
        <v>#REF!</v>
      </c>
      <c r="R2328" s="116">
        <v>2019</v>
      </c>
      <c r="S2328" s="196">
        <v>43799</v>
      </c>
      <c r="T2328" s="116" t="s">
        <v>78</v>
      </c>
      <c r="U2328" s="440" t="e">
        <f>INDEX(#REF!,MATCH(Revisión_Avance_Periodo!$L2328,#REF!,0),MATCH(Revisión_Avance_Periodo!$T2328,#REF!,0))</f>
        <v>#REF!</v>
      </c>
      <c r="V2328" s="440" t="e">
        <f>INDEX(#REF!,MATCH(Revisión_Avance_Periodo!$L2328,#REF!,0),MATCH(Revisión_Avance_Periodo!$T2328,#REF!,0))</f>
        <v>#REF!</v>
      </c>
      <c r="W2328" s="130" t="e">
        <f>V2328/U2328</f>
        <v>#REF!</v>
      </c>
      <c r="X2328" s="116" t="e">
        <f>VLOOKUP(W2328,Tabla_Estado_Meta_OAP_2019[#All],3,TRUE)</f>
        <v>#REF!</v>
      </c>
      <c r="Y2328" s="164" t="e">
        <f>SUBTOTAL(9,$U$206:$U2328)</f>
        <v>#REF!</v>
      </c>
      <c r="Z2328" s="158" t="e">
        <f>SUBTOTAL(9,$V$206:$V2328)</f>
        <v>#REF!</v>
      </c>
      <c r="AA2328" s="159">
        <f>IFERROR(+Revisión_Avance_Periodo!$Z2328/Revisión_Avance_Periodo!$Y2328,0)</f>
        <v>0</v>
      </c>
      <c r="AB2328" s="126"/>
      <c r="AC2328" s="127"/>
      <c r="AD2328" s="125"/>
      <c r="AE2328" s="125"/>
      <c r="AF2328" s="128"/>
      <c r="AG2328" s="129"/>
      <c r="AH2328" s="164" t="e">
        <f>SUBTOTAL(9,$U$2318:$U2328)</f>
        <v>#REF!</v>
      </c>
      <c r="AI2328" s="158" t="e">
        <f>SUBTOTAL(9,$V$2318:$V2328)</f>
        <v>#REF!</v>
      </c>
      <c r="AJ2328" s="159">
        <f>IFERROR(+Revisión_Avance_Periodo!$Z2328/Revisión_Avance_Periodo!$Y2328,0)</f>
        <v>0</v>
      </c>
      <c r="AK2328" s="126"/>
      <c r="AL2328" s="127"/>
      <c r="AM2328" s="125"/>
      <c r="AN2328" s="125"/>
      <c r="AO2328" s="128"/>
      <c r="AP2328" s="129"/>
    </row>
    <row r="2329" spans="1:42" ht="15.75" thickBot="1" x14ac:dyDescent="0.3">
      <c r="A2329" s="97">
        <v>199</v>
      </c>
      <c r="B2329" s="435" t="e">
        <f>CONCATENATE(Revisión_Avance_Periodo!$D2329,";",Revisión_Avance_Periodo!$F2329,";",Revisión_Avance_Periodo!$L2329)</f>
        <v>#REF!</v>
      </c>
      <c r="C2329" s="435" t="e">
        <f t="shared" si="183"/>
        <v>#REF!</v>
      </c>
      <c r="D2329" s="123" t="e">
        <f>VLOOKUP($A2329,#REF!,3,FALSE)</f>
        <v>#REF!</v>
      </c>
      <c r="E2329" s="436" t="e">
        <f>VLOOKUP($A2329,#REF!,4,FALSE)</f>
        <v>#REF!</v>
      </c>
      <c r="F2329" s="103" t="e">
        <f>VLOOKUP($A2329,#REF!,5,FALSE)</f>
        <v>#REF!</v>
      </c>
      <c r="G2329" s="98" t="e">
        <f>VLOOKUP($A2329,#REF!,8,FALSE)</f>
        <v>#REF!</v>
      </c>
      <c r="H2329" s="93" t="e">
        <f>VLOOKUP($A2329,#REF!,7,FALSE)</f>
        <v>#REF!</v>
      </c>
      <c r="I2329" s="438" t="e">
        <f>VLOOKUP($A2329,#REF!,10,FALSE)</f>
        <v>#REF!</v>
      </c>
      <c r="J2329" s="98" t="e">
        <f>VLOOKUP($A2329,#REF!,11,FALSE)</f>
        <v>#REF!</v>
      </c>
      <c r="K2329" s="114" t="e">
        <f>VLOOKUP($A2329,#REF!,12,FALSE)</f>
        <v>#REF!</v>
      </c>
      <c r="L2329" s="98" t="e">
        <f>VLOOKUP($A2329,#REF!,13,FALSE)</f>
        <v>#REF!</v>
      </c>
      <c r="M2329" s="438" t="e">
        <f>VLOOKUP($A2329,#REF!,14,FALSE)</f>
        <v>#REF!</v>
      </c>
      <c r="N2329" s="103" t="e">
        <f>VLOOKUP($A2329,#REF!,15,FALSE)</f>
        <v>#REF!</v>
      </c>
      <c r="O2329" s="103" t="e">
        <f>VLOOKUP($A2329,#REF!,18,FALSE)</f>
        <v>#REF!</v>
      </c>
      <c r="P2329" s="93" t="e">
        <f>VLOOKUP($A2329,#REF!,41,FALSE)</f>
        <v>#REF!</v>
      </c>
      <c r="Q2329" s="115" t="e">
        <f>VLOOKUP(Revisión_Avance_Periodo!$L2329,#REF!,30,FALSE)</f>
        <v>#REF!</v>
      </c>
      <c r="R2329" s="116">
        <v>2019</v>
      </c>
      <c r="S2329" s="196">
        <v>43829</v>
      </c>
      <c r="T2329" s="124" t="s">
        <v>79</v>
      </c>
      <c r="U2329" s="440" t="e">
        <f>INDEX(#REF!,MATCH(Revisión_Avance_Periodo!$L2329,#REF!,0),MATCH(Revisión_Avance_Periodo!$T2329,#REF!,0))</f>
        <v>#REF!</v>
      </c>
      <c r="V2329" s="440" t="e">
        <f>INDEX(#REF!,MATCH(Revisión_Avance_Periodo!$L2329,#REF!,0),MATCH(Revisión_Avance_Periodo!$T2329,#REF!,0))</f>
        <v>#REF!</v>
      </c>
      <c r="W2329" s="118">
        <f>IFERROR((V2329/U2329),0)</f>
        <v>0</v>
      </c>
      <c r="X2329" s="124" t="str">
        <f>VLOOKUP(W2329,Tabla_Estado_Meta_OAP_2019[#All],3,TRUE)</f>
        <v>Por Ejecutar</v>
      </c>
      <c r="Y2329" s="164" t="e">
        <f>SUBTOTAL(9,$U$206:$U2329)</f>
        <v>#REF!</v>
      </c>
      <c r="Z2329" s="158" t="e">
        <f>SUBTOTAL(9,$V$206:$V2329)</f>
        <v>#REF!</v>
      </c>
      <c r="AA2329" s="159">
        <f>IFERROR(+Revisión_Avance_Periodo!$Z2329/Revisión_Avance_Periodo!$Y2329,0)</f>
        <v>0</v>
      </c>
      <c r="AB2329" s="126"/>
      <c r="AC2329" s="127"/>
      <c r="AD2329" s="125"/>
      <c r="AE2329" s="125"/>
      <c r="AF2329" s="128"/>
      <c r="AG2329" s="129"/>
      <c r="AH2329" s="164" t="e">
        <f>SUBTOTAL(9,$U$2318:$U2329)</f>
        <v>#REF!</v>
      </c>
      <c r="AI2329" s="158" t="e">
        <f>SUBTOTAL(9,$V$2318:$V2329)</f>
        <v>#REF!</v>
      </c>
      <c r="AJ2329" s="159">
        <f>IFERROR(+Revisión_Avance_Periodo!$Z2329/Revisión_Avance_Periodo!$Y2329,0)</f>
        <v>0</v>
      </c>
      <c r="AK2329" s="126"/>
      <c r="AL2329" s="127"/>
      <c r="AM2329" s="125"/>
      <c r="AN2329" s="125"/>
      <c r="AO2329" s="128"/>
      <c r="AP2329" s="129"/>
    </row>
    <row r="2330" spans="1:42" x14ac:dyDescent="0.25">
      <c r="A2330" s="92">
        <v>200</v>
      </c>
      <c r="B2330" s="435" t="e">
        <f>CONCATENATE(Revisión_Avance_Periodo!$D2330,";",Revisión_Avance_Periodo!$F2330,";",Revisión_Avance_Periodo!$L2330)</f>
        <v>#REF!</v>
      </c>
      <c r="C2330" s="435" t="e">
        <f t="shared" si="183"/>
        <v>#REF!</v>
      </c>
      <c r="D2330" s="114" t="e">
        <f>VLOOKUP($A2330,#REF!,3,FALSE)</f>
        <v>#REF!</v>
      </c>
      <c r="E2330" s="436" t="e">
        <f>VLOOKUP($A2330,#REF!,4,FALSE)</f>
        <v>#REF!</v>
      </c>
      <c r="F2330" s="102" t="e">
        <f>VLOOKUP($A2330,#REF!,5,FALSE)</f>
        <v>#REF!</v>
      </c>
      <c r="G2330" s="93" t="e">
        <f>VLOOKUP($A2330,#REF!,8,FALSE)</f>
        <v>#REF!</v>
      </c>
      <c r="H2330" s="93" t="e">
        <f>VLOOKUP($A2330,#REF!,7,FALSE)</f>
        <v>#REF!</v>
      </c>
      <c r="I2330" s="438" t="e">
        <f>VLOOKUP($A2330,#REF!,10,FALSE)</f>
        <v>#REF!</v>
      </c>
      <c r="J2330" s="93" t="e">
        <f>VLOOKUP($A2330,#REF!,11,FALSE)</f>
        <v>#REF!</v>
      </c>
      <c r="K2330" s="114" t="e">
        <f>VLOOKUP($A2330,#REF!,12,FALSE)</f>
        <v>#REF!</v>
      </c>
      <c r="L2330" s="93" t="e">
        <f>VLOOKUP($A2330,#REF!,13,FALSE)</f>
        <v>#REF!</v>
      </c>
      <c r="M2330" s="438" t="e">
        <f>VLOOKUP($A2330,#REF!,14,FALSE)</f>
        <v>#REF!</v>
      </c>
      <c r="N2330" s="102" t="e">
        <f>VLOOKUP($A2330,#REF!,15,FALSE)</f>
        <v>#REF!</v>
      </c>
      <c r="O2330" s="102" t="e">
        <f>VLOOKUP($A2330,#REF!,18,FALSE)</f>
        <v>#REF!</v>
      </c>
      <c r="P2330" s="93" t="e">
        <f>VLOOKUP($A2330,#REF!,41,FALSE)</f>
        <v>#REF!</v>
      </c>
      <c r="Q2330" s="115" t="e">
        <f>VLOOKUP(Revisión_Avance_Periodo!$L2330,#REF!,30,FALSE)</f>
        <v>#REF!</v>
      </c>
      <c r="R2330" s="116">
        <v>2019</v>
      </c>
      <c r="S2330" s="196">
        <v>43495</v>
      </c>
      <c r="T2330" s="116" t="s">
        <v>68</v>
      </c>
      <c r="U2330" s="440" t="e">
        <f>INDEX(#REF!,MATCH(Revisión_Avance_Periodo!$L2330,#REF!,0),MATCH(Revisión_Avance_Periodo!$T2330,#REF!,0))</f>
        <v>#REF!</v>
      </c>
      <c r="V2330" s="440" t="e">
        <f>INDEX(#REF!,MATCH(Revisión_Avance_Periodo!$L2330,#REF!,0),MATCH(Revisión_Avance_Periodo!$T2330,#REF!,0))</f>
        <v>#REF!</v>
      </c>
      <c r="W2330" s="130" t="e">
        <f t="shared" ref="W2330:W2341" si="186">V2330/U2330</f>
        <v>#REF!</v>
      </c>
      <c r="X2330" s="116" t="e">
        <f>VLOOKUP(W2330,Tabla_Estado_Meta_OAP_2019[#All],3,TRUE)</f>
        <v>#REF!</v>
      </c>
      <c r="Y2330" s="163" t="e">
        <f>SUBTOTAL(9,$U$206:$U2330)</f>
        <v>#REF!</v>
      </c>
      <c r="Z2330" s="161" t="e">
        <f>SUBTOTAL(9,$V$206:$V2330)</f>
        <v>#REF!</v>
      </c>
      <c r="AA2330" s="162">
        <f>IFERROR(+Revisión_Avance_Periodo!$Z2330/Revisión_Avance_Periodo!$Y2330,0)</f>
        <v>0</v>
      </c>
      <c r="AB2330" s="445" t="e">
        <f>SUBTOTAL(9,U2330:U2341)</f>
        <v>#REF!</v>
      </c>
      <c r="AC2330" s="446" t="e">
        <f>SUBTOTAL(9,V2330:V2341)</f>
        <v>#REF!</v>
      </c>
      <c r="AD2330" s="119" t="e">
        <f>+AC2330/AB2330</f>
        <v>#REF!</v>
      </c>
      <c r="AE2330" s="119" t="e">
        <f>100%-Revisión_Avance_Periodo!$AD2330</f>
        <v>#REF!</v>
      </c>
      <c r="AF2330" s="121" t="e">
        <f>VLOOKUP(AD2330,Tabla_Estado_Meta_OAP_2019[],3,TRUE)</f>
        <v>#REF!</v>
      </c>
      <c r="AG2330" s="122" t="e">
        <f>Revisión_Avance_Periodo!$AD2330*Revisión_Avance_Periodo!$Q2330</f>
        <v>#REF!</v>
      </c>
      <c r="AH2330" s="163" t="e">
        <f>SUBTOTAL(9,$U$2330:$U2330)</f>
        <v>#REF!</v>
      </c>
      <c r="AI2330" s="161" t="e">
        <f>SUBTOTAL(9,$V$2330:$V2330)</f>
        <v>#REF!</v>
      </c>
      <c r="AJ2330" s="162">
        <f>IFERROR(+Revisión_Avance_Periodo!$Z2330/Revisión_Avance_Periodo!$Y2330,0)</f>
        <v>0</v>
      </c>
      <c r="AK2330" s="445" t="e">
        <f>SUBTOTAL(9,AD2330:AD2341)</f>
        <v>#REF!</v>
      </c>
      <c r="AL2330" s="446" t="e">
        <f>SUBTOTAL(9,AE2330:AE2341)</f>
        <v>#REF!</v>
      </c>
      <c r="AM2330" s="119" t="e">
        <f>+AL2330/AK2330</f>
        <v>#REF!</v>
      </c>
      <c r="AN2330" s="119" t="e">
        <f>100%-Revisión_Avance_Periodo!$AD2330</f>
        <v>#REF!</v>
      </c>
      <c r="AO2330" s="121" t="e">
        <f>VLOOKUP(AM2330,Tabla_Estado_Meta_OAP_2019[],3,TRUE)</f>
        <v>#REF!</v>
      </c>
      <c r="AP2330" s="122" t="e">
        <f>Revisión_Avance_Periodo!$AD2330*Revisión_Avance_Periodo!$Q2330</f>
        <v>#REF!</v>
      </c>
    </row>
    <row r="2331" spans="1:42" x14ac:dyDescent="0.25">
      <c r="A2331" s="97">
        <v>200</v>
      </c>
      <c r="B2331" s="435" t="e">
        <f>CONCATENATE(Revisión_Avance_Periodo!$D2331,";",Revisión_Avance_Periodo!$F2331,";",Revisión_Avance_Periodo!$L2331)</f>
        <v>#REF!</v>
      </c>
      <c r="C2331" s="435" t="e">
        <f t="shared" si="183"/>
        <v>#REF!</v>
      </c>
      <c r="D2331" s="123" t="e">
        <f>VLOOKUP($A2331,#REF!,3,FALSE)</f>
        <v>#REF!</v>
      </c>
      <c r="E2331" s="436" t="e">
        <f>VLOOKUP($A2331,#REF!,4,FALSE)</f>
        <v>#REF!</v>
      </c>
      <c r="F2331" s="103" t="e">
        <f>VLOOKUP($A2331,#REF!,5,FALSE)</f>
        <v>#REF!</v>
      </c>
      <c r="G2331" s="98" t="e">
        <f>VLOOKUP($A2331,#REF!,8,FALSE)</f>
        <v>#REF!</v>
      </c>
      <c r="H2331" s="93" t="e">
        <f>VLOOKUP($A2331,#REF!,7,FALSE)</f>
        <v>#REF!</v>
      </c>
      <c r="I2331" s="438" t="e">
        <f>VLOOKUP($A2331,#REF!,10,FALSE)</f>
        <v>#REF!</v>
      </c>
      <c r="J2331" s="98" t="e">
        <f>VLOOKUP($A2331,#REF!,11,FALSE)</f>
        <v>#REF!</v>
      </c>
      <c r="K2331" s="114" t="e">
        <f>VLOOKUP($A2331,#REF!,12,FALSE)</f>
        <v>#REF!</v>
      </c>
      <c r="L2331" s="98" t="e">
        <f>VLOOKUP($A2331,#REF!,13,FALSE)</f>
        <v>#REF!</v>
      </c>
      <c r="M2331" s="438" t="e">
        <f>VLOOKUP($A2331,#REF!,14,FALSE)</f>
        <v>#REF!</v>
      </c>
      <c r="N2331" s="103" t="e">
        <f>VLOOKUP($A2331,#REF!,15,FALSE)</f>
        <v>#REF!</v>
      </c>
      <c r="O2331" s="103" t="e">
        <f>VLOOKUP($A2331,#REF!,18,FALSE)</f>
        <v>#REF!</v>
      </c>
      <c r="P2331" s="93" t="e">
        <f>VLOOKUP($A2331,#REF!,41,FALSE)</f>
        <v>#REF!</v>
      </c>
      <c r="Q2331" s="115" t="e">
        <f>VLOOKUP(Revisión_Avance_Periodo!$L2331,#REF!,30,FALSE)</f>
        <v>#REF!</v>
      </c>
      <c r="R2331" s="116">
        <v>2019</v>
      </c>
      <c r="S2331" s="196">
        <v>43524</v>
      </c>
      <c r="T2331" s="124" t="s">
        <v>69</v>
      </c>
      <c r="U2331" s="440" t="e">
        <f>INDEX(#REF!,MATCH(Revisión_Avance_Periodo!$L2331,#REF!,0),MATCH(Revisión_Avance_Periodo!$T2331,#REF!,0))</f>
        <v>#REF!</v>
      </c>
      <c r="V2331" s="440" t="e">
        <f>INDEX(#REF!,MATCH(Revisión_Avance_Periodo!$L2331,#REF!,0),MATCH(Revisión_Avance_Periodo!$T2331,#REF!,0))</f>
        <v>#REF!</v>
      </c>
      <c r="W2331" s="130" t="e">
        <f t="shared" si="186"/>
        <v>#REF!</v>
      </c>
      <c r="X2331" s="124" t="e">
        <f>VLOOKUP(W2331,Tabla_Estado_Meta_OAP_2019[#All],3,TRUE)</f>
        <v>#REF!</v>
      </c>
      <c r="Y2331" s="164" t="e">
        <f>SUBTOTAL(9,$U$206:$U2331)</f>
        <v>#REF!</v>
      </c>
      <c r="Z2331" s="158" t="e">
        <f>SUBTOTAL(9,$V$206:$V2331)</f>
        <v>#REF!</v>
      </c>
      <c r="AA2331" s="159">
        <f>IFERROR(+Revisión_Avance_Periodo!$Z2331/Revisión_Avance_Periodo!$Y2331,0)</f>
        <v>0</v>
      </c>
      <c r="AB2331" s="126"/>
      <c r="AC2331" s="127"/>
      <c r="AD2331" s="125"/>
      <c r="AE2331" s="125"/>
      <c r="AF2331" s="128"/>
      <c r="AG2331" s="129"/>
      <c r="AH2331" s="164" t="e">
        <f>SUBTOTAL(9,$U$2330:$U2331)</f>
        <v>#REF!</v>
      </c>
      <c r="AI2331" s="158" t="e">
        <f>SUBTOTAL(9,$V$2330:$V2331)</f>
        <v>#REF!</v>
      </c>
      <c r="AJ2331" s="159">
        <f>IFERROR(+Revisión_Avance_Periodo!$Z2331/Revisión_Avance_Periodo!$Y2331,0)</f>
        <v>0</v>
      </c>
      <c r="AK2331" s="126"/>
      <c r="AL2331" s="127"/>
      <c r="AM2331" s="125"/>
      <c r="AN2331" s="125"/>
      <c r="AO2331" s="128"/>
      <c r="AP2331" s="129"/>
    </row>
    <row r="2332" spans="1:42" x14ac:dyDescent="0.25">
      <c r="A2332" s="92">
        <v>200</v>
      </c>
      <c r="B2332" s="435" t="e">
        <f>CONCATENATE(Revisión_Avance_Periodo!$D2332,";",Revisión_Avance_Periodo!$F2332,";",Revisión_Avance_Periodo!$L2332)</f>
        <v>#REF!</v>
      </c>
      <c r="C2332" s="435" t="e">
        <f t="shared" si="183"/>
        <v>#REF!</v>
      </c>
      <c r="D2332" s="114" t="e">
        <f>VLOOKUP($A2332,#REF!,3,FALSE)</f>
        <v>#REF!</v>
      </c>
      <c r="E2332" s="436" t="e">
        <f>VLOOKUP($A2332,#REF!,4,FALSE)</f>
        <v>#REF!</v>
      </c>
      <c r="F2332" s="102" t="e">
        <f>VLOOKUP($A2332,#REF!,5,FALSE)</f>
        <v>#REF!</v>
      </c>
      <c r="G2332" s="93" t="e">
        <f>VLOOKUP($A2332,#REF!,8,FALSE)</f>
        <v>#REF!</v>
      </c>
      <c r="H2332" s="93" t="e">
        <f>VLOOKUP($A2332,#REF!,7,FALSE)</f>
        <v>#REF!</v>
      </c>
      <c r="I2332" s="438" t="e">
        <f>VLOOKUP($A2332,#REF!,10,FALSE)</f>
        <v>#REF!</v>
      </c>
      <c r="J2332" s="93" t="e">
        <f>VLOOKUP($A2332,#REF!,11,FALSE)</f>
        <v>#REF!</v>
      </c>
      <c r="K2332" s="114" t="e">
        <f>VLOOKUP($A2332,#REF!,12,FALSE)</f>
        <v>#REF!</v>
      </c>
      <c r="L2332" s="93" t="e">
        <f>VLOOKUP($A2332,#REF!,13,FALSE)</f>
        <v>#REF!</v>
      </c>
      <c r="M2332" s="438" t="e">
        <f>VLOOKUP($A2332,#REF!,14,FALSE)</f>
        <v>#REF!</v>
      </c>
      <c r="N2332" s="102" t="e">
        <f>VLOOKUP($A2332,#REF!,15,FALSE)</f>
        <v>#REF!</v>
      </c>
      <c r="O2332" s="102" t="e">
        <f>VLOOKUP($A2332,#REF!,18,FALSE)</f>
        <v>#REF!</v>
      </c>
      <c r="P2332" s="93" t="e">
        <f>VLOOKUP($A2332,#REF!,41,FALSE)</f>
        <v>#REF!</v>
      </c>
      <c r="Q2332" s="115" t="e">
        <f>VLOOKUP(Revisión_Avance_Periodo!$L2332,#REF!,30,FALSE)</f>
        <v>#REF!</v>
      </c>
      <c r="R2332" s="116">
        <v>2019</v>
      </c>
      <c r="S2332" s="196">
        <v>43554</v>
      </c>
      <c r="T2332" s="116" t="s">
        <v>70</v>
      </c>
      <c r="U2332" s="440" t="e">
        <f>INDEX(#REF!,MATCH(Revisión_Avance_Periodo!$L2332,#REF!,0),MATCH(Revisión_Avance_Periodo!$T2332,#REF!,0))</f>
        <v>#REF!</v>
      </c>
      <c r="V2332" s="440" t="e">
        <f>INDEX(#REF!,MATCH(Revisión_Avance_Periodo!$L2332,#REF!,0),MATCH(Revisión_Avance_Periodo!$T2332,#REF!,0))</f>
        <v>#REF!</v>
      </c>
      <c r="W2332" s="130" t="e">
        <f t="shared" si="186"/>
        <v>#REF!</v>
      </c>
      <c r="X2332" s="116" t="e">
        <f>VLOOKUP(W2332,Tabla_Estado_Meta_OAP_2019[#All],3,TRUE)</f>
        <v>#REF!</v>
      </c>
      <c r="Y2332" s="164" t="e">
        <f>SUBTOTAL(9,$U$206:$U2332)</f>
        <v>#REF!</v>
      </c>
      <c r="Z2332" s="158" t="e">
        <f>SUBTOTAL(9,$V$206:$V2332)</f>
        <v>#REF!</v>
      </c>
      <c r="AA2332" s="159">
        <f>IFERROR(+Revisión_Avance_Periodo!$Z2332/Revisión_Avance_Periodo!$Y2332,0)</f>
        <v>0</v>
      </c>
      <c r="AB2332" s="126"/>
      <c r="AC2332" s="127"/>
      <c r="AD2332" s="125"/>
      <c r="AE2332" s="125"/>
      <c r="AF2332" s="128"/>
      <c r="AG2332" s="129"/>
      <c r="AH2332" s="164" t="e">
        <f>SUBTOTAL(9,$U$2330:$U2332)</f>
        <v>#REF!</v>
      </c>
      <c r="AI2332" s="158" t="e">
        <f>SUBTOTAL(9,$V$2330:$V2332)</f>
        <v>#REF!</v>
      </c>
      <c r="AJ2332" s="159">
        <f>IFERROR(+Revisión_Avance_Periodo!$Z2332/Revisión_Avance_Periodo!$Y2332,0)</f>
        <v>0</v>
      </c>
      <c r="AK2332" s="126"/>
      <c r="AL2332" s="127"/>
      <c r="AM2332" s="125"/>
      <c r="AN2332" s="125"/>
      <c r="AO2332" s="128"/>
      <c r="AP2332" s="129"/>
    </row>
    <row r="2333" spans="1:42" x14ac:dyDescent="0.25">
      <c r="A2333" s="97">
        <v>200</v>
      </c>
      <c r="B2333" s="435" t="e">
        <f>CONCATENATE(Revisión_Avance_Periodo!$D2333,";",Revisión_Avance_Periodo!$F2333,";",Revisión_Avance_Periodo!$L2333)</f>
        <v>#REF!</v>
      </c>
      <c r="C2333" s="435" t="e">
        <f t="shared" si="183"/>
        <v>#REF!</v>
      </c>
      <c r="D2333" s="123" t="e">
        <f>VLOOKUP($A2333,#REF!,3,FALSE)</f>
        <v>#REF!</v>
      </c>
      <c r="E2333" s="436" t="e">
        <f>VLOOKUP($A2333,#REF!,4,FALSE)</f>
        <v>#REF!</v>
      </c>
      <c r="F2333" s="103" t="e">
        <f>VLOOKUP($A2333,#REF!,5,FALSE)</f>
        <v>#REF!</v>
      </c>
      <c r="G2333" s="98" t="e">
        <f>VLOOKUP($A2333,#REF!,8,FALSE)</f>
        <v>#REF!</v>
      </c>
      <c r="H2333" s="93" t="e">
        <f>VLOOKUP($A2333,#REF!,7,FALSE)</f>
        <v>#REF!</v>
      </c>
      <c r="I2333" s="438" t="e">
        <f>VLOOKUP($A2333,#REF!,10,FALSE)</f>
        <v>#REF!</v>
      </c>
      <c r="J2333" s="98" t="e">
        <f>VLOOKUP($A2333,#REF!,11,FALSE)</f>
        <v>#REF!</v>
      </c>
      <c r="K2333" s="114" t="e">
        <f>VLOOKUP($A2333,#REF!,12,FALSE)</f>
        <v>#REF!</v>
      </c>
      <c r="L2333" s="98" t="e">
        <f>VLOOKUP($A2333,#REF!,13,FALSE)</f>
        <v>#REF!</v>
      </c>
      <c r="M2333" s="438" t="e">
        <f>VLOOKUP($A2333,#REF!,14,FALSE)</f>
        <v>#REF!</v>
      </c>
      <c r="N2333" s="103" t="e">
        <f>VLOOKUP($A2333,#REF!,15,FALSE)</f>
        <v>#REF!</v>
      </c>
      <c r="O2333" s="103" t="e">
        <f>VLOOKUP($A2333,#REF!,18,FALSE)</f>
        <v>#REF!</v>
      </c>
      <c r="P2333" s="93" t="e">
        <f>VLOOKUP($A2333,#REF!,41,FALSE)</f>
        <v>#REF!</v>
      </c>
      <c r="Q2333" s="115" t="e">
        <f>VLOOKUP(Revisión_Avance_Periodo!$L2333,#REF!,30,FALSE)</f>
        <v>#REF!</v>
      </c>
      <c r="R2333" s="116">
        <v>2019</v>
      </c>
      <c r="S2333" s="196">
        <v>43585</v>
      </c>
      <c r="T2333" s="124" t="s">
        <v>71</v>
      </c>
      <c r="U2333" s="440" t="e">
        <f>INDEX(#REF!,MATCH(Revisión_Avance_Periodo!$L2333,#REF!,0),MATCH(Revisión_Avance_Periodo!$T2333,#REF!,0))</f>
        <v>#REF!</v>
      </c>
      <c r="V2333" s="440" t="e">
        <f>INDEX(#REF!,MATCH(Revisión_Avance_Periodo!$L2333,#REF!,0),MATCH(Revisión_Avance_Periodo!$T2333,#REF!,0))</f>
        <v>#REF!</v>
      </c>
      <c r="W2333" s="130" t="e">
        <f t="shared" si="186"/>
        <v>#REF!</v>
      </c>
      <c r="X2333" s="124" t="e">
        <f>VLOOKUP(W2333,Tabla_Estado_Meta_OAP_2019[#All],3,TRUE)</f>
        <v>#REF!</v>
      </c>
      <c r="Y2333" s="164" t="e">
        <f>SUBTOTAL(9,$U$206:$U2333)</f>
        <v>#REF!</v>
      </c>
      <c r="Z2333" s="158" t="e">
        <f>SUBTOTAL(9,$V$206:$V2333)</f>
        <v>#REF!</v>
      </c>
      <c r="AA2333" s="159">
        <f>IFERROR(+Revisión_Avance_Periodo!$Z2333/Revisión_Avance_Periodo!$Y2333,0)</f>
        <v>0</v>
      </c>
      <c r="AB2333" s="126"/>
      <c r="AC2333" s="127"/>
      <c r="AD2333" s="125"/>
      <c r="AE2333" s="125"/>
      <c r="AF2333" s="128"/>
      <c r="AG2333" s="129"/>
      <c r="AH2333" s="164" t="e">
        <f>SUBTOTAL(9,$U$2330:$U2333)</f>
        <v>#REF!</v>
      </c>
      <c r="AI2333" s="158" t="e">
        <f>SUBTOTAL(9,$V$2330:$V2333)</f>
        <v>#REF!</v>
      </c>
      <c r="AJ2333" s="159">
        <f>IFERROR(+Revisión_Avance_Periodo!$Z2333/Revisión_Avance_Periodo!$Y2333,0)</f>
        <v>0</v>
      </c>
      <c r="AK2333" s="126"/>
      <c r="AL2333" s="127"/>
      <c r="AM2333" s="125"/>
      <c r="AN2333" s="125"/>
      <c r="AO2333" s="128"/>
      <c r="AP2333" s="129"/>
    </row>
    <row r="2334" spans="1:42" x14ac:dyDescent="0.25">
      <c r="A2334" s="92">
        <v>200</v>
      </c>
      <c r="B2334" s="435" t="e">
        <f>CONCATENATE(Revisión_Avance_Periodo!$D2334,";",Revisión_Avance_Periodo!$F2334,";",Revisión_Avance_Periodo!$L2334)</f>
        <v>#REF!</v>
      </c>
      <c r="C2334" s="435" t="e">
        <f t="shared" si="183"/>
        <v>#REF!</v>
      </c>
      <c r="D2334" s="114" t="e">
        <f>VLOOKUP($A2334,#REF!,3,FALSE)</f>
        <v>#REF!</v>
      </c>
      <c r="E2334" s="436" t="e">
        <f>VLOOKUP($A2334,#REF!,4,FALSE)</f>
        <v>#REF!</v>
      </c>
      <c r="F2334" s="102" t="e">
        <f>VLOOKUP($A2334,#REF!,5,FALSE)</f>
        <v>#REF!</v>
      </c>
      <c r="G2334" s="93" t="e">
        <f>VLOOKUP($A2334,#REF!,8,FALSE)</f>
        <v>#REF!</v>
      </c>
      <c r="H2334" s="93" t="e">
        <f>VLOOKUP($A2334,#REF!,7,FALSE)</f>
        <v>#REF!</v>
      </c>
      <c r="I2334" s="438" t="e">
        <f>VLOOKUP($A2334,#REF!,10,FALSE)</f>
        <v>#REF!</v>
      </c>
      <c r="J2334" s="93" t="e">
        <f>VLOOKUP($A2334,#REF!,11,FALSE)</f>
        <v>#REF!</v>
      </c>
      <c r="K2334" s="114" t="e">
        <f>VLOOKUP($A2334,#REF!,12,FALSE)</f>
        <v>#REF!</v>
      </c>
      <c r="L2334" s="93" t="e">
        <f>VLOOKUP($A2334,#REF!,13,FALSE)</f>
        <v>#REF!</v>
      </c>
      <c r="M2334" s="438" t="e">
        <f>VLOOKUP($A2334,#REF!,14,FALSE)</f>
        <v>#REF!</v>
      </c>
      <c r="N2334" s="102" t="e">
        <f>VLOOKUP($A2334,#REF!,15,FALSE)</f>
        <v>#REF!</v>
      </c>
      <c r="O2334" s="102" t="e">
        <f>VLOOKUP($A2334,#REF!,18,FALSE)</f>
        <v>#REF!</v>
      </c>
      <c r="P2334" s="93" t="e">
        <f>VLOOKUP($A2334,#REF!,41,FALSE)</f>
        <v>#REF!</v>
      </c>
      <c r="Q2334" s="115" t="e">
        <f>VLOOKUP(Revisión_Avance_Periodo!$L2334,#REF!,30,FALSE)</f>
        <v>#REF!</v>
      </c>
      <c r="R2334" s="116">
        <v>2019</v>
      </c>
      <c r="S2334" s="196">
        <v>43615</v>
      </c>
      <c r="T2334" s="116" t="s">
        <v>72</v>
      </c>
      <c r="U2334" s="440" t="e">
        <f>INDEX(#REF!,MATCH(Revisión_Avance_Periodo!$L2334,#REF!,0),MATCH(Revisión_Avance_Periodo!$T2334,#REF!,0))</f>
        <v>#REF!</v>
      </c>
      <c r="V2334" s="440" t="e">
        <f>INDEX(#REF!,MATCH(Revisión_Avance_Periodo!$L2334,#REF!,0),MATCH(Revisión_Avance_Periodo!$T2334,#REF!,0))</f>
        <v>#REF!</v>
      </c>
      <c r="W2334" s="130" t="e">
        <f t="shared" si="186"/>
        <v>#REF!</v>
      </c>
      <c r="X2334" s="116" t="e">
        <f>VLOOKUP(W2334,Tabla_Estado_Meta_OAP_2019[#All],3,TRUE)</f>
        <v>#REF!</v>
      </c>
      <c r="Y2334" s="164" t="e">
        <f>SUBTOTAL(9,$U$206:$U2334)</f>
        <v>#REF!</v>
      </c>
      <c r="Z2334" s="158" t="e">
        <f>SUBTOTAL(9,$V$206:$V2334)</f>
        <v>#REF!</v>
      </c>
      <c r="AA2334" s="159">
        <f>IFERROR(+Revisión_Avance_Periodo!$Z2334/Revisión_Avance_Periodo!$Y2334,0)</f>
        <v>0</v>
      </c>
      <c r="AB2334" s="126"/>
      <c r="AC2334" s="127"/>
      <c r="AD2334" s="125"/>
      <c r="AE2334" s="125"/>
      <c r="AF2334" s="128"/>
      <c r="AG2334" s="129"/>
      <c r="AH2334" s="164" t="e">
        <f>SUBTOTAL(9,$U$2330:$U2334)</f>
        <v>#REF!</v>
      </c>
      <c r="AI2334" s="158" t="e">
        <f>SUBTOTAL(9,$V$2330:$V2334)</f>
        <v>#REF!</v>
      </c>
      <c r="AJ2334" s="159">
        <f>IFERROR(+Revisión_Avance_Periodo!$Z2334/Revisión_Avance_Periodo!$Y2334,0)</f>
        <v>0</v>
      </c>
      <c r="AK2334" s="126"/>
      <c r="AL2334" s="127"/>
      <c r="AM2334" s="125"/>
      <c r="AN2334" s="125"/>
      <c r="AO2334" s="128"/>
      <c r="AP2334" s="129"/>
    </row>
    <row r="2335" spans="1:42" x14ac:dyDescent="0.25">
      <c r="A2335" s="97">
        <v>200</v>
      </c>
      <c r="B2335" s="435" t="e">
        <f>CONCATENATE(Revisión_Avance_Periodo!$D2335,";",Revisión_Avance_Periodo!$F2335,";",Revisión_Avance_Periodo!$L2335)</f>
        <v>#REF!</v>
      </c>
      <c r="C2335" s="435" t="e">
        <f t="shared" si="183"/>
        <v>#REF!</v>
      </c>
      <c r="D2335" s="123" t="e">
        <f>VLOOKUP($A2335,#REF!,3,FALSE)</f>
        <v>#REF!</v>
      </c>
      <c r="E2335" s="436" t="e">
        <f>VLOOKUP($A2335,#REF!,4,FALSE)</f>
        <v>#REF!</v>
      </c>
      <c r="F2335" s="103" t="e">
        <f>VLOOKUP($A2335,#REF!,5,FALSE)</f>
        <v>#REF!</v>
      </c>
      <c r="G2335" s="98" t="e">
        <f>VLOOKUP($A2335,#REF!,8,FALSE)</f>
        <v>#REF!</v>
      </c>
      <c r="H2335" s="93" t="e">
        <f>VLOOKUP($A2335,#REF!,7,FALSE)</f>
        <v>#REF!</v>
      </c>
      <c r="I2335" s="438" t="e">
        <f>VLOOKUP($A2335,#REF!,10,FALSE)</f>
        <v>#REF!</v>
      </c>
      <c r="J2335" s="98" t="e">
        <f>VLOOKUP($A2335,#REF!,11,FALSE)</f>
        <v>#REF!</v>
      </c>
      <c r="K2335" s="114" t="e">
        <f>VLOOKUP($A2335,#REF!,12,FALSE)</f>
        <v>#REF!</v>
      </c>
      <c r="L2335" s="98" t="e">
        <f>VLOOKUP($A2335,#REF!,13,FALSE)</f>
        <v>#REF!</v>
      </c>
      <c r="M2335" s="438" t="e">
        <f>VLOOKUP($A2335,#REF!,14,FALSE)</f>
        <v>#REF!</v>
      </c>
      <c r="N2335" s="103" t="e">
        <f>VLOOKUP($A2335,#REF!,15,FALSE)</f>
        <v>#REF!</v>
      </c>
      <c r="O2335" s="103" t="e">
        <f>VLOOKUP($A2335,#REF!,18,FALSE)</f>
        <v>#REF!</v>
      </c>
      <c r="P2335" s="93" t="e">
        <f>VLOOKUP($A2335,#REF!,41,FALSE)</f>
        <v>#REF!</v>
      </c>
      <c r="Q2335" s="115" t="e">
        <f>VLOOKUP(Revisión_Avance_Periodo!$L2335,#REF!,30,FALSE)</f>
        <v>#REF!</v>
      </c>
      <c r="R2335" s="116">
        <v>2019</v>
      </c>
      <c r="S2335" s="196">
        <v>43646</v>
      </c>
      <c r="T2335" s="124" t="s">
        <v>73</v>
      </c>
      <c r="U2335" s="440" t="e">
        <f>INDEX(#REF!,MATCH(Revisión_Avance_Periodo!$L2335,#REF!,0),MATCH(Revisión_Avance_Periodo!$T2335,#REF!,0))</f>
        <v>#REF!</v>
      </c>
      <c r="V2335" s="440" t="e">
        <f>INDEX(#REF!,MATCH(Revisión_Avance_Periodo!$L2335,#REF!,0),MATCH(Revisión_Avance_Periodo!$T2335,#REF!,0))</f>
        <v>#REF!</v>
      </c>
      <c r="W2335" s="130" t="e">
        <f t="shared" si="186"/>
        <v>#REF!</v>
      </c>
      <c r="X2335" s="124" t="e">
        <f>VLOOKUP(W2335,Tabla_Estado_Meta_OAP_2019[#All],3,TRUE)</f>
        <v>#REF!</v>
      </c>
      <c r="Y2335" s="164" t="e">
        <f>SUBTOTAL(9,$U$206:$U2335)</f>
        <v>#REF!</v>
      </c>
      <c r="Z2335" s="158" t="e">
        <f>SUBTOTAL(9,$V$206:$V2335)</f>
        <v>#REF!</v>
      </c>
      <c r="AA2335" s="159">
        <f>IFERROR(+Revisión_Avance_Periodo!$Z2335/Revisión_Avance_Periodo!$Y2335,0)</f>
        <v>0</v>
      </c>
      <c r="AB2335" s="126"/>
      <c r="AC2335" s="127"/>
      <c r="AD2335" s="125"/>
      <c r="AE2335" s="125"/>
      <c r="AF2335" s="128"/>
      <c r="AG2335" s="129"/>
      <c r="AH2335" s="164" t="e">
        <f>SUBTOTAL(9,$U$2330:$U2335)</f>
        <v>#REF!</v>
      </c>
      <c r="AI2335" s="158" t="e">
        <f>SUBTOTAL(9,$V$2330:$V2335)</f>
        <v>#REF!</v>
      </c>
      <c r="AJ2335" s="159">
        <f>IFERROR(+Revisión_Avance_Periodo!$Z2335/Revisión_Avance_Periodo!$Y2335,0)</f>
        <v>0</v>
      </c>
      <c r="AK2335" s="126"/>
      <c r="AL2335" s="127"/>
      <c r="AM2335" s="125"/>
      <c r="AN2335" s="125"/>
      <c r="AO2335" s="128"/>
      <c r="AP2335" s="129"/>
    </row>
    <row r="2336" spans="1:42" x14ac:dyDescent="0.25">
      <c r="A2336" s="92">
        <v>200</v>
      </c>
      <c r="B2336" s="435" t="e">
        <f>CONCATENATE(Revisión_Avance_Periodo!$D2336,";",Revisión_Avance_Periodo!$F2336,";",Revisión_Avance_Periodo!$L2336)</f>
        <v>#REF!</v>
      </c>
      <c r="C2336" s="435" t="e">
        <f t="shared" si="183"/>
        <v>#REF!</v>
      </c>
      <c r="D2336" s="114" t="e">
        <f>VLOOKUP($A2336,#REF!,3,FALSE)</f>
        <v>#REF!</v>
      </c>
      <c r="E2336" s="436" t="e">
        <f>VLOOKUP($A2336,#REF!,4,FALSE)</f>
        <v>#REF!</v>
      </c>
      <c r="F2336" s="102" t="e">
        <f>VLOOKUP($A2336,#REF!,5,FALSE)</f>
        <v>#REF!</v>
      </c>
      <c r="G2336" s="93" t="e">
        <f>VLOOKUP($A2336,#REF!,8,FALSE)</f>
        <v>#REF!</v>
      </c>
      <c r="H2336" s="93" t="e">
        <f>VLOOKUP($A2336,#REF!,7,FALSE)</f>
        <v>#REF!</v>
      </c>
      <c r="I2336" s="438" t="e">
        <f>VLOOKUP($A2336,#REF!,10,FALSE)</f>
        <v>#REF!</v>
      </c>
      <c r="J2336" s="93" t="e">
        <f>VLOOKUP($A2336,#REF!,11,FALSE)</f>
        <v>#REF!</v>
      </c>
      <c r="K2336" s="114" t="e">
        <f>VLOOKUP($A2336,#REF!,12,FALSE)</f>
        <v>#REF!</v>
      </c>
      <c r="L2336" s="93" t="e">
        <f>VLOOKUP($A2336,#REF!,13,FALSE)</f>
        <v>#REF!</v>
      </c>
      <c r="M2336" s="438" t="e">
        <f>VLOOKUP($A2336,#REF!,14,FALSE)</f>
        <v>#REF!</v>
      </c>
      <c r="N2336" s="102" t="e">
        <f>VLOOKUP($A2336,#REF!,15,FALSE)</f>
        <v>#REF!</v>
      </c>
      <c r="O2336" s="102" t="e">
        <f>VLOOKUP($A2336,#REF!,18,FALSE)</f>
        <v>#REF!</v>
      </c>
      <c r="P2336" s="93" t="e">
        <f>VLOOKUP($A2336,#REF!,41,FALSE)</f>
        <v>#REF!</v>
      </c>
      <c r="Q2336" s="115" t="e">
        <f>VLOOKUP(Revisión_Avance_Periodo!$L2336,#REF!,30,FALSE)</f>
        <v>#REF!</v>
      </c>
      <c r="R2336" s="116">
        <v>2019</v>
      </c>
      <c r="S2336" s="196">
        <v>43676</v>
      </c>
      <c r="T2336" s="116" t="s">
        <v>74</v>
      </c>
      <c r="U2336" s="440" t="e">
        <f>INDEX(#REF!,MATCH(Revisión_Avance_Periodo!$L2336,#REF!,0),MATCH(Revisión_Avance_Periodo!$T2336,#REF!,0))</f>
        <v>#REF!</v>
      </c>
      <c r="V2336" s="440" t="e">
        <f>INDEX(#REF!,MATCH(Revisión_Avance_Periodo!$L2336,#REF!,0),MATCH(Revisión_Avance_Periodo!$T2336,#REF!,0))</f>
        <v>#REF!</v>
      </c>
      <c r="W2336" s="130" t="e">
        <f t="shared" si="186"/>
        <v>#REF!</v>
      </c>
      <c r="X2336" s="116" t="e">
        <f>VLOOKUP(W2336,Tabla_Estado_Meta_OAP_2019[#All],3,TRUE)</f>
        <v>#REF!</v>
      </c>
      <c r="Y2336" s="164" t="e">
        <f>SUBTOTAL(9,$U$206:$U2336)</f>
        <v>#REF!</v>
      </c>
      <c r="Z2336" s="158" t="e">
        <f>SUBTOTAL(9,$V$206:$V2336)</f>
        <v>#REF!</v>
      </c>
      <c r="AA2336" s="159">
        <f>IFERROR(+Revisión_Avance_Periodo!$Z2336/Revisión_Avance_Periodo!$Y2336,0)</f>
        <v>0</v>
      </c>
      <c r="AB2336" s="126"/>
      <c r="AC2336" s="127"/>
      <c r="AD2336" s="125"/>
      <c r="AE2336" s="125"/>
      <c r="AF2336" s="128"/>
      <c r="AG2336" s="129"/>
      <c r="AH2336" s="164" t="e">
        <f>SUBTOTAL(9,$U$2330:$U2336)</f>
        <v>#REF!</v>
      </c>
      <c r="AI2336" s="158" t="e">
        <f>SUBTOTAL(9,$V$2330:$V2336)</f>
        <v>#REF!</v>
      </c>
      <c r="AJ2336" s="159">
        <f>IFERROR(+Revisión_Avance_Periodo!$Z2336/Revisión_Avance_Periodo!$Y2336,0)</f>
        <v>0</v>
      </c>
      <c r="AK2336" s="126"/>
      <c r="AL2336" s="127"/>
      <c r="AM2336" s="125"/>
      <c r="AN2336" s="125"/>
      <c r="AO2336" s="128"/>
      <c r="AP2336" s="129"/>
    </row>
    <row r="2337" spans="1:42" x14ac:dyDescent="0.25">
      <c r="A2337" s="97">
        <v>200</v>
      </c>
      <c r="B2337" s="435" t="e">
        <f>CONCATENATE(Revisión_Avance_Periodo!$D2337,";",Revisión_Avance_Periodo!$F2337,";",Revisión_Avance_Periodo!$L2337)</f>
        <v>#REF!</v>
      </c>
      <c r="C2337" s="435" t="e">
        <f t="shared" si="183"/>
        <v>#REF!</v>
      </c>
      <c r="D2337" s="123" t="e">
        <f>VLOOKUP($A2337,#REF!,3,FALSE)</f>
        <v>#REF!</v>
      </c>
      <c r="E2337" s="436" t="e">
        <f>VLOOKUP($A2337,#REF!,4,FALSE)</f>
        <v>#REF!</v>
      </c>
      <c r="F2337" s="103" t="e">
        <f>VLOOKUP($A2337,#REF!,5,FALSE)</f>
        <v>#REF!</v>
      </c>
      <c r="G2337" s="98" t="e">
        <f>VLOOKUP($A2337,#REF!,8,FALSE)</f>
        <v>#REF!</v>
      </c>
      <c r="H2337" s="93" t="e">
        <f>VLOOKUP($A2337,#REF!,7,FALSE)</f>
        <v>#REF!</v>
      </c>
      <c r="I2337" s="438" t="e">
        <f>VLOOKUP($A2337,#REF!,10,FALSE)</f>
        <v>#REF!</v>
      </c>
      <c r="J2337" s="98" t="e">
        <f>VLOOKUP($A2337,#REF!,11,FALSE)</f>
        <v>#REF!</v>
      </c>
      <c r="K2337" s="114" t="e">
        <f>VLOOKUP($A2337,#REF!,12,FALSE)</f>
        <v>#REF!</v>
      </c>
      <c r="L2337" s="98" t="e">
        <f>VLOOKUP($A2337,#REF!,13,FALSE)</f>
        <v>#REF!</v>
      </c>
      <c r="M2337" s="438" t="e">
        <f>VLOOKUP($A2337,#REF!,14,FALSE)</f>
        <v>#REF!</v>
      </c>
      <c r="N2337" s="103" t="e">
        <f>VLOOKUP($A2337,#REF!,15,FALSE)</f>
        <v>#REF!</v>
      </c>
      <c r="O2337" s="103" t="e">
        <f>VLOOKUP($A2337,#REF!,18,FALSE)</f>
        <v>#REF!</v>
      </c>
      <c r="P2337" s="93" t="e">
        <f>VLOOKUP($A2337,#REF!,41,FALSE)</f>
        <v>#REF!</v>
      </c>
      <c r="Q2337" s="115" t="e">
        <f>VLOOKUP(Revisión_Avance_Periodo!$L2337,#REF!,30,FALSE)</f>
        <v>#REF!</v>
      </c>
      <c r="R2337" s="116">
        <v>2019</v>
      </c>
      <c r="S2337" s="196">
        <v>43707</v>
      </c>
      <c r="T2337" s="124" t="s">
        <v>75</v>
      </c>
      <c r="U2337" s="440" t="e">
        <f>INDEX(#REF!,MATCH(Revisión_Avance_Periodo!$L2337,#REF!,0),MATCH(Revisión_Avance_Periodo!$T2337,#REF!,0))</f>
        <v>#REF!</v>
      </c>
      <c r="V2337" s="440" t="e">
        <f>INDEX(#REF!,MATCH(Revisión_Avance_Periodo!$L2337,#REF!,0),MATCH(Revisión_Avance_Periodo!$T2337,#REF!,0))</f>
        <v>#REF!</v>
      </c>
      <c r="W2337" s="130" t="e">
        <f t="shared" si="186"/>
        <v>#REF!</v>
      </c>
      <c r="X2337" s="124" t="e">
        <f>VLOOKUP(W2337,Tabla_Estado_Meta_OAP_2019[#All],3,TRUE)</f>
        <v>#REF!</v>
      </c>
      <c r="Y2337" s="164" t="e">
        <f>SUBTOTAL(9,$U$206:$U2337)</f>
        <v>#REF!</v>
      </c>
      <c r="Z2337" s="158" t="e">
        <f>SUBTOTAL(9,$V$206:$V2337)</f>
        <v>#REF!</v>
      </c>
      <c r="AA2337" s="159">
        <f>IFERROR(+Revisión_Avance_Periodo!$Z2337/Revisión_Avance_Periodo!$Y2337,0)</f>
        <v>0</v>
      </c>
      <c r="AB2337" s="126"/>
      <c r="AC2337" s="127"/>
      <c r="AD2337" s="125"/>
      <c r="AE2337" s="125"/>
      <c r="AF2337" s="128"/>
      <c r="AG2337" s="129"/>
      <c r="AH2337" s="164" t="e">
        <f>SUBTOTAL(9,$U$2330:$U2337)</f>
        <v>#REF!</v>
      </c>
      <c r="AI2337" s="158" t="e">
        <f>SUBTOTAL(9,$V$2330:$V2337)</f>
        <v>#REF!</v>
      </c>
      <c r="AJ2337" s="159">
        <f>IFERROR(+Revisión_Avance_Periodo!$Z2337/Revisión_Avance_Periodo!$Y2337,0)</f>
        <v>0</v>
      </c>
      <c r="AK2337" s="126"/>
      <c r="AL2337" s="127"/>
      <c r="AM2337" s="125"/>
      <c r="AN2337" s="125"/>
      <c r="AO2337" s="128"/>
      <c r="AP2337" s="129"/>
    </row>
    <row r="2338" spans="1:42" x14ac:dyDescent="0.25">
      <c r="A2338" s="92">
        <v>200</v>
      </c>
      <c r="B2338" s="435" t="e">
        <f>CONCATENATE(Revisión_Avance_Periodo!$D2338,";",Revisión_Avance_Periodo!$F2338,";",Revisión_Avance_Periodo!$L2338)</f>
        <v>#REF!</v>
      </c>
      <c r="C2338" s="435" t="e">
        <f t="shared" si="183"/>
        <v>#REF!</v>
      </c>
      <c r="D2338" s="114" t="e">
        <f>VLOOKUP($A2338,#REF!,3,FALSE)</f>
        <v>#REF!</v>
      </c>
      <c r="E2338" s="436" t="e">
        <f>VLOOKUP($A2338,#REF!,4,FALSE)</f>
        <v>#REF!</v>
      </c>
      <c r="F2338" s="102" t="e">
        <f>VLOOKUP($A2338,#REF!,5,FALSE)</f>
        <v>#REF!</v>
      </c>
      <c r="G2338" s="93" t="e">
        <f>VLOOKUP($A2338,#REF!,8,FALSE)</f>
        <v>#REF!</v>
      </c>
      <c r="H2338" s="93" t="e">
        <f>VLOOKUP($A2338,#REF!,7,FALSE)</f>
        <v>#REF!</v>
      </c>
      <c r="I2338" s="438" t="e">
        <f>VLOOKUP($A2338,#REF!,10,FALSE)</f>
        <v>#REF!</v>
      </c>
      <c r="J2338" s="93" t="e">
        <f>VLOOKUP($A2338,#REF!,11,FALSE)</f>
        <v>#REF!</v>
      </c>
      <c r="K2338" s="114" t="e">
        <f>VLOOKUP($A2338,#REF!,12,FALSE)</f>
        <v>#REF!</v>
      </c>
      <c r="L2338" s="93" t="e">
        <f>VLOOKUP($A2338,#REF!,13,FALSE)</f>
        <v>#REF!</v>
      </c>
      <c r="M2338" s="438" t="e">
        <f>VLOOKUP($A2338,#REF!,14,FALSE)</f>
        <v>#REF!</v>
      </c>
      <c r="N2338" s="102" t="e">
        <f>VLOOKUP($A2338,#REF!,15,FALSE)</f>
        <v>#REF!</v>
      </c>
      <c r="O2338" s="102" t="e">
        <f>VLOOKUP($A2338,#REF!,18,FALSE)</f>
        <v>#REF!</v>
      </c>
      <c r="P2338" s="93" t="e">
        <f>VLOOKUP($A2338,#REF!,41,FALSE)</f>
        <v>#REF!</v>
      </c>
      <c r="Q2338" s="115" t="e">
        <f>VLOOKUP(Revisión_Avance_Periodo!$L2338,#REF!,30,FALSE)</f>
        <v>#REF!</v>
      </c>
      <c r="R2338" s="116">
        <v>2019</v>
      </c>
      <c r="S2338" s="196">
        <v>43738</v>
      </c>
      <c r="T2338" s="116" t="s">
        <v>76</v>
      </c>
      <c r="U2338" s="440" t="e">
        <f>INDEX(#REF!,MATCH(Revisión_Avance_Periodo!$L2338,#REF!,0),MATCH(Revisión_Avance_Periodo!$T2338,#REF!,0))</f>
        <v>#REF!</v>
      </c>
      <c r="V2338" s="440" t="e">
        <f>INDEX(#REF!,MATCH(Revisión_Avance_Periodo!$L2338,#REF!,0),MATCH(Revisión_Avance_Periodo!$T2338,#REF!,0))</f>
        <v>#REF!</v>
      </c>
      <c r="W2338" s="131" t="e">
        <f t="shared" si="186"/>
        <v>#REF!</v>
      </c>
      <c r="X2338" s="116" t="e">
        <f>VLOOKUP(W2338,Tabla_Estado_Meta_OAP_2019[#All],3,TRUE)</f>
        <v>#REF!</v>
      </c>
      <c r="Y2338" s="164" t="e">
        <f>SUBTOTAL(9,$U$206:$U2338)</f>
        <v>#REF!</v>
      </c>
      <c r="Z2338" s="158" t="e">
        <f>SUBTOTAL(9,$V$206:$V2338)</f>
        <v>#REF!</v>
      </c>
      <c r="AA2338" s="159">
        <f>IFERROR(+Revisión_Avance_Periodo!$Z2338/Revisión_Avance_Periodo!$Y2338,0)</f>
        <v>0</v>
      </c>
      <c r="AB2338" s="126"/>
      <c r="AC2338" s="127"/>
      <c r="AD2338" s="125"/>
      <c r="AE2338" s="125"/>
      <c r="AF2338" s="128"/>
      <c r="AG2338" s="129"/>
      <c r="AH2338" s="164" t="e">
        <f>SUBTOTAL(9,$U$2330:$U2338)</f>
        <v>#REF!</v>
      </c>
      <c r="AI2338" s="158" t="e">
        <f>SUBTOTAL(9,$V$2330:$V2338)</f>
        <v>#REF!</v>
      </c>
      <c r="AJ2338" s="159">
        <f>IFERROR(+Revisión_Avance_Periodo!$Z2338/Revisión_Avance_Periodo!$Y2338,0)</f>
        <v>0</v>
      </c>
      <c r="AK2338" s="126"/>
      <c r="AL2338" s="127"/>
      <c r="AM2338" s="125"/>
      <c r="AN2338" s="125"/>
      <c r="AO2338" s="128"/>
      <c r="AP2338" s="129"/>
    </row>
    <row r="2339" spans="1:42" x14ac:dyDescent="0.25">
      <c r="A2339" s="97">
        <v>200</v>
      </c>
      <c r="B2339" s="435" t="e">
        <f>CONCATENATE(Revisión_Avance_Periodo!$D2339,";",Revisión_Avance_Periodo!$F2339,";",Revisión_Avance_Periodo!$L2339)</f>
        <v>#REF!</v>
      </c>
      <c r="C2339" s="435" t="e">
        <f t="shared" si="183"/>
        <v>#REF!</v>
      </c>
      <c r="D2339" s="123" t="e">
        <f>VLOOKUP($A2339,#REF!,3,FALSE)</f>
        <v>#REF!</v>
      </c>
      <c r="E2339" s="436" t="e">
        <f>VLOOKUP($A2339,#REF!,4,FALSE)</f>
        <v>#REF!</v>
      </c>
      <c r="F2339" s="103" t="e">
        <f>VLOOKUP($A2339,#REF!,5,FALSE)</f>
        <v>#REF!</v>
      </c>
      <c r="G2339" s="98" t="e">
        <f>VLOOKUP($A2339,#REF!,8,FALSE)</f>
        <v>#REF!</v>
      </c>
      <c r="H2339" s="93" t="e">
        <f>VLOOKUP($A2339,#REF!,7,FALSE)</f>
        <v>#REF!</v>
      </c>
      <c r="I2339" s="438" t="e">
        <f>VLOOKUP($A2339,#REF!,10,FALSE)</f>
        <v>#REF!</v>
      </c>
      <c r="J2339" s="98" t="e">
        <f>VLOOKUP($A2339,#REF!,11,FALSE)</f>
        <v>#REF!</v>
      </c>
      <c r="K2339" s="114" t="e">
        <f>VLOOKUP($A2339,#REF!,12,FALSE)</f>
        <v>#REF!</v>
      </c>
      <c r="L2339" s="98" t="e">
        <f>VLOOKUP($A2339,#REF!,13,FALSE)</f>
        <v>#REF!</v>
      </c>
      <c r="M2339" s="438" t="e">
        <f>VLOOKUP($A2339,#REF!,14,FALSE)</f>
        <v>#REF!</v>
      </c>
      <c r="N2339" s="103" t="e">
        <f>VLOOKUP($A2339,#REF!,15,FALSE)</f>
        <v>#REF!</v>
      </c>
      <c r="O2339" s="103" t="e">
        <f>VLOOKUP($A2339,#REF!,18,FALSE)</f>
        <v>#REF!</v>
      </c>
      <c r="P2339" s="93" t="e">
        <f>VLOOKUP($A2339,#REF!,41,FALSE)</f>
        <v>#REF!</v>
      </c>
      <c r="Q2339" s="115" t="e">
        <f>VLOOKUP(Revisión_Avance_Periodo!$L2339,#REF!,30,FALSE)</f>
        <v>#REF!</v>
      </c>
      <c r="R2339" s="116">
        <v>2019</v>
      </c>
      <c r="S2339" s="196">
        <v>43768</v>
      </c>
      <c r="T2339" s="124" t="s">
        <v>77</v>
      </c>
      <c r="U2339" s="440" t="e">
        <f>INDEX(#REF!,MATCH(Revisión_Avance_Periodo!$L2339,#REF!,0),MATCH(Revisión_Avance_Periodo!$T2339,#REF!,0))</f>
        <v>#REF!</v>
      </c>
      <c r="V2339" s="440" t="e">
        <f>INDEX(#REF!,MATCH(Revisión_Avance_Periodo!$L2339,#REF!,0),MATCH(Revisión_Avance_Periodo!$T2339,#REF!,0))</f>
        <v>#REF!</v>
      </c>
      <c r="W2339" s="130" t="e">
        <f t="shared" si="186"/>
        <v>#REF!</v>
      </c>
      <c r="X2339" s="124" t="e">
        <f>VLOOKUP(W2339,Tabla_Estado_Meta_OAP_2019[#All],3,TRUE)</f>
        <v>#REF!</v>
      </c>
      <c r="Y2339" s="164" t="e">
        <f>SUBTOTAL(9,$U$206:$U2339)</f>
        <v>#REF!</v>
      </c>
      <c r="Z2339" s="158" t="e">
        <f>SUBTOTAL(9,$V$206:$V2339)</f>
        <v>#REF!</v>
      </c>
      <c r="AA2339" s="159">
        <f>IFERROR(+Revisión_Avance_Periodo!$Z2339/Revisión_Avance_Periodo!$Y2339,0)</f>
        <v>0</v>
      </c>
      <c r="AB2339" s="126"/>
      <c r="AC2339" s="127"/>
      <c r="AD2339" s="125"/>
      <c r="AE2339" s="125"/>
      <c r="AF2339" s="128"/>
      <c r="AG2339" s="129"/>
      <c r="AH2339" s="164" t="e">
        <f>SUBTOTAL(9,$U$2330:$U2339)</f>
        <v>#REF!</v>
      </c>
      <c r="AI2339" s="158" t="e">
        <f>SUBTOTAL(9,$V$2330:$V2339)</f>
        <v>#REF!</v>
      </c>
      <c r="AJ2339" s="159">
        <f>IFERROR(+Revisión_Avance_Periodo!$Z2339/Revisión_Avance_Periodo!$Y2339,0)</f>
        <v>0</v>
      </c>
      <c r="AK2339" s="126"/>
      <c r="AL2339" s="127"/>
      <c r="AM2339" s="125"/>
      <c r="AN2339" s="125"/>
      <c r="AO2339" s="128"/>
      <c r="AP2339" s="129"/>
    </row>
    <row r="2340" spans="1:42" x14ac:dyDescent="0.25">
      <c r="A2340" s="92">
        <v>200</v>
      </c>
      <c r="B2340" s="435" t="e">
        <f>CONCATENATE(Revisión_Avance_Periodo!$D2340,";",Revisión_Avance_Periodo!$F2340,";",Revisión_Avance_Periodo!$L2340)</f>
        <v>#REF!</v>
      </c>
      <c r="C2340" s="435" t="e">
        <f t="shared" si="183"/>
        <v>#REF!</v>
      </c>
      <c r="D2340" s="114" t="e">
        <f>VLOOKUP($A2340,#REF!,3,FALSE)</f>
        <v>#REF!</v>
      </c>
      <c r="E2340" s="436" t="e">
        <f>VLOOKUP($A2340,#REF!,4,FALSE)</f>
        <v>#REF!</v>
      </c>
      <c r="F2340" s="102" t="e">
        <f>VLOOKUP($A2340,#REF!,5,FALSE)</f>
        <v>#REF!</v>
      </c>
      <c r="G2340" s="93" t="e">
        <f>VLOOKUP($A2340,#REF!,8,FALSE)</f>
        <v>#REF!</v>
      </c>
      <c r="H2340" s="93" t="e">
        <f>VLOOKUP($A2340,#REF!,7,FALSE)</f>
        <v>#REF!</v>
      </c>
      <c r="I2340" s="438" t="e">
        <f>VLOOKUP($A2340,#REF!,10,FALSE)</f>
        <v>#REF!</v>
      </c>
      <c r="J2340" s="93" t="e">
        <f>VLOOKUP($A2340,#REF!,11,FALSE)</f>
        <v>#REF!</v>
      </c>
      <c r="K2340" s="114" t="e">
        <f>VLOOKUP($A2340,#REF!,12,FALSE)</f>
        <v>#REF!</v>
      </c>
      <c r="L2340" s="93" t="e">
        <f>VLOOKUP($A2340,#REF!,13,FALSE)</f>
        <v>#REF!</v>
      </c>
      <c r="M2340" s="438" t="e">
        <f>VLOOKUP($A2340,#REF!,14,FALSE)</f>
        <v>#REF!</v>
      </c>
      <c r="N2340" s="102" t="e">
        <f>VLOOKUP($A2340,#REF!,15,FALSE)</f>
        <v>#REF!</v>
      </c>
      <c r="O2340" s="102" t="e">
        <f>VLOOKUP($A2340,#REF!,18,FALSE)</f>
        <v>#REF!</v>
      </c>
      <c r="P2340" s="93" t="e">
        <f>VLOOKUP($A2340,#REF!,41,FALSE)</f>
        <v>#REF!</v>
      </c>
      <c r="Q2340" s="115" t="e">
        <f>VLOOKUP(Revisión_Avance_Periodo!$L2340,#REF!,30,FALSE)</f>
        <v>#REF!</v>
      </c>
      <c r="R2340" s="116">
        <v>2019</v>
      </c>
      <c r="S2340" s="196">
        <v>43799</v>
      </c>
      <c r="T2340" s="116" t="s">
        <v>78</v>
      </c>
      <c r="U2340" s="440" t="e">
        <f>INDEX(#REF!,MATCH(Revisión_Avance_Periodo!$L2340,#REF!,0),MATCH(Revisión_Avance_Periodo!$T2340,#REF!,0))</f>
        <v>#REF!</v>
      </c>
      <c r="V2340" s="440" t="e">
        <f>INDEX(#REF!,MATCH(Revisión_Avance_Periodo!$L2340,#REF!,0),MATCH(Revisión_Avance_Periodo!$T2340,#REF!,0))</f>
        <v>#REF!</v>
      </c>
      <c r="W2340" s="131" t="e">
        <f t="shared" si="186"/>
        <v>#REF!</v>
      </c>
      <c r="X2340" s="116" t="e">
        <f>VLOOKUP(W2340,Tabla_Estado_Meta_OAP_2019[#All],3,TRUE)</f>
        <v>#REF!</v>
      </c>
      <c r="Y2340" s="164" t="e">
        <f>SUBTOTAL(9,$U$206:$U2340)</f>
        <v>#REF!</v>
      </c>
      <c r="Z2340" s="158" t="e">
        <f>SUBTOTAL(9,$V$206:$V2340)</f>
        <v>#REF!</v>
      </c>
      <c r="AA2340" s="159">
        <f>IFERROR(+Revisión_Avance_Periodo!$Z2340/Revisión_Avance_Periodo!$Y2340,0)</f>
        <v>0</v>
      </c>
      <c r="AB2340" s="126"/>
      <c r="AC2340" s="127"/>
      <c r="AD2340" s="125"/>
      <c r="AE2340" s="125"/>
      <c r="AF2340" s="128"/>
      <c r="AG2340" s="129"/>
      <c r="AH2340" s="164" t="e">
        <f>SUBTOTAL(9,$U$2330:$U2340)</f>
        <v>#REF!</v>
      </c>
      <c r="AI2340" s="158" t="e">
        <f>SUBTOTAL(9,$V$2330:$V2340)</f>
        <v>#REF!</v>
      </c>
      <c r="AJ2340" s="159">
        <f>IFERROR(+Revisión_Avance_Periodo!$Z2340/Revisión_Avance_Periodo!$Y2340,0)</f>
        <v>0</v>
      </c>
      <c r="AK2340" s="126"/>
      <c r="AL2340" s="127"/>
      <c r="AM2340" s="125"/>
      <c r="AN2340" s="125"/>
      <c r="AO2340" s="128"/>
      <c r="AP2340" s="129"/>
    </row>
    <row r="2341" spans="1:42" ht="15.75" thickBot="1" x14ac:dyDescent="0.3">
      <c r="A2341" s="97">
        <v>200</v>
      </c>
      <c r="B2341" s="435" t="e">
        <f>CONCATENATE(Revisión_Avance_Periodo!$D2341,";",Revisión_Avance_Periodo!$F2341,";",Revisión_Avance_Periodo!$L2341)</f>
        <v>#REF!</v>
      </c>
      <c r="C2341" s="435" t="e">
        <f t="shared" si="183"/>
        <v>#REF!</v>
      </c>
      <c r="D2341" s="123" t="e">
        <f>VLOOKUP($A2341,#REF!,3,FALSE)</f>
        <v>#REF!</v>
      </c>
      <c r="E2341" s="436" t="e">
        <f>VLOOKUP($A2341,#REF!,4,FALSE)</f>
        <v>#REF!</v>
      </c>
      <c r="F2341" s="103" t="e">
        <f>VLOOKUP($A2341,#REF!,5,FALSE)</f>
        <v>#REF!</v>
      </c>
      <c r="G2341" s="98" t="e">
        <f>VLOOKUP($A2341,#REF!,8,FALSE)</f>
        <v>#REF!</v>
      </c>
      <c r="H2341" s="93" t="e">
        <f>VLOOKUP($A2341,#REF!,7,FALSE)</f>
        <v>#REF!</v>
      </c>
      <c r="I2341" s="438" t="e">
        <f>VLOOKUP($A2341,#REF!,10,FALSE)</f>
        <v>#REF!</v>
      </c>
      <c r="J2341" s="98" t="e">
        <f>VLOOKUP($A2341,#REF!,11,FALSE)</f>
        <v>#REF!</v>
      </c>
      <c r="K2341" s="114" t="e">
        <f>VLOOKUP($A2341,#REF!,12,FALSE)</f>
        <v>#REF!</v>
      </c>
      <c r="L2341" s="98" t="e">
        <f>VLOOKUP($A2341,#REF!,13,FALSE)</f>
        <v>#REF!</v>
      </c>
      <c r="M2341" s="438" t="e">
        <f>VLOOKUP($A2341,#REF!,14,FALSE)</f>
        <v>#REF!</v>
      </c>
      <c r="N2341" s="103" t="e">
        <f>VLOOKUP($A2341,#REF!,15,FALSE)</f>
        <v>#REF!</v>
      </c>
      <c r="O2341" s="103" t="e">
        <f>VLOOKUP($A2341,#REF!,18,FALSE)</f>
        <v>#REF!</v>
      </c>
      <c r="P2341" s="93" t="e">
        <f>VLOOKUP($A2341,#REF!,41,FALSE)</f>
        <v>#REF!</v>
      </c>
      <c r="Q2341" s="115" t="e">
        <f>VLOOKUP(Revisión_Avance_Periodo!$L2341,#REF!,30,FALSE)</f>
        <v>#REF!</v>
      </c>
      <c r="R2341" s="116">
        <v>2019</v>
      </c>
      <c r="S2341" s="196">
        <v>43829</v>
      </c>
      <c r="T2341" s="124" t="s">
        <v>79</v>
      </c>
      <c r="U2341" s="440" t="e">
        <f>INDEX(#REF!,MATCH(Revisión_Avance_Periodo!$L2341,#REF!,0),MATCH(Revisión_Avance_Periodo!$T2341,#REF!,0))</f>
        <v>#REF!</v>
      </c>
      <c r="V2341" s="440" t="e">
        <f>INDEX(#REF!,MATCH(Revisión_Avance_Periodo!$L2341,#REF!,0),MATCH(Revisión_Avance_Periodo!$T2341,#REF!,0))</f>
        <v>#REF!</v>
      </c>
      <c r="W2341" s="130" t="e">
        <f t="shared" si="186"/>
        <v>#REF!</v>
      </c>
      <c r="X2341" s="124" t="e">
        <f>VLOOKUP(W2341,Tabla_Estado_Meta_OAP_2019[#All],3,TRUE)</f>
        <v>#REF!</v>
      </c>
      <c r="Y2341" s="164" t="e">
        <f>SUBTOTAL(9,$U$206:$U2341)</f>
        <v>#REF!</v>
      </c>
      <c r="Z2341" s="158" t="e">
        <f>SUBTOTAL(9,$V$206:$V2341)</f>
        <v>#REF!</v>
      </c>
      <c r="AA2341" s="159">
        <f>IFERROR(+Revisión_Avance_Periodo!$Z2341/Revisión_Avance_Periodo!$Y2341,0)</f>
        <v>0</v>
      </c>
      <c r="AB2341" s="126"/>
      <c r="AC2341" s="127"/>
      <c r="AD2341" s="125"/>
      <c r="AE2341" s="125"/>
      <c r="AF2341" s="128"/>
      <c r="AG2341" s="129"/>
      <c r="AH2341" s="164" t="e">
        <f>SUBTOTAL(9,$U$2330:$U2341)</f>
        <v>#REF!</v>
      </c>
      <c r="AI2341" s="158" t="e">
        <f>SUBTOTAL(9,$V$2330:$V2341)</f>
        <v>#REF!</v>
      </c>
      <c r="AJ2341" s="159">
        <f>IFERROR(+Revisión_Avance_Periodo!$Z2341/Revisión_Avance_Periodo!$Y2341,0)</f>
        <v>0</v>
      </c>
      <c r="AK2341" s="126"/>
      <c r="AL2341" s="127"/>
      <c r="AM2341" s="125"/>
      <c r="AN2341" s="125"/>
      <c r="AO2341" s="128"/>
      <c r="AP2341" s="129"/>
    </row>
    <row r="2342" spans="1:42" x14ac:dyDescent="0.25">
      <c r="A2342" s="92">
        <v>201</v>
      </c>
      <c r="B2342" s="435" t="e">
        <f>CONCATENATE(Revisión_Avance_Periodo!$D2342,";",Revisión_Avance_Periodo!$F2342,";",Revisión_Avance_Periodo!$L2342)</f>
        <v>#REF!</v>
      </c>
      <c r="C2342" s="435" t="e">
        <f t="shared" si="183"/>
        <v>#REF!</v>
      </c>
      <c r="D2342" s="114" t="e">
        <f>VLOOKUP($A2342,#REF!,3,FALSE)</f>
        <v>#REF!</v>
      </c>
      <c r="E2342" s="436" t="e">
        <f>VLOOKUP($A2342,#REF!,4,FALSE)</f>
        <v>#REF!</v>
      </c>
      <c r="F2342" s="102" t="e">
        <f>VLOOKUP($A2342,#REF!,5,FALSE)</f>
        <v>#REF!</v>
      </c>
      <c r="G2342" s="93" t="e">
        <f>VLOOKUP($A2342,#REF!,8,FALSE)</f>
        <v>#REF!</v>
      </c>
      <c r="H2342" s="93" t="e">
        <f>VLOOKUP($A2342,#REF!,7,FALSE)</f>
        <v>#REF!</v>
      </c>
      <c r="I2342" s="438" t="e">
        <f>VLOOKUP($A2342,#REF!,10,FALSE)</f>
        <v>#REF!</v>
      </c>
      <c r="J2342" s="93" t="e">
        <f>VLOOKUP($A2342,#REF!,11,FALSE)</f>
        <v>#REF!</v>
      </c>
      <c r="K2342" s="114" t="e">
        <f>VLOOKUP($A2342,#REF!,12,FALSE)</f>
        <v>#REF!</v>
      </c>
      <c r="L2342" s="93" t="e">
        <f>VLOOKUP($A2342,#REF!,13,FALSE)</f>
        <v>#REF!</v>
      </c>
      <c r="M2342" s="438" t="e">
        <f>VLOOKUP($A2342,#REF!,14,FALSE)</f>
        <v>#REF!</v>
      </c>
      <c r="N2342" s="102" t="e">
        <f>VLOOKUP($A2342,#REF!,15,FALSE)</f>
        <v>#REF!</v>
      </c>
      <c r="O2342" s="102" t="e">
        <f>VLOOKUP($A2342,#REF!,18,FALSE)</f>
        <v>#REF!</v>
      </c>
      <c r="P2342" s="93" t="e">
        <f>VLOOKUP($A2342,#REF!,41,FALSE)</f>
        <v>#REF!</v>
      </c>
      <c r="Q2342" s="115" t="e">
        <f>VLOOKUP(Revisión_Avance_Periodo!$L2342,#REF!,30,FALSE)</f>
        <v>#REF!</v>
      </c>
      <c r="R2342" s="116">
        <v>2019</v>
      </c>
      <c r="S2342" s="196">
        <v>43495</v>
      </c>
      <c r="T2342" s="116" t="s">
        <v>68</v>
      </c>
      <c r="U2342" s="132" t="e">
        <f>INDEX(#REF!,MATCH(Revisión_Avance_Periodo!$L2342,#REF!,0),MATCH(Revisión_Avance_Periodo!$T2342,#REF!,0))</f>
        <v>#REF!</v>
      </c>
      <c r="V2342" s="132" t="e">
        <f>INDEX(#REF!,MATCH(Revisión_Avance_Periodo!$L2342,#REF!,0),MATCH(Revisión_Avance_Periodo!$T2342,#REF!,0))</f>
        <v>#REF!</v>
      </c>
      <c r="W2342" s="118">
        <f>IFERROR((V2342/U2342),0)</f>
        <v>0</v>
      </c>
      <c r="X2342" s="116" t="str">
        <f>VLOOKUP(W2342,Tabla_Estado_Meta_OAP_2019[#All],3,TRUE)</f>
        <v>Por Ejecutar</v>
      </c>
      <c r="Y2342" s="160" t="e">
        <f>SUBTOTAL(9,$U$206:$U2342)</f>
        <v>#REF!</v>
      </c>
      <c r="Z2342" s="161" t="e">
        <f>SUBTOTAL(9,$V$206:$V2342)</f>
        <v>#REF!</v>
      </c>
      <c r="AA2342" s="162">
        <f>IFERROR(+Revisión_Avance_Periodo!$Z2342/Revisión_Avance_Periodo!$Y2342,0)</f>
        <v>0</v>
      </c>
      <c r="AB2342" s="133" t="e">
        <f>SUBTOTAL(9,U2342:U2353)</f>
        <v>#REF!</v>
      </c>
      <c r="AC2342" s="134" t="e">
        <f>SUBTOTAL(9,V2342:V2353)</f>
        <v>#REF!</v>
      </c>
      <c r="AD2342" s="119" t="e">
        <f>+AC2342/AB2342</f>
        <v>#REF!</v>
      </c>
      <c r="AE2342" s="119" t="e">
        <f>100%-Revisión_Avance_Periodo!$AD2342</f>
        <v>#REF!</v>
      </c>
      <c r="AF2342" s="121" t="e">
        <f>VLOOKUP(AD2342,Tabla_Estado_Meta_OAP_2019[],3,TRUE)</f>
        <v>#REF!</v>
      </c>
      <c r="AG2342" s="122" t="e">
        <f>Revisión_Avance_Periodo!$AD2342*Revisión_Avance_Periodo!$Q2342</f>
        <v>#REF!</v>
      </c>
      <c r="AH2342" s="160" t="e">
        <f>SUBTOTAL(9,$U$2342:$U2342)</f>
        <v>#REF!</v>
      </c>
      <c r="AI2342" s="161" t="e">
        <f>SUBTOTAL(9,$V$2342:$V2342)</f>
        <v>#REF!</v>
      </c>
      <c r="AJ2342" s="162">
        <f>IFERROR(+Revisión_Avance_Periodo!$Z2342/Revisión_Avance_Periodo!$Y2342,0)</f>
        <v>0</v>
      </c>
      <c r="AK2342" s="133" t="e">
        <f>SUBTOTAL(9,AD2342:AD2353)</f>
        <v>#REF!</v>
      </c>
      <c r="AL2342" s="134" t="e">
        <f>SUBTOTAL(9,AE2342:AE2353)</f>
        <v>#REF!</v>
      </c>
      <c r="AM2342" s="119" t="e">
        <f>+AL2342/AK2342</f>
        <v>#REF!</v>
      </c>
      <c r="AN2342" s="119" t="e">
        <f>100%-Revisión_Avance_Periodo!$AD2342</f>
        <v>#REF!</v>
      </c>
      <c r="AO2342" s="121" t="e">
        <f>VLOOKUP(AM2342,Tabla_Estado_Meta_OAP_2019[],3,TRUE)</f>
        <v>#REF!</v>
      </c>
      <c r="AP2342" s="122" t="e">
        <f>Revisión_Avance_Periodo!$AD2342*Revisión_Avance_Periodo!$Q2342</f>
        <v>#REF!</v>
      </c>
    </row>
    <row r="2343" spans="1:42" x14ac:dyDescent="0.25">
      <c r="A2343" s="97">
        <v>201</v>
      </c>
      <c r="B2343" s="435" t="e">
        <f>CONCATENATE(Revisión_Avance_Periodo!$D2343,";",Revisión_Avance_Periodo!$F2343,";",Revisión_Avance_Periodo!$L2343)</f>
        <v>#REF!</v>
      </c>
      <c r="C2343" s="435" t="e">
        <f t="shared" si="183"/>
        <v>#REF!</v>
      </c>
      <c r="D2343" s="123" t="e">
        <f>VLOOKUP($A2343,#REF!,3,FALSE)</f>
        <v>#REF!</v>
      </c>
      <c r="E2343" s="436" t="e">
        <f>VLOOKUP($A2343,#REF!,4,FALSE)</f>
        <v>#REF!</v>
      </c>
      <c r="F2343" s="103" t="e">
        <f>VLOOKUP($A2343,#REF!,5,FALSE)</f>
        <v>#REF!</v>
      </c>
      <c r="G2343" s="98" t="e">
        <f>VLOOKUP($A2343,#REF!,8,FALSE)</f>
        <v>#REF!</v>
      </c>
      <c r="H2343" s="93" t="e">
        <f>VLOOKUP($A2343,#REF!,7,FALSE)</f>
        <v>#REF!</v>
      </c>
      <c r="I2343" s="438" t="e">
        <f>VLOOKUP($A2343,#REF!,10,FALSE)</f>
        <v>#REF!</v>
      </c>
      <c r="J2343" s="98" t="e">
        <f>VLOOKUP($A2343,#REF!,11,FALSE)</f>
        <v>#REF!</v>
      </c>
      <c r="K2343" s="114" t="e">
        <f>VLOOKUP($A2343,#REF!,12,FALSE)</f>
        <v>#REF!</v>
      </c>
      <c r="L2343" s="98" t="e">
        <f>VLOOKUP($A2343,#REF!,13,FALSE)</f>
        <v>#REF!</v>
      </c>
      <c r="M2343" s="438" t="e">
        <f>VLOOKUP($A2343,#REF!,14,FALSE)</f>
        <v>#REF!</v>
      </c>
      <c r="N2343" s="103" t="e">
        <f>VLOOKUP($A2343,#REF!,15,FALSE)</f>
        <v>#REF!</v>
      </c>
      <c r="O2343" s="103" t="e">
        <f>VLOOKUP($A2343,#REF!,18,FALSE)</f>
        <v>#REF!</v>
      </c>
      <c r="P2343" s="93" t="e">
        <f>VLOOKUP($A2343,#REF!,41,FALSE)</f>
        <v>#REF!</v>
      </c>
      <c r="Q2343" s="115" t="e">
        <f>VLOOKUP(Revisión_Avance_Periodo!$L2343,#REF!,30,FALSE)</f>
        <v>#REF!</v>
      </c>
      <c r="R2343" s="116">
        <v>2019</v>
      </c>
      <c r="S2343" s="196">
        <v>43524</v>
      </c>
      <c r="T2343" s="124" t="s">
        <v>69</v>
      </c>
      <c r="U2343" s="132" t="e">
        <f>INDEX(#REF!,MATCH(Revisión_Avance_Periodo!$L2343,#REF!,0),MATCH(Revisión_Avance_Periodo!$T2343,#REF!,0))</f>
        <v>#REF!</v>
      </c>
      <c r="V2343" s="132" t="e">
        <f>INDEX(#REF!,MATCH(Revisión_Avance_Periodo!$L2343,#REF!,0),MATCH(Revisión_Avance_Periodo!$T2343,#REF!,0))</f>
        <v>#REF!</v>
      </c>
      <c r="W2343" s="130" t="e">
        <f t="shared" ref="W2343:W2348" si="187">V2343/U2343</f>
        <v>#REF!</v>
      </c>
      <c r="X2343" s="124" t="e">
        <f>VLOOKUP(W2343,Tabla_Estado_Meta_OAP_2019[#All],3,TRUE)</f>
        <v>#REF!</v>
      </c>
      <c r="Y2343" s="157" t="e">
        <f>SUBTOTAL(9,$U$206:$U2343)</f>
        <v>#REF!</v>
      </c>
      <c r="Z2343" s="158" t="e">
        <f>SUBTOTAL(9,$V$206:$V2343)</f>
        <v>#REF!</v>
      </c>
      <c r="AA2343" s="159">
        <f>IFERROR(+Revisión_Avance_Periodo!$Z2343/Revisión_Avance_Periodo!$Y2343,0)</f>
        <v>0</v>
      </c>
      <c r="AB2343" s="126"/>
      <c r="AC2343" s="127"/>
      <c r="AD2343" s="125"/>
      <c r="AE2343" s="125"/>
      <c r="AF2343" s="128"/>
      <c r="AG2343" s="129"/>
      <c r="AH2343" s="157" t="e">
        <f>SUBTOTAL(9,$U$2342:$U2343)</f>
        <v>#REF!</v>
      </c>
      <c r="AI2343" s="158" t="e">
        <f>SUBTOTAL(9,$V$2342:$V2343)</f>
        <v>#REF!</v>
      </c>
      <c r="AJ2343" s="159">
        <f>IFERROR(+Revisión_Avance_Periodo!$Z2343/Revisión_Avance_Periodo!$Y2343,0)</f>
        <v>0</v>
      </c>
      <c r="AK2343" s="126"/>
      <c r="AL2343" s="127"/>
      <c r="AM2343" s="125"/>
      <c r="AN2343" s="125"/>
      <c r="AO2343" s="128"/>
      <c r="AP2343" s="129"/>
    </row>
    <row r="2344" spans="1:42" x14ac:dyDescent="0.25">
      <c r="A2344" s="92">
        <v>201</v>
      </c>
      <c r="B2344" s="435" t="e">
        <f>CONCATENATE(Revisión_Avance_Periodo!$D2344,";",Revisión_Avance_Periodo!$F2344,";",Revisión_Avance_Periodo!$L2344)</f>
        <v>#REF!</v>
      </c>
      <c r="C2344" s="435" t="e">
        <f t="shared" si="183"/>
        <v>#REF!</v>
      </c>
      <c r="D2344" s="114" t="e">
        <f>VLOOKUP($A2344,#REF!,3,FALSE)</f>
        <v>#REF!</v>
      </c>
      <c r="E2344" s="436" t="e">
        <f>VLOOKUP($A2344,#REF!,4,FALSE)</f>
        <v>#REF!</v>
      </c>
      <c r="F2344" s="102" t="e">
        <f>VLOOKUP($A2344,#REF!,5,FALSE)</f>
        <v>#REF!</v>
      </c>
      <c r="G2344" s="93" t="e">
        <f>VLOOKUP($A2344,#REF!,8,FALSE)</f>
        <v>#REF!</v>
      </c>
      <c r="H2344" s="93" t="e">
        <f>VLOOKUP($A2344,#REF!,7,FALSE)</f>
        <v>#REF!</v>
      </c>
      <c r="I2344" s="438" t="e">
        <f>VLOOKUP($A2344,#REF!,10,FALSE)</f>
        <v>#REF!</v>
      </c>
      <c r="J2344" s="93" t="e">
        <f>VLOOKUP($A2344,#REF!,11,FALSE)</f>
        <v>#REF!</v>
      </c>
      <c r="K2344" s="114" t="e">
        <f>VLOOKUP($A2344,#REF!,12,FALSE)</f>
        <v>#REF!</v>
      </c>
      <c r="L2344" s="93" t="e">
        <f>VLOOKUP($A2344,#REF!,13,FALSE)</f>
        <v>#REF!</v>
      </c>
      <c r="M2344" s="438" t="e">
        <f>VLOOKUP($A2344,#REF!,14,FALSE)</f>
        <v>#REF!</v>
      </c>
      <c r="N2344" s="102" t="e">
        <f>VLOOKUP($A2344,#REF!,15,FALSE)</f>
        <v>#REF!</v>
      </c>
      <c r="O2344" s="102" t="e">
        <f>VLOOKUP($A2344,#REF!,18,FALSE)</f>
        <v>#REF!</v>
      </c>
      <c r="P2344" s="93" t="e">
        <f>VLOOKUP($A2344,#REF!,41,FALSE)</f>
        <v>#REF!</v>
      </c>
      <c r="Q2344" s="115" t="e">
        <f>VLOOKUP(Revisión_Avance_Periodo!$L2344,#REF!,30,FALSE)</f>
        <v>#REF!</v>
      </c>
      <c r="R2344" s="116">
        <v>2019</v>
      </c>
      <c r="S2344" s="196">
        <v>43554</v>
      </c>
      <c r="T2344" s="116" t="s">
        <v>70</v>
      </c>
      <c r="U2344" s="132" t="e">
        <f>INDEX(#REF!,MATCH(Revisión_Avance_Periodo!$L2344,#REF!,0),MATCH(Revisión_Avance_Periodo!$T2344,#REF!,0))</f>
        <v>#REF!</v>
      </c>
      <c r="V2344" s="132" t="e">
        <f>INDEX(#REF!,MATCH(Revisión_Avance_Periodo!$L2344,#REF!,0),MATCH(Revisión_Avance_Periodo!$T2344,#REF!,0))</f>
        <v>#REF!</v>
      </c>
      <c r="W2344" s="130" t="e">
        <f t="shared" si="187"/>
        <v>#REF!</v>
      </c>
      <c r="X2344" s="116" t="e">
        <f>VLOOKUP(W2344,Tabla_Estado_Meta_OAP_2019[#All],3,TRUE)</f>
        <v>#REF!</v>
      </c>
      <c r="Y2344" s="157" t="e">
        <f>SUBTOTAL(9,$U$206:$U2344)</f>
        <v>#REF!</v>
      </c>
      <c r="Z2344" s="158" t="e">
        <f>SUBTOTAL(9,$V$206:$V2344)</f>
        <v>#REF!</v>
      </c>
      <c r="AA2344" s="159">
        <f>IFERROR(+Revisión_Avance_Periodo!$Z2344/Revisión_Avance_Periodo!$Y2344,0)</f>
        <v>0</v>
      </c>
      <c r="AB2344" s="126"/>
      <c r="AC2344" s="127"/>
      <c r="AD2344" s="125"/>
      <c r="AE2344" s="125"/>
      <c r="AF2344" s="128"/>
      <c r="AG2344" s="129"/>
      <c r="AH2344" s="157" t="e">
        <f>SUBTOTAL(9,$U$2342:$U2344)</f>
        <v>#REF!</v>
      </c>
      <c r="AI2344" s="158" t="e">
        <f>SUBTOTAL(9,$V$2342:$V2344)</f>
        <v>#REF!</v>
      </c>
      <c r="AJ2344" s="159">
        <f>IFERROR(+Revisión_Avance_Periodo!$Z2344/Revisión_Avance_Periodo!$Y2344,0)</f>
        <v>0</v>
      </c>
      <c r="AK2344" s="126"/>
      <c r="AL2344" s="127"/>
      <c r="AM2344" s="125"/>
      <c r="AN2344" s="125"/>
      <c r="AO2344" s="128"/>
      <c r="AP2344" s="129"/>
    </row>
    <row r="2345" spans="1:42" x14ac:dyDescent="0.25">
      <c r="A2345" s="97">
        <v>201</v>
      </c>
      <c r="B2345" s="435" t="e">
        <f>CONCATENATE(Revisión_Avance_Periodo!$D2345,";",Revisión_Avance_Periodo!$F2345,";",Revisión_Avance_Periodo!$L2345)</f>
        <v>#REF!</v>
      </c>
      <c r="C2345" s="435" t="e">
        <f t="shared" si="183"/>
        <v>#REF!</v>
      </c>
      <c r="D2345" s="123" t="e">
        <f>VLOOKUP($A2345,#REF!,3,FALSE)</f>
        <v>#REF!</v>
      </c>
      <c r="E2345" s="436" t="e">
        <f>VLOOKUP($A2345,#REF!,4,FALSE)</f>
        <v>#REF!</v>
      </c>
      <c r="F2345" s="103" t="e">
        <f>VLOOKUP($A2345,#REF!,5,FALSE)</f>
        <v>#REF!</v>
      </c>
      <c r="G2345" s="98" t="e">
        <f>VLOOKUP($A2345,#REF!,8,FALSE)</f>
        <v>#REF!</v>
      </c>
      <c r="H2345" s="93" t="e">
        <f>VLOOKUP($A2345,#REF!,7,FALSE)</f>
        <v>#REF!</v>
      </c>
      <c r="I2345" s="438" t="e">
        <f>VLOOKUP($A2345,#REF!,10,FALSE)</f>
        <v>#REF!</v>
      </c>
      <c r="J2345" s="98" t="e">
        <f>VLOOKUP($A2345,#REF!,11,FALSE)</f>
        <v>#REF!</v>
      </c>
      <c r="K2345" s="114" t="e">
        <f>VLOOKUP($A2345,#REF!,12,FALSE)</f>
        <v>#REF!</v>
      </c>
      <c r="L2345" s="98" t="e">
        <f>VLOOKUP($A2345,#REF!,13,FALSE)</f>
        <v>#REF!</v>
      </c>
      <c r="M2345" s="438" t="e">
        <f>VLOOKUP($A2345,#REF!,14,FALSE)</f>
        <v>#REF!</v>
      </c>
      <c r="N2345" s="103" t="e">
        <f>VLOOKUP($A2345,#REF!,15,FALSE)</f>
        <v>#REF!</v>
      </c>
      <c r="O2345" s="103" t="e">
        <f>VLOOKUP($A2345,#REF!,18,FALSE)</f>
        <v>#REF!</v>
      </c>
      <c r="P2345" s="93" t="e">
        <f>VLOOKUP($A2345,#REF!,41,FALSE)</f>
        <v>#REF!</v>
      </c>
      <c r="Q2345" s="115" t="e">
        <f>VLOOKUP(Revisión_Avance_Periodo!$L2345,#REF!,30,FALSE)</f>
        <v>#REF!</v>
      </c>
      <c r="R2345" s="116">
        <v>2019</v>
      </c>
      <c r="S2345" s="196">
        <v>43585</v>
      </c>
      <c r="T2345" s="124" t="s">
        <v>71</v>
      </c>
      <c r="U2345" s="132" t="e">
        <f>INDEX(#REF!,MATCH(Revisión_Avance_Periodo!$L2345,#REF!,0),MATCH(Revisión_Avance_Periodo!$T2345,#REF!,0))</f>
        <v>#REF!</v>
      </c>
      <c r="V2345" s="132" t="e">
        <f>INDEX(#REF!,MATCH(Revisión_Avance_Periodo!$L2345,#REF!,0),MATCH(Revisión_Avance_Periodo!$T2345,#REF!,0))</f>
        <v>#REF!</v>
      </c>
      <c r="W2345" s="130" t="e">
        <f t="shared" si="187"/>
        <v>#REF!</v>
      </c>
      <c r="X2345" s="124" t="e">
        <f>VLOOKUP(W2345,Tabla_Estado_Meta_OAP_2019[#All],3,TRUE)</f>
        <v>#REF!</v>
      </c>
      <c r="Y2345" s="157" t="e">
        <f>SUBTOTAL(9,$U$206:$U2345)</f>
        <v>#REF!</v>
      </c>
      <c r="Z2345" s="158" t="e">
        <f>SUBTOTAL(9,$V$206:$V2345)</f>
        <v>#REF!</v>
      </c>
      <c r="AA2345" s="159">
        <f>IFERROR(+Revisión_Avance_Periodo!$Z2345/Revisión_Avance_Periodo!$Y2345,0)</f>
        <v>0</v>
      </c>
      <c r="AB2345" s="126"/>
      <c r="AC2345" s="127"/>
      <c r="AD2345" s="125"/>
      <c r="AE2345" s="125"/>
      <c r="AF2345" s="128"/>
      <c r="AG2345" s="129"/>
      <c r="AH2345" s="157" t="e">
        <f>SUBTOTAL(9,$U$2342:$U2345)</f>
        <v>#REF!</v>
      </c>
      <c r="AI2345" s="158" t="e">
        <f>SUBTOTAL(9,$V$2342:$V2345)</f>
        <v>#REF!</v>
      </c>
      <c r="AJ2345" s="159">
        <f>IFERROR(+Revisión_Avance_Periodo!$Z2345/Revisión_Avance_Periodo!$Y2345,0)</f>
        <v>0</v>
      </c>
      <c r="AK2345" s="126"/>
      <c r="AL2345" s="127"/>
      <c r="AM2345" s="125"/>
      <c r="AN2345" s="125"/>
      <c r="AO2345" s="128"/>
      <c r="AP2345" s="129"/>
    </row>
    <row r="2346" spans="1:42" x14ac:dyDescent="0.25">
      <c r="A2346" s="92">
        <v>201</v>
      </c>
      <c r="B2346" s="435" t="e">
        <f>CONCATENATE(Revisión_Avance_Periodo!$D2346,";",Revisión_Avance_Periodo!$F2346,";",Revisión_Avance_Periodo!$L2346)</f>
        <v>#REF!</v>
      </c>
      <c r="C2346" s="435" t="e">
        <f t="shared" si="183"/>
        <v>#REF!</v>
      </c>
      <c r="D2346" s="114" t="e">
        <f>VLOOKUP($A2346,#REF!,3,FALSE)</f>
        <v>#REF!</v>
      </c>
      <c r="E2346" s="436" t="e">
        <f>VLOOKUP($A2346,#REF!,4,FALSE)</f>
        <v>#REF!</v>
      </c>
      <c r="F2346" s="102" t="e">
        <f>VLOOKUP($A2346,#REF!,5,FALSE)</f>
        <v>#REF!</v>
      </c>
      <c r="G2346" s="93" t="e">
        <f>VLOOKUP($A2346,#REF!,8,FALSE)</f>
        <v>#REF!</v>
      </c>
      <c r="H2346" s="93" t="e">
        <f>VLOOKUP($A2346,#REF!,7,FALSE)</f>
        <v>#REF!</v>
      </c>
      <c r="I2346" s="438" t="e">
        <f>VLOOKUP($A2346,#REF!,10,FALSE)</f>
        <v>#REF!</v>
      </c>
      <c r="J2346" s="93" t="e">
        <f>VLOOKUP($A2346,#REF!,11,FALSE)</f>
        <v>#REF!</v>
      </c>
      <c r="K2346" s="114" t="e">
        <f>VLOOKUP($A2346,#REF!,12,FALSE)</f>
        <v>#REF!</v>
      </c>
      <c r="L2346" s="93" t="e">
        <f>VLOOKUP($A2346,#REF!,13,FALSE)</f>
        <v>#REF!</v>
      </c>
      <c r="M2346" s="438" t="e">
        <f>VLOOKUP($A2346,#REF!,14,FALSE)</f>
        <v>#REF!</v>
      </c>
      <c r="N2346" s="102" t="e">
        <f>VLOOKUP($A2346,#REF!,15,FALSE)</f>
        <v>#REF!</v>
      </c>
      <c r="O2346" s="102" t="e">
        <f>VLOOKUP($A2346,#REF!,18,FALSE)</f>
        <v>#REF!</v>
      </c>
      <c r="P2346" s="93" t="e">
        <f>VLOOKUP($A2346,#REF!,41,FALSE)</f>
        <v>#REF!</v>
      </c>
      <c r="Q2346" s="115" t="e">
        <f>VLOOKUP(Revisión_Avance_Periodo!$L2346,#REF!,30,FALSE)</f>
        <v>#REF!</v>
      </c>
      <c r="R2346" s="116">
        <v>2019</v>
      </c>
      <c r="S2346" s="196">
        <v>43615</v>
      </c>
      <c r="T2346" s="116" t="s">
        <v>72</v>
      </c>
      <c r="U2346" s="132" t="e">
        <f>INDEX(#REF!,MATCH(Revisión_Avance_Periodo!$L2346,#REF!,0),MATCH(Revisión_Avance_Periodo!$T2346,#REF!,0))</f>
        <v>#REF!</v>
      </c>
      <c r="V2346" s="132" t="e">
        <f>INDEX(#REF!,MATCH(Revisión_Avance_Periodo!$L2346,#REF!,0),MATCH(Revisión_Avance_Periodo!$T2346,#REF!,0))</f>
        <v>#REF!</v>
      </c>
      <c r="W2346" s="130" t="e">
        <f t="shared" si="187"/>
        <v>#REF!</v>
      </c>
      <c r="X2346" s="116" t="e">
        <f>VLOOKUP(W2346,Tabla_Estado_Meta_OAP_2019[#All],3,TRUE)</f>
        <v>#REF!</v>
      </c>
      <c r="Y2346" s="157" t="e">
        <f>SUBTOTAL(9,$U$206:$U2346)</f>
        <v>#REF!</v>
      </c>
      <c r="Z2346" s="158" t="e">
        <f>SUBTOTAL(9,$V$206:$V2346)</f>
        <v>#REF!</v>
      </c>
      <c r="AA2346" s="159">
        <f>IFERROR(+Revisión_Avance_Periodo!$Z2346/Revisión_Avance_Periodo!$Y2346,0)</f>
        <v>0</v>
      </c>
      <c r="AB2346" s="126"/>
      <c r="AC2346" s="127"/>
      <c r="AD2346" s="125"/>
      <c r="AE2346" s="125"/>
      <c r="AF2346" s="128"/>
      <c r="AG2346" s="129"/>
      <c r="AH2346" s="157" t="e">
        <f>SUBTOTAL(9,$U$2342:$U2346)</f>
        <v>#REF!</v>
      </c>
      <c r="AI2346" s="158" t="e">
        <f>SUBTOTAL(9,$V$2342:$V2346)</f>
        <v>#REF!</v>
      </c>
      <c r="AJ2346" s="159">
        <f>IFERROR(+Revisión_Avance_Periodo!$Z2346/Revisión_Avance_Periodo!$Y2346,0)</f>
        <v>0</v>
      </c>
      <c r="AK2346" s="126"/>
      <c r="AL2346" s="127"/>
      <c r="AM2346" s="125"/>
      <c r="AN2346" s="125"/>
      <c r="AO2346" s="128"/>
      <c r="AP2346" s="129"/>
    </row>
    <row r="2347" spans="1:42" x14ac:dyDescent="0.25">
      <c r="A2347" s="97">
        <v>201</v>
      </c>
      <c r="B2347" s="435" t="e">
        <f>CONCATENATE(Revisión_Avance_Periodo!$D2347,";",Revisión_Avance_Periodo!$F2347,";",Revisión_Avance_Periodo!$L2347)</f>
        <v>#REF!</v>
      </c>
      <c r="C2347" s="435" t="e">
        <f t="shared" si="183"/>
        <v>#REF!</v>
      </c>
      <c r="D2347" s="123" t="e">
        <f>VLOOKUP($A2347,#REF!,3,FALSE)</f>
        <v>#REF!</v>
      </c>
      <c r="E2347" s="436" t="e">
        <f>VLOOKUP($A2347,#REF!,4,FALSE)</f>
        <v>#REF!</v>
      </c>
      <c r="F2347" s="103" t="e">
        <f>VLOOKUP($A2347,#REF!,5,FALSE)</f>
        <v>#REF!</v>
      </c>
      <c r="G2347" s="98" t="e">
        <f>VLOOKUP($A2347,#REF!,8,FALSE)</f>
        <v>#REF!</v>
      </c>
      <c r="H2347" s="93" t="e">
        <f>VLOOKUP($A2347,#REF!,7,FALSE)</f>
        <v>#REF!</v>
      </c>
      <c r="I2347" s="438" t="e">
        <f>VLOOKUP($A2347,#REF!,10,FALSE)</f>
        <v>#REF!</v>
      </c>
      <c r="J2347" s="98" t="e">
        <f>VLOOKUP($A2347,#REF!,11,FALSE)</f>
        <v>#REF!</v>
      </c>
      <c r="K2347" s="114" t="e">
        <f>VLOOKUP($A2347,#REF!,12,FALSE)</f>
        <v>#REF!</v>
      </c>
      <c r="L2347" s="98" t="e">
        <f>VLOOKUP($A2347,#REF!,13,FALSE)</f>
        <v>#REF!</v>
      </c>
      <c r="M2347" s="438" t="e">
        <f>VLOOKUP($A2347,#REF!,14,FALSE)</f>
        <v>#REF!</v>
      </c>
      <c r="N2347" s="103" t="e">
        <f>VLOOKUP($A2347,#REF!,15,FALSE)</f>
        <v>#REF!</v>
      </c>
      <c r="O2347" s="103" t="e">
        <f>VLOOKUP($A2347,#REF!,18,FALSE)</f>
        <v>#REF!</v>
      </c>
      <c r="P2347" s="93" t="e">
        <f>VLOOKUP($A2347,#REF!,41,FALSE)</f>
        <v>#REF!</v>
      </c>
      <c r="Q2347" s="115" t="e">
        <f>VLOOKUP(Revisión_Avance_Periodo!$L2347,#REF!,30,FALSE)</f>
        <v>#REF!</v>
      </c>
      <c r="R2347" s="116">
        <v>2019</v>
      </c>
      <c r="S2347" s="196">
        <v>43646</v>
      </c>
      <c r="T2347" s="124" t="s">
        <v>73</v>
      </c>
      <c r="U2347" s="132" t="e">
        <f>INDEX(#REF!,MATCH(Revisión_Avance_Periodo!$L2347,#REF!,0),MATCH(Revisión_Avance_Periodo!$T2347,#REF!,0))</f>
        <v>#REF!</v>
      </c>
      <c r="V2347" s="132" t="e">
        <f>INDEX(#REF!,MATCH(Revisión_Avance_Periodo!$L2347,#REF!,0),MATCH(Revisión_Avance_Periodo!$T2347,#REF!,0))</f>
        <v>#REF!</v>
      </c>
      <c r="W2347" s="130" t="e">
        <f t="shared" si="187"/>
        <v>#REF!</v>
      </c>
      <c r="X2347" s="124" t="e">
        <f>VLOOKUP(W2347,Tabla_Estado_Meta_OAP_2019[#All],3,TRUE)</f>
        <v>#REF!</v>
      </c>
      <c r="Y2347" s="157" t="e">
        <f>SUBTOTAL(9,$U$206:$U2347)</f>
        <v>#REF!</v>
      </c>
      <c r="Z2347" s="158" t="e">
        <f>SUBTOTAL(9,$V$206:$V2347)</f>
        <v>#REF!</v>
      </c>
      <c r="AA2347" s="159">
        <f>IFERROR(+Revisión_Avance_Periodo!$Z2347/Revisión_Avance_Periodo!$Y2347,0)</f>
        <v>0</v>
      </c>
      <c r="AB2347" s="126"/>
      <c r="AC2347" s="127"/>
      <c r="AD2347" s="125"/>
      <c r="AE2347" s="125"/>
      <c r="AF2347" s="128"/>
      <c r="AG2347" s="129"/>
      <c r="AH2347" s="157" t="e">
        <f>SUBTOTAL(9,$U$2342:$U2347)</f>
        <v>#REF!</v>
      </c>
      <c r="AI2347" s="158" t="e">
        <f>SUBTOTAL(9,$V$2342:$V2347)</f>
        <v>#REF!</v>
      </c>
      <c r="AJ2347" s="159">
        <f>IFERROR(+Revisión_Avance_Periodo!$Z2347/Revisión_Avance_Periodo!$Y2347,0)</f>
        <v>0</v>
      </c>
      <c r="AK2347" s="126"/>
      <c r="AL2347" s="127"/>
      <c r="AM2347" s="125"/>
      <c r="AN2347" s="125"/>
      <c r="AO2347" s="128"/>
      <c r="AP2347" s="129"/>
    </row>
    <row r="2348" spans="1:42" x14ac:dyDescent="0.25">
      <c r="A2348" s="92">
        <v>201</v>
      </c>
      <c r="B2348" s="435" t="e">
        <f>CONCATENATE(Revisión_Avance_Periodo!$D2348,";",Revisión_Avance_Periodo!$F2348,";",Revisión_Avance_Periodo!$L2348)</f>
        <v>#REF!</v>
      </c>
      <c r="C2348" s="435" t="e">
        <f t="shared" si="183"/>
        <v>#REF!</v>
      </c>
      <c r="D2348" s="114" t="e">
        <f>VLOOKUP($A2348,#REF!,3,FALSE)</f>
        <v>#REF!</v>
      </c>
      <c r="E2348" s="436" t="e">
        <f>VLOOKUP($A2348,#REF!,4,FALSE)</f>
        <v>#REF!</v>
      </c>
      <c r="F2348" s="102" t="e">
        <f>VLOOKUP($A2348,#REF!,5,FALSE)</f>
        <v>#REF!</v>
      </c>
      <c r="G2348" s="93" t="e">
        <f>VLOOKUP($A2348,#REF!,8,FALSE)</f>
        <v>#REF!</v>
      </c>
      <c r="H2348" s="93" t="e">
        <f>VLOOKUP($A2348,#REF!,7,FALSE)</f>
        <v>#REF!</v>
      </c>
      <c r="I2348" s="438" t="e">
        <f>VLOOKUP($A2348,#REF!,10,FALSE)</f>
        <v>#REF!</v>
      </c>
      <c r="J2348" s="93" t="e">
        <f>VLOOKUP($A2348,#REF!,11,FALSE)</f>
        <v>#REF!</v>
      </c>
      <c r="K2348" s="114" t="e">
        <f>VLOOKUP($A2348,#REF!,12,FALSE)</f>
        <v>#REF!</v>
      </c>
      <c r="L2348" s="93" t="e">
        <f>VLOOKUP($A2348,#REF!,13,FALSE)</f>
        <v>#REF!</v>
      </c>
      <c r="M2348" s="438" t="e">
        <f>VLOOKUP($A2348,#REF!,14,FALSE)</f>
        <v>#REF!</v>
      </c>
      <c r="N2348" s="102" t="e">
        <f>VLOOKUP($A2348,#REF!,15,FALSE)</f>
        <v>#REF!</v>
      </c>
      <c r="O2348" s="102" t="e">
        <f>VLOOKUP($A2348,#REF!,18,FALSE)</f>
        <v>#REF!</v>
      </c>
      <c r="P2348" s="93" t="e">
        <f>VLOOKUP($A2348,#REF!,41,FALSE)</f>
        <v>#REF!</v>
      </c>
      <c r="Q2348" s="115" t="e">
        <f>VLOOKUP(Revisión_Avance_Periodo!$L2348,#REF!,30,FALSE)</f>
        <v>#REF!</v>
      </c>
      <c r="R2348" s="116">
        <v>2019</v>
      </c>
      <c r="S2348" s="196">
        <v>43676</v>
      </c>
      <c r="T2348" s="116" t="s">
        <v>74</v>
      </c>
      <c r="U2348" s="132" t="e">
        <f>INDEX(#REF!,MATCH(Revisión_Avance_Periodo!$L2348,#REF!,0),MATCH(Revisión_Avance_Periodo!$T2348,#REF!,0))</f>
        <v>#REF!</v>
      </c>
      <c r="V2348" s="132" t="e">
        <f>INDEX(#REF!,MATCH(Revisión_Avance_Periodo!$L2348,#REF!,0),MATCH(Revisión_Avance_Periodo!$T2348,#REF!,0))</f>
        <v>#REF!</v>
      </c>
      <c r="W2348" s="130" t="e">
        <f t="shared" si="187"/>
        <v>#REF!</v>
      </c>
      <c r="X2348" s="116" t="e">
        <f>VLOOKUP(W2348,Tabla_Estado_Meta_OAP_2019[#All],3,TRUE)</f>
        <v>#REF!</v>
      </c>
      <c r="Y2348" s="157" t="e">
        <f>SUBTOTAL(9,$U$206:$U2348)</f>
        <v>#REF!</v>
      </c>
      <c r="Z2348" s="158" t="e">
        <f>SUBTOTAL(9,$V$206:$V2348)</f>
        <v>#REF!</v>
      </c>
      <c r="AA2348" s="159">
        <f>IFERROR(+Revisión_Avance_Periodo!$Z2348/Revisión_Avance_Periodo!$Y2348,0)</f>
        <v>0</v>
      </c>
      <c r="AB2348" s="126"/>
      <c r="AC2348" s="127"/>
      <c r="AD2348" s="125"/>
      <c r="AE2348" s="125"/>
      <c r="AF2348" s="128"/>
      <c r="AG2348" s="129"/>
      <c r="AH2348" s="157" t="e">
        <f>SUBTOTAL(9,$U$2342:$U2348)</f>
        <v>#REF!</v>
      </c>
      <c r="AI2348" s="158" t="e">
        <f>SUBTOTAL(9,$V$2342:$V2348)</f>
        <v>#REF!</v>
      </c>
      <c r="AJ2348" s="159">
        <f>IFERROR(+Revisión_Avance_Periodo!$Z2348/Revisión_Avance_Periodo!$Y2348,0)</f>
        <v>0</v>
      </c>
      <c r="AK2348" s="126"/>
      <c r="AL2348" s="127"/>
      <c r="AM2348" s="125"/>
      <c r="AN2348" s="125"/>
      <c r="AO2348" s="128"/>
      <c r="AP2348" s="129"/>
    </row>
    <row r="2349" spans="1:42" x14ac:dyDescent="0.25">
      <c r="A2349" s="97">
        <v>201</v>
      </c>
      <c r="B2349" s="435" t="e">
        <f>CONCATENATE(Revisión_Avance_Periodo!$D2349,";",Revisión_Avance_Periodo!$F2349,";",Revisión_Avance_Periodo!$L2349)</f>
        <v>#REF!</v>
      </c>
      <c r="C2349" s="435" t="e">
        <f t="shared" si="183"/>
        <v>#REF!</v>
      </c>
      <c r="D2349" s="123" t="e">
        <f>VLOOKUP($A2349,#REF!,3,FALSE)</f>
        <v>#REF!</v>
      </c>
      <c r="E2349" s="436" t="e">
        <f>VLOOKUP($A2349,#REF!,4,FALSE)</f>
        <v>#REF!</v>
      </c>
      <c r="F2349" s="103" t="e">
        <f>VLOOKUP($A2349,#REF!,5,FALSE)</f>
        <v>#REF!</v>
      </c>
      <c r="G2349" s="98" t="e">
        <f>VLOOKUP($A2349,#REF!,8,FALSE)</f>
        <v>#REF!</v>
      </c>
      <c r="H2349" s="93" t="e">
        <f>VLOOKUP($A2349,#REF!,7,FALSE)</f>
        <v>#REF!</v>
      </c>
      <c r="I2349" s="438" t="e">
        <f>VLOOKUP($A2349,#REF!,10,FALSE)</f>
        <v>#REF!</v>
      </c>
      <c r="J2349" s="98" t="e">
        <f>VLOOKUP($A2349,#REF!,11,FALSE)</f>
        <v>#REF!</v>
      </c>
      <c r="K2349" s="114" t="e">
        <f>VLOOKUP($A2349,#REF!,12,FALSE)</f>
        <v>#REF!</v>
      </c>
      <c r="L2349" s="98" t="e">
        <f>VLOOKUP($A2349,#REF!,13,FALSE)</f>
        <v>#REF!</v>
      </c>
      <c r="M2349" s="438" t="e">
        <f>VLOOKUP($A2349,#REF!,14,FALSE)</f>
        <v>#REF!</v>
      </c>
      <c r="N2349" s="103" t="e">
        <f>VLOOKUP($A2349,#REF!,15,FALSE)</f>
        <v>#REF!</v>
      </c>
      <c r="O2349" s="103" t="e">
        <f>VLOOKUP($A2349,#REF!,18,FALSE)</f>
        <v>#REF!</v>
      </c>
      <c r="P2349" s="93" t="e">
        <f>VLOOKUP($A2349,#REF!,41,FALSE)</f>
        <v>#REF!</v>
      </c>
      <c r="Q2349" s="115" t="e">
        <f>VLOOKUP(Revisión_Avance_Periodo!$L2349,#REF!,30,FALSE)</f>
        <v>#REF!</v>
      </c>
      <c r="R2349" s="116">
        <v>2019</v>
      </c>
      <c r="S2349" s="196">
        <v>43707</v>
      </c>
      <c r="T2349" s="124" t="s">
        <v>75</v>
      </c>
      <c r="U2349" s="132" t="e">
        <f>INDEX(#REF!,MATCH(Revisión_Avance_Periodo!$L2349,#REF!,0),MATCH(Revisión_Avance_Periodo!$T2349,#REF!,0))</f>
        <v>#REF!</v>
      </c>
      <c r="V2349" s="132" t="e">
        <f>INDEX(#REF!,MATCH(Revisión_Avance_Periodo!$L2349,#REF!,0),MATCH(Revisión_Avance_Periodo!$T2349,#REF!,0))</f>
        <v>#REF!</v>
      </c>
      <c r="W2349" s="118">
        <f>IFERROR((V2349/U2349),0)</f>
        <v>0</v>
      </c>
      <c r="X2349" s="124" t="str">
        <f>VLOOKUP(W2349,Tabla_Estado_Meta_OAP_2019[#All],3,TRUE)</f>
        <v>Por Ejecutar</v>
      </c>
      <c r="Y2349" s="157" t="e">
        <f>SUBTOTAL(9,$U$206:$U2349)</f>
        <v>#REF!</v>
      </c>
      <c r="Z2349" s="158" t="e">
        <f>SUBTOTAL(9,$V$206:$V2349)</f>
        <v>#REF!</v>
      </c>
      <c r="AA2349" s="159">
        <f>IFERROR(+Revisión_Avance_Periodo!$Z2349/Revisión_Avance_Periodo!$Y2349,0)</f>
        <v>0</v>
      </c>
      <c r="AB2349" s="126"/>
      <c r="AC2349" s="127"/>
      <c r="AD2349" s="125"/>
      <c r="AE2349" s="125"/>
      <c r="AF2349" s="128"/>
      <c r="AG2349" s="129"/>
      <c r="AH2349" s="157" t="e">
        <f>SUBTOTAL(9,$U$2342:$U2349)</f>
        <v>#REF!</v>
      </c>
      <c r="AI2349" s="158" t="e">
        <f>SUBTOTAL(9,$V$2342:$V2349)</f>
        <v>#REF!</v>
      </c>
      <c r="AJ2349" s="159">
        <f>IFERROR(+Revisión_Avance_Periodo!$Z2349/Revisión_Avance_Periodo!$Y2349,0)</f>
        <v>0</v>
      </c>
      <c r="AK2349" s="126"/>
      <c r="AL2349" s="127"/>
      <c r="AM2349" s="125"/>
      <c r="AN2349" s="125"/>
      <c r="AO2349" s="128"/>
      <c r="AP2349" s="129"/>
    </row>
    <row r="2350" spans="1:42" x14ac:dyDescent="0.25">
      <c r="A2350" s="92">
        <v>201</v>
      </c>
      <c r="B2350" s="435" t="e">
        <f>CONCATENATE(Revisión_Avance_Periodo!$D2350,";",Revisión_Avance_Periodo!$F2350,";",Revisión_Avance_Periodo!$L2350)</f>
        <v>#REF!</v>
      </c>
      <c r="C2350" s="435" t="e">
        <f t="shared" si="183"/>
        <v>#REF!</v>
      </c>
      <c r="D2350" s="114" t="e">
        <f>VLOOKUP($A2350,#REF!,3,FALSE)</f>
        <v>#REF!</v>
      </c>
      <c r="E2350" s="436" t="e">
        <f>VLOOKUP($A2350,#REF!,4,FALSE)</f>
        <v>#REF!</v>
      </c>
      <c r="F2350" s="102" t="e">
        <f>VLOOKUP($A2350,#REF!,5,FALSE)</f>
        <v>#REF!</v>
      </c>
      <c r="G2350" s="93" t="e">
        <f>VLOOKUP($A2350,#REF!,8,FALSE)</f>
        <v>#REF!</v>
      </c>
      <c r="H2350" s="93" t="e">
        <f>VLOOKUP($A2350,#REF!,7,FALSE)</f>
        <v>#REF!</v>
      </c>
      <c r="I2350" s="438" t="e">
        <f>VLOOKUP($A2350,#REF!,10,FALSE)</f>
        <v>#REF!</v>
      </c>
      <c r="J2350" s="93" t="e">
        <f>VLOOKUP($A2350,#REF!,11,FALSE)</f>
        <v>#REF!</v>
      </c>
      <c r="K2350" s="114" t="e">
        <f>VLOOKUP($A2350,#REF!,12,FALSE)</f>
        <v>#REF!</v>
      </c>
      <c r="L2350" s="93" t="e">
        <f>VLOOKUP($A2350,#REF!,13,FALSE)</f>
        <v>#REF!</v>
      </c>
      <c r="M2350" s="438" t="e">
        <f>VLOOKUP($A2350,#REF!,14,FALSE)</f>
        <v>#REF!</v>
      </c>
      <c r="N2350" s="102" t="e">
        <f>VLOOKUP($A2350,#REF!,15,FALSE)</f>
        <v>#REF!</v>
      </c>
      <c r="O2350" s="102" t="e">
        <f>VLOOKUP($A2350,#REF!,18,FALSE)</f>
        <v>#REF!</v>
      </c>
      <c r="P2350" s="93" t="e">
        <f>VLOOKUP($A2350,#REF!,41,FALSE)</f>
        <v>#REF!</v>
      </c>
      <c r="Q2350" s="115" t="e">
        <f>VLOOKUP(Revisión_Avance_Periodo!$L2350,#REF!,30,FALSE)</f>
        <v>#REF!</v>
      </c>
      <c r="R2350" s="116">
        <v>2019</v>
      </c>
      <c r="S2350" s="196">
        <v>43738</v>
      </c>
      <c r="T2350" s="116" t="s">
        <v>76</v>
      </c>
      <c r="U2350" s="132" t="e">
        <f>INDEX(#REF!,MATCH(Revisión_Avance_Periodo!$L2350,#REF!,0),MATCH(Revisión_Avance_Periodo!$T2350,#REF!,0))</f>
        <v>#REF!</v>
      </c>
      <c r="V2350" s="132" t="e">
        <f>INDEX(#REF!,MATCH(Revisión_Avance_Periodo!$L2350,#REF!,0),MATCH(Revisión_Avance_Periodo!$T2350,#REF!,0))</f>
        <v>#REF!</v>
      </c>
      <c r="W2350" s="130" t="e">
        <f>V2350/U2350</f>
        <v>#REF!</v>
      </c>
      <c r="X2350" s="116" t="e">
        <f>VLOOKUP(W2350,Tabla_Estado_Meta_OAP_2019[#All],3,TRUE)</f>
        <v>#REF!</v>
      </c>
      <c r="Y2350" s="157" t="e">
        <f>SUBTOTAL(9,$U$206:$U2350)</f>
        <v>#REF!</v>
      </c>
      <c r="Z2350" s="158" t="e">
        <f>SUBTOTAL(9,$V$206:$V2350)</f>
        <v>#REF!</v>
      </c>
      <c r="AA2350" s="159">
        <f>IFERROR(+Revisión_Avance_Periodo!$Z2350/Revisión_Avance_Periodo!$Y2350,0)</f>
        <v>0</v>
      </c>
      <c r="AB2350" s="126"/>
      <c r="AC2350" s="127"/>
      <c r="AD2350" s="125"/>
      <c r="AE2350" s="125"/>
      <c r="AF2350" s="128"/>
      <c r="AG2350" s="129"/>
      <c r="AH2350" s="157" t="e">
        <f>SUBTOTAL(9,$U$2342:$U2350)</f>
        <v>#REF!</v>
      </c>
      <c r="AI2350" s="158" t="e">
        <f>SUBTOTAL(9,$V$2342:$V2350)</f>
        <v>#REF!</v>
      </c>
      <c r="AJ2350" s="159">
        <f>IFERROR(+Revisión_Avance_Periodo!$Z2350/Revisión_Avance_Periodo!$Y2350,0)</f>
        <v>0</v>
      </c>
      <c r="AK2350" s="126"/>
      <c r="AL2350" s="127"/>
      <c r="AM2350" s="125"/>
      <c r="AN2350" s="125"/>
      <c r="AO2350" s="128"/>
      <c r="AP2350" s="129"/>
    </row>
    <row r="2351" spans="1:42" x14ac:dyDescent="0.25">
      <c r="A2351" s="97">
        <v>201</v>
      </c>
      <c r="B2351" s="435" t="e">
        <f>CONCATENATE(Revisión_Avance_Periodo!$D2351,";",Revisión_Avance_Periodo!$F2351,";",Revisión_Avance_Periodo!$L2351)</f>
        <v>#REF!</v>
      </c>
      <c r="C2351" s="435" t="e">
        <f t="shared" si="183"/>
        <v>#REF!</v>
      </c>
      <c r="D2351" s="123" t="e">
        <f>VLOOKUP($A2351,#REF!,3,FALSE)</f>
        <v>#REF!</v>
      </c>
      <c r="E2351" s="436" t="e">
        <f>VLOOKUP($A2351,#REF!,4,FALSE)</f>
        <v>#REF!</v>
      </c>
      <c r="F2351" s="103" t="e">
        <f>VLOOKUP($A2351,#REF!,5,FALSE)</f>
        <v>#REF!</v>
      </c>
      <c r="G2351" s="98" t="e">
        <f>VLOOKUP($A2351,#REF!,8,FALSE)</f>
        <v>#REF!</v>
      </c>
      <c r="H2351" s="93" t="e">
        <f>VLOOKUP($A2351,#REF!,7,FALSE)</f>
        <v>#REF!</v>
      </c>
      <c r="I2351" s="438" t="e">
        <f>VLOOKUP($A2351,#REF!,10,FALSE)</f>
        <v>#REF!</v>
      </c>
      <c r="J2351" s="98" t="e">
        <f>VLOOKUP($A2351,#REF!,11,FALSE)</f>
        <v>#REF!</v>
      </c>
      <c r="K2351" s="114" t="e">
        <f>VLOOKUP($A2351,#REF!,12,FALSE)</f>
        <v>#REF!</v>
      </c>
      <c r="L2351" s="98" t="e">
        <f>VLOOKUP($A2351,#REF!,13,FALSE)</f>
        <v>#REF!</v>
      </c>
      <c r="M2351" s="438" t="e">
        <f>VLOOKUP($A2351,#REF!,14,FALSE)</f>
        <v>#REF!</v>
      </c>
      <c r="N2351" s="103" t="e">
        <f>VLOOKUP($A2351,#REF!,15,FALSE)</f>
        <v>#REF!</v>
      </c>
      <c r="O2351" s="103" t="e">
        <f>VLOOKUP($A2351,#REF!,18,FALSE)</f>
        <v>#REF!</v>
      </c>
      <c r="P2351" s="93" t="e">
        <f>VLOOKUP($A2351,#REF!,41,FALSE)</f>
        <v>#REF!</v>
      </c>
      <c r="Q2351" s="115" t="e">
        <f>VLOOKUP(Revisión_Avance_Periodo!$L2351,#REF!,30,FALSE)</f>
        <v>#REF!</v>
      </c>
      <c r="R2351" s="116">
        <v>2019</v>
      </c>
      <c r="S2351" s="196">
        <v>43768</v>
      </c>
      <c r="T2351" s="124" t="s">
        <v>77</v>
      </c>
      <c r="U2351" s="132" t="e">
        <f>INDEX(#REF!,MATCH(Revisión_Avance_Periodo!$L2351,#REF!,0),MATCH(Revisión_Avance_Periodo!$T2351,#REF!,0))</f>
        <v>#REF!</v>
      </c>
      <c r="V2351" s="132" t="e">
        <f>INDEX(#REF!,MATCH(Revisión_Avance_Periodo!$L2351,#REF!,0),MATCH(Revisión_Avance_Periodo!$T2351,#REF!,0))</f>
        <v>#REF!</v>
      </c>
      <c r="W2351" s="130" t="e">
        <f>V2351/U2351</f>
        <v>#REF!</v>
      </c>
      <c r="X2351" s="124" t="e">
        <f>VLOOKUP(W2351,Tabla_Estado_Meta_OAP_2019[#All],3,TRUE)</f>
        <v>#REF!</v>
      </c>
      <c r="Y2351" s="157" t="e">
        <f>SUBTOTAL(9,$U$206:$U2351)</f>
        <v>#REF!</v>
      </c>
      <c r="Z2351" s="158" t="e">
        <f>SUBTOTAL(9,$V$206:$V2351)</f>
        <v>#REF!</v>
      </c>
      <c r="AA2351" s="159">
        <f>IFERROR(+Revisión_Avance_Periodo!$Z2351/Revisión_Avance_Periodo!$Y2351,0)</f>
        <v>0</v>
      </c>
      <c r="AB2351" s="126"/>
      <c r="AC2351" s="127"/>
      <c r="AD2351" s="125"/>
      <c r="AE2351" s="125"/>
      <c r="AF2351" s="128"/>
      <c r="AG2351" s="129"/>
      <c r="AH2351" s="157" t="e">
        <f>SUBTOTAL(9,$U$2342:$U2351)</f>
        <v>#REF!</v>
      </c>
      <c r="AI2351" s="158" t="e">
        <f>SUBTOTAL(9,$V$2342:$V2351)</f>
        <v>#REF!</v>
      </c>
      <c r="AJ2351" s="159">
        <f>IFERROR(+Revisión_Avance_Periodo!$Z2351/Revisión_Avance_Periodo!$Y2351,0)</f>
        <v>0</v>
      </c>
      <c r="AK2351" s="126"/>
      <c r="AL2351" s="127"/>
      <c r="AM2351" s="125"/>
      <c r="AN2351" s="125"/>
      <c r="AO2351" s="128"/>
      <c r="AP2351" s="129"/>
    </row>
    <row r="2352" spans="1:42" x14ac:dyDescent="0.25">
      <c r="A2352" s="92">
        <v>201</v>
      </c>
      <c r="B2352" s="435" t="e">
        <f>CONCATENATE(Revisión_Avance_Periodo!$D2352,";",Revisión_Avance_Periodo!$F2352,";",Revisión_Avance_Periodo!$L2352)</f>
        <v>#REF!</v>
      </c>
      <c r="C2352" s="435" t="e">
        <f t="shared" si="183"/>
        <v>#REF!</v>
      </c>
      <c r="D2352" s="114" t="e">
        <f>VLOOKUP($A2352,#REF!,3,FALSE)</f>
        <v>#REF!</v>
      </c>
      <c r="E2352" s="436" t="e">
        <f>VLOOKUP($A2352,#REF!,4,FALSE)</f>
        <v>#REF!</v>
      </c>
      <c r="F2352" s="102" t="e">
        <f>VLOOKUP($A2352,#REF!,5,FALSE)</f>
        <v>#REF!</v>
      </c>
      <c r="G2352" s="93" t="e">
        <f>VLOOKUP($A2352,#REF!,8,FALSE)</f>
        <v>#REF!</v>
      </c>
      <c r="H2352" s="93" t="e">
        <f>VLOOKUP($A2352,#REF!,7,FALSE)</f>
        <v>#REF!</v>
      </c>
      <c r="I2352" s="438" t="e">
        <f>VLOOKUP($A2352,#REF!,10,FALSE)</f>
        <v>#REF!</v>
      </c>
      <c r="J2352" s="93" t="e">
        <f>VLOOKUP($A2352,#REF!,11,FALSE)</f>
        <v>#REF!</v>
      </c>
      <c r="K2352" s="114" t="e">
        <f>VLOOKUP($A2352,#REF!,12,FALSE)</f>
        <v>#REF!</v>
      </c>
      <c r="L2352" s="93" t="e">
        <f>VLOOKUP($A2352,#REF!,13,FALSE)</f>
        <v>#REF!</v>
      </c>
      <c r="M2352" s="438" t="e">
        <f>VLOOKUP($A2352,#REF!,14,FALSE)</f>
        <v>#REF!</v>
      </c>
      <c r="N2352" s="102" t="e">
        <f>VLOOKUP($A2352,#REF!,15,FALSE)</f>
        <v>#REF!</v>
      </c>
      <c r="O2352" s="102" t="e">
        <f>VLOOKUP($A2352,#REF!,18,FALSE)</f>
        <v>#REF!</v>
      </c>
      <c r="P2352" s="93" t="e">
        <f>VLOOKUP($A2352,#REF!,41,FALSE)</f>
        <v>#REF!</v>
      </c>
      <c r="Q2352" s="115" t="e">
        <f>VLOOKUP(Revisión_Avance_Periodo!$L2352,#REF!,30,FALSE)</f>
        <v>#REF!</v>
      </c>
      <c r="R2352" s="116">
        <v>2019</v>
      </c>
      <c r="S2352" s="196">
        <v>43799</v>
      </c>
      <c r="T2352" s="116" t="s">
        <v>78</v>
      </c>
      <c r="U2352" s="132" t="e">
        <f>INDEX(#REF!,MATCH(Revisión_Avance_Periodo!$L2352,#REF!,0),MATCH(Revisión_Avance_Periodo!$T2352,#REF!,0))</f>
        <v>#REF!</v>
      </c>
      <c r="V2352" s="132" t="e">
        <f>INDEX(#REF!,MATCH(Revisión_Avance_Periodo!$L2352,#REF!,0),MATCH(Revisión_Avance_Periodo!$T2352,#REF!,0))</f>
        <v>#REF!</v>
      </c>
      <c r="W2352" s="130" t="e">
        <f>V2352/U2352</f>
        <v>#REF!</v>
      </c>
      <c r="X2352" s="116" t="e">
        <f>VLOOKUP(W2352,Tabla_Estado_Meta_OAP_2019[#All],3,TRUE)</f>
        <v>#REF!</v>
      </c>
      <c r="Y2352" s="157" t="e">
        <f>SUBTOTAL(9,$U$206:$U2352)</f>
        <v>#REF!</v>
      </c>
      <c r="Z2352" s="158" t="e">
        <f>SUBTOTAL(9,$V$206:$V2352)</f>
        <v>#REF!</v>
      </c>
      <c r="AA2352" s="159">
        <f>IFERROR(+Revisión_Avance_Periodo!$Z2352/Revisión_Avance_Periodo!$Y2352,0)</f>
        <v>0</v>
      </c>
      <c r="AB2352" s="126"/>
      <c r="AC2352" s="127"/>
      <c r="AD2352" s="125"/>
      <c r="AE2352" s="125"/>
      <c r="AF2352" s="128"/>
      <c r="AG2352" s="129"/>
      <c r="AH2352" s="157" t="e">
        <f>SUBTOTAL(9,$U$2342:$U2352)</f>
        <v>#REF!</v>
      </c>
      <c r="AI2352" s="158" t="e">
        <f>SUBTOTAL(9,$V$2342:$V2352)</f>
        <v>#REF!</v>
      </c>
      <c r="AJ2352" s="159">
        <f>IFERROR(+Revisión_Avance_Periodo!$Z2352/Revisión_Avance_Periodo!$Y2352,0)</f>
        <v>0</v>
      </c>
      <c r="AK2352" s="126"/>
      <c r="AL2352" s="127"/>
      <c r="AM2352" s="125"/>
      <c r="AN2352" s="125"/>
      <c r="AO2352" s="128"/>
      <c r="AP2352" s="129"/>
    </row>
    <row r="2353" spans="1:42" ht="15.75" thickBot="1" x14ac:dyDescent="0.3">
      <c r="A2353" s="97">
        <v>201</v>
      </c>
      <c r="B2353" s="435" t="e">
        <f>CONCATENATE(Revisión_Avance_Periodo!$D2353,";",Revisión_Avance_Periodo!$F2353,";",Revisión_Avance_Periodo!$L2353)</f>
        <v>#REF!</v>
      </c>
      <c r="C2353" s="435" t="e">
        <f t="shared" si="183"/>
        <v>#REF!</v>
      </c>
      <c r="D2353" s="123" t="e">
        <f>VLOOKUP($A2353,#REF!,3,FALSE)</f>
        <v>#REF!</v>
      </c>
      <c r="E2353" s="436" t="e">
        <f>VLOOKUP($A2353,#REF!,4,FALSE)</f>
        <v>#REF!</v>
      </c>
      <c r="F2353" s="103" t="e">
        <f>VLOOKUP($A2353,#REF!,5,FALSE)</f>
        <v>#REF!</v>
      </c>
      <c r="G2353" s="98" t="e">
        <f>VLOOKUP($A2353,#REF!,8,FALSE)</f>
        <v>#REF!</v>
      </c>
      <c r="H2353" s="93" t="e">
        <f>VLOOKUP($A2353,#REF!,7,FALSE)</f>
        <v>#REF!</v>
      </c>
      <c r="I2353" s="438" t="e">
        <f>VLOOKUP($A2353,#REF!,10,FALSE)</f>
        <v>#REF!</v>
      </c>
      <c r="J2353" s="98" t="e">
        <f>VLOOKUP($A2353,#REF!,11,FALSE)</f>
        <v>#REF!</v>
      </c>
      <c r="K2353" s="114" t="e">
        <f>VLOOKUP($A2353,#REF!,12,FALSE)</f>
        <v>#REF!</v>
      </c>
      <c r="L2353" s="98" t="e">
        <f>VLOOKUP($A2353,#REF!,13,FALSE)</f>
        <v>#REF!</v>
      </c>
      <c r="M2353" s="438" t="e">
        <f>VLOOKUP($A2353,#REF!,14,FALSE)</f>
        <v>#REF!</v>
      </c>
      <c r="N2353" s="103" t="e">
        <f>VLOOKUP($A2353,#REF!,15,FALSE)</f>
        <v>#REF!</v>
      </c>
      <c r="O2353" s="103" t="e">
        <f>VLOOKUP($A2353,#REF!,18,FALSE)</f>
        <v>#REF!</v>
      </c>
      <c r="P2353" s="93" t="e">
        <f>VLOOKUP($A2353,#REF!,41,FALSE)</f>
        <v>#REF!</v>
      </c>
      <c r="Q2353" s="115" t="e">
        <f>VLOOKUP(Revisión_Avance_Periodo!$L2353,#REF!,30,FALSE)</f>
        <v>#REF!</v>
      </c>
      <c r="R2353" s="116">
        <v>2019</v>
      </c>
      <c r="S2353" s="196">
        <v>43829</v>
      </c>
      <c r="T2353" s="124" t="s">
        <v>79</v>
      </c>
      <c r="U2353" s="132" t="e">
        <f>INDEX(#REF!,MATCH(Revisión_Avance_Periodo!$L2353,#REF!,0),MATCH(Revisión_Avance_Periodo!$T2353,#REF!,0))</f>
        <v>#REF!</v>
      </c>
      <c r="V2353" s="132" t="e">
        <f>INDEX(#REF!,MATCH(Revisión_Avance_Periodo!$L2353,#REF!,0),MATCH(Revisión_Avance_Periodo!$T2353,#REF!,0))</f>
        <v>#REF!</v>
      </c>
      <c r="W2353" s="130" t="e">
        <f>V2353/U2353</f>
        <v>#REF!</v>
      </c>
      <c r="X2353" s="124" t="e">
        <f>VLOOKUP(W2353,Tabla_Estado_Meta_OAP_2019[#All],3,TRUE)</f>
        <v>#REF!</v>
      </c>
      <c r="Y2353" s="157" t="e">
        <f>SUBTOTAL(9,$U$206:$U2353)</f>
        <v>#REF!</v>
      </c>
      <c r="Z2353" s="158" t="e">
        <f>SUBTOTAL(9,$V$206:$V2353)</f>
        <v>#REF!</v>
      </c>
      <c r="AA2353" s="159">
        <f>IFERROR(+Revisión_Avance_Periodo!$Z2353/Revisión_Avance_Periodo!$Y2353,0)</f>
        <v>0</v>
      </c>
      <c r="AB2353" s="126"/>
      <c r="AC2353" s="127"/>
      <c r="AD2353" s="125"/>
      <c r="AE2353" s="125"/>
      <c r="AF2353" s="128"/>
      <c r="AG2353" s="129"/>
      <c r="AH2353" s="157" t="e">
        <f>SUBTOTAL(9,$U$2342:$U2353)</f>
        <v>#REF!</v>
      </c>
      <c r="AI2353" s="158" t="e">
        <f>SUBTOTAL(9,$V$2342:$V2353)</f>
        <v>#REF!</v>
      </c>
      <c r="AJ2353" s="159">
        <f>IFERROR(+Revisión_Avance_Periodo!$Z2353/Revisión_Avance_Periodo!$Y2353,0)</f>
        <v>0</v>
      </c>
      <c r="AK2353" s="126"/>
      <c r="AL2353" s="127"/>
      <c r="AM2353" s="125"/>
      <c r="AN2353" s="125"/>
      <c r="AO2353" s="128"/>
      <c r="AP2353" s="129"/>
    </row>
    <row r="2354" spans="1:42" x14ac:dyDescent="0.25">
      <c r="A2354" s="92">
        <v>202</v>
      </c>
      <c r="B2354" s="435" t="e">
        <f>CONCATENATE(Revisión_Avance_Periodo!$D2354,";",Revisión_Avance_Periodo!$F2354,";",Revisión_Avance_Periodo!$L2354)</f>
        <v>#REF!</v>
      </c>
      <c r="C2354" s="435" t="e">
        <f t="shared" si="183"/>
        <v>#REF!</v>
      </c>
      <c r="D2354" s="114" t="e">
        <f>VLOOKUP($A2354,#REF!,3,FALSE)</f>
        <v>#REF!</v>
      </c>
      <c r="E2354" s="436" t="e">
        <f>VLOOKUP($A2354,#REF!,4,FALSE)</f>
        <v>#REF!</v>
      </c>
      <c r="F2354" s="102" t="e">
        <f>VLOOKUP($A2354,#REF!,5,FALSE)</f>
        <v>#REF!</v>
      </c>
      <c r="G2354" s="93" t="e">
        <f>VLOOKUP($A2354,#REF!,8,FALSE)</f>
        <v>#REF!</v>
      </c>
      <c r="H2354" s="93" t="e">
        <f>VLOOKUP($A2354,#REF!,7,FALSE)</f>
        <v>#REF!</v>
      </c>
      <c r="I2354" s="438" t="e">
        <f>VLOOKUP($A2354,#REF!,10,FALSE)</f>
        <v>#REF!</v>
      </c>
      <c r="J2354" s="93" t="e">
        <f>VLOOKUP($A2354,#REF!,11,FALSE)</f>
        <v>#REF!</v>
      </c>
      <c r="K2354" s="114" t="e">
        <f>VLOOKUP($A2354,#REF!,12,FALSE)</f>
        <v>#REF!</v>
      </c>
      <c r="L2354" s="93" t="e">
        <f>VLOOKUP($A2354,#REF!,13,FALSE)</f>
        <v>#REF!</v>
      </c>
      <c r="M2354" s="438" t="e">
        <f>VLOOKUP($A2354,#REF!,14,FALSE)</f>
        <v>#REF!</v>
      </c>
      <c r="N2354" s="102" t="e">
        <f>VLOOKUP($A2354,#REF!,15,FALSE)</f>
        <v>#REF!</v>
      </c>
      <c r="O2354" s="102" t="e">
        <f>VLOOKUP($A2354,#REF!,18,FALSE)</f>
        <v>#REF!</v>
      </c>
      <c r="P2354" s="93" t="e">
        <f>VLOOKUP($A2354,#REF!,41,FALSE)</f>
        <v>#REF!</v>
      </c>
      <c r="Q2354" s="115" t="e">
        <f>VLOOKUP(Revisión_Avance_Periodo!$L2354,#REF!,30,FALSE)</f>
        <v>#REF!</v>
      </c>
      <c r="R2354" s="116">
        <v>2019</v>
      </c>
      <c r="S2354" s="196">
        <v>43495</v>
      </c>
      <c r="T2354" s="116" t="s">
        <v>68</v>
      </c>
      <c r="U2354" s="132" t="e">
        <f>INDEX(#REF!,MATCH(Revisión_Avance_Periodo!$L2354,#REF!,0),MATCH(Revisión_Avance_Periodo!$T2354,#REF!,0))</f>
        <v>#REF!</v>
      </c>
      <c r="V2354" s="132" t="e">
        <f>INDEX(#REF!,MATCH(Revisión_Avance_Periodo!$L2354,#REF!,0),MATCH(Revisión_Avance_Periodo!$T2354,#REF!,0))</f>
        <v>#REF!</v>
      </c>
      <c r="W2354" s="130" t="e">
        <f>V2354/U2354</f>
        <v>#REF!</v>
      </c>
      <c r="X2354" s="116" t="e">
        <f>VLOOKUP(W2354,Tabla_Estado_Meta_OAP_2019[#All],3,TRUE)</f>
        <v>#REF!</v>
      </c>
      <c r="Y2354" s="160" t="e">
        <f>SUBTOTAL(9,$U$206:$U2354)</f>
        <v>#REF!</v>
      </c>
      <c r="Z2354" s="161" t="e">
        <f>SUBTOTAL(9,$V$206:$V2354)</f>
        <v>#REF!</v>
      </c>
      <c r="AA2354" s="162">
        <f>IFERROR(+Revisión_Avance_Periodo!$Z2354/Revisión_Avance_Periodo!$Y2354,0)</f>
        <v>0</v>
      </c>
      <c r="AB2354" s="133" t="e">
        <f>SUBTOTAL(9,U2354:U2365)</f>
        <v>#REF!</v>
      </c>
      <c r="AC2354" s="134" t="e">
        <f>SUBTOTAL(9,V2354:V2365)</f>
        <v>#REF!</v>
      </c>
      <c r="AD2354" s="119" t="e">
        <f>+AC2354/AB2354</f>
        <v>#REF!</v>
      </c>
      <c r="AE2354" s="119" t="e">
        <f>100%-Revisión_Avance_Periodo!$AD2354</f>
        <v>#REF!</v>
      </c>
      <c r="AF2354" s="121" t="e">
        <f>VLOOKUP(AD2354,Tabla_Estado_Meta_OAP_2019[],3,TRUE)</f>
        <v>#REF!</v>
      </c>
      <c r="AG2354" s="122" t="e">
        <f>Revisión_Avance_Periodo!$AD2354*Revisión_Avance_Periodo!$Q2354</f>
        <v>#REF!</v>
      </c>
      <c r="AH2354" s="160" t="e">
        <f>SUBTOTAL(9,$U$2354:$U2354)</f>
        <v>#REF!</v>
      </c>
      <c r="AI2354" s="161" t="e">
        <f>SUBTOTAL(9,$V$2354:$V2354)</f>
        <v>#REF!</v>
      </c>
      <c r="AJ2354" s="162">
        <f>IFERROR(+Revisión_Avance_Periodo!$Z2354/Revisión_Avance_Periodo!$Y2354,0)</f>
        <v>0</v>
      </c>
      <c r="AK2354" s="133" t="e">
        <f>SUBTOTAL(9,AD2354:AD2365)</f>
        <v>#REF!</v>
      </c>
      <c r="AL2354" s="134" t="e">
        <f>SUBTOTAL(9,AE2354:AE2365)</f>
        <v>#REF!</v>
      </c>
      <c r="AM2354" s="119" t="e">
        <f>+AL2354/AK2354</f>
        <v>#REF!</v>
      </c>
      <c r="AN2354" s="119" t="e">
        <f>100%-Revisión_Avance_Periodo!$AD2354</f>
        <v>#REF!</v>
      </c>
      <c r="AO2354" s="121" t="e">
        <f>VLOOKUP(AM2354,Tabla_Estado_Meta_OAP_2019[],3,TRUE)</f>
        <v>#REF!</v>
      </c>
      <c r="AP2354" s="122" t="e">
        <f>Revisión_Avance_Periodo!$AD2354*Revisión_Avance_Periodo!$Q2354</f>
        <v>#REF!</v>
      </c>
    </row>
    <row r="2355" spans="1:42" x14ac:dyDescent="0.25">
      <c r="A2355" s="97">
        <v>202</v>
      </c>
      <c r="B2355" s="435" t="e">
        <f>CONCATENATE(Revisión_Avance_Periodo!$D2355,";",Revisión_Avance_Periodo!$F2355,";",Revisión_Avance_Periodo!$L2355)</f>
        <v>#REF!</v>
      </c>
      <c r="C2355" s="435" t="e">
        <f t="shared" si="183"/>
        <v>#REF!</v>
      </c>
      <c r="D2355" s="123" t="e">
        <f>VLOOKUP($A2355,#REF!,3,FALSE)</f>
        <v>#REF!</v>
      </c>
      <c r="E2355" s="436" t="e">
        <f>VLOOKUP($A2355,#REF!,4,FALSE)</f>
        <v>#REF!</v>
      </c>
      <c r="F2355" s="103" t="e">
        <f>VLOOKUP($A2355,#REF!,5,FALSE)</f>
        <v>#REF!</v>
      </c>
      <c r="G2355" s="98" t="e">
        <f>VLOOKUP($A2355,#REF!,8,FALSE)</f>
        <v>#REF!</v>
      </c>
      <c r="H2355" s="93" t="e">
        <f>VLOOKUP($A2355,#REF!,7,FALSE)</f>
        <v>#REF!</v>
      </c>
      <c r="I2355" s="438" t="e">
        <f>VLOOKUP($A2355,#REF!,10,FALSE)</f>
        <v>#REF!</v>
      </c>
      <c r="J2355" s="98" t="e">
        <f>VLOOKUP($A2355,#REF!,11,FALSE)</f>
        <v>#REF!</v>
      </c>
      <c r="K2355" s="114" t="e">
        <f>VLOOKUP($A2355,#REF!,12,FALSE)</f>
        <v>#REF!</v>
      </c>
      <c r="L2355" s="98" t="e">
        <f>VLOOKUP($A2355,#REF!,13,FALSE)</f>
        <v>#REF!</v>
      </c>
      <c r="M2355" s="438" t="e">
        <f>VLOOKUP($A2355,#REF!,14,FALSE)</f>
        <v>#REF!</v>
      </c>
      <c r="N2355" s="103" t="e">
        <f>VLOOKUP($A2355,#REF!,15,FALSE)</f>
        <v>#REF!</v>
      </c>
      <c r="O2355" s="103" t="e">
        <f>VLOOKUP($A2355,#REF!,18,FALSE)</f>
        <v>#REF!</v>
      </c>
      <c r="P2355" s="93" t="e">
        <f>VLOOKUP($A2355,#REF!,41,FALSE)</f>
        <v>#REF!</v>
      </c>
      <c r="Q2355" s="115" t="e">
        <f>VLOOKUP(Revisión_Avance_Periodo!$L2355,#REF!,30,FALSE)</f>
        <v>#REF!</v>
      </c>
      <c r="R2355" s="116">
        <v>2019</v>
      </c>
      <c r="S2355" s="196">
        <v>43524</v>
      </c>
      <c r="T2355" s="124" t="s">
        <v>69</v>
      </c>
      <c r="U2355" s="132" t="e">
        <f>INDEX(#REF!,MATCH(Revisión_Avance_Periodo!$L2355,#REF!,0),MATCH(Revisión_Avance_Periodo!$T2355,#REF!,0))</f>
        <v>#REF!</v>
      </c>
      <c r="V2355" s="132" t="e">
        <f>INDEX(#REF!,MATCH(Revisión_Avance_Periodo!$L2355,#REF!,0),MATCH(Revisión_Avance_Periodo!$T2355,#REF!,0))</f>
        <v>#REF!</v>
      </c>
      <c r="W2355" s="118">
        <f>IFERROR((V2355/U2355),0)</f>
        <v>0</v>
      </c>
      <c r="X2355" s="124" t="str">
        <f>VLOOKUP(W2355,Tabla_Estado_Meta_OAP_2019[#All],3,TRUE)</f>
        <v>Por Ejecutar</v>
      </c>
      <c r="Y2355" s="157" t="e">
        <f>SUBTOTAL(9,$U$206:$U2355)</f>
        <v>#REF!</v>
      </c>
      <c r="Z2355" s="158" t="e">
        <f>SUBTOTAL(9,$V$206:$V2355)</f>
        <v>#REF!</v>
      </c>
      <c r="AA2355" s="159">
        <f>IFERROR(+Revisión_Avance_Periodo!$Z2355/Revisión_Avance_Periodo!$Y2355,0)</f>
        <v>0</v>
      </c>
      <c r="AB2355" s="126"/>
      <c r="AC2355" s="127"/>
      <c r="AD2355" s="125"/>
      <c r="AE2355" s="125"/>
      <c r="AF2355" s="128"/>
      <c r="AG2355" s="129"/>
      <c r="AH2355" s="157" t="e">
        <f>SUBTOTAL(9,$U$2354:$U2355)</f>
        <v>#REF!</v>
      </c>
      <c r="AI2355" s="158" t="e">
        <f>SUBTOTAL(9,$V$2354:$V2355)</f>
        <v>#REF!</v>
      </c>
      <c r="AJ2355" s="159">
        <f>IFERROR(+Revisión_Avance_Periodo!$Z2355/Revisión_Avance_Periodo!$Y2355,0)</f>
        <v>0</v>
      </c>
      <c r="AK2355" s="126"/>
      <c r="AL2355" s="127"/>
      <c r="AM2355" s="125"/>
      <c r="AN2355" s="125"/>
      <c r="AO2355" s="128"/>
      <c r="AP2355" s="129"/>
    </row>
    <row r="2356" spans="1:42" x14ac:dyDescent="0.25">
      <c r="A2356" s="92">
        <v>202</v>
      </c>
      <c r="B2356" s="435" t="e">
        <f>CONCATENATE(Revisión_Avance_Periodo!$D2356,";",Revisión_Avance_Periodo!$F2356,";",Revisión_Avance_Periodo!$L2356)</f>
        <v>#REF!</v>
      </c>
      <c r="C2356" s="435" t="e">
        <f t="shared" si="183"/>
        <v>#REF!</v>
      </c>
      <c r="D2356" s="114" t="e">
        <f>VLOOKUP($A2356,#REF!,3,FALSE)</f>
        <v>#REF!</v>
      </c>
      <c r="E2356" s="436" t="e">
        <f>VLOOKUP($A2356,#REF!,4,FALSE)</f>
        <v>#REF!</v>
      </c>
      <c r="F2356" s="102" t="e">
        <f>VLOOKUP($A2356,#REF!,5,FALSE)</f>
        <v>#REF!</v>
      </c>
      <c r="G2356" s="93" t="e">
        <f>VLOOKUP($A2356,#REF!,8,FALSE)</f>
        <v>#REF!</v>
      </c>
      <c r="H2356" s="93" t="e">
        <f>VLOOKUP($A2356,#REF!,7,FALSE)</f>
        <v>#REF!</v>
      </c>
      <c r="I2356" s="438" t="e">
        <f>VLOOKUP($A2356,#REF!,10,FALSE)</f>
        <v>#REF!</v>
      </c>
      <c r="J2356" s="93" t="e">
        <f>VLOOKUP($A2356,#REF!,11,FALSE)</f>
        <v>#REF!</v>
      </c>
      <c r="K2356" s="114" t="e">
        <f>VLOOKUP($A2356,#REF!,12,FALSE)</f>
        <v>#REF!</v>
      </c>
      <c r="L2356" s="93" t="e">
        <f>VLOOKUP($A2356,#REF!,13,FALSE)</f>
        <v>#REF!</v>
      </c>
      <c r="M2356" s="438" t="e">
        <f>VLOOKUP($A2356,#REF!,14,FALSE)</f>
        <v>#REF!</v>
      </c>
      <c r="N2356" s="102" t="e">
        <f>VLOOKUP($A2356,#REF!,15,FALSE)</f>
        <v>#REF!</v>
      </c>
      <c r="O2356" s="102" t="e">
        <f>VLOOKUP($A2356,#REF!,18,FALSE)</f>
        <v>#REF!</v>
      </c>
      <c r="P2356" s="93" t="e">
        <f>VLOOKUP($A2356,#REF!,41,FALSE)</f>
        <v>#REF!</v>
      </c>
      <c r="Q2356" s="115" t="e">
        <f>VLOOKUP(Revisión_Avance_Periodo!$L2356,#REF!,30,FALSE)</f>
        <v>#REF!</v>
      </c>
      <c r="R2356" s="116">
        <v>2019</v>
      </c>
      <c r="S2356" s="196">
        <v>43554</v>
      </c>
      <c r="T2356" s="116" t="s">
        <v>70</v>
      </c>
      <c r="U2356" s="132" t="e">
        <f>INDEX(#REF!,MATCH(Revisión_Avance_Periodo!$L2356,#REF!,0),MATCH(Revisión_Avance_Periodo!$T2356,#REF!,0))</f>
        <v>#REF!</v>
      </c>
      <c r="V2356" s="132" t="e">
        <f>INDEX(#REF!,MATCH(Revisión_Avance_Periodo!$L2356,#REF!,0),MATCH(Revisión_Avance_Periodo!$T2356,#REF!,0))</f>
        <v>#REF!</v>
      </c>
      <c r="W2356" s="130" t="e">
        <f t="shared" ref="W2356:W2363" si="188">V2356/U2356</f>
        <v>#REF!</v>
      </c>
      <c r="X2356" s="116" t="e">
        <f>VLOOKUP(W2356,Tabla_Estado_Meta_OAP_2019[#All],3,TRUE)</f>
        <v>#REF!</v>
      </c>
      <c r="Y2356" s="157" t="e">
        <f>SUBTOTAL(9,$U$206:$U2356)</f>
        <v>#REF!</v>
      </c>
      <c r="Z2356" s="158" t="e">
        <f>SUBTOTAL(9,$V$206:$V2356)</f>
        <v>#REF!</v>
      </c>
      <c r="AA2356" s="159">
        <f>IFERROR(+Revisión_Avance_Periodo!$Z2356/Revisión_Avance_Periodo!$Y2356,0)</f>
        <v>0</v>
      </c>
      <c r="AB2356" s="126"/>
      <c r="AC2356" s="127"/>
      <c r="AD2356" s="125"/>
      <c r="AE2356" s="125"/>
      <c r="AF2356" s="128"/>
      <c r="AG2356" s="129"/>
      <c r="AH2356" s="157" t="e">
        <f>SUBTOTAL(9,$U$2354:$U2356)</f>
        <v>#REF!</v>
      </c>
      <c r="AI2356" s="158" t="e">
        <f>SUBTOTAL(9,$V$2354:$V2356)</f>
        <v>#REF!</v>
      </c>
      <c r="AJ2356" s="159">
        <f>IFERROR(+Revisión_Avance_Periodo!$Z2356/Revisión_Avance_Periodo!$Y2356,0)</f>
        <v>0</v>
      </c>
      <c r="AK2356" s="126"/>
      <c r="AL2356" s="127"/>
      <c r="AM2356" s="125"/>
      <c r="AN2356" s="125"/>
      <c r="AO2356" s="128"/>
      <c r="AP2356" s="129"/>
    </row>
    <row r="2357" spans="1:42" x14ac:dyDescent="0.25">
      <c r="A2357" s="97">
        <v>202</v>
      </c>
      <c r="B2357" s="435" t="e">
        <f>CONCATENATE(Revisión_Avance_Periodo!$D2357,";",Revisión_Avance_Periodo!$F2357,";",Revisión_Avance_Periodo!$L2357)</f>
        <v>#REF!</v>
      </c>
      <c r="C2357" s="435" t="e">
        <f t="shared" si="183"/>
        <v>#REF!</v>
      </c>
      <c r="D2357" s="123" t="e">
        <f>VLOOKUP($A2357,#REF!,3,FALSE)</f>
        <v>#REF!</v>
      </c>
      <c r="E2357" s="436" t="e">
        <f>VLOOKUP($A2357,#REF!,4,FALSE)</f>
        <v>#REF!</v>
      </c>
      <c r="F2357" s="103" t="e">
        <f>VLOOKUP($A2357,#REF!,5,FALSE)</f>
        <v>#REF!</v>
      </c>
      <c r="G2357" s="98" t="e">
        <f>VLOOKUP($A2357,#REF!,8,FALSE)</f>
        <v>#REF!</v>
      </c>
      <c r="H2357" s="93" t="e">
        <f>VLOOKUP($A2357,#REF!,7,FALSE)</f>
        <v>#REF!</v>
      </c>
      <c r="I2357" s="438" t="e">
        <f>VLOOKUP($A2357,#REF!,10,FALSE)</f>
        <v>#REF!</v>
      </c>
      <c r="J2357" s="98" t="e">
        <f>VLOOKUP($A2357,#REF!,11,FALSE)</f>
        <v>#REF!</v>
      </c>
      <c r="K2357" s="114" t="e">
        <f>VLOOKUP($A2357,#REF!,12,FALSE)</f>
        <v>#REF!</v>
      </c>
      <c r="L2357" s="98" t="e">
        <f>VLOOKUP($A2357,#REF!,13,FALSE)</f>
        <v>#REF!</v>
      </c>
      <c r="M2357" s="438" t="e">
        <f>VLOOKUP($A2357,#REF!,14,FALSE)</f>
        <v>#REF!</v>
      </c>
      <c r="N2357" s="103" t="e">
        <f>VLOOKUP($A2357,#REF!,15,FALSE)</f>
        <v>#REF!</v>
      </c>
      <c r="O2357" s="103" t="e">
        <f>VLOOKUP($A2357,#REF!,18,FALSE)</f>
        <v>#REF!</v>
      </c>
      <c r="P2357" s="93" t="e">
        <f>VLOOKUP($A2357,#REF!,41,FALSE)</f>
        <v>#REF!</v>
      </c>
      <c r="Q2357" s="115" t="e">
        <f>VLOOKUP(Revisión_Avance_Periodo!$L2357,#REF!,30,FALSE)</f>
        <v>#REF!</v>
      </c>
      <c r="R2357" s="116">
        <v>2019</v>
      </c>
      <c r="S2357" s="196">
        <v>43585</v>
      </c>
      <c r="T2357" s="124" t="s">
        <v>71</v>
      </c>
      <c r="U2357" s="132" t="e">
        <f>INDEX(#REF!,MATCH(Revisión_Avance_Periodo!$L2357,#REF!,0),MATCH(Revisión_Avance_Periodo!$T2357,#REF!,0))</f>
        <v>#REF!</v>
      </c>
      <c r="V2357" s="132" t="e">
        <f>INDEX(#REF!,MATCH(Revisión_Avance_Periodo!$L2357,#REF!,0),MATCH(Revisión_Avance_Periodo!$T2357,#REF!,0))</f>
        <v>#REF!</v>
      </c>
      <c r="W2357" s="130" t="e">
        <f t="shared" si="188"/>
        <v>#REF!</v>
      </c>
      <c r="X2357" s="124" t="e">
        <f>VLOOKUP(W2357,Tabla_Estado_Meta_OAP_2019[#All],3,TRUE)</f>
        <v>#REF!</v>
      </c>
      <c r="Y2357" s="157" t="e">
        <f>SUBTOTAL(9,$U$206:$U2357)</f>
        <v>#REF!</v>
      </c>
      <c r="Z2357" s="158" t="e">
        <f>SUBTOTAL(9,$V$206:$V2357)</f>
        <v>#REF!</v>
      </c>
      <c r="AA2357" s="159">
        <f>IFERROR(+Revisión_Avance_Periodo!$Z2357/Revisión_Avance_Periodo!$Y2357,0)</f>
        <v>0</v>
      </c>
      <c r="AB2357" s="126"/>
      <c r="AC2357" s="127"/>
      <c r="AD2357" s="125"/>
      <c r="AE2357" s="125"/>
      <c r="AF2357" s="128"/>
      <c r="AG2357" s="129"/>
      <c r="AH2357" s="157" t="e">
        <f>SUBTOTAL(9,$U$2354:$U2357)</f>
        <v>#REF!</v>
      </c>
      <c r="AI2357" s="158" t="e">
        <f>SUBTOTAL(9,$V$2354:$V2357)</f>
        <v>#REF!</v>
      </c>
      <c r="AJ2357" s="159">
        <f>IFERROR(+Revisión_Avance_Periodo!$Z2357/Revisión_Avance_Periodo!$Y2357,0)</f>
        <v>0</v>
      </c>
      <c r="AK2357" s="126"/>
      <c r="AL2357" s="127"/>
      <c r="AM2357" s="125"/>
      <c r="AN2357" s="125"/>
      <c r="AO2357" s="128"/>
      <c r="AP2357" s="129"/>
    </row>
    <row r="2358" spans="1:42" x14ac:dyDescent="0.25">
      <c r="A2358" s="92">
        <v>202</v>
      </c>
      <c r="B2358" s="435" t="e">
        <f>CONCATENATE(Revisión_Avance_Periodo!$D2358,";",Revisión_Avance_Periodo!$F2358,";",Revisión_Avance_Periodo!$L2358)</f>
        <v>#REF!</v>
      </c>
      <c r="C2358" s="435" t="e">
        <f t="shared" si="183"/>
        <v>#REF!</v>
      </c>
      <c r="D2358" s="114" t="e">
        <f>VLOOKUP($A2358,#REF!,3,FALSE)</f>
        <v>#REF!</v>
      </c>
      <c r="E2358" s="436" t="e">
        <f>VLOOKUP($A2358,#REF!,4,FALSE)</f>
        <v>#REF!</v>
      </c>
      <c r="F2358" s="102" t="e">
        <f>VLOOKUP($A2358,#REF!,5,FALSE)</f>
        <v>#REF!</v>
      </c>
      <c r="G2358" s="93" t="e">
        <f>VLOOKUP($A2358,#REF!,8,FALSE)</f>
        <v>#REF!</v>
      </c>
      <c r="H2358" s="93" t="e">
        <f>VLOOKUP($A2358,#REF!,7,FALSE)</f>
        <v>#REF!</v>
      </c>
      <c r="I2358" s="438" t="e">
        <f>VLOOKUP($A2358,#REF!,10,FALSE)</f>
        <v>#REF!</v>
      </c>
      <c r="J2358" s="93" t="e">
        <f>VLOOKUP($A2358,#REF!,11,FALSE)</f>
        <v>#REF!</v>
      </c>
      <c r="K2358" s="114" t="e">
        <f>VLOOKUP($A2358,#REF!,12,FALSE)</f>
        <v>#REF!</v>
      </c>
      <c r="L2358" s="93" t="e">
        <f>VLOOKUP($A2358,#REF!,13,FALSE)</f>
        <v>#REF!</v>
      </c>
      <c r="M2358" s="438" t="e">
        <f>VLOOKUP($A2358,#REF!,14,FALSE)</f>
        <v>#REF!</v>
      </c>
      <c r="N2358" s="102" t="e">
        <f>VLOOKUP($A2358,#REF!,15,FALSE)</f>
        <v>#REF!</v>
      </c>
      <c r="O2358" s="102" t="e">
        <f>VLOOKUP($A2358,#REF!,18,FALSE)</f>
        <v>#REF!</v>
      </c>
      <c r="P2358" s="93" t="e">
        <f>VLOOKUP($A2358,#REF!,41,FALSE)</f>
        <v>#REF!</v>
      </c>
      <c r="Q2358" s="115" t="e">
        <f>VLOOKUP(Revisión_Avance_Periodo!$L2358,#REF!,30,FALSE)</f>
        <v>#REF!</v>
      </c>
      <c r="R2358" s="116">
        <v>2019</v>
      </c>
      <c r="S2358" s="196">
        <v>43615</v>
      </c>
      <c r="T2358" s="116" t="s">
        <v>72</v>
      </c>
      <c r="U2358" s="132" t="e">
        <f>INDEX(#REF!,MATCH(Revisión_Avance_Periodo!$L2358,#REF!,0),MATCH(Revisión_Avance_Periodo!$T2358,#REF!,0))</f>
        <v>#REF!</v>
      </c>
      <c r="V2358" s="132" t="e">
        <f>INDEX(#REF!,MATCH(Revisión_Avance_Periodo!$L2358,#REF!,0),MATCH(Revisión_Avance_Periodo!$T2358,#REF!,0))</f>
        <v>#REF!</v>
      </c>
      <c r="W2358" s="130" t="e">
        <f t="shared" si="188"/>
        <v>#REF!</v>
      </c>
      <c r="X2358" s="116" t="e">
        <f>VLOOKUP(W2358,Tabla_Estado_Meta_OAP_2019[#All],3,TRUE)</f>
        <v>#REF!</v>
      </c>
      <c r="Y2358" s="157" t="e">
        <f>SUBTOTAL(9,$U$206:$U2358)</f>
        <v>#REF!</v>
      </c>
      <c r="Z2358" s="158" t="e">
        <f>SUBTOTAL(9,$V$206:$V2358)</f>
        <v>#REF!</v>
      </c>
      <c r="AA2358" s="159">
        <f>IFERROR(+Revisión_Avance_Periodo!$Z2358/Revisión_Avance_Periodo!$Y2358,0)</f>
        <v>0</v>
      </c>
      <c r="AB2358" s="126"/>
      <c r="AC2358" s="127"/>
      <c r="AD2358" s="125"/>
      <c r="AE2358" s="125"/>
      <c r="AF2358" s="128"/>
      <c r="AG2358" s="129"/>
      <c r="AH2358" s="157" t="e">
        <f>SUBTOTAL(9,$U$2354:$U2358)</f>
        <v>#REF!</v>
      </c>
      <c r="AI2358" s="158" t="e">
        <f>SUBTOTAL(9,$V$2354:$V2358)</f>
        <v>#REF!</v>
      </c>
      <c r="AJ2358" s="159">
        <f>IFERROR(+Revisión_Avance_Periodo!$Z2358/Revisión_Avance_Periodo!$Y2358,0)</f>
        <v>0</v>
      </c>
      <c r="AK2358" s="126"/>
      <c r="AL2358" s="127"/>
      <c r="AM2358" s="125"/>
      <c r="AN2358" s="125"/>
      <c r="AO2358" s="128"/>
      <c r="AP2358" s="129"/>
    </row>
    <row r="2359" spans="1:42" x14ac:dyDescent="0.25">
      <c r="A2359" s="97">
        <v>202</v>
      </c>
      <c r="B2359" s="435" t="e">
        <f>CONCATENATE(Revisión_Avance_Periodo!$D2359,";",Revisión_Avance_Periodo!$F2359,";",Revisión_Avance_Periodo!$L2359)</f>
        <v>#REF!</v>
      </c>
      <c r="C2359" s="435" t="e">
        <f t="shared" si="183"/>
        <v>#REF!</v>
      </c>
      <c r="D2359" s="123" t="e">
        <f>VLOOKUP($A2359,#REF!,3,FALSE)</f>
        <v>#REF!</v>
      </c>
      <c r="E2359" s="436" t="e">
        <f>VLOOKUP($A2359,#REF!,4,FALSE)</f>
        <v>#REF!</v>
      </c>
      <c r="F2359" s="103" t="e">
        <f>VLOOKUP($A2359,#REF!,5,FALSE)</f>
        <v>#REF!</v>
      </c>
      <c r="G2359" s="98" t="e">
        <f>VLOOKUP($A2359,#REF!,8,FALSE)</f>
        <v>#REF!</v>
      </c>
      <c r="H2359" s="93" t="e">
        <f>VLOOKUP($A2359,#REF!,7,FALSE)</f>
        <v>#REF!</v>
      </c>
      <c r="I2359" s="438" t="e">
        <f>VLOOKUP($A2359,#REF!,10,FALSE)</f>
        <v>#REF!</v>
      </c>
      <c r="J2359" s="98" t="e">
        <f>VLOOKUP($A2359,#REF!,11,FALSE)</f>
        <v>#REF!</v>
      </c>
      <c r="K2359" s="114" t="e">
        <f>VLOOKUP($A2359,#REF!,12,FALSE)</f>
        <v>#REF!</v>
      </c>
      <c r="L2359" s="98" t="e">
        <f>VLOOKUP($A2359,#REF!,13,FALSE)</f>
        <v>#REF!</v>
      </c>
      <c r="M2359" s="438" t="e">
        <f>VLOOKUP($A2359,#REF!,14,FALSE)</f>
        <v>#REF!</v>
      </c>
      <c r="N2359" s="103" t="e">
        <f>VLOOKUP($A2359,#REF!,15,FALSE)</f>
        <v>#REF!</v>
      </c>
      <c r="O2359" s="103" t="e">
        <f>VLOOKUP($A2359,#REF!,18,FALSE)</f>
        <v>#REF!</v>
      </c>
      <c r="P2359" s="93" t="e">
        <f>VLOOKUP($A2359,#REF!,41,FALSE)</f>
        <v>#REF!</v>
      </c>
      <c r="Q2359" s="115" t="e">
        <f>VLOOKUP(Revisión_Avance_Periodo!$L2359,#REF!,30,FALSE)</f>
        <v>#REF!</v>
      </c>
      <c r="R2359" s="116">
        <v>2019</v>
      </c>
      <c r="S2359" s="196">
        <v>43646</v>
      </c>
      <c r="T2359" s="124" t="s">
        <v>73</v>
      </c>
      <c r="U2359" s="132" t="e">
        <f>INDEX(#REF!,MATCH(Revisión_Avance_Periodo!$L2359,#REF!,0),MATCH(Revisión_Avance_Periodo!$T2359,#REF!,0))</f>
        <v>#REF!</v>
      </c>
      <c r="V2359" s="132" t="e">
        <f>INDEX(#REF!,MATCH(Revisión_Avance_Periodo!$L2359,#REF!,0),MATCH(Revisión_Avance_Periodo!$T2359,#REF!,0))</f>
        <v>#REF!</v>
      </c>
      <c r="W2359" s="130" t="e">
        <f t="shared" si="188"/>
        <v>#REF!</v>
      </c>
      <c r="X2359" s="124" t="e">
        <f>VLOOKUP(W2359,Tabla_Estado_Meta_OAP_2019[#All],3,TRUE)</f>
        <v>#REF!</v>
      </c>
      <c r="Y2359" s="157" t="e">
        <f>SUBTOTAL(9,$U$206:$U2359)</f>
        <v>#REF!</v>
      </c>
      <c r="Z2359" s="158" t="e">
        <f>SUBTOTAL(9,$V$206:$V2359)</f>
        <v>#REF!</v>
      </c>
      <c r="AA2359" s="159">
        <f>IFERROR(+Revisión_Avance_Periodo!$Z2359/Revisión_Avance_Periodo!$Y2359,0)</f>
        <v>0</v>
      </c>
      <c r="AB2359" s="126"/>
      <c r="AC2359" s="127"/>
      <c r="AD2359" s="125"/>
      <c r="AE2359" s="125"/>
      <c r="AF2359" s="128"/>
      <c r="AG2359" s="129"/>
      <c r="AH2359" s="157" t="e">
        <f>SUBTOTAL(9,$U$2354:$U2359)</f>
        <v>#REF!</v>
      </c>
      <c r="AI2359" s="158" t="e">
        <f>SUBTOTAL(9,$V$2354:$V2359)</f>
        <v>#REF!</v>
      </c>
      <c r="AJ2359" s="159">
        <f>IFERROR(+Revisión_Avance_Periodo!$Z2359/Revisión_Avance_Periodo!$Y2359,0)</f>
        <v>0</v>
      </c>
      <c r="AK2359" s="126"/>
      <c r="AL2359" s="127"/>
      <c r="AM2359" s="125"/>
      <c r="AN2359" s="125"/>
      <c r="AO2359" s="128"/>
      <c r="AP2359" s="129"/>
    </row>
    <row r="2360" spans="1:42" x14ac:dyDescent="0.25">
      <c r="A2360" s="92">
        <v>202</v>
      </c>
      <c r="B2360" s="435" t="e">
        <f>CONCATENATE(Revisión_Avance_Periodo!$D2360,";",Revisión_Avance_Periodo!$F2360,";",Revisión_Avance_Periodo!$L2360)</f>
        <v>#REF!</v>
      </c>
      <c r="C2360" s="435" t="e">
        <f t="shared" si="183"/>
        <v>#REF!</v>
      </c>
      <c r="D2360" s="114" t="e">
        <f>VLOOKUP($A2360,#REF!,3,FALSE)</f>
        <v>#REF!</v>
      </c>
      <c r="E2360" s="436" t="e">
        <f>VLOOKUP($A2360,#REF!,4,FALSE)</f>
        <v>#REF!</v>
      </c>
      <c r="F2360" s="102" t="e">
        <f>VLOOKUP($A2360,#REF!,5,FALSE)</f>
        <v>#REF!</v>
      </c>
      <c r="G2360" s="93" t="e">
        <f>VLOOKUP($A2360,#REF!,8,FALSE)</f>
        <v>#REF!</v>
      </c>
      <c r="H2360" s="93" t="e">
        <f>VLOOKUP($A2360,#REF!,7,FALSE)</f>
        <v>#REF!</v>
      </c>
      <c r="I2360" s="438" t="e">
        <f>VLOOKUP($A2360,#REF!,10,FALSE)</f>
        <v>#REF!</v>
      </c>
      <c r="J2360" s="93" t="e">
        <f>VLOOKUP($A2360,#REF!,11,FALSE)</f>
        <v>#REF!</v>
      </c>
      <c r="K2360" s="114" t="e">
        <f>VLOOKUP($A2360,#REF!,12,FALSE)</f>
        <v>#REF!</v>
      </c>
      <c r="L2360" s="93" t="e">
        <f>VLOOKUP($A2360,#REF!,13,FALSE)</f>
        <v>#REF!</v>
      </c>
      <c r="M2360" s="438" t="e">
        <f>VLOOKUP($A2360,#REF!,14,FALSE)</f>
        <v>#REF!</v>
      </c>
      <c r="N2360" s="102" t="e">
        <f>VLOOKUP($A2360,#REF!,15,FALSE)</f>
        <v>#REF!</v>
      </c>
      <c r="O2360" s="102" t="e">
        <f>VLOOKUP($A2360,#REF!,18,FALSE)</f>
        <v>#REF!</v>
      </c>
      <c r="P2360" s="93" t="e">
        <f>VLOOKUP($A2360,#REF!,41,FALSE)</f>
        <v>#REF!</v>
      </c>
      <c r="Q2360" s="115" t="e">
        <f>VLOOKUP(Revisión_Avance_Periodo!$L2360,#REF!,30,FALSE)</f>
        <v>#REF!</v>
      </c>
      <c r="R2360" s="116">
        <v>2019</v>
      </c>
      <c r="S2360" s="196">
        <v>43676</v>
      </c>
      <c r="T2360" s="116" t="s">
        <v>74</v>
      </c>
      <c r="U2360" s="132" t="e">
        <f>INDEX(#REF!,MATCH(Revisión_Avance_Periodo!$L2360,#REF!,0),MATCH(Revisión_Avance_Periodo!$T2360,#REF!,0))</f>
        <v>#REF!</v>
      </c>
      <c r="V2360" s="132" t="e">
        <f>INDEX(#REF!,MATCH(Revisión_Avance_Periodo!$L2360,#REF!,0),MATCH(Revisión_Avance_Periodo!$T2360,#REF!,0))</f>
        <v>#REF!</v>
      </c>
      <c r="W2360" s="130" t="e">
        <f t="shared" si="188"/>
        <v>#REF!</v>
      </c>
      <c r="X2360" s="116" t="e">
        <f>VLOOKUP(W2360,Tabla_Estado_Meta_OAP_2019[#All],3,TRUE)</f>
        <v>#REF!</v>
      </c>
      <c r="Y2360" s="157" t="e">
        <f>SUBTOTAL(9,$U$206:$U2360)</f>
        <v>#REF!</v>
      </c>
      <c r="Z2360" s="158" t="e">
        <f>SUBTOTAL(9,$V$206:$V2360)</f>
        <v>#REF!</v>
      </c>
      <c r="AA2360" s="159">
        <f>IFERROR(+Revisión_Avance_Periodo!$Z2360/Revisión_Avance_Periodo!$Y2360,0)</f>
        <v>0</v>
      </c>
      <c r="AB2360" s="126"/>
      <c r="AC2360" s="127"/>
      <c r="AD2360" s="125"/>
      <c r="AE2360" s="125"/>
      <c r="AF2360" s="128"/>
      <c r="AG2360" s="129"/>
      <c r="AH2360" s="157" t="e">
        <f>SUBTOTAL(9,$U$2354:$U2360)</f>
        <v>#REF!</v>
      </c>
      <c r="AI2360" s="158" t="e">
        <f>SUBTOTAL(9,$V$2354:$V2360)</f>
        <v>#REF!</v>
      </c>
      <c r="AJ2360" s="159">
        <f>IFERROR(+Revisión_Avance_Periodo!$Z2360/Revisión_Avance_Periodo!$Y2360,0)</f>
        <v>0</v>
      </c>
      <c r="AK2360" s="126"/>
      <c r="AL2360" s="127"/>
      <c r="AM2360" s="125"/>
      <c r="AN2360" s="125"/>
      <c r="AO2360" s="128"/>
      <c r="AP2360" s="129"/>
    </row>
    <row r="2361" spans="1:42" x14ac:dyDescent="0.25">
      <c r="A2361" s="97">
        <v>202</v>
      </c>
      <c r="B2361" s="435" t="e">
        <f>CONCATENATE(Revisión_Avance_Periodo!$D2361,";",Revisión_Avance_Periodo!$F2361,";",Revisión_Avance_Periodo!$L2361)</f>
        <v>#REF!</v>
      </c>
      <c r="C2361" s="435" t="e">
        <f t="shared" si="183"/>
        <v>#REF!</v>
      </c>
      <c r="D2361" s="123" t="e">
        <f>VLOOKUP($A2361,#REF!,3,FALSE)</f>
        <v>#REF!</v>
      </c>
      <c r="E2361" s="436" t="e">
        <f>VLOOKUP($A2361,#REF!,4,FALSE)</f>
        <v>#REF!</v>
      </c>
      <c r="F2361" s="103" t="e">
        <f>VLOOKUP($A2361,#REF!,5,FALSE)</f>
        <v>#REF!</v>
      </c>
      <c r="G2361" s="98" t="e">
        <f>VLOOKUP($A2361,#REF!,8,FALSE)</f>
        <v>#REF!</v>
      </c>
      <c r="H2361" s="93" t="e">
        <f>VLOOKUP($A2361,#REF!,7,FALSE)</f>
        <v>#REF!</v>
      </c>
      <c r="I2361" s="438" t="e">
        <f>VLOOKUP($A2361,#REF!,10,FALSE)</f>
        <v>#REF!</v>
      </c>
      <c r="J2361" s="98" t="e">
        <f>VLOOKUP($A2361,#REF!,11,FALSE)</f>
        <v>#REF!</v>
      </c>
      <c r="K2361" s="114" t="e">
        <f>VLOOKUP($A2361,#REF!,12,FALSE)</f>
        <v>#REF!</v>
      </c>
      <c r="L2361" s="98" t="e">
        <f>VLOOKUP($A2361,#REF!,13,FALSE)</f>
        <v>#REF!</v>
      </c>
      <c r="M2361" s="438" t="e">
        <f>VLOOKUP($A2361,#REF!,14,FALSE)</f>
        <v>#REF!</v>
      </c>
      <c r="N2361" s="103" t="e">
        <f>VLOOKUP($A2361,#REF!,15,FALSE)</f>
        <v>#REF!</v>
      </c>
      <c r="O2361" s="103" t="e">
        <f>VLOOKUP($A2361,#REF!,18,FALSE)</f>
        <v>#REF!</v>
      </c>
      <c r="P2361" s="93" t="e">
        <f>VLOOKUP($A2361,#REF!,41,FALSE)</f>
        <v>#REF!</v>
      </c>
      <c r="Q2361" s="115" t="e">
        <f>VLOOKUP(Revisión_Avance_Periodo!$L2361,#REF!,30,FALSE)</f>
        <v>#REF!</v>
      </c>
      <c r="R2361" s="116">
        <v>2019</v>
      </c>
      <c r="S2361" s="196">
        <v>43707</v>
      </c>
      <c r="T2361" s="124" t="s">
        <v>75</v>
      </c>
      <c r="U2361" s="132" t="e">
        <f>INDEX(#REF!,MATCH(Revisión_Avance_Periodo!$L2361,#REF!,0),MATCH(Revisión_Avance_Periodo!$T2361,#REF!,0))</f>
        <v>#REF!</v>
      </c>
      <c r="V2361" s="132" t="e">
        <f>INDEX(#REF!,MATCH(Revisión_Avance_Periodo!$L2361,#REF!,0),MATCH(Revisión_Avance_Periodo!$T2361,#REF!,0))</f>
        <v>#REF!</v>
      </c>
      <c r="W2361" s="130" t="e">
        <f t="shared" si="188"/>
        <v>#REF!</v>
      </c>
      <c r="X2361" s="124" t="e">
        <f>VLOOKUP(W2361,Tabla_Estado_Meta_OAP_2019[#All],3,TRUE)</f>
        <v>#REF!</v>
      </c>
      <c r="Y2361" s="157" t="e">
        <f>SUBTOTAL(9,$U$206:$U2361)</f>
        <v>#REF!</v>
      </c>
      <c r="Z2361" s="158" t="e">
        <f>SUBTOTAL(9,$V$206:$V2361)</f>
        <v>#REF!</v>
      </c>
      <c r="AA2361" s="159">
        <f>IFERROR(+Revisión_Avance_Periodo!$Z2361/Revisión_Avance_Periodo!$Y2361,0)</f>
        <v>0</v>
      </c>
      <c r="AB2361" s="126"/>
      <c r="AC2361" s="127"/>
      <c r="AD2361" s="125"/>
      <c r="AE2361" s="125"/>
      <c r="AF2361" s="128"/>
      <c r="AG2361" s="129"/>
      <c r="AH2361" s="157" t="e">
        <f>SUBTOTAL(9,$U$2354:$U2361)</f>
        <v>#REF!</v>
      </c>
      <c r="AI2361" s="158" t="e">
        <f>SUBTOTAL(9,$V$2354:$V2361)</f>
        <v>#REF!</v>
      </c>
      <c r="AJ2361" s="159">
        <f>IFERROR(+Revisión_Avance_Periodo!$Z2361/Revisión_Avance_Periodo!$Y2361,0)</f>
        <v>0</v>
      </c>
      <c r="AK2361" s="126"/>
      <c r="AL2361" s="127"/>
      <c r="AM2361" s="125"/>
      <c r="AN2361" s="125"/>
      <c r="AO2361" s="128"/>
      <c r="AP2361" s="129"/>
    </row>
    <row r="2362" spans="1:42" x14ac:dyDescent="0.25">
      <c r="A2362" s="92">
        <v>202</v>
      </c>
      <c r="B2362" s="435" t="e">
        <f>CONCATENATE(Revisión_Avance_Periodo!$D2362,";",Revisión_Avance_Periodo!$F2362,";",Revisión_Avance_Periodo!$L2362)</f>
        <v>#REF!</v>
      </c>
      <c r="C2362" s="435" t="e">
        <f t="shared" si="183"/>
        <v>#REF!</v>
      </c>
      <c r="D2362" s="114" t="e">
        <f>VLOOKUP($A2362,#REF!,3,FALSE)</f>
        <v>#REF!</v>
      </c>
      <c r="E2362" s="436" t="e">
        <f>VLOOKUP($A2362,#REF!,4,FALSE)</f>
        <v>#REF!</v>
      </c>
      <c r="F2362" s="102" t="e">
        <f>VLOOKUP($A2362,#REF!,5,FALSE)</f>
        <v>#REF!</v>
      </c>
      <c r="G2362" s="93" t="e">
        <f>VLOOKUP($A2362,#REF!,8,FALSE)</f>
        <v>#REF!</v>
      </c>
      <c r="H2362" s="93" t="e">
        <f>VLOOKUP($A2362,#REF!,7,FALSE)</f>
        <v>#REF!</v>
      </c>
      <c r="I2362" s="438" t="e">
        <f>VLOOKUP($A2362,#REF!,10,FALSE)</f>
        <v>#REF!</v>
      </c>
      <c r="J2362" s="93" t="e">
        <f>VLOOKUP($A2362,#REF!,11,FALSE)</f>
        <v>#REF!</v>
      </c>
      <c r="K2362" s="114" t="e">
        <f>VLOOKUP($A2362,#REF!,12,FALSE)</f>
        <v>#REF!</v>
      </c>
      <c r="L2362" s="93" t="e">
        <f>VLOOKUP($A2362,#REF!,13,FALSE)</f>
        <v>#REF!</v>
      </c>
      <c r="M2362" s="438" t="e">
        <f>VLOOKUP($A2362,#REF!,14,FALSE)</f>
        <v>#REF!</v>
      </c>
      <c r="N2362" s="102" t="e">
        <f>VLOOKUP($A2362,#REF!,15,FALSE)</f>
        <v>#REF!</v>
      </c>
      <c r="O2362" s="102" t="e">
        <f>VLOOKUP($A2362,#REF!,18,FALSE)</f>
        <v>#REF!</v>
      </c>
      <c r="P2362" s="93" t="e">
        <f>VLOOKUP($A2362,#REF!,41,FALSE)</f>
        <v>#REF!</v>
      </c>
      <c r="Q2362" s="115" t="e">
        <f>VLOOKUP(Revisión_Avance_Periodo!$L2362,#REF!,30,FALSE)</f>
        <v>#REF!</v>
      </c>
      <c r="R2362" s="116">
        <v>2019</v>
      </c>
      <c r="S2362" s="196">
        <v>43738</v>
      </c>
      <c r="T2362" s="116" t="s">
        <v>76</v>
      </c>
      <c r="U2362" s="132" t="e">
        <f>INDEX(#REF!,MATCH(Revisión_Avance_Periodo!$L2362,#REF!,0),MATCH(Revisión_Avance_Periodo!$T2362,#REF!,0))</f>
        <v>#REF!</v>
      </c>
      <c r="V2362" s="132" t="e">
        <f>INDEX(#REF!,MATCH(Revisión_Avance_Periodo!$L2362,#REF!,0),MATCH(Revisión_Avance_Periodo!$T2362,#REF!,0))</f>
        <v>#REF!</v>
      </c>
      <c r="W2362" s="130" t="e">
        <f t="shared" si="188"/>
        <v>#REF!</v>
      </c>
      <c r="X2362" s="116" t="e">
        <f>VLOOKUP(W2362,Tabla_Estado_Meta_OAP_2019[#All],3,TRUE)</f>
        <v>#REF!</v>
      </c>
      <c r="Y2362" s="157" t="e">
        <f>SUBTOTAL(9,$U$206:$U2362)</f>
        <v>#REF!</v>
      </c>
      <c r="Z2362" s="158" t="e">
        <f>SUBTOTAL(9,$V$206:$V2362)</f>
        <v>#REF!</v>
      </c>
      <c r="AA2362" s="159">
        <f>IFERROR(+Revisión_Avance_Periodo!$Z2362/Revisión_Avance_Periodo!$Y2362,0)</f>
        <v>0</v>
      </c>
      <c r="AB2362" s="126"/>
      <c r="AC2362" s="127"/>
      <c r="AD2362" s="125"/>
      <c r="AE2362" s="125"/>
      <c r="AF2362" s="128"/>
      <c r="AG2362" s="129"/>
      <c r="AH2362" s="157" t="e">
        <f>SUBTOTAL(9,$U$2354:$U2362)</f>
        <v>#REF!</v>
      </c>
      <c r="AI2362" s="158" t="e">
        <f>SUBTOTAL(9,$V$2354:$V2362)</f>
        <v>#REF!</v>
      </c>
      <c r="AJ2362" s="159">
        <f>IFERROR(+Revisión_Avance_Periodo!$Z2362/Revisión_Avance_Periodo!$Y2362,0)</f>
        <v>0</v>
      </c>
      <c r="AK2362" s="126"/>
      <c r="AL2362" s="127"/>
      <c r="AM2362" s="125"/>
      <c r="AN2362" s="125"/>
      <c r="AO2362" s="128"/>
      <c r="AP2362" s="129"/>
    </row>
    <row r="2363" spans="1:42" x14ac:dyDescent="0.25">
      <c r="A2363" s="97">
        <v>202</v>
      </c>
      <c r="B2363" s="435" t="e">
        <f>CONCATENATE(Revisión_Avance_Periodo!$D2363,";",Revisión_Avance_Periodo!$F2363,";",Revisión_Avance_Periodo!$L2363)</f>
        <v>#REF!</v>
      </c>
      <c r="C2363" s="435" t="e">
        <f t="shared" si="183"/>
        <v>#REF!</v>
      </c>
      <c r="D2363" s="123" t="e">
        <f>VLOOKUP($A2363,#REF!,3,FALSE)</f>
        <v>#REF!</v>
      </c>
      <c r="E2363" s="436" t="e">
        <f>VLOOKUP($A2363,#REF!,4,FALSE)</f>
        <v>#REF!</v>
      </c>
      <c r="F2363" s="103" t="e">
        <f>VLOOKUP($A2363,#REF!,5,FALSE)</f>
        <v>#REF!</v>
      </c>
      <c r="G2363" s="98" t="e">
        <f>VLOOKUP($A2363,#REF!,8,FALSE)</f>
        <v>#REF!</v>
      </c>
      <c r="H2363" s="93" t="e">
        <f>VLOOKUP($A2363,#REF!,7,FALSE)</f>
        <v>#REF!</v>
      </c>
      <c r="I2363" s="438" t="e">
        <f>VLOOKUP($A2363,#REF!,10,FALSE)</f>
        <v>#REF!</v>
      </c>
      <c r="J2363" s="98" t="e">
        <f>VLOOKUP($A2363,#REF!,11,FALSE)</f>
        <v>#REF!</v>
      </c>
      <c r="K2363" s="114" t="e">
        <f>VLOOKUP($A2363,#REF!,12,FALSE)</f>
        <v>#REF!</v>
      </c>
      <c r="L2363" s="98" t="e">
        <f>VLOOKUP($A2363,#REF!,13,FALSE)</f>
        <v>#REF!</v>
      </c>
      <c r="M2363" s="438" t="e">
        <f>VLOOKUP($A2363,#REF!,14,FALSE)</f>
        <v>#REF!</v>
      </c>
      <c r="N2363" s="103" t="e">
        <f>VLOOKUP($A2363,#REF!,15,FALSE)</f>
        <v>#REF!</v>
      </c>
      <c r="O2363" s="103" t="e">
        <f>VLOOKUP($A2363,#REF!,18,FALSE)</f>
        <v>#REF!</v>
      </c>
      <c r="P2363" s="93" t="e">
        <f>VLOOKUP($A2363,#REF!,41,FALSE)</f>
        <v>#REF!</v>
      </c>
      <c r="Q2363" s="115" t="e">
        <f>VLOOKUP(Revisión_Avance_Periodo!$L2363,#REF!,30,FALSE)</f>
        <v>#REF!</v>
      </c>
      <c r="R2363" s="116">
        <v>2019</v>
      </c>
      <c r="S2363" s="196">
        <v>43768</v>
      </c>
      <c r="T2363" s="124" t="s">
        <v>77</v>
      </c>
      <c r="U2363" s="132" t="e">
        <f>INDEX(#REF!,MATCH(Revisión_Avance_Periodo!$L2363,#REF!,0),MATCH(Revisión_Avance_Periodo!$T2363,#REF!,0))</f>
        <v>#REF!</v>
      </c>
      <c r="V2363" s="132" t="e">
        <f>INDEX(#REF!,MATCH(Revisión_Avance_Periodo!$L2363,#REF!,0),MATCH(Revisión_Avance_Periodo!$T2363,#REF!,0))</f>
        <v>#REF!</v>
      </c>
      <c r="W2363" s="130" t="e">
        <f t="shared" si="188"/>
        <v>#REF!</v>
      </c>
      <c r="X2363" s="124" t="e">
        <f>VLOOKUP(W2363,Tabla_Estado_Meta_OAP_2019[#All],3,TRUE)</f>
        <v>#REF!</v>
      </c>
      <c r="Y2363" s="157" t="e">
        <f>SUBTOTAL(9,$U$206:$U2363)</f>
        <v>#REF!</v>
      </c>
      <c r="Z2363" s="158" t="e">
        <f>SUBTOTAL(9,$V$206:$V2363)</f>
        <v>#REF!</v>
      </c>
      <c r="AA2363" s="159">
        <f>IFERROR(+Revisión_Avance_Periodo!$Z2363/Revisión_Avance_Periodo!$Y2363,0)</f>
        <v>0</v>
      </c>
      <c r="AB2363" s="126"/>
      <c r="AC2363" s="127"/>
      <c r="AD2363" s="125"/>
      <c r="AE2363" s="125"/>
      <c r="AF2363" s="128"/>
      <c r="AG2363" s="129"/>
      <c r="AH2363" s="157" t="e">
        <f>SUBTOTAL(9,$U$2354:$U2363)</f>
        <v>#REF!</v>
      </c>
      <c r="AI2363" s="158" t="e">
        <f>SUBTOTAL(9,$V$2354:$V2363)</f>
        <v>#REF!</v>
      </c>
      <c r="AJ2363" s="159">
        <f>IFERROR(+Revisión_Avance_Periodo!$Z2363/Revisión_Avance_Periodo!$Y2363,0)</f>
        <v>0</v>
      </c>
      <c r="AK2363" s="126"/>
      <c r="AL2363" s="127"/>
      <c r="AM2363" s="125"/>
      <c r="AN2363" s="125"/>
      <c r="AO2363" s="128"/>
      <c r="AP2363" s="129"/>
    </row>
    <row r="2364" spans="1:42" x14ac:dyDescent="0.25">
      <c r="A2364" s="92">
        <v>202</v>
      </c>
      <c r="B2364" s="435" t="e">
        <f>CONCATENATE(Revisión_Avance_Periodo!$D2364,";",Revisión_Avance_Periodo!$F2364,";",Revisión_Avance_Periodo!$L2364)</f>
        <v>#REF!</v>
      </c>
      <c r="C2364" s="435" t="e">
        <f t="shared" si="183"/>
        <v>#REF!</v>
      </c>
      <c r="D2364" s="114" t="e">
        <f>VLOOKUP($A2364,#REF!,3,FALSE)</f>
        <v>#REF!</v>
      </c>
      <c r="E2364" s="436" t="e">
        <f>VLOOKUP($A2364,#REF!,4,FALSE)</f>
        <v>#REF!</v>
      </c>
      <c r="F2364" s="102" t="e">
        <f>VLOOKUP($A2364,#REF!,5,FALSE)</f>
        <v>#REF!</v>
      </c>
      <c r="G2364" s="93" t="e">
        <f>VLOOKUP($A2364,#REF!,8,FALSE)</f>
        <v>#REF!</v>
      </c>
      <c r="H2364" s="93" t="e">
        <f>VLOOKUP($A2364,#REF!,7,FALSE)</f>
        <v>#REF!</v>
      </c>
      <c r="I2364" s="438" t="e">
        <f>VLOOKUP($A2364,#REF!,10,FALSE)</f>
        <v>#REF!</v>
      </c>
      <c r="J2364" s="93" t="e">
        <f>VLOOKUP($A2364,#REF!,11,FALSE)</f>
        <v>#REF!</v>
      </c>
      <c r="K2364" s="114" t="e">
        <f>VLOOKUP($A2364,#REF!,12,FALSE)</f>
        <v>#REF!</v>
      </c>
      <c r="L2364" s="93" t="e">
        <f>VLOOKUP($A2364,#REF!,13,FALSE)</f>
        <v>#REF!</v>
      </c>
      <c r="M2364" s="438" t="e">
        <f>VLOOKUP($A2364,#REF!,14,FALSE)</f>
        <v>#REF!</v>
      </c>
      <c r="N2364" s="102" t="e">
        <f>VLOOKUP($A2364,#REF!,15,FALSE)</f>
        <v>#REF!</v>
      </c>
      <c r="O2364" s="102" t="e">
        <f>VLOOKUP($A2364,#REF!,18,FALSE)</f>
        <v>#REF!</v>
      </c>
      <c r="P2364" s="93" t="e">
        <f>VLOOKUP($A2364,#REF!,41,FALSE)</f>
        <v>#REF!</v>
      </c>
      <c r="Q2364" s="115" t="e">
        <f>VLOOKUP(Revisión_Avance_Periodo!$L2364,#REF!,30,FALSE)</f>
        <v>#REF!</v>
      </c>
      <c r="R2364" s="116">
        <v>2019</v>
      </c>
      <c r="S2364" s="196">
        <v>43799</v>
      </c>
      <c r="T2364" s="116" t="s">
        <v>78</v>
      </c>
      <c r="U2364" s="132" t="e">
        <f>INDEX(#REF!,MATCH(Revisión_Avance_Periodo!$L2364,#REF!,0),MATCH(Revisión_Avance_Periodo!$T2364,#REF!,0))</f>
        <v>#REF!</v>
      </c>
      <c r="V2364" s="132" t="e">
        <f>INDEX(#REF!,MATCH(Revisión_Avance_Periodo!$L2364,#REF!,0),MATCH(Revisión_Avance_Periodo!$T2364,#REF!,0))</f>
        <v>#REF!</v>
      </c>
      <c r="W2364" s="118">
        <f>IFERROR((V2364/U2364),0)</f>
        <v>0</v>
      </c>
      <c r="X2364" s="116" t="str">
        <f>VLOOKUP(W2364,Tabla_Estado_Meta_OAP_2019[#All],3,TRUE)</f>
        <v>Por Ejecutar</v>
      </c>
      <c r="Y2364" s="157" t="e">
        <f>SUBTOTAL(9,$U$206:$U2364)</f>
        <v>#REF!</v>
      </c>
      <c r="Z2364" s="158" t="e">
        <f>SUBTOTAL(9,$V$206:$V2364)</f>
        <v>#REF!</v>
      </c>
      <c r="AA2364" s="159">
        <f>IFERROR(+Revisión_Avance_Periodo!$Z2364/Revisión_Avance_Periodo!$Y2364,0)</f>
        <v>0</v>
      </c>
      <c r="AB2364" s="126"/>
      <c r="AC2364" s="127"/>
      <c r="AD2364" s="125"/>
      <c r="AE2364" s="125"/>
      <c r="AF2364" s="128"/>
      <c r="AG2364" s="129"/>
      <c r="AH2364" s="157" t="e">
        <f>SUBTOTAL(9,$U$2354:$U2364)</f>
        <v>#REF!</v>
      </c>
      <c r="AI2364" s="158" t="e">
        <f>SUBTOTAL(9,$V$2354:$V2364)</f>
        <v>#REF!</v>
      </c>
      <c r="AJ2364" s="159">
        <f>IFERROR(+Revisión_Avance_Periodo!$Z2364/Revisión_Avance_Periodo!$Y2364,0)</f>
        <v>0</v>
      </c>
      <c r="AK2364" s="126"/>
      <c r="AL2364" s="127"/>
      <c r="AM2364" s="125"/>
      <c r="AN2364" s="125"/>
      <c r="AO2364" s="128"/>
      <c r="AP2364" s="129"/>
    </row>
    <row r="2365" spans="1:42" ht="15.75" thickBot="1" x14ac:dyDescent="0.3">
      <c r="A2365" s="97">
        <v>202</v>
      </c>
      <c r="B2365" s="435" t="e">
        <f>CONCATENATE(Revisión_Avance_Periodo!$D2365,";",Revisión_Avance_Periodo!$F2365,";",Revisión_Avance_Periodo!$L2365)</f>
        <v>#REF!</v>
      </c>
      <c r="C2365" s="435" t="e">
        <f t="shared" si="183"/>
        <v>#REF!</v>
      </c>
      <c r="D2365" s="123" t="e">
        <f>VLOOKUP($A2365,#REF!,3,FALSE)</f>
        <v>#REF!</v>
      </c>
      <c r="E2365" s="436" t="e">
        <f>VLOOKUP($A2365,#REF!,4,FALSE)</f>
        <v>#REF!</v>
      </c>
      <c r="F2365" s="103" t="e">
        <f>VLOOKUP($A2365,#REF!,5,FALSE)</f>
        <v>#REF!</v>
      </c>
      <c r="G2365" s="98" t="e">
        <f>VLOOKUP($A2365,#REF!,8,FALSE)</f>
        <v>#REF!</v>
      </c>
      <c r="H2365" s="93" t="e">
        <f>VLOOKUP($A2365,#REF!,7,FALSE)</f>
        <v>#REF!</v>
      </c>
      <c r="I2365" s="438" t="e">
        <f>VLOOKUP($A2365,#REF!,10,FALSE)</f>
        <v>#REF!</v>
      </c>
      <c r="J2365" s="98" t="e">
        <f>VLOOKUP($A2365,#REF!,11,FALSE)</f>
        <v>#REF!</v>
      </c>
      <c r="K2365" s="114" t="e">
        <f>VLOOKUP($A2365,#REF!,12,FALSE)</f>
        <v>#REF!</v>
      </c>
      <c r="L2365" s="98" t="e">
        <f>VLOOKUP($A2365,#REF!,13,FALSE)</f>
        <v>#REF!</v>
      </c>
      <c r="M2365" s="438" t="e">
        <f>VLOOKUP($A2365,#REF!,14,FALSE)</f>
        <v>#REF!</v>
      </c>
      <c r="N2365" s="103" t="e">
        <f>VLOOKUP($A2365,#REF!,15,FALSE)</f>
        <v>#REF!</v>
      </c>
      <c r="O2365" s="103" t="e">
        <f>VLOOKUP($A2365,#REF!,18,FALSE)</f>
        <v>#REF!</v>
      </c>
      <c r="P2365" s="93" t="e">
        <f>VLOOKUP($A2365,#REF!,41,FALSE)</f>
        <v>#REF!</v>
      </c>
      <c r="Q2365" s="115" t="e">
        <f>VLOOKUP(Revisión_Avance_Periodo!$L2365,#REF!,30,FALSE)</f>
        <v>#REF!</v>
      </c>
      <c r="R2365" s="116">
        <v>2019</v>
      </c>
      <c r="S2365" s="196">
        <v>43829</v>
      </c>
      <c r="T2365" s="124" t="s">
        <v>79</v>
      </c>
      <c r="U2365" s="132" t="e">
        <f>INDEX(#REF!,MATCH(Revisión_Avance_Periodo!$L2365,#REF!,0),MATCH(Revisión_Avance_Periodo!$T2365,#REF!,0))</f>
        <v>#REF!</v>
      </c>
      <c r="V2365" s="132" t="e">
        <f>INDEX(#REF!,MATCH(Revisión_Avance_Periodo!$L2365,#REF!,0),MATCH(Revisión_Avance_Periodo!$T2365,#REF!,0))</f>
        <v>#REF!</v>
      </c>
      <c r="W2365" s="118">
        <f>IFERROR((V2365/U2365),0)</f>
        <v>0</v>
      </c>
      <c r="X2365" s="124" t="str">
        <f>VLOOKUP(W2365,Tabla_Estado_Meta_OAP_2019[#All],3,TRUE)</f>
        <v>Por Ejecutar</v>
      </c>
      <c r="Y2365" s="157" t="e">
        <f>SUBTOTAL(9,$U$206:$U2365)</f>
        <v>#REF!</v>
      </c>
      <c r="Z2365" s="158" t="e">
        <f>SUBTOTAL(9,$V$206:$V2365)</f>
        <v>#REF!</v>
      </c>
      <c r="AA2365" s="159">
        <f>IFERROR(+Revisión_Avance_Periodo!$Z2365/Revisión_Avance_Periodo!$Y2365,0)</f>
        <v>0</v>
      </c>
      <c r="AB2365" s="126"/>
      <c r="AC2365" s="127"/>
      <c r="AD2365" s="125"/>
      <c r="AE2365" s="125"/>
      <c r="AF2365" s="128"/>
      <c r="AG2365" s="129"/>
      <c r="AH2365" s="157" t="e">
        <f>SUBTOTAL(9,$U$2354:$U2365)</f>
        <v>#REF!</v>
      </c>
      <c r="AI2365" s="158" t="e">
        <f>SUBTOTAL(9,$V$2354:$V2365)</f>
        <v>#REF!</v>
      </c>
      <c r="AJ2365" s="159">
        <f>IFERROR(+Revisión_Avance_Periodo!$Z2365/Revisión_Avance_Periodo!$Y2365,0)</f>
        <v>0</v>
      </c>
      <c r="AK2365" s="126"/>
      <c r="AL2365" s="127"/>
      <c r="AM2365" s="125"/>
      <c r="AN2365" s="125"/>
      <c r="AO2365" s="128"/>
      <c r="AP2365" s="129"/>
    </row>
    <row r="2366" spans="1:42" x14ac:dyDescent="0.25">
      <c r="A2366" s="92">
        <v>203</v>
      </c>
      <c r="B2366" s="435" t="e">
        <f>CONCATENATE(Revisión_Avance_Periodo!$D2366,";",Revisión_Avance_Periodo!$F2366,";",Revisión_Avance_Periodo!$L2366)</f>
        <v>#REF!</v>
      </c>
      <c r="C2366" s="435" t="e">
        <f t="shared" si="183"/>
        <v>#REF!</v>
      </c>
      <c r="D2366" s="114" t="e">
        <f>VLOOKUP($A2366,#REF!,3,FALSE)</f>
        <v>#REF!</v>
      </c>
      <c r="E2366" s="436" t="e">
        <f>VLOOKUP($A2366,#REF!,4,FALSE)</f>
        <v>#REF!</v>
      </c>
      <c r="F2366" s="102" t="e">
        <f>VLOOKUP($A2366,#REF!,5,FALSE)</f>
        <v>#REF!</v>
      </c>
      <c r="G2366" s="93" t="e">
        <f>VLOOKUP($A2366,#REF!,8,FALSE)</f>
        <v>#REF!</v>
      </c>
      <c r="H2366" s="93" t="e">
        <f>VLOOKUP($A2366,#REF!,7,FALSE)</f>
        <v>#REF!</v>
      </c>
      <c r="I2366" s="438" t="e">
        <f>VLOOKUP($A2366,#REF!,10,FALSE)</f>
        <v>#REF!</v>
      </c>
      <c r="J2366" s="93" t="e">
        <f>VLOOKUP($A2366,#REF!,11,FALSE)</f>
        <v>#REF!</v>
      </c>
      <c r="K2366" s="114" t="e">
        <f>VLOOKUP($A2366,#REF!,12,FALSE)</f>
        <v>#REF!</v>
      </c>
      <c r="L2366" s="93" t="e">
        <f>VLOOKUP($A2366,#REF!,13,FALSE)</f>
        <v>#REF!</v>
      </c>
      <c r="M2366" s="438" t="e">
        <f>VLOOKUP($A2366,#REF!,14,FALSE)</f>
        <v>#REF!</v>
      </c>
      <c r="N2366" s="102" t="e">
        <f>VLOOKUP($A2366,#REF!,15,FALSE)</f>
        <v>#REF!</v>
      </c>
      <c r="O2366" s="102" t="e">
        <f>VLOOKUP($A2366,#REF!,18,FALSE)</f>
        <v>#REF!</v>
      </c>
      <c r="P2366" s="93" t="e">
        <f>VLOOKUP($A2366,#REF!,41,FALSE)</f>
        <v>#REF!</v>
      </c>
      <c r="Q2366" s="115" t="e">
        <f>VLOOKUP(Revisión_Avance_Periodo!$L2366,#REF!,30,FALSE)</f>
        <v>#REF!</v>
      </c>
      <c r="R2366" s="116">
        <v>2019</v>
      </c>
      <c r="S2366" s="196">
        <v>43495</v>
      </c>
      <c r="T2366" s="116" t="s">
        <v>68</v>
      </c>
      <c r="U2366" s="132" t="e">
        <f>INDEX(#REF!,MATCH(Revisión_Avance_Periodo!$L2366,#REF!,0),MATCH(Revisión_Avance_Periodo!$T2366,#REF!,0))</f>
        <v>#REF!</v>
      </c>
      <c r="V2366" s="132" t="e">
        <f>INDEX(#REF!,MATCH(Revisión_Avance_Periodo!$L2366,#REF!,0),MATCH(Revisión_Avance_Periodo!$T2366,#REF!,0))</f>
        <v>#REF!</v>
      </c>
      <c r="W2366" s="130" t="e">
        <f>V2366/U2366</f>
        <v>#REF!</v>
      </c>
      <c r="X2366" s="116" t="e">
        <f>VLOOKUP(W2366,Tabla_Estado_Meta_OAP_2019[#All],3,TRUE)</f>
        <v>#REF!</v>
      </c>
      <c r="Y2366" s="160" t="e">
        <f>SUBTOTAL(9,$U$206:$U2366)</f>
        <v>#REF!</v>
      </c>
      <c r="Z2366" s="161" t="e">
        <f>SUBTOTAL(9,$V$206:$V2366)</f>
        <v>#REF!</v>
      </c>
      <c r="AA2366" s="162">
        <f>IFERROR(+Revisión_Avance_Periodo!$Z2366/Revisión_Avance_Periodo!$Y2366,0)</f>
        <v>0</v>
      </c>
      <c r="AB2366" s="133" t="e">
        <f>SUBTOTAL(9,U2366:U2377)</f>
        <v>#REF!</v>
      </c>
      <c r="AC2366" s="134" t="e">
        <f>SUBTOTAL(9,V2366:V2377)</f>
        <v>#REF!</v>
      </c>
      <c r="AD2366" s="119" t="e">
        <f>+AC2366/AB2366</f>
        <v>#REF!</v>
      </c>
      <c r="AE2366" s="119" t="e">
        <f>100%-Revisión_Avance_Periodo!$AD2366</f>
        <v>#REF!</v>
      </c>
      <c r="AF2366" s="121" t="e">
        <f>VLOOKUP(AD2366,Tabla_Estado_Meta_OAP_2019[],3,TRUE)</f>
        <v>#REF!</v>
      </c>
      <c r="AG2366" s="122" t="e">
        <f>Revisión_Avance_Periodo!$AD2366*Revisión_Avance_Periodo!$Q2366</f>
        <v>#REF!</v>
      </c>
      <c r="AH2366" s="160" t="e">
        <f>SUBTOTAL(9,$U$2366:$U2366)</f>
        <v>#REF!</v>
      </c>
      <c r="AI2366" s="161" t="e">
        <f>SUBTOTAL(9,$V$2366:$V2366)</f>
        <v>#REF!</v>
      </c>
      <c r="AJ2366" s="162">
        <f>IFERROR(+Revisión_Avance_Periodo!$Z2366/Revisión_Avance_Periodo!$Y2366,0)</f>
        <v>0</v>
      </c>
      <c r="AK2366" s="133" t="e">
        <f>SUBTOTAL(9,AD2366:AD2377)</f>
        <v>#REF!</v>
      </c>
      <c r="AL2366" s="134" t="e">
        <f>SUBTOTAL(9,AE2366:AE2377)</f>
        <v>#REF!</v>
      </c>
      <c r="AM2366" s="119" t="e">
        <f>+AL2366/AK2366</f>
        <v>#REF!</v>
      </c>
      <c r="AN2366" s="119" t="e">
        <f>100%-Revisión_Avance_Periodo!$AD2366</f>
        <v>#REF!</v>
      </c>
      <c r="AO2366" s="121" t="e">
        <f>VLOOKUP(AM2366,Tabla_Estado_Meta_OAP_2019[],3,TRUE)</f>
        <v>#REF!</v>
      </c>
      <c r="AP2366" s="122" t="e">
        <f>Revisión_Avance_Periodo!$AD2366*Revisión_Avance_Periodo!$Q2366</f>
        <v>#REF!</v>
      </c>
    </row>
    <row r="2367" spans="1:42" x14ac:dyDescent="0.25">
      <c r="A2367" s="97">
        <v>203</v>
      </c>
      <c r="B2367" s="435" t="e">
        <f>CONCATENATE(Revisión_Avance_Periodo!$D2367,";",Revisión_Avance_Periodo!$F2367,";",Revisión_Avance_Periodo!$L2367)</f>
        <v>#REF!</v>
      </c>
      <c r="C2367" s="435" t="e">
        <f t="shared" si="183"/>
        <v>#REF!</v>
      </c>
      <c r="D2367" s="123" t="e">
        <f>VLOOKUP($A2367,#REF!,3,FALSE)</f>
        <v>#REF!</v>
      </c>
      <c r="E2367" s="436" t="e">
        <f>VLOOKUP($A2367,#REF!,4,FALSE)</f>
        <v>#REF!</v>
      </c>
      <c r="F2367" s="103" t="e">
        <f>VLOOKUP($A2367,#REF!,5,FALSE)</f>
        <v>#REF!</v>
      </c>
      <c r="G2367" s="98" t="e">
        <f>VLOOKUP($A2367,#REF!,8,FALSE)</f>
        <v>#REF!</v>
      </c>
      <c r="H2367" s="93" t="e">
        <f>VLOOKUP($A2367,#REF!,7,FALSE)</f>
        <v>#REF!</v>
      </c>
      <c r="I2367" s="438" t="e">
        <f>VLOOKUP($A2367,#REF!,10,FALSE)</f>
        <v>#REF!</v>
      </c>
      <c r="J2367" s="98" t="e">
        <f>VLOOKUP($A2367,#REF!,11,FALSE)</f>
        <v>#REF!</v>
      </c>
      <c r="K2367" s="114" t="e">
        <f>VLOOKUP($A2367,#REF!,12,FALSE)</f>
        <v>#REF!</v>
      </c>
      <c r="L2367" s="98" t="e">
        <f>VLOOKUP($A2367,#REF!,13,FALSE)</f>
        <v>#REF!</v>
      </c>
      <c r="M2367" s="438" t="e">
        <f>VLOOKUP($A2367,#REF!,14,FALSE)</f>
        <v>#REF!</v>
      </c>
      <c r="N2367" s="103" t="e">
        <f>VLOOKUP($A2367,#REF!,15,FALSE)</f>
        <v>#REF!</v>
      </c>
      <c r="O2367" s="103" t="e">
        <f>VLOOKUP($A2367,#REF!,18,FALSE)</f>
        <v>#REF!</v>
      </c>
      <c r="P2367" s="93" t="e">
        <f>VLOOKUP($A2367,#REF!,41,FALSE)</f>
        <v>#REF!</v>
      </c>
      <c r="Q2367" s="115" t="e">
        <f>VLOOKUP(Revisión_Avance_Periodo!$L2367,#REF!,30,FALSE)</f>
        <v>#REF!</v>
      </c>
      <c r="R2367" s="116">
        <v>2019</v>
      </c>
      <c r="S2367" s="196">
        <v>43524</v>
      </c>
      <c r="T2367" s="124" t="s">
        <v>69</v>
      </c>
      <c r="U2367" s="132" t="e">
        <f>INDEX(#REF!,MATCH(Revisión_Avance_Periodo!$L2367,#REF!,0),MATCH(Revisión_Avance_Periodo!$T2367,#REF!,0))</f>
        <v>#REF!</v>
      </c>
      <c r="V2367" s="132" t="e">
        <f>INDEX(#REF!,MATCH(Revisión_Avance_Periodo!$L2367,#REF!,0),MATCH(Revisión_Avance_Periodo!$T2367,#REF!,0))</f>
        <v>#REF!</v>
      </c>
      <c r="W2367" s="118">
        <f t="shared" ref="W2367:W2377" si="189">IFERROR((V2367/U2367),0)</f>
        <v>0</v>
      </c>
      <c r="X2367" s="124" t="str">
        <f>VLOOKUP(W2367,Tabla_Estado_Meta_OAP_2019[#All],3,TRUE)</f>
        <v>Por Ejecutar</v>
      </c>
      <c r="Y2367" s="157" t="e">
        <f>SUBTOTAL(9,$U$206:$U2367)</f>
        <v>#REF!</v>
      </c>
      <c r="Z2367" s="158" t="e">
        <f>SUBTOTAL(9,$V$206:$V2367)</f>
        <v>#REF!</v>
      </c>
      <c r="AA2367" s="159">
        <f>IFERROR(+Revisión_Avance_Periodo!$Z2367/Revisión_Avance_Periodo!$Y2367,0)</f>
        <v>0</v>
      </c>
      <c r="AB2367" s="126"/>
      <c r="AC2367" s="127"/>
      <c r="AD2367" s="125"/>
      <c r="AE2367" s="125"/>
      <c r="AF2367" s="128"/>
      <c r="AG2367" s="129"/>
      <c r="AH2367" s="157" t="e">
        <f>SUBTOTAL(9,$U$2366:$U2367)</f>
        <v>#REF!</v>
      </c>
      <c r="AI2367" s="158" t="e">
        <f>SUBTOTAL(9,$V$2366:$V2367)</f>
        <v>#REF!</v>
      </c>
      <c r="AJ2367" s="159">
        <f>IFERROR(+Revisión_Avance_Periodo!$Z2367/Revisión_Avance_Periodo!$Y2367,0)</f>
        <v>0</v>
      </c>
      <c r="AK2367" s="126"/>
      <c r="AL2367" s="127"/>
      <c r="AM2367" s="125"/>
      <c r="AN2367" s="125"/>
      <c r="AO2367" s="128"/>
      <c r="AP2367" s="129"/>
    </row>
    <row r="2368" spans="1:42" x14ac:dyDescent="0.25">
      <c r="A2368" s="92">
        <v>203</v>
      </c>
      <c r="B2368" s="435" t="e">
        <f>CONCATENATE(Revisión_Avance_Periodo!$D2368,";",Revisión_Avance_Periodo!$F2368,";",Revisión_Avance_Periodo!$L2368)</f>
        <v>#REF!</v>
      </c>
      <c r="C2368" s="435" t="e">
        <f t="shared" si="183"/>
        <v>#REF!</v>
      </c>
      <c r="D2368" s="114" t="e">
        <f>VLOOKUP($A2368,#REF!,3,FALSE)</f>
        <v>#REF!</v>
      </c>
      <c r="E2368" s="436" t="e">
        <f>VLOOKUP($A2368,#REF!,4,FALSE)</f>
        <v>#REF!</v>
      </c>
      <c r="F2368" s="102" t="e">
        <f>VLOOKUP($A2368,#REF!,5,FALSE)</f>
        <v>#REF!</v>
      </c>
      <c r="G2368" s="93" t="e">
        <f>VLOOKUP($A2368,#REF!,8,FALSE)</f>
        <v>#REF!</v>
      </c>
      <c r="H2368" s="93" t="e">
        <f>VLOOKUP($A2368,#REF!,7,FALSE)</f>
        <v>#REF!</v>
      </c>
      <c r="I2368" s="438" t="e">
        <f>VLOOKUP($A2368,#REF!,10,FALSE)</f>
        <v>#REF!</v>
      </c>
      <c r="J2368" s="93" t="e">
        <f>VLOOKUP($A2368,#REF!,11,FALSE)</f>
        <v>#REF!</v>
      </c>
      <c r="K2368" s="114" t="e">
        <f>VLOOKUP($A2368,#REF!,12,FALSE)</f>
        <v>#REF!</v>
      </c>
      <c r="L2368" s="93" t="e">
        <f>VLOOKUP($A2368,#REF!,13,FALSE)</f>
        <v>#REF!</v>
      </c>
      <c r="M2368" s="438" t="e">
        <f>VLOOKUP($A2368,#REF!,14,FALSE)</f>
        <v>#REF!</v>
      </c>
      <c r="N2368" s="102" t="e">
        <f>VLOOKUP($A2368,#REF!,15,FALSE)</f>
        <v>#REF!</v>
      </c>
      <c r="O2368" s="102" t="e">
        <f>VLOOKUP($A2368,#REF!,18,FALSE)</f>
        <v>#REF!</v>
      </c>
      <c r="P2368" s="93" t="e">
        <f>VLOOKUP($A2368,#REF!,41,FALSE)</f>
        <v>#REF!</v>
      </c>
      <c r="Q2368" s="115" t="e">
        <f>VLOOKUP(Revisión_Avance_Periodo!$L2368,#REF!,30,FALSE)</f>
        <v>#REF!</v>
      </c>
      <c r="R2368" s="116">
        <v>2019</v>
      </c>
      <c r="S2368" s="196">
        <v>43554</v>
      </c>
      <c r="T2368" s="116" t="s">
        <v>70</v>
      </c>
      <c r="U2368" s="132" t="e">
        <f>INDEX(#REF!,MATCH(Revisión_Avance_Periodo!$L2368,#REF!,0),MATCH(Revisión_Avance_Periodo!$T2368,#REF!,0))</f>
        <v>#REF!</v>
      </c>
      <c r="V2368" s="132" t="e">
        <f>INDEX(#REF!,MATCH(Revisión_Avance_Periodo!$L2368,#REF!,0),MATCH(Revisión_Avance_Periodo!$T2368,#REF!,0))</f>
        <v>#REF!</v>
      </c>
      <c r="W2368" s="118">
        <f t="shared" si="189"/>
        <v>0</v>
      </c>
      <c r="X2368" s="116" t="str">
        <f>VLOOKUP(W2368,Tabla_Estado_Meta_OAP_2019[#All],3,TRUE)</f>
        <v>Por Ejecutar</v>
      </c>
      <c r="Y2368" s="157" t="e">
        <f>SUBTOTAL(9,$U$206:$U2368)</f>
        <v>#REF!</v>
      </c>
      <c r="Z2368" s="158" t="e">
        <f>SUBTOTAL(9,$V$206:$V2368)</f>
        <v>#REF!</v>
      </c>
      <c r="AA2368" s="159">
        <f>IFERROR(+Revisión_Avance_Periodo!$Z2368/Revisión_Avance_Periodo!$Y2368,0)</f>
        <v>0</v>
      </c>
      <c r="AB2368" s="126"/>
      <c r="AC2368" s="127"/>
      <c r="AD2368" s="125"/>
      <c r="AE2368" s="125"/>
      <c r="AF2368" s="128"/>
      <c r="AG2368" s="129"/>
      <c r="AH2368" s="157" t="e">
        <f>SUBTOTAL(9,$U$2366:$U2368)</f>
        <v>#REF!</v>
      </c>
      <c r="AI2368" s="158" t="e">
        <f>SUBTOTAL(9,$V$2366:$V2368)</f>
        <v>#REF!</v>
      </c>
      <c r="AJ2368" s="159">
        <f>IFERROR(+Revisión_Avance_Periodo!$Z2368/Revisión_Avance_Periodo!$Y2368,0)</f>
        <v>0</v>
      </c>
      <c r="AK2368" s="126"/>
      <c r="AL2368" s="127"/>
      <c r="AM2368" s="125"/>
      <c r="AN2368" s="125"/>
      <c r="AO2368" s="128"/>
      <c r="AP2368" s="129"/>
    </row>
    <row r="2369" spans="1:42" x14ac:dyDescent="0.25">
      <c r="A2369" s="97">
        <v>203</v>
      </c>
      <c r="B2369" s="435" t="e">
        <f>CONCATENATE(Revisión_Avance_Periodo!$D2369,";",Revisión_Avance_Periodo!$F2369,";",Revisión_Avance_Periodo!$L2369)</f>
        <v>#REF!</v>
      </c>
      <c r="C2369" s="435" t="e">
        <f t="shared" si="183"/>
        <v>#REF!</v>
      </c>
      <c r="D2369" s="123" t="e">
        <f>VLOOKUP($A2369,#REF!,3,FALSE)</f>
        <v>#REF!</v>
      </c>
      <c r="E2369" s="436" t="e">
        <f>VLOOKUP($A2369,#REF!,4,FALSE)</f>
        <v>#REF!</v>
      </c>
      <c r="F2369" s="103" t="e">
        <f>VLOOKUP($A2369,#REF!,5,FALSE)</f>
        <v>#REF!</v>
      </c>
      <c r="G2369" s="98" t="e">
        <f>VLOOKUP($A2369,#REF!,8,FALSE)</f>
        <v>#REF!</v>
      </c>
      <c r="H2369" s="93" t="e">
        <f>VLOOKUP($A2369,#REF!,7,FALSE)</f>
        <v>#REF!</v>
      </c>
      <c r="I2369" s="438" t="e">
        <f>VLOOKUP($A2369,#REF!,10,FALSE)</f>
        <v>#REF!</v>
      </c>
      <c r="J2369" s="98" t="e">
        <f>VLOOKUP($A2369,#REF!,11,FALSE)</f>
        <v>#REF!</v>
      </c>
      <c r="K2369" s="114" t="e">
        <f>VLOOKUP($A2369,#REF!,12,FALSE)</f>
        <v>#REF!</v>
      </c>
      <c r="L2369" s="98" t="e">
        <f>VLOOKUP($A2369,#REF!,13,FALSE)</f>
        <v>#REF!</v>
      </c>
      <c r="M2369" s="438" t="e">
        <f>VLOOKUP($A2369,#REF!,14,FALSE)</f>
        <v>#REF!</v>
      </c>
      <c r="N2369" s="103" t="e">
        <f>VLOOKUP($A2369,#REF!,15,FALSE)</f>
        <v>#REF!</v>
      </c>
      <c r="O2369" s="103" t="e">
        <f>VLOOKUP($A2369,#REF!,18,FALSE)</f>
        <v>#REF!</v>
      </c>
      <c r="P2369" s="93" t="e">
        <f>VLOOKUP($A2369,#REF!,41,FALSE)</f>
        <v>#REF!</v>
      </c>
      <c r="Q2369" s="115" t="e">
        <f>VLOOKUP(Revisión_Avance_Periodo!$L2369,#REF!,30,FALSE)</f>
        <v>#REF!</v>
      </c>
      <c r="R2369" s="116">
        <v>2019</v>
      </c>
      <c r="S2369" s="196">
        <v>43585</v>
      </c>
      <c r="T2369" s="124" t="s">
        <v>71</v>
      </c>
      <c r="U2369" s="132" t="e">
        <f>INDEX(#REF!,MATCH(Revisión_Avance_Periodo!$L2369,#REF!,0),MATCH(Revisión_Avance_Periodo!$T2369,#REF!,0))</f>
        <v>#REF!</v>
      </c>
      <c r="V2369" s="132" t="e">
        <f>INDEX(#REF!,MATCH(Revisión_Avance_Periodo!$L2369,#REF!,0),MATCH(Revisión_Avance_Periodo!$T2369,#REF!,0))</f>
        <v>#REF!</v>
      </c>
      <c r="W2369" s="118">
        <f t="shared" si="189"/>
        <v>0</v>
      </c>
      <c r="X2369" s="124" t="str">
        <f>VLOOKUP(W2369,Tabla_Estado_Meta_OAP_2019[#All],3,TRUE)</f>
        <v>Por Ejecutar</v>
      </c>
      <c r="Y2369" s="157" t="e">
        <f>SUBTOTAL(9,$U$206:$U2369)</f>
        <v>#REF!</v>
      </c>
      <c r="Z2369" s="158" t="e">
        <f>SUBTOTAL(9,$V$206:$V2369)</f>
        <v>#REF!</v>
      </c>
      <c r="AA2369" s="159">
        <f>IFERROR(+Revisión_Avance_Periodo!$Z2369/Revisión_Avance_Periodo!$Y2369,0)</f>
        <v>0</v>
      </c>
      <c r="AB2369" s="126"/>
      <c r="AC2369" s="127"/>
      <c r="AD2369" s="125"/>
      <c r="AE2369" s="125"/>
      <c r="AF2369" s="128"/>
      <c r="AG2369" s="129"/>
      <c r="AH2369" s="157" t="e">
        <f>SUBTOTAL(9,$U$2366:$U2369)</f>
        <v>#REF!</v>
      </c>
      <c r="AI2369" s="158" t="e">
        <f>SUBTOTAL(9,$V$2366:$V2369)</f>
        <v>#REF!</v>
      </c>
      <c r="AJ2369" s="159">
        <f>IFERROR(+Revisión_Avance_Periodo!$Z2369/Revisión_Avance_Periodo!$Y2369,0)</f>
        <v>0</v>
      </c>
      <c r="AK2369" s="126"/>
      <c r="AL2369" s="127"/>
      <c r="AM2369" s="125"/>
      <c r="AN2369" s="125"/>
      <c r="AO2369" s="128"/>
      <c r="AP2369" s="129"/>
    </row>
    <row r="2370" spans="1:42" x14ac:dyDescent="0.25">
      <c r="A2370" s="92">
        <v>203</v>
      </c>
      <c r="B2370" s="435" t="e">
        <f>CONCATENATE(Revisión_Avance_Periodo!$D2370,";",Revisión_Avance_Periodo!$F2370,";",Revisión_Avance_Periodo!$L2370)</f>
        <v>#REF!</v>
      </c>
      <c r="C2370" s="435" t="e">
        <f t="shared" ref="C2370:C2433" si="190">CONCATENATE($N2370,";",$L2370,";",$T2370)</f>
        <v>#REF!</v>
      </c>
      <c r="D2370" s="114" t="e">
        <f>VLOOKUP($A2370,#REF!,3,FALSE)</f>
        <v>#REF!</v>
      </c>
      <c r="E2370" s="436" t="e">
        <f>VLOOKUP($A2370,#REF!,4,FALSE)</f>
        <v>#REF!</v>
      </c>
      <c r="F2370" s="102" t="e">
        <f>VLOOKUP($A2370,#REF!,5,FALSE)</f>
        <v>#REF!</v>
      </c>
      <c r="G2370" s="93" t="e">
        <f>VLOOKUP($A2370,#REF!,8,FALSE)</f>
        <v>#REF!</v>
      </c>
      <c r="H2370" s="93" t="e">
        <f>VLOOKUP($A2370,#REF!,7,FALSE)</f>
        <v>#REF!</v>
      </c>
      <c r="I2370" s="438" t="e">
        <f>VLOOKUP($A2370,#REF!,10,FALSE)</f>
        <v>#REF!</v>
      </c>
      <c r="J2370" s="93" t="e">
        <f>VLOOKUP($A2370,#REF!,11,FALSE)</f>
        <v>#REF!</v>
      </c>
      <c r="K2370" s="114" t="e">
        <f>VLOOKUP($A2370,#REF!,12,FALSE)</f>
        <v>#REF!</v>
      </c>
      <c r="L2370" s="93" t="e">
        <f>VLOOKUP($A2370,#REF!,13,FALSE)</f>
        <v>#REF!</v>
      </c>
      <c r="M2370" s="438" t="e">
        <f>VLOOKUP($A2370,#REF!,14,FALSE)</f>
        <v>#REF!</v>
      </c>
      <c r="N2370" s="102" t="e">
        <f>VLOOKUP($A2370,#REF!,15,FALSE)</f>
        <v>#REF!</v>
      </c>
      <c r="O2370" s="102" t="e">
        <f>VLOOKUP($A2370,#REF!,18,FALSE)</f>
        <v>#REF!</v>
      </c>
      <c r="P2370" s="93" t="e">
        <f>VLOOKUP($A2370,#REF!,41,FALSE)</f>
        <v>#REF!</v>
      </c>
      <c r="Q2370" s="115" t="e">
        <f>VLOOKUP(Revisión_Avance_Periodo!$L2370,#REF!,30,FALSE)</f>
        <v>#REF!</v>
      </c>
      <c r="R2370" s="116">
        <v>2019</v>
      </c>
      <c r="S2370" s="196">
        <v>43615</v>
      </c>
      <c r="T2370" s="116" t="s">
        <v>72</v>
      </c>
      <c r="U2370" s="132" t="e">
        <f>INDEX(#REF!,MATCH(Revisión_Avance_Periodo!$L2370,#REF!,0),MATCH(Revisión_Avance_Periodo!$T2370,#REF!,0))</f>
        <v>#REF!</v>
      </c>
      <c r="V2370" s="132" t="e">
        <f>INDEX(#REF!,MATCH(Revisión_Avance_Periodo!$L2370,#REF!,0),MATCH(Revisión_Avance_Periodo!$T2370,#REF!,0))</f>
        <v>#REF!</v>
      </c>
      <c r="W2370" s="118">
        <f t="shared" si="189"/>
        <v>0</v>
      </c>
      <c r="X2370" s="116" t="str">
        <f>VLOOKUP(W2370,Tabla_Estado_Meta_OAP_2019[#All],3,TRUE)</f>
        <v>Por Ejecutar</v>
      </c>
      <c r="Y2370" s="157" t="e">
        <f>SUBTOTAL(9,$U$206:$U2370)</f>
        <v>#REF!</v>
      </c>
      <c r="Z2370" s="158" t="e">
        <f>SUBTOTAL(9,$V$206:$V2370)</f>
        <v>#REF!</v>
      </c>
      <c r="AA2370" s="159">
        <f>IFERROR(+Revisión_Avance_Periodo!$Z2370/Revisión_Avance_Periodo!$Y2370,0)</f>
        <v>0</v>
      </c>
      <c r="AB2370" s="126"/>
      <c r="AC2370" s="127"/>
      <c r="AD2370" s="125"/>
      <c r="AE2370" s="125"/>
      <c r="AF2370" s="128"/>
      <c r="AG2370" s="129"/>
      <c r="AH2370" s="157" t="e">
        <f>SUBTOTAL(9,$U$2366:$U2370)</f>
        <v>#REF!</v>
      </c>
      <c r="AI2370" s="158" t="e">
        <f>SUBTOTAL(9,$V$2366:$V2370)</f>
        <v>#REF!</v>
      </c>
      <c r="AJ2370" s="159">
        <f>IFERROR(+Revisión_Avance_Periodo!$Z2370/Revisión_Avance_Periodo!$Y2370,0)</f>
        <v>0</v>
      </c>
      <c r="AK2370" s="126"/>
      <c r="AL2370" s="127"/>
      <c r="AM2370" s="125"/>
      <c r="AN2370" s="125"/>
      <c r="AO2370" s="128"/>
      <c r="AP2370" s="129"/>
    </row>
    <row r="2371" spans="1:42" x14ac:dyDescent="0.25">
      <c r="A2371" s="97">
        <v>203</v>
      </c>
      <c r="B2371" s="435" t="e">
        <f>CONCATENATE(Revisión_Avance_Periodo!$D2371,";",Revisión_Avance_Periodo!$F2371,";",Revisión_Avance_Periodo!$L2371)</f>
        <v>#REF!</v>
      </c>
      <c r="C2371" s="435" t="e">
        <f t="shared" si="190"/>
        <v>#REF!</v>
      </c>
      <c r="D2371" s="123" t="e">
        <f>VLOOKUP($A2371,#REF!,3,FALSE)</f>
        <v>#REF!</v>
      </c>
      <c r="E2371" s="436" t="e">
        <f>VLOOKUP($A2371,#REF!,4,FALSE)</f>
        <v>#REF!</v>
      </c>
      <c r="F2371" s="103" t="e">
        <f>VLOOKUP($A2371,#REF!,5,FALSE)</f>
        <v>#REF!</v>
      </c>
      <c r="G2371" s="98" t="e">
        <f>VLOOKUP($A2371,#REF!,8,FALSE)</f>
        <v>#REF!</v>
      </c>
      <c r="H2371" s="93" t="e">
        <f>VLOOKUP($A2371,#REF!,7,FALSE)</f>
        <v>#REF!</v>
      </c>
      <c r="I2371" s="438" t="e">
        <f>VLOOKUP($A2371,#REF!,10,FALSE)</f>
        <v>#REF!</v>
      </c>
      <c r="J2371" s="98" t="e">
        <f>VLOOKUP($A2371,#REF!,11,FALSE)</f>
        <v>#REF!</v>
      </c>
      <c r="K2371" s="114" t="e">
        <f>VLOOKUP($A2371,#REF!,12,FALSE)</f>
        <v>#REF!</v>
      </c>
      <c r="L2371" s="98" t="e">
        <f>VLOOKUP($A2371,#REF!,13,FALSE)</f>
        <v>#REF!</v>
      </c>
      <c r="M2371" s="438" t="e">
        <f>VLOOKUP($A2371,#REF!,14,FALSE)</f>
        <v>#REF!</v>
      </c>
      <c r="N2371" s="103" t="e">
        <f>VLOOKUP($A2371,#REF!,15,FALSE)</f>
        <v>#REF!</v>
      </c>
      <c r="O2371" s="103" t="e">
        <f>VLOOKUP($A2371,#REF!,18,FALSE)</f>
        <v>#REF!</v>
      </c>
      <c r="P2371" s="93" t="e">
        <f>VLOOKUP($A2371,#REF!,41,FALSE)</f>
        <v>#REF!</v>
      </c>
      <c r="Q2371" s="115" t="e">
        <f>VLOOKUP(Revisión_Avance_Periodo!$L2371,#REF!,30,FALSE)</f>
        <v>#REF!</v>
      </c>
      <c r="R2371" s="116">
        <v>2019</v>
      </c>
      <c r="S2371" s="196">
        <v>43646</v>
      </c>
      <c r="T2371" s="124" t="s">
        <v>73</v>
      </c>
      <c r="U2371" s="132" t="e">
        <f>INDEX(#REF!,MATCH(Revisión_Avance_Periodo!$L2371,#REF!,0),MATCH(Revisión_Avance_Periodo!$T2371,#REF!,0))</f>
        <v>#REF!</v>
      </c>
      <c r="V2371" s="132" t="e">
        <f>INDEX(#REF!,MATCH(Revisión_Avance_Periodo!$L2371,#REF!,0),MATCH(Revisión_Avance_Periodo!$T2371,#REF!,0))</f>
        <v>#REF!</v>
      </c>
      <c r="W2371" s="118">
        <f t="shared" si="189"/>
        <v>0</v>
      </c>
      <c r="X2371" s="124" t="str">
        <f>VLOOKUP(W2371,Tabla_Estado_Meta_OAP_2019[#All],3,TRUE)</f>
        <v>Por Ejecutar</v>
      </c>
      <c r="Y2371" s="157" t="e">
        <f>SUBTOTAL(9,$U$206:$U2371)</f>
        <v>#REF!</v>
      </c>
      <c r="Z2371" s="158" t="e">
        <f>SUBTOTAL(9,$V$206:$V2371)</f>
        <v>#REF!</v>
      </c>
      <c r="AA2371" s="159">
        <f>IFERROR(+Revisión_Avance_Periodo!$Z2371/Revisión_Avance_Periodo!$Y2371,0)</f>
        <v>0</v>
      </c>
      <c r="AB2371" s="126"/>
      <c r="AC2371" s="127"/>
      <c r="AD2371" s="125"/>
      <c r="AE2371" s="125"/>
      <c r="AF2371" s="128"/>
      <c r="AG2371" s="129"/>
      <c r="AH2371" s="157" t="e">
        <f>SUBTOTAL(9,$U$2366:$U2371)</f>
        <v>#REF!</v>
      </c>
      <c r="AI2371" s="158" t="e">
        <f>SUBTOTAL(9,$V$2366:$V2371)</f>
        <v>#REF!</v>
      </c>
      <c r="AJ2371" s="159">
        <f>IFERROR(+Revisión_Avance_Periodo!$Z2371/Revisión_Avance_Periodo!$Y2371,0)</f>
        <v>0</v>
      </c>
      <c r="AK2371" s="126"/>
      <c r="AL2371" s="127"/>
      <c r="AM2371" s="125"/>
      <c r="AN2371" s="125"/>
      <c r="AO2371" s="128"/>
      <c r="AP2371" s="129"/>
    </row>
    <row r="2372" spans="1:42" x14ac:dyDescent="0.25">
      <c r="A2372" s="92">
        <v>203</v>
      </c>
      <c r="B2372" s="435" t="e">
        <f>CONCATENATE(Revisión_Avance_Periodo!$D2372,";",Revisión_Avance_Periodo!$F2372,";",Revisión_Avance_Periodo!$L2372)</f>
        <v>#REF!</v>
      </c>
      <c r="C2372" s="435" t="e">
        <f t="shared" si="190"/>
        <v>#REF!</v>
      </c>
      <c r="D2372" s="114" t="e">
        <f>VLOOKUP($A2372,#REF!,3,FALSE)</f>
        <v>#REF!</v>
      </c>
      <c r="E2372" s="436" t="e">
        <f>VLOOKUP($A2372,#REF!,4,FALSE)</f>
        <v>#REF!</v>
      </c>
      <c r="F2372" s="102" t="e">
        <f>VLOOKUP($A2372,#REF!,5,FALSE)</f>
        <v>#REF!</v>
      </c>
      <c r="G2372" s="93" t="e">
        <f>VLOOKUP($A2372,#REF!,8,FALSE)</f>
        <v>#REF!</v>
      </c>
      <c r="H2372" s="93" t="e">
        <f>VLOOKUP($A2372,#REF!,7,FALSE)</f>
        <v>#REF!</v>
      </c>
      <c r="I2372" s="438" t="e">
        <f>VLOOKUP($A2372,#REF!,10,FALSE)</f>
        <v>#REF!</v>
      </c>
      <c r="J2372" s="93" t="e">
        <f>VLOOKUP($A2372,#REF!,11,FALSE)</f>
        <v>#REF!</v>
      </c>
      <c r="K2372" s="114" t="e">
        <f>VLOOKUP($A2372,#REF!,12,FALSE)</f>
        <v>#REF!</v>
      </c>
      <c r="L2372" s="93" t="e">
        <f>VLOOKUP($A2372,#REF!,13,FALSE)</f>
        <v>#REF!</v>
      </c>
      <c r="M2372" s="438" t="e">
        <f>VLOOKUP($A2372,#REF!,14,FALSE)</f>
        <v>#REF!</v>
      </c>
      <c r="N2372" s="102" t="e">
        <f>VLOOKUP($A2372,#REF!,15,FALSE)</f>
        <v>#REF!</v>
      </c>
      <c r="O2372" s="102" t="e">
        <f>VLOOKUP($A2372,#REF!,18,FALSE)</f>
        <v>#REF!</v>
      </c>
      <c r="P2372" s="93" t="e">
        <f>VLOOKUP($A2372,#REF!,41,FALSE)</f>
        <v>#REF!</v>
      </c>
      <c r="Q2372" s="115" t="e">
        <f>VLOOKUP(Revisión_Avance_Periodo!$L2372,#REF!,30,FALSE)</f>
        <v>#REF!</v>
      </c>
      <c r="R2372" s="116">
        <v>2019</v>
      </c>
      <c r="S2372" s="196">
        <v>43676</v>
      </c>
      <c r="T2372" s="116" t="s">
        <v>74</v>
      </c>
      <c r="U2372" s="132" t="e">
        <f>INDEX(#REF!,MATCH(Revisión_Avance_Periodo!$L2372,#REF!,0),MATCH(Revisión_Avance_Periodo!$T2372,#REF!,0))</f>
        <v>#REF!</v>
      </c>
      <c r="V2372" s="132" t="e">
        <f>INDEX(#REF!,MATCH(Revisión_Avance_Periodo!$L2372,#REF!,0),MATCH(Revisión_Avance_Periodo!$T2372,#REF!,0))</f>
        <v>#REF!</v>
      </c>
      <c r="W2372" s="118">
        <f t="shared" si="189"/>
        <v>0</v>
      </c>
      <c r="X2372" s="116" t="str">
        <f>VLOOKUP(W2372,Tabla_Estado_Meta_OAP_2019[#All],3,TRUE)</f>
        <v>Por Ejecutar</v>
      </c>
      <c r="Y2372" s="157" t="e">
        <f>SUBTOTAL(9,$U$206:$U2372)</f>
        <v>#REF!</v>
      </c>
      <c r="Z2372" s="158" t="e">
        <f>SUBTOTAL(9,$V$206:$V2372)</f>
        <v>#REF!</v>
      </c>
      <c r="AA2372" s="159">
        <f>IFERROR(+Revisión_Avance_Periodo!$Z2372/Revisión_Avance_Periodo!$Y2372,0)</f>
        <v>0</v>
      </c>
      <c r="AB2372" s="126"/>
      <c r="AC2372" s="127"/>
      <c r="AD2372" s="125"/>
      <c r="AE2372" s="125"/>
      <c r="AF2372" s="128"/>
      <c r="AG2372" s="129"/>
      <c r="AH2372" s="157" t="e">
        <f>SUBTOTAL(9,$U$2366:$U2372)</f>
        <v>#REF!</v>
      </c>
      <c r="AI2372" s="158" t="e">
        <f>SUBTOTAL(9,$V$2366:$V2372)</f>
        <v>#REF!</v>
      </c>
      <c r="AJ2372" s="159">
        <f>IFERROR(+Revisión_Avance_Periodo!$Z2372/Revisión_Avance_Periodo!$Y2372,0)</f>
        <v>0</v>
      </c>
      <c r="AK2372" s="126"/>
      <c r="AL2372" s="127"/>
      <c r="AM2372" s="125"/>
      <c r="AN2372" s="125"/>
      <c r="AO2372" s="128"/>
      <c r="AP2372" s="129"/>
    </row>
    <row r="2373" spans="1:42" x14ac:dyDescent="0.25">
      <c r="A2373" s="97">
        <v>203</v>
      </c>
      <c r="B2373" s="435" t="e">
        <f>CONCATENATE(Revisión_Avance_Periodo!$D2373,";",Revisión_Avance_Periodo!$F2373,";",Revisión_Avance_Periodo!$L2373)</f>
        <v>#REF!</v>
      </c>
      <c r="C2373" s="435" t="e">
        <f t="shared" si="190"/>
        <v>#REF!</v>
      </c>
      <c r="D2373" s="123" t="e">
        <f>VLOOKUP($A2373,#REF!,3,FALSE)</f>
        <v>#REF!</v>
      </c>
      <c r="E2373" s="436" t="e">
        <f>VLOOKUP($A2373,#REF!,4,FALSE)</f>
        <v>#REF!</v>
      </c>
      <c r="F2373" s="103" t="e">
        <f>VLOOKUP($A2373,#REF!,5,FALSE)</f>
        <v>#REF!</v>
      </c>
      <c r="G2373" s="98" t="e">
        <f>VLOOKUP($A2373,#REF!,8,FALSE)</f>
        <v>#REF!</v>
      </c>
      <c r="H2373" s="93" t="e">
        <f>VLOOKUP($A2373,#REF!,7,FALSE)</f>
        <v>#REF!</v>
      </c>
      <c r="I2373" s="438" t="e">
        <f>VLOOKUP($A2373,#REF!,10,FALSE)</f>
        <v>#REF!</v>
      </c>
      <c r="J2373" s="98" t="e">
        <f>VLOOKUP($A2373,#REF!,11,FALSE)</f>
        <v>#REF!</v>
      </c>
      <c r="K2373" s="114" t="e">
        <f>VLOOKUP($A2373,#REF!,12,FALSE)</f>
        <v>#REF!</v>
      </c>
      <c r="L2373" s="98" t="e">
        <f>VLOOKUP($A2373,#REF!,13,FALSE)</f>
        <v>#REF!</v>
      </c>
      <c r="M2373" s="438" t="e">
        <f>VLOOKUP($A2373,#REF!,14,FALSE)</f>
        <v>#REF!</v>
      </c>
      <c r="N2373" s="103" t="e">
        <f>VLOOKUP($A2373,#REF!,15,FALSE)</f>
        <v>#REF!</v>
      </c>
      <c r="O2373" s="103" t="e">
        <f>VLOOKUP($A2373,#REF!,18,FALSE)</f>
        <v>#REF!</v>
      </c>
      <c r="P2373" s="93" t="e">
        <f>VLOOKUP($A2373,#REF!,41,FALSE)</f>
        <v>#REF!</v>
      </c>
      <c r="Q2373" s="115" t="e">
        <f>VLOOKUP(Revisión_Avance_Periodo!$L2373,#REF!,30,FALSE)</f>
        <v>#REF!</v>
      </c>
      <c r="R2373" s="116">
        <v>2019</v>
      </c>
      <c r="S2373" s="196">
        <v>43707</v>
      </c>
      <c r="T2373" s="124" t="s">
        <v>75</v>
      </c>
      <c r="U2373" s="132" t="e">
        <f>INDEX(#REF!,MATCH(Revisión_Avance_Periodo!$L2373,#REF!,0),MATCH(Revisión_Avance_Periodo!$T2373,#REF!,0))</f>
        <v>#REF!</v>
      </c>
      <c r="V2373" s="132" t="e">
        <f>INDEX(#REF!,MATCH(Revisión_Avance_Periodo!$L2373,#REF!,0),MATCH(Revisión_Avance_Periodo!$T2373,#REF!,0))</f>
        <v>#REF!</v>
      </c>
      <c r="W2373" s="118">
        <f t="shared" si="189"/>
        <v>0</v>
      </c>
      <c r="X2373" s="124" t="str">
        <f>VLOOKUP(W2373,Tabla_Estado_Meta_OAP_2019[#All],3,TRUE)</f>
        <v>Por Ejecutar</v>
      </c>
      <c r="Y2373" s="157" t="e">
        <f>SUBTOTAL(9,$U$206:$U2373)</f>
        <v>#REF!</v>
      </c>
      <c r="Z2373" s="158" t="e">
        <f>SUBTOTAL(9,$V$206:$V2373)</f>
        <v>#REF!</v>
      </c>
      <c r="AA2373" s="159">
        <f>IFERROR(+Revisión_Avance_Periodo!$Z2373/Revisión_Avance_Periodo!$Y2373,0)</f>
        <v>0</v>
      </c>
      <c r="AB2373" s="126"/>
      <c r="AC2373" s="127"/>
      <c r="AD2373" s="125"/>
      <c r="AE2373" s="125"/>
      <c r="AF2373" s="128"/>
      <c r="AG2373" s="129"/>
      <c r="AH2373" s="157" t="e">
        <f>SUBTOTAL(9,$U$2366:$U2373)</f>
        <v>#REF!</v>
      </c>
      <c r="AI2373" s="158" t="e">
        <f>SUBTOTAL(9,$V$2366:$V2373)</f>
        <v>#REF!</v>
      </c>
      <c r="AJ2373" s="159">
        <f>IFERROR(+Revisión_Avance_Periodo!$Z2373/Revisión_Avance_Periodo!$Y2373,0)</f>
        <v>0</v>
      </c>
      <c r="AK2373" s="126"/>
      <c r="AL2373" s="127"/>
      <c r="AM2373" s="125"/>
      <c r="AN2373" s="125"/>
      <c r="AO2373" s="128"/>
      <c r="AP2373" s="129"/>
    </row>
    <row r="2374" spans="1:42" x14ac:dyDescent="0.25">
      <c r="A2374" s="92">
        <v>203</v>
      </c>
      <c r="B2374" s="435" t="e">
        <f>CONCATENATE(Revisión_Avance_Periodo!$D2374,";",Revisión_Avance_Periodo!$F2374,";",Revisión_Avance_Periodo!$L2374)</f>
        <v>#REF!</v>
      </c>
      <c r="C2374" s="435" t="e">
        <f t="shared" si="190"/>
        <v>#REF!</v>
      </c>
      <c r="D2374" s="114" t="e">
        <f>VLOOKUP($A2374,#REF!,3,FALSE)</f>
        <v>#REF!</v>
      </c>
      <c r="E2374" s="436" t="e">
        <f>VLOOKUP($A2374,#REF!,4,FALSE)</f>
        <v>#REF!</v>
      </c>
      <c r="F2374" s="102" t="e">
        <f>VLOOKUP($A2374,#REF!,5,FALSE)</f>
        <v>#REF!</v>
      </c>
      <c r="G2374" s="93" t="e">
        <f>VLOOKUP($A2374,#REF!,8,FALSE)</f>
        <v>#REF!</v>
      </c>
      <c r="H2374" s="93" t="e">
        <f>VLOOKUP($A2374,#REF!,7,FALSE)</f>
        <v>#REF!</v>
      </c>
      <c r="I2374" s="438" t="e">
        <f>VLOOKUP($A2374,#REF!,10,FALSE)</f>
        <v>#REF!</v>
      </c>
      <c r="J2374" s="93" t="e">
        <f>VLOOKUP($A2374,#REF!,11,FALSE)</f>
        <v>#REF!</v>
      </c>
      <c r="K2374" s="114" t="e">
        <f>VLOOKUP($A2374,#REF!,12,FALSE)</f>
        <v>#REF!</v>
      </c>
      <c r="L2374" s="93" t="e">
        <f>VLOOKUP($A2374,#REF!,13,FALSE)</f>
        <v>#REF!</v>
      </c>
      <c r="M2374" s="438" t="e">
        <f>VLOOKUP($A2374,#REF!,14,FALSE)</f>
        <v>#REF!</v>
      </c>
      <c r="N2374" s="102" t="e">
        <f>VLOOKUP($A2374,#REF!,15,FALSE)</f>
        <v>#REF!</v>
      </c>
      <c r="O2374" s="102" t="e">
        <f>VLOOKUP($A2374,#REF!,18,FALSE)</f>
        <v>#REF!</v>
      </c>
      <c r="P2374" s="93" t="e">
        <f>VLOOKUP($A2374,#REF!,41,FALSE)</f>
        <v>#REF!</v>
      </c>
      <c r="Q2374" s="115" t="e">
        <f>VLOOKUP(Revisión_Avance_Periodo!$L2374,#REF!,30,FALSE)</f>
        <v>#REF!</v>
      </c>
      <c r="R2374" s="116">
        <v>2019</v>
      </c>
      <c r="S2374" s="196">
        <v>43738</v>
      </c>
      <c r="T2374" s="116" t="s">
        <v>76</v>
      </c>
      <c r="U2374" s="132" t="e">
        <f>INDEX(#REF!,MATCH(Revisión_Avance_Periodo!$L2374,#REF!,0),MATCH(Revisión_Avance_Periodo!$T2374,#REF!,0))</f>
        <v>#REF!</v>
      </c>
      <c r="V2374" s="132" t="e">
        <f>INDEX(#REF!,MATCH(Revisión_Avance_Periodo!$L2374,#REF!,0),MATCH(Revisión_Avance_Periodo!$T2374,#REF!,0))</f>
        <v>#REF!</v>
      </c>
      <c r="W2374" s="118">
        <f t="shared" si="189"/>
        <v>0</v>
      </c>
      <c r="X2374" s="116" t="str">
        <f>VLOOKUP(W2374,Tabla_Estado_Meta_OAP_2019[#All],3,TRUE)</f>
        <v>Por Ejecutar</v>
      </c>
      <c r="Y2374" s="157" t="e">
        <f>SUBTOTAL(9,$U$206:$U2374)</f>
        <v>#REF!</v>
      </c>
      <c r="Z2374" s="158" t="e">
        <f>SUBTOTAL(9,$V$206:$V2374)</f>
        <v>#REF!</v>
      </c>
      <c r="AA2374" s="159">
        <f>IFERROR(+Revisión_Avance_Periodo!$Z2374/Revisión_Avance_Periodo!$Y2374,0)</f>
        <v>0</v>
      </c>
      <c r="AB2374" s="126"/>
      <c r="AC2374" s="127"/>
      <c r="AD2374" s="125"/>
      <c r="AE2374" s="125"/>
      <c r="AF2374" s="128"/>
      <c r="AG2374" s="129"/>
      <c r="AH2374" s="157" t="e">
        <f>SUBTOTAL(9,$U$2366:$U2374)</f>
        <v>#REF!</v>
      </c>
      <c r="AI2374" s="158" t="e">
        <f>SUBTOTAL(9,$V$2366:$V2374)</f>
        <v>#REF!</v>
      </c>
      <c r="AJ2374" s="159">
        <f>IFERROR(+Revisión_Avance_Periodo!$Z2374/Revisión_Avance_Periodo!$Y2374,0)</f>
        <v>0</v>
      </c>
      <c r="AK2374" s="126"/>
      <c r="AL2374" s="127"/>
      <c r="AM2374" s="125"/>
      <c r="AN2374" s="125"/>
      <c r="AO2374" s="128"/>
      <c r="AP2374" s="129"/>
    </row>
    <row r="2375" spans="1:42" x14ac:dyDescent="0.25">
      <c r="A2375" s="97">
        <v>203</v>
      </c>
      <c r="B2375" s="435" t="e">
        <f>CONCATENATE(Revisión_Avance_Periodo!$D2375,";",Revisión_Avance_Periodo!$F2375,";",Revisión_Avance_Periodo!$L2375)</f>
        <v>#REF!</v>
      </c>
      <c r="C2375" s="435" t="e">
        <f t="shared" si="190"/>
        <v>#REF!</v>
      </c>
      <c r="D2375" s="123" t="e">
        <f>VLOOKUP($A2375,#REF!,3,FALSE)</f>
        <v>#REF!</v>
      </c>
      <c r="E2375" s="436" t="e">
        <f>VLOOKUP($A2375,#REF!,4,FALSE)</f>
        <v>#REF!</v>
      </c>
      <c r="F2375" s="103" t="e">
        <f>VLOOKUP($A2375,#REF!,5,FALSE)</f>
        <v>#REF!</v>
      </c>
      <c r="G2375" s="98" t="e">
        <f>VLOOKUP($A2375,#REF!,8,FALSE)</f>
        <v>#REF!</v>
      </c>
      <c r="H2375" s="93" t="e">
        <f>VLOOKUP($A2375,#REF!,7,FALSE)</f>
        <v>#REF!</v>
      </c>
      <c r="I2375" s="438" t="e">
        <f>VLOOKUP($A2375,#REF!,10,FALSE)</f>
        <v>#REF!</v>
      </c>
      <c r="J2375" s="98" t="e">
        <f>VLOOKUP($A2375,#REF!,11,FALSE)</f>
        <v>#REF!</v>
      </c>
      <c r="K2375" s="114" t="e">
        <f>VLOOKUP($A2375,#REF!,12,FALSE)</f>
        <v>#REF!</v>
      </c>
      <c r="L2375" s="98" t="e">
        <f>VLOOKUP($A2375,#REF!,13,FALSE)</f>
        <v>#REF!</v>
      </c>
      <c r="M2375" s="438" t="e">
        <f>VLOOKUP($A2375,#REF!,14,FALSE)</f>
        <v>#REF!</v>
      </c>
      <c r="N2375" s="103" t="e">
        <f>VLOOKUP($A2375,#REF!,15,FALSE)</f>
        <v>#REF!</v>
      </c>
      <c r="O2375" s="103" t="e">
        <f>VLOOKUP($A2375,#REF!,18,FALSE)</f>
        <v>#REF!</v>
      </c>
      <c r="P2375" s="93" t="e">
        <f>VLOOKUP($A2375,#REF!,41,FALSE)</f>
        <v>#REF!</v>
      </c>
      <c r="Q2375" s="115" t="e">
        <f>VLOOKUP(Revisión_Avance_Periodo!$L2375,#REF!,30,FALSE)</f>
        <v>#REF!</v>
      </c>
      <c r="R2375" s="116">
        <v>2019</v>
      </c>
      <c r="S2375" s="196">
        <v>43768</v>
      </c>
      <c r="T2375" s="124" t="s">
        <v>77</v>
      </c>
      <c r="U2375" s="132" t="e">
        <f>INDEX(#REF!,MATCH(Revisión_Avance_Periodo!$L2375,#REF!,0),MATCH(Revisión_Avance_Periodo!$T2375,#REF!,0))</f>
        <v>#REF!</v>
      </c>
      <c r="V2375" s="132" t="e">
        <f>INDEX(#REF!,MATCH(Revisión_Avance_Periodo!$L2375,#REF!,0),MATCH(Revisión_Avance_Periodo!$T2375,#REF!,0))</f>
        <v>#REF!</v>
      </c>
      <c r="W2375" s="118">
        <f t="shared" si="189"/>
        <v>0</v>
      </c>
      <c r="X2375" s="124" t="str">
        <f>VLOOKUP(W2375,Tabla_Estado_Meta_OAP_2019[#All],3,TRUE)</f>
        <v>Por Ejecutar</v>
      </c>
      <c r="Y2375" s="157" t="e">
        <f>SUBTOTAL(9,$U$206:$U2375)</f>
        <v>#REF!</v>
      </c>
      <c r="Z2375" s="158" t="e">
        <f>SUBTOTAL(9,$V$206:$V2375)</f>
        <v>#REF!</v>
      </c>
      <c r="AA2375" s="159">
        <f>IFERROR(+Revisión_Avance_Periodo!$Z2375/Revisión_Avance_Periodo!$Y2375,0)</f>
        <v>0</v>
      </c>
      <c r="AB2375" s="126"/>
      <c r="AC2375" s="127"/>
      <c r="AD2375" s="125"/>
      <c r="AE2375" s="125"/>
      <c r="AF2375" s="128"/>
      <c r="AG2375" s="129"/>
      <c r="AH2375" s="157" t="e">
        <f>SUBTOTAL(9,$U$2366:$U2375)</f>
        <v>#REF!</v>
      </c>
      <c r="AI2375" s="158" t="e">
        <f>SUBTOTAL(9,$V$2366:$V2375)</f>
        <v>#REF!</v>
      </c>
      <c r="AJ2375" s="159">
        <f>IFERROR(+Revisión_Avance_Periodo!$Z2375/Revisión_Avance_Periodo!$Y2375,0)</f>
        <v>0</v>
      </c>
      <c r="AK2375" s="126"/>
      <c r="AL2375" s="127"/>
      <c r="AM2375" s="125"/>
      <c r="AN2375" s="125"/>
      <c r="AO2375" s="128"/>
      <c r="AP2375" s="129"/>
    </row>
    <row r="2376" spans="1:42" x14ac:dyDescent="0.25">
      <c r="A2376" s="92">
        <v>203</v>
      </c>
      <c r="B2376" s="435" t="e">
        <f>CONCATENATE(Revisión_Avance_Periodo!$D2376,";",Revisión_Avance_Periodo!$F2376,";",Revisión_Avance_Periodo!$L2376)</f>
        <v>#REF!</v>
      </c>
      <c r="C2376" s="435" t="e">
        <f t="shared" si="190"/>
        <v>#REF!</v>
      </c>
      <c r="D2376" s="114" t="e">
        <f>VLOOKUP($A2376,#REF!,3,FALSE)</f>
        <v>#REF!</v>
      </c>
      <c r="E2376" s="436" t="e">
        <f>VLOOKUP($A2376,#REF!,4,FALSE)</f>
        <v>#REF!</v>
      </c>
      <c r="F2376" s="102" t="e">
        <f>VLOOKUP($A2376,#REF!,5,FALSE)</f>
        <v>#REF!</v>
      </c>
      <c r="G2376" s="93" t="e">
        <f>VLOOKUP($A2376,#REF!,8,FALSE)</f>
        <v>#REF!</v>
      </c>
      <c r="H2376" s="93" t="e">
        <f>VLOOKUP($A2376,#REF!,7,FALSE)</f>
        <v>#REF!</v>
      </c>
      <c r="I2376" s="438" t="e">
        <f>VLOOKUP($A2376,#REF!,10,FALSE)</f>
        <v>#REF!</v>
      </c>
      <c r="J2376" s="93" t="e">
        <f>VLOOKUP($A2376,#REF!,11,FALSE)</f>
        <v>#REF!</v>
      </c>
      <c r="K2376" s="114" t="e">
        <f>VLOOKUP($A2376,#REF!,12,FALSE)</f>
        <v>#REF!</v>
      </c>
      <c r="L2376" s="93" t="e">
        <f>VLOOKUP($A2376,#REF!,13,FALSE)</f>
        <v>#REF!</v>
      </c>
      <c r="M2376" s="438" t="e">
        <f>VLOOKUP($A2376,#REF!,14,FALSE)</f>
        <v>#REF!</v>
      </c>
      <c r="N2376" s="102" t="e">
        <f>VLOOKUP($A2376,#REF!,15,FALSE)</f>
        <v>#REF!</v>
      </c>
      <c r="O2376" s="102" t="e">
        <f>VLOOKUP($A2376,#REF!,18,FALSE)</f>
        <v>#REF!</v>
      </c>
      <c r="P2376" s="93" t="e">
        <f>VLOOKUP($A2376,#REF!,41,FALSE)</f>
        <v>#REF!</v>
      </c>
      <c r="Q2376" s="115" t="e">
        <f>VLOOKUP(Revisión_Avance_Periodo!$L2376,#REF!,30,FALSE)</f>
        <v>#REF!</v>
      </c>
      <c r="R2376" s="116">
        <v>2019</v>
      </c>
      <c r="S2376" s="196">
        <v>43799</v>
      </c>
      <c r="T2376" s="116" t="s">
        <v>78</v>
      </c>
      <c r="U2376" s="132" t="e">
        <f>INDEX(#REF!,MATCH(Revisión_Avance_Periodo!$L2376,#REF!,0),MATCH(Revisión_Avance_Periodo!$T2376,#REF!,0))</f>
        <v>#REF!</v>
      </c>
      <c r="V2376" s="132" t="e">
        <f>INDEX(#REF!,MATCH(Revisión_Avance_Periodo!$L2376,#REF!,0),MATCH(Revisión_Avance_Periodo!$T2376,#REF!,0))</f>
        <v>#REF!</v>
      </c>
      <c r="W2376" s="118">
        <f t="shared" si="189"/>
        <v>0</v>
      </c>
      <c r="X2376" s="116" t="str">
        <f>VLOOKUP(W2376,Tabla_Estado_Meta_OAP_2019[#All],3,TRUE)</f>
        <v>Por Ejecutar</v>
      </c>
      <c r="Y2376" s="157" t="e">
        <f>SUBTOTAL(9,$U$206:$U2376)</f>
        <v>#REF!</v>
      </c>
      <c r="Z2376" s="158" t="e">
        <f>SUBTOTAL(9,$V$206:$V2376)</f>
        <v>#REF!</v>
      </c>
      <c r="AA2376" s="159">
        <f>IFERROR(+Revisión_Avance_Periodo!$Z2376/Revisión_Avance_Periodo!$Y2376,0)</f>
        <v>0</v>
      </c>
      <c r="AB2376" s="126"/>
      <c r="AC2376" s="127"/>
      <c r="AD2376" s="125"/>
      <c r="AE2376" s="125"/>
      <c r="AF2376" s="128"/>
      <c r="AG2376" s="129"/>
      <c r="AH2376" s="157" t="e">
        <f>SUBTOTAL(9,$U$2366:$U2376)</f>
        <v>#REF!</v>
      </c>
      <c r="AI2376" s="158" t="e">
        <f>SUBTOTAL(9,$V$2366:$V2376)</f>
        <v>#REF!</v>
      </c>
      <c r="AJ2376" s="159">
        <f>IFERROR(+Revisión_Avance_Periodo!$Z2376/Revisión_Avance_Periodo!$Y2376,0)</f>
        <v>0</v>
      </c>
      <c r="AK2376" s="126"/>
      <c r="AL2376" s="127"/>
      <c r="AM2376" s="125"/>
      <c r="AN2376" s="125"/>
      <c r="AO2376" s="128"/>
      <c r="AP2376" s="129"/>
    </row>
    <row r="2377" spans="1:42" ht="15.75" thickBot="1" x14ac:dyDescent="0.3">
      <c r="A2377" s="97">
        <v>203</v>
      </c>
      <c r="B2377" s="435" t="e">
        <f>CONCATENATE(Revisión_Avance_Periodo!$D2377,";",Revisión_Avance_Periodo!$F2377,";",Revisión_Avance_Periodo!$L2377)</f>
        <v>#REF!</v>
      </c>
      <c r="C2377" s="435" t="e">
        <f t="shared" si="190"/>
        <v>#REF!</v>
      </c>
      <c r="D2377" s="123" t="e">
        <f>VLOOKUP($A2377,#REF!,3,FALSE)</f>
        <v>#REF!</v>
      </c>
      <c r="E2377" s="436" t="e">
        <f>VLOOKUP($A2377,#REF!,4,FALSE)</f>
        <v>#REF!</v>
      </c>
      <c r="F2377" s="103" t="e">
        <f>VLOOKUP($A2377,#REF!,5,FALSE)</f>
        <v>#REF!</v>
      </c>
      <c r="G2377" s="98" t="e">
        <f>VLOOKUP($A2377,#REF!,8,FALSE)</f>
        <v>#REF!</v>
      </c>
      <c r="H2377" s="93" t="e">
        <f>VLOOKUP($A2377,#REF!,7,FALSE)</f>
        <v>#REF!</v>
      </c>
      <c r="I2377" s="438" t="e">
        <f>VLOOKUP($A2377,#REF!,10,FALSE)</f>
        <v>#REF!</v>
      </c>
      <c r="J2377" s="98" t="e">
        <f>VLOOKUP($A2377,#REF!,11,FALSE)</f>
        <v>#REF!</v>
      </c>
      <c r="K2377" s="114" t="e">
        <f>VLOOKUP($A2377,#REF!,12,FALSE)</f>
        <v>#REF!</v>
      </c>
      <c r="L2377" s="98" t="e">
        <f>VLOOKUP($A2377,#REF!,13,FALSE)</f>
        <v>#REF!</v>
      </c>
      <c r="M2377" s="438" t="e">
        <f>VLOOKUP($A2377,#REF!,14,FALSE)</f>
        <v>#REF!</v>
      </c>
      <c r="N2377" s="103" t="e">
        <f>VLOOKUP($A2377,#REF!,15,FALSE)</f>
        <v>#REF!</v>
      </c>
      <c r="O2377" s="103" t="e">
        <f>VLOOKUP($A2377,#REF!,18,FALSE)</f>
        <v>#REF!</v>
      </c>
      <c r="P2377" s="93" t="e">
        <f>VLOOKUP($A2377,#REF!,41,FALSE)</f>
        <v>#REF!</v>
      </c>
      <c r="Q2377" s="115" t="e">
        <f>VLOOKUP(Revisión_Avance_Periodo!$L2377,#REF!,30,FALSE)</f>
        <v>#REF!</v>
      </c>
      <c r="R2377" s="116">
        <v>2019</v>
      </c>
      <c r="S2377" s="196">
        <v>43829</v>
      </c>
      <c r="T2377" s="124" t="s">
        <v>79</v>
      </c>
      <c r="U2377" s="132" t="e">
        <f>INDEX(#REF!,MATCH(Revisión_Avance_Periodo!$L2377,#REF!,0),MATCH(Revisión_Avance_Periodo!$T2377,#REF!,0))</f>
        <v>#REF!</v>
      </c>
      <c r="V2377" s="132" t="e">
        <f>INDEX(#REF!,MATCH(Revisión_Avance_Periodo!$L2377,#REF!,0),MATCH(Revisión_Avance_Periodo!$T2377,#REF!,0))</f>
        <v>#REF!</v>
      </c>
      <c r="W2377" s="118">
        <f t="shared" si="189"/>
        <v>0</v>
      </c>
      <c r="X2377" s="124" t="str">
        <f>VLOOKUP(W2377,Tabla_Estado_Meta_OAP_2019[#All],3,TRUE)</f>
        <v>Por Ejecutar</v>
      </c>
      <c r="Y2377" s="157" t="e">
        <f>SUBTOTAL(9,$U$206:$U2377)</f>
        <v>#REF!</v>
      </c>
      <c r="Z2377" s="158" t="e">
        <f>SUBTOTAL(9,$V$206:$V2377)</f>
        <v>#REF!</v>
      </c>
      <c r="AA2377" s="159">
        <f>IFERROR(+Revisión_Avance_Periodo!$Z2377/Revisión_Avance_Periodo!$Y2377,0)</f>
        <v>0</v>
      </c>
      <c r="AB2377" s="126"/>
      <c r="AC2377" s="127"/>
      <c r="AD2377" s="125"/>
      <c r="AE2377" s="125"/>
      <c r="AF2377" s="128"/>
      <c r="AG2377" s="129"/>
      <c r="AH2377" s="157" t="e">
        <f>SUBTOTAL(9,$U$2366:$U2377)</f>
        <v>#REF!</v>
      </c>
      <c r="AI2377" s="158" t="e">
        <f>SUBTOTAL(9,$V$2366:$V2377)</f>
        <v>#REF!</v>
      </c>
      <c r="AJ2377" s="159">
        <f>IFERROR(+Revisión_Avance_Periodo!$Z2377/Revisión_Avance_Periodo!$Y2377,0)</f>
        <v>0</v>
      </c>
      <c r="AK2377" s="126"/>
      <c r="AL2377" s="127"/>
      <c r="AM2377" s="125"/>
      <c r="AN2377" s="125"/>
      <c r="AO2377" s="128"/>
      <c r="AP2377" s="129"/>
    </row>
    <row r="2378" spans="1:42" x14ac:dyDescent="0.25">
      <c r="A2378" s="92">
        <v>204</v>
      </c>
      <c r="B2378" s="435" t="e">
        <f>CONCATENATE(Revisión_Avance_Periodo!$D2378,";",Revisión_Avance_Periodo!$F2378,";",Revisión_Avance_Periodo!$L2378)</f>
        <v>#REF!</v>
      </c>
      <c r="C2378" s="435" t="e">
        <f t="shared" si="190"/>
        <v>#REF!</v>
      </c>
      <c r="D2378" s="114" t="e">
        <f>VLOOKUP($A2378,#REF!,3,FALSE)</f>
        <v>#REF!</v>
      </c>
      <c r="E2378" s="436" t="e">
        <f>VLOOKUP($A2378,#REF!,4,FALSE)</f>
        <v>#REF!</v>
      </c>
      <c r="F2378" s="102" t="e">
        <f>VLOOKUP($A2378,#REF!,5,FALSE)</f>
        <v>#REF!</v>
      </c>
      <c r="G2378" s="93" t="e">
        <f>VLOOKUP($A2378,#REF!,8,FALSE)</f>
        <v>#REF!</v>
      </c>
      <c r="H2378" s="93" t="e">
        <f>VLOOKUP($A2378,#REF!,7,FALSE)</f>
        <v>#REF!</v>
      </c>
      <c r="I2378" s="438" t="e">
        <f>VLOOKUP($A2378,#REF!,10,FALSE)</f>
        <v>#REF!</v>
      </c>
      <c r="J2378" s="93" t="e">
        <f>VLOOKUP($A2378,#REF!,11,FALSE)</f>
        <v>#REF!</v>
      </c>
      <c r="K2378" s="114" t="e">
        <f>VLOOKUP($A2378,#REF!,12,FALSE)</f>
        <v>#REF!</v>
      </c>
      <c r="L2378" s="93" t="e">
        <f>VLOOKUP($A2378,#REF!,13,FALSE)</f>
        <v>#REF!</v>
      </c>
      <c r="M2378" s="438" t="e">
        <f>VLOOKUP($A2378,#REF!,14,FALSE)</f>
        <v>#REF!</v>
      </c>
      <c r="N2378" s="102" t="e">
        <f>VLOOKUP($A2378,#REF!,15,FALSE)</f>
        <v>#REF!</v>
      </c>
      <c r="O2378" s="102" t="e">
        <f>VLOOKUP($A2378,#REF!,18,FALSE)</f>
        <v>#REF!</v>
      </c>
      <c r="P2378" s="93" t="e">
        <f>VLOOKUP($A2378,#REF!,41,FALSE)</f>
        <v>#REF!</v>
      </c>
      <c r="Q2378" s="115" t="e">
        <f>VLOOKUP(Revisión_Avance_Periodo!$L2378,#REF!,30,FALSE)</f>
        <v>#REF!</v>
      </c>
      <c r="R2378" s="116">
        <v>2019</v>
      </c>
      <c r="S2378" s="196">
        <v>43495</v>
      </c>
      <c r="T2378" s="116" t="s">
        <v>68</v>
      </c>
      <c r="U2378" s="440" t="e">
        <f>INDEX(#REF!,MATCH(Revisión_Avance_Periodo!$L2378,#REF!,0),MATCH(Revisión_Avance_Periodo!$T2378,#REF!,0))</f>
        <v>#REF!</v>
      </c>
      <c r="V2378" s="440" t="e">
        <f>INDEX(#REF!,MATCH(Revisión_Avance_Periodo!$L2378,#REF!,0),MATCH(Revisión_Avance_Periodo!$T2378,#REF!,0))</f>
        <v>#REF!</v>
      </c>
      <c r="W2378" s="130" t="e">
        <f t="shared" ref="W2378:W2386" si="191">V2378/U2378</f>
        <v>#REF!</v>
      </c>
      <c r="X2378" s="116" t="e">
        <f>VLOOKUP(W2378,Tabla_Estado_Meta_OAP_2019[#All],3,TRUE)</f>
        <v>#REF!</v>
      </c>
      <c r="Y2378" s="163" t="e">
        <f>SUBTOTAL(9,$U$206:$U2378)</f>
        <v>#REF!</v>
      </c>
      <c r="Z2378" s="161" t="e">
        <f>SUBTOTAL(9,$V$206:$V2378)</f>
        <v>#REF!</v>
      </c>
      <c r="AA2378" s="162">
        <f>IFERROR(+Revisión_Avance_Periodo!$Z2378/Revisión_Avance_Periodo!$Y2378,0)</f>
        <v>0</v>
      </c>
      <c r="AB2378" s="445" t="e">
        <f>SUBTOTAL(9,U2378:U2389)</f>
        <v>#REF!</v>
      </c>
      <c r="AC2378" s="446" t="e">
        <f>SUBTOTAL(9,V2378:V2389)</f>
        <v>#REF!</v>
      </c>
      <c r="AD2378" s="119" t="e">
        <f>+AC2378/AB2378</f>
        <v>#REF!</v>
      </c>
      <c r="AE2378" s="119" t="e">
        <f>100%-Revisión_Avance_Periodo!$AD2378</f>
        <v>#REF!</v>
      </c>
      <c r="AF2378" s="121" t="e">
        <f>VLOOKUP(AD2378,Tabla_Estado_Meta_OAP_2019[],3,TRUE)</f>
        <v>#REF!</v>
      </c>
      <c r="AG2378" s="122" t="e">
        <f>Revisión_Avance_Periodo!$AD2378*Revisión_Avance_Periodo!$Q2378</f>
        <v>#REF!</v>
      </c>
      <c r="AH2378" s="163" t="e">
        <f>SUBTOTAL(9,$U$2378:$U2378)</f>
        <v>#REF!</v>
      </c>
      <c r="AI2378" s="161" t="e">
        <f>SUBTOTAL(9,$V$2378:$V2378)</f>
        <v>#REF!</v>
      </c>
      <c r="AJ2378" s="162">
        <f>IFERROR(+Revisión_Avance_Periodo!$Z2378/Revisión_Avance_Periodo!$Y2378,0)</f>
        <v>0</v>
      </c>
      <c r="AK2378" s="445" t="e">
        <f>SUBTOTAL(9,AD2378:AD2389)</f>
        <v>#REF!</v>
      </c>
      <c r="AL2378" s="446" t="e">
        <f>SUBTOTAL(9,AE2378:AE2389)</f>
        <v>#REF!</v>
      </c>
      <c r="AM2378" s="119" t="e">
        <f>+AL2378/AK2378</f>
        <v>#REF!</v>
      </c>
      <c r="AN2378" s="119" t="e">
        <f>100%-Revisión_Avance_Periodo!$AD2378</f>
        <v>#REF!</v>
      </c>
      <c r="AO2378" s="121" t="e">
        <f>VLOOKUP(AM2378,Tabla_Estado_Meta_OAP_2019[],3,TRUE)</f>
        <v>#REF!</v>
      </c>
      <c r="AP2378" s="122" t="e">
        <f>Revisión_Avance_Periodo!$AD2378*Revisión_Avance_Periodo!$Q2378</f>
        <v>#REF!</v>
      </c>
    </row>
    <row r="2379" spans="1:42" x14ac:dyDescent="0.25">
      <c r="A2379" s="97">
        <v>204</v>
      </c>
      <c r="B2379" s="435" t="e">
        <f>CONCATENATE(Revisión_Avance_Periodo!$D2379,";",Revisión_Avance_Periodo!$F2379,";",Revisión_Avance_Periodo!$L2379)</f>
        <v>#REF!</v>
      </c>
      <c r="C2379" s="435" t="e">
        <f t="shared" si="190"/>
        <v>#REF!</v>
      </c>
      <c r="D2379" s="123" t="e">
        <f>VLOOKUP($A2379,#REF!,3,FALSE)</f>
        <v>#REF!</v>
      </c>
      <c r="E2379" s="436" t="e">
        <f>VLOOKUP($A2379,#REF!,4,FALSE)</f>
        <v>#REF!</v>
      </c>
      <c r="F2379" s="103" t="e">
        <f>VLOOKUP($A2379,#REF!,5,FALSE)</f>
        <v>#REF!</v>
      </c>
      <c r="G2379" s="98" t="e">
        <f>VLOOKUP($A2379,#REF!,8,FALSE)</f>
        <v>#REF!</v>
      </c>
      <c r="H2379" s="93" t="e">
        <f>VLOOKUP($A2379,#REF!,7,FALSE)</f>
        <v>#REF!</v>
      </c>
      <c r="I2379" s="438" t="e">
        <f>VLOOKUP($A2379,#REF!,10,FALSE)</f>
        <v>#REF!</v>
      </c>
      <c r="J2379" s="98" t="e">
        <f>VLOOKUP($A2379,#REF!,11,FALSE)</f>
        <v>#REF!</v>
      </c>
      <c r="K2379" s="114" t="e">
        <f>VLOOKUP($A2379,#REF!,12,FALSE)</f>
        <v>#REF!</v>
      </c>
      <c r="L2379" s="98" t="e">
        <f>VLOOKUP($A2379,#REF!,13,FALSE)</f>
        <v>#REF!</v>
      </c>
      <c r="M2379" s="438" t="e">
        <f>VLOOKUP($A2379,#REF!,14,FALSE)</f>
        <v>#REF!</v>
      </c>
      <c r="N2379" s="103" t="e">
        <f>VLOOKUP($A2379,#REF!,15,FALSE)</f>
        <v>#REF!</v>
      </c>
      <c r="O2379" s="103" t="e">
        <f>VLOOKUP($A2379,#REF!,18,FALSE)</f>
        <v>#REF!</v>
      </c>
      <c r="P2379" s="93" t="e">
        <f>VLOOKUP($A2379,#REF!,41,FALSE)</f>
        <v>#REF!</v>
      </c>
      <c r="Q2379" s="115" t="e">
        <f>VLOOKUP(Revisión_Avance_Periodo!$L2379,#REF!,30,FALSE)</f>
        <v>#REF!</v>
      </c>
      <c r="R2379" s="116">
        <v>2019</v>
      </c>
      <c r="S2379" s="196">
        <v>43524</v>
      </c>
      <c r="T2379" s="124" t="s">
        <v>69</v>
      </c>
      <c r="U2379" s="440" t="e">
        <f>INDEX(#REF!,MATCH(Revisión_Avance_Periodo!$L2379,#REF!,0),MATCH(Revisión_Avance_Periodo!$T2379,#REF!,0))</f>
        <v>#REF!</v>
      </c>
      <c r="V2379" s="440" t="e">
        <f>INDEX(#REF!,MATCH(Revisión_Avance_Periodo!$L2379,#REF!,0),MATCH(Revisión_Avance_Periodo!$T2379,#REF!,0))</f>
        <v>#REF!</v>
      </c>
      <c r="W2379" s="130" t="e">
        <f t="shared" si="191"/>
        <v>#REF!</v>
      </c>
      <c r="X2379" s="124" t="e">
        <f>VLOOKUP(W2379,Tabla_Estado_Meta_OAP_2019[#All],3,TRUE)</f>
        <v>#REF!</v>
      </c>
      <c r="Y2379" s="164" t="e">
        <f>SUBTOTAL(9,$U$206:$U2379)</f>
        <v>#REF!</v>
      </c>
      <c r="Z2379" s="158" t="e">
        <f>SUBTOTAL(9,$V$206:$V2379)</f>
        <v>#REF!</v>
      </c>
      <c r="AA2379" s="159">
        <f>IFERROR(+Revisión_Avance_Periodo!$Z2379/Revisión_Avance_Periodo!$Y2379,0)</f>
        <v>0</v>
      </c>
      <c r="AB2379" s="126"/>
      <c r="AC2379" s="127"/>
      <c r="AD2379" s="125"/>
      <c r="AE2379" s="125"/>
      <c r="AF2379" s="128"/>
      <c r="AG2379" s="129"/>
      <c r="AH2379" s="164" t="e">
        <f>SUBTOTAL(9,$U$2378:$U2379)</f>
        <v>#REF!</v>
      </c>
      <c r="AI2379" s="158" t="e">
        <f>SUBTOTAL(9,$V$2378:$V2379)</f>
        <v>#REF!</v>
      </c>
      <c r="AJ2379" s="159">
        <f>IFERROR(+Revisión_Avance_Periodo!$Z2379/Revisión_Avance_Periodo!$Y2379,0)</f>
        <v>0</v>
      </c>
      <c r="AK2379" s="126"/>
      <c r="AL2379" s="127"/>
      <c r="AM2379" s="125"/>
      <c r="AN2379" s="125"/>
      <c r="AO2379" s="128"/>
      <c r="AP2379" s="129"/>
    </row>
    <row r="2380" spans="1:42" x14ac:dyDescent="0.25">
      <c r="A2380" s="92">
        <v>204</v>
      </c>
      <c r="B2380" s="435" t="e">
        <f>CONCATENATE(Revisión_Avance_Periodo!$D2380,";",Revisión_Avance_Periodo!$F2380,";",Revisión_Avance_Periodo!$L2380)</f>
        <v>#REF!</v>
      </c>
      <c r="C2380" s="435" t="e">
        <f t="shared" si="190"/>
        <v>#REF!</v>
      </c>
      <c r="D2380" s="114" t="e">
        <f>VLOOKUP($A2380,#REF!,3,FALSE)</f>
        <v>#REF!</v>
      </c>
      <c r="E2380" s="436" t="e">
        <f>VLOOKUP($A2380,#REF!,4,FALSE)</f>
        <v>#REF!</v>
      </c>
      <c r="F2380" s="102" t="e">
        <f>VLOOKUP($A2380,#REF!,5,FALSE)</f>
        <v>#REF!</v>
      </c>
      <c r="G2380" s="93" t="e">
        <f>VLOOKUP($A2380,#REF!,8,FALSE)</f>
        <v>#REF!</v>
      </c>
      <c r="H2380" s="93" t="e">
        <f>VLOOKUP($A2380,#REF!,7,FALSE)</f>
        <v>#REF!</v>
      </c>
      <c r="I2380" s="438" t="e">
        <f>VLOOKUP($A2380,#REF!,10,FALSE)</f>
        <v>#REF!</v>
      </c>
      <c r="J2380" s="93" t="e">
        <f>VLOOKUP($A2380,#REF!,11,FALSE)</f>
        <v>#REF!</v>
      </c>
      <c r="K2380" s="114" t="e">
        <f>VLOOKUP($A2380,#REF!,12,FALSE)</f>
        <v>#REF!</v>
      </c>
      <c r="L2380" s="93" t="e">
        <f>VLOOKUP($A2380,#REF!,13,FALSE)</f>
        <v>#REF!</v>
      </c>
      <c r="M2380" s="438" t="e">
        <f>VLOOKUP($A2380,#REF!,14,FALSE)</f>
        <v>#REF!</v>
      </c>
      <c r="N2380" s="102" t="e">
        <f>VLOOKUP($A2380,#REF!,15,FALSE)</f>
        <v>#REF!</v>
      </c>
      <c r="O2380" s="102" t="e">
        <f>VLOOKUP($A2380,#REF!,18,FALSE)</f>
        <v>#REF!</v>
      </c>
      <c r="P2380" s="93" t="e">
        <f>VLOOKUP($A2380,#REF!,41,FALSE)</f>
        <v>#REF!</v>
      </c>
      <c r="Q2380" s="115" t="e">
        <f>VLOOKUP(Revisión_Avance_Periodo!$L2380,#REF!,30,FALSE)</f>
        <v>#REF!</v>
      </c>
      <c r="R2380" s="116">
        <v>2019</v>
      </c>
      <c r="S2380" s="196">
        <v>43554</v>
      </c>
      <c r="T2380" s="116" t="s">
        <v>70</v>
      </c>
      <c r="U2380" s="440" t="e">
        <f>INDEX(#REF!,MATCH(Revisión_Avance_Periodo!$L2380,#REF!,0),MATCH(Revisión_Avance_Periodo!$T2380,#REF!,0))</f>
        <v>#REF!</v>
      </c>
      <c r="V2380" s="440" t="e">
        <f>INDEX(#REF!,MATCH(Revisión_Avance_Periodo!$L2380,#REF!,0),MATCH(Revisión_Avance_Periodo!$T2380,#REF!,0))</f>
        <v>#REF!</v>
      </c>
      <c r="W2380" s="130" t="e">
        <f t="shared" si="191"/>
        <v>#REF!</v>
      </c>
      <c r="X2380" s="116" t="e">
        <f>VLOOKUP(W2380,Tabla_Estado_Meta_OAP_2019[#All],3,TRUE)</f>
        <v>#REF!</v>
      </c>
      <c r="Y2380" s="164" t="e">
        <f>SUBTOTAL(9,$U$206:$U2380)</f>
        <v>#REF!</v>
      </c>
      <c r="Z2380" s="158" t="e">
        <f>SUBTOTAL(9,$V$206:$V2380)</f>
        <v>#REF!</v>
      </c>
      <c r="AA2380" s="159">
        <f>IFERROR(+Revisión_Avance_Periodo!$Z2380/Revisión_Avance_Periodo!$Y2380,0)</f>
        <v>0</v>
      </c>
      <c r="AB2380" s="126"/>
      <c r="AC2380" s="127"/>
      <c r="AD2380" s="125"/>
      <c r="AE2380" s="125"/>
      <c r="AF2380" s="128"/>
      <c r="AG2380" s="129"/>
      <c r="AH2380" s="164" t="e">
        <f>SUBTOTAL(9,$U$2378:$U2380)</f>
        <v>#REF!</v>
      </c>
      <c r="AI2380" s="158" t="e">
        <f>SUBTOTAL(9,$V$2378:$V2380)</f>
        <v>#REF!</v>
      </c>
      <c r="AJ2380" s="159">
        <f>IFERROR(+Revisión_Avance_Periodo!$Z2380/Revisión_Avance_Periodo!$Y2380,0)</f>
        <v>0</v>
      </c>
      <c r="AK2380" s="126"/>
      <c r="AL2380" s="127"/>
      <c r="AM2380" s="125"/>
      <c r="AN2380" s="125"/>
      <c r="AO2380" s="128"/>
      <c r="AP2380" s="129"/>
    </row>
    <row r="2381" spans="1:42" x14ac:dyDescent="0.25">
      <c r="A2381" s="97">
        <v>204</v>
      </c>
      <c r="B2381" s="435" t="e">
        <f>CONCATENATE(Revisión_Avance_Periodo!$D2381,";",Revisión_Avance_Periodo!$F2381,";",Revisión_Avance_Periodo!$L2381)</f>
        <v>#REF!</v>
      </c>
      <c r="C2381" s="435" t="e">
        <f t="shared" si="190"/>
        <v>#REF!</v>
      </c>
      <c r="D2381" s="123" t="e">
        <f>VLOOKUP($A2381,#REF!,3,FALSE)</f>
        <v>#REF!</v>
      </c>
      <c r="E2381" s="436" t="e">
        <f>VLOOKUP($A2381,#REF!,4,FALSE)</f>
        <v>#REF!</v>
      </c>
      <c r="F2381" s="103" t="e">
        <f>VLOOKUP($A2381,#REF!,5,FALSE)</f>
        <v>#REF!</v>
      </c>
      <c r="G2381" s="98" t="e">
        <f>VLOOKUP($A2381,#REF!,8,FALSE)</f>
        <v>#REF!</v>
      </c>
      <c r="H2381" s="93" t="e">
        <f>VLOOKUP($A2381,#REF!,7,FALSE)</f>
        <v>#REF!</v>
      </c>
      <c r="I2381" s="438" t="e">
        <f>VLOOKUP($A2381,#REF!,10,FALSE)</f>
        <v>#REF!</v>
      </c>
      <c r="J2381" s="98" t="e">
        <f>VLOOKUP($A2381,#REF!,11,FALSE)</f>
        <v>#REF!</v>
      </c>
      <c r="K2381" s="114" t="e">
        <f>VLOOKUP($A2381,#REF!,12,FALSE)</f>
        <v>#REF!</v>
      </c>
      <c r="L2381" s="98" t="e">
        <f>VLOOKUP($A2381,#REF!,13,FALSE)</f>
        <v>#REF!</v>
      </c>
      <c r="M2381" s="438" t="e">
        <f>VLOOKUP($A2381,#REF!,14,FALSE)</f>
        <v>#REF!</v>
      </c>
      <c r="N2381" s="103" t="e">
        <f>VLOOKUP($A2381,#REF!,15,FALSE)</f>
        <v>#REF!</v>
      </c>
      <c r="O2381" s="103" t="e">
        <f>VLOOKUP($A2381,#REF!,18,FALSE)</f>
        <v>#REF!</v>
      </c>
      <c r="P2381" s="93" t="e">
        <f>VLOOKUP($A2381,#REF!,41,FALSE)</f>
        <v>#REF!</v>
      </c>
      <c r="Q2381" s="115" t="e">
        <f>VLOOKUP(Revisión_Avance_Periodo!$L2381,#REF!,30,FALSE)</f>
        <v>#REF!</v>
      </c>
      <c r="R2381" s="116">
        <v>2019</v>
      </c>
      <c r="S2381" s="196">
        <v>43585</v>
      </c>
      <c r="T2381" s="124" t="s">
        <v>71</v>
      </c>
      <c r="U2381" s="440" t="e">
        <f>INDEX(#REF!,MATCH(Revisión_Avance_Periodo!$L2381,#REF!,0),MATCH(Revisión_Avance_Periodo!$T2381,#REF!,0))</f>
        <v>#REF!</v>
      </c>
      <c r="V2381" s="440" t="e">
        <f>INDEX(#REF!,MATCH(Revisión_Avance_Periodo!$L2381,#REF!,0),MATCH(Revisión_Avance_Periodo!$T2381,#REF!,0))</f>
        <v>#REF!</v>
      </c>
      <c r="W2381" s="130" t="e">
        <f t="shared" si="191"/>
        <v>#REF!</v>
      </c>
      <c r="X2381" s="124" t="e">
        <f>VLOOKUP(W2381,Tabla_Estado_Meta_OAP_2019[#All],3,TRUE)</f>
        <v>#REF!</v>
      </c>
      <c r="Y2381" s="164" t="e">
        <f>SUBTOTAL(9,$U$206:$U2381)</f>
        <v>#REF!</v>
      </c>
      <c r="Z2381" s="158" t="e">
        <f>SUBTOTAL(9,$V$206:$V2381)</f>
        <v>#REF!</v>
      </c>
      <c r="AA2381" s="159">
        <f>IFERROR(+Revisión_Avance_Periodo!$Z2381/Revisión_Avance_Periodo!$Y2381,0)</f>
        <v>0</v>
      </c>
      <c r="AB2381" s="126"/>
      <c r="AC2381" s="127"/>
      <c r="AD2381" s="125"/>
      <c r="AE2381" s="125"/>
      <c r="AF2381" s="128"/>
      <c r="AG2381" s="129"/>
      <c r="AH2381" s="164" t="e">
        <f>SUBTOTAL(9,$U$2378:$U2381)</f>
        <v>#REF!</v>
      </c>
      <c r="AI2381" s="158" t="e">
        <f>SUBTOTAL(9,$V$2378:$V2381)</f>
        <v>#REF!</v>
      </c>
      <c r="AJ2381" s="159">
        <f>IFERROR(+Revisión_Avance_Periodo!$Z2381/Revisión_Avance_Periodo!$Y2381,0)</f>
        <v>0</v>
      </c>
      <c r="AK2381" s="126"/>
      <c r="AL2381" s="127"/>
      <c r="AM2381" s="125"/>
      <c r="AN2381" s="125"/>
      <c r="AO2381" s="128"/>
      <c r="AP2381" s="129"/>
    </row>
    <row r="2382" spans="1:42" x14ac:dyDescent="0.25">
      <c r="A2382" s="92">
        <v>204</v>
      </c>
      <c r="B2382" s="435" t="e">
        <f>CONCATENATE(Revisión_Avance_Periodo!$D2382,";",Revisión_Avance_Periodo!$F2382,";",Revisión_Avance_Periodo!$L2382)</f>
        <v>#REF!</v>
      </c>
      <c r="C2382" s="435" t="e">
        <f t="shared" si="190"/>
        <v>#REF!</v>
      </c>
      <c r="D2382" s="114" t="e">
        <f>VLOOKUP($A2382,#REF!,3,FALSE)</f>
        <v>#REF!</v>
      </c>
      <c r="E2382" s="436" t="e">
        <f>VLOOKUP($A2382,#REF!,4,FALSE)</f>
        <v>#REF!</v>
      </c>
      <c r="F2382" s="102" t="e">
        <f>VLOOKUP($A2382,#REF!,5,FALSE)</f>
        <v>#REF!</v>
      </c>
      <c r="G2382" s="93" t="e">
        <f>VLOOKUP($A2382,#REF!,8,FALSE)</f>
        <v>#REF!</v>
      </c>
      <c r="H2382" s="93" t="e">
        <f>VLOOKUP($A2382,#REF!,7,FALSE)</f>
        <v>#REF!</v>
      </c>
      <c r="I2382" s="438" t="e">
        <f>VLOOKUP($A2382,#REF!,10,FALSE)</f>
        <v>#REF!</v>
      </c>
      <c r="J2382" s="93" t="e">
        <f>VLOOKUP($A2382,#REF!,11,FALSE)</f>
        <v>#REF!</v>
      </c>
      <c r="K2382" s="114" t="e">
        <f>VLOOKUP($A2382,#REF!,12,FALSE)</f>
        <v>#REF!</v>
      </c>
      <c r="L2382" s="93" t="e">
        <f>VLOOKUP($A2382,#REF!,13,FALSE)</f>
        <v>#REF!</v>
      </c>
      <c r="M2382" s="438" t="e">
        <f>VLOOKUP($A2382,#REF!,14,FALSE)</f>
        <v>#REF!</v>
      </c>
      <c r="N2382" s="102" t="e">
        <f>VLOOKUP($A2382,#REF!,15,FALSE)</f>
        <v>#REF!</v>
      </c>
      <c r="O2382" s="102" t="e">
        <f>VLOOKUP($A2382,#REF!,18,FALSE)</f>
        <v>#REF!</v>
      </c>
      <c r="P2382" s="93" t="e">
        <f>VLOOKUP($A2382,#REF!,41,FALSE)</f>
        <v>#REF!</v>
      </c>
      <c r="Q2382" s="115" t="e">
        <f>VLOOKUP(Revisión_Avance_Periodo!$L2382,#REF!,30,FALSE)</f>
        <v>#REF!</v>
      </c>
      <c r="R2382" s="116">
        <v>2019</v>
      </c>
      <c r="S2382" s="196">
        <v>43615</v>
      </c>
      <c r="T2382" s="116" t="s">
        <v>72</v>
      </c>
      <c r="U2382" s="440" t="e">
        <f>INDEX(#REF!,MATCH(Revisión_Avance_Periodo!$L2382,#REF!,0),MATCH(Revisión_Avance_Periodo!$T2382,#REF!,0))</f>
        <v>#REF!</v>
      </c>
      <c r="V2382" s="440" t="e">
        <f>INDEX(#REF!,MATCH(Revisión_Avance_Periodo!$L2382,#REF!,0),MATCH(Revisión_Avance_Periodo!$T2382,#REF!,0))</f>
        <v>#REF!</v>
      </c>
      <c r="W2382" s="130" t="e">
        <f t="shared" si="191"/>
        <v>#REF!</v>
      </c>
      <c r="X2382" s="116" t="e">
        <f>VLOOKUP(W2382,Tabla_Estado_Meta_OAP_2019[#All],3,TRUE)</f>
        <v>#REF!</v>
      </c>
      <c r="Y2382" s="164" t="e">
        <f>SUBTOTAL(9,$U$206:$U2382)</f>
        <v>#REF!</v>
      </c>
      <c r="Z2382" s="158" t="e">
        <f>SUBTOTAL(9,$V$206:$V2382)</f>
        <v>#REF!</v>
      </c>
      <c r="AA2382" s="159">
        <f>IFERROR(+Revisión_Avance_Periodo!$Z2382/Revisión_Avance_Periodo!$Y2382,0)</f>
        <v>0</v>
      </c>
      <c r="AB2382" s="126"/>
      <c r="AC2382" s="127"/>
      <c r="AD2382" s="125"/>
      <c r="AE2382" s="125"/>
      <c r="AF2382" s="128"/>
      <c r="AG2382" s="129"/>
      <c r="AH2382" s="164" t="e">
        <f>SUBTOTAL(9,$U$2378:$U2382)</f>
        <v>#REF!</v>
      </c>
      <c r="AI2382" s="158" t="e">
        <f>SUBTOTAL(9,$V$2378:$V2382)</f>
        <v>#REF!</v>
      </c>
      <c r="AJ2382" s="159">
        <f>IFERROR(+Revisión_Avance_Periodo!$Z2382/Revisión_Avance_Periodo!$Y2382,0)</f>
        <v>0</v>
      </c>
      <c r="AK2382" s="126"/>
      <c r="AL2382" s="127"/>
      <c r="AM2382" s="125"/>
      <c r="AN2382" s="125"/>
      <c r="AO2382" s="128"/>
      <c r="AP2382" s="129"/>
    </row>
    <row r="2383" spans="1:42" x14ac:dyDescent="0.25">
      <c r="A2383" s="97">
        <v>204</v>
      </c>
      <c r="B2383" s="435" t="e">
        <f>CONCATENATE(Revisión_Avance_Periodo!$D2383,";",Revisión_Avance_Periodo!$F2383,";",Revisión_Avance_Periodo!$L2383)</f>
        <v>#REF!</v>
      </c>
      <c r="C2383" s="435" t="e">
        <f t="shared" si="190"/>
        <v>#REF!</v>
      </c>
      <c r="D2383" s="123" t="e">
        <f>VLOOKUP($A2383,#REF!,3,FALSE)</f>
        <v>#REF!</v>
      </c>
      <c r="E2383" s="436" t="e">
        <f>VLOOKUP($A2383,#REF!,4,FALSE)</f>
        <v>#REF!</v>
      </c>
      <c r="F2383" s="103" t="e">
        <f>VLOOKUP($A2383,#REF!,5,FALSE)</f>
        <v>#REF!</v>
      </c>
      <c r="G2383" s="98" t="e">
        <f>VLOOKUP($A2383,#REF!,8,FALSE)</f>
        <v>#REF!</v>
      </c>
      <c r="H2383" s="93" t="e">
        <f>VLOOKUP($A2383,#REF!,7,FALSE)</f>
        <v>#REF!</v>
      </c>
      <c r="I2383" s="438" t="e">
        <f>VLOOKUP($A2383,#REF!,10,FALSE)</f>
        <v>#REF!</v>
      </c>
      <c r="J2383" s="98" t="e">
        <f>VLOOKUP($A2383,#REF!,11,FALSE)</f>
        <v>#REF!</v>
      </c>
      <c r="K2383" s="114" t="e">
        <f>VLOOKUP($A2383,#REF!,12,FALSE)</f>
        <v>#REF!</v>
      </c>
      <c r="L2383" s="98" t="e">
        <f>VLOOKUP($A2383,#REF!,13,FALSE)</f>
        <v>#REF!</v>
      </c>
      <c r="M2383" s="438" t="e">
        <f>VLOOKUP($A2383,#REF!,14,FALSE)</f>
        <v>#REF!</v>
      </c>
      <c r="N2383" s="103" t="e">
        <f>VLOOKUP($A2383,#REF!,15,FALSE)</f>
        <v>#REF!</v>
      </c>
      <c r="O2383" s="103" t="e">
        <f>VLOOKUP($A2383,#REF!,18,FALSE)</f>
        <v>#REF!</v>
      </c>
      <c r="P2383" s="93" t="e">
        <f>VLOOKUP($A2383,#REF!,41,FALSE)</f>
        <v>#REF!</v>
      </c>
      <c r="Q2383" s="115" t="e">
        <f>VLOOKUP(Revisión_Avance_Periodo!$L2383,#REF!,30,FALSE)</f>
        <v>#REF!</v>
      </c>
      <c r="R2383" s="116">
        <v>2019</v>
      </c>
      <c r="S2383" s="196">
        <v>43646</v>
      </c>
      <c r="T2383" s="124" t="s">
        <v>73</v>
      </c>
      <c r="U2383" s="440" t="e">
        <f>INDEX(#REF!,MATCH(Revisión_Avance_Periodo!$L2383,#REF!,0),MATCH(Revisión_Avance_Periodo!$T2383,#REF!,0))</f>
        <v>#REF!</v>
      </c>
      <c r="V2383" s="440" t="e">
        <f>INDEX(#REF!,MATCH(Revisión_Avance_Periodo!$L2383,#REF!,0),MATCH(Revisión_Avance_Periodo!$T2383,#REF!,0))</f>
        <v>#REF!</v>
      </c>
      <c r="W2383" s="130" t="e">
        <f t="shared" si="191"/>
        <v>#REF!</v>
      </c>
      <c r="X2383" s="124" t="e">
        <f>VLOOKUP(W2383,Tabla_Estado_Meta_OAP_2019[#All],3,TRUE)</f>
        <v>#REF!</v>
      </c>
      <c r="Y2383" s="164" t="e">
        <f>SUBTOTAL(9,$U$206:$U2383)</f>
        <v>#REF!</v>
      </c>
      <c r="Z2383" s="158" t="e">
        <f>SUBTOTAL(9,$V$206:$V2383)</f>
        <v>#REF!</v>
      </c>
      <c r="AA2383" s="159">
        <f>IFERROR(+Revisión_Avance_Periodo!$Z2383/Revisión_Avance_Periodo!$Y2383,0)</f>
        <v>0</v>
      </c>
      <c r="AB2383" s="126"/>
      <c r="AC2383" s="127"/>
      <c r="AD2383" s="125"/>
      <c r="AE2383" s="125"/>
      <c r="AF2383" s="128"/>
      <c r="AG2383" s="129"/>
      <c r="AH2383" s="164" t="e">
        <f>SUBTOTAL(9,$U$2378:$U2383)</f>
        <v>#REF!</v>
      </c>
      <c r="AI2383" s="158" t="e">
        <f>SUBTOTAL(9,$V$2378:$V2383)</f>
        <v>#REF!</v>
      </c>
      <c r="AJ2383" s="159">
        <f>IFERROR(+Revisión_Avance_Periodo!$Z2383/Revisión_Avance_Periodo!$Y2383,0)</f>
        <v>0</v>
      </c>
      <c r="AK2383" s="126"/>
      <c r="AL2383" s="127"/>
      <c r="AM2383" s="125"/>
      <c r="AN2383" s="125"/>
      <c r="AO2383" s="128"/>
      <c r="AP2383" s="129"/>
    </row>
    <row r="2384" spans="1:42" x14ac:dyDescent="0.25">
      <c r="A2384" s="92">
        <v>204</v>
      </c>
      <c r="B2384" s="435" t="e">
        <f>CONCATENATE(Revisión_Avance_Periodo!$D2384,";",Revisión_Avance_Periodo!$F2384,";",Revisión_Avance_Periodo!$L2384)</f>
        <v>#REF!</v>
      </c>
      <c r="C2384" s="435" t="e">
        <f t="shared" si="190"/>
        <v>#REF!</v>
      </c>
      <c r="D2384" s="114" t="e">
        <f>VLOOKUP($A2384,#REF!,3,FALSE)</f>
        <v>#REF!</v>
      </c>
      <c r="E2384" s="436" t="e">
        <f>VLOOKUP($A2384,#REF!,4,FALSE)</f>
        <v>#REF!</v>
      </c>
      <c r="F2384" s="102" t="e">
        <f>VLOOKUP($A2384,#REF!,5,FALSE)</f>
        <v>#REF!</v>
      </c>
      <c r="G2384" s="93" t="e">
        <f>VLOOKUP($A2384,#REF!,8,FALSE)</f>
        <v>#REF!</v>
      </c>
      <c r="H2384" s="93" t="e">
        <f>VLOOKUP($A2384,#REF!,7,FALSE)</f>
        <v>#REF!</v>
      </c>
      <c r="I2384" s="438" t="e">
        <f>VLOOKUP($A2384,#REF!,10,FALSE)</f>
        <v>#REF!</v>
      </c>
      <c r="J2384" s="93" t="e">
        <f>VLOOKUP($A2384,#REF!,11,FALSE)</f>
        <v>#REF!</v>
      </c>
      <c r="K2384" s="114" t="e">
        <f>VLOOKUP($A2384,#REF!,12,FALSE)</f>
        <v>#REF!</v>
      </c>
      <c r="L2384" s="93" t="e">
        <f>VLOOKUP($A2384,#REF!,13,FALSE)</f>
        <v>#REF!</v>
      </c>
      <c r="M2384" s="438" t="e">
        <f>VLOOKUP($A2384,#REF!,14,FALSE)</f>
        <v>#REF!</v>
      </c>
      <c r="N2384" s="102" t="e">
        <f>VLOOKUP($A2384,#REF!,15,FALSE)</f>
        <v>#REF!</v>
      </c>
      <c r="O2384" s="102" t="e">
        <f>VLOOKUP($A2384,#REF!,18,FALSE)</f>
        <v>#REF!</v>
      </c>
      <c r="P2384" s="93" t="e">
        <f>VLOOKUP($A2384,#REF!,41,FALSE)</f>
        <v>#REF!</v>
      </c>
      <c r="Q2384" s="115" t="e">
        <f>VLOOKUP(Revisión_Avance_Periodo!$L2384,#REF!,30,FALSE)</f>
        <v>#REF!</v>
      </c>
      <c r="R2384" s="116">
        <v>2019</v>
      </c>
      <c r="S2384" s="196">
        <v>43676</v>
      </c>
      <c r="T2384" s="116" t="s">
        <v>74</v>
      </c>
      <c r="U2384" s="440" t="e">
        <f>INDEX(#REF!,MATCH(Revisión_Avance_Periodo!$L2384,#REF!,0),MATCH(Revisión_Avance_Periodo!$T2384,#REF!,0))</f>
        <v>#REF!</v>
      </c>
      <c r="V2384" s="440" t="e">
        <f>INDEX(#REF!,MATCH(Revisión_Avance_Periodo!$L2384,#REF!,0),MATCH(Revisión_Avance_Periodo!$T2384,#REF!,0))</f>
        <v>#REF!</v>
      </c>
      <c r="W2384" s="130" t="e">
        <f t="shared" si="191"/>
        <v>#REF!</v>
      </c>
      <c r="X2384" s="116" t="e">
        <f>VLOOKUP(W2384,Tabla_Estado_Meta_OAP_2019[#All],3,TRUE)</f>
        <v>#REF!</v>
      </c>
      <c r="Y2384" s="164" t="e">
        <f>SUBTOTAL(9,$U$206:$U2384)</f>
        <v>#REF!</v>
      </c>
      <c r="Z2384" s="158" t="e">
        <f>SUBTOTAL(9,$V$206:$V2384)</f>
        <v>#REF!</v>
      </c>
      <c r="AA2384" s="159">
        <f>IFERROR(+Revisión_Avance_Periodo!$Z2384/Revisión_Avance_Periodo!$Y2384,0)</f>
        <v>0</v>
      </c>
      <c r="AB2384" s="126"/>
      <c r="AC2384" s="127"/>
      <c r="AD2384" s="125"/>
      <c r="AE2384" s="125"/>
      <c r="AF2384" s="128"/>
      <c r="AG2384" s="129"/>
      <c r="AH2384" s="164" t="e">
        <f>SUBTOTAL(9,$U$2378:$U2384)</f>
        <v>#REF!</v>
      </c>
      <c r="AI2384" s="158" t="e">
        <f>SUBTOTAL(9,$V$2378:$V2384)</f>
        <v>#REF!</v>
      </c>
      <c r="AJ2384" s="159">
        <f>IFERROR(+Revisión_Avance_Periodo!$Z2384/Revisión_Avance_Periodo!$Y2384,0)</f>
        <v>0</v>
      </c>
      <c r="AK2384" s="126"/>
      <c r="AL2384" s="127"/>
      <c r="AM2384" s="125"/>
      <c r="AN2384" s="125"/>
      <c r="AO2384" s="128"/>
      <c r="AP2384" s="129"/>
    </row>
    <row r="2385" spans="1:42" x14ac:dyDescent="0.25">
      <c r="A2385" s="97">
        <v>204</v>
      </c>
      <c r="B2385" s="435" t="e">
        <f>CONCATENATE(Revisión_Avance_Periodo!$D2385,";",Revisión_Avance_Periodo!$F2385,";",Revisión_Avance_Periodo!$L2385)</f>
        <v>#REF!</v>
      </c>
      <c r="C2385" s="435" t="e">
        <f t="shared" si="190"/>
        <v>#REF!</v>
      </c>
      <c r="D2385" s="123" t="e">
        <f>VLOOKUP($A2385,#REF!,3,FALSE)</f>
        <v>#REF!</v>
      </c>
      <c r="E2385" s="436" t="e">
        <f>VLOOKUP($A2385,#REF!,4,FALSE)</f>
        <v>#REF!</v>
      </c>
      <c r="F2385" s="103" t="e">
        <f>VLOOKUP($A2385,#REF!,5,FALSE)</f>
        <v>#REF!</v>
      </c>
      <c r="G2385" s="98" t="e">
        <f>VLOOKUP($A2385,#REF!,8,FALSE)</f>
        <v>#REF!</v>
      </c>
      <c r="H2385" s="93" t="e">
        <f>VLOOKUP($A2385,#REF!,7,FALSE)</f>
        <v>#REF!</v>
      </c>
      <c r="I2385" s="438" t="e">
        <f>VLOOKUP($A2385,#REF!,10,FALSE)</f>
        <v>#REF!</v>
      </c>
      <c r="J2385" s="98" t="e">
        <f>VLOOKUP($A2385,#REF!,11,FALSE)</f>
        <v>#REF!</v>
      </c>
      <c r="K2385" s="114" t="e">
        <f>VLOOKUP($A2385,#REF!,12,FALSE)</f>
        <v>#REF!</v>
      </c>
      <c r="L2385" s="98" t="e">
        <f>VLOOKUP($A2385,#REF!,13,FALSE)</f>
        <v>#REF!</v>
      </c>
      <c r="M2385" s="438" t="e">
        <f>VLOOKUP($A2385,#REF!,14,FALSE)</f>
        <v>#REF!</v>
      </c>
      <c r="N2385" s="103" t="e">
        <f>VLOOKUP($A2385,#REF!,15,FALSE)</f>
        <v>#REF!</v>
      </c>
      <c r="O2385" s="103" t="e">
        <f>VLOOKUP($A2385,#REF!,18,FALSE)</f>
        <v>#REF!</v>
      </c>
      <c r="P2385" s="93" t="e">
        <f>VLOOKUP($A2385,#REF!,41,FALSE)</f>
        <v>#REF!</v>
      </c>
      <c r="Q2385" s="115" t="e">
        <f>VLOOKUP(Revisión_Avance_Periodo!$L2385,#REF!,30,FALSE)</f>
        <v>#REF!</v>
      </c>
      <c r="R2385" s="116">
        <v>2019</v>
      </c>
      <c r="S2385" s="196">
        <v>43707</v>
      </c>
      <c r="T2385" s="124" t="s">
        <v>75</v>
      </c>
      <c r="U2385" s="440" t="e">
        <f>INDEX(#REF!,MATCH(Revisión_Avance_Periodo!$L2385,#REF!,0),MATCH(Revisión_Avance_Periodo!$T2385,#REF!,0))</f>
        <v>#REF!</v>
      </c>
      <c r="V2385" s="440" t="e">
        <f>INDEX(#REF!,MATCH(Revisión_Avance_Periodo!$L2385,#REF!,0),MATCH(Revisión_Avance_Periodo!$T2385,#REF!,0))</f>
        <v>#REF!</v>
      </c>
      <c r="W2385" s="130" t="e">
        <f t="shared" si="191"/>
        <v>#REF!</v>
      </c>
      <c r="X2385" s="124" t="e">
        <f>VLOOKUP(W2385,Tabla_Estado_Meta_OAP_2019[#All],3,TRUE)</f>
        <v>#REF!</v>
      </c>
      <c r="Y2385" s="164" t="e">
        <f>SUBTOTAL(9,$U$206:$U2385)</f>
        <v>#REF!</v>
      </c>
      <c r="Z2385" s="158" t="e">
        <f>SUBTOTAL(9,$V$206:$V2385)</f>
        <v>#REF!</v>
      </c>
      <c r="AA2385" s="159">
        <f>IFERROR(+Revisión_Avance_Periodo!$Z2385/Revisión_Avance_Periodo!$Y2385,0)</f>
        <v>0</v>
      </c>
      <c r="AB2385" s="126"/>
      <c r="AC2385" s="127"/>
      <c r="AD2385" s="125"/>
      <c r="AE2385" s="125"/>
      <c r="AF2385" s="128"/>
      <c r="AG2385" s="129"/>
      <c r="AH2385" s="164" t="e">
        <f>SUBTOTAL(9,$U$2378:$U2385)</f>
        <v>#REF!</v>
      </c>
      <c r="AI2385" s="158" t="e">
        <f>SUBTOTAL(9,$V$2378:$V2385)</f>
        <v>#REF!</v>
      </c>
      <c r="AJ2385" s="159">
        <f>IFERROR(+Revisión_Avance_Periodo!$Z2385/Revisión_Avance_Periodo!$Y2385,0)</f>
        <v>0</v>
      </c>
      <c r="AK2385" s="126"/>
      <c r="AL2385" s="127"/>
      <c r="AM2385" s="125"/>
      <c r="AN2385" s="125"/>
      <c r="AO2385" s="128"/>
      <c r="AP2385" s="129"/>
    </row>
    <row r="2386" spans="1:42" x14ac:dyDescent="0.25">
      <c r="A2386" s="92">
        <v>204</v>
      </c>
      <c r="B2386" s="435" t="e">
        <f>CONCATENATE(Revisión_Avance_Periodo!$D2386,";",Revisión_Avance_Periodo!$F2386,";",Revisión_Avance_Periodo!$L2386)</f>
        <v>#REF!</v>
      </c>
      <c r="C2386" s="435" t="e">
        <f t="shared" si="190"/>
        <v>#REF!</v>
      </c>
      <c r="D2386" s="114" t="e">
        <f>VLOOKUP($A2386,#REF!,3,FALSE)</f>
        <v>#REF!</v>
      </c>
      <c r="E2386" s="436" t="e">
        <f>VLOOKUP($A2386,#REF!,4,FALSE)</f>
        <v>#REF!</v>
      </c>
      <c r="F2386" s="102" t="e">
        <f>VLOOKUP($A2386,#REF!,5,FALSE)</f>
        <v>#REF!</v>
      </c>
      <c r="G2386" s="93" t="e">
        <f>VLOOKUP($A2386,#REF!,8,FALSE)</f>
        <v>#REF!</v>
      </c>
      <c r="H2386" s="93" t="e">
        <f>VLOOKUP($A2386,#REF!,7,FALSE)</f>
        <v>#REF!</v>
      </c>
      <c r="I2386" s="438" t="e">
        <f>VLOOKUP($A2386,#REF!,10,FALSE)</f>
        <v>#REF!</v>
      </c>
      <c r="J2386" s="93" t="e">
        <f>VLOOKUP($A2386,#REF!,11,FALSE)</f>
        <v>#REF!</v>
      </c>
      <c r="K2386" s="114" t="e">
        <f>VLOOKUP($A2386,#REF!,12,FALSE)</f>
        <v>#REF!</v>
      </c>
      <c r="L2386" s="93" t="e">
        <f>VLOOKUP($A2386,#REF!,13,FALSE)</f>
        <v>#REF!</v>
      </c>
      <c r="M2386" s="438" t="e">
        <f>VLOOKUP($A2386,#REF!,14,FALSE)</f>
        <v>#REF!</v>
      </c>
      <c r="N2386" s="102" t="e">
        <f>VLOOKUP($A2386,#REF!,15,FALSE)</f>
        <v>#REF!</v>
      </c>
      <c r="O2386" s="102" t="e">
        <f>VLOOKUP($A2386,#REF!,18,FALSE)</f>
        <v>#REF!</v>
      </c>
      <c r="P2386" s="93" t="e">
        <f>VLOOKUP($A2386,#REF!,41,FALSE)</f>
        <v>#REF!</v>
      </c>
      <c r="Q2386" s="115" t="e">
        <f>VLOOKUP(Revisión_Avance_Periodo!$L2386,#REF!,30,FALSE)</f>
        <v>#REF!</v>
      </c>
      <c r="R2386" s="116">
        <v>2019</v>
      </c>
      <c r="S2386" s="196">
        <v>43738</v>
      </c>
      <c r="T2386" s="116" t="s">
        <v>76</v>
      </c>
      <c r="U2386" s="440" t="e">
        <f>INDEX(#REF!,MATCH(Revisión_Avance_Periodo!$L2386,#REF!,0),MATCH(Revisión_Avance_Periodo!$T2386,#REF!,0))</f>
        <v>#REF!</v>
      </c>
      <c r="V2386" s="440" t="e">
        <f>INDEX(#REF!,MATCH(Revisión_Avance_Periodo!$L2386,#REF!,0),MATCH(Revisión_Avance_Periodo!$T2386,#REF!,0))</f>
        <v>#REF!</v>
      </c>
      <c r="W2386" s="130" t="e">
        <f t="shared" si="191"/>
        <v>#REF!</v>
      </c>
      <c r="X2386" s="116" t="e">
        <f>VLOOKUP(W2386,Tabla_Estado_Meta_OAP_2019[#All],3,TRUE)</f>
        <v>#REF!</v>
      </c>
      <c r="Y2386" s="164" t="e">
        <f>SUBTOTAL(9,$U$206:$U2386)</f>
        <v>#REF!</v>
      </c>
      <c r="Z2386" s="158" t="e">
        <f>SUBTOTAL(9,$V$206:$V2386)</f>
        <v>#REF!</v>
      </c>
      <c r="AA2386" s="159">
        <f>IFERROR(+Revisión_Avance_Periodo!$Z2386/Revisión_Avance_Periodo!$Y2386,0)</f>
        <v>0</v>
      </c>
      <c r="AB2386" s="126"/>
      <c r="AC2386" s="127"/>
      <c r="AD2386" s="125"/>
      <c r="AE2386" s="125"/>
      <c r="AF2386" s="128"/>
      <c r="AG2386" s="129"/>
      <c r="AH2386" s="164" t="e">
        <f>SUBTOTAL(9,$U$2378:$U2386)</f>
        <v>#REF!</v>
      </c>
      <c r="AI2386" s="158" t="e">
        <f>SUBTOTAL(9,$V$2378:$V2386)</f>
        <v>#REF!</v>
      </c>
      <c r="AJ2386" s="159">
        <f>IFERROR(+Revisión_Avance_Periodo!$Z2386/Revisión_Avance_Periodo!$Y2386,0)</f>
        <v>0</v>
      </c>
      <c r="AK2386" s="126"/>
      <c r="AL2386" s="127"/>
      <c r="AM2386" s="125"/>
      <c r="AN2386" s="125"/>
      <c r="AO2386" s="128"/>
      <c r="AP2386" s="129"/>
    </row>
    <row r="2387" spans="1:42" x14ac:dyDescent="0.25">
      <c r="A2387" s="97">
        <v>204</v>
      </c>
      <c r="B2387" s="435" t="e">
        <f>CONCATENATE(Revisión_Avance_Periodo!$D2387,";",Revisión_Avance_Periodo!$F2387,";",Revisión_Avance_Periodo!$L2387)</f>
        <v>#REF!</v>
      </c>
      <c r="C2387" s="435" t="e">
        <f t="shared" si="190"/>
        <v>#REF!</v>
      </c>
      <c r="D2387" s="123" t="e">
        <f>VLOOKUP($A2387,#REF!,3,FALSE)</f>
        <v>#REF!</v>
      </c>
      <c r="E2387" s="436" t="e">
        <f>VLOOKUP($A2387,#REF!,4,FALSE)</f>
        <v>#REF!</v>
      </c>
      <c r="F2387" s="103" t="e">
        <f>VLOOKUP($A2387,#REF!,5,FALSE)</f>
        <v>#REF!</v>
      </c>
      <c r="G2387" s="98" t="e">
        <f>VLOOKUP($A2387,#REF!,8,FALSE)</f>
        <v>#REF!</v>
      </c>
      <c r="H2387" s="93" t="e">
        <f>VLOOKUP($A2387,#REF!,7,FALSE)</f>
        <v>#REF!</v>
      </c>
      <c r="I2387" s="438" t="e">
        <f>VLOOKUP($A2387,#REF!,10,FALSE)</f>
        <v>#REF!</v>
      </c>
      <c r="J2387" s="98" t="e">
        <f>VLOOKUP($A2387,#REF!,11,FALSE)</f>
        <v>#REF!</v>
      </c>
      <c r="K2387" s="114" t="e">
        <f>VLOOKUP($A2387,#REF!,12,FALSE)</f>
        <v>#REF!</v>
      </c>
      <c r="L2387" s="98" t="e">
        <f>VLOOKUP($A2387,#REF!,13,FALSE)</f>
        <v>#REF!</v>
      </c>
      <c r="M2387" s="438" t="e">
        <f>VLOOKUP($A2387,#REF!,14,FALSE)</f>
        <v>#REF!</v>
      </c>
      <c r="N2387" s="103" t="e">
        <f>VLOOKUP($A2387,#REF!,15,FALSE)</f>
        <v>#REF!</v>
      </c>
      <c r="O2387" s="103" t="e">
        <f>VLOOKUP($A2387,#REF!,18,FALSE)</f>
        <v>#REF!</v>
      </c>
      <c r="P2387" s="93" t="e">
        <f>VLOOKUP($A2387,#REF!,41,FALSE)</f>
        <v>#REF!</v>
      </c>
      <c r="Q2387" s="115" t="e">
        <f>VLOOKUP(Revisión_Avance_Periodo!$L2387,#REF!,30,FALSE)</f>
        <v>#REF!</v>
      </c>
      <c r="R2387" s="116">
        <v>2019</v>
      </c>
      <c r="S2387" s="196">
        <v>43768</v>
      </c>
      <c r="T2387" s="124" t="s">
        <v>77</v>
      </c>
      <c r="U2387" s="440" t="e">
        <f>INDEX(#REF!,MATCH(Revisión_Avance_Periodo!$L2387,#REF!,0),MATCH(Revisión_Avance_Periodo!$T2387,#REF!,0))</f>
        <v>#REF!</v>
      </c>
      <c r="V2387" s="440" t="e">
        <f>INDEX(#REF!,MATCH(Revisión_Avance_Periodo!$L2387,#REF!,0),MATCH(Revisión_Avance_Periodo!$T2387,#REF!,0))</f>
        <v>#REF!</v>
      </c>
      <c r="W2387" s="118">
        <f>IFERROR((V2387/U2387),0)</f>
        <v>0</v>
      </c>
      <c r="X2387" s="124" t="str">
        <f>VLOOKUP(W2387,Tabla_Estado_Meta_OAP_2019[#All],3,TRUE)</f>
        <v>Por Ejecutar</v>
      </c>
      <c r="Y2387" s="164" t="e">
        <f>SUBTOTAL(9,$U$206:$U2387)</f>
        <v>#REF!</v>
      </c>
      <c r="Z2387" s="158" t="e">
        <f>SUBTOTAL(9,$V$206:$V2387)</f>
        <v>#REF!</v>
      </c>
      <c r="AA2387" s="159">
        <f>IFERROR(+Revisión_Avance_Periodo!$Z2387/Revisión_Avance_Periodo!$Y2387,0)</f>
        <v>0</v>
      </c>
      <c r="AB2387" s="126"/>
      <c r="AC2387" s="127"/>
      <c r="AD2387" s="125"/>
      <c r="AE2387" s="125"/>
      <c r="AF2387" s="128"/>
      <c r="AG2387" s="129"/>
      <c r="AH2387" s="164" t="e">
        <f>SUBTOTAL(9,$U$2378:$U2387)</f>
        <v>#REF!</v>
      </c>
      <c r="AI2387" s="158" t="e">
        <f>SUBTOTAL(9,$V$2378:$V2387)</f>
        <v>#REF!</v>
      </c>
      <c r="AJ2387" s="159">
        <f>IFERROR(+Revisión_Avance_Periodo!$Z2387/Revisión_Avance_Periodo!$Y2387,0)</f>
        <v>0</v>
      </c>
      <c r="AK2387" s="126"/>
      <c r="AL2387" s="127"/>
      <c r="AM2387" s="125"/>
      <c r="AN2387" s="125"/>
      <c r="AO2387" s="128"/>
      <c r="AP2387" s="129"/>
    </row>
    <row r="2388" spans="1:42" x14ac:dyDescent="0.25">
      <c r="A2388" s="92">
        <v>204</v>
      </c>
      <c r="B2388" s="435" t="e">
        <f>CONCATENATE(Revisión_Avance_Periodo!$D2388,";",Revisión_Avance_Periodo!$F2388,";",Revisión_Avance_Periodo!$L2388)</f>
        <v>#REF!</v>
      </c>
      <c r="C2388" s="435" t="e">
        <f t="shared" si="190"/>
        <v>#REF!</v>
      </c>
      <c r="D2388" s="114" t="e">
        <f>VLOOKUP($A2388,#REF!,3,FALSE)</f>
        <v>#REF!</v>
      </c>
      <c r="E2388" s="436" t="e">
        <f>VLOOKUP($A2388,#REF!,4,FALSE)</f>
        <v>#REF!</v>
      </c>
      <c r="F2388" s="102" t="e">
        <f>VLOOKUP($A2388,#REF!,5,FALSE)</f>
        <v>#REF!</v>
      </c>
      <c r="G2388" s="93" t="e">
        <f>VLOOKUP($A2388,#REF!,8,FALSE)</f>
        <v>#REF!</v>
      </c>
      <c r="H2388" s="93" t="e">
        <f>VLOOKUP($A2388,#REF!,7,FALSE)</f>
        <v>#REF!</v>
      </c>
      <c r="I2388" s="438" t="e">
        <f>VLOOKUP($A2388,#REF!,10,FALSE)</f>
        <v>#REF!</v>
      </c>
      <c r="J2388" s="93" t="e">
        <f>VLOOKUP($A2388,#REF!,11,FALSE)</f>
        <v>#REF!</v>
      </c>
      <c r="K2388" s="114" t="e">
        <f>VLOOKUP($A2388,#REF!,12,FALSE)</f>
        <v>#REF!</v>
      </c>
      <c r="L2388" s="93" t="e">
        <f>VLOOKUP($A2388,#REF!,13,FALSE)</f>
        <v>#REF!</v>
      </c>
      <c r="M2388" s="438" t="e">
        <f>VLOOKUP($A2388,#REF!,14,FALSE)</f>
        <v>#REF!</v>
      </c>
      <c r="N2388" s="102" t="e">
        <f>VLOOKUP($A2388,#REF!,15,FALSE)</f>
        <v>#REF!</v>
      </c>
      <c r="O2388" s="102" t="e">
        <f>VLOOKUP($A2388,#REF!,18,FALSE)</f>
        <v>#REF!</v>
      </c>
      <c r="P2388" s="93" t="e">
        <f>VLOOKUP($A2388,#REF!,41,FALSE)</f>
        <v>#REF!</v>
      </c>
      <c r="Q2388" s="115" t="e">
        <f>VLOOKUP(Revisión_Avance_Periodo!$L2388,#REF!,30,FALSE)</f>
        <v>#REF!</v>
      </c>
      <c r="R2388" s="116">
        <v>2019</v>
      </c>
      <c r="S2388" s="196">
        <v>43799</v>
      </c>
      <c r="T2388" s="116" t="s">
        <v>78</v>
      </c>
      <c r="U2388" s="440" t="e">
        <f>INDEX(#REF!,MATCH(Revisión_Avance_Periodo!$L2388,#REF!,0),MATCH(Revisión_Avance_Periodo!$T2388,#REF!,0))</f>
        <v>#REF!</v>
      </c>
      <c r="V2388" s="440" t="e">
        <f>INDEX(#REF!,MATCH(Revisión_Avance_Periodo!$L2388,#REF!,0),MATCH(Revisión_Avance_Periodo!$T2388,#REF!,0))</f>
        <v>#REF!</v>
      </c>
      <c r="W2388" s="118">
        <f>IFERROR((V2388/U2388),0)</f>
        <v>0</v>
      </c>
      <c r="X2388" s="116" t="str">
        <f>VLOOKUP(W2388,Tabla_Estado_Meta_OAP_2019[#All],3,TRUE)</f>
        <v>Por Ejecutar</v>
      </c>
      <c r="Y2388" s="164" t="e">
        <f>SUBTOTAL(9,$U$206:$U2388)</f>
        <v>#REF!</v>
      </c>
      <c r="Z2388" s="158" t="e">
        <f>SUBTOTAL(9,$V$206:$V2388)</f>
        <v>#REF!</v>
      </c>
      <c r="AA2388" s="159">
        <f>IFERROR(+Revisión_Avance_Periodo!$Z2388/Revisión_Avance_Periodo!$Y2388,0)</f>
        <v>0</v>
      </c>
      <c r="AB2388" s="126"/>
      <c r="AC2388" s="127"/>
      <c r="AD2388" s="125"/>
      <c r="AE2388" s="125"/>
      <c r="AF2388" s="128"/>
      <c r="AG2388" s="129"/>
      <c r="AH2388" s="164" t="e">
        <f>SUBTOTAL(9,$U$2378:$U2388)</f>
        <v>#REF!</v>
      </c>
      <c r="AI2388" s="158" t="e">
        <f>SUBTOTAL(9,$V$2378:$V2388)</f>
        <v>#REF!</v>
      </c>
      <c r="AJ2388" s="159">
        <f>IFERROR(+Revisión_Avance_Periodo!$Z2388/Revisión_Avance_Periodo!$Y2388,0)</f>
        <v>0</v>
      </c>
      <c r="AK2388" s="126"/>
      <c r="AL2388" s="127"/>
      <c r="AM2388" s="125"/>
      <c r="AN2388" s="125"/>
      <c r="AO2388" s="128"/>
      <c r="AP2388" s="129"/>
    </row>
    <row r="2389" spans="1:42" ht="15.75" thickBot="1" x14ac:dyDescent="0.3">
      <c r="A2389" s="97">
        <v>204</v>
      </c>
      <c r="B2389" s="435" t="e">
        <f>CONCATENATE(Revisión_Avance_Periodo!$D2389,";",Revisión_Avance_Periodo!$F2389,";",Revisión_Avance_Periodo!$L2389)</f>
        <v>#REF!</v>
      </c>
      <c r="C2389" s="435" t="e">
        <f t="shared" si="190"/>
        <v>#REF!</v>
      </c>
      <c r="D2389" s="123" t="e">
        <f>VLOOKUP($A2389,#REF!,3,FALSE)</f>
        <v>#REF!</v>
      </c>
      <c r="E2389" s="436" t="e">
        <f>VLOOKUP($A2389,#REF!,4,FALSE)</f>
        <v>#REF!</v>
      </c>
      <c r="F2389" s="103" t="e">
        <f>VLOOKUP($A2389,#REF!,5,FALSE)</f>
        <v>#REF!</v>
      </c>
      <c r="G2389" s="98" t="e">
        <f>VLOOKUP($A2389,#REF!,8,FALSE)</f>
        <v>#REF!</v>
      </c>
      <c r="H2389" s="93" t="e">
        <f>VLOOKUP($A2389,#REF!,7,FALSE)</f>
        <v>#REF!</v>
      </c>
      <c r="I2389" s="438" t="e">
        <f>VLOOKUP($A2389,#REF!,10,FALSE)</f>
        <v>#REF!</v>
      </c>
      <c r="J2389" s="98" t="e">
        <f>VLOOKUP($A2389,#REF!,11,FALSE)</f>
        <v>#REF!</v>
      </c>
      <c r="K2389" s="114" t="e">
        <f>VLOOKUP($A2389,#REF!,12,FALSE)</f>
        <v>#REF!</v>
      </c>
      <c r="L2389" s="98" t="e">
        <f>VLOOKUP($A2389,#REF!,13,FALSE)</f>
        <v>#REF!</v>
      </c>
      <c r="M2389" s="438" t="e">
        <f>VLOOKUP($A2389,#REF!,14,FALSE)</f>
        <v>#REF!</v>
      </c>
      <c r="N2389" s="103" t="e">
        <f>VLOOKUP($A2389,#REF!,15,FALSE)</f>
        <v>#REF!</v>
      </c>
      <c r="O2389" s="103" t="e">
        <f>VLOOKUP($A2389,#REF!,18,FALSE)</f>
        <v>#REF!</v>
      </c>
      <c r="P2389" s="93" t="e">
        <f>VLOOKUP($A2389,#REF!,41,FALSE)</f>
        <v>#REF!</v>
      </c>
      <c r="Q2389" s="115" t="e">
        <f>VLOOKUP(Revisión_Avance_Periodo!$L2389,#REF!,30,FALSE)</f>
        <v>#REF!</v>
      </c>
      <c r="R2389" s="116">
        <v>2019</v>
      </c>
      <c r="S2389" s="196">
        <v>43829</v>
      </c>
      <c r="T2389" s="124" t="s">
        <v>79</v>
      </c>
      <c r="U2389" s="440" t="e">
        <f>INDEX(#REF!,MATCH(Revisión_Avance_Periodo!$L2389,#REF!,0),MATCH(Revisión_Avance_Periodo!$T2389,#REF!,0))</f>
        <v>#REF!</v>
      </c>
      <c r="V2389" s="440" t="e">
        <f>INDEX(#REF!,MATCH(Revisión_Avance_Periodo!$L2389,#REF!,0),MATCH(Revisión_Avance_Periodo!$T2389,#REF!,0))</f>
        <v>#REF!</v>
      </c>
      <c r="W2389" s="118">
        <f>IFERROR((V2389/U2389),0)</f>
        <v>0</v>
      </c>
      <c r="X2389" s="124" t="str">
        <f>VLOOKUP(W2389,Tabla_Estado_Meta_OAP_2019[#All],3,TRUE)</f>
        <v>Por Ejecutar</v>
      </c>
      <c r="Y2389" s="164" t="e">
        <f>SUBTOTAL(9,$U$206:$U2389)</f>
        <v>#REF!</v>
      </c>
      <c r="Z2389" s="158" t="e">
        <f>SUBTOTAL(9,$V$206:$V2389)</f>
        <v>#REF!</v>
      </c>
      <c r="AA2389" s="159">
        <f>IFERROR(+Revisión_Avance_Periodo!$Z2389/Revisión_Avance_Periodo!$Y2389,0)</f>
        <v>0</v>
      </c>
      <c r="AB2389" s="126"/>
      <c r="AC2389" s="127"/>
      <c r="AD2389" s="125"/>
      <c r="AE2389" s="125"/>
      <c r="AF2389" s="128"/>
      <c r="AG2389" s="129"/>
      <c r="AH2389" s="164" t="e">
        <f>SUBTOTAL(9,$U$2378:$U2389)</f>
        <v>#REF!</v>
      </c>
      <c r="AI2389" s="158" t="e">
        <f>SUBTOTAL(9,$V$2378:$V2389)</f>
        <v>#REF!</v>
      </c>
      <c r="AJ2389" s="159">
        <f>IFERROR(+Revisión_Avance_Periodo!$Z2389/Revisión_Avance_Periodo!$Y2389,0)</f>
        <v>0</v>
      </c>
      <c r="AK2389" s="126"/>
      <c r="AL2389" s="127"/>
      <c r="AM2389" s="125"/>
      <c r="AN2389" s="125"/>
      <c r="AO2389" s="128"/>
      <c r="AP2389" s="129"/>
    </row>
    <row r="2390" spans="1:42" x14ac:dyDescent="0.25">
      <c r="A2390" s="92">
        <v>205</v>
      </c>
      <c r="B2390" s="435" t="e">
        <f>CONCATENATE(Revisión_Avance_Periodo!$D2390,";",Revisión_Avance_Periodo!$F2390,";",Revisión_Avance_Periodo!$L2390)</f>
        <v>#REF!</v>
      </c>
      <c r="C2390" s="435" t="e">
        <f t="shared" si="190"/>
        <v>#REF!</v>
      </c>
      <c r="D2390" s="114" t="e">
        <f>VLOOKUP($A2390,#REF!,3,FALSE)</f>
        <v>#REF!</v>
      </c>
      <c r="E2390" s="436" t="e">
        <f>VLOOKUP($A2390,#REF!,4,FALSE)</f>
        <v>#REF!</v>
      </c>
      <c r="F2390" s="102" t="e">
        <f>VLOOKUP($A2390,#REF!,5,FALSE)</f>
        <v>#REF!</v>
      </c>
      <c r="G2390" s="93" t="e">
        <f>VLOOKUP($A2390,#REF!,8,FALSE)</f>
        <v>#REF!</v>
      </c>
      <c r="H2390" s="93" t="e">
        <f>VLOOKUP($A2390,#REF!,7,FALSE)</f>
        <v>#REF!</v>
      </c>
      <c r="I2390" s="438" t="e">
        <f>VLOOKUP($A2390,#REF!,10,FALSE)</f>
        <v>#REF!</v>
      </c>
      <c r="J2390" s="93" t="e">
        <f>VLOOKUP($A2390,#REF!,11,FALSE)</f>
        <v>#REF!</v>
      </c>
      <c r="K2390" s="114" t="e">
        <f>VLOOKUP($A2390,#REF!,12,FALSE)</f>
        <v>#REF!</v>
      </c>
      <c r="L2390" s="93" t="e">
        <f>VLOOKUP($A2390,#REF!,13,FALSE)</f>
        <v>#REF!</v>
      </c>
      <c r="M2390" s="438" t="e">
        <f>VLOOKUP($A2390,#REF!,14,FALSE)</f>
        <v>#REF!</v>
      </c>
      <c r="N2390" s="102" t="e">
        <f>VLOOKUP($A2390,#REF!,15,FALSE)</f>
        <v>#REF!</v>
      </c>
      <c r="O2390" s="102" t="e">
        <f>VLOOKUP($A2390,#REF!,18,FALSE)</f>
        <v>#REF!</v>
      </c>
      <c r="P2390" s="93" t="e">
        <f>VLOOKUP($A2390,#REF!,41,FALSE)</f>
        <v>#REF!</v>
      </c>
      <c r="Q2390" s="115" t="e">
        <f>VLOOKUP(Revisión_Avance_Periodo!$L2390,#REF!,30,FALSE)</f>
        <v>#REF!</v>
      </c>
      <c r="R2390" s="116">
        <v>2019</v>
      </c>
      <c r="S2390" s="196">
        <v>43495</v>
      </c>
      <c r="T2390" s="116" t="s">
        <v>68</v>
      </c>
      <c r="U2390" s="440" t="e">
        <f>INDEX(#REF!,MATCH(Revisión_Avance_Periodo!$L2390,#REF!,0),MATCH(Revisión_Avance_Periodo!$T2390,#REF!,0))</f>
        <v>#REF!</v>
      </c>
      <c r="V2390" s="440" t="e">
        <f>INDEX(#REF!,MATCH(Revisión_Avance_Periodo!$L2390,#REF!,0),MATCH(Revisión_Avance_Periodo!$T2390,#REF!,0))</f>
        <v>#REF!</v>
      </c>
      <c r="W2390" s="130" t="e">
        <f>V2390/U2390</f>
        <v>#REF!</v>
      </c>
      <c r="X2390" s="116" t="e">
        <f>VLOOKUP(W2390,Tabla_Estado_Meta_OAP_2019[#All],3,TRUE)</f>
        <v>#REF!</v>
      </c>
      <c r="Y2390" s="163" t="e">
        <f>SUBTOTAL(9,$U$206:$U2390)</f>
        <v>#REF!</v>
      </c>
      <c r="Z2390" s="161" t="e">
        <f>SUBTOTAL(9,$V$206:$V2390)</f>
        <v>#REF!</v>
      </c>
      <c r="AA2390" s="162">
        <f>IFERROR(+Revisión_Avance_Periodo!$Z2390/Revisión_Avance_Periodo!$Y2390,0)</f>
        <v>0</v>
      </c>
      <c r="AB2390" s="445" t="e">
        <f>SUBTOTAL(9,U2390:U2401)</f>
        <v>#REF!</v>
      </c>
      <c r="AC2390" s="446" t="e">
        <f>SUBTOTAL(9,V2390:V2401)</f>
        <v>#REF!</v>
      </c>
      <c r="AD2390" s="119" t="e">
        <f>+AC2390/AB2390</f>
        <v>#REF!</v>
      </c>
      <c r="AE2390" s="119" t="e">
        <f>100%-Revisión_Avance_Periodo!$AD2390</f>
        <v>#REF!</v>
      </c>
      <c r="AF2390" s="121" t="e">
        <f>VLOOKUP(AD2390,Tabla_Estado_Meta_OAP_2019[],3,TRUE)</f>
        <v>#REF!</v>
      </c>
      <c r="AG2390" s="122" t="e">
        <f>Revisión_Avance_Periodo!$AD2390*Revisión_Avance_Periodo!$Q2390</f>
        <v>#REF!</v>
      </c>
      <c r="AH2390" s="163" t="e">
        <f>SUBTOTAL(9,$U$2390:$U2390)</f>
        <v>#REF!</v>
      </c>
      <c r="AI2390" s="161" t="e">
        <f>SUBTOTAL(9,$V$2390:$V2390)</f>
        <v>#REF!</v>
      </c>
      <c r="AJ2390" s="162">
        <f>IFERROR(+Revisión_Avance_Periodo!$Z2390/Revisión_Avance_Periodo!$Y2390,0)</f>
        <v>0</v>
      </c>
      <c r="AK2390" s="445" t="e">
        <f>SUBTOTAL(9,AD2390:AD2401)</f>
        <v>#REF!</v>
      </c>
      <c r="AL2390" s="446" t="e">
        <f>SUBTOTAL(9,AE2390:AE2401)</f>
        <v>#REF!</v>
      </c>
      <c r="AM2390" s="119" t="e">
        <f>+AL2390/AK2390</f>
        <v>#REF!</v>
      </c>
      <c r="AN2390" s="119" t="e">
        <f>100%-Revisión_Avance_Periodo!$AD2390</f>
        <v>#REF!</v>
      </c>
      <c r="AO2390" s="121" t="e">
        <f>VLOOKUP(AM2390,Tabla_Estado_Meta_OAP_2019[],3,TRUE)</f>
        <v>#REF!</v>
      </c>
      <c r="AP2390" s="122" t="e">
        <f>Revisión_Avance_Periodo!$AD2390*Revisión_Avance_Periodo!$Q2390</f>
        <v>#REF!</v>
      </c>
    </row>
    <row r="2391" spans="1:42" x14ac:dyDescent="0.25">
      <c r="A2391" s="97">
        <v>205</v>
      </c>
      <c r="B2391" s="435" t="e">
        <f>CONCATENATE(Revisión_Avance_Periodo!$D2391,";",Revisión_Avance_Periodo!$F2391,";",Revisión_Avance_Periodo!$L2391)</f>
        <v>#REF!</v>
      </c>
      <c r="C2391" s="435" t="e">
        <f t="shared" si="190"/>
        <v>#REF!</v>
      </c>
      <c r="D2391" s="123" t="e">
        <f>VLOOKUP($A2391,#REF!,3,FALSE)</f>
        <v>#REF!</v>
      </c>
      <c r="E2391" s="436" t="e">
        <f>VLOOKUP($A2391,#REF!,4,FALSE)</f>
        <v>#REF!</v>
      </c>
      <c r="F2391" s="103" t="e">
        <f>VLOOKUP($A2391,#REF!,5,FALSE)</f>
        <v>#REF!</v>
      </c>
      <c r="G2391" s="98" t="e">
        <f>VLOOKUP($A2391,#REF!,8,FALSE)</f>
        <v>#REF!</v>
      </c>
      <c r="H2391" s="93" t="e">
        <f>VLOOKUP($A2391,#REF!,7,FALSE)</f>
        <v>#REF!</v>
      </c>
      <c r="I2391" s="438" t="e">
        <f>VLOOKUP($A2391,#REF!,10,FALSE)</f>
        <v>#REF!</v>
      </c>
      <c r="J2391" s="98" t="e">
        <f>VLOOKUP($A2391,#REF!,11,FALSE)</f>
        <v>#REF!</v>
      </c>
      <c r="K2391" s="114" t="e">
        <f>VLOOKUP($A2391,#REF!,12,FALSE)</f>
        <v>#REF!</v>
      </c>
      <c r="L2391" s="98" t="e">
        <f>VLOOKUP($A2391,#REF!,13,FALSE)</f>
        <v>#REF!</v>
      </c>
      <c r="M2391" s="438" t="e">
        <f>VLOOKUP($A2391,#REF!,14,FALSE)</f>
        <v>#REF!</v>
      </c>
      <c r="N2391" s="103" t="e">
        <f>VLOOKUP($A2391,#REF!,15,FALSE)</f>
        <v>#REF!</v>
      </c>
      <c r="O2391" s="103" t="e">
        <f>VLOOKUP($A2391,#REF!,18,FALSE)</f>
        <v>#REF!</v>
      </c>
      <c r="P2391" s="93" t="e">
        <f>VLOOKUP($A2391,#REF!,41,FALSE)</f>
        <v>#REF!</v>
      </c>
      <c r="Q2391" s="115" t="e">
        <f>VLOOKUP(Revisión_Avance_Periodo!$L2391,#REF!,30,FALSE)</f>
        <v>#REF!</v>
      </c>
      <c r="R2391" s="116">
        <v>2019</v>
      </c>
      <c r="S2391" s="196">
        <v>43524</v>
      </c>
      <c r="T2391" s="124" t="s">
        <v>69</v>
      </c>
      <c r="U2391" s="440" t="e">
        <f>INDEX(#REF!,MATCH(Revisión_Avance_Periodo!$L2391,#REF!,0),MATCH(Revisión_Avance_Periodo!$T2391,#REF!,0))</f>
        <v>#REF!</v>
      </c>
      <c r="V2391" s="440" t="e">
        <f>INDEX(#REF!,MATCH(Revisión_Avance_Periodo!$L2391,#REF!,0),MATCH(Revisión_Avance_Periodo!$T2391,#REF!,0))</f>
        <v>#REF!</v>
      </c>
      <c r="W2391" s="130" t="e">
        <f>V2391/U2391</f>
        <v>#REF!</v>
      </c>
      <c r="X2391" s="124" t="e">
        <f>VLOOKUP(W2391,Tabla_Estado_Meta_OAP_2019[#All],3,TRUE)</f>
        <v>#REF!</v>
      </c>
      <c r="Y2391" s="164" t="e">
        <f>SUBTOTAL(9,$U$206:$U2391)</f>
        <v>#REF!</v>
      </c>
      <c r="Z2391" s="158" t="e">
        <f>SUBTOTAL(9,$V$206:$V2391)</f>
        <v>#REF!</v>
      </c>
      <c r="AA2391" s="159">
        <f>IFERROR(+Revisión_Avance_Periodo!$Z2391/Revisión_Avance_Periodo!$Y2391,0)</f>
        <v>0</v>
      </c>
      <c r="AB2391" s="126"/>
      <c r="AC2391" s="127"/>
      <c r="AD2391" s="125"/>
      <c r="AE2391" s="125"/>
      <c r="AF2391" s="128"/>
      <c r="AG2391" s="129"/>
      <c r="AH2391" s="164" t="e">
        <f>SUBTOTAL(9,$U$2390:$U2391)</f>
        <v>#REF!</v>
      </c>
      <c r="AI2391" s="158" t="e">
        <f>SUBTOTAL(9,$V$2390:$V2391)</f>
        <v>#REF!</v>
      </c>
      <c r="AJ2391" s="159">
        <f>IFERROR(+Revisión_Avance_Periodo!$Z2391/Revisión_Avance_Periodo!$Y2391,0)</f>
        <v>0</v>
      </c>
      <c r="AK2391" s="126"/>
      <c r="AL2391" s="127"/>
      <c r="AM2391" s="125"/>
      <c r="AN2391" s="125"/>
      <c r="AO2391" s="128"/>
      <c r="AP2391" s="129"/>
    </row>
    <row r="2392" spans="1:42" x14ac:dyDescent="0.25">
      <c r="A2392" s="92">
        <v>205</v>
      </c>
      <c r="B2392" s="435" t="e">
        <f>CONCATENATE(Revisión_Avance_Periodo!$D2392,";",Revisión_Avance_Periodo!$F2392,";",Revisión_Avance_Periodo!$L2392)</f>
        <v>#REF!</v>
      </c>
      <c r="C2392" s="435" t="e">
        <f t="shared" si="190"/>
        <v>#REF!</v>
      </c>
      <c r="D2392" s="114" t="e">
        <f>VLOOKUP($A2392,#REF!,3,FALSE)</f>
        <v>#REF!</v>
      </c>
      <c r="E2392" s="436" t="e">
        <f>VLOOKUP($A2392,#REF!,4,FALSE)</f>
        <v>#REF!</v>
      </c>
      <c r="F2392" s="102" t="e">
        <f>VLOOKUP($A2392,#REF!,5,FALSE)</f>
        <v>#REF!</v>
      </c>
      <c r="G2392" s="93" t="e">
        <f>VLOOKUP($A2392,#REF!,8,FALSE)</f>
        <v>#REF!</v>
      </c>
      <c r="H2392" s="93" t="e">
        <f>VLOOKUP($A2392,#REF!,7,FALSE)</f>
        <v>#REF!</v>
      </c>
      <c r="I2392" s="438" t="e">
        <f>VLOOKUP($A2392,#REF!,10,FALSE)</f>
        <v>#REF!</v>
      </c>
      <c r="J2392" s="93" t="e">
        <f>VLOOKUP($A2392,#REF!,11,FALSE)</f>
        <v>#REF!</v>
      </c>
      <c r="K2392" s="114" t="e">
        <f>VLOOKUP($A2392,#REF!,12,FALSE)</f>
        <v>#REF!</v>
      </c>
      <c r="L2392" s="93" t="e">
        <f>VLOOKUP($A2392,#REF!,13,FALSE)</f>
        <v>#REF!</v>
      </c>
      <c r="M2392" s="438" t="e">
        <f>VLOOKUP($A2392,#REF!,14,FALSE)</f>
        <v>#REF!</v>
      </c>
      <c r="N2392" s="102" t="e">
        <f>VLOOKUP($A2392,#REF!,15,FALSE)</f>
        <v>#REF!</v>
      </c>
      <c r="O2392" s="102" t="e">
        <f>VLOOKUP($A2392,#REF!,18,FALSE)</f>
        <v>#REF!</v>
      </c>
      <c r="P2392" s="93" t="e">
        <f>VLOOKUP($A2392,#REF!,41,FALSE)</f>
        <v>#REF!</v>
      </c>
      <c r="Q2392" s="115" t="e">
        <f>VLOOKUP(Revisión_Avance_Periodo!$L2392,#REF!,30,FALSE)</f>
        <v>#REF!</v>
      </c>
      <c r="R2392" s="116">
        <v>2019</v>
      </c>
      <c r="S2392" s="196">
        <v>43554</v>
      </c>
      <c r="T2392" s="116" t="s">
        <v>70</v>
      </c>
      <c r="U2392" s="440" t="e">
        <f>INDEX(#REF!,MATCH(Revisión_Avance_Periodo!$L2392,#REF!,0),MATCH(Revisión_Avance_Periodo!$T2392,#REF!,0))</f>
        <v>#REF!</v>
      </c>
      <c r="V2392" s="440" t="e">
        <f>INDEX(#REF!,MATCH(Revisión_Avance_Periodo!$L2392,#REF!,0),MATCH(Revisión_Avance_Periodo!$T2392,#REF!,0))</f>
        <v>#REF!</v>
      </c>
      <c r="W2392" s="130" t="e">
        <f>V2392/U2392</f>
        <v>#REF!</v>
      </c>
      <c r="X2392" s="116" t="e">
        <f>VLOOKUP(W2392,Tabla_Estado_Meta_OAP_2019[#All],3,TRUE)</f>
        <v>#REF!</v>
      </c>
      <c r="Y2392" s="164" t="e">
        <f>SUBTOTAL(9,$U$206:$U2392)</f>
        <v>#REF!</v>
      </c>
      <c r="Z2392" s="158" t="e">
        <f>SUBTOTAL(9,$V$206:$V2392)</f>
        <v>#REF!</v>
      </c>
      <c r="AA2392" s="159">
        <f>IFERROR(+Revisión_Avance_Periodo!$Z2392/Revisión_Avance_Periodo!$Y2392,0)</f>
        <v>0</v>
      </c>
      <c r="AB2392" s="126"/>
      <c r="AC2392" s="127"/>
      <c r="AD2392" s="125"/>
      <c r="AE2392" s="125"/>
      <c r="AF2392" s="128"/>
      <c r="AG2392" s="129"/>
      <c r="AH2392" s="164" t="e">
        <f>SUBTOTAL(9,$U$2390:$U2392)</f>
        <v>#REF!</v>
      </c>
      <c r="AI2392" s="158" t="e">
        <f>SUBTOTAL(9,$V$2390:$V2392)</f>
        <v>#REF!</v>
      </c>
      <c r="AJ2392" s="159">
        <f>IFERROR(+Revisión_Avance_Periodo!$Z2392/Revisión_Avance_Periodo!$Y2392,0)</f>
        <v>0</v>
      </c>
      <c r="AK2392" s="126"/>
      <c r="AL2392" s="127"/>
      <c r="AM2392" s="125"/>
      <c r="AN2392" s="125"/>
      <c r="AO2392" s="128"/>
      <c r="AP2392" s="129"/>
    </row>
    <row r="2393" spans="1:42" x14ac:dyDescent="0.25">
      <c r="A2393" s="97">
        <v>205</v>
      </c>
      <c r="B2393" s="435" t="e">
        <f>CONCATENATE(Revisión_Avance_Periodo!$D2393,";",Revisión_Avance_Periodo!$F2393,";",Revisión_Avance_Periodo!$L2393)</f>
        <v>#REF!</v>
      </c>
      <c r="C2393" s="435" t="e">
        <f t="shared" si="190"/>
        <v>#REF!</v>
      </c>
      <c r="D2393" s="123" t="e">
        <f>VLOOKUP($A2393,#REF!,3,FALSE)</f>
        <v>#REF!</v>
      </c>
      <c r="E2393" s="436" t="e">
        <f>VLOOKUP($A2393,#REF!,4,FALSE)</f>
        <v>#REF!</v>
      </c>
      <c r="F2393" s="103" t="e">
        <f>VLOOKUP($A2393,#REF!,5,FALSE)</f>
        <v>#REF!</v>
      </c>
      <c r="G2393" s="98" t="e">
        <f>VLOOKUP($A2393,#REF!,8,FALSE)</f>
        <v>#REF!</v>
      </c>
      <c r="H2393" s="93" t="e">
        <f>VLOOKUP($A2393,#REF!,7,FALSE)</f>
        <v>#REF!</v>
      </c>
      <c r="I2393" s="438" t="e">
        <f>VLOOKUP($A2393,#REF!,10,FALSE)</f>
        <v>#REF!</v>
      </c>
      <c r="J2393" s="98" t="e">
        <f>VLOOKUP($A2393,#REF!,11,FALSE)</f>
        <v>#REF!</v>
      </c>
      <c r="K2393" s="114" t="e">
        <f>VLOOKUP($A2393,#REF!,12,FALSE)</f>
        <v>#REF!</v>
      </c>
      <c r="L2393" s="98" t="e">
        <f>VLOOKUP($A2393,#REF!,13,FALSE)</f>
        <v>#REF!</v>
      </c>
      <c r="M2393" s="438" t="e">
        <f>VLOOKUP($A2393,#REF!,14,FALSE)</f>
        <v>#REF!</v>
      </c>
      <c r="N2393" s="103" t="e">
        <f>VLOOKUP($A2393,#REF!,15,FALSE)</f>
        <v>#REF!</v>
      </c>
      <c r="O2393" s="103" t="e">
        <f>VLOOKUP($A2393,#REF!,18,FALSE)</f>
        <v>#REF!</v>
      </c>
      <c r="P2393" s="93" t="e">
        <f>VLOOKUP($A2393,#REF!,41,FALSE)</f>
        <v>#REF!</v>
      </c>
      <c r="Q2393" s="115" t="e">
        <f>VLOOKUP(Revisión_Avance_Periodo!$L2393,#REF!,30,FALSE)</f>
        <v>#REF!</v>
      </c>
      <c r="R2393" s="116">
        <v>2019</v>
      </c>
      <c r="S2393" s="196">
        <v>43585</v>
      </c>
      <c r="T2393" s="124" t="s">
        <v>71</v>
      </c>
      <c r="U2393" s="440" t="e">
        <f>INDEX(#REF!,MATCH(Revisión_Avance_Periodo!$L2393,#REF!,0),MATCH(Revisión_Avance_Periodo!$T2393,#REF!,0))</f>
        <v>#REF!</v>
      </c>
      <c r="V2393" s="440" t="e">
        <f>INDEX(#REF!,MATCH(Revisión_Avance_Periodo!$L2393,#REF!,0),MATCH(Revisión_Avance_Periodo!$T2393,#REF!,0))</f>
        <v>#REF!</v>
      </c>
      <c r="W2393" s="118">
        <f>IFERROR((V2393/U2393),0)</f>
        <v>0</v>
      </c>
      <c r="X2393" s="124" t="str">
        <f>VLOOKUP(W2393,Tabla_Estado_Meta_OAP_2019[#All],3,TRUE)</f>
        <v>Por Ejecutar</v>
      </c>
      <c r="Y2393" s="164" t="e">
        <f>SUBTOTAL(9,$U$206:$U2393)</f>
        <v>#REF!</v>
      </c>
      <c r="Z2393" s="158" t="e">
        <f>SUBTOTAL(9,$V$206:$V2393)</f>
        <v>#REF!</v>
      </c>
      <c r="AA2393" s="159">
        <f>IFERROR(+Revisión_Avance_Periodo!$Z2393/Revisión_Avance_Periodo!$Y2393,0)</f>
        <v>0</v>
      </c>
      <c r="AB2393" s="126"/>
      <c r="AC2393" s="127"/>
      <c r="AD2393" s="125"/>
      <c r="AE2393" s="125"/>
      <c r="AF2393" s="128"/>
      <c r="AG2393" s="129"/>
      <c r="AH2393" s="164" t="e">
        <f>SUBTOTAL(9,$U$2390:$U2393)</f>
        <v>#REF!</v>
      </c>
      <c r="AI2393" s="158" t="e">
        <f>SUBTOTAL(9,$V$2390:$V2393)</f>
        <v>#REF!</v>
      </c>
      <c r="AJ2393" s="159">
        <f>IFERROR(+Revisión_Avance_Periodo!$Z2393/Revisión_Avance_Periodo!$Y2393,0)</f>
        <v>0</v>
      </c>
      <c r="AK2393" s="126"/>
      <c r="AL2393" s="127"/>
      <c r="AM2393" s="125"/>
      <c r="AN2393" s="125"/>
      <c r="AO2393" s="128"/>
      <c r="AP2393" s="129"/>
    </row>
    <row r="2394" spans="1:42" x14ac:dyDescent="0.25">
      <c r="A2394" s="92">
        <v>205</v>
      </c>
      <c r="B2394" s="435" t="e">
        <f>CONCATENATE(Revisión_Avance_Periodo!$D2394,";",Revisión_Avance_Periodo!$F2394,";",Revisión_Avance_Periodo!$L2394)</f>
        <v>#REF!</v>
      </c>
      <c r="C2394" s="435" t="e">
        <f t="shared" si="190"/>
        <v>#REF!</v>
      </c>
      <c r="D2394" s="114" t="e">
        <f>VLOOKUP($A2394,#REF!,3,FALSE)</f>
        <v>#REF!</v>
      </c>
      <c r="E2394" s="436" t="e">
        <f>VLOOKUP($A2394,#REF!,4,FALSE)</f>
        <v>#REF!</v>
      </c>
      <c r="F2394" s="102" t="e">
        <f>VLOOKUP($A2394,#REF!,5,FALSE)</f>
        <v>#REF!</v>
      </c>
      <c r="G2394" s="93" t="e">
        <f>VLOOKUP($A2394,#REF!,8,FALSE)</f>
        <v>#REF!</v>
      </c>
      <c r="H2394" s="93" t="e">
        <f>VLOOKUP($A2394,#REF!,7,FALSE)</f>
        <v>#REF!</v>
      </c>
      <c r="I2394" s="438" t="e">
        <f>VLOOKUP($A2394,#REF!,10,FALSE)</f>
        <v>#REF!</v>
      </c>
      <c r="J2394" s="93" t="e">
        <f>VLOOKUP($A2394,#REF!,11,FALSE)</f>
        <v>#REF!</v>
      </c>
      <c r="K2394" s="114" t="e">
        <f>VLOOKUP($A2394,#REF!,12,FALSE)</f>
        <v>#REF!</v>
      </c>
      <c r="L2394" s="93" t="e">
        <f>VLOOKUP($A2394,#REF!,13,FALSE)</f>
        <v>#REF!</v>
      </c>
      <c r="M2394" s="438" t="e">
        <f>VLOOKUP($A2394,#REF!,14,FALSE)</f>
        <v>#REF!</v>
      </c>
      <c r="N2394" s="102" t="e">
        <f>VLOOKUP($A2394,#REF!,15,FALSE)</f>
        <v>#REF!</v>
      </c>
      <c r="O2394" s="102" t="e">
        <f>VLOOKUP($A2394,#REF!,18,FALSE)</f>
        <v>#REF!</v>
      </c>
      <c r="P2394" s="93" t="e">
        <f>VLOOKUP($A2394,#REF!,41,FALSE)</f>
        <v>#REF!</v>
      </c>
      <c r="Q2394" s="115" t="e">
        <f>VLOOKUP(Revisión_Avance_Periodo!$L2394,#REF!,30,FALSE)</f>
        <v>#REF!</v>
      </c>
      <c r="R2394" s="116">
        <v>2019</v>
      </c>
      <c r="S2394" s="196">
        <v>43615</v>
      </c>
      <c r="T2394" s="116" t="s">
        <v>72</v>
      </c>
      <c r="U2394" s="440" t="e">
        <f>INDEX(#REF!,MATCH(Revisión_Avance_Periodo!$L2394,#REF!,0),MATCH(Revisión_Avance_Periodo!$T2394,#REF!,0))</f>
        <v>#REF!</v>
      </c>
      <c r="V2394" s="440" t="e">
        <f>INDEX(#REF!,MATCH(Revisión_Avance_Periodo!$L2394,#REF!,0),MATCH(Revisión_Avance_Periodo!$T2394,#REF!,0))</f>
        <v>#REF!</v>
      </c>
      <c r="W2394" s="130" t="e">
        <f>V2394/U2394</f>
        <v>#REF!</v>
      </c>
      <c r="X2394" s="116" t="e">
        <f>VLOOKUP(W2394,Tabla_Estado_Meta_OAP_2019[#All],3,TRUE)</f>
        <v>#REF!</v>
      </c>
      <c r="Y2394" s="164" t="e">
        <f>SUBTOTAL(9,$U$206:$U2394)</f>
        <v>#REF!</v>
      </c>
      <c r="Z2394" s="158" t="e">
        <f>SUBTOTAL(9,$V$206:$V2394)</f>
        <v>#REF!</v>
      </c>
      <c r="AA2394" s="159">
        <f>IFERROR(+Revisión_Avance_Periodo!$Z2394/Revisión_Avance_Periodo!$Y2394,0)</f>
        <v>0</v>
      </c>
      <c r="AB2394" s="126"/>
      <c r="AC2394" s="127"/>
      <c r="AD2394" s="125"/>
      <c r="AE2394" s="125"/>
      <c r="AF2394" s="128"/>
      <c r="AG2394" s="129"/>
      <c r="AH2394" s="164" t="e">
        <f>SUBTOTAL(9,$U$2390:$U2394)</f>
        <v>#REF!</v>
      </c>
      <c r="AI2394" s="158" t="e">
        <f>SUBTOTAL(9,$V$2390:$V2394)</f>
        <v>#REF!</v>
      </c>
      <c r="AJ2394" s="159">
        <f>IFERROR(+Revisión_Avance_Periodo!$Z2394/Revisión_Avance_Periodo!$Y2394,0)</f>
        <v>0</v>
      </c>
      <c r="AK2394" s="126"/>
      <c r="AL2394" s="127"/>
      <c r="AM2394" s="125"/>
      <c r="AN2394" s="125"/>
      <c r="AO2394" s="128"/>
      <c r="AP2394" s="129"/>
    </row>
    <row r="2395" spans="1:42" x14ac:dyDescent="0.25">
      <c r="A2395" s="97">
        <v>205</v>
      </c>
      <c r="B2395" s="435" t="e">
        <f>CONCATENATE(Revisión_Avance_Periodo!$D2395,";",Revisión_Avance_Periodo!$F2395,";",Revisión_Avance_Periodo!$L2395)</f>
        <v>#REF!</v>
      </c>
      <c r="C2395" s="435" t="e">
        <f t="shared" si="190"/>
        <v>#REF!</v>
      </c>
      <c r="D2395" s="123" t="e">
        <f>VLOOKUP($A2395,#REF!,3,FALSE)</f>
        <v>#REF!</v>
      </c>
      <c r="E2395" s="436" t="e">
        <f>VLOOKUP($A2395,#REF!,4,FALSE)</f>
        <v>#REF!</v>
      </c>
      <c r="F2395" s="103" t="e">
        <f>VLOOKUP($A2395,#REF!,5,FALSE)</f>
        <v>#REF!</v>
      </c>
      <c r="G2395" s="98" t="e">
        <f>VLOOKUP($A2395,#REF!,8,FALSE)</f>
        <v>#REF!</v>
      </c>
      <c r="H2395" s="93" t="e">
        <f>VLOOKUP($A2395,#REF!,7,FALSE)</f>
        <v>#REF!</v>
      </c>
      <c r="I2395" s="438" t="e">
        <f>VLOOKUP($A2395,#REF!,10,FALSE)</f>
        <v>#REF!</v>
      </c>
      <c r="J2395" s="98" t="e">
        <f>VLOOKUP($A2395,#REF!,11,FALSE)</f>
        <v>#REF!</v>
      </c>
      <c r="K2395" s="114" t="e">
        <f>VLOOKUP($A2395,#REF!,12,FALSE)</f>
        <v>#REF!</v>
      </c>
      <c r="L2395" s="98" t="e">
        <f>VLOOKUP($A2395,#REF!,13,FALSE)</f>
        <v>#REF!</v>
      </c>
      <c r="M2395" s="438" t="e">
        <f>VLOOKUP($A2395,#REF!,14,FALSE)</f>
        <v>#REF!</v>
      </c>
      <c r="N2395" s="103" t="e">
        <f>VLOOKUP($A2395,#REF!,15,FALSE)</f>
        <v>#REF!</v>
      </c>
      <c r="O2395" s="103" t="e">
        <f>VLOOKUP($A2395,#REF!,18,FALSE)</f>
        <v>#REF!</v>
      </c>
      <c r="P2395" s="93" t="e">
        <f>VLOOKUP($A2395,#REF!,41,FALSE)</f>
        <v>#REF!</v>
      </c>
      <c r="Q2395" s="115" t="e">
        <f>VLOOKUP(Revisión_Avance_Periodo!$L2395,#REF!,30,FALSE)</f>
        <v>#REF!</v>
      </c>
      <c r="R2395" s="116">
        <v>2019</v>
      </c>
      <c r="S2395" s="196">
        <v>43646</v>
      </c>
      <c r="T2395" s="124" t="s">
        <v>73</v>
      </c>
      <c r="U2395" s="440" t="e">
        <f>INDEX(#REF!,MATCH(Revisión_Avance_Periodo!$L2395,#REF!,0),MATCH(Revisión_Avance_Periodo!$T2395,#REF!,0))</f>
        <v>#REF!</v>
      </c>
      <c r="V2395" s="440" t="e">
        <f>INDEX(#REF!,MATCH(Revisión_Avance_Periodo!$L2395,#REF!,0),MATCH(Revisión_Avance_Periodo!$T2395,#REF!,0))</f>
        <v>#REF!</v>
      </c>
      <c r="W2395" s="130" t="e">
        <f>V2395/U2395</f>
        <v>#REF!</v>
      </c>
      <c r="X2395" s="124" t="e">
        <f>VLOOKUP(W2395,Tabla_Estado_Meta_OAP_2019[#All],3,TRUE)</f>
        <v>#REF!</v>
      </c>
      <c r="Y2395" s="164" t="e">
        <f>SUBTOTAL(9,$U$206:$U2395)</f>
        <v>#REF!</v>
      </c>
      <c r="Z2395" s="158" t="e">
        <f>SUBTOTAL(9,$V$206:$V2395)</f>
        <v>#REF!</v>
      </c>
      <c r="AA2395" s="159">
        <f>IFERROR(+Revisión_Avance_Periodo!$Z2395/Revisión_Avance_Periodo!$Y2395,0)</f>
        <v>0</v>
      </c>
      <c r="AB2395" s="126"/>
      <c r="AC2395" s="127"/>
      <c r="AD2395" s="125"/>
      <c r="AE2395" s="125"/>
      <c r="AF2395" s="128"/>
      <c r="AG2395" s="129"/>
      <c r="AH2395" s="164" t="e">
        <f>SUBTOTAL(9,$U$2390:$U2395)</f>
        <v>#REF!</v>
      </c>
      <c r="AI2395" s="158" t="e">
        <f>SUBTOTAL(9,$V$2390:$V2395)</f>
        <v>#REF!</v>
      </c>
      <c r="AJ2395" s="159">
        <f>IFERROR(+Revisión_Avance_Periodo!$Z2395/Revisión_Avance_Periodo!$Y2395,0)</f>
        <v>0</v>
      </c>
      <c r="AK2395" s="126"/>
      <c r="AL2395" s="127"/>
      <c r="AM2395" s="125"/>
      <c r="AN2395" s="125"/>
      <c r="AO2395" s="128"/>
      <c r="AP2395" s="129"/>
    </row>
    <row r="2396" spans="1:42" x14ac:dyDescent="0.25">
      <c r="A2396" s="92">
        <v>205</v>
      </c>
      <c r="B2396" s="435" t="e">
        <f>CONCATENATE(Revisión_Avance_Periodo!$D2396,";",Revisión_Avance_Periodo!$F2396,";",Revisión_Avance_Periodo!$L2396)</f>
        <v>#REF!</v>
      </c>
      <c r="C2396" s="435" t="e">
        <f t="shared" si="190"/>
        <v>#REF!</v>
      </c>
      <c r="D2396" s="114" t="e">
        <f>VLOOKUP($A2396,#REF!,3,FALSE)</f>
        <v>#REF!</v>
      </c>
      <c r="E2396" s="436" t="e">
        <f>VLOOKUP($A2396,#REF!,4,FALSE)</f>
        <v>#REF!</v>
      </c>
      <c r="F2396" s="102" t="e">
        <f>VLOOKUP($A2396,#REF!,5,FALSE)</f>
        <v>#REF!</v>
      </c>
      <c r="G2396" s="93" t="e">
        <f>VLOOKUP($A2396,#REF!,8,FALSE)</f>
        <v>#REF!</v>
      </c>
      <c r="H2396" s="93" t="e">
        <f>VLOOKUP($A2396,#REF!,7,FALSE)</f>
        <v>#REF!</v>
      </c>
      <c r="I2396" s="438" t="e">
        <f>VLOOKUP($A2396,#REF!,10,FALSE)</f>
        <v>#REF!</v>
      </c>
      <c r="J2396" s="93" t="e">
        <f>VLOOKUP($A2396,#REF!,11,FALSE)</f>
        <v>#REF!</v>
      </c>
      <c r="K2396" s="114" t="e">
        <f>VLOOKUP($A2396,#REF!,12,FALSE)</f>
        <v>#REF!</v>
      </c>
      <c r="L2396" s="93" t="e">
        <f>VLOOKUP($A2396,#REF!,13,FALSE)</f>
        <v>#REF!</v>
      </c>
      <c r="M2396" s="438" t="e">
        <f>VLOOKUP($A2396,#REF!,14,FALSE)</f>
        <v>#REF!</v>
      </c>
      <c r="N2396" s="102" t="e">
        <f>VLOOKUP($A2396,#REF!,15,FALSE)</f>
        <v>#REF!</v>
      </c>
      <c r="O2396" s="102" t="e">
        <f>VLOOKUP($A2396,#REF!,18,FALSE)</f>
        <v>#REF!</v>
      </c>
      <c r="P2396" s="93" t="e">
        <f>VLOOKUP($A2396,#REF!,41,FALSE)</f>
        <v>#REF!</v>
      </c>
      <c r="Q2396" s="115" t="e">
        <f>VLOOKUP(Revisión_Avance_Periodo!$L2396,#REF!,30,FALSE)</f>
        <v>#REF!</v>
      </c>
      <c r="R2396" s="116">
        <v>2019</v>
      </c>
      <c r="S2396" s="196">
        <v>43676</v>
      </c>
      <c r="T2396" s="116" t="s">
        <v>74</v>
      </c>
      <c r="U2396" s="440" t="e">
        <f>INDEX(#REF!,MATCH(Revisión_Avance_Periodo!$L2396,#REF!,0),MATCH(Revisión_Avance_Periodo!$T2396,#REF!,0))</f>
        <v>#REF!</v>
      </c>
      <c r="V2396" s="440" t="e">
        <f>INDEX(#REF!,MATCH(Revisión_Avance_Periodo!$L2396,#REF!,0),MATCH(Revisión_Avance_Periodo!$T2396,#REF!,0))</f>
        <v>#REF!</v>
      </c>
      <c r="W2396" s="130" t="e">
        <f>V2396/U2396</f>
        <v>#REF!</v>
      </c>
      <c r="X2396" s="116" t="e">
        <f>VLOOKUP(W2396,Tabla_Estado_Meta_OAP_2019[#All],3,TRUE)</f>
        <v>#REF!</v>
      </c>
      <c r="Y2396" s="164" t="e">
        <f>SUBTOTAL(9,$U$206:$U2396)</f>
        <v>#REF!</v>
      </c>
      <c r="Z2396" s="158" t="e">
        <f>SUBTOTAL(9,$V$206:$V2396)</f>
        <v>#REF!</v>
      </c>
      <c r="AA2396" s="159">
        <f>IFERROR(+Revisión_Avance_Periodo!$Z2396/Revisión_Avance_Periodo!$Y2396,0)</f>
        <v>0</v>
      </c>
      <c r="AB2396" s="126"/>
      <c r="AC2396" s="127"/>
      <c r="AD2396" s="125"/>
      <c r="AE2396" s="125"/>
      <c r="AF2396" s="128"/>
      <c r="AG2396" s="129"/>
      <c r="AH2396" s="164" t="e">
        <f>SUBTOTAL(9,$U$2390:$U2396)</f>
        <v>#REF!</v>
      </c>
      <c r="AI2396" s="158" t="e">
        <f>SUBTOTAL(9,$V$2390:$V2396)</f>
        <v>#REF!</v>
      </c>
      <c r="AJ2396" s="159">
        <f>IFERROR(+Revisión_Avance_Periodo!$Z2396/Revisión_Avance_Periodo!$Y2396,0)</f>
        <v>0</v>
      </c>
      <c r="AK2396" s="126"/>
      <c r="AL2396" s="127"/>
      <c r="AM2396" s="125"/>
      <c r="AN2396" s="125"/>
      <c r="AO2396" s="128"/>
      <c r="AP2396" s="129"/>
    </row>
    <row r="2397" spans="1:42" x14ac:dyDescent="0.25">
      <c r="A2397" s="97">
        <v>205</v>
      </c>
      <c r="B2397" s="435" t="e">
        <f>CONCATENATE(Revisión_Avance_Periodo!$D2397,";",Revisión_Avance_Periodo!$F2397,";",Revisión_Avance_Periodo!$L2397)</f>
        <v>#REF!</v>
      </c>
      <c r="C2397" s="435" t="e">
        <f t="shared" si="190"/>
        <v>#REF!</v>
      </c>
      <c r="D2397" s="123" t="e">
        <f>VLOOKUP($A2397,#REF!,3,FALSE)</f>
        <v>#REF!</v>
      </c>
      <c r="E2397" s="436" t="e">
        <f>VLOOKUP($A2397,#REF!,4,FALSE)</f>
        <v>#REF!</v>
      </c>
      <c r="F2397" s="103" t="e">
        <f>VLOOKUP($A2397,#REF!,5,FALSE)</f>
        <v>#REF!</v>
      </c>
      <c r="G2397" s="98" t="e">
        <f>VLOOKUP($A2397,#REF!,8,FALSE)</f>
        <v>#REF!</v>
      </c>
      <c r="H2397" s="93" t="e">
        <f>VLOOKUP($A2397,#REF!,7,FALSE)</f>
        <v>#REF!</v>
      </c>
      <c r="I2397" s="438" t="e">
        <f>VLOOKUP($A2397,#REF!,10,FALSE)</f>
        <v>#REF!</v>
      </c>
      <c r="J2397" s="98" t="e">
        <f>VLOOKUP($A2397,#REF!,11,FALSE)</f>
        <v>#REF!</v>
      </c>
      <c r="K2397" s="114" t="e">
        <f>VLOOKUP($A2397,#REF!,12,FALSE)</f>
        <v>#REF!</v>
      </c>
      <c r="L2397" s="98" t="e">
        <f>VLOOKUP($A2397,#REF!,13,FALSE)</f>
        <v>#REF!</v>
      </c>
      <c r="M2397" s="438" t="e">
        <f>VLOOKUP($A2397,#REF!,14,FALSE)</f>
        <v>#REF!</v>
      </c>
      <c r="N2397" s="103" t="e">
        <f>VLOOKUP($A2397,#REF!,15,FALSE)</f>
        <v>#REF!</v>
      </c>
      <c r="O2397" s="103" t="e">
        <f>VLOOKUP($A2397,#REF!,18,FALSE)</f>
        <v>#REF!</v>
      </c>
      <c r="P2397" s="93" t="e">
        <f>VLOOKUP($A2397,#REF!,41,FALSE)</f>
        <v>#REF!</v>
      </c>
      <c r="Q2397" s="115" t="e">
        <f>VLOOKUP(Revisión_Avance_Periodo!$L2397,#REF!,30,FALSE)</f>
        <v>#REF!</v>
      </c>
      <c r="R2397" s="116">
        <v>2019</v>
      </c>
      <c r="S2397" s="196">
        <v>43707</v>
      </c>
      <c r="T2397" s="124" t="s">
        <v>75</v>
      </c>
      <c r="U2397" s="440" t="e">
        <f>INDEX(#REF!,MATCH(Revisión_Avance_Periodo!$L2397,#REF!,0),MATCH(Revisión_Avance_Periodo!$T2397,#REF!,0))</f>
        <v>#REF!</v>
      </c>
      <c r="V2397" s="440" t="e">
        <f>INDEX(#REF!,MATCH(Revisión_Avance_Periodo!$L2397,#REF!,0),MATCH(Revisión_Avance_Periodo!$T2397,#REF!,0))</f>
        <v>#REF!</v>
      </c>
      <c r="W2397" s="130" t="e">
        <f>V2397/U2397</f>
        <v>#REF!</v>
      </c>
      <c r="X2397" s="124" t="e">
        <f>VLOOKUP(W2397,Tabla_Estado_Meta_OAP_2019[#All],3,TRUE)</f>
        <v>#REF!</v>
      </c>
      <c r="Y2397" s="164" t="e">
        <f>SUBTOTAL(9,$U$206:$U2397)</f>
        <v>#REF!</v>
      </c>
      <c r="Z2397" s="158" t="e">
        <f>SUBTOTAL(9,$V$206:$V2397)</f>
        <v>#REF!</v>
      </c>
      <c r="AA2397" s="159">
        <f>IFERROR(+Revisión_Avance_Periodo!$Z2397/Revisión_Avance_Periodo!$Y2397,0)</f>
        <v>0</v>
      </c>
      <c r="AB2397" s="126"/>
      <c r="AC2397" s="127"/>
      <c r="AD2397" s="125"/>
      <c r="AE2397" s="125"/>
      <c r="AF2397" s="128"/>
      <c r="AG2397" s="129"/>
      <c r="AH2397" s="164" t="e">
        <f>SUBTOTAL(9,$U$2390:$U2397)</f>
        <v>#REF!</v>
      </c>
      <c r="AI2397" s="158" t="e">
        <f>SUBTOTAL(9,$V$2390:$V2397)</f>
        <v>#REF!</v>
      </c>
      <c r="AJ2397" s="159">
        <f>IFERROR(+Revisión_Avance_Periodo!$Z2397/Revisión_Avance_Periodo!$Y2397,0)</f>
        <v>0</v>
      </c>
      <c r="AK2397" s="126"/>
      <c r="AL2397" s="127"/>
      <c r="AM2397" s="125"/>
      <c r="AN2397" s="125"/>
      <c r="AO2397" s="128"/>
      <c r="AP2397" s="129"/>
    </row>
    <row r="2398" spans="1:42" x14ac:dyDescent="0.25">
      <c r="A2398" s="92">
        <v>205</v>
      </c>
      <c r="B2398" s="435" t="e">
        <f>CONCATENATE(Revisión_Avance_Periodo!$D2398,";",Revisión_Avance_Periodo!$F2398,";",Revisión_Avance_Periodo!$L2398)</f>
        <v>#REF!</v>
      </c>
      <c r="C2398" s="435" t="e">
        <f t="shared" si="190"/>
        <v>#REF!</v>
      </c>
      <c r="D2398" s="114" t="e">
        <f>VLOOKUP($A2398,#REF!,3,FALSE)</f>
        <v>#REF!</v>
      </c>
      <c r="E2398" s="436" t="e">
        <f>VLOOKUP($A2398,#REF!,4,FALSE)</f>
        <v>#REF!</v>
      </c>
      <c r="F2398" s="102" t="e">
        <f>VLOOKUP($A2398,#REF!,5,FALSE)</f>
        <v>#REF!</v>
      </c>
      <c r="G2398" s="93" t="e">
        <f>VLOOKUP($A2398,#REF!,8,FALSE)</f>
        <v>#REF!</v>
      </c>
      <c r="H2398" s="93" t="e">
        <f>VLOOKUP($A2398,#REF!,7,FALSE)</f>
        <v>#REF!</v>
      </c>
      <c r="I2398" s="438" t="e">
        <f>VLOOKUP($A2398,#REF!,10,FALSE)</f>
        <v>#REF!</v>
      </c>
      <c r="J2398" s="93" t="e">
        <f>VLOOKUP($A2398,#REF!,11,FALSE)</f>
        <v>#REF!</v>
      </c>
      <c r="K2398" s="114" t="e">
        <f>VLOOKUP($A2398,#REF!,12,FALSE)</f>
        <v>#REF!</v>
      </c>
      <c r="L2398" s="93" t="e">
        <f>VLOOKUP($A2398,#REF!,13,FALSE)</f>
        <v>#REF!</v>
      </c>
      <c r="M2398" s="438" t="e">
        <f>VLOOKUP($A2398,#REF!,14,FALSE)</f>
        <v>#REF!</v>
      </c>
      <c r="N2398" s="102" t="e">
        <f>VLOOKUP($A2398,#REF!,15,FALSE)</f>
        <v>#REF!</v>
      </c>
      <c r="O2398" s="102" t="e">
        <f>VLOOKUP($A2398,#REF!,18,FALSE)</f>
        <v>#REF!</v>
      </c>
      <c r="P2398" s="93" t="e">
        <f>VLOOKUP($A2398,#REF!,41,FALSE)</f>
        <v>#REF!</v>
      </c>
      <c r="Q2398" s="115" t="e">
        <f>VLOOKUP(Revisión_Avance_Periodo!$L2398,#REF!,30,FALSE)</f>
        <v>#REF!</v>
      </c>
      <c r="R2398" s="116">
        <v>2019</v>
      </c>
      <c r="S2398" s="196">
        <v>43738</v>
      </c>
      <c r="T2398" s="116" t="s">
        <v>76</v>
      </c>
      <c r="U2398" s="440" t="e">
        <f>INDEX(#REF!,MATCH(Revisión_Avance_Periodo!$L2398,#REF!,0),MATCH(Revisión_Avance_Periodo!$T2398,#REF!,0))</f>
        <v>#REF!</v>
      </c>
      <c r="V2398" s="440" t="e">
        <f>INDEX(#REF!,MATCH(Revisión_Avance_Periodo!$L2398,#REF!,0),MATCH(Revisión_Avance_Periodo!$T2398,#REF!,0))</f>
        <v>#REF!</v>
      </c>
      <c r="W2398" s="118">
        <f>IFERROR((V2398/U2398),0)</f>
        <v>0</v>
      </c>
      <c r="X2398" s="116" t="str">
        <f>VLOOKUP(W2398,Tabla_Estado_Meta_OAP_2019[#All],3,TRUE)</f>
        <v>Por Ejecutar</v>
      </c>
      <c r="Y2398" s="164" t="e">
        <f>SUBTOTAL(9,$U$206:$U2398)</f>
        <v>#REF!</v>
      </c>
      <c r="Z2398" s="158" t="e">
        <f>SUBTOTAL(9,$V$206:$V2398)</f>
        <v>#REF!</v>
      </c>
      <c r="AA2398" s="159">
        <f>IFERROR(+Revisión_Avance_Periodo!$Z2398/Revisión_Avance_Periodo!$Y2398,0)</f>
        <v>0</v>
      </c>
      <c r="AB2398" s="126"/>
      <c r="AC2398" s="127"/>
      <c r="AD2398" s="125"/>
      <c r="AE2398" s="125"/>
      <c r="AF2398" s="128"/>
      <c r="AG2398" s="129"/>
      <c r="AH2398" s="164" t="e">
        <f>SUBTOTAL(9,$U$2390:$U2398)</f>
        <v>#REF!</v>
      </c>
      <c r="AI2398" s="158" t="e">
        <f>SUBTOTAL(9,$V$2390:$V2398)</f>
        <v>#REF!</v>
      </c>
      <c r="AJ2398" s="159">
        <f>IFERROR(+Revisión_Avance_Periodo!$Z2398/Revisión_Avance_Periodo!$Y2398,0)</f>
        <v>0</v>
      </c>
      <c r="AK2398" s="126"/>
      <c r="AL2398" s="127"/>
      <c r="AM2398" s="125"/>
      <c r="AN2398" s="125"/>
      <c r="AO2398" s="128"/>
      <c r="AP2398" s="129"/>
    </row>
    <row r="2399" spans="1:42" x14ac:dyDescent="0.25">
      <c r="A2399" s="97">
        <v>205</v>
      </c>
      <c r="B2399" s="435" t="e">
        <f>CONCATENATE(Revisión_Avance_Periodo!$D2399,";",Revisión_Avance_Periodo!$F2399,";",Revisión_Avance_Periodo!$L2399)</f>
        <v>#REF!</v>
      </c>
      <c r="C2399" s="435" t="e">
        <f t="shared" si="190"/>
        <v>#REF!</v>
      </c>
      <c r="D2399" s="123" t="e">
        <f>VLOOKUP($A2399,#REF!,3,FALSE)</f>
        <v>#REF!</v>
      </c>
      <c r="E2399" s="436" t="e">
        <f>VLOOKUP($A2399,#REF!,4,FALSE)</f>
        <v>#REF!</v>
      </c>
      <c r="F2399" s="103" t="e">
        <f>VLOOKUP($A2399,#REF!,5,FALSE)</f>
        <v>#REF!</v>
      </c>
      <c r="G2399" s="98" t="e">
        <f>VLOOKUP($A2399,#REF!,8,FALSE)</f>
        <v>#REF!</v>
      </c>
      <c r="H2399" s="93" t="e">
        <f>VLOOKUP($A2399,#REF!,7,FALSE)</f>
        <v>#REF!</v>
      </c>
      <c r="I2399" s="438" t="e">
        <f>VLOOKUP($A2399,#REF!,10,FALSE)</f>
        <v>#REF!</v>
      </c>
      <c r="J2399" s="98" t="e">
        <f>VLOOKUP($A2399,#REF!,11,FALSE)</f>
        <v>#REF!</v>
      </c>
      <c r="K2399" s="114" t="e">
        <f>VLOOKUP($A2399,#REF!,12,FALSE)</f>
        <v>#REF!</v>
      </c>
      <c r="L2399" s="98" t="e">
        <f>VLOOKUP($A2399,#REF!,13,FALSE)</f>
        <v>#REF!</v>
      </c>
      <c r="M2399" s="438" t="e">
        <f>VLOOKUP($A2399,#REF!,14,FALSE)</f>
        <v>#REF!</v>
      </c>
      <c r="N2399" s="103" t="e">
        <f>VLOOKUP($A2399,#REF!,15,FALSE)</f>
        <v>#REF!</v>
      </c>
      <c r="O2399" s="103" t="e">
        <f>VLOOKUP($A2399,#REF!,18,FALSE)</f>
        <v>#REF!</v>
      </c>
      <c r="P2399" s="93" t="e">
        <f>VLOOKUP($A2399,#REF!,41,FALSE)</f>
        <v>#REF!</v>
      </c>
      <c r="Q2399" s="115" t="e">
        <f>VLOOKUP(Revisión_Avance_Periodo!$L2399,#REF!,30,FALSE)</f>
        <v>#REF!</v>
      </c>
      <c r="R2399" s="116">
        <v>2019</v>
      </c>
      <c r="S2399" s="196">
        <v>43768</v>
      </c>
      <c r="T2399" s="124" t="s">
        <v>77</v>
      </c>
      <c r="U2399" s="440" t="e">
        <f>INDEX(#REF!,MATCH(Revisión_Avance_Periodo!$L2399,#REF!,0),MATCH(Revisión_Avance_Periodo!$T2399,#REF!,0))</f>
        <v>#REF!</v>
      </c>
      <c r="V2399" s="440" t="e">
        <f>INDEX(#REF!,MATCH(Revisión_Avance_Periodo!$L2399,#REF!,0),MATCH(Revisión_Avance_Periodo!$T2399,#REF!,0))</f>
        <v>#REF!</v>
      </c>
      <c r="W2399" s="118">
        <f>IFERROR((V2399/U2399),0)</f>
        <v>0</v>
      </c>
      <c r="X2399" s="124" t="str">
        <f>VLOOKUP(W2399,Tabla_Estado_Meta_OAP_2019[#All],3,TRUE)</f>
        <v>Por Ejecutar</v>
      </c>
      <c r="Y2399" s="164" t="e">
        <f>SUBTOTAL(9,$U$206:$U2399)</f>
        <v>#REF!</v>
      </c>
      <c r="Z2399" s="158" t="e">
        <f>SUBTOTAL(9,$V$206:$V2399)</f>
        <v>#REF!</v>
      </c>
      <c r="AA2399" s="159">
        <f>IFERROR(+Revisión_Avance_Periodo!$Z2399/Revisión_Avance_Periodo!$Y2399,0)</f>
        <v>0</v>
      </c>
      <c r="AB2399" s="126"/>
      <c r="AC2399" s="127"/>
      <c r="AD2399" s="125"/>
      <c r="AE2399" s="125"/>
      <c r="AF2399" s="128"/>
      <c r="AG2399" s="129"/>
      <c r="AH2399" s="164" t="e">
        <f>SUBTOTAL(9,$U$2390:$U2399)</f>
        <v>#REF!</v>
      </c>
      <c r="AI2399" s="158" t="e">
        <f>SUBTOTAL(9,$V$2390:$V2399)</f>
        <v>#REF!</v>
      </c>
      <c r="AJ2399" s="159">
        <f>IFERROR(+Revisión_Avance_Periodo!$Z2399/Revisión_Avance_Periodo!$Y2399,0)</f>
        <v>0</v>
      </c>
      <c r="AK2399" s="126"/>
      <c r="AL2399" s="127"/>
      <c r="AM2399" s="125"/>
      <c r="AN2399" s="125"/>
      <c r="AO2399" s="128"/>
      <c r="AP2399" s="129"/>
    </row>
    <row r="2400" spans="1:42" x14ac:dyDescent="0.25">
      <c r="A2400" s="92">
        <v>205</v>
      </c>
      <c r="B2400" s="435" t="e">
        <f>CONCATENATE(Revisión_Avance_Periodo!$D2400,";",Revisión_Avance_Periodo!$F2400,";",Revisión_Avance_Periodo!$L2400)</f>
        <v>#REF!</v>
      </c>
      <c r="C2400" s="435" t="e">
        <f t="shared" si="190"/>
        <v>#REF!</v>
      </c>
      <c r="D2400" s="114" t="e">
        <f>VLOOKUP($A2400,#REF!,3,FALSE)</f>
        <v>#REF!</v>
      </c>
      <c r="E2400" s="436" t="e">
        <f>VLOOKUP($A2400,#REF!,4,FALSE)</f>
        <v>#REF!</v>
      </c>
      <c r="F2400" s="102" t="e">
        <f>VLOOKUP($A2400,#REF!,5,FALSE)</f>
        <v>#REF!</v>
      </c>
      <c r="G2400" s="93" t="e">
        <f>VLOOKUP($A2400,#REF!,8,FALSE)</f>
        <v>#REF!</v>
      </c>
      <c r="H2400" s="93" t="e">
        <f>VLOOKUP($A2400,#REF!,7,FALSE)</f>
        <v>#REF!</v>
      </c>
      <c r="I2400" s="438" t="e">
        <f>VLOOKUP($A2400,#REF!,10,FALSE)</f>
        <v>#REF!</v>
      </c>
      <c r="J2400" s="93" t="e">
        <f>VLOOKUP($A2400,#REF!,11,FALSE)</f>
        <v>#REF!</v>
      </c>
      <c r="K2400" s="114" t="e">
        <f>VLOOKUP($A2400,#REF!,12,FALSE)</f>
        <v>#REF!</v>
      </c>
      <c r="L2400" s="93" t="e">
        <f>VLOOKUP($A2400,#REF!,13,FALSE)</f>
        <v>#REF!</v>
      </c>
      <c r="M2400" s="438" t="e">
        <f>VLOOKUP($A2400,#REF!,14,FALSE)</f>
        <v>#REF!</v>
      </c>
      <c r="N2400" s="102" t="e">
        <f>VLOOKUP($A2400,#REF!,15,FALSE)</f>
        <v>#REF!</v>
      </c>
      <c r="O2400" s="102" t="e">
        <f>VLOOKUP($A2400,#REF!,18,FALSE)</f>
        <v>#REF!</v>
      </c>
      <c r="P2400" s="93" t="e">
        <f>VLOOKUP($A2400,#REF!,41,FALSE)</f>
        <v>#REF!</v>
      </c>
      <c r="Q2400" s="115" t="e">
        <f>VLOOKUP(Revisión_Avance_Periodo!$L2400,#REF!,30,FALSE)</f>
        <v>#REF!</v>
      </c>
      <c r="R2400" s="116">
        <v>2019</v>
      </c>
      <c r="S2400" s="196">
        <v>43799</v>
      </c>
      <c r="T2400" s="116" t="s">
        <v>78</v>
      </c>
      <c r="U2400" s="440" t="e">
        <f>INDEX(#REF!,MATCH(Revisión_Avance_Periodo!$L2400,#REF!,0),MATCH(Revisión_Avance_Periodo!$T2400,#REF!,0))</f>
        <v>#REF!</v>
      </c>
      <c r="V2400" s="440" t="e">
        <f>INDEX(#REF!,MATCH(Revisión_Avance_Periodo!$L2400,#REF!,0),MATCH(Revisión_Avance_Periodo!$T2400,#REF!,0))</f>
        <v>#REF!</v>
      </c>
      <c r="W2400" s="118">
        <f>IFERROR((V2400/U2400),0)</f>
        <v>0</v>
      </c>
      <c r="X2400" s="116" t="str">
        <f>VLOOKUP(W2400,Tabla_Estado_Meta_OAP_2019[#All],3,TRUE)</f>
        <v>Por Ejecutar</v>
      </c>
      <c r="Y2400" s="164" t="e">
        <f>SUBTOTAL(9,$U$206:$U2400)</f>
        <v>#REF!</v>
      </c>
      <c r="Z2400" s="158" t="e">
        <f>SUBTOTAL(9,$V$206:$V2400)</f>
        <v>#REF!</v>
      </c>
      <c r="AA2400" s="159">
        <f>IFERROR(+Revisión_Avance_Periodo!$Z2400/Revisión_Avance_Periodo!$Y2400,0)</f>
        <v>0</v>
      </c>
      <c r="AB2400" s="126"/>
      <c r="AC2400" s="127"/>
      <c r="AD2400" s="125"/>
      <c r="AE2400" s="125"/>
      <c r="AF2400" s="128"/>
      <c r="AG2400" s="129"/>
      <c r="AH2400" s="164" t="e">
        <f>SUBTOTAL(9,$U$2390:$U2400)</f>
        <v>#REF!</v>
      </c>
      <c r="AI2400" s="158" t="e">
        <f>SUBTOTAL(9,$V$2390:$V2400)</f>
        <v>#REF!</v>
      </c>
      <c r="AJ2400" s="159">
        <f>IFERROR(+Revisión_Avance_Periodo!$Z2400/Revisión_Avance_Periodo!$Y2400,0)</f>
        <v>0</v>
      </c>
      <c r="AK2400" s="126"/>
      <c r="AL2400" s="127"/>
      <c r="AM2400" s="125"/>
      <c r="AN2400" s="125"/>
      <c r="AO2400" s="128"/>
      <c r="AP2400" s="129"/>
    </row>
    <row r="2401" spans="1:42" ht="15.75" thickBot="1" x14ac:dyDescent="0.3">
      <c r="A2401" s="97">
        <v>205</v>
      </c>
      <c r="B2401" s="435" t="e">
        <f>CONCATENATE(Revisión_Avance_Periodo!$D2401,";",Revisión_Avance_Periodo!$F2401,";",Revisión_Avance_Periodo!$L2401)</f>
        <v>#REF!</v>
      </c>
      <c r="C2401" s="435" t="e">
        <f t="shared" si="190"/>
        <v>#REF!</v>
      </c>
      <c r="D2401" s="123" t="e">
        <f>VLOOKUP($A2401,#REF!,3,FALSE)</f>
        <v>#REF!</v>
      </c>
      <c r="E2401" s="436" t="e">
        <f>VLOOKUP($A2401,#REF!,4,FALSE)</f>
        <v>#REF!</v>
      </c>
      <c r="F2401" s="103" t="e">
        <f>VLOOKUP($A2401,#REF!,5,FALSE)</f>
        <v>#REF!</v>
      </c>
      <c r="G2401" s="98" t="e">
        <f>VLOOKUP($A2401,#REF!,8,FALSE)</f>
        <v>#REF!</v>
      </c>
      <c r="H2401" s="93" t="e">
        <f>VLOOKUP($A2401,#REF!,7,FALSE)</f>
        <v>#REF!</v>
      </c>
      <c r="I2401" s="438" t="e">
        <f>VLOOKUP($A2401,#REF!,10,FALSE)</f>
        <v>#REF!</v>
      </c>
      <c r="J2401" s="98" t="e">
        <f>VLOOKUP($A2401,#REF!,11,FALSE)</f>
        <v>#REF!</v>
      </c>
      <c r="K2401" s="114" t="e">
        <f>VLOOKUP($A2401,#REF!,12,FALSE)</f>
        <v>#REF!</v>
      </c>
      <c r="L2401" s="98" t="e">
        <f>VLOOKUP($A2401,#REF!,13,FALSE)</f>
        <v>#REF!</v>
      </c>
      <c r="M2401" s="438" t="e">
        <f>VLOOKUP($A2401,#REF!,14,FALSE)</f>
        <v>#REF!</v>
      </c>
      <c r="N2401" s="103" t="e">
        <f>VLOOKUP($A2401,#REF!,15,FALSE)</f>
        <v>#REF!</v>
      </c>
      <c r="O2401" s="103" t="e">
        <f>VLOOKUP($A2401,#REF!,18,FALSE)</f>
        <v>#REF!</v>
      </c>
      <c r="P2401" s="93" t="e">
        <f>VLOOKUP($A2401,#REF!,41,FALSE)</f>
        <v>#REF!</v>
      </c>
      <c r="Q2401" s="115" t="e">
        <f>VLOOKUP(Revisión_Avance_Periodo!$L2401,#REF!,30,FALSE)</f>
        <v>#REF!</v>
      </c>
      <c r="R2401" s="116">
        <v>2019</v>
      </c>
      <c r="S2401" s="196">
        <v>43829</v>
      </c>
      <c r="T2401" s="124" t="s">
        <v>79</v>
      </c>
      <c r="U2401" s="440" t="e">
        <f>INDEX(#REF!,MATCH(Revisión_Avance_Periodo!$L2401,#REF!,0),MATCH(Revisión_Avance_Periodo!$T2401,#REF!,0))</f>
        <v>#REF!</v>
      </c>
      <c r="V2401" s="440" t="e">
        <f>INDEX(#REF!,MATCH(Revisión_Avance_Periodo!$L2401,#REF!,0),MATCH(Revisión_Avance_Periodo!$T2401,#REF!,0))</f>
        <v>#REF!</v>
      </c>
      <c r="W2401" s="118">
        <f>IFERROR((V2401/U2401),0)</f>
        <v>0</v>
      </c>
      <c r="X2401" s="124" t="str">
        <f>VLOOKUP(W2401,Tabla_Estado_Meta_OAP_2019[#All],3,TRUE)</f>
        <v>Por Ejecutar</v>
      </c>
      <c r="Y2401" s="164" t="e">
        <f>SUBTOTAL(9,$U$206:$U2401)</f>
        <v>#REF!</v>
      </c>
      <c r="Z2401" s="158" t="e">
        <f>SUBTOTAL(9,$V$206:$V2401)</f>
        <v>#REF!</v>
      </c>
      <c r="AA2401" s="159">
        <f>IFERROR(+Revisión_Avance_Periodo!$Z2401/Revisión_Avance_Periodo!$Y2401,0)</f>
        <v>0</v>
      </c>
      <c r="AB2401" s="126"/>
      <c r="AC2401" s="127"/>
      <c r="AD2401" s="125"/>
      <c r="AE2401" s="125"/>
      <c r="AF2401" s="128"/>
      <c r="AG2401" s="129"/>
      <c r="AH2401" s="164" t="e">
        <f>SUBTOTAL(9,$U$2390:$U2401)</f>
        <v>#REF!</v>
      </c>
      <c r="AI2401" s="158" t="e">
        <f>SUBTOTAL(9,$V$2390:$V2401)</f>
        <v>#REF!</v>
      </c>
      <c r="AJ2401" s="159">
        <f>IFERROR(+Revisión_Avance_Periodo!$Z2401/Revisión_Avance_Periodo!$Y2401,0)</f>
        <v>0</v>
      </c>
      <c r="AK2401" s="126"/>
      <c r="AL2401" s="127"/>
      <c r="AM2401" s="125"/>
      <c r="AN2401" s="125"/>
      <c r="AO2401" s="128"/>
      <c r="AP2401" s="129"/>
    </row>
    <row r="2402" spans="1:42" x14ac:dyDescent="0.25">
      <c r="A2402" s="92">
        <v>206</v>
      </c>
      <c r="B2402" s="435" t="e">
        <f>CONCATENATE(Revisión_Avance_Periodo!$D2402,";",Revisión_Avance_Periodo!$F2402,";",Revisión_Avance_Periodo!$L2402)</f>
        <v>#REF!</v>
      </c>
      <c r="C2402" s="435" t="e">
        <f t="shared" si="190"/>
        <v>#REF!</v>
      </c>
      <c r="D2402" s="114" t="e">
        <f>VLOOKUP($A2402,#REF!,3,FALSE)</f>
        <v>#REF!</v>
      </c>
      <c r="E2402" s="436" t="e">
        <f>VLOOKUP($A2402,#REF!,4,FALSE)</f>
        <v>#REF!</v>
      </c>
      <c r="F2402" s="102" t="e">
        <f>VLOOKUP($A2402,#REF!,5,FALSE)</f>
        <v>#REF!</v>
      </c>
      <c r="G2402" s="93" t="e">
        <f>VLOOKUP($A2402,#REF!,8,FALSE)</f>
        <v>#REF!</v>
      </c>
      <c r="H2402" s="93" t="e">
        <f>VLOOKUP($A2402,#REF!,7,FALSE)</f>
        <v>#REF!</v>
      </c>
      <c r="I2402" s="438" t="e">
        <f>VLOOKUP($A2402,#REF!,10,FALSE)</f>
        <v>#REF!</v>
      </c>
      <c r="J2402" s="93" t="e">
        <f>VLOOKUP($A2402,#REF!,11,FALSE)</f>
        <v>#REF!</v>
      </c>
      <c r="K2402" s="114" t="e">
        <f>VLOOKUP($A2402,#REF!,12,FALSE)</f>
        <v>#REF!</v>
      </c>
      <c r="L2402" s="93" t="e">
        <f>VLOOKUP($A2402,#REF!,13,FALSE)</f>
        <v>#REF!</v>
      </c>
      <c r="M2402" s="438" t="e">
        <f>VLOOKUP($A2402,#REF!,14,FALSE)</f>
        <v>#REF!</v>
      </c>
      <c r="N2402" s="102" t="e">
        <f>VLOOKUP($A2402,#REF!,15,FALSE)</f>
        <v>#REF!</v>
      </c>
      <c r="O2402" s="102" t="e">
        <f>VLOOKUP($A2402,#REF!,18,FALSE)</f>
        <v>#REF!</v>
      </c>
      <c r="P2402" s="93" t="e">
        <f>VLOOKUP($A2402,#REF!,41,FALSE)</f>
        <v>#REF!</v>
      </c>
      <c r="Q2402" s="115" t="e">
        <f>VLOOKUP(Revisión_Avance_Periodo!$L2402,#REF!,30,FALSE)</f>
        <v>#REF!</v>
      </c>
      <c r="R2402" s="116">
        <v>2019</v>
      </c>
      <c r="S2402" s="196">
        <v>43495</v>
      </c>
      <c r="T2402" s="116" t="s">
        <v>68</v>
      </c>
      <c r="U2402" s="132" t="e">
        <f>INDEX(#REF!,MATCH(Revisión_Avance_Periodo!$L2402,#REF!,0),MATCH(Revisión_Avance_Periodo!$T2402,#REF!,0))</f>
        <v>#REF!</v>
      </c>
      <c r="V2402" s="132" t="e">
        <f>INDEX(#REF!,MATCH(Revisión_Avance_Periodo!$L2402,#REF!,0),MATCH(Revisión_Avance_Periodo!$T2402,#REF!,0))</f>
        <v>#REF!</v>
      </c>
      <c r="W2402" s="130" t="e">
        <f>V2402/U2402</f>
        <v>#REF!</v>
      </c>
      <c r="X2402" s="116" t="e">
        <f>VLOOKUP(W2402,Tabla_Estado_Meta_OAP_2019[#All],3,TRUE)</f>
        <v>#REF!</v>
      </c>
      <c r="Y2402" s="160" t="e">
        <f>SUBTOTAL(9,$U$206:$U2402)</f>
        <v>#REF!</v>
      </c>
      <c r="Z2402" s="161" t="e">
        <f>SUBTOTAL(9,$V$206:$V2402)</f>
        <v>#REF!</v>
      </c>
      <c r="AA2402" s="162">
        <f>IFERROR(+Revisión_Avance_Periodo!$Z2402/Revisión_Avance_Periodo!$Y2402,0)</f>
        <v>0</v>
      </c>
      <c r="AB2402" s="133" t="e">
        <f>SUBTOTAL(9,U2402:U2413)</f>
        <v>#REF!</v>
      </c>
      <c r="AC2402" s="134" t="e">
        <f>SUBTOTAL(9,V2402:V2413)</f>
        <v>#REF!</v>
      </c>
      <c r="AD2402" s="119" t="e">
        <f>+AC2402/AB2402</f>
        <v>#REF!</v>
      </c>
      <c r="AE2402" s="119" t="e">
        <f>100%-Revisión_Avance_Periodo!$AD2402</f>
        <v>#REF!</v>
      </c>
      <c r="AF2402" s="121" t="e">
        <f>VLOOKUP(AD2402,Tabla_Estado_Meta_OAP_2019[],3,TRUE)</f>
        <v>#REF!</v>
      </c>
      <c r="AG2402" s="122" t="e">
        <f>Revisión_Avance_Periodo!$AD2402*Revisión_Avance_Periodo!$Q2402</f>
        <v>#REF!</v>
      </c>
      <c r="AH2402" s="160" t="e">
        <f>SUBTOTAL(9,$U$2402:$U2402)</f>
        <v>#REF!</v>
      </c>
      <c r="AI2402" s="161" t="e">
        <f>SUBTOTAL(9,$V$2402:$V2402)</f>
        <v>#REF!</v>
      </c>
      <c r="AJ2402" s="162">
        <f>IFERROR(+Revisión_Avance_Periodo!$Z2402/Revisión_Avance_Periodo!$Y2402,0)</f>
        <v>0</v>
      </c>
      <c r="AK2402" s="133" t="e">
        <f>SUBTOTAL(9,AD2402:AD2413)</f>
        <v>#REF!</v>
      </c>
      <c r="AL2402" s="134" t="e">
        <f>SUBTOTAL(9,AE2402:AE2413)</f>
        <v>#REF!</v>
      </c>
      <c r="AM2402" s="119" t="e">
        <f>+AL2402/AK2402</f>
        <v>#REF!</v>
      </c>
      <c r="AN2402" s="119" t="e">
        <f>100%-Revisión_Avance_Periodo!$AD2402</f>
        <v>#REF!</v>
      </c>
      <c r="AO2402" s="121" t="e">
        <f>VLOOKUP(AM2402,Tabla_Estado_Meta_OAP_2019[],3,TRUE)</f>
        <v>#REF!</v>
      </c>
      <c r="AP2402" s="122" t="e">
        <f>Revisión_Avance_Periodo!$AD2402*Revisión_Avance_Periodo!$Q2402</f>
        <v>#REF!</v>
      </c>
    </row>
    <row r="2403" spans="1:42" x14ac:dyDescent="0.25">
      <c r="A2403" s="97">
        <v>206</v>
      </c>
      <c r="B2403" s="435" t="e">
        <f>CONCATENATE(Revisión_Avance_Periodo!$D2403,";",Revisión_Avance_Periodo!$F2403,";",Revisión_Avance_Periodo!$L2403)</f>
        <v>#REF!</v>
      </c>
      <c r="C2403" s="435" t="e">
        <f t="shared" si="190"/>
        <v>#REF!</v>
      </c>
      <c r="D2403" s="123" t="e">
        <f>VLOOKUP($A2403,#REF!,3,FALSE)</f>
        <v>#REF!</v>
      </c>
      <c r="E2403" s="436" t="e">
        <f>VLOOKUP($A2403,#REF!,4,FALSE)</f>
        <v>#REF!</v>
      </c>
      <c r="F2403" s="103" t="e">
        <f>VLOOKUP($A2403,#REF!,5,FALSE)</f>
        <v>#REF!</v>
      </c>
      <c r="G2403" s="98" t="e">
        <f>VLOOKUP($A2403,#REF!,8,FALSE)</f>
        <v>#REF!</v>
      </c>
      <c r="H2403" s="93" t="e">
        <f>VLOOKUP($A2403,#REF!,7,FALSE)</f>
        <v>#REF!</v>
      </c>
      <c r="I2403" s="438" t="e">
        <f>VLOOKUP($A2403,#REF!,10,FALSE)</f>
        <v>#REF!</v>
      </c>
      <c r="J2403" s="98" t="e">
        <f>VLOOKUP($A2403,#REF!,11,FALSE)</f>
        <v>#REF!</v>
      </c>
      <c r="K2403" s="114" t="e">
        <f>VLOOKUP($A2403,#REF!,12,FALSE)</f>
        <v>#REF!</v>
      </c>
      <c r="L2403" s="98" t="e">
        <f>VLOOKUP($A2403,#REF!,13,FALSE)</f>
        <v>#REF!</v>
      </c>
      <c r="M2403" s="438" t="e">
        <f>VLOOKUP($A2403,#REF!,14,FALSE)</f>
        <v>#REF!</v>
      </c>
      <c r="N2403" s="103" t="e">
        <f>VLOOKUP($A2403,#REF!,15,FALSE)</f>
        <v>#REF!</v>
      </c>
      <c r="O2403" s="103" t="e">
        <f>VLOOKUP($A2403,#REF!,18,FALSE)</f>
        <v>#REF!</v>
      </c>
      <c r="P2403" s="93" t="e">
        <f>VLOOKUP($A2403,#REF!,41,FALSE)</f>
        <v>#REF!</v>
      </c>
      <c r="Q2403" s="115" t="e">
        <f>VLOOKUP(Revisión_Avance_Periodo!$L2403,#REF!,30,FALSE)</f>
        <v>#REF!</v>
      </c>
      <c r="R2403" s="116">
        <v>2019</v>
      </c>
      <c r="S2403" s="196">
        <v>43524</v>
      </c>
      <c r="T2403" s="124" t="s">
        <v>69</v>
      </c>
      <c r="U2403" s="132" t="e">
        <f>INDEX(#REF!,MATCH(Revisión_Avance_Periodo!$L2403,#REF!,0),MATCH(Revisión_Avance_Periodo!$T2403,#REF!,0))</f>
        <v>#REF!</v>
      </c>
      <c r="V2403" s="132" t="e">
        <f>INDEX(#REF!,MATCH(Revisión_Avance_Periodo!$L2403,#REF!,0),MATCH(Revisión_Avance_Periodo!$T2403,#REF!,0))</f>
        <v>#REF!</v>
      </c>
      <c r="W2403" s="118">
        <f>IFERROR((V2403/U2403),0)</f>
        <v>0</v>
      </c>
      <c r="X2403" s="124" t="str">
        <f>VLOOKUP(W2403,Tabla_Estado_Meta_OAP_2019[#All],3,TRUE)</f>
        <v>Por Ejecutar</v>
      </c>
      <c r="Y2403" s="157" t="e">
        <f>SUBTOTAL(9,$U$206:$U2403)</f>
        <v>#REF!</v>
      </c>
      <c r="Z2403" s="158" t="e">
        <f>SUBTOTAL(9,$V$206:$V2403)</f>
        <v>#REF!</v>
      </c>
      <c r="AA2403" s="159">
        <f>IFERROR(+Revisión_Avance_Periodo!$Z2403/Revisión_Avance_Periodo!$Y2403,0)</f>
        <v>0</v>
      </c>
      <c r="AB2403" s="126"/>
      <c r="AC2403" s="127"/>
      <c r="AD2403" s="125"/>
      <c r="AE2403" s="125"/>
      <c r="AF2403" s="128"/>
      <c r="AG2403" s="129"/>
      <c r="AH2403" s="157" t="e">
        <f>SUBTOTAL(9,$U$2402:$U2403)</f>
        <v>#REF!</v>
      </c>
      <c r="AI2403" s="158" t="e">
        <f>SUBTOTAL(9,$V$2402:$V2403)</f>
        <v>#REF!</v>
      </c>
      <c r="AJ2403" s="159">
        <f>IFERROR(+Revisión_Avance_Periodo!$Z2403/Revisión_Avance_Periodo!$Y2403,0)</f>
        <v>0</v>
      </c>
      <c r="AK2403" s="126"/>
      <c r="AL2403" s="127"/>
      <c r="AM2403" s="125"/>
      <c r="AN2403" s="125"/>
      <c r="AO2403" s="128"/>
      <c r="AP2403" s="129"/>
    </row>
    <row r="2404" spans="1:42" x14ac:dyDescent="0.25">
      <c r="A2404" s="92">
        <v>206</v>
      </c>
      <c r="B2404" s="435" t="e">
        <f>CONCATENATE(Revisión_Avance_Periodo!$D2404,";",Revisión_Avance_Periodo!$F2404,";",Revisión_Avance_Periodo!$L2404)</f>
        <v>#REF!</v>
      </c>
      <c r="C2404" s="435" t="e">
        <f t="shared" si="190"/>
        <v>#REF!</v>
      </c>
      <c r="D2404" s="114" t="e">
        <f>VLOOKUP($A2404,#REF!,3,FALSE)</f>
        <v>#REF!</v>
      </c>
      <c r="E2404" s="436" t="e">
        <f>VLOOKUP($A2404,#REF!,4,FALSE)</f>
        <v>#REF!</v>
      </c>
      <c r="F2404" s="102" t="e">
        <f>VLOOKUP($A2404,#REF!,5,FALSE)</f>
        <v>#REF!</v>
      </c>
      <c r="G2404" s="93" t="e">
        <f>VLOOKUP($A2404,#REF!,8,FALSE)</f>
        <v>#REF!</v>
      </c>
      <c r="H2404" s="93" t="e">
        <f>VLOOKUP($A2404,#REF!,7,FALSE)</f>
        <v>#REF!</v>
      </c>
      <c r="I2404" s="438" t="e">
        <f>VLOOKUP($A2404,#REF!,10,FALSE)</f>
        <v>#REF!</v>
      </c>
      <c r="J2404" s="93" t="e">
        <f>VLOOKUP($A2404,#REF!,11,FALSE)</f>
        <v>#REF!</v>
      </c>
      <c r="K2404" s="114" t="e">
        <f>VLOOKUP($A2404,#REF!,12,FALSE)</f>
        <v>#REF!</v>
      </c>
      <c r="L2404" s="93" t="e">
        <f>VLOOKUP($A2404,#REF!,13,FALSE)</f>
        <v>#REF!</v>
      </c>
      <c r="M2404" s="438" t="e">
        <f>VLOOKUP($A2404,#REF!,14,FALSE)</f>
        <v>#REF!</v>
      </c>
      <c r="N2404" s="102" t="e">
        <f>VLOOKUP($A2404,#REF!,15,FALSE)</f>
        <v>#REF!</v>
      </c>
      <c r="O2404" s="102" t="e">
        <f>VLOOKUP($A2404,#REF!,18,FALSE)</f>
        <v>#REF!</v>
      </c>
      <c r="P2404" s="93" t="e">
        <f>VLOOKUP($A2404,#REF!,41,FALSE)</f>
        <v>#REF!</v>
      </c>
      <c r="Q2404" s="115" t="e">
        <f>VLOOKUP(Revisión_Avance_Periodo!$L2404,#REF!,30,FALSE)</f>
        <v>#REF!</v>
      </c>
      <c r="R2404" s="116">
        <v>2019</v>
      </c>
      <c r="S2404" s="196">
        <v>43554</v>
      </c>
      <c r="T2404" s="116" t="s">
        <v>70</v>
      </c>
      <c r="U2404" s="132" t="e">
        <f>INDEX(#REF!,MATCH(Revisión_Avance_Periodo!$L2404,#REF!,0),MATCH(Revisión_Avance_Periodo!$T2404,#REF!,0))</f>
        <v>#REF!</v>
      </c>
      <c r="V2404" s="132" t="e">
        <f>INDEX(#REF!,MATCH(Revisión_Avance_Periodo!$L2404,#REF!,0),MATCH(Revisión_Avance_Periodo!$T2404,#REF!,0))</f>
        <v>#REF!</v>
      </c>
      <c r="W2404" s="130" t="e">
        <f>V2404/U2404</f>
        <v>#REF!</v>
      </c>
      <c r="X2404" s="116" t="e">
        <f>VLOOKUP(W2404,Tabla_Estado_Meta_OAP_2019[#All],3,TRUE)</f>
        <v>#REF!</v>
      </c>
      <c r="Y2404" s="157" t="e">
        <f>SUBTOTAL(9,$U$206:$U2404)</f>
        <v>#REF!</v>
      </c>
      <c r="Z2404" s="158" t="e">
        <f>SUBTOTAL(9,$V$206:$V2404)</f>
        <v>#REF!</v>
      </c>
      <c r="AA2404" s="159">
        <f>IFERROR(+Revisión_Avance_Periodo!$Z2404/Revisión_Avance_Periodo!$Y2404,0)</f>
        <v>0</v>
      </c>
      <c r="AB2404" s="126"/>
      <c r="AC2404" s="127"/>
      <c r="AD2404" s="125"/>
      <c r="AE2404" s="125"/>
      <c r="AF2404" s="128"/>
      <c r="AG2404" s="129"/>
      <c r="AH2404" s="157" t="e">
        <f>SUBTOTAL(9,$U$2402:$U2404)</f>
        <v>#REF!</v>
      </c>
      <c r="AI2404" s="158" t="e">
        <f>SUBTOTAL(9,$V$2402:$V2404)</f>
        <v>#REF!</v>
      </c>
      <c r="AJ2404" s="159">
        <f>IFERROR(+Revisión_Avance_Periodo!$Z2404/Revisión_Avance_Periodo!$Y2404,0)</f>
        <v>0</v>
      </c>
      <c r="AK2404" s="126"/>
      <c r="AL2404" s="127"/>
      <c r="AM2404" s="125"/>
      <c r="AN2404" s="125"/>
      <c r="AO2404" s="128"/>
      <c r="AP2404" s="129"/>
    </row>
    <row r="2405" spans="1:42" x14ac:dyDescent="0.25">
      <c r="A2405" s="97">
        <v>206</v>
      </c>
      <c r="B2405" s="435" t="e">
        <f>CONCATENATE(Revisión_Avance_Periodo!$D2405,";",Revisión_Avance_Periodo!$F2405,";",Revisión_Avance_Periodo!$L2405)</f>
        <v>#REF!</v>
      </c>
      <c r="C2405" s="435" t="e">
        <f t="shared" si="190"/>
        <v>#REF!</v>
      </c>
      <c r="D2405" s="123" t="e">
        <f>VLOOKUP($A2405,#REF!,3,FALSE)</f>
        <v>#REF!</v>
      </c>
      <c r="E2405" s="436" t="e">
        <f>VLOOKUP($A2405,#REF!,4,FALSE)</f>
        <v>#REF!</v>
      </c>
      <c r="F2405" s="103" t="e">
        <f>VLOOKUP($A2405,#REF!,5,FALSE)</f>
        <v>#REF!</v>
      </c>
      <c r="G2405" s="98" t="e">
        <f>VLOOKUP($A2405,#REF!,8,FALSE)</f>
        <v>#REF!</v>
      </c>
      <c r="H2405" s="93" t="e">
        <f>VLOOKUP($A2405,#REF!,7,FALSE)</f>
        <v>#REF!</v>
      </c>
      <c r="I2405" s="438" t="e">
        <f>VLOOKUP($A2405,#REF!,10,FALSE)</f>
        <v>#REF!</v>
      </c>
      <c r="J2405" s="98" t="e">
        <f>VLOOKUP($A2405,#REF!,11,FALSE)</f>
        <v>#REF!</v>
      </c>
      <c r="K2405" s="114" t="e">
        <f>VLOOKUP($A2405,#REF!,12,FALSE)</f>
        <v>#REF!</v>
      </c>
      <c r="L2405" s="98" t="e">
        <f>VLOOKUP($A2405,#REF!,13,FALSE)</f>
        <v>#REF!</v>
      </c>
      <c r="M2405" s="438" t="e">
        <f>VLOOKUP($A2405,#REF!,14,FALSE)</f>
        <v>#REF!</v>
      </c>
      <c r="N2405" s="103" t="e">
        <f>VLOOKUP($A2405,#REF!,15,FALSE)</f>
        <v>#REF!</v>
      </c>
      <c r="O2405" s="103" t="e">
        <f>VLOOKUP($A2405,#REF!,18,FALSE)</f>
        <v>#REF!</v>
      </c>
      <c r="P2405" s="93" t="e">
        <f>VLOOKUP($A2405,#REF!,41,FALSE)</f>
        <v>#REF!</v>
      </c>
      <c r="Q2405" s="115" t="e">
        <f>VLOOKUP(Revisión_Avance_Periodo!$L2405,#REF!,30,FALSE)</f>
        <v>#REF!</v>
      </c>
      <c r="R2405" s="116">
        <v>2019</v>
      </c>
      <c r="S2405" s="196">
        <v>43585</v>
      </c>
      <c r="T2405" s="124" t="s">
        <v>71</v>
      </c>
      <c r="U2405" s="132" t="e">
        <f>INDEX(#REF!,MATCH(Revisión_Avance_Periodo!$L2405,#REF!,0),MATCH(Revisión_Avance_Periodo!$T2405,#REF!,0))</f>
        <v>#REF!</v>
      </c>
      <c r="V2405" s="132" t="e">
        <f>INDEX(#REF!,MATCH(Revisión_Avance_Periodo!$L2405,#REF!,0),MATCH(Revisión_Avance_Periodo!$T2405,#REF!,0))</f>
        <v>#REF!</v>
      </c>
      <c r="W2405" s="118">
        <f>IFERROR((V2405/U2405),0)</f>
        <v>0</v>
      </c>
      <c r="X2405" s="124" t="str">
        <f>VLOOKUP(W2405,Tabla_Estado_Meta_OAP_2019[#All],3,TRUE)</f>
        <v>Por Ejecutar</v>
      </c>
      <c r="Y2405" s="157" t="e">
        <f>SUBTOTAL(9,$U$206:$U2405)</f>
        <v>#REF!</v>
      </c>
      <c r="Z2405" s="158" t="e">
        <f>SUBTOTAL(9,$V$206:$V2405)</f>
        <v>#REF!</v>
      </c>
      <c r="AA2405" s="159">
        <f>IFERROR(+Revisión_Avance_Periodo!$Z2405/Revisión_Avance_Periodo!$Y2405,0)</f>
        <v>0</v>
      </c>
      <c r="AB2405" s="126"/>
      <c r="AC2405" s="127"/>
      <c r="AD2405" s="125"/>
      <c r="AE2405" s="125"/>
      <c r="AF2405" s="128"/>
      <c r="AG2405" s="129"/>
      <c r="AH2405" s="157" t="e">
        <f>SUBTOTAL(9,$U$2402:$U2405)</f>
        <v>#REF!</v>
      </c>
      <c r="AI2405" s="158" t="e">
        <f>SUBTOTAL(9,$V$2402:$V2405)</f>
        <v>#REF!</v>
      </c>
      <c r="AJ2405" s="159">
        <f>IFERROR(+Revisión_Avance_Periodo!$Z2405/Revisión_Avance_Periodo!$Y2405,0)</f>
        <v>0</v>
      </c>
      <c r="AK2405" s="126"/>
      <c r="AL2405" s="127"/>
      <c r="AM2405" s="125"/>
      <c r="AN2405" s="125"/>
      <c r="AO2405" s="128"/>
      <c r="AP2405" s="129"/>
    </row>
    <row r="2406" spans="1:42" x14ac:dyDescent="0.25">
      <c r="A2406" s="92">
        <v>206</v>
      </c>
      <c r="B2406" s="435" t="e">
        <f>CONCATENATE(Revisión_Avance_Periodo!$D2406,";",Revisión_Avance_Periodo!$F2406,";",Revisión_Avance_Periodo!$L2406)</f>
        <v>#REF!</v>
      </c>
      <c r="C2406" s="435" t="e">
        <f t="shared" si="190"/>
        <v>#REF!</v>
      </c>
      <c r="D2406" s="114" t="e">
        <f>VLOOKUP($A2406,#REF!,3,FALSE)</f>
        <v>#REF!</v>
      </c>
      <c r="E2406" s="436" t="e">
        <f>VLOOKUP($A2406,#REF!,4,FALSE)</f>
        <v>#REF!</v>
      </c>
      <c r="F2406" s="102" t="e">
        <f>VLOOKUP($A2406,#REF!,5,FALSE)</f>
        <v>#REF!</v>
      </c>
      <c r="G2406" s="93" t="e">
        <f>VLOOKUP($A2406,#REF!,8,FALSE)</f>
        <v>#REF!</v>
      </c>
      <c r="H2406" s="93" t="e">
        <f>VLOOKUP($A2406,#REF!,7,FALSE)</f>
        <v>#REF!</v>
      </c>
      <c r="I2406" s="438" t="e">
        <f>VLOOKUP($A2406,#REF!,10,FALSE)</f>
        <v>#REF!</v>
      </c>
      <c r="J2406" s="93" t="e">
        <f>VLOOKUP($A2406,#REF!,11,FALSE)</f>
        <v>#REF!</v>
      </c>
      <c r="K2406" s="114" t="e">
        <f>VLOOKUP($A2406,#REF!,12,FALSE)</f>
        <v>#REF!</v>
      </c>
      <c r="L2406" s="93" t="e">
        <f>VLOOKUP($A2406,#REF!,13,FALSE)</f>
        <v>#REF!</v>
      </c>
      <c r="M2406" s="438" t="e">
        <f>VLOOKUP($A2406,#REF!,14,FALSE)</f>
        <v>#REF!</v>
      </c>
      <c r="N2406" s="102" t="e">
        <f>VLOOKUP($A2406,#REF!,15,FALSE)</f>
        <v>#REF!</v>
      </c>
      <c r="O2406" s="102" t="e">
        <f>VLOOKUP($A2406,#REF!,18,FALSE)</f>
        <v>#REF!</v>
      </c>
      <c r="P2406" s="93" t="e">
        <f>VLOOKUP($A2406,#REF!,41,FALSE)</f>
        <v>#REF!</v>
      </c>
      <c r="Q2406" s="115" t="e">
        <f>VLOOKUP(Revisión_Avance_Periodo!$L2406,#REF!,30,FALSE)</f>
        <v>#REF!</v>
      </c>
      <c r="R2406" s="116">
        <v>2019</v>
      </c>
      <c r="S2406" s="196">
        <v>43615</v>
      </c>
      <c r="T2406" s="116" t="s">
        <v>72</v>
      </c>
      <c r="U2406" s="132" t="e">
        <f>INDEX(#REF!,MATCH(Revisión_Avance_Periodo!$L2406,#REF!,0),MATCH(Revisión_Avance_Periodo!$T2406,#REF!,0))</f>
        <v>#REF!</v>
      </c>
      <c r="V2406" s="132" t="e">
        <f>INDEX(#REF!,MATCH(Revisión_Avance_Periodo!$L2406,#REF!,0),MATCH(Revisión_Avance_Periodo!$T2406,#REF!,0))</f>
        <v>#REF!</v>
      </c>
      <c r="W2406" s="130" t="e">
        <f>V2406/U2406</f>
        <v>#REF!</v>
      </c>
      <c r="X2406" s="116" t="e">
        <f>VLOOKUP(W2406,Tabla_Estado_Meta_OAP_2019[#All],3,TRUE)</f>
        <v>#REF!</v>
      </c>
      <c r="Y2406" s="157" t="e">
        <f>SUBTOTAL(9,$U$206:$U2406)</f>
        <v>#REF!</v>
      </c>
      <c r="Z2406" s="158" t="e">
        <f>SUBTOTAL(9,$V$206:$V2406)</f>
        <v>#REF!</v>
      </c>
      <c r="AA2406" s="159">
        <f>IFERROR(+Revisión_Avance_Periodo!$Z2406/Revisión_Avance_Periodo!$Y2406,0)</f>
        <v>0</v>
      </c>
      <c r="AB2406" s="126"/>
      <c r="AC2406" s="127"/>
      <c r="AD2406" s="125"/>
      <c r="AE2406" s="125"/>
      <c r="AF2406" s="128"/>
      <c r="AG2406" s="129"/>
      <c r="AH2406" s="157" t="e">
        <f>SUBTOTAL(9,$U$2402:$U2406)</f>
        <v>#REF!</v>
      </c>
      <c r="AI2406" s="158" t="e">
        <f>SUBTOTAL(9,$V$2402:$V2406)</f>
        <v>#REF!</v>
      </c>
      <c r="AJ2406" s="159">
        <f>IFERROR(+Revisión_Avance_Periodo!$Z2406/Revisión_Avance_Periodo!$Y2406,0)</f>
        <v>0</v>
      </c>
      <c r="AK2406" s="126"/>
      <c r="AL2406" s="127"/>
      <c r="AM2406" s="125"/>
      <c r="AN2406" s="125"/>
      <c r="AO2406" s="128"/>
      <c r="AP2406" s="129"/>
    </row>
    <row r="2407" spans="1:42" x14ac:dyDescent="0.25">
      <c r="A2407" s="97">
        <v>206</v>
      </c>
      <c r="B2407" s="435" t="e">
        <f>CONCATENATE(Revisión_Avance_Periodo!$D2407,";",Revisión_Avance_Periodo!$F2407,";",Revisión_Avance_Periodo!$L2407)</f>
        <v>#REF!</v>
      </c>
      <c r="C2407" s="435" t="e">
        <f t="shared" si="190"/>
        <v>#REF!</v>
      </c>
      <c r="D2407" s="123" t="e">
        <f>VLOOKUP($A2407,#REF!,3,FALSE)</f>
        <v>#REF!</v>
      </c>
      <c r="E2407" s="436" t="e">
        <f>VLOOKUP($A2407,#REF!,4,FALSE)</f>
        <v>#REF!</v>
      </c>
      <c r="F2407" s="103" t="e">
        <f>VLOOKUP($A2407,#REF!,5,FALSE)</f>
        <v>#REF!</v>
      </c>
      <c r="G2407" s="98" t="e">
        <f>VLOOKUP($A2407,#REF!,8,FALSE)</f>
        <v>#REF!</v>
      </c>
      <c r="H2407" s="93" t="e">
        <f>VLOOKUP($A2407,#REF!,7,FALSE)</f>
        <v>#REF!</v>
      </c>
      <c r="I2407" s="438" t="e">
        <f>VLOOKUP($A2407,#REF!,10,FALSE)</f>
        <v>#REF!</v>
      </c>
      <c r="J2407" s="98" t="e">
        <f>VLOOKUP($A2407,#REF!,11,FALSE)</f>
        <v>#REF!</v>
      </c>
      <c r="K2407" s="114" t="e">
        <f>VLOOKUP($A2407,#REF!,12,FALSE)</f>
        <v>#REF!</v>
      </c>
      <c r="L2407" s="98" t="e">
        <f>VLOOKUP($A2407,#REF!,13,FALSE)</f>
        <v>#REF!</v>
      </c>
      <c r="M2407" s="438" t="e">
        <f>VLOOKUP($A2407,#REF!,14,FALSE)</f>
        <v>#REF!</v>
      </c>
      <c r="N2407" s="103" t="e">
        <f>VLOOKUP($A2407,#REF!,15,FALSE)</f>
        <v>#REF!</v>
      </c>
      <c r="O2407" s="103" t="e">
        <f>VLOOKUP($A2407,#REF!,18,FALSE)</f>
        <v>#REF!</v>
      </c>
      <c r="P2407" s="93" t="e">
        <f>VLOOKUP($A2407,#REF!,41,FALSE)</f>
        <v>#REF!</v>
      </c>
      <c r="Q2407" s="115" t="e">
        <f>VLOOKUP(Revisión_Avance_Periodo!$L2407,#REF!,30,FALSE)</f>
        <v>#REF!</v>
      </c>
      <c r="R2407" s="116">
        <v>2019</v>
      </c>
      <c r="S2407" s="196">
        <v>43646</v>
      </c>
      <c r="T2407" s="124" t="s">
        <v>73</v>
      </c>
      <c r="U2407" s="132" t="e">
        <f>INDEX(#REF!,MATCH(Revisión_Avance_Periodo!$L2407,#REF!,0),MATCH(Revisión_Avance_Periodo!$T2407,#REF!,0))</f>
        <v>#REF!</v>
      </c>
      <c r="V2407" s="132" t="e">
        <f>INDEX(#REF!,MATCH(Revisión_Avance_Periodo!$L2407,#REF!,0),MATCH(Revisión_Avance_Periodo!$T2407,#REF!,0))</f>
        <v>#REF!</v>
      </c>
      <c r="W2407" s="130" t="e">
        <f>V2407/U2407</f>
        <v>#REF!</v>
      </c>
      <c r="X2407" s="124" t="e">
        <f>VLOOKUP(W2407,Tabla_Estado_Meta_OAP_2019[#All],3,TRUE)</f>
        <v>#REF!</v>
      </c>
      <c r="Y2407" s="157" t="e">
        <f>SUBTOTAL(9,$U$206:$U2407)</f>
        <v>#REF!</v>
      </c>
      <c r="Z2407" s="158" t="e">
        <f>SUBTOTAL(9,$V$206:$V2407)</f>
        <v>#REF!</v>
      </c>
      <c r="AA2407" s="159">
        <f>IFERROR(+Revisión_Avance_Periodo!$Z2407/Revisión_Avance_Periodo!$Y2407,0)</f>
        <v>0</v>
      </c>
      <c r="AB2407" s="126"/>
      <c r="AC2407" s="127"/>
      <c r="AD2407" s="125"/>
      <c r="AE2407" s="125"/>
      <c r="AF2407" s="128"/>
      <c r="AG2407" s="129"/>
      <c r="AH2407" s="157" t="e">
        <f>SUBTOTAL(9,$U$2402:$U2407)</f>
        <v>#REF!</v>
      </c>
      <c r="AI2407" s="158" t="e">
        <f>SUBTOTAL(9,$V$2402:$V2407)</f>
        <v>#REF!</v>
      </c>
      <c r="AJ2407" s="159">
        <f>IFERROR(+Revisión_Avance_Periodo!$Z2407/Revisión_Avance_Periodo!$Y2407,0)</f>
        <v>0</v>
      </c>
      <c r="AK2407" s="126"/>
      <c r="AL2407" s="127"/>
      <c r="AM2407" s="125"/>
      <c r="AN2407" s="125"/>
      <c r="AO2407" s="128"/>
      <c r="AP2407" s="129"/>
    </row>
    <row r="2408" spans="1:42" x14ac:dyDescent="0.25">
      <c r="A2408" s="92">
        <v>206</v>
      </c>
      <c r="B2408" s="435" t="e">
        <f>CONCATENATE(Revisión_Avance_Periodo!$D2408,";",Revisión_Avance_Periodo!$F2408,";",Revisión_Avance_Periodo!$L2408)</f>
        <v>#REF!</v>
      </c>
      <c r="C2408" s="435" t="e">
        <f t="shared" si="190"/>
        <v>#REF!</v>
      </c>
      <c r="D2408" s="114" t="e">
        <f>VLOOKUP($A2408,#REF!,3,FALSE)</f>
        <v>#REF!</v>
      </c>
      <c r="E2408" s="436" t="e">
        <f>VLOOKUP($A2408,#REF!,4,FALSE)</f>
        <v>#REF!</v>
      </c>
      <c r="F2408" s="102" t="e">
        <f>VLOOKUP($A2408,#REF!,5,FALSE)</f>
        <v>#REF!</v>
      </c>
      <c r="G2408" s="93" t="e">
        <f>VLOOKUP($A2408,#REF!,8,FALSE)</f>
        <v>#REF!</v>
      </c>
      <c r="H2408" s="93" t="e">
        <f>VLOOKUP($A2408,#REF!,7,FALSE)</f>
        <v>#REF!</v>
      </c>
      <c r="I2408" s="438" t="e">
        <f>VLOOKUP($A2408,#REF!,10,FALSE)</f>
        <v>#REF!</v>
      </c>
      <c r="J2408" s="93" t="e">
        <f>VLOOKUP($A2408,#REF!,11,FALSE)</f>
        <v>#REF!</v>
      </c>
      <c r="K2408" s="114" t="e">
        <f>VLOOKUP($A2408,#REF!,12,FALSE)</f>
        <v>#REF!</v>
      </c>
      <c r="L2408" s="93" t="e">
        <f>VLOOKUP($A2408,#REF!,13,FALSE)</f>
        <v>#REF!</v>
      </c>
      <c r="M2408" s="438" t="e">
        <f>VLOOKUP($A2408,#REF!,14,FALSE)</f>
        <v>#REF!</v>
      </c>
      <c r="N2408" s="102" t="e">
        <f>VLOOKUP($A2408,#REF!,15,FALSE)</f>
        <v>#REF!</v>
      </c>
      <c r="O2408" s="102" t="e">
        <f>VLOOKUP($A2408,#REF!,18,FALSE)</f>
        <v>#REF!</v>
      </c>
      <c r="P2408" s="93" t="e">
        <f>VLOOKUP($A2408,#REF!,41,FALSE)</f>
        <v>#REF!</v>
      </c>
      <c r="Q2408" s="115" t="e">
        <f>VLOOKUP(Revisión_Avance_Periodo!$L2408,#REF!,30,FALSE)</f>
        <v>#REF!</v>
      </c>
      <c r="R2408" s="116">
        <v>2019</v>
      </c>
      <c r="S2408" s="196">
        <v>43676</v>
      </c>
      <c r="T2408" s="116" t="s">
        <v>74</v>
      </c>
      <c r="U2408" s="132" t="e">
        <f>INDEX(#REF!,MATCH(Revisión_Avance_Periodo!$L2408,#REF!,0),MATCH(Revisión_Avance_Periodo!$T2408,#REF!,0))</f>
        <v>#REF!</v>
      </c>
      <c r="V2408" s="132" t="e">
        <f>INDEX(#REF!,MATCH(Revisión_Avance_Periodo!$L2408,#REF!,0),MATCH(Revisión_Avance_Periodo!$T2408,#REF!,0))</f>
        <v>#REF!</v>
      </c>
      <c r="W2408" s="130" t="e">
        <f>V2408/U2408</f>
        <v>#REF!</v>
      </c>
      <c r="X2408" s="116" t="e">
        <f>VLOOKUP(W2408,Tabla_Estado_Meta_OAP_2019[#All],3,TRUE)</f>
        <v>#REF!</v>
      </c>
      <c r="Y2408" s="157" t="e">
        <f>SUBTOTAL(9,$U$206:$U2408)</f>
        <v>#REF!</v>
      </c>
      <c r="Z2408" s="158" t="e">
        <f>SUBTOTAL(9,$V$206:$V2408)</f>
        <v>#REF!</v>
      </c>
      <c r="AA2408" s="159">
        <f>IFERROR(+Revisión_Avance_Periodo!$Z2408/Revisión_Avance_Periodo!$Y2408,0)</f>
        <v>0</v>
      </c>
      <c r="AB2408" s="126"/>
      <c r="AC2408" s="127"/>
      <c r="AD2408" s="125"/>
      <c r="AE2408" s="125"/>
      <c r="AF2408" s="128"/>
      <c r="AG2408" s="129"/>
      <c r="AH2408" s="157" t="e">
        <f>SUBTOTAL(9,$U$2402:$U2408)</f>
        <v>#REF!</v>
      </c>
      <c r="AI2408" s="158" t="e">
        <f>SUBTOTAL(9,$V$2402:$V2408)</f>
        <v>#REF!</v>
      </c>
      <c r="AJ2408" s="159">
        <f>IFERROR(+Revisión_Avance_Periodo!$Z2408/Revisión_Avance_Periodo!$Y2408,0)</f>
        <v>0</v>
      </c>
      <c r="AK2408" s="126"/>
      <c r="AL2408" s="127"/>
      <c r="AM2408" s="125"/>
      <c r="AN2408" s="125"/>
      <c r="AO2408" s="128"/>
      <c r="AP2408" s="129"/>
    </row>
    <row r="2409" spans="1:42" x14ac:dyDescent="0.25">
      <c r="A2409" s="97">
        <v>206</v>
      </c>
      <c r="B2409" s="435" t="e">
        <f>CONCATENATE(Revisión_Avance_Periodo!$D2409,";",Revisión_Avance_Periodo!$F2409,";",Revisión_Avance_Periodo!$L2409)</f>
        <v>#REF!</v>
      </c>
      <c r="C2409" s="435" t="e">
        <f t="shared" si="190"/>
        <v>#REF!</v>
      </c>
      <c r="D2409" s="123" t="e">
        <f>VLOOKUP($A2409,#REF!,3,FALSE)</f>
        <v>#REF!</v>
      </c>
      <c r="E2409" s="436" t="e">
        <f>VLOOKUP($A2409,#REF!,4,FALSE)</f>
        <v>#REF!</v>
      </c>
      <c r="F2409" s="103" t="e">
        <f>VLOOKUP($A2409,#REF!,5,FALSE)</f>
        <v>#REF!</v>
      </c>
      <c r="G2409" s="98" t="e">
        <f>VLOOKUP($A2409,#REF!,8,FALSE)</f>
        <v>#REF!</v>
      </c>
      <c r="H2409" s="93" t="e">
        <f>VLOOKUP($A2409,#REF!,7,FALSE)</f>
        <v>#REF!</v>
      </c>
      <c r="I2409" s="438" t="e">
        <f>VLOOKUP($A2409,#REF!,10,FALSE)</f>
        <v>#REF!</v>
      </c>
      <c r="J2409" s="98" t="e">
        <f>VLOOKUP($A2409,#REF!,11,FALSE)</f>
        <v>#REF!</v>
      </c>
      <c r="K2409" s="114" t="e">
        <f>VLOOKUP($A2409,#REF!,12,FALSE)</f>
        <v>#REF!</v>
      </c>
      <c r="L2409" s="98" t="e">
        <f>VLOOKUP($A2409,#REF!,13,FALSE)</f>
        <v>#REF!</v>
      </c>
      <c r="M2409" s="438" t="e">
        <f>VLOOKUP($A2409,#REF!,14,FALSE)</f>
        <v>#REF!</v>
      </c>
      <c r="N2409" s="103" t="e">
        <f>VLOOKUP($A2409,#REF!,15,FALSE)</f>
        <v>#REF!</v>
      </c>
      <c r="O2409" s="103" t="e">
        <f>VLOOKUP($A2409,#REF!,18,FALSE)</f>
        <v>#REF!</v>
      </c>
      <c r="P2409" s="93" t="e">
        <f>VLOOKUP($A2409,#REF!,41,FALSE)</f>
        <v>#REF!</v>
      </c>
      <c r="Q2409" s="115" t="e">
        <f>VLOOKUP(Revisión_Avance_Periodo!$L2409,#REF!,30,FALSE)</f>
        <v>#REF!</v>
      </c>
      <c r="R2409" s="116">
        <v>2019</v>
      </c>
      <c r="S2409" s="196">
        <v>43707</v>
      </c>
      <c r="T2409" s="124" t="s">
        <v>75</v>
      </c>
      <c r="U2409" s="132" t="e">
        <f>INDEX(#REF!,MATCH(Revisión_Avance_Periodo!$L2409,#REF!,0),MATCH(Revisión_Avance_Periodo!$T2409,#REF!,0))</f>
        <v>#REF!</v>
      </c>
      <c r="V2409" s="132" t="e">
        <f>INDEX(#REF!,MATCH(Revisión_Avance_Periodo!$L2409,#REF!,0),MATCH(Revisión_Avance_Periodo!$T2409,#REF!,0))</f>
        <v>#REF!</v>
      </c>
      <c r="W2409" s="130" t="e">
        <f>V2409/U2409</f>
        <v>#REF!</v>
      </c>
      <c r="X2409" s="124" t="e">
        <f>VLOOKUP(W2409,Tabla_Estado_Meta_OAP_2019[#All],3,TRUE)</f>
        <v>#REF!</v>
      </c>
      <c r="Y2409" s="157" t="e">
        <f>SUBTOTAL(9,$U$206:$U2409)</f>
        <v>#REF!</v>
      </c>
      <c r="Z2409" s="158" t="e">
        <f>SUBTOTAL(9,$V$206:$V2409)</f>
        <v>#REF!</v>
      </c>
      <c r="AA2409" s="159">
        <f>IFERROR(+Revisión_Avance_Periodo!$Z2409/Revisión_Avance_Periodo!$Y2409,0)</f>
        <v>0</v>
      </c>
      <c r="AB2409" s="126"/>
      <c r="AC2409" s="127"/>
      <c r="AD2409" s="125"/>
      <c r="AE2409" s="125"/>
      <c r="AF2409" s="128"/>
      <c r="AG2409" s="129"/>
      <c r="AH2409" s="157" t="e">
        <f>SUBTOTAL(9,$U$2402:$U2409)</f>
        <v>#REF!</v>
      </c>
      <c r="AI2409" s="158" t="e">
        <f>SUBTOTAL(9,$V$2402:$V2409)</f>
        <v>#REF!</v>
      </c>
      <c r="AJ2409" s="159">
        <f>IFERROR(+Revisión_Avance_Periodo!$Z2409/Revisión_Avance_Periodo!$Y2409,0)</f>
        <v>0</v>
      </c>
      <c r="AK2409" s="126"/>
      <c r="AL2409" s="127"/>
      <c r="AM2409" s="125"/>
      <c r="AN2409" s="125"/>
      <c r="AO2409" s="128"/>
      <c r="AP2409" s="129"/>
    </row>
    <row r="2410" spans="1:42" x14ac:dyDescent="0.25">
      <c r="A2410" s="92">
        <v>206</v>
      </c>
      <c r="B2410" s="435" t="e">
        <f>CONCATENATE(Revisión_Avance_Periodo!$D2410,";",Revisión_Avance_Periodo!$F2410,";",Revisión_Avance_Periodo!$L2410)</f>
        <v>#REF!</v>
      </c>
      <c r="C2410" s="435" t="e">
        <f t="shared" si="190"/>
        <v>#REF!</v>
      </c>
      <c r="D2410" s="114" t="e">
        <f>VLOOKUP($A2410,#REF!,3,FALSE)</f>
        <v>#REF!</v>
      </c>
      <c r="E2410" s="436" t="e">
        <f>VLOOKUP($A2410,#REF!,4,FALSE)</f>
        <v>#REF!</v>
      </c>
      <c r="F2410" s="102" t="e">
        <f>VLOOKUP($A2410,#REF!,5,FALSE)</f>
        <v>#REF!</v>
      </c>
      <c r="G2410" s="93" t="e">
        <f>VLOOKUP($A2410,#REF!,8,FALSE)</f>
        <v>#REF!</v>
      </c>
      <c r="H2410" s="93" t="e">
        <f>VLOOKUP($A2410,#REF!,7,FALSE)</f>
        <v>#REF!</v>
      </c>
      <c r="I2410" s="438" t="e">
        <f>VLOOKUP($A2410,#REF!,10,FALSE)</f>
        <v>#REF!</v>
      </c>
      <c r="J2410" s="93" t="e">
        <f>VLOOKUP($A2410,#REF!,11,FALSE)</f>
        <v>#REF!</v>
      </c>
      <c r="K2410" s="114" t="e">
        <f>VLOOKUP($A2410,#REF!,12,FALSE)</f>
        <v>#REF!</v>
      </c>
      <c r="L2410" s="93" t="e">
        <f>VLOOKUP($A2410,#REF!,13,FALSE)</f>
        <v>#REF!</v>
      </c>
      <c r="M2410" s="438" t="e">
        <f>VLOOKUP($A2410,#REF!,14,FALSE)</f>
        <v>#REF!</v>
      </c>
      <c r="N2410" s="102" t="e">
        <f>VLOOKUP($A2410,#REF!,15,FALSE)</f>
        <v>#REF!</v>
      </c>
      <c r="O2410" s="102" t="e">
        <f>VLOOKUP($A2410,#REF!,18,FALSE)</f>
        <v>#REF!</v>
      </c>
      <c r="P2410" s="93" t="e">
        <f>VLOOKUP($A2410,#REF!,41,FALSE)</f>
        <v>#REF!</v>
      </c>
      <c r="Q2410" s="115" t="e">
        <f>VLOOKUP(Revisión_Avance_Periodo!$L2410,#REF!,30,FALSE)</f>
        <v>#REF!</v>
      </c>
      <c r="R2410" s="116">
        <v>2019</v>
      </c>
      <c r="S2410" s="196">
        <v>43738</v>
      </c>
      <c r="T2410" s="116" t="s">
        <v>76</v>
      </c>
      <c r="U2410" s="132" t="e">
        <f>INDEX(#REF!,MATCH(Revisión_Avance_Periodo!$L2410,#REF!,0),MATCH(Revisión_Avance_Periodo!$T2410,#REF!,0))</f>
        <v>#REF!</v>
      </c>
      <c r="V2410" s="132" t="e">
        <f>INDEX(#REF!,MATCH(Revisión_Avance_Periodo!$L2410,#REF!,0),MATCH(Revisión_Avance_Periodo!$T2410,#REF!,0))</f>
        <v>#REF!</v>
      </c>
      <c r="W2410" s="130" t="e">
        <f>V2410/U2410</f>
        <v>#REF!</v>
      </c>
      <c r="X2410" s="116" t="e">
        <f>VLOOKUP(W2410,Tabla_Estado_Meta_OAP_2019[#All],3,TRUE)</f>
        <v>#REF!</v>
      </c>
      <c r="Y2410" s="157" t="e">
        <f>SUBTOTAL(9,$U$206:$U2410)</f>
        <v>#REF!</v>
      </c>
      <c r="Z2410" s="158" t="e">
        <f>SUBTOTAL(9,$V$206:$V2410)</f>
        <v>#REF!</v>
      </c>
      <c r="AA2410" s="159">
        <f>IFERROR(+Revisión_Avance_Periodo!$Z2410/Revisión_Avance_Periodo!$Y2410,0)</f>
        <v>0</v>
      </c>
      <c r="AB2410" s="126"/>
      <c r="AC2410" s="127"/>
      <c r="AD2410" s="125"/>
      <c r="AE2410" s="125"/>
      <c r="AF2410" s="128"/>
      <c r="AG2410" s="129"/>
      <c r="AH2410" s="157" t="e">
        <f>SUBTOTAL(9,$U$2402:$U2410)</f>
        <v>#REF!</v>
      </c>
      <c r="AI2410" s="158" t="e">
        <f>SUBTOTAL(9,$V$2402:$V2410)</f>
        <v>#REF!</v>
      </c>
      <c r="AJ2410" s="159">
        <f>IFERROR(+Revisión_Avance_Periodo!$Z2410/Revisión_Avance_Periodo!$Y2410,0)</f>
        <v>0</v>
      </c>
      <c r="AK2410" s="126"/>
      <c r="AL2410" s="127"/>
      <c r="AM2410" s="125"/>
      <c r="AN2410" s="125"/>
      <c r="AO2410" s="128"/>
      <c r="AP2410" s="129"/>
    </row>
    <row r="2411" spans="1:42" x14ac:dyDescent="0.25">
      <c r="A2411" s="97">
        <v>206</v>
      </c>
      <c r="B2411" s="435" t="e">
        <f>CONCATENATE(Revisión_Avance_Periodo!$D2411,";",Revisión_Avance_Periodo!$F2411,";",Revisión_Avance_Periodo!$L2411)</f>
        <v>#REF!</v>
      </c>
      <c r="C2411" s="435" t="e">
        <f t="shared" si="190"/>
        <v>#REF!</v>
      </c>
      <c r="D2411" s="123" t="e">
        <f>VLOOKUP($A2411,#REF!,3,FALSE)</f>
        <v>#REF!</v>
      </c>
      <c r="E2411" s="436" t="e">
        <f>VLOOKUP($A2411,#REF!,4,FALSE)</f>
        <v>#REF!</v>
      </c>
      <c r="F2411" s="103" t="e">
        <f>VLOOKUP($A2411,#REF!,5,FALSE)</f>
        <v>#REF!</v>
      </c>
      <c r="G2411" s="98" t="e">
        <f>VLOOKUP($A2411,#REF!,8,FALSE)</f>
        <v>#REF!</v>
      </c>
      <c r="H2411" s="93" t="e">
        <f>VLOOKUP($A2411,#REF!,7,FALSE)</f>
        <v>#REF!</v>
      </c>
      <c r="I2411" s="438" t="e">
        <f>VLOOKUP($A2411,#REF!,10,FALSE)</f>
        <v>#REF!</v>
      </c>
      <c r="J2411" s="98" t="e">
        <f>VLOOKUP($A2411,#REF!,11,FALSE)</f>
        <v>#REF!</v>
      </c>
      <c r="K2411" s="114" t="e">
        <f>VLOOKUP($A2411,#REF!,12,FALSE)</f>
        <v>#REF!</v>
      </c>
      <c r="L2411" s="98" t="e">
        <f>VLOOKUP($A2411,#REF!,13,FALSE)</f>
        <v>#REF!</v>
      </c>
      <c r="M2411" s="438" t="e">
        <f>VLOOKUP($A2411,#REF!,14,FALSE)</f>
        <v>#REF!</v>
      </c>
      <c r="N2411" s="103" t="e">
        <f>VLOOKUP($A2411,#REF!,15,FALSE)</f>
        <v>#REF!</v>
      </c>
      <c r="O2411" s="103" t="e">
        <f>VLOOKUP($A2411,#REF!,18,FALSE)</f>
        <v>#REF!</v>
      </c>
      <c r="P2411" s="93" t="e">
        <f>VLOOKUP($A2411,#REF!,41,FALSE)</f>
        <v>#REF!</v>
      </c>
      <c r="Q2411" s="115" t="e">
        <f>VLOOKUP(Revisión_Avance_Periodo!$L2411,#REF!,30,FALSE)</f>
        <v>#REF!</v>
      </c>
      <c r="R2411" s="116">
        <v>2019</v>
      </c>
      <c r="S2411" s="196">
        <v>43768</v>
      </c>
      <c r="T2411" s="124" t="s">
        <v>77</v>
      </c>
      <c r="U2411" s="132" t="e">
        <f>INDEX(#REF!,MATCH(Revisión_Avance_Periodo!$L2411,#REF!,0),MATCH(Revisión_Avance_Periodo!$T2411,#REF!,0))</f>
        <v>#REF!</v>
      </c>
      <c r="V2411" s="132" t="e">
        <f>INDEX(#REF!,MATCH(Revisión_Avance_Periodo!$L2411,#REF!,0),MATCH(Revisión_Avance_Periodo!$T2411,#REF!,0))</f>
        <v>#REF!</v>
      </c>
      <c r="W2411" s="118">
        <f>IFERROR((V2411/U2411),0)</f>
        <v>0</v>
      </c>
      <c r="X2411" s="124" t="str">
        <f>VLOOKUP(W2411,Tabla_Estado_Meta_OAP_2019[#All],3,TRUE)</f>
        <v>Por Ejecutar</v>
      </c>
      <c r="Y2411" s="157" t="e">
        <f>SUBTOTAL(9,$U$206:$U2411)</f>
        <v>#REF!</v>
      </c>
      <c r="Z2411" s="158" t="e">
        <f>SUBTOTAL(9,$V$206:$V2411)</f>
        <v>#REF!</v>
      </c>
      <c r="AA2411" s="159">
        <f>IFERROR(+Revisión_Avance_Periodo!$Z2411/Revisión_Avance_Periodo!$Y2411,0)</f>
        <v>0</v>
      </c>
      <c r="AB2411" s="126"/>
      <c r="AC2411" s="127"/>
      <c r="AD2411" s="125"/>
      <c r="AE2411" s="125"/>
      <c r="AF2411" s="128"/>
      <c r="AG2411" s="129"/>
      <c r="AH2411" s="157" t="e">
        <f>SUBTOTAL(9,$U$2402:$U2411)</f>
        <v>#REF!</v>
      </c>
      <c r="AI2411" s="158" t="e">
        <f>SUBTOTAL(9,$V$2402:$V2411)</f>
        <v>#REF!</v>
      </c>
      <c r="AJ2411" s="159">
        <f>IFERROR(+Revisión_Avance_Periodo!$Z2411/Revisión_Avance_Periodo!$Y2411,0)</f>
        <v>0</v>
      </c>
      <c r="AK2411" s="126"/>
      <c r="AL2411" s="127"/>
      <c r="AM2411" s="125"/>
      <c r="AN2411" s="125"/>
      <c r="AO2411" s="128"/>
      <c r="AP2411" s="129"/>
    </row>
    <row r="2412" spans="1:42" x14ac:dyDescent="0.25">
      <c r="A2412" s="92">
        <v>206</v>
      </c>
      <c r="B2412" s="435" t="e">
        <f>CONCATENATE(Revisión_Avance_Periodo!$D2412,";",Revisión_Avance_Periodo!$F2412,";",Revisión_Avance_Periodo!$L2412)</f>
        <v>#REF!</v>
      </c>
      <c r="C2412" s="435" t="e">
        <f t="shared" si="190"/>
        <v>#REF!</v>
      </c>
      <c r="D2412" s="114" t="e">
        <f>VLOOKUP($A2412,#REF!,3,FALSE)</f>
        <v>#REF!</v>
      </c>
      <c r="E2412" s="436" t="e">
        <f>VLOOKUP($A2412,#REF!,4,FALSE)</f>
        <v>#REF!</v>
      </c>
      <c r="F2412" s="102" t="e">
        <f>VLOOKUP($A2412,#REF!,5,FALSE)</f>
        <v>#REF!</v>
      </c>
      <c r="G2412" s="93" t="e">
        <f>VLOOKUP($A2412,#REF!,8,FALSE)</f>
        <v>#REF!</v>
      </c>
      <c r="H2412" s="93" t="e">
        <f>VLOOKUP($A2412,#REF!,7,FALSE)</f>
        <v>#REF!</v>
      </c>
      <c r="I2412" s="438" t="e">
        <f>VLOOKUP($A2412,#REF!,10,FALSE)</f>
        <v>#REF!</v>
      </c>
      <c r="J2412" s="93" t="e">
        <f>VLOOKUP($A2412,#REF!,11,FALSE)</f>
        <v>#REF!</v>
      </c>
      <c r="K2412" s="114" t="e">
        <f>VLOOKUP($A2412,#REF!,12,FALSE)</f>
        <v>#REF!</v>
      </c>
      <c r="L2412" s="93" t="e">
        <f>VLOOKUP($A2412,#REF!,13,FALSE)</f>
        <v>#REF!</v>
      </c>
      <c r="M2412" s="438" t="e">
        <f>VLOOKUP($A2412,#REF!,14,FALSE)</f>
        <v>#REF!</v>
      </c>
      <c r="N2412" s="102" t="e">
        <f>VLOOKUP($A2412,#REF!,15,FALSE)</f>
        <v>#REF!</v>
      </c>
      <c r="O2412" s="102" t="e">
        <f>VLOOKUP($A2412,#REF!,18,FALSE)</f>
        <v>#REF!</v>
      </c>
      <c r="P2412" s="93" t="e">
        <f>VLOOKUP($A2412,#REF!,41,FALSE)</f>
        <v>#REF!</v>
      </c>
      <c r="Q2412" s="115" t="e">
        <f>VLOOKUP(Revisión_Avance_Periodo!$L2412,#REF!,30,FALSE)</f>
        <v>#REF!</v>
      </c>
      <c r="R2412" s="116">
        <v>2019</v>
      </c>
      <c r="S2412" s="196">
        <v>43799</v>
      </c>
      <c r="T2412" s="116" t="s">
        <v>78</v>
      </c>
      <c r="U2412" s="132" t="e">
        <f>INDEX(#REF!,MATCH(Revisión_Avance_Periodo!$L2412,#REF!,0),MATCH(Revisión_Avance_Periodo!$T2412,#REF!,0))</f>
        <v>#REF!</v>
      </c>
      <c r="V2412" s="132" t="e">
        <f>INDEX(#REF!,MATCH(Revisión_Avance_Periodo!$L2412,#REF!,0),MATCH(Revisión_Avance_Periodo!$T2412,#REF!,0))</f>
        <v>#REF!</v>
      </c>
      <c r="W2412" s="118">
        <f>IFERROR((V2412/U2412),0)</f>
        <v>0</v>
      </c>
      <c r="X2412" s="116" t="str">
        <f>VLOOKUP(W2412,Tabla_Estado_Meta_OAP_2019[#All],3,TRUE)</f>
        <v>Por Ejecutar</v>
      </c>
      <c r="Y2412" s="157" t="e">
        <f>SUBTOTAL(9,$U$206:$U2412)</f>
        <v>#REF!</v>
      </c>
      <c r="Z2412" s="158" t="e">
        <f>SUBTOTAL(9,$V$206:$V2412)</f>
        <v>#REF!</v>
      </c>
      <c r="AA2412" s="159">
        <f>IFERROR(+Revisión_Avance_Periodo!$Z2412/Revisión_Avance_Periodo!$Y2412,0)</f>
        <v>0</v>
      </c>
      <c r="AB2412" s="126"/>
      <c r="AC2412" s="127"/>
      <c r="AD2412" s="125"/>
      <c r="AE2412" s="125"/>
      <c r="AF2412" s="128"/>
      <c r="AG2412" s="129"/>
      <c r="AH2412" s="157" t="e">
        <f>SUBTOTAL(9,$U$2402:$U2412)</f>
        <v>#REF!</v>
      </c>
      <c r="AI2412" s="158" t="e">
        <f>SUBTOTAL(9,$V$2402:$V2412)</f>
        <v>#REF!</v>
      </c>
      <c r="AJ2412" s="159">
        <f>IFERROR(+Revisión_Avance_Periodo!$Z2412/Revisión_Avance_Periodo!$Y2412,0)</f>
        <v>0</v>
      </c>
      <c r="AK2412" s="126"/>
      <c r="AL2412" s="127"/>
      <c r="AM2412" s="125"/>
      <c r="AN2412" s="125"/>
      <c r="AO2412" s="128"/>
      <c r="AP2412" s="129"/>
    </row>
    <row r="2413" spans="1:42" ht="15.75" thickBot="1" x14ac:dyDescent="0.3">
      <c r="A2413" s="97">
        <v>206</v>
      </c>
      <c r="B2413" s="435" t="e">
        <f>CONCATENATE(Revisión_Avance_Periodo!$D2413,";",Revisión_Avance_Periodo!$F2413,";",Revisión_Avance_Periodo!$L2413)</f>
        <v>#REF!</v>
      </c>
      <c r="C2413" s="435" t="e">
        <f t="shared" si="190"/>
        <v>#REF!</v>
      </c>
      <c r="D2413" s="123" t="e">
        <f>VLOOKUP($A2413,#REF!,3,FALSE)</f>
        <v>#REF!</v>
      </c>
      <c r="E2413" s="436" t="e">
        <f>VLOOKUP($A2413,#REF!,4,FALSE)</f>
        <v>#REF!</v>
      </c>
      <c r="F2413" s="103" t="e">
        <f>VLOOKUP($A2413,#REF!,5,FALSE)</f>
        <v>#REF!</v>
      </c>
      <c r="G2413" s="98" t="e">
        <f>VLOOKUP($A2413,#REF!,8,FALSE)</f>
        <v>#REF!</v>
      </c>
      <c r="H2413" s="93" t="e">
        <f>VLOOKUP($A2413,#REF!,7,FALSE)</f>
        <v>#REF!</v>
      </c>
      <c r="I2413" s="438" t="e">
        <f>VLOOKUP($A2413,#REF!,10,FALSE)</f>
        <v>#REF!</v>
      </c>
      <c r="J2413" s="98" t="e">
        <f>VLOOKUP($A2413,#REF!,11,FALSE)</f>
        <v>#REF!</v>
      </c>
      <c r="K2413" s="114" t="e">
        <f>VLOOKUP($A2413,#REF!,12,FALSE)</f>
        <v>#REF!</v>
      </c>
      <c r="L2413" s="98" t="e">
        <f>VLOOKUP($A2413,#REF!,13,FALSE)</f>
        <v>#REF!</v>
      </c>
      <c r="M2413" s="438" t="e">
        <f>VLOOKUP($A2413,#REF!,14,FALSE)</f>
        <v>#REF!</v>
      </c>
      <c r="N2413" s="103" t="e">
        <f>VLOOKUP($A2413,#REF!,15,FALSE)</f>
        <v>#REF!</v>
      </c>
      <c r="O2413" s="103" t="e">
        <f>VLOOKUP($A2413,#REF!,18,FALSE)</f>
        <v>#REF!</v>
      </c>
      <c r="P2413" s="93" t="e">
        <f>VLOOKUP($A2413,#REF!,41,FALSE)</f>
        <v>#REF!</v>
      </c>
      <c r="Q2413" s="115" t="e">
        <f>VLOOKUP(Revisión_Avance_Periodo!$L2413,#REF!,30,FALSE)</f>
        <v>#REF!</v>
      </c>
      <c r="R2413" s="116">
        <v>2019</v>
      </c>
      <c r="S2413" s="196">
        <v>43829</v>
      </c>
      <c r="T2413" s="124" t="s">
        <v>79</v>
      </c>
      <c r="U2413" s="132" t="e">
        <f>INDEX(#REF!,MATCH(Revisión_Avance_Periodo!$L2413,#REF!,0),MATCH(Revisión_Avance_Periodo!$T2413,#REF!,0))</f>
        <v>#REF!</v>
      </c>
      <c r="V2413" s="132" t="e">
        <f>INDEX(#REF!,MATCH(Revisión_Avance_Periodo!$L2413,#REF!,0),MATCH(Revisión_Avance_Periodo!$T2413,#REF!,0))</f>
        <v>#REF!</v>
      </c>
      <c r="W2413" s="118">
        <f>IFERROR((V2413/U2413),0)</f>
        <v>0</v>
      </c>
      <c r="X2413" s="124" t="str">
        <f>VLOOKUP(W2413,Tabla_Estado_Meta_OAP_2019[#All],3,TRUE)</f>
        <v>Por Ejecutar</v>
      </c>
      <c r="Y2413" s="157" t="e">
        <f>SUBTOTAL(9,$U$206:$U2413)</f>
        <v>#REF!</v>
      </c>
      <c r="Z2413" s="158" t="e">
        <f>SUBTOTAL(9,$V$206:$V2413)</f>
        <v>#REF!</v>
      </c>
      <c r="AA2413" s="159">
        <f>IFERROR(+Revisión_Avance_Periodo!$Z2413/Revisión_Avance_Periodo!$Y2413,0)</f>
        <v>0</v>
      </c>
      <c r="AB2413" s="126"/>
      <c r="AC2413" s="127"/>
      <c r="AD2413" s="125"/>
      <c r="AE2413" s="125"/>
      <c r="AF2413" s="128"/>
      <c r="AG2413" s="129"/>
      <c r="AH2413" s="157" t="e">
        <f>SUBTOTAL(9,$U$2402:$U2413)</f>
        <v>#REF!</v>
      </c>
      <c r="AI2413" s="158" t="e">
        <f>SUBTOTAL(9,$V$2402:$V2413)</f>
        <v>#REF!</v>
      </c>
      <c r="AJ2413" s="159">
        <f>IFERROR(+Revisión_Avance_Periodo!$Z2413/Revisión_Avance_Periodo!$Y2413,0)</f>
        <v>0</v>
      </c>
      <c r="AK2413" s="126"/>
      <c r="AL2413" s="127"/>
      <c r="AM2413" s="125"/>
      <c r="AN2413" s="125"/>
      <c r="AO2413" s="128"/>
      <c r="AP2413" s="129"/>
    </row>
    <row r="2414" spans="1:42" x14ac:dyDescent="0.25">
      <c r="A2414" s="92">
        <v>207</v>
      </c>
      <c r="B2414" s="435" t="e">
        <f>CONCATENATE(Revisión_Avance_Periodo!$D2414,";",Revisión_Avance_Periodo!$F2414,";",Revisión_Avance_Periodo!$L2414)</f>
        <v>#REF!</v>
      </c>
      <c r="C2414" s="435" t="e">
        <f t="shared" si="190"/>
        <v>#REF!</v>
      </c>
      <c r="D2414" s="114" t="e">
        <f>VLOOKUP($A2414,#REF!,3,FALSE)</f>
        <v>#REF!</v>
      </c>
      <c r="E2414" s="436" t="e">
        <f>VLOOKUP($A2414,#REF!,4,FALSE)</f>
        <v>#REF!</v>
      </c>
      <c r="F2414" s="102" t="e">
        <f>VLOOKUP($A2414,#REF!,5,FALSE)</f>
        <v>#REF!</v>
      </c>
      <c r="G2414" s="93" t="e">
        <f>VLOOKUP($A2414,#REF!,8,FALSE)</f>
        <v>#REF!</v>
      </c>
      <c r="H2414" s="93" t="e">
        <f>VLOOKUP($A2414,#REF!,7,FALSE)</f>
        <v>#REF!</v>
      </c>
      <c r="I2414" s="438" t="e">
        <f>VLOOKUP($A2414,#REF!,10,FALSE)</f>
        <v>#REF!</v>
      </c>
      <c r="J2414" s="93" t="e">
        <f>VLOOKUP($A2414,#REF!,11,FALSE)</f>
        <v>#REF!</v>
      </c>
      <c r="K2414" s="114" t="e">
        <f>VLOOKUP($A2414,#REF!,12,FALSE)</f>
        <v>#REF!</v>
      </c>
      <c r="L2414" s="93" t="e">
        <f>VLOOKUP($A2414,#REF!,13,FALSE)</f>
        <v>#REF!</v>
      </c>
      <c r="M2414" s="438" t="e">
        <f>VLOOKUP($A2414,#REF!,14,FALSE)</f>
        <v>#REF!</v>
      </c>
      <c r="N2414" s="102" t="e">
        <f>VLOOKUP($A2414,#REF!,15,FALSE)</f>
        <v>#REF!</v>
      </c>
      <c r="O2414" s="102" t="e">
        <f>VLOOKUP($A2414,#REF!,18,FALSE)</f>
        <v>#REF!</v>
      </c>
      <c r="P2414" s="93" t="e">
        <f>VLOOKUP($A2414,#REF!,41,FALSE)</f>
        <v>#REF!</v>
      </c>
      <c r="Q2414" s="115" t="e">
        <f>VLOOKUP(Revisión_Avance_Periodo!$L2414,#REF!,30,FALSE)</f>
        <v>#REF!</v>
      </c>
      <c r="R2414" s="116">
        <v>2019</v>
      </c>
      <c r="S2414" s="196">
        <v>43495</v>
      </c>
      <c r="T2414" s="116" t="s">
        <v>68</v>
      </c>
      <c r="U2414" s="440" t="e">
        <f>INDEX(#REF!,MATCH(Revisión_Avance_Periodo!$L2414,#REF!,0),MATCH(Revisión_Avance_Periodo!$T2414,#REF!,0))</f>
        <v>#REF!</v>
      </c>
      <c r="V2414" s="440" t="e">
        <f>INDEX(#REF!,MATCH(Revisión_Avance_Periodo!$L2414,#REF!,0),MATCH(Revisión_Avance_Periodo!$T2414,#REF!,0))</f>
        <v>#REF!</v>
      </c>
      <c r="W2414" s="130" t="e">
        <f t="shared" ref="W2414:W2428" si="192">V2414/U2414</f>
        <v>#REF!</v>
      </c>
      <c r="X2414" s="116" t="e">
        <f>VLOOKUP(W2414,Tabla_Estado_Meta_OAP_2019[#All],3,TRUE)</f>
        <v>#REF!</v>
      </c>
      <c r="Y2414" s="163" t="e">
        <f>SUBTOTAL(9,$U$206:$U2414)</f>
        <v>#REF!</v>
      </c>
      <c r="Z2414" s="161" t="e">
        <f>SUBTOTAL(9,$V$206:$V2414)</f>
        <v>#REF!</v>
      </c>
      <c r="AA2414" s="162">
        <f>IFERROR(+Revisión_Avance_Periodo!$Z2414/Revisión_Avance_Periodo!$Y2414,0)</f>
        <v>0</v>
      </c>
      <c r="AB2414" s="445" t="e">
        <f>SUBTOTAL(9,U2414:U2425)</f>
        <v>#REF!</v>
      </c>
      <c r="AC2414" s="446" t="e">
        <f>SUBTOTAL(9,V2414:V2425)</f>
        <v>#REF!</v>
      </c>
      <c r="AD2414" s="119" t="e">
        <f>+AC2414/AB2414</f>
        <v>#REF!</v>
      </c>
      <c r="AE2414" s="119" t="e">
        <f>100%-Revisión_Avance_Periodo!$AD2414</f>
        <v>#REF!</v>
      </c>
      <c r="AF2414" s="121" t="e">
        <f>VLOOKUP(AD2414,Tabla_Estado_Meta_OAP_2019[],3,TRUE)</f>
        <v>#REF!</v>
      </c>
      <c r="AG2414" s="122" t="e">
        <f>Revisión_Avance_Periodo!$AD2414*Revisión_Avance_Periodo!$Q2414</f>
        <v>#REF!</v>
      </c>
      <c r="AH2414" s="163" t="e">
        <f>SUBTOTAL(9,$U$2414:$U2414)</f>
        <v>#REF!</v>
      </c>
      <c r="AI2414" s="161" t="e">
        <f>SUBTOTAL(9,$V$2414:$V2414)</f>
        <v>#REF!</v>
      </c>
      <c r="AJ2414" s="162">
        <f>IFERROR(+Revisión_Avance_Periodo!$Z2414/Revisión_Avance_Periodo!$Y2414,0)</f>
        <v>0</v>
      </c>
      <c r="AK2414" s="445" t="e">
        <f>SUBTOTAL(9,AD2414:AD2425)</f>
        <v>#REF!</v>
      </c>
      <c r="AL2414" s="446" t="e">
        <f>SUBTOTAL(9,AE2414:AE2425)</f>
        <v>#REF!</v>
      </c>
      <c r="AM2414" s="119" t="e">
        <f>+AL2414/AK2414</f>
        <v>#REF!</v>
      </c>
      <c r="AN2414" s="119" t="e">
        <f>100%-Revisión_Avance_Periodo!$AD2414</f>
        <v>#REF!</v>
      </c>
      <c r="AO2414" s="121" t="e">
        <f>VLOOKUP(AM2414,Tabla_Estado_Meta_OAP_2019[],3,TRUE)</f>
        <v>#REF!</v>
      </c>
      <c r="AP2414" s="122" t="e">
        <f>Revisión_Avance_Periodo!$AD2414*Revisión_Avance_Periodo!$Q2414</f>
        <v>#REF!</v>
      </c>
    </row>
    <row r="2415" spans="1:42" x14ac:dyDescent="0.25">
      <c r="A2415" s="97">
        <v>207</v>
      </c>
      <c r="B2415" s="435" t="e">
        <f>CONCATENATE(Revisión_Avance_Periodo!$D2415,";",Revisión_Avance_Periodo!$F2415,";",Revisión_Avance_Periodo!$L2415)</f>
        <v>#REF!</v>
      </c>
      <c r="C2415" s="435" t="e">
        <f t="shared" si="190"/>
        <v>#REF!</v>
      </c>
      <c r="D2415" s="123" t="e">
        <f>VLOOKUP($A2415,#REF!,3,FALSE)</f>
        <v>#REF!</v>
      </c>
      <c r="E2415" s="436" t="e">
        <f>VLOOKUP($A2415,#REF!,4,FALSE)</f>
        <v>#REF!</v>
      </c>
      <c r="F2415" s="103" t="e">
        <f>VLOOKUP($A2415,#REF!,5,FALSE)</f>
        <v>#REF!</v>
      </c>
      <c r="G2415" s="98" t="e">
        <f>VLOOKUP($A2415,#REF!,8,FALSE)</f>
        <v>#REF!</v>
      </c>
      <c r="H2415" s="93" t="e">
        <f>VLOOKUP($A2415,#REF!,7,FALSE)</f>
        <v>#REF!</v>
      </c>
      <c r="I2415" s="438" t="e">
        <f>VLOOKUP($A2415,#REF!,10,FALSE)</f>
        <v>#REF!</v>
      </c>
      <c r="J2415" s="98" t="e">
        <f>VLOOKUP($A2415,#REF!,11,FALSE)</f>
        <v>#REF!</v>
      </c>
      <c r="K2415" s="114" t="e">
        <f>VLOOKUP($A2415,#REF!,12,FALSE)</f>
        <v>#REF!</v>
      </c>
      <c r="L2415" s="98" t="e">
        <f>VLOOKUP($A2415,#REF!,13,FALSE)</f>
        <v>#REF!</v>
      </c>
      <c r="M2415" s="438" t="e">
        <f>VLOOKUP($A2415,#REF!,14,FALSE)</f>
        <v>#REF!</v>
      </c>
      <c r="N2415" s="103" t="e">
        <f>VLOOKUP($A2415,#REF!,15,FALSE)</f>
        <v>#REF!</v>
      </c>
      <c r="O2415" s="103" t="e">
        <f>VLOOKUP($A2415,#REF!,18,FALSE)</f>
        <v>#REF!</v>
      </c>
      <c r="P2415" s="93" t="e">
        <f>VLOOKUP($A2415,#REF!,41,FALSE)</f>
        <v>#REF!</v>
      </c>
      <c r="Q2415" s="115" t="e">
        <f>VLOOKUP(Revisión_Avance_Periodo!$L2415,#REF!,30,FALSE)</f>
        <v>#REF!</v>
      </c>
      <c r="R2415" s="116">
        <v>2019</v>
      </c>
      <c r="S2415" s="196">
        <v>43524</v>
      </c>
      <c r="T2415" s="124" t="s">
        <v>69</v>
      </c>
      <c r="U2415" s="440" t="e">
        <f>INDEX(#REF!,MATCH(Revisión_Avance_Periodo!$L2415,#REF!,0),MATCH(Revisión_Avance_Periodo!$T2415,#REF!,0))</f>
        <v>#REF!</v>
      </c>
      <c r="V2415" s="440" t="e">
        <f>INDEX(#REF!,MATCH(Revisión_Avance_Periodo!$L2415,#REF!,0),MATCH(Revisión_Avance_Periodo!$T2415,#REF!,0))</f>
        <v>#REF!</v>
      </c>
      <c r="W2415" s="130" t="e">
        <f t="shared" si="192"/>
        <v>#REF!</v>
      </c>
      <c r="X2415" s="124" t="e">
        <f>VLOOKUP(W2415,Tabla_Estado_Meta_OAP_2019[#All],3,TRUE)</f>
        <v>#REF!</v>
      </c>
      <c r="Y2415" s="164" t="e">
        <f>SUBTOTAL(9,$U$206:$U2415)</f>
        <v>#REF!</v>
      </c>
      <c r="Z2415" s="158" t="e">
        <f>SUBTOTAL(9,$V$206:$V2415)</f>
        <v>#REF!</v>
      </c>
      <c r="AA2415" s="159">
        <f>IFERROR(+Revisión_Avance_Periodo!$Z2415/Revisión_Avance_Periodo!$Y2415,0)</f>
        <v>0</v>
      </c>
      <c r="AB2415" s="126"/>
      <c r="AC2415" s="127"/>
      <c r="AD2415" s="125"/>
      <c r="AE2415" s="125"/>
      <c r="AF2415" s="128"/>
      <c r="AG2415" s="129"/>
      <c r="AH2415" s="164" t="e">
        <f>SUBTOTAL(9,$U$2414:$U2415)</f>
        <v>#REF!</v>
      </c>
      <c r="AI2415" s="158" t="e">
        <f>SUBTOTAL(9,$V$2414:$V2415)</f>
        <v>#REF!</v>
      </c>
      <c r="AJ2415" s="159">
        <f>IFERROR(+Revisión_Avance_Periodo!$Z2415/Revisión_Avance_Periodo!$Y2415,0)</f>
        <v>0</v>
      </c>
      <c r="AK2415" s="126"/>
      <c r="AL2415" s="127"/>
      <c r="AM2415" s="125"/>
      <c r="AN2415" s="125"/>
      <c r="AO2415" s="128"/>
      <c r="AP2415" s="129"/>
    </row>
    <row r="2416" spans="1:42" x14ac:dyDescent="0.25">
      <c r="A2416" s="92">
        <v>207</v>
      </c>
      <c r="B2416" s="435" t="e">
        <f>CONCATENATE(Revisión_Avance_Periodo!$D2416,";",Revisión_Avance_Periodo!$F2416,";",Revisión_Avance_Periodo!$L2416)</f>
        <v>#REF!</v>
      </c>
      <c r="C2416" s="435" t="e">
        <f t="shared" si="190"/>
        <v>#REF!</v>
      </c>
      <c r="D2416" s="114" t="e">
        <f>VLOOKUP($A2416,#REF!,3,FALSE)</f>
        <v>#REF!</v>
      </c>
      <c r="E2416" s="436" t="e">
        <f>VLOOKUP($A2416,#REF!,4,FALSE)</f>
        <v>#REF!</v>
      </c>
      <c r="F2416" s="102" t="e">
        <f>VLOOKUP($A2416,#REF!,5,FALSE)</f>
        <v>#REF!</v>
      </c>
      <c r="G2416" s="93" t="e">
        <f>VLOOKUP($A2416,#REF!,8,FALSE)</f>
        <v>#REF!</v>
      </c>
      <c r="H2416" s="93" t="e">
        <f>VLOOKUP($A2416,#REF!,7,FALSE)</f>
        <v>#REF!</v>
      </c>
      <c r="I2416" s="438" t="e">
        <f>VLOOKUP($A2416,#REF!,10,FALSE)</f>
        <v>#REF!</v>
      </c>
      <c r="J2416" s="93" t="e">
        <f>VLOOKUP($A2416,#REF!,11,FALSE)</f>
        <v>#REF!</v>
      </c>
      <c r="K2416" s="114" t="e">
        <f>VLOOKUP($A2416,#REF!,12,FALSE)</f>
        <v>#REF!</v>
      </c>
      <c r="L2416" s="93" t="e">
        <f>VLOOKUP($A2416,#REF!,13,FALSE)</f>
        <v>#REF!</v>
      </c>
      <c r="M2416" s="438" t="e">
        <f>VLOOKUP($A2416,#REF!,14,FALSE)</f>
        <v>#REF!</v>
      </c>
      <c r="N2416" s="102" t="e">
        <f>VLOOKUP($A2416,#REF!,15,FALSE)</f>
        <v>#REF!</v>
      </c>
      <c r="O2416" s="102" t="e">
        <f>VLOOKUP($A2416,#REF!,18,FALSE)</f>
        <v>#REF!</v>
      </c>
      <c r="P2416" s="93" t="e">
        <f>VLOOKUP($A2416,#REF!,41,FALSE)</f>
        <v>#REF!</v>
      </c>
      <c r="Q2416" s="115" t="e">
        <f>VLOOKUP(Revisión_Avance_Periodo!$L2416,#REF!,30,FALSE)</f>
        <v>#REF!</v>
      </c>
      <c r="R2416" s="116">
        <v>2019</v>
      </c>
      <c r="S2416" s="196">
        <v>43554</v>
      </c>
      <c r="T2416" s="116" t="s">
        <v>70</v>
      </c>
      <c r="U2416" s="440" t="e">
        <f>INDEX(#REF!,MATCH(Revisión_Avance_Periodo!$L2416,#REF!,0),MATCH(Revisión_Avance_Periodo!$T2416,#REF!,0))</f>
        <v>#REF!</v>
      </c>
      <c r="V2416" s="440" t="e">
        <f>INDEX(#REF!,MATCH(Revisión_Avance_Periodo!$L2416,#REF!,0),MATCH(Revisión_Avance_Periodo!$T2416,#REF!,0))</f>
        <v>#REF!</v>
      </c>
      <c r="W2416" s="130" t="e">
        <f t="shared" si="192"/>
        <v>#REF!</v>
      </c>
      <c r="X2416" s="116" t="e">
        <f>VLOOKUP(W2416,Tabla_Estado_Meta_OAP_2019[#All],3,TRUE)</f>
        <v>#REF!</v>
      </c>
      <c r="Y2416" s="164" t="e">
        <f>SUBTOTAL(9,$U$206:$U2416)</f>
        <v>#REF!</v>
      </c>
      <c r="Z2416" s="158" t="e">
        <f>SUBTOTAL(9,$V$206:$V2416)</f>
        <v>#REF!</v>
      </c>
      <c r="AA2416" s="159">
        <f>IFERROR(+Revisión_Avance_Periodo!$Z2416/Revisión_Avance_Periodo!$Y2416,0)</f>
        <v>0</v>
      </c>
      <c r="AB2416" s="126"/>
      <c r="AC2416" s="127"/>
      <c r="AD2416" s="125"/>
      <c r="AE2416" s="125"/>
      <c r="AF2416" s="128"/>
      <c r="AG2416" s="129"/>
      <c r="AH2416" s="164" t="e">
        <f>SUBTOTAL(9,$U$2414:$U2416)</f>
        <v>#REF!</v>
      </c>
      <c r="AI2416" s="158" t="e">
        <f>SUBTOTAL(9,$V$2414:$V2416)</f>
        <v>#REF!</v>
      </c>
      <c r="AJ2416" s="159">
        <f>IFERROR(+Revisión_Avance_Periodo!$Z2416/Revisión_Avance_Periodo!$Y2416,0)</f>
        <v>0</v>
      </c>
      <c r="AK2416" s="126"/>
      <c r="AL2416" s="127"/>
      <c r="AM2416" s="125"/>
      <c r="AN2416" s="125"/>
      <c r="AO2416" s="128"/>
      <c r="AP2416" s="129"/>
    </row>
    <row r="2417" spans="1:42" x14ac:dyDescent="0.25">
      <c r="A2417" s="97">
        <v>207</v>
      </c>
      <c r="B2417" s="435" t="e">
        <f>CONCATENATE(Revisión_Avance_Periodo!$D2417,";",Revisión_Avance_Periodo!$F2417,";",Revisión_Avance_Periodo!$L2417)</f>
        <v>#REF!</v>
      </c>
      <c r="C2417" s="435" t="e">
        <f t="shared" si="190"/>
        <v>#REF!</v>
      </c>
      <c r="D2417" s="123" t="e">
        <f>VLOOKUP($A2417,#REF!,3,FALSE)</f>
        <v>#REF!</v>
      </c>
      <c r="E2417" s="436" t="e">
        <f>VLOOKUP($A2417,#REF!,4,FALSE)</f>
        <v>#REF!</v>
      </c>
      <c r="F2417" s="103" t="e">
        <f>VLOOKUP($A2417,#REF!,5,FALSE)</f>
        <v>#REF!</v>
      </c>
      <c r="G2417" s="98" t="e">
        <f>VLOOKUP($A2417,#REF!,8,FALSE)</f>
        <v>#REF!</v>
      </c>
      <c r="H2417" s="93" t="e">
        <f>VLOOKUP($A2417,#REF!,7,FALSE)</f>
        <v>#REF!</v>
      </c>
      <c r="I2417" s="438" t="e">
        <f>VLOOKUP($A2417,#REF!,10,FALSE)</f>
        <v>#REF!</v>
      </c>
      <c r="J2417" s="98" t="e">
        <f>VLOOKUP($A2417,#REF!,11,FALSE)</f>
        <v>#REF!</v>
      </c>
      <c r="K2417" s="114" t="e">
        <f>VLOOKUP($A2417,#REF!,12,FALSE)</f>
        <v>#REF!</v>
      </c>
      <c r="L2417" s="98" t="e">
        <f>VLOOKUP($A2417,#REF!,13,FALSE)</f>
        <v>#REF!</v>
      </c>
      <c r="M2417" s="438" t="e">
        <f>VLOOKUP($A2417,#REF!,14,FALSE)</f>
        <v>#REF!</v>
      </c>
      <c r="N2417" s="103" t="e">
        <f>VLOOKUP($A2417,#REF!,15,FALSE)</f>
        <v>#REF!</v>
      </c>
      <c r="O2417" s="103" t="e">
        <f>VLOOKUP($A2417,#REF!,18,FALSE)</f>
        <v>#REF!</v>
      </c>
      <c r="P2417" s="93" t="e">
        <f>VLOOKUP($A2417,#REF!,41,FALSE)</f>
        <v>#REF!</v>
      </c>
      <c r="Q2417" s="115" t="e">
        <f>VLOOKUP(Revisión_Avance_Periodo!$L2417,#REF!,30,FALSE)</f>
        <v>#REF!</v>
      </c>
      <c r="R2417" s="116">
        <v>2019</v>
      </c>
      <c r="S2417" s="196">
        <v>43585</v>
      </c>
      <c r="T2417" s="124" t="s">
        <v>71</v>
      </c>
      <c r="U2417" s="440" t="e">
        <f>INDEX(#REF!,MATCH(Revisión_Avance_Periodo!$L2417,#REF!,0),MATCH(Revisión_Avance_Periodo!$T2417,#REF!,0))</f>
        <v>#REF!</v>
      </c>
      <c r="V2417" s="440" t="e">
        <f>INDEX(#REF!,MATCH(Revisión_Avance_Periodo!$L2417,#REF!,0),MATCH(Revisión_Avance_Periodo!$T2417,#REF!,0))</f>
        <v>#REF!</v>
      </c>
      <c r="W2417" s="130" t="e">
        <f t="shared" si="192"/>
        <v>#REF!</v>
      </c>
      <c r="X2417" s="124" t="e">
        <f>VLOOKUP(W2417,Tabla_Estado_Meta_OAP_2019[#All],3,TRUE)</f>
        <v>#REF!</v>
      </c>
      <c r="Y2417" s="164" t="e">
        <f>SUBTOTAL(9,$U$206:$U2417)</f>
        <v>#REF!</v>
      </c>
      <c r="Z2417" s="158" t="e">
        <f>SUBTOTAL(9,$V$206:$V2417)</f>
        <v>#REF!</v>
      </c>
      <c r="AA2417" s="159">
        <f>IFERROR(+Revisión_Avance_Periodo!$Z2417/Revisión_Avance_Periodo!$Y2417,0)</f>
        <v>0</v>
      </c>
      <c r="AB2417" s="126"/>
      <c r="AC2417" s="127"/>
      <c r="AD2417" s="125"/>
      <c r="AE2417" s="125"/>
      <c r="AF2417" s="128"/>
      <c r="AG2417" s="129"/>
      <c r="AH2417" s="164" t="e">
        <f>SUBTOTAL(9,$U$2414:$U2417)</f>
        <v>#REF!</v>
      </c>
      <c r="AI2417" s="158" t="e">
        <f>SUBTOTAL(9,$V$2414:$V2417)</f>
        <v>#REF!</v>
      </c>
      <c r="AJ2417" s="159">
        <f>IFERROR(+Revisión_Avance_Periodo!$Z2417/Revisión_Avance_Periodo!$Y2417,0)</f>
        <v>0</v>
      </c>
      <c r="AK2417" s="126"/>
      <c r="AL2417" s="127"/>
      <c r="AM2417" s="125"/>
      <c r="AN2417" s="125"/>
      <c r="AO2417" s="128"/>
      <c r="AP2417" s="129"/>
    </row>
    <row r="2418" spans="1:42" x14ac:dyDescent="0.25">
      <c r="A2418" s="92">
        <v>207</v>
      </c>
      <c r="B2418" s="435" t="e">
        <f>CONCATENATE(Revisión_Avance_Periodo!$D2418,";",Revisión_Avance_Periodo!$F2418,";",Revisión_Avance_Periodo!$L2418)</f>
        <v>#REF!</v>
      </c>
      <c r="C2418" s="435" t="e">
        <f t="shared" si="190"/>
        <v>#REF!</v>
      </c>
      <c r="D2418" s="114" t="e">
        <f>VLOOKUP($A2418,#REF!,3,FALSE)</f>
        <v>#REF!</v>
      </c>
      <c r="E2418" s="436" t="e">
        <f>VLOOKUP($A2418,#REF!,4,FALSE)</f>
        <v>#REF!</v>
      </c>
      <c r="F2418" s="102" t="e">
        <f>VLOOKUP($A2418,#REF!,5,FALSE)</f>
        <v>#REF!</v>
      </c>
      <c r="G2418" s="93" t="e">
        <f>VLOOKUP($A2418,#REF!,8,FALSE)</f>
        <v>#REF!</v>
      </c>
      <c r="H2418" s="93" t="e">
        <f>VLOOKUP($A2418,#REF!,7,FALSE)</f>
        <v>#REF!</v>
      </c>
      <c r="I2418" s="438" t="e">
        <f>VLOOKUP($A2418,#REF!,10,FALSE)</f>
        <v>#REF!</v>
      </c>
      <c r="J2418" s="93" t="e">
        <f>VLOOKUP($A2418,#REF!,11,FALSE)</f>
        <v>#REF!</v>
      </c>
      <c r="K2418" s="114" t="e">
        <f>VLOOKUP($A2418,#REF!,12,FALSE)</f>
        <v>#REF!</v>
      </c>
      <c r="L2418" s="93" t="e">
        <f>VLOOKUP($A2418,#REF!,13,FALSE)</f>
        <v>#REF!</v>
      </c>
      <c r="M2418" s="438" t="e">
        <f>VLOOKUP($A2418,#REF!,14,FALSE)</f>
        <v>#REF!</v>
      </c>
      <c r="N2418" s="102" t="e">
        <f>VLOOKUP($A2418,#REF!,15,FALSE)</f>
        <v>#REF!</v>
      </c>
      <c r="O2418" s="102" t="e">
        <f>VLOOKUP($A2418,#REF!,18,FALSE)</f>
        <v>#REF!</v>
      </c>
      <c r="P2418" s="93" t="e">
        <f>VLOOKUP($A2418,#REF!,41,FALSE)</f>
        <v>#REF!</v>
      </c>
      <c r="Q2418" s="115" t="e">
        <f>VLOOKUP(Revisión_Avance_Periodo!$L2418,#REF!,30,FALSE)</f>
        <v>#REF!</v>
      </c>
      <c r="R2418" s="116">
        <v>2019</v>
      </c>
      <c r="S2418" s="196">
        <v>43615</v>
      </c>
      <c r="T2418" s="116" t="s">
        <v>72</v>
      </c>
      <c r="U2418" s="440" t="e">
        <f>INDEX(#REF!,MATCH(Revisión_Avance_Periodo!$L2418,#REF!,0),MATCH(Revisión_Avance_Periodo!$T2418,#REF!,0))</f>
        <v>#REF!</v>
      </c>
      <c r="V2418" s="440" t="e">
        <f>INDEX(#REF!,MATCH(Revisión_Avance_Periodo!$L2418,#REF!,0),MATCH(Revisión_Avance_Periodo!$T2418,#REF!,0))</f>
        <v>#REF!</v>
      </c>
      <c r="W2418" s="130" t="e">
        <f t="shared" si="192"/>
        <v>#REF!</v>
      </c>
      <c r="X2418" s="116" t="e">
        <f>VLOOKUP(W2418,Tabla_Estado_Meta_OAP_2019[#All],3,TRUE)</f>
        <v>#REF!</v>
      </c>
      <c r="Y2418" s="164" t="e">
        <f>SUBTOTAL(9,$U$206:$U2418)</f>
        <v>#REF!</v>
      </c>
      <c r="Z2418" s="158" t="e">
        <f>SUBTOTAL(9,$V$206:$V2418)</f>
        <v>#REF!</v>
      </c>
      <c r="AA2418" s="159">
        <f>IFERROR(+Revisión_Avance_Periodo!$Z2418/Revisión_Avance_Periodo!$Y2418,0)</f>
        <v>0</v>
      </c>
      <c r="AB2418" s="126"/>
      <c r="AC2418" s="127"/>
      <c r="AD2418" s="125"/>
      <c r="AE2418" s="125"/>
      <c r="AF2418" s="128"/>
      <c r="AG2418" s="129"/>
      <c r="AH2418" s="164" t="e">
        <f>SUBTOTAL(9,$U$2414:$U2418)</f>
        <v>#REF!</v>
      </c>
      <c r="AI2418" s="158" t="e">
        <f>SUBTOTAL(9,$V$2414:$V2418)</f>
        <v>#REF!</v>
      </c>
      <c r="AJ2418" s="159">
        <f>IFERROR(+Revisión_Avance_Periodo!$Z2418/Revisión_Avance_Periodo!$Y2418,0)</f>
        <v>0</v>
      </c>
      <c r="AK2418" s="126"/>
      <c r="AL2418" s="127"/>
      <c r="AM2418" s="125"/>
      <c r="AN2418" s="125"/>
      <c r="AO2418" s="128"/>
      <c r="AP2418" s="129"/>
    </row>
    <row r="2419" spans="1:42" x14ac:dyDescent="0.25">
      <c r="A2419" s="97">
        <v>207</v>
      </c>
      <c r="B2419" s="435" t="e">
        <f>CONCATENATE(Revisión_Avance_Periodo!$D2419,";",Revisión_Avance_Periodo!$F2419,";",Revisión_Avance_Periodo!$L2419)</f>
        <v>#REF!</v>
      </c>
      <c r="C2419" s="435" t="e">
        <f t="shared" si="190"/>
        <v>#REF!</v>
      </c>
      <c r="D2419" s="123" t="e">
        <f>VLOOKUP($A2419,#REF!,3,FALSE)</f>
        <v>#REF!</v>
      </c>
      <c r="E2419" s="436" t="e">
        <f>VLOOKUP($A2419,#REF!,4,FALSE)</f>
        <v>#REF!</v>
      </c>
      <c r="F2419" s="103" t="e">
        <f>VLOOKUP($A2419,#REF!,5,FALSE)</f>
        <v>#REF!</v>
      </c>
      <c r="G2419" s="98" t="e">
        <f>VLOOKUP($A2419,#REF!,8,FALSE)</f>
        <v>#REF!</v>
      </c>
      <c r="H2419" s="93" t="e">
        <f>VLOOKUP($A2419,#REF!,7,FALSE)</f>
        <v>#REF!</v>
      </c>
      <c r="I2419" s="438" t="e">
        <f>VLOOKUP($A2419,#REF!,10,FALSE)</f>
        <v>#REF!</v>
      </c>
      <c r="J2419" s="98" t="e">
        <f>VLOOKUP($A2419,#REF!,11,FALSE)</f>
        <v>#REF!</v>
      </c>
      <c r="K2419" s="114" t="e">
        <f>VLOOKUP($A2419,#REF!,12,FALSE)</f>
        <v>#REF!</v>
      </c>
      <c r="L2419" s="98" t="e">
        <f>VLOOKUP($A2419,#REF!,13,FALSE)</f>
        <v>#REF!</v>
      </c>
      <c r="M2419" s="438" t="e">
        <f>VLOOKUP($A2419,#REF!,14,FALSE)</f>
        <v>#REF!</v>
      </c>
      <c r="N2419" s="103" t="e">
        <f>VLOOKUP($A2419,#REF!,15,FALSE)</f>
        <v>#REF!</v>
      </c>
      <c r="O2419" s="103" t="e">
        <f>VLOOKUP($A2419,#REF!,18,FALSE)</f>
        <v>#REF!</v>
      </c>
      <c r="P2419" s="93" t="e">
        <f>VLOOKUP($A2419,#REF!,41,FALSE)</f>
        <v>#REF!</v>
      </c>
      <c r="Q2419" s="115" t="e">
        <f>VLOOKUP(Revisión_Avance_Periodo!$L2419,#REF!,30,FALSE)</f>
        <v>#REF!</v>
      </c>
      <c r="R2419" s="116">
        <v>2019</v>
      </c>
      <c r="S2419" s="196">
        <v>43646</v>
      </c>
      <c r="T2419" s="124" t="s">
        <v>73</v>
      </c>
      <c r="U2419" s="440" t="e">
        <f>INDEX(#REF!,MATCH(Revisión_Avance_Periodo!$L2419,#REF!,0),MATCH(Revisión_Avance_Periodo!$T2419,#REF!,0))</f>
        <v>#REF!</v>
      </c>
      <c r="V2419" s="440" t="e">
        <f>INDEX(#REF!,MATCH(Revisión_Avance_Periodo!$L2419,#REF!,0),MATCH(Revisión_Avance_Periodo!$T2419,#REF!,0))</f>
        <v>#REF!</v>
      </c>
      <c r="W2419" s="130" t="e">
        <f t="shared" si="192"/>
        <v>#REF!</v>
      </c>
      <c r="X2419" s="124" t="e">
        <f>VLOOKUP(W2419,Tabla_Estado_Meta_OAP_2019[#All],3,TRUE)</f>
        <v>#REF!</v>
      </c>
      <c r="Y2419" s="164" t="e">
        <f>SUBTOTAL(9,$U$206:$U2419)</f>
        <v>#REF!</v>
      </c>
      <c r="Z2419" s="158" t="e">
        <f>SUBTOTAL(9,$V$206:$V2419)</f>
        <v>#REF!</v>
      </c>
      <c r="AA2419" s="159">
        <f>IFERROR(+Revisión_Avance_Periodo!$Z2419/Revisión_Avance_Periodo!$Y2419,0)</f>
        <v>0</v>
      </c>
      <c r="AB2419" s="126"/>
      <c r="AC2419" s="127"/>
      <c r="AD2419" s="125"/>
      <c r="AE2419" s="125"/>
      <c r="AF2419" s="128"/>
      <c r="AG2419" s="129"/>
      <c r="AH2419" s="164" t="e">
        <f>SUBTOTAL(9,$U$2414:$U2419)</f>
        <v>#REF!</v>
      </c>
      <c r="AI2419" s="158" t="e">
        <f>SUBTOTAL(9,$V$2414:$V2419)</f>
        <v>#REF!</v>
      </c>
      <c r="AJ2419" s="159">
        <f>IFERROR(+Revisión_Avance_Periodo!$Z2419/Revisión_Avance_Periodo!$Y2419,0)</f>
        <v>0</v>
      </c>
      <c r="AK2419" s="126"/>
      <c r="AL2419" s="127"/>
      <c r="AM2419" s="125"/>
      <c r="AN2419" s="125"/>
      <c r="AO2419" s="128"/>
      <c r="AP2419" s="129"/>
    </row>
    <row r="2420" spans="1:42" x14ac:dyDescent="0.25">
      <c r="A2420" s="92">
        <v>207</v>
      </c>
      <c r="B2420" s="435" t="e">
        <f>CONCATENATE(Revisión_Avance_Periodo!$D2420,";",Revisión_Avance_Periodo!$F2420,";",Revisión_Avance_Periodo!$L2420)</f>
        <v>#REF!</v>
      </c>
      <c r="C2420" s="435" t="e">
        <f t="shared" si="190"/>
        <v>#REF!</v>
      </c>
      <c r="D2420" s="114" t="e">
        <f>VLOOKUP($A2420,#REF!,3,FALSE)</f>
        <v>#REF!</v>
      </c>
      <c r="E2420" s="436" t="e">
        <f>VLOOKUP($A2420,#REF!,4,FALSE)</f>
        <v>#REF!</v>
      </c>
      <c r="F2420" s="102" t="e">
        <f>VLOOKUP($A2420,#REF!,5,FALSE)</f>
        <v>#REF!</v>
      </c>
      <c r="G2420" s="93" t="e">
        <f>VLOOKUP($A2420,#REF!,8,FALSE)</f>
        <v>#REF!</v>
      </c>
      <c r="H2420" s="93" t="e">
        <f>VLOOKUP($A2420,#REF!,7,FALSE)</f>
        <v>#REF!</v>
      </c>
      <c r="I2420" s="438" t="e">
        <f>VLOOKUP($A2420,#REF!,10,FALSE)</f>
        <v>#REF!</v>
      </c>
      <c r="J2420" s="93" t="e">
        <f>VLOOKUP($A2420,#REF!,11,FALSE)</f>
        <v>#REF!</v>
      </c>
      <c r="K2420" s="114" t="e">
        <f>VLOOKUP($A2420,#REF!,12,FALSE)</f>
        <v>#REF!</v>
      </c>
      <c r="L2420" s="93" t="e">
        <f>VLOOKUP($A2420,#REF!,13,FALSE)</f>
        <v>#REF!</v>
      </c>
      <c r="M2420" s="438" t="e">
        <f>VLOOKUP($A2420,#REF!,14,FALSE)</f>
        <v>#REF!</v>
      </c>
      <c r="N2420" s="102" t="e">
        <f>VLOOKUP($A2420,#REF!,15,FALSE)</f>
        <v>#REF!</v>
      </c>
      <c r="O2420" s="102" t="e">
        <f>VLOOKUP($A2420,#REF!,18,FALSE)</f>
        <v>#REF!</v>
      </c>
      <c r="P2420" s="93" t="e">
        <f>VLOOKUP($A2420,#REF!,41,FALSE)</f>
        <v>#REF!</v>
      </c>
      <c r="Q2420" s="115" t="e">
        <f>VLOOKUP(Revisión_Avance_Periodo!$L2420,#REF!,30,FALSE)</f>
        <v>#REF!</v>
      </c>
      <c r="R2420" s="116">
        <v>2019</v>
      </c>
      <c r="S2420" s="196">
        <v>43676</v>
      </c>
      <c r="T2420" s="116" t="s">
        <v>74</v>
      </c>
      <c r="U2420" s="440" t="e">
        <f>INDEX(#REF!,MATCH(Revisión_Avance_Periodo!$L2420,#REF!,0),MATCH(Revisión_Avance_Periodo!$T2420,#REF!,0))</f>
        <v>#REF!</v>
      </c>
      <c r="V2420" s="440" t="e">
        <f>INDEX(#REF!,MATCH(Revisión_Avance_Periodo!$L2420,#REF!,0),MATCH(Revisión_Avance_Periodo!$T2420,#REF!,0))</f>
        <v>#REF!</v>
      </c>
      <c r="W2420" s="130" t="e">
        <f t="shared" si="192"/>
        <v>#REF!</v>
      </c>
      <c r="X2420" s="116" t="e">
        <f>VLOOKUP(W2420,Tabla_Estado_Meta_OAP_2019[#All],3,TRUE)</f>
        <v>#REF!</v>
      </c>
      <c r="Y2420" s="164" t="e">
        <f>SUBTOTAL(9,$U$206:$U2420)</f>
        <v>#REF!</v>
      </c>
      <c r="Z2420" s="158" t="e">
        <f>SUBTOTAL(9,$V$206:$V2420)</f>
        <v>#REF!</v>
      </c>
      <c r="AA2420" s="159">
        <f>IFERROR(+Revisión_Avance_Periodo!$Z2420/Revisión_Avance_Periodo!$Y2420,0)</f>
        <v>0</v>
      </c>
      <c r="AB2420" s="126"/>
      <c r="AC2420" s="127"/>
      <c r="AD2420" s="125"/>
      <c r="AE2420" s="125"/>
      <c r="AF2420" s="128"/>
      <c r="AG2420" s="129"/>
      <c r="AH2420" s="164" t="e">
        <f>SUBTOTAL(9,$U$2414:$U2420)</f>
        <v>#REF!</v>
      </c>
      <c r="AI2420" s="158" t="e">
        <f>SUBTOTAL(9,$V$2414:$V2420)</f>
        <v>#REF!</v>
      </c>
      <c r="AJ2420" s="159">
        <f>IFERROR(+Revisión_Avance_Periodo!$Z2420/Revisión_Avance_Periodo!$Y2420,0)</f>
        <v>0</v>
      </c>
      <c r="AK2420" s="126"/>
      <c r="AL2420" s="127"/>
      <c r="AM2420" s="125"/>
      <c r="AN2420" s="125"/>
      <c r="AO2420" s="128"/>
      <c r="AP2420" s="129"/>
    </row>
    <row r="2421" spans="1:42" x14ac:dyDescent="0.25">
      <c r="A2421" s="97">
        <v>207</v>
      </c>
      <c r="B2421" s="435" t="e">
        <f>CONCATENATE(Revisión_Avance_Periodo!$D2421,";",Revisión_Avance_Periodo!$F2421,";",Revisión_Avance_Periodo!$L2421)</f>
        <v>#REF!</v>
      </c>
      <c r="C2421" s="435" t="e">
        <f t="shared" si="190"/>
        <v>#REF!</v>
      </c>
      <c r="D2421" s="123" t="e">
        <f>VLOOKUP($A2421,#REF!,3,FALSE)</f>
        <v>#REF!</v>
      </c>
      <c r="E2421" s="436" t="e">
        <f>VLOOKUP($A2421,#REF!,4,FALSE)</f>
        <v>#REF!</v>
      </c>
      <c r="F2421" s="103" t="e">
        <f>VLOOKUP($A2421,#REF!,5,FALSE)</f>
        <v>#REF!</v>
      </c>
      <c r="G2421" s="98" t="e">
        <f>VLOOKUP($A2421,#REF!,8,FALSE)</f>
        <v>#REF!</v>
      </c>
      <c r="H2421" s="93" t="e">
        <f>VLOOKUP($A2421,#REF!,7,FALSE)</f>
        <v>#REF!</v>
      </c>
      <c r="I2421" s="438" t="e">
        <f>VLOOKUP($A2421,#REF!,10,FALSE)</f>
        <v>#REF!</v>
      </c>
      <c r="J2421" s="98" t="e">
        <f>VLOOKUP($A2421,#REF!,11,FALSE)</f>
        <v>#REF!</v>
      </c>
      <c r="K2421" s="114" t="e">
        <f>VLOOKUP($A2421,#REF!,12,FALSE)</f>
        <v>#REF!</v>
      </c>
      <c r="L2421" s="98" t="e">
        <f>VLOOKUP($A2421,#REF!,13,FALSE)</f>
        <v>#REF!</v>
      </c>
      <c r="M2421" s="438" t="e">
        <f>VLOOKUP($A2421,#REF!,14,FALSE)</f>
        <v>#REF!</v>
      </c>
      <c r="N2421" s="103" t="e">
        <f>VLOOKUP($A2421,#REF!,15,FALSE)</f>
        <v>#REF!</v>
      </c>
      <c r="O2421" s="103" t="e">
        <f>VLOOKUP($A2421,#REF!,18,FALSE)</f>
        <v>#REF!</v>
      </c>
      <c r="P2421" s="93" t="e">
        <f>VLOOKUP($A2421,#REF!,41,FALSE)</f>
        <v>#REF!</v>
      </c>
      <c r="Q2421" s="115" t="e">
        <f>VLOOKUP(Revisión_Avance_Periodo!$L2421,#REF!,30,FALSE)</f>
        <v>#REF!</v>
      </c>
      <c r="R2421" s="116">
        <v>2019</v>
      </c>
      <c r="S2421" s="196">
        <v>43707</v>
      </c>
      <c r="T2421" s="124" t="s">
        <v>75</v>
      </c>
      <c r="U2421" s="440" t="e">
        <f>INDEX(#REF!,MATCH(Revisión_Avance_Periodo!$L2421,#REF!,0),MATCH(Revisión_Avance_Periodo!$T2421,#REF!,0))</f>
        <v>#REF!</v>
      </c>
      <c r="V2421" s="440" t="e">
        <f>INDEX(#REF!,MATCH(Revisión_Avance_Periodo!$L2421,#REF!,0),MATCH(Revisión_Avance_Periodo!$T2421,#REF!,0))</f>
        <v>#REF!</v>
      </c>
      <c r="W2421" s="130" t="e">
        <f t="shared" si="192"/>
        <v>#REF!</v>
      </c>
      <c r="X2421" s="124" t="e">
        <f>VLOOKUP(W2421,Tabla_Estado_Meta_OAP_2019[#All],3,TRUE)</f>
        <v>#REF!</v>
      </c>
      <c r="Y2421" s="164" t="e">
        <f>SUBTOTAL(9,$U$206:$U2421)</f>
        <v>#REF!</v>
      </c>
      <c r="Z2421" s="158" t="e">
        <f>SUBTOTAL(9,$V$206:$V2421)</f>
        <v>#REF!</v>
      </c>
      <c r="AA2421" s="159">
        <f>IFERROR(+Revisión_Avance_Periodo!$Z2421/Revisión_Avance_Periodo!$Y2421,0)</f>
        <v>0</v>
      </c>
      <c r="AB2421" s="126"/>
      <c r="AC2421" s="127"/>
      <c r="AD2421" s="125"/>
      <c r="AE2421" s="125"/>
      <c r="AF2421" s="128"/>
      <c r="AG2421" s="129"/>
      <c r="AH2421" s="164" t="e">
        <f>SUBTOTAL(9,$U$2414:$U2421)</f>
        <v>#REF!</v>
      </c>
      <c r="AI2421" s="158" t="e">
        <f>SUBTOTAL(9,$V$2414:$V2421)</f>
        <v>#REF!</v>
      </c>
      <c r="AJ2421" s="159">
        <f>IFERROR(+Revisión_Avance_Periodo!$Z2421/Revisión_Avance_Periodo!$Y2421,0)</f>
        <v>0</v>
      </c>
      <c r="AK2421" s="126"/>
      <c r="AL2421" s="127"/>
      <c r="AM2421" s="125"/>
      <c r="AN2421" s="125"/>
      <c r="AO2421" s="128"/>
      <c r="AP2421" s="129"/>
    </row>
    <row r="2422" spans="1:42" x14ac:dyDescent="0.25">
      <c r="A2422" s="92">
        <v>207</v>
      </c>
      <c r="B2422" s="435" t="e">
        <f>CONCATENATE(Revisión_Avance_Periodo!$D2422,";",Revisión_Avance_Periodo!$F2422,";",Revisión_Avance_Periodo!$L2422)</f>
        <v>#REF!</v>
      </c>
      <c r="C2422" s="435" t="e">
        <f t="shared" si="190"/>
        <v>#REF!</v>
      </c>
      <c r="D2422" s="114" t="e">
        <f>VLOOKUP($A2422,#REF!,3,FALSE)</f>
        <v>#REF!</v>
      </c>
      <c r="E2422" s="436" t="e">
        <f>VLOOKUP($A2422,#REF!,4,FALSE)</f>
        <v>#REF!</v>
      </c>
      <c r="F2422" s="102" t="e">
        <f>VLOOKUP($A2422,#REF!,5,FALSE)</f>
        <v>#REF!</v>
      </c>
      <c r="G2422" s="93" t="e">
        <f>VLOOKUP($A2422,#REF!,8,FALSE)</f>
        <v>#REF!</v>
      </c>
      <c r="H2422" s="93" t="e">
        <f>VLOOKUP($A2422,#REF!,7,FALSE)</f>
        <v>#REF!</v>
      </c>
      <c r="I2422" s="438" t="e">
        <f>VLOOKUP($A2422,#REF!,10,FALSE)</f>
        <v>#REF!</v>
      </c>
      <c r="J2422" s="93" t="e">
        <f>VLOOKUP($A2422,#REF!,11,FALSE)</f>
        <v>#REF!</v>
      </c>
      <c r="K2422" s="114" t="e">
        <f>VLOOKUP($A2422,#REF!,12,FALSE)</f>
        <v>#REF!</v>
      </c>
      <c r="L2422" s="93" t="e">
        <f>VLOOKUP($A2422,#REF!,13,FALSE)</f>
        <v>#REF!</v>
      </c>
      <c r="M2422" s="438" t="e">
        <f>VLOOKUP($A2422,#REF!,14,FALSE)</f>
        <v>#REF!</v>
      </c>
      <c r="N2422" s="102" t="e">
        <f>VLOOKUP($A2422,#REF!,15,FALSE)</f>
        <v>#REF!</v>
      </c>
      <c r="O2422" s="102" t="e">
        <f>VLOOKUP($A2422,#REF!,18,FALSE)</f>
        <v>#REF!</v>
      </c>
      <c r="P2422" s="93" t="e">
        <f>VLOOKUP($A2422,#REF!,41,FALSE)</f>
        <v>#REF!</v>
      </c>
      <c r="Q2422" s="115" t="e">
        <f>VLOOKUP(Revisión_Avance_Periodo!$L2422,#REF!,30,FALSE)</f>
        <v>#REF!</v>
      </c>
      <c r="R2422" s="116">
        <v>2019</v>
      </c>
      <c r="S2422" s="196">
        <v>43738</v>
      </c>
      <c r="T2422" s="116" t="s">
        <v>76</v>
      </c>
      <c r="U2422" s="440" t="e">
        <f>INDEX(#REF!,MATCH(Revisión_Avance_Periodo!$L2422,#REF!,0),MATCH(Revisión_Avance_Periodo!$T2422,#REF!,0))</f>
        <v>#REF!</v>
      </c>
      <c r="V2422" s="440" t="e">
        <f>INDEX(#REF!,MATCH(Revisión_Avance_Periodo!$L2422,#REF!,0),MATCH(Revisión_Avance_Periodo!$T2422,#REF!,0))</f>
        <v>#REF!</v>
      </c>
      <c r="W2422" s="130" t="e">
        <f t="shared" si="192"/>
        <v>#REF!</v>
      </c>
      <c r="X2422" s="116" t="e">
        <f>VLOOKUP(W2422,Tabla_Estado_Meta_OAP_2019[#All],3,TRUE)</f>
        <v>#REF!</v>
      </c>
      <c r="Y2422" s="164" t="e">
        <f>SUBTOTAL(9,$U$206:$U2422)</f>
        <v>#REF!</v>
      </c>
      <c r="Z2422" s="158" t="e">
        <f>SUBTOTAL(9,$V$206:$V2422)</f>
        <v>#REF!</v>
      </c>
      <c r="AA2422" s="159">
        <f>IFERROR(+Revisión_Avance_Periodo!$Z2422/Revisión_Avance_Periodo!$Y2422,0)</f>
        <v>0</v>
      </c>
      <c r="AB2422" s="126"/>
      <c r="AC2422" s="127"/>
      <c r="AD2422" s="125"/>
      <c r="AE2422" s="125"/>
      <c r="AF2422" s="128"/>
      <c r="AG2422" s="129"/>
      <c r="AH2422" s="164" t="e">
        <f>SUBTOTAL(9,$U$2414:$U2422)</f>
        <v>#REF!</v>
      </c>
      <c r="AI2422" s="158" t="e">
        <f>SUBTOTAL(9,$V$2414:$V2422)</f>
        <v>#REF!</v>
      </c>
      <c r="AJ2422" s="159">
        <f>IFERROR(+Revisión_Avance_Periodo!$Z2422/Revisión_Avance_Periodo!$Y2422,0)</f>
        <v>0</v>
      </c>
      <c r="AK2422" s="126"/>
      <c r="AL2422" s="127"/>
      <c r="AM2422" s="125"/>
      <c r="AN2422" s="125"/>
      <c r="AO2422" s="128"/>
      <c r="AP2422" s="129"/>
    </row>
    <row r="2423" spans="1:42" x14ac:dyDescent="0.25">
      <c r="A2423" s="97">
        <v>207</v>
      </c>
      <c r="B2423" s="435" t="e">
        <f>CONCATENATE(Revisión_Avance_Periodo!$D2423,";",Revisión_Avance_Periodo!$F2423,";",Revisión_Avance_Periodo!$L2423)</f>
        <v>#REF!</v>
      </c>
      <c r="C2423" s="435" t="e">
        <f t="shared" si="190"/>
        <v>#REF!</v>
      </c>
      <c r="D2423" s="123" t="e">
        <f>VLOOKUP($A2423,#REF!,3,FALSE)</f>
        <v>#REF!</v>
      </c>
      <c r="E2423" s="436" t="e">
        <f>VLOOKUP($A2423,#REF!,4,FALSE)</f>
        <v>#REF!</v>
      </c>
      <c r="F2423" s="103" t="e">
        <f>VLOOKUP($A2423,#REF!,5,FALSE)</f>
        <v>#REF!</v>
      </c>
      <c r="G2423" s="98" t="e">
        <f>VLOOKUP($A2423,#REF!,8,FALSE)</f>
        <v>#REF!</v>
      </c>
      <c r="H2423" s="93" t="e">
        <f>VLOOKUP($A2423,#REF!,7,FALSE)</f>
        <v>#REF!</v>
      </c>
      <c r="I2423" s="438" t="e">
        <f>VLOOKUP($A2423,#REF!,10,FALSE)</f>
        <v>#REF!</v>
      </c>
      <c r="J2423" s="98" t="e">
        <f>VLOOKUP($A2423,#REF!,11,FALSE)</f>
        <v>#REF!</v>
      </c>
      <c r="K2423" s="114" t="e">
        <f>VLOOKUP($A2423,#REF!,12,FALSE)</f>
        <v>#REF!</v>
      </c>
      <c r="L2423" s="98" t="e">
        <f>VLOOKUP($A2423,#REF!,13,FALSE)</f>
        <v>#REF!</v>
      </c>
      <c r="M2423" s="438" t="e">
        <f>VLOOKUP($A2423,#REF!,14,FALSE)</f>
        <v>#REF!</v>
      </c>
      <c r="N2423" s="103" t="e">
        <f>VLOOKUP($A2423,#REF!,15,FALSE)</f>
        <v>#REF!</v>
      </c>
      <c r="O2423" s="103" t="e">
        <f>VLOOKUP($A2423,#REF!,18,FALSE)</f>
        <v>#REF!</v>
      </c>
      <c r="P2423" s="93" t="e">
        <f>VLOOKUP($A2423,#REF!,41,FALSE)</f>
        <v>#REF!</v>
      </c>
      <c r="Q2423" s="115" t="e">
        <f>VLOOKUP(Revisión_Avance_Periodo!$L2423,#REF!,30,FALSE)</f>
        <v>#REF!</v>
      </c>
      <c r="R2423" s="116">
        <v>2019</v>
      </c>
      <c r="S2423" s="196">
        <v>43768</v>
      </c>
      <c r="T2423" s="124" t="s">
        <v>77</v>
      </c>
      <c r="U2423" s="440" t="e">
        <f>INDEX(#REF!,MATCH(Revisión_Avance_Periodo!$L2423,#REF!,0),MATCH(Revisión_Avance_Periodo!$T2423,#REF!,0))</f>
        <v>#REF!</v>
      </c>
      <c r="V2423" s="440" t="e">
        <f>INDEX(#REF!,MATCH(Revisión_Avance_Periodo!$L2423,#REF!,0),MATCH(Revisión_Avance_Periodo!$T2423,#REF!,0))</f>
        <v>#REF!</v>
      </c>
      <c r="W2423" s="130" t="e">
        <f t="shared" si="192"/>
        <v>#REF!</v>
      </c>
      <c r="X2423" s="124" t="e">
        <f>VLOOKUP(W2423,Tabla_Estado_Meta_OAP_2019[#All],3,TRUE)</f>
        <v>#REF!</v>
      </c>
      <c r="Y2423" s="164" t="e">
        <f>SUBTOTAL(9,$U$206:$U2423)</f>
        <v>#REF!</v>
      </c>
      <c r="Z2423" s="158" t="e">
        <f>SUBTOTAL(9,$V$206:$V2423)</f>
        <v>#REF!</v>
      </c>
      <c r="AA2423" s="159">
        <f>IFERROR(+Revisión_Avance_Periodo!$Z2423/Revisión_Avance_Periodo!$Y2423,0)</f>
        <v>0</v>
      </c>
      <c r="AB2423" s="126"/>
      <c r="AC2423" s="127"/>
      <c r="AD2423" s="125"/>
      <c r="AE2423" s="125"/>
      <c r="AF2423" s="128"/>
      <c r="AG2423" s="129"/>
      <c r="AH2423" s="164" t="e">
        <f>SUBTOTAL(9,$U$2414:$U2423)</f>
        <v>#REF!</v>
      </c>
      <c r="AI2423" s="158" t="e">
        <f>SUBTOTAL(9,$V$2414:$V2423)</f>
        <v>#REF!</v>
      </c>
      <c r="AJ2423" s="159">
        <f>IFERROR(+Revisión_Avance_Periodo!$Z2423/Revisión_Avance_Periodo!$Y2423,0)</f>
        <v>0</v>
      </c>
      <c r="AK2423" s="126"/>
      <c r="AL2423" s="127"/>
      <c r="AM2423" s="125"/>
      <c r="AN2423" s="125"/>
      <c r="AO2423" s="128"/>
      <c r="AP2423" s="129"/>
    </row>
    <row r="2424" spans="1:42" x14ac:dyDescent="0.25">
      <c r="A2424" s="92">
        <v>207</v>
      </c>
      <c r="B2424" s="435" t="e">
        <f>CONCATENATE(Revisión_Avance_Periodo!$D2424,";",Revisión_Avance_Periodo!$F2424,";",Revisión_Avance_Periodo!$L2424)</f>
        <v>#REF!</v>
      </c>
      <c r="C2424" s="435" t="e">
        <f t="shared" si="190"/>
        <v>#REF!</v>
      </c>
      <c r="D2424" s="114" t="e">
        <f>VLOOKUP($A2424,#REF!,3,FALSE)</f>
        <v>#REF!</v>
      </c>
      <c r="E2424" s="436" t="e">
        <f>VLOOKUP($A2424,#REF!,4,FALSE)</f>
        <v>#REF!</v>
      </c>
      <c r="F2424" s="102" t="e">
        <f>VLOOKUP($A2424,#REF!,5,FALSE)</f>
        <v>#REF!</v>
      </c>
      <c r="G2424" s="93" t="e">
        <f>VLOOKUP($A2424,#REF!,8,FALSE)</f>
        <v>#REF!</v>
      </c>
      <c r="H2424" s="93" t="e">
        <f>VLOOKUP($A2424,#REF!,7,FALSE)</f>
        <v>#REF!</v>
      </c>
      <c r="I2424" s="438" t="e">
        <f>VLOOKUP($A2424,#REF!,10,FALSE)</f>
        <v>#REF!</v>
      </c>
      <c r="J2424" s="93" t="e">
        <f>VLOOKUP($A2424,#REF!,11,FALSE)</f>
        <v>#REF!</v>
      </c>
      <c r="K2424" s="114" t="e">
        <f>VLOOKUP($A2424,#REF!,12,FALSE)</f>
        <v>#REF!</v>
      </c>
      <c r="L2424" s="93" t="e">
        <f>VLOOKUP($A2424,#REF!,13,FALSE)</f>
        <v>#REF!</v>
      </c>
      <c r="M2424" s="438" t="e">
        <f>VLOOKUP($A2424,#REF!,14,FALSE)</f>
        <v>#REF!</v>
      </c>
      <c r="N2424" s="102" t="e">
        <f>VLOOKUP($A2424,#REF!,15,FALSE)</f>
        <v>#REF!</v>
      </c>
      <c r="O2424" s="102" t="e">
        <f>VLOOKUP($A2424,#REF!,18,FALSE)</f>
        <v>#REF!</v>
      </c>
      <c r="P2424" s="93" t="e">
        <f>VLOOKUP($A2424,#REF!,41,FALSE)</f>
        <v>#REF!</v>
      </c>
      <c r="Q2424" s="115" t="e">
        <f>VLOOKUP(Revisión_Avance_Periodo!$L2424,#REF!,30,FALSE)</f>
        <v>#REF!</v>
      </c>
      <c r="R2424" s="116">
        <v>2019</v>
      </c>
      <c r="S2424" s="196">
        <v>43799</v>
      </c>
      <c r="T2424" s="116" t="s">
        <v>78</v>
      </c>
      <c r="U2424" s="440" t="e">
        <f>INDEX(#REF!,MATCH(Revisión_Avance_Periodo!$L2424,#REF!,0),MATCH(Revisión_Avance_Periodo!$T2424,#REF!,0))</f>
        <v>#REF!</v>
      </c>
      <c r="V2424" s="440" t="e">
        <f>INDEX(#REF!,MATCH(Revisión_Avance_Periodo!$L2424,#REF!,0),MATCH(Revisión_Avance_Periodo!$T2424,#REF!,0))</f>
        <v>#REF!</v>
      </c>
      <c r="W2424" s="130" t="e">
        <f t="shared" si="192"/>
        <v>#REF!</v>
      </c>
      <c r="X2424" s="116" t="e">
        <f>VLOOKUP(W2424,Tabla_Estado_Meta_OAP_2019[#All],3,TRUE)</f>
        <v>#REF!</v>
      </c>
      <c r="Y2424" s="164" t="e">
        <f>SUBTOTAL(9,$U$206:$U2424)</f>
        <v>#REF!</v>
      </c>
      <c r="Z2424" s="158" t="e">
        <f>SUBTOTAL(9,$V$206:$V2424)</f>
        <v>#REF!</v>
      </c>
      <c r="AA2424" s="159">
        <f>IFERROR(+Revisión_Avance_Periodo!$Z2424/Revisión_Avance_Periodo!$Y2424,0)</f>
        <v>0</v>
      </c>
      <c r="AB2424" s="126"/>
      <c r="AC2424" s="127"/>
      <c r="AD2424" s="125"/>
      <c r="AE2424" s="125"/>
      <c r="AF2424" s="128"/>
      <c r="AG2424" s="129"/>
      <c r="AH2424" s="164" t="e">
        <f>SUBTOTAL(9,$U$2414:$U2424)</f>
        <v>#REF!</v>
      </c>
      <c r="AI2424" s="158" t="e">
        <f>SUBTOTAL(9,$V$2414:$V2424)</f>
        <v>#REF!</v>
      </c>
      <c r="AJ2424" s="159">
        <f>IFERROR(+Revisión_Avance_Periodo!$Z2424/Revisión_Avance_Periodo!$Y2424,0)</f>
        <v>0</v>
      </c>
      <c r="AK2424" s="126"/>
      <c r="AL2424" s="127"/>
      <c r="AM2424" s="125"/>
      <c r="AN2424" s="125"/>
      <c r="AO2424" s="128"/>
      <c r="AP2424" s="129"/>
    </row>
    <row r="2425" spans="1:42" ht="15.75" thickBot="1" x14ac:dyDescent="0.3">
      <c r="A2425" s="97">
        <v>207</v>
      </c>
      <c r="B2425" s="435" t="e">
        <f>CONCATENATE(Revisión_Avance_Periodo!$D2425,";",Revisión_Avance_Periodo!$F2425,";",Revisión_Avance_Periodo!$L2425)</f>
        <v>#REF!</v>
      </c>
      <c r="C2425" s="435" t="e">
        <f t="shared" si="190"/>
        <v>#REF!</v>
      </c>
      <c r="D2425" s="123" t="e">
        <f>VLOOKUP($A2425,#REF!,3,FALSE)</f>
        <v>#REF!</v>
      </c>
      <c r="E2425" s="436" t="e">
        <f>VLOOKUP($A2425,#REF!,4,FALSE)</f>
        <v>#REF!</v>
      </c>
      <c r="F2425" s="103" t="e">
        <f>VLOOKUP($A2425,#REF!,5,FALSE)</f>
        <v>#REF!</v>
      </c>
      <c r="G2425" s="98" t="e">
        <f>VLOOKUP($A2425,#REF!,8,FALSE)</f>
        <v>#REF!</v>
      </c>
      <c r="H2425" s="93" t="e">
        <f>VLOOKUP($A2425,#REF!,7,FALSE)</f>
        <v>#REF!</v>
      </c>
      <c r="I2425" s="438" t="e">
        <f>VLOOKUP($A2425,#REF!,10,FALSE)</f>
        <v>#REF!</v>
      </c>
      <c r="J2425" s="98" t="e">
        <f>VLOOKUP($A2425,#REF!,11,FALSE)</f>
        <v>#REF!</v>
      </c>
      <c r="K2425" s="114" t="e">
        <f>VLOOKUP($A2425,#REF!,12,FALSE)</f>
        <v>#REF!</v>
      </c>
      <c r="L2425" s="98" t="e">
        <f>VLOOKUP($A2425,#REF!,13,FALSE)</f>
        <v>#REF!</v>
      </c>
      <c r="M2425" s="438" t="e">
        <f>VLOOKUP($A2425,#REF!,14,FALSE)</f>
        <v>#REF!</v>
      </c>
      <c r="N2425" s="103" t="e">
        <f>VLOOKUP($A2425,#REF!,15,FALSE)</f>
        <v>#REF!</v>
      </c>
      <c r="O2425" s="103" t="e">
        <f>VLOOKUP($A2425,#REF!,18,FALSE)</f>
        <v>#REF!</v>
      </c>
      <c r="P2425" s="93" t="e">
        <f>VLOOKUP($A2425,#REF!,41,FALSE)</f>
        <v>#REF!</v>
      </c>
      <c r="Q2425" s="115" t="e">
        <f>VLOOKUP(Revisión_Avance_Periodo!$L2425,#REF!,30,FALSE)</f>
        <v>#REF!</v>
      </c>
      <c r="R2425" s="116">
        <v>2019</v>
      </c>
      <c r="S2425" s="196">
        <v>43829</v>
      </c>
      <c r="T2425" s="124" t="s">
        <v>79</v>
      </c>
      <c r="U2425" s="440" t="e">
        <f>INDEX(#REF!,MATCH(Revisión_Avance_Periodo!$L2425,#REF!,0),MATCH(Revisión_Avance_Periodo!$T2425,#REF!,0))</f>
        <v>#REF!</v>
      </c>
      <c r="V2425" s="440" t="e">
        <f>INDEX(#REF!,MATCH(Revisión_Avance_Periodo!$L2425,#REF!,0),MATCH(Revisión_Avance_Periodo!$T2425,#REF!,0))</f>
        <v>#REF!</v>
      </c>
      <c r="W2425" s="130" t="e">
        <f t="shared" si="192"/>
        <v>#REF!</v>
      </c>
      <c r="X2425" s="124" t="e">
        <f>VLOOKUP(W2425,Tabla_Estado_Meta_OAP_2019[#All],3,TRUE)</f>
        <v>#REF!</v>
      </c>
      <c r="Y2425" s="164" t="e">
        <f>SUBTOTAL(9,$U$206:$U2425)</f>
        <v>#REF!</v>
      </c>
      <c r="Z2425" s="158" t="e">
        <f>SUBTOTAL(9,$V$206:$V2425)</f>
        <v>#REF!</v>
      </c>
      <c r="AA2425" s="159">
        <f>IFERROR(+Revisión_Avance_Periodo!$Z2425/Revisión_Avance_Periodo!$Y2425,0)</f>
        <v>0</v>
      </c>
      <c r="AB2425" s="126"/>
      <c r="AC2425" s="127"/>
      <c r="AD2425" s="125"/>
      <c r="AE2425" s="125"/>
      <c r="AF2425" s="128"/>
      <c r="AG2425" s="129"/>
      <c r="AH2425" s="164" t="e">
        <f>SUBTOTAL(9,$U$2414:$U2425)</f>
        <v>#REF!</v>
      </c>
      <c r="AI2425" s="158" t="e">
        <f>SUBTOTAL(9,$V$2414:$V2425)</f>
        <v>#REF!</v>
      </c>
      <c r="AJ2425" s="159">
        <f>IFERROR(+Revisión_Avance_Periodo!$Z2425/Revisión_Avance_Periodo!$Y2425,0)</f>
        <v>0</v>
      </c>
      <c r="AK2425" s="126"/>
      <c r="AL2425" s="127"/>
      <c r="AM2425" s="125"/>
      <c r="AN2425" s="125"/>
      <c r="AO2425" s="128"/>
      <c r="AP2425" s="129"/>
    </row>
    <row r="2426" spans="1:42" x14ac:dyDescent="0.25">
      <c r="A2426" s="92">
        <v>208</v>
      </c>
      <c r="B2426" s="435" t="e">
        <f>CONCATENATE(Revisión_Avance_Periodo!$D2426,";",Revisión_Avance_Periodo!$F2426,";",Revisión_Avance_Periodo!$L2426)</f>
        <v>#REF!</v>
      </c>
      <c r="C2426" s="435" t="e">
        <f t="shared" si="190"/>
        <v>#REF!</v>
      </c>
      <c r="D2426" s="114" t="e">
        <f>VLOOKUP($A2426,#REF!,3,FALSE)</f>
        <v>#REF!</v>
      </c>
      <c r="E2426" s="436" t="e">
        <f>VLOOKUP($A2426,#REF!,4,FALSE)</f>
        <v>#REF!</v>
      </c>
      <c r="F2426" s="102" t="e">
        <f>VLOOKUP($A2426,#REF!,5,FALSE)</f>
        <v>#REF!</v>
      </c>
      <c r="G2426" s="93" t="e">
        <f>VLOOKUP($A2426,#REF!,8,FALSE)</f>
        <v>#REF!</v>
      </c>
      <c r="H2426" s="93" t="e">
        <f>VLOOKUP($A2426,#REF!,7,FALSE)</f>
        <v>#REF!</v>
      </c>
      <c r="I2426" s="438" t="e">
        <f>VLOOKUP($A2426,#REF!,10,FALSE)</f>
        <v>#REF!</v>
      </c>
      <c r="J2426" s="93" t="e">
        <f>VLOOKUP($A2426,#REF!,11,FALSE)</f>
        <v>#REF!</v>
      </c>
      <c r="K2426" s="114" t="e">
        <f>VLOOKUP($A2426,#REF!,12,FALSE)</f>
        <v>#REF!</v>
      </c>
      <c r="L2426" s="93" t="e">
        <f>VLOOKUP($A2426,#REF!,13,FALSE)</f>
        <v>#REF!</v>
      </c>
      <c r="M2426" s="438" t="e">
        <f>VLOOKUP($A2426,#REF!,14,FALSE)</f>
        <v>#REF!</v>
      </c>
      <c r="N2426" s="102" t="e">
        <f>VLOOKUP($A2426,#REF!,15,FALSE)</f>
        <v>#REF!</v>
      </c>
      <c r="O2426" s="102" t="e">
        <f>VLOOKUP($A2426,#REF!,18,FALSE)</f>
        <v>#REF!</v>
      </c>
      <c r="P2426" s="93" t="e">
        <f>VLOOKUP($A2426,#REF!,41,FALSE)</f>
        <v>#REF!</v>
      </c>
      <c r="Q2426" s="115" t="e">
        <f>VLOOKUP(Revisión_Avance_Periodo!$L2426,#REF!,30,FALSE)</f>
        <v>#REF!</v>
      </c>
      <c r="R2426" s="116">
        <v>2019</v>
      </c>
      <c r="S2426" s="196">
        <v>43495</v>
      </c>
      <c r="T2426" s="116" t="s">
        <v>68</v>
      </c>
      <c r="U2426" s="132" t="e">
        <f>INDEX(#REF!,MATCH(Revisión_Avance_Periodo!$L2426,#REF!,0),MATCH(Revisión_Avance_Periodo!$T2426,#REF!,0))</f>
        <v>#REF!</v>
      </c>
      <c r="V2426" s="132" t="e">
        <f>INDEX(#REF!,MATCH(Revisión_Avance_Periodo!$L2426,#REF!,0),MATCH(Revisión_Avance_Periodo!$T2426,#REF!,0))</f>
        <v>#REF!</v>
      </c>
      <c r="W2426" s="130" t="e">
        <f t="shared" si="192"/>
        <v>#REF!</v>
      </c>
      <c r="X2426" s="116" t="e">
        <f>VLOOKUP(W2426,Tabla_Estado_Meta_OAP_2019[#All],3,TRUE)</f>
        <v>#REF!</v>
      </c>
      <c r="Y2426" s="160" t="e">
        <f>SUBTOTAL(9,$U$206:$U2426)</f>
        <v>#REF!</v>
      </c>
      <c r="Z2426" s="161" t="e">
        <f>SUBTOTAL(9,$V$206:$V2426)</f>
        <v>#REF!</v>
      </c>
      <c r="AA2426" s="162">
        <f>IFERROR(+Revisión_Avance_Periodo!$Z2426/Revisión_Avance_Periodo!$Y2426,0)</f>
        <v>0</v>
      </c>
      <c r="AB2426" s="133" t="e">
        <f>SUBTOTAL(9,U2426:U2437)</f>
        <v>#REF!</v>
      </c>
      <c r="AC2426" s="134" t="e">
        <f>SUBTOTAL(9,V2426:V2437)</f>
        <v>#REF!</v>
      </c>
      <c r="AD2426" s="119" t="e">
        <f>+AC2426/AB2426</f>
        <v>#REF!</v>
      </c>
      <c r="AE2426" s="119" t="e">
        <f>100%-Revisión_Avance_Periodo!$AD2426</f>
        <v>#REF!</v>
      </c>
      <c r="AF2426" s="121" t="e">
        <f>VLOOKUP(AD2426,Tabla_Estado_Meta_OAP_2019[],3,TRUE)</f>
        <v>#REF!</v>
      </c>
      <c r="AG2426" s="122" t="e">
        <f>Revisión_Avance_Periodo!$AD2426*Revisión_Avance_Periodo!$Q2426</f>
        <v>#REF!</v>
      </c>
      <c r="AH2426" s="160" t="e">
        <f>SUBTOTAL(9,$U$2426:$U2426)</f>
        <v>#REF!</v>
      </c>
      <c r="AI2426" s="161" t="e">
        <f>SUBTOTAL(9,$V$2426:$V2426)</f>
        <v>#REF!</v>
      </c>
      <c r="AJ2426" s="162">
        <f>IFERROR(+Revisión_Avance_Periodo!$Z2426/Revisión_Avance_Periodo!$Y2426,0)</f>
        <v>0</v>
      </c>
      <c r="AK2426" s="133" t="e">
        <f>SUBTOTAL(9,AD2426:AD2437)</f>
        <v>#REF!</v>
      </c>
      <c r="AL2426" s="134" t="e">
        <f>SUBTOTAL(9,AE2426:AE2437)</f>
        <v>#REF!</v>
      </c>
      <c r="AM2426" s="119" t="e">
        <f>+AL2426/AK2426</f>
        <v>#REF!</v>
      </c>
      <c r="AN2426" s="119" t="e">
        <f>100%-Revisión_Avance_Periodo!$AD2426</f>
        <v>#REF!</v>
      </c>
      <c r="AO2426" s="121" t="e">
        <f>VLOOKUP(AM2426,Tabla_Estado_Meta_OAP_2019[],3,TRUE)</f>
        <v>#REF!</v>
      </c>
      <c r="AP2426" s="122" t="e">
        <f>Revisión_Avance_Periodo!$AD2426*Revisión_Avance_Periodo!$Q2426</f>
        <v>#REF!</v>
      </c>
    </row>
    <row r="2427" spans="1:42" x14ac:dyDescent="0.25">
      <c r="A2427" s="97">
        <v>208</v>
      </c>
      <c r="B2427" s="435" t="e">
        <f>CONCATENATE(Revisión_Avance_Periodo!$D2427,";",Revisión_Avance_Periodo!$F2427,";",Revisión_Avance_Periodo!$L2427)</f>
        <v>#REF!</v>
      </c>
      <c r="C2427" s="435" t="e">
        <f t="shared" si="190"/>
        <v>#REF!</v>
      </c>
      <c r="D2427" s="123" t="e">
        <f>VLOOKUP($A2427,#REF!,3,FALSE)</f>
        <v>#REF!</v>
      </c>
      <c r="E2427" s="436" t="e">
        <f>VLOOKUP($A2427,#REF!,4,FALSE)</f>
        <v>#REF!</v>
      </c>
      <c r="F2427" s="103" t="e">
        <f>VLOOKUP($A2427,#REF!,5,FALSE)</f>
        <v>#REF!</v>
      </c>
      <c r="G2427" s="98" t="e">
        <f>VLOOKUP($A2427,#REF!,8,FALSE)</f>
        <v>#REF!</v>
      </c>
      <c r="H2427" s="93" t="e">
        <f>VLOOKUP($A2427,#REF!,7,FALSE)</f>
        <v>#REF!</v>
      </c>
      <c r="I2427" s="438" t="e">
        <f>VLOOKUP($A2427,#REF!,10,FALSE)</f>
        <v>#REF!</v>
      </c>
      <c r="J2427" s="98" t="e">
        <f>VLOOKUP($A2427,#REF!,11,FALSE)</f>
        <v>#REF!</v>
      </c>
      <c r="K2427" s="114" t="e">
        <f>VLOOKUP($A2427,#REF!,12,FALSE)</f>
        <v>#REF!</v>
      </c>
      <c r="L2427" s="98" t="e">
        <f>VLOOKUP($A2427,#REF!,13,FALSE)</f>
        <v>#REF!</v>
      </c>
      <c r="M2427" s="438" t="e">
        <f>VLOOKUP($A2427,#REF!,14,FALSE)</f>
        <v>#REF!</v>
      </c>
      <c r="N2427" s="103" t="e">
        <f>VLOOKUP($A2427,#REF!,15,FALSE)</f>
        <v>#REF!</v>
      </c>
      <c r="O2427" s="103" t="e">
        <f>VLOOKUP($A2427,#REF!,18,FALSE)</f>
        <v>#REF!</v>
      </c>
      <c r="P2427" s="93" t="e">
        <f>VLOOKUP($A2427,#REF!,41,FALSE)</f>
        <v>#REF!</v>
      </c>
      <c r="Q2427" s="115" t="e">
        <f>VLOOKUP(Revisión_Avance_Periodo!$L2427,#REF!,30,FALSE)</f>
        <v>#REF!</v>
      </c>
      <c r="R2427" s="116">
        <v>2019</v>
      </c>
      <c r="S2427" s="196">
        <v>43524</v>
      </c>
      <c r="T2427" s="124" t="s">
        <v>69</v>
      </c>
      <c r="U2427" s="132" t="e">
        <f>INDEX(#REF!,MATCH(Revisión_Avance_Periodo!$L2427,#REF!,0),MATCH(Revisión_Avance_Periodo!$T2427,#REF!,0))</f>
        <v>#REF!</v>
      </c>
      <c r="V2427" s="132" t="e">
        <f>INDEX(#REF!,MATCH(Revisión_Avance_Periodo!$L2427,#REF!,0),MATCH(Revisión_Avance_Periodo!$T2427,#REF!,0))</f>
        <v>#REF!</v>
      </c>
      <c r="W2427" s="130" t="e">
        <f t="shared" si="192"/>
        <v>#REF!</v>
      </c>
      <c r="X2427" s="124" t="e">
        <f>VLOOKUP(W2427,Tabla_Estado_Meta_OAP_2019[#All],3,TRUE)</f>
        <v>#REF!</v>
      </c>
      <c r="Y2427" s="157" t="e">
        <f>SUBTOTAL(9,$U$206:$U2427)</f>
        <v>#REF!</v>
      </c>
      <c r="Z2427" s="158" t="e">
        <f>SUBTOTAL(9,$V$206:$V2427)</f>
        <v>#REF!</v>
      </c>
      <c r="AA2427" s="159">
        <f>IFERROR(+Revisión_Avance_Periodo!$Z2427/Revisión_Avance_Periodo!$Y2427,0)</f>
        <v>0</v>
      </c>
      <c r="AB2427" s="126"/>
      <c r="AC2427" s="127"/>
      <c r="AD2427" s="125"/>
      <c r="AE2427" s="125"/>
      <c r="AF2427" s="128"/>
      <c r="AG2427" s="129"/>
      <c r="AH2427" s="157" t="e">
        <f>SUBTOTAL(9,$U$2426:$U2427)</f>
        <v>#REF!</v>
      </c>
      <c r="AI2427" s="158" t="e">
        <f>SUBTOTAL(9,$V$2426:$V2427)</f>
        <v>#REF!</v>
      </c>
      <c r="AJ2427" s="159">
        <f>IFERROR(+Revisión_Avance_Periodo!$Z2427/Revisión_Avance_Periodo!$Y2427,0)</f>
        <v>0</v>
      </c>
      <c r="AK2427" s="126"/>
      <c r="AL2427" s="127"/>
      <c r="AM2427" s="125"/>
      <c r="AN2427" s="125"/>
      <c r="AO2427" s="128"/>
      <c r="AP2427" s="129"/>
    </row>
    <row r="2428" spans="1:42" x14ac:dyDescent="0.25">
      <c r="A2428" s="92">
        <v>208</v>
      </c>
      <c r="B2428" s="435" t="e">
        <f>CONCATENATE(Revisión_Avance_Periodo!$D2428,";",Revisión_Avance_Periodo!$F2428,";",Revisión_Avance_Periodo!$L2428)</f>
        <v>#REF!</v>
      </c>
      <c r="C2428" s="435" t="e">
        <f t="shared" si="190"/>
        <v>#REF!</v>
      </c>
      <c r="D2428" s="114" t="e">
        <f>VLOOKUP($A2428,#REF!,3,FALSE)</f>
        <v>#REF!</v>
      </c>
      <c r="E2428" s="436" t="e">
        <f>VLOOKUP($A2428,#REF!,4,FALSE)</f>
        <v>#REF!</v>
      </c>
      <c r="F2428" s="102" t="e">
        <f>VLOOKUP($A2428,#REF!,5,FALSE)</f>
        <v>#REF!</v>
      </c>
      <c r="G2428" s="93" t="e">
        <f>VLOOKUP($A2428,#REF!,8,FALSE)</f>
        <v>#REF!</v>
      </c>
      <c r="H2428" s="93" t="e">
        <f>VLOOKUP($A2428,#REF!,7,FALSE)</f>
        <v>#REF!</v>
      </c>
      <c r="I2428" s="438" t="e">
        <f>VLOOKUP($A2428,#REF!,10,FALSE)</f>
        <v>#REF!</v>
      </c>
      <c r="J2428" s="93" t="e">
        <f>VLOOKUP($A2428,#REF!,11,FALSE)</f>
        <v>#REF!</v>
      </c>
      <c r="K2428" s="114" t="e">
        <f>VLOOKUP($A2428,#REF!,12,FALSE)</f>
        <v>#REF!</v>
      </c>
      <c r="L2428" s="93" t="e">
        <f>VLOOKUP($A2428,#REF!,13,FALSE)</f>
        <v>#REF!</v>
      </c>
      <c r="M2428" s="438" t="e">
        <f>VLOOKUP($A2428,#REF!,14,FALSE)</f>
        <v>#REF!</v>
      </c>
      <c r="N2428" s="102" t="e">
        <f>VLOOKUP($A2428,#REF!,15,FALSE)</f>
        <v>#REF!</v>
      </c>
      <c r="O2428" s="102" t="e">
        <f>VLOOKUP($A2428,#REF!,18,FALSE)</f>
        <v>#REF!</v>
      </c>
      <c r="P2428" s="93" t="e">
        <f>VLOOKUP($A2428,#REF!,41,FALSE)</f>
        <v>#REF!</v>
      </c>
      <c r="Q2428" s="115" t="e">
        <f>VLOOKUP(Revisión_Avance_Periodo!$L2428,#REF!,30,FALSE)</f>
        <v>#REF!</v>
      </c>
      <c r="R2428" s="116">
        <v>2019</v>
      </c>
      <c r="S2428" s="196">
        <v>43554</v>
      </c>
      <c r="T2428" s="116" t="s">
        <v>70</v>
      </c>
      <c r="U2428" s="132" t="e">
        <f>INDEX(#REF!,MATCH(Revisión_Avance_Periodo!$L2428,#REF!,0),MATCH(Revisión_Avance_Periodo!$T2428,#REF!,0))</f>
        <v>#REF!</v>
      </c>
      <c r="V2428" s="132" t="e">
        <f>INDEX(#REF!,MATCH(Revisión_Avance_Periodo!$L2428,#REF!,0),MATCH(Revisión_Avance_Periodo!$T2428,#REF!,0))</f>
        <v>#REF!</v>
      </c>
      <c r="W2428" s="130" t="e">
        <f t="shared" si="192"/>
        <v>#REF!</v>
      </c>
      <c r="X2428" s="116" t="e">
        <f>VLOOKUP(W2428,Tabla_Estado_Meta_OAP_2019[#All],3,TRUE)</f>
        <v>#REF!</v>
      </c>
      <c r="Y2428" s="157" t="e">
        <f>SUBTOTAL(9,$U$206:$U2428)</f>
        <v>#REF!</v>
      </c>
      <c r="Z2428" s="158" t="e">
        <f>SUBTOTAL(9,$V$206:$V2428)</f>
        <v>#REF!</v>
      </c>
      <c r="AA2428" s="159">
        <f>IFERROR(+Revisión_Avance_Periodo!$Z2428/Revisión_Avance_Periodo!$Y2428,0)</f>
        <v>0</v>
      </c>
      <c r="AB2428" s="126"/>
      <c r="AC2428" s="127"/>
      <c r="AD2428" s="125"/>
      <c r="AE2428" s="125"/>
      <c r="AF2428" s="128"/>
      <c r="AG2428" s="129"/>
      <c r="AH2428" s="157" t="e">
        <f>SUBTOTAL(9,$U$2426:$U2428)</f>
        <v>#REF!</v>
      </c>
      <c r="AI2428" s="158" t="e">
        <f>SUBTOTAL(9,$V$2426:$V2428)</f>
        <v>#REF!</v>
      </c>
      <c r="AJ2428" s="159">
        <f>IFERROR(+Revisión_Avance_Periodo!$Z2428/Revisión_Avance_Periodo!$Y2428,0)</f>
        <v>0</v>
      </c>
      <c r="AK2428" s="126"/>
      <c r="AL2428" s="127"/>
      <c r="AM2428" s="125"/>
      <c r="AN2428" s="125"/>
      <c r="AO2428" s="128"/>
      <c r="AP2428" s="129"/>
    </row>
    <row r="2429" spans="1:42" x14ac:dyDescent="0.25">
      <c r="A2429" s="97">
        <v>208</v>
      </c>
      <c r="B2429" s="435" t="e">
        <f>CONCATENATE(Revisión_Avance_Periodo!$D2429,";",Revisión_Avance_Periodo!$F2429,";",Revisión_Avance_Periodo!$L2429)</f>
        <v>#REF!</v>
      </c>
      <c r="C2429" s="435" t="e">
        <f t="shared" si="190"/>
        <v>#REF!</v>
      </c>
      <c r="D2429" s="123" t="e">
        <f>VLOOKUP($A2429,#REF!,3,FALSE)</f>
        <v>#REF!</v>
      </c>
      <c r="E2429" s="436" t="e">
        <f>VLOOKUP($A2429,#REF!,4,FALSE)</f>
        <v>#REF!</v>
      </c>
      <c r="F2429" s="103" t="e">
        <f>VLOOKUP($A2429,#REF!,5,FALSE)</f>
        <v>#REF!</v>
      </c>
      <c r="G2429" s="98" t="e">
        <f>VLOOKUP($A2429,#REF!,8,FALSE)</f>
        <v>#REF!</v>
      </c>
      <c r="H2429" s="93" t="e">
        <f>VLOOKUP($A2429,#REF!,7,FALSE)</f>
        <v>#REF!</v>
      </c>
      <c r="I2429" s="438" t="e">
        <f>VLOOKUP($A2429,#REF!,10,FALSE)</f>
        <v>#REF!</v>
      </c>
      <c r="J2429" s="98" t="e">
        <f>VLOOKUP($A2429,#REF!,11,FALSE)</f>
        <v>#REF!</v>
      </c>
      <c r="K2429" s="114" t="e">
        <f>VLOOKUP($A2429,#REF!,12,FALSE)</f>
        <v>#REF!</v>
      </c>
      <c r="L2429" s="98" t="e">
        <f>VLOOKUP($A2429,#REF!,13,FALSE)</f>
        <v>#REF!</v>
      </c>
      <c r="M2429" s="438" t="e">
        <f>VLOOKUP($A2429,#REF!,14,FALSE)</f>
        <v>#REF!</v>
      </c>
      <c r="N2429" s="103" t="e">
        <f>VLOOKUP($A2429,#REF!,15,FALSE)</f>
        <v>#REF!</v>
      </c>
      <c r="O2429" s="103" t="e">
        <f>VLOOKUP($A2429,#REF!,18,FALSE)</f>
        <v>#REF!</v>
      </c>
      <c r="P2429" s="93" t="e">
        <f>VLOOKUP($A2429,#REF!,41,FALSE)</f>
        <v>#REF!</v>
      </c>
      <c r="Q2429" s="115" t="e">
        <f>VLOOKUP(Revisión_Avance_Periodo!$L2429,#REF!,30,FALSE)</f>
        <v>#REF!</v>
      </c>
      <c r="R2429" s="116">
        <v>2019</v>
      </c>
      <c r="S2429" s="196">
        <v>43585</v>
      </c>
      <c r="T2429" s="124" t="s">
        <v>71</v>
      </c>
      <c r="U2429" s="132" t="e">
        <f>INDEX(#REF!,MATCH(Revisión_Avance_Periodo!$L2429,#REF!,0),MATCH(Revisión_Avance_Periodo!$T2429,#REF!,0))</f>
        <v>#REF!</v>
      </c>
      <c r="V2429" s="132" t="e">
        <f>INDEX(#REF!,MATCH(Revisión_Avance_Periodo!$L2429,#REF!,0),MATCH(Revisión_Avance_Periodo!$T2429,#REF!,0))</f>
        <v>#REF!</v>
      </c>
      <c r="W2429" s="118">
        <f>IFERROR((V2429/U2429),0)</f>
        <v>0</v>
      </c>
      <c r="X2429" s="124" t="str">
        <f>VLOOKUP(W2429,Tabla_Estado_Meta_OAP_2019[#All],3,TRUE)</f>
        <v>Por Ejecutar</v>
      </c>
      <c r="Y2429" s="157" t="e">
        <f>SUBTOTAL(9,$U$206:$U2429)</f>
        <v>#REF!</v>
      </c>
      <c r="Z2429" s="158" t="e">
        <f>SUBTOTAL(9,$V$206:$V2429)</f>
        <v>#REF!</v>
      </c>
      <c r="AA2429" s="159">
        <f>IFERROR(+Revisión_Avance_Periodo!$Z2429/Revisión_Avance_Periodo!$Y2429,0)</f>
        <v>0</v>
      </c>
      <c r="AB2429" s="126"/>
      <c r="AC2429" s="127"/>
      <c r="AD2429" s="125"/>
      <c r="AE2429" s="125"/>
      <c r="AF2429" s="128"/>
      <c r="AG2429" s="129"/>
      <c r="AH2429" s="157" t="e">
        <f>SUBTOTAL(9,$U$2426:$U2429)</f>
        <v>#REF!</v>
      </c>
      <c r="AI2429" s="158" t="e">
        <f>SUBTOTAL(9,$V$2426:$V2429)</f>
        <v>#REF!</v>
      </c>
      <c r="AJ2429" s="159">
        <f>IFERROR(+Revisión_Avance_Periodo!$Z2429/Revisión_Avance_Periodo!$Y2429,0)</f>
        <v>0</v>
      </c>
      <c r="AK2429" s="126"/>
      <c r="AL2429" s="127"/>
      <c r="AM2429" s="125"/>
      <c r="AN2429" s="125"/>
      <c r="AO2429" s="128"/>
      <c r="AP2429" s="129"/>
    </row>
    <row r="2430" spans="1:42" x14ac:dyDescent="0.25">
      <c r="A2430" s="92">
        <v>208</v>
      </c>
      <c r="B2430" s="435" t="e">
        <f>CONCATENATE(Revisión_Avance_Periodo!$D2430,";",Revisión_Avance_Periodo!$F2430,";",Revisión_Avance_Periodo!$L2430)</f>
        <v>#REF!</v>
      </c>
      <c r="C2430" s="435" t="e">
        <f t="shared" si="190"/>
        <v>#REF!</v>
      </c>
      <c r="D2430" s="114" t="e">
        <f>VLOOKUP($A2430,#REF!,3,FALSE)</f>
        <v>#REF!</v>
      </c>
      <c r="E2430" s="436" t="e">
        <f>VLOOKUP($A2430,#REF!,4,FALSE)</f>
        <v>#REF!</v>
      </c>
      <c r="F2430" s="102" t="e">
        <f>VLOOKUP($A2430,#REF!,5,FALSE)</f>
        <v>#REF!</v>
      </c>
      <c r="G2430" s="93" t="e">
        <f>VLOOKUP($A2430,#REF!,8,FALSE)</f>
        <v>#REF!</v>
      </c>
      <c r="H2430" s="93" t="e">
        <f>VLOOKUP($A2430,#REF!,7,FALSE)</f>
        <v>#REF!</v>
      </c>
      <c r="I2430" s="438" t="e">
        <f>VLOOKUP($A2430,#REF!,10,FALSE)</f>
        <v>#REF!</v>
      </c>
      <c r="J2430" s="93" t="e">
        <f>VLOOKUP($A2430,#REF!,11,FALSE)</f>
        <v>#REF!</v>
      </c>
      <c r="K2430" s="114" t="e">
        <f>VLOOKUP($A2430,#REF!,12,FALSE)</f>
        <v>#REF!</v>
      </c>
      <c r="L2430" s="93" t="e">
        <f>VLOOKUP($A2430,#REF!,13,FALSE)</f>
        <v>#REF!</v>
      </c>
      <c r="M2430" s="438" t="e">
        <f>VLOOKUP($A2430,#REF!,14,FALSE)</f>
        <v>#REF!</v>
      </c>
      <c r="N2430" s="102" t="e">
        <f>VLOOKUP($A2430,#REF!,15,FALSE)</f>
        <v>#REF!</v>
      </c>
      <c r="O2430" s="102" t="e">
        <f>VLOOKUP($A2430,#REF!,18,FALSE)</f>
        <v>#REF!</v>
      </c>
      <c r="P2430" s="93" t="e">
        <f>VLOOKUP($A2430,#REF!,41,FALSE)</f>
        <v>#REF!</v>
      </c>
      <c r="Q2430" s="115" t="e">
        <f>VLOOKUP(Revisión_Avance_Periodo!$L2430,#REF!,30,FALSE)</f>
        <v>#REF!</v>
      </c>
      <c r="R2430" s="116">
        <v>2019</v>
      </c>
      <c r="S2430" s="196">
        <v>43615</v>
      </c>
      <c r="T2430" s="116" t="s">
        <v>72</v>
      </c>
      <c r="U2430" s="132" t="e">
        <f>INDEX(#REF!,MATCH(Revisión_Avance_Periodo!$L2430,#REF!,0),MATCH(Revisión_Avance_Periodo!$T2430,#REF!,0))</f>
        <v>#REF!</v>
      </c>
      <c r="V2430" s="132" t="e">
        <f>INDEX(#REF!,MATCH(Revisión_Avance_Periodo!$L2430,#REF!,0),MATCH(Revisión_Avance_Periodo!$T2430,#REF!,0))</f>
        <v>#REF!</v>
      </c>
      <c r="W2430" s="130" t="e">
        <f>V2430/U2430</f>
        <v>#REF!</v>
      </c>
      <c r="X2430" s="116" t="e">
        <f>VLOOKUP(W2430,Tabla_Estado_Meta_OAP_2019[#All],3,TRUE)</f>
        <v>#REF!</v>
      </c>
      <c r="Y2430" s="157" t="e">
        <f>SUBTOTAL(9,$U$206:$U2430)</f>
        <v>#REF!</v>
      </c>
      <c r="Z2430" s="158" t="e">
        <f>SUBTOTAL(9,$V$206:$V2430)</f>
        <v>#REF!</v>
      </c>
      <c r="AA2430" s="159">
        <f>IFERROR(+Revisión_Avance_Periodo!$Z2430/Revisión_Avance_Periodo!$Y2430,0)</f>
        <v>0</v>
      </c>
      <c r="AB2430" s="126"/>
      <c r="AC2430" s="127"/>
      <c r="AD2430" s="125"/>
      <c r="AE2430" s="125"/>
      <c r="AF2430" s="128"/>
      <c r="AG2430" s="129"/>
      <c r="AH2430" s="157" t="e">
        <f>SUBTOTAL(9,$U$2426:$U2430)</f>
        <v>#REF!</v>
      </c>
      <c r="AI2430" s="158" t="e">
        <f>SUBTOTAL(9,$V$2426:$V2430)</f>
        <v>#REF!</v>
      </c>
      <c r="AJ2430" s="159">
        <f>IFERROR(+Revisión_Avance_Periodo!$Z2430/Revisión_Avance_Periodo!$Y2430,0)</f>
        <v>0</v>
      </c>
      <c r="AK2430" s="126"/>
      <c r="AL2430" s="127"/>
      <c r="AM2430" s="125"/>
      <c r="AN2430" s="125"/>
      <c r="AO2430" s="128"/>
      <c r="AP2430" s="129"/>
    </row>
    <row r="2431" spans="1:42" x14ac:dyDescent="0.25">
      <c r="A2431" s="97">
        <v>208</v>
      </c>
      <c r="B2431" s="435" t="e">
        <f>CONCATENATE(Revisión_Avance_Periodo!$D2431,";",Revisión_Avance_Periodo!$F2431,";",Revisión_Avance_Periodo!$L2431)</f>
        <v>#REF!</v>
      </c>
      <c r="C2431" s="435" t="e">
        <f t="shared" si="190"/>
        <v>#REF!</v>
      </c>
      <c r="D2431" s="123" t="e">
        <f>VLOOKUP($A2431,#REF!,3,FALSE)</f>
        <v>#REF!</v>
      </c>
      <c r="E2431" s="436" t="e">
        <f>VLOOKUP($A2431,#REF!,4,FALSE)</f>
        <v>#REF!</v>
      </c>
      <c r="F2431" s="103" t="e">
        <f>VLOOKUP($A2431,#REF!,5,FALSE)</f>
        <v>#REF!</v>
      </c>
      <c r="G2431" s="98" t="e">
        <f>VLOOKUP($A2431,#REF!,8,FALSE)</f>
        <v>#REF!</v>
      </c>
      <c r="H2431" s="93" t="e">
        <f>VLOOKUP($A2431,#REF!,7,FALSE)</f>
        <v>#REF!</v>
      </c>
      <c r="I2431" s="438" t="e">
        <f>VLOOKUP($A2431,#REF!,10,FALSE)</f>
        <v>#REF!</v>
      </c>
      <c r="J2431" s="98" t="e">
        <f>VLOOKUP($A2431,#REF!,11,FALSE)</f>
        <v>#REF!</v>
      </c>
      <c r="K2431" s="114" t="e">
        <f>VLOOKUP($A2431,#REF!,12,FALSE)</f>
        <v>#REF!</v>
      </c>
      <c r="L2431" s="98" t="e">
        <f>VLOOKUP($A2431,#REF!,13,FALSE)</f>
        <v>#REF!</v>
      </c>
      <c r="M2431" s="438" t="e">
        <f>VLOOKUP($A2431,#REF!,14,FALSE)</f>
        <v>#REF!</v>
      </c>
      <c r="N2431" s="103" t="e">
        <f>VLOOKUP($A2431,#REF!,15,FALSE)</f>
        <v>#REF!</v>
      </c>
      <c r="O2431" s="103" t="e">
        <f>VLOOKUP($A2431,#REF!,18,FALSE)</f>
        <v>#REF!</v>
      </c>
      <c r="P2431" s="93" t="e">
        <f>VLOOKUP($A2431,#REF!,41,FALSE)</f>
        <v>#REF!</v>
      </c>
      <c r="Q2431" s="115" t="e">
        <f>VLOOKUP(Revisión_Avance_Periodo!$L2431,#REF!,30,FALSE)</f>
        <v>#REF!</v>
      </c>
      <c r="R2431" s="116">
        <v>2019</v>
      </c>
      <c r="S2431" s="196">
        <v>43646</v>
      </c>
      <c r="T2431" s="124" t="s">
        <v>73</v>
      </c>
      <c r="U2431" s="132" t="e">
        <f>INDEX(#REF!,MATCH(Revisión_Avance_Periodo!$L2431,#REF!,0),MATCH(Revisión_Avance_Periodo!$T2431,#REF!,0))</f>
        <v>#REF!</v>
      </c>
      <c r="V2431" s="132" t="e">
        <f>INDEX(#REF!,MATCH(Revisión_Avance_Periodo!$L2431,#REF!,0),MATCH(Revisión_Avance_Periodo!$T2431,#REF!,0))</f>
        <v>#REF!</v>
      </c>
      <c r="W2431" s="130" t="e">
        <f>V2431/U2431</f>
        <v>#REF!</v>
      </c>
      <c r="X2431" s="124" t="e">
        <f>VLOOKUP(W2431,Tabla_Estado_Meta_OAP_2019[#All],3,TRUE)</f>
        <v>#REF!</v>
      </c>
      <c r="Y2431" s="157" t="e">
        <f>SUBTOTAL(9,$U$206:$U2431)</f>
        <v>#REF!</v>
      </c>
      <c r="Z2431" s="158" t="e">
        <f>SUBTOTAL(9,$V$206:$V2431)</f>
        <v>#REF!</v>
      </c>
      <c r="AA2431" s="159">
        <f>IFERROR(+Revisión_Avance_Periodo!$Z2431/Revisión_Avance_Periodo!$Y2431,0)</f>
        <v>0</v>
      </c>
      <c r="AB2431" s="126"/>
      <c r="AC2431" s="127"/>
      <c r="AD2431" s="125"/>
      <c r="AE2431" s="125"/>
      <c r="AF2431" s="128"/>
      <c r="AG2431" s="129"/>
      <c r="AH2431" s="157" t="e">
        <f>SUBTOTAL(9,$U$2426:$U2431)</f>
        <v>#REF!</v>
      </c>
      <c r="AI2431" s="158" t="e">
        <f>SUBTOTAL(9,$V$2426:$V2431)</f>
        <v>#REF!</v>
      </c>
      <c r="AJ2431" s="159">
        <f>IFERROR(+Revisión_Avance_Periodo!$Z2431/Revisión_Avance_Periodo!$Y2431,0)</f>
        <v>0</v>
      </c>
      <c r="AK2431" s="126"/>
      <c r="AL2431" s="127"/>
      <c r="AM2431" s="125"/>
      <c r="AN2431" s="125"/>
      <c r="AO2431" s="128"/>
      <c r="AP2431" s="129"/>
    </row>
    <row r="2432" spans="1:42" x14ac:dyDescent="0.25">
      <c r="A2432" s="92">
        <v>208</v>
      </c>
      <c r="B2432" s="435" t="e">
        <f>CONCATENATE(Revisión_Avance_Periodo!$D2432,";",Revisión_Avance_Periodo!$F2432,";",Revisión_Avance_Periodo!$L2432)</f>
        <v>#REF!</v>
      </c>
      <c r="C2432" s="435" t="e">
        <f t="shared" si="190"/>
        <v>#REF!</v>
      </c>
      <c r="D2432" s="114" t="e">
        <f>VLOOKUP($A2432,#REF!,3,FALSE)</f>
        <v>#REF!</v>
      </c>
      <c r="E2432" s="436" t="e">
        <f>VLOOKUP($A2432,#REF!,4,FALSE)</f>
        <v>#REF!</v>
      </c>
      <c r="F2432" s="102" t="e">
        <f>VLOOKUP($A2432,#REF!,5,FALSE)</f>
        <v>#REF!</v>
      </c>
      <c r="G2432" s="93" t="e">
        <f>VLOOKUP($A2432,#REF!,8,FALSE)</f>
        <v>#REF!</v>
      </c>
      <c r="H2432" s="93" t="e">
        <f>VLOOKUP($A2432,#REF!,7,FALSE)</f>
        <v>#REF!</v>
      </c>
      <c r="I2432" s="438" t="e">
        <f>VLOOKUP($A2432,#REF!,10,FALSE)</f>
        <v>#REF!</v>
      </c>
      <c r="J2432" s="93" t="e">
        <f>VLOOKUP($A2432,#REF!,11,FALSE)</f>
        <v>#REF!</v>
      </c>
      <c r="K2432" s="114" t="e">
        <f>VLOOKUP($A2432,#REF!,12,FALSE)</f>
        <v>#REF!</v>
      </c>
      <c r="L2432" s="93" t="e">
        <f>VLOOKUP($A2432,#REF!,13,FALSE)</f>
        <v>#REF!</v>
      </c>
      <c r="M2432" s="438" t="e">
        <f>VLOOKUP($A2432,#REF!,14,FALSE)</f>
        <v>#REF!</v>
      </c>
      <c r="N2432" s="102" t="e">
        <f>VLOOKUP($A2432,#REF!,15,FALSE)</f>
        <v>#REF!</v>
      </c>
      <c r="O2432" s="102" t="e">
        <f>VLOOKUP($A2432,#REF!,18,FALSE)</f>
        <v>#REF!</v>
      </c>
      <c r="P2432" s="93" t="e">
        <f>VLOOKUP($A2432,#REF!,41,FALSE)</f>
        <v>#REF!</v>
      </c>
      <c r="Q2432" s="115" t="e">
        <f>VLOOKUP(Revisión_Avance_Periodo!$L2432,#REF!,30,FALSE)</f>
        <v>#REF!</v>
      </c>
      <c r="R2432" s="116">
        <v>2019</v>
      </c>
      <c r="S2432" s="196">
        <v>43676</v>
      </c>
      <c r="T2432" s="116" t="s">
        <v>74</v>
      </c>
      <c r="U2432" s="132" t="e">
        <f>INDEX(#REF!,MATCH(Revisión_Avance_Periodo!$L2432,#REF!,0),MATCH(Revisión_Avance_Periodo!$T2432,#REF!,0))</f>
        <v>#REF!</v>
      </c>
      <c r="V2432" s="132" t="e">
        <f>INDEX(#REF!,MATCH(Revisión_Avance_Periodo!$L2432,#REF!,0),MATCH(Revisión_Avance_Periodo!$T2432,#REF!,0))</f>
        <v>#REF!</v>
      </c>
      <c r="W2432" s="130" t="e">
        <f>V2432/U2432</f>
        <v>#REF!</v>
      </c>
      <c r="X2432" s="116" t="e">
        <f>VLOOKUP(W2432,Tabla_Estado_Meta_OAP_2019[#All],3,TRUE)</f>
        <v>#REF!</v>
      </c>
      <c r="Y2432" s="157" t="e">
        <f>SUBTOTAL(9,$U$206:$U2432)</f>
        <v>#REF!</v>
      </c>
      <c r="Z2432" s="158" t="e">
        <f>SUBTOTAL(9,$V$206:$V2432)</f>
        <v>#REF!</v>
      </c>
      <c r="AA2432" s="159">
        <f>IFERROR(+Revisión_Avance_Periodo!$Z2432/Revisión_Avance_Periodo!$Y2432,0)</f>
        <v>0</v>
      </c>
      <c r="AB2432" s="126"/>
      <c r="AC2432" s="127"/>
      <c r="AD2432" s="125"/>
      <c r="AE2432" s="125"/>
      <c r="AF2432" s="128"/>
      <c r="AG2432" s="129"/>
      <c r="AH2432" s="157" t="e">
        <f>SUBTOTAL(9,$U$2426:$U2432)</f>
        <v>#REF!</v>
      </c>
      <c r="AI2432" s="158" t="e">
        <f>SUBTOTAL(9,$V$2426:$V2432)</f>
        <v>#REF!</v>
      </c>
      <c r="AJ2432" s="159">
        <f>IFERROR(+Revisión_Avance_Periodo!$Z2432/Revisión_Avance_Periodo!$Y2432,0)</f>
        <v>0</v>
      </c>
      <c r="AK2432" s="126"/>
      <c r="AL2432" s="127"/>
      <c r="AM2432" s="125"/>
      <c r="AN2432" s="125"/>
      <c r="AO2432" s="128"/>
      <c r="AP2432" s="129"/>
    </row>
    <row r="2433" spans="1:42" x14ac:dyDescent="0.25">
      <c r="A2433" s="97">
        <v>208</v>
      </c>
      <c r="B2433" s="435" t="e">
        <f>CONCATENATE(Revisión_Avance_Periodo!$D2433,";",Revisión_Avance_Periodo!$F2433,";",Revisión_Avance_Periodo!$L2433)</f>
        <v>#REF!</v>
      </c>
      <c r="C2433" s="435" t="e">
        <f t="shared" si="190"/>
        <v>#REF!</v>
      </c>
      <c r="D2433" s="123" t="e">
        <f>VLOOKUP($A2433,#REF!,3,FALSE)</f>
        <v>#REF!</v>
      </c>
      <c r="E2433" s="436" t="e">
        <f>VLOOKUP($A2433,#REF!,4,FALSE)</f>
        <v>#REF!</v>
      </c>
      <c r="F2433" s="103" t="e">
        <f>VLOOKUP($A2433,#REF!,5,FALSE)</f>
        <v>#REF!</v>
      </c>
      <c r="G2433" s="98" t="e">
        <f>VLOOKUP($A2433,#REF!,8,FALSE)</f>
        <v>#REF!</v>
      </c>
      <c r="H2433" s="93" t="e">
        <f>VLOOKUP($A2433,#REF!,7,FALSE)</f>
        <v>#REF!</v>
      </c>
      <c r="I2433" s="438" t="e">
        <f>VLOOKUP($A2433,#REF!,10,FALSE)</f>
        <v>#REF!</v>
      </c>
      <c r="J2433" s="98" t="e">
        <f>VLOOKUP($A2433,#REF!,11,FALSE)</f>
        <v>#REF!</v>
      </c>
      <c r="K2433" s="114" t="e">
        <f>VLOOKUP($A2433,#REF!,12,FALSE)</f>
        <v>#REF!</v>
      </c>
      <c r="L2433" s="98" t="e">
        <f>VLOOKUP($A2433,#REF!,13,FALSE)</f>
        <v>#REF!</v>
      </c>
      <c r="M2433" s="438" t="e">
        <f>VLOOKUP($A2433,#REF!,14,FALSE)</f>
        <v>#REF!</v>
      </c>
      <c r="N2433" s="103" t="e">
        <f>VLOOKUP($A2433,#REF!,15,FALSE)</f>
        <v>#REF!</v>
      </c>
      <c r="O2433" s="103" t="e">
        <f>VLOOKUP($A2433,#REF!,18,FALSE)</f>
        <v>#REF!</v>
      </c>
      <c r="P2433" s="93" t="e">
        <f>VLOOKUP($A2433,#REF!,41,FALSE)</f>
        <v>#REF!</v>
      </c>
      <c r="Q2433" s="115" t="e">
        <f>VLOOKUP(Revisión_Avance_Periodo!$L2433,#REF!,30,FALSE)</f>
        <v>#REF!</v>
      </c>
      <c r="R2433" s="116">
        <v>2019</v>
      </c>
      <c r="S2433" s="196">
        <v>43707</v>
      </c>
      <c r="T2433" s="124" t="s">
        <v>75</v>
      </c>
      <c r="U2433" s="132" t="e">
        <f>INDEX(#REF!,MATCH(Revisión_Avance_Periodo!$L2433,#REF!,0),MATCH(Revisión_Avance_Periodo!$T2433,#REF!,0))</f>
        <v>#REF!</v>
      </c>
      <c r="V2433" s="132" t="e">
        <f>INDEX(#REF!,MATCH(Revisión_Avance_Periodo!$L2433,#REF!,0),MATCH(Revisión_Avance_Periodo!$T2433,#REF!,0))</f>
        <v>#REF!</v>
      </c>
      <c r="W2433" s="130" t="e">
        <f>V2433/U2433</f>
        <v>#REF!</v>
      </c>
      <c r="X2433" s="124" t="e">
        <f>VLOOKUP(W2433,Tabla_Estado_Meta_OAP_2019[#All],3,TRUE)</f>
        <v>#REF!</v>
      </c>
      <c r="Y2433" s="157" t="e">
        <f>SUBTOTAL(9,$U$206:$U2433)</f>
        <v>#REF!</v>
      </c>
      <c r="Z2433" s="158" t="e">
        <f>SUBTOTAL(9,$V$206:$V2433)</f>
        <v>#REF!</v>
      </c>
      <c r="AA2433" s="159">
        <f>IFERROR(+Revisión_Avance_Periodo!$Z2433/Revisión_Avance_Periodo!$Y2433,0)</f>
        <v>0</v>
      </c>
      <c r="AB2433" s="126"/>
      <c r="AC2433" s="127"/>
      <c r="AD2433" s="125"/>
      <c r="AE2433" s="125"/>
      <c r="AF2433" s="128"/>
      <c r="AG2433" s="129"/>
      <c r="AH2433" s="157" t="e">
        <f>SUBTOTAL(9,$U$2426:$U2433)</f>
        <v>#REF!</v>
      </c>
      <c r="AI2433" s="158" t="e">
        <f>SUBTOTAL(9,$V$2426:$V2433)</f>
        <v>#REF!</v>
      </c>
      <c r="AJ2433" s="159">
        <f>IFERROR(+Revisión_Avance_Periodo!$Z2433/Revisión_Avance_Periodo!$Y2433,0)</f>
        <v>0</v>
      </c>
      <c r="AK2433" s="126"/>
      <c r="AL2433" s="127"/>
      <c r="AM2433" s="125"/>
      <c r="AN2433" s="125"/>
      <c r="AO2433" s="128"/>
      <c r="AP2433" s="129"/>
    </row>
    <row r="2434" spans="1:42" x14ac:dyDescent="0.25">
      <c r="A2434" s="92">
        <v>208</v>
      </c>
      <c r="B2434" s="435" t="e">
        <f>CONCATENATE(Revisión_Avance_Periodo!$D2434,";",Revisión_Avance_Periodo!$F2434,";",Revisión_Avance_Periodo!$L2434)</f>
        <v>#REF!</v>
      </c>
      <c r="C2434" s="435" t="e">
        <f t="shared" ref="C2434:C2497" si="193">CONCATENATE($N2434,";",$L2434,";",$T2434)</f>
        <v>#REF!</v>
      </c>
      <c r="D2434" s="114" t="e">
        <f>VLOOKUP($A2434,#REF!,3,FALSE)</f>
        <v>#REF!</v>
      </c>
      <c r="E2434" s="436" t="e">
        <f>VLOOKUP($A2434,#REF!,4,FALSE)</f>
        <v>#REF!</v>
      </c>
      <c r="F2434" s="102" t="e">
        <f>VLOOKUP($A2434,#REF!,5,FALSE)</f>
        <v>#REF!</v>
      </c>
      <c r="G2434" s="93" t="e">
        <f>VLOOKUP($A2434,#REF!,8,FALSE)</f>
        <v>#REF!</v>
      </c>
      <c r="H2434" s="93" t="e">
        <f>VLOOKUP($A2434,#REF!,7,FALSE)</f>
        <v>#REF!</v>
      </c>
      <c r="I2434" s="438" t="e">
        <f>VLOOKUP($A2434,#REF!,10,FALSE)</f>
        <v>#REF!</v>
      </c>
      <c r="J2434" s="93" t="e">
        <f>VLOOKUP($A2434,#REF!,11,FALSE)</f>
        <v>#REF!</v>
      </c>
      <c r="K2434" s="114" t="e">
        <f>VLOOKUP($A2434,#REF!,12,FALSE)</f>
        <v>#REF!</v>
      </c>
      <c r="L2434" s="93" t="e">
        <f>VLOOKUP($A2434,#REF!,13,FALSE)</f>
        <v>#REF!</v>
      </c>
      <c r="M2434" s="438" t="e">
        <f>VLOOKUP($A2434,#REF!,14,FALSE)</f>
        <v>#REF!</v>
      </c>
      <c r="N2434" s="102" t="e">
        <f>VLOOKUP($A2434,#REF!,15,FALSE)</f>
        <v>#REF!</v>
      </c>
      <c r="O2434" s="102" t="e">
        <f>VLOOKUP($A2434,#REF!,18,FALSE)</f>
        <v>#REF!</v>
      </c>
      <c r="P2434" s="93" t="e">
        <f>VLOOKUP($A2434,#REF!,41,FALSE)</f>
        <v>#REF!</v>
      </c>
      <c r="Q2434" s="115" t="e">
        <f>VLOOKUP(Revisión_Avance_Periodo!$L2434,#REF!,30,FALSE)</f>
        <v>#REF!</v>
      </c>
      <c r="R2434" s="116">
        <v>2019</v>
      </c>
      <c r="S2434" s="196">
        <v>43738</v>
      </c>
      <c r="T2434" s="116" t="s">
        <v>76</v>
      </c>
      <c r="U2434" s="132" t="e">
        <f>INDEX(#REF!,MATCH(Revisión_Avance_Periodo!$L2434,#REF!,0),MATCH(Revisión_Avance_Periodo!$T2434,#REF!,0))</f>
        <v>#REF!</v>
      </c>
      <c r="V2434" s="132" t="e">
        <f>INDEX(#REF!,MATCH(Revisión_Avance_Periodo!$L2434,#REF!,0),MATCH(Revisión_Avance_Periodo!$T2434,#REF!,0))</f>
        <v>#REF!</v>
      </c>
      <c r="W2434" s="130" t="e">
        <f>V2434/U2434</f>
        <v>#REF!</v>
      </c>
      <c r="X2434" s="116" t="e">
        <f>VLOOKUP(W2434,Tabla_Estado_Meta_OAP_2019[#All],3,TRUE)</f>
        <v>#REF!</v>
      </c>
      <c r="Y2434" s="157" t="e">
        <f>SUBTOTAL(9,$U$206:$U2434)</f>
        <v>#REF!</v>
      </c>
      <c r="Z2434" s="158" t="e">
        <f>SUBTOTAL(9,$V$206:$V2434)</f>
        <v>#REF!</v>
      </c>
      <c r="AA2434" s="159">
        <f>IFERROR(+Revisión_Avance_Periodo!$Z2434/Revisión_Avance_Periodo!$Y2434,0)</f>
        <v>0</v>
      </c>
      <c r="AB2434" s="126"/>
      <c r="AC2434" s="127"/>
      <c r="AD2434" s="125"/>
      <c r="AE2434" s="125"/>
      <c r="AF2434" s="128"/>
      <c r="AG2434" s="129"/>
      <c r="AH2434" s="157" t="e">
        <f>SUBTOTAL(9,$U$2426:$U2434)</f>
        <v>#REF!</v>
      </c>
      <c r="AI2434" s="158" t="e">
        <f>SUBTOTAL(9,$V$2426:$V2434)</f>
        <v>#REF!</v>
      </c>
      <c r="AJ2434" s="159">
        <f>IFERROR(+Revisión_Avance_Periodo!$Z2434/Revisión_Avance_Periodo!$Y2434,0)</f>
        <v>0</v>
      </c>
      <c r="AK2434" s="126"/>
      <c r="AL2434" s="127"/>
      <c r="AM2434" s="125"/>
      <c r="AN2434" s="125"/>
      <c r="AO2434" s="128"/>
      <c r="AP2434" s="129"/>
    </row>
    <row r="2435" spans="1:42" x14ac:dyDescent="0.25">
      <c r="A2435" s="97">
        <v>208</v>
      </c>
      <c r="B2435" s="435" t="e">
        <f>CONCATENATE(Revisión_Avance_Periodo!$D2435,";",Revisión_Avance_Periodo!$F2435,";",Revisión_Avance_Periodo!$L2435)</f>
        <v>#REF!</v>
      </c>
      <c r="C2435" s="435" t="e">
        <f t="shared" si="193"/>
        <v>#REF!</v>
      </c>
      <c r="D2435" s="123" t="e">
        <f>VLOOKUP($A2435,#REF!,3,FALSE)</f>
        <v>#REF!</v>
      </c>
      <c r="E2435" s="436" t="e">
        <f>VLOOKUP($A2435,#REF!,4,FALSE)</f>
        <v>#REF!</v>
      </c>
      <c r="F2435" s="103" t="e">
        <f>VLOOKUP($A2435,#REF!,5,FALSE)</f>
        <v>#REF!</v>
      </c>
      <c r="G2435" s="98" t="e">
        <f>VLOOKUP($A2435,#REF!,8,FALSE)</f>
        <v>#REF!</v>
      </c>
      <c r="H2435" s="93" t="e">
        <f>VLOOKUP($A2435,#REF!,7,FALSE)</f>
        <v>#REF!</v>
      </c>
      <c r="I2435" s="438" t="e">
        <f>VLOOKUP($A2435,#REF!,10,FALSE)</f>
        <v>#REF!</v>
      </c>
      <c r="J2435" s="98" t="e">
        <f>VLOOKUP($A2435,#REF!,11,FALSE)</f>
        <v>#REF!</v>
      </c>
      <c r="K2435" s="114" t="e">
        <f>VLOOKUP($A2435,#REF!,12,FALSE)</f>
        <v>#REF!</v>
      </c>
      <c r="L2435" s="98" t="e">
        <f>VLOOKUP($A2435,#REF!,13,FALSE)</f>
        <v>#REF!</v>
      </c>
      <c r="M2435" s="438" t="e">
        <f>VLOOKUP($A2435,#REF!,14,FALSE)</f>
        <v>#REF!</v>
      </c>
      <c r="N2435" s="103" t="e">
        <f>VLOOKUP($A2435,#REF!,15,FALSE)</f>
        <v>#REF!</v>
      </c>
      <c r="O2435" s="103" t="e">
        <f>VLOOKUP($A2435,#REF!,18,FALSE)</f>
        <v>#REF!</v>
      </c>
      <c r="P2435" s="93" t="e">
        <f>VLOOKUP($A2435,#REF!,41,FALSE)</f>
        <v>#REF!</v>
      </c>
      <c r="Q2435" s="115" t="e">
        <f>VLOOKUP(Revisión_Avance_Periodo!$L2435,#REF!,30,FALSE)</f>
        <v>#REF!</v>
      </c>
      <c r="R2435" s="116">
        <v>2019</v>
      </c>
      <c r="S2435" s="196">
        <v>43768</v>
      </c>
      <c r="T2435" s="124" t="s">
        <v>77</v>
      </c>
      <c r="U2435" s="132" t="e">
        <f>INDEX(#REF!,MATCH(Revisión_Avance_Periodo!$L2435,#REF!,0),MATCH(Revisión_Avance_Periodo!$T2435,#REF!,0))</f>
        <v>#REF!</v>
      </c>
      <c r="V2435" s="132" t="e">
        <f>INDEX(#REF!,MATCH(Revisión_Avance_Periodo!$L2435,#REF!,0),MATCH(Revisión_Avance_Periodo!$T2435,#REF!,0))</f>
        <v>#REF!</v>
      </c>
      <c r="W2435" s="118">
        <f>IFERROR((V2435/U2435),0)</f>
        <v>0</v>
      </c>
      <c r="X2435" s="124" t="str">
        <f>VLOOKUP(W2435,Tabla_Estado_Meta_OAP_2019[#All],3,TRUE)</f>
        <v>Por Ejecutar</v>
      </c>
      <c r="Y2435" s="157" t="e">
        <f>SUBTOTAL(9,$U$206:$U2435)</f>
        <v>#REF!</v>
      </c>
      <c r="Z2435" s="158" t="e">
        <f>SUBTOTAL(9,$V$206:$V2435)</f>
        <v>#REF!</v>
      </c>
      <c r="AA2435" s="159">
        <f>IFERROR(+Revisión_Avance_Periodo!$Z2435/Revisión_Avance_Periodo!$Y2435,0)</f>
        <v>0</v>
      </c>
      <c r="AB2435" s="126"/>
      <c r="AC2435" s="127"/>
      <c r="AD2435" s="125"/>
      <c r="AE2435" s="125"/>
      <c r="AF2435" s="128"/>
      <c r="AG2435" s="129"/>
      <c r="AH2435" s="157" t="e">
        <f>SUBTOTAL(9,$U$2426:$U2435)</f>
        <v>#REF!</v>
      </c>
      <c r="AI2435" s="158" t="e">
        <f>SUBTOTAL(9,$V$2426:$V2435)</f>
        <v>#REF!</v>
      </c>
      <c r="AJ2435" s="159">
        <f>IFERROR(+Revisión_Avance_Periodo!$Z2435/Revisión_Avance_Periodo!$Y2435,0)</f>
        <v>0</v>
      </c>
      <c r="AK2435" s="126"/>
      <c r="AL2435" s="127"/>
      <c r="AM2435" s="125"/>
      <c r="AN2435" s="125"/>
      <c r="AO2435" s="128"/>
      <c r="AP2435" s="129"/>
    </row>
    <row r="2436" spans="1:42" x14ac:dyDescent="0.25">
      <c r="A2436" s="92">
        <v>208</v>
      </c>
      <c r="B2436" s="435" t="e">
        <f>CONCATENATE(Revisión_Avance_Periodo!$D2436,";",Revisión_Avance_Periodo!$F2436,";",Revisión_Avance_Periodo!$L2436)</f>
        <v>#REF!</v>
      </c>
      <c r="C2436" s="435" t="e">
        <f t="shared" si="193"/>
        <v>#REF!</v>
      </c>
      <c r="D2436" s="114" t="e">
        <f>VLOOKUP($A2436,#REF!,3,FALSE)</f>
        <v>#REF!</v>
      </c>
      <c r="E2436" s="436" t="e">
        <f>VLOOKUP($A2436,#REF!,4,FALSE)</f>
        <v>#REF!</v>
      </c>
      <c r="F2436" s="102" t="e">
        <f>VLOOKUP($A2436,#REF!,5,FALSE)</f>
        <v>#REF!</v>
      </c>
      <c r="G2436" s="93" t="e">
        <f>VLOOKUP($A2436,#REF!,8,FALSE)</f>
        <v>#REF!</v>
      </c>
      <c r="H2436" s="93" t="e">
        <f>VLOOKUP($A2436,#REF!,7,FALSE)</f>
        <v>#REF!</v>
      </c>
      <c r="I2436" s="438" t="e">
        <f>VLOOKUP($A2436,#REF!,10,FALSE)</f>
        <v>#REF!</v>
      </c>
      <c r="J2436" s="93" t="e">
        <f>VLOOKUP($A2436,#REF!,11,FALSE)</f>
        <v>#REF!</v>
      </c>
      <c r="K2436" s="114" t="e">
        <f>VLOOKUP($A2436,#REF!,12,FALSE)</f>
        <v>#REF!</v>
      </c>
      <c r="L2436" s="93" t="e">
        <f>VLOOKUP($A2436,#REF!,13,FALSE)</f>
        <v>#REF!</v>
      </c>
      <c r="M2436" s="438" t="e">
        <f>VLOOKUP($A2436,#REF!,14,FALSE)</f>
        <v>#REF!</v>
      </c>
      <c r="N2436" s="102" t="e">
        <f>VLOOKUP($A2436,#REF!,15,FALSE)</f>
        <v>#REF!</v>
      </c>
      <c r="O2436" s="102" t="e">
        <f>VLOOKUP($A2436,#REF!,18,FALSE)</f>
        <v>#REF!</v>
      </c>
      <c r="P2436" s="93" t="e">
        <f>VLOOKUP($A2436,#REF!,41,FALSE)</f>
        <v>#REF!</v>
      </c>
      <c r="Q2436" s="115" t="e">
        <f>VLOOKUP(Revisión_Avance_Periodo!$L2436,#REF!,30,FALSE)</f>
        <v>#REF!</v>
      </c>
      <c r="R2436" s="116">
        <v>2019</v>
      </c>
      <c r="S2436" s="196">
        <v>43799</v>
      </c>
      <c r="T2436" s="116" t="s">
        <v>78</v>
      </c>
      <c r="U2436" s="132" t="e">
        <f>INDEX(#REF!,MATCH(Revisión_Avance_Periodo!$L2436,#REF!,0),MATCH(Revisión_Avance_Periodo!$T2436,#REF!,0))</f>
        <v>#REF!</v>
      </c>
      <c r="V2436" s="132" t="e">
        <f>INDEX(#REF!,MATCH(Revisión_Avance_Periodo!$L2436,#REF!,0),MATCH(Revisión_Avance_Periodo!$T2436,#REF!,0))</f>
        <v>#REF!</v>
      </c>
      <c r="W2436" s="118">
        <f>IFERROR((V2436/U2436),0)</f>
        <v>0</v>
      </c>
      <c r="X2436" s="116" t="str">
        <f>VLOOKUP(W2436,Tabla_Estado_Meta_OAP_2019[#All],3,TRUE)</f>
        <v>Por Ejecutar</v>
      </c>
      <c r="Y2436" s="157" t="e">
        <f>SUBTOTAL(9,$U$206:$U2436)</f>
        <v>#REF!</v>
      </c>
      <c r="Z2436" s="158" t="e">
        <f>SUBTOTAL(9,$V$206:$V2436)</f>
        <v>#REF!</v>
      </c>
      <c r="AA2436" s="159">
        <f>IFERROR(+Revisión_Avance_Periodo!$Z2436/Revisión_Avance_Periodo!$Y2436,0)</f>
        <v>0</v>
      </c>
      <c r="AB2436" s="126"/>
      <c r="AC2436" s="127"/>
      <c r="AD2436" s="125"/>
      <c r="AE2436" s="125"/>
      <c r="AF2436" s="128"/>
      <c r="AG2436" s="129"/>
      <c r="AH2436" s="157" t="e">
        <f>SUBTOTAL(9,$U$2426:$U2436)</f>
        <v>#REF!</v>
      </c>
      <c r="AI2436" s="158" t="e">
        <f>SUBTOTAL(9,$V$2426:$V2436)</f>
        <v>#REF!</v>
      </c>
      <c r="AJ2436" s="159">
        <f>IFERROR(+Revisión_Avance_Periodo!$Z2436/Revisión_Avance_Periodo!$Y2436,0)</f>
        <v>0</v>
      </c>
      <c r="AK2436" s="126"/>
      <c r="AL2436" s="127"/>
      <c r="AM2436" s="125"/>
      <c r="AN2436" s="125"/>
      <c r="AO2436" s="128"/>
      <c r="AP2436" s="129"/>
    </row>
    <row r="2437" spans="1:42" ht="15.75" thickBot="1" x14ac:dyDescent="0.3">
      <c r="A2437" s="97">
        <v>208</v>
      </c>
      <c r="B2437" s="435" t="e">
        <f>CONCATENATE(Revisión_Avance_Periodo!$D2437,";",Revisión_Avance_Periodo!$F2437,";",Revisión_Avance_Periodo!$L2437)</f>
        <v>#REF!</v>
      </c>
      <c r="C2437" s="435" t="e">
        <f t="shared" si="193"/>
        <v>#REF!</v>
      </c>
      <c r="D2437" s="123" t="e">
        <f>VLOOKUP($A2437,#REF!,3,FALSE)</f>
        <v>#REF!</v>
      </c>
      <c r="E2437" s="436" t="e">
        <f>VLOOKUP($A2437,#REF!,4,FALSE)</f>
        <v>#REF!</v>
      </c>
      <c r="F2437" s="103" t="e">
        <f>VLOOKUP($A2437,#REF!,5,FALSE)</f>
        <v>#REF!</v>
      </c>
      <c r="G2437" s="98" t="e">
        <f>VLOOKUP($A2437,#REF!,8,FALSE)</f>
        <v>#REF!</v>
      </c>
      <c r="H2437" s="93" t="e">
        <f>VLOOKUP($A2437,#REF!,7,FALSE)</f>
        <v>#REF!</v>
      </c>
      <c r="I2437" s="438" t="e">
        <f>VLOOKUP($A2437,#REF!,10,FALSE)</f>
        <v>#REF!</v>
      </c>
      <c r="J2437" s="98" t="e">
        <f>VLOOKUP($A2437,#REF!,11,FALSE)</f>
        <v>#REF!</v>
      </c>
      <c r="K2437" s="114" t="e">
        <f>VLOOKUP($A2437,#REF!,12,FALSE)</f>
        <v>#REF!</v>
      </c>
      <c r="L2437" s="98" t="e">
        <f>VLOOKUP($A2437,#REF!,13,FALSE)</f>
        <v>#REF!</v>
      </c>
      <c r="M2437" s="438" t="e">
        <f>VLOOKUP($A2437,#REF!,14,FALSE)</f>
        <v>#REF!</v>
      </c>
      <c r="N2437" s="103" t="e">
        <f>VLOOKUP($A2437,#REF!,15,FALSE)</f>
        <v>#REF!</v>
      </c>
      <c r="O2437" s="103" t="e">
        <f>VLOOKUP($A2437,#REF!,18,FALSE)</f>
        <v>#REF!</v>
      </c>
      <c r="P2437" s="93" t="e">
        <f>VLOOKUP($A2437,#REF!,41,FALSE)</f>
        <v>#REF!</v>
      </c>
      <c r="Q2437" s="115" t="e">
        <f>VLOOKUP(Revisión_Avance_Periodo!$L2437,#REF!,30,FALSE)</f>
        <v>#REF!</v>
      </c>
      <c r="R2437" s="116">
        <v>2019</v>
      </c>
      <c r="S2437" s="196">
        <v>43829</v>
      </c>
      <c r="T2437" s="124" t="s">
        <v>79</v>
      </c>
      <c r="U2437" s="132" t="e">
        <f>INDEX(#REF!,MATCH(Revisión_Avance_Periodo!$L2437,#REF!,0),MATCH(Revisión_Avance_Periodo!$T2437,#REF!,0))</f>
        <v>#REF!</v>
      </c>
      <c r="V2437" s="132" t="e">
        <f>INDEX(#REF!,MATCH(Revisión_Avance_Periodo!$L2437,#REF!,0),MATCH(Revisión_Avance_Periodo!$T2437,#REF!,0))</f>
        <v>#REF!</v>
      </c>
      <c r="W2437" s="118">
        <f>IFERROR((V2437/U2437),0)</f>
        <v>0</v>
      </c>
      <c r="X2437" s="124" t="str">
        <f>VLOOKUP(W2437,Tabla_Estado_Meta_OAP_2019[#All],3,TRUE)</f>
        <v>Por Ejecutar</v>
      </c>
      <c r="Y2437" s="157" t="e">
        <f>SUBTOTAL(9,$U$206:$U2437)</f>
        <v>#REF!</v>
      </c>
      <c r="Z2437" s="158" t="e">
        <f>SUBTOTAL(9,$V$206:$V2437)</f>
        <v>#REF!</v>
      </c>
      <c r="AA2437" s="159">
        <f>IFERROR(+Revisión_Avance_Periodo!$Z2437/Revisión_Avance_Periodo!$Y2437,0)</f>
        <v>0</v>
      </c>
      <c r="AB2437" s="126"/>
      <c r="AC2437" s="127"/>
      <c r="AD2437" s="125"/>
      <c r="AE2437" s="125"/>
      <c r="AF2437" s="128"/>
      <c r="AG2437" s="129"/>
      <c r="AH2437" s="157" t="e">
        <f>SUBTOTAL(9,$U$2426:$U2437)</f>
        <v>#REF!</v>
      </c>
      <c r="AI2437" s="158" t="e">
        <f>SUBTOTAL(9,$V$2426:$V2437)</f>
        <v>#REF!</v>
      </c>
      <c r="AJ2437" s="159">
        <f>IFERROR(+Revisión_Avance_Periodo!$Z2437/Revisión_Avance_Periodo!$Y2437,0)</f>
        <v>0</v>
      </c>
      <c r="AK2437" s="126"/>
      <c r="AL2437" s="127"/>
      <c r="AM2437" s="125"/>
      <c r="AN2437" s="125"/>
      <c r="AO2437" s="128"/>
      <c r="AP2437" s="129"/>
    </row>
    <row r="2438" spans="1:42" x14ac:dyDescent="0.25">
      <c r="A2438" s="92">
        <v>209</v>
      </c>
      <c r="B2438" s="435" t="e">
        <f>CONCATENATE(Revisión_Avance_Periodo!$D2438,";",Revisión_Avance_Periodo!$F2438,";",Revisión_Avance_Periodo!$L2438)</f>
        <v>#REF!</v>
      </c>
      <c r="C2438" s="435" t="e">
        <f t="shared" si="193"/>
        <v>#REF!</v>
      </c>
      <c r="D2438" s="114" t="e">
        <f>VLOOKUP($A2438,#REF!,3,FALSE)</f>
        <v>#REF!</v>
      </c>
      <c r="E2438" s="436" t="e">
        <f>VLOOKUP($A2438,#REF!,4,FALSE)</f>
        <v>#REF!</v>
      </c>
      <c r="F2438" s="102" t="e">
        <f>VLOOKUP($A2438,#REF!,5,FALSE)</f>
        <v>#REF!</v>
      </c>
      <c r="G2438" s="93" t="e">
        <f>VLOOKUP($A2438,#REF!,8,FALSE)</f>
        <v>#REF!</v>
      </c>
      <c r="H2438" s="93" t="e">
        <f>VLOOKUP($A2438,#REF!,7,FALSE)</f>
        <v>#REF!</v>
      </c>
      <c r="I2438" s="438" t="e">
        <f>VLOOKUP($A2438,#REF!,10,FALSE)</f>
        <v>#REF!</v>
      </c>
      <c r="J2438" s="93" t="e">
        <f>VLOOKUP($A2438,#REF!,11,FALSE)</f>
        <v>#REF!</v>
      </c>
      <c r="K2438" s="114" t="e">
        <f>VLOOKUP($A2438,#REF!,12,FALSE)</f>
        <v>#REF!</v>
      </c>
      <c r="L2438" s="93" t="e">
        <f>VLOOKUP($A2438,#REF!,13,FALSE)</f>
        <v>#REF!</v>
      </c>
      <c r="M2438" s="438" t="e">
        <f>VLOOKUP($A2438,#REF!,14,FALSE)</f>
        <v>#REF!</v>
      </c>
      <c r="N2438" s="102" t="e">
        <f>VLOOKUP($A2438,#REF!,15,FALSE)</f>
        <v>#REF!</v>
      </c>
      <c r="O2438" s="102" t="e">
        <f>VLOOKUP($A2438,#REF!,18,FALSE)</f>
        <v>#REF!</v>
      </c>
      <c r="P2438" s="93" t="e">
        <f>VLOOKUP($A2438,#REF!,41,FALSE)</f>
        <v>#REF!</v>
      </c>
      <c r="Q2438" s="115" t="e">
        <f>VLOOKUP(Revisión_Avance_Periodo!$L2438,#REF!,30,FALSE)</f>
        <v>#REF!</v>
      </c>
      <c r="R2438" s="116">
        <v>2019</v>
      </c>
      <c r="S2438" s="196">
        <v>43495</v>
      </c>
      <c r="T2438" s="116" t="s">
        <v>68</v>
      </c>
      <c r="U2438" s="440" t="e">
        <f>INDEX(#REF!,MATCH(Revisión_Avance_Periodo!$L2438,#REF!,0),MATCH(Revisión_Avance_Periodo!$T2438,#REF!,0))</f>
        <v>#REF!</v>
      </c>
      <c r="V2438" s="440" t="e">
        <f>INDEX(#REF!,MATCH(Revisión_Avance_Periodo!$L2438,#REF!,0),MATCH(Revisión_Avance_Periodo!$T2438,#REF!,0))</f>
        <v>#REF!</v>
      </c>
      <c r="W2438" s="130" t="e">
        <f t="shared" ref="W2438:W2446" si="194">V2438/U2438</f>
        <v>#REF!</v>
      </c>
      <c r="X2438" s="116" t="e">
        <f>VLOOKUP(W2438,Tabla_Estado_Meta_OAP_2019[#All],3,TRUE)</f>
        <v>#REF!</v>
      </c>
      <c r="Y2438" s="163" t="e">
        <f>SUBTOTAL(9,$U$206:$U2438)</f>
        <v>#REF!</v>
      </c>
      <c r="Z2438" s="161" t="e">
        <f>SUBTOTAL(9,$V$206:$V2438)</f>
        <v>#REF!</v>
      </c>
      <c r="AA2438" s="162">
        <f>IFERROR(+Revisión_Avance_Periodo!$Z2438/Revisión_Avance_Periodo!$Y2438,0)</f>
        <v>0</v>
      </c>
      <c r="AB2438" s="445" t="e">
        <f>SUBTOTAL(9,U2438:U2449)</f>
        <v>#REF!</v>
      </c>
      <c r="AC2438" s="446" t="e">
        <f>SUBTOTAL(9,V2438:V2449)</f>
        <v>#REF!</v>
      </c>
      <c r="AD2438" s="119" t="e">
        <f>+AC2438/AB2438</f>
        <v>#REF!</v>
      </c>
      <c r="AE2438" s="119" t="e">
        <f>100%-Revisión_Avance_Periodo!$AD2438</f>
        <v>#REF!</v>
      </c>
      <c r="AF2438" s="121" t="e">
        <f>VLOOKUP(AD2438,Tabla_Estado_Meta_OAP_2019[],3,TRUE)</f>
        <v>#REF!</v>
      </c>
      <c r="AG2438" s="122" t="e">
        <f>Revisión_Avance_Periodo!$AD2438*Revisión_Avance_Periodo!$Q2438</f>
        <v>#REF!</v>
      </c>
      <c r="AH2438" s="163" t="e">
        <f>SUBTOTAL(9,$U$2438:$U2438)</f>
        <v>#REF!</v>
      </c>
      <c r="AI2438" s="161" t="e">
        <f>SUBTOTAL(9,$V$2438:$V2438)</f>
        <v>#REF!</v>
      </c>
      <c r="AJ2438" s="162">
        <f>IFERROR(+Revisión_Avance_Periodo!$Z2438/Revisión_Avance_Periodo!$Y2438,0)</f>
        <v>0</v>
      </c>
      <c r="AK2438" s="445" t="e">
        <f>SUBTOTAL(9,AD2438:AD2449)</f>
        <v>#REF!</v>
      </c>
      <c r="AL2438" s="446" t="e">
        <f>SUBTOTAL(9,AE2438:AE2449)</f>
        <v>#REF!</v>
      </c>
      <c r="AM2438" s="119" t="e">
        <f>+AL2438/AK2438</f>
        <v>#REF!</v>
      </c>
      <c r="AN2438" s="119" t="e">
        <f>100%-Revisión_Avance_Periodo!$AD2438</f>
        <v>#REF!</v>
      </c>
      <c r="AO2438" s="121" t="e">
        <f>VLOOKUP(AM2438,Tabla_Estado_Meta_OAP_2019[],3,TRUE)</f>
        <v>#REF!</v>
      </c>
      <c r="AP2438" s="122" t="e">
        <f>Revisión_Avance_Periodo!$AD2438*Revisión_Avance_Periodo!$Q2438</f>
        <v>#REF!</v>
      </c>
    </row>
    <row r="2439" spans="1:42" x14ac:dyDescent="0.25">
      <c r="A2439" s="97">
        <v>209</v>
      </c>
      <c r="B2439" s="435" t="e">
        <f>CONCATENATE(Revisión_Avance_Periodo!$D2439,";",Revisión_Avance_Periodo!$F2439,";",Revisión_Avance_Periodo!$L2439)</f>
        <v>#REF!</v>
      </c>
      <c r="C2439" s="435" t="e">
        <f t="shared" si="193"/>
        <v>#REF!</v>
      </c>
      <c r="D2439" s="123" t="e">
        <f>VLOOKUP($A2439,#REF!,3,FALSE)</f>
        <v>#REF!</v>
      </c>
      <c r="E2439" s="436" t="e">
        <f>VLOOKUP($A2439,#REF!,4,FALSE)</f>
        <v>#REF!</v>
      </c>
      <c r="F2439" s="103" t="e">
        <f>VLOOKUP($A2439,#REF!,5,FALSE)</f>
        <v>#REF!</v>
      </c>
      <c r="G2439" s="98" t="e">
        <f>VLOOKUP($A2439,#REF!,8,FALSE)</f>
        <v>#REF!</v>
      </c>
      <c r="H2439" s="93" t="e">
        <f>VLOOKUP($A2439,#REF!,7,FALSE)</f>
        <v>#REF!</v>
      </c>
      <c r="I2439" s="438" t="e">
        <f>VLOOKUP($A2439,#REF!,10,FALSE)</f>
        <v>#REF!</v>
      </c>
      <c r="J2439" s="98" t="e">
        <f>VLOOKUP($A2439,#REF!,11,FALSE)</f>
        <v>#REF!</v>
      </c>
      <c r="K2439" s="114" t="e">
        <f>VLOOKUP($A2439,#REF!,12,FALSE)</f>
        <v>#REF!</v>
      </c>
      <c r="L2439" s="98" t="e">
        <f>VLOOKUP($A2439,#REF!,13,FALSE)</f>
        <v>#REF!</v>
      </c>
      <c r="M2439" s="438" t="e">
        <f>VLOOKUP($A2439,#REF!,14,FALSE)</f>
        <v>#REF!</v>
      </c>
      <c r="N2439" s="103" t="e">
        <f>VLOOKUP($A2439,#REF!,15,FALSE)</f>
        <v>#REF!</v>
      </c>
      <c r="O2439" s="103" t="e">
        <f>VLOOKUP($A2439,#REF!,18,FALSE)</f>
        <v>#REF!</v>
      </c>
      <c r="P2439" s="93" t="e">
        <f>VLOOKUP($A2439,#REF!,41,FALSE)</f>
        <v>#REF!</v>
      </c>
      <c r="Q2439" s="115" t="e">
        <f>VLOOKUP(Revisión_Avance_Periodo!$L2439,#REF!,30,FALSE)</f>
        <v>#REF!</v>
      </c>
      <c r="R2439" s="116">
        <v>2019</v>
      </c>
      <c r="S2439" s="196">
        <v>43524</v>
      </c>
      <c r="T2439" s="124" t="s">
        <v>69</v>
      </c>
      <c r="U2439" s="440" t="e">
        <f>INDEX(#REF!,MATCH(Revisión_Avance_Periodo!$L2439,#REF!,0),MATCH(Revisión_Avance_Periodo!$T2439,#REF!,0))</f>
        <v>#REF!</v>
      </c>
      <c r="V2439" s="440" t="e">
        <f>INDEX(#REF!,MATCH(Revisión_Avance_Periodo!$L2439,#REF!,0),MATCH(Revisión_Avance_Periodo!$T2439,#REF!,0))</f>
        <v>#REF!</v>
      </c>
      <c r="W2439" s="130" t="e">
        <f t="shared" si="194"/>
        <v>#REF!</v>
      </c>
      <c r="X2439" s="124" t="e">
        <f>VLOOKUP(W2439,Tabla_Estado_Meta_OAP_2019[#All],3,TRUE)</f>
        <v>#REF!</v>
      </c>
      <c r="Y2439" s="164" t="e">
        <f>SUBTOTAL(9,$U$206:$U2439)</f>
        <v>#REF!</v>
      </c>
      <c r="Z2439" s="158" t="e">
        <f>SUBTOTAL(9,$V$206:$V2439)</f>
        <v>#REF!</v>
      </c>
      <c r="AA2439" s="159">
        <f>IFERROR(+Revisión_Avance_Periodo!$Z2439/Revisión_Avance_Periodo!$Y2439,0)</f>
        <v>0</v>
      </c>
      <c r="AB2439" s="126"/>
      <c r="AC2439" s="127"/>
      <c r="AD2439" s="125"/>
      <c r="AE2439" s="125"/>
      <c r="AF2439" s="128"/>
      <c r="AG2439" s="129"/>
      <c r="AH2439" s="164" t="e">
        <f>SUBTOTAL(9,$U$2438:$U2439)</f>
        <v>#REF!</v>
      </c>
      <c r="AI2439" s="158" t="e">
        <f>SUBTOTAL(9,$V$2438:$V2439)</f>
        <v>#REF!</v>
      </c>
      <c r="AJ2439" s="159">
        <f>IFERROR(+Revisión_Avance_Periodo!$Z2439/Revisión_Avance_Periodo!$Y2439,0)</f>
        <v>0</v>
      </c>
      <c r="AK2439" s="126"/>
      <c r="AL2439" s="127"/>
      <c r="AM2439" s="125"/>
      <c r="AN2439" s="125"/>
      <c r="AO2439" s="128"/>
      <c r="AP2439" s="129"/>
    </row>
    <row r="2440" spans="1:42" x14ac:dyDescent="0.25">
      <c r="A2440" s="92">
        <v>209</v>
      </c>
      <c r="B2440" s="435" t="e">
        <f>CONCATENATE(Revisión_Avance_Periodo!$D2440,";",Revisión_Avance_Periodo!$F2440,";",Revisión_Avance_Periodo!$L2440)</f>
        <v>#REF!</v>
      </c>
      <c r="C2440" s="435" t="e">
        <f t="shared" si="193"/>
        <v>#REF!</v>
      </c>
      <c r="D2440" s="114" t="e">
        <f>VLOOKUP($A2440,#REF!,3,FALSE)</f>
        <v>#REF!</v>
      </c>
      <c r="E2440" s="436" t="e">
        <f>VLOOKUP($A2440,#REF!,4,FALSE)</f>
        <v>#REF!</v>
      </c>
      <c r="F2440" s="102" t="e">
        <f>VLOOKUP($A2440,#REF!,5,FALSE)</f>
        <v>#REF!</v>
      </c>
      <c r="G2440" s="93" t="e">
        <f>VLOOKUP($A2440,#REF!,8,FALSE)</f>
        <v>#REF!</v>
      </c>
      <c r="H2440" s="93" t="e">
        <f>VLOOKUP($A2440,#REF!,7,FALSE)</f>
        <v>#REF!</v>
      </c>
      <c r="I2440" s="438" t="e">
        <f>VLOOKUP($A2440,#REF!,10,FALSE)</f>
        <v>#REF!</v>
      </c>
      <c r="J2440" s="93" t="e">
        <f>VLOOKUP($A2440,#REF!,11,FALSE)</f>
        <v>#REF!</v>
      </c>
      <c r="K2440" s="114" t="e">
        <f>VLOOKUP($A2440,#REF!,12,FALSE)</f>
        <v>#REF!</v>
      </c>
      <c r="L2440" s="93" t="e">
        <f>VLOOKUP($A2440,#REF!,13,FALSE)</f>
        <v>#REF!</v>
      </c>
      <c r="M2440" s="438" t="e">
        <f>VLOOKUP($A2440,#REF!,14,FALSE)</f>
        <v>#REF!</v>
      </c>
      <c r="N2440" s="102" t="e">
        <f>VLOOKUP($A2440,#REF!,15,FALSE)</f>
        <v>#REF!</v>
      </c>
      <c r="O2440" s="102" t="e">
        <f>VLOOKUP($A2440,#REF!,18,FALSE)</f>
        <v>#REF!</v>
      </c>
      <c r="P2440" s="93" t="e">
        <f>VLOOKUP($A2440,#REF!,41,FALSE)</f>
        <v>#REF!</v>
      </c>
      <c r="Q2440" s="115" t="e">
        <f>VLOOKUP(Revisión_Avance_Periodo!$L2440,#REF!,30,FALSE)</f>
        <v>#REF!</v>
      </c>
      <c r="R2440" s="116">
        <v>2019</v>
      </c>
      <c r="S2440" s="196">
        <v>43554</v>
      </c>
      <c r="T2440" s="116" t="s">
        <v>70</v>
      </c>
      <c r="U2440" s="440" t="e">
        <f>INDEX(#REF!,MATCH(Revisión_Avance_Periodo!$L2440,#REF!,0),MATCH(Revisión_Avance_Periodo!$T2440,#REF!,0))</f>
        <v>#REF!</v>
      </c>
      <c r="V2440" s="440" t="e">
        <f>INDEX(#REF!,MATCH(Revisión_Avance_Periodo!$L2440,#REF!,0),MATCH(Revisión_Avance_Periodo!$T2440,#REF!,0))</f>
        <v>#REF!</v>
      </c>
      <c r="W2440" s="130" t="e">
        <f t="shared" si="194"/>
        <v>#REF!</v>
      </c>
      <c r="X2440" s="116" t="e">
        <f>VLOOKUP(W2440,Tabla_Estado_Meta_OAP_2019[#All],3,TRUE)</f>
        <v>#REF!</v>
      </c>
      <c r="Y2440" s="164" t="e">
        <f>SUBTOTAL(9,$U$206:$U2440)</f>
        <v>#REF!</v>
      </c>
      <c r="Z2440" s="158" t="e">
        <f>SUBTOTAL(9,$V$206:$V2440)</f>
        <v>#REF!</v>
      </c>
      <c r="AA2440" s="159">
        <f>IFERROR(+Revisión_Avance_Periodo!$Z2440/Revisión_Avance_Periodo!$Y2440,0)</f>
        <v>0</v>
      </c>
      <c r="AB2440" s="126"/>
      <c r="AC2440" s="127"/>
      <c r="AD2440" s="125"/>
      <c r="AE2440" s="125"/>
      <c r="AF2440" s="128"/>
      <c r="AG2440" s="129"/>
      <c r="AH2440" s="164" t="e">
        <f>SUBTOTAL(9,$U$2438:$U2440)</f>
        <v>#REF!</v>
      </c>
      <c r="AI2440" s="158" t="e">
        <f>SUBTOTAL(9,$V$2438:$V2440)</f>
        <v>#REF!</v>
      </c>
      <c r="AJ2440" s="159">
        <f>IFERROR(+Revisión_Avance_Periodo!$Z2440/Revisión_Avance_Periodo!$Y2440,0)</f>
        <v>0</v>
      </c>
      <c r="AK2440" s="126"/>
      <c r="AL2440" s="127"/>
      <c r="AM2440" s="125"/>
      <c r="AN2440" s="125"/>
      <c r="AO2440" s="128"/>
      <c r="AP2440" s="129"/>
    </row>
    <row r="2441" spans="1:42" x14ac:dyDescent="0.25">
      <c r="A2441" s="97">
        <v>209</v>
      </c>
      <c r="B2441" s="435" t="e">
        <f>CONCATENATE(Revisión_Avance_Periodo!$D2441,";",Revisión_Avance_Periodo!$F2441,";",Revisión_Avance_Periodo!$L2441)</f>
        <v>#REF!</v>
      </c>
      <c r="C2441" s="435" t="e">
        <f t="shared" si="193"/>
        <v>#REF!</v>
      </c>
      <c r="D2441" s="123" t="e">
        <f>VLOOKUP($A2441,#REF!,3,FALSE)</f>
        <v>#REF!</v>
      </c>
      <c r="E2441" s="436" t="e">
        <f>VLOOKUP($A2441,#REF!,4,FALSE)</f>
        <v>#REF!</v>
      </c>
      <c r="F2441" s="103" t="e">
        <f>VLOOKUP($A2441,#REF!,5,FALSE)</f>
        <v>#REF!</v>
      </c>
      <c r="G2441" s="98" t="e">
        <f>VLOOKUP($A2441,#REF!,8,FALSE)</f>
        <v>#REF!</v>
      </c>
      <c r="H2441" s="93" t="e">
        <f>VLOOKUP($A2441,#REF!,7,FALSE)</f>
        <v>#REF!</v>
      </c>
      <c r="I2441" s="438" t="e">
        <f>VLOOKUP($A2441,#REF!,10,FALSE)</f>
        <v>#REF!</v>
      </c>
      <c r="J2441" s="98" t="e">
        <f>VLOOKUP($A2441,#REF!,11,FALSE)</f>
        <v>#REF!</v>
      </c>
      <c r="K2441" s="114" t="e">
        <f>VLOOKUP($A2441,#REF!,12,FALSE)</f>
        <v>#REF!</v>
      </c>
      <c r="L2441" s="98" t="e">
        <f>VLOOKUP($A2441,#REF!,13,FALSE)</f>
        <v>#REF!</v>
      </c>
      <c r="M2441" s="438" t="e">
        <f>VLOOKUP($A2441,#REF!,14,FALSE)</f>
        <v>#REF!</v>
      </c>
      <c r="N2441" s="103" t="e">
        <f>VLOOKUP($A2441,#REF!,15,FALSE)</f>
        <v>#REF!</v>
      </c>
      <c r="O2441" s="103" t="e">
        <f>VLOOKUP($A2441,#REF!,18,FALSE)</f>
        <v>#REF!</v>
      </c>
      <c r="P2441" s="93" t="e">
        <f>VLOOKUP($A2441,#REF!,41,FALSE)</f>
        <v>#REF!</v>
      </c>
      <c r="Q2441" s="115" t="e">
        <f>VLOOKUP(Revisión_Avance_Periodo!$L2441,#REF!,30,FALSE)</f>
        <v>#REF!</v>
      </c>
      <c r="R2441" s="116">
        <v>2019</v>
      </c>
      <c r="S2441" s="196">
        <v>43585</v>
      </c>
      <c r="T2441" s="124" t="s">
        <v>71</v>
      </c>
      <c r="U2441" s="440" t="e">
        <f>INDEX(#REF!,MATCH(Revisión_Avance_Periodo!$L2441,#REF!,0),MATCH(Revisión_Avance_Periodo!$T2441,#REF!,0))</f>
        <v>#REF!</v>
      </c>
      <c r="V2441" s="440" t="e">
        <f>INDEX(#REF!,MATCH(Revisión_Avance_Periodo!$L2441,#REF!,0),MATCH(Revisión_Avance_Periodo!$T2441,#REF!,0))</f>
        <v>#REF!</v>
      </c>
      <c r="W2441" s="130" t="e">
        <f t="shared" si="194"/>
        <v>#REF!</v>
      </c>
      <c r="X2441" s="124" t="e">
        <f>VLOOKUP(W2441,Tabla_Estado_Meta_OAP_2019[#All],3,TRUE)</f>
        <v>#REF!</v>
      </c>
      <c r="Y2441" s="164" t="e">
        <f>SUBTOTAL(9,$U$206:$U2441)</f>
        <v>#REF!</v>
      </c>
      <c r="Z2441" s="158" t="e">
        <f>SUBTOTAL(9,$V$206:$V2441)</f>
        <v>#REF!</v>
      </c>
      <c r="AA2441" s="159">
        <f>IFERROR(+Revisión_Avance_Periodo!$Z2441/Revisión_Avance_Periodo!$Y2441,0)</f>
        <v>0</v>
      </c>
      <c r="AB2441" s="126"/>
      <c r="AC2441" s="127"/>
      <c r="AD2441" s="125"/>
      <c r="AE2441" s="125"/>
      <c r="AF2441" s="128"/>
      <c r="AG2441" s="129"/>
      <c r="AH2441" s="164" t="e">
        <f>SUBTOTAL(9,$U$2438:$U2441)</f>
        <v>#REF!</v>
      </c>
      <c r="AI2441" s="158" t="e">
        <f>SUBTOTAL(9,$V$2438:$V2441)</f>
        <v>#REF!</v>
      </c>
      <c r="AJ2441" s="159">
        <f>IFERROR(+Revisión_Avance_Periodo!$Z2441/Revisión_Avance_Periodo!$Y2441,0)</f>
        <v>0</v>
      </c>
      <c r="AK2441" s="126"/>
      <c r="AL2441" s="127"/>
      <c r="AM2441" s="125"/>
      <c r="AN2441" s="125"/>
      <c r="AO2441" s="128"/>
      <c r="AP2441" s="129"/>
    </row>
    <row r="2442" spans="1:42" x14ac:dyDescent="0.25">
      <c r="A2442" s="92">
        <v>209</v>
      </c>
      <c r="B2442" s="435" t="e">
        <f>CONCATENATE(Revisión_Avance_Periodo!$D2442,";",Revisión_Avance_Periodo!$F2442,";",Revisión_Avance_Periodo!$L2442)</f>
        <v>#REF!</v>
      </c>
      <c r="C2442" s="435" t="e">
        <f t="shared" si="193"/>
        <v>#REF!</v>
      </c>
      <c r="D2442" s="114" t="e">
        <f>VLOOKUP($A2442,#REF!,3,FALSE)</f>
        <v>#REF!</v>
      </c>
      <c r="E2442" s="436" t="e">
        <f>VLOOKUP($A2442,#REF!,4,FALSE)</f>
        <v>#REF!</v>
      </c>
      <c r="F2442" s="102" t="e">
        <f>VLOOKUP($A2442,#REF!,5,FALSE)</f>
        <v>#REF!</v>
      </c>
      <c r="G2442" s="93" t="e">
        <f>VLOOKUP($A2442,#REF!,8,FALSE)</f>
        <v>#REF!</v>
      </c>
      <c r="H2442" s="93" t="e">
        <f>VLOOKUP($A2442,#REF!,7,FALSE)</f>
        <v>#REF!</v>
      </c>
      <c r="I2442" s="438" t="e">
        <f>VLOOKUP($A2442,#REF!,10,FALSE)</f>
        <v>#REF!</v>
      </c>
      <c r="J2442" s="93" t="e">
        <f>VLOOKUP($A2442,#REF!,11,FALSE)</f>
        <v>#REF!</v>
      </c>
      <c r="K2442" s="114" t="e">
        <f>VLOOKUP($A2442,#REF!,12,FALSE)</f>
        <v>#REF!</v>
      </c>
      <c r="L2442" s="93" t="e">
        <f>VLOOKUP($A2442,#REF!,13,FALSE)</f>
        <v>#REF!</v>
      </c>
      <c r="M2442" s="438" t="e">
        <f>VLOOKUP($A2442,#REF!,14,FALSE)</f>
        <v>#REF!</v>
      </c>
      <c r="N2442" s="102" t="e">
        <f>VLOOKUP($A2442,#REF!,15,FALSE)</f>
        <v>#REF!</v>
      </c>
      <c r="O2442" s="102" t="e">
        <f>VLOOKUP($A2442,#REF!,18,FALSE)</f>
        <v>#REF!</v>
      </c>
      <c r="P2442" s="93" t="e">
        <f>VLOOKUP($A2442,#REF!,41,FALSE)</f>
        <v>#REF!</v>
      </c>
      <c r="Q2442" s="115" t="e">
        <f>VLOOKUP(Revisión_Avance_Periodo!$L2442,#REF!,30,FALSE)</f>
        <v>#REF!</v>
      </c>
      <c r="R2442" s="116">
        <v>2019</v>
      </c>
      <c r="S2442" s="196">
        <v>43615</v>
      </c>
      <c r="T2442" s="116" t="s">
        <v>72</v>
      </c>
      <c r="U2442" s="440" t="e">
        <f>INDEX(#REF!,MATCH(Revisión_Avance_Periodo!$L2442,#REF!,0),MATCH(Revisión_Avance_Periodo!$T2442,#REF!,0))</f>
        <v>#REF!</v>
      </c>
      <c r="V2442" s="440" t="e">
        <f>INDEX(#REF!,MATCH(Revisión_Avance_Periodo!$L2442,#REF!,0),MATCH(Revisión_Avance_Periodo!$T2442,#REF!,0))</f>
        <v>#REF!</v>
      </c>
      <c r="W2442" s="130" t="e">
        <f t="shared" si="194"/>
        <v>#REF!</v>
      </c>
      <c r="X2442" s="116" t="e">
        <f>VLOOKUP(W2442,Tabla_Estado_Meta_OAP_2019[#All],3,TRUE)</f>
        <v>#REF!</v>
      </c>
      <c r="Y2442" s="164" t="e">
        <f>SUBTOTAL(9,$U$206:$U2442)</f>
        <v>#REF!</v>
      </c>
      <c r="Z2442" s="158" t="e">
        <f>SUBTOTAL(9,$V$206:$V2442)</f>
        <v>#REF!</v>
      </c>
      <c r="AA2442" s="159">
        <f>IFERROR(+Revisión_Avance_Periodo!$Z2442/Revisión_Avance_Periodo!$Y2442,0)</f>
        <v>0</v>
      </c>
      <c r="AB2442" s="126"/>
      <c r="AC2442" s="127"/>
      <c r="AD2442" s="125"/>
      <c r="AE2442" s="125"/>
      <c r="AF2442" s="128"/>
      <c r="AG2442" s="129"/>
      <c r="AH2442" s="164" t="e">
        <f>SUBTOTAL(9,$U$2438:$U2442)</f>
        <v>#REF!</v>
      </c>
      <c r="AI2442" s="158" t="e">
        <f>SUBTOTAL(9,$V$2438:$V2442)</f>
        <v>#REF!</v>
      </c>
      <c r="AJ2442" s="159">
        <f>IFERROR(+Revisión_Avance_Periodo!$Z2442/Revisión_Avance_Periodo!$Y2442,0)</f>
        <v>0</v>
      </c>
      <c r="AK2442" s="126"/>
      <c r="AL2442" s="127"/>
      <c r="AM2442" s="125"/>
      <c r="AN2442" s="125"/>
      <c r="AO2442" s="128"/>
      <c r="AP2442" s="129"/>
    </row>
    <row r="2443" spans="1:42" x14ac:dyDescent="0.25">
      <c r="A2443" s="97">
        <v>209</v>
      </c>
      <c r="B2443" s="435" t="e">
        <f>CONCATENATE(Revisión_Avance_Periodo!$D2443,";",Revisión_Avance_Periodo!$F2443,";",Revisión_Avance_Periodo!$L2443)</f>
        <v>#REF!</v>
      </c>
      <c r="C2443" s="435" t="e">
        <f t="shared" si="193"/>
        <v>#REF!</v>
      </c>
      <c r="D2443" s="123" t="e">
        <f>VLOOKUP($A2443,#REF!,3,FALSE)</f>
        <v>#REF!</v>
      </c>
      <c r="E2443" s="436" t="e">
        <f>VLOOKUP($A2443,#REF!,4,FALSE)</f>
        <v>#REF!</v>
      </c>
      <c r="F2443" s="103" t="e">
        <f>VLOOKUP($A2443,#REF!,5,FALSE)</f>
        <v>#REF!</v>
      </c>
      <c r="G2443" s="98" t="e">
        <f>VLOOKUP($A2443,#REF!,8,FALSE)</f>
        <v>#REF!</v>
      </c>
      <c r="H2443" s="93" t="e">
        <f>VLOOKUP($A2443,#REF!,7,FALSE)</f>
        <v>#REF!</v>
      </c>
      <c r="I2443" s="438" t="e">
        <f>VLOOKUP($A2443,#REF!,10,FALSE)</f>
        <v>#REF!</v>
      </c>
      <c r="J2443" s="98" t="e">
        <f>VLOOKUP($A2443,#REF!,11,FALSE)</f>
        <v>#REF!</v>
      </c>
      <c r="K2443" s="114" t="e">
        <f>VLOOKUP($A2443,#REF!,12,FALSE)</f>
        <v>#REF!</v>
      </c>
      <c r="L2443" s="98" t="e">
        <f>VLOOKUP($A2443,#REF!,13,FALSE)</f>
        <v>#REF!</v>
      </c>
      <c r="M2443" s="438" t="e">
        <f>VLOOKUP($A2443,#REF!,14,FALSE)</f>
        <v>#REF!</v>
      </c>
      <c r="N2443" s="103" t="e">
        <f>VLOOKUP($A2443,#REF!,15,FALSE)</f>
        <v>#REF!</v>
      </c>
      <c r="O2443" s="103" t="e">
        <f>VLOOKUP($A2443,#REF!,18,FALSE)</f>
        <v>#REF!</v>
      </c>
      <c r="P2443" s="93" t="e">
        <f>VLOOKUP($A2443,#REF!,41,FALSE)</f>
        <v>#REF!</v>
      </c>
      <c r="Q2443" s="115" t="e">
        <f>VLOOKUP(Revisión_Avance_Periodo!$L2443,#REF!,30,FALSE)</f>
        <v>#REF!</v>
      </c>
      <c r="R2443" s="116">
        <v>2019</v>
      </c>
      <c r="S2443" s="196">
        <v>43646</v>
      </c>
      <c r="T2443" s="124" t="s">
        <v>73</v>
      </c>
      <c r="U2443" s="440" t="e">
        <f>INDEX(#REF!,MATCH(Revisión_Avance_Periodo!$L2443,#REF!,0),MATCH(Revisión_Avance_Periodo!$T2443,#REF!,0))</f>
        <v>#REF!</v>
      </c>
      <c r="V2443" s="440" t="e">
        <f>INDEX(#REF!,MATCH(Revisión_Avance_Periodo!$L2443,#REF!,0),MATCH(Revisión_Avance_Periodo!$T2443,#REF!,0))</f>
        <v>#REF!</v>
      </c>
      <c r="W2443" s="130" t="e">
        <f t="shared" si="194"/>
        <v>#REF!</v>
      </c>
      <c r="X2443" s="124" t="e">
        <f>VLOOKUP(W2443,Tabla_Estado_Meta_OAP_2019[#All],3,TRUE)</f>
        <v>#REF!</v>
      </c>
      <c r="Y2443" s="164" t="e">
        <f>SUBTOTAL(9,$U$206:$U2443)</f>
        <v>#REF!</v>
      </c>
      <c r="Z2443" s="158" t="e">
        <f>SUBTOTAL(9,$V$206:$V2443)</f>
        <v>#REF!</v>
      </c>
      <c r="AA2443" s="159">
        <f>IFERROR(+Revisión_Avance_Periodo!$Z2443/Revisión_Avance_Periodo!$Y2443,0)</f>
        <v>0</v>
      </c>
      <c r="AB2443" s="126"/>
      <c r="AC2443" s="127"/>
      <c r="AD2443" s="125"/>
      <c r="AE2443" s="125"/>
      <c r="AF2443" s="128"/>
      <c r="AG2443" s="129"/>
      <c r="AH2443" s="164" t="e">
        <f>SUBTOTAL(9,$U$2438:$U2443)</f>
        <v>#REF!</v>
      </c>
      <c r="AI2443" s="158" t="e">
        <f>SUBTOTAL(9,$V$2438:$V2443)</f>
        <v>#REF!</v>
      </c>
      <c r="AJ2443" s="159">
        <f>IFERROR(+Revisión_Avance_Periodo!$Z2443/Revisión_Avance_Periodo!$Y2443,0)</f>
        <v>0</v>
      </c>
      <c r="AK2443" s="126"/>
      <c r="AL2443" s="127"/>
      <c r="AM2443" s="125"/>
      <c r="AN2443" s="125"/>
      <c r="AO2443" s="128"/>
      <c r="AP2443" s="129"/>
    </row>
    <row r="2444" spans="1:42" x14ac:dyDescent="0.25">
      <c r="A2444" s="92">
        <v>209</v>
      </c>
      <c r="B2444" s="435" t="e">
        <f>CONCATENATE(Revisión_Avance_Periodo!$D2444,";",Revisión_Avance_Periodo!$F2444,";",Revisión_Avance_Periodo!$L2444)</f>
        <v>#REF!</v>
      </c>
      <c r="C2444" s="435" t="e">
        <f t="shared" si="193"/>
        <v>#REF!</v>
      </c>
      <c r="D2444" s="114" t="e">
        <f>VLOOKUP($A2444,#REF!,3,FALSE)</f>
        <v>#REF!</v>
      </c>
      <c r="E2444" s="436" t="e">
        <f>VLOOKUP($A2444,#REF!,4,FALSE)</f>
        <v>#REF!</v>
      </c>
      <c r="F2444" s="102" t="e">
        <f>VLOOKUP($A2444,#REF!,5,FALSE)</f>
        <v>#REF!</v>
      </c>
      <c r="G2444" s="93" t="e">
        <f>VLOOKUP($A2444,#REF!,8,FALSE)</f>
        <v>#REF!</v>
      </c>
      <c r="H2444" s="93" t="e">
        <f>VLOOKUP($A2444,#REF!,7,FALSE)</f>
        <v>#REF!</v>
      </c>
      <c r="I2444" s="438" t="e">
        <f>VLOOKUP($A2444,#REF!,10,FALSE)</f>
        <v>#REF!</v>
      </c>
      <c r="J2444" s="93" t="e">
        <f>VLOOKUP($A2444,#REF!,11,FALSE)</f>
        <v>#REF!</v>
      </c>
      <c r="K2444" s="114" t="e">
        <f>VLOOKUP($A2444,#REF!,12,FALSE)</f>
        <v>#REF!</v>
      </c>
      <c r="L2444" s="93" t="e">
        <f>VLOOKUP($A2444,#REF!,13,FALSE)</f>
        <v>#REF!</v>
      </c>
      <c r="M2444" s="438" t="e">
        <f>VLOOKUP($A2444,#REF!,14,FALSE)</f>
        <v>#REF!</v>
      </c>
      <c r="N2444" s="102" t="e">
        <f>VLOOKUP($A2444,#REF!,15,FALSE)</f>
        <v>#REF!</v>
      </c>
      <c r="O2444" s="102" t="e">
        <f>VLOOKUP($A2444,#REF!,18,FALSE)</f>
        <v>#REF!</v>
      </c>
      <c r="P2444" s="93" t="e">
        <f>VLOOKUP($A2444,#REF!,41,FALSE)</f>
        <v>#REF!</v>
      </c>
      <c r="Q2444" s="115" t="e">
        <f>VLOOKUP(Revisión_Avance_Periodo!$L2444,#REF!,30,FALSE)</f>
        <v>#REF!</v>
      </c>
      <c r="R2444" s="116">
        <v>2019</v>
      </c>
      <c r="S2444" s="196">
        <v>43676</v>
      </c>
      <c r="T2444" s="116" t="s">
        <v>74</v>
      </c>
      <c r="U2444" s="440" t="e">
        <f>INDEX(#REF!,MATCH(Revisión_Avance_Periodo!$L2444,#REF!,0),MATCH(Revisión_Avance_Periodo!$T2444,#REF!,0))</f>
        <v>#REF!</v>
      </c>
      <c r="V2444" s="440" t="e">
        <f>INDEX(#REF!,MATCH(Revisión_Avance_Periodo!$L2444,#REF!,0),MATCH(Revisión_Avance_Periodo!$T2444,#REF!,0))</f>
        <v>#REF!</v>
      </c>
      <c r="W2444" s="130" t="e">
        <f t="shared" si="194"/>
        <v>#REF!</v>
      </c>
      <c r="X2444" s="116" t="e">
        <f>VLOOKUP(W2444,Tabla_Estado_Meta_OAP_2019[#All],3,TRUE)</f>
        <v>#REF!</v>
      </c>
      <c r="Y2444" s="164" t="e">
        <f>SUBTOTAL(9,$U$206:$U2444)</f>
        <v>#REF!</v>
      </c>
      <c r="Z2444" s="158" t="e">
        <f>SUBTOTAL(9,$V$206:$V2444)</f>
        <v>#REF!</v>
      </c>
      <c r="AA2444" s="159">
        <f>IFERROR(+Revisión_Avance_Periodo!$Z2444/Revisión_Avance_Periodo!$Y2444,0)</f>
        <v>0</v>
      </c>
      <c r="AB2444" s="126"/>
      <c r="AC2444" s="127"/>
      <c r="AD2444" s="125"/>
      <c r="AE2444" s="125"/>
      <c r="AF2444" s="128"/>
      <c r="AG2444" s="129"/>
      <c r="AH2444" s="164" t="e">
        <f>SUBTOTAL(9,$U$2438:$U2444)</f>
        <v>#REF!</v>
      </c>
      <c r="AI2444" s="158" t="e">
        <f>SUBTOTAL(9,$V$2438:$V2444)</f>
        <v>#REF!</v>
      </c>
      <c r="AJ2444" s="159">
        <f>IFERROR(+Revisión_Avance_Periodo!$Z2444/Revisión_Avance_Periodo!$Y2444,0)</f>
        <v>0</v>
      </c>
      <c r="AK2444" s="126"/>
      <c r="AL2444" s="127"/>
      <c r="AM2444" s="125"/>
      <c r="AN2444" s="125"/>
      <c r="AO2444" s="128"/>
      <c r="AP2444" s="129"/>
    </row>
    <row r="2445" spans="1:42" x14ac:dyDescent="0.25">
      <c r="A2445" s="97">
        <v>209</v>
      </c>
      <c r="B2445" s="435" t="e">
        <f>CONCATENATE(Revisión_Avance_Periodo!$D2445,";",Revisión_Avance_Periodo!$F2445,";",Revisión_Avance_Periodo!$L2445)</f>
        <v>#REF!</v>
      </c>
      <c r="C2445" s="435" t="e">
        <f t="shared" si="193"/>
        <v>#REF!</v>
      </c>
      <c r="D2445" s="123" t="e">
        <f>VLOOKUP($A2445,#REF!,3,FALSE)</f>
        <v>#REF!</v>
      </c>
      <c r="E2445" s="436" t="e">
        <f>VLOOKUP($A2445,#REF!,4,FALSE)</f>
        <v>#REF!</v>
      </c>
      <c r="F2445" s="103" t="e">
        <f>VLOOKUP($A2445,#REF!,5,FALSE)</f>
        <v>#REF!</v>
      </c>
      <c r="G2445" s="98" t="e">
        <f>VLOOKUP($A2445,#REF!,8,FALSE)</f>
        <v>#REF!</v>
      </c>
      <c r="H2445" s="93" t="e">
        <f>VLOOKUP($A2445,#REF!,7,FALSE)</f>
        <v>#REF!</v>
      </c>
      <c r="I2445" s="438" t="e">
        <f>VLOOKUP($A2445,#REF!,10,FALSE)</f>
        <v>#REF!</v>
      </c>
      <c r="J2445" s="98" t="e">
        <f>VLOOKUP($A2445,#REF!,11,FALSE)</f>
        <v>#REF!</v>
      </c>
      <c r="K2445" s="114" t="e">
        <f>VLOOKUP($A2445,#REF!,12,FALSE)</f>
        <v>#REF!</v>
      </c>
      <c r="L2445" s="98" t="e">
        <f>VLOOKUP($A2445,#REF!,13,FALSE)</f>
        <v>#REF!</v>
      </c>
      <c r="M2445" s="438" t="e">
        <f>VLOOKUP($A2445,#REF!,14,FALSE)</f>
        <v>#REF!</v>
      </c>
      <c r="N2445" s="103" t="e">
        <f>VLOOKUP($A2445,#REF!,15,FALSE)</f>
        <v>#REF!</v>
      </c>
      <c r="O2445" s="103" t="e">
        <f>VLOOKUP($A2445,#REF!,18,FALSE)</f>
        <v>#REF!</v>
      </c>
      <c r="P2445" s="93" t="e">
        <f>VLOOKUP($A2445,#REF!,41,FALSE)</f>
        <v>#REF!</v>
      </c>
      <c r="Q2445" s="115" t="e">
        <f>VLOOKUP(Revisión_Avance_Periodo!$L2445,#REF!,30,FALSE)</f>
        <v>#REF!</v>
      </c>
      <c r="R2445" s="116">
        <v>2019</v>
      </c>
      <c r="S2445" s="196">
        <v>43707</v>
      </c>
      <c r="T2445" s="124" t="s">
        <v>75</v>
      </c>
      <c r="U2445" s="440" t="e">
        <f>INDEX(#REF!,MATCH(Revisión_Avance_Periodo!$L2445,#REF!,0),MATCH(Revisión_Avance_Periodo!$T2445,#REF!,0))</f>
        <v>#REF!</v>
      </c>
      <c r="V2445" s="440" t="e">
        <f>INDEX(#REF!,MATCH(Revisión_Avance_Periodo!$L2445,#REF!,0),MATCH(Revisión_Avance_Periodo!$T2445,#REF!,0))</f>
        <v>#REF!</v>
      </c>
      <c r="W2445" s="130" t="e">
        <f t="shared" si="194"/>
        <v>#REF!</v>
      </c>
      <c r="X2445" s="124" t="e">
        <f>VLOOKUP(W2445,Tabla_Estado_Meta_OAP_2019[#All],3,TRUE)</f>
        <v>#REF!</v>
      </c>
      <c r="Y2445" s="164" t="e">
        <f>SUBTOTAL(9,$U$206:$U2445)</f>
        <v>#REF!</v>
      </c>
      <c r="Z2445" s="158" t="e">
        <f>SUBTOTAL(9,$V$206:$V2445)</f>
        <v>#REF!</v>
      </c>
      <c r="AA2445" s="159">
        <f>IFERROR(+Revisión_Avance_Periodo!$Z2445/Revisión_Avance_Periodo!$Y2445,0)</f>
        <v>0</v>
      </c>
      <c r="AB2445" s="126"/>
      <c r="AC2445" s="127"/>
      <c r="AD2445" s="125"/>
      <c r="AE2445" s="125"/>
      <c r="AF2445" s="128"/>
      <c r="AG2445" s="129"/>
      <c r="AH2445" s="164" t="e">
        <f>SUBTOTAL(9,$U$2438:$U2445)</f>
        <v>#REF!</v>
      </c>
      <c r="AI2445" s="158" t="e">
        <f>SUBTOTAL(9,$V$2438:$V2445)</f>
        <v>#REF!</v>
      </c>
      <c r="AJ2445" s="159">
        <f>IFERROR(+Revisión_Avance_Periodo!$Z2445/Revisión_Avance_Periodo!$Y2445,0)</f>
        <v>0</v>
      </c>
      <c r="AK2445" s="126"/>
      <c r="AL2445" s="127"/>
      <c r="AM2445" s="125"/>
      <c r="AN2445" s="125"/>
      <c r="AO2445" s="128"/>
      <c r="AP2445" s="129"/>
    </row>
    <row r="2446" spans="1:42" x14ac:dyDescent="0.25">
      <c r="A2446" s="92">
        <v>209</v>
      </c>
      <c r="B2446" s="435" t="e">
        <f>CONCATENATE(Revisión_Avance_Periodo!$D2446,";",Revisión_Avance_Periodo!$F2446,";",Revisión_Avance_Periodo!$L2446)</f>
        <v>#REF!</v>
      </c>
      <c r="C2446" s="435" t="e">
        <f t="shared" si="193"/>
        <v>#REF!</v>
      </c>
      <c r="D2446" s="114" t="e">
        <f>VLOOKUP($A2446,#REF!,3,FALSE)</f>
        <v>#REF!</v>
      </c>
      <c r="E2446" s="436" t="e">
        <f>VLOOKUP($A2446,#REF!,4,FALSE)</f>
        <v>#REF!</v>
      </c>
      <c r="F2446" s="102" t="e">
        <f>VLOOKUP($A2446,#REF!,5,FALSE)</f>
        <v>#REF!</v>
      </c>
      <c r="G2446" s="93" t="e">
        <f>VLOOKUP($A2446,#REF!,8,FALSE)</f>
        <v>#REF!</v>
      </c>
      <c r="H2446" s="93" t="e">
        <f>VLOOKUP($A2446,#REF!,7,FALSE)</f>
        <v>#REF!</v>
      </c>
      <c r="I2446" s="438" t="e">
        <f>VLOOKUP($A2446,#REF!,10,FALSE)</f>
        <v>#REF!</v>
      </c>
      <c r="J2446" s="93" t="e">
        <f>VLOOKUP($A2446,#REF!,11,FALSE)</f>
        <v>#REF!</v>
      </c>
      <c r="K2446" s="114" t="e">
        <f>VLOOKUP($A2446,#REF!,12,FALSE)</f>
        <v>#REF!</v>
      </c>
      <c r="L2446" s="93" t="e">
        <f>VLOOKUP($A2446,#REF!,13,FALSE)</f>
        <v>#REF!</v>
      </c>
      <c r="M2446" s="438" t="e">
        <f>VLOOKUP($A2446,#REF!,14,FALSE)</f>
        <v>#REF!</v>
      </c>
      <c r="N2446" s="102" t="e">
        <f>VLOOKUP($A2446,#REF!,15,FALSE)</f>
        <v>#REF!</v>
      </c>
      <c r="O2446" s="102" t="e">
        <f>VLOOKUP($A2446,#REF!,18,FALSE)</f>
        <v>#REF!</v>
      </c>
      <c r="P2446" s="93" t="e">
        <f>VLOOKUP($A2446,#REF!,41,FALSE)</f>
        <v>#REF!</v>
      </c>
      <c r="Q2446" s="115" t="e">
        <f>VLOOKUP(Revisión_Avance_Periodo!$L2446,#REF!,30,FALSE)</f>
        <v>#REF!</v>
      </c>
      <c r="R2446" s="116">
        <v>2019</v>
      </c>
      <c r="S2446" s="196">
        <v>43738</v>
      </c>
      <c r="T2446" s="116" t="s">
        <v>76</v>
      </c>
      <c r="U2446" s="440" t="e">
        <f>INDEX(#REF!,MATCH(Revisión_Avance_Periodo!$L2446,#REF!,0),MATCH(Revisión_Avance_Periodo!$T2446,#REF!,0))</f>
        <v>#REF!</v>
      </c>
      <c r="V2446" s="440" t="e">
        <f>INDEX(#REF!,MATCH(Revisión_Avance_Periodo!$L2446,#REF!,0),MATCH(Revisión_Avance_Periodo!$T2446,#REF!,0))</f>
        <v>#REF!</v>
      </c>
      <c r="W2446" s="130" t="e">
        <f t="shared" si="194"/>
        <v>#REF!</v>
      </c>
      <c r="X2446" s="116" t="e">
        <f>VLOOKUP(W2446,Tabla_Estado_Meta_OAP_2019[#All],3,TRUE)</f>
        <v>#REF!</v>
      </c>
      <c r="Y2446" s="164" t="e">
        <f>SUBTOTAL(9,$U$206:$U2446)</f>
        <v>#REF!</v>
      </c>
      <c r="Z2446" s="158" t="e">
        <f>SUBTOTAL(9,$V$206:$V2446)</f>
        <v>#REF!</v>
      </c>
      <c r="AA2446" s="159">
        <f>IFERROR(+Revisión_Avance_Periodo!$Z2446/Revisión_Avance_Periodo!$Y2446,0)</f>
        <v>0</v>
      </c>
      <c r="AB2446" s="126"/>
      <c r="AC2446" s="127"/>
      <c r="AD2446" s="125"/>
      <c r="AE2446" s="125"/>
      <c r="AF2446" s="128"/>
      <c r="AG2446" s="129"/>
      <c r="AH2446" s="164" t="e">
        <f>SUBTOTAL(9,$U$2438:$U2446)</f>
        <v>#REF!</v>
      </c>
      <c r="AI2446" s="158" t="e">
        <f>SUBTOTAL(9,$V$2438:$V2446)</f>
        <v>#REF!</v>
      </c>
      <c r="AJ2446" s="159">
        <f>IFERROR(+Revisión_Avance_Periodo!$Z2446/Revisión_Avance_Periodo!$Y2446,0)</f>
        <v>0</v>
      </c>
      <c r="AK2446" s="126"/>
      <c r="AL2446" s="127"/>
      <c r="AM2446" s="125"/>
      <c r="AN2446" s="125"/>
      <c r="AO2446" s="128"/>
      <c r="AP2446" s="129"/>
    </row>
    <row r="2447" spans="1:42" x14ac:dyDescent="0.25">
      <c r="A2447" s="97">
        <v>209</v>
      </c>
      <c r="B2447" s="435" t="e">
        <f>CONCATENATE(Revisión_Avance_Periodo!$D2447,";",Revisión_Avance_Periodo!$F2447,";",Revisión_Avance_Periodo!$L2447)</f>
        <v>#REF!</v>
      </c>
      <c r="C2447" s="435" t="e">
        <f t="shared" si="193"/>
        <v>#REF!</v>
      </c>
      <c r="D2447" s="123" t="e">
        <f>VLOOKUP($A2447,#REF!,3,FALSE)</f>
        <v>#REF!</v>
      </c>
      <c r="E2447" s="436" t="e">
        <f>VLOOKUP($A2447,#REF!,4,FALSE)</f>
        <v>#REF!</v>
      </c>
      <c r="F2447" s="103" t="e">
        <f>VLOOKUP($A2447,#REF!,5,FALSE)</f>
        <v>#REF!</v>
      </c>
      <c r="G2447" s="98" t="e">
        <f>VLOOKUP($A2447,#REF!,8,FALSE)</f>
        <v>#REF!</v>
      </c>
      <c r="H2447" s="93" t="e">
        <f>VLOOKUP($A2447,#REF!,7,FALSE)</f>
        <v>#REF!</v>
      </c>
      <c r="I2447" s="438" t="e">
        <f>VLOOKUP($A2447,#REF!,10,FALSE)</f>
        <v>#REF!</v>
      </c>
      <c r="J2447" s="98" t="e">
        <f>VLOOKUP($A2447,#REF!,11,FALSE)</f>
        <v>#REF!</v>
      </c>
      <c r="K2447" s="114" t="e">
        <f>VLOOKUP($A2447,#REF!,12,FALSE)</f>
        <v>#REF!</v>
      </c>
      <c r="L2447" s="98" t="e">
        <f>VLOOKUP($A2447,#REF!,13,FALSE)</f>
        <v>#REF!</v>
      </c>
      <c r="M2447" s="438" t="e">
        <f>VLOOKUP($A2447,#REF!,14,FALSE)</f>
        <v>#REF!</v>
      </c>
      <c r="N2447" s="103" t="e">
        <f>VLOOKUP($A2447,#REF!,15,FALSE)</f>
        <v>#REF!</v>
      </c>
      <c r="O2447" s="103" t="e">
        <f>VLOOKUP($A2447,#REF!,18,FALSE)</f>
        <v>#REF!</v>
      </c>
      <c r="P2447" s="93" t="e">
        <f>VLOOKUP($A2447,#REF!,41,FALSE)</f>
        <v>#REF!</v>
      </c>
      <c r="Q2447" s="115" t="e">
        <f>VLOOKUP(Revisión_Avance_Periodo!$L2447,#REF!,30,FALSE)</f>
        <v>#REF!</v>
      </c>
      <c r="R2447" s="116">
        <v>2019</v>
      </c>
      <c r="S2447" s="196">
        <v>43768</v>
      </c>
      <c r="T2447" s="124" t="s">
        <v>77</v>
      </c>
      <c r="U2447" s="440" t="e">
        <f>INDEX(#REF!,MATCH(Revisión_Avance_Periodo!$L2447,#REF!,0),MATCH(Revisión_Avance_Periodo!$T2447,#REF!,0))</f>
        <v>#REF!</v>
      </c>
      <c r="V2447" s="440" t="e">
        <f>INDEX(#REF!,MATCH(Revisión_Avance_Periodo!$L2447,#REF!,0),MATCH(Revisión_Avance_Periodo!$T2447,#REF!,0))</f>
        <v>#REF!</v>
      </c>
      <c r="W2447" s="118">
        <f t="shared" ref="W2447:W2453" si="195">IFERROR((V2447/U2447),0)</f>
        <v>0</v>
      </c>
      <c r="X2447" s="124" t="str">
        <f>VLOOKUP(W2447,Tabla_Estado_Meta_OAP_2019[#All],3,TRUE)</f>
        <v>Por Ejecutar</v>
      </c>
      <c r="Y2447" s="164" t="e">
        <f>SUBTOTAL(9,$U$206:$U2447)</f>
        <v>#REF!</v>
      </c>
      <c r="Z2447" s="158" t="e">
        <f>SUBTOTAL(9,$V$206:$V2447)</f>
        <v>#REF!</v>
      </c>
      <c r="AA2447" s="159">
        <f>IFERROR(+Revisión_Avance_Periodo!$Z2447/Revisión_Avance_Periodo!$Y2447,0)</f>
        <v>0</v>
      </c>
      <c r="AB2447" s="126"/>
      <c r="AC2447" s="127"/>
      <c r="AD2447" s="125"/>
      <c r="AE2447" s="125"/>
      <c r="AF2447" s="128"/>
      <c r="AG2447" s="129"/>
      <c r="AH2447" s="164" t="e">
        <f>SUBTOTAL(9,$U$2438:$U2447)</f>
        <v>#REF!</v>
      </c>
      <c r="AI2447" s="158" t="e">
        <f>SUBTOTAL(9,$V$2438:$V2447)</f>
        <v>#REF!</v>
      </c>
      <c r="AJ2447" s="159">
        <f>IFERROR(+Revisión_Avance_Periodo!$Z2447/Revisión_Avance_Periodo!$Y2447,0)</f>
        <v>0</v>
      </c>
      <c r="AK2447" s="126"/>
      <c r="AL2447" s="127"/>
      <c r="AM2447" s="125"/>
      <c r="AN2447" s="125"/>
      <c r="AO2447" s="128"/>
      <c r="AP2447" s="129"/>
    </row>
    <row r="2448" spans="1:42" x14ac:dyDescent="0.25">
      <c r="A2448" s="92">
        <v>209</v>
      </c>
      <c r="B2448" s="435" t="e">
        <f>CONCATENATE(Revisión_Avance_Periodo!$D2448,";",Revisión_Avance_Periodo!$F2448,";",Revisión_Avance_Periodo!$L2448)</f>
        <v>#REF!</v>
      </c>
      <c r="C2448" s="435" t="e">
        <f t="shared" si="193"/>
        <v>#REF!</v>
      </c>
      <c r="D2448" s="114" t="e">
        <f>VLOOKUP($A2448,#REF!,3,FALSE)</f>
        <v>#REF!</v>
      </c>
      <c r="E2448" s="436" t="e">
        <f>VLOOKUP($A2448,#REF!,4,FALSE)</f>
        <v>#REF!</v>
      </c>
      <c r="F2448" s="102" t="e">
        <f>VLOOKUP($A2448,#REF!,5,FALSE)</f>
        <v>#REF!</v>
      </c>
      <c r="G2448" s="93" t="e">
        <f>VLOOKUP($A2448,#REF!,8,FALSE)</f>
        <v>#REF!</v>
      </c>
      <c r="H2448" s="93" t="e">
        <f>VLOOKUP($A2448,#REF!,7,FALSE)</f>
        <v>#REF!</v>
      </c>
      <c r="I2448" s="438" t="e">
        <f>VLOOKUP($A2448,#REF!,10,FALSE)</f>
        <v>#REF!</v>
      </c>
      <c r="J2448" s="93" t="e">
        <f>VLOOKUP($A2448,#REF!,11,FALSE)</f>
        <v>#REF!</v>
      </c>
      <c r="K2448" s="114" t="e">
        <f>VLOOKUP($A2448,#REF!,12,FALSE)</f>
        <v>#REF!</v>
      </c>
      <c r="L2448" s="93" t="e">
        <f>VLOOKUP($A2448,#REF!,13,FALSE)</f>
        <v>#REF!</v>
      </c>
      <c r="M2448" s="438" t="e">
        <f>VLOOKUP($A2448,#REF!,14,FALSE)</f>
        <v>#REF!</v>
      </c>
      <c r="N2448" s="102" t="e">
        <f>VLOOKUP($A2448,#REF!,15,FALSE)</f>
        <v>#REF!</v>
      </c>
      <c r="O2448" s="102" t="e">
        <f>VLOOKUP($A2448,#REF!,18,FALSE)</f>
        <v>#REF!</v>
      </c>
      <c r="P2448" s="93" t="e">
        <f>VLOOKUP($A2448,#REF!,41,FALSE)</f>
        <v>#REF!</v>
      </c>
      <c r="Q2448" s="115" t="e">
        <f>VLOOKUP(Revisión_Avance_Periodo!$L2448,#REF!,30,FALSE)</f>
        <v>#REF!</v>
      </c>
      <c r="R2448" s="116">
        <v>2019</v>
      </c>
      <c r="S2448" s="196">
        <v>43799</v>
      </c>
      <c r="T2448" s="116" t="s">
        <v>78</v>
      </c>
      <c r="U2448" s="440" t="e">
        <f>INDEX(#REF!,MATCH(Revisión_Avance_Periodo!$L2448,#REF!,0),MATCH(Revisión_Avance_Periodo!$T2448,#REF!,0))</f>
        <v>#REF!</v>
      </c>
      <c r="V2448" s="440" t="e">
        <f>INDEX(#REF!,MATCH(Revisión_Avance_Periodo!$L2448,#REF!,0),MATCH(Revisión_Avance_Periodo!$T2448,#REF!,0))</f>
        <v>#REF!</v>
      </c>
      <c r="W2448" s="118">
        <f t="shared" si="195"/>
        <v>0</v>
      </c>
      <c r="X2448" s="116" t="str">
        <f>VLOOKUP(W2448,Tabla_Estado_Meta_OAP_2019[#All],3,TRUE)</f>
        <v>Por Ejecutar</v>
      </c>
      <c r="Y2448" s="164" t="e">
        <f>SUBTOTAL(9,$U$206:$U2448)</f>
        <v>#REF!</v>
      </c>
      <c r="Z2448" s="158" t="e">
        <f>SUBTOTAL(9,$V$206:$V2448)</f>
        <v>#REF!</v>
      </c>
      <c r="AA2448" s="159">
        <f>IFERROR(+Revisión_Avance_Periodo!$Z2448/Revisión_Avance_Periodo!$Y2448,0)</f>
        <v>0</v>
      </c>
      <c r="AB2448" s="126"/>
      <c r="AC2448" s="127"/>
      <c r="AD2448" s="125"/>
      <c r="AE2448" s="125"/>
      <c r="AF2448" s="128"/>
      <c r="AG2448" s="129"/>
      <c r="AH2448" s="164" t="e">
        <f>SUBTOTAL(9,$U$2438:$U2448)</f>
        <v>#REF!</v>
      </c>
      <c r="AI2448" s="158" t="e">
        <f>SUBTOTAL(9,$V$2438:$V2448)</f>
        <v>#REF!</v>
      </c>
      <c r="AJ2448" s="159">
        <f>IFERROR(+Revisión_Avance_Periodo!$Z2448/Revisión_Avance_Periodo!$Y2448,0)</f>
        <v>0</v>
      </c>
      <c r="AK2448" s="126"/>
      <c r="AL2448" s="127"/>
      <c r="AM2448" s="125"/>
      <c r="AN2448" s="125"/>
      <c r="AO2448" s="128"/>
      <c r="AP2448" s="129"/>
    </row>
    <row r="2449" spans="1:42" ht="15.75" thickBot="1" x14ac:dyDescent="0.3">
      <c r="A2449" s="97">
        <v>209</v>
      </c>
      <c r="B2449" s="435" t="e">
        <f>CONCATENATE(Revisión_Avance_Periodo!$D2449,";",Revisión_Avance_Periodo!$F2449,";",Revisión_Avance_Periodo!$L2449)</f>
        <v>#REF!</v>
      </c>
      <c r="C2449" s="435" t="e">
        <f t="shared" si="193"/>
        <v>#REF!</v>
      </c>
      <c r="D2449" s="123" t="e">
        <f>VLOOKUP($A2449,#REF!,3,FALSE)</f>
        <v>#REF!</v>
      </c>
      <c r="E2449" s="436" t="e">
        <f>VLOOKUP($A2449,#REF!,4,FALSE)</f>
        <v>#REF!</v>
      </c>
      <c r="F2449" s="103" t="e">
        <f>VLOOKUP($A2449,#REF!,5,FALSE)</f>
        <v>#REF!</v>
      </c>
      <c r="G2449" s="98" t="e">
        <f>VLOOKUP($A2449,#REF!,8,FALSE)</f>
        <v>#REF!</v>
      </c>
      <c r="H2449" s="93" t="e">
        <f>VLOOKUP($A2449,#REF!,7,FALSE)</f>
        <v>#REF!</v>
      </c>
      <c r="I2449" s="438" t="e">
        <f>VLOOKUP($A2449,#REF!,10,FALSE)</f>
        <v>#REF!</v>
      </c>
      <c r="J2449" s="98" t="e">
        <f>VLOOKUP($A2449,#REF!,11,FALSE)</f>
        <v>#REF!</v>
      </c>
      <c r="K2449" s="114" t="e">
        <f>VLOOKUP($A2449,#REF!,12,FALSE)</f>
        <v>#REF!</v>
      </c>
      <c r="L2449" s="98" t="e">
        <f>VLOOKUP($A2449,#REF!,13,FALSE)</f>
        <v>#REF!</v>
      </c>
      <c r="M2449" s="438" t="e">
        <f>VLOOKUP($A2449,#REF!,14,FALSE)</f>
        <v>#REF!</v>
      </c>
      <c r="N2449" s="103" t="e">
        <f>VLOOKUP($A2449,#REF!,15,FALSE)</f>
        <v>#REF!</v>
      </c>
      <c r="O2449" s="103" t="e">
        <f>VLOOKUP($A2449,#REF!,18,FALSE)</f>
        <v>#REF!</v>
      </c>
      <c r="P2449" s="93" t="e">
        <f>VLOOKUP($A2449,#REF!,41,FALSE)</f>
        <v>#REF!</v>
      </c>
      <c r="Q2449" s="115" t="e">
        <f>VLOOKUP(Revisión_Avance_Periodo!$L2449,#REF!,30,FALSE)</f>
        <v>#REF!</v>
      </c>
      <c r="R2449" s="116">
        <v>2019</v>
      </c>
      <c r="S2449" s="196">
        <v>43829</v>
      </c>
      <c r="T2449" s="124" t="s">
        <v>79</v>
      </c>
      <c r="U2449" s="440" t="e">
        <f>INDEX(#REF!,MATCH(Revisión_Avance_Periodo!$L2449,#REF!,0),MATCH(Revisión_Avance_Periodo!$T2449,#REF!,0))</f>
        <v>#REF!</v>
      </c>
      <c r="V2449" s="440" t="e">
        <f>INDEX(#REF!,MATCH(Revisión_Avance_Periodo!$L2449,#REF!,0),MATCH(Revisión_Avance_Periodo!$T2449,#REF!,0))</f>
        <v>#REF!</v>
      </c>
      <c r="W2449" s="118">
        <f t="shared" si="195"/>
        <v>0</v>
      </c>
      <c r="X2449" s="124" t="str">
        <f>VLOOKUP(W2449,Tabla_Estado_Meta_OAP_2019[#All],3,TRUE)</f>
        <v>Por Ejecutar</v>
      </c>
      <c r="Y2449" s="164" t="e">
        <f>SUBTOTAL(9,$U$206:$U2449)</f>
        <v>#REF!</v>
      </c>
      <c r="Z2449" s="158" t="e">
        <f>SUBTOTAL(9,$V$206:$V2449)</f>
        <v>#REF!</v>
      </c>
      <c r="AA2449" s="159">
        <f>IFERROR(+Revisión_Avance_Periodo!$Z2449/Revisión_Avance_Periodo!$Y2449,0)</f>
        <v>0</v>
      </c>
      <c r="AB2449" s="126"/>
      <c r="AC2449" s="127"/>
      <c r="AD2449" s="125"/>
      <c r="AE2449" s="125"/>
      <c r="AF2449" s="128"/>
      <c r="AG2449" s="129"/>
      <c r="AH2449" s="164" t="e">
        <f>SUBTOTAL(9,$U$2438:$U2449)</f>
        <v>#REF!</v>
      </c>
      <c r="AI2449" s="158" t="e">
        <f>SUBTOTAL(9,$V$2438:$V2449)</f>
        <v>#REF!</v>
      </c>
      <c r="AJ2449" s="159">
        <f>IFERROR(+Revisión_Avance_Periodo!$Z2449/Revisión_Avance_Periodo!$Y2449,0)</f>
        <v>0</v>
      </c>
      <c r="AK2449" s="126"/>
      <c r="AL2449" s="127"/>
      <c r="AM2449" s="125"/>
      <c r="AN2449" s="125"/>
      <c r="AO2449" s="128"/>
      <c r="AP2449" s="129"/>
    </row>
    <row r="2450" spans="1:42" x14ac:dyDescent="0.25">
      <c r="A2450" s="92">
        <v>210</v>
      </c>
      <c r="B2450" s="435" t="e">
        <f>CONCATENATE(Revisión_Avance_Periodo!$D2450,";",Revisión_Avance_Periodo!$F2450,";",Revisión_Avance_Periodo!$L2450)</f>
        <v>#REF!</v>
      </c>
      <c r="C2450" s="435" t="e">
        <f t="shared" si="193"/>
        <v>#REF!</v>
      </c>
      <c r="D2450" s="114" t="e">
        <f>VLOOKUP($A2450,#REF!,3,FALSE)</f>
        <v>#REF!</v>
      </c>
      <c r="E2450" s="436" t="e">
        <f>VLOOKUP($A2450,#REF!,4,FALSE)</f>
        <v>#REF!</v>
      </c>
      <c r="F2450" s="102" t="e">
        <f>VLOOKUP($A2450,#REF!,5,FALSE)</f>
        <v>#REF!</v>
      </c>
      <c r="G2450" s="93" t="e">
        <f>VLOOKUP($A2450,#REF!,8,FALSE)</f>
        <v>#REF!</v>
      </c>
      <c r="H2450" s="93" t="e">
        <f>VLOOKUP($A2450,#REF!,7,FALSE)</f>
        <v>#REF!</v>
      </c>
      <c r="I2450" s="438" t="e">
        <f>VLOOKUP($A2450,#REF!,10,FALSE)</f>
        <v>#REF!</v>
      </c>
      <c r="J2450" s="93" t="e">
        <f>VLOOKUP($A2450,#REF!,11,FALSE)</f>
        <v>#REF!</v>
      </c>
      <c r="K2450" s="114" t="e">
        <f>VLOOKUP($A2450,#REF!,12,FALSE)</f>
        <v>#REF!</v>
      </c>
      <c r="L2450" s="93" t="e">
        <f>VLOOKUP($A2450,#REF!,13,FALSE)</f>
        <v>#REF!</v>
      </c>
      <c r="M2450" s="438" t="e">
        <f>VLOOKUP($A2450,#REF!,14,FALSE)</f>
        <v>#REF!</v>
      </c>
      <c r="N2450" s="102" t="e">
        <f>VLOOKUP($A2450,#REF!,15,FALSE)</f>
        <v>#REF!</v>
      </c>
      <c r="O2450" s="102" t="e">
        <f>VLOOKUP($A2450,#REF!,18,FALSE)</f>
        <v>#REF!</v>
      </c>
      <c r="P2450" s="93" t="e">
        <f>VLOOKUP($A2450,#REF!,41,FALSE)</f>
        <v>#REF!</v>
      </c>
      <c r="Q2450" s="115" t="e">
        <f>VLOOKUP(Revisión_Avance_Periodo!$L2450,#REF!,30,FALSE)</f>
        <v>#REF!</v>
      </c>
      <c r="R2450" s="116">
        <v>2019</v>
      </c>
      <c r="S2450" s="196">
        <v>43495</v>
      </c>
      <c r="T2450" s="116" t="s">
        <v>68</v>
      </c>
      <c r="U2450" s="440" t="e">
        <f>INDEX(#REF!,MATCH(Revisión_Avance_Periodo!$L2450,#REF!,0),MATCH(Revisión_Avance_Periodo!$T2450,#REF!,0))</f>
        <v>#REF!</v>
      </c>
      <c r="V2450" s="440" t="e">
        <f>INDEX(#REF!,MATCH(Revisión_Avance_Periodo!$L2450,#REF!,0),MATCH(Revisión_Avance_Periodo!$T2450,#REF!,0))</f>
        <v>#REF!</v>
      </c>
      <c r="W2450" s="118">
        <f t="shared" si="195"/>
        <v>0</v>
      </c>
      <c r="X2450" s="116" t="str">
        <f>VLOOKUP(W2450,Tabla_Estado_Meta_OAP_2019[#All],3,TRUE)</f>
        <v>Por Ejecutar</v>
      </c>
      <c r="Y2450" s="163" t="e">
        <f>SUBTOTAL(9,$U$206:$U2450)</f>
        <v>#REF!</v>
      </c>
      <c r="Z2450" s="161" t="e">
        <f>SUBTOTAL(9,$V$206:$V2450)</f>
        <v>#REF!</v>
      </c>
      <c r="AA2450" s="162">
        <f>IFERROR(+Revisión_Avance_Periodo!$Z2450/Revisión_Avance_Periodo!$Y2450,0)</f>
        <v>0</v>
      </c>
      <c r="AB2450" s="445" t="e">
        <f>SUBTOTAL(9,U2450:U2461)</f>
        <v>#REF!</v>
      </c>
      <c r="AC2450" s="446" t="e">
        <f>SUBTOTAL(9,V2450:V2461)</f>
        <v>#REF!</v>
      </c>
      <c r="AD2450" s="119" t="e">
        <f>+AC2450/AB2450</f>
        <v>#REF!</v>
      </c>
      <c r="AE2450" s="119" t="e">
        <f>100%-Revisión_Avance_Periodo!$AD2450</f>
        <v>#REF!</v>
      </c>
      <c r="AF2450" s="121" t="e">
        <f>VLOOKUP(AD2450,Tabla_Estado_Meta_OAP_2019[],3,TRUE)</f>
        <v>#REF!</v>
      </c>
      <c r="AG2450" s="122" t="e">
        <f>Revisión_Avance_Periodo!$AD2450*Revisión_Avance_Periodo!$Q2450</f>
        <v>#REF!</v>
      </c>
      <c r="AH2450" s="163" t="e">
        <f>SUBTOTAL(9,$U$2450:$U2450)</f>
        <v>#REF!</v>
      </c>
      <c r="AI2450" s="161" t="e">
        <f>SUBTOTAL(9,$V$2450:$V2450)</f>
        <v>#REF!</v>
      </c>
      <c r="AJ2450" s="162">
        <f>IFERROR(+Revisión_Avance_Periodo!$Z2450/Revisión_Avance_Periodo!$Y2450,0)</f>
        <v>0</v>
      </c>
      <c r="AK2450" s="445" t="e">
        <f>SUBTOTAL(9,AD2450:AD2461)</f>
        <v>#REF!</v>
      </c>
      <c r="AL2450" s="446" t="e">
        <f>SUBTOTAL(9,AE2450:AE2461)</f>
        <v>#REF!</v>
      </c>
      <c r="AM2450" s="119" t="e">
        <f>+AL2450/AK2450</f>
        <v>#REF!</v>
      </c>
      <c r="AN2450" s="119" t="e">
        <f>100%-Revisión_Avance_Periodo!$AD2450</f>
        <v>#REF!</v>
      </c>
      <c r="AO2450" s="121" t="e">
        <f>VLOOKUP(AM2450,Tabla_Estado_Meta_OAP_2019[],3,TRUE)</f>
        <v>#REF!</v>
      </c>
      <c r="AP2450" s="122" t="e">
        <f>Revisión_Avance_Periodo!$AD2450*Revisión_Avance_Periodo!$Q2450</f>
        <v>#REF!</v>
      </c>
    </row>
    <row r="2451" spans="1:42" x14ac:dyDescent="0.25">
      <c r="A2451" s="97">
        <v>210</v>
      </c>
      <c r="B2451" s="435" t="e">
        <f>CONCATENATE(Revisión_Avance_Periodo!$D2451,";",Revisión_Avance_Periodo!$F2451,";",Revisión_Avance_Periodo!$L2451)</f>
        <v>#REF!</v>
      </c>
      <c r="C2451" s="435" t="e">
        <f t="shared" si="193"/>
        <v>#REF!</v>
      </c>
      <c r="D2451" s="123" t="e">
        <f>VLOOKUP($A2451,#REF!,3,FALSE)</f>
        <v>#REF!</v>
      </c>
      <c r="E2451" s="436" t="e">
        <f>VLOOKUP($A2451,#REF!,4,FALSE)</f>
        <v>#REF!</v>
      </c>
      <c r="F2451" s="103" t="e">
        <f>VLOOKUP($A2451,#REF!,5,FALSE)</f>
        <v>#REF!</v>
      </c>
      <c r="G2451" s="98" t="e">
        <f>VLOOKUP($A2451,#REF!,8,FALSE)</f>
        <v>#REF!</v>
      </c>
      <c r="H2451" s="93" t="e">
        <f>VLOOKUP($A2451,#REF!,7,FALSE)</f>
        <v>#REF!</v>
      </c>
      <c r="I2451" s="438" t="e">
        <f>VLOOKUP($A2451,#REF!,10,FALSE)</f>
        <v>#REF!</v>
      </c>
      <c r="J2451" s="98" t="e">
        <f>VLOOKUP($A2451,#REF!,11,FALSE)</f>
        <v>#REF!</v>
      </c>
      <c r="K2451" s="114" t="e">
        <f>VLOOKUP($A2451,#REF!,12,FALSE)</f>
        <v>#REF!</v>
      </c>
      <c r="L2451" s="98" t="e">
        <f>VLOOKUP($A2451,#REF!,13,FALSE)</f>
        <v>#REF!</v>
      </c>
      <c r="M2451" s="438" t="e">
        <f>VLOOKUP($A2451,#REF!,14,FALSE)</f>
        <v>#REF!</v>
      </c>
      <c r="N2451" s="103" t="e">
        <f>VLOOKUP($A2451,#REF!,15,FALSE)</f>
        <v>#REF!</v>
      </c>
      <c r="O2451" s="103" t="e">
        <f>VLOOKUP($A2451,#REF!,18,FALSE)</f>
        <v>#REF!</v>
      </c>
      <c r="P2451" s="93" t="e">
        <f>VLOOKUP($A2451,#REF!,41,FALSE)</f>
        <v>#REF!</v>
      </c>
      <c r="Q2451" s="115" t="e">
        <f>VLOOKUP(Revisión_Avance_Periodo!$L2451,#REF!,30,FALSE)</f>
        <v>#REF!</v>
      </c>
      <c r="R2451" s="116">
        <v>2019</v>
      </c>
      <c r="S2451" s="196">
        <v>43524</v>
      </c>
      <c r="T2451" s="124" t="s">
        <v>69</v>
      </c>
      <c r="U2451" s="440" t="e">
        <f>INDEX(#REF!,MATCH(Revisión_Avance_Periodo!$L2451,#REF!,0),MATCH(Revisión_Avance_Periodo!$T2451,#REF!,0))</f>
        <v>#REF!</v>
      </c>
      <c r="V2451" s="440" t="e">
        <f>INDEX(#REF!,MATCH(Revisión_Avance_Periodo!$L2451,#REF!,0),MATCH(Revisión_Avance_Periodo!$T2451,#REF!,0))</f>
        <v>#REF!</v>
      </c>
      <c r="W2451" s="118">
        <f t="shared" si="195"/>
        <v>0</v>
      </c>
      <c r="X2451" s="124" t="str">
        <f>VLOOKUP(W2451,Tabla_Estado_Meta_OAP_2019[#All],3,TRUE)</f>
        <v>Por Ejecutar</v>
      </c>
      <c r="Y2451" s="164" t="e">
        <f>SUBTOTAL(9,$U$206:$U2451)</f>
        <v>#REF!</v>
      </c>
      <c r="Z2451" s="158" t="e">
        <f>SUBTOTAL(9,$V$206:$V2451)</f>
        <v>#REF!</v>
      </c>
      <c r="AA2451" s="159">
        <f>IFERROR(+Revisión_Avance_Periodo!$Z2451/Revisión_Avance_Periodo!$Y2451,0)</f>
        <v>0</v>
      </c>
      <c r="AB2451" s="126"/>
      <c r="AC2451" s="127"/>
      <c r="AD2451" s="125"/>
      <c r="AE2451" s="125"/>
      <c r="AF2451" s="128"/>
      <c r="AG2451" s="129"/>
      <c r="AH2451" s="164" t="e">
        <f>SUBTOTAL(9,$U$2450:$U2451)</f>
        <v>#REF!</v>
      </c>
      <c r="AI2451" s="158" t="e">
        <f>SUBTOTAL(9,$V$2450:$V2451)</f>
        <v>#REF!</v>
      </c>
      <c r="AJ2451" s="159">
        <f>IFERROR(+Revisión_Avance_Periodo!$Z2451/Revisión_Avance_Periodo!$Y2451,0)</f>
        <v>0</v>
      </c>
      <c r="AK2451" s="126"/>
      <c r="AL2451" s="127"/>
      <c r="AM2451" s="125"/>
      <c r="AN2451" s="125"/>
      <c r="AO2451" s="128"/>
      <c r="AP2451" s="129"/>
    </row>
    <row r="2452" spans="1:42" x14ac:dyDescent="0.25">
      <c r="A2452" s="92">
        <v>210</v>
      </c>
      <c r="B2452" s="435" t="e">
        <f>CONCATENATE(Revisión_Avance_Periodo!$D2452,";",Revisión_Avance_Periodo!$F2452,";",Revisión_Avance_Periodo!$L2452)</f>
        <v>#REF!</v>
      </c>
      <c r="C2452" s="435" t="e">
        <f t="shared" si="193"/>
        <v>#REF!</v>
      </c>
      <c r="D2452" s="114" t="e">
        <f>VLOOKUP($A2452,#REF!,3,FALSE)</f>
        <v>#REF!</v>
      </c>
      <c r="E2452" s="436" t="e">
        <f>VLOOKUP($A2452,#REF!,4,FALSE)</f>
        <v>#REF!</v>
      </c>
      <c r="F2452" s="102" t="e">
        <f>VLOOKUP($A2452,#REF!,5,FALSE)</f>
        <v>#REF!</v>
      </c>
      <c r="G2452" s="93" t="e">
        <f>VLOOKUP($A2452,#REF!,8,FALSE)</f>
        <v>#REF!</v>
      </c>
      <c r="H2452" s="93" t="e">
        <f>VLOOKUP($A2452,#REF!,7,FALSE)</f>
        <v>#REF!</v>
      </c>
      <c r="I2452" s="438" t="e">
        <f>VLOOKUP($A2452,#REF!,10,FALSE)</f>
        <v>#REF!</v>
      </c>
      <c r="J2452" s="93" t="e">
        <f>VLOOKUP($A2452,#REF!,11,FALSE)</f>
        <v>#REF!</v>
      </c>
      <c r="K2452" s="114" t="e">
        <f>VLOOKUP($A2452,#REF!,12,FALSE)</f>
        <v>#REF!</v>
      </c>
      <c r="L2452" s="93" t="e">
        <f>VLOOKUP($A2452,#REF!,13,FALSE)</f>
        <v>#REF!</v>
      </c>
      <c r="M2452" s="438" t="e">
        <f>VLOOKUP($A2452,#REF!,14,FALSE)</f>
        <v>#REF!</v>
      </c>
      <c r="N2452" s="102" t="e">
        <f>VLOOKUP($A2452,#REF!,15,FALSE)</f>
        <v>#REF!</v>
      </c>
      <c r="O2452" s="102" t="e">
        <f>VLOOKUP($A2452,#REF!,18,FALSE)</f>
        <v>#REF!</v>
      </c>
      <c r="P2452" s="93" t="e">
        <f>VLOOKUP($A2452,#REF!,41,FALSE)</f>
        <v>#REF!</v>
      </c>
      <c r="Q2452" s="115" t="e">
        <f>VLOOKUP(Revisión_Avance_Periodo!$L2452,#REF!,30,FALSE)</f>
        <v>#REF!</v>
      </c>
      <c r="R2452" s="116">
        <v>2019</v>
      </c>
      <c r="S2452" s="196">
        <v>43554</v>
      </c>
      <c r="T2452" s="116" t="s">
        <v>70</v>
      </c>
      <c r="U2452" s="440" t="e">
        <f>INDEX(#REF!,MATCH(Revisión_Avance_Periodo!$L2452,#REF!,0),MATCH(Revisión_Avance_Periodo!$T2452,#REF!,0))</f>
        <v>#REF!</v>
      </c>
      <c r="V2452" s="440" t="e">
        <f>INDEX(#REF!,MATCH(Revisión_Avance_Periodo!$L2452,#REF!,0),MATCH(Revisión_Avance_Periodo!$T2452,#REF!,0))</f>
        <v>#REF!</v>
      </c>
      <c r="W2452" s="118">
        <f t="shared" si="195"/>
        <v>0</v>
      </c>
      <c r="X2452" s="116" t="str">
        <f>VLOOKUP(W2452,Tabla_Estado_Meta_OAP_2019[#All],3,TRUE)</f>
        <v>Por Ejecutar</v>
      </c>
      <c r="Y2452" s="164" t="e">
        <f>SUBTOTAL(9,$U$206:$U2452)</f>
        <v>#REF!</v>
      </c>
      <c r="Z2452" s="158" t="e">
        <f>SUBTOTAL(9,$V$206:$V2452)</f>
        <v>#REF!</v>
      </c>
      <c r="AA2452" s="159">
        <f>IFERROR(+Revisión_Avance_Periodo!$Z2452/Revisión_Avance_Periodo!$Y2452,0)</f>
        <v>0</v>
      </c>
      <c r="AB2452" s="126"/>
      <c r="AC2452" s="127"/>
      <c r="AD2452" s="125"/>
      <c r="AE2452" s="125"/>
      <c r="AF2452" s="128"/>
      <c r="AG2452" s="129"/>
      <c r="AH2452" s="164" t="e">
        <f>SUBTOTAL(9,$U$2450:$U2452)</f>
        <v>#REF!</v>
      </c>
      <c r="AI2452" s="158" t="e">
        <f>SUBTOTAL(9,$V$2450:$V2452)</f>
        <v>#REF!</v>
      </c>
      <c r="AJ2452" s="159">
        <f>IFERROR(+Revisión_Avance_Periodo!$Z2452/Revisión_Avance_Periodo!$Y2452,0)</f>
        <v>0</v>
      </c>
      <c r="AK2452" s="126"/>
      <c r="AL2452" s="127"/>
      <c r="AM2452" s="125"/>
      <c r="AN2452" s="125"/>
      <c r="AO2452" s="128"/>
      <c r="AP2452" s="129"/>
    </row>
    <row r="2453" spans="1:42" x14ac:dyDescent="0.25">
      <c r="A2453" s="97">
        <v>210</v>
      </c>
      <c r="B2453" s="435" t="e">
        <f>CONCATENATE(Revisión_Avance_Periodo!$D2453,";",Revisión_Avance_Periodo!$F2453,";",Revisión_Avance_Periodo!$L2453)</f>
        <v>#REF!</v>
      </c>
      <c r="C2453" s="435" t="e">
        <f t="shared" si="193"/>
        <v>#REF!</v>
      </c>
      <c r="D2453" s="123" t="e">
        <f>VLOOKUP($A2453,#REF!,3,FALSE)</f>
        <v>#REF!</v>
      </c>
      <c r="E2453" s="436" t="e">
        <f>VLOOKUP($A2453,#REF!,4,FALSE)</f>
        <v>#REF!</v>
      </c>
      <c r="F2453" s="103" t="e">
        <f>VLOOKUP($A2453,#REF!,5,FALSE)</f>
        <v>#REF!</v>
      </c>
      <c r="G2453" s="98" t="e">
        <f>VLOOKUP($A2453,#REF!,8,FALSE)</f>
        <v>#REF!</v>
      </c>
      <c r="H2453" s="93" t="e">
        <f>VLOOKUP($A2453,#REF!,7,FALSE)</f>
        <v>#REF!</v>
      </c>
      <c r="I2453" s="438" t="e">
        <f>VLOOKUP($A2453,#REF!,10,FALSE)</f>
        <v>#REF!</v>
      </c>
      <c r="J2453" s="98" t="e">
        <f>VLOOKUP($A2453,#REF!,11,FALSE)</f>
        <v>#REF!</v>
      </c>
      <c r="K2453" s="114" t="e">
        <f>VLOOKUP($A2453,#REF!,12,FALSE)</f>
        <v>#REF!</v>
      </c>
      <c r="L2453" s="98" t="e">
        <f>VLOOKUP($A2453,#REF!,13,FALSE)</f>
        <v>#REF!</v>
      </c>
      <c r="M2453" s="438" t="e">
        <f>VLOOKUP($A2453,#REF!,14,FALSE)</f>
        <v>#REF!</v>
      </c>
      <c r="N2453" s="103" t="e">
        <f>VLOOKUP($A2453,#REF!,15,FALSE)</f>
        <v>#REF!</v>
      </c>
      <c r="O2453" s="103" t="e">
        <f>VLOOKUP($A2453,#REF!,18,FALSE)</f>
        <v>#REF!</v>
      </c>
      <c r="P2453" s="93" t="e">
        <f>VLOOKUP($A2453,#REF!,41,FALSE)</f>
        <v>#REF!</v>
      </c>
      <c r="Q2453" s="115" t="e">
        <f>VLOOKUP(Revisión_Avance_Periodo!$L2453,#REF!,30,FALSE)</f>
        <v>#REF!</v>
      </c>
      <c r="R2453" s="116">
        <v>2019</v>
      </c>
      <c r="S2453" s="196">
        <v>43585</v>
      </c>
      <c r="T2453" s="124" t="s">
        <v>71</v>
      </c>
      <c r="U2453" s="440" t="e">
        <f>INDEX(#REF!,MATCH(Revisión_Avance_Periodo!$L2453,#REF!,0),MATCH(Revisión_Avance_Periodo!$T2453,#REF!,0))</f>
        <v>#REF!</v>
      </c>
      <c r="V2453" s="440" t="e">
        <f>INDEX(#REF!,MATCH(Revisión_Avance_Periodo!$L2453,#REF!,0),MATCH(Revisión_Avance_Periodo!$T2453,#REF!,0))</f>
        <v>#REF!</v>
      </c>
      <c r="W2453" s="118">
        <f t="shared" si="195"/>
        <v>0</v>
      </c>
      <c r="X2453" s="124" t="str">
        <f>VLOOKUP(W2453,Tabla_Estado_Meta_OAP_2019[#All],3,TRUE)</f>
        <v>Por Ejecutar</v>
      </c>
      <c r="Y2453" s="164" t="e">
        <f>SUBTOTAL(9,$U$206:$U2453)</f>
        <v>#REF!</v>
      </c>
      <c r="Z2453" s="158" t="e">
        <f>SUBTOTAL(9,$V$206:$V2453)</f>
        <v>#REF!</v>
      </c>
      <c r="AA2453" s="159">
        <f>IFERROR(+Revisión_Avance_Periodo!$Z2453/Revisión_Avance_Periodo!$Y2453,0)</f>
        <v>0</v>
      </c>
      <c r="AB2453" s="126"/>
      <c r="AC2453" s="127"/>
      <c r="AD2453" s="125"/>
      <c r="AE2453" s="125"/>
      <c r="AF2453" s="128"/>
      <c r="AG2453" s="129"/>
      <c r="AH2453" s="164" t="e">
        <f>SUBTOTAL(9,$U$2450:$U2453)</f>
        <v>#REF!</v>
      </c>
      <c r="AI2453" s="158" t="e">
        <f>SUBTOTAL(9,$V$2450:$V2453)</f>
        <v>#REF!</v>
      </c>
      <c r="AJ2453" s="159">
        <f>IFERROR(+Revisión_Avance_Periodo!$Z2453/Revisión_Avance_Periodo!$Y2453,0)</f>
        <v>0</v>
      </c>
      <c r="AK2453" s="126"/>
      <c r="AL2453" s="127"/>
      <c r="AM2453" s="125"/>
      <c r="AN2453" s="125"/>
      <c r="AO2453" s="128"/>
      <c r="AP2453" s="129"/>
    </row>
    <row r="2454" spans="1:42" x14ac:dyDescent="0.25">
      <c r="A2454" s="92">
        <v>210</v>
      </c>
      <c r="B2454" s="435" t="e">
        <f>CONCATENATE(Revisión_Avance_Periodo!$D2454,";",Revisión_Avance_Periodo!$F2454,";",Revisión_Avance_Periodo!$L2454)</f>
        <v>#REF!</v>
      </c>
      <c r="C2454" s="435" t="e">
        <f t="shared" si="193"/>
        <v>#REF!</v>
      </c>
      <c r="D2454" s="114" t="e">
        <f>VLOOKUP($A2454,#REF!,3,FALSE)</f>
        <v>#REF!</v>
      </c>
      <c r="E2454" s="436" t="e">
        <f>VLOOKUP($A2454,#REF!,4,FALSE)</f>
        <v>#REF!</v>
      </c>
      <c r="F2454" s="102" t="e">
        <f>VLOOKUP($A2454,#REF!,5,FALSE)</f>
        <v>#REF!</v>
      </c>
      <c r="G2454" s="93" t="e">
        <f>VLOOKUP($A2454,#REF!,8,FALSE)</f>
        <v>#REF!</v>
      </c>
      <c r="H2454" s="93" t="e">
        <f>VLOOKUP($A2454,#REF!,7,FALSE)</f>
        <v>#REF!</v>
      </c>
      <c r="I2454" s="438" t="e">
        <f>VLOOKUP($A2454,#REF!,10,FALSE)</f>
        <v>#REF!</v>
      </c>
      <c r="J2454" s="93" t="e">
        <f>VLOOKUP($A2454,#REF!,11,FALSE)</f>
        <v>#REF!</v>
      </c>
      <c r="K2454" s="114" t="e">
        <f>VLOOKUP($A2454,#REF!,12,FALSE)</f>
        <v>#REF!</v>
      </c>
      <c r="L2454" s="93" t="e">
        <f>VLOOKUP($A2454,#REF!,13,FALSE)</f>
        <v>#REF!</v>
      </c>
      <c r="M2454" s="438" t="e">
        <f>VLOOKUP($A2454,#REF!,14,FALSE)</f>
        <v>#REF!</v>
      </c>
      <c r="N2454" s="102" t="e">
        <f>VLOOKUP($A2454,#REF!,15,FALSE)</f>
        <v>#REF!</v>
      </c>
      <c r="O2454" s="102" t="e">
        <f>VLOOKUP($A2454,#REF!,18,FALSE)</f>
        <v>#REF!</v>
      </c>
      <c r="P2454" s="93" t="e">
        <f>VLOOKUP($A2454,#REF!,41,FALSE)</f>
        <v>#REF!</v>
      </c>
      <c r="Q2454" s="115" t="e">
        <f>VLOOKUP(Revisión_Avance_Periodo!$L2454,#REF!,30,FALSE)</f>
        <v>#REF!</v>
      </c>
      <c r="R2454" s="116">
        <v>2019</v>
      </c>
      <c r="S2454" s="196">
        <v>43615</v>
      </c>
      <c r="T2454" s="116" t="s">
        <v>72</v>
      </c>
      <c r="U2454" s="440" t="e">
        <f>INDEX(#REF!,MATCH(Revisión_Avance_Periodo!$L2454,#REF!,0),MATCH(Revisión_Avance_Periodo!$T2454,#REF!,0))</f>
        <v>#REF!</v>
      </c>
      <c r="V2454" s="440" t="e">
        <f>INDEX(#REF!,MATCH(Revisión_Avance_Periodo!$L2454,#REF!,0),MATCH(Revisión_Avance_Periodo!$T2454,#REF!,0))</f>
        <v>#REF!</v>
      </c>
      <c r="W2454" s="130" t="e">
        <f>V2454/U2454</f>
        <v>#REF!</v>
      </c>
      <c r="X2454" s="116" t="e">
        <f>VLOOKUP(W2454,Tabla_Estado_Meta_OAP_2019[#All],3,TRUE)</f>
        <v>#REF!</v>
      </c>
      <c r="Y2454" s="164" t="e">
        <f>SUBTOTAL(9,$U$206:$U2454)</f>
        <v>#REF!</v>
      </c>
      <c r="Z2454" s="158" t="e">
        <f>SUBTOTAL(9,$V$206:$V2454)</f>
        <v>#REF!</v>
      </c>
      <c r="AA2454" s="159">
        <f>IFERROR(+Revisión_Avance_Periodo!$Z2454/Revisión_Avance_Periodo!$Y2454,0)</f>
        <v>0</v>
      </c>
      <c r="AB2454" s="126"/>
      <c r="AC2454" s="127"/>
      <c r="AD2454" s="125"/>
      <c r="AE2454" s="125"/>
      <c r="AF2454" s="128"/>
      <c r="AG2454" s="129"/>
      <c r="AH2454" s="164" t="e">
        <f>SUBTOTAL(9,$U$2450:$U2454)</f>
        <v>#REF!</v>
      </c>
      <c r="AI2454" s="158" t="e">
        <f>SUBTOTAL(9,$V$2450:$V2454)</f>
        <v>#REF!</v>
      </c>
      <c r="AJ2454" s="159">
        <f>IFERROR(+Revisión_Avance_Periodo!$Z2454/Revisión_Avance_Periodo!$Y2454,0)</f>
        <v>0</v>
      </c>
      <c r="AK2454" s="126"/>
      <c r="AL2454" s="127"/>
      <c r="AM2454" s="125"/>
      <c r="AN2454" s="125"/>
      <c r="AO2454" s="128"/>
      <c r="AP2454" s="129"/>
    </row>
    <row r="2455" spans="1:42" x14ac:dyDescent="0.25">
      <c r="A2455" s="97">
        <v>210</v>
      </c>
      <c r="B2455" s="435" t="e">
        <f>CONCATENATE(Revisión_Avance_Periodo!$D2455,";",Revisión_Avance_Periodo!$F2455,";",Revisión_Avance_Periodo!$L2455)</f>
        <v>#REF!</v>
      </c>
      <c r="C2455" s="435" t="e">
        <f t="shared" si="193"/>
        <v>#REF!</v>
      </c>
      <c r="D2455" s="123" t="e">
        <f>VLOOKUP($A2455,#REF!,3,FALSE)</f>
        <v>#REF!</v>
      </c>
      <c r="E2455" s="436" t="e">
        <f>VLOOKUP($A2455,#REF!,4,FALSE)</f>
        <v>#REF!</v>
      </c>
      <c r="F2455" s="103" t="e">
        <f>VLOOKUP($A2455,#REF!,5,FALSE)</f>
        <v>#REF!</v>
      </c>
      <c r="G2455" s="98" t="e">
        <f>VLOOKUP($A2455,#REF!,8,FALSE)</f>
        <v>#REF!</v>
      </c>
      <c r="H2455" s="93" t="e">
        <f>VLOOKUP($A2455,#REF!,7,FALSE)</f>
        <v>#REF!</v>
      </c>
      <c r="I2455" s="438" t="e">
        <f>VLOOKUP($A2455,#REF!,10,FALSE)</f>
        <v>#REF!</v>
      </c>
      <c r="J2455" s="98" t="e">
        <f>VLOOKUP($A2455,#REF!,11,FALSE)</f>
        <v>#REF!</v>
      </c>
      <c r="K2455" s="114" t="e">
        <f>VLOOKUP($A2455,#REF!,12,FALSE)</f>
        <v>#REF!</v>
      </c>
      <c r="L2455" s="98" t="e">
        <f>VLOOKUP($A2455,#REF!,13,FALSE)</f>
        <v>#REF!</v>
      </c>
      <c r="M2455" s="438" t="e">
        <f>VLOOKUP($A2455,#REF!,14,FALSE)</f>
        <v>#REF!</v>
      </c>
      <c r="N2455" s="103" t="e">
        <f>VLOOKUP($A2455,#REF!,15,FALSE)</f>
        <v>#REF!</v>
      </c>
      <c r="O2455" s="103" t="e">
        <f>VLOOKUP($A2455,#REF!,18,FALSE)</f>
        <v>#REF!</v>
      </c>
      <c r="P2455" s="93" t="e">
        <f>VLOOKUP($A2455,#REF!,41,FALSE)</f>
        <v>#REF!</v>
      </c>
      <c r="Q2455" s="115" t="e">
        <f>VLOOKUP(Revisión_Avance_Periodo!$L2455,#REF!,30,FALSE)</f>
        <v>#REF!</v>
      </c>
      <c r="R2455" s="116">
        <v>2019</v>
      </c>
      <c r="S2455" s="196">
        <v>43646</v>
      </c>
      <c r="T2455" s="124" t="s">
        <v>73</v>
      </c>
      <c r="U2455" s="440" t="e">
        <f>INDEX(#REF!,MATCH(Revisión_Avance_Periodo!$L2455,#REF!,0),MATCH(Revisión_Avance_Periodo!$T2455,#REF!,0))</f>
        <v>#REF!</v>
      </c>
      <c r="V2455" s="440" t="e">
        <f>INDEX(#REF!,MATCH(Revisión_Avance_Periodo!$L2455,#REF!,0),MATCH(Revisión_Avance_Periodo!$T2455,#REF!,0))</f>
        <v>#REF!</v>
      </c>
      <c r="W2455" s="130" t="e">
        <f>V2455/U2455</f>
        <v>#REF!</v>
      </c>
      <c r="X2455" s="124" t="e">
        <f>VLOOKUP(W2455,Tabla_Estado_Meta_OAP_2019[#All],3,TRUE)</f>
        <v>#REF!</v>
      </c>
      <c r="Y2455" s="164" t="e">
        <f>SUBTOTAL(9,$U$206:$U2455)</f>
        <v>#REF!</v>
      </c>
      <c r="Z2455" s="158" t="e">
        <f>SUBTOTAL(9,$V$206:$V2455)</f>
        <v>#REF!</v>
      </c>
      <c r="AA2455" s="159">
        <f>IFERROR(+Revisión_Avance_Periodo!$Z2455/Revisión_Avance_Periodo!$Y2455,0)</f>
        <v>0</v>
      </c>
      <c r="AB2455" s="126"/>
      <c r="AC2455" s="127"/>
      <c r="AD2455" s="125"/>
      <c r="AE2455" s="125"/>
      <c r="AF2455" s="128"/>
      <c r="AG2455" s="129"/>
      <c r="AH2455" s="164" t="e">
        <f>SUBTOTAL(9,$U$2450:$U2455)</f>
        <v>#REF!</v>
      </c>
      <c r="AI2455" s="158" t="e">
        <f>SUBTOTAL(9,$V$2450:$V2455)</f>
        <v>#REF!</v>
      </c>
      <c r="AJ2455" s="159">
        <f>IFERROR(+Revisión_Avance_Periodo!$Z2455/Revisión_Avance_Periodo!$Y2455,0)</f>
        <v>0</v>
      </c>
      <c r="AK2455" s="126"/>
      <c r="AL2455" s="127"/>
      <c r="AM2455" s="125"/>
      <c r="AN2455" s="125"/>
      <c r="AO2455" s="128"/>
      <c r="AP2455" s="129"/>
    </row>
    <row r="2456" spans="1:42" x14ac:dyDescent="0.25">
      <c r="A2456" s="92">
        <v>210</v>
      </c>
      <c r="B2456" s="435" t="e">
        <f>CONCATENATE(Revisión_Avance_Periodo!$D2456,";",Revisión_Avance_Periodo!$F2456,";",Revisión_Avance_Periodo!$L2456)</f>
        <v>#REF!</v>
      </c>
      <c r="C2456" s="435" t="e">
        <f t="shared" si="193"/>
        <v>#REF!</v>
      </c>
      <c r="D2456" s="114" t="e">
        <f>VLOOKUP($A2456,#REF!,3,FALSE)</f>
        <v>#REF!</v>
      </c>
      <c r="E2456" s="436" t="e">
        <f>VLOOKUP($A2456,#REF!,4,FALSE)</f>
        <v>#REF!</v>
      </c>
      <c r="F2456" s="102" t="e">
        <f>VLOOKUP($A2456,#REF!,5,FALSE)</f>
        <v>#REF!</v>
      </c>
      <c r="G2456" s="93" t="e">
        <f>VLOOKUP($A2456,#REF!,8,FALSE)</f>
        <v>#REF!</v>
      </c>
      <c r="H2456" s="93" t="e">
        <f>VLOOKUP($A2456,#REF!,7,FALSE)</f>
        <v>#REF!</v>
      </c>
      <c r="I2456" s="438" t="e">
        <f>VLOOKUP($A2456,#REF!,10,FALSE)</f>
        <v>#REF!</v>
      </c>
      <c r="J2456" s="93" t="e">
        <f>VLOOKUP($A2456,#REF!,11,FALSE)</f>
        <v>#REF!</v>
      </c>
      <c r="K2456" s="114" t="e">
        <f>VLOOKUP($A2456,#REF!,12,FALSE)</f>
        <v>#REF!</v>
      </c>
      <c r="L2456" s="93" t="e">
        <f>VLOOKUP($A2456,#REF!,13,FALSE)</f>
        <v>#REF!</v>
      </c>
      <c r="M2456" s="438" t="e">
        <f>VLOOKUP($A2456,#REF!,14,FALSE)</f>
        <v>#REF!</v>
      </c>
      <c r="N2456" s="102" t="e">
        <f>VLOOKUP($A2456,#REF!,15,FALSE)</f>
        <v>#REF!</v>
      </c>
      <c r="O2456" s="102" t="e">
        <f>VLOOKUP($A2456,#REF!,18,FALSE)</f>
        <v>#REF!</v>
      </c>
      <c r="P2456" s="93" t="e">
        <f>VLOOKUP($A2456,#REF!,41,FALSE)</f>
        <v>#REF!</v>
      </c>
      <c r="Q2456" s="115" t="e">
        <f>VLOOKUP(Revisión_Avance_Periodo!$L2456,#REF!,30,FALSE)</f>
        <v>#REF!</v>
      </c>
      <c r="R2456" s="116">
        <v>2019</v>
      </c>
      <c r="S2456" s="196">
        <v>43676</v>
      </c>
      <c r="T2456" s="116" t="s">
        <v>74</v>
      </c>
      <c r="U2456" s="440" t="e">
        <f>INDEX(#REF!,MATCH(Revisión_Avance_Periodo!$L2456,#REF!,0),MATCH(Revisión_Avance_Periodo!$T2456,#REF!,0))</f>
        <v>#REF!</v>
      </c>
      <c r="V2456" s="440" t="e">
        <f>INDEX(#REF!,MATCH(Revisión_Avance_Periodo!$L2456,#REF!,0),MATCH(Revisión_Avance_Periodo!$T2456,#REF!,0))</f>
        <v>#REF!</v>
      </c>
      <c r="W2456" s="130" t="e">
        <f>V2456/U2456</f>
        <v>#REF!</v>
      </c>
      <c r="X2456" s="116" t="e">
        <f>VLOOKUP(W2456,Tabla_Estado_Meta_OAP_2019[#All],3,TRUE)</f>
        <v>#REF!</v>
      </c>
      <c r="Y2456" s="164" t="e">
        <f>SUBTOTAL(9,$U$206:$U2456)</f>
        <v>#REF!</v>
      </c>
      <c r="Z2456" s="158" t="e">
        <f>SUBTOTAL(9,$V$206:$V2456)</f>
        <v>#REF!</v>
      </c>
      <c r="AA2456" s="159">
        <f>IFERROR(+Revisión_Avance_Periodo!$Z2456/Revisión_Avance_Periodo!$Y2456,0)</f>
        <v>0</v>
      </c>
      <c r="AB2456" s="126"/>
      <c r="AC2456" s="127"/>
      <c r="AD2456" s="125"/>
      <c r="AE2456" s="125"/>
      <c r="AF2456" s="128"/>
      <c r="AG2456" s="129"/>
      <c r="AH2456" s="164" t="e">
        <f>SUBTOTAL(9,$U$2450:$U2456)</f>
        <v>#REF!</v>
      </c>
      <c r="AI2456" s="158" t="e">
        <f>SUBTOTAL(9,$V$2450:$V2456)</f>
        <v>#REF!</v>
      </c>
      <c r="AJ2456" s="159">
        <f>IFERROR(+Revisión_Avance_Periodo!$Z2456/Revisión_Avance_Periodo!$Y2456,0)</f>
        <v>0</v>
      </c>
      <c r="AK2456" s="126"/>
      <c r="AL2456" s="127"/>
      <c r="AM2456" s="125"/>
      <c r="AN2456" s="125"/>
      <c r="AO2456" s="128"/>
      <c r="AP2456" s="129"/>
    </row>
    <row r="2457" spans="1:42" x14ac:dyDescent="0.25">
      <c r="A2457" s="97">
        <v>210</v>
      </c>
      <c r="B2457" s="435" t="e">
        <f>CONCATENATE(Revisión_Avance_Periodo!$D2457,";",Revisión_Avance_Periodo!$F2457,";",Revisión_Avance_Periodo!$L2457)</f>
        <v>#REF!</v>
      </c>
      <c r="C2457" s="435" t="e">
        <f t="shared" si="193"/>
        <v>#REF!</v>
      </c>
      <c r="D2457" s="123" t="e">
        <f>VLOOKUP($A2457,#REF!,3,FALSE)</f>
        <v>#REF!</v>
      </c>
      <c r="E2457" s="436" t="e">
        <f>VLOOKUP($A2457,#REF!,4,FALSE)</f>
        <v>#REF!</v>
      </c>
      <c r="F2457" s="103" t="e">
        <f>VLOOKUP($A2457,#REF!,5,FALSE)</f>
        <v>#REF!</v>
      </c>
      <c r="G2457" s="98" t="e">
        <f>VLOOKUP($A2457,#REF!,8,FALSE)</f>
        <v>#REF!</v>
      </c>
      <c r="H2457" s="93" t="e">
        <f>VLOOKUP($A2457,#REF!,7,FALSE)</f>
        <v>#REF!</v>
      </c>
      <c r="I2457" s="438" t="e">
        <f>VLOOKUP($A2457,#REF!,10,FALSE)</f>
        <v>#REF!</v>
      </c>
      <c r="J2457" s="98" t="e">
        <f>VLOOKUP($A2457,#REF!,11,FALSE)</f>
        <v>#REF!</v>
      </c>
      <c r="K2457" s="114" t="e">
        <f>VLOOKUP($A2457,#REF!,12,FALSE)</f>
        <v>#REF!</v>
      </c>
      <c r="L2457" s="98" t="e">
        <f>VLOOKUP($A2457,#REF!,13,FALSE)</f>
        <v>#REF!</v>
      </c>
      <c r="M2457" s="438" t="e">
        <f>VLOOKUP($A2457,#REF!,14,FALSE)</f>
        <v>#REF!</v>
      </c>
      <c r="N2457" s="103" t="e">
        <f>VLOOKUP($A2457,#REF!,15,FALSE)</f>
        <v>#REF!</v>
      </c>
      <c r="O2457" s="103" t="e">
        <f>VLOOKUP($A2457,#REF!,18,FALSE)</f>
        <v>#REF!</v>
      </c>
      <c r="P2457" s="93" t="e">
        <f>VLOOKUP($A2457,#REF!,41,FALSE)</f>
        <v>#REF!</v>
      </c>
      <c r="Q2457" s="115" t="e">
        <f>VLOOKUP(Revisión_Avance_Periodo!$L2457,#REF!,30,FALSE)</f>
        <v>#REF!</v>
      </c>
      <c r="R2457" s="116">
        <v>2019</v>
      </c>
      <c r="S2457" s="196">
        <v>43707</v>
      </c>
      <c r="T2457" s="124" t="s">
        <v>75</v>
      </c>
      <c r="U2457" s="440" t="e">
        <f>INDEX(#REF!,MATCH(Revisión_Avance_Periodo!$L2457,#REF!,0),MATCH(Revisión_Avance_Periodo!$T2457,#REF!,0))</f>
        <v>#REF!</v>
      </c>
      <c r="V2457" s="440" t="e">
        <f>INDEX(#REF!,MATCH(Revisión_Avance_Periodo!$L2457,#REF!,0),MATCH(Revisión_Avance_Periodo!$T2457,#REF!,0))</f>
        <v>#REF!</v>
      </c>
      <c r="W2457" s="130" t="e">
        <f>V2457/U2457</f>
        <v>#REF!</v>
      </c>
      <c r="X2457" s="124" t="e">
        <f>VLOOKUP(W2457,Tabla_Estado_Meta_OAP_2019[#All],3,TRUE)</f>
        <v>#REF!</v>
      </c>
      <c r="Y2457" s="164" t="e">
        <f>SUBTOTAL(9,$U$206:$U2457)</f>
        <v>#REF!</v>
      </c>
      <c r="Z2457" s="158" t="e">
        <f>SUBTOTAL(9,$V$206:$V2457)</f>
        <v>#REF!</v>
      </c>
      <c r="AA2457" s="159">
        <f>IFERROR(+Revisión_Avance_Periodo!$Z2457/Revisión_Avance_Periodo!$Y2457,0)</f>
        <v>0</v>
      </c>
      <c r="AB2457" s="126"/>
      <c r="AC2457" s="127"/>
      <c r="AD2457" s="125"/>
      <c r="AE2457" s="125"/>
      <c r="AF2457" s="128"/>
      <c r="AG2457" s="129"/>
      <c r="AH2457" s="164" t="e">
        <f>SUBTOTAL(9,$U$2450:$U2457)</f>
        <v>#REF!</v>
      </c>
      <c r="AI2457" s="158" t="e">
        <f>SUBTOTAL(9,$V$2450:$V2457)</f>
        <v>#REF!</v>
      </c>
      <c r="AJ2457" s="159">
        <f>IFERROR(+Revisión_Avance_Periodo!$Z2457/Revisión_Avance_Periodo!$Y2457,0)</f>
        <v>0</v>
      </c>
      <c r="AK2457" s="126"/>
      <c r="AL2457" s="127"/>
      <c r="AM2457" s="125"/>
      <c r="AN2457" s="125"/>
      <c r="AO2457" s="128"/>
      <c r="AP2457" s="129"/>
    </row>
    <row r="2458" spans="1:42" x14ac:dyDescent="0.25">
      <c r="A2458" s="92">
        <v>210</v>
      </c>
      <c r="B2458" s="435" t="e">
        <f>CONCATENATE(Revisión_Avance_Periodo!$D2458,";",Revisión_Avance_Periodo!$F2458,";",Revisión_Avance_Periodo!$L2458)</f>
        <v>#REF!</v>
      </c>
      <c r="C2458" s="435" t="e">
        <f t="shared" si="193"/>
        <v>#REF!</v>
      </c>
      <c r="D2458" s="114" t="e">
        <f>VLOOKUP($A2458,#REF!,3,FALSE)</f>
        <v>#REF!</v>
      </c>
      <c r="E2458" s="436" t="e">
        <f>VLOOKUP($A2458,#REF!,4,FALSE)</f>
        <v>#REF!</v>
      </c>
      <c r="F2458" s="102" t="e">
        <f>VLOOKUP($A2458,#REF!,5,FALSE)</f>
        <v>#REF!</v>
      </c>
      <c r="G2458" s="93" t="e">
        <f>VLOOKUP($A2458,#REF!,8,FALSE)</f>
        <v>#REF!</v>
      </c>
      <c r="H2458" s="93" t="e">
        <f>VLOOKUP($A2458,#REF!,7,FALSE)</f>
        <v>#REF!</v>
      </c>
      <c r="I2458" s="438" t="e">
        <f>VLOOKUP($A2458,#REF!,10,FALSE)</f>
        <v>#REF!</v>
      </c>
      <c r="J2458" s="93" t="e">
        <f>VLOOKUP($A2458,#REF!,11,FALSE)</f>
        <v>#REF!</v>
      </c>
      <c r="K2458" s="114" t="e">
        <f>VLOOKUP($A2458,#REF!,12,FALSE)</f>
        <v>#REF!</v>
      </c>
      <c r="L2458" s="93" t="e">
        <f>VLOOKUP($A2458,#REF!,13,FALSE)</f>
        <v>#REF!</v>
      </c>
      <c r="M2458" s="438" t="e">
        <f>VLOOKUP($A2458,#REF!,14,FALSE)</f>
        <v>#REF!</v>
      </c>
      <c r="N2458" s="102" t="e">
        <f>VLOOKUP($A2458,#REF!,15,FALSE)</f>
        <v>#REF!</v>
      </c>
      <c r="O2458" s="102" t="e">
        <f>VLOOKUP($A2458,#REF!,18,FALSE)</f>
        <v>#REF!</v>
      </c>
      <c r="P2458" s="93" t="e">
        <f>VLOOKUP($A2458,#REF!,41,FALSE)</f>
        <v>#REF!</v>
      </c>
      <c r="Q2458" s="115" t="e">
        <f>VLOOKUP(Revisión_Avance_Periodo!$L2458,#REF!,30,FALSE)</f>
        <v>#REF!</v>
      </c>
      <c r="R2458" s="116">
        <v>2019</v>
      </c>
      <c r="S2458" s="196">
        <v>43738</v>
      </c>
      <c r="T2458" s="116" t="s">
        <v>76</v>
      </c>
      <c r="U2458" s="440" t="e">
        <f>INDEX(#REF!,MATCH(Revisión_Avance_Periodo!$L2458,#REF!,0),MATCH(Revisión_Avance_Periodo!$T2458,#REF!,0))</f>
        <v>#REF!</v>
      </c>
      <c r="V2458" s="440" t="e">
        <f>INDEX(#REF!,MATCH(Revisión_Avance_Periodo!$L2458,#REF!,0),MATCH(Revisión_Avance_Periodo!$T2458,#REF!,0))</f>
        <v>#REF!</v>
      </c>
      <c r="W2458" s="130" t="e">
        <f>V2458/U2458</f>
        <v>#REF!</v>
      </c>
      <c r="X2458" s="116" t="e">
        <f>VLOOKUP(W2458,Tabla_Estado_Meta_OAP_2019[#All],3,TRUE)</f>
        <v>#REF!</v>
      </c>
      <c r="Y2458" s="164" t="e">
        <f>SUBTOTAL(9,$U$206:$U2458)</f>
        <v>#REF!</v>
      </c>
      <c r="Z2458" s="158" t="e">
        <f>SUBTOTAL(9,$V$206:$V2458)</f>
        <v>#REF!</v>
      </c>
      <c r="AA2458" s="159">
        <f>IFERROR(+Revisión_Avance_Periodo!$Z2458/Revisión_Avance_Periodo!$Y2458,0)</f>
        <v>0</v>
      </c>
      <c r="AB2458" s="126"/>
      <c r="AC2458" s="127"/>
      <c r="AD2458" s="125"/>
      <c r="AE2458" s="125"/>
      <c r="AF2458" s="128"/>
      <c r="AG2458" s="129"/>
      <c r="AH2458" s="164" t="e">
        <f>SUBTOTAL(9,$U$2450:$U2458)</f>
        <v>#REF!</v>
      </c>
      <c r="AI2458" s="158" t="e">
        <f>SUBTOTAL(9,$V$2450:$V2458)</f>
        <v>#REF!</v>
      </c>
      <c r="AJ2458" s="159">
        <f>IFERROR(+Revisión_Avance_Periodo!$Z2458/Revisión_Avance_Periodo!$Y2458,0)</f>
        <v>0</v>
      </c>
      <c r="AK2458" s="126"/>
      <c r="AL2458" s="127"/>
      <c r="AM2458" s="125"/>
      <c r="AN2458" s="125"/>
      <c r="AO2458" s="128"/>
      <c r="AP2458" s="129"/>
    </row>
    <row r="2459" spans="1:42" x14ac:dyDescent="0.25">
      <c r="A2459" s="97">
        <v>210</v>
      </c>
      <c r="B2459" s="435" t="e">
        <f>CONCATENATE(Revisión_Avance_Periodo!$D2459,";",Revisión_Avance_Periodo!$F2459,";",Revisión_Avance_Periodo!$L2459)</f>
        <v>#REF!</v>
      </c>
      <c r="C2459" s="435" t="e">
        <f t="shared" si="193"/>
        <v>#REF!</v>
      </c>
      <c r="D2459" s="123" t="e">
        <f>VLOOKUP($A2459,#REF!,3,FALSE)</f>
        <v>#REF!</v>
      </c>
      <c r="E2459" s="436" t="e">
        <f>VLOOKUP($A2459,#REF!,4,FALSE)</f>
        <v>#REF!</v>
      </c>
      <c r="F2459" s="103" t="e">
        <f>VLOOKUP($A2459,#REF!,5,FALSE)</f>
        <v>#REF!</v>
      </c>
      <c r="G2459" s="98" t="e">
        <f>VLOOKUP($A2459,#REF!,8,FALSE)</f>
        <v>#REF!</v>
      </c>
      <c r="H2459" s="93" t="e">
        <f>VLOOKUP($A2459,#REF!,7,FALSE)</f>
        <v>#REF!</v>
      </c>
      <c r="I2459" s="438" t="e">
        <f>VLOOKUP($A2459,#REF!,10,FALSE)</f>
        <v>#REF!</v>
      </c>
      <c r="J2459" s="98" t="e">
        <f>VLOOKUP($A2459,#REF!,11,FALSE)</f>
        <v>#REF!</v>
      </c>
      <c r="K2459" s="114" t="e">
        <f>VLOOKUP($A2459,#REF!,12,FALSE)</f>
        <v>#REF!</v>
      </c>
      <c r="L2459" s="98" t="e">
        <f>VLOOKUP($A2459,#REF!,13,FALSE)</f>
        <v>#REF!</v>
      </c>
      <c r="M2459" s="438" t="e">
        <f>VLOOKUP($A2459,#REF!,14,FALSE)</f>
        <v>#REF!</v>
      </c>
      <c r="N2459" s="103" t="e">
        <f>VLOOKUP($A2459,#REF!,15,FALSE)</f>
        <v>#REF!</v>
      </c>
      <c r="O2459" s="103" t="e">
        <f>VLOOKUP($A2459,#REF!,18,FALSE)</f>
        <v>#REF!</v>
      </c>
      <c r="P2459" s="93" t="e">
        <f>VLOOKUP($A2459,#REF!,41,FALSE)</f>
        <v>#REF!</v>
      </c>
      <c r="Q2459" s="115" t="e">
        <f>VLOOKUP(Revisión_Avance_Periodo!$L2459,#REF!,30,FALSE)</f>
        <v>#REF!</v>
      </c>
      <c r="R2459" s="116">
        <v>2019</v>
      </c>
      <c r="S2459" s="196">
        <v>43768</v>
      </c>
      <c r="T2459" s="124" t="s">
        <v>77</v>
      </c>
      <c r="U2459" s="440" t="e">
        <f>INDEX(#REF!,MATCH(Revisión_Avance_Periodo!$L2459,#REF!,0),MATCH(Revisión_Avance_Periodo!$T2459,#REF!,0))</f>
        <v>#REF!</v>
      </c>
      <c r="V2459" s="440" t="e">
        <f>INDEX(#REF!,MATCH(Revisión_Avance_Periodo!$L2459,#REF!,0),MATCH(Revisión_Avance_Periodo!$T2459,#REF!,0))</f>
        <v>#REF!</v>
      </c>
      <c r="W2459" s="118">
        <f t="shared" ref="W2459:W2465" si="196">IFERROR((V2459/U2459),0)</f>
        <v>0</v>
      </c>
      <c r="X2459" s="124" t="str">
        <f>VLOOKUP(W2459,Tabla_Estado_Meta_OAP_2019[#All],3,TRUE)</f>
        <v>Por Ejecutar</v>
      </c>
      <c r="Y2459" s="164" t="e">
        <f>SUBTOTAL(9,$U$206:$U2459)</f>
        <v>#REF!</v>
      </c>
      <c r="Z2459" s="158" t="e">
        <f>SUBTOTAL(9,$V$206:$V2459)</f>
        <v>#REF!</v>
      </c>
      <c r="AA2459" s="159">
        <f>IFERROR(+Revisión_Avance_Periodo!$Z2459/Revisión_Avance_Periodo!$Y2459,0)</f>
        <v>0</v>
      </c>
      <c r="AB2459" s="126"/>
      <c r="AC2459" s="127"/>
      <c r="AD2459" s="125"/>
      <c r="AE2459" s="125"/>
      <c r="AF2459" s="128"/>
      <c r="AG2459" s="129"/>
      <c r="AH2459" s="164" t="e">
        <f>SUBTOTAL(9,$U$2450:$U2459)</f>
        <v>#REF!</v>
      </c>
      <c r="AI2459" s="158" t="e">
        <f>SUBTOTAL(9,$V$2450:$V2459)</f>
        <v>#REF!</v>
      </c>
      <c r="AJ2459" s="159">
        <f>IFERROR(+Revisión_Avance_Periodo!$Z2459/Revisión_Avance_Periodo!$Y2459,0)</f>
        <v>0</v>
      </c>
      <c r="AK2459" s="126"/>
      <c r="AL2459" s="127"/>
      <c r="AM2459" s="125"/>
      <c r="AN2459" s="125"/>
      <c r="AO2459" s="128"/>
      <c r="AP2459" s="129"/>
    </row>
    <row r="2460" spans="1:42" x14ac:dyDescent="0.25">
      <c r="A2460" s="92">
        <v>210</v>
      </c>
      <c r="B2460" s="435" t="e">
        <f>CONCATENATE(Revisión_Avance_Periodo!$D2460,";",Revisión_Avance_Periodo!$F2460,";",Revisión_Avance_Periodo!$L2460)</f>
        <v>#REF!</v>
      </c>
      <c r="C2460" s="435" t="e">
        <f t="shared" si="193"/>
        <v>#REF!</v>
      </c>
      <c r="D2460" s="114" t="e">
        <f>VLOOKUP($A2460,#REF!,3,FALSE)</f>
        <v>#REF!</v>
      </c>
      <c r="E2460" s="436" t="e">
        <f>VLOOKUP($A2460,#REF!,4,FALSE)</f>
        <v>#REF!</v>
      </c>
      <c r="F2460" s="102" t="e">
        <f>VLOOKUP($A2460,#REF!,5,FALSE)</f>
        <v>#REF!</v>
      </c>
      <c r="G2460" s="93" t="e">
        <f>VLOOKUP($A2460,#REF!,8,FALSE)</f>
        <v>#REF!</v>
      </c>
      <c r="H2460" s="93" t="e">
        <f>VLOOKUP($A2460,#REF!,7,FALSE)</f>
        <v>#REF!</v>
      </c>
      <c r="I2460" s="438" t="e">
        <f>VLOOKUP($A2460,#REF!,10,FALSE)</f>
        <v>#REF!</v>
      </c>
      <c r="J2460" s="93" t="e">
        <f>VLOOKUP($A2460,#REF!,11,FALSE)</f>
        <v>#REF!</v>
      </c>
      <c r="K2460" s="114" t="e">
        <f>VLOOKUP($A2460,#REF!,12,FALSE)</f>
        <v>#REF!</v>
      </c>
      <c r="L2460" s="93" t="e">
        <f>VLOOKUP($A2460,#REF!,13,FALSE)</f>
        <v>#REF!</v>
      </c>
      <c r="M2460" s="438" t="e">
        <f>VLOOKUP($A2460,#REF!,14,FALSE)</f>
        <v>#REF!</v>
      </c>
      <c r="N2460" s="102" t="e">
        <f>VLOOKUP($A2460,#REF!,15,FALSE)</f>
        <v>#REF!</v>
      </c>
      <c r="O2460" s="102" t="e">
        <f>VLOOKUP($A2460,#REF!,18,FALSE)</f>
        <v>#REF!</v>
      </c>
      <c r="P2460" s="93" t="e">
        <f>VLOOKUP($A2460,#REF!,41,FALSE)</f>
        <v>#REF!</v>
      </c>
      <c r="Q2460" s="115" t="e">
        <f>VLOOKUP(Revisión_Avance_Periodo!$L2460,#REF!,30,FALSE)</f>
        <v>#REF!</v>
      </c>
      <c r="R2460" s="116">
        <v>2019</v>
      </c>
      <c r="S2460" s="196">
        <v>43799</v>
      </c>
      <c r="T2460" s="116" t="s">
        <v>78</v>
      </c>
      <c r="U2460" s="440" t="e">
        <f>INDEX(#REF!,MATCH(Revisión_Avance_Periodo!$L2460,#REF!,0),MATCH(Revisión_Avance_Periodo!$T2460,#REF!,0))</f>
        <v>#REF!</v>
      </c>
      <c r="V2460" s="440" t="e">
        <f>INDEX(#REF!,MATCH(Revisión_Avance_Periodo!$L2460,#REF!,0),MATCH(Revisión_Avance_Periodo!$T2460,#REF!,0))</f>
        <v>#REF!</v>
      </c>
      <c r="W2460" s="118">
        <f t="shared" si="196"/>
        <v>0</v>
      </c>
      <c r="X2460" s="116" t="str">
        <f>VLOOKUP(W2460,Tabla_Estado_Meta_OAP_2019[#All],3,TRUE)</f>
        <v>Por Ejecutar</v>
      </c>
      <c r="Y2460" s="164" t="e">
        <f>SUBTOTAL(9,$U$206:$U2460)</f>
        <v>#REF!</v>
      </c>
      <c r="Z2460" s="158" t="e">
        <f>SUBTOTAL(9,$V$206:$V2460)</f>
        <v>#REF!</v>
      </c>
      <c r="AA2460" s="159">
        <f>IFERROR(+Revisión_Avance_Periodo!$Z2460/Revisión_Avance_Periodo!$Y2460,0)</f>
        <v>0</v>
      </c>
      <c r="AB2460" s="126"/>
      <c r="AC2460" s="127"/>
      <c r="AD2460" s="125"/>
      <c r="AE2460" s="125"/>
      <c r="AF2460" s="128"/>
      <c r="AG2460" s="129"/>
      <c r="AH2460" s="164" t="e">
        <f>SUBTOTAL(9,$U$2450:$U2460)</f>
        <v>#REF!</v>
      </c>
      <c r="AI2460" s="158" t="e">
        <f>SUBTOTAL(9,$V$2450:$V2460)</f>
        <v>#REF!</v>
      </c>
      <c r="AJ2460" s="159">
        <f>IFERROR(+Revisión_Avance_Periodo!$Z2460/Revisión_Avance_Periodo!$Y2460,0)</f>
        <v>0</v>
      </c>
      <c r="AK2460" s="126"/>
      <c r="AL2460" s="127"/>
      <c r="AM2460" s="125"/>
      <c r="AN2460" s="125"/>
      <c r="AO2460" s="128"/>
      <c r="AP2460" s="129"/>
    </row>
    <row r="2461" spans="1:42" ht="15.75" thickBot="1" x14ac:dyDescent="0.3">
      <c r="A2461" s="97">
        <v>210</v>
      </c>
      <c r="B2461" s="435" t="e">
        <f>CONCATENATE(Revisión_Avance_Periodo!$D2461,";",Revisión_Avance_Periodo!$F2461,";",Revisión_Avance_Periodo!$L2461)</f>
        <v>#REF!</v>
      </c>
      <c r="C2461" s="435" t="e">
        <f t="shared" si="193"/>
        <v>#REF!</v>
      </c>
      <c r="D2461" s="123" t="e">
        <f>VLOOKUP($A2461,#REF!,3,FALSE)</f>
        <v>#REF!</v>
      </c>
      <c r="E2461" s="436" t="e">
        <f>VLOOKUP($A2461,#REF!,4,FALSE)</f>
        <v>#REF!</v>
      </c>
      <c r="F2461" s="103" t="e">
        <f>VLOOKUP($A2461,#REF!,5,FALSE)</f>
        <v>#REF!</v>
      </c>
      <c r="G2461" s="98" t="e">
        <f>VLOOKUP($A2461,#REF!,8,FALSE)</f>
        <v>#REF!</v>
      </c>
      <c r="H2461" s="93" t="e">
        <f>VLOOKUP($A2461,#REF!,7,FALSE)</f>
        <v>#REF!</v>
      </c>
      <c r="I2461" s="438" t="e">
        <f>VLOOKUP($A2461,#REF!,10,FALSE)</f>
        <v>#REF!</v>
      </c>
      <c r="J2461" s="98" t="e">
        <f>VLOOKUP($A2461,#REF!,11,FALSE)</f>
        <v>#REF!</v>
      </c>
      <c r="K2461" s="114" t="e">
        <f>VLOOKUP($A2461,#REF!,12,FALSE)</f>
        <v>#REF!</v>
      </c>
      <c r="L2461" s="98" t="e">
        <f>VLOOKUP($A2461,#REF!,13,FALSE)</f>
        <v>#REF!</v>
      </c>
      <c r="M2461" s="438" t="e">
        <f>VLOOKUP($A2461,#REF!,14,FALSE)</f>
        <v>#REF!</v>
      </c>
      <c r="N2461" s="103" t="e">
        <f>VLOOKUP($A2461,#REF!,15,FALSE)</f>
        <v>#REF!</v>
      </c>
      <c r="O2461" s="103" t="e">
        <f>VLOOKUP($A2461,#REF!,18,FALSE)</f>
        <v>#REF!</v>
      </c>
      <c r="P2461" s="93" t="e">
        <f>VLOOKUP($A2461,#REF!,41,FALSE)</f>
        <v>#REF!</v>
      </c>
      <c r="Q2461" s="115" t="e">
        <f>VLOOKUP(Revisión_Avance_Periodo!$L2461,#REF!,30,FALSE)</f>
        <v>#REF!</v>
      </c>
      <c r="R2461" s="116">
        <v>2019</v>
      </c>
      <c r="S2461" s="196">
        <v>43829</v>
      </c>
      <c r="T2461" s="124" t="s">
        <v>79</v>
      </c>
      <c r="U2461" s="440" t="e">
        <f>INDEX(#REF!,MATCH(Revisión_Avance_Periodo!$L2461,#REF!,0),MATCH(Revisión_Avance_Periodo!$T2461,#REF!,0))</f>
        <v>#REF!</v>
      </c>
      <c r="V2461" s="440" t="e">
        <f>INDEX(#REF!,MATCH(Revisión_Avance_Periodo!$L2461,#REF!,0),MATCH(Revisión_Avance_Periodo!$T2461,#REF!,0))</f>
        <v>#REF!</v>
      </c>
      <c r="W2461" s="118">
        <f t="shared" si="196"/>
        <v>0</v>
      </c>
      <c r="X2461" s="124" t="str">
        <f>VLOOKUP(W2461,Tabla_Estado_Meta_OAP_2019[#All],3,TRUE)</f>
        <v>Por Ejecutar</v>
      </c>
      <c r="Y2461" s="164" t="e">
        <f>SUBTOTAL(9,$U$206:$U2461)</f>
        <v>#REF!</v>
      </c>
      <c r="Z2461" s="158" t="e">
        <f>SUBTOTAL(9,$V$206:$V2461)</f>
        <v>#REF!</v>
      </c>
      <c r="AA2461" s="159">
        <f>IFERROR(+Revisión_Avance_Periodo!$Z2461/Revisión_Avance_Periodo!$Y2461,0)</f>
        <v>0</v>
      </c>
      <c r="AB2461" s="126"/>
      <c r="AC2461" s="127"/>
      <c r="AD2461" s="125"/>
      <c r="AE2461" s="125"/>
      <c r="AF2461" s="128"/>
      <c r="AG2461" s="129"/>
      <c r="AH2461" s="164" t="e">
        <f>SUBTOTAL(9,$U$2450:$U2461)</f>
        <v>#REF!</v>
      </c>
      <c r="AI2461" s="158" t="e">
        <f>SUBTOTAL(9,$V$2450:$V2461)</f>
        <v>#REF!</v>
      </c>
      <c r="AJ2461" s="159">
        <f>IFERROR(+Revisión_Avance_Periodo!$Z2461/Revisión_Avance_Periodo!$Y2461,0)</f>
        <v>0</v>
      </c>
      <c r="AK2461" s="126"/>
      <c r="AL2461" s="127"/>
      <c r="AM2461" s="125"/>
      <c r="AN2461" s="125"/>
      <c r="AO2461" s="128"/>
      <c r="AP2461" s="129"/>
    </row>
    <row r="2462" spans="1:42" x14ac:dyDescent="0.25">
      <c r="A2462" s="92">
        <v>211</v>
      </c>
      <c r="B2462" s="435" t="e">
        <f>CONCATENATE(Revisión_Avance_Periodo!$D2462,";",Revisión_Avance_Periodo!$F2462,";",Revisión_Avance_Periodo!$L2462)</f>
        <v>#REF!</v>
      </c>
      <c r="C2462" s="435" t="e">
        <f t="shared" si="193"/>
        <v>#REF!</v>
      </c>
      <c r="D2462" s="114" t="e">
        <f>VLOOKUP($A2462,#REF!,3,FALSE)</f>
        <v>#REF!</v>
      </c>
      <c r="E2462" s="436" t="e">
        <f>VLOOKUP($A2462,#REF!,4,FALSE)</f>
        <v>#REF!</v>
      </c>
      <c r="F2462" s="102" t="e">
        <f>VLOOKUP($A2462,#REF!,5,FALSE)</f>
        <v>#REF!</v>
      </c>
      <c r="G2462" s="93" t="e">
        <f>VLOOKUP($A2462,#REF!,8,FALSE)</f>
        <v>#REF!</v>
      </c>
      <c r="H2462" s="93" t="e">
        <f>VLOOKUP($A2462,#REF!,7,FALSE)</f>
        <v>#REF!</v>
      </c>
      <c r="I2462" s="438" t="e">
        <f>VLOOKUP($A2462,#REF!,10,FALSE)</f>
        <v>#REF!</v>
      </c>
      <c r="J2462" s="93" t="e">
        <f>VLOOKUP($A2462,#REF!,11,FALSE)</f>
        <v>#REF!</v>
      </c>
      <c r="K2462" s="114" t="e">
        <f>VLOOKUP($A2462,#REF!,12,FALSE)</f>
        <v>#REF!</v>
      </c>
      <c r="L2462" s="93" t="e">
        <f>VLOOKUP($A2462,#REF!,13,FALSE)</f>
        <v>#REF!</v>
      </c>
      <c r="M2462" s="438" t="e">
        <f>VLOOKUP($A2462,#REF!,14,FALSE)</f>
        <v>#REF!</v>
      </c>
      <c r="N2462" s="102" t="e">
        <f>VLOOKUP($A2462,#REF!,15,FALSE)</f>
        <v>#REF!</v>
      </c>
      <c r="O2462" s="102" t="e">
        <f>VLOOKUP($A2462,#REF!,18,FALSE)</f>
        <v>#REF!</v>
      </c>
      <c r="P2462" s="93" t="e">
        <f>VLOOKUP($A2462,#REF!,41,FALSE)</f>
        <v>#REF!</v>
      </c>
      <c r="Q2462" s="115" t="e">
        <f>VLOOKUP(Revisión_Avance_Periodo!$L2462,#REF!,30,FALSE)</f>
        <v>#REF!</v>
      </c>
      <c r="R2462" s="116">
        <v>2019</v>
      </c>
      <c r="S2462" s="196">
        <v>43495</v>
      </c>
      <c r="T2462" s="116" t="s">
        <v>68</v>
      </c>
      <c r="U2462" s="440" t="e">
        <f>INDEX(#REF!,MATCH(Revisión_Avance_Periodo!$L2462,#REF!,0),MATCH(Revisión_Avance_Periodo!$T2462,#REF!,0))</f>
        <v>#REF!</v>
      </c>
      <c r="V2462" s="440" t="e">
        <f>INDEX(#REF!,MATCH(Revisión_Avance_Periodo!$L2462,#REF!,0),MATCH(Revisión_Avance_Periodo!$T2462,#REF!,0))</f>
        <v>#REF!</v>
      </c>
      <c r="W2462" s="118">
        <f t="shared" si="196"/>
        <v>0</v>
      </c>
      <c r="X2462" s="116" t="str">
        <f>VLOOKUP(W2462,Tabla_Estado_Meta_OAP_2019[#All],3,TRUE)</f>
        <v>Por Ejecutar</v>
      </c>
      <c r="Y2462" s="163" t="e">
        <f>SUBTOTAL(9,$U$206:$U2462)</f>
        <v>#REF!</v>
      </c>
      <c r="Z2462" s="161" t="e">
        <f>SUBTOTAL(9,$V$206:$V2462)</f>
        <v>#REF!</v>
      </c>
      <c r="AA2462" s="162">
        <f>IFERROR(+Revisión_Avance_Periodo!$Z2462/Revisión_Avance_Periodo!$Y2462,0)</f>
        <v>0</v>
      </c>
      <c r="AB2462" s="445" t="e">
        <f>SUBTOTAL(9,U2462:U2473)</f>
        <v>#REF!</v>
      </c>
      <c r="AC2462" s="446" t="e">
        <f>SUBTOTAL(9,V2462:V2473)</f>
        <v>#REF!</v>
      </c>
      <c r="AD2462" s="119" t="e">
        <f>+AC2462/AB2462</f>
        <v>#REF!</v>
      </c>
      <c r="AE2462" s="119" t="e">
        <f>100%-Revisión_Avance_Periodo!$AD2462</f>
        <v>#REF!</v>
      </c>
      <c r="AF2462" s="121" t="e">
        <f>VLOOKUP(AD2462,Tabla_Estado_Meta_OAP_2019[],3,TRUE)</f>
        <v>#REF!</v>
      </c>
      <c r="AG2462" s="122" t="e">
        <f>Revisión_Avance_Periodo!$AD2462*Revisión_Avance_Periodo!$Q2462</f>
        <v>#REF!</v>
      </c>
      <c r="AH2462" s="163" t="e">
        <f>SUBTOTAL(9,$U$2462:$U2462)</f>
        <v>#REF!</v>
      </c>
      <c r="AI2462" s="161" t="e">
        <f>SUBTOTAL(9,$V$2462:$V2462)</f>
        <v>#REF!</v>
      </c>
      <c r="AJ2462" s="162">
        <f>IFERROR(+Revisión_Avance_Periodo!$Z2462/Revisión_Avance_Periodo!$Y2462,0)</f>
        <v>0</v>
      </c>
      <c r="AK2462" s="445" t="e">
        <f>SUBTOTAL(9,AD2462:AD2473)</f>
        <v>#REF!</v>
      </c>
      <c r="AL2462" s="446" t="e">
        <f>SUBTOTAL(9,AE2462:AE2473)</f>
        <v>#REF!</v>
      </c>
      <c r="AM2462" s="119" t="e">
        <f>+AL2462/AK2462</f>
        <v>#REF!</v>
      </c>
      <c r="AN2462" s="119" t="e">
        <f>100%-Revisión_Avance_Periodo!$AD2462</f>
        <v>#REF!</v>
      </c>
      <c r="AO2462" s="121" t="e">
        <f>VLOOKUP(AM2462,Tabla_Estado_Meta_OAP_2019[],3,TRUE)</f>
        <v>#REF!</v>
      </c>
      <c r="AP2462" s="122" t="e">
        <f>Revisión_Avance_Periodo!$AD2462*Revisión_Avance_Periodo!$Q2462</f>
        <v>#REF!</v>
      </c>
    </row>
    <row r="2463" spans="1:42" x14ac:dyDescent="0.25">
      <c r="A2463" s="97">
        <v>211</v>
      </c>
      <c r="B2463" s="435" t="e">
        <f>CONCATENATE(Revisión_Avance_Periodo!$D2463,";",Revisión_Avance_Periodo!$F2463,";",Revisión_Avance_Periodo!$L2463)</f>
        <v>#REF!</v>
      </c>
      <c r="C2463" s="435" t="e">
        <f t="shared" si="193"/>
        <v>#REF!</v>
      </c>
      <c r="D2463" s="123" t="e">
        <f>VLOOKUP($A2463,#REF!,3,FALSE)</f>
        <v>#REF!</v>
      </c>
      <c r="E2463" s="436" t="e">
        <f>VLOOKUP($A2463,#REF!,4,FALSE)</f>
        <v>#REF!</v>
      </c>
      <c r="F2463" s="103" t="e">
        <f>VLOOKUP($A2463,#REF!,5,FALSE)</f>
        <v>#REF!</v>
      </c>
      <c r="G2463" s="98" t="e">
        <f>VLOOKUP($A2463,#REF!,8,FALSE)</f>
        <v>#REF!</v>
      </c>
      <c r="H2463" s="93" t="e">
        <f>VLOOKUP($A2463,#REF!,7,FALSE)</f>
        <v>#REF!</v>
      </c>
      <c r="I2463" s="438" t="e">
        <f>VLOOKUP($A2463,#REF!,10,FALSE)</f>
        <v>#REF!</v>
      </c>
      <c r="J2463" s="98" t="e">
        <f>VLOOKUP($A2463,#REF!,11,FALSE)</f>
        <v>#REF!</v>
      </c>
      <c r="K2463" s="114" t="e">
        <f>VLOOKUP($A2463,#REF!,12,FALSE)</f>
        <v>#REF!</v>
      </c>
      <c r="L2463" s="98" t="e">
        <f>VLOOKUP($A2463,#REF!,13,FALSE)</f>
        <v>#REF!</v>
      </c>
      <c r="M2463" s="438" t="e">
        <f>VLOOKUP($A2463,#REF!,14,FALSE)</f>
        <v>#REF!</v>
      </c>
      <c r="N2463" s="103" t="e">
        <f>VLOOKUP($A2463,#REF!,15,FALSE)</f>
        <v>#REF!</v>
      </c>
      <c r="O2463" s="103" t="e">
        <f>VLOOKUP($A2463,#REF!,18,FALSE)</f>
        <v>#REF!</v>
      </c>
      <c r="P2463" s="93" t="e">
        <f>VLOOKUP($A2463,#REF!,41,FALSE)</f>
        <v>#REF!</v>
      </c>
      <c r="Q2463" s="115" t="e">
        <f>VLOOKUP(Revisión_Avance_Periodo!$L2463,#REF!,30,FALSE)</f>
        <v>#REF!</v>
      </c>
      <c r="R2463" s="116">
        <v>2019</v>
      </c>
      <c r="S2463" s="196">
        <v>43524</v>
      </c>
      <c r="T2463" s="124" t="s">
        <v>69</v>
      </c>
      <c r="U2463" s="440" t="e">
        <f>INDEX(#REF!,MATCH(Revisión_Avance_Periodo!$L2463,#REF!,0),MATCH(Revisión_Avance_Periodo!$T2463,#REF!,0))</f>
        <v>#REF!</v>
      </c>
      <c r="V2463" s="440" t="e">
        <f>INDEX(#REF!,MATCH(Revisión_Avance_Periodo!$L2463,#REF!,0),MATCH(Revisión_Avance_Periodo!$T2463,#REF!,0))</f>
        <v>#REF!</v>
      </c>
      <c r="W2463" s="118">
        <f t="shared" si="196"/>
        <v>0</v>
      </c>
      <c r="X2463" s="124" t="str">
        <f>VLOOKUP(W2463,Tabla_Estado_Meta_OAP_2019[#All],3,TRUE)</f>
        <v>Por Ejecutar</v>
      </c>
      <c r="Y2463" s="164" t="e">
        <f>SUBTOTAL(9,$U$206:$U2463)</f>
        <v>#REF!</v>
      </c>
      <c r="Z2463" s="158" t="e">
        <f>SUBTOTAL(9,$V$206:$V2463)</f>
        <v>#REF!</v>
      </c>
      <c r="AA2463" s="159">
        <f>IFERROR(+Revisión_Avance_Periodo!$Z2463/Revisión_Avance_Periodo!$Y2463,0)</f>
        <v>0</v>
      </c>
      <c r="AB2463" s="126"/>
      <c r="AC2463" s="127"/>
      <c r="AD2463" s="125"/>
      <c r="AE2463" s="125"/>
      <c r="AF2463" s="128"/>
      <c r="AG2463" s="129"/>
      <c r="AH2463" s="164" t="e">
        <f>SUBTOTAL(9,$U$2462:$U2463)</f>
        <v>#REF!</v>
      </c>
      <c r="AI2463" s="158" t="e">
        <f>SUBTOTAL(9,$V$2462:$V2463)</f>
        <v>#REF!</v>
      </c>
      <c r="AJ2463" s="159">
        <f>IFERROR(+Revisión_Avance_Periodo!$Z2463/Revisión_Avance_Periodo!$Y2463,0)</f>
        <v>0</v>
      </c>
      <c r="AK2463" s="126"/>
      <c r="AL2463" s="127"/>
      <c r="AM2463" s="125"/>
      <c r="AN2463" s="125"/>
      <c r="AO2463" s="128"/>
      <c r="AP2463" s="129"/>
    </row>
    <row r="2464" spans="1:42" x14ac:dyDescent="0.25">
      <c r="A2464" s="92">
        <v>211</v>
      </c>
      <c r="B2464" s="435" t="e">
        <f>CONCATENATE(Revisión_Avance_Periodo!$D2464,";",Revisión_Avance_Periodo!$F2464,";",Revisión_Avance_Periodo!$L2464)</f>
        <v>#REF!</v>
      </c>
      <c r="C2464" s="435" t="e">
        <f t="shared" si="193"/>
        <v>#REF!</v>
      </c>
      <c r="D2464" s="114" t="e">
        <f>VLOOKUP($A2464,#REF!,3,FALSE)</f>
        <v>#REF!</v>
      </c>
      <c r="E2464" s="436" t="e">
        <f>VLOOKUP($A2464,#REF!,4,FALSE)</f>
        <v>#REF!</v>
      </c>
      <c r="F2464" s="102" t="e">
        <f>VLOOKUP($A2464,#REF!,5,FALSE)</f>
        <v>#REF!</v>
      </c>
      <c r="G2464" s="93" t="e">
        <f>VLOOKUP($A2464,#REF!,8,FALSE)</f>
        <v>#REF!</v>
      </c>
      <c r="H2464" s="93" t="e">
        <f>VLOOKUP($A2464,#REF!,7,FALSE)</f>
        <v>#REF!</v>
      </c>
      <c r="I2464" s="438" t="e">
        <f>VLOOKUP($A2464,#REF!,10,FALSE)</f>
        <v>#REF!</v>
      </c>
      <c r="J2464" s="93" t="e">
        <f>VLOOKUP($A2464,#REF!,11,FALSE)</f>
        <v>#REF!</v>
      </c>
      <c r="K2464" s="114" t="e">
        <f>VLOOKUP($A2464,#REF!,12,FALSE)</f>
        <v>#REF!</v>
      </c>
      <c r="L2464" s="93" t="e">
        <f>VLOOKUP($A2464,#REF!,13,FALSE)</f>
        <v>#REF!</v>
      </c>
      <c r="M2464" s="438" t="e">
        <f>VLOOKUP($A2464,#REF!,14,FALSE)</f>
        <v>#REF!</v>
      </c>
      <c r="N2464" s="102" t="e">
        <f>VLOOKUP($A2464,#REF!,15,FALSE)</f>
        <v>#REF!</v>
      </c>
      <c r="O2464" s="102" t="e">
        <f>VLOOKUP($A2464,#REF!,18,FALSE)</f>
        <v>#REF!</v>
      </c>
      <c r="P2464" s="93" t="e">
        <f>VLOOKUP($A2464,#REF!,41,FALSE)</f>
        <v>#REF!</v>
      </c>
      <c r="Q2464" s="115" t="e">
        <f>VLOOKUP(Revisión_Avance_Periodo!$L2464,#REF!,30,FALSE)</f>
        <v>#REF!</v>
      </c>
      <c r="R2464" s="116">
        <v>2019</v>
      </c>
      <c r="S2464" s="196">
        <v>43554</v>
      </c>
      <c r="T2464" s="116" t="s">
        <v>70</v>
      </c>
      <c r="U2464" s="440" t="e">
        <f>INDEX(#REF!,MATCH(Revisión_Avance_Periodo!$L2464,#REF!,0),MATCH(Revisión_Avance_Periodo!$T2464,#REF!,0))</f>
        <v>#REF!</v>
      </c>
      <c r="V2464" s="440" t="e">
        <f>INDEX(#REF!,MATCH(Revisión_Avance_Periodo!$L2464,#REF!,0),MATCH(Revisión_Avance_Periodo!$T2464,#REF!,0))</f>
        <v>#REF!</v>
      </c>
      <c r="W2464" s="118">
        <f t="shared" si="196"/>
        <v>0</v>
      </c>
      <c r="X2464" s="116" t="str">
        <f>VLOOKUP(W2464,Tabla_Estado_Meta_OAP_2019[#All],3,TRUE)</f>
        <v>Por Ejecutar</v>
      </c>
      <c r="Y2464" s="164" t="e">
        <f>SUBTOTAL(9,$U$206:$U2464)</f>
        <v>#REF!</v>
      </c>
      <c r="Z2464" s="158" t="e">
        <f>SUBTOTAL(9,$V$206:$V2464)</f>
        <v>#REF!</v>
      </c>
      <c r="AA2464" s="159">
        <f>IFERROR(+Revisión_Avance_Periodo!$Z2464/Revisión_Avance_Periodo!$Y2464,0)</f>
        <v>0</v>
      </c>
      <c r="AB2464" s="126"/>
      <c r="AC2464" s="127"/>
      <c r="AD2464" s="125"/>
      <c r="AE2464" s="125"/>
      <c r="AF2464" s="128"/>
      <c r="AG2464" s="129"/>
      <c r="AH2464" s="164" t="e">
        <f>SUBTOTAL(9,$U$2462:$U2464)</f>
        <v>#REF!</v>
      </c>
      <c r="AI2464" s="158" t="e">
        <f>SUBTOTAL(9,$V$2462:$V2464)</f>
        <v>#REF!</v>
      </c>
      <c r="AJ2464" s="159">
        <f>IFERROR(+Revisión_Avance_Periodo!$Z2464/Revisión_Avance_Periodo!$Y2464,0)</f>
        <v>0</v>
      </c>
      <c r="AK2464" s="126"/>
      <c r="AL2464" s="127"/>
      <c r="AM2464" s="125"/>
      <c r="AN2464" s="125"/>
      <c r="AO2464" s="128"/>
      <c r="AP2464" s="129"/>
    </row>
    <row r="2465" spans="1:42" x14ac:dyDescent="0.25">
      <c r="A2465" s="97">
        <v>211</v>
      </c>
      <c r="B2465" s="435" t="e">
        <f>CONCATENATE(Revisión_Avance_Periodo!$D2465,";",Revisión_Avance_Periodo!$F2465,";",Revisión_Avance_Periodo!$L2465)</f>
        <v>#REF!</v>
      </c>
      <c r="C2465" s="435" t="e">
        <f t="shared" si="193"/>
        <v>#REF!</v>
      </c>
      <c r="D2465" s="123" t="e">
        <f>VLOOKUP($A2465,#REF!,3,FALSE)</f>
        <v>#REF!</v>
      </c>
      <c r="E2465" s="436" t="e">
        <f>VLOOKUP($A2465,#REF!,4,FALSE)</f>
        <v>#REF!</v>
      </c>
      <c r="F2465" s="103" t="e">
        <f>VLOOKUP($A2465,#REF!,5,FALSE)</f>
        <v>#REF!</v>
      </c>
      <c r="G2465" s="98" t="e">
        <f>VLOOKUP($A2465,#REF!,8,FALSE)</f>
        <v>#REF!</v>
      </c>
      <c r="H2465" s="93" t="e">
        <f>VLOOKUP($A2465,#REF!,7,FALSE)</f>
        <v>#REF!</v>
      </c>
      <c r="I2465" s="438" t="e">
        <f>VLOOKUP($A2465,#REF!,10,FALSE)</f>
        <v>#REF!</v>
      </c>
      <c r="J2465" s="98" t="e">
        <f>VLOOKUP($A2465,#REF!,11,FALSE)</f>
        <v>#REF!</v>
      </c>
      <c r="K2465" s="114" t="e">
        <f>VLOOKUP($A2465,#REF!,12,FALSE)</f>
        <v>#REF!</v>
      </c>
      <c r="L2465" s="98" t="e">
        <f>VLOOKUP($A2465,#REF!,13,FALSE)</f>
        <v>#REF!</v>
      </c>
      <c r="M2465" s="438" t="e">
        <f>VLOOKUP($A2465,#REF!,14,FALSE)</f>
        <v>#REF!</v>
      </c>
      <c r="N2465" s="103" t="e">
        <f>VLOOKUP($A2465,#REF!,15,FALSE)</f>
        <v>#REF!</v>
      </c>
      <c r="O2465" s="103" t="e">
        <f>VLOOKUP($A2465,#REF!,18,FALSE)</f>
        <v>#REF!</v>
      </c>
      <c r="P2465" s="93" t="e">
        <f>VLOOKUP($A2465,#REF!,41,FALSE)</f>
        <v>#REF!</v>
      </c>
      <c r="Q2465" s="115" t="e">
        <f>VLOOKUP(Revisión_Avance_Periodo!$L2465,#REF!,30,FALSE)</f>
        <v>#REF!</v>
      </c>
      <c r="R2465" s="116">
        <v>2019</v>
      </c>
      <c r="S2465" s="196">
        <v>43585</v>
      </c>
      <c r="T2465" s="124" t="s">
        <v>71</v>
      </c>
      <c r="U2465" s="440" t="e">
        <f>INDEX(#REF!,MATCH(Revisión_Avance_Periodo!$L2465,#REF!,0),MATCH(Revisión_Avance_Periodo!$T2465,#REF!,0))</f>
        <v>#REF!</v>
      </c>
      <c r="V2465" s="440" t="e">
        <f>INDEX(#REF!,MATCH(Revisión_Avance_Periodo!$L2465,#REF!,0),MATCH(Revisión_Avance_Periodo!$T2465,#REF!,0))</f>
        <v>#REF!</v>
      </c>
      <c r="W2465" s="118">
        <f t="shared" si="196"/>
        <v>0</v>
      </c>
      <c r="X2465" s="124" t="str">
        <f>VLOOKUP(W2465,Tabla_Estado_Meta_OAP_2019[#All],3,TRUE)</f>
        <v>Por Ejecutar</v>
      </c>
      <c r="Y2465" s="164" t="e">
        <f>SUBTOTAL(9,$U$206:$U2465)</f>
        <v>#REF!</v>
      </c>
      <c r="Z2465" s="158" t="e">
        <f>SUBTOTAL(9,$V$206:$V2465)</f>
        <v>#REF!</v>
      </c>
      <c r="AA2465" s="159">
        <f>IFERROR(+Revisión_Avance_Periodo!$Z2465/Revisión_Avance_Periodo!$Y2465,0)</f>
        <v>0</v>
      </c>
      <c r="AB2465" s="126"/>
      <c r="AC2465" s="127"/>
      <c r="AD2465" s="125"/>
      <c r="AE2465" s="125"/>
      <c r="AF2465" s="128"/>
      <c r="AG2465" s="129"/>
      <c r="AH2465" s="164" t="e">
        <f>SUBTOTAL(9,$U$2462:$U2465)</f>
        <v>#REF!</v>
      </c>
      <c r="AI2465" s="158" t="e">
        <f>SUBTOTAL(9,$V$2462:$V2465)</f>
        <v>#REF!</v>
      </c>
      <c r="AJ2465" s="159">
        <f>IFERROR(+Revisión_Avance_Periodo!$Z2465/Revisión_Avance_Periodo!$Y2465,0)</f>
        <v>0</v>
      </c>
      <c r="AK2465" s="126"/>
      <c r="AL2465" s="127"/>
      <c r="AM2465" s="125"/>
      <c r="AN2465" s="125"/>
      <c r="AO2465" s="128"/>
      <c r="AP2465" s="129"/>
    </row>
    <row r="2466" spans="1:42" x14ac:dyDescent="0.25">
      <c r="A2466" s="92">
        <v>211</v>
      </c>
      <c r="B2466" s="435" t="e">
        <f>CONCATENATE(Revisión_Avance_Periodo!$D2466,";",Revisión_Avance_Periodo!$F2466,";",Revisión_Avance_Periodo!$L2466)</f>
        <v>#REF!</v>
      </c>
      <c r="C2466" s="435" t="e">
        <f t="shared" si="193"/>
        <v>#REF!</v>
      </c>
      <c r="D2466" s="114" t="e">
        <f>VLOOKUP($A2466,#REF!,3,FALSE)</f>
        <v>#REF!</v>
      </c>
      <c r="E2466" s="436" t="e">
        <f>VLOOKUP($A2466,#REF!,4,FALSE)</f>
        <v>#REF!</v>
      </c>
      <c r="F2466" s="102" t="e">
        <f>VLOOKUP($A2466,#REF!,5,FALSE)</f>
        <v>#REF!</v>
      </c>
      <c r="G2466" s="93" t="e">
        <f>VLOOKUP($A2466,#REF!,8,FALSE)</f>
        <v>#REF!</v>
      </c>
      <c r="H2466" s="93" t="e">
        <f>VLOOKUP($A2466,#REF!,7,FALSE)</f>
        <v>#REF!</v>
      </c>
      <c r="I2466" s="438" t="e">
        <f>VLOOKUP($A2466,#REF!,10,FALSE)</f>
        <v>#REF!</v>
      </c>
      <c r="J2466" s="93" t="e">
        <f>VLOOKUP($A2466,#REF!,11,FALSE)</f>
        <v>#REF!</v>
      </c>
      <c r="K2466" s="114" t="e">
        <f>VLOOKUP($A2466,#REF!,12,FALSE)</f>
        <v>#REF!</v>
      </c>
      <c r="L2466" s="93" t="e">
        <f>VLOOKUP($A2466,#REF!,13,FALSE)</f>
        <v>#REF!</v>
      </c>
      <c r="M2466" s="438" t="e">
        <f>VLOOKUP($A2466,#REF!,14,FALSE)</f>
        <v>#REF!</v>
      </c>
      <c r="N2466" s="102" t="e">
        <f>VLOOKUP($A2466,#REF!,15,FALSE)</f>
        <v>#REF!</v>
      </c>
      <c r="O2466" s="102" t="e">
        <f>VLOOKUP($A2466,#REF!,18,FALSE)</f>
        <v>#REF!</v>
      </c>
      <c r="P2466" s="93" t="e">
        <f>VLOOKUP($A2466,#REF!,41,FALSE)</f>
        <v>#REF!</v>
      </c>
      <c r="Q2466" s="115" t="e">
        <f>VLOOKUP(Revisión_Avance_Periodo!$L2466,#REF!,30,FALSE)</f>
        <v>#REF!</v>
      </c>
      <c r="R2466" s="116">
        <v>2019</v>
      </c>
      <c r="S2466" s="196">
        <v>43615</v>
      </c>
      <c r="T2466" s="116" t="s">
        <v>72</v>
      </c>
      <c r="U2466" s="440" t="e">
        <f>INDEX(#REF!,MATCH(Revisión_Avance_Periodo!$L2466,#REF!,0),MATCH(Revisión_Avance_Periodo!$T2466,#REF!,0))</f>
        <v>#REF!</v>
      </c>
      <c r="V2466" s="440" t="e">
        <f>INDEX(#REF!,MATCH(Revisión_Avance_Periodo!$L2466,#REF!,0),MATCH(Revisión_Avance_Periodo!$T2466,#REF!,0))</f>
        <v>#REF!</v>
      </c>
      <c r="W2466" s="130" t="e">
        <f>V2466/U2466</f>
        <v>#REF!</v>
      </c>
      <c r="X2466" s="116" t="e">
        <f>VLOOKUP(W2466,Tabla_Estado_Meta_OAP_2019[#All],3,TRUE)</f>
        <v>#REF!</v>
      </c>
      <c r="Y2466" s="164" t="e">
        <f>SUBTOTAL(9,$U$206:$U2466)</f>
        <v>#REF!</v>
      </c>
      <c r="Z2466" s="158" t="e">
        <f>SUBTOTAL(9,$V$206:$V2466)</f>
        <v>#REF!</v>
      </c>
      <c r="AA2466" s="159">
        <f>IFERROR(+Revisión_Avance_Periodo!$Z2466/Revisión_Avance_Periodo!$Y2466,0)</f>
        <v>0</v>
      </c>
      <c r="AB2466" s="126"/>
      <c r="AC2466" s="127"/>
      <c r="AD2466" s="125"/>
      <c r="AE2466" s="125"/>
      <c r="AF2466" s="128"/>
      <c r="AG2466" s="129"/>
      <c r="AH2466" s="164" t="e">
        <f>SUBTOTAL(9,$U$2462:$U2466)</f>
        <v>#REF!</v>
      </c>
      <c r="AI2466" s="158" t="e">
        <f>SUBTOTAL(9,$V$2462:$V2466)</f>
        <v>#REF!</v>
      </c>
      <c r="AJ2466" s="159">
        <f>IFERROR(+Revisión_Avance_Periodo!$Z2466/Revisión_Avance_Periodo!$Y2466,0)</f>
        <v>0</v>
      </c>
      <c r="AK2466" s="126"/>
      <c r="AL2466" s="127"/>
      <c r="AM2466" s="125"/>
      <c r="AN2466" s="125"/>
      <c r="AO2466" s="128"/>
      <c r="AP2466" s="129"/>
    </row>
    <row r="2467" spans="1:42" x14ac:dyDescent="0.25">
      <c r="A2467" s="97">
        <v>211</v>
      </c>
      <c r="B2467" s="435" t="e">
        <f>CONCATENATE(Revisión_Avance_Periodo!$D2467,";",Revisión_Avance_Periodo!$F2467,";",Revisión_Avance_Periodo!$L2467)</f>
        <v>#REF!</v>
      </c>
      <c r="C2467" s="435" t="e">
        <f t="shared" si="193"/>
        <v>#REF!</v>
      </c>
      <c r="D2467" s="123" t="e">
        <f>VLOOKUP($A2467,#REF!,3,FALSE)</f>
        <v>#REF!</v>
      </c>
      <c r="E2467" s="436" t="e">
        <f>VLOOKUP($A2467,#REF!,4,FALSE)</f>
        <v>#REF!</v>
      </c>
      <c r="F2467" s="103" t="e">
        <f>VLOOKUP($A2467,#REF!,5,FALSE)</f>
        <v>#REF!</v>
      </c>
      <c r="G2467" s="98" t="e">
        <f>VLOOKUP($A2467,#REF!,8,FALSE)</f>
        <v>#REF!</v>
      </c>
      <c r="H2467" s="93" t="e">
        <f>VLOOKUP($A2467,#REF!,7,FALSE)</f>
        <v>#REF!</v>
      </c>
      <c r="I2467" s="438" t="e">
        <f>VLOOKUP($A2467,#REF!,10,FALSE)</f>
        <v>#REF!</v>
      </c>
      <c r="J2467" s="98" t="e">
        <f>VLOOKUP($A2467,#REF!,11,FALSE)</f>
        <v>#REF!</v>
      </c>
      <c r="K2467" s="114" t="e">
        <f>VLOOKUP($A2467,#REF!,12,FALSE)</f>
        <v>#REF!</v>
      </c>
      <c r="L2467" s="98" t="e">
        <f>VLOOKUP($A2467,#REF!,13,FALSE)</f>
        <v>#REF!</v>
      </c>
      <c r="M2467" s="438" t="e">
        <f>VLOOKUP($A2467,#REF!,14,FALSE)</f>
        <v>#REF!</v>
      </c>
      <c r="N2467" s="103" t="e">
        <f>VLOOKUP($A2467,#REF!,15,FALSE)</f>
        <v>#REF!</v>
      </c>
      <c r="O2467" s="103" t="e">
        <f>VLOOKUP($A2467,#REF!,18,FALSE)</f>
        <v>#REF!</v>
      </c>
      <c r="P2467" s="93" t="e">
        <f>VLOOKUP($A2467,#REF!,41,FALSE)</f>
        <v>#REF!</v>
      </c>
      <c r="Q2467" s="115" t="e">
        <f>VLOOKUP(Revisión_Avance_Periodo!$L2467,#REF!,30,FALSE)</f>
        <v>#REF!</v>
      </c>
      <c r="R2467" s="116">
        <v>2019</v>
      </c>
      <c r="S2467" s="196">
        <v>43646</v>
      </c>
      <c r="T2467" s="124" t="s">
        <v>73</v>
      </c>
      <c r="U2467" s="440" t="e">
        <f>INDEX(#REF!,MATCH(Revisión_Avance_Periodo!$L2467,#REF!,0),MATCH(Revisión_Avance_Periodo!$T2467,#REF!,0))</f>
        <v>#REF!</v>
      </c>
      <c r="V2467" s="440" t="e">
        <f>INDEX(#REF!,MATCH(Revisión_Avance_Periodo!$L2467,#REF!,0),MATCH(Revisión_Avance_Periodo!$T2467,#REF!,0))</f>
        <v>#REF!</v>
      </c>
      <c r="W2467" s="130" t="e">
        <f>V2467/U2467</f>
        <v>#REF!</v>
      </c>
      <c r="X2467" s="124" t="e">
        <f>VLOOKUP(W2467,Tabla_Estado_Meta_OAP_2019[#All],3,TRUE)</f>
        <v>#REF!</v>
      </c>
      <c r="Y2467" s="164" t="e">
        <f>SUBTOTAL(9,$U$206:$U2467)</f>
        <v>#REF!</v>
      </c>
      <c r="Z2467" s="158" t="e">
        <f>SUBTOTAL(9,$V$206:$V2467)</f>
        <v>#REF!</v>
      </c>
      <c r="AA2467" s="159">
        <f>IFERROR(+Revisión_Avance_Periodo!$Z2467/Revisión_Avance_Periodo!$Y2467,0)</f>
        <v>0</v>
      </c>
      <c r="AB2467" s="126"/>
      <c r="AC2467" s="127"/>
      <c r="AD2467" s="125"/>
      <c r="AE2467" s="125"/>
      <c r="AF2467" s="128"/>
      <c r="AG2467" s="129"/>
      <c r="AH2467" s="164" t="e">
        <f>SUBTOTAL(9,$U$2462:$U2467)</f>
        <v>#REF!</v>
      </c>
      <c r="AI2467" s="158" t="e">
        <f>SUBTOTAL(9,$V$2462:$V2467)</f>
        <v>#REF!</v>
      </c>
      <c r="AJ2467" s="159">
        <f>IFERROR(+Revisión_Avance_Periodo!$Z2467/Revisión_Avance_Periodo!$Y2467,0)</f>
        <v>0</v>
      </c>
      <c r="AK2467" s="126"/>
      <c r="AL2467" s="127"/>
      <c r="AM2467" s="125"/>
      <c r="AN2467" s="125"/>
      <c r="AO2467" s="128"/>
      <c r="AP2467" s="129"/>
    </row>
    <row r="2468" spans="1:42" x14ac:dyDescent="0.25">
      <c r="A2468" s="92">
        <v>211</v>
      </c>
      <c r="B2468" s="435" t="e">
        <f>CONCATENATE(Revisión_Avance_Periodo!$D2468,";",Revisión_Avance_Periodo!$F2468,";",Revisión_Avance_Periodo!$L2468)</f>
        <v>#REF!</v>
      </c>
      <c r="C2468" s="435" t="e">
        <f t="shared" si="193"/>
        <v>#REF!</v>
      </c>
      <c r="D2468" s="114" t="e">
        <f>VLOOKUP($A2468,#REF!,3,FALSE)</f>
        <v>#REF!</v>
      </c>
      <c r="E2468" s="436" t="e">
        <f>VLOOKUP($A2468,#REF!,4,FALSE)</f>
        <v>#REF!</v>
      </c>
      <c r="F2468" s="102" t="e">
        <f>VLOOKUP($A2468,#REF!,5,FALSE)</f>
        <v>#REF!</v>
      </c>
      <c r="G2468" s="93" t="e">
        <f>VLOOKUP($A2468,#REF!,8,FALSE)</f>
        <v>#REF!</v>
      </c>
      <c r="H2468" s="93" t="e">
        <f>VLOOKUP($A2468,#REF!,7,FALSE)</f>
        <v>#REF!</v>
      </c>
      <c r="I2468" s="438" t="e">
        <f>VLOOKUP($A2468,#REF!,10,FALSE)</f>
        <v>#REF!</v>
      </c>
      <c r="J2468" s="93" t="e">
        <f>VLOOKUP($A2468,#REF!,11,FALSE)</f>
        <v>#REF!</v>
      </c>
      <c r="K2468" s="114" t="e">
        <f>VLOOKUP($A2468,#REF!,12,FALSE)</f>
        <v>#REF!</v>
      </c>
      <c r="L2468" s="93" t="e">
        <f>VLOOKUP($A2468,#REF!,13,FALSE)</f>
        <v>#REF!</v>
      </c>
      <c r="M2468" s="438" t="e">
        <f>VLOOKUP($A2468,#REF!,14,FALSE)</f>
        <v>#REF!</v>
      </c>
      <c r="N2468" s="102" t="e">
        <f>VLOOKUP($A2468,#REF!,15,FALSE)</f>
        <v>#REF!</v>
      </c>
      <c r="O2468" s="102" t="e">
        <f>VLOOKUP($A2468,#REF!,18,FALSE)</f>
        <v>#REF!</v>
      </c>
      <c r="P2468" s="93" t="e">
        <f>VLOOKUP($A2468,#REF!,41,FALSE)</f>
        <v>#REF!</v>
      </c>
      <c r="Q2468" s="115" t="e">
        <f>VLOOKUP(Revisión_Avance_Periodo!$L2468,#REF!,30,FALSE)</f>
        <v>#REF!</v>
      </c>
      <c r="R2468" s="116">
        <v>2019</v>
      </c>
      <c r="S2468" s="196">
        <v>43676</v>
      </c>
      <c r="T2468" s="116" t="s">
        <v>74</v>
      </c>
      <c r="U2468" s="440" t="e">
        <f>INDEX(#REF!,MATCH(Revisión_Avance_Periodo!$L2468,#REF!,0),MATCH(Revisión_Avance_Periodo!$T2468,#REF!,0))</f>
        <v>#REF!</v>
      </c>
      <c r="V2468" s="440" t="e">
        <f>INDEX(#REF!,MATCH(Revisión_Avance_Periodo!$L2468,#REF!,0),MATCH(Revisión_Avance_Periodo!$T2468,#REF!,0))</f>
        <v>#REF!</v>
      </c>
      <c r="W2468" s="118">
        <f>IFERROR((V2468/U2468),0)</f>
        <v>0</v>
      </c>
      <c r="X2468" s="116" t="str">
        <f>VLOOKUP(W2468,Tabla_Estado_Meta_OAP_2019[#All],3,TRUE)</f>
        <v>Por Ejecutar</v>
      </c>
      <c r="Y2468" s="164" t="e">
        <f>SUBTOTAL(9,$U$206:$U2468)</f>
        <v>#REF!</v>
      </c>
      <c r="Z2468" s="158" t="e">
        <f>SUBTOTAL(9,$V$206:$V2468)</f>
        <v>#REF!</v>
      </c>
      <c r="AA2468" s="159">
        <f>IFERROR(+Revisión_Avance_Periodo!$Z2468/Revisión_Avance_Periodo!$Y2468,0)</f>
        <v>0</v>
      </c>
      <c r="AB2468" s="126"/>
      <c r="AC2468" s="127"/>
      <c r="AD2468" s="125"/>
      <c r="AE2468" s="125"/>
      <c r="AF2468" s="128"/>
      <c r="AG2468" s="129"/>
      <c r="AH2468" s="164" t="e">
        <f>SUBTOTAL(9,$U$2462:$U2468)</f>
        <v>#REF!</v>
      </c>
      <c r="AI2468" s="158" t="e">
        <f>SUBTOTAL(9,$V$2462:$V2468)</f>
        <v>#REF!</v>
      </c>
      <c r="AJ2468" s="159">
        <f>IFERROR(+Revisión_Avance_Periodo!$Z2468/Revisión_Avance_Periodo!$Y2468,0)</f>
        <v>0</v>
      </c>
      <c r="AK2468" s="126"/>
      <c r="AL2468" s="127"/>
      <c r="AM2468" s="125"/>
      <c r="AN2468" s="125"/>
      <c r="AO2468" s="128"/>
      <c r="AP2468" s="129"/>
    </row>
    <row r="2469" spans="1:42" x14ac:dyDescent="0.25">
      <c r="A2469" s="97">
        <v>211</v>
      </c>
      <c r="B2469" s="435" t="e">
        <f>CONCATENATE(Revisión_Avance_Periodo!$D2469,";",Revisión_Avance_Periodo!$F2469,";",Revisión_Avance_Periodo!$L2469)</f>
        <v>#REF!</v>
      </c>
      <c r="C2469" s="435" t="e">
        <f t="shared" si="193"/>
        <v>#REF!</v>
      </c>
      <c r="D2469" s="123" t="e">
        <f>VLOOKUP($A2469,#REF!,3,FALSE)</f>
        <v>#REF!</v>
      </c>
      <c r="E2469" s="436" t="e">
        <f>VLOOKUP($A2469,#REF!,4,FALSE)</f>
        <v>#REF!</v>
      </c>
      <c r="F2469" s="103" t="e">
        <f>VLOOKUP($A2469,#REF!,5,FALSE)</f>
        <v>#REF!</v>
      </c>
      <c r="G2469" s="98" t="e">
        <f>VLOOKUP($A2469,#REF!,8,FALSE)</f>
        <v>#REF!</v>
      </c>
      <c r="H2469" s="93" t="e">
        <f>VLOOKUP($A2469,#REF!,7,FALSE)</f>
        <v>#REF!</v>
      </c>
      <c r="I2469" s="438" t="e">
        <f>VLOOKUP($A2469,#REF!,10,FALSE)</f>
        <v>#REF!</v>
      </c>
      <c r="J2469" s="98" t="e">
        <f>VLOOKUP($A2469,#REF!,11,FALSE)</f>
        <v>#REF!</v>
      </c>
      <c r="K2469" s="114" t="e">
        <f>VLOOKUP($A2469,#REF!,12,FALSE)</f>
        <v>#REF!</v>
      </c>
      <c r="L2469" s="98" t="e">
        <f>VLOOKUP($A2469,#REF!,13,FALSE)</f>
        <v>#REF!</v>
      </c>
      <c r="M2469" s="438" t="e">
        <f>VLOOKUP($A2469,#REF!,14,FALSE)</f>
        <v>#REF!</v>
      </c>
      <c r="N2469" s="103" t="e">
        <f>VLOOKUP($A2469,#REF!,15,FALSE)</f>
        <v>#REF!</v>
      </c>
      <c r="O2469" s="103" t="e">
        <f>VLOOKUP($A2469,#REF!,18,FALSE)</f>
        <v>#REF!</v>
      </c>
      <c r="P2469" s="93" t="e">
        <f>VLOOKUP($A2469,#REF!,41,FALSE)</f>
        <v>#REF!</v>
      </c>
      <c r="Q2469" s="115" t="e">
        <f>VLOOKUP(Revisión_Avance_Periodo!$L2469,#REF!,30,FALSE)</f>
        <v>#REF!</v>
      </c>
      <c r="R2469" s="116">
        <v>2019</v>
      </c>
      <c r="S2469" s="196">
        <v>43707</v>
      </c>
      <c r="T2469" s="124" t="s">
        <v>75</v>
      </c>
      <c r="U2469" s="440" t="e">
        <f>INDEX(#REF!,MATCH(Revisión_Avance_Periodo!$L2469,#REF!,0),MATCH(Revisión_Avance_Periodo!$T2469,#REF!,0))</f>
        <v>#REF!</v>
      </c>
      <c r="V2469" s="440" t="e">
        <f>INDEX(#REF!,MATCH(Revisión_Avance_Periodo!$L2469,#REF!,0),MATCH(Revisión_Avance_Periodo!$T2469,#REF!,0))</f>
        <v>#REF!</v>
      </c>
      <c r="W2469" s="118">
        <f>IFERROR((V2469/U2469),0)</f>
        <v>0</v>
      </c>
      <c r="X2469" s="124" t="str">
        <f>VLOOKUP(W2469,Tabla_Estado_Meta_OAP_2019[#All],3,TRUE)</f>
        <v>Por Ejecutar</v>
      </c>
      <c r="Y2469" s="164" t="e">
        <f>SUBTOTAL(9,$U$206:$U2469)</f>
        <v>#REF!</v>
      </c>
      <c r="Z2469" s="158" t="e">
        <f>SUBTOTAL(9,$V$206:$V2469)</f>
        <v>#REF!</v>
      </c>
      <c r="AA2469" s="159">
        <f>IFERROR(+Revisión_Avance_Periodo!$Z2469/Revisión_Avance_Periodo!$Y2469,0)</f>
        <v>0</v>
      </c>
      <c r="AB2469" s="126"/>
      <c r="AC2469" s="127"/>
      <c r="AD2469" s="125"/>
      <c r="AE2469" s="125"/>
      <c r="AF2469" s="128"/>
      <c r="AG2469" s="129"/>
      <c r="AH2469" s="164" t="e">
        <f>SUBTOTAL(9,$U$2462:$U2469)</f>
        <v>#REF!</v>
      </c>
      <c r="AI2469" s="158" t="e">
        <f>SUBTOTAL(9,$V$2462:$V2469)</f>
        <v>#REF!</v>
      </c>
      <c r="AJ2469" s="159">
        <f>IFERROR(+Revisión_Avance_Periodo!$Z2469/Revisión_Avance_Periodo!$Y2469,0)</f>
        <v>0</v>
      </c>
      <c r="AK2469" s="126"/>
      <c r="AL2469" s="127"/>
      <c r="AM2469" s="125"/>
      <c r="AN2469" s="125"/>
      <c r="AO2469" s="128"/>
      <c r="AP2469" s="129"/>
    </row>
    <row r="2470" spans="1:42" x14ac:dyDescent="0.25">
      <c r="A2470" s="92">
        <v>211</v>
      </c>
      <c r="B2470" s="435" t="e">
        <f>CONCATENATE(Revisión_Avance_Periodo!$D2470,";",Revisión_Avance_Periodo!$F2470,";",Revisión_Avance_Periodo!$L2470)</f>
        <v>#REF!</v>
      </c>
      <c r="C2470" s="435" t="e">
        <f t="shared" si="193"/>
        <v>#REF!</v>
      </c>
      <c r="D2470" s="114" t="e">
        <f>VLOOKUP($A2470,#REF!,3,FALSE)</f>
        <v>#REF!</v>
      </c>
      <c r="E2470" s="436" t="e">
        <f>VLOOKUP($A2470,#REF!,4,FALSE)</f>
        <v>#REF!</v>
      </c>
      <c r="F2470" s="102" t="e">
        <f>VLOOKUP($A2470,#REF!,5,FALSE)</f>
        <v>#REF!</v>
      </c>
      <c r="G2470" s="93" t="e">
        <f>VLOOKUP($A2470,#REF!,8,FALSE)</f>
        <v>#REF!</v>
      </c>
      <c r="H2470" s="93" t="e">
        <f>VLOOKUP($A2470,#REF!,7,FALSE)</f>
        <v>#REF!</v>
      </c>
      <c r="I2470" s="438" t="e">
        <f>VLOOKUP($A2470,#REF!,10,FALSE)</f>
        <v>#REF!</v>
      </c>
      <c r="J2470" s="93" t="e">
        <f>VLOOKUP($A2470,#REF!,11,FALSE)</f>
        <v>#REF!</v>
      </c>
      <c r="K2470" s="114" t="e">
        <f>VLOOKUP($A2470,#REF!,12,FALSE)</f>
        <v>#REF!</v>
      </c>
      <c r="L2470" s="93" t="e">
        <f>VLOOKUP($A2470,#REF!,13,FALSE)</f>
        <v>#REF!</v>
      </c>
      <c r="M2470" s="438" t="e">
        <f>VLOOKUP($A2470,#REF!,14,FALSE)</f>
        <v>#REF!</v>
      </c>
      <c r="N2470" s="102" t="e">
        <f>VLOOKUP($A2470,#REF!,15,FALSE)</f>
        <v>#REF!</v>
      </c>
      <c r="O2470" s="102" t="e">
        <f>VLOOKUP($A2470,#REF!,18,FALSE)</f>
        <v>#REF!</v>
      </c>
      <c r="P2470" s="93" t="e">
        <f>VLOOKUP($A2470,#REF!,41,FALSE)</f>
        <v>#REF!</v>
      </c>
      <c r="Q2470" s="115" t="e">
        <f>VLOOKUP(Revisión_Avance_Periodo!$L2470,#REF!,30,FALSE)</f>
        <v>#REF!</v>
      </c>
      <c r="R2470" s="116">
        <v>2019</v>
      </c>
      <c r="S2470" s="196">
        <v>43738</v>
      </c>
      <c r="T2470" s="116" t="s">
        <v>76</v>
      </c>
      <c r="U2470" s="440" t="e">
        <f>INDEX(#REF!,MATCH(Revisión_Avance_Periodo!$L2470,#REF!,0),MATCH(Revisión_Avance_Periodo!$T2470,#REF!,0))</f>
        <v>#REF!</v>
      </c>
      <c r="V2470" s="440" t="e">
        <f>INDEX(#REF!,MATCH(Revisión_Avance_Periodo!$L2470,#REF!,0),MATCH(Revisión_Avance_Periodo!$T2470,#REF!,0))</f>
        <v>#REF!</v>
      </c>
      <c r="W2470" s="131" t="e">
        <f>V2470/U2470</f>
        <v>#REF!</v>
      </c>
      <c r="X2470" s="116" t="e">
        <f>VLOOKUP(W2470,Tabla_Estado_Meta_OAP_2019[#All],3,TRUE)</f>
        <v>#REF!</v>
      </c>
      <c r="Y2470" s="164" t="e">
        <f>SUBTOTAL(9,$U$206:$U2470)</f>
        <v>#REF!</v>
      </c>
      <c r="Z2470" s="158" t="e">
        <f>SUBTOTAL(9,$V$206:$V2470)</f>
        <v>#REF!</v>
      </c>
      <c r="AA2470" s="159">
        <f>IFERROR(+Revisión_Avance_Periodo!$Z2470/Revisión_Avance_Periodo!$Y2470,0)</f>
        <v>0</v>
      </c>
      <c r="AB2470" s="126"/>
      <c r="AC2470" s="127"/>
      <c r="AD2470" s="125"/>
      <c r="AE2470" s="125"/>
      <c r="AF2470" s="128"/>
      <c r="AG2470" s="129"/>
      <c r="AH2470" s="164" t="e">
        <f>SUBTOTAL(9,$U$2462:$U2470)</f>
        <v>#REF!</v>
      </c>
      <c r="AI2470" s="158" t="e">
        <f>SUBTOTAL(9,$V$2462:$V2470)</f>
        <v>#REF!</v>
      </c>
      <c r="AJ2470" s="159">
        <f>IFERROR(+Revisión_Avance_Periodo!$Z2470/Revisión_Avance_Periodo!$Y2470,0)</f>
        <v>0</v>
      </c>
      <c r="AK2470" s="126"/>
      <c r="AL2470" s="127"/>
      <c r="AM2470" s="125"/>
      <c r="AN2470" s="125"/>
      <c r="AO2470" s="128"/>
      <c r="AP2470" s="129"/>
    </row>
    <row r="2471" spans="1:42" x14ac:dyDescent="0.25">
      <c r="A2471" s="97">
        <v>211</v>
      </c>
      <c r="B2471" s="435" t="e">
        <f>CONCATENATE(Revisión_Avance_Periodo!$D2471,";",Revisión_Avance_Periodo!$F2471,";",Revisión_Avance_Periodo!$L2471)</f>
        <v>#REF!</v>
      </c>
      <c r="C2471" s="435" t="e">
        <f t="shared" si="193"/>
        <v>#REF!</v>
      </c>
      <c r="D2471" s="123" t="e">
        <f>VLOOKUP($A2471,#REF!,3,FALSE)</f>
        <v>#REF!</v>
      </c>
      <c r="E2471" s="436" t="e">
        <f>VLOOKUP($A2471,#REF!,4,FALSE)</f>
        <v>#REF!</v>
      </c>
      <c r="F2471" s="103" t="e">
        <f>VLOOKUP($A2471,#REF!,5,FALSE)</f>
        <v>#REF!</v>
      </c>
      <c r="G2471" s="98" t="e">
        <f>VLOOKUP($A2471,#REF!,8,FALSE)</f>
        <v>#REF!</v>
      </c>
      <c r="H2471" s="93" t="e">
        <f>VLOOKUP($A2471,#REF!,7,FALSE)</f>
        <v>#REF!</v>
      </c>
      <c r="I2471" s="438" t="e">
        <f>VLOOKUP($A2471,#REF!,10,FALSE)</f>
        <v>#REF!</v>
      </c>
      <c r="J2471" s="98" t="e">
        <f>VLOOKUP($A2471,#REF!,11,FALSE)</f>
        <v>#REF!</v>
      </c>
      <c r="K2471" s="114" t="e">
        <f>VLOOKUP($A2471,#REF!,12,FALSE)</f>
        <v>#REF!</v>
      </c>
      <c r="L2471" s="98" t="e">
        <f>VLOOKUP($A2471,#REF!,13,FALSE)</f>
        <v>#REF!</v>
      </c>
      <c r="M2471" s="438" t="e">
        <f>VLOOKUP($A2471,#REF!,14,FALSE)</f>
        <v>#REF!</v>
      </c>
      <c r="N2471" s="103" t="e">
        <f>VLOOKUP($A2471,#REF!,15,FALSE)</f>
        <v>#REF!</v>
      </c>
      <c r="O2471" s="103" t="e">
        <f>VLOOKUP($A2471,#REF!,18,FALSE)</f>
        <v>#REF!</v>
      </c>
      <c r="P2471" s="93" t="e">
        <f>VLOOKUP($A2471,#REF!,41,FALSE)</f>
        <v>#REF!</v>
      </c>
      <c r="Q2471" s="115" t="e">
        <f>VLOOKUP(Revisión_Avance_Periodo!$L2471,#REF!,30,FALSE)</f>
        <v>#REF!</v>
      </c>
      <c r="R2471" s="116">
        <v>2019</v>
      </c>
      <c r="S2471" s="196">
        <v>43768</v>
      </c>
      <c r="T2471" s="124" t="s">
        <v>77</v>
      </c>
      <c r="U2471" s="440" t="e">
        <f>INDEX(#REF!,MATCH(Revisión_Avance_Periodo!$L2471,#REF!,0),MATCH(Revisión_Avance_Periodo!$T2471,#REF!,0))</f>
        <v>#REF!</v>
      </c>
      <c r="V2471" s="440" t="e">
        <f>INDEX(#REF!,MATCH(Revisión_Avance_Periodo!$L2471,#REF!,0),MATCH(Revisión_Avance_Periodo!$T2471,#REF!,0))</f>
        <v>#REF!</v>
      </c>
      <c r="W2471" s="118">
        <f t="shared" ref="W2471:W2478" si="197">IFERROR((V2471/U2471),0)</f>
        <v>0</v>
      </c>
      <c r="X2471" s="124" t="str">
        <f>VLOOKUP(W2471,Tabla_Estado_Meta_OAP_2019[#All],3,TRUE)</f>
        <v>Por Ejecutar</v>
      </c>
      <c r="Y2471" s="164" t="e">
        <f>SUBTOTAL(9,$U$206:$U2471)</f>
        <v>#REF!</v>
      </c>
      <c r="Z2471" s="158" t="e">
        <f>SUBTOTAL(9,$V$206:$V2471)</f>
        <v>#REF!</v>
      </c>
      <c r="AA2471" s="159">
        <f>IFERROR(+Revisión_Avance_Periodo!$Z2471/Revisión_Avance_Periodo!$Y2471,0)</f>
        <v>0</v>
      </c>
      <c r="AB2471" s="126"/>
      <c r="AC2471" s="127"/>
      <c r="AD2471" s="125"/>
      <c r="AE2471" s="125"/>
      <c r="AF2471" s="128"/>
      <c r="AG2471" s="129"/>
      <c r="AH2471" s="164" t="e">
        <f>SUBTOTAL(9,$U$2462:$U2471)</f>
        <v>#REF!</v>
      </c>
      <c r="AI2471" s="158" t="e">
        <f>SUBTOTAL(9,$V$2462:$V2471)</f>
        <v>#REF!</v>
      </c>
      <c r="AJ2471" s="159">
        <f>IFERROR(+Revisión_Avance_Periodo!$Z2471/Revisión_Avance_Periodo!$Y2471,0)</f>
        <v>0</v>
      </c>
      <c r="AK2471" s="126"/>
      <c r="AL2471" s="127"/>
      <c r="AM2471" s="125"/>
      <c r="AN2471" s="125"/>
      <c r="AO2471" s="128"/>
      <c r="AP2471" s="129"/>
    </row>
    <row r="2472" spans="1:42" x14ac:dyDescent="0.25">
      <c r="A2472" s="92">
        <v>211</v>
      </c>
      <c r="B2472" s="435" t="e">
        <f>CONCATENATE(Revisión_Avance_Periodo!$D2472,";",Revisión_Avance_Periodo!$F2472,";",Revisión_Avance_Periodo!$L2472)</f>
        <v>#REF!</v>
      </c>
      <c r="C2472" s="435" t="e">
        <f t="shared" si="193"/>
        <v>#REF!</v>
      </c>
      <c r="D2472" s="114" t="e">
        <f>VLOOKUP($A2472,#REF!,3,FALSE)</f>
        <v>#REF!</v>
      </c>
      <c r="E2472" s="436" t="e">
        <f>VLOOKUP($A2472,#REF!,4,FALSE)</f>
        <v>#REF!</v>
      </c>
      <c r="F2472" s="102" t="e">
        <f>VLOOKUP($A2472,#REF!,5,FALSE)</f>
        <v>#REF!</v>
      </c>
      <c r="G2472" s="93" t="e">
        <f>VLOOKUP($A2472,#REF!,8,FALSE)</f>
        <v>#REF!</v>
      </c>
      <c r="H2472" s="93" t="e">
        <f>VLOOKUP($A2472,#REF!,7,FALSE)</f>
        <v>#REF!</v>
      </c>
      <c r="I2472" s="438" t="e">
        <f>VLOOKUP($A2472,#REF!,10,FALSE)</f>
        <v>#REF!</v>
      </c>
      <c r="J2472" s="93" t="e">
        <f>VLOOKUP($A2472,#REF!,11,FALSE)</f>
        <v>#REF!</v>
      </c>
      <c r="K2472" s="114" t="e">
        <f>VLOOKUP($A2472,#REF!,12,FALSE)</f>
        <v>#REF!</v>
      </c>
      <c r="L2472" s="93" t="e">
        <f>VLOOKUP($A2472,#REF!,13,FALSE)</f>
        <v>#REF!</v>
      </c>
      <c r="M2472" s="438" t="e">
        <f>VLOOKUP($A2472,#REF!,14,FALSE)</f>
        <v>#REF!</v>
      </c>
      <c r="N2472" s="102" t="e">
        <f>VLOOKUP($A2472,#REF!,15,FALSE)</f>
        <v>#REF!</v>
      </c>
      <c r="O2472" s="102" t="e">
        <f>VLOOKUP($A2472,#REF!,18,FALSE)</f>
        <v>#REF!</v>
      </c>
      <c r="P2472" s="93" t="e">
        <f>VLOOKUP($A2472,#REF!,41,FALSE)</f>
        <v>#REF!</v>
      </c>
      <c r="Q2472" s="115" t="e">
        <f>VLOOKUP(Revisión_Avance_Periodo!$L2472,#REF!,30,FALSE)</f>
        <v>#REF!</v>
      </c>
      <c r="R2472" s="116">
        <v>2019</v>
      </c>
      <c r="S2472" s="196">
        <v>43799</v>
      </c>
      <c r="T2472" s="116" t="s">
        <v>78</v>
      </c>
      <c r="U2472" s="440" t="e">
        <f>INDEX(#REF!,MATCH(Revisión_Avance_Periodo!$L2472,#REF!,0),MATCH(Revisión_Avance_Periodo!$T2472,#REF!,0))</f>
        <v>#REF!</v>
      </c>
      <c r="V2472" s="440" t="e">
        <f>INDEX(#REF!,MATCH(Revisión_Avance_Periodo!$L2472,#REF!,0),MATCH(Revisión_Avance_Periodo!$T2472,#REF!,0))</f>
        <v>#REF!</v>
      </c>
      <c r="W2472" s="118">
        <f t="shared" si="197"/>
        <v>0</v>
      </c>
      <c r="X2472" s="116" t="str">
        <f>VLOOKUP(W2472,Tabla_Estado_Meta_OAP_2019[#All],3,TRUE)</f>
        <v>Por Ejecutar</v>
      </c>
      <c r="Y2472" s="164" t="e">
        <f>SUBTOTAL(9,$U$206:$U2472)</f>
        <v>#REF!</v>
      </c>
      <c r="Z2472" s="158" t="e">
        <f>SUBTOTAL(9,$V$206:$V2472)</f>
        <v>#REF!</v>
      </c>
      <c r="AA2472" s="159">
        <f>IFERROR(+Revisión_Avance_Periodo!$Z2472/Revisión_Avance_Periodo!$Y2472,0)</f>
        <v>0</v>
      </c>
      <c r="AB2472" s="126"/>
      <c r="AC2472" s="127"/>
      <c r="AD2472" s="125"/>
      <c r="AE2472" s="125"/>
      <c r="AF2472" s="128"/>
      <c r="AG2472" s="129"/>
      <c r="AH2472" s="164" t="e">
        <f>SUBTOTAL(9,$U$2462:$U2472)</f>
        <v>#REF!</v>
      </c>
      <c r="AI2472" s="158" t="e">
        <f>SUBTOTAL(9,$V$2462:$V2472)</f>
        <v>#REF!</v>
      </c>
      <c r="AJ2472" s="159">
        <f>IFERROR(+Revisión_Avance_Periodo!$Z2472/Revisión_Avance_Periodo!$Y2472,0)</f>
        <v>0</v>
      </c>
      <c r="AK2472" s="126"/>
      <c r="AL2472" s="127"/>
      <c r="AM2472" s="125"/>
      <c r="AN2472" s="125"/>
      <c r="AO2472" s="128"/>
      <c r="AP2472" s="129"/>
    </row>
    <row r="2473" spans="1:42" ht="15.75" thickBot="1" x14ac:dyDescent="0.3">
      <c r="A2473" s="97">
        <v>211</v>
      </c>
      <c r="B2473" s="435" t="e">
        <f>CONCATENATE(Revisión_Avance_Periodo!$D2473,";",Revisión_Avance_Periodo!$F2473,";",Revisión_Avance_Periodo!$L2473)</f>
        <v>#REF!</v>
      </c>
      <c r="C2473" s="435" t="e">
        <f t="shared" si="193"/>
        <v>#REF!</v>
      </c>
      <c r="D2473" s="123" t="e">
        <f>VLOOKUP($A2473,#REF!,3,FALSE)</f>
        <v>#REF!</v>
      </c>
      <c r="E2473" s="436" t="e">
        <f>VLOOKUP($A2473,#REF!,4,FALSE)</f>
        <v>#REF!</v>
      </c>
      <c r="F2473" s="103" t="e">
        <f>VLOOKUP($A2473,#REF!,5,FALSE)</f>
        <v>#REF!</v>
      </c>
      <c r="G2473" s="98" t="e">
        <f>VLOOKUP($A2473,#REF!,8,FALSE)</f>
        <v>#REF!</v>
      </c>
      <c r="H2473" s="93" t="e">
        <f>VLOOKUP($A2473,#REF!,7,FALSE)</f>
        <v>#REF!</v>
      </c>
      <c r="I2473" s="438" t="e">
        <f>VLOOKUP($A2473,#REF!,10,FALSE)</f>
        <v>#REF!</v>
      </c>
      <c r="J2473" s="98" t="e">
        <f>VLOOKUP($A2473,#REF!,11,FALSE)</f>
        <v>#REF!</v>
      </c>
      <c r="K2473" s="114" t="e">
        <f>VLOOKUP($A2473,#REF!,12,FALSE)</f>
        <v>#REF!</v>
      </c>
      <c r="L2473" s="98" t="e">
        <f>VLOOKUP($A2473,#REF!,13,FALSE)</f>
        <v>#REF!</v>
      </c>
      <c r="M2473" s="438" t="e">
        <f>VLOOKUP($A2473,#REF!,14,FALSE)</f>
        <v>#REF!</v>
      </c>
      <c r="N2473" s="103" t="e">
        <f>VLOOKUP($A2473,#REF!,15,FALSE)</f>
        <v>#REF!</v>
      </c>
      <c r="O2473" s="103" t="e">
        <f>VLOOKUP($A2473,#REF!,18,FALSE)</f>
        <v>#REF!</v>
      </c>
      <c r="P2473" s="93" t="e">
        <f>VLOOKUP($A2473,#REF!,41,FALSE)</f>
        <v>#REF!</v>
      </c>
      <c r="Q2473" s="115" t="e">
        <f>VLOOKUP(Revisión_Avance_Periodo!$L2473,#REF!,30,FALSE)</f>
        <v>#REF!</v>
      </c>
      <c r="R2473" s="116">
        <v>2019</v>
      </c>
      <c r="S2473" s="196">
        <v>43829</v>
      </c>
      <c r="T2473" s="124" t="s">
        <v>79</v>
      </c>
      <c r="U2473" s="440" t="e">
        <f>INDEX(#REF!,MATCH(Revisión_Avance_Periodo!$L2473,#REF!,0),MATCH(Revisión_Avance_Periodo!$T2473,#REF!,0))</f>
        <v>#REF!</v>
      </c>
      <c r="V2473" s="440" t="e">
        <f>INDEX(#REF!,MATCH(Revisión_Avance_Periodo!$L2473,#REF!,0),MATCH(Revisión_Avance_Periodo!$T2473,#REF!,0))</f>
        <v>#REF!</v>
      </c>
      <c r="W2473" s="118">
        <f t="shared" si="197"/>
        <v>0</v>
      </c>
      <c r="X2473" s="124" t="str">
        <f>VLOOKUP(W2473,Tabla_Estado_Meta_OAP_2019[#All],3,TRUE)</f>
        <v>Por Ejecutar</v>
      </c>
      <c r="Y2473" s="164" t="e">
        <f>SUBTOTAL(9,$U$206:$U2473)</f>
        <v>#REF!</v>
      </c>
      <c r="Z2473" s="158" t="e">
        <f>SUBTOTAL(9,$V$206:$V2473)</f>
        <v>#REF!</v>
      </c>
      <c r="AA2473" s="159">
        <f>IFERROR(+Revisión_Avance_Periodo!$Z2473/Revisión_Avance_Periodo!$Y2473,0)</f>
        <v>0</v>
      </c>
      <c r="AB2473" s="126"/>
      <c r="AC2473" s="127"/>
      <c r="AD2473" s="125"/>
      <c r="AE2473" s="125"/>
      <c r="AF2473" s="128"/>
      <c r="AG2473" s="129"/>
      <c r="AH2473" s="164" t="e">
        <f>SUBTOTAL(9,$U$2462:$U2473)</f>
        <v>#REF!</v>
      </c>
      <c r="AI2473" s="158" t="e">
        <f>SUBTOTAL(9,$V$2462:$V2473)</f>
        <v>#REF!</v>
      </c>
      <c r="AJ2473" s="159">
        <f>IFERROR(+Revisión_Avance_Periodo!$Z2473/Revisión_Avance_Periodo!$Y2473,0)</f>
        <v>0</v>
      </c>
      <c r="AK2473" s="126"/>
      <c r="AL2473" s="127"/>
      <c r="AM2473" s="125"/>
      <c r="AN2473" s="125"/>
      <c r="AO2473" s="128"/>
      <c r="AP2473" s="129"/>
    </row>
    <row r="2474" spans="1:42" x14ac:dyDescent="0.25">
      <c r="A2474" s="92">
        <v>212</v>
      </c>
      <c r="B2474" s="435" t="e">
        <f>CONCATENATE(Revisión_Avance_Periodo!$D2474,";",Revisión_Avance_Periodo!$F2474,";",Revisión_Avance_Periodo!$L2474)</f>
        <v>#REF!</v>
      </c>
      <c r="C2474" s="435" t="e">
        <f t="shared" si="193"/>
        <v>#REF!</v>
      </c>
      <c r="D2474" s="114" t="e">
        <f>VLOOKUP($A2474,#REF!,3,FALSE)</f>
        <v>#REF!</v>
      </c>
      <c r="E2474" s="436" t="e">
        <f>VLOOKUP($A2474,#REF!,4,FALSE)</f>
        <v>#REF!</v>
      </c>
      <c r="F2474" s="102" t="e">
        <f>VLOOKUP($A2474,#REF!,5,FALSE)</f>
        <v>#REF!</v>
      </c>
      <c r="G2474" s="93" t="e">
        <f>VLOOKUP($A2474,#REF!,8,FALSE)</f>
        <v>#REF!</v>
      </c>
      <c r="H2474" s="93" t="e">
        <f>VLOOKUP($A2474,#REF!,7,FALSE)</f>
        <v>#REF!</v>
      </c>
      <c r="I2474" s="438" t="e">
        <f>VLOOKUP($A2474,#REF!,10,FALSE)</f>
        <v>#REF!</v>
      </c>
      <c r="J2474" s="93" t="e">
        <f>VLOOKUP($A2474,#REF!,11,FALSE)</f>
        <v>#REF!</v>
      </c>
      <c r="K2474" s="114" t="e">
        <f>VLOOKUP($A2474,#REF!,12,FALSE)</f>
        <v>#REF!</v>
      </c>
      <c r="L2474" s="93" t="e">
        <f>VLOOKUP($A2474,#REF!,13,FALSE)</f>
        <v>#REF!</v>
      </c>
      <c r="M2474" s="438" t="e">
        <f>VLOOKUP($A2474,#REF!,14,FALSE)</f>
        <v>#REF!</v>
      </c>
      <c r="N2474" s="102" t="e">
        <f>VLOOKUP($A2474,#REF!,15,FALSE)</f>
        <v>#REF!</v>
      </c>
      <c r="O2474" s="102" t="e">
        <f>VLOOKUP($A2474,#REF!,18,FALSE)</f>
        <v>#REF!</v>
      </c>
      <c r="P2474" s="93" t="e">
        <f>VLOOKUP($A2474,#REF!,41,FALSE)</f>
        <v>#REF!</v>
      </c>
      <c r="Q2474" s="115" t="e">
        <f>VLOOKUP(Revisión_Avance_Periodo!$L2474,#REF!,30,FALSE)</f>
        <v>#REF!</v>
      </c>
      <c r="R2474" s="116">
        <v>2019</v>
      </c>
      <c r="S2474" s="196">
        <v>43495</v>
      </c>
      <c r="T2474" s="116" t="s">
        <v>68</v>
      </c>
      <c r="U2474" s="117" t="e">
        <f>INDEX(#REF!,MATCH(Revisión_Avance_Periodo!$L2474,#REF!,0),MATCH(Revisión_Avance_Periodo!$T2474,#REF!,0))</f>
        <v>#REF!</v>
      </c>
      <c r="V2474" s="117" t="e">
        <f>INDEX(#REF!,MATCH(Revisión_Avance_Periodo!$L2474,#REF!,0),MATCH(Revisión_Avance_Periodo!$T2474,#REF!,0))</f>
        <v>#REF!</v>
      </c>
      <c r="W2474" s="118">
        <f t="shared" si="197"/>
        <v>0</v>
      </c>
      <c r="X2474" s="116" t="str">
        <f>VLOOKUP(W2474,Tabla_Estado_Meta_OAP_2019[#All],3,TRUE)</f>
        <v>Por Ejecutar</v>
      </c>
      <c r="Y2474" s="148" t="e">
        <f>SUBTOTAL(9,$U$206:$U2474)</f>
        <v>#REF!</v>
      </c>
      <c r="Z2474" s="162" t="e">
        <f>SUBTOTAL(9,$V$206:$V2474)</f>
        <v>#REF!</v>
      </c>
      <c r="AA2474" s="162">
        <f>IFERROR(+Revisión_Avance_Periodo!$Z2474/Revisión_Avance_Periodo!$Y2474,0)</f>
        <v>0</v>
      </c>
      <c r="AB2474" s="120" t="e">
        <f>SUBTOTAL(9,U2474:U2485)</f>
        <v>#REF!</v>
      </c>
      <c r="AC2474" s="119" t="e">
        <f>SUBTOTAL(9,V2474:V2485)</f>
        <v>#REF!</v>
      </c>
      <c r="AD2474" s="119" t="e">
        <f>+AC2474/AB2474</f>
        <v>#REF!</v>
      </c>
      <c r="AE2474" s="119" t="e">
        <f>100%-Revisión_Avance_Periodo!$AD2474</f>
        <v>#REF!</v>
      </c>
      <c r="AF2474" s="121" t="e">
        <f>VLOOKUP(AD2474,Tabla_Estado_Meta_OAP_2019[],3,TRUE)</f>
        <v>#REF!</v>
      </c>
      <c r="AG2474" s="122" t="e">
        <f>Revisión_Avance_Periodo!$AD2474*Revisión_Avance_Periodo!$Q2474</f>
        <v>#REF!</v>
      </c>
      <c r="AH2474" s="148" t="e">
        <f>SUBTOTAL(9,$U$2474:$U2474)</f>
        <v>#REF!</v>
      </c>
      <c r="AI2474" s="162" t="e">
        <f>SUBTOTAL(9,$V$2474:$V2474)</f>
        <v>#REF!</v>
      </c>
      <c r="AJ2474" s="162">
        <f>IFERROR(+Revisión_Avance_Periodo!$Z2474/Revisión_Avance_Periodo!$Y2474,0)</f>
        <v>0</v>
      </c>
      <c r="AK2474" s="120" t="e">
        <f>SUBTOTAL(9,AD2474:AD2485)</f>
        <v>#REF!</v>
      </c>
      <c r="AL2474" s="119" t="e">
        <f>SUBTOTAL(9,AE2474:AE2485)</f>
        <v>#REF!</v>
      </c>
      <c r="AM2474" s="119" t="e">
        <f>+AL2474/AK2474</f>
        <v>#REF!</v>
      </c>
      <c r="AN2474" s="119" t="e">
        <f>100%-Revisión_Avance_Periodo!$AD2474</f>
        <v>#REF!</v>
      </c>
      <c r="AO2474" s="121" t="e">
        <f>VLOOKUP(AM2474,Tabla_Estado_Meta_OAP_2019[],3,TRUE)</f>
        <v>#REF!</v>
      </c>
      <c r="AP2474" s="122" t="e">
        <f>Revisión_Avance_Periodo!$AD2474*Revisión_Avance_Periodo!$Q2474</f>
        <v>#REF!</v>
      </c>
    </row>
    <row r="2475" spans="1:42" x14ac:dyDescent="0.25">
      <c r="A2475" s="97">
        <v>212</v>
      </c>
      <c r="B2475" s="435" t="e">
        <f>CONCATENATE(Revisión_Avance_Periodo!$D2475,";",Revisión_Avance_Periodo!$F2475,";",Revisión_Avance_Periodo!$L2475)</f>
        <v>#REF!</v>
      </c>
      <c r="C2475" s="435" t="e">
        <f t="shared" si="193"/>
        <v>#REF!</v>
      </c>
      <c r="D2475" s="123" t="e">
        <f>VLOOKUP($A2475,#REF!,3,FALSE)</f>
        <v>#REF!</v>
      </c>
      <c r="E2475" s="436" t="e">
        <f>VLOOKUP($A2475,#REF!,4,FALSE)</f>
        <v>#REF!</v>
      </c>
      <c r="F2475" s="103" t="e">
        <f>VLOOKUP($A2475,#REF!,5,FALSE)</f>
        <v>#REF!</v>
      </c>
      <c r="G2475" s="98" t="e">
        <f>VLOOKUP($A2475,#REF!,8,FALSE)</f>
        <v>#REF!</v>
      </c>
      <c r="H2475" s="93" t="e">
        <f>VLOOKUP($A2475,#REF!,7,FALSE)</f>
        <v>#REF!</v>
      </c>
      <c r="I2475" s="438" t="e">
        <f>VLOOKUP($A2475,#REF!,10,FALSE)</f>
        <v>#REF!</v>
      </c>
      <c r="J2475" s="98" t="e">
        <f>VLOOKUP($A2475,#REF!,11,FALSE)</f>
        <v>#REF!</v>
      </c>
      <c r="K2475" s="114" t="e">
        <f>VLOOKUP($A2475,#REF!,12,FALSE)</f>
        <v>#REF!</v>
      </c>
      <c r="L2475" s="98" t="e">
        <f>VLOOKUP($A2475,#REF!,13,FALSE)</f>
        <v>#REF!</v>
      </c>
      <c r="M2475" s="438" t="e">
        <f>VLOOKUP($A2475,#REF!,14,FALSE)</f>
        <v>#REF!</v>
      </c>
      <c r="N2475" s="103" t="e">
        <f>VLOOKUP($A2475,#REF!,15,FALSE)</f>
        <v>#REF!</v>
      </c>
      <c r="O2475" s="103" t="e">
        <f>VLOOKUP($A2475,#REF!,18,FALSE)</f>
        <v>#REF!</v>
      </c>
      <c r="P2475" s="93" t="e">
        <f>VLOOKUP($A2475,#REF!,41,FALSE)</f>
        <v>#REF!</v>
      </c>
      <c r="Q2475" s="115" t="e">
        <f>VLOOKUP(Revisión_Avance_Periodo!$L2475,#REF!,30,FALSE)</f>
        <v>#REF!</v>
      </c>
      <c r="R2475" s="116">
        <v>2019</v>
      </c>
      <c r="S2475" s="196">
        <v>43524</v>
      </c>
      <c r="T2475" s="124" t="s">
        <v>69</v>
      </c>
      <c r="U2475" s="117" t="e">
        <f>INDEX(#REF!,MATCH(Revisión_Avance_Periodo!$L2475,#REF!,0),MATCH(Revisión_Avance_Periodo!$T2475,#REF!,0))</f>
        <v>#REF!</v>
      </c>
      <c r="V2475" s="117" t="e">
        <f>INDEX(#REF!,MATCH(Revisión_Avance_Periodo!$L2475,#REF!,0),MATCH(Revisión_Avance_Periodo!$T2475,#REF!,0))</f>
        <v>#REF!</v>
      </c>
      <c r="W2475" s="118">
        <f t="shared" si="197"/>
        <v>0</v>
      </c>
      <c r="X2475" s="124" t="str">
        <f>VLOOKUP(W2475,Tabla_Estado_Meta_OAP_2019[#All],3,TRUE)</f>
        <v>Por Ejecutar</v>
      </c>
      <c r="Y2475" s="150" t="e">
        <f>SUBTOTAL(9,$U$206:$U2475)</f>
        <v>#REF!</v>
      </c>
      <c r="Z2475" s="159" t="e">
        <f>SUBTOTAL(9,$V$206:$V2475)</f>
        <v>#REF!</v>
      </c>
      <c r="AA2475" s="159">
        <f>IFERROR(+Revisión_Avance_Periodo!$Z2475/Revisión_Avance_Periodo!$Y2475,0)</f>
        <v>0</v>
      </c>
      <c r="AB2475" s="126"/>
      <c r="AC2475" s="127"/>
      <c r="AD2475" s="125"/>
      <c r="AE2475" s="125"/>
      <c r="AF2475" s="128"/>
      <c r="AG2475" s="129"/>
      <c r="AH2475" s="150" t="e">
        <f>SUBTOTAL(9,$U$2474:$U2475)</f>
        <v>#REF!</v>
      </c>
      <c r="AI2475" s="159" t="e">
        <f>SUBTOTAL(9,$V$2474:$V2475)</f>
        <v>#REF!</v>
      </c>
      <c r="AJ2475" s="159">
        <f>IFERROR(+Revisión_Avance_Periodo!$Z2475/Revisión_Avance_Periodo!$Y2475,0)</f>
        <v>0</v>
      </c>
      <c r="AK2475" s="126"/>
      <c r="AL2475" s="127"/>
      <c r="AM2475" s="125"/>
      <c r="AN2475" s="125"/>
      <c r="AO2475" s="128"/>
      <c r="AP2475" s="129"/>
    </row>
    <row r="2476" spans="1:42" x14ac:dyDescent="0.25">
      <c r="A2476" s="92">
        <v>212</v>
      </c>
      <c r="B2476" s="435" t="e">
        <f>CONCATENATE(Revisión_Avance_Periodo!$D2476,";",Revisión_Avance_Periodo!$F2476,";",Revisión_Avance_Periodo!$L2476)</f>
        <v>#REF!</v>
      </c>
      <c r="C2476" s="435" t="e">
        <f t="shared" si="193"/>
        <v>#REF!</v>
      </c>
      <c r="D2476" s="114" t="e">
        <f>VLOOKUP($A2476,#REF!,3,FALSE)</f>
        <v>#REF!</v>
      </c>
      <c r="E2476" s="436" t="e">
        <f>VLOOKUP($A2476,#REF!,4,FALSE)</f>
        <v>#REF!</v>
      </c>
      <c r="F2476" s="102" t="e">
        <f>VLOOKUP($A2476,#REF!,5,FALSE)</f>
        <v>#REF!</v>
      </c>
      <c r="G2476" s="93" t="e">
        <f>VLOOKUP($A2476,#REF!,8,FALSE)</f>
        <v>#REF!</v>
      </c>
      <c r="H2476" s="93" t="e">
        <f>VLOOKUP($A2476,#REF!,7,FALSE)</f>
        <v>#REF!</v>
      </c>
      <c r="I2476" s="438" t="e">
        <f>VLOOKUP($A2476,#REF!,10,FALSE)</f>
        <v>#REF!</v>
      </c>
      <c r="J2476" s="93" t="e">
        <f>VLOOKUP($A2476,#REF!,11,FALSE)</f>
        <v>#REF!</v>
      </c>
      <c r="K2476" s="114" t="e">
        <f>VLOOKUP($A2476,#REF!,12,FALSE)</f>
        <v>#REF!</v>
      </c>
      <c r="L2476" s="93" t="e">
        <f>VLOOKUP($A2476,#REF!,13,FALSE)</f>
        <v>#REF!</v>
      </c>
      <c r="M2476" s="438" t="e">
        <f>VLOOKUP($A2476,#REF!,14,FALSE)</f>
        <v>#REF!</v>
      </c>
      <c r="N2476" s="102" t="e">
        <f>VLOOKUP($A2476,#REF!,15,FALSE)</f>
        <v>#REF!</v>
      </c>
      <c r="O2476" s="102" t="e">
        <f>VLOOKUP($A2476,#REF!,18,FALSE)</f>
        <v>#REF!</v>
      </c>
      <c r="P2476" s="93" t="e">
        <f>VLOOKUP($A2476,#REF!,41,FALSE)</f>
        <v>#REF!</v>
      </c>
      <c r="Q2476" s="115" t="e">
        <f>VLOOKUP(Revisión_Avance_Periodo!$L2476,#REF!,30,FALSE)</f>
        <v>#REF!</v>
      </c>
      <c r="R2476" s="116">
        <v>2019</v>
      </c>
      <c r="S2476" s="196">
        <v>43554</v>
      </c>
      <c r="T2476" s="116" t="s">
        <v>70</v>
      </c>
      <c r="U2476" s="117" t="e">
        <f>INDEX(#REF!,MATCH(Revisión_Avance_Periodo!$L2476,#REF!,0),MATCH(Revisión_Avance_Periodo!$T2476,#REF!,0))</f>
        <v>#REF!</v>
      </c>
      <c r="V2476" s="117" t="e">
        <f>INDEX(#REF!,MATCH(Revisión_Avance_Periodo!$L2476,#REF!,0),MATCH(Revisión_Avance_Periodo!$T2476,#REF!,0))</f>
        <v>#REF!</v>
      </c>
      <c r="W2476" s="118">
        <f t="shared" si="197"/>
        <v>0</v>
      </c>
      <c r="X2476" s="116" t="str">
        <f>VLOOKUP(W2476,Tabla_Estado_Meta_OAP_2019[#All],3,TRUE)</f>
        <v>Por Ejecutar</v>
      </c>
      <c r="Y2476" s="150" t="e">
        <f>SUBTOTAL(9,$U$206:$U2476)</f>
        <v>#REF!</v>
      </c>
      <c r="Z2476" s="159" t="e">
        <f>SUBTOTAL(9,$V$206:$V2476)</f>
        <v>#REF!</v>
      </c>
      <c r="AA2476" s="159">
        <f>IFERROR(+Revisión_Avance_Periodo!$Z2476/Revisión_Avance_Periodo!$Y2476,0)</f>
        <v>0</v>
      </c>
      <c r="AB2476" s="126"/>
      <c r="AC2476" s="127"/>
      <c r="AD2476" s="125"/>
      <c r="AE2476" s="125"/>
      <c r="AF2476" s="128"/>
      <c r="AG2476" s="129"/>
      <c r="AH2476" s="150" t="e">
        <f>SUBTOTAL(9,$U$2474:$U2476)</f>
        <v>#REF!</v>
      </c>
      <c r="AI2476" s="159" t="e">
        <f>SUBTOTAL(9,$V$2474:$V2476)</f>
        <v>#REF!</v>
      </c>
      <c r="AJ2476" s="159">
        <f>IFERROR(+Revisión_Avance_Periodo!$Z2476/Revisión_Avance_Periodo!$Y2476,0)</f>
        <v>0</v>
      </c>
      <c r="AK2476" s="126"/>
      <c r="AL2476" s="127"/>
      <c r="AM2476" s="125"/>
      <c r="AN2476" s="125"/>
      <c r="AO2476" s="128"/>
      <c r="AP2476" s="129"/>
    </row>
    <row r="2477" spans="1:42" x14ac:dyDescent="0.25">
      <c r="A2477" s="97">
        <v>212</v>
      </c>
      <c r="B2477" s="435" t="e">
        <f>CONCATENATE(Revisión_Avance_Periodo!$D2477,";",Revisión_Avance_Periodo!$F2477,";",Revisión_Avance_Periodo!$L2477)</f>
        <v>#REF!</v>
      </c>
      <c r="C2477" s="435" t="e">
        <f t="shared" si="193"/>
        <v>#REF!</v>
      </c>
      <c r="D2477" s="123" t="e">
        <f>VLOOKUP($A2477,#REF!,3,FALSE)</f>
        <v>#REF!</v>
      </c>
      <c r="E2477" s="436" t="e">
        <f>VLOOKUP($A2477,#REF!,4,FALSE)</f>
        <v>#REF!</v>
      </c>
      <c r="F2477" s="103" t="e">
        <f>VLOOKUP($A2477,#REF!,5,FALSE)</f>
        <v>#REF!</v>
      </c>
      <c r="G2477" s="98" t="e">
        <f>VLOOKUP($A2477,#REF!,8,FALSE)</f>
        <v>#REF!</v>
      </c>
      <c r="H2477" s="93" t="e">
        <f>VLOOKUP($A2477,#REF!,7,FALSE)</f>
        <v>#REF!</v>
      </c>
      <c r="I2477" s="438" t="e">
        <f>VLOOKUP($A2477,#REF!,10,FALSE)</f>
        <v>#REF!</v>
      </c>
      <c r="J2477" s="98" t="e">
        <f>VLOOKUP($A2477,#REF!,11,FALSE)</f>
        <v>#REF!</v>
      </c>
      <c r="K2477" s="114" t="e">
        <f>VLOOKUP($A2477,#REF!,12,FALSE)</f>
        <v>#REF!</v>
      </c>
      <c r="L2477" s="98" t="e">
        <f>VLOOKUP($A2477,#REF!,13,FALSE)</f>
        <v>#REF!</v>
      </c>
      <c r="M2477" s="438" t="e">
        <f>VLOOKUP($A2477,#REF!,14,FALSE)</f>
        <v>#REF!</v>
      </c>
      <c r="N2477" s="103" t="e">
        <f>VLOOKUP($A2477,#REF!,15,FALSE)</f>
        <v>#REF!</v>
      </c>
      <c r="O2477" s="103" t="e">
        <f>VLOOKUP($A2477,#REF!,18,FALSE)</f>
        <v>#REF!</v>
      </c>
      <c r="P2477" s="93" t="e">
        <f>VLOOKUP($A2477,#REF!,41,FALSE)</f>
        <v>#REF!</v>
      </c>
      <c r="Q2477" s="115" t="e">
        <f>VLOOKUP(Revisión_Avance_Periodo!$L2477,#REF!,30,FALSE)</f>
        <v>#REF!</v>
      </c>
      <c r="R2477" s="116">
        <v>2019</v>
      </c>
      <c r="S2477" s="196">
        <v>43585</v>
      </c>
      <c r="T2477" s="124" t="s">
        <v>71</v>
      </c>
      <c r="U2477" s="117" t="e">
        <f>INDEX(#REF!,MATCH(Revisión_Avance_Periodo!$L2477,#REF!,0),MATCH(Revisión_Avance_Periodo!$T2477,#REF!,0))</f>
        <v>#REF!</v>
      </c>
      <c r="V2477" s="117" t="e">
        <f>INDEX(#REF!,MATCH(Revisión_Avance_Periodo!$L2477,#REF!,0),MATCH(Revisión_Avance_Periodo!$T2477,#REF!,0))</f>
        <v>#REF!</v>
      </c>
      <c r="W2477" s="118">
        <f t="shared" si="197"/>
        <v>0</v>
      </c>
      <c r="X2477" s="124" t="str">
        <f>VLOOKUP(W2477,Tabla_Estado_Meta_OAP_2019[#All],3,TRUE)</f>
        <v>Por Ejecutar</v>
      </c>
      <c r="Y2477" s="150" t="e">
        <f>SUBTOTAL(9,$U$206:$U2477)</f>
        <v>#REF!</v>
      </c>
      <c r="Z2477" s="159" t="e">
        <f>SUBTOTAL(9,$V$206:$V2477)</f>
        <v>#REF!</v>
      </c>
      <c r="AA2477" s="159">
        <f>IFERROR(+Revisión_Avance_Periodo!$Z2477/Revisión_Avance_Periodo!$Y2477,0)</f>
        <v>0</v>
      </c>
      <c r="AB2477" s="126"/>
      <c r="AC2477" s="127"/>
      <c r="AD2477" s="125"/>
      <c r="AE2477" s="125"/>
      <c r="AF2477" s="128"/>
      <c r="AG2477" s="129"/>
      <c r="AH2477" s="150" t="e">
        <f>SUBTOTAL(9,$U$2474:$U2477)</f>
        <v>#REF!</v>
      </c>
      <c r="AI2477" s="159" t="e">
        <f>SUBTOTAL(9,$V$2474:$V2477)</f>
        <v>#REF!</v>
      </c>
      <c r="AJ2477" s="159">
        <f>IFERROR(+Revisión_Avance_Periodo!$Z2477/Revisión_Avance_Periodo!$Y2477,0)</f>
        <v>0</v>
      </c>
      <c r="AK2477" s="126"/>
      <c r="AL2477" s="127"/>
      <c r="AM2477" s="125"/>
      <c r="AN2477" s="125"/>
      <c r="AO2477" s="128"/>
      <c r="AP2477" s="129"/>
    </row>
    <row r="2478" spans="1:42" x14ac:dyDescent="0.25">
      <c r="A2478" s="92">
        <v>212</v>
      </c>
      <c r="B2478" s="435" t="e">
        <f>CONCATENATE(Revisión_Avance_Periodo!$D2478,";",Revisión_Avance_Periodo!$F2478,";",Revisión_Avance_Periodo!$L2478)</f>
        <v>#REF!</v>
      </c>
      <c r="C2478" s="435" t="e">
        <f t="shared" si="193"/>
        <v>#REF!</v>
      </c>
      <c r="D2478" s="114" t="e">
        <f>VLOOKUP($A2478,#REF!,3,FALSE)</f>
        <v>#REF!</v>
      </c>
      <c r="E2478" s="436" t="e">
        <f>VLOOKUP($A2478,#REF!,4,FALSE)</f>
        <v>#REF!</v>
      </c>
      <c r="F2478" s="102" t="e">
        <f>VLOOKUP($A2478,#REF!,5,FALSE)</f>
        <v>#REF!</v>
      </c>
      <c r="G2478" s="93" t="e">
        <f>VLOOKUP($A2478,#REF!,8,FALSE)</f>
        <v>#REF!</v>
      </c>
      <c r="H2478" s="93" t="e">
        <f>VLOOKUP($A2478,#REF!,7,FALSE)</f>
        <v>#REF!</v>
      </c>
      <c r="I2478" s="438" t="e">
        <f>VLOOKUP($A2478,#REF!,10,FALSE)</f>
        <v>#REF!</v>
      </c>
      <c r="J2478" s="93" t="e">
        <f>VLOOKUP($A2478,#REF!,11,FALSE)</f>
        <v>#REF!</v>
      </c>
      <c r="K2478" s="114" t="e">
        <f>VLOOKUP($A2478,#REF!,12,FALSE)</f>
        <v>#REF!</v>
      </c>
      <c r="L2478" s="93" t="e">
        <f>VLOOKUP($A2478,#REF!,13,FALSE)</f>
        <v>#REF!</v>
      </c>
      <c r="M2478" s="438" t="e">
        <f>VLOOKUP($A2478,#REF!,14,FALSE)</f>
        <v>#REF!</v>
      </c>
      <c r="N2478" s="102" t="e">
        <f>VLOOKUP($A2478,#REF!,15,FALSE)</f>
        <v>#REF!</v>
      </c>
      <c r="O2478" s="102" t="e">
        <f>VLOOKUP($A2478,#REF!,18,FALSE)</f>
        <v>#REF!</v>
      </c>
      <c r="P2478" s="93" t="e">
        <f>VLOOKUP($A2478,#REF!,41,FALSE)</f>
        <v>#REF!</v>
      </c>
      <c r="Q2478" s="115" t="e">
        <f>VLOOKUP(Revisión_Avance_Periodo!$L2478,#REF!,30,FALSE)</f>
        <v>#REF!</v>
      </c>
      <c r="R2478" s="116">
        <v>2019</v>
      </c>
      <c r="S2478" s="196">
        <v>43615</v>
      </c>
      <c r="T2478" s="116" t="s">
        <v>72</v>
      </c>
      <c r="U2478" s="117" t="e">
        <f>INDEX(#REF!,MATCH(Revisión_Avance_Periodo!$L2478,#REF!,0),MATCH(Revisión_Avance_Periodo!$T2478,#REF!,0))</f>
        <v>#REF!</v>
      </c>
      <c r="V2478" s="117" t="e">
        <f>INDEX(#REF!,MATCH(Revisión_Avance_Periodo!$L2478,#REF!,0),MATCH(Revisión_Avance_Periodo!$T2478,#REF!,0))</f>
        <v>#REF!</v>
      </c>
      <c r="W2478" s="118">
        <f t="shared" si="197"/>
        <v>0</v>
      </c>
      <c r="X2478" s="116" t="str">
        <f>VLOOKUP(W2478,Tabla_Estado_Meta_OAP_2019[#All],3,TRUE)</f>
        <v>Por Ejecutar</v>
      </c>
      <c r="Y2478" s="150" t="e">
        <f>SUBTOTAL(9,$U$206:$U2478)</f>
        <v>#REF!</v>
      </c>
      <c r="Z2478" s="159" t="e">
        <f>SUBTOTAL(9,$V$206:$V2478)</f>
        <v>#REF!</v>
      </c>
      <c r="AA2478" s="159">
        <f>IFERROR(+Revisión_Avance_Periodo!$Z2478/Revisión_Avance_Periodo!$Y2478,0)</f>
        <v>0</v>
      </c>
      <c r="AB2478" s="126"/>
      <c r="AC2478" s="127"/>
      <c r="AD2478" s="125"/>
      <c r="AE2478" s="125"/>
      <c r="AF2478" s="128"/>
      <c r="AG2478" s="129"/>
      <c r="AH2478" s="150" t="e">
        <f>SUBTOTAL(9,$U$2474:$U2478)</f>
        <v>#REF!</v>
      </c>
      <c r="AI2478" s="159" t="e">
        <f>SUBTOTAL(9,$V$2474:$V2478)</f>
        <v>#REF!</v>
      </c>
      <c r="AJ2478" s="159">
        <f>IFERROR(+Revisión_Avance_Periodo!$Z2478/Revisión_Avance_Periodo!$Y2478,0)</f>
        <v>0</v>
      </c>
      <c r="AK2478" s="126"/>
      <c r="AL2478" s="127"/>
      <c r="AM2478" s="125"/>
      <c r="AN2478" s="125"/>
      <c r="AO2478" s="128"/>
      <c r="AP2478" s="129"/>
    </row>
    <row r="2479" spans="1:42" x14ac:dyDescent="0.25">
      <c r="A2479" s="97">
        <v>212</v>
      </c>
      <c r="B2479" s="435" t="e">
        <f>CONCATENATE(Revisión_Avance_Periodo!$D2479,";",Revisión_Avance_Periodo!$F2479,";",Revisión_Avance_Periodo!$L2479)</f>
        <v>#REF!</v>
      </c>
      <c r="C2479" s="435" t="e">
        <f t="shared" si="193"/>
        <v>#REF!</v>
      </c>
      <c r="D2479" s="123" t="e">
        <f>VLOOKUP($A2479,#REF!,3,FALSE)</f>
        <v>#REF!</v>
      </c>
      <c r="E2479" s="436" t="e">
        <f>VLOOKUP($A2479,#REF!,4,FALSE)</f>
        <v>#REF!</v>
      </c>
      <c r="F2479" s="103" t="e">
        <f>VLOOKUP($A2479,#REF!,5,FALSE)</f>
        <v>#REF!</v>
      </c>
      <c r="G2479" s="98" t="e">
        <f>VLOOKUP($A2479,#REF!,8,FALSE)</f>
        <v>#REF!</v>
      </c>
      <c r="H2479" s="93" t="e">
        <f>VLOOKUP($A2479,#REF!,7,FALSE)</f>
        <v>#REF!</v>
      </c>
      <c r="I2479" s="438" t="e">
        <f>VLOOKUP($A2479,#REF!,10,FALSE)</f>
        <v>#REF!</v>
      </c>
      <c r="J2479" s="98" t="e">
        <f>VLOOKUP($A2479,#REF!,11,FALSE)</f>
        <v>#REF!</v>
      </c>
      <c r="K2479" s="114" t="e">
        <f>VLOOKUP($A2479,#REF!,12,FALSE)</f>
        <v>#REF!</v>
      </c>
      <c r="L2479" s="98" t="e">
        <f>VLOOKUP($A2479,#REF!,13,FALSE)</f>
        <v>#REF!</v>
      </c>
      <c r="M2479" s="438" t="e">
        <f>VLOOKUP($A2479,#REF!,14,FALSE)</f>
        <v>#REF!</v>
      </c>
      <c r="N2479" s="103" t="e">
        <f>VLOOKUP($A2479,#REF!,15,FALSE)</f>
        <v>#REF!</v>
      </c>
      <c r="O2479" s="103" t="e">
        <f>VLOOKUP($A2479,#REF!,18,FALSE)</f>
        <v>#REF!</v>
      </c>
      <c r="P2479" s="93" t="e">
        <f>VLOOKUP($A2479,#REF!,41,FALSE)</f>
        <v>#REF!</v>
      </c>
      <c r="Q2479" s="115" t="e">
        <f>VLOOKUP(Revisión_Avance_Periodo!$L2479,#REF!,30,FALSE)</f>
        <v>#REF!</v>
      </c>
      <c r="R2479" s="116">
        <v>2019</v>
      </c>
      <c r="S2479" s="196">
        <v>43646</v>
      </c>
      <c r="T2479" s="124" t="s">
        <v>73</v>
      </c>
      <c r="U2479" s="117" t="e">
        <f>INDEX(#REF!,MATCH(Revisión_Avance_Periodo!$L2479,#REF!,0),MATCH(Revisión_Avance_Periodo!$T2479,#REF!,0))</f>
        <v>#REF!</v>
      </c>
      <c r="V2479" s="117" t="e">
        <f>INDEX(#REF!,MATCH(Revisión_Avance_Periodo!$L2479,#REF!,0),MATCH(Revisión_Avance_Periodo!$T2479,#REF!,0))</f>
        <v>#REF!</v>
      </c>
      <c r="W2479" s="130" t="e">
        <f>V2479/U2479</f>
        <v>#REF!</v>
      </c>
      <c r="X2479" s="124" t="e">
        <f>VLOOKUP(W2479,Tabla_Estado_Meta_OAP_2019[#All],3,TRUE)</f>
        <v>#REF!</v>
      </c>
      <c r="Y2479" s="150" t="e">
        <f>SUBTOTAL(9,$U$206:$U2479)</f>
        <v>#REF!</v>
      </c>
      <c r="Z2479" s="159" t="e">
        <f>SUBTOTAL(9,$V$206:$V2479)</f>
        <v>#REF!</v>
      </c>
      <c r="AA2479" s="159">
        <f>IFERROR(+Revisión_Avance_Periodo!$Z2479/Revisión_Avance_Periodo!$Y2479,0)</f>
        <v>0</v>
      </c>
      <c r="AB2479" s="126"/>
      <c r="AC2479" s="127"/>
      <c r="AD2479" s="125"/>
      <c r="AE2479" s="125"/>
      <c r="AF2479" s="128"/>
      <c r="AG2479" s="129"/>
      <c r="AH2479" s="150" t="e">
        <f>SUBTOTAL(9,$U$2474:$U2479)</f>
        <v>#REF!</v>
      </c>
      <c r="AI2479" s="159" t="e">
        <f>SUBTOTAL(9,$V$2474:$V2479)</f>
        <v>#REF!</v>
      </c>
      <c r="AJ2479" s="159">
        <f>IFERROR(+Revisión_Avance_Periodo!$Z2479/Revisión_Avance_Periodo!$Y2479,0)</f>
        <v>0</v>
      </c>
      <c r="AK2479" s="126"/>
      <c r="AL2479" s="127"/>
      <c r="AM2479" s="125"/>
      <c r="AN2479" s="125"/>
      <c r="AO2479" s="128"/>
      <c r="AP2479" s="129"/>
    </row>
    <row r="2480" spans="1:42" x14ac:dyDescent="0.25">
      <c r="A2480" s="92">
        <v>212</v>
      </c>
      <c r="B2480" s="435" t="e">
        <f>CONCATENATE(Revisión_Avance_Periodo!$D2480,";",Revisión_Avance_Periodo!$F2480,";",Revisión_Avance_Periodo!$L2480)</f>
        <v>#REF!</v>
      </c>
      <c r="C2480" s="435" t="e">
        <f t="shared" si="193"/>
        <v>#REF!</v>
      </c>
      <c r="D2480" s="114" t="e">
        <f>VLOOKUP($A2480,#REF!,3,FALSE)</f>
        <v>#REF!</v>
      </c>
      <c r="E2480" s="436" t="e">
        <f>VLOOKUP($A2480,#REF!,4,FALSE)</f>
        <v>#REF!</v>
      </c>
      <c r="F2480" s="102" t="e">
        <f>VLOOKUP($A2480,#REF!,5,FALSE)</f>
        <v>#REF!</v>
      </c>
      <c r="G2480" s="93" t="e">
        <f>VLOOKUP($A2480,#REF!,8,FALSE)</f>
        <v>#REF!</v>
      </c>
      <c r="H2480" s="93" t="e">
        <f>VLOOKUP($A2480,#REF!,7,FALSE)</f>
        <v>#REF!</v>
      </c>
      <c r="I2480" s="438" t="e">
        <f>VLOOKUP($A2480,#REF!,10,FALSE)</f>
        <v>#REF!</v>
      </c>
      <c r="J2480" s="93" t="e">
        <f>VLOOKUP($A2480,#REF!,11,FALSE)</f>
        <v>#REF!</v>
      </c>
      <c r="K2480" s="114" t="e">
        <f>VLOOKUP($A2480,#REF!,12,FALSE)</f>
        <v>#REF!</v>
      </c>
      <c r="L2480" s="93" t="e">
        <f>VLOOKUP($A2480,#REF!,13,FALSE)</f>
        <v>#REF!</v>
      </c>
      <c r="M2480" s="438" t="e">
        <f>VLOOKUP($A2480,#REF!,14,FALSE)</f>
        <v>#REF!</v>
      </c>
      <c r="N2480" s="102" t="e">
        <f>VLOOKUP($A2480,#REF!,15,FALSE)</f>
        <v>#REF!</v>
      </c>
      <c r="O2480" s="102" t="e">
        <f>VLOOKUP($A2480,#REF!,18,FALSE)</f>
        <v>#REF!</v>
      </c>
      <c r="P2480" s="93" t="e">
        <f>VLOOKUP($A2480,#REF!,41,FALSE)</f>
        <v>#REF!</v>
      </c>
      <c r="Q2480" s="115" t="e">
        <f>VLOOKUP(Revisión_Avance_Periodo!$L2480,#REF!,30,FALSE)</f>
        <v>#REF!</v>
      </c>
      <c r="R2480" s="116">
        <v>2019</v>
      </c>
      <c r="S2480" s="196">
        <v>43676</v>
      </c>
      <c r="T2480" s="116" t="s">
        <v>74</v>
      </c>
      <c r="U2480" s="117" t="e">
        <f>INDEX(#REF!,MATCH(Revisión_Avance_Periodo!$L2480,#REF!,0),MATCH(Revisión_Avance_Periodo!$T2480,#REF!,0))</f>
        <v>#REF!</v>
      </c>
      <c r="V2480" s="117" t="e">
        <f>INDEX(#REF!,MATCH(Revisión_Avance_Periodo!$L2480,#REF!,0),MATCH(Revisión_Avance_Periodo!$T2480,#REF!,0))</f>
        <v>#REF!</v>
      </c>
      <c r="W2480" s="118">
        <f>IFERROR((V2480/U2480),0)</f>
        <v>0</v>
      </c>
      <c r="X2480" s="116" t="str">
        <f>VLOOKUP(W2480,Tabla_Estado_Meta_OAP_2019[#All],3,TRUE)</f>
        <v>Por Ejecutar</v>
      </c>
      <c r="Y2480" s="150" t="e">
        <f>SUBTOTAL(9,$U$206:$U2480)</f>
        <v>#REF!</v>
      </c>
      <c r="Z2480" s="159" t="e">
        <f>SUBTOTAL(9,$V$206:$V2480)</f>
        <v>#REF!</v>
      </c>
      <c r="AA2480" s="159">
        <f>IFERROR(+Revisión_Avance_Periodo!$Z2480/Revisión_Avance_Periodo!$Y2480,0)</f>
        <v>0</v>
      </c>
      <c r="AB2480" s="126"/>
      <c r="AC2480" s="127"/>
      <c r="AD2480" s="125"/>
      <c r="AE2480" s="125"/>
      <c r="AF2480" s="128"/>
      <c r="AG2480" s="129"/>
      <c r="AH2480" s="150" t="e">
        <f>SUBTOTAL(9,$U$2474:$U2480)</f>
        <v>#REF!</v>
      </c>
      <c r="AI2480" s="159" t="e">
        <f>SUBTOTAL(9,$V$2474:$V2480)</f>
        <v>#REF!</v>
      </c>
      <c r="AJ2480" s="159">
        <f>IFERROR(+Revisión_Avance_Periodo!$Z2480/Revisión_Avance_Periodo!$Y2480,0)</f>
        <v>0</v>
      </c>
      <c r="AK2480" s="126"/>
      <c r="AL2480" s="127"/>
      <c r="AM2480" s="125"/>
      <c r="AN2480" s="125"/>
      <c r="AO2480" s="128"/>
      <c r="AP2480" s="129"/>
    </row>
    <row r="2481" spans="1:42" x14ac:dyDescent="0.25">
      <c r="A2481" s="97">
        <v>212</v>
      </c>
      <c r="B2481" s="435" t="e">
        <f>CONCATENATE(Revisión_Avance_Periodo!$D2481,";",Revisión_Avance_Periodo!$F2481,";",Revisión_Avance_Periodo!$L2481)</f>
        <v>#REF!</v>
      </c>
      <c r="C2481" s="435" t="e">
        <f t="shared" si="193"/>
        <v>#REF!</v>
      </c>
      <c r="D2481" s="123" t="e">
        <f>VLOOKUP($A2481,#REF!,3,FALSE)</f>
        <v>#REF!</v>
      </c>
      <c r="E2481" s="436" t="e">
        <f>VLOOKUP($A2481,#REF!,4,FALSE)</f>
        <v>#REF!</v>
      </c>
      <c r="F2481" s="103" t="e">
        <f>VLOOKUP($A2481,#REF!,5,FALSE)</f>
        <v>#REF!</v>
      </c>
      <c r="G2481" s="98" t="e">
        <f>VLOOKUP($A2481,#REF!,8,FALSE)</f>
        <v>#REF!</v>
      </c>
      <c r="H2481" s="93" t="e">
        <f>VLOOKUP($A2481,#REF!,7,FALSE)</f>
        <v>#REF!</v>
      </c>
      <c r="I2481" s="438" t="e">
        <f>VLOOKUP($A2481,#REF!,10,FALSE)</f>
        <v>#REF!</v>
      </c>
      <c r="J2481" s="98" t="e">
        <f>VLOOKUP($A2481,#REF!,11,FALSE)</f>
        <v>#REF!</v>
      </c>
      <c r="K2481" s="114" t="e">
        <f>VLOOKUP($A2481,#REF!,12,FALSE)</f>
        <v>#REF!</v>
      </c>
      <c r="L2481" s="98" t="e">
        <f>VLOOKUP($A2481,#REF!,13,FALSE)</f>
        <v>#REF!</v>
      </c>
      <c r="M2481" s="438" t="e">
        <f>VLOOKUP($A2481,#REF!,14,FALSE)</f>
        <v>#REF!</v>
      </c>
      <c r="N2481" s="103" t="e">
        <f>VLOOKUP($A2481,#REF!,15,FALSE)</f>
        <v>#REF!</v>
      </c>
      <c r="O2481" s="103" t="e">
        <f>VLOOKUP($A2481,#REF!,18,FALSE)</f>
        <v>#REF!</v>
      </c>
      <c r="P2481" s="93" t="e">
        <f>VLOOKUP($A2481,#REF!,41,FALSE)</f>
        <v>#REF!</v>
      </c>
      <c r="Q2481" s="115" t="e">
        <f>VLOOKUP(Revisión_Avance_Periodo!$L2481,#REF!,30,FALSE)</f>
        <v>#REF!</v>
      </c>
      <c r="R2481" s="116">
        <v>2019</v>
      </c>
      <c r="S2481" s="196">
        <v>43707</v>
      </c>
      <c r="T2481" s="124" t="s">
        <v>75</v>
      </c>
      <c r="U2481" s="117" t="e">
        <f>INDEX(#REF!,MATCH(Revisión_Avance_Periodo!$L2481,#REF!,0),MATCH(Revisión_Avance_Periodo!$T2481,#REF!,0))</f>
        <v>#REF!</v>
      </c>
      <c r="V2481" s="117" t="e">
        <f>INDEX(#REF!,MATCH(Revisión_Avance_Periodo!$L2481,#REF!,0),MATCH(Revisión_Avance_Periodo!$T2481,#REF!,0))</f>
        <v>#REF!</v>
      </c>
      <c r="W2481" s="118">
        <f>IFERROR((V2481/U2481),0)</f>
        <v>0</v>
      </c>
      <c r="X2481" s="124" t="str">
        <f>VLOOKUP(W2481,Tabla_Estado_Meta_OAP_2019[#All],3,TRUE)</f>
        <v>Por Ejecutar</v>
      </c>
      <c r="Y2481" s="150" t="e">
        <f>SUBTOTAL(9,$U$206:$U2481)</f>
        <v>#REF!</v>
      </c>
      <c r="Z2481" s="159" t="e">
        <f>SUBTOTAL(9,$V$206:$V2481)</f>
        <v>#REF!</v>
      </c>
      <c r="AA2481" s="159">
        <f>IFERROR(+Revisión_Avance_Periodo!$Z2481/Revisión_Avance_Periodo!$Y2481,0)</f>
        <v>0</v>
      </c>
      <c r="AB2481" s="126"/>
      <c r="AC2481" s="127"/>
      <c r="AD2481" s="125"/>
      <c r="AE2481" s="125"/>
      <c r="AF2481" s="128"/>
      <c r="AG2481" s="129"/>
      <c r="AH2481" s="150" t="e">
        <f>SUBTOTAL(9,$U$2474:$U2481)</f>
        <v>#REF!</v>
      </c>
      <c r="AI2481" s="159" t="e">
        <f>SUBTOTAL(9,$V$2474:$V2481)</f>
        <v>#REF!</v>
      </c>
      <c r="AJ2481" s="159">
        <f>IFERROR(+Revisión_Avance_Periodo!$Z2481/Revisión_Avance_Periodo!$Y2481,0)</f>
        <v>0</v>
      </c>
      <c r="AK2481" s="126"/>
      <c r="AL2481" s="127"/>
      <c r="AM2481" s="125"/>
      <c r="AN2481" s="125"/>
      <c r="AO2481" s="128"/>
      <c r="AP2481" s="129"/>
    </row>
    <row r="2482" spans="1:42" x14ac:dyDescent="0.25">
      <c r="A2482" s="92">
        <v>212</v>
      </c>
      <c r="B2482" s="435" t="e">
        <f>CONCATENATE(Revisión_Avance_Periodo!$D2482,";",Revisión_Avance_Periodo!$F2482,";",Revisión_Avance_Periodo!$L2482)</f>
        <v>#REF!</v>
      </c>
      <c r="C2482" s="435" t="e">
        <f t="shared" si="193"/>
        <v>#REF!</v>
      </c>
      <c r="D2482" s="114" t="e">
        <f>VLOOKUP($A2482,#REF!,3,FALSE)</f>
        <v>#REF!</v>
      </c>
      <c r="E2482" s="436" t="e">
        <f>VLOOKUP($A2482,#REF!,4,FALSE)</f>
        <v>#REF!</v>
      </c>
      <c r="F2482" s="102" t="e">
        <f>VLOOKUP($A2482,#REF!,5,FALSE)</f>
        <v>#REF!</v>
      </c>
      <c r="G2482" s="93" t="e">
        <f>VLOOKUP($A2482,#REF!,8,FALSE)</f>
        <v>#REF!</v>
      </c>
      <c r="H2482" s="93" t="e">
        <f>VLOOKUP($A2482,#REF!,7,FALSE)</f>
        <v>#REF!</v>
      </c>
      <c r="I2482" s="438" t="e">
        <f>VLOOKUP($A2482,#REF!,10,FALSE)</f>
        <v>#REF!</v>
      </c>
      <c r="J2482" s="93" t="e">
        <f>VLOOKUP($A2482,#REF!,11,FALSE)</f>
        <v>#REF!</v>
      </c>
      <c r="K2482" s="114" t="e">
        <f>VLOOKUP($A2482,#REF!,12,FALSE)</f>
        <v>#REF!</v>
      </c>
      <c r="L2482" s="93" t="e">
        <f>VLOOKUP($A2482,#REF!,13,FALSE)</f>
        <v>#REF!</v>
      </c>
      <c r="M2482" s="438" t="e">
        <f>VLOOKUP($A2482,#REF!,14,FALSE)</f>
        <v>#REF!</v>
      </c>
      <c r="N2482" s="102" t="e">
        <f>VLOOKUP($A2482,#REF!,15,FALSE)</f>
        <v>#REF!</v>
      </c>
      <c r="O2482" s="102" t="e">
        <f>VLOOKUP($A2482,#REF!,18,FALSE)</f>
        <v>#REF!</v>
      </c>
      <c r="P2482" s="93" t="e">
        <f>VLOOKUP($A2482,#REF!,41,FALSE)</f>
        <v>#REF!</v>
      </c>
      <c r="Q2482" s="115" t="e">
        <f>VLOOKUP(Revisión_Avance_Periodo!$L2482,#REF!,30,FALSE)</f>
        <v>#REF!</v>
      </c>
      <c r="R2482" s="116">
        <v>2019</v>
      </c>
      <c r="S2482" s="196">
        <v>43738</v>
      </c>
      <c r="T2482" s="116" t="s">
        <v>76</v>
      </c>
      <c r="U2482" s="117" t="e">
        <f>INDEX(#REF!,MATCH(Revisión_Avance_Periodo!$L2482,#REF!,0),MATCH(Revisión_Avance_Periodo!$T2482,#REF!,0))</f>
        <v>#REF!</v>
      </c>
      <c r="V2482" s="117" t="e">
        <f>INDEX(#REF!,MATCH(Revisión_Avance_Periodo!$L2482,#REF!,0),MATCH(Revisión_Avance_Periodo!$T2482,#REF!,0))</f>
        <v>#REF!</v>
      </c>
      <c r="W2482" s="118">
        <f>IFERROR((V2482/U2482),0)</f>
        <v>0</v>
      </c>
      <c r="X2482" s="116" t="str">
        <f>VLOOKUP(W2482,Tabla_Estado_Meta_OAP_2019[#All],3,TRUE)</f>
        <v>Por Ejecutar</v>
      </c>
      <c r="Y2482" s="150" t="e">
        <f>SUBTOTAL(9,$U$206:$U2482)</f>
        <v>#REF!</v>
      </c>
      <c r="Z2482" s="159" t="e">
        <f>SUBTOTAL(9,$V$206:$V2482)</f>
        <v>#REF!</v>
      </c>
      <c r="AA2482" s="159">
        <f>IFERROR(+Revisión_Avance_Periodo!$Z2482/Revisión_Avance_Periodo!$Y2482,0)</f>
        <v>0</v>
      </c>
      <c r="AB2482" s="126"/>
      <c r="AC2482" s="127"/>
      <c r="AD2482" s="125"/>
      <c r="AE2482" s="125"/>
      <c r="AF2482" s="128"/>
      <c r="AG2482" s="129"/>
      <c r="AH2482" s="150" t="e">
        <f>SUBTOTAL(9,$U$2474:$U2482)</f>
        <v>#REF!</v>
      </c>
      <c r="AI2482" s="159" t="e">
        <f>SUBTOTAL(9,$V$2474:$V2482)</f>
        <v>#REF!</v>
      </c>
      <c r="AJ2482" s="159">
        <f>IFERROR(+Revisión_Avance_Periodo!$Z2482/Revisión_Avance_Periodo!$Y2482,0)</f>
        <v>0</v>
      </c>
      <c r="AK2482" s="126"/>
      <c r="AL2482" s="127"/>
      <c r="AM2482" s="125"/>
      <c r="AN2482" s="125"/>
      <c r="AO2482" s="128"/>
      <c r="AP2482" s="129"/>
    </row>
    <row r="2483" spans="1:42" x14ac:dyDescent="0.25">
      <c r="A2483" s="97">
        <v>212</v>
      </c>
      <c r="B2483" s="435" t="e">
        <f>CONCATENATE(Revisión_Avance_Periodo!$D2483,";",Revisión_Avance_Periodo!$F2483,";",Revisión_Avance_Periodo!$L2483)</f>
        <v>#REF!</v>
      </c>
      <c r="C2483" s="435" t="e">
        <f t="shared" si="193"/>
        <v>#REF!</v>
      </c>
      <c r="D2483" s="123" t="e">
        <f>VLOOKUP($A2483,#REF!,3,FALSE)</f>
        <v>#REF!</v>
      </c>
      <c r="E2483" s="436" t="e">
        <f>VLOOKUP($A2483,#REF!,4,FALSE)</f>
        <v>#REF!</v>
      </c>
      <c r="F2483" s="103" t="e">
        <f>VLOOKUP($A2483,#REF!,5,FALSE)</f>
        <v>#REF!</v>
      </c>
      <c r="G2483" s="98" t="e">
        <f>VLOOKUP($A2483,#REF!,8,FALSE)</f>
        <v>#REF!</v>
      </c>
      <c r="H2483" s="93" t="e">
        <f>VLOOKUP($A2483,#REF!,7,FALSE)</f>
        <v>#REF!</v>
      </c>
      <c r="I2483" s="438" t="e">
        <f>VLOOKUP($A2483,#REF!,10,FALSE)</f>
        <v>#REF!</v>
      </c>
      <c r="J2483" s="98" t="e">
        <f>VLOOKUP($A2483,#REF!,11,FALSE)</f>
        <v>#REF!</v>
      </c>
      <c r="K2483" s="114" t="e">
        <f>VLOOKUP($A2483,#REF!,12,FALSE)</f>
        <v>#REF!</v>
      </c>
      <c r="L2483" s="98" t="e">
        <f>VLOOKUP($A2483,#REF!,13,FALSE)</f>
        <v>#REF!</v>
      </c>
      <c r="M2483" s="438" t="e">
        <f>VLOOKUP($A2483,#REF!,14,FALSE)</f>
        <v>#REF!</v>
      </c>
      <c r="N2483" s="103" t="e">
        <f>VLOOKUP($A2483,#REF!,15,FALSE)</f>
        <v>#REF!</v>
      </c>
      <c r="O2483" s="103" t="e">
        <f>VLOOKUP($A2483,#REF!,18,FALSE)</f>
        <v>#REF!</v>
      </c>
      <c r="P2483" s="93" t="e">
        <f>VLOOKUP($A2483,#REF!,41,FALSE)</f>
        <v>#REF!</v>
      </c>
      <c r="Q2483" s="115" t="e">
        <f>VLOOKUP(Revisión_Avance_Periodo!$L2483,#REF!,30,FALSE)</f>
        <v>#REF!</v>
      </c>
      <c r="R2483" s="116">
        <v>2019</v>
      </c>
      <c r="S2483" s="196">
        <v>43768</v>
      </c>
      <c r="T2483" s="124" t="s">
        <v>77</v>
      </c>
      <c r="U2483" s="117" t="e">
        <f>INDEX(#REF!,MATCH(Revisión_Avance_Periodo!$L2483,#REF!,0),MATCH(Revisión_Avance_Periodo!$T2483,#REF!,0))</f>
        <v>#REF!</v>
      </c>
      <c r="V2483" s="117" t="e">
        <f>INDEX(#REF!,MATCH(Revisión_Avance_Periodo!$L2483,#REF!,0),MATCH(Revisión_Avance_Periodo!$T2483,#REF!,0))</f>
        <v>#REF!</v>
      </c>
      <c r="W2483" s="118">
        <f>IFERROR((V2483/U2483),0)</f>
        <v>0</v>
      </c>
      <c r="X2483" s="124" t="str">
        <f>VLOOKUP(W2483,Tabla_Estado_Meta_OAP_2019[#All],3,TRUE)</f>
        <v>Por Ejecutar</v>
      </c>
      <c r="Y2483" s="150" t="e">
        <f>SUBTOTAL(9,$U$206:$U2483)</f>
        <v>#REF!</v>
      </c>
      <c r="Z2483" s="159" t="e">
        <f>SUBTOTAL(9,$V$206:$V2483)</f>
        <v>#REF!</v>
      </c>
      <c r="AA2483" s="159">
        <f>IFERROR(+Revisión_Avance_Periodo!$Z2483/Revisión_Avance_Periodo!$Y2483,0)</f>
        <v>0</v>
      </c>
      <c r="AB2483" s="126"/>
      <c r="AC2483" s="127"/>
      <c r="AD2483" s="125"/>
      <c r="AE2483" s="125"/>
      <c r="AF2483" s="128"/>
      <c r="AG2483" s="129"/>
      <c r="AH2483" s="150" t="e">
        <f>SUBTOTAL(9,$U$2474:$U2483)</f>
        <v>#REF!</v>
      </c>
      <c r="AI2483" s="159" t="e">
        <f>SUBTOTAL(9,$V$2474:$V2483)</f>
        <v>#REF!</v>
      </c>
      <c r="AJ2483" s="159">
        <f>IFERROR(+Revisión_Avance_Periodo!$Z2483/Revisión_Avance_Periodo!$Y2483,0)</f>
        <v>0</v>
      </c>
      <c r="AK2483" s="126"/>
      <c r="AL2483" s="127"/>
      <c r="AM2483" s="125"/>
      <c r="AN2483" s="125"/>
      <c r="AO2483" s="128"/>
      <c r="AP2483" s="129"/>
    </row>
    <row r="2484" spans="1:42" x14ac:dyDescent="0.25">
      <c r="A2484" s="92">
        <v>212</v>
      </c>
      <c r="B2484" s="435" t="e">
        <f>CONCATENATE(Revisión_Avance_Periodo!$D2484,";",Revisión_Avance_Periodo!$F2484,";",Revisión_Avance_Periodo!$L2484)</f>
        <v>#REF!</v>
      </c>
      <c r="C2484" s="435" t="e">
        <f t="shared" si="193"/>
        <v>#REF!</v>
      </c>
      <c r="D2484" s="114" t="e">
        <f>VLOOKUP($A2484,#REF!,3,FALSE)</f>
        <v>#REF!</v>
      </c>
      <c r="E2484" s="436" t="e">
        <f>VLOOKUP($A2484,#REF!,4,FALSE)</f>
        <v>#REF!</v>
      </c>
      <c r="F2484" s="102" t="e">
        <f>VLOOKUP($A2484,#REF!,5,FALSE)</f>
        <v>#REF!</v>
      </c>
      <c r="G2484" s="93" t="e">
        <f>VLOOKUP($A2484,#REF!,8,FALSE)</f>
        <v>#REF!</v>
      </c>
      <c r="H2484" s="93" t="e">
        <f>VLOOKUP($A2484,#REF!,7,FALSE)</f>
        <v>#REF!</v>
      </c>
      <c r="I2484" s="438" t="e">
        <f>VLOOKUP($A2484,#REF!,10,FALSE)</f>
        <v>#REF!</v>
      </c>
      <c r="J2484" s="93" t="e">
        <f>VLOOKUP($A2484,#REF!,11,FALSE)</f>
        <v>#REF!</v>
      </c>
      <c r="K2484" s="114" t="e">
        <f>VLOOKUP($A2484,#REF!,12,FALSE)</f>
        <v>#REF!</v>
      </c>
      <c r="L2484" s="93" t="e">
        <f>VLOOKUP($A2484,#REF!,13,FALSE)</f>
        <v>#REF!</v>
      </c>
      <c r="M2484" s="438" t="e">
        <f>VLOOKUP($A2484,#REF!,14,FALSE)</f>
        <v>#REF!</v>
      </c>
      <c r="N2484" s="102" t="e">
        <f>VLOOKUP($A2484,#REF!,15,FALSE)</f>
        <v>#REF!</v>
      </c>
      <c r="O2484" s="102" t="e">
        <f>VLOOKUP($A2484,#REF!,18,FALSE)</f>
        <v>#REF!</v>
      </c>
      <c r="P2484" s="93" t="e">
        <f>VLOOKUP($A2484,#REF!,41,FALSE)</f>
        <v>#REF!</v>
      </c>
      <c r="Q2484" s="115" t="e">
        <f>VLOOKUP(Revisión_Avance_Periodo!$L2484,#REF!,30,FALSE)</f>
        <v>#REF!</v>
      </c>
      <c r="R2484" s="116">
        <v>2019</v>
      </c>
      <c r="S2484" s="196">
        <v>43799</v>
      </c>
      <c r="T2484" s="116" t="s">
        <v>78</v>
      </c>
      <c r="U2484" s="117" t="e">
        <f>INDEX(#REF!,MATCH(Revisión_Avance_Periodo!$L2484,#REF!,0),MATCH(Revisión_Avance_Periodo!$T2484,#REF!,0))</f>
        <v>#REF!</v>
      </c>
      <c r="V2484" s="117" t="e">
        <f>INDEX(#REF!,MATCH(Revisión_Avance_Periodo!$L2484,#REF!,0),MATCH(Revisión_Avance_Periodo!$T2484,#REF!,0))</f>
        <v>#REF!</v>
      </c>
      <c r="W2484" s="118">
        <f>IFERROR((V2484/U2484),0)</f>
        <v>0</v>
      </c>
      <c r="X2484" s="116" t="str">
        <f>VLOOKUP(W2484,Tabla_Estado_Meta_OAP_2019[#All],3,TRUE)</f>
        <v>Por Ejecutar</v>
      </c>
      <c r="Y2484" s="150" t="e">
        <f>SUBTOTAL(9,$U$206:$U2484)</f>
        <v>#REF!</v>
      </c>
      <c r="Z2484" s="159" t="e">
        <f>SUBTOTAL(9,$V$206:$V2484)</f>
        <v>#REF!</v>
      </c>
      <c r="AA2484" s="159">
        <f>IFERROR(+Revisión_Avance_Periodo!$Z2484/Revisión_Avance_Periodo!$Y2484,0)</f>
        <v>0</v>
      </c>
      <c r="AB2484" s="126"/>
      <c r="AC2484" s="127"/>
      <c r="AD2484" s="125"/>
      <c r="AE2484" s="125"/>
      <c r="AF2484" s="128"/>
      <c r="AG2484" s="129"/>
      <c r="AH2484" s="150" t="e">
        <f>SUBTOTAL(9,$U$2474:$U2484)</f>
        <v>#REF!</v>
      </c>
      <c r="AI2484" s="159" t="e">
        <f>SUBTOTAL(9,$V$2474:$V2484)</f>
        <v>#REF!</v>
      </c>
      <c r="AJ2484" s="159">
        <f>IFERROR(+Revisión_Avance_Periodo!$Z2484/Revisión_Avance_Periodo!$Y2484,0)</f>
        <v>0</v>
      </c>
      <c r="AK2484" s="126"/>
      <c r="AL2484" s="127"/>
      <c r="AM2484" s="125"/>
      <c r="AN2484" s="125"/>
      <c r="AO2484" s="128"/>
      <c r="AP2484" s="129"/>
    </row>
    <row r="2485" spans="1:42" ht="15.75" thickBot="1" x14ac:dyDescent="0.3">
      <c r="A2485" s="97">
        <v>212</v>
      </c>
      <c r="B2485" s="435" t="e">
        <f>CONCATENATE(Revisión_Avance_Periodo!$D2485,";",Revisión_Avance_Periodo!$F2485,";",Revisión_Avance_Periodo!$L2485)</f>
        <v>#REF!</v>
      </c>
      <c r="C2485" s="435" t="e">
        <f t="shared" si="193"/>
        <v>#REF!</v>
      </c>
      <c r="D2485" s="123" t="e">
        <f>VLOOKUP($A2485,#REF!,3,FALSE)</f>
        <v>#REF!</v>
      </c>
      <c r="E2485" s="436" t="e">
        <f>VLOOKUP($A2485,#REF!,4,FALSE)</f>
        <v>#REF!</v>
      </c>
      <c r="F2485" s="103" t="e">
        <f>VLOOKUP($A2485,#REF!,5,FALSE)</f>
        <v>#REF!</v>
      </c>
      <c r="G2485" s="98" t="e">
        <f>VLOOKUP($A2485,#REF!,8,FALSE)</f>
        <v>#REF!</v>
      </c>
      <c r="H2485" s="93" t="e">
        <f>VLOOKUP($A2485,#REF!,7,FALSE)</f>
        <v>#REF!</v>
      </c>
      <c r="I2485" s="438" t="e">
        <f>VLOOKUP($A2485,#REF!,10,FALSE)</f>
        <v>#REF!</v>
      </c>
      <c r="J2485" s="98" t="e">
        <f>VLOOKUP($A2485,#REF!,11,FALSE)</f>
        <v>#REF!</v>
      </c>
      <c r="K2485" s="114" t="e">
        <f>VLOOKUP($A2485,#REF!,12,FALSE)</f>
        <v>#REF!</v>
      </c>
      <c r="L2485" s="98" t="e">
        <f>VLOOKUP($A2485,#REF!,13,FALSE)</f>
        <v>#REF!</v>
      </c>
      <c r="M2485" s="438" t="e">
        <f>VLOOKUP($A2485,#REF!,14,FALSE)</f>
        <v>#REF!</v>
      </c>
      <c r="N2485" s="103" t="e">
        <f>VLOOKUP($A2485,#REF!,15,FALSE)</f>
        <v>#REF!</v>
      </c>
      <c r="O2485" s="103" t="e">
        <f>VLOOKUP($A2485,#REF!,18,FALSE)</f>
        <v>#REF!</v>
      </c>
      <c r="P2485" s="93" t="e">
        <f>VLOOKUP($A2485,#REF!,41,FALSE)</f>
        <v>#REF!</v>
      </c>
      <c r="Q2485" s="115" t="e">
        <f>VLOOKUP(Revisión_Avance_Periodo!$L2485,#REF!,30,FALSE)</f>
        <v>#REF!</v>
      </c>
      <c r="R2485" s="116">
        <v>2019</v>
      </c>
      <c r="S2485" s="196">
        <v>43829</v>
      </c>
      <c r="T2485" s="124" t="s">
        <v>79</v>
      </c>
      <c r="U2485" s="117" t="e">
        <f>INDEX(#REF!,MATCH(Revisión_Avance_Periodo!$L2485,#REF!,0),MATCH(Revisión_Avance_Periodo!$T2485,#REF!,0))</f>
        <v>#REF!</v>
      </c>
      <c r="V2485" s="117" t="e">
        <f>INDEX(#REF!,MATCH(Revisión_Avance_Periodo!$L2485,#REF!,0),MATCH(Revisión_Avance_Periodo!$T2485,#REF!,0))</f>
        <v>#REF!</v>
      </c>
      <c r="W2485" s="130" t="e">
        <f t="shared" ref="W2485:W2490" si="198">V2485/U2485</f>
        <v>#REF!</v>
      </c>
      <c r="X2485" s="124" t="e">
        <f>VLOOKUP(W2485,Tabla_Estado_Meta_OAP_2019[#All],3,TRUE)</f>
        <v>#REF!</v>
      </c>
      <c r="Y2485" s="150" t="e">
        <f>SUBTOTAL(9,$U$206:$U2485)</f>
        <v>#REF!</v>
      </c>
      <c r="Z2485" s="159" t="e">
        <f>SUBTOTAL(9,$V$206:$V2485)</f>
        <v>#REF!</v>
      </c>
      <c r="AA2485" s="159">
        <f>IFERROR(+Revisión_Avance_Periodo!$Z2485/Revisión_Avance_Periodo!$Y2485,0)</f>
        <v>0</v>
      </c>
      <c r="AB2485" s="126"/>
      <c r="AC2485" s="127"/>
      <c r="AD2485" s="125"/>
      <c r="AE2485" s="125"/>
      <c r="AF2485" s="128"/>
      <c r="AG2485" s="129"/>
      <c r="AH2485" s="150" t="e">
        <f>SUBTOTAL(9,$U$2474:$U2485)</f>
        <v>#REF!</v>
      </c>
      <c r="AI2485" s="159" t="e">
        <f>SUBTOTAL(9,$V$2474:$V2485)</f>
        <v>#REF!</v>
      </c>
      <c r="AJ2485" s="159">
        <f>IFERROR(+Revisión_Avance_Periodo!$Z2485/Revisión_Avance_Periodo!$Y2485,0)</f>
        <v>0</v>
      </c>
      <c r="AK2485" s="126"/>
      <c r="AL2485" s="127"/>
      <c r="AM2485" s="125"/>
      <c r="AN2485" s="125"/>
      <c r="AO2485" s="128"/>
      <c r="AP2485" s="129"/>
    </row>
    <row r="2486" spans="1:42" x14ac:dyDescent="0.25">
      <c r="A2486" s="92">
        <v>213</v>
      </c>
      <c r="B2486" s="435" t="e">
        <f>CONCATENATE(Revisión_Avance_Periodo!$D2486,";",Revisión_Avance_Periodo!$F2486,";",Revisión_Avance_Periodo!$L2486)</f>
        <v>#REF!</v>
      </c>
      <c r="C2486" s="435" t="e">
        <f t="shared" si="193"/>
        <v>#REF!</v>
      </c>
      <c r="D2486" s="114" t="e">
        <f>VLOOKUP($A2486,#REF!,3,FALSE)</f>
        <v>#REF!</v>
      </c>
      <c r="E2486" s="436" t="e">
        <f>VLOOKUP($A2486,#REF!,4,FALSE)</f>
        <v>#REF!</v>
      </c>
      <c r="F2486" s="102" t="e">
        <f>VLOOKUP($A2486,#REF!,5,FALSE)</f>
        <v>#REF!</v>
      </c>
      <c r="G2486" s="93" t="e">
        <f>VLOOKUP($A2486,#REF!,8,FALSE)</f>
        <v>#REF!</v>
      </c>
      <c r="H2486" s="93" t="e">
        <f>VLOOKUP($A2486,#REF!,7,FALSE)</f>
        <v>#REF!</v>
      </c>
      <c r="I2486" s="438" t="e">
        <f>VLOOKUP($A2486,#REF!,10,FALSE)</f>
        <v>#REF!</v>
      </c>
      <c r="J2486" s="93" t="e">
        <f>VLOOKUP($A2486,#REF!,11,FALSE)</f>
        <v>#REF!</v>
      </c>
      <c r="K2486" s="114" t="e">
        <f>VLOOKUP($A2486,#REF!,12,FALSE)</f>
        <v>#REF!</v>
      </c>
      <c r="L2486" s="93" t="e">
        <f>VLOOKUP($A2486,#REF!,13,FALSE)</f>
        <v>#REF!</v>
      </c>
      <c r="M2486" s="438" t="e">
        <f>VLOOKUP($A2486,#REF!,14,FALSE)</f>
        <v>#REF!</v>
      </c>
      <c r="N2486" s="102" t="e">
        <f>VLOOKUP($A2486,#REF!,15,FALSE)</f>
        <v>#REF!</v>
      </c>
      <c r="O2486" s="102" t="e">
        <f>VLOOKUP($A2486,#REF!,18,FALSE)</f>
        <v>#REF!</v>
      </c>
      <c r="P2486" s="93" t="e">
        <f>VLOOKUP($A2486,#REF!,41,FALSE)</f>
        <v>#REF!</v>
      </c>
      <c r="Q2486" s="115" t="e">
        <f>VLOOKUP(Revisión_Avance_Periodo!$L2486,#REF!,30,FALSE)</f>
        <v>#REF!</v>
      </c>
      <c r="R2486" s="116">
        <v>2019</v>
      </c>
      <c r="S2486" s="196">
        <v>43495</v>
      </c>
      <c r="T2486" s="116" t="s">
        <v>68</v>
      </c>
      <c r="U2486" s="132" t="e">
        <f>INDEX(#REF!,MATCH(Revisión_Avance_Periodo!$L2486,#REF!,0),MATCH(Revisión_Avance_Periodo!$T2486,#REF!,0))</f>
        <v>#REF!</v>
      </c>
      <c r="V2486" s="132" t="e">
        <f>INDEX(#REF!,MATCH(Revisión_Avance_Periodo!$L2486,#REF!,0),MATCH(Revisión_Avance_Periodo!$T2486,#REF!,0))</f>
        <v>#REF!</v>
      </c>
      <c r="W2486" s="130" t="e">
        <f t="shared" si="198"/>
        <v>#REF!</v>
      </c>
      <c r="X2486" s="116" t="e">
        <f>VLOOKUP(W2486,Tabla_Estado_Meta_OAP_2019[#All],3,TRUE)</f>
        <v>#REF!</v>
      </c>
      <c r="Y2486" s="160" t="e">
        <f>SUBTOTAL(9,$U$206:$U2486)</f>
        <v>#REF!</v>
      </c>
      <c r="Z2486" s="161" t="e">
        <f>SUBTOTAL(9,$V$206:$V2486)</f>
        <v>#REF!</v>
      </c>
      <c r="AA2486" s="162">
        <f>IFERROR(+Revisión_Avance_Periodo!$Z2486/Revisión_Avance_Periodo!$Y2486,0)</f>
        <v>0</v>
      </c>
      <c r="AB2486" s="133" t="e">
        <f>SUBTOTAL(9,U2486:U2497)</f>
        <v>#REF!</v>
      </c>
      <c r="AC2486" s="134" t="e">
        <f>SUBTOTAL(9,V2486:V2497)</f>
        <v>#REF!</v>
      </c>
      <c r="AD2486" s="119" t="e">
        <f>+AC2486/AB2486</f>
        <v>#REF!</v>
      </c>
      <c r="AE2486" s="119" t="e">
        <f>100%-Revisión_Avance_Periodo!$AD2486</f>
        <v>#REF!</v>
      </c>
      <c r="AF2486" s="121" t="e">
        <f>VLOOKUP(AD2486,Tabla_Estado_Meta_OAP_2019[],3,TRUE)</f>
        <v>#REF!</v>
      </c>
      <c r="AG2486" s="122" t="e">
        <f>Revisión_Avance_Periodo!$AD2486*Revisión_Avance_Periodo!$Q2486</f>
        <v>#REF!</v>
      </c>
      <c r="AH2486" s="160" t="e">
        <f>SUBTOTAL(9,$U$2486:$U2486)</f>
        <v>#REF!</v>
      </c>
      <c r="AI2486" s="161" t="e">
        <f>SUBTOTAL(9,$V$2486:$V2486)</f>
        <v>#REF!</v>
      </c>
      <c r="AJ2486" s="162">
        <f>IFERROR(+Revisión_Avance_Periodo!$Z2486/Revisión_Avance_Periodo!$Y2486,0)</f>
        <v>0</v>
      </c>
      <c r="AK2486" s="133" t="e">
        <f>SUBTOTAL(9,AD2486:AD2497)</f>
        <v>#REF!</v>
      </c>
      <c r="AL2486" s="134" t="e">
        <f>SUBTOTAL(9,AE2486:AE2497)</f>
        <v>#REF!</v>
      </c>
      <c r="AM2486" s="119" t="e">
        <f>+AL2486/AK2486</f>
        <v>#REF!</v>
      </c>
      <c r="AN2486" s="119" t="e">
        <f>100%-Revisión_Avance_Periodo!$AD2486</f>
        <v>#REF!</v>
      </c>
      <c r="AO2486" s="121" t="e">
        <f>VLOOKUP(AM2486,Tabla_Estado_Meta_OAP_2019[],3,TRUE)</f>
        <v>#REF!</v>
      </c>
      <c r="AP2486" s="122" t="e">
        <f>Revisión_Avance_Periodo!$AD2486*Revisión_Avance_Periodo!$Q2486</f>
        <v>#REF!</v>
      </c>
    </row>
    <row r="2487" spans="1:42" x14ac:dyDescent="0.25">
      <c r="A2487" s="97">
        <v>213</v>
      </c>
      <c r="B2487" s="435" t="e">
        <f>CONCATENATE(Revisión_Avance_Periodo!$D2487,";",Revisión_Avance_Periodo!$F2487,";",Revisión_Avance_Periodo!$L2487)</f>
        <v>#REF!</v>
      </c>
      <c r="C2487" s="435" t="e">
        <f t="shared" si="193"/>
        <v>#REF!</v>
      </c>
      <c r="D2487" s="123" t="e">
        <f>VLOOKUP($A2487,#REF!,3,FALSE)</f>
        <v>#REF!</v>
      </c>
      <c r="E2487" s="436" t="e">
        <f>VLOOKUP($A2487,#REF!,4,FALSE)</f>
        <v>#REF!</v>
      </c>
      <c r="F2487" s="103" t="e">
        <f>VLOOKUP($A2487,#REF!,5,FALSE)</f>
        <v>#REF!</v>
      </c>
      <c r="G2487" s="98" t="e">
        <f>VLOOKUP($A2487,#REF!,8,FALSE)</f>
        <v>#REF!</v>
      </c>
      <c r="H2487" s="93" t="e">
        <f>VLOOKUP($A2487,#REF!,7,FALSE)</f>
        <v>#REF!</v>
      </c>
      <c r="I2487" s="438" t="e">
        <f>VLOOKUP($A2487,#REF!,10,FALSE)</f>
        <v>#REF!</v>
      </c>
      <c r="J2487" s="98" t="e">
        <f>VLOOKUP($A2487,#REF!,11,FALSE)</f>
        <v>#REF!</v>
      </c>
      <c r="K2487" s="114" t="e">
        <f>VLOOKUP($A2487,#REF!,12,FALSE)</f>
        <v>#REF!</v>
      </c>
      <c r="L2487" s="98" t="e">
        <f>VLOOKUP($A2487,#REF!,13,FALSE)</f>
        <v>#REF!</v>
      </c>
      <c r="M2487" s="438" t="e">
        <f>VLOOKUP($A2487,#REF!,14,FALSE)</f>
        <v>#REF!</v>
      </c>
      <c r="N2487" s="103" t="e">
        <f>VLOOKUP($A2487,#REF!,15,FALSE)</f>
        <v>#REF!</v>
      </c>
      <c r="O2487" s="103" t="e">
        <f>VLOOKUP($A2487,#REF!,18,FALSE)</f>
        <v>#REF!</v>
      </c>
      <c r="P2487" s="93" t="e">
        <f>VLOOKUP($A2487,#REF!,41,FALSE)</f>
        <v>#REF!</v>
      </c>
      <c r="Q2487" s="115" t="e">
        <f>VLOOKUP(Revisión_Avance_Periodo!$L2487,#REF!,30,FALSE)</f>
        <v>#REF!</v>
      </c>
      <c r="R2487" s="116">
        <v>2019</v>
      </c>
      <c r="S2487" s="196">
        <v>43524</v>
      </c>
      <c r="T2487" s="124" t="s">
        <v>69</v>
      </c>
      <c r="U2487" s="132" t="e">
        <f>INDEX(#REF!,MATCH(Revisión_Avance_Periodo!$L2487,#REF!,0),MATCH(Revisión_Avance_Periodo!$T2487,#REF!,0))</f>
        <v>#REF!</v>
      </c>
      <c r="V2487" s="132" t="e">
        <f>INDEX(#REF!,MATCH(Revisión_Avance_Periodo!$L2487,#REF!,0),MATCH(Revisión_Avance_Periodo!$T2487,#REF!,0))</f>
        <v>#REF!</v>
      </c>
      <c r="W2487" s="130" t="e">
        <f t="shared" si="198"/>
        <v>#REF!</v>
      </c>
      <c r="X2487" s="124" t="e">
        <f>VLOOKUP(W2487,Tabla_Estado_Meta_OAP_2019[#All],3,TRUE)</f>
        <v>#REF!</v>
      </c>
      <c r="Y2487" s="157" t="e">
        <f>SUBTOTAL(9,$U$206:$U2487)</f>
        <v>#REF!</v>
      </c>
      <c r="Z2487" s="158" t="e">
        <f>SUBTOTAL(9,$V$206:$V2487)</f>
        <v>#REF!</v>
      </c>
      <c r="AA2487" s="159">
        <f>IFERROR(+Revisión_Avance_Periodo!$Z2487/Revisión_Avance_Periodo!$Y2487,0)</f>
        <v>0</v>
      </c>
      <c r="AB2487" s="126"/>
      <c r="AC2487" s="127"/>
      <c r="AD2487" s="125"/>
      <c r="AE2487" s="125"/>
      <c r="AF2487" s="128"/>
      <c r="AG2487" s="129"/>
      <c r="AH2487" s="157" t="e">
        <f>SUBTOTAL(9,$U$2486:$U2487)</f>
        <v>#REF!</v>
      </c>
      <c r="AI2487" s="158" t="e">
        <f>SUBTOTAL(9,$V$2486:$V2487)</f>
        <v>#REF!</v>
      </c>
      <c r="AJ2487" s="159">
        <f>IFERROR(+Revisión_Avance_Periodo!$Z2487/Revisión_Avance_Periodo!$Y2487,0)</f>
        <v>0</v>
      </c>
      <c r="AK2487" s="126"/>
      <c r="AL2487" s="127"/>
      <c r="AM2487" s="125"/>
      <c r="AN2487" s="125"/>
      <c r="AO2487" s="128"/>
      <c r="AP2487" s="129"/>
    </row>
    <row r="2488" spans="1:42" x14ac:dyDescent="0.25">
      <c r="A2488" s="92">
        <v>213</v>
      </c>
      <c r="B2488" s="435" t="e">
        <f>CONCATENATE(Revisión_Avance_Periodo!$D2488,";",Revisión_Avance_Periodo!$F2488,";",Revisión_Avance_Periodo!$L2488)</f>
        <v>#REF!</v>
      </c>
      <c r="C2488" s="435" t="e">
        <f t="shared" si="193"/>
        <v>#REF!</v>
      </c>
      <c r="D2488" s="114" t="e">
        <f>VLOOKUP($A2488,#REF!,3,FALSE)</f>
        <v>#REF!</v>
      </c>
      <c r="E2488" s="436" t="e">
        <f>VLOOKUP($A2488,#REF!,4,FALSE)</f>
        <v>#REF!</v>
      </c>
      <c r="F2488" s="102" t="e">
        <f>VLOOKUP($A2488,#REF!,5,FALSE)</f>
        <v>#REF!</v>
      </c>
      <c r="G2488" s="93" t="e">
        <f>VLOOKUP($A2488,#REF!,8,FALSE)</f>
        <v>#REF!</v>
      </c>
      <c r="H2488" s="93" t="e">
        <f>VLOOKUP($A2488,#REF!,7,FALSE)</f>
        <v>#REF!</v>
      </c>
      <c r="I2488" s="438" t="e">
        <f>VLOOKUP($A2488,#REF!,10,FALSE)</f>
        <v>#REF!</v>
      </c>
      <c r="J2488" s="93" t="e">
        <f>VLOOKUP($A2488,#REF!,11,FALSE)</f>
        <v>#REF!</v>
      </c>
      <c r="K2488" s="114" t="e">
        <f>VLOOKUP($A2488,#REF!,12,FALSE)</f>
        <v>#REF!</v>
      </c>
      <c r="L2488" s="93" t="e">
        <f>VLOOKUP($A2488,#REF!,13,FALSE)</f>
        <v>#REF!</v>
      </c>
      <c r="M2488" s="438" t="e">
        <f>VLOOKUP($A2488,#REF!,14,FALSE)</f>
        <v>#REF!</v>
      </c>
      <c r="N2488" s="102" t="e">
        <f>VLOOKUP($A2488,#REF!,15,FALSE)</f>
        <v>#REF!</v>
      </c>
      <c r="O2488" s="102" t="e">
        <f>VLOOKUP($A2488,#REF!,18,FALSE)</f>
        <v>#REF!</v>
      </c>
      <c r="P2488" s="93" t="e">
        <f>VLOOKUP($A2488,#REF!,41,FALSE)</f>
        <v>#REF!</v>
      </c>
      <c r="Q2488" s="115" t="e">
        <f>VLOOKUP(Revisión_Avance_Periodo!$L2488,#REF!,30,FALSE)</f>
        <v>#REF!</v>
      </c>
      <c r="R2488" s="116">
        <v>2019</v>
      </c>
      <c r="S2488" s="196">
        <v>43554</v>
      </c>
      <c r="T2488" s="116" t="s">
        <v>70</v>
      </c>
      <c r="U2488" s="132" t="e">
        <f>INDEX(#REF!,MATCH(Revisión_Avance_Periodo!$L2488,#REF!,0),MATCH(Revisión_Avance_Periodo!$T2488,#REF!,0))</f>
        <v>#REF!</v>
      </c>
      <c r="V2488" s="132" t="e">
        <f>INDEX(#REF!,MATCH(Revisión_Avance_Periodo!$L2488,#REF!,0),MATCH(Revisión_Avance_Periodo!$T2488,#REF!,0))</f>
        <v>#REF!</v>
      </c>
      <c r="W2488" s="130" t="e">
        <f t="shared" si="198"/>
        <v>#REF!</v>
      </c>
      <c r="X2488" s="116" t="e">
        <f>VLOOKUP(W2488,Tabla_Estado_Meta_OAP_2019[#All],3,TRUE)</f>
        <v>#REF!</v>
      </c>
      <c r="Y2488" s="157" t="e">
        <f>SUBTOTAL(9,$U$206:$U2488)</f>
        <v>#REF!</v>
      </c>
      <c r="Z2488" s="158" t="e">
        <f>SUBTOTAL(9,$V$206:$V2488)</f>
        <v>#REF!</v>
      </c>
      <c r="AA2488" s="159">
        <f>IFERROR(+Revisión_Avance_Periodo!$Z2488/Revisión_Avance_Periodo!$Y2488,0)</f>
        <v>0</v>
      </c>
      <c r="AB2488" s="126"/>
      <c r="AC2488" s="127"/>
      <c r="AD2488" s="125"/>
      <c r="AE2488" s="125"/>
      <c r="AF2488" s="128"/>
      <c r="AG2488" s="129"/>
      <c r="AH2488" s="157" t="e">
        <f>SUBTOTAL(9,$U$2486:$U2488)</f>
        <v>#REF!</v>
      </c>
      <c r="AI2488" s="158" t="e">
        <f>SUBTOTAL(9,$V$2486:$V2488)</f>
        <v>#REF!</v>
      </c>
      <c r="AJ2488" s="159">
        <f>IFERROR(+Revisión_Avance_Periodo!$Z2488/Revisión_Avance_Periodo!$Y2488,0)</f>
        <v>0</v>
      </c>
      <c r="AK2488" s="126"/>
      <c r="AL2488" s="127"/>
      <c r="AM2488" s="125"/>
      <c r="AN2488" s="125"/>
      <c r="AO2488" s="128"/>
      <c r="AP2488" s="129"/>
    </row>
    <row r="2489" spans="1:42" x14ac:dyDescent="0.25">
      <c r="A2489" s="97">
        <v>213</v>
      </c>
      <c r="B2489" s="435" t="e">
        <f>CONCATENATE(Revisión_Avance_Periodo!$D2489,";",Revisión_Avance_Periodo!$F2489,";",Revisión_Avance_Periodo!$L2489)</f>
        <v>#REF!</v>
      </c>
      <c r="C2489" s="435" t="e">
        <f t="shared" si="193"/>
        <v>#REF!</v>
      </c>
      <c r="D2489" s="123" t="e">
        <f>VLOOKUP($A2489,#REF!,3,FALSE)</f>
        <v>#REF!</v>
      </c>
      <c r="E2489" s="436" t="e">
        <f>VLOOKUP($A2489,#REF!,4,FALSE)</f>
        <v>#REF!</v>
      </c>
      <c r="F2489" s="103" t="e">
        <f>VLOOKUP($A2489,#REF!,5,FALSE)</f>
        <v>#REF!</v>
      </c>
      <c r="G2489" s="98" t="e">
        <f>VLOOKUP($A2489,#REF!,8,FALSE)</f>
        <v>#REF!</v>
      </c>
      <c r="H2489" s="93" t="e">
        <f>VLOOKUP($A2489,#REF!,7,FALSE)</f>
        <v>#REF!</v>
      </c>
      <c r="I2489" s="438" t="e">
        <f>VLOOKUP($A2489,#REF!,10,FALSE)</f>
        <v>#REF!</v>
      </c>
      <c r="J2489" s="98" t="e">
        <f>VLOOKUP($A2489,#REF!,11,FALSE)</f>
        <v>#REF!</v>
      </c>
      <c r="K2489" s="114" t="e">
        <f>VLOOKUP($A2489,#REF!,12,FALSE)</f>
        <v>#REF!</v>
      </c>
      <c r="L2489" s="98" t="e">
        <f>VLOOKUP($A2489,#REF!,13,FALSE)</f>
        <v>#REF!</v>
      </c>
      <c r="M2489" s="438" t="e">
        <f>VLOOKUP($A2489,#REF!,14,FALSE)</f>
        <v>#REF!</v>
      </c>
      <c r="N2489" s="103" t="e">
        <f>VLOOKUP($A2489,#REF!,15,FALSE)</f>
        <v>#REF!</v>
      </c>
      <c r="O2489" s="103" t="e">
        <f>VLOOKUP($A2489,#REF!,18,FALSE)</f>
        <v>#REF!</v>
      </c>
      <c r="P2489" s="93" t="e">
        <f>VLOOKUP($A2489,#REF!,41,FALSE)</f>
        <v>#REF!</v>
      </c>
      <c r="Q2489" s="115" t="e">
        <f>VLOOKUP(Revisión_Avance_Periodo!$L2489,#REF!,30,FALSE)</f>
        <v>#REF!</v>
      </c>
      <c r="R2489" s="116">
        <v>2019</v>
      </c>
      <c r="S2489" s="196">
        <v>43585</v>
      </c>
      <c r="T2489" s="124" t="s">
        <v>71</v>
      </c>
      <c r="U2489" s="132" t="e">
        <f>INDEX(#REF!,MATCH(Revisión_Avance_Periodo!$L2489,#REF!,0),MATCH(Revisión_Avance_Periodo!$T2489,#REF!,0))</f>
        <v>#REF!</v>
      </c>
      <c r="V2489" s="132" t="e">
        <f>INDEX(#REF!,MATCH(Revisión_Avance_Periodo!$L2489,#REF!,0),MATCH(Revisión_Avance_Periodo!$T2489,#REF!,0))</f>
        <v>#REF!</v>
      </c>
      <c r="W2489" s="130" t="e">
        <f t="shared" si="198"/>
        <v>#REF!</v>
      </c>
      <c r="X2489" s="124" t="e">
        <f>VLOOKUP(W2489,Tabla_Estado_Meta_OAP_2019[#All],3,TRUE)</f>
        <v>#REF!</v>
      </c>
      <c r="Y2489" s="157" t="e">
        <f>SUBTOTAL(9,$U$206:$U2489)</f>
        <v>#REF!</v>
      </c>
      <c r="Z2489" s="158" t="e">
        <f>SUBTOTAL(9,$V$206:$V2489)</f>
        <v>#REF!</v>
      </c>
      <c r="AA2489" s="159">
        <f>IFERROR(+Revisión_Avance_Periodo!$Z2489/Revisión_Avance_Periodo!$Y2489,0)</f>
        <v>0</v>
      </c>
      <c r="AB2489" s="126"/>
      <c r="AC2489" s="127"/>
      <c r="AD2489" s="125"/>
      <c r="AE2489" s="125"/>
      <c r="AF2489" s="128"/>
      <c r="AG2489" s="129"/>
      <c r="AH2489" s="157" t="e">
        <f>SUBTOTAL(9,$U$2486:$U2489)</f>
        <v>#REF!</v>
      </c>
      <c r="AI2489" s="158" t="e">
        <f>SUBTOTAL(9,$V$2486:$V2489)</f>
        <v>#REF!</v>
      </c>
      <c r="AJ2489" s="159">
        <f>IFERROR(+Revisión_Avance_Periodo!$Z2489/Revisión_Avance_Periodo!$Y2489,0)</f>
        <v>0</v>
      </c>
      <c r="AK2489" s="126"/>
      <c r="AL2489" s="127"/>
      <c r="AM2489" s="125"/>
      <c r="AN2489" s="125"/>
      <c r="AO2489" s="128"/>
      <c r="AP2489" s="129"/>
    </row>
    <row r="2490" spans="1:42" x14ac:dyDescent="0.25">
      <c r="A2490" s="92">
        <v>213</v>
      </c>
      <c r="B2490" s="435" t="e">
        <f>CONCATENATE(Revisión_Avance_Periodo!$D2490,";",Revisión_Avance_Periodo!$F2490,";",Revisión_Avance_Periodo!$L2490)</f>
        <v>#REF!</v>
      </c>
      <c r="C2490" s="435" t="e">
        <f t="shared" si="193"/>
        <v>#REF!</v>
      </c>
      <c r="D2490" s="114" t="e">
        <f>VLOOKUP($A2490,#REF!,3,FALSE)</f>
        <v>#REF!</v>
      </c>
      <c r="E2490" s="436" t="e">
        <f>VLOOKUP($A2490,#REF!,4,FALSE)</f>
        <v>#REF!</v>
      </c>
      <c r="F2490" s="102" t="e">
        <f>VLOOKUP($A2490,#REF!,5,FALSE)</f>
        <v>#REF!</v>
      </c>
      <c r="G2490" s="93" t="e">
        <f>VLOOKUP($A2490,#REF!,8,FALSE)</f>
        <v>#REF!</v>
      </c>
      <c r="H2490" s="93" t="e">
        <f>VLOOKUP($A2490,#REF!,7,FALSE)</f>
        <v>#REF!</v>
      </c>
      <c r="I2490" s="438" t="e">
        <f>VLOOKUP($A2490,#REF!,10,FALSE)</f>
        <v>#REF!</v>
      </c>
      <c r="J2490" s="93" t="e">
        <f>VLOOKUP($A2490,#REF!,11,FALSE)</f>
        <v>#REF!</v>
      </c>
      <c r="K2490" s="114" t="e">
        <f>VLOOKUP($A2490,#REF!,12,FALSE)</f>
        <v>#REF!</v>
      </c>
      <c r="L2490" s="93" t="e">
        <f>VLOOKUP($A2490,#REF!,13,FALSE)</f>
        <v>#REF!</v>
      </c>
      <c r="M2490" s="438" t="e">
        <f>VLOOKUP($A2490,#REF!,14,FALSE)</f>
        <v>#REF!</v>
      </c>
      <c r="N2490" s="102" t="e">
        <f>VLOOKUP($A2490,#REF!,15,FALSE)</f>
        <v>#REF!</v>
      </c>
      <c r="O2490" s="102" t="e">
        <f>VLOOKUP($A2490,#REF!,18,FALSE)</f>
        <v>#REF!</v>
      </c>
      <c r="P2490" s="93" t="e">
        <f>VLOOKUP($A2490,#REF!,41,FALSE)</f>
        <v>#REF!</v>
      </c>
      <c r="Q2490" s="115" t="e">
        <f>VLOOKUP(Revisión_Avance_Periodo!$L2490,#REF!,30,FALSE)</f>
        <v>#REF!</v>
      </c>
      <c r="R2490" s="116">
        <v>2019</v>
      </c>
      <c r="S2490" s="196">
        <v>43615</v>
      </c>
      <c r="T2490" s="116" t="s">
        <v>72</v>
      </c>
      <c r="U2490" s="132" t="e">
        <f>INDEX(#REF!,MATCH(Revisión_Avance_Periodo!$L2490,#REF!,0),MATCH(Revisión_Avance_Periodo!$T2490,#REF!,0))</f>
        <v>#REF!</v>
      </c>
      <c r="V2490" s="132" t="e">
        <f>INDEX(#REF!,MATCH(Revisión_Avance_Periodo!$L2490,#REF!,0),MATCH(Revisión_Avance_Periodo!$T2490,#REF!,0))</f>
        <v>#REF!</v>
      </c>
      <c r="W2490" s="130" t="e">
        <f t="shared" si="198"/>
        <v>#REF!</v>
      </c>
      <c r="X2490" s="116" t="e">
        <f>VLOOKUP(W2490,Tabla_Estado_Meta_OAP_2019[#All],3,TRUE)</f>
        <v>#REF!</v>
      </c>
      <c r="Y2490" s="157" t="e">
        <f>SUBTOTAL(9,$U$206:$U2490)</f>
        <v>#REF!</v>
      </c>
      <c r="Z2490" s="158" t="e">
        <f>SUBTOTAL(9,$V$206:$V2490)</f>
        <v>#REF!</v>
      </c>
      <c r="AA2490" s="159">
        <f>IFERROR(+Revisión_Avance_Periodo!$Z2490/Revisión_Avance_Periodo!$Y2490,0)</f>
        <v>0</v>
      </c>
      <c r="AB2490" s="126"/>
      <c r="AC2490" s="127"/>
      <c r="AD2490" s="125"/>
      <c r="AE2490" s="125"/>
      <c r="AF2490" s="128"/>
      <c r="AG2490" s="129"/>
      <c r="AH2490" s="157" t="e">
        <f>SUBTOTAL(9,$U$2486:$U2490)</f>
        <v>#REF!</v>
      </c>
      <c r="AI2490" s="158" t="e">
        <f>SUBTOTAL(9,$V$2486:$V2490)</f>
        <v>#REF!</v>
      </c>
      <c r="AJ2490" s="159">
        <f>IFERROR(+Revisión_Avance_Periodo!$Z2490/Revisión_Avance_Periodo!$Y2490,0)</f>
        <v>0</v>
      </c>
      <c r="AK2490" s="126"/>
      <c r="AL2490" s="127"/>
      <c r="AM2490" s="125"/>
      <c r="AN2490" s="125"/>
      <c r="AO2490" s="128"/>
      <c r="AP2490" s="129"/>
    </row>
    <row r="2491" spans="1:42" x14ac:dyDescent="0.25">
      <c r="A2491" s="97">
        <v>213</v>
      </c>
      <c r="B2491" s="435" t="e">
        <f>CONCATENATE(Revisión_Avance_Periodo!$D2491,";",Revisión_Avance_Periodo!$F2491,";",Revisión_Avance_Periodo!$L2491)</f>
        <v>#REF!</v>
      </c>
      <c r="C2491" s="435" t="e">
        <f t="shared" si="193"/>
        <v>#REF!</v>
      </c>
      <c r="D2491" s="123" t="e">
        <f>VLOOKUP($A2491,#REF!,3,FALSE)</f>
        <v>#REF!</v>
      </c>
      <c r="E2491" s="436" t="e">
        <f>VLOOKUP($A2491,#REF!,4,FALSE)</f>
        <v>#REF!</v>
      </c>
      <c r="F2491" s="103" t="e">
        <f>VLOOKUP($A2491,#REF!,5,FALSE)</f>
        <v>#REF!</v>
      </c>
      <c r="G2491" s="98" t="e">
        <f>VLOOKUP($A2491,#REF!,8,FALSE)</f>
        <v>#REF!</v>
      </c>
      <c r="H2491" s="93" t="e">
        <f>VLOOKUP($A2491,#REF!,7,FALSE)</f>
        <v>#REF!</v>
      </c>
      <c r="I2491" s="438" t="e">
        <f>VLOOKUP($A2491,#REF!,10,FALSE)</f>
        <v>#REF!</v>
      </c>
      <c r="J2491" s="98" t="e">
        <f>VLOOKUP($A2491,#REF!,11,FALSE)</f>
        <v>#REF!</v>
      </c>
      <c r="K2491" s="114" t="e">
        <f>VLOOKUP($A2491,#REF!,12,FALSE)</f>
        <v>#REF!</v>
      </c>
      <c r="L2491" s="98" t="e">
        <f>VLOOKUP($A2491,#REF!,13,FALSE)</f>
        <v>#REF!</v>
      </c>
      <c r="M2491" s="438" t="e">
        <f>VLOOKUP($A2491,#REF!,14,FALSE)</f>
        <v>#REF!</v>
      </c>
      <c r="N2491" s="103" t="e">
        <f>VLOOKUP($A2491,#REF!,15,FALSE)</f>
        <v>#REF!</v>
      </c>
      <c r="O2491" s="103" t="e">
        <f>VLOOKUP($A2491,#REF!,18,FALSE)</f>
        <v>#REF!</v>
      </c>
      <c r="P2491" s="93" t="e">
        <f>VLOOKUP($A2491,#REF!,41,FALSE)</f>
        <v>#REF!</v>
      </c>
      <c r="Q2491" s="115" t="e">
        <f>VLOOKUP(Revisión_Avance_Periodo!$L2491,#REF!,30,FALSE)</f>
        <v>#REF!</v>
      </c>
      <c r="R2491" s="116">
        <v>2019</v>
      </c>
      <c r="S2491" s="196">
        <v>43646</v>
      </c>
      <c r="T2491" s="124" t="s">
        <v>73</v>
      </c>
      <c r="U2491" s="132" t="e">
        <f>INDEX(#REF!,MATCH(Revisión_Avance_Periodo!$L2491,#REF!,0),MATCH(Revisión_Avance_Periodo!$T2491,#REF!,0))</f>
        <v>#REF!</v>
      </c>
      <c r="V2491" s="132" t="e">
        <f>INDEX(#REF!,MATCH(Revisión_Avance_Periodo!$L2491,#REF!,0),MATCH(Revisión_Avance_Periodo!$T2491,#REF!,0))</f>
        <v>#REF!</v>
      </c>
      <c r="W2491" s="118">
        <f>IFERROR((V2491/U2491),0)</f>
        <v>0</v>
      </c>
      <c r="X2491" s="124" t="str">
        <f>VLOOKUP(W2491,Tabla_Estado_Meta_OAP_2019[#All],3,TRUE)</f>
        <v>Por Ejecutar</v>
      </c>
      <c r="Y2491" s="157" t="e">
        <f>SUBTOTAL(9,$U$206:$U2491)</f>
        <v>#REF!</v>
      </c>
      <c r="Z2491" s="158" t="e">
        <f>SUBTOTAL(9,$V$206:$V2491)</f>
        <v>#REF!</v>
      </c>
      <c r="AA2491" s="159">
        <f>IFERROR(+Revisión_Avance_Periodo!$Z2491/Revisión_Avance_Periodo!$Y2491,0)</f>
        <v>0</v>
      </c>
      <c r="AB2491" s="126"/>
      <c r="AC2491" s="127"/>
      <c r="AD2491" s="125"/>
      <c r="AE2491" s="125"/>
      <c r="AF2491" s="128"/>
      <c r="AG2491" s="129"/>
      <c r="AH2491" s="157" t="e">
        <f>SUBTOTAL(9,$U$2486:$U2491)</f>
        <v>#REF!</v>
      </c>
      <c r="AI2491" s="158" t="e">
        <f>SUBTOTAL(9,$V$2486:$V2491)</f>
        <v>#REF!</v>
      </c>
      <c r="AJ2491" s="159">
        <f>IFERROR(+Revisión_Avance_Periodo!$Z2491/Revisión_Avance_Periodo!$Y2491,0)</f>
        <v>0</v>
      </c>
      <c r="AK2491" s="126"/>
      <c r="AL2491" s="127"/>
      <c r="AM2491" s="125"/>
      <c r="AN2491" s="125"/>
      <c r="AO2491" s="128"/>
      <c r="AP2491" s="129"/>
    </row>
    <row r="2492" spans="1:42" x14ac:dyDescent="0.25">
      <c r="A2492" s="92">
        <v>213</v>
      </c>
      <c r="B2492" s="435" t="e">
        <f>CONCATENATE(Revisión_Avance_Periodo!$D2492,";",Revisión_Avance_Periodo!$F2492,";",Revisión_Avance_Periodo!$L2492)</f>
        <v>#REF!</v>
      </c>
      <c r="C2492" s="435" t="e">
        <f t="shared" si="193"/>
        <v>#REF!</v>
      </c>
      <c r="D2492" s="114" t="e">
        <f>VLOOKUP($A2492,#REF!,3,FALSE)</f>
        <v>#REF!</v>
      </c>
      <c r="E2492" s="436" t="e">
        <f>VLOOKUP($A2492,#REF!,4,FALSE)</f>
        <v>#REF!</v>
      </c>
      <c r="F2492" s="102" t="e">
        <f>VLOOKUP($A2492,#REF!,5,FALSE)</f>
        <v>#REF!</v>
      </c>
      <c r="G2492" s="93" t="e">
        <f>VLOOKUP($A2492,#REF!,8,FALSE)</f>
        <v>#REF!</v>
      </c>
      <c r="H2492" s="93" t="e">
        <f>VLOOKUP($A2492,#REF!,7,FALSE)</f>
        <v>#REF!</v>
      </c>
      <c r="I2492" s="438" t="e">
        <f>VLOOKUP($A2492,#REF!,10,FALSE)</f>
        <v>#REF!</v>
      </c>
      <c r="J2492" s="93" t="e">
        <f>VLOOKUP($A2492,#REF!,11,FALSE)</f>
        <v>#REF!</v>
      </c>
      <c r="K2492" s="114" t="e">
        <f>VLOOKUP($A2492,#REF!,12,FALSE)</f>
        <v>#REF!</v>
      </c>
      <c r="L2492" s="93" t="e">
        <f>VLOOKUP($A2492,#REF!,13,FALSE)</f>
        <v>#REF!</v>
      </c>
      <c r="M2492" s="438" t="e">
        <f>VLOOKUP($A2492,#REF!,14,FALSE)</f>
        <v>#REF!</v>
      </c>
      <c r="N2492" s="102" t="e">
        <f>VLOOKUP($A2492,#REF!,15,FALSE)</f>
        <v>#REF!</v>
      </c>
      <c r="O2492" s="102" t="e">
        <f>VLOOKUP($A2492,#REF!,18,FALSE)</f>
        <v>#REF!</v>
      </c>
      <c r="P2492" s="93" t="e">
        <f>VLOOKUP($A2492,#REF!,41,FALSE)</f>
        <v>#REF!</v>
      </c>
      <c r="Q2492" s="115" t="e">
        <f>VLOOKUP(Revisión_Avance_Periodo!$L2492,#REF!,30,FALSE)</f>
        <v>#REF!</v>
      </c>
      <c r="R2492" s="116">
        <v>2019</v>
      </c>
      <c r="S2492" s="196">
        <v>43676</v>
      </c>
      <c r="T2492" s="116" t="s">
        <v>74</v>
      </c>
      <c r="U2492" s="132" t="e">
        <f>INDEX(#REF!,MATCH(Revisión_Avance_Periodo!$L2492,#REF!,0),MATCH(Revisión_Avance_Periodo!$T2492,#REF!,0))</f>
        <v>#REF!</v>
      </c>
      <c r="V2492" s="132" t="e">
        <f>INDEX(#REF!,MATCH(Revisión_Avance_Periodo!$L2492,#REF!,0),MATCH(Revisión_Avance_Periodo!$T2492,#REF!,0))</f>
        <v>#REF!</v>
      </c>
      <c r="W2492" s="130" t="e">
        <f>V2492/U2492</f>
        <v>#REF!</v>
      </c>
      <c r="X2492" s="116" t="e">
        <f>VLOOKUP(W2492,Tabla_Estado_Meta_OAP_2019[#All],3,TRUE)</f>
        <v>#REF!</v>
      </c>
      <c r="Y2492" s="157" t="e">
        <f>SUBTOTAL(9,$U$206:$U2492)</f>
        <v>#REF!</v>
      </c>
      <c r="Z2492" s="158" t="e">
        <f>SUBTOTAL(9,$V$206:$V2492)</f>
        <v>#REF!</v>
      </c>
      <c r="AA2492" s="159">
        <f>IFERROR(+Revisión_Avance_Periodo!$Z2492/Revisión_Avance_Periodo!$Y2492,0)</f>
        <v>0</v>
      </c>
      <c r="AB2492" s="126"/>
      <c r="AC2492" s="127"/>
      <c r="AD2492" s="125"/>
      <c r="AE2492" s="125"/>
      <c r="AF2492" s="128"/>
      <c r="AG2492" s="129"/>
      <c r="AH2492" s="157" t="e">
        <f>SUBTOTAL(9,$U$2486:$U2492)</f>
        <v>#REF!</v>
      </c>
      <c r="AI2492" s="158" t="e">
        <f>SUBTOTAL(9,$V$2486:$V2492)</f>
        <v>#REF!</v>
      </c>
      <c r="AJ2492" s="159">
        <f>IFERROR(+Revisión_Avance_Periodo!$Z2492/Revisión_Avance_Periodo!$Y2492,0)</f>
        <v>0</v>
      </c>
      <c r="AK2492" s="126"/>
      <c r="AL2492" s="127"/>
      <c r="AM2492" s="125"/>
      <c r="AN2492" s="125"/>
      <c r="AO2492" s="128"/>
      <c r="AP2492" s="129"/>
    </row>
    <row r="2493" spans="1:42" x14ac:dyDescent="0.25">
      <c r="A2493" s="97">
        <v>213</v>
      </c>
      <c r="B2493" s="435" t="e">
        <f>CONCATENATE(Revisión_Avance_Periodo!$D2493,";",Revisión_Avance_Periodo!$F2493,";",Revisión_Avance_Periodo!$L2493)</f>
        <v>#REF!</v>
      </c>
      <c r="C2493" s="435" t="e">
        <f t="shared" si="193"/>
        <v>#REF!</v>
      </c>
      <c r="D2493" s="123" t="e">
        <f>VLOOKUP($A2493,#REF!,3,FALSE)</f>
        <v>#REF!</v>
      </c>
      <c r="E2493" s="436" t="e">
        <f>VLOOKUP($A2493,#REF!,4,FALSE)</f>
        <v>#REF!</v>
      </c>
      <c r="F2493" s="103" t="e">
        <f>VLOOKUP($A2493,#REF!,5,FALSE)</f>
        <v>#REF!</v>
      </c>
      <c r="G2493" s="98" t="e">
        <f>VLOOKUP($A2493,#REF!,8,FALSE)</f>
        <v>#REF!</v>
      </c>
      <c r="H2493" s="93" t="e">
        <f>VLOOKUP($A2493,#REF!,7,FALSE)</f>
        <v>#REF!</v>
      </c>
      <c r="I2493" s="438" t="e">
        <f>VLOOKUP($A2493,#REF!,10,FALSE)</f>
        <v>#REF!</v>
      </c>
      <c r="J2493" s="98" t="e">
        <f>VLOOKUP($A2493,#REF!,11,FALSE)</f>
        <v>#REF!</v>
      </c>
      <c r="K2493" s="114" t="e">
        <f>VLOOKUP($A2493,#REF!,12,FALSE)</f>
        <v>#REF!</v>
      </c>
      <c r="L2493" s="98" t="e">
        <f>VLOOKUP($A2493,#REF!,13,FALSE)</f>
        <v>#REF!</v>
      </c>
      <c r="M2493" s="438" t="e">
        <f>VLOOKUP($A2493,#REF!,14,FALSE)</f>
        <v>#REF!</v>
      </c>
      <c r="N2493" s="103" t="e">
        <f>VLOOKUP($A2493,#REF!,15,FALSE)</f>
        <v>#REF!</v>
      </c>
      <c r="O2493" s="103" t="e">
        <f>VLOOKUP($A2493,#REF!,18,FALSE)</f>
        <v>#REF!</v>
      </c>
      <c r="P2493" s="93" t="e">
        <f>VLOOKUP($A2493,#REF!,41,FALSE)</f>
        <v>#REF!</v>
      </c>
      <c r="Q2493" s="115" t="e">
        <f>VLOOKUP(Revisión_Avance_Periodo!$L2493,#REF!,30,FALSE)</f>
        <v>#REF!</v>
      </c>
      <c r="R2493" s="116">
        <v>2019</v>
      </c>
      <c r="S2493" s="196">
        <v>43707</v>
      </c>
      <c r="T2493" s="124" t="s">
        <v>75</v>
      </c>
      <c r="U2493" s="132" t="e">
        <f>INDEX(#REF!,MATCH(Revisión_Avance_Periodo!$L2493,#REF!,0),MATCH(Revisión_Avance_Periodo!$T2493,#REF!,0))</f>
        <v>#REF!</v>
      </c>
      <c r="V2493" s="132" t="e">
        <f>INDEX(#REF!,MATCH(Revisión_Avance_Periodo!$L2493,#REF!,0),MATCH(Revisión_Avance_Periodo!$T2493,#REF!,0))</f>
        <v>#REF!</v>
      </c>
      <c r="W2493" s="130" t="e">
        <f>V2493/U2493</f>
        <v>#REF!</v>
      </c>
      <c r="X2493" s="124" t="e">
        <f>VLOOKUP(W2493,Tabla_Estado_Meta_OAP_2019[#All],3,TRUE)</f>
        <v>#REF!</v>
      </c>
      <c r="Y2493" s="157" t="e">
        <f>SUBTOTAL(9,$U$206:$U2493)</f>
        <v>#REF!</v>
      </c>
      <c r="Z2493" s="158" t="e">
        <f>SUBTOTAL(9,$V$206:$V2493)</f>
        <v>#REF!</v>
      </c>
      <c r="AA2493" s="159">
        <f>IFERROR(+Revisión_Avance_Periodo!$Z2493/Revisión_Avance_Periodo!$Y2493,0)</f>
        <v>0</v>
      </c>
      <c r="AB2493" s="126"/>
      <c r="AC2493" s="127"/>
      <c r="AD2493" s="125"/>
      <c r="AE2493" s="125"/>
      <c r="AF2493" s="128"/>
      <c r="AG2493" s="129"/>
      <c r="AH2493" s="157" t="e">
        <f>SUBTOTAL(9,$U$2486:$U2493)</f>
        <v>#REF!</v>
      </c>
      <c r="AI2493" s="158" t="e">
        <f>SUBTOTAL(9,$V$2486:$V2493)</f>
        <v>#REF!</v>
      </c>
      <c r="AJ2493" s="159">
        <f>IFERROR(+Revisión_Avance_Periodo!$Z2493/Revisión_Avance_Periodo!$Y2493,0)</f>
        <v>0</v>
      </c>
      <c r="AK2493" s="126"/>
      <c r="AL2493" s="127"/>
      <c r="AM2493" s="125"/>
      <c r="AN2493" s="125"/>
      <c r="AO2493" s="128"/>
      <c r="AP2493" s="129"/>
    </row>
    <row r="2494" spans="1:42" x14ac:dyDescent="0.25">
      <c r="A2494" s="92">
        <v>213</v>
      </c>
      <c r="B2494" s="435" t="e">
        <f>CONCATENATE(Revisión_Avance_Periodo!$D2494,";",Revisión_Avance_Periodo!$F2494,";",Revisión_Avance_Periodo!$L2494)</f>
        <v>#REF!</v>
      </c>
      <c r="C2494" s="435" t="e">
        <f t="shared" si="193"/>
        <v>#REF!</v>
      </c>
      <c r="D2494" s="114" t="e">
        <f>VLOOKUP($A2494,#REF!,3,FALSE)</f>
        <v>#REF!</v>
      </c>
      <c r="E2494" s="436" t="e">
        <f>VLOOKUP($A2494,#REF!,4,FALSE)</f>
        <v>#REF!</v>
      </c>
      <c r="F2494" s="102" t="e">
        <f>VLOOKUP($A2494,#REF!,5,FALSE)</f>
        <v>#REF!</v>
      </c>
      <c r="G2494" s="93" t="e">
        <f>VLOOKUP($A2494,#REF!,8,FALSE)</f>
        <v>#REF!</v>
      </c>
      <c r="H2494" s="93" t="e">
        <f>VLOOKUP($A2494,#REF!,7,FALSE)</f>
        <v>#REF!</v>
      </c>
      <c r="I2494" s="438" t="e">
        <f>VLOOKUP($A2494,#REF!,10,FALSE)</f>
        <v>#REF!</v>
      </c>
      <c r="J2494" s="93" t="e">
        <f>VLOOKUP($A2494,#REF!,11,FALSE)</f>
        <v>#REF!</v>
      </c>
      <c r="K2494" s="114" t="e">
        <f>VLOOKUP($A2494,#REF!,12,FALSE)</f>
        <v>#REF!</v>
      </c>
      <c r="L2494" s="93" t="e">
        <f>VLOOKUP($A2494,#REF!,13,FALSE)</f>
        <v>#REF!</v>
      </c>
      <c r="M2494" s="438" t="e">
        <f>VLOOKUP($A2494,#REF!,14,FALSE)</f>
        <v>#REF!</v>
      </c>
      <c r="N2494" s="102" t="e">
        <f>VLOOKUP($A2494,#REF!,15,FALSE)</f>
        <v>#REF!</v>
      </c>
      <c r="O2494" s="102" t="e">
        <f>VLOOKUP($A2494,#REF!,18,FALSE)</f>
        <v>#REF!</v>
      </c>
      <c r="P2494" s="93" t="e">
        <f>VLOOKUP($A2494,#REF!,41,FALSE)</f>
        <v>#REF!</v>
      </c>
      <c r="Q2494" s="115" t="e">
        <f>VLOOKUP(Revisión_Avance_Periodo!$L2494,#REF!,30,FALSE)</f>
        <v>#REF!</v>
      </c>
      <c r="R2494" s="116">
        <v>2019</v>
      </c>
      <c r="S2494" s="196">
        <v>43738</v>
      </c>
      <c r="T2494" s="116" t="s">
        <v>76</v>
      </c>
      <c r="U2494" s="132" t="e">
        <f>INDEX(#REF!,MATCH(Revisión_Avance_Periodo!$L2494,#REF!,0),MATCH(Revisión_Avance_Periodo!$T2494,#REF!,0))</f>
        <v>#REF!</v>
      </c>
      <c r="V2494" s="132" t="e">
        <f>INDEX(#REF!,MATCH(Revisión_Avance_Periodo!$L2494,#REF!,0),MATCH(Revisión_Avance_Periodo!$T2494,#REF!,0))</f>
        <v>#REF!</v>
      </c>
      <c r="W2494" s="130" t="e">
        <f>V2494/U2494</f>
        <v>#REF!</v>
      </c>
      <c r="X2494" s="116" t="e">
        <f>VLOOKUP(W2494,Tabla_Estado_Meta_OAP_2019[#All],3,TRUE)</f>
        <v>#REF!</v>
      </c>
      <c r="Y2494" s="157" t="e">
        <f>SUBTOTAL(9,$U$206:$U2494)</f>
        <v>#REF!</v>
      </c>
      <c r="Z2494" s="158" t="e">
        <f>SUBTOTAL(9,$V$206:$V2494)</f>
        <v>#REF!</v>
      </c>
      <c r="AA2494" s="159">
        <f>IFERROR(+Revisión_Avance_Periodo!$Z2494/Revisión_Avance_Periodo!$Y2494,0)</f>
        <v>0</v>
      </c>
      <c r="AB2494" s="126"/>
      <c r="AC2494" s="127"/>
      <c r="AD2494" s="125"/>
      <c r="AE2494" s="125"/>
      <c r="AF2494" s="128"/>
      <c r="AG2494" s="129"/>
      <c r="AH2494" s="157" t="e">
        <f>SUBTOTAL(9,$U$2486:$U2494)</f>
        <v>#REF!</v>
      </c>
      <c r="AI2494" s="158" t="e">
        <f>SUBTOTAL(9,$V$2486:$V2494)</f>
        <v>#REF!</v>
      </c>
      <c r="AJ2494" s="159">
        <f>IFERROR(+Revisión_Avance_Periodo!$Z2494/Revisión_Avance_Periodo!$Y2494,0)</f>
        <v>0</v>
      </c>
      <c r="AK2494" s="126"/>
      <c r="AL2494" s="127"/>
      <c r="AM2494" s="125"/>
      <c r="AN2494" s="125"/>
      <c r="AO2494" s="128"/>
      <c r="AP2494" s="129"/>
    </row>
    <row r="2495" spans="1:42" x14ac:dyDescent="0.25">
      <c r="A2495" s="97">
        <v>213</v>
      </c>
      <c r="B2495" s="435" t="e">
        <f>CONCATENATE(Revisión_Avance_Periodo!$D2495,";",Revisión_Avance_Periodo!$F2495,";",Revisión_Avance_Periodo!$L2495)</f>
        <v>#REF!</v>
      </c>
      <c r="C2495" s="435" t="e">
        <f t="shared" si="193"/>
        <v>#REF!</v>
      </c>
      <c r="D2495" s="123" t="e">
        <f>VLOOKUP($A2495,#REF!,3,FALSE)</f>
        <v>#REF!</v>
      </c>
      <c r="E2495" s="436" t="e">
        <f>VLOOKUP($A2495,#REF!,4,FALSE)</f>
        <v>#REF!</v>
      </c>
      <c r="F2495" s="103" t="e">
        <f>VLOOKUP($A2495,#REF!,5,FALSE)</f>
        <v>#REF!</v>
      </c>
      <c r="G2495" s="98" t="e">
        <f>VLOOKUP($A2495,#REF!,8,FALSE)</f>
        <v>#REF!</v>
      </c>
      <c r="H2495" s="93" t="e">
        <f>VLOOKUP($A2495,#REF!,7,FALSE)</f>
        <v>#REF!</v>
      </c>
      <c r="I2495" s="438" t="e">
        <f>VLOOKUP($A2495,#REF!,10,FALSE)</f>
        <v>#REF!</v>
      </c>
      <c r="J2495" s="98" t="e">
        <f>VLOOKUP($A2495,#REF!,11,FALSE)</f>
        <v>#REF!</v>
      </c>
      <c r="K2495" s="114" t="e">
        <f>VLOOKUP($A2495,#REF!,12,FALSE)</f>
        <v>#REF!</v>
      </c>
      <c r="L2495" s="98" t="e">
        <f>VLOOKUP($A2495,#REF!,13,FALSE)</f>
        <v>#REF!</v>
      </c>
      <c r="M2495" s="438" t="e">
        <f>VLOOKUP($A2495,#REF!,14,FALSE)</f>
        <v>#REF!</v>
      </c>
      <c r="N2495" s="103" t="e">
        <f>VLOOKUP($A2495,#REF!,15,FALSE)</f>
        <v>#REF!</v>
      </c>
      <c r="O2495" s="103" t="e">
        <f>VLOOKUP($A2495,#REF!,18,FALSE)</f>
        <v>#REF!</v>
      </c>
      <c r="P2495" s="93" t="e">
        <f>VLOOKUP($A2495,#REF!,41,FALSE)</f>
        <v>#REF!</v>
      </c>
      <c r="Q2495" s="115" t="e">
        <f>VLOOKUP(Revisión_Avance_Periodo!$L2495,#REF!,30,FALSE)</f>
        <v>#REF!</v>
      </c>
      <c r="R2495" s="116">
        <v>2019</v>
      </c>
      <c r="S2495" s="196">
        <v>43768</v>
      </c>
      <c r="T2495" s="124" t="s">
        <v>77</v>
      </c>
      <c r="U2495" s="132" t="e">
        <f>INDEX(#REF!,MATCH(Revisión_Avance_Periodo!$L2495,#REF!,0),MATCH(Revisión_Avance_Periodo!$T2495,#REF!,0))</f>
        <v>#REF!</v>
      </c>
      <c r="V2495" s="132" t="e">
        <f>INDEX(#REF!,MATCH(Revisión_Avance_Periodo!$L2495,#REF!,0),MATCH(Revisión_Avance_Periodo!$T2495,#REF!,0))</f>
        <v>#REF!</v>
      </c>
      <c r="W2495" s="118">
        <f t="shared" ref="W2495:W2501" si="199">IFERROR((V2495/U2495),0)</f>
        <v>0</v>
      </c>
      <c r="X2495" s="124" t="str">
        <f>VLOOKUP(W2495,Tabla_Estado_Meta_OAP_2019[#All],3,TRUE)</f>
        <v>Por Ejecutar</v>
      </c>
      <c r="Y2495" s="157" t="e">
        <f>SUBTOTAL(9,$U$206:$U2495)</f>
        <v>#REF!</v>
      </c>
      <c r="Z2495" s="158" t="e">
        <f>SUBTOTAL(9,$V$206:$V2495)</f>
        <v>#REF!</v>
      </c>
      <c r="AA2495" s="159">
        <f>IFERROR(+Revisión_Avance_Periodo!$Z2495/Revisión_Avance_Periodo!$Y2495,0)</f>
        <v>0</v>
      </c>
      <c r="AB2495" s="126"/>
      <c r="AC2495" s="127"/>
      <c r="AD2495" s="125"/>
      <c r="AE2495" s="125"/>
      <c r="AF2495" s="128"/>
      <c r="AG2495" s="129"/>
      <c r="AH2495" s="157" t="e">
        <f>SUBTOTAL(9,$U$2486:$U2495)</f>
        <v>#REF!</v>
      </c>
      <c r="AI2495" s="158" t="e">
        <f>SUBTOTAL(9,$V$2486:$V2495)</f>
        <v>#REF!</v>
      </c>
      <c r="AJ2495" s="159">
        <f>IFERROR(+Revisión_Avance_Periodo!$Z2495/Revisión_Avance_Periodo!$Y2495,0)</f>
        <v>0</v>
      </c>
      <c r="AK2495" s="126"/>
      <c r="AL2495" s="127"/>
      <c r="AM2495" s="125"/>
      <c r="AN2495" s="125"/>
      <c r="AO2495" s="128"/>
      <c r="AP2495" s="129"/>
    </row>
    <row r="2496" spans="1:42" x14ac:dyDescent="0.25">
      <c r="A2496" s="92">
        <v>213</v>
      </c>
      <c r="B2496" s="435" t="e">
        <f>CONCATENATE(Revisión_Avance_Periodo!$D2496,";",Revisión_Avance_Periodo!$F2496,";",Revisión_Avance_Periodo!$L2496)</f>
        <v>#REF!</v>
      </c>
      <c r="C2496" s="435" t="e">
        <f t="shared" si="193"/>
        <v>#REF!</v>
      </c>
      <c r="D2496" s="114" t="e">
        <f>VLOOKUP($A2496,#REF!,3,FALSE)</f>
        <v>#REF!</v>
      </c>
      <c r="E2496" s="436" t="e">
        <f>VLOOKUP($A2496,#REF!,4,FALSE)</f>
        <v>#REF!</v>
      </c>
      <c r="F2496" s="102" t="e">
        <f>VLOOKUP($A2496,#REF!,5,FALSE)</f>
        <v>#REF!</v>
      </c>
      <c r="G2496" s="93" t="e">
        <f>VLOOKUP($A2496,#REF!,8,FALSE)</f>
        <v>#REF!</v>
      </c>
      <c r="H2496" s="93" t="e">
        <f>VLOOKUP($A2496,#REF!,7,FALSE)</f>
        <v>#REF!</v>
      </c>
      <c r="I2496" s="438" t="e">
        <f>VLOOKUP($A2496,#REF!,10,FALSE)</f>
        <v>#REF!</v>
      </c>
      <c r="J2496" s="93" t="e">
        <f>VLOOKUP($A2496,#REF!,11,FALSE)</f>
        <v>#REF!</v>
      </c>
      <c r="K2496" s="114" t="e">
        <f>VLOOKUP($A2496,#REF!,12,FALSE)</f>
        <v>#REF!</v>
      </c>
      <c r="L2496" s="93" t="e">
        <f>VLOOKUP($A2496,#REF!,13,FALSE)</f>
        <v>#REF!</v>
      </c>
      <c r="M2496" s="438" t="e">
        <f>VLOOKUP($A2496,#REF!,14,FALSE)</f>
        <v>#REF!</v>
      </c>
      <c r="N2496" s="102" t="e">
        <f>VLOOKUP($A2496,#REF!,15,FALSE)</f>
        <v>#REF!</v>
      </c>
      <c r="O2496" s="102" t="e">
        <f>VLOOKUP($A2496,#REF!,18,FALSE)</f>
        <v>#REF!</v>
      </c>
      <c r="P2496" s="93" t="e">
        <f>VLOOKUP($A2496,#REF!,41,FALSE)</f>
        <v>#REF!</v>
      </c>
      <c r="Q2496" s="115" t="e">
        <f>VLOOKUP(Revisión_Avance_Periodo!$L2496,#REF!,30,FALSE)</f>
        <v>#REF!</v>
      </c>
      <c r="R2496" s="116">
        <v>2019</v>
      </c>
      <c r="S2496" s="196">
        <v>43799</v>
      </c>
      <c r="T2496" s="116" t="s">
        <v>78</v>
      </c>
      <c r="U2496" s="132" t="e">
        <f>INDEX(#REF!,MATCH(Revisión_Avance_Periodo!$L2496,#REF!,0),MATCH(Revisión_Avance_Periodo!$T2496,#REF!,0))</f>
        <v>#REF!</v>
      </c>
      <c r="V2496" s="132" t="e">
        <f>INDEX(#REF!,MATCH(Revisión_Avance_Periodo!$L2496,#REF!,0),MATCH(Revisión_Avance_Periodo!$T2496,#REF!,0))</f>
        <v>#REF!</v>
      </c>
      <c r="W2496" s="118">
        <f t="shared" si="199"/>
        <v>0</v>
      </c>
      <c r="X2496" s="116" t="str">
        <f>VLOOKUP(W2496,Tabla_Estado_Meta_OAP_2019[#All],3,TRUE)</f>
        <v>Por Ejecutar</v>
      </c>
      <c r="Y2496" s="157" t="e">
        <f>SUBTOTAL(9,$U$206:$U2496)</f>
        <v>#REF!</v>
      </c>
      <c r="Z2496" s="158" t="e">
        <f>SUBTOTAL(9,$V$206:$V2496)</f>
        <v>#REF!</v>
      </c>
      <c r="AA2496" s="159">
        <f>IFERROR(+Revisión_Avance_Periodo!$Z2496/Revisión_Avance_Periodo!$Y2496,0)</f>
        <v>0</v>
      </c>
      <c r="AB2496" s="126"/>
      <c r="AC2496" s="127"/>
      <c r="AD2496" s="125"/>
      <c r="AE2496" s="125"/>
      <c r="AF2496" s="128"/>
      <c r="AG2496" s="129"/>
      <c r="AH2496" s="157" t="e">
        <f>SUBTOTAL(9,$U$2486:$U2496)</f>
        <v>#REF!</v>
      </c>
      <c r="AI2496" s="158" t="e">
        <f>SUBTOTAL(9,$V$2486:$V2496)</f>
        <v>#REF!</v>
      </c>
      <c r="AJ2496" s="159">
        <f>IFERROR(+Revisión_Avance_Periodo!$Z2496/Revisión_Avance_Periodo!$Y2496,0)</f>
        <v>0</v>
      </c>
      <c r="AK2496" s="126"/>
      <c r="AL2496" s="127"/>
      <c r="AM2496" s="125"/>
      <c r="AN2496" s="125"/>
      <c r="AO2496" s="128"/>
      <c r="AP2496" s="129"/>
    </row>
    <row r="2497" spans="1:42" ht="15.75" thickBot="1" x14ac:dyDescent="0.3">
      <c r="A2497" s="97">
        <v>213</v>
      </c>
      <c r="B2497" s="435" t="e">
        <f>CONCATENATE(Revisión_Avance_Periodo!$D2497,";",Revisión_Avance_Periodo!$F2497,";",Revisión_Avance_Periodo!$L2497)</f>
        <v>#REF!</v>
      </c>
      <c r="C2497" s="435" t="e">
        <f t="shared" si="193"/>
        <v>#REF!</v>
      </c>
      <c r="D2497" s="123" t="e">
        <f>VLOOKUP($A2497,#REF!,3,FALSE)</f>
        <v>#REF!</v>
      </c>
      <c r="E2497" s="436" t="e">
        <f>VLOOKUP($A2497,#REF!,4,FALSE)</f>
        <v>#REF!</v>
      </c>
      <c r="F2497" s="103" t="e">
        <f>VLOOKUP($A2497,#REF!,5,FALSE)</f>
        <v>#REF!</v>
      </c>
      <c r="G2497" s="98" t="e">
        <f>VLOOKUP($A2497,#REF!,8,FALSE)</f>
        <v>#REF!</v>
      </c>
      <c r="H2497" s="93" t="e">
        <f>VLOOKUP($A2497,#REF!,7,FALSE)</f>
        <v>#REF!</v>
      </c>
      <c r="I2497" s="438" t="e">
        <f>VLOOKUP($A2497,#REF!,10,FALSE)</f>
        <v>#REF!</v>
      </c>
      <c r="J2497" s="98" t="e">
        <f>VLOOKUP($A2497,#REF!,11,FALSE)</f>
        <v>#REF!</v>
      </c>
      <c r="K2497" s="114" t="e">
        <f>VLOOKUP($A2497,#REF!,12,FALSE)</f>
        <v>#REF!</v>
      </c>
      <c r="L2497" s="98" t="e">
        <f>VLOOKUP($A2497,#REF!,13,FALSE)</f>
        <v>#REF!</v>
      </c>
      <c r="M2497" s="438" t="e">
        <f>VLOOKUP($A2497,#REF!,14,FALSE)</f>
        <v>#REF!</v>
      </c>
      <c r="N2497" s="103" t="e">
        <f>VLOOKUP($A2497,#REF!,15,FALSE)</f>
        <v>#REF!</v>
      </c>
      <c r="O2497" s="103" t="e">
        <f>VLOOKUP($A2497,#REF!,18,FALSE)</f>
        <v>#REF!</v>
      </c>
      <c r="P2497" s="93" t="e">
        <f>VLOOKUP($A2497,#REF!,41,FALSE)</f>
        <v>#REF!</v>
      </c>
      <c r="Q2497" s="115" t="e">
        <f>VLOOKUP(Revisión_Avance_Periodo!$L2497,#REF!,30,FALSE)</f>
        <v>#REF!</v>
      </c>
      <c r="R2497" s="116">
        <v>2019</v>
      </c>
      <c r="S2497" s="196">
        <v>43829</v>
      </c>
      <c r="T2497" s="124" t="s">
        <v>79</v>
      </c>
      <c r="U2497" s="132" t="e">
        <f>INDEX(#REF!,MATCH(Revisión_Avance_Periodo!$L2497,#REF!,0),MATCH(Revisión_Avance_Periodo!$T2497,#REF!,0))</f>
        <v>#REF!</v>
      </c>
      <c r="V2497" s="132" t="e">
        <f>INDEX(#REF!,MATCH(Revisión_Avance_Periodo!$L2497,#REF!,0),MATCH(Revisión_Avance_Periodo!$T2497,#REF!,0))</f>
        <v>#REF!</v>
      </c>
      <c r="W2497" s="118">
        <f t="shared" si="199"/>
        <v>0</v>
      </c>
      <c r="X2497" s="124" t="str">
        <f>VLOOKUP(W2497,Tabla_Estado_Meta_OAP_2019[#All],3,TRUE)</f>
        <v>Por Ejecutar</v>
      </c>
      <c r="Y2497" s="157" t="e">
        <f>SUBTOTAL(9,$U$206:$U2497)</f>
        <v>#REF!</v>
      </c>
      <c r="Z2497" s="158" t="e">
        <f>SUBTOTAL(9,$V$206:$V2497)</f>
        <v>#REF!</v>
      </c>
      <c r="AA2497" s="159">
        <f>IFERROR(+Revisión_Avance_Periodo!$Z2497/Revisión_Avance_Periodo!$Y2497,0)</f>
        <v>0</v>
      </c>
      <c r="AB2497" s="126"/>
      <c r="AC2497" s="127"/>
      <c r="AD2497" s="125"/>
      <c r="AE2497" s="125"/>
      <c r="AF2497" s="128"/>
      <c r="AG2497" s="129"/>
      <c r="AH2497" s="157" t="e">
        <f>SUBTOTAL(9,$U$2486:$U2497)</f>
        <v>#REF!</v>
      </c>
      <c r="AI2497" s="158" t="e">
        <f>SUBTOTAL(9,$V$2486:$V2497)</f>
        <v>#REF!</v>
      </c>
      <c r="AJ2497" s="159">
        <f>IFERROR(+Revisión_Avance_Periodo!$Z2497/Revisión_Avance_Periodo!$Y2497,0)</f>
        <v>0</v>
      </c>
      <c r="AK2497" s="126"/>
      <c r="AL2497" s="127"/>
      <c r="AM2497" s="125"/>
      <c r="AN2497" s="125"/>
      <c r="AO2497" s="128"/>
      <c r="AP2497" s="129"/>
    </row>
    <row r="2498" spans="1:42" x14ac:dyDescent="0.25">
      <c r="A2498" s="92">
        <v>215</v>
      </c>
      <c r="B2498" s="435" t="e">
        <f>CONCATENATE(Revisión_Avance_Periodo!$D2498,";",Revisión_Avance_Periodo!$F2498,";",Revisión_Avance_Periodo!$L2498)</f>
        <v>#REF!</v>
      </c>
      <c r="C2498" s="435" t="e">
        <f t="shared" ref="C2498:C2561" si="200">CONCATENATE($N2498,";",$L2498,";",$T2498)</f>
        <v>#REF!</v>
      </c>
      <c r="D2498" s="114" t="e">
        <f>VLOOKUP($A2498,#REF!,3,FALSE)</f>
        <v>#REF!</v>
      </c>
      <c r="E2498" s="436" t="e">
        <f>VLOOKUP($A2498,#REF!,4,FALSE)</f>
        <v>#REF!</v>
      </c>
      <c r="F2498" s="102" t="e">
        <f>VLOOKUP($A2498,#REF!,5,FALSE)</f>
        <v>#REF!</v>
      </c>
      <c r="G2498" s="93" t="e">
        <f>VLOOKUP($A2498,#REF!,8,FALSE)</f>
        <v>#REF!</v>
      </c>
      <c r="H2498" s="93" t="e">
        <f>VLOOKUP($A2498,#REF!,7,FALSE)</f>
        <v>#REF!</v>
      </c>
      <c r="I2498" s="438" t="e">
        <f>VLOOKUP($A2498,#REF!,10,FALSE)</f>
        <v>#REF!</v>
      </c>
      <c r="J2498" s="93" t="e">
        <f>VLOOKUP($A2498,#REF!,11,FALSE)</f>
        <v>#REF!</v>
      </c>
      <c r="K2498" s="114" t="e">
        <f>VLOOKUP($A2498,#REF!,12,FALSE)</f>
        <v>#REF!</v>
      </c>
      <c r="L2498" s="93" t="e">
        <f>VLOOKUP($A2498,#REF!,13,FALSE)</f>
        <v>#REF!</v>
      </c>
      <c r="M2498" s="438" t="e">
        <f>VLOOKUP($A2498,#REF!,14,FALSE)</f>
        <v>#REF!</v>
      </c>
      <c r="N2498" s="102" t="e">
        <f>VLOOKUP($A2498,#REF!,15,FALSE)</f>
        <v>#REF!</v>
      </c>
      <c r="O2498" s="102" t="e">
        <f>VLOOKUP($A2498,#REF!,18,FALSE)</f>
        <v>#REF!</v>
      </c>
      <c r="P2498" s="93" t="e">
        <f>VLOOKUP($A2498,#REF!,41,FALSE)</f>
        <v>#REF!</v>
      </c>
      <c r="Q2498" s="115" t="e">
        <f>VLOOKUP(Revisión_Avance_Periodo!$L2498,#REF!,30,FALSE)</f>
        <v>#REF!</v>
      </c>
      <c r="R2498" s="116">
        <v>2019</v>
      </c>
      <c r="S2498" s="196">
        <v>43495</v>
      </c>
      <c r="T2498" s="116" t="s">
        <v>68</v>
      </c>
      <c r="U2498" s="440" t="e">
        <f>INDEX(#REF!,MATCH(Revisión_Avance_Periodo!$L2498,#REF!,0),MATCH(Revisión_Avance_Periodo!$T2498,#REF!,0))</f>
        <v>#REF!</v>
      </c>
      <c r="V2498" s="440" t="e">
        <f>INDEX(#REF!,MATCH(Revisión_Avance_Periodo!$L2498,#REF!,0),MATCH(Revisión_Avance_Periodo!$T2498,#REF!,0))</f>
        <v>#REF!</v>
      </c>
      <c r="W2498" s="118">
        <f t="shared" si="199"/>
        <v>0</v>
      </c>
      <c r="X2498" s="116" t="str">
        <f>VLOOKUP(W2498,Tabla_Estado_Meta_OAP_2019[#All],3,TRUE)</f>
        <v>Por Ejecutar</v>
      </c>
      <c r="Y2498" s="163" t="e">
        <f>SUBTOTAL(9,$U$206:$U2498)</f>
        <v>#REF!</v>
      </c>
      <c r="Z2498" s="161" t="e">
        <f>SUBTOTAL(9,$V$206:$V2498)</f>
        <v>#REF!</v>
      </c>
      <c r="AA2498" s="162">
        <f>IFERROR(+Revisión_Avance_Periodo!$Z2498/Revisión_Avance_Periodo!$Y2498,0)</f>
        <v>0</v>
      </c>
      <c r="AB2498" s="445" t="e">
        <f>SUBTOTAL(9,U2498:U2509)</f>
        <v>#REF!</v>
      </c>
      <c r="AC2498" s="446" t="e">
        <f>SUBTOTAL(9,V2498:V2509)</f>
        <v>#REF!</v>
      </c>
      <c r="AD2498" s="119" t="e">
        <f>+AC2498/AB2498</f>
        <v>#REF!</v>
      </c>
      <c r="AE2498" s="119" t="e">
        <f>100%-Revisión_Avance_Periodo!$AD2498</f>
        <v>#REF!</v>
      </c>
      <c r="AF2498" s="121" t="e">
        <f>VLOOKUP(AD2498,Tabla_Estado_Meta_OAP_2019[],3,TRUE)</f>
        <v>#REF!</v>
      </c>
      <c r="AG2498" s="122" t="e">
        <f>Revisión_Avance_Periodo!$AD2498*Revisión_Avance_Periodo!$Q2498</f>
        <v>#REF!</v>
      </c>
      <c r="AH2498" s="163" t="e">
        <f>SUBTOTAL(9,$U$2498:$U2498)</f>
        <v>#REF!</v>
      </c>
      <c r="AI2498" s="161" t="e">
        <f>SUBTOTAL(9,$V$2498:$V2498)</f>
        <v>#REF!</v>
      </c>
      <c r="AJ2498" s="162">
        <f>IFERROR(+Revisión_Avance_Periodo!$Z2498/Revisión_Avance_Periodo!$Y2498,0)</f>
        <v>0</v>
      </c>
      <c r="AK2498" s="445" t="e">
        <f>SUBTOTAL(9,AD2498:AD2509)</f>
        <v>#REF!</v>
      </c>
      <c r="AL2498" s="446" t="e">
        <f>SUBTOTAL(9,AE2498:AE2509)</f>
        <v>#REF!</v>
      </c>
      <c r="AM2498" s="119" t="e">
        <f>+AL2498/AK2498</f>
        <v>#REF!</v>
      </c>
      <c r="AN2498" s="119" t="e">
        <f>100%-Revisión_Avance_Periodo!$AD2498</f>
        <v>#REF!</v>
      </c>
      <c r="AO2498" s="121" t="e">
        <f>VLOOKUP(AM2498,Tabla_Estado_Meta_OAP_2019[],3,TRUE)</f>
        <v>#REF!</v>
      </c>
      <c r="AP2498" s="122" t="e">
        <f>Revisión_Avance_Periodo!$AD2498*Revisión_Avance_Periodo!$Q2498</f>
        <v>#REF!</v>
      </c>
    </row>
    <row r="2499" spans="1:42" x14ac:dyDescent="0.25">
      <c r="A2499" s="97">
        <v>215</v>
      </c>
      <c r="B2499" s="435" t="e">
        <f>CONCATENATE(Revisión_Avance_Periodo!$D2499,";",Revisión_Avance_Periodo!$F2499,";",Revisión_Avance_Periodo!$L2499)</f>
        <v>#REF!</v>
      </c>
      <c r="C2499" s="435" t="e">
        <f t="shared" si="200"/>
        <v>#REF!</v>
      </c>
      <c r="D2499" s="123" t="e">
        <f>VLOOKUP($A2499,#REF!,3,FALSE)</f>
        <v>#REF!</v>
      </c>
      <c r="E2499" s="436" t="e">
        <f>VLOOKUP($A2499,#REF!,4,FALSE)</f>
        <v>#REF!</v>
      </c>
      <c r="F2499" s="103" t="e">
        <f>VLOOKUP($A2499,#REF!,5,FALSE)</f>
        <v>#REF!</v>
      </c>
      <c r="G2499" s="98" t="e">
        <f>VLOOKUP($A2499,#REF!,8,FALSE)</f>
        <v>#REF!</v>
      </c>
      <c r="H2499" s="93" t="e">
        <f>VLOOKUP($A2499,#REF!,7,FALSE)</f>
        <v>#REF!</v>
      </c>
      <c r="I2499" s="438" t="e">
        <f>VLOOKUP($A2499,#REF!,10,FALSE)</f>
        <v>#REF!</v>
      </c>
      <c r="J2499" s="98" t="e">
        <f>VLOOKUP($A2499,#REF!,11,FALSE)</f>
        <v>#REF!</v>
      </c>
      <c r="K2499" s="114" t="e">
        <f>VLOOKUP($A2499,#REF!,12,FALSE)</f>
        <v>#REF!</v>
      </c>
      <c r="L2499" s="98" t="e">
        <f>VLOOKUP($A2499,#REF!,13,FALSE)</f>
        <v>#REF!</v>
      </c>
      <c r="M2499" s="438" t="e">
        <f>VLOOKUP($A2499,#REF!,14,FALSE)</f>
        <v>#REF!</v>
      </c>
      <c r="N2499" s="103" t="e">
        <f>VLOOKUP($A2499,#REF!,15,FALSE)</f>
        <v>#REF!</v>
      </c>
      <c r="O2499" s="103" t="e">
        <f>VLOOKUP($A2499,#REF!,18,FALSE)</f>
        <v>#REF!</v>
      </c>
      <c r="P2499" s="93" t="e">
        <f>VLOOKUP($A2499,#REF!,41,FALSE)</f>
        <v>#REF!</v>
      </c>
      <c r="Q2499" s="115" t="e">
        <f>VLOOKUP(Revisión_Avance_Periodo!$L2499,#REF!,30,FALSE)</f>
        <v>#REF!</v>
      </c>
      <c r="R2499" s="116">
        <v>2019</v>
      </c>
      <c r="S2499" s="196">
        <v>43524</v>
      </c>
      <c r="T2499" s="124" t="s">
        <v>69</v>
      </c>
      <c r="U2499" s="440" t="e">
        <f>INDEX(#REF!,MATCH(Revisión_Avance_Periodo!$L2499,#REF!,0),MATCH(Revisión_Avance_Periodo!$T2499,#REF!,0))</f>
        <v>#REF!</v>
      </c>
      <c r="V2499" s="440" t="e">
        <f>INDEX(#REF!,MATCH(Revisión_Avance_Periodo!$L2499,#REF!,0),MATCH(Revisión_Avance_Periodo!$T2499,#REF!,0))</f>
        <v>#REF!</v>
      </c>
      <c r="W2499" s="118">
        <f t="shared" si="199"/>
        <v>0</v>
      </c>
      <c r="X2499" s="124" t="str">
        <f>VLOOKUP(W2499,Tabla_Estado_Meta_OAP_2019[#All],3,TRUE)</f>
        <v>Por Ejecutar</v>
      </c>
      <c r="Y2499" s="164" t="e">
        <f>SUBTOTAL(9,$U$206:$U2499)</f>
        <v>#REF!</v>
      </c>
      <c r="Z2499" s="158" t="e">
        <f>SUBTOTAL(9,$V$206:$V2499)</f>
        <v>#REF!</v>
      </c>
      <c r="AA2499" s="159">
        <f>IFERROR(+Revisión_Avance_Periodo!$Z2499/Revisión_Avance_Periodo!$Y2499,0)</f>
        <v>0</v>
      </c>
      <c r="AB2499" s="126"/>
      <c r="AC2499" s="127"/>
      <c r="AD2499" s="125"/>
      <c r="AE2499" s="125"/>
      <c r="AF2499" s="128"/>
      <c r="AG2499" s="129"/>
      <c r="AH2499" s="164" t="e">
        <f>SUBTOTAL(9,$U$2498:$U2499)</f>
        <v>#REF!</v>
      </c>
      <c r="AI2499" s="158" t="e">
        <f>SUBTOTAL(9,$V$2498:$V2499)</f>
        <v>#REF!</v>
      </c>
      <c r="AJ2499" s="159">
        <f>IFERROR(+Revisión_Avance_Periodo!$Z2499/Revisión_Avance_Periodo!$Y2499,0)</f>
        <v>0</v>
      </c>
      <c r="AK2499" s="126"/>
      <c r="AL2499" s="127"/>
      <c r="AM2499" s="125"/>
      <c r="AN2499" s="125"/>
      <c r="AO2499" s="128"/>
      <c r="AP2499" s="129"/>
    </row>
    <row r="2500" spans="1:42" x14ac:dyDescent="0.25">
      <c r="A2500" s="92">
        <v>215</v>
      </c>
      <c r="B2500" s="435" t="e">
        <f>CONCATENATE(Revisión_Avance_Periodo!$D2500,";",Revisión_Avance_Periodo!$F2500,";",Revisión_Avance_Periodo!$L2500)</f>
        <v>#REF!</v>
      </c>
      <c r="C2500" s="435" t="e">
        <f t="shared" si="200"/>
        <v>#REF!</v>
      </c>
      <c r="D2500" s="114" t="e">
        <f>VLOOKUP($A2500,#REF!,3,FALSE)</f>
        <v>#REF!</v>
      </c>
      <c r="E2500" s="436" t="e">
        <f>VLOOKUP($A2500,#REF!,4,FALSE)</f>
        <v>#REF!</v>
      </c>
      <c r="F2500" s="102" t="e">
        <f>VLOOKUP($A2500,#REF!,5,FALSE)</f>
        <v>#REF!</v>
      </c>
      <c r="G2500" s="93" t="e">
        <f>VLOOKUP($A2500,#REF!,8,FALSE)</f>
        <v>#REF!</v>
      </c>
      <c r="H2500" s="93" t="e">
        <f>VLOOKUP($A2500,#REF!,7,FALSE)</f>
        <v>#REF!</v>
      </c>
      <c r="I2500" s="438" t="e">
        <f>VLOOKUP($A2500,#REF!,10,FALSE)</f>
        <v>#REF!</v>
      </c>
      <c r="J2500" s="93" t="e">
        <f>VLOOKUP($A2500,#REF!,11,FALSE)</f>
        <v>#REF!</v>
      </c>
      <c r="K2500" s="114" t="e">
        <f>VLOOKUP($A2500,#REF!,12,FALSE)</f>
        <v>#REF!</v>
      </c>
      <c r="L2500" s="93" t="e">
        <f>VLOOKUP($A2500,#REF!,13,FALSE)</f>
        <v>#REF!</v>
      </c>
      <c r="M2500" s="438" t="e">
        <f>VLOOKUP($A2500,#REF!,14,FALSE)</f>
        <v>#REF!</v>
      </c>
      <c r="N2500" s="102" t="e">
        <f>VLOOKUP($A2500,#REF!,15,FALSE)</f>
        <v>#REF!</v>
      </c>
      <c r="O2500" s="102" t="e">
        <f>VLOOKUP($A2500,#REF!,18,FALSE)</f>
        <v>#REF!</v>
      </c>
      <c r="P2500" s="93" t="e">
        <f>VLOOKUP($A2500,#REF!,41,FALSE)</f>
        <v>#REF!</v>
      </c>
      <c r="Q2500" s="115" t="e">
        <f>VLOOKUP(Revisión_Avance_Periodo!$L2500,#REF!,30,FALSE)</f>
        <v>#REF!</v>
      </c>
      <c r="R2500" s="116">
        <v>2019</v>
      </c>
      <c r="S2500" s="196">
        <v>43554</v>
      </c>
      <c r="T2500" s="116" t="s">
        <v>70</v>
      </c>
      <c r="U2500" s="440" t="e">
        <f>INDEX(#REF!,MATCH(Revisión_Avance_Periodo!$L2500,#REF!,0),MATCH(Revisión_Avance_Periodo!$T2500,#REF!,0))</f>
        <v>#REF!</v>
      </c>
      <c r="V2500" s="440" t="e">
        <f>INDEX(#REF!,MATCH(Revisión_Avance_Periodo!$L2500,#REF!,0),MATCH(Revisión_Avance_Periodo!$T2500,#REF!,0))</f>
        <v>#REF!</v>
      </c>
      <c r="W2500" s="118">
        <f t="shared" si="199"/>
        <v>0</v>
      </c>
      <c r="X2500" s="116" t="str">
        <f>VLOOKUP(W2500,Tabla_Estado_Meta_OAP_2019[#All],3,TRUE)</f>
        <v>Por Ejecutar</v>
      </c>
      <c r="Y2500" s="164" t="e">
        <f>SUBTOTAL(9,$U$206:$U2500)</f>
        <v>#REF!</v>
      </c>
      <c r="Z2500" s="158" t="e">
        <f>SUBTOTAL(9,$V$206:$V2500)</f>
        <v>#REF!</v>
      </c>
      <c r="AA2500" s="159">
        <f>IFERROR(+Revisión_Avance_Periodo!$Z2500/Revisión_Avance_Periodo!$Y2500,0)</f>
        <v>0</v>
      </c>
      <c r="AB2500" s="126"/>
      <c r="AC2500" s="127"/>
      <c r="AD2500" s="125"/>
      <c r="AE2500" s="125"/>
      <c r="AF2500" s="128"/>
      <c r="AG2500" s="129"/>
      <c r="AH2500" s="164" t="e">
        <f>SUBTOTAL(9,$U$2498:$U2500)</f>
        <v>#REF!</v>
      </c>
      <c r="AI2500" s="158" t="e">
        <f>SUBTOTAL(9,$V$2498:$V2500)</f>
        <v>#REF!</v>
      </c>
      <c r="AJ2500" s="159">
        <f>IFERROR(+Revisión_Avance_Periodo!$Z2500/Revisión_Avance_Periodo!$Y2500,0)</f>
        <v>0</v>
      </c>
      <c r="AK2500" s="126"/>
      <c r="AL2500" s="127"/>
      <c r="AM2500" s="125"/>
      <c r="AN2500" s="125"/>
      <c r="AO2500" s="128"/>
      <c r="AP2500" s="129"/>
    </row>
    <row r="2501" spans="1:42" x14ac:dyDescent="0.25">
      <c r="A2501" s="97">
        <v>215</v>
      </c>
      <c r="B2501" s="435" t="e">
        <f>CONCATENATE(Revisión_Avance_Periodo!$D2501,";",Revisión_Avance_Periodo!$F2501,";",Revisión_Avance_Periodo!$L2501)</f>
        <v>#REF!</v>
      </c>
      <c r="C2501" s="435" t="e">
        <f t="shared" si="200"/>
        <v>#REF!</v>
      </c>
      <c r="D2501" s="123" t="e">
        <f>VLOOKUP($A2501,#REF!,3,FALSE)</f>
        <v>#REF!</v>
      </c>
      <c r="E2501" s="436" t="e">
        <f>VLOOKUP($A2501,#REF!,4,FALSE)</f>
        <v>#REF!</v>
      </c>
      <c r="F2501" s="103" t="e">
        <f>VLOOKUP($A2501,#REF!,5,FALSE)</f>
        <v>#REF!</v>
      </c>
      <c r="G2501" s="98" t="e">
        <f>VLOOKUP($A2501,#REF!,8,FALSE)</f>
        <v>#REF!</v>
      </c>
      <c r="H2501" s="93" t="e">
        <f>VLOOKUP($A2501,#REF!,7,FALSE)</f>
        <v>#REF!</v>
      </c>
      <c r="I2501" s="438" t="e">
        <f>VLOOKUP($A2501,#REF!,10,FALSE)</f>
        <v>#REF!</v>
      </c>
      <c r="J2501" s="98" t="e">
        <f>VLOOKUP($A2501,#REF!,11,FALSE)</f>
        <v>#REF!</v>
      </c>
      <c r="K2501" s="114" t="e">
        <f>VLOOKUP($A2501,#REF!,12,FALSE)</f>
        <v>#REF!</v>
      </c>
      <c r="L2501" s="98" t="e">
        <f>VLOOKUP($A2501,#REF!,13,FALSE)</f>
        <v>#REF!</v>
      </c>
      <c r="M2501" s="438" t="e">
        <f>VLOOKUP($A2501,#REF!,14,FALSE)</f>
        <v>#REF!</v>
      </c>
      <c r="N2501" s="103" t="e">
        <f>VLOOKUP($A2501,#REF!,15,FALSE)</f>
        <v>#REF!</v>
      </c>
      <c r="O2501" s="103" t="e">
        <f>VLOOKUP($A2501,#REF!,18,FALSE)</f>
        <v>#REF!</v>
      </c>
      <c r="P2501" s="93" t="e">
        <f>VLOOKUP($A2501,#REF!,41,FALSE)</f>
        <v>#REF!</v>
      </c>
      <c r="Q2501" s="115" t="e">
        <f>VLOOKUP(Revisión_Avance_Periodo!$L2501,#REF!,30,FALSE)</f>
        <v>#REF!</v>
      </c>
      <c r="R2501" s="116">
        <v>2019</v>
      </c>
      <c r="S2501" s="196">
        <v>43585</v>
      </c>
      <c r="T2501" s="124" t="s">
        <v>71</v>
      </c>
      <c r="U2501" s="440" t="e">
        <f>INDEX(#REF!,MATCH(Revisión_Avance_Periodo!$L2501,#REF!,0),MATCH(Revisión_Avance_Periodo!$T2501,#REF!,0))</f>
        <v>#REF!</v>
      </c>
      <c r="V2501" s="440" t="e">
        <f>INDEX(#REF!,MATCH(Revisión_Avance_Periodo!$L2501,#REF!,0),MATCH(Revisión_Avance_Periodo!$T2501,#REF!,0))</f>
        <v>#REF!</v>
      </c>
      <c r="W2501" s="118">
        <f t="shared" si="199"/>
        <v>0</v>
      </c>
      <c r="X2501" s="124" t="str">
        <f>VLOOKUP(W2501,Tabla_Estado_Meta_OAP_2019[#All],3,TRUE)</f>
        <v>Por Ejecutar</v>
      </c>
      <c r="Y2501" s="164" t="e">
        <f>SUBTOTAL(9,$U$206:$U2501)</f>
        <v>#REF!</v>
      </c>
      <c r="Z2501" s="158" t="e">
        <f>SUBTOTAL(9,$V$206:$V2501)</f>
        <v>#REF!</v>
      </c>
      <c r="AA2501" s="159">
        <f>IFERROR(+Revisión_Avance_Periodo!$Z2501/Revisión_Avance_Periodo!$Y2501,0)</f>
        <v>0</v>
      </c>
      <c r="AB2501" s="126"/>
      <c r="AC2501" s="127"/>
      <c r="AD2501" s="125"/>
      <c r="AE2501" s="125"/>
      <c r="AF2501" s="128"/>
      <c r="AG2501" s="129"/>
      <c r="AH2501" s="164" t="e">
        <f>SUBTOTAL(9,$U$2498:$U2501)</f>
        <v>#REF!</v>
      </c>
      <c r="AI2501" s="158" t="e">
        <f>SUBTOTAL(9,$V$2498:$V2501)</f>
        <v>#REF!</v>
      </c>
      <c r="AJ2501" s="159">
        <f>IFERROR(+Revisión_Avance_Periodo!$Z2501/Revisión_Avance_Periodo!$Y2501,0)</f>
        <v>0</v>
      </c>
      <c r="AK2501" s="126"/>
      <c r="AL2501" s="127"/>
      <c r="AM2501" s="125"/>
      <c r="AN2501" s="125"/>
      <c r="AO2501" s="128"/>
      <c r="AP2501" s="129"/>
    </row>
    <row r="2502" spans="1:42" x14ac:dyDescent="0.25">
      <c r="A2502" s="92">
        <v>215</v>
      </c>
      <c r="B2502" s="435" t="e">
        <f>CONCATENATE(Revisión_Avance_Periodo!$D2502,";",Revisión_Avance_Periodo!$F2502,";",Revisión_Avance_Periodo!$L2502)</f>
        <v>#REF!</v>
      </c>
      <c r="C2502" s="435" t="e">
        <f t="shared" si="200"/>
        <v>#REF!</v>
      </c>
      <c r="D2502" s="114" t="e">
        <f>VLOOKUP($A2502,#REF!,3,FALSE)</f>
        <v>#REF!</v>
      </c>
      <c r="E2502" s="436" t="e">
        <f>VLOOKUP($A2502,#REF!,4,FALSE)</f>
        <v>#REF!</v>
      </c>
      <c r="F2502" s="102" t="e">
        <f>VLOOKUP($A2502,#REF!,5,FALSE)</f>
        <v>#REF!</v>
      </c>
      <c r="G2502" s="93" t="e">
        <f>VLOOKUP($A2502,#REF!,8,FALSE)</f>
        <v>#REF!</v>
      </c>
      <c r="H2502" s="93" t="e">
        <f>VLOOKUP($A2502,#REF!,7,FALSE)</f>
        <v>#REF!</v>
      </c>
      <c r="I2502" s="438" t="e">
        <f>VLOOKUP($A2502,#REF!,10,FALSE)</f>
        <v>#REF!</v>
      </c>
      <c r="J2502" s="93" t="e">
        <f>VLOOKUP($A2502,#REF!,11,FALSE)</f>
        <v>#REF!</v>
      </c>
      <c r="K2502" s="114" t="e">
        <f>VLOOKUP($A2502,#REF!,12,FALSE)</f>
        <v>#REF!</v>
      </c>
      <c r="L2502" s="93" t="e">
        <f>VLOOKUP($A2502,#REF!,13,FALSE)</f>
        <v>#REF!</v>
      </c>
      <c r="M2502" s="438" t="e">
        <f>VLOOKUP($A2502,#REF!,14,FALSE)</f>
        <v>#REF!</v>
      </c>
      <c r="N2502" s="102" t="e">
        <f>VLOOKUP($A2502,#REF!,15,FALSE)</f>
        <v>#REF!</v>
      </c>
      <c r="O2502" s="102" t="e">
        <f>VLOOKUP($A2502,#REF!,18,FALSE)</f>
        <v>#REF!</v>
      </c>
      <c r="P2502" s="93" t="e">
        <f>VLOOKUP($A2502,#REF!,41,FALSE)</f>
        <v>#REF!</v>
      </c>
      <c r="Q2502" s="115" t="e">
        <f>VLOOKUP(Revisión_Avance_Periodo!$L2502,#REF!,30,FALSE)</f>
        <v>#REF!</v>
      </c>
      <c r="R2502" s="116">
        <v>2019</v>
      </c>
      <c r="S2502" s="196">
        <v>43615</v>
      </c>
      <c r="T2502" s="116" t="s">
        <v>72</v>
      </c>
      <c r="U2502" s="440" t="e">
        <f>INDEX(#REF!,MATCH(Revisión_Avance_Periodo!$L2502,#REF!,0),MATCH(Revisión_Avance_Periodo!$T2502,#REF!,0))</f>
        <v>#REF!</v>
      </c>
      <c r="V2502" s="440" t="e">
        <f>INDEX(#REF!,MATCH(Revisión_Avance_Periodo!$L2502,#REF!,0),MATCH(Revisión_Avance_Periodo!$T2502,#REF!,0))</f>
        <v>#REF!</v>
      </c>
      <c r="W2502" s="131" t="e">
        <f>V2502/U2502</f>
        <v>#REF!</v>
      </c>
      <c r="X2502" s="116" t="e">
        <f>VLOOKUP(W2502,Tabla_Estado_Meta_OAP_2019[#All],3,TRUE)</f>
        <v>#REF!</v>
      </c>
      <c r="Y2502" s="164" t="e">
        <f>SUBTOTAL(9,$U$206:$U2502)</f>
        <v>#REF!</v>
      </c>
      <c r="Z2502" s="158" t="e">
        <f>SUBTOTAL(9,$V$206:$V2502)</f>
        <v>#REF!</v>
      </c>
      <c r="AA2502" s="159">
        <f>IFERROR(+Revisión_Avance_Periodo!$Z2502/Revisión_Avance_Periodo!$Y2502,0)</f>
        <v>0</v>
      </c>
      <c r="AB2502" s="126"/>
      <c r="AC2502" s="127"/>
      <c r="AD2502" s="125"/>
      <c r="AE2502" s="125"/>
      <c r="AF2502" s="128"/>
      <c r="AG2502" s="129"/>
      <c r="AH2502" s="164" t="e">
        <f>SUBTOTAL(9,$U$2498:$U2502)</f>
        <v>#REF!</v>
      </c>
      <c r="AI2502" s="158" t="e">
        <f>SUBTOTAL(9,$V$2498:$V2502)</f>
        <v>#REF!</v>
      </c>
      <c r="AJ2502" s="159">
        <f>IFERROR(+Revisión_Avance_Periodo!$Z2502/Revisión_Avance_Periodo!$Y2502,0)</f>
        <v>0</v>
      </c>
      <c r="AK2502" s="126"/>
      <c r="AL2502" s="127"/>
      <c r="AM2502" s="125"/>
      <c r="AN2502" s="125"/>
      <c r="AO2502" s="128"/>
      <c r="AP2502" s="129"/>
    </row>
    <row r="2503" spans="1:42" x14ac:dyDescent="0.25">
      <c r="A2503" s="97">
        <v>215</v>
      </c>
      <c r="B2503" s="435" t="e">
        <f>CONCATENATE(Revisión_Avance_Periodo!$D2503,";",Revisión_Avance_Periodo!$F2503,";",Revisión_Avance_Periodo!$L2503)</f>
        <v>#REF!</v>
      </c>
      <c r="C2503" s="435" t="e">
        <f t="shared" si="200"/>
        <v>#REF!</v>
      </c>
      <c r="D2503" s="123" t="e">
        <f>VLOOKUP($A2503,#REF!,3,FALSE)</f>
        <v>#REF!</v>
      </c>
      <c r="E2503" s="436" t="e">
        <f>VLOOKUP($A2503,#REF!,4,FALSE)</f>
        <v>#REF!</v>
      </c>
      <c r="F2503" s="103" t="e">
        <f>VLOOKUP($A2503,#REF!,5,FALSE)</f>
        <v>#REF!</v>
      </c>
      <c r="G2503" s="98" t="e">
        <f>VLOOKUP($A2503,#REF!,8,FALSE)</f>
        <v>#REF!</v>
      </c>
      <c r="H2503" s="93" t="e">
        <f>VLOOKUP($A2503,#REF!,7,FALSE)</f>
        <v>#REF!</v>
      </c>
      <c r="I2503" s="438" t="e">
        <f>VLOOKUP($A2503,#REF!,10,FALSE)</f>
        <v>#REF!</v>
      </c>
      <c r="J2503" s="98" t="e">
        <f>VLOOKUP($A2503,#REF!,11,FALSE)</f>
        <v>#REF!</v>
      </c>
      <c r="K2503" s="114" t="e">
        <f>VLOOKUP($A2503,#REF!,12,FALSE)</f>
        <v>#REF!</v>
      </c>
      <c r="L2503" s="98" t="e">
        <f>VLOOKUP($A2503,#REF!,13,FALSE)</f>
        <v>#REF!</v>
      </c>
      <c r="M2503" s="438" t="e">
        <f>VLOOKUP($A2503,#REF!,14,FALSE)</f>
        <v>#REF!</v>
      </c>
      <c r="N2503" s="103" t="e">
        <f>VLOOKUP($A2503,#REF!,15,FALSE)</f>
        <v>#REF!</v>
      </c>
      <c r="O2503" s="103" t="e">
        <f>VLOOKUP($A2503,#REF!,18,FALSE)</f>
        <v>#REF!</v>
      </c>
      <c r="P2503" s="93" t="e">
        <f>VLOOKUP($A2503,#REF!,41,FALSE)</f>
        <v>#REF!</v>
      </c>
      <c r="Q2503" s="115" t="e">
        <f>VLOOKUP(Revisión_Avance_Periodo!$L2503,#REF!,30,FALSE)</f>
        <v>#REF!</v>
      </c>
      <c r="R2503" s="116">
        <v>2019</v>
      </c>
      <c r="S2503" s="196">
        <v>43646</v>
      </c>
      <c r="T2503" s="124" t="s">
        <v>73</v>
      </c>
      <c r="U2503" s="440" t="e">
        <f>INDEX(#REF!,MATCH(Revisión_Avance_Periodo!$L2503,#REF!,0),MATCH(Revisión_Avance_Periodo!$T2503,#REF!,0))</f>
        <v>#REF!</v>
      </c>
      <c r="V2503" s="440" t="e">
        <f>INDEX(#REF!,MATCH(Revisión_Avance_Periodo!$L2503,#REF!,0),MATCH(Revisión_Avance_Periodo!$T2503,#REF!,0))</f>
        <v>#REF!</v>
      </c>
      <c r="W2503" s="130" t="e">
        <f>V2503/U2503</f>
        <v>#REF!</v>
      </c>
      <c r="X2503" s="124" t="e">
        <f>VLOOKUP(W2503,Tabla_Estado_Meta_OAP_2019[#All],3,TRUE)</f>
        <v>#REF!</v>
      </c>
      <c r="Y2503" s="164" t="e">
        <f>SUBTOTAL(9,$U$206:$U2503)</f>
        <v>#REF!</v>
      </c>
      <c r="Z2503" s="158" t="e">
        <f>SUBTOTAL(9,$V$206:$V2503)</f>
        <v>#REF!</v>
      </c>
      <c r="AA2503" s="159">
        <f>IFERROR(+Revisión_Avance_Periodo!$Z2503/Revisión_Avance_Periodo!$Y2503,0)</f>
        <v>0</v>
      </c>
      <c r="AB2503" s="126"/>
      <c r="AC2503" s="127"/>
      <c r="AD2503" s="125"/>
      <c r="AE2503" s="125"/>
      <c r="AF2503" s="128"/>
      <c r="AG2503" s="129"/>
      <c r="AH2503" s="164" t="e">
        <f>SUBTOTAL(9,$U$2498:$U2503)</f>
        <v>#REF!</v>
      </c>
      <c r="AI2503" s="158" t="e">
        <f>SUBTOTAL(9,$V$2498:$V2503)</f>
        <v>#REF!</v>
      </c>
      <c r="AJ2503" s="159">
        <f>IFERROR(+Revisión_Avance_Periodo!$Z2503/Revisión_Avance_Periodo!$Y2503,0)</f>
        <v>0</v>
      </c>
      <c r="AK2503" s="126"/>
      <c r="AL2503" s="127"/>
      <c r="AM2503" s="125"/>
      <c r="AN2503" s="125"/>
      <c r="AO2503" s="128"/>
      <c r="AP2503" s="129"/>
    </row>
    <row r="2504" spans="1:42" x14ac:dyDescent="0.25">
      <c r="A2504" s="92">
        <v>215</v>
      </c>
      <c r="B2504" s="435" t="e">
        <f>CONCATENATE(Revisión_Avance_Periodo!$D2504,";",Revisión_Avance_Periodo!$F2504,";",Revisión_Avance_Periodo!$L2504)</f>
        <v>#REF!</v>
      </c>
      <c r="C2504" s="435" t="e">
        <f t="shared" si="200"/>
        <v>#REF!</v>
      </c>
      <c r="D2504" s="114" t="e">
        <f>VLOOKUP($A2504,#REF!,3,FALSE)</f>
        <v>#REF!</v>
      </c>
      <c r="E2504" s="436" t="e">
        <f>VLOOKUP($A2504,#REF!,4,FALSE)</f>
        <v>#REF!</v>
      </c>
      <c r="F2504" s="102" t="e">
        <f>VLOOKUP($A2504,#REF!,5,FALSE)</f>
        <v>#REF!</v>
      </c>
      <c r="G2504" s="93" t="e">
        <f>VLOOKUP($A2504,#REF!,8,FALSE)</f>
        <v>#REF!</v>
      </c>
      <c r="H2504" s="93" t="e">
        <f>VLOOKUP($A2504,#REF!,7,FALSE)</f>
        <v>#REF!</v>
      </c>
      <c r="I2504" s="438" t="e">
        <f>VLOOKUP($A2504,#REF!,10,FALSE)</f>
        <v>#REF!</v>
      </c>
      <c r="J2504" s="93" t="e">
        <f>VLOOKUP($A2504,#REF!,11,FALSE)</f>
        <v>#REF!</v>
      </c>
      <c r="K2504" s="114" t="e">
        <f>VLOOKUP($A2504,#REF!,12,FALSE)</f>
        <v>#REF!</v>
      </c>
      <c r="L2504" s="93" t="e">
        <f>VLOOKUP($A2504,#REF!,13,FALSE)</f>
        <v>#REF!</v>
      </c>
      <c r="M2504" s="438" t="e">
        <f>VLOOKUP($A2504,#REF!,14,FALSE)</f>
        <v>#REF!</v>
      </c>
      <c r="N2504" s="102" t="e">
        <f>VLOOKUP($A2504,#REF!,15,FALSE)</f>
        <v>#REF!</v>
      </c>
      <c r="O2504" s="102" t="e">
        <f>VLOOKUP($A2504,#REF!,18,FALSE)</f>
        <v>#REF!</v>
      </c>
      <c r="P2504" s="93" t="e">
        <f>VLOOKUP($A2504,#REF!,41,FALSE)</f>
        <v>#REF!</v>
      </c>
      <c r="Q2504" s="115" t="e">
        <f>VLOOKUP(Revisión_Avance_Periodo!$L2504,#REF!,30,FALSE)</f>
        <v>#REF!</v>
      </c>
      <c r="R2504" s="116">
        <v>2019</v>
      </c>
      <c r="S2504" s="196">
        <v>43676</v>
      </c>
      <c r="T2504" s="116" t="s">
        <v>74</v>
      </c>
      <c r="U2504" s="440" t="e">
        <f>INDEX(#REF!,MATCH(Revisión_Avance_Periodo!$L2504,#REF!,0),MATCH(Revisión_Avance_Periodo!$T2504,#REF!,0))</f>
        <v>#REF!</v>
      </c>
      <c r="V2504" s="440" t="e">
        <f>INDEX(#REF!,MATCH(Revisión_Avance_Periodo!$L2504,#REF!,0),MATCH(Revisión_Avance_Periodo!$T2504,#REF!,0))</f>
        <v>#REF!</v>
      </c>
      <c r="W2504" s="118">
        <f>IFERROR((V2504/U2504),0)</f>
        <v>0</v>
      </c>
      <c r="X2504" s="116" t="str">
        <f>VLOOKUP(W2504,Tabla_Estado_Meta_OAP_2019[#All],3,TRUE)</f>
        <v>Por Ejecutar</v>
      </c>
      <c r="Y2504" s="164" t="e">
        <f>SUBTOTAL(9,$U$206:$U2504)</f>
        <v>#REF!</v>
      </c>
      <c r="Z2504" s="158" t="e">
        <f>SUBTOTAL(9,$V$206:$V2504)</f>
        <v>#REF!</v>
      </c>
      <c r="AA2504" s="159">
        <f>IFERROR(+Revisión_Avance_Periodo!$Z2504/Revisión_Avance_Periodo!$Y2504,0)</f>
        <v>0</v>
      </c>
      <c r="AB2504" s="126"/>
      <c r="AC2504" s="127"/>
      <c r="AD2504" s="125"/>
      <c r="AE2504" s="125"/>
      <c r="AF2504" s="128"/>
      <c r="AG2504" s="129"/>
      <c r="AH2504" s="164" t="e">
        <f>SUBTOTAL(9,$U$2498:$U2504)</f>
        <v>#REF!</v>
      </c>
      <c r="AI2504" s="158" t="e">
        <f>SUBTOTAL(9,$V$2498:$V2504)</f>
        <v>#REF!</v>
      </c>
      <c r="AJ2504" s="159">
        <f>IFERROR(+Revisión_Avance_Periodo!$Z2504/Revisión_Avance_Periodo!$Y2504,0)</f>
        <v>0</v>
      </c>
      <c r="AK2504" s="126"/>
      <c r="AL2504" s="127"/>
      <c r="AM2504" s="125"/>
      <c r="AN2504" s="125"/>
      <c r="AO2504" s="128"/>
      <c r="AP2504" s="129"/>
    </row>
    <row r="2505" spans="1:42" x14ac:dyDescent="0.25">
      <c r="A2505" s="97">
        <v>215</v>
      </c>
      <c r="B2505" s="435" t="e">
        <f>CONCATENATE(Revisión_Avance_Periodo!$D2505,";",Revisión_Avance_Periodo!$F2505,";",Revisión_Avance_Periodo!$L2505)</f>
        <v>#REF!</v>
      </c>
      <c r="C2505" s="435" t="e">
        <f t="shared" si="200"/>
        <v>#REF!</v>
      </c>
      <c r="D2505" s="123" t="e">
        <f>VLOOKUP($A2505,#REF!,3,FALSE)</f>
        <v>#REF!</v>
      </c>
      <c r="E2505" s="436" t="e">
        <f>VLOOKUP($A2505,#REF!,4,FALSE)</f>
        <v>#REF!</v>
      </c>
      <c r="F2505" s="103" t="e">
        <f>VLOOKUP($A2505,#REF!,5,FALSE)</f>
        <v>#REF!</v>
      </c>
      <c r="G2505" s="98" t="e">
        <f>VLOOKUP($A2505,#REF!,8,FALSE)</f>
        <v>#REF!</v>
      </c>
      <c r="H2505" s="93" t="e">
        <f>VLOOKUP($A2505,#REF!,7,FALSE)</f>
        <v>#REF!</v>
      </c>
      <c r="I2505" s="438" t="e">
        <f>VLOOKUP($A2505,#REF!,10,FALSE)</f>
        <v>#REF!</v>
      </c>
      <c r="J2505" s="98" t="e">
        <f>VLOOKUP($A2505,#REF!,11,FALSE)</f>
        <v>#REF!</v>
      </c>
      <c r="K2505" s="114" t="e">
        <f>VLOOKUP($A2505,#REF!,12,FALSE)</f>
        <v>#REF!</v>
      </c>
      <c r="L2505" s="98" t="e">
        <f>VLOOKUP($A2505,#REF!,13,FALSE)</f>
        <v>#REF!</v>
      </c>
      <c r="M2505" s="438" t="e">
        <f>VLOOKUP($A2505,#REF!,14,FALSE)</f>
        <v>#REF!</v>
      </c>
      <c r="N2505" s="103" t="e">
        <f>VLOOKUP($A2505,#REF!,15,FALSE)</f>
        <v>#REF!</v>
      </c>
      <c r="O2505" s="103" t="e">
        <f>VLOOKUP($A2505,#REF!,18,FALSE)</f>
        <v>#REF!</v>
      </c>
      <c r="P2505" s="93" t="e">
        <f>VLOOKUP($A2505,#REF!,41,FALSE)</f>
        <v>#REF!</v>
      </c>
      <c r="Q2505" s="115" t="e">
        <f>VLOOKUP(Revisión_Avance_Periodo!$L2505,#REF!,30,FALSE)</f>
        <v>#REF!</v>
      </c>
      <c r="R2505" s="116">
        <v>2019</v>
      </c>
      <c r="S2505" s="196">
        <v>43707</v>
      </c>
      <c r="T2505" s="124" t="s">
        <v>75</v>
      </c>
      <c r="U2505" s="440" t="e">
        <f>INDEX(#REF!,MATCH(Revisión_Avance_Periodo!$L2505,#REF!,0),MATCH(Revisión_Avance_Periodo!$T2505,#REF!,0))</f>
        <v>#REF!</v>
      </c>
      <c r="V2505" s="440" t="e">
        <f>INDEX(#REF!,MATCH(Revisión_Avance_Periodo!$L2505,#REF!,0),MATCH(Revisión_Avance_Periodo!$T2505,#REF!,0))</f>
        <v>#REF!</v>
      </c>
      <c r="W2505" s="118">
        <f>IFERROR((V2505/U2505),0)</f>
        <v>0</v>
      </c>
      <c r="X2505" s="124" t="str">
        <f>VLOOKUP(W2505,Tabla_Estado_Meta_OAP_2019[#All],3,TRUE)</f>
        <v>Por Ejecutar</v>
      </c>
      <c r="Y2505" s="164" t="e">
        <f>SUBTOTAL(9,$U$206:$U2505)</f>
        <v>#REF!</v>
      </c>
      <c r="Z2505" s="158" t="e">
        <f>SUBTOTAL(9,$V$206:$V2505)</f>
        <v>#REF!</v>
      </c>
      <c r="AA2505" s="159">
        <f>IFERROR(+Revisión_Avance_Periodo!$Z2505/Revisión_Avance_Periodo!$Y2505,0)</f>
        <v>0</v>
      </c>
      <c r="AB2505" s="126"/>
      <c r="AC2505" s="127"/>
      <c r="AD2505" s="125"/>
      <c r="AE2505" s="125"/>
      <c r="AF2505" s="128"/>
      <c r="AG2505" s="129"/>
      <c r="AH2505" s="164" t="e">
        <f>SUBTOTAL(9,$U$2498:$U2505)</f>
        <v>#REF!</v>
      </c>
      <c r="AI2505" s="158" t="e">
        <f>SUBTOTAL(9,$V$2498:$V2505)</f>
        <v>#REF!</v>
      </c>
      <c r="AJ2505" s="159">
        <f>IFERROR(+Revisión_Avance_Periodo!$Z2505/Revisión_Avance_Periodo!$Y2505,0)</f>
        <v>0</v>
      </c>
      <c r="AK2505" s="126"/>
      <c r="AL2505" s="127"/>
      <c r="AM2505" s="125"/>
      <c r="AN2505" s="125"/>
      <c r="AO2505" s="128"/>
      <c r="AP2505" s="129"/>
    </row>
    <row r="2506" spans="1:42" x14ac:dyDescent="0.25">
      <c r="A2506" s="92">
        <v>215</v>
      </c>
      <c r="B2506" s="435" t="e">
        <f>CONCATENATE(Revisión_Avance_Periodo!$D2506,";",Revisión_Avance_Periodo!$F2506,";",Revisión_Avance_Periodo!$L2506)</f>
        <v>#REF!</v>
      </c>
      <c r="C2506" s="435" t="e">
        <f t="shared" si="200"/>
        <v>#REF!</v>
      </c>
      <c r="D2506" s="114" t="e">
        <f>VLOOKUP($A2506,#REF!,3,FALSE)</f>
        <v>#REF!</v>
      </c>
      <c r="E2506" s="436" t="e">
        <f>VLOOKUP($A2506,#REF!,4,FALSE)</f>
        <v>#REF!</v>
      </c>
      <c r="F2506" s="102" t="e">
        <f>VLOOKUP($A2506,#REF!,5,FALSE)</f>
        <v>#REF!</v>
      </c>
      <c r="G2506" s="93" t="e">
        <f>VLOOKUP($A2506,#REF!,8,FALSE)</f>
        <v>#REF!</v>
      </c>
      <c r="H2506" s="93" t="e">
        <f>VLOOKUP($A2506,#REF!,7,FALSE)</f>
        <v>#REF!</v>
      </c>
      <c r="I2506" s="438" t="e">
        <f>VLOOKUP($A2506,#REF!,10,FALSE)</f>
        <v>#REF!</v>
      </c>
      <c r="J2506" s="93" t="e">
        <f>VLOOKUP($A2506,#REF!,11,FALSE)</f>
        <v>#REF!</v>
      </c>
      <c r="K2506" s="114" t="e">
        <f>VLOOKUP($A2506,#REF!,12,FALSE)</f>
        <v>#REF!</v>
      </c>
      <c r="L2506" s="93" t="e">
        <f>VLOOKUP($A2506,#REF!,13,FALSE)</f>
        <v>#REF!</v>
      </c>
      <c r="M2506" s="438" t="e">
        <f>VLOOKUP($A2506,#REF!,14,FALSE)</f>
        <v>#REF!</v>
      </c>
      <c r="N2506" s="102" t="e">
        <f>VLOOKUP($A2506,#REF!,15,FALSE)</f>
        <v>#REF!</v>
      </c>
      <c r="O2506" s="102" t="e">
        <f>VLOOKUP($A2506,#REF!,18,FALSE)</f>
        <v>#REF!</v>
      </c>
      <c r="P2506" s="93" t="e">
        <f>VLOOKUP($A2506,#REF!,41,FALSE)</f>
        <v>#REF!</v>
      </c>
      <c r="Q2506" s="115" t="e">
        <f>VLOOKUP(Revisión_Avance_Periodo!$L2506,#REF!,30,FALSE)</f>
        <v>#REF!</v>
      </c>
      <c r="R2506" s="116">
        <v>2019</v>
      </c>
      <c r="S2506" s="196">
        <v>43738</v>
      </c>
      <c r="T2506" s="116" t="s">
        <v>76</v>
      </c>
      <c r="U2506" s="440" t="e">
        <f>INDEX(#REF!,MATCH(Revisión_Avance_Periodo!$L2506,#REF!,0),MATCH(Revisión_Avance_Periodo!$T2506,#REF!,0))</f>
        <v>#REF!</v>
      </c>
      <c r="V2506" s="440" t="e">
        <f>INDEX(#REF!,MATCH(Revisión_Avance_Periodo!$L2506,#REF!,0),MATCH(Revisión_Avance_Periodo!$T2506,#REF!,0))</f>
        <v>#REF!</v>
      </c>
      <c r="W2506" s="131" t="e">
        <f>V2506/U2506</f>
        <v>#REF!</v>
      </c>
      <c r="X2506" s="116" t="e">
        <f>VLOOKUP(W2506,Tabla_Estado_Meta_OAP_2019[#All],3,TRUE)</f>
        <v>#REF!</v>
      </c>
      <c r="Y2506" s="164" t="e">
        <f>SUBTOTAL(9,$U$206:$U2506)</f>
        <v>#REF!</v>
      </c>
      <c r="Z2506" s="158" t="e">
        <f>SUBTOTAL(9,$V$206:$V2506)</f>
        <v>#REF!</v>
      </c>
      <c r="AA2506" s="159">
        <f>IFERROR(+Revisión_Avance_Periodo!$Z2506/Revisión_Avance_Periodo!$Y2506,0)</f>
        <v>0</v>
      </c>
      <c r="AB2506" s="126"/>
      <c r="AC2506" s="127"/>
      <c r="AD2506" s="125"/>
      <c r="AE2506" s="125"/>
      <c r="AF2506" s="128"/>
      <c r="AG2506" s="129"/>
      <c r="AH2506" s="164" t="e">
        <f>SUBTOTAL(9,$U$2498:$U2506)</f>
        <v>#REF!</v>
      </c>
      <c r="AI2506" s="158" t="e">
        <f>SUBTOTAL(9,$V$2498:$V2506)</f>
        <v>#REF!</v>
      </c>
      <c r="AJ2506" s="159">
        <f>IFERROR(+Revisión_Avance_Periodo!$Z2506/Revisión_Avance_Periodo!$Y2506,0)</f>
        <v>0</v>
      </c>
      <c r="AK2506" s="126"/>
      <c r="AL2506" s="127"/>
      <c r="AM2506" s="125"/>
      <c r="AN2506" s="125"/>
      <c r="AO2506" s="128"/>
      <c r="AP2506" s="129"/>
    </row>
    <row r="2507" spans="1:42" x14ac:dyDescent="0.25">
      <c r="A2507" s="97">
        <v>215</v>
      </c>
      <c r="B2507" s="435" t="e">
        <f>CONCATENATE(Revisión_Avance_Periodo!$D2507,";",Revisión_Avance_Periodo!$F2507,";",Revisión_Avance_Periodo!$L2507)</f>
        <v>#REF!</v>
      </c>
      <c r="C2507" s="435" t="e">
        <f t="shared" si="200"/>
        <v>#REF!</v>
      </c>
      <c r="D2507" s="123" t="e">
        <f>VLOOKUP($A2507,#REF!,3,FALSE)</f>
        <v>#REF!</v>
      </c>
      <c r="E2507" s="436" t="e">
        <f>VLOOKUP($A2507,#REF!,4,FALSE)</f>
        <v>#REF!</v>
      </c>
      <c r="F2507" s="103" t="e">
        <f>VLOOKUP($A2507,#REF!,5,FALSE)</f>
        <v>#REF!</v>
      </c>
      <c r="G2507" s="98" t="e">
        <f>VLOOKUP($A2507,#REF!,8,FALSE)</f>
        <v>#REF!</v>
      </c>
      <c r="H2507" s="93" t="e">
        <f>VLOOKUP($A2507,#REF!,7,FALSE)</f>
        <v>#REF!</v>
      </c>
      <c r="I2507" s="438" t="e">
        <f>VLOOKUP($A2507,#REF!,10,FALSE)</f>
        <v>#REF!</v>
      </c>
      <c r="J2507" s="98" t="e">
        <f>VLOOKUP($A2507,#REF!,11,FALSE)</f>
        <v>#REF!</v>
      </c>
      <c r="K2507" s="114" t="e">
        <f>VLOOKUP($A2507,#REF!,12,FALSE)</f>
        <v>#REF!</v>
      </c>
      <c r="L2507" s="98" t="e">
        <f>VLOOKUP($A2507,#REF!,13,FALSE)</f>
        <v>#REF!</v>
      </c>
      <c r="M2507" s="438" t="e">
        <f>VLOOKUP($A2507,#REF!,14,FALSE)</f>
        <v>#REF!</v>
      </c>
      <c r="N2507" s="103" t="e">
        <f>VLOOKUP($A2507,#REF!,15,FALSE)</f>
        <v>#REF!</v>
      </c>
      <c r="O2507" s="103" t="e">
        <f>VLOOKUP($A2507,#REF!,18,FALSE)</f>
        <v>#REF!</v>
      </c>
      <c r="P2507" s="93" t="e">
        <f>VLOOKUP($A2507,#REF!,41,FALSE)</f>
        <v>#REF!</v>
      </c>
      <c r="Q2507" s="115" t="e">
        <f>VLOOKUP(Revisión_Avance_Periodo!$L2507,#REF!,30,FALSE)</f>
        <v>#REF!</v>
      </c>
      <c r="R2507" s="116">
        <v>2019</v>
      </c>
      <c r="S2507" s="196">
        <v>43768</v>
      </c>
      <c r="T2507" s="124" t="s">
        <v>77</v>
      </c>
      <c r="U2507" s="440" t="e">
        <f>INDEX(#REF!,MATCH(Revisión_Avance_Periodo!$L2507,#REF!,0),MATCH(Revisión_Avance_Periodo!$T2507,#REF!,0))</f>
        <v>#REF!</v>
      </c>
      <c r="V2507" s="440" t="e">
        <f>INDEX(#REF!,MATCH(Revisión_Avance_Periodo!$L2507,#REF!,0),MATCH(Revisión_Avance_Periodo!$T2507,#REF!,0))</f>
        <v>#REF!</v>
      </c>
      <c r="W2507" s="118">
        <f>IFERROR((V2507/U2507),0)</f>
        <v>0</v>
      </c>
      <c r="X2507" s="124" t="str">
        <f>VLOOKUP(W2507,Tabla_Estado_Meta_OAP_2019[#All],3,TRUE)</f>
        <v>Por Ejecutar</v>
      </c>
      <c r="Y2507" s="164" t="e">
        <f>SUBTOTAL(9,$U$206:$U2507)</f>
        <v>#REF!</v>
      </c>
      <c r="Z2507" s="158" t="e">
        <f>SUBTOTAL(9,$V$206:$V2507)</f>
        <v>#REF!</v>
      </c>
      <c r="AA2507" s="159">
        <f>IFERROR(+Revisión_Avance_Periodo!$Z2507/Revisión_Avance_Periodo!$Y2507,0)</f>
        <v>0</v>
      </c>
      <c r="AB2507" s="126"/>
      <c r="AC2507" s="127"/>
      <c r="AD2507" s="125"/>
      <c r="AE2507" s="125"/>
      <c r="AF2507" s="128"/>
      <c r="AG2507" s="129"/>
      <c r="AH2507" s="164" t="e">
        <f>SUBTOTAL(9,$U$2498:$U2507)</f>
        <v>#REF!</v>
      </c>
      <c r="AI2507" s="158" t="e">
        <f>SUBTOTAL(9,$V$2498:$V2507)</f>
        <v>#REF!</v>
      </c>
      <c r="AJ2507" s="159">
        <f>IFERROR(+Revisión_Avance_Periodo!$Z2507/Revisión_Avance_Periodo!$Y2507,0)</f>
        <v>0</v>
      </c>
      <c r="AK2507" s="126"/>
      <c r="AL2507" s="127"/>
      <c r="AM2507" s="125"/>
      <c r="AN2507" s="125"/>
      <c r="AO2507" s="128"/>
      <c r="AP2507" s="129"/>
    </row>
    <row r="2508" spans="1:42" x14ac:dyDescent="0.25">
      <c r="A2508" s="92">
        <v>215</v>
      </c>
      <c r="B2508" s="435" t="e">
        <f>CONCATENATE(Revisión_Avance_Periodo!$D2508,";",Revisión_Avance_Periodo!$F2508,";",Revisión_Avance_Periodo!$L2508)</f>
        <v>#REF!</v>
      </c>
      <c r="C2508" s="435" t="e">
        <f t="shared" si="200"/>
        <v>#REF!</v>
      </c>
      <c r="D2508" s="114" t="e">
        <f>VLOOKUP($A2508,#REF!,3,FALSE)</f>
        <v>#REF!</v>
      </c>
      <c r="E2508" s="436" t="e">
        <f>VLOOKUP($A2508,#REF!,4,FALSE)</f>
        <v>#REF!</v>
      </c>
      <c r="F2508" s="102" t="e">
        <f>VLOOKUP($A2508,#REF!,5,FALSE)</f>
        <v>#REF!</v>
      </c>
      <c r="G2508" s="93" t="e">
        <f>VLOOKUP($A2508,#REF!,8,FALSE)</f>
        <v>#REF!</v>
      </c>
      <c r="H2508" s="93" t="e">
        <f>VLOOKUP($A2508,#REF!,7,FALSE)</f>
        <v>#REF!</v>
      </c>
      <c r="I2508" s="438" t="e">
        <f>VLOOKUP($A2508,#REF!,10,FALSE)</f>
        <v>#REF!</v>
      </c>
      <c r="J2508" s="93" t="e">
        <f>VLOOKUP($A2508,#REF!,11,FALSE)</f>
        <v>#REF!</v>
      </c>
      <c r="K2508" s="114" t="e">
        <f>VLOOKUP($A2508,#REF!,12,FALSE)</f>
        <v>#REF!</v>
      </c>
      <c r="L2508" s="93" t="e">
        <f>VLOOKUP($A2508,#REF!,13,FALSE)</f>
        <v>#REF!</v>
      </c>
      <c r="M2508" s="438" t="e">
        <f>VLOOKUP($A2508,#REF!,14,FALSE)</f>
        <v>#REF!</v>
      </c>
      <c r="N2508" s="102" t="e">
        <f>VLOOKUP($A2508,#REF!,15,FALSE)</f>
        <v>#REF!</v>
      </c>
      <c r="O2508" s="102" t="e">
        <f>VLOOKUP($A2508,#REF!,18,FALSE)</f>
        <v>#REF!</v>
      </c>
      <c r="P2508" s="93" t="e">
        <f>VLOOKUP($A2508,#REF!,41,FALSE)</f>
        <v>#REF!</v>
      </c>
      <c r="Q2508" s="115" t="e">
        <f>VLOOKUP(Revisión_Avance_Periodo!$L2508,#REF!,30,FALSE)</f>
        <v>#REF!</v>
      </c>
      <c r="R2508" s="116">
        <v>2019</v>
      </c>
      <c r="S2508" s="196">
        <v>43799</v>
      </c>
      <c r="T2508" s="116" t="s">
        <v>78</v>
      </c>
      <c r="U2508" s="440" t="e">
        <f>INDEX(#REF!,MATCH(Revisión_Avance_Periodo!$L2508,#REF!,0),MATCH(Revisión_Avance_Periodo!$T2508,#REF!,0))</f>
        <v>#REF!</v>
      </c>
      <c r="V2508" s="440" t="e">
        <f>INDEX(#REF!,MATCH(Revisión_Avance_Periodo!$L2508,#REF!,0),MATCH(Revisión_Avance_Periodo!$T2508,#REF!,0))</f>
        <v>#REF!</v>
      </c>
      <c r="W2508" s="131" t="e">
        <f>V2508/U2508</f>
        <v>#REF!</v>
      </c>
      <c r="X2508" s="116" t="e">
        <f>VLOOKUP(W2508,Tabla_Estado_Meta_OAP_2019[#All],3,TRUE)</f>
        <v>#REF!</v>
      </c>
      <c r="Y2508" s="164" t="e">
        <f>SUBTOTAL(9,$U$206:$U2508)</f>
        <v>#REF!</v>
      </c>
      <c r="Z2508" s="158" t="e">
        <f>SUBTOTAL(9,$V$206:$V2508)</f>
        <v>#REF!</v>
      </c>
      <c r="AA2508" s="159">
        <f>IFERROR(+Revisión_Avance_Periodo!$Z2508/Revisión_Avance_Periodo!$Y2508,0)</f>
        <v>0</v>
      </c>
      <c r="AB2508" s="126"/>
      <c r="AC2508" s="127"/>
      <c r="AD2508" s="125"/>
      <c r="AE2508" s="125"/>
      <c r="AF2508" s="128"/>
      <c r="AG2508" s="129"/>
      <c r="AH2508" s="164" t="e">
        <f>SUBTOTAL(9,$U$2498:$U2508)</f>
        <v>#REF!</v>
      </c>
      <c r="AI2508" s="158" t="e">
        <f>SUBTOTAL(9,$V$2498:$V2508)</f>
        <v>#REF!</v>
      </c>
      <c r="AJ2508" s="159">
        <f>IFERROR(+Revisión_Avance_Periodo!$Z2508/Revisión_Avance_Periodo!$Y2508,0)</f>
        <v>0</v>
      </c>
      <c r="AK2508" s="126"/>
      <c r="AL2508" s="127"/>
      <c r="AM2508" s="125"/>
      <c r="AN2508" s="125"/>
      <c r="AO2508" s="128"/>
      <c r="AP2508" s="129"/>
    </row>
    <row r="2509" spans="1:42" ht="15.75" thickBot="1" x14ac:dyDescent="0.3">
      <c r="A2509" s="97">
        <v>215</v>
      </c>
      <c r="B2509" s="435" t="e">
        <f>CONCATENATE(Revisión_Avance_Periodo!$D2509,";",Revisión_Avance_Periodo!$F2509,";",Revisión_Avance_Periodo!$L2509)</f>
        <v>#REF!</v>
      </c>
      <c r="C2509" s="435" t="e">
        <f t="shared" si="200"/>
        <v>#REF!</v>
      </c>
      <c r="D2509" s="123" t="e">
        <f>VLOOKUP($A2509,#REF!,3,FALSE)</f>
        <v>#REF!</v>
      </c>
      <c r="E2509" s="436" t="e">
        <f>VLOOKUP($A2509,#REF!,4,FALSE)</f>
        <v>#REF!</v>
      </c>
      <c r="F2509" s="103" t="e">
        <f>VLOOKUP($A2509,#REF!,5,FALSE)</f>
        <v>#REF!</v>
      </c>
      <c r="G2509" s="98" t="e">
        <f>VLOOKUP($A2509,#REF!,8,FALSE)</f>
        <v>#REF!</v>
      </c>
      <c r="H2509" s="93" t="e">
        <f>VLOOKUP($A2509,#REF!,7,FALSE)</f>
        <v>#REF!</v>
      </c>
      <c r="I2509" s="438" t="e">
        <f>VLOOKUP($A2509,#REF!,10,FALSE)</f>
        <v>#REF!</v>
      </c>
      <c r="J2509" s="98" t="e">
        <f>VLOOKUP($A2509,#REF!,11,FALSE)</f>
        <v>#REF!</v>
      </c>
      <c r="K2509" s="114" t="e">
        <f>VLOOKUP($A2509,#REF!,12,FALSE)</f>
        <v>#REF!</v>
      </c>
      <c r="L2509" s="98" t="e">
        <f>VLOOKUP($A2509,#REF!,13,FALSE)</f>
        <v>#REF!</v>
      </c>
      <c r="M2509" s="438" t="e">
        <f>VLOOKUP($A2509,#REF!,14,FALSE)</f>
        <v>#REF!</v>
      </c>
      <c r="N2509" s="103" t="e">
        <f>VLOOKUP($A2509,#REF!,15,FALSE)</f>
        <v>#REF!</v>
      </c>
      <c r="O2509" s="103" t="e">
        <f>VLOOKUP($A2509,#REF!,18,FALSE)</f>
        <v>#REF!</v>
      </c>
      <c r="P2509" s="93" t="e">
        <f>VLOOKUP($A2509,#REF!,41,FALSE)</f>
        <v>#REF!</v>
      </c>
      <c r="Q2509" s="115" t="e">
        <f>VLOOKUP(Revisión_Avance_Periodo!$L2509,#REF!,30,FALSE)</f>
        <v>#REF!</v>
      </c>
      <c r="R2509" s="116">
        <v>2019</v>
      </c>
      <c r="S2509" s="196">
        <v>43829</v>
      </c>
      <c r="T2509" s="124" t="s">
        <v>79</v>
      </c>
      <c r="U2509" s="440" t="e">
        <f>INDEX(#REF!,MATCH(Revisión_Avance_Periodo!$L2509,#REF!,0),MATCH(Revisión_Avance_Periodo!$T2509,#REF!,0))</f>
        <v>#REF!</v>
      </c>
      <c r="V2509" s="440" t="e">
        <f>INDEX(#REF!,MATCH(Revisión_Avance_Periodo!$L2509,#REF!,0),MATCH(Revisión_Avance_Periodo!$T2509,#REF!,0))</f>
        <v>#REF!</v>
      </c>
      <c r="W2509" s="118">
        <f t="shared" ref="W2509:W2516" si="201">IFERROR((V2509/U2509),0)</f>
        <v>0</v>
      </c>
      <c r="X2509" s="124" t="str">
        <f>VLOOKUP(W2509,Tabla_Estado_Meta_OAP_2019[#All],3,TRUE)</f>
        <v>Por Ejecutar</v>
      </c>
      <c r="Y2509" s="164" t="e">
        <f>SUBTOTAL(9,$U$206:$U2509)</f>
        <v>#REF!</v>
      </c>
      <c r="Z2509" s="158" t="e">
        <f>SUBTOTAL(9,$V$206:$V2509)</f>
        <v>#REF!</v>
      </c>
      <c r="AA2509" s="159">
        <f>IFERROR(+Revisión_Avance_Periodo!$Z2509/Revisión_Avance_Periodo!$Y2509,0)</f>
        <v>0</v>
      </c>
      <c r="AB2509" s="126"/>
      <c r="AC2509" s="127"/>
      <c r="AD2509" s="125"/>
      <c r="AE2509" s="125"/>
      <c r="AF2509" s="128"/>
      <c r="AG2509" s="129"/>
      <c r="AH2509" s="164" t="e">
        <f>SUBTOTAL(9,$U$2498:$U2509)</f>
        <v>#REF!</v>
      </c>
      <c r="AI2509" s="158" t="e">
        <f>SUBTOTAL(9,$V$2498:$V2509)</f>
        <v>#REF!</v>
      </c>
      <c r="AJ2509" s="159">
        <f>IFERROR(+Revisión_Avance_Periodo!$Z2509/Revisión_Avance_Periodo!$Y2509,0)</f>
        <v>0</v>
      </c>
      <c r="AK2509" s="126"/>
      <c r="AL2509" s="127"/>
      <c r="AM2509" s="125"/>
      <c r="AN2509" s="125"/>
      <c r="AO2509" s="128"/>
      <c r="AP2509" s="129"/>
    </row>
    <row r="2510" spans="1:42" x14ac:dyDescent="0.25">
      <c r="A2510" s="92">
        <v>216</v>
      </c>
      <c r="B2510" s="435" t="e">
        <f>CONCATENATE(Revisión_Avance_Periodo!$D2510,";",Revisión_Avance_Periodo!$F2510,";",Revisión_Avance_Periodo!$L2510)</f>
        <v>#REF!</v>
      </c>
      <c r="C2510" s="435" t="e">
        <f t="shared" si="200"/>
        <v>#REF!</v>
      </c>
      <c r="D2510" s="114" t="e">
        <f>VLOOKUP($A2510,#REF!,3,FALSE)</f>
        <v>#REF!</v>
      </c>
      <c r="E2510" s="436" t="e">
        <f>VLOOKUP($A2510,#REF!,4,FALSE)</f>
        <v>#REF!</v>
      </c>
      <c r="F2510" s="102" t="e">
        <f>VLOOKUP($A2510,#REF!,5,FALSE)</f>
        <v>#REF!</v>
      </c>
      <c r="G2510" s="93" t="e">
        <f>VLOOKUP($A2510,#REF!,8,FALSE)</f>
        <v>#REF!</v>
      </c>
      <c r="H2510" s="93" t="e">
        <f>VLOOKUP($A2510,#REF!,7,FALSE)</f>
        <v>#REF!</v>
      </c>
      <c r="I2510" s="438" t="e">
        <f>VLOOKUP($A2510,#REF!,10,FALSE)</f>
        <v>#REF!</v>
      </c>
      <c r="J2510" s="93" t="e">
        <f>VLOOKUP($A2510,#REF!,11,FALSE)</f>
        <v>#REF!</v>
      </c>
      <c r="K2510" s="114" t="e">
        <f>VLOOKUP($A2510,#REF!,12,FALSE)</f>
        <v>#REF!</v>
      </c>
      <c r="L2510" s="93" t="e">
        <f>VLOOKUP($A2510,#REF!,13,FALSE)</f>
        <v>#REF!</v>
      </c>
      <c r="M2510" s="438" t="e">
        <f>VLOOKUP($A2510,#REF!,14,FALSE)</f>
        <v>#REF!</v>
      </c>
      <c r="N2510" s="102" t="e">
        <f>VLOOKUP($A2510,#REF!,15,FALSE)</f>
        <v>#REF!</v>
      </c>
      <c r="O2510" s="102" t="e">
        <f>VLOOKUP($A2510,#REF!,18,FALSE)</f>
        <v>#REF!</v>
      </c>
      <c r="P2510" s="93" t="e">
        <f>VLOOKUP($A2510,#REF!,41,FALSE)</f>
        <v>#REF!</v>
      </c>
      <c r="Q2510" s="115" t="e">
        <f>VLOOKUP(Revisión_Avance_Periodo!$L2510,#REF!,30,FALSE)</f>
        <v>#REF!</v>
      </c>
      <c r="R2510" s="116">
        <v>2019</v>
      </c>
      <c r="S2510" s="196">
        <v>43495</v>
      </c>
      <c r="T2510" s="116" t="s">
        <v>68</v>
      </c>
      <c r="U2510" s="117" t="e">
        <f>INDEX(#REF!,MATCH(Revisión_Avance_Periodo!$L2510,#REF!,0),MATCH(Revisión_Avance_Periodo!$T2510,#REF!,0))</f>
        <v>#REF!</v>
      </c>
      <c r="V2510" s="117" t="e">
        <f>INDEX(#REF!,MATCH(Revisión_Avance_Periodo!$L2510,#REF!,0),MATCH(Revisión_Avance_Periodo!$T2510,#REF!,0))</f>
        <v>#REF!</v>
      </c>
      <c r="W2510" s="118">
        <f t="shared" si="201"/>
        <v>0</v>
      </c>
      <c r="X2510" s="116" t="str">
        <f>VLOOKUP(W2510,Tabla_Estado_Meta_OAP_2019[#All],3,TRUE)</f>
        <v>Por Ejecutar</v>
      </c>
      <c r="Y2510" s="148" t="e">
        <f>SUBTOTAL(9,$U$206:$U2510)</f>
        <v>#REF!</v>
      </c>
      <c r="Z2510" s="162" t="e">
        <f>SUBTOTAL(9,$V$206:$V2510)</f>
        <v>#REF!</v>
      </c>
      <c r="AA2510" s="162">
        <f>IFERROR(+Revisión_Avance_Periodo!$Z2510/Revisión_Avance_Periodo!$Y2510,0)</f>
        <v>0</v>
      </c>
      <c r="AB2510" s="120" t="e">
        <f>SUBTOTAL(9,U2510:U2521)</f>
        <v>#REF!</v>
      </c>
      <c r="AC2510" s="119" t="e">
        <f>SUBTOTAL(9,V2510:V2521)</f>
        <v>#REF!</v>
      </c>
      <c r="AD2510" s="119" t="e">
        <f>+AC2510/AB2510</f>
        <v>#REF!</v>
      </c>
      <c r="AE2510" s="119" t="e">
        <f>100%-Revisión_Avance_Periodo!$AD2510</f>
        <v>#REF!</v>
      </c>
      <c r="AF2510" s="121" t="e">
        <f>VLOOKUP(AD2510,Tabla_Estado_Meta_OAP_2019[],3,TRUE)</f>
        <v>#REF!</v>
      </c>
      <c r="AG2510" s="122" t="e">
        <f>Revisión_Avance_Periodo!$AD2510*Revisión_Avance_Periodo!$Q2510</f>
        <v>#REF!</v>
      </c>
      <c r="AH2510" s="148" t="e">
        <f>SUBTOTAL(9,$U$2510:$U2510)</f>
        <v>#REF!</v>
      </c>
      <c r="AI2510" s="162" t="e">
        <f>SUBTOTAL(9,$V$2510:$V2510)</f>
        <v>#REF!</v>
      </c>
      <c r="AJ2510" s="162">
        <f>IFERROR(+Revisión_Avance_Periodo!$Z2510/Revisión_Avance_Periodo!$Y2510,0)</f>
        <v>0</v>
      </c>
      <c r="AK2510" s="120" t="e">
        <f>SUBTOTAL(9,AD2510:AD2521)</f>
        <v>#REF!</v>
      </c>
      <c r="AL2510" s="119" t="e">
        <f>SUBTOTAL(9,AE2510:AE2521)</f>
        <v>#REF!</v>
      </c>
      <c r="AM2510" s="119" t="e">
        <f>+AL2510/AK2510</f>
        <v>#REF!</v>
      </c>
      <c r="AN2510" s="119" t="e">
        <f>100%-Revisión_Avance_Periodo!$AD2510</f>
        <v>#REF!</v>
      </c>
      <c r="AO2510" s="121" t="e">
        <f>VLOOKUP(AM2510,Tabla_Estado_Meta_OAP_2019[],3,TRUE)</f>
        <v>#REF!</v>
      </c>
      <c r="AP2510" s="122" t="e">
        <f>Revisión_Avance_Periodo!$AD2510*Revisión_Avance_Periodo!$Q2510</f>
        <v>#REF!</v>
      </c>
    </row>
    <row r="2511" spans="1:42" x14ac:dyDescent="0.25">
      <c r="A2511" s="97">
        <v>216</v>
      </c>
      <c r="B2511" s="435" t="e">
        <f>CONCATENATE(Revisión_Avance_Periodo!$D2511,";",Revisión_Avance_Periodo!$F2511,";",Revisión_Avance_Periodo!$L2511)</f>
        <v>#REF!</v>
      </c>
      <c r="C2511" s="435" t="e">
        <f t="shared" si="200"/>
        <v>#REF!</v>
      </c>
      <c r="D2511" s="123" t="e">
        <f>VLOOKUP($A2511,#REF!,3,FALSE)</f>
        <v>#REF!</v>
      </c>
      <c r="E2511" s="436" t="e">
        <f>VLOOKUP($A2511,#REF!,4,FALSE)</f>
        <v>#REF!</v>
      </c>
      <c r="F2511" s="103" t="e">
        <f>VLOOKUP($A2511,#REF!,5,FALSE)</f>
        <v>#REF!</v>
      </c>
      <c r="G2511" s="98" t="e">
        <f>VLOOKUP($A2511,#REF!,8,FALSE)</f>
        <v>#REF!</v>
      </c>
      <c r="H2511" s="93" t="e">
        <f>VLOOKUP($A2511,#REF!,7,FALSE)</f>
        <v>#REF!</v>
      </c>
      <c r="I2511" s="438" t="e">
        <f>VLOOKUP($A2511,#REF!,10,FALSE)</f>
        <v>#REF!</v>
      </c>
      <c r="J2511" s="98" t="e">
        <f>VLOOKUP($A2511,#REF!,11,FALSE)</f>
        <v>#REF!</v>
      </c>
      <c r="K2511" s="114" t="e">
        <f>VLOOKUP($A2511,#REF!,12,FALSE)</f>
        <v>#REF!</v>
      </c>
      <c r="L2511" s="98" t="e">
        <f>VLOOKUP($A2511,#REF!,13,FALSE)</f>
        <v>#REF!</v>
      </c>
      <c r="M2511" s="438" t="e">
        <f>VLOOKUP($A2511,#REF!,14,FALSE)</f>
        <v>#REF!</v>
      </c>
      <c r="N2511" s="103" t="e">
        <f>VLOOKUP($A2511,#REF!,15,FALSE)</f>
        <v>#REF!</v>
      </c>
      <c r="O2511" s="103" t="e">
        <f>VLOOKUP($A2511,#REF!,18,FALSE)</f>
        <v>#REF!</v>
      </c>
      <c r="P2511" s="93" t="e">
        <f>VLOOKUP($A2511,#REF!,41,FALSE)</f>
        <v>#REF!</v>
      </c>
      <c r="Q2511" s="115" t="e">
        <f>VLOOKUP(Revisión_Avance_Periodo!$L2511,#REF!,30,FALSE)</f>
        <v>#REF!</v>
      </c>
      <c r="R2511" s="116">
        <v>2019</v>
      </c>
      <c r="S2511" s="196">
        <v>43524</v>
      </c>
      <c r="T2511" s="124" t="s">
        <v>69</v>
      </c>
      <c r="U2511" s="117" t="e">
        <f>INDEX(#REF!,MATCH(Revisión_Avance_Periodo!$L2511,#REF!,0),MATCH(Revisión_Avance_Periodo!$T2511,#REF!,0))</f>
        <v>#REF!</v>
      </c>
      <c r="V2511" s="117" t="e">
        <f>INDEX(#REF!,MATCH(Revisión_Avance_Periodo!$L2511,#REF!,0),MATCH(Revisión_Avance_Periodo!$T2511,#REF!,0))</f>
        <v>#REF!</v>
      </c>
      <c r="W2511" s="118">
        <f t="shared" si="201"/>
        <v>0</v>
      </c>
      <c r="X2511" s="124" t="str">
        <f>VLOOKUP(W2511,Tabla_Estado_Meta_OAP_2019[#All],3,TRUE)</f>
        <v>Por Ejecutar</v>
      </c>
      <c r="Y2511" s="150" t="e">
        <f>SUBTOTAL(9,$U$206:$U2511)</f>
        <v>#REF!</v>
      </c>
      <c r="Z2511" s="159" t="e">
        <f>SUBTOTAL(9,$V$206:$V2511)</f>
        <v>#REF!</v>
      </c>
      <c r="AA2511" s="159">
        <f>IFERROR(+Revisión_Avance_Periodo!$Z2511/Revisión_Avance_Periodo!$Y2511,0)</f>
        <v>0</v>
      </c>
      <c r="AB2511" s="126"/>
      <c r="AC2511" s="127"/>
      <c r="AD2511" s="125"/>
      <c r="AE2511" s="125"/>
      <c r="AF2511" s="128"/>
      <c r="AG2511" s="129"/>
      <c r="AH2511" s="150" t="e">
        <f>SUBTOTAL(9,$U$2510:$U2511)</f>
        <v>#REF!</v>
      </c>
      <c r="AI2511" s="159" t="e">
        <f>SUBTOTAL(9,$V$2510:$V2511)</f>
        <v>#REF!</v>
      </c>
      <c r="AJ2511" s="159">
        <f>IFERROR(+Revisión_Avance_Periodo!$Z2511/Revisión_Avance_Periodo!$Y2511,0)</f>
        <v>0</v>
      </c>
      <c r="AK2511" s="126"/>
      <c r="AL2511" s="127"/>
      <c r="AM2511" s="125"/>
      <c r="AN2511" s="125"/>
      <c r="AO2511" s="128"/>
      <c r="AP2511" s="129"/>
    </row>
    <row r="2512" spans="1:42" x14ac:dyDescent="0.25">
      <c r="A2512" s="92">
        <v>216</v>
      </c>
      <c r="B2512" s="435" t="e">
        <f>CONCATENATE(Revisión_Avance_Periodo!$D2512,";",Revisión_Avance_Periodo!$F2512,";",Revisión_Avance_Periodo!$L2512)</f>
        <v>#REF!</v>
      </c>
      <c r="C2512" s="435" t="e">
        <f t="shared" si="200"/>
        <v>#REF!</v>
      </c>
      <c r="D2512" s="114" t="e">
        <f>VLOOKUP($A2512,#REF!,3,FALSE)</f>
        <v>#REF!</v>
      </c>
      <c r="E2512" s="436" t="e">
        <f>VLOOKUP($A2512,#REF!,4,FALSE)</f>
        <v>#REF!</v>
      </c>
      <c r="F2512" s="102" t="e">
        <f>VLOOKUP($A2512,#REF!,5,FALSE)</f>
        <v>#REF!</v>
      </c>
      <c r="G2512" s="93" t="e">
        <f>VLOOKUP($A2512,#REF!,8,FALSE)</f>
        <v>#REF!</v>
      </c>
      <c r="H2512" s="93" t="e">
        <f>VLOOKUP($A2512,#REF!,7,FALSE)</f>
        <v>#REF!</v>
      </c>
      <c r="I2512" s="438" t="e">
        <f>VLOOKUP($A2512,#REF!,10,FALSE)</f>
        <v>#REF!</v>
      </c>
      <c r="J2512" s="93" t="e">
        <f>VLOOKUP($A2512,#REF!,11,FALSE)</f>
        <v>#REF!</v>
      </c>
      <c r="K2512" s="114" t="e">
        <f>VLOOKUP($A2512,#REF!,12,FALSE)</f>
        <v>#REF!</v>
      </c>
      <c r="L2512" s="93" t="e">
        <f>VLOOKUP($A2512,#REF!,13,FALSE)</f>
        <v>#REF!</v>
      </c>
      <c r="M2512" s="438" t="e">
        <f>VLOOKUP($A2512,#REF!,14,FALSE)</f>
        <v>#REF!</v>
      </c>
      <c r="N2512" s="102" t="e">
        <f>VLOOKUP($A2512,#REF!,15,FALSE)</f>
        <v>#REF!</v>
      </c>
      <c r="O2512" s="102" t="e">
        <f>VLOOKUP($A2512,#REF!,18,FALSE)</f>
        <v>#REF!</v>
      </c>
      <c r="P2512" s="93" t="e">
        <f>VLOOKUP($A2512,#REF!,41,FALSE)</f>
        <v>#REF!</v>
      </c>
      <c r="Q2512" s="115" t="e">
        <f>VLOOKUP(Revisión_Avance_Periodo!$L2512,#REF!,30,FALSE)</f>
        <v>#REF!</v>
      </c>
      <c r="R2512" s="116">
        <v>2019</v>
      </c>
      <c r="S2512" s="196">
        <v>43554</v>
      </c>
      <c r="T2512" s="116" t="s">
        <v>70</v>
      </c>
      <c r="U2512" s="117" t="e">
        <f>INDEX(#REF!,MATCH(Revisión_Avance_Periodo!$L2512,#REF!,0),MATCH(Revisión_Avance_Periodo!$T2512,#REF!,0))</f>
        <v>#REF!</v>
      </c>
      <c r="V2512" s="117" t="e">
        <f>INDEX(#REF!,MATCH(Revisión_Avance_Periodo!$L2512,#REF!,0),MATCH(Revisión_Avance_Periodo!$T2512,#REF!,0))</f>
        <v>#REF!</v>
      </c>
      <c r="W2512" s="118">
        <f t="shared" si="201"/>
        <v>0</v>
      </c>
      <c r="X2512" s="116" t="str">
        <f>VLOOKUP(W2512,Tabla_Estado_Meta_OAP_2019[#All],3,TRUE)</f>
        <v>Por Ejecutar</v>
      </c>
      <c r="Y2512" s="150" t="e">
        <f>SUBTOTAL(9,$U$206:$U2512)</f>
        <v>#REF!</v>
      </c>
      <c r="Z2512" s="159" t="e">
        <f>SUBTOTAL(9,$V$206:$V2512)</f>
        <v>#REF!</v>
      </c>
      <c r="AA2512" s="159">
        <f>IFERROR(+Revisión_Avance_Periodo!$Z2512/Revisión_Avance_Periodo!$Y2512,0)</f>
        <v>0</v>
      </c>
      <c r="AB2512" s="126"/>
      <c r="AC2512" s="127"/>
      <c r="AD2512" s="125"/>
      <c r="AE2512" s="125"/>
      <c r="AF2512" s="128"/>
      <c r="AG2512" s="129"/>
      <c r="AH2512" s="150" t="e">
        <f>SUBTOTAL(9,$U$2510:$U2512)</f>
        <v>#REF!</v>
      </c>
      <c r="AI2512" s="159" t="e">
        <f>SUBTOTAL(9,$V$2510:$V2512)</f>
        <v>#REF!</v>
      </c>
      <c r="AJ2512" s="159">
        <f>IFERROR(+Revisión_Avance_Periodo!$Z2512/Revisión_Avance_Periodo!$Y2512,0)</f>
        <v>0</v>
      </c>
      <c r="AK2512" s="126"/>
      <c r="AL2512" s="127"/>
      <c r="AM2512" s="125"/>
      <c r="AN2512" s="125"/>
      <c r="AO2512" s="128"/>
      <c r="AP2512" s="129"/>
    </row>
    <row r="2513" spans="1:42" x14ac:dyDescent="0.25">
      <c r="A2513" s="97">
        <v>216</v>
      </c>
      <c r="B2513" s="435" t="e">
        <f>CONCATENATE(Revisión_Avance_Periodo!$D2513,";",Revisión_Avance_Periodo!$F2513,";",Revisión_Avance_Periodo!$L2513)</f>
        <v>#REF!</v>
      </c>
      <c r="C2513" s="435" t="e">
        <f t="shared" si="200"/>
        <v>#REF!</v>
      </c>
      <c r="D2513" s="123" t="e">
        <f>VLOOKUP($A2513,#REF!,3,FALSE)</f>
        <v>#REF!</v>
      </c>
      <c r="E2513" s="436" t="e">
        <f>VLOOKUP($A2513,#REF!,4,FALSE)</f>
        <v>#REF!</v>
      </c>
      <c r="F2513" s="103" t="e">
        <f>VLOOKUP($A2513,#REF!,5,FALSE)</f>
        <v>#REF!</v>
      </c>
      <c r="G2513" s="98" t="e">
        <f>VLOOKUP($A2513,#REF!,8,FALSE)</f>
        <v>#REF!</v>
      </c>
      <c r="H2513" s="93" t="e">
        <f>VLOOKUP($A2513,#REF!,7,FALSE)</f>
        <v>#REF!</v>
      </c>
      <c r="I2513" s="438" t="e">
        <f>VLOOKUP($A2513,#REF!,10,FALSE)</f>
        <v>#REF!</v>
      </c>
      <c r="J2513" s="98" t="e">
        <f>VLOOKUP($A2513,#REF!,11,FALSE)</f>
        <v>#REF!</v>
      </c>
      <c r="K2513" s="114" t="e">
        <f>VLOOKUP($A2513,#REF!,12,FALSE)</f>
        <v>#REF!</v>
      </c>
      <c r="L2513" s="98" t="e">
        <f>VLOOKUP($A2513,#REF!,13,FALSE)</f>
        <v>#REF!</v>
      </c>
      <c r="M2513" s="438" t="e">
        <f>VLOOKUP($A2513,#REF!,14,FALSE)</f>
        <v>#REF!</v>
      </c>
      <c r="N2513" s="103" t="e">
        <f>VLOOKUP($A2513,#REF!,15,FALSE)</f>
        <v>#REF!</v>
      </c>
      <c r="O2513" s="103" t="e">
        <f>VLOOKUP($A2513,#REF!,18,FALSE)</f>
        <v>#REF!</v>
      </c>
      <c r="P2513" s="93" t="e">
        <f>VLOOKUP($A2513,#REF!,41,FALSE)</f>
        <v>#REF!</v>
      </c>
      <c r="Q2513" s="115" t="e">
        <f>VLOOKUP(Revisión_Avance_Periodo!$L2513,#REF!,30,FALSE)</f>
        <v>#REF!</v>
      </c>
      <c r="R2513" s="116">
        <v>2019</v>
      </c>
      <c r="S2513" s="196">
        <v>43585</v>
      </c>
      <c r="T2513" s="124" t="s">
        <v>71</v>
      </c>
      <c r="U2513" s="117" t="e">
        <f>INDEX(#REF!,MATCH(Revisión_Avance_Periodo!$L2513,#REF!,0),MATCH(Revisión_Avance_Periodo!$T2513,#REF!,0))</f>
        <v>#REF!</v>
      </c>
      <c r="V2513" s="117" t="e">
        <f>INDEX(#REF!,MATCH(Revisión_Avance_Periodo!$L2513,#REF!,0),MATCH(Revisión_Avance_Periodo!$T2513,#REF!,0))</f>
        <v>#REF!</v>
      </c>
      <c r="W2513" s="118">
        <f t="shared" si="201"/>
        <v>0</v>
      </c>
      <c r="X2513" s="124" t="str">
        <f>VLOOKUP(W2513,Tabla_Estado_Meta_OAP_2019[#All],3,TRUE)</f>
        <v>Por Ejecutar</v>
      </c>
      <c r="Y2513" s="150" t="e">
        <f>SUBTOTAL(9,$U$206:$U2513)</f>
        <v>#REF!</v>
      </c>
      <c r="Z2513" s="159" t="e">
        <f>SUBTOTAL(9,$V$206:$V2513)</f>
        <v>#REF!</v>
      </c>
      <c r="AA2513" s="159">
        <f>IFERROR(+Revisión_Avance_Periodo!$Z2513/Revisión_Avance_Periodo!$Y2513,0)</f>
        <v>0</v>
      </c>
      <c r="AB2513" s="126"/>
      <c r="AC2513" s="127"/>
      <c r="AD2513" s="125"/>
      <c r="AE2513" s="125"/>
      <c r="AF2513" s="128"/>
      <c r="AG2513" s="129"/>
      <c r="AH2513" s="150" t="e">
        <f>SUBTOTAL(9,$U$2510:$U2513)</f>
        <v>#REF!</v>
      </c>
      <c r="AI2513" s="159" t="e">
        <f>SUBTOTAL(9,$V$2510:$V2513)</f>
        <v>#REF!</v>
      </c>
      <c r="AJ2513" s="159">
        <f>IFERROR(+Revisión_Avance_Periodo!$Z2513/Revisión_Avance_Periodo!$Y2513,0)</f>
        <v>0</v>
      </c>
      <c r="AK2513" s="126"/>
      <c r="AL2513" s="127"/>
      <c r="AM2513" s="125"/>
      <c r="AN2513" s="125"/>
      <c r="AO2513" s="128"/>
      <c r="AP2513" s="129"/>
    </row>
    <row r="2514" spans="1:42" x14ac:dyDescent="0.25">
      <c r="A2514" s="92">
        <v>216</v>
      </c>
      <c r="B2514" s="435" t="e">
        <f>CONCATENATE(Revisión_Avance_Periodo!$D2514,";",Revisión_Avance_Periodo!$F2514,";",Revisión_Avance_Periodo!$L2514)</f>
        <v>#REF!</v>
      </c>
      <c r="C2514" s="435" t="e">
        <f t="shared" si="200"/>
        <v>#REF!</v>
      </c>
      <c r="D2514" s="114" t="e">
        <f>VLOOKUP($A2514,#REF!,3,FALSE)</f>
        <v>#REF!</v>
      </c>
      <c r="E2514" s="436" t="e">
        <f>VLOOKUP($A2514,#REF!,4,FALSE)</f>
        <v>#REF!</v>
      </c>
      <c r="F2514" s="102" t="e">
        <f>VLOOKUP($A2514,#REF!,5,FALSE)</f>
        <v>#REF!</v>
      </c>
      <c r="G2514" s="93" t="e">
        <f>VLOOKUP($A2514,#REF!,8,FALSE)</f>
        <v>#REF!</v>
      </c>
      <c r="H2514" s="93" t="e">
        <f>VLOOKUP($A2514,#REF!,7,FALSE)</f>
        <v>#REF!</v>
      </c>
      <c r="I2514" s="438" t="e">
        <f>VLOOKUP($A2514,#REF!,10,FALSE)</f>
        <v>#REF!</v>
      </c>
      <c r="J2514" s="93" t="e">
        <f>VLOOKUP($A2514,#REF!,11,FALSE)</f>
        <v>#REF!</v>
      </c>
      <c r="K2514" s="114" t="e">
        <f>VLOOKUP($A2514,#REF!,12,FALSE)</f>
        <v>#REF!</v>
      </c>
      <c r="L2514" s="93" t="e">
        <f>VLOOKUP($A2514,#REF!,13,FALSE)</f>
        <v>#REF!</v>
      </c>
      <c r="M2514" s="438" t="e">
        <f>VLOOKUP($A2514,#REF!,14,FALSE)</f>
        <v>#REF!</v>
      </c>
      <c r="N2514" s="102" t="e">
        <f>VLOOKUP($A2514,#REF!,15,FALSE)</f>
        <v>#REF!</v>
      </c>
      <c r="O2514" s="102" t="e">
        <f>VLOOKUP($A2514,#REF!,18,FALSE)</f>
        <v>#REF!</v>
      </c>
      <c r="P2514" s="93" t="e">
        <f>VLOOKUP($A2514,#REF!,41,FALSE)</f>
        <v>#REF!</v>
      </c>
      <c r="Q2514" s="115" t="e">
        <f>VLOOKUP(Revisión_Avance_Periodo!$L2514,#REF!,30,FALSE)</f>
        <v>#REF!</v>
      </c>
      <c r="R2514" s="116">
        <v>2019</v>
      </c>
      <c r="S2514" s="196">
        <v>43615</v>
      </c>
      <c r="T2514" s="116" t="s">
        <v>72</v>
      </c>
      <c r="U2514" s="117" t="e">
        <f>INDEX(#REF!,MATCH(Revisión_Avance_Periodo!$L2514,#REF!,0),MATCH(Revisión_Avance_Periodo!$T2514,#REF!,0))</f>
        <v>#REF!</v>
      </c>
      <c r="V2514" s="117" t="e">
        <f>INDEX(#REF!,MATCH(Revisión_Avance_Periodo!$L2514,#REF!,0),MATCH(Revisión_Avance_Periodo!$T2514,#REF!,0))</f>
        <v>#REF!</v>
      </c>
      <c r="W2514" s="118">
        <f t="shared" si="201"/>
        <v>0</v>
      </c>
      <c r="X2514" s="116" t="str">
        <f>VLOOKUP(W2514,Tabla_Estado_Meta_OAP_2019[#All],3,TRUE)</f>
        <v>Por Ejecutar</v>
      </c>
      <c r="Y2514" s="150" t="e">
        <f>SUBTOTAL(9,$U$206:$U2514)</f>
        <v>#REF!</v>
      </c>
      <c r="Z2514" s="159" t="e">
        <f>SUBTOTAL(9,$V$206:$V2514)</f>
        <v>#REF!</v>
      </c>
      <c r="AA2514" s="159">
        <f>IFERROR(+Revisión_Avance_Periodo!$Z2514/Revisión_Avance_Periodo!$Y2514,0)</f>
        <v>0</v>
      </c>
      <c r="AB2514" s="126"/>
      <c r="AC2514" s="127"/>
      <c r="AD2514" s="125"/>
      <c r="AE2514" s="125"/>
      <c r="AF2514" s="128"/>
      <c r="AG2514" s="129"/>
      <c r="AH2514" s="150" t="e">
        <f>SUBTOTAL(9,$U$2510:$U2514)</f>
        <v>#REF!</v>
      </c>
      <c r="AI2514" s="159" t="e">
        <f>SUBTOTAL(9,$V$2510:$V2514)</f>
        <v>#REF!</v>
      </c>
      <c r="AJ2514" s="159">
        <f>IFERROR(+Revisión_Avance_Periodo!$Z2514/Revisión_Avance_Periodo!$Y2514,0)</f>
        <v>0</v>
      </c>
      <c r="AK2514" s="126"/>
      <c r="AL2514" s="127"/>
      <c r="AM2514" s="125"/>
      <c r="AN2514" s="125"/>
      <c r="AO2514" s="128"/>
      <c r="AP2514" s="129"/>
    </row>
    <row r="2515" spans="1:42" x14ac:dyDescent="0.25">
      <c r="A2515" s="97">
        <v>216</v>
      </c>
      <c r="B2515" s="435" t="e">
        <f>CONCATENATE(Revisión_Avance_Periodo!$D2515,";",Revisión_Avance_Periodo!$F2515,";",Revisión_Avance_Periodo!$L2515)</f>
        <v>#REF!</v>
      </c>
      <c r="C2515" s="435" t="e">
        <f t="shared" si="200"/>
        <v>#REF!</v>
      </c>
      <c r="D2515" s="123" t="e">
        <f>VLOOKUP($A2515,#REF!,3,FALSE)</f>
        <v>#REF!</v>
      </c>
      <c r="E2515" s="436" t="e">
        <f>VLOOKUP($A2515,#REF!,4,FALSE)</f>
        <v>#REF!</v>
      </c>
      <c r="F2515" s="103" t="e">
        <f>VLOOKUP($A2515,#REF!,5,FALSE)</f>
        <v>#REF!</v>
      </c>
      <c r="G2515" s="98" t="e">
        <f>VLOOKUP($A2515,#REF!,8,FALSE)</f>
        <v>#REF!</v>
      </c>
      <c r="H2515" s="93" t="e">
        <f>VLOOKUP($A2515,#REF!,7,FALSE)</f>
        <v>#REF!</v>
      </c>
      <c r="I2515" s="438" t="e">
        <f>VLOOKUP($A2515,#REF!,10,FALSE)</f>
        <v>#REF!</v>
      </c>
      <c r="J2515" s="98" t="e">
        <f>VLOOKUP($A2515,#REF!,11,FALSE)</f>
        <v>#REF!</v>
      </c>
      <c r="K2515" s="114" t="e">
        <f>VLOOKUP($A2515,#REF!,12,FALSE)</f>
        <v>#REF!</v>
      </c>
      <c r="L2515" s="98" t="e">
        <f>VLOOKUP($A2515,#REF!,13,FALSE)</f>
        <v>#REF!</v>
      </c>
      <c r="M2515" s="438" t="e">
        <f>VLOOKUP($A2515,#REF!,14,FALSE)</f>
        <v>#REF!</v>
      </c>
      <c r="N2515" s="103" t="e">
        <f>VLOOKUP($A2515,#REF!,15,FALSE)</f>
        <v>#REF!</v>
      </c>
      <c r="O2515" s="103" t="e">
        <f>VLOOKUP($A2515,#REF!,18,FALSE)</f>
        <v>#REF!</v>
      </c>
      <c r="P2515" s="93" t="e">
        <f>VLOOKUP($A2515,#REF!,41,FALSE)</f>
        <v>#REF!</v>
      </c>
      <c r="Q2515" s="115" t="e">
        <f>VLOOKUP(Revisión_Avance_Periodo!$L2515,#REF!,30,FALSE)</f>
        <v>#REF!</v>
      </c>
      <c r="R2515" s="116">
        <v>2019</v>
      </c>
      <c r="S2515" s="196">
        <v>43646</v>
      </c>
      <c r="T2515" s="124" t="s">
        <v>73</v>
      </c>
      <c r="U2515" s="117" t="e">
        <f>INDEX(#REF!,MATCH(Revisión_Avance_Periodo!$L2515,#REF!,0),MATCH(Revisión_Avance_Periodo!$T2515,#REF!,0))</f>
        <v>#REF!</v>
      </c>
      <c r="V2515" s="117" t="e">
        <f>INDEX(#REF!,MATCH(Revisión_Avance_Periodo!$L2515,#REF!,0),MATCH(Revisión_Avance_Periodo!$T2515,#REF!,0))</f>
        <v>#REF!</v>
      </c>
      <c r="W2515" s="118">
        <f t="shared" si="201"/>
        <v>0</v>
      </c>
      <c r="X2515" s="124" t="str">
        <f>VLOOKUP(W2515,Tabla_Estado_Meta_OAP_2019[#All],3,TRUE)</f>
        <v>Por Ejecutar</v>
      </c>
      <c r="Y2515" s="150" t="e">
        <f>SUBTOTAL(9,$U$206:$U2515)</f>
        <v>#REF!</v>
      </c>
      <c r="Z2515" s="159" t="e">
        <f>SUBTOTAL(9,$V$206:$V2515)</f>
        <v>#REF!</v>
      </c>
      <c r="AA2515" s="159">
        <f>IFERROR(+Revisión_Avance_Periodo!$Z2515/Revisión_Avance_Periodo!$Y2515,0)</f>
        <v>0</v>
      </c>
      <c r="AB2515" s="126"/>
      <c r="AC2515" s="127"/>
      <c r="AD2515" s="125"/>
      <c r="AE2515" s="125"/>
      <c r="AF2515" s="128"/>
      <c r="AG2515" s="129"/>
      <c r="AH2515" s="150" t="e">
        <f>SUBTOTAL(9,$U$2510:$U2515)</f>
        <v>#REF!</v>
      </c>
      <c r="AI2515" s="159" t="e">
        <f>SUBTOTAL(9,$V$2510:$V2515)</f>
        <v>#REF!</v>
      </c>
      <c r="AJ2515" s="159">
        <f>IFERROR(+Revisión_Avance_Periodo!$Z2515/Revisión_Avance_Periodo!$Y2515,0)</f>
        <v>0</v>
      </c>
      <c r="AK2515" s="126"/>
      <c r="AL2515" s="127"/>
      <c r="AM2515" s="125"/>
      <c r="AN2515" s="125"/>
      <c r="AO2515" s="128"/>
      <c r="AP2515" s="129"/>
    </row>
    <row r="2516" spans="1:42" x14ac:dyDescent="0.25">
      <c r="A2516" s="92">
        <v>216</v>
      </c>
      <c r="B2516" s="435" t="e">
        <f>CONCATENATE(Revisión_Avance_Periodo!$D2516,";",Revisión_Avance_Periodo!$F2516,";",Revisión_Avance_Periodo!$L2516)</f>
        <v>#REF!</v>
      </c>
      <c r="C2516" s="435" t="e">
        <f t="shared" si="200"/>
        <v>#REF!</v>
      </c>
      <c r="D2516" s="114" t="e">
        <f>VLOOKUP($A2516,#REF!,3,FALSE)</f>
        <v>#REF!</v>
      </c>
      <c r="E2516" s="436" t="e">
        <f>VLOOKUP($A2516,#REF!,4,FALSE)</f>
        <v>#REF!</v>
      </c>
      <c r="F2516" s="102" t="e">
        <f>VLOOKUP($A2516,#REF!,5,FALSE)</f>
        <v>#REF!</v>
      </c>
      <c r="G2516" s="93" t="e">
        <f>VLOOKUP($A2516,#REF!,8,FALSE)</f>
        <v>#REF!</v>
      </c>
      <c r="H2516" s="93" t="e">
        <f>VLOOKUP($A2516,#REF!,7,FALSE)</f>
        <v>#REF!</v>
      </c>
      <c r="I2516" s="438" t="e">
        <f>VLOOKUP($A2516,#REF!,10,FALSE)</f>
        <v>#REF!</v>
      </c>
      <c r="J2516" s="93" t="e">
        <f>VLOOKUP($A2516,#REF!,11,FALSE)</f>
        <v>#REF!</v>
      </c>
      <c r="K2516" s="114" t="e">
        <f>VLOOKUP($A2516,#REF!,12,FALSE)</f>
        <v>#REF!</v>
      </c>
      <c r="L2516" s="93" t="e">
        <f>VLOOKUP($A2516,#REF!,13,FALSE)</f>
        <v>#REF!</v>
      </c>
      <c r="M2516" s="438" t="e">
        <f>VLOOKUP($A2516,#REF!,14,FALSE)</f>
        <v>#REF!</v>
      </c>
      <c r="N2516" s="102" t="e">
        <f>VLOOKUP($A2516,#REF!,15,FALSE)</f>
        <v>#REF!</v>
      </c>
      <c r="O2516" s="102" t="e">
        <f>VLOOKUP($A2516,#REF!,18,FALSE)</f>
        <v>#REF!</v>
      </c>
      <c r="P2516" s="93" t="e">
        <f>VLOOKUP($A2516,#REF!,41,FALSE)</f>
        <v>#REF!</v>
      </c>
      <c r="Q2516" s="115" t="e">
        <f>VLOOKUP(Revisión_Avance_Periodo!$L2516,#REF!,30,FALSE)</f>
        <v>#REF!</v>
      </c>
      <c r="R2516" s="116">
        <v>2019</v>
      </c>
      <c r="S2516" s="196">
        <v>43676</v>
      </c>
      <c r="T2516" s="116" t="s">
        <v>74</v>
      </c>
      <c r="U2516" s="117" t="e">
        <f>INDEX(#REF!,MATCH(Revisión_Avance_Periodo!$L2516,#REF!,0),MATCH(Revisión_Avance_Periodo!$T2516,#REF!,0))</f>
        <v>#REF!</v>
      </c>
      <c r="V2516" s="117" t="e">
        <f>INDEX(#REF!,MATCH(Revisión_Avance_Periodo!$L2516,#REF!,0),MATCH(Revisión_Avance_Periodo!$T2516,#REF!,0))</f>
        <v>#REF!</v>
      </c>
      <c r="W2516" s="118">
        <f t="shared" si="201"/>
        <v>0</v>
      </c>
      <c r="X2516" s="116" t="str">
        <f>VLOOKUP(W2516,Tabla_Estado_Meta_OAP_2019[#All],3,TRUE)</f>
        <v>Por Ejecutar</v>
      </c>
      <c r="Y2516" s="150" t="e">
        <f>SUBTOTAL(9,$U$206:$U2516)</f>
        <v>#REF!</v>
      </c>
      <c r="Z2516" s="159" t="e">
        <f>SUBTOTAL(9,$V$206:$V2516)</f>
        <v>#REF!</v>
      </c>
      <c r="AA2516" s="159">
        <f>IFERROR(+Revisión_Avance_Periodo!$Z2516/Revisión_Avance_Periodo!$Y2516,0)</f>
        <v>0</v>
      </c>
      <c r="AB2516" s="126"/>
      <c r="AC2516" s="127"/>
      <c r="AD2516" s="125"/>
      <c r="AE2516" s="125"/>
      <c r="AF2516" s="128"/>
      <c r="AG2516" s="129"/>
      <c r="AH2516" s="150" t="e">
        <f>SUBTOTAL(9,$U$2510:$U2516)</f>
        <v>#REF!</v>
      </c>
      <c r="AI2516" s="159" t="e">
        <f>SUBTOTAL(9,$V$2510:$V2516)</f>
        <v>#REF!</v>
      </c>
      <c r="AJ2516" s="159">
        <f>IFERROR(+Revisión_Avance_Periodo!$Z2516/Revisión_Avance_Periodo!$Y2516,0)</f>
        <v>0</v>
      </c>
      <c r="AK2516" s="126"/>
      <c r="AL2516" s="127"/>
      <c r="AM2516" s="125"/>
      <c r="AN2516" s="125"/>
      <c r="AO2516" s="128"/>
      <c r="AP2516" s="129"/>
    </row>
    <row r="2517" spans="1:42" x14ac:dyDescent="0.25">
      <c r="A2517" s="97">
        <v>216</v>
      </c>
      <c r="B2517" s="435" t="e">
        <f>CONCATENATE(Revisión_Avance_Periodo!$D2517,";",Revisión_Avance_Periodo!$F2517,";",Revisión_Avance_Periodo!$L2517)</f>
        <v>#REF!</v>
      </c>
      <c r="C2517" s="435" t="e">
        <f t="shared" si="200"/>
        <v>#REF!</v>
      </c>
      <c r="D2517" s="123" t="e">
        <f>VLOOKUP($A2517,#REF!,3,FALSE)</f>
        <v>#REF!</v>
      </c>
      <c r="E2517" s="436" t="e">
        <f>VLOOKUP($A2517,#REF!,4,FALSE)</f>
        <v>#REF!</v>
      </c>
      <c r="F2517" s="103" t="e">
        <f>VLOOKUP($A2517,#REF!,5,FALSE)</f>
        <v>#REF!</v>
      </c>
      <c r="G2517" s="98" t="e">
        <f>VLOOKUP($A2517,#REF!,8,FALSE)</f>
        <v>#REF!</v>
      </c>
      <c r="H2517" s="93" t="e">
        <f>VLOOKUP($A2517,#REF!,7,FALSE)</f>
        <v>#REF!</v>
      </c>
      <c r="I2517" s="438" t="e">
        <f>VLOOKUP($A2517,#REF!,10,FALSE)</f>
        <v>#REF!</v>
      </c>
      <c r="J2517" s="98" t="e">
        <f>VLOOKUP($A2517,#REF!,11,FALSE)</f>
        <v>#REF!</v>
      </c>
      <c r="K2517" s="114" t="e">
        <f>VLOOKUP($A2517,#REF!,12,FALSE)</f>
        <v>#REF!</v>
      </c>
      <c r="L2517" s="98" t="e">
        <f>VLOOKUP($A2517,#REF!,13,FALSE)</f>
        <v>#REF!</v>
      </c>
      <c r="M2517" s="438" t="e">
        <f>VLOOKUP($A2517,#REF!,14,FALSE)</f>
        <v>#REF!</v>
      </c>
      <c r="N2517" s="103" t="e">
        <f>VLOOKUP($A2517,#REF!,15,FALSE)</f>
        <v>#REF!</v>
      </c>
      <c r="O2517" s="103" t="e">
        <f>VLOOKUP($A2517,#REF!,18,FALSE)</f>
        <v>#REF!</v>
      </c>
      <c r="P2517" s="93" t="e">
        <f>VLOOKUP($A2517,#REF!,41,FALSE)</f>
        <v>#REF!</v>
      </c>
      <c r="Q2517" s="115" t="e">
        <f>VLOOKUP(Revisión_Avance_Periodo!$L2517,#REF!,30,FALSE)</f>
        <v>#REF!</v>
      </c>
      <c r="R2517" s="116">
        <v>2019</v>
      </c>
      <c r="S2517" s="196">
        <v>43707</v>
      </c>
      <c r="T2517" s="124" t="s">
        <v>75</v>
      </c>
      <c r="U2517" s="117" t="e">
        <f>INDEX(#REF!,MATCH(Revisión_Avance_Periodo!$L2517,#REF!,0),MATCH(Revisión_Avance_Periodo!$T2517,#REF!,0))</f>
        <v>#REF!</v>
      </c>
      <c r="V2517" s="117" t="e">
        <f>INDEX(#REF!,MATCH(Revisión_Avance_Periodo!$L2517,#REF!,0),MATCH(Revisión_Avance_Periodo!$T2517,#REF!,0))</f>
        <v>#REF!</v>
      </c>
      <c r="W2517" s="130" t="e">
        <f>V2517/U2517</f>
        <v>#REF!</v>
      </c>
      <c r="X2517" s="124" t="e">
        <f>VLOOKUP(W2517,Tabla_Estado_Meta_OAP_2019[#All],3,TRUE)</f>
        <v>#REF!</v>
      </c>
      <c r="Y2517" s="150" t="e">
        <f>SUBTOTAL(9,$U$206:$U2517)</f>
        <v>#REF!</v>
      </c>
      <c r="Z2517" s="159" t="e">
        <f>SUBTOTAL(9,$V$206:$V2517)</f>
        <v>#REF!</v>
      </c>
      <c r="AA2517" s="159">
        <f>IFERROR(+Revisión_Avance_Periodo!$Z2517/Revisión_Avance_Periodo!$Y2517,0)</f>
        <v>0</v>
      </c>
      <c r="AB2517" s="126"/>
      <c r="AC2517" s="127"/>
      <c r="AD2517" s="125"/>
      <c r="AE2517" s="125"/>
      <c r="AF2517" s="128"/>
      <c r="AG2517" s="129"/>
      <c r="AH2517" s="150" t="e">
        <f>SUBTOTAL(9,$U$2510:$U2517)</f>
        <v>#REF!</v>
      </c>
      <c r="AI2517" s="159" t="e">
        <f>SUBTOTAL(9,$V$2510:$V2517)</f>
        <v>#REF!</v>
      </c>
      <c r="AJ2517" s="159">
        <f>IFERROR(+Revisión_Avance_Periodo!$Z2517/Revisión_Avance_Periodo!$Y2517,0)</f>
        <v>0</v>
      </c>
      <c r="AK2517" s="126"/>
      <c r="AL2517" s="127"/>
      <c r="AM2517" s="125"/>
      <c r="AN2517" s="125"/>
      <c r="AO2517" s="128"/>
      <c r="AP2517" s="129"/>
    </row>
    <row r="2518" spans="1:42" x14ac:dyDescent="0.25">
      <c r="A2518" s="92">
        <v>216</v>
      </c>
      <c r="B2518" s="435" t="e">
        <f>CONCATENATE(Revisión_Avance_Periodo!$D2518,";",Revisión_Avance_Periodo!$F2518,";",Revisión_Avance_Periodo!$L2518)</f>
        <v>#REF!</v>
      </c>
      <c r="C2518" s="435" t="e">
        <f t="shared" si="200"/>
        <v>#REF!</v>
      </c>
      <c r="D2518" s="114" t="e">
        <f>VLOOKUP($A2518,#REF!,3,FALSE)</f>
        <v>#REF!</v>
      </c>
      <c r="E2518" s="436" t="e">
        <f>VLOOKUP($A2518,#REF!,4,FALSE)</f>
        <v>#REF!</v>
      </c>
      <c r="F2518" s="102" t="e">
        <f>VLOOKUP($A2518,#REF!,5,FALSE)</f>
        <v>#REF!</v>
      </c>
      <c r="G2518" s="93" t="e">
        <f>VLOOKUP($A2518,#REF!,8,FALSE)</f>
        <v>#REF!</v>
      </c>
      <c r="H2518" s="93" t="e">
        <f>VLOOKUP($A2518,#REF!,7,FALSE)</f>
        <v>#REF!</v>
      </c>
      <c r="I2518" s="438" t="e">
        <f>VLOOKUP($A2518,#REF!,10,FALSE)</f>
        <v>#REF!</v>
      </c>
      <c r="J2518" s="93" t="e">
        <f>VLOOKUP($A2518,#REF!,11,FALSE)</f>
        <v>#REF!</v>
      </c>
      <c r="K2518" s="114" t="e">
        <f>VLOOKUP($A2518,#REF!,12,FALSE)</f>
        <v>#REF!</v>
      </c>
      <c r="L2518" s="93" t="e">
        <f>VLOOKUP($A2518,#REF!,13,FALSE)</f>
        <v>#REF!</v>
      </c>
      <c r="M2518" s="438" t="e">
        <f>VLOOKUP($A2518,#REF!,14,FALSE)</f>
        <v>#REF!</v>
      </c>
      <c r="N2518" s="102" t="e">
        <f>VLOOKUP($A2518,#REF!,15,FALSE)</f>
        <v>#REF!</v>
      </c>
      <c r="O2518" s="102" t="e">
        <f>VLOOKUP($A2518,#REF!,18,FALSE)</f>
        <v>#REF!</v>
      </c>
      <c r="P2518" s="93" t="e">
        <f>VLOOKUP($A2518,#REF!,41,FALSE)</f>
        <v>#REF!</v>
      </c>
      <c r="Q2518" s="115" t="e">
        <f>VLOOKUP(Revisión_Avance_Periodo!$L2518,#REF!,30,FALSE)</f>
        <v>#REF!</v>
      </c>
      <c r="R2518" s="116">
        <v>2019</v>
      </c>
      <c r="S2518" s="196">
        <v>43738</v>
      </c>
      <c r="T2518" s="116" t="s">
        <v>76</v>
      </c>
      <c r="U2518" s="117" t="e">
        <f>INDEX(#REF!,MATCH(Revisión_Avance_Periodo!$L2518,#REF!,0),MATCH(Revisión_Avance_Periodo!$T2518,#REF!,0))</f>
        <v>#REF!</v>
      </c>
      <c r="V2518" s="117" t="e">
        <f>INDEX(#REF!,MATCH(Revisión_Avance_Periodo!$L2518,#REF!,0),MATCH(Revisión_Avance_Periodo!$T2518,#REF!,0))</f>
        <v>#REF!</v>
      </c>
      <c r="W2518" s="130" t="e">
        <f>V2518/U2518</f>
        <v>#REF!</v>
      </c>
      <c r="X2518" s="116" t="e">
        <f>VLOOKUP(W2518,Tabla_Estado_Meta_OAP_2019[#All],3,TRUE)</f>
        <v>#REF!</v>
      </c>
      <c r="Y2518" s="150" t="e">
        <f>SUBTOTAL(9,$U$206:$U2518)</f>
        <v>#REF!</v>
      </c>
      <c r="Z2518" s="159" t="e">
        <f>SUBTOTAL(9,$V$206:$V2518)</f>
        <v>#REF!</v>
      </c>
      <c r="AA2518" s="159">
        <f>IFERROR(+Revisión_Avance_Periodo!$Z2518/Revisión_Avance_Periodo!$Y2518,0)</f>
        <v>0</v>
      </c>
      <c r="AB2518" s="126"/>
      <c r="AC2518" s="127"/>
      <c r="AD2518" s="125"/>
      <c r="AE2518" s="125"/>
      <c r="AF2518" s="128"/>
      <c r="AG2518" s="129"/>
      <c r="AH2518" s="150" t="e">
        <f>SUBTOTAL(9,$U$2510:$U2518)</f>
        <v>#REF!</v>
      </c>
      <c r="AI2518" s="159" t="e">
        <f>SUBTOTAL(9,$V$2510:$V2518)</f>
        <v>#REF!</v>
      </c>
      <c r="AJ2518" s="159">
        <f>IFERROR(+Revisión_Avance_Periodo!$Z2518/Revisión_Avance_Periodo!$Y2518,0)</f>
        <v>0</v>
      </c>
      <c r="AK2518" s="126"/>
      <c r="AL2518" s="127"/>
      <c r="AM2518" s="125"/>
      <c r="AN2518" s="125"/>
      <c r="AO2518" s="128"/>
      <c r="AP2518" s="129"/>
    </row>
    <row r="2519" spans="1:42" x14ac:dyDescent="0.25">
      <c r="A2519" s="97">
        <v>216</v>
      </c>
      <c r="B2519" s="435" t="e">
        <f>CONCATENATE(Revisión_Avance_Periodo!$D2519,";",Revisión_Avance_Periodo!$F2519,";",Revisión_Avance_Periodo!$L2519)</f>
        <v>#REF!</v>
      </c>
      <c r="C2519" s="435" t="e">
        <f t="shared" si="200"/>
        <v>#REF!</v>
      </c>
      <c r="D2519" s="123" t="e">
        <f>VLOOKUP($A2519,#REF!,3,FALSE)</f>
        <v>#REF!</v>
      </c>
      <c r="E2519" s="436" t="e">
        <f>VLOOKUP($A2519,#REF!,4,FALSE)</f>
        <v>#REF!</v>
      </c>
      <c r="F2519" s="103" t="e">
        <f>VLOOKUP($A2519,#REF!,5,FALSE)</f>
        <v>#REF!</v>
      </c>
      <c r="G2519" s="98" t="e">
        <f>VLOOKUP($A2519,#REF!,8,FALSE)</f>
        <v>#REF!</v>
      </c>
      <c r="H2519" s="93" t="e">
        <f>VLOOKUP($A2519,#REF!,7,FALSE)</f>
        <v>#REF!</v>
      </c>
      <c r="I2519" s="438" t="e">
        <f>VLOOKUP($A2519,#REF!,10,FALSE)</f>
        <v>#REF!</v>
      </c>
      <c r="J2519" s="98" t="e">
        <f>VLOOKUP($A2519,#REF!,11,FALSE)</f>
        <v>#REF!</v>
      </c>
      <c r="K2519" s="114" t="e">
        <f>VLOOKUP($A2519,#REF!,12,FALSE)</f>
        <v>#REF!</v>
      </c>
      <c r="L2519" s="98" t="e">
        <f>VLOOKUP($A2519,#REF!,13,FALSE)</f>
        <v>#REF!</v>
      </c>
      <c r="M2519" s="438" t="e">
        <f>VLOOKUP($A2519,#REF!,14,FALSE)</f>
        <v>#REF!</v>
      </c>
      <c r="N2519" s="103" t="e">
        <f>VLOOKUP($A2519,#REF!,15,FALSE)</f>
        <v>#REF!</v>
      </c>
      <c r="O2519" s="103" t="e">
        <f>VLOOKUP($A2519,#REF!,18,FALSE)</f>
        <v>#REF!</v>
      </c>
      <c r="P2519" s="93" t="e">
        <f>VLOOKUP($A2519,#REF!,41,FALSE)</f>
        <v>#REF!</v>
      </c>
      <c r="Q2519" s="115" t="e">
        <f>VLOOKUP(Revisión_Avance_Periodo!$L2519,#REF!,30,FALSE)</f>
        <v>#REF!</v>
      </c>
      <c r="R2519" s="116">
        <v>2019</v>
      </c>
      <c r="S2519" s="196">
        <v>43768</v>
      </c>
      <c r="T2519" s="124" t="s">
        <v>77</v>
      </c>
      <c r="U2519" s="117" t="e">
        <f>INDEX(#REF!,MATCH(Revisión_Avance_Periodo!$L2519,#REF!,0),MATCH(Revisión_Avance_Periodo!$T2519,#REF!,0))</f>
        <v>#REF!</v>
      </c>
      <c r="V2519" s="117" t="e">
        <f>INDEX(#REF!,MATCH(Revisión_Avance_Periodo!$L2519,#REF!,0),MATCH(Revisión_Avance_Periodo!$T2519,#REF!,0))</f>
        <v>#REF!</v>
      </c>
      <c r="W2519" s="118">
        <f>IFERROR((V2519/U2519),0)</f>
        <v>0</v>
      </c>
      <c r="X2519" s="124" t="str">
        <f>VLOOKUP(W2519,Tabla_Estado_Meta_OAP_2019[#All],3,TRUE)</f>
        <v>Por Ejecutar</v>
      </c>
      <c r="Y2519" s="150" t="e">
        <f>SUBTOTAL(9,$U$206:$U2519)</f>
        <v>#REF!</v>
      </c>
      <c r="Z2519" s="159" t="e">
        <f>SUBTOTAL(9,$V$206:$V2519)</f>
        <v>#REF!</v>
      </c>
      <c r="AA2519" s="159">
        <f>IFERROR(+Revisión_Avance_Periodo!$Z2519/Revisión_Avance_Periodo!$Y2519,0)</f>
        <v>0</v>
      </c>
      <c r="AB2519" s="126"/>
      <c r="AC2519" s="127"/>
      <c r="AD2519" s="125"/>
      <c r="AE2519" s="125"/>
      <c r="AF2519" s="128"/>
      <c r="AG2519" s="129"/>
      <c r="AH2519" s="150" t="e">
        <f>SUBTOTAL(9,$U$2510:$U2519)</f>
        <v>#REF!</v>
      </c>
      <c r="AI2519" s="159" t="e">
        <f>SUBTOTAL(9,$V$2510:$V2519)</f>
        <v>#REF!</v>
      </c>
      <c r="AJ2519" s="159">
        <f>IFERROR(+Revisión_Avance_Periodo!$Z2519/Revisión_Avance_Periodo!$Y2519,0)</f>
        <v>0</v>
      </c>
      <c r="AK2519" s="126"/>
      <c r="AL2519" s="127"/>
      <c r="AM2519" s="125"/>
      <c r="AN2519" s="125"/>
      <c r="AO2519" s="128"/>
      <c r="AP2519" s="129"/>
    </row>
    <row r="2520" spans="1:42" x14ac:dyDescent="0.25">
      <c r="A2520" s="92">
        <v>216</v>
      </c>
      <c r="B2520" s="435" t="e">
        <f>CONCATENATE(Revisión_Avance_Periodo!$D2520,";",Revisión_Avance_Periodo!$F2520,";",Revisión_Avance_Periodo!$L2520)</f>
        <v>#REF!</v>
      </c>
      <c r="C2520" s="435" t="e">
        <f t="shared" si="200"/>
        <v>#REF!</v>
      </c>
      <c r="D2520" s="114" t="e">
        <f>VLOOKUP($A2520,#REF!,3,FALSE)</f>
        <v>#REF!</v>
      </c>
      <c r="E2520" s="436" t="e">
        <f>VLOOKUP($A2520,#REF!,4,FALSE)</f>
        <v>#REF!</v>
      </c>
      <c r="F2520" s="102" t="e">
        <f>VLOOKUP($A2520,#REF!,5,FALSE)</f>
        <v>#REF!</v>
      </c>
      <c r="G2520" s="93" t="e">
        <f>VLOOKUP($A2520,#REF!,8,FALSE)</f>
        <v>#REF!</v>
      </c>
      <c r="H2520" s="93" t="e">
        <f>VLOOKUP($A2520,#REF!,7,FALSE)</f>
        <v>#REF!</v>
      </c>
      <c r="I2520" s="438" t="e">
        <f>VLOOKUP($A2520,#REF!,10,FALSE)</f>
        <v>#REF!</v>
      </c>
      <c r="J2520" s="93" t="e">
        <f>VLOOKUP($A2520,#REF!,11,FALSE)</f>
        <v>#REF!</v>
      </c>
      <c r="K2520" s="114" t="e">
        <f>VLOOKUP($A2520,#REF!,12,FALSE)</f>
        <v>#REF!</v>
      </c>
      <c r="L2520" s="93" t="e">
        <f>VLOOKUP($A2520,#REF!,13,FALSE)</f>
        <v>#REF!</v>
      </c>
      <c r="M2520" s="438" t="e">
        <f>VLOOKUP($A2520,#REF!,14,FALSE)</f>
        <v>#REF!</v>
      </c>
      <c r="N2520" s="102" t="e">
        <f>VLOOKUP($A2520,#REF!,15,FALSE)</f>
        <v>#REF!</v>
      </c>
      <c r="O2520" s="102" t="e">
        <f>VLOOKUP($A2520,#REF!,18,FALSE)</f>
        <v>#REF!</v>
      </c>
      <c r="P2520" s="93" t="e">
        <f>VLOOKUP($A2520,#REF!,41,FALSE)</f>
        <v>#REF!</v>
      </c>
      <c r="Q2520" s="115" t="e">
        <f>VLOOKUP(Revisión_Avance_Periodo!$L2520,#REF!,30,FALSE)</f>
        <v>#REF!</v>
      </c>
      <c r="R2520" s="116">
        <v>2019</v>
      </c>
      <c r="S2520" s="196">
        <v>43799</v>
      </c>
      <c r="T2520" s="116" t="s">
        <v>78</v>
      </c>
      <c r="U2520" s="117" t="e">
        <f>INDEX(#REF!,MATCH(Revisión_Avance_Periodo!$L2520,#REF!,0),MATCH(Revisión_Avance_Periodo!$T2520,#REF!,0))</f>
        <v>#REF!</v>
      </c>
      <c r="V2520" s="117" t="e">
        <f>INDEX(#REF!,MATCH(Revisión_Avance_Periodo!$L2520,#REF!,0),MATCH(Revisión_Avance_Periodo!$T2520,#REF!,0))</f>
        <v>#REF!</v>
      </c>
      <c r="W2520" s="118">
        <f>IFERROR((V2520/U2520),0)</f>
        <v>0</v>
      </c>
      <c r="X2520" s="116" t="str">
        <f>VLOOKUP(W2520,Tabla_Estado_Meta_OAP_2019[#All],3,TRUE)</f>
        <v>Por Ejecutar</v>
      </c>
      <c r="Y2520" s="150" t="e">
        <f>SUBTOTAL(9,$U$206:$U2520)</f>
        <v>#REF!</v>
      </c>
      <c r="Z2520" s="159" t="e">
        <f>SUBTOTAL(9,$V$206:$V2520)</f>
        <v>#REF!</v>
      </c>
      <c r="AA2520" s="159">
        <f>IFERROR(+Revisión_Avance_Periodo!$Z2520/Revisión_Avance_Periodo!$Y2520,0)</f>
        <v>0</v>
      </c>
      <c r="AB2520" s="126"/>
      <c r="AC2520" s="127"/>
      <c r="AD2520" s="125"/>
      <c r="AE2520" s="125"/>
      <c r="AF2520" s="128"/>
      <c r="AG2520" s="129"/>
      <c r="AH2520" s="150" t="e">
        <f>SUBTOTAL(9,$U$2510:$U2520)</f>
        <v>#REF!</v>
      </c>
      <c r="AI2520" s="159" t="e">
        <f>SUBTOTAL(9,$V$2510:$V2520)</f>
        <v>#REF!</v>
      </c>
      <c r="AJ2520" s="159">
        <f>IFERROR(+Revisión_Avance_Periodo!$Z2520/Revisión_Avance_Periodo!$Y2520,0)</f>
        <v>0</v>
      </c>
      <c r="AK2520" s="126"/>
      <c r="AL2520" s="127"/>
      <c r="AM2520" s="125"/>
      <c r="AN2520" s="125"/>
      <c r="AO2520" s="128"/>
      <c r="AP2520" s="129"/>
    </row>
    <row r="2521" spans="1:42" ht="15.75" thickBot="1" x14ac:dyDescent="0.3">
      <c r="A2521" s="97">
        <v>216</v>
      </c>
      <c r="B2521" s="435" t="e">
        <f>CONCATENATE(Revisión_Avance_Periodo!$D2521,";",Revisión_Avance_Periodo!$F2521,";",Revisión_Avance_Periodo!$L2521)</f>
        <v>#REF!</v>
      </c>
      <c r="C2521" s="435" t="e">
        <f t="shared" si="200"/>
        <v>#REF!</v>
      </c>
      <c r="D2521" s="123" t="e">
        <f>VLOOKUP($A2521,#REF!,3,FALSE)</f>
        <v>#REF!</v>
      </c>
      <c r="E2521" s="436" t="e">
        <f>VLOOKUP($A2521,#REF!,4,FALSE)</f>
        <v>#REF!</v>
      </c>
      <c r="F2521" s="103" t="e">
        <f>VLOOKUP($A2521,#REF!,5,FALSE)</f>
        <v>#REF!</v>
      </c>
      <c r="G2521" s="98" t="e">
        <f>VLOOKUP($A2521,#REF!,8,FALSE)</f>
        <v>#REF!</v>
      </c>
      <c r="H2521" s="93" t="e">
        <f>VLOOKUP($A2521,#REF!,7,FALSE)</f>
        <v>#REF!</v>
      </c>
      <c r="I2521" s="438" t="e">
        <f>VLOOKUP($A2521,#REF!,10,FALSE)</f>
        <v>#REF!</v>
      </c>
      <c r="J2521" s="98" t="e">
        <f>VLOOKUP($A2521,#REF!,11,FALSE)</f>
        <v>#REF!</v>
      </c>
      <c r="K2521" s="114" t="e">
        <f>VLOOKUP($A2521,#REF!,12,FALSE)</f>
        <v>#REF!</v>
      </c>
      <c r="L2521" s="98" t="e">
        <f>VLOOKUP($A2521,#REF!,13,FALSE)</f>
        <v>#REF!</v>
      </c>
      <c r="M2521" s="438" t="e">
        <f>VLOOKUP($A2521,#REF!,14,FALSE)</f>
        <v>#REF!</v>
      </c>
      <c r="N2521" s="103" t="e">
        <f>VLOOKUP($A2521,#REF!,15,FALSE)</f>
        <v>#REF!</v>
      </c>
      <c r="O2521" s="103" t="e">
        <f>VLOOKUP($A2521,#REF!,18,FALSE)</f>
        <v>#REF!</v>
      </c>
      <c r="P2521" s="93" t="e">
        <f>VLOOKUP($A2521,#REF!,41,FALSE)</f>
        <v>#REF!</v>
      </c>
      <c r="Q2521" s="115" t="e">
        <f>VLOOKUP(Revisión_Avance_Periodo!$L2521,#REF!,30,FALSE)</f>
        <v>#REF!</v>
      </c>
      <c r="R2521" s="116">
        <v>2019</v>
      </c>
      <c r="S2521" s="196">
        <v>43829</v>
      </c>
      <c r="T2521" s="124" t="s">
        <v>79</v>
      </c>
      <c r="U2521" s="117" t="e">
        <f>INDEX(#REF!,MATCH(Revisión_Avance_Periodo!$L2521,#REF!,0),MATCH(Revisión_Avance_Periodo!$T2521,#REF!,0))</f>
        <v>#REF!</v>
      </c>
      <c r="V2521" s="117" t="e">
        <f>INDEX(#REF!,MATCH(Revisión_Avance_Periodo!$L2521,#REF!,0),MATCH(Revisión_Avance_Periodo!$T2521,#REF!,0))</f>
        <v>#REF!</v>
      </c>
      <c r="W2521" s="118">
        <f>IFERROR((V2521/U2521),0)</f>
        <v>0</v>
      </c>
      <c r="X2521" s="124" t="str">
        <f>VLOOKUP(W2521,Tabla_Estado_Meta_OAP_2019[#All],3,TRUE)</f>
        <v>Por Ejecutar</v>
      </c>
      <c r="Y2521" s="150" t="e">
        <f>SUBTOTAL(9,$U$206:$U2521)</f>
        <v>#REF!</v>
      </c>
      <c r="Z2521" s="159" t="e">
        <f>SUBTOTAL(9,$V$206:$V2521)</f>
        <v>#REF!</v>
      </c>
      <c r="AA2521" s="159">
        <f>IFERROR(+Revisión_Avance_Periodo!$Z2521/Revisión_Avance_Periodo!$Y2521,0)</f>
        <v>0</v>
      </c>
      <c r="AB2521" s="126"/>
      <c r="AC2521" s="127"/>
      <c r="AD2521" s="125"/>
      <c r="AE2521" s="125"/>
      <c r="AF2521" s="128"/>
      <c r="AG2521" s="129"/>
      <c r="AH2521" s="150" t="e">
        <f>SUBTOTAL(9,$U$2510:$U2521)</f>
        <v>#REF!</v>
      </c>
      <c r="AI2521" s="159" t="e">
        <f>SUBTOTAL(9,$V$2510:$V2521)</f>
        <v>#REF!</v>
      </c>
      <c r="AJ2521" s="159">
        <f>IFERROR(+Revisión_Avance_Periodo!$Z2521/Revisión_Avance_Periodo!$Y2521,0)</f>
        <v>0</v>
      </c>
      <c r="AK2521" s="126"/>
      <c r="AL2521" s="127"/>
      <c r="AM2521" s="125"/>
      <c r="AN2521" s="125"/>
      <c r="AO2521" s="128"/>
      <c r="AP2521" s="129"/>
    </row>
    <row r="2522" spans="1:42" x14ac:dyDescent="0.25">
      <c r="A2522" s="92">
        <v>217</v>
      </c>
      <c r="B2522" s="435" t="e">
        <f>CONCATENATE(Revisión_Avance_Periodo!$D2522,";",Revisión_Avance_Periodo!$F2522,";",Revisión_Avance_Periodo!$L2522)</f>
        <v>#REF!</v>
      </c>
      <c r="C2522" s="435" t="e">
        <f t="shared" si="200"/>
        <v>#REF!</v>
      </c>
      <c r="D2522" s="114" t="e">
        <f>VLOOKUP($A2522,#REF!,3,FALSE)</f>
        <v>#REF!</v>
      </c>
      <c r="E2522" s="436" t="e">
        <f>VLOOKUP($A2522,#REF!,4,FALSE)</f>
        <v>#REF!</v>
      </c>
      <c r="F2522" s="102" t="e">
        <f>VLOOKUP($A2522,#REF!,5,FALSE)</f>
        <v>#REF!</v>
      </c>
      <c r="G2522" s="93" t="e">
        <f>VLOOKUP($A2522,#REF!,8,FALSE)</f>
        <v>#REF!</v>
      </c>
      <c r="H2522" s="93" t="e">
        <f>VLOOKUP($A2522,#REF!,7,FALSE)</f>
        <v>#REF!</v>
      </c>
      <c r="I2522" s="438" t="e">
        <f>VLOOKUP($A2522,#REF!,10,FALSE)</f>
        <v>#REF!</v>
      </c>
      <c r="J2522" s="93" t="e">
        <f>VLOOKUP($A2522,#REF!,11,FALSE)</f>
        <v>#REF!</v>
      </c>
      <c r="K2522" s="114" t="e">
        <f>VLOOKUP($A2522,#REF!,12,FALSE)</f>
        <v>#REF!</v>
      </c>
      <c r="L2522" s="93" t="e">
        <f>VLOOKUP($A2522,#REF!,13,FALSE)</f>
        <v>#REF!</v>
      </c>
      <c r="M2522" s="438" t="e">
        <f>VLOOKUP($A2522,#REF!,14,FALSE)</f>
        <v>#REF!</v>
      </c>
      <c r="N2522" s="102" t="e">
        <f>VLOOKUP($A2522,#REF!,15,FALSE)</f>
        <v>#REF!</v>
      </c>
      <c r="O2522" s="102" t="e">
        <f>VLOOKUP($A2522,#REF!,18,FALSE)</f>
        <v>#REF!</v>
      </c>
      <c r="P2522" s="93" t="e">
        <f>VLOOKUP($A2522,#REF!,41,FALSE)</f>
        <v>#REF!</v>
      </c>
      <c r="Q2522" s="115" t="e">
        <f>VLOOKUP(Revisión_Avance_Periodo!$L2522,#REF!,30,FALSE)</f>
        <v>#REF!</v>
      </c>
      <c r="R2522" s="116">
        <v>2019</v>
      </c>
      <c r="S2522" s="196">
        <v>43495</v>
      </c>
      <c r="T2522" s="116" t="s">
        <v>68</v>
      </c>
      <c r="U2522" s="117" t="e">
        <f>INDEX(#REF!,MATCH(Revisión_Avance_Periodo!$L2522,#REF!,0),MATCH(Revisión_Avance_Periodo!$T2522,#REF!,0))</f>
        <v>#REF!</v>
      </c>
      <c r="V2522" s="117" t="e">
        <f>INDEX(#REF!,MATCH(Revisión_Avance_Periodo!$L2522,#REF!,0),MATCH(Revisión_Avance_Periodo!$T2522,#REF!,0))</f>
        <v>#REF!</v>
      </c>
      <c r="W2522" s="130" t="e">
        <f t="shared" ref="W2522:W2530" si="202">V2522/U2522</f>
        <v>#REF!</v>
      </c>
      <c r="X2522" s="116" t="e">
        <f>VLOOKUP(W2522,Tabla_Estado_Meta_OAP_2019[#All],3,TRUE)</f>
        <v>#REF!</v>
      </c>
      <c r="Y2522" s="148" t="e">
        <f>SUBTOTAL(9,$U$206:$U2522)</f>
        <v>#REF!</v>
      </c>
      <c r="Z2522" s="162" t="e">
        <f>SUBTOTAL(9,$V$206:$V2522)</f>
        <v>#REF!</v>
      </c>
      <c r="AA2522" s="162">
        <f>IFERROR(+Revisión_Avance_Periodo!$Z2522/Revisión_Avance_Periodo!$Y2522,0)</f>
        <v>0</v>
      </c>
      <c r="AB2522" s="120" t="e">
        <f>SUBTOTAL(9,U2522:U2533)</f>
        <v>#REF!</v>
      </c>
      <c r="AC2522" s="119" t="e">
        <f>SUBTOTAL(9,V2522:V2533)</f>
        <v>#REF!</v>
      </c>
      <c r="AD2522" s="119" t="e">
        <f>+AC2522/AB2522</f>
        <v>#REF!</v>
      </c>
      <c r="AE2522" s="119" t="e">
        <f>100%-Revisión_Avance_Periodo!$AD2522</f>
        <v>#REF!</v>
      </c>
      <c r="AF2522" s="121" t="e">
        <f>VLOOKUP(AD2522,Tabla_Estado_Meta_OAP_2019[],3,TRUE)</f>
        <v>#REF!</v>
      </c>
      <c r="AG2522" s="122" t="e">
        <f>Revisión_Avance_Periodo!$AD2522*Revisión_Avance_Periodo!$Q2522</f>
        <v>#REF!</v>
      </c>
      <c r="AH2522" s="148" t="e">
        <f>SUBTOTAL(9,$U$2522:$U2522)</f>
        <v>#REF!</v>
      </c>
      <c r="AI2522" s="162" t="e">
        <f>SUBTOTAL(9,$V$2522:$V2522)</f>
        <v>#REF!</v>
      </c>
      <c r="AJ2522" s="162">
        <f>IFERROR(+Revisión_Avance_Periodo!$Z2522/Revisión_Avance_Periodo!$Y2522,0)</f>
        <v>0</v>
      </c>
      <c r="AK2522" s="120" t="e">
        <f>SUBTOTAL(9,AD2522:AD2533)</f>
        <v>#REF!</v>
      </c>
      <c r="AL2522" s="119" t="e">
        <f>SUBTOTAL(9,AE2522:AE2533)</f>
        <v>#REF!</v>
      </c>
      <c r="AM2522" s="119" t="e">
        <f>+AL2522/AK2522</f>
        <v>#REF!</v>
      </c>
      <c r="AN2522" s="119" t="e">
        <f>100%-Revisión_Avance_Periodo!$AD2522</f>
        <v>#REF!</v>
      </c>
      <c r="AO2522" s="121" t="e">
        <f>VLOOKUP(AM2522,Tabla_Estado_Meta_OAP_2019[],3,TRUE)</f>
        <v>#REF!</v>
      </c>
      <c r="AP2522" s="122" t="e">
        <f>Revisión_Avance_Periodo!$AD2522*Revisión_Avance_Periodo!$Q2522</f>
        <v>#REF!</v>
      </c>
    </row>
    <row r="2523" spans="1:42" x14ac:dyDescent="0.25">
      <c r="A2523" s="97">
        <v>217</v>
      </c>
      <c r="B2523" s="435" t="e">
        <f>CONCATENATE(Revisión_Avance_Periodo!$D2523,";",Revisión_Avance_Periodo!$F2523,";",Revisión_Avance_Periodo!$L2523)</f>
        <v>#REF!</v>
      </c>
      <c r="C2523" s="435" t="e">
        <f t="shared" si="200"/>
        <v>#REF!</v>
      </c>
      <c r="D2523" s="123" t="e">
        <f>VLOOKUP($A2523,#REF!,3,FALSE)</f>
        <v>#REF!</v>
      </c>
      <c r="E2523" s="436" t="e">
        <f>VLOOKUP($A2523,#REF!,4,FALSE)</f>
        <v>#REF!</v>
      </c>
      <c r="F2523" s="103" t="e">
        <f>VLOOKUP($A2523,#REF!,5,FALSE)</f>
        <v>#REF!</v>
      </c>
      <c r="G2523" s="98" t="e">
        <f>VLOOKUP($A2523,#REF!,8,FALSE)</f>
        <v>#REF!</v>
      </c>
      <c r="H2523" s="93" t="e">
        <f>VLOOKUP($A2523,#REF!,7,FALSE)</f>
        <v>#REF!</v>
      </c>
      <c r="I2523" s="438" t="e">
        <f>VLOOKUP($A2523,#REF!,10,FALSE)</f>
        <v>#REF!</v>
      </c>
      <c r="J2523" s="98" t="e">
        <f>VLOOKUP($A2523,#REF!,11,FALSE)</f>
        <v>#REF!</v>
      </c>
      <c r="K2523" s="114" t="e">
        <f>VLOOKUP($A2523,#REF!,12,FALSE)</f>
        <v>#REF!</v>
      </c>
      <c r="L2523" s="98" t="e">
        <f>VLOOKUP($A2523,#REF!,13,FALSE)</f>
        <v>#REF!</v>
      </c>
      <c r="M2523" s="438" t="e">
        <f>VLOOKUP($A2523,#REF!,14,FALSE)</f>
        <v>#REF!</v>
      </c>
      <c r="N2523" s="103" t="e">
        <f>VLOOKUP($A2523,#REF!,15,FALSE)</f>
        <v>#REF!</v>
      </c>
      <c r="O2523" s="103" t="e">
        <f>VLOOKUP($A2523,#REF!,18,FALSE)</f>
        <v>#REF!</v>
      </c>
      <c r="P2523" s="93" t="e">
        <f>VLOOKUP($A2523,#REF!,41,FALSE)</f>
        <v>#REF!</v>
      </c>
      <c r="Q2523" s="115" t="e">
        <f>VLOOKUP(Revisión_Avance_Periodo!$L2523,#REF!,30,FALSE)</f>
        <v>#REF!</v>
      </c>
      <c r="R2523" s="116">
        <v>2019</v>
      </c>
      <c r="S2523" s="196">
        <v>43524</v>
      </c>
      <c r="T2523" s="124" t="s">
        <v>69</v>
      </c>
      <c r="U2523" s="117" t="e">
        <f>INDEX(#REF!,MATCH(Revisión_Avance_Periodo!$L2523,#REF!,0),MATCH(Revisión_Avance_Periodo!$T2523,#REF!,0))</f>
        <v>#REF!</v>
      </c>
      <c r="V2523" s="117" t="e">
        <f>INDEX(#REF!,MATCH(Revisión_Avance_Periodo!$L2523,#REF!,0),MATCH(Revisión_Avance_Periodo!$T2523,#REF!,0))</f>
        <v>#REF!</v>
      </c>
      <c r="W2523" s="130" t="e">
        <f t="shared" si="202"/>
        <v>#REF!</v>
      </c>
      <c r="X2523" s="124" t="e">
        <f>VLOOKUP(W2523,Tabla_Estado_Meta_OAP_2019[#All],3,TRUE)</f>
        <v>#REF!</v>
      </c>
      <c r="Y2523" s="150" t="e">
        <f>SUBTOTAL(9,$U$206:$U2523)</f>
        <v>#REF!</v>
      </c>
      <c r="Z2523" s="159" t="e">
        <f>SUBTOTAL(9,$V$206:$V2523)</f>
        <v>#REF!</v>
      </c>
      <c r="AA2523" s="159">
        <f>IFERROR(+Revisión_Avance_Periodo!$Z2523/Revisión_Avance_Periodo!$Y2523,0)</f>
        <v>0</v>
      </c>
      <c r="AB2523" s="126"/>
      <c r="AC2523" s="127"/>
      <c r="AD2523" s="125"/>
      <c r="AE2523" s="125"/>
      <c r="AF2523" s="128"/>
      <c r="AG2523" s="129"/>
      <c r="AH2523" s="150" t="e">
        <f>SUBTOTAL(9,$U$2522:$U2523)</f>
        <v>#REF!</v>
      </c>
      <c r="AI2523" s="159" t="e">
        <f>SUBTOTAL(9,$V$2522:$V2523)</f>
        <v>#REF!</v>
      </c>
      <c r="AJ2523" s="159">
        <f>IFERROR(+Revisión_Avance_Periodo!$Z2523/Revisión_Avance_Periodo!$Y2523,0)</f>
        <v>0</v>
      </c>
      <c r="AK2523" s="126"/>
      <c r="AL2523" s="127"/>
      <c r="AM2523" s="125"/>
      <c r="AN2523" s="125"/>
      <c r="AO2523" s="128"/>
      <c r="AP2523" s="129"/>
    </row>
    <row r="2524" spans="1:42" x14ac:dyDescent="0.25">
      <c r="A2524" s="92">
        <v>217</v>
      </c>
      <c r="B2524" s="435" t="e">
        <f>CONCATENATE(Revisión_Avance_Periodo!$D2524,";",Revisión_Avance_Periodo!$F2524,";",Revisión_Avance_Periodo!$L2524)</f>
        <v>#REF!</v>
      </c>
      <c r="C2524" s="435" t="e">
        <f t="shared" si="200"/>
        <v>#REF!</v>
      </c>
      <c r="D2524" s="114" t="e">
        <f>VLOOKUP($A2524,#REF!,3,FALSE)</f>
        <v>#REF!</v>
      </c>
      <c r="E2524" s="436" t="e">
        <f>VLOOKUP($A2524,#REF!,4,FALSE)</f>
        <v>#REF!</v>
      </c>
      <c r="F2524" s="102" t="e">
        <f>VLOOKUP($A2524,#REF!,5,FALSE)</f>
        <v>#REF!</v>
      </c>
      <c r="G2524" s="93" t="e">
        <f>VLOOKUP($A2524,#REF!,8,FALSE)</f>
        <v>#REF!</v>
      </c>
      <c r="H2524" s="93" t="e">
        <f>VLOOKUP($A2524,#REF!,7,FALSE)</f>
        <v>#REF!</v>
      </c>
      <c r="I2524" s="438" t="e">
        <f>VLOOKUP($A2524,#REF!,10,FALSE)</f>
        <v>#REF!</v>
      </c>
      <c r="J2524" s="93" t="e">
        <f>VLOOKUP($A2524,#REF!,11,FALSE)</f>
        <v>#REF!</v>
      </c>
      <c r="K2524" s="114" t="e">
        <f>VLOOKUP($A2524,#REF!,12,FALSE)</f>
        <v>#REF!</v>
      </c>
      <c r="L2524" s="93" t="e">
        <f>VLOOKUP($A2524,#REF!,13,FALSE)</f>
        <v>#REF!</v>
      </c>
      <c r="M2524" s="438" t="e">
        <f>VLOOKUP($A2524,#REF!,14,FALSE)</f>
        <v>#REF!</v>
      </c>
      <c r="N2524" s="102" t="e">
        <f>VLOOKUP($A2524,#REF!,15,FALSE)</f>
        <v>#REF!</v>
      </c>
      <c r="O2524" s="102" t="e">
        <f>VLOOKUP($A2524,#REF!,18,FALSE)</f>
        <v>#REF!</v>
      </c>
      <c r="P2524" s="93" t="e">
        <f>VLOOKUP($A2524,#REF!,41,FALSE)</f>
        <v>#REF!</v>
      </c>
      <c r="Q2524" s="115" t="e">
        <f>VLOOKUP(Revisión_Avance_Periodo!$L2524,#REF!,30,FALSE)</f>
        <v>#REF!</v>
      </c>
      <c r="R2524" s="116">
        <v>2019</v>
      </c>
      <c r="S2524" s="196">
        <v>43554</v>
      </c>
      <c r="T2524" s="116" t="s">
        <v>70</v>
      </c>
      <c r="U2524" s="117" t="e">
        <f>INDEX(#REF!,MATCH(Revisión_Avance_Periodo!$L2524,#REF!,0),MATCH(Revisión_Avance_Periodo!$T2524,#REF!,0))</f>
        <v>#REF!</v>
      </c>
      <c r="V2524" s="117" t="e">
        <f>INDEX(#REF!,MATCH(Revisión_Avance_Periodo!$L2524,#REF!,0),MATCH(Revisión_Avance_Periodo!$T2524,#REF!,0))</f>
        <v>#REF!</v>
      </c>
      <c r="W2524" s="130" t="e">
        <f t="shared" si="202"/>
        <v>#REF!</v>
      </c>
      <c r="X2524" s="116" t="e">
        <f>VLOOKUP(W2524,Tabla_Estado_Meta_OAP_2019[#All],3,TRUE)</f>
        <v>#REF!</v>
      </c>
      <c r="Y2524" s="150" t="e">
        <f>SUBTOTAL(9,$U$206:$U2524)</f>
        <v>#REF!</v>
      </c>
      <c r="Z2524" s="159" t="e">
        <f>SUBTOTAL(9,$V$206:$V2524)</f>
        <v>#REF!</v>
      </c>
      <c r="AA2524" s="159">
        <f>IFERROR(+Revisión_Avance_Periodo!$Z2524/Revisión_Avance_Periodo!$Y2524,0)</f>
        <v>0</v>
      </c>
      <c r="AB2524" s="126"/>
      <c r="AC2524" s="127"/>
      <c r="AD2524" s="125"/>
      <c r="AE2524" s="125"/>
      <c r="AF2524" s="128"/>
      <c r="AG2524" s="129"/>
      <c r="AH2524" s="150" t="e">
        <f>SUBTOTAL(9,$U$2522:$U2524)</f>
        <v>#REF!</v>
      </c>
      <c r="AI2524" s="159" t="e">
        <f>SUBTOTAL(9,$V$2522:$V2524)</f>
        <v>#REF!</v>
      </c>
      <c r="AJ2524" s="159">
        <f>IFERROR(+Revisión_Avance_Periodo!$Z2524/Revisión_Avance_Periodo!$Y2524,0)</f>
        <v>0</v>
      </c>
      <c r="AK2524" s="126"/>
      <c r="AL2524" s="127"/>
      <c r="AM2524" s="125"/>
      <c r="AN2524" s="125"/>
      <c r="AO2524" s="128"/>
      <c r="AP2524" s="129"/>
    </row>
    <row r="2525" spans="1:42" x14ac:dyDescent="0.25">
      <c r="A2525" s="97">
        <v>217</v>
      </c>
      <c r="B2525" s="435" t="e">
        <f>CONCATENATE(Revisión_Avance_Periodo!$D2525,";",Revisión_Avance_Periodo!$F2525,";",Revisión_Avance_Periodo!$L2525)</f>
        <v>#REF!</v>
      </c>
      <c r="C2525" s="435" t="e">
        <f t="shared" si="200"/>
        <v>#REF!</v>
      </c>
      <c r="D2525" s="123" t="e">
        <f>VLOOKUP($A2525,#REF!,3,FALSE)</f>
        <v>#REF!</v>
      </c>
      <c r="E2525" s="436" t="e">
        <f>VLOOKUP($A2525,#REF!,4,FALSE)</f>
        <v>#REF!</v>
      </c>
      <c r="F2525" s="103" t="e">
        <f>VLOOKUP($A2525,#REF!,5,FALSE)</f>
        <v>#REF!</v>
      </c>
      <c r="G2525" s="98" t="e">
        <f>VLOOKUP($A2525,#REF!,8,FALSE)</f>
        <v>#REF!</v>
      </c>
      <c r="H2525" s="93" t="e">
        <f>VLOOKUP($A2525,#REF!,7,FALSE)</f>
        <v>#REF!</v>
      </c>
      <c r="I2525" s="438" t="e">
        <f>VLOOKUP($A2525,#REF!,10,FALSE)</f>
        <v>#REF!</v>
      </c>
      <c r="J2525" s="98" t="e">
        <f>VLOOKUP($A2525,#REF!,11,FALSE)</f>
        <v>#REF!</v>
      </c>
      <c r="K2525" s="114" t="e">
        <f>VLOOKUP($A2525,#REF!,12,FALSE)</f>
        <v>#REF!</v>
      </c>
      <c r="L2525" s="98" t="e">
        <f>VLOOKUP($A2525,#REF!,13,FALSE)</f>
        <v>#REF!</v>
      </c>
      <c r="M2525" s="438" t="e">
        <f>VLOOKUP($A2525,#REF!,14,FALSE)</f>
        <v>#REF!</v>
      </c>
      <c r="N2525" s="103" t="e">
        <f>VLOOKUP($A2525,#REF!,15,FALSE)</f>
        <v>#REF!</v>
      </c>
      <c r="O2525" s="103" t="e">
        <f>VLOOKUP($A2525,#REF!,18,FALSE)</f>
        <v>#REF!</v>
      </c>
      <c r="P2525" s="93" t="e">
        <f>VLOOKUP($A2525,#REF!,41,FALSE)</f>
        <v>#REF!</v>
      </c>
      <c r="Q2525" s="115" t="e">
        <f>VLOOKUP(Revisión_Avance_Periodo!$L2525,#REF!,30,FALSE)</f>
        <v>#REF!</v>
      </c>
      <c r="R2525" s="116">
        <v>2019</v>
      </c>
      <c r="S2525" s="196">
        <v>43585</v>
      </c>
      <c r="T2525" s="124" t="s">
        <v>71</v>
      </c>
      <c r="U2525" s="117" t="e">
        <f>INDEX(#REF!,MATCH(Revisión_Avance_Periodo!$L2525,#REF!,0),MATCH(Revisión_Avance_Periodo!$T2525,#REF!,0))</f>
        <v>#REF!</v>
      </c>
      <c r="V2525" s="117" t="e">
        <f>INDEX(#REF!,MATCH(Revisión_Avance_Periodo!$L2525,#REF!,0),MATCH(Revisión_Avance_Periodo!$T2525,#REF!,0))</f>
        <v>#REF!</v>
      </c>
      <c r="W2525" s="130" t="e">
        <f t="shared" si="202"/>
        <v>#REF!</v>
      </c>
      <c r="X2525" s="124" t="e">
        <f>VLOOKUP(W2525,Tabla_Estado_Meta_OAP_2019[#All],3,TRUE)</f>
        <v>#REF!</v>
      </c>
      <c r="Y2525" s="150" t="e">
        <f>SUBTOTAL(9,$U$206:$U2525)</f>
        <v>#REF!</v>
      </c>
      <c r="Z2525" s="159" t="e">
        <f>SUBTOTAL(9,$V$206:$V2525)</f>
        <v>#REF!</v>
      </c>
      <c r="AA2525" s="159">
        <f>IFERROR(+Revisión_Avance_Periodo!$Z2525/Revisión_Avance_Periodo!$Y2525,0)</f>
        <v>0</v>
      </c>
      <c r="AB2525" s="126"/>
      <c r="AC2525" s="127"/>
      <c r="AD2525" s="125"/>
      <c r="AE2525" s="125"/>
      <c r="AF2525" s="128"/>
      <c r="AG2525" s="129"/>
      <c r="AH2525" s="150" t="e">
        <f>SUBTOTAL(9,$U$2522:$U2525)</f>
        <v>#REF!</v>
      </c>
      <c r="AI2525" s="159" t="e">
        <f>SUBTOTAL(9,$V$2522:$V2525)</f>
        <v>#REF!</v>
      </c>
      <c r="AJ2525" s="159">
        <f>IFERROR(+Revisión_Avance_Periodo!$Z2525/Revisión_Avance_Periodo!$Y2525,0)</f>
        <v>0</v>
      </c>
      <c r="AK2525" s="126"/>
      <c r="AL2525" s="127"/>
      <c r="AM2525" s="125"/>
      <c r="AN2525" s="125"/>
      <c r="AO2525" s="128"/>
      <c r="AP2525" s="129"/>
    </row>
    <row r="2526" spans="1:42" x14ac:dyDescent="0.25">
      <c r="A2526" s="92">
        <v>217</v>
      </c>
      <c r="B2526" s="435" t="e">
        <f>CONCATENATE(Revisión_Avance_Periodo!$D2526,";",Revisión_Avance_Periodo!$F2526,";",Revisión_Avance_Periodo!$L2526)</f>
        <v>#REF!</v>
      </c>
      <c r="C2526" s="435" t="e">
        <f t="shared" si="200"/>
        <v>#REF!</v>
      </c>
      <c r="D2526" s="114" t="e">
        <f>VLOOKUP($A2526,#REF!,3,FALSE)</f>
        <v>#REF!</v>
      </c>
      <c r="E2526" s="436" t="e">
        <f>VLOOKUP($A2526,#REF!,4,FALSE)</f>
        <v>#REF!</v>
      </c>
      <c r="F2526" s="102" t="e">
        <f>VLOOKUP($A2526,#REF!,5,FALSE)</f>
        <v>#REF!</v>
      </c>
      <c r="G2526" s="93" t="e">
        <f>VLOOKUP($A2526,#REF!,8,FALSE)</f>
        <v>#REF!</v>
      </c>
      <c r="H2526" s="93" t="e">
        <f>VLOOKUP($A2526,#REF!,7,FALSE)</f>
        <v>#REF!</v>
      </c>
      <c r="I2526" s="438" t="e">
        <f>VLOOKUP($A2526,#REF!,10,FALSE)</f>
        <v>#REF!</v>
      </c>
      <c r="J2526" s="93" t="e">
        <f>VLOOKUP($A2526,#REF!,11,FALSE)</f>
        <v>#REF!</v>
      </c>
      <c r="K2526" s="114" t="e">
        <f>VLOOKUP($A2526,#REF!,12,FALSE)</f>
        <v>#REF!</v>
      </c>
      <c r="L2526" s="93" t="e">
        <f>VLOOKUP($A2526,#REF!,13,FALSE)</f>
        <v>#REF!</v>
      </c>
      <c r="M2526" s="438" t="e">
        <f>VLOOKUP($A2526,#REF!,14,FALSE)</f>
        <v>#REF!</v>
      </c>
      <c r="N2526" s="102" t="e">
        <f>VLOOKUP($A2526,#REF!,15,FALSE)</f>
        <v>#REF!</v>
      </c>
      <c r="O2526" s="102" t="e">
        <f>VLOOKUP($A2526,#REF!,18,FALSE)</f>
        <v>#REF!</v>
      </c>
      <c r="P2526" s="93" t="e">
        <f>VLOOKUP($A2526,#REF!,41,FALSE)</f>
        <v>#REF!</v>
      </c>
      <c r="Q2526" s="115" t="e">
        <f>VLOOKUP(Revisión_Avance_Periodo!$L2526,#REF!,30,FALSE)</f>
        <v>#REF!</v>
      </c>
      <c r="R2526" s="116">
        <v>2019</v>
      </c>
      <c r="S2526" s="196">
        <v>43615</v>
      </c>
      <c r="T2526" s="116" t="s">
        <v>72</v>
      </c>
      <c r="U2526" s="117" t="e">
        <f>INDEX(#REF!,MATCH(Revisión_Avance_Periodo!$L2526,#REF!,0),MATCH(Revisión_Avance_Periodo!$T2526,#REF!,0))</f>
        <v>#REF!</v>
      </c>
      <c r="V2526" s="117" t="e">
        <f>INDEX(#REF!,MATCH(Revisión_Avance_Periodo!$L2526,#REF!,0),MATCH(Revisión_Avance_Periodo!$T2526,#REF!,0))</f>
        <v>#REF!</v>
      </c>
      <c r="W2526" s="130" t="e">
        <f t="shared" si="202"/>
        <v>#REF!</v>
      </c>
      <c r="X2526" s="116" t="e">
        <f>VLOOKUP(W2526,Tabla_Estado_Meta_OAP_2019[#All],3,TRUE)</f>
        <v>#REF!</v>
      </c>
      <c r="Y2526" s="150" t="e">
        <f>SUBTOTAL(9,$U$206:$U2526)</f>
        <v>#REF!</v>
      </c>
      <c r="Z2526" s="159" t="e">
        <f>SUBTOTAL(9,$V$206:$V2526)</f>
        <v>#REF!</v>
      </c>
      <c r="AA2526" s="159">
        <f>IFERROR(+Revisión_Avance_Periodo!$Z2526/Revisión_Avance_Periodo!$Y2526,0)</f>
        <v>0</v>
      </c>
      <c r="AB2526" s="126"/>
      <c r="AC2526" s="127"/>
      <c r="AD2526" s="125"/>
      <c r="AE2526" s="125"/>
      <c r="AF2526" s="128"/>
      <c r="AG2526" s="129"/>
      <c r="AH2526" s="150" t="e">
        <f>SUBTOTAL(9,$U$2522:$U2526)</f>
        <v>#REF!</v>
      </c>
      <c r="AI2526" s="159" t="e">
        <f>SUBTOTAL(9,$V$2522:$V2526)</f>
        <v>#REF!</v>
      </c>
      <c r="AJ2526" s="159">
        <f>IFERROR(+Revisión_Avance_Periodo!$Z2526/Revisión_Avance_Periodo!$Y2526,0)</f>
        <v>0</v>
      </c>
      <c r="AK2526" s="126"/>
      <c r="AL2526" s="127"/>
      <c r="AM2526" s="125"/>
      <c r="AN2526" s="125"/>
      <c r="AO2526" s="128"/>
      <c r="AP2526" s="129"/>
    </row>
    <row r="2527" spans="1:42" x14ac:dyDescent="0.25">
      <c r="A2527" s="97">
        <v>217</v>
      </c>
      <c r="B2527" s="435" t="e">
        <f>CONCATENATE(Revisión_Avance_Periodo!$D2527,";",Revisión_Avance_Periodo!$F2527,";",Revisión_Avance_Periodo!$L2527)</f>
        <v>#REF!</v>
      </c>
      <c r="C2527" s="435" t="e">
        <f t="shared" si="200"/>
        <v>#REF!</v>
      </c>
      <c r="D2527" s="123" t="e">
        <f>VLOOKUP($A2527,#REF!,3,FALSE)</f>
        <v>#REF!</v>
      </c>
      <c r="E2527" s="436" t="e">
        <f>VLOOKUP($A2527,#REF!,4,FALSE)</f>
        <v>#REF!</v>
      </c>
      <c r="F2527" s="103" t="e">
        <f>VLOOKUP($A2527,#REF!,5,FALSE)</f>
        <v>#REF!</v>
      </c>
      <c r="G2527" s="98" t="e">
        <f>VLOOKUP($A2527,#REF!,8,FALSE)</f>
        <v>#REF!</v>
      </c>
      <c r="H2527" s="93" t="e">
        <f>VLOOKUP($A2527,#REF!,7,FALSE)</f>
        <v>#REF!</v>
      </c>
      <c r="I2527" s="438" t="e">
        <f>VLOOKUP($A2527,#REF!,10,FALSE)</f>
        <v>#REF!</v>
      </c>
      <c r="J2527" s="98" t="e">
        <f>VLOOKUP($A2527,#REF!,11,FALSE)</f>
        <v>#REF!</v>
      </c>
      <c r="K2527" s="114" t="e">
        <f>VLOOKUP($A2527,#REF!,12,FALSE)</f>
        <v>#REF!</v>
      </c>
      <c r="L2527" s="98" t="e">
        <f>VLOOKUP($A2527,#REF!,13,FALSE)</f>
        <v>#REF!</v>
      </c>
      <c r="M2527" s="438" t="e">
        <f>VLOOKUP($A2527,#REF!,14,FALSE)</f>
        <v>#REF!</v>
      </c>
      <c r="N2527" s="103" t="e">
        <f>VLOOKUP($A2527,#REF!,15,FALSE)</f>
        <v>#REF!</v>
      </c>
      <c r="O2527" s="103" t="e">
        <f>VLOOKUP($A2527,#REF!,18,FALSE)</f>
        <v>#REF!</v>
      </c>
      <c r="P2527" s="93" t="e">
        <f>VLOOKUP($A2527,#REF!,41,FALSE)</f>
        <v>#REF!</v>
      </c>
      <c r="Q2527" s="115" t="e">
        <f>VLOOKUP(Revisión_Avance_Periodo!$L2527,#REF!,30,FALSE)</f>
        <v>#REF!</v>
      </c>
      <c r="R2527" s="116">
        <v>2019</v>
      </c>
      <c r="S2527" s="196">
        <v>43646</v>
      </c>
      <c r="T2527" s="124" t="s">
        <v>73</v>
      </c>
      <c r="U2527" s="117" t="e">
        <f>INDEX(#REF!,MATCH(Revisión_Avance_Periodo!$L2527,#REF!,0),MATCH(Revisión_Avance_Periodo!$T2527,#REF!,0))</f>
        <v>#REF!</v>
      </c>
      <c r="V2527" s="117" t="e">
        <f>INDEX(#REF!,MATCH(Revisión_Avance_Periodo!$L2527,#REF!,0),MATCH(Revisión_Avance_Periodo!$T2527,#REF!,0))</f>
        <v>#REF!</v>
      </c>
      <c r="W2527" s="130" t="e">
        <f t="shared" si="202"/>
        <v>#REF!</v>
      </c>
      <c r="X2527" s="124" t="e">
        <f>VLOOKUP(W2527,Tabla_Estado_Meta_OAP_2019[#All],3,TRUE)</f>
        <v>#REF!</v>
      </c>
      <c r="Y2527" s="150" t="e">
        <f>SUBTOTAL(9,$U$206:$U2527)</f>
        <v>#REF!</v>
      </c>
      <c r="Z2527" s="159" t="e">
        <f>SUBTOTAL(9,$V$206:$V2527)</f>
        <v>#REF!</v>
      </c>
      <c r="AA2527" s="159">
        <f>IFERROR(+Revisión_Avance_Periodo!$Z2527/Revisión_Avance_Periodo!$Y2527,0)</f>
        <v>0</v>
      </c>
      <c r="AB2527" s="126"/>
      <c r="AC2527" s="127"/>
      <c r="AD2527" s="125"/>
      <c r="AE2527" s="125"/>
      <c r="AF2527" s="128"/>
      <c r="AG2527" s="129"/>
      <c r="AH2527" s="150" t="e">
        <f>SUBTOTAL(9,$U$2522:$U2527)</f>
        <v>#REF!</v>
      </c>
      <c r="AI2527" s="159" t="e">
        <f>SUBTOTAL(9,$V$2522:$V2527)</f>
        <v>#REF!</v>
      </c>
      <c r="AJ2527" s="159">
        <f>IFERROR(+Revisión_Avance_Periodo!$Z2527/Revisión_Avance_Periodo!$Y2527,0)</f>
        <v>0</v>
      </c>
      <c r="AK2527" s="126"/>
      <c r="AL2527" s="127"/>
      <c r="AM2527" s="125"/>
      <c r="AN2527" s="125"/>
      <c r="AO2527" s="128"/>
      <c r="AP2527" s="129"/>
    </row>
    <row r="2528" spans="1:42" x14ac:dyDescent="0.25">
      <c r="A2528" s="92">
        <v>217</v>
      </c>
      <c r="B2528" s="435" t="e">
        <f>CONCATENATE(Revisión_Avance_Periodo!$D2528,";",Revisión_Avance_Periodo!$F2528,";",Revisión_Avance_Periodo!$L2528)</f>
        <v>#REF!</v>
      </c>
      <c r="C2528" s="435" t="e">
        <f t="shared" si="200"/>
        <v>#REF!</v>
      </c>
      <c r="D2528" s="114" t="e">
        <f>VLOOKUP($A2528,#REF!,3,FALSE)</f>
        <v>#REF!</v>
      </c>
      <c r="E2528" s="436" t="e">
        <f>VLOOKUP($A2528,#REF!,4,FALSE)</f>
        <v>#REF!</v>
      </c>
      <c r="F2528" s="102" t="e">
        <f>VLOOKUP($A2528,#REF!,5,FALSE)</f>
        <v>#REF!</v>
      </c>
      <c r="G2528" s="93" t="e">
        <f>VLOOKUP($A2528,#REF!,8,FALSE)</f>
        <v>#REF!</v>
      </c>
      <c r="H2528" s="93" t="e">
        <f>VLOOKUP($A2528,#REF!,7,FALSE)</f>
        <v>#REF!</v>
      </c>
      <c r="I2528" s="438" t="e">
        <f>VLOOKUP($A2528,#REF!,10,FALSE)</f>
        <v>#REF!</v>
      </c>
      <c r="J2528" s="93" t="e">
        <f>VLOOKUP($A2528,#REF!,11,FALSE)</f>
        <v>#REF!</v>
      </c>
      <c r="K2528" s="114" t="e">
        <f>VLOOKUP($A2528,#REF!,12,FALSE)</f>
        <v>#REF!</v>
      </c>
      <c r="L2528" s="93" t="e">
        <f>VLOOKUP($A2528,#REF!,13,FALSE)</f>
        <v>#REF!</v>
      </c>
      <c r="M2528" s="438" t="e">
        <f>VLOOKUP($A2528,#REF!,14,FALSE)</f>
        <v>#REF!</v>
      </c>
      <c r="N2528" s="102" t="e">
        <f>VLOOKUP($A2528,#REF!,15,FALSE)</f>
        <v>#REF!</v>
      </c>
      <c r="O2528" s="102" t="e">
        <f>VLOOKUP($A2528,#REF!,18,FALSE)</f>
        <v>#REF!</v>
      </c>
      <c r="P2528" s="93" t="e">
        <f>VLOOKUP($A2528,#REF!,41,FALSE)</f>
        <v>#REF!</v>
      </c>
      <c r="Q2528" s="115" t="e">
        <f>VLOOKUP(Revisión_Avance_Periodo!$L2528,#REF!,30,FALSE)</f>
        <v>#REF!</v>
      </c>
      <c r="R2528" s="116">
        <v>2019</v>
      </c>
      <c r="S2528" s="196">
        <v>43676</v>
      </c>
      <c r="T2528" s="116" t="s">
        <v>74</v>
      </c>
      <c r="U2528" s="117" t="e">
        <f>INDEX(#REF!,MATCH(Revisión_Avance_Periodo!$L2528,#REF!,0),MATCH(Revisión_Avance_Periodo!$T2528,#REF!,0))</f>
        <v>#REF!</v>
      </c>
      <c r="V2528" s="117" t="e">
        <f>INDEX(#REF!,MATCH(Revisión_Avance_Periodo!$L2528,#REF!,0),MATCH(Revisión_Avance_Periodo!$T2528,#REF!,0))</f>
        <v>#REF!</v>
      </c>
      <c r="W2528" s="130" t="e">
        <f t="shared" si="202"/>
        <v>#REF!</v>
      </c>
      <c r="X2528" s="116" t="e">
        <f>VLOOKUP(W2528,Tabla_Estado_Meta_OAP_2019[#All],3,TRUE)</f>
        <v>#REF!</v>
      </c>
      <c r="Y2528" s="150" t="e">
        <f>SUBTOTAL(9,$U$206:$U2528)</f>
        <v>#REF!</v>
      </c>
      <c r="Z2528" s="159" t="e">
        <f>SUBTOTAL(9,$V$206:$V2528)</f>
        <v>#REF!</v>
      </c>
      <c r="AA2528" s="159">
        <f>IFERROR(+Revisión_Avance_Periodo!$Z2528/Revisión_Avance_Periodo!$Y2528,0)</f>
        <v>0</v>
      </c>
      <c r="AB2528" s="126"/>
      <c r="AC2528" s="127"/>
      <c r="AD2528" s="125"/>
      <c r="AE2528" s="125"/>
      <c r="AF2528" s="128"/>
      <c r="AG2528" s="129"/>
      <c r="AH2528" s="150" t="e">
        <f>SUBTOTAL(9,$U$2522:$U2528)</f>
        <v>#REF!</v>
      </c>
      <c r="AI2528" s="159" t="e">
        <f>SUBTOTAL(9,$V$2522:$V2528)</f>
        <v>#REF!</v>
      </c>
      <c r="AJ2528" s="159">
        <f>IFERROR(+Revisión_Avance_Periodo!$Z2528/Revisión_Avance_Periodo!$Y2528,0)</f>
        <v>0</v>
      </c>
      <c r="AK2528" s="126"/>
      <c r="AL2528" s="127"/>
      <c r="AM2528" s="125"/>
      <c r="AN2528" s="125"/>
      <c r="AO2528" s="128"/>
      <c r="AP2528" s="129"/>
    </row>
    <row r="2529" spans="1:42" x14ac:dyDescent="0.25">
      <c r="A2529" s="97">
        <v>217</v>
      </c>
      <c r="B2529" s="435" t="e">
        <f>CONCATENATE(Revisión_Avance_Periodo!$D2529,";",Revisión_Avance_Periodo!$F2529,";",Revisión_Avance_Periodo!$L2529)</f>
        <v>#REF!</v>
      </c>
      <c r="C2529" s="435" t="e">
        <f t="shared" si="200"/>
        <v>#REF!</v>
      </c>
      <c r="D2529" s="123" t="e">
        <f>VLOOKUP($A2529,#REF!,3,FALSE)</f>
        <v>#REF!</v>
      </c>
      <c r="E2529" s="436" t="e">
        <f>VLOOKUP($A2529,#REF!,4,FALSE)</f>
        <v>#REF!</v>
      </c>
      <c r="F2529" s="103" t="e">
        <f>VLOOKUP($A2529,#REF!,5,FALSE)</f>
        <v>#REF!</v>
      </c>
      <c r="G2529" s="98" t="e">
        <f>VLOOKUP($A2529,#REF!,8,FALSE)</f>
        <v>#REF!</v>
      </c>
      <c r="H2529" s="93" t="e">
        <f>VLOOKUP($A2529,#REF!,7,FALSE)</f>
        <v>#REF!</v>
      </c>
      <c r="I2529" s="438" t="e">
        <f>VLOOKUP($A2529,#REF!,10,FALSE)</f>
        <v>#REF!</v>
      </c>
      <c r="J2529" s="98" t="e">
        <f>VLOOKUP($A2529,#REF!,11,FALSE)</f>
        <v>#REF!</v>
      </c>
      <c r="K2529" s="114" t="e">
        <f>VLOOKUP($A2529,#REF!,12,FALSE)</f>
        <v>#REF!</v>
      </c>
      <c r="L2529" s="98" t="e">
        <f>VLOOKUP($A2529,#REF!,13,FALSE)</f>
        <v>#REF!</v>
      </c>
      <c r="M2529" s="438" t="e">
        <f>VLOOKUP($A2529,#REF!,14,FALSE)</f>
        <v>#REF!</v>
      </c>
      <c r="N2529" s="103" t="e">
        <f>VLOOKUP($A2529,#REF!,15,FALSE)</f>
        <v>#REF!</v>
      </c>
      <c r="O2529" s="103" t="e">
        <f>VLOOKUP($A2529,#REF!,18,FALSE)</f>
        <v>#REF!</v>
      </c>
      <c r="P2529" s="93" t="e">
        <f>VLOOKUP($A2529,#REF!,41,FALSE)</f>
        <v>#REF!</v>
      </c>
      <c r="Q2529" s="115" t="e">
        <f>VLOOKUP(Revisión_Avance_Periodo!$L2529,#REF!,30,FALSE)</f>
        <v>#REF!</v>
      </c>
      <c r="R2529" s="116">
        <v>2019</v>
      </c>
      <c r="S2529" s="196">
        <v>43707</v>
      </c>
      <c r="T2529" s="124" t="s">
        <v>75</v>
      </c>
      <c r="U2529" s="117" t="e">
        <f>INDEX(#REF!,MATCH(Revisión_Avance_Periodo!$L2529,#REF!,0),MATCH(Revisión_Avance_Periodo!$T2529,#REF!,0))</f>
        <v>#REF!</v>
      </c>
      <c r="V2529" s="117" t="e">
        <f>INDEX(#REF!,MATCH(Revisión_Avance_Periodo!$L2529,#REF!,0),MATCH(Revisión_Avance_Periodo!$T2529,#REF!,0))</f>
        <v>#REF!</v>
      </c>
      <c r="W2529" s="130" t="e">
        <f t="shared" si="202"/>
        <v>#REF!</v>
      </c>
      <c r="X2529" s="124" t="e">
        <f>VLOOKUP(W2529,Tabla_Estado_Meta_OAP_2019[#All],3,TRUE)</f>
        <v>#REF!</v>
      </c>
      <c r="Y2529" s="150" t="e">
        <f>SUBTOTAL(9,$U$206:$U2529)</f>
        <v>#REF!</v>
      </c>
      <c r="Z2529" s="159" t="e">
        <f>SUBTOTAL(9,$V$206:$V2529)</f>
        <v>#REF!</v>
      </c>
      <c r="AA2529" s="159">
        <f>IFERROR(+Revisión_Avance_Periodo!$Z2529/Revisión_Avance_Periodo!$Y2529,0)</f>
        <v>0</v>
      </c>
      <c r="AB2529" s="126"/>
      <c r="AC2529" s="127"/>
      <c r="AD2529" s="125"/>
      <c r="AE2529" s="125"/>
      <c r="AF2529" s="128"/>
      <c r="AG2529" s="129"/>
      <c r="AH2529" s="150" t="e">
        <f>SUBTOTAL(9,$U$2522:$U2529)</f>
        <v>#REF!</v>
      </c>
      <c r="AI2529" s="159" t="e">
        <f>SUBTOTAL(9,$V$2522:$V2529)</f>
        <v>#REF!</v>
      </c>
      <c r="AJ2529" s="159">
        <f>IFERROR(+Revisión_Avance_Periodo!$Z2529/Revisión_Avance_Periodo!$Y2529,0)</f>
        <v>0</v>
      </c>
      <c r="AK2529" s="126"/>
      <c r="AL2529" s="127"/>
      <c r="AM2529" s="125"/>
      <c r="AN2529" s="125"/>
      <c r="AO2529" s="128"/>
      <c r="AP2529" s="129"/>
    </row>
    <row r="2530" spans="1:42" x14ac:dyDescent="0.25">
      <c r="A2530" s="92">
        <v>217</v>
      </c>
      <c r="B2530" s="435" t="e">
        <f>CONCATENATE(Revisión_Avance_Periodo!$D2530,";",Revisión_Avance_Periodo!$F2530,";",Revisión_Avance_Periodo!$L2530)</f>
        <v>#REF!</v>
      </c>
      <c r="C2530" s="435" t="e">
        <f t="shared" si="200"/>
        <v>#REF!</v>
      </c>
      <c r="D2530" s="114" t="e">
        <f>VLOOKUP($A2530,#REF!,3,FALSE)</f>
        <v>#REF!</v>
      </c>
      <c r="E2530" s="436" t="e">
        <f>VLOOKUP($A2530,#REF!,4,FALSE)</f>
        <v>#REF!</v>
      </c>
      <c r="F2530" s="102" t="e">
        <f>VLOOKUP($A2530,#REF!,5,FALSE)</f>
        <v>#REF!</v>
      </c>
      <c r="G2530" s="93" t="e">
        <f>VLOOKUP($A2530,#REF!,8,FALSE)</f>
        <v>#REF!</v>
      </c>
      <c r="H2530" s="93" t="e">
        <f>VLOOKUP($A2530,#REF!,7,FALSE)</f>
        <v>#REF!</v>
      </c>
      <c r="I2530" s="438" t="e">
        <f>VLOOKUP($A2530,#REF!,10,FALSE)</f>
        <v>#REF!</v>
      </c>
      <c r="J2530" s="93" t="e">
        <f>VLOOKUP($A2530,#REF!,11,FALSE)</f>
        <v>#REF!</v>
      </c>
      <c r="K2530" s="114" t="e">
        <f>VLOOKUP($A2530,#REF!,12,FALSE)</f>
        <v>#REF!</v>
      </c>
      <c r="L2530" s="93" t="e">
        <f>VLOOKUP($A2530,#REF!,13,FALSE)</f>
        <v>#REF!</v>
      </c>
      <c r="M2530" s="438" t="e">
        <f>VLOOKUP($A2530,#REF!,14,FALSE)</f>
        <v>#REF!</v>
      </c>
      <c r="N2530" s="102" t="e">
        <f>VLOOKUP($A2530,#REF!,15,FALSE)</f>
        <v>#REF!</v>
      </c>
      <c r="O2530" s="102" t="e">
        <f>VLOOKUP($A2530,#REF!,18,FALSE)</f>
        <v>#REF!</v>
      </c>
      <c r="P2530" s="93" t="e">
        <f>VLOOKUP($A2530,#REF!,41,FALSE)</f>
        <v>#REF!</v>
      </c>
      <c r="Q2530" s="115" t="e">
        <f>VLOOKUP(Revisión_Avance_Periodo!$L2530,#REF!,30,FALSE)</f>
        <v>#REF!</v>
      </c>
      <c r="R2530" s="116">
        <v>2019</v>
      </c>
      <c r="S2530" s="196">
        <v>43738</v>
      </c>
      <c r="T2530" s="116" t="s">
        <v>76</v>
      </c>
      <c r="U2530" s="117" t="e">
        <f>INDEX(#REF!,MATCH(Revisión_Avance_Periodo!$L2530,#REF!,0),MATCH(Revisión_Avance_Periodo!$T2530,#REF!,0))</f>
        <v>#REF!</v>
      </c>
      <c r="V2530" s="117" t="e">
        <f>INDEX(#REF!,MATCH(Revisión_Avance_Periodo!$L2530,#REF!,0),MATCH(Revisión_Avance_Periodo!$T2530,#REF!,0))</f>
        <v>#REF!</v>
      </c>
      <c r="W2530" s="130" t="e">
        <f t="shared" si="202"/>
        <v>#REF!</v>
      </c>
      <c r="X2530" s="116" t="e">
        <f>VLOOKUP(W2530,Tabla_Estado_Meta_OAP_2019[#All],3,TRUE)</f>
        <v>#REF!</v>
      </c>
      <c r="Y2530" s="150" t="e">
        <f>SUBTOTAL(9,$U$206:$U2530)</f>
        <v>#REF!</v>
      </c>
      <c r="Z2530" s="159" t="e">
        <f>SUBTOTAL(9,$V$206:$V2530)</f>
        <v>#REF!</v>
      </c>
      <c r="AA2530" s="159">
        <f>IFERROR(+Revisión_Avance_Periodo!$Z2530/Revisión_Avance_Periodo!$Y2530,0)</f>
        <v>0</v>
      </c>
      <c r="AB2530" s="126"/>
      <c r="AC2530" s="127"/>
      <c r="AD2530" s="125"/>
      <c r="AE2530" s="125"/>
      <c r="AF2530" s="128"/>
      <c r="AG2530" s="129"/>
      <c r="AH2530" s="150" t="e">
        <f>SUBTOTAL(9,$U$2522:$U2530)</f>
        <v>#REF!</v>
      </c>
      <c r="AI2530" s="159" t="e">
        <f>SUBTOTAL(9,$V$2522:$V2530)</f>
        <v>#REF!</v>
      </c>
      <c r="AJ2530" s="159">
        <f>IFERROR(+Revisión_Avance_Periodo!$Z2530/Revisión_Avance_Periodo!$Y2530,0)</f>
        <v>0</v>
      </c>
      <c r="AK2530" s="126"/>
      <c r="AL2530" s="127"/>
      <c r="AM2530" s="125"/>
      <c r="AN2530" s="125"/>
      <c r="AO2530" s="128"/>
      <c r="AP2530" s="129"/>
    </row>
    <row r="2531" spans="1:42" x14ac:dyDescent="0.25">
      <c r="A2531" s="97">
        <v>217</v>
      </c>
      <c r="B2531" s="435" t="e">
        <f>CONCATENATE(Revisión_Avance_Periodo!$D2531,";",Revisión_Avance_Periodo!$F2531,";",Revisión_Avance_Periodo!$L2531)</f>
        <v>#REF!</v>
      </c>
      <c r="C2531" s="435" t="e">
        <f t="shared" si="200"/>
        <v>#REF!</v>
      </c>
      <c r="D2531" s="123" t="e">
        <f>VLOOKUP($A2531,#REF!,3,FALSE)</f>
        <v>#REF!</v>
      </c>
      <c r="E2531" s="436" t="e">
        <f>VLOOKUP($A2531,#REF!,4,FALSE)</f>
        <v>#REF!</v>
      </c>
      <c r="F2531" s="103" t="e">
        <f>VLOOKUP($A2531,#REF!,5,FALSE)</f>
        <v>#REF!</v>
      </c>
      <c r="G2531" s="98" t="e">
        <f>VLOOKUP($A2531,#REF!,8,FALSE)</f>
        <v>#REF!</v>
      </c>
      <c r="H2531" s="93" t="e">
        <f>VLOOKUP($A2531,#REF!,7,FALSE)</f>
        <v>#REF!</v>
      </c>
      <c r="I2531" s="438" t="e">
        <f>VLOOKUP($A2531,#REF!,10,FALSE)</f>
        <v>#REF!</v>
      </c>
      <c r="J2531" s="98" t="e">
        <f>VLOOKUP($A2531,#REF!,11,FALSE)</f>
        <v>#REF!</v>
      </c>
      <c r="K2531" s="114" t="e">
        <f>VLOOKUP($A2531,#REF!,12,FALSE)</f>
        <v>#REF!</v>
      </c>
      <c r="L2531" s="98" t="e">
        <f>VLOOKUP($A2531,#REF!,13,FALSE)</f>
        <v>#REF!</v>
      </c>
      <c r="M2531" s="438" t="e">
        <f>VLOOKUP($A2531,#REF!,14,FALSE)</f>
        <v>#REF!</v>
      </c>
      <c r="N2531" s="103" t="e">
        <f>VLOOKUP($A2531,#REF!,15,FALSE)</f>
        <v>#REF!</v>
      </c>
      <c r="O2531" s="103" t="e">
        <f>VLOOKUP($A2531,#REF!,18,FALSE)</f>
        <v>#REF!</v>
      </c>
      <c r="P2531" s="93" t="e">
        <f>VLOOKUP($A2531,#REF!,41,FALSE)</f>
        <v>#REF!</v>
      </c>
      <c r="Q2531" s="115" t="e">
        <f>VLOOKUP(Revisión_Avance_Periodo!$L2531,#REF!,30,FALSE)</f>
        <v>#REF!</v>
      </c>
      <c r="R2531" s="116">
        <v>2019</v>
      </c>
      <c r="S2531" s="196">
        <v>43768</v>
      </c>
      <c r="T2531" s="124" t="s">
        <v>77</v>
      </c>
      <c r="U2531" s="117" t="e">
        <f>INDEX(#REF!,MATCH(Revisión_Avance_Periodo!$L2531,#REF!,0),MATCH(Revisión_Avance_Periodo!$T2531,#REF!,0))</f>
        <v>#REF!</v>
      </c>
      <c r="V2531" s="117" t="e">
        <f>INDEX(#REF!,MATCH(Revisión_Avance_Periodo!$L2531,#REF!,0),MATCH(Revisión_Avance_Periodo!$T2531,#REF!,0))</f>
        <v>#REF!</v>
      </c>
      <c r="W2531" s="118">
        <f t="shared" ref="W2531:W2539" si="203">IFERROR((V2531/U2531),0)</f>
        <v>0</v>
      </c>
      <c r="X2531" s="124" t="str">
        <f>VLOOKUP(W2531,Tabla_Estado_Meta_OAP_2019[#All],3,TRUE)</f>
        <v>Por Ejecutar</v>
      </c>
      <c r="Y2531" s="150" t="e">
        <f>SUBTOTAL(9,$U$206:$U2531)</f>
        <v>#REF!</v>
      </c>
      <c r="Z2531" s="159" t="e">
        <f>SUBTOTAL(9,$V$206:$V2531)</f>
        <v>#REF!</v>
      </c>
      <c r="AA2531" s="159">
        <f>IFERROR(+Revisión_Avance_Periodo!$Z2531/Revisión_Avance_Periodo!$Y2531,0)</f>
        <v>0</v>
      </c>
      <c r="AB2531" s="126"/>
      <c r="AC2531" s="127"/>
      <c r="AD2531" s="125"/>
      <c r="AE2531" s="125"/>
      <c r="AF2531" s="128"/>
      <c r="AG2531" s="129"/>
      <c r="AH2531" s="150" t="e">
        <f>SUBTOTAL(9,$U$2522:$U2531)</f>
        <v>#REF!</v>
      </c>
      <c r="AI2531" s="159" t="e">
        <f>SUBTOTAL(9,$V$2522:$V2531)</f>
        <v>#REF!</v>
      </c>
      <c r="AJ2531" s="159">
        <f>IFERROR(+Revisión_Avance_Periodo!$Z2531/Revisión_Avance_Periodo!$Y2531,0)</f>
        <v>0</v>
      </c>
      <c r="AK2531" s="126"/>
      <c r="AL2531" s="127"/>
      <c r="AM2531" s="125"/>
      <c r="AN2531" s="125"/>
      <c r="AO2531" s="128"/>
      <c r="AP2531" s="129"/>
    </row>
    <row r="2532" spans="1:42" x14ac:dyDescent="0.25">
      <c r="A2532" s="92">
        <v>217</v>
      </c>
      <c r="B2532" s="435" t="e">
        <f>CONCATENATE(Revisión_Avance_Periodo!$D2532,";",Revisión_Avance_Periodo!$F2532,";",Revisión_Avance_Periodo!$L2532)</f>
        <v>#REF!</v>
      </c>
      <c r="C2532" s="435" t="e">
        <f t="shared" si="200"/>
        <v>#REF!</v>
      </c>
      <c r="D2532" s="114" t="e">
        <f>VLOOKUP($A2532,#REF!,3,FALSE)</f>
        <v>#REF!</v>
      </c>
      <c r="E2532" s="436" t="e">
        <f>VLOOKUP($A2532,#REF!,4,FALSE)</f>
        <v>#REF!</v>
      </c>
      <c r="F2532" s="102" t="e">
        <f>VLOOKUP($A2532,#REF!,5,FALSE)</f>
        <v>#REF!</v>
      </c>
      <c r="G2532" s="93" t="e">
        <f>VLOOKUP($A2532,#REF!,8,FALSE)</f>
        <v>#REF!</v>
      </c>
      <c r="H2532" s="93" t="e">
        <f>VLOOKUP($A2532,#REF!,7,FALSE)</f>
        <v>#REF!</v>
      </c>
      <c r="I2532" s="438" t="e">
        <f>VLOOKUP($A2532,#REF!,10,FALSE)</f>
        <v>#REF!</v>
      </c>
      <c r="J2532" s="93" t="e">
        <f>VLOOKUP($A2532,#REF!,11,FALSE)</f>
        <v>#REF!</v>
      </c>
      <c r="K2532" s="114" t="e">
        <f>VLOOKUP($A2532,#REF!,12,FALSE)</f>
        <v>#REF!</v>
      </c>
      <c r="L2532" s="93" t="e">
        <f>VLOOKUP($A2532,#REF!,13,FALSE)</f>
        <v>#REF!</v>
      </c>
      <c r="M2532" s="438" t="e">
        <f>VLOOKUP($A2532,#REF!,14,FALSE)</f>
        <v>#REF!</v>
      </c>
      <c r="N2532" s="102" t="e">
        <f>VLOOKUP($A2532,#REF!,15,FALSE)</f>
        <v>#REF!</v>
      </c>
      <c r="O2532" s="102" t="e">
        <f>VLOOKUP($A2532,#REF!,18,FALSE)</f>
        <v>#REF!</v>
      </c>
      <c r="P2532" s="93" t="e">
        <f>VLOOKUP($A2532,#REF!,41,FALSE)</f>
        <v>#REF!</v>
      </c>
      <c r="Q2532" s="115" t="e">
        <f>VLOOKUP(Revisión_Avance_Periodo!$L2532,#REF!,30,FALSE)</f>
        <v>#REF!</v>
      </c>
      <c r="R2532" s="116">
        <v>2019</v>
      </c>
      <c r="S2532" s="196">
        <v>43799</v>
      </c>
      <c r="T2532" s="116" t="s">
        <v>78</v>
      </c>
      <c r="U2532" s="117" t="e">
        <f>INDEX(#REF!,MATCH(Revisión_Avance_Periodo!$L2532,#REF!,0),MATCH(Revisión_Avance_Periodo!$T2532,#REF!,0))</f>
        <v>#REF!</v>
      </c>
      <c r="V2532" s="117" t="e">
        <f>INDEX(#REF!,MATCH(Revisión_Avance_Periodo!$L2532,#REF!,0),MATCH(Revisión_Avance_Periodo!$T2532,#REF!,0))</f>
        <v>#REF!</v>
      </c>
      <c r="W2532" s="118">
        <f t="shared" si="203"/>
        <v>0</v>
      </c>
      <c r="X2532" s="116" t="str">
        <f>VLOOKUP(W2532,Tabla_Estado_Meta_OAP_2019[#All],3,TRUE)</f>
        <v>Por Ejecutar</v>
      </c>
      <c r="Y2532" s="150" t="e">
        <f>SUBTOTAL(9,$U$206:$U2532)</f>
        <v>#REF!</v>
      </c>
      <c r="Z2532" s="159" t="e">
        <f>SUBTOTAL(9,$V$206:$V2532)</f>
        <v>#REF!</v>
      </c>
      <c r="AA2532" s="159">
        <f>IFERROR(+Revisión_Avance_Periodo!$Z2532/Revisión_Avance_Periodo!$Y2532,0)</f>
        <v>0</v>
      </c>
      <c r="AB2532" s="126"/>
      <c r="AC2532" s="127"/>
      <c r="AD2532" s="125"/>
      <c r="AE2532" s="125"/>
      <c r="AF2532" s="128"/>
      <c r="AG2532" s="129"/>
      <c r="AH2532" s="150" t="e">
        <f>SUBTOTAL(9,$U$2522:$U2532)</f>
        <v>#REF!</v>
      </c>
      <c r="AI2532" s="159" t="e">
        <f>SUBTOTAL(9,$V$2522:$V2532)</f>
        <v>#REF!</v>
      </c>
      <c r="AJ2532" s="159">
        <f>IFERROR(+Revisión_Avance_Periodo!$Z2532/Revisión_Avance_Periodo!$Y2532,0)</f>
        <v>0</v>
      </c>
      <c r="AK2532" s="126"/>
      <c r="AL2532" s="127"/>
      <c r="AM2532" s="125"/>
      <c r="AN2532" s="125"/>
      <c r="AO2532" s="128"/>
      <c r="AP2532" s="129"/>
    </row>
    <row r="2533" spans="1:42" ht="15.75" thickBot="1" x14ac:dyDescent="0.3">
      <c r="A2533" s="97">
        <v>217</v>
      </c>
      <c r="B2533" s="435" t="e">
        <f>CONCATENATE(Revisión_Avance_Periodo!$D2533,";",Revisión_Avance_Periodo!$F2533,";",Revisión_Avance_Periodo!$L2533)</f>
        <v>#REF!</v>
      </c>
      <c r="C2533" s="435" t="e">
        <f t="shared" si="200"/>
        <v>#REF!</v>
      </c>
      <c r="D2533" s="123" t="e">
        <f>VLOOKUP($A2533,#REF!,3,FALSE)</f>
        <v>#REF!</v>
      </c>
      <c r="E2533" s="436" t="e">
        <f>VLOOKUP($A2533,#REF!,4,FALSE)</f>
        <v>#REF!</v>
      </c>
      <c r="F2533" s="103" t="e">
        <f>VLOOKUP($A2533,#REF!,5,FALSE)</f>
        <v>#REF!</v>
      </c>
      <c r="G2533" s="98" t="e">
        <f>VLOOKUP($A2533,#REF!,8,FALSE)</f>
        <v>#REF!</v>
      </c>
      <c r="H2533" s="93" t="e">
        <f>VLOOKUP($A2533,#REF!,7,FALSE)</f>
        <v>#REF!</v>
      </c>
      <c r="I2533" s="438" t="e">
        <f>VLOOKUP($A2533,#REF!,10,FALSE)</f>
        <v>#REF!</v>
      </c>
      <c r="J2533" s="98" t="e">
        <f>VLOOKUP($A2533,#REF!,11,FALSE)</f>
        <v>#REF!</v>
      </c>
      <c r="K2533" s="114" t="e">
        <f>VLOOKUP($A2533,#REF!,12,FALSE)</f>
        <v>#REF!</v>
      </c>
      <c r="L2533" s="98" t="e">
        <f>VLOOKUP($A2533,#REF!,13,FALSE)</f>
        <v>#REF!</v>
      </c>
      <c r="M2533" s="438" t="e">
        <f>VLOOKUP($A2533,#REF!,14,FALSE)</f>
        <v>#REF!</v>
      </c>
      <c r="N2533" s="103" t="e">
        <f>VLOOKUP($A2533,#REF!,15,FALSE)</f>
        <v>#REF!</v>
      </c>
      <c r="O2533" s="103" t="e">
        <f>VLOOKUP($A2533,#REF!,18,FALSE)</f>
        <v>#REF!</v>
      </c>
      <c r="P2533" s="93" t="e">
        <f>VLOOKUP($A2533,#REF!,41,FALSE)</f>
        <v>#REF!</v>
      </c>
      <c r="Q2533" s="115" t="e">
        <f>VLOOKUP(Revisión_Avance_Periodo!$L2533,#REF!,30,FALSE)</f>
        <v>#REF!</v>
      </c>
      <c r="R2533" s="116">
        <v>2019</v>
      </c>
      <c r="S2533" s="196">
        <v>43829</v>
      </c>
      <c r="T2533" s="124" t="s">
        <v>79</v>
      </c>
      <c r="U2533" s="117" t="e">
        <f>INDEX(#REF!,MATCH(Revisión_Avance_Periodo!$L2533,#REF!,0),MATCH(Revisión_Avance_Periodo!$T2533,#REF!,0))</f>
        <v>#REF!</v>
      </c>
      <c r="V2533" s="117" t="e">
        <f>INDEX(#REF!,MATCH(Revisión_Avance_Periodo!$L2533,#REF!,0),MATCH(Revisión_Avance_Periodo!$T2533,#REF!,0))</f>
        <v>#REF!</v>
      </c>
      <c r="W2533" s="118">
        <f t="shared" si="203"/>
        <v>0</v>
      </c>
      <c r="X2533" s="124" t="str">
        <f>VLOOKUP(W2533,Tabla_Estado_Meta_OAP_2019[#All],3,TRUE)</f>
        <v>Por Ejecutar</v>
      </c>
      <c r="Y2533" s="150" t="e">
        <f>SUBTOTAL(9,$U$206:$U2533)</f>
        <v>#REF!</v>
      </c>
      <c r="Z2533" s="159" t="e">
        <f>SUBTOTAL(9,$V$206:$V2533)</f>
        <v>#REF!</v>
      </c>
      <c r="AA2533" s="159">
        <f>IFERROR(+Revisión_Avance_Periodo!$Z2533/Revisión_Avance_Periodo!$Y2533,0)</f>
        <v>0</v>
      </c>
      <c r="AB2533" s="126"/>
      <c r="AC2533" s="127"/>
      <c r="AD2533" s="125"/>
      <c r="AE2533" s="125"/>
      <c r="AF2533" s="128"/>
      <c r="AG2533" s="129"/>
      <c r="AH2533" s="150" t="e">
        <f>SUBTOTAL(9,$U$2522:$U2533)</f>
        <v>#REF!</v>
      </c>
      <c r="AI2533" s="159" t="e">
        <f>SUBTOTAL(9,$V$2522:$V2533)</f>
        <v>#REF!</v>
      </c>
      <c r="AJ2533" s="159">
        <f>IFERROR(+Revisión_Avance_Periodo!$Z2533/Revisión_Avance_Periodo!$Y2533,0)</f>
        <v>0</v>
      </c>
      <c r="AK2533" s="126"/>
      <c r="AL2533" s="127"/>
      <c r="AM2533" s="125"/>
      <c r="AN2533" s="125"/>
      <c r="AO2533" s="128"/>
      <c r="AP2533" s="129"/>
    </row>
    <row r="2534" spans="1:42" x14ac:dyDescent="0.25">
      <c r="A2534" s="92">
        <v>218</v>
      </c>
      <c r="B2534" s="435" t="e">
        <f>CONCATENATE(Revisión_Avance_Periodo!$D2534,";",Revisión_Avance_Periodo!$F2534,";",Revisión_Avance_Periodo!$L2534)</f>
        <v>#REF!</v>
      </c>
      <c r="C2534" s="435" t="e">
        <f t="shared" si="200"/>
        <v>#REF!</v>
      </c>
      <c r="D2534" s="114" t="e">
        <f>VLOOKUP($A2534,#REF!,3,FALSE)</f>
        <v>#REF!</v>
      </c>
      <c r="E2534" s="436" t="e">
        <f>VLOOKUP($A2534,#REF!,4,FALSE)</f>
        <v>#REF!</v>
      </c>
      <c r="F2534" s="102" t="e">
        <f>VLOOKUP($A2534,#REF!,5,FALSE)</f>
        <v>#REF!</v>
      </c>
      <c r="G2534" s="93" t="e">
        <f>VLOOKUP($A2534,#REF!,8,FALSE)</f>
        <v>#REF!</v>
      </c>
      <c r="H2534" s="93" t="e">
        <f>VLOOKUP($A2534,#REF!,7,FALSE)</f>
        <v>#REF!</v>
      </c>
      <c r="I2534" s="438" t="e">
        <f>VLOOKUP($A2534,#REF!,10,FALSE)</f>
        <v>#REF!</v>
      </c>
      <c r="J2534" s="93" t="e">
        <f>VLOOKUP($A2534,#REF!,11,FALSE)</f>
        <v>#REF!</v>
      </c>
      <c r="K2534" s="114" t="e">
        <f>VLOOKUP($A2534,#REF!,12,FALSE)</f>
        <v>#REF!</v>
      </c>
      <c r="L2534" s="93" t="e">
        <f>VLOOKUP($A2534,#REF!,13,FALSE)</f>
        <v>#REF!</v>
      </c>
      <c r="M2534" s="438" t="e">
        <f>VLOOKUP($A2534,#REF!,14,FALSE)</f>
        <v>#REF!</v>
      </c>
      <c r="N2534" s="102" t="e">
        <f>VLOOKUP($A2534,#REF!,15,FALSE)</f>
        <v>#REF!</v>
      </c>
      <c r="O2534" s="102" t="e">
        <f>VLOOKUP($A2534,#REF!,18,FALSE)</f>
        <v>#REF!</v>
      </c>
      <c r="P2534" s="93" t="e">
        <f>VLOOKUP($A2534,#REF!,41,FALSE)</f>
        <v>#REF!</v>
      </c>
      <c r="Q2534" s="115" t="e">
        <f>VLOOKUP(Revisión_Avance_Periodo!$L2534,#REF!,30,FALSE)</f>
        <v>#REF!</v>
      </c>
      <c r="R2534" s="116">
        <v>2019</v>
      </c>
      <c r="S2534" s="196">
        <v>43495</v>
      </c>
      <c r="T2534" s="116" t="s">
        <v>68</v>
      </c>
      <c r="U2534" s="440" t="e">
        <f>INDEX(#REF!,MATCH(Revisión_Avance_Periodo!$L2534,#REF!,0),MATCH(Revisión_Avance_Periodo!$T2534,#REF!,0))</f>
        <v>#REF!</v>
      </c>
      <c r="V2534" s="440" t="e">
        <f>INDEX(#REF!,MATCH(Revisión_Avance_Periodo!$L2534,#REF!,0),MATCH(Revisión_Avance_Periodo!$T2534,#REF!,0))</f>
        <v>#REF!</v>
      </c>
      <c r="W2534" s="118">
        <f t="shared" si="203"/>
        <v>0</v>
      </c>
      <c r="X2534" s="116" t="str">
        <f>VLOOKUP(W2534,Tabla_Estado_Meta_OAP_2019[#All],3,TRUE)</f>
        <v>Por Ejecutar</v>
      </c>
      <c r="Y2534" s="163" t="e">
        <f>SUBTOTAL(9,$U$206:$U2534)</f>
        <v>#REF!</v>
      </c>
      <c r="Z2534" s="161" t="e">
        <f>SUBTOTAL(9,$V$206:$V2534)</f>
        <v>#REF!</v>
      </c>
      <c r="AA2534" s="162">
        <f>IFERROR(+Revisión_Avance_Periodo!$Z2534/Revisión_Avance_Periodo!$Y2534,0)</f>
        <v>0</v>
      </c>
      <c r="AB2534" s="445" t="e">
        <f>SUBTOTAL(9,U2534:U2545)</f>
        <v>#REF!</v>
      </c>
      <c r="AC2534" s="446" t="e">
        <f>SUBTOTAL(9,V2534:V2545)</f>
        <v>#REF!</v>
      </c>
      <c r="AD2534" s="119" t="e">
        <f>+AC2534/AB2534</f>
        <v>#REF!</v>
      </c>
      <c r="AE2534" s="119" t="e">
        <f>100%-Revisión_Avance_Periodo!$AD2534</f>
        <v>#REF!</v>
      </c>
      <c r="AF2534" s="121" t="e">
        <f>VLOOKUP(AD2534,Tabla_Estado_Meta_OAP_2019[],3,TRUE)</f>
        <v>#REF!</v>
      </c>
      <c r="AG2534" s="122" t="e">
        <f>Revisión_Avance_Periodo!$AD2534*Revisión_Avance_Periodo!$Q2534</f>
        <v>#REF!</v>
      </c>
      <c r="AH2534" s="163" t="e">
        <f>SUBTOTAL(9,$U$2534:$U2534)</f>
        <v>#REF!</v>
      </c>
      <c r="AI2534" s="161" t="e">
        <f>SUBTOTAL(9,$V$2534:$V2534)</f>
        <v>#REF!</v>
      </c>
      <c r="AJ2534" s="162">
        <f>IFERROR(+Revisión_Avance_Periodo!$Z2534/Revisión_Avance_Periodo!$Y2534,0)</f>
        <v>0</v>
      </c>
      <c r="AK2534" s="445" t="e">
        <f>SUBTOTAL(9,AD2534:AD2545)</f>
        <v>#REF!</v>
      </c>
      <c r="AL2534" s="446" t="e">
        <f>SUBTOTAL(9,AE2534:AE2545)</f>
        <v>#REF!</v>
      </c>
      <c r="AM2534" s="119" t="e">
        <f>+AL2534/AK2534</f>
        <v>#REF!</v>
      </c>
      <c r="AN2534" s="119" t="e">
        <f>100%-Revisión_Avance_Periodo!$AD2534</f>
        <v>#REF!</v>
      </c>
      <c r="AO2534" s="121" t="e">
        <f>VLOOKUP(AM2534,Tabla_Estado_Meta_OAP_2019[],3,TRUE)</f>
        <v>#REF!</v>
      </c>
      <c r="AP2534" s="122" t="e">
        <f>Revisión_Avance_Periodo!$AD2534*Revisión_Avance_Periodo!$Q2534</f>
        <v>#REF!</v>
      </c>
    </row>
    <row r="2535" spans="1:42" x14ac:dyDescent="0.25">
      <c r="A2535" s="97">
        <v>218</v>
      </c>
      <c r="B2535" s="435" t="e">
        <f>CONCATENATE(Revisión_Avance_Periodo!$D2535,";",Revisión_Avance_Periodo!$F2535,";",Revisión_Avance_Periodo!$L2535)</f>
        <v>#REF!</v>
      </c>
      <c r="C2535" s="435" t="e">
        <f t="shared" si="200"/>
        <v>#REF!</v>
      </c>
      <c r="D2535" s="123" t="e">
        <f>VLOOKUP($A2535,#REF!,3,FALSE)</f>
        <v>#REF!</v>
      </c>
      <c r="E2535" s="436" t="e">
        <f>VLOOKUP($A2535,#REF!,4,FALSE)</f>
        <v>#REF!</v>
      </c>
      <c r="F2535" s="103" t="e">
        <f>VLOOKUP($A2535,#REF!,5,FALSE)</f>
        <v>#REF!</v>
      </c>
      <c r="G2535" s="98" t="e">
        <f>VLOOKUP($A2535,#REF!,8,FALSE)</f>
        <v>#REF!</v>
      </c>
      <c r="H2535" s="93" t="e">
        <f>VLOOKUP($A2535,#REF!,7,FALSE)</f>
        <v>#REF!</v>
      </c>
      <c r="I2535" s="438" t="e">
        <f>VLOOKUP($A2535,#REF!,10,FALSE)</f>
        <v>#REF!</v>
      </c>
      <c r="J2535" s="98" t="e">
        <f>VLOOKUP($A2535,#REF!,11,FALSE)</f>
        <v>#REF!</v>
      </c>
      <c r="K2535" s="114" t="e">
        <f>VLOOKUP($A2535,#REF!,12,FALSE)</f>
        <v>#REF!</v>
      </c>
      <c r="L2535" s="98" t="e">
        <f>VLOOKUP($A2535,#REF!,13,FALSE)</f>
        <v>#REF!</v>
      </c>
      <c r="M2535" s="438" t="e">
        <f>VLOOKUP($A2535,#REF!,14,FALSE)</f>
        <v>#REF!</v>
      </c>
      <c r="N2535" s="103" t="e">
        <f>VLOOKUP($A2535,#REF!,15,FALSE)</f>
        <v>#REF!</v>
      </c>
      <c r="O2535" s="103" t="e">
        <f>VLOOKUP($A2535,#REF!,18,FALSE)</f>
        <v>#REF!</v>
      </c>
      <c r="P2535" s="93" t="e">
        <f>VLOOKUP($A2535,#REF!,41,FALSE)</f>
        <v>#REF!</v>
      </c>
      <c r="Q2535" s="115" t="e">
        <f>VLOOKUP(Revisión_Avance_Periodo!$L2535,#REF!,30,FALSE)</f>
        <v>#REF!</v>
      </c>
      <c r="R2535" s="116">
        <v>2019</v>
      </c>
      <c r="S2535" s="196">
        <v>43524</v>
      </c>
      <c r="T2535" s="124" t="s">
        <v>69</v>
      </c>
      <c r="U2535" s="440" t="e">
        <f>INDEX(#REF!,MATCH(Revisión_Avance_Periodo!$L2535,#REF!,0),MATCH(Revisión_Avance_Periodo!$T2535,#REF!,0))</f>
        <v>#REF!</v>
      </c>
      <c r="V2535" s="440" t="e">
        <f>INDEX(#REF!,MATCH(Revisión_Avance_Periodo!$L2535,#REF!,0),MATCH(Revisión_Avance_Periodo!$T2535,#REF!,0))</f>
        <v>#REF!</v>
      </c>
      <c r="W2535" s="118">
        <f t="shared" si="203"/>
        <v>0</v>
      </c>
      <c r="X2535" s="124" t="str">
        <f>VLOOKUP(W2535,Tabla_Estado_Meta_OAP_2019[#All],3,TRUE)</f>
        <v>Por Ejecutar</v>
      </c>
      <c r="Y2535" s="164" t="e">
        <f>SUBTOTAL(9,$U$206:$U2535)</f>
        <v>#REF!</v>
      </c>
      <c r="Z2535" s="158" t="e">
        <f>SUBTOTAL(9,$V$206:$V2535)</f>
        <v>#REF!</v>
      </c>
      <c r="AA2535" s="159">
        <f>IFERROR(+Revisión_Avance_Periodo!$Z2535/Revisión_Avance_Periodo!$Y2535,0)</f>
        <v>0</v>
      </c>
      <c r="AB2535" s="126"/>
      <c r="AC2535" s="127"/>
      <c r="AD2535" s="125"/>
      <c r="AE2535" s="125"/>
      <c r="AF2535" s="128"/>
      <c r="AG2535" s="129"/>
      <c r="AH2535" s="164" t="e">
        <f>SUBTOTAL(9,$U$2534:$U2535)</f>
        <v>#REF!</v>
      </c>
      <c r="AI2535" s="158" t="e">
        <f>SUBTOTAL(9,$V$2534:$V2535)</f>
        <v>#REF!</v>
      </c>
      <c r="AJ2535" s="159">
        <f>IFERROR(+Revisión_Avance_Periodo!$Z2535/Revisión_Avance_Periodo!$Y2535,0)</f>
        <v>0</v>
      </c>
      <c r="AK2535" s="126"/>
      <c r="AL2535" s="127"/>
      <c r="AM2535" s="125"/>
      <c r="AN2535" s="125"/>
      <c r="AO2535" s="128"/>
      <c r="AP2535" s="129"/>
    </row>
    <row r="2536" spans="1:42" x14ac:dyDescent="0.25">
      <c r="A2536" s="92">
        <v>218</v>
      </c>
      <c r="B2536" s="435" t="e">
        <f>CONCATENATE(Revisión_Avance_Periodo!$D2536,";",Revisión_Avance_Periodo!$F2536,";",Revisión_Avance_Periodo!$L2536)</f>
        <v>#REF!</v>
      </c>
      <c r="C2536" s="435" t="e">
        <f t="shared" si="200"/>
        <v>#REF!</v>
      </c>
      <c r="D2536" s="114" t="e">
        <f>VLOOKUP($A2536,#REF!,3,FALSE)</f>
        <v>#REF!</v>
      </c>
      <c r="E2536" s="436" t="e">
        <f>VLOOKUP($A2536,#REF!,4,FALSE)</f>
        <v>#REF!</v>
      </c>
      <c r="F2536" s="102" t="e">
        <f>VLOOKUP($A2536,#REF!,5,FALSE)</f>
        <v>#REF!</v>
      </c>
      <c r="G2536" s="93" t="e">
        <f>VLOOKUP($A2536,#REF!,8,FALSE)</f>
        <v>#REF!</v>
      </c>
      <c r="H2536" s="93" t="e">
        <f>VLOOKUP($A2536,#REF!,7,FALSE)</f>
        <v>#REF!</v>
      </c>
      <c r="I2536" s="438" t="e">
        <f>VLOOKUP($A2536,#REF!,10,FALSE)</f>
        <v>#REF!</v>
      </c>
      <c r="J2536" s="93" t="e">
        <f>VLOOKUP($A2536,#REF!,11,FALSE)</f>
        <v>#REF!</v>
      </c>
      <c r="K2536" s="114" t="e">
        <f>VLOOKUP($A2536,#REF!,12,FALSE)</f>
        <v>#REF!</v>
      </c>
      <c r="L2536" s="93" t="e">
        <f>VLOOKUP($A2536,#REF!,13,FALSE)</f>
        <v>#REF!</v>
      </c>
      <c r="M2536" s="438" t="e">
        <f>VLOOKUP($A2536,#REF!,14,FALSE)</f>
        <v>#REF!</v>
      </c>
      <c r="N2536" s="102" t="e">
        <f>VLOOKUP($A2536,#REF!,15,FALSE)</f>
        <v>#REF!</v>
      </c>
      <c r="O2536" s="102" t="e">
        <f>VLOOKUP($A2536,#REF!,18,FALSE)</f>
        <v>#REF!</v>
      </c>
      <c r="P2536" s="93" t="e">
        <f>VLOOKUP($A2536,#REF!,41,FALSE)</f>
        <v>#REF!</v>
      </c>
      <c r="Q2536" s="115" t="e">
        <f>VLOOKUP(Revisión_Avance_Periodo!$L2536,#REF!,30,FALSE)</f>
        <v>#REF!</v>
      </c>
      <c r="R2536" s="116">
        <v>2019</v>
      </c>
      <c r="S2536" s="196">
        <v>43554</v>
      </c>
      <c r="T2536" s="116" t="s">
        <v>70</v>
      </c>
      <c r="U2536" s="440" t="e">
        <f>INDEX(#REF!,MATCH(Revisión_Avance_Periodo!$L2536,#REF!,0),MATCH(Revisión_Avance_Periodo!$T2536,#REF!,0))</f>
        <v>#REF!</v>
      </c>
      <c r="V2536" s="440" t="e">
        <f>INDEX(#REF!,MATCH(Revisión_Avance_Periodo!$L2536,#REF!,0),MATCH(Revisión_Avance_Periodo!$T2536,#REF!,0))</f>
        <v>#REF!</v>
      </c>
      <c r="W2536" s="118">
        <f t="shared" si="203"/>
        <v>0</v>
      </c>
      <c r="X2536" s="116" t="str">
        <f>VLOOKUP(W2536,Tabla_Estado_Meta_OAP_2019[#All],3,TRUE)</f>
        <v>Por Ejecutar</v>
      </c>
      <c r="Y2536" s="164" t="e">
        <f>SUBTOTAL(9,$U$206:$U2536)</f>
        <v>#REF!</v>
      </c>
      <c r="Z2536" s="158" t="e">
        <f>SUBTOTAL(9,$V$206:$V2536)</f>
        <v>#REF!</v>
      </c>
      <c r="AA2536" s="159">
        <f>IFERROR(+Revisión_Avance_Periodo!$Z2536/Revisión_Avance_Periodo!$Y2536,0)</f>
        <v>0</v>
      </c>
      <c r="AB2536" s="126"/>
      <c r="AC2536" s="127"/>
      <c r="AD2536" s="125"/>
      <c r="AE2536" s="125"/>
      <c r="AF2536" s="128"/>
      <c r="AG2536" s="129"/>
      <c r="AH2536" s="164" t="e">
        <f>SUBTOTAL(9,$U$2534:$U2536)</f>
        <v>#REF!</v>
      </c>
      <c r="AI2536" s="158" t="e">
        <f>SUBTOTAL(9,$V$2534:$V2536)</f>
        <v>#REF!</v>
      </c>
      <c r="AJ2536" s="159">
        <f>IFERROR(+Revisión_Avance_Periodo!$Z2536/Revisión_Avance_Periodo!$Y2536,0)</f>
        <v>0</v>
      </c>
      <c r="AK2536" s="126"/>
      <c r="AL2536" s="127"/>
      <c r="AM2536" s="125"/>
      <c r="AN2536" s="125"/>
      <c r="AO2536" s="128"/>
      <c r="AP2536" s="129"/>
    </row>
    <row r="2537" spans="1:42" x14ac:dyDescent="0.25">
      <c r="A2537" s="97">
        <v>218</v>
      </c>
      <c r="B2537" s="435" t="e">
        <f>CONCATENATE(Revisión_Avance_Periodo!$D2537,";",Revisión_Avance_Periodo!$F2537,";",Revisión_Avance_Periodo!$L2537)</f>
        <v>#REF!</v>
      </c>
      <c r="C2537" s="435" t="e">
        <f t="shared" si="200"/>
        <v>#REF!</v>
      </c>
      <c r="D2537" s="123" t="e">
        <f>VLOOKUP($A2537,#REF!,3,FALSE)</f>
        <v>#REF!</v>
      </c>
      <c r="E2537" s="436" t="e">
        <f>VLOOKUP($A2537,#REF!,4,FALSE)</f>
        <v>#REF!</v>
      </c>
      <c r="F2537" s="103" t="e">
        <f>VLOOKUP($A2537,#REF!,5,FALSE)</f>
        <v>#REF!</v>
      </c>
      <c r="G2537" s="98" t="e">
        <f>VLOOKUP($A2537,#REF!,8,FALSE)</f>
        <v>#REF!</v>
      </c>
      <c r="H2537" s="93" t="e">
        <f>VLOOKUP($A2537,#REF!,7,FALSE)</f>
        <v>#REF!</v>
      </c>
      <c r="I2537" s="438" t="e">
        <f>VLOOKUP($A2537,#REF!,10,FALSE)</f>
        <v>#REF!</v>
      </c>
      <c r="J2537" s="98" t="e">
        <f>VLOOKUP($A2537,#REF!,11,FALSE)</f>
        <v>#REF!</v>
      </c>
      <c r="K2537" s="114" t="e">
        <f>VLOOKUP($A2537,#REF!,12,FALSE)</f>
        <v>#REF!</v>
      </c>
      <c r="L2537" s="98" t="e">
        <f>VLOOKUP($A2537,#REF!,13,FALSE)</f>
        <v>#REF!</v>
      </c>
      <c r="M2537" s="438" t="e">
        <f>VLOOKUP($A2537,#REF!,14,FALSE)</f>
        <v>#REF!</v>
      </c>
      <c r="N2537" s="103" t="e">
        <f>VLOOKUP($A2537,#REF!,15,FALSE)</f>
        <v>#REF!</v>
      </c>
      <c r="O2537" s="103" t="e">
        <f>VLOOKUP($A2537,#REF!,18,FALSE)</f>
        <v>#REF!</v>
      </c>
      <c r="P2537" s="93" t="e">
        <f>VLOOKUP($A2537,#REF!,41,FALSE)</f>
        <v>#REF!</v>
      </c>
      <c r="Q2537" s="115" t="e">
        <f>VLOOKUP(Revisión_Avance_Periodo!$L2537,#REF!,30,FALSE)</f>
        <v>#REF!</v>
      </c>
      <c r="R2537" s="116">
        <v>2019</v>
      </c>
      <c r="S2537" s="196">
        <v>43585</v>
      </c>
      <c r="T2537" s="124" t="s">
        <v>71</v>
      </c>
      <c r="U2537" s="440" t="e">
        <f>INDEX(#REF!,MATCH(Revisión_Avance_Periodo!$L2537,#REF!,0),MATCH(Revisión_Avance_Periodo!$T2537,#REF!,0))</f>
        <v>#REF!</v>
      </c>
      <c r="V2537" s="440" t="e">
        <f>INDEX(#REF!,MATCH(Revisión_Avance_Periodo!$L2537,#REF!,0),MATCH(Revisión_Avance_Periodo!$T2537,#REF!,0))</f>
        <v>#REF!</v>
      </c>
      <c r="W2537" s="118">
        <f t="shared" si="203"/>
        <v>0</v>
      </c>
      <c r="X2537" s="124" t="str">
        <f>VLOOKUP(W2537,Tabla_Estado_Meta_OAP_2019[#All],3,TRUE)</f>
        <v>Por Ejecutar</v>
      </c>
      <c r="Y2537" s="164" t="e">
        <f>SUBTOTAL(9,$U$206:$U2537)</f>
        <v>#REF!</v>
      </c>
      <c r="Z2537" s="158" t="e">
        <f>SUBTOTAL(9,$V$206:$V2537)</f>
        <v>#REF!</v>
      </c>
      <c r="AA2537" s="159">
        <f>IFERROR(+Revisión_Avance_Periodo!$Z2537/Revisión_Avance_Periodo!$Y2537,0)</f>
        <v>0</v>
      </c>
      <c r="AB2537" s="126"/>
      <c r="AC2537" s="127"/>
      <c r="AD2537" s="125"/>
      <c r="AE2537" s="125"/>
      <c r="AF2537" s="128"/>
      <c r="AG2537" s="129"/>
      <c r="AH2537" s="164" t="e">
        <f>SUBTOTAL(9,$U$2534:$U2537)</f>
        <v>#REF!</v>
      </c>
      <c r="AI2537" s="158" t="e">
        <f>SUBTOTAL(9,$V$2534:$V2537)</f>
        <v>#REF!</v>
      </c>
      <c r="AJ2537" s="159">
        <f>IFERROR(+Revisión_Avance_Periodo!$Z2537/Revisión_Avance_Periodo!$Y2537,0)</f>
        <v>0</v>
      </c>
      <c r="AK2537" s="126"/>
      <c r="AL2537" s="127"/>
      <c r="AM2537" s="125"/>
      <c r="AN2537" s="125"/>
      <c r="AO2537" s="128"/>
      <c r="AP2537" s="129"/>
    </row>
    <row r="2538" spans="1:42" x14ac:dyDescent="0.25">
      <c r="A2538" s="92">
        <v>218</v>
      </c>
      <c r="B2538" s="435" t="e">
        <f>CONCATENATE(Revisión_Avance_Periodo!$D2538,";",Revisión_Avance_Periodo!$F2538,";",Revisión_Avance_Periodo!$L2538)</f>
        <v>#REF!</v>
      </c>
      <c r="C2538" s="435" t="e">
        <f t="shared" si="200"/>
        <v>#REF!</v>
      </c>
      <c r="D2538" s="114" t="e">
        <f>VLOOKUP($A2538,#REF!,3,FALSE)</f>
        <v>#REF!</v>
      </c>
      <c r="E2538" s="436" t="e">
        <f>VLOOKUP($A2538,#REF!,4,FALSE)</f>
        <v>#REF!</v>
      </c>
      <c r="F2538" s="102" t="e">
        <f>VLOOKUP($A2538,#REF!,5,FALSE)</f>
        <v>#REF!</v>
      </c>
      <c r="G2538" s="93" t="e">
        <f>VLOOKUP($A2538,#REF!,8,FALSE)</f>
        <v>#REF!</v>
      </c>
      <c r="H2538" s="93" t="e">
        <f>VLOOKUP($A2538,#REF!,7,FALSE)</f>
        <v>#REF!</v>
      </c>
      <c r="I2538" s="438" t="e">
        <f>VLOOKUP($A2538,#REF!,10,FALSE)</f>
        <v>#REF!</v>
      </c>
      <c r="J2538" s="93" t="e">
        <f>VLOOKUP($A2538,#REF!,11,FALSE)</f>
        <v>#REF!</v>
      </c>
      <c r="K2538" s="114" t="e">
        <f>VLOOKUP($A2538,#REF!,12,FALSE)</f>
        <v>#REF!</v>
      </c>
      <c r="L2538" s="93" t="e">
        <f>VLOOKUP($A2538,#REF!,13,FALSE)</f>
        <v>#REF!</v>
      </c>
      <c r="M2538" s="438" t="e">
        <f>VLOOKUP($A2538,#REF!,14,FALSE)</f>
        <v>#REF!</v>
      </c>
      <c r="N2538" s="102" t="e">
        <f>VLOOKUP($A2538,#REF!,15,FALSE)</f>
        <v>#REF!</v>
      </c>
      <c r="O2538" s="102" t="e">
        <f>VLOOKUP($A2538,#REF!,18,FALSE)</f>
        <v>#REF!</v>
      </c>
      <c r="P2538" s="93" t="e">
        <f>VLOOKUP($A2538,#REF!,41,FALSE)</f>
        <v>#REF!</v>
      </c>
      <c r="Q2538" s="115" t="e">
        <f>VLOOKUP(Revisión_Avance_Periodo!$L2538,#REF!,30,FALSE)</f>
        <v>#REF!</v>
      </c>
      <c r="R2538" s="116">
        <v>2019</v>
      </c>
      <c r="S2538" s="196">
        <v>43615</v>
      </c>
      <c r="T2538" s="116" t="s">
        <v>72</v>
      </c>
      <c r="U2538" s="440" t="e">
        <f>INDEX(#REF!,MATCH(Revisión_Avance_Periodo!$L2538,#REF!,0),MATCH(Revisión_Avance_Periodo!$T2538,#REF!,0))</f>
        <v>#REF!</v>
      </c>
      <c r="V2538" s="440" t="e">
        <f>INDEX(#REF!,MATCH(Revisión_Avance_Periodo!$L2538,#REF!,0),MATCH(Revisión_Avance_Periodo!$T2538,#REF!,0))</f>
        <v>#REF!</v>
      </c>
      <c r="W2538" s="118">
        <f t="shared" si="203"/>
        <v>0</v>
      </c>
      <c r="X2538" s="116" t="str">
        <f>VLOOKUP(W2538,Tabla_Estado_Meta_OAP_2019[#All],3,TRUE)</f>
        <v>Por Ejecutar</v>
      </c>
      <c r="Y2538" s="164" t="e">
        <f>SUBTOTAL(9,$U$206:$U2538)</f>
        <v>#REF!</v>
      </c>
      <c r="Z2538" s="158" t="e">
        <f>SUBTOTAL(9,$V$206:$V2538)</f>
        <v>#REF!</v>
      </c>
      <c r="AA2538" s="159">
        <f>IFERROR(+Revisión_Avance_Periodo!$Z2538/Revisión_Avance_Periodo!$Y2538,0)</f>
        <v>0</v>
      </c>
      <c r="AB2538" s="126"/>
      <c r="AC2538" s="127"/>
      <c r="AD2538" s="125"/>
      <c r="AE2538" s="125"/>
      <c r="AF2538" s="128"/>
      <c r="AG2538" s="129"/>
      <c r="AH2538" s="164" t="e">
        <f>SUBTOTAL(9,$U$2534:$U2538)</f>
        <v>#REF!</v>
      </c>
      <c r="AI2538" s="158" t="e">
        <f>SUBTOTAL(9,$V$2534:$V2538)</f>
        <v>#REF!</v>
      </c>
      <c r="AJ2538" s="159">
        <f>IFERROR(+Revisión_Avance_Periodo!$Z2538/Revisión_Avance_Periodo!$Y2538,0)</f>
        <v>0</v>
      </c>
      <c r="AK2538" s="126"/>
      <c r="AL2538" s="127"/>
      <c r="AM2538" s="125"/>
      <c r="AN2538" s="125"/>
      <c r="AO2538" s="128"/>
      <c r="AP2538" s="129"/>
    </row>
    <row r="2539" spans="1:42" x14ac:dyDescent="0.25">
      <c r="A2539" s="97">
        <v>218</v>
      </c>
      <c r="B2539" s="435" t="e">
        <f>CONCATENATE(Revisión_Avance_Periodo!$D2539,";",Revisión_Avance_Periodo!$F2539,";",Revisión_Avance_Periodo!$L2539)</f>
        <v>#REF!</v>
      </c>
      <c r="C2539" s="435" t="e">
        <f t="shared" si="200"/>
        <v>#REF!</v>
      </c>
      <c r="D2539" s="123" t="e">
        <f>VLOOKUP($A2539,#REF!,3,FALSE)</f>
        <v>#REF!</v>
      </c>
      <c r="E2539" s="436" t="e">
        <f>VLOOKUP($A2539,#REF!,4,FALSE)</f>
        <v>#REF!</v>
      </c>
      <c r="F2539" s="103" t="e">
        <f>VLOOKUP($A2539,#REF!,5,FALSE)</f>
        <v>#REF!</v>
      </c>
      <c r="G2539" s="98" t="e">
        <f>VLOOKUP($A2539,#REF!,8,FALSE)</f>
        <v>#REF!</v>
      </c>
      <c r="H2539" s="93" t="e">
        <f>VLOOKUP($A2539,#REF!,7,FALSE)</f>
        <v>#REF!</v>
      </c>
      <c r="I2539" s="438" t="e">
        <f>VLOOKUP($A2539,#REF!,10,FALSE)</f>
        <v>#REF!</v>
      </c>
      <c r="J2539" s="98" t="e">
        <f>VLOOKUP($A2539,#REF!,11,FALSE)</f>
        <v>#REF!</v>
      </c>
      <c r="K2539" s="114" t="e">
        <f>VLOOKUP($A2539,#REF!,12,FALSE)</f>
        <v>#REF!</v>
      </c>
      <c r="L2539" s="98" t="e">
        <f>VLOOKUP($A2539,#REF!,13,FALSE)</f>
        <v>#REF!</v>
      </c>
      <c r="M2539" s="438" t="e">
        <f>VLOOKUP($A2539,#REF!,14,FALSE)</f>
        <v>#REF!</v>
      </c>
      <c r="N2539" s="103" t="e">
        <f>VLOOKUP($A2539,#REF!,15,FALSE)</f>
        <v>#REF!</v>
      </c>
      <c r="O2539" s="103" t="e">
        <f>VLOOKUP($A2539,#REF!,18,FALSE)</f>
        <v>#REF!</v>
      </c>
      <c r="P2539" s="93" t="e">
        <f>VLOOKUP($A2539,#REF!,41,FALSE)</f>
        <v>#REF!</v>
      </c>
      <c r="Q2539" s="115" t="e">
        <f>VLOOKUP(Revisión_Avance_Periodo!$L2539,#REF!,30,FALSE)</f>
        <v>#REF!</v>
      </c>
      <c r="R2539" s="116">
        <v>2019</v>
      </c>
      <c r="S2539" s="196">
        <v>43646</v>
      </c>
      <c r="T2539" s="124" t="s">
        <v>73</v>
      </c>
      <c r="U2539" s="440" t="e">
        <f>INDEX(#REF!,MATCH(Revisión_Avance_Periodo!$L2539,#REF!,0),MATCH(Revisión_Avance_Periodo!$T2539,#REF!,0))</f>
        <v>#REF!</v>
      </c>
      <c r="V2539" s="440" t="e">
        <f>INDEX(#REF!,MATCH(Revisión_Avance_Periodo!$L2539,#REF!,0),MATCH(Revisión_Avance_Periodo!$T2539,#REF!,0))</f>
        <v>#REF!</v>
      </c>
      <c r="W2539" s="118">
        <f t="shared" si="203"/>
        <v>0</v>
      </c>
      <c r="X2539" s="124" t="str">
        <f>VLOOKUP(W2539,Tabla_Estado_Meta_OAP_2019[#All],3,TRUE)</f>
        <v>Por Ejecutar</v>
      </c>
      <c r="Y2539" s="164" t="e">
        <f>SUBTOTAL(9,$U$206:$U2539)</f>
        <v>#REF!</v>
      </c>
      <c r="Z2539" s="158" t="e">
        <f>SUBTOTAL(9,$V$206:$V2539)</f>
        <v>#REF!</v>
      </c>
      <c r="AA2539" s="159">
        <f>IFERROR(+Revisión_Avance_Periodo!$Z2539/Revisión_Avance_Periodo!$Y2539,0)</f>
        <v>0</v>
      </c>
      <c r="AB2539" s="126"/>
      <c r="AC2539" s="127"/>
      <c r="AD2539" s="125"/>
      <c r="AE2539" s="125"/>
      <c r="AF2539" s="128"/>
      <c r="AG2539" s="129"/>
      <c r="AH2539" s="164" t="e">
        <f>SUBTOTAL(9,$U$2534:$U2539)</f>
        <v>#REF!</v>
      </c>
      <c r="AI2539" s="158" t="e">
        <f>SUBTOTAL(9,$V$2534:$V2539)</f>
        <v>#REF!</v>
      </c>
      <c r="AJ2539" s="159">
        <f>IFERROR(+Revisión_Avance_Periodo!$Z2539/Revisión_Avance_Periodo!$Y2539,0)</f>
        <v>0</v>
      </c>
      <c r="AK2539" s="126"/>
      <c r="AL2539" s="127"/>
      <c r="AM2539" s="125"/>
      <c r="AN2539" s="125"/>
      <c r="AO2539" s="128"/>
      <c r="AP2539" s="129"/>
    </row>
    <row r="2540" spans="1:42" x14ac:dyDescent="0.25">
      <c r="A2540" s="92">
        <v>218</v>
      </c>
      <c r="B2540" s="435" t="e">
        <f>CONCATENATE(Revisión_Avance_Periodo!$D2540,";",Revisión_Avance_Periodo!$F2540,";",Revisión_Avance_Periodo!$L2540)</f>
        <v>#REF!</v>
      </c>
      <c r="C2540" s="435" t="e">
        <f t="shared" si="200"/>
        <v>#REF!</v>
      </c>
      <c r="D2540" s="114" t="e">
        <f>VLOOKUP($A2540,#REF!,3,FALSE)</f>
        <v>#REF!</v>
      </c>
      <c r="E2540" s="436" t="e">
        <f>VLOOKUP($A2540,#REF!,4,FALSE)</f>
        <v>#REF!</v>
      </c>
      <c r="F2540" s="102" t="e">
        <f>VLOOKUP($A2540,#REF!,5,FALSE)</f>
        <v>#REF!</v>
      </c>
      <c r="G2540" s="93" t="e">
        <f>VLOOKUP($A2540,#REF!,8,FALSE)</f>
        <v>#REF!</v>
      </c>
      <c r="H2540" s="93" t="e">
        <f>VLOOKUP($A2540,#REF!,7,FALSE)</f>
        <v>#REF!</v>
      </c>
      <c r="I2540" s="438" t="e">
        <f>VLOOKUP($A2540,#REF!,10,FALSE)</f>
        <v>#REF!</v>
      </c>
      <c r="J2540" s="93" t="e">
        <f>VLOOKUP($A2540,#REF!,11,FALSE)</f>
        <v>#REF!</v>
      </c>
      <c r="K2540" s="114" t="e">
        <f>VLOOKUP($A2540,#REF!,12,FALSE)</f>
        <v>#REF!</v>
      </c>
      <c r="L2540" s="93" t="e">
        <f>VLOOKUP($A2540,#REF!,13,FALSE)</f>
        <v>#REF!</v>
      </c>
      <c r="M2540" s="438" t="e">
        <f>VLOOKUP($A2540,#REF!,14,FALSE)</f>
        <v>#REF!</v>
      </c>
      <c r="N2540" s="102" t="e">
        <f>VLOOKUP($A2540,#REF!,15,FALSE)</f>
        <v>#REF!</v>
      </c>
      <c r="O2540" s="102" t="e">
        <f>VLOOKUP($A2540,#REF!,18,FALSE)</f>
        <v>#REF!</v>
      </c>
      <c r="P2540" s="93" t="e">
        <f>VLOOKUP($A2540,#REF!,41,FALSE)</f>
        <v>#REF!</v>
      </c>
      <c r="Q2540" s="115" t="e">
        <f>VLOOKUP(Revisión_Avance_Periodo!$L2540,#REF!,30,FALSE)</f>
        <v>#REF!</v>
      </c>
      <c r="R2540" s="116">
        <v>2019</v>
      </c>
      <c r="S2540" s="196">
        <v>43676</v>
      </c>
      <c r="T2540" s="116" t="s">
        <v>74</v>
      </c>
      <c r="U2540" s="440" t="e">
        <f>INDEX(#REF!,MATCH(Revisión_Avance_Periodo!$L2540,#REF!,0),MATCH(Revisión_Avance_Periodo!$T2540,#REF!,0))</f>
        <v>#REF!</v>
      </c>
      <c r="V2540" s="440" t="e">
        <f>INDEX(#REF!,MATCH(Revisión_Avance_Periodo!$L2540,#REF!,0),MATCH(Revisión_Avance_Periodo!$T2540,#REF!,0))</f>
        <v>#REF!</v>
      </c>
      <c r="W2540" s="130" t="e">
        <f>V2540/U2540</f>
        <v>#REF!</v>
      </c>
      <c r="X2540" s="116" t="e">
        <f>VLOOKUP(W2540,Tabla_Estado_Meta_OAP_2019[#All],3,TRUE)</f>
        <v>#REF!</v>
      </c>
      <c r="Y2540" s="164" t="e">
        <f>SUBTOTAL(9,$U$206:$U2540)</f>
        <v>#REF!</v>
      </c>
      <c r="Z2540" s="158" t="e">
        <f>SUBTOTAL(9,$V$206:$V2540)</f>
        <v>#REF!</v>
      </c>
      <c r="AA2540" s="159">
        <f>IFERROR(+Revisión_Avance_Periodo!$Z2540/Revisión_Avance_Periodo!$Y2540,0)</f>
        <v>0</v>
      </c>
      <c r="AB2540" s="126"/>
      <c r="AC2540" s="127"/>
      <c r="AD2540" s="125"/>
      <c r="AE2540" s="125"/>
      <c r="AF2540" s="128"/>
      <c r="AG2540" s="129"/>
      <c r="AH2540" s="164" t="e">
        <f>SUBTOTAL(9,$U$2534:$U2540)</f>
        <v>#REF!</v>
      </c>
      <c r="AI2540" s="158" t="e">
        <f>SUBTOTAL(9,$V$2534:$V2540)</f>
        <v>#REF!</v>
      </c>
      <c r="AJ2540" s="159">
        <f>IFERROR(+Revisión_Avance_Periodo!$Z2540/Revisión_Avance_Periodo!$Y2540,0)</f>
        <v>0</v>
      </c>
      <c r="AK2540" s="126"/>
      <c r="AL2540" s="127"/>
      <c r="AM2540" s="125"/>
      <c r="AN2540" s="125"/>
      <c r="AO2540" s="128"/>
      <c r="AP2540" s="129"/>
    </row>
    <row r="2541" spans="1:42" x14ac:dyDescent="0.25">
      <c r="A2541" s="97">
        <v>218</v>
      </c>
      <c r="B2541" s="435" t="e">
        <f>CONCATENATE(Revisión_Avance_Periodo!$D2541,";",Revisión_Avance_Periodo!$F2541,";",Revisión_Avance_Periodo!$L2541)</f>
        <v>#REF!</v>
      </c>
      <c r="C2541" s="435" t="e">
        <f t="shared" si="200"/>
        <v>#REF!</v>
      </c>
      <c r="D2541" s="123" t="e">
        <f>VLOOKUP($A2541,#REF!,3,FALSE)</f>
        <v>#REF!</v>
      </c>
      <c r="E2541" s="436" t="e">
        <f>VLOOKUP($A2541,#REF!,4,FALSE)</f>
        <v>#REF!</v>
      </c>
      <c r="F2541" s="103" t="e">
        <f>VLOOKUP($A2541,#REF!,5,FALSE)</f>
        <v>#REF!</v>
      </c>
      <c r="G2541" s="98" t="e">
        <f>VLOOKUP($A2541,#REF!,8,FALSE)</f>
        <v>#REF!</v>
      </c>
      <c r="H2541" s="93" t="e">
        <f>VLOOKUP($A2541,#REF!,7,FALSE)</f>
        <v>#REF!</v>
      </c>
      <c r="I2541" s="438" t="e">
        <f>VLOOKUP($A2541,#REF!,10,FALSE)</f>
        <v>#REF!</v>
      </c>
      <c r="J2541" s="98" t="e">
        <f>VLOOKUP($A2541,#REF!,11,FALSE)</f>
        <v>#REF!</v>
      </c>
      <c r="K2541" s="114" t="e">
        <f>VLOOKUP($A2541,#REF!,12,FALSE)</f>
        <v>#REF!</v>
      </c>
      <c r="L2541" s="98" t="e">
        <f>VLOOKUP($A2541,#REF!,13,FALSE)</f>
        <v>#REF!</v>
      </c>
      <c r="M2541" s="438" t="e">
        <f>VLOOKUP($A2541,#REF!,14,FALSE)</f>
        <v>#REF!</v>
      </c>
      <c r="N2541" s="103" t="e">
        <f>VLOOKUP($A2541,#REF!,15,FALSE)</f>
        <v>#REF!</v>
      </c>
      <c r="O2541" s="103" t="e">
        <f>VLOOKUP($A2541,#REF!,18,FALSE)</f>
        <v>#REF!</v>
      </c>
      <c r="P2541" s="93" t="e">
        <f>VLOOKUP($A2541,#REF!,41,FALSE)</f>
        <v>#REF!</v>
      </c>
      <c r="Q2541" s="115" t="e">
        <f>VLOOKUP(Revisión_Avance_Periodo!$L2541,#REF!,30,FALSE)</f>
        <v>#REF!</v>
      </c>
      <c r="R2541" s="116">
        <v>2019</v>
      </c>
      <c r="S2541" s="196">
        <v>43707</v>
      </c>
      <c r="T2541" s="124" t="s">
        <v>75</v>
      </c>
      <c r="U2541" s="440" t="e">
        <f>INDEX(#REF!,MATCH(Revisión_Avance_Periodo!$L2541,#REF!,0),MATCH(Revisión_Avance_Periodo!$T2541,#REF!,0))</f>
        <v>#REF!</v>
      </c>
      <c r="V2541" s="440" t="e">
        <f>INDEX(#REF!,MATCH(Revisión_Avance_Periodo!$L2541,#REF!,0),MATCH(Revisión_Avance_Periodo!$T2541,#REF!,0))</f>
        <v>#REF!</v>
      </c>
      <c r="W2541" s="118">
        <f>IFERROR((V2541/U2541),0)</f>
        <v>0</v>
      </c>
      <c r="X2541" s="124" t="str">
        <f>VLOOKUP(W2541,Tabla_Estado_Meta_OAP_2019[#All],3,TRUE)</f>
        <v>Por Ejecutar</v>
      </c>
      <c r="Y2541" s="164" t="e">
        <f>SUBTOTAL(9,$U$206:$U2541)</f>
        <v>#REF!</v>
      </c>
      <c r="Z2541" s="158" t="e">
        <f>SUBTOTAL(9,$V$206:$V2541)</f>
        <v>#REF!</v>
      </c>
      <c r="AA2541" s="159">
        <f>IFERROR(+Revisión_Avance_Periodo!$Z2541/Revisión_Avance_Periodo!$Y2541,0)</f>
        <v>0</v>
      </c>
      <c r="AB2541" s="126"/>
      <c r="AC2541" s="127"/>
      <c r="AD2541" s="125"/>
      <c r="AE2541" s="125"/>
      <c r="AF2541" s="128"/>
      <c r="AG2541" s="129"/>
      <c r="AH2541" s="164" t="e">
        <f>SUBTOTAL(9,$U$2534:$U2541)</f>
        <v>#REF!</v>
      </c>
      <c r="AI2541" s="158" t="e">
        <f>SUBTOTAL(9,$V$2534:$V2541)</f>
        <v>#REF!</v>
      </c>
      <c r="AJ2541" s="159">
        <f>IFERROR(+Revisión_Avance_Periodo!$Z2541/Revisión_Avance_Periodo!$Y2541,0)</f>
        <v>0</v>
      </c>
      <c r="AK2541" s="126"/>
      <c r="AL2541" s="127"/>
      <c r="AM2541" s="125"/>
      <c r="AN2541" s="125"/>
      <c r="AO2541" s="128"/>
      <c r="AP2541" s="129"/>
    </row>
    <row r="2542" spans="1:42" x14ac:dyDescent="0.25">
      <c r="A2542" s="92">
        <v>218</v>
      </c>
      <c r="B2542" s="435" t="e">
        <f>CONCATENATE(Revisión_Avance_Periodo!$D2542,";",Revisión_Avance_Periodo!$F2542,";",Revisión_Avance_Periodo!$L2542)</f>
        <v>#REF!</v>
      </c>
      <c r="C2542" s="435" t="e">
        <f t="shared" si="200"/>
        <v>#REF!</v>
      </c>
      <c r="D2542" s="114" t="e">
        <f>VLOOKUP($A2542,#REF!,3,FALSE)</f>
        <v>#REF!</v>
      </c>
      <c r="E2542" s="436" t="e">
        <f>VLOOKUP($A2542,#REF!,4,FALSE)</f>
        <v>#REF!</v>
      </c>
      <c r="F2542" s="102" t="e">
        <f>VLOOKUP($A2542,#REF!,5,FALSE)</f>
        <v>#REF!</v>
      </c>
      <c r="G2542" s="93" t="e">
        <f>VLOOKUP($A2542,#REF!,8,FALSE)</f>
        <v>#REF!</v>
      </c>
      <c r="H2542" s="93" t="e">
        <f>VLOOKUP($A2542,#REF!,7,FALSE)</f>
        <v>#REF!</v>
      </c>
      <c r="I2542" s="438" t="e">
        <f>VLOOKUP($A2542,#REF!,10,FALSE)</f>
        <v>#REF!</v>
      </c>
      <c r="J2542" s="93" t="e">
        <f>VLOOKUP($A2542,#REF!,11,FALSE)</f>
        <v>#REF!</v>
      </c>
      <c r="K2542" s="114" t="e">
        <f>VLOOKUP($A2542,#REF!,12,FALSE)</f>
        <v>#REF!</v>
      </c>
      <c r="L2542" s="93" t="e">
        <f>VLOOKUP($A2542,#REF!,13,FALSE)</f>
        <v>#REF!</v>
      </c>
      <c r="M2542" s="438" t="e">
        <f>VLOOKUP($A2542,#REF!,14,FALSE)</f>
        <v>#REF!</v>
      </c>
      <c r="N2542" s="102" t="e">
        <f>VLOOKUP($A2542,#REF!,15,FALSE)</f>
        <v>#REF!</v>
      </c>
      <c r="O2542" s="102" t="e">
        <f>VLOOKUP($A2542,#REF!,18,FALSE)</f>
        <v>#REF!</v>
      </c>
      <c r="P2542" s="93" t="e">
        <f>VLOOKUP($A2542,#REF!,41,FALSE)</f>
        <v>#REF!</v>
      </c>
      <c r="Q2542" s="115" t="e">
        <f>VLOOKUP(Revisión_Avance_Periodo!$L2542,#REF!,30,FALSE)</f>
        <v>#REF!</v>
      </c>
      <c r="R2542" s="116">
        <v>2019</v>
      </c>
      <c r="S2542" s="196">
        <v>43738</v>
      </c>
      <c r="T2542" s="116" t="s">
        <v>76</v>
      </c>
      <c r="U2542" s="440" t="e">
        <f>INDEX(#REF!,MATCH(Revisión_Avance_Periodo!$L2542,#REF!,0),MATCH(Revisión_Avance_Periodo!$T2542,#REF!,0))</f>
        <v>#REF!</v>
      </c>
      <c r="V2542" s="440" t="e">
        <f>INDEX(#REF!,MATCH(Revisión_Avance_Periodo!$L2542,#REF!,0),MATCH(Revisión_Avance_Periodo!$T2542,#REF!,0))</f>
        <v>#REF!</v>
      </c>
      <c r="W2542" s="118">
        <f>IFERROR((V2542/U2542),0)</f>
        <v>0</v>
      </c>
      <c r="X2542" s="116" t="str">
        <f>VLOOKUP(W2542,Tabla_Estado_Meta_OAP_2019[#All],3,TRUE)</f>
        <v>Por Ejecutar</v>
      </c>
      <c r="Y2542" s="164" t="e">
        <f>SUBTOTAL(9,$U$206:$U2542)</f>
        <v>#REF!</v>
      </c>
      <c r="Z2542" s="158" t="e">
        <f>SUBTOTAL(9,$V$206:$V2542)</f>
        <v>#REF!</v>
      </c>
      <c r="AA2542" s="159">
        <f>IFERROR(+Revisión_Avance_Periodo!$Z2542/Revisión_Avance_Periodo!$Y2542,0)</f>
        <v>0</v>
      </c>
      <c r="AB2542" s="126"/>
      <c r="AC2542" s="127"/>
      <c r="AD2542" s="125"/>
      <c r="AE2542" s="125"/>
      <c r="AF2542" s="128"/>
      <c r="AG2542" s="129"/>
      <c r="AH2542" s="164" t="e">
        <f>SUBTOTAL(9,$U$2534:$U2542)</f>
        <v>#REF!</v>
      </c>
      <c r="AI2542" s="158" t="e">
        <f>SUBTOTAL(9,$V$2534:$V2542)</f>
        <v>#REF!</v>
      </c>
      <c r="AJ2542" s="159">
        <f>IFERROR(+Revisión_Avance_Periodo!$Z2542/Revisión_Avance_Periodo!$Y2542,0)</f>
        <v>0</v>
      </c>
      <c r="AK2542" s="126"/>
      <c r="AL2542" s="127"/>
      <c r="AM2542" s="125"/>
      <c r="AN2542" s="125"/>
      <c r="AO2542" s="128"/>
      <c r="AP2542" s="129"/>
    </row>
    <row r="2543" spans="1:42" x14ac:dyDescent="0.25">
      <c r="A2543" s="97">
        <v>218</v>
      </c>
      <c r="B2543" s="435" t="e">
        <f>CONCATENATE(Revisión_Avance_Periodo!$D2543,";",Revisión_Avance_Periodo!$F2543,";",Revisión_Avance_Periodo!$L2543)</f>
        <v>#REF!</v>
      </c>
      <c r="C2543" s="435" t="e">
        <f t="shared" si="200"/>
        <v>#REF!</v>
      </c>
      <c r="D2543" s="123" t="e">
        <f>VLOOKUP($A2543,#REF!,3,FALSE)</f>
        <v>#REF!</v>
      </c>
      <c r="E2543" s="436" t="e">
        <f>VLOOKUP($A2543,#REF!,4,FALSE)</f>
        <v>#REF!</v>
      </c>
      <c r="F2543" s="103" t="e">
        <f>VLOOKUP($A2543,#REF!,5,FALSE)</f>
        <v>#REF!</v>
      </c>
      <c r="G2543" s="98" t="e">
        <f>VLOOKUP($A2543,#REF!,8,FALSE)</f>
        <v>#REF!</v>
      </c>
      <c r="H2543" s="93" t="e">
        <f>VLOOKUP($A2543,#REF!,7,FALSE)</f>
        <v>#REF!</v>
      </c>
      <c r="I2543" s="438" t="e">
        <f>VLOOKUP($A2543,#REF!,10,FALSE)</f>
        <v>#REF!</v>
      </c>
      <c r="J2543" s="98" t="e">
        <f>VLOOKUP($A2543,#REF!,11,FALSE)</f>
        <v>#REF!</v>
      </c>
      <c r="K2543" s="114" t="e">
        <f>VLOOKUP($A2543,#REF!,12,FALSE)</f>
        <v>#REF!</v>
      </c>
      <c r="L2543" s="98" t="e">
        <f>VLOOKUP($A2543,#REF!,13,FALSE)</f>
        <v>#REF!</v>
      </c>
      <c r="M2543" s="438" t="e">
        <f>VLOOKUP($A2543,#REF!,14,FALSE)</f>
        <v>#REF!</v>
      </c>
      <c r="N2543" s="103" t="e">
        <f>VLOOKUP($A2543,#REF!,15,FALSE)</f>
        <v>#REF!</v>
      </c>
      <c r="O2543" s="103" t="e">
        <f>VLOOKUP($A2543,#REF!,18,FALSE)</f>
        <v>#REF!</v>
      </c>
      <c r="P2543" s="93" t="e">
        <f>VLOOKUP($A2543,#REF!,41,FALSE)</f>
        <v>#REF!</v>
      </c>
      <c r="Q2543" s="115" t="e">
        <f>VLOOKUP(Revisión_Avance_Periodo!$L2543,#REF!,30,FALSE)</f>
        <v>#REF!</v>
      </c>
      <c r="R2543" s="116">
        <v>2019</v>
      </c>
      <c r="S2543" s="196">
        <v>43768</v>
      </c>
      <c r="T2543" s="124" t="s">
        <v>77</v>
      </c>
      <c r="U2543" s="440" t="e">
        <f>INDEX(#REF!,MATCH(Revisión_Avance_Periodo!$L2543,#REF!,0),MATCH(Revisión_Avance_Periodo!$T2543,#REF!,0))</f>
        <v>#REF!</v>
      </c>
      <c r="V2543" s="440" t="e">
        <f>INDEX(#REF!,MATCH(Revisión_Avance_Periodo!$L2543,#REF!,0),MATCH(Revisión_Avance_Periodo!$T2543,#REF!,0))</f>
        <v>#REF!</v>
      </c>
      <c r="W2543" s="118">
        <f>IFERROR((V2543/U2543),0)</f>
        <v>0</v>
      </c>
      <c r="X2543" s="124" t="str">
        <f>VLOOKUP(W2543,Tabla_Estado_Meta_OAP_2019[#All],3,TRUE)</f>
        <v>Por Ejecutar</v>
      </c>
      <c r="Y2543" s="164" t="e">
        <f>SUBTOTAL(9,$U$206:$U2543)</f>
        <v>#REF!</v>
      </c>
      <c r="Z2543" s="158" t="e">
        <f>SUBTOTAL(9,$V$206:$V2543)</f>
        <v>#REF!</v>
      </c>
      <c r="AA2543" s="159">
        <f>IFERROR(+Revisión_Avance_Periodo!$Z2543/Revisión_Avance_Periodo!$Y2543,0)</f>
        <v>0</v>
      </c>
      <c r="AB2543" s="126"/>
      <c r="AC2543" s="127"/>
      <c r="AD2543" s="125"/>
      <c r="AE2543" s="125"/>
      <c r="AF2543" s="128"/>
      <c r="AG2543" s="129"/>
      <c r="AH2543" s="164" t="e">
        <f>SUBTOTAL(9,$U$2534:$U2543)</f>
        <v>#REF!</v>
      </c>
      <c r="AI2543" s="158" t="e">
        <f>SUBTOTAL(9,$V$2534:$V2543)</f>
        <v>#REF!</v>
      </c>
      <c r="AJ2543" s="159">
        <f>IFERROR(+Revisión_Avance_Periodo!$Z2543/Revisión_Avance_Periodo!$Y2543,0)</f>
        <v>0</v>
      </c>
      <c r="AK2543" s="126"/>
      <c r="AL2543" s="127"/>
      <c r="AM2543" s="125"/>
      <c r="AN2543" s="125"/>
      <c r="AO2543" s="128"/>
      <c r="AP2543" s="129"/>
    </row>
    <row r="2544" spans="1:42" x14ac:dyDescent="0.25">
      <c r="A2544" s="92">
        <v>218</v>
      </c>
      <c r="B2544" s="435" t="e">
        <f>CONCATENATE(Revisión_Avance_Periodo!$D2544,";",Revisión_Avance_Periodo!$F2544,";",Revisión_Avance_Periodo!$L2544)</f>
        <v>#REF!</v>
      </c>
      <c r="C2544" s="435" t="e">
        <f t="shared" si="200"/>
        <v>#REF!</v>
      </c>
      <c r="D2544" s="114" t="e">
        <f>VLOOKUP($A2544,#REF!,3,FALSE)</f>
        <v>#REF!</v>
      </c>
      <c r="E2544" s="436" t="e">
        <f>VLOOKUP($A2544,#REF!,4,FALSE)</f>
        <v>#REF!</v>
      </c>
      <c r="F2544" s="102" t="e">
        <f>VLOOKUP($A2544,#REF!,5,FALSE)</f>
        <v>#REF!</v>
      </c>
      <c r="G2544" s="93" t="e">
        <f>VLOOKUP($A2544,#REF!,8,FALSE)</f>
        <v>#REF!</v>
      </c>
      <c r="H2544" s="93" t="e">
        <f>VLOOKUP($A2544,#REF!,7,FALSE)</f>
        <v>#REF!</v>
      </c>
      <c r="I2544" s="438" t="e">
        <f>VLOOKUP($A2544,#REF!,10,FALSE)</f>
        <v>#REF!</v>
      </c>
      <c r="J2544" s="93" t="e">
        <f>VLOOKUP($A2544,#REF!,11,FALSE)</f>
        <v>#REF!</v>
      </c>
      <c r="K2544" s="114" t="e">
        <f>VLOOKUP($A2544,#REF!,12,FALSE)</f>
        <v>#REF!</v>
      </c>
      <c r="L2544" s="93" t="e">
        <f>VLOOKUP($A2544,#REF!,13,FALSE)</f>
        <v>#REF!</v>
      </c>
      <c r="M2544" s="438" t="e">
        <f>VLOOKUP($A2544,#REF!,14,FALSE)</f>
        <v>#REF!</v>
      </c>
      <c r="N2544" s="102" t="e">
        <f>VLOOKUP($A2544,#REF!,15,FALSE)</f>
        <v>#REF!</v>
      </c>
      <c r="O2544" s="102" t="e">
        <f>VLOOKUP($A2544,#REF!,18,FALSE)</f>
        <v>#REF!</v>
      </c>
      <c r="P2544" s="93" t="e">
        <f>VLOOKUP($A2544,#REF!,41,FALSE)</f>
        <v>#REF!</v>
      </c>
      <c r="Q2544" s="115" t="e">
        <f>VLOOKUP(Revisión_Avance_Periodo!$L2544,#REF!,30,FALSE)</f>
        <v>#REF!</v>
      </c>
      <c r="R2544" s="116">
        <v>2019</v>
      </c>
      <c r="S2544" s="196">
        <v>43799</v>
      </c>
      <c r="T2544" s="116" t="s">
        <v>78</v>
      </c>
      <c r="U2544" s="440" t="e">
        <f>INDEX(#REF!,MATCH(Revisión_Avance_Periodo!$L2544,#REF!,0),MATCH(Revisión_Avance_Periodo!$T2544,#REF!,0))</f>
        <v>#REF!</v>
      </c>
      <c r="V2544" s="440" t="e">
        <f>INDEX(#REF!,MATCH(Revisión_Avance_Periodo!$L2544,#REF!,0),MATCH(Revisión_Avance_Periodo!$T2544,#REF!,0))</f>
        <v>#REF!</v>
      </c>
      <c r="W2544" s="118">
        <f>IFERROR((V2544/U2544),0)</f>
        <v>0</v>
      </c>
      <c r="X2544" s="116" t="str">
        <f>VLOOKUP(W2544,Tabla_Estado_Meta_OAP_2019[#All],3,TRUE)</f>
        <v>Por Ejecutar</v>
      </c>
      <c r="Y2544" s="164" t="e">
        <f>SUBTOTAL(9,$U$206:$U2544)</f>
        <v>#REF!</v>
      </c>
      <c r="Z2544" s="158" t="e">
        <f>SUBTOTAL(9,$V$206:$V2544)</f>
        <v>#REF!</v>
      </c>
      <c r="AA2544" s="159">
        <f>IFERROR(+Revisión_Avance_Periodo!$Z2544/Revisión_Avance_Periodo!$Y2544,0)</f>
        <v>0</v>
      </c>
      <c r="AB2544" s="126"/>
      <c r="AC2544" s="127"/>
      <c r="AD2544" s="125"/>
      <c r="AE2544" s="125"/>
      <c r="AF2544" s="128"/>
      <c r="AG2544" s="129"/>
      <c r="AH2544" s="164" t="e">
        <f>SUBTOTAL(9,$U$2534:$U2544)</f>
        <v>#REF!</v>
      </c>
      <c r="AI2544" s="158" t="e">
        <f>SUBTOTAL(9,$V$2534:$V2544)</f>
        <v>#REF!</v>
      </c>
      <c r="AJ2544" s="159">
        <f>IFERROR(+Revisión_Avance_Periodo!$Z2544/Revisión_Avance_Periodo!$Y2544,0)</f>
        <v>0</v>
      </c>
      <c r="AK2544" s="126"/>
      <c r="AL2544" s="127"/>
      <c r="AM2544" s="125"/>
      <c r="AN2544" s="125"/>
      <c r="AO2544" s="128"/>
      <c r="AP2544" s="129"/>
    </row>
    <row r="2545" spans="1:42" ht="15.75" thickBot="1" x14ac:dyDescent="0.3">
      <c r="A2545" s="97">
        <v>218</v>
      </c>
      <c r="B2545" s="435" t="e">
        <f>CONCATENATE(Revisión_Avance_Periodo!$D2545,";",Revisión_Avance_Periodo!$F2545,";",Revisión_Avance_Periodo!$L2545)</f>
        <v>#REF!</v>
      </c>
      <c r="C2545" s="435" t="e">
        <f t="shared" si="200"/>
        <v>#REF!</v>
      </c>
      <c r="D2545" s="123" t="e">
        <f>VLOOKUP($A2545,#REF!,3,FALSE)</f>
        <v>#REF!</v>
      </c>
      <c r="E2545" s="436" t="e">
        <f>VLOOKUP($A2545,#REF!,4,FALSE)</f>
        <v>#REF!</v>
      </c>
      <c r="F2545" s="103" t="e">
        <f>VLOOKUP($A2545,#REF!,5,FALSE)</f>
        <v>#REF!</v>
      </c>
      <c r="G2545" s="98" t="e">
        <f>VLOOKUP($A2545,#REF!,8,FALSE)</f>
        <v>#REF!</v>
      </c>
      <c r="H2545" s="93" t="e">
        <f>VLOOKUP($A2545,#REF!,7,FALSE)</f>
        <v>#REF!</v>
      </c>
      <c r="I2545" s="438" t="e">
        <f>VLOOKUP($A2545,#REF!,10,FALSE)</f>
        <v>#REF!</v>
      </c>
      <c r="J2545" s="98" t="e">
        <f>VLOOKUP($A2545,#REF!,11,FALSE)</f>
        <v>#REF!</v>
      </c>
      <c r="K2545" s="114" t="e">
        <f>VLOOKUP($A2545,#REF!,12,FALSE)</f>
        <v>#REF!</v>
      </c>
      <c r="L2545" s="98" t="e">
        <f>VLOOKUP($A2545,#REF!,13,FALSE)</f>
        <v>#REF!</v>
      </c>
      <c r="M2545" s="438" t="e">
        <f>VLOOKUP($A2545,#REF!,14,FALSE)</f>
        <v>#REF!</v>
      </c>
      <c r="N2545" s="103" t="e">
        <f>VLOOKUP($A2545,#REF!,15,FALSE)</f>
        <v>#REF!</v>
      </c>
      <c r="O2545" s="103" t="e">
        <f>VLOOKUP($A2545,#REF!,18,FALSE)</f>
        <v>#REF!</v>
      </c>
      <c r="P2545" s="93" t="e">
        <f>VLOOKUP($A2545,#REF!,41,FALSE)</f>
        <v>#REF!</v>
      </c>
      <c r="Q2545" s="115" t="e">
        <f>VLOOKUP(Revisión_Avance_Periodo!$L2545,#REF!,30,FALSE)</f>
        <v>#REF!</v>
      </c>
      <c r="R2545" s="116">
        <v>2019</v>
      </c>
      <c r="S2545" s="196">
        <v>43829</v>
      </c>
      <c r="T2545" s="124" t="s">
        <v>79</v>
      </c>
      <c r="U2545" s="440" t="e">
        <f>INDEX(#REF!,MATCH(Revisión_Avance_Periodo!$L2545,#REF!,0),MATCH(Revisión_Avance_Periodo!$T2545,#REF!,0))</f>
        <v>#REF!</v>
      </c>
      <c r="V2545" s="440" t="e">
        <f>INDEX(#REF!,MATCH(Revisión_Avance_Periodo!$L2545,#REF!,0),MATCH(Revisión_Avance_Periodo!$T2545,#REF!,0))</f>
        <v>#REF!</v>
      </c>
      <c r="W2545" s="130" t="e">
        <f>V2545/U2545</f>
        <v>#REF!</v>
      </c>
      <c r="X2545" s="124" t="e">
        <f>VLOOKUP(W2545,Tabla_Estado_Meta_OAP_2019[#All],3,TRUE)</f>
        <v>#REF!</v>
      </c>
      <c r="Y2545" s="164" t="e">
        <f>SUBTOTAL(9,$U$206:$U2545)</f>
        <v>#REF!</v>
      </c>
      <c r="Z2545" s="158" t="e">
        <f>SUBTOTAL(9,$V$206:$V2545)</f>
        <v>#REF!</v>
      </c>
      <c r="AA2545" s="159">
        <f>IFERROR(+Revisión_Avance_Periodo!$Z2545/Revisión_Avance_Periodo!$Y2545,0)</f>
        <v>0</v>
      </c>
      <c r="AB2545" s="126"/>
      <c r="AC2545" s="127"/>
      <c r="AD2545" s="125"/>
      <c r="AE2545" s="125"/>
      <c r="AF2545" s="128"/>
      <c r="AG2545" s="129"/>
      <c r="AH2545" s="164" t="e">
        <f>SUBTOTAL(9,$U$2534:$U2545)</f>
        <v>#REF!</v>
      </c>
      <c r="AI2545" s="158" t="e">
        <f>SUBTOTAL(9,$V$2534:$V2545)</f>
        <v>#REF!</v>
      </c>
      <c r="AJ2545" s="159">
        <f>IFERROR(+Revisión_Avance_Periodo!$Z2545/Revisión_Avance_Periodo!$Y2545,0)</f>
        <v>0</v>
      </c>
      <c r="AK2545" s="126"/>
      <c r="AL2545" s="127"/>
      <c r="AM2545" s="125"/>
      <c r="AN2545" s="125"/>
      <c r="AO2545" s="128"/>
      <c r="AP2545" s="129"/>
    </row>
    <row r="2546" spans="1:42" x14ac:dyDescent="0.25">
      <c r="A2546" s="92">
        <v>219</v>
      </c>
      <c r="B2546" s="435" t="e">
        <f>CONCATENATE(Revisión_Avance_Periodo!$D2546,";",Revisión_Avance_Periodo!$F2546,";",Revisión_Avance_Periodo!$L2546)</f>
        <v>#REF!</v>
      </c>
      <c r="C2546" s="435" t="e">
        <f t="shared" si="200"/>
        <v>#REF!</v>
      </c>
      <c r="D2546" s="114" t="e">
        <f>VLOOKUP($A2546,#REF!,3,FALSE)</f>
        <v>#REF!</v>
      </c>
      <c r="E2546" s="436" t="e">
        <f>VLOOKUP($A2546,#REF!,4,FALSE)</f>
        <v>#REF!</v>
      </c>
      <c r="F2546" s="102" t="e">
        <f>VLOOKUP($A2546,#REF!,5,FALSE)</f>
        <v>#REF!</v>
      </c>
      <c r="G2546" s="93" t="e">
        <f>VLOOKUP($A2546,#REF!,8,FALSE)</f>
        <v>#REF!</v>
      </c>
      <c r="H2546" s="93" t="e">
        <f>VLOOKUP($A2546,#REF!,7,FALSE)</f>
        <v>#REF!</v>
      </c>
      <c r="I2546" s="438" t="e">
        <f>VLOOKUP($A2546,#REF!,10,FALSE)</f>
        <v>#REF!</v>
      </c>
      <c r="J2546" s="93" t="e">
        <f>VLOOKUP($A2546,#REF!,11,FALSE)</f>
        <v>#REF!</v>
      </c>
      <c r="K2546" s="114" t="e">
        <f>VLOOKUP($A2546,#REF!,12,FALSE)</f>
        <v>#REF!</v>
      </c>
      <c r="L2546" s="93" t="e">
        <f>VLOOKUP($A2546,#REF!,13,FALSE)</f>
        <v>#REF!</v>
      </c>
      <c r="M2546" s="438" t="e">
        <f>VLOOKUP($A2546,#REF!,14,FALSE)</f>
        <v>#REF!</v>
      </c>
      <c r="N2546" s="102" t="e">
        <f>VLOOKUP($A2546,#REF!,15,FALSE)</f>
        <v>#REF!</v>
      </c>
      <c r="O2546" s="102" t="e">
        <f>VLOOKUP($A2546,#REF!,18,FALSE)</f>
        <v>#REF!</v>
      </c>
      <c r="P2546" s="93" t="e">
        <f>VLOOKUP($A2546,#REF!,41,FALSE)</f>
        <v>#REF!</v>
      </c>
      <c r="Q2546" s="115" t="e">
        <f>VLOOKUP(Revisión_Avance_Periodo!$L2546,#REF!,30,FALSE)</f>
        <v>#REF!</v>
      </c>
      <c r="R2546" s="116">
        <v>2019</v>
      </c>
      <c r="S2546" s="196">
        <v>43495</v>
      </c>
      <c r="T2546" s="116" t="s">
        <v>68</v>
      </c>
      <c r="U2546" s="440" t="e">
        <f>INDEX(#REF!,MATCH(Revisión_Avance_Periodo!$L2546,#REF!,0),MATCH(Revisión_Avance_Periodo!$T2546,#REF!,0))</f>
        <v>#REF!</v>
      </c>
      <c r="V2546" s="440" t="e">
        <f>INDEX(#REF!,MATCH(Revisión_Avance_Periodo!$L2546,#REF!,0),MATCH(Revisión_Avance_Periodo!$T2546,#REF!,0))</f>
        <v>#REF!</v>
      </c>
      <c r="W2546" s="118">
        <f>IFERROR((V2546/U2546),0)</f>
        <v>0</v>
      </c>
      <c r="X2546" s="116" t="str">
        <f>VLOOKUP(W2546,Tabla_Estado_Meta_OAP_2019[#All],3,TRUE)</f>
        <v>Por Ejecutar</v>
      </c>
      <c r="Y2546" s="163" t="e">
        <f>SUBTOTAL(9,$U$206:$U2546)</f>
        <v>#REF!</v>
      </c>
      <c r="Z2546" s="161" t="e">
        <f>SUBTOTAL(9,$V$206:$V2546)</f>
        <v>#REF!</v>
      </c>
      <c r="AA2546" s="162">
        <f>IFERROR(+Revisión_Avance_Periodo!$Z2546/Revisión_Avance_Periodo!$Y2546,0)</f>
        <v>0</v>
      </c>
      <c r="AB2546" s="445" t="e">
        <f>SUBTOTAL(9,U2546:U2557)</f>
        <v>#REF!</v>
      </c>
      <c r="AC2546" s="446" t="e">
        <f>SUBTOTAL(9,V2546:V2557)</f>
        <v>#REF!</v>
      </c>
      <c r="AD2546" s="119" t="e">
        <f>+AC2546/AB2546</f>
        <v>#REF!</v>
      </c>
      <c r="AE2546" s="119" t="e">
        <f>100%-Revisión_Avance_Periodo!$AD2546</f>
        <v>#REF!</v>
      </c>
      <c r="AF2546" s="121" t="e">
        <f>VLOOKUP(AD2546,Tabla_Estado_Meta_OAP_2019[],3,TRUE)</f>
        <v>#REF!</v>
      </c>
      <c r="AG2546" s="122" t="e">
        <f>Revisión_Avance_Periodo!$AD2546*Revisión_Avance_Periodo!$Q2546</f>
        <v>#REF!</v>
      </c>
      <c r="AH2546" s="163" t="e">
        <f>SUBTOTAL(9,$U$2546:$U2546)</f>
        <v>#REF!</v>
      </c>
      <c r="AI2546" s="161" t="e">
        <f>SUBTOTAL(9,$V$2546:$V2546)</f>
        <v>#REF!</v>
      </c>
      <c r="AJ2546" s="162">
        <f>IFERROR(+Revisión_Avance_Periodo!$Z2546/Revisión_Avance_Periodo!$Y2546,0)</f>
        <v>0</v>
      </c>
      <c r="AK2546" s="445" t="e">
        <f>SUBTOTAL(9,AD2546:AD2557)</f>
        <v>#REF!</v>
      </c>
      <c r="AL2546" s="446" t="e">
        <f>SUBTOTAL(9,AE2546:AE2557)</f>
        <v>#REF!</v>
      </c>
      <c r="AM2546" s="119" t="e">
        <f>+AL2546/AK2546</f>
        <v>#REF!</v>
      </c>
      <c r="AN2546" s="119" t="e">
        <f>100%-Revisión_Avance_Periodo!$AD2546</f>
        <v>#REF!</v>
      </c>
      <c r="AO2546" s="121" t="e">
        <f>VLOOKUP(AM2546,Tabla_Estado_Meta_OAP_2019[],3,TRUE)</f>
        <v>#REF!</v>
      </c>
      <c r="AP2546" s="122" t="e">
        <f>Revisión_Avance_Periodo!$AD2546*Revisión_Avance_Periodo!$Q2546</f>
        <v>#REF!</v>
      </c>
    </row>
    <row r="2547" spans="1:42" x14ac:dyDescent="0.25">
      <c r="A2547" s="97">
        <v>219</v>
      </c>
      <c r="B2547" s="435" t="e">
        <f>CONCATENATE(Revisión_Avance_Periodo!$D2547,";",Revisión_Avance_Periodo!$F2547,";",Revisión_Avance_Periodo!$L2547)</f>
        <v>#REF!</v>
      </c>
      <c r="C2547" s="435" t="e">
        <f t="shared" si="200"/>
        <v>#REF!</v>
      </c>
      <c r="D2547" s="123" t="e">
        <f>VLOOKUP($A2547,#REF!,3,FALSE)</f>
        <v>#REF!</v>
      </c>
      <c r="E2547" s="436" t="e">
        <f>VLOOKUP($A2547,#REF!,4,FALSE)</f>
        <v>#REF!</v>
      </c>
      <c r="F2547" s="103" t="e">
        <f>VLOOKUP($A2547,#REF!,5,FALSE)</f>
        <v>#REF!</v>
      </c>
      <c r="G2547" s="98" t="e">
        <f>VLOOKUP($A2547,#REF!,8,FALSE)</f>
        <v>#REF!</v>
      </c>
      <c r="H2547" s="93" t="e">
        <f>VLOOKUP($A2547,#REF!,7,FALSE)</f>
        <v>#REF!</v>
      </c>
      <c r="I2547" s="438" t="e">
        <f>VLOOKUP($A2547,#REF!,10,FALSE)</f>
        <v>#REF!</v>
      </c>
      <c r="J2547" s="98" t="e">
        <f>VLOOKUP($A2547,#REF!,11,FALSE)</f>
        <v>#REF!</v>
      </c>
      <c r="K2547" s="114" t="e">
        <f>VLOOKUP($A2547,#REF!,12,FALSE)</f>
        <v>#REF!</v>
      </c>
      <c r="L2547" s="98" t="e">
        <f>VLOOKUP($A2547,#REF!,13,FALSE)</f>
        <v>#REF!</v>
      </c>
      <c r="M2547" s="438" t="e">
        <f>VLOOKUP($A2547,#REF!,14,FALSE)</f>
        <v>#REF!</v>
      </c>
      <c r="N2547" s="103" t="e">
        <f>VLOOKUP($A2547,#REF!,15,FALSE)</f>
        <v>#REF!</v>
      </c>
      <c r="O2547" s="103" t="e">
        <f>VLOOKUP($A2547,#REF!,18,FALSE)</f>
        <v>#REF!</v>
      </c>
      <c r="P2547" s="93" t="e">
        <f>VLOOKUP($A2547,#REF!,41,FALSE)</f>
        <v>#REF!</v>
      </c>
      <c r="Q2547" s="115" t="e">
        <f>VLOOKUP(Revisión_Avance_Periodo!$L2547,#REF!,30,FALSE)</f>
        <v>#REF!</v>
      </c>
      <c r="R2547" s="116">
        <v>2019</v>
      </c>
      <c r="S2547" s="196">
        <v>43524</v>
      </c>
      <c r="T2547" s="124" t="s">
        <v>69</v>
      </c>
      <c r="U2547" s="440" t="e">
        <f>INDEX(#REF!,MATCH(Revisión_Avance_Periodo!$L2547,#REF!,0),MATCH(Revisión_Avance_Periodo!$T2547,#REF!,0))</f>
        <v>#REF!</v>
      </c>
      <c r="V2547" s="440" t="e">
        <f>INDEX(#REF!,MATCH(Revisión_Avance_Periodo!$L2547,#REF!,0),MATCH(Revisión_Avance_Periodo!$T2547,#REF!,0))</f>
        <v>#REF!</v>
      </c>
      <c r="W2547" s="118">
        <f>IFERROR((V2547/U2547),0)</f>
        <v>0</v>
      </c>
      <c r="X2547" s="124" t="str">
        <f>VLOOKUP(W2547,Tabla_Estado_Meta_OAP_2019[#All],3,TRUE)</f>
        <v>Por Ejecutar</v>
      </c>
      <c r="Y2547" s="164" t="e">
        <f>SUBTOTAL(9,$U$206:$U2547)</f>
        <v>#REF!</v>
      </c>
      <c r="Z2547" s="158" t="e">
        <f>SUBTOTAL(9,$V$206:$V2547)</f>
        <v>#REF!</v>
      </c>
      <c r="AA2547" s="159">
        <f>IFERROR(+Revisión_Avance_Periodo!$Z2547/Revisión_Avance_Periodo!$Y2547,0)</f>
        <v>0</v>
      </c>
      <c r="AB2547" s="126"/>
      <c r="AC2547" s="127"/>
      <c r="AD2547" s="125"/>
      <c r="AE2547" s="125"/>
      <c r="AF2547" s="128"/>
      <c r="AG2547" s="129"/>
      <c r="AH2547" s="164" t="e">
        <f>SUBTOTAL(9,$U$2546:$U2547)</f>
        <v>#REF!</v>
      </c>
      <c r="AI2547" s="158" t="e">
        <f>SUBTOTAL(9,$V$2546:$V2547)</f>
        <v>#REF!</v>
      </c>
      <c r="AJ2547" s="159">
        <f>IFERROR(+Revisión_Avance_Periodo!$Z2547/Revisión_Avance_Periodo!$Y2547,0)</f>
        <v>0</v>
      </c>
      <c r="AK2547" s="126"/>
      <c r="AL2547" s="127"/>
      <c r="AM2547" s="125"/>
      <c r="AN2547" s="125"/>
      <c r="AO2547" s="128"/>
      <c r="AP2547" s="129"/>
    </row>
    <row r="2548" spans="1:42" x14ac:dyDescent="0.25">
      <c r="A2548" s="92">
        <v>219</v>
      </c>
      <c r="B2548" s="435" t="e">
        <f>CONCATENATE(Revisión_Avance_Periodo!$D2548,";",Revisión_Avance_Periodo!$F2548,";",Revisión_Avance_Periodo!$L2548)</f>
        <v>#REF!</v>
      </c>
      <c r="C2548" s="435" t="e">
        <f t="shared" si="200"/>
        <v>#REF!</v>
      </c>
      <c r="D2548" s="114" t="e">
        <f>VLOOKUP($A2548,#REF!,3,FALSE)</f>
        <v>#REF!</v>
      </c>
      <c r="E2548" s="436" t="e">
        <f>VLOOKUP($A2548,#REF!,4,FALSE)</f>
        <v>#REF!</v>
      </c>
      <c r="F2548" s="102" t="e">
        <f>VLOOKUP($A2548,#REF!,5,FALSE)</f>
        <v>#REF!</v>
      </c>
      <c r="G2548" s="93" t="e">
        <f>VLOOKUP($A2548,#REF!,8,FALSE)</f>
        <v>#REF!</v>
      </c>
      <c r="H2548" s="93" t="e">
        <f>VLOOKUP($A2548,#REF!,7,FALSE)</f>
        <v>#REF!</v>
      </c>
      <c r="I2548" s="438" t="e">
        <f>VLOOKUP($A2548,#REF!,10,FALSE)</f>
        <v>#REF!</v>
      </c>
      <c r="J2548" s="93" t="e">
        <f>VLOOKUP($A2548,#REF!,11,FALSE)</f>
        <v>#REF!</v>
      </c>
      <c r="K2548" s="114" t="e">
        <f>VLOOKUP($A2548,#REF!,12,FALSE)</f>
        <v>#REF!</v>
      </c>
      <c r="L2548" s="93" t="e">
        <f>VLOOKUP($A2548,#REF!,13,FALSE)</f>
        <v>#REF!</v>
      </c>
      <c r="M2548" s="438" t="e">
        <f>VLOOKUP($A2548,#REF!,14,FALSE)</f>
        <v>#REF!</v>
      </c>
      <c r="N2548" s="102" t="e">
        <f>VLOOKUP($A2548,#REF!,15,FALSE)</f>
        <v>#REF!</v>
      </c>
      <c r="O2548" s="102" t="e">
        <f>VLOOKUP($A2548,#REF!,18,FALSE)</f>
        <v>#REF!</v>
      </c>
      <c r="P2548" s="93" t="e">
        <f>VLOOKUP($A2548,#REF!,41,FALSE)</f>
        <v>#REF!</v>
      </c>
      <c r="Q2548" s="115" t="e">
        <f>VLOOKUP(Revisión_Avance_Periodo!$L2548,#REF!,30,FALSE)</f>
        <v>#REF!</v>
      </c>
      <c r="R2548" s="116">
        <v>2019</v>
      </c>
      <c r="S2548" s="196">
        <v>43554</v>
      </c>
      <c r="T2548" s="116" t="s">
        <v>70</v>
      </c>
      <c r="U2548" s="440" t="e">
        <f>INDEX(#REF!,MATCH(Revisión_Avance_Periodo!$L2548,#REF!,0),MATCH(Revisión_Avance_Periodo!$T2548,#REF!,0))</f>
        <v>#REF!</v>
      </c>
      <c r="V2548" s="440" t="e">
        <f>INDEX(#REF!,MATCH(Revisión_Avance_Periodo!$L2548,#REF!,0),MATCH(Revisión_Avance_Periodo!$T2548,#REF!,0))</f>
        <v>#REF!</v>
      </c>
      <c r="W2548" s="131" t="e">
        <f>V2548/U2548</f>
        <v>#REF!</v>
      </c>
      <c r="X2548" s="116" t="e">
        <f>VLOOKUP(W2548,Tabla_Estado_Meta_OAP_2019[#All],3,TRUE)</f>
        <v>#REF!</v>
      </c>
      <c r="Y2548" s="164" t="e">
        <f>SUBTOTAL(9,$U$206:$U2548)</f>
        <v>#REF!</v>
      </c>
      <c r="Z2548" s="158" t="e">
        <f>SUBTOTAL(9,$V$206:$V2548)</f>
        <v>#REF!</v>
      </c>
      <c r="AA2548" s="159">
        <f>IFERROR(+Revisión_Avance_Periodo!$Z2548/Revisión_Avance_Periodo!$Y2548,0)</f>
        <v>0</v>
      </c>
      <c r="AB2548" s="126"/>
      <c r="AC2548" s="127"/>
      <c r="AD2548" s="125"/>
      <c r="AE2548" s="125"/>
      <c r="AF2548" s="128"/>
      <c r="AG2548" s="129"/>
      <c r="AH2548" s="164" t="e">
        <f>SUBTOTAL(9,$U$2546:$U2548)</f>
        <v>#REF!</v>
      </c>
      <c r="AI2548" s="158" t="e">
        <f>SUBTOTAL(9,$V$2546:$V2548)</f>
        <v>#REF!</v>
      </c>
      <c r="AJ2548" s="159">
        <f>IFERROR(+Revisión_Avance_Periodo!$Z2548/Revisión_Avance_Periodo!$Y2548,0)</f>
        <v>0</v>
      </c>
      <c r="AK2548" s="126"/>
      <c r="AL2548" s="127"/>
      <c r="AM2548" s="125"/>
      <c r="AN2548" s="125"/>
      <c r="AO2548" s="128"/>
      <c r="AP2548" s="129"/>
    </row>
    <row r="2549" spans="1:42" x14ac:dyDescent="0.25">
      <c r="A2549" s="97">
        <v>219</v>
      </c>
      <c r="B2549" s="435" t="e">
        <f>CONCATENATE(Revisión_Avance_Periodo!$D2549,";",Revisión_Avance_Periodo!$F2549,";",Revisión_Avance_Periodo!$L2549)</f>
        <v>#REF!</v>
      </c>
      <c r="C2549" s="435" t="e">
        <f t="shared" si="200"/>
        <v>#REF!</v>
      </c>
      <c r="D2549" s="123" t="e">
        <f>VLOOKUP($A2549,#REF!,3,FALSE)</f>
        <v>#REF!</v>
      </c>
      <c r="E2549" s="436" t="e">
        <f>VLOOKUP($A2549,#REF!,4,FALSE)</f>
        <v>#REF!</v>
      </c>
      <c r="F2549" s="103" t="e">
        <f>VLOOKUP($A2549,#REF!,5,FALSE)</f>
        <v>#REF!</v>
      </c>
      <c r="G2549" s="98" t="e">
        <f>VLOOKUP($A2549,#REF!,8,FALSE)</f>
        <v>#REF!</v>
      </c>
      <c r="H2549" s="93" t="e">
        <f>VLOOKUP($A2549,#REF!,7,FALSE)</f>
        <v>#REF!</v>
      </c>
      <c r="I2549" s="438" t="e">
        <f>VLOOKUP($A2549,#REF!,10,FALSE)</f>
        <v>#REF!</v>
      </c>
      <c r="J2549" s="98" t="e">
        <f>VLOOKUP($A2549,#REF!,11,FALSE)</f>
        <v>#REF!</v>
      </c>
      <c r="K2549" s="114" t="e">
        <f>VLOOKUP($A2549,#REF!,12,FALSE)</f>
        <v>#REF!</v>
      </c>
      <c r="L2549" s="98" t="e">
        <f>VLOOKUP($A2549,#REF!,13,FALSE)</f>
        <v>#REF!</v>
      </c>
      <c r="M2549" s="438" t="e">
        <f>VLOOKUP($A2549,#REF!,14,FALSE)</f>
        <v>#REF!</v>
      </c>
      <c r="N2549" s="103" t="e">
        <f>VLOOKUP($A2549,#REF!,15,FALSE)</f>
        <v>#REF!</v>
      </c>
      <c r="O2549" s="103" t="e">
        <f>VLOOKUP($A2549,#REF!,18,FALSE)</f>
        <v>#REF!</v>
      </c>
      <c r="P2549" s="93" t="e">
        <f>VLOOKUP($A2549,#REF!,41,FALSE)</f>
        <v>#REF!</v>
      </c>
      <c r="Q2549" s="115" t="e">
        <f>VLOOKUP(Revisión_Avance_Periodo!$L2549,#REF!,30,FALSE)</f>
        <v>#REF!</v>
      </c>
      <c r="R2549" s="116">
        <v>2019</v>
      </c>
      <c r="S2549" s="196">
        <v>43585</v>
      </c>
      <c r="T2549" s="124" t="s">
        <v>71</v>
      </c>
      <c r="U2549" s="440" t="e">
        <f>INDEX(#REF!,MATCH(Revisión_Avance_Periodo!$L2549,#REF!,0),MATCH(Revisión_Avance_Periodo!$T2549,#REF!,0))</f>
        <v>#REF!</v>
      </c>
      <c r="V2549" s="440" t="e">
        <f>INDEX(#REF!,MATCH(Revisión_Avance_Periodo!$L2549,#REF!,0),MATCH(Revisión_Avance_Periodo!$T2549,#REF!,0))</f>
        <v>#REF!</v>
      </c>
      <c r="W2549" s="118">
        <f>IFERROR((V2549/U2549),0)</f>
        <v>0</v>
      </c>
      <c r="X2549" s="124" t="str">
        <f>VLOOKUP(W2549,Tabla_Estado_Meta_OAP_2019[#All],3,TRUE)</f>
        <v>Por Ejecutar</v>
      </c>
      <c r="Y2549" s="164" t="e">
        <f>SUBTOTAL(9,$U$206:$U2549)</f>
        <v>#REF!</v>
      </c>
      <c r="Z2549" s="158" t="e">
        <f>SUBTOTAL(9,$V$206:$V2549)</f>
        <v>#REF!</v>
      </c>
      <c r="AA2549" s="159">
        <f>IFERROR(+Revisión_Avance_Periodo!$Z2549/Revisión_Avance_Periodo!$Y2549,0)</f>
        <v>0</v>
      </c>
      <c r="AB2549" s="126"/>
      <c r="AC2549" s="127"/>
      <c r="AD2549" s="125"/>
      <c r="AE2549" s="125"/>
      <c r="AF2549" s="128"/>
      <c r="AG2549" s="129"/>
      <c r="AH2549" s="164" t="e">
        <f>SUBTOTAL(9,$U$2546:$U2549)</f>
        <v>#REF!</v>
      </c>
      <c r="AI2549" s="158" t="e">
        <f>SUBTOTAL(9,$V$2546:$V2549)</f>
        <v>#REF!</v>
      </c>
      <c r="AJ2549" s="159">
        <f>IFERROR(+Revisión_Avance_Periodo!$Z2549/Revisión_Avance_Periodo!$Y2549,0)</f>
        <v>0</v>
      </c>
      <c r="AK2549" s="126"/>
      <c r="AL2549" s="127"/>
      <c r="AM2549" s="125"/>
      <c r="AN2549" s="125"/>
      <c r="AO2549" s="128"/>
      <c r="AP2549" s="129"/>
    </row>
    <row r="2550" spans="1:42" x14ac:dyDescent="0.25">
      <c r="A2550" s="92">
        <v>219</v>
      </c>
      <c r="B2550" s="435" t="e">
        <f>CONCATENATE(Revisión_Avance_Periodo!$D2550,";",Revisión_Avance_Periodo!$F2550,";",Revisión_Avance_Periodo!$L2550)</f>
        <v>#REF!</v>
      </c>
      <c r="C2550" s="435" t="e">
        <f t="shared" si="200"/>
        <v>#REF!</v>
      </c>
      <c r="D2550" s="114" t="e">
        <f>VLOOKUP($A2550,#REF!,3,FALSE)</f>
        <v>#REF!</v>
      </c>
      <c r="E2550" s="436" t="e">
        <f>VLOOKUP($A2550,#REF!,4,FALSE)</f>
        <v>#REF!</v>
      </c>
      <c r="F2550" s="102" t="e">
        <f>VLOOKUP($A2550,#REF!,5,FALSE)</f>
        <v>#REF!</v>
      </c>
      <c r="G2550" s="93" t="e">
        <f>VLOOKUP($A2550,#REF!,8,FALSE)</f>
        <v>#REF!</v>
      </c>
      <c r="H2550" s="93" t="e">
        <f>VLOOKUP($A2550,#REF!,7,FALSE)</f>
        <v>#REF!</v>
      </c>
      <c r="I2550" s="438" t="e">
        <f>VLOOKUP($A2550,#REF!,10,FALSE)</f>
        <v>#REF!</v>
      </c>
      <c r="J2550" s="93" t="e">
        <f>VLOOKUP($A2550,#REF!,11,FALSE)</f>
        <v>#REF!</v>
      </c>
      <c r="K2550" s="114" t="e">
        <f>VLOOKUP($A2550,#REF!,12,FALSE)</f>
        <v>#REF!</v>
      </c>
      <c r="L2550" s="93" t="e">
        <f>VLOOKUP($A2550,#REF!,13,FALSE)</f>
        <v>#REF!</v>
      </c>
      <c r="M2550" s="438" t="e">
        <f>VLOOKUP($A2550,#REF!,14,FALSE)</f>
        <v>#REF!</v>
      </c>
      <c r="N2550" s="102" t="e">
        <f>VLOOKUP($A2550,#REF!,15,FALSE)</f>
        <v>#REF!</v>
      </c>
      <c r="O2550" s="102" t="e">
        <f>VLOOKUP($A2550,#REF!,18,FALSE)</f>
        <v>#REF!</v>
      </c>
      <c r="P2550" s="93" t="e">
        <f>VLOOKUP($A2550,#REF!,41,FALSE)</f>
        <v>#REF!</v>
      </c>
      <c r="Q2550" s="115" t="e">
        <f>VLOOKUP(Revisión_Avance_Periodo!$L2550,#REF!,30,FALSE)</f>
        <v>#REF!</v>
      </c>
      <c r="R2550" s="116">
        <v>2019</v>
      </c>
      <c r="S2550" s="196">
        <v>43615</v>
      </c>
      <c r="T2550" s="116" t="s">
        <v>72</v>
      </c>
      <c r="U2550" s="440" t="e">
        <f>INDEX(#REF!,MATCH(Revisión_Avance_Periodo!$L2550,#REF!,0),MATCH(Revisión_Avance_Periodo!$T2550,#REF!,0))</f>
        <v>#REF!</v>
      </c>
      <c r="V2550" s="440" t="e">
        <f>INDEX(#REF!,MATCH(Revisión_Avance_Periodo!$L2550,#REF!,0),MATCH(Revisión_Avance_Periodo!$T2550,#REF!,0))</f>
        <v>#REF!</v>
      </c>
      <c r="W2550" s="131" t="e">
        <f>V2550/U2550</f>
        <v>#REF!</v>
      </c>
      <c r="X2550" s="116" t="e">
        <f>VLOOKUP(W2550,Tabla_Estado_Meta_OAP_2019[#All],3,TRUE)</f>
        <v>#REF!</v>
      </c>
      <c r="Y2550" s="164" t="e">
        <f>SUBTOTAL(9,$U$206:$U2550)</f>
        <v>#REF!</v>
      </c>
      <c r="Z2550" s="158" t="e">
        <f>SUBTOTAL(9,$V$206:$V2550)</f>
        <v>#REF!</v>
      </c>
      <c r="AA2550" s="159">
        <f>IFERROR(+Revisión_Avance_Periodo!$Z2550/Revisión_Avance_Periodo!$Y2550,0)</f>
        <v>0</v>
      </c>
      <c r="AB2550" s="126"/>
      <c r="AC2550" s="127"/>
      <c r="AD2550" s="125"/>
      <c r="AE2550" s="125"/>
      <c r="AF2550" s="128"/>
      <c r="AG2550" s="129"/>
      <c r="AH2550" s="164" t="e">
        <f>SUBTOTAL(9,$U$2546:$U2550)</f>
        <v>#REF!</v>
      </c>
      <c r="AI2550" s="158" t="e">
        <f>SUBTOTAL(9,$V$2546:$V2550)</f>
        <v>#REF!</v>
      </c>
      <c r="AJ2550" s="159">
        <f>IFERROR(+Revisión_Avance_Periodo!$Z2550/Revisión_Avance_Periodo!$Y2550,0)</f>
        <v>0</v>
      </c>
      <c r="AK2550" s="126"/>
      <c r="AL2550" s="127"/>
      <c r="AM2550" s="125"/>
      <c r="AN2550" s="125"/>
      <c r="AO2550" s="128"/>
      <c r="AP2550" s="129"/>
    </row>
    <row r="2551" spans="1:42" x14ac:dyDescent="0.25">
      <c r="A2551" s="97">
        <v>219</v>
      </c>
      <c r="B2551" s="435" t="e">
        <f>CONCATENATE(Revisión_Avance_Periodo!$D2551,";",Revisión_Avance_Periodo!$F2551,";",Revisión_Avance_Periodo!$L2551)</f>
        <v>#REF!</v>
      </c>
      <c r="C2551" s="435" t="e">
        <f t="shared" si="200"/>
        <v>#REF!</v>
      </c>
      <c r="D2551" s="123" t="e">
        <f>VLOOKUP($A2551,#REF!,3,FALSE)</f>
        <v>#REF!</v>
      </c>
      <c r="E2551" s="436" t="e">
        <f>VLOOKUP($A2551,#REF!,4,FALSE)</f>
        <v>#REF!</v>
      </c>
      <c r="F2551" s="103" t="e">
        <f>VLOOKUP($A2551,#REF!,5,FALSE)</f>
        <v>#REF!</v>
      </c>
      <c r="G2551" s="98" t="e">
        <f>VLOOKUP($A2551,#REF!,8,FALSE)</f>
        <v>#REF!</v>
      </c>
      <c r="H2551" s="93" t="e">
        <f>VLOOKUP($A2551,#REF!,7,FALSE)</f>
        <v>#REF!</v>
      </c>
      <c r="I2551" s="438" t="e">
        <f>VLOOKUP($A2551,#REF!,10,FALSE)</f>
        <v>#REF!</v>
      </c>
      <c r="J2551" s="98" t="e">
        <f>VLOOKUP($A2551,#REF!,11,FALSE)</f>
        <v>#REF!</v>
      </c>
      <c r="K2551" s="114" t="e">
        <f>VLOOKUP($A2551,#REF!,12,FALSE)</f>
        <v>#REF!</v>
      </c>
      <c r="L2551" s="98" t="e">
        <f>VLOOKUP($A2551,#REF!,13,FALSE)</f>
        <v>#REF!</v>
      </c>
      <c r="M2551" s="438" t="e">
        <f>VLOOKUP($A2551,#REF!,14,FALSE)</f>
        <v>#REF!</v>
      </c>
      <c r="N2551" s="103" t="e">
        <f>VLOOKUP($A2551,#REF!,15,FALSE)</f>
        <v>#REF!</v>
      </c>
      <c r="O2551" s="103" t="e">
        <f>VLOOKUP($A2551,#REF!,18,FALSE)</f>
        <v>#REF!</v>
      </c>
      <c r="P2551" s="93" t="e">
        <f>VLOOKUP($A2551,#REF!,41,FALSE)</f>
        <v>#REF!</v>
      </c>
      <c r="Q2551" s="115" t="e">
        <f>VLOOKUP(Revisión_Avance_Periodo!$L2551,#REF!,30,FALSE)</f>
        <v>#REF!</v>
      </c>
      <c r="R2551" s="116">
        <v>2019</v>
      </c>
      <c r="S2551" s="196">
        <v>43646</v>
      </c>
      <c r="T2551" s="124" t="s">
        <v>73</v>
      </c>
      <c r="U2551" s="440" t="e">
        <f>INDEX(#REF!,MATCH(Revisión_Avance_Periodo!$L2551,#REF!,0),MATCH(Revisión_Avance_Periodo!$T2551,#REF!,0))</f>
        <v>#REF!</v>
      </c>
      <c r="V2551" s="440" t="e">
        <f>INDEX(#REF!,MATCH(Revisión_Avance_Periodo!$L2551,#REF!,0),MATCH(Revisión_Avance_Periodo!$T2551,#REF!,0))</f>
        <v>#REF!</v>
      </c>
      <c r="W2551" s="130" t="e">
        <f>V2551/U2551</f>
        <v>#REF!</v>
      </c>
      <c r="X2551" s="124" t="e">
        <f>VLOOKUP(W2551,Tabla_Estado_Meta_OAP_2019[#All],3,TRUE)</f>
        <v>#REF!</v>
      </c>
      <c r="Y2551" s="164" t="e">
        <f>SUBTOTAL(9,$U$206:$U2551)</f>
        <v>#REF!</v>
      </c>
      <c r="Z2551" s="158" t="e">
        <f>SUBTOTAL(9,$V$206:$V2551)</f>
        <v>#REF!</v>
      </c>
      <c r="AA2551" s="159">
        <f>IFERROR(+Revisión_Avance_Periodo!$Z2551/Revisión_Avance_Periodo!$Y2551,0)</f>
        <v>0</v>
      </c>
      <c r="AB2551" s="126"/>
      <c r="AC2551" s="127"/>
      <c r="AD2551" s="125"/>
      <c r="AE2551" s="125"/>
      <c r="AF2551" s="128"/>
      <c r="AG2551" s="129"/>
      <c r="AH2551" s="164" t="e">
        <f>SUBTOTAL(9,$U$2546:$U2551)</f>
        <v>#REF!</v>
      </c>
      <c r="AI2551" s="158" t="e">
        <f>SUBTOTAL(9,$V$2546:$V2551)</f>
        <v>#REF!</v>
      </c>
      <c r="AJ2551" s="159">
        <f>IFERROR(+Revisión_Avance_Periodo!$Z2551/Revisión_Avance_Periodo!$Y2551,0)</f>
        <v>0</v>
      </c>
      <c r="AK2551" s="126"/>
      <c r="AL2551" s="127"/>
      <c r="AM2551" s="125"/>
      <c r="AN2551" s="125"/>
      <c r="AO2551" s="128"/>
      <c r="AP2551" s="129"/>
    </row>
    <row r="2552" spans="1:42" x14ac:dyDescent="0.25">
      <c r="A2552" s="92">
        <v>219</v>
      </c>
      <c r="B2552" s="435" t="e">
        <f>CONCATENATE(Revisión_Avance_Periodo!$D2552,";",Revisión_Avance_Periodo!$F2552,";",Revisión_Avance_Periodo!$L2552)</f>
        <v>#REF!</v>
      </c>
      <c r="C2552" s="435" t="e">
        <f t="shared" si="200"/>
        <v>#REF!</v>
      </c>
      <c r="D2552" s="114" t="e">
        <f>VLOOKUP($A2552,#REF!,3,FALSE)</f>
        <v>#REF!</v>
      </c>
      <c r="E2552" s="436" t="e">
        <f>VLOOKUP($A2552,#REF!,4,FALSE)</f>
        <v>#REF!</v>
      </c>
      <c r="F2552" s="102" t="e">
        <f>VLOOKUP($A2552,#REF!,5,FALSE)</f>
        <v>#REF!</v>
      </c>
      <c r="G2552" s="93" t="e">
        <f>VLOOKUP($A2552,#REF!,8,FALSE)</f>
        <v>#REF!</v>
      </c>
      <c r="H2552" s="93" t="e">
        <f>VLOOKUP($A2552,#REF!,7,FALSE)</f>
        <v>#REF!</v>
      </c>
      <c r="I2552" s="438" t="e">
        <f>VLOOKUP($A2552,#REF!,10,FALSE)</f>
        <v>#REF!</v>
      </c>
      <c r="J2552" s="93" t="e">
        <f>VLOOKUP($A2552,#REF!,11,FALSE)</f>
        <v>#REF!</v>
      </c>
      <c r="K2552" s="114" t="e">
        <f>VLOOKUP($A2552,#REF!,12,FALSE)</f>
        <v>#REF!</v>
      </c>
      <c r="L2552" s="93" t="e">
        <f>VLOOKUP($A2552,#REF!,13,FALSE)</f>
        <v>#REF!</v>
      </c>
      <c r="M2552" s="438" t="e">
        <f>VLOOKUP($A2552,#REF!,14,FALSE)</f>
        <v>#REF!</v>
      </c>
      <c r="N2552" s="102" t="e">
        <f>VLOOKUP($A2552,#REF!,15,FALSE)</f>
        <v>#REF!</v>
      </c>
      <c r="O2552" s="102" t="e">
        <f>VLOOKUP($A2552,#REF!,18,FALSE)</f>
        <v>#REF!</v>
      </c>
      <c r="P2552" s="93" t="e">
        <f>VLOOKUP($A2552,#REF!,41,FALSE)</f>
        <v>#REF!</v>
      </c>
      <c r="Q2552" s="115" t="e">
        <f>VLOOKUP(Revisión_Avance_Periodo!$L2552,#REF!,30,FALSE)</f>
        <v>#REF!</v>
      </c>
      <c r="R2552" s="116">
        <v>2019</v>
      </c>
      <c r="S2552" s="196">
        <v>43676</v>
      </c>
      <c r="T2552" s="116" t="s">
        <v>74</v>
      </c>
      <c r="U2552" s="440" t="e">
        <f>INDEX(#REF!,MATCH(Revisión_Avance_Periodo!$L2552,#REF!,0),MATCH(Revisión_Avance_Periodo!$T2552,#REF!,0))</f>
        <v>#REF!</v>
      </c>
      <c r="V2552" s="440" t="e">
        <f>INDEX(#REF!,MATCH(Revisión_Avance_Periodo!$L2552,#REF!,0),MATCH(Revisión_Avance_Periodo!$T2552,#REF!,0))</f>
        <v>#REF!</v>
      </c>
      <c r="W2552" s="131" t="e">
        <f>V2552/U2552</f>
        <v>#REF!</v>
      </c>
      <c r="X2552" s="116" t="e">
        <f>VLOOKUP(W2552,Tabla_Estado_Meta_OAP_2019[#All],3,TRUE)</f>
        <v>#REF!</v>
      </c>
      <c r="Y2552" s="164" t="e">
        <f>SUBTOTAL(9,$U$206:$U2552)</f>
        <v>#REF!</v>
      </c>
      <c r="Z2552" s="158" t="e">
        <f>SUBTOTAL(9,$V$206:$V2552)</f>
        <v>#REF!</v>
      </c>
      <c r="AA2552" s="159">
        <f>IFERROR(+Revisión_Avance_Periodo!$Z2552/Revisión_Avance_Periodo!$Y2552,0)</f>
        <v>0</v>
      </c>
      <c r="AB2552" s="126"/>
      <c r="AC2552" s="127"/>
      <c r="AD2552" s="125"/>
      <c r="AE2552" s="125"/>
      <c r="AF2552" s="128"/>
      <c r="AG2552" s="129"/>
      <c r="AH2552" s="164" t="e">
        <f>SUBTOTAL(9,$U$2546:$U2552)</f>
        <v>#REF!</v>
      </c>
      <c r="AI2552" s="158" t="e">
        <f>SUBTOTAL(9,$V$2546:$V2552)</f>
        <v>#REF!</v>
      </c>
      <c r="AJ2552" s="159">
        <f>IFERROR(+Revisión_Avance_Periodo!$Z2552/Revisión_Avance_Periodo!$Y2552,0)</f>
        <v>0</v>
      </c>
      <c r="AK2552" s="126"/>
      <c r="AL2552" s="127"/>
      <c r="AM2552" s="125"/>
      <c r="AN2552" s="125"/>
      <c r="AO2552" s="128"/>
      <c r="AP2552" s="129"/>
    </row>
    <row r="2553" spans="1:42" x14ac:dyDescent="0.25">
      <c r="A2553" s="97">
        <v>219</v>
      </c>
      <c r="B2553" s="435" t="e">
        <f>CONCATENATE(Revisión_Avance_Periodo!$D2553,";",Revisión_Avance_Periodo!$F2553,";",Revisión_Avance_Periodo!$L2553)</f>
        <v>#REF!</v>
      </c>
      <c r="C2553" s="435" t="e">
        <f t="shared" si="200"/>
        <v>#REF!</v>
      </c>
      <c r="D2553" s="123" t="e">
        <f>VLOOKUP($A2553,#REF!,3,FALSE)</f>
        <v>#REF!</v>
      </c>
      <c r="E2553" s="436" t="e">
        <f>VLOOKUP($A2553,#REF!,4,FALSE)</f>
        <v>#REF!</v>
      </c>
      <c r="F2553" s="103" t="e">
        <f>VLOOKUP($A2553,#REF!,5,FALSE)</f>
        <v>#REF!</v>
      </c>
      <c r="G2553" s="98" t="e">
        <f>VLOOKUP($A2553,#REF!,8,FALSE)</f>
        <v>#REF!</v>
      </c>
      <c r="H2553" s="93" t="e">
        <f>VLOOKUP($A2553,#REF!,7,FALSE)</f>
        <v>#REF!</v>
      </c>
      <c r="I2553" s="438" t="e">
        <f>VLOOKUP($A2553,#REF!,10,FALSE)</f>
        <v>#REF!</v>
      </c>
      <c r="J2553" s="98" t="e">
        <f>VLOOKUP($A2553,#REF!,11,FALSE)</f>
        <v>#REF!</v>
      </c>
      <c r="K2553" s="114" t="e">
        <f>VLOOKUP($A2553,#REF!,12,FALSE)</f>
        <v>#REF!</v>
      </c>
      <c r="L2553" s="98" t="e">
        <f>VLOOKUP($A2553,#REF!,13,FALSE)</f>
        <v>#REF!</v>
      </c>
      <c r="M2553" s="438" t="e">
        <f>VLOOKUP($A2553,#REF!,14,FALSE)</f>
        <v>#REF!</v>
      </c>
      <c r="N2553" s="103" t="e">
        <f>VLOOKUP($A2553,#REF!,15,FALSE)</f>
        <v>#REF!</v>
      </c>
      <c r="O2553" s="103" t="e">
        <f>VLOOKUP($A2553,#REF!,18,FALSE)</f>
        <v>#REF!</v>
      </c>
      <c r="P2553" s="93" t="e">
        <f>VLOOKUP($A2553,#REF!,41,FALSE)</f>
        <v>#REF!</v>
      </c>
      <c r="Q2553" s="115" t="e">
        <f>VLOOKUP(Revisión_Avance_Periodo!$L2553,#REF!,30,FALSE)</f>
        <v>#REF!</v>
      </c>
      <c r="R2553" s="116">
        <v>2019</v>
      </c>
      <c r="S2553" s="196">
        <v>43707</v>
      </c>
      <c r="T2553" s="124" t="s">
        <v>75</v>
      </c>
      <c r="U2553" s="440" t="e">
        <f>INDEX(#REF!,MATCH(Revisión_Avance_Periodo!$L2553,#REF!,0),MATCH(Revisión_Avance_Periodo!$T2553,#REF!,0))</f>
        <v>#REF!</v>
      </c>
      <c r="V2553" s="440" t="e">
        <f>INDEX(#REF!,MATCH(Revisión_Avance_Periodo!$L2553,#REF!,0),MATCH(Revisión_Avance_Periodo!$T2553,#REF!,0))</f>
        <v>#REF!</v>
      </c>
      <c r="W2553" s="118">
        <f>IFERROR((V2553/U2553),0)</f>
        <v>0</v>
      </c>
      <c r="X2553" s="124" t="str">
        <f>VLOOKUP(W2553,Tabla_Estado_Meta_OAP_2019[#All],3,TRUE)</f>
        <v>Por Ejecutar</v>
      </c>
      <c r="Y2553" s="164" t="e">
        <f>SUBTOTAL(9,$U$206:$U2553)</f>
        <v>#REF!</v>
      </c>
      <c r="Z2553" s="158" t="e">
        <f>SUBTOTAL(9,$V$206:$V2553)</f>
        <v>#REF!</v>
      </c>
      <c r="AA2553" s="159">
        <f>IFERROR(+Revisión_Avance_Periodo!$Z2553/Revisión_Avance_Periodo!$Y2553,0)</f>
        <v>0</v>
      </c>
      <c r="AB2553" s="126"/>
      <c r="AC2553" s="127"/>
      <c r="AD2553" s="125"/>
      <c r="AE2553" s="125"/>
      <c r="AF2553" s="128"/>
      <c r="AG2553" s="129"/>
      <c r="AH2553" s="164" t="e">
        <f>SUBTOTAL(9,$U$2546:$U2553)</f>
        <v>#REF!</v>
      </c>
      <c r="AI2553" s="158" t="e">
        <f>SUBTOTAL(9,$V$2546:$V2553)</f>
        <v>#REF!</v>
      </c>
      <c r="AJ2553" s="159">
        <f>IFERROR(+Revisión_Avance_Periodo!$Z2553/Revisión_Avance_Periodo!$Y2553,0)</f>
        <v>0</v>
      </c>
      <c r="AK2553" s="126"/>
      <c r="AL2553" s="127"/>
      <c r="AM2553" s="125"/>
      <c r="AN2553" s="125"/>
      <c r="AO2553" s="128"/>
      <c r="AP2553" s="129"/>
    </row>
    <row r="2554" spans="1:42" x14ac:dyDescent="0.25">
      <c r="A2554" s="92">
        <v>219</v>
      </c>
      <c r="B2554" s="435" t="e">
        <f>CONCATENATE(Revisión_Avance_Periodo!$D2554,";",Revisión_Avance_Periodo!$F2554,";",Revisión_Avance_Periodo!$L2554)</f>
        <v>#REF!</v>
      </c>
      <c r="C2554" s="435" t="e">
        <f t="shared" si="200"/>
        <v>#REF!</v>
      </c>
      <c r="D2554" s="114" t="e">
        <f>VLOOKUP($A2554,#REF!,3,FALSE)</f>
        <v>#REF!</v>
      </c>
      <c r="E2554" s="436" t="e">
        <f>VLOOKUP($A2554,#REF!,4,FALSE)</f>
        <v>#REF!</v>
      </c>
      <c r="F2554" s="102" t="e">
        <f>VLOOKUP($A2554,#REF!,5,FALSE)</f>
        <v>#REF!</v>
      </c>
      <c r="G2554" s="93" t="e">
        <f>VLOOKUP($A2554,#REF!,8,FALSE)</f>
        <v>#REF!</v>
      </c>
      <c r="H2554" s="93" t="e">
        <f>VLOOKUP($A2554,#REF!,7,FALSE)</f>
        <v>#REF!</v>
      </c>
      <c r="I2554" s="438" t="e">
        <f>VLOOKUP($A2554,#REF!,10,FALSE)</f>
        <v>#REF!</v>
      </c>
      <c r="J2554" s="93" t="e">
        <f>VLOOKUP($A2554,#REF!,11,FALSE)</f>
        <v>#REF!</v>
      </c>
      <c r="K2554" s="114" t="e">
        <f>VLOOKUP($A2554,#REF!,12,FALSE)</f>
        <v>#REF!</v>
      </c>
      <c r="L2554" s="93" t="e">
        <f>VLOOKUP($A2554,#REF!,13,FALSE)</f>
        <v>#REF!</v>
      </c>
      <c r="M2554" s="438" t="e">
        <f>VLOOKUP($A2554,#REF!,14,FALSE)</f>
        <v>#REF!</v>
      </c>
      <c r="N2554" s="102" t="e">
        <f>VLOOKUP($A2554,#REF!,15,FALSE)</f>
        <v>#REF!</v>
      </c>
      <c r="O2554" s="102" t="e">
        <f>VLOOKUP($A2554,#REF!,18,FALSE)</f>
        <v>#REF!</v>
      </c>
      <c r="P2554" s="93" t="e">
        <f>VLOOKUP($A2554,#REF!,41,FALSE)</f>
        <v>#REF!</v>
      </c>
      <c r="Q2554" s="115" t="e">
        <f>VLOOKUP(Revisión_Avance_Periodo!$L2554,#REF!,30,FALSE)</f>
        <v>#REF!</v>
      </c>
      <c r="R2554" s="116">
        <v>2019</v>
      </c>
      <c r="S2554" s="196">
        <v>43738</v>
      </c>
      <c r="T2554" s="116" t="s">
        <v>76</v>
      </c>
      <c r="U2554" s="440" t="e">
        <f>INDEX(#REF!,MATCH(Revisión_Avance_Periodo!$L2554,#REF!,0),MATCH(Revisión_Avance_Periodo!$T2554,#REF!,0))</f>
        <v>#REF!</v>
      </c>
      <c r="V2554" s="440" t="e">
        <f>INDEX(#REF!,MATCH(Revisión_Avance_Periodo!$L2554,#REF!,0),MATCH(Revisión_Avance_Periodo!$T2554,#REF!,0))</f>
        <v>#REF!</v>
      </c>
      <c r="W2554" s="131" t="e">
        <f>V2554/U2554</f>
        <v>#REF!</v>
      </c>
      <c r="X2554" s="116" t="e">
        <f>VLOOKUP(W2554,Tabla_Estado_Meta_OAP_2019[#All],3,TRUE)</f>
        <v>#REF!</v>
      </c>
      <c r="Y2554" s="164" t="e">
        <f>SUBTOTAL(9,$U$206:$U2554)</f>
        <v>#REF!</v>
      </c>
      <c r="Z2554" s="158" t="e">
        <f>SUBTOTAL(9,$V$206:$V2554)</f>
        <v>#REF!</v>
      </c>
      <c r="AA2554" s="159">
        <f>IFERROR(+Revisión_Avance_Periodo!$Z2554/Revisión_Avance_Periodo!$Y2554,0)</f>
        <v>0</v>
      </c>
      <c r="AB2554" s="126"/>
      <c r="AC2554" s="127"/>
      <c r="AD2554" s="125"/>
      <c r="AE2554" s="125"/>
      <c r="AF2554" s="128"/>
      <c r="AG2554" s="129"/>
      <c r="AH2554" s="164" t="e">
        <f>SUBTOTAL(9,$U$2546:$U2554)</f>
        <v>#REF!</v>
      </c>
      <c r="AI2554" s="158" t="e">
        <f>SUBTOTAL(9,$V$2546:$V2554)</f>
        <v>#REF!</v>
      </c>
      <c r="AJ2554" s="159">
        <f>IFERROR(+Revisión_Avance_Periodo!$Z2554/Revisión_Avance_Periodo!$Y2554,0)</f>
        <v>0</v>
      </c>
      <c r="AK2554" s="126"/>
      <c r="AL2554" s="127"/>
      <c r="AM2554" s="125"/>
      <c r="AN2554" s="125"/>
      <c r="AO2554" s="128"/>
      <c r="AP2554" s="129"/>
    </row>
    <row r="2555" spans="1:42" x14ac:dyDescent="0.25">
      <c r="A2555" s="97">
        <v>219</v>
      </c>
      <c r="B2555" s="435" t="e">
        <f>CONCATENATE(Revisión_Avance_Periodo!$D2555,";",Revisión_Avance_Periodo!$F2555,";",Revisión_Avance_Periodo!$L2555)</f>
        <v>#REF!</v>
      </c>
      <c r="C2555" s="435" t="e">
        <f t="shared" si="200"/>
        <v>#REF!</v>
      </c>
      <c r="D2555" s="123" t="e">
        <f>VLOOKUP($A2555,#REF!,3,FALSE)</f>
        <v>#REF!</v>
      </c>
      <c r="E2555" s="436" t="e">
        <f>VLOOKUP($A2555,#REF!,4,FALSE)</f>
        <v>#REF!</v>
      </c>
      <c r="F2555" s="103" t="e">
        <f>VLOOKUP($A2555,#REF!,5,FALSE)</f>
        <v>#REF!</v>
      </c>
      <c r="G2555" s="98" t="e">
        <f>VLOOKUP($A2555,#REF!,8,FALSE)</f>
        <v>#REF!</v>
      </c>
      <c r="H2555" s="93" t="e">
        <f>VLOOKUP($A2555,#REF!,7,FALSE)</f>
        <v>#REF!</v>
      </c>
      <c r="I2555" s="438" t="e">
        <f>VLOOKUP($A2555,#REF!,10,FALSE)</f>
        <v>#REF!</v>
      </c>
      <c r="J2555" s="98" t="e">
        <f>VLOOKUP($A2555,#REF!,11,FALSE)</f>
        <v>#REF!</v>
      </c>
      <c r="K2555" s="114" t="e">
        <f>VLOOKUP($A2555,#REF!,12,FALSE)</f>
        <v>#REF!</v>
      </c>
      <c r="L2555" s="98" t="e">
        <f>VLOOKUP($A2555,#REF!,13,FALSE)</f>
        <v>#REF!</v>
      </c>
      <c r="M2555" s="438" t="e">
        <f>VLOOKUP($A2555,#REF!,14,FALSE)</f>
        <v>#REF!</v>
      </c>
      <c r="N2555" s="103" t="e">
        <f>VLOOKUP($A2555,#REF!,15,FALSE)</f>
        <v>#REF!</v>
      </c>
      <c r="O2555" s="103" t="e">
        <f>VLOOKUP($A2555,#REF!,18,FALSE)</f>
        <v>#REF!</v>
      </c>
      <c r="P2555" s="93" t="e">
        <f>VLOOKUP($A2555,#REF!,41,FALSE)</f>
        <v>#REF!</v>
      </c>
      <c r="Q2555" s="115" t="e">
        <f>VLOOKUP(Revisión_Avance_Periodo!$L2555,#REF!,30,FALSE)</f>
        <v>#REF!</v>
      </c>
      <c r="R2555" s="116">
        <v>2019</v>
      </c>
      <c r="S2555" s="196">
        <v>43768</v>
      </c>
      <c r="T2555" s="124" t="s">
        <v>77</v>
      </c>
      <c r="U2555" s="440" t="e">
        <f>INDEX(#REF!,MATCH(Revisión_Avance_Periodo!$L2555,#REF!,0),MATCH(Revisión_Avance_Periodo!$T2555,#REF!,0))</f>
        <v>#REF!</v>
      </c>
      <c r="V2555" s="440" t="e">
        <f>INDEX(#REF!,MATCH(Revisión_Avance_Periodo!$L2555,#REF!,0),MATCH(Revisión_Avance_Periodo!$T2555,#REF!,0))</f>
        <v>#REF!</v>
      </c>
      <c r="W2555" s="118">
        <f>IFERROR((V2555/U2555),0)</f>
        <v>0</v>
      </c>
      <c r="X2555" s="124" t="str">
        <f>VLOOKUP(W2555,Tabla_Estado_Meta_OAP_2019[#All],3,TRUE)</f>
        <v>Por Ejecutar</v>
      </c>
      <c r="Y2555" s="164" t="e">
        <f>SUBTOTAL(9,$U$206:$U2555)</f>
        <v>#REF!</v>
      </c>
      <c r="Z2555" s="158" t="e">
        <f>SUBTOTAL(9,$V$206:$V2555)</f>
        <v>#REF!</v>
      </c>
      <c r="AA2555" s="159">
        <f>IFERROR(+Revisión_Avance_Periodo!$Z2555/Revisión_Avance_Periodo!$Y2555,0)</f>
        <v>0</v>
      </c>
      <c r="AB2555" s="126"/>
      <c r="AC2555" s="127"/>
      <c r="AD2555" s="125"/>
      <c r="AE2555" s="125"/>
      <c r="AF2555" s="128"/>
      <c r="AG2555" s="129"/>
      <c r="AH2555" s="164" t="e">
        <f>SUBTOTAL(9,$U$2546:$U2555)</f>
        <v>#REF!</v>
      </c>
      <c r="AI2555" s="158" t="e">
        <f>SUBTOTAL(9,$V$2546:$V2555)</f>
        <v>#REF!</v>
      </c>
      <c r="AJ2555" s="159">
        <f>IFERROR(+Revisión_Avance_Periodo!$Z2555/Revisión_Avance_Periodo!$Y2555,0)</f>
        <v>0</v>
      </c>
      <c r="AK2555" s="126"/>
      <c r="AL2555" s="127"/>
      <c r="AM2555" s="125"/>
      <c r="AN2555" s="125"/>
      <c r="AO2555" s="128"/>
      <c r="AP2555" s="129"/>
    </row>
    <row r="2556" spans="1:42" x14ac:dyDescent="0.25">
      <c r="A2556" s="92">
        <v>219</v>
      </c>
      <c r="B2556" s="435" t="e">
        <f>CONCATENATE(Revisión_Avance_Periodo!$D2556,";",Revisión_Avance_Periodo!$F2556,";",Revisión_Avance_Periodo!$L2556)</f>
        <v>#REF!</v>
      </c>
      <c r="C2556" s="435" t="e">
        <f t="shared" si="200"/>
        <v>#REF!</v>
      </c>
      <c r="D2556" s="114" t="e">
        <f>VLOOKUP($A2556,#REF!,3,FALSE)</f>
        <v>#REF!</v>
      </c>
      <c r="E2556" s="436" t="e">
        <f>VLOOKUP($A2556,#REF!,4,FALSE)</f>
        <v>#REF!</v>
      </c>
      <c r="F2556" s="102" t="e">
        <f>VLOOKUP($A2556,#REF!,5,FALSE)</f>
        <v>#REF!</v>
      </c>
      <c r="G2556" s="93" t="e">
        <f>VLOOKUP($A2556,#REF!,8,FALSE)</f>
        <v>#REF!</v>
      </c>
      <c r="H2556" s="93" t="e">
        <f>VLOOKUP($A2556,#REF!,7,FALSE)</f>
        <v>#REF!</v>
      </c>
      <c r="I2556" s="438" t="e">
        <f>VLOOKUP($A2556,#REF!,10,FALSE)</f>
        <v>#REF!</v>
      </c>
      <c r="J2556" s="93" t="e">
        <f>VLOOKUP($A2556,#REF!,11,FALSE)</f>
        <v>#REF!</v>
      </c>
      <c r="K2556" s="114" t="e">
        <f>VLOOKUP($A2556,#REF!,12,FALSE)</f>
        <v>#REF!</v>
      </c>
      <c r="L2556" s="93" t="e">
        <f>VLOOKUP($A2556,#REF!,13,FALSE)</f>
        <v>#REF!</v>
      </c>
      <c r="M2556" s="438" t="e">
        <f>VLOOKUP($A2556,#REF!,14,FALSE)</f>
        <v>#REF!</v>
      </c>
      <c r="N2556" s="102" t="e">
        <f>VLOOKUP($A2556,#REF!,15,FALSE)</f>
        <v>#REF!</v>
      </c>
      <c r="O2556" s="102" t="e">
        <f>VLOOKUP($A2556,#REF!,18,FALSE)</f>
        <v>#REF!</v>
      </c>
      <c r="P2556" s="93" t="e">
        <f>VLOOKUP($A2556,#REF!,41,FALSE)</f>
        <v>#REF!</v>
      </c>
      <c r="Q2556" s="115" t="e">
        <f>VLOOKUP(Revisión_Avance_Periodo!$L2556,#REF!,30,FALSE)</f>
        <v>#REF!</v>
      </c>
      <c r="R2556" s="116">
        <v>2019</v>
      </c>
      <c r="S2556" s="196">
        <v>43799</v>
      </c>
      <c r="T2556" s="116" t="s">
        <v>78</v>
      </c>
      <c r="U2556" s="440" t="e">
        <f>INDEX(#REF!,MATCH(Revisión_Avance_Periodo!$L2556,#REF!,0),MATCH(Revisión_Avance_Periodo!$T2556,#REF!,0))</f>
        <v>#REF!</v>
      </c>
      <c r="V2556" s="440" t="e">
        <f>INDEX(#REF!,MATCH(Revisión_Avance_Periodo!$L2556,#REF!,0),MATCH(Revisión_Avance_Periodo!$T2556,#REF!,0))</f>
        <v>#REF!</v>
      </c>
      <c r="W2556" s="131" t="e">
        <f>V2556/U2556</f>
        <v>#REF!</v>
      </c>
      <c r="X2556" s="116" t="e">
        <f>VLOOKUP(W2556,Tabla_Estado_Meta_OAP_2019[#All],3,TRUE)</f>
        <v>#REF!</v>
      </c>
      <c r="Y2556" s="164" t="e">
        <f>SUBTOTAL(9,$U$206:$U2556)</f>
        <v>#REF!</v>
      </c>
      <c r="Z2556" s="158" t="e">
        <f>SUBTOTAL(9,$V$206:$V2556)</f>
        <v>#REF!</v>
      </c>
      <c r="AA2556" s="159">
        <f>IFERROR(+Revisión_Avance_Periodo!$Z2556/Revisión_Avance_Periodo!$Y2556,0)</f>
        <v>0</v>
      </c>
      <c r="AB2556" s="126"/>
      <c r="AC2556" s="127"/>
      <c r="AD2556" s="125"/>
      <c r="AE2556" s="125"/>
      <c r="AF2556" s="128"/>
      <c r="AG2556" s="129"/>
      <c r="AH2556" s="164" t="e">
        <f>SUBTOTAL(9,$U$2546:$U2556)</f>
        <v>#REF!</v>
      </c>
      <c r="AI2556" s="158" t="e">
        <f>SUBTOTAL(9,$V$2546:$V2556)</f>
        <v>#REF!</v>
      </c>
      <c r="AJ2556" s="159">
        <f>IFERROR(+Revisión_Avance_Periodo!$Z2556/Revisión_Avance_Periodo!$Y2556,0)</f>
        <v>0</v>
      </c>
      <c r="AK2556" s="126"/>
      <c r="AL2556" s="127"/>
      <c r="AM2556" s="125"/>
      <c r="AN2556" s="125"/>
      <c r="AO2556" s="128"/>
      <c r="AP2556" s="129"/>
    </row>
    <row r="2557" spans="1:42" ht="15.75" thickBot="1" x14ac:dyDescent="0.3">
      <c r="A2557" s="97">
        <v>219</v>
      </c>
      <c r="B2557" s="435" t="e">
        <f>CONCATENATE(Revisión_Avance_Periodo!$D2557,";",Revisión_Avance_Periodo!$F2557,";",Revisión_Avance_Periodo!$L2557)</f>
        <v>#REF!</v>
      </c>
      <c r="C2557" s="435" t="e">
        <f t="shared" si="200"/>
        <v>#REF!</v>
      </c>
      <c r="D2557" s="123" t="e">
        <f>VLOOKUP($A2557,#REF!,3,FALSE)</f>
        <v>#REF!</v>
      </c>
      <c r="E2557" s="436" t="e">
        <f>VLOOKUP($A2557,#REF!,4,FALSE)</f>
        <v>#REF!</v>
      </c>
      <c r="F2557" s="103" t="e">
        <f>VLOOKUP($A2557,#REF!,5,FALSE)</f>
        <v>#REF!</v>
      </c>
      <c r="G2557" s="98" t="e">
        <f>VLOOKUP($A2557,#REF!,8,FALSE)</f>
        <v>#REF!</v>
      </c>
      <c r="H2557" s="93" t="e">
        <f>VLOOKUP($A2557,#REF!,7,FALSE)</f>
        <v>#REF!</v>
      </c>
      <c r="I2557" s="438" t="e">
        <f>VLOOKUP($A2557,#REF!,10,FALSE)</f>
        <v>#REF!</v>
      </c>
      <c r="J2557" s="98" t="e">
        <f>VLOOKUP($A2557,#REF!,11,FALSE)</f>
        <v>#REF!</v>
      </c>
      <c r="K2557" s="114" t="e">
        <f>VLOOKUP($A2557,#REF!,12,FALSE)</f>
        <v>#REF!</v>
      </c>
      <c r="L2557" s="98" t="e">
        <f>VLOOKUP($A2557,#REF!,13,FALSE)</f>
        <v>#REF!</v>
      </c>
      <c r="M2557" s="438" t="e">
        <f>VLOOKUP($A2557,#REF!,14,FALSE)</f>
        <v>#REF!</v>
      </c>
      <c r="N2557" s="103" t="e">
        <f>VLOOKUP($A2557,#REF!,15,FALSE)</f>
        <v>#REF!</v>
      </c>
      <c r="O2557" s="103" t="e">
        <f>VLOOKUP($A2557,#REF!,18,FALSE)</f>
        <v>#REF!</v>
      </c>
      <c r="P2557" s="93" t="e">
        <f>VLOOKUP($A2557,#REF!,41,FALSE)</f>
        <v>#REF!</v>
      </c>
      <c r="Q2557" s="115" t="e">
        <f>VLOOKUP(Revisión_Avance_Periodo!$L2557,#REF!,30,FALSE)</f>
        <v>#REF!</v>
      </c>
      <c r="R2557" s="116">
        <v>2019</v>
      </c>
      <c r="S2557" s="196">
        <v>43829</v>
      </c>
      <c r="T2557" s="124" t="s">
        <v>79</v>
      </c>
      <c r="U2557" s="440" t="e">
        <f>INDEX(#REF!,MATCH(Revisión_Avance_Periodo!$L2557,#REF!,0),MATCH(Revisión_Avance_Periodo!$T2557,#REF!,0))</f>
        <v>#REF!</v>
      </c>
      <c r="V2557" s="440" t="e">
        <f>INDEX(#REF!,MATCH(Revisión_Avance_Periodo!$L2557,#REF!,0),MATCH(Revisión_Avance_Periodo!$T2557,#REF!,0))</f>
        <v>#REF!</v>
      </c>
      <c r="W2557" s="118">
        <f t="shared" ref="W2557:W2562" si="204">IFERROR((V2557/U2557),0)</f>
        <v>0</v>
      </c>
      <c r="X2557" s="124" t="str">
        <f>VLOOKUP(W2557,Tabla_Estado_Meta_OAP_2019[#All],3,TRUE)</f>
        <v>Por Ejecutar</v>
      </c>
      <c r="Y2557" s="164" t="e">
        <f>SUBTOTAL(9,$U$206:$U2557)</f>
        <v>#REF!</v>
      </c>
      <c r="Z2557" s="158" t="e">
        <f>SUBTOTAL(9,$V$206:$V2557)</f>
        <v>#REF!</v>
      </c>
      <c r="AA2557" s="159">
        <f>IFERROR(+Revisión_Avance_Periodo!$Z2557/Revisión_Avance_Periodo!$Y2557,0)</f>
        <v>0</v>
      </c>
      <c r="AB2557" s="126"/>
      <c r="AC2557" s="127"/>
      <c r="AD2557" s="125"/>
      <c r="AE2557" s="125"/>
      <c r="AF2557" s="128"/>
      <c r="AG2557" s="129"/>
      <c r="AH2557" s="164" t="e">
        <f>SUBTOTAL(9,$U$2546:$U2557)</f>
        <v>#REF!</v>
      </c>
      <c r="AI2557" s="158" t="e">
        <f>SUBTOTAL(9,$V$2546:$V2557)</f>
        <v>#REF!</v>
      </c>
      <c r="AJ2557" s="159">
        <f>IFERROR(+Revisión_Avance_Periodo!$Z2557/Revisión_Avance_Periodo!$Y2557,0)</f>
        <v>0</v>
      </c>
      <c r="AK2557" s="126"/>
      <c r="AL2557" s="127"/>
      <c r="AM2557" s="125"/>
      <c r="AN2557" s="125"/>
      <c r="AO2557" s="128"/>
      <c r="AP2557" s="129"/>
    </row>
    <row r="2558" spans="1:42" x14ac:dyDescent="0.25">
      <c r="A2558" s="92">
        <v>220</v>
      </c>
      <c r="B2558" s="435" t="e">
        <f>CONCATENATE(Revisión_Avance_Periodo!$D2558,";",Revisión_Avance_Periodo!$F2558,";",Revisión_Avance_Periodo!$L2558)</f>
        <v>#REF!</v>
      </c>
      <c r="C2558" s="435" t="e">
        <f t="shared" si="200"/>
        <v>#REF!</v>
      </c>
      <c r="D2558" s="114" t="e">
        <f>VLOOKUP($A2558,#REF!,3,FALSE)</f>
        <v>#REF!</v>
      </c>
      <c r="E2558" s="436" t="e">
        <f>VLOOKUP($A2558,#REF!,4,FALSE)</f>
        <v>#REF!</v>
      </c>
      <c r="F2558" s="102" t="e">
        <f>VLOOKUP($A2558,#REF!,5,FALSE)</f>
        <v>#REF!</v>
      </c>
      <c r="G2558" s="93" t="e">
        <f>VLOOKUP($A2558,#REF!,8,FALSE)</f>
        <v>#REF!</v>
      </c>
      <c r="H2558" s="93" t="e">
        <f>VLOOKUP($A2558,#REF!,7,FALSE)</f>
        <v>#REF!</v>
      </c>
      <c r="I2558" s="438" t="e">
        <f>VLOOKUP($A2558,#REF!,10,FALSE)</f>
        <v>#REF!</v>
      </c>
      <c r="J2558" s="93" t="e">
        <f>VLOOKUP($A2558,#REF!,11,FALSE)</f>
        <v>#REF!</v>
      </c>
      <c r="K2558" s="114" t="e">
        <f>VLOOKUP($A2558,#REF!,12,FALSE)</f>
        <v>#REF!</v>
      </c>
      <c r="L2558" s="93" t="e">
        <f>VLOOKUP($A2558,#REF!,13,FALSE)</f>
        <v>#REF!</v>
      </c>
      <c r="M2558" s="438" t="e">
        <f>VLOOKUP($A2558,#REF!,14,FALSE)</f>
        <v>#REF!</v>
      </c>
      <c r="N2558" s="102" t="e">
        <f>VLOOKUP($A2558,#REF!,15,FALSE)</f>
        <v>#REF!</v>
      </c>
      <c r="O2558" s="102" t="e">
        <f>VLOOKUP($A2558,#REF!,18,FALSE)</f>
        <v>#REF!</v>
      </c>
      <c r="P2558" s="93" t="e">
        <f>VLOOKUP($A2558,#REF!,41,FALSE)</f>
        <v>#REF!</v>
      </c>
      <c r="Q2558" s="115" t="e">
        <f>VLOOKUP(Revisión_Avance_Periodo!$L2558,#REF!,30,FALSE)</f>
        <v>#REF!</v>
      </c>
      <c r="R2558" s="116">
        <v>2019</v>
      </c>
      <c r="S2558" s="196">
        <v>43495</v>
      </c>
      <c r="T2558" s="116" t="s">
        <v>68</v>
      </c>
      <c r="U2558" s="132" t="e">
        <f>INDEX(#REF!,MATCH(Revisión_Avance_Periodo!$L2558,#REF!,0),MATCH(Revisión_Avance_Periodo!$T2558,#REF!,0))</f>
        <v>#REF!</v>
      </c>
      <c r="V2558" s="132" t="e">
        <f>INDEX(#REF!,MATCH(Revisión_Avance_Periodo!$L2558,#REF!,0),MATCH(Revisión_Avance_Periodo!$T2558,#REF!,0))</f>
        <v>#REF!</v>
      </c>
      <c r="W2558" s="118">
        <f t="shared" si="204"/>
        <v>0</v>
      </c>
      <c r="X2558" s="116" t="str">
        <f>VLOOKUP(W2558,Tabla_Estado_Meta_OAP_2019[#All],3,TRUE)</f>
        <v>Por Ejecutar</v>
      </c>
      <c r="Y2558" s="160" t="e">
        <f>SUBTOTAL(9,$U$206:$U2558)</f>
        <v>#REF!</v>
      </c>
      <c r="Z2558" s="161" t="e">
        <f>SUBTOTAL(9,$V$206:$V2558)</f>
        <v>#REF!</v>
      </c>
      <c r="AA2558" s="162">
        <f>IFERROR(+Revisión_Avance_Periodo!$Z2558/Revisión_Avance_Periodo!$Y2558,0)</f>
        <v>0</v>
      </c>
      <c r="AB2558" s="133" t="e">
        <f>SUBTOTAL(9,U2558:U2569)</f>
        <v>#REF!</v>
      </c>
      <c r="AC2558" s="134" t="e">
        <f>SUBTOTAL(9,V2558:V2569)</f>
        <v>#REF!</v>
      </c>
      <c r="AD2558" s="119" t="e">
        <f>+AC2558/AB2558</f>
        <v>#REF!</v>
      </c>
      <c r="AE2558" s="119" t="e">
        <f>100%-Revisión_Avance_Periodo!$AD2558</f>
        <v>#REF!</v>
      </c>
      <c r="AF2558" s="121" t="e">
        <f>VLOOKUP(AD2558,Tabla_Estado_Meta_OAP_2019[],3,TRUE)</f>
        <v>#REF!</v>
      </c>
      <c r="AG2558" s="122" t="e">
        <f>Revisión_Avance_Periodo!$AD2558*Revisión_Avance_Periodo!$Q2558</f>
        <v>#REF!</v>
      </c>
      <c r="AH2558" s="160" t="e">
        <f>SUBTOTAL(9,$U$2558:$U2558)</f>
        <v>#REF!</v>
      </c>
      <c r="AI2558" s="161" t="e">
        <f>SUBTOTAL(9,$V$2558:$V2558)</f>
        <v>#REF!</v>
      </c>
      <c r="AJ2558" s="162">
        <f>IFERROR(+Revisión_Avance_Periodo!$Z2558/Revisión_Avance_Periodo!$Y2558,0)</f>
        <v>0</v>
      </c>
      <c r="AK2558" s="133" t="e">
        <f>SUBTOTAL(9,AD2558:AD2569)</f>
        <v>#REF!</v>
      </c>
      <c r="AL2558" s="134" t="e">
        <f>SUBTOTAL(9,AE2558:AE2569)</f>
        <v>#REF!</v>
      </c>
      <c r="AM2558" s="119" t="e">
        <f>+AL2558/AK2558</f>
        <v>#REF!</v>
      </c>
      <c r="AN2558" s="119" t="e">
        <f>100%-Revisión_Avance_Periodo!$AD2558</f>
        <v>#REF!</v>
      </c>
      <c r="AO2558" s="121" t="e">
        <f>VLOOKUP(AM2558,Tabla_Estado_Meta_OAP_2019[],3,TRUE)</f>
        <v>#REF!</v>
      </c>
      <c r="AP2558" s="122" t="e">
        <f>Revisión_Avance_Periodo!$AD2558*Revisión_Avance_Periodo!$Q2558</f>
        <v>#REF!</v>
      </c>
    </row>
    <row r="2559" spans="1:42" x14ac:dyDescent="0.25">
      <c r="A2559" s="97">
        <v>220</v>
      </c>
      <c r="B2559" s="435" t="e">
        <f>CONCATENATE(Revisión_Avance_Periodo!$D2559,";",Revisión_Avance_Periodo!$F2559,";",Revisión_Avance_Periodo!$L2559)</f>
        <v>#REF!</v>
      </c>
      <c r="C2559" s="435" t="e">
        <f t="shared" si="200"/>
        <v>#REF!</v>
      </c>
      <c r="D2559" s="123" t="e">
        <f>VLOOKUP($A2559,#REF!,3,FALSE)</f>
        <v>#REF!</v>
      </c>
      <c r="E2559" s="436" t="e">
        <f>VLOOKUP($A2559,#REF!,4,FALSE)</f>
        <v>#REF!</v>
      </c>
      <c r="F2559" s="103" t="e">
        <f>VLOOKUP($A2559,#REF!,5,FALSE)</f>
        <v>#REF!</v>
      </c>
      <c r="G2559" s="98" t="e">
        <f>VLOOKUP($A2559,#REF!,8,FALSE)</f>
        <v>#REF!</v>
      </c>
      <c r="H2559" s="93" t="e">
        <f>VLOOKUP($A2559,#REF!,7,FALSE)</f>
        <v>#REF!</v>
      </c>
      <c r="I2559" s="438" t="e">
        <f>VLOOKUP($A2559,#REF!,10,FALSE)</f>
        <v>#REF!</v>
      </c>
      <c r="J2559" s="98" t="e">
        <f>VLOOKUP($A2559,#REF!,11,FALSE)</f>
        <v>#REF!</v>
      </c>
      <c r="K2559" s="114" t="e">
        <f>VLOOKUP($A2559,#REF!,12,FALSE)</f>
        <v>#REF!</v>
      </c>
      <c r="L2559" s="98" t="e">
        <f>VLOOKUP($A2559,#REF!,13,FALSE)</f>
        <v>#REF!</v>
      </c>
      <c r="M2559" s="438" t="e">
        <f>VLOOKUP($A2559,#REF!,14,FALSE)</f>
        <v>#REF!</v>
      </c>
      <c r="N2559" s="103" t="e">
        <f>VLOOKUP($A2559,#REF!,15,FALSE)</f>
        <v>#REF!</v>
      </c>
      <c r="O2559" s="103" t="e">
        <f>VLOOKUP($A2559,#REF!,18,FALSE)</f>
        <v>#REF!</v>
      </c>
      <c r="P2559" s="93" t="e">
        <f>VLOOKUP($A2559,#REF!,41,FALSE)</f>
        <v>#REF!</v>
      </c>
      <c r="Q2559" s="115" t="e">
        <f>VLOOKUP(Revisión_Avance_Periodo!$L2559,#REF!,30,FALSE)</f>
        <v>#REF!</v>
      </c>
      <c r="R2559" s="116">
        <v>2019</v>
      </c>
      <c r="S2559" s="196">
        <v>43524</v>
      </c>
      <c r="T2559" s="124" t="s">
        <v>69</v>
      </c>
      <c r="U2559" s="132" t="e">
        <f>INDEX(#REF!,MATCH(Revisión_Avance_Periodo!$L2559,#REF!,0),MATCH(Revisión_Avance_Periodo!$T2559,#REF!,0))</f>
        <v>#REF!</v>
      </c>
      <c r="V2559" s="132" t="e">
        <f>INDEX(#REF!,MATCH(Revisión_Avance_Periodo!$L2559,#REF!,0),MATCH(Revisión_Avance_Periodo!$T2559,#REF!,0))</f>
        <v>#REF!</v>
      </c>
      <c r="W2559" s="118">
        <f t="shared" si="204"/>
        <v>0</v>
      </c>
      <c r="X2559" s="124" t="str">
        <f>VLOOKUP(W2559,Tabla_Estado_Meta_OAP_2019[#All],3,TRUE)</f>
        <v>Por Ejecutar</v>
      </c>
      <c r="Y2559" s="157" t="e">
        <f>SUBTOTAL(9,$U$206:$U2559)</f>
        <v>#REF!</v>
      </c>
      <c r="Z2559" s="158" t="e">
        <f>SUBTOTAL(9,$V$206:$V2559)</f>
        <v>#REF!</v>
      </c>
      <c r="AA2559" s="159">
        <f>IFERROR(+Revisión_Avance_Periodo!$Z2559/Revisión_Avance_Periodo!$Y2559,0)</f>
        <v>0</v>
      </c>
      <c r="AB2559" s="126"/>
      <c r="AC2559" s="127"/>
      <c r="AD2559" s="125"/>
      <c r="AE2559" s="125"/>
      <c r="AF2559" s="128"/>
      <c r="AG2559" s="129"/>
      <c r="AH2559" s="157" t="e">
        <f>SUBTOTAL(9,$U$2558:$U2559)</f>
        <v>#REF!</v>
      </c>
      <c r="AI2559" s="158" t="e">
        <f>SUBTOTAL(9,$V$2558:$V2559)</f>
        <v>#REF!</v>
      </c>
      <c r="AJ2559" s="159">
        <f>IFERROR(+Revisión_Avance_Periodo!$Z2559/Revisión_Avance_Periodo!$Y2559,0)</f>
        <v>0</v>
      </c>
      <c r="AK2559" s="126"/>
      <c r="AL2559" s="127"/>
      <c r="AM2559" s="125"/>
      <c r="AN2559" s="125"/>
      <c r="AO2559" s="128"/>
      <c r="AP2559" s="129"/>
    </row>
    <row r="2560" spans="1:42" x14ac:dyDescent="0.25">
      <c r="A2560" s="92">
        <v>220</v>
      </c>
      <c r="B2560" s="435" t="e">
        <f>CONCATENATE(Revisión_Avance_Periodo!$D2560,";",Revisión_Avance_Periodo!$F2560,";",Revisión_Avance_Periodo!$L2560)</f>
        <v>#REF!</v>
      </c>
      <c r="C2560" s="435" t="e">
        <f t="shared" si="200"/>
        <v>#REF!</v>
      </c>
      <c r="D2560" s="114" t="e">
        <f>VLOOKUP($A2560,#REF!,3,FALSE)</f>
        <v>#REF!</v>
      </c>
      <c r="E2560" s="436" t="e">
        <f>VLOOKUP($A2560,#REF!,4,FALSE)</f>
        <v>#REF!</v>
      </c>
      <c r="F2560" s="102" t="e">
        <f>VLOOKUP($A2560,#REF!,5,FALSE)</f>
        <v>#REF!</v>
      </c>
      <c r="G2560" s="93" t="e">
        <f>VLOOKUP($A2560,#REF!,8,FALSE)</f>
        <v>#REF!</v>
      </c>
      <c r="H2560" s="93" t="e">
        <f>VLOOKUP($A2560,#REF!,7,FALSE)</f>
        <v>#REF!</v>
      </c>
      <c r="I2560" s="438" t="e">
        <f>VLOOKUP($A2560,#REF!,10,FALSE)</f>
        <v>#REF!</v>
      </c>
      <c r="J2560" s="93" t="e">
        <f>VLOOKUP($A2560,#REF!,11,FALSE)</f>
        <v>#REF!</v>
      </c>
      <c r="K2560" s="114" t="e">
        <f>VLOOKUP($A2560,#REF!,12,FALSE)</f>
        <v>#REF!</v>
      </c>
      <c r="L2560" s="93" t="e">
        <f>VLOOKUP($A2560,#REF!,13,FALSE)</f>
        <v>#REF!</v>
      </c>
      <c r="M2560" s="438" t="e">
        <f>VLOOKUP($A2560,#REF!,14,FALSE)</f>
        <v>#REF!</v>
      </c>
      <c r="N2560" s="102" t="e">
        <f>VLOOKUP($A2560,#REF!,15,FALSE)</f>
        <v>#REF!</v>
      </c>
      <c r="O2560" s="102" t="e">
        <f>VLOOKUP($A2560,#REF!,18,FALSE)</f>
        <v>#REF!</v>
      </c>
      <c r="P2560" s="93" t="e">
        <f>VLOOKUP($A2560,#REF!,41,FALSE)</f>
        <v>#REF!</v>
      </c>
      <c r="Q2560" s="115" t="e">
        <f>VLOOKUP(Revisión_Avance_Periodo!$L2560,#REF!,30,FALSE)</f>
        <v>#REF!</v>
      </c>
      <c r="R2560" s="116">
        <v>2019</v>
      </c>
      <c r="S2560" s="196">
        <v>43554</v>
      </c>
      <c r="T2560" s="116" t="s">
        <v>70</v>
      </c>
      <c r="U2560" s="132" t="e">
        <f>INDEX(#REF!,MATCH(Revisión_Avance_Periodo!$L2560,#REF!,0),MATCH(Revisión_Avance_Periodo!$T2560,#REF!,0))</f>
        <v>#REF!</v>
      </c>
      <c r="V2560" s="132" t="e">
        <f>INDEX(#REF!,MATCH(Revisión_Avance_Periodo!$L2560,#REF!,0),MATCH(Revisión_Avance_Periodo!$T2560,#REF!,0))</f>
        <v>#REF!</v>
      </c>
      <c r="W2560" s="118">
        <f t="shared" si="204"/>
        <v>0</v>
      </c>
      <c r="X2560" s="116" t="str">
        <f>VLOOKUP(W2560,Tabla_Estado_Meta_OAP_2019[#All],3,TRUE)</f>
        <v>Por Ejecutar</v>
      </c>
      <c r="Y2560" s="157" t="e">
        <f>SUBTOTAL(9,$U$206:$U2560)</f>
        <v>#REF!</v>
      </c>
      <c r="Z2560" s="158" t="e">
        <f>SUBTOTAL(9,$V$206:$V2560)</f>
        <v>#REF!</v>
      </c>
      <c r="AA2560" s="159">
        <f>IFERROR(+Revisión_Avance_Periodo!$Z2560/Revisión_Avance_Periodo!$Y2560,0)</f>
        <v>0</v>
      </c>
      <c r="AB2560" s="126"/>
      <c r="AC2560" s="127"/>
      <c r="AD2560" s="125"/>
      <c r="AE2560" s="125"/>
      <c r="AF2560" s="128"/>
      <c r="AG2560" s="129"/>
      <c r="AH2560" s="157" t="e">
        <f>SUBTOTAL(9,$U$2558:$U2560)</f>
        <v>#REF!</v>
      </c>
      <c r="AI2560" s="158" t="e">
        <f>SUBTOTAL(9,$V$2558:$V2560)</f>
        <v>#REF!</v>
      </c>
      <c r="AJ2560" s="159">
        <f>IFERROR(+Revisión_Avance_Periodo!$Z2560/Revisión_Avance_Periodo!$Y2560,0)</f>
        <v>0</v>
      </c>
      <c r="AK2560" s="126"/>
      <c r="AL2560" s="127"/>
      <c r="AM2560" s="125"/>
      <c r="AN2560" s="125"/>
      <c r="AO2560" s="128"/>
      <c r="AP2560" s="129"/>
    </row>
    <row r="2561" spans="1:42" x14ac:dyDescent="0.25">
      <c r="A2561" s="97">
        <v>220</v>
      </c>
      <c r="B2561" s="435" t="e">
        <f>CONCATENATE(Revisión_Avance_Periodo!$D2561,";",Revisión_Avance_Periodo!$F2561,";",Revisión_Avance_Periodo!$L2561)</f>
        <v>#REF!</v>
      </c>
      <c r="C2561" s="435" t="e">
        <f t="shared" si="200"/>
        <v>#REF!</v>
      </c>
      <c r="D2561" s="123" t="e">
        <f>VLOOKUP($A2561,#REF!,3,FALSE)</f>
        <v>#REF!</v>
      </c>
      <c r="E2561" s="436" t="e">
        <f>VLOOKUP($A2561,#REF!,4,FALSE)</f>
        <v>#REF!</v>
      </c>
      <c r="F2561" s="103" t="e">
        <f>VLOOKUP($A2561,#REF!,5,FALSE)</f>
        <v>#REF!</v>
      </c>
      <c r="G2561" s="98" t="e">
        <f>VLOOKUP($A2561,#REF!,8,FALSE)</f>
        <v>#REF!</v>
      </c>
      <c r="H2561" s="93" t="e">
        <f>VLOOKUP($A2561,#REF!,7,FALSE)</f>
        <v>#REF!</v>
      </c>
      <c r="I2561" s="438" t="e">
        <f>VLOOKUP($A2561,#REF!,10,FALSE)</f>
        <v>#REF!</v>
      </c>
      <c r="J2561" s="98" t="e">
        <f>VLOOKUP($A2561,#REF!,11,FALSE)</f>
        <v>#REF!</v>
      </c>
      <c r="K2561" s="114" t="e">
        <f>VLOOKUP($A2561,#REF!,12,FALSE)</f>
        <v>#REF!</v>
      </c>
      <c r="L2561" s="98" t="e">
        <f>VLOOKUP($A2561,#REF!,13,FALSE)</f>
        <v>#REF!</v>
      </c>
      <c r="M2561" s="438" t="e">
        <f>VLOOKUP($A2561,#REF!,14,FALSE)</f>
        <v>#REF!</v>
      </c>
      <c r="N2561" s="103" t="e">
        <f>VLOOKUP($A2561,#REF!,15,FALSE)</f>
        <v>#REF!</v>
      </c>
      <c r="O2561" s="103" t="e">
        <f>VLOOKUP($A2561,#REF!,18,FALSE)</f>
        <v>#REF!</v>
      </c>
      <c r="P2561" s="93" t="e">
        <f>VLOOKUP($A2561,#REF!,41,FALSE)</f>
        <v>#REF!</v>
      </c>
      <c r="Q2561" s="115" t="e">
        <f>VLOOKUP(Revisión_Avance_Periodo!$L2561,#REF!,30,FALSE)</f>
        <v>#REF!</v>
      </c>
      <c r="R2561" s="116">
        <v>2019</v>
      </c>
      <c r="S2561" s="196">
        <v>43585</v>
      </c>
      <c r="T2561" s="124" t="s">
        <v>71</v>
      </c>
      <c r="U2561" s="132" t="e">
        <f>INDEX(#REF!,MATCH(Revisión_Avance_Periodo!$L2561,#REF!,0),MATCH(Revisión_Avance_Periodo!$T2561,#REF!,0))</f>
        <v>#REF!</v>
      </c>
      <c r="V2561" s="132" t="e">
        <f>INDEX(#REF!,MATCH(Revisión_Avance_Periodo!$L2561,#REF!,0),MATCH(Revisión_Avance_Periodo!$T2561,#REF!,0))</f>
        <v>#REF!</v>
      </c>
      <c r="W2561" s="118">
        <f t="shared" si="204"/>
        <v>0</v>
      </c>
      <c r="X2561" s="124" t="str">
        <f>VLOOKUP(W2561,Tabla_Estado_Meta_OAP_2019[#All],3,TRUE)</f>
        <v>Por Ejecutar</v>
      </c>
      <c r="Y2561" s="157" t="e">
        <f>SUBTOTAL(9,$U$206:$U2561)</f>
        <v>#REF!</v>
      </c>
      <c r="Z2561" s="158" t="e">
        <f>SUBTOTAL(9,$V$206:$V2561)</f>
        <v>#REF!</v>
      </c>
      <c r="AA2561" s="159">
        <f>IFERROR(+Revisión_Avance_Periodo!$Z2561/Revisión_Avance_Periodo!$Y2561,0)</f>
        <v>0</v>
      </c>
      <c r="AB2561" s="126"/>
      <c r="AC2561" s="127"/>
      <c r="AD2561" s="125"/>
      <c r="AE2561" s="125"/>
      <c r="AF2561" s="128"/>
      <c r="AG2561" s="129"/>
      <c r="AH2561" s="157" t="e">
        <f>SUBTOTAL(9,$U$2558:$U2561)</f>
        <v>#REF!</v>
      </c>
      <c r="AI2561" s="158" t="e">
        <f>SUBTOTAL(9,$V$2558:$V2561)</f>
        <v>#REF!</v>
      </c>
      <c r="AJ2561" s="159">
        <f>IFERROR(+Revisión_Avance_Periodo!$Z2561/Revisión_Avance_Periodo!$Y2561,0)</f>
        <v>0</v>
      </c>
      <c r="AK2561" s="126"/>
      <c r="AL2561" s="127"/>
      <c r="AM2561" s="125"/>
      <c r="AN2561" s="125"/>
      <c r="AO2561" s="128"/>
      <c r="AP2561" s="129"/>
    </row>
    <row r="2562" spans="1:42" x14ac:dyDescent="0.25">
      <c r="A2562" s="92">
        <v>220</v>
      </c>
      <c r="B2562" s="435" t="e">
        <f>CONCATENATE(Revisión_Avance_Periodo!$D2562,";",Revisión_Avance_Periodo!$F2562,";",Revisión_Avance_Periodo!$L2562)</f>
        <v>#REF!</v>
      </c>
      <c r="C2562" s="435" t="e">
        <f t="shared" ref="C2562:C2625" si="205">CONCATENATE($N2562,";",$L2562,";",$T2562)</f>
        <v>#REF!</v>
      </c>
      <c r="D2562" s="114" t="e">
        <f>VLOOKUP($A2562,#REF!,3,FALSE)</f>
        <v>#REF!</v>
      </c>
      <c r="E2562" s="436" t="e">
        <f>VLOOKUP($A2562,#REF!,4,FALSE)</f>
        <v>#REF!</v>
      </c>
      <c r="F2562" s="102" t="e">
        <f>VLOOKUP($A2562,#REF!,5,FALSE)</f>
        <v>#REF!</v>
      </c>
      <c r="G2562" s="93" t="e">
        <f>VLOOKUP($A2562,#REF!,8,FALSE)</f>
        <v>#REF!</v>
      </c>
      <c r="H2562" s="93" t="e">
        <f>VLOOKUP($A2562,#REF!,7,FALSE)</f>
        <v>#REF!</v>
      </c>
      <c r="I2562" s="438" t="e">
        <f>VLOOKUP($A2562,#REF!,10,FALSE)</f>
        <v>#REF!</v>
      </c>
      <c r="J2562" s="93" t="e">
        <f>VLOOKUP($A2562,#REF!,11,FALSE)</f>
        <v>#REF!</v>
      </c>
      <c r="K2562" s="114" t="e">
        <f>VLOOKUP($A2562,#REF!,12,FALSE)</f>
        <v>#REF!</v>
      </c>
      <c r="L2562" s="93" t="e">
        <f>VLOOKUP($A2562,#REF!,13,FALSE)</f>
        <v>#REF!</v>
      </c>
      <c r="M2562" s="438" t="e">
        <f>VLOOKUP($A2562,#REF!,14,FALSE)</f>
        <v>#REF!</v>
      </c>
      <c r="N2562" s="102" t="e">
        <f>VLOOKUP($A2562,#REF!,15,FALSE)</f>
        <v>#REF!</v>
      </c>
      <c r="O2562" s="102" t="e">
        <f>VLOOKUP($A2562,#REF!,18,FALSE)</f>
        <v>#REF!</v>
      </c>
      <c r="P2562" s="93" t="e">
        <f>VLOOKUP($A2562,#REF!,41,FALSE)</f>
        <v>#REF!</v>
      </c>
      <c r="Q2562" s="115" t="e">
        <f>VLOOKUP(Revisión_Avance_Periodo!$L2562,#REF!,30,FALSE)</f>
        <v>#REF!</v>
      </c>
      <c r="R2562" s="116">
        <v>2019</v>
      </c>
      <c r="S2562" s="196">
        <v>43615</v>
      </c>
      <c r="T2562" s="116" t="s">
        <v>72</v>
      </c>
      <c r="U2562" s="132" t="e">
        <f>INDEX(#REF!,MATCH(Revisión_Avance_Periodo!$L2562,#REF!,0),MATCH(Revisión_Avance_Periodo!$T2562,#REF!,0))</f>
        <v>#REF!</v>
      </c>
      <c r="V2562" s="132" t="e">
        <f>INDEX(#REF!,MATCH(Revisión_Avance_Periodo!$L2562,#REF!,0),MATCH(Revisión_Avance_Periodo!$T2562,#REF!,0))</f>
        <v>#REF!</v>
      </c>
      <c r="W2562" s="118">
        <f t="shared" si="204"/>
        <v>0</v>
      </c>
      <c r="X2562" s="116" t="str">
        <f>VLOOKUP(W2562,Tabla_Estado_Meta_OAP_2019[#All],3,TRUE)</f>
        <v>Por Ejecutar</v>
      </c>
      <c r="Y2562" s="157" t="e">
        <f>SUBTOTAL(9,$U$206:$U2562)</f>
        <v>#REF!</v>
      </c>
      <c r="Z2562" s="158" t="e">
        <f>SUBTOTAL(9,$V$206:$V2562)</f>
        <v>#REF!</v>
      </c>
      <c r="AA2562" s="159">
        <f>IFERROR(+Revisión_Avance_Periodo!$Z2562/Revisión_Avance_Periodo!$Y2562,0)</f>
        <v>0</v>
      </c>
      <c r="AB2562" s="126"/>
      <c r="AC2562" s="127"/>
      <c r="AD2562" s="125"/>
      <c r="AE2562" s="125"/>
      <c r="AF2562" s="128"/>
      <c r="AG2562" s="129"/>
      <c r="AH2562" s="157" t="e">
        <f>SUBTOTAL(9,$U$2558:$U2562)</f>
        <v>#REF!</v>
      </c>
      <c r="AI2562" s="158" t="e">
        <f>SUBTOTAL(9,$V$2558:$V2562)</f>
        <v>#REF!</v>
      </c>
      <c r="AJ2562" s="159">
        <f>IFERROR(+Revisión_Avance_Periodo!$Z2562/Revisión_Avance_Periodo!$Y2562,0)</f>
        <v>0</v>
      </c>
      <c r="AK2562" s="126"/>
      <c r="AL2562" s="127"/>
      <c r="AM2562" s="125"/>
      <c r="AN2562" s="125"/>
      <c r="AO2562" s="128"/>
      <c r="AP2562" s="129"/>
    </row>
    <row r="2563" spans="1:42" x14ac:dyDescent="0.25">
      <c r="A2563" s="97">
        <v>220</v>
      </c>
      <c r="B2563" s="435" t="e">
        <f>CONCATENATE(Revisión_Avance_Periodo!$D2563,";",Revisión_Avance_Periodo!$F2563,";",Revisión_Avance_Periodo!$L2563)</f>
        <v>#REF!</v>
      </c>
      <c r="C2563" s="435" t="e">
        <f t="shared" si="205"/>
        <v>#REF!</v>
      </c>
      <c r="D2563" s="123" t="e">
        <f>VLOOKUP($A2563,#REF!,3,FALSE)</f>
        <v>#REF!</v>
      </c>
      <c r="E2563" s="436" t="e">
        <f>VLOOKUP($A2563,#REF!,4,FALSE)</f>
        <v>#REF!</v>
      </c>
      <c r="F2563" s="103" t="e">
        <f>VLOOKUP($A2563,#REF!,5,FALSE)</f>
        <v>#REF!</v>
      </c>
      <c r="G2563" s="98" t="e">
        <f>VLOOKUP($A2563,#REF!,8,FALSE)</f>
        <v>#REF!</v>
      </c>
      <c r="H2563" s="93" t="e">
        <f>VLOOKUP($A2563,#REF!,7,FALSE)</f>
        <v>#REF!</v>
      </c>
      <c r="I2563" s="438" t="e">
        <f>VLOOKUP($A2563,#REF!,10,FALSE)</f>
        <v>#REF!</v>
      </c>
      <c r="J2563" s="98" t="e">
        <f>VLOOKUP($A2563,#REF!,11,FALSE)</f>
        <v>#REF!</v>
      </c>
      <c r="K2563" s="114" t="e">
        <f>VLOOKUP($A2563,#REF!,12,FALSE)</f>
        <v>#REF!</v>
      </c>
      <c r="L2563" s="98" t="e">
        <f>VLOOKUP($A2563,#REF!,13,FALSE)</f>
        <v>#REF!</v>
      </c>
      <c r="M2563" s="438" t="e">
        <f>VLOOKUP($A2563,#REF!,14,FALSE)</f>
        <v>#REF!</v>
      </c>
      <c r="N2563" s="103" t="e">
        <f>VLOOKUP($A2563,#REF!,15,FALSE)</f>
        <v>#REF!</v>
      </c>
      <c r="O2563" s="103" t="e">
        <f>VLOOKUP($A2563,#REF!,18,FALSE)</f>
        <v>#REF!</v>
      </c>
      <c r="P2563" s="93" t="e">
        <f>VLOOKUP($A2563,#REF!,41,FALSE)</f>
        <v>#REF!</v>
      </c>
      <c r="Q2563" s="115" t="e">
        <f>VLOOKUP(Revisión_Avance_Periodo!$L2563,#REF!,30,FALSE)</f>
        <v>#REF!</v>
      </c>
      <c r="R2563" s="116">
        <v>2019</v>
      </c>
      <c r="S2563" s="196">
        <v>43646</v>
      </c>
      <c r="T2563" s="124" t="s">
        <v>73</v>
      </c>
      <c r="U2563" s="132" t="e">
        <f>INDEX(#REF!,MATCH(Revisión_Avance_Periodo!$L2563,#REF!,0),MATCH(Revisión_Avance_Periodo!$T2563,#REF!,0))</f>
        <v>#REF!</v>
      </c>
      <c r="V2563" s="132" t="e">
        <f>INDEX(#REF!,MATCH(Revisión_Avance_Periodo!$L2563,#REF!,0),MATCH(Revisión_Avance_Periodo!$T2563,#REF!,0))</f>
        <v>#REF!</v>
      </c>
      <c r="W2563" s="130" t="e">
        <f>V2563/U2563</f>
        <v>#REF!</v>
      </c>
      <c r="X2563" s="124" t="e">
        <f>VLOOKUP(W2563,Tabla_Estado_Meta_OAP_2019[#All],3,TRUE)</f>
        <v>#REF!</v>
      </c>
      <c r="Y2563" s="157" t="e">
        <f>SUBTOTAL(9,$U$206:$U2563)</f>
        <v>#REF!</v>
      </c>
      <c r="Z2563" s="158" t="e">
        <f>SUBTOTAL(9,$V$206:$V2563)</f>
        <v>#REF!</v>
      </c>
      <c r="AA2563" s="159">
        <f>IFERROR(+Revisión_Avance_Periodo!$Z2563/Revisión_Avance_Periodo!$Y2563,0)</f>
        <v>0</v>
      </c>
      <c r="AB2563" s="126"/>
      <c r="AC2563" s="127"/>
      <c r="AD2563" s="125"/>
      <c r="AE2563" s="125"/>
      <c r="AF2563" s="128"/>
      <c r="AG2563" s="129"/>
      <c r="AH2563" s="157" t="e">
        <f>SUBTOTAL(9,$U$2558:$U2563)</f>
        <v>#REF!</v>
      </c>
      <c r="AI2563" s="158" t="e">
        <f>SUBTOTAL(9,$V$2558:$V2563)</f>
        <v>#REF!</v>
      </c>
      <c r="AJ2563" s="159">
        <f>IFERROR(+Revisión_Avance_Periodo!$Z2563/Revisión_Avance_Periodo!$Y2563,0)</f>
        <v>0</v>
      </c>
      <c r="AK2563" s="126"/>
      <c r="AL2563" s="127"/>
      <c r="AM2563" s="125"/>
      <c r="AN2563" s="125"/>
      <c r="AO2563" s="128"/>
      <c r="AP2563" s="129"/>
    </row>
    <row r="2564" spans="1:42" x14ac:dyDescent="0.25">
      <c r="A2564" s="92">
        <v>220</v>
      </c>
      <c r="B2564" s="435" t="e">
        <f>CONCATENATE(Revisión_Avance_Periodo!$D2564,";",Revisión_Avance_Periodo!$F2564,";",Revisión_Avance_Periodo!$L2564)</f>
        <v>#REF!</v>
      </c>
      <c r="C2564" s="435" t="e">
        <f t="shared" si="205"/>
        <v>#REF!</v>
      </c>
      <c r="D2564" s="114" t="e">
        <f>VLOOKUP($A2564,#REF!,3,FALSE)</f>
        <v>#REF!</v>
      </c>
      <c r="E2564" s="436" t="e">
        <f>VLOOKUP($A2564,#REF!,4,FALSE)</f>
        <v>#REF!</v>
      </c>
      <c r="F2564" s="102" t="e">
        <f>VLOOKUP($A2564,#REF!,5,FALSE)</f>
        <v>#REF!</v>
      </c>
      <c r="G2564" s="93" t="e">
        <f>VLOOKUP($A2564,#REF!,8,FALSE)</f>
        <v>#REF!</v>
      </c>
      <c r="H2564" s="93" t="e">
        <f>VLOOKUP($A2564,#REF!,7,FALSE)</f>
        <v>#REF!</v>
      </c>
      <c r="I2564" s="438" t="e">
        <f>VLOOKUP($A2564,#REF!,10,FALSE)</f>
        <v>#REF!</v>
      </c>
      <c r="J2564" s="93" t="e">
        <f>VLOOKUP($A2564,#REF!,11,FALSE)</f>
        <v>#REF!</v>
      </c>
      <c r="K2564" s="114" t="e">
        <f>VLOOKUP($A2564,#REF!,12,FALSE)</f>
        <v>#REF!</v>
      </c>
      <c r="L2564" s="93" t="e">
        <f>VLOOKUP($A2564,#REF!,13,FALSE)</f>
        <v>#REF!</v>
      </c>
      <c r="M2564" s="438" t="e">
        <f>VLOOKUP($A2564,#REF!,14,FALSE)</f>
        <v>#REF!</v>
      </c>
      <c r="N2564" s="102" t="e">
        <f>VLOOKUP($A2564,#REF!,15,FALSE)</f>
        <v>#REF!</v>
      </c>
      <c r="O2564" s="102" t="e">
        <f>VLOOKUP($A2564,#REF!,18,FALSE)</f>
        <v>#REF!</v>
      </c>
      <c r="P2564" s="93" t="e">
        <f>VLOOKUP($A2564,#REF!,41,FALSE)</f>
        <v>#REF!</v>
      </c>
      <c r="Q2564" s="115" t="e">
        <f>VLOOKUP(Revisión_Avance_Periodo!$L2564,#REF!,30,FALSE)</f>
        <v>#REF!</v>
      </c>
      <c r="R2564" s="116">
        <v>2019</v>
      </c>
      <c r="S2564" s="196">
        <v>43676</v>
      </c>
      <c r="T2564" s="116" t="s">
        <v>74</v>
      </c>
      <c r="U2564" s="132" t="e">
        <f>INDEX(#REF!,MATCH(Revisión_Avance_Periodo!$L2564,#REF!,0),MATCH(Revisión_Avance_Periodo!$T2564,#REF!,0))</f>
        <v>#REF!</v>
      </c>
      <c r="V2564" s="135" t="e">
        <f>INDEX(#REF!,MATCH(Revisión_Avance_Periodo!$L2564,#REF!,0),MATCH(Revisión_Avance_Periodo!$T2564,#REF!,0))</f>
        <v>#REF!</v>
      </c>
      <c r="W2564" s="118">
        <f>IFERROR((V2564/U2564),0)</f>
        <v>0</v>
      </c>
      <c r="X2564" s="116" t="str">
        <f>VLOOKUP(W2564,Tabla_Estado_Meta_OAP_2019[#All],3,TRUE)</f>
        <v>Por Ejecutar</v>
      </c>
      <c r="Y2564" s="157" t="e">
        <f>SUBTOTAL(9,$U$206:$U2564)</f>
        <v>#REF!</v>
      </c>
      <c r="Z2564" s="158" t="e">
        <f>SUBTOTAL(9,$V$206:$V2564)</f>
        <v>#REF!</v>
      </c>
      <c r="AA2564" s="159">
        <f>IFERROR(+Revisión_Avance_Periodo!$Z2564/Revisión_Avance_Periodo!$Y2564,0)</f>
        <v>0</v>
      </c>
      <c r="AB2564" s="126"/>
      <c r="AC2564" s="127"/>
      <c r="AD2564" s="125"/>
      <c r="AE2564" s="125"/>
      <c r="AF2564" s="128"/>
      <c r="AG2564" s="129"/>
      <c r="AH2564" s="157" t="e">
        <f>SUBTOTAL(9,$U$2558:$U2564)</f>
        <v>#REF!</v>
      </c>
      <c r="AI2564" s="158" t="e">
        <f>SUBTOTAL(9,$V$2558:$V2564)</f>
        <v>#REF!</v>
      </c>
      <c r="AJ2564" s="159">
        <f>IFERROR(+Revisión_Avance_Periodo!$Z2564/Revisión_Avance_Periodo!$Y2564,0)</f>
        <v>0</v>
      </c>
      <c r="AK2564" s="126"/>
      <c r="AL2564" s="127"/>
      <c r="AM2564" s="125"/>
      <c r="AN2564" s="125"/>
      <c r="AO2564" s="128"/>
      <c r="AP2564" s="129"/>
    </row>
    <row r="2565" spans="1:42" x14ac:dyDescent="0.25">
      <c r="A2565" s="97">
        <v>220</v>
      </c>
      <c r="B2565" s="435" t="e">
        <f>CONCATENATE(Revisión_Avance_Periodo!$D2565,";",Revisión_Avance_Periodo!$F2565,";",Revisión_Avance_Periodo!$L2565)</f>
        <v>#REF!</v>
      </c>
      <c r="C2565" s="435" t="e">
        <f t="shared" si="205"/>
        <v>#REF!</v>
      </c>
      <c r="D2565" s="123" t="e">
        <f>VLOOKUP($A2565,#REF!,3,FALSE)</f>
        <v>#REF!</v>
      </c>
      <c r="E2565" s="436" t="e">
        <f>VLOOKUP($A2565,#REF!,4,FALSE)</f>
        <v>#REF!</v>
      </c>
      <c r="F2565" s="103" t="e">
        <f>VLOOKUP($A2565,#REF!,5,FALSE)</f>
        <v>#REF!</v>
      </c>
      <c r="G2565" s="98" t="e">
        <f>VLOOKUP($A2565,#REF!,8,FALSE)</f>
        <v>#REF!</v>
      </c>
      <c r="H2565" s="93" t="e">
        <f>VLOOKUP($A2565,#REF!,7,FALSE)</f>
        <v>#REF!</v>
      </c>
      <c r="I2565" s="438" t="e">
        <f>VLOOKUP($A2565,#REF!,10,FALSE)</f>
        <v>#REF!</v>
      </c>
      <c r="J2565" s="98" t="e">
        <f>VLOOKUP($A2565,#REF!,11,FALSE)</f>
        <v>#REF!</v>
      </c>
      <c r="K2565" s="114" t="e">
        <f>VLOOKUP($A2565,#REF!,12,FALSE)</f>
        <v>#REF!</v>
      </c>
      <c r="L2565" s="98" t="e">
        <f>VLOOKUP($A2565,#REF!,13,FALSE)</f>
        <v>#REF!</v>
      </c>
      <c r="M2565" s="438" t="e">
        <f>VLOOKUP($A2565,#REF!,14,FALSE)</f>
        <v>#REF!</v>
      </c>
      <c r="N2565" s="103" t="e">
        <f>VLOOKUP($A2565,#REF!,15,FALSE)</f>
        <v>#REF!</v>
      </c>
      <c r="O2565" s="103" t="e">
        <f>VLOOKUP($A2565,#REF!,18,FALSE)</f>
        <v>#REF!</v>
      </c>
      <c r="P2565" s="93" t="e">
        <f>VLOOKUP($A2565,#REF!,41,FALSE)</f>
        <v>#REF!</v>
      </c>
      <c r="Q2565" s="115" t="e">
        <f>VLOOKUP(Revisión_Avance_Periodo!$L2565,#REF!,30,FALSE)</f>
        <v>#REF!</v>
      </c>
      <c r="R2565" s="116">
        <v>2019</v>
      </c>
      <c r="S2565" s="196">
        <v>43707</v>
      </c>
      <c r="T2565" s="124" t="s">
        <v>75</v>
      </c>
      <c r="U2565" s="132" t="e">
        <f>INDEX(#REF!,MATCH(Revisión_Avance_Periodo!$L2565,#REF!,0),MATCH(Revisión_Avance_Periodo!$T2565,#REF!,0))</f>
        <v>#REF!</v>
      </c>
      <c r="V2565" s="135" t="e">
        <f>INDEX(#REF!,MATCH(Revisión_Avance_Periodo!$L2565,#REF!,0),MATCH(Revisión_Avance_Periodo!$T2565,#REF!,0))</f>
        <v>#REF!</v>
      </c>
      <c r="W2565" s="118">
        <f>IFERROR((V2565/U2565),0)</f>
        <v>0</v>
      </c>
      <c r="X2565" s="124" t="str">
        <f>VLOOKUP(W2565,Tabla_Estado_Meta_OAP_2019[#All],3,TRUE)</f>
        <v>Por Ejecutar</v>
      </c>
      <c r="Y2565" s="157" t="e">
        <f>SUBTOTAL(9,$U$206:$U2565)</f>
        <v>#REF!</v>
      </c>
      <c r="Z2565" s="158" t="e">
        <f>SUBTOTAL(9,$V$206:$V2565)</f>
        <v>#REF!</v>
      </c>
      <c r="AA2565" s="159">
        <f>IFERROR(+Revisión_Avance_Periodo!$Z2565/Revisión_Avance_Periodo!$Y2565,0)</f>
        <v>0</v>
      </c>
      <c r="AB2565" s="126"/>
      <c r="AC2565" s="127"/>
      <c r="AD2565" s="125"/>
      <c r="AE2565" s="125"/>
      <c r="AF2565" s="128"/>
      <c r="AG2565" s="129"/>
      <c r="AH2565" s="157" t="e">
        <f>SUBTOTAL(9,$U$2558:$U2565)</f>
        <v>#REF!</v>
      </c>
      <c r="AI2565" s="158" t="e">
        <f>SUBTOTAL(9,$V$2558:$V2565)</f>
        <v>#REF!</v>
      </c>
      <c r="AJ2565" s="159">
        <f>IFERROR(+Revisión_Avance_Periodo!$Z2565/Revisión_Avance_Periodo!$Y2565,0)</f>
        <v>0</v>
      </c>
      <c r="AK2565" s="126"/>
      <c r="AL2565" s="127"/>
      <c r="AM2565" s="125"/>
      <c r="AN2565" s="125"/>
      <c r="AO2565" s="128"/>
      <c r="AP2565" s="129"/>
    </row>
    <row r="2566" spans="1:42" x14ac:dyDescent="0.25">
      <c r="A2566" s="92">
        <v>220</v>
      </c>
      <c r="B2566" s="435" t="e">
        <f>CONCATENATE(Revisión_Avance_Periodo!$D2566,";",Revisión_Avance_Periodo!$F2566,";",Revisión_Avance_Periodo!$L2566)</f>
        <v>#REF!</v>
      </c>
      <c r="C2566" s="435" t="e">
        <f t="shared" si="205"/>
        <v>#REF!</v>
      </c>
      <c r="D2566" s="114" t="e">
        <f>VLOOKUP($A2566,#REF!,3,FALSE)</f>
        <v>#REF!</v>
      </c>
      <c r="E2566" s="436" t="e">
        <f>VLOOKUP($A2566,#REF!,4,FALSE)</f>
        <v>#REF!</v>
      </c>
      <c r="F2566" s="102" t="e">
        <f>VLOOKUP($A2566,#REF!,5,FALSE)</f>
        <v>#REF!</v>
      </c>
      <c r="G2566" s="93" t="e">
        <f>VLOOKUP($A2566,#REF!,8,FALSE)</f>
        <v>#REF!</v>
      </c>
      <c r="H2566" s="93" t="e">
        <f>VLOOKUP($A2566,#REF!,7,FALSE)</f>
        <v>#REF!</v>
      </c>
      <c r="I2566" s="438" t="e">
        <f>VLOOKUP($A2566,#REF!,10,FALSE)</f>
        <v>#REF!</v>
      </c>
      <c r="J2566" s="93" t="e">
        <f>VLOOKUP($A2566,#REF!,11,FALSE)</f>
        <v>#REF!</v>
      </c>
      <c r="K2566" s="114" t="e">
        <f>VLOOKUP($A2566,#REF!,12,FALSE)</f>
        <v>#REF!</v>
      </c>
      <c r="L2566" s="93" t="e">
        <f>VLOOKUP($A2566,#REF!,13,FALSE)</f>
        <v>#REF!</v>
      </c>
      <c r="M2566" s="438" t="e">
        <f>VLOOKUP($A2566,#REF!,14,FALSE)</f>
        <v>#REF!</v>
      </c>
      <c r="N2566" s="102" t="e">
        <f>VLOOKUP($A2566,#REF!,15,FALSE)</f>
        <v>#REF!</v>
      </c>
      <c r="O2566" s="102" t="e">
        <f>VLOOKUP($A2566,#REF!,18,FALSE)</f>
        <v>#REF!</v>
      </c>
      <c r="P2566" s="93" t="e">
        <f>VLOOKUP($A2566,#REF!,41,FALSE)</f>
        <v>#REF!</v>
      </c>
      <c r="Q2566" s="115" t="e">
        <f>VLOOKUP(Revisión_Avance_Periodo!$L2566,#REF!,30,FALSE)</f>
        <v>#REF!</v>
      </c>
      <c r="R2566" s="116">
        <v>2019</v>
      </c>
      <c r="S2566" s="196">
        <v>43738</v>
      </c>
      <c r="T2566" s="116" t="s">
        <v>76</v>
      </c>
      <c r="U2566" s="132" t="e">
        <f>INDEX(#REF!,MATCH(Revisión_Avance_Periodo!$L2566,#REF!,0),MATCH(Revisión_Avance_Periodo!$T2566,#REF!,0))</f>
        <v>#REF!</v>
      </c>
      <c r="V2566" s="132" t="e">
        <f>INDEX(#REF!,MATCH(Revisión_Avance_Periodo!$L2566,#REF!,0),MATCH(Revisión_Avance_Periodo!$T2566,#REF!,0))</f>
        <v>#REF!</v>
      </c>
      <c r="W2566" s="118">
        <f>IFERROR((V2566/U2566),0)</f>
        <v>0</v>
      </c>
      <c r="X2566" s="116" t="str">
        <f>VLOOKUP(W2566,Tabla_Estado_Meta_OAP_2019[#All],3,TRUE)</f>
        <v>Por Ejecutar</v>
      </c>
      <c r="Y2566" s="157" t="e">
        <f>SUBTOTAL(9,$U$206:$U2566)</f>
        <v>#REF!</v>
      </c>
      <c r="Z2566" s="158" t="e">
        <f>SUBTOTAL(9,$V$206:$V2566)</f>
        <v>#REF!</v>
      </c>
      <c r="AA2566" s="159">
        <f>IFERROR(+Revisión_Avance_Periodo!$Z2566/Revisión_Avance_Periodo!$Y2566,0)</f>
        <v>0</v>
      </c>
      <c r="AB2566" s="126"/>
      <c r="AC2566" s="127"/>
      <c r="AD2566" s="125"/>
      <c r="AE2566" s="125"/>
      <c r="AF2566" s="128"/>
      <c r="AG2566" s="129"/>
      <c r="AH2566" s="157" t="e">
        <f>SUBTOTAL(9,$U$2558:$U2566)</f>
        <v>#REF!</v>
      </c>
      <c r="AI2566" s="158" t="e">
        <f>SUBTOTAL(9,$V$2558:$V2566)</f>
        <v>#REF!</v>
      </c>
      <c r="AJ2566" s="159">
        <f>IFERROR(+Revisión_Avance_Periodo!$Z2566/Revisión_Avance_Periodo!$Y2566,0)</f>
        <v>0</v>
      </c>
      <c r="AK2566" s="126"/>
      <c r="AL2566" s="127"/>
      <c r="AM2566" s="125"/>
      <c r="AN2566" s="125"/>
      <c r="AO2566" s="128"/>
      <c r="AP2566" s="129"/>
    </row>
    <row r="2567" spans="1:42" x14ac:dyDescent="0.25">
      <c r="A2567" s="97">
        <v>220</v>
      </c>
      <c r="B2567" s="435" t="e">
        <f>CONCATENATE(Revisión_Avance_Periodo!$D2567,";",Revisión_Avance_Periodo!$F2567,";",Revisión_Avance_Periodo!$L2567)</f>
        <v>#REF!</v>
      </c>
      <c r="C2567" s="435" t="e">
        <f t="shared" si="205"/>
        <v>#REF!</v>
      </c>
      <c r="D2567" s="123" t="e">
        <f>VLOOKUP($A2567,#REF!,3,FALSE)</f>
        <v>#REF!</v>
      </c>
      <c r="E2567" s="436" t="e">
        <f>VLOOKUP($A2567,#REF!,4,FALSE)</f>
        <v>#REF!</v>
      </c>
      <c r="F2567" s="103" t="e">
        <f>VLOOKUP($A2567,#REF!,5,FALSE)</f>
        <v>#REF!</v>
      </c>
      <c r="G2567" s="98" t="e">
        <f>VLOOKUP($A2567,#REF!,8,FALSE)</f>
        <v>#REF!</v>
      </c>
      <c r="H2567" s="93" t="e">
        <f>VLOOKUP($A2567,#REF!,7,FALSE)</f>
        <v>#REF!</v>
      </c>
      <c r="I2567" s="438" t="e">
        <f>VLOOKUP($A2567,#REF!,10,FALSE)</f>
        <v>#REF!</v>
      </c>
      <c r="J2567" s="98" t="e">
        <f>VLOOKUP($A2567,#REF!,11,FALSE)</f>
        <v>#REF!</v>
      </c>
      <c r="K2567" s="114" t="e">
        <f>VLOOKUP($A2567,#REF!,12,FALSE)</f>
        <v>#REF!</v>
      </c>
      <c r="L2567" s="98" t="e">
        <f>VLOOKUP($A2567,#REF!,13,FALSE)</f>
        <v>#REF!</v>
      </c>
      <c r="M2567" s="438" t="e">
        <f>VLOOKUP($A2567,#REF!,14,FALSE)</f>
        <v>#REF!</v>
      </c>
      <c r="N2567" s="103" t="e">
        <f>VLOOKUP($A2567,#REF!,15,FALSE)</f>
        <v>#REF!</v>
      </c>
      <c r="O2567" s="103" t="e">
        <f>VLOOKUP($A2567,#REF!,18,FALSE)</f>
        <v>#REF!</v>
      </c>
      <c r="P2567" s="93" t="e">
        <f>VLOOKUP($A2567,#REF!,41,FALSE)</f>
        <v>#REF!</v>
      </c>
      <c r="Q2567" s="115" t="e">
        <f>VLOOKUP(Revisión_Avance_Periodo!$L2567,#REF!,30,FALSE)</f>
        <v>#REF!</v>
      </c>
      <c r="R2567" s="116">
        <v>2019</v>
      </c>
      <c r="S2567" s="196">
        <v>43768</v>
      </c>
      <c r="T2567" s="124" t="s">
        <v>77</v>
      </c>
      <c r="U2567" s="132" t="e">
        <f>INDEX(#REF!,MATCH(Revisión_Avance_Periodo!$L2567,#REF!,0),MATCH(Revisión_Avance_Periodo!$T2567,#REF!,0))</f>
        <v>#REF!</v>
      </c>
      <c r="V2567" s="132" t="e">
        <f>INDEX(#REF!,MATCH(Revisión_Avance_Periodo!$L2567,#REF!,0),MATCH(Revisión_Avance_Periodo!$T2567,#REF!,0))</f>
        <v>#REF!</v>
      </c>
      <c r="W2567" s="118">
        <f>IFERROR((V2567/U2567),0)</f>
        <v>0</v>
      </c>
      <c r="X2567" s="124" t="str">
        <f>VLOOKUP(W2567,Tabla_Estado_Meta_OAP_2019[#All],3,TRUE)</f>
        <v>Por Ejecutar</v>
      </c>
      <c r="Y2567" s="157" t="e">
        <f>SUBTOTAL(9,$U$206:$U2567)</f>
        <v>#REF!</v>
      </c>
      <c r="Z2567" s="158" t="e">
        <f>SUBTOTAL(9,$V$206:$V2567)</f>
        <v>#REF!</v>
      </c>
      <c r="AA2567" s="159">
        <f>IFERROR(+Revisión_Avance_Periodo!$Z2567/Revisión_Avance_Periodo!$Y2567,0)</f>
        <v>0</v>
      </c>
      <c r="AB2567" s="126"/>
      <c r="AC2567" s="127"/>
      <c r="AD2567" s="125"/>
      <c r="AE2567" s="125"/>
      <c r="AF2567" s="128"/>
      <c r="AG2567" s="129"/>
      <c r="AH2567" s="157" t="e">
        <f>SUBTOTAL(9,$U$2558:$U2567)</f>
        <v>#REF!</v>
      </c>
      <c r="AI2567" s="158" t="e">
        <f>SUBTOTAL(9,$V$2558:$V2567)</f>
        <v>#REF!</v>
      </c>
      <c r="AJ2567" s="159">
        <f>IFERROR(+Revisión_Avance_Periodo!$Z2567/Revisión_Avance_Periodo!$Y2567,0)</f>
        <v>0</v>
      </c>
      <c r="AK2567" s="126"/>
      <c r="AL2567" s="127"/>
      <c r="AM2567" s="125"/>
      <c r="AN2567" s="125"/>
      <c r="AO2567" s="128"/>
      <c r="AP2567" s="129"/>
    </row>
    <row r="2568" spans="1:42" x14ac:dyDescent="0.25">
      <c r="A2568" s="92">
        <v>220</v>
      </c>
      <c r="B2568" s="435" t="e">
        <f>CONCATENATE(Revisión_Avance_Periodo!$D2568,";",Revisión_Avance_Periodo!$F2568,";",Revisión_Avance_Periodo!$L2568)</f>
        <v>#REF!</v>
      </c>
      <c r="C2568" s="435" t="e">
        <f t="shared" si="205"/>
        <v>#REF!</v>
      </c>
      <c r="D2568" s="114" t="e">
        <f>VLOOKUP($A2568,#REF!,3,FALSE)</f>
        <v>#REF!</v>
      </c>
      <c r="E2568" s="436" t="e">
        <f>VLOOKUP($A2568,#REF!,4,FALSE)</f>
        <v>#REF!</v>
      </c>
      <c r="F2568" s="102" t="e">
        <f>VLOOKUP($A2568,#REF!,5,FALSE)</f>
        <v>#REF!</v>
      </c>
      <c r="G2568" s="93" t="e">
        <f>VLOOKUP($A2568,#REF!,8,FALSE)</f>
        <v>#REF!</v>
      </c>
      <c r="H2568" s="93" t="e">
        <f>VLOOKUP($A2568,#REF!,7,FALSE)</f>
        <v>#REF!</v>
      </c>
      <c r="I2568" s="438" t="e">
        <f>VLOOKUP($A2568,#REF!,10,FALSE)</f>
        <v>#REF!</v>
      </c>
      <c r="J2568" s="93" t="e">
        <f>VLOOKUP($A2568,#REF!,11,FALSE)</f>
        <v>#REF!</v>
      </c>
      <c r="K2568" s="114" t="e">
        <f>VLOOKUP($A2568,#REF!,12,FALSE)</f>
        <v>#REF!</v>
      </c>
      <c r="L2568" s="93" t="e">
        <f>VLOOKUP($A2568,#REF!,13,FALSE)</f>
        <v>#REF!</v>
      </c>
      <c r="M2568" s="438" t="e">
        <f>VLOOKUP($A2568,#REF!,14,FALSE)</f>
        <v>#REF!</v>
      </c>
      <c r="N2568" s="102" t="e">
        <f>VLOOKUP($A2568,#REF!,15,FALSE)</f>
        <v>#REF!</v>
      </c>
      <c r="O2568" s="102" t="e">
        <f>VLOOKUP($A2568,#REF!,18,FALSE)</f>
        <v>#REF!</v>
      </c>
      <c r="P2568" s="93" t="e">
        <f>VLOOKUP($A2568,#REF!,41,FALSE)</f>
        <v>#REF!</v>
      </c>
      <c r="Q2568" s="115" t="e">
        <f>VLOOKUP(Revisión_Avance_Periodo!$L2568,#REF!,30,FALSE)</f>
        <v>#REF!</v>
      </c>
      <c r="R2568" s="116">
        <v>2019</v>
      </c>
      <c r="S2568" s="196">
        <v>43799</v>
      </c>
      <c r="T2568" s="116" t="s">
        <v>78</v>
      </c>
      <c r="U2568" s="132" t="e">
        <f>INDEX(#REF!,MATCH(Revisión_Avance_Periodo!$L2568,#REF!,0),MATCH(Revisión_Avance_Periodo!$T2568,#REF!,0))</f>
        <v>#REF!</v>
      </c>
      <c r="V2568" s="132" t="e">
        <f>INDEX(#REF!,MATCH(Revisión_Avance_Periodo!$L2568,#REF!,0),MATCH(Revisión_Avance_Periodo!$T2568,#REF!,0))</f>
        <v>#REF!</v>
      </c>
      <c r="W2568" s="118">
        <f>IFERROR((V2568/U2568),0)</f>
        <v>0</v>
      </c>
      <c r="X2568" s="116" t="str">
        <f>VLOOKUP(W2568,Tabla_Estado_Meta_OAP_2019[#All],3,TRUE)</f>
        <v>Por Ejecutar</v>
      </c>
      <c r="Y2568" s="157" t="e">
        <f>SUBTOTAL(9,$U$206:$U2568)</f>
        <v>#REF!</v>
      </c>
      <c r="Z2568" s="158" t="e">
        <f>SUBTOTAL(9,$V$206:$V2568)</f>
        <v>#REF!</v>
      </c>
      <c r="AA2568" s="159">
        <f>IFERROR(+Revisión_Avance_Periodo!$Z2568/Revisión_Avance_Periodo!$Y2568,0)</f>
        <v>0</v>
      </c>
      <c r="AB2568" s="126"/>
      <c r="AC2568" s="127"/>
      <c r="AD2568" s="125"/>
      <c r="AE2568" s="125"/>
      <c r="AF2568" s="128"/>
      <c r="AG2568" s="129"/>
      <c r="AH2568" s="157" t="e">
        <f>SUBTOTAL(9,$U$2558:$U2568)</f>
        <v>#REF!</v>
      </c>
      <c r="AI2568" s="158" t="e">
        <f>SUBTOTAL(9,$V$2558:$V2568)</f>
        <v>#REF!</v>
      </c>
      <c r="AJ2568" s="159">
        <f>IFERROR(+Revisión_Avance_Periodo!$Z2568/Revisión_Avance_Periodo!$Y2568,0)</f>
        <v>0</v>
      </c>
      <c r="AK2568" s="126"/>
      <c r="AL2568" s="127"/>
      <c r="AM2568" s="125"/>
      <c r="AN2568" s="125"/>
      <c r="AO2568" s="128"/>
      <c r="AP2568" s="129"/>
    </row>
    <row r="2569" spans="1:42" ht="15.75" thickBot="1" x14ac:dyDescent="0.3">
      <c r="A2569" s="97">
        <v>220</v>
      </c>
      <c r="B2569" s="435" t="e">
        <f>CONCATENATE(Revisión_Avance_Periodo!$D2569,";",Revisión_Avance_Periodo!$F2569,";",Revisión_Avance_Periodo!$L2569)</f>
        <v>#REF!</v>
      </c>
      <c r="C2569" s="435" t="e">
        <f t="shared" si="205"/>
        <v>#REF!</v>
      </c>
      <c r="D2569" s="123" t="e">
        <f>VLOOKUP($A2569,#REF!,3,FALSE)</f>
        <v>#REF!</v>
      </c>
      <c r="E2569" s="436" t="e">
        <f>VLOOKUP($A2569,#REF!,4,FALSE)</f>
        <v>#REF!</v>
      </c>
      <c r="F2569" s="103" t="e">
        <f>VLOOKUP($A2569,#REF!,5,FALSE)</f>
        <v>#REF!</v>
      </c>
      <c r="G2569" s="98" t="e">
        <f>VLOOKUP($A2569,#REF!,8,FALSE)</f>
        <v>#REF!</v>
      </c>
      <c r="H2569" s="93" t="e">
        <f>VLOOKUP($A2569,#REF!,7,FALSE)</f>
        <v>#REF!</v>
      </c>
      <c r="I2569" s="438" t="e">
        <f>VLOOKUP($A2569,#REF!,10,FALSE)</f>
        <v>#REF!</v>
      </c>
      <c r="J2569" s="98" t="e">
        <f>VLOOKUP($A2569,#REF!,11,FALSE)</f>
        <v>#REF!</v>
      </c>
      <c r="K2569" s="114" t="e">
        <f>VLOOKUP($A2569,#REF!,12,FALSE)</f>
        <v>#REF!</v>
      </c>
      <c r="L2569" s="98" t="e">
        <f>VLOOKUP($A2569,#REF!,13,FALSE)</f>
        <v>#REF!</v>
      </c>
      <c r="M2569" s="438" t="e">
        <f>VLOOKUP($A2569,#REF!,14,FALSE)</f>
        <v>#REF!</v>
      </c>
      <c r="N2569" s="103" t="e">
        <f>VLOOKUP($A2569,#REF!,15,FALSE)</f>
        <v>#REF!</v>
      </c>
      <c r="O2569" s="103" t="e">
        <f>VLOOKUP($A2569,#REF!,18,FALSE)</f>
        <v>#REF!</v>
      </c>
      <c r="P2569" s="93" t="e">
        <f>VLOOKUP($A2569,#REF!,41,FALSE)</f>
        <v>#REF!</v>
      </c>
      <c r="Q2569" s="115" t="e">
        <f>VLOOKUP(Revisión_Avance_Periodo!$L2569,#REF!,30,FALSE)</f>
        <v>#REF!</v>
      </c>
      <c r="R2569" s="116">
        <v>2019</v>
      </c>
      <c r="S2569" s="196">
        <v>43829</v>
      </c>
      <c r="T2569" s="124" t="s">
        <v>79</v>
      </c>
      <c r="U2569" s="132" t="e">
        <f>INDEX(#REF!,MATCH(Revisión_Avance_Periodo!$L2569,#REF!,0),MATCH(Revisión_Avance_Periodo!$T2569,#REF!,0))</f>
        <v>#REF!</v>
      </c>
      <c r="V2569" s="132" t="e">
        <f>INDEX(#REF!,MATCH(Revisión_Avance_Periodo!$L2569,#REF!,0),MATCH(Revisión_Avance_Periodo!$T2569,#REF!,0))</f>
        <v>#REF!</v>
      </c>
      <c r="W2569" s="130" t="e">
        <f t="shared" ref="W2569:W2578" si="206">V2569/U2569</f>
        <v>#REF!</v>
      </c>
      <c r="X2569" s="124" t="e">
        <f>VLOOKUP(W2569,Tabla_Estado_Meta_OAP_2019[#All],3,TRUE)</f>
        <v>#REF!</v>
      </c>
      <c r="Y2569" s="157" t="e">
        <f>SUBTOTAL(9,$U$206:$U2569)</f>
        <v>#REF!</v>
      </c>
      <c r="Z2569" s="158" t="e">
        <f>SUBTOTAL(9,$V$206:$V2569)</f>
        <v>#REF!</v>
      </c>
      <c r="AA2569" s="159">
        <f>IFERROR(+Revisión_Avance_Periodo!$Z2569/Revisión_Avance_Periodo!$Y2569,0)</f>
        <v>0</v>
      </c>
      <c r="AB2569" s="126"/>
      <c r="AC2569" s="127"/>
      <c r="AD2569" s="125"/>
      <c r="AE2569" s="125"/>
      <c r="AF2569" s="128"/>
      <c r="AG2569" s="129"/>
      <c r="AH2569" s="157" t="e">
        <f>SUBTOTAL(9,$U$2558:$U2569)</f>
        <v>#REF!</v>
      </c>
      <c r="AI2569" s="158" t="e">
        <f>SUBTOTAL(9,$V$2558:$V2569)</f>
        <v>#REF!</v>
      </c>
      <c r="AJ2569" s="159">
        <f>IFERROR(+Revisión_Avance_Periodo!$Z2569/Revisión_Avance_Periodo!$Y2569,0)</f>
        <v>0</v>
      </c>
      <c r="AK2569" s="126"/>
      <c r="AL2569" s="127"/>
      <c r="AM2569" s="125"/>
      <c r="AN2569" s="125"/>
      <c r="AO2569" s="128"/>
      <c r="AP2569" s="129"/>
    </row>
    <row r="2570" spans="1:42" x14ac:dyDescent="0.25">
      <c r="A2570" s="92">
        <v>221</v>
      </c>
      <c r="B2570" s="435" t="e">
        <f>CONCATENATE(Revisión_Avance_Periodo!$D2570,";",Revisión_Avance_Periodo!$F2570,";",Revisión_Avance_Periodo!$L2570)</f>
        <v>#REF!</v>
      </c>
      <c r="C2570" s="435" t="e">
        <f t="shared" si="205"/>
        <v>#REF!</v>
      </c>
      <c r="D2570" s="114" t="e">
        <f>VLOOKUP($A2570,#REF!,3,FALSE)</f>
        <v>#REF!</v>
      </c>
      <c r="E2570" s="436" t="e">
        <f>VLOOKUP($A2570,#REF!,4,FALSE)</f>
        <v>#REF!</v>
      </c>
      <c r="F2570" s="102" t="e">
        <f>VLOOKUP($A2570,#REF!,5,FALSE)</f>
        <v>#REF!</v>
      </c>
      <c r="G2570" s="93" t="e">
        <f>VLOOKUP($A2570,#REF!,8,FALSE)</f>
        <v>#REF!</v>
      </c>
      <c r="H2570" s="93" t="e">
        <f>VLOOKUP($A2570,#REF!,7,FALSE)</f>
        <v>#REF!</v>
      </c>
      <c r="I2570" s="438" t="e">
        <f>VLOOKUP($A2570,#REF!,10,FALSE)</f>
        <v>#REF!</v>
      </c>
      <c r="J2570" s="93" t="e">
        <f>VLOOKUP($A2570,#REF!,11,FALSE)</f>
        <v>#REF!</v>
      </c>
      <c r="K2570" s="114" t="e">
        <f>VLOOKUP($A2570,#REF!,12,FALSE)</f>
        <v>#REF!</v>
      </c>
      <c r="L2570" s="93" t="e">
        <f>VLOOKUP($A2570,#REF!,13,FALSE)</f>
        <v>#REF!</v>
      </c>
      <c r="M2570" s="438" t="e">
        <f>VLOOKUP($A2570,#REF!,14,FALSE)</f>
        <v>#REF!</v>
      </c>
      <c r="N2570" s="102" t="e">
        <f>VLOOKUP($A2570,#REF!,15,FALSE)</f>
        <v>#REF!</v>
      </c>
      <c r="O2570" s="102" t="e">
        <f>VLOOKUP($A2570,#REF!,18,FALSE)</f>
        <v>#REF!</v>
      </c>
      <c r="P2570" s="93" t="e">
        <f>VLOOKUP($A2570,#REF!,41,FALSE)</f>
        <v>#REF!</v>
      </c>
      <c r="Q2570" s="115" t="e">
        <f>VLOOKUP(Revisión_Avance_Periodo!$L2570,#REF!,30,FALSE)</f>
        <v>#REF!</v>
      </c>
      <c r="R2570" s="116">
        <v>2019</v>
      </c>
      <c r="S2570" s="196">
        <v>43495</v>
      </c>
      <c r="T2570" s="116" t="s">
        <v>68</v>
      </c>
      <c r="U2570" s="440" t="e">
        <f>INDEX(#REF!,MATCH(Revisión_Avance_Periodo!$L2570,#REF!,0),MATCH(Revisión_Avance_Periodo!$T2570,#REF!,0))</f>
        <v>#REF!</v>
      </c>
      <c r="V2570" s="440" t="e">
        <f>INDEX(#REF!,MATCH(Revisión_Avance_Periodo!$L2570,#REF!,0),MATCH(Revisión_Avance_Periodo!$T2570,#REF!,0))</f>
        <v>#REF!</v>
      </c>
      <c r="W2570" s="130" t="e">
        <f t="shared" si="206"/>
        <v>#REF!</v>
      </c>
      <c r="X2570" s="116" t="e">
        <f>VLOOKUP(W2570,Tabla_Estado_Meta_OAP_2019[#All],3,TRUE)</f>
        <v>#REF!</v>
      </c>
      <c r="Y2570" s="163" t="e">
        <f>SUBTOTAL(9,$U$206:$U2570)</f>
        <v>#REF!</v>
      </c>
      <c r="Z2570" s="161" t="e">
        <f>SUBTOTAL(9,$V$206:$V2570)</f>
        <v>#REF!</v>
      </c>
      <c r="AA2570" s="162">
        <f>IFERROR(+Revisión_Avance_Periodo!$Z2570/Revisión_Avance_Periodo!$Y2570,0)</f>
        <v>0</v>
      </c>
      <c r="AB2570" s="445" t="e">
        <f>SUBTOTAL(9,U2570:U2581)</f>
        <v>#REF!</v>
      </c>
      <c r="AC2570" s="446" t="e">
        <f>SUBTOTAL(9,V2570:V2581)</f>
        <v>#REF!</v>
      </c>
      <c r="AD2570" s="119" t="e">
        <f>+AC2570/AB2570</f>
        <v>#REF!</v>
      </c>
      <c r="AE2570" s="119" t="e">
        <f>100%-Revisión_Avance_Periodo!$AD2570</f>
        <v>#REF!</v>
      </c>
      <c r="AF2570" s="121" t="e">
        <f>VLOOKUP(AD2570,Tabla_Estado_Meta_OAP_2019[],3,TRUE)</f>
        <v>#REF!</v>
      </c>
      <c r="AG2570" s="122" t="e">
        <f>Revisión_Avance_Periodo!$AD2570*Revisión_Avance_Periodo!$Q2570</f>
        <v>#REF!</v>
      </c>
      <c r="AH2570" s="163" t="e">
        <f>SUBTOTAL(9,$U$2570:$U2570)</f>
        <v>#REF!</v>
      </c>
      <c r="AI2570" s="161" t="e">
        <f>SUBTOTAL(9,$V$2570:$V2570)</f>
        <v>#REF!</v>
      </c>
      <c r="AJ2570" s="162">
        <f>IFERROR(+Revisión_Avance_Periodo!$Z2570/Revisión_Avance_Periodo!$Y2570,0)</f>
        <v>0</v>
      </c>
      <c r="AK2570" s="445" t="e">
        <f>SUBTOTAL(9,AD2570:AD2581)</f>
        <v>#REF!</v>
      </c>
      <c r="AL2570" s="446" t="e">
        <f>SUBTOTAL(9,AE2570:AE2581)</f>
        <v>#REF!</v>
      </c>
      <c r="AM2570" s="119" t="e">
        <f>+AL2570/AK2570</f>
        <v>#REF!</v>
      </c>
      <c r="AN2570" s="119" t="e">
        <f>100%-Revisión_Avance_Periodo!$AD2570</f>
        <v>#REF!</v>
      </c>
      <c r="AO2570" s="121" t="e">
        <f>VLOOKUP(AM2570,Tabla_Estado_Meta_OAP_2019[],3,TRUE)</f>
        <v>#REF!</v>
      </c>
      <c r="AP2570" s="122" t="e">
        <f>Revisión_Avance_Periodo!$AD2570*Revisión_Avance_Periodo!$Q2570</f>
        <v>#REF!</v>
      </c>
    </row>
    <row r="2571" spans="1:42" x14ac:dyDescent="0.25">
      <c r="A2571" s="97">
        <v>221</v>
      </c>
      <c r="B2571" s="435" t="e">
        <f>CONCATENATE(Revisión_Avance_Periodo!$D2571,";",Revisión_Avance_Periodo!$F2571,";",Revisión_Avance_Periodo!$L2571)</f>
        <v>#REF!</v>
      </c>
      <c r="C2571" s="435" t="e">
        <f t="shared" si="205"/>
        <v>#REF!</v>
      </c>
      <c r="D2571" s="123" t="e">
        <f>VLOOKUP($A2571,#REF!,3,FALSE)</f>
        <v>#REF!</v>
      </c>
      <c r="E2571" s="436" t="e">
        <f>VLOOKUP($A2571,#REF!,4,FALSE)</f>
        <v>#REF!</v>
      </c>
      <c r="F2571" s="103" t="e">
        <f>VLOOKUP($A2571,#REF!,5,FALSE)</f>
        <v>#REF!</v>
      </c>
      <c r="G2571" s="98" t="e">
        <f>VLOOKUP($A2571,#REF!,8,FALSE)</f>
        <v>#REF!</v>
      </c>
      <c r="H2571" s="93" t="e">
        <f>VLOOKUP($A2571,#REF!,7,FALSE)</f>
        <v>#REF!</v>
      </c>
      <c r="I2571" s="438" t="e">
        <f>VLOOKUP($A2571,#REF!,10,FALSE)</f>
        <v>#REF!</v>
      </c>
      <c r="J2571" s="98" t="e">
        <f>VLOOKUP($A2571,#REF!,11,FALSE)</f>
        <v>#REF!</v>
      </c>
      <c r="K2571" s="114" t="e">
        <f>VLOOKUP($A2571,#REF!,12,FALSE)</f>
        <v>#REF!</v>
      </c>
      <c r="L2571" s="98" t="e">
        <f>VLOOKUP($A2571,#REF!,13,FALSE)</f>
        <v>#REF!</v>
      </c>
      <c r="M2571" s="438" t="e">
        <f>VLOOKUP($A2571,#REF!,14,FALSE)</f>
        <v>#REF!</v>
      </c>
      <c r="N2571" s="103" t="e">
        <f>VLOOKUP($A2571,#REF!,15,FALSE)</f>
        <v>#REF!</v>
      </c>
      <c r="O2571" s="103" t="e">
        <f>VLOOKUP($A2571,#REF!,18,FALSE)</f>
        <v>#REF!</v>
      </c>
      <c r="P2571" s="93" t="e">
        <f>VLOOKUP($A2571,#REF!,41,FALSE)</f>
        <v>#REF!</v>
      </c>
      <c r="Q2571" s="115" t="e">
        <f>VLOOKUP(Revisión_Avance_Periodo!$L2571,#REF!,30,FALSE)</f>
        <v>#REF!</v>
      </c>
      <c r="R2571" s="116">
        <v>2019</v>
      </c>
      <c r="S2571" s="196">
        <v>43524</v>
      </c>
      <c r="T2571" s="124" t="s">
        <v>69</v>
      </c>
      <c r="U2571" s="440" t="e">
        <f>INDEX(#REF!,MATCH(Revisión_Avance_Periodo!$L2571,#REF!,0),MATCH(Revisión_Avance_Periodo!$T2571,#REF!,0))</f>
        <v>#REF!</v>
      </c>
      <c r="V2571" s="440" t="e">
        <f>INDEX(#REF!,MATCH(Revisión_Avance_Periodo!$L2571,#REF!,0),MATCH(Revisión_Avance_Periodo!$T2571,#REF!,0))</f>
        <v>#REF!</v>
      </c>
      <c r="W2571" s="130" t="e">
        <f t="shared" si="206"/>
        <v>#REF!</v>
      </c>
      <c r="X2571" s="124" t="e">
        <f>VLOOKUP(W2571,Tabla_Estado_Meta_OAP_2019[#All],3,TRUE)</f>
        <v>#REF!</v>
      </c>
      <c r="Y2571" s="164" t="e">
        <f>SUBTOTAL(9,$U$206:$U2571)</f>
        <v>#REF!</v>
      </c>
      <c r="Z2571" s="158" t="e">
        <f>SUBTOTAL(9,$V$206:$V2571)</f>
        <v>#REF!</v>
      </c>
      <c r="AA2571" s="159">
        <f>IFERROR(+Revisión_Avance_Periodo!$Z2571/Revisión_Avance_Periodo!$Y2571,0)</f>
        <v>0</v>
      </c>
      <c r="AB2571" s="126"/>
      <c r="AC2571" s="127"/>
      <c r="AD2571" s="125"/>
      <c r="AE2571" s="125"/>
      <c r="AF2571" s="128"/>
      <c r="AG2571" s="129"/>
      <c r="AH2571" s="164" t="e">
        <f>SUBTOTAL(9,$U$2570:$U2571)</f>
        <v>#REF!</v>
      </c>
      <c r="AI2571" s="158" t="e">
        <f>SUBTOTAL(9,$V$2570:$V2571)</f>
        <v>#REF!</v>
      </c>
      <c r="AJ2571" s="159">
        <f>IFERROR(+Revisión_Avance_Periodo!$Z2571/Revisión_Avance_Periodo!$Y2571,0)</f>
        <v>0</v>
      </c>
      <c r="AK2571" s="126"/>
      <c r="AL2571" s="127"/>
      <c r="AM2571" s="125"/>
      <c r="AN2571" s="125"/>
      <c r="AO2571" s="128"/>
      <c r="AP2571" s="129"/>
    </row>
    <row r="2572" spans="1:42" x14ac:dyDescent="0.25">
      <c r="A2572" s="92">
        <v>221</v>
      </c>
      <c r="B2572" s="435" t="e">
        <f>CONCATENATE(Revisión_Avance_Periodo!$D2572,";",Revisión_Avance_Periodo!$F2572,";",Revisión_Avance_Periodo!$L2572)</f>
        <v>#REF!</v>
      </c>
      <c r="C2572" s="435" t="e">
        <f t="shared" si="205"/>
        <v>#REF!</v>
      </c>
      <c r="D2572" s="114" t="e">
        <f>VLOOKUP($A2572,#REF!,3,FALSE)</f>
        <v>#REF!</v>
      </c>
      <c r="E2572" s="436" t="e">
        <f>VLOOKUP($A2572,#REF!,4,FALSE)</f>
        <v>#REF!</v>
      </c>
      <c r="F2572" s="102" t="e">
        <f>VLOOKUP($A2572,#REF!,5,FALSE)</f>
        <v>#REF!</v>
      </c>
      <c r="G2572" s="93" t="e">
        <f>VLOOKUP($A2572,#REF!,8,FALSE)</f>
        <v>#REF!</v>
      </c>
      <c r="H2572" s="93" t="e">
        <f>VLOOKUP($A2572,#REF!,7,FALSE)</f>
        <v>#REF!</v>
      </c>
      <c r="I2572" s="438" t="e">
        <f>VLOOKUP($A2572,#REF!,10,FALSE)</f>
        <v>#REF!</v>
      </c>
      <c r="J2572" s="93" t="e">
        <f>VLOOKUP($A2572,#REF!,11,FALSE)</f>
        <v>#REF!</v>
      </c>
      <c r="K2572" s="114" t="e">
        <f>VLOOKUP($A2572,#REF!,12,FALSE)</f>
        <v>#REF!</v>
      </c>
      <c r="L2572" s="93" t="e">
        <f>VLOOKUP($A2572,#REF!,13,FALSE)</f>
        <v>#REF!</v>
      </c>
      <c r="M2572" s="438" t="e">
        <f>VLOOKUP($A2572,#REF!,14,FALSE)</f>
        <v>#REF!</v>
      </c>
      <c r="N2572" s="102" t="e">
        <f>VLOOKUP($A2572,#REF!,15,FALSE)</f>
        <v>#REF!</v>
      </c>
      <c r="O2572" s="102" t="e">
        <f>VLOOKUP($A2572,#REF!,18,FALSE)</f>
        <v>#REF!</v>
      </c>
      <c r="P2572" s="93" t="e">
        <f>VLOOKUP($A2572,#REF!,41,FALSE)</f>
        <v>#REF!</v>
      </c>
      <c r="Q2572" s="115" t="e">
        <f>VLOOKUP(Revisión_Avance_Periodo!$L2572,#REF!,30,FALSE)</f>
        <v>#REF!</v>
      </c>
      <c r="R2572" s="116">
        <v>2019</v>
      </c>
      <c r="S2572" s="196">
        <v>43554</v>
      </c>
      <c r="T2572" s="116" t="s">
        <v>70</v>
      </c>
      <c r="U2572" s="440" t="e">
        <f>INDEX(#REF!,MATCH(Revisión_Avance_Periodo!$L2572,#REF!,0),MATCH(Revisión_Avance_Periodo!$T2572,#REF!,0))</f>
        <v>#REF!</v>
      </c>
      <c r="V2572" s="440" t="e">
        <f>INDEX(#REF!,MATCH(Revisión_Avance_Periodo!$L2572,#REF!,0),MATCH(Revisión_Avance_Periodo!$T2572,#REF!,0))</f>
        <v>#REF!</v>
      </c>
      <c r="W2572" s="130" t="e">
        <f t="shared" si="206"/>
        <v>#REF!</v>
      </c>
      <c r="X2572" s="116" t="e">
        <f>VLOOKUP(W2572,Tabla_Estado_Meta_OAP_2019[#All],3,TRUE)</f>
        <v>#REF!</v>
      </c>
      <c r="Y2572" s="164" t="e">
        <f>SUBTOTAL(9,$U$206:$U2572)</f>
        <v>#REF!</v>
      </c>
      <c r="Z2572" s="158" t="e">
        <f>SUBTOTAL(9,$V$206:$V2572)</f>
        <v>#REF!</v>
      </c>
      <c r="AA2572" s="159">
        <f>IFERROR(+Revisión_Avance_Periodo!$Z2572/Revisión_Avance_Periodo!$Y2572,0)</f>
        <v>0</v>
      </c>
      <c r="AB2572" s="126"/>
      <c r="AC2572" s="127"/>
      <c r="AD2572" s="125"/>
      <c r="AE2572" s="125"/>
      <c r="AF2572" s="128"/>
      <c r="AG2572" s="129"/>
      <c r="AH2572" s="164" t="e">
        <f>SUBTOTAL(9,$U$2570:$U2572)</f>
        <v>#REF!</v>
      </c>
      <c r="AI2572" s="158" t="e">
        <f>SUBTOTAL(9,$V$2570:$V2572)</f>
        <v>#REF!</v>
      </c>
      <c r="AJ2572" s="159">
        <f>IFERROR(+Revisión_Avance_Periodo!$Z2572/Revisión_Avance_Periodo!$Y2572,0)</f>
        <v>0</v>
      </c>
      <c r="AK2572" s="126"/>
      <c r="AL2572" s="127"/>
      <c r="AM2572" s="125"/>
      <c r="AN2572" s="125"/>
      <c r="AO2572" s="128"/>
      <c r="AP2572" s="129"/>
    </row>
    <row r="2573" spans="1:42" x14ac:dyDescent="0.25">
      <c r="A2573" s="97">
        <v>221</v>
      </c>
      <c r="B2573" s="435" t="e">
        <f>CONCATENATE(Revisión_Avance_Periodo!$D2573,";",Revisión_Avance_Periodo!$F2573,";",Revisión_Avance_Periodo!$L2573)</f>
        <v>#REF!</v>
      </c>
      <c r="C2573" s="435" t="e">
        <f t="shared" si="205"/>
        <v>#REF!</v>
      </c>
      <c r="D2573" s="123" t="e">
        <f>VLOOKUP($A2573,#REF!,3,FALSE)</f>
        <v>#REF!</v>
      </c>
      <c r="E2573" s="436" t="e">
        <f>VLOOKUP($A2573,#REF!,4,FALSE)</f>
        <v>#REF!</v>
      </c>
      <c r="F2573" s="103" t="e">
        <f>VLOOKUP($A2573,#REF!,5,FALSE)</f>
        <v>#REF!</v>
      </c>
      <c r="G2573" s="98" t="e">
        <f>VLOOKUP($A2573,#REF!,8,FALSE)</f>
        <v>#REF!</v>
      </c>
      <c r="H2573" s="93" t="e">
        <f>VLOOKUP($A2573,#REF!,7,FALSE)</f>
        <v>#REF!</v>
      </c>
      <c r="I2573" s="438" t="e">
        <f>VLOOKUP($A2573,#REF!,10,FALSE)</f>
        <v>#REF!</v>
      </c>
      <c r="J2573" s="98" t="e">
        <f>VLOOKUP($A2573,#REF!,11,FALSE)</f>
        <v>#REF!</v>
      </c>
      <c r="K2573" s="114" t="e">
        <f>VLOOKUP($A2573,#REF!,12,FALSE)</f>
        <v>#REF!</v>
      </c>
      <c r="L2573" s="98" t="e">
        <f>VLOOKUP($A2573,#REF!,13,FALSE)</f>
        <v>#REF!</v>
      </c>
      <c r="M2573" s="438" t="e">
        <f>VLOOKUP($A2573,#REF!,14,FALSE)</f>
        <v>#REF!</v>
      </c>
      <c r="N2573" s="103" t="e">
        <f>VLOOKUP($A2573,#REF!,15,FALSE)</f>
        <v>#REF!</v>
      </c>
      <c r="O2573" s="103" t="e">
        <f>VLOOKUP($A2573,#REF!,18,FALSE)</f>
        <v>#REF!</v>
      </c>
      <c r="P2573" s="93" t="e">
        <f>VLOOKUP($A2573,#REF!,41,FALSE)</f>
        <v>#REF!</v>
      </c>
      <c r="Q2573" s="115" t="e">
        <f>VLOOKUP(Revisión_Avance_Periodo!$L2573,#REF!,30,FALSE)</f>
        <v>#REF!</v>
      </c>
      <c r="R2573" s="116">
        <v>2019</v>
      </c>
      <c r="S2573" s="196">
        <v>43585</v>
      </c>
      <c r="T2573" s="124" t="s">
        <v>71</v>
      </c>
      <c r="U2573" s="440" t="e">
        <f>INDEX(#REF!,MATCH(Revisión_Avance_Periodo!$L2573,#REF!,0),MATCH(Revisión_Avance_Periodo!$T2573,#REF!,0))</f>
        <v>#REF!</v>
      </c>
      <c r="V2573" s="440" t="e">
        <f>INDEX(#REF!,MATCH(Revisión_Avance_Periodo!$L2573,#REF!,0),MATCH(Revisión_Avance_Periodo!$T2573,#REF!,0))</f>
        <v>#REF!</v>
      </c>
      <c r="W2573" s="130" t="e">
        <f t="shared" si="206"/>
        <v>#REF!</v>
      </c>
      <c r="X2573" s="124" t="e">
        <f>VLOOKUP(W2573,Tabla_Estado_Meta_OAP_2019[#All],3,TRUE)</f>
        <v>#REF!</v>
      </c>
      <c r="Y2573" s="164" t="e">
        <f>SUBTOTAL(9,$U$206:$U2573)</f>
        <v>#REF!</v>
      </c>
      <c r="Z2573" s="158" t="e">
        <f>SUBTOTAL(9,$V$206:$V2573)</f>
        <v>#REF!</v>
      </c>
      <c r="AA2573" s="159">
        <f>IFERROR(+Revisión_Avance_Periodo!$Z2573/Revisión_Avance_Periodo!$Y2573,0)</f>
        <v>0</v>
      </c>
      <c r="AB2573" s="126"/>
      <c r="AC2573" s="127"/>
      <c r="AD2573" s="125"/>
      <c r="AE2573" s="125"/>
      <c r="AF2573" s="128"/>
      <c r="AG2573" s="129"/>
      <c r="AH2573" s="164" t="e">
        <f>SUBTOTAL(9,$U$2570:$U2573)</f>
        <v>#REF!</v>
      </c>
      <c r="AI2573" s="158" t="e">
        <f>SUBTOTAL(9,$V$2570:$V2573)</f>
        <v>#REF!</v>
      </c>
      <c r="AJ2573" s="159">
        <f>IFERROR(+Revisión_Avance_Periodo!$Z2573/Revisión_Avance_Periodo!$Y2573,0)</f>
        <v>0</v>
      </c>
      <c r="AK2573" s="126"/>
      <c r="AL2573" s="127"/>
      <c r="AM2573" s="125"/>
      <c r="AN2573" s="125"/>
      <c r="AO2573" s="128"/>
      <c r="AP2573" s="129"/>
    </row>
    <row r="2574" spans="1:42" x14ac:dyDescent="0.25">
      <c r="A2574" s="92">
        <v>221</v>
      </c>
      <c r="B2574" s="435" t="e">
        <f>CONCATENATE(Revisión_Avance_Periodo!$D2574,";",Revisión_Avance_Periodo!$F2574,";",Revisión_Avance_Periodo!$L2574)</f>
        <v>#REF!</v>
      </c>
      <c r="C2574" s="435" t="e">
        <f t="shared" si="205"/>
        <v>#REF!</v>
      </c>
      <c r="D2574" s="114" t="e">
        <f>VLOOKUP($A2574,#REF!,3,FALSE)</f>
        <v>#REF!</v>
      </c>
      <c r="E2574" s="436" t="e">
        <f>VLOOKUP($A2574,#REF!,4,FALSE)</f>
        <v>#REF!</v>
      </c>
      <c r="F2574" s="102" t="e">
        <f>VLOOKUP($A2574,#REF!,5,FALSE)</f>
        <v>#REF!</v>
      </c>
      <c r="G2574" s="93" t="e">
        <f>VLOOKUP($A2574,#REF!,8,FALSE)</f>
        <v>#REF!</v>
      </c>
      <c r="H2574" s="93" t="e">
        <f>VLOOKUP($A2574,#REF!,7,FALSE)</f>
        <v>#REF!</v>
      </c>
      <c r="I2574" s="438" t="e">
        <f>VLOOKUP($A2574,#REF!,10,FALSE)</f>
        <v>#REF!</v>
      </c>
      <c r="J2574" s="93" t="e">
        <f>VLOOKUP($A2574,#REF!,11,FALSE)</f>
        <v>#REF!</v>
      </c>
      <c r="K2574" s="114" t="e">
        <f>VLOOKUP($A2574,#REF!,12,FALSE)</f>
        <v>#REF!</v>
      </c>
      <c r="L2574" s="93" t="e">
        <f>VLOOKUP($A2574,#REF!,13,FALSE)</f>
        <v>#REF!</v>
      </c>
      <c r="M2574" s="438" t="e">
        <f>VLOOKUP($A2574,#REF!,14,FALSE)</f>
        <v>#REF!</v>
      </c>
      <c r="N2574" s="102" t="e">
        <f>VLOOKUP($A2574,#REF!,15,FALSE)</f>
        <v>#REF!</v>
      </c>
      <c r="O2574" s="102" t="e">
        <f>VLOOKUP($A2574,#REF!,18,FALSE)</f>
        <v>#REF!</v>
      </c>
      <c r="P2574" s="93" t="e">
        <f>VLOOKUP($A2574,#REF!,41,FALSE)</f>
        <v>#REF!</v>
      </c>
      <c r="Q2574" s="115" t="e">
        <f>VLOOKUP(Revisión_Avance_Periodo!$L2574,#REF!,30,FALSE)</f>
        <v>#REF!</v>
      </c>
      <c r="R2574" s="116">
        <v>2019</v>
      </c>
      <c r="S2574" s="196">
        <v>43615</v>
      </c>
      <c r="T2574" s="116" t="s">
        <v>72</v>
      </c>
      <c r="U2574" s="440" t="e">
        <f>INDEX(#REF!,MATCH(Revisión_Avance_Periodo!$L2574,#REF!,0),MATCH(Revisión_Avance_Periodo!$T2574,#REF!,0))</f>
        <v>#REF!</v>
      </c>
      <c r="V2574" s="440" t="e">
        <f>INDEX(#REF!,MATCH(Revisión_Avance_Periodo!$L2574,#REF!,0),MATCH(Revisión_Avance_Periodo!$T2574,#REF!,0))</f>
        <v>#REF!</v>
      </c>
      <c r="W2574" s="130" t="e">
        <f t="shared" si="206"/>
        <v>#REF!</v>
      </c>
      <c r="X2574" s="116" t="e">
        <f>VLOOKUP(W2574,Tabla_Estado_Meta_OAP_2019[#All],3,TRUE)</f>
        <v>#REF!</v>
      </c>
      <c r="Y2574" s="164" t="e">
        <f>SUBTOTAL(9,$U$206:$U2574)</f>
        <v>#REF!</v>
      </c>
      <c r="Z2574" s="158" t="e">
        <f>SUBTOTAL(9,$V$206:$V2574)</f>
        <v>#REF!</v>
      </c>
      <c r="AA2574" s="159">
        <f>IFERROR(+Revisión_Avance_Periodo!$Z2574/Revisión_Avance_Periodo!$Y2574,0)</f>
        <v>0</v>
      </c>
      <c r="AB2574" s="126"/>
      <c r="AC2574" s="127"/>
      <c r="AD2574" s="125"/>
      <c r="AE2574" s="125"/>
      <c r="AF2574" s="128"/>
      <c r="AG2574" s="129"/>
      <c r="AH2574" s="164" t="e">
        <f>SUBTOTAL(9,$U$2570:$U2574)</f>
        <v>#REF!</v>
      </c>
      <c r="AI2574" s="158" t="e">
        <f>SUBTOTAL(9,$V$2570:$V2574)</f>
        <v>#REF!</v>
      </c>
      <c r="AJ2574" s="159">
        <f>IFERROR(+Revisión_Avance_Periodo!$Z2574/Revisión_Avance_Periodo!$Y2574,0)</f>
        <v>0</v>
      </c>
      <c r="AK2574" s="126"/>
      <c r="AL2574" s="127"/>
      <c r="AM2574" s="125"/>
      <c r="AN2574" s="125"/>
      <c r="AO2574" s="128"/>
      <c r="AP2574" s="129"/>
    </row>
    <row r="2575" spans="1:42" x14ac:dyDescent="0.25">
      <c r="A2575" s="97">
        <v>221</v>
      </c>
      <c r="B2575" s="435" t="e">
        <f>CONCATENATE(Revisión_Avance_Periodo!$D2575,";",Revisión_Avance_Periodo!$F2575,";",Revisión_Avance_Periodo!$L2575)</f>
        <v>#REF!</v>
      </c>
      <c r="C2575" s="435" t="e">
        <f t="shared" si="205"/>
        <v>#REF!</v>
      </c>
      <c r="D2575" s="123" t="e">
        <f>VLOOKUP($A2575,#REF!,3,FALSE)</f>
        <v>#REF!</v>
      </c>
      <c r="E2575" s="436" t="e">
        <f>VLOOKUP($A2575,#REF!,4,FALSE)</f>
        <v>#REF!</v>
      </c>
      <c r="F2575" s="103" t="e">
        <f>VLOOKUP($A2575,#REF!,5,FALSE)</f>
        <v>#REF!</v>
      </c>
      <c r="G2575" s="98" t="e">
        <f>VLOOKUP($A2575,#REF!,8,FALSE)</f>
        <v>#REF!</v>
      </c>
      <c r="H2575" s="93" t="e">
        <f>VLOOKUP($A2575,#REF!,7,FALSE)</f>
        <v>#REF!</v>
      </c>
      <c r="I2575" s="438" t="e">
        <f>VLOOKUP($A2575,#REF!,10,FALSE)</f>
        <v>#REF!</v>
      </c>
      <c r="J2575" s="98" t="e">
        <f>VLOOKUP($A2575,#REF!,11,FALSE)</f>
        <v>#REF!</v>
      </c>
      <c r="K2575" s="114" t="e">
        <f>VLOOKUP($A2575,#REF!,12,FALSE)</f>
        <v>#REF!</v>
      </c>
      <c r="L2575" s="98" t="e">
        <f>VLOOKUP($A2575,#REF!,13,FALSE)</f>
        <v>#REF!</v>
      </c>
      <c r="M2575" s="438" t="e">
        <f>VLOOKUP($A2575,#REF!,14,FALSE)</f>
        <v>#REF!</v>
      </c>
      <c r="N2575" s="103" t="e">
        <f>VLOOKUP($A2575,#REF!,15,FALSE)</f>
        <v>#REF!</v>
      </c>
      <c r="O2575" s="103" t="e">
        <f>VLOOKUP($A2575,#REF!,18,FALSE)</f>
        <v>#REF!</v>
      </c>
      <c r="P2575" s="93" t="e">
        <f>VLOOKUP($A2575,#REF!,41,FALSE)</f>
        <v>#REF!</v>
      </c>
      <c r="Q2575" s="115" t="e">
        <f>VLOOKUP(Revisión_Avance_Periodo!$L2575,#REF!,30,FALSE)</f>
        <v>#REF!</v>
      </c>
      <c r="R2575" s="116">
        <v>2019</v>
      </c>
      <c r="S2575" s="196">
        <v>43646</v>
      </c>
      <c r="T2575" s="124" t="s">
        <v>73</v>
      </c>
      <c r="U2575" s="440" t="e">
        <f>INDEX(#REF!,MATCH(Revisión_Avance_Periodo!$L2575,#REF!,0),MATCH(Revisión_Avance_Periodo!$T2575,#REF!,0))</f>
        <v>#REF!</v>
      </c>
      <c r="V2575" s="440" t="e">
        <f>INDEX(#REF!,MATCH(Revisión_Avance_Periodo!$L2575,#REF!,0),MATCH(Revisión_Avance_Periodo!$T2575,#REF!,0))</f>
        <v>#REF!</v>
      </c>
      <c r="W2575" s="130" t="e">
        <f t="shared" si="206"/>
        <v>#REF!</v>
      </c>
      <c r="X2575" s="124" t="e">
        <f>VLOOKUP(W2575,Tabla_Estado_Meta_OAP_2019[#All],3,TRUE)</f>
        <v>#REF!</v>
      </c>
      <c r="Y2575" s="164" t="e">
        <f>SUBTOTAL(9,$U$206:$U2575)</f>
        <v>#REF!</v>
      </c>
      <c r="Z2575" s="158" t="e">
        <f>SUBTOTAL(9,$V$206:$V2575)</f>
        <v>#REF!</v>
      </c>
      <c r="AA2575" s="159">
        <f>IFERROR(+Revisión_Avance_Periodo!$Z2575/Revisión_Avance_Periodo!$Y2575,0)</f>
        <v>0</v>
      </c>
      <c r="AB2575" s="126"/>
      <c r="AC2575" s="127"/>
      <c r="AD2575" s="125"/>
      <c r="AE2575" s="125"/>
      <c r="AF2575" s="128"/>
      <c r="AG2575" s="129"/>
      <c r="AH2575" s="164" t="e">
        <f>SUBTOTAL(9,$U$2570:$U2575)</f>
        <v>#REF!</v>
      </c>
      <c r="AI2575" s="158" t="e">
        <f>SUBTOTAL(9,$V$2570:$V2575)</f>
        <v>#REF!</v>
      </c>
      <c r="AJ2575" s="159">
        <f>IFERROR(+Revisión_Avance_Periodo!$Z2575/Revisión_Avance_Periodo!$Y2575,0)</f>
        <v>0</v>
      </c>
      <c r="AK2575" s="126"/>
      <c r="AL2575" s="127"/>
      <c r="AM2575" s="125"/>
      <c r="AN2575" s="125"/>
      <c r="AO2575" s="128"/>
      <c r="AP2575" s="129"/>
    </row>
    <row r="2576" spans="1:42" x14ac:dyDescent="0.25">
      <c r="A2576" s="92">
        <v>221</v>
      </c>
      <c r="B2576" s="435" t="e">
        <f>CONCATENATE(Revisión_Avance_Periodo!$D2576,";",Revisión_Avance_Periodo!$F2576,";",Revisión_Avance_Periodo!$L2576)</f>
        <v>#REF!</v>
      </c>
      <c r="C2576" s="435" t="e">
        <f t="shared" si="205"/>
        <v>#REF!</v>
      </c>
      <c r="D2576" s="114" t="e">
        <f>VLOOKUP($A2576,#REF!,3,FALSE)</f>
        <v>#REF!</v>
      </c>
      <c r="E2576" s="436" t="e">
        <f>VLOOKUP($A2576,#REF!,4,FALSE)</f>
        <v>#REF!</v>
      </c>
      <c r="F2576" s="102" t="e">
        <f>VLOOKUP($A2576,#REF!,5,FALSE)</f>
        <v>#REF!</v>
      </c>
      <c r="G2576" s="93" t="e">
        <f>VLOOKUP($A2576,#REF!,8,FALSE)</f>
        <v>#REF!</v>
      </c>
      <c r="H2576" s="93" t="e">
        <f>VLOOKUP($A2576,#REF!,7,FALSE)</f>
        <v>#REF!</v>
      </c>
      <c r="I2576" s="438" t="e">
        <f>VLOOKUP($A2576,#REF!,10,FALSE)</f>
        <v>#REF!</v>
      </c>
      <c r="J2576" s="93" t="e">
        <f>VLOOKUP($A2576,#REF!,11,FALSE)</f>
        <v>#REF!</v>
      </c>
      <c r="K2576" s="114" t="e">
        <f>VLOOKUP($A2576,#REF!,12,FALSE)</f>
        <v>#REF!</v>
      </c>
      <c r="L2576" s="93" t="e">
        <f>VLOOKUP($A2576,#REF!,13,FALSE)</f>
        <v>#REF!</v>
      </c>
      <c r="M2576" s="438" t="e">
        <f>VLOOKUP($A2576,#REF!,14,FALSE)</f>
        <v>#REF!</v>
      </c>
      <c r="N2576" s="102" t="e">
        <f>VLOOKUP($A2576,#REF!,15,FALSE)</f>
        <v>#REF!</v>
      </c>
      <c r="O2576" s="102" t="e">
        <f>VLOOKUP($A2576,#REF!,18,FALSE)</f>
        <v>#REF!</v>
      </c>
      <c r="P2576" s="93" t="e">
        <f>VLOOKUP($A2576,#REF!,41,FALSE)</f>
        <v>#REF!</v>
      </c>
      <c r="Q2576" s="115" t="e">
        <f>VLOOKUP(Revisión_Avance_Periodo!$L2576,#REF!,30,FALSE)</f>
        <v>#REF!</v>
      </c>
      <c r="R2576" s="116">
        <v>2019</v>
      </c>
      <c r="S2576" s="196">
        <v>43676</v>
      </c>
      <c r="T2576" s="116" t="s">
        <v>74</v>
      </c>
      <c r="U2576" s="440" t="e">
        <f>INDEX(#REF!,MATCH(Revisión_Avance_Periodo!$L2576,#REF!,0),MATCH(Revisión_Avance_Periodo!$T2576,#REF!,0))</f>
        <v>#REF!</v>
      </c>
      <c r="V2576" s="440" t="e">
        <f>INDEX(#REF!,MATCH(Revisión_Avance_Periodo!$L2576,#REF!,0),MATCH(Revisión_Avance_Periodo!$T2576,#REF!,0))</f>
        <v>#REF!</v>
      </c>
      <c r="W2576" s="130" t="e">
        <f t="shared" si="206"/>
        <v>#REF!</v>
      </c>
      <c r="X2576" s="116" t="e">
        <f>VLOOKUP(W2576,Tabla_Estado_Meta_OAP_2019[#All],3,TRUE)</f>
        <v>#REF!</v>
      </c>
      <c r="Y2576" s="164" t="e">
        <f>SUBTOTAL(9,$U$206:$U2576)</f>
        <v>#REF!</v>
      </c>
      <c r="Z2576" s="158" t="e">
        <f>SUBTOTAL(9,$V$206:$V2576)</f>
        <v>#REF!</v>
      </c>
      <c r="AA2576" s="159">
        <f>IFERROR(+Revisión_Avance_Periodo!$Z2576/Revisión_Avance_Periodo!$Y2576,0)</f>
        <v>0</v>
      </c>
      <c r="AB2576" s="126"/>
      <c r="AC2576" s="127"/>
      <c r="AD2576" s="125"/>
      <c r="AE2576" s="125"/>
      <c r="AF2576" s="128"/>
      <c r="AG2576" s="129"/>
      <c r="AH2576" s="164" t="e">
        <f>SUBTOTAL(9,$U$2570:$U2576)</f>
        <v>#REF!</v>
      </c>
      <c r="AI2576" s="158" t="e">
        <f>SUBTOTAL(9,$V$2570:$V2576)</f>
        <v>#REF!</v>
      </c>
      <c r="AJ2576" s="159">
        <f>IFERROR(+Revisión_Avance_Periodo!$Z2576/Revisión_Avance_Periodo!$Y2576,0)</f>
        <v>0</v>
      </c>
      <c r="AK2576" s="126"/>
      <c r="AL2576" s="127"/>
      <c r="AM2576" s="125"/>
      <c r="AN2576" s="125"/>
      <c r="AO2576" s="128"/>
      <c r="AP2576" s="129"/>
    </row>
    <row r="2577" spans="1:42" x14ac:dyDescent="0.25">
      <c r="A2577" s="97">
        <v>221</v>
      </c>
      <c r="B2577" s="435" t="e">
        <f>CONCATENATE(Revisión_Avance_Periodo!$D2577,";",Revisión_Avance_Periodo!$F2577,";",Revisión_Avance_Periodo!$L2577)</f>
        <v>#REF!</v>
      </c>
      <c r="C2577" s="435" t="e">
        <f t="shared" si="205"/>
        <v>#REF!</v>
      </c>
      <c r="D2577" s="123" t="e">
        <f>VLOOKUP($A2577,#REF!,3,FALSE)</f>
        <v>#REF!</v>
      </c>
      <c r="E2577" s="436" t="e">
        <f>VLOOKUP($A2577,#REF!,4,FALSE)</f>
        <v>#REF!</v>
      </c>
      <c r="F2577" s="103" t="e">
        <f>VLOOKUP($A2577,#REF!,5,FALSE)</f>
        <v>#REF!</v>
      </c>
      <c r="G2577" s="98" t="e">
        <f>VLOOKUP($A2577,#REF!,8,FALSE)</f>
        <v>#REF!</v>
      </c>
      <c r="H2577" s="93" t="e">
        <f>VLOOKUP($A2577,#REF!,7,FALSE)</f>
        <v>#REF!</v>
      </c>
      <c r="I2577" s="438" t="e">
        <f>VLOOKUP($A2577,#REF!,10,FALSE)</f>
        <v>#REF!</v>
      </c>
      <c r="J2577" s="98" t="e">
        <f>VLOOKUP($A2577,#REF!,11,FALSE)</f>
        <v>#REF!</v>
      </c>
      <c r="K2577" s="114" t="e">
        <f>VLOOKUP($A2577,#REF!,12,FALSE)</f>
        <v>#REF!</v>
      </c>
      <c r="L2577" s="98" t="e">
        <f>VLOOKUP($A2577,#REF!,13,FALSE)</f>
        <v>#REF!</v>
      </c>
      <c r="M2577" s="438" t="e">
        <f>VLOOKUP($A2577,#REF!,14,FALSE)</f>
        <v>#REF!</v>
      </c>
      <c r="N2577" s="103" t="e">
        <f>VLOOKUP($A2577,#REF!,15,FALSE)</f>
        <v>#REF!</v>
      </c>
      <c r="O2577" s="103" t="e">
        <f>VLOOKUP($A2577,#REF!,18,FALSE)</f>
        <v>#REF!</v>
      </c>
      <c r="P2577" s="93" t="e">
        <f>VLOOKUP($A2577,#REF!,41,FALSE)</f>
        <v>#REF!</v>
      </c>
      <c r="Q2577" s="115" t="e">
        <f>VLOOKUP(Revisión_Avance_Periodo!$L2577,#REF!,30,FALSE)</f>
        <v>#REF!</v>
      </c>
      <c r="R2577" s="116">
        <v>2019</v>
      </c>
      <c r="S2577" s="196">
        <v>43707</v>
      </c>
      <c r="T2577" s="124" t="s">
        <v>75</v>
      </c>
      <c r="U2577" s="440" t="e">
        <f>INDEX(#REF!,MATCH(Revisión_Avance_Periodo!$L2577,#REF!,0),MATCH(Revisión_Avance_Periodo!$T2577,#REF!,0))</f>
        <v>#REF!</v>
      </c>
      <c r="V2577" s="440" t="e">
        <f>INDEX(#REF!,MATCH(Revisión_Avance_Periodo!$L2577,#REF!,0),MATCH(Revisión_Avance_Periodo!$T2577,#REF!,0))</f>
        <v>#REF!</v>
      </c>
      <c r="W2577" s="130" t="e">
        <f t="shared" si="206"/>
        <v>#REF!</v>
      </c>
      <c r="X2577" s="124" t="e">
        <f>VLOOKUP(W2577,Tabla_Estado_Meta_OAP_2019[#All],3,TRUE)</f>
        <v>#REF!</v>
      </c>
      <c r="Y2577" s="164" t="e">
        <f>SUBTOTAL(9,$U$206:$U2577)</f>
        <v>#REF!</v>
      </c>
      <c r="Z2577" s="158" t="e">
        <f>SUBTOTAL(9,$V$206:$V2577)</f>
        <v>#REF!</v>
      </c>
      <c r="AA2577" s="159">
        <f>IFERROR(+Revisión_Avance_Periodo!$Z2577/Revisión_Avance_Periodo!$Y2577,0)</f>
        <v>0</v>
      </c>
      <c r="AB2577" s="126"/>
      <c r="AC2577" s="127"/>
      <c r="AD2577" s="125"/>
      <c r="AE2577" s="125"/>
      <c r="AF2577" s="128"/>
      <c r="AG2577" s="129"/>
      <c r="AH2577" s="164" t="e">
        <f>SUBTOTAL(9,$U$2570:$U2577)</f>
        <v>#REF!</v>
      </c>
      <c r="AI2577" s="158" t="e">
        <f>SUBTOTAL(9,$V$2570:$V2577)</f>
        <v>#REF!</v>
      </c>
      <c r="AJ2577" s="159">
        <f>IFERROR(+Revisión_Avance_Periodo!$Z2577/Revisión_Avance_Periodo!$Y2577,0)</f>
        <v>0</v>
      </c>
      <c r="AK2577" s="126"/>
      <c r="AL2577" s="127"/>
      <c r="AM2577" s="125"/>
      <c r="AN2577" s="125"/>
      <c r="AO2577" s="128"/>
      <c r="AP2577" s="129"/>
    </row>
    <row r="2578" spans="1:42" x14ac:dyDescent="0.25">
      <c r="A2578" s="92">
        <v>221</v>
      </c>
      <c r="B2578" s="435" t="e">
        <f>CONCATENATE(Revisión_Avance_Periodo!$D2578,";",Revisión_Avance_Periodo!$F2578,";",Revisión_Avance_Periodo!$L2578)</f>
        <v>#REF!</v>
      </c>
      <c r="C2578" s="435" t="e">
        <f t="shared" si="205"/>
        <v>#REF!</v>
      </c>
      <c r="D2578" s="114" t="e">
        <f>VLOOKUP($A2578,#REF!,3,FALSE)</f>
        <v>#REF!</v>
      </c>
      <c r="E2578" s="436" t="e">
        <f>VLOOKUP($A2578,#REF!,4,FALSE)</f>
        <v>#REF!</v>
      </c>
      <c r="F2578" s="102" t="e">
        <f>VLOOKUP($A2578,#REF!,5,FALSE)</f>
        <v>#REF!</v>
      </c>
      <c r="G2578" s="93" t="e">
        <f>VLOOKUP($A2578,#REF!,8,FALSE)</f>
        <v>#REF!</v>
      </c>
      <c r="H2578" s="93" t="e">
        <f>VLOOKUP($A2578,#REF!,7,FALSE)</f>
        <v>#REF!</v>
      </c>
      <c r="I2578" s="438" t="e">
        <f>VLOOKUP($A2578,#REF!,10,FALSE)</f>
        <v>#REF!</v>
      </c>
      <c r="J2578" s="93" t="e">
        <f>VLOOKUP($A2578,#REF!,11,FALSE)</f>
        <v>#REF!</v>
      </c>
      <c r="K2578" s="114" t="e">
        <f>VLOOKUP($A2578,#REF!,12,FALSE)</f>
        <v>#REF!</v>
      </c>
      <c r="L2578" s="93" t="e">
        <f>VLOOKUP($A2578,#REF!,13,FALSE)</f>
        <v>#REF!</v>
      </c>
      <c r="M2578" s="438" t="e">
        <f>VLOOKUP($A2578,#REF!,14,FALSE)</f>
        <v>#REF!</v>
      </c>
      <c r="N2578" s="102" t="e">
        <f>VLOOKUP($A2578,#REF!,15,FALSE)</f>
        <v>#REF!</v>
      </c>
      <c r="O2578" s="102" t="e">
        <f>VLOOKUP($A2578,#REF!,18,FALSE)</f>
        <v>#REF!</v>
      </c>
      <c r="P2578" s="93" t="e">
        <f>VLOOKUP($A2578,#REF!,41,FALSE)</f>
        <v>#REF!</v>
      </c>
      <c r="Q2578" s="115" t="e">
        <f>VLOOKUP(Revisión_Avance_Periodo!$L2578,#REF!,30,FALSE)</f>
        <v>#REF!</v>
      </c>
      <c r="R2578" s="116">
        <v>2019</v>
      </c>
      <c r="S2578" s="196">
        <v>43738</v>
      </c>
      <c r="T2578" s="116" t="s">
        <v>76</v>
      </c>
      <c r="U2578" s="440" t="e">
        <f>INDEX(#REF!,MATCH(Revisión_Avance_Periodo!$L2578,#REF!,0),MATCH(Revisión_Avance_Periodo!$T2578,#REF!,0))</f>
        <v>#REF!</v>
      </c>
      <c r="V2578" s="440" t="e">
        <f>INDEX(#REF!,MATCH(Revisión_Avance_Periodo!$L2578,#REF!,0),MATCH(Revisión_Avance_Periodo!$T2578,#REF!,0))</f>
        <v>#REF!</v>
      </c>
      <c r="W2578" s="130" t="e">
        <f t="shared" si="206"/>
        <v>#REF!</v>
      </c>
      <c r="X2578" s="116" t="e">
        <f>VLOOKUP(W2578,Tabla_Estado_Meta_OAP_2019[#All],3,TRUE)</f>
        <v>#REF!</v>
      </c>
      <c r="Y2578" s="164" t="e">
        <f>SUBTOTAL(9,$U$206:$U2578)</f>
        <v>#REF!</v>
      </c>
      <c r="Z2578" s="158" t="e">
        <f>SUBTOTAL(9,$V$206:$V2578)</f>
        <v>#REF!</v>
      </c>
      <c r="AA2578" s="159">
        <f>IFERROR(+Revisión_Avance_Periodo!$Z2578/Revisión_Avance_Periodo!$Y2578,0)</f>
        <v>0</v>
      </c>
      <c r="AB2578" s="126"/>
      <c r="AC2578" s="127"/>
      <c r="AD2578" s="125"/>
      <c r="AE2578" s="125"/>
      <c r="AF2578" s="128"/>
      <c r="AG2578" s="129"/>
      <c r="AH2578" s="164" t="e">
        <f>SUBTOTAL(9,$U$2570:$U2578)</f>
        <v>#REF!</v>
      </c>
      <c r="AI2578" s="158" t="e">
        <f>SUBTOTAL(9,$V$2570:$V2578)</f>
        <v>#REF!</v>
      </c>
      <c r="AJ2578" s="159">
        <f>IFERROR(+Revisión_Avance_Periodo!$Z2578/Revisión_Avance_Periodo!$Y2578,0)</f>
        <v>0</v>
      </c>
      <c r="AK2578" s="126"/>
      <c r="AL2578" s="127"/>
      <c r="AM2578" s="125"/>
      <c r="AN2578" s="125"/>
      <c r="AO2578" s="128"/>
      <c r="AP2578" s="129"/>
    </row>
    <row r="2579" spans="1:42" x14ac:dyDescent="0.25">
      <c r="A2579" s="97">
        <v>221</v>
      </c>
      <c r="B2579" s="435" t="e">
        <f>CONCATENATE(Revisión_Avance_Periodo!$D2579,";",Revisión_Avance_Periodo!$F2579,";",Revisión_Avance_Periodo!$L2579)</f>
        <v>#REF!</v>
      </c>
      <c r="C2579" s="435" t="e">
        <f t="shared" si="205"/>
        <v>#REF!</v>
      </c>
      <c r="D2579" s="123" t="e">
        <f>VLOOKUP($A2579,#REF!,3,FALSE)</f>
        <v>#REF!</v>
      </c>
      <c r="E2579" s="436" t="e">
        <f>VLOOKUP($A2579,#REF!,4,FALSE)</f>
        <v>#REF!</v>
      </c>
      <c r="F2579" s="103" t="e">
        <f>VLOOKUP($A2579,#REF!,5,FALSE)</f>
        <v>#REF!</v>
      </c>
      <c r="G2579" s="98" t="e">
        <f>VLOOKUP($A2579,#REF!,8,FALSE)</f>
        <v>#REF!</v>
      </c>
      <c r="H2579" s="93" t="e">
        <f>VLOOKUP($A2579,#REF!,7,FALSE)</f>
        <v>#REF!</v>
      </c>
      <c r="I2579" s="438" t="e">
        <f>VLOOKUP($A2579,#REF!,10,FALSE)</f>
        <v>#REF!</v>
      </c>
      <c r="J2579" s="98" t="e">
        <f>VLOOKUP($A2579,#REF!,11,FALSE)</f>
        <v>#REF!</v>
      </c>
      <c r="K2579" s="114" t="e">
        <f>VLOOKUP($A2579,#REF!,12,FALSE)</f>
        <v>#REF!</v>
      </c>
      <c r="L2579" s="98" t="e">
        <f>VLOOKUP($A2579,#REF!,13,FALSE)</f>
        <v>#REF!</v>
      </c>
      <c r="M2579" s="438" t="e">
        <f>VLOOKUP($A2579,#REF!,14,FALSE)</f>
        <v>#REF!</v>
      </c>
      <c r="N2579" s="103" t="e">
        <f>VLOOKUP($A2579,#REF!,15,FALSE)</f>
        <v>#REF!</v>
      </c>
      <c r="O2579" s="103" t="e">
        <f>VLOOKUP($A2579,#REF!,18,FALSE)</f>
        <v>#REF!</v>
      </c>
      <c r="P2579" s="93" t="e">
        <f>VLOOKUP($A2579,#REF!,41,FALSE)</f>
        <v>#REF!</v>
      </c>
      <c r="Q2579" s="115" t="e">
        <f>VLOOKUP(Revisión_Avance_Periodo!$L2579,#REF!,30,FALSE)</f>
        <v>#REF!</v>
      </c>
      <c r="R2579" s="116">
        <v>2019</v>
      </c>
      <c r="S2579" s="196">
        <v>43768</v>
      </c>
      <c r="T2579" s="124" t="s">
        <v>77</v>
      </c>
      <c r="U2579" s="440" t="e">
        <f>INDEX(#REF!,MATCH(Revisión_Avance_Periodo!$L2579,#REF!,0),MATCH(Revisión_Avance_Periodo!$T2579,#REF!,0))</f>
        <v>#REF!</v>
      </c>
      <c r="V2579" s="440" t="e">
        <f>INDEX(#REF!,MATCH(Revisión_Avance_Periodo!$L2579,#REF!,0),MATCH(Revisión_Avance_Periodo!$T2579,#REF!,0))</f>
        <v>#REF!</v>
      </c>
      <c r="W2579" s="118">
        <f>IFERROR((V2579/U2579),0)</f>
        <v>0</v>
      </c>
      <c r="X2579" s="124" t="str">
        <f>VLOOKUP(W2579,Tabla_Estado_Meta_OAP_2019[#All],3,TRUE)</f>
        <v>Por Ejecutar</v>
      </c>
      <c r="Y2579" s="164" t="e">
        <f>SUBTOTAL(9,$U$206:$U2579)</f>
        <v>#REF!</v>
      </c>
      <c r="Z2579" s="158" t="e">
        <f>SUBTOTAL(9,$V$206:$V2579)</f>
        <v>#REF!</v>
      </c>
      <c r="AA2579" s="159">
        <f>IFERROR(+Revisión_Avance_Periodo!$Z2579/Revisión_Avance_Periodo!$Y2579,0)</f>
        <v>0</v>
      </c>
      <c r="AB2579" s="126"/>
      <c r="AC2579" s="127"/>
      <c r="AD2579" s="125"/>
      <c r="AE2579" s="125"/>
      <c r="AF2579" s="128"/>
      <c r="AG2579" s="129"/>
      <c r="AH2579" s="164" t="e">
        <f>SUBTOTAL(9,$U$2570:$U2579)</f>
        <v>#REF!</v>
      </c>
      <c r="AI2579" s="158" t="e">
        <f>SUBTOTAL(9,$V$2570:$V2579)</f>
        <v>#REF!</v>
      </c>
      <c r="AJ2579" s="159">
        <f>IFERROR(+Revisión_Avance_Periodo!$Z2579/Revisión_Avance_Periodo!$Y2579,0)</f>
        <v>0</v>
      </c>
      <c r="AK2579" s="126"/>
      <c r="AL2579" s="127"/>
      <c r="AM2579" s="125"/>
      <c r="AN2579" s="125"/>
      <c r="AO2579" s="128"/>
      <c r="AP2579" s="129"/>
    </row>
    <row r="2580" spans="1:42" x14ac:dyDescent="0.25">
      <c r="A2580" s="92">
        <v>221</v>
      </c>
      <c r="B2580" s="435" t="e">
        <f>CONCATENATE(Revisión_Avance_Periodo!$D2580,";",Revisión_Avance_Periodo!$F2580,";",Revisión_Avance_Periodo!$L2580)</f>
        <v>#REF!</v>
      </c>
      <c r="C2580" s="435" t="e">
        <f t="shared" si="205"/>
        <v>#REF!</v>
      </c>
      <c r="D2580" s="114" t="e">
        <f>VLOOKUP($A2580,#REF!,3,FALSE)</f>
        <v>#REF!</v>
      </c>
      <c r="E2580" s="436" t="e">
        <f>VLOOKUP($A2580,#REF!,4,FALSE)</f>
        <v>#REF!</v>
      </c>
      <c r="F2580" s="102" t="e">
        <f>VLOOKUP($A2580,#REF!,5,FALSE)</f>
        <v>#REF!</v>
      </c>
      <c r="G2580" s="93" t="e">
        <f>VLOOKUP($A2580,#REF!,8,FALSE)</f>
        <v>#REF!</v>
      </c>
      <c r="H2580" s="93" t="e">
        <f>VLOOKUP($A2580,#REF!,7,FALSE)</f>
        <v>#REF!</v>
      </c>
      <c r="I2580" s="438" t="e">
        <f>VLOOKUP($A2580,#REF!,10,FALSE)</f>
        <v>#REF!</v>
      </c>
      <c r="J2580" s="93" t="e">
        <f>VLOOKUP($A2580,#REF!,11,FALSE)</f>
        <v>#REF!</v>
      </c>
      <c r="K2580" s="114" t="e">
        <f>VLOOKUP($A2580,#REF!,12,FALSE)</f>
        <v>#REF!</v>
      </c>
      <c r="L2580" s="93" t="e">
        <f>VLOOKUP($A2580,#REF!,13,FALSE)</f>
        <v>#REF!</v>
      </c>
      <c r="M2580" s="438" t="e">
        <f>VLOOKUP($A2580,#REF!,14,FALSE)</f>
        <v>#REF!</v>
      </c>
      <c r="N2580" s="102" t="e">
        <f>VLOOKUP($A2580,#REF!,15,FALSE)</f>
        <v>#REF!</v>
      </c>
      <c r="O2580" s="102" t="e">
        <f>VLOOKUP($A2580,#REF!,18,FALSE)</f>
        <v>#REF!</v>
      </c>
      <c r="P2580" s="93" t="e">
        <f>VLOOKUP($A2580,#REF!,41,FALSE)</f>
        <v>#REF!</v>
      </c>
      <c r="Q2580" s="115" t="e">
        <f>VLOOKUP(Revisión_Avance_Periodo!$L2580,#REF!,30,FALSE)</f>
        <v>#REF!</v>
      </c>
      <c r="R2580" s="116">
        <v>2019</v>
      </c>
      <c r="S2580" s="196">
        <v>43799</v>
      </c>
      <c r="T2580" s="116" t="s">
        <v>78</v>
      </c>
      <c r="U2580" s="440" t="e">
        <f>INDEX(#REF!,MATCH(Revisión_Avance_Periodo!$L2580,#REF!,0),MATCH(Revisión_Avance_Periodo!$T2580,#REF!,0))</f>
        <v>#REF!</v>
      </c>
      <c r="V2580" s="440" t="e">
        <f>INDEX(#REF!,MATCH(Revisión_Avance_Periodo!$L2580,#REF!,0),MATCH(Revisión_Avance_Periodo!$T2580,#REF!,0))</f>
        <v>#REF!</v>
      </c>
      <c r="W2580" s="118">
        <f>IFERROR((V2580/U2580),0)</f>
        <v>0</v>
      </c>
      <c r="X2580" s="116" t="str">
        <f>VLOOKUP(W2580,Tabla_Estado_Meta_OAP_2019[#All],3,TRUE)</f>
        <v>Por Ejecutar</v>
      </c>
      <c r="Y2580" s="164" t="e">
        <f>SUBTOTAL(9,$U$206:$U2580)</f>
        <v>#REF!</v>
      </c>
      <c r="Z2580" s="158" t="e">
        <f>SUBTOTAL(9,$V$206:$V2580)</f>
        <v>#REF!</v>
      </c>
      <c r="AA2580" s="159">
        <f>IFERROR(+Revisión_Avance_Periodo!$Z2580/Revisión_Avance_Periodo!$Y2580,0)</f>
        <v>0</v>
      </c>
      <c r="AB2580" s="126"/>
      <c r="AC2580" s="127"/>
      <c r="AD2580" s="125"/>
      <c r="AE2580" s="125"/>
      <c r="AF2580" s="128"/>
      <c r="AG2580" s="129"/>
      <c r="AH2580" s="164" t="e">
        <f>SUBTOTAL(9,$U$2570:$U2580)</f>
        <v>#REF!</v>
      </c>
      <c r="AI2580" s="158" t="e">
        <f>SUBTOTAL(9,$V$2570:$V2580)</f>
        <v>#REF!</v>
      </c>
      <c r="AJ2580" s="159">
        <f>IFERROR(+Revisión_Avance_Periodo!$Z2580/Revisión_Avance_Periodo!$Y2580,0)</f>
        <v>0</v>
      </c>
      <c r="AK2580" s="126"/>
      <c r="AL2580" s="127"/>
      <c r="AM2580" s="125"/>
      <c r="AN2580" s="125"/>
      <c r="AO2580" s="128"/>
      <c r="AP2580" s="129"/>
    </row>
    <row r="2581" spans="1:42" ht="15.75" thickBot="1" x14ac:dyDescent="0.3">
      <c r="A2581" s="97">
        <v>221</v>
      </c>
      <c r="B2581" s="435" t="e">
        <f>CONCATENATE(Revisión_Avance_Periodo!$D2581,";",Revisión_Avance_Periodo!$F2581,";",Revisión_Avance_Periodo!$L2581)</f>
        <v>#REF!</v>
      </c>
      <c r="C2581" s="435" t="e">
        <f t="shared" si="205"/>
        <v>#REF!</v>
      </c>
      <c r="D2581" s="123" t="e">
        <f>VLOOKUP($A2581,#REF!,3,FALSE)</f>
        <v>#REF!</v>
      </c>
      <c r="E2581" s="436" t="e">
        <f>VLOOKUP($A2581,#REF!,4,FALSE)</f>
        <v>#REF!</v>
      </c>
      <c r="F2581" s="103" t="e">
        <f>VLOOKUP($A2581,#REF!,5,FALSE)</f>
        <v>#REF!</v>
      </c>
      <c r="G2581" s="98" t="e">
        <f>VLOOKUP($A2581,#REF!,8,FALSE)</f>
        <v>#REF!</v>
      </c>
      <c r="H2581" s="93" t="e">
        <f>VLOOKUP($A2581,#REF!,7,FALSE)</f>
        <v>#REF!</v>
      </c>
      <c r="I2581" s="438" t="e">
        <f>VLOOKUP($A2581,#REF!,10,FALSE)</f>
        <v>#REF!</v>
      </c>
      <c r="J2581" s="98" t="e">
        <f>VLOOKUP($A2581,#REF!,11,FALSE)</f>
        <v>#REF!</v>
      </c>
      <c r="K2581" s="114" t="e">
        <f>VLOOKUP($A2581,#REF!,12,FALSE)</f>
        <v>#REF!</v>
      </c>
      <c r="L2581" s="98" t="e">
        <f>VLOOKUP($A2581,#REF!,13,FALSE)</f>
        <v>#REF!</v>
      </c>
      <c r="M2581" s="438" t="e">
        <f>VLOOKUP($A2581,#REF!,14,FALSE)</f>
        <v>#REF!</v>
      </c>
      <c r="N2581" s="103" t="e">
        <f>VLOOKUP($A2581,#REF!,15,FALSE)</f>
        <v>#REF!</v>
      </c>
      <c r="O2581" s="103" t="e">
        <f>VLOOKUP($A2581,#REF!,18,FALSE)</f>
        <v>#REF!</v>
      </c>
      <c r="P2581" s="93" t="e">
        <f>VLOOKUP($A2581,#REF!,41,FALSE)</f>
        <v>#REF!</v>
      </c>
      <c r="Q2581" s="115" t="e">
        <f>VLOOKUP(Revisión_Avance_Periodo!$L2581,#REF!,30,FALSE)</f>
        <v>#REF!</v>
      </c>
      <c r="R2581" s="116">
        <v>2019</v>
      </c>
      <c r="S2581" s="196">
        <v>43829</v>
      </c>
      <c r="T2581" s="124" t="s">
        <v>79</v>
      </c>
      <c r="U2581" s="440" t="e">
        <f>INDEX(#REF!,MATCH(Revisión_Avance_Periodo!$L2581,#REF!,0),MATCH(Revisión_Avance_Periodo!$T2581,#REF!,0))</f>
        <v>#REF!</v>
      </c>
      <c r="V2581" s="440" t="e">
        <f>INDEX(#REF!,MATCH(Revisión_Avance_Periodo!$L2581,#REF!,0),MATCH(Revisión_Avance_Periodo!$T2581,#REF!,0))</f>
        <v>#REF!</v>
      </c>
      <c r="W2581" s="118">
        <f>IFERROR((V2581/U2581),0)</f>
        <v>0</v>
      </c>
      <c r="X2581" s="124" t="str">
        <f>VLOOKUP(W2581,Tabla_Estado_Meta_OAP_2019[#All],3,TRUE)</f>
        <v>Por Ejecutar</v>
      </c>
      <c r="Y2581" s="164" t="e">
        <f>SUBTOTAL(9,$U$206:$U2581)</f>
        <v>#REF!</v>
      </c>
      <c r="Z2581" s="158" t="e">
        <f>SUBTOTAL(9,$V$206:$V2581)</f>
        <v>#REF!</v>
      </c>
      <c r="AA2581" s="159">
        <f>IFERROR(+Revisión_Avance_Periodo!$Z2581/Revisión_Avance_Periodo!$Y2581,0)</f>
        <v>0</v>
      </c>
      <c r="AB2581" s="126"/>
      <c r="AC2581" s="127"/>
      <c r="AD2581" s="125"/>
      <c r="AE2581" s="125"/>
      <c r="AF2581" s="128"/>
      <c r="AG2581" s="129"/>
      <c r="AH2581" s="164" t="e">
        <f>SUBTOTAL(9,$U$2570:$U2581)</f>
        <v>#REF!</v>
      </c>
      <c r="AI2581" s="158" t="e">
        <f>SUBTOTAL(9,$V$2570:$V2581)</f>
        <v>#REF!</v>
      </c>
      <c r="AJ2581" s="159">
        <f>IFERROR(+Revisión_Avance_Periodo!$Z2581/Revisión_Avance_Periodo!$Y2581,0)</f>
        <v>0</v>
      </c>
      <c r="AK2581" s="126"/>
      <c r="AL2581" s="127"/>
      <c r="AM2581" s="125"/>
      <c r="AN2581" s="125"/>
      <c r="AO2581" s="128"/>
      <c r="AP2581" s="129"/>
    </row>
    <row r="2582" spans="1:42" x14ac:dyDescent="0.25">
      <c r="A2582" s="92">
        <v>222</v>
      </c>
      <c r="B2582" s="435" t="e">
        <f>CONCATENATE(Revisión_Avance_Periodo!$D2582,";",Revisión_Avance_Periodo!$F2582,";",Revisión_Avance_Periodo!$L2582)</f>
        <v>#REF!</v>
      </c>
      <c r="C2582" s="435" t="e">
        <f t="shared" si="205"/>
        <v>#REF!</v>
      </c>
      <c r="D2582" s="114" t="e">
        <f>VLOOKUP($A2582,#REF!,3,FALSE)</f>
        <v>#REF!</v>
      </c>
      <c r="E2582" s="436" t="e">
        <f>VLOOKUP($A2582,#REF!,4,FALSE)</f>
        <v>#REF!</v>
      </c>
      <c r="F2582" s="102" t="e">
        <f>VLOOKUP($A2582,#REF!,5,FALSE)</f>
        <v>#REF!</v>
      </c>
      <c r="G2582" s="93" t="e">
        <f>VLOOKUP($A2582,#REF!,8,FALSE)</f>
        <v>#REF!</v>
      </c>
      <c r="H2582" s="93" t="e">
        <f>VLOOKUP($A2582,#REF!,7,FALSE)</f>
        <v>#REF!</v>
      </c>
      <c r="I2582" s="438" t="e">
        <f>VLOOKUP($A2582,#REF!,10,FALSE)</f>
        <v>#REF!</v>
      </c>
      <c r="J2582" s="93" t="e">
        <f>VLOOKUP($A2582,#REF!,11,FALSE)</f>
        <v>#REF!</v>
      </c>
      <c r="K2582" s="114" t="e">
        <f>VLOOKUP($A2582,#REF!,12,FALSE)</f>
        <v>#REF!</v>
      </c>
      <c r="L2582" s="93" t="e">
        <f>VLOOKUP($A2582,#REF!,13,FALSE)</f>
        <v>#REF!</v>
      </c>
      <c r="M2582" s="438" t="e">
        <f>VLOOKUP($A2582,#REF!,14,FALSE)</f>
        <v>#REF!</v>
      </c>
      <c r="N2582" s="102" t="e">
        <f>VLOOKUP($A2582,#REF!,15,FALSE)</f>
        <v>#REF!</v>
      </c>
      <c r="O2582" s="102" t="e">
        <f>VLOOKUP($A2582,#REF!,18,FALSE)</f>
        <v>#REF!</v>
      </c>
      <c r="P2582" s="93" t="e">
        <f>VLOOKUP($A2582,#REF!,41,FALSE)</f>
        <v>#REF!</v>
      </c>
      <c r="Q2582" s="115" t="e">
        <f>VLOOKUP(Revisión_Avance_Periodo!$L2582,#REF!,30,FALSE)</f>
        <v>#REF!</v>
      </c>
      <c r="R2582" s="116">
        <v>2019</v>
      </c>
      <c r="S2582" s="196">
        <v>43495</v>
      </c>
      <c r="T2582" s="116" t="s">
        <v>68</v>
      </c>
      <c r="U2582" s="440" t="e">
        <f>INDEX(#REF!,MATCH(Revisión_Avance_Periodo!$L2582,#REF!,0),MATCH(Revisión_Avance_Periodo!$T2582,#REF!,0))</f>
        <v>#REF!</v>
      </c>
      <c r="V2582" s="440" t="e">
        <f>INDEX(#REF!,MATCH(Revisión_Avance_Periodo!$L2582,#REF!,0),MATCH(Revisión_Avance_Periodo!$T2582,#REF!,0))</f>
        <v>#REF!</v>
      </c>
      <c r="W2582" s="118">
        <f>IFERROR((V2582/U2582),0)</f>
        <v>0</v>
      </c>
      <c r="X2582" s="116" t="str">
        <f>VLOOKUP(W2582,Tabla_Estado_Meta_OAP_2019[#All],3,TRUE)</f>
        <v>Por Ejecutar</v>
      </c>
      <c r="Y2582" s="163" t="e">
        <f>SUBTOTAL(9,$U$206:$U2582)</f>
        <v>#REF!</v>
      </c>
      <c r="Z2582" s="161" t="e">
        <f>SUBTOTAL(9,$V$206:$V2582)</f>
        <v>#REF!</v>
      </c>
      <c r="AA2582" s="162">
        <f>IFERROR(+Revisión_Avance_Periodo!$Z2582/Revisión_Avance_Periodo!$Y2582,0)</f>
        <v>0</v>
      </c>
      <c r="AB2582" s="445" t="e">
        <f>SUBTOTAL(9,U2582:U2593)</f>
        <v>#REF!</v>
      </c>
      <c r="AC2582" s="446" t="e">
        <f>SUBTOTAL(9,V2582:V2593)</f>
        <v>#REF!</v>
      </c>
      <c r="AD2582" s="119" t="e">
        <f>+AC2582/AB2582</f>
        <v>#REF!</v>
      </c>
      <c r="AE2582" s="119" t="e">
        <f>100%-Revisión_Avance_Periodo!$AD2582</f>
        <v>#REF!</v>
      </c>
      <c r="AF2582" s="121" t="e">
        <f>VLOOKUP(AD2582,Tabla_Estado_Meta_OAP_2019[],3,TRUE)</f>
        <v>#REF!</v>
      </c>
      <c r="AG2582" s="122" t="e">
        <f>Revisión_Avance_Periodo!$AD2582*Revisión_Avance_Periodo!$Q2582</f>
        <v>#REF!</v>
      </c>
      <c r="AH2582" s="163" t="e">
        <f>SUBTOTAL(9,$U$2582:$U2582)</f>
        <v>#REF!</v>
      </c>
      <c r="AI2582" s="161" t="e">
        <f>SUBTOTAL(9,$V$2582:$V2582)</f>
        <v>#REF!</v>
      </c>
      <c r="AJ2582" s="162">
        <f>IFERROR(+Revisión_Avance_Periodo!$Z2582/Revisión_Avance_Periodo!$Y2582,0)</f>
        <v>0</v>
      </c>
      <c r="AK2582" s="445" t="e">
        <f>SUBTOTAL(9,AD2582:AD2593)</f>
        <v>#REF!</v>
      </c>
      <c r="AL2582" s="446" t="e">
        <f>SUBTOTAL(9,AE2582:AE2593)</f>
        <v>#REF!</v>
      </c>
      <c r="AM2582" s="119" t="e">
        <f>+AL2582/AK2582</f>
        <v>#REF!</v>
      </c>
      <c r="AN2582" s="119" t="e">
        <f>100%-Revisión_Avance_Periodo!$AD2582</f>
        <v>#REF!</v>
      </c>
      <c r="AO2582" s="121" t="e">
        <f>VLOOKUP(AM2582,Tabla_Estado_Meta_OAP_2019[],3,TRUE)</f>
        <v>#REF!</v>
      </c>
      <c r="AP2582" s="122" t="e">
        <f>Revisión_Avance_Periodo!$AD2582*Revisión_Avance_Periodo!$Q2582</f>
        <v>#REF!</v>
      </c>
    </row>
    <row r="2583" spans="1:42" x14ac:dyDescent="0.25">
      <c r="A2583" s="97">
        <v>222</v>
      </c>
      <c r="B2583" s="435" t="e">
        <f>CONCATENATE(Revisión_Avance_Periodo!$D2583,";",Revisión_Avance_Periodo!$F2583,";",Revisión_Avance_Periodo!$L2583)</f>
        <v>#REF!</v>
      </c>
      <c r="C2583" s="435" t="e">
        <f t="shared" si="205"/>
        <v>#REF!</v>
      </c>
      <c r="D2583" s="123" t="e">
        <f>VLOOKUP($A2583,#REF!,3,FALSE)</f>
        <v>#REF!</v>
      </c>
      <c r="E2583" s="436" t="e">
        <f>VLOOKUP($A2583,#REF!,4,FALSE)</f>
        <v>#REF!</v>
      </c>
      <c r="F2583" s="103" t="e">
        <f>VLOOKUP($A2583,#REF!,5,FALSE)</f>
        <v>#REF!</v>
      </c>
      <c r="G2583" s="98" t="e">
        <f>VLOOKUP($A2583,#REF!,8,FALSE)</f>
        <v>#REF!</v>
      </c>
      <c r="H2583" s="93" t="e">
        <f>VLOOKUP($A2583,#REF!,7,FALSE)</f>
        <v>#REF!</v>
      </c>
      <c r="I2583" s="438" t="e">
        <f>VLOOKUP($A2583,#REF!,10,FALSE)</f>
        <v>#REF!</v>
      </c>
      <c r="J2583" s="98" t="e">
        <f>VLOOKUP($A2583,#REF!,11,FALSE)</f>
        <v>#REF!</v>
      </c>
      <c r="K2583" s="114" t="e">
        <f>VLOOKUP($A2583,#REF!,12,FALSE)</f>
        <v>#REF!</v>
      </c>
      <c r="L2583" s="98" t="e">
        <f>VLOOKUP($A2583,#REF!,13,FALSE)</f>
        <v>#REF!</v>
      </c>
      <c r="M2583" s="438" t="e">
        <f>VLOOKUP($A2583,#REF!,14,FALSE)</f>
        <v>#REF!</v>
      </c>
      <c r="N2583" s="103" t="e">
        <f>VLOOKUP($A2583,#REF!,15,FALSE)</f>
        <v>#REF!</v>
      </c>
      <c r="O2583" s="103" t="e">
        <f>VLOOKUP($A2583,#REF!,18,FALSE)</f>
        <v>#REF!</v>
      </c>
      <c r="P2583" s="93" t="e">
        <f>VLOOKUP($A2583,#REF!,41,FALSE)</f>
        <v>#REF!</v>
      </c>
      <c r="Q2583" s="115" t="e">
        <f>VLOOKUP(Revisión_Avance_Periodo!$L2583,#REF!,30,FALSE)</f>
        <v>#REF!</v>
      </c>
      <c r="R2583" s="116">
        <v>2019</v>
      </c>
      <c r="S2583" s="196">
        <v>43524</v>
      </c>
      <c r="T2583" s="124" t="s">
        <v>69</v>
      </c>
      <c r="U2583" s="440" t="e">
        <f>INDEX(#REF!,MATCH(Revisión_Avance_Periodo!$L2583,#REF!,0),MATCH(Revisión_Avance_Periodo!$T2583,#REF!,0))</f>
        <v>#REF!</v>
      </c>
      <c r="V2583" s="440" t="e">
        <f>INDEX(#REF!,MATCH(Revisión_Avance_Periodo!$L2583,#REF!,0),MATCH(Revisión_Avance_Periodo!$T2583,#REF!,0))</f>
        <v>#REF!</v>
      </c>
      <c r="W2583" s="118">
        <f>IFERROR((V2583/U2583),0)</f>
        <v>0</v>
      </c>
      <c r="X2583" s="124" t="str">
        <f>VLOOKUP(W2583,Tabla_Estado_Meta_OAP_2019[#All],3,TRUE)</f>
        <v>Por Ejecutar</v>
      </c>
      <c r="Y2583" s="164" t="e">
        <f>SUBTOTAL(9,$U$206:$U2583)</f>
        <v>#REF!</v>
      </c>
      <c r="Z2583" s="158" t="e">
        <f>SUBTOTAL(9,$V$206:$V2583)</f>
        <v>#REF!</v>
      </c>
      <c r="AA2583" s="159">
        <f>IFERROR(+Revisión_Avance_Periodo!$Z2583/Revisión_Avance_Periodo!$Y2583,0)</f>
        <v>0</v>
      </c>
      <c r="AB2583" s="126"/>
      <c r="AC2583" s="127"/>
      <c r="AD2583" s="125"/>
      <c r="AE2583" s="125"/>
      <c r="AF2583" s="128"/>
      <c r="AG2583" s="129"/>
      <c r="AH2583" s="164" t="e">
        <f>SUBTOTAL(9,$U$2582:$U2583)</f>
        <v>#REF!</v>
      </c>
      <c r="AI2583" s="158" t="e">
        <f>SUBTOTAL(9,$V$2582:$V2583)</f>
        <v>#REF!</v>
      </c>
      <c r="AJ2583" s="159">
        <f>IFERROR(+Revisión_Avance_Periodo!$Z2583/Revisión_Avance_Periodo!$Y2583,0)</f>
        <v>0</v>
      </c>
      <c r="AK2583" s="126"/>
      <c r="AL2583" s="127"/>
      <c r="AM2583" s="125"/>
      <c r="AN2583" s="125"/>
      <c r="AO2583" s="128"/>
      <c r="AP2583" s="129"/>
    </row>
    <row r="2584" spans="1:42" x14ac:dyDescent="0.25">
      <c r="A2584" s="92">
        <v>222</v>
      </c>
      <c r="B2584" s="435" t="e">
        <f>CONCATENATE(Revisión_Avance_Periodo!$D2584,";",Revisión_Avance_Periodo!$F2584,";",Revisión_Avance_Periodo!$L2584)</f>
        <v>#REF!</v>
      </c>
      <c r="C2584" s="435" t="e">
        <f t="shared" si="205"/>
        <v>#REF!</v>
      </c>
      <c r="D2584" s="114" t="e">
        <f>VLOOKUP($A2584,#REF!,3,FALSE)</f>
        <v>#REF!</v>
      </c>
      <c r="E2584" s="436" t="e">
        <f>VLOOKUP($A2584,#REF!,4,FALSE)</f>
        <v>#REF!</v>
      </c>
      <c r="F2584" s="102" t="e">
        <f>VLOOKUP($A2584,#REF!,5,FALSE)</f>
        <v>#REF!</v>
      </c>
      <c r="G2584" s="93" t="e">
        <f>VLOOKUP($A2584,#REF!,8,FALSE)</f>
        <v>#REF!</v>
      </c>
      <c r="H2584" s="93" t="e">
        <f>VLOOKUP($A2584,#REF!,7,FALSE)</f>
        <v>#REF!</v>
      </c>
      <c r="I2584" s="438" t="e">
        <f>VLOOKUP($A2584,#REF!,10,FALSE)</f>
        <v>#REF!</v>
      </c>
      <c r="J2584" s="93" t="e">
        <f>VLOOKUP($A2584,#REF!,11,FALSE)</f>
        <v>#REF!</v>
      </c>
      <c r="K2584" s="114" t="e">
        <f>VLOOKUP($A2584,#REF!,12,FALSE)</f>
        <v>#REF!</v>
      </c>
      <c r="L2584" s="93" t="e">
        <f>VLOOKUP($A2584,#REF!,13,FALSE)</f>
        <v>#REF!</v>
      </c>
      <c r="M2584" s="438" t="e">
        <f>VLOOKUP($A2584,#REF!,14,FALSE)</f>
        <v>#REF!</v>
      </c>
      <c r="N2584" s="102" t="e">
        <f>VLOOKUP($A2584,#REF!,15,FALSE)</f>
        <v>#REF!</v>
      </c>
      <c r="O2584" s="102" t="e">
        <f>VLOOKUP($A2584,#REF!,18,FALSE)</f>
        <v>#REF!</v>
      </c>
      <c r="P2584" s="93" t="e">
        <f>VLOOKUP($A2584,#REF!,41,FALSE)</f>
        <v>#REF!</v>
      </c>
      <c r="Q2584" s="115" t="e">
        <f>VLOOKUP(Revisión_Avance_Periodo!$L2584,#REF!,30,FALSE)</f>
        <v>#REF!</v>
      </c>
      <c r="R2584" s="116">
        <v>2019</v>
      </c>
      <c r="S2584" s="196">
        <v>43554</v>
      </c>
      <c r="T2584" s="116" t="s">
        <v>70</v>
      </c>
      <c r="U2584" s="440" t="e">
        <f>INDEX(#REF!,MATCH(Revisión_Avance_Periodo!$L2584,#REF!,0),MATCH(Revisión_Avance_Periodo!$T2584,#REF!,0))</f>
        <v>#REF!</v>
      </c>
      <c r="V2584" s="440" t="e">
        <f>INDEX(#REF!,MATCH(Revisión_Avance_Periodo!$L2584,#REF!,0),MATCH(Revisión_Avance_Periodo!$T2584,#REF!,0))</f>
        <v>#REF!</v>
      </c>
      <c r="W2584" s="131" t="e">
        <f t="shared" ref="W2584:W2590" si="207">V2584/U2584</f>
        <v>#REF!</v>
      </c>
      <c r="X2584" s="116" t="e">
        <f>VLOOKUP(W2584,Tabla_Estado_Meta_OAP_2019[#All],3,TRUE)</f>
        <v>#REF!</v>
      </c>
      <c r="Y2584" s="164" t="e">
        <f>SUBTOTAL(9,$U$206:$U2584)</f>
        <v>#REF!</v>
      </c>
      <c r="Z2584" s="158" t="e">
        <f>SUBTOTAL(9,$V$206:$V2584)</f>
        <v>#REF!</v>
      </c>
      <c r="AA2584" s="159">
        <f>IFERROR(+Revisión_Avance_Periodo!$Z2584/Revisión_Avance_Periodo!$Y2584,0)</f>
        <v>0</v>
      </c>
      <c r="AB2584" s="126"/>
      <c r="AC2584" s="127"/>
      <c r="AD2584" s="125"/>
      <c r="AE2584" s="125"/>
      <c r="AF2584" s="128"/>
      <c r="AG2584" s="129"/>
      <c r="AH2584" s="164" t="e">
        <f>SUBTOTAL(9,$U$2582:$U2584)</f>
        <v>#REF!</v>
      </c>
      <c r="AI2584" s="158" t="e">
        <f>SUBTOTAL(9,$V$2582:$V2584)</f>
        <v>#REF!</v>
      </c>
      <c r="AJ2584" s="159">
        <f>IFERROR(+Revisión_Avance_Periodo!$Z2584/Revisión_Avance_Periodo!$Y2584,0)</f>
        <v>0</v>
      </c>
      <c r="AK2584" s="126"/>
      <c r="AL2584" s="127"/>
      <c r="AM2584" s="125"/>
      <c r="AN2584" s="125"/>
      <c r="AO2584" s="128"/>
      <c r="AP2584" s="129"/>
    </row>
    <row r="2585" spans="1:42" x14ac:dyDescent="0.25">
      <c r="A2585" s="97">
        <v>222</v>
      </c>
      <c r="B2585" s="435" t="e">
        <f>CONCATENATE(Revisión_Avance_Periodo!$D2585,";",Revisión_Avance_Periodo!$F2585,";",Revisión_Avance_Periodo!$L2585)</f>
        <v>#REF!</v>
      </c>
      <c r="C2585" s="435" t="e">
        <f t="shared" si="205"/>
        <v>#REF!</v>
      </c>
      <c r="D2585" s="123" t="e">
        <f>VLOOKUP($A2585,#REF!,3,FALSE)</f>
        <v>#REF!</v>
      </c>
      <c r="E2585" s="436" t="e">
        <f>VLOOKUP($A2585,#REF!,4,FALSE)</f>
        <v>#REF!</v>
      </c>
      <c r="F2585" s="103" t="e">
        <f>VLOOKUP($A2585,#REF!,5,FALSE)</f>
        <v>#REF!</v>
      </c>
      <c r="G2585" s="98" t="e">
        <f>VLOOKUP($A2585,#REF!,8,FALSE)</f>
        <v>#REF!</v>
      </c>
      <c r="H2585" s="93" t="e">
        <f>VLOOKUP($A2585,#REF!,7,FALSE)</f>
        <v>#REF!</v>
      </c>
      <c r="I2585" s="438" t="e">
        <f>VLOOKUP($A2585,#REF!,10,FALSE)</f>
        <v>#REF!</v>
      </c>
      <c r="J2585" s="98" t="e">
        <f>VLOOKUP($A2585,#REF!,11,FALSE)</f>
        <v>#REF!</v>
      </c>
      <c r="K2585" s="114" t="e">
        <f>VLOOKUP($A2585,#REF!,12,FALSE)</f>
        <v>#REF!</v>
      </c>
      <c r="L2585" s="98" t="e">
        <f>VLOOKUP($A2585,#REF!,13,FALSE)</f>
        <v>#REF!</v>
      </c>
      <c r="M2585" s="438" t="e">
        <f>VLOOKUP($A2585,#REF!,14,FALSE)</f>
        <v>#REF!</v>
      </c>
      <c r="N2585" s="103" t="e">
        <f>VLOOKUP($A2585,#REF!,15,FALSE)</f>
        <v>#REF!</v>
      </c>
      <c r="O2585" s="103" t="e">
        <f>VLOOKUP($A2585,#REF!,18,FALSE)</f>
        <v>#REF!</v>
      </c>
      <c r="P2585" s="93" t="e">
        <f>VLOOKUP($A2585,#REF!,41,FALSE)</f>
        <v>#REF!</v>
      </c>
      <c r="Q2585" s="115" t="e">
        <f>VLOOKUP(Revisión_Avance_Periodo!$L2585,#REF!,30,FALSE)</f>
        <v>#REF!</v>
      </c>
      <c r="R2585" s="116">
        <v>2019</v>
      </c>
      <c r="S2585" s="196">
        <v>43585</v>
      </c>
      <c r="T2585" s="124" t="s">
        <v>71</v>
      </c>
      <c r="U2585" s="440" t="e">
        <f>INDEX(#REF!,MATCH(Revisión_Avance_Periodo!$L2585,#REF!,0),MATCH(Revisión_Avance_Periodo!$T2585,#REF!,0))</f>
        <v>#REF!</v>
      </c>
      <c r="V2585" s="440" t="e">
        <f>INDEX(#REF!,MATCH(Revisión_Avance_Periodo!$L2585,#REF!,0),MATCH(Revisión_Avance_Periodo!$T2585,#REF!,0))</f>
        <v>#REF!</v>
      </c>
      <c r="W2585" s="130" t="e">
        <f t="shared" si="207"/>
        <v>#REF!</v>
      </c>
      <c r="X2585" s="124" t="e">
        <f>VLOOKUP(W2585,Tabla_Estado_Meta_OAP_2019[#All],3,TRUE)</f>
        <v>#REF!</v>
      </c>
      <c r="Y2585" s="164" t="e">
        <f>SUBTOTAL(9,$U$206:$U2585)</f>
        <v>#REF!</v>
      </c>
      <c r="Z2585" s="158" t="e">
        <f>SUBTOTAL(9,$V$206:$V2585)</f>
        <v>#REF!</v>
      </c>
      <c r="AA2585" s="159">
        <f>IFERROR(+Revisión_Avance_Periodo!$Z2585/Revisión_Avance_Periodo!$Y2585,0)</f>
        <v>0</v>
      </c>
      <c r="AB2585" s="126"/>
      <c r="AC2585" s="127"/>
      <c r="AD2585" s="125"/>
      <c r="AE2585" s="125"/>
      <c r="AF2585" s="128"/>
      <c r="AG2585" s="129"/>
      <c r="AH2585" s="164" t="e">
        <f>SUBTOTAL(9,$U$2582:$U2585)</f>
        <v>#REF!</v>
      </c>
      <c r="AI2585" s="158" t="e">
        <f>SUBTOTAL(9,$V$2582:$V2585)</f>
        <v>#REF!</v>
      </c>
      <c r="AJ2585" s="159">
        <f>IFERROR(+Revisión_Avance_Periodo!$Z2585/Revisión_Avance_Periodo!$Y2585,0)</f>
        <v>0</v>
      </c>
      <c r="AK2585" s="126"/>
      <c r="AL2585" s="127"/>
      <c r="AM2585" s="125"/>
      <c r="AN2585" s="125"/>
      <c r="AO2585" s="128"/>
      <c r="AP2585" s="129"/>
    </row>
    <row r="2586" spans="1:42" x14ac:dyDescent="0.25">
      <c r="A2586" s="92">
        <v>222</v>
      </c>
      <c r="B2586" s="435" t="e">
        <f>CONCATENATE(Revisión_Avance_Periodo!$D2586,";",Revisión_Avance_Periodo!$F2586,";",Revisión_Avance_Periodo!$L2586)</f>
        <v>#REF!</v>
      </c>
      <c r="C2586" s="435" t="e">
        <f t="shared" si="205"/>
        <v>#REF!</v>
      </c>
      <c r="D2586" s="114" t="e">
        <f>VLOOKUP($A2586,#REF!,3,FALSE)</f>
        <v>#REF!</v>
      </c>
      <c r="E2586" s="436" t="e">
        <f>VLOOKUP($A2586,#REF!,4,FALSE)</f>
        <v>#REF!</v>
      </c>
      <c r="F2586" s="102" t="e">
        <f>VLOOKUP($A2586,#REF!,5,FALSE)</f>
        <v>#REF!</v>
      </c>
      <c r="G2586" s="93" t="e">
        <f>VLOOKUP($A2586,#REF!,8,FALSE)</f>
        <v>#REF!</v>
      </c>
      <c r="H2586" s="93" t="e">
        <f>VLOOKUP($A2586,#REF!,7,FALSE)</f>
        <v>#REF!</v>
      </c>
      <c r="I2586" s="438" t="e">
        <f>VLOOKUP($A2586,#REF!,10,FALSE)</f>
        <v>#REF!</v>
      </c>
      <c r="J2586" s="93" t="e">
        <f>VLOOKUP($A2586,#REF!,11,FALSE)</f>
        <v>#REF!</v>
      </c>
      <c r="K2586" s="114" t="e">
        <f>VLOOKUP($A2586,#REF!,12,FALSE)</f>
        <v>#REF!</v>
      </c>
      <c r="L2586" s="93" t="e">
        <f>VLOOKUP($A2586,#REF!,13,FALSE)</f>
        <v>#REF!</v>
      </c>
      <c r="M2586" s="438" t="e">
        <f>VLOOKUP($A2586,#REF!,14,FALSE)</f>
        <v>#REF!</v>
      </c>
      <c r="N2586" s="102" t="e">
        <f>VLOOKUP($A2586,#REF!,15,FALSE)</f>
        <v>#REF!</v>
      </c>
      <c r="O2586" s="102" t="e">
        <f>VLOOKUP($A2586,#REF!,18,FALSE)</f>
        <v>#REF!</v>
      </c>
      <c r="P2586" s="93" t="e">
        <f>VLOOKUP($A2586,#REF!,41,FALSE)</f>
        <v>#REF!</v>
      </c>
      <c r="Q2586" s="115" t="e">
        <f>VLOOKUP(Revisión_Avance_Periodo!$L2586,#REF!,30,FALSE)</f>
        <v>#REF!</v>
      </c>
      <c r="R2586" s="116">
        <v>2019</v>
      </c>
      <c r="S2586" s="196">
        <v>43615</v>
      </c>
      <c r="T2586" s="116" t="s">
        <v>72</v>
      </c>
      <c r="U2586" s="440" t="e">
        <f>INDEX(#REF!,MATCH(Revisión_Avance_Periodo!$L2586,#REF!,0),MATCH(Revisión_Avance_Periodo!$T2586,#REF!,0))</f>
        <v>#REF!</v>
      </c>
      <c r="V2586" s="440" t="e">
        <f>INDEX(#REF!,MATCH(Revisión_Avance_Periodo!$L2586,#REF!,0),MATCH(Revisión_Avance_Periodo!$T2586,#REF!,0))</f>
        <v>#REF!</v>
      </c>
      <c r="W2586" s="131" t="e">
        <f t="shared" si="207"/>
        <v>#REF!</v>
      </c>
      <c r="X2586" s="116" t="e">
        <f>VLOOKUP(W2586,Tabla_Estado_Meta_OAP_2019[#All],3,TRUE)</f>
        <v>#REF!</v>
      </c>
      <c r="Y2586" s="164" t="e">
        <f>SUBTOTAL(9,$U$206:$U2586)</f>
        <v>#REF!</v>
      </c>
      <c r="Z2586" s="158" t="e">
        <f>SUBTOTAL(9,$V$206:$V2586)</f>
        <v>#REF!</v>
      </c>
      <c r="AA2586" s="159">
        <f>IFERROR(+Revisión_Avance_Periodo!$Z2586/Revisión_Avance_Periodo!$Y2586,0)</f>
        <v>0</v>
      </c>
      <c r="AB2586" s="126"/>
      <c r="AC2586" s="127"/>
      <c r="AD2586" s="125"/>
      <c r="AE2586" s="125"/>
      <c r="AF2586" s="128"/>
      <c r="AG2586" s="129"/>
      <c r="AH2586" s="164" t="e">
        <f>SUBTOTAL(9,$U$2582:$U2586)</f>
        <v>#REF!</v>
      </c>
      <c r="AI2586" s="158" t="e">
        <f>SUBTOTAL(9,$V$2582:$V2586)</f>
        <v>#REF!</v>
      </c>
      <c r="AJ2586" s="159">
        <f>IFERROR(+Revisión_Avance_Periodo!$Z2586/Revisión_Avance_Periodo!$Y2586,0)</f>
        <v>0</v>
      </c>
      <c r="AK2586" s="126"/>
      <c r="AL2586" s="127"/>
      <c r="AM2586" s="125"/>
      <c r="AN2586" s="125"/>
      <c r="AO2586" s="128"/>
      <c r="AP2586" s="129"/>
    </row>
    <row r="2587" spans="1:42" x14ac:dyDescent="0.25">
      <c r="A2587" s="97">
        <v>222</v>
      </c>
      <c r="B2587" s="435" t="e">
        <f>CONCATENATE(Revisión_Avance_Periodo!$D2587,";",Revisión_Avance_Periodo!$F2587,";",Revisión_Avance_Periodo!$L2587)</f>
        <v>#REF!</v>
      </c>
      <c r="C2587" s="435" t="e">
        <f t="shared" si="205"/>
        <v>#REF!</v>
      </c>
      <c r="D2587" s="123" t="e">
        <f>VLOOKUP($A2587,#REF!,3,FALSE)</f>
        <v>#REF!</v>
      </c>
      <c r="E2587" s="436" t="e">
        <f>VLOOKUP($A2587,#REF!,4,FALSE)</f>
        <v>#REF!</v>
      </c>
      <c r="F2587" s="103" t="e">
        <f>VLOOKUP($A2587,#REF!,5,FALSE)</f>
        <v>#REF!</v>
      </c>
      <c r="G2587" s="98" t="e">
        <f>VLOOKUP($A2587,#REF!,8,FALSE)</f>
        <v>#REF!</v>
      </c>
      <c r="H2587" s="93" t="e">
        <f>VLOOKUP($A2587,#REF!,7,FALSE)</f>
        <v>#REF!</v>
      </c>
      <c r="I2587" s="438" t="e">
        <f>VLOOKUP($A2587,#REF!,10,FALSE)</f>
        <v>#REF!</v>
      </c>
      <c r="J2587" s="98" t="e">
        <f>VLOOKUP($A2587,#REF!,11,FALSE)</f>
        <v>#REF!</v>
      </c>
      <c r="K2587" s="114" t="e">
        <f>VLOOKUP($A2587,#REF!,12,FALSE)</f>
        <v>#REF!</v>
      </c>
      <c r="L2587" s="98" t="e">
        <f>VLOOKUP($A2587,#REF!,13,FALSE)</f>
        <v>#REF!</v>
      </c>
      <c r="M2587" s="438" t="e">
        <f>VLOOKUP($A2587,#REF!,14,FALSE)</f>
        <v>#REF!</v>
      </c>
      <c r="N2587" s="103" t="e">
        <f>VLOOKUP($A2587,#REF!,15,FALSE)</f>
        <v>#REF!</v>
      </c>
      <c r="O2587" s="103" t="e">
        <f>VLOOKUP($A2587,#REF!,18,FALSE)</f>
        <v>#REF!</v>
      </c>
      <c r="P2587" s="93" t="e">
        <f>VLOOKUP($A2587,#REF!,41,FALSE)</f>
        <v>#REF!</v>
      </c>
      <c r="Q2587" s="115" t="e">
        <f>VLOOKUP(Revisión_Avance_Periodo!$L2587,#REF!,30,FALSE)</f>
        <v>#REF!</v>
      </c>
      <c r="R2587" s="116">
        <v>2019</v>
      </c>
      <c r="S2587" s="196">
        <v>43646</v>
      </c>
      <c r="T2587" s="124" t="s">
        <v>73</v>
      </c>
      <c r="U2587" s="440" t="e">
        <f>INDEX(#REF!,MATCH(Revisión_Avance_Periodo!$L2587,#REF!,0),MATCH(Revisión_Avance_Periodo!$T2587,#REF!,0))</f>
        <v>#REF!</v>
      </c>
      <c r="V2587" s="440" t="e">
        <f>INDEX(#REF!,MATCH(Revisión_Avance_Periodo!$L2587,#REF!,0),MATCH(Revisión_Avance_Periodo!$T2587,#REF!,0))</f>
        <v>#REF!</v>
      </c>
      <c r="W2587" s="130" t="e">
        <f t="shared" si="207"/>
        <v>#REF!</v>
      </c>
      <c r="X2587" s="124" t="e">
        <f>VLOOKUP(W2587,Tabla_Estado_Meta_OAP_2019[#All],3,TRUE)</f>
        <v>#REF!</v>
      </c>
      <c r="Y2587" s="164" t="e">
        <f>SUBTOTAL(9,$U$206:$U2587)</f>
        <v>#REF!</v>
      </c>
      <c r="Z2587" s="158" t="e">
        <f>SUBTOTAL(9,$V$206:$V2587)</f>
        <v>#REF!</v>
      </c>
      <c r="AA2587" s="159">
        <f>IFERROR(+Revisión_Avance_Periodo!$Z2587/Revisión_Avance_Periodo!$Y2587,0)</f>
        <v>0</v>
      </c>
      <c r="AB2587" s="126"/>
      <c r="AC2587" s="127"/>
      <c r="AD2587" s="125"/>
      <c r="AE2587" s="125"/>
      <c r="AF2587" s="128"/>
      <c r="AG2587" s="129"/>
      <c r="AH2587" s="164" t="e">
        <f>SUBTOTAL(9,$U$2582:$U2587)</f>
        <v>#REF!</v>
      </c>
      <c r="AI2587" s="158" t="e">
        <f>SUBTOTAL(9,$V$2582:$V2587)</f>
        <v>#REF!</v>
      </c>
      <c r="AJ2587" s="159">
        <f>IFERROR(+Revisión_Avance_Periodo!$Z2587/Revisión_Avance_Periodo!$Y2587,0)</f>
        <v>0</v>
      </c>
      <c r="AK2587" s="126"/>
      <c r="AL2587" s="127"/>
      <c r="AM2587" s="125"/>
      <c r="AN2587" s="125"/>
      <c r="AO2587" s="128"/>
      <c r="AP2587" s="129"/>
    </row>
    <row r="2588" spans="1:42" x14ac:dyDescent="0.25">
      <c r="A2588" s="92">
        <v>222</v>
      </c>
      <c r="B2588" s="435" t="e">
        <f>CONCATENATE(Revisión_Avance_Periodo!$D2588,";",Revisión_Avance_Periodo!$F2588,";",Revisión_Avance_Periodo!$L2588)</f>
        <v>#REF!</v>
      </c>
      <c r="C2588" s="435" t="e">
        <f t="shared" si="205"/>
        <v>#REF!</v>
      </c>
      <c r="D2588" s="114" t="e">
        <f>VLOOKUP($A2588,#REF!,3,FALSE)</f>
        <v>#REF!</v>
      </c>
      <c r="E2588" s="436" t="e">
        <f>VLOOKUP($A2588,#REF!,4,FALSE)</f>
        <v>#REF!</v>
      </c>
      <c r="F2588" s="102" t="e">
        <f>VLOOKUP($A2588,#REF!,5,FALSE)</f>
        <v>#REF!</v>
      </c>
      <c r="G2588" s="93" t="e">
        <f>VLOOKUP($A2588,#REF!,8,FALSE)</f>
        <v>#REF!</v>
      </c>
      <c r="H2588" s="93" t="e">
        <f>VLOOKUP($A2588,#REF!,7,FALSE)</f>
        <v>#REF!</v>
      </c>
      <c r="I2588" s="438" t="e">
        <f>VLOOKUP($A2588,#REF!,10,FALSE)</f>
        <v>#REF!</v>
      </c>
      <c r="J2588" s="93" t="e">
        <f>VLOOKUP($A2588,#REF!,11,FALSE)</f>
        <v>#REF!</v>
      </c>
      <c r="K2588" s="114" t="e">
        <f>VLOOKUP($A2588,#REF!,12,FALSE)</f>
        <v>#REF!</v>
      </c>
      <c r="L2588" s="93" t="e">
        <f>VLOOKUP($A2588,#REF!,13,FALSE)</f>
        <v>#REF!</v>
      </c>
      <c r="M2588" s="438" t="e">
        <f>VLOOKUP($A2588,#REF!,14,FALSE)</f>
        <v>#REF!</v>
      </c>
      <c r="N2588" s="102" t="e">
        <f>VLOOKUP($A2588,#REF!,15,FALSE)</f>
        <v>#REF!</v>
      </c>
      <c r="O2588" s="102" t="e">
        <f>VLOOKUP($A2588,#REF!,18,FALSE)</f>
        <v>#REF!</v>
      </c>
      <c r="P2588" s="93" t="e">
        <f>VLOOKUP($A2588,#REF!,41,FALSE)</f>
        <v>#REF!</v>
      </c>
      <c r="Q2588" s="115" t="e">
        <f>VLOOKUP(Revisión_Avance_Periodo!$L2588,#REF!,30,FALSE)</f>
        <v>#REF!</v>
      </c>
      <c r="R2588" s="116">
        <v>2019</v>
      </c>
      <c r="S2588" s="196">
        <v>43676</v>
      </c>
      <c r="T2588" s="116" t="s">
        <v>74</v>
      </c>
      <c r="U2588" s="440" t="e">
        <f>INDEX(#REF!,MATCH(Revisión_Avance_Periodo!$L2588,#REF!,0),MATCH(Revisión_Avance_Periodo!$T2588,#REF!,0))</f>
        <v>#REF!</v>
      </c>
      <c r="V2588" s="440" t="e">
        <f>INDEX(#REF!,MATCH(Revisión_Avance_Periodo!$L2588,#REF!,0),MATCH(Revisión_Avance_Periodo!$T2588,#REF!,0))</f>
        <v>#REF!</v>
      </c>
      <c r="W2588" s="131" t="e">
        <f t="shared" si="207"/>
        <v>#REF!</v>
      </c>
      <c r="X2588" s="116" t="e">
        <f>VLOOKUP(W2588,Tabla_Estado_Meta_OAP_2019[#All],3,TRUE)</f>
        <v>#REF!</v>
      </c>
      <c r="Y2588" s="164" t="e">
        <f>SUBTOTAL(9,$U$206:$U2588)</f>
        <v>#REF!</v>
      </c>
      <c r="Z2588" s="158" t="e">
        <f>SUBTOTAL(9,$V$206:$V2588)</f>
        <v>#REF!</v>
      </c>
      <c r="AA2588" s="159">
        <f>IFERROR(+Revisión_Avance_Periodo!$Z2588/Revisión_Avance_Periodo!$Y2588,0)</f>
        <v>0</v>
      </c>
      <c r="AB2588" s="126"/>
      <c r="AC2588" s="127"/>
      <c r="AD2588" s="125"/>
      <c r="AE2588" s="125"/>
      <c r="AF2588" s="128"/>
      <c r="AG2588" s="129"/>
      <c r="AH2588" s="164" t="e">
        <f>SUBTOTAL(9,$U$2582:$U2588)</f>
        <v>#REF!</v>
      </c>
      <c r="AI2588" s="158" t="e">
        <f>SUBTOTAL(9,$V$2582:$V2588)</f>
        <v>#REF!</v>
      </c>
      <c r="AJ2588" s="159">
        <f>IFERROR(+Revisión_Avance_Periodo!$Z2588/Revisión_Avance_Periodo!$Y2588,0)</f>
        <v>0</v>
      </c>
      <c r="AK2588" s="126"/>
      <c r="AL2588" s="127"/>
      <c r="AM2588" s="125"/>
      <c r="AN2588" s="125"/>
      <c r="AO2588" s="128"/>
      <c r="AP2588" s="129"/>
    </row>
    <row r="2589" spans="1:42" x14ac:dyDescent="0.25">
      <c r="A2589" s="97">
        <v>222</v>
      </c>
      <c r="B2589" s="435" t="e">
        <f>CONCATENATE(Revisión_Avance_Periodo!$D2589,";",Revisión_Avance_Periodo!$F2589,";",Revisión_Avance_Periodo!$L2589)</f>
        <v>#REF!</v>
      </c>
      <c r="C2589" s="435" t="e">
        <f t="shared" si="205"/>
        <v>#REF!</v>
      </c>
      <c r="D2589" s="123" t="e">
        <f>VLOOKUP($A2589,#REF!,3,FALSE)</f>
        <v>#REF!</v>
      </c>
      <c r="E2589" s="436" t="e">
        <f>VLOOKUP($A2589,#REF!,4,FALSE)</f>
        <v>#REF!</v>
      </c>
      <c r="F2589" s="103" t="e">
        <f>VLOOKUP($A2589,#REF!,5,FALSE)</f>
        <v>#REF!</v>
      </c>
      <c r="G2589" s="98" t="e">
        <f>VLOOKUP($A2589,#REF!,8,FALSE)</f>
        <v>#REF!</v>
      </c>
      <c r="H2589" s="93" t="e">
        <f>VLOOKUP($A2589,#REF!,7,FALSE)</f>
        <v>#REF!</v>
      </c>
      <c r="I2589" s="438" t="e">
        <f>VLOOKUP($A2589,#REF!,10,FALSE)</f>
        <v>#REF!</v>
      </c>
      <c r="J2589" s="98" t="e">
        <f>VLOOKUP($A2589,#REF!,11,FALSE)</f>
        <v>#REF!</v>
      </c>
      <c r="K2589" s="114" t="e">
        <f>VLOOKUP($A2589,#REF!,12,FALSE)</f>
        <v>#REF!</v>
      </c>
      <c r="L2589" s="98" t="e">
        <f>VLOOKUP($A2589,#REF!,13,FALSE)</f>
        <v>#REF!</v>
      </c>
      <c r="M2589" s="438" t="e">
        <f>VLOOKUP($A2589,#REF!,14,FALSE)</f>
        <v>#REF!</v>
      </c>
      <c r="N2589" s="103" t="e">
        <f>VLOOKUP($A2589,#REF!,15,FALSE)</f>
        <v>#REF!</v>
      </c>
      <c r="O2589" s="103" t="e">
        <f>VLOOKUP($A2589,#REF!,18,FALSE)</f>
        <v>#REF!</v>
      </c>
      <c r="P2589" s="93" t="e">
        <f>VLOOKUP($A2589,#REF!,41,FALSE)</f>
        <v>#REF!</v>
      </c>
      <c r="Q2589" s="115" t="e">
        <f>VLOOKUP(Revisión_Avance_Periodo!$L2589,#REF!,30,FALSE)</f>
        <v>#REF!</v>
      </c>
      <c r="R2589" s="116">
        <v>2019</v>
      </c>
      <c r="S2589" s="196">
        <v>43707</v>
      </c>
      <c r="T2589" s="124" t="s">
        <v>75</v>
      </c>
      <c r="U2589" s="440" t="e">
        <f>INDEX(#REF!,MATCH(Revisión_Avance_Periodo!$L2589,#REF!,0),MATCH(Revisión_Avance_Periodo!$T2589,#REF!,0))</f>
        <v>#REF!</v>
      </c>
      <c r="V2589" s="440" t="e">
        <f>INDEX(#REF!,MATCH(Revisión_Avance_Periodo!$L2589,#REF!,0),MATCH(Revisión_Avance_Periodo!$T2589,#REF!,0))</f>
        <v>#REF!</v>
      </c>
      <c r="W2589" s="130" t="e">
        <f t="shared" si="207"/>
        <v>#REF!</v>
      </c>
      <c r="X2589" s="124" t="e">
        <f>VLOOKUP(W2589,Tabla_Estado_Meta_OAP_2019[#All],3,TRUE)</f>
        <v>#REF!</v>
      </c>
      <c r="Y2589" s="164" t="e">
        <f>SUBTOTAL(9,$U$206:$U2589)</f>
        <v>#REF!</v>
      </c>
      <c r="Z2589" s="158" t="e">
        <f>SUBTOTAL(9,$V$206:$V2589)</f>
        <v>#REF!</v>
      </c>
      <c r="AA2589" s="159">
        <f>IFERROR(+Revisión_Avance_Periodo!$Z2589/Revisión_Avance_Periodo!$Y2589,0)</f>
        <v>0</v>
      </c>
      <c r="AB2589" s="126"/>
      <c r="AC2589" s="127"/>
      <c r="AD2589" s="125"/>
      <c r="AE2589" s="125"/>
      <c r="AF2589" s="128"/>
      <c r="AG2589" s="129"/>
      <c r="AH2589" s="164" t="e">
        <f>SUBTOTAL(9,$U$2582:$U2589)</f>
        <v>#REF!</v>
      </c>
      <c r="AI2589" s="158" t="e">
        <f>SUBTOTAL(9,$V$2582:$V2589)</f>
        <v>#REF!</v>
      </c>
      <c r="AJ2589" s="159">
        <f>IFERROR(+Revisión_Avance_Periodo!$Z2589/Revisión_Avance_Periodo!$Y2589,0)</f>
        <v>0</v>
      </c>
      <c r="AK2589" s="126"/>
      <c r="AL2589" s="127"/>
      <c r="AM2589" s="125"/>
      <c r="AN2589" s="125"/>
      <c r="AO2589" s="128"/>
      <c r="AP2589" s="129"/>
    </row>
    <row r="2590" spans="1:42" x14ac:dyDescent="0.25">
      <c r="A2590" s="92">
        <v>222</v>
      </c>
      <c r="B2590" s="435" t="e">
        <f>CONCATENATE(Revisión_Avance_Periodo!$D2590,";",Revisión_Avance_Periodo!$F2590,";",Revisión_Avance_Periodo!$L2590)</f>
        <v>#REF!</v>
      </c>
      <c r="C2590" s="435" t="e">
        <f t="shared" si="205"/>
        <v>#REF!</v>
      </c>
      <c r="D2590" s="114" t="e">
        <f>VLOOKUP($A2590,#REF!,3,FALSE)</f>
        <v>#REF!</v>
      </c>
      <c r="E2590" s="436" t="e">
        <f>VLOOKUP($A2590,#REF!,4,FALSE)</f>
        <v>#REF!</v>
      </c>
      <c r="F2590" s="102" t="e">
        <f>VLOOKUP($A2590,#REF!,5,FALSE)</f>
        <v>#REF!</v>
      </c>
      <c r="G2590" s="93" t="e">
        <f>VLOOKUP($A2590,#REF!,8,FALSE)</f>
        <v>#REF!</v>
      </c>
      <c r="H2590" s="93" t="e">
        <f>VLOOKUP($A2590,#REF!,7,FALSE)</f>
        <v>#REF!</v>
      </c>
      <c r="I2590" s="438" t="e">
        <f>VLOOKUP($A2590,#REF!,10,FALSE)</f>
        <v>#REF!</v>
      </c>
      <c r="J2590" s="93" t="e">
        <f>VLOOKUP($A2590,#REF!,11,FALSE)</f>
        <v>#REF!</v>
      </c>
      <c r="K2590" s="114" t="e">
        <f>VLOOKUP($A2590,#REF!,12,FALSE)</f>
        <v>#REF!</v>
      </c>
      <c r="L2590" s="93" t="e">
        <f>VLOOKUP($A2590,#REF!,13,FALSE)</f>
        <v>#REF!</v>
      </c>
      <c r="M2590" s="438" t="e">
        <f>VLOOKUP($A2590,#REF!,14,FALSE)</f>
        <v>#REF!</v>
      </c>
      <c r="N2590" s="102" t="e">
        <f>VLOOKUP($A2590,#REF!,15,FALSE)</f>
        <v>#REF!</v>
      </c>
      <c r="O2590" s="102" t="e">
        <f>VLOOKUP($A2590,#REF!,18,FALSE)</f>
        <v>#REF!</v>
      </c>
      <c r="P2590" s="93" t="e">
        <f>VLOOKUP($A2590,#REF!,41,FALSE)</f>
        <v>#REF!</v>
      </c>
      <c r="Q2590" s="115" t="e">
        <f>VLOOKUP(Revisión_Avance_Periodo!$L2590,#REF!,30,FALSE)</f>
        <v>#REF!</v>
      </c>
      <c r="R2590" s="116">
        <v>2019</v>
      </c>
      <c r="S2590" s="196">
        <v>43738</v>
      </c>
      <c r="T2590" s="116" t="s">
        <v>76</v>
      </c>
      <c r="U2590" s="440" t="e">
        <f>INDEX(#REF!,MATCH(Revisión_Avance_Periodo!$L2590,#REF!,0),MATCH(Revisión_Avance_Periodo!$T2590,#REF!,0))</f>
        <v>#REF!</v>
      </c>
      <c r="V2590" s="440" t="e">
        <f>INDEX(#REF!,MATCH(Revisión_Avance_Periodo!$L2590,#REF!,0),MATCH(Revisión_Avance_Periodo!$T2590,#REF!,0))</f>
        <v>#REF!</v>
      </c>
      <c r="W2590" s="131" t="e">
        <f t="shared" si="207"/>
        <v>#REF!</v>
      </c>
      <c r="X2590" s="116" t="e">
        <f>VLOOKUP(W2590,Tabla_Estado_Meta_OAP_2019[#All],3,TRUE)</f>
        <v>#REF!</v>
      </c>
      <c r="Y2590" s="164" t="e">
        <f>SUBTOTAL(9,$U$206:$U2590)</f>
        <v>#REF!</v>
      </c>
      <c r="Z2590" s="158" t="e">
        <f>SUBTOTAL(9,$V$206:$V2590)</f>
        <v>#REF!</v>
      </c>
      <c r="AA2590" s="159">
        <f>IFERROR(+Revisión_Avance_Periodo!$Z2590/Revisión_Avance_Periodo!$Y2590,0)</f>
        <v>0</v>
      </c>
      <c r="AB2590" s="126"/>
      <c r="AC2590" s="127"/>
      <c r="AD2590" s="125"/>
      <c r="AE2590" s="125"/>
      <c r="AF2590" s="128"/>
      <c r="AG2590" s="129"/>
      <c r="AH2590" s="164" t="e">
        <f>SUBTOTAL(9,$U$2582:$U2590)</f>
        <v>#REF!</v>
      </c>
      <c r="AI2590" s="158" t="e">
        <f>SUBTOTAL(9,$V$2582:$V2590)</f>
        <v>#REF!</v>
      </c>
      <c r="AJ2590" s="159">
        <f>IFERROR(+Revisión_Avance_Periodo!$Z2590/Revisión_Avance_Periodo!$Y2590,0)</f>
        <v>0</v>
      </c>
      <c r="AK2590" s="126"/>
      <c r="AL2590" s="127"/>
      <c r="AM2590" s="125"/>
      <c r="AN2590" s="125"/>
      <c r="AO2590" s="128"/>
      <c r="AP2590" s="129"/>
    </row>
    <row r="2591" spans="1:42" x14ac:dyDescent="0.25">
      <c r="A2591" s="97">
        <v>222</v>
      </c>
      <c r="B2591" s="435" t="e">
        <f>CONCATENATE(Revisión_Avance_Periodo!$D2591,";",Revisión_Avance_Periodo!$F2591,";",Revisión_Avance_Periodo!$L2591)</f>
        <v>#REF!</v>
      </c>
      <c r="C2591" s="435" t="e">
        <f t="shared" si="205"/>
        <v>#REF!</v>
      </c>
      <c r="D2591" s="123" t="e">
        <f>VLOOKUP($A2591,#REF!,3,FALSE)</f>
        <v>#REF!</v>
      </c>
      <c r="E2591" s="436" t="e">
        <f>VLOOKUP($A2591,#REF!,4,FALSE)</f>
        <v>#REF!</v>
      </c>
      <c r="F2591" s="103" t="e">
        <f>VLOOKUP($A2591,#REF!,5,FALSE)</f>
        <v>#REF!</v>
      </c>
      <c r="G2591" s="98" t="e">
        <f>VLOOKUP($A2591,#REF!,8,FALSE)</f>
        <v>#REF!</v>
      </c>
      <c r="H2591" s="93" t="e">
        <f>VLOOKUP($A2591,#REF!,7,FALSE)</f>
        <v>#REF!</v>
      </c>
      <c r="I2591" s="438" t="e">
        <f>VLOOKUP($A2591,#REF!,10,FALSE)</f>
        <v>#REF!</v>
      </c>
      <c r="J2591" s="98" t="e">
        <f>VLOOKUP($A2591,#REF!,11,FALSE)</f>
        <v>#REF!</v>
      </c>
      <c r="K2591" s="114" t="e">
        <f>VLOOKUP($A2591,#REF!,12,FALSE)</f>
        <v>#REF!</v>
      </c>
      <c r="L2591" s="98" t="e">
        <f>VLOOKUP($A2591,#REF!,13,FALSE)</f>
        <v>#REF!</v>
      </c>
      <c r="M2591" s="438" t="e">
        <f>VLOOKUP($A2591,#REF!,14,FALSE)</f>
        <v>#REF!</v>
      </c>
      <c r="N2591" s="103" t="e">
        <f>VLOOKUP($A2591,#REF!,15,FALSE)</f>
        <v>#REF!</v>
      </c>
      <c r="O2591" s="103" t="e">
        <f>VLOOKUP($A2591,#REF!,18,FALSE)</f>
        <v>#REF!</v>
      </c>
      <c r="P2591" s="93" t="e">
        <f>VLOOKUP($A2591,#REF!,41,FALSE)</f>
        <v>#REF!</v>
      </c>
      <c r="Q2591" s="115" t="e">
        <f>VLOOKUP(Revisión_Avance_Periodo!$L2591,#REF!,30,FALSE)</f>
        <v>#REF!</v>
      </c>
      <c r="R2591" s="116">
        <v>2019</v>
      </c>
      <c r="S2591" s="196">
        <v>43768</v>
      </c>
      <c r="T2591" s="124" t="s">
        <v>77</v>
      </c>
      <c r="U2591" s="440" t="e">
        <f>INDEX(#REF!,MATCH(Revisión_Avance_Periodo!$L2591,#REF!,0),MATCH(Revisión_Avance_Periodo!$T2591,#REF!,0))</f>
        <v>#REF!</v>
      </c>
      <c r="V2591" s="440" t="e">
        <f>INDEX(#REF!,MATCH(Revisión_Avance_Periodo!$L2591,#REF!,0),MATCH(Revisión_Avance_Periodo!$T2591,#REF!,0))</f>
        <v>#REF!</v>
      </c>
      <c r="W2591" s="118">
        <f>IFERROR((V2591/U2591),0)</f>
        <v>0</v>
      </c>
      <c r="X2591" s="124" t="str">
        <f>VLOOKUP(W2591,Tabla_Estado_Meta_OAP_2019[#All],3,TRUE)</f>
        <v>Por Ejecutar</v>
      </c>
      <c r="Y2591" s="164" t="e">
        <f>SUBTOTAL(9,$U$206:$U2591)</f>
        <v>#REF!</v>
      </c>
      <c r="Z2591" s="158" t="e">
        <f>SUBTOTAL(9,$V$206:$V2591)</f>
        <v>#REF!</v>
      </c>
      <c r="AA2591" s="159">
        <f>IFERROR(+Revisión_Avance_Periodo!$Z2591/Revisión_Avance_Periodo!$Y2591,0)</f>
        <v>0</v>
      </c>
      <c r="AB2591" s="126"/>
      <c r="AC2591" s="127"/>
      <c r="AD2591" s="125"/>
      <c r="AE2591" s="125"/>
      <c r="AF2591" s="128"/>
      <c r="AG2591" s="129"/>
      <c r="AH2591" s="164" t="e">
        <f>SUBTOTAL(9,$U$2582:$U2591)</f>
        <v>#REF!</v>
      </c>
      <c r="AI2591" s="158" t="e">
        <f>SUBTOTAL(9,$V$2582:$V2591)</f>
        <v>#REF!</v>
      </c>
      <c r="AJ2591" s="159">
        <f>IFERROR(+Revisión_Avance_Periodo!$Z2591/Revisión_Avance_Periodo!$Y2591,0)</f>
        <v>0</v>
      </c>
      <c r="AK2591" s="126"/>
      <c r="AL2591" s="127"/>
      <c r="AM2591" s="125"/>
      <c r="AN2591" s="125"/>
      <c r="AO2591" s="128"/>
      <c r="AP2591" s="129"/>
    </row>
    <row r="2592" spans="1:42" x14ac:dyDescent="0.25">
      <c r="A2592" s="92">
        <v>222</v>
      </c>
      <c r="B2592" s="435" t="e">
        <f>CONCATENATE(Revisión_Avance_Periodo!$D2592,";",Revisión_Avance_Periodo!$F2592,";",Revisión_Avance_Periodo!$L2592)</f>
        <v>#REF!</v>
      </c>
      <c r="C2592" s="435" t="e">
        <f t="shared" si="205"/>
        <v>#REF!</v>
      </c>
      <c r="D2592" s="114" t="e">
        <f>VLOOKUP($A2592,#REF!,3,FALSE)</f>
        <v>#REF!</v>
      </c>
      <c r="E2592" s="436" t="e">
        <f>VLOOKUP($A2592,#REF!,4,FALSE)</f>
        <v>#REF!</v>
      </c>
      <c r="F2592" s="102" t="e">
        <f>VLOOKUP($A2592,#REF!,5,FALSE)</f>
        <v>#REF!</v>
      </c>
      <c r="G2592" s="93" t="e">
        <f>VLOOKUP($A2592,#REF!,8,FALSE)</f>
        <v>#REF!</v>
      </c>
      <c r="H2592" s="93" t="e">
        <f>VLOOKUP($A2592,#REF!,7,FALSE)</f>
        <v>#REF!</v>
      </c>
      <c r="I2592" s="438" t="e">
        <f>VLOOKUP($A2592,#REF!,10,FALSE)</f>
        <v>#REF!</v>
      </c>
      <c r="J2592" s="93" t="e">
        <f>VLOOKUP($A2592,#REF!,11,FALSE)</f>
        <v>#REF!</v>
      </c>
      <c r="K2592" s="114" t="e">
        <f>VLOOKUP($A2592,#REF!,12,FALSE)</f>
        <v>#REF!</v>
      </c>
      <c r="L2592" s="93" t="e">
        <f>VLOOKUP($A2592,#REF!,13,FALSE)</f>
        <v>#REF!</v>
      </c>
      <c r="M2592" s="438" t="e">
        <f>VLOOKUP($A2592,#REF!,14,FALSE)</f>
        <v>#REF!</v>
      </c>
      <c r="N2592" s="102" t="e">
        <f>VLOOKUP($A2592,#REF!,15,FALSE)</f>
        <v>#REF!</v>
      </c>
      <c r="O2592" s="102" t="e">
        <f>VLOOKUP($A2592,#REF!,18,FALSE)</f>
        <v>#REF!</v>
      </c>
      <c r="P2592" s="93" t="e">
        <f>VLOOKUP($A2592,#REF!,41,FALSE)</f>
        <v>#REF!</v>
      </c>
      <c r="Q2592" s="115" t="e">
        <f>VLOOKUP(Revisión_Avance_Periodo!$L2592,#REF!,30,FALSE)</f>
        <v>#REF!</v>
      </c>
      <c r="R2592" s="116">
        <v>2019</v>
      </c>
      <c r="S2592" s="196">
        <v>43799</v>
      </c>
      <c r="T2592" s="116" t="s">
        <v>78</v>
      </c>
      <c r="U2592" s="440" t="e">
        <f>INDEX(#REF!,MATCH(Revisión_Avance_Periodo!$L2592,#REF!,0),MATCH(Revisión_Avance_Periodo!$T2592,#REF!,0))</f>
        <v>#REF!</v>
      </c>
      <c r="V2592" s="440" t="e">
        <f>INDEX(#REF!,MATCH(Revisión_Avance_Periodo!$L2592,#REF!,0),MATCH(Revisión_Avance_Periodo!$T2592,#REF!,0))</f>
        <v>#REF!</v>
      </c>
      <c r="W2592" s="118">
        <f>IFERROR((V2592/U2592),0)</f>
        <v>0</v>
      </c>
      <c r="X2592" s="116" t="str">
        <f>VLOOKUP(W2592,Tabla_Estado_Meta_OAP_2019[#All],3,TRUE)</f>
        <v>Por Ejecutar</v>
      </c>
      <c r="Y2592" s="164" t="e">
        <f>SUBTOTAL(9,$U$206:$U2592)</f>
        <v>#REF!</v>
      </c>
      <c r="Z2592" s="158" t="e">
        <f>SUBTOTAL(9,$V$206:$V2592)</f>
        <v>#REF!</v>
      </c>
      <c r="AA2592" s="159">
        <f>IFERROR(+Revisión_Avance_Periodo!$Z2592/Revisión_Avance_Periodo!$Y2592,0)</f>
        <v>0</v>
      </c>
      <c r="AB2592" s="126"/>
      <c r="AC2592" s="127"/>
      <c r="AD2592" s="125"/>
      <c r="AE2592" s="125"/>
      <c r="AF2592" s="128"/>
      <c r="AG2592" s="129"/>
      <c r="AH2592" s="164" t="e">
        <f>SUBTOTAL(9,$U$2582:$U2592)</f>
        <v>#REF!</v>
      </c>
      <c r="AI2592" s="158" t="e">
        <f>SUBTOTAL(9,$V$2582:$V2592)</f>
        <v>#REF!</v>
      </c>
      <c r="AJ2592" s="159">
        <f>IFERROR(+Revisión_Avance_Periodo!$Z2592/Revisión_Avance_Periodo!$Y2592,0)</f>
        <v>0</v>
      </c>
      <c r="AK2592" s="126"/>
      <c r="AL2592" s="127"/>
      <c r="AM2592" s="125"/>
      <c r="AN2592" s="125"/>
      <c r="AO2592" s="128"/>
      <c r="AP2592" s="129"/>
    </row>
    <row r="2593" spans="1:42" ht="15.75" thickBot="1" x14ac:dyDescent="0.3">
      <c r="A2593" s="97">
        <v>222</v>
      </c>
      <c r="B2593" s="435" t="e">
        <f>CONCATENATE(Revisión_Avance_Periodo!$D2593,";",Revisión_Avance_Periodo!$F2593,";",Revisión_Avance_Periodo!$L2593)</f>
        <v>#REF!</v>
      </c>
      <c r="C2593" s="435" t="e">
        <f t="shared" si="205"/>
        <v>#REF!</v>
      </c>
      <c r="D2593" s="123" t="e">
        <f>VLOOKUP($A2593,#REF!,3,FALSE)</f>
        <v>#REF!</v>
      </c>
      <c r="E2593" s="436" t="e">
        <f>VLOOKUP($A2593,#REF!,4,FALSE)</f>
        <v>#REF!</v>
      </c>
      <c r="F2593" s="103" t="e">
        <f>VLOOKUP($A2593,#REF!,5,FALSE)</f>
        <v>#REF!</v>
      </c>
      <c r="G2593" s="98" t="e">
        <f>VLOOKUP($A2593,#REF!,8,FALSE)</f>
        <v>#REF!</v>
      </c>
      <c r="H2593" s="93" t="e">
        <f>VLOOKUP($A2593,#REF!,7,FALSE)</f>
        <v>#REF!</v>
      </c>
      <c r="I2593" s="438" t="e">
        <f>VLOOKUP($A2593,#REF!,10,FALSE)</f>
        <v>#REF!</v>
      </c>
      <c r="J2593" s="98" t="e">
        <f>VLOOKUP($A2593,#REF!,11,FALSE)</f>
        <v>#REF!</v>
      </c>
      <c r="K2593" s="114" t="e">
        <f>VLOOKUP($A2593,#REF!,12,FALSE)</f>
        <v>#REF!</v>
      </c>
      <c r="L2593" s="98" t="e">
        <f>VLOOKUP($A2593,#REF!,13,FALSE)</f>
        <v>#REF!</v>
      </c>
      <c r="M2593" s="438" t="e">
        <f>VLOOKUP($A2593,#REF!,14,FALSE)</f>
        <v>#REF!</v>
      </c>
      <c r="N2593" s="103" t="e">
        <f>VLOOKUP($A2593,#REF!,15,FALSE)</f>
        <v>#REF!</v>
      </c>
      <c r="O2593" s="103" t="e">
        <f>VLOOKUP($A2593,#REF!,18,FALSE)</f>
        <v>#REF!</v>
      </c>
      <c r="P2593" s="93" t="e">
        <f>VLOOKUP($A2593,#REF!,41,FALSE)</f>
        <v>#REF!</v>
      </c>
      <c r="Q2593" s="115" t="e">
        <f>VLOOKUP(Revisión_Avance_Periodo!$L2593,#REF!,30,FALSE)</f>
        <v>#REF!</v>
      </c>
      <c r="R2593" s="116">
        <v>2019</v>
      </c>
      <c r="S2593" s="196">
        <v>43829</v>
      </c>
      <c r="T2593" s="124" t="s">
        <v>79</v>
      </c>
      <c r="U2593" s="440" t="e">
        <f>INDEX(#REF!,MATCH(Revisión_Avance_Periodo!$L2593,#REF!,0),MATCH(Revisión_Avance_Periodo!$T2593,#REF!,0))</f>
        <v>#REF!</v>
      </c>
      <c r="V2593" s="440" t="e">
        <f>INDEX(#REF!,MATCH(Revisión_Avance_Periodo!$L2593,#REF!,0),MATCH(Revisión_Avance_Periodo!$T2593,#REF!,0))</f>
        <v>#REF!</v>
      </c>
      <c r="W2593" s="130" t="e">
        <f>V2593/U2593</f>
        <v>#REF!</v>
      </c>
      <c r="X2593" s="124" t="e">
        <f>VLOOKUP(W2593,Tabla_Estado_Meta_OAP_2019[#All],3,TRUE)</f>
        <v>#REF!</v>
      </c>
      <c r="Y2593" s="164" t="e">
        <f>SUBTOTAL(9,$U$206:$U2593)</f>
        <v>#REF!</v>
      </c>
      <c r="Z2593" s="158" t="e">
        <f>SUBTOTAL(9,$V$206:$V2593)</f>
        <v>#REF!</v>
      </c>
      <c r="AA2593" s="159">
        <f>IFERROR(+Revisión_Avance_Periodo!$Z2593/Revisión_Avance_Periodo!$Y2593,0)</f>
        <v>0</v>
      </c>
      <c r="AB2593" s="126"/>
      <c r="AC2593" s="127"/>
      <c r="AD2593" s="125"/>
      <c r="AE2593" s="125"/>
      <c r="AF2593" s="128"/>
      <c r="AG2593" s="129"/>
      <c r="AH2593" s="164" t="e">
        <f>SUBTOTAL(9,$U$2582:$U2593)</f>
        <v>#REF!</v>
      </c>
      <c r="AI2593" s="158" t="e">
        <f>SUBTOTAL(9,$V$2582:$V2593)</f>
        <v>#REF!</v>
      </c>
      <c r="AJ2593" s="159">
        <f>IFERROR(+Revisión_Avance_Periodo!$Z2593/Revisión_Avance_Periodo!$Y2593,0)</f>
        <v>0</v>
      </c>
      <c r="AK2593" s="126"/>
      <c r="AL2593" s="127"/>
      <c r="AM2593" s="125"/>
      <c r="AN2593" s="125"/>
      <c r="AO2593" s="128"/>
      <c r="AP2593" s="129"/>
    </row>
    <row r="2594" spans="1:42" x14ac:dyDescent="0.25">
      <c r="A2594" s="92">
        <v>223</v>
      </c>
      <c r="B2594" s="435" t="e">
        <f>CONCATENATE(Revisión_Avance_Periodo!$D2594,";",Revisión_Avance_Periodo!$F2594,";",Revisión_Avance_Periodo!$L2594)</f>
        <v>#REF!</v>
      </c>
      <c r="C2594" s="435" t="e">
        <f t="shared" si="205"/>
        <v>#REF!</v>
      </c>
      <c r="D2594" s="114" t="e">
        <f>VLOOKUP($A2594,#REF!,3,FALSE)</f>
        <v>#REF!</v>
      </c>
      <c r="E2594" s="436" t="e">
        <f>VLOOKUP($A2594,#REF!,4,FALSE)</f>
        <v>#REF!</v>
      </c>
      <c r="F2594" s="102" t="e">
        <f>VLOOKUP($A2594,#REF!,5,FALSE)</f>
        <v>#REF!</v>
      </c>
      <c r="G2594" s="93" t="e">
        <f>VLOOKUP($A2594,#REF!,8,FALSE)</f>
        <v>#REF!</v>
      </c>
      <c r="H2594" s="93" t="e">
        <f>VLOOKUP($A2594,#REF!,7,FALSE)</f>
        <v>#REF!</v>
      </c>
      <c r="I2594" s="438" t="e">
        <f>VLOOKUP($A2594,#REF!,10,FALSE)</f>
        <v>#REF!</v>
      </c>
      <c r="J2594" s="93" t="e">
        <f>VLOOKUP($A2594,#REF!,11,FALSE)</f>
        <v>#REF!</v>
      </c>
      <c r="K2594" s="114" t="e">
        <f>VLOOKUP($A2594,#REF!,12,FALSE)</f>
        <v>#REF!</v>
      </c>
      <c r="L2594" s="93" t="e">
        <f>VLOOKUP($A2594,#REF!,13,FALSE)</f>
        <v>#REF!</v>
      </c>
      <c r="M2594" s="438" t="e">
        <f>VLOOKUP($A2594,#REF!,14,FALSE)</f>
        <v>#REF!</v>
      </c>
      <c r="N2594" s="102" t="e">
        <f>VLOOKUP($A2594,#REF!,15,FALSE)</f>
        <v>#REF!</v>
      </c>
      <c r="O2594" s="102" t="e">
        <f>VLOOKUP($A2594,#REF!,18,FALSE)</f>
        <v>#REF!</v>
      </c>
      <c r="P2594" s="93" t="e">
        <f>VLOOKUP($A2594,#REF!,41,FALSE)</f>
        <v>#REF!</v>
      </c>
      <c r="Q2594" s="115" t="e">
        <f>VLOOKUP(Revisión_Avance_Periodo!$L2594,#REF!,30,FALSE)</f>
        <v>#REF!</v>
      </c>
      <c r="R2594" s="116">
        <v>2019</v>
      </c>
      <c r="S2594" s="196">
        <v>43495</v>
      </c>
      <c r="T2594" s="116" t="s">
        <v>68</v>
      </c>
      <c r="U2594" s="132" t="e">
        <f>INDEX(#REF!,MATCH(Revisión_Avance_Periodo!$L2594,#REF!,0),MATCH(Revisión_Avance_Periodo!$T2594,#REF!,0))</f>
        <v>#REF!</v>
      </c>
      <c r="V2594" s="132" t="e">
        <f>INDEX(#REF!,MATCH(Revisión_Avance_Periodo!$L2594,#REF!,0),MATCH(Revisión_Avance_Periodo!$T2594,#REF!,0))</f>
        <v>#REF!</v>
      </c>
      <c r="W2594" s="118">
        <f>IFERROR((V2594/U2594),0)</f>
        <v>0</v>
      </c>
      <c r="X2594" s="116" t="str">
        <f>VLOOKUP(W2594,Tabla_Estado_Meta_OAP_2019[#All],3,TRUE)</f>
        <v>Por Ejecutar</v>
      </c>
      <c r="Y2594" s="160" t="e">
        <f>SUBTOTAL(9,$U$206:$U2594)</f>
        <v>#REF!</v>
      </c>
      <c r="Z2594" s="161" t="e">
        <f>SUBTOTAL(9,$V$206:$V2594)</f>
        <v>#REF!</v>
      </c>
      <c r="AA2594" s="162">
        <f>IFERROR(+Revisión_Avance_Periodo!$Z2594/Revisión_Avance_Periodo!$Y2594,0)</f>
        <v>0</v>
      </c>
      <c r="AB2594" s="133" t="e">
        <f>SUBTOTAL(9,U2594:U2605)</f>
        <v>#REF!</v>
      </c>
      <c r="AC2594" s="134" t="e">
        <f>SUBTOTAL(9,V2594:V2605)</f>
        <v>#REF!</v>
      </c>
      <c r="AD2594" s="119" t="e">
        <f>+AC2594/AB2594</f>
        <v>#REF!</v>
      </c>
      <c r="AE2594" s="119" t="e">
        <f>100%-Revisión_Avance_Periodo!$AD2594</f>
        <v>#REF!</v>
      </c>
      <c r="AF2594" s="121" t="e">
        <f>VLOOKUP(AD2594,Tabla_Estado_Meta_OAP_2019[],3,TRUE)</f>
        <v>#REF!</v>
      </c>
      <c r="AG2594" s="122" t="e">
        <f>Revisión_Avance_Periodo!$AD2594*Revisión_Avance_Periodo!$Q2594</f>
        <v>#REF!</v>
      </c>
      <c r="AH2594" s="160" t="e">
        <f>SUBTOTAL(9,$U$2594:$U2594)</f>
        <v>#REF!</v>
      </c>
      <c r="AI2594" s="161" t="e">
        <f>SUBTOTAL(9,$V$2594:$V2594)</f>
        <v>#REF!</v>
      </c>
      <c r="AJ2594" s="162">
        <f>IFERROR(+Revisión_Avance_Periodo!$Z2594/Revisión_Avance_Periodo!$Y2594,0)</f>
        <v>0</v>
      </c>
      <c r="AK2594" s="133" t="e">
        <f>SUBTOTAL(9,AD2594:AD2605)</f>
        <v>#REF!</v>
      </c>
      <c r="AL2594" s="134" t="e">
        <f>SUBTOTAL(9,AE2594:AE2605)</f>
        <v>#REF!</v>
      </c>
      <c r="AM2594" s="119" t="e">
        <f>+AL2594/AK2594</f>
        <v>#REF!</v>
      </c>
      <c r="AN2594" s="119" t="e">
        <f>100%-Revisión_Avance_Periodo!$AD2594</f>
        <v>#REF!</v>
      </c>
      <c r="AO2594" s="121" t="e">
        <f>VLOOKUP(AM2594,Tabla_Estado_Meta_OAP_2019[],3,TRUE)</f>
        <v>#REF!</v>
      </c>
      <c r="AP2594" s="122" t="e">
        <f>Revisión_Avance_Periodo!$AD2594*Revisión_Avance_Periodo!$Q2594</f>
        <v>#REF!</v>
      </c>
    </row>
    <row r="2595" spans="1:42" x14ac:dyDescent="0.25">
      <c r="A2595" s="97">
        <v>223</v>
      </c>
      <c r="B2595" s="435" t="e">
        <f>CONCATENATE(Revisión_Avance_Periodo!$D2595,";",Revisión_Avance_Periodo!$F2595,";",Revisión_Avance_Periodo!$L2595)</f>
        <v>#REF!</v>
      </c>
      <c r="C2595" s="435" t="e">
        <f t="shared" si="205"/>
        <v>#REF!</v>
      </c>
      <c r="D2595" s="123" t="e">
        <f>VLOOKUP($A2595,#REF!,3,FALSE)</f>
        <v>#REF!</v>
      </c>
      <c r="E2595" s="436" t="e">
        <f>VLOOKUP($A2595,#REF!,4,FALSE)</f>
        <v>#REF!</v>
      </c>
      <c r="F2595" s="103" t="e">
        <f>VLOOKUP($A2595,#REF!,5,FALSE)</f>
        <v>#REF!</v>
      </c>
      <c r="G2595" s="98" t="e">
        <f>VLOOKUP($A2595,#REF!,8,FALSE)</f>
        <v>#REF!</v>
      </c>
      <c r="H2595" s="93" t="e">
        <f>VLOOKUP($A2595,#REF!,7,FALSE)</f>
        <v>#REF!</v>
      </c>
      <c r="I2595" s="438" t="e">
        <f>VLOOKUP($A2595,#REF!,10,FALSE)</f>
        <v>#REF!</v>
      </c>
      <c r="J2595" s="98" t="e">
        <f>VLOOKUP($A2595,#REF!,11,FALSE)</f>
        <v>#REF!</v>
      </c>
      <c r="K2595" s="114" t="e">
        <f>VLOOKUP($A2595,#REF!,12,FALSE)</f>
        <v>#REF!</v>
      </c>
      <c r="L2595" s="98" t="e">
        <f>VLOOKUP($A2595,#REF!,13,FALSE)</f>
        <v>#REF!</v>
      </c>
      <c r="M2595" s="438" t="e">
        <f>VLOOKUP($A2595,#REF!,14,FALSE)</f>
        <v>#REF!</v>
      </c>
      <c r="N2595" s="103" t="e">
        <f>VLOOKUP($A2595,#REF!,15,FALSE)</f>
        <v>#REF!</v>
      </c>
      <c r="O2595" s="103" t="e">
        <f>VLOOKUP($A2595,#REF!,18,FALSE)</f>
        <v>#REF!</v>
      </c>
      <c r="P2595" s="93" t="e">
        <f>VLOOKUP($A2595,#REF!,41,FALSE)</f>
        <v>#REF!</v>
      </c>
      <c r="Q2595" s="115" t="e">
        <f>VLOOKUP(Revisión_Avance_Periodo!$L2595,#REF!,30,FALSE)</f>
        <v>#REF!</v>
      </c>
      <c r="R2595" s="116">
        <v>2019</v>
      </c>
      <c r="S2595" s="196">
        <v>43524</v>
      </c>
      <c r="T2595" s="124" t="s">
        <v>69</v>
      </c>
      <c r="U2595" s="132" t="e">
        <f>INDEX(#REF!,MATCH(Revisión_Avance_Periodo!$L2595,#REF!,0),MATCH(Revisión_Avance_Periodo!$T2595,#REF!,0))</f>
        <v>#REF!</v>
      </c>
      <c r="V2595" s="132" t="e">
        <f>INDEX(#REF!,MATCH(Revisión_Avance_Periodo!$L2595,#REF!,0),MATCH(Revisión_Avance_Periodo!$T2595,#REF!,0))</f>
        <v>#REF!</v>
      </c>
      <c r="W2595" s="118">
        <f>IFERROR((V2595/U2595),0)</f>
        <v>0</v>
      </c>
      <c r="X2595" s="124" t="str">
        <f>VLOOKUP(W2595,Tabla_Estado_Meta_OAP_2019[#All],3,TRUE)</f>
        <v>Por Ejecutar</v>
      </c>
      <c r="Y2595" s="157" t="e">
        <f>SUBTOTAL(9,$U$206:$U2595)</f>
        <v>#REF!</v>
      </c>
      <c r="Z2595" s="158" t="e">
        <f>SUBTOTAL(9,$V$206:$V2595)</f>
        <v>#REF!</v>
      </c>
      <c r="AA2595" s="159">
        <f>IFERROR(+Revisión_Avance_Periodo!$Z2595/Revisión_Avance_Periodo!$Y2595,0)</f>
        <v>0</v>
      </c>
      <c r="AB2595" s="126"/>
      <c r="AC2595" s="127"/>
      <c r="AD2595" s="125"/>
      <c r="AE2595" s="125"/>
      <c r="AF2595" s="128"/>
      <c r="AG2595" s="129"/>
      <c r="AH2595" s="157" t="e">
        <f>SUBTOTAL(9,$U$2594:$U2595)</f>
        <v>#REF!</v>
      </c>
      <c r="AI2595" s="158" t="e">
        <f>SUBTOTAL(9,$V$2594:$V2595)</f>
        <v>#REF!</v>
      </c>
      <c r="AJ2595" s="159">
        <f>IFERROR(+Revisión_Avance_Periodo!$Z2595/Revisión_Avance_Periodo!$Y2595,0)</f>
        <v>0</v>
      </c>
      <c r="AK2595" s="126"/>
      <c r="AL2595" s="127"/>
      <c r="AM2595" s="125"/>
      <c r="AN2595" s="125"/>
      <c r="AO2595" s="128"/>
      <c r="AP2595" s="129"/>
    </row>
    <row r="2596" spans="1:42" x14ac:dyDescent="0.25">
      <c r="A2596" s="92">
        <v>223</v>
      </c>
      <c r="B2596" s="435" t="e">
        <f>CONCATENATE(Revisión_Avance_Periodo!$D2596,";",Revisión_Avance_Periodo!$F2596,";",Revisión_Avance_Periodo!$L2596)</f>
        <v>#REF!</v>
      </c>
      <c r="C2596" s="435" t="e">
        <f t="shared" si="205"/>
        <v>#REF!</v>
      </c>
      <c r="D2596" s="114" t="e">
        <f>VLOOKUP($A2596,#REF!,3,FALSE)</f>
        <v>#REF!</v>
      </c>
      <c r="E2596" s="436" t="e">
        <f>VLOOKUP($A2596,#REF!,4,FALSE)</f>
        <v>#REF!</v>
      </c>
      <c r="F2596" s="102" t="e">
        <f>VLOOKUP($A2596,#REF!,5,FALSE)</f>
        <v>#REF!</v>
      </c>
      <c r="G2596" s="93" t="e">
        <f>VLOOKUP($A2596,#REF!,8,FALSE)</f>
        <v>#REF!</v>
      </c>
      <c r="H2596" s="93" t="e">
        <f>VLOOKUP($A2596,#REF!,7,FALSE)</f>
        <v>#REF!</v>
      </c>
      <c r="I2596" s="438" t="e">
        <f>VLOOKUP($A2596,#REF!,10,FALSE)</f>
        <v>#REF!</v>
      </c>
      <c r="J2596" s="93" t="e">
        <f>VLOOKUP($A2596,#REF!,11,FALSE)</f>
        <v>#REF!</v>
      </c>
      <c r="K2596" s="114" t="e">
        <f>VLOOKUP($A2596,#REF!,12,FALSE)</f>
        <v>#REF!</v>
      </c>
      <c r="L2596" s="93" t="e">
        <f>VLOOKUP($A2596,#REF!,13,FALSE)</f>
        <v>#REF!</v>
      </c>
      <c r="M2596" s="438" t="e">
        <f>VLOOKUP($A2596,#REF!,14,FALSE)</f>
        <v>#REF!</v>
      </c>
      <c r="N2596" s="102" t="e">
        <f>VLOOKUP($A2596,#REF!,15,FALSE)</f>
        <v>#REF!</v>
      </c>
      <c r="O2596" s="102" t="e">
        <f>VLOOKUP($A2596,#REF!,18,FALSE)</f>
        <v>#REF!</v>
      </c>
      <c r="P2596" s="93" t="e">
        <f>VLOOKUP($A2596,#REF!,41,FALSE)</f>
        <v>#REF!</v>
      </c>
      <c r="Q2596" s="115" t="e">
        <f>VLOOKUP(Revisión_Avance_Periodo!$L2596,#REF!,30,FALSE)</f>
        <v>#REF!</v>
      </c>
      <c r="R2596" s="116">
        <v>2019</v>
      </c>
      <c r="S2596" s="196">
        <v>43554</v>
      </c>
      <c r="T2596" s="116" t="s">
        <v>70</v>
      </c>
      <c r="U2596" s="132" t="e">
        <f>INDEX(#REF!,MATCH(Revisión_Avance_Periodo!$L2596,#REF!,0),MATCH(Revisión_Avance_Periodo!$T2596,#REF!,0))</f>
        <v>#REF!</v>
      </c>
      <c r="V2596" s="132" t="e">
        <f>INDEX(#REF!,MATCH(Revisión_Avance_Periodo!$L2596,#REF!,0),MATCH(Revisión_Avance_Periodo!$T2596,#REF!,0))</f>
        <v>#REF!</v>
      </c>
      <c r="W2596" s="118">
        <f>IFERROR((V2596/U2596),0)</f>
        <v>0</v>
      </c>
      <c r="X2596" s="116" t="str">
        <f>VLOOKUP(W2596,Tabla_Estado_Meta_OAP_2019[#All],3,TRUE)</f>
        <v>Por Ejecutar</v>
      </c>
      <c r="Y2596" s="157" t="e">
        <f>SUBTOTAL(9,$U$206:$U2596)</f>
        <v>#REF!</v>
      </c>
      <c r="Z2596" s="158" t="e">
        <f>SUBTOTAL(9,$V$206:$V2596)</f>
        <v>#REF!</v>
      </c>
      <c r="AA2596" s="159">
        <f>IFERROR(+Revisión_Avance_Periodo!$Z2596/Revisión_Avance_Periodo!$Y2596,0)</f>
        <v>0</v>
      </c>
      <c r="AB2596" s="126"/>
      <c r="AC2596" s="127"/>
      <c r="AD2596" s="125"/>
      <c r="AE2596" s="125"/>
      <c r="AF2596" s="128"/>
      <c r="AG2596" s="129"/>
      <c r="AH2596" s="157" t="e">
        <f>SUBTOTAL(9,$U$2594:$U2596)</f>
        <v>#REF!</v>
      </c>
      <c r="AI2596" s="158" t="e">
        <f>SUBTOTAL(9,$V$2594:$V2596)</f>
        <v>#REF!</v>
      </c>
      <c r="AJ2596" s="159">
        <f>IFERROR(+Revisión_Avance_Periodo!$Z2596/Revisión_Avance_Periodo!$Y2596,0)</f>
        <v>0</v>
      </c>
      <c r="AK2596" s="126"/>
      <c r="AL2596" s="127"/>
      <c r="AM2596" s="125"/>
      <c r="AN2596" s="125"/>
      <c r="AO2596" s="128"/>
      <c r="AP2596" s="129"/>
    </row>
    <row r="2597" spans="1:42" x14ac:dyDescent="0.25">
      <c r="A2597" s="97">
        <v>223</v>
      </c>
      <c r="B2597" s="435" t="e">
        <f>CONCATENATE(Revisión_Avance_Periodo!$D2597,";",Revisión_Avance_Periodo!$F2597,";",Revisión_Avance_Periodo!$L2597)</f>
        <v>#REF!</v>
      </c>
      <c r="C2597" s="435" t="e">
        <f t="shared" si="205"/>
        <v>#REF!</v>
      </c>
      <c r="D2597" s="123" t="e">
        <f>VLOOKUP($A2597,#REF!,3,FALSE)</f>
        <v>#REF!</v>
      </c>
      <c r="E2597" s="436" t="e">
        <f>VLOOKUP($A2597,#REF!,4,FALSE)</f>
        <v>#REF!</v>
      </c>
      <c r="F2597" s="103" t="e">
        <f>VLOOKUP($A2597,#REF!,5,FALSE)</f>
        <v>#REF!</v>
      </c>
      <c r="G2597" s="98" t="e">
        <f>VLOOKUP($A2597,#REF!,8,FALSE)</f>
        <v>#REF!</v>
      </c>
      <c r="H2597" s="93" t="e">
        <f>VLOOKUP($A2597,#REF!,7,FALSE)</f>
        <v>#REF!</v>
      </c>
      <c r="I2597" s="438" t="e">
        <f>VLOOKUP($A2597,#REF!,10,FALSE)</f>
        <v>#REF!</v>
      </c>
      <c r="J2597" s="98" t="e">
        <f>VLOOKUP($A2597,#REF!,11,FALSE)</f>
        <v>#REF!</v>
      </c>
      <c r="K2597" s="114" t="e">
        <f>VLOOKUP($A2597,#REF!,12,FALSE)</f>
        <v>#REF!</v>
      </c>
      <c r="L2597" s="98" t="e">
        <f>VLOOKUP($A2597,#REF!,13,FALSE)</f>
        <v>#REF!</v>
      </c>
      <c r="M2597" s="438" t="e">
        <f>VLOOKUP($A2597,#REF!,14,FALSE)</f>
        <v>#REF!</v>
      </c>
      <c r="N2597" s="103" t="e">
        <f>VLOOKUP($A2597,#REF!,15,FALSE)</f>
        <v>#REF!</v>
      </c>
      <c r="O2597" s="103" t="e">
        <f>VLOOKUP($A2597,#REF!,18,FALSE)</f>
        <v>#REF!</v>
      </c>
      <c r="P2597" s="93" t="e">
        <f>VLOOKUP($A2597,#REF!,41,FALSE)</f>
        <v>#REF!</v>
      </c>
      <c r="Q2597" s="115" t="e">
        <f>VLOOKUP(Revisión_Avance_Periodo!$L2597,#REF!,30,FALSE)</f>
        <v>#REF!</v>
      </c>
      <c r="R2597" s="116">
        <v>2019</v>
      </c>
      <c r="S2597" s="196">
        <v>43585</v>
      </c>
      <c r="T2597" s="124" t="s">
        <v>71</v>
      </c>
      <c r="U2597" s="132" t="e">
        <f>INDEX(#REF!,MATCH(Revisión_Avance_Periodo!$L2597,#REF!,0),MATCH(Revisión_Avance_Periodo!$T2597,#REF!,0))</f>
        <v>#REF!</v>
      </c>
      <c r="V2597" s="132" t="e">
        <f>INDEX(#REF!,MATCH(Revisión_Avance_Periodo!$L2597,#REF!,0),MATCH(Revisión_Avance_Periodo!$T2597,#REF!,0))</f>
        <v>#REF!</v>
      </c>
      <c r="W2597" s="118">
        <f>IFERROR((V2597/U2597),0)</f>
        <v>0</v>
      </c>
      <c r="X2597" s="124" t="str">
        <f>VLOOKUP(W2597,Tabla_Estado_Meta_OAP_2019[#All],3,TRUE)</f>
        <v>Por Ejecutar</v>
      </c>
      <c r="Y2597" s="157" t="e">
        <f>SUBTOTAL(9,$U$206:$U2597)</f>
        <v>#REF!</v>
      </c>
      <c r="Z2597" s="158" t="e">
        <f>SUBTOTAL(9,$V$206:$V2597)</f>
        <v>#REF!</v>
      </c>
      <c r="AA2597" s="159">
        <f>IFERROR(+Revisión_Avance_Periodo!$Z2597/Revisión_Avance_Periodo!$Y2597,0)</f>
        <v>0</v>
      </c>
      <c r="AB2597" s="126"/>
      <c r="AC2597" s="127"/>
      <c r="AD2597" s="125"/>
      <c r="AE2597" s="125"/>
      <c r="AF2597" s="128"/>
      <c r="AG2597" s="129"/>
      <c r="AH2597" s="157" t="e">
        <f>SUBTOTAL(9,$U$2594:$U2597)</f>
        <v>#REF!</v>
      </c>
      <c r="AI2597" s="158" t="e">
        <f>SUBTOTAL(9,$V$2594:$V2597)</f>
        <v>#REF!</v>
      </c>
      <c r="AJ2597" s="159">
        <f>IFERROR(+Revisión_Avance_Periodo!$Z2597/Revisión_Avance_Periodo!$Y2597,0)</f>
        <v>0</v>
      </c>
      <c r="AK2597" s="126"/>
      <c r="AL2597" s="127"/>
      <c r="AM2597" s="125"/>
      <c r="AN2597" s="125"/>
      <c r="AO2597" s="128"/>
      <c r="AP2597" s="129"/>
    </row>
    <row r="2598" spans="1:42" x14ac:dyDescent="0.25">
      <c r="A2598" s="92">
        <v>223</v>
      </c>
      <c r="B2598" s="435" t="e">
        <f>CONCATENATE(Revisión_Avance_Periodo!$D2598,";",Revisión_Avance_Periodo!$F2598,";",Revisión_Avance_Periodo!$L2598)</f>
        <v>#REF!</v>
      </c>
      <c r="C2598" s="435" t="e">
        <f t="shared" si="205"/>
        <v>#REF!</v>
      </c>
      <c r="D2598" s="114" t="e">
        <f>VLOOKUP($A2598,#REF!,3,FALSE)</f>
        <v>#REF!</v>
      </c>
      <c r="E2598" s="436" t="e">
        <f>VLOOKUP($A2598,#REF!,4,FALSE)</f>
        <v>#REF!</v>
      </c>
      <c r="F2598" s="102" t="e">
        <f>VLOOKUP($A2598,#REF!,5,FALSE)</f>
        <v>#REF!</v>
      </c>
      <c r="G2598" s="93" t="e">
        <f>VLOOKUP($A2598,#REF!,8,FALSE)</f>
        <v>#REF!</v>
      </c>
      <c r="H2598" s="93" t="e">
        <f>VLOOKUP($A2598,#REF!,7,FALSE)</f>
        <v>#REF!</v>
      </c>
      <c r="I2598" s="438" t="e">
        <f>VLOOKUP($A2598,#REF!,10,FALSE)</f>
        <v>#REF!</v>
      </c>
      <c r="J2598" s="93" t="e">
        <f>VLOOKUP($A2598,#REF!,11,FALSE)</f>
        <v>#REF!</v>
      </c>
      <c r="K2598" s="114" t="e">
        <f>VLOOKUP($A2598,#REF!,12,FALSE)</f>
        <v>#REF!</v>
      </c>
      <c r="L2598" s="93" t="e">
        <f>VLOOKUP($A2598,#REF!,13,FALSE)</f>
        <v>#REF!</v>
      </c>
      <c r="M2598" s="438" t="e">
        <f>VLOOKUP($A2598,#REF!,14,FALSE)</f>
        <v>#REF!</v>
      </c>
      <c r="N2598" s="102" t="e">
        <f>VLOOKUP($A2598,#REF!,15,FALSE)</f>
        <v>#REF!</v>
      </c>
      <c r="O2598" s="102" t="e">
        <f>VLOOKUP($A2598,#REF!,18,FALSE)</f>
        <v>#REF!</v>
      </c>
      <c r="P2598" s="93" t="e">
        <f>VLOOKUP($A2598,#REF!,41,FALSE)</f>
        <v>#REF!</v>
      </c>
      <c r="Q2598" s="115" t="e">
        <f>VLOOKUP(Revisión_Avance_Periodo!$L2598,#REF!,30,FALSE)</f>
        <v>#REF!</v>
      </c>
      <c r="R2598" s="116">
        <v>2019</v>
      </c>
      <c r="S2598" s="196">
        <v>43615</v>
      </c>
      <c r="T2598" s="116" t="s">
        <v>72</v>
      </c>
      <c r="U2598" s="132" t="e">
        <f>INDEX(#REF!,MATCH(Revisión_Avance_Periodo!$L2598,#REF!,0),MATCH(Revisión_Avance_Periodo!$T2598,#REF!,0))</f>
        <v>#REF!</v>
      </c>
      <c r="V2598" s="132" t="e">
        <f>INDEX(#REF!,MATCH(Revisión_Avance_Periodo!$L2598,#REF!,0),MATCH(Revisión_Avance_Periodo!$T2598,#REF!,0))</f>
        <v>#REF!</v>
      </c>
      <c r="W2598" s="118">
        <f>IFERROR((V2598/U2598),0)</f>
        <v>0</v>
      </c>
      <c r="X2598" s="116" t="str">
        <f>VLOOKUP(W2598,Tabla_Estado_Meta_OAP_2019[#All],3,TRUE)</f>
        <v>Por Ejecutar</v>
      </c>
      <c r="Y2598" s="157" t="e">
        <f>SUBTOTAL(9,$U$206:$U2598)</f>
        <v>#REF!</v>
      </c>
      <c r="Z2598" s="158" t="e">
        <f>SUBTOTAL(9,$V$206:$V2598)</f>
        <v>#REF!</v>
      </c>
      <c r="AA2598" s="159">
        <f>IFERROR(+Revisión_Avance_Periodo!$Z2598/Revisión_Avance_Periodo!$Y2598,0)</f>
        <v>0</v>
      </c>
      <c r="AB2598" s="126"/>
      <c r="AC2598" s="127"/>
      <c r="AD2598" s="125"/>
      <c r="AE2598" s="125"/>
      <c r="AF2598" s="128"/>
      <c r="AG2598" s="129"/>
      <c r="AH2598" s="157" t="e">
        <f>SUBTOTAL(9,$U$2594:$U2598)</f>
        <v>#REF!</v>
      </c>
      <c r="AI2598" s="158" t="e">
        <f>SUBTOTAL(9,$V$2594:$V2598)</f>
        <v>#REF!</v>
      </c>
      <c r="AJ2598" s="159">
        <f>IFERROR(+Revisión_Avance_Periodo!$Z2598/Revisión_Avance_Periodo!$Y2598,0)</f>
        <v>0</v>
      </c>
      <c r="AK2598" s="126"/>
      <c r="AL2598" s="127"/>
      <c r="AM2598" s="125"/>
      <c r="AN2598" s="125"/>
      <c r="AO2598" s="128"/>
      <c r="AP2598" s="129"/>
    </row>
    <row r="2599" spans="1:42" x14ac:dyDescent="0.25">
      <c r="A2599" s="97">
        <v>223</v>
      </c>
      <c r="B2599" s="435" t="e">
        <f>CONCATENATE(Revisión_Avance_Periodo!$D2599,";",Revisión_Avance_Periodo!$F2599,";",Revisión_Avance_Periodo!$L2599)</f>
        <v>#REF!</v>
      </c>
      <c r="C2599" s="435" t="e">
        <f t="shared" si="205"/>
        <v>#REF!</v>
      </c>
      <c r="D2599" s="123" t="e">
        <f>VLOOKUP($A2599,#REF!,3,FALSE)</f>
        <v>#REF!</v>
      </c>
      <c r="E2599" s="436" t="e">
        <f>VLOOKUP($A2599,#REF!,4,FALSE)</f>
        <v>#REF!</v>
      </c>
      <c r="F2599" s="103" t="e">
        <f>VLOOKUP($A2599,#REF!,5,FALSE)</f>
        <v>#REF!</v>
      </c>
      <c r="G2599" s="98" t="e">
        <f>VLOOKUP($A2599,#REF!,8,FALSE)</f>
        <v>#REF!</v>
      </c>
      <c r="H2599" s="93" t="e">
        <f>VLOOKUP($A2599,#REF!,7,FALSE)</f>
        <v>#REF!</v>
      </c>
      <c r="I2599" s="438" t="e">
        <f>VLOOKUP($A2599,#REF!,10,FALSE)</f>
        <v>#REF!</v>
      </c>
      <c r="J2599" s="98" t="e">
        <f>VLOOKUP($A2599,#REF!,11,FALSE)</f>
        <v>#REF!</v>
      </c>
      <c r="K2599" s="114" t="e">
        <f>VLOOKUP($A2599,#REF!,12,FALSE)</f>
        <v>#REF!</v>
      </c>
      <c r="L2599" s="98" t="e">
        <f>VLOOKUP($A2599,#REF!,13,FALSE)</f>
        <v>#REF!</v>
      </c>
      <c r="M2599" s="438" t="e">
        <f>VLOOKUP($A2599,#REF!,14,FALSE)</f>
        <v>#REF!</v>
      </c>
      <c r="N2599" s="103" t="e">
        <f>VLOOKUP($A2599,#REF!,15,FALSE)</f>
        <v>#REF!</v>
      </c>
      <c r="O2599" s="103" t="e">
        <f>VLOOKUP($A2599,#REF!,18,FALSE)</f>
        <v>#REF!</v>
      </c>
      <c r="P2599" s="93" t="e">
        <f>VLOOKUP($A2599,#REF!,41,FALSE)</f>
        <v>#REF!</v>
      </c>
      <c r="Q2599" s="115" t="e">
        <f>VLOOKUP(Revisión_Avance_Periodo!$L2599,#REF!,30,FALSE)</f>
        <v>#REF!</v>
      </c>
      <c r="R2599" s="116">
        <v>2019</v>
      </c>
      <c r="S2599" s="196">
        <v>43646</v>
      </c>
      <c r="T2599" s="124" t="s">
        <v>73</v>
      </c>
      <c r="U2599" s="132" t="e">
        <f>INDEX(#REF!,MATCH(Revisión_Avance_Periodo!$L2599,#REF!,0),MATCH(Revisión_Avance_Periodo!$T2599,#REF!,0))</f>
        <v>#REF!</v>
      </c>
      <c r="V2599" s="132" t="e">
        <f>INDEX(#REF!,MATCH(Revisión_Avance_Periodo!$L2599,#REF!,0),MATCH(Revisión_Avance_Periodo!$T2599,#REF!,0))</f>
        <v>#REF!</v>
      </c>
      <c r="W2599" s="130" t="e">
        <f>V2599/U2599</f>
        <v>#REF!</v>
      </c>
      <c r="X2599" s="124" t="e">
        <f>VLOOKUP(W2599,Tabla_Estado_Meta_OAP_2019[#All],3,TRUE)</f>
        <v>#REF!</v>
      </c>
      <c r="Y2599" s="157" t="e">
        <f>SUBTOTAL(9,$U$206:$U2599)</f>
        <v>#REF!</v>
      </c>
      <c r="Z2599" s="158" t="e">
        <f>SUBTOTAL(9,$V$206:$V2599)</f>
        <v>#REF!</v>
      </c>
      <c r="AA2599" s="159">
        <f>IFERROR(+Revisión_Avance_Periodo!$Z2599/Revisión_Avance_Periodo!$Y2599,0)</f>
        <v>0</v>
      </c>
      <c r="AB2599" s="126"/>
      <c r="AC2599" s="127"/>
      <c r="AD2599" s="125"/>
      <c r="AE2599" s="125"/>
      <c r="AF2599" s="128"/>
      <c r="AG2599" s="129"/>
      <c r="AH2599" s="157" t="e">
        <f>SUBTOTAL(9,$U$2594:$U2599)</f>
        <v>#REF!</v>
      </c>
      <c r="AI2599" s="158" t="e">
        <f>SUBTOTAL(9,$V$2594:$V2599)</f>
        <v>#REF!</v>
      </c>
      <c r="AJ2599" s="159">
        <f>IFERROR(+Revisión_Avance_Periodo!$Z2599/Revisión_Avance_Periodo!$Y2599,0)</f>
        <v>0</v>
      </c>
      <c r="AK2599" s="126"/>
      <c r="AL2599" s="127"/>
      <c r="AM2599" s="125"/>
      <c r="AN2599" s="125"/>
      <c r="AO2599" s="128"/>
      <c r="AP2599" s="129"/>
    </row>
    <row r="2600" spans="1:42" x14ac:dyDescent="0.25">
      <c r="A2600" s="92">
        <v>223</v>
      </c>
      <c r="B2600" s="435" t="e">
        <f>CONCATENATE(Revisión_Avance_Periodo!$D2600,";",Revisión_Avance_Periodo!$F2600,";",Revisión_Avance_Periodo!$L2600)</f>
        <v>#REF!</v>
      </c>
      <c r="C2600" s="435" t="e">
        <f t="shared" si="205"/>
        <v>#REF!</v>
      </c>
      <c r="D2600" s="114" t="e">
        <f>VLOOKUP($A2600,#REF!,3,FALSE)</f>
        <v>#REF!</v>
      </c>
      <c r="E2600" s="436" t="e">
        <f>VLOOKUP($A2600,#REF!,4,FALSE)</f>
        <v>#REF!</v>
      </c>
      <c r="F2600" s="102" t="e">
        <f>VLOOKUP($A2600,#REF!,5,FALSE)</f>
        <v>#REF!</v>
      </c>
      <c r="G2600" s="93" t="e">
        <f>VLOOKUP($A2600,#REF!,8,FALSE)</f>
        <v>#REF!</v>
      </c>
      <c r="H2600" s="93" t="e">
        <f>VLOOKUP($A2600,#REF!,7,FALSE)</f>
        <v>#REF!</v>
      </c>
      <c r="I2600" s="438" t="e">
        <f>VLOOKUP($A2600,#REF!,10,FALSE)</f>
        <v>#REF!</v>
      </c>
      <c r="J2600" s="93" t="e">
        <f>VLOOKUP($A2600,#REF!,11,FALSE)</f>
        <v>#REF!</v>
      </c>
      <c r="K2600" s="114" t="e">
        <f>VLOOKUP($A2600,#REF!,12,FALSE)</f>
        <v>#REF!</v>
      </c>
      <c r="L2600" s="93" t="e">
        <f>VLOOKUP($A2600,#REF!,13,FALSE)</f>
        <v>#REF!</v>
      </c>
      <c r="M2600" s="438" t="e">
        <f>VLOOKUP($A2600,#REF!,14,FALSE)</f>
        <v>#REF!</v>
      </c>
      <c r="N2600" s="102" t="e">
        <f>VLOOKUP($A2600,#REF!,15,FALSE)</f>
        <v>#REF!</v>
      </c>
      <c r="O2600" s="102" t="e">
        <f>VLOOKUP($A2600,#REF!,18,FALSE)</f>
        <v>#REF!</v>
      </c>
      <c r="P2600" s="93" t="e">
        <f>VLOOKUP($A2600,#REF!,41,FALSE)</f>
        <v>#REF!</v>
      </c>
      <c r="Q2600" s="115" t="e">
        <f>VLOOKUP(Revisión_Avance_Periodo!$L2600,#REF!,30,FALSE)</f>
        <v>#REF!</v>
      </c>
      <c r="R2600" s="116">
        <v>2019</v>
      </c>
      <c r="S2600" s="196">
        <v>43676</v>
      </c>
      <c r="T2600" s="116" t="s">
        <v>74</v>
      </c>
      <c r="U2600" s="132" t="e">
        <f>INDEX(#REF!,MATCH(Revisión_Avance_Periodo!$L2600,#REF!,0),MATCH(Revisión_Avance_Periodo!$T2600,#REF!,0))</f>
        <v>#REF!</v>
      </c>
      <c r="V2600" s="132" t="e">
        <f>INDEX(#REF!,MATCH(Revisión_Avance_Periodo!$L2600,#REF!,0),MATCH(Revisión_Avance_Periodo!$T2600,#REF!,0))</f>
        <v>#REF!</v>
      </c>
      <c r="W2600" s="118">
        <f t="shared" ref="W2600:W2605" si="208">IFERROR((V2600/U2600),0)</f>
        <v>0</v>
      </c>
      <c r="X2600" s="116" t="str">
        <f>VLOOKUP(W2600,Tabla_Estado_Meta_OAP_2019[#All],3,TRUE)</f>
        <v>Por Ejecutar</v>
      </c>
      <c r="Y2600" s="157" t="e">
        <f>SUBTOTAL(9,$U$206:$U2600)</f>
        <v>#REF!</v>
      </c>
      <c r="Z2600" s="158" t="e">
        <f>SUBTOTAL(9,$V$206:$V2600)</f>
        <v>#REF!</v>
      </c>
      <c r="AA2600" s="159">
        <f>IFERROR(+Revisión_Avance_Periodo!$Z2600/Revisión_Avance_Periodo!$Y2600,0)</f>
        <v>0</v>
      </c>
      <c r="AB2600" s="126"/>
      <c r="AC2600" s="127"/>
      <c r="AD2600" s="125"/>
      <c r="AE2600" s="125"/>
      <c r="AF2600" s="128"/>
      <c r="AG2600" s="129"/>
      <c r="AH2600" s="157" t="e">
        <f>SUBTOTAL(9,$U$2594:$U2600)</f>
        <v>#REF!</v>
      </c>
      <c r="AI2600" s="158" t="e">
        <f>SUBTOTAL(9,$V$2594:$V2600)</f>
        <v>#REF!</v>
      </c>
      <c r="AJ2600" s="159">
        <f>IFERROR(+Revisión_Avance_Periodo!$Z2600/Revisión_Avance_Periodo!$Y2600,0)</f>
        <v>0</v>
      </c>
      <c r="AK2600" s="126"/>
      <c r="AL2600" s="127"/>
      <c r="AM2600" s="125"/>
      <c r="AN2600" s="125"/>
      <c r="AO2600" s="128"/>
      <c r="AP2600" s="129"/>
    </row>
    <row r="2601" spans="1:42" x14ac:dyDescent="0.25">
      <c r="A2601" s="97">
        <v>223</v>
      </c>
      <c r="B2601" s="435" t="e">
        <f>CONCATENATE(Revisión_Avance_Periodo!$D2601,";",Revisión_Avance_Periodo!$F2601,";",Revisión_Avance_Periodo!$L2601)</f>
        <v>#REF!</v>
      </c>
      <c r="C2601" s="435" t="e">
        <f t="shared" si="205"/>
        <v>#REF!</v>
      </c>
      <c r="D2601" s="123" t="e">
        <f>VLOOKUP($A2601,#REF!,3,FALSE)</f>
        <v>#REF!</v>
      </c>
      <c r="E2601" s="436" t="e">
        <f>VLOOKUP($A2601,#REF!,4,FALSE)</f>
        <v>#REF!</v>
      </c>
      <c r="F2601" s="103" t="e">
        <f>VLOOKUP($A2601,#REF!,5,FALSE)</f>
        <v>#REF!</v>
      </c>
      <c r="G2601" s="98" t="e">
        <f>VLOOKUP($A2601,#REF!,8,FALSE)</f>
        <v>#REF!</v>
      </c>
      <c r="H2601" s="93" t="e">
        <f>VLOOKUP($A2601,#REF!,7,FALSE)</f>
        <v>#REF!</v>
      </c>
      <c r="I2601" s="438" t="e">
        <f>VLOOKUP($A2601,#REF!,10,FALSE)</f>
        <v>#REF!</v>
      </c>
      <c r="J2601" s="98" t="e">
        <f>VLOOKUP($A2601,#REF!,11,FALSE)</f>
        <v>#REF!</v>
      </c>
      <c r="K2601" s="114" t="e">
        <f>VLOOKUP($A2601,#REF!,12,FALSE)</f>
        <v>#REF!</v>
      </c>
      <c r="L2601" s="98" t="e">
        <f>VLOOKUP($A2601,#REF!,13,FALSE)</f>
        <v>#REF!</v>
      </c>
      <c r="M2601" s="438" t="e">
        <f>VLOOKUP($A2601,#REF!,14,FALSE)</f>
        <v>#REF!</v>
      </c>
      <c r="N2601" s="103" t="e">
        <f>VLOOKUP($A2601,#REF!,15,FALSE)</f>
        <v>#REF!</v>
      </c>
      <c r="O2601" s="103" t="e">
        <f>VLOOKUP($A2601,#REF!,18,FALSE)</f>
        <v>#REF!</v>
      </c>
      <c r="P2601" s="93" t="e">
        <f>VLOOKUP($A2601,#REF!,41,FALSE)</f>
        <v>#REF!</v>
      </c>
      <c r="Q2601" s="115" t="e">
        <f>VLOOKUP(Revisión_Avance_Periodo!$L2601,#REF!,30,FALSE)</f>
        <v>#REF!</v>
      </c>
      <c r="R2601" s="116">
        <v>2019</v>
      </c>
      <c r="S2601" s="196">
        <v>43707</v>
      </c>
      <c r="T2601" s="124" t="s">
        <v>75</v>
      </c>
      <c r="U2601" s="132" t="e">
        <f>INDEX(#REF!,MATCH(Revisión_Avance_Periodo!$L2601,#REF!,0),MATCH(Revisión_Avance_Periodo!$T2601,#REF!,0))</f>
        <v>#REF!</v>
      </c>
      <c r="V2601" s="132" t="e">
        <f>INDEX(#REF!,MATCH(Revisión_Avance_Periodo!$L2601,#REF!,0),MATCH(Revisión_Avance_Periodo!$T2601,#REF!,0))</f>
        <v>#REF!</v>
      </c>
      <c r="W2601" s="118">
        <f t="shared" si="208"/>
        <v>0</v>
      </c>
      <c r="X2601" s="124" t="str">
        <f>VLOOKUP(W2601,Tabla_Estado_Meta_OAP_2019[#All],3,TRUE)</f>
        <v>Por Ejecutar</v>
      </c>
      <c r="Y2601" s="157" t="e">
        <f>SUBTOTAL(9,$U$206:$U2601)</f>
        <v>#REF!</v>
      </c>
      <c r="Z2601" s="158" t="e">
        <f>SUBTOTAL(9,$V$206:$V2601)</f>
        <v>#REF!</v>
      </c>
      <c r="AA2601" s="159">
        <f>IFERROR(+Revisión_Avance_Periodo!$Z2601/Revisión_Avance_Periodo!$Y2601,0)</f>
        <v>0</v>
      </c>
      <c r="AB2601" s="126"/>
      <c r="AC2601" s="127"/>
      <c r="AD2601" s="125"/>
      <c r="AE2601" s="125"/>
      <c r="AF2601" s="128"/>
      <c r="AG2601" s="129"/>
      <c r="AH2601" s="157" t="e">
        <f>SUBTOTAL(9,$U$2594:$U2601)</f>
        <v>#REF!</v>
      </c>
      <c r="AI2601" s="158" t="e">
        <f>SUBTOTAL(9,$V$2594:$V2601)</f>
        <v>#REF!</v>
      </c>
      <c r="AJ2601" s="159">
        <f>IFERROR(+Revisión_Avance_Periodo!$Z2601/Revisión_Avance_Periodo!$Y2601,0)</f>
        <v>0</v>
      </c>
      <c r="AK2601" s="126"/>
      <c r="AL2601" s="127"/>
      <c r="AM2601" s="125"/>
      <c r="AN2601" s="125"/>
      <c r="AO2601" s="128"/>
      <c r="AP2601" s="129"/>
    </row>
    <row r="2602" spans="1:42" x14ac:dyDescent="0.25">
      <c r="A2602" s="92">
        <v>223</v>
      </c>
      <c r="B2602" s="435" t="e">
        <f>CONCATENATE(Revisión_Avance_Periodo!$D2602,";",Revisión_Avance_Periodo!$F2602,";",Revisión_Avance_Periodo!$L2602)</f>
        <v>#REF!</v>
      </c>
      <c r="C2602" s="435" t="e">
        <f t="shared" si="205"/>
        <v>#REF!</v>
      </c>
      <c r="D2602" s="114" t="e">
        <f>VLOOKUP($A2602,#REF!,3,FALSE)</f>
        <v>#REF!</v>
      </c>
      <c r="E2602" s="436" t="e">
        <f>VLOOKUP($A2602,#REF!,4,FALSE)</f>
        <v>#REF!</v>
      </c>
      <c r="F2602" s="102" t="e">
        <f>VLOOKUP($A2602,#REF!,5,FALSE)</f>
        <v>#REF!</v>
      </c>
      <c r="G2602" s="93" t="e">
        <f>VLOOKUP($A2602,#REF!,8,FALSE)</f>
        <v>#REF!</v>
      </c>
      <c r="H2602" s="93" t="e">
        <f>VLOOKUP($A2602,#REF!,7,FALSE)</f>
        <v>#REF!</v>
      </c>
      <c r="I2602" s="438" t="e">
        <f>VLOOKUP($A2602,#REF!,10,FALSE)</f>
        <v>#REF!</v>
      </c>
      <c r="J2602" s="93" t="e">
        <f>VLOOKUP($A2602,#REF!,11,FALSE)</f>
        <v>#REF!</v>
      </c>
      <c r="K2602" s="114" t="e">
        <f>VLOOKUP($A2602,#REF!,12,FALSE)</f>
        <v>#REF!</v>
      </c>
      <c r="L2602" s="93" t="e">
        <f>VLOOKUP($A2602,#REF!,13,FALSE)</f>
        <v>#REF!</v>
      </c>
      <c r="M2602" s="438" t="e">
        <f>VLOOKUP($A2602,#REF!,14,FALSE)</f>
        <v>#REF!</v>
      </c>
      <c r="N2602" s="102" t="e">
        <f>VLOOKUP($A2602,#REF!,15,FALSE)</f>
        <v>#REF!</v>
      </c>
      <c r="O2602" s="102" t="e">
        <f>VLOOKUP($A2602,#REF!,18,FALSE)</f>
        <v>#REF!</v>
      </c>
      <c r="P2602" s="93" t="e">
        <f>VLOOKUP($A2602,#REF!,41,FALSE)</f>
        <v>#REF!</v>
      </c>
      <c r="Q2602" s="115" t="e">
        <f>VLOOKUP(Revisión_Avance_Periodo!$L2602,#REF!,30,FALSE)</f>
        <v>#REF!</v>
      </c>
      <c r="R2602" s="116">
        <v>2019</v>
      </c>
      <c r="S2602" s="196">
        <v>43738</v>
      </c>
      <c r="T2602" s="116" t="s">
        <v>76</v>
      </c>
      <c r="U2602" s="132" t="e">
        <f>INDEX(#REF!,MATCH(Revisión_Avance_Periodo!$L2602,#REF!,0),MATCH(Revisión_Avance_Periodo!$T2602,#REF!,0))</f>
        <v>#REF!</v>
      </c>
      <c r="V2602" s="132" t="e">
        <f>INDEX(#REF!,MATCH(Revisión_Avance_Periodo!$L2602,#REF!,0),MATCH(Revisión_Avance_Periodo!$T2602,#REF!,0))</f>
        <v>#REF!</v>
      </c>
      <c r="W2602" s="118">
        <f t="shared" si="208"/>
        <v>0</v>
      </c>
      <c r="X2602" s="116" t="str">
        <f>VLOOKUP(W2602,Tabla_Estado_Meta_OAP_2019[#All],3,TRUE)</f>
        <v>Por Ejecutar</v>
      </c>
      <c r="Y2602" s="157" t="e">
        <f>SUBTOTAL(9,$U$206:$U2602)</f>
        <v>#REF!</v>
      </c>
      <c r="Z2602" s="158" t="e">
        <f>SUBTOTAL(9,$V$206:$V2602)</f>
        <v>#REF!</v>
      </c>
      <c r="AA2602" s="159">
        <f>IFERROR(+Revisión_Avance_Periodo!$Z2602/Revisión_Avance_Periodo!$Y2602,0)</f>
        <v>0</v>
      </c>
      <c r="AB2602" s="126"/>
      <c r="AC2602" s="127"/>
      <c r="AD2602" s="125"/>
      <c r="AE2602" s="125"/>
      <c r="AF2602" s="128"/>
      <c r="AG2602" s="129"/>
      <c r="AH2602" s="157" t="e">
        <f>SUBTOTAL(9,$U$2594:$U2602)</f>
        <v>#REF!</v>
      </c>
      <c r="AI2602" s="158" t="e">
        <f>SUBTOTAL(9,$V$2594:$V2602)</f>
        <v>#REF!</v>
      </c>
      <c r="AJ2602" s="159">
        <f>IFERROR(+Revisión_Avance_Periodo!$Z2602/Revisión_Avance_Periodo!$Y2602,0)</f>
        <v>0</v>
      </c>
      <c r="AK2602" s="126"/>
      <c r="AL2602" s="127"/>
      <c r="AM2602" s="125"/>
      <c r="AN2602" s="125"/>
      <c r="AO2602" s="128"/>
      <c r="AP2602" s="129"/>
    </row>
    <row r="2603" spans="1:42" x14ac:dyDescent="0.25">
      <c r="A2603" s="97">
        <v>223</v>
      </c>
      <c r="B2603" s="435" t="e">
        <f>CONCATENATE(Revisión_Avance_Periodo!$D2603,";",Revisión_Avance_Periodo!$F2603,";",Revisión_Avance_Periodo!$L2603)</f>
        <v>#REF!</v>
      </c>
      <c r="C2603" s="435" t="e">
        <f t="shared" si="205"/>
        <v>#REF!</v>
      </c>
      <c r="D2603" s="123" t="e">
        <f>VLOOKUP($A2603,#REF!,3,FALSE)</f>
        <v>#REF!</v>
      </c>
      <c r="E2603" s="436" t="e">
        <f>VLOOKUP($A2603,#REF!,4,FALSE)</f>
        <v>#REF!</v>
      </c>
      <c r="F2603" s="103" t="e">
        <f>VLOOKUP($A2603,#REF!,5,FALSE)</f>
        <v>#REF!</v>
      </c>
      <c r="G2603" s="98" t="e">
        <f>VLOOKUP($A2603,#REF!,8,FALSE)</f>
        <v>#REF!</v>
      </c>
      <c r="H2603" s="93" t="e">
        <f>VLOOKUP($A2603,#REF!,7,FALSE)</f>
        <v>#REF!</v>
      </c>
      <c r="I2603" s="438" t="e">
        <f>VLOOKUP($A2603,#REF!,10,FALSE)</f>
        <v>#REF!</v>
      </c>
      <c r="J2603" s="98" t="e">
        <f>VLOOKUP($A2603,#REF!,11,FALSE)</f>
        <v>#REF!</v>
      </c>
      <c r="K2603" s="114" t="e">
        <f>VLOOKUP($A2603,#REF!,12,FALSE)</f>
        <v>#REF!</v>
      </c>
      <c r="L2603" s="98" t="e">
        <f>VLOOKUP($A2603,#REF!,13,FALSE)</f>
        <v>#REF!</v>
      </c>
      <c r="M2603" s="438" t="e">
        <f>VLOOKUP($A2603,#REF!,14,FALSE)</f>
        <v>#REF!</v>
      </c>
      <c r="N2603" s="103" t="e">
        <f>VLOOKUP($A2603,#REF!,15,FALSE)</f>
        <v>#REF!</v>
      </c>
      <c r="O2603" s="103" t="e">
        <f>VLOOKUP($A2603,#REF!,18,FALSE)</f>
        <v>#REF!</v>
      </c>
      <c r="P2603" s="93" t="e">
        <f>VLOOKUP($A2603,#REF!,41,FALSE)</f>
        <v>#REF!</v>
      </c>
      <c r="Q2603" s="115" t="e">
        <f>VLOOKUP(Revisión_Avance_Periodo!$L2603,#REF!,30,FALSE)</f>
        <v>#REF!</v>
      </c>
      <c r="R2603" s="116">
        <v>2019</v>
      </c>
      <c r="S2603" s="196">
        <v>43768</v>
      </c>
      <c r="T2603" s="124" t="s">
        <v>77</v>
      </c>
      <c r="U2603" s="132" t="e">
        <f>INDEX(#REF!,MATCH(Revisión_Avance_Periodo!$L2603,#REF!,0),MATCH(Revisión_Avance_Periodo!$T2603,#REF!,0))</f>
        <v>#REF!</v>
      </c>
      <c r="V2603" s="132" t="e">
        <f>INDEX(#REF!,MATCH(Revisión_Avance_Periodo!$L2603,#REF!,0),MATCH(Revisión_Avance_Periodo!$T2603,#REF!,0))</f>
        <v>#REF!</v>
      </c>
      <c r="W2603" s="118">
        <f t="shared" si="208"/>
        <v>0</v>
      </c>
      <c r="X2603" s="124" t="str">
        <f>VLOOKUP(W2603,Tabla_Estado_Meta_OAP_2019[#All],3,TRUE)</f>
        <v>Por Ejecutar</v>
      </c>
      <c r="Y2603" s="157" t="e">
        <f>SUBTOTAL(9,$U$206:$U2603)</f>
        <v>#REF!</v>
      </c>
      <c r="Z2603" s="158" t="e">
        <f>SUBTOTAL(9,$V$206:$V2603)</f>
        <v>#REF!</v>
      </c>
      <c r="AA2603" s="159">
        <f>IFERROR(+Revisión_Avance_Periodo!$Z2603/Revisión_Avance_Periodo!$Y2603,0)</f>
        <v>0</v>
      </c>
      <c r="AB2603" s="126"/>
      <c r="AC2603" s="127"/>
      <c r="AD2603" s="125"/>
      <c r="AE2603" s="125"/>
      <c r="AF2603" s="128"/>
      <c r="AG2603" s="129"/>
      <c r="AH2603" s="157" t="e">
        <f>SUBTOTAL(9,$U$2594:$U2603)</f>
        <v>#REF!</v>
      </c>
      <c r="AI2603" s="158" t="e">
        <f>SUBTOTAL(9,$V$2594:$V2603)</f>
        <v>#REF!</v>
      </c>
      <c r="AJ2603" s="159">
        <f>IFERROR(+Revisión_Avance_Periodo!$Z2603/Revisión_Avance_Periodo!$Y2603,0)</f>
        <v>0</v>
      </c>
      <c r="AK2603" s="126"/>
      <c r="AL2603" s="127"/>
      <c r="AM2603" s="125"/>
      <c r="AN2603" s="125"/>
      <c r="AO2603" s="128"/>
      <c r="AP2603" s="129"/>
    </row>
    <row r="2604" spans="1:42" x14ac:dyDescent="0.25">
      <c r="A2604" s="92">
        <v>223</v>
      </c>
      <c r="B2604" s="435" t="e">
        <f>CONCATENATE(Revisión_Avance_Periodo!$D2604,";",Revisión_Avance_Periodo!$F2604,";",Revisión_Avance_Periodo!$L2604)</f>
        <v>#REF!</v>
      </c>
      <c r="C2604" s="435" t="e">
        <f t="shared" si="205"/>
        <v>#REF!</v>
      </c>
      <c r="D2604" s="114" t="e">
        <f>VLOOKUP($A2604,#REF!,3,FALSE)</f>
        <v>#REF!</v>
      </c>
      <c r="E2604" s="436" t="e">
        <f>VLOOKUP($A2604,#REF!,4,FALSE)</f>
        <v>#REF!</v>
      </c>
      <c r="F2604" s="102" t="e">
        <f>VLOOKUP($A2604,#REF!,5,FALSE)</f>
        <v>#REF!</v>
      </c>
      <c r="G2604" s="93" t="e">
        <f>VLOOKUP($A2604,#REF!,8,FALSE)</f>
        <v>#REF!</v>
      </c>
      <c r="H2604" s="93" t="e">
        <f>VLOOKUP($A2604,#REF!,7,FALSE)</f>
        <v>#REF!</v>
      </c>
      <c r="I2604" s="438" t="e">
        <f>VLOOKUP($A2604,#REF!,10,FALSE)</f>
        <v>#REF!</v>
      </c>
      <c r="J2604" s="93" t="e">
        <f>VLOOKUP($A2604,#REF!,11,FALSE)</f>
        <v>#REF!</v>
      </c>
      <c r="K2604" s="114" t="e">
        <f>VLOOKUP($A2604,#REF!,12,FALSE)</f>
        <v>#REF!</v>
      </c>
      <c r="L2604" s="93" t="e">
        <f>VLOOKUP($A2604,#REF!,13,FALSE)</f>
        <v>#REF!</v>
      </c>
      <c r="M2604" s="438" t="e">
        <f>VLOOKUP($A2604,#REF!,14,FALSE)</f>
        <v>#REF!</v>
      </c>
      <c r="N2604" s="102" t="e">
        <f>VLOOKUP($A2604,#REF!,15,FALSE)</f>
        <v>#REF!</v>
      </c>
      <c r="O2604" s="102" t="e">
        <f>VLOOKUP($A2604,#REF!,18,FALSE)</f>
        <v>#REF!</v>
      </c>
      <c r="P2604" s="93" t="e">
        <f>VLOOKUP($A2604,#REF!,41,FALSE)</f>
        <v>#REF!</v>
      </c>
      <c r="Q2604" s="115" t="e">
        <f>VLOOKUP(Revisión_Avance_Periodo!$L2604,#REF!,30,FALSE)</f>
        <v>#REF!</v>
      </c>
      <c r="R2604" s="116">
        <v>2019</v>
      </c>
      <c r="S2604" s="196">
        <v>43799</v>
      </c>
      <c r="T2604" s="116" t="s">
        <v>78</v>
      </c>
      <c r="U2604" s="132" t="e">
        <f>INDEX(#REF!,MATCH(Revisión_Avance_Periodo!$L2604,#REF!,0),MATCH(Revisión_Avance_Periodo!$T2604,#REF!,0))</f>
        <v>#REF!</v>
      </c>
      <c r="V2604" s="132" t="e">
        <f>INDEX(#REF!,MATCH(Revisión_Avance_Periodo!$L2604,#REF!,0),MATCH(Revisión_Avance_Periodo!$T2604,#REF!,0))</f>
        <v>#REF!</v>
      </c>
      <c r="W2604" s="118">
        <f t="shared" si="208"/>
        <v>0</v>
      </c>
      <c r="X2604" s="116" t="str">
        <f>VLOOKUP(W2604,Tabla_Estado_Meta_OAP_2019[#All],3,TRUE)</f>
        <v>Por Ejecutar</v>
      </c>
      <c r="Y2604" s="157" t="e">
        <f>SUBTOTAL(9,$U$206:$U2604)</f>
        <v>#REF!</v>
      </c>
      <c r="Z2604" s="158" t="e">
        <f>SUBTOTAL(9,$V$206:$V2604)</f>
        <v>#REF!</v>
      </c>
      <c r="AA2604" s="159">
        <f>IFERROR(+Revisión_Avance_Periodo!$Z2604/Revisión_Avance_Periodo!$Y2604,0)</f>
        <v>0</v>
      </c>
      <c r="AB2604" s="126"/>
      <c r="AC2604" s="127"/>
      <c r="AD2604" s="125"/>
      <c r="AE2604" s="125"/>
      <c r="AF2604" s="128"/>
      <c r="AG2604" s="129"/>
      <c r="AH2604" s="157" t="e">
        <f>SUBTOTAL(9,$U$2594:$U2604)</f>
        <v>#REF!</v>
      </c>
      <c r="AI2604" s="158" t="e">
        <f>SUBTOTAL(9,$V$2594:$V2604)</f>
        <v>#REF!</v>
      </c>
      <c r="AJ2604" s="159">
        <f>IFERROR(+Revisión_Avance_Periodo!$Z2604/Revisión_Avance_Periodo!$Y2604,0)</f>
        <v>0</v>
      </c>
      <c r="AK2604" s="126"/>
      <c r="AL2604" s="127"/>
      <c r="AM2604" s="125"/>
      <c r="AN2604" s="125"/>
      <c r="AO2604" s="128"/>
      <c r="AP2604" s="129"/>
    </row>
    <row r="2605" spans="1:42" ht="15.75" thickBot="1" x14ac:dyDescent="0.3">
      <c r="A2605" s="97">
        <v>223</v>
      </c>
      <c r="B2605" s="435" t="e">
        <f>CONCATENATE(Revisión_Avance_Periodo!$D2605,";",Revisión_Avance_Periodo!$F2605,";",Revisión_Avance_Periodo!$L2605)</f>
        <v>#REF!</v>
      </c>
      <c r="C2605" s="435" t="e">
        <f t="shared" si="205"/>
        <v>#REF!</v>
      </c>
      <c r="D2605" s="123" t="e">
        <f>VLOOKUP($A2605,#REF!,3,FALSE)</f>
        <v>#REF!</v>
      </c>
      <c r="E2605" s="436" t="e">
        <f>VLOOKUP($A2605,#REF!,4,FALSE)</f>
        <v>#REF!</v>
      </c>
      <c r="F2605" s="103" t="e">
        <f>VLOOKUP($A2605,#REF!,5,FALSE)</f>
        <v>#REF!</v>
      </c>
      <c r="G2605" s="98" t="e">
        <f>VLOOKUP($A2605,#REF!,8,FALSE)</f>
        <v>#REF!</v>
      </c>
      <c r="H2605" s="93" t="e">
        <f>VLOOKUP($A2605,#REF!,7,FALSE)</f>
        <v>#REF!</v>
      </c>
      <c r="I2605" s="438" t="e">
        <f>VLOOKUP($A2605,#REF!,10,FALSE)</f>
        <v>#REF!</v>
      </c>
      <c r="J2605" s="98" t="e">
        <f>VLOOKUP($A2605,#REF!,11,FALSE)</f>
        <v>#REF!</v>
      </c>
      <c r="K2605" s="114" t="e">
        <f>VLOOKUP($A2605,#REF!,12,FALSE)</f>
        <v>#REF!</v>
      </c>
      <c r="L2605" s="98" t="e">
        <f>VLOOKUP($A2605,#REF!,13,FALSE)</f>
        <v>#REF!</v>
      </c>
      <c r="M2605" s="438" t="e">
        <f>VLOOKUP($A2605,#REF!,14,FALSE)</f>
        <v>#REF!</v>
      </c>
      <c r="N2605" s="103" t="e">
        <f>VLOOKUP($A2605,#REF!,15,FALSE)</f>
        <v>#REF!</v>
      </c>
      <c r="O2605" s="103" t="e">
        <f>VLOOKUP($A2605,#REF!,18,FALSE)</f>
        <v>#REF!</v>
      </c>
      <c r="P2605" s="93" t="e">
        <f>VLOOKUP($A2605,#REF!,41,FALSE)</f>
        <v>#REF!</v>
      </c>
      <c r="Q2605" s="115" t="e">
        <f>VLOOKUP(Revisión_Avance_Periodo!$L2605,#REF!,30,FALSE)</f>
        <v>#REF!</v>
      </c>
      <c r="R2605" s="116">
        <v>2019</v>
      </c>
      <c r="S2605" s="196">
        <v>43829</v>
      </c>
      <c r="T2605" s="124" t="s">
        <v>79</v>
      </c>
      <c r="U2605" s="132" t="e">
        <f>INDEX(#REF!,MATCH(Revisión_Avance_Periodo!$L2605,#REF!,0),MATCH(Revisión_Avance_Periodo!$T2605,#REF!,0))</f>
        <v>#REF!</v>
      </c>
      <c r="V2605" s="132" t="e">
        <f>INDEX(#REF!,MATCH(Revisión_Avance_Periodo!$L2605,#REF!,0),MATCH(Revisión_Avance_Periodo!$T2605,#REF!,0))</f>
        <v>#REF!</v>
      </c>
      <c r="W2605" s="118">
        <f t="shared" si="208"/>
        <v>0</v>
      </c>
      <c r="X2605" s="124" t="str">
        <f>VLOOKUP(W2605,Tabla_Estado_Meta_OAP_2019[#All],3,TRUE)</f>
        <v>Por Ejecutar</v>
      </c>
      <c r="Y2605" s="157" t="e">
        <f>SUBTOTAL(9,$U$206:$U2605)</f>
        <v>#REF!</v>
      </c>
      <c r="Z2605" s="158" t="e">
        <f>SUBTOTAL(9,$V$206:$V2605)</f>
        <v>#REF!</v>
      </c>
      <c r="AA2605" s="159">
        <f>IFERROR(+Revisión_Avance_Periodo!$Z2605/Revisión_Avance_Periodo!$Y2605,0)</f>
        <v>0</v>
      </c>
      <c r="AB2605" s="126"/>
      <c r="AC2605" s="127"/>
      <c r="AD2605" s="125"/>
      <c r="AE2605" s="125"/>
      <c r="AF2605" s="128"/>
      <c r="AG2605" s="129"/>
      <c r="AH2605" s="157" t="e">
        <f>SUBTOTAL(9,$U$2594:$U2605)</f>
        <v>#REF!</v>
      </c>
      <c r="AI2605" s="158" t="e">
        <f>SUBTOTAL(9,$V$2594:$V2605)</f>
        <v>#REF!</v>
      </c>
      <c r="AJ2605" s="159">
        <f>IFERROR(+Revisión_Avance_Periodo!$Z2605/Revisión_Avance_Periodo!$Y2605,0)</f>
        <v>0</v>
      </c>
      <c r="AK2605" s="126"/>
      <c r="AL2605" s="127"/>
      <c r="AM2605" s="125"/>
      <c r="AN2605" s="125"/>
      <c r="AO2605" s="128"/>
      <c r="AP2605" s="129"/>
    </row>
    <row r="2606" spans="1:42" x14ac:dyDescent="0.25">
      <c r="A2606" s="92">
        <v>224</v>
      </c>
      <c r="B2606" s="435" t="e">
        <f>CONCATENATE(Revisión_Avance_Periodo!$D2606,";",Revisión_Avance_Periodo!$F2606,";",Revisión_Avance_Periodo!$L2606)</f>
        <v>#REF!</v>
      </c>
      <c r="C2606" s="435" t="e">
        <f t="shared" si="205"/>
        <v>#REF!</v>
      </c>
      <c r="D2606" s="114" t="e">
        <f>VLOOKUP($A2606,#REF!,3,FALSE)</f>
        <v>#REF!</v>
      </c>
      <c r="E2606" s="436" t="e">
        <f>VLOOKUP($A2606,#REF!,4,FALSE)</f>
        <v>#REF!</v>
      </c>
      <c r="F2606" s="102" t="e">
        <f>VLOOKUP($A2606,#REF!,5,FALSE)</f>
        <v>#REF!</v>
      </c>
      <c r="G2606" s="93" t="e">
        <f>VLOOKUP($A2606,#REF!,8,FALSE)</f>
        <v>#REF!</v>
      </c>
      <c r="H2606" s="93" t="e">
        <f>VLOOKUP($A2606,#REF!,7,FALSE)</f>
        <v>#REF!</v>
      </c>
      <c r="I2606" s="438" t="e">
        <f>VLOOKUP($A2606,#REF!,10,FALSE)</f>
        <v>#REF!</v>
      </c>
      <c r="J2606" s="93" t="e">
        <f>VLOOKUP($A2606,#REF!,11,FALSE)</f>
        <v>#REF!</v>
      </c>
      <c r="K2606" s="114" t="e">
        <f>VLOOKUP($A2606,#REF!,12,FALSE)</f>
        <v>#REF!</v>
      </c>
      <c r="L2606" s="93" t="e">
        <f>VLOOKUP($A2606,#REF!,13,FALSE)</f>
        <v>#REF!</v>
      </c>
      <c r="M2606" s="438" t="e">
        <f>VLOOKUP($A2606,#REF!,14,FALSE)</f>
        <v>#REF!</v>
      </c>
      <c r="N2606" s="102" t="e">
        <f>VLOOKUP($A2606,#REF!,15,FALSE)</f>
        <v>#REF!</v>
      </c>
      <c r="O2606" s="102" t="e">
        <f>VLOOKUP($A2606,#REF!,18,FALSE)</f>
        <v>#REF!</v>
      </c>
      <c r="P2606" s="93" t="e">
        <f>VLOOKUP($A2606,#REF!,41,FALSE)</f>
        <v>#REF!</v>
      </c>
      <c r="Q2606" s="115" t="e">
        <f>VLOOKUP(Revisión_Avance_Periodo!$L2606,#REF!,30,FALSE)</f>
        <v>#REF!</v>
      </c>
      <c r="R2606" s="116">
        <v>2019</v>
      </c>
      <c r="S2606" s="196">
        <v>43495</v>
      </c>
      <c r="T2606" s="116" t="s">
        <v>68</v>
      </c>
      <c r="U2606" s="440" t="e">
        <f>INDEX(#REF!,MATCH(Revisión_Avance_Periodo!$L2606,#REF!,0),MATCH(Revisión_Avance_Periodo!$T2606,#REF!,0))</f>
        <v>#REF!</v>
      </c>
      <c r="V2606" s="440" t="e">
        <f>INDEX(#REF!,MATCH(Revisión_Avance_Periodo!$L2606,#REF!,0),MATCH(Revisión_Avance_Periodo!$T2606,#REF!,0))</f>
        <v>#REF!</v>
      </c>
      <c r="W2606" s="131" t="e">
        <f t="shared" ref="W2606:W2614" si="209">V2606/U2606</f>
        <v>#REF!</v>
      </c>
      <c r="X2606" s="116" t="e">
        <f>VLOOKUP(W2606,Tabla_Estado_Meta_OAP_2019[#All],3,TRUE)</f>
        <v>#REF!</v>
      </c>
      <c r="Y2606" s="163" t="e">
        <f>SUBTOTAL(9,$U$206:$U2606)</f>
        <v>#REF!</v>
      </c>
      <c r="Z2606" s="161" t="e">
        <f>SUBTOTAL(9,$V$206:$V2606)</f>
        <v>#REF!</v>
      </c>
      <c r="AA2606" s="162">
        <f>IFERROR(+Revisión_Avance_Periodo!$Z2606/Revisión_Avance_Periodo!$Y2606,0)</f>
        <v>0</v>
      </c>
      <c r="AB2606" s="445" t="e">
        <f>SUBTOTAL(9,U2606:U2617)</f>
        <v>#REF!</v>
      </c>
      <c r="AC2606" s="446" t="e">
        <f>SUBTOTAL(9,V2606:V2617)</f>
        <v>#REF!</v>
      </c>
      <c r="AD2606" s="119" t="e">
        <f>+AC2606/AB2606</f>
        <v>#REF!</v>
      </c>
      <c r="AE2606" s="119" t="e">
        <f>100%-Revisión_Avance_Periodo!$AD2606</f>
        <v>#REF!</v>
      </c>
      <c r="AF2606" s="121" t="e">
        <f>VLOOKUP(AD2606,Tabla_Estado_Meta_OAP_2019[],3,TRUE)</f>
        <v>#REF!</v>
      </c>
      <c r="AG2606" s="122" t="e">
        <f>Revisión_Avance_Periodo!$AD2606*Revisión_Avance_Periodo!$Q2606</f>
        <v>#REF!</v>
      </c>
      <c r="AH2606" s="163" t="e">
        <f>SUBTOTAL(9,$U$2606:$U2606)</f>
        <v>#REF!</v>
      </c>
      <c r="AI2606" s="161" t="e">
        <f>SUBTOTAL(9,$V$2606:$V2606)</f>
        <v>#REF!</v>
      </c>
      <c r="AJ2606" s="162">
        <f>IFERROR(+Revisión_Avance_Periodo!$Z2606/Revisión_Avance_Periodo!$Y2606,0)</f>
        <v>0</v>
      </c>
      <c r="AK2606" s="445" t="e">
        <f>SUBTOTAL(9,AD2606:AD2617)</f>
        <v>#REF!</v>
      </c>
      <c r="AL2606" s="446" t="e">
        <f>SUBTOTAL(9,AE2606:AE2617)</f>
        <v>#REF!</v>
      </c>
      <c r="AM2606" s="119" t="e">
        <f>+AL2606/AK2606</f>
        <v>#REF!</v>
      </c>
      <c r="AN2606" s="119" t="e">
        <f>100%-Revisión_Avance_Periodo!$AD2606</f>
        <v>#REF!</v>
      </c>
      <c r="AO2606" s="121" t="e">
        <f>VLOOKUP(AM2606,Tabla_Estado_Meta_OAP_2019[],3,TRUE)</f>
        <v>#REF!</v>
      </c>
      <c r="AP2606" s="122" t="e">
        <f>Revisión_Avance_Periodo!$AD2606*Revisión_Avance_Periodo!$Q2606</f>
        <v>#REF!</v>
      </c>
    </row>
    <row r="2607" spans="1:42" x14ac:dyDescent="0.25">
      <c r="A2607" s="97">
        <v>224</v>
      </c>
      <c r="B2607" s="435" t="e">
        <f>CONCATENATE(Revisión_Avance_Periodo!$D2607,";",Revisión_Avance_Periodo!$F2607,";",Revisión_Avance_Periodo!$L2607)</f>
        <v>#REF!</v>
      </c>
      <c r="C2607" s="435" t="e">
        <f t="shared" si="205"/>
        <v>#REF!</v>
      </c>
      <c r="D2607" s="123" t="e">
        <f>VLOOKUP($A2607,#REF!,3,FALSE)</f>
        <v>#REF!</v>
      </c>
      <c r="E2607" s="436" t="e">
        <f>VLOOKUP($A2607,#REF!,4,FALSE)</f>
        <v>#REF!</v>
      </c>
      <c r="F2607" s="103" t="e">
        <f>VLOOKUP($A2607,#REF!,5,FALSE)</f>
        <v>#REF!</v>
      </c>
      <c r="G2607" s="98" t="e">
        <f>VLOOKUP($A2607,#REF!,8,FALSE)</f>
        <v>#REF!</v>
      </c>
      <c r="H2607" s="93" t="e">
        <f>VLOOKUP($A2607,#REF!,7,FALSE)</f>
        <v>#REF!</v>
      </c>
      <c r="I2607" s="438" t="e">
        <f>VLOOKUP($A2607,#REF!,10,FALSE)</f>
        <v>#REF!</v>
      </c>
      <c r="J2607" s="98" t="e">
        <f>VLOOKUP($A2607,#REF!,11,FALSE)</f>
        <v>#REF!</v>
      </c>
      <c r="K2607" s="114" t="e">
        <f>VLOOKUP($A2607,#REF!,12,FALSE)</f>
        <v>#REF!</v>
      </c>
      <c r="L2607" s="98" t="e">
        <f>VLOOKUP($A2607,#REF!,13,FALSE)</f>
        <v>#REF!</v>
      </c>
      <c r="M2607" s="438" t="e">
        <f>VLOOKUP($A2607,#REF!,14,FALSE)</f>
        <v>#REF!</v>
      </c>
      <c r="N2607" s="103" t="e">
        <f>VLOOKUP($A2607,#REF!,15,FALSE)</f>
        <v>#REF!</v>
      </c>
      <c r="O2607" s="103" t="e">
        <f>VLOOKUP($A2607,#REF!,18,FALSE)</f>
        <v>#REF!</v>
      </c>
      <c r="P2607" s="93" t="e">
        <f>VLOOKUP($A2607,#REF!,41,FALSE)</f>
        <v>#REF!</v>
      </c>
      <c r="Q2607" s="115" t="e">
        <f>VLOOKUP(Revisión_Avance_Periodo!$L2607,#REF!,30,FALSE)</f>
        <v>#REF!</v>
      </c>
      <c r="R2607" s="116">
        <v>2019</v>
      </c>
      <c r="S2607" s="196">
        <v>43524</v>
      </c>
      <c r="T2607" s="124" t="s">
        <v>69</v>
      </c>
      <c r="U2607" s="440" t="e">
        <f>INDEX(#REF!,MATCH(Revisión_Avance_Periodo!$L2607,#REF!,0),MATCH(Revisión_Avance_Periodo!$T2607,#REF!,0))</f>
        <v>#REF!</v>
      </c>
      <c r="V2607" s="440" t="e">
        <f>INDEX(#REF!,MATCH(Revisión_Avance_Periodo!$L2607,#REF!,0),MATCH(Revisión_Avance_Periodo!$T2607,#REF!,0))</f>
        <v>#REF!</v>
      </c>
      <c r="W2607" s="130" t="e">
        <f t="shared" si="209"/>
        <v>#REF!</v>
      </c>
      <c r="X2607" s="124" t="e">
        <f>VLOOKUP(W2607,Tabla_Estado_Meta_OAP_2019[#All],3,TRUE)</f>
        <v>#REF!</v>
      </c>
      <c r="Y2607" s="164" t="e">
        <f>SUBTOTAL(9,$U$206:$U2607)</f>
        <v>#REF!</v>
      </c>
      <c r="Z2607" s="158" t="e">
        <f>SUBTOTAL(9,$V$206:$V2607)</f>
        <v>#REF!</v>
      </c>
      <c r="AA2607" s="159">
        <f>IFERROR(+Revisión_Avance_Periodo!$Z2607/Revisión_Avance_Periodo!$Y2607,0)</f>
        <v>0</v>
      </c>
      <c r="AB2607" s="126"/>
      <c r="AC2607" s="127"/>
      <c r="AD2607" s="125"/>
      <c r="AE2607" s="125"/>
      <c r="AF2607" s="128"/>
      <c r="AG2607" s="129"/>
      <c r="AH2607" s="164" t="e">
        <f>SUBTOTAL(9,$U$2606:$U2607)</f>
        <v>#REF!</v>
      </c>
      <c r="AI2607" s="158" t="e">
        <f>SUBTOTAL(9,$V$2606:$V2607)</f>
        <v>#REF!</v>
      </c>
      <c r="AJ2607" s="159">
        <f>IFERROR(+Revisión_Avance_Periodo!$Z2607/Revisión_Avance_Periodo!$Y2607,0)</f>
        <v>0</v>
      </c>
      <c r="AK2607" s="126"/>
      <c r="AL2607" s="127"/>
      <c r="AM2607" s="125"/>
      <c r="AN2607" s="125"/>
      <c r="AO2607" s="128"/>
      <c r="AP2607" s="129"/>
    </row>
    <row r="2608" spans="1:42" x14ac:dyDescent="0.25">
      <c r="A2608" s="92">
        <v>224</v>
      </c>
      <c r="B2608" s="435" t="e">
        <f>CONCATENATE(Revisión_Avance_Periodo!$D2608,";",Revisión_Avance_Periodo!$F2608,";",Revisión_Avance_Periodo!$L2608)</f>
        <v>#REF!</v>
      </c>
      <c r="C2608" s="435" t="e">
        <f t="shared" si="205"/>
        <v>#REF!</v>
      </c>
      <c r="D2608" s="114" t="e">
        <f>VLOOKUP($A2608,#REF!,3,FALSE)</f>
        <v>#REF!</v>
      </c>
      <c r="E2608" s="436" t="e">
        <f>VLOOKUP($A2608,#REF!,4,FALSE)</f>
        <v>#REF!</v>
      </c>
      <c r="F2608" s="102" t="e">
        <f>VLOOKUP($A2608,#REF!,5,FALSE)</f>
        <v>#REF!</v>
      </c>
      <c r="G2608" s="93" t="e">
        <f>VLOOKUP($A2608,#REF!,8,FALSE)</f>
        <v>#REF!</v>
      </c>
      <c r="H2608" s="93" t="e">
        <f>VLOOKUP($A2608,#REF!,7,FALSE)</f>
        <v>#REF!</v>
      </c>
      <c r="I2608" s="438" t="e">
        <f>VLOOKUP($A2608,#REF!,10,FALSE)</f>
        <v>#REF!</v>
      </c>
      <c r="J2608" s="93" t="e">
        <f>VLOOKUP($A2608,#REF!,11,FALSE)</f>
        <v>#REF!</v>
      </c>
      <c r="K2608" s="114" t="e">
        <f>VLOOKUP($A2608,#REF!,12,FALSE)</f>
        <v>#REF!</v>
      </c>
      <c r="L2608" s="93" t="e">
        <f>VLOOKUP($A2608,#REF!,13,FALSE)</f>
        <v>#REF!</v>
      </c>
      <c r="M2608" s="438" t="e">
        <f>VLOOKUP($A2608,#REF!,14,FALSE)</f>
        <v>#REF!</v>
      </c>
      <c r="N2608" s="102" t="e">
        <f>VLOOKUP($A2608,#REF!,15,FALSE)</f>
        <v>#REF!</v>
      </c>
      <c r="O2608" s="102" t="e">
        <f>VLOOKUP($A2608,#REF!,18,FALSE)</f>
        <v>#REF!</v>
      </c>
      <c r="P2608" s="93" t="e">
        <f>VLOOKUP($A2608,#REF!,41,FALSE)</f>
        <v>#REF!</v>
      </c>
      <c r="Q2608" s="115" t="e">
        <f>VLOOKUP(Revisión_Avance_Periodo!$L2608,#REF!,30,FALSE)</f>
        <v>#REF!</v>
      </c>
      <c r="R2608" s="116">
        <v>2019</v>
      </c>
      <c r="S2608" s="196">
        <v>43554</v>
      </c>
      <c r="T2608" s="116" t="s">
        <v>70</v>
      </c>
      <c r="U2608" s="440" t="e">
        <f>INDEX(#REF!,MATCH(Revisión_Avance_Periodo!$L2608,#REF!,0),MATCH(Revisión_Avance_Periodo!$T2608,#REF!,0))</f>
        <v>#REF!</v>
      </c>
      <c r="V2608" s="440" t="e">
        <f>INDEX(#REF!,MATCH(Revisión_Avance_Periodo!$L2608,#REF!,0),MATCH(Revisión_Avance_Periodo!$T2608,#REF!,0))</f>
        <v>#REF!</v>
      </c>
      <c r="W2608" s="131" t="e">
        <f t="shared" si="209"/>
        <v>#REF!</v>
      </c>
      <c r="X2608" s="116" t="e">
        <f>VLOOKUP(W2608,Tabla_Estado_Meta_OAP_2019[#All],3,TRUE)</f>
        <v>#REF!</v>
      </c>
      <c r="Y2608" s="164" t="e">
        <f>SUBTOTAL(9,$U$206:$U2608)</f>
        <v>#REF!</v>
      </c>
      <c r="Z2608" s="158" t="e">
        <f>SUBTOTAL(9,$V$206:$V2608)</f>
        <v>#REF!</v>
      </c>
      <c r="AA2608" s="159">
        <f>IFERROR(+Revisión_Avance_Periodo!$Z2608/Revisión_Avance_Periodo!$Y2608,0)</f>
        <v>0</v>
      </c>
      <c r="AB2608" s="126"/>
      <c r="AC2608" s="127"/>
      <c r="AD2608" s="125"/>
      <c r="AE2608" s="125"/>
      <c r="AF2608" s="128"/>
      <c r="AG2608" s="129"/>
      <c r="AH2608" s="164" t="e">
        <f>SUBTOTAL(9,$U$2606:$U2608)</f>
        <v>#REF!</v>
      </c>
      <c r="AI2608" s="158" t="e">
        <f>SUBTOTAL(9,$V$2606:$V2608)</f>
        <v>#REF!</v>
      </c>
      <c r="AJ2608" s="159">
        <f>IFERROR(+Revisión_Avance_Periodo!$Z2608/Revisión_Avance_Periodo!$Y2608,0)</f>
        <v>0</v>
      </c>
      <c r="AK2608" s="126"/>
      <c r="AL2608" s="127"/>
      <c r="AM2608" s="125"/>
      <c r="AN2608" s="125"/>
      <c r="AO2608" s="128"/>
      <c r="AP2608" s="129"/>
    </row>
    <row r="2609" spans="1:42" x14ac:dyDescent="0.25">
      <c r="A2609" s="97">
        <v>224</v>
      </c>
      <c r="B2609" s="435" t="e">
        <f>CONCATENATE(Revisión_Avance_Periodo!$D2609,";",Revisión_Avance_Periodo!$F2609,";",Revisión_Avance_Periodo!$L2609)</f>
        <v>#REF!</v>
      </c>
      <c r="C2609" s="435" t="e">
        <f t="shared" si="205"/>
        <v>#REF!</v>
      </c>
      <c r="D2609" s="123" t="e">
        <f>VLOOKUP($A2609,#REF!,3,FALSE)</f>
        <v>#REF!</v>
      </c>
      <c r="E2609" s="436" t="e">
        <f>VLOOKUP($A2609,#REF!,4,FALSE)</f>
        <v>#REF!</v>
      </c>
      <c r="F2609" s="103" t="e">
        <f>VLOOKUP($A2609,#REF!,5,FALSE)</f>
        <v>#REF!</v>
      </c>
      <c r="G2609" s="98" t="e">
        <f>VLOOKUP($A2609,#REF!,8,FALSE)</f>
        <v>#REF!</v>
      </c>
      <c r="H2609" s="93" t="e">
        <f>VLOOKUP($A2609,#REF!,7,FALSE)</f>
        <v>#REF!</v>
      </c>
      <c r="I2609" s="438" t="e">
        <f>VLOOKUP($A2609,#REF!,10,FALSE)</f>
        <v>#REF!</v>
      </c>
      <c r="J2609" s="98" t="e">
        <f>VLOOKUP($A2609,#REF!,11,FALSE)</f>
        <v>#REF!</v>
      </c>
      <c r="K2609" s="114" t="e">
        <f>VLOOKUP($A2609,#REF!,12,FALSE)</f>
        <v>#REF!</v>
      </c>
      <c r="L2609" s="98" t="e">
        <f>VLOOKUP($A2609,#REF!,13,FALSE)</f>
        <v>#REF!</v>
      </c>
      <c r="M2609" s="438" t="e">
        <f>VLOOKUP($A2609,#REF!,14,FALSE)</f>
        <v>#REF!</v>
      </c>
      <c r="N2609" s="103" t="e">
        <f>VLOOKUP($A2609,#REF!,15,FALSE)</f>
        <v>#REF!</v>
      </c>
      <c r="O2609" s="103" t="e">
        <f>VLOOKUP($A2609,#REF!,18,FALSE)</f>
        <v>#REF!</v>
      </c>
      <c r="P2609" s="93" t="e">
        <f>VLOOKUP($A2609,#REF!,41,FALSE)</f>
        <v>#REF!</v>
      </c>
      <c r="Q2609" s="115" t="e">
        <f>VLOOKUP(Revisión_Avance_Periodo!$L2609,#REF!,30,FALSE)</f>
        <v>#REF!</v>
      </c>
      <c r="R2609" s="116">
        <v>2019</v>
      </c>
      <c r="S2609" s="196">
        <v>43585</v>
      </c>
      <c r="T2609" s="124" t="s">
        <v>71</v>
      </c>
      <c r="U2609" s="440" t="e">
        <f>INDEX(#REF!,MATCH(Revisión_Avance_Periodo!$L2609,#REF!,0),MATCH(Revisión_Avance_Periodo!$T2609,#REF!,0))</f>
        <v>#REF!</v>
      </c>
      <c r="V2609" s="440" t="e">
        <f>INDEX(#REF!,MATCH(Revisión_Avance_Periodo!$L2609,#REF!,0),MATCH(Revisión_Avance_Periodo!$T2609,#REF!,0))</f>
        <v>#REF!</v>
      </c>
      <c r="W2609" s="130" t="e">
        <f t="shared" si="209"/>
        <v>#REF!</v>
      </c>
      <c r="X2609" s="124" t="e">
        <f>VLOOKUP(W2609,Tabla_Estado_Meta_OAP_2019[#All],3,TRUE)</f>
        <v>#REF!</v>
      </c>
      <c r="Y2609" s="164" t="e">
        <f>SUBTOTAL(9,$U$206:$U2609)</f>
        <v>#REF!</v>
      </c>
      <c r="Z2609" s="158" t="e">
        <f>SUBTOTAL(9,$V$206:$V2609)</f>
        <v>#REF!</v>
      </c>
      <c r="AA2609" s="159">
        <f>IFERROR(+Revisión_Avance_Periodo!$Z2609/Revisión_Avance_Periodo!$Y2609,0)</f>
        <v>0</v>
      </c>
      <c r="AB2609" s="126"/>
      <c r="AC2609" s="127"/>
      <c r="AD2609" s="125"/>
      <c r="AE2609" s="125"/>
      <c r="AF2609" s="128"/>
      <c r="AG2609" s="129"/>
      <c r="AH2609" s="164" t="e">
        <f>SUBTOTAL(9,$U$2606:$U2609)</f>
        <v>#REF!</v>
      </c>
      <c r="AI2609" s="158" t="e">
        <f>SUBTOTAL(9,$V$2606:$V2609)</f>
        <v>#REF!</v>
      </c>
      <c r="AJ2609" s="159">
        <f>IFERROR(+Revisión_Avance_Periodo!$Z2609/Revisión_Avance_Periodo!$Y2609,0)</f>
        <v>0</v>
      </c>
      <c r="AK2609" s="126"/>
      <c r="AL2609" s="127"/>
      <c r="AM2609" s="125"/>
      <c r="AN2609" s="125"/>
      <c r="AO2609" s="128"/>
      <c r="AP2609" s="129"/>
    </row>
    <row r="2610" spans="1:42" x14ac:dyDescent="0.25">
      <c r="A2610" s="92">
        <v>224</v>
      </c>
      <c r="B2610" s="435" t="e">
        <f>CONCATENATE(Revisión_Avance_Periodo!$D2610,";",Revisión_Avance_Periodo!$F2610,";",Revisión_Avance_Periodo!$L2610)</f>
        <v>#REF!</v>
      </c>
      <c r="C2610" s="435" t="e">
        <f t="shared" si="205"/>
        <v>#REF!</v>
      </c>
      <c r="D2610" s="114" t="e">
        <f>VLOOKUP($A2610,#REF!,3,FALSE)</f>
        <v>#REF!</v>
      </c>
      <c r="E2610" s="436" t="e">
        <f>VLOOKUP($A2610,#REF!,4,FALSE)</f>
        <v>#REF!</v>
      </c>
      <c r="F2610" s="102" t="e">
        <f>VLOOKUP($A2610,#REF!,5,FALSE)</f>
        <v>#REF!</v>
      </c>
      <c r="G2610" s="93" t="e">
        <f>VLOOKUP($A2610,#REF!,8,FALSE)</f>
        <v>#REF!</v>
      </c>
      <c r="H2610" s="93" t="e">
        <f>VLOOKUP($A2610,#REF!,7,FALSE)</f>
        <v>#REF!</v>
      </c>
      <c r="I2610" s="438" t="e">
        <f>VLOOKUP($A2610,#REF!,10,FALSE)</f>
        <v>#REF!</v>
      </c>
      <c r="J2610" s="93" t="e">
        <f>VLOOKUP($A2610,#REF!,11,FALSE)</f>
        <v>#REF!</v>
      </c>
      <c r="K2610" s="114" t="e">
        <f>VLOOKUP($A2610,#REF!,12,FALSE)</f>
        <v>#REF!</v>
      </c>
      <c r="L2610" s="93" t="e">
        <f>VLOOKUP($A2610,#REF!,13,FALSE)</f>
        <v>#REF!</v>
      </c>
      <c r="M2610" s="438" t="e">
        <f>VLOOKUP($A2610,#REF!,14,FALSE)</f>
        <v>#REF!</v>
      </c>
      <c r="N2610" s="102" t="e">
        <f>VLOOKUP($A2610,#REF!,15,FALSE)</f>
        <v>#REF!</v>
      </c>
      <c r="O2610" s="102" t="e">
        <f>VLOOKUP($A2610,#REF!,18,FALSE)</f>
        <v>#REF!</v>
      </c>
      <c r="P2610" s="93" t="e">
        <f>VLOOKUP($A2610,#REF!,41,FALSE)</f>
        <v>#REF!</v>
      </c>
      <c r="Q2610" s="115" t="e">
        <f>VLOOKUP(Revisión_Avance_Periodo!$L2610,#REF!,30,FALSE)</f>
        <v>#REF!</v>
      </c>
      <c r="R2610" s="116">
        <v>2019</v>
      </c>
      <c r="S2610" s="196">
        <v>43615</v>
      </c>
      <c r="T2610" s="116" t="s">
        <v>72</v>
      </c>
      <c r="U2610" s="440" t="e">
        <f>INDEX(#REF!,MATCH(Revisión_Avance_Periodo!$L2610,#REF!,0),MATCH(Revisión_Avance_Periodo!$T2610,#REF!,0))</f>
        <v>#REF!</v>
      </c>
      <c r="V2610" s="440" t="e">
        <f>INDEX(#REF!,MATCH(Revisión_Avance_Periodo!$L2610,#REF!,0),MATCH(Revisión_Avance_Periodo!$T2610,#REF!,0))</f>
        <v>#REF!</v>
      </c>
      <c r="W2610" s="131" t="e">
        <f t="shared" si="209"/>
        <v>#REF!</v>
      </c>
      <c r="X2610" s="116" t="e">
        <f>VLOOKUP(W2610,Tabla_Estado_Meta_OAP_2019[#All],3,TRUE)</f>
        <v>#REF!</v>
      </c>
      <c r="Y2610" s="164" t="e">
        <f>SUBTOTAL(9,$U$206:$U2610)</f>
        <v>#REF!</v>
      </c>
      <c r="Z2610" s="158" t="e">
        <f>SUBTOTAL(9,$V$206:$V2610)</f>
        <v>#REF!</v>
      </c>
      <c r="AA2610" s="159">
        <f>IFERROR(+Revisión_Avance_Periodo!$Z2610/Revisión_Avance_Periodo!$Y2610,0)</f>
        <v>0</v>
      </c>
      <c r="AB2610" s="126"/>
      <c r="AC2610" s="127"/>
      <c r="AD2610" s="125"/>
      <c r="AE2610" s="125"/>
      <c r="AF2610" s="128"/>
      <c r="AG2610" s="129"/>
      <c r="AH2610" s="164" t="e">
        <f>SUBTOTAL(9,$U$2606:$U2610)</f>
        <v>#REF!</v>
      </c>
      <c r="AI2610" s="158" t="e">
        <f>SUBTOTAL(9,$V$2606:$V2610)</f>
        <v>#REF!</v>
      </c>
      <c r="AJ2610" s="159">
        <f>IFERROR(+Revisión_Avance_Periodo!$Z2610/Revisión_Avance_Periodo!$Y2610,0)</f>
        <v>0</v>
      </c>
      <c r="AK2610" s="126"/>
      <c r="AL2610" s="127"/>
      <c r="AM2610" s="125"/>
      <c r="AN2610" s="125"/>
      <c r="AO2610" s="128"/>
      <c r="AP2610" s="129"/>
    </row>
    <row r="2611" spans="1:42" x14ac:dyDescent="0.25">
      <c r="A2611" s="97">
        <v>224</v>
      </c>
      <c r="B2611" s="435" t="e">
        <f>CONCATENATE(Revisión_Avance_Periodo!$D2611,";",Revisión_Avance_Periodo!$F2611,";",Revisión_Avance_Periodo!$L2611)</f>
        <v>#REF!</v>
      </c>
      <c r="C2611" s="435" t="e">
        <f t="shared" si="205"/>
        <v>#REF!</v>
      </c>
      <c r="D2611" s="123" t="e">
        <f>VLOOKUP($A2611,#REF!,3,FALSE)</f>
        <v>#REF!</v>
      </c>
      <c r="E2611" s="436" t="e">
        <f>VLOOKUP($A2611,#REF!,4,FALSE)</f>
        <v>#REF!</v>
      </c>
      <c r="F2611" s="103" t="e">
        <f>VLOOKUP($A2611,#REF!,5,FALSE)</f>
        <v>#REF!</v>
      </c>
      <c r="G2611" s="98" t="e">
        <f>VLOOKUP($A2611,#REF!,8,FALSE)</f>
        <v>#REF!</v>
      </c>
      <c r="H2611" s="93" t="e">
        <f>VLOOKUP($A2611,#REF!,7,FALSE)</f>
        <v>#REF!</v>
      </c>
      <c r="I2611" s="438" t="e">
        <f>VLOOKUP($A2611,#REF!,10,FALSE)</f>
        <v>#REF!</v>
      </c>
      <c r="J2611" s="98" t="e">
        <f>VLOOKUP($A2611,#REF!,11,FALSE)</f>
        <v>#REF!</v>
      </c>
      <c r="K2611" s="114" t="e">
        <f>VLOOKUP($A2611,#REF!,12,FALSE)</f>
        <v>#REF!</v>
      </c>
      <c r="L2611" s="98" t="e">
        <f>VLOOKUP($A2611,#REF!,13,FALSE)</f>
        <v>#REF!</v>
      </c>
      <c r="M2611" s="438" t="e">
        <f>VLOOKUP($A2611,#REF!,14,FALSE)</f>
        <v>#REF!</v>
      </c>
      <c r="N2611" s="103" t="e">
        <f>VLOOKUP($A2611,#REF!,15,FALSE)</f>
        <v>#REF!</v>
      </c>
      <c r="O2611" s="103" t="e">
        <f>VLOOKUP($A2611,#REF!,18,FALSE)</f>
        <v>#REF!</v>
      </c>
      <c r="P2611" s="93" t="e">
        <f>VLOOKUP($A2611,#REF!,41,FALSE)</f>
        <v>#REF!</v>
      </c>
      <c r="Q2611" s="115" t="e">
        <f>VLOOKUP(Revisión_Avance_Periodo!$L2611,#REF!,30,FALSE)</f>
        <v>#REF!</v>
      </c>
      <c r="R2611" s="116">
        <v>2019</v>
      </c>
      <c r="S2611" s="196">
        <v>43646</v>
      </c>
      <c r="T2611" s="124" t="s">
        <v>73</v>
      </c>
      <c r="U2611" s="440" t="e">
        <f>INDEX(#REF!,MATCH(Revisión_Avance_Periodo!$L2611,#REF!,0),MATCH(Revisión_Avance_Periodo!$T2611,#REF!,0))</f>
        <v>#REF!</v>
      </c>
      <c r="V2611" s="440" t="e">
        <f>INDEX(#REF!,MATCH(Revisión_Avance_Periodo!$L2611,#REF!,0),MATCH(Revisión_Avance_Periodo!$T2611,#REF!,0))</f>
        <v>#REF!</v>
      </c>
      <c r="W2611" s="130" t="e">
        <f t="shared" si="209"/>
        <v>#REF!</v>
      </c>
      <c r="X2611" s="124" t="e">
        <f>VLOOKUP(W2611,Tabla_Estado_Meta_OAP_2019[#All],3,TRUE)</f>
        <v>#REF!</v>
      </c>
      <c r="Y2611" s="164" t="e">
        <f>SUBTOTAL(9,$U$206:$U2611)</f>
        <v>#REF!</v>
      </c>
      <c r="Z2611" s="158" t="e">
        <f>SUBTOTAL(9,$V$206:$V2611)</f>
        <v>#REF!</v>
      </c>
      <c r="AA2611" s="159">
        <f>IFERROR(+Revisión_Avance_Periodo!$Z2611/Revisión_Avance_Periodo!$Y2611,0)</f>
        <v>0</v>
      </c>
      <c r="AB2611" s="126"/>
      <c r="AC2611" s="127"/>
      <c r="AD2611" s="125"/>
      <c r="AE2611" s="125"/>
      <c r="AF2611" s="128"/>
      <c r="AG2611" s="129"/>
      <c r="AH2611" s="164" t="e">
        <f>SUBTOTAL(9,$U$2606:$U2611)</f>
        <v>#REF!</v>
      </c>
      <c r="AI2611" s="158" t="e">
        <f>SUBTOTAL(9,$V$2606:$V2611)</f>
        <v>#REF!</v>
      </c>
      <c r="AJ2611" s="159">
        <f>IFERROR(+Revisión_Avance_Periodo!$Z2611/Revisión_Avance_Periodo!$Y2611,0)</f>
        <v>0</v>
      </c>
      <c r="AK2611" s="126"/>
      <c r="AL2611" s="127"/>
      <c r="AM2611" s="125"/>
      <c r="AN2611" s="125"/>
      <c r="AO2611" s="128"/>
      <c r="AP2611" s="129"/>
    </row>
    <row r="2612" spans="1:42" x14ac:dyDescent="0.25">
      <c r="A2612" s="92">
        <v>224</v>
      </c>
      <c r="B2612" s="435" t="e">
        <f>CONCATENATE(Revisión_Avance_Periodo!$D2612,";",Revisión_Avance_Periodo!$F2612,";",Revisión_Avance_Periodo!$L2612)</f>
        <v>#REF!</v>
      </c>
      <c r="C2612" s="435" t="e">
        <f t="shared" si="205"/>
        <v>#REF!</v>
      </c>
      <c r="D2612" s="114" t="e">
        <f>VLOOKUP($A2612,#REF!,3,FALSE)</f>
        <v>#REF!</v>
      </c>
      <c r="E2612" s="436" t="e">
        <f>VLOOKUP($A2612,#REF!,4,FALSE)</f>
        <v>#REF!</v>
      </c>
      <c r="F2612" s="102" t="e">
        <f>VLOOKUP($A2612,#REF!,5,FALSE)</f>
        <v>#REF!</v>
      </c>
      <c r="G2612" s="93" t="e">
        <f>VLOOKUP($A2612,#REF!,8,FALSE)</f>
        <v>#REF!</v>
      </c>
      <c r="H2612" s="93" t="e">
        <f>VLOOKUP($A2612,#REF!,7,FALSE)</f>
        <v>#REF!</v>
      </c>
      <c r="I2612" s="438" t="e">
        <f>VLOOKUP($A2612,#REF!,10,FALSE)</f>
        <v>#REF!</v>
      </c>
      <c r="J2612" s="93" t="e">
        <f>VLOOKUP($A2612,#REF!,11,FALSE)</f>
        <v>#REF!</v>
      </c>
      <c r="K2612" s="114" t="e">
        <f>VLOOKUP($A2612,#REF!,12,FALSE)</f>
        <v>#REF!</v>
      </c>
      <c r="L2612" s="93" t="e">
        <f>VLOOKUP($A2612,#REF!,13,FALSE)</f>
        <v>#REF!</v>
      </c>
      <c r="M2612" s="438" t="e">
        <f>VLOOKUP($A2612,#REF!,14,FALSE)</f>
        <v>#REF!</v>
      </c>
      <c r="N2612" s="102" t="e">
        <f>VLOOKUP($A2612,#REF!,15,FALSE)</f>
        <v>#REF!</v>
      </c>
      <c r="O2612" s="102" t="e">
        <f>VLOOKUP($A2612,#REF!,18,FALSE)</f>
        <v>#REF!</v>
      </c>
      <c r="P2612" s="93" t="e">
        <f>VLOOKUP($A2612,#REF!,41,FALSE)</f>
        <v>#REF!</v>
      </c>
      <c r="Q2612" s="115" t="e">
        <f>VLOOKUP(Revisión_Avance_Periodo!$L2612,#REF!,30,FALSE)</f>
        <v>#REF!</v>
      </c>
      <c r="R2612" s="116">
        <v>2019</v>
      </c>
      <c r="S2612" s="196">
        <v>43676</v>
      </c>
      <c r="T2612" s="116" t="s">
        <v>74</v>
      </c>
      <c r="U2612" s="440" t="e">
        <f>INDEX(#REF!,MATCH(Revisión_Avance_Periodo!$L2612,#REF!,0),MATCH(Revisión_Avance_Periodo!$T2612,#REF!,0))</f>
        <v>#REF!</v>
      </c>
      <c r="V2612" s="440" t="e">
        <f>INDEX(#REF!,MATCH(Revisión_Avance_Periodo!$L2612,#REF!,0),MATCH(Revisión_Avance_Periodo!$T2612,#REF!,0))</f>
        <v>#REF!</v>
      </c>
      <c r="W2612" s="131" t="e">
        <f t="shared" si="209"/>
        <v>#REF!</v>
      </c>
      <c r="X2612" s="116" t="e">
        <f>VLOOKUP(W2612,Tabla_Estado_Meta_OAP_2019[#All],3,TRUE)</f>
        <v>#REF!</v>
      </c>
      <c r="Y2612" s="164" t="e">
        <f>SUBTOTAL(9,$U$206:$U2612)</f>
        <v>#REF!</v>
      </c>
      <c r="Z2612" s="158" t="e">
        <f>SUBTOTAL(9,$V$206:$V2612)</f>
        <v>#REF!</v>
      </c>
      <c r="AA2612" s="159">
        <f>IFERROR(+Revisión_Avance_Periodo!$Z2612/Revisión_Avance_Periodo!$Y2612,0)</f>
        <v>0</v>
      </c>
      <c r="AB2612" s="126"/>
      <c r="AC2612" s="127"/>
      <c r="AD2612" s="125"/>
      <c r="AE2612" s="125"/>
      <c r="AF2612" s="128"/>
      <c r="AG2612" s="129"/>
      <c r="AH2612" s="164" t="e">
        <f>SUBTOTAL(9,$U$2606:$U2612)</f>
        <v>#REF!</v>
      </c>
      <c r="AI2612" s="158" t="e">
        <f>SUBTOTAL(9,$V$2606:$V2612)</f>
        <v>#REF!</v>
      </c>
      <c r="AJ2612" s="159">
        <f>IFERROR(+Revisión_Avance_Periodo!$Z2612/Revisión_Avance_Periodo!$Y2612,0)</f>
        <v>0</v>
      </c>
      <c r="AK2612" s="126"/>
      <c r="AL2612" s="127"/>
      <c r="AM2612" s="125"/>
      <c r="AN2612" s="125"/>
      <c r="AO2612" s="128"/>
      <c r="AP2612" s="129"/>
    </row>
    <row r="2613" spans="1:42" x14ac:dyDescent="0.25">
      <c r="A2613" s="97">
        <v>224</v>
      </c>
      <c r="B2613" s="435" t="e">
        <f>CONCATENATE(Revisión_Avance_Periodo!$D2613,";",Revisión_Avance_Periodo!$F2613,";",Revisión_Avance_Periodo!$L2613)</f>
        <v>#REF!</v>
      </c>
      <c r="C2613" s="435" t="e">
        <f t="shared" si="205"/>
        <v>#REF!</v>
      </c>
      <c r="D2613" s="123" t="e">
        <f>VLOOKUP($A2613,#REF!,3,FALSE)</f>
        <v>#REF!</v>
      </c>
      <c r="E2613" s="436" t="e">
        <f>VLOOKUP($A2613,#REF!,4,FALSE)</f>
        <v>#REF!</v>
      </c>
      <c r="F2613" s="103" t="e">
        <f>VLOOKUP($A2613,#REF!,5,FALSE)</f>
        <v>#REF!</v>
      </c>
      <c r="G2613" s="98" t="e">
        <f>VLOOKUP($A2613,#REF!,8,FALSE)</f>
        <v>#REF!</v>
      </c>
      <c r="H2613" s="93" t="e">
        <f>VLOOKUP($A2613,#REF!,7,FALSE)</f>
        <v>#REF!</v>
      </c>
      <c r="I2613" s="438" t="e">
        <f>VLOOKUP($A2613,#REF!,10,FALSE)</f>
        <v>#REF!</v>
      </c>
      <c r="J2613" s="98" t="e">
        <f>VLOOKUP($A2613,#REF!,11,FALSE)</f>
        <v>#REF!</v>
      </c>
      <c r="K2613" s="114" t="e">
        <f>VLOOKUP($A2613,#REF!,12,FALSE)</f>
        <v>#REF!</v>
      </c>
      <c r="L2613" s="98" t="e">
        <f>VLOOKUP($A2613,#REF!,13,FALSE)</f>
        <v>#REF!</v>
      </c>
      <c r="M2613" s="438" t="e">
        <f>VLOOKUP($A2613,#REF!,14,FALSE)</f>
        <v>#REF!</v>
      </c>
      <c r="N2613" s="103" t="e">
        <f>VLOOKUP($A2613,#REF!,15,FALSE)</f>
        <v>#REF!</v>
      </c>
      <c r="O2613" s="103" t="e">
        <f>VLOOKUP($A2613,#REF!,18,FALSE)</f>
        <v>#REF!</v>
      </c>
      <c r="P2613" s="93" t="e">
        <f>VLOOKUP($A2613,#REF!,41,FALSE)</f>
        <v>#REF!</v>
      </c>
      <c r="Q2613" s="115" t="e">
        <f>VLOOKUP(Revisión_Avance_Periodo!$L2613,#REF!,30,FALSE)</f>
        <v>#REF!</v>
      </c>
      <c r="R2613" s="116">
        <v>2019</v>
      </c>
      <c r="S2613" s="196">
        <v>43707</v>
      </c>
      <c r="T2613" s="124" t="s">
        <v>75</v>
      </c>
      <c r="U2613" s="440" t="e">
        <f>INDEX(#REF!,MATCH(Revisión_Avance_Periodo!$L2613,#REF!,0),MATCH(Revisión_Avance_Periodo!$T2613,#REF!,0))</f>
        <v>#REF!</v>
      </c>
      <c r="V2613" s="440" t="e">
        <f>INDEX(#REF!,MATCH(Revisión_Avance_Periodo!$L2613,#REF!,0),MATCH(Revisión_Avance_Periodo!$T2613,#REF!,0))</f>
        <v>#REF!</v>
      </c>
      <c r="W2613" s="130" t="e">
        <f t="shared" si="209"/>
        <v>#REF!</v>
      </c>
      <c r="X2613" s="124" t="e">
        <f>VLOOKUP(W2613,Tabla_Estado_Meta_OAP_2019[#All],3,TRUE)</f>
        <v>#REF!</v>
      </c>
      <c r="Y2613" s="164" t="e">
        <f>SUBTOTAL(9,$U$206:$U2613)</f>
        <v>#REF!</v>
      </c>
      <c r="Z2613" s="158" t="e">
        <f>SUBTOTAL(9,$V$206:$V2613)</f>
        <v>#REF!</v>
      </c>
      <c r="AA2613" s="159">
        <f>IFERROR(+Revisión_Avance_Periodo!$Z2613/Revisión_Avance_Periodo!$Y2613,0)</f>
        <v>0</v>
      </c>
      <c r="AB2613" s="126"/>
      <c r="AC2613" s="127"/>
      <c r="AD2613" s="125"/>
      <c r="AE2613" s="125"/>
      <c r="AF2613" s="128"/>
      <c r="AG2613" s="129"/>
      <c r="AH2613" s="164" t="e">
        <f>SUBTOTAL(9,$U$2606:$U2613)</f>
        <v>#REF!</v>
      </c>
      <c r="AI2613" s="158" t="e">
        <f>SUBTOTAL(9,$V$2606:$V2613)</f>
        <v>#REF!</v>
      </c>
      <c r="AJ2613" s="159">
        <f>IFERROR(+Revisión_Avance_Periodo!$Z2613/Revisión_Avance_Periodo!$Y2613,0)</f>
        <v>0</v>
      </c>
      <c r="AK2613" s="126"/>
      <c r="AL2613" s="127"/>
      <c r="AM2613" s="125"/>
      <c r="AN2613" s="125"/>
      <c r="AO2613" s="128"/>
      <c r="AP2613" s="129"/>
    </row>
    <row r="2614" spans="1:42" x14ac:dyDescent="0.25">
      <c r="A2614" s="92">
        <v>224</v>
      </c>
      <c r="B2614" s="435" t="e">
        <f>CONCATENATE(Revisión_Avance_Periodo!$D2614,";",Revisión_Avance_Periodo!$F2614,";",Revisión_Avance_Periodo!$L2614)</f>
        <v>#REF!</v>
      </c>
      <c r="C2614" s="435" t="e">
        <f t="shared" si="205"/>
        <v>#REF!</v>
      </c>
      <c r="D2614" s="114" t="e">
        <f>VLOOKUP($A2614,#REF!,3,FALSE)</f>
        <v>#REF!</v>
      </c>
      <c r="E2614" s="436" t="e">
        <f>VLOOKUP($A2614,#REF!,4,FALSE)</f>
        <v>#REF!</v>
      </c>
      <c r="F2614" s="102" t="e">
        <f>VLOOKUP($A2614,#REF!,5,FALSE)</f>
        <v>#REF!</v>
      </c>
      <c r="G2614" s="93" t="e">
        <f>VLOOKUP($A2614,#REF!,8,FALSE)</f>
        <v>#REF!</v>
      </c>
      <c r="H2614" s="93" t="e">
        <f>VLOOKUP($A2614,#REF!,7,FALSE)</f>
        <v>#REF!</v>
      </c>
      <c r="I2614" s="438" t="e">
        <f>VLOOKUP($A2614,#REF!,10,FALSE)</f>
        <v>#REF!</v>
      </c>
      <c r="J2614" s="93" t="e">
        <f>VLOOKUP($A2614,#REF!,11,FALSE)</f>
        <v>#REF!</v>
      </c>
      <c r="K2614" s="114" t="e">
        <f>VLOOKUP($A2614,#REF!,12,FALSE)</f>
        <v>#REF!</v>
      </c>
      <c r="L2614" s="93" t="e">
        <f>VLOOKUP($A2614,#REF!,13,FALSE)</f>
        <v>#REF!</v>
      </c>
      <c r="M2614" s="438" t="e">
        <f>VLOOKUP($A2614,#REF!,14,FALSE)</f>
        <v>#REF!</v>
      </c>
      <c r="N2614" s="102" t="e">
        <f>VLOOKUP($A2614,#REF!,15,FALSE)</f>
        <v>#REF!</v>
      </c>
      <c r="O2614" s="102" t="e">
        <f>VLOOKUP($A2614,#REF!,18,FALSE)</f>
        <v>#REF!</v>
      </c>
      <c r="P2614" s="93" t="e">
        <f>VLOOKUP($A2614,#REF!,41,FALSE)</f>
        <v>#REF!</v>
      </c>
      <c r="Q2614" s="115" t="e">
        <f>VLOOKUP(Revisión_Avance_Periodo!$L2614,#REF!,30,FALSE)</f>
        <v>#REF!</v>
      </c>
      <c r="R2614" s="116">
        <v>2019</v>
      </c>
      <c r="S2614" s="196">
        <v>43738</v>
      </c>
      <c r="T2614" s="116" t="s">
        <v>76</v>
      </c>
      <c r="U2614" s="440" t="e">
        <f>INDEX(#REF!,MATCH(Revisión_Avance_Periodo!$L2614,#REF!,0),MATCH(Revisión_Avance_Periodo!$T2614,#REF!,0))</f>
        <v>#REF!</v>
      </c>
      <c r="V2614" s="440" t="e">
        <f>INDEX(#REF!,MATCH(Revisión_Avance_Periodo!$L2614,#REF!,0),MATCH(Revisión_Avance_Periodo!$T2614,#REF!,0))</f>
        <v>#REF!</v>
      </c>
      <c r="W2614" s="130" t="e">
        <f t="shared" si="209"/>
        <v>#REF!</v>
      </c>
      <c r="X2614" s="116" t="e">
        <f>VLOOKUP(W2614,Tabla_Estado_Meta_OAP_2019[#All],3,TRUE)</f>
        <v>#REF!</v>
      </c>
      <c r="Y2614" s="164" t="e">
        <f>SUBTOTAL(9,$U$206:$U2614)</f>
        <v>#REF!</v>
      </c>
      <c r="Z2614" s="158" t="e">
        <f>SUBTOTAL(9,$V$206:$V2614)</f>
        <v>#REF!</v>
      </c>
      <c r="AA2614" s="159">
        <f>IFERROR(+Revisión_Avance_Periodo!$Z2614/Revisión_Avance_Periodo!$Y2614,0)</f>
        <v>0</v>
      </c>
      <c r="AB2614" s="126"/>
      <c r="AC2614" s="127"/>
      <c r="AD2614" s="125"/>
      <c r="AE2614" s="125"/>
      <c r="AF2614" s="128"/>
      <c r="AG2614" s="129"/>
      <c r="AH2614" s="164" t="e">
        <f>SUBTOTAL(9,$U$2606:$U2614)</f>
        <v>#REF!</v>
      </c>
      <c r="AI2614" s="158" t="e">
        <f>SUBTOTAL(9,$V$2606:$V2614)</f>
        <v>#REF!</v>
      </c>
      <c r="AJ2614" s="159">
        <f>IFERROR(+Revisión_Avance_Periodo!$Z2614/Revisión_Avance_Periodo!$Y2614,0)</f>
        <v>0</v>
      </c>
      <c r="AK2614" s="126"/>
      <c r="AL2614" s="127"/>
      <c r="AM2614" s="125"/>
      <c r="AN2614" s="125"/>
      <c r="AO2614" s="128"/>
      <c r="AP2614" s="129"/>
    </row>
    <row r="2615" spans="1:42" x14ac:dyDescent="0.25">
      <c r="A2615" s="97">
        <v>224</v>
      </c>
      <c r="B2615" s="435" t="e">
        <f>CONCATENATE(Revisión_Avance_Periodo!$D2615,";",Revisión_Avance_Periodo!$F2615,";",Revisión_Avance_Periodo!$L2615)</f>
        <v>#REF!</v>
      </c>
      <c r="C2615" s="435" t="e">
        <f t="shared" si="205"/>
        <v>#REF!</v>
      </c>
      <c r="D2615" s="123" t="e">
        <f>VLOOKUP($A2615,#REF!,3,FALSE)</f>
        <v>#REF!</v>
      </c>
      <c r="E2615" s="436" t="e">
        <f>VLOOKUP($A2615,#REF!,4,FALSE)</f>
        <v>#REF!</v>
      </c>
      <c r="F2615" s="103" t="e">
        <f>VLOOKUP($A2615,#REF!,5,FALSE)</f>
        <v>#REF!</v>
      </c>
      <c r="G2615" s="98" t="e">
        <f>VLOOKUP($A2615,#REF!,8,FALSE)</f>
        <v>#REF!</v>
      </c>
      <c r="H2615" s="93" t="e">
        <f>VLOOKUP($A2615,#REF!,7,FALSE)</f>
        <v>#REF!</v>
      </c>
      <c r="I2615" s="438" t="e">
        <f>VLOOKUP($A2615,#REF!,10,FALSE)</f>
        <v>#REF!</v>
      </c>
      <c r="J2615" s="98" t="e">
        <f>VLOOKUP($A2615,#REF!,11,FALSE)</f>
        <v>#REF!</v>
      </c>
      <c r="K2615" s="114" t="e">
        <f>VLOOKUP($A2615,#REF!,12,FALSE)</f>
        <v>#REF!</v>
      </c>
      <c r="L2615" s="98" t="e">
        <f>VLOOKUP($A2615,#REF!,13,FALSE)</f>
        <v>#REF!</v>
      </c>
      <c r="M2615" s="438" t="e">
        <f>VLOOKUP($A2615,#REF!,14,FALSE)</f>
        <v>#REF!</v>
      </c>
      <c r="N2615" s="103" t="e">
        <f>VLOOKUP($A2615,#REF!,15,FALSE)</f>
        <v>#REF!</v>
      </c>
      <c r="O2615" s="103" t="e">
        <f>VLOOKUP($A2615,#REF!,18,FALSE)</f>
        <v>#REF!</v>
      </c>
      <c r="P2615" s="93" t="e">
        <f>VLOOKUP($A2615,#REF!,41,FALSE)</f>
        <v>#REF!</v>
      </c>
      <c r="Q2615" s="115" t="e">
        <f>VLOOKUP(Revisión_Avance_Periodo!$L2615,#REF!,30,FALSE)</f>
        <v>#REF!</v>
      </c>
      <c r="R2615" s="116">
        <v>2019</v>
      </c>
      <c r="S2615" s="196">
        <v>43768</v>
      </c>
      <c r="T2615" s="124" t="s">
        <v>77</v>
      </c>
      <c r="U2615" s="440" t="e">
        <f>INDEX(#REF!,MATCH(Revisión_Avance_Periodo!$L2615,#REF!,0),MATCH(Revisión_Avance_Periodo!$T2615,#REF!,0))</f>
        <v>#REF!</v>
      </c>
      <c r="V2615" s="440" t="e">
        <f>INDEX(#REF!,MATCH(Revisión_Avance_Periodo!$L2615,#REF!,0),MATCH(Revisión_Avance_Periodo!$T2615,#REF!,0))</f>
        <v>#REF!</v>
      </c>
      <c r="W2615" s="118">
        <f>IFERROR((V2615/U2615),0)</f>
        <v>0</v>
      </c>
      <c r="X2615" s="124" t="str">
        <f>VLOOKUP(W2615,Tabla_Estado_Meta_OAP_2019[#All],3,TRUE)</f>
        <v>Por Ejecutar</v>
      </c>
      <c r="Y2615" s="164" t="e">
        <f>SUBTOTAL(9,$U$206:$U2615)</f>
        <v>#REF!</v>
      </c>
      <c r="Z2615" s="158" t="e">
        <f>SUBTOTAL(9,$V$206:$V2615)</f>
        <v>#REF!</v>
      </c>
      <c r="AA2615" s="159">
        <f>IFERROR(+Revisión_Avance_Periodo!$Z2615/Revisión_Avance_Periodo!$Y2615,0)</f>
        <v>0</v>
      </c>
      <c r="AB2615" s="126"/>
      <c r="AC2615" s="127"/>
      <c r="AD2615" s="125"/>
      <c r="AE2615" s="125"/>
      <c r="AF2615" s="128"/>
      <c r="AG2615" s="129"/>
      <c r="AH2615" s="164" t="e">
        <f>SUBTOTAL(9,$U$2606:$U2615)</f>
        <v>#REF!</v>
      </c>
      <c r="AI2615" s="158" t="e">
        <f>SUBTOTAL(9,$V$2606:$V2615)</f>
        <v>#REF!</v>
      </c>
      <c r="AJ2615" s="159">
        <f>IFERROR(+Revisión_Avance_Periodo!$Z2615/Revisión_Avance_Periodo!$Y2615,0)</f>
        <v>0</v>
      </c>
      <c r="AK2615" s="126"/>
      <c r="AL2615" s="127"/>
      <c r="AM2615" s="125"/>
      <c r="AN2615" s="125"/>
      <c r="AO2615" s="128"/>
      <c r="AP2615" s="129"/>
    </row>
    <row r="2616" spans="1:42" x14ac:dyDescent="0.25">
      <c r="A2616" s="92">
        <v>224</v>
      </c>
      <c r="B2616" s="435" t="e">
        <f>CONCATENATE(Revisión_Avance_Periodo!$D2616,";",Revisión_Avance_Periodo!$F2616,";",Revisión_Avance_Periodo!$L2616)</f>
        <v>#REF!</v>
      </c>
      <c r="C2616" s="435" t="e">
        <f t="shared" si="205"/>
        <v>#REF!</v>
      </c>
      <c r="D2616" s="114" t="e">
        <f>VLOOKUP($A2616,#REF!,3,FALSE)</f>
        <v>#REF!</v>
      </c>
      <c r="E2616" s="436" t="e">
        <f>VLOOKUP($A2616,#REF!,4,FALSE)</f>
        <v>#REF!</v>
      </c>
      <c r="F2616" s="102" t="e">
        <f>VLOOKUP($A2616,#REF!,5,FALSE)</f>
        <v>#REF!</v>
      </c>
      <c r="G2616" s="93" t="e">
        <f>VLOOKUP($A2616,#REF!,8,FALSE)</f>
        <v>#REF!</v>
      </c>
      <c r="H2616" s="93" t="e">
        <f>VLOOKUP($A2616,#REF!,7,FALSE)</f>
        <v>#REF!</v>
      </c>
      <c r="I2616" s="438" t="e">
        <f>VLOOKUP($A2616,#REF!,10,FALSE)</f>
        <v>#REF!</v>
      </c>
      <c r="J2616" s="93" t="e">
        <f>VLOOKUP($A2616,#REF!,11,FALSE)</f>
        <v>#REF!</v>
      </c>
      <c r="K2616" s="114" t="e">
        <f>VLOOKUP($A2616,#REF!,12,FALSE)</f>
        <v>#REF!</v>
      </c>
      <c r="L2616" s="93" t="e">
        <f>VLOOKUP($A2616,#REF!,13,FALSE)</f>
        <v>#REF!</v>
      </c>
      <c r="M2616" s="438" t="e">
        <f>VLOOKUP($A2616,#REF!,14,FALSE)</f>
        <v>#REF!</v>
      </c>
      <c r="N2616" s="102" t="e">
        <f>VLOOKUP($A2616,#REF!,15,FALSE)</f>
        <v>#REF!</v>
      </c>
      <c r="O2616" s="102" t="e">
        <f>VLOOKUP($A2616,#REF!,18,FALSE)</f>
        <v>#REF!</v>
      </c>
      <c r="P2616" s="93" t="e">
        <f>VLOOKUP($A2616,#REF!,41,FALSE)</f>
        <v>#REF!</v>
      </c>
      <c r="Q2616" s="115" t="e">
        <f>VLOOKUP(Revisión_Avance_Periodo!$L2616,#REF!,30,FALSE)</f>
        <v>#REF!</v>
      </c>
      <c r="R2616" s="116">
        <v>2019</v>
      </c>
      <c r="S2616" s="196">
        <v>43799</v>
      </c>
      <c r="T2616" s="116" t="s">
        <v>78</v>
      </c>
      <c r="U2616" s="440" t="e">
        <f>INDEX(#REF!,MATCH(Revisión_Avance_Periodo!$L2616,#REF!,0),MATCH(Revisión_Avance_Periodo!$T2616,#REF!,0))</f>
        <v>#REF!</v>
      </c>
      <c r="V2616" s="440" t="e">
        <f>INDEX(#REF!,MATCH(Revisión_Avance_Periodo!$L2616,#REF!,0),MATCH(Revisión_Avance_Periodo!$T2616,#REF!,0))</f>
        <v>#REF!</v>
      </c>
      <c r="W2616" s="118">
        <f>IFERROR((V2616/U2616),0)</f>
        <v>0</v>
      </c>
      <c r="X2616" s="116" t="str">
        <f>VLOOKUP(W2616,Tabla_Estado_Meta_OAP_2019[#All],3,TRUE)</f>
        <v>Por Ejecutar</v>
      </c>
      <c r="Y2616" s="164" t="e">
        <f>SUBTOTAL(9,$U$206:$U2616)</f>
        <v>#REF!</v>
      </c>
      <c r="Z2616" s="158" t="e">
        <f>SUBTOTAL(9,$V$206:$V2616)</f>
        <v>#REF!</v>
      </c>
      <c r="AA2616" s="159">
        <f>IFERROR(+Revisión_Avance_Periodo!$Z2616/Revisión_Avance_Periodo!$Y2616,0)</f>
        <v>0</v>
      </c>
      <c r="AB2616" s="126"/>
      <c r="AC2616" s="127"/>
      <c r="AD2616" s="125"/>
      <c r="AE2616" s="125"/>
      <c r="AF2616" s="128"/>
      <c r="AG2616" s="129"/>
      <c r="AH2616" s="164" t="e">
        <f>SUBTOTAL(9,$U$2606:$U2616)</f>
        <v>#REF!</v>
      </c>
      <c r="AI2616" s="158" t="e">
        <f>SUBTOTAL(9,$V$2606:$V2616)</f>
        <v>#REF!</v>
      </c>
      <c r="AJ2616" s="159">
        <f>IFERROR(+Revisión_Avance_Periodo!$Z2616/Revisión_Avance_Periodo!$Y2616,0)</f>
        <v>0</v>
      </c>
      <c r="AK2616" s="126"/>
      <c r="AL2616" s="127"/>
      <c r="AM2616" s="125"/>
      <c r="AN2616" s="125"/>
      <c r="AO2616" s="128"/>
      <c r="AP2616" s="129"/>
    </row>
    <row r="2617" spans="1:42" ht="15.75" thickBot="1" x14ac:dyDescent="0.3">
      <c r="A2617" s="97">
        <v>224</v>
      </c>
      <c r="B2617" s="435" t="e">
        <f>CONCATENATE(Revisión_Avance_Periodo!$D2617,";",Revisión_Avance_Periodo!$F2617,";",Revisión_Avance_Periodo!$L2617)</f>
        <v>#REF!</v>
      </c>
      <c r="C2617" s="435" t="e">
        <f t="shared" si="205"/>
        <v>#REF!</v>
      </c>
      <c r="D2617" s="123" t="e">
        <f>VLOOKUP($A2617,#REF!,3,FALSE)</f>
        <v>#REF!</v>
      </c>
      <c r="E2617" s="436" t="e">
        <f>VLOOKUP($A2617,#REF!,4,FALSE)</f>
        <v>#REF!</v>
      </c>
      <c r="F2617" s="103" t="e">
        <f>VLOOKUP($A2617,#REF!,5,FALSE)</f>
        <v>#REF!</v>
      </c>
      <c r="G2617" s="98" t="e">
        <f>VLOOKUP($A2617,#REF!,8,FALSE)</f>
        <v>#REF!</v>
      </c>
      <c r="H2617" s="93" t="e">
        <f>VLOOKUP($A2617,#REF!,7,FALSE)</f>
        <v>#REF!</v>
      </c>
      <c r="I2617" s="438" t="e">
        <f>VLOOKUP($A2617,#REF!,10,FALSE)</f>
        <v>#REF!</v>
      </c>
      <c r="J2617" s="98" t="e">
        <f>VLOOKUP($A2617,#REF!,11,FALSE)</f>
        <v>#REF!</v>
      </c>
      <c r="K2617" s="114" t="e">
        <f>VLOOKUP($A2617,#REF!,12,FALSE)</f>
        <v>#REF!</v>
      </c>
      <c r="L2617" s="98" t="e">
        <f>VLOOKUP($A2617,#REF!,13,FALSE)</f>
        <v>#REF!</v>
      </c>
      <c r="M2617" s="438" t="e">
        <f>VLOOKUP($A2617,#REF!,14,FALSE)</f>
        <v>#REF!</v>
      </c>
      <c r="N2617" s="103" t="e">
        <f>VLOOKUP($A2617,#REF!,15,FALSE)</f>
        <v>#REF!</v>
      </c>
      <c r="O2617" s="103" t="e">
        <f>VLOOKUP($A2617,#REF!,18,FALSE)</f>
        <v>#REF!</v>
      </c>
      <c r="P2617" s="93" t="e">
        <f>VLOOKUP($A2617,#REF!,41,FALSE)</f>
        <v>#REF!</v>
      </c>
      <c r="Q2617" s="115" t="e">
        <f>VLOOKUP(Revisión_Avance_Periodo!$L2617,#REF!,30,FALSE)</f>
        <v>#REF!</v>
      </c>
      <c r="R2617" s="116">
        <v>2019</v>
      </c>
      <c r="S2617" s="196">
        <v>43829</v>
      </c>
      <c r="T2617" s="124" t="s">
        <v>79</v>
      </c>
      <c r="U2617" s="440" t="e">
        <f>INDEX(#REF!,MATCH(Revisión_Avance_Periodo!$L2617,#REF!,0),MATCH(Revisión_Avance_Periodo!$T2617,#REF!,0))</f>
        <v>#REF!</v>
      </c>
      <c r="V2617" s="440" t="e">
        <f>INDEX(#REF!,MATCH(Revisión_Avance_Periodo!$L2617,#REF!,0),MATCH(Revisión_Avance_Periodo!$T2617,#REF!,0))</f>
        <v>#REF!</v>
      </c>
      <c r="W2617" s="118">
        <f>IFERROR((V2617/U2617),0)</f>
        <v>0</v>
      </c>
      <c r="X2617" s="124" t="str">
        <f>VLOOKUP(W2617,Tabla_Estado_Meta_OAP_2019[#All],3,TRUE)</f>
        <v>Por Ejecutar</v>
      </c>
      <c r="Y2617" s="164" t="e">
        <f>SUBTOTAL(9,$U$206:$U2617)</f>
        <v>#REF!</v>
      </c>
      <c r="Z2617" s="158" t="e">
        <f>SUBTOTAL(9,$V$206:$V2617)</f>
        <v>#REF!</v>
      </c>
      <c r="AA2617" s="159">
        <f>IFERROR(+Revisión_Avance_Periodo!$Z2617/Revisión_Avance_Periodo!$Y2617,0)</f>
        <v>0</v>
      </c>
      <c r="AB2617" s="126"/>
      <c r="AC2617" s="127"/>
      <c r="AD2617" s="125"/>
      <c r="AE2617" s="125"/>
      <c r="AF2617" s="128"/>
      <c r="AG2617" s="129"/>
      <c r="AH2617" s="164" t="e">
        <f>SUBTOTAL(9,$U$2606:$U2617)</f>
        <v>#REF!</v>
      </c>
      <c r="AI2617" s="158" t="e">
        <f>SUBTOTAL(9,$V$2606:$V2617)</f>
        <v>#REF!</v>
      </c>
      <c r="AJ2617" s="159">
        <f>IFERROR(+Revisión_Avance_Periodo!$Z2617/Revisión_Avance_Periodo!$Y2617,0)</f>
        <v>0</v>
      </c>
      <c r="AK2617" s="126"/>
      <c r="AL2617" s="127"/>
      <c r="AM2617" s="125"/>
      <c r="AN2617" s="125"/>
      <c r="AO2617" s="128"/>
      <c r="AP2617" s="129"/>
    </row>
    <row r="2618" spans="1:42" x14ac:dyDescent="0.25">
      <c r="A2618" s="92">
        <v>226</v>
      </c>
      <c r="B2618" s="435" t="e">
        <f>CONCATENATE(Revisión_Avance_Periodo!$D2618,";",Revisión_Avance_Periodo!$F2618,";",Revisión_Avance_Periodo!$L2618)</f>
        <v>#REF!</v>
      </c>
      <c r="C2618" s="435" t="e">
        <f t="shared" si="205"/>
        <v>#REF!</v>
      </c>
      <c r="D2618" s="114" t="e">
        <f>VLOOKUP($A2618,#REF!,3,FALSE)</f>
        <v>#REF!</v>
      </c>
      <c r="E2618" s="436" t="e">
        <f>VLOOKUP($A2618,#REF!,4,FALSE)</f>
        <v>#REF!</v>
      </c>
      <c r="F2618" s="102" t="e">
        <f>VLOOKUP($A2618,#REF!,5,FALSE)</f>
        <v>#REF!</v>
      </c>
      <c r="G2618" s="93" t="e">
        <f>VLOOKUP($A2618,#REF!,8,FALSE)</f>
        <v>#REF!</v>
      </c>
      <c r="H2618" s="93" t="e">
        <f>VLOOKUP($A2618,#REF!,7,FALSE)</f>
        <v>#REF!</v>
      </c>
      <c r="I2618" s="438" t="e">
        <f>VLOOKUP($A2618,#REF!,10,FALSE)</f>
        <v>#REF!</v>
      </c>
      <c r="J2618" s="93" t="e">
        <f>VLOOKUP($A2618,#REF!,11,FALSE)</f>
        <v>#REF!</v>
      </c>
      <c r="K2618" s="114" t="e">
        <f>VLOOKUP($A2618,#REF!,12,FALSE)</f>
        <v>#REF!</v>
      </c>
      <c r="L2618" s="93" t="e">
        <f>VLOOKUP($A2618,#REF!,13,FALSE)</f>
        <v>#REF!</v>
      </c>
      <c r="M2618" s="438" t="e">
        <f>VLOOKUP($A2618,#REF!,14,FALSE)</f>
        <v>#REF!</v>
      </c>
      <c r="N2618" s="102" t="e">
        <f>VLOOKUP($A2618,#REF!,15,FALSE)</f>
        <v>#REF!</v>
      </c>
      <c r="O2618" s="102" t="e">
        <f>VLOOKUP($A2618,#REF!,18,FALSE)</f>
        <v>#REF!</v>
      </c>
      <c r="P2618" s="93" t="e">
        <f>VLOOKUP($A2618,#REF!,41,FALSE)</f>
        <v>#REF!</v>
      </c>
      <c r="Q2618" s="115" t="e">
        <f>VLOOKUP(Revisión_Avance_Periodo!$L2618,#REF!,30,FALSE)</f>
        <v>#REF!</v>
      </c>
      <c r="R2618" s="116">
        <v>2019</v>
      </c>
      <c r="S2618" s="196">
        <v>43495</v>
      </c>
      <c r="T2618" s="116" t="s">
        <v>68</v>
      </c>
      <c r="U2618" s="147" t="e">
        <f>INDEX(#REF!,MATCH(Revisión_Avance_Periodo!$L2618,#REF!,0),MATCH(Revisión_Avance_Periodo!$T2618,#REF!,0))</f>
        <v>#REF!</v>
      </c>
      <c r="V2618" s="147" t="e">
        <f>INDEX(#REF!,MATCH(Revisión_Avance_Periodo!$L2618,#REF!,0),MATCH(Revisión_Avance_Periodo!$T2618,#REF!,0))</f>
        <v>#REF!</v>
      </c>
      <c r="W2618" s="130" t="e">
        <f t="shared" ref="W2618:W2650" si="210">V2618/U2618</f>
        <v>#REF!</v>
      </c>
      <c r="X2618" s="116" t="e">
        <f>VLOOKUP(W2618,Tabla_Estado_Meta_OAP_2019[#All],3,TRUE)</f>
        <v>#REF!</v>
      </c>
      <c r="Y2618" s="148" t="e">
        <f>SUBTOTAL(9,$U$206:$U2618)</f>
        <v>#REF!</v>
      </c>
      <c r="Z2618" s="149" t="e">
        <f>SUBTOTAL(9,$V$206:$V2618)</f>
        <v>#REF!</v>
      </c>
      <c r="AA2618" s="162">
        <f>IFERROR(+Revisión_Avance_Periodo!$Z2618/Revisión_Avance_Periodo!$Y2618,0)</f>
        <v>0</v>
      </c>
      <c r="AB2618" s="448" t="e">
        <f>SUBTOTAL(9,U2618:U2629)</f>
        <v>#REF!</v>
      </c>
      <c r="AC2618" s="449" t="e">
        <f>SUBTOTAL(9,V2618:V2629)</f>
        <v>#REF!</v>
      </c>
      <c r="AD2618" s="119" t="e">
        <f>+AC2618/AB2618</f>
        <v>#REF!</v>
      </c>
      <c r="AE2618" s="119" t="e">
        <f>100%-Revisión_Avance_Periodo!$AD2618</f>
        <v>#REF!</v>
      </c>
      <c r="AF2618" s="121" t="e">
        <f>VLOOKUP(AD2618,Tabla_Estado_Meta_OAP_2019[],3,TRUE)</f>
        <v>#REF!</v>
      </c>
      <c r="AG2618" s="122" t="e">
        <f>Revisión_Avance_Periodo!$AD2618*Revisión_Avance_Periodo!$Q2618</f>
        <v>#REF!</v>
      </c>
      <c r="AH2618" s="148" t="e">
        <f>SUBTOTAL(9,$U$2618:$U2618)</f>
        <v>#REF!</v>
      </c>
      <c r="AI2618" s="149" t="e">
        <f>SUBTOTAL(9,$V$2618:$V2618)</f>
        <v>#REF!</v>
      </c>
      <c r="AJ2618" s="162">
        <f>IFERROR(+Revisión_Avance_Periodo!$Z2618/Revisión_Avance_Periodo!$Y2618,0)</f>
        <v>0</v>
      </c>
      <c r="AK2618" s="448" t="e">
        <f>SUBTOTAL(9,AD2618:AD2629)</f>
        <v>#REF!</v>
      </c>
      <c r="AL2618" s="449" t="e">
        <f>SUBTOTAL(9,AE2618:AE2629)</f>
        <v>#REF!</v>
      </c>
      <c r="AM2618" s="119" t="e">
        <f>+AL2618/AK2618</f>
        <v>#REF!</v>
      </c>
      <c r="AN2618" s="119" t="e">
        <f>100%-Revisión_Avance_Periodo!$AD2618</f>
        <v>#REF!</v>
      </c>
      <c r="AO2618" s="121" t="e">
        <f>VLOOKUP(AM2618,Tabla_Estado_Meta_OAP_2019[],3,TRUE)</f>
        <v>#REF!</v>
      </c>
      <c r="AP2618" s="122" t="e">
        <f>Revisión_Avance_Periodo!$AD2618*Revisión_Avance_Periodo!$Q2618</f>
        <v>#REF!</v>
      </c>
    </row>
    <row r="2619" spans="1:42" x14ac:dyDescent="0.25">
      <c r="A2619" s="97">
        <v>226</v>
      </c>
      <c r="B2619" s="435" t="e">
        <f>CONCATENATE(Revisión_Avance_Periodo!$D2619,";",Revisión_Avance_Periodo!$F2619,";",Revisión_Avance_Periodo!$L2619)</f>
        <v>#REF!</v>
      </c>
      <c r="C2619" s="435" t="e">
        <f t="shared" si="205"/>
        <v>#REF!</v>
      </c>
      <c r="D2619" s="123" t="e">
        <f>VLOOKUP($A2619,#REF!,3,FALSE)</f>
        <v>#REF!</v>
      </c>
      <c r="E2619" s="436" t="e">
        <f>VLOOKUP($A2619,#REF!,4,FALSE)</f>
        <v>#REF!</v>
      </c>
      <c r="F2619" s="103" t="e">
        <f>VLOOKUP($A2619,#REF!,5,FALSE)</f>
        <v>#REF!</v>
      </c>
      <c r="G2619" s="98" t="e">
        <f>VLOOKUP($A2619,#REF!,8,FALSE)</f>
        <v>#REF!</v>
      </c>
      <c r="H2619" s="93" t="e">
        <f>VLOOKUP($A2619,#REF!,7,FALSE)</f>
        <v>#REF!</v>
      </c>
      <c r="I2619" s="438" t="e">
        <f>VLOOKUP($A2619,#REF!,10,FALSE)</f>
        <v>#REF!</v>
      </c>
      <c r="J2619" s="98" t="e">
        <f>VLOOKUP($A2619,#REF!,11,FALSE)</f>
        <v>#REF!</v>
      </c>
      <c r="K2619" s="114" t="e">
        <f>VLOOKUP($A2619,#REF!,12,FALSE)</f>
        <v>#REF!</v>
      </c>
      <c r="L2619" s="98" t="e">
        <f>VLOOKUP($A2619,#REF!,13,FALSE)</f>
        <v>#REF!</v>
      </c>
      <c r="M2619" s="438" t="e">
        <f>VLOOKUP($A2619,#REF!,14,FALSE)</f>
        <v>#REF!</v>
      </c>
      <c r="N2619" s="103" t="e">
        <f>VLOOKUP($A2619,#REF!,15,FALSE)</f>
        <v>#REF!</v>
      </c>
      <c r="O2619" s="103" t="e">
        <f>VLOOKUP($A2619,#REF!,18,FALSE)</f>
        <v>#REF!</v>
      </c>
      <c r="P2619" s="93" t="e">
        <f>VLOOKUP($A2619,#REF!,41,FALSE)</f>
        <v>#REF!</v>
      </c>
      <c r="Q2619" s="115" t="e">
        <f>VLOOKUP(Revisión_Avance_Periodo!$L2619,#REF!,30,FALSE)</f>
        <v>#REF!</v>
      </c>
      <c r="R2619" s="116">
        <v>2019</v>
      </c>
      <c r="S2619" s="196">
        <v>43524</v>
      </c>
      <c r="T2619" s="124" t="s">
        <v>69</v>
      </c>
      <c r="U2619" s="147" t="e">
        <f>INDEX(#REF!,MATCH(Revisión_Avance_Periodo!$L2619,#REF!,0),MATCH(Revisión_Avance_Periodo!$T2619,#REF!,0))</f>
        <v>#REF!</v>
      </c>
      <c r="V2619" s="147" t="e">
        <f>INDEX(#REF!,MATCH(Revisión_Avance_Periodo!$L2619,#REF!,0),MATCH(Revisión_Avance_Periodo!$T2619,#REF!,0))</f>
        <v>#REF!</v>
      </c>
      <c r="W2619" s="130" t="e">
        <f t="shared" si="210"/>
        <v>#REF!</v>
      </c>
      <c r="X2619" s="124" t="e">
        <f>VLOOKUP(W2619,Tabla_Estado_Meta_OAP_2019[#All],3,TRUE)</f>
        <v>#REF!</v>
      </c>
      <c r="Y2619" s="150" t="e">
        <f>SUBTOTAL(9,$U$206:$U2619)</f>
        <v>#REF!</v>
      </c>
      <c r="Z2619" s="151" t="e">
        <f>SUBTOTAL(9,$V$206:$V2619)</f>
        <v>#REF!</v>
      </c>
      <c r="AA2619" s="159">
        <f>IFERROR(+Revisión_Avance_Periodo!$Z2619/Revisión_Avance_Periodo!$Y2619,0)</f>
        <v>0</v>
      </c>
      <c r="AB2619" s="126"/>
      <c r="AC2619" s="127"/>
      <c r="AD2619" s="125"/>
      <c r="AE2619" s="125"/>
      <c r="AF2619" s="128"/>
      <c r="AG2619" s="129"/>
      <c r="AH2619" s="150" t="e">
        <f>SUBTOTAL(9,$U$2618:$U2619)</f>
        <v>#REF!</v>
      </c>
      <c r="AI2619" s="151" t="e">
        <f>SUBTOTAL(9,$V$2618:$V2619)</f>
        <v>#REF!</v>
      </c>
      <c r="AJ2619" s="159">
        <f>IFERROR(+Revisión_Avance_Periodo!$Z2619/Revisión_Avance_Periodo!$Y2619,0)</f>
        <v>0</v>
      </c>
      <c r="AK2619" s="126"/>
      <c r="AL2619" s="127"/>
      <c r="AM2619" s="125"/>
      <c r="AN2619" s="125"/>
      <c r="AO2619" s="128"/>
      <c r="AP2619" s="129"/>
    </row>
    <row r="2620" spans="1:42" x14ac:dyDescent="0.25">
      <c r="A2620" s="92">
        <v>226</v>
      </c>
      <c r="B2620" s="435" t="e">
        <f>CONCATENATE(Revisión_Avance_Periodo!$D2620,";",Revisión_Avance_Periodo!$F2620,";",Revisión_Avance_Periodo!$L2620)</f>
        <v>#REF!</v>
      </c>
      <c r="C2620" s="435" t="e">
        <f t="shared" si="205"/>
        <v>#REF!</v>
      </c>
      <c r="D2620" s="114" t="e">
        <f>VLOOKUP($A2620,#REF!,3,FALSE)</f>
        <v>#REF!</v>
      </c>
      <c r="E2620" s="436" t="e">
        <f>VLOOKUP($A2620,#REF!,4,FALSE)</f>
        <v>#REF!</v>
      </c>
      <c r="F2620" s="102" t="e">
        <f>VLOOKUP($A2620,#REF!,5,FALSE)</f>
        <v>#REF!</v>
      </c>
      <c r="G2620" s="93" t="e">
        <f>VLOOKUP($A2620,#REF!,8,FALSE)</f>
        <v>#REF!</v>
      </c>
      <c r="H2620" s="93" t="e">
        <f>VLOOKUP($A2620,#REF!,7,FALSE)</f>
        <v>#REF!</v>
      </c>
      <c r="I2620" s="438" t="e">
        <f>VLOOKUP($A2620,#REF!,10,FALSE)</f>
        <v>#REF!</v>
      </c>
      <c r="J2620" s="93" t="e">
        <f>VLOOKUP($A2620,#REF!,11,FALSE)</f>
        <v>#REF!</v>
      </c>
      <c r="K2620" s="114" t="e">
        <f>VLOOKUP($A2620,#REF!,12,FALSE)</f>
        <v>#REF!</v>
      </c>
      <c r="L2620" s="93" t="e">
        <f>VLOOKUP($A2620,#REF!,13,FALSE)</f>
        <v>#REF!</v>
      </c>
      <c r="M2620" s="438" t="e">
        <f>VLOOKUP($A2620,#REF!,14,FALSE)</f>
        <v>#REF!</v>
      </c>
      <c r="N2620" s="102" t="e">
        <f>VLOOKUP($A2620,#REF!,15,FALSE)</f>
        <v>#REF!</v>
      </c>
      <c r="O2620" s="102" t="e">
        <f>VLOOKUP($A2620,#REF!,18,FALSE)</f>
        <v>#REF!</v>
      </c>
      <c r="P2620" s="93" t="e">
        <f>VLOOKUP($A2620,#REF!,41,FALSE)</f>
        <v>#REF!</v>
      </c>
      <c r="Q2620" s="115" t="e">
        <f>VLOOKUP(Revisión_Avance_Periodo!$L2620,#REF!,30,FALSE)</f>
        <v>#REF!</v>
      </c>
      <c r="R2620" s="116">
        <v>2019</v>
      </c>
      <c r="S2620" s="196">
        <v>43554</v>
      </c>
      <c r="T2620" s="116" t="s">
        <v>70</v>
      </c>
      <c r="U2620" s="147" t="e">
        <f>INDEX(#REF!,MATCH(Revisión_Avance_Periodo!$L2620,#REF!,0),MATCH(Revisión_Avance_Periodo!$T2620,#REF!,0))</f>
        <v>#REF!</v>
      </c>
      <c r="V2620" s="147" t="e">
        <f>INDEX(#REF!,MATCH(Revisión_Avance_Periodo!$L2620,#REF!,0),MATCH(Revisión_Avance_Periodo!$T2620,#REF!,0))</f>
        <v>#REF!</v>
      </c>
      <c r="W2620" s="130" t="e">
        <f t="shared" si="210"/>
        <v>#REF!</v>
      </c>
      <c r="X2620" s="116" t="e">
        <f>VLOOKUP(W2620,Tabla_Estado_Meta_OAP_2019[#All],3,TRUE)</f>
        <v>#REF!</v>
      </c>
      <c r="Y2620" s="150" t="e">
        <f>SUBTOTAL(9,$U$206:$U2620)</f>
        <v>#REF!</v>
      </c>
      <c r="Z2620" s="151" t="e">
        <f>SUBTOTAL(9,$V$206:$V2620)</f>
        <v>#REF!</v>
      </c>
      <c r="AA2620" s="159">
        <f>IFERROR(+Revisión_Avance_Periodo!$Z2620/Revisión_Avance_Periodo!$Y2620,0)</f>
        <v>0</v>
      </c>
      <c r="AB2620" s="126"/>
      <c r="AC2620" s="127"/>
      <c r="AD2620" s="125"/>
      <c r="AE2620" s="125"/>
      <c r="AF2620" s="128"/>
      <c r="AG2620" s="129"/>
      <c r="AH2620" s="150" t="e">
        <f>SUBTOTAL(9,$U$2618:$U2620)</f>
        <v>#REF!</v>
      </c>
      <c r="AI2620" s="151" t="e">
        <f>SUBTOTAL(9,$V$2618:$V2620)</f>
        <v>#REF!</v>
      </c>
      <c r="AJ2620" s="159">
        <f>IFERROR(+Revisión_Avance_Periodo!$Z2620/Revisión_Avance_Periodo!$Y2620,0)</f>
        <v>0</v>
      </c>
      <c r="AK2620" s="126"/>
      <c r="AL2620" s="127"/>
      <c r="AM2620" s="125"/>
      <c r="AN2620" s="125"/>
      <c r="AO2620" s="128"/>
      <c r="AP2620" s="129"/>
    </row>
    <row r="2621" spans="1:42" x14ac:dyDescent="0.25">
      <c r="A2621" s="97">
        <v>226</v>
      </c>
      <c r="B2621" s="435" t="e">
        <f>CONCATENATE(Revisión_Avance_Periodo!$D2621,";",Revisión_Avance_Periodo!$F2621,";",Revisión_Avance_Periodo!$L2621)</f>
        <v>#REF!</v>
      </c>
      <c r="C2621" s="435" t="e">
        <f t="shared" si="205"/>
        <v>#REF!</v>
      </c>
      <c r="D2621" s="123" t="e">
        <f>VLOOKUP($A2621,#REF!,3,FALSE)</f>
        <v>#REF!</v>
      </c>
      <c r="E2621" s="436" t="e">
        <f>VLOOKUP($A2621,#REF!,4,FALSE)</f>
        <v>#REF!</v>
      </c>
      <c r="F2621" s="103" t="e">
        <f>VLOOKUP($A2621,#REF!,5,FALSE)</f>
        <v>#REF!</v>
      </c>
      <c r="G2621" s="98" t="e">
        <f>VLOOKUP($A2621,#REF!,8,FALSE)</f>
        <v>#REF!</v>
      </c>
      <c r="H2621" s="93" t="e">
        <f>VLOOKUP($A2621,#REF!,7,FALSE)</f>
        <v>#REF!</v>
      </c>
      <c r="I2621" s="438" t="e">
        <f>VLOOKUP($A2621,#REF!,10,FALSE)</f>
        <v>#REF!</v>
      </c>
      <c r="J2621" s="98" t="e">
        <f>VLOOKUP($A2621,#REF!,11,FALSE)</f>
        <v>#REF!</v>
      </c>
      <c r="K2621" s="114" t="e">
        <f>VLOOKUP($A2621,#REF!,12,FALSE)</f>
        <v>#REF!</v>
      </c>
      <c r="L2621" s="98" t="e">
        <f>VLOOKUP($A2621,#REF!,13,FALSE)</f>
        <v>#REF!</v>
      </c>
      <c r="M2621" s="438" t="e">
        <f>VLOOKUP($A2621,#REF!,14,FALSE)</f>
        <v>#REF!</v>
      </c>
      <c r="N2621" s="103" t="e">
        <f>VLOOKUP($A2621,#REF!,15,FALSE)</f>
        <v>#REF!</v>
      </c>
      <c r="O2621" s="103" t="e">
        <f>VLOOKUP($A2621,#REF!,18,FALSE)</f>
        <v>#REF!</v>
      </c>
      <c r="P2621" s="93" t="e">
        <f>VLOOKUP($A2621,#REF!,41,FALSE)</f>
        <v>#REF!</v>
      </c>
      <c r="Q2621" s="115" t="e">
        <f>VLOOKUP(Revisión_Avance_Periodo!$L2621,#REF!,30,FALSE)</f>
        <v>#REF!</v>
      </c>
      <c r="R2621" s="116">
        <v>2019</v>
      </c>
      <c r="S2621" s="196">
        <v>43585</v>
      </c>
      <c r="T2621" s="124" t="s">
        <v>71</v>
      </c>
      <c r="U2621" s="147" t="e">
        <f>INDEX(#REF!,MATCH(Revisión_Avance_Periodo!$L2621,#REF!,0),MATCH(Revisión_Avance_Periodo!$T2621,#REF!,0))</f>
        <v>#REF!</v>
      </c>
      <c r="V2621" s="147" t="e">
        <f>INDEX(#REF!,MATCH(Revisión_Avance_Periodo!$L2621,#REF!,0),MATCH(Revisión_Avance_Periodo!$T2621,#REF!,0))</f>
        <v>#REF!</v>
      </c>
      <c r="W2621" s="130" t="e">
        <f t="shared" si="210"/>
        <v>#REF!</v>
      </c>
      <c r="X2621" s="124" t="e">
        <f>VLOOKUP(W2621,Tabla_Estado_Meta_OAP_2019[#All],3,TRUE)</f>
        <v>#REF!</v>
      </c>
      <c r="Y2621" s="150" t="e">
        <f>SUBTOTAL(9,$U$206:$U2621)</f>
        <v>#REF!</v>
      </c>
      <c r="Z2621" s="151" t="e">
        <f>SUBTOTAL(9,$V$206:$V2621)</f>
        <v>#REF!</v>
      </c>
      <c r="AA2621" s="159">
        <f>IFERROR(+Revisión_Avance_Periodo!$Z2621/Revisión_Avance_Periodo!$Y2621,0)</f>
        <v>0</v>
      </c>
      <c r="AB2621" s="126"/>
      <c r="AC2621" s="127"/>
      <c r="AD2621" s="125"/>
      <c r="AE2621" s="125"/>
      <c r="AF2621" s="128"/>
      <c r="AG2621" s="129"/>
      <c r="AH2621" s="150" t="e">
        <f>SUBTOTAL(9,$U$2618:$U2621)</f>
        <v>#REF!</v>
      </c>
      <c r="AI2621" s="151" t="e">
        <f>SUBTOTAL(9,$V$2618:$V2621)</f>
        <v>#REF!</v>
      </c>
      <c r="AJ2621" s="159">
        <f>IFERROR(+Revisión_Avance_Periodo!$Z2621/Revisión_Avance_Periodo!$Y2621,0)</f>
        <v>0</v>
      </c>
      <c r="AK2621" s="126"/>
      <c r="AL2621" s="127"/>
      <c r="AM2621" s="125"/>
      <c r="AN2621" s="125"/>
      <c r="AO2621" s="128"/>
      <c r="AP2621" s="129"/>
    </row>
    <row r="2622" spans="1:42" x14ac:dyDescent="0.25">
      <c r="A2622" s="92">
        <v>226</v>
      </c>
      <c r="B2622" s="435" t="e">
        <f>CONCATENATE(Revisión_Avance_Periodo!$D2622,";",Revisión_Avance_Periodo!$F2622,";",Revisión_Avance_Periodo!$L2622)</f>
        <v>#REF!</v>
      </c>
      <c r="C2622" s="435" t="e">
        <f t="shared" si="205"/>
        <v>#REF!</v>
      </c>
      <c r="D2622" s="114" t="e">
        <f>VLOOKUP($A2622,#REF!,3,FALSE)</f>
        <v>#REF!</v>
      </c>
      <c r="E2622" s="436" t="e">
        <f>VLOOKUP($A2622,#REF!,4,FALSE)</f>
        <v>#REF!</v>
      </c>
      <c r="F2622" s="102" t="e">
        <f>VLOOKUP($A2622,#REF!,5,FALSE)</f>
        <v>#REF!</v>
      </c>
      <c r="G2622" s="93" t="e">
        <f>VLOOKUP($A2622,#REF!,8,FALSE)</f>
        <v>#REF!</v>
      </c>
      <c r="H2622" s="93" t="e">
        <f>VLOOKUP($A2622,#REF!,7,FALSE)</f>
        <v>#REF!</v>
      </c>
      <c r="I2622" s="438" t="e">
        <f>VLOOKUP($A2622,#REF!,10,FALSE)</f>
        <v>#REF!</v>
      </c>
      <c r="J2622" s="93" t="e">
        <f>VLOOKUP($A2622,#REF!,11,FALSE)</f>
        <v>#REF!</v>
      </c>
      <c r="K2622" s="114" t="e">
        <f>VLOOKUP($A2622,#REF!,12,FALSE)</f>
        <v>#REF!</v>
      </c>
      <c r="L2622" s="93" t="e">
        <f>VLOOKUP($A2622,#REF!,13,FALSE)</f>
        <v>#REF!</v>
      </c>
      <c r="M2622" s="438" t="e">
        <f>VLOOKUP($A2622,#REF!,14,FALSE)</f>
        <v>#REF!</v>
      </c>
      <c r="N2622" s="102" t="e">
        <f>VLOOKUP($A2622,#REF!,15,FALSE)</f>
        <v>#REF!</v>
      </c>
      <c r="O2622" s="102" t="e">
        <f>VLOOKUP($A2622,#REF!,18,FALSE)</f>
        <v>#REF!</v>
      </c>
      <c r="P2622" s="93" t="e">
        <f>VLOOKUP($A2622,#REF!,41,FALSE)</f>
        <v>#REF!</v>
      </c>
      <c r="Q2622" s="115" t="e">
        <f>VLOOKUP(Revisión_Avance_Periodo!$L2622,#REF!,30,FALSE)</f>
        <v>#REF!</v>
      </c>
      <c r="R2622" s="116">
        <v>2019</v>
      </c>
      <c r="S2622" s="196">
        <v>43615</v>
      </c>
      <c r="T2622" s="116" t="s">
        <v>72</v>
      </c>
      <c r="U2622" s="147" t="e">
        <f>INDEX(#REF!,MATCH(Revisión_Avance_Periodo!$L2622,#REF!,0),MATCH(Revisión_Avance_Periodo!$T2622,#REF!,0))</f>
        <v>#REF!</v>
      </c>
      <c r="V2622" s="147" t="e">
        <f>INDEX(#REF!,MATCH(Revisión_Avance_Periodo!$L2622,#REF!,0),MATCH(Revisión_Avance_Periodo!$T2622,#REF!,0))</f>
        <v>#REF!</v>
      </c>
      <c r="W2622" s="130" t="e">
        <f t="shared" si="210"/>
        <v>#REF!</v>
      </c>
      <c r="X2622" s="116" t="e">
        <f>VLOOKUP(W2622,Tabla_Estado_Meta_OAP_2019[#All],3,TRUE)</f>
        <v>#REF!</v>
      </c>
      <c r="Y2622" s="150" t="e">
        <f>SUBTOTAL(9,$U$206:$U2622)</f>
        <v>#REF!</v>
      </c>
      <c r="Z2622" s="151" t="e">
        <f>SUBTOTAL(9,$V$206:$V2622)</f>
        <v>#REF!</v>
      </c>
      <c r="AA2622" s="159">
        <f>IFERROR(+Revisión_Avance_Periodo!$Z2622/Revisión_Avance_Periodo!$Y2622,0)</f>
        <v>0</v>
      </c>
      <c r="AB2622" s="126"/>
      <c r="AC2622" s="127"/>
      <c r="AD2622" s="125"/>
      <c r="AE2622" s="125"/>
      <c r="AF2622" s="128"/>
      <c r="AG2622" s="129"/>
      <c r="AH2622" s="150" t="e">
        <f>SUBTOTAL(9,$U$2618:$U2622)</f>
        <v>#REF!</v>
      </c>
      <c r="AI2622" s="151" t="e">
        <f>SUBTOTAL(9,$V$2618:$V2622)</f>
        <v>#REF!</v>
      </c>
      <c r="AJ2622" s="159">
        <f>IFERROR(+Revisión_Avance_Periodo!$Z2622/Revisión_Avance_Periodo!$Y2622,0)</f>
        <v>0</v>
      </c>
      <c r="AK2622" s="126"/>
      <c r="AL2622" s="127"/>
      <c r="AM2622" s="125"/>
      <c r="AN2622" s="125"/>
      <c r="AO2622" s="128"/>
      <c r="AP2622" s="129"/>
    </row>
    <row r="2623" spans="1:42" x14ac:dyDescent="0.25">
      <c r="A2623" s="97">
        <v>226</v>
      </c>
      <c r="B2623" s="435" t="e">
        <f>CONCATENATE(Revisión_Avance_Periodo!$D2623,";",Revisión_Avance_Periodo!$F2623,";",Revisión_Avance_Periodo!$L2623)</f>
        <v>#REF!</v>
      </c>
      <c r="C2623" s="435" t="e">
        <f t="shared" si="205"/>
        <v>#REF!</v>
      </c>
      <c r="D2623" s="123" t="e">
        <f>VLOOKUP($A2623,#REF!,3,FALSE)</f>
        <v>#REF!</v>
      </c>
      <c r="E2623" s="436" t="e">
        <f>VLOOKUP($A2623,#REF!,4,FALSE)</f>
        <v>#REF!</v>
      </c>
      <c r="F2623" s="103" t="e">
        <f>VLOOKUP($A2623,#REF!,5,FALSE)</f>
        <v>#REF!</v>
      </c>
      <c r="G2623" s="98" t="e">
        <f>VLOOKUP($A2623,#REF!,8,FALSE)</f>
        <v>#REF!</v>
      </c>
      <c r="H2623" s="93" t="e">
        <f>VLOOKUP($A2623,#REF!,7,FALSE)</f>
        <v>#REF!</v>
      </c>
      <c r="I2623" s="438" t="e">
        <f>VLOOKUP($A2623,#REF!,10,FALSE)</f>
        <v>#REF!</v>
      </c>
      <c r="J2623" s="98" t="e">
        <f>VLOOKUP($A2623,#REF!,11,FALSE)</f>
        <v>#REF!</v>
      </c>
      <c r="K2623" s="114" t="e">
        <f>VLOOKUP($A2623,#REF!,12,FALSE)</f>
        <v>#REF!</v>
      </c>
      <c r="L2623" s="98" t="e">
        <f>VLOOKUP($A2623,#REF!,13,FALSE)</f>
        <v>#REF!</v>
      </c>
      <c r="M2623" s="438" t="e">
        <f>VLOOKUP($A2623,#REF!,14,FALSE)</f>
        <v>#REF!</v>
      </c>
      <c r="N2623" s="103" t="e">
        <f>VLOOKUP($A2623,#REF!,15,FALSE)</f>
        <v>#REF!</v>
      </c>
      <c r="O2623" s="103" t="e">
        <f>VLOOKUP($A2623,#REF!,18,FALSE)</f>
        <v>#REF!</v>
      </c>
      <c r="P2623" s="93" t="e">
        <f>VLOOKUP($A2623,#REF!,41,FALSE)</f>
        <v>#REF!</v>
      </c>
      <c r="Q2623" s="115" t="e">
        <f>VLOOKUP(Revisión_Avance_Periodo!$L2623,#REF!,30,FALSE)</f>
        <v>#REF!</v>
      </c>
      <c r="R2623" s="116">
        <v>2019</v>
      </c>
      <c r="S2623" s="196">
        <v>43646</v>
      </c>
      <c r="T2623" s="124" t="s">
        <v>73</v>
      </c>
      <c r="U2623" s="147" t="e">
        <f>INDEX(#REF!,MATCH(Revisión_Avance_Periodo!$L2623,#REF!,0),MATCH(Revisión_Avance_Periodo!$T2623,#REF!,0))</f>
        <v>#REF!</v>
      </c>
      <c r="V2623" s="147" t="e">
        <f>INDEX(#REF!,MATCH(Revisión_Avance_Periodo!$L2623,#REF!,0),MATCH(Revisión_Avance_Periodo!$T2623,#REF!,0))</f>
        <v>#REF!</v>
      </c>
      <c r="W2623" s="130" t="e">
        <f t="shared" si="210"/>
        <v>#REF!</v>
      </c>
      <c r="X2623" s="124" t="e">
        <f>VLOOKUP(W2623,Tabla_Estado_Meta_OAP_2019[#All],3,TRUE)</f>
        <v>#REF!</v>
      </c>
      <c r="Y2623" s="150" t="e">
        <f>SUBTOTAL(9,$U$206:$U2623)</f>
        <v>#REF!</v>
      </c>
      <c r="Z2623" s="151" t="e">
        <f>SUBTOTAL(9,$V$206:$V2623)</f>
        <v>#REF!</v>
      </c>
      <c r="AA2623" s="159">
        <f>IFERROR(+Revisión_Avance_Periodo!$Z2623/Revisión_Avance_Periodo!$Y2623,0)</f>
        <v>0</v>
      </c>
      <c r="AB2623" s="126"/>
      <c r="AC2623" s="127"/>
      <c r="AD2623" s="125"/>
      <c r="AE2623" s="125"/>
      <c r="AF2623" s="128"/>
      <c r="AG2623" s="129"/>
      <c r="AH2623" s="150" t="e">
        <f>SUBTOTAL(9,$U$2618:$U2623)</f>
        <v>#REF!</v>
      </c>
      <c r="AI2623" s="151" t="e">
        <f>SUBTOTAL(9,$V$2618:$V2623)</f>
        <v>#REF!</v>
      </c>
      <c r="AJ2623" s="159">
        <f>IFERROR(+Revisión_Avance_Periodo!$Z2623/Revisión_Avance_Periodo!$Y2623,0)</f>
        <v>0</v>
      </c>
      <c r="AK2623" s="126"/>
      <c r="AL2623" s="127"/>
      <c r="AM2623" s="125"/>
      <c r="AN2623" s="125"/>
      <c r="AO2623" s="128"/>
      <c r="AP2623" s="129"/>
    </row>
    <row r="2624" spans="1:42" x14ac:dyDescent="0.25">
      <c r="A2624" s="92">
        <v>226</v>
      </c>
      <c r="B2624" s="435" t="e">
        <f>CONCATENATE(Revisión_Avance_Periodo!$D2624,";",Revisión_Avance_Periodo!$F2624,";",Revisión_Avance_Periodo!$L2624)</f>
        <v>#REF!</v>
      </c>
      <c r="C2624" s="435" t="e">
        <f t="shared" si="205"/>
        <v>#REF!</v>
      </c>
      <c r="D2624" s="114" t="e">
        <f>VLOOKUP($A2624,#REF!,3,FALSE)</f>
        <v>#REF!</v>
      </c>
      <c r="E2624" s="436" t="e">
        <f>VLOOKUP($A2624,#REF!,4,FALSE)</f>
        <v>#REF!</v>
      </c>
      <c r="F2624" s="102" t="e">
        <f>VLOOKUP($A2624,#REF!,5,FALSE)</f>
        <v>#REF!</v>
      </c>
      <c r="G2624" s="93" t="e">
        <f>VLOOKUP($A2624,#REF!,8,FALSE)</f>
        <v>#REF!</v>
      </c>
      <c r="H2624" s="93" t="e">
        <f>VLOOKUP($A2624,#REF!,7,FALSE)</f>
        <v>#REF!</v>
      </c>
      <c r="I2624" s="438" t="e">
        <f>VLOOKUP($A2624,#REF!,10,FALSE)</f>
        <v>#REF!</v>
      </c>
      <c r="J2624" s="93" t="e">
        <f>VLOOKUP($A2624,#REF!,11,FALSE)</f>
        <v>#REF!</v>
      </c>
      <c r="K2624" s="114" t="e">
        <f>VLOOKUP($A2624,#REF!,12,FALSE)</f>
        <v>#REF!</v>
      </c>
      <c r="L2624" s="93" t="e">
        <f>VLOOKUP($A2624,#REF!,13,FALSE)</f>
        <v>#REF!</v>
      </c>
      <c r="M2624" s="438" t="e">
        <f>VLOOKUP($A2624,#REF!,14,FALSE)</f>
        <v>#REF!</v>
      </c>
      <c r="N2624" s="102" t="e">
        <f>VLOOKUP($A2624,#REF!,15,FALSE)</f>
        <v>#REF!</v>
      </c>
      <c r="O2624" s="102" t="e">
        <f>VLOOKUP($A2624,#REF!,18,FALSE)</f>
        <v>#REF!</v>
      </c>
      <c r="P2624" s="93" t="e">
        <f>VLOOKUP($A2624,#REF!,41,FALSE)</f>
        <v>#REF!</v>
      </c>
      <c r="Q2624" s="115" t="e">
        <f>VLOOKUP(Revisión_Avance_Periodo!$L2624,#REF!,30,FALSE)</f>
        <v>#REF!</v>
      </c>
      <c r="R2624" s="116">
        <v>2019</v>
      </c>
      <c r="S2624" s="196">
        <v>43676</v>
      </c>
      <c r="T2624" s="116" t="s">
        <v>74</v>
      </c>
      <c r="U2624" s="147" t="e">
        <f>INDEX(#REF!,MATCH(Revisión_Avance_Periodo!$L2624,#REF!,0),MATCH(Revisión_Avance_Periodo!$T2624,#REF!,0))</f>
        <v>#REF!</v>
      </c>
      <c r="V2624" s="147" t="e">
        <f>INDEX(#REF!,MATCH(Revisión_Avance_Periodo!$L2624,#REF!,0),MATCH(Revisión_Avance_Periodo!$T2624,#REF!,0))</f>
        <v>#REF!</v>
      </c>
      <c r="W2624" s="130" t="e">
        <f t="shared" si="210"/>
        <v>#REF!</v>
      </c>
      <c r="X2624" s="116" t="e">
        <f>VLOOKUP(W2624,Tabla_Estado_Meta_OAP_2019[#All],3,TRUE)</f>
        <v>#REF!</v>
      </c>
      <c r="Y2624" s="150" t="e">
        <f>SUBTOTAL(9,$U$206:$U2624)</f>
        <v>#REF!</v>
      </c>
      <c r="Z2624" s="151" t="e">
        <f>SUBTOTAL(9,$V$206:$V2624)</f>
        <v>#REF!</v>
      </c>
      <c r="AA2624" s="159">
        <f>IFERROR(+Revisión_Avance_Periodo!$Z2624/Revisión_Avance_Periodo!$Y2624,0)</f>
        <v>0</v>
      </c>
      <c r="AB2624" s="126"/>
      <c r="AC2624" s="127"/>
      <c r="AD2624" s="125"/>
      <c r="AE2624" s="125"/>
      <c r="AF2624" s="128"/>
      <c r="AG2624" s="129"/>
      <c r="AH2624" s="150" t="e">
        <f>SUBTOTAL(9,$U$2618:$U2624)</f>
        <v>#REF!</v>
      </c>
      <c r="AI2624" s="151" t="e">
        <f>SUBTOTAL(9,$V$2618:$V2624)</f>
        <v>#REF!</v>
      </c>
      <c r="AJ2624" s="159">
        <f>IFERROR(+Revisión_Avance_Periodo!$Z2624/Revisión_Avance_Periodo!$Y2624,0)</f>
        <v>0</v>
      </c>
      <c r="AK2624" s="126"/>
      <c r="AL2624" s="127"/>
      <c r="AM2624" s="125"/>
      <c r="AN2624" s="125"/>
      <c r="AO2624" s="128"/>
      <c r="AP2624" s="129"/>
    </row>
    <row r="2625" spans="1:42" x14ac:dyDescent="0.25">
      <c r="A2625" s="97">
        <v>226</v>
      </c>
      <c r="B2625" s="435" t="e">
        <f>CONCATENATE(Revisión_Avance_Periodo!$D2625,";",Revisión_Avance_Periodo!$F2625,";",Revisión_Avance_Periodo!$L2625)</f>
        <v>#REF!</v>
      </c>
      <c r="C2625" s="435" t="e">
        <f t="shared" si="205"/>
        <v>#REF!</v>
      </c>
      <c r="D2625" s="123" t="e">
        <f>VLOOKUP($A2625,#REF!,3,FALSE)</f>
        <v>#REF!</v>
      </c>
      <c r="E2625" s="436" t="e">
        <f>VLOOKUP($A2625,#REF!,4,FALSE)</f>
        <v>#REF!</v>
      </c>
      <c r="F2625" s="103" t="e">
        <f>VLOOKUP($A2625,#REF!,5,FALSE)</f>
        <v>#REF!</v>
      </c>
      <c r="G2625" s="98" t="e">
        <f>VLOOKUP($A2625,#REF!,8,FALSE)</f>
        <v>#REF!</v>
      </c>
      <c r="H2625" s="93" t="e">
        <f>VLOOKUP($A2625,#REF!,7,FALSE)</f>
        <v>#REF!</v>
      </c>
      <c r="I2625" s="438" t="e">
        <f>VLOOKUP($A2625,#REF!,10,FALSE)</f>
        <v>#REF!</v>
      </c>
      <c r="J2625" s="98" t="e">
        <f>VLOOKUP($A2625,#REF!,11,FALSE)</f>
        <v>#REF!</v>
      </c>
      <c r="K2625" s="114" t="e">
        <f>VLOOKUP($A2625,#REF!,12,FALSE)</f>
        <v>#REF!</v>
      </c>
      <c r="L2625" s="98" t="e">
        <f>VLOOKUP($A2625,#REF!,13,FALSE)</f>
        <v>#REF!</v>
      </c>
      <c r="M2625" s="438" t="e">
        <f>VLOOKUP($A2625,#REF!,14,FALSE)</f>
        <v>#REF!</v>
      </c>
      <c r="N2625" s="103" t="e">
        <f>VLOOKUP($A2625,#REF!,15,FALSE)</f>
        <v>#REF!</v>
      </c>
      <c r="O2625" s="103" t="e">
        <f>VLOOKUP($A2625,#REF!,18,FALSE)</f>
        <v>#REF!</v>
      </c>
      <c r="P2625" s="93" t="e">
        <f>VLOOKUP($A2625,#REF!,41,FALSE)</f>
        <v>#REF!</v>
      </c>
      <c r="Q2625" s="115" t="e">
        <f>VLOOKUP(Revisión_Avance_Periodo!$L2625,#REF!,30,FALSE)</f>
        <v>#REF!</v>
      </c>
      <c r="R2625" s="116">
        <v>2019</v>
      </c>
      <c r="S2625" s="196">
        <v>43707</v>
      </c>
      <c r="T2625" s="124" t="s">
        <v>75</v>
      </c>
      <c r="U2625" s="147" t="e">
        <f>INDEX(#REF!,MATCH(Revisión_Avance_Periodo!$L2625,#REF!,0),MATCH(Revisión_Avance_Periodo!$T2625,#REF!,0))</f>
        <v>#REF!</v>
      </c>
      <c r="V2625" s="147" t="e">
        <f>INDEX(#REF!,MATCH(Revisión_Avance_Periodo!$L2625,#REF!,0),MATCH(Revisión_Avance_Periodo!$T2625,#REF!,0))</f>
        <v>#REF!</v>
      </c>
      <c r="W2625" s="130" t="e">
        <f t="shared" si="210"/>
        <v>#REF!</v>
      </c>
      <c r="X2625" s="124" t="e">
        <f>VLOOKUP(W2625,Tabla_Estado_Meta_OAP_2019[#All],3,TRUE)</f>
        <v>#REF!</v>
      </c>
      <c r="Y2625" s="150" t="e">
        <f>SUBTOTAL(9,$U$206:$U2625)</f>
        <v>#REF!</v>
      </c>
      <c r="Z2625" s="151" t="e">
        <f>SUBTOTAL(9,$V$206:$V2625)</f>
        <v>#REF!</v>
      </c>
      <c r="AA2625" s="159">
        <f>IFERROR(+Revisión_Avance_Periodo!$Z2625/Revisión_Avance_Periodo!$Y2625,0)</f>
        <v>0</v>
      </c>
      <c r="AB2625" s="126"/>
      <c r="AC2625" s="127"/>
      <c r="AD2625" s="125"/>
      <c r="AE2625" s="125"/>
      <c r="AF2625" s="128"/>
      <c r="AG2625" s="129"/>
      <c r="AH2625" s="150" t="e">
        <f>SUBTOTAL(9,$U$2618:$U2625)</f>
        <v>#REF!</v>
      </c>
      <c r="AI2625" s="151" t="e">
        <f>SUBTOTAL(9,$V$2618:$V2625)</f>
        <v>#REF!</v>
      </c>
      <c r="AJ2625" s="159">
        <f>IFERROR(+Revisión_Avance_Periodo!$Z2625/Revisión_Avance_Periodo!$Y2625,0)</f>
        <v>0</v>
      </c>
      <c r="AK2625" s="126"/>
      <c r="AL2625" s="127"/>
      <c r="AM2625" s="125"/>
      <c r="AN2625" s="125"/>
      <c r="AO2625" s="128"/>
      <c r="AP2625" s="129"/>
    </row>
    <row r="2626" spans="1:42" x14ac:dyDescent="0.25">
      <c r="A2626" s="92">
        <v>226</v>
      </c>
      <c r="B2626" s="435" t="e">
        <f>CONCATENATE(Revisión_Avance_Periodo!$D2626,";",Revisión_Avance_Periodo!$F2626,";",Revisión_Avance_Periodo!$L2626)</f>
        <v>#REF!</v>
      </c>
      <c r="C2626" s="435" t="e">
        <f t="shared" ref="C2626:C2689" si="211">CONCATENATE($N2626,";",$L2626,";",$T2626)</f>
        <v>#REF!</v>
      </c>
      <c r="D2626" s="114" t="e">
        <f>VLOOKUP($A2626,#REF!,3,FALSE)</f>
        <v>#REF!</v>
      </c>
      <c r="E2626" s="436" t="e">
        <f>VLOOKUP($A2626,#REF!,4,FALSE)</f>
        <v>#REF!</v>
      </c>
      <c r="F2626" s="102" t="e">
        <f>VLOOKUP($A2626,#REF!,5,FALSE)</f>
        <v>#REF!</v>
      </c>
      <c r="G2626" s="93" t="e">
        <f>VLOOKUP($A2626,#REF!,8,FALSE)</f>
        <v>#REF!</v>
      </c>
      <c r="H2626" s="93" t="e">
        <f>VLOOKUP($A2626,#REF!,7,FALSE)</f>
        <v>#REF!</v>
      </c>
      <c r="I2626" s="438" t="e">
        <f>VLOOKUP($A2626,#REF!,10,FALSE)</f>
        <v>#REF!</v>
      </c>
      <c r="J2626" s="93" t="e">
        <f>VLOOKUP($A2626,#REF!,11,FALSE)</f>
        <v>#REF!</v>
      </c>
      <c r="K2626" s="114" t="e">
        <f>VLOOKUP($A2626,#REF!,12,FALSE)</f>
        <v>#REF!</v>
      </c>
      <c r="L2626" s="93" t="e">
        <f>VLOOKUP($A2626,#REF!,13,FALSE)</f>
        <v>#REF!</v>
      </c>
      <c r="M2626" s="438" t="e">
        <f>VLOOKUP($A2626,#REF!,14,FALSE)</f>
        <v>#REF!</v>
      </c>
      <c r="N2626" s="102" t="e">
        <f>VLOOKUP($A2626,#REF!,15,FALSE)</f>
        <v>#REF!</v>
      </c>
      <c r="O2626" s="102" t="e">
        <f>VLOOKUP($A2626,#REF!,18,FALSE)</f>
        <v>#REF!</v>
      </c>
      <c r="P2626" s="93" t="e">
        <f>VLOOKUP($A2626,#REF!,41,FALSE)</f>
        <v>#REF!</v>
      </c>
      <c r="Q2626" s="115" t="e">
        <f>VLOOKUP(Revisión_Avance_Periodo!$L2626,#REF!,30,FALSE)</f>
        <v>#REF!</v>
      </c>
      <c r="R2626" s="116">
        <v>2019</v>
      </c>
      <c r="S2626" s="196">
        <v>43738</v>
      </c>
      <c r="T2626" s="116" t="s">
        <v>76</v>
      </c>
      <c r="U2626" s="147" t="e">
        <f>INDEX(#REF!,MATCH(Revisión_Avance_Periodo!$L2626,#REF!,0),MATCH(Revisión_Avance_Periodo!$T2626,#REF!,0))</f>
        <v>#REF!</v>
      </c>
      <c r="V2626" s="147" t="e">
        <f>INDEX(#REF!,MATCH(Revisión_Avance_Periodo!$L2626,#REF!,0),MATCH(Revisión_Avance_Periodo!$T2626,#REF!,0))</f>
        <v>#REF!</v>
      </c>
      <c r="W2626" s="130" t="e">
        <f t="shared" si="210"/>
        <v>#REF!</v>
      </c>
      <c r="X2626" s="116" t="e">
        <f>VLOOKUP(W2626,Tabla_Estado_Meta_OAP_2019[#All],3,TRUE)</f>
        <v>#REF!</v>
      </c>
      <c r="Y2626" s="150" t="e">
        <f>SUBTOTAL(9,$U$206:$U2626)</f>
        <v>#REF!</v>
      </c>
      <c r="Z2626" s="151" t="e">
        <f>SUBTOTAL(9,$V$206:$V2626)</f>
        <v>#REF!</v>
      </c>
      <c r="AA2626" s="159">
        <f>IFERROR(+Revisión_Avance_Periodo!$Z2626/Revisión_Avance_Periodo!$Y2626,0)</f>
        <v>0</v>
      </c>
      <c r="AB2626" s="126"/>
      <c r="AC2626" s="127"/>
      <c r="AD2626" s="125"/>
      <c r="AE2626" s="125"/>
      <c r="AF2626" s="128"/>
      <c r="AG2626" s="129"/>
      <c r="AH2626" s="150" t="e">
        <f>SUBTOTAL(9,$U$2618:$U2626)</f>
        <v>#REF!</v>
      </c>
      <c r="AI2626" s="151" t="e">
        <f>SUBTOTAL(9,$V$2618:$V2626)</f>
        <v>#REF!</v>
      </c>
      <c r="AJ2626" s="159">
        <f>IFERROR(+Revisión_Avance_Periodo!$Z2626/Revisión_Avance_Periodo!$Y2626,0)</f>
        <v>0</v>
      </c>
      <c r="AK2626" s="126"/>
      <c r="AL2626" s="127"/>
      <c r="AM2626" s="125"/>
      <c r="AN2626" s="125"/>
      <c r="AO2626" s="128"/>
      <c r="AP2626" s="129"/>
    </row>
    <row r="2627" spans="1:42" x14ac:dyDescent="0.25">
      <c r="A2627" s="97">
        <v>226</v>
      </c>
      <c r="B2627" s="435" t="e">
        <f>CONCATENATE(Revisión_Avance_Periodo!$D2627,";",Revisión_Avance_Periodo!$F2627,";",Revisión_Avance_Periodo!$L2627)</f>
        <v>#REF!</v>
      </c>
      <c r="C2627" s="435" t="e">
        <f t="shared" si="211"/>
        <v>#REF!</v>
      </c>
      <c r="D2627" s="123" t="e">
        <f>VLOOKUP($A2627,#REF!,3,FALSE)</f>
        <v>#REF!</v>
      </c>
      <c r="E2627" s="436" t="e">
        <f>VLOOKUP($A2627,#REF!,4,FALSE)</f>
        <v>#REF!</v>
      </c>
      <c r="F2627" s="103" t="e">
        <f>VLOOKUP($A2627,#REF!,5,FALSE)</f>
        <v>#REF!</v>
      </c>
      <c r="G2627" s="98" t="e">
        <f>VLOOKUP($A2627,#REF!,8,FALSE)</f>
        <v>#REF!</v>
      </c>
      <c r="H2627" s="93" t="e">
        <f>VLOOKUP($A2627,#REF!,7,FALSE)</f>
        <v>#REF!</v>
      </c>
      <c r="I2627" s="438" t="e">
        <f>VLOOKUP($A2627,#REF!,10,FALSE)</f>
        <v>#REF!</v>
      </c>
      <c r="J2627" s="98" t="e">
        <f>VLOOKUP($A2627,#REF!,11,FALSE)</f>
        <v>#REF!</v>
      </c>
      <c r="K2627" s="114" t="e">
        <f>VLOOKUP($A2627,#REF!,12,FALSE)</f>
        <v>#REF!</v>
      </c>
      <c r="L2627" s="98" t="e">
        <f>VLOOKUP($A2627,#REF!,13,FALSE)</f>
        <v>#REF!</v>
      </c>
      <c r="M2627" s="438" t="e">
        <f>VLOOKUP($A2627,#REF!,14,FALSE)</f>
        <v>#REF!</v>
      </c>
      <c r="N2627" s="103" t="e">
        <f>VLOOKUP($A2627,#REF!,15,FALSE)</f>
        <v>#REF!</v>
      </c>
      <c r="O2627" s="103" t="e">
        <f>VLOOKUP($A2627,#REF!,18,FALSE)</f>
        <v>#REF!</v>
      </c>
      <c r="P2627" s="93" t="e">
        <f>VLOOKUP($A2627,#REF!,41,FALSE)</f>
        <v>#REF!</v>
      </c>
      <c r="Q2627" s="115" t="e">
        <f>VLOOKUP(Revisión_Avance_Periodo!$L2627,#REF!,30,FALSE)</f>
        <v>#REF!</v>
      </c>
      <c r="R2627" s="116">
        <v>2019</v>
      </c>
      <c r="S2627" s="196">
        <v>43768</v>
      </c>
      <c r="T2627" s="124" t="s">
        <v>77</v>
      </c>
      <c r="U2627" s="147" t="e">
        <f>INDEX(#REF!,MATCH(Revisión_Avance_Periodo!$L2627,#REF!,0),MATCH(Revisión_Avance_Periodo!$T2627,#REF!,0))</f>
        <v>#REF!</v>
      </c>
      <c r="V2627" s="147" t="e">
        <f>INDEX(#REF!,MATCH(Revisión_Avance_Periodo!$L2627,#REF!,0),MATCH(Revisión_Avance_Periodo!$T2627,#REF!,0))</f>
        <v>#REF!</v>
      </c>
      <c r="W2627" s="130" t="e">
        <f t="shared" si="210"/>
        <v>#REF!</v>
      </c>
      <c r="X2627" s="124" t="e">
        <f>VLOOKUP(W2627,Tabla_Estado_Meta_OAP_2019[#All],3,TRUE)</f>
        <v>#REF!</v>
      </c>
      <c r="Y2627" s="150" t="e">
        <f>SUBTOTAL(9,$U$206:$U2627)</f>
        <v>#REF!</v>
      </c>
      <c r="Z2627" s="151" t="e">
        <f>SUBTOTAL(9,$V$206:$V2627)</f>
        <v>#REF!</v>
      </c>
      <c r="AA2627" s="159">
        <f>IFERROR(+Revisión_Avance_Periodo!$Z2627/Revisión_Avance_Periodo!$Y2627,0)</f>
        <v>0</v>
      </c>
      <c r="AB2627" s="126"/>
      <c r="AC2627" s="127"/>
      <c r="AD2627" s="125"/>
      <c r="AE2627" s="125"/>
      <c r="AF2627" s="128"/>
      <c r="AG2627" s="129"/>
      <c r="AH2627" s="150" t="e">
        <f>SUBTOTAL(9,$U$2618:$U2627)</f>
        <v>#REF!</v>
      </c>
      <c r="AI2627" s="151" t="e">
        <f>SUBTOTAL(9,$V$2618:$V2627)</f>
        <v>#REF!</v>
      </c>
      <c r="AJ2627" s="159">
        <f>IFERROR(+Revisión_Avance_Periodo!$Z2627/Revisión_Avance_Periodo!$Y2627,0)</f>
        <v>0</v>
      </c>
      <c r="AK2627" s="126"/>
      <c r="AL2627" s="127"/>
      <c r="AM2627" s="125"/>
      <c r="AN2627" s="125"/>
      <c r="AO2627" s="128"/>
      <c r="AP2627" s="129"/>
    </row>
    <row r="2628" spans="1:42" x14ac:dyDescent="0.25">
      <c r="A2628" s="92">
        <v>226</v>
      </c>
      <c r="B2628" s="435" t="e">
        <f>CONCATENATE(Revisión_Avance_Periodo!$D2628,";",Revisión_Avance_Periodo!$F2628,";",Revisión_Avance_Periodo!$L2628)</f>
        <v>#REF!</v>
      </c>
      <c r="C2628" s="435" t="e">
        <f t="shared" si="211"/>
        <v>#REF!</v>
      </c>
      <c r="D2628" s="114" t="e">
        <f>VLOOKUP($A2628,#REF!,3,FALSE)</f>
        <v>#REF!</v>
      </c>
      <c r="E2628" s="436" t="e">
        <f>VLOOKUP($A2628,#REF!,4,FALSE)</f>
        <v>#REF!</v>
      </c>
      <c r="F2628" s="102" t="e">
        <f>VLOOKUP($A2628,#REF!,5,FALSE)</f>
        <v>#REF!</v>
      </c>
      <c r="G2628" s="93" t="e">
        <f>VLOOKUP($A2628,#REF!,8,FALSE)</f>
        <v>#REF!</v>
      </c>
      <c r="H2628" s="93" t="e">
        <f>VLOOKUP($A2628,#REF!,7,FALSE)</f>
        <v>#REF!</v>
      </c>
      <c r="I2628" s="438" t="e">
        <f>VLOOKUP($A2628,#REF!,10,FALSE)</f>
        <v>#REF!</v>
      </c>
      <c r="J2628" s="93" t="e">
        <f>VLOOKUP($A2628,#REF!,11,FALSE)</f>
        <v>#REF!</v>
      </c>
      <c r="K2628" s="114" t="e">
        <f>VLOOKUP($A2628,#REF!,12,FALSE)</f>
        <v>#REF!</v>
      </c>
      <c r="L2628" s="93" t="e">
        <f>VLOOKUP($A2628,#REF!,13,FALSE)</f>
        <v>#REF!</v>
      </c>
      <c r="M2628" s="438" t="e">
        <f>VLOOKUP($A2628,#REF!,14,FALSE)</f>
        <v>#REF!</v>
      </c>
      <c r="N2628" s="102" t="e">
        <f>VLOOKUP($A2628,#REF!,15,FALSE)</f>
        <v>#REF!</v>
      </c>
      <c r="O2628" s="102" t="e">
        <f>VLOOKUP($A2628,#REF!,18,FALSE)</f>
        <v>#REF!</v>
      </c>
      <c r="P2628" s="93" t="e">
        <f>VLOOKUP($A2628,#REF!,41,FALSE)</f>
        <v>#REF!</v>
      </c>
      <c r="Q2628" s="115" t="e">
        <f>VLOOKUP(Revisión_Avance_Periodo!$L2628,#REF!,30,FALSE)</f>
        <v>#REF!</v>
      </c>
      <c r="R2628" s="116">
        <v>2019</v>
      </c>
      <c r="S2628" s="196">
        <v>43799</v>
      </c>
      <c r="T2628" s="116" t="s">
        <v>78</v>
      </c>
      <c r="U2628" s="147" t="e">
        <f>INDEX(#REF!,MATCH(Revisión_Avance_Periodo!$L2628,#REF!,0),MATCH(Revisión_Avance_Periodo!$T2628,#REF!,0))</f>
        <v>#REF!</v>
      </c>
      <c r="V2628" s="147" t="e">
        <f>INDEX(#REF!,MATCH(Revisión_Avance_Periodo!$L2628,#REF!,0),MATCH(Revisión_Avance_Periodo!$T2628,#REF!,0))</f>
        <v>#REF!</v>
      </c>
      <c r="W2628" s="130" t="e">
        <f t="shared" si="210"/>
        <v>#REF!</v>
      </c>
      <c r="X2628" s="116" t="e">
        <f>VLOOKUP(W2628,Tabla_Estado_Meta_OAP_2019[#All],3,TRUE)</f>
        <v>#REF!</v>
      </c>
      <c r="Y2628" s="150" t="e">
        <f>SUBTOTAL(9,$U$206:$U2628)</f>
        <v>#REF!</v>
      </c>
      <c r="Z2628" s="151" t="e">
        <f>SUBTOTAL(9,$V$206:$V2628)</f>
        <v>#REF!</v>
      </c>
      <c r="AA2628" s="159">
        <f>IFERROR(+Revisión_Avance_Periodo!$Z2628/Revisión_Avance_Periodo!$Y2628,0)</f>
        <v>0</v>
      </c>
      <c r="AB2628" s="126"/>
      <c r="AC2628" s="127"/>
      <c r="AD2628" s="125"/>
      <c r="AE2628" s="125"/>
      <c r="AF2628" s="128"/>
      <c r="AG2628" s="129"/>
      <c r="AH2628" s="150" t="e">
        <f>SUBTOTAL(9,$U$2618:$U2628)</f>
        <v>#REF!</v>
      </c>
      <c r="AI2628" s="151" t="e">
        <f>SUBTOTAL(9,$V$2618:$V2628)</f>
        <v>#REF!</v>
      </c>
      <c r="AJ2628" s="159">
        <f>IFERROR(+Revisión_Avance_Periodo!$Z2628/Revisión_Avance_Periodo!$Y2628,0)</f>
        <v>0</v>
      </c>
      <c r="AK2628" s="126"/>
      <c r="AL2628" s="127"/>
      <c r="AM2628" s="125"/>
      <c r="AN2628" s="125"/>
      <c r="AO2628" s="128"/>
      <c r="AP2628" s="129"/>
    </row>
    <row r="2629" spans="1:42" ht="15.75" thickBot="1" x14ac:dyDescent="0.3">
      <c r="A2629" s="97">
        <v>226</v>
      </c>
      <c r="B2629" s="435" t="e">
        <f>CONCATENATE(Revisión_Avance_Periodo!$D2629,";",Revisión_Avance_Periodo!$F2629,";",Revisión_Avance_Periodo!$L2629)</f>
        <v>#REF!</v>
      </c>
      <c r="C2629" s="435" t="e">
        <f t="shared" si="211"/>
        <v>#REF!</v>
      </c>
      <c r="D2629" s="123" t="e">
        <f>VLOOKUP($A2629,#REF!,3,FALSE)</f>
        <v>#REF!</v>
      </c>
      <c r="E2629" s="436" t="e">
        <f>VLOOKUP($A2629,#REF!,4,FALSE)</f>
        <v>#REF!</v>
      </c>
      <c r="F2629" s="103" t="e">
        <f>VLOOKUP($A2629,#REF!,5,FALSE)</f>
        <v>#REF!</v>
      </c>
      <c r="G2629" s="98" t="e">
        <f>VLOOKUP($A2629,#REF!,8,FALSE)</f>
        <v>#REF!</v>
      </c>
      <c r="H2629" s="93" t="e">
        <f>VLOOKUP($A2629,#REF!,7,FALSE)</f>
        <v>#REF!</v>
      </c>
      <c r="I2629" s="438" t="e">
        <f>VLOOKUP($A2629,#REF!,10,FALSE)</f>
        <v>#REF!</v>
      </c>
      <c r="J2629" s="98" t="e">
        <f>VLOOKUP($A2629,#REF!,11,FALSE)</f>
        <v>#REF!</v>
      </c>
      <c r="K2629" s="114" t="e">
        <f>VLOOKUP($A2629,#REF!,12,FALSE)</f>
        <v>#REF!</v>
      </c>
      <c r="L2629" s="98" t="e">
        <f>VLOOKUP($A2629,#REF!,13,FALSE)</f>
        <v>#REF!</v>
      </c>
      <c r="M2629" s="438" t="e">
        <f>VLOOKUP($A2629,#REF!,14,FALSE)</f>
        <v>#REF!</v>
      </c>
      <c r="N2629" s="103" t="e">
        <f>VLOOKUP($A2629,#REF!,15,FALSE)</f>
        <v>#REF!</v>
      </c>
      <c r="O2629" s="103" t="e">
        <f>VLOOKUP($A2629,#REF!,18,FALSE)</f>
        <v>#REF!</v>
      </c>
      <c r="P2629" s="93" t="e">
        <f>VLOOKUP($A2629,#REF!,41,FALSE)</f>
        <v>#REF!</v>
      </c>
      <c r="Q2629" s="115" t="e">
        <f>VLOOKUP(Revisión_Avance_Periodo!$L2629,#REF!,30,FALSE)</f>
        <v>#REF!</v>
      </c>
      <c r="R2629" s="116">
        <v>2019</v>
      </c>
      <c r="S2629" s="196">
        <v>43829</v>
      </c>
      <c r="T2629" s="124" t="s">
        <v>79</v>
      </c>
      <c r="U2629" s="147" t="e">
        <f>INDEX(#REF!,MATCH(Revisión_Avance_Periodo!$L2629,#REF!,0),MATCH(Revisión_Avance_Periodo!$T2629,#REF!,0))</f>
        <v>#REF!</v>
      </c>
      <c r="V2629" s="147" t="e">
        <f>INDEX(#REF!,MATCH(Revisión_Avance_Periodo!$L2629,#REF!,0),MATCH(Revisión_Avance_Periodo!$T2629,#REF!,0))</f>
        <v>#REF!</v>
      </c>
      <c r="W2629" s="130" t="e">
        <f t="shared" si="210"/>
        <v>#REF!</v>
      </c>
      <c r="X2629" s="124" t="e">
        <f>VLOOKUP(W2629,Tabla_Estado_Meta_OAP_2019[#All],3,TRUE)</f>
        <v>#REF!</v>
      </c>
      <c r="Y2629" s="150" t="e">
        <f>SUBTOTAL(9,$U$206:$U2629)</f>
        <v>#REF!</v>
      </c>
      <c r="Z2629" s="151" t="e">
        <f>SUBTOTAL(9,$V$206:$V2629)</f>
        <v>#REF!</v>
      </c>
      <c r="AA2629" s="159">
        <f>IFERROR(+Revisión_Avance_Periodo!$Z2629/Revisión_Avance_Periodo!$Y2629,0)</f>
        <v>0</v>
      </c>
      <c r="AB2629" s="126"/>
      <c r="AC2629" s="127"/>
      <c r="AD2629" s="125"/>
      <c r="AE2629" s="125"/>
      <c r="AF2629" s="128"/>
      <c r="AG2629" s="129"/>
      <c r="AH2629" s="150" t="e">
        <f>SUBTOTAL(9,$U$2618:$U2629)</f>
        <v>#REF!</v>
      </c>
      <c r="AI2629" s="151" t="e">
        <f>SUBTOTAL(9,$V$2618:$V2629)</f>
        <v>#REF!</v>
      </c>
      <c r="AJ2629" s="159">
        <f>IFERROR(+Revisión_Avance_Periodo!$Z2629/Revisión_Avance_Periodo!$Y2629,0)</f>
        <v>0</v>
      </c>
      <c r="AK2629" s="126"/>
      <c r="AL2629" s="127"/>
      <c r="AM2629" s="125"/>
      <c r="AN2629" s="125"/>
      <c r="AO2629" s="128"/>
      <c r="AP2629" s="129"/>
    </row>
    <row r="2630" spans="1:42" x14ac:dyDescent="0.25">
      <c r="A2630" s="92">
        <v>227</v>
      </c>
      <c r="B2630" s="435" t="e">
        <f>CONCATENATE(Revisión_Avance_Periodo!$D2630,";",Revisión_Avance_Periodo!$F2630,";",Revisión_Avance_Periodo!$L2630)</f>
        <v>#REF!</v>
      </c>
      <c r="C2630" s="435" t="e">
        <f t="shared" si="211"/>
        <v>#REF!</v>
      </c>
      <c r="D2630" s="114" t="e">
        <f>VLOOKUP($A2630,#REF!,3,FALSE)</f>
        <v>#REF!</v>
      </c>
      <c r="E2630" s="436" t="e">
        <f>VLOOKUP($A2630,#REF!,4,FALSE)</f>
        <v>#REF!</v>
      </c>
      <c r="F2630" s="102" t="e">
        <f>VLOOKUP($A2630,#REF!,5,FALSE)</f>
        <v>#REF!</v>
      </c>
      <c r="G2630" s="93" t="e">
        <f>VLOOKUP($A2630,#REF!,8,FALSE)</f>
        <v>#REF!</v>
      </c>
      <c r="H2630" s="93" t="e">
        <f>VLOOKUP($A2630,#REF!,7,FALSE)</f>
        <v>#REF!</v>
      </c>
      <c r="I2630" s="438" t="e">
        <f>VLOOKUP($A2630,#REF!,10,FALSE)</f>
        <v>#REF!</v>
      </c>
      <c r="J2630" s="93" t="e">
        <f>VLOOKUP($A2630,#REF!,11,FALSE)</f>
        <v>#REF!</v>
      </c>
      <c r="K2630" s="114" t="e">
        <f>VLOOKUP($A2630,#REF!,12,FALSE)</f>
        <v>#REF!</v>
      </c>
      <c r="L2630" s="93" t="e">
        <f>VLOOKUP($A2630,#REF!,13,FALSE)</f>
        <v>#REF!</v>
      </c>
      <c r="M2630" s="438" t="e">
        <f>VLOOKUP($A2630,#REF!,14,FALSE)</f>
        <v>#REF!</v>
      </c>
      <c r="N2630" s="102" t="e">
        <f>VLOOKUP($A2630,#REF!,15,FALSE)</f>
        <v>#REF!</v>
      </c>
      <c r="O2630" s="102" t="e">
        <f>VLOOKUP($A2630,#REF!,18,FALSE)</f>
        <v>#REF!</v>
      </c>
      <c r="P2630" s="93" t="e">
        <f>VLOOKUP($A2630,#REF!,41,FALSE)</f>
        <v>#REF!</v>
      </c>
      <c r="Q2630" s="115" t="e">
        <f>VLOOKUP(Revisión_Avance_Periodo!$L2630,#REF!,30,FALSE)</f>
        <v>#REF!</v>
      </c>
      <c r="R2630" s="116">
        <v>2019</v>
      </c>
      <c r="S2630" s="196">
        <v>43495</v>
      </c>
      <c r="T2630" s="116" t="s">
        <v>68</v>
      </c>
      <c r="U2630" s="147" t="e">
        <f>INDEX(#REF!,MATCH(Revisión_Avance_Periodo!$L2630,#REF!,0),MATCH(Revisión_Avance_Periodo!$T2630,#REF!,0))</f>
        <v>#REF!</v>
      </c>
      <c r="V2630" s="147" t="e">
        <f>INDEX(#REF!,MATCH(Revisión_Avance_Periodo!$L2630,#REF!,0),MATCH(Revisión_Avance_Periodo!$T2630,#REF!,0))</f>
        <v>#REF!</v>
      </c>
      <c r="W2630" s="130" t="e">
        <f t="shared" si="210"/>
        <v>#REF!</v>
      </c>
      <c r="X2630" s="116" t="e">
        <f>VLOOKUP(W2630,Tabla_Estado_Meta_OAP_2019[#All],3,TRUE)</f>
        <v>#REF!</v>
      </c>
      <c r="Y2630" s="148" t="e">
        <f>SUBTOTAL(9,$U$206:$U2630)</f>
        <v>#REF!</v>
      </c>
      <c r="Z2630" s="149" t="e">
        <f>SUBTOTAL(9,$V$206:$V2630)</f>
        <v>#REF!</v>
      </c>
      <c r="AA2630" s="162">
        <f>IFERROR(+Revisión_Avance_Periodo!$Z2630/Revisión_Avance_Periodo!$Y2630,0)</f>
        <v>0</v>
      </c>
      <c r="AB2630" s="448" t="e">
        <f>SUBTOTAL(9,U2630:U2641)</f>
        <v>#REF!</v>
      </c>
      <c r="AC2630" s="449" t="e">
        <f>SUBTOTAL(9,V2630:V2641)</f>
        <v>#REF!</v>
      </c>
      <c r="AD2630" s="119" t="e">
        <f>+AC2630/AB2630</f>
        <v>#REF!</v>
      </c>
      <c r="AE2630" s="119" t="e">
        <f>100%-Revisión_Avance_Periodo!$AD2630</f>
        <v>#REF!</v>
      </c>
      <c r="AF2630" s="121" t="e">
        <f>VLOOKUP(AD2630,Tabla_Estado_Meta_OAP_2019[],3,TRUE)</f>
        <v>#REF!</v>
      </c>
      <c r="AG2630" s="122" t="e">
        <f>Revisión_Avance_Periodo!$AD2630*Revisión_Avance_Periodo!$Q2630</f>
        <v>#REF!</v>
      </c>
      <c r="AH2630" s="148" t="e">
        <f>SUBTOTAL(9,$U$2630:$U2630)</f>
        <v>#REF!</v>
      </c>
      <c r="AI2630" s="149" t="e">
        <f>SUBTOTAL(9,$V$2630:$V2630)</f>
        <v>#REF!</v>
      </c>
      <c r="AJ2630" s="162">
        <f>IFERROR(+Revisión_Avance_Periodo!$Z2630/Revisión_Avance_Periodo!$Y2630,0)</f>
        <v>0</v>
      </c>
      <c r="AK2630" s="448" t="e">
        <f>SUBTOTAL(9,AD2630:AD2641)</f>
        <v>#REF!</v>
      </c>
      <c r="AL2630" s="449" t="e">
        <f>SUBTOTAL(9,AE2630:AE2641)</f>
        <v>#REF!</v>
      </c>
      <c r="AM2630" s="119" t="e">
        <f>+AL2630/AK2630</f>
        <v>#REF!</v>
      </c>
      <c r="AN2630" s="119" t="e">
        <f>100%-Revisión_Avance_Periodo!$AD2630</f>
        <v>#REF!</v>
      </c>
      <c r="AO2630" s="121" t="e">
        <f>VLOOKUP(AM2630,Tabla_Estado_Meta_OAP_2019[],3,TRUE)</f>
        <v>#REF!</v>
      </c>
      <c r="AP2630" s="122" t="e">
        <f>Revisión_Avance_Periodo!$AD2630*Revisión_Avance_Periodo!$Q2630</f>
        <v>#REF!</v>
      </c>
    </row>
    <row r="2631" spans="1:42" x14ac:dyDescent="0.25">
      <c r="A2631" s="97">
        <v>227</v>
      </c>
      <c r="B2631" s="435" t="e">
        <f>CONCATENATE(Revisión_Avance_Periodo!$D2631,";",Revisión_Avance_Periodo!$F2631,";",Revisión_Avance_Periodo!$L2631)</f>
        <v>#REF!</v>
      </c>
      <c r="C2631" s="435" t="e">
        <f t="shared" si="211"/>
        <v>#REF!</v>
      </c>
      <c r="D2631" s="123" t="e">
        <f>VLOOKUP($A2631,#REF!,3,FALSE)</f>
        <v>#REF!</v>
      </c>
      <c r="E2631" s="436" t="e">
        <f>VLOOKUP($A2631,#REF!,4,FALSE)</f>
        <v>#REF!</v>
      </c>
      <c r="F2631" s="103" t="e">
        <f>VLOOKUP($A2631,#REF!,5,FALSE)</f>
        <v>#REF!</v>
      </c>
      <c r="G2631" s="98" t="e">
        <f>VLOOKUP($A2631,#REF!,8,FALSE)</f>
        <v>#REF!</v>
      </c>
      <c r="H2631" s="93" t="e">
        <f>VLOOKUP($A2631,#REF!,7,FALSE)</f>
        <v>#REF!</v>
      </c>
      <c r="I2631" s="438" t="e">
        <f>VLOOKUP($A2631,#REF!,10,FALSE)</f>
        <v>#REF!</v>
      </c>
      <c r="J2631" s="98" t="e">
        <f>VLOOKUP($A2631,#REF!,11,FALSE)</f>
        <v>#REF!</v>
      </c>
      <c r="K2631" s="114" t="e">
        <f>VLOOKUP($A2631,#REF!,12,FALSE)</f>
        <v>#REF!</v>
      </c>
      <c r="L2631" s="98" t="e">
        <f>VLOOKUP($A2631,#REF!,13,FALSE)</f>
        <v>#REF!</v>
      </c>
      <c r="M2631" s="438" t="e">
        <f>VLOOKUP($A2631,#REF!,14,FALSE)</f>
        <v>#REF!</v>
      </c>
      <c r="N2631" s="103" t="e">
        <f>VLOOKUP($A2631,#REF!,15,FALSE)</f>
        <v>#REF!</v>
      </c>
      <c r="O2631" s="103" t="e">
        <f>VLOOKUP($A2631,#REF!,18,FALSE)</f>
        <v>#REF!</v>
      </c>
      <c r="P2631" s="93" t="e">
        <f>VLOOKUP($A2631,#REF!,41,FALSE)</f>
        <v>#REF!</v>
      </c>
      <c r="Q2631" s="115" t="e">
        <f>VLOOKUP(Revisión_Avance_Periodo!$L2631,#REF!,30,FALSE)</f>
        <v>#REF!</v>
      </c>
      <c r="R2631" s="116">
        <v>2019</v>
      </c>
      <c r="S2631" s="196">
        <v>43524</v>
      </c>
      <c r="T2631" s="124" t="s">
        <v>69</v>
      </c>
      <c r="U2631" s="147" t="e">
        <f>INDEX(#REF!,MATCH(Revisión_Avance_Periodo!$L2631,#REF!,0),MATCH(Revisión_Avance_Periodo!$T2631,#REF!,0))</f>
        <v>#REF!</v>
      </c>
      <c r="V2631" s="147" t="e">
        <f>INDEX(#REF!,MATCH(Revisión_Avance_Periodo!$L2631,#REF!,0),MATCH(Revisión_Avance_Periodo!$T2631,#REF!,0))</f>
        <v>#REF!</v>
      </c>
      <c r="W2631" s="130" t="e">
        <f t="shared" si="210"/>
        <v>#REF!</v>
      </c>
      <c r="X2631" s="124" t="e">
        <f>VLOOKUP(W2631,Tabla_Estado_Meta_OAP_2019[#All],3,TRUE)</f>
        <v>#REF!</v>
      </c>
      <c r="Y2631" s="150" t="e">
        <f>SUBTOTAL(9,$U$206:$U2631)</f>
        <v>#REF!</v>
      </c>
      <c r="Z2631" s="151" t="e">
        <f>SUBTOTAL(9,$V$206:$V2631)</f>
        <v>#REF!</v>
      </c>
      <c r="AA2631" s="159">
        <f>IFERROR(+Revisión_Avance_Periodo!$Z2631/Revisión_Avance_Periodo!$Y2631,0)</f>
        <v>0</v>
      </c>
      <c r="AB2631" s="126"/>
      <c r="AC2631" s="127"/>
      <c r="AD2631" s="125"/>
      <c r="AE2631" s="125"/>
      <c r="AF2631" s="128"/>
      <c r="AG2631" s="129"/>
      <c r="AH2631" s="150" t="e">
        <f>SUBTOTAL(9,$U$2630:$U2631)</f>
        <v>#REF!</v>
      </c>
      <c r="AI2631" s="151" t="e">
        <f>SUBTOTAL(9,$V$2630:$V2631)</f>
        <v>#REF!</v>
      </c>
      <c r="AJ2631" s="159">
        <f>IFERROR(+Revisión_Avance_Periodo!$Z2631/Revisión_Avance_Periodo!$Y2631,0)</f>
        <v>0</v>
      </c>
      <c r="AK2631" s="126"/>
      <c r="AL2631" s="127"/>
      <c r="AM2631" s="125"/>
      <c r="AN2631" s="125"/>
      <c r="AO2631" s="128"/>
      <c r="AP2631" s="129"/>
    </row>
    <row r="2632" spans="1:42" x14ac:dyDescent="0.25">
      <c r="A2632" s="92">
        <v>227</v>
      </c>
      <c r="B2632" s="435" t="e">
        <f>CONCATENATE(Revisión_Avance_Periodo!$D2632,";",Revisión_Avance_Periodo!$F2632,";",Revisión_Avance_Periodo!$L2632)</f>
        <v>#REF!</v>
      </c>
      <c r="C2632" s="435" t="e">
        <f t="shared" si="211"/>
        <v>#REF!</v>
      </c>
      <c r="D2632" s="114" t="e">
        <f>VLOOKUP($A2632,#REF!,3,FALSE)</f>
        <v>#REF!</v>
      </c>
      <c r="E2632" s="436" t="e">
        <f>VLOOKUP($A2632,#REF!,4,FALSE)</f>
        <v>#REF!</v>
      </c>
      <c r="F2632" s="102" t="e">
        <f>VLOOKUP($A2632,#REF!,5,FALSE)</f>
        <v>#REF!</v>
      </c>
      <c r="G2632" s="93" t="e">
        <f>VLOOKUP($A2632,#REF!,8,FALSE)</f>
        <v>#REF!</v>
      </c>
      <c r="H2632" s="93" t="e">
        <f>VLOOKUP($A2632,#REF!,7,FALSE)</f>
        <v>#REF!</v>
      </c>
      <c r="I2632" s="438" t="e">
        <f>VLOOKUP($A2632,#REF!,10,FALSE)</f>
        <v>#REF!</v>
      </c>
      <c r="J2632" s="93" t="e">
        <f>VLOOKUP($A2632,#REF!,11,FALSE)</f>
        <v>#REF!</v>
      </c>
      <c r="K2632" s="114" t="e">
        <f>VLOOKUP($A2632,#REF!,12,FALSE)</f>
        <v>#REF!</v>
      </c>
      <c r="L2632" s="93" t="e">
        <f>VLOOKUP($A2632,#REF!,13,FALSE)</f>
        <v>#REF!</v>
      </c>
      <c r="M2632" s="438" t="e">
        <f>VLOOKUP($A2632,#REF!,14,FALSE)</f>
        <v>#REF!</v>
      </c>
      <c r="N2632" s="102" t="e">
        <f>VLOOKUP($A2632,#REF!,15,FALSE)</f>
        <v>#REF!</v>
      </c>
      <c r="O2632" s="102" t="e">
        <f>VLOOKUP($A2632,#REF!,18,FALSE)</f>
        <v>#REF!</v>
      </c>
      <c r="P2632" s="93" t="e">
        <f>VLOOKUP($A2632,#REF!,41,FALSE)</f>
        <v>#REF!</v>
      </c>
      <c r="Q2632" s="115" t="e">
        <f>VLOOKUP(Revisión_Avance_Periodo!$L2632,#REF!,30,FALSE)</f>
        <v>#REF!</v>
      </c>
      <c r="R2632" s="116">
        <v>2019</v>
      </c>
      <c r="S2632" s="196">
        <v>43554</v>
      </c>
      <c r="T2632" s="116" t="s">
        <v>70</v>
      </c>
      <c r="U2632" s="147" t="e">
        <f>INDEX(#REF!,MATCH(Revisión_Avance_Periodo!$L2632,#REF!,0),MATCH(Revisión_Avance_Periodo!$T2632,#REF!,0))</f>
        <v>#REF!</v>
      </c>
      <c r="V2632" s="147" t="e">
        <f>INDEX(#REF!,MATCH(Revisión_Avance_Periodo!$L2632,#REF!,0),MATCH(Revisión_Avance_Periodo!$T2632,#REF!,0))</f>
        <v>#REF!</v>
      </c>
      <c r="W2632" s="130" t="e">
        <f t="shared" si="210"/>
        <v>#REF!</v>
      </c>
      <c r="X2632" s="116" t="e">
        <f>VLOOKUP(W2632,Tabla_Estado_Meta_OAP_2019[#All],3,TRUE)</f>
        <v>#REF!</v>
      </c>
      <c r="Y2632" s="150" t="e">
        <f>SUBTOTAL(9,$U$206:$U2632)</f>
        <v>#REF!</v>
      </c>
      <c r="Z2632" s="151" t="e">
        <f>SUBTOTAL(9,$V$206:$V2632)</f>
        <v>#REF!</v>
      </c>
      <c r="AA2632" s="159">
        <f>IFERROR(+Revisión_Avance_Periodo!$Z2632/Revisión_Avance_Periodo!$Y2632,0)</f>
        <v>0</v>
      </c>
      <c r="AB2632" s="126"/>
      <c r="AC2632" s="127"/>
      <c r="AD2632" s="125"/>
      <c r="AE2632" s="125"/>
      <c r="AF2632" s="128"/>
      <c r="AG2632" s="129"/>
      <c r="AH2632" s="150" t="e">
        <f>SUBTOTAL(9,$U$2630:$U2632)</f>
        <v>#REF!</v>
      </c>
      <c r="AI2632" s="151" t="e">
        <f>SUBTOTAL(9,$V$2630:$V2632)</f>
        <v>#REF!</v>
      </c>
      <c r="AJ2632" s="159">
        <f>IFERROR(+Revisión_Avance_Periodo!$Z2632/Revisión_Avance_Periodo!$Y2632,0)</f>
        <v>0</v>
      </c>
      <c r="AK2632" s="126"/>
      <c r="AL2632" s="127"/>
      <c r="AM2632" s="125"/>
      <c r="AN2632" s="125"/>
      <c r="AO2632" s="128"/>
      <c r="AP2632" s="129"/>
    </row>
    <row r="2633" spans="1:42" x14ac:dyDescent="0.25">
      <c r="A2633" s="97">
        <v>227</v>
      </c>
      <c r="B2633" s="435" t="e">
        <f>CONCATENATE(Revisión_Avance_Periodo!$D2633,";",Revisión_Avance_Periodo!$F2633,";",Revisión_Avance_Periodo!$L2633)</f>
        <v>#REF!</v>
      </c>
      <c r="C2633" s="435" t="e">
        <f t="shared" si="211"/>
        <v>#REF!</v>
      </c>
      <c r="D2633" s="123" t="e">
        <f>VLOOKUP($A2633,#REF!,3,FALSE)</f>
        <v>#REF!</v>
      </c>
      <c r="E2633" s="436" t="e">
        <f>VLOOKUP($A2633,#REF!,4,FALSE)</f>
        <v>#REF!</v>
      </c>
      <c r="F2633" s="103" t="e">
        <f>VLOOKUP($A2633,#REF!,5,FALSE)</f>
        <v>#REF!</v>
      </c>
      <c r="G2633" s="98" t="e">
        <f>VLOOKUP($A2633,#REF!,8,FALSE)</f>
        <v>#REF!</v>
      </c>
      <c r="H2633" s="93" t="e">
        <f>VLOOKUP($A2633,#REF!,7,FALSE)</f>
        <v>#REF!</v>
      </c>
      <c r="I2633" s="438" t="e">
        <f>VLOOKUP($A2633,#REF!,10,FALSE)</f>
        <v>#REF!</v>
      </c>
      <c r="J2633" s="98" t="e">
        <f>VLOOKUP($A2633,#REF!,11,FALSE)</f>
        <v>#REF!</v>
      </c>
      <c r="K2633" s="114" t="e">
        <f>VLOOKUP($A2633,#REF!,12,FALSE)</f>
        <v>#REF!</v>
      </c>
      <c r="L2633" s="98" t="e">
        <f>VLOOKUP($A2633,#REF!,13,FALSE)</f>
        <v>#REF!</v>
      </c>
      <c r="M2633" s="438" t="e">
        <f>VLOOKUP($A2633,#REF!,14,FALSE)</f>
        <v>#REF!</v>
      </c>
      <c r="N2633" s="103" t="e">
        <f>VLOOKUP($A2633,#REF!,15,FALSE)</f>
        <v>#REF!</v>
      </c>
      <c r="O2633" s="103" t="e">
        <f>VLOOKUP($A2633,#REF!,18,FALSE)</f>
        <v>#REF!</v>
      </c>
      <c r="P2633" s="93" t="e">
        <f>VLOOKUP($A2633,#REF!,41,FALSE)</f>
        <v>#REF!</v>
      </c>
      <c r="Q2633" s="115" t="e">
        <f>VLOOKUP(Revisión_Avance_Periodo!$L2633,#REF!,30,FALSE)</f>
        <v>#REF!</v>
      </c>
      <c r="R2633" s="116">
        <v>2019</v>
      </c>
      <c r="S2633" s="196">
        <v>43585</v>
      </c>
      <c r="T2633" s="124" t="s">
        <v>71</v>
      </c>
      <c r="U2633" s="147" t="e">
        <f>INDEX(#REF!,MATCH(Revisión_Avance_Periodo!$L2633,#REF!,0),MATCH(Revisión_Avance_Periodo!$T2633,#REF!,0))</f>
        <v>#REF!</v>
      </c>
      <c r="V2633" s="147" t="e">
        <f>INDEX(#REF!,MATCH(Revisión_Avance_Periodo!$L2633,#REF!,0),MATCH(Revisión_Avance_Periodo!$T2633,#REF!,0))</f>
        <v>#REF!</v>
      </c>
      <c r="W2633" s="130" t="e">
        <f t="shared" si="210"/>
        <v>#REF!</v>
      </c>
      <c r="X2633" s="124" t="e">
        <f>VLOOKUP(W2633,Tabla_Estado_Meta_OAP_2019[#All],3,TRUE)</f>
        <v>#REF!</v>
      </c>
      <c r="Y2633" s="150" t="e">
        <f>SUBTOTAL(9,$U$206:$U2633)</f>
        <v>#REF!</v>
      </c>
      <c r="Z2633" s="151" t="e">
        <f>SUBTOTAL(9,$V$206:$V2633)</f>
        <v>#REF!</v>
      </c>
      <c r="AA2633" s="159">
        <f>IFERROR(+Revisión_Avance_Periodo!$Z2633/Revisión_Avance_Periodo!$Y2633,0)</f>
        <v>0</v>
      </c>
      <c r="AB2633" s="126"/>
      <c r="AC2633" s="127"/>
      <c r="AD2633" s="125"/>
      <c r="AE2633" s="125"/>
      <c r="AF2633" s="128"/>
      <c r="AG2633" s="129"/>
      <c r="AH2633" s="150" t="e">
        <f>SUBTOTAL(9,$U$2630:$U2633)</f>
        <v>#REF!</v>
      </c>
      <c r="AI2633" s="151" t="e">
        <f>SUBTOTAL(9,$V$2630:$V2633)</f>
        <v>#REF!</v>
      </c>
      <c r="AJ2633" s="159">
        <f>IFERROR(+Revisión_Avance_Periodo!$Z2633/Revisión_Avance_Periodo!$Y2633,0)</f>
        <v>0</v>
      </c>
      <c r="AK2633" s="126"/>
      <c r="AL2633" s="127"/>
      <c r="AM2633" s="125"/>
      <c r="AN2633" s="125"/>
      <c r="AO2633" s="128"/>
      <c r="AP2633" s="129"/>
    </row>
    <row r="2634" spans="1:42" x14ac:dyDescent="0.25">
      <c r="A2634" s="92">
        <v>227</v>
      </c>
      <c r="B2634" s="435" t="e">
        <f>CONCATENATE(Revisión_Avance_Periodo!$D2634,";",Revisión_Avance_Periodo!$F2634,";",Revisión_Avance_Periodo!$L2634)</f>
        <v>#REF!</v>
      </c>
      <c r="C2634" s="435" t="e">
        <f t="shared" si="211"/>
        <v>#REF!</v>
      </c>
      <c r="D2634" s="114" t="e">
        <f>VLOOKUP($A2634,#REF!,3,FALSE)</f>
        <v>#REF!</v>
      </c>
      <c r="E2634" s="436" t="e">
        <f>VLOOKUP($A2634,#REF!,4,FALSE)</f>
        <v>#REF!</v>
      </c>
      <c r="F2634" s="102" t="e">
        <f>VLOOKUP($A2634,#REF!,5,FALSE)</f>
        <v>#REF!</v>
      </c>
      <c r="G2634" s="93" t="e">
        <f>VLOOKUP($A2634,#REF!,8,FALSE)</f>
        <v>#REF!</v>
      </c>
      <c r="H2634" s="93" t="e">
        <f>VLOOKUP($A2634,#REF!,7,FALSE)</f>
        <v>#REF!</v>
      </c>
      <c r="I2634" s="438" t="e">
        <f>VLOOKUP($A2634,#REF!,10,FALSE)</f>
        <v>#REF!</v>
      </c>
      <c r="J2634" s="93" t="e">
        <f>VLOOKUP($A2634,#REF!,11,FALSE)</f>
        <v>#REF!</v>
      </c>
      <c r="K2634" s="114" t="e">
        <f>VLOOKUP($A2634,#REF!,12,FALSE)</f>
        <v>#REF!</v>
      </c>
      <c r="L2634" s="93" t="e">
        <f>VLOOKUP($A2634,#REF!,13,FALSE)</f>
        <v>#REF!</v>
      </c>
      <c r="M2634" s="438" t="e">
        <f>VLOOKUP($A2634,#REF!,14,FALSE)</f>
        <v>#REF!</v>
      </c>
      <c r="N2634" s="102" t="e">
        <f>VLOOKUP($A2634,#REF!,15,FALSE)</f>
        <v>#REF!</v>
      </c>
      <c r="O2634" s="102" t="e">
        <f>VLOOKUP($A2634,#REF!,18,FALSE)</f>
        <v>#REF!</v>
      </c>
      <c r="P2634" s="93" t="e">
        <f>VLOOKUP($A2634,#REF!,41,FALSE)</f>
        <v>#REF!</v>
      </c>
      <c r="Q2634" s="115" t="e">
        <f>VLOOKUP(Revisión_Avance_Periodo!$L2634,#REF!,30,FALSE)</f>
        <v>#REF!</v>
      </c>
      <c r="R2634" s="116">
        <v>2019</v>
      </c>
      <c r="S2634" s="196">
        <v>43615</v>
      </c>
      <c r="T2634" s="116" t="s">
        <v>72</v>
      </c>
      <c r="U2634" s="147" t="e">
        <f>INDEX(#REF!,MATCH(Revisión_Avance_Periodo!$L2634,#REF!,0),MATCH(Revisión_Avance_Periodo!$T2634,#REF!,0))</f>
        <v>#REF!</v>
      </c>
      <c r="V2634" s="147" t="e">
        <f>INDEX(#REF!,MATCH(Revisión_Avance_Periodo!$L2634,#REF!,0),MATCH(Revisión_Avance_Periodo!$T2634,#REF!,0))</f>
        <v>#REF!</v>
      </c>
      <c r="W2634" s="130" t="e">
        <f t="shared" si="210"/>
        <v>#REF!</v>
      </c>
      <c r="X2634" s="116" t="e">
        <f>VLOOKUP(W2634,Tabla_Estado_Meta_OAP_2019[#All],3,TRUE)</f>
        <v>#REF!</v>
      </c>
      <c r="Y2634" s="150" t="e">
        <f>SUBTOTAL(9,$U$206:$U2634)</f>
        <v>#REF!</v>
      </c>
      <c r="Z2634" s="151" t="e">
        <f>SUBTOTAL(9,$V$206:$V2634)</f>
        <v>#REF!</v>
      </c>
      <c r="AA2634" s="159">
        <f>IFERROR(+Revisión_Avance_Periodo!$Z2634/Revisión_Avance_Periodo!$Y2634,0)</f>
        <v>0</v>
      </c>
      <c r="AB2634" s="126"/>
      <c r="AC2634" s="127"/>
      <c r="AD2634" s="125"/>
      <c r="AE2634" s="125"/>
      <c r="AF2634" s="128"/>
      <c r="AG2634" s="129"/>
      <c r="AH2634" s="150" t="e">
        <f>SUBTOTAL(9,$U$2630:$U2634)</f>
        <v>#REF!</v>
      </c>
      <c r="AI2634" s="151" t="e">
        <f>SUBTOTAL(9,$V$2630:$V2634)</f>
        <v>#REF!</v>
      </c>
      <c r="AJ2634" s="159">
        <f>IFERROR(+Revisión_Avance_Periodo!$Z2634/Revisión_Avance_Periodo!$Y2634,0)</f>
        <v>0</v>
      </c>
      <c r="AK2634" s="126"/>
      <c r="AL2634" s="127"/>
      <c r="AM2634" s="125"/>
      <c r="AN2634" s="125"/>
      <c r="AO2634" s="128"/>
      <c r="AP2634" s="129"/>
    </row>
    <row r="2635" spans="1:42" x14ac:dyDescent="0.25">
      <c r="A2635" s="97">
        <v>227</v>
      </c>
      <c r="B2635" s="435" t="e">
        <f>CONCATENATE(Revisión_Avance_Periodo!$D2635,";",Revisión_Avance_Periodo!$F2635,";",Revisión_Avance_Periodo!$L2635)</f>
        <v>#REF!</v>
      </c>
      <c r="C2635" s="435" t="e">
        <f t="shared" si="211"/>
        <v>#REF!</v>
      </c>
      <c r="D2635" s="123" t="e">
        <f>VLOOKUP($A2635,#REF!,3,FALSE)</f>
        <v>#REF!</v>
      </c>
      <c r="E2635" s="436" t="e">
        <f>VLOOKUP($A2635,#REF!,4,FALSE)</f>
        <v>#REF!</v>
      </c>
      <c r="F2635" s="103" t="e">
        <f>VLOOKUP($A2635,#REF!,5,FALSE)</f>
        <v>#REF!</v>
      </c>
      <c r="G2635" s="98" t="e">
        <f>VLOOKUP($A2635,#REF!,8,FALSE)</f>
        <v>#REF!</v>
      </c>
      <c r="H2635" s="93" t="e">
        <f>VLOOKUP($A2635,#REF!,7,FALSE)</f>
        <v>#REF!</v>
      </c>
      <c r="I2635" s="438" t="e">
        <f>VLOOKUP($A2635,#REF!,10,FALSE)</f>
        <v>#REF!</v>
      </c>
      <c r="J2635" s="98" t="e">
        <f>VLOOKUP($A2635,#REF!,11,FALSE)</f>
        <v>#REF!</v>
      </c>
      <c r="K2635" s="114" t="e">
        <f>VLOOKUP($A2635,#REF!,12,FALSE)</f>
        <v>#REF!</v>
      </c>
      <c r="L2635" s="98" t="e">
        <f>VLOOKUP($A2635,#REF!,13,FALSE)</f>
        <v>#REF!</v>
      </c>
      <c r="M2635" s="438" t="e">
        <f>VLOOKUP($A2635,#REF!,14,FALSE)</f>
        <v>#REF!</v>
      </c>
      <c r="N2635" s="103" t="e">
        <f>VLOOKUP($A2635,#REF!,15,FALSE)</f>
        <v>#REF!</v>
      </c>
      <c r="O2635" s="103" t="e">
        <f>VLOOKUP($A2635,#REF!,18,FALSE)</f>
        <v>#REF!</v>
      </c>
      <c r="P2635" s="93" t="e">
        <f>VLOOKUP($A2635,#REF!,41,FALSE)</f>
        <v>#REF!</v>
      </c>
      <c r="Q2635" s="115" t="e">
        <f>VLOOKUP(Revisión_Avance_Periodo!$L2635,#REF!,30,FALSE)</f>
        <v>#REF!</v>
      </c>
      <c r="R2635" s="116">
        <v>2019</v>
      </c>
      <c r="S2635" s="196">
        <v>43646</v>
      </c>
      <c r="T2635" s="124" t="s">
        <v>73</v>
      </c>
      <c r="U2635" s="147" t="e">
        <f>INDEX(#REF!,MATCH(Revisión_Avance_Periodo!$L2635,#REF!,0),MATCH(Revisión_Avance_Periodo!$T2635,#REF!,0))</f>
        <v>#REF!</v>
      </c>
      <c r="V2635" s="147" t="e">
        <f>INDEX(#REF!,MATCH(Revisión_Avance_Periodo!$L2635,#REF!,0),MATCH(Revisión_Avance_Periodo!$T2635,#REF!,0))</f>
        <v>#REF!</v>
      </c>
      <c r="W2635" s="130" t="e">
        <f t="shared" si="210"/>
        <v>#REF!</v>
      </c>
      <c r="X2635" s="124" t="e">
        <f>VLOOKUP(W2635,Tabla_Estado_Meta_OAP_2019[#All],3,TRUE)</f>
        <v>#REF!</v>
      </c>
      <c r="Y2635" s="150" t="e">
        <f>SUBTOTAL(9,$U$206:$U2635)</f>
        <v>#REF!</v>
      </c>
      <c r="Z2635" s="151" t="e">
        <f>SUBTOTAL(9,$V$206:$V2635)</f>
        <v>#REF!</v>
      </c>
      <c r="AA2635" s="159">
        <f>IFERROR(+Revisión_Avance_Periodo!$Z2635/Revisión_Avance_Periodo!$Y2635,0)</f>
        <v>0</v>
      </c>
      <c r="AB2635" s="126"/>
      <c r="AC2635" s="127"/>
      <c r="AD2635" s="125"/>
      <c r="AE2635" s="125"/>
      <c r="AF2635" s="128"/>
      <c r="AG2635" s="129"/>
      <c r="AH2635" s="150" t="e">
        <f>SUBTOTAL(9,$U$2630:$U2635)</f>
        <v>#REF!</v>
      </c>
      <c r="AI2635" s="151" t="e">
        <f>SUBTOTAL(9,$V$2630:$V2635)</f>
        <v>#REF!</v>
      </c>
      <c r="AJ2635" s="159">
        <f>IFERROR(+Revisión_Avance_Periodo!$Z2635/Revisión_Avance_Periodo!$Y2635,0)</f>
        <v>0</v>
      </c>
      <c r="AK2635" s="126"/>
      <c r="AL2635" s="127"/>
      <c r="AM2635" s="125"/>
      <c r="AN2635" s="125"/>
      <c r="AO2635" s="128"/>
      <c r="AP2635" s="129"/>
    </row>
    <row r="2636" spans="1:42" x14ac:dyDescent="0.25">
      <c r="A2636" s="92">
        <v>227</v>
      </c>
      <c r="B2636" s="435" t="e">
        <f>CONCATENATE(Revisión_Avance_Periodo!$D2636,";",Revisión_Avance_Periodo!$F2636,";",Revisión_Avance_Periodo!$L2636)</f>
        <v>#REF!</v>
      </c>
      <c r="C2636" s="435" t="e">
        <f t="shared" si="211"/>
        <v>#REF!</v>
      </c>
      <c r="D2636" s="114" t="e">
        <f>VLOOKUP($A2636,#REF!,3,FALSE)</f>
        <v>#REF!</v>
      </c>
      <c r="E2636" s="436" t="e">
        <f>VLOOKUP($A2636,#REF!,4,FALSE)</f>
        <v>#REF!</v>
      </c>
      <c r="F2636" s="102" t="e">
        <f>VLOOKUP($A2636,#REF!,5,FALSE)</f>
        <v>#REF!</v>
      </c>
      <c r="G2636" s="93" t="e">
        <f>VLOOKUP($A2636,#REF!,8,FALSE)</f>
        <v>#REF!</v>
      </c>
      <c r="H2636" s="93" t="e">
        <f>VLOOKUP($A2636,#REF!,7,FALSE)</f>
        <v>#REF!</v>
      </c>
      <c r="I2636" s="438" t="e">
        <f>VLOOKUP($A2636,#REF!,10,FALSE)</f>
        <v>#REF!</v>
      </c>
      <c r="J2636" s="93" t="e">
        <f>VLOOKUP($A2636,#REF!,11,FALSE)</f>
        <v>#REF!</v>
      </c>
      <c r="K2636" s="114" t="e">
        <f>VLOOKUP($A2636,#REF!,12,FALSE)</f>
        <v>#REF!</v>
      </c>
      <c r="L2636" s="93" t="e">
        <f>VLOOKUP($A2636,#REF!,13,FALSE)</f>
        <v>#REF!</v>
      </c>
      <c r="M2636" s="438" t="e">
        <f>VLOOKUP($A2636,#REF!,14,FALSE)</f>
        <v>#REF!</v>
      </c>
      <c r="N2636" s="102" t="e">
        <f>VLOOKUP($A2636,#REF!,15,FALSE)</f>
        <v>#REF!</v>
      </c>
      <c r="O2636" s="102" t="e">
        <f>VLOOKUP($A2636,#REF!,18,FALSE)</f>
        <v>#REF!</v>
      </c>
      <c r="P2636" s="93" t="e">
        <f>VLOOKUP($A2636,#REF!,41,FALSE)</f>
        <v>#REF!</v>
      </c>
      <c r="Q2636" s="115" t="e">
        <f>VLOOKUP(Revisión_Avance_Periodo!$L2636,#REF!,30,FALSE)</f>
        <v>#REF!</v>
      </c>
      <c r="R2636" s="116">
        <v>2019</v>
      </c>
      <c r="S2636" s="196">
        <v>43676</v>
      </c>
      <c r="T2636" s="116" t="s">
        <v>74</v>
      </c>
      <c r="U2636" s="147" t="e">
        <f>INDEX(#REF!,MATCH(Revisión_Avance_Periodo!$L2636,#REF!,0),MATCH(Revisión_Avance_Periodo!$T2636,#REF!,0))</f>
        <v>#REF!</v>
      </c>
      <c r="V2636" s="147" t="e">
        <f>INDEX(#REF!,MATCH(Revisión_Avance_Periodo!$L2636,#REF!,0),MATCH(Revisión_Avance_Periodo!$T2636,#REF!,0))</f>
        <v>#REF!</v>
      </c>
      <c r="W2636" s="130" t="e">
        <f t="shared" si="210"/>
        <v>#REF!</v>
      </c>
      <c r="X2636" s="116" t="e">
        <f>VLOOKUP(W2636,Tabla_Estado_Meta_OAP_2019[#All],3,TRUE)</f>
        <v>#REF!</v>
      </c>
      <c r="Y2636" s="150" t="e">
        <f>SUBTOTAL(9,$U$206:$U2636)</f>
        <v>#REF!</v>
      </c>
      <c r="Z2636" s="151" t="e">
        <f>SUBTOTAL(9,$V$206:$V2636)</f>
        <v>#REF!</v>
      </c>
      <c r="AA2636" s="159">
        <f>IFERROR(+Revisión_Avance_Periodo!$Z2636/Revisión_Avance_Periodo!$Y2636,0)</f>
        <v>0</v>
      </c>
      <c r="AB2636" s="126"/>
      <c r="AC2636" s="127"/>
      <c r="AD2636" s="125"/>
      <c r="AE2636" s="125"/>
      <c r="AF2636" s="128"/>
      <c r="AG2636" s="129"/>
      <c r="AH2636" s="150" t="e">
        <f>SUBTOTAL(9,$U$2630:$U2636)</f>
        <v>#REF!</v>
      </c>
      <c r="AI2636" s="151" t="e">
        <f>SUBTOTAL(9,$V$2630:$V2636)</f>
        <v>#REF!</v>
      </c>
      <c r="AJ2636" s="159">
        <f>IFERROR(+Revisión_Avance_Periodo!$Z2636/Revisión_Avance_Periodo!$Y2636,0)</f>
        <v>0</v>
      </c>
      <c r="AK2636" s="126"/>
      <c r="AL2636" s="127"/>
      <c r="AM2636" s="125"/>
      <c r="AN2636" s="125"/>
      <c r="AO2636" s="128"/>
      <c r="AP2636" s="129"/>
    </row>
    <row r="2637" spans="1:42" x14ac:dyDescent="0.25">
      <c r="A2637" s="97">
        <v>227</v>
      </c>
      <c r="B2637" s="435" t="e">
        <f>CONCATENATE(Revisión_Avance_Periodo!$D2637,";",Revisión_Avance_Periodo!$F2637,";",Revisión_Avance_Periodo!$L2637)</f>
        <v>#REF!</v>
      </c>
      <c r="C2637" s="435" t="e">
        <f t="shared" si="211"/>
        <v>#REF!</v>
      </c>
      <c r="D2637" s="123" t="e">
        <f>VLOOKUP($A2637,#REF!,3,FALSE)</f>
        <v>#REF!</v>
      </c>
      <c r="E2637" s="436" t="e">
        <f>VLOOKUP($A2637,#REF!,4,FALSE)</f>
        <v>#REF!</v>
      </c>
      <c r="F2637" s="103" t="e">
        <f>VLOOKUP($A2637,#REF!,5,FALSE)</f>
        <v>#REF!</v>
      </c>
      <c r="G2637" s="98" t="e">
        <f>VLOOKUP($A2637,#REF!,8,FALSE)</f>
        <v>#REF!</v>
      </c>
      <c r="H2637" s="93" t="e">
        <f>VLOOKUP($A2637,#REF!,7,FALSE)</f>
        <v>#REF!</v>
      </c>
      <c r="I2637" s="438" t="e">
        <f>VLOOKUP($A2637,#REF!,10,FALSE)</f>
        <v>#REF!</v>
      </c>
      <c r="J2637" s="98" t="e">
        <f>VLOOKUP($A2637,#REF!,11,FALSE)</f>
        <v>#REF!</v>
      </c>
      <c r="K2637" s="114" t="e">
        <f>VLOOKUP($A2637,#REF!,12,FALSE)</f>
        <v>#REF!</v>
      </c>
      <c r="L2637" s="98" t="e">
        <f>VLOOKUP($A2637,#REF!,13,FALSE)</f>
        <v>#REF!</v>
      </c>
      <c r="M2637" s="438" t="e">
        <f>VLOOKUP($A2637,#REF!,14,FALSE)</f>
        <v>#REF!</v>
      </c>
      <c r="N2637" s="103" t="e">
        <f>VLOOKUP($A2637,#REF!,15,FALSE)</f>
        <v>#REF!</v>
      </c>
      <c r="O2637" s="103" t="e">
        <f>VLOOKUP($A2637,#REF!,18,FALSE)</f>
        <v>#REF!</v>
      </c>
      <c r="P2637" s="93" t="e">
        <f>VLOOKUP($A2637,#REF!,41,FALSE)</f>
        <v>#REF!</v>
      </c>
      <c r="Q2637" s="115" t="e">
        <f>VLOOKUP(Revisión_Avance_Periodo!$L2637,#REF!,30,FALSE)</f>
        <v>#REF!</v>
      </c>
      <c r="R2637" s="116">
        <v>2019</v>
      </c>
      <c r="S2637" s="196">
        <v>43707</v>
      </c>
      <c r="T2637" s="124" t="s">
        <v>75</v>
      </c>
      <c r="U2637" s="147" t="e">
        <f>INDEX(#REF!,MATCH(Revisión_Avance_Periodo!$L2637,#REF!,0),MATCH(Revisión_Avance_Periodo!$T2637,#REF!,0))</f>
        <v>#REF!</v>
      </c>
      <c r="V2637" s="147" t="e">
        <f>INDEX(#REF!,MATCH(Revisión_Avance_Periodo!$L2637,#REF!,0),MATCH(Revisión_Avance_Periodo!$T2637,#REF!,0))</f>
        <v>#REF!</v>
      </c>
      <c r="W2637" s="130" t="e">
        <f t="shared" si="210"/>
        <v>#REF!</v>
      </c>
      <c r="X2637" s="124" t="e">
        <f>VLOOKUP(W2637,Tabla_Estado_Meta_OAP_2019[#All],3,TRUE)</f>
        <v>#REF!</v>
      </c>
      <c r="Y2637" s="150" t="e">
        <f>SUBTOTAL(9,$U$206:$U2637)</f>
        <v>#REF!</v>
      </c>
      <c r="Z2637" s="151" t="e">
        <f>SUBTOTAL(9,$V$206:$V2637)</f>
        <v>#REF!</v>
      </c>
      <c r="AA2637" s="159">
        <f>IFERROR(+Revisión_Avance_Periodo!$Z2637/Revisión_Avance_Periodo!$Y2637,0)</f>
        <v>0</v>
      </c>
      <c r="AB2637" s="126"/>
      <c r="AC2637" s="127"/>
      <c r="AD2637" s="125"/>
      <c r="AE2637" s="125"/>
      <c r="AF2637" s="128"/>
      <c r="AG2637" s="129"/>
      <c r="AH2637" s="150" t="e">
        <f>SUBTOTAL(9,$U$2630:$U2637)</f>
        <v>#REF!</v>
      </c>
      <c r="AI2637" s="151" t="e">
        <f>SUBTOTAL(9,$V$2630:$V2637)</f>
        <v>#REF!</v>
      </c>
      <c r="AJ2637" s="159">
        <f>IFERROR(+Revisión_Avance_Periodo!$Z2637/Revisión_Avance_Periodo!$Y2637,0)</f>
        <v>0</v>
      </c>
      <c r="AK2637" s="126"/>
      <c r="AL2637" s="127"/>
      <c r="AM2637" s="125"/>
      <c r="AN2637" s="125"/>
      <c r="AO2637" s="128"/>
      <c r="AP2637" s="129"/>
    </row>
    <row r="2638" spans="1:42" x14ac:dyDescent="0.25">
      <c r="A2638" s="92">
        <v>227</v>
      </c>
      <c r="B2638" s="435" t="e">
        <f>CONCATENATE(Revisión_Avance_Periodo!$D2638,";",Revisión_Avance_Periodo!$F2638,";",Revisión_Avance_Periodo!$L2638)</f>
        <v>#REF!</v>
      </c>
      <c r="C2638" s="435" t="e">
        <f t="shared" si="211"/>
        <v>#REF!</v>
      </c>
      <c r="D2638" s="114" t="e">
        <f>VLOOKUP($A2638,#REF!,3,FALSE)</f>
        <v>#REF!</v>
      </c>
      <c r="E2638" s="436" t="e">
        <f>VLOOKUP($A2638,#REF!,4,FALSE)</f>
        <v>#REF!</v>
      </c>
      <c r="F2638" s="102" t="e">
        <f>VLOOKUP($A2638,#REF!,5,FALSE)</f>
        <v>#REF!</v>
      </c>
      <c r="G2638" s="93" t="e">
        <f>VLOOKUP($A2638,#REF!,8,FALSE)</f>
        <v>#REF!</v>
      </c>
      <c r="H2638" s="93" t="e">
        <f>VLOOKUP($A2638,#REF!,7,FALSE)</f>
        <v>#REF!</v>
      </c>
      <c r="I2638" s="438" t="e">
        <f>VLOOKUP($A2638,#REF!,10,FALSE)</f>
        <v>#REF!</v>
      </c>
      <c r="J2638" s="93" t="e">
        <f>VLOOKUP($A2638,#REF!,11,FALSE)</f>
        <v>#REF!</v>
      </c>
      <c r="K2638" s="114" t="e">
        <f>VLOOKUP($A2638,#REF!,12,FALSE)</f>
        <v>#REF!</v>
      </c>
      <c r="L2638" s="93" t="e">
        <f>VLOOKUP($A2638,#REF!,13,FALSE)</f>
        <v>#REF!</v>
      </c>
      <c r="M2638" s="438" t="e">
        <f>VLOOKUP($A2638,#REF!,14,FALSE)</f>
        <v>#REF!</v>
      </c>
      <c r="N2638" s="102" t="e">
        <f>VLOOKUP($A2638,#REF!,15,FALSE)</f>
        <v>#REF!</v>
      </c>
      <c r="O2638" s="102" t="e">
        <f>VLOOKUP($A2638,#REF!,18,FALSE)</f>
        <v>#REF!</v>
      </c>
      <c r="P2638" s="93" t="e">
        <f>VLOOKUP($A2638,#REF!,41,FALSE)</f>
        <v>#REF!</v>
      </c>
      <c r="Q2638" s="115" t="e">
        <f>VLOOKUP(Revisión_Avance_Periodo!$L2638,#REF!,30,FALSE)</f>
        <v>#REF!</v>
      </c>
      <c r="R2638" s="116">
        <v>2019</v>
      </c>
      <c r="S2638" s="196">
        <v>43738</v>
      </c>
      <c r="T2638" s="116" t="s">
        <v>76</v>
      </c>
      <c r="U2638" s="147" t="e">
        <f>INDEX(#REF!,MATCH(Revisión_Avance_Periodo!$L2638,#REF!,0),MATCH(Revisión_Avance_Periodo!$T2638,#REF!,0))</f>
        <v>#REF!</v>
      </c>
      <c r="V2638" s="147" t="e">
        <f>INDEX(#REF!,MATCH(Revisión_Avance_Periodo!$L2638,#REF!,0),MATCH(Revisión_Avance_Periodo!$T2638,#REF!,0))</f>
        <v>#REF!</v>
      </c>
      <c r="W2638" s="130" t="e">
        <f t="shared" si="210"/>
        <v>#REF!</v>
      </c>
      <c r="X2638" s="116" t="e">
        <f>VLOOKUP(W2638,Tabla_Estado_Meta_OAP_2019[#All],3,TRUE)</f>
        <v>#REF!</v>
      </c>
      <c r="Y2638" s="150" t="e">
        <f>SUBTOTAL(9,$U$206:$U2638)</f>
        <v>#REF!</v>
      </c>
      <c r="Z2638" s="151" t="e">
        <f>SUBTOTAL(9,$V$206:$V2638)</f>
        <v>#REF!</v>
      </c>
      <c r="AA2638" s="159">
        <f>IFERROR(+Revisión_Avance_Periodo!$Z2638/Revisión_Avance_Periodo!$Y2638,0)</f>
        <v>0</v>
      </c>
      <c r="AB2638" s="126"/>
      <c r="AC2638" s="127"/>
      <c r="AD2638" s="125"/>
      <c r="AE2638" s="125"/>
      <c r="AF2638" s="128"/>
      <c r="AG2638" s="129"/>
      <c r="AH2638" s="150" t="e">
        <f>SUBTOTAL(9,$U$2630:$U2638)</f>
        <v>#REF!</v>
      </c>
      <c r="AI2638" s="151" t="e">
        <f>SUBTOTAL(9,$V$2630:$V2638)</f>
        <v>#REF!</v>
      </c>
      <c r="AJ2638" s="159">
        <f>IFERROR(+Revisión_Avance_Periodo!$Z2638/Revisión_Avance_Periodo!$Y2638,0)</f>
        <v>0</v>
      </c>
      <c r="AK2638" s="126"/>
      <c r="AL2638" s="127"/>
      <c r="AM2638" s="125"/>
      <c r="AN2638" s="125"/>
      <c r="AO2638" s="128"/>
      <c r="AP2638" s="129"/>
    </row>
    <row r="2639" spans="1:42" x14ac:dyDescent="0.25">
      <c r="A2639" s="97">
        <v>227</v>
      </c>
      <c r="B2639" s="435" t="e">
        <f>CONCATENATE(Revisión_Avance_Periodo!$D2639,";",Revisión_Avance_Periodo!$F2639,";",Revisión_Avance_Periodo!$L2639)</f>
        <v>#REF!</v>
      </c>
      <c r="C2639" s="435" t="e">
        <f t="shared" si="211"/>
        <v>#REF!</v>
      </c>
      <c r="D2639" s="123" t="e">
        <f>VLOOKUP($A2639,#REF!,3,FALSE)</f>
        <v>#REF!</v>
      </c>
      <c r="E2639" s="436" t="e">
        <f>VLOOKUP($A2639,#REF!,4,FALSE)</f>
        <v>#REF!</v>
      </c>
      <c r="F2639" s="103" t="e">
        <f>VLOOKUP($A2639,#REF!,5,FALSE)</f>
        <v>#REF!</v>
      </c>
      <c r="G2639" s="98" t="e">
        <f>VLOOKUP($A2639,#REF!,8,FALSE)</f>
        <v>#REF!</v>
      </c>
      <c r="H2639" s="93" t="e">
        <f>VLOOKUP($A2639,#REF!,7,FALSE)</f>
        <v>#REF!</v>
      </c>
      <c r="I2639" s="438" t="e">
        <f>VLOOKUP($A2639,#REF!,10,FALSE)</f>
        <v>#REF!</v>
      </c>
      <c r="J2639" s="98" t="e">
        <f>VLOOKUP($A2639,#REF!,11,FALSE)</f>
        <v>#REF!</v>
      </c>
      <c r="K2639" s="114" t="e">
        <f>VLOOKUP($A2639,#REF!,12,FALSE)</f>
        <v>#REF!</v>
      </c>
      <c r="L2639" s="98" t="e">
        <f>VLOOKUP($A2639,#REF!,13,FALSE)</f>
        <v>#REF!</v>
      </c>
      <c r="M2639" s="438" t="e">
        <f>VLOOKUP($A2639,#REF!,14,FALSE)</f>
        <v>#REF!</v>
      </c>
      <c r="N2639" s="103" t="e">
        <f>VLOOKUP($A2639,#REF!,15,FALSE)</f>
        <v>#REF!</v>
      </c>
      <c r="O2639" s="103" t="e">
        <f>VLOOKUP($A2639,#REF!,18,FALSE)</f>
        <v>#REF!</v>
      </c>
      <c r="P2639" s="93" t="e">
        <f>VLOOKUP($A2639,#REF!,41,FALSE)</f>
        <v>#REF!</v>
      </c>
      <c r="Q2639" s="115" t="e">
        <f>VLOOKUP(Revisión_Avance_Periodo!$L2639,#REF!,30,FALSE)</f>
        <v>#REF!</v>
      </c>
      <c r="R2639" s="116">
        <v>2019</v>
      </c>
      <c r="S2639" s="196">
        <v>43768</v>
      </c>
      <c r="T2639" s="124" t="s">
        <v>77</v>
      </c>
      <c r="U2639" s="147" t="e">
        <f>INDEX(#REF!,MATCH(Revisión_Avance_Periodo!$L2639,#REF!,0),MATCH(Revisión_Avance_Periodo!$T2639,#REF!,0))</f>
        <v>#REF!</v>
      </c>
      <c r="V2639" s="147" t="e">
        <f>INDEX(#REF!,MATCH(Revisión_Avance_Periodo!$L2639,#REF!,0),MATCH(Revisión_Avance_Periodo!$T2639,#REF!,0))</f>
        <v>#REF!</v>
      </c>
      <c r="W2639" s="130" t="e">
        <f t="shared" si="210"/>
        <v>#REF!</v>
      </c>
      <c r="X2639" s="124" t="e">
        <f>VLOOKUP(W2639,Tabla_Estado_Meta_OAP_2019[#All],3,TRUE)</f>
        <v>#REF!</v>
      </c>
      <c r="Y2639" s="150" t="e">
        <f>SUBTOTAL(9,$U$206:$U2639)</f>
        <v>#REF!</v>
      </c>
      <c r="Z2639" s="151" t="e">
        <f>SUBTOTAL(9,$V$206:$V2639)</f>
        <v>#REF!</v>
      </c>
      <c r="AA2639" s="159">
        <f>IFERROR(+Revisión_Avance_Periodo!$Z2639/Revisión_Avance_Periodo!$Y2639,0)</f>
        <v>0</v>
      </c>
      <c r="AB2639" s="126"/>
      <c r="AC2639" s="127"/>
      <c r="AD2639" s="125"/>
      <c r="AE2639" s="125"/>
      <c r="AF2639" s="128"/>
      <c r="AG2639" s="129"/>
      <c r="AH2639" s="150" t="e">
        <f>SUBTOTAL(9,$U$2630:$U2639)</f>
        <v>#REF!</v>
      </c>
      <c r="AI2639" s="151" t="e">
        <f>SUBTOTAL(9,$V$2630:$V2639)</f>
        <v>#REF!</v>
      </c>
      <c r="AJ2639" s="159">
        <f>IFERROR(+Revisión_Avance_Periodo!$Z2639/Revisión_Avance_Periodo!$Y2639,0)</f>
        <v>0</v>
      </c>
      <c r="AK2639" s="126"/>
      <c r="AL2639" s="127"/>
      <c r="AM2639" s="125"/>
      <c r="AN2639" s="125"/>
      <c r="AO2639" s="128"/>
      <c r="AP2639" s="129"/>
    </row>
    <row r="2640" spans="1:42" x14ac:dyDescent="0.25">
      <c r="A2640" s="92">
        <v>227</v>
      </c>
      <c r="B2640" s="435" t="e">
        <f>CONCATENATE(Revisión_Avance_Periodo!$D2640,";",Revisión_Avance_Periodo!$F2640,";",Revisión_Avance_Periodo!$L2640)</f>
        <v>#REF!</v>
      </c>
      <c r="C2640" s="435" t="e">
        <f t="shared" si="211"/>
        <v>#REF!</v>
      </c>
      <c r="D2640" s="114" t="e">
        <f>VLOOKUP($A2640,#REF!,3,FALSE)</f>
        <v>#REF!</v>
      </c>
      <c r="E2640" s="436" t="e">
        <f>VLOOKUP($A2640,#REF!,4,FALSE)</f>
        <v>#REF!</v>
      </c>
      <c r="F2640" s="102" t="e">
        <f>VLOOKUP($A2640,#REF!,5,FALSE)</f>
        <v>#REF!</v>
      </c>
      <c r="G2640" s="93" t="e">
        <f>VLOOKUP($A2640,#REF!,8,FALSE)</f>
        <v>#REF!</v>
      </c>
      <c r="H2640" s="93" t="e">
        <f>VLOOKUP($A2640,#REF!,7,FALSE)</f>
        <v>#REF!</v>
      </c>
      <c r="I2640" s="438" t="e">
        <f>VLOOKUP($A2640,#REF!,10,FALSE)</f>
        <v>#REF!</v>
      </c>
      <c r="J2640" s="93" t="e">
        <f>VLOOKUP($A2640,#REF!,11,FALSE)</f>
        <v>#REF!</v>
      </c>
      <c r="K2640" s="114" t="e">
        <f>VLOOKUP($A2640,#REF!,12,FALSE)</f>
        <v>#REF!</v>
      </c>
      <c r="L2640" s="93" t="e">
        <f>VLOOKUP($A2640,#REF!,13,FALSE)</f>
        <v>#REF!</v>
      </c>
      <c r="M2640" s="438" t="e">
        <f>VLOOKUP($A2640,#REF!,14,FALSE)</f>
        <v>#REF!</v>
      </c>
      <c r="N2640" s="102" t="e">
        <f>VLOOKUP($A2640,#REF!,15,FALSE)</f>
        <v>#REF!</v>
      </c>
      <c r="O2640" s="102" t="e">
        <f>VLOOKUP($A2640,#REF!,18,FALSE)</f>
        <v>#REF!</v>
      </c>
      <c r="P2640" s="93" t="e">
        <f>VLOOKUP($A2640,#REF!,41,FALSE)</f>
        <v>#REF!</v>
      </c>
      <c r="Q2640" s="115" t="e">
        <f>VLOOKUP(Revisión_Avance_Periodo!$L2640,#REF!,30,FALSE)</f>
        <v>#REF!</v>
      </c>
      <c r="R2640" s="116">
        <v>2019</v>
      </c>
      <c r="S2640" s="196">
        <v>43799</v>
      </c>
      <c r="T2640" s="116" t="s">
        <v>78</v>
      </c>
      <c r="U2640" s="147" t="e">
        <f>INDEX(#REF!,MATCH(Revisión_Avance_Periodo!$L2640,#REF!,0),MATCH(Revisión_Avance_Periodo!$T2640,#REF!,0))</f>
        <v>#REF!</v>
      </c>
      <c r="V2640" s="147" t="e">
        <f>INDEX(#REF!,MATCH(Revisión_Avance_Periodo!$L2640,#REF!,0),MATCH(Revisión_Avance_Periodo!$T2640,#REF!,0))</f>
        <v>#REF!</v>
      </c>
      <c r="W2640" s="130" t="e">
        <f t="shared" si="210"/>
        <v>#REF!</v>
      </c>
      <c r="X2640" s="116" t="e">
        <f>VLOOKUP(W2640,Tabla_Estado_Meta_OAP_2019[#All],3,TRUE)</f>
        <v>#REF!</v>
      </c>
      <c r="Y2640" s="150" t="e">
        <f>SUBTOTAL(9,$U$206:$U2640)</f>
        <v>#REF!</v>
      </c>
      <c r="Z2640" s="151" t="e">
        <f>SUBTOTAL(9,$V$206:$V2640)</f>
        <v>#REF!</v>
      </c>
      <c r="AA2640" s="159">
        <f>IFERROR(+Revisión_Avance_Periodo!$Z2640/Revisión_Avance_Periodo!$Y2640,0)</f>
        <v>0</v>
      </c>
      <c r="AB2640" s="126"/>
      <c r="AC2640" s="127"/>
      <c r="AD2640" s="125"/>
      <c r="AE2640" s="125"/>
      <c r="AF2640" s="128"/>
      <c r="AG2640" s="129"/>
      <c r="AH2640" s="150" t="e">
        <f>SUBTOTAL(9,$U$2630:$U2640)</f>
        <v>#REF!</v>
      </c>
      <c r="AI2640" s="151" t="e">
        <f>SUBTOTAL(9,$V$2630:$V2640)</f>
        <v>#REF!</v>
      </c>
      <c r="AJ2640" s="159">
        <f>IFERROR(+Revisión_Avance_Periodo!$Z2640/Revisión_Avance_Periodo!$Y2640,0)</f>
        <v>0</v>
      </c>
      <c r="AK2640" s="126"/>
      <c r="AL2640" s="127"/>
      <c r="AM2640" s="125"/>
      <c r="AN2640" s="125"/>
      <c r="AO2640" s="128"/>
      <c r="AP2640" s="129"/>
    </row>
    <row r="2641" spans="1:42" ht="15.75" thickBot="1" x14ac:dyDescent="0.3">
      <c r="A2641" s="97">
        <v>227</v>
      </c>
      <c r="B2641" s="435" t="e">
        <f>CONCATENATE(Revisión_Avance_Periodo!$D2641,";",Revisión_Avance_Periodo!$F2641,";",Revisión_Avance_Periodo!$L2641)</f>
        <v>#REF!</v>
      </c>
      <c r="C2641" s="435" t="e">
        <f t="shared" si="211"/>
        <v>#REF!</v>
      </c>
      <c r="D2641" s="123" t="e">
        <f>VLOOKUP($A2641,#REF!,3,FALSE)</f>
        <v>#REF!</v>
      </c>
      <c r="E2641" s="436" t="e">
        <f>VLOOKUP($A2641,#REF!,4,FALSE)</f>
        <v>#REF!</v>
      </c>
      <c r="F2641" s="103" t="e">
        <f>VLOOKUP($A2641,#REF!,5,FALSE)</f>
        <v>#REF!</v>
      </c>
      <c r="G2641" s="98" t="e">
        <f>VLOOKUP($A2641,#REF!,8,FALSE)</f>
        <v>#REF!</v>
      </c>
      <c r="H2641" s="93" t="e">
        <f>VLOOKUP($A2641,#REF!,7,FALSE)</f>
        <v>#REF!</v>
      </c>
      <c r="I2641" s="438" t="e">
        <f>VLOOKUP($A2641,#REF!,10,FALSE)</f>
        <v>#REF!</v>
      </c>
      <c r="J2641" s="98" t="e">
        <f>VLOOKUP($A2641,#REF!,11,FALSE)</f>
        <v>#REF!</v>
      </c>
      <c r="K2641" s="114" t="e">
        <f>VLOOKUP($A2641,#REF!,12,FALSE)</f>
        <v>#REF!</v>
      </c>
      <c r="L2641" s="98" t="e">
        <f>VLOOKUP($A2641,#REF!,13,FALSE)</f>
        <v>#REF!</v>
      </c>
      <c r="M2641" s="438" t="e">
        <f>VLOOKUP($A2641,#REF!,14,FALSE)</f>
        <v>#REF!</v>
      </c>
      <c r="N2641" s="103" t="e">
        <f>VLOOKUP($A2641,#REF!,15,FALSE)</f>
        <v>#REF!</v>
      </c>
      <c r="O2641" s="103" t="e">
        <f>VLOOKUP($A2641,#REF!,18,FALSE)</f>
        <v>#REF!</v>
      </c>
      <c r="P2641" s="93" t="e">
        <f>VLOOKUP($A2641,#REF!,41,FALSE)</f>
        <v>#REF!</v>
      </c>
      <c r="Q2641" s="115" t="e">
        <f>VLOOKUP(Revisión_Avance_Periodo!$L2641,#REF!,30,FALSE)</f>
        <v>#REF!</v>
      </c>
      <c r="R2641" s="116">
        <v>2019</v>
      </c>
      <c r="S2641" s="196">
        <v>43829</v>
      </c>
      <c r="T2641" s="124" t="s">
        <v>79</v>
      </c>
      <c r="U2641" s="147" t="e">
        <f>INDEX(#REF!,MATCH(Revisión_Avance_Periodo!$L2641,#REF!,0),MATCH(Revisión_Avance_Periodo!$T2641,#REF!,0))</f>
        <v>#REF!</v>
      </c>
      <c r="V2641" s="147" t="e">
        <f>INDEX(#REF!,MATCH(Revisión_Avance_Periodo!$L2641,#REF!,0),MATCH(Revisión_Avance_Periodo!$T2641,#REF!,0))</f>
        <v>#REF!</v>
      </c>
      <c r="W2641" s="130" t="e">
        <f t="shared" si="210"/>
        <v>#REF!</v>
      </c>
      <c r="X2641" s="124" t="e">
        <f>VLOOKUP(W2641,Tabla_Estado_Meta_OAP_2019[#All],3,TRUE)</f>
        <v>#REF!</v>
      </c>
      <c r="Y2641" s="150" t="e">
        <f>SUBTOTAL(9,$U$206:$U2641)</f>
        <v>#REF!</v>
      </c>
      <c r="Z2641" s="151" t="e">
        <f>SUBTOTAL(9,$V$206:$V2641)</f>
        <v>#REF!</v>
      </c>
      <c r="AA2641" s="159">
        <f>IFERROR(+Revisión_Avance_Periodo!$Z2641/Revisión_Avance_Periodo!$Y2641,0)</f>
        <v>0</v>
      </c>
      <c r="AB2641" s="126"/>
      <c r="AC2641" s="127"/>
      <c r="AD2641" s="125"/>
      <c r="AE2641" s="125"/>
      <c r="AF2641" s="128"/>
      <c r="AG2641" s="129"/>
      <c r="AH2641" s="150" t="e">
        <f>SUBTOTAL(9,$U$2630:$U2641)</f>
        <v>#REF!</v>
      </c>
      <c r="AI2641" s="151" t="e">
        <f>SUBTOTAL(9,$V$2630:$V2641)</f>
        <v>#REF!</v>
      </c>
      <c r="AJ2641" s="159">
        <f>IFERROR(+Revisión_Avance_Periodo!$Z2641/Revisión_Avance_Periodo!$Y2641,0)</f>
        <v>0</v>
      </c>
      <c r="AK2641" s="126"/>
      <c r="AL2641" s="127"/>
      <c r="AM2641" s="125"/>
      <c r="AN2641" s="125"/>
      <c r="AO2641" s="128"/>
      <c r="AP2641" s="129"/>
    </row>
    <row r="2642" spans="1:42" x14ac:dyDescent="0.25">
      <c r="A2642" s="92">
        <v>228</v>
      </c>
      <c r="B2642" s="435" t="e">
        <f>CONCATENATE(Revisión_Avance_Periodo!$D2642,";",Revisión_Avance_Periodo!$F2642,";",Revisión_Avance_Periodo!$L2642)</f>
        <v>#REF!</v>
      </c>
      <c r="C2642" s="435" t="e">
        <f t="shared" si="211"/>
        <v>#REF!</v>
      </c>
      <c r="D2642" s="114" t="e">
        <f>VLOOKUP($A2642,#REF!,3,FALSE)</f>
        <v>#REF!</v>
      </c>
      <c r="E2642" s="436" t="e">
        <f>VLOOKUP($A2642,#REF!,4,FALSE)</f>
        <v>#REF!</v>
      </c>
      <c r="F2642" s="102" t="e">
        <f>VLOOKUP($A2642,#REF!,5,FALSE)</f>
        <v>#REF!</v>
      </c>
      <c r="G2642" s="93" t="e">
        <f>VLOOKUP($A2642,#REF!,8,FALSE)</f>
        <v>#REF!</v>
      </c>
      <c r="H2642" s="93" t="e">
        <f>VLOOKUP($A2642,#REF!,7,FALSE)</f>
        <v>#REF!</v>
      </c>
      <c r="I2642" s="438" t="e">
        <f>VLOOKUP($A2642,#REF!,10,FALSE)</f>
        <v>#REF!</v>
      </c>
      <c r="J2642" s="93" t="e">
        <f>VLOOKUP($A2642,#REF!,11,FALSE)</f>
        <v>#REF!</v>
      </c>
      <c r="K2642" s="114" t="e">
        <f>VLOOKUP($A2642,#REF!,12,FALSE)</f>
        <v>#REF!</v>
      </c>
      <c r="L2642" s="93" t="e">
        <f>VLOOKUP($A2642,#REF!,13,FALSE)</f>
        <v>#REF!</v>
      </c>
      <c r="M2642" s="438" t="e">
        <f>VLOOKUP($A2642,#REF!,14,FALSE)</f>
        <v>#REF!</v>
      </c>
      <c r="N2642" s="102" t="e">
        <f>VLOOKUP($A2642,#REF!,15,FALSE)</f>
        <v>#REF!</v>
      </c>
      <c r="O2642" s="102" t="e">
        <f>VLOOKUP($A2642,#REF!,18,FALSE)</f>
        <v>#REF!</v>
      </c>
      <c r="P2642" s="93" t="e">
        <f>VLOOKUP($A2642,#REF!,41,FALSE)</f>
        <v>#REF!</v>
      </c>
      <c r="Q2642" s="115" t="e">
        <f>VLOOKUP(Revisión_Avance_Periodo!$L2642,#REF!,30,FALSE)</f>
        <v>#REF!</v>
      </c>
      <c r="R2642" s="116">
        <v>2019</v>
      </c>
      <c r="S2642" s="196">
        <v>43495</v>
      </c>
      <c r="T2642" s="116" t="s">
        <v>68</v>
      </c>
      <c r="U2642" s="132" t="e">
        <f>INDEX(#REF!,MATCH(Revisión_Avance_Periodo!$L2642,#REF!,0),MATCH(Revisión_Avance_Periodo!$T2642,#REF!,0))</f>
        <v>#REF!</v>
      </c>
      <c r="V2642" s="132" t="e">
        <f>INDEX(#REF!,MATCH(Revisión_Avance_Periodo!$L2642,#REF!,0),MATCH(Revisión_Avance_Periodo!$T2642,#REF!,0))</f>
        <v>#REF!</v>
      </c>
      <c r="W2642" s="130" t="e">
        <f t="shared" si="210"/>
        <v>#REF!</v>
      </c>
      <c r="X2642" s="116" t="e">
        <f>VLOOKUP(W2642,Tabla_Estado_Meta_OAP_2019[#All],3,TRUE)</f>
        <v>#REF!</v>
      </c>
      <c r="Y2642" s="160" t="e">
        <f>SUBTOTAL(9,$U$206:$U2642)</f>
        <v>#REF!</v>
      </c>
      <c r="Z2642" s="161" t="e">
        <f>SUBTOTAL(9,$V$206:$V2642)</f>
        <v>#REF!</v>
      </c>
      <c r="AA2642" s="162">
        <f>IFERROR(+Revisión_Avance_Periodo!$Z2642/Revisión_Avance_Periodo!$Y2642,0)</f>
        <v>0</v>
      </c>
      <c r="AB2642" s="133" t="e">
        <f>SUBTOTAL(9,U2642:U2653)</f>
        <v>#REF!</v>
      </c>
      <c r="AC2642" s="134" t="e">
        <f>SUBTOTAL(9,V2642:V2653)</f>
        <v>#REF!</v>
      </c>
      <c r="AD2642" s="119" t="e">
        <f>+AC2642/AB2642</f>
        <v>#REF!</v>
      </c>
      <c r="AE2642" s="119" t="e">
        <f>100%-Revisión_Avance_Periodo!$AD2642</f>
        <v>#REF!</v>
      </c>
      <c r="AF2642" s="121" t="e">
        <f>VLOOKUP(AD2642,Tabla_Estado_Meta_OAP_2019[],3,TRUE)</f>
        <v>#REF!</v>
      </c>
      <c r="AG2642" s="122" t="e">
        <f>Revisión_Avance_Periodo!$AD2642*Revisión_Avance_Periodo!$Q2642</f>
        <v>#REF!</v>
      </c>
      <c r="AH2642" s="160" t="e">
        <f>SUBTOTAL(9,$U$2642:$U2642)</f>
        <v>#REF!</v>
      </c>
      <c r="AI2642" s="161" t="e">
        <f>SUBTOTAL(9,$V$2642:$V2642)</f>
        <v>#REF!</v>
      </c>
      <c r="AJ2642" s="162">
        <f>IFERROR(+Revisión_Avance_Periodo!$Z2642/Revisión_Avance_Periodo!$Y2642,0)</f>
        <v>0</v>
      </c>
      <c r="AK2642" s="133" t="e">
        <f>SUBTOTAL(9,AD2642:AD2653)</f>
        <v>#REF!</v>
      </c>
      <c r="AL2642" s="134" t="e">
        <f>SUBTOTAL(9,AE2642:AE2653)</f>
        <v>#REF!</v>
      </c>
      <c r="AM2642" s="119" t="e">
        <f>+AL2642/AK2642</f>
        <v>#REF!</v>
      </c>
      <c r="AN2642" s="119" t="e">
        <f>100%-Revisión_Avance_Periodo!$AD2642</f>
        <v>#REF!</v>
      </c>
      <c r="AO2642" s="121" t="e">
        <f>VLOOKUP(AM2642,Tabla_Estado_Meta_OAP_2019[],3,TRUE)</f>
        <v>#REF!</v>
      </c>
      <c r="AP2642" s="122" t="e">
        <f>Revisión_Avance_Periodo!$AD2642*Revisión_Avance_Periodo!$Q2642</f>
        <v>#REF!</v>
      </c>
    </row>
    <row r="2643" spans="1:42" x14ac:dyDescent="0.25">
      <c r="A2643" s="97">
        <v>228</v>
      </c>
      <c r="B2643" s="435" t="e">
        <f>CONCATENATE(Revisión_Avance_Periodo!$D2643,";",Revisión_Avance_Periodo!$F2643,";",Revisión_Avance_Periodo!$L2643)</f>
        <v>#REF!</v>
      </c>
      <c r="C2643" s="435" t="e">
        <f t="shared" si="211"/>
        <v>#REF!</v>
      </c>
      <c r="D2643" s="123" t="e">
        <f>VLOOKUP($A2643,#REF!,3,FALSE)</f>
        <v>#REF!</v>
      </c>
      <c r="E2643" s="436" t="e">
        <f>VLOOKUP($A2643,#REF!,4,FALSE)</f>
        <v>#REF!</v>
      </c>
      <c r="F2643" s="103" t="e">
        <f>VLOOKUP($A2643,#REF!,5,FALSE)</f>
        <v>#REF!</v>
      </c>
      <c r="G2643" s="98" t="e">
        <f>VLOOKUP($A2643,#REF!,8,FALSE)</f>
        <v>#REF!</v>
      </c>
      <c r="H2643" s="93" t="e">
        <f>VLOOKUP($A2643,#REF!,7,FALSE)</f>
        <v>#REF!</v>
      </c>
      <c r="I2643" s="438" t="e">
        <f>VLOOKUP($A2643,#REF!,10,FALSE)</f>
        <v>#REF!</v>
      </c>
      <c r="J2643" s="98" t="e">
        <f>VLOOKUP($A2643,#REF!,11,FALSE)</f>
        <v>#REF!</v>
      </c>
      <c r="K2643" s="114" t="e">
        <f>VLOOKUP($A2643,#REF!,12,FALSE)</f>
        <v>#REF!</v>
      </c>
      <c r="L2643" s="98" t="e">
        <f>VLOOKUP($A2643,#REF!,13,FALSE)</f>
        <v>#REF!</v>
      </c>
      <c r="M2643" s="438" t="e">
        <f>VLOOKUP($A2643,#REF!,14,FALSE)</f>
        <v>#REF!</v>
      </c>
      <c r="N2643" s="103" t="e">
        <f>VLOOKUP($A2643,#REF!,15,FALSE)</f>
        <v>#REF!</v>
      </c>
      <c r="O2643" s="103" t="e">
        <f>VLOOKUP($A2643,#REF!,18,FALSE)</f>
        <v>#REF!</v>
      </c>
      <c r="P2643" s="93" t="e">
        <f>VLOOKUP($A2643,#REF!,41,FALSE)</f>
        <v>#REF!</v>
      </c>
      <c r="Q2643" s="115" t="e">
        <f>VLOOKUP(Revisión_Avance_Periodo!$L2643,#REF!,30,FALSE)</f>
        <v>#REF!</v>
      </c>
      <c r="R2643" s="116">
        <v>2019</v>
      </c>
      <c r="S2643" s="196">
        <v>43524</v>
      </c>
      <c r="T2643" s="124" t="s">
        <v>69</v>
      </c>
      <c r="U2643" s="132" t="e">
        <f>INDEX(#REF!,MATCH(Revisión_Avance_Periodo!$L2643,#REF!,0),MATCH(Revisión_Avance_Periodo!$T2643,#REF!,0))</f>
        <v>#REF!</v>
      </c>
      <c r="V2643" s="132" t="e">
        <f>INDEX(#REF!,MATCH(Revisión_Avance_Periodo!$L2643,#REF!,0),MATCH(Revisión_Avance_Periodo!$T2643,#REF!,0))</f>
        <v>#REF!</v>
      </c>
      <c r="W2643" s="130" t="e">
        <f t="shared" si="210"/>
        <v>#REF!</v>
      </c>
      <c r="X2643" s="124" t="e">
        <f>VLOOKUP(W2643,Tabla_Estado_Meta_OAP_2019[#All],3,TRUE)</f>
        <v>#REF!</v>
      </c>
      <c r="Y2643" s="157" t="e">
        <f>SUBTOTAL(9,$U$206:$U2643)</f>
        <v>#REF!</v>
      </c>
      <c r="Z2643" s="158" t="e">
        <f>SUBTOTAL(9,$V$206:$V2643)</f>
        <v>#REF!</v>
      </c>
      <c r="AA2643" s="159">
        <f>IFERROR(+Revisión_Avance_Periodo!$Z2643/Revisión_Avance_Periodo!$Y2643,0)</f>
        <v>0</v>
      </c>
      <c r="AB2643" s="126"/>
      <c r="AC2643" s="127"/>
      <c r="AD2643" s="125"/>
      <c r="AE2643" s="125"/>
      <c r="AF2643" s="128"/>
      <c r="AG2643" s="129"/>
      <c r="AH2643" s="157" t="e">
        <f>SUBTOTAL(9,$U$2642:$U2643)</f>
        <v>#REF!</v>
      </c>
      <c r="AI2643" s="158" t="e">
        <f>SUBTOTAL(9,$V$2642:$V2643)</f>
        <v>#REF!</v>
      </c>
      <c r="AJ2643" s="159">
        <f>IFERROR(+Revisión_Avance_Periodo!$Z2643/Revisión_Avance_Periodo!$Y2643,0)</f>
        <v>0</v>
      </c>
      <c r="AK2643" s="126"/>
      <c r="AL2643" s="127"/>
      <c r="AM2643" s="125"/>
      <c r="AN2643" s="125"/>
      <c r="AO2643" s="128"/>
      <c r="AP2643" s="129"/>
    </row>
    <row r="2644" spans="1:42" x14ac:dyDescent="0.25">
      <c r="A2644" s="92">
        <v>228</v>
      </c>
      <c r="B2644" s="435" t="e">
        <f>CONCATENATE(Revisión_Avance_Periodo!$D2644,";",Revisión_Avance_Periodo!$F2644,";",Revisión_Avance_Periodo!$L2644)</f>
        <v>#REF!</v>
      </c>
      <c r="C2644" s="435" t="e">
        <f t="shared" si="211"/>
        <v>#REF!</v>
      </c>
      <c r="D2644" s="114" t="e">
        <f>VLOOKUP($A2644,#REF!,3,FALSE)</f>
        <v>#REF!</v>
      </c>
      <c r="E2644" s="436" t="e">
        <f>VLOOKUP($A2644,#REF!,4,FALSE)</f>
        <v>#REF!</v>
      </c>
      <c r="F2644" s="102" t="e">
        <f>VLOOKUP($A2644,#REF!,5,FALSE)</f>
        <v>#REF!</v>
      </c>
      <c r="G2644" s="93" t="e">
        <f>VLOOKUP($A2644,#REF!,8,FALSE)</f>
        <v>#REF!</v>
      </c>
      <c r="H2644" s="93" t="e">
        <f>VLOOKUP($A2644,#REF!,7,FALSE)</f>
        <v>#REF!</v>
      </c>
      <c r="I2644" s="438" t="e">
        <f>VLOOKUP($A2644,#REF!,10,FALSE)</f>
        <v>#REF!</v>
      </c>
      <c r="J2644" s="93" t="e">
        <f>VLOOKUP($A2644,#REF!,11,FALSE)</f>
        <v>#REF!</v>
      </c>
      <c r="K2644" s="114" t="e">
        <f>VLOOKUP($A2644,#REF!,12,FALSE)</f>
        <v>#REF!</v>
      </c>
      <c r="L2644" s="93" t="e">
        <f>VLOOKUP($A2644,#REF!,13,FALSE)</f>
        <v>#REF!</v>
      </c>
      <c r="M2644" s="438" t="e">
        <f>VLOOKUP($A2644,#REF!,14,FALSE)</f>
        <v>#REF!</v>
      </c>
      <c r="N2644" s="102" t="e">
        <f>VLOOKUP($A2644,#REF!,15,FALSE)</f>
        <v>#REF!</v>
      </c>
      <c r="O2644" s="102" t="e">
        <f>VLOOKUP($A2644,#REF!,18,FALSE)</f>
        <v>#REF!</v>
      </c>
      <c r="P2644" s="93" t="e">
        <f>VLOOKUP($A2644,#REF!,41,FALSE)</f>
        <v>#REF!</v>
      </c>
      <c r="Q2644" s="115" t="e">
        <f>VLOOKUP(Revisión_Avance_Periodo!$L2644,#REF!,30,FALSE)</f>
        <v>#REF!</v>
      </c>
      <c r="R2644" s="116">
        <v>2019</v>
      </c>
      <c r="S2644" s="196">
        <v>43554</v>
      </c>
      <c r="T2644" s="116" t="s">
        <v>70</v>
      </c>
      <c r="U2644" s="132" t="e">
        <f>INDEX(#REF!,MATCH(Revisión_Avance_Periodo!$L2644,#REF!,0),MATCH(Revisión_Avance_Periodo!$T2644,#REF!,0))</f>
        <v>#REF!</v>
      </c>
      <c r="V2644" s="132" t="e">
        <f>INDEX(#REF!,MATCH(Revisión_Avance_Periodo!$L2644,#REF!,0),MATCH(Revisión_Avance_Periodo!$T2644,#REF!,0))</f>
        <v>#REF!</v>
      </c>
      <c r="W2644" s="130" t="e">
        <f t="shared" si="210"/>
        <v>#REF!</v>
      </c>
      <c r="X2644" s="116" t="e">
        <f>VLOOKUP(W2644,Tabla_Estado_Meta_OAP_2019[#All],3,TRUE)</f>
        <v>#REF!</v>
      </c>
      <c r="Y2644" s="157" t="e">
        <f>SUBTOTAL(9,$U$206:$U2644)</f>
        <v>#REF!</v>
      </c>
      <c r="Z2644" s="158" t="e">
        <f>SUBTOTAL(9,$V$206:$V2644)</f>
        <v>#REF!</v>
      </c>
      <c r="AA2644" s="159">
        <f>IFERROR(+Revisión_Avance_Periodo!$Z2644/Revisión_Avance_Periodo!$Y2644,0)</f>
        <v>0</v>
      </c>
      <c r="AB2644" s="126"/>
      <c r="AC2644" s="127"/>
      <c r="AD2644" s="125"/>
      <c r="AE2644" s="125"/>
      <c r="AF2644" s="128"/>
      <c r="AG2644" s="129"/>
      <c r="AH2644" s="157" t="e">
        <f>SUBTOTAL(9,$U$2642:$U2644)</f>
        <v>#REF!</v>
      </c>
      <c r="AI2644" s="158" t="e">
        <f>SUBTOTAL(9,$V$2642:$V2644)</f>
        <v>#REF!</v>
      </c>
      <c r="AJ2644" s="159">
        <f>IFERROR(+Revisión_Avance_Periodo!$Z2644/Revisión_Avance_Periodo!$Y2644,0)</f>
        <v>0</v>
      </c>
      <c r="AK2644" s="126"/>
      <c r="AL2644" s="127"/>
      <c r="AM2644" s="125"/>
      <c r="AN2644" s="125"/>
      <c r="AO2644" s="128"/>
      <c r="AP2644" s="129"/>
    </row>
    <row r="2645" spans="1:42" x14ac:dyDescent="0.25">
      <c r="A2645" s="97">
        <v>228</v>
      </c>
      <c r="B2645" s="435" t="e">
        <f>CONCATENATE(Revisión_Avance_Periodo!$D2645,";",Revisión_Avance_Periodo!$F2645,";",Revisión_Avance_Periodo!$L2645)</f>
        <v>#REF!</v>
      </c>
      <c r="C2645" s="435" t="e">
        <f t="shared" si="211"/>
        <v>#REF!</v>
      </c>
      <c r="D2645" s="123" t="e">
        <f>VLOOKUP($A2645,#REF!,3,FALSE)</f>
        <v>#REF!</v>
      </c>
      <c r="E2645" s="436" t="e">
        <f>VLOOKUP($A2645,#REF!,4,FALSE)</f>
        <v>#REF!</v>
      </c>
      <c r="F2645" s="103" t="e">
        <f>VLOOKUP($A2645,#REF!,5,FALSE)</f>
        <v>#REF!</v>
      </c>
      <c r="G2645" s="98" t="e">
        <f>VLOOKUP($A2645,#REF!,8,FALSE)</f>
        <v>#REF!</v>
      </c>
      <c r="H2645" s="93" t="e">
        <f>VLOOKUP($A2645,#REF!,7,FALSE)</f>
        <v>#REF!</v>
      </c>
      <c r="I2645" s="438" t="e">
        <f>VLOOKUP($A2645,#REF!,10,FALSE)</f>
        <v>#REF!</v>
      </c>
      <c r="J2645" s="98" t="e">
        <f>VLOOKUP($A2645,#REF!,11,FALSE)</f>
        <v>#REF!</v>
      </c>
      <c r="K2645" s="114" t="e">
        <f>VLOOKUP($A2645,#REF!,12,FALSE)</f>
        <v>#REF!</v>
      </c>
      <c r="L2645" s="98" t="e">
        <f>VLOOKUP($A2645,#REF!,13,FALSE)</f>
        <v>#REF!</v>
      </c>
      <c r="M2645" s="438" t="e">
        <f>VLOOKUP($A2645,#REF!,14,FALSE)</f>
        <v>#REF!</v>
      </c>
      <c r="N2645" s="103" t="e">
        <f>VLOOKUP($A2645,#REF!,15,FALSE)</f>
        <v>#REF!</v>
      </c>
      <c r="O2645" s="103" t="e">
        <f>VLOOKUP($A2645,#REF!,18,FALSE)</f>
        <v>#REF!</v>
      </c>
      <c r="P2645" s="93" t="e">
        <f>VLOOKUP($A2645,#REF!,41,FALSE)</f>
        <v>#REF!</v>
      </c>
      <c r="Q2645" s="115" t="e">
        <f>VLOOKUP(Revisión_Avance_Periodo!$L2645,#REF!,30,FALSE)</f>
        <v>#REF!</v>
      </c>
      <c r="R2645" s="116">
        <v>2019</v>
      </c>
      <c r="S2645" s="196">
        <v>43585</v>
      </c>
      <c r="T2645" s="124" t="s">
        <v>71</v>
      </c>
      <c r="U2645" s="132" t="e">
        <f>INDEX(#REF!,MATCH(Revisión_Avance_Periodo!$L2645,#REF!,0),MATCH(Revisión_Avance_Periodo!$T2645,#REF!,0))</f>
        <v>#REF!</v>
      </c>
      <c r="V2645" s="132" t="e">
        <f>INDEX(#REF!,MATCH(Revisión_Avance_Periodo!$L2645,#REF!,0),MATCH(Revisión_Avance_Periodo!$T2645,#REF!,0))</f>
        <v>#REF!</v>
      </c>
      <c r="W2645" s="130" t="e">
        <f t="shared" si="210"/>
        <v>#REF!</v>
      </c>
      <c r="X2645" s="124" t="e">
        <f>VLOOKUP(W2645,Tabla_Estado_Meta_OAP_2019[#All],3,TRUE)</f>
        <v>#REF!</v>
      </c>
      <c r="Y2645" s="157" t="e">
        <f>SUBTOTAL(9,$U$206:$U2645)</f>
        <v>#REF!</v>
      </c>
      <c r="Z2645" s="158" t="e">
        <f>SUBTOTAL(9,$V$206:$V2645)</f>
        <v>#REF!</v>
      </c>
      <c r="AA2645" s="159">
        <f>IFERROR(+Revisión_Avance_Periodo!$Z2645/Revisión_Avance_Periodo!$Y2645,0)</f>
        <v>0</v>
      </c>
      <c r="AB2645" s="126"/>
      <c r="AC2645" s="127"/>
      <c r="AD2645" s="125"/>
      <c r="AE2645" s="125"/>
      <c r="AF2645" s="128"/>
      <c r="AG2645" s="129"/>
      <c r="AH2645" s="157" t="e">
        <f>SUBTOTAL(9,$U$2642:$U2645)</f>
        <v>#REF!</v>
      </c>
      <c r="AI2645" s="158" t="e">
        <f>SUBTOTAL(9,$V$2642:$V2645)</f>
        <v>#REF!</v>
      </c>
      <c r="AJ2645" s="159">
        <f>IFERROR(+Revisión_Avance_Periodo!$Z2645/Revisión_Avance_Periodo!$Y2645,0)</f>
        <v>0</v>
      </c>
      <c r="AK2645" s="126"/>
      <c r="AL2645" s="127"/>
      <c r="AM2645" s="125"/>
      <c r="AN2645" s="125"/>
      <c r="AO2645" s="128"/>
      <c r="AP2645" s="129"/>
    </row>
    <row r="2646" spans="1:42" x14ac:dyDescent="0.25">
      <c r="A2646" s="92">
        <v>228</v>
      </c>
      <c r="B2646" s="435" t="e">
        <f>CONCATENATE(Revisión_Avance_Periodo!$D2646,";",Revisión_Avance_Periodo!$F2646,";",Revisión_Avance_Periodo!$L2646)</f>
        <v>#REF!</v>
      </c>
      <c r="C2646" s="435" t="e">
        <f t="shared" si="211"/>
        <v>#REF!</v>
      </c>
      <c r="D2646" s="114" t="e">
        <f>VLOOKUP($A2646,#REF!,3,FALSE)</f>
        <v>#REF!</v>
      </c>
      <c r="E2646" s="436" t="e">
        <f>VLOOKUP($A2646,#REF!,4,FALSE)</f>
        <v>#REF!</v>
      </c>
      <c r="F2646" s="102" t="e">
        <f>VLOOKUP($A2646,#REF!,5,FALSE)</f>
        <v>#REF!</v>
      </c>
      <c r="G2646" s="93" t="e">
        <f>VLOOKUP($A2646,#REF!,8,FALSE)</f>
        <v>#REF!</v>
      </c>
      <c r="H2646" s="93" t="e">
        <f>VLOOKUP($A2646,#REF!,7,FALSE)</f>
        <v>#REF!</v>
      </c>
      <c r="I2646" s="438" t="e">
        <f>VLOOKUP($A2646,#REF!,10,FALSE)</f>
        <v>#REF!</v>
      </c>
      <c r="J2646" s="93" t="e">
        <f>VLOOKUP($A2646,#REF!,11,FALSE)</f>
        <v>#REF!</v>
      </c>
      <c r="K2646" s="114" t="e">
        <f>VLOOKUP($A2646,#REF!,12,FALSE)</f>
        <v>#REF!</v>
      </c>
      <c r="L2646" s="93" t="e">
        <f>VLOOKUP($A2646,#REF!,13,FALSE)</f>
        <v>#REF!</v>
      </c>
      <c r="M2646" s="438" t="e">
        <f>VLOOKUP($A2646,#REF!,14,FALSE)</f>
        <v>#REF!</v>
      </c>
      <c r="N2646" s="102" t="e">
        <f>VLOOKUP($A2646,#REF!,15,FALSE)</f>
        <v>#REF!</v>
      </c>
      <c r="O2646" s="102" t="e">
        <f>VLOOKUP($A2646,#REF!,18,FALSE)</f>
        <v>#REF!</v>
      </c>
      <c r="P2646" s="93" t="e">
        <f>VLOOKUP($A2646,#REF!,41,FALSE)</f>
        <v>#REF!</v>
      </c>
      <c r="Q2646" s="115" t="e">
        <f>VLOOKUP(Revisión_Avance_Periodo!$L2646,#REF!,30,FALSE)</f>
        <v>#REF!</v>
      </c>
      <c r="R2646" s="116">
        <v>2019</v>
      </c>
      <c r="S2646" s="196">
        <v>43615</v>
      </c>
      <c r="T2646" s="116" t="s">
        <v>72</v>
      </c>
      <c r="U2646" s="132" t="e">
        <f>INDEX(#REF!,MATCH(Revisión_Avance_Periodo!$L2646,#REF!,0),MATCH(Revisión_Avance_Periodo!$T2646,#REF!,0))</f>
        <v>#REF!</v>
      </c>
      <c r="V2646" s="132" t="e">
        <f>INDEX(#REF!,MATCH(Revisión_Avance_Periodo!$L2646,#REF!,0),MATCH(Revisión_Avance_Periodo!$T2646,#REF!,0))</f>
        <v>#REF!</v>
      </c>
      <c r="W2646" s="130" t="e">
        <f t="shared" si="210"/>
        <v>#REF!</v>
      </c>
      <c r="X2646" s="116" t="e">
        <f>VLOOKUP(W2646,Tabla_Estado_Meta_OAP_2019[#All],3,TRUE)</f>
        <v>#REF!</v>
      </c>
      <c r="Y2646" s="157" t="e">
        <f>SUBTOTAL(9,$U$206:$U2646)</f>
        <v>#REF!</v>
      </c>
      <c r="Z2646" s="158" t="e">
        <f>SUBTOTAL(9,$V$206:$V2646)</f>
        <v>#REF!</v>
      </c>
      <c r="AA2646" s="159">
        <f>IFERROR(+Revisión_Avance_Periodo!$Z2646/Revisión_Avance_Periodo!$Y2646,0)</f>
        <v>0</v>
      </c>
      <c r="AB2646" s="126"/>
      <c r="AC2646" s="127"/>
      <c r="AD2646" s="125"/>
      <c r="AE2646" s="125"/>
      <c r="AF2646" s="128"/>
      <c r="AG2646" s="129"/>
      <c r="AH2646" s="157" t="e">
        <f>SUBTOTAL(9,$U$2642:$U2646)</f>
        <v>#REF!</v>
      </c>
      <c r="AI2646" s="158" t="e">
        <f>SUBTOTAL(9,$V$2642:$V2646)</f>
        <v>#REF!</v>
      </c>
      <c r="AJ2646" s="159">
        <f>IFERROR(+Revisión_Avance_Periodo!$Z2646/Revisión_Avance_Periodo!$Y2646,0)</f>
        <v>0</v>
      </c>
      <c r="AK2646" s="126"/>
      <c r="AL2646" s="127"/>
      <c r="AM2646" s="125"/>
      <c r="AN2646" s="125"/>
      <c r="AO2646" s="128"/>
      <c r="AP2646" s="129"/>
    </row>
    <row r="2647" spans="1:42" x14ac:dyDescent="0.25">
      <c r="A2647" s="97">
        <v>228</v>
      </c>
      <c r="B2647" s="435" t="e">
        <f>CONCATENATE(Revisión_Avance_Periodo!$D2647,";",Revisión_Avance_Periodo!$F2647,";",Revisión_Avance_Periodo!$L2647)</f>
        <v>#REF!</v>
      </c>
      <c r="C2647" s="435" t="e">
        <f t="shared" si="211"/>
        <v>#REF!</v>
      </c>
      <c r="D2647" s="123" t="e">
        <f>VLOOKUP($A2647,#REF!,3,FALSE)</f>
        <v>#REF!</v>
      </c>
      <c r="E2647" s="436" t="e">
        <f>VLOOKUP($A2647,#REF!,4,FALSE)</f>
        <v>#REF!</v>
      </c>
      <c r="F2647" s="103" t="e">
        <f>VLOOKUP($A2647,#REF!,5,FALSE)</f>
        <v>#REF!</v>
      </c>
      <c r="G2647" s="98" t="e">
        <f>VLOOKUP($A2647,#REF!,8,FALSE)</f>
        <v>#REF!</v>
      </c>
      <c r="H2647" s="93" t="e">
        <f>VLOOKUP($A2647,#REF!,7,FALSE)</f>
        <v>#REF!</v>
      </c>
      <c r="I2647" s="438" t="e">
        <f>VLOOKUP($A2647,#REF!,10,FALSE)</f>
        <v>#REF!</v>
      </c>
      <c r="J2647" s="98" t="e">
        <f>VLOOKUP($A2647,#REF!,11,FALSE)</f>
        <v>#REF!</v>
      </c>
      <c r="K2647" s="114" t="e">
        <f>VLOOKUP($A2647,#REF!,12,FALSE)</f>
        <v>#REF!</v>
      </c>
      <c r="L2647" s="98" t="e">
        <f>VLOOKUP($A2647,#REF!,13,FALSE)</f>
        <v>#REF!</v>
      </c>
      <c r="M2647" s="438" t="e">
        <f>VLOOKUP($A2647,#REF!,14,FALSE)</f>
        <v>#REF!</v>
      </c>
      <c r="N2647" s="103" t="e">
        <f>VLOOKUP($A2647,#REF!,15,FALSE)</f>
        <v>#REF!</v>
      </c>
      <c r="O2647" s="103" t="e">
        <f>VLOOKUP($A2647,#REF!,18,FALSE)</f>
        <v>#REF!</v>
      </c>
      <c r="P2647" s="93" t="e">
        <f>VLOOKUP($A2647,#REF!,41,FALSE)</f>
        <v>#REF!</v>
      </c>
      <c r="Q2647" s="115" t="e">
        <f>VLOOKUP(Revisión_Avance_Periodo!$L2647,#REF!,30,FALSE)</f>
        <v>#REF!</v>
      </c>
      <c r="R2647" s="116">
        <v>2019</v>
      </c>
      <c r="S2647" s="196">
        <v>43646</v>
      </c>
      <c r="T2647" s="124" t="s">
        <v>73</v>
      </c>
      <c r="U2647" s="132" t="e">
        <f>INDEX(#REF!,MATCH(Revisión_Avance_Periodo!$L2647,#REF!,0),MATCH(Revisión_Avance_Periodo!$T2647,#REF!,0))</f>
        <v>#REF!</v>
      </c>
      <c r="V2647" s="132" t="e">
        <f>INDEX(#REF!,MATCH(Revisión_Avance_Periodo!$L2647,#REF!,0),MATCH(Revisión_Avance_Periodo!$T2647,#REF!,0))</f>
        <v>#REF!</v>
      </c>
      <c r="W2647" s="130" t="e">
        <f t="shared" si="210"/>
        <v>#REF!</v>
      </c>
      <c r="X2647" s="124" t="e">
        <f>VLOOKUP(W2647,Tabla_Estado_Meta_OAP_2019[#All],3,TRUE)</f>
        <v>#REF!</v>
      </c>
      <c r="Y2647" s="157" t="e">
        <f>SUBTOTAL(9,$U$206:$U2647)</f>
        <v>#REF!</v>
      </c>
      <c r="Z2647" s="158" t="e">
        <f>SUBTOTAL(9,$V$206:$V2647)</f>
        <v>#REF!</v>
      </c>
      <c r="AA2647" s="159">
        <f>IFERROR(+Revisión_Avance_Periodo!$Z2647/Revisión_Avance_Periodo!$Y2647,0)</f>
        <v>0</v>
      </c>
      <c r="AB2647" s="126"/>
      <c r="AC2647" s="127"/>
      <c r="AD2647" s="125"/>
      <c r="AE2647" s="125"/>
      <c r="AF2647" s="128"/>
      <c r="AG2647" s="129"/>
      <c r="AH2647" s="157" t="e">
        <f>SUBTOTAL(9,$U$2642:$U2647)</f>
        <v>#REF!</v>
      </c>
      <c r="AI2647" s="158" t="e">
        <f>SUBTOTAL(9,$V$2642:$V2647)</f>
        <v>#REF!</v>
      </c>
      <c r="AJ2647" s="159">
        <f>IFERROR(+Revisión_Avance_Periodo!$Z2647/Revisión_Avance_Periodo!$Y2647,0)</f>
        <v>0</v>
      </c>
      <c r="AK2647" s="126"/>
      <c r="AL2647" s="127"/>
      <c r="AM2647" s="125"/>
      <c r="AN2647" s="125"/>
      <c r="AO2647" s="128"/>
      <c r="AP2647" s="129"/>
    </row>
    <row r="2648" spans="1:42" x14ac:dyDescent="0.25">
      <c r="A2648" s="92">
        <v>228</v>
      </c>
      <c r="B2648" s="435" t="e">
        <f>CONCATENATE(Revisión_Avance_Periodo!$D2648,";",Revisión_Avance_Periodo!$F2648,";",Revisión_Avance_Periodo!$L2648)</f>
        <v>#REF!</v>
      </c>
      <c r="C2648" s="435" t="e">
        <f t="shared" si="211"/>
        <v>#REF!</v>
      </c>
      <c r="D2648" s="114" t="e">
        <f>VLOOKUP($A2648,#REF!,3,FALSE)</f>
        <v>#REF!</v>
      </c>
      <c r="E2648" s="436" t="e">
        <f>VLOOKUP($A2648,#REF!,4,FALSE)</f>
        <v>#REF!</v>
      </c>
      <c r="F2648" s="102" t="e">
        <f>VLOOKUP($A2648,#REF!,5,FALSE)</f>
        <v>#REF!</v>
      </c>
      <c r="G2648" s="93" t="e">
        <f>VLOOKUP($A2648,#REF!,8,FALSE)</f>
        <v>#REF!</v>
      </c>
      <c r="H2648" s="93" t="e">
        <f>VLOOKUP($A2648,#REF!,7,FALSE)</f>
        <v>#REF!</v>
      </c>
      <c r="I2648" s="438" t="e">
        <f>VLOOKUP($A2648,#REF!,10,FALSE)</f>
        <v>#REF!</v>
      </c>
      <c r="J2648" s="93" t="e">
        <f>VLOOKUP($A2648,#REF!,11,FALSE)</f>
        <v>#REF!</v>
      </c>
      <c r="K2648" s="114" t="e">
        <f>VLOOKUP($A2648,#REF!,12,FALSE)</f>
        <v>#REF!</v>
      </c>
      <c r="L2648" s="93" t="e">
        <f>VLOOKUP($A2648,#REF!,13,FALSE)</f>
        <v>#REF!</v>
      </c>
      <c r="M2648" s="438" t="e">
        <f>VLOOKUP($A2648,#REF!,14,FALSE)</f>
        <v>#REF!</v>
      </c>
      <c r="N2648" s="102" t="e">
        <f>VLOOKUP($A2648,#REF!,15,FALSE)</f>
        <v>#REF!</v>
      </c>
      <c r="O2648" s="102" t="e">
        <f>VLOOKUP($A2648,#REF!,18,FALSE)</f>
        <v>#REF!</v>
      </c>
      <c r="P2648" s="93" t="e">
        <f>VLOOKUP($A2648,#REF!,41,FALSE)</f>
        <v>#REF!</v>
      </c>
      <c r="Q2648" s="115" t="e">
        <f>VLOOKUP(Revisión_Avance_Periodo!$L2648,#REF!,30,FALSE)</f>
        <v>#REF!</v>
      </c>
      <c r="R2648" s="116">
        <v>2019</v>
      </c>
      <c r="S2648" s="196">
        <v>43676</v>
      </c>
      <c r="T2648" s="116" t="s">
        <v>74</v>
      </c>
      <c r="U2648" s="132" t="e">
        <f>INDEX(#REF!,MATCH(Revisión_Avance_Periodo!$L2648,#REF!,0),MATCH(Revisión_Avance_Periodo!$T2648,#REF!,0))</f>
        <v>#REF!</v>
      </c>
      <c r="V2648" s="132" t="e">
        <f>INDEX(#REF!,MATCH(Revisión_Avance_Periodo!$L2648,#REF!,0),MATCH(Revisión_Avance_Periodo!$T2648,#REF!,0))</f>
        <v>#REF!</v>
      </c>
      <c r="W2648" s="130" t="e">
        <f t="shared" si="210"/>
        <v>#REF!</v>
      </c>
      <c r="X2648" s="116" t="e">
        <f>VLOOKUP(W2648,Tabla_Estado_Meta_OAP_2019[#All],3,TRUE)</f>
        <v>#REF!</v>
      </c>
      <c r="Y2648" s="157" t="e">
        <f>SUBTOTAL(9,$U$206:$U2648)</f>
        <v>#REF!</v>
      </c>
      <c r="Z2648" s="158" t="e">
        <f>SUBTOTAL(9,$V$206:$V2648)</f>
        <v>#REF!</v>
      </c>
      <c r="AA2648" s="159">
        <f>IFERROR(+Revisión_Avance_Periodo!$Z2648/Revisión_Avance_Periodo!$Y2648,0)</f>
        <v>0</v>
      </c>
      <c r="AB2648" s="126"/>
      <c r="AC2648" s="127"/>
      <c r="AD2648" s="125"/>
      <c r="AE2648" s="125"/>
      <c r="AF2648" s="128"/>
      <c r="AG2648" s="129"/>
      <c r="AH2648" s="157" t="e">
        <f>SUBTOTAL(9,$U$2642:$U2648)</f>
        <v>#REF!</v>
      </c>
      <c r="AI2648" s="158" t="e">
        <f>SUBTOTAL(9,$V$2642:$V2648)</f>
        <v>#REF!</v>
      </c>
      <c r="AJ2648" s="159">
        <f>IFERROR(+Revisión_Avance_Periodo!$Z2648/Revisión_Avance_Periodo!$Y2648,0)</f>
        <v>0</v>
      </c>
      <c r="AK2648" s="126"/>
      <c r="AL2648" s="127"/>
      <c r="AM2648" s="125"/>
      <c r="AN2648" s="125"/>
      <c r="AO2648" s="128"/>
      <c r="AP2648" s="129"/>
    </row>
    <row r="2649" spans="1:42" x14ac:dyDescent="0.25">
      <c r="A2649" s="97">
        <v>228</v>
      </c>
      <c r="B2649" s="435" t="e">
        <f>CONCATENATE(Revisión_Avance_Periodo!$D2649,";",Revisión_Avance_Periodo!$F2649,";",Revisión_Avance_Periodo!$L2649)</f>
        <v>#REF!</v>
      </c>
      <c r="C2649" s="435" t="e">
        <f t="shared" si="211"/>
        <v>#REF!</v>
      </c>
      <c r="D2649" s="123" t="e">
        <f>VLOOKUP($A2649,#REF!,3,FALSE)</f>
        <v>#REF!</v>
      </c>
      <c r="E2649" s="436" t="e">
        <f>VLOOKUP($A2649,#REF!,4,FALSE)</f>
        <v>#REF!</v>
      </c>
      <c r="F2649" s="103" t="e">
        <f>VLOOKUP($A2649,#REF!,5,FALSE)</f>
        <v>#REF!</v>
      </c>
      <c r="G2649" s="98" t="e">
        <f>VLOOKUP($A2649,#REF!,8,FALSE)</f>
        <v>#REF!</v>
      </c>
      <c r="H2649" s="93" t="e">
        <f>VLOOKUP($A2649,#REF!,7,FALSE)</f>
        <v>#REF!</v>
      </c>
      <c r="I2649" s="438" t="e">
        <f>VLOOKUP($A2649,#REF!,10,FALSE)</f>
        <v>#REF!</v>
      </c>
      <c r="J2649" s="98" t="e">
        <f>VLOOKUP($A2649,#REF!,11,FALSE)</f>
        <v>#REF!</v>
      </c>
      <c r="K2649" s="114" t="e">
        <f>VLOOKUP($A2649,#REF!,12,FALSE)</f>
        <v>#REF!</v>
      </c>
      <c r="L2649" s="98" t="e">
        <f>VLOOKUP($A2649,#REF!,13,FALSE)</f>
        <v>#REF!</v>
      </c>
      <c r="M2649" s="438" t="e">
        <f>VLOOKUP($A2649,#REF!,14,FALSE)</f>
        <v>#REF!</v>
      </c>
      <c r="N2649" s="103" t="e">
        <f>VLOOKUP($A2649,#REF!,15,FALSE)</f>
        <v>#REF!</v>
      </c>
      <c r="O2649" s="103" t="e">
        <f>VLOOKUP($A2649,#REF!,18,FALSE)</f>
        <v>#REF!</v>
      </c>
      <c r="P2649" s="93" t="e">
        <f>VLOOKUP($A2649,#REF!,41,FALSE)</f>
        <v>#REF!</v>
      </c>
      <c r="Q2649" s="115" t="e">
        <f>VLOOKUP(Revisión_Avance_Periodo!$L2649,#REF!,30,FALSE)</f>
        <v>#REF!</v>
      </c>
      <c r="R2649" s="116">
        <v>2019</v>
      </c>
      <c r="S2649" s="196">
        <v>43707</v>
      </c>
      <c r="T2649" s="124" t="s">
        <v>75</v>
      </c>
      <c r="U2649" s="132" t="e">
        <f>INDEX(#REF!,MATCH(Revisión_Avance_Periodo!$L2649,#REF!,0),MATCH(Revisión_Avance_Periodo!$T2649,#REF!,0))</f>
        <v>#REF!</v>
      </c>
      <c r="V2649" s="132" t="e">
        <f>INDEX(#REF!,MATCH(Revisión_Avance_Periodo!$L2649,#REF!,0),MATCH(Revisión_Avance_Periodo!$T2649,#REF!,0))</f>
        <v>#REF!</v>
      </c>
      <c r="W2649" s="130" t="e">
        <f t="shared" si="210"/>
        <v>#REF!</v>
      </c>
      <c r="X2649" s="124" t="e">
        <f>VLOOKUP(W2649,Tabla_Estado_Meta_OAP_2019[#All],3,TRUE)</f>
        <v>#REF!</v>
      </c>
      <c r="Y2649" s="157" t="e">
        <f>SUBTOTAL(9,$U$206:$U2649)</f>
        <v>#REF!</v>
      </c>
      <c r="Z2649" s="158" t="e">
        <f>SUBTOTAL(9,$V$206:$V2649)</f>
        <v>#REF!</v>
      </c>
      <c r="AA2649" s="159">
        <f>IFERROR(+Revisión_Avance_Periodo!$Z2649/Revisión_Avance_Periodo!$Y2649,0)</f>
        <v>0</v>
      </c>
      <c r="AB2649" s="126"/>
      <c r="AC2649" s="127"/>
      <c r="AD2649" s="125"/>
      <c r="AE2649" s="125"/>
      <c r="AF2649" s="128"/>
      <c r="AG2649" s="129"/>
      <c r="AH2649" s="157" t="e">
        <f>SUBTOTAL(9,$U$2642:$U2649)</f>
        <v>#REF!</v>
      </c>
      <c r="AI2649" s="158" t="e">
        <f>SUBTOTAL(9,$V$2642:$V2649)</f>
        <v>#REF!</v>
      </c>
      <c r="AJ2649" s="159">
        <f>IFERROR(+Revisión_Avance_Periodo!$Z2649/Revisión_Avance_Periodo!$Y2649,0)</f>
        <v>0</v>
      </c>
      <c r="AK2649" s="126"/>
      <c r="AL2649" s="127"/>
      <c r="AM2649" s="125"/>
      <c r="AN2649" s="125"/>
      <c r="AO2649" s="128"/>
      <c r="AP2649" s="129"/>
    </row>
    <row r="2650" spans="1:42" x14ac:dyDescent="0.25">
      <c r="A2650" s="92">
        <v>228</v>
      </c>
      <c r="B2650" s="435" t="e">
        <f>CONCATENATE(Revisión_Avance_Periodo!$D2650,";",Revisión_Avance_Periodo!$F2650,";",Revisión_Avance_Periodo!$L2650)</f>
        <v>#REF!</v>
      </c>
      <c r="C2650" s="435" t="e">
        <f t="shared" si="211"/>
        <v>#REF!</v>
      </c>
      <c r="D2650" s="114" t="e">
        <f>VLOOKUP($A2650,#REF!,3,FALSE)</f>
        <v>#REF!</v>
      </c>
      <c r="E2650" s="436" t="e">
        <f>VLOOKUP($A2650,#REF!,4,FALSE)</f>
        <v>#REF!</v>
      </c>
      <c r="F2650" s="102" t="e">
        <f>VLOOKUP($A2650,#REF!,5,FALSE)</f>
        <v>#REF!</v>
      </c>
      <c r="G2650" s="93" t="e">
        <f>VLOOKUP($A2650,#REF!,8,FALSE)</f>
        <v>#REF!</v>
      </c>
      <c r="H2650" s="93" t="e">
        <f>VLOOKUP($A2650,#REF!,7,FALSE)</f>
        <v>#REF!</v>
      </c>
      <c r="I2650" s="438" t="e">
        <f>VLOOKUP($A2650,#REF!,10,FALSE)</f>
        <v>#REF!</v>
      </c>
      <c r="J2650" s="93" t="e">
        <f>VLOOKUP($A2650,#REF!,11,FALSE)</f>
        <v>#REF!</v>
      </c>
      <c r="K2650" s="114" t="e">
        <f>VLOOKUP($A2650,#REF!,12,FALSE)</f>
        <v>#REF!</v>
      </c>
      <c r="L2650" s="93" t="e">
        <f>VLOOKUP($A2650,#REF!,13,FALSE)</f>
        <v>#REF!</v>
      </c>
      <c r="M2650" s="438" t="e">
        <f>VLOOKUP($A2650,#REF!,14,FALSE)</f>
        <v>#REF!</v>
      </c>
      <c r="N2650" s="102" t="e">
        <f>VLOOKUP($A2650,#REF!,15,FALSE)</f>
        <v>#REF!</v>
      </c>
      <c r="O2650" s="102" t="e">
        <f>VLOOKUP($A2650,#REF!,18,FALSE)</f>
        <v>#REF!</v>
      </c>
      <c r="P2650" s="93" t="e">
        <f>VLOOKUP($A2650,#REF!,41,FALSE)</f>
        <v>#REF!</v>
      </c>
      <c r="Q2650" s="115" t="e">
        <f>VLOOKUP(Revisión_Avance_Periodo!$L2650,#REF!,30,FALSE)</f>
        <v>#REF!</v>
      </c>
      <c r="R2650" s="116">
        <v>2019</v>
      </c>
      <c r="S2650" s="196">
        <v>43738</v>
      </c>
      <c r="T2650" s="116" t="s">
        <v>76</v>
      </c>
      <c r="U2650" s="132" t="e">
        <f>INDEX(#REF!,MATCH(Revisión_Avance_Periodo!$L2650,#REF!,0),MATCH(Revisión_Avance_Periodo!$T2650,#REF!,0))</f>
        <v>#REF!</v>
      </c>
      <c r="V2650" s="132" t="e">
        <f>INDEX(#REF!,MATCH(Revisión_Avance_Periodo!$L2650,#REF!,0),MATCH(Revisión_Avance_Periodo!$T2650,#REF!,0))</f>
        <v>#REF!</v>
      </c>
      <c r="W2650" s="130" t="e">
        <f t="shared" si="210"/>
        <v>#REF!</v>
      </c>
      <c r="X2650" s="116" t="e">
        <f>VLOOKUP(W2650,Tabla_Estado_Meta_OAP_2019[#All],3,TRUE)</f>
        <v>#REF!</v>
      </c>
      <c r="Y2650" s="157" t="e">
        <f>SUBTOTAL(9,$U$206:$U2650)</f>
        <v>#REF!</v>
      </c>
      <c r="Z2650" s="158" t="e">
        <f>SUBTOTAL(9,$V$206:$V2650)</f>
        <v>#REF!</v>
      </c>
      <c r="AA2650" s="159">
        <f>IFERROR(+Revisión_Avance_Periodo!$Z2650/Revisión_Avance_Periodo!$Y2650,0)</f>
        <v>0</v>
      </c>
      <c r="AB2650" s="126"/>
      <c r="AC2650" s="127"/>
      <c r="AD2650" s="125"/>
      <c r="AE2650" s="125"/>
      <c r="AF2650" s="128"/>
      <c r="AG2650" s="129"/>
      <c r="AH2650" s="157" t="e">
        <f>SUBTOTAL(9,$U$2642:$U2650)</f>
        <v>#REF!</v>
      </c>
      <c r="AI2650" s="158" t="e">
        <f>SUBTOTAL(9,$V$2642:$V2650)</f>
        <v>#REF!</v>
      </c>
      <c r="AJ2650" s="159">
        <f>IFERROR(+Revisión_Avance_Periodo!$Z2650/Revisión_Avance_Periodo!$Y2650,0)</f>
        <v>0</v>
      </c>
      <c r="AK2650" s="126"/>
      <c r="AL2650" s="127"/>
      <c r="AM2650" s="125"/>
      <c r="AN2650" s="125"/>
      <c r="AO2650" s="128"/>
      <c r="AP2650" s="129"/>
    </row>
    <row r="2651" spans="1:42" x14ac:dyDescent="0.25">
      <c r="A2651" s="97">
        <v>228</v>
      </c>
      <c r="B2651" s="435" t="e">
        <f>CONCATENATE(Revisión_Avance_Periodo!$D2651,";",Revisión_Avance_Periodo!$F2651,";",Revisión_Avance_Periodo!$L2651)</f>
        <v>#REF!</v>
      </c>
      <c r="C2651" s="435" t="e">
        <f t="shared" si="211"/>
        <v>#REF!</v>
      </c>
      <c r="D2651" s="123" t="e">
        <f>VLOOKUP($A2651,#REF!,3,FALSE)</f>
        <v>#REF!</v>
      </c>
      <c r="E2651" s="436" t="e">
        <f>VLOOKUP($A2651,#REF!,4,FALSE)</f>
        <v>#REF!</v>
      </c>
      <c r="F2651" s="103" t="e">
        <f>VLOOKUP($A2651,#REF!,5,FALSE)</f>
        <v>#REF!</v>
      </c>
      <c r="G2651" s="98" t="e">
        <f>VLOOKUP($A2651,#REF!,8,FALSE)</f>
        <v>#REF!</v>
      </c>
      <c r="H2651" s="93" t="e">
        <f>VLOOKUP($A2651,#REF!,7,FALSE)</f>
        <v>#REF!</v>
      </c>
      <c r="I2651" s="438" t="e">
        <f>VLOOKUP($A2651,#REF!,10,FALSE)</f>
        <v>#REF!</v>
      </c>
      <c r="J2651" s="98" t="e">
        <f>VLOOKUP($A2651,#REF!,11,FALSE)</f>
        <v>#REF!</v>
      </c>
      <c r="K2651" s="114" t="e">
        <f>VLOOKUP($A2651,#REF!,12,FALSE)</f>
        <v>#REF!</v>
      </c>
      <c r="L2651" s="98" t="e">
        <f>VLOOKUP($A2651,#REF!,13,FALSE)</f>
        <v>#REF!</v>
      </c>
      <c r="M2651" s="438" t="e">
        <f>VLOOKUP($A2651,#REF!,14,FALSE)</f>
        <v>#REF!</v>
      </c>
      <c r="N2651" s="103" t="e">
        <f>VLOOKUP($A2651,#REF!,15,FALSE)</f>
        <v>#REF!</v>
      </c>
      <c r="O2651" s="103" t="e">
        <f>VLOOKUP($A2651,#REF!,18,FALSE)</f>
        <v>#REF!</v>
      </c>
      <c r="P2651" s="93" t="e">
        <f>VLOOKUP($A2651,#REF!,41,FALSE)</f>
        <v>#REF!</v>
      </c>
      <c r="Q2651" s="115" t="e">
        <f>VLOOKUP(Revisión_Avance_Periodo!$L2651,#REF!,30,FALSE)</f>
        <v>#REF!</v>
      </c>
      <c r="R2651" s="116">
        <v>2019</v>
      </c>
      <c r="S2651" s="196">
        <v>43768</v>
      </c>
      <c r="T2651" s="124" t="s">
        <v>77</v>
      </c>
      <c r="U2651" s="132" t="e">
        <f>INDEX(#REF!,MATCH(Revisión_Avance_Periodo!$L2651,#REF!,0),MATCH(Revisión_Avance_Periodo!$T2651,#REF!,0))</f>
        <v>#REF!</v>
      </c>
      <c r="V2651" s="132" t="e">
        <f>INDEX(#REF!,MATCH(Revisión_Avance_Periodo!$L2651,#REF!,0),MATCH(Revisión_Avance_Periodo!$T2651,#REF!,0))</f>
        <v>#REF!</v>
      </c>
      <c r="W2651" s="118">
        <f>IFERROR((V2651/U2651),0)</f>
        <v>0</v>
      </c>
      <c r="X2651" s="124" t="str">
        <f>VLOOKUP(W2651,Tabla_Estado_Meta_OAP_2019[#All],3,TRUE)</f>
        <v>Por Ejecutar</v>
      </c>
      <c r="Y2651" s="157" t="e">
        <f>SUBTOTAL(9,$U$206:$U2651)</f>
        <v>#REF!</v>
      </c>
      <c r="Z2651" s="158" t="e">
        <f>SUBTOTAL(9,$V$206:$V2651)</f>
        <v>#REF!</v>
      </c>
      <c r="AA2651" s="159">
        <f>IFERROR(+Revisión_Avance_Periodo!$Z2651/Revisión_Avance_Periodo!$Y2651,0)</f>
        <v>0</v>
      </c>
      <c r="AB2651" s="126"/>
      <c r="AC2651" s="127"/>
      <c r="AD2651" s="125"/>
      <c r="AE2651" s="125"/>
      <c r="AF2651" s="128"/>
      <c r="AG2651" s="129"/>
      <c r="AH2651" s="157" t="e">
        <f>SUBTOTAL(9,$U$2642:$U2651)</f>
        <v>#REF!</v>
      </c>
      <c r="AI2651" s="158" t="e">
        <f>SUBTOTAL(9,$V$2642:$V2651)</f>
        <v>#REF!</v>
      </c>
      <c r="AJ2651" s="159">
        <f>IFERROR(+Revisión_Avance_Periodo!$Z2651/Revisión_Avance_Periodo!$Y2651,0)</f>
        <v>0</v>
      </c>
      <c r="AK2651" s="126"/>
      <c r="AL2651" s="127"/>
      <c r="AM2651" s="125"/>
      <c r="AN2651" s="125"/>
      <c r="AO2651" s="128"/>
      <c r="AP2651" s="129"/>
    </row>
    <row r="2652" spans="1:42" x14ac:dyDescent="0.25">
      <c r="A2652" s="92">
        <v>228</v>
      </c>
      <c r="B2652" s="435" t="e">
        <f>CONCATENATE(Revisión_Avance_Periodo!$D2652,";",Revisión_Avance_Periodo!$F2652,";",Revisión_Avance_Periodo!$L2652)</f>
        <v>#REF!</v>
      </c>
      <c r="C2652" s="435" t="e">
        <f t="shared" si="211"/>
        <v>#REF!</v>
      </c>
      <c r="D2652" s="114" t="e">
        <f>VLOOKUP($A2652,#REF!,3,FALSE)</f>
        <v>#REF!</v>
      </c>
      <c r="E2652" s="436" t="e">
        <f>VLOOKUP($A2652,#REF!,4,FALSE)</f>
        <v>#REF!</v>
      </c>
      <c r="F2652" s="102" t="e">
        <f>VLOOKUP($A2652,#REF!,5,FALSE)</f>
        <v>#REF!</v>
      </c>
      <c r="G2652" s="93" t="e">
        <f>VLOOKUP($A2652,#REF!,8,FALSE)</f>
        <v>#REF!</v>
      </c>
      <c r="H2652" s="93" t="e">
        <f>VLOOKUP($A2652,#REF!,7,FALSE)</f>
        <v>#REF!</v>
      </c>
      <c r="I2652" s="438" t="e">
        <f>VLOOKUP($A2652,#REF!,10,FALSE)</f>
        <v>#REF!</v>
      </c>
      <c r="J2652" s="93" t="e">
        <f>VLOOKUP($A2652,#REF!,11,FALSE)</f>
        <v>#REF!</v>
      </c>
      <c r="K2652" s="114" t="e">
        <f>VLOOKUP($A2652,#REF!,12,FALSE)</f>
        <v>#REF!</v>
      </c>
      <c r="L2652" s="93" t="e">
        <f>VLOOKUP($A2652,#REF!,13,FALSE)</f>
        <v>#REF!</v>
      </c>
      <c r="M2652" s="438" t="e">
        <f>VLOOKUP($A2652,#REF!,14,FALSE)</f>
        <v>#REF!</v>
      </c>
      <c r="N2652" s="102" t="e">
        <f>VLOOKUP($A2652,#REF!,15,FALSE)</f>
        <v>#REF!</v>
      </c>
      <c r="O2652" s="102" t="e">
        <f>VLOOKUP($A2652,#REF!,18,FALSE)</f>
        <v>#REF!</v>
      </c>
      <c r="P2652" s="93" t="e">
        <f>VLOOKUP($A2652,#REF!,41,FALSE)</f>
        <v>#REF!</v>
      </c>
      <c r="Q2652" s="115" t="e">
        <f>VLOOKUP(Revisión_Avance_Periodo!$L2652,#REF!,30,FALSE)</f>
        <v>#REF!</v>
      </c>
      <c r="R2652" s="116">
        <v>2019</v>
      </c>
      <c r="S2652" s="196">
        <v>43799</v>
      </c>
      <c r="T2652" s="116" t="s">
        <v>78</v>
      </c>
      <c r="U2652" s="132" t="e">
        <f>INDEX(#REF!,MATCH(Revisión_Avance_Periodo!$L2652,#REF!,0),MATCH(Revisión_Avance_Periodo!$T2652,#REF!,0))</f>
        <v>#REF!</v>
      </c>
      <c r="V2652" s="132" t="e">
        <f>INDEX(#REF!,MATCH(Revisión_Avance_Periodo!$L2652,#REF!,0),MATCH(Revisión_Avance_Periodo!$T2652,#REF!,0))</f>
        <v>#REF!</v>
      </c>
      <c r="W2652" s="118">
        <f>IFERROR((V2652/U2652),0)</f>
        <v>0</v>
      </c>
      <c r="X2652" s="116" t="str">
        <f>VLOOKUP(W2652,Tabla_Estado_Meta_OAP_2019[#All],3,TRUE)</f>
        <v>Por Ejecutar</v>
      </c>
      <c r="Y2652" s="157" t="e">
        <f>SUBTOTAL(9,$U$206:$U2652)</f>
        <v>#REF!</v>
      </c>
      <c r="Z2652" s="158" t="e">
        <f>SUBTOTAL(9,$V$206:$V2652)</f>
        <v>#REF!</v>
      </c>
      <c r="AA2652" s="159">
        <f>IFERROR(+Revisión_Avance_Periodo!$Z2652/Revisión_Avance_Periodo!$Y2652,0)</f>
        <v>0</v>
      </c>
      <c r="AB2652" s="126"/>
      <c r="AC2652" s="127"/>
      <c r="AD2652" s="125"/>
      <c r="AE2652" s="125"/>
      <c r="AF2652" s="128"/>
      <c r="AG2652" s="129"/>
      <c r="AH2652" s="157" t="e">
        <f>SUBTOTAL(9,$U$2642:$U2652)</f>
        <v>#REF!</v>
      </c>
      <c r="AI2652" s="158" t="e">
        <f>SUBTOTAL(9,$V$2642:$V2652)</f>
        <v>#REF!</v>
      </c>
      <c r="AJ2652" s="159">
        <f>IFERROR(+Revisión_Avance_Periodo!$Z2652/Revisión_Avance_Periodo!$Y2652,0)</f>
        <v>0</v>
      </c>
      <c r="AK2652" s="126"/>
      <c r="AL2652" s="127"/>
      <c r="AM2652" s="125"/>
      <c r="AN2652" s="125"/>
      <c r="AO2652" s="128"/>
      <c r="AP2652" s="129"/>
    </row>
    <row r="2653" spans="1:42" ht="15.75" thickBot="1" x14ac:dyDescent="0.3">
      <c r="A2653" s="97">
        <v>228</v>
      </c>
      <c r="B2653" s="435" t="e">
        <f>CONCATENATE(Revisión_Avance_Periodo!$D2653,";",Revisión_Avance_Periodo!$F2653,";",Revisión_Avance_Periodo!$L2653)</f>
        <v>#REF!</v>
      </c>
      <c r="C2653" s="435" t="e">
        <f t="shared" si="211"/>
        <v>#REF!</v>
      </c>
      <c r="D2653" s="123" t="e">
        <f>VLOOKUP($A2653,#REF!,3,FALSE)</f>
        <v>#REF!</v>
      </c>
      <c r="E2653" s="436" t="e">
        <f>VLOOKUP($A2653,#REF!,4,FALSE)</f>
        <v>#REF!</v>
      </c>
      <c r="F2653" s="103" t="e">
        <f>VLOOKUP($A2653,#REF!,5,FALSE)</f>
        <v>#REF!</v>
      </c>
      <c r="G2653" s="98" t="e">
        <f>VLOOKUP($A2653,#REF!,8,FALSE)</f>
        <v>#REF!</v>
      </c>
      <c r="H2653" s="93" t="e">
        <f>VLOOKUP($A2653,#REF!,7,FALSE)</f>
        <v>#REF!</v>
      </c>
      <c r="I2653" s="438" t="e">
        <f>VLOOKUP($A2653,#REF!,10,FALSE)</f>
        <v>#REF!</v>
      </c>
      <c r="J2653" s="98" t="e">
        <f>VLOOKUP($A2653,#REF!,11,FALSE)</f>
        <v>#REF!</v>
      </c>
      <c r="K2653" s="114" t="e">
        <f>VLOOKUP($A2653,#REF!,12,FALSE)</f>
        <v>#REF!</v>
      </c>
      <c r="L2653" s="98" t="e">
        <f>VLOOKUP($A2653,#REF!,13,FALSE)</f>
        <v>#REF!</v>
      </c>
      <c r="M2653" s="438" t="e">
        <f>VLOOKUP($A2653,#REF!,14,FALSE)</f>
        <v>#REF!</v>
      </c>
      <c r="N2653" s="103" t="e">
        <f>VLOOKUP($A2653,#REF!,15,FALSE)</f>
        <v>#REF!</v>
      </c>
      <c r="O2653" s="103" t="e">
        <f>VLOOKUP($A2653,#REF!,18,FALSE)</f>
        <v>#REF!</v>
      </c>
      <c r="P2653" s="93" t="e">
        <f>VLOOKUP($A2653,#REF!,41,FALSE)</f>
        <v>#REF!</v>
      </c>
      <c r="Q2653" s="115" t="e">
        <f>VLOOKUP(Revisión_Avance_Periodo!$L2653,#REF!,30,FALSE)</f>
        <v>#REF!</v>
      </c>
      <c r="R2653" s="116">
        <v>2019</v>
      </c>
      <c r="S2653" s="196">
        <v>43829</v>
      </c>
      <c r="T2653" s="124" t="s">
        <v>79</v>
      </c>
      <c r="U2653" s="132" t="e">
        <f>INDEX(#REF!,MATCH(Revisión_Avance_Periodo!$L2653,#REF!,0),MATCH(Revisión_Avance_Periodo!$T2653,#REF!,0))</f>
        <v>#REF!</v>
      </c>
      <c r="V2653" s="132" t="e">
        <f>INDEX(#REF!,MATCH(Revisión_Avance_Periodo!$L2653,#REF!,0),MATCH(Revisión_Avance_Periodo!$T2653,#REF!,0))</f>
        <v>#REF!</v>
      </c>
      <c r="W2653" s="118">
        <f>IFERROR((V2653/U2653),0)</f>
        <v>0</v>
      </c>
      <c r="X2653" s="124" t="str">
        <f>VLOOKUP(W2653,Tabla_Estado_Meta_OAP_2019[#All],3,TRUE)</f>
        <v>Por Ejecutar</v>
      </c>
      <c r="Y2653" s="157" t="e">
        <f>SUBTOTAL(9,$U$206:$U2653)</f>
        <v>#REF!</v>
      </c>
      <c r="Z2653" s="158" t="e">
        <f>SUBTOTAL(9,$V$206:$V2653)</f>
        <v>#REF!</v>
      </c>
      <c r="AA2653" s="159">
        <f>IFERROR(+Revisión_Avance_Periodo!$Z2653/Revisión_Avance_Periodo!$Y2653,0)</f>
        <v>0</v>
      </c>
      <c r="AB2653" s="126"/>
      <c r="AC2653" s="127"/>
      <c r="AD2653" s="125"/>
      <c r="AE2653" s="125"/>
      <c r="AF2653" s="128"/>
      <c r="AG2653" s="129"/>
      <c r="AH2653" s="157" t="e">
        <f>SUBTOTAL(9,$U$2642:$U2653)</f>
        <v>#REF!</v>
      </c>
      <c r="AI2653" s="158" t="e">
        <f>SUBTOTAL(9,$V$2642:$V2653)</f>
        <v>#REF!</v>
      </c>
      <c r="AJ2653" s="159">
        <f>IFERROR(+Revisión_Avance_Periodo!$Z2653/Revisión_Avance_Periodo!$Y2653,0)</f>
        <v>0</v>
      </c>
      <c r="AK2653" s="126"/>
      <c r="AL2653" s="127"/>
      <c r="AM2653" s="125"/>
      <c r="AN2653" s="125"/>
      <c r="AO2653" s="128"/>
      <c r="AP2653" s="129"/>
    </row>
    <row r="2654" spans="1:42" x14ac:dyDescent="0.25">
      <c r="A2654" s="92">
        <v>230</v>
      </c>
      <c r="B2654" s="435" t="e">
        <f>CONCATENATE(Revisión_Avance_Periodo!$D2654,";",Revisión_Avance_Periodo!$F2654,";",Revisión_Avance_Periodo!$L2654)</f>
        <v>#REF!</v>
      </c>
      <c r="C2654" s="435" t="e">
        <f t="shared" si="211"/>
        <v>#REF!</v>
      </c>
      <c r="D2654" s="114" t="e">
        <f>VLOOKUP($A2654,#REF!,3,FALSE)</f>
        <v>#REF!</v>
      </c>
      <c r="E2654" s="436" t="e">
        <f>VLOOKUP($A2654,#REF!,4,FALSE)</f>
        <v>#REF!</v>
      </c>
      <c r="F2654" s="102" t="e">
        <f>VLOOKUP($A2654,#REF!,5,FALSE)</f>
        <v>#REF!</v>
      </c>
      <c r="G2654" s="93" t="e">
        <f>VLOOKUP($A2654,#REF!,8,FALSE)</f>
        <v>#REF!</v>
      </c>
      <c r="H2654" s="93" t="e">
        <f>VLOOKUP($A2654,#REF!,7,FALSE)</f>
        <v>#REF!</v>
      </c>
      <c r="I2654" s="438" t="e">
        <f>VLOOKUP($A2654,#REF!,10,FALSE)</f>
        <v>#REF!</v>
      </c>
      <c r="J2654" s="93" t="e">
        <f>VLOOKUP($A2654,#REF!,11,FALSE)</f>
        <v>#REF!</v>
      </c>
      <c r="K2654" s="114" t="e">
        <f>VLOOKUP($A2654,#REF!,12,FALSE)</f>
        <v>#REF!</v>
      </c>
      <c r="L2654" s="93" t="e">
        <f>VLOOKUP($A2654,#REF!,13,FALSE)</f>
        <v>#REF!</v>
      </c>
      <c r="M2654" s="438" t="e">
        <f>VLOOKUP($A2654,#REF!,14,FALSE)</f>
        <v>#REF!</v>
      </c>
      <c r="N2654" s="102" t="e">
        <f>VLOOKUP($A2654,#REF!,15,FALSE)</f>
        <v>#REF!</v>
      </c>
      <c r="O2654" s="102" t="e">
        <f>VLOOKUP($A2654,#REF!,18,FALSE)</f>
        <v>#REF!</v>
      </c>
      <c r="P2654" s="93" t="e">
        <f>VLOOKUP($A2654,#REF!,41,FALSE)</f>
        <v>#REF!</v>
      </c>
      <c r="Q2654" s="115" t="e">
        <f>VLOOKUP(Revisión_Avance_Periodo!$L2654,#REF!,30,FALSE)</f>
        <v>#REF!</v>
      </c>
      <c r="R2654" s="116">
        <v>2019</v>
      </c>
      <c r="S2654" s="196">
        <v>43495</v>
      </c>
      <c r="T2654" s="116" t="s">
        <v>68</v>
      </c>
      <c r="U2654" s="440" t="e">
        <f>INDEX(#REF!,MATCH(Revisión_Avance_Periodo!$L2654,#REF!,0),MATCH(Revisión_Avance_Periodo!$T2654,#REF!,0))</f>
        <v>#REF!</v>
      </c>
      <c r="V2654" s="440" t="e">
        <f>INDEX(#REF!,MATCH(Revisión_Avance_Periodo!$L2654,#REF!,0),MATCH(Revisión_Avance_Periodo!$T2654,#REF!,0))</f>
        <v>#REF!</v>
      </c>
      <c r="W2654" s="130" t="e">
        <f t="shared" ref="W2654:W2662" si="212">V2654/U2654</f>
        <v>#REF!</v>
      </c>
      <c r="X2654" s="116" t="e">
        <f>VLOOKUP(W2654,Tabla_Estado_Meta_OAP_2019[#All],3,TRUE)</f>
        <v>#REF!</v>
      </c>
      <c r="Y2654" s="163" t="e">
        <f>SUBTOTAL(9,$U$206:$U2654)</f>
        <v>#REF!</v>
      </c>
      <c r="Z2654" s="161" t="e">
        <f>SUBTOTAL(9,$V$206:$V2654)</f>
        <v>#REF!</v>
      </c>
      <c r="AA2654" s="162">
        <f>IFERROR(+Revisión_Avance_Periodo!$Z2654/Revisión_Avance_Periodo!$Y2654,0)</f>
        <v>0</v>
      </c>
      <c r="AB2654" s="445" t="e">
        <f>SUBTOTAL(9,U2654:U2665)</f>
        <v>#REF!</v>
      </c>
      <c r="AC2654" s="446" t="e">
        <f>SUBTOTAL(9,V2654:V2665)</f>
        <v>#REF!</v>
      </c>
      <c r="AD2654" s="119" t="e">
        <f>+AC2654/AB2654</f>
        <v>#REF!</v>
      </c>
      <c r="AE2654" s="119" t="e">
        <f>100%-Revisión_Avance_Periodo!$AD2654</f>
        <v>#REF!</v>
      </c>
      <c r="AF2654" s="121" t="e">
        <f>VLOOKUP(AD2654,Tabla_Estado_Meta_OAP_2019[],3,TRUE)</f>
        <v>#REF!</v>
      </c>
      <c r="AG2654" s="122" t="e">
        <f>Revisión_Avance_Periodo!$AD2654*Revisión_Avance_Periodo!$Q2654</f>
        <v>#REF!</v>
      </c>
      <c r="AH2654" s="163" t="e">
        <f>SUBTOTAL(9,$U$2654:$U2654)</f>
        <v>#REF!</v>
      </c>
      <c r="AI2654" s="161" t="e">
        <f>SUBTOTAL(9,$V$2654:$V2654)</f>
        <v>#REF!</v>
      </c>
      <c r="AJ2654" s="162">
        <f>IFERROR(+Revisión_Avance_Periodo!$Z2654/Revisión_Avance_Periodo!$Y2654,0)</f>
        <v>0</v>
      </c>
      <c r="AK2654" s="445" t="e">
        <f>SUBTOTAL(9,AD2654:AD2665)</f>
        <v>#REF!</v>
      </c>
      <c r="AL2654" s="446" t="e">
        <f>SUBTOTAL(9,AE2654:AE2665)</f>
        <v>#REF!</v>
      </c>
      <c r="AM2654" s="119" t="e">
        <f>+AL2654/AK2654</f>
        <v>#REF!</v>
      </c>
      <c r="AN2654" s="119" t="e">
        <f>100%-Revisión_Avance_Periodo!$AD2654</f>
        <v>#REF!</v>
      </c>
      <c r="AO2654" s="121" t="e">
        <f>VLOOKUP(AM2654,Tabla_Estado_Meta_OAP_2019[],3,TRUE)</f>
        <v>#REF!</v>
      </c>
      <c r="AP2654" s="122" t="e">
        <f>Revisión_Avance_Periodo!$AD2654*Revisión_Avance_Periodo!$Q2654</f>
        <v>#REF!</v>
      </c>
    </row>
    <row r="2655" spans="1:42" x14ac:dyDescent="0.25">
      <c r="A2655" s="97">
        <v>230</v>
      </c>
      <c r="B2655" s="435" t="e">
        <f>CONCATENATE(Revisión_Avance_Periodo!$D2655,";",Revisión_Avance_Periodo!$F2655,";",Revisión_Avance_Periodo!$L2655)</f>
        <v>#REF!</v>
      </c>
      <c r="C2655" s="435" t="e">
        <f t="shared" si="211"/>
        <v>#REF!</v>
      </c>
      <c r="D2655" s="123" t="e">
        <f>VLOOKUP($A2655,#REF!,3,FALSE)</f>
        <v>#REF!</v>
      </c>
      <c r="E2655" s="436" t="e">
        <f>VLOOKUP($A2655,#REF!,4,FALSE)</f>
        <v>#REF!</v>
      </c>
      <c r="F2655" s="103" t="e">
        <f>VLOOKUP($A2655,#REF!,5,FALSE)</f>
        <v>#REF!</v>
      </c>
      <c r="G2655" s="98" t="e">
        <f>VLOOKUP($A2655,#REF!,8,FALSE)</f>
        <v>#REF!</v>
      </c>
      <c r="H2655" s="93" t="e">
        <f>VLOOKUP($A2655,#REF!,7,FALSE)</f>
        <v>#REF!</v>
      </c>
      <c r="I2655" s="438" t="e">
        <f>VLOOKUP($A2655,#REF!,10,FALSE)</f>
        <v>#REF!</v>
      </c>
      <c r="J2655" s="98" t="e">
        <f>VLOOKUP($A2655,#REF!,11,FALSE)</f>
        <v>#REF!</v>
      </c>
      <c r="K2655" s="114" t="e">
        <f>VLOOKUP($A2655,#REF!,12,FALSE)</f>
        <v>#REF!</v>
      </c>
      <c r="L2655" s="98" t="e">
        <f>VLOOKUP($A2655,#REF!,13,FALSE)</f>
        <v>#REF!</v>
      </c>
      <c r="M2655" s="438" t="e">
        <f>VLOOKUP($A2655,#REF!,14,FALSE)</f>
        <v>#REF!</v>
      </c>
      <c r="N2655" s="103" t="e">
        <f>VLOOKUP($A2655,#REF!,15,FALSE)</f>
        <v>#REF!</v>
      </c>
      <c r="O2655" s="103" t="e">
        <f>VLOOKUP($A2655,#REF!,18,FALSE)</f>
        <v>#REF!</v>
      </c>
      <c r="P2655" s="93" t="e">
        <f>VLOOKUP($A2655,#REF!,41,FALSE)</f>
        <v>#REF!</v>
      </c>
      <c r="Q2655" s="115" t="e">
        <f>VLOOKUP(Revisión_Avance_Periodo!$L2655,#REF!,30,FALSE)</f>
        <v>#REF!</v>
      </c>
      <c r="R2655" s="116">
        <v>2019</v>
      </c>
      <c r="S2655" s="196">
        <v>43524</v>
      </c>
      <c r="T2655" s="124" t="s">
        <v>69</v>
      </c>
      <c r="U2655" s="440" t="e">
        <f>INDEX(#REF!,MATCH(Revisión_Avance_Periodo!$L2655,#REF!,0),MATCH(Revisión_Avance_Periodo!$T2655,#REF!,0))</f>
        <v>#REF!</v>
      </c>
      <c r="V2655" s="440" t="e">
        <f>INDEX(#REF!,MATCH(Revisión_Avance_Periodo!$L2655,#REF!,0),MATCH(Revisión_Avance_Periodo!$T2655,#REF!,0))</f>
        <v>#REF!</v>
      </c>
      <c r="W2655" s="130" t="e">
        <f t="shared" si="212"/>
        <v>#REF!</v>
      </c>
      <c r="X2655" s="124" t="e">
        <f>VLOOKUP(W2655,Tabla_Estado_Meta_OAP_2019[#All],3,TRUE)</f>
        <v>#REF!</v>
      </c>
      <c r="Y2655" s="164" t="e">
        <f>SUBTOTAL(9,$U$206:$U2655)</f>
        <v>#REF!</v>
      </c>
      <c r="Z2655" s="158" t="e">
        <f>SUBTOTAL(9,$V$206:$V2655)</f>
        <v>#REF!</v>
      </c>
      <c r="AA2655" s="159">
        <f>IFERROR(+Revisión_Avance_Periodo!$Z2655/Revisión_Avance_Periodo!$Y2655,0)</f>
        <v>0</v>
      </c>
      <c r="AB2655" s="126"/>
      <c r="AC2655" s="127"/>
      <c r="AD2655" s="125"/>
      <c r="AE2655" s="125"/>
      <c r="AF2655" s="128"/>
      <c r="AG2655" s="129"/>
      <c r="AH2655" s="164" t="e">
        <f>SUBTOTAL(9,$U$2654:$U2655)</f>
        <v>#REF!</v>
      </c>
      <c r="AI2655" s="158" t="e">
        <f>SUBTOTAL(9,$V$2654:$V2655)</f>
        <v>#REF!</v>
      </c>
      <c r="AJ2655" s="159">
        <f>IFERROR(+Revisión_Avance_Periodo!$Z2655/Revisión_Avance_Periodo!$Y2655,0)</f>
        <v>0</v>
      </c>
      <c r="AK2655" s="126"/>
      <c r="AL2655" s="127"/>
      <c r="AM2655" s="125"/>
      <c r="AN2655" s="125"/>
      <c r="AO2655" s="128"/>
      <c r="AP2655" s="129"/>
    </row>
    <row r="2656" spans="1:42" x14ac:dyDescent="0.25">
      <c r="A2656" s="92">
        <v>230</v>
      </c>
      <c r="B2656" s="435" t="e">
        <f>CONCATENATE(Revisión_Avance_Periodo!$D2656,";",Revisión_Avance_Periodo!$F2656,";",Revisión_Avance_Periodo!$L2656)</f>
        <v>#REF!</v>
      </c>
      <c r="C2656" s="435" t="e">
        <f t="shared" si="211"/>
        <v>#REF!</v>
      </c>
      <c r="D2656" s="114" t="e">
        <f>VLOOKUP($A2656,#REF!,3,FALSE)</f>
        <v>#REF!</v>
      </c>
      <c r="E2656" s="436" t="e">
        <f>VLOOKUP($A2656,#REF!,4,FALSE)</f>
        <v>#REF!</v>
      </c>
      <c r="F2656" s="102" t="e">
        <f>VLOOKUP($A2656,#REF!,5,FALSE)</f>
        <v>#REF!</v>
      </c>
      <c r="G2656" s="93" t="e">
        <f>VLOOKUP($A2656,#REF!,8,FALSE)</f>
        <v>#REF!</v>
      </c>
      <c r="H2656" s="93" t="e">
        <f>VLOOKUP($A2656,#REF!,7,FALSE)</f>
        <v>#REF!</v>
      </c>
      <c r="I2656" s="438" t="e">
        <f>VLOOKUP($A2656,#REF!,10,FALSE)</f>
        <v>#REF!</v>
      </c>
      <c r="J2656" s="93" t="e">
        <f>VLOOKUP($A2656,#REF!,11,FALSE)</f>
        <v>#REF!</v>
      </c>
      <c r="K2656" s="114" t="e">
        <f>VLOOKUP($A2656,#REF!,12,FALSE)</f>
        <v>#REF!</v>
      </c>
      <c r="L2656" s="93" t="e">
        <f>VLOOKUP($A2656,#REF!,13,FALSE)</f>
        <v>#REF!</v>
      </c>
      <c r="M2656" s="438" t="e">
        <f>VLOOKUP($A2656,#REF!,14,FALSE)</f>
        <v>#REF!</v>
      </c>
      <c r="N2656" s="102" t="e">
        <f>VLOOKUP($A2656,#REF!,15,FALSE)</f>
        <v>#REF!</v>
      </c>
      <c r="O2656" s="102" t="e">
        <f>VLOOKUP($A2656,#REF!,18,FALSE)</f>
        <v>#REF!</v>
      </c>
      <c r="P2656" s="93" t="e">
        <f>VLOOKUP($A2656,#REF!,41,FALSE)</f>
        <v>#REF!</v>
      </c>
      <c r="Q2656" s="115" t="e">
        <f>VLOOKUP(Revisión_Avance_Periodo!$L2656,#REF!,30,FALSE)</f>
        <v>#REF!</v>
      </c>
      <c r="R2656" s="116">
        <v>2019</v>
      </c>
      <c r="S2656" s="196">
        <v>43554</v>
      </c>
      <c r="T2656" s="116" t="s">
        <v>70</v>
      </c>
      <c r="U2656" s="440" t="e">
        <f>INDEX(#REF!,MATCH(Revisión_Avance_Periodo!$L2656,#REF!,0),MATCH(Revisión_Avance_Periodo!$T2656,#REF!,0))</f>
        <v>#REF!</v>
      </c>
      <c r="V2656" s="440" t="e">
        <f>INDEX(#REF!,MATCH(Revisión_Avance_Periodo!$L2656,#REF!,0),MATCH(Revisión_Avance_Periodo!$T2656,#REF!,0))</f>
        <v>#REF!</v>
      </c>
      <c r="W2656" s="130" t="e">
        <f t="shared" si="212"/>
        <v>#REF!</v>
      </c>
      <c r="X2656" s="116" t="e">
        <f>VLOOKUP(W2656,Tabla_Estado_Meta_OAP_2019[#All],3,TRUE)</f>
        <v>#REF!</v>
      </c>
      <c r="Y2656" s="164" t="e">
        <f>SUBTOTAL(9,$U$206:$U2656)</f>
        <v>#REF!</v>
      </c>
      <c r="Z2656" s="158" t="e">
        <f>SUBTOTAL(9,$V$206:$V2656)</f>
        <v>#REF!</v>
      </c>
      <c r="AA2656" s="159">
        <f>IFERROR(+Revisión_Avance_Periodo!$Z2656/Revisión_Avance_Periodo!$Y2656,0)</f>
        <v>0</v>
      </c>
      <c r="AB2656" s="126"/>
      <c r="AC2656" s="127"/>
      <c r="AD2656" s="125"/>
      <c r="AE2656" s="125"/>
      <c r="AF2656" s="128"/>
      <c r="AG2656" s="129"/>
      <c r="AH2656" s="164" t="e">
        <f>SUBTOTAL(9,$U$2654:$U2656)</f>
        <v>#REF!</v>
      </c>
      <c r="AI2656" s="158" t="e">
        <f>SUBTOTAL(9,$V$2654:$V2656)</f>
        <v>#REF!</v>
      </c>
      <c r="AJ2656" s="159">
        <f>IFERROR(+Revisión_Avance_Periodo!$Z2656/Revisión_Avance_Periodo!$Y2656,0)</f>
        <v>0</v>
      </c>
      <c r="AK2656" s="126"/>
      <c r="AL2656" s="127"/>
      <c r="AM2656" s="125"/>
      <c r="AN2656" s="125"/>
      <c r="AO2656" s="128"/>
      <c r="AP2656" s="129"/>
    </row>
    <row r="2657" spans="1:42" x14ac:dyDescent="0.25">
      <c r="A2657" s="97">
        <v>230</v>
      </c>
      <c r="B2657" s="435" t="e">
        <f>CONCATENATE(Revisión_Avance_Periodo!$D2657,";",Revisión_Avance_Periodo!$F2657,";",Revisión_Avance_Periodo!$L2657)</f>
        <v>#REF!</v>
      </c>
      <c r="C2657" s="435" t="e">
        <f t="shared" si="211"/>
        <v>#REF!</v>
      </c>
      <c r="D2657" s="123" t="e">
        <f>VLOOKUP($A2657,#REF!,3,FALSE)</f>
        <v>#REF!</v>
      </c>
      <c r="E2657" s="436" t="e">
        <f>VLOOKUP($A2657,#REF!,4,FALSE)</f>
        <v>#REF!</v>
      </c>
      <c r="F2657" s="103" t="e">
        <f>VLOOKUP($A2657,#REF!,5,FALSE)</f>
        <v>#REF!</v>
      </c>
      <c r="G2657" s="98" t="e">
        <f>VLOOKUP($A2657,#REF!,8,FALSE)</f>
        <v>#REF!</v>
      </c>
      <c r="H2657" s="93" t="e">
        <f>VLOOKUP($A2657,#REF!,7,FALSE)</f>
        <v>#REF!</v>
      </c>
      <c r="I2657" s="438" t="e">
        <f>VLOOKUP($A2657,#REF!,10,FALSE)</f>
        <v>#REF!</v>
      </c>
      <c r="J2657" s="98" t="e">
        <f>VLOOKUP($A2657,#REF!,11,FALSE)</f>
        <v>#REF!</v>
      </c>
      <c r="K2657" s="114" t="e">
        <f>VLOOKUP($A2657,#REF!,12,FALSE)</f>
        <v>#REF!</v>
      </c>
      <c r="L2657" s="98" t="e">
        <f>VLOOKUP($A2657,#REF!,13,FALSE)</f>
        <v>#REF!</v>
      </c>
      <c r="M2657" s="438" t="e">
        <f>VLOOKUP($A2657,#REF!,14,FALSE)</f>
        <v>#REF!</v>
      </c>
      <c r="N2657" s="103" t="e">
        <f>VLOOKUP($A2657,#REF!,15,FALSE)</f>
        <v>#REF!</v>
      </c>
      <c r="O2657" s="103" t="e">
        <f>VLOOKUP($A2657,#REF!,18,FALSE)</f>
        <v>#REF!</v>
      </c>
      <c r="P2657" s="93" t="e">
        <f>VLOOKUP($A2657,#REF!,41,FALSE)</f>
        <v>#REF!</v>
      </c>
      <c r="Q2657" s="115" t="e">
        <f>VLOOKUP(Revisión_Avance_Periodo!$L2657,#REF!,30,FALSE)</f>
        <v>#REF!</v>
      </c>
      <c r="R2657" s="116">
        <v>2019</v>
      </c>
      <c r="S2657" s="196">
        <v>43585</v>
      </c>
      <c r="T2657" s="124" t="s">
        <v>71</v>
      </c>
      <c r="U2657" s="441" t="e">
        <f>INDEX(#REF!,MATCH(Revisión_Avance_Periodo!$L2657,#REF!,0),MATCH(Revisión_Avance_Periodo!$T2657,#REF!,0))</f>
        <v>#REF!</v>
      </c>
      <c r="V2657" s="441" t="e">
        <f>INDEX(#REF!,MATCH(Revisión_Avance_Periodo!$L2657,#REF!,0),MATCH(Revisión_Avance_Periodo!$T2657,#REF!,0))</f>
        <v>#REF!</v>
      </c>
      <c r="W2657" s="130" t="e">
        <f t="shared" si="212"/>
        <v>#REF!</v>
      </c>
      <c r="X2657" s="124" t="e">
        <f>VLOOKUP(W2657,Tabla_Estado_Meta_OAP_2019[#All],3,TRUE)</f>
        <v>#REF!</v>
      </c>
      <c r="Y2657" s="164" t="e">
        <f>SUBTOTAL(9,$U$206:$U2657)</f>
        <v>#REF!</v>
      </c>
      <c r="Z2657" s="158" t="e">
        <f>SUBTOTAL(9,$V$206:$V2657)</f>
        <v>#REF!</v>
      </c>
      <c r="AA2657" s="159">
        <f>IFERROR(+Revisión_Avance_Periodo!$Z2657/Revisión_Avance_Periodo!$Y2657,0)</f>
        <v>0</v>
      </c>
      <c r="AB2657" s="126"/>
      <c r="AC2657" s="127"/>
      <c r="AD2657" s="125"/>
      <c r="AE2657" s="125"/>
      <c r="AF2657" s="128"/>
      <c r="AG2657" s="129"/>
      <c r="AH2657" s="164" t="e">
        <f>SUBTOTAL(9,$U$2654:$U2657)</f>
        <v>#REF!</v>
      </c>
      <c r="AI2657" s="158" t="e">
        <f>SUBTOTAL(9,$V$2654:$V2657)</f>
        <v>#REF!</v>
      </c>
      <c r="AJ2657" s="159">
        <f>IFERROR(+Revisión_Avance_Periodo!$Z2657/Revisión_Avance_Periodo!$Y2657,0)</f>
        <v>0</v>
      </c>
      <c r="AK2657" s="126"/>
      <c r="AL2657" s="127"/>
      <c r="AM2657" s="125"/>
      <c r="AN2657" s="125"/>
      <c r="AO2657" s="128"/>
      <c r="AP2657" s="129"/>
    </row>
    <row r="2658" spans="1:42" x14ac:dyDescent="0.25">
      <c r="A2658" s="92">
        <v>230</v>
      </c>
      <c r="B2658" s="435" t="e">
        <f>CONCATENATE(Revisión_Avance_Periodo!$D2658,";",Revisión_Avance_Periodo!$F2658,";",Revisión_Avance_Periodo!$L2658)</f>
        <v>#REF!</v>
      </c>
      <c r="C2658" s="435" t="e">
        <f t="shared" si="211"/>
        <v>#REF!</v>
      </c>
      <c r="D2658" s="114" t="e">
        <f>VLOOKUP($A2658,#REF!,3,FALSE)</f>
        <v>#REF!</v>
      </c>
      <c r="E2658" s="436" t="e">
        <f>VLOOKUP($A2658,#REF!,4,FALSE)</f>
        <v>#REF!</v>
      </c>
      <c r="F2658" s="102" t="e">
        <f>VLOOKUP($A2658,#REF!,5,FALSE)</f>
        <v>#REF!</v>
      </c>
      <c r="G2658" s="93" t="e">
        <f>VLOOKUP($A2658,#REF!,8,FALSE)</f>
        <v>#REF!</v>
      </c>
      <c r="H2658" s="93" t="e">
        <f>VLOOKUP($A2658,#REF!,7,FALSE)</f>
        <v>#REF!</v>
      </c>
      <c r="I2658" s="438" t="e">
        <f>VLOOKUP($A2658,#REF!,10,FALSE)</f>
        <v>#REF!</v>
      </c>
      <c r="J2658" s="93" t="e">
        <f>VLOOKUP($A2658,#REF!,11,FALSE)</f>
        <v>#REF!</v>
      </c>
      <c r="K2658" s="114" t="e">
        <f>VLOOKUP($A2658,#REF!,12,FALSE)</f>
        <v>#REF!</v>
      </c>
      <c r="L2658" s="93" t="e">
        <f>VLOOKUP($A2658,#REF!,13,FALSE)</f>
        <v>#REF!</v>
      </c>
      <c r="M2658" s="438" t="e">
        <f>VLOOKUP($A2658,#REF!,14,FALSE)</f>
        <v>#REF!</v>
      </c>
      <c r="N2658" s="102" t="e">
        <f>VLOOKUP($A2658,#REF!,15,FALSE)</f>
        <v>#REF!</v>
      </c>
      <c r="O2658" s="102" t="e">
        <f>VLOOKUP($A2658,#REF!,18,FALSE)</f>
        <v>#REF!</v>
      </c>
      <c r="P2658" s="93" t="e">
        <f>VLOOKUP($A2658,#REF!,41,FALSE)</f>
        <v>#REF!</v>
      </c>
      <c r="Q2658" s="115" t="e">
        <f>VLOOKUP(Revisión_Avance_Periodo!$L2658,#REF!,30,FALSE)</f>
        <v>#REF!</v>
      </c>
      <c r="R2658" s="116">
        <v>2019</v>
      </c>
      <c r="S2658" s="196">
        <v>43615</v>
      </c>
      <c r="T2658" s="116" t="s">
        <v>72</v>
      </c>
      <c r="U2658" s="441" t="e">
        <f>INDEX(#REF!,MATCH(Revisión_Avance_Periodo!$L2658,#REF!,0),MATCH(Revisión_Avance_Periodo!$T2658,#REF!,0))</f>
        <v>#REF!</v>
      </c>
      <c r="V2658" s="441" t="e">
        <f>INDEX(#REF!,MATCH(Revisión_Avance_Periodo!$L2658,#REF!,0),MATCH(Revisión_Avance_Periodo!$T2658,#REF!,0))</f>
        <v>#REF!</v>
      </c>
      <c r="W2658" s="130" t="e">
        <f t="shared" si="212"/>
        <v>#REF!</v>
      </c>
      <c r="X2658" s="116" t="e">
        <f>VLOOKUP(W2658,Tabla_Estado_Meta_OAP_2019[#All],3,TRUE)</f>
        <v>#REF!</v>
      </c>
      <c r="Y2658" s="164" t="e">
        <f>SUBTOTAL(9,$U$206:$U2658)</f>
        <v>#REF!</v>
      </c>
      <c r="Z2658" s="158" t="e">
        <f>SUBTOTAL(9,$V$206:$V2658)</f>
        <v>#REF!</v>
      </c>
      <c r="AA2658" s="159">
        <f>IFERROR(+Revisión_Avance_Periodo!$Z2658/Revisión_Avance_Periodo!$Y2658,0)</f>
        <v>0</v>
      </c>
      <c r="AB2658" s="126"/>
      <c r="AC2658" s="127"/>
      <c r="AD2658" s="125"/>
      <c r="AE2658" s="125"/>
      <c r="AF2658" s="128"/>
      <c r="AG2658" s="129"/>
      <c r="AH2658" s="164" t="e">
        <f>SUBTOTAL(9,$U$2654:$U2658)</f>
        <v>#REF!</v>
      </c>
      <c r="AI2658" s="158" t="e">
        <f>SUBTOTAL(9,$V$2654:$V2658)</f>
        <v>#REF!</v>
      </c>
      <c r="AJ2658" s="159">
        <f>IFERROR(+Revisión_Avance_Periodo!$Z2658/Revisión_Avance_Periodo!$Y2658,0)</f>
        <v>0</v>
      </c>
      <c r="AK2658" s="126"/>
      <c r="AL2658" s="127"/>
      <c r="AM2658" s="125"/>
      <c r="AN2658" s="125"/>
      <c r="AO2658" s="128"/>
      <c r="AP2658" s="129"/>
    </row>
    <row r="2659" spans="1:42" x14ac:dyDescent="0.25">
      <c r="A2659" s="97">
        <v>230</v>
      </c>
      <c r="B2659" s="435" t="e">
        <f>CONCATENATE(Revisión_Avance_Periodo!$D2659,";",Revisión_Avance_Periodo!$F2659,";",Revisión_Avance_Periodo!$L2659)</f>
        <v>#REF!</v>
      </c>
      <c r="C2659" s="435" t="e">
        <f t="shared" si="211"/>
        <v>#REF!</v>
      </c>
      <c r="D2659" s="123" t="e">
        <f>VLOOKUP($A2659,#REF!,3,FALSE)</f>
        <v>#REF!</v>
      </c>
      <c r="E2659" s="436" t="e">
        <f>VLOOKUP($A2659,#REF!,4,FALSE)</f>
        <v>#REF!</v>
      </c>
      <c r="F2659" s="103" t="e">
        <f>VLOOKUP($A2659,#REF!,5,FALSE)</f>
        <v>#REF!</v>
      </c>
      <c r="G2659" s="98" t="e">
        <f>VLOOKUP($A2659,#REF!,8,FALSE)</f>
        <v>#REF!</v>
      </c>
      <c r="H2659" s="93" t="e">
        <f>VLOOKUP($A2659,#REF!,7,FALSE)</f>
        <v>#REF!</v>
      </c>
      <c r="I2659" s="438" t="e">
        <f>VLOOKUP($A2659,#REF!,10,FALSE)</f>
        <v>#REF!</v>
      </c>
      <c r="J2659" s="98" t="e">
        <f>VLOOKUP($A2659,#REF!,11,FALSE)</f>
        <v>#REF!</v>
      </c>
      <c r="K2659" s="114" t="e">
        <f>VLOOKUP($A2659,#REF!,12,FALSE)</f>
        <v>#REF!</v>
      </c>
      <c r="L2659" s="98" t="e">
        <f>VLOOKUP($A2659,#REF!,13,FALSE)</f>
        <v>#REF!</v>
      </c>
      <c r="M2659" s="438" t="e">
        <f>VLOOKUP($A2659,#REF!,14,FALSE)</f>
        <v>#REF!</v>
      </c>
      <c r="N2659" s="103" t="e">
        <f>VLOOKUP($A2659,#REF!,15,FALSE)</f>
        <v>#REF!</v>
      </c>
      <c r="O2659" s="103" t="e">
        <f>VLOOKUP($A2659,#REF!,18,FALSE)</f>
        <v>#REF!</v>
      </c>
      <c r="P2659" s="93" t="e">
        <f>VLOOKUP($A2659,#REF!,41,FALSE)</f>
        <v>#REF!</v>
      </c>
      <c r="Q2659" s="115" t="e">
        <f>VLOOKUP(Revisión_Avance_Periodo!$L2659,#REF!,30,FALSE)</f>
        <v>#REF!</v>
      </c>
      <c r="R2659" s="116">
        <v>2019</v>
      </c>
      <c r="S2659" s="196">
        <v>43646</v>
      </c>
      <c r="T2659" s="124" t="s">
        <v>73</v>
      </c>
      <c r="U2659" s="440" t="e">
        <f>INDEX(#REF!,MATCH(Revisión_Avance_Periodo!$L2659,#REF!,0),MATCH(Revisión_Avance_Periodo!$T2659,#REF!,0))</f>
        <v>#REF!</v>
      </c>
      <c r="V2659" s="440" t="e">
        <f>INDEX(#REF!,MATCH(Revisión_Avance_Periodo!$L2659,#REF!,0),MATCH(Revisión_Avance_Periodo!$T2659,#REF!,0))</f>
        <v>#REF!</v>
      </c>
      <c r="W2659" s="130" t="e">
        <f t="shared" si="212"/>
        <v>#REF!</v>
      </c>
      <c r="X2659" s="124" t="e">
        <f>VLOOKUP(W2659,Tabla_Estado_Meta_OAP_2019[#All],3,TRUE)</f>
        <v>#REF!</v>
      </c>
      <c r="Y2659" s="164" t="e">
        <f>SUBTOTAL(9,$U$206:$U2659)</f>
        <v>#REF!</v>
      </c>
      <c r="Z2659" s="158" t="e">
        <f>SUBTOTAL(9,$V$206:$V2659)</f>
        <v>#REF!</v>
      </c>
      <c r="AA2659" s="159">
        <f>IFERROR(+Revisión_Avance_Periodo!$Z2659/Revisión_Avance_Periodo!$Y2659,0)</f>
        <v>0</v>
      </c>
      <c r="AB2659" s="126"/>
      <c r="AC2659" s="127"/>
      <c r="AD2659" s="125"/>
      <c r="AE2659" s="125"/>
      <c r="AF2659" s="128"/>
      <c r="AG2659" s="129"/>
      <c r="AH2659" s="164" t="e">
        <f>SUBTOTAL(9,$U$2654:$U2659)</f>
        <v>#REF!</v>
      </c>
      <c r="AI2659" s="158" t="e">
        <f>SUBTOTAL(9,$V$2654:$V2659)</f>
        <v>#REF!</v>
      </c>
      <c r="AJ2659" s="159">
        <f>IFERROR(+Revisión_Avance_Periodo!$Z2659/Revisión_Avance_Periodo!$Y2659,0)</f>
        <v>0</v>
      </c>
      <c r="AK2659" s="126"/>
      <c r="AL2659" s="127"/>
      <c r="AM2659" s="125"/>
      <c r="AN2659" s="125"/>
      <c r="AO2659" s="128"/>
      <c r="AP2659" s="129"/>
    </row>
    <row r="2660" spans="1:42" x14ac:dyDescent="0.25">
      <c r="A2660" s="92">
        <v>230</v>
      </c>
      <c r="B2660" s="435" t="e">
        <f>CONCATENATE(Revisión_Avance_Periodo!$D2660,";",Revisión_Avance_Periodo!$F2660,";",Revisión_Avance_Periodo!$L2660)</f>
        <v>#REF!</v>
      </c>
      <c r="C2660" s="435" t="e">
        <f t="shared" si="211"/>
        <v>#REF!</v>
      </c>
      <c r="D2660" s="114" t="e">
        <f>VLOOKUP($A2660,#REF!,3,FALSE)</f>
        <v>#REF!</v>
      </c>
      <c r="E2660" s="436" t="e">
        <f>VLOOKUP($A2660,#REF!,4,FALSE)</f>
        <v>#REF!</v>
      </c>
      <c r="F2660" s="102" t="e">
        <f>VLOOKUP($A2660,#REF!,5,FALSE)</f>
        <v>#REF!</v>
      </c>
      <c r="G2660" s="93" t="e">
        <f>VLOOKUP($A2660,#REF!,8,FALSE)</f>
        <v>#REF!</v>
      </c>
      <c r="H2660" s="93" t="e">
        <f>VLOOKUP($A2660,#REF!,7,FALSE)</f>
        <v>#REF!</v>
      </c>
      <c r="I2660" s="438" t="e">
        <f>VLOOKUP($A2660,#REF!,10,FALSE)</f>
        <v>#REF!</v>
      </c>
      <c r="J2660" s="93" t="e">
        <f>VLOOKUP($A2660,#REF!,11,FALSE)</f>
        <v>#REF!</v>
      </c>
      <c r="K2660" s="114" t="e">
        <f>VLOOKUP($A2660,#REF!,12,FALSE)</f>
        <v>#REF!</v>
      </c>
      <c r="L2660" s="93" t="e">
        <f>VLOOKUP($A2660,#REF!,13,FALSE)</f>
        <v>#REF!</v>
      </c>
      <c r="M2660" s="438" t="e">
        <f>VLOOKUP($A2660,#REF!,14,FALSE)</f>
        <v>#REF!</v>
      </c>
      <c r="N2660" s="102" t="e">
        <f>VLOOKUP($A2660,#REF!,15,FALSE)</f>
        <v>#REF!</v>
      </c>
      <c r="O2660" s="102" t="e">
        <f>VLOOKUP($A2660,#REF!,18,FALSE)</f>
        <v>#REF!</v>
      </c>
      <c r="P2660" s="93" t="e">
        <f>VLOOKUP($A2660,#REF!,41,FALSE)</f>
        <v>#REF!</v>
      </c>
      <c r="Q2660" s="115" t="e">
        <f>VLOOKUP(Revisión_Avance_Periodo!$L2660,#REF!,30,FALSE)</f>
        <v>#REF!</v>
      </c>
      <c r="R2660" s="116">
        <v>2019</v>
      </c>
      <c r="S2660" s="196">
        <v>43676</v>
      </c>
      <c r="T2660" s="116" t="s">
        <v>74</v>
      </c>
      <c r="U2660" s="440" t="e">
        <f>INDEX(#REF!,MATCH(Revisión_Avance_Periodo!$L2660,#REF!,0),MATCH(Revisión_Avance_Periodo!$T2660,#REF!,0))</f>
        <v>#REF!</v>
      </c>
      <c r="V2660" s="441" t="e">
        <f>INDEX(#REF!,MATCH(Revisión_Avance_Periodo!$L2660,#REF!,0),MATCH(Revisión_Avance_Periodo!$T2660,#REF!,0))</f>
        <v>#REF!</v>
      </c>
      <c r="W2660" s="130" t="e">
        <f t="shared" si="212"/>
        <v>#REF!</v>
      </c>
      <c r="X2660" s="116" t="e">
        <f>VLOOKUP(W2660,Tabla_Estado_Meta_OAP_2019[#All],3,TRUE)</f>
        <v>#REF!</v>
      </c>
      <c r="Y2660" s="164" t="e">
        <f>SUBTOTAL(9,$U$206:$U2660)</f>
        <v>#REF!</v>
      </c>
      <c r="Z2660" s="158" t="e">
        <f>SUBTOTAL(9,$V$206:$V2660)</f>
        <v>#REF!</v>
      </c>
      <c r="AA2660" s="159">
        <f>IFERROR(+Revisión_Avance_Periodo!$Z2660/Revisión_Avance_Periodo!$Y2660,0)</f>
        <v>0</v>
      </c>
      <c r="AB2660" s="126"/>
      <c r="AC2660" s="127"/>
      <c r="AD2660" s="125"/>
      <c r="AE2660" s="125"/>
      <c r="AF2660" s="128"/>
      <c r="AG2660" s="129"/>
      <c r="AH2660" s="164" t="e">
        <f>SUBTOTAL(9,$U$2654:$U2660)</f>
        <v>#REF!</v>
      </c>
      <c r="AI2660" s="158" t="e">
        <f>SUBTOTAL(9,$V$2654:$V2660)</f>
        <v>#REF!</v>
      </c>
      <c r="AJ2660" s="159">
        <f>IFERROR(+Revisión_Avance_Periodo!$Z2660/Revisión_Avance_Periodo!$Y2660,0)</f>
        <v>0</v>
      </c>
      <c r="AK2660" s="126"/>
      <c r="AL2660" s="127"/>
      <c r="AM2660" s="125"/>
      <c r="AN2660" s="125"/>
      <c r="AO2660" s="128"/>
      <c r="AP2660" s="129"/>
    </row>
    <row r="2661" spans="1:42" x14ac:dyDescent="0.25">
      <c r="A2661" s="97">
        <v>230</v>
      </c>
      <c r="B2661" s="435" t="e">
        <f>CONCATENATE(Revisión_Avance_Periodo!$D2661,";",Revisión_Avance_Periodo!$F2661,";",Revisión_Avance_Periodo!$L2661)</f>
        <v>#REF!</v>
      </c>
      <c r="C2661" s="435" t="e">
        <f t="shared" si="211"/>
        <v>#REF!</v>
      </c>
      <c r="D2661" s="123" t="e">
        <f>VLOOKUP($A2661,#REF!,3,FALSE)</f>
        <v>#REF!</v>
      </c>
      <c r="E2661" s="436" t="e">
        <f>VLOOKUP($A2661,#REF!,4,FALSE)</f>
        <v>#REF!</v>
      </c>
      <c r="F2661" s="103" t="e">
        <f>VLOOKUP($A2661,#REF!,5,FALSE)</f>
        <v>#REF!</v>
      </c>
      <c r="G2661" s="98" t="e">
        <f>VLOOKUP($A2661,#REF!,8,FALSE)</f>
        <v>#REF!</v>
      </c>
      <c r="H2661" s="93" t="e">
        <f>VLOOKUP($A2661,#REF!,7,FALSE)</f>
        <v>#REF!</v>
      </c>
      <c r="I2661" s="438" t="e">
        <f>VLOOKUP($A2661,#REF!,10,FALSE)</f>
        <v>#REF!</v>
      </c>
      <c r="J2661" s="98" t="e">
        <f>VLOOKUP($A2661,#REF!,11,FALSE)</f>
        <v>#REF!</v>
      </c>
      <c r="K2661" s="114" t="e">
        <f>VLOOKUP($A2661,#REF!,12,FALSE)</f>
        <v>#REF!</v>
      </c>
      <c r="L2661" s="98" t="e">
        <f>VLOOKUP($A2661,#REF!,13,FALSE)</f>
        <v>#REF!</v>
      </c>
      <c r="M2661" s="438" t="e">
        <f>VLOOKUP($A2661,#REF!,14,FALSE)</f>
        <v>#REF!</v>
      </c>
      <c r="N2661" s="103" t="e">
        <f>VLOOKUP($A2661,#REF!,15,FALSE)</f>
        <v>#REF!</v>
      </c>
      <c r="O2661" s="103" t="e">
        <f>VLOOKUP($A2661,#REF!,18,FALSE)</f>
        <v>#REF!</v>
      </c>
      <c r="P2661" s="93" t="e">
        <f>VLOOKUP($A2661,#REF!,41,FALSE)</f>
        <v>#REF!</v>
      </c>
      <c r="Q2661" s="115" t="e">
        <f>VLOOKUP(Revisión_Avance_Periodo!$L2661,#REF!,30,FALSE)</f>
        <v>#REF!</v>
      </c>
      <c r="R2661" s="116">
        <v>2019</v>
      </c>
      <c r="S2661" s="196">
        <v>43707</v>
      </c>
      <c r="T2661" s="124" t="s">
        <v>75</v>
      </c>
      <c r="U2661" s="440" t="e">
        <f>INDEX(#REF!,MATCH(Revisión_Avance_Periodo!$L2661,#REF!,0),MATCH(Revisión_Avance_Periodo!$T2661,#REF!,0))</f>
        <v>#REF!</v>
      </c>
      <c r="V2661" s="440" t="e">
        <f>INDEX(#REF!,MATCH(Revisión_Avance_Periodo!$L2661,#REF!,0),MATCH(Revisión_Avance_Periodo!$T2661,#REF!,0))</f>
        <v>#REF!</v>
      </c>
      <c r="W2661" s="130" t="e">
        <f t="shared" si="212"/>
        <v>#REF!</v>
      </c>
      <c r="X2661" s="124" t="e">
        <f>VLOOKUP(W2661,Tabla_Estado_Meta_OAP_2019[#All],3,TRUE)</f>
        <v>#REF!</v>
      </c>
      <c r="Y2661" s="164" t="e">
        <f>SUBTOTAL(9,$U$206:$U2661)</f>
        <v>#REF!</v>
      </c>
      <c r="Z2661" s="158" t="e">
        <f>SUBTOTAL(9,$V$206:$V2661)</f>
        <v>#REF!</v>
      </c>
      <c r="AA2661" s="159">
        <f>IFERROR(+Revisión_Avance_Periodo!$Z2661/Revisión_Avance_Periodo!$Y2661,0)</f>
        <v>0</v>
      </c>
      <c r="AB2661" s="126"/>
      <c r="AC2661" s="127"/>
      <c r="AD2661" s="125"/>
      <c r="AE2661" s="125"/>
      <c r="AF2661" s="128"/>
      <c r="AG2661" s="129"/>
      <c r="AH2661" s="164" t="e">
        <f>SUBTOTAL(9,$U$2654:$U2661)</f>
        <v>#REF!</v>
      </c>
      <c r="AI2661" s="158" t="e">
        <f>SUBTOTAL(9,$V$2654:$V2661)</f>
        <v>#REF!</v>
      </c>
      <c r="AJ2661" s="159">
        <f>IFERROR(+Revisión_Avance_Periodo!$Z2661/Revisión_Avance_Periodo!$Y2661,0)</f>
        <v>0</v>
      </c>
      <c r="AK2661" s="126"/>
      <c r="AL2661" s="127"/>
      <c r="AM2661" s="125"/>
      <c r="AN2661" s="125"/>
      <c r="AO2661" s="128"/>
      <c r="AP2661" s="129"/>
    </row>
    <row r="2662" spans="1:42" x14ac:dyDescent="0.25">
      <c r="A2662" s="92">
        <v>230</v>
      </c>
      <c r="B2662" s="435" t="e">
        <f>CONCATENATE(Revisión_Avance_Periodo!$D2662,";",Revisión_Avance_Periodo!$F2662,";",Revisión_Avance_Periodo!$L2662)</f>
        <v>#REF!</v>
      </c>
      <c r="C2662" s="435" t="e">
        <f t="shared" si="211"/>
        <v>#REF!</v>
      </c>
      <c r="D2662" s="114" t="e">
        <f>VLOOKUP($A2662,#REF!,3,FALSE)</f>
        <v>#REF!</v>
      </c>
      <c r="E2662" s="436" t="e">
        <f>VLOOKUP($A2662,#REF!,4,FALSE)</f>
        <v>#REF!</v>
      </c>
      <c r="F2662" s="102" t="e">
        <f>VLOOKUP($A2662,#REF!,5,FALSE)</f>
        <v>#REF!</v>
      </c>
      <c r="G2662" s="93" t="e">
        <f>VLOOKUP($A2662,#REF!,8,FALSE)</f>
        <v>#REF!</v>
      </c>
      <c r="H2662" s="93" t="e">
        <f>VLOOKUP($A2662,#REF!,7,FALSE)</f>
        <v>#REF!</v>
      </c>
      <c r="I2662" s="438" t="e">
        <f>VLOOKUP($A2662,#REF!,10,FALSE)</f>
        <v>#REF!</v>
      </c>
      <c r="J2662" s="93" t="e">
        <f>VLOOKUP($A2662,#REF!,11,FALSE)</f>
        <v>#REF!</v>
      </c>
      <c r="K2662" s="114" t="e">
        <f>VLOOKUP($A2662,#REF!,12,FALSE)</f>
        <v>#REF!</v>
      </c>
      <c r="L2662" s="93" t="e">
        <f>VLOOKUP($A2662,#REF!,13,FALSE)</f>
        <v>#REF!</v>
      </c>
      <c r="M2662" s="438" t="e">
        <f>VLOOKUP($A2662,#REF!,14,FALSE)</f>
        <v>#REF!</v>
      </c>
      <c r="N2662" s="102" t="e">
        <f>VLOOKUP($A2662,#REF!,15,FALSE)</f>
        <v>#REF!</v>
      </c>
      <c r="O2662" s="102" t="e">
        <f>VLOOKUP($A2662,#REF!,18,FALSE)</f>
        <v>#REF!</v>
      </c>
      <c r="P2662" s="93" t="e">
        <f>VLOOKUP($A2662,#REF!,41,FALSE)</f>
        <v>#REF!</v>
      </c>
      <c r="Q2662" s="115" t="e">
        <f>VLOOKUP(Revisión_Avance_Periodo!$L2662,#REF!,30,FALSE)</f>
        <v>#REF!</v>
      </c>
      <c r="R2662" s="116">
        <v>2019</v>
      </c>
      <c r="S2662" s="196">
        <v>43738</v>
      </c>
      <c r="T2662" s="116" t="s">
        <v>76</v>
      </c>
      <c r="U2662" s="440" t="e">
        <f>INDEX(#REF!,MATCH(Revisión_Avance_Periodo!$L2662,#REF!,0),MATCH(Revisión_Avance_Periodo!$T2662,#REF!,0))</f>
        <v>#REF!</v>
      </c>
      <c r="V2662" s="440" t="e">
        <f>INDEX(#REF!,MATCH(Revisión_Avance_Periodo!$L2662,#REF!,0),MATCH(Revisión_Avance_Periodo!$T2662,#REF!,0))</f>
        <v>#REF!</v>
      </c>
      <c r="W2662" s="130" t="e">
        <f t="shared" si="212"/>
        <v>#REF!</v>
      </c>
      <c r="X2662" s="116" t="e">
        <f>VLOOKUP(W2662,Tabla_Estado_Meta_OAP_2019[#All],3,TRUE)</f>
        <v>#REF!</v>
      </c>
      <c r="Y2662" s="164" t="e">
        <f>SUBTOTAL(9,$U$206:$U2662)</f>
        <v>#REF!</v>
      </c>
      <c r="Z2662" s="158" t="e">
        <f>SUBTOTAL(9,$V$206:$V2662)</f>
        <v>#REF!</v>
      </c>
      <c r="AA2662" s="159">
        <f>IFERROR(+Revisión_Avance_Periodo!$Z2662/Revisión_Avance_Periodo!$Y2662,0)</f>
        <v>0</v>
      </c>
      <c r="AB2662" s="126"/>
      <c r="AC2662" s="127"/>
      <c r="AD2662" s="125"/>
      <c r="AE2662" s="125"/>
      <c r="AF2662" s="128"/>
      <c r="AG2662" s="129"/>
      <c r="AH2662" s="164" t="e">
        <f>SUBTOTAL(9,$U$2654:$U2662)</f>
        <v>#REF!</v>
      </c>
      <c r="AI2662" s="158" t="e">
        <f>SUBTOTAL(9,$V$2654:$V2662)</f>
        <v>#REF!</v>
      </c>
      <c r="AJ2662" s="159">
        <f>IFERROR(+Revisión_Avance_Periodo!$Z2662/Revisión_Avance_Periodo!$Y2662,0)</f>
        <v>0</v>
      </c>
      <c r="AK2662" s="126"/>
      <c r="AL2662" s="127"/>
      <c r="AM2662" s="125"/>
      <c r="AN2662" s="125"/>
      <c r="AO2662" s="128"/>
      <c r="AP2662" s="129"/>
    </row>
    <row r="2663" spans="1:42" x14ac:dyDescent="0.25">
      <c r="A2663" s="97">
        <v>230</v>
      </c>
      <c r="B2663" s="435" t="e">
        <f>CONCATENATE(Revisión_Avance_Periodo!$D2663,";",Revisión_Avance_Periodo!$F2663,";",Revisión_Avance_Periodo!$L2663)</f>
        <v>#REF!</v>
      </c>
      <c r="C2663" s="435" t="e">
        <f t="shared" si="211"/>
        <v>#REF!</v>
      </c>
      <c r="D2663" s="123" t="e">
        <f>VLOOKUP($A2663,#REF!,3,FALSE)</f>
        <v>#REF!</v>
      </c>
      <c r="E2663" s="436" t="e">
        <f>VLOOKUP($A2663,#REF!,4,FALSE)</f>
        <v>#REF!</v>
      </c>
      <c r="F2663" s="103" t="e">
        <f>VLOOKUP($A2663,#REF!,5,FALSE)</f>
        <v>#REF!</v>
      </c>
      <c r="G2663" s="98" t="e">
        <f>VLOOKUP($A2663,#REF!,8,FALSE)</f>
        <v>#REF!</v>
      </c>
      <c r="H2663" s="93" t="e">
        <f>VLOOKUP($A2663,#REF!,7,FALSE)</f>
        <v>#REF!</v>
      </c>
      <c r="I2663" s="438" t="e">
        <f>VLOOKUP($A2663,#REF!,10,FALSE)</f>
        <v>#REF!</v>
      </c>
      <c r="J2663" s="98" t="e">
        <f>VLOOKUP($A2663,#REF!,11,FALSE)</f>
        <v>#REF!</v>
      </c>
      <c r="K2663" s="114" t="e">
        <f>VLOOKUP($A2663,#REF!,12,FALSE)</f>
        <v>#REF!</v>
      </c>
      <c r="L2663" s="98" t="e">
        <f>VLOOKUP($A2663,#REF!,13,FALSE)</f>
        <v>#REF!</v>
      </c>
      <c r="M2663" s="438" t="e">
        <f>VLOOKUP($A2663,#REF!,14,FALSE)</f>
        <v>#REF!</v>
      </c>
      <c r="N2663" s="103" t="e">
        <f>VLOOKUP($A2663,#REF!,15,FALSE)</f>
        <v>#REF!</v>
      </c>
      <c r="O2663" s="103" t="e">
        <f>VLOOKUP($A2663,#REF!,18,FALSE)</f>
        <v>#REF!</v>
      </c>
      <c r="P2663" s="93" t="e">
        <f>VLOOKUP($A2663,#REF!,41,FALSE)</f>
        <v>#REF!</v>
      </c>
      <c r="Q2663" s="115" t="e">
        <f>VLOOKUP(Revisión_Avance_Periodo!$L2663,#REF!,30,FALSE)</f>
        <v>#REF!</v>
      </c>
      <c r="R2663" s="116">
        <v>2019</v>
      </c>
      <c r="S2663" s="196">
        <v>43768</v>
      </c>
      <c r="T2663" s="124" t="s">
        <v>77</v>
      </c>
      <c r="U2663" s="440" t="e">
        <f>INDEX(#REF!,MATCH(Revisión_Avance_Periodo!$L2663,#REF!,0),MATCH(Revisión_Avance_Periodo!$T2663,#REF!,0))</f>
        <v>#REF!</v>
      </c>
      <c r="V2663" s="440" t="e">
        <f>INDEX(#REF!,MATCH(Revisión_Avance_Periodo!$L2663,#REF!,0),MATCH(Revisión_Avance_Periodo!$T2663,#REF!,0))</f>
        <v>#REF!</v>
      </c>
      <c r="W2663" s="118">
        <f>IFERROR((V2663/U2663),0)</f>
        <v>0</v>
      </c>
      <c r="X2663" s="124" t="str">
        <f>VLOOKUP(W2663,Tabla_Estado_Meta_OAP_2019[#All],3,TRUE)</f>
        <v>Por Ejecutar</v>
      </c>
      <c r="Y2663" s="164" t="e">
        <f>SUBTOTAL(9,$U$206:$U2663)</f>
        <v>#REF!</v>
      </c>
      <c r="Z2663" s="158" t="e">
        <f>SUBTOTAL(9,$V$206:$V2663)</f>
        <v>#REF!</v>
      </c>
      <c r="AA2663" s="159">
        <f>IFERROR(+Revisión_Avance_Periodo!$Z2663/Revisión_Avance_Periodo!$Y2663,0)</f>
        <v>0</v>
      </c>
      <c r="AB2663" s="126"/>
      <c r="AC2663" s="127"/>
      <c r="AD2663" s="125"/>
      <c r="AE2663" s="125"/>
      <c r="AF2663" s="128"/>
      <c r="AG2663" s="129"/>
      <c r="AH2663" s="164" t="e">
        <f>SUBTOTAL(9,$U$2654:$U2663)</f>
        <v>#REF!</v>
      </c>
      <c r="AI2663" s="158" t="e">
        <f>SUBTOTAL(9,$V$2654:$V2663)</f>
        <v>#REF!</v>
      </c>
      <c r="AJ2663" s="159">
        <f>IFERROR(+Revisión_Avance_Periodo!$Z2663/Revisión_Avance_Periodo!$Y2663,0)</f>
        <v>0</v>
      </c>
      <c r="AK2663" s="126"/>
      <c r="AL2663" s="127"/>
      <c r="AM2663" s="125"/>
      <c r="AN2663" s="125"/>
      <c r="AO2663" s="128"/>
      <c r="AP2663" s="129"/>
    </row>
    <row r="2664" spans="1:42" x14ac:dyDescent="0.25">
      <c r="A2664" s="92">
        <v>230</v>
      </c>
      <c r="B2664" s="435" t="e">
        <f>CONCATENATE(Revisión_Avance_Periodo!$D2664,";",Revisión_Avance_Periodo!$F2664,";",Revisión_Avance_Periodo!$L2664)</f>
        <v>#REF!</v>
      </c>
      <c r="C2664" s="435" t="e">
        <f t="shared" si="211"/>
        <v>#REF!</v>
      </c>
      <c r="D2664" s="114" t="e">
        <f>VLOOKUP($A2664,#REF!,3,FALSE)</f>
        <v>#REF!</v>
      </c>
      <c r="E2664" s="436" t="e">
        <f>VLOOKUP($A2664,#REF!,4,FALSE)</f>
        <v>#REF!</v>
      </c>
      <c r="F2664" s="102" t="e">
        <f>VLOOKUP($A2664,#REF!,5,FALSE)</f>
        <v>#REF!</v>
      </c>
      <c r="G2664" s="93" t="e">
        <f>VLOOKUP($A2664,#REF!,8,FALSE)</f>
        <v>#REF!</v>
      </c>
      <c r="H2664" s="93" t="e">
        <f>VLOOKUP($A2664,#REF!,7,FALSE)</f>
        <v>#REF!</v>
      </c>
      <c r="I2664" s="438" t="e">
        <f>VLOOKUP($A2664,#REF!,10,FALSE)</f>
        <v>#REF!</v>
      </c>
      <c r="J2664" s="93" t="e">
        <f>VLOOKUP($A2664,#REF!,11,FALSE)</f>
        <v>#REF!</v>
      </c>
      <c r="K2664" s="114" t="e">
        <f>VLOOKUP($A2664,#REF!,12,FALSE)</f>
        <v>#REF!</v>
      </c>
      <c r="L2664" s="93" t="e">
        <f>VLOOKUP($A2664,#REF!,13,FALSE)</f>
        <v>#REF!</v>
      </c>
      <c r="M2664" s="438" t="e">
        <f>VLOOKUP($A2664,#REF!,14,FALSE)</f>
        <v>#REF!</v>
      </c>
      <c r="N2664" s="102" t="e">
        <f>VLOOKUP($A2664,#REF!,15,FALSE)</f>
        <v>#REF!</v>
      </c>
      <c r="O2664" s="102" t="e">
        <f>VLOOKUP($A2664,#REF!,18,FALSE)</f>
        <v>#REF!</v>
      </c>
      <c r="P2664" s="93" t="e">
        <f>VLOOKUP($A2664,#REF!,41,FALSE)</f>
        <v>#REF!</v>
      </c>
      <c r="Q2664" s="115" t="e">
        <f>VLOOKUP(Revisión_Avance_Periodo!$L2664,#REF!,30,FALSE)</f>
        <v>#REF!</v>
      </c>
      <c r="R2664" s="116">
        <v>2019</v>
      </c>
      <c r="S2664" s="196">
        <v>43799</v>
      </c>
      <c r="T2664" s="116" t="s">
        <v>78</v>
      </c>
      <c r="U2664" s="440" t="e">
        <f>INDEX(#REF!,MATCH(Revisión_Avance_Periodo!$L2664,#REF!,0),MATCH(Revisión_Avance_Periodo!$T2664,#REF!,0))</f>
        <v>#REF!</v>
      </c>
      <c r="V2664" s="440" t="e">
        <f>INDEX(#REF!,MATCH(Revisión_Avance_Periodo!$L2664,#REF!,0),MATCH(Revisión_Avance_Periodo!$T2664,#REF!,0))</f>
        <v>#REF!</v>
      </c>
      <c r="W2664" s="118">
        <f>IFERROR((V2664/U2664),0)</f>
        <v>0</v>
      </c>
      <c r="X2664" s="116" t="str">
        <f>VLOOKUP(W2664,Tabla_Estado_Meta_OAP_2019[#All],3,TRUE)</f>
        <v>Por Ejecutar</v>
      </c>
      <c r="Y2664" s="164" t="e">
        <f>SUBTOTAL(9,$U$206:$U2664)</f>
        <v>#REF!</v>
      </c>
      <c r="Z2664" s="158" t="e">
        <f>SUBTOTAL(9,$V$206:$V2664)</f>
        <v>#REF!</v>
      </c>
      <c r="AA2664" s="159">
        <f>IFERROR(+Revisión_Avance_Periodo!$Z2664/Revisión_Avance_Periodo!$Y2664,0)</f>
        <v>0</v>
      </c>
      <c r="AB2664" s="126"/>
      <c r="AC2664" s="127"/>
      <c r="AD2664" s="125"/>
      <c r="AE2664" s="125"/>
      <c r="AF2664" s="128"/>
      <c r="AG2664" s="129"/>
      <c r="AH2664" s="164" t="e">
        <f>SUBTOTAL(9,$U$2654:$U2664)</f>
        <v>#REF!</v>
      </c>
      <c r="AI2664" s="158" t="e">
        <f>SUBTOTAL(9,$V$2654:$V2664)</f>
        <v>#REF!</v>
      </c>
      <c r="AJ2664" s="159">
        <f>IFERROR(+Revisión_Avance_Periodo!$Z2664/Revisión_Avance_Periodo!$Y2664,0)</f>
        <v>0</v>
      </c>
      <c r="AK2664" s="126"/>
      <c r="AL2664" s="127"/>
      <c r="AM2664" s="125"/>
      <c r="AN2664" s="125"/>
      <c r="AO2664" s="128"/>
      <c r="AP2664" s="129"/>
    </row>
    <row r="2665" spans="1:42" ht="15.75" thickBot="1" x14ac:dyDescent="0.3">
      <c r="A2665" s="97">
        <v>230</v>
      </c>
      <c r="B2665" s="435" t="e">
        <f>CONCATENATE(Revisión_Avance_Periodo!$D2665,";",Revisión_Avance_Periodo!$F2665,";",Revisión_Avance_Periodo!$L2665)</f>
        <v>#REF!</v>
      </c>
      <c r="C2665" s="435" t="e">
        <f t="shared" si="211"/>
        <v>#REF!</v>
      </c>
      <c r="D2665" s="123" t="e">
        <f>VLOOKUP($A2665,#REF!,3,FALSE)</f>
        <v>#REF!</v>
      </c>
      <c r="E2665" s="436" t="e">
        <f>VLOOKUP($A2665,#REF!,4,FALSE)</f>
        <v>#REF!</v>
      </c>
      <c r="F2665" s="103" t="e">
        <f>VLOOKUP($A2665,#REF!,5,FALSE)</f>
        <v>#REF!</v>
      </c>
      <c r="G2665" s="98" t="e">
        <f>VLOOKUP($A2665,#REF!,8,FALSE)</f>
        <v>#REF!</v>
      </c>
      <c r="H2665" s="93" t="e">
        <f>VLOOKUP($A2665,#REF!,7,FALSE)</f>
        <v>#REF!</v>
      </c>
      <c r="I2665" s="438" t="e">
        <f>VLOOKUP($A2665,#REF!,10,FALSE)</f>
        <v>#REF!</v>
      </c>
      <c r="J2665" s="98" t="e">
        <f>VLOOKUP($A2665,#REF!,11,FALSE)</f>
        <v>#REF!</v>
      </c>
      <c r="K2665" s="114" t="e">
        <f>VLOOKUP($A2665,#REF!,12,FALSE)</f>
        <v>#REF!</v>
      </c>
      <c r="L2665" s="98" t="e">
        <f>VLOOKUP($A2665,#REF!,13,FALSE)</f>
        <v>#REF!</v>
      </c>
      <c r="M2665" s="438" t="e">
        <f>VLOOKUP($A2665,#REF!,14,FALSE)</f>
        <v>#REF!</v>
      </c>
      <c r="N2665" s="103" t="e">
        <f>VLOOKUP($A2665,#REF!,15,FALSE)</f>
        <v>#REF!</v>
      </c>
      <c r="O2665" s="103" t="e">
        <f>VLOOKUP($A2665,#REF!,18,FALSE)</f>
        <v>#REF!</v>
      </c>
      <c r="P2665" s="93" t="e">
        <f>VLOOKUP($A2665,#REF!,41,FALSE)</f>
        <v>#REF!</v>
      </c>
      <c r="Q2665" s="115" t="e">
        <f>VLOOKUP(Revisión_Avance_Periodo!$L2665,#REF!,30,FALSE)</f>
        <v>#REF!</v>
      </c>
      <c r="R2665" s="116">
        <v>2019</v>
      </c>
      <c r="S2665" s="196">
        <v>43829</v>
      </c>
      <c r="T2665" s="124" t="s">
        <v>79</v>
      </c>
      <c r="U2665" s="440" t="e">
        <f>INDEX(#REF!,MATCH(Revisión_Avance_Periodo!$L2665,#REF!,0),MATCH(Revisión_Avance_Periodo!$T2665,#REF!,0))</f>
        <v>#REF!</v>
      </c>
      <c r="V2665" s="440" t="e">
        <f>INDEX(#REF!,MATCH(Revisión_Avance_Periodo!$L2665,#REF!,0),MATCH(Revisión_Avance_Periodo!$T2665,#REF!,0))</f>
        <v>#REF!</v>
      </c>
      <c r="W2665" s="118">
        <f>IFERROR((V2665/U2665),0)</f>
        <v>0</v>
      </c>
      <c r="X2665" s="124" t="str">
        <f>VLOOKUP(W2665,Tabla_Estado_Meta_OAP_2019[#All],3,TRUE)</f>
        <v>Por Ejecutar</v>
      </c>
      <c r="Y2665" s="164" t="e">
        <f>SUBTOTAL(9,$U$206:$U2665)</f>
        <v>#REF!</v>
      </c>
      <c r="Z2665" s="158" t="e">
        <f>SUBTOTAL(9,$V$206:$V2665)</f>
        <v>#REF!</v>
      </c>
      <c r="AA2665" s="159">
        <f>IFERROR(+Revisión_Avance_Periodo!$Z2665/Revisión_Avance_Periodo!$Y2665,0)</f>
        <v>0</v>
      </c>
      <c r="AB2665" s="126"/>
      <c r="AC2665" s="127"/>
      <c r="AD2665" s="125"/>
      <c r="AE2665" s="125"/>
      <c r="AF2665" s="128"/>
      <c r="AG2665" s="129"/>
      <c r="AH2665" s="164" t="e">
        <f>SUBTOTAL(9,$U$2654:$U2665)</f>
        <v>#REF!</v>
      </c>
      <c r="AI2665" s="158" t="e">
        <f>SUBTOTAL(9,$V$2654:$V2665)</f>
        <v>#REF!</v>
      </c>
      <c r="AJ2665" s="159">
        <f>IFERROR(+Revisión_Avance_Periodo!$Z2665/Revisión_Avance_Periodo!$Y2665,0)</f>
        <v>0</v>
      </c>
      <c r="AK2665" s="126"/>
      <c r="AL2665" s="127"/>
      <c r="AM2665" s="125"/>
      <c r="AN2665" s="125"/>
      <c r="AO2665" s="128"/>
      <c r="AP2665" s="129"/>
    </row>
    <row r="2666" spans="1:42" x14ac:dyDescent="0.25">
      <c r="A2666" s="92">
        <v>231</v>
      </c>
      <c r="B2666" s="435" t="e">
        <f>CONCATENATE(Revisión_Avance_Periodo!$D2666,";",Revisión_Avance_Periodo!$F2666,";",Revisión_Avance_Periodo!$L2666)</f>
        <v>#REF!</v>
      </c>
      <c r="C2666" s="435" t="e">
        <f t="shared" si="211"/>
        <v>#REF!</v>
      </c>
      <c r="D2666" s="114" t="e">
        <f>VLOOKUP($A2666,#REF!,3,FALSE)</f>
        <v>#REF!</v>
      </c>
      <c r="E2666" s="436" t="e">
        <f>VLOOKUP($A2666,#REF!,4,FALSE)</f>
        <v>#REF!</v>
      </c>
      <c r="F2666" s="102" t="e">
        <f>VLOOKUP($A2666,#REF!,5,FALSE)</f>
        <v>#REF!</v>
      </c>
      <c r="G2666" s="93" t="e">
        <f>VLOOKUP($A2666,#REF!,8,FALSE)</f>
        <v>#REF!</v>
      </c>
      <c r="H2666" s="93" t="e">
        <f>VLOOKUP($A2666,#REF!,7,FALSE)</f>
        <v>#REF!</v>
      </c>
      <c r="I2666" s="438" t="e">
        <f>VLOOKUP($A2666,#REF!,10,FALSE)</f>
        <v>#REF!</v>
      </c>
      <c r="J2666" s="93" t="e">
        <f>VLOOKUP($A2666,#REF!,11,FALSE)</f>
        <v>#REF!</v>
      </c>
      <c r="K2666" s="114" t="e">
        <f>VLOOKUP($A2666,#REF!,12,FALSE)</f>
        <v>#REF!</v>
      </c>
      <c r="L2666" s="93" t="e">
        <f>VLOOKUP($A2666,#REF!,13,FALSE)</f>
        <v>#REF!</v>
      </c>
      <c r="M2666" s="438" t="e">
        <f>VLOOKUP($A2666,#REF!,14,FALSE)</f>
        <v>#REF!</v>
      </c>
      <c r="N2666" s="102" t="e">
        <f>VLOOKUP($A2666,#REF!,15,FALSE)</f>
        <v>#REF!</v>
      </c>
      <c r="O2666" s="102" t="e">
        <f>VLOOKUP($A2666,#REF!,18,FALSE)</f>
        <v>#REF!</v>
      </c>
      <c r="P2666" s="93" t="e">
        <f>VLOOKUP($A2666,#REF!,41,FALSE)</f>
        <v>#REF!</v>
      </c>
      <c r="Q2666" s="115" t="e">
        <f>VLOOKUP(Revisión_Avance_Periodo!$L2666,#REF!,30,FALSE)</f>
        <v>#REF!</v>
      </c>
      <c r="R2666" s="116">
        <v>2019</v>
      </c>
      <c r="S2666" s="196">
        <v>43495</v>
      </c>
      <c r="T2666" s="116" t="s">
        <v>68</v>
      </c>
      <c r="U2666" s="132" t="e">
        <f>INDEX(#REF!,MATCH(Revisión_Avance_Periodo!$L2666,#REF!,0),MATCH(Revisión_Avance_Periodo!$T2666,#REF!,0))</f>
        <v>#REF!</v>
      </c>
      <c r="V2666" s="132" t="e">
        <f>INDEX(#REF!,MATCH(Revisión_Avance_Periodo!$L2666,#REF!,0),MATCH(Revisión_Avance_Periodo!$T2666,#REF!,0))</f>
        <v>#REF!</v>
      </c>
      <c r="W2666" s="118">
        <f>IFERROR((V2666/U2666),0)</f>
        <v>0</v>
      </c>
      <c r="X2666" s="116" t="str">
        <f>VLOOKUP(W2666,Tabla_Estado_Meta_OAP_2019[#All],3,TRUE)</f>
        <v>Por Ejecutar</v>
      </c>
      <c r="Y2666" s="160" t="e">
        <f>SUBTOTAL(9,$U$206:$U2666)</f>
        <v>#REF!</v>
      </c>
      <c r="Z2666" s="161" t="e">
        <f>SUBTOTAL(9,$V$206:$V2666)</f>
        <v>#REF!</v>
      </c>
      <c r="AA2666" s="162">
        <f>IFERROR(+Revisión_Avance_Periodo!$Z2666/Revisión_Avance_Periodo!$Y2666,0)</f>
        <v>0</v>
      </c>
      <c r="AB2666" s="133" t="e">
        <f>SUBTOTAL(9,U2666:U2677)</f>
        <v>#REF!</v>
      </c>
      <c r="AC2666" s="134" t="e">
        <f>SUBTOTAL(9,V2666:V2677)</f>
        <v>#REF!</v>
      </c>
      <c r="AD2666" s="119" t="e">
        <f>+AC2666/AB2666</f>
        <v>#REF!</v>
      </c>
      <c r="AE2666" s="119" t="e">
        <f>100%-Revisión_Avance_Periodo!$AD2666</f>
        <v>#REF!</v>
      </c>
      <c r="AF2666" s="121" t="e">
        <f>VLOOKUP(AD2666,Tabla_Estado_Meta_OAP_2019[],3,TRUE)</f>
        <v>#REF!</v>
      </c>
      <c r="AG2666" s="122" t="e">
        <f>Revisión_Avance_Periodo!$AD2666*Revisión_Avance_Periodo!$Q2666</f>
        <v>#REF!</v>
      </c>
      <c r="AH2666" s="160" t="e">
        <f>SUBTOTAL(9,$U$2666:$U2666)</f>
        <v>#REF!</v>
      </c>
      <c r="AI2666" s="161" t="e">
        <f>SUBTOTAL(9,$V$2666:$V2666)</f>
        <v>#REF!</v>
      </c>
      <c r="AJ2666" s="162">
        <f>IFERROR(+Revisión_Avance_Periodo!$Z2666/Revisión_Avance_Periodo!$Y2666,0)</f>
        <v>0</v>
      </c>
      <c r="AK2666" s="133" t="e">
        <f>SUBTOTAL(9,AD2666:AD2677)</f>
        <v>#REF!</v>
      </c>
      <c r="AL2666" s="134" t="e">
        <f>SUBTOTAL(9,AE2666:AE2677)</f>
        <v>#REF!</v>
      </c>
      <c r="AM2666" s="119" t="e">
        <f>+AL2666/AK2666</f>
        <v>#REF!</v>
      </c>
      <c r="AN2666" s="119" t="e">
        <f>100%-Revisión_Avance_Periodo!$AD2666</f>
        <v>#REF!</v>
      </c>
      <c r="AO2666" s="121" t="e">
        <f>VLOOKUP(AM2666,Tabla_Estado_Meta_OAP_2019[],3,TRUE)</f>
        <v>#REF!</v>
      </c>
      <c r="AP2666" s="122" t="e">
        <f>Revisión_Avance_Periodo!$AD2666*Revisión_Avance_Periodo!$Q2666</f>
        <v>#REF!</v>
      </c>
    </row>
    <row r="2667" spans="1:42" x14ac:dyDescent="0.25">
      <c r="A2667" s="97">
        <v>231</v>
      </c>
      <c r="B2667" s="435" t="e">
        <f>CONCATENATE(Revisión_Avance_Periodo!$D2667,";",Revisión_Avance_Periodo!$F2667,";",Revisión_Avance_Periodo!$L2667)</f>
        <v>#REF!</v>
      </c>
      <c r="C2667" s="435" t="e">
        <f t="shared" si="211"/>
        <v>#REF!</v>
      </c>
      <c r="D2667" s="123" t="e">
        <f>VLOOKUP($A2667,#REF!,3,FALSE)</f>
        <v>#REF!</v>
      </c>
      <c r="E2667" s="436" t="e">
        <f>VLOOKUP($A2667,#REF!,4,FALSE)</f>
        <v>#REF!</v>
      </c>
      <c r="F2667" s="103" t="e">
        <f>VLOOKUP($A2667,#REF!,5,FALSE)</f>
        <v>#REF!</v>
      </c>
      <c r="G2667" s="98" t="e">
        <f>VLOOKUP($A2667,#REF!,8,FALSE)</f>
        <v>#REF!</v>
      </c>
      <c r="H2667" s="93" t="e">
        <f>VLOOKUP($A2667,#REF!,7,FALSE)</f>
        <v>#REF!</v>
      </c>
      <c r="I2667" s="438" t="e">
        <f>VLOOKUP($A2667,#REF!,10,FALSE)</f>
        <v>#REF!</v>
      </c>
      <c r="J2667" s="98" t="e">
        <f>VLOOKUP($A2667,#REF!,11,FALSE)</f>
        <v>#REF!</v>
      </c>
      <c r="K2667" s="114" t="e">
        <f>VLOOKUP($A2667,#REF!,12,FALSE)</f>
        <v>#REF!</v>
      </c>
      <c r="L2667" s="98" t="e">
        <f>VLOOKUP($A2667,#REF!,13,FALSE)</f>
        <v>#REF!</v>
      </c>
      <c r="M2667" s="438" t="e">
        <f>VLOOKUP($A2667,#REF!,14,FALSE)</f>
        <v>#REF!</v>
      </c>
      <c r="N2667" s="103" t="e">
        <f>VLOOKUP($A2667,#REF!,15,FALSE)</f>
        <v>#REF!</v>
      </c>
      <c r="O2667" s="103" t="e">
        <f>VLOOKUP($A2667,#REF!,18,FALSE)</f>
        <v>#REF!</v>
      </c>
      <c r="P2667" s="93" t="e">
        <f>VLOOKUP($A2667,#REF!,41,FALSE)</f>
        <v>#REF!</v>
      </c>
      <c r="Q2667" s="115" t="e">
        <f>VLOOKUP(Revisión_Avance_Periodo!$L2667,#REF!,30,FALSE)</f>
        <v>#REF!</v>
      </c>
      <c r="R2667" s="116">
        <v>2019</v>
      </c>
      <c r="S2667" s="196">
        <v>43524</v>
      </c>
      <c r="T2667" s="124" t="s">
        <v>69</v>
      </c>
      <c r="U2667" s="132" t="e">
        <f>INDEX(#REF!,MATCH(Revisión_Avance_Periodo!$L2667,#REF!,0),MATCH(Revisión_Avance_Periodo!$T2667,#REF!,0))</f>
        <v>#REF!</v>
      </c>
      <c r="V2667" s="132" t="e">
        <f>INDEX(#REF!,MATCH(Revisión_Avance_Periodo!$L2667,#REF!,0),MATCH(Revisión_Avance_Periodo!$T2667,#REF!,0))</f>
        <v>#REF!</v>
      </c>
      <c r="W2667" s="130" t="e">
        <f>V2667/U2667</f>
        <v>#REF!</v>
      </c>
      <c r="X2667" s="124" t="e">
        <f>VLOOKUP(W2667,Tabla_Estado_Meta_OAP_2019[#All],3,TRUE)</f>
        <v>#REF!</v>
      </c>
      <c r="Y2667" s="157" t="e">
        <f>SUBTOTAL(9,$U$206:$U2667)</f>
        <v>#REF!</v>
      </c>
      <c r="Z2667" s="158" t="e">
        <f>SUBTOTAL(9,$V$206:$V2667)</f>
        <v>#REF!</v>
      </c>
      <c r="AA2667" s="159">
        <f>IFERROR(+Revisión_Avance_Periodo!$Z2667/Revisión_Avance_Periodo!$Y2667,0)</f>
        <v>0</v>
      </c>
      <c r="AB2667" s="126"/>
      <c r="AC2667" s="127"/>
      <c r="AD2667" s="125"/>
      <c r="AE2667" s="125"/>
      <c r="AF2667" s="128"/>
      <c r="AG2667" s="129"/>
      <c r="AH2667" s="157" t="e">
        <f>SUBTOTAL(9,$U$2666:$U2667)</f>
        <v>#REF!</v>
      </c>
      <c r="AI2667" s="158" t="e">
        <f>SUBTOTAL(9,$V$2666:$V2667)</f>
        <v>#REF!</v>
      </c>
      <c r="AJ2667" s="159">
        <f>IFERROR(+Revisión_Avance_Periodo!$Z2667/Revisión_Avance_Periodo!$Y2667,0)</f>
        <v>0</v>
      </c>
      <c r="AK2667" s="126"/>
      <c r="AL2667" s="127"/>
      <c r="AM2667" s="125"/>
      <c r="AN2667" s="125"/>
      <c r="AO2667" s="128"/>
      <c r="AP2667" s="129"/>
    </row>
    <row r="2668" spans="1:42" x14ac:dyDescent="0.25">
      <c r="A2668" s="92">
        <v>231</v>
      </c>
      <c r="B2668" s="435" t="e">
        <f>CONCATENATE(Revisión_Avance_Periodo!$D2668,";",Revisión_Avance_Periodo!$F2668,";",Revisión_Avance_Periodo!$L2668)</f>
        <v>#REF!</v>
      </c>
      <c r="C2668" s="435" t="e">
        <f t="shared" si="211"/>
        <v>#REF!</v>
      </c>
      <c r="D2668" s="114" t="e">
        <f>VLOOKUP($A2668,#REF!,3,FALSE)</f>
        <v>#REF!</v>
      </c>
      <c r="E2668" s="436" t="e">
        <f>VLOOKUP($A2668,#REF!,4,FALSE)</f>
        <v>#REF!</v>
      </c>
      <c r="F2668" s="102" t="e">
        <f>VLOOKUP($A2668,#REF!,5,FALSE)</f>
        <v>#REF!</v>
      </c>
      <c r="G2668" s="93" t="e">
        <f>VLOOKUP($A2668,#REF!,8,FALSE)</f>
        <v>#REF!</v>
      </c>
      <c r="H2668" s="93" t="e">
        <f>VLOOKUP($A2668,#REF!,7,FALSE)</f>
        <v>#REF!</v>
      </c>
      <c r="I2668" s="438" t="e">
        <f>VLOOKUP($A2668,#REF!,10,FALSE)</f>
        <v>#REF!</v>
      </c>
      <c r="J2668" s="93" t="e">
        <f>VLOOKUP($A2668,#REF!,11,FALSE)</f>
        <v>#REF!</v>
      </c>
      <c r="K2668" s="114" t="e">
        <f>VLOOKUP($A2668,#REF!,12,FALSE)</f>
        <v>#REF!</v>
      </c>
      <c r="L2668" s="93" t="e">
        <f>VLOOKUP($A2668,#REF!,13,FALSE)</f>
        <v>#REF!</v>
      </c>
      <c r="M2668" s="438" t="e">
        <f>VLOOKUP($A2668,#REF!,14,FALSE)</f>
        <v>#REF!</v>
      </c>
      <c r="N2668" s="102" t="e">
        <f>VLOOKUP($A2668,#REF!,15,FALSE)</f>
        <v>#REF!</v>
      </c>
      <c r="O2668" s="102" t="e">
        <f>VLOOKUP($A2668,#REF!,18,FALSE)</f>
        <v>#REF!</v>
      </c>
      <c r="P2668" s="93" t="e">
        <f>VLOOKUP($A2668,#REF!,41,FALSE)</f>
        <v>#REF!</v>
      </c>
      <c r="Q2668" s="115" t="e">
        <f>VLOOKUP(Revisión_Avance_Periodo!$L2668,#REF!,30,FALSE)</f>
        <v>#REF!</v>
      </c>
      <c r="R2668" s="116">
        <v>2019</v>
      </c>
      <c r="S2668" s="196">
        <v>43554</v>
      </c>
      <c r="T2668" s="116" t="s">
        <v>70</v>
      </c>
      <c r="U2668" s="132" t="e">
        <f>INDEX(#REF!,MATCH(Revisión_Avance_Periodo!$L2668,#REF!,0),MATCH(Revisión_Avance_Periodo!$T2668,#REF!,0))</f>
        <v>#REF!</v>
      </c>
      <c r="V2668" s="132" t="e">
        <f>INDEX(#REF!,MATCH(Revisión_Avance_Periodo!$L2668,#REF!,0),MATCH(Revisión_Avance_Periodo!$T2668,#REF!,0))</f>
        <v>#REF!</v>
      </c>
      <c r="W2668" s="118">
        <f>IFERROR((V2668/U2668),0)</f>
        <v>0</v>
      </c>
      <c r="X2668" s="116" t="str">
        <f>VLOOKUP(W2668,Tabla_Estado_Meta_OAP_2019[#All],3,TRUE)</f>
        <v>Por Ejecutar</v>
      </c>
      <c r="Y2668" s="157" t="e">
        <f>SUBTOTAL(9,$U$206:$U2668)</f>
        <v>#REF!</v>
      </c>
      <c r="Z2668" s="158" t="e">
        <f>SUBTOTAL(9,$V$206:$V2668)</f>
        <v>#REF!</v>
      </c>
      <c r="AA2668" s="159">
        <f>IFERROR(+Revisión_Avance_Periodo!$Z2668/Revisión_Avance_Periodo!$Y2668,0)</f>
        <v>0</v>
      </c>
      <c r="AB2668" s="126"/>
      <c r="AC2668" s="127"/>
      <c r="AD2668" s="125"/>
      <c r="AE2668" s="125"/>
      <c r="AF2668" s="128"/>
      <c r="AG2668" s="129"/>
      <c r="AH2668" s="157" t="e">
        <f>SUBTOTAL(9,$U$2666:$U2668)</f>
        <v>#REF!</v>
      </c>
      <c r="AI2668" s="158" t="e">
        <f>SUBTOTAL(9,$V$2666:$V2668)</f>
        <v>#REF!</v>
      </c>
      <c r="AJ2668" s="159">
        <f>IFERROR(+Revisión_Avance_Periodo!$Z2668/Revisión_Avance_Periodo!$Y2668,0)</f>
        <v>0</v>
      </c>
      <c r="AK2668" s="126"/>
      <c r="AL2668" s="127"/>
      <c r="AM2668" s="125"/>
      <c r="AN2668" s="125"/>
      <c r="AO2668" s="128"/>
      <c r="AP2668" s="129"/>
    </row>
    <row r="2669" spans="1:42" x14ac:dyDescent="0.25">
      <c r="A2669" s="97">
        <v>231</v>
      </c>
      <c r="B2669" s="435" t="e">
        <f>CONCATENATE(Revisión_Avance_Periodo!$D2669,";",Revisión_Avance_Periodo!$F2669,";",Revisión_Avance_Periodo!$L2669)</f>
        <v>#REF!</v>
      </c>
      <c r="C2669" s="435" t="e">
        <f t="shared" si="211"/>
        <v>#REF!</v>
      </c>
      <c r="D2669" s="123" t="e">
        <f>VLOOKUP($A2669,#REF!,3,FALSE)</f>
        <v>#REF!</v>
      </c>
      <c r="E2669" s="436" t="e">
        <f>VLOOKUP($A2669,#REF!,4,FALSE)</f>
        <v>#REF!</v>
      </c>
      <c r="F2669" s="103" t="e">
        <f>VLOOKUP($A2669,#REF!,5,FALSE)</f>
        <v>#REF!</v>
      </c>
      <c r="G2669" s="98" t="e">
        <f>VLOOKUP($A2669,#REF!,8,FALSE)</f>
        <v>#REF!</v>
      </c>
      <c r="H2669" s="93" t="e">
        <f>VLOOKUP($A2669,#REF!,7,FALSE)</f>
        <v>#REF!</v>
      </c>
      <c r="I2669" s="438" t="e">
        <f>VLOOKUP($A2669,#REF!,10,FALSE)</f>
        <v>#REF!</v>
      </c>
      <c r="J2669" s="98" t="e">
        <f>VLOOKUP($A2669,#REF!,11,FALSE)</f>
        <v>#REF!</v>
      </c>
      <c r="K2669" s="114" t="e">
        <f>VLOOKUP($A2669,#REF!,12,FALSE)</f>
        <v>#REF!</v>
      </c>
      <c r="L2669" s="98" t="e">
        <f>VLOOKUP($A2669,#REF!,13,FALSE)</f>
        <v>#REF!</v>
      </c>
      <c r="M2669" s="438" t="e">
        <f>VLOOKUP($A2669,#REF!,14,FALSE)</f>
        <v>#REF!</v>
      </c>
      <c r="N2669" s="103" t="e">
        <f>VLOOKUP($A2669,#REF!,15,FALSE)</f>
        <v>#REF!</v>
      </c>
      <c r="O2669" s="103" t="e">
        <f>VLOOKUP($A2669,#REF!,18,FALSE)</f>
        <v>#REF!</v>
      </c>
      <c r="P2669" s="93" t="e">
        <f>VLOOKUP($A2669,#REF!,41,FALSE)</f>
        <v>#REF!</v>
      </c>
      <c r="Q2669" s="115" t="e">
        <f>VLOOKUP(Revisión_Avance_Periodo!$L2669,#REF!,30,FALSE)</f>
        <v>#REF!</v>
      </c>
      <c r="R2669" s="116">
        <v>2019</v>
      </c>
      <c r="S2669" s="196">
        <v>43585</v>
      </c>
      <c r="T2669" s="124" t="s">
        <v>71</v>
      </c>
      <c r="U2669" s="132" t="e">
        <f>INDEX(#REF!,MATCH(Revisión_Avance_Periodo!$L2669,#REF!,0),MATCH(Revisión_Avance_Periodo!$T2669,#REF!,0))</f>
        <v>#REF!</v>
      </c>
      <c r="V2669" s="132" t="e">
        <f>INDEX(#REF!,MATCH(Revisión_Avance_Periodo!$L2669,#REF!,0),MATCH(Revisión_Avance_Periodo!$T2669,#REF!,0))</f>
        <v>#REF!</v>
      </c>
      <c r="W2669" s="131" t="e">
        <f t="shared" ref="W2669:W2677" si="213">V2669/U2669</f>
        <v>#REF!</v>
      </c>
      <c r="X2669" s="124" t="e">
        <f>VLOOKUP(W2669,Tabla_Estado_Meta_OAP_2019[#All],3,TRUE)</f>
        <v>#REF!</v>
      </c>
      <c r="Y2669" s="157" t="e">
        <f>SUBTOTAL(9,$U$206:$U2669)</f>
        <v>#REF!</v>
      </c>
      <c r="Z2669" s="158" t="e">
        <f>SUBTOTAL(9,$V$206:$V2669)</f>
        <v>#REF!</v>
      </c>
      <c r="AA2669" s="159">
        <f>IFERROR(+Revisión_Avance_Periodo!$Z2669/Revisión_Avance_Periodo!$Y2669,0)</f>
        <v>0</v>
      </c>
      <c r="AB2669" s="126"/>
      <c r="AC2669" s="127"/>
      <c r="AD2669" s="125"/>
      <c r="AE2669" s="125"/>
      <c r="AF2669" s="128"/>
      <c r="AG2669" s="129"/>
      <c r="AH2669" s="157" t="e">
        <f>SUBTOTAL(9,$U$2666:$U2669)</f>
        <v>#REF!</v>
      </c>
      <c r="AI2669" s="158" t="e">
        <f>SUBTOTAL(9,$V$2666:$V2669)</f>
        <v>#REF!</v>
      </c>
      <c r="AJ2669" s="159">
        <f>IFERROR(+Revisión_Avance_Periodo!$Z2669/Revisión_Avance_Periodo!$Y2669,0)</f>
        <v>0</v>
      </c>
      <c r="AK2669" s="126"/>
      <c r="AL2669" s="127"/>
      <c r="AM2669" s="125"/>
      <c r="AN2669" s="125"/>
      <c r="AO2669" s="128"/>
      <c r="AP2669" s="129"/>
    </row>
    <row r="2670" spans="1:42" x14ac:dyDescent="0.25">
      <c r="A2670" s="92">
        <v>231</v>
      </c>
      <c r="B2670" s="435" t="e">
        <f>CONCATENATE(Revisión_Avance_Periodo!$D2670,";",Revisión_Avance_Periodo!$F2670,";",Revisión_Avance_Periodo!$L2670)</f>
        <v>#REF!</v>
      </c>
      <c r="C2670" s="435" t="e">
        <f t="shared" si="211"/>
        <v>#REF!</v>
      </c>
      <c r="D2670" s="114" t="e">
        <f>VLOOKUP($A2670,#REF!,3,FALSE)</f>
        <v>#REF!</v>
      </c>
      <c r="E2670" s="436" t="e">
        <f>VLOOKUP($A2670,#REF!,4,FALSE)</f>
        <v>#REF!</v>
      </c>
      <c r="F2670" s="102" t="e">
        <f>VLOOKUP($A2670,#REF!,5,FALSE)</f>
        <v>#REF!</v>
      </c>
      <c r="G2670" s="93" t="e">
        <f>VLOOKUP($A2670,#REF!,8,FALSE)</f>
        <v>#REF!</v>
      </c>
      <c r="H2670" s="93" t="e">
        <f>VLOOKUP($A2670,#REF!,7,FALSE)</f>
        <v>#REF!</v>
      </c>
      <c r="I2670" s="438" t="e">
        <f>VLOOKUP($A2670,#REF!,10,FALSE)</f>
        <v>#REF!</v>
      </c>
      <c r="J2670" s="93" t="e">
        <f>VLOOKUP($A2670,#REF!,11,FALSE)</f>
        <v>#REF!</v>
      </c>
      <c r="K2670" s="114" t="e">
        <f>VLOOKUP($A2670,#REF!,12,FALSE)</f>
        <v>#REF!</v>
      </c>
      <c r="L2670" s="93" t="e">
        <f>VLOOKUP($A2670,#REF!,13,FALSE)</f>
        <v>#REF!</v>
      </c>
      <c r="M2670" s="438" t="e">
        <f>VLOOKUP($A2670,#REF!,14,FALSE)</f>
        <v>#REF!</v>
      </c>
      <c r="N2670" s="102" t="e">
        <f>VLOOKUP($A2670,#REF!,15,FALSE)</f>
        <v>#REF!</v>
      </c>
      <c r="O2670" s="102" t="e">
        <f>VLOOKUP($A2670,#REF!,18,FALSE)</f>
        <v>#REF!</v>
      </c>
      <c r="P2670" s="93" t="e">
        <f>VLOOKUP($A2670,#REF!,41,FALSE)</f>
        <v>#REF!</v>
      </c>
      <c r="Q2670" s="115" t="e">
        <f>VLOOKUP(Revisión_Avance_Periodo!$L2670,#REF!,30,FALSE)</f>
        <v>#REF!</v>
      </c>
      <c r="R2670" s="116">
        <v>2019</v>
      </c>
      <c r="S2670" s="196">
        <v>43615</v>
      </c>
      <c r="T2670" s="116" t="s">
        <v>72</v>
      </c>
      <c r="U2670" s="132" t="e">
        <f>INDEX(#REF!,MATCH(Revisión_Avance_Periodo!$L2670,#REF!,0),MATCH(Revisión_Avance_Periodo!$T2670,#REF!,0))</f>
        <v>#REF!</v>
      </c>
      <c r="V2670" s="132" t="e">
        <f>INDEX(#REF!,MATCH(Revisión_Avance_Periodo!$L2670,#REF!,0),MATCH(Revisión_Avance_Periodo!$T2670,#REF!,0))</f>
        <v>#REF!</v>
      </c>
      <c r="W2670" s="131" t="e">
        <f t="shared" si="213"/>
        <v>#REF!</v>
      </c>
      <c r="X2670" s="116" t="e">
        <f>VLOOKUP(W2670,Tabla_Estado_Meta_OAP_2019[#All],3,TRUE)</f>
        <v>#REF!</v>
      </c>
      <c r="Y2670" s="157" t="e">
        <f>SUBTOTAL(9,$U$206:$U2670)</f>
        <v>#REF!</v>
      </c>
      <c r="Z2670" s="158" t="e">
        <f>SUBTOTAL(9,$V$206:$V2670)</f>
        <v>#REF!</v>
      </c>
      <c r="AA2670" s="159">
        <f>IFERROR(+Revisión_Avance_Periodo!$Z2670/Revisión_Avance_Periodo!$Y2670,0)</f>
        <v>0</v>
      </c>
      <c r="AB2670" s="126"/>
      <c r="AC2670" s="127"/>
      <c r="AD2670" s="125"/>
      <c r="AE2670" s="125"/>
      <c r="AF2670" s="128"/>
      <c r="AG2670" s="129"/>
      <c r="AH2670" s="157" t="e">
        <f>SUBTOTAL(9,$U$2666:$U2670)</f>
        <v>#REF!</v>
      </c>
      <c r="AI2670" s="158" t="e">
        <f>SUBTOTAL(9,$V$2666:$V2670)</f>
        <v>#REF!</v>
      </c>
      <c r="AJ2670" s="159">
        <f>IFERROR(+Revisión_Avance_Periodo!$Z2670/Revisión_Avance_Periodo!$Y2670,0)</f>
        <v>0</v>
      </c>
      <c r="AK2670" s="126"/>
      <c r="AL2670" s="127"/>
      <c r="AM2670" s="125"/>
      <c r="AN2670" s="125"/>
      <c r="AO2670" s="128"/>
      <c r="AP2670" s="129"/>
    </row>
    <row r="2671" spans="1:42" x14ac:dyDescent="0.25">
      <c r="A2671" s="97">
        <v>231</v>
      </c>
      <c r="B2671" s="435" t="e">
        <f>CONCATENATE(Revisión_Avance_Periodo!$D2671,";",Revisión_Avance_Periodo!$F2671,";",Revisión_Avance_Periodo!$L2671)</f>
        <v>#REF!</v>
      </c>
      <c r="C2671" s="435" t="e">
        <f t="shared" si="211"/>
        <v>#REF!</v>
      </c>
      <c r="D2671" s="123" t="e">
        <f>VLOOKUP($A2671,#REF!,3,FALSE)</f>
        <v>#REF!</v>
      </c>
      <c r="E2671" s="436" t="e">
        <f>VLOOKUP($A2671,#REF!,4,FALSE)</f>
        <v>#REF!</v>
      </c>
      <c r="F2671" s="103" t="e">
        <f>VLOOKUP($A2671,#REF!,5,FALSE)</f>
        <v>#REF!</v>
      </c>
      <c r="G2671" s="98" t="e">
        <f>VLOOKUP($A2671,#REF!,8,FALSE)</f>
        <v>#REF!</v>
      </c>
      <c r="H2671" s="93" t="e">
        <f>VLOOKUP($A2671,#REF!,7,FALSE)</f>
        <v>#REF!</v>
      </c>
      <c r="I2671" s="438" t="e">
        <f>VLOOKUP($A2671,#REF!,10,FALSE)</f>
        <v>#REF!</v>
      </c>
      <c r="J2671" s="98" t="e">
        <f>VLOOKUP($A2671,#REF!,11,FALSE)</f>
        <v>#REF!</v>
      </c>
      <c r="K2671" s="114" t="e">
        <f>VLOOKUP($A2671,#REF!,12,FALSE)</f>
        <v>#REF!</v>
      </c>
      <c r="L2671" s="98" t="e">
        <f>VLOOKUP($A2671,#REF!,13,FALSE)</f>
        <v>#REF!</v>
      </c>
      <c r="M2671" s="438" t="e">
        <f>VLOOKUP($A2671,#REF!,14,FALSE)</f>
        <v>#REF!</v>
      </c>
      <c r="N2671" s="103" t="e">
        <f>VLOOKUP($A2671,#REF!,15,FALSE)</f>
        <v>#REF!</v>
      </c>
      <c r="O2671" s="103" t="e">
        <f>VLOOKUP($A2671,#REF!,18,FALSE)</f>
        <v>#REF!</v>
      </c>
      <c r="P2671" s="93" t="e">
        <f>VLOOKUP($A2671,#REF!,41,FALSE)</f>
        <v>#REF!</v>
      </c>
      <c r="Q2671" s="115" t="e">
        <f>VLOOKUP(Revisión_Avance_Periodo!$L2671,#REF!,30,FALSE)</f>
        <v>#REF!</v>
      </c>
      <c r="R2671" s="116">
        <v>2019</v>
      </c>
      <c r="S2671" s="196">
        <v>43646</v>
      </c>
      <c r="T2671" s="124" t="s">
        <v>73</v>
      </c>
      <c r="U2671" s="132" t="e">
        <f>INDEX(#REF!,MATCH(Revisión_Avance_Periodo!$L2671,#REF!,0),MATCH(Revisión_Avance_Periodo!$T2671,#REF!,0))</f>
        <v>#REF!</v>
      </c>
      <c r="V2671" s="132" t="e">
        <f>INDEX(#REF!,MATCH(Revisión_Avance_Periodo!$L2671,#REF!,0),MATCH(Revisión_Avance_Periodo!$T2671,#REF!,0))</f>
        <v>#REF!</v>
      </c>
      <c r="W2671" s="130" t="e">
        <f t="shared" si="213"/>
        <v>#REF!</v>
      </c>
      <c r="X2671" s="124" t="e">
        <f>VLOOKUP(W2671,Tabla_Estado_Meta_OAP_2019[#All],3,TRUE)</f>
        <v>#REF!</v>
      </c>
      <c r="Y2671" s="157" t="e">
        <f>SUBTOTAL(9,$U$206:$U2671)</f>
        <v>#REF!</v>
      </c>
      <c r="Z2671" s="158" t="e">
        <f>SUBTOTAL(9,$V$206:$V2671)</f>
        <v>#REF!</v>
      </c>
      <c r="AA2671" s="159">
        <f>IFERROR(+Revisión_Avance_Periodo!$Z2671/Revisión_Avance_Periodo!$Y2671,0)</f>
        <v>0</v>
      </c>
      <c r="AB2671" s="126"/>
      <c r="AC2671" s="127"/>
      <c r="AD2671" s="125"/>
      <c r="AE2671" s="125"/>
      <c r="AF2671" s="128"/>
      <c r="AG2671" s="129"/>
      <c r="AH2671" s="157" t="e">
        <f>SUBTOTAL(9,$U$2666:$U2671)</f>
        <v>#REF!</v>
      </c>
      <c r="AI2671" s="158" t="e">
        <f>SUBTOTAL(9,$V$2666:$V2671)</f>
        <v>#REF!</v>
      </c>
      <c r="AJ2671" s="159">
        <f>IFERROR(+Revisión_Avance_Periodo!$Z2671/Revisión_Avance_Periodo!$Y2671,0)</f>
        <v>0</v>
      </c>
      <c r="AK2671" s="126"/>
      <c r="AL2671" s="127"/>
      <c r="AM2671" s="125"/>
      <c r="AN2671" s="125"/>
      <c r="AO2671" s="128"/>
      <c r="AP2671" s="129"/>
    </row>
    <row r="2672" spans="1:42" x14ac:dyDescent="0.25">
      <c r="A2672" s="92">
        <v>231</v>
      </c>
      <c r="B2672" s="435" t="e">
        <f>CONCATENATE(Revisión_Avance_Periodo!$D2672,";",Revisión_Avance_Periodo!$F2672,";",Revisión_Avance_Periodo!$L2672)</f>
        <v>#REF!</v>
      </c>
      <c r="C2672" s="435" t="e">
        <f t="shared" si="211"/>
        <v>#REF!</v>
      </c>
      <c r="D2672" s="114" t="e">
        <f>VLOOKUP($A2672,#REF!,3,FALSE)</f>
        <v>#REF!</v>
      </c>
      <c r="E2672" s="436" t="e">
        <f>VLOOKUP($A2672,#REF!,4,FALSE)</f>
        <v>#REF!</v>
      </c>
      <c r="F2672" s="102" t="e">
        <f>VLOOKUP($A2672,#REF!,5,FALSE)</f>
        <v>#REF!</v>
      </c>
      <c r="G2672" s="93" t="e">
        <f>VLOOKUP($A2672,#REF!,8,FALSE)</f>
        <v>#REF!</v>
      </c>
      <c r="H2672" s="93" t="e">
        <f>VLOOKUP($A2672,#REF!,7,FALSE)</f>
        <v>#REF!</v>
      </c>
      <c r="I2672" s="438" t="e">
        <f>VLOOKUP($A2672,#REF!,10,FALSE)</f>
        <v>#REF!</v>
      </c>
      <c r="J2672" s="93" t="e">
        <f>VLOOKUP($A2672,#REF!,11,FALSE)</f>
        <v>#REF!</v>
      </c>
      <c r="K2672" s="114" t="e">
        <f>VLOOKUP($A2672,#REF!,12,FALSE)</f>
        <v>#REF!</v>
      </c>
      <c r="L2672" s="93" t="e">
        <f>VLOOKUP($A2672,#REF!,13,FALSE)</f>
        <v>#REF!</v>
      </c>
      <c r="M2672" s="438" t="e">
        <f>VLOOKUP($A2672,#REF!,14,FALSE)</f>
        <v>#REF!</v>
      </c>
      <c r="N2672" s="102" t="e">
        <f>VLOOKUP($A2672,#REF!,15,FALSE)</f>
        <v>#REF!</v>
      </c>
      <c r="O2672" s="102" t="e">
        <f>VLOOKUP($A2672,#REF!,18,FALSE)</f>
        <v>#REF!</v>
      </c>
      <c r="P2672" s="93" t="e">
        <f>VLOOKUP($A2672,#REF!,41,FALSE)</f>
        <v>#REF!</v>
      </c>
      <c r="Q2672" s="115" t="e">
        <f>VLOOKUP(Revisión_Avance_Periodo!$L2672,#REF!,30,FALSE)</f>
        <v>#REF!</v>
      </c>
      <c r="R2672" s="116">
        <v>2019</v>
      </c>
      <c r="S2672" s="196">
        <v>43676</v>
      </c>
      <c r="T2672" s="116" t="s">
        <v>74</v>
      </c>
      <c r="U2672" s="132" t="e">
        <f>INDEX(#REF!,MATCH(Revisión_Avance_Periodo!$L2672,#REF!,0),MATCH(Revisión_Avance_Periodo!$T2672,#REF!,0))</f>
        <v>#REF!</v>
      </c>
      <c r="V2672" s="132" t="e">
        <f>INDEX(#REF!,MATCH(Revisión_Avance_Periodo!$L2672,#REF!,0),MATCH(Revisión_Avance_Periodo!$T2672,#REF!,0))</f>
        <v>#REF!</v>
      </c>
      <c r="W2672" s="131" t="e">
        <f t="shared" si="213"/>
        <v>#REF!</v>
      </c>
      <c r="X2672" s="116" t="e">
        <f>VLOOKUP(W2672,Tabla_Estado_Meta_OAP_2019[#All],3,TRUE)</f>
        <v>#REF!</v>
      </c>
      <c r="Y2672" s="157" t="e">
        <f>SUBTOTAL(9,$U$206:$U2672)</f>
        <v>#REF!</v>
      </c>
      <c r="Z2672" s="158" t="e">
        <f>SUBTOTAL(9,$V$206:$V2672)</f>
        <v>#REF!</v>
      </c>
      <c r="AA2672" s="159">
        <f>IFERROR(+Revisión_Avance_Periodo!$Z2672/Revisión_Avance_Periodo!$Y2672,0)</f>
        <v>0</v>
      </c>
      <c r="AB2672" s="126"/>
      <c r="AC2672" s="127"/>
      <c r="AD2672" s="125"/>
      <c r="AE2672" s="125"/>
      <c r="AF2672" s="128"/>
      <c r="AG2672" s="129"/>
      <c r="AH2672" s="157" t="e">
        <f>SUBTOTAL(9,$U$2666:$U2672)</f>
        <v>#REF!</v>
      </c>
      <c r="AI2672" s="158" t="e">
        <f>SUBTOTAL(9,$V$2666:$V2672)</f>
        <v>#REF!</v>
      </c>
      <c r="AJ2672" s="159">
        <f>IFERROR(+Revisión_Avance_Periodo!$Z2672/Revisión_Avance_Periodo!$Y2672,0)</f>
        <v>0</v>
      </c>
      <c r="AK2672" s="126"/>
      <c r="AL2672" s="127"/>
      <c r="AM2672" s="125"/>
      <c r="AN2672" s="125"/>
      <c r="AO2672" s="128"/>
      <c r="AP2672" s="129"/>
    </row>
    <row r="2673" spans="1:42" x14ac:dyDescent="0.25">
      <c r="A2673" s="97">
        <v>231</v>
      </c>
      <c r="B2673" s="435" t="e">
        <f>CONCATENATE(Revisión_Avance_Periodo!$D2673,";",Revisión_Avance_Periodo!$F2673,";",Revisión_Avance_Periodo!$L2673)</f>
        <v>#REF!</v>
      </c>
      <c r="C2673" s="435" t="e">
        <f t="shared" si="211"/>
        <v>#REF!</v>
      </c>
      <c r="D2673" s="123" t="e">
        <f>VLOOKUP($A2673,#REF!,3,FALSE)</f>
        <v>#REF!</v>
      </c>
      <c r="E2673" s="436" t="e">
        <f>VLOOKUP($A2673,#REF!,4,FALSE)</f>
        <v>#REF!</v>
      </c>
      <c r="F2673" s="103" t="e">
        <f>VLOOKUP($A2673,#REF!,5,FALSE)</f>
        <v>#REF!</v>
      </c>
      <c r="G2673" s="98" t="e">
        <f>VLOOKUP($A2673,#REF!,8,FALSE)</f>
        <v>#REF!</v>
      </c>
      <c r="H2673" s="93" t="e">
        <f>VLOOKUP($A2673,#REF!,7,FALSE)</f>
        <v>#REF!</v>
      </c>
      <c r="I2673" s="438" t="e">
        <f>VLOOKUP($A2673,#REF!,10,FALSE)</f>
        <v>#REF!</v>
      </c>
      <c r="J2673" s="98" t="e">
        <f>VLOOKUP($A2673,#REF!,11,FALSE)</f>
        <v>#REF!</v>
      </c>
      <c r="K2673" s="114" t="e">
        <f>VLOOKUP($A2673,#REF!,12,FALSE)</f>
        <v>#REF!</v>
      </c>
      <c r="L2673" s="98" t="e">
        <f>VLOOKUP($A2673,#REF!,13,FALSE)</f>
        <v>#REF!</v>
      </c>
      <c r="M2673" s="438" t="e">
        <f>VLOOKUP($A2673,#REF!,14,FALSE)</f>
        <v>#REF!</v>
      </c>
      <c r="N2673" s="103" t="e">
        <f>VLOOKUP($A2673,#REF!,15,FALSE)</f>
        <v>#REF!</v>
      </c>
      <c r="O2673" s="103" t="e">
        <f>VLOOKUP($A2673,#REF!,18,FALSE)</f>
        <v>#REF!</v>
      </c>
      <c r="P2673" s="93" t="e">
        <f>VLOOKUP($A2673,#REF!,41,FALSE)</f>
        <v>#REF!</v>
      </c>
      <c r="Q2673" s="115" t="e">
        <f>VLOOKUP(Revisión_Avance_Periodo!$L2673,#REF!,30,FALSE)</f>
        <v>#REF!</v>
      </c>
      <c r="R2673" s="116">
        <v>2019</v>
      </c>
      <c r="S2673" s="196">
        <v>43707</v>
      </c>
      <c r="T2673" s="124" t="s">
        <v>75</v>
      </c>
      <c r="U2673" s="132" t="e">
        <f>INDEX(#REF!,MATCH(Revisión_Avance_Periodo!$L2673,#REF!,0),MATCH(Revisión_Avance_Periodo!$T2673,#REF!,0))</f>
        <v>#REF!</v>
      </c>
      <c r="V2673" s="132" t="e">
        <f>INDEX(#REF!,MATCH(Revisión_Avance_Periodo!$L2673,#REF!,0),MATCH(Revisión_Avance_Periodo!$T2673,#REF!,0))</f>
        <v>#REF!</v>
      </c>
      <c r="W2673" s="130" t="e">
        <f t="shared" si="213"/>
        <v>#REF!</v>
      </c>
      <c r="X2673" s="124" t="e">
        <f>VLOOKUP(W2673,Tabla_Estado_Meta_OAP_2019[#All],3,TRUE)</f>
        <v>#REF!</v>
      </c>
      <c r="Y2673" s="157" t="e">
        <f>SUBTOTAL(9,$U$206:$U2673)</f>
        <v>#REF!</v>
      </c>
      <c r="Z2673" s="158" t="e">
        <f>SUBTOTAL(9,$V$206:$V2673)</f>
        <v>#REF!</v>
      </c>
      <c r="AA2673" s="159">
        <f>IFERROR(+Revisión_Avance_Periodo!$Z2673/Revisión_Avance_Periodo!$Y2673,0)</f>
        <v>0</v>
      </c>
      <c r="AB2673" s="126"/>
      <c r="AC2673" s="127"/>
      <c r="AD2673" s="125"/>
      <c r="AE2673" s="125"/>
      <c r="AF2673" s="128"/>
      <c r="AG2673" s="129"/>
      <c r="AH2673" s="157" t="e">
        <f>SUBTOTAL(9,$U$2666:$U2673)</f>
        <v>#REF!</v>
      </c>
      <c r="AI2673" s="158" t="e">
        <f>SUBTOTAL(9,$V$2666:$V2673)</f>
        <v>#REF!</v>
      </c>
      <c r="AJ2673" s="159">
        <f>IFERROR(+Revisión_Avance_Periodo!$Z2673/Revisión_Avance_Periodo!$Y2673,0)</f>
        <v>0</v>
      </c>
      <c r="AK2673" s="126"/>
      <c r="AL2673" s="127"/>
      <c r="AM2673" s="125"/>
      <c r="AN2673" s="125"/>
      <c r="AO2673" s="128"/>
      <c r="AP2673" s="129"/>
    </row>
    <row r="2674" spans="1:42" x14ac:dyDescent="0.25">
      <c r="A2674" s="92">
        <v>231</v>
      </c>
      <c r="B2674" s="435" t="e">
        <f>CONCATENATE(Revisión_Avance_Periodo!$D2674,";",Revisión_Avance_Periodo!$F2674,";",Revisión_Avance_Periodo!$L2674)</f>
        <v>#REF!</v>
      </c>
      <c r="C2674" s="435" t="e">
        <f t="shared" si="211"/>
        <v>#REF!</v>
      </c>
      <c r="D2674" s="114" t="e">
        <f>VLOOKUP($A2674,#REF!,3,FALSE)</f>
        <v>#REF!</v>
      </c>
      <c r="E2674" s="436" t="e">
        <f>VLOOKUP($A2674,#REF!,4,FALSE)</f>
        <v>#REF!</v>
      </c>
      <c r="F2674" s="102" t="e">
        <f>VLOOKUP($A2674,#REF!,5,FALSE)</f>
        <v>#REF!</v>
      </c>
      <c r="G2674" s="93" t="e">
        <f>VLOOKUP($A2674,#REF!,8,FALSE)</f>
        <v>#REF!</v>
      </c>
      <c r="H2674" s="93" t="e">
        <f>VLOOKUP($A2674,#REF!,7,FALSE)</f>
        <v>#REF!</v>
      </c>
      <c r="I2674" s="438" t="e">
        <f>VLOOKUP($A2674,#REF!,10,FALSE)</f>
        <v>#REF!</v>
      </c>
      <c r="J2674" s="93" t="e">
        <f>VLOOKUP($A2674,#REF!,11,FALSE)</f>
        <v>#REF!</v>
      </c>
      <c r="K2674" s="114" t="e">
        <f>VLOOKUP($A2674,#REF!,12,FALSE)</f>
        <v>#REF!</v>
      </c>
      <c r="L2674" s="93" t="e">
        <f>VLOOKUP($A2674,#REF!,13,FALSE)</f>
        <v>#REF!</v>
      </c>
      <c r="M2674" s="438" t="e">
        <f>VLOOKUP($A2674,#REF!,14,FALSE)</f>
        <v>#REF!</v>
      </c>
      <c r="N2674" s="102" t="e">
        <f>VLOOKUP($A2674,#REF!,15,FALSE)</f>
        <v>#REF!</v>
      </c>
      <c r="O2674" s="102" t="e">
        <f>VLOOKUP($A2674,#REF!,18,FALSE)</f>
        <v>#REF!</v>
      </c>
      <c r="P2674" s="93" t="e">
        <f>VLOOKUP($A2674,#REF!,41,FALSE)</f>
        <v>#REF!</v>
      </c>
      <c r="Q2674" s="115" t="e">
        <f>VLOOKUP(Revisión_Avance_Periodo!$L2674,#REF!,30,FALSE)</f>
        <v>#REF!</v>
      </c>
      <c r="R2674" s="116">
        <v>2019</v>
      </c>
      <c r="S2674" s="196">
        <v>43738</v>
      </c>
      <c r="T2674" s="116" t="s">
        <v>76</v>
      </c>
      <c r="U2674" s="132" t="e">
        <f>INDEX(#REF!,MATCH(Revisión_Avance_Periodo!$L2674,#REF!,0),MATCH(Revisión_Avance_Periodo!$T2674,#REF!,0))</f>
        <v>#REF!</v>
      </c>
      <c r="V2674" s="132" t="e">
        <f>INDEX(#REF!,MATCH(Revisión_Avance_Periodo!$L2674,#REF!,0),MATCH(Revisión_Avance_Periodo!$T2674,#REF!,0))</f>
        <v>#REF!</v>
      </c>
      <c r="W2674" s="131" t="e">
        <f t="shared" si="213"/>
        <v>#REF!</v>
      </c>
      <c r="X2674" s="116" t="e">
        <f>VLOOKUP(W2674,Tabla_Estado_Meta_OAP_2019[#All],3,TRUE)</f>
        <v>#REF!</v>
      </c>
      <c r="Y2674" s="157" t="e">
        <f>SUBTOTAL(9,$U$206:$U2674)</f>
        <v>#REF!</v>
      </c>
      <c r="Z2674" s="158" t="e">
        <f>SUBTOTAL(9,$V$206:$V2674)</f>
        <v>#REF!</v>
      </c>
      <c r="AA2674" s="159">
        <f>IFERROR(+Revisión_Avance_Periodo!$Z2674/Revisión_Avance_Periodo!$Y2674,0)</f>
        <v>0</v>
      </c>
      <c r="AB2674" s="126"/>
      <c r="AC2674" s="127"/>
      <c r="AD2674" s="125"/>
      <c r="AE2674" s="125"/>
      <c r="AF2674" s="128"/>
      <c r="AG2674" s="129"/>
      <c r="AH2674" s="157" t="e">
        <f>SUBTOTAL(9,$U$2666:$U2674)</f>
        <v>#REF!</v>
      </c>
      <c r="AI2674" s="158" t="e">
        <f>SUBTOTAL(9,$V$2666:$V2674)</f>
        <v>#REF!</v>
      </c>
      <c r="AJ2674" s="159">
        <f>IFERROR(+Revisión_Avance_Periodo!$Z2674/Revisión_Avance_Periodo!$Y2674,0)</f>
        <v>0</v>
      </c>
      <c r="AK2674" s="126"/>
      <c r="AL2674" s="127"/>
      <c r="AM2674" s="125"/>
      <c r="AN2674" s="125"/>
      <c r="AO2674" s="128"/>
      <c r="AP2674" s="129"/>
    </row>
    <row r="2675" spans="1:42" x14ac:dyDescent="0.25">
      <c r="A2675" s="97">
        <v>231</v>
      </c>
      <c r="B2675" s="435" t="e">
        <f>CONCATENATE(Revisión_Avance_Periodo!$D2675,";",Revisión_Avance_Periodo!$F2675,";",Revisión_Avance_Periodo!$L2675)</f>
        <v>#REF!</v>
      </c>
      <c r="C2675" s="435" t="e">
        <f t="shared" si="211"/>
        <v>#REF!</v>
      </c>
      <c r="D2675" s="123" t="e">
        <f>VLOOKUP($A2675,#REF!,3,FALSE)</f>
        <v>#REF!</v>
      </c>
      <c r="E2675" s="436" t="e">
        <f>VLOOKUP($A2675,#REF!,4,FALSE)</f>
        <v>#REF!</v>
      </c>
      <c r="F2675" s="103" t="e">
        <f>VLOOKUP($A2675,#REF!,5,FALSE)</f>
        <v>#REF!</v>
      </c>
      <c r="G2675" s="98" t="e">
        <f>VLOOKUP($A2675,#REF!,8,FALSE)</f>
        <v>#REF!</v>
      </c>
      <c r="H2675" s="93" t="e">
        <f>VLOOKUP($A2675,#REF!,7,FALSE)</f>
        <v>#REF!</v>
      </c>
      <c r="I2675" s="438" t="e">
        <f>VLOOKUP($A2675,#REF!,10,FALSE)</f>
        <v>#REF!</v>
      </c>
      <c r="J2675" s="98" t="e">
        <f>VLOOKUP($A2675,#REF!,11,FALSE)</f>
        <v>#REF!</v>
      </c>
      <c r="K2675" s="114" t="e">
        <f>VLOOKUP($A2675,#REF!,12,FALSE)</f>
        <v>#REF!</v>
      </c>
      <c r="L2675" s="98" t="e">
        <f>VLOOKUP($A2675,#REF!,13,FALSE)</f>
        <v>#REF!</v>
      </c>
      <c r="M2675" s="438" t="e">
        <f>VLOOKUP($A2675,#REF!,14,FALSE)</f>
        <v>#REF!</v>
      </c>
      <c r="N2675" s="103" t="e">
        <f>VLOOKUP($A2675,#REF!,15,FALSE)</f>
        <v>#REF!</v>
      </c>
      <c r="O2675" s="103" t="e">
        <f>VLOOKUP($A2675,#REF!,18,FALSE)</f>
        <v>#REF!</v>
      </c>
      <c r="P2675" s="93" t="e">
        <f>VLOOKUP($A2675,#REF!,41,FALSE)</f>
        <v>#REF!</v>
      </c>
      <c r="Q2675" s="115" t="e">
        <f>VLOOKUP(Revisión_Avance_Periodo!$L2675,#REF!,30,FALSE)</f>
        <v>#REF!</v>
      </c>
      <c r="R2675" s="116">
        <v>2019</v>
      </c>
      <c r="S2675" s="196">
        <v>43768</v>
      </c>
      <c r="T2675" s="124" t="s">
        <v>77</v>
      </c>
      <c r="U2675" s="132" t="e">
        <f>INDEX(#REF!,MATCH(Revisión_Avance_Periodo!$L2675,#REF!,0),MATCH(Revisión_Avance_Periodo!$T2675,#REF!,0))</f>
        <v>#REF!</v>
      </c>
      <c r="V2675" s="132" t="e">
        <f>INDEX(#REF!,MATCH(Revisión_Avance_Periodo!$L2675,#REF!,0),MATCH(Revisión_Avance_Periodo!$T2675,#REF!,0))</f>
        <v>#REF!</v>
      </c>
      <c r="W2675" s="130" t="e">
        <f t="shared" si="213"/>
        <v>#REF!</v>
      </c>
      <c r="X2675" s="124" t="e">
        <f>VLOOKUP(W2675,Tabla_Estado_Meta_OAP_2019[#All],3,TRUE)</f>
        <v>#REF!</v>
      </c>
      <c r="Y2675" s="157" t="e">
        <f>SUBTOTAL(9,$U$206:$U2675)</f>
        <v>#REF!</v>
      </c>
      <c r="Z2675" s="158" t="e">
        <f>SUBTOTAL(9,$V$206:$V2675)</f>
        <v>#REF!</v>
      </c>
      <c r="AA2675" s="159">
        <f>IFERROR(+Revisión_Avance_Periodo!$Z2675/Revisión_Avance_Periodo!$Y2675,0)</f>
        <v>0</v>
      </c>
      <c r="AB2675" s="126"/>
      <c r="AC2675" s="127"/>
      <c r="AD2675" s="125"/>
      <c r="AE2675" s="125"/>
      <c r="AF2675" s="128"/>
      <c r="AG2675" s="129"/>
      <c r="AH2675" s="157" t="e">
        <f>SUBTOTAL(9,$U$2666:$U2675)</f>
        <v>#REF!</v>
      </c>
      <c r="AI2675" s="158" t="e">
        <f>SUBTOTAL(9,$V$2666:$V2675)</f>
        <v>#REF!</v>
      </c>
      <c r="AJ2675" s="159">
        <f>IFERROR(+Revisión_Avance_Periodo!$Z2675/Revisión_Avance_Periodo!$Y2675,0)</f>
        <v>0</v>
      </c>
      <c r="AK2675" s="126"/>
      <c r="AL2675" s="127"/>
      <c r="AM2675" s="125"/>
      <c r="AN2675" s="125"/>
      <c r="AO2675" s="128"/>
      <c r="AP2675" s="129"/>
    </row>
    <row r="2676" spans="1:42" x14ac:dyDescent="0.25">
      <c r="A2676" s="92">
        <v>231</v>
      </c>
      <c r="B2676" s="435" t="e">
        <f>CONCATENATE(Revisión_Avance_Periodo!$D2676,";",Revisión_Avance_Periodo!$F2676,";",Revisión_Avance_Periodo!$L2676)</f>
        <v>#REF!</v>
      </c>
      <c r="C2676" s="435" t="e">
        <f t="shared" si="211"/>
        <v>#REF!</v>
      </c>
      <c r="D2676" s="114" t="e">
        <f>VLOOKUP($A2676,#REF!,3,FALSE)</f>
        <v>#REF!</v>
      </c>
      <c r="E2676" s="436" t="e">
        <f>VLOOKUP($A2676,#REF!,4,FALSE)</f>
        <v>#REF!</v>
      </c>
      <c r="F2676" s="102" t="e">
        <f>VLOOKUP($A2676,#REF!,5,FALSE)</f>
        <v>#REF!</v>
      </c>
      <c r="G2676" s="93" t="e">
        <f>VLOOKUP($A2676,#REF!,8,FALSE)</f>
        <v>#REF!</v>
      </c>
      <c r="H2676" s="93" t="e">
        <f>VLOOKUP($A2676,#REF!,7,FALSE)</f>
        <v>#REF!</v>
      </c>
      <c r="I2676" s="438" t="e">
        <f>VLOOKUP($A2676,#REF!,10,FALSE)</f>
        <v>#REF!</v>
      </c>
      <c r="J2676" s="93" t="e">
        <f>VLOOKUP($A2676,#REF!,11,FALSE)</f>
        <v>#REF!</v>
      </c>
      <c r="K2676" s="114" t="e">
        <f>VLOOKUP($A2676,#REF!,12,FALSE)</f>
        <v>#REF!</v>
      </c>
      <c r="L2676" s="93" t="e">
        <f>VLOOKUP($A2676,#REF!,13,FALSE)</f>
        <v>#REF!</v>
      </c>
      <c r="M2676" s="438" t="e">
        <f>VLOOKUP($A2676,#REF!,14,FALSE)</f>
        <v>#REF!</v>
      </c>
      <c r="N2676" s="102" t="e">
        <f>VLOOKUP($A2676,#REF!,15,FALSE)</f>
        <v>#REF!</v>
      </c>
      <c r="O2676" s="102" t="e">
        <f>VLOOKUP($A2676,#REF!,18,FALSE)</f>
        <v>#REF!</v>
      </c>
      <c r="P2676" s="93" t="e">
        <f>VLOOKUP($A2676,#REF!,41,FALSE)</f>
        <v>#REF!</v>
      </c>
      <c r="Q2676" s="115" t="e">
        <f>VLOOKUP(Revisión_Avance_Periodo!$L2676,#REF!,30,FALSE)</f>
        <v>#REF!</v>
      </c>
      <c r="R2676" s="116">
        <v>2019</v>
      </c>
      <c r="S2676" s="196">
        <v>43799</v>
      </c>
      <c r="T2676" s="116" t="s">
        <v>78</v>
      </c>
      <c r="U2676" s="132" t="e">
        <f>INDEX(#REF!,MATCH(Revisión_Avance_Periodo!$L2676,#REF!,0),MATCH(Revisión_Avance_Periodo!$T2676,#REF!,0))</f>
        <v>#REF!</v>
      </c>
      <c r="V2676" s="132" t="e">
        <f>INDEX(#REF!,MATCH(Revisión_Avance_Periodo!$L2676,#REF!,0),MATCH(Revisión_Avance_Periodo!$T2676,#REF!,0))</f>
        <v>#REF!</v>
      </c>
      <c r="W2676" s="130" t="e">
        <f t="shared" si="213"/>
        <v>#REF!</v>
      </c>
      <c r="X2676" s="116" t="e">
        <f>VLOOKUP(W2676,Tabla_Estado_Meta_OAP_2019[#All],3,TRUE)</f>
        <v>#REF!</v>
      </c>
      <c r="Y2676" s="157" t="e">
        <f>SUBTOTAL(9,$U$206:$U2676)</f>
        <v>#REF!</v>
      </c>
      <c r="Z2676" s="158" t="e">
        <f>SUBTOTAL(9,$V$206:$V2676)</f>
        <v>#REF!</v>
      </c>
      <c r="AA2676" s="159">
        <f>IFERROR(+Revisión_Avance_Periodo!$Z2676/Revisión_Avance_Periodo!$Y2676,0)</f>
        <v>0</v>
      </c>
      <c r="AB2676" s="126"/>
      <c r="AC2676" s="127"/>
      <c r="AD2676" s="125"/>
      <c r="AE2676" s="125"/>
      <c r="AF2676" s="128"/>
      <c r="AG2676" s="129"/>
      <c r="AH2676" s="157" t="e">
        <f>SUBTOTAL(9,$U$2666:$U2676)</f>
        <v>#REF!</v>
      </c>
      <c r="AI2676" s="158" t="e">
        <f>SUBTOTAL(9,$V$2666:$V2676)</f>
        <v>#REF!</v>
      </c>
      <c r="AJ2676" s="159">
        <f>IFERROR(+Revisión_Avance_Periodo!$Z2676/Revisión_Avance_Periodo!$Y2676,0)</f>
        <v>0</v>
      </c>
      <c r="AK2676" s="126"/>
      <c r="AL2676" s="127"/>
      <c r="AM2676" s="125"/>
      <c r="AN2676" s="125"/>
      <c r="AO2676" s="128"/>
      <c r="AP2676" s="129"/>
    </row>
    <row r="2677" spans="1:42" ht="15.75" thickBot="1" x14ac:dyDescent="0.3">
      <c r="A2677" s="97">
        <v>231</v>
      </c>
      <c r="B2677" s="435" t="e">
        <f>CONCATENATE(Revisión_Avance_Periodo!$D2677,";",Revisión_Avance_Periodo!$F2677,";",Revisión_Avance_Periodo!$L2677)</f>
        <v>#REF!</v>
      </c>
      <c r="C2677" s="435" t="e">
        <f t="shared" si="211"/>
        <v>#REF!</v>
      </c>
      <c r="D2677" s="123" t="e">
        <f>VLOOKUP($A2677,#REF!,3,FALSE)</f>
        <v>#REF!</v>
      </c>
      <c r="E2677" s="436" t="e">
        <f>VLOOKUP($A2677,#REF!,4,FALSE)</f>
        <v>#REF!</v>
      </c>
      <c r="F2677" s="103" t="e">
        <f>VLOOKUP($A2677,#REF!,5,FALSE)</f>
        <v>#REF!</v>
      </c>
      <c r="G2677" s="98" t="e">
        <f>VLOOKUP($A2677,#REF!,8,FALSE)</f>
        <v>#REF!</v>
      </c>
      <c r="H2677" s="93" t="e">
        <f>VLOOKUP($A2677,#REF!,7,FALSE)</f>
        <v>#REF!</v>
      </c>
      <c r="I2677" s="438" t="e">
        <f>VLOOKUP($A2677,#REF!,10,FALSE)</f>
        <v>#REF!</v>
      </c>
      <c r="J2677" s="98" t="e">
        <f>VLOOKUP($A2677,#REF!,11,FALSE)</f>
        <v>#REF!</v>
      </c>
      <c r="K2677" s="114" t="e">
        <f>VLOOKUP($A2677,#REF!,12,FALSE)</f>
        <v>#REF!</v>
      </c>
      <c r="L2677" s="98" t="e">
        <f>VLOOKUP($A2677,#REF!,13,FALSE)</f>
        <v>#REF!</v>
      </c>
      <c r="M2677" s="438" t="e">
        <f>VLOOKUP($A2677,#REF!,14,FALSE)</f>
        <v>#REF!</v>
      </c>
      <c r="N2677" s="103" t="e">
        <f>VLOOKUP($A2677,#REF!,15,FALSE)</f>
        <v>#REF!</v>
      </c>
      <c r="O2677" s="103" t="e">
        <f>VLOOKUP($A2677,#REF!,18,FALSE)</f>
        <v>#REF!</v>
      </c>
      <c r="P2677" s="93" t="e">
        <f>VLOOKUP($A2677,#REF!,41,FALSE)</f>
        <v>#REF!</v>
      </c>
      <c r="Q2677" s="115" t="e">
        <f>VLOOKUP(Revisión_Avance_Periodo!$L2677,#REF!,30,FALSE)</f>
        <v>#REF!</v>
      </c>
      <c r="R2677" s="116">
        <v>2019</v>
      </c>
      <c r="S2677" s="196">
        <v>43829</v>
      </c>
      <c r="T2677" s="124" t="s">
        <v>79</v>
      </c>
      <c r="U2677" s="132" t="e">
        <f>INDEX(#REF!,MATCH(Revisión_Avance_Periodo!$L2677,#REF!,0),MATCH(Revisión_Avance_Periodo!$T2677,#REF!,0))</f>
        <v>#REF!</v>
      </c>
      <c r="V2677" s="132" t="e">
        <f>INDEX(#REF!,MATCH(Revisión_Avance_Periodo!$L2677,#REF!,0),MATCH(Revisión_Avance_Periodo!$T2677,#REF!,0))</f>
        <v>#REF!</v>
      </c>
      <c r="W2677" s="130" t="e">
        <f t="shared" si="213"/>
        <v>#REF!</v>
      </c>
      <c r="X2677" s="124" t="e">
        <f>VLOOKUP(W2677,Tabla_Estado_Meta_OAP_2019[#All],3,TRUE)</f>
        <v>#REF!</v>
      </c>
      <c r="Y2677" s="157" t="e">
        <f>SUBTOTAL(9,$U$206:$U2677)</f>
        <v>#REF!</v>
      </c>
      <c r="Z2677" s="158" t="e">
        <f>SUBTOTAL(9,$V$206:$V2677)</f>
        <v>#REF!</v>
      </c>
      <c r="AA2677" s="159">
        <f>IFERROR(+Revisión_Avance_Periodo!$Z2677/Revisión_Avance_Periodo!$Y2677,0)</f>
        <v>0</v>
      </c>
      <c r="AB2677" s="126"/>
      <c r="AC2677" s="127"/>
      <c r="AD2677" s="125"/>
      <c r="AE2677" s="125"/>
      <c r="AF2677" s="128"/>
      <c r="AG2677" s="129"/>
      <c r="AH2677" s="157" t="e">
        <f>SUBTOTAL(9,$U$2666:$U2677)</f>
        <v>#REF!</v>
      </c>
      <c r="AI2677" s="158" t="e">
        <f>SUBTOTAL(9,$V$2666:$V2677)</f>
        <v>#REF!</v>
      </c>
      <c r="AJ2677" s="159">
        <f>IFERROR(+Revisión_Avance_Periodo!$Z2677/Revisión_Avance_Periodo!$Y2677,0)</f>
        <v>0</v>
      </c>
      <c r="AK2677" s="126"/>
      <c r="AL2677" s="127"/>
      <c r="AM2677" s="125"/>
      <c r="AN2677" s="125"/>
      <c r="AO2677" s="128"/>
      <c r="AP2677" s="129"/>
    </row>
    <row r="2678" spans="1:42" x14ac:dyDescent="0.25">
      <c r="A2678" s="92">
        <v>232</v>
      </c>
      <c r="B2678" s="435" t="e">
        <f>CONCATENATE(Revisión_Avance_Periodo!$D2678,";",Revisión_Avance_Periodo!$F2678,";",Revisión_Avance_Periodo!$L2678)</f>
        <v>#REF!</v>
      </c>
      <c r="C2678" s="435" t="e">
        <f t="shared" si="211"/>
        <v>#REF!</v>
      </c>
      <c r="D2678" s="114" t="e">
        <f>VLOOKUP($A2678,#REF!,3,FALSE)</f>
        <v>#REF!</v>
      </c>
      <c r="E2678" s="436" t="e">
        <f>VLOOKUP($A2678,#REF!,4,FALSE)</f>
        <v>#REF!</v>
      </c>
      <c r="F2678" s="102" t="e">
        <f>VLOOKUP($A2678,#REF!,5,FALSE)</f>
        <v>#REF!</v>
      </c>
      <c r="G2678" s="93" t="e">
        <f>VLOOKUP($A2678,#REF!,8,FALSE)</f>
        <v>#REF!</v>
      </c>
      <c r="H2678" s="93" t="e">
        <f>VLOOKUP($A2678,#REF!,7,FALSE)</f>
        <v>#REF!</v>
      </c>
      <c r="I2678" s="438" t="e">
        <f>VLOOKUP($A2678,#REF!,10,FALSE)</f>
        <v>#REF!</v>
      </c>
      <c r="J2678" s="93" t="e">
        <f>VLOOKUP($A2678,#REF!,11,FALSE)</f>
        <v>#REF!</v>
      </c>
      <c r="K2678" s="114" t="e">
        <f>VLOOKUP($A2678,#REF!,12,FALSE)</f>
        <v>#REF!</v>
      </c>
      <c r="L2678" s="93" t="e">
        <f>VLOOKUP($A2678,#REF!,13,FALSE)</f>
        <v>#REF!</v>
      </c>
      <c r="M2678" s="438" t="e">
        <f>VLOOKUP($A2678,#REF!,14,FALSE)</f>
        <v>#REF!</v>
      </c>
      <c r="N2678" s="102" t="e">
        <f>VLOOKUP($A2678,#REF!,15,FALSE)</f>
        <v>#REF!</v>
      </c>
      <c r="O2678" s="102" t="e">
        <f>VLOOKUP($A2678,#REF!,18,FALSE)</f>
        <v>#REF!</v>
      </c>
      <c r="P2678" s="93" t="e">
        <f>VLOOKUP($A2678,#REF!,41,FALSE)</f>
        <v>#REF!</v>
      </c>
      <c r="Q2678" s="115" t="e">
        <f>VLOOKUP(Revisión_Avance_Periodo!$L2678,#REF!,30,FALSE)</f>
        <v>#REF!</v>
      </c>
      <c r="R2678" s="116">
        <v>2019</v>
      </c>
      <c r="S2678" s="196">
        <v>43495</v>
      </c>
      <c r="T2678" s="116" t="s">
        <v>68</v>
      </c>
      <c r="U2678" s="147" t="e">
        <f>INDEX(#REF!,MATCH(Revisión_Avance_Periodo!$L2678,#REF!,0),MATCH(Revisión_Avance_Periodo!$T2678,#REF!,0))</f>
        <v>#REF!</v>
      </c>
      <c r="V2678" s="147" t="e">
        <f>INDEX(#REF!,MATCH(Revisión_Avance_Periodo!$L2678,#REF!,0),MATCH(Revisión_Avance_Periodo!$T2678,#REF!,0))</f>
        <v>#REF!</v>
      </c>
      <c r="W2678" s="118">
        <f>IFERROR((V2678/U2678),0)</f>
        <v>0</v>
      </c>
      <c r="X2678" s="116" t="str">
        <f>VLOOKUP(W2678,Tabla_Estado_Meta_OAP_2019[#All],3,TRUE)</f>
        <v>Por Ejecutar</v>
      </c>
      <c r="Y2678" s="148" t="e">
        <f>SUBTOTAL(9,$U$206:$U2678)</f>
        <v>#REF!</v>
      </c>
      <c r="Z2678" s="149" t="e">
        <f>SUBTOTAL(9,$V$206:$V2678)</f>
        <v>#REF!</v>
      </c>
      <c r="AA2678" s="162">
        <f>IFERROR(+Revisión_Avance_Periodo!$Z2678/Revisión_Avance_Periodo!$Y2678,0)</f>
        <v>0</v>
      </c>
      <c r="AB2678" s="448" t="e">
        <f>SUBTOTAL(9,U2678:U2689)</f>
        <v>#REF!</v>
      </c>
      <c r="AC2678" s="449" t="e">
        <f>SUBTOTAL(9,V2678:V2689)</f>
        <v>#REF!</v>
      </c>
      <c r="AD2678" s="119" t="e">
        <f>+AC2678/AB2678</f>
        <v>#REF!</v>
      </c>
      <c r="AE2678" s="119" t="e">
        <f>100%-Revisión_Avance_Periodo!$AD2678</f>
        <v>#REF!</v>
      </c>
      <c r="AF2678" s="121" t="e">
        <f>VLOOKUP(AD2678,Tabla_Estado_Meta_OAP_2019[],3,TRUE)</f>
        <v>#REF!</v>
      </c>
      <c r="AG2678" s="122" t="e">
        <f>Revisión_Avance_Periodo!$AD2678*Revisión_Avance_Periodo!$Q2678</f>
        <v>#REF!</v>
      </c>
      <c r="AH2678" s="148" t="e">
        <f>SUBTOTAL(9,$U$2678:$U2678)</f>
        <v>#REF!</v>
      </c>
      <c r="AI2678" s="149" t="e">
        <f>SUBTOTAL(9,$V$2678:$V2678)</f>
        <v>#REF!</v>
      </c>
      <c r="AJ2678" s="162">
        <f>IFERROR(+Revisión_Avance_Periodo!$Z2678/Revisión_Avance_Periodo!$Y2678,0)</f>
        <v>0</v>
      </c>
      <c r="AK2678" s="448" t="e">
        <f>SUBTOTAL(9,AD2678:AD2689)</f>
        <v>#REF!</v>
      </c>
      <c r="AL2678" s="449" t="e">
        <f>SUBTOTAL(9,AE2678:AE2689)</f>
        <v>#REF!</v>
      </c>
      <c r="AM2678" s="119" t="e">
        <f>+AL2678/AK2678</f>
        <v>#REF!</v>
      </c>
      <c r="AN2678" s="119" t="e">
        <f>100%-Revisión_Avance_Periodo!$AD2678</f>
        <v>#REF!</v>
      </c>
      <c r="AO2678" s="121" t="e">
        <f>VLOOKUP(AM2678,Tabla_Estado_Meta_OAP_2019[],3,TRUE)</f>
        <v>#REF!</v>
      </c>
      <c r="AP2678" s="122" t="e">
        <f>Revisión_Avance_Periodo!$AD2678*Revisión_Avance_Periodo!$Q2678</f>
        <v>#REF!</v>
      </c>
    </row>
    <row r="2679" spans="1:42" x14ac:dyDescent="0.25">
      <c r="A2679" s="97">
        <v>232</v>
      </c>
      <c r="B2679" s="435" t="e">
        <f>CONCATENATE(Revisión_Avance_Periodo!$D2679,";",Revisión_Avance_Periodo!$F2679,";",Revisión_Avance_Periodo!$L2679)</f>
        <v>#REF!</v>
      </c>
      <c r="C2679" s="435" t="e">
        <f t="shared" si="211"/>
        <v>#REF!</v>
      </c>
      <c r="D2679" s="123" t="e">
        <f>VLOOKUP($A2679,#REF!,3,FALSE)</f>
        <v>#REF!</v>
      </c>
      <c r="E2679" s="436" t="e">
        <f>VLOOKUP($A2679,#REF!,4,FALSE)</f>
        <v>#REF!</v>
      </c>
      <c r="F2679" s="103" t="e">
        <f>VLOOKUP($A2679,#REF!,5,FALSE)</f>
        <v>#REF!</v>
      </c>
      <c r="G2679" s="98" t="e">
        <f>VLOOKUP($A2679,#REF!,8,FALSE)</f>
        <v>#REF!</v>
      </c>
      <c r="H2679" s="93" t="e">
        <f>VLOOKUP($A2679,#REF!,7,FALSE)</f>
        <v>#REF!</v>
      </c>
      <c r="I2679" s="438" t="e">
        <f>VLOOKUP($A2679,#REF!,10,FALSE)</f>
        <v>#REF!</v>
      </c>
      <c r="J2679" s="98" t="e">
        <f>VLOOKUP($A2679,#REF!,11,FALSE)</f>
        <v>#REF!</v>
      </c>
      <c r="K2679" s="114" t="e">
        <f>VLOOKUP($A2679,#REF!,12,FALSE)</f>
        <v>#REF!</v>
      </c>
      <c r="L2679" s="98" t="e">
        <f>VLOOKUP($A2679,#REF!,13,FALSE)</f>
        <v>#REF!</v>
      </c>
      <c r="M2679" s="438" t="e">
        <f>VLOOKUP($A2679,#REF!,14,FALSE)</f>
        <v>#REF!</v>
      </c>
      <c r="N2679" s="103" t="e">
        <f>VLOOKUP($A2679,#REF!,15,FALSE)</f>
        <v>#REF!</v>
      </c>
      <c r="O2679" s="103" t="e">
        <f>VLOOKUP($A2679,#REF!,18,FALSE)</f>
        <v>#REF!</v>
      </c>
      <c r="P2679" s="93" t="e">
        <f>VLOOKUP($A2679,#REF!,41,FALSE)</f>
        <v>#REF!</v>
      </c>
      <c r="Q2679" s="115" t="e">
        <f>VLOOKUP(Revisión_Avance_Periodo!$L2679,#REF!,30,FALSE)</f>
        <v>#REF!</v>
      </c>
      <c r="R2679" s="116">
        <v>2019</v>
      </c>
      <c r="S2679" s="196">
        <v>43524</v>
      </c>
      <c r="T2679" s="124" t="s">
        <v>69</v>
      </c>
      <c r="U2679" s="147" t="e">
        <f>INDEX(#REF!,MATCH(Revisión_Avance_Periodo!$L2679,#REF!,0),MATCH(Revisión_Avance_Periodo!$T2679,#REF!,0))</f>
        <v>#REF!</v>
      </c>
      <c r="V2679" s="147" t="e">
        <f>INDEX(#REF!,MATCH(Revisión_Avance_Periodo!$L2679,#REF!,0),MATCH(Revisión_Avance_Periodo!$T2679,#REF!,0))</f>
        <v>#REF!</v>
      </c>
      <c r="W2679" s="118">
        <f>IFERROR((V2679/U2679),0)</f>
        <v>0</v>
      </c>
      <c r="X2679" s="124" t="str">
        <f>VLOOKUP(W2679,Tabla_Estado_Meta_OAP_2019[#All],3,TRUE)</f>
        <v>Por Ejecutar</v>
      </c>
      <c r="Y2679" s="150" t="e">
        <f>SUBTOTAL(9,$U$206:$U2679)</f>
        <v>#REF!</v>
      </c>
      <c r="Z2679" s="151" t="e">
        <f>SUBTOTAL(9,$V$206:$V2679)</f>
        <v>#REF!</v>
      </c>
      <c r="AA2679" s="159">
        <f>IFERROR(+Revisión_Avance_Periodo!$Z2679/Revisión_Avance_Periodo!$Y2679,0)</f>
        <v>0</v>
      </c>
      <c r="AB2679" s="126"/>
      <c r="AC2679" s="127"/>
      <c r="AD2679" s="125"/>
      <c r="AE2679" s="125"/>
      <c r="AF2679" s="128"/>
      <c r="AG2679" s="129"/>
      <c r="AH2679" s="150" t="e">
        <f>SUBTOTAL(9,$U$2678:$U2679)</f>
        <v>#REF!</v>
      </c>
      <c r="AI2679" s="151" t="e">
        <f>SUBTOTAL(9,$V$2678:$V2679)</f>
        <v>#REF!</v>
      </c>
      <c r="AJ2679" s="159">
        <f>IFERROR(+Revisión_Avance_Periodo!$Z2679/Revisión_Avance_Periodo!$Y2679,0)</f>
        <v>0</v>
      </c>
      <c r="AK2679" s="126"/>
      <c r="AL2679" s="127"/>
      <c r="AM2679" s="125"/>
      <c r="AN2679" s="125"/>
      <c r="AO2679" s="128"/>
      <c r="AP2679" s="129"/>
    </row>
    <row r="2680" spans="1:42" x14ac:dyDescent="0.25">
      <c r="A2680" s="92">
        <v>232</v>
      </c>
      <c r="B2680" s="435" t="e">
        <f>CONCATENATE(Revisión_Avance_Periodo!$D2680,";",Revisión_Avance_Periodo!$F2680,";",Revisión_Avance_Periodo!$L2680)</f>
        <v>#REF!</v>
      </c>
      <c r="C2680" s="435" t="e">
        <f t="shared" si="211"/>
        <v>#REF!</v>
      </c>
      <c r="D2680" s="114" t="e">
        <f>VLOOKUP($A2680,#REF!,3,FALSE)</f>
        <v>#REF!</v>
      </c>
      <c r="E2680" s="436" t="e">
        <f>VLOOKUP($A2680,#REF!,4,FALSE)</f>
        <v>#REF!</v>
      </c>
      <c r="F2680" s="102" t="e">
        <f>VLOOKUP($A2680,#REF!,5,FALSE)</f>
        <v>#REF!</v>
      </c>
      <c r="G2680" s="93" t="e">
        <f>VLOOKUP($A2680,#REF!,8,FALSE)</f>
        <v>#REF!</v>
      </c>
      <c r="H2680" s="93" t="e">
        <f>VLOOKUP($A2680,#REF!,7,FALSE)</f>
        <v>#REF!</v>
      </c>
      <c r="I2680" s="438" t="e">
        <f>VLOOKUP($A2680,#REF!,10,FALSE)</f>
        <v>#REF!</v>
      </c>
      <c r="J2680" s="93" t="e">
        <f>VLOOKUP($A2680,#REF!,11,FALSE)</f>
        <v>#REF!</v>
      </c>
      <c r="K2680" s="114" t="e">
        <f>VLOOKUP($A2680,#REF!,12,FALSE)</f>
        <v>#REF!</v>
      </c>
      <c r="L2680" s="93" t="e">
        <f>VLOOKUP($A2680,#REF!,13,FALSE)</f>
        <v>#REF!</v>
      </c>
      <c r="M2680" s="438" t="e">
        <f>VLOOKUP($A2680,#REF!,14,FALSE)</f>
        <v>#REF!</v>
      </c>
      <c r="N2680" s="102" t="e">
        <f>VLOOKUP($A2680,#REF!,15,FALSE)</f>
        <v>#REF!</v>
      </c>
      <c r="O2680" s="102" t="e">
        <f>VLOOKUP($A2680,#REF!,18,FALSE)</f>
        <v>#REF!</v>
      </c>
      <c r="P2680" s="93" t="e">
        <f>VLOOKUP($A2680,#REF!,41,FALSE)</f>
        <v>#REF!</v>
      </c>
      <c r="Q2680" s="115" t="e">
        <f>VLOOKUP(Revisión_Avance_Periodo!$L2680,#REF!,30,FALSE)</f>
        <v>#REF!</v>
      </c>
      <c r="R2680" s="116">
        <v>2019</v>
      </c>
      <c r="S2680" s="196">
        <v>43554</v>
      </c>
      <c r="T2680" s="116" t="s">
        <v>70</v>
      </c>
      <c r="U2680" s="147" t="e">
        <f>INDEX(#REF!,MATCH(Revisión_Avance_Periodo!$L2680,#REF!,0),MATCH(Revisión_Avance_Periodo!$T2680,#REF!,0))</f>
        <v>#REF!</v>
      </c>
      <c r="V2680" s="147" t="e">
        <f>INDEX(#REF!,MATCH(Revisión_Avance_Periodo!$L2680,#REF!,0),MATCH(Revisión_Avance_Periodo!$T2680,#REF!,0))</f>
        <v>#REF!</v>
      </c>
      <c r="W2680" s="118">
        <f>IFERROR((V2680/U2680),0)</f>
        <v>0</v>
      </c>
      <c r="X2680" s="116" t="str">
        <f>VLOOKUP(W2680,Tabla_Estado_Meta_OAP_2019[#All],3,TRUE)</f>
        <v>Por Ejecutar</v>
      </c>
      <c r="Y2680" s="150" t="e">
        <f>SUBTOTAL(9,$U$206:$U2680)</f>
        <v>#REF!</v>
      </c>
      <c r="Z2680" s="151" t="e">
        <f>SUBTOTAL(9,$V$206:$V2680)</f>
        <v>#REF!</v>
      </c>
      <c r="AA2680" s="159">
        <f>IFERROR(+Revisión_Avance_Periodo!$Z2680/Revisión_Avance_Periodo!$Y2680,0)</f>
        <v>0</v>
      </c>
      <c r="AB2680" s="126"/>
      <c r="AC2680" s="127"/>
      <c r="AD2680" s="125"/>
      <c r="AE2680" s="125"/>
      <c r="AF2680" s="128"/>
      <c r="AG2680" s="129"/>
      <c r="AH2680" s="150" t="e">
        <f>SUBTOTAL(9,$U$2678:$U2680)</f>
        <v>#REF!</v>
      </c>
      <c r="AI2680" s="151" t="e">
        <f>SUBTOTAL(9,$V$2678:$V2680)</f>
        <v>#REF!</v>
      </c>
      <c r="AJ2680" s="159">
        <f>IFERROR(+Revisión_Avance_Periodo!$Z2680/Revisión_Avance_Periodo!$Y2680,0)</f>
        <v>0</v>
      </c>
      <c r="AK2680" s="126"/>
      <c r="AL2680" s="127"/>
      <c r="AM2680" s="125"/>
      <c r="AN2680" s="125"/>
      <c r="AO2680" s="128"/>
      <c r="AP2680" s="129"/>
    </row>
    <row r="2681" spans="1:42" x14ac:dyDescent="0.25">
      <c r="A2681" s="97">
        <v>232</v>
      </c>
      <c r="B2681" s="435" t="e">
        <f>CONCATENATE(Revisión_Avance_Periodo!$D2681,";",Revisión_Avance_Periodo!$F2681,";",Revisión_Avance_Periodo!$L2681)</f>
        <v>#REF!</v>
      </c>
      <c r="C2681" s="435" t="e">
        <f t="shared" si="211"/>
        <v>#REF!</v>
      </c>
      <c r="D2681" s="123" t="e">
        <f>VLOOKUP($A2681,#REF!,3,FALSE)</f>
        <v>#REF!</v>
      </c>
      <c r="E2681" s="436" t="e">
        <f>VLOOKUP($A2681,#REF!,4,FALSE)</f>
        <v>#REF!</v>
      </c>
      <c r="F2681" s="103" t="e">
        <f>VLOOKUP($A2681,#REF!,5,FALSE)</f>
        <v>#REF!</v>
      </c>
      <c r="G2681" s="98" t="e">
        <f>VLOOKUP($A2681,#REF!,8,FALSE)</f>
        <v>#REF!</v>
      </c>
      <c r="H2681" s="93" t="e">
        <f>VLOOKUP($A2681,#REF!,7,FALSE)</f>
        <v>#REF!</v>
      </c>
      <c r="I2681" s="438" t="e">
        <f>VLOOKUP($A2681,#REF!,10,FALSE)</f>
        <v>#REF!</v>
      </c>
      <c r="J2681" s="98" t="e">
        <f>VLOOKUP($A2681,#REF!,11,FALSE)</f>
        <v>#REF!</v>
      </c>
      <c r="K2681" s="114" t="e">
        <f>VLOOKUP($A2681,#REF!,12,FALSE)</f>
        <v>#REF!</v>
      </c>
      <c r="L2681" s="98" t="e">
        <f>VLOOKUP($A2681,#REF!,13,FALSE)</f>
        <v>#REF!</v>
      </c>
      <c r="M2681" s="438" t="e">
        <f>VLOOKUP($A2681,#REF!,14,FALSE)</f>
        <v>#REF!</v>
      </c>
      <c r="N2681" s="103" t="e">
        <f>VLOOKUP($A2681,#REF!,15,FALSE)</f>
        <v>#REF!</v>
      </c>
      <c r="O2681" s="103" t="e">
        <f>VLOOKUP($A2681,#REF!,18,FALSE)</f>
        <v>#REF!</v>
      </c>
      <c r="P2681" s="93" t="e">
        <f>VLOOKUP($A2681,#REF!,41,FALSE)</f>
        <v>#REF!</v>
      </c>
      <c r="Q2681" s="115" t="e">
        <f>VLOOKUP(Revisión_Avance_Periodo!$L2681,#REF!,30,FALSE)</f>
        <v>#REF!</v>
      </c>
      <c r="R2681" s="116">
        <v>2019</v>
      </c>
      <c r="S2681" s="196">
        <v>43585</v>
      </c>
      <c r="T2681" s="124" t="s">
        <v>71</v>
      </c>
      <c r="U2681" s="147" t="e">
        <f>INDEX(#REF!,MATCH(Revisión_Avance_Periodo!$L2681,#REF!,0),MATCH(Revisión_Avance_Periodo!$T2681,#REF!,0))</f>
        <v>#REF!</v>
      </c>
      <c r="V2681" s="147" t="e">
        <f>INDEX(#REF!,MATCH(Revisión_Avance_Periodo!$L2681,#REF!,0),MATCH(Revisión_Avance_Periodo!$T2681,#REF!,0))</f>
        <v>#REF!</v>
      </c>
      <c r="W2681" s="130" t="e">
        <f>V2681/U2681</f>
        <v>#REF!</v>
      </c>
      <c r="X2681" s="124" t="e">
        <f>VLOOKUP(W2681,Tabla_Estado_Meta_OAP_2019[#All],3,TRUE)</f>
        <v>#REF!</v>
      </c>
      <c r="Y2681" s="150" t="e">
        <f>SUBTOTAL(9,$U$206:$U2681)</f>
        <v>#REF!</v>
      </c>
      <c r="Z2681" s="151" t="e">
        <f>SUBTOTAL(9,$V$206:$V2681)</f>
        <v>#REF!</v>
      </c>
      <c r="AA2681" s="159">
        <f>IFERROR(+Revisión_Avance_Periodo!$Z2681/Revisión_Avance_Periodo!$Y2681,0)</f>
        <v>0</v>
      </c>
      <c r="AB2681" s="126"/>
      <c r="AC2681" s="127"/>
      <c r="AD2681" s="125"/>
      <c r="AE2681" s="125"/>
      <c r="AF2681" s="128"/>
      <c r="AG2681" s="129"/>
      <c r="AH2681" s="150" t="e">
        <f>SUBTOTAL(9,$U$2678:$U2681)</f>
        <v>#REF!</v>
      </c>
      <c r="AI2681" s="151" t="e">
        <f>SUBTOTAL(9,$V$2678:$V2681)</f>
        <v>#REF!</v>
      </c>
      <c r="AJ2681" s="159">
        <f>IFERROR(+Revisión_Avance_Periodo!$Z2681/Revisión_Avance_Periodo!$Y2681,0)</f>
        <v>0</v>
      </c>
      <c r="AK2681" s="126"/>
      <c r="AL2681" s="127"/>
      <c r="AM2681" s="125"/>
      <c r="AN2681" s="125"/>
      <c r="AO2681" s="128"/>
      <c r="AP2681" s="129"/>
    </row>
    <row r="2682" spans="1:42" x14ac:dyDescent="0.25">
      <c r="A2682" s="92">
        <v>232</v>
      </c>
      <c r="B2682" s="435" t="e">
        <f>CONCATENATE(Revisión_Avance_Periodo!$D2682,";",Revisión_Avance_Periodo!$F2682,";",Revisión_Avance_Periodo!$L2682)</f>
        <v>#REF!</v>
      </c>
      <c r="C2682" s="435" t="e">
        <f t="shared" si="211"/>
        <v>#REF!</v>
      </c>
      <c r="D2682" s="114" t="e">
        <f>VLOOKUP($A2682,#REF!,3,FALSE)</f>
        <v>#REF!</v>
      </c>
      <c r="E2682" s="436" t="e">
        <f>VLOOKUP($A2682,#REF!,4,FALSE)</f>
        <v>#REF!</v>
      </c>
      <c r="F2682" s="102" t="e">
        <f>VLOOKUP($A2682,#REF!,5,FALSE)</f>
        <v>#REF!</v>
      </c>
      <c r="G2682" s="93" t="e">
        <f>VLOOKUP($A2682,#REF!,8,FALSE)</f>
        <v>#REF!</v>
      </c>
      <c r="H2682" s="93" t="e">
        <f>VLOOKUP($A2682,#REF!,7,FALSE)</f>
        <v>#REF!</v>
      </c>
      <c r="I2682" s="438" t="e">
        <f>VLOOKUP($A2682,#REF!,10,FALSE)</f>
        <v>#REF!</v>
      </c>
      <c r="J2682" s="93" t="e">
        <f>VLOOKUP($A2682,#REF!,11,FALSE)</f>
        <v>#REF!</v>
      </c>
      <c r="K2682" s="114" t="e">
        <f>VLOOKUP($A2682,#REF!,12,FALSE)</f>
        <v>#REF!</v>
      </c>
      <c r="L2682" s="93" t="e">
        <f>VLOOKUP($A2682,#REF!,13,FALSE)</f>
        <v>#REF!</v>
      </c>
      <c r="M2682" s="438" t="e">
        <f>VLOOKUP($A2682,#REF!,14,FALSE)</f>
        <v>#REF!</v>
      </c>
      <c r="N2682" s="102" t="e">
        <f>VLOOKUP($A2682,#REF!,15,FALSE)</f>
        <v>#REF!</v>
      </c>
      <c r="O2682" s="102" t="e">
        <f>VLOOKUP($A2682,#REF!,18,FALSE)</f>
        <v>#REF!</v>
      </c>
      <c r="P2682" s="93" t="e">
        <f>VLOOKUP($A2682,#REF!,41,FALSE)</f>
        <v>#REF!</v>
      </c>
      <c r="Q2682" s="115" t="e">
        <f>VLOOKUP(Revisión_Avance_Periodo!$L2682,#REF!,30,FALSE)</f>
        <v>#REF!</v>
      </c>
      <c r="R2682" s="116">
        <v>2019</v>
      </c>
      <c r="S2682" s="196">
        <v>43615</v>
      </c>
      <c r="T2682" s="116" t="s">
        <v>72</v>
      </c>
      <c r="U2682" s="147" t="e">
        <f>INDEX(#REF!,MATCH(Revisión_Avance_Periodo!$L2682,#REF!,0),MATCH(Revisión_Avance_Periodo!$T2682,#REF!,0))</f>
        <v>#REF!</v>
      </c>
      <c r="V2682" s="147" t="e">
        <f>INDEX(#REF!,MATCH(Revisión_Avance_Periodo!$L2682,#REF!,0),MATCH(Revisión_Avance_Periodo!$T2682,#REF!,0))</f>
        <v>#REF!</v>
      </c>
      <c r="W2682" s="118">
        <f>IFERROR((V2682/U2682),0)</f>
        <v>0</v>
      </c>
      <c r="X2682" s="116" t="str">
        <f>VLOOKUP(W2682,Tabla_Estado_Meta_OAP_2019[#All],3,TRUE)</f>
        <v>Por Ejecutar</v>
      </c>
      <c r="Y2682" s="150" t="e">
        <f>SUBTOTAL(9,$U$206:$U2682)</f>
        <v>#REF!</v>
      </c>
      <c r="Z2682" s="151" t="e">
        <f>SUBTOTAL(9,$V$206:$V2682)</f>
        <v>#REF!</v>
      </c>
      <c r="AA2682" s="159">
        <f>IFERROR(+Revisión_Avance_Periodo!$Z2682/Revisión_Avance_Periodo!$Y2682,0)</f>
        <v>0</v>
      </c>
      <c r="AB2682" s="126"/>
      <c r="AC2682" s="127"/>
      <c r="AD2682" s="125"/>
      <c r="AE2682" s="125"/>
      <c r="AF2682" s="128"/>
      <c r="AG2682" s="129"/>
      <c r="AH2682" s="150" t="e">
        <f>SUBTOTAL(9,$U$2678:$U2682)</f>
        <v>#REF!</v>
      </c>
      <c r="AI2682" s="151" t="e">
        <f>SUBTOTAL(9,$V$2678:$V2682)</f>
        <v>#REF!</v>
      </c>
      <c r="AJ2682" s="159">
        <f>IFERROR(+Revisión_Avance_Periodo!$Z2682/Revisión_Avance_Periodo!$Y2682,0)</f>
        <v>0</v>
      </c>
      <c r="AK2682" s="126"/>
      <c r="AL2682" s="127"/>
      <c r="AM2682" s="125"/>
      <c r="AN2682" s="125"/>
      <c r="AO2682" s="128"/>
      <c r="AP2682" s="129"/>
    </row>
    <row r="2683" spans="1:42" x14ac:dyDescent="0.25">
      <c r="A2683" s="97">
        <v>232</v>
      </c>
      <c r="B2683" s="435" t="e">
        <f>CONCATENATE(Revisión_Avance_Periodo!$D2683,";",Revisión_Avance_Periodo!$F2683,";",Revisión_Avance_Periodo!$L2683)</f>
        <v>#REF!</v>
      </c>
      <c r="C2683" s="435" t="e">
        <f t="shared" si="211"/>
        <v>#REF!</v>
      </c>
      <c r="D2683" s="123" t="e">
        <f>VLOOKUP($A2683,#REF!,3,FALSE)</f>
        <v>#REF!</v>
      </c>
      <c r="E2683" s="436" t="e">
        <f>VLOOKUP($A2683,#REF!,4,FALSE)</f>
        <v>#REF!</v>
      </c>
      <c r="F2683" s="103" t="e">
        <f>VLOOKUP($A2683,#REF!,5,FALSE)</f>
        <v>#REF!</v>
      </c>
      <c r="G2683" s="98" t="e">
        <f>VLOOKUP($A2683,#REF!,8,FALSE)</f>
        <v>#REF!</v>
      </c>
      <c r="H2683" s="93" t="e">
        <f>VLOOKUP($A2683,#REF!,7,FALSE)</f>
        <v>#REF!</v>
      </c>
      <c r="I2683" s="438" t="e">
        <f>VLOOKUP($A2683,#REF!,10,FALSE)</f>
        <v>#REF!</v>
      </c>
      <c r="J2683" s="98" t="e">
        <f>VLOOKUP($A2683,#REF!,11,FALSE)</f>
        <v>#REF!</v>
      </c>
      <c r="K2683" s="114" t="e">
        <f>VLOOKUP($A2683,#REF!,12,FALSE)</f>
        <v>#REF!</v>
      </c>
      <c r="L2683" s="98" t="e">
        <f>VLOOKUP($A2683,#REF!,13,FALSE)</f>
        <v>#REF!</v>
      </c>
      <c r="M2683" s="438" t="e">
        <f>VLOOKUP($A2683,#REF!,14,FALSE)</f>
        <v>#REF!</v>
      </c>
      <c r="N2683" s="103" t="e">
        <f>VLOOKUP($A2683,#REF!,15,FALSE)</f>
        <v>#REF!</v>
      </c>
      <c r="O2683" s="103" t="e">
        <f>VLOOKUP($A2683,#REF!,18,FALSE)</f>
        <v>#REF!</v>
      </c>
      <c r="P2683" s="93" t="e">
        <f>VLOOKUP($A2683,#REF!,41,FALSE)</f>
        <v>#REF!</v>
      </c>
      <c r="Q2683" s="115" t="e">
        <f>VLOOKUP(Revisión_Avance_Periodo!$L2683,#REF!,30,FALSE)</f>
        <v>#REF!</v>
      </c>
      <c r="R2683" s="116">
        <v>2019</v>
      </c>
      <c r="S2683" s="196">
        <v>43646</v>
      </c>
      <c r="T2683" s="124" t="s">
        <v>73</v>
      </c>
      <c r="U2683" s="147" t="e">
        <f>INDEX(#REF!,MATCH(Revisión_Avance_Periodo!$L2683,#REF!,0),MATCH(Revisión_Avance_Periodo!$T2683,#REF!,0))</f>
        <v>#REF!</v>
      </c>
      <c r="V2683" s="147" t="e">
        <f>INDEX(#REF!,MATCH(Revisión_Avance_Periodo!$L2683,#REF!,0),MATCH(Revisión_Avance_Periodo!$T2683,#REF!,0))</f>
        <v>#REF!</v>
      </c>
      <c r="W2683" s="118">
        <f>IFERROR((V2683/U2683),0)</f>
        <v>0</v>
      </c>
      <c r="X2683" s="124" t="str">
        <f>VLOOKUP(W2683,Tabla_Estado_Meta_OAP_2019[#All],3,TRUE)</f>
        <v>Por Ejecutar</v>
      </c>
      <c r="Y2683" s="150" t="e">
        <f>SUBTOTAL(9,$U$206:$U2683)</f>
        <v>#REF!</v>
      </c>
      <c r="Z2683" s="151" t="e">
        <f>SUBTOTAL(9,$V$206:$V2683)</f>
        <v>#REF!</v>
      </c>
      <c r="AA2683" s="159">
        <f>IFERROR(+Revisión_Avance_Periodo!$Z2683/Revisión_Avance_Periodo!$Y2683,0)</f>
        <v>0</v>
      </c>
      <c r="AB2683" s="126"/>
      <c r="AC2683" s="127"/>
      <c r="AD2683" s="125"/>
      <c r="AE2683" s="125"/>
      <c r="AF2683" s="128"/>
      <c r="AG2683" s="129"/>
      <c r="AH2683" s="150" t="e">
        <f>SUBTOTAL(9,$U$2678:$U2683)</f>
        <v>#REF!</v>
      </c>
      <c r="AI2683" s="151" t="e">
        <f>SUBTOTAL(9,$V$2678:$V2683)</f>
        <v>#REF!</v>
      </c>
      <c r="AJ2683" s="159">
        <f>IFERROR(+Revisión_Avance_Periodo!$Z2683/Revisión_Avance_Periodo!$Y2683,0)</f>
        <v>0</v>
      </c>
      <c r="AK2683" s="126"/>
      <c r="AL2683" s="127"/>
      <c r="AM2683" s="125"/>
      <c r="AN2683" s="125"/>
      <c r="AO2683" s="128"/>
      <c r="AP2683" s="129"/>
    </row>
    <row r="2684" spans="1:42" x14ac:dyDescent="0.25">
      <c r="A2684" s="92">
        <v>232</v>
      </c>
      <c r="B2684" s="435" t="e">
        <f>CONCATENATE(Revisión_Avance_Periodo!$D2684,";",Revisión_Avance_Periodo!$F2684,";",Revisión_Avance_Periodo!$L2684)</f>
        <v>#REF!</v>
      </c>
      <c r="C2684" s="435" t="e">
        <f t="shared" si="211"/>
        <v>#REF!</v>
      </c>
      <c r="D2684" s="114" t="e">
        <f>VLOOKUP($A2684,#REF!,3,FALSE)</f>
        <v>#REF!</v>
      </c>
      <c r="E2684" s="436" t="e">
        <f>VLOOKUP($A2684,#REF!,4,FALSE)</f>
        <v>#REF!</v>
      </c>
      <c r="F2684" s="102" t="e">
        <f>VLOOKUP($A2684,#REF!,5,FALSE)</f>
        <v>#REF!</v>
      </c>
      <c r="G2684" s="93" t="e">
        <f>VLOOKUP($A2684,#REF!,8,FALSE)</f>
        <v>#REF!</v>
      </c>
      <c r="H2684" s="93" t="e">
        <f>VLOOKUP($A2684,#REF!,7,FALSE)</f>
        <v>#REF!</v>
      </c>
      <c r="I2684" s="438" t="e">
        <f>VLOOKUP($A2684,#REF!,10,FALSE)</f>
        <v>#REF!</v>
      </c>
      <c r="J2684" s="93" t="e">
        <f>VLOOKUP($A2684,#REF!,11,FALSE)</f>
        <v>#REF!</v>
      </c>
      <c r="K2684" s="114" t="e">
        <f>VLOOKUP($A2684,#REF!,12,FALSE)</f>
        <v>#REF!</v>
      </c>
      <c r="L2684" s="93" t="e">
        <f>VLOOKUP($A2684,#REF!,13,FALSE)</f>
        <v>#REF!</v>
      </c>
      <c r="M2684" s="438" t="e">
        <f>VLOOKUP($A2684,#REF!,14,FALSE)</f>
        <v>#REF!</v>
      </c>
      <c r="N2684" s="102" t="e">
        <f>VLOOKUP($A2684,#REF!,15,FALSE)</f>
        <v>#REF!</v>
      </c>
      <c r="O2684" s="102" t="e">
        <f>VLOOKUP($A2684,#REF!,18,FALSE)</f>
        <v>#REF!</v>
      </c>
      <c r="P2684" s="93" t="e">
        <f>VLOOKUP($A2684,#REF!,41,FALSE)</f>
        <v>#REF!</v>
      </c>
      <c r="Q2684" s="115" t="e">
        <f>VLOOKUP(Revisión_Avance_Periodo!$L2684,#REF!,30,FALSE)</f>
        <v>#REF!</v>
      </c>
      <c r="R2684" s="116">
        <v>2019</v>
      </c>
      <c r="S2684" s="196">
        <v>43676</v>
      </c>
      <c r="T2684" s="116" t="s">
        <v>74</v>
      </c>
      <c r="U2684" s="147" t="e">
        <f>INDEX(#REF!,MATCH(Revisión_Avance_Periodo!$L2684,#REF!,0),MATCH(Revisión_Avance_Periodo!$T2684,#REF!,0))</f>
        <v>#REF!</v>
      </c>
      <c r="V2684" s="147" t="e">
        <f>INDEX(#REF!,MATCH(Revisión_Avance_Periodo!$L2684,#REF!,0),MATCH(Revisión_Avance_Periodo!$T2684,#REF!,0))</f>
        <v>#REF!</v>
      </c>
      <c r="W2684" s="131" t="e">
        <f>V2684/U2684</f>
        <v>#REF!</v>
      </c>
      <c r="X2684" s="116" t="e">
        <f>VLOOKUP(W2684,Tabla_Estado_Meta_OAP_2019[#All],3,TRUE)</f>
        <v>#REF!</v>
      </c>
      <c r="Y2684" s="150" t="e">
        <f>SUBTOTAL(9,$U$206:$U2684)</f>
        <v>#REF!</v>
      </c>
      <c r="Z2684" s="151" t="e">
        <f>SUBTOTAL(9,$V$206:$V2684)</f>
        <v>#REF!</v>
      </c>
      <c r="AA2684" s="159">
        <f>IFERROR(+Revisión_Avance_Periodo!$Z2684/Revisión_Avance_Periodo!$Y2684,0)</f>
        <v>0</v>
      </c>
      <c r="AB2684" s="126"/>
      <c r="AC2684" s="127"/>
      <c r="AD2684" s="125"/>
      <c r="AE2684" s="125"/>
      <c r="AF2684" s="128"/>
      <c r="AG2684" s="129"/>
      <c r="AH2684" s="150" t="e">
        <f>SUBTOTAL(9,$U$2678:$U2684)</f>
        <v>#REF!</v>
      </c>
      <c r="AI2684" s="151" t="e">
        <f>SUBTOTAL(9,$V$2678:$V2684)</f>
        <v>#REF!</v>
      </c>
      <c r="AJ2684" s="159">
        <f>IFERROR(+Revisión_Avance_Periodo!$Z2684/Revisión_Avance_Periodo!$Y2684,0)</f>
        <v>0</v>
      </c>
      <c r="AK2684" s="126"/>
      <c r="AL2684" s="127"/>
      <c r="AM2684" s="125"/>
      <c r="AN2684" s="125"/>
      <c r="AO2684" s="128"/>
      <c r="AP2684" s="129"/>
    </row>
    <row r="2685" spans="1:42" x14ac:dyDescent="0.25">
      <c r="A2685" s="97">
        <v>232</v>
      </c>
      <c r="B2685" s="435" t="e">
        <f>CONCATENATE(Revisión_Avance_Periodo!$D2685,";",Revisión_Avance_Periodo!$F2685,";",Revisión_Avance_Periodo!$L2685)</f>
        <v>#REF!</v>
      </c>
      <c r="C2685" s="435" t="e">
        <f t="shared" si="211"/>
        <v>#REF!</v>
      </c>
      <c r="D2685" s="123" t="e">
        <f>VLOOKUP($A2685,#REF!,3,FALSE)</f>
        <v>#REF!</v>
      </c>
      <c r="E2685" s="436" t="e">
        <f>VLOOKUP($A2685,#REF!,4,FALSE)</f>
        <v>#REF!</v>
      </c>
      <c r="F2685" s="103" t="e">
        <f>VLOOKUP($A2685,#REF!,5,FALSE)</f>
        <v>#REF!</v>
      </c>
      <c r="G2685" s="98" t="e">
        <f>VLOOKUP($A2685,#REF!,8,FALSE)</f>
        <v>#REF!</v>
      </c>
      <c r="H2685" s="93" t="e">
        <f>VLOOKUP($A2685,#REF!,7,FALSE)</f>
        <v>#REF!</v>
      </c>
      <c r="I2685" s="438" t="e">
        <f>VLOOKUP($A2685,#REF!,10,FALSE)</f>
        <v>#REF!</v>
      </c>
      <c r="J2685" s="98" t="e">
        <f>VLOOKUP($A2685,#REF!,11,FALSE)</f>
        <v>#REF!</v>
      </c>
      <c r="K2685" s="114" t="e">
        <f>VLOOKUP($A2685,#REF!,12,FALSE)</f>
        <v>#REF!</v>
      </c>
      <c r="L2685" s="98" t="e">
        <f>VLOOKUP($A2685,#REF!,13,FALSE)</f>
        <v>#REF!</v>
      </c>
      <c r="M2685" s="438" t="e">
        <f>VLOOKUP($A2685,#REF!,14,FALSE)</f>
        <v>#REF!</v>
      </c>
      <c r="N2685" s="103" t="e">
        <f>VLOOKUP($A2685,#REF!,15,FALSE)</f>
        <v>#REF!</v>
      </c>
      <c r="O2685" s="103" t="e">
        <f>VLOOKUP($A2685,#REF!,18,FALSE)</f>
        <v>#REF!</v>
      </c>
      <c r="P2685" s="93" t="e">
        <f>VLOOKUP($A2685,#REF!,41,FALSE)</f>
        <v>#REF!</v>
      </c>
      <c r="Q2685" s="115" t="e">
        <f>VLOOKUP(Revisión_Avance_Periodo!$L2685,#REF!,30,FALSE)</f>
        <v>#REF!</v>
      </c>
      <c r="R2685" s="116">
        <v>2019</v>
      </c>
      <c r="S2685" s="196">
        <v>43707</v>
      </c>
      <c r="T2685" s="124" t="s">
        <v>75</v>
      </c>
      <c r="U2685" s="147" t="e">
        <f>INDEX(#REF!,MATCH(Revisión_Avance_Periodo!$L2685,#REF!,0),MATCH(Revisión_Avance_Periodo!$T2685,#REF!,0))</f>
        <v>#REF!</v>
      </c>
      <c r="V2685" s="147" t="e">
        <f>INDEX(#REF!,MATCH(Revisión_Avance_Periodo!$L2685,#REF!,0),MATCH(Revisión_Avance_Periodo!$T2685,#REF!,0))</f>
        <v>#REF!</v>
      </c>
      <c r="W2685" s="118">
        <f>IFERROR((V2685/U2685),0)</f>
        <v>0</v>
      </c>
      <c r="X2685" s="124" t="str">
        <f>VLOOKUP(W2685,Tabla_Estado_Meta_OAP_2019[#All],3,TRUE)</f>
        <v>Por Ejecutar</v>
      </c>
      <c r="Y2685" s="150" t="e">
        <f>SUBTOTAL(9,$U$206:$U2685)</f>
        <v>#REF!</v>
      </c>
      <c r="Z2685" s="151" t="e">
        <f>SUBTOTAL(9,$V$206:$V2685)</f>
        <v>#REF!</v>
      </c>
      <c r="AA2685" s="159">
        <f>IFERROR(+Revisión_Avance_Periodo!$Z2685/Revisión_Avance_Periodo!$Y2685,0)</f>
        <v>0</v>
      </c>
      <c r="AB2685" s="126"/>
      <c r="AC2685" s="127"/>
      <c r="AD2685" s="125"/>
      <c r="AE2685" s="125"/>
      <c r="AF2685" s="128"/>
      <c r="AG2685" s="129"/>
      <c r="AH2685" s="150" t="e">
        <f>SUBTOTAL(9,$U$2678:$U2685)</f>
        <v>#REF!</v>
      </c>
      <c r="AI2685" s="151" t="e">
        <f>SUBTOTAL(9,$V$2678:$V2685)</f>
        <v>#REF!</v>
      </c>
      <c r="AJ2685" s="159">
        <f>IFERROR(+Revisión_Avance_Periodo!$Z2685/Revisión_Avance_Periodo!$Y2685,0)</f>
        <v>0</v>
      </c>
      <c r="AK2685" s="126"/>
      <c r="AL2685" s="127"/>
      <c r="AM2685" s="125"/>
      <c r="AN2685" s="125"/>
      <c r="AO2685" s="128"/>
      <c r="AP2685" s="129"/>
    </row>
    <row r="2686" spans="1:42" x14ac:dyDescent="0.25">
      <c r="A2686" s="92">
        <v>232</v>
      </c>
      <c r="B2686" s="435" t="e">
        <f>CONCATENATE(Revisión_Avance_Periodo!$D2686,";",Revisión_Avance_Periodo!$F2686,";",Revisión_Avance_Periodo!$L2686)</f>
        <v>#REF!</v>
      </c>
      <c r="C2686" s="435" t="e">
        <f t="shared" si="211"/>
        <v>#REF!</v>
      </c>
      <c r="D2686" s="114" t="e">
        <f>VLOOKUP($A2686,#REF!,3,FALSE)</f>
        <v>#REF!</v>
      </c>
      <c r="E2686" s="436" t="e">
        <f>VLOOKUP($A2686,#REF!,4,FALSE)</f>
        <v>#REF!</v>
      </c>
      <c r="F2686" s="102" t="e">
        <f>VLOOKUP($A2686,#REF!,5,FALSE)</f>
        <v>#REF!</v>
      </c>
      <c r="G2686" s="93" t="e">
        <f>VLOOKUP($A2686,#REF!,8,FALSE)</f>
        <v>#REF!</v>
      </c>
      <c r="H2686" s="93" t="e">
        <f>VLOOKUP($A2686,#REF!,7,FALSE)</f>
        <v>#REF!</v>
      </c>
      <c r="I2686" s="438" t="e">
        <f>VLOOKUP($A2686,#REF!,10,FALSE)</f>
        <v>#REF!</v>
      </c>
      <c r="J2686" s="93" t="e">
        <f>VLOOKUP($A2686,#REF!,11,FALSE)</f>
        <v>#REF!</v>
      </c>
      <c r="K2686" s="114" t="e">
        <f>VLOOKUP($A2686,#REF!,12,FALSE)</f>
        <v>#REF!</v>
      </c>
      <c r="L2686" s="93" t="e">
        <f>VLOOKUP($A2686,#REF!,13,FALSE)</f>
        <v>#REF!</v>
      </c>
      <c r="M2686" s="438" t="e">
        <f>VLOOKUP($A2686,#REF!,14,FALSE)</f>
        <v>#REF!</v>
      </c>
      <c r="N2686" s="102" t="e">
        <f>VLOOKUP($A2686,#REF!,15,FALSE)</f>
        <v>#REF!</v>
      </c>
      <c r="O2686" s="102" t="e">
        <f>VLOOKUP($A2686,#REF!,18,FALSE)</f>
        <v>#REF!</v>
      </c>
      <c r="P2686" s="93" t="e">
        <f>VLOOKUP($A2686,#REF!,41,FALSE)</f>
        <v>#REF!</v>
      </c>
      <c r="Q2686" s="115" t="e">
        <f>VLOOKUP(Revisión_Avance_Periodo!$L2686,#REF!,30,FALSE)</f>
        <v>#REF!</v>
      </c>
      <c r="R2686" s="116">
        <v>2019</v>
      </c>
      <c r="S2686" s="196">
        <v>43738</v>
      </c>
      <c r="T2686" s="116" t="s">
        <v>76</v>
      </c>
      <c r="U2686" s="147" t="e">
        <f>INDEX(#REF!,MATCH(Revisión_Avance_Periodo!$L2686,#REF!,0),MATCH(Revisión_Avance_Periodo!$T2686,#REF!,0))</f>
        <v>#REF!</v>
      </c>
      <c r="V2686" s="147" t="e">
        <f>INDEX(#REF!,MATCH(Revisión_Avance_Periodo!$L2686,#REF!,0),MATCH(Revisión_Avance_Periodo!$T2686,#REF!,0))</f>
        <v>#REF!</v>
      </c>
      <c r="W2686" s="118">
        <f>IFERROR((V2686/U2686),0)</f>
        <v>0</v>
      </c>
      <c r="X2686" s="116" t="str">
        <f>VLOOKUP(W2686,Tabla_Estado_Meta_OAP_2019[#All],3,TRUE)</f>
        <v>Por Ejecutar</v>
      </c>
      <c r="Y2686" s="150" t="e">
        <f>SUBTOTAL(9,$U$206:$U2686)</f>
        <v>#REF!</v>
      </c>
      <c r="Z2686" s="151" t="e">
        <f>SUBTOTAL(9,$V$206:$V2686)</f>
        <v>#REF!</v>
      </c>
      <c r="AA2686" s="159">
        <f>IFERROR(+Revisión_Avance_Periodo!$Z2686/Revisión_Avance_Periodo!$Y2686,0)</f>
        <v>0</v>
      </c>
      <c r="AB2686" s="126"/>
      <c r="AC2686" s="127"/>
      <c r="AD2686" s="125"/>
      <c r="AE2686" s="125"/>
      <c r="AF2686" s="128"/>
      <c r="AG2686" s="129"/>
      <c r="AH2686" s="150" t="e">
        <f>SUBTOTAL(9,$U$2678:$U2686)</f>
        <v>#REF!</v>
      </c>
      <c r="AI2686" s="151" t="e">
        <f>SUBTOTAL(9,$V$2678:$V2686)</f>
        <v>#REF!</v>
      </c>
      <c r="AJ2686" s="159">
        <f>IFERROR(+Revisión_Avance_Periodo!$Z2686/Revisión_Avance_Periodo!$Y2686,0)</f>
        <v>0</v>
      </c>
      <c r="AK2686" s="126"/>
      <c r="AL2686" s="127"/>
      <c r="AM2686" s="125"/>
      <c r="AN2686" s="125"/>
      <c r="AO2686" s="128"/>
      <c r="AP2686" s="129"/>
    </row>
    <row r="2687" spans="1:42" x14ac:dyDescent="0.25">
      <c r="A2687" s="97">
        <v>232</v>
      </c>
      <c r="B2687" s="435" t="e">
        <f>CONCATENATE(Revisión_Avance_Periodo!$D2687,";",Revisión_Avance_Periodo!$F2687,";",Revisión_Avance_Periodo!$L2687)</f>
        <v>#REF!</v>
      </c>
      <c r="C2687" s="435" t="e">
        <f t="shared" si="211"/>
        <v>#REF!</v>
      </c>
      <c r="D2687" s="123" t="e">
        <f>VLOOKUP($A2687,#REF!,3,FALSE)</f>
        <v>#REF!</v>
      </c>
      <c r="E2687" s="436" t="e">
        <f>VLOOKUP($A2687,#REF!,4,FALSE)</f>
        <v>#REF!</v>
      </c>
      <c r="F2687" s="103" t="e">
        <f>VLOOKUP($A2687,#REF!,5,FALSE)</f>
        <v>#REF!</v>
      </c>
      <c r="G2687" s="98" t="e">
        <f>VLOOKUP($A2687,#REF!,8,FALSE)</f>
        <v>#REF!</v>
      </c>
      <c r="H2687" s="93" t="e">
        <f>VLOOKUP($A2687,#REF!,7,FALSE)</f>
        <v>#REF!</v>
      </c>
      <c r="I2687" s="438" t="e">
        <f>VLOOKUP($A2687,#REF!,10,FALSE)</f>
        <v>#REF!</v>
      </c>
      <c r="J2687" s="98" t="e">
        <f>VLOOKUP($A2687,#REF!,11,FALSE)</f>
        <v>#REF!</v>
      </c>
      <c r="K2687" s="114" t="e">
        <f>VLOOKUP($A2687,#REF!,12,FALSE)</f>
        <v>#REF!</v>
      </c>
      <c r="L2687" s="98" t="e">
        <f>VLOOKUP($A2687,#REF!,13,FALSE)</f>
        <v>#REF!</v>
      </c>
      <c r="M2687" s="438" t="e">
        <f>VLOOKUP($A2687,#REF!,14,FALSE)</f>
        <v>#REF!</v>
      </c>
      <c r="N2687" s="103" t="e">
        <f>VLOOKUP($A2687,#REF!,15,FALSE)</f>
        <v>#REF!</v>
      </c>
      <c r="O2687" s="103" t="e">
        <f>VLOOKUP($A2687,#REF!,18,FALSE)</f>
        <v>#REF!</v>
      </c>
      <c r="P2687" s="93" t="e">
        <f>VLOOKUP($A2687,#REF!,41,FALSE)</f>
        <v>#REF!</v>
      </c>
      <c r="Q2687" s="115" t="e">
        <f>VLOOKUP(Revisión_Avance_Periodo!$L2687,#REF!,30,FALSE)</f>
        <v>#REF!</v>
      </c>
      <c r="R2687" s="116">
        <v>2019</v>
      </c>
      <c r="S2687" s="196">
        <v>43768</v>
      </c>
      <c r="T2687" s="124" t="s">
        <v>77</v>
      </c>
      <c r="U2687" s="147" t="e">
        <f>INDEX(#REF!,MATCH(Revisión_Avance_Periodo!$L2687,#REF!,0),MATCH(Revisión_Avance_Periodo!$T2687,#REF!,0))</f>
        <v>#REF!</v>
      </c>
      <c r="V2687" s="147" t="e">
        <f>INDEX(#REF!,MATCH(Revisión_Avance_Periodo!$L2687,#REF!,0),MATCH(Revisión_Avance_Periodo!$T2687,#REF!,0))</f>
        <v>#REF!</v>
      </c>
      <c r="W2687" s="118">
        <f>IFERROR((V2687/U2687),0)</f>
        <v>0</v>
      </c>
      <c r="X2687" s="124" t="str">
        <f>VLOOKUP(W2687,Tabla_Estado_Meta_OAP_2019[#All],3,TRUE)</f>
        <v>Por Ejecutar</v>
      </c>
      <c r="Y2687" s="150" t="e">
        <f>SUBTOTAL(9,$U$206:$U2687)</f>
        <v>#REF!</v>
      </c>
      <c r="Z2687" s="151" t="e">
        <f>SUBTOTAL(9,$V$206:$V2687)</f>
        <v>#REF!</v>
      </c>
      <c r="AA2687" s="159">
        <f>IFERROR(+Revisión_Avance_Periodo!$Z2687/Revisión_Avance_Periodo!$Y2687,0)</f>
        <v>0</v>
      </c>
      <c r="AB2687" s="126"/>
      <c r="AC2687" s="127"/>
      <c r="AD2687" s="125"/>
      <c r="AE2687" s="125"/>
      <c r="AF2687" s="128"/>
      <c r="AG2687" s="129"/>
      <c r="AH2687" s="150" t="e">
        <f>SUBTOTAL(9,$U$2678:$U2687)</f>
        <v>#REF!</v>
      </c>
      <c r="AI2687" s="151" t="e">
        <f>SUBTOTAL(9,$V$2678:$V2687)</f>
        <v>#REF!</v>
      </c>
      <c r="AJ2687" s="159">
        <f>IFERROR(+Revisión_Avance_Periodo!$Z2687/Revisión_Avance_Periodo!$Y2687,0)</f>
        <v>0</v>
      </c>
      <c r="AK2687" s="126"/>
      <c r="AL2687" s="127"/>
      <c r="AM2687" s="125"/>
      <c r="AN2687" s="125"/>
      <c r="AO2687" s="128"/>
      <c r="AP2687" s="129"/>
    </row>
    <row r="2688" spans="1:42" x14ac:dyDescent="0.25">
      <c r="A2688" s="92">
        <v>232</v>
      </c>
      <c r="B2688" s="435" t="e">
        <f>CONCATENATE(Revisión_Avance_Periodo!$D2688,";",Revisión_Avance_Periodo!$F2688,";",Revisión_Avance_Periodo!$L2688)</f>
        <v>#REF!</v>
      </c>
      <c r="C2688" s="435" t="e">
        <f t="shared" si="211"/>
        <v>#REF!</v>
      </c>
      <c r="D2688" s="114" t="e">
        <f>VLOOKUP($A2688,#REF!,3,FALSE)</f>
        <v>#REF!</v>
      </c>
      <c r="E2688" s="436" t="e">
        <f>VLOOKUP($A2688,#REF!,4,FALSE)</f>
        <v>#REF!</v>
      </c>
      <c r="F2688" s="102" t="e">
        <f>VLOOKUP($A2688,#REF!,5,FALSE)</f>
        <v>#REF!</v>
      </c>
      <c r="G2688" s="93" t="e">
        <f>VLOOKUP($A2688,#REF!,8,FALSE)</f>
        <v>#REF!</v>
      </c>
      <c r="H2688" s="93" t="e">
        <f>VLOOKUP($A2688,#REF!,7,FALSE)</f>
        <v>#REF!</v>
      </c>
      <c r="I2688" s="438" t="e">
        <f>VLOOKUP($A2688,#REF!,10,FALSE)</f>
        <v>#REF!</v>
      </c>
      <c r="J2688" s="93" t="e">
        <f>VLOOKUP($A2688,#REF!,11,FALSE)</f>
        <v>#REF!</v>
      </c>
      <c r="K2688" s="114" t="e">
        <f>VLOOKUP($A2688,#REF!,12,FALSE)</f>
        <v>#REF!</v>
      </c>
      <c r="L2688" s="93" t="e">
        <f>VLOOKUP($A2688,#REF!,13,FALSE)</f>
        <v>#REF!</v>
      </c>
      <c r="M2688" s="438" t="e">
        <f>VLOOKUP($A2688,#REF!,14,FALSE)</f>
        <v>#REF!</v>
      </c>
      <c r="N2688" s="102" t="e">
        <f>VLOOKUP($A2688,#REF!,15,FALSE)</f>
        <v>#REF!</v>
      </c>
      <c r="O2688" s="102" t="e">
        <f>VLOOKUP($A2688,#REF!,18,FALSE)</f>
        <v>#REF!</v>
      </c>
      <c r="P2688" s="93" t="e">
        <f>VLOOKUP($A2688,#REF!,41,FALSE)</f>
        <v>#REF!</v>
      </c>
      <c r="Q2688" s="115" t="e">
        <f>VLOOKUP(Revisión_Avance_Periodo!$L2688,#REF!,30,FALSE)</f>
        <v>#REF!</v>
      </c>
      <c r="R2688" s="116">
        <v>2019</v>
      </c>
      <c r="S2688" s="196">
        <v>43799</v>
      </c>
      <c r="T2688" s="116" t="s">
        <v>78</v>
      </c>
      <c r="U2688" s="147" t="e">
        <f>INDEX(#REF!,MATCH(Revisión_Avance_Periodo!$L2688,#REF!,0),MATCH(Revisión_Avance_Periodo!$T2688,#REF!,0))</f>
        <v>#REF!</v>
      </c>
      <c r="V2688" s="147" t="e">
        <f>INDEX(#REF!,MATCH(Revisión_Avance_Periodo!$L2688,#REF!,0),MATCH(Revisión_Avance_Periodo!$T2688,#REF!,0))</f>
        <v>#REF!</v>
      </c>
      <c r="W2688" s="131" t="e">
        <f>V2688/U2688</f>
        <v>#REF!</v>
      </c>
      <c r="X2688" s="116" t="e">
        <f>VLOOKUP(W2688,Tabla_Estado_Meta_OAP_2019[#All],3,TRUE)</f>
        <v>#REF!</v>
      </c>
      <c r="Y2688" s="150" t="e">
        <f>SUBTOTAL(9,$U$206:$U2688)</f>
        <v>#REF!</v>
      </c>
      <c r="Z2688" s="151" t="e">
        <f>SUBTOTAL(9,$V$206:$V2688)</f>
        <v>#REF!</v>
      </c>
      <c r="AA2688" s="159">
        <f>IFERROR(+Revisión_Avance_Periodo!$Z2688/Revisión_Avance_Periodo!$Y2688,0)</f>
        <v>0</v>
      </c>
      <c r="AB2688" s="126"/>
      <c r="AC2688" s="127"/>
      <c r="AD2688" s="125"/>
      <c r="AE2688" s="125"/>
      <c r="AF2688" s="128"/>
      <c r="AG2688" s="129"/>
      <c r="AH2688" s="150" t="e">
        <f>SUBTOTAL(9,$U$2678:$U2688)</f>
        <v>#REF!</v>
      </c>
      <c r="AI2688" s="151" t="e">
        <f>SUBTOTAL(9,$V$2678:$V2688)</f>
        <v>#REF!</v>
      </c>
      <c r="AJ2688" s="159">
        <f>IFERROR(+Revisión_Avance_Periodo!$Z2688/Revisión_Avance_Periodo!$Y2688,0)</f>
        <v>0</v>
      </c>
      <c r="AK2688" s="126"/>
      <c r="AL2688" s="127"/>
      <c r="AM2688" s="125"/>
      <c r="AN2688" s="125"/>
      <c r="AO2688" s="128"/>
      <c r="AP2688" s="129"/>
    </row>
    <row r="2689" spans="1:42" ht="15.75" thickBot="1" x14ac:dyDescent="0.3">
      <c r="A2689" s="97">
        <v>232</v>
      </c>
      <c r="B2689" s="435" t="e">
        <f>CONCATENATE(Revisión_Avance_Periodo!$D2689,";",Revisión_Avance_Periodo!$F2689,";",Revisión_Avance_Periodo!$L2689)</f>
        <v>#REF!</v>
      </c>
      <c r="C2689" s="435" t="e">
        <f t="shared" si="211"/>
        <v>#REF!</v>
      </c>
      <c r="D2689" s="123" t="e">
        <f>VLOOKUP($A2689,#REF!,3,FALSE)</f>
        <v>#REF!</v>
      </c>
      <c r="E2689" s="436" t="e">
        <f>VLOOKUP($A2689,#REF!,4,FALSE)</f>
        <v>#REF!</v>
      </c>
      <c r="F2689" s="103" t="e">
        <f>VLOOKUP($A2689,#REF!,5,FALSE)</f>
        <v>#REF!</v>
      </c>
      <c r="G2689" s="98" t="e">
        <f>VLOOKUP($A2689,#REF!,8,FALSE)</f>
        <v>#REF!</v>
      </c>
      <c r="H2689" s="93" t="e">
        <f>VLOOKUP($A2689,#REF!,7,FALSE)</f>
        <v>#REF!</v>
      </c>
      <c r="I2689" s="438" t="e">
        <f>VLOOKUP($A2689,#REF!,10,FALSE)</f>
        <v>#REF!</v>
      </c>
      <c r="J2689" s="98" t="e">
        <f>VLOOKUP($A2689,#REF!,11,FALSE)</f>
        <v>#REF!</v>
      </c>
      <c r="K2689" s="114" t="e">
        <f>VLOOKUP($A2689,#REF!,12,FALSE)</f>
        <v>#REF!</v>
      </c>
      <c r="L2689" s="98" t="e">
        <f>VLOOKUP($A2689,#REF!,13,FALSE)</f>
        <v>#REF!</v>
      </c>
      <c r="M2689" s="438" t="e">
        <f>VLOOKUP($A2689,#REF!,14,FALSE)</f>
        <v>#REF!</v>
      </c>
      <c r="N2689" s="103" t="e">
        <f>VLOOKUP($A2689,#REF!,15,FALSE)</f>
        <v>#REF!</v>
      </c>
      <c r="O2689" s="103" t="e">
        <f>VLOOKUP($A2689,#REF!,18,FALSE)</f>
        <v>#REF!</v>
      </c>
      <c r="P2689" s="93" t="e">
        <f>VLOOKUP($A2689,#REF!,41,FALSE)</f>
        <v>#REF!</v>
      </c>
      <c r="Q2689" s="115" t="e">
        <f>VLOOKUP(Revisión_Avance_Periodo!$L2689,#REF!,30,FALSE)</f>
        <v>#REF!</v>
      </c>
      <c r="R2689" s="116">
        <v>2019</v>
      </c>
      <c r="S2689" s="196">
        <v>43829</v>
      </c>
      <c r="T2689" s="124" t="s">
        <v>79</v>
      </c>
      <c r="U2689" s="147" t="e">
        <f>INDEX(#REF!,MATCH(Revisión_Avance_Periodo!$L2689,#REF!,0),MATCH(Revisión_Avance_Periodo!$T2689,#REF!,0))</f>
        <v>#REF!</v>
      </c>
      <c r="V2689" s="147" t="e">
        <f>INDEX(#REF!,MATCH(Revisión_Avance_Periodo!$L2689,#REF!,0),MATCH(Revisión_Avance_Periodo!$T2689,#REF!,0))</f>
        <v>#REF!</v>
      </c>
      <c r="W2689" s="118">
        <f t="shared" ref="W2689:W2696" si="214">IFERROR((V2689/U2689),0)</f>
        <v>0</v>
      </c>
      <c r="X2689" s="124" t="str">
        <f>VLOOKUP(W2689,Tabla_Estado_Meta_OAP_2019[#All],3,TRUE)</f>
        <v>Por Ejecutar</v>
      </c>
      <c r="Y2689" s="150" t="e">
        <f>SUBTOTAL(9,$U$206:$U2689)</f>
        <v>#REF!</v>
      </c>
      <c r="Z2689" s="151" t="e">
        <f>SUBTOTAL(9,$V$206:$V2689)</f>
        <v>#REF!</v>
      </c>
      <c r="AA2689" s="159">
        <f>IFERROR(+Revisión_Avance_Periodo!$Z2689/Revisión_Avance_Periodo!$Y2689,0)</f>
        <v>0</v>
      </c>
      <c r="AB2689" s="126"/>
      <c r="AC2689" s="127"/>
      <c r="AD2689" s="125"/>
      <c r="AE2689" s="125"/>
      <c r="AF2689" s="128"/>
      <c r="AG2689" s="129"/>
      <c r="AH2689" s="150" t="e">
        <f>SUBTOTAL(9,$U$2678:$U2689)</f>
        <v>#REF!</v>
      </c>
      <c r="AI2689" s="151" t="e">
        <f>SUBTOTAL(9,$V$2678:$V2689)</f>
        <v>#REF!</v>
      </c>
      <c r="AJ2689" s="159">
        <f>IFERROR(+Revisión_Avance_Periodo!$Z2689/Revisión_Avance_Periodo!$Y2689,0)</f>
        <v>0</v>
      </c>
      <c r="AK2689" s="126"/>
      <c r="AL2689" s="127"/>
      <c r="AM2689" s="125"/>
      <c r="AN2689" s="125"/>
      <c r="AO2689" s="128"/>
      <c r="AP2689" s="129"/>
    </row>
    <row r="2690" spans="1:42" x14ac:dyDescent="0.25">
      <c r="A2690" s="92">
        <v>233</v>
      </c>
      <c r="B2690" s="435" t="e">
        <f>CONCATENATE(Revisión_Avance_Periodo!$D2690,";",Revisión_Avance_Periodo!$F2690,";",Revisión_Avance_Periodo!$L2690)</f>
        <v>#REF!</v>
      </c>
      <c r="C2690" s="435" t="e">
        <f t="shared" ref="C2690:C2725" si="215">CONCATENATE($N2690,";",$L2690,";",$T2690)</f>
        <v>#REF!</v>
      </c>
      <c r="D2690" s="114" t="e">
        <f>VLOOKUP($A2690,#REF!,3,FALSE)</f>
        <v>#REF!</v>
      </c>
      <c r="E2690" s="436" t="e">
        <f>VLOOKUP($A2690,#REF!,4,FALSE)</f>
        <v>#REF!</v>
      </c>
      <c r="F2690" s="102" t="e">
        <f>VLOOKUP($A2690,#REF!,5,FALSE)</f>
        <v>#REF!</v>
      </c>
      <c r="G2690" s="93" t="e">
        <f>VLOOKUP($A2690,#REF!,8,FALSE)</f>
        <v>#REF!</v>
      </c>
      <c r="H2690" s="93" t="e">
        <f>VLOOKUP($A2690,#REF!,7,FALSE)</f>
        <v>#REF!</v>
      </c>
      <c r="I2690" s="438" t="e">
        <f>VLOOKUP($A2690,#REF!,10,FALSE)</f>
        <v>#REF!</v>
      </c>
      <c r="J2690" s="93" t="e">
        <f>VLOOKUP($A2690,#REF!,11,FALSE)</f>
        <v>#REF!</v>
      </c>
      <c r="K2690" s="114" t="e">
        <f>VLOOKUP($A2690,#REF!,12,FALSE)</f>
        <v>#REF!</v>
      </c>
      <c r="L2690" s="93" t="e">
        <f>VLOOKUP($A2690,#REF!,13,FALSE)</f>
        <v>#REF!</v>
      </c>
      <c r="M2690" s="438" t="e">
        <f>VLOOKUP($A2690,#REF!,14,FALSE)</f>
        <v>#REF!</v>
      </c>
      <c r="N2690" s="102" t="e">
        <f>VLOOKUP($A2690,#REF!,15,FALSE)</f>
        <v>#REF!</v>
      </c>
      <c r="O2690" s="102" t="e">
        <f>VLOOKUP($A2690,#REF!,18,FALSE)</f>
        <v>#REF!</v>
      </c>
      <c r="P2690" s="93" t="e">
        <f>VLOOKUP($A2690,#REF!,41,FALSE)</f>
        <v>#REF!</v>
      </c>
      <c r="Q2690" s="115" t="e">
        <f>VLOOKUP(Revisión_Avance_Periodo!$L2690,#REF!,30,FALSE)</f>
        <v>#REF!</v>
      </c>
      <c r="R2690" s="116">
        <v>2019</v>
      </c>
      <c r="S2690" s="196">
        <v>43495</v>
      </c>
      <c r="T2690" s="116" t="s">
        <v>68</v>
      </c>
      <c r="U2690" s="132" t="e">
        <f>INDEX(#REF!,MATCH(Revisión_Avance_Periodo!$L2690,#REF!,0),MATCH(Revisión_Avance_Periodo!$T2690,#REF!,0))</f>
        <v>#REF!</v>
      </c>
      <c r="V2690" s="132" t="e">
        <f>INDEX(#REF!,MATCH(Revisión_Avance_Periodo!$L2690,#REF!,0),MATCH(Revisión_Avance_Periodo!$T2690,#REF!,0))</f>
        <v>#REF!</v>
      </c>
      <c r="W2690" s="118">
        <f t="shared" si="214"/>
        <v>0</v>
      </c>
      <c r="X2690" s="116" t="str">
        <f>VLOOKUP(W2690,Tabla_Estado_Meta_OAP_2019[#All],3,TRUE)</f>
        <v>Por Ejecutar</v>
      </c>
      <c r="Y2690" s="160" t="e">
        <f>SUBTOTAL(9,$U$206:$U2690)</f>
        <v>#REF!</v>
      </c>
      <c r="Z2690" s="161" t="e">
        <f>SUBTOTAL(9,$V$206:$V2690)</f>
        <v>#REF!</v>
      </c>
      <c r="AA2690" s="162">
        <f>IFERROR(+Revisión_Avance_Periodo!$Z2690/Revisión_Avance_Periodo!$Y2690,0)</f>
        <v>0</v>
      </c>
      <c r="AB2690" s="133" t="e">
        <f>SUBTOTAL(9,U2690:U2701)</f>
        <v>#REF!</v>
      </c>
      <c r="AC2690" s="134" t="e">
        <f>SUBTOTAL(9,V2690:V2701)</f>
        <v>#REF!</v>
      </c>
      <c r="AD2690" s="119" t="e">
        <f>+AC2690/AB2690</f>
        <v>#REF!</v>
      </c>
      <c r="AE2690" s="119" t="e">
        <f>100%-Revisión_Avance_Periodo!$AD2690</f>
        <v>#REF!</v>
      </c>
      <c r="AF2690" s="121" t="e">
        <f>VLOOKUP(AD2690,Tabla_Estado_Meta_OAP_2019[],3,TRUE)</f>
        <v>#REF!</v>
      </c>
      <c r="AG2690" s="122" t="e">
        <f>Revisión_Avance_Periodo!$AD2690*Revisión_Avance_Periodo!$Q2690</f>
        <v>#REF!</v>
      </c>
      <c r="AH2690" s="160" t="e">
        <f>SUBTOTAL(9,$U$2690:$U2690)</f>
        <v>#REF!</v>
      </c>
      <c r="AI2690" s="161" t="e">
        <f>SUBTOTAL(9,$V$2690:$V2690)</f>
        <v>#REF!</v>
      </c>
      <c r="AJ2690" s="162">
        <f>IFERROR(+Revisión_Avance_Periodo!$Z2690/Revisión_Avance_Periodo!$Y2690,0)</f>
        <v>0</v>
      </c>
      <c r="AK2690" s="133" t="e">
        <f>SUBTOTAL(9,AD2690:AD2701)</f>
        <v>#REF!</v>
      </c>
      <c r="AL2690" s="134" t="e">
        <f>SUBTOTAL(9,AE2690:AE2701)</f>
        <v>#REF!</v>
      </c>
      <c r="AM2690" s="119" t="e">
        <f>+AL2690/AK2690</f>
        <v>#REF!</v>
      </c>
      <c r="AN2690" s="119" t="e">
        <f>100%-Revisión_Avance_Periodo!$AD2690</f>
        <v>#REF!</v>
      </c>
      <c r="AO2690" s="121" t="e">
        <f>VLOOKUP(AM2690,Tabla_Estado_Meta_OAP_2019[],3,TRUE)</f>
        <v>#REF!</v>
      </c>
      <c r="AP2690" s="122" t="e">
        <f>Revisión_Avance_Periodo!$AD2690*Revisión_Avance_Periodo!$Q2690</f>
        <v>#REF!</v>
      </c>
    </row>
    <row r="2691" spans="1:42" x14ac:dyDescent="0.25">
      <c r="A2691" s="97">
        <v>233</v>
      </c>
      <c r="B2691" s="435" t="e">
        <f>CONCATENATE(Revisión_Avance_Periodo!$D2691,";",Revisión_Avance_Periodo!$F2691,";",Revisión_Avance_Periodo!$L2691)</f>
        <v>#REF!</v>
      </c>
      <c r="C2691" s="435" t="e">
        <f t="shared" si="215"/>
        <v>#REF!</v>
      </c>
      <c r="D2691" s="123" t="e">
        <f>VLOOKUP($A2691,#REF!,3,FALSE)</f>
        <v>#REF!</v>
      </c>
      <c r="E2691" s="436" t="e">
        <f>VLOOKUP($A2691,#REF!,4,FALSE)</f>
        <v>#REF!</v>
      </c>
      <c r="F2691" s="103" t="e">
        <f>VLOOKUP($A2691,#REF!,5,FALSE)</f>
        <v>#REF!</v>
      </c>
      <c r="G2691" s="98" t="e">
        <f>VLOOKUP($A2691,#REF!,8,FALSE)</f>
        <v>#REF!</v>
      </c>
      <c r="H2691" s="93" t="e">
        <f>VLOOKUP($A2691,#REF!,7,FALSE)</f>
        <v>#REF!</v>
      </c>
      <c r="I2691" s="438" t="e">
        <f>VLOOKUP($A2691,#REF!,10,FALSE)</f>
        <v>#REF!</v>
      </c>
      <c r="J2691" s="98" t="e">
        <f>VLOOKUP($A2691,#REF!,11,FALSE)</f>
        <v>#REF!</v>
      </c>
      <c r="K2691" s="114" t="e">
        <f>VLOOKUP($A2691,#REF!,12,FALSE)</f>
        <v>#REF!</v>
      </c>
      <c r="L2691" s="98" t="e">
        <f>VLOOKUP($A2691,#REF!,13,FALSE)</f>
        <v>#REF!</v>
      </c>
      <c r="M2691" s="438" t="e">
        <f>VLOOKUP($A2691,#REF!,14,FALSE)</f>
        <v>#REF!</v>
      </c>
      <c r="N2691" s="103" t="e">
        <f>VLOOKUP($A2691,#REF!,15,FALSE)</f>
        <v>#REF!</v>
      </c>
      <c r="O2691" s="103" t="e">
        <f>VLOOKUP($A2691,#REF!,18,FALSE)</f>
        <v>#REF!</v>
      </c>
      <c r="P2691" s="93" t="e">
        <f>VLOOKUP($A2691,#REF!,41,FALSE)</f>
        <v>#REF!</v>
      </c>
      <c r="Q2691" s="115" t="e">
        <f>VLOOKUP(Revisión_Avance_Periodo!$L2691,#REF!,30,FALSE)</f>
        <v>#REF!</v>
      </c>
      <c r="R2691" s="116">
        <v>2019</v>
      </c>
      <c r="S2691" s="196">
        <v>43524</v>
      </c>
      <c r="T2691" s="124" t="s">
        <v>69</v>
      </c>
      <c r="U2691" s="132" t="e">
        <f>INDEX(#REF!,MATCH(Revisión_Avance_Periodo!$L2691,#REF!,0),MATCH(Revisión_Avance_Periodo!$T2691,#REF!,0))</f>
        <v>#REF!</v>
      </c>
      <c r="V2691" s="132" t="e">
        <f>INDEX(#REF!,MATCH(Revisión_Avance_Periodo!$L2691,#REF!,0),MATCH(Revisión_Avance_Periodo!$T2691,#REF!,0))</f>
        <v>#REF!</v>
      </c>
      <c r="W2691" s="118">
        <f t="shared" si="214"/>
        <v>0</v>
      </c>
      <c r="X2691" s="124" t="str">
        <f>VLOOKUP(W2691,Tabla_Estado_Meta_OAP_2019[#All],3,TRUE)</f>
        <v>Por Ejecutar</v>
      </c>
      <c r="Y2691" s="157" t="e">
        <f>SUBTOTAL(9,$U$206:$U2691)</f>
        <v>#REF!</v>
      </c>
      <c r="Z2691" s="158" t="e">
        <f>SUBTOTAL(9,$V$206:$V2691)</f>
        <v>#REF!</v>
      </c>
      <c r="AA2691" s="159">
        <f>IFERROR(+Revisión_Avance_Periodo!$Z2691/Revisión_Avance_Periodo!$Y2691,0)</f>
        <v>0</v>
      </c>
      <c r="AB2691" s="126"/>
      <c r="AC2691" s="127"/>
      <c r="AD2691" s="125"/>
      <c r="AE2691" s="125"/>
      <c r="AF2691" s="128"/>
      <c r="AG2691" s="129"/>
      <c r="AH2691" s="157" t="e">
        <f>SUBTOTAL(9,$U$2690:$U2691)</f>
        <v>#REF!</v>
      </c>
      <c r="AI2691" s="158" t="e">
        <f>SUBTOTAL(9,$V$2690:$V2691)</f>
        <v>#REF!</v>
      </c>
      <c r="AJ2691" s="159">
        <f>IFERROR(+Revisión_Avance_Periodo!$Z2691/Revisión_Avance_Periodo!$Y2691,0)</f>
        <v>0</v>
      </c>
      <c r="AK2691" s="126"/>
      <c r="AL2691" s="127"/>
      <c r="AM2691" s="125"/>
      <c r="AN2691" s="125"/>
      <c r="AO2691" s="128"/>
      <c r="AP2691" s="129"/>
    </row>
    <row r="2692" spans="1:42" x14ac:dyDescent="0.25">
      <c r="A2692" s="92">
        <v>233</v>
      </c>
      <c r="B2692" s="435" t="e">
        <f>CONCATENATE(Revisión_Avance_Periodo!$D2692,";",Revisión_Avance_Periodo!$F2692,";",Revisión_Avance_Periodo!$L2692)</f>
        <v>#REF!</v>
      </c>
      <c r="C2692" s="435" t="e">
        <f t="shared" si="215"/>
        <v>#REF!</v>
      </c>
      <c r="D2692" s="114" t="e">
        <f>VLOOKUP($A2692,#REF!,3,FALSE)</f>
        <v>#REF!</v>
      </c>
      <c r="E2692" s="436" t="e">
        <f>VLOOKUP($A2692,#REF!,4,FALSE)</f>
        <v>#REF!</v>
      </c>
      <c r="F2692" s="102" t="e">
        <f>VLOOKUP($A2692,#REF!,5,FALSE)</f>
        <v>#REF!</v>
      </c>
      <c r="G2692" s="93" t="e">
        <f>VLOOKUP($A2692,#REF!,8,FALSE)</f>
        <v>#REF!</v>
      </c>
      <c r="H2692" s="93" t="e">
        <f>VLOOKUP($A2692,#REF!,7,FALSE)</f>
        <v>#REF!</v>
      </c>
      <c r="I2692" s="438" t="e">
        <f>VLOOKUP($A2692,#REF!,10,FALSE)</f>
        <v>#REF!</v>
      </c>
      <c r="J2692" s="93" t="e">
        <f>VLOOKUP($A2692,#REF!,11,FALSE)</f>
        <v>#REF!</v>
      </c>
      <c r="K2692" s="114" t="e">
        <f>VLOOKUP($A2692,#REF!,12,FALSE)</f>
        <v>#REF!</v>
      </c>
      <c r="L2692" s="93" t="e">
        <f>VLOOKUP($A2692,#REF!,13,FALSE)</f>
        <v>#REF!</v>
      </c>
      <c r="M2692" s="438" t="e">
        <f>VLOOKUP($A2692,#REF!,14,FALSE)</f>
        <v>#REF!</v>
      </c>
      <c r="N2692" s="102" t="e">
        <f>VLOOKUP($A2692,#REF!,15,FALSE)</f>
        <v>#REF!</v>
      </c>
      <c r="O2692" s="102" t="e">
        <f>VLOOKUP($A2692,#REF!,18,FALSE)</f>
        <v>#REF!</v>
      </c>
      <c r="P2692" s="93" t="e">
        <f>VLOOKUP($A2692,#REF!,41,FALSE)</f>
        <v>#REF!</v>
      </c>
      <c r="Q2692" s="115" t="e">
        <f>VLOOKUP(Revisión_Avance_Periodo!$L2692,#REF!,30,FALSE)</f>
        <v>#REF!</v>
      </c>
      <c r="R2692" s="116">
        <v>2019</v>
      </c>
      <c r="S2692" s="196">
        <v>43554</v>
      </c>
      <c r="T2692" s="116" t="s">
        <v>70</v>
      </c>
      <c r="U2692" s="132" t="e">
        <f>INDEX(#REF!,MATCH(Revisión_Avance_Periodo!$L2692,#REF!,0),MATCH(Revisión_Avance_Periodo!$T2692,#REF!,0))</f>
        <v>#REF!</v>
      </c>
      <c r="V2692" s="132" t="e">
        <f>INDEX(#REF!,MATCH(Revisión_Avance_Periodo!$L2692,#REF!,0),MATCH(Revisión_Avance_Periodo!$T2692,#REF!,0))</f>
        <v>#REF!</v>
      </c>
      <c r="W2692" s="118">
        <f t="shared" si="214"/>
        <v>0</v>
      </c>
      <c r="X2692" s="116" t="str">
        <f>VLOOKUP(W2692,Tabla_Estado_Meta_OAP_2019[#All],3,TRUE)</f>
        <v>Por Ejecutar</v>
      </c>
      <c r="Y2692" s="157" t="e">
        <f>SUBTOTAL(9,$U$206:$U2692)</f>
        <v>#REF!</v>
      </c>
      <c r="Z2692" s="158" t="e">
        <f>SUBTOTAL(9,$V$206:$V2692)</f>
        <v>#REF!</v>
      </c>
      <c r="AA2692" s="159">
        <f>IFERROR(+Revisión_Avance_Periodo!$Z2692/Revisión_Avance_Periodo!$Y2692,0)</f>
        <v>0</v>
      </c>
      <c r="AB2692" s="126"/>
      <c r="AC2692" s="127"/>
      <c r="AD2692" s="125"/>
      <c r="AE2692" s="125"/>
      <c r="AF2692" s="128"/>
      <c r="AG2692" s="129"/>
      <c r="AH2692" s="157" t="e">
        <f>SUBTOTAL(9,$U$2690:$U2692)</f>
        <v>#REF!</v>
      </c>
      <c r="AI2692" s="158" t="e">
        <f>SUBTOTAL(9,$V$2690:$V2692)</f>
        <v>#REF!</v>
      </c>
      <c r="AJ2692" s="159">
        <f>IFERROR(+Revisión_Avance_Periodo!$Z2692/Revisión_Avance_Periodo!$Y2692,0)</f>
        <v>0</v>
      </c>
      <c r="AK2692" s="126"/>
      <c r="AL2692" s="127"/>
      <c r="AM2692" s="125"/>
      <c r="AN2692" s="125"/>
      <c r="AO2692" s="128"/>
      <c r="AP2692" s="129"/>
    </row>
    <row r="2693" spans="1:42" x14ac:dyDescent="0.25">
      <c r="A2693" s="97">
        <v>233</v>
      </c>
      <c r="B2693" s="435" t="e">
        <f>CONCATENATE(Revisión_Avance_Periodo!$D2693,";",Revisión_Avance_Periodo!$F2693,";",Revisión_Avance_Periodo!$L2693)</f>
        <v>#REF!</v>
      </c>
      <c r="C2693" s="435" t="e">
        <f t="shared" si="215"/>
        <v>#REF!</v>
      </c>
      <c r="D2693" s="123" t="e">
        <f>VLOOKUP($A2693,#REF!,3,FALSE)</f>
        <v>#REF!</v>
      </c>
      <c r="E2693" s="436" t="e">
        <f>VLOOKUP($A2693,#REF!,4,FALSE)</f>
        <v>#REF!</v>
      </c>
      <c r="F2693" s="103" t="e">
        <f>VLOOKUP($A2693,#REF!,5,FALSE)</f>
        <v>#REF!</v>
      </c>
      <c r="G2693" s="98" t="e">
        <f>VLOOKUP($A2693,#REF!,8,FALSE)</f>
        <v>#REF!</v>
      </c>
      <c r="H2693" s="93" t="e">
        <f>VLOOKUP($A2693,#REF!,7,FALSE)</f>
        <v>#REF!</v>
      </c>
      <c r="I2693" s="438" t="e">
        <f>VLOOKUP($A2693,#REF!,10,FALSE)</f>
        <v>#REF!</v>
      </c>
      <c r="J2693" s="98" t="e">
        <f>VLOOKUP($A2693,#REF!,11,FALSE)</f>
        <v>#REF!</v>
      </c>
      <c r="K2693" s="114" t="e">
        <f>VLOOKUP($A2693,#REF!,12,FALSE)</f>
        <v>#REF!</v>
      </c>
      <c r="L2693" s="98" t="e">
        <f>VLOOKUP($A2693,#REF!,13,FALSE)</f>
        <v>#REF!</v>
      </c>
      <c r="M2693" s="438" t="e">
        <f>VLOOKUP($A2693,#REF!,14,FALSE)</f>
        <v>#REF!</v>
      </c>
      <c r="N2693" s="103" t="e">
        <f>VLOOKUP($A2693,#REF!,15,FALSE)</f>
        <v>#REF!</v>
      </c>
      <c r="O2693" s="103" t="e">
        <f>VLOOKUP($A2693,#REF!,18,FALSE)</f>
        <v>#REF!</v>
      </c>
      <c r="P2693" s="93" t="e">
        <f>VLOOKUP($A2693,#REF!,41,FALSE)</f>
        <v>#REF!</v>
      </c>
      <c r="Q2693" s="115" t="e">
        <f>VLOOKUP(Revisión_Avance_Periodo!$L2693,#REF!,30,FALSE)</f>
        <v>#REF!</v>
      </c>
      <c r="R2693" s="116">
        <v>2019</v>
      </c>
      <c r="S2693" s="196">
        <v>43585</v>
      </c>
      <c r="T2693" s="124" t="s">
        <v>71</v>
      </c>
      <c r="U2693" s="132" t="e">
        <f>INDEX(#REF!,MATCH(Revisión_Avance_Periodo!$L2693,#REF!,0),MATCH(Revisión_Avance_Periodo!$T2693,#REF!,0))</f>
        <v>#REF!</v>
      </c>
      <c r="V2693" s="132" t="e">
        <f>INDEX(#REF!,MATCH(Revisión_Avance_Periodo!$L2693,#REF!,0),MATCH(Revisión_Avance_Periodo!$T2693,#REF!,0))</f>
        <v>#REF!</v>
      </c>
      <c r="W2693" s="118">
        <f t="shared" si="214"/>
        <v>0</v>
      </c>
      <c r="X2693" s="124" t="str">
        <f>VLOOKUP(W2693,Tabla_Estado_Meta_OAP_2019[#All],3,TRUE)</f>
        <v>Por Ejecutar</v>
      </c>
      <c r="Y2693" s="157" t="e">
        <f>SUBTOTAL(9,$U$206:$U2693)</f>
        <v>#REF!</v>
      </c>
      <c r="Z2693" s="158" t="e">
        <f>SUBTOTAL(9,$V$206:$V2693)</f>
        <v>#REF!</v>
      </c>
      <c r="AA2693" s="159">
        <f>IFERROR(+Revisión_Avance_Periodo!$Z2693/Revisión_Avance_Periodo!$Y2693,0)</f>
        <v>0</v>
      </c>
      <c r="AB2693" s="126"/>
      <c r="AC2693" s="127"/>
      <c r="AD2693" s="125"/>
      <c r="AE2693" s="125"/>
      <c r="AF2693" s="128"/>
      <c r="AG2693" s="129"/>
      <c r="AH2693" s="157" t="e">
        <f>SUBTOTAL(9,$U$2690:$U2693)</f>
        <v>#REF!</v>
      </c>
      <c r="AI2693" s="158" t="e">
        <f>SUBTOTAL(9,$V$2690:$V2693)</f>
        <v>#REF!</v>
      </c>
      <c r="AJ2693" s="159">
        <f>IFERROR(+Revisión_Avance_Periodo!$Z2693/Revisión_Avance_Periodo!$Y2693,0)</f>
        <v>0</v>
      </c>
      <c r="AK2693" s="126"/>
      <c r="AL2693" s="127"/>
      <c r="AM2693" s="125"/>
      <c r="AN2693" s="125"/>
      <c r="AO2693" s="128"/>
      <c r="AP2693" s="129"/>
    </row>
    <row r="2694" spans="1:42" x14ac:dyDescent="0.25">
      <c r="A2694" s="92">
        <v>233</v>
      </c>
      <c r="B2694" s="435" t="e">
        <f>CONCATENATE(Revisión_Avance_Periodo!$D2694,";",Revisión_Avance_Periodo!$F2694,";",Revisión_Avance_Periodo!$L2694)</f>
        <v>#REF!</v>
      </c>
      <c r="C2694" s="435" t="e">
        <f t="shared" si="215"/>
        <v>#REF!</v>
      </c>
      <c r="D2694" s="114" t="e">
        <f>VLOOKUP($A2694,#REF!,3,FALSE)</f>
        <v>#REF!</v>
      </c>
      <c r="E2694" s="436" t="e">
        <f>VLOOKUP($A2694,#REF!,4,FALSE)</f>
        <v>#REF!</v>
      </c>
      <c r="F2694" s="102" t="e">
        <f>VLOOKUP($A2694,#REF!,5,FALSE)</f>
        <v>#REF!</v>
      </c>
      <c r="G2694" s="93" t="e">
        <f>VLOOKUP($A2694,#REF!,8,FALSE)</f>
        <v>#REF!</v>
      </c>
      <c r="H2694" s="93" t="e">
        <f>VLOOKUP($A2694,#REF!,7,FALSE)</f>
        <v>#REF!</v>
      </c>
      <c r="I2694" s="438" t="e">
        <f>VLOOKUP($A2694,#REF!,10,FALSE)</f>
        <v>#REF!</v>
      </c>
      <c r="J2694" s="93" t="e">
        <f>VLOOKUP($A2694,#REF!,11,FALSE)</f>
        <v>#REF!</v>
      </c>
      <c r="K2694" s="114" t="e">
        <f>VLOOKUP($A2694,#REF!,12,FALSE)</f>
        <v>#REF!</v>
      </c>
      <c r="L2694" s="93" t="e">
        <f>VLOOKUP($A2694,#REF!,13,FALSE)</f>
        <v>#REF!</v>
      </c>
      <c r="M2694" s="438" t="e">
        <f>VLOOKUP($A2694,#REF!,14,FALSE)</f>
        <v>#REF!</v>
      </c>
      <c r="N2694" s="102" t="e">
        <f>VLOOKUP($A2694,#REF!,15,FALSE)</f>
        <v>#REF!</v>
      </c>
      <c r="O2694" s="102" t="e">
        <f>VLOOKUP($A2694,#REF!,18,FALSE)</f>
        <v>#REF!</v>
      </c>
      <c r="P2694" s="93" t="e">
        <f>VLOOKUP($A2694,#REF!,41,FALSE)</f>
        <v>#REF!</v>
      </c>
      <c r="Q2694" s="115" t="e">
        <f>VLOOKUP(Revisión_Avance_Periodo!$L2694,#REF!,30,FALSE)</f>
        <v>#REF!</v>
      </c>
      <c r="R2694" s="116">
        <v>2019</v>
      </c>
      <c r="S2694" s="196">
        <v>43615</v>
      </c>
      <c r="T2694" s="116" t="s">
        <v>72</v>
      </c>
      <c r="U2694" s="132" t="e">
        <f>INDEX(#REF!,MATCH(Revisión_Avance_Periodo!$L2694,#REF!,0),MATCH(Revisión_Avance_Periodo!$T2694,#REF!,0))</f>
        <v>#REF!</v>
      </c>
      <c r="V2694" s="132" t="e">
        <f>INDEX(#REF!,MATCH(Revisión_Avance_Periodo!$L2694,#REF!,0),MATCH(Revisión_Avance_Periodo!$T2694,#REF!,0))</f>
        <v>#REF!</v>
      </c>
      <c r="W2694" s="118">
        <f t="shared" si="214"/>
        <v>0</v>
      </c>
      <c r="X2694" s="116" t="str">
        <f>VLOOKUP(W2694,Tabla_Estado_Meta_OAP_2019[#All],3,TRUE)</f>
        <v>Por Ejecutar</v>
      </c>
      <c r="Y2694" s="157" t="e">
        <f>SUBTOTAL(9,$U$206:$U2694)</f>
        <v>#REF!</v>
      </c>
      <c r="Z2694" s="158" t="e">
        <f>SUBTOTAL(9,$V$206:$V2694)</f>
        <v>#REF!</v>
      </c>
      <c r="AA2694" s="159">
        <f>IFERROR(+Revisión_Avance_Periodo!$Z2694/Revisión_Avance_Periodo!$Y2694,0)</f>
        <v>0</v>
      </c>
      <c r="AB2694" s="126"/>
      <c r="AC2694" s="127"/>
      <c r="AD2694" s="125"/>
      <c r="AE2694" s="125"/>
      <c r="AF2694" s="128"/>
      <c r="AG2694" s="129"/>
      <c r="AH2694" s="157" t="e">
        <f>SUBTOTAL(9,$U$2690:$U2694)</f>
        <v>#REF!</v>
      </c>
      <c r="AI2694" s="158" t="e">
        <f>SUBTOTAL(9,$V$2690:$V2694)</f>
        <v>#REF!</v>
      </c>
      <c r="AJ2694" s="159">
        <f>IFERROR(+Revisión_Avance_Periodo!$Z2694/Revisión_Avance_Periodo!$Y2694,0)</f>
        <v>0</v>
      </c>
      <c r="AK2694" s="126"/>
      <c r="AL2694" s="127"/>
      <c r="AM2694" s="125"/>
      <c r="AN2694" s="125"/>
      <c r="AO2694" s="128"/>
      <c r="AP2694" s="129"/>
    </row>
    <row r="2695" spans="1:42" x14ac:dyDescent="0.25">
      <c r="A2695" s="97">
        <v>233</v>
      </c>
      <c r="B2695" s="435" t="e">
        <f>CONCATENATE(Revisión_Avance_Periodo!$D2695,";",Revisión_Avance_Periodo!$F2695,";",Revisión_Avance_Periodo!$L2695)</f>
        <v>#REF!</v>
      </c>
      <c r="C2695" s="435" t="e">
        <f t="shared" si="215"/>
        <v>#REF!</v>
      </c>
      <c r="D2695" s="123" t="e">
        <f>VLOOKUP($A2695,#REF!,3,FALSE)</f>
        <v>#REF!</v>
      </c>
      <c r="E2695" s="436" t="e">
        <f>VLOOKUP($A2695,#REF!,4,FALSE)</f>
        <v>#REF!</v>
      </c>
      <c r="F2695" s="103" t="e">
        <f>VLOOKUP($A2695,#REF!,5,FALSE)</f>
        <v>#REF!</v>
      </c>
      <c r="G2695" s="98" t="e">
        <f>VLOOKUP($A2695,#REF!,8,FALSE)</f>
        <v>#REF!</v>
      </c>
      <c r="H2695" s="93" t="e">
        <f>VLOOKUP($A2695,#REF!,7,FALSE)</f>
        <v>#REF!</v>
      </c>
      <c r="I2695" s="438" t="e">
        <f>VLOOKUP($A2695,#REF!,10,FALSE)</f>
        <v>#REF!</v>
      </c>
      <c r="J2695" s="98" t="e">
        <f>VLOOKUP($A2695,#REF!,11,FALSE)</f>
        <v>#REF!</v>
      </c>
      <c r="K2695" s="114" t="e">
        <f>VLOOKUP($A2695,#REF!,12,FALSE)</f>
        <v>#REF!</v>
      </c>
      <c r="L2695" s="98" t="e">
        <f>VLOOKUP($A2695,#REF!,13,FALSE)</f>
        <v>#REF!</v>
      </c>
      <c r="M2695" s="438" t="e">
        <f>VLOOKUP($A2695,#REF!,14,FALSE)</f>
        <v>#REF!</v>
      </c>
      <c r="N2695" s="103" t="e">
        <f>VLOOKUP($A2695,#REF!,15,FALSE)</f>
        <v>#REF!</v>
      </c>
      <c r="O2695" s="103" t="e">
        <f>VLOOKUP($A2695,#REF!,18,FALSE)</f>
        <v>#REF!</v>
      </c>
      <c r="P2695" s="93" t="e">
        <f>VLOOKUP($A2695,#REF!,41,FALSE)</f>
        <v>#REF!</v>
      </c>
      <c r="Q2695" s="115" t="e">
        <f>VLOOKUP(Revisión_Avance_Periodo!$L2695,#REF!,30,FALSE)</f>
        <v>#REF!</v>
      </c>
      <c r="R2695" s="116">
        <v>2019</v>
      </c>
      <c r="S2695" s="196">
        <v>43646</v>
      </c>
      <c r="T2695" s="124" t="s">
        <v>73</v>
      </c>
      <c r="U2695" s="132" t="e">
        <f>INDEX(#REF!,MATCH(Revisión_Avance_Periodo!$L2695,#REF!,0),MATCH(Revisión_Avance_Periodo!$T2695,#REF!,0))</f>
        <v>#REF!</v>
      </c>
      <c r="V2695" s="132" t="e">
        <f>INDEX(#REF!,MATCH(Revisión_Avance_Periodo!$L2695,#REF!,0),MATCH(Revisión_Avance_Periodo!$T2695,#REF!,0))</f>
        <v>#REF!</v>
      </c>
      <c r="W2695" s="118">
        <f t="shared" si="214"/>
        <v>0</v>
      </c>
      <c r="X2695" s="124" t="str">
        <f>VLOOKUP(W2695,Tabla_Estado_Meta_OAP_2019[#All],3,TRUE)</f>
        <v>Por Ejecutar</v>
      </c>
      <c r="Y2695" s="157" t="e">
        <f>SUBTOTAL(9,$U$206:$U2695)</f>
        <v>#REF!</v>
      </c>
      <c r="Z2695" s="158" t="e">
        <f>SUBTOTAL(9,$V$206:$V2695)</f>
        <v>#REF!</v>
      </c>
      <c r="AA2695" s="159">
        <f>IFERROR(+Revisión_Avance_Periodo!$Z2695/Revisión_Avance_Periodo!$Y2695,0)</f>
        <v>0</v>
      </c>
      <c r="AB2695" s="126"/>
      <c r="AC2695" s="127"/>
      <c r="AD2695" s="125"/>
      <c r="AE2695" s="125"/>
      <c r="AF2695" s="128"/>
      <c r="AG2695" s="129"/>
      <c r="AH2695" s="157" t="e">
        <f>SUBTOTAL(9,$U$2690:$U2695)</f>
        <v>#REF!</v>
      </c>
      <c r="AI2695" s="158" t="e">
        <f>SUBTOTAL(9,$V$2690:$V2695)</f>
        <v>#REF!</v>
      </c>
      <c r="AJ2695" s="159">
        <f>IFERROR(+Revisión_Avance_Periodo!$Z2695/Revisión_Avance_Periodo!$Y2695,0)</f>
        <v>0</v>
      </c>
      <c r="AK2695" s="126"/>
      <c r="AL2695" s="127"/>
      <c r="AM2695" s="125"/>
      <c r="AN2695" s="125"/>
      <c r="AO2695" s="128"/>
      <c r="AP2695" s="129"/>
    </row>
    <row r="2696" spans="1:42" x14ac:dyDescent="0.25">
      <c r="A2696" s="92">
        <v>233</v>
      </c>
      <c r="B2696" s="435" t="e">
        <f>CONCATENATE(Revisión_Avance_Periodo!$D2696,";",Revisión_Avance_Periodo!$F2696,";",Revisión_Avance_Periodo!$L2696)</f>
        <v>#REF!</v>
      </c>
      <c r="C2696" s="435" t="e">
        <f t="shared" si="215"/>
        <v>#REF!</v>
      </c>
      <c r="D2696" s="114" t="e">
        <f>VLOOKUP($A2696,#REF!,3,FALSE)</f>
        <v>#REF!</v>
      </c>
      <c r="E2696" s="436" t="e">
        <f>VLOOKUP($A2696,#REF!,4,FALSE)</f>
        <v>#REF!</v>
      </c>
      <c r="F2696" s="102" t="e">
        <f>VLOOKUP($A2696,#REF!,5,FALSE)</f>
        <v>#REF!</v>
      </c>
      <c r="G2696" s="93" t="e">
        <f>VLOOKUP($A2696,#REF!,8,FALSE)</f>
        <v>#REF!</v>
      </c>
      <c r="H2696" s="93" t="e">
        <f>VLOOKUP($A2696,#REF!,7,FALSE)</f>
        <v>#REF!</v>
      </c>
      <c r="I2696" s="438" t="e">
        <f>VLOOKUP($A2696,#REF!,10,FALSE)</f>
        <v>#REF!</v>
      </c>
      <c r="J2696" s="93" t="e">
        <f>VLOOKUP($A2696,#REF!,11,FALSE)</f>
        <v>#REF!</v>
      </c>
      <c r="K2696" s="114" t="e">
        <f>VLOOKUP($A2696,#REF!,12,FALSE)</f>
        <v>#REF!</v>
      </c>
      <c r="L2696" s="93" t="e">
        <f>VLOOKUP($A2696,#REF!,13,FALSE)</f>
        <v>#REF!</v>
      </c>
      <c r="M2696" s="438" t="e">
        <f>VLOOKUP($A2696,#REF!,14,FALSE)</f>
        <v>#REF!</v>
      </c>
      <c r="N2696" s="102" t="e">
        <f>VLOOKUP($A2696,#REF!,15,FALSE)</f>
        <v>#REF!</v>
      </c>
      <c r="O2696" s="102" t="e">
        <f>VLOOKUP($A2696,#REF!,18,FALSE)</f>
        <v>#REF!</v>
      </c>
      <c r="P2696" s="93" t="e">
        <f>VLOOKUP($A2696,#REF!,41,FALSE)</f>
        <v>#REF!</v>
      </c>
      <c r="Q2696" s="115" t="e">
        <f>VLOOKUP(Revisión_Avance_Periodo!$L2696,#REF!,30,FALSE)</f>
        <v>#REF!</v>
      </c>
      <c r="R2696" s="116">
        <v>2019</v>
      </c>
      <c r="S2696" s="196">
        <v>43676</v>
      </c>
      <c r="T2696" s="116" t="s">
        <v>74</v>
      </c>
      <c r="U2696" s="132" t="e">
        <f>INDEX(#REF!,MATCH(Revisión_Avance_Periodo!$L2696,#REF!,0),MATCH(Revisión_Avance_Periodo!$T2696,#REF!,0))</f>
        <v>#REF!</v>
      </c>
      <c r="V2696" s="132" t="e">
        <f>INDEX(#REF!,MATCH(Revisión_Avance_Periodo!$L2696,#REF!,0),MATCH(Revisión_Avance_Periodo!$T2696,#REF!,0))</f>
        <v>#REF!</v>
      </c>
      <c r="W2696" s="118">
        <f t="shared" si="214"/>
        <v>0</v>
      </c>
      <c r="X2696" s="116" t="str">
        <f>VLOOKUP(W2696,Tabla_Estado_Meta_OAP_2019[#All],3,TRUE)</f>
        <v>Por Ejecutar</v>
      </c>
      <c r="Y2696" s="157" t="e">
        <f>SUBTOTAL(9,$U$206:$U2696)</f>
        <v>#REF!</v>
      </c>
      <c r="Z2696" s="158" t="e">
        <f>SUBTOTAL(9,$V$206:$V2696)</f>
        <v>#REF!</v>
      </c>
      <c r="AA2696" s="159">
        <f>IFERROR(+Revisión_Avance_Periodo!$Z2696/Revisión_Avance_Periodo!$Y2696,0)</f>
        <v>0</v>
      </c>
      <c r="AB2696" s="126"/>
      <c r="AC2696" s="127"/>
      <c r="AD2696" s="125"/>
      <c r="AE2696" s="125"/>
      <c r="AF2696" s="128"/>
      <c r="AG2696" s="129"/>
      <c r="AH2696" s="157" t="e">
        <f>SUBTOTAL(9,$U$2690:$U2696)</f>
        <v>#REF!</v>
      </c>
      <c r="AI2696" s="158" t="e">
        <f>SUBTOTAL(9,$V$2690:$V2696)</f>
        <v>#REF!</v>
      </c>
      <c r="AJ2696" s="159">
        <f>IFERROR(+Revisión_Avance_Periodo!$Z2696/Revisión_Avance_Periodo!$Y2696,0)</f>
        <v>0</v>
      </c>
      <c r="AK2696" s="126"/>
      <c r="AL2696" s="127"/>
      <c r="AM2696" s="125"/>
      <c r="AN2696" s="125"/>
      <c r="AO2696" s="128"/>
      <c r="AP2696" s="129"/>
    </row>
    <row r="2697" spans="1:42" x14ac:dyDescent="0.25">
      <c r="A2697" s="97">
        <v>233</v>
      </c>
      <c r="B2697" s="435" t="e">
        <f>CONCATENATE(Revisión_Avance_Periodo!$D2697,";",Revisión_Avance_Periodo!$F2697,";",Revisión_Avance_Periodo!$L2697)</f>
        <v>#REF!</v>
      </c>
      <c r="C2697" s="435" t="e">
        <f t="shared" si="215"/>
        <v>#REF!</v>
      </c>
      <c r="D2697" s="123" t="e">
        <f>VLOOKUP($A2697,#REF!,3,FALSE)</f>
        <v>#REF!</v>
      </c>
      <c r="E2697" s="436" t="e">
        <f>VLOOKUP($A2697,#REF!,4,FALSE)</f>
        <v>#REF!</v>
      </c>
      <c r="F2697" s="103" t="e">
        <f>VLOOKUP($A2697,#REF!,5,FALSE)</f>
        <v>#REF!</v>
      </c>
      <c r="G2697" s="98" t="e">
        <f>VLOOKUP($A2697,#REF!,8,FALSE)</f>
        <v>#REF!</v>
      </c>
      <c r="H2697" s="93" t="e">
        <f>VLOOKUP($A2697,#REF!,7,FALSE)</f>
        <v>#REF!</v>
      </c>
      <c r="I2697" s="438" t="e">
        <f>VLOOKUP($A2697,#REF!,10,FALSE)</f>
        <v>#REF!</v>
      </c>
      <c r="J2697" s="98" t="e">
        <f>VLOOKUP($A2697,#REF!,11,FALSE)</f>
        <v>#REF!</v>
      </c>
      <c r="K2697" s="114" t="e">
        <f>VLOOKUP($A2697,#REF!,12,FALSE)</f>
        <v>#REF!</v>
      </c>
      <c r="L2697" s="98" t="e">
        <f>VLOOKUP($A2697,#REF!,13,FALSE)</f>
        <v>#REF!</v>
      </c>
      <c r="M2697" s="438" t="e">
        <f>VLOOKUP($A2697,#REF!,14,FALSE)</f>
        <v>#REF!</v>
      </c>
      <c r="N2697" s="103" t="e">
        <f>VLOOKUP($A2697,#REF!,15,FALSE)</f>
        <v>#REF!</v>
      </c>
      <c r="O2697" s="103" t="e">
        <f>VLOOKUP($A2697,#REF!,18,FALSE)</f>
        <v>#REF!</v>
      </c>
      <c r="P2697" s="93" t="e">
        <f>VLOOKUP($A2697,#REF!,41,FALSE)</f>
        <v>#REF!</v>
      </c>
      <c r="Q2697" s="115" t="e">
        <f>VLOOKUP(Revisión_Avance_Periodo!$L2697,#REF!,30,FALSE)</f>
        <v>#REF!</v>
      </c>
      <c r="R2697" s="116">
        <v>2019</v>
      </c>
      <c r="S2697" s="196">
        <v>43707</v>
      </c>
      <c r="T2697" s="124" t="s">
        <v>75</v>
      </c>
      <c r="U2697" s="132" t="e">
        <f>INDEX(#REF!,MATCH(Revisión_Avance_Periodo!$L2697,#REF!,0),MATCH(Revisión_Avance_Periodo!$T2697,#REF!,0))</f>
        <v>#REF!</v>
      </c>
      <c r="V2697" s="132" t="e">
        <f>INDEX(#REF!,MATCH(Revisión_Avance_Periodo!$L2697,#REF!,0),MATCH(Revisión_Avance_Periodo!$T2697,#REF!,0))</f>
        <v>#REF!</v>
      </c>
      <c r="W2697" s="130" t="e">
        <f>V2697/U2697</f>
        <v>#REF!</v>
      </c>
      <c r="X2697" s="124" t="e">
        <f>VLOOKUP(W2697,Tabla_Estado_Meta_OAP_2019[#All],3,TRUE)</f>
        <v>#REF!</v>
      </c>
      <c r="Y2697" s="157" t="e">
        <f>SUBTOTAL(9,$U$206:$U2697)</f>
        <v>#REF!</v>
      </c>
      <c r="Z2697" s="158" t="e">
        <f>SUBTOTAL(9,$V$206:$V2697)</f>
        <v>#REF!</v>
      </c>
      <c r="AA2697" s="159">
        <f>IFERROR(+Revisión_Avance_Periodo!$Z2697/Revisión_Avance_Periodo!$Y2697,0)</f>
        <v>0</v>
      </c>
      <c r="AB2697" s="126"/>
      <c r="AC2697" s="127"/>
      <c r="AD2697" s="125"/>
      <c r="AE2697" s="125"/>
      <c r="AF2697" s="128"/>
      <c r="AG2697" s="129"/>
      <c r="AH2697" s="157" t="e">
        <f>SUBTOTAL(9,$U$2690:$U2697)</f>
        <v>#REF!</v>
      </c>
      <c r="AI2697" s="158" t="e">
        <f>SUBTOTAL(9,$V$2690:$V2697)</f>
        <v>#REF!</v>
      </c>
      <c r="AJ2697" s="159">
        <f>IFERROR(+Revisión_Avance_Periodo!$Z2697/Revisión_Avance_Periodo!$Y2697,0)</f>
        <v>0</v>
      </c>
      <c r="AK2697" s="126"/>
      <c r="AL2697" s="127"/>
      <c r="AM2697" s="125"/>
      <c r="AN2697" s="125"/>
      <c r="AO2697" s="128"/>
      <c r="AP2697" s="129"/>
    </row>
    <row r="2698" spans="1:42" x14ac:dyDescent="0.25">
      <c r="A2698" s="92">
        <v>233</v>
      </c>
      <c r="B2698" s="435" t="e">
        <f>CONCATENATE(Revisión_Avance_Periodo!$D2698,";",Revisión_Avance_Periodo!$F2698,";",Revisión_Avance_Periodo!$L2698)</f>
        <v>#REF!</v>
      </c>
      <c r="C2698" s="435" t="e">
        <f t="shared" si="215"/>
        <v>#REF!</v>
      </c>
      <c r="D2698" s="114" t="e">
        <f>VLOOKUP($A2698,#REF!,3,FALSE)</f>
        <v>#REF!</v>
      </c>
      <c r="E2698" s="436" t="e">
        <f>VLOOKUP($A2698,#REF!,4,FALSE)</f>
        <v>#REF!</v>
      </c>
      <c r="F2698" s="102" t="e">
        <f>VLOOKUP($A2698,#REF!,5,FALSE)</f>
        <v>#REF!</v>
      </c>
      <c r="G2698" s="93" t="e">
        <f>VLOOKUP($A2698,#REF!,8,FALSE)</f>
        <v>#REF!</v>
      </c>
      <c r="H2698" s="93" t="e">
        <f>VLOOKUP($A2698,#REF!,7,FALSE)</f>
        <v>#REF!</v>
      </c>
      <c r="I2698" s="438" t="e">
        <f>VLOOKUP($A2698,#REF!,10,FALSE)</f>
        <v>#REF!</v>
      </c>
      <c r="J2698" s="93" t="e">
        <f>VLOOKUP($A2698,#REF!,11,FALSE)</f>
        <v>#REF!</v>
      </c>
      <c r="K2698" s="114" t="e">
        <f>VLOOKUP($A2698,#REF!,12,FALSE)</f>
        <v>#REF!</v>
      </c>
      <c r="L2698" s="93" t="e">
        <f>VLOOKUP($A2698,#REF!,13,FALSE)</f>
        <v>#REF!</v>
      </c>
      <c r="M2698" s="438" t="e">
        <f>VLOOKUP($A2698,#REF!,14,FALSE)</f>
        <v>#REF!</v>
      </c>
      <c r="N2698" s="102" t="e">
        <f>VLOOKUP($A2698,#REF!,15,FALSE)</f>
        <v>#REF!</v>
      </c>
      <c r="O2698" s="102" t="e">
        <f>VLOOKUP($A2698,#REF!,18,FALSE)</f>
        <v>#REF!</v>
      </c>
      <c r="P2698" s="93" t="e">
        <f>VLOOKUP($A2698,#REF!,41,FALSE)</f>
        <v>#REF!</v>
      </c>
      <c r="Q2698" s="115" t="e">
        <f>VLOOKUP(Revisión_Avance_Periodo!$L2698,#REF!,30,FALSE)</f>
        <v>#REF!</v>
      </c>
      <c r="R2698" s="116">
        <v>2019</v>
      </c>
      <c r="S2698" s="196">
        <v>43738</v>
      </c>
      <c r="T2698" s="116" t="s">
        <v>76</v>
      </c>
      <c r="U2698" s="132" t="e">
        <f>INDEX(#REF!,MATCH(Revisión_Avance_Periodo!$L2698,#REF!,0),MATCH(Revisión_Avance_Periodo!$T2698,#REF!,0))</f>
        <v>#REF!</v>
      </c>
      <c r="V2698" s="132" t="e">
        <f>INDEX(#REF!,MATCH(Revisión_Avance_Periodo!$L2698,#REF!,0),MATCH(Revisión_Avance_Periodo!$T2698,#REF!,0))</f>
        <v>#REF!</v>
      </c>
      <c r="W2698" s="118">
        <f t="shared" ref="W2698:W2704" si="216">IFERROR((V2698/U2698),0)</f>
        <v>0</v>
      </c>
      <c r="X2698" s="116" t="str">
        <f>VLOOKUP(W2698,Tabla_Estado_Meta_OAP_2019[#All],3,TRUE)</f>
        <v>Por Ejecutar</v>
      </c>
      <c r="Y2698" s="157" t="e">
        <f>SUBTOTAL(9,$U$206:$U2698)</f>
        <v>#REF!</v>
      </c>
      <c r="Z2698" s="158" t="e">
        <f>SUBTOTAL(9,$V$206:$V2698)</f>
        <v>#REF!</v>
      </c>
      <c r="AA2698" s="159">
        <f>IFERROR(+Revisión_Avance_Periodo!$Z2698/Revisión_Avance_Periodo!$Y2698,0)</f>
        <v>0</v>
      </c>
      <c r="AB2698" s="126"/>
      <c r="AC2698" s="127"/>
      <c r="AD2698" s="125"/>
      <c r="AE2698" s="125"/>
      <c r="AF2698" s="128"/>
      <c r="AG2698" s="129"/>
      <c r="AH2698" s="157" t="e">
        <f>SUBTOTAL(9,$U$2690:$U2698)</f>
        <v>#REF!</v>
      </c>
      <c r="AI2698" s="158" t="e">
        <f>SUBTOTAL(9,$V$2690:$V2698)</f>
        <v>#REF!</v>
      </c>
      <c r="AJ2698" s="159">
        <f>IFERROR(+Revisión_Avance_Periodo!$Z2698/Revisión_Avance_Periodo!$Y2698,0)</f>
        <v>0</v>
      </c>
      <c r="AK2698" s="126"/>
      <c r="AL2698" s="127"/>
      <c r="AM2698" s="125"/>
      <c r="AN2698" s="125"/>
      <c r="AO2698" s="128"/>
      <c r="AP2698" s="129"/>
    </row>
    <row r="2699" spans="1:42" x14ac:dyDescent="0.25">
      <c r="A2699" s="97">
        <v>233</v>
      </c>
      <c r="B2699" s="435" t="e">
        <f>CONCATENATE(Revisión_Avance_Periodo!$D2699,";",Revisión_Avance_Periodo!$F2699,";",Revisión_Avance_Periodo!$L2699)</f>
        <v>#REF!</v>
      </c>
      <c r="C2699" s="435" t="e">
        <f t="shared" si="215"/>
        <v>#REF!</v>
      </c>
      <c r="D2699" s="123" t="e">
        <f>VLOOKUP($A2699,#REF!,3,FALSE)</f>
        <v>#REF!</v>
      </c>
      <c r="E2699" s="436" t="e">
        <f>VLOOKUP($A2699,#REF!,4,FALSE)</f>
        <v>#REF!</v>
      </c>
      <c r="F2699" s="103" t="e">
        <f>VLOOKUP($A2699,#REF!,5,FALSE)</f>
        <v>#REF!</v>
      </c>
      <c r="G2699" s="98" t="e">
        <f>VLOOKUP($A2699,#REF!,8,FALSE)</f>
        <v>#REF!</v>
      </c>
      <c r="H2699" s="93" t="e">
        <f>VLOOKUP($A2699,#REF!,7,FALSE)</f>
        <v>#REF!</v>
      </c>
      <c r="I2699" s="438" t="e">
        <f>VLOOKUP($A2699,#REF!,10,FALSE)</f>
        <v>#REF!</v>
      </c>
      <c r="J2699" s="98" t="e">
        <f>VLOOKUP($A2699,#REF!,11,FALSE)</f>
        <v>#REF!</v>
      </c>
      <c r="K2699" s="114" t="e">
        <f>VLOOKUP($A2699,#REF!,12,FALSE)</f>
        <v>#REF!</v>
      </c>
      <c r="L2699" s="98" t="e">
        <f>VLOOKUP($A2699,#REF!,13,FALSE)</f>
        <v>#REF!</v>
      </c>
      <c r="M2699" s="438" t="e">
        <f>VLOOKUP($A2699,#REF!,14,FALSE)</f>
        <v>#REF!</v>
      </c>
      <c r="N2699" s="103" t="e">
        <f>VLOOKUP($A2699,#REF!,15,FALSE)</f>
        <v>#REF!</v>
      </c>
      <c r="O2699" s="103" t="e">
        <f>VLOOKUP($A2699,#REF!,18,FALSE)</f>
        <v>#REF!</v>
      </c>
      <c r="P2699" s="93" t="e">
        <f>VLOOKUP($A2699,#REF!,41,FALSE)</f>
        <v>#REF!</v>
      </c>
      <c r="Q2699" s="115" t="e">
        <f>VLOOKUP(Revisión_Avance_Periodo!$L2699,#REF!,30,FALSE)</f>
        <v>#REF!</v>
      </c>
      <c r="R2699" s="116">
        <v>2019</v>
      </c>
      <c r="S2699" s="196">
        <v>43768</v>
      </c>
      <c r="T2699" s="124" t="s">
        <v>77</v>
      </c>
      <c r="U2699" s="132" t="e">
        <f>INDEX(#REF!,MATCH(Revisión_Avance_Periodo!$L2699,#REF!,0),MATCH(Revisión_Avance_Periodo!$T2699,#REF!,0))</f>
        <v>#REF!</v>
      </c>
      <c r="V2699" s="132" t="e">
        <f>INDEX(#REF!,MATCH(Revisión_Avance_Periodo!$L2699,#REF!,0),MATCH(Revisión_Avance_Periodo!$T2699,#REF!,0))</f>
        <v>#REF!</v>
      </c>
      <c r="W2699" s="118">
        <f t="shared" si="216"/>
        <v>0</v>
      </c>
      <c r="X2699" s="124" t="str">
        <f>VLOOKUP(W2699,Tabla_Estado_Meta_OAP_2019[#All],3,TRUE)</f>
        <v>Por Ejecutar</v>
      </c>
      <c r="Y2699" s="157" t="e">
        <f>SUBTOTAL(9,$U$206:$U2699)</f>
        <v>#REF!</v>
      </c>
      <c r="Z2699" s="158" t="e">
        <f>SUBTOTAL(9,$V$206:$V2699)</f>
        <v>#REF!</v>
      </c>
      <c r="AA2699" s="159">
        <f>IFERROR(+Revisión_Avance_Periodo!$Z2699/Revisión_Avance_Periodo!$Y2699,0)</f>
        <v>0</v>
      </c>
      <c r="AB2699" s="126"/>
      <c r="AC2699" s="127"/>
      <c r="AD2699" s="125"/>
      <c r="AE2699" s="125"/>
      <c r="AF2699" s="128"/>
      <c r="AG2699" s="129"/>
      <c r="AH2699" s="157" t="e">
        <f>SUBTOTAL(9,$U$2690:$U2699)</f>
        <v>#REF!</v>
      </c>
      <c r="AI2699" s="158" t="e">
        <f>SUBTOTAL(9,$V$2690:$V2699)</f>
        <v>#REF!</v>
      </c>
      <c r="AJ2699" s="159">
        <f>IFERROR(+Revisión_Avance_Periodo!$Z2699/Revisión_Avance_Periodo!$Y2699,0)</f>
        <v>0</v>
      </c>
      <c r="AK2699" s="126"/>
      <c r="AL2699" s="127"/>
      <c r="AM2699" s="125"/>
      <c r="AN2699" s="125"/>
      <c r="AO2699" s="128"/>
      <c r="AP2699" s="129"/>
    </row>
    <row r="2700" spans="1:42" x14ac:dyDescent="0.25">
      <c r="A2700" s="92">
        <v>233</v>
      </c>
      <c r="B2700" s="435" t="e">
        <f>CONCATENATE(Revisión_Avance_Periodo!$D2700,";",Revisión_Avance_Periodo!$F2700,";",Revisión_Avance_Periodo!$L2700)</f>
        <v>#REF!</v>
      </c>
      <c r="C2700" s="435" t="e">
        <f t="shared" si="215"/>
        <v>#REF!</v>
      </c>
      <c r="D2700" s="114" t="e">
        <f>VLOOKUP($A2700,#REF!,3,FALSE)</f>
        <v>#REF!</v>
      </c>
      <c r="E2700" s="436" t="e">
        <f>VLOOKUP($A2700,#REF!,4,FALSE)</f>
        <v>#REF!</v>
      </c>
      <c r="F2700" s="102" t="e">
        <f>VLOOKUP($A2700,#REF!,5,FALSE)</f>
        <v>#REF!</v>
      </c>
      <c r="G2700" s="93" t="e">
        <f>VLOOKUP($A2700,#REF!,8,FALSE)</f>
        <v>#REF!</v>
      </c>
      <c r="H2700" s="93" t="e">
        <f>VLOOKUP($A2700,#REF!,7,FALSE)</f>
        <v>#REF!</v>
      </c>
      <c r="I2700" s="438" t="e">
        <f>VLOOKUP($A2700,#REF!,10,FALSE)</f>
        <v>#REF!</v>
      </c>
      <c r="J2700" s="93" t="e">
        <f>VLOOKUP($A2700,#REF!,11,FALSE)</f>
        <v>#REF!</v>
      </c>
      <c r="K2700" s="114" t="e">
        <f>VLOOKUP($A2700,#REF!,12,FALSE)</f>
        <v>#REF!</v>
      </c>
      <c r="L2700" s="93" t="e">
        <f>VLOOKUP($A2700,#REF!,13,FALSE)</f>
        <v>#REF!</v>
      </c>
      <c r="M2700" s="438" t="e">
        <f>VLOOKUP($A2700,#REF!,14,FALSE)</f>
        <v>#REF!</v>
      </c>
      <c r="N2700" s="102" t="e">
        <f>VLOOKUP($A2700,#REF!,15,FALSE)</f>
        <v>#REF!</v>
      </c>
      <c r="O2700" s="102" t="e">
        <f>VLOOKUP($A2700,#REF!,18,FALSE)</f>
        <v>#REF!</v>
      </c>
      <c r="P2700" s="93" t="e">
        <f>VLOOKUP($A2700,#REF!,41,FALSE)</f>
        <v>#REF!</v>
      </c>
      <c r="Q2700" s="115" t="e">
        <f>VLOOKUP(Revisión_Avance_Periodo!$L2700,#REF!,30,FALSE)</f>
        <v>#REF!</v>
      </c>
      <c r="R2700" s="116">
        <v>2019</v>
      </c>
      <c r="S2700" s="196">
        <v>43799</v>
      </c>
      <c r="T2700" s="116" t="s">
        <v>78</v>
      </c>
      <c r="U2700" s="132" t="e">
        <f>INDEX(#REF!,MATCH(Revisión_Avance_Periodo!$L2700,#REF!,0),MATCH(Revisión_Avance_Periodo!$T2700,#REF!,0))</f>
        <v>#REF!</v>
      </c>
      <c r="V2700" s="132" t="e">
        <f>INDEX(#REF!,MATCH(Revisión_Avance_Periodo!$L2700,#REF!,0),MATCH(Revisión_Avance_Periodo!$T2700,#REF!,0))</f>
        <v>#REF!</v>
      </c>
      <c r="W2700" s="118">
        <f t="shared" si="216"/>
        <v>0</v>
      </c>
      <c r="X2700" s="116" t="str">
        <f>VLOOKUP(W2700,Tabla_Estado_Meta_OAP_2019[#All],3,TRUE)</f>
        <v>Por Ejecutar</v>
      </c>
      <c r="Y2700" s="157" t="e">
        <f>SUBTOTAL(9,$U$206:$U2700)</f>
        <v>#REF!</v>
      </c>
      <c r="Z2700" s="158" t="e">
        <f>SUBTOTAL(9,$V$206:$V2700)</f>
        <v>#REF!</v>
      </c>
      <c r="AA2700" s="159">
        <f>IFERROR(+Revisión_Avance_Periodo!$Z2700/Revisión_Avance_Periodo!$Y2700,0)</f>
        <v>0</v>
      </c>
      <c r="AB2700" s="126"/>
      <c r="AC2700" s="127"/>
      <c r="AD2700" s="125"/>
      <c r="AE2700" s="125"/>
      <c r="AF2700" s="128"/>
      <c r="AG2700" s="129"/>
      <c r="AH2700" s="157" t="e">
        <f>SUBTOTAL(9,$U$2690:$U2700)</f>
        <v>#REF!</v>
      </c>
      <c r="AI2700" s="158" t="e">
        <f>SUBTOTAL(9,$V$2690:$V2700)</f>
        <v>#REF!</v>
      </c>
      <c r="AJ2700" s="159">
        <f>IFERROR(+Revisión_Avance_Periodo!$Z2700/Revisión_Avance_Periodo!$Y2700,0)</f>
        <v>0</v>
      </c>
      <c r="AK2700" s="126"/>
      <c r="AL2700" s="127"/>
      <c r="AM2700" s="125"/>
      <c r="AN2700" s="125"/>
      <c r="AO2700" s="128"/>
      <c r="AP2700" s="129"/>
    </row>
    <row r="2701" spans="1:42" ht="15.75" thickBot="1" x14ac:dyDescent="0.3">
      <c r="A2701" s="97">
        <v>233</v>
      </c>
      <c r="B2701" s="435" t="e">
        <f>CONCATENATE(Revisión_Avance_Periodo!$D2701,";",Revisión_Avance_Periodo!$F2701,";",Revisión_Avance_Periodo!$L2701)</f>
        <v>#REF!</v>
      </c>
      <c r="C2701" s="435" t="e">
        <f t="shared" si="215"/>
        <v>#REF!</v>
      </c>
      <c r="D2701" s="123" t="e">
        <f>VLOOKUP($A2701,#REF!,3,FALSE)</f>
        <v>#REF!</v>
      </c>
      <c r="E2701" s="436" t="e">
        <f>VLOOKUP($A2701,#REF!,4,FALSE)</f>
        <v>#REF!</v>
      </c>
      <c r="F2701" s="103" t="e">
        <f>VLOOKUP($A2701,#REF!,5,FALSE)</f>
        <v>#REF!</v>
      </c>
      <c r="G2701" s="98" t="e">
        <f>VLOOKUP($A2701,#REF!,8,FALSE)</f>
        <v>#REF!</v>
      </c>
      <c r="H2701" s="93" t="e">
        <f>VLOOKUP($A2701,#REF!,7,FALSE)</f>
        <v>#REF!</v>
      </c>
      <c r="I2701" s="438" t="e">
        <f>VLOOKUP($A2701,#REF!,10,FALSE)</f>
        <v>#REF!</v>
      </c>
      <c r="J2701" s="98" t="e">
        <f>VLOOKUP($A2701,#REF!,11,FALSE)</f>
        <v>#REF!</v>
      </c>
      <c r="K2701" s="114" t="e">
        <f>VLOOKUP($A2701,#REF!,12,FALSE)</f>
        <v>#REF!</v>
      </c>
      <c r="L2701" s="98" t="e">
        <f>VLOOKUP($A2701,#REF!,13,FALSE)</f>
        <v>#REF!</v>
      </c>
      <c r="M2701" s="438" t="e">
        <f>VLOOKUP($A2701,#REF!,14,FALSE)</f>
        <v>#REF!</v>
      </c>
      <c r="N2701" s="103" t="e">
        <f>VLOOKUP($A2701,#REF!,15,FALSE)</f>
        <v>#REF!</v>
      </c>
      <c r="O2701" s="103" t="e">
        <f>VLOOKUP($A2701,#REF!,18,FALSE)</f>
        <v>#REF!</v>
      </c>
      <c r="P2701" s="93" t="e">
        <f>VLOOKUP($A2701,#REF!,41,FALSE)</f>
        <v>#REF!</v>
      </c>
      <c r="Q2701" s="115" t="e">
        <f>VLOOKUP(Revisión_Avance_Periodo!$L2701,#REF!,30,FALSE)</f>
        <v>#REF!</v>
      </c>
      <c r="R2701" s="116">
        <v>2019</v>
      </c>
      <c r="S2701" s="196">
        <v>43829</v>
      </c>
      <c r="T2701" s="124" t="s">
        <v>79</v>
      </c>
      <c r="U2701" s="132" t="e">
        <f>INDEX(#REF!,MATCH(Revisión_Avance_Periodo!$L2701,#REF!,0),MATCH(Revisión_Avance_Periodo!$T2701,#REF!,0))</f>
        <v>#REF!</v>
      </c>
      <c r="V2701" s="132" t="e">
        <f>INDEX(#REF!,MATCH(Revisión_Avance_Periodo!$L2701,#REF!,0),MATCH(Revisión_Avance_Periodo!$T2701,#REF!,0))</f>
        <v>#REF!</v>
      </c>
      <c r="W2701" s="118">
        <f t="shared" si="216"/>
        <v>0</v>
      </c>
      <c r="X2701" s="124" t="str">
        <f>VLOOKUP(W2701,Tabla_Estado_Meta_OAP_2019[#All],3,TRUE)</f>
        <v>Por Ejecutar</v>
      </c>
      <c r="Y2701" s="157" t="e">
        <f>SUBTOTAL(9,$U$206:$U2701)</f>
        <v>#REF!</v>
      </c>
      <c r="Z2701" s="158" t="e">
        <f>SUBTOTAL(9,$V$206:$V2701)</f>
        <v>#REF!</v>
      </c>
      <c r="AA2701" s="159">
        <f>IFERROR(+Revisión_Avance_Periodo!$Z2701/Revisión_Avance_Periodo!$Y2701,0)</f>
        <v>0</v>
      </c>
      <c r="AB2701" s="126"/>
      <c r="AC2701" s="127"/>
      <c r="AD2701" s="125"/>
      <c r="AE2701" s="125"/>
      <c r="AF2701" s="128"/>
      <c r="AG2701" s="129"/>
      <c r="AH2701" s="157" t="e">
        <f>SUBTOTAL(9,$U$2690:$U2701)</f>
        <v>#REF!</v>
      </c>
      <c r="AI2701" s="158" t="e">
        <f>SUBTOTAL(9,$V$2690:$V2701)</f>
        <v>#REF!</v>
      </c>
      <c r="AJ2701" s="159">
        <f>IFERROR(+Revisión_Avance_Periodo!$Z2701/Revisión_Avance_Periodo!$Y2701,0)</f>
        <v>0</v>
      </c>
      <c r="AK2701" s="126"/>
      <c r="AL2701" s="127"/>
      <c r="AM2701" s="125"/>
      <c r="AN2701" s="125"/>
      <c r="AO2701" s="128"/>
      <c r="AP2701" s="129"/>
    </row>
    <row r="2702" spans="1:42" x14ac:dyDescent="0.25">
      <c r="A2702" s="92">
        <v>234</v>
      </c>
      <c r="B2702" s="435" t="e">
        <f>CONCATENATE(Revisión_Avance_Periodo!$D2702,";",Revisión_Avance_Periodo!$F2702,";",Revisión_Avance_Periodo!$L2702)</f>
        <v>#REF!</v>
      </c>
      <c r="C2702" s="435" t="e">
        <f t="shared" si="215"/>
        <v>#REF!</v>
      </c>
      <c r="D2702" s="114" t="e">
        <f>VLOOKUP($A2702,#REF!,3,FALSE)</f>
        <v>#REF!</v>
      </c>
      <c r="E2702" s="436" t="e">
        <f>VLOOKUP($A2702,#REF!,4,FALSE)</f>
        <v>#REF!</v>
      </c>
      <c r="F2702" s="102" t="e">
        <f>VLOOKUP($A2702,#REF!,5,FALSE)</f>
        <v>#REF!</v>
      </c>
      <c r="G2702" s="93" t="e">
        <f>VLOOKUP($A2702,#REF!,8,FALSE)</f>
        <v>#REF!</v>
      </c>
      <c r="H2702" s="93" t="e">
        <f>VLOOKUP($A2702,#REF!,7,FALSE)</f>
        <v>#REF!</v>
      </c>
      <c r="I2702" s="438" t="e">
        <f>VLOOKUP($A2702,#REF!,10,FALSE)</f>
        <v>#REF!</v>
      </c>
      <c r="J2702" s="93" t="e">
        <f>VLOOKUP($A2702,#REF!,11,FALSE)</f>
        <v>#REF!</v>
      </c>
      <c r="K2702" s="114" t="e">
        <f>VLOOKUP($A2702,#REF!,12,FALSE)</f>
        <v>#REF!</v>
      </c>
      <c r="L2702" s="93" t="e">
        <f>VLOOKUP($A2702,#REF!,13,FALSE)</f>
        <v>#REF!</v>
      </c>
      <c r="M2702" s="438" t="e">
        <f>VLOOKUP($A2702,#REF!,14,FALSE)</f>
        <v>#REF!</v>
      </c>
      <c r="N2702" s="102" t="e">
        <f>VLOOKUP($A2702,#REF!,15,FALSE)</f>
        <v>#REF!</v>
      </c>
      <c r="O2702" s="102" t="e">
        <f>VLOOKUP($A2702,#REF!,18,FALSE)</f>
        <v>#REF!</v>
      </c>
      <c r="P2702" s="93" t="e">
        <f>VLOOKUP($A2702,#REF!,41,FALSE)</f>
        <v>#REF!</v>
      </c>
      <c r="Q2702" s="115" t="e">
        <f>VLOOKUP(Revisión_Avance_Periodo!$L2702,#REF!,30,FALSE)</f>
        <v>#REF!</v>
      </c>
      <c r="R2702" s="116">
        <v>2019</v>
      </c>
      <c r="S2702" s="196">
        <v>43495</v>
      </c>
      <c r="T2702" s="116" t="s">
        <v>68</v>
      </c>
      <c r="U2702" s="132" t="e">
        <f>INDEX(#REF!,MATCH(Revisión_Avance_Periodo!$L2702,#REF!,0),MATCH(Revisión_Avance_Periodo!$T2702,#REF!,0))</f>
        <v>#REF!</v>
      </c>
      <c r="V2702" s="132" t="e">
        <f>INDEX(#REF!,MATCH(Revisión_Avance_Periodo!$L2702,#REF!,0),MATCH(Revisión_Avance_Periodo!$T2702,#REF!,0))</f>
        <v>#REF!</v>
      </c>
      <c r="W2702" s="118">
        <f t="shared" si="216"/>
        <v>0</v>
      </c>
      <c r="X2702" s="116" t="str">
        <f>VLOOKUP(W2702,Tabla_Estado_Meta_OAP_2019[#All],3,TRUE)</f>
        <v>Por Ejecutar</v>
      </c>
      <c r="Y2702" s="160" t="e">
        <f>SUBTOTAL(9,$U$206:$U2702)</f>
        <v>#REF!</v>
      </c>
      <c r="Z2702" s="161" t="e">
        <f>SUBTOTAL(9,$V$206:$V2702)</f>
        <v>#REF!</v>
      </c>
      <c r="AA2702" s="162">
        <f>IFERROR(+Revisión_Avance_Periodo!$Z2702/Revisión_Avance_Periodo!$Y2702,0)</f>
        <v>0</v>
      </c>
      <c r="AB2702" s="133" t="e">
        <f>SUBTOTAL(9,U2702:U2713)</f>
        <v>#REF!</v>
      </c>
      <c r="AC2702" s="134" t="e">
        <f>SUBTOTAL(9,V2702:V2713)</f>
        <v>#REF!</v>
      </c>
      <c r="AD2702" s="119" t="e">
        <f>+AC2702/AB2702</f>
        <v>#REF!</v>
      </c>
      <c r="AE2702" s="119" t="e">
        <f>100%-Revisión_Avance_Periodo!$AD2702</f>
        <v>#REF!</v>
      </c>
      <c r="AF2702" s="121" t="e">
        <f>VLOOKUP(AD2702,Tabla_Estado_Meta_OAP_2019[],3,TRUE)</f>
        <v>#REF!</v>
      </c>
      <c r="AG2702" s="122" t="e">
        <f>Revisión_Avance_Periodo!$AD2702*Revisión_Avance_Periodo!$Q2702</f>
        <v>#REF!</v>
      </c>
      <c r="AH2702" s="160" t="e">
        <f>SUBTOTAL(9,$U$2702:$U2702)</f>
        <v>#REF!</v>
      </c>
      <c r="AI2702" s="161" t="e">
        <f>SUBTOTAL(9,$V$2702:$V2702)</f>
        <v>#REF!</v>
      </c>
      <c r="AJ2702" s="162">
        <f>IFERROR(+Revisión_Avance_Periodo!$Z2702/Revisión_Avance_Periodo!$Y2702,0)</f>
        <v>0</v>
      </c>
      <c r="AK2702" s="133" t="e">
        <f>SUBTOTAL(9,AD2702:AD2713)</f>
        <v>#REF!</v>
      </c>
      <c r="AL2702" s="134" t="e">
        <f>SUBTOTAL(9,AE2702:AE2713)</f>
        <v>#REF!</v>
      </c>
      <c r="AM2702" s="119" t="e">
        <f>+AL2702/AK2702</f>
        <v>#REF!</v>
      </c>
      <c r="AN2702" s="119" t="e">
        <f>100%-Revisión_Avance_Periodo!$AD2702</f>
        <v>#REF!</v>
      </c>
      <c r="AO2702" s="121" t="e">
        <f>VLOOKUP(AM2702,Tabla_Estado_Meta_OAP_2019[],3,TRUE)</f>
        <v>#REF!</v>
      </c>
      <c r="AP2702" s="122" t="e">
        <f>Revisión_Avance_Periodo!$AD2702*Revisión_Avance_Periodo!$Q2702</f>
        <v>#REF!</v>
      </c>
    </row>
    <row r="2703" spans="1:42" x14ac:dyDescent="0.25">
      <c r="A2703" s="97">
        <v>234</v>
      </c>
      <c r="B2703" s="435" t="e">
        <f>CONCATENATE(Revisión_Avance_Periodo!$D2703,";",Revisión_Avance_Periodo!$F2703,";",Revisión_Avance_Periodo!$L2703)</f>
        <v>#REF!</v>
      </c>
      <c r="C2703" s="435" t="e">
        <f t="shared" si="215"/>
        <v>#REF!</v>
      </c>
      <c r="D2703" s="123" t="e">
        <f>VLOOKUP($A2703,#REF!,3,FALSE)</f>
        <v>#REF!</v>
      </c>
      <c r="E2703" s="436" t="e">
        <f>VLOOKUP($A2703,#REF!,4,FALSE)</f>
        <v>#REF!</v>
      </c>
      <c r="F2703" s="103" t="e">
        <f>VLOOKUP($A2703,#REF!,5,FALSE)</f>
        <v>#REF!</v>
      </c>
      <c r="G2703" s="98" t="e">
        <f>VLOOKUP($A2703,#REF!,8,FALSE)</f>
        <v>#REF!</v>
      </c>
      <c r="H2703" s="93" t="e">
        <f>VLOOKUP($A2703,#REF!,7,FALSE)</f>
        <v>#REF!</v>
      </c>
      <c r="I2703" s="438" t="e">
        <f>VLOOKUP($A2703,#REF!,10,FALSE)</f>
        <v>#REF!</v>
      </c>
      <c r="J2703" s="98" t="e">
        <f>VLOOKUP($A2703,#REF!,11,FALSE)</f>
        <v>#REF!</v>
      </c>
      <c r="K2703" s="114" t="e">
        <f>VLOOKUP($A2703,#REF!,12,FALSE)</f>
        <v>#REF!</v>
      </c>
      <c r="L2703" s="98" t="e">
        <f>VLOOKUP($A2703,#REF!,13,FALSE)</f>
        <v>#REF!</v>
      </c>
      <c r="M2703" s="438" t="e">
        <f>VLOOKUP($A2703,#REF!,14,FALSE)</f>
        <v>#REF!</v>
      </c>
      <c r="N2703" s="103" t="e">
        <f>VLOOKUP($A2703,#REF!,15,FALSE)</f>
        <v>#REF!</v>
      </c>
      <c r="O2703" s="103" t="e">
        <f>VLOOKUP($A2703,#REF!,18,FALSE)</f>
        <v>#REF!</v>
      </c>
      <c r="P2703" s="93" t="e">
        <f>VLOOKUP($A2703,#REF!,41,FALSE)</f>
        <v>#REF!</v>
      </c>
      <c r="Q2703" s="115" t="e">
        <f>VLOOKUP(Revisión_Avance_Periodo!$L2703,#REF!,30,FALSE)</f>
        <v>#REF!</v>
      </c>
      <c r="R2703" s="116">
        <v>2019</v>
      </c>
      <c r="S2703" s="196">
        <v>43524</v>
      </c>
      <c r="T2703" s="124" t="s">
        <v>69</v>
      </c>
      <c r="U2703" s="132" t="e">
        <f>INDEX(#REF!,MATCH(Revisión_Avance_Periodo!$L2703,#REF!,0),MATCH(Revisión_Avance_Periodo!$T2703,#REF!,0))</f>
        <v>#REF!</v>
      </c>
      <c r="V2703" s="132" t="e">
        <f>INDEX(#REF!,MATCH(Revisión_Avance_Periodo!$L2703,#REF!,0),MATCH(Revisión_Avance_Periodo!$T2703,#REF!,0))</f>
        <v>#REF!</v>
      </c>
      <c r="W2703" s="118">
        <f t="shared" si="216"/>
        <v>0</v>
      </c>
      <c r="X2703" s="124" t="str">
        <f>VLOOKUP(W2703,Tabla_Estado_Meta_OAP_2019[#All],3,TRUE)</f>
        <v>Por Ejecutar</v>
      </c>
      <c r="Y2703" s="157" t="e">
        <f>SUBTOTAL(9,$U$206:$U2703)</f>
        <v>#REF!</v>
      </c>
      <c r="Z2703" s="158" t="e">
        <f>SUBTOTAL(9,$V$206:$V2703)</f>
        <v>#REF!</v>
      </c>
      <c r="AA2703" s="159">
        <f>IFERROR(+Revisión_Avance_Periodo!$Z2703/Revisión_Avance_Periodo!$Y2703,0)</f>
        <v>0</v>
      </c>
      <c r="AB2703" s="126"/>
      <c r="AC2703" s="127"/>
      <c r="AD2703" s="125"/>
      <c r="AE2703" s="125"/>
      <c r="AF2703" s="128"/>
      <c r="AG2703" s="129"/>
      <c r="AH2703" s="157" t="e">
        <f>SUBTOTAL(9,$U$2702:$U2703)</f>
        <v>#REF!</v>
      </c>
      <c r="AI2703" s="158" t="e">
        <f>SUBTOTAL(9,$V$2702:$V2703)</f>
        <v>#REF!</v>
      </c>
      <c r="AJ2703" s="159">
        <f>IFERROR(+Revisión_Avance_Periodo!$Z2703/Revisión_Avance_Periodo!$Y2703,0)</f>
        <v>0</v>
      </c>
      <c r="AK2703" s="126"/>
      <c r="AL2703" s="127"/>
      <c r="AM2703" s="125"/>
      <c r="AN2703" s="125"/>
      <c r="AO2703" s="128"/>
      <c r="AP2703" s="129"/>
    </row>
    <row r="2704" spans="1:42" x14ac:dyDescent="0.25">
      <c r="A2704" s="92">
        <v>234</v>
      </c>
      <c r="B2704" s="435" t="e">
        <f>CONCATENATE(Revisión_Avance_Periodo!$D2704,";",Revisión_Avance_Periodo!$F2704,";",Revisión_Avance_Periodo!$L2704)</f>
        <v>#REF!</v>
      </c>
      <c r="C2704" s="435" t="e">
        <f t="shared" si="215"/>
        <v>#REF!</v>
      </c>
      <c r="D2704" s="114" t="e">
        <f>VLOOKUP($A2704,#REF!,3,FALSE)</f>
        <v>#REF!</v>
      </c>
      <c r="E2704" s="436" t="e">
        <f>VLOOKUP($A2704,#REF!,4,FALSE)</f>
        <v>#REF!</v>
      </c>
      <c r="F2704" s="102" t="e">
        <f>VLOOKUP($A2704,#REF!,5,FALSE)</f>
        <v>#REF!</v>
      </c>
      <c r="G2704" s="93" t="e">
        <f>VLOOKUP($A2704,#REF!,8,FALSE)</f>
        <v>#REF!</v>
      </c>
      <c r="H2704" s="93" t="e">
        <f>VLOOKUP($A2704,#REF!,7,FALSE)</f>
        <v>#REF!</v>
      </c>
      <c r="I2704" s="438" t="e">
        <f>VLOOKUP($A2704,#REF!,10,FALSE)</f>
        <v>#REF!</v>
      </c>
      <c r="J2704" s="93" t="e">
        <f>VLOOKUP($A2704,#REF!,11,FALSE)</f>
        <v>#REF!</v>
      </c>
      <c r="K2704" s="114" t="e">
        <f>VLOOKUP($A2704,#REF!,12,FALSE)</f>
        <v>#REF!</v>
      </c>
      <c r="L2704" s="93" t="e">
        <f>VLOOKUP($A2704,#REF!,13,FALSE)</f>
        <v>#REF!</v>
      </c>
      <c r="M2704" s="438" t="e">
        <f>VLOOKUP($A2704,#REF!,14,FALSE)</f>
        <v>#REF!</v>
      </c>
      <c r="N2704" s="102" t="e">
        <f>VLOOKUP($A2704,#REF!,15,FALSE)</f>
        <v>#REF!</v>
      </c>
      <c r="O2704" s="102" t="e">
        <f>VLOOKUP($A2704,#REF!,18,FALSE)</f>
        <v>#REF!</v>
      </c>
      <c r="P2704" s="93" t="e">
        <f>VLOOKUP($A2704,#REF!,41,FALSE)</f>
        <v>#REF!</v>
      </c>
      <c r="Q2704" s="115" t="e">
        <f>VLOOKUP(Revisión_Avance_Periodo!$L2704,#REF!,30,FALSE)</f>
        <v>#REF!</v>
      </c>
      <c r="R2704" s="116">
        <v>2019</v>
      </c>
      <c r="S2704" s="196">
        <v>43554</v>
      </c>
      <c r="T2704" s="116" t="s">
        <v>70</v>
      </c>
      <c r="U2704" s="132" t="e">
        <f>INDEX(#REF!,MATCH(Revisión_Avance_Periodo!$L2704,#REF!,0),MATCH(Revisión_Avance_Periodo!$T2704,#REF!,0))</f>
        <v>#REF!</v>
      </c>
      <c r="V2704" s="132" t="e">
        <f>INDEX(#REF!,MATCH(Revisión_Avance_Periodo!$L2704,#REF!,0),MATCH(Revisión_Avance_Periodo!$T2704,#REF!,0))</f>
        <v>#REF!</v>
      </c>
      <c r="W2704" s="118">
        <f t="shared" si="216"/>
        <v>0</v>
      </c>
      <c r="X2704" s="116" t="str">
        <f>VLOOKUP(W2704,Tabla_Estado_Meta_OAP_2019[#All],3,TRUE)</f>
        <v>Por Ejecutar</v>
      </c>
      <c r="Y2704" s="157" t="e">
        <f>SUBTOTAL(9,$U$206:$U2704)</f>
        <v>#REF!</v>
      </c>
      <c r="Z2704" s="158" t="e">
        <f>SUBTOTAL(9,$V$206:$V2704)</f>
        <v>#REF!</v>
      </c>
      <c r="AA2704" s="159">
        <f>IFERROR(+Revisión_Avance_Periodo!$Z2704/Revisión_Avance_Periodo!$Y2704,0)</f>
        <v>0</v>
      </c>
      <c r="AB2704" s="126"/>
      <c r="AC2704" s="127"/>
      <c r="AD2704" s="125"/>
      <c r="AE2704" s="125"/>
      <c r="AF2704" s="128"/>
      <c r="AG2704" s="129"/>
      <c r="AH2704" s="157" t="e">
        <f>SUBTOTAL(9,$U$2702:$U2704)</f>
        <v>#REF!</v>
      </c>
      <c r="AI2704" s="158" t="e">
        <f>SUBTOTAL(9,$V$2702:$V2704)</f>
        <v>#REF!</v>
      </c>
      <c r="AJ2704" s="159">
        <f>IFERROR(+Revisión_Avance_Periodo!$Z2704/Revisión_Avance_Periodo!$Y2704,0)</f>
        <v>0</v>
      </c>
      <c r="AK2704" s="126"/>
      <c r="AL2704" s="127"/>
      <c r="AM2704" s="125"/>
      <c r="AN2704" s="125"/>
      <c r="AO2704" s="128"/>
      <c r="AP2704" s="129"/>
    </row>
    <row r="2705" spans="1:42" x14ac:dyDescent="0.25">
      <c r="A2705" s="97">
        <v>234</v>
      </c>
      <c r="B2705" s="435" t="e">
        <f>CONCATENATE(Revisión_Avance_Periodo!$D2705,";",Revisión_Avance_Periodo!$F2705,";",Revisión_Avance_Periodo!$L2705)</f>
        <v>#REF!</v>
      </c>
      <c r="C2705" s="435" t="e">
        <f t="shared" si="215"/>
        <v>#REF!</v>
      </c>
      <c r="D2705" s="123" t="e">
        <f>VLOOKUP($A2705,#REF!,3,FALSE)</f>
        <v>#REF!</v>
      </c>
      <c r="E2705" s="436" t="e">
        <f>VLOOKUP($A2705,#REF!,4,FALSE)</f>
        <v>#REF!</v>
      </c>
      <c r="F2705" s="103" t="e">
        <f>VLOOKUP($A2705,#REF!,5,FALSE)</f>
        <v>#REF!</v>
      </c>
      <c r="G2705" s="98" t="e">
        <f>VLOOKUP($A2705,#REF!,8,FALSE)</f>
        <v>#REF!</v>
      </c>
      <c r="H2705" s="93" t="e">
        <f>VLOOKUP($A2705,#REF!,7,FALSE)</f>
        <v>#REF!</v>
      </c>
      <c r="I2705" s="438" t="e">
        <f>VLOOKUP($A2705,#REF!,10,FALSE)</f>
        <v>#REF!</v>
      </c>
      <c r="J2705" s="98" t="e">
        <f>VLOOKUP($A2705,#REF!,11,FALSE)</f>
        <v>#REF!</v>
      </c>
      <c r="K2705" s="114" t="e">
        <f>VLOOKUP($A2705,#REF!,12,FALSE)</f>
        <v>#REF!</v>
      </c>
      <c r="L2705" s="98" t="e">
        <f>VLOOKUP($A2705,#REF!,13,FALSE)</f>
        <v>#REF!</v>
      </c>
      <c r="M2705" s="438" t="e">
        <f>VLOOKUP($A2705,#REF!,14,FALSE)</f>
        <v>#REF!</v>
      </c>
      <c r="N2705" s="103" t="e">
        <f>VLOOKUP($A2705,#REF!,15,FALSE)</f>
        <v>#REF!</v>
      </c>
      <c r="O2705" s="103" t="e">
        <f>VLOOKUP($A2705,#REF!,18,FALSE)</f>
        <v>#REF!</v>
      </c>
      <c r="P2705" s="93" t="e">
        <f>VLOOKUP($A2705,#REF!,41,FALSE)</f>
        <v>#REF!</v>
      </c>
      <c r="Q2705" s="115" t="e">
        <f>VLOOKUP(Revisión_Avance_Periodo!$L2705,#REF!,30,FALSE)</f>
        <v>#REF!</v>
      </c>
      <c r="R2705" s="116">
        <v>2019</v>
      </c>
      <c r="S2705" s="196">
        <v>43585</v>
      </c>
      <c r="T2705" s="124" t="s">
        <v>71</v>
      </c>
      <c r="U2705" s="132" t="e">
        <f>INDEX(#REF!,MATCH(Revisión_Avance_Periodo!$L2705,#REF!,0),MATCH(Revisión_Avance_Periodo!$T2705,#REF!,0))</f>
        <v>#REF!</v>
      </c>
      <c r="V2705" s="132" t="e">
        <f>INDEX(#REF!,MATCH(Revisión_Avance_Periodo!$L2705,#REF!,0),MATCH(Revisión_Avance_Periodo!$T2705,#REF!,0))</f>
        <v>#REF!</v>
      </c>
      <c r="W2705" s="130" t="e">
        <f>V2705/U2705</f>
        <v>#REF!</v>
      </c>
      <c r="X2705" s="124" t="e">
        <f>VLOOKUP(W2705,Tabla_Estado_Meta_OAP_2019[#All],3,TRUE)</f>
        <v>#REF!</v>
      </c>
      <c r="Y2705" s="157" t="e">
        <f>SUBTOTAL(9,$U$206:$U2705)</f>
        <v>#REF!</v>
      </c>
      <c r="Z2705" s="158" t="e">
        <f>SUBTOTAL(9,$V$206:$V2705)</f>
        <v>#REF!</v>
      </c>
      <c r="AA2705" s="159">
        <f>IFERROR(+Revisión_Avance_Periodo!$Z2705/Revisión_Avance_Periodo!$Y2705,0)</f>
        <v>0</v>
      </c>
      <c r="AB2705" s="126"/>
      <c r="AC2705" s="127"/>
      <c r="AD2705" s="125"/>
      <c r="AE2705" s="125"/>
      <c r="AF2705" s="128"/>
      <c r="AG2705" s="129"/>
      <c r="AH2705" s="157" t="e">
        <f>SUBTOTAL(9,$U$2702:$U2705)</f>
        <v>#REF!</v>
      </c>
      <c r="AI2705" s="158" t="e">
        <f>SUBTOTAL(9,$V$2702:$V2705)</f>
        <v>#REF!</v>
      </c>
      <c r="AJ2705" s="159">
        <f>IFERROR(+Revisión_Avance_Periodo!$Z2705/Revisión_Avance_Periodo!$Y2705,0)</f>
        <v>0</v>
      </c>
      <c r="AK2705" s="126"/>
      <c r="AL2705" s="127"/>
      <c r="AM2705" s="125"/>
      <c r="AN2705" s="125"/>
      <c r="AO2705" s="128"/>
      <c r="AP2705" s="129"/>
    </row>
    <row r="2706" spans="1:42" x14ac:dyDescent="0.25">
      <c r="A2706" s="92">
        <v>234</v>
      </c>
      <c r="B2706" s="435" t="e">
        <f>CONCATENATE(Revisión_Avance_Periodo!$D2706,";",Revisión_Avance_Periodo!$F2706,";",Revisión_Avance_Periodo!$L2706)</f>
        <v>#REF!</v>
      </c>
      <c r="C2706" s="435" t="e">
        <f t="shared" si="215"/>
        <v>#REF!</v>
      </c>
      <c r="D2706" s="114" t="e">
        <f>VLOOKUP($A2706,#REF!,3,FALSE)</f>
        <v>#REF!</v>
      </c>
      <c r="E2706" s="436" t="e">
        <f>VLOOKUP($A2706,#REF!,4,FALSE)</f>
        <v>#REF!</v>
      </c>
      <c r="F2706" s="102" t="e">
        <f>VLOOKUP($A2706,#REF!,5,FALSE)</f>
        <v>#REF!</v>
      </c>
      <c r="G2706" s="93" t="e">
        <f>VLOOKUP($A2706,#REF!,8,FALSE)</f>
        <v>#REF!</v>
      </c>
      <c r="H2706" s="93" t="e">
        <f>VLOOKUP($A2706,#REF!,7,FALSE)</f>
        <v>#REF!</v>
      </c>
      <c r="I2706" s="438" t="e">
        <f>VLOOKUP($A2706,#REF!,10,FALSE)</f>
        <v>#REF!</v>
      </c>
      <c r="J2706" s="93" t="e">
        <f>VLOOKUP($A2706,#REF!,11,FALSE)</f>
        <v>#REF!</v>
      </c>
      <c r="K2706" s="114" t="e">
        <f>VLOOKUP($A2706,#REF!,12,FALSE)</f>
        <v>#REF!</v>
      </c>
      <c r="L2706" s="93" t="e">
        <f>VLOOKUP($A2706,#REF!,13,FALSE)</f>
        <v>#REF!</v>
      </c>
      <c r="M2706" s="438" t="e">
        <f>VLOOKUP($A2706,#REF!,14,FALSE)</f>
        <v>#REF!</v>
      </c>
      <c r="N2706" s="102" t="e">
        <f>VLOOKUP($A2706,#REF!,15,FALSE)</f>
        <v>#REF!</v>
      </c>
      <c r="O2706" s="102" t="e">
        <f>VLOOKUP($A2706,#REF!,18,FALSE)</f>
        <v>#REF!</v>
      </c>
      <c r="P2706" s="93" t="e">
        <f>VLOOKUP($A2706,#REF!,41,FALSE)</f>
        <v>#REF!</v>
      </c>
      <c r="Q2706" s="115" t="e">
        <f>VLOOKUP(Revisión_Avance_Periodo!$L2706,#REF!,30,FALSE)</f>
        <v>#REF!</v>
      </c>
      <c r="R2706" s="116">
        <v>2019</v>
      </c>
      <c r="S2706" s="196">
        <v>43615</v>
      </c>
      <c r="T2706" s="116" t="s">
        <v>72</v>
      </c>
      <c r="U2706" s="132" t="e">
        <f>INDEX(#REF!,MATCH(Revisión_Avance_Periodo!$L2706,#REF!,0),MATCH(Revisión_Avance_Periodo!$T2706,#REF!,0))</f>
        <v>#REF!</v>
      </c>
      <c r="V2706" s="132" t="e">
        <f>INDEX(#REF!,MATCH(Revisión_Avance_Periodo!$L2706,#REF!,0),MATCH(Revisión_Avance_Periodo!$T2706,#REF!,0))</f>
        <v>#REF!</v>
      </c>
      <c r="W2706" s="118">
        <f>IFERROR((V2706/U2706),0)</f>
        <v>0</v>
      </c>
      <c r="X2706" s="116" t="str">
        <f>VLOOKUP(W2706,Tabla_Estado_Meta_OAP_2019[#All],3,TRUE)</f>
        <v>Por Ejecutar</v>
      </c>
      <c r="Y2706" s="157" t="e">
        <f>SUBTOTAL(9,$U$206:$U2706)</f>
        <v>#REF!</v>
      </c>
      <c r="Z2706" s="158" t="e">
        <f>SUBTOTAL(9,$V$206:$V2706)</f>
        <v>#REF!</v>
      </c>
      <c r="AA2706" s="159">
        <f>IFERROR(+Revisión_Avance_Periodo!$Z2706/Revisión_Avance_Periodo!$Y2706,0)</f>
        <v>0</v>
      </c>
      <c r="AB2706" s="126"/>
      <c r="AC2706" s="127"/>
      <c r="AD2706" s="125"/>
      <c r="AE2706" s="125"/>
      <c r="AF2706" s="128"/>
      <c r="AG2706" s="129"/>
      <c r="AH2706" s="157" t="e">
        <f>SUBTOTAL(9,$U$2702:$U2706)</f>
        <v>#REF!</v>
      </c>
      <c r="AI2706" s="158" t="e">
        <f>SUBTOTAL(9,$V$2702:$V2706)</f>
        <v>#REF!</v>
      </c>
      <c r="AJ2706" s="159">
        <f>IFERROR(+Revisión_Avance_Periodo!$Z2706/Revisión_Avance_Periodo!$Y2706,0)</f>
        <v>0</v>
      </c>
      <c r="AK2706" s="126"/>
      <c r="AL2706" s="127"/>
      <c r="AM2706" s="125"/>
      <c r="AN2706" s="125"/>
      <c r="AO2706" s="128"/>
      <c r="AP2706" s="129"/>
    </row>
    <row r="2707" spans="1:42" x14ac:dyDescent="0.25">
      <c r="A2707" s="97">
        <v>234</v>
      </c>
      <c r="B2707" s="435" t="e">
        <f>CONCATENATE(Revisión_Avance_Periodo!$D2707,";",Revisión_Avance_Periodo!$F2707,";",Revisión_Avance_Periodo!$L2707)</f>
        <v>#REF!</v>
      </c>
      <c r="C2707" s="435" t="e">
        <f t="shared" si="215"/>
        <v>#REF!</v>
      </c>
      <c r="D2707" s="123" t="e">
        <f>VLOOKUP($A2707,#REF!,3,FALSE)</f>
        <v>#REF!</v>
      </c>
      <c r="E2707" s="436" t="e">
        <f>VLOOKUP($A2707,#REF!,4,FALSE)</f>
        <v>#REF!</v>
      </c>
      <c r="F2707" s="103" t="e">
        <f>VLOOKUP($A2707,#REF!,5,FALSE)</f>
        <v>#REF!</v>
      </c>
      <c r="G2707" s="98" t="e">
        <f>VLOOKUP($A2707,#REF!,8,FALSE)</f>
        <v>#REF!</v>
      </c>
      <c r="H2707" s="93" t="e">
        <f>VLOOKUP($A2707,#REF!,7,FALSE)</f>
        <v>#REF!</v>
      </c>
      <c r="I2707" s="438" t="e">
        <f>VLOOKUP($A2707,#REF!,10,FALSE)</f>
        <v>#REF!</v>
      </c>
      <c r="J2707" s="98" t="e">
        <f>VLOOKUP($A2707,#REF!,11,FALSE)</f>
        <v>#REF!</v>
      </c>
      <c r="K2707" s="114" t="e">
        <f>VLOOKUP($A2707,#REF!,12,FALSE)</f>
        <v>#REF!</v>
      </c>
      <c r="L2707" s="98" t="e">
        <f>VLOOKUP($A2707,#REF!,13,FALSE)</f>
        <v>#REF!</v>
      </c>
      <c r="M2707" s="438" t="e">
        <f>VLOOKUP($A2707,#REF!,14,FALSE)</f>
        <v>#REF!</v>
      </c>
      <c r="N2707" s="103" t="e">
        <f>VLOOKUP($A2707,#REF!,15,FALSE)</f>
        <v>#REF!</v>
      </c>
      <c r="O2707" s="103" t="e">
        <f>VLOOKUP($A2707,#REF!,18,FALSE)</f>
        <v>#REF!</v>
      </c>
      <c r="P2707" s="93" t="e">
        <f>VLOOKUP($A2707,#REF!,41,FALSE)</f>
        <v>#REF!</v>
      </c>
      <c r="Q2707" s="115" t="e">
        <f>VLOOKUP(Revisión_Avance_Periodo!$L2707,#REF!,30,FALSE)</f>
        <v>#REF!</v>
      </c>
      <c r="R2707" s="116">
        <v>2019</v>
      </c>
      <c r="S2707" s="196">
        <v>43646</v>
      </c>
      <c r="T2707" s="124" t="s">
        <v>73</v>
      </c>
      <c r="U2707" s="132" t="e">
        <f>INDEX(#REF!,MATCH(Revisión_Avance_Periodo!$L2707,#REF!,0),MATCH(Revisión_Avance_Periodo!$T2707,#REF!,0))</f>
        <v>#REF!</v>
      </c>
      <c r="V2707" s="132" t="e">
        <f>INDEX(#REF!,MATCH(Revisión_Avance_Periodo!$L2707,#REF!,0),MATCH(Revisión_Avance_Periodo!$T2707,#REF!,0))</f>
        <v>#REF!</v>
      </c>
      <c r="W2707" s="130" t="e">
        <f>V2707/U2707</f>
        <v>#REF!</v>
      </c>
      <c r="X2707" s="124" t="e">
        <f>VLOOKUP(W2707,Tabla_Estado_Meta_OAP_2019[#All],3,TRUE)</f>
        <v>#REF!</v>
      </c>
      <c r="Y2707" s="157" t="e">
        <f>SUBTOTAL(9,$U$206:$U2707)</f>
        <v>#REF!</v>
      </c>
      <c r="Z2707" s="158" t="e">
        <f>SUBTOTAL(9,$V$206:$V2707)</f>
        <v>#REF!</v>
      </c>
      <c r="AA2707" s="159">
        <f>IFERROR(+Revisión_Avance_Periodo!$Z2707/Revisión_Avance_Periodo!$Y2707,0)</f>
        <v>0</v>
      </c>
      <c r="AB2707" s="126"/>
      <c r="AC2707" s="127"/>
      <c r="AD2707" s="125"/>
      <c r="AE2707" s="125"/>
      <c r="AF2707" s="128"/>
      <c r="AG2707" s="129"/>
      <c r="AH2707" s="157" t="e">
        <f>SUBTOTAL(9,$U$2702:$U2707)</f>
        <v>#REF!</v>
      </c>
      <c r="AI2707" s="158" t="e">
        <f>SUBTOTAL(9,$V$2702:$V2707)</f>
        <v>#REF!</v>
      </c>
      <c r="AJ2707" s="159">
        <f>IFERROR(+Revisión_Avance_Periodo!$Z2707/Revisión_Avance_Periodo!$Y2707,0)</f>
        <v>0</v>
      </c>
      <c r="AK2707" s="126"/>
      <c r="AL2707" s="127"/>
      <c r="AM2707" s="125"/>
      <c r="AN2707" s="125"/>
      <c r="AO2707" s="128"/>
      <c r="AP2707" s="129"/>
    </row>
    <row r="2708" spans="1:42" x14ac:dyDescent="0.25">
      <c r="A2708" s="92">
        <v>234</v>
      </c>
      <c r="B2708" s="435" t="e">
        <f>CONCATENATE(Revisión_Avance_Periodo!$D2708,";",Revisión_Avance_Periodo!$F2708,";",Revisión_Avance_Periodo!$L2708)</f>
        <v>#REF!</v>
      </c>
      <c r="C2708" s="435" t="e">
        <f t="shared" si="215"/>
        <v>#REF!</v>
      </c>
      <c r="D2708" s="114" t="e">
        <f>VLOOKUP($A2708,#REF!,3,FALSE)</f>
        <v>#REF!</v>
      </c>
      <c r="E2708" s="436" t="e">
        <f>VLOOKUP($A2708,#REF!,4,FALSE)</f>
        <v>#REF!</v>
      </c>
      <c r="F2708" s="102" t="e">
        <f>VLOOKUP($A2708,#REF!,5,FALSE)</f>
        <v>#REF!</v>
      </c>
      <c r="G2708" s="93" t="e">
        <f>VLOOKUP($A2708,#REF!,8,FALSE)</f>
        <v>#REF!</v>
      </c>
      <c r="H2708" s="93" t="e">
        <f>VLOOKUP($A2708,#REF!,7,FALSE)</f>
        <v>#REF!</v>
      </c>
      <c r="I2708" s="438" t="e">
        <f>VLOOKUP($A2708,#REF!,10,FALSE)</f>
        <v>#REF!</v>
      </c>
      <c r="J2708" s="93" t="e">
        <f>VLOOKUP($A2708,#REF!,11,FALSE)</f>
        <v>#REF!</v>
      </c>
      <c r="K2708" s="114" t="e">
        <f>VLOOKUP($A2708,#REF!,12,FALSE)</f>
        <v>#REF!</v>
      </c>
      <c r="L2708" s="93" t="e">
        <f>VLOOKUP($A2708,#REF!,13,FALSE)</f>
        <v>#REF!</v>
      </c>
      <c r="M2708" s="438" t="e">
        <f>VLOOKUP($A2708,#REF!,14,FALSE)</f>
        <v>#REF!</v>
      </c>
      <c r="N2708" s="102" t="e">
        <f>VLOOKUP($A2708,#REF!,15,FALSE)</f>
        <v>#REF!</v>
      </c>
      <c r="O2708" s="102" t="e">
        <f>VLOOKUP($A2708,#REF!,18,FALSE)</f>
        <v>#REF!</v>
      </c>
      <c r="P2708" s="93" t="e">
        <f>VLOOKUP($A2708,#REF!,41,FALSE)</f>
        <v>#REF!</v>
      </c>
      <c r="Q2708" s="115" t="e">
        <f>VLOOKUP(Revisión_Avance_Periodo!$L2708,#REF!,30,FALSE)</f>
        <v>#REF!</v>
      </c>
      <c r="R2708" s="116">
        <v>2019</v>
      </c>
      <c r="S2708" s="196">
        <v>43676</v>
      </c>
      <c r="T2708" s="116" t="s">
        <v>74</v>
      </c>
      <c r="U2708" s="132" t="e">
        <f>INDEX(#REF!,MATCH(Revisión_Avance_Periodo!$L2708,#REF!,0),MATCH(Revisión_Avance_Periodo!$T2708,#REF!,0))</f>
        <v>#REF!</v>
      </c>
      <c r="V2708" s="132" t="e">
        <f>INDEX(#REF!,MATCH(Revisión_Avance_Periodo!$L2708,#REF!,0),MATCH(Revisión_Avance_Periodo!$T2708,#REF!,0))</f>
        <v>#REF!</v>
      </c>
      <c r="W2708" s="118">
        <f>IFERROR((V2708/U2708),0)</f>
        <v>0</v>
      </c>
      <c r="X2708" s="116" t="str">
        <f>VLOOKUP(W2708,Tabla_Estado_Meta_OAP_2019[#All],3,TRUE)</f>
        <v>Por Ejecutar</v>
      </c>
      <c r="Y2708" s="157" t="e">
        <f>SUBTOTAL(9,$U$206:$U2708)</f>
        <v>#REF!</v>
      </c>
      <c r="Z2708" s="158" t="e">
        <f>SUBTOTAL(9,$V$206:$V2708)</f>
        <v>#REF!</v>
      </c>
      <c r="AA2708" s="159">
        <f>IFERROR(+Revisión_Avance_Periodo!$Z2708/Revisión_Avance_Periodo!$Y2708,0)</f>
        <v>0</v>
      </c>
      <c r="AB2708" s="126"/>
      <c r="AC2708" s="127"/>
      <c r="AD2708" s="125"/>
      <c r="AE2708" s="125"/>
      <c r="AF2708" s="128"/>
      <c r="AG2708" s="129"/>
      <c r="AH2708" s="157" t="e">
        <f>SUBTOTAL(9,$U$2702:$U2708)</f>
        <v>#REF!</v>
      </c>
      <c r="AI2708" s="158" t="e">
        <f>SUBTOTAL(9,$V$2702:$V2708)</f>
        <v>#REF!</v>
      </c>
      <c r="AJ2708" s="159">
        <f>IFERROR(+Revisión_Avance_Periodo!$Z2708/Revisión_Avance_Periodo!$Y2708,0)</f>
        <v>0</v>
      </c>
      <c r="AK2708" s="126"/>
      <c r="AL2708" s="127"/>
      <c r="AM2708" s="125"/>
      <c r="AN2708" s="125"/>
      <c r="AO2708" s="128"/>
      <c r="AP2708" s="129"/>
    </row>
    <row r="2709" spans="1:42" x14ac:dyDescent="0.25">
      <c r="A2709" s="97">
        <v>234</v>
      </c>
      <c r="B2709" s="435" t="e">
        <f>CONCATENATE(Revisión_Avance_Periodo!$D2709,";",Revisión_Avance_Periodo!$F2709,";",Revisión_Avance_Periodo!$L2709)</f>
        <v>#REF!</v>
      </c>
      <c r="C2709" s="435" t="e">
        <f t="shared" si="215"/>
        <v>#REF!</v>
      </c>
      <c r="D2709" s="123" t="e">
        <f>VLOOKUP($A2709,#REF!,3,FALSE)</f>
        <v>#REF!</v>
      </c>
      <c r="E2709" s="436" t="e">
        <f>VLOOKUP($A2709,#REF!,4,FALSE)</f>
        <v>#REF!</v>
      </c>
      <c r="F2709" s="103" t="e">
        <f>VLOOKUP($A2709,#REF!,5,FALSE)</f>
        <v>#REF!</v>
      </c>
      <c r="G2709" s="98" t="e">
        <f>VLOOKUP($A2709,#REF!,8,FALSE)</f>
        <v>#REF!</v>
      </c>
      <c r="H2709" s="93" t="e">
        <f>VLOOKUP($A2709,#REF!,7,FALSE)</f>
        <v>#REF!</v>
      </c>
      <c r="I2709" s="438" t="e">
        <f>VLOOKUP($A2709,#REF!,10,FALSE)</f>
        <v>#REF!</v>
      </c>
      <c r="J2709" s="98" t="e">
        <f>VLOOKUP($A2709,#REF!,11,FALSE)</f>
        <v>#REF!</v>
      </c>
      <c r="K2709" s="114" t="e">
        <f>VLOOKUP($A2709,#REF!,12,FALSE)</f>
        <v>#REF!</v>
      </c>
      <c r="L2709" s="98" t="e">
        <f>VLOOKUP($A2709,#REF!,13,FALSE)</f>
        <v>#REF!</v>
      </c>
      <c r="M2709" s="438" t="e">
        <f>VLOOKUP($A2709,#REF!,14,FALSE)</f>
        <v>#REF!</v>
      </c>
      <c r="N2709" s="103" t="e">
        <f>VLOOKUP($A2709,#REF!,15,FALSE)</f>
        <v>#REF!</v>
      </c>
      <c r="O2709" s="103" t="e">
        <f>VLOOKUP($A2709,#REF!,18,FALSE)</f>
        <v>#REF!</v>
      </c>
      <c r="P2709" s="93" t="e">
        <f>VLOOKUP($A2709,#REF!,41,FALSE)</f>
        <v>#REF!</v>
      </c>
      <c r="Q2709" s="115" t="e">
        <f>VLOOKUP(Revisión_Avance_Periodo!$L2709,#REF!,30,FALSE)</f>
        <v>#REF!</v>
      </c>
      <c r="R2709" s="116">
        <v>2019</v>
      </c>
      <c r="S2709" s="196">
        <v>43707</v>
      </c>
      <c r="T2709" s="124" t="s">
        <v>75</v>
      </c>
      <c r="U2709" s="132" t="e">
        <f>INDEX(#REF!,MATCH(Revisión_Avance_Periodo!$L2709,#REF!,0),MATCH(Revisión_Avance_Periodo!$T2709,#REF!,0))</f>
        <v>#REF!</v>
      </c>
      <c r="V2709" s="132" t="e">
        <f>INDEX(#REF!,MATCH(Revisión_Avance_Periodo!$L2709,#REF!,0),MATCH(Revisión_Avance_Periodo!$T2709,#REF!,0))</f>
        <v>#REF!</v>
      </c>
      <c r="W2709" s="118">
        <f>IFERROR((V2709/U2709),0)</f>
        <v>0</v>
      </c>
      <c r="X2709" s="124" t="str">
        <f>VLOOKUP(W2709,Tabla_Estado_Meta_OAP_2019[#All],3,TRUE)</f>
        <v>Por Ejecutar</v>
      </c>
      <c r="Y2709" s="157" t="e">
        <f>SUBTOTAL(9,$U$206:$U2709)</f>
        <v>#REF!</v>
      </c>
      <c r="Z2709" s="158" t="e">
        <f>SUBTOTAL(9,$V$206:$V2709)</f>
        <v>#REF!</v>
      </c>
      <c r="AA2709" s="159">
        <f>IFERROR(+Revisión_Avance_Periodo!$Z2709/Revisión_Avance_Periodo!$Y2709,0)</f>
        <v>0</v>
      </c>
      <c r="AB2709" s="126"/>
      <c r="AC2709" s="127"/>
      <c r="AD2709" s="125"/>
      <c r="AE2709" s="125"/>
      <c r="AF2709" s="128"/>
      <c r="AG2709" s="129"/>
      <c r="AH2709" s="157" t="e">
        <f>SUBTOTAL(9,$U$2702:$U2709)</f>
        <v>#REF!</v>
      </c>
      <c r="AI2709" s="158" t="e">
        <f>SUBTOTAL(9,$V$2702:$V2709)</f>
        <v>#REF!</v>
      </c>
      <c r="AJ2709" s="159">
        <f>IFERROR(+Revisión_Avance_Periodo!$Z2709/Revisión_Avance_Periodo!$Y2709,0)</f>
        <v>0</v>
      </c>
      <c r="AK2709" s="126"/>
      <c r="AL2709" s="127"/>
      <c r="AM2709" s="125"/>
      <c r="AN2709" s="125"/>
      <c r="AO2709" s="128"/>
      <c r="AP2709" s="129"/>
    </row>
    <row r="2710" spans="1:42" x14ac:dyDescent="0.25">
      <c r="A2710" s="92">
        <v>234</v>
      </c>
      <c r="B2710" s="435" t="e">
        <f>CONCATENATE(Revisión_Avance_Periodo!$D2710,";",Revisión_Avance_Periodo!$F2710,";",Revisión_Avance_Periodo!$L2710)</f>
        <v>#REF!</v>
      </c>
      <c r="C2710" s="435" t="e">
        <f t="shared" si="215"/>
        <v>#REF!</v>
      </c>
      <c r="D2710" s="114" t="e">
        <f>VLOOKUP($A2710,#REF!,3,FALSE)</f>
        <v>#REF!</v>
      </c>
      <c r="E2710" s="436" t="e">
        <f>VLOOKUP($A2710,#REF!,4,FALSE)</f>
        <v>#REF!</v>
      </c>
      <c r="F2710" s="102" t="e">
        <f>VLOOKUP($A2710,#REF!,5,FALSE)</f>
        <v>#REF!</v>
      </c>
      <c r="G2710" s="93" t="e">
        <f>VLOOKUP($A2710,#REF!,8,FALSE)</f>
        <v>#REF!</v>
      </c>
      <c r="H2710" s="93" t="e">
        <f>VLOOKUP($A2710,#REF!,7,FALSE)</f>
        <v>#REF!</v>
      </c>
      <c r="I2710" s="438" t="e">
        <f>VLOOKUP($A2710,#REF!,10,FALSE)</f>
        <v>#REF!</v>
      </c>
      <c r="J2710" s="93" t="e">
        <f>VLOOKUP($A2710,#REF!,11,FALSE)</f>
        <v>#REF!</v>
      </c>
      <c r="K2710" s="114" t="e">
        <f>VLOOKUP($A2710,#REF!,12,FALSE)</f>
        <v>#REF!</v>
      </c>
      <c r="L2710" s="93" t="e">
        <f>VLOOKUP($A2710,#REF!,13,FALSE)</f>
        <v>#REF!</v>
      </c>
      <c r="M2710" s="438" t="e">
        <f>VLOOKUP($A2710,#REF!,14,FALSE)</f>
        <v>#REF!</v>
      </c>
      <c r="N2710" s="102" t="e">
        <f>VLOOKUP($A2710,#REF!,15,FALSE)</f>
        <v>#REF!</v>
      </c>
      <c r="O2710" s="102" t="e">
        <f>VLOOKUP($A2710,#REF!,18,FALSE)</f>
        <v>#REF!</v>
      </c>
      <c r="P2710" s="93" t="e">
        <f>VLOOKUP($A2710,#REF!,41,FALSE)</f>
        <v>#REF!</v>
      </c>
      <c r="Q2710" s="115" t="e">
        <f>VLOOKUP(Revisión_Avance_Periodo!$L2710,#REF!,30,FALSE)</f>
        <v>#REF!</v>
      </c>
      <c r="R2710" s="116">
        <v>2019</v>
      </c>
      <c r="S2710" s="196">
        <v>43738</v>
      </c>
      <c r="T2710" s="116" t="s">
        <v>76</v>
      </c>
      <c r="U2710" s="132" t="e">
        <f>INDEX(#REF!,MATCH(Revisión_Avance_Periodo!$L2710,#REF!,0),MATCH(Revisión_Avance_Periodo!$T2710,#REF!,0))</f>
        <v>#REF!</v>
      </c>
      <c r="V2710" s="132" t="e">
        <f>INDEX(#REF!,MATCH(Revisión_Avance_Periodo!$L2710,#REF!,0),MATCH(Revisión_Avance_Periodo!$T2710,#REF!,0))</f>
        <v>#REF!</v>
      </c>
      <c r="W2710" s="118">
        <f>IFERROR((V2710/U2710),0)</f>
        <v>0</v>
      </c>
      <c r="X2710" s="116" t="str">
        <f>VLOOKUP(W2710,Tabla_Estado_Meta_OAP_2019[#All],3,TRUE)</f>
        <v>Por Ejecutar</v>
      </c>
      <c r="Y2710" s="157" t="e">
        <f>SUBTOTAL(9,$U$206:$U2710)</f>
        <v>#REF!</v>
      </c>
      <c r="Z2710" s="158" t="e">
        <f>SUBTOTAL(9,$V$206:$V2710)</f>
        <v>#REF!</v>
      </c>
      <c r="AA2710" s="159">
        <f>IFERROR(+Revisión_Avance_Periodo!$Z2710/Revisión_Avance_Periodo!$Y2710,0)</f>
        <v>0</v>
      </c>
      <c r="AB2710" s="126"/>
      <c r="AC2710" s="127"/>
      <c r="AD2710" s="125"/>
      <c r="AE2710" s="125"/>
      <c r="AF2710" s="128"/>
      <c r="AG2710" s="129"/>
      <c r="AH2710" s="157" t="e">
        <f>SUBTOTAL(9,$U$2702:$U2710)</f>
        <v>#REF!</v>
      </c>
      <c r="AI2710" s="158" t="e">
        <f>SUBTOTAL(9,$V$2702:$V2710)</f>
        <v>#REF!</v>
      </c>
      <c r="AJ2710" s="159">
        <f>IFERROR(+Revisión_Avance_Periodo!$Z2710/Revisión_Avance_Periodo!$Y2710,0)</f>
        <v>0</v>
      </c>
      <c r="AK2710" s="126"/>
      <c r="AL2710" s="127"/>
      <c r="AM2710" s="125"/>
      <c r="AN2710" s="125"/>
      <c r="AO2710" s="128"/>
      <c r="AP2710" s="129"/>
    </row>
    <row r="2711" spans="1:42" x14ac:dyDescent="0.25">
      <c r="A2711" s="97">
        <v>234</v>
      </c>
      <c r="B2711" s="435" t="e">
        <f>CONCATENATE(Revisión_Avance_Periodo!$D2711,";",Revisión_Avance_Periodo!$F2711,";",Revisión_Avance_Periodo!$L2711)</f>
        <v>#REF!</v>
      </c>
      <c r="C2711" s="435" t="e">
        <f t="shared" si="215"/>
        <v>#REF!</v>
      </c>
      <c r="D2711" s="123" t="e">
        <f>VLOOKUP($A2711,#REF!,3,FALSE)</f>
        <v>#REF!</v>
      </c>
      <c r="E2711" s="436" t="e">
        <f>VLOOKUP($A2711,#REF!,4,FALSE)</f>
        <v>#REF!</v>
      </c>
      <c r="F2711" s="103" t="e">
        <f>VLOOKUP($A2711,#REF!,5,FALSE)</f>
        <v>#REF!</v>
      </c>
      <c r="G2711" s="98" t="e">
        <f>VLOOKUP($A2711,#REF!,8,FALSE)</f>
        <v>#REF!</v>
      </c>
      <c r="H2711" s="93" t="e">
        <f>VLOOKUP($A2711,#REF!,7,FALSE)</f>
        <v>#REF!</v>
      </c>
      <c r="I2711" s="438" t="e">
        <f>VLOOKUP($A2711,#REF!,10,FALSE)</f>
        <v>#REF!</v>
      </c>
      <c r="J2711" s="98" t="e">
        <f>VLOOKUP($A2711,#REF!,11,FALSE)</f>
        <v>#REF!</v>
      </c>
      <c r="K2711" s="114" t="e">
        <f>VLOOKUP($A2711,#REF!,12,FALSE)</f>
        <v>#REF!</v>
      </c>
      <c r="L2711" s="98" t="e">
        <f>VLOOKUP($A2711,#REF!,13,FALSE)</f>
        <v>#REF!</v>
      </c>
      <c r="M2711" s="438" t="e">
        <f>VLOOKUP($A2711,#REF!,14,FALSE)</f>
        <v>#REF!</v>
      </c>
      <c r="N2711" s="103" t="e">
        <f>VLOOKUP($A2711,#REF!,15,FALSE)</f>
        <v>#REF!</v>
      </c>
      <c r="O2711" s="103" t="e">
        <f>VLOOKUP($A2711,#REF!,18,FALSE)</f>
        <v>#REF!</v>
      </c>
      <c r="P2711" s="93" t="e">
        <f>VLOOKUP($A2711,#REF!,41,FALSE)</f>
        <v>#REF!</v>
      </c>
      <c r="Q2711" s="115" t="e">
        <f>VLOOKUP(Revisión_Avance_Periodo!$L2711,#REF!,30,FALSE)</f>
        <v>#REF!</v>
      </c>
      <c r="R2711" s="116">
        <v>2019</v>
      </c>
      <c r="S2711" s="196">
        <v>43768</v>
      </c>
      <c r="T2711" s="124" t="s">
        <v>77</v>
      </c>
      <c r="U2711" s="132" t="e">
        <f>INDEX(#REF!,MATCH(Revisión_Avance_Periodo!$L2711,#REF!,0),MATCH(Revisión_Avance_Periodo!$T2711,#REF!,0))</f>
        <v>#REF!</v>
      </c>
      <c r="V2711" s="132" t="e">
        <f>INDEX(#REF!,MATCH(Revisión_Avance_Periodo!$L2711,#REF!,0),MATCH(Revisión_Avance_Periodo!$T2711,#REF!,0))</f>
        <v>#REF!</v>
      </c>
      <c r="W2711" s="118">
        <f>IFERROR((V2711/U2711),0)</f>
        <v>0</v>
      </c>
      <c r="X2711" s="124" t="str">
        <f>VLOOKUP(W2711,Tabla_Estado_Meta_OAP_2019[#All],3,TRUE)</f>
        <v>Por Ejecutar</v>
      </c>
      <c r="Y2711" s="157" t="e">
        <f>SUBTOTAL(9,$U$206:$U2711)</f>
        <v>#REF!</v>
      </c>
      <c r="Z2711" s="158" t="e">
        <f>SUBTOTAL(9,$V$206:$V2711)</f>
        <v>#REF!</v>
      </c>
      <c r="AA2711" s="159">
        <f>IFERROR(+Revisión_Avance_Periodo!$Z2711/Revisión_Avance_Periodo!$Y2711,0)</f>
        <v>0</v>
      </c>
      <c r="AB2711" s="126"/>
      <c r="AC2711" s="127"/>
      <c r="AD2711" s="125"/>
      <c r="AE2711" s="125"/>
      <c r="AF2711" s="128"/>
      <c r="AG2711" s="129"/>
      <c r="AH2711" s="157" t="e">
        <f>SUBTOTAL(9,$U$2702:$U2711)</f>
        <v>#REF!</v>
      </c>
      <c r="AI2711" s="158" t="e">
        <f>SUBTOTAL(9,$V$2702:$V2711)</f>
        <v>#REF!</v>
      </c>
      <c r="AJ2711" s="159">
        <f>IFERROR(+Revisión_Avance_Periodo!$Z2711/Revisión_Avance_Periodo!$Y2711,0)</f>
        <v>0</v>
      </c>
      <c r="AK2711" s="126"/>
      <c r="AL2711" s="127"/>
      <c r="AM2711" s="125"/>
      <c r="AN2711" s="125"/>
      <c r="AO2711" s="128"/>
      <c r="AP2711" s="129"/>
    </row>
    <row r="2712" spans="1:42" x14ac:dyDescent="0.25">
      <c r="A2712" s="92">
        <v>234</v>
      </c>
      <c r="B2712" s="435" t="e">
        <f>CONCATENATE(Revisión_Avance_Periodo!$D2712,";",Revisión_Avance_Periodo!$F2712,";",Revisión_Avance_Periodo!$L2712)</f>
        <v>#REF!</v>
      </c>
      <c r="C2712" s="435" t="e">
        <f t="shared" si="215"/>
        <v>#REF!</v>
      </c>
      <c r="D2712" s="114" t="e">
        <f>VLOOKUP($A2712,#REF!,3,FALSE)</f>
        <v>#REF!</v>
      </c>
      <c r="E2712" s="436" t="e">
        <f>VLOOKUP($A2712,#REF!,4,FALSE)</f>
        <v>#REF!</v>
      </c>
      <c r="F2712" s="102" t="e">
        <f>VLOOKUP($A2712,#REF!,5,FALSE)</f>
        <v>#REF!</v>
      </c>
      <c r="G2712" s="93" t="e">
        <f>VLOOKUP($A2712,#REF!,8,FALSE)</f>
        <v>#REF!</v>
      </c>
      <c r="H2712" s="93" t="e">
        <f>VLOOKUP($A2712,#REF!,7,FALSE)</f>
        <v>#REF!</v>
      </c>
      <c r="I2712" s="438" t="e">
        <f>VLOOKUP($A2712,#REF!,10,FALSE)</f>
        <v>#REF!</v>
      </c>
      <c r="J2712" s="93" t="e">
        <f>VLOOKUP($A2712,#REF!,11,FALSE)</f>
        <v>#REF!</v>
      </c>
      <c r="K2712" s="114" t="e">
        <f>VLOOKUP($A2712,#REF!,12,FALSE)</f>
        <v>#REF!</v>
      </c>
      <c r="L2712" s="93" t="e">
        <f>VLOOKUP($A2712,#REF!,13,FALSE)</f>
        <v>#REF!</v>
      </c>
      <c r="M2712" s="438" t="e">
        <f>VLOOKUP($A2712,#REF!,14,FALSE)</f>
        <v>#REF!</v>
      </c>
      <c r="N2712" s="102" t="e">
        <f>VLOOKUP($A2712,#REF!,15,FALSE)</f>
        <v>#REF!</v>
      </c>
      <c r="O2712" s="102" t="e">
        <f>VLOOKUP($A2712,#REF!,18,FALSE)</f>
        <v>#REF!</v>
      </c>
      <c r="P2712" s="93" t="e">
        <f>VLOOKUP($A2712,#REF!,41,FALSE)</f>
        <v>#REF!</v>
      </c>
      <c r="Q2712" s="115" t="e">
        <f>VLOOKUP(Revisión_Avance_Periodo!$L2712,#REF!,30,FALSE)</f>
        <v>#REF!</v>
      </c>
      <c r="R2712" s="116">
        <v>2019</v>
      </c>
      <c r="S2712" s="196">
        <v>43799</v>
      </c>
      <c r="T2712" s="116" t="s">
        <v>78</v>
      </c>
      <c r="U2712" s="132" t="e">
        <f>INDEX(#REF!,MATCH(Revisión_Avance_Periodo!$L2712,#REF!,0),MATCH(Revisión_Avance_Periodo!$T2712,#REF!,0))</f>
        <v>#REF!</v>
      </c>
      <c r="V2712" s="132" t="e">
        <f>INDEX(#REF!,MATCH(Revisión_Avance_Periodo!$L2712,#REF!,0),MATCH(Revisión_Avance_Periodo!$T2712,#REF!,0))</f>
        <v>#REF!</v>
      </c>
      <c r="W2712" s="130" t="e">
        <f t="shared" ref="W2712:W2725" si="217">V2712/U2712</f>
        <v>#REF!</v>
      </c>
      <c r="X2712" s="116" t="e">
        <f>VLOOKUP(W2712,Tabla_Estado_Meta_OAP_2019[#All],3,TRUE)</f>
        <v>#REF!</v>
      </c>
      <c r="Y2712" s="157" t="e">
        <f>SUBTOTAL(9,$U$206:$U2712)</f>
        <v>#REF!</v>
      </c>
      <c r="Z2712" s="158" t="e">
        <f>SUBTOTAL(9,$V$206:$V2712)</f>
        <v>#REF!</v>
      </c>
      <c r="AA2712" s="159">
        <f>IFERROR(+Revisión_Avance_Periodo!$Z2712/Revisión_Avance_Periodo!$Y2712,0)</f>
        <v>0</v>
      </c>
      <c r="AB2712" s="126"/>
      <c r="AC2712" s="127"/>
      <c r="AD2712" s="125"/>
      <c r="AE2712" s="125"/>
      <c r="AF2712" s="128"/>
      <c r="AG2712" s="129"/>
      <c r="AH2712" s="157" t="e">
        <f>SUBTOTAL(9,$U$2702:$U2712)</f>
        <v>#REF!</v>
      </c>
      <c r="AI2712" s="158" t="e">
        <f>SUBTOTAL(9,$V$2702:$V2712)</f>
        <v>#REF!</v>
      </c>
      <c r="AJ2712" s="159">
        <f>IFERROR(+Revisión_Avance_Periodo!$Z2712/Revisión_Avance_Periodo!$Y2712,0)</f>
        <v>0</v>
      </c>
      <c r="AK2712" s="126"/>
      <c r="AL2712" s="127"/>
      <c r="AM2712" s="125"/>
      <c r="AN2712" s="125"/>
      <c r="AO2712" s="128"/>
      <c r="AP2712" s="129"/>
    </row>
    <row r="2713" spans="1:42" ht="15.75" thickBot="1" x14ac:dyDescent="0.3">
      <c r="A2713" s="97">
        <v>234</v>
      </c>
      <c r="B2713" s="435" t="e">
        <f>CONCATENATE(Revisión_Avance_Periodo!$D2713,";",Revisión_Avance_Periodo!$F2713,";",Revisión_Avance_Periodo!$L2713)</f>
        <v>#REF!</v>
      </c>
      <c r="C2713" s="435" t="e">
        <f t="shared" si="215"/>
        <v>#REF!</v>
      </c>
      <c r="D2713" s="123" t="e">
        <f>VLOOKUP($A2713,#REF!,3,FALSE)</f>
        <v>#REF!</v>
      </c>
      <c r="E2713" s="436" t="e">
        <f>VLOOKUP($A2713,#REF!,4,FALSE)</f>
        <v>#REF!</v>
      </c>
      <c r="F2713" s="103" t="e">
        <f>VLOOKUP($A2713,#REF!,5,FALSE)</f>
        <v>#REF!</v>
      </c>
      <c r="G2713" s="98" t="e">
        <f>VLOOKUP($A2713,#REF!,8,FALSE)</f>
        <v>#REF!</v>
      </c>
      <c r="H2713" s="93" t="e">
        <f>VLOOKUP($A2713,#REF!,7,FALSE)</f>
        <v>#REF!</v>
      </c>
      <c r="I2713" s="438" t="e">
        <f>VLOOKUP($A2713,#REF!,10,FALSE)</f>
        <v>#REF!</v>
      </c>
      <c r="J2713" s="98" t="e">
        <f>VLOOKUP($A2713,#REF!,11,FALSE)</f>
        <v>#REF!</v>
      </c>
      <c r="K2713" s="114" t="e">
        <f>VLOOKUP($A2713,#REF!,12,FALSE)</f>
        <v>#REF!</v>
      </c>
      <c r="L2713" s="98" t="e">
        <f>VLOOKUP($A2713,#REF!,13,FALSE)</f>
        <v>#REF!</v>
      </c>
      <c r="M2713" s="438" t="e">
        <f>VLOOKUP($A2713,#REF!,14,FALSE)</f>
        <v>#REF!</v>
      </c>
      <c r="N2713" s="103" t="e">
        <f>VLOOKUP($A2713,#REF!,15,FALSE)</f>
        <v>#REF!</v>
      </c>
      <c r="O2713" s="103" t="e">
        <f>VLOOKUP($A2713,#REF!,18,FALSE)</f>
        <v>#REF!</v>
      </c>
      <c r="P2713" s="93" t="e">
        <f>VLOOKUP($A2713,#REF!,41,FALSE)</f>
        <v>#REF!</v>
      </c>
      <c r="Q2713" s="115" t="e">
        <f>VLOOKUP(Revisión_Avance_Periodo!$L2713,#REF!,30,FALSE)</f>
        <v>#REF!</v>
      </c>
      <c r="R2713" s="116">
        <v>2019</v>
      </c>
      <c r="S2713" s="196">
        <v>43829</v>
      </c>
      <c r="T2713" s="124" t="s">
        <v>79</v>
      </c>
      <c r="U2713" s="132" t="e">
        <f>INDEX(#REF!,MATCH(Revisión_Avance_Periodo!$L2713,#REF!,0),MATCH(Revisión_Avance_Periodo!$T2713,#REF!,0))</f>
        <v>#REF!</v>
      </c>
      <c r="V2713" s="132" t="e">
        <f>INDEX(#REF!,MATCH(Revisión_Avance_Periodo!$L2713,#REF!,0),MATCH(Revisión_Avance_Periodo!$T2713,#REF!,0))</f>
        <v>#REF!</v>
      </c>
      <c r="W2713" s="130" t="e">
        <f t="shared" si="217"/>
        <v>#REF!</v>
      </c>
      <c r="X2713" s="124" t="e">
        <f>VLOOKUP(W2713,Tabla_Estado_Meta_OAP_2019[#All],3,TRUE)</f>
        <v>#REF!</v>
      </c>
      <c r="Y2713" s="157" t="e">
        <f>SUBTOTAL(9,$U$206:$U2713)</f>
        <v>#REF!</v>
      </c>
      <c r="Z2713" s="158" t="e">
        <f>SUBTOTAL(9,$V$206:$V2713)</f>
        <v>#REF!</v>
      </c>
      <c r="AA2713" s="159">
        <f>IFERROR(+Revisión_Avance_Periodo!$Z2713/Revisión_Avance_Periodo!$Y2713,0)</f>
        <v>0</v>
      </c>
      <c r="AB2713" s="126"/>
      <c r="AC2713" s="127"/>
      <c r="AD2713" s="125"/>
      <c r="AE2713" s="125"/>
      <c r="AF2713" s="128"/>
      <c r="AG2713" s="129"/>
      <c r="AH2713" s="157" t="e">
        <f>SUBTOTAL(9,$U$2702:$U2713)</f>
        <v>#REF!</v>
      </c>
      <c r="AI2713" s="158" t="e">
        <f>SUBTOTAL(9,$V$2702:$V2713)</f>
        <v>#REF!</v>
      </c>
      <c r="AJ2713" s="159">
        <f>IFERROR(+Revisión_Avance_Periodo!$Z2713/Revisión_Avance_Periodo!$Y2713,0)</f>
        <v>0</v>
      </c>
      <c r="AK2713" s="126"/>
      <c r="AL2713" s="127"/>
      <c r="AM2713" s="125"/>
      <c r="AN2713" s="125"/>
      <c r="AO2713" s="128"/>
      <c r="AP2713" s="129"/>
    </row>
    <row r="2714" spans="1:42" x14ac:dyDescent="0.25">
      <c r="A2714" s="92">
        <v>235</v>
      </c>
      <c r="B2714" s="435" t="e">
        <f>CONCATENATE(Revisión_Avance_Periodo!$D2714,";",Revisión_Avance_Periodo!$F2714,";",Revisión_Avance_Periodo!$L2714)</f>
        <v>#REF!</v>
      </c>
      <c r="C2714" s="435" t="e">
        <f t="shared" si="215"/>
        <v>#REF!</v>
      </c>
      <c r="D2714" s="114" t="e">
        <f>VLOOKUP($A2714,#REF!,3,FALSE)</f>
        <v>#REF!</v>
      </c>
      <c r="E2714" s="436" t="e">
        <f>VLOOKUP($A2714,#REF!,4,FALSE)</f>
        <v>#REF!</v>
      </c>
      <c r="F2714" s="102" t="e">
        <f>VLOOKUP($A2714,#REF!,5,FALSE)</f>
        <v>#REF!</v>
      </c>
      <c r="G2714" s="93" t="e">
        <f>VLOOKUP($A2714,#REF!,8,FALSE)</f>
        <v>#REF!</v>
      </c>
      <c r="H2714" s="93" t="e">
        <f>VLOOKUP($A2714,#REF!,7,FALSE)</f>
        <v>#REF!</v>
      </c>
      <c r="I2714" s="438" t="e">
        <f>VLOOKUP($A2714,#REF!,10,FALSE)</f>
        <v>#REF!</v>
      </c>
      <c r="J2714" s="93" t="e">
        <f>VLOOKUP($A2714,#REF!,11,FALSE)</f>
        <v>#REF!</v>
      </c>
      <c r="K2714" s="114" t="e">
        <f>VLOOKUP($A2714,#REF!,12,FALSE)</f>
        <v>#REF!</v>
      </c>
      <c r="L2714" s="93" t="e">
        <f>VLOOKUP($A2714,#REF!,13,FALSE)</f>
        <v>#REF!</v>
      </c>
      <c r="M2714" s="438" t="e">
        <f>VLOOKUP($A2714,#REF!,14,FALSE)</f>
        <v>#REF!</v>
      </c>
      <c r="N2714" s="102" t="e">
        <f>VLOOKUP($A2714,#REF!,15,FALSE)</f>
        <v>#REF!</v>
      </c>
      <c r="O2714" s="102" t="e">
        <f>VLOOKUP($A2714,#REF!,18,FALSE)</f>
        <v>#REF!</v>
      </c>
      <c r="P2714" s="93" t="e">
        <f>VLOOKUP($A2714,#REF!,41,FALSE)</f>
        <v>#REF!</v>
      </c>
      <c r="Q2714" s="115" t="e">
        <f>VLOOKUP(Revisión_Avance_Periodo!$L2714,#REF!,30,FALSE)</f>
        <v>#REF!</v>
      </c>
      <c r="R2714" s="116">
        <v>2019</v>
      </c>
      <c r="S2714" s="196">
        <v>43495</v>
      </c>
      <c r="T2714" s="116" t="s">
        <v>68</v>
      </c>
      <c r="U2714" s="132" t="e">
        <f>INDEX(#REF!,MATCH(Revisión_Avance_Periodo!$L2714,#REF!,0),MATCH(Revisión_Avance_Periodo!$T2714,#REF!,0))</f>
        <v>#REF!</v>
      </c>
      <c r="V2714" s="132" t="e">
        <f>INDEX(#REF!,MATCH(Revisión_Avance_Periodo!$L2714,#REF!,0),MATCH(Revisión_Avance_Periodo!$T2714,#REF!,0))</f>
        <v>#REF!</v>
      </c>
      <c r="W2714" s="130" t="e">
        <f t="shared" si="217"/>
        <v>#REF!</v>
      </c>
      <c r="X2714" s="116" t="e">
        <f>VLOOKUP(W2714,Tabla_Estado_Meta_OAP_2019[#All],3,TRUE)</f>
        <v>#REF!</v>
      </c>
      <c r="Y2714" s="160" t="e">
        <f>SUBTOTAL(9,$U$206:$U2714)</f>
        <v>#REF!</v>
      </c>
      <c r="Z2714" s="161" t="e">
        <f>SUBTOTAL(9,$V$206:$V2714)</f>
        <v>#REF!</v>
      </c>
      <c r="AA2714" s="162">
        <f>IFERROR(+Revisión_Avance_Periodo!$Z2714/Revisión_Avance_Periodo!$Y2714,0)</f>
        <v>0</v>
      </c>
      <c r="AB2714" s="133" t="e">
        <f>SUBTOTAL(9,U2714:U2725)</f>
        <v>#REF!</v>
      </c>
      <c r="AC2714" s="134" t="e">
        <f>SUBTOTAL(9,V2714:V2725)</f>
        <v>#REF!</v>
      </c>
      <c r="AD2714" s="119" t="e">
        <f>+AC2714/AB2714</f>
        <v>#REF!</v>
      </c>
      <c r="AE2714" s="119" t="e">
        <f>100%-Revisión_Avance_Periodo!$AD2714</f>
        <v>#REF!</v>
      </c>
      <c r="AF2714" s="121" t="e">
        <f>VLOOKUP(AD2714,Tabla_Estado_Meta_OAP_2019[],3,TRUE)</f>
        <v>#REF!</v>
      </c>
      <c r="AG2714" s="122" t="e">
        <f>Revisión_Avance_Periodo!$AD2714*Revisión_Avance_Periodo!$Q2714</f>
        <v>#REF!</v>
      </c>
      <c r="AH2714" s="160" t="e">
        <f>SUBTOTAL(9,$U$2714:$U2714)</f>
        <v>#REF!</v>
      </c>
      <c r="AI2714" s="161" t="e">
        <f>SUBTOTAL(9,$V$2714:$V2714)</f>
        <v>#REF!</v>
      </c>
      <c r="AJ2714" s="162">
        <f>IFERROR(+Revisión_Avance_Periodo!$Z2714/Revisión_Avance_Periodo!$Y2714,0)</f>
        <v>0</v>
      </c>
      <c r="AK2714" s="133" t="e">
        <f>SUBTOTAL(9,AD2714:AD2725)</f>
        <v>#REF!</v>
      </c>
      <c r="AL2714" s="134" t="e">
        <f>SUBTOTAL(9,AE2714:AE2725)</f>
        <v>#REF!</v>
      </c>
      <c r="AM2714" s="119" t="e">
        <f>+AL2714/AK2714</f>
        <v>#REF!</v>
      </c>
      <c r="AN2714" s="119" t="e">
        <f>100%-Revisión_Avance_Periodo!$AD2714</f>
        <v>#REF!</v>
      </c>
      <c r="AO2714" s="121" t="e">
        <f>VLOOKUP(AM2714,Tabla_Estado_Meta_OAP_2019[],3,TRUE)</f>
        <v>#REF!</v>
      </c>
      <c r="AP2714" s="122" t="e">
        <f>Revisión_Avance_Periodo!$AD2714*Revisión_Avance_Periodo!$Q2714</f>
        <v>#REF!</v>
      </c>
    </row>
    <row r="2715" spans="1:42" x14ac:dyDescent="0.25">
      <c r="A2715" s="97">
        <v>235</v>
      </c>
      <c r="B2715" s="435" t="e">
        <f>CONCATENATE(Revisión_Avance_Periodo!$D2715,";",Revisión_Avance_Periodo!$F2715,";",Revisión_Avance_Periodo!$L2715)</f>
        <v>#REF!</v>
      </c>
      <c r="C2715" s="435" t="e">
        <f t="shared" si="215"/>
        <v>#REF!</v>
      </c>
      <c r="D2715" s="123" t="e">
        <f>VLOOKUP($A2715,#REF!,3,FALSE)</f>
        <v>#REF!</v>
      </c>
      <c r="E2715" s="436" t="e">
        <f>VLOOKUP($A2715,#REF!,4,FALSE)</f>
        <v>#REF!</v>
      </c>
      <c r="F2715" s="103" t="e">
        <f>VLOOKUP($A2715,#REF!,5,FALSE)</f>
        <v>#REF!</v>
      </c>
      <c r="G2715" s="98" t="e">
        <f>VLOOKUP($A2715,#REF!,8,FALSE)</f>
        <v>#REF!</v>
      </c>
      <c r="H2715" s="93" t="e">
        <f>VLOOKUP($A2715,#REF!,7,FALSE)</f>
        <v>#REF!</v>
      </c>
      <c r="I2715" s="438" t="e">
        <f>VLOOKUP($A2715,#REF!,10,FALSE)</f>
        <v>#REF!</v>
      </c>
      <c r="J2715" s="98" t="e">
        <f>VLOOKUP($A2715,#REF!,11,FALSE)</f>
        <v>#REF!</v>
      </c>
      <c r="K2715" s="114" t="e">
        <f>VLOOKUP($A2715,#REF!,12,FALSE)</f>
        <v>#REF!</v>
      </c>
      <c r="L2715" s="98" t="e">
        <f>VLOOKUP($A2715,#REF!,13,FALSE)</f>
        <v>#REF!</v>
      </c>
      <c r="M2715" s="438" t="e">
        <f>VLOOKUP($A2715,#REF!,14,FALSE)</f>
        <v>#REF!</v>
      </c>
      <c r="N2715" s="103" t="e">
        <f>VLOOKUP($A2715,#REF!,15,FALSE)</f>
        <v>#REF!</v>
      </c>
      <c r="O2715" s="103" t="e">
        <f>VLOOKUP($A2715,#REF!,18,FALSE)</f>
        <v>#REF!</v>
      </c>
      <c r="P2715" s="93" t="e">
        <f>VLOOKUP($A2715,#REF!,41,FALSE)</f>
        <v>#REF!</v>
      </c>
      <c r="Q2715" s="115" t="e">
        <f>VLOOKUP(Revisión_Avance_Periodo!$L2715,#REF!,30,FALSE)</f>
        <v>#REF!</v>
      </c>
      <c r="R2715" s="116">
        <v>2019</v>
      </c>
      <c r="S2715" s="196">
        <v>43524</v>
      </c>
      <c r="T2715" s="124" t="s">
        <v>69</v>
      </c>
      <c r="U2715" s="132" t="e">
        <f>INDEX(#REF!,MATCH(Revisión_Avance_Periodo!$L2715,#REF!,0),MATCH(Revisión_Avance_Periodo!$T2715,#REF!,0))</f>
        <v>#REF!</v>
      </c>
      <c r="V2715" s="132" t="e">
        <f>INDEX(#REF!,MATCH(Revisión_Avance_Periodo!$L2715,#REF!,0),MATCH(Revisión_Avance_Periodo!$T2715,#REF!,0))</f>
        <v>#REF!</v>
      </c>
      <c r="W2715" s="130" t="e">
        <f t="shared" si="217"/>
        <v>#REF!</v>
      </c>
      <c r="X2715" s="124" t="e">
        <f>VLOOKUP(W2715,Tabla_Estado_Meta_OAP_2019[#All],3,TRUE)</f>
        <v>#REF!</v>
      </c>
      <c r="Y2715" s="157" t="e">
        <f>SUBTOTAL(9,$U$206:$U2715)</f>
        <v>#REF!</v>
      </c>
      <c r="Z2715" s="158" t="e">
        <f>SUBTOTAL(9,$V$206:$V2715)</f>
        <v>#REF!</v>
      </c>
      <c r="AA2715" s="159">
        <f>IFERROR(+Revisión_Avance_Periodo!$Z2715/Revisión_Avance_Periodo!$Y2715,0)</f>
        <v>0</v>
      </c>
      <c r="AB2715" s="126"/>
      <c r="AC2715" s="127"/>
      <c r="AD2715" s="125"/>
      <c r="AE2715" s="125"/>
      <c r="AF2715" s="128"/>
      <c r="AG2715" s="129"/>
      <c r="AH2715" s="157" t="e">
        <f>SUBTOTAL(9,$U$2714:$U2715)</f>
        <v>#REF!</v>
      </c>
      <c r="AI2715" s="158" t="e">
        <f>SUBTOTAL(9,$V$2714:$V2715)</f>
        <v>#REF!</v>
      </c>
      <c r="AJ2715" s="159">
        <f>IFERROR(+Revisión_Avance_Periodo!$Z2715/Revisión_Avance_Periodo!$Y2715,0)</f>
        <v>0</v>
      </c>
      <c r="AK2715" s="126"/>
      <c r="AL2715" s="127"/>
      <c r="AM2715" s="125"/>
      <c r="AN2715" s="125"/>
      <c r="AO2715" s="128"/>
      <c r="AP2715" s="129"/>
    </row>
    <row r="2716" spans="1:42" x14ac:dyDescent="0.25">
      <c r="A2716" s="92">
        <v>235</v>
      </c>
      <c r="B2716" s="435" t="e">
        <f>CONCATENATE(Revisión_Avance_Periodo!$D2716,";",Revisión_Avance_Periodo!$F2716,";",Revisión_Avance_Periodo!$L2716)</f>
        <v>#REF!</v>
      </c>
      <c r="C2716" s="435" t="e">
        <f t="shared" si="215"/>
        <v>#REF!</v>
      </c>
      <c r="D2716" s="114" t="e">
        <f>VLOOKUP($A2716,#REF!,3,FALSE)</f>
        <v>#REF!</v>
      </c>
      <c r="E2716" s="436" t="e">
        <f>VLOOKUP($A2716,#REF!,4,FALSE)</f>
        <v>#REF!</v>
      </c>
      <c r="F2716" s="102" t="e">
        <f>VLOOKUP($A2716,#REF!,5,FALSE)</f>
        <v>#REF!</v>
      </c>
      <c r="G2716" s="93" t="e">
        <f>VLOOKUP($A2716,#REF!,8,FALSE)</f>
        <v>#REF!</v>
      </c>
      <c r="H2716" s="93" t="e">
        <f>VLOOKUP($A2716,#REF!,7,FALSE)</f>
        <v>#REF!</v>
      </c>
      <c r="I2716" s="438" t="e">
        <f>VLOOKUP($A2716,#REF!,10,FALSE)</f>
        <v>#REF!</v>
      </c>
      <c r="J2716" s="93" t="e">
        <f>VLOOKUP($A2716,#REF!,11,FALSE)</f>
        <v>#REF!</v>
      </c>
      <c r="K2716" s="114" t="e">
        <f>VLOOKUP($A2716,#REF!,12,FALSE)</f>
        <v>#REF!</v>
      </c>
      <c r="L2716" s="93" t="e">
        <f>VLOOKUP($A2716,#REF!,13,FALSE)</f>
        <v>#REF!</v>
      </c>
      <c r="M2716" s="438" t="e">
        <f>VLOOKUP($A2716,#REF!,14,FALSE)</f>
        <v>#REF!</v>
      </c>
      <c r="N2716" s="102" t="e">
        <f>VLOOKUP($A2716,#REF!,15,FALSE)</f>
        <v>#REF!</v>
      </c>
      <c r="O2716" s="102" t="e">
        <f>VLOOKUP($A2716,#REF!,18,FALSE)</f>
        <v>#REF!</v>
      </c>
      <c r="P2716" s="93" t="e">
        <f>VLOOKUP($A2716,#REF!,41,FALSE)</f>
        <v>#REF!</v>
      </c>
      <c r="Q2716" s="115" t="e">
        <f>VLOOKUP(Revisión_Avance_Periodo!$L2716,#REF!,30,FALSE)</f>
        <v>#REF!</v>
      </c>
      <c r="R2716" s="116">
        <v>2019</v>
      </c>
      <c r="S2716" s="196">
        <v>43554</v>
      </c>
      <c r="T2716" s="116" t="s">
        <v>70</v>
      </c>
      <c r="U2716" s="132" t="e">
        <f>INDEX(#REF!,MATCH(Revisión_Avance_Periodo!$L2716,#REF!,0),MATCH(Revisión_Avance_Periodo!$T2716,#REF!,0))</f>
        <v>#REF!</v>
      </c>
      <c r="V2716" s="132" t="e">
        <f>INDEX(#REF!,MATCH(Revisión_Avance_Periodo!$L2716,#REF!,0),MATCH(Revisión_Avance_Periodo!$T2716,#REF!,0))</f>
        <v>#REF!</v>
      </c>
      <c r="W2716" s="130" t="e">
        <f t="shared" si="217"/>
        <v>#REF!</v>
      </c>
      <c r="X2716" s="116" t="e">
        <f>VLOOKUP(W2716,Tabla_Estado_Meta_OAP_2019[#All],3,TRUE)</f>
        <v>#REF!</v>
      </c>
      <c r="Y2716" s="157" t="e">
        <f>SUBTOTAL(9,$U$206:$U2716)</f>
        <v>#REF!</v>
      </c>
      <c r="Z2716" s="158" t="e">
        <f>SUBTOTAL(9,$V$206:$V2716)</f>
        <v>#REF!</v>
      </c>
      <c r="AA2716" s="159">
        <f>IFERROR(+Revisión_Avance_Periodo!$Z2716/Revisión_Avance_Periodo!$Y2716,0)</f>
        <v>0</v>
      </c>
      <c r="AB2716" s="126"/>
      <c r="AC2716" s="127"/>
      <c r="AD2716" s="125"/>
      <c r="AE2716" s="125"/>
      <c r="AF2716" s="128"/>
      <c r="AG2716" s="129"/>
      <c r="AH2716" s="157" t="e">
        <f>SUBTOTAL(9,$U$2714:$U2716)</f>
        <v>#REF!</v>
      </c>
      <c r="AI2716" s="158" t="e">
        <f>SUBTOTAL(9,$V$2714:$V2716)</f>
        <v>#REF!</v>
      </c>
      <c r="AJ2716" s="159">
        <f>IFERROR(+Revisión_Avance_Periodo!$Z2716/Revisión_Avance_Periodo!$Y2716,0)</f>
        <v>0</v>
      </c>
      <c r="AK2716" s="126"/>
      <c r="AL2716" s="127"/>
      <c r="AM2716" s="125"/>
      <c r="AN2716" s="125"/>
      <c r="AO2716" s="128"/>
      <c r="AP2716" s="129"/>
    </row>
    <row r="2717" spans="1:42" x14ac:dyDescent="0.25">
      <c r="A2717" s="97">
        <v>235</v>
      </c>
      <c r="B2717" s="435" t="e">
        <f>CONCATENATE(Revisión_Avance_Periodo!$D2717,";",Revisión_Avance_Periodo!$F2717,";",Revisión_Avance_Periodo!$L2717)</f>
        <v>#REF!</v>
      </c>
      <c r="C2717" s="435" t="e">
        <f t="shared" si="215"/>
        <v>#REF!</v>
      </c>
      <c r="D2717" s="123" t="e">
        <f>VLOOKUP($A2717,#REF!,3,FALSE)</f>
        <v>#REF!</v>
      </c>
      <c r="E2717" s="436" t="e">
        <f>VLOOKUP($A2717,#REF!,4,FALSE)</f>
        <v>#REF!</v>
      </c>
      <c r="F2717" s="103" t="e">
        <f>VLOOKUP($A2717,#REF!,5,FALSE)</f>
        <v>#REF!</v>
      </c>
      <c r="G2717" s="98" t="e">
        <f>VLOOKUP($A2717,#REF!,8,FALSE)</f>
        <v>#REF!</v>
      </c>
      <c r="H2717" s="93" t="e">
        <f>VLOOKUP($A2717,#REF!,7,FALSE)</f>
        <v>#REF!</v>
      </c>
      <c r="I2717" s="438" t="e">
        <f>VLOOKUP($A2717,#REF!,10,FALSE)</f>
        <v>#REF!</v>
      </c>
      <c r="J2717" s="98" t="e">
        <f>VLOOKUP($A2717,#REF!,11,FALSE)</f>
        <v>#REF!</v>
      </c>
      <c r="K2717" s="114" t="e">
        <f>VLOOKUP($A2717,#REF!,12,FALSE)</f>
        <v>#REF!</v>
      </c>
      <c r="L2717" s="98" t="e">
        <f>VLOOKUP($A2717,#REF!,13,FALSE)</f>
        <v>#REF!</v>
      </c>
      <c r="M2717" s="438" t="e">
        <f>VLOOKUP($A2717,#REF!,14,FALSE)</f>
        <v>#REF!</v>
      </c>
      <c r="N2717" s="103" t="e">
        <f>VLOOKUP($A2717,#REF!,15,FALSE)</f>
        <v>#REF!</v>
      </c>
      <c r="O2717" s="103" t="e">
        <f>VLOOKUP($A2717,#REF!,18,FALSE)</f>
        <v>#REF!</v>
      </c>
      <c r="P2717" s="93" t="e">
        <f>VLOOKUP($A2717,#REF!,41,FALSE)</f>
        <v>#REF!</v>
      </c>
      <c r="Q2717" s="115" t="e">
        <f>VLOOKUP(Revisión_Avance_Periodo!$L2717,#REF!,30,FALSE)</f>
        <v>#REF!</v>
      </c>
      <c r="R2717" s="116">
        <v>2019</v>
      </c>
      <c r="S2717" s="196">
        <v>43585</v>
      </c>
      <c r="T2717" s="124" t="s">
        <v>71</v>
      </c>
      <c r="U2717" s="132" t="e">
        <f>INDEX(#REF!,MATCH(Revisión_Avance_Periodo!$L2717,#REF!,0),MATCH(Revisión_Avance_Periodo!$T2717,#REF!,0))</f>
        <v>#REF!</v>
      </c>
      <c r="V2717" s="132" t="e">
        <f>INDEX(#REF!,MATCH(Revisión_Avance_Periodo!$L2717,#REF!,0),MATCH(Revisión_Avance_Periodo!$T2717,#REF!,0))</f>
        <v>#REF!</v>
      </c>
      <c r="W2717" s="130" t="e">
        <f t="shared" si="217"/>
        <v>#REF!</v>
      </c>
      <c r="X2717" s="124" t="e">
        <f>VLOOKUP(W2717,Tabla_Estado_Meta_OAP_2019[#All],3,TRUE)</f>
        <v>#REF!</v>
      </c>
      <c r="Y2717" s="157" t="e">
        <f>SUBTOTAL(9,$U$206:$U2717)</f>
        <v>#REF!</v>
      </c>
      <c r="Z2717" s="158" t="e">
        <f>SUBTOTAL(9,$V$206:$V2717)</f>
        <v>#REF!</v>
      </c>
      <c r="AA2717" s="159">
        <f>IFERROR(+Revisión_Avance_Periodo!$Z2717/Revisión_Avance_Periodo!$Y2717,0)</f>
        <v>0</v>
      </c>
      <c r="AB2717" s="126"/>
      <c r="AC2717" s="127"/>
      <c r="AD2717" s="125"/>
      <c r="AE2717" s="125"/>
      <c r="AF2717" s="128"/>
      <c r="AG2717" s="129"/>
      <c r="AH2717" s="157" t="e">
        <f>SUBTOTAL(9,$U$2714:$U2717)</f>
        <v>#REF!</v>
      </c>
      <c r="AI2717" s="158" t="e">
        <f>SUBTOTAL(9,$V$2714:$V2717)</f>
        <v>#REF!</v>
      </c>
      <c r="AJ2717" s="159">
        <f>IFERROR(+Revisión_Avance_Periodo!$Z2717/Revisión_Avance_Periodo!$Y2717,0)</f>
        <v>0</v>
      </c>
      <c r="AK2717" s="126"/>
      <c r="AL2717" s="127"/>
      <c r="AM2717" s="125"/>
      <c r="AN2717" s="125"/>
      <c r="AO2717" s="128"/>
      <c r="AP2717" s="129"/>
    </row>
    <row r="2718" spans="1:42" x14ac:dyDescent="0.25">
      <c r="A2718" s="92">
        <v>235</v>
      </c>
      <c r="B2718" s="435" t="e">
        <f>CONCATENATE(Revisión_Avance_Periodo!$D2718,";",Revisión_Avance_Periodo!$F2718,";",Revisión_Avance_Periodo!$L2718)</f>
        <v>#REF!</v>
      </c>
      <c r="C2718" s="435" t="e">
        <f t="shared" si="215"/>
        <v>#REF!</v>
      </c>
      <c r="D2718" s="114" t="e">
        <f>VLOOKUP($A2718,#REF!,3,FALSE)</f>
        <v>#REF!</v>
      </c>
      <c r="E2718" s="436" t="e">
        <f>VLOOKUP($A2718,#REF!,4,FALSE)</f>
        <v>#REF!</v>
      </c>
      <c r="F2718" s="102" t="e">
        <f>VLOOKUP($A2718,#REF!,5,FALSE)</f>
        <v>#REF!</v>
      </c>
      <c r="G2718" s="93" t="e">
        <f>VLOOKUP($A2718,#REF!,8,FALSE)</f>
        <v>#REF!</v>
      </c>
      <c r="H2718" s="93" t="e">
        <f>VLOOKUP($A2718,#REF!,7,FALSE)</f>
        <v>#REF!</v>
      </c>
      <c r="I2718" s="438" t="e">
        <f>VLOOKUP($A2718,#REF!,10,FALSE)</f>
        <v>#REF!</v>
      </c>
      <c r="J2718" s="93" t="e">
        <f>VLOOKUP($A2718,#REF!,11,FALSE)</f>
        <v>#REF!</v>
      </c>
      <c r="K2718" s="114" t="e">
        <f>VLOOKUP($A2718,#REF!,12,FALSE)</f>
        <v>#REF!</v>
      </c>
      <c r="L2718" s="93" t="e">
        <f>VLOOKUP($A2718,#REF!,13,FALSE)</f>
        <v>#REF!</v>
      </c>
      <c r="M2718" s="438" t="e">
        <f>VLOOKUP($A2718,#REF!,14,FALSE)</f>
        <v>#REF!</v>
      </c>
      <c r="N2718" s="102" t="e">
        <f>VLOOKUP($A2718,#REF!,15,FALSE)</f>
        <v>#REF!</v>
      </c>
      <c r="O2718" s="102" t="e">
        <f>VLOOKUP($A2718,#REF!,18,FALSE)</f>
        <v>#REF!</v>
      </c>
      <c r="P2718" s="93" t="e">
        <f>VLOOKUP($A2718,#REF!,41,FALSE)</f>
        <v>#REF!</v>
      </c>
      <c r="Q2718" s="115" t="e">
        <f>VLOOKUP(Revisión_Avance_Periodo!$L2718,#REF!,30,FALSE)</f>
        <v>#REF!</v>
      </c>
      <c r="R2718" s="116">
        <v>2019</v>
      </c>
      <c r="S2718" s="196">
        <v>43615</v>
      </c>
      <c r="T2718" s="116" t="s">
        <v>72</v>
      </c>
      <c r="U2718" s="132" t="e">
        <f>INDEX(#REF!,MATCH(Revisión_Avance_Periodo!$L2718,#REF!,0),MATCH(Revisión_Avance_Periodo!$T2718,#REF!,0))</f>
        <v>#REF!</v>
      </c>
      <c r="V2718" s="132" t="e">
        <f>INDEX(#REF!,MATCH(Revisión_Avance_Periodo!$L2718,#REF!,0),MATCH(Revisión_Avance_Periodo!$T2718,#REF!,0))</f>
        <v>#REF!</v>
      </c>
      <c r="W2718" s="130" t="e">
        <f t="shared" si="217"/>
        <v>#REF!</v>
      </c>
      <c r="X2718" s="116" t="e">
        <f>VLOOKUP(W2718,Tabla_Estado_Meta_OAP_2019[#All],3,TRUE)</f>
        <v>#REF!</v>
      </c>
      <c r="Y2718" s="157" t="e">
        <f>SUBTOTAL(9,$U$206:$U2718)</f>
        <v>#REF!</v>
      </c>
      <c r="Z2718" s="158" t="e">
        <f>SUBTOTAL(9,$V$206:$V2718)</f>
        <v>#REF!</v>
      </c>
      <c r="AA2718" s="159">
        <f>IFERROR(+Revisión_Avance_Periodo!$Z2718/Revisión_Avance_Periodo!$Y2718,0)</f>
        <v>0</v>
      </c>
      <c r="AB2718" s="126"/>
      <c r="AC2718" s="127"/>
      <c r="AD2718" s="125"/>
      <c r="AE2718" s="125"/>
      <c r="AF2718" s="128"/>
      <c r="AG2718" s="129"/>
      <c r="AH2718" s="157" t="e">
        <f>SUBTOTAL(9,$U$2714:$U2718)</f>
        <v>#REF!</v>
      </c>
      <c r="AI2718" s="158" t="e">
        <f>SUBTOTAL(9,$V$2714:$V2718)</f>
        <v>#REF!</v>
      </c>
      <c r="AJ2718" s="159">
        <f>IFERROR(+Revisión_Avance_Periodo!$Z2718/Revisión_Avance_Periodo!$Y2718,0)</f>
        <v>0</v>
      </c>
      <c r="AK2718" s="126"/>
      <c r="AL2718" s="127"/>
      <c r="AM2718" s="125"/>
      <c r="AN2718" s="125"/>
      <c r="AO2718" s="128"/>
      <c r="AP2718" s="129"/>
    </row>
    <row r="2719" spans="1:42" x14ac:dyDescent="0.25">
      <c r="A2719" s="97">
        <v>235</v>
      </c>
      <c r="B2719" s="435" t="e">
        <f>CONCATENATE(Revisión_Avance_Periodo!$D2719,";",Revisión_Avance_Periodo!$F2719,";",Revisión_Avance_Periodo!$L2719)</f>
        <v>#REF!</v>
      </c>
      <c r="C2719" s="435" t="e">
        <f t="shared" si="215"/>
        <v>#REF!</v>
      </c>
      <c r="D2719" s="123" t="e">
        <f>VLOOKUP($A2719,#REF!,3,FALSE)</f>
        <v>#REF!</v>
      </c>
      <c r="E2719" s="436" t="e">
        <f>VLOOKUP($A2719,#REF!,4,FALSE)</f>
        <v>#REF!</v>
      </c>
      <c r="F2719" s="103" t="e">
        <f>VLOOKUP($A2719,#REF!,5,FALSE)</f>
        <v>#REF!</v>
      </c>
      <c r="G2719" s="98" t="e">
        <f>VLOOKUP($A2719,#REF!,8,FALSE)</f>
        <v>#REF!</v>
      </c>
      <c r="H2719" s="93" t="e">
        <f>VLOOKUP($A2719,#REF!,7,FALSE)</f>
        <v>#REF!</v>
      </c>
      <c r="I2719" s="438" t="e">
        <f>VLOOKUP($A2719,#REF!,10,FALSE)</f>
        <v>#REF!</v>
      </c>
      <c r="J2719" s="98" t="e">
        <f>VLOOKUP($A2719,#REF!,11,FALSE)</f>
        <v>#REF!</v>
      </c>
      <c r="K2719" s="114" t="e">
        <f>VLOOKUP($A2719,#REF!,12,FALSE)</f>
        <v>#REF!</v>
      </c>
      <c r="L2719" s="98" t="e">
        <f>VLOOKUP($A2719,#REF!,13,FALSE)</f>
        <v>#REF!</v>
      </c>
      <c r="M2719" s="438" t="e">
        <f>VLOOKUP($A2719,#REF!,14,FALSE)</f>
        <v>#REF!</v>
      </c>
      <c r="N2719" s="103" t="e">
        <f>VLOOKUP($A2719,#REF!,15,FALSE)</f>
        <v>#REF!</v>
      </c>
      <c r="O2719" s="103" t="e">
        <f>VLOOKUP($A2719,#REF!,18,FALSE)</f>
        <v>#REF!</v>
      </c>
      <c r="P2719" s="93" t="e">
        <f>VLOOKUP($A2719,#REF!,41,FALSE)</f>
        <v>#REF!</v>
      </c>
      <c r="Q2719" s="115" t="e">
        <f>VLOOKUP(Revisión_Avance_Periodo!$L2719,#REF!,30,FALSE)</f>
        <v>#REF!</v>
      </c>
      <c r="R2719" s="116">
        <v>2019</v>
      </c>
      <c r="S2719" s="196">
        <v>43646</v>
      </c>
      <c r="T2719" s="124" t="s">
        <v>73</v>
      </c>
      <c r="U2719" s="132" t="e">
        <f>INDEX(#REF!,MATCH(Revisión_Avance_Periodo!$L2719,#REF!,0),MATCH(Revisión_Avance_Periodo!$T2719,#REF!,0))</f>
        <v>#REF!</v>
      </c>
      <c r="V2719" s="132" t="e">
        <f>INDEX(#REF!,MATCH(Revisión_Avance_Periodo!$L2719,#REF!,0),MATCH(Revisión_Avance_Periodo!$T2719,#REF!,0))</f>
        <v>#REF!</v>
      </c>
      <c r="W2719" s="130" t="e">
        <f t="shared" si="217"/>
        <v>#REF!</v>
      </c>
      <c r="X2719" s="124" t="e">
        <f>VLOOKUP(W2719,Tabla_Estado_Meta_OAP_2019[#All],3,TRUE)</f>
        <v>#REF!</v>
      </c>
      <c r="Y2719" s="157" t="e">
        <f>SUBTOTAL(9,$U$206:$U2719)</f>
        <v>#REF!</v>
      </c>
      <c r="Z2719" s="158" t="e">
        <f>SUBTOTAL(9,$V$206:$V2719)</f>
        <v>#REF!</v>
      </c>
      <c r="AA2719" s="159">
        <f>IFERROR(+Revisión_Avance_Periodo!$Z2719/Revisión_Avance_Periodo!$Y2719,0)</f>
        <v>0</v>
      </c>
      <c r="AB2719" s="126"/>
      <c r="AC2719" s="127"/>
      <c r="AD2719" s="125"/>
      <c r="AE2719" s="125"/>
      <c r="AF2719" s="128"/>
      <c r="AG2719" s="129"/>
      <c r="AH2719" s="157" t="e">
        <f>SUBTOTAL(9,$U$2714:$U2719)</f>
        <v>#REF!</v>
      </c>
      <c r="AI2719" s="158" t="e">
        <f>SUBTOTAL(9,$V$2714:$V2719)</f>
        <v>#REF!</v>
      </c>
      <c r="AJ2719" s="159">
        <f>IFERROR(+Revisión_Avance_Periodo!$Z2719/Revisión_Avance_Periodo!$Y2719,0)</f>
        <v>0</v>
      </c>
      <c r="AK2719" s="126"/>
      <c r="AL2719" s="127"/>
      <c r="AM2719" s="125"/>
      <c r="AN2719" s="125"/>
      <c r="AO2719" s="128"/>
      <c r="AP2719" s="129"/>
    </row>
    <row r="2720" spans="1:42" x14ac:dyDescent="0.25">
      <c r="A2720" s="92">
        <v>235</v>
      </c>
      <c r="B2720" s="435" t="e">
        <f>CONCATENATE(Revisión_Avance_Periodo!$D2720,";",Revisión_Avance_Periodo!$F2720,";",Revisión_Avance_Periodo!$L2720)</f>
        <v>#REF!</v>
      </c>
      <c r="C2720" s="435" t="e">
        <f t="shared" si="215"/>
        <v>#REF!</v>
      </c>
      <c r="D2720" s="114" t="e">
        <f>VLOOKUP($A2720,#REF!,3,FALSE)</f>
        <v>#REF!</v>
      </c>
      <c r="E2720" s="436" t="e">
        <f>VLOOKUP($A2720,#REF!,4,FALSE)</f>
        <v>#REF!</v>
      </c>
      <c r="F2720" s="102" t="e">
        <f>VLOOKUP($A2720,#REF!,5,FALSE)</f>
        <v>#REF!</v>
      </c>
      <c r="G2720" s="93" t="e">
        <f>VLOOKUP($A2720,#REF!,8,FALSE)</f>
        <v>#REF!</v>
      </c>
      <c r="H2720" s="93" t="e">
        <f>VLOOKUP($A2720,#REF!,7,FALSE)</f>
        <v>#REF!</v>
      </c>
      <c r="I2720" s="438" t="e">
        <f>VLOOKUP($A2720,#REF!,10,FALSE)</f>
        <v>#REF!</v>
      </c>
      <c r="J2720" s="93" t="e">
        <f>VLOOKUP($A2720,#REF!,11,FALSE)</f>
        <v>#REF!</v>
      </c>
      <c r="K2720" s="114" t="e">
        <f>VLOOKUP($A2720,#REF!,12,FALSE)</f>
        <v>#REF!</v>
      </c>
      <c r="L2720" s="93" t="e">
        <f>VLOOKUP($A2720,#REF!,13,FALSE)</f>
        <v>#REF!</v>
      </c>
      <c r="M2720" s="438" t="e">
        <f>VLOOKUP($A2720,#REF!,14,FALSE)</f>
        <v>#REF!</v>
      </c>
      <c r="N2720" s="102" t="e">
        <f>VLOOKUP($A2720,#REF!,15,FALSE)</f>
        <v>#REF!</v>
      </c>
      <c r="O2720" s="102" t="e">
        <f>VLOOKUP($A2720,#REF!,18,FALSE)</f>
        <v>#REF!</v>
      </c>
      <c r="P2720" s="93" t="e">
        <f>VLOOKUP($A2720,#REF!,41,FALSE)</f>
        <v>#REF!</v>
      </c>
      <c r="Q2720" s="115" t="e">
        <f>VLOOKUP(Revisión_Avance_Periodo!$L2720,#REF!,30,FALSE)</f>
        <v>#REF!</v>
      </c>
      <c r="R2720" s="116">
        <v>2019</v>
      </c>
      <c r="S2720" s="196">
        <v>43676</v>
      </c>
      <c r="T2720" s="116" t="s">
        <v>74</v>
      </c>
      <c r="U2720" s="132" t="e">
        <f>INDEX(#REF!,MATCH(Revisión_Avance_Periodo!$L2720,#REF!,0),MATCH(Revisión_Avance_Periodo!$T2720,#REF!,0))</f>
        <v>#REF!</v>
      </c>
      <c r="V2720" s="132" t="e">
        <f>INDEX(#REF!,MATCH(Revisión_Avance_Periodo!$L2720,#REF!,0),MATCH(Revisión_Avance_Periodo!$T2720,#REF!,0))</f>
        <v>#REF!</v>
      </c>
      <c r="W2720" s="130" t="e">
        <f t="shared" si="217"/>
        <v>#REF!</v>
      </c>
      <c r="X2720" s="116" t="e">
        <f>VLOOKUP(W2720,Tabla_Estado_Meta_OAP_2019[#All],3,TRUE)</f>
        <v>#REF!</v>
      </c>
      <c r="Y2720" s="157" t="e">
        <f>SUBTOTAL(9,$U$206:$U2720)</f>
        <v>#REF!</v>
      </c>
      <c r="Z2720" s="158" t="e">
        <f>SUBTOTAL(9,$V$206:$V2720)</f>
        <v>#REF!</v>
      </c>
      <c r="AA2720" s="159">
        <f>IFERROR(+Revisión_Avance_Periodo!$Z2720/Revisión_Avance_Periodo!$Y2720,0)</f>
        <v>0</v>
      </c>
      <c r="AB2720" s="126"/>
      <c r="AC2720" s="127"/>
      <c r="AD2720" s="125"/>
      <c r="AE2720" s="125"/>
      <c r="AF2720" s="128"/>
      <c r="AG2720" s="129"/>
      <c r="AH2720" s="157" t="e">
        <f>SUBTOTAL(9,$U$2714:$U2720)</f>
        <v>#REF!</v>
      </c>
      <c r="AI2720" s="158" t="e">
        <f>SUBTOTAL(9,$V$2714:$V2720)</f>
        <v>#REF!</v>
      </c>
      <c r="AJ2720" s="159">
        <f>IFERROR(+Revisión_Avance_Periodo!$Z2720/Revisión_Avance_Periodo!$Y2720,0)</f>
        <v>0</v>
      </c>
      <c r="AK2720" s="126"/>
      <c r="AL2720" s="127"/>
      <c r="AM2720" s="125"/>
      <c r="AN2720" s="125"/>
      <c r="AO2720" s="128"/>
      <c r="AP2720" s="129"/>
    </row>
    <row r="2721" spans="1:42" x14ac:dyDescent="0.25">
      <c r="A2721" s="97">
        <v>235</v>
      </c>
      <c r="B2721" s="435" t="e">
        <f>CONCATENATE(Revisión_Avance_Periodo!$D2721,";",Revisión_Avance_Periodo!$F2721,";",Revisión_Avance_Periodo!$L2721)</f>
        <v>#REF!</v>
      </c>
      <c r="C2721" s="435" t="e">
        <f t="shared" si="215"/>
        <v>#REF!</v>
      </c>
      <c r="D2721" s="123" t="e">
        <f>VLOOKUP($A2721,#REF!,3,FALSE)</f>
        <v>#REF!</v>
      </c>
      <c r="E2721" s="436" t="e">
        <f>VLOOKUP($A2721,#REF!,4,FALSE)</f>
        <v>#REF!</v>
      </c>
      <c r="F2721" s="103" t="e">
        <f>VLOOKUP($A2721,#REF!,5,FALSE)</f>
        <v>#REF!</v>
      </c>
      <c r="G2721" s="98" t="e">
        <f>VLOOKUP($A2721,#REF!,8,FALSE)</f>
        <v>#REF!</v>
      </c>
      <c r="H2721" s="93" t="e">
        <f>VLOOKUP($A2721,#REF!,7,FALSE)</f>
        <v>#REF!</v>
      </c>
      <c r="I2721" s="438" t="e">
        <f>VLOOKUP($A2721,#REF!,10,FALSE)</f>
        <v>#REF!</v>
      </c>
      <c r="J2721" s="98" t="e">
        <f>VLOOKUP($A2721,#REF!,11,FALSE)</f>
        <v>#REF!</v>
      </c>
      <c r="K2721" s="114" t="e">
        <f>VLOOKUP($A2721,#REF!,12,FALSE)</f>
        <v>#REF!</v>
      </c>
      <c r="L2721" s="98" t="e">
        <f>VLOOKUP($A2721,#REF!,13,FALSE)</f>
        <v>#REF!</v>
      </c>
      <c r="M2721" s="438" t="e">
        <f>VLOOKUP($A2721,#REF!,14,FALSE)</f>
        <v>#REF!</v>
      </c>
      <c r="N2721" s="103" t="e">
        <f>VLOOKUP($A2721,#REF!,15,FALSE)</f>
        <v>#REF!</v>
      </c>
      <c r="O2721" s="103" t="e">
        <f>VLOOKUP($A2721,#REF!,18,FALSE)</f>
        <v>#REF!</v>
      </c>
      <c r="P2721" s="93" t="e">
        <f>VLOOKUP($A2721,#REF!,41,FALSE)</f>
        <v>#REF!</v>
      </c>
      <c r="Q2721" s="115" t="e">
        <f>VLOOKUP(Revisión_Avance_Periodo!$L2721,#REF!,30,FALSE)</f>
        <v>#REF!</v>
      </c>
      <c r="R2721" s="116">
        <v>2019</v>
      </c>
      <c r="S2721" s="196">
        <v>43707</v>
      </c>
      <c r="T2721" s="124" t="s">
        <v>75</v>
      </c>
      <c r="U2721" s="132" t="e">
        <f>INDEX(#REF!,MATCH(Revisión_Avance_Periodo!$L2721,#REF!,0),MATCH(Revisión_Avance_Periodo!$T2721,#REF!,0))</f>
        <v>#REF!</v>
      </c>
      <c r="V2721" s="132" t="e">
        <f>INDEX(#REF!,MATCH(Revisión_Avance_Periodo!$L2721,#REF!,0),MATCH(Revisión_Avance_Periodo!$T2721,#REF!,0))</f>
        <v>#REF!</v>
      </c>
      <c r="W2721" s="130" t="e">
        <f t="shared" si="217"/>
        <v>#REF!</v>
      </c>
      <c r="X2721" s="124" t="e">
        <f>VLOOKUP(W2721,Tabla_Estado_Meta_OAP_2019[#All],3,TRUE)</f>
        <v>#REF!</v>
      </c>
      <c r="Y2721" s="157" t="e">
        <f>SUBTOTAL(9,$U$206:$U2721)</f>
        <v>#REF!</v>
      </c>
      <c r="Z2721" s="158" t="e">
        <f>SUBTOTAL(9,$V$206:$V2721)</f>
        <v>#REF!</v>
      </c>
      <c r="AA2721" s="159">
        <f>IFERROR(+Revisión_Avance_Periodo!$Z2721/Revisión_Avance_Periodo!$Y2721,0)</f>
        <v>0</v>
      </c>
      <c r="AB2721" s="126"/>
      <c r="AC2721" s="127"/>
      <c r="AD2721" s="125"/>
      <c r="AE2721" s="125"/>
      <c r="AF2721" s="128"/>
      <c r="AG2721" s="129"/>
      <c r="AH2721" s="157" t="e">
        <f>SUBTOTAL(9,$U$2714:$U2721)</f>
        <v>#REF!</v>
      </c>
      <c r="AI2721" s="158" t="e">
        <f>SUBTOTAL(9,$V$2714:$V2721)</f>
        <v>#REF!</v>
      </c>
      <c r="AJ2721" s="159">
        <f>IFERROR(+Revisión_Avance_Periodo!$Z2721/Revisión_Avance_Periodo!$Y2721,0)</f>
        <v>0</v>
      </c>
      <c r="AK2721" s="126"/>
      <c r="AL2721" s="127"/>
      <c r="AM2721" s="125"/>
      <c r="AN2721" s="125"/>
      <c r="AO2721" s="128"/>
      <c r="AP2721" s="129"/>
    </row>
    <row r="2722" spans="1:42" x14ac:dyDescent="0.25">
      <c r="A2722" s="92">
        <v>235</v>
      </c>
      <c r="B2722" s="435" t="e">
        <f>CONCATENATE(Revisión_Avance_Periodo!$D2722,";",Revisión_Avance_Periodo!$F2722,";",Revisión_Avance_Periodo!$L2722)</f>
        <v>#REF!</v>
      </c>
      <c r="C2722" s="435" t="e">
        <f t="shared" si="215"/>
        <v>#REF!</v>
      </c>
      <c r="D2722" s="114" t="e">
        <f>VLOOKUP($A2722,#REF!,3,FALSE)</f>
        <v>#REF!</v>
      </c>
      <c r="E2722" s="436" t="e">
        <f>VLOOKUP($A2722,#REF!,4,FALSE)</f>
        <v>#REF!</v>
      </c>
      <c r="F2722" s="102" t="e">
        <f>VLOOKUP($A2722,#REF!,5,FALSE)</f>
        <v>#REF!</v>
      </c>
      <c r="G2722" s="93" t="e">
        <f>VLOOKUP($A2722,#REF!,8,FALSE)</f>
        <v>#REF!</v>
      </c>
      <c r="H2722" s="93" t="e">
        <f>VLOOKUP($A2722,#REF!,7,FALSE)</f>
        <v>#REF!</v>
      </c>
      <c r="I2722" s="438" t="e">
        <f>VLOOKUP($A2722,#REF!,10,FALSE)</f>
        <v>#REF!</v>
      </c>
      <c r="J2722" s="93" t="e">
        <f>VLOOKUP($A2722,#REF!,11,FALSE)</f>
        <v>#REF!</v>
      </c>
      <c r="K2722" s="114" t="e">
        <f>VLOOKUP($A2722,#REF!,12,FALSE)</f>
        <v>#REF!</v>
      </c>
      <c r="L2722" s="93" t="e">
        <f>VLOOKUP($A2722,#REF!,13,FALSE)</f>
        <v>#REF!</v>
      </c>
      <c r="M2722" s="438" t="e">
        <f>VLOOKUP($A2722,#REF!,14,FALSE)</f>
        <v>#REF!</v>
      </c>
      <c r="N2722" s="102" t="e">
        <f>VLOOKUP($A2722,#REF!,15,FALSE)</f>
        <v>#REF!</v>
      </c>
      <c r="O2722" s="102" t="e">
        <f>VLOOKUP($A2722,#REF!,18,FALSE)</f>
        <v>#REF!</v>
      </c>
      <c r="P2722" s="93" t="e">
        <f>VLOOKUP($A2722,#REF!,41,FALSE)</f>
        <v>#REF!</v>
      </c>
      <c r="Q2722" s="115" t="e">
        <f>VLOOKUP(Revisión_Avance_Periodo!$L2722,#REF!,30,FALSE)</f>
        <v>#REF!</v>
      </c>
      <c r="R2722" s="116">
        <v>2019</v>
      </c>
      <c r="S2722" s="196">
        <v>43738</v>
      </c>
      <c r="T2722" s="116" t="s">
        <v>76</v>
      </c>
      <c r="U2722" s="132" t="e">
        <f>INDEX(#REF!,MATCH(Revisión_Avance_Periodo!$L2722,#REF!,0),MATCH(Revisión_Avance_Periodo!$T2722,#REF!,0))</f>
        <v>#REF!</v>
      </c>
      <c r="V2722" s="132" t="e">
        <f>INDEX(#REF!,MATCH(Revisión_Avance_Periodo!$L2722,#REF!,0),MATCH(Revisión_Avance_Periodo!$T2722,#REF!,0))</f>
        <v>#REF!</v>
      </c>
      <c r="W2722" s="130" t="e">
        <f t="shared" si="217"/>
        <v>#REF!</v>
      </c>
      <c r="X2722" s="116" t="e">
        <f>VLOOKUP(W2722,Tabla_Estado_Meta_OAP_2019[#All],3,TRUE)</f>
        <v>#REF!</v>
      </c>
      <c r="Y2722" s="157" t="e">
        <f>SUBTOTAL(9,$U$206:$U2722)</f>
        <v>#REF!</v>
      </c>
      <c r="Z2722" s="158" t="e">
        <f>SUBTOTAL(9,$V$206:$V2722)</f>
        <v>#REF!</v>
      </c>
      <c r="AA2722" s="159">
        <f>IFERROR(+Revisión_Avance_Periodo!$Z2722/Revisión_Avance_Periodo!$Y2722,0)</f>
        <v>0</v>
      </c>
      <c r="AB2722" s="126"/>
      <c r="AC2722" s="127"/>
      <c r="AD2722" s="125"/>
      <c r="AE2722" s="125"/>
      <c r="AF2722" s="128"/>
      <c r="AG2722" s="129"/>
      <c r="AH2722" s="157" t="e">
        <f>SUBTOTAL(9,$U$2714:$U2722)</f>
        <v>#REF!</v>
      </c>
      <c r="AI2722" s="158" t="e">
        <f>SUBTOTAL(9,$V$2714:$V2722)</f>
        <v>#REF!</v>
      </c>
      <c r="AJ2722" s="159">
        <f>IFERROR(+Revisión_Avance_Periodo!$Z2722/Revisión_Avance_Periodo!$Y2722,0)</f>
        <v>0</v>
      </c>
      <c r="AK2722" s="126"/>
      <c r="AL2722" s="127"/>
      <c r="AM2722" s="125"/>
      <c r="AN2722" s="125"/>
      <c r="AO2722" s="128"/>
      <c r="AP2722" s="129"/>
    </row>
    <row r="2723" spans="1:42" x14ac:dyDescent="0.25">
      <c r="A2723" s="97">
        <v>235</v>
      </c>
      <c r="B2723" s="435" t="e">
        <f>CONCATENATE(Revisión_Avance_Periodo!$D2723,";",Revisión_Avance_Periodo!$F2723,";",Revisión_Avance_Periodo!$L2723)</f>
        <v>#REF!</v>
      </c>
      <c r="C2723" s="435" t="e">
        <f t="shared" si="215"/>
        <v>#REF!</v>
      </c>
      <c r="D2723" s="123" t="e">
        <f>VLOOKUP($A2723,#REF!,3,FALSE)</f>
        <v>#REF!</v>
      </c>
      <c r="E2723" s="436" t="e">
        <f>VLOOKUP($A2723,#REF!,4,FALSE)</f>
        <v>#REF!</v>
      </c>
      <c r="F2723" s="103" t="e">
        <f>VLOOKUP($A2723,#REF!,5,FALSE)</f>
        <v>#REF!</v>
      </c>
      <c r="G2723" s="98" t="e">
        <f>VLOOKUP($A2723,#REF!,8,FALSE)</f>
        <v>#REF!</v>
      </c>
      <c r="H2723" s="93" t="e">
        <f>VLOOKUP($A2723,#REF!,7,FALSE)</f>
        <v>#REF!</v>
      </c>
      <c r="I2723" s="438" t="e">
        <f>VLOOKUP($A2723,#REF!,10,FALSE)</f>
        <v>#REF!</v>
      </c>
      <c r="J2723" s="98" t="e">
        <f>VLOOKUP($A2723,#REF!,11,FALSE)</f>
        <v>#REF!</v>
      </c>
      <c r="K2723" s="114" t="e">
        <f>VLOOKUP($A2723,#REF!,12,FALSE)</f>
        <v>#REF!</v>
      </c>
      <c r="L2723" s="98" t="e">
        <f>VLOOKUP($A2723,#REF!,13,FALSE)</f>
        <v>#REF!</v>
      </c>
      <c r="M2723" s="438" t="e">
        <f>VLOOKUP($A2723,#REF!,14,FALSE)</f>
        <v>#REF!</v>
      </c>
      <c r="N2723" s="103" t="e">
        <f>VLOOKUP($A2723,#REF!,15,FALSE)</f>
        <v>#REF!</v>
      </c>
      <c r="O2723" s="103" t="e">
        <f>VLOOKUP($A2723,#REF!,18,FALSE)</f>
        <v>#REF!</v>
      </c>
      <c r="P2723" s="93" t="e">
        <f>VLOOKUP($A2723,#REF!,41,FALSE)</f>
        <v>#REF!</v>
      </c>
      <c r="Q2723" s="115" t="e">
        <f>VLOOKUP(Revisión_Avance_Periodo!$L2723,#REF!,30,FALSE)</f>
        <v>#REF!</v>
      </c>
      <c r="R2723" s="116">
        <v>2019</v>
      </c>
      <c r="S2723" s="196">
        <v>43768</v>
      </c>
      <c r="T2723" s="124" t="s">
        <v>77</v>
      </c>
      <c r="U2723" s="132" t="e">
        <f>INDEX(#REF!,MATCH(Revisión_Avance_Periodo!$L2723,#REF!,0),MATCH(Revisión_Avance_Periodo!$T2723,#REF!,0))</f>
        <v>#REF!</v>
      </c>
      <c r="V2723" s="132" t="e">
        <f>INDEX(#REF!,MATCH(Revisión_Avance_Periodo!$L2723,#REF!,0),MATCH(Revisión_Avance_Periodo!$T2723,#REF!,0))</f>
        <v>#REF!</v>
      </c>
      <c r="W2723" s="130" t="e">
        <f t="shared" si="217"/>
        <v>#REF!</v>
      </c>
      <c r="X2723" s="124" t="e">
        <f>VLOOKUP(W2723,Tabla_Estado_Meta_OAP_2019[#All],3,TRUE)</f>
        <v>#REF!</v>
      </c>
      <c r="Y2723" s="157" t="e">
        <f>SUBTOTAL(9,$U$206:$U2723)</f>
        <v>#REF!</v>
      </c>
      <c r="Z2723" s="158" t="e">
        <f>SUBTOTAL(9,$V$206:$V2723)</f>
        <v>#REF!</v>
      </c>
      <c r="AA2723" s="159">
        <f>IFERROR(+Revisión_Avance_Periodo!$Z2723/Revisión_Avance_Periodo!$Y2723,0)</f>
        <v>0</v>
      </c>
      <c r="AB2723" s="126"/>
      <c r="AC2723" s="127"/>
      <c r="AD2723" s="125"/>
      <c r="AE2723" s="125"/>
      <c r="AF2723" s="128"/>
      <c r="AG2723" s="129"/>
      <c r="AH2723" s="157" t="e">
        <f>SUBTOTAL(9,$U$2714:$U2723)</f>
        <v>#REF!</v>
      </c>
      <c r="AI2723" s="158" t="e">
        <f>SUBTOTAL(9,$V$2714:$V2723)</f>
        <v>#REF!</v>
      </c>
      <c r="AJ2723" s="159">
        <f>IFERROR(+Revisión_Avance_Periodo!$Z2723/Revisión_Avance_Periodo!$Y2723,0)</f>
        <v>0</v>
      </c>
      <c r="AK2723" s="126"/>
      <c r="AL2723" s="127"/>
      <c r="AM2723" s="125"/>
      <c r="AN2723" s="125"/>
      <c r="AO2723" s="128"/>
      <c r="AP2723" s="129"/>
    </row>
    <row r="2724" spans="1:42" x14ac:dyDescent="0.25">
      <c r="A2724" s="92">
        <v>235</v>
      </c>
      <c r="B2724" s="435" t="e">
        <f>CONCATENATE(Revisión_Avance_Periodo!$D2724,";",Revisión_Avance_Periodo!$F2724,";",Revisión_Avance_Periodo!$L2724)</f>
        <v>#REF!</v>
      </c>
      <c r="C2724" s="435" t="e">
        <f t="shared" si="215"/>
        <v>#REF!</v>
      </c>
      <c r="D2724" s="114" t="e">
        <f>VLOOKUP($A2724,#REF!,3,FALSE)</f>
        <v>#REF!</v>
      </c>
      <c r="E2724" s="436" t="e">
        <f>VLOOKUP($A2724,#REF!,4,FALSE)</f>
        <v>#REF!</v>
      </c>
      <c r="F2724" s="102" t="e">
        <f>VLOOKUP($A2724,#REF!,5,FALSE)</f>
        <v>#REF!</v>
      </c>
      <c r="G2724" s="93" t="e">
        <f>VLOOKUP($A2724,#REF!,8,FALSE)</f>
        <v>#REF!</v>
      </c>
      <c r="H2724" s="93" t="e">
        <f>VLOOKUP($A2724,#REF!,7,FALSE)</f>
        <v>#REF!</v>
      </c>
      <c r="I2724" s="438" t="e">
        <f>VLOOKUP($A2724,#REF!,10,FALSE)</f>
        <v>#REF!</v>
      </c>
      <c r="J2724" s="93" t="e">
        <f>VLOOKUP($A2724,#REF!,11,FALSE)</f>
        <v>#REF!</v>
      </c>
      <c r="K2724" s="114" t="e">
        <f>VLOOKUP($A2724,#REF!,12,FALSE)</f>
        <v>#REF!</v>
      </c>
      <c r="L2724" s="93" t="e">
        <f>VLOOKUP($A2724,#REF!,13,FALSE)</f>
        <v>#REF!</v>
      </c>
      <c r="M2724" s="438" t="e">
        <f>VLOOKUP($A2724,#REF!,14,FALSE)</f>
        <v>#REF!</v>
      </c>
      <c r="N2724" s="102" t="e">
        <f>VLOOKUP($A2724,#REF!,15,FALSE)</f>
        <v>#REF!</v>
      </c>
      <c r="O2724" s="102" t="e">
        <f>VLOOKUP($A2724,#REF!,18,FALSE)</f>
        <v>#REF!</v>
      </c>
      <c r="P2724" s="93" t="e">
        <f>VLOOKUP($A2724,#REF!,41,FALSE)</f>
        <v>#REF!</v>
      </c>
      <c r="Q2724" s="115" t="e">
        <f>VLOOKUP(Revisión_Avance_Periodo!$L2724,#REF!,30,FALSE)</f>
        <v>#REF!</v>
      </c>
      <c r="R2724" s="116">
        <v>2019</v>
      </c>
      <c r="S2724" s="196">
        <v>43799</v>
      </c>
      <c r="T2724" s="116" t="s">
        <v>78</v>
      </c>
      <c r="U2724" s="132" t="e">
        <f>INDEX(#REF!,MATCH(Revisión_Avance_Periodo!$L2724,#REF!,0),MATCH(Revisión_Avance_Periodo!$T2724,#REF!,0))</f>
        <v>#REF!</v>
      </c>
      <c r="V2724" s="132" t="e">
        <f>INDEX(#REF!,MATCH(Revisión_Avance_Periodo!$L2724,#REF!,0),MATCH(Revisión_Avance_Periodo!$T2724,#REF!,0))</f>
        <v>#REF!</v>
      </c>
      <c r="W2724" s="130" t="e">
        <f t="shared" si="217"/>
        <v>#REF!</v>
      </c>
      <c r="X2724" s="116" t="e">
        <f>VLOOKUP(W2724,Tabla_Estado_Meta_OAP_2019[#All],3,TRUE)</f>
        <v>#REF!</v>
      </c>
      <c r="Y2724" s="157" t="e">
        <f>SUBTOTAL(9,$U$206:$U2724)</f>
        <v>#REF!</v>
      </c>
      <c r="Z2724" s="158" t="e">
        <f>SUBTOTAL(9,$V$206:$V2724)</f>
        <v>#REF!</v>
      </c>
      <c r="AA2724" s="159">
        <f>IFERROR(+Revisión_Avance_Periodo!$Z2724/Revisión_Avance_Periodo!$Y2724,0)</f>
        <v>0</v>
      </c>
      <c r="AB2724" s="126"/>
      <c r="AC2724" s="127"/>
      <c r="AD2724" s="125"/>
      <c r="AE2724" s="125"/>
      <c r="AF2724" s="128"/>
      <c r="AG2724" s="129"/>
      <c r="AH2724" s="157" t="e">
        <f>SUBTOTAL(9,$U$2714:$U2724)</f>
        <v>#REF!</v>
      </c>
      <c r="AI2724" s="158" t="e">
        <f>SUBTOTAL(9,$V$2714:$V2724)</f>
        <v>#REF!</v>
      </c>
      <c r="AJ2724" s="159">
        <f>IFERROR(+Revisión_Avance_Periodo!$Z2724/Revisión_Avance_Periodo!$Y2724,0)</f>
        <v>0</v>
      </c>
      <c r="AK2724" s="126"/>
      <c r="AL2724" s="127"/>
      <c r="AM2724" s="125"/>
      <c r="AN2724" s="125"/>
      <c r="AO2724" s="128"/>
      <c r="AP2724" s="129"/>
    </row>
    <row r="2725" spans="1:42" x14ac:dyDescent="0.25">
      <c r="A2725" s="97">
        <v>235</v>
      </c>
      <c r="B2725" s="435" t="e">
        <f>CONCATENATE(Revisión_Avance_Periodo!$D2725,";",Revisión_Avance_Periodo!$F2725,";",Revisión_Avance_Periodo!$L2725)</f>
        <v>#REF!</v>
      </c>
      <c r="C2725" s="435" t="e">
        <f t="shared" si="215"/>
        <v>#REF!</v>
      </c>
      <c r="D2725" s="123" t="e">
        <f>VLOOKUP($A2725,#REF!,3,FALSE)</f>
        <v>#REF!</v>
      </c>
      <c r="E2725" s="436" t="e">
        <f>VLOOKUP($A2725,#REF!,4,FALSE)</f>
        <v>#REF!</v>
      </c>
      <c r="F2725" s="103" t="e">
        <f>VLOOKUP($A2725,#REF!,5,FALSE)</f>
        <v>#REF!</v>
      </c>
      <c r="G2725" s="98" t="e">
        <f>VLOOKUP($A2725,#REF!,8,FALSE)</f>
        <v>#REF!</v>
      </c>
      <c r="H2725" s="93" t="e">
        <f>VLOOKUP($A2725,#REF!,7,FALSE)</f>
        <v>#REF!</v>
      </c>
      <c r="I2725" s="438" t="e">
        <f>VLOOKUP($A2725,#REF!,10,FALSE)</f>
        <v>#REF!</v>
      </c>
      <c r="J2725" s="98" t="e">
        <f>VLOOKUP($A2725,#REF!,11,FALSE)</f>
        <v>#REF!</v>
      </c>
      <c r="K2725" s="114" t="e">
        <f>VLOOKUP($A2725,#REF!,12,FALSE)</f>
        <v>#REF!</v>
      </c>
      <c r="L2725" s="98" t="e">
        <f>VLOOKUP($A2725,#REF!,13,FALSE)</f>
        <v>#REF!</v>
      </c>
      <c r="M2725" s="438" t="e">
        <f>VLOOKUP($A2725,#REF!,14,FALSE)</f>
        <v>#REF!</v>
      </c>
      <c r="N2725" s="103" t="e">
        <f>VLOOKUP($A2725,#REF!,15,FALSE)</f>
        <v>#REF!</v>
      </c>
      <c r="O2725" s="103" t="e">
        <f>VLOOKUP($A2725,#REF!,18,FALSE)</f>
        <v>#REF!</v>
      </c>
      <c r="P2725" s="93" t="e">
        <f>VLOOKUP($A2725,#REF!,41,FALSE)</f>
        <v>#REF!</v>
      </c>
      <c r="Q2725" s="115" t="e">
        <f>VLOOKUP(Revisión_Avance_Periodo!$L2725,#REF!,30,FALSE)</f>
        <v>#REF!</v>
      </c>
      <c r="R2725" s="116">
        <v>2019</v>
      </c>
      <c r="S2725" s="196">
        <v>43829</v>
      </c>
      <c r="T2725" s="124" t="s">
        <v>79</v>
      </c>
      <c r="U2725" s="132" t="e">
        <f>INDEX(#REF!,MATCH(Revisión_Avance_Periodo!$L2725,#REF!,0),MATCH(Revisión_Avance_Periodo!$T2725,#REF!,0))</f>
        <v>#REF!</v>
      </c>
      <c r="V2725" s="132" t="e">
        <f>INDEX(#REF!,MATCH(Revisión_Avance_Periodo!$L2725,#REF!,0),MATCH(Revisión_Avance_Periodo!$T2725,#REF!,0))</f>
        <v>#REF!</v>
      </c>
      <c r="W2725" s="130" t="e">
        <f t="shared" si="217"/>
        <v>#REF!</v>
      </c>
      <c r="X2725" s="124" t="e">
        <f>VLOOKUP(W2725,Tabla_Estado_Meta_OAP_2019[#All],3,TRUE)</f>
        <v>#REF!</v>
      </c>
      <c r="Y2725" s="157" t="e">
        <f>SUBTOTAL(9,$U$206:$U2725)</f>
        <v>#REF!</v>
      </c>
      <c r="Z2725" s="158" t="e">
        <f>SUBTOTAL(9,$V$206:$V2725)</f>
        <v>#REF!</v>
      </c>
      <c r="AA2725" s="159">
        <f>IFERROR(+Revisión_Avance_Periodo!$Z2725/Revisión_Avance_Periodo!$Y2725,0)</f>
        <v>0</v>
      </c>
      <c r="AB2725" s="126"/>
      <c r="AC2725" s="127"/>
      <c r="AD2725" s="125"/>
      <c r="AE2725" s="125"/>
      <c r="AF2725" s="128"/>
      <c r="AG2725" s="129"/>
      <c r="AH2725" s="157" t="e">
        <f>SUBTOTAL(9,$U$2714:$U2725)</f>
        <v>#REF!</v>
      </c>
      <c r="AI2725" s="158" t="e">
        <f>SUBTOTAL(9,$V$2714:$V2725)</f>
        <v>#REF!</v>
      </c>
      <c r="AJ2725" s="159">
        <f>IFERROR(+Revisión_Avance_Periodo!$Z2725/Revisión_Avance_Periodo!$Y2725,0)</f>
        <v>0</v>
      </c>
      <c r="AK2725" s="126"/>
      <c r="AL2725" s="127"/>
      <c r="AM2725" s="125"/>
      <c r="AN2725" s="125"/>
      <c r="AO2725" s="128"/>
      <c r="AP2725" s="129"/>
    </row>
  </sheetData>
  <sheetProtection algorithmName="SHA-512" hashValue="ijjP5pTeQMUlPjZhJNUuAPMm57ZVm43qDQdzR9nr2IpTY4trw9d0EWLmXwl8Wexcw7ZXB3FqFNdSriK0771HNA==" saltValue="7SRCRwpf2pbXx7XA+Kvf3Q==" spinCount="100000" sheet="1" objects="1" scenarios="1"/>
  <autoFilter ref="A1:AG2724" xr:uid="{00000000-0009-0000-0000-000009000000}"/>
  <sortState xmlns:xlrd2="http://schemas.microsoft.com/office/spreadsheetml/2017/richdata2" ref="A2:AP2725">
    <sortCondition ref="N2:N2725"/>
    <sortCondition ref="O2:O2725"/>
    <sortCondition ref="A2:A2725"/>
    <sortCondition ref="S2:S2725"/>
  </sortState>
  <conditionalFormatting sqref="W1 Q2726:S1048576 Y1:AA1">
    <cfRule type="containsText" dxfId="135" priority="12" operator="containsText" text="#¡DIV/0!">
      <formula>NOT(ISERROR(SEARCH("#¡DIV/0!",Q1)))</formula>
    </cfRule>
  </conditionalFormatting>
  <conditionalFormatting sqref="X1">
    <cfRule type="containsText" dxfId="134" priority="11" operator="containsText" text="#¡DIV/0!">
      <formula>NOT(ISERROR(SEARCH("#¡DIV/0!",X1)))</formula>
    </cfRule>
  </conditionalFormatting>
  <conditionalFormatting sqref="Q2726:S1048576 W1:W2725">
    <cfRule type="iconSet" priority="9">
      <iconSet>
        <cfvo type="percent" val="0"/>
        <cfvo type="num" val="0.56000000000000005"/>
        <cfvo type="num" val="0.86"/>
      </iconSet>
    </cfRule>
  </conditionalFormatting>
  <conditionalFormatting sqref="W2726:W1048576 AD1:AE2725">
    <cfRule type="iconSet" priority="4028">
      <iconSet>
        <cfvo type="percent" val="0"/>
        <cfvo type="num" val="0.56000000000000005"/>
        <cfvo type="num" val="0.86"/>
      </iconSet>
    </cfRule>
  </conditionalFormatting>
  <conditionalFormatting sqref="AA2:AA2725">
    <cfRule type="iconSet" priority="4890">
      <iconSet>
        <cfvo type="percent" val="0"/>
        <cfvo type="num" val="0.56000000000000005"/>
        <cfvo type="num" val="0.86"/>
      </iconSet>
    </cfRule>
  </conditionalFormatting>
  <conditionalFormatting sqref="AH1:AJ1">
    <cfRule type="containsText" dxfId="133" priority="1" operator="containsText" text="#¡DIV/0!">
      <formula>NOT(ISERROR(SEARCH("#¡DIV/0!",AH1)))</formula>
    </cfRule>
  </conditionalFormatting>
  <conditionalFormatting sqref="AM1:AN2725">
    <cfRule type="iconSet" priority="2">
      <iconSet>
        <cfvo type="percent" val="0"/>
        <cfvo type="num" val="0.56000000000000005"/>
        <cfvo type="num" val="0.86"/>
      </iconSet>
    </cfRule>
  </conditionalFormatting>
  <conditionalFormatting sqref="AJ2:AJ2725">
    <cfRule type="iconSet" priority="3">
      <iconSet>
        <cfvo type="percent" val="0"/>
        <cfvo type="num" val="0.56000000000000005"/>
        <cfvo type="num" val="0.86"/>
      </iconSet>
    </cfRule>
  </conditionalFormatting>
  <pageMargins left="0.7" right="0.7" top="0.75" bottom="0.75" header="0.3" footer="0.3"/>
  <pageSetup scale="4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rgb="FF00B050"/>
  </sheetPr>
  <dimension ref="A1:Q31"/>
  <sheetViews>
    <sheetView topLeftCell="I1" workbookViewId="0">
      <selection activeCell="Q19" sqref="Q19"/>
    </sheetView>
  </sheetViews>
  <sheetFormatPr baseColWidth="10" defaultRowHeight="15" x14ac:dyDescent="0.25"/>
  <cols>
    <col min="2" max="2" width="5" customWidth="1"/>
    <col min="4" max="4" width="2.85546875" customWidth="1"/>
    <col min="5" max="5" width="51.85546875" bestFit="1" customWidth="1"/>
    <col min="6" max="6" width="12" customWidth="1"/>
    <col min="7" max="8" width="25.28515625" customWidth="1"/>
    <col min="9" max="9" width="49" customWidth="1"/>
    <col min="10" max="10" width="25.28515625" customWidth="1"/>
    <col min="11" max="11" width="9" customWidth="1"/>
    <col min="12" max="12" width="25.28515625" customWidth="1"/>
    <col min="16" max="16" width="15.140625" customWidth="1"/>
    <col min="17" max="17" width="16.140625" customWidth="1"/>
  </cols>
  <sheetData>
    <row r="1" spans="1:17" x14ac:dyDescent="0.25">
      <c r="A1" s="172" t="s">
        <v>531</v>
      </c>
      <c r="C1" s="172" t="s">
        <v>67</v>
      </c>
      <c r="E1" s="172" t="s">
        <v>61</v>
      </c>
      <c r="F1" s="59"/>
      <c r="G1" s="397" t="s">
        <v>63</v>
      </c>
      <c r="H1" s="179"/>
      <c r="I1" s="400" t="s">
        <v>63</v>
      </c>
      <c r="J1" s="400" t="s">
        <v>61</v>
      </c>
      <c r="K1" s="180"/>
      <c r="L1" s="178" t="s">
        <v>63</v>
      </c>
      <c r="P1" s="646" t="s">
        <v>2227</v>
      </c>
      <c r="Q1" s="393" t="s">
        <v>62</v>
      </c>
    </row>
    <row r="2" spans="1:17" x14ac:dyDescent="0.25">
      <c r="A2" s="171" t="s">
        <v>68</v>
      </c>
      <c r="B2" s="59"/>
      <c r="C2" s="171" t="s">
        <v>89</v>
      </c>
      <c r="D2" s="59"/>
      <c r="E2" s="171" t="s">
        <v>85</v>
      </c>
      <c r="F2" s="59"/>
      <c r="G2" s="398" t="s">
        <v>627</v>
      </c>
      <c r="H2" s="179"/>
      <c r="I2" s="96" t="s">
        <v>627</v>
      </c>
      <c r="J2" s="94" t="s">
        <v>704</v>
      </c>
      <c r="K2" s="179"/>
      <c r="L2" s="173" t="s">
        <v>627</v>
      </c>
      <c r="P2" s="647" t="s">
        <v>2225</v>
      </c>
      <c r="Q2" s="648" t="s">
        <v>2462</v>
      </c>
    </row>
    <row r="3" spans="1:17" x14ac:dyDescent="0.25">
      <c r="A3" s="171" t="s">
        <v>69</v>
      </c>
      <c r="B3" s="59"/>
      <c r="C3" s="171" t="s">
        <v>90</v>
      </c>
      <c r="D3" s="59"/>
      <c r="E3" s="171" t="s">
        <v>368</v>
      </c>
      <c r="F3" s="59"/>
      <c r="G3" s="399" t="s">
        <v>1267</v>
      </c>
      <c r="H3" s="179"/>
      <c r="I3" s="96" t="s">
        <v>1267</v>
      </c>
      <c r="J3" s="94" t="s">
        <v>704</v>
      </c>
      <c r="K3" s="179"/>
      <c r="L3" s="173" t="s">
        <v>1267</v>
      </c>
      <c r="P3" s="649" t="s">
        <v>2224</v>
      </c>
      <c r="Q3" s="650" t="s">
        <v>2463</v>
      </c>
    </row>
    <row r="4" spans="1:17" x14ac:dyDescent="0.25">
      <c r="A4" s="171" t="s">
        <v>70</v>
      </c>
      <c r="B4" s="59"/>
      <c r="C4" s="171" t="s">
        <v>618</v>
      </c>
      <c r="D4" s="59"/>
      <c r="E4" s="171" t="s">
        <v>108</v>
      </c>
      <c r="F4" s="59"/>
      <c r="G4" s="398" t="s">
        <v>636</v>
      </c>
      <c r="H4" s="179"/>
      <c r="I4" s="96" t="s">
        <v>636</v>
      </c>
      <c r="J4" s="100" t="s">
        <v>704</v>
      </c>
      <c r="K4" s="179"/>
      <c r="L4" s="173" t="s">
        <v>636</v>
      </c>
      <c r="P4" s="647" t="s">
        <v>2226</v>
      </c>
      <c r="Q4" s="648" t="s">
        <v>1269</v>
      </c>
    </row>
    <row r="5" spans="1:17" x14ac:dyDescent="0.25">
      <c r="A5" s="171" t="s">
        <v>71</v>
      </c>
      <c r="B5" s="59"/>
      <c r="C5" s="59"/>
      <c r="D5" s="59"/>
      <c r="E5" s="171" t="s">
        <v>104</v>
      </c>
      <c r="F5" s="59"/>
      <c r="G5" s="399" t="s">
        <v>639</v>
      </c>
      <c r="H5" s="179"/>
      <c r="I5" s="96" t="s">
        <v>639</v>
      </c>
      <c r="J5" s="94" t="s">
        <v>707</v>
      </c>
      <c r="K5" s="179"/>
      <c r="L5" s="173" t="s">
        <v>639</v>
      </c>
      <c r="P5" s="649" t="s">
        <v>2233</v>
      </c>
      <c r="Q5" s="650" t="s">
        <v>1275</v>
      </c>
    </row>
    <row r="6" spans="1:17" ht="60" x14ac:dyDescent="0.25">
      <c r="A6" s="171" t="s">
        <v>72</v>
      </c>
      <c r="B6" s="59"/>
      <c r="C6" s="59"/>
      <c r="D6" s="59"/>
      <c r="E6" s="171" t="s">
        <v>116</v>
      </c>
      <c r="F6" s="59"/>
      <c r="G6" s="402" t="s">
        <v>3430</v>
      </c>
      <c r="H6" s="179"/>
      <c r="I6" s="402" t="s">
        <v>3430</v>
      </c>
      <c r="J6" s="94" t="s">
        <v>707</v>
      </c>
      <c r="K6" s="179"/>
      <c r="L6" s="402" t="s">
        <v>3430</v>
      </c>
      <c r="P6" s="647" t="s">
        <v>2234</v>
      </c>
      <c r="Q6" s="402" t="s">
        <v>3429</v>
      </c>
    </row>
    <row r="7" spans="1:17" x14ac:dyDescent="0.25">
      <c r="A7" s="171" t="s">
        <v>73</v>
      </c>
      <c r="B7" s="59"/>
      <c r="C7" s="59"/>
      <c r="D7" s="59"/>
      <c r="E7" s="171" t="s">
        <v>159</v>
      </c>
      <c r="F7" s="59"/>
      <c r="G7" s="399" t="s">
        <v>690</v>
      </c>
      <c r="H7" s="179"/>
      <c r="I7" s="188" t="s">
        <v>690</v>
      </c>
      <c r="J7" s="186" t="s">
        <v>707</v>
      </c>
      <c r="K7" s="179"/>
      <c r="L7" s="401" t="s">
        <v>690</v>
      </c>
      <c r="P7" s="649" t="s">
        <v>2235</v>
      </c>
      <c r="Q7" s="650" t="s">
        <v>1273</v>
      </c>
    </row>
    <row r="8" spans="1:17" x14ac:dyDescent="0.25">
      <c r="A8" s="171" t="s">
        <v>74</v>
      </c>
      <c r="B8" s="59"/>
      <c r="C8" s="59"/>
      <c r="D8" s="59"/>
      <c r="E8" s="171" t="s">
        <v>286</v>
      </c>
      <c r="F8" s="59"/>
      <c r="G8" s="398" t="s">
        <v>1861</v>
      </c>
      <c r="H8" s="179"/>
      <c r="I8" s="188" t="s">
        <v>1861</v>
      </c>
      <c r="J8" s="186" t="s">
        <v>706</v>
      </c>
      <c r="K8" s="179"/>
      <c r="L8" s="173" t="s">
        <v>1861</v>
      </c>
      <c r="P8" s="647" t="s">
        <v>2236</v>
      </c>
      <c r="Q8" s="648" t="s">
        <v>1272</v>
      </c>
    </row>
    <row r="9" spans="1:17" x14ac:dyDescent="0.25">
      <c r="A9" s="171" t="s">
        <v>75</v>
      </c>
      <c r="B9" s="59"/>
      <c r="C9" s="59"/>
      <c r="D9" s="59"/>
      <c r="E9" s="171" t="s">
        <v>514</v>
      </c>
      <c r="F9" s="59"/>
      <c r="G9" s="399" t="s">
        <v>1266</v>
      </c>
      <c r="H9" s="179"/>
      <c r="I9" s="188" t="s">
        <v>1266</v>
      </c>
      <c r="J9" s="186" t="s">
        <v>706</v>
      </c>
      <c r="K9" s="179"/>
      <c r="L9" s="401" t="s">
        <v>1266</v>
      </c>
      <c r="P9" s="649" t="s">
        <v>2237</v>
      </c>
      <c r="Q9" s="650" t="s">
        <v>2046</v>
      </c>
    </row>
    <row r="10" spans="1:17" x14ac:dyDescent="0.25">
      <c r="A10" s="171" t="s">
        <v>76</v>
      </c>
      <c r="B10" s="59"/>
      <c r="C10" s="59"/>
      <c r="D10" s="59"/>
      <c r="E10" s="171" t="s">
        <v>243</v>
      </c>
      <c r="F10" s="59"/>
      <c r="G10" s="398" t="s">
        <v>637</v>
      </c>
      <c r="H10" s="179"/>
      <c r="I10" s="101" t="s">
        <v>637</v>
      </c>
      <c r="J10" s="100" t="s">
        <v>706</v>
      </c>
      <c r="K10" s="179"/>
      <c r="L10" s="173" t="s">
        <v>637</v>
      </c>
      <c r="P10" s="647" t="s">
        <v>2238</v>
      </c>
      <c r="Q10" s="648" t="s">
        <v>1271</v>
      </c>
    </row>
    <row r="11" spans="1:17" x14ac:dyDescent="0.25">
      <c r="A11" s="171" t="s">
        <v>77</v>
      </c>
      <c r="B11" s="59"/>
      <c r="C11" s="59"/>
      <c r="D11" s="59"/>
      <c r="E11" s="171" t="s">
        <v>138</v>
      </c>
      <c r="F11" s="59"/>
      <c r="G11" s="399" t="s">
        <v>628</v>
      </c>
      <c r="H11" s="179"/>
      <c r="I11" s="101" t="s">
        <v>628</v>
      </c>
      <c r="J11" s="100" t="s">
        <v>708</v>
      </c>
      <c r="K11" s="179"/>
      <c r="L11" s="401" t="s">
        <v>628</v>
      </c>
      <c r="P11" s="649" t="s">
        <v>2240</v>
      </c>
      <c r="Q11" s="650" t="s">
        <v>1270</v>
      </c>
    </row>
    <row r="12" spans="1:17" x14ac:dyDescent="0.25">
      <c r="A12" s="171" t="s">
        <v>78</v>
      </c>
      <c r="B12" s="59"/>
      <c r="C12" s="59"/>
      <c r="D12" s="59"/>
      <c r="E12" s="171" t="s">
        <v>618</v>
      </c>
      <c r="F12" s="59"/>
      <c r="G12" s="398" t="s">
        <v>1268</v>
      </c>
      <c r="H12" s="179"/>
      <c r="I12" s="96" t="s">
        <v>1268</v>
      </c>
      <c r="J12" s="100" t="s">
        <v>708</v>
      </c>
      <c r="K12" s="179"/>
      <c r="L12" s="173" t="s">
        <v>1268</v>
      </c>
      <c r="P12" s="651" t="s">
        <v>2241</v>
      </c>
      <c r="Q12" s="652" t="s">
        <v>2464</v>
      </c>
    </row>
    <row r="13" spans="1:17" x14ac:dyDescent="0.25">
      <c r="A13" s="171" t="s">
        <v>79</v>
      </c>
      <c r="B13" s="59"/>
      <c r="C13" s="59"/>
      <c r="D13" s="59"/>
      <c r="G13" s="399" t="s">
        <v>638</v>
      </c>
      <c r="H13" s="179"/>
      <c r="I13" s="101" t="s">
        <v>638</v>
      </c>
      <c r="J13" s="100" t="s">
        <v>708</v>
      </c>
      <c r="K13" s="179"/>
      <c r="L13" s="401" t="s">
        <v>638</v>
      </c>
      <c r="P13" s="649" t="s">
        <v>2242</v>
      </c>
      <c r="Q13" s="650" t="s">
        <v>2465</v>
      </c>
    </row>
    <row r="14" spans="1:17" x14ac:dyDescent="0.25">
      <c r="A14" s="171" t="s">
        <v>618</v>
      </c>
      <c r="G14" s="398" t="s">
        <v>2033</v>
      </c>
      <c r="H14" s="179"/>
      <c r="I14" s="398" t="s">
        <v>2033</v>
      </c>
      <c r="J14" s="100" t="s">
        <v>702</v>
      </c>
      <c r="K14" s="179"/>
      <c r="L14" s="540" t="s">
        <v>2033</v>
      </c>
      <c r="P14" s="647" t="s">
        <v>2246</v>
      </c>
      <c r="Q14" s="648" t="s">
        <v>117</v>
      </c>
    </row>
    <row r="15" spans="1:17" x14ac:dyDescent="0.25">
      <c r="G15" s="399" t="s">
        <v>2034</v>
      </c>
      <c r="H15" s="179"/>
      <c r="I15" s="399" t="s">
        <v>2034</v>
      </c>
      <c r="J15" s="100" t="s">
        <v>702</v>
      </c>
      <c r="K15" s="179"/>
      <c r="L15" s="541" t="s">
        <v>2034</v>
      </c>
      <c r="P15" s="649" t="s">
        <v>2247</v>
      </c>
      <c r="Q15" s="650" t="s">
        <v>1276</v>
      </c>
    </row>
    <row r="16" spans="1:17" x14ac:dyDescent="0.25">
      <c r="G16" s="399" t="s">
        <v>117</v>
      </c>
      <c r="H16" s="179"/>
      <c r="I16" s="399" t="s">
        <v>117</v>
      </c>
      <c r="J16" s="100" t="s">
        <v>702</v>
      </c>
      <c r="K16" s="179"/>
      <c r="L16" s="541" t="s">
        <v>117</v>
      </c>
      <c r="P16" s="647" t="s">
        <v>2246</v>
      </c>
      <c r="Q16" s="648" t="s">
        <v>117</v>
      </c>
    </row>
    <row r="17" spans="7:17" x14ac:dyDescent="0.25">
      <c r="G17" s="399" t="s">
        <v>631</v>
      </c>
      <c r="H17" s="179"/>
      <c r="I17" s="101" t="s">
        <v>631</v>
      </c>
      <c r="J17" s="100" t="s">
        <v>709</v>
      </c>
      <c r="K17" s="179"/>
      <c r="L17" s="401" t="s">
        <v>631</v>
      </c>
      <c r="P17" s="649" t="s">
        <v>2250</v>
      </c>
      <c r="Q17" s="650" t="s">
        <v>711</v>
      </c>
    </row>
    <row r="18" spans="7:17" x14ac:dyDescent="0.25">
      <c r="G18" s="398" t="s">
        <v>699</v>
      </c>
      <c r="H18" s="179"/>
      <c r="I18" s="96" t="s">
        <v>699</v>
      </c>
      <c r="J18" s="94" t="s">
        <v>711</v>
      </c>
      <c r="K18" s="179"/>
      <c r="L18" s="173" t="s">
        <v>699</v>
      </c>
      <c r="P18" s="647" t="s">
        <v>2249</v>
      </c>
      <c r="Q18" s="648" t="s">
        <v>2470</v>
      </c>
    </row>
    <row r="19" spans="7:17" ht="36" x14ac:dyDescent="0.25">
      <c r="G19" s="402" t="s">
        <v>2217</v>
      </c>
      <c r="H19" s="179"/>
      <c r="I19" s="402" t="s">
        <v>2217</v>
      </c>
      <c r="J19" s="104" t="s">
        <v>711</v>
      </c>
      <c r="K19" s="179"/>
      <c r="L19" s="402" t="s">
        <v>2217</v>
      </c>
      <c r="P19" s="649" t="s">
        <v>2248</v>
      </c>
      <c r="Q19" s="650" t="s">
        <v>2467</v>
      </c>
    </row>
    <row r="20" spans="7:17" x14ac:dyDescent="0.25">
      <c r="G20" s="398" t="s">
        <v>632</v>
      </c>
      <c r="H20" s="179"/>
      <c r="I20" s="96" t="s">
        <v>632</v>
      </c>
      <c r="J20" s="94" t="s">
        <v>711</v>
      </c>
      <c r="K20" s="179"/>
      <c r="L20" s="173" t="s">
        <v>632</v>
      </c>
      <c r="P20" s="647" t="s">
        <v>2251</v>
      </c>
      <c r="Q20" s="648" t="s">
        <v>709</v>
      </c>
    </row>
    <row r="21" spans="7:17" x14ac:dyDescent="0.25">
      <c r="G21" s="399" t="s">
        <v>633</v>
      </c>
      <c r="H21" s="179"/>
      <c r="I21" s="96" t="s">
        <v>633</v>
      </c>
      <c r="J21" s="94" t="s">
        <v>633</v>
      </c>
      <c r="K21" s="179"/>
      <c r="L21" s="173" t="s">
        <v>633</v>
      </c>
      <c r="P21" s="649" t="s">
        <v>2252</v>
      </c>
      <c r="Q21" s="650" t="s">
        <v>633</v>
      </c>
    </row>
    <row r="22" spans="7:17" x14ac:dyDescent="0.25">
      <c r="G22" s="398" t="s">
        <v>630</v>
      </c>
      <c r="H22" s="179"/>
      <c r="I22" s="96" t="s">
        <v>630</v>
      </c>
      <c r="J22" s="198" t="s">
        <v>710</v>
      </c>
      <c r="K22" s="179"/>
      <c r="L22" s="173" t="s">
        <v>630</v>
      </c>
      <c r="P22" s="647" t="s">
        <v>2253</v>
      </c>
      <c r="Q22" s="648" t="s">
        <v>710</v>
      </c>
    </row>
    <row r="23" spans="7:17" x14ac:dyDescent="0.25">
      <c r="G23" s="399" t="s">
        <v>620</v>
      </c>
      <c r="H23" s="179"/>
      <c r="I23" s="96" t="s">
        <v>620</v>
      </c>
      <c r="J23" s="100" t="s">
        <v>634</v>
      </c>
      <c r="K23" s="179"/>
      <c r="L23" s="173" t="s">
        <v>620</v>
      </c>
      <c r="P23" s="649" t="s">
        <v>2256</v>
      </c>
      <c r="Q23" s="650" t="s">
        <v>1279</v>
      </c>
    </row>
    <row r="24" spans="7:17" x14ac:dyDescent="0.25">
      <c r="G24" s="398" t="s">
        <v>1916</v>
      </c>
      <c r="H24" s="179"/>
      <c r="I24" s="96" t="s">
        <v>1916</v>
      </c>
      <c r="J24" s="94" t="s">
        <v>634</v>
      </c>
      <c r="K24" s="179"/>
      <c r="L24" s="173" t="s">
        <v>1916</v>
      </c>
      <c r="P24" s="647" t="s">
        <v>2259</v>
      </c>
      <c r="Q24" s="648" t="s">
        <v>2468</v>
      </c>
    </row>
    <row r="25" spans="7:17" x14ac:dyDescent="0.25">
      <c r="G25" s="399" t="s">
        <v>1917</v>
      </c>
      <c r="H25" s="179"/>
      <c r="I25" s="96" t="s">
        <v>1917</v>
      </c>
      <c r="J25" s="94" t="s">
        <v>634</v>
      </c>
      <c r="K25" s="179"/>
      <c r="L25" s="173" t="s">
        <v>1917</v>
      </c>
      <c r="P25" s="649" t="s">
        <v>2258</v>
      </c>
      <c r="Q25" s="650" t="s">
        <v>2468</v>
      </c>
    </row>
    <row r="26" spans="7:17" x14ac:dyDescent="0.25">
      <c r="G26" s="398" t="s">
        <v>623</v>
      </c>
      <c r="H26" s="179"/>
      <c r="I26" s="96" t="s">
        <v>623</v>
      </c>
      <c r="J26" s="186" t="s">
        <v>634</v>
      </c>
      <c r="K26" s="179"/>
      <c r="L26" s="173" t="s">
        <v>623</v>
      </c>
      <c r="P26" s="647" t="s">
        <v>2255</v>
      </c>
      <c r="Q26" s="648" t="s">
        <v>2469</v>
      </c>
    </row>
    <row r="27" spans="7:17" x14ac:dyDescent="0.25">
      <c r="G27" s="399" t="s">
        <v>625</v>
      </c>
      <c r="H27" s="179"/>
      <c r="I27" s="96" t="s">
        <v>625</v>
      </c>
      <c r="J27" s="181" t="s">
        <v>634</v>
      </c>
      <c r="K27" s="179"/>
      <c r="L27" s="173" t="s">
        <v>625</v>
      </c>
      <c r="P27" s="649" t="s">
        <v>2260</v>
      </c>
      <c r="Q27" s="650" t="s">
        <v>1277</v>
      </c>
    </row>
    <row r="28" spans="7:17" x14ac:dyDescent="0.25">
      <c r="G28" s="398" t="s">
        <v>626</v>
      </c>
      <c r="H28" s="179"/>
      <c r="I28" s="96" t="s">
        <v>626</v>
      </c>
      <c r="J28" s="94" t="s">
        <v>634</v>
      </c>
      <c r="K28" s="179"/>
      <c r="L28" s="173" t="s">
        <v>626</v>
      </c>
      <c r="P28" s="647" t="s">
        <v>2254</v>
      </c>
      <c r="Q28" s="648" t="s">
        <v>1278</v>
      </c>
    </row>
    <row r="29" spans="7:17" x14ac:dyDescent="0.25">
      <c r="G29" s="399" t="s">
        <v>629</v>
      </c>
      <c r="H29" s="179"/>
      <c r="I29" s="96" t="s">
        <v>629</v>
      </c>
      <c r="J29" s="100" t="s">
        <v>634</v>
      </c>
      <c r="K29" s="179"/>
      <c r="L29" s="173" t="s">
        <v>629</v>
      </c>
      <c r="P29" s="649" t="s">
        <v>2257</v>
      </c>
      <c r="Q29" s="650" t="s">
        <v>1280</v>
      </c>
    </row>
    <row r="30" spans="7:17" x14ac:dyDescent="0.25">
      <c r="G30" s="398" t="s">
        <v>634</v>
      </c>
      <c r="H30" s="179"/>
      <c r="I30" s="96" t="s">
        <v>634</v>
      </c>
      <c r="J30" s="100" t="s">
        <v>634</v>
      </c>
      <c r="K30" s="179"/>
      <c r="L30" s="173" t="s">
        <v>634</v>
      </c>
      <c r="P30" s="647" t="s">
        <v>2359</v>
      </c>
      <c r="Q30" s="648" t="s">
        <v>634</v>
      </c>
    </row>
    <row r="31" spans="7:17" x14ac:dyDescent="0.25">
      <c r="H31" s="179"/>
      <c r="K31" s="179"/>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31">
    <tabColor rgb="FF00B050"/>
  </sheetPr>
  <dimension ref="A1:DE62"/>
  <sheetViews>
    <sheetView topLeftCell="Q1" zoomScale="70" zoomScaleNormal="70" workbookViewId="0">
      <selection activeCell="Q19" sqref="Q19"/>
    </sheetView>
  </sheetViews>
  <sheetFormatPr baseColWidth="10" defaultColWidth="11.42578125" defaultRowHeight="15" x14ac:dyDescent="0.25"/>
  <cols>
    <col min="1" max="1" width="12" style="465" customWidth="1"/>
    <col min="2" max="2" width="26.28515625" style="566" customWidth="1"/>
    <col min="3" max="8" width="11.42578125" style="547"/>
    <col min="9" max="10" width="11.5703125" style="547"/>
    <col min="11" max="11" width="11.42578125" style="547"/>
    <col min="12" max="12" width="14.140625" style="547" customWidth="1"/>
    <col min="13" max="13" width="23.42578125" style="547" customWidth="1"/>
    <col min="14" max="22" width="11.42578125" style="547"/>
    <col min="23" max="23" width="23.42578125" style="547" customWidth="1"/>
    <col min="24" max="33" width="11.42578125" style="547"/>
    <col min="34" max="34" width="29.42578125" style="547" customWidth="1"/>
    <col min="35" max="44" width="11.42578125" style="547"/>
    <col min="45" max="45" width="29.42578125" style="547" customWidth="1"/>
    <col min="46" max="55" width="11.42578125" style="547"/>
    <col min="56" max="56" width="29.42578125" style="547" customWidth="1"/>
    <col min="57" max="66" width="11.42578125" style="547"/>
    <col min="67" max="67" width="29.42578125" style="547" customWidth="1"/>
    <col min="68" max="77" width="11.42578125" style="547"/>
    <col min="78" max="78" width="29.42578125" style="547" customWidth="1"/>
    <col min="79" max="88" width="11.42578125" style="547"/>
    <col min="89" max="89" width="29.42578125" style="547" customWidth="1"/>
    <col min="90" max="91" width="11.42578125" style="547"/>
    <col min="92" max="92" width="15.5703125" style="547" customWidth="1"/>
    <col min="93" max="99" width="11.42578125" style="547"/>
    <col min="100" max="100" width="29.42578125" style="547" customWidth="1"/>
    <col min="101" max="102" width="11.42578125" style="547"/>
    <col min="103" max="103" width="20.140625" style="547" customWidth="1"/>
    <col min="104" max="16384" width="11.42578125" style="547"/>
  </cols>
  <sheetData>
    <row r="1" spans="1:109" x14ac:dyDescent="0.25">
      <c r="A1" s="175" t="s">
        <v>2227</v>
      </c>
      <c r="B1" s="175" t="s">
        <v>62</v>
      </c>
      <c r="C1" s="174" t="s">
        <v>2014</v>
      </c>
      <c r="D1" s="174" t="s">
        <v>1002</v>
      </c>
      <c r="E1" s="174" t="s">
        <v>14</v>
      </c>
      <c r="F1" s="531" t="s">
        <v>15</v>
      </c>
      <c r="G1" s="175" t="s">
        <v>1</v>
      </c>
      <c r="H1" s="175" t="s">
        <v>61</v>
      </c>
      <c r="L1" s="175" t="s">
        <v>2227</v>
      </c>
      <c r="M1" s="175" t="s">
        <v>62</v>
      </c>
      <c r="N1" s="174" t="s">
        <v>2014</v>
      </c>
      <c r="O1" s="174" t="s">
        <v>1002</v>
      </c>
      <c r="P1" s="174" t="s">
        <v>14</v>
      </c>
      <c r="Q1" s="531" t="s">
        <v>15</v>
      </c>
      <c r="R1" s="175" t="s">
        <v>1</v>
      </c>
      <c r="S1" s="175" t="s">
        <v>61</v>
      </c>
      <c r="U1" s="181"/>
      <c r="V1" s="175" t="s">
        <v>2227</v>
      </c>
      <c r="W1" s="175" t="s">
        <v>62</v>
      </c>
      <c r="X1" s="174" t="s">
        <v>2014</v>
      </c>
      <c r="Y1" s="174" t="s">
        <v>1002</v>
      </c>
      <c r="Z1" s="174" t="s">
        <v>14</v>
      </c>
      <c r="AA1" s="531" t="s">
        <v>15</v>
      </c>
      <c r="AB1" s="175" t="s">
        <v>1</v>
      </c>
      <c r="AC1" s="175" t="s">
        <v>61</v>
      </c>
      <c r="AD1" s="181"/>
      <c r="AF1" s="181"/>
      <c r="AG1" s="175" t="s">
        <v>2227</v>
      </c>
      <c r="AH1" s="175" t="s">
        <v>62</v>
      </c>
      <c r="AI1" s="174" t="s">
        <v>2014</v>
      </c>
      <c r="AJ1" s="174" t="s">
        <v>1002</v>
      </c>
      <c r="AK1" s="174" t="s">
        <v>14</v>
      </c>
      <c r="AL1" s="531" t="s">
        <v>15</v>
      </c>
      <c r="AM1" s="175" t="s">
        <v>1</v>
      </c>
      <c r="AN1" s="175" t="s">
        <v>61</v>
      </c>
      <c r="AO1" s="181"/>
      <c r="AQ1" s="181"/>
      <c r="AR1" s="175" t="s">
        <v>2227</v>
      </c>
      <c r="AS1" s="175" t="s">
        <v>62</v>
      </c>
      <c r="AT1" s="174" t="s">
        <v>2014</v>
      </c>
      <c r="AU1" s="174" t="s">
        <v>1002</v>
      </c>
      <c r="AV1" s="174" t="s">
        <v>14</v>
      </c>
      <c r="AW1" s="531" t="s">
        <v>15</v>
      </c>
      <c r="AX1" s="175" t="s">
        <v>1</v>
      </c>
      <c r="AY1" s="175" t="s">
        <v>61</v>
      </c>
      <c r="AZ1" s="181"/>
      <c r="BB1" s="181"/>
      <c r="BC1" s="175" t="s">
        <v>2227</v>
      </c>
      <c r="BD1" s="175" t="s">
        <v>62</v>
      </c>
      <c r="BE1" s="174" t="s">
        <v>2014</v>
      </c>
      <c r="BF1" s="174" t="s">
        <v>1002</v>
      </c>
      <c r="BG1" s="174" t="s">
        <v>14</v>
      </c>
      <c r="BH1" s="531" t="s">
        <v>15</v>
      </c>
      <c r="BI1" s="175" t="s">
        <v>1</v>
      </c>
      <c r="BJ1" s="175" t="s">
        <v>61</v>
      </c>
      <c r="BK1" s="181"/>
      <c r="BM1" s="181"/>
      <c r="BN1" s="175" t="s">
        <v>2227</v>
      </c>
      <c r="BO1" s="175" t="s">
        <v>62</v>
      </c>
      <c r="BP1" s="174" t="s">
        <v>2014</v>
      </c>
      <c r="BQ1" s="174" t="s">
        <v>1002</v>
      </c>
      <c r="BR1" s="174" t="s">
        <v>14</v>
      </c>
      <c r="BS1" s="531" t="s">
        <v>15</v>
      </c>
      <c r="BT1" s="175" t="s">
        <v>1</v>
      </c>
      <c r="BU1" s="175" t="s">
        <v>61</v>
      </c>
      <c r="BV1" s="181"/>
      <c r="BX1" s="181"/>
      <c r="BY1" s="175" t="s">
        <v>2227</v>
      </c>
      <c r="BZ1" s="175" t="s">
        <v>62</v>
      </c>
      <c r="CA1" s="174" t="s">
        <v>2014</v>
      </c>
      <c r="CB1" s="174" t="s">
        <v>1002</v>
      </c>
      <c r="CC1" s="174" t="s">
        <v>14</v>
      </c>
      <c r="CD1" s="531" t="s">
        <v>15</v>
      </c>
      <c r="CE1" s="175" t="s">
        <v>1</v>
      </c>
      <c r="CF1" s="175" t="s">
        <v>61</v>
      </c>
      <c r="CG1" s="181"/>
      <c r="CI1" s="181"/>
      <c r="CJ1" s="175" t="s">
        <v>2227</v>
      </c>
      <c r="CK1" s="175" t="s">
        <v>62</v>
      </c>
      <c r="CL1" s="174" t="s">
        <v>2014</v>
      </c>
      <c r="CM1" s="174" t="s">
        <v>1002</v>
      </c>
      <c r="CN1" s="174" t="s">
        <v>14</v>
      </c>
      <c r="CO1" s="531" t="s">
        <v>15</v>
      </c>
      <c r="CP1" s="175" t="s">
        <v>1</v>
      </c>
      <c r="CQ1" s="175" t="s">
        <v>61</v>
      </c>
      <c r="CR1" s="181"/>
      <c r="CT1" s="529"/>
      <c r="CU1" s="175" t="s">
        <v>2227</v>
      </c>
      <c r="CV1" s="175" t="s">
        <v>62</v>
      </c>
      <c r="CW1" s="174" t="s">
        <v>2014</v>
      </c>
      <c r="CX1" s="174" t="s">
        <v>1002</v>
      </c>
      <c r="CY1" s="174" t="s">
        <v>14</v>
      </c>
      <c r="CZ1" s="531" t="s">
        <v>15</v>
      </c>
      <c r="DA1" s="175" t="s">
        <v>1</v>
      </c>
      <c r="DB1" s="175" t="s">
        <v>61</v>
      </c>
      <c r="DC1" s="181"/>
      <c r="DE1" s="181"/>
    </row>
    <row r="2" spans="1:109" x14ac:dyDescent="0.25">
      <c r="A2" s="653" t="s">
        <v>2225</v>
      </c>
      <c r="B2" s="472" t="s">
        <v>2462</v>
      </c>
      <c r="C2" s="472" t="s">
        <v>1439</v>
      </c>
      <c r="D2" s="586" t="s">
        <v>2518</v>
      </c>
      <c r="E2" s="472" t="s">
        <v>1621</v>
      </c>
      <c r="F2" s="584" t="s">
        <v>2355</v>
      </c>
      <c r="G2" s="472" t="s">
        <v>30</v>
      </c>
      <c r="H2" s="472" t="s">
        <v>704</v>
      </c>
      <c r="L2" s="653" t="s">
        <v>2233</v>
      </c>
      <c r="M2" s="472" t="s">
        <v>1275</v>
      </c>
      <c r="N2" s="472" t="s">
        <v>1468</v>
      </c>
      <c r="O2" s="586" t="s">
        <v>2518</v>
      </c>
      <c r="P2" s="472" t="s">
        <v>1650</v>
      </c>
      <c r="Q2" s="584" t="s">
        <v>2355</v>
      </c>
      <c r="R2" s="472" t="s">
        <v>34</v>
      </c>
      <c r="S2" s="472" t="s">
        <v>706</v>
      </c>
      <c r="U2" s="181"/>
      <c r="V2" s="653" t="s">
        <v>2236</v>
      </c>
      <c r="W2" s="472" t="s">
        <v>1272</v>
      </c>
      <c r="X2" s="472" t="s">
        <v>1454</v>
      </c>
      <c r="Y2" s="586" t="s">
        <v>2518</v>
      </c>
      <c r="Z2" s="472" t="s">
        <v>1636</v>
      </c>
      <c r="AA2" s="584" t="s">
        <v>2355</v>
      </c>
      <c r="AB2" s="472" t="s">
        <v>37</v>
      </c>
      <c r="AC2" s="472" t="s">
        <v>707</v>
      </c>
      <c r="AF2" s="181"/>
      <c r="AG2" s="653" t="s">
        <v>2240</v>
      </c>
      <c r="AH2" s="472" t="s">
        <v>1270</v>
      </c>
      <c r="AI2" s="472" t="s">
        <v>1480</v>
      </c>
      <c r="AJ2" s="586" t="s">
        <v>2518</v>
      </c>
      <c r="AK2" s="472" t="s">
        <v>1662</v>
      </c>
      <c r="AL2" s="584" t="s">
        <v>2355</v>
      </c>
      <c r="AM2" s="472" t="s">
        <v>41</v>
      </c>
      <c r="AN2" s="472" t="s">
        <v>708</v>
      </c>
      <c r="AQ2" s="181"/>
      <c r="AR2" s="653" t="s">
        <v>2246</v>
      </c>
      <c r="AS2" s="472" t="s">
        <v>117</v>
      </c>
      <c r="AT2" s="472" t="s">
        <v>1494</v>
      </c>
      <c r="AU2" s="586" t="s">
        <v>1957</v>
      </c>
      <c r="AV2" s="472" t="s">
        <v>1676</v>
      </c>
      <c r="AW2" s="584" t="s">
        <v>2379</v>
      </c>
      <c r="AX2" s="472" t="s">
        <v>40</v>
      </c>
      <c r="AY2" s="472" t="s">
        <v>702</v>
      </c>
      <c r="BB2" s="181"/>
      <c r="BC2" s="653" t="s">
        <v>2250</v>
      </c>
      <c r="BD2" s="472" t="s">
        <v>711</v>
      </c>
      <c r="BE2" s="472" t="s">
        <v>1512</v>
      </c>
      <c r="BF2" s="591" t="s">
        <v>2561</v>
      </c>
      <c r="BG2" s="472" t="s">
        <v>1694</v>
      </c>
      <c r="BH2" s="591" t="s">
        <v>2561</v>
      </c>
      <c r="BI2" s="472" t="s">
        <v>42</v>
      </c>
      <c r="BJ2" s="472" t="s">
        <v>711</v>
      </c>
      <c r="BK2" s="181"/>
      <c r="BM2" s="181"/>
      <c r="BN2" s="653" t="s">
        <v>2251</v>
      </c>
      <c r="BO2" s="472" t="s">
        <v>709</v>
      </c>
      <c r="BP2" s="472" t="s">
        <v>1502</v>
      </c>
      <c r="BQ2" s="586" t="s">
        <v>235</v>
      </c>
      <c r="BR2" s="472" t="s">
        <v>1684</v>
      </c>
      <c r="BS2" s="584" t="s">
        <v>2181</v>
      </c>
      <c r="BT2" s="472" t="s">
        <v>43</v>
      </c>
      <c r="BU2" s="472" t="s">
        <v>709</v>
      </c>
      <c r="BV2" s="181"/>
      <c r="BX2" s="528"/>
      <c r="BY2" s="653" t="s">
        <v>2252</v>
      </c>
      <c r="BZ2" s="472" t="s">
        <v>633</v>
      </c>
      <c r="CA2" s="472" t="s">
        <v>1522</v>
      </c>
      <c r="CB2" s="586" t="s">
        <v>2072</v>
      </c>
      <c r="CC2" s="472" t="s">
        <v>1704</v>
      </c>
      <c r="CD2" s="584" t="s">
        <v>2485</v>
      </c>
      <c r="CE2" s="472" t="s">
        <v>44</v>
      </c>
      <c r="CF2" s="472" t="s">
        <v>633</v>
      </c>
      <c r="CG2" s="181"/>
      <c r="CI2" s="181"/>
      <c r="CJ2" s="653" t="s">
        <v>2253</v>
      </c>
      <c r="CK2" s="472" t="s">
        <v>710</v>
      </c>
      <c r="CL2" s="402" t="s">
        <v>1528</v>
      </c>
      <c r="CM2" s="586" t="s">
        <v>2072</v>
      </c>
      <c r="CN2" s="402" t="s">
        <v>1710</v>
      </c>
      <c r="CO2" s="584" t="s">
        <v>2222</v>
      </c>
      <c r="CP2" s="472" t="s">
        <v>46</v>
      </c>
      <c r="CQ2" s="472" t="s">
        <v>710</v>
      </c>
      <c r="CR2" s="181"/>
      <c r="CT2" s="529"/>
      <c r="CU2" s="653" t="s">
        <v>2256</v>
      </c>
      <c r="CV2" s="472" t="s">
        <v>1279</v>
      </c>
      <c r="CW2" s="472" t="s">
        <v>1600</v>
      </c>
      <c r="CX2" s="586" t="s">
        <v>2081</v>
      </c>
      <c r="CY2" s="472" t="s">
        <v>1782</v>
      </c>
      <c r="CZ2" s="584" t="s">
        <v>2176</v>
      </c>
      <c r="DA2" s="472" t="s">
        <v>5</v>
      </c>
      <c r="DB2" s="472" t="s">
        <v>634</v>
      </c>
      <c r="DC2" s="181"/>
      <c r="DE2" s="181"/>
    </row>
    <row r="3" spans="1:109" x14ac:dyDescent="0.25">
      <c r="A3" s="653" t="s">
        <v>2225</v>
      </c>
      <c r="B3" s="472" t="s">
        <v>2462</v>
      </c>
      <c r="C3" s="472" t="s">
        <v>1440</v>
      </c>
      <c r="D3" s="586" t="s">
        <v>2519</v>
      </c>
      <c r="E3" s="472" t="s">
        <v>1622</v>
      </c>
      <c r="F3" s="584" t="s">
        <v>2529</v>
      </c>
      <c r="G3" s="472" t="s">
        <v>30</v>
      </c>
      <c r="H3" s="472" t="s">
        <v>704</v>
      </c>
      <c r="L3" s="653" t="s">
        <v>2233</v>
      </c>
      <c r="M3" s="472" t="s">
        <v>1275</v>
      </c>
      <c r="N3" s="488" t="s">
        <v>1469</v>
      </c>
      <c r="O3" s="588" t="s">
        <v>2530</v>
      </c>
      <c r="P3" s="472" t="s">
        <v>1651</v>
      </c>
      <c r="Q3" s="584" t="s">
        <v>2349</v>
      </c>
      <c r="R3" s="472" t="s">
        <v>34</v>
      </c>
      <c r="S3" s="472" t="s">
        <v>706</v>
      </c>
      <c r="U3" s="181"/>
      <c r="V3" s="653" t="s">
        <v>2236</v>
      </c>
      <c r="W3" s="472" t="s">
        <v>1272</v>
      </c>
      <c r="X3" s="472" t="s">
        <v>1455</v>
      </c>
      <c r="Y3" s="587" t="s">
        <v>2544</v>
      </c>
      <c r="Z3" s="472" t="s">
        <v>1637</v>
      </c>
      <c r="AA3" s="584" t="s">
        <v>2346</v>
      </c>
      <c r="AB3" s="472" t="s">
        <v>37</v>
      </c>
      <c r="AC3" s="472" t="s">
        <v>707</v>
      </c>
      <c r="AF3" s="181"/>
      <c r="AG3" s="653" t="s">
        <v>2240</v>
      </c>
      <c r="AH3" s="472" t="s">
        <v>1270</v>
      </c>
      <c r="AI3" s="472" t="s">
        <v>1481</v>
      </c>
      <c r="AJ3" s="587" t="s">
        <v>2564</v>
      </c>
      <c r="AK3" s="472" t="s">
        <v>1663</v>
      </c>
      <c r="AL3" s="584" t="s">
        <v>2489</v>
      </c>
      <c r="AM3" s="472" t="s">
        <v>41</v>
      </c>
      <c r="AN3" s="472" t="s">
        <v>708</v>
      </c>
      <c r="AQ3" s="181"/>
      <c r="AR3" s="653" t="s">
        <v>2247</v>
      </c>
      <c r="AS3" s="472" t="s">
        <v>117</v>
      </c>
      <c r="AT3" s="472" t="s">
        <v>1495</v>
      </c>
      <c r="AU3" s="586" t="s">
        <v>2071</v>
      </c>
      <c r="AV3" s="472" t="s">
        <v>1677</v>
      </c>
      <c r="AW3" s="584" t="s">
        <v>2290</v>
      </c>
      <c r="AX3" s="472" t="s">
        <v>40</v>
      </c>
      <c r="AY3" s="472" t="s">
        <v>702</v>
      </c>
      <c r="BB3" s="181"/>
      <c r="BC3" s="653" t="s">
        <v>2250</v>
      </c>
      <c r="BD3" s="472" t="s">
        <v>711</v>
      </c>
      <c r="BE3" s="472" t="s">
        <v>1513</v>
      </c>
      <c r="BF3" s="590" t="s">
        <v>2562</v>
      </c>
      <c r="BG3" s="472" t="s">
        <v>1695</v>
      </c>
      <c r="BH3" s="628" t="s">
        <v>2416</v>
      </c>
      <c r="BI3" s="472" t="s">
        <v>42</v>
      </c>
      <c r="BJ3" s="472" t="s">
        <v>711</v>
      </c>
      <c r="BK3" s="181"/>
      <c r="BM3" s="181"/>
      <c r="BN3" s="653" t="s">
        <v>2251</v>
      </c>
      <c r="BO3" s="472" t="s">
        <v>709</v>
      </c>
      <c r="BP3" s="472" t="s">
        <v>1502</v>
      </c>
      <c r="BQ3" s="586" t="s">
        <v>235</v>
      </c>
      <c r="BR3" s="472" t="s">
        <v>1685</v>
      </c>
      <c r="BS3" s="584" t="s">
        <v>2291</v>
      </c>
      <c r="BT3" s="472" t="s">
        <v>43</v>
      </c>
      <c r="BU3" s="472" t="s">
        <v>709</v>
      </c>
      <c r="BV3" s="181"/>
      <c r="BX3" s="181"/>
      <c r="BY3" s="653" t="s">
        <v>2252</v>
      </c>
      <c r="BZ3" s="472" t="s">
        <v>633</v>
      </c>
      <c r="CA3" s="472" t="s">
        <v>1523</v>
      </c>
      <c r="CB3" s="586" t="s">
        <v>2483</v>
      </c>
      <c r="CC3" s="472" t="s">
        <v>1705</v>
      </c>
      <c r="CD3" s="584" t="s">
        <v>2484</v>
      </c>
      <c r="CE3" s="472" t="s">
        <v>44</v>
      </c>
      <c r="CF3" s="472" t="s">
        <v>633</v>
      </c>
      <c r="CG3" s="181"/>
      <c r="CI3" s="181"/>
      <c r="CJ3" s="653" t="s">
        <v>2253</v>
      </c>
      <c r="CK3" s="472" t="s">
        <v>710</v>
      </c>
      <c r="CL3" s="402" t="s">
        <v>1529</v>
      </c>
      <c r="CM3" s="586" t="s">
        <v>1942</v>
      </c>
      <c r="CN3" s="402" t="s">
        <v>1711</v>
      </c>
      <c r="CO3" s="584" t="s">
        <v>300</v>
      </c>
      <c r="CP3" s="472" t="s">
        <v>46</v>
      </c>
      <c r="CQ3" s="472" t="s">
        <v>710</v>
      </c>
      <c r="CR3" s="181"/>
      <c r="CT3" s="181"/>
      <c r="CU3" s="653" t="s">
        <v>2256</v>
      </c>
      <c r="CV3" s="472" t="s">
        <v>1279</v>
      </c>
      <c r="CW3" s="472" t="s">
        <v>1601</v>
      </c>
      <c r="CX3" s="586" t="s">
        <v>2361</v>
      </c>
      <c r="CY3" s="472" t="s">
        <v>1783</v>
      </c>
      <c r="CZ3" s="584" t="s">
        <v>2362</v>
      </c>
      <c r="DA3" s="472" t="s">
        <v>5</v>
      </c>
      <c r="DB3" s="472" t="s">
        <v>634</v>
      </c>
      <c r="DC3" s="181"/>
      <c r="DE3" s="181"/>
    </row>
    <row r="4" spans="1:109" x14ac:dyDescent="0.25">
      <c r="A4" s="653" t="s">
        <v>2225</v>
      </c>
      <c r="B4" s="472" t="s">
        <v>2462</v>
      </c>
      <c r="C4" s="472" t="s">
        <v>1441</v>
      </c>
      <c r="D4" s="588" t="s">
        <v>2520</v>
      </c>
      <c r="E4" s="472" t="s">
        <v>1623</v>
      </c>
      <c r="F4" s="584" t="s">
        <v>2349</v>
      </c>
      <c r="G4" s="472" t="s">
        <v>30</v>
      </c>
      <c r="H4" s="472" t="s">
        <v>704</v>
      </c>
      <c r="L4" s="653" t="s">
        <v>2233</v>
      </c>
      <c r="M4" s="472" t="s">
        <v>1275</v>
      </c>
      <c r="N4" s="488" t="s">
        <v>1469</v>
      </c>
      <c r="O4" s="588" t="s">
        <v>2530</v>
      </c>
      <c r="P4" s="472" t="s">
        <v>1652</v>
      </c>
      <c r="Q4" s="584" t="s">
        <v>1075</v>
      </c>
      <c r="R4" s="472" t="s">
        <v>34</v>
      </c>
      <c r="S4" s="472" t="s">
        <v>706</v>
      </c>
      <c r="U4" s="181"/>
      <c r="V4" s="653" t="s">
        <v>2236</v>
      </c>
      <c r="W4" s="472" t="s">
        <v>1272</v>
      </c>
      <c r="X4" s="472" t="s">
        <v>1455</v>
      </c>
      <c r="Y4" s="587" t="s">
        <v>2544</v>
      </c>
      <c r="Z4" s="472" t="s">
        <v>1638</v>
      </c>
      <c r="AA4" s="584" t="s">
        <v>2347</v>
      </c>
      <c r="AB4" s="472" t="s">
        <v>37</v>
      </c>
      <c r="AC4" s="472" t="s">
        <v>707</v>
      </c>
      <c r="AF4" s="181"/>
      <c r="AG4" s="653" t="s">
        <v>2240</v>
      </c>
      <c r="AH4" s="472" t="s">
        <v>1270</v>
      </c>
      <c r="AI4" s="472" t="s">
        <v>1481</v>
      </c>
      <c r="AJ4" s="587" t="s">
        <v>2564</v>
      </c>
      <c r="AK4" s="472" t="s">
        <v>1664</v>
      </c>
      <c r="AL4" s="584" t="s">
        <v>2547</v>
      </c>
      <c r="AM4" s="472" t="s">
        <v>41</v>
      </c>
      <c r="AN4" s="472" t="s">
        <v>708</v>
      </c>
      <c r="AQ4" s="181"/>
      <c r="AR4" s="653" t="s">
        <v>2247</v>
      </c>
      <c r="AS4" s="472" t="s">
        <v>1276</v>
      </c>
      <c r="AT4" s="472" t="s">
        <v>1496</v>
      </c>
      <c r="AU4" s="586" t="s">
        <v>2066</v>
      </c>
      <c r="AV4" s="472" t="s">
        <v>1679</v>
      </c>
      <c r="AW4" s="584" t="s">
        <v>2067</v>
      </c>
      <c r="AX4" s="472" t="s">
        <v>40</v>
      </c>
      <c r="AY4" s="472" t="s">
        <v>702</v>
      </c>
      <c r="BB4" s="181"/>
      <c r="BC4" s="653" t="s">
        <v>2250</v>
      </c>
      <c r="BD4" s="472" t="s">
        <v>711</v>
      </c>
      <c r="BE4" s="472" t="s">
        <v>1513</v>
      </c>
      <c r="BF4" s="590" t="s">
        <v>2562</v>
      </c>
      <c r="BG4" s="472" t="s">
        <v>1696</v>
      </c>
      <c r="BH4" s="628" t="s">
        <v>2417</v>
      </c>
      <c r="BI4" s="472" t="s">
        <v>42</v>
      </c>
      <c r="BJ4" s="472" t="s">
        <v>711</v>
      </c>
      <c r="BK4" s="181"/>
      <c r="BM4" s="181"/>
      <c r="BN4" s="653" t="s">
        <v>2251</v>
      </c>
      <c r="BO4" s="472" t="s">
        <v>709</v>
      </c>
      <c r="BP4" s="472" t="s">
        <v>1502</v>
      </c>
      <c r="BQ4" s="586" t="s">
        <v>235</v>
      </c>
      <c r="BR4" s="472" t="s">
        <v>1686</v>
      </c>
      <c r="BS4" s="584" t="s">
        <v>2182</v>
      </c>
      <c r="BT4" s="472" t="s">
        <v>43</v>
      </c>
      <c r="BU4" s="472" t="s">
        <v>709</v>
      </c>
      <c r="BV4" s="181"/>
      <c r="BX4" s="181"/>
      <c r="BY4" s="653"/>
      <c r="BZ4" s="472"/>
      <c r="CA4" s="472"/>
      <c r="CB4" s="586"/>
      <c r="CC4" s="472"/>
      <c r="CD4" s="584"/>
      <c r="CE4" s="472"/>
      <c r="CF4" s="472"/>
      <c r="CG4" s="181"/>
      <c r="CI4" s="181"/>
      <c r="CJ4" s="653" t="s">
        <v>2253</v>
      </c>
      <c r="CK4" s="472" t="s">
        <v>710</v>
      </c>
      <c r="CL4" s="402" t="s">
        <v>1529</v>
      </c>
      <c r="CM4" s="586" t="s">
        <v>1942</v>
      </c>
      <c r="CN4" s="402" t="s">
        <v>1712</v>
      </c>
      <c r="CO4" s="584" t="s">
        <v>1420</v>
      </c>
      <c r="CP4" s="472" t="s">
        <v>46</v>
      </c>
      <c r="CQ4" s="472" t="s">
        <v>710</v>
      </c>
      <c r="CR4" s="181"/>
      <c r="CT4" s="181"/>
      <c r="CU4" s="653" t="s">
        <v>2256</v>
      </c>
      <c r="CV4" s="472" t="s">
        <v>1279</v>
      </c>
      <c r="CW4" s="472" t="s">
        <v>1601</v>
      </c>
      <c r="CX4" s="586" t="s">
        <v>2361</v>
      </c>
      <c r="CY4" s="472" t="s">
        <v>1784</v>
      </c>
      <c r="CZ4" s="584" t="s">
        <v>2369</v>
      </c>
      <c r="DA4" s="472" t="s">
        <v>5</v>
      </c>
      <c r="DB4" s="472" t="s">
        <v>634</v>
      </c>
      <c r="DC4" s="181"/>
      <c r="DE4" s="181"/>
    </row>
    <row r="5" spans="1:109" x14ac:dyDescent="0.25">
      <c r="A5" s="653" t="s">
        <v>2225</v>
      </c>
      <c r="B5" s="472" t="s">
        <v>2462</v>
      </c>
      <c r="C5" s="472" t="s">
        <v>1441</v>
      </c>
      <c r="D5" s="588" t="s">
        <v>2520</v>
      </c>
      <c r="E5" s="472" t="s">
        <v>1624</v>
      </c>
      <c r="F5" s="584" t="s">
        <v>1075</v>
      </c>
      <c r="G5" s="472" t="s">
        <v>30</v>
      </c>
      <c r="H5" s="472" t="s">
        <v>704</v>
      </c>
      <c r="L5" s="653" t="s">
        <v>2233</v>
      </c>
      <c r="M5" s="472" t="s">
        <v>1275</v>
      </c>
      <c r="N5" s="488" t="s">
        <v>1469</v>
      </c>
      <c r="O5" s="588" t="s">
        <v>2530</v>
      </c>
      <c r="P5" s="472" t="s">
        <v>1653</v>
      </c>
      <c r="Q5" s="584" t="s">
        <v>2516</v>
      </c>
      <c r="R5" s="472" t="s">
        <v>34</v>
      </c>
      <c r="S5" s="472" t="s">
        <v>706</v>
      </c>
      <c r="U5" s="181"/>
      <c r="V5" s="653" t="s">
        <v>2236</v>
      </c>
      <c r="W5" s="472" t="s">
        <v>1272</v>
      </c>
      <c r="X5" s="472" t="s">
        <v>1455</v>
      </c>
      <c r="Y5" s="587" t="s">
        <v>2544</v>
      </c>
      <c r="Z5" s="472" t="s">
        <v>1639</v>
      </c>
      <c r="AA5" s="584" t="s">
        <v>2348</v>
      </c>
      <c r="AB5" s="472" t="s">
        <v>37</v>
      </c>
      <c r="AC5" s="472" t="s">
        <v>707</v>
      </c>
      <c r="AF5" s="168"/>
      <c r="AG5" s="653" t="s">
        <v>2240</v>
      </c>
      <c r="AH5" s="472" t="s">
        <v>1270</v>
      </c>
      <c r="AI5" s="472" t="s">
        <v>1481</v>
      </c>
      <c r="AJ5" s="587" t="s">
        <v>2564</v>
      </c>
      <c r="AK5" s="472" t="s">
        <v>1665</v>
      </c>
      <c r="AL5" s="584" t="s">
        <v>1073</v>
      </c>
      <c r="AM5" s="472" t="s">
        <v>41</v>
      </c>
      <c r="AN5" s="472" t="s">
        <v>708</v>
      </c>
      <c r="AQ5" s="181"/>
      <c r="AR5" s="653" t="s">
        <v>2247</v>
      </c>
      <c r="AS5" s="472" t="s">
        <v>1276</v>
      </c>
      <c r="AT5" s="472" t="s">
        <v>1497</v>
      </c>
      <c r="AU5" s="586" t="s">
        <v>2068</v>
      </c>
      <c r="AV5" s="472" t="s">
        <v>1680</v>
      </c>
      <c r="AW5" s="584" t="s">
        <v>2380</v>
      </c>
      <c r="AX5" s="472" t="s">
        <v>40</v>
      </c>
      <c r="AY5" s="472" t="s">
        <v>702</v>
      </c>
      <c r="BB5" s="181"/>
      <c r="BC5" s="653" t="s">
        <v>2250</v>
      </c>
      <c r="BD5" s="472" t="s">
        <v>711</v>
      </c>
      <c r="BE5" s="472" t="s">
        <v>1513</v>
      </c>
      <c r="BF5" s="590" t="s">
        <v>2562</v>
      </c>
      <c r="BG5" s="472" t="s">
        <v>1697</v>
      </c>
      <c r="BH5" s="628" t="s">
        <v>2498</v>
      </c>
      <c r="BI5" s="472" t="s">
        <v>42</v>
      </c>
      <c r="BJ5" s="472" t="s">
        <v>711</v>
      </c>
      <c r="BK5" s="181"/>
      <c r="BM5" s="181"/>
      <c r="BN5" s="653" t="s">
        <v>2251</v>
      </c>
      <c r="BO5" s="472" t="s">
        <v>709</v>
      </c>
      <c r="BP5" s="472" t="s">
        <v>1503</v>
      </c>
      <c r="BQ5" s="586" t="s">
        <v>997</v>
      </c>
      <c r="BR5" s="472" t="s">
        <v>1687</v>
      </c>
      <c r="BS5" s="584" t="s">
        <v>2292</v>
      </c>
      <c r="BT5" s="472" t="s">
        <v>43</v>
      </c>
      <c r="BU5" s="472" t="s">
        <v>709</v>
      </c>
      <c r="BV5" s="181"/>
      <c r="BX5" s="181"/>
      <c r="CG5" s="181"/>
      <c r="CI5" s="181"/>
      <c r="CJ5" s="653" t="s">
        <v>2253</v>
      </c>
      <c r="CK5" s="472" t="s">
        <v>710</v>
      </c>
      <c r="CL5" s="402" t="s">
        <v>1529</v>
      </c>
      <c r="CM5" s="586" t="s">
        <v>1942</v>
      </c>
      <c r="CN5" s="402" t="s">
        <v>1713</v>
      </c>
      <c r="CO5" s="584" t="s">
        <v>303</v>
      </c>
      <c r="CP5" s="472" t="s">
        <v>46</v>
      </c>
      <c r="CQ5" s="472" t="s">
        <v>710</v>
      </c>
      <c r="CR5" s="181"/>
      <c r="CT5" s="181"/>
      <c r="CU5" s="653" t="s">
        <v>2256</v>
      </c>
      <c r="CV5" s="472" t="s">
        <v>1279</v>
      </c>
      <c r="CW5" s="472" t="s">
        <v>1602</v>
      </c>
      <c r="CX5" s="586" t="s">
        <v>2263</v>
      </c>
      <c r="CY5" s="472" t="s">
        <v>1785</v>
      </c>
      <c r="CZ5" s="584" t="s">
        <v>2170</v>
      </c>
      <c r="DA5" s="472" t="s">
        <v>5</v>
      </c>
      <c r="DB5" s="472" t="s">
        <v>634</v>
      </c>
      <c r="DC5" s="181"/>
      <c r="DE5" s="181"/>
    </row>
    <row r="6" spans="1:109" x14ac:dyDescent="0.25">
      <c r="A6" s="653" t="s">
        <v>2225</v>
      </c>
      <c r="B6" s="472" t="s">
        <v>2462</v>
      </c>
      <c r="C6" s="472" t="s">
        <v>1441</v>
      </c>
      <c r="D6" s="588" t="s">
        <v>2520</v>
      </c>
      <c r="E6" s="472" t="s">
        <v>1625</v>
      </c>
      <c r="F6" s="584" t="s">
        <v>2516</v>
      </c>
      <c r="G6" s="472" t="s">
        <v>30</v>
      </c>
      <c r="H6" s="472" t="s">
        <v>704</v>
      </c>
      <c r="L6" s="653" t="s">
        <v>2233</v>
      </c>
      <c r="M6" s="472" t="s">
        <v>1275</v>
      </c>
      <c r="N6" s="488" t="s">
        <v>1469</v>
      </c>
      <c r="O6" s="588" t="s">
        <v>2530</v>
      </c>
      <c r="P6" s="472" t="s">
        <v>1654</v>
      </c>
      <c r="Q6" s="584" t="s">
        <v>2517</v>
      </c>
      <c r="R6" s="472" t="s">
        <v>34</v>
      </c>
      <c r="S6" s="472" t="s">
        <v>706</v>
      </c>
      <c r="U6" s="181"/>
      <c r="V6" s="653" t="s">
        <v>2236</v>
      </c>
      <c r="W6" s="80" t="s">
        <v>1272</v>
      </c>
      <c r="X6" s="472" t="s">
        <v>1457</v>
      </c>
      <c r="Y6" s="586" t="s">
        <v>2545</v>
      </c>
      <c r="Z6" s="472" t="s">
        <v>1640</v>
      </c>
      <c r="AA6" s="584" t="s">
        <v>2481</v>
      </c>
      <c r="AB6" s="472" t="s">
        <v>37</v>
      </c>
      <c r="AC6" s="472" t="s">
        <v>707</v>
      </c>
      <c r="AF6" s="168"/>
      <c r="AG6" s="653" t="s">
        <v>2240</v>
      </c>
      <c r="AH6" s="472" t="s">
        <v>1270</v>
      </c>
      <c r="AI6" s="472" t="s">
        <v>1481</v>
      </c>
      <c r="AJ6" s="587" t="s">
        <v>2564</v>
      </c>
      <c r="AK6" s="472" t="s">
        <v>1666</v>
      </c>
      <c r="AL6" s="584" t="s">
        <v>2496</v>
      </c>
      <c r="AM6" s="472" t="s">
        <v>41</v>
      </c>
      <c r="AN6" s="472" t="s">
        <v>708</v>
      </c>
      <c r="AQ6" s="181"/>
      <c r="AR6" s="653" t="s">
        <v>2247</v>
      </c>
      <c r="AS6" s="472" t="s">
        <v>1276</v>
      </c>
      <c r="AT6" s="472" t="s">
        <v>1498</v>
      </c>
      <c r="AU6" s="586" t="s">
        <v>2069</v>
      </c>
      <c r="AV6" s="472" t="s">
        <v>1681</v>
      </c>
      <c r="AW6" s="584" t="s">
        <v>2070</v>
      </c>
      <c r="AX6" s="472" t="s">
        <v>40</v>
      </c>
      <c r="AY6" s="472" t="s">
        <v>702</v>
      </c>
      <c r="BB6" s="181"/>
      <c r="BC6" s="653" t="s">
        <v>2250</v>
      </c>
      <c r="BD6" s="472" t="s">
        <v>711</v>
      </c>
      <c r="BE6" s="472" t="s">
        <v>1513</v>
      </c>
      <c r="BF6" s="590" t="s">
        <v>2562</v>
      </c>
      <c r="BG6" s="472" t="s">
        <v>1698</v>
      </c>
      <c r="BH6" s="628" t="s">
        <v>2497</v>
      </c>
      <c r="BI6" s="472" t="s">
        <v>42</v>
      </c>
      <c r="BJ6" s="472" t="s">
        <v>711</v>
      </c>
      <c r="BK6" s="181"/>
      <c r="BM6" s="181"/>
      <c r="BN6" s="653" t="s">
        <v>2251</v>
      </c>
      <c r="BO6" s="472" t="s">
        <v>709</v>
      </c>
      <c r="BP6" s="472" t="s">
        <v>1503</v>
      </c>
      <c r="BQ6" s="586" t="s">
        <v>997</v>
      </c>
      <c r="BR6" s="472" t="s">
        <v>1688</v>
      </c>
      <c r="BS6" s="584" t="s">
        <v>968</v>
      </c>
      <c r="BT6" s="472" t="s">
        <v>43</v>
      </c>
      <c r="BU6" s="472" t="s">
        <v>709</v>
      </c>
      <c r="BV6" s="181"/>
      <c r="BX6" s="181"/>
      <c r="CJ6" s="653" t="s">
        <v>2253</v>
      </c>
      <c r="CK6" s="472" t="s">
        <v>710</v>
      </c>
      <c r="CL6" s="402" t="s">
        <v>1529</v>
      </c>
      <c r="CM6" s="586" t="s">
        <v>1942</v>
      </c>
      <c r="CN6" s="402" t="s">
        <v>1714</v>
      </c>
      <c r="CO6" s="584" t="s">
        <v>374</v>
      </c>
      <c r="CP6" s="472" t="s">
        <v>46</v>
      </c>
      <c r="CQ6" s="472" t="s">
        <v>710</v>
      </c>
      <c r="CR6" s="181"/>
      <c r="CT6" s="181"/>
      <c r="CU6" s="653" t="s">
        <v>2256</v>
      </c>
      <c r="CV6" s="472" t="s">
        <v>1279</v>
      </c>
      <c r="CW6" s="488" t="s">
        <v>1603</v>
      </c>
      <c r="CX6" s="585" t="s">
        <v>2378</v>
      </c>
      <c r="CY6" s="472" t="s">
        <v>1786</v>
      </c>
      <c r="CZ6" s="585" t="s">
        <v>2393</v>
      </c>
      <c r="DA6" s="472" t="s">
        <v>5</v>
      </c>
      <c r="DB6" s="472" t="s">
        <v>634</v>
      </c>
      <c r="DC6" s="181"/>
      <c r="DE6" s="181"/>
    </row>
    <row r="7" spans="1:109" x14ac:dyDescent="0.25">
      <c r="A7" s="653" t="s">
        <v>2225</v>
      </c>
      <c r="B7" s="472" t="s">
        <v>2462</v>
      </c>
      <c r="C7" s="472" t="s">
        <v>1441</v>
      </c>
      <c r="D7" s="588" t="s">
        <v>2520</v>
      </c>
      <c r="E7" s="472" t="s">
        <v>1626</v>
      </c>
      <c r="F7" s="584" t="s">
        <v>2517</v>
      </c>
      <c r="G7" s="472" t="s">
        <v>30</v>
      </c>
      <c r="H7" s="472" t="s">
        <v>704</v>
      </c>
      <c r="L7" s="653" t="s">
        <v>2233</v>
      </c>
      <c r="M7" s="472" t="s">
        <v>1275</v>
      </c>
      <c r="N7" s="488" t="s">
        <v>1469</v>
      </c>
      <c r="O7" s="588" t="s">
        <v>2530</v>
      </c>
      <c r="P7" s="472" t="s">
        <v>1655</v>
      </c>
      <c r="Q7" s="584" t="s">
        <v>2352</v>
      </c>
      <c r="R7" s="472" t="s">
        <v>34</v>
      </c>
      <c r="S7" s="472" t="s">
        <v>706</v>
      </c>
      <c r="U7" s="181"/>
      <c r="V7" s="653" t="s">
        <v>2236</v>
      </c>
      <c r="W7" s="80" t="s">
        <v>1272</v>
      </c>
      <c r="X7" s="472" t="s">
        <v>1457</v>
      </c>
      <c r="Y7" s="586" t="s">
        <v>2545</v>
      </c>
      <c r="Z7" s="472" t="s">
        <v>1641</v>
      </c>
      <c r="AA7" s="584" t="s">
        <v>2482</v>
      </c>
      <c r="AB7" s="472" t="s">
        <v>37</v>
      </c>
      <c r="AC7" s="472" t="s">
        <v>707</v>
      </c>
      <c r="AF7" s="168"/>
      <c r="AG7" s="653" t="s">
        <v>2240</v>
      </c>
      <c r="AH7" s="472" t="s">
        <v>1270</v>
      </c>
      <c r="AI7" s="472" t="s">
        <v>1481</v>
      </c>
      <c r="AJ7" s="587" t="s">
        <v>2564</v>
      </c>
      <c r="AK7" s="472" t="s">
        <v>1667</v>
      </c>
      <c r="AL7" s="584" t="s">
        <v>2404</v>
      </c>
      <c r="AM7" s="472" t="s">
        <v>41</v>
      </c>
      <c r="AN7" s="472" t="s">
        <v>708</v>
      </c>
      <c r="AQ7" s="181"/>
      <c r="AR7" s="653" t="s">
        <v>2247</v>
      </c>
      <c r="AS7" s="472" t="s">
        <v>1276</v>
      </c>
      <c r="AT7" s="472" t="s">
        <v>1498</v>
      </c>
      <c r="AU7" s="586" t="s">
        <v>2069</v>
      </c>
      <c r="AV7" s="472" t="s">
        <v>1682</v>
      </c>
      <c r="AW7" s="584" t="s">
        <v>2560</v>
      </c>
      <c r="AX7" s="472" t="s">
        <v>40</v>
      </c>
      <c r="AY7" s="472" t="s">
        <v>702</v>
      </c>
      <c r="BB7" s="181"/>
      <c r="BC7" s="653" t="s">
        <v>2250</v>
      </c>
      <c r="BD7" s="472" t="s">
        <v>711</v>
      </c>
      <c r="BE7" s="472" t="s">
        <v>1514</v>
      </c>
      <c r="BF7" s="590" t="s">
        <v>2563</v>
      </c>
      <c r="BG7" s="472" t="s">
        <v>1699</v>
      </c>
      <c r="BH7" s="591" t="s">
        <v>2509</v>
      </c>
      <c r="BI7" s="472" t="s">
        <v>42</v>
      </c>
      <c r="BJ7" s="472" t="s">
        <v>711</v>
      </c>
      <c r="BK7" s="181"/>
      <c r="BM7" s="181"/>
      <c r="BN7" s="653" t="s">
        <v>2251</v>
      </c>
      <c r="BO7" s="472" t="s">
        <v>709</v>
      </c>
      <c r="BP7" s="472" t="s">
        <v>1503</v>
      </c>
      <c r="BQ7" s="586" t="s">
        <v>997</v>
      </c>
      <c r="BR7" s="472" t="s">
        <v>1689</v>
      </c>
      <c r="BS7" s="584" t="s">
        <v>969</v>
      </c>
      <c r="BT7" s="472" t="s">
        <v>43</v>
      </c>
      <c r="BU7" s="472" t="s">
        <v>709</v>
      </c>
      <c r="BV7" s="181"/>
      <c r="BX7" s="181"/>
      <c r="CJ7" s="653" t="s">
        <v>2253</v>
      </c>
      <c r="CK7" s="472" t="s">
        <v>710</v>
      </c>
      <c r="CL7" s="402" t="s">
        <v>1529</v>
      </c>
      <c r="CM7" s="586" t="s">
        <v>1942</v>
      </c>
      <c r="CN7" s="402" t="s">
        <v>1715</v>
      </c>
      <c r="CO7" s="584" t="s">
        <v>376</v>
      </c>
      <c r="CP7" s="472" t="s">
        <v>46</v>
      </c>
      <c r="CQ7" s="472" t="s">
        <v>710</v>
      </c>
      <c r="CR7" s="181"/>
      <c r="CT7" s="181"/>
      <c r="CU7" s="653" t="s">
        <v>2256</v>
      </c>
      <c r="CV7" s="472" t="s">
        <v>1279</v>
      </c>
      <c r="CW7" s="472" t="s">
        <v>1604</v>
      </c>
      <c r="CX7" s="586" t="s">
        <v>2072</v>
      </c>
      <c r="CY7" s="472" t="s">
        <v>1787</v>
      </c>
      <c r="CZ7" s="584" t="s">
        <v>2222</v>
      </c>
      <c r="DA7" s="472" t="s">
        <v>5</v>
      </c>
      <c r="DB7" s="472" t="s">
        <v>634</v>
      </c>
      <c r="DC7" s="181"/>
      <c r="DE7" s="181"/>
    </row>
    <row r="8" spans="1:109" x14ac:dyDescent="0.25">
      <c r="A8" s="653" t="s">
        <v>2225</v>
      </c>
      <c r="B8" s="472" t="s">
        <v>2462</v>
      </c>
      <c r="C8" s="472" t="s">
        <v>1441</v>
      </c>
      <c r="D8" s="588" t="s">
        <v>2520</v>
      </c>
      <c r="E8" s="472" t="s">
        <v>1627</v>
      </c>
      <c r="F8" s="584" t="s">
        <v>2352</v>
      </c>
      <c r="G8" s="472" t="s">
        <v>30</v>
      </c>
      <c r="H8" s="472" t="s">
        <v>704</v>
      </c>
      <c r="L8" s="653" t="s">
        <v>2233</v>
      </c>
      <c r="M8" s="472" t="s">
        <v>1275</v>
      </c>
      <c r="N8" s="488" t="s">
        <v>1469</v>
      </c>
      <c r="O8" s="588" t="s">
        <v>2530</v>
      </c>
      <c r="P8" s="472" t="s">
        <v>1656</v>
      </c>
      <c r="Q8" s="584" t="s">
        <v>2488</v>
      </c>
      <c r="R8" s="472" t="s">
        <v>34</v>
      </c>
      <c r="S8" s="472" t="s">
        <v>706</v>
      </c>
      <c r="U8" s="181"/>
      <c r="V8" s="653" t="s">
        <v>2236</v>
      </c>
      <c r="W8" s="80" t="s">
        <v>1272</v>
      </c>
      <c r="X8" s="472" t="s">
        <v>1458</v>
      </c>
      <c r="Y8" s="586" t="s">
        <v>2546</v>
      </c>
      <c r="Z8" s="472" t="s">
        <v>1642</v>
      </c>
      <c r="AA8" s="584" t="s">
        <v>2381</v>
      </c>
      <c r="AB8" s="472" t="s">
        <v>37</v>
      </c>
      <c r="AC8" s="472" t="s">
        <v>707</v>
      </c>
      <c r="AF8" s="168"/>
      <c r="AG8" s="653" t="s">
        <v>2240</v>
      </c>
      <c r="AH8" s="472" t="s">
        <v>1270</v>
      </c>
      <c r="AI8" s="472" t="s">
        <v>1482</v>
      </c>
      <c r="AJ8" s="588" t="s">
        <v>2565</v>
      </c>
      <c r="AK8" s="472" t="s">
        <v>1668</v>
      </c>
      <c r="AL8" s="584" t="s">
        <v>2489</v>
      </c>
      <c r="AM8" s="472" t="s">
        <v>41</v>
      </c>
      <c r="AN8" s="472" t="s">
        <v>708</v>
      </c>
      <c r="AQ8" s="168"/>
      <c r="AR8" s="653" t="s">
        <v>2247</v>
      </c>
      <c r="AS8" s="472" t="s">
        <v>1276</v>
      </c>
      <c r="AT8" s="472" t="s">
        <v>1498</v>
      </c>
      <c r="AU8" s="586" t="s">
        <v>2069</v>
      </c>
      <c r="AV8" s="472" t="s">
        <v>1683</v>
      </c>
      <c r="AW8" s="584" t="s">
        <v>2289</v>
      </c>
      <c r="AX8" s="472" t="s">
        <v>40</v>
      </c>
      <c r="AY8" s="472" t="s">
        <v>702</v>
      </c>
      <c r="BB8" s="181"/>
      <c r="BC8" s="653" t="s">
        <v>2250</v>
      </c>
      <c r="BD8" s="472" t="s">
        <v>711</v>
      </c>
      <c r="BE8" s="472" t="s">
        <v>1515</v>
      </c>
      <c r="BF8" s="586" t="s">
        <v>2418</v>
      </c>
      <c r="BG8" s="472" t="s">
        <v>1700</v>
      </c>
      <c r="BH8" s="591" t="s">
        <v>2427</v>
      </c>
      <c r="BI8" s="472" t="s">
        <v>42</v>
      </c>
      <c r="BJ8" s="472" t="s">
        <v>711</v>
      </c>
      <c r="BK8" s="181"/>
      <c r="BM8" s="181"/>
      <c r="BN8" s="653" t="s">
        <v>2251</v>
      </c>
      <c r="BO8" s="472" t="s">
        <v>709</v>
      </c>
      <c r="BP8" s="472" t="s">
        <v>1503</v>
      </c>
      <c r="BQ8" s="586" t="s">
        <v>997</v>
      </c>
      <c r="BR8" s="472" t="s">
        <v>1690</v>
      </c>
      <c r="BS8" s="584" t="s">
        <v>971</v>
      </c>
      <c r="BT8" s="472" t="s">
        <v>43</v>
      </c>
      <c r="BU8" s="472" t="s">
        <v>709</v>
      </c>
      <c r="BV8" s="181"/>
      <c r="BX8" s="181"/>
      <c r="CJ8" s="653" t="s">
        <v>2253</v>
      </c>
      <c r="CK8" s="472" t="s">
        <v>710</v>
      </c>
      <c r="CL8" s="402" t="s">
        <v>1529</v>
      </c>
      <c r="CM8" s="586" t="s">
        <v>1942</v>
      </c>
      <c r="CN8" s="402" t="s">
        <v>1716</v>
      </c>
      <c r="CO8" s="584" t="s">
        <v>2076</v>
      </c>
      <c r="CP8" s="472" t="s">
        <v>46</v>
      </c>
      <c r="CQ8" s="472" t="s">
        <v>710</v>
      </c>
      <c r="CR8" s="181"/>
      <c r="CT8" s="181"/>
      <c r="CU8" s="653" t="s">
        <v>2259</v>
      </c>
      <c r="CV8" s="472" t="s">
        <v>2468</v>
      </c>
      <c r="CW8" s="472" t="s">
        <v>1561</v>
      </c>
      <c r="CX8" s="586" t="s">
        <v>712</v>
      </c>
      <c r="CY8" s="472" t="s">
        <v>1748</v>
      </c>
      <c r="CZ8" s="592" t="s">
        <v>1425</v>
      </c>
      <c r="DA8" s="472" t="s">
        <v>5</v>
      </c>
      <c r="DB8" s="472" t="s">
        <v>634</v>
      </c>
      <c r="DC8" s="181"/>
      <c r="DE8" s="181"/>
    </row>
    <row r="9" spans="1:109" x14ac:dyDescent="0.25">
      <c r="A9" s="653" t="s">
        <v>2225</v>
      </c>
      <c r="B9" s="472" t="s">
        <v>2462</v>
      </c>
      <c r="C9" s="472" t="s">
        <v>1441</v>
      </c>
      <c r="D9" s="588" t="s">
        <v>2520</v>
      </c>
      <c r="E9" s="472" t="s">
        <v>1628</v>
      </c>
      <c r="F9" s="584" t="s">
        <v>2488</v>
      </c>
      <c r="G9" s="472" t="s">
        <v>30</v>
      </c>
      <c r="H9" s="472" t="s">
        <v>704</v>
      </c>
      <c r="L9" s="653" t="s">
        <v>2233</v>
      </c>
      <c r="M9" s="472" t="s">
        <v>1275</v>
      </c>
      <c r="N9" s="472" t="s">
        <v>1470</v>
      </c>
      <c r="O9" s="587" t="s">
        <v>2531</v>
      </c>
      <c r="P9" s="472" t="s">
        <v>1657</v>
      </c>
      <c r="Q9" s="584" t="s">
        <v>2346</v>
      </c>
      <c r="R9" s="472" t="s">
        <v>34</v>
      </c>
      <c r="S9" s="472" t="s">
        <v>706</v>
      </c>
      <c r="U9" s="181"/>
      <c r="V9" s="653" t="s">
        <v>2236</v>
      </c>
      <c r="W9" s="80" t="s">
        <v>1272</v>
      </c>
      <c r="X9" s="472" t="s">
        <v>1458</v>
      </c>
      <c r="Y9" s="586" t="s">
        <v>2546</v>
      </c>
      <c r="Z9" s="472" t="s">
        <v>1643</v>
      </c>
      <c r="AA9" s="584" t="s">
        <v>2382</v>
      </c>
      <c r="AB9" s="472" t="s">
        <v>37</v>
      </c>
      <c r="AC9" s="472" t="s">
        <v>707</v>
      </c>
      <c r="AF9" s="168"/>
      <c r="AG9" s="653" t="s">
        <v>2240</v>
      </c>
      <c r="AH9" s="472" t="s">
        <v>1270</v>
      </c>
      <c r="AI9" s="472" t="s">
        <v>1482</v>
      </c>
      <c r="AJ9" s="588" t="s">
        <v>2565</v>
      </c>
      <c r="AK9" s="472" t="s">
        <v>1669</v>
      </c>
      <c r="AL9" s="584" t="s">
        <v>2547</v>
      </c>
      <c r="AM9" s="472" t="s">
        <v>41</v>
      </c>
      <c r="AN9" s="472" t="s">
        <v>708</v>
      </c>
      <c r="AQ9" s="168"/>
      <c r="BC9" s="653" t="s">
        <v>2250</v>
      </c>
      <c r="BD9" s="472" t="s">
        <v>711</v>
      </c>
      <c r="BE9" s="472" t="s">
        <v>1516</v>
      </c>
      <c r="BF9" s="586" t="s">
        <v>2420</v>
      </c>
      <c r="BG9" s="472" t="s">
        <v>1701</v>
      </c>
      <c r="BH9" s="591" t="s">
        <v>2421</v>
      </c>
      <c r="BI9" s="472" t="s">
        <v>42</v>
      </c>
      <c r="BJ9" s="472" t="s">
        <v>711</v>
      </c>
      <c r="BK9" s="181"/>
      <c r="BM9" s="181"/>
      <c r="BN9" s="653" t="s">
        <v>2251</v>
      </c>
      <c r="BO9" s="472" t="s">
        <v>709</v>
      </c>
      <c r="BP9" s="472" t="s">
        <v>1503</v>
      </c>
      <c r="BQ9" s="586" t="s">
        <v>997</v>
      </c>
      <c r="BR9" s="472" t="s">
        <v>1691</v>
      </c>
      <c r="BS9" s="584" t="s">
        <v>970</v>
      </c>
      <c r="BT9" s="472" t="s">
        <v>43</v>
      </c>
      <c r="BU9" s="472" t="s">
        <v>709</v>
      </c>
      <c r="BV9" s="181"/>
      <c r="BX9" s="181"/>
      <c r="CJ9" s="653" t="s">
        <v>2253</v>
      </c>
      <c r="CK9" s="472" t="s">
        <v>710</v>
      </c>
      <c r="CL9" s="402" t="s">
        <v>1530</v>
      </c>
      <c r="CM9" s="586" t="s">
        <v>2275</v>
      </c>
      <c r="CN9" s="402" t="s">
        <v>1717</v>
      </c>
      <c r="CO9" s="584" t="s">
        <v>392</v>
      </c>
      <c r="CP9" s="472" t="s">
        <v>46</v>
      </c>
      <c r="CQ9" s="472" t="s">
        <v>710</v>
      </c>
      <c r="CR9" s="181"/>
      <c r="CT9" s="181"/>
      <c r="CU9" s="653" t="s">
        <v>2259</v>
      </c>
      <c r="CV9" s="472" t="s">
        <v>2468</v>
      </c>
      <c r="CW9" s="472" t="s">
        <v>1567</v>
      </c>
      <c r="CX9" s="586" t="s">
        <v>713</v>
      </c>
      <c r="CY9" s="472" t="s">
        <v>1749</v>
      </c>
      <c r="CZ9" s="592" t="s">
        <v>1931</v>
      </c>
      <c r="DA9" s="472" t="s">
        <v>5</v>
      </c>
      <c r="DB9" s="472" t="s">
        <v>634</v>
      </c>
      <c r="DC9" s="181"/>
      <c r="DE9" s="181"/>
    </row>
    <row r="10" spans="1:109" x14ac:dyDescent="0.25">
      <c r="A10" s="653" t="s">
        <v>2225</v>
      </c>
      <c r="B10" s="472" t="s">
        <v>2462</v>
      </c>
      <c r="C10" s="472" t="s">
        <v>1442</v>
      </c>
      <c r="D10" s="587" t="s">
        <v>2521</v>
      </c>
      <c r="E10" s="472" t="s">
        <v>1629</v>
      </c>
      <c r="F10" s="584" t="s">
        <v>2346</v>
      </c>
      <c r="G10" s="472" t="s">
        <v>30</v>
      </c>
      <c r="H10" s="472" t="s">
        <v>704</v>
      </c>
      <c r="L10" s="653" t="s">
        <v>2233</v>
      </c>
      <c r="M10" s="472" t="s">
        <v>1275</v>
      </c>
      <c r="N10" s="472" t="s">
        <v>1470</v>
      </c>
      <c r="O10" s="587" t="s">
        <v>2531</v>
      </c>
      <c r="P10" s="472" t="s">
        <v>1658</v>
      </c>
      <c r="Q10" s="584" t="s">
        <v>2347</v>
      </c>
      <c r="R10" s="472" t="s">
        <v>34</v>
      </c>
      <c r="S10" s="472" t="s">
        <v>706</v>
      </c>
      <c r="U10" s="181"/>
      <c r="V10" s="653" t="s">
        <v>2237</v>
      </c>
      <c r="W10" s="472" t="s">
        <v>3429</v>
      </c>
      <c r="X10" s="472" t="s">
        <v>1459</v>
      </c>
      <c r="Y10" s="591" t="s">
        <v>2526</v>
      </c>
      <c r="Z10" s="472" t="s">
        <v>1644</v>
      </c>
      <c r="AA10" s="591" t="s">
        <v>2526</v>
      </c>
      <c r="AB10" s="472" t="s">
        <v>37</v>
      </c>
      <c r="AC10" s="472" t="s">
        <v>707</v>
      </c>
      <c r="AF10" s="168"/>
      <c r="AG10" s="653" t="s">
        <v>2240</v>
      </c>
      <c r="AH10" s="472" t="s">
        <v>1270</v>
      </c>
      <c r="AI10" s="472" t="s">
        <v>1482</v>
      </c>
      <c r="AJ10" s="588" t="s">
        <v>2565</v>
      </c>
      <c r="AK10" s="472" t="s">
        <v>1670</v>
      </c>
      <c r="AL10" s="584" t="s">
        <v>1073</v>
      </c>
      <c r="AM10" s="472" t="s">
        <v>41</v>
      </c>
      <c r="AN10" s="472" t="s">
        <v>708</v>
      </c>
      <c r="AQ10" s="168"/>
      <c r="BC10" s="653" t="s">
        <v>2250</v>
      </c>
      <c r="BD10" s="472" t="s">
        <v>711</v>
      </c>
      <c r="BE10" s="472" t="s">
        <v>1517</v>
      </c>
      <c r="BF10" s="586" t="s">
        <v>2419</v>
      </c>
      <c r="BG10" s="472" t="s">
        <v>1702</v>
      </c>
      <c r="BH10" s="591" t="s">
        <v>2568</v>
      </c>
      <c r="BI10" s="472" t="s">
        <v>42</v>
      </c>
      <c r="BJ10" s="472" t="s">
        <v>711</v>
      </c>
      <c r="BK10" s="181"/>
      <c r="BM10" s="181"/>
      <c r="BN10" s="653" t="s">
        <v>2251</v>
      </c>
      <c r="BO10" s="472" t="s">
        <v>709</v>
      </c>
      <c r="BP10" s="472" t="s">
        <v>1504</v>
      </c>
      <c r="BQ10" s="586" t="s">
        <v>1046</v>
      </c>
      <c r="BR10" s="472" t="s">
        <v>1692</v>
      </c>
      <c r="BS10" s="584" t="s">
        <v>1009</v>
      </c>
      <c r="BT10" s="472" t="s">
        <v>43</v>
      </c>
      <c r="BU10" s="472" t="s">
        <v>709</v>
      </c>
      <c r="BV10" s="181"/>
      <c r="BX10" s="181"/>
      <c r="CJ10" s="653" t="s">
        <v>2253</v>
      </c>
      <c r="CK10" s="472" t="s">
        <v>710</v>
      </c>
      <c r="CL10" s="402" t="s">
        <v>1530</v>
      </c>
      <c r="CM10" s="586" t="s">
        <v>2275</v>
      </c>
      <c r="CN10" s="402" t="s">
        <v>1718</v>
      </c>
      <c r="CO10" s="584" t="s">
        <v>1421</v>
      </c>
      <c r="CP10" s="472" t="s">
        <v>46</v>
      </c>
      <c r="CQ10" s="472" t="s">
        <v>710</v>
      </c>
      <c r="CR10" s="181"/>
      <c r="CT10" s="181"/>
      <c r="CU10" s="653" t="s">
        <v>2259</v>
      </c>
      <c r="CV10" s="472" t="s">
        <v>2468</v>
      </c>
      <c r="CW10" s="472" t="s">
        <v>1567</v>
      </c>
      <c r="CX10" s="586" t="s">
        <v>713</v>
      </c>
      <c r="CY10" s="472" t="s">
        <v>1750</v>
      </c>
      <c r="CZ10" s="592" t="s">
        <v>714</v>
      </c>
      <c r="DA10" s="472" t="s">
        <v>5</v>
      </c>
      <c r="DB10" s="472" t="s">
        <v>634</v>
      </c>
      <c r="DC10" s="181"/>
      <c r="DE10" s="181"/>
    </row>
    <row r="11" spans="1:109" x14ac:dyDescent="0.25">
      <c r="A11" s="653" t="s">
        <v>2225</v>
      </c>
      <c r="B11" s="472" t="s">
        <v>2462</v>
      </c>
      <c r="C11" s="472" t="s">
        <v>1442</v>
      </c>
      <c r="D11" s="587" t="s">
        <v>2521</v>
      </c>
      <c r="E11" s="472" t="s">
        <v>1630</v>
      </c>
      <c r="F11" s="584" t="s">
        <v>2347</v>
      </c>
      <c r="G11" s="472" t="s">
        <v>30</v>
      </c>
      <c r="H11" s="472" t="s">
        <v>704</v>
      </c>
      <c r="L11" s="653" t="s">
        <v>2233</v>
      </c>
      <c r="M11" s="472" t="s">
        <v>1275</v>
      </c>
      <c r="N11" s="472" t="s">
        <v>1470</v>
      </c>
      <c r="O11" s="587" t="s">
        <v>2531</v>
      </c>
      <c r="P11" s="472" t="s">
        <v>1659</v>
      </c>
      <c r="Q11" s="584" t="s">
        <v>2348</v>
      </c>
      <c r="R11" s="472" t="s">
        <v>34</v>
      </c>
      <c r="S11" s="472" t="s">
        <v>706</v>
      </c>
      <c r="U11" s="181"/>
      <c r="V11" s="653" t="s">
        <v>2237</v>
      </c>
      <c r="W11" s="472" t="s">
        <v>3429</v>
      </c>
      <c r="X11" s="472" t="s">
        <v>1460</v>
      </c>
      <c r="Y11" s="589" t="s">
        <v>2397</v>
      </c>
      <c r="Z11" s="472" t="s">
        <v>1645</v>
      </c>
      <c r="AA11" s="584" t="s">
        <v>2534</v>
      </c>
      <c r="AB11" s="472" t="s">
        <v>37</v>
      </c>
      <c r="AC11" s="472" t="s">
        <v>707</v>
      </c>
      <c r="AF11" s="168"/>
      <c r="AG11" s="653" t="s">
        <v>2240</v>
      </c>
      <c r="AH11" s="472" t="s">
        <v>1270</v>
      </c>
      <c r="AI11" s="472" t="s">
        <v>1482</v>
      </c>
      <c r="AJ11" s="588" t="s">
        <v>2565</v>
      </c>
      <c r="AK11" s="472" t="s">
        <v>1671</v>
      </c>
      <c r="AL11" s="584" t="s">
        <v>2496</v>
      </c>
      <c r="AM11" s="472" t="s">
        <v>41</v>
      </c>
      <c r="AN11" s="472" t="s">
        <v>708</v>
      </c>
      <c r="AQ11" s="168"/>
      <c r="BC11" s="653" t="s">
        <v>2250</v>
      </c>
      <c r="BD11" s="472" t="s">
        <v>711</v>
      </c>
      <c r="BE11" s="472" t="s">
        <v>1517</v>
      </c>
      <c r="BF11" s="586" t="s">
        <v>2419</v>
      </c>
      <c r="BG11" s="472" t="s">
        <v>1703</v>
      </c>
      <c r="BH11" s="591" t="s">
        <v>2569</v>
      </c>
      <c r="BI11" s="472" t="s">
        <v>42</v>
      </c>
      <c r="BJ11" s="472" t="s">
        <v>711</v>
      </c>
      <c r="BK11" s="181"/>
      <c r="BM11" s="181"/>
      <c r="BN11" s="653" t="s">
        <v>2251</v>
      </c>
      <c r="BO11" s="472" t="s">
        <v>709</v>
      </c>
      <c r="BP11" s="472" t="s">
        <v>1504</v>
      </c>
      <c r="BQ11" s="586" t="s">
        <v>1046</v>
      </c>
      <c r="BR11" s="472" t="s">
        <v>1693</v>
      </c>
      <c r="BS11" s="584" t="s">
        <v>1025</v>
      </c>
      <c r="BT11" s="472" t="s">
        <v>43</v>
      </c>
      <c r="BU11" s="472" t="s">
        <v>709</v>
      </c>
      <c r="BV11" s="181"/>
      <c r="BX11" s="181"/>
      <c r="CJ11" s="653" t="s">
        <v>2253</v>
      </c>
      <c r="CK11" s="472" t="s">
        <v>710</v>
      </c>
      <c r="CL11" s="402" t="s">
        <v>1530</v>
      </c>
      <c r="CM11" s="586" t="s">
        <v>2275</v>
      </c>
      <c r="CN11" s="402" t="s">
        <v>1719</v>
      </c>
      <c r="CO11" s="584" t="s">
        <v>2297</v>
      </c>
      <c r="CP11" s="472" t="s">
        <v>46</v>
      </c>
      <c r="CQ11" s="472" t="s">
        <v>710</v>
      </c>
      <c r="CR11" s="181"/>
      <c r="CT11" s="181"/>
      <c r="CU11" s="653" t="s">
        <v>2259</v>
      </c>
      <c r="CV11" s="472" t="s">
        <v>2468</v>
      </c>
      <c r="CW11" s="472" t="s">
        <v>1567</v>
      </c>
      <c r="CX11" s="586" t="s">
        <v>713</v>
      </c>
      <c r="CY11" s="472" t="s">
        <v>1848</v>
      </c>
      <c r="CZ11" s="592" t="s">
        <v>2306</v>
      </c>
      <c r="DA11" s="472" t="s">
        <v>5</v>
      </c>
      <c r="DB11" s="472" t="s">
        <v>634</v>
      </c>
      <c r="DC11" s="181"/>
      <c r="DE11" s="181"/>
    </row>
    <row r="12" spans="1:109" x14ac:dyDescent="0.25">
      <c r="A12" s="653" t="s">
        <v>2225</v>
      </c>
      <c r="B12" s="472" t="s">
        <v>2462</v>
      </c>
      <c r="C12" s="472" t="s">
        <v>1442</v>
      </c>
      <c r="D12" s="587" t="s">
        <v>2521</v>
      </c>
      <c r="E12" s="472" t="s">
        <v>1631</v>
      </c>
      <c r="F12" s="584" t="s">
        <v>2348</v>
      </c>
      <c r="G12" s="472" t="s">
        <v>30</v>
      </c>
      <c r="H12" s="472" t="s">
        <v>704</v>
      </c>
      <c r="L12" s="653" t="s">
        <v>2233</v>
      </c>
      <c r="M12" s="472" t="s">
        <v>1275</v>
      </c>
      <c r="N12" s="472" t="s">
        <v>1471</v>
      </c>
      <c r="O12" s="589" t="s">
        <v>2532</v>
      </c>
      <c r="P12" s="472" t="s">
        <v>1660</v>
      </c>
      <c r="Q12" s="584" t="s">
        <v>2232</v>
      </c>
      <c r="R12" s="472" t="s">
        <v>34</v>
      </c>
      <c r="S12" s="472" t="s">
        <v>706</v>
      </c>
      <c r="U12" s="181"/>
      <c r="V12" s="653" t="s">
        <v>2237</v>
      </c>
      <c r="W12" s="472" t="s">
        <v>3429</v>
      </c>
      <c r="X12" s="472" t="s">
        <v>1460</v>
      </c>
      <c r="Y12" s="589" t="s">
        <v>2397</v>
      </c>
      <c r="Z12" s="472" t="s">
        <v>1646</v>
      </c>
      <c r="AA12" s="584" t="s">
        <v>2540</v>
      </c>
      <c r="AB12" s="472" t="s">
        <v>37</v>
      </c>
      <c r="AC12" s="472" t="s">
        <v>707</v>
      </c>
      <c r="AF12" s="168"/>
      <c r="AG12" s="653" t="s">
        <v>2240</v>
      </c>
      <c r="AH12" s="472" t="s">
        <v>1270</v>
      </c>
      <c r="AI12" s="472" t="s">
        <v>1482</v>
      </c>
      <c r="AJ12" s="588" t="s">
        <v>2565</v>
      </c>
      <c r="AK12" s="472" t="s">
        <v>1672</v>
      </c>
      <c r="AL12" s="584" t="s">
        <v>2404</v>
      </c>
      <c r="AM12" s="472" t="s">
        <v>41</v>
      </c>
      <c r="AN12" s="472" t="s">
        <v>708</v>
      </c>
      <c r="AQ12" s="168"/>
      <c r="BC12" s="653" t="s">
        <v>2250</v>
      </c>
      <c r="BD12" s="472" t="s">
        <v>711</v>
      </c>
      <c r="BE12" s="472" t="s">
        <v>1518</v>
      </c>
      <c r="BF12" s="586" t="s">
        <v>1887</v>
      </c>
      <c r="BG12" s="472" t="s">
        <v>1846</v>
      </c>
      <c r="BH12" s="591" t="s">
        <v>2183</v>
      </c>
      <c r="BI12" s="472" t="s">
        <v>42</v>
      </c>
      <c r="BJ12" s="472" t="s">
        <v>711</v>
      </c>
      <c r="BK12" s="181"/>
      <c r="BM12" s="181"/>
      <c r="BN12" s="653" t="s">
        <v>2251</v>
      </c>
      <c r="BO12" s="472" t="s">
        <v>709</v>
      </c>
      <c r="BP12" s="472" t="s">
        <v>1505</v>
      </c>
      <c r="BQ12" s="586" t="s">
        <v>1898</v>
      </c>
      <c r="BR12" s="472" t="s">
        <v>1841</v>
      </c>
      <c r="BS12" s="584" t="s">
        <v>1899</v>
      </c>
      <c r="BT12" s="472" t="s">
        <v>43</v>
      </c>
      <c r="BU12" s="472" t="s">
        <v>709</v>
      </c>
      <c r="BV12" s="181"/>
      <c r="BX12" s="181"/>
      <c r="CJ12" s="653" t="s">
        <v>2253</v>
      </c>
      <c r="CK12" s="472" t="s">
        <v>710</v>
      </c>
      <c r="CL12" s="402" t="s">
        <v>1530</v>
      </c>
      <c r="CM12" s="586" t="s">
        <v>2275</v>
      </c>
      <c r="CN12" s="402" t="s">
        <v>1720</v>
      </c>
      <c r="CO12" s="584" t="s">
        <v>396</v>
      </c>
      <c r="CP12" s="472" t="s">
        <v>46</v>
      </c>
      <c r="CQ12" s="472" t="s">
        <v>710</v>
      </c>
      <c r="CR12" s="181"/>
      <c r="CT12" s="181"/>
      <c r="CU12" s="653" t="s">
        <v>2259</v>
      </c>
      <c r="CV12" s="472" t="s">
        <v>2468</v>
      </c>
      <c r="CW12" s="472" t="s">
        <v>1568</v>
      </c>
      <c r="CX12" s="586" t="s">
        <v>2165</v>
      </c>
      <c r="CY12" s="472" t="s">
        <v>1849</v>
      </c>
      <c r="CZ12" s="592" t="s">
        <v>2164</v>
      </c>
      <c r="DA12" s="472" t="s">
        <v>5</v>
      </c>
      <c r="DB12" s="472" t="s">
        <v>634</v>
      </c>
      <c r="DC12" s="181"/>
      <c r="DE12" s="181"/>
    </row>
    <row r="13" spans="1:109" x14ac:dyDescent="0.25">
      <c r="A13" s="653" t="s">
        <v>2225</v>
      </c>
      <c r="B13" s="472" t="s">
        <v>2462</v>
      </c>
      <c r="C13" s="472" t="s">
        <v>1443</v>
      </c>
      <c r="D13" s="586" t="s">
        <v>2522</v>
      </c>
      <c r="E13" s="472" t="s">
        <v>1632</v>
      </c>
      <c r="F13" s="584" t="s">
        <v>2282</v>
      </c>
      <c r="G13" s="472" t="s">
        <v>30</v>
      </c>
      <c r="H13" s="472" t="s">
        <v>704</v>
      </c>
      <c r="L13" s="653" t="s">
        <v>2233</v>
      </c>
      <c r="M13" s="472" t="s">
        <v>1275</v>
      </c>
      <c r="N13" s="472" t="s">
        <v>1472</v>
      </c>
      <c r="O13" s="589" t="s">
        <v>2533</v>
      </c>
      <c r="P13" s="472" t="s">
        <v>1661</v>
      </c>
      <c r="Q13" s="584" t="s">
        <v>2065</v>
      </c>
      <c r="R13" s="472" t="s">
        <v>34</v>
      </c>
      <c r="S13" s="472" t="s">
        <v>706</v>
      </c>
      <c r="U13" s="181"/>
      <c r="V13" s="653" t="s">
        <v>2237</v>
      </c>
      <c r="W13" s="472" t="s">
        <v>3429</v>
      </c>
      <c r="X13" s="472" t="s">
        <v>1461</v>
      </c>
      <c r="Y13" s="589" t="s">
        <v>2428</v>
      </c>
      <c r="Z13" s="472" t="s">
        <v>1647</v>
      </c>
      <c r="AA13" s="584" t="s">
        <v>2383</v>
      </c>
      <c r="AB13" s="472" t="s">
        <v>37</v>
      </c>
      <c r="AC13" s="472" t="s">
        <v>707</v>
      </c>
      <c r="AF13" s="168"/>
      <c r="AG13" s="653" t="s">
        <v>2240</v>
      </c>
      <c r="AH13" s="472" t="s">
        <v>1270</v>
      </c>
      <c r="AI13" s="472" t="s">
        <v>1483</v>
      </c>
      <c r="AJ13" s="586" t="s">
        <v>2521</v>
      </c>
      <c r="AK13" s="472" t="s">
        <v>1673</v>
      </c>
      <c r="AL13" s="584" t="s">
        <v>2346</v>
      </c>
      <c r="AM13" s="472" t="s">
        <v>41</v>
      </c>
      <c r="AN13" s="472" t="s">
        <v>708</v>
      </c>
      <c r="AQ13" s="168"/>
      <c r="BC13" s="653" t="s">
        <v>2250</v>
      </c>
      <c r="BD13" s="472" t="s">
        <v>711</v>
      </c>
      <c r="BE13" s="488" t="s">
        <v>1519</v>
      </c>
      <c r="BF13" s="655" t="s">
        <v>1888</v>
      </c>
      <c r="BG13" s="472" t="s">
        <v>1847</v>
      </c>
      <c r="BH13" s="655" t="s">
        <v>2376</v>
      </c>
      <c r="BI13" s="472" t="s">
        <v>42</v>
      </c>
      <c r="BJ13" s="472" t="s">
        <v>711</v>
      </c>
      <c r="BK13" s="181"/>
      <c r="BM13" s="181"/>
      <c r="BN13" s="653" t="s">
        <v>2251</v>
      </c>
      <c r="BO13" s="472" t="s">
        <v>709</v>
      </c>
      <c r="BP13" s="472" t="s">
        <v>1505</v>
      </c>
      <c r="BQ13" s="586" t="s">
        <v>1898</v>
      </c>
      <c r="BR13" s="472" t="s">
        <v>1842</v>
      </c>
      <c r="BS13" s="585" t="s">
        <v>2478</v>
      </c>
      <c r="BT13" s="472" t="s">
        <v>43</v>
      </c>
      <c r="BU13" s="472" t="s">
        <v>709</v>
      </c>
      <c r="BV13" s="181"/>
      <c r="BX13" s="181"/>
      <c r="CJ13" s="653" t="s">
        <v>2253</v>
      </c>
      <c r="CK13" s="472" t="s">
        <v>710</v>
      </c>
      <c r="CL13" s="402" t="s">
        <v>1530</v>
      </c>
      <c r="CM13" s="586" t="s">
        <v>2275</v>
      </c>
      <c r="CN13" s="402" t="s">
        <v>1721</v>
      </c>
      <c r="CO13" s="584" t="s">
        <v>2262</v>
      </c>
      <c r="CP13" s="472" t="s">
        <v>46</v>
      </c>
      <c r="CQ13" s="472" t="s">
        <v>710</v>
      </c>
      <c r="CR13" s="181"/>
      <c r="CT13" s="181"/>
      <c r="CU13" s="653" t="s">
        <v>2258</v>
      </c>
      <c r="CV13" s="472" t="s">
        <v>2468</v>
      </c>
      <c r="CW13" s="472" t="s">
        <v>1569</v>
      </c>
      <c r="CX13" s="586" t="s">
        <v>1398</v>
      </c>
      <c r="CY13" s="472" t="s">
        <v>1751</v>
      </c>
      <c r="CZ13" s="592" t="s">
        <v>1889</v>
      </c>
      <c r="DA13" s="472" t="s">
        <v>5</v>
      </c>
      <c r="DB13" s="472" t="s">
        <v>634</v>
      </c>
      <c r="DC13" s="181"/>
      <c r="DE13" s="181"/>
    </row>
    <row r="14" spans="1:109" x14ac:dyDescent="0.25">
      <c r="A14" s="653" t="s">
        <v>2225</v>
      </c>
      <c r="B14" s="472" t="s">
        <v>2462</v>
      </c>
      <c r="C14" s="472" t="s">
        <v>1443</v>
      </c>
      <c r="D14" s="586" t="s">
        <v>2522</v>
      </c>
      <c r="E14" s="472" t="s">
        <v>1633</v>
      </c>
      <c r="F14" s="584" t="s">
        <v>2156</v>
      </c>
      <c r="G14" s="472" t="s">
        <v>30</v>
      </c>
      <c r="H14" s="472" t="s">
        <v>704</v>
      </c>
      <c r="L14" s="653" t="s">
        <v>2233</v>
      </c>
      <c r="M14" s="472" t="s">
        <v>1275</v>
      </c>
      <c r="N14" s="472" t="s">
        <v>1472</v>
      </c>
      <c r="O14" s="589" t="s">
        <v>2533</v>
      </c>
      <c r="P14" s="472" t="s">
        <v>1821</v>
      </c>
      <c r="Q14" s="585" t="s">
        <v>2486</v>
      </c>
      <c r="R14" s="472" t="s">
        <v>34</v>
      </c>
      <c r="S14" s="472" t="s">
        <v>706</v>
      </c>
      <c r="U14" s="181"/>
      <c r="V14" s="653" t="s">
        <v>2237</v>
      </c>
      <c r="W14" s="472" t="s">
        <v>3429</v>
      </c>
      <c r="X14" s="472" t="s">
        <v>1461</v>
      </c>
      <c r="Y14" s="589" t="s">
        <v>2428</v>
      </c>
      <c r="Z14" s="472" t="s">
        <v>1648</v>
      </c>
      <c r="AA14" s="584" t="s">
        <v>2384</v>
      </c>
      <c r="AB14" s="472" t="s">
        <v>37</v>
      </c>
      <c r="AC14" s="472" t="s">
        <v>707</v>
      </c>
      <c r="AF14" s="168"/>
      <c r="AG14" s="653" t="s">
        <v>2240</v>
      </c>
      <c r="AH14" s="472" t="s">
        <v>1270</v>
      </c>
      <c r="AI14" s="472" t="s">
        <v>1483</v>
      </c>
      <c r="AJ14" s="586" t="s">
        <v>2521</v>
      </c>
      <c r="AK14" s="472" t="s">
        <v>1674</v>
      </c>
      <c r="AL14" s="584" t="s">
        <v>2347</v>
      </c>
      <c r="AM14" s="472" t="s">
        <v>41</v>
      </c>
      <c r="AN14" s="472" t="s">
        <v>708</v>
      </c>
      <c r="AQ14" s="168"/>
      <c r="BC14" s="653" t="s">
        <v>2250</v>
      </c>
      <c r="BD14" s="472" t="s">
        <v>711</v>
      </c>
      <c r="BE14" s="472" t="s">
        <v>1520</v>
      </c>
      <c r="BF14" s="586" t="s">
        <v>1389</v>
      </c>
      <c r="BG14" s="472" t="s">
        <v>1933</v>
      </c>
      <c r="BH14" s="585" t="s">
        <v>289</v>
      </c>
      <c r="BI14" s="472" t="s">
        <v>42</v>
      </c>
      <c r="BJ14" s="472" t="s">
        <v>711</v>
      </c>
      <c r="BK14" s="181"/>
      <c r="BM14" s="181"/>
      <c r="BN14" s="653" t="s">
        <v>2251</v>
      </c>
      <c r="BO14" s="472" t="s">
        <v>709</v>
      </c>
      <c r="BP14" s="472" t="s">
        <v>1505</v>
      </c>
      <c r="BQ14" s="586" t="s">
        <v>1898</v>
      </c>
      <c r="BR14" s="472" t="s">
        <v>1843</v>
      </c>
      <c r="BS14" s="584" t="s">
        <v>1901</v>
      </c>
      <c r="BT14" s="472" t="s">
        <v>43</v>
      </c>
      <c r="BU14" s="472" t="s">
        <v>709</v>
      </c>
      <c r="BV14" s="181"/>
      <c r="BX14" s="181"/>
      <c r="CJ14" s="653" t="s">
        <v>2253</v>
      </c>
      <c r="CK14" s="472" t="s">
        <v>710</v>
      </c>
      <c r="CL14" s="402" t="s">
        <v>1531</v>
      </c>
      <c r="CM14" s="586" t="s">
        <v>2078</v>
      </c>
      <c r="CN14" s="402" t="s">
        <v>1722</v>
      </c>
      <c r="CO14" s="584" t="s">
        <v>2079</v>
      </c>
      <c r="CP14" s="472" t="s">
        <v>46</v>
      </c>
      <c r="CQ14" s="472" t="s">
        <v>710</v>
      </c>
      <c r="CR14" s="181"/>
      <c r="CT14" s="529"/>
      <c r="CU14" s="653" t="s">
        <v>2258</v>
      </c>
      <c r="CV14" s="472" t="s">
        <v>2468</v>
      </c>
      <c r="CW14" s="472" t="s">
        <v>1569</v>
      </c>
      <c r="CX14" s="586" t="s">
        <v>1398</v>
      </c>
      <c r="CY14" s="472" t="s">
        <v>1752</v>
      </c>
      <c r="CZ14" s="592" t="s">
        <v>715</v>
      </c>
      <c r="DA14" s="472" t="s">
        <v>5</v>
      </c>
      <c r="DB14" s="472" t="s">
        <v>634</v>
      </c>
      <c r="DC14" s="181"/>
      <c r="DE14" s="181"/>
    </row>
    <row r="15" spans="1:109" x14ac:dyDescent="0.25">
      <c r="A15" s="653" t="s">
        <v>2225</v>
      </c>
      <c r="B15" s="472" t="s">
        <v>2462</v>
      </c>
      <c r="C15" s="472" t="s">
        <v>1443</v>
      </c>
      <c r="D15" s="586" t="s">
        <v>2522</v>
      </c>
      <c r="E15" s="472" t="s">
        <v>1634</v>
      </c>
      <c r="F15" s="584" t="s">
        <v>2283</v>
      </c>
      <c r="G15" s="472" t="s">
        <v>30</v>
      </c>
      <c r="H15" s="472" t="s">
        <v>704</v>
      </c>
      <c r="L15" s="653" t="s">
        <v>2234</v>
      </c>
      <c r="M15" s="472" t="s">
        <v>1274</v>
      </c>
      <c r="N15" s="488" t="s">
        <v>1473</v>
      </c>
      <c r="O15" s="591" t="s">
        <v>2526</v>
      </c>
      <c r="P15" s="472" t="s">
        <v>1822</v>
      </c>
      <c r="Q15" s="591" t="s">
        <v>2392</v>
      </c>
      <c r="R15" s="472" t="s">
        <v>34</v>
      </c>
      <c r="S15" s="472" t="s">
        <v>706</v>
      </c>
      <c r="U15" s="181"/>
      <c r="V15" s="653" t="s">
        <v>2237</v>
      </c>
      <c r="W15" s="472" t="s">
        <v>3429</v>
      </c>
      <c r="X15" s="472" t="s">
        <v>1461</v>
      </c>
      <c r="Y15" s="589" t="s">
        <v>2428</v>
      </c>
      <c r="Z15" s="472" t="s">
        <v>1649</v>
      </c>
      <c r="AA15" s="584" t="s">
        <v>1988</v>
      </c>
      <c r="AB15" s="472" t="s">
        <v>37</v>
      </c>
      <c r="AC15" s="472" t="s">
        <v>707</v>
      </c>
      <c r="AF15" s="168"/>
      <c r="AG15" s="653" t="s">
        <v>2240</v>
      </c>
      <c r="AH15" s="472" t="s">
        <v>1270</v>
      </c>
      <c r="AI15" s="472" t="s">
        <v>1483</v>
      </c>
      <c r="AJ15" s="586" t="s">
        <v>2521</v>
      </c>
      <c r="AK15" s="472" t="s">
        <v>1675</v>
      </c>
      <c r="AL15" s="584" t="s">
        <v>2348</v>
      </c>
      <c r="AM15" s="472" t="s">
        <v>41</v>
      </c>
      <c r="AN15" s="472" t="s">
        <v>708</v>
      </c>
      <c r="AQ15" s="168"/>
      <c r="BC15" s="653" t="s">
        <v>2250</v>
      </c>
      <c r="BD15" s="472" t="s">
        <v>711</v>
      </c>
      <c r="BE15" s="472" t="s">
        <v>1520</v>
      </c>
      <c r="BF15" s="586" t="s">
        <v>1389</v>
      </c>
      <c r="BG15" s="472" t="s">
        <v>1938</v>
      </c>
      <c r="BH15" s="591" t="s">
        <v>293</v>
      </c>
      <c r="BI15" s="472" t="s">
        <v>42</v>
      </c>
      <c r="BJ15" s="472" t="s">
        <v>711</v>
      </c>
      <c r="BK15" s="181"/>
      <c r="BM15" s="181"/>
      <c r="BN15" s="653" t="s">
        <v>2251</v>
      </c>
      <c r="BO15" s="472" t="s">
        <v>709</v>
      </c>
      <c r="BP15" s="472" t="s">
        <v>1505</v>
      </c>
      <c r="BQ15" s="586" t="s">
        <v>1898</v>
      </c>
      <c r="BR15" s="472" t="s">
        <v>1844</v>
      </c>
      <c r="BS15" s="584" t="s">
        <v>1900</v>
      </c>
      <c r="BT15" s="472" t="s">
        <v>43</v>
      </c>
      <c r="BU15" s="472" t="s">
        <v>709</v>
      </c>
      <c r="CJ15" s="653" t="s">
        <v>2253</v>
      </c>
      <c r="CK15" s="472" t="s">
        <v>710</v>
      </c>
      <c r="CL15" s="402" t="s">
        <v>1532</v>
      </c>
      <c r="CM15" s="586" t="s">
        <v>2276</v>
      </c>
      <c r="CN15" s="402" t="s">
        <v>1723</v>
      </c>
      <c r="CO15" s="584" t="s">
        <v>2298</v>
      </c>
      <c r="CP15" s="472" t="s">
        <v>46</v>
      </c>
      <c r="CQ15" s="472" t="s">
        <v>710</v>
      </c>
      <c r="CR15" s="181"/>
      <c r="CT15" s="181"/>
      <c r="CU15" s="653" t="s">
        <v>2258</v>
      </c>
      <c r="CV15" s="472" t="s">
        <v>2468</v>
      </c>
      <c r="CW15" s="472" t="s">
        <v>1569</v>
      </c>
      <c r="CX15" s="586" t="s">
        <v>1398</v>
      </c>
      <c r="CY15" s="472" t="s">
        <v>1753</v>
      </c>
      <c r="CZ15" s="592" t="s">
        <v>716</v>
      </c>
      <c r="DA15" s="472" t="s">
        <v>5</v>
      </c>
      <c r="DB15" s="472" t="s">
        <v>634</v>
      </c>
      <c r="DC15" s="181"/>
      <c r="DE15" s="181"/>
    </row>
    <row r="16" spans="1:109" x14ac:dyDescent="0.25">
      <c r="A16" s="653" t="s">
        <v>2225</v>
      </c>
      <c r="B16" s="472" t="s">
        <v>2462</v>
      </c>
      <c r="C16" s="472" t="s">
        <v>1444</v>
      </c>
      <c r="D16" s="586" t="s">
        <v>2523</v>
      </c>
      <c r="E16" s="472" t="s">
        <v>1635</v>
      </c>
      <c r="F16" s="584" t="s">
        <v>2514</v>
      </c>
      <c r="G16" s="472" t="s">
        <v>30</v>
      </c>
      <c r="H16" s="472" t="s">
        <v>704</v>
      </c>
      <c r="L16" s="653" t="s">
        <v>2234</v>
      </c>
      <c r="M16" s="472" t="s">
        <v>1274</v>
      </c>
      <c r="N16" s="472" t="s">
        <v>1474</v>
      </c>
      <c r="O16" s="589" t="s">
        <v>2397</v>
      </c>
      <c r="P16" s="472" t="s">
        <v>1823</v>
      </c>
      <c r="Q16" s="584" t="s">
        <v>2540</v>
      </c>
      <c r="R16" s="472" t="s">
        <v>34</v>
      </c>
      <c r="S16" s="472" t="s">
        <v>706</v>
      </c>
      <c r="U16" s="181"/>
      <c r="V16" s="653" t="s">
        <v>2237</v>
      </c>
      <c r="W16" s="472" t="s">
        <v>3429</v>
      </c>
      <c r="X16" s="472" t="s">
        <v>1461</v>
      </c>
      <c r="Y16" s="589" t="s">
        <v>2428</v>
      </c>
      <c r="Z16" s="472" t="s">
        <v>1808</v>
      </c>
      <c r="AA16" s="584" t="s">
        <v>2385</v>
      </c>
      <c r="AB16" s="472" t="s">
        <v>37</v>
      </c>
      <c r="AC16" s="472" t="s">
        <v>707</v>
      </c>
      <c r="AF16" s="168"/>
      <c r="AG16" s="653" t="s">
        <v>2240</v>
      </c>
      <c r="AH16" s="472" t="s">
        <v>1270</v>
      </c>
      <c r="AI16" s="472" t="s">
        <v>1484</v>
      </c>
      <c r="AJ16" s="586" t="s">
        <v>2566</v>
      </c>
      <c r="AK16" s="472" t="s">
        <v>1837</v>
      </c>
      <c r="AL16" s="584" t="s">
        <v>2150</v>
      </c>
      <c r="AM16" s="472" t="s">
        <v>41</v>
      </c>
      <c r="AN16" s="472" t="s">
        <v>708</v>
      </c>
      <c r="AQ16" s="168"/>
      <c r="BC16" s="653" t="s">
        <v>2249</v>
      </c>
      <c r="BD16" s="472" t="s">
        <v>2470</v>
      </c>
      <c r="BE16" s="472" t="s">
        <v>1521</v>
      </c>
      <c r="BF16" s="586" t="s">
        <v>2423</v>
      </c>
      <c r="BG16" s="472" t="s">
        <v>2136</v>
      </c>
      <c r="BH16" s="591" t="s">
        <v>2426</v>
      </c>
      <c r="BI16" s="472" t="s">
        <v>42</v>
      </c>
      <c r="BJ16" s="472" t="s">
        <v>711</v>
      </c>
      <c r="BK16" s="181"/>
      <c r="BM16" s="181"/>
      <c r="BN16" s="653" t="s">
        <v>2251</v>
      </c>
      <c r="BO16" s="472" t="s">
        <v>709</v>
      </c>
      <c r="BP16" s="472" t="s">
        <v>1506</v>
      </c>
      <c r="BQ16" s="586" t="s">
        <v>2178</v>
      </c>
      <c r="BR16" s="472" t="s">
        <v>1845</v>
      </c>
      <c r="BS16" s="584" t="s">
        <v>2293</v>
      </c>
      <c r="BT16" s="472" t="s">
        <v>43</v>
      </c>
      <c r="BU16" s="472" t="s">
        <v>709</v>
      </c>
      <c r="CJ16" s="653" t="s">
        <v>2253</v>
      </c>
      <c r="CK16" s="472" t="s">
        <v>710</v>
      </c>
      <c r="CL16" s="402" t="s">
        <v>1533</v>
      </c>
      <c r="CM16" s="586" t="s">
        <v>2277</v>
      </c>
      <c r="CN16" s="402" t="s">
        <v>1724</v>
      </c>
      <c r="CO16" s="584" t="s">
        <v>2299</v>
      </c>
      <c r="CP16" s="472" t="s">
        <v>46</v>
      </c>
      <c r="CQ16" s="472" t="s">
        <v>710</v>
      </c>
      <c r="CR16" s="181"/>
      <c r="CT16" s="181"/>
      <c r="CU16" s="653" t="s">
        <v>2258</v>
      </c>
      <c r="CV16" s="472" t="s">
        <v>2468</v>
      </c>
      <c r="CW16" s="472" t="s">
        <v>1570</v>
      </c>
      <c r="CX16" s="586" t="s">
        <v>2280</v>
      </c>
      <c r="CY16" s="472" t="s">
        <v>1754</v>
      </c>
      <c r="CZ16" s="584" t="s">
        <v>2307</v>
      </c>
      <c r="DA16" s="472" t="s">
        <v>5</v>
      </c>
      <c r="DB16" s="472" t="s">
        <v>634</v>
      </c>
      <c r="DC16" s="181"/>
      <c r="DE16" s="181"/>
    </row>
    <row r="17" spans="1:109" x14ac:dyDescent="0.25">
      <c r="A17" s="653" t="s">
        <v>2225</v>
      </c>
      <c r="B17" s="472" t="s">
        <v>2462</v>
      </c>
      <c r="C17" s="472" t="s">
        <v>1444</v>
      </c>
      <c r="D17" s="586" t="s">
        <v>2523</v>
      </c>
      <c r="E17" s="472" t="s">
        <v>1803</v>
      </c>
      <c r="F17" s="584" t="s">
        <v>2515</v>
      </c>
      <c r="G17" s="472" t="s">
        <v>30</v>
      </c>
      <c r="H17" s="472" t="s">
        <v>704</v>
      </c>
      <c r="L17" s="653" t="s">
        <v>2234</v>
      </c>
      <c r="M17" s="472" t="s">
        <v>1274</v>
      </c>
      <c r="N17" s="472" t="s">
        <v>1474</v>
      </c>
      <c r="O17" s="589" t="s">
        <v>2397</v>
      </c>
      <c r="P17" s="472" t="s">
        <v>1824</v>
      </c>
      <c r="Q17" s="584" t="s">
        <v>2534</v>
      </c>
      <c r="R17" s="472" t="s">
        <v>34</v>
      </c>
      <c r="S17" s="472" t="s">
        <v>706</v>
      </c>
      <c r="U17" s="181"/>
      <c r="V17" s="653" t="s">
        <v>2237</v>
      </c>
      <c r="W17" s="472" t="s">
        <v>3429</v>
      </c>
      <c r="X17" s="472" t="s">
        <v>1461</v>
      </c>
      <c r="Y17" s="589" t="s">
        <v>2428</v>
      </c>
      <c r="Z17" s="472" t="s">
        <v>1809</v>
      </c>
      <c r="AA17" s="584" t="s">
        <v>2184</v>
      </c>
      <c r="AB17" s="472" t="s">
        <v>37</v>
      </c>
      <c r="AC17" s="472" t="s">
        <v>707</v>
      </c>
      <c r="AF17" s="168"/>
      <c r="AG17" s="653" t="s">
        <v>2240</v>
      </c>
      <c r="AH17" s="472" t="s">
        <v>1270</v>
      </c>
      <c r="AI17" s="472" t="s">
        <v>1485</v>
      </c>
      <c r="AJ17" s="662" t="s">
        <v>2567</v>
      </c>
      <c r="AK17" s="472" t="s">
        <v>1838</v>
      </c>
      <c r="AL17" s="591" t="s">
        <v>2288</v>
      </c>
      <c r="AM17" s="472" t="s">
        <v>41</v>
      </c>
      <c r="AN17" s="472" t="s">
        <v>708</v>
      </c>
      <c r="AQ17" s="181"/>
      <c r="BC17" s="653" t="s">
        <v>2248</v>
      </c>
      <c r="BD17" s="472" t="s">
        <v>2467</v>
      </c>
      <c r="BE17" s="472" t="s">
        <v>2458</v>
      </c>
      <c r="BF17" s="586" t="s">
        <v>2422</v>
      </c>
      <c r="BG17" s="472" t="s">
        <v>2377</v>
      </c>
      <c r="BH17" s="591" t="s">
        <v>2425</v>
      </c>
      <c r="BI17" s="472" t="s">
        <v>42</v>
      </c>
      <c r="BJ17" s="472" t="s">
        <v>711</v>
      </c>
      <c r="BK17" s="181"/>
      <c r="BM17" s="181"/>
      <c r="BN17" s="653" t="s">
        <v>2251</v>
      </c>
      <c r="BO17" s="472" t="s">
        <v>709</v>
      </c>
      <c r="BP17" s="472" t="s">
        <v>1506</v>
      </c>
      <c r="BQ17" s="586" t="s">
        <v>2178</v>
      </c>
      <c r="BR17" s="472" t="s">
        <v>1935</v>
      </c>
      <c r="BS17" s="584" t="s">
        <v>2294</v>
      </c>
      <c r="BT17" s="472" t="s">
        <v>43</v>
      </c>
      <c r="BU17" s="472" t="s">
        <v>709</v>
      </c>
      <c r="CJ17" s="653" t="s">
        <v>2253</v>
      </c>
      <c r="CK17" s="472" t="s">
        <v>710</v>
      </c>
      <c r="CL17" s="402" t="s">
        <v>1534</v>
      </c>
      <c r="CM17" s="586" t="s">
        <v>2278</v>
      </c>
      <c r="CN17" s="402" t="s">
        <v>1725</v>
      </c>
      <c r="CO17" s="584" t="s">
        <v>2300</v>
      </c>
      <c r="CP17" s="472" t="s">
        <v>46</v>
      </c>
      <c r="CQ17" s="472" t="s">
        <v>710</v>
      </c>
      <c r="CR17" s="181"/>
      <c r="CT17" s="181"/>
      <c r="CU17" s="653" t="s">
        <v>2258</v>
      </c>
      <c r="CV17" s="472" t="s">
        <v>2468</v>
      </c>
      <c r="CW17" s="472" t="s">
        <v>1571</v>
      </c>
      <c r="CX17" s="586" t="s">
        <v>2086</v>
      </c>
      <c r="CY17" s="472" t="s">
        <v>1755</v>
      </c>
      <c r="CZ17" s="584" t="s">
        <v>2308</v>
      </c>
      <c r="DA17" s="472" t="s">
        <v>5</v>
      </c>
      <c r="DB17" s="472" t="s">
        <v>634</v>
      </c>
      <c r="DC17" s="181"/>
      <c r="DE17" s="181"/>
    </row>
    <row r="18" spans="1:109" x14ac:dyDescent="0.25">
      <c r="A18" s="653" t="s">
        <v>2224</v>
      </c>
      <c r="B18" s="472" t="s">
        <v>2463</v>
      </c>
      <c r="C18" s="472" t="s">
        <v>1445</v>
      </c>
      <c r="D18" s="591" t="s">
        <v>2526</v>
      </c>
      <c r="E18" s="472" t="s">
        <v>1804</v>
      </c>
      <c r="F18" s="591" t="s">
        <v>2392</v>
      </c>
      <c r="G18" s="472" t="s">
        <v>30</v>
      </c>
      <c r="H18" s="472" t="s">
        <v>704</v>
      </c>
      <c r="L18" s="653" t="s">
        <v>2234</v>
      </c>
      <c r="M18" s="472" t="s">
        <v>1274</v>
      </c>
      <c r="N18" s="472" t="s">
        <v>1475</v>
      </c>
      <c r="O18" s="589" t="s">
        <v>2428</v>
      </c>
      <c r="P18" s="472" t="s">
        <v>1825</v>
      </c>
      <c r="Q18" s="627" t="s">
        <v>2287</v>
      </c>
      <c r="R18" s="472" t="s">
        <v>34</v>
      </c>
      <c r="S18" s="472" t="s">
        <v>706</v>
      </c>
      <c r="U18" s="181"/>
      <c r="V18" s="653" t="s">
        <v>2237</v>
      </c>
      <c r="W18" s="472" t="s">
        <v>3429</v>
      </c>
      <c r="X18" s="472" t="s">
        <v>1461</v>
      </c>
      <c r="Y18" s="589" t="s">
        <v>2428</v>
      </c>
      <c r="Z18" s="472" t="s">
        <v>1810</v>
      </c>
      <c r="AA18" s="584" t="s">
        <v>2391</v>
      </c>
      <c r="AB18" s="472" t="s">
        <v>37</v>
      </c>
      <c r="AC18" s="472" t="s">
        <v>707</v>
      </c>
      <c r="AF18" s="181"/>
      <c r="AG18" s="654" t="s">
        <v>2241</v>
      </c>
      <c r="AH18" s="488" t="s">
        <v>2464</v>
      </c>
      <c r="AI18" s="472" t="s">
        <v>1486</v>
      </c>
      <c r="AJ18" s="591" t="s">
        <v>2526</v>
      </c>
      <c r="AK18" s="472" t="s">
        <v>1839</v>
      </c>
      <c r="AL18" s="591" t="s">
        <v>2526</v>
      </c>
      <c r="AM18" s="488" t="s">
        <v>41</v>
      </c>
      <c r="AN18" s="488" t="s">
        <v>708</v>
      </c>
      <c r="AQ18" s="181"/>
      <c r="BN18" s="653" t="s">
        <v>2251</v>
      </c>
      <c r="BO18" s="472" t="s">
        <v>709</v>
      </c>
      <c r="BP18" s="472" t="s">
        <v>1506</v>
      </c>
      <c r="BQ18" s="586" t="s">
        <v>2178</v>
      </c>
      <c r="BR18" s="472" t="s">
        <v>1936</v>
      </c>
      <c r="BS18" s="584" t="s">
        <v>2179</v>
      </c>
      <c r="BT18" s="472" t="s">
        <v>43</v>
      </c>
      <c r="BU18" s="472" t="s">
        <v>709</v>
      </c>
      <c r="CJ18" s="653" t="s">
        <v>2253</v>
      </c>
      <c r="CK18" s="472" t="s">
        <v>710</v>
      </c>
      <c r="CL18" s="402" t="s">
        <v>1535</v>
      </c>
      <c r="CM18" s="586" t="s">
        <v>2177</v>
      </c>
      <c r="CN18" s="402" t="s">
        <v>1726</v>
      </c>
      <c r="CO18" s="584" t="s">
        <v>2269</v>
      </c>
      <c r="CP18" s="472" t="s">
        <v>46</v>
      </c>
      <c r="CQ18" s="472" t="s">
        <v>710</v>
      </c>
      <c r="CR18" s="181"/>
      <c r="CT18" s="181"/>
      <c r="CU18" s="653" t="s">
        <v>2359</v>
      </c>
      <c r="CV18" s="472" t="s">
        <v>2469</v>
      </c>
      <c r="CW18" s="472" t="s">
        <v>1562</v>
      </c>
      <c r="CX18" s="586" t="s">
        <v>2374</v>
      </c>
      <c r="CY18" s="472" t="s">
        <v>1743</v>
      </c>
      <c r="CZ18" s="584" t="s">
        <v>2080</v>
      </c>
      <c r="DA18" s="472" t="s">
        <v>5</v>
      </c>
      <c r="DB18" s="472" t="s">
        <v>634</v>
      </c>
      <c r="DC18" s="181"/>
      <c r="DE18" s="181"/>
    </row>
    <row r="19" spans="1:109" x14ac:dyDescent="0.25">
      <c r="A19" s="653" t="s">
        <v>2224</v>
      </c>
      <c r="B19" s="472" t="s">
        <v>2463</v>
      </c>
      <c r="C19" s="472" t="s">
        <v>1446</v>
      </c>
      <c r="D19" s="589" t="s">
        <v>2397</v>
      </c>
      <c r="E19" s="472" t="s">
        <v>1805</v>
      </c>
      <c r="F19" s="584" t="s">
        <v>2524</v>
      </c>
      <c r="G19" s="472" t="s">
        <v>30</v>
      </c>
      <c r="H19" s="472" t="s">
        <v>704</v>
      </c>
      <c r="L19" s="653" t="s">
        <v>2234</v>
      </c>
      <c r="M19" s="472" t="s">
        <v>1274</v>
      </c>
      <c r="N19" s="472" t="s">
        <v>1475</v>
      </c>
      <c r="O19" s="589" t="s">
        <v>2428</v>
      </c>
      <c r="P19" s="472" t="s">
        <v>1826</v>
      </c>
      <c r="Q19" s="627" t="s">
        <v>2151</v>
      </c>
      <c r="R19" s="472" t="s">
        <v>34</v>
      </c>
      <c r="S19" s="472" t="s">
        <v>706</v>
      </c>
      <c r="V19" s="653" t="s">
        <v>2237</v>
      </c>
      <c r="W19" s="472" t="s">
        <v>3429</v>
      </c>
      <c r="X19" s="472" t="s">
        <v>1461</v>
      </c>
      <c r="Y19" s="589" t="s">
        <v>2428</v>
      </c>
      <c r="Z19" s="472" t="s">
        <v>1811</v>
      </c>
      <c r="AA19" s="584" t="s">
        <v>2386</v>
      </c>
      <c r="AB19" s="472" t="s">
        <v>37</v>
      </c>
      <c r="AC19" s="472" t="s">
        <v>707</v>
      </c>
      <c r="AF19" s="181"/>
      <c r="AG19" s="653" t="s">
        <v>2241</v>
      </c>
      <c r="AH19" s="472" t="s">
        <v>2464</v>
      </c>
      <c r="AI19" s="472" t="s">
        <v>1487</v>
      </c>
      <c r="AJ19" s="589" t="s">
        <v>2397</v>
      </c>
      <c r="AK19" s="472" t="s">
        <v>1840</v>
      </c>
      <c r="AL19" s="584" t="s">
        <v>2534</v>
      </c>
      <c r="AM19" s="472" t="s">
        <v>41</v>
      </c>
      <c r="AN19" s="472" t="s">
        <v>708</v>
      </c>
      <c r="BN19" s="653" t="s">
        <v>2251</v>
      </c>
      <c r="BO19" s="472" t="s">
        <v>709</v>
      </c>
      <c r="BP19" s="472" t="s">
        <v>1507</v>
      </c>
      <c r="BQ19" s="586" t="s">
        <v>2072</v>
      </c>
      <c r="BR19" s="472" t="s">
        <v>2137</v>
      </c>
      <c r="BS19" s="591" t="s">
        <v>2222</v>
      </c>
      <c r="BT19" s="472" t="s">
        <v>43</v>
      </c>
      <c r="BU19" s="472" t="s">
        <v>709</v>
      </c>
      <c r="CJ19" s="653" t="s">
        <v>2253</v>
      </c>
      <c r="CK19" s="472" t="s">
        <v>710</v>
      </c>
      <c r="CL19" s="402" t="s">
        <v>1536</v>
      </c>
      <c r="CM19" s="586" t="s">
        <v>2074</v>
      </c>
      <c r="CN19" s="402" t="s">
        <v>1727</v>
      </c>
      <c r="CO19" s="584" t="s">
        <v>2075</v>
      </c>
      <c r="CP19" s="472" t="s">
        <v>46</v>
      </c>
      <c r="CQ19" s="472" t="s">
        <v>710</v>
      </c>
      <c r="CR19" s="181"/>
      <c r="CT19" s="181"/>
      <c r="CU19" s="653" t="s">
        <v>2359</v>
      </c>
      <c r="CV19" s="472" t="s">
        <v>2469</v>
      </c>
      <c r="CW19" s="472" t="s">
        <v>1562</v>
      </c>
      <c r="CX19" s="586" t="s">
        <v>2374</v>
      </c>
      <c r="CY19" s="472" t="s">
        <v>1744</v>
      </c>
      <c r="CZ19" s="584" t="s">
        <v>2309</v>
      </c>
      <c r="DA19" s="472" t="s">
        <v>5</v>
      </c>
      <c r="DB19" s="472" t="s">
        <v>634</v>
      </c>
      <c r="DC19" s="181"/>
      <c r="DE19" s="181"/>
    </row>
    <row r="20" spans="1:109" x14ac:dyDescent="0.25">
      <c r="A20" s="653" t="s">
        <v>2224</v>
      </c>
      <c r="B20" s="472" t="s">
        <v>2463</v>
      </c>
      <c r="C20" s="472" t="s">
        <v>1446</v>
      </c>
      <c r="D20" s="589" t="s">
        <v>2397</v>
      </c>
      <c r="E20" s="472" t="s">
        <v>1806</v>
      </c>
      <c r="F20" s="584" t="s">
        <v>2158</v>
      </c>
      <c r="G20" s="472" t="s">
        <v>30</v>
      </c>
      <c r="H20" s="472" t="s">
        <v>704</v>
      </c>
      <c r="L20" s="653" t="s">
        <v>2234</v>
      </c>
      <c r="M20" s="472" t="s">
        <v>1274</v>
      </c>
      <c r="N20" s="472" t="s">
        <v>1475</v>
      </c>
      <c r="O20" s="589" t="s">
        <v>2428</v>
      </c>
      <c r="P20" s="472" t="s">
        <v>1827</v>
      </c>
      <c r="Q20" s="627" t="s">
        <v>2152</v>
      </c>
      <c r="R20" s="472" t="s">
        <v>34</v>
      </c>
      <c r="S20" s="472" t="s">
        <v>706</v>
      </c>
      <c r="V20" s="653" t="s">
        <v>2237</v>
      </c>
      <c r="W20" s="472" t="s">
        <v>3429</v>
      </c>
      <c r="X20" s="472" t="s">
        <v>1461</v>
      </c>
      <c r="Y20" s="589" t="s">
        <v>2428</v>
      </c>
      <c r="Z20" s="472" t="s">
        <v>1812</v>
      </c>
      <c r="AA20" s="584" t="s">
        <v>2387</v>
      </c>
      <c r="AB20" s="472" t="s">
        <v>37</v>
      </c>
      <c r="AC20" s="472" t="s">
        <v>707</v>
      </c>
      <c r="AF20" s="181"/>
      <c r="AG20" s="653" t="s">
        <v>2241</v>
      </c>
      <c r="AH20" s="472" t="s">
        <v>2464</v>
      </c>
      <c r="AI20" s="472" t="s">
        <v>1487</v>
      </c>
      <c r="AJ20" s="589" t="s">
        <v>2397</v>
      </c>
      <c r="AK20" s="472" t="s">
        <v>2116</v>
      </c>
      <c r="AL20" s="584" t="s">
        <v>2548</v>
      </c>
      <c r="AM20" s="472" t="s">
        <v>41</v>
      </c>
      <c r="AN20" s="472" t="s">
        <v>708</v>
      </c>
      <c r="BN20" s="653" t="s">
        <v>2251</v>
      </c>
      <c r="BO20" s="472" t="s">
        <v>709</v>
      </c>
      <c r="BP20" s="472" t="s">
        <v>1508</v>
      </c>
      <c r="BQ20" s="586" t="s">
        <v>2274</v>
      </c>
      <c r="BR20" s="472" t="s">
        <v>2199</v>
      </c>
      <c r="BS20" s="584" t="s">
        <v>421</v>
      </c>
      <c r="BT20" s="472" t="s">
        <v>43</v>
      </c>
      <c r="BU20" s="472" t="s">
        <v>709</v>
      </c>
      <c r="CJ20" s="653" t="s">
        <v>2253</v>
      </c>
      <c r="CK20" s="472" t="s">
        <v>710</v>
      </c>
      <c r="CL20" s="402" t="s">
        <v>1537</v>
      </c>
      <c r="CM20" s="586" t="s">
        <v>2279</v>
      </c>
      <c r="CN20" s="402" t="s">
        <v>1728</v>
      </c>
      <c r="CO20" s="584" t="s">
        <v>248</v>
      </c>
      <c r="CP20" s="472" t="s">
        <v>46</v>
      </c>
      <c r="CQ20" s="472" t="s">
        <v>710</v>
      </c>
      <c r="CR20" s="181"/>
      <c r="CT20" s="181"/>
      <c r="CU20" s="653" t="s">
        <v>2359</v>
      </c>
      <c r="CV20" s="472" t="s">
        <v>2469</v>
      </c>
      <c r="CW20" s="472" t="s">
        <v>1563</v>
      </c>
      <c r="CX20" s="586" t="s">
        <v>2172</v>
      </c>
      <c r="CY20" s="472" t="s">
        <v>1745</v>
      </c>
      <c r="CZ20" s="584" t="s">
        <v>2372</v>
      </c>
      <c r="DA20" s="472" t="s">
        <v>5</v>
      </c>
      <c r="DB20" s="472" t="s">
        <v>634</v>
      </c>
      <c r="DC20" s="181"/>
      <c r="DE20" s="181"/>
    </row>
    <row r="21" spans="1:109" x14ac:dyDescent="0.25">
      <c r="A21" s="653" t="s">
        <v>2224</v>
      </c>
      <c r="B21" s="472" t="s">
        <v>2463</v>
      </c>
      <c r="C21" s="472" t="s">
        <v>1446</v>
      </c>
      <c r="D21" s="589" t="s">
        <v>2397</v>
      </c>
      <c r="E21" s="472" t="s">
        <v>1807</v>
      </c>
      <c r="F21" s="584" t="s">
        <v>2541</v>
      </c>
      <c r="G21" s="472" t="s">
        <v>30</v>
      </c>
      <c r="H21" s="472" t="s">
        <v>704</v>
      </c>
      <c r="L21" s="653" t="s">
        <v>2234</v>
      </c>
      <c r="M21" s="472" t="s">
        <v>1274</v>
      </c>
      <c r="N21" s="472" t="s">
        <v>1475</v>
      </c>
      <c r="O21" s="589" t="s">
        <v>2428</v>
      </c>
      <c r="P21" s="472" t="s">
        <v>1828</v>
      </c>
      <c r="Q21" s="627" t="s">
        <v>2153</v>
      </c>
      <c r="R21" s="472" t="s">
        <v>34</v>
      </c>
      <c r="S21" s="472" t="s">
        <v>706</v>
      </c>
      <c r="V21" s="653" t="s">
        <v>2237</v>
      </c>
      <c r="W21" s="472" t="s">
        <v>3429</v>
      </c>
      <c r="X21" s="472" t="s">
        <v>1461</v>
      </c>
      <c r="Y21" s="589" t="s">
        <v>2428</v>
      </c>
      <c r="Z21" s="472" t="s">
        <v>1813</v>
      </c>
      <c r="AA21" s="585" t="s">
        <v>2429</v>
      </c>
      <c r="AB21" s="472" t="s">
        <v>37</v>
      </c>
      <c r="AC21" s="472" t="s">
        <v>707</v>
      </c>
      <c r="AG21" s="653" t="s">
        <v>2241</v>
      </c>
      <c r="AH21" s="472" t="s">
        <v>2464</v>
      </c>
      <c r="AI21" s="472" t="s">
        <v>1488</v>
      </c>
      <c r="AJ21" s="589" t="s">
        <v>2428</v>
      </c>
      <c r="AK21" s="472" t="s">
        <v>2117</v>
      </c>
      <c r="AL21" s="585" t="s">
        <v>1053</v>
      </c>
      <c r="AM21" s="472" t="s">
        <v>41</v>
      </c>
      <c r="AN21" s="472" t="s">
        <v>708</v>
      </c>
      <c r="BN21" s="653" t="s">
        <v>2251</v>
      </c>
      <c r="BO21" s="472" t="s">
        <v>709</v>
      </c>
      <c r="BP21" s="472" t="s">
        <v>1508</v>
      </c>
      <c r="BQ21" s="586" t="s">
        <v>2274</v>
      </c>
      <c r="BR21" s="472" t="s">
        <v>2200</v>
      </c>
      <c r="BS21" s="584" t="s">
        <v>2180</v>
      </c>
      <c r="BT21" s="472" t="s">
        <v>43</v>
      </c>
      <c r="BU21" s="472" t="s">
        <v>709</v>
      </c>
      <c r="CJ21" s="653" t="s">
        <v>2253</v>
      </c>
      <c r="CK21" s="472" t="s">
        <v>710</v>
      </c>
      <c r="CL21" s="402" t="s">
        <v>1537</v>
      </c>
      <c r="CM21" s="586" t="s">
        <v>2279</v>
      </c>
      <c r="CN21" s="402" t="s">
        <v>1729</v>
      </c>
      <c r="CO21" s="584" t="s">
        <v>251</v>
      </c>
      <c r="CP21" s="472" t="s">
        <v>46</v>
      </c>
      <c r="CQ21" s="472" t="s">
        <v>710</v>
      </c>
      <c r="CR21" s="181"/>
      <c r="CT21" s="181"/>
      <c r="CU21" s="653" t="s">
        <v>2359</v>
      </c>
      <c r="CV21" s="472" t="s">
        <v>2469</v>
      </c>
      <c r="CW21" s="472" t="s">
        <v>1563</v>
      </c>
      <c r="CX21" s="586" t="s">
        <v>2172</v>
      </c>
      <c r="CY21" s="472" t="s">
        <v>1746</v>
      </c>
      <c r="CZ21" s="584" t="s">
        <v>2371</v>
      </c>
      <c r="DA21" s="472" t="s">
        <v>5</v>
      </c>
      <c r="DB21" s="472" t="s">
        <v>634</v>
      </c>
      <c r="DC21" s="181"/>
      <c r="DE21" s="181"/>
    </row>
    <row r="22" spans="1:109" x14ac:dyDescent="0.25">
      <c r="A22" s="653" t="s">
        <v>2224</v>
      </c>
      <c r="B22" s="472" t="s">
        <v>2463</v>
      </c>
      <c r="C22" s="472" t="s">
        <v>1447</v>
      </c>
      <c r="D22" s="589" t="s">
        <v>2428</v>
      </c>
      <c r="E22" s="472" t="s">
        <v>2088</v>
      </c>
      <c r="F22" s="584" t="s">
        <v>2284</v>
      </c>
      <c r="G22" s="472" t="s">
        <v>30</v>
      </c>
      <c r="H22" s="472" t="s">
        <v>704</v>
      </c>
      <c r="L22" s="653" t="s">
        <v>2234</v>
      </c>
      <c r="M22" s="472" t="s">
        <v>1274</v>
      </c>
      <c r="N22" s="472" t="s">
        <v>1475</v>
      </c>
      <c r="O22" s="589" t="s">
        <v>2428</v>
      </c>
      <c r="P22" s="472" t="s">
        <v>1829</v>
      </c>
      <c r="Q22" s="591" t="s">
        <v>2399</v>
      </c>
      <c r="R22" s="472" t="s">
        <v>34</v>
      </c>
      <c r="S22" s="472" t="s">
        <v>706</v>
      </c>
      <c r="V22" s="653" t="s">
        <v>2237</v>
      </c>
      <c r="W22" s="472" t="s">
        <v>3429</v>
      </c>
      <c r="X22" s="472" t="s">
        <v>1462</v>
      </c>
      <c r="Y22" s="589" t="s">
        <v>2398</v>
      </c>
      <c r="Z22" s="472" t="s">
        <v>1814</v>
      </c>
      <c r="AA22" s="584" t="s">
        <v>2388</v>
      </c>
      <c r="AB22" s="472" t="s">
        <v>37</v>
      </c>
      <c r="AC22" s="472" t="s">
        <v>707</v>
      </c>
      <c r="AG22" s="653" t="s">
        <v>2241</v>
      </c>
      <c r="AH22" s="472" t="s">
        <v>2464</v>
      </c>
      <c r="AI22" s="472" t="s">
        <v>1488</v>
      </c>
      <c r="AJ22" s="589" t="s">
        <v>2428</v>
      </c>
      <c r="AK22" s="472" t="s">
        <v>2118</v>
      </c>
      <c r="AL22" s="584" t="s">
        <v>2149</v>
      </c>
      <c r="AM22" s="472" t="s">
        <v>41</v>
      </c>
      <c r="AN22" s="472" t="s">
        <v>708</v>
      </c>
      <c r="BN22" s="653" t="s">
        <v>2251</v>
      </c>
      <c r="BO22" s="472" t="s">
        <v>709</v>
      </c>
      <c r="BP22" s="472" t="s">
        <v>1509</v>
      </c>
      <c r="BQ22" s="586" t="s">
        <v>2064</v>
      </c>
      <c r="BR22" s="472" t="s">
        <v>2201</v>
      </c>
      <c r="BS22" s="584" t="s">
        <v>2295</v>
      </c>
      <c r="BT22" s="472" t="s">
        <v>43</v>
      </c>
      <c r="BU22" s="472" t="s">
        <v>709</v>
      </c>
      <c r="CJ22" s="653" t="s">
        <v>2253</v>
      </c>
      <c r="CK22" s="472" t="s">
        <v>710</v>
      </c>
      <c r="CL22" s="402" t="s">
        <v>1537</v>
      </c>
      <c r="CM22" s="586" t="s">
        <v>2279</v>
      </c>
      <c r="CN22" s="402" t="s">
        <v>1730</v>
      </c>
      <c r="CO22" s="584" t="s">
        <v>253</v>
      </c>
      <c r="CP22" s="472" t="s">
        <v>46</v>
      </c>
      <c r="CQ22" s="472" t="s">
        <v>710</v>
      </c>
      <c r="CR22" s="181"/>
      <c r="CT22" s="529"/>
      <c r="CU22" s="653" t="s">
        <v>2359</v>
      </c>
      <c r="CV22" s="472" t="s">
        <v>2469</v>
      </c>
      <c r="CW22" s="472" t="s">
        <v>1563</v>
      </c>
      <c r="CX22" s="586" t="s">
        <v>2172</v>
      </c>
      <c r="CY22" s="472" t="s">
        <v>1747</v>
      </c>
      <c r="CZ22" s="584" t="s">
        <v>2373</v>
      </c>
      <c r="DA22" s="472" t="s">
        <v>5</v>
      </c>
      <c r="DB22" s="472" t="s">
        <v>634</v>
      </c>
      <c r="DC22" s="181"/>
      <c r="DE22" s="181"/>
    </row>
    <row r="23" spans="1:109" x14ac:dyDescent="0.25">
      <c r="A23" s="653" t="s">
        <v>2224</v>
      </c>
      <c r="B23" s="472" t="s">
        <v>2463</v>
      </c>
      <c r="C23" s="472" t="s">
        <v>1447</v>
      </c>
      <c r="D23" s="589" t="s">
        <v>2428</v>
      </c>
      <c r="E23" s="472" t="s">
        <v>2089</v>
      </c>
      <c r="F23" s="584" t="s">
        <v>1409</v>
      </c>
      <c r="G23" s="472" t="s">
        <v>30</v>
      </c>
      <c r="H23" s="472" t="s">
        <v>704</v>
      </c>
      <c r="L23" s="653" t="s">
        <v>2234</v>
      </c>
      <c r="M23" s="472" t="s">
        <v>1274</v>
      </c>
      <c r="N23" s="472" t="s">
        <v>1475</v>
      </c>
      <c r="O23" s="589" t="s">
        <v>2428</v>
      </c>
      <c r="P23" s="472" t="s">
        <v>1830</v>
      </c>
      <c r="Q23" s="661" t="s">
        <v>2538</v>
      </c>
      <c r="R23" s="472" t="s">
        <v>34</v>
      </c>
      <c r="S23" s="472" t="s">
        <v>706</v>
      </c>
      <c r="V23" s="653" t="s">
        <v>2237</v>
      </c>
      <c r="W23" s="472" t="s">
        <v>3429</v>
      </c>
      <c r="X23" s="472" t="s">
        <v>1462</v>
      </c>
      <c r="Y23" s="589" t="s">
        <v>2398</v>
      </c>
      <c r="Z23" s="472" t="s">
        <v>1815</v>
      </c>
      <c r="AA23" s="584" t="s">
        <v>2389</v>
      </c>
      <c r="AB23" s="472" t="s">
        <v>37</v>
      </c>
      <c r="AC23" s="472" t="s">
        <v>707</v>
      </c>
      <c r="AG23" s="653" t="s">
        <v>2241</v>
      </c>
      <c r="AH23" s="472" t="s">
        <v>2464</v>
      </c>
      <c r="AI23" s="472" t="s">
        <v>1488</v>
      </c>
      <c r="AJ23" s="589" t="s">
        <v>2428</v>
      </c>
      <c r="AK23" s="472" t="s">
        <v>2119</v>
      </c>
      <c r="AL23" s="585" t="s">
        <v>2429</v>
      </c>
      <c r="AM23" s="472" t="s">
        <v>41</v>
      </c>
      <c r="AN23" s="472" t="s">
        <v>708</v>
      </c>
      <c r="BN23" s="653" t="s">
        <v>2251</v>
      </c>
      <c r="BO23" s="472" t="s">
        <v>709</v>
      </c>
      <c r="BP23" s="472" t="s">
        <v>1509</v>
      </c>
      <c r="BQ23" s="586" t="s">
        <v>2064</v>
      </c>
      <c r="BR23" s="472" t="s">
        <v>2261</v>
      </c>
      <c r="BS23" s="584" t="s">
        <v>2296</v>
      </c>
      <c r="BT23" s="472" t="s">
        <v>43</v>
      </c>
      <c r="BU23" s="472" t="s">
        <v>709</v>
      </c>
      <c r="CJ23" s="653" t="s">
        <v>2253</v>
      </c>
      <c r="CK23" s="472" t="s">
        <v>710</v>
      </c>
      <c r="CL23" s="402" t="s">
        <v>1537</v>
      </c>
      <c r="CM23" s="586" t="s">
        <v>2279</v>
      </c>
      <c r="CN23" s="402" t="s">
        <v>1731</v>
      </c>
      <c r="CO23" s="584" t="s">
        <v>2301</v>
      </c>
      <c r="CP23" s="472" t="s">
        <v>46</v>
      </c>
      <c r="CQ23" s="472" t="s">
        <v>710</v>
      </c>
      <c r="CR23" s="181"/>
      <c r="CT23" s="181"/>
      <c r="CU23" s="653" t="s">
        <v>2260</v>
      </c>
      <c r="CV23" s="472" t="s">
        <v>1277</v>
      </c>
      <c r="CW23" s="472" t="s">
        <v>1576</v>
      </c>
      <c r="CX23" s="586" t="s">
        <v>1961</v>
      </c>
      <c r="CY23" s="472" t="s">
        <v>1758</v>
      </c>
      <c r="CZ23" s="584" t="s">
        <v>2169</v>
      </c>
      <c r="DA23" s="472" t="s">
        <v>5</v>
      </c>
      <c r="DB23" s="472" t="s">
        <v>634</v>
      </c>
      <c r="DC23" s="181"/>
      <c r="DE23" s="181"/>
    </row>
    <row r="24" spans="1:109" x14ac:dyDescent="0.25">
      <c r="A24" s="653" t="s">
        <v>2224</v>
      </c>
      <c r="B24" s="472" t="s">
        <v>2463</v>
      </c>
      <c r="C24" s="472" t="s">
        <v>1447</v>
      </c>
      <c r="D24" s="589" t="s">
        <v>2428</v>
      </c>
      <c r="E24" s="472" t="s">
        <v>2090</v>
      </c>
      <c r="F24" s="584" t="s">
        <v>2285</v>
      </c>
      <c r="G24" s="472" t="s">
        <v>30</v>
      </c>
      <c r="H24" s="472" t="s">
        <v>704</v>
      </c>
      <c r="L24" s="653" t="s">
        <v>2234</v>
      </c>
      <c r="M24" s="472" t="s">
        <v>1274</v>
      </c>
      <c r="N24" s="472" t="s">
        <v>1475</v>
      </c>
      <c r="O24" s="589" t="s">
        <v>2428</v>
      </c>
      <c r="P24" s="472" t="s">
        <v>1831</v>
      </c>
      <c r="Q24" s="661" t="s">
        <v>2487</v>
      </c>
      <c r="R24" s="472" t="s">
        <v>34</v>
      </c>
      <c r="S24" s="472" t="s">
        <v>706</v>
      </c>
      <c r="V24" s="653" t="s">
        <v>2237</v>
      </c>
      <c r="W24" s="472" t="s">
        <v>3429</v>
      </c>
      <c r="X24" s="472" t="s">
        <v>1462</v>
      </c>
      <c r="Y24" s="589" t="s">
        <v>2398</v>
      </c>
      <c r="Z24" s="472" t="s">
        <v>1816</v>
      </c>
      <c r="AA24" s="584" t="s">
        <v>2390</v>
      </c>
      <c r="AB24" s="472" t="s">
        <v>37</v>
      </c>
      <c r="AC24" s="472" t="s">
        <v>707</v>
      </c>
      <c r="AG24" s="653" t="s">
        <v>2241</v>
      </c>
      <c r="AH24" s="472" t="s">
        <v>2464</v>
      </c>
      <c r="AI24" s="472" t="s">
        <v>1488</v>
      </c>
      <c r="AJ24" s="589" t="s">
        <v>2428</v>
      </c>
      <c r="AK24" s="472" t="s">
        <v>2120</v>
      </c>
      <c r="AL24" s="584" t="s">
        <v>2184</v>
      </c>
      <c r="AM24" s="472" t="s">
        <v>41</v>
      </c>
      <c r="AN24" s="472" t="s">
        <v>708</v>
      </c>
      <c r="CJ24" s="653" t="s">
        <v>2253</v>
      </c>
      <c r="CK24" s="472" t="s">
        <v>710</v>
      </c>
      <c r="CL24" s="402" t="s">
        <v>1537</v>
      </c>
      <c r="CM24" s="586" t="s">
        <v>2279</v>
      </c>
      <c r="CN24" s="402" t="s">
        <v>1732</v>
      </c>
      <c r="CO24" s="584" t="s">
        <v>260</v>
      </c>
      <c r="CP24" s="472" t="s">
        <v>46</v>
      </c>
      <c r="CQ24" s="472" t="s">
        <v>710</v>
      </c>
      <c r="CR24" s="181"/>
      <c r="CT24" s="181"/>
      <c r="CU24" s="653" t="s">
        <v>2260</v>
      </c>
      <c r="CV24" s="472" t="s">
        <v>1277</v>
      </c>
      <c r="CW24" s="472" t="s">
        <v>1577</v>
      </c>
      <c r="CX24" s="590" t="s">
        <v>2511</v>
      </c>
      <c r="CY24" s="472" t="s">
        <v>1759</v>
      </c>
      <c r="CZ24" s="591" t="s">
        <v>2510</v>
      </c>
      <c r="DA24" s="472" t="s">
        <v>5</v>
      </c>
      <c r="DB24" s="472" t="s">
        <v>634</v>
      </c>
      <c r="DC24" s="181"/>
      <c r="DE24" s="181"/>
    </row>
    <row r="25" spans="1:109" x14ac:dyDescent="0.25">
      <c r="A25" s="653" t="s">
        <v>2224</v>
      </c>
      <c r="B25" s="472" t="s">
        <v>2463</v>
      </c>
      <c r="C25" s="472" t="s">
        <v>1447</v>
      </c>
      <c r="D25" s="589" t="s">
        <v>2428</v>
      </c>
      <c r="E25" s="472" t="s">
        <v>2091</v>
      </c>
      <c r="F25" s="585" t="s">
        <v>2429</v>
      </c>
      <c r="G25" s="472" t="s">
        <v>30</v>
      </c>
      <c r="H25" s="472" t="s">
        <v>704</v>
      </c>
      <c r="L25" s="653" t="s">
        <v>2234</v>
      </c>
      <c r="M25" s="472" t="s">
        <v>1274</v>
      </c>
      <c r="N25" s="472" t="s">
        <v>1475</v>
      </c>
      <c r="O25" s="589" t="s">
        <v>2428</v>
      </c>
      <c r="P25" s="472" t="s">
        <v>1832</v>
      </c>
      <c r="Q25" s="584" t="s">
        <v>2186</v>
      </c>
      <c r="R25" s="472" t="s">
        <v>34</v>
      </c>
      <c r="S25" s="472" t="s">
        <v>706</v>
      </c>
      <c r="V25" s="653" t="s">
        <v>2238</v>
      </c>
      <c r="W25" s="472" t="s">
        <v>1271</v>
      </c>
      <c r="X25" s="472" t="s">
        <v>1463</v>
      </c>
      <c r="Y25" s="591" t="s">
        <v>2526</v>
      </c>
      <c r="Z25" s="472" t="s">
        <v>1817</v>
      </c>
      <c r="AA25" s="591" t="s">
        <v>2392</v>
      </c>
      <c r="AB25" s="472" t="s">
        <v>37</v>
      </c>
      <c r="AC25" s="472" t="s">
        <v>707</v>
      </c>
      <c r="AG25" s="653" t="s">
        <v>2241</v>
      </c>
      <c r="AH25" s="472" t="s">
        <v>2464</v>
      </c>
      <c r="AI25" s="472" t="s">
        <v>1489</v>
      </c>
      <c r="AJ25" s="589" t="s">
        <v>2398</v>
      </c>
      <c r="AK25" s="472" t="s">
        <v>2121</v>
      </c>
      <c r="AL25" s="584" t="s">
        <v>2550</v>
      </c>
      <c r="AM25" s="472" t="s">
        <v>41</v>
      </c>
      <c r="AN25" s="472" t="s">
        <v>708</v>
      </c>
      <c r="CJ25" s="653" t="s">
        <v>2253</v>
      </c>
      <c r="CK25" s="472" t="s">
        <v>710</v>
      </c>
      <c r="CL25" s="402" t="s">
        <v>1537</v>
      </c>
      <c r="CM25" s="586" t="s">
        <v>2279</v>
      </c>
      <c r="CN25" s="402" t="s">
        <v>1733</v>
      </c>
      <c r="CO25" s="584" t="s">
        <v>262</v>
      </c>
      <c r="CP25" s="472" t="s">
        <v>46</v>
      </c>
      <c r="CQ25" s="472" t="s">
        <v>710</v>
      </c>
      <c r="CR25" s="181"/>
      <c r="CT25" s="181"/>
      <c r="CU25" s="653" t="s">
        <v>2254</v>
      </c>
      <c r="CV25" s="472" t="s">
        <v>1278</v>
      </c>
      <c r="CW25" s="472" t="s">
        <v>1579</v>
      </c>
      <c r="CX25" s="586" t="s">
        <v>1913</v>
      </c>
      <c r="CY25" s="472" t="s">
        <v>1761</v>
      </c>
      <c r="CZ25" s="584" t="s">
        <v>2507</v>
      </c>
      <c r="DA25" s="472" t="s">
        <v>5</v>
      </c>
      <c r="DB25" s="472" t="s">
        <v>634</v>
      </c>
      <c r="DC25" s="181"/>
      <c r="DE25" s="181"/>
    </row>
    <row r="26" spans="1:109" x14ac:dyDescent="0.25">
      <c r="A26" s="653" t="s">
        <v>2224</v>
      </c>
      <c r="B26" s="472" t="s">
        <v>2463</v>
      </c>
      <c r="C26" s="472" t="s">
        <v>1447</v>
      </c>
      <c r="D26" s="589" t="s">
        <v>2428</v>
      </c>
      <c r="E26" s="472" t="s">
        <v>2092</v>
      </c>
      <c r="F26" s="584" t="s">
        <v>2184</v>
      </c>
      <c r="G26" s="472" t="s">
        <v>30</v>
      </c>
      <c r="H26" s="472" t="s">
        <v>704</v>
      </c>
      <c r="L26" s="653" t="s">
        <v>2234</v>
      </c>
      <c r="M26" s="472" t="s">
        <v>1274</v>
      </c>
      <c r="N26" s="472" t="s">
        <v>1475</v>
      </c>
      <c r="O26" s="589" t="s">
        <v>2428</v>
      </c>
      <c r="P26" s="472" t="s">
        <v>1833</v>
      </c>
      <c r="Q26" s="584" t="s">
        <v>2187</v>
      </c>
      <c r="R26" s="472" t="s">
        <v>34</v>
      </c>
      <c r="S26" s="472" t="s">
        <v>706</v>
      </c>
      <c r="V26" s="653" t="s">
        <v>2238</v>
      </c>
      <c r="W26" s="472" t="s">
        <v>1271</v>
      </c>
      <c r="X26" s="472" t="s">
        <v>1464</v>
      </c>
      <c r="Y26" s="586" t="s">
        <v>2527</v>
      </c>
      <c r="Z26" s="472" t="s">
        <v>1818</v>
      </c>
      <c r="AA26" s="584" t="s">
        <v>2537</v>
      </c>
      <c r="AB26" s="472" t="s">
        <v>37</v>
      </c>
      <c r="AC26" s="472" t="s">
        <v>707</v>
      </c>
      <c r="AG26" s="653" t="s">
        <v>2241</v>
      </c>
      <c r="AH26" s="472" t="s">
        <v>2464</v>
      </c>
      <c r="AI26" s="472" t="s">
        <v>1489</v>
      </c>
      <c r="AJ26" s="589" t="s">
        <v>2398</v>
      </c>
      <c r="AK26" s="472" t="s">
        <v>2122</v>
      </c>
      <c r="AL26" s="584" t="s">
        <v>2549</v>
      </c>
      <c r="AM26" s="472" t="s">
        <v>41</v>
      </c>
      <c r="AN26" s="472" t="s">
        <v>708</v>
      </c>
      <c r="CJ26" s="653" t="s">
        <v>2253</v>
      </c>
      <c r="CK26" s="472" t="s">
        <v>710</v>
      </c>
      <c r="CL26" s="402" t="s">
        <v>1537</v>
      </c>
      <c r="CM26" s="586" t="s">
        <v>2279</v>
      </c>
      <c r="CN26" s="402" t="s">
        <v>1734</v>
      </c>
      <c r="CO26" s="584" t="s">
        <v>264</v>
      </c>
      <c r="CP26" s="472" t="s">
        <v>46</v>
      </c>
      <c r="CQ26" s="472" t="s">
        <v>710</v>
      </c>
      <c r="CR26" s="181"/>
      <c r="CT26" s="181"/>
      <c r="CU26" s="653" t="s">
        <v>2254</v>
      </c>
      <c r="CV26" s="472" t="s">
        <v>1278</v>
      </c>
      <c r="CW26" s="472" t="s">
        <v>1580</v>
      </c>
      <c r="CX26" s="586" t="s">
        <v>1928</v>
      </c>
      <c r="CY26" s="472" t="s">
        <v>1762</v>
      </c>
      <c r="CZ26" s="584" t="s">
        <v>2508</v>
      </c>
      <c r="DA26" s="472" t="s">
        <v>5</v>
      </c>
      <c r="DB26" s="472" t="s">
        <v>634</v>
      </c>
      <c r="DC26" s="181"/>
      <c r="DE26" s="181"/>
    </row>
    <row r="27" spans="1:109" x14ac:dyDescent="0.25">
      <c r="A27" s="653" t="s">
        <v>2224</v>
      </c>
      <c r="B27" s="472" t="s">
        <v>2463</v>
      </c>
      <c r="C27" s="472" t="s">
        <v>1448</v>
      </c>
      <c r="D27" s="589" t="s">
        <v>2398</v>
      </c>
      <c r="E27" s="472" t="s">
        <v>2093</v>
      </c>
      <c r="F27" s="584" t="s">
        <v>2286</v>
      </c>
      <c r="G27" s="472" t="s">
        <v>30</v>
      </c>
      <c r="H27" s="472" t="s">
        <v>704</v>
      </c>
      <c r="L27" s="653" t="s">
        <v>2234</v>
      </c>
      <c r="M27" s="472" t="s">
        <v>1274</v>
      </c>
      <c r="N27" s="472" t="s">
        <v>1475</v>
      </c>
      <c r="O27" s="589" t="s">
        <v>2428</v>
      </c>
      <c r="P27" s="472" t="s">
        <v>1834</v>
      </c>
      <c r="Q27" s="584" t="s">
        <v>2185</v>
      </c>
      <c r="R27" s="472" t="s">
        <v>34</v>
      </c>
      <c r="S27" s="472" t="s">
        <v>706</v>
      </c>
      <c r="V27" s="653" t="s">
        <v>2238</v>
      </c>
      <c r="W27" s="476" t="s">
        <v>1271</v>
      </c>
      <c r="X27" s="472" t="s">
        <v>1465</v>
      </c>
      <c r="Y27" s="590" t="s">
        <v>2528</v>
      </c>
      <c r="Z27" s="472" t="s">
        <v>1819</v>
      </c>
      <c r="AA27" s="584" t="s">
        <v>2349</v>
      </c>
      <c r="AB27" s="472" t="s">
        <v>37</v>
      </c>
      <c r="AC27" s="472" t="s">
        <v>707</v>
      </c>
      <c r="AG27" s="653" t="s">
        <v>2241</v>
      </c>
      <c r="AH27" s="472" t="s">
        <v>2464</v>
      </c>
      <c r="AI27" s="472" t="s">
        <v>1489</v>
      </c>
      <c r="AJ27" s="589" t="s">
        <v>2398</v>
      </c>
      <c r="AK27" s="472" t="s">
        <v>2123</v>
      </c>
      <c r="AL27" s="585" t="s">
        <v>2148</v>
      </c>
      <c r="AM27" s="472" t="s">
        <v>41</v>
      </c>
      <c r="AN27" s="472" t="s">
        <v>708</v>
      </c>
      <c r="CJ27" s="653" t="s">
        <v>2253</v>
      </c>
      <c r="CK27" s="472" t="s">
        <v>710</v>
      </c>
      <c r="CL27" s="402" t="s">
        <v>1537</v>
      </c>
      <c r="CM27" s="586" t="s">
        <v>2279</v>
      </c>
      <c r="CN27" s="402" t="s">
        <v>1735</v>
      </c>
      <c r="CO27" s="584" t="s">
        <v>266</v>
      </c>
      <c r="CP27" s="472" t="s">
        <v>46</v>
      </c>
      <c r="CQ27" s="472" t="s">
        <v>710</v>
      </c>
      <c r="CR27" s="181"/>
      <c r="CT27" s="181"/>
      <c r="CU27" s="653" t="s">
        <v>2254</v>
      </c>
      <c r="CV27" s="472" t="s">
        <v>1278</v>
      </c>
      <c r="CW27" s="472" t="s">
        <v>1581</v>
      </c>
      <c r="CX27" s="586" t="s">
        <v>2500</v>
      </c>
      <c r="CY27" s="472" t="s">
        <v>1763</v>
      </c>
      <c r="CZ27" s="584" t="s">
        <v>2502</v>
      </c>
      <c r="DA27" s="472" t="s">
        <v>5</v>
      </c>
      <c r="DB27" s="472" t="s">
        <v>634</v>
      </c>
      <c r="DC27" s="181"/>
      <c r="DE27" s="181"/>
    </row>
    <row r="28" spans="1:109" x14ac:dyDescent="0.25">
      <c r="A28" s="653" t="s">
        <v>2224</v>
      </c>
      <c r="B28" s="472" t="s">
        <v>2463</v>
      </c>
      <c r="C28" s="472" t="s">
        <v>1448</v>
      </c>
      <c r="D28" s="589" t="s">
        <v>2398</v>
      </c>
      <c r="E28" s="472" t="s">
        <v>2094</v>
      </c>
      <c r="F28" s="584" t="s">
        <v>2155</v>
      </c>
      <c r="G28" s="472" t="s">
        <v>30</v>
      </c>
      <c r="H28" s="472" t="s">
        <v>704</v>
      </c>
      <c r="L28" s="653" t="s">
        <v>2234</v>
      </c>
      <c r="M28" s="472" t="s">
        <v>1274</v>
      </c>
      <c r="N28" s="472" t="s">
        <v>1475</v>
      </c>
      <c r="O28" s="589" t="s">
        <v>2428</v>
      </c>
      <c r="P28" s="472" t="s">
        <v>1835</v>
      </c>
      <c r="Q28" s="585" t="s">
        <v>2429</v>
      </c>
      <c r="R28" s="472" t="s">
        <v>34</v>
      </c>
      <c r="S28" s="472" t="s">
        <v>706</v>
      </c>
      <c r="V28" s="653" t="s">
        <v>2238</v>
      </c>
      <c r="W28" s="476" t="s">
        <v>1271</v>
      </c>
      <c r="X28" s="472" t="s">
        <v>1465</v>
      </c>
      <c r="Y28" s="590" t="s">
        <v>2528</v>
      </c>
      <c r="Z28" s="472" t="s">
        <v>1820</v>
      </c>
      <c r="AA28" s="584" t="s">
        <v>1075</v>
      </c>
      <c r="AB28" s="472" t="s">
        <v>37</v>
      </c>
      <c r="AC28" s="472" t="s">
        <v>707</v>
      </c>
      <c r="AG28" s="653" t="s">
        <v>2241</v>
      </c>
      <c r="AH28" s="472" t="s">
        <v>2464</v>
      </c>
      <c r="AI28" s="472" t="s">
        <v>1490</v>
      </c>
      <c r="AJ28" s="589" t="s">
        <v>2400</v>
      </c>
      <c r="AK28" s="472" t="s">
        <v>2124</v>
      </c>
      <c r="AL28" s="585" t="s">
        <v>2477</v>
      </c>
      <c r="AM28" s="472" t="s">
        <v>41</v>
      </c>
      <c r="AN28" s="472" t="s">
        <v>708</v>
      </c>
      <c r="CJ28" s="653" t="s">
        <v>2253</v>
      </c>
      <c r="CK28" s="472" t="s">
        <v>710</v>
      </c>
      <c r="CL28" s="402" t="s">
        <v>1537</v>
      </c>
      <c r="CM28" s="586" t="s">
        <v>2279</v>
      </c>
      <c r="CN28" s="402" t="s">
        <v>1736</v>
      </c>
      <c r="CO28" s="591" t="s">
        <v>2175</v>
      </c>
      <c r="CP28" s="472" t="s">
        <v>46</v>
      </c>
      <c r="CQ28" s="472" t="s">
        <v>710</v>
      </c>
      <c r="CR28" s="181"/>
      <c r="CT28" s="181"/>
      <c r="CU28" s="653" t="s">
        <v>2254</v>
      </c>
      <c r="CV28" s="472" t="s">
        <v>1278</v>
      </c>
      <c r="CW28" s="472" t="s">
        <v>1581</v>
      </c>
      <c r="CX28" s="586" t="s">
        <v>2500</v>
      </c>
      <c r="CY28" s="472" t="s">
        <v>1764</v>
      </c>
      <c r="CZ28" s="591" t="s">
        <v>2499</v>
      </c>
      <c r="DA28" s="472" t="s">
        <v>5</v>
      </c>
      <c r="DB28" s="472" t="s">
        <v>634</v>
      </c>
      <c r="DC28" s="181"/>
      <c r="DE28" s="181"/>
    </row>
    <row r="29" spans="1:109" x14ac:dyDescent="0.25">
      <c r="A29" s="653" t="s">
        <v>2224</v>
      </c>
      <c r="B29" s="472" t="s">
        <v>2463</v>
      </c>
      <c r="C29" s="472" t="s">
        <v>1448</v>
      </c>
      <c r="D29" s="589" t="s">
        <v>2398</v>
      </c>
      <c r="E29" s="472" t="s">
        <v>2095</v>
      </c>
      <c r="F29" s="584" t="s">
        <v>2154</v>
      </c>
      <c r="G29" s="472" t="s">
        <v>30</v>
      </c>
      <c r="H29" s="472" t="s">
        <v>704</v>
      </c>
      <c r="L29" s="653" t="s">
        <v>2234</v>
      </c>
      <c r="M29" s="472" t="s">
        <v>1274</v>
      </c>
      <c r="N29" s="472" t="s">
        <v>1475</v>
      </c>
      <c r="O29" s="589" t="s">
        <v>2428</v>
      </c>
      <c r="P29" s="472" t="s">
        <v>1836</v>
      </c>
      <c r="Q29" s="584" t="s">
        <v>2184</v>
      </c>
      <c r="R29" s="472" t="s">
        <v>34</v>
      </c>
      <c r="S29" s="472" t="s">
        <v>706</v>
      </c>
      <c r="V29" s="653" t="s">
        <v>2238</v>
      </c>
      <c r="W29" s="476" t="s">
        <v>1271</v>
      </c>
      <c r="X29" s="472" t="s">
        <v>1465</v>
      </c>
      <c r="Y29" s="590" t="s">
        <v>2528</v>
      </c>
      <c r="Z29" s="472" t="s">
        <v>2112</v>
      </c>
      <c r="AA29" s="584" t="s">
        <v>2516</v>
      </c>
      <c r="AB29" s="472" t="s">
        <v>37</v>
      </c>
      <c r="AC29" s="472" t="s">
        <v>707</v>
      </c>
      <c r="AG29" s="653" t="s">
        <v>2241</v>
      </c>
      <c r="AH29" s="472" t="s">
        <v>2464</v>
      </c>
      <c r="AI29" s="472" t="s">
        <v>1490</v>
      </c>
      <c r="AJ29" s="589" t="s">
        <v>2400</v>
      </c>
      <c r="AK29" s="472" t="s">
        <v>2125</v>
      </c>
      <c r="AL29" s="584" t="s">
        <v>2188</v>
      </c>
      <c r="AM29" s="472" t="s">
        <v>41</v>
      </c>
      <c r="AN29" s="472" t="s">
        <v>708</v>
      </c>
      <c r="CJ29" s="653" t="s">
        <v>2253</v>
      </c>
      <c r="CK29" s="472" t="s">
        <v>710</v>
      </c>
      <c r="CL29" s="402" t="s">
        <v>1537</v>
      </c>
      <c r="CM29" s="586" t="s">
        <v>2279</v>
      </c>
      <c r="CN29" s="402" t="s">
        <v>1737</v>
      </c>
      <c r="CO29" s="584" t="s">
        <v>270</v>
      </c>
      <c r="CP29" s="472" t="s">
        <v>46</v>
      </c>
      <c r="CQ29" s="472" t="s">
        <v>710</v>
      </c>
      <c r="CR29" s="181"/>
      <c r="CT29" s="181"/>
      <c r="CU29" s="653" t="s">
        <v>2254</v>
      </c>
      <c r="CV29" s="472" t="s">
        <v>1278</v>
      </c>
      <c r="CW29" s="472" t="s">
        <v>1581</v>
      </c>
      <c r="CX29" s="586" t="s">
        <v>2500</v>
      </c>
      <c r="CY29" s="472" t="s">
        <v>1765</v>
      </c>
      <c r="CZ29" s="584" t="s">
        <v>2503</v>
      </c>
      <c r="DA29" s="472" t="s">
        <v>5</v>
      </c>
      <c r="DB29" s="472" t="s">
        <v>634</v>
      </c>
      <c r="DC29" s="181"/>
      <c r="DE29" s="529"/>
    </row>
    <row r="30" spans="1:109" x14ac:dyDescent="0.25">
      <c r="A30" s="653" t="s">
        <v>2224</v>
      </c>
      <c r="B30" s="472" t="s">
        <v>2463</v>
      </c>
      <c r="C30" s="472" t="s">
        <v>1448</v>
      </c>
      <c r="D30" s="589" t="s">
        <v>2398</v>
      </c>
      <c r="E30" s="472" t="s">
        <v>2096</v>
      </c>
      <c r="F30" s="628" t="s">
        <v>2221</v>
      </c>
      <c r="G30" s="472" t="s">
        <v>30</v>
      </c>
      <c r="H30" s="472" t="s">
        <v>704</v>
      </c>
      <c r="L30" s="653" t="s">
        <v>2234</v>
      </c>
      <c r="M30" s="472" t="s">
        <v>1274</v>
      </c>
      <c r="N30" s="472" t="s">
        <v>1476</v>
      </c>
      <c r="O30" s="589" t="s">
        <v>2398</v>
      </c>
      <c r="P30" s="472" t="s">
        <v>2104</v>
      </c>
      <c r="Q30" s="584" t="s">
        <v>2270</v>
      </c>
      <c r="R30" s="472" t="s">
        <v>34</v>
      </c>
      <c r="S30" s="472" t="s">
        <v>706</v>
      </c>
      <c r="V30" s="653" t="s">
        <v>2238</v>
      </c>
      <c r="W30" s="476" t="s">
        <v>1271</v>
      </c>
      <c r="X30" s="472" t="s">
        <v>1465</v>
      </c>
      <c r="Y30" s="590" t="s">
        <v>2528</v>
      </c>
      <c r="Z30" s="472" t="s">
        <v>2113</v>
      </c>
      <c r="AA30" s="584" t="s">
        <v>2517</v>
      </c>
      <c r="AB30" s="472" t="s">
        <v>37</v>
      </c>
      <c r="AC30" s="472" t="s">
        <v>707</v>
      </c>
      <c r="AG30" s="653" t="s">
        <v>2241</v>
      </c>
      <c r="AH30" s="472" t="s">
        <v>2464</v>
      </c>
      <c r="AI30" s="472" t="s">
        <v>1491</v>
      </c>
      <c r="AJ30" s="589" t="s">
        <v>2401</v>
      </c>
      <c r="AK30" s="472" t="s">
        <v>2126</v>
      </c>
      <c r="AL30" s="641" t="s">
        <v>2551</v>
      </c>
      <c r="AM30" s="472" t="s">
        <v>41</v>
      </c>
      <c r="AN30" s="472" t="s">
        <v>708</v>
      </c>
      <c r="CJ30" s="653" t="s">
        <v>2253</v>
      </c>
      <c r="CK30" s="472" t="s">
        <v>710</v>
      </c>
      <c r="CL30" s="402" t="s">
        <v>1537</v>
      </c>
      <c r="CM30" s="586" t="s">
        <v>2279</v>
      </c>
      <c r="CN30" s="402" t="s">
        <v>1738</v>
      </c>
      <c r="CO30" s="584" t="s">
        <v>2302</v>
      </c>
      <c r="CP30" s="472" t="s">
        <v>46</v>
      </c>
      <c r="CQ30" s="472" t="s">
        <v>710</v>
      </c>
      <c r="CR30" s="181"/>
      <c r="CT30" s="181"/>
      <c r="CU30" s="653" t="s">
        <v>2254</v>
      </c>
      <c r="CV30" s="472" t="s">
        <v>1278</v>
      </c>
      <c r="CW30" s="472" t="s">
        <v>1581</v>
      </c>
      <c r="CX30" s="586" t="s">
        <v>2500</v>
      </c>
      <c r="CY30" s="472" t="s">
        <v>1766</v>
      </c>
      <c r="CZ30" s="584" t="s">
        <v>2504</v>
      </c>
      <c r="DA30" s="472" t="s">
        <v>5</v>
      </c>
      <c r="DB30" s="472" t="s">
        <v>634</v>
      </c>
      <c r="DC30" s="181"/>
      <c r="DE30" s="529"/>
    </row>
    <row r="31" spans="1:109" x14ac:dyDescent="0.25">
      <c r="A31" s="653" t="s">
        <v>2224</v>
      </c>
      <c r="B31" s="472" t="s">
        <v>2463</v>
      </c>
      <c r="C31" s="472" t="s">
        <v>1448</v>
      </c>
      <c r="D31" s="589" t="s">
        <v>2398</v>
      </c>
      <c r="E31" s="472" t="s">
        <v>2097</v>
      </c>
      <c r="F31" s="628" t="s">
        <v>2525</v>
      </c>
      <c r="G31" s="472" t="s">
        <v>30</v>
      </c>
      <c r="H31" s="472" t="s">
        <v>704</v>
      </c>
      <c r="L31" s="653" t="s">
        <v>2234</v>
      </c>
      <c r="M31" s="472" t="s">
        <v>1274</v>
      </c>
      <c r="N31" s="472" t="s">
        <v>1476</v>
      </c>
      <c r="O31" s="589" t="s">
        <v>2398</v>
      </c>
      <c r="P31" s="472" t="s">
        <v>2105</v>
      </c>
      <c r="Q31" s="584" t="s">
        <v>2539</v>
      </c>
      <c r="R31" s="472" t="s">
        <v>34</v>
      </c>
      <c r="S31" s="472" t="s">
        <v>706</v>
      </c>
      <c r="V31" s="653" t="s">
        <v>2238</v>
      </c>
      <c r="W31" s="476" t="s">
        <v>1271</v>
      </c>
      <c r="X31" s="472" t="s">
        <v>1465</v>
      </c>
      <c r="Y31" s="590" t="s">
        <v>2528</v>
      </c>
      <c r="Z31" s="472" t="s">
        <v>2114</v>
      </c>
      <c r="AA31" s="584" t="s">
        <v>2352</v>
      </c>
      <c r="AB31" s="472" t="s">
        <v>37</v>
      </c>
      <c r="AC31" s="472" t="s">
        <v>707</v>
      </c>
      <c r="AG31" s="653" t="s">
        <v>2241</v>
      </c>
      <c r="AH31" s="472" t="s">
        <v>2464</v>
      </c>
      <c r="AI31" s="472" t="s">
        <v>1492</v>
      </c>
      <c r="AJ31" s="589" t="s">
        <v>2402</v>
      </c>
      <c r="AK31" s="472" t="s">
        <v>2127</v>
      </c>
      <c r="AL31" s="584" t="s">
        <v>2396</v>
      </c>
      <c r="AM31" s="472" t="s">
        <v>41</v>
      </c>
      <c r="AN31" s="472" t="s">
        <v>708</v>
      </c>
      <c r="CJ31" s="653" t="s">
        <v>2253</v>
      </c>
      <c r="CK31" s="472" t="s">
        <v>710</v>
      </c>
      <c r="CL31" s="402" t="s">
        <v>1537</v>
      </c>
      <c r="CM31" s="586" t="s">
        <v>2279</v>
      </c>
      <c r="CN31" s="402" t="s">
        <v>1739</v>
      </c>
      <c r="CO31" s="584" t="s">
        <v>313</v>
      </c>
      <c r="CP31" s="472" t="s">
        <v>46</v>
      </c>
      <c r="CQ31" s="472" t="s">
        <v>710</v>
      </c>
      <c r="CR31" s="181"/>
      <c r="CT31" s="181"/>
      <c r="CU31" s="653" t="s">
        <v>2254</v>
      </c>
      <c r="CV31" s="472" t="s">
        <v>1278</v>
      </c>
      <c r="CW31" s="472" t="s">
        <v>1581</v>
      </c>
      <c r="CX31" s="586" t="s">
        <v>2500</v>
      </c>
      <c r="CY31" s="472" t="s">
        <v>1767</v>
      </c>
      <c r="CZ31" s="584" t="s">
        <v>2505</v>
      </c>
      <c r="DA31" s="472" t="s">
        <v>5</v>
      </c>
      <c r="DB31" s="472" t="s">
        <v>634</v>
      </c>
      <c r="DC31" s="181"/>
      <c r="DE31" s="529"/>
    </row>
    <row r="32" spans="1:109" x14ac:dyDescent="0.25">
      <c r="A32" s="653" t="s">
        <v>2224</v>
      </c>
      <c r="B32" s="472" t="s">
        <v>2463</v>
      </c>
      <c r="C32" s="472" t="s">
        <v>1449</v>
      </c>
      <c r="D32" s="589" t="s">
        <v>2400</v>
      </c>
      <c r="E32" s="472" t="s">
        <v>2189</v>
      </c>
      <c r="F32" s="585" t="s">
        <v>2477</v>
      </c>
      <c r="G32" s="472" t="s">
        <v>30</v>
      </c>
      <c r="H32" s="472" t="s">
        <v>704</v>
      </c>
      <c r="L32" s="653" t="s">
        <v>2234</v>
      </c>
      <c r="M32" s="472" t="s">
        <v>1274</v>
      </c>
      <c r="N32" s="472" t="s">
        <v>1477</v>
      </c>
      <c r="O32" s="589" t="s">
        <v>2400</v>
      </c>
      <c r="P32" s="472" t="s">
        <v>2106</v>
      </c>
      <c r="Q32" s="585" t="s">
        <v>2477</v>
      </c>
      <c r="R32" s="472" t="s">
        <v>34</v>
      </c>
      <c r="S32" s="472" t="s">
        <v>706</v>
      </c>
      <c r="V32" s="653" t="s">
        <v>2238</v>
      </c>
      <c r="W32" s="472" t="s">
        <v>1271</v>
      </c>
      <c r="X32" s="472" t="s">
        <v>1465</v>
      </c>
      <c r="Y32" s="590" t="s">
        <v>2528</v>
      </c>
      <c r="Z32" s="472" t="s">
        <v>2115</v>
      </c>
      <c r="AA32" s="584" t="s">
        <v>2488</v>
      </c>
      <c r="AB32" s="472" t="s">
        <v>37</v>
      </c>
      <c r="AC32" s="472" t="s">
        <v>707</v>
      </c>
      <c r="AG32" s="653" t="s">
        <v>2241</v>
      </c>
      <c r="AH32" s="472" t="s">
        <v>2464</v>
      </c>
      <c r="AI32" s="472" t="s">
        <v>1493</v>
      </c>
      <c r="AJ32" s="589" t="s">
        <v>2403</v>
      </c>
      <c r="AK32" s="472" t="s">
        <v>2128</v>
      </c>
      <c r="AL32" s="628" t="s">
        <v>1062</v>
      </c>
      <c r="AM32" s="472" t="s">
        <v>41</v>
      </c>
      <c r="AN32" s="472" t="s">
        <v>708</v>
      </c>
      <c r="CJ32" s="653" t="s">
        <v>2253</v>
      </c>
      <c r="CK32" s="472" t="s">
        <v>710</v>
      </c>
      <c r="CL32" s="402" t="s">
        <v>1537</v>
      </c>
      <c r="CM32" s="586" t="s">
        <v>2279</v>
      </c>
      <c r="CN32" s="402" t="s">
        <v>1740</v>
      </c>
      <c r="CO32" s="584" t="s">
        <v>2303</v>
      </c>
      <c r="CP32" s="472" t="s">
        <v>46</v>
      </c>
      <c r="CQ32" s="472" t="s">
        <v>710</v>
      </c>
      <c r="CR32" s="181"/>
      <c r="CT32" s="181"/>
      <c r="CU32" s="653" t="s">
        <v>2254</v>
      </c>
      <c r="CV32" s="472" t="s">
        <v>1278</v>
      </c>
      <c r="CW32" s="472" t="s">
        <v>1581</v>
      </c>
      <c r="CX32" s="586" t="s">
        <v>2500</v>
      </c>
      <c r="CY32" s="472" t="s">
        <v>1768</v>
      </c>
      <c r="CZ32" s="584" t="s">
        <v>2506</v>
      </c>
      <c r="DA32" s="472" t="s">
        <v>5</v>
      </c>
      <c r="DB32" s="472" t="s">
        <v>634</v>
      </c>
      <c r="DC32" s="181"/>
      <c r="DE32" s="181"/>
    </row>
    <row r="33" spans="1:109" x14ac:dyDescent="0.25">
      <c r="A33" s="653" t="s">
        <v>2224</v>
      </c>
      <c r="B33" s="472" t="s">
        <v>2463</v>
      </c>
      <c r="C33" s="472" t="s">
        <v>1450</v>
      </c>
      <c r="D33" s="589" t="s">
        <v>2401</v>
      </c>
      <c r="E33" s="472" t="s">
        <v>2098</v>
      </c>
      <c r="F33" s="584" t="s">
        <v>2157</v>
      </c>
      <c r="G33" s="472" t="s">
        <v>30</v>
      </c>
      <c r="H33" s="472" t="s">
        <v>704</v>
      </c>
      <c r="L33" s="653" t="s">
        <v>2234</v>
      </c>
      <c r="M33" s="472" t="s">
        <v>1274</v>
      </c>
      <c r="N33" s="472" t="s">
        <v>1477</v>
      </c>
      <c r="O33" s="589" t="s">
        <v>2400</v>
      </c>
      <c r="P33" s="472" t="s">
        <v>2107</v>
      </c>
      <c r="Q33" s="585" t="s">
        <v>2357</v>
      </c>
      <c r="R33" s="472" t="s">
        <v>34</v>
      </c>
      <c r="S33" s="472" t="s">
        <v>706</v>
      </c>
      <c r="AG33" s="653" t="s">
        <v>2241</v>
      </c>
      <c r="AH33" s="472" t="s">
        <v>2464</v>
      </c>
      <c r="AI33" s="472" t="s">
        <v>1493</v>
      </c>
      <c r="AJ33" s="589" t="s">
        <v>2403</v>
      </c>
      <c r="AK33" s="472" t="s">
        <v>2129</v>
      </c>
      <c r="AL33" s="628" t="s">
        <v>2490</v>
      </c>
      <c r="AM33" s="472" t="s">
        <v>41</v>
      </c>
      <c r="AN33" s="472" t="s">
        <v>708</v>
      </c>
      <c r="CJ33" s="653" t="s">
        <v>2253</v>
      </c>
      <c r="CK33" s="472" t="s">
        <v>710</v>
      </c>
      <c r="CL33" s="402" t="s">
        <v>1537</v>
      </c>
      <c r="CM33" s="586" t="s">
        <v>2279</v>
      </c>
      <c r="CN33" s="402" t="s">
        <v>1741</v>
      </c>
      <c r="CO33" s="584" t="s">
        <v>308</v>
      </c>
      <c r="CP33" s="472" t="s">
        <v>46</v>
      </c>
      <c r="CQ33" s="472" t="s">
        <v>710</v>
      </c>
      <c r="CU33" s="653" t="s">
        <v>2254</v>
      </c>
      <c r="CV33" s="472" t="s">
        <v>1278</v>
      </c>
      <c r="CW33" s="472" t="s">
        <v>1582</v>
      </c>
      <c r="CX33" s="586" t="s">
        <v>2072</v>
      </c>
      <c r="CY33" s="472" t="s">
        <v>1769</v>
      </c>
      <c r="CZ33" s="584" t="s">
        <v>2222</v>
      </c>
      <c r="DA33" s="472" t="s">
        <v>5</v>
      </c>
      <c r="DB33" s="472" t="s">
        <v>634</v>
      </c>
      <c r="DC33" s="181"/>
      <c r="DE33" s="181"/>
    </row>
    <row r="34" spans="1:109" x14ac:dyDescent="0.25">
      <c r="A34" s="653" t="s">
        <v>2224</v>
      </c>
      <c r="B34" s="472" t="s">
        <v>2463</v>
      </c>
      <c r="C34" s="472" t="s">
        <v>1451</v>
      </c>
      <c r="D34" s="589" t="s">
        <v>2402</v>
      </c>
      <c r="E34" s="472" t="s">
        <v>2099</v>
      </c>
      <c r="F34" s="584" t="s">
        <v>2396</v>
      </c>
      <c r="G34" s="472" t="s">
        <v>30</v>
      </c>
      <c r="H34" s="472" t="s">
        <v>704</v>
      </c>
      <c r="L34" s="653" t="s">
        <v>2234</v>
      </c>
      <c r="M34" s="472" t="s">
        <v>1274</v>
      </c>
      <c r="N34" s="472" t="s">
        <v>1478</v>
      </c>
      <c r="O34" s="589" t="s">
        <v>2401</v>
      </c>
      <c r="P34" s="472" t="s">
        <v>2108</v>
      </c>
      <c r="Q34" s="584" t="s">
        <v>2157</v>
      </c>
      <c r="R34" s="472" t="s">
        <v>34</v>
      </c>
      <c r="S34" s="472" t="s">
        <v>706</v>
      </c>
      <c r="AG34" s="653" t="s">
        <v>2241</v>
      </c>
      <c r="AH34" s="472" t="s">
        <v>2464</v>
      </c>
      <c r="AI34" s="472" t="s">
        <v>1493</v>
      </c>
      <c r="AJ34" s="589" t="s">
        <v>2403</v>
      </c>
      <c r="AK34" s="472" t="s">
        <v>2130</v>
      </c>
      <c r="AL34" s="628" t="s">
        <v>2491</v>
      </c>
      <c r="AM34" s="472" t="s">
        <v>41</v>
      </c>
      <c r="AN34" s="472" t="s">
        <v>708</v>
      </c>
      <c r="CJ34" s="653" t="s">
        <v>2253</v>
      </c>
      <c r="CK34" s="472" t="s">
        <v>710</v>
      </c>
      <c r="CL34" s="402" t="s">
        <v>1538</v>
      </c>
      <c r="CM34" s="586" t="s">
        <v>1981</v>
      </c>
      <c r="CN34" s="402" t="s">
        <v>1742</v>
      </c>
      <c r="CO34" s="584" t="s">
        <v>268</v>
      </c>
      <c r="CP34" s="472" t="s">
        <v>46</v>
      </c>
      <c r="CQ34" s="472" t="s">
        <v>710</v>
      </c>
      <c r="CU34" s="653" t="s">
        <v>2257</v>
      </c>
      <c r="CV34" s="472" t="s">
        <v>1280</v>
      </c>
      <c r="CW34" s="472" t="s">
        <v>1609</v>
      </c>
      <c r="CX34" s="586" t="s">
        <v>1920</v>
      </c>
      <c r="CY34" s="472" t="s">
        <v>1791</v>
      </c>
      <c r="CZ34" s="584" t="s">
        <v>1918</v>
      </c>
      <c r="DA34" s="472" t="s">
        <v>5</v>
      </c>
      <c r="DB34" s="472" t="s">
        <v>634</v>
      </c>
      <c r="DC34" s="181"/>
      <c r="DE34" s="181"/>
    </row>
    <row r="35" spans="1:109" x14ac:dyDescent="0.25">
      <c r="A35" s="653" t="s">
        <v>2224</v>
      </c>
      <c r="B35" s="472" t="s">
        <v>2463</v>
      </c>
      <c r="C35" s="472" t="s">
        <v>1452</v>
      </c>
      <c r="D35" s="589" t="s">
        <v>2403</v>
      </c>
      <c r="E35" s="472" t="s">
        <v>2190</v>
      </c>
      <c r="F35" s="584" t="s">
        <v>2358</v>
      </c>
      <c r="G35" s="472" t="s">
        <v>30</v>
      </c>
      <c r="H35" s="472" t="s">
        <v>704</v>
      </c>
      <c r="L35" s="653" t="s">
        <v>2234</v>
      </c>
      <c r="M35" s="472" t="s">
        <v>1274</v>
      </c>
      <c r="N35" s="472" t="s">
        <v>1479</v>
      </c>
      <c r="O35" s="589" t="s">
        <v>2402</v>
      </c>
      <c r="P35" s="472" t="s">
        <v>2109</v>
      </c>
      <c r="Q35" s="584" t="s">
        <v>2396</v>
      </c>
      <c r="R35" s="472" t="s">
        <v>34</v>
      </c>
      <c r="S35" s="472" t="s">
        <v>706</v>
      </c>
      <c r="AG35" s="653" t="s">
        <v>2241</v>
      </c>
      <c r="AH35" s="472" t="s">
        <v>2464</v>
      </c>
      <c r="AI35" s="472" t="s">
        <v>1493</v>
      </c>
      <c r="AJ35" s="589" t="s">
        <v>2403</v>
      </c>
      <c r="AK35" s="472" t="s">
        <v>2131</v>
      </c>
      <c r="AL35" s="628" t="s">
        <v>2492</v>
      </c>
      <c r="AM35" s="472" t="s">
        <v>41</v>
      </c>
      <c r="AN35" s="472" t="s">
        <v>708</v>
      </c>
      <c r="CJ35" s="653" t="s">
        <v>2253</v>
      </c>
      <c r="CK35" s="472" t="s">
        <v>710</v>
      </c>
      <c r="CL35" s="402" t="s">
        <v>1538</v>
      </c>
      <c r="CM35" s="586" t="s">
        <v>1981</v>
      </c>
      <c r="CN35" s="402" t="s">
        <v>2138</v>
      </c>
      <c r="CO35" s="584" t="s">
        <v>291</v>
      </c>
      <c r="CP35" s="472" t="s">
        <v>46</v>
      </c>
      <c r="CQ35" s="472" t="s">
        <v>710</v>
      </c>
      <c r="CU35" s="653" t="s">
        <v>2257</v>
      </c>
      <c r="CV35" s="472" t="s">
        <v>1280</v>
      </c>
      <c r="CW35" s="472" t="s">
        <v>1609</v>
      </c>
      <c r="CX35" s="586" t="s">
        <v>1920</v>
      </c>
      <c r="CY35" s="472" t="s">
        <v>1792</v>
      </c>
      <c r="CZ35" s="584" t="s">
        <v>1919</v>
      </c>
      <c r="DA35" s="472" t="s">
        <v>5</v>
      </c>
      <c r="DB35" s="472" t="s">
        <v>634</v>
      </c>
      <c r="DC35" s="181"/>
      <c r="DE35" s="181"/>
    </row>
    <row r="36" spans="1:109" x14ac:dyDescent="0.25">
      <c r="A36" s="653" t="s">
        <v>2224</v>
      </c>
      <c r="B36" s="472" t="s">
        <v>2463</v>
      </c>
      <c r="C36" s="472" t="s">
        <v>1452</v>
      </c>
      <c r="D36" s="589" t="s">
        <v>2403</v>
      </c>
      <c r="E36" s="472" t="s">
        <v>2100</v>
      </c>
      <c r="F36" s="628" t="s">
        <v>2494</v>
      </c>
      <c r="G36" s="472" t="s">
        <v>30</v>
      </c>
      <c r="H36" s="472" t="s">
        <v>704</v>
      </c>
      <c r="L36" s="653" t="s">
        <v>2234</v>
      </c>
      <c r="M36" s="472" t="s">
        <v>1274</v>
      </c>
      <c r="N36" s="472" t="s">
        <v>2145</v>
      </c>
      <c r="O36" s="589" t="s">
        <v>2403</v>
      </c>
      <c r="P36" s="472" t="s">
        <v>2196</v>
      </c>
      <c r="Q36" s="584" t="s">
        <v>2535</v>
      </c>
      <c r="R36" s="472" t="s">
        <v>34</v>
      </c>
      <c r="S36" s="472" t="s">
        <v>706</v>
      </c>
      <c r="AG36" s="653" t="s">
        <v>2241</v>
      </c>
      <c r="AH36" s="472" t="s">
        <v>2464</v>
      </c>
      <c r="AI36" s="472" t="s">
        <v>1493</v>
      </c>
      <c r="AJ36" s="589" t="s">
        <v>2403</v>
      </c>
      <c r="AK36" s="472" t="s">
        <v>2409</v>
      </c>
      <c r="AL36" s="628" t="s">
        <v>2493</v>
      </c>
      <c r="AM36" s="472" t="s">
        <v>41</v>
      </c>
      <c r="AN36" s="472" t="s">
        <v>708</v>
      </c>
      <c r="CJ36" s="653" t="s">
        <v>2253</v>
      </c>
      <c r="CK36" s="472" t="s">
        <v>710</v>
      </c>
      <c r="CL36" s="402" t="s">
        <v>1538</v>
      </c>
      <c r="CM36" s="586" t="s">
        <v>1981</v>
      </c>
      <c r="CN36" s="402" t="s">
        <v>2139</v>
      </c>
      <c r="CO36" s="584" t="s">
        <v>1423</v>
      </c>
      <c r="CP36" s="472" t="s">
        <v>46</v>
      </c>
      <c r="CQ36" s="472" t="s">
        <v>710</v>
      </c>
      <c r="CU36" s="653" t="s">
        <v>2257</v>
      </c>
      <c r="CV36" s="472" t="s">
        <v>1280</v>
      </c>
      <c r="CW36" s="472" t="s">
        <v>1610</v>
      </c>
      <c r="CX36" s="586" t="s">
        <v>2083</v>
      </c>
      <c r="CY36" s="472" t="s">
        <v>1793</v>
      </c>
      <c r="CZ36" s="584" t="s">
        <v>2084</v>
      </c>
      <c r="DA36" s="472" t="s">
        <v>5</v>
      </c>
      <c r="DB36" s="472" t="s">
        <v>634</v>
      </c>
      <c r="DC36" s="181"/>
      <c r="DE36" s="181"/>
    </row>
    <row r="37" spans="1:109" x14ac:dyDescent="0.25">
      <c r="A37" s="653" t="s">
        <v>2226</v>
      </c>
      <c r="B37" s="472" t="s">
        <v>1269</v>
      </c>
      <c r="C37" s="472" t="s">
        <v>1453</v>
      </c>
      <c r="D37" s="591" t="s">
        <v>2526</v>
      </c>
      <c r="E37" s="472" t="s">
        <v>2101</v>
      </c>
      <c r="F37" s="591" t="s">
        <v>2526</v>
      </c>
      <c r="G37" s="472" t="s">
        <v>30</v>
      </c>
      <c r="H37" s="472" t="s">
        <v>704</v>
      </c>
      <c r="L37" s="653" t="s">
        <v>2234</v>
      </c>
      <c r="M37" s="472" t="s">
        <v>1274</v>
      </c>
      <c r="N37" s="472" t="s">
        <v>2145</v>
      </c>
      <c r="O37" s="589" t="s">
        <v>2403</v>
      </c>
      <c r="P37" s="472" t="s">
        <v>2197</v>
      </c>
      <c r="Q37" s="628" t="s">
        <v>2494</v>
      </c>
      <c r="R37" s="472" t="s">
        <v>34</v>
      </c>
      <c r="S37" s="472" t="s">
        <v>706</v>
      </c>
      <c r="AG37" s="653" t="s">
        <v>2241</v>
      </c>
      <c r="AH37" s="472" t="s">
        <v>2464</v>
      </c>
      <c r="AI37" s="472" t="s">
        <v>1493</v>
      </c>
      <c r="AJ37" s="589" t="s">
        <v>2403</v>
      </c>
      <c r="AK37" s="472" t="s">
        <v>2132</v>
      </c>
      <c r="AL37" s="628" t="s">
        <v>2494</v>
      </c>
      <c r="AM37" s="472" t="s">
        <v>41</v>
      </c>
      <c r="AN37" s="472" t="s">
        <v>708</v>
      </c>
      <c r="CJ37" s="653" t="s">
        <v>2253</v>
      </c>
      <c r="CK37" s="472" t="s">
        <v>710</v>
      </c>
      <c r="CL37" s="402" t="s">
        <v>1538</v>
      </c>
      <c r="CM37" s="586" t="s">
        <v>1981</v>
      </c>
      <c r="CN37" s="402" t="s">
        <v>2140</v>
      </c>
      <c r="CO37" s="584" t="s">
        <v>2304</v>
      </c>
      <c r="CP37" s="472" t="s">
        <v>46</v>
      </c>
      <c r="CQ37" s="472" t="s">
        <v>710</v>
      </c>
      <c r="CU37" s="653" t="s">
        <v>2257</v>
      </c>
      <c r="CV37" s="472" t="s">
        <v>1280</v>
      </c>
      <c r="CW37" s="472" t="s">
        <v>1610</v>
      </c>
      <c r="CX37" s="586" t="s">
        <v>2083</v>
      </c>
      <c r="CY37" s="472" t="s">
        <v>1794</v>
      </c>
      <c r="CZ37" s="584" t="s">
        <v>2168</v>
      </c>
      <c r="DA37" s="472" t="s">
        <v>5</v>
      </c>
      <c r="DB37" s="472" t="s">
        <v>634</v>
      </c>
      <c r="DC37" s="181"/>
      <c r="DE37" s="181"/>
    </row>
    <row r="38" spans="1:109" x14ac:dyDescent="0.25">
      <c r="A38" s="653" t="s">
        <v>2226</v>
      </c>
      <c r="B38" s="472" t="s">
        <v>1269</v>
      </c>
      <c r="C38" s="472" t="s">
        <v>2203</v>
      </c>
      <c r="D38" s="586" t="s">
        <v>2527</v>
      </c>
      <c r="E38" s="472" t="s">
        <v>2102</v>
      </c>
      <c r="F38" s="584" t="s">
        <v>2537</v>
      </c>
      <c r="G38" s="472" t="s">
        <v>30</v>
      </c>
      <c r="H38" s="472" t="s">
        <v>704</v>
      </c>
      <c r="L38" s="653" t="s">
        <v>2234</v>
      </c>
      <c r="M38" s="472" t="s">
        <v>1274</v>
      </c>
      <c r="N38" s="472" t="s">
        <v>2145</v>
      </c>
      <c r="O38" s="589" t="s">
        <v>2403</v>
      </c>
      <c r="P38" s="472" t="s">
        <v>2110</v>
      </c>
      <c r="Q38" s="584" t="s">
        <v>2536</v>
      </c>
      <c r="R38" s="472" t="s">
        <v>34</v>
      </c>
      <c r="S38" s="472" t="s">
        <v>706</v>
      </c>
      <c r="AG38" s="653" t="s">
        <v>2241</v>
      </c>
      <c r="AH38" s="472" t="s">
        <v>2464</v>
      </c>
      <c r="AI38" s="472" t="s">
        <v>1493</v>
      </c>
      <c r="AJ38" s="589" t="s">
        <v>2403</v>
      </c>
      <c r="AK38" s="472" t="s">
        <v>2198</v>
      </c>
      <c r="AL38" s="628" t="s">
        <v>2495</v>
      </c>
      <c r="AM38" s="472" t="s">
        <v>41</v>
      </c>
      <c r="AN38" s="472" t="s">
        <v>708</v>
      </c>
      <c r="CJ38" s="653" t="s">
        <v>2253</v>
      </c>
      <c r="CK38" s="472" t="s">
        <v>710</v>
      </c>
      <c r="CL38" s="402" t="s">
        <v>1538</v>
      </c>
      <c r="CM38" s="586" t="s">
        <v>1981</v>
      </c>
      <c r="CN38" s="402" t="s">
        <v>2141</v>
      </c>
      <c r="CO38" s="584" t="s">
        <v>2305</v>
      </c>
      <c r="CP38" s="472" t="s">
        <v>46</v>
      </c>
      <c r="CQ38" s="472" t="s">
        <v>710</v>
      </c>
      <c r="CU38" s="653" t="s">
        <v>2257</v>
      </c>
      <c r="CV38" s="472" t="s">
        <v>1280</v>
      </c>
      <c r="CW38" s="472" t="s">
        <v>1610</v>
      </c>
      <c r="CX38" s="586" t="s">
        <v>2083</v>
      </c>
      <c r="CY38" s="472" t="s">
        <v>1795</v>
      </c>
      <c r="CZ38" s="584" t="s">
        <v>2085</v>
      </c>
      <c r="DA38" s="472" t="s">
        <v>5</v>
      </c>
      <c r="DB38" s="472" t="s">
        <v>634</v>
      </c>
      <c r="DC38" s="181"/>
      <c r="DE38" s="181"/>
    </row>
    <row r="39" spans="1:109" x14ac:dyDescent="0.25">
      <c r="A39" s="653" t="s">
        <v>2226</v>
      </c>
      <c r="B39" s="472" t="s">
        <v>1269</v>
      </c>
      <c r="C39" s="472" t="s">
        <v>2204</v>
      </c>
      <c r="D39" s="590" t="s">
        <v>2528</v>
      </c>
      <c r="E39" s="472" t="s">
        <v>2191</v>
      </c>
      <c r="F39" s="584" t="s">
        <v>2349</v>
      </c>
      <c r="G39" s="472" t="s">
        <v>30</v>
      </c>
      <c r="H39" s="472" t="s">
        <v>704</v>
      </c>
      <c r="L39" s="653" t="s">
        <v>2235</v>
      </c>
      <c r="M39" s="472" t="s">
        <v>1273</v>
      </c>
      <c r="N39" s="472" t="s">
        <v>2408</v>
      </c>
      <c r="O39" s="591" t="s">
        <v>2526</v>
      </c>
      <c r="P39" s="472" t="s">
        <v>2111</v>
      </c>
      <c r="Q39" s="591" t="s">
        <v>2526</v>
      </c>
      <c r="R39" s="472" t="s">
        <v>34</v>
      </c>
      <c r="S39" s="472" t="s">
        <v>706</v>
      </c>
      <c r="AG39" s="653" t="s">
        <v>2242</v>
      </c>
      <c r="AH39" s="472" t="s">
        <v>2465</v>
      </c>
      <c r="AI39" s="472" t="s">
        <v>2146</v>
      </c>
      <c r="AJ39" s="591" t="s">
        <v>2526</v>
      </c>
      <c r="AK39" s="472" t="s">
        <v>2133</v>
      </c>
      <c r="AL39" s="591" t="s">
        <v>2526</v>
      </c>
      <c r="AM39" s="472" t="s">
        <v>41</v>
      </c>
      <c r="AN39" s="472" t="s">
        <v>708</v>
      </c>
      <c r="CU39" s="653" t="s">
        <v>2257</v>
      </c>
      <c r="CV39" s="472" t="s">
        <v>1280</v>
      </c>
      <c r="CW39" s="472" t="s">
        <v>1610</v>
      </c>
      <c r="CX39" s="586" t="s">
        <v>2083</v>
      </c>
      <c r="CY39" s="472" t="s">
        <v>1796</v>
      </c>
      <c r="CZ39" s="584" t="s">
        <v>2167</v>
      </c>
      <c r="DA39" s="472" t="s">
        <v>5</v>
      </c>
      <c r="DB39" s="472" t="s">
        <v>634</v>
      </c>
      <c r="DC39" s="181"/>
      <c r="DE39" s="529"/>
    </row>
    <row r="40" spans="1:109" x14ac:dyDescent="0.25">
      <c r="A40" s="653" t="s">
        <v>2226</v>
      </c>
      <c r="B40" s="472" t="s">
        <v>1269</v>
      </c>
      <c r="C40" s="472" t="s">
        <v>2204</v>
      </c>
      <c r="D40" s="590" t="s">
        <v>2528</v>
      </c>
      <c r="E40" s="472" t="s">
        <v>2103</v>
      </c>
      <c r="F40" s="584" t="s">
        <v>1075</v>
      </c>
      <c r="G40" s="472" t="s">
        <v>30</v>
      </c>
      <c r="H40" s="472" t="s">
        <v>704</v>
      </c>
      <c r="L40" s="653" t="s">
        <v>2235</v>
      </c>
      <c r="M40" s="472" t="s">
        <v>1273</v>
      </c>
      <c r="N40" s="472" t="s">
        <v>2542</v>
      </c>
      <c r="O40" s="586" t="s">
        <v>2527</v>
      </c>
      <c r="P40" s="472" t="s">
        <v>2228</v>
      </c>
      <c r="Q40" s="584" t="s">
        <v>2537</v>
      </c>
      <c r="R40" s="472" t="s">
        <v>34</v>
      </c>
      <c r="S40" s="472" t="s">
        <v>706</v>
      </c>
      <c r="AG40" s="653" t="s">
        <v>2242</v>
      </c>
      <c r="AH40" s="472" t="s">
        <v>2465</v>
      </c>
      <c r="AI40" s="472" t="s">
        <v>2147</v>
      </c>
      <c r="AJ40" s="586" t="s">
        <v>2553</v>
      </c>
      <c r="AK40" s="472" t="s">
        <v>2134</v>
      </c>
      <c r="AL40" s="584" t="s">
        <v>2552</v>
      </c>
      <c r="AM40" s="472" t="s">
        <v>41</v>
      </c>
      <c r="AN40" s="472" t="s">
        <v>708</v>
      </c>
      <c r="CU40" s="653" t="s">
        <v>2257</v>
      </c>
      <c r="CV40" s="472" t="s">
        <v>1280</v>
      </c>
      <c r="CW40" s="472" t="s">
        <v>1611</v>
      </c>
      <c r="CX40" s="586" t="s">
        <v>1922</v>
      </c>
      <c r="CY40" s="472" t="s">
        <v>1797</v>
      </c>
      <c r="CZ40" s="584" t="s">
        <v>2082</v>
      </c>
      <c r="DA40" s="472" t="s">
        <v>5</v>
      </c>
      <c r="DB40" s="472" t="s">
        <v>634</v>
      </c>
      <c r="DC40" s="181"/>
      <c r="DE40" s="181"/>
    </row>
    <row r="41" spans="1:109" x14ac:dyDescent="0.25">
      <c r="A41" s="653" t="s">
        <v>2226</v>
      </c>
      <c r="B41" s="472" t="s">
        <v>1269</v>
      </c>
      <c r="C41" s="472" t="s">
        <v>2204</v>
      </c>
      <c r="D41" s="590" t="s">
        <v>2528</v>
      </c>
      <c r="E41" s="472" t="s">
        <v>2192</v>
      </c>
      <c r="F41" s="584" t="s">
        <v>2350</v>
      </c>
      <c r="G41" s="472" t="s">
        <v>30</v>
      </c>
      <c r="H41" s="472" t="s">
        <v>704</v>
      </c>
      <c r="L41" s="653" t="s">
        <v>2235</v>
      </c>
      <c r="M41" s="472" t="s">
        <v>1273</v>
      </c>
      <c r="N41" s="472" t="s">
        <v>2543</v>
      </c>
      <c r="O41" s="590" t="s">
        <v>2528</v>
      </c>
      <c r="P41" s="472" t="s">
        <v>2229</v>
      </c>
      <c r="Q41" s="584" t="s">
        <v>2349</v>
      </c>
      <c r="R41" s="472" t="s">
        <v>34</v>
      </c>
      <c r="S41" s="472" t="s">
        <v>706</v>
      </c>
      <c r="AG41" s="653" t="s">
        <v>2242</v>
      </c>
      <c r="AH41" s="472" t="s">
        <v>2465</v>
      </c>
      <c r="AI41" s="472" t="s">
        <v>2414</v>
      </c>
      <c r="AJ41" s="586" t="s">
        <v>2555</v>
      </c>
      <c r="AK41" s="472" t="s">
        <v>2135</v>
      </c>
      <c r="AL41" s="585" t="s">
        <v>2554</v>
      </c>
      <c r="AM41" s="472" t="s">
        <v>41</v>
      </c>
      <c r="AN41" s="472" t="s">
        <v>708</v>
      </c>
      <c r="CU41" s="653" t="s">
        <v>2257</v>
      </c>
      <c r="CV41" s="472" t="s">
        <v>1280</v>
      </c>
      <c r="CW41" s="472" t="s">
        <v>1612</v>
      </c>
      <c r="CX41" s="586" t="s">
        <v>1921</v>
      </c>
      <c r="CY41" s="472" t="s">
        <v>1798</v>
      </c>
      <c r="CZ41" s="584" t="s">
        <v>1072</v>
      </c>
      <c r="DA41" s="472" t="s">
        <v>5</v>
      </c>
      <c r="DB41" s="472" t="s">
        <v>634</v>
      </c>
      <c r="DC41" s="181"/>
      <c r="DE41" s="181"/>
    </row>
    <row r="42" spans="1:109" x14ac:dyDescent="0.25">
      <c r="A42" s="653" t="s">
        <v>2226</v>
      </c>
      <c r="B42" s="472" t="s">
        <v>1269</v>
      </c>
      <c r="C42" s="472" t="s">
        <v>2204</v>
      </c>
      <c r="D42" s="590" t="s">
        <v>2528</v>
      </c>
      <c r="E42" s="472" t="s">
        <v>2193</v>
      </c>
      <c r="F42" s="584" t="s">
        <v>1073</v>
      </c>
      <c r="G42" s="472" t="s">
        <v>30</v>
      </c>
      <c r="H42" s="472" t="s">
        <v>704</v>
      </c>
      <c r="L42" s="653" t="s">
        <v>2235</v>
      </c>
      <c r="M42" s="472" t="s">
        <v>1273</v>
      </c>
      <c r="N42" s="472" t="s">
        <v>2543</v>
      </c>
      <c r="O42" s="590" t="s">
        <v>2528</v>
      </c>
      <c r="P42" s="472" t="s">
        <v>2230</v>
      </c>
      <c r="Q42" s="584" t="s">
        <v>1075</v>
      </c>
      <c r="R42" s="472" t="s">
        <v>34</v>
      </c>
      <c r="S42" s="472" t="s">
        <v>706</v>
      </c>
      <c r="AG42" s="653" t="s">
        <v>2242</v>
      </c>
      <c r="AH42" s="472" t="s">
        <v>2465</v>
      </c>
      <c r="AI42" s="472" t="s">
        <v>2415</v>
      </c>
      <c r="AJ42" s="590" t="s">
        <v>2556</v>
      </c>
      <c r="AK42" s="472" t="s">
        <v>2243</v>
      </c>
      <c r="AL42" s="584" t="s">
        <v>2349</v>
      </c>
      <c r="AM42" s="472" t="s">
        <v>41</v>
      </c>
      <c r="AN42" s="472" t="s">
        <v>708</v>
      </c>
      <c r="CU42" s="653" t="s">
        <v>2257</v>
      </c>
      <c r="CV42" s="472" t="s">
        <v>1280</v>
      </c>
      <c r="CW42" s="472" t="s">
        <v>1613</v>
      </c>
      <c r="CX42" s="586" t="s">
        <v>698</v>
      </c>
      <c r="CY42" s="472" t="s">
        <v>1799</v>
      </c>
      <c r="CZ42" s="584" t="s">
        <v>1923</v>
      </c>
      <c r="DA42" s="472" t="s">
        <v>5</v>
      </c>
      <c r="DB42" s="472" t="s">
        <v>634</v>
      </c>
      <c r="DC42" s="181"/>
      <c r="DE42" s="181"/>
    </row>
    <row r="43" spans="1:109" x14ac:dyDescent="0.25">
      <c r="A43" s="653" t="s">
        <v>2226</v>
      </c>
      <c r="B43" s="472" t="s">
        <v>1269</v>
      </c>
      <c r="C43" s="472" t="s">
        <v>2204</v>
      </c>
      <c r="D43" s="590" t="s">
        <v>2528</v>
      </c>
      <c r="E43" s="472" t="s">
        <v>2194</v>
      </c>
      <c r="F43" s="584" t="s">
        <v>2351</v>
      </c>
      <c r="G43" s="472" t="s">
        <v>30</v>
      </c>
      <c r="H43" s="472" t="s">
        <v>704</v>
      </c>
      <c r="L43" s="653" t="s">
        <v>2235</v>
      </c>
      <c r="M43" s="472" t="s">
        <v>1273</v>
      </c>
      <c r="N43" s="472" t="s">
        <v>2543</v>
      </c>
      <c r="O43" s="590" t="s">
        <v>2528</v>
      </c>
      <c r="P43" s="472" t="s">
        <v>2231</v>
      </c>
      <c r="Q43" s="584" t="s">
        <v>2516</v>
      </c>
      <c r="R43" s="472" t="s">
        <v>34</v>
      </c>
      <c r="S43" s="472" t="s">
        <v>706</v>
      </c>
      <c r="AG43" s="653" t="s">
        <v>2242</v>
      </c>
      <c r="AH43" s="472" t="s">
        <v>2465</v>
      </c>
      <c r="AI43" s="472" t="s">
        <v>2415</v>
      </c>
      <c r="AJ43" s="590" t="s">
        <v>2556</v>
      </c>
      <c r="AK43" s="472" t="s">
        <v>2244</v>
      </c>
      <c r="AL43" s="584" t="s">
        <v>1075</v>
      </c>
      <c r="AM43" s="472" t="s">
        <v>41</v>
      </c>
      <c r="AN43" s="472" t="s">
        <v>708</v>
      </c>
      <c r="CU43" s="653" t="s">
        <v>2257</v>
      </c>
      <c r="CV43" s="472" t="s">
        <v>1280</v>
      </c>
      <c r="CW43" s="472" t="s">
        <v>1613</v>
      </c>
      <c r="CX43" s="586" t="s">
        <v>698</v>
      </c>
      <c r="CY43" s="472" t="s">
        <v>1800</v>
      </c>
      <c r="CZ43" s="584" t="s">
        <v>2166</v>
      </c>
      <c r="DA43" s="472" t="s">
        <v>5</v>
      </c>
      <c r="DB43" s="472" t="s">
        <v>634</v>
      </c>
      <c r="DC43" s="181"/>
      <c r="DE43" s="181"/>
    </row>
    <row r="44" spans="1:109" x14ac:dyDescent="0.25">
      <c r="A44" s="653" t="s">
        <v>2226</v>
      </c>
      <c r="B44" s="472" t="s">
        <v>1269</v>
      </c>
      <c r="C44" s="472" t="s">
        <v>2204</v>
      </c>
      <c r="D44" s="590" t="s">
        <v>2528</v>
      </c>
      <c r="E44" s="472" t="s">
        <v>2195</v>
      </c>
      <c r="F44" s="584" t="s">
        <v>2352</v>
      </c>
      <c r="G44" s="472" t="s">
        <v>30</v>
      </c>
      <c r="H44" s="472" t="s">
        <v>704</v>
      </c>
      <c r="L44" s="653" t="s">
        <v>2235</v>
      </c>
      <c r="M44" s="472" t="s">
        <v>1273</v>
      </c>
      <c r="N44" s="472" t="s">
        <v>2543</v>
      </c>
      <c r="O44" s="590" t="s">
        <v>2528</v>
      </c>
      <c r="P44" s="472" t="s">
        <v>2375</v>
      </c>
      <c r="Q44" s="584" t="s">
        <v>2517</v>
      </c>
      <c r="R44" s="472" t="s">
        <v>34</v>
      </c>
      <c r="S44" s="472" t="s">
        <v>706</v>
      </c>
      <c r="AG44" s="653" t="s">
        <v>2242</v>
      </c>
      <c r="AH44" s="472" t="s">
        <v>2465</v>
      </c>
      <c r="AI44" s="472" t="s">
        <v>2415</v>
      </c>
      <c r="AJ44" s="590" t="s">
        <v>2556</v>
      </c>
      <c r="AK44" s="472" t="s">
        <v>2245</v>
      </c>
      <c r="AL44" s="584" t="s">
        <v>2516</v>
      </c>
      <c r="AM44" s="472" t="s">
        <v>41</v>
      </c>
      <c r="AN44" s="472" t="s">
        <v>708</v>
      </c>
      <c r="CU44" s="653" t="s">
        <v>2257</v>
      </c>
      <c r="CV44" s="472" t="s">
        <v>1280</v>
      </c>
      <c r="CW44" s="472" t="s">
        <v>1613</v>
      </c>
      <c r="CX44" s="586" t="s">
        <v>698</v>
      </c>
      <c r="CY44" s="472" t="s">
        <v>2143</v>
      </c>
      <c r="CZ44" s="584" t="s">
        <v>2370</v>
      </c>
      <c r="DA44" s="472" t="s">
        <v>5</v>
      </c>
      <c r="DB44" s="472" t="s">
        <v>634</v>
      </c>
      <c r="DC44" s="181"/>
      <c r="DE44" s="181"/>
    </row>
    <row r="45" spans="1:109" x14ac:dyDescent="0.25">
      <c r="L45" s="653" t="s">
        <v>2235</v>
      </c>
      <c r="M45" s="472" t="s">
        <v>1273</v>
      </c>
      <c r="N45" s="472" t="s">
        <v>2543</v>
      </c>
      <c r="O45" s="590" t="s">
        <v>2528</v>
      </c>
      <c r="P45" s="472" t="s">
        <v>2406</v>
      </c>
      <c r="Q45" s="584" t="s">
        <v>2352</v>
      </c>
      <c r="R45" s="472" t="s">
        <v>34</v>
      </c>
      <c r="S45" s="472" t="s">
        <v>706</v>
      </c>
      <c r="AG45" s="653" t="s">
        <v>2242</v>
      </c>
      <c r="AH45" s="472" t="s">
        <v>2465</v>
      </c>
      <c r="AI45" s="472" t="s">
        <v>2415</v>
      </c>
      <c r="AJ45" s="590" t="s">
        <v>2556</v>
      </c>
      <c r="AK45" s="472" t="s">
        <v>2410</v>
      </c>
      <c r="AL45" s="584" t="s">
        <v>2517</v>
      </c>
      <c r="AM45" s="472" t="s">
        <v>41</v>
      </c>
      <c r="AN45" s="472" t="s">
        <v>708</v>
      </c>
      <c r="CU45" s="653" t="s">
        <v>2257</v>
      </c>
      <c r="CV45" s="472" t="s">
        <v>1280</v>
      </c>
      <c r="CW45" s="472" t="s">
        <v>1614</v>
      </c>
      <c r="CX45" s="586" t="s">
        <v>2072</v>
      </c>
      <c r="CY45" s="472" t="s">
        <v>2144</v>
      </c>
      <c r="CZ45" s="584" t="s">
        <v>2222</v>
      </c>
      <c r="DA45" s="472" t="s">
        <v>5</v>
      </c>
      <c r="DB45" s="472" t="s">
        <v>634</v>
      </c>
      <c r="DC45" s="181"/>
      <c r="DE45" s="181"/>
    </row>
    <row r="46" spans="1:109" x14ac:dyDescent="0.25">
      <c r="L46" s="653" t="s">
        <v>2235</v>
      </c>
      <c r="M46" s="472" t="s">
        <v>1273</v>
      </c>
      <c r="N46" s="472" t="s">
        <v>2543</v>
      </c>
      <c r="O46" s="590" t="s">
        <v>2528</v>
      </c>
      <c r="P46" s="472" t="s">
        <v>2407</v>
      </c>
      <c r="Q46" s="584" t="s">
        <v>2488</v>
      </c>
      <c r="R46" s="472" t="s">
        <v>34</v>
      </c>
      <c r="S46" s="472" t="s">
        <v>706</v>
      </c>
      <c r="AG46" s="653" t="s">
        <v>2242</v>
      </c>
      <c r="AH46" s="472" t="s">
        <v>2465</v>
      </c>
      <c r="AI46" s="472" t="s">
        <v>2415</v>
      </c>
      <c r="AJ46" s="590" t="s">
        <v>2556</v>
      </c>
      <c r="AK46" s="472" t="s">
        <v>2411</v>
      </c>
      <c r="AL46" s="584" t="s">
        <v>2557</v>
      </c>
      <c r="AM46" s="472" t="s">
        <v>41</v>
      </c>
      <c r="AN46" s="472" t="s">
        <v>708</v>
      </c>
      <c r="CU46" s="653" t="s">
        <v>2255</v>
      </c>
      <c r="CV46" s="472" t="s">
        <v>634</v>
      </c>
      <c r="CW46" s="472" t="s">
        <v>1619</v>
      </c>
      <c r="CX46" s="586" t="s">
        <v>2512</v>
      </c>
      <c r="CY46" s="472" t="s">
        <v>2366</v>
      </c>
      <c r="CZ46" s="584" t="s">
        <v>2360</v>
      </c>
      <c r="DA46" s="472" t="s">
        <v>5</v>
      </c>
      <c r="DB46" s="472" t="s">
        <v>634</v>
      </c>
      <c r="DC46" s="181"/>
      <c r="DE46" s="181"/>
    </row>
    <row r="47" spans="1:109" x14ac:dyDescent="0.25">
      <c r="AG47" s="653" t="s">
        <v>2242</v>
      </c>
      <c r="AH47" s="472" t="s">
        <v>2465</v>
      </c>
      <c r="AI47" s="472" t="s">
        <v>2415</v>
      </c>
      <c r="AJ47" s="590" t="s">
        <v>2556</v>
      </c>
      <c r="AK47" s="472" t="s">
        <v>2412</v>
      </c>
      <c r="AL47" s="584" t="s">
        <v>2558</v>
      </c>
      <c r="AM47" s="472" t="s">
        <v>41</v>
      </c>
      <c r="AN47" s="472" t="s">
        <v>708</v>
      </c>
      <c r="CU47" s="653" t="s">
        <v>2255</v>
      </c>
      <c r="CV47" s="472" t="s">
        <v>634</v>
      </c>
      <c r="CW47" s="472" t="s">
        <v>1620</v>
      </c>
      <c r="CX47" s="586" t="s">
        <v>2364</v>
      </c>
      <c r="CY47" s="472" t="s">
        <v>2367</v>
      </c>
      <c r="CZ47" s="584" t="s">
        <v>2363</v>
      </c>
      <c r="DA47" s="472" t="s">
        <v>5</v>
      </c>
      <c r="DB47" s="472" t="s">
        <v>634</v>
      </c>
      <c r="DC47" s="181"/>
      <c r="DE47" s="181"/>
    </row>
    <row r="48" spans="1:109" x14ac:dyDescent="0.25">
      <c r="AG48" s="653" t="s">
        <v>2242</v>
      </c>
      <c r="AH48" s="472" t="s">
        <v>2465</v>
      </c>
      <c r="AI48" s="472" t="s">
        <v>2415</v>
      </c>
      <c r="AJ48" s="590" t="s">
        <v>2556</v>
      </c>
      <c r="AK48" s="472" t="s">
        <v>2413</v>
      </c>
      <c r="AL48" s="584" t="s">
        <v>2559</v>
      </c>
      <c r="AM48" s="472" t="s">
        <v>41</v>
      </c>
      <c r="AN48" s="472" t="s">
        <v>708</v>
      </c>
      <c r="CU48" s="653" t="s">
        <v>2255</v>
      </c>
      <c r="CV48" s="472" t="s">
        <v>634</v>
      </c>
      <c r="CW48" s="472" t="s">
        <v>1620</v>
      </c>
      <c r="CX48" s="586" t="s">
        <v>2364</v>
      </c>
      <c r="CY48" s="472" t="s">
        <v>2368</v>
      </c>
      <c r="CZ48" s="584" t="s">
        <v>2365</v>
      </c>
      <c r="DA48" s="472" t="s">
        <v>5</v>
      </c>
      <c r="DB48" s="472" t="s">
        <v>634</v>
      </c>
      <c r="DC48" s="181"/>
      <c r="DE48" s="181"/>
    </row>
    <row r="49" spans="99:109" x14ac:dyDescent="0.25">
      <c r="CU49" s="653" t="s">
        <v>2255</v>
      </c>
      <c r="CV49" s="472" t="s">
        <v>634</v>
      </c>
      <c r="CW49" s="472" t="s">
        <v>2459</v>
      </c>
      <c r="CX49" s="586" t="s">
        <v>2281</v>
      </c>
      <c r="CY49" s="472" t="s">
        <v>2471</v>
      </c>
      <c r="CZ49" s="584" t="s">
        <v>2163</v>
      </c>
      <c r="DA49" s="472" t="s">
        <v>5</v>
      </c>
      <c r="DB49" s="472" t="s">
        <v>634</v>
      </c>
      <c r="DC49" s="181"/>
      <c r="DE49" s="181"/>
    </row>
    <row r="50" spans="99:109" x14ac:dyDescent="0.25">
      <c r="CU50" s="653" t="s">
        <v>2255</v>
      </c>
      <c r="CV50" s="472" t="s">
        <v>634</v>
      </c>
      <c r="CW50" s="472" t="s">
        <v>2459</v>
      </c>
      <c r="CX50" s="586" t="s">
        <v>2281</v>
      </c>
      <c r="CY50" s="472" t="s">
        <v>2472</v>
      </c>
      <c r="CZ50" s="584" t="s">
        <v>2162</v>
      </c>
      <c r="DA50" s="472" t="s">
        <v>5</v>
      </c>
      <c r="DB50" s="472" t="s">
        <v>634</v>
      </c>
      <c r="DC50" s="181"/>
      <c r="DE50" s="181"/>
    </row>
    <row r="51" spans="99:109" x14ac:dyDescent="0.25">
      <c r="CU51" s="653" t="s">
        <v>2255</v>
      </c>
      <c r="CV51" s="472" t="s">
        <v>634</v>
      </c>
      <c r="CW51" s="472" t="s">
        <v>2459</v>
      </c>
      <c r="CX51" s="586" t="s">
        <v>2281</v>
      </c>
      <c r="CY51" s="472" t="s">
        <v>2473</v>
      </c>
      <c r="CZ51" s="584" t="s">
        <v>2161</v>
      </c>
      <c r="DA51" s="472" t="s">
        <v>5</v>
      </c>
      <c r="DB51" s="472" t="s">
        <v>634</v>
      </c>
      <c r="DC51" s="181"/>
      <c r="DE51" s="181"/>
    </row>
    <row r="52" spans="99:109" x14ac:dyDescent="0.25">
      <c r="CU52" s="653" t="s">
        <v>2255</v>
      </c>
      <c r="CV52" s="472" t="s">
        <v>634</v>
      </c>
      <c r="CW52" s="472" t="s">
        <v>2459</v>
      </c>
      <c r="CX52" s="586" t="s">
        <v>2281</v>
      </c>
      <c r="CY52" s="472" t="s">
        <v>2474</v>
      </c>
      <c r="CZ52" s="584" t="s">
        <v>2160</v>
      </c>
      <c r="DA52" s="472" t="s">
        <v>5</v>
      </c>
      <c r="DB52" s="472" t="s">
        <v>634</v>
      </c>
      <c r="DC52" s="181"/>
      <c r="DE52" s="181"/>
    </row>
    <row r="53" spans="99:109" x14ac:dyDescent="0.25">
      <c r="CU53" s="653" t="s">
        <v>2255</v>
      </c>
      <c r="CV53" s="472" t="s">
        <v>634</v>
      </c>
      <c r="CW53" s="472" t="s">
        <v>2475</v>
      </c>
      <c r="CX53" s="586" t="s">
        <v>2513</v>
      </c>
      <c r="CY53" s="472" t="s">
        <v>2476</v>
      </c>
      <c r="CZ53" s="584" t="s">
        <v>2501</v>
      </c>
      <c r="DA53" s="472" t="s">
        <v>5</v>
      </c>
      <c r="DB53" s="472" t="s">
        <v>634</v>
      </c>
      <c r="DC53" s="181"/>
      <c r="DE53" s="181"/>
    </row>
    <row r="54" spans="99:109" x14ac:dyDescent="0.25">
      <c r="DC54" s="181"/>
      <c r="DE54" s="181"/>
    </row>
    <row r="55" spans="99:109" x14ac:dyDescent="0.25">
      <c r="DC55" s="489"/>
      <c r="DE55" s="181"/>
    </row>
    <row r="56" spans="99:109" x14ac:dyDescent="0.25">
      <c r="DC56" s="181"/>
      <c r="DE56" s="181"/>
    </row>
    <row r="57" spans="99:109" x14ac:dyDescent="0.25">
      <c r="DC57" s="181"/>
      <c r="DE57" s="489"/>
    </row>
    <row r="58" spans="99:109" x14ac:dyDescent="0.25">
      <c r="DC58" s="181"/>
      <c r="DE58" s="181"/>
    </row>
    <row r="59" spans="99:109" x14ac:dyDescent="0.25">
      <c r="DC59" s="181"/>
      <c r="DE59" s="181"/>
    </row>
    <row r="60" spans="99:109" x14ac:dyDescent="0.25">
      <c r="DC60" s="181"/>
      <c r="DE60" s="181"/>
    </row>
    <row r="61" spans="99:109" x14ac:dyDescent="0.25">
      <c r="DE61" s="181"/>
    </row>
    <row r="62" spans="99:109" x14ac:dyDescent="0.25">
      <c r="DE62" s="181"/>
    </row>
  </sheetData>
  <phoneticPr fontId="12" type="noConversion"/>
  <conditionalFormatting sqref="Q1">
    <cfRule type="duplicateValues" dxfId="127" priority="31"/>
    <cfRule type="duplicateValues" dxfId="126" priority="32"/>
  </conditionalFormatting>
  <conditionalFormatting sqref="Q1">
    <cfRule type="duplicateValues" dxfId="125" priority="33"/>
  </conditionalFormatting>
  <conditionalFormatting sqref="AA1">
    <cfRule type="duplicateValues" dxfId="124" priority="28"/>
    <cfRule type="duplicateValues" dxfId="123" priority="29"/>
  </conditionalFormatting>
  <conditionalFormatting sqref="AA1">
    <cfRule type="duplicateValues" dxfId="122" priority="30"/>
  </conditionalFormatting>
  <conditionalFormatting sqref="AL1">
    <cfRule type="duplicateValues" dxfId="121" priority="25"/>
    <cfRule type="duplicateValues" dxfId="120" priority="26"/>
  </conditionalFormatting>
  <conditionalFormatting sqref="AL1">
    <cfRule type="duplicateValues" dxfId="119" priority="27"/>
  </conditionalFormatting>
  <conditionalFormatting sqref="AW1">
    <cfRule type="duplicateValues" dxfId="118" priority="22"/>
    <cfRule type="duplicateValues" dxfId="117" priority="23"/>
  </conditionalFormatting>
  <conditionalFormatting sqref="AW1">
    <cfRule type="duplicateValues" dxfId="116" priority="24"/>
  </conditionalFormatting>
  <conditionalFormatting sqref="BH1">
    <cfRule type="duplicateValues" dxfId="115" priority="19"/>
    <cfRule type="duplicateValues" dxfId="114" priority="20"/>
  </conditionalFormatting>
  <conditionalFormatting sqref="BH1">
    <cfRule type="duplicateValues" dxfId="113" priority="21"/>
  </conditionalFormatting>
  <conditionalFormatting sqref="BS1">
    <cfRule type="duplicateValues" dxfId="112" priority="16"/>
    <cfRule type="duplicateValues" dxfId="111" priority="17"/>
  </conditionalFormatting>
  <conditionalFormatting sqref="BS1">
    <cfRule type="duplicateValues" dxfId="110" priority="18"/>
  </conditionalFormatting>
  <conditionalFormatting sqref="CD1">
    <cfRule type="duplicateValues" dxfId="109" priority="13"/>
    <cfRule type="duplicateValues" dxfId="108" priority="14"/>
  </conditionalFormatting>
  <conditionalFormatting sqref="CD1">
    <cfRule type="duplicateValues" dxfId="107" priority="15"/>
  </conditionalFormatting>
  <conditionalFormatting sqref="CO1">
    <cfRule type="duplicateValues" dxfId="106" priority="10"/>
    <cfRule type="duplicateValues" dxfId="105" priority="11"/>
  </conditionalFormatting>
  <conditionalFormatting sqref="CO1">
    <cfRule type="duplicateValues" dxfId="104" priority="12"/>
  </conditionalFormatting>
  <conditionalFormatting sqref="CZ1">
    <cfRule type="duplicateValues" dxfId="103" priority="7"/>
    <cfRule type="duplicateValues" dxfId="102" priority="8"/>
  </conditionalFormatting>
  <conditionalFormatting sqref="CZ1">
    <cfRule type="duplicateValues" dxfId="101" priority="9"/>
  </conditionalFormatting>
  <conditionalFormatting sqref="F1">
    <cfRule type="duplicateValues" dxfId="100" priority="1"/>
    <cfRule type="duplicateValues" dxfId="99" priority="2"/>
  </conditionalFormatting>
  <conditionalFormatting sqref="F1">
    <cfRule type="duplicateValues" dxfId="98" priority="3"/>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tabColor theme="7" tint="0.39997558519241921"/>
  </sheetPr>
  <dimension ref="B1:Q85"/>
  <sheetViews>
    <sheetView showGridLines="0" topLeftCell="A20" workbookViewId="0">
      <selection activeCell="A84" sqref="A84"/>
    </sheetView>
  </sheetViews>
  <sheetFormatPr baseColWidth="10" defaultRowHeight="15" x14ac:dyDescent="0.25"/>
  <cols>
    <col min="1" max="1" width="2.5703125" style="593" customWidth="1"/>
    <col min="2" max="2" width="61.28515625" style="593" customWidth="1"/>
    <col min="3" max="3" width="2.85546875" style="593" customWidth="1"/>
    <col min="4" max="4" width="33" style="611" customWidth="1"/>
    <col min="5" max="5" width="2.5703125" style="611" customWidth="1"/>
    <col min="6" max="6" width="33" style="611" customWidth="1"/>
    <col min="7" max="17" width="33" style="600" customWidth="1"/>
    <col min="18" max="16384" width="11.42578125" style="593"/>
  </cols>
  <sheetData>
    <row r="1" spans="2:17" ht="29.25" customHeight="1" x14ac:dyDescent="0.25">
      <c r="B1" s="630" t="s">
        <v>2457</v>
      </c>
    </row>
    <row r="3" spans="2:17" s="600" customFormat="1" ht="42" x14ac:dyDescent="0.25">
      <c r="B3" s="630" t="s">
        <v>2310</v>
      </c>
      <c r="C3" s="629"/>
      <c r="D3" s="612" t="s">
        <v>2339</v>
      </c>
      <c r="E3" s="613"/>
      <c r="F3" s="612" t="s">
        <v>2430</v>
      </c>
      <c r="G3" s="630" t="s">
        <v>2432</v>
      </c>
      <c r="H3" s="630" t="s">
        <v>2434</v>
      </c>
      <c r="I3" s="630" t="s">
        <v>2436</v>
      </c>
      <c r="J3" s="630" t="s">
        <v>2438</v>
      </c>
      <c r="K3" s="630" t="s">
        <v>2440</v>
      </c>
      <c r="L3" s="630" t="s">
        <v>2442</v>
      </c>
      <c r="M3" s="630" t="s">
        <v>2444</v>
      </c>
      <c r="N3" s="630" t="s">
        <v>2446</v>
      </c>
      <c r="O3" s="630" t="s">
        <v>2448</v>
      </c>
      <c r="P3" s="630" t="s">
        <v>2450</v>
      </c>
      <c r="Q3" s="630" t="s">
        <v>2452</v>
      </c>
    </row>
    <row r="4" spans="2:17" ht="15.75" x14ac:dyDescent="0.25">
      <c r="B4" s="607" t="s">
        <v>2311</v>
      </c>
      <c r="C4" s="594"/>
      <c r="D4" s="614"/>
      <c r="E4" s="613"/>
      <c r="F4" s="614">
        <f>+D16</f>
        <v>0</v>
      </c>
      <c r="G4" s="631">
        <f>+F16</f>
        <v>0</v>
      </c>
      <c r="H4" s="631">
        <f>+G16</f>
        <v>0</v>
      </c>
      <c r="I4" s="631">
        <f t="shared" ref="I4:Q4" si="0">+H16</f>
        <v>0</v>
      </c>
      <c r="J4" s="631">
        <f t="shared" si="0"/>
        <v>0</v>
      </c>
      <c r="K4" s="631">
        <f t="shared" si="0"/>
        <v>0</v>
      </c>
      <c r="L4" s="631">
        <f t="shared" si="0"/>
        <v>0</v>
      </c>
      <c r="M4" s="631">
        <f t="shared" si="0"/>
        <v>0</v>
      </c>
      <c r="N4" s="631">
        <f t="shared" si="0"/>
        <v>0</v>
      </c>
      <c r="O4" s="631">
        <f t="shared" si="0"/>
        <v>0</v>
      </c>
      <c r="P4" s="631">
        <f t="shared" si="0"/>
        <v>0</v>
      </c>
      <c r="Q4" s="631">
        <f t="shared" si="0"/>
        <v>0</v>
      </c>
    </row>
    <row r="5" spans="2:17" ht="15.75" x14ac:dyDescent="0.25">
      <c r="B5" s="602" t="s">
        <v>2343</v>
      </c>
      <c r="C5" s="595"/>
      <c r="D5" s="615"/>
      <c r="E5" s="616"/>
      <c r="F5" s="615"/>
      <c r="G5" s="602"/>
      <c r="H5" s="602"/>
      <c r="I5" s="602"/>
      <c r="J5" s="602"/>
      <c r="K5" s="602"/>
      <c r="L5" s="602"/>
      <c r="M5" s="602"/>
      <c r="N5" s="602"/>
      <c r="O5" s="602"/>
      <c r="P5" s="602"/>
      <c r="Q5" s="602"/>
    </row>
    <row r="6" spans="2:17" ht="15.75" x14ac:dyDescent="0.25">
      <c r="B6" s="602" t="s">
        <v>2312</v>
      </c>
      <c r="C6" s="595"/>
      <c r="D6" s="615"/>
      <c r="E6" s="616"/>
      <c r="F6" s="615"/>
      <c r="G6" s="602"/>
      <c r="H6" s="602"/>
      <c r="I6" s="602"/>
      <c r="J6" s="602"/>
      <c r="K6" s="602"/>
      <c r="L6" s="602"/>
      <c r="M6" s="602"/>
      <c r="N6" s="602"/>
      <c r="O6" s="602"/>
      <c r="P6" s="602"/>
      <c r="Q6" s="602"/>
    </row>
    <row r="7" spans="2:17" ht="15.75" x14ac:dyDescent="0.25">
      <c r="B7" s="602" t="s">
        <v>2340</v>
      </c>
      <c r="C7" s="595"/>
      <c r="D7" s="615"/>
      <c r="E7" s="616"/>
      <c r="F7" s="615"/>
      <c r="G7" s="602"/>
      <c r="H7" s="602"/>
      <c r="I7" s="602"/>
      <c r="J7" s="602"/>
      <c r="K7" s="602"/>
      <c r="L7" s="602"/>
      <c r="M7" s="602"/>
      <c r="N7" s="602"/>
      <c r="O7" s="602"/>
      <c r="P7" s="602"/>
      <c r="Q7" s="602"/>
    </row>
    <row r="8" spans="2:17" ht="15.75" x14ac:dyDescent="0.25">
      <c r="B8" s="602" t="s">
        <v>2341</v>
      </c>
      <c r="C8" s="595"/>
      <c r="D8" s="615"/>
      <c r="E8" s="616"/>
      <c r="F8" s="615"/>
      <c r="G8" s="602"/>
      <c r="H8" s="602"/>
      <c r="I8" s="602"/>
      <c r="J8" s="602"/>
      <c r="K8" s="602"/>
      <c r="L8" s="602"/>
      <c r="M8" s="602"/>
      <c r="N8" s="602"/>
      <c r="O8" s="602"/>
      <c r="P8" s="602"/>
      <c r="Q8" s="602"/>
    </row>
    <row r="9" spans="2:17" ht="15.75" x14ac:dyDescent="0.25">
      <c r="B9" s="605" t="s">
        <v>2313</v>
      </c>
      <c r="C9" s="594"/>
      <c r="D9" s="617">
        <f>SUM(D5:D8)</f>
        <v>0</v>
      </c>
      <c r="E9" s="613"/>
      <c r="F9" s="617">
        <f>SUM(F5:F8)</f>
        <v>0</v>
      </c>
      <c r="G9" s="617">
        <f t="shared" ref="G9:Q9" si="1">SUM(G5:G8)</f>
        <v>0</v>
      </c>
      <c r="H9" s="617">
        <f t="shared" si="1"/>
        <v>0</v>
      </c>
      <c r="I9" s="617">
        <f t="shared" si="1"/>
        <v>0</v>
      </c>
      <c r="J9" s="617">
        <f t="shared" si="1"/>
        <v>0</v>
      </c>
      <c r="K9" s="617">
        <f t="shared" si="1"/>
        <v>0</v>
      </c>
      <c r="L9" s="617">
        <f t="shared" si="1"/>
        <v>0</v>
      </c>
      <c r="M9" s="617">
        <f t="shared" si="1"/>
        <v>0</v>
      </c>
      <c r="N9" s="617">
        <f t="shared" si="1"/>
        <v>0</v>
      </c>
      <c r="O9" s="617">
        <f t="shared" si="1"/>
        <v>0</v>
      </c>
      <c r="P9" s="617">
        <f t="shared" si="1"/>
        <v>0</v>
      </c>
      <c r="Q9" s="617">
        <f t="shared" si="1"/>
        <v>0</v>
      </c>
    </row>
    <row r="10" spans="2:17" ht="15.75" x14ac:dyDescent="0.25">
      <c r="B10" s="602" t="s">
        <v>2314</v>
      </c>
      <c r="C10" s="595"/>
      <c r="D10" s="615"/>
      <c r="E10" s="616"/>
      <c r="F10" s="615"/>
      <c r="G10" s="602"/>
      <c r="H10" s="602"/>
      <c r="I10" s="602"/>
      <c r="J10" s="602"/>
      <c r="K10" s="602"/>
      <c r="L10" s="602"/>
      <c r="M10" s="602"/>
      <c r="N10" s="602"/>
      <c r="O10" s="602"/>
      <c r="P10" s="602"/>
      <c r="Q10" s="602"/>
    </row>
    <row r="11" spans="2:17" ht="15.75" x14ac:dyDescent="0.25">
      <c r="B11" s="602" t="s">
        <v>2315</v>
      </c>
      <c r="C11" s="595"/>
      <c r="D11" s="615"/>
      <c r="E11" s="616"/>
      <c r="F11" s="615"/>
      <c r="G11" s="602"/>
      <c r="H11" s="602"/>
      <c r="I11" s="602"/>
      <c r="J11" s="602"/>
      <c r="K11" s="602"/>
      <c r="L11" s="602"/>
      <c r="M11" s="602"/>
      <c r="N11" s="602"/>
      <c r="O11" s="602"/>
      <c r="P11" s="602"/>
      <c r="Q11" s="602"/>
    </row>
    <row r="12" spans="2:17" ht="15.75" x14ac:dyDescent="0.25">
      <c r="B12" s="602" t="s">
        <v>2316</v>
      </c>
      <c r="C12" s="595"/>
      <c r="D12" s="615"/>
      <c r="E12" s="616"/>
      <c r="F12" s="615"/>
      <c r="G12" s="602"/>
      <c r="H12" s="602"/>
      <c r="I12" s="602"/>
      <c r="J12" s="602"/>
      <c r="K12" s="602"/>
      <c r="L12" s="602"/>
      <c r="M12" s="602"/>
      <c r="N12" s="602"/>
      <c r="O12" s="602"/>
      <c r="P12" s="602"/>
      <c r="Q12" s="602"/>
    </row>
    <row r="13" spans="2:17" ht="15.75" x14ac:dyDescent="0.25">
      <c r="B13" s="602" t="s">
        <v>2317</v>
      </c>
      <c r="C13" s="595"/>
      <c r="D13" s="615"/>
      <c r="E13" s="616"/>
      <c r="F13" s="615"/>
      <c r="G13" s="602"/>
      <c r="H13" s="602"/>
      <c r="I13" s="602"/>
      <c r="J13" s="602"/>
      <c r="K13" s="602"/>
      <c r="L13" s="602"/>
      <c r="M13" s="602"/>
      <c r="N13" s="602"/>
      <c r="O13" s="602"/>
      <c r="P13" s="602"/>
      <c r="Q13" s="602"/>
    </row>
    <row r="14" spans="2:17" ht="15.75" x14ac:dyDescent="0.25">
      <c r="B14" s="602" t="s">
        <v>2318</v>
      </c>
      <c r="C14" s="595"/>
      <c r="D14" s="615"/>
      <c r="E14" s="616"/>
      <c r="F14" s="615"/>
      <c r="G14" s="602"/>
      <c r="H14" s="602"/>
      <c r="I14" s="602"/>
      <c r="J14" s="602"/>
      <c r="K14" s="602"/>
      <c r="L14" s="602"/>
      <c r="M14" s="602"/>
      <c r="N14" s="602"/>
      <c r="O14" s="602"/>
      <c r="P14" s="602"/>
      <c r="Q14" s="602"/>
    </row>
    <row r="15" spans="2:17" ht="15.75" x14ac:dyDescent="0.25">
      <c r="B15" s="605" t="s">
        <v>2319</v>
      </c>
      <c r="C15" s="594"/>
      <c r="D15" s="617">
        <f>SUM(D10:D14)</f>
        <v>0</v>
      </c>
      <c r="E15" s="613"/>
      <c r="F15" s="617">
        <f>SUM(F10:F14)</f>
        <v>0</v>
      </c>
      <c r="G15" s="617">
        <f t="shared" ref="G15:Q15" si="2">SUM(G10:G14)</f>
        <v>0</v>
      </c>
      <c r="H15" s="617">
        <f t="shared" si="2"/>
        <v>0</v>
      </c>
      <c r="I15" s="617">
        <f t="shared" si="2"/>
        <v>0</v>
      </c>
      <c r="J15" s="617">
        <f t="shared" si="2"/>
        <v>0</v>
      </c>
      <c r="K15" s="617">
        <f t="shared" si="2"/>
        <v>0</v>
      </c>
      <c r="L15" s="617">
        <f t="shared" si="2"/>
        <v>0</v>
      </c>
      <c r="M15" s="617">
        <f t="shared" si="2"/>
        <v>0</v>
      </c>
      <c r="N15" s="617">
        <f t="shared" si="2"/>
        <v>0</v>
      </c>
      <c r="O15" s="617">
        <f t="shared" si="2"/>
        <v>0</v>
      </c>
      <c r="P15" s="617">
        <f t="shared" si="2"/>
        <v>0</v>
      </c>
      <c r="Q15" s="617">
        <f t="shared" si="2"/>
        <v>0</v>
      </c>
    </row>
    <row r="16" spans="2:17" ht="15.75" x14ac:dyDescent="0.25">
      <c r="B16" s="603" t="s">
        <v>2320</v>
      </c>
      <c r="C16" s="594"/>
      <c r="D16" s="618">
        <f>+D4+D9-D15</f>
        <v>0</v>
      </c>
      <c r="E16" s="613"/>
      <c r="F16" s="618">
        <f>+F4+F9-F15</f>
        <v>0</v>
      </c>
      <c r="G16" s="618">
        <f t="shared" ref="G16:Q16" si="3">+G4+G9-G15</f>
        <v>0</v>
      </c>
      <c r="H16" s="618">
        <f t="shared" si="3"/>
        <v>0</v>
      </c>
      <c r="I16" s="618">
        <f t="shared" si="3"/>
        <v>0</v>
      </c>
      <c r="J16" s="618">
        <f t="shared" si="3"/>
        <v>0</v>
      </c>
      <c r="K16" s="618">
        <f t="shared" si="3"/>
        <v>0</v>
      </c>
      <c r="L16" s="618">
        <f t="shared" si="3"/>
        <v>0</v>
      </c>
      <c r="M16" s="618">
        <f t="shared" si="3"/>
        <v>0</v>
      </c>
      <c r="N16" s="618">
        <f t="shared" si="3"/>
        <v>0</v>
      </c>
      <c r="O16" s="618">
        <f t="shared" si="3"/>
        <v>0</v>
      </c>
      <c r="P16" s="618">
        <f t="shared" si="3"/>
        <v>0</v>
      </c>
      <c r="Q16" s="618">
        <f t="shared" si="3"/>
        <v>0</v>
      </c>
    </row>
    <row r="17" spans="2:17" ht="15.75" x14ac:dyDescent="0.25">
      <c r="B17" s="596"/>
      <c r="C17" s="596"/>
      <c r="D17" s="619"/>
      <c r="E17" s="620"/>
      <c r="F17" s="619"/>
      <c r="G17" s="596"/>
      <c r="H17" s="596"/>
      <c r="I17" s="596"/>
      <c r="J17" s="596"/>
      <c r="K17" s="596"/>
      <c r="L17" s="596"/>
      <c r="M17" s="596"/>
      <c r="N17" s="596"/>
      <c r="O17" s="596"/>
      <c r="P17" s="596"/>
      <c r="Q17" s="596"/>
    </row>
    <row r="18" spans="2:17" ht="42" x14ac:dyDescent="0.35">
      <c r="B18" s="601" t="s">
        <v>2342</v>
      </c>
      <c r="C18" s="597"/>
      <c r="D18" s="612" t="s">
        <v>2339</v>
      </c>
      <c r="E18" s="613"/>
      <c r="F18" s="612" t="s">
        <v>2431</v>
      </c>
      <c r="G18" s="601" t="s">
        <v>2433</v>
      </c>
      <c r="H18" s="601" t="s">
        <v>2435</v>
      </c>
      <c r="I18" s="601" t="s">
        <v>2437</v>
      </c>
      <c r="J18" s="601" t="s">
        <v>2439</v>
      </c>
      <c r="K18" s="601" t="s">
        <v>2441</v>
      </c>
      <c r="L18" s="601" t="s">
        <v>2443</v>
      </c>
      <c r="M18" s="601" t="s">
        <v>2445</v>
      </c>
      <c r="N18" s="601" t="s">
        <v>2447</v>
      </c>
      <c r="O18" s="601" t="s">
        <v>2449</v>
      </c>
      <c r="P18" s="601" t="s">
        <v>2451</v>
      </c>
      <c r="Q18" s="601" t="s">
        <v>2453</v>
      </c>
    </row>
    <row r="19" spans="2:17" ht="15.75" x14ac:dyDescent="0.25">
      <c r="B19" s="608" t="s">
        <v>2311</v>
      </c>
      <c r="C19" s="596"/>
      <c r="D19" s="621"/>
      <c r="E19" s="619"/>
      <c r="F19" s="621">
        <f>+D21</f>
        <v>0</v>
      </c>
      <c r="G19" s="632">
        <f>+F21</f>
        <v>0</v>
      </c>
      <c r="H19" s="632">
        <f>+G21</f>
        <v>0</v>
      </c>
      <c r="I19" s="632">
        <f>+H21</f>
        <v>0</v>
      </c>
      <c r="J19" s="632">
        <f t="shared" ref="J19:Q19" si="4">+I21</f>
        <v>0</v>
      </c>
      <c r="K19" s="632">
        <f t="shared" si="4"/>
        <v>0</v>
      </c>
      <c r="L19" s="632">
        <f t="shared" si="4"/>
        <v>0</v>
      </c>
      <c r="M19" s="632">
        <f t="shared" si="4"/>
        <v>0</v>
      </c>
      <c r="N19" s="632">
        <f t="shared" si="4"/>
        <v>0</v>
      </c>
      <c r="O19" s="632">
        <f t="shared" si="4"/>
        <v>0</v>
      </c>
      <c r="P19" s="632">
        <f t="shared" si="4"/>
        <v>0</v>
      </c>
      <c r="Q19" s="632">
        <f t="shared" si="4"/>
        <v>0</v>
      </c>
    </row>
    <row r="20" spans="2:17" ht="31.5" x14ac:dyDescent="0.25">
      <c r="B20" s="609" t="s">
        <v>2321</v>
      </c>
      <c r="C20" s="598"/>
      <c r="D20" s="622"/>
      <c r="E20" s="623"/>
      <c r="F20" s="622"/>
      <c r="G20" s="609"/>
      <c r="H20" s="609"/>
      <c r="I20" s="609"/>
      <c r="J20" s="609"/>
      <c r="K20" s="609"/>
      <c r="L20" s="609"/>
      <c r="M20" s="609"/>
      <c r="N20" s="609"/>
      <c r="O20" s="609"/>
      <c r="P20" s="609"/>
      <c r="Q20" s="609"/>
    </row>
    <row r="21" spans="2:17" ht="15.75" x14ac:dyDescent="0.25">
      <c r="B21" s="606" t="s">
        <v>2313</v>
      </c>
      <c r="C21" s="596"/>
      <c r="D21" s="610">
        <f>+D19+D20</f>
        <v>0</v>
      </c>
      <c r="E21" s="619"/>
      <c r="F21" s="610">
        <f>+F19+F20</f>
        <v>0</v>
      </c>
      <c r="G21" s="610">
        <f t="shared" ref="G21:Q21" si="5">+G19+G20</f>
        <v>0</v>
      </c>
      <c r="H21" s="610">
        <f t="shared" si="5"/>
        <v>0</v>
      </c>
      <c r="I21" s="610">
        <f t="shared" si="5"/>
        <v>0</v>
      </c>
      <c r="J21" s="610">
        <f t="shared" si="5"/>
        <v>0</v>
      </c>
      <c r="K21" s="610">
        <f t="shared" si="5"/>
        <v>0</v>
      </c>
      <c r="L21" s="610">
        <f t="shared" si="5"/>
        <v>0</v>
      </c>
      <c r="M21" s="610">
        <f t="shared" si="5"/>
        <v>0</v>
      </c>
      <c r="N21" s="610">
        <f t="shared" si="5"/>
        <v>0</v>
      </c>
      <c r="O21" s="610">
        <f t="shared" si="5"/>
        <v>0</v>
      </c>
      <c r="P21" s="610">
        <f t="shared" si="5"/>
        <v>0</v>
      </c>
      <c r="Q21" s="610">
        <f t="shared" si="5"/>
        <v>0</v>
      </c>
    </row>
    <row r="22" spans="2:17" ht="15.75" x14ac:dyDescent="0.25">
      <c r="B22" s="596"/>
      <c r="C22" s="596"/>
      <c r="D22" s="619"/>
      <c r="E22" s="620"/>
      <c r="F22" s="619"/>
      <c r="G22" s="596"/>
      <c r="H22" s="596"/>
      <c r="I22" s="596"/>
      <c r="J22" s="596"/>
      <c r="K22" s="596"/>
      <c r="L22" s="596"/>
      <c r="M22" s="596"/>
      <c r="N22" s="596"/>
      <c r="O22" s="596"/>
      <c r="P22" s="596"/>
      <c r="Q22" s="596"/>
    </row>
    <row r="23" spans="2:17" ht="42" x14ac:dyDescent="0.35">
      <c r="B23" s="601" t="s">
        <v>2322</v>
      </c>
      <c r="C23" s="597"/>
      <c r="D23" s="612" t="s">
        <v>2339</v>
      </c>
      <c r="E23" s="613"/>
      <c r="F23" s="612" t="s">
        <v>2431</v>
      </c>
      <c r="G23" s="601" t="s">
        <v>2433</v>
      </c>
      <c r="H23" s="601" t="s">
        <v>2435</v>
      </c>
      <c r="I23" s="601" t="s">
        <v>2437</v>
      </c>
      <c r="J23" s="601" t="s">
        <v>2439</v>
      </c>
      <c r="K23" s="601" t="s">
        <v>2441</v>
      </c>
      <c r="L23" s="601" t="s">
        <v>2443</v>
      </c>
      <c r="M23" s="601" t="s">
        <v>2445</v>
      </c>
      <c r="N23" s="601" t="s">
        <v>2447</v>
      </c>
      <c r="O23" s="601" t="s">
        <v>2449</v>
      </c>
      <c r="P23" s="601" t="s">
        <v>2451</v>
      </c>
      <c r="Q23" s="601" t="s">
        <v>2453</v>
      </c>
    </row>
    <row r="24" spans="2:17" ht="15.75" x14ac:dyDescent="0.25">
      <c r="B24" s="608" t="s">
        <v>2311</v>
      </c>
      <c r="C24" s="596"/>
      <c r="D24" s="621"/>
      <c r="E24" s="619"/>
      <c r="F24" s="621">
        <f>+D29</f>
        <v>0</v>
      </c>
      <c r="G24" s="632">
        <f>+F29</f>
        <v>0</v>
      </c>
      <c r="H24" s="632">
        <f t="shared" ref="H24:Q24" si="6">+G29</f>
        <v>0</v>
      </c>
      <c r="I24" s="632">
        <f t="shared" si="6"/>
        <v>0</v>
      </c>
      <c r="J24" s="632">
        <f t="shared" si="6"/>
        <v>0</v>
      </c>
      <c r="K24" s="632">
        <f t="shared" si="6"/>
        <v>0</v>
      </c>
      <c r="L24" s="632">
        <f t="shared" si="6"/>
        <v>0</v>
      </c>
      <c r="M24" s="632">
        <f t="shared" si="6"/>
        <v>0</v>
      </c>
      <c r="N24" s="632">
        <f t="shared" si="6"/>
        <v>0</v>
      </c>
      <c r="O24" s="632">
        <f t="shared" si="6"/>
        <v>0</v>
      </c>
      <c r="P24" s="632">
        <f t="shared" si="6"/>
        <v>0</v>
      </c>
      <c r="Q24" s="632">
        <f t="shared" si="6"/>
        <v>0</v>
      </c>
    </row>
    <row r="25" spans="2:17" ht="15.75" x14ac:dyDescent="0.25">
      <c r="B25" s="609" t="s">
        <v>2323</v>
      </c>
      <c r="C25" s="598"/>
      <c r="D25" s="622"/>
      <c r="E25" s="623"/>
      <c r="F25" s="622"/>
      <c r="G25" s="609"/>
      <c r="H25" s="609"/>
      <c r="I25" s="609"/>
      <c r="J25" s="609"/>
      <c r="K25" s="609"/>
      <c r="L25" s="609"/>
      <c r="M25" s="609"/>
      <c r="N25" s="609"/>
      <c r="O25" s="609"/>
      <c r="P25" s="609"/>
      <c r="Q25" s="609"/>
    </row>
    <row r="26" spans="2:17" ht="15.75" x14ac:dyDescent="0.25">
      <c r="B26" s="606" t="s">
        <v>2313</v>
      </c>
      <c r="C26" s="596"/>
      <c r="D26" s="610">
        <f>+D25</f>
        <v>0</v>
      </c>
      <c r="E26" s="619"/>
      <c r="F26" s="610">
        <f>+F25</f>
        <v>0</v>
      </c>
      <c r="G26" s="610">
        <f t="shared" ref="G26:Q26" si="7">+G25</f>
        <v>0</v>
      </c>
      <c r="H26" s="610">
        <f t="shared" si="7"/>
        <v>0</v>
      </c>
      <c r="I26" s="610">
        <f t="shared" si="7"/>
        <v>0</v>
      </c>
      <c r="J26" s="610">
        <f t="shared" si="7"/>
        <v>0</v>
      </c>
      <c r="K26" s="610">
        <f t="shared" si="7"/>
        <v>0</v>
      </c>
      <c r="L26" s="610">
        <f t="shared" si="7"/>
        <v>0</v>
      </c>
      <c r="M26" s="610">
        <f t="shared" si="7"/>
        <v>0</v>
      </c>
      <c r="N26" s="610">
        <f t="shared" si="7"/>
        <v>0</v>
      </c>
      <c r="O26" s="610">
        <f t="shared" si="7"/>
        <v>0</v>
      </c>
      <c r="P26" s="610">
        <f t="shared" si="7"/>
        <v>0</v>
      </c>
      <c r="Q26" s="610">
        <f t="shared" si="7"/>
        <v>0</v>
      </c>
    </row>
    <row r="27" spans="2:17" ht="15.75" x14ac:dyDescent="0.25">
      <c r="B27" s="609" t="s">
        <v>2324</v>
      </c>
      <c r="C27" s="598"/>
      <c r="D27" s="622"/>
      <c r="E27" s="623"/>
      <c r="F27" s="622"/>
      <c r="G27" s="622"/>
      <c r="H27" s="622"/>
      <c r="I27" s="622"/>
      <c r="J27" s="622"/>
      <c r="K27" s="622"/>
      <c r="L27" s="622"/>
      <c r="M27" s="622"/>
      <c r="N27" s="622"/>
      <c r="O27" s="622"/>
      <c r="P27" s="622"/>
      <c r="Q27" s="622"/>
    </row>
    <row r="28" spans="2:17" ht="15.75" x14ac:dyDescent="0.25">
      <c r="B28" s="606" t="s">
        <v>2319</v>
      </c>
      <c r="C28" s="596"/>
      <c r="D28" s="610">
        <f>+D27</f>
        <v>0</v>
      </c>
      <c r="E28" s="619"/>
      <c r="F28" s="610">
        <f>+F27</f>
        <v>0</v>
      </c>
      <c r="G28" s="610">
        <f t="shared" ref="G28:Q28" si="8">+G27</f>
        <v>0</v>
      </c>
      <c r="H28" s="610">
        <f t="shared" si="8"/>
        <v>0</v>
      </c>
      <c r="I28" s="610">
        <f t="shared" si="8"/>
        <v>0</v>
      </c>
      <c r="J28" s="610">
        <f t="shared" si="8"/>
        <v>0</v>
      </c>
      <c r="K28" s="610">
        <f t="shared" si="8"/>
        <v>0</v>
      </c>
      <c r="L28" s="610">
        <f t="shared" si="8"/>
        <v>0</v>
      </c>
      <c r="M28" s="610">
        <f t="shared" si="8"/>
        <v>0</v>
      </c>
      <c r="N28" s="610">
        <f t="shared" si="8"/>
        <v>0</v>
      </c>
      <c r="O28" s="610">
        <f t="shared" si="8"/>
        <v>0</v>
      </c>
      <c r="P28" s="610">
        <f t="shared" si="8"/>
        <v>0</v>
      </c>
      <c r="Q28" s="610">
        <f t="shared" si="8"/>
        <v>0</v>
      </c>
    </row>
    <row r="29" spans="2:17" ht="15.75" x14ac:dyDescent="0.25">
      <c r="B29" s="604" t="s">
        <v>2320</v>
      </c>
      <c r="C29" s="596"/>
      <c r="D29" s="624">
        <f>+D24+D26-D28</f>
        <v>0</v>
      </c>
      <c r="E29" s="619"/>
      <c r="F29" s="624">
        <f>+F24+F26-F28</f>
        <v>0</v>
      </c>
      <c r="G29" s="624">
        <f t="shared" ref="G29:Q29" si="9">+G24+G26-G28</f>
        <v>0</v>
      </c>
      <c r="H29" s="624">
        <f t="shared" si="9"/>
        <v>0</v>
      </c>
      <c r="I29" s="624">
        <f t="shared" si="9"/>
        <v>0</v>
      </c>
      <c r="J29" s="624">
        <f t="shared" si="9"/>
        <v>0</v>
      </c>
      <c r="K29" s="624">
        <f t="shared" si="9"/>
        <v>0</v>
      </c>
      <c r="L29" s="624">
        <f t="shared" si="9"/>
        <v>0</v>
      </c>
      <c r="M29" s="624">
        <f t="shared" si="9"/>
        <v>0</v>
      </c>
      <c r="N29" s="624">
        <f t="shared" si="9"/>
        <v>0</v>
      </c>
      <c r="O29" s="624">
        <f t="shared" si="9"/>
        <v>0</v>
      </c>
      <c r="P29" s="624">
        <f t="shared" si="9"/>
        <v>0</v>
      </c>
      <c r="Q29" s="624">
        <f t="shared" si="9"/>
        <v>0</v>
      </c>
    </row>
    <row r="30" spans="2:17" ht="22.5" x14ac:dyDescent="0.25">
      <c r="B30" s="597"/>
      <c r="C30" s="597"/>
      <c r="D30" s="625"/>
      <c r="E30" s="620"/>
      <c r="F30" s="625"/>
      <c r="G30" s="597"/>
      <c r="H30" s="597"/>
      <c r="I30" s="597"/>
      <c r="J30" s="597"/>
      <c r="K30" s="597"/>
      <c r="L30" s="597"/>
      <c r="M30" s="597"/>
      <c r="N30" s="597"/>
      <c r="O30" s="597"/>
      <c r="P30" s="597"/>
      <c r="Q30" s="597"/>
    </row>
    <row r="31" spans="2:17" ht="42" x14ac:dyDescent="0.35">
      <c r="B31" s="601" t="s">
        <v>2223</v>
      </c>
      <c r="C31" s="597"/>
      <c r="D31" s="612" t="s">
        <v>2339</v>
      </c>
      <c r="E31" s="613"/>
      <c r="F31" s="612" t="s">
        <v>2431</v>
      </c>
      <c r="G31" s="612" t="s">
        <v>2433</v>
      </c>
      <c r="H31" s="612" t="s">
        <v>2435</v>
      </c>
      <c r="I31" s="612" t="s">
        <v>2437</v>
      </c>
      <c r="J31" s="612" t="s">
        <v>2439</v>
      </c>
      <c r="K31" s="612" t="s">
        <v>2441</v>
      </c>
      <c r="L31" s="612" t="s">
        <v>2443</v>
      </c>
      <c r="M31" s="612" t="s">
        <v>2445</v>
      </c>
      <c r="N31" s="612" t="s">
        <v>2447</v>
      </c>
      <c r="O31" s="612" t="s">
        <v>2449</v>
      </c>
      <c r="P31" s="612" t="s">
        <v>2451</v>
      </c>
      <c r="Q31" s="612" t="s">
        <v>2453</v>
      </c>
    </row>
    <row r="32" spans="2:17" ht="15.75" x14ac:dyDescent="0.25">
      <c r="B32" s="608" t="s">
        <v>2311</v>
      </c>
      <c r="C32" s="596"/>
      <c r="D32" s="621"/>
      <c r="E32" s="619"/>
      <c r="F32" s="621">
        <f>+D37</f>
        <v>0</v>
      </c>
      <c r="G32" s="632">
        <f>+F37</f>
        <v>0</v>
      </c>
      <c r="H32" s="632">
        <f t="shared" ref="H32:Q32" si="10">+G37</f>
        <v>0</v>
      </c>
      <c r="I32" s="632">
        <f t="shared" si="10"/>
        <v>0</v>
      </c>
      <c r="J32" s="632">
        <f t="shared" si="10"/>
        <v>0</v>
      </c>
      <c r="K32" s="632">
        <f t="shared" si="10"/>
        <v>0</v>
      </c>
      <c r="L32" s="632">
        <f t="shared" si="10"/>
        <v>0</v>
      </c>
      <c r="M32" s="632">
        <f t="shared" si="10"/>
        <v>0</v>
      </c>
      <c r="N32" s="632">
        <f t="shared" si="10"/>
        <v>0</v>
      </c>
      <c r="O32" s="632">
        <f>+N37</f>
        <v>0</v>
      </c>
      <c r="P32" s="632">
        <f t="shared" si="10"/>
        <v>0</v>
      </c>
      <c r="Q32" s="632">
        <f t="shared" si="10"/>
        <v>0</v>
      </c>
    </row>
    <row r="33" spans="2:17" ht="15.75" x14ac:dyDescent="0.25">
      <c r="B33" s="609" t="s">
        <v>2325</v>
      </c>
      <c r="C33" s="598"/>
      <c r="D33" s="622"/>
      <c r="E33" s="623"/>
      <c r="F33" s="622"/>
      <c r="G33" s="609"/>
      <c r="H33" s="609"/>
      <c r="I33" s="609"/>
      <c r="J33" s="609"/>
      <c r="K33" s="609"/>
      <c r="L33" s="609"/>
      <c r="M33" s="609"/>
      <c r="N33" s="609"/>
      <c r="O33" s="609"/>
      <c r="P33" s="609"/>
      <c r="Q33" s="609"/>
    </row>
    <row r="34" spans="2:17" ht="15.75" x14ac:dyDescent="0.25">
      <c r="B34" s="606" t="s">
        <v>2313</v>
      </c>
      <c r="C34" s="596"/>
      <c r="D34" s="610">
        <f>+D33</f>
        <v>0</v>
      </c>
      <c r="E34" s="619"/>
      <c r="F34" s="610">
        <f>+F33</f>
        <v>0</v>
      </c>
      <c r="G34" s="610">
        <f t="shared" ref="G34:Q34" si="11">+G33</f>
        <v>0</v>
      </c>
      <c r="H34" s="610">
        <f t="shared" si="11"/>
        <v>0</v>
      </c>
      <c r="I34" s="610">
        <f t="shared" si="11"/>
        <v>0</v>
      </c>
      <c r="J34" s="610">
        <f t="shared" si="11"/>
        <v>0</v>
      </c>
      <c r="K34" s="610">
        <f t="shared" si="11"/>
        <v>0</v>
      </c>
      <c r="L34" s="610">
        <f t="shared" si="11"/>
        <v>0</v>
      </c>
      <c r="M34" s="610">
        <f t="shared" si="11"/>
        <v>0</v>
      </c>
      <c r="N34" s="610">
        <f t="shared" si="11"/>
        <v>0</v>
      </c>
      <c r="O34" s="610">
        <f t="shared" si="11"/>
        <v>0</v>
      </c>
      <c r="P34" s="610">
        <f t="shared" si="11"/>
        <v>0</v>
      </c>
      <c r="Q34" s="610">
        <f t="shared" si="11"/>
        <v>0</v>
      </c>
    </row>
    <row r="35" spans="2:17" ht="15.75" x14ac:dyDescent="0.25">
      <c r="B35" s="609" t="s">
        <v>2326</v>
      </c>
      <c r="C35" s="598"/>
      <c r="D35" s="622"/>
      <c r="E35" s="623"/>
      <c r="F35" s="622"/>
      <c r="G35" s="622"/>
      <c r="H35" s="622"/>
      <c r="I35" s="622"/>
      <c r="J35" s="622"/>
      <c r="K35" s="622"/>
      <c r="L35" s="622"/>
      <c r="M35" s="622"/>
      <c r="N35" s="622"/>
      <c r="O35" s="622"/>
      <c r="P35" s="622"/>
      <c r="Q35" s="622"/>
    </row>
    <row r="36" spans="2:17" ht="15.75" x14ac:dyDescent="0.25">
      <c r="B36" s="606" t="s">
        <v>2319</v>
      </c>
      <c r="C36" s="596"/>
      <c r="D36" s="610">
        <f>+D35</f>
        <v>0</v>
      </c>
      <c r="E36" s="623"/>
      <c r="F36" s="610">
        <f>+F35</f>
        <v>0</v>
      </c>
      <c r="G36" s="610">
        <f t="shared" ref="G36:Q36" si="12">+G35</f>
        <v>0</v>
      </c>
      <c r="H36" s="610">
        <f t="shared" si="12"/>
        <v>0</v>
      </c>
      <c r="I36" s="610">
        <f t="shared" si="12"/>
        <v>0</v>
      </c>
      <c r="J36" s="610">
        <f t="shared" si="12"/>
        <v>0</v>
      </c>
      <c r="K36" s="610">
        <f t="shared" si="12"/>
        <v>0</v>
      </c>
      <c r="L36" s="610">
        <f t="shared" si="12"/>
        <v>0</v>
      </c>
      <c r="M36" s="610">
        <f t="shared" si="12"/>
        <v>0</v>
      </c>
      <c r="N36" s="610">
        <f t="shared" si="12"/>
        <v>0</v>
      </c>
      <c r="O36" s="610">
        <f t="shared" si="12"/>
        <v>0</v>
      </c>
      <c r="P36" s="610">
        <f t="shared" si="12"/>
        <v>0</v>
      </c>
      <c r="Q36" s="610">
        <f t="shared" si="12"/>
        <v>0</v>
      </c>
    </row>
    <row r="37" spans="2:17" ht="15.75" x14ac:dyDescent="0.25">
      <c r="B37" s="604" t="s">
        <v>2320</v>
      </c>
      <c r="C37" s="596"/>
      <c r="D37" s="624">
        <f>+D32+D34-D36</f>
        <v>0</v>
      </c>
      <c r="E37" s="619"/>
      <c r="F37" s="624">
        <f>+F32+F34-F36</f>
        <v>0</v>
      </c>
      <c r="G37" s="624">
        <f>+G32+G34-G36</f>
        <v>0</v>
      </c>
      <c r="H37" s="624">
        <f t="shared" ref="H37:Q37" si="13">+H32+H34-H36</f>
        <v>0</v>
      </c>
      <c r="I37" s="624">
        <f t="shared" si="13"/>
        <v>0</v>
      </c>
      <c r="J37" s="624">
        <f t="shared" si="13"/>
        <v>0</v>
      </c>
      <c r="K37" s="624">
        <f t="shared" si="13"/>
        <v>0</v>
      </c>
      <c r="L37" s="624">
        <f t="shared" si="13"/>
        <v>0</v>
      </c>
      <c r="M37" s="624">
        <f t="shared" si="13"/>
        <v>0</v>
      </c>
      <c r="N37" s="624">
        <f t="shared" si="13"/>
        <v>0</v>
      </c>
      <c r="O37" s="624">
        <f t="shared" si="13"/>
        <v>0</v>
      </c>
      <c r="P37" s="624">
        <f t="shared" si="13"/>
        <v>0</v>
      </c>
      <c r="Q37" s="624">
        <f t="shared" si="13"/>
        <v>0</v>
      </c>
    </row>
    <row r="38" spans="2:17" ht="22.5" x14ac:dyDescent="0.25">
      <c r="B38" s="597"/>
      <c r="C38" s="597"/>
      <c r="D38" s="625"/>
      <c r="E38" s="620"/>
      <c r="F38" s="625"/>
      <c r="G38" s="597"/>
      <c r="H38" s="597"/>
      <c r="I38" s="597"/>
      <c r="J38" s="597"/>
      <c r="K38" s="597"/>
      <c r="L38" s="597"/>
      <c r="M38" s="597"/>
      <c r="N38" s="597"/>
      <c r="O38" s="597"/>
      <c r="P38" s="597"/>
      <c r="Q38" s="597"/>
    </row>
    <row r="39" spans="2:17" ht="22.5" x14ac:dyDescent="0.25">
      <c r="B39" s="597"/>
      <c r="C39" s="597"/>
      <c r="D39" s="625"/>
      <c r="E39" s="620"/>
      <c r="F39" s="625"/>
      <c r="G39" s="597"/>
      <c r="H39" s="597"/>
      <c r="I39" s="597"/>
      <c r="J39" s="597"/>
      <c r="K39" s="597"/>
      <c r="L39" s="597"/>
      <c r="M39" s="597"/>
      <c r="N39" s="597"/>
      <c r="O39" s="597"/>
      <c r="P39" s="597"/>
      <c r="Q39" s="597"/>
    </row>
    <row r="40" spans="2:17" ht="42" x14ac:dyDescent="0.35">
      <c r="B40" s="601" t="s">
        <v>2327</v>
      </c>
      <c r="C40" s="597"/>
      <c r="D40" s="612" t="s">
        <v>2339</v>
      </c>
      <c r="E40" s="613"/>
      <c r="F40" s="612" t="s">
        <v>2431</v>
      </c>
      <c r="G40" s="601" t="s">
        <v>2433</v>
      </c>
      <c r="H40" s="601" t="s">
        <v>2435</v>
      </c>
      <c r="I40" s="601" t="s">
        <v>2437</v>
      </c>
      <c r="J40" s="601" t="s">
        <v>2439</v>
      </c>
      <c r="K40" s="601" t="s">
        <v>2441</v>
      </c>
      <c r="L40" s="601" t="s">
        <v>2443</v>
      </c>
      <c r="M40" s="601" t="s">
        <v>2445</v>
      </c>
      <c r="N40" s="601" t="s">
        <v>2447</v>
      </c>
      <c r="O40" s="601" t="s">
        <v>2449</v>
      </c>
      <c r="P40" s="601" t="s">
        <v>2451</v>
      </c>
      <c r="Q40" s="601" t="s">
        <v>2453</v>
      </c>
    </row>
    <row r="41" spans="2:17" ht="15.75" x14ac:dyDescent="0.25">
      <c r="B41" s="608" t="s">
        <v>2311</v>
      </c>
      <c r="C41" s="596"/>
      <c r="D41" s="621"/>
      <c r="E41" s="619"/>
      <c r="F41" s="621">
        <f>+D47</f>
        <v>0</v>
      </c>
      <c r="G41" s="632">
        <f>+F47</f>
        <v>0</v>
      </c>
      <c r="H41" s="632">
        <f t="shared" ref="H41:Q41" si="14">+G47</f>
        <v>0</v>
      </c>
      <c r="I41" s="632">
        <f t="shared" si="14"/>
        <v>0</v>
      </c>
      <c r="J41" s="632">
        <f t="shared" si="14"/>
        <v>0</v>
      </c>
      <c r="K41" s="632">
        <f t="shared" si="14"/>
        <v>0</v>
      </c>
      <c r="L41" s="632">
        <f t="shared" si="14"/>
        <v>0</v>
      </c>
      <c r="M41" s="632">
        <f t="shared" si="14"/>
        <v>0</v>
      </c>
      <c r="N41" s="632">
        <f t="shared" si="14"/>
        <v>0</v>
      </c>
      <c r="O41" s="632">
        <f t="shared" si="14"/>
        <v>0</v>
      </c>
      <c r="P41" s="632">
        <f t="shared" si="14"/>
        <v>0</v>
      </c>
      <c r="Q41" s="632">
        <f t="shared" si="14"/>
        <v>0</v>
      </c>
    </row>
    <row r="42" spans="2:17" ht="15.75" x14ac:dyDescent="0.25">
      <c r="B42" s="609" t="s">
        <v>2328</v>
      </c>
      <c r="C42" s="598"/>
      <c r="D42" s="622"/>
      <c r="E42" s="623"/>
      <c r="F42" s="622"/>
      <c r="G42" s="609"/>
      <c r="H42" s="609"/>
      <c r="I42" s="609"/>
      <c r="J42" s="609"/>
      <c r="K42" s="609"/>
      <c r="L42" s="609"/>
      <c r="M42" s="609"/>
      <c r="N42" s="609"/>
      <c r="O42" s="609"/>
      <c r="P42" s="609"/>
      <c r="Q42" s="609"/>
    </row>
    <row r="43" spans="2:17" ht="15.75" x14ac:dyDescent="0.25">
      <c r="B43" s="606" t="s">
        <v>2313</v>
      </c>
      <c r="C43" s="596"/>
      <c r="D43" s="610">
        <f>+D41+D42</f>
        <v>0</v>
      </c>
      <c r="E43" s="619"/>
      <c r="F43" s="610">
        <f t="shared" ref="F43:Q43" si="15">+F41+F42</f>
        <v>0</v>
      </c>
      <c r="G43" s="610">
        <f t="shared" si="15"/>
        <v>0</v>
      </c>
      <c r="H43" s="610">
        <f t="shared" si="15"/>
        <v>0</v>
      </c>
      <c r="I43" s="610">
        <f t="shared" si="15"/>
        <v>0</v>
      </c>
      <c r="J43" s="610">
        <f t="shared" si="15"/>
        <v>0</v>
      </c>
      <c r="K43" s="610">
        <f t="shared" si="15"/>
        <v>0</v>
      </c>
      <c r="L43" s="610">
        <f t="shared" si="15"/>
        <v>0</v>
      </c>
      <c r="M43" s="610">
        <f t="shared" si="15"/>
        <v>0</v>
      </c>
      <c r="N43" s="610">
        <f t="shared" si="15"/>
        <v>0</v>
      </c>
      <c r="O43" s="610">
        <f t="shared" si="15"/>
        <v>0</v>
      </c>
      <c r="P43" s="610">
        <f t="shared" si="15"/>
        <v>0</v>
      </c>
      <c r="Q43" s="610">
        <f t="shared" si="15"/>
        <v>0</v>
      </c>
    </row>
    <row r="44" spans="2:17" ht="15.75" x14ac:dyDescent="0.25">
      <c r="B44" s="609" t="s">
        <v>2345</v>
      </c>
      <c r="C44" s="598"/>
      <c r="D44" s="622"/>
      <c r="E44" s="623"/>
      <c r="F44" s="622"/>
      <c r="G44" s="622"/>
      <c r="H44" s="622"/>
      <c r="I44" s="622"/>
      <c r="J44" s="622"/>
      <c r="K44" s="622"/>
      <c r="L44" s="622"/>
      <c r="M44" s="622"/>
      <c r="N44" s="622"/>
      <c r="O44" s="622"/>
      <c r="P44" s="622"/>
      <c r="Q44" s="622"/>
    </row>
    <row r="45" spans="2:17" ht="15.75" x14ac:dyDescent="0.25">
      <c r="B45" s="609" t="s">
        <v>2344</v>
      </c>
      <c r="C45" s="598"/>
      <c r="D45" s="622"/>
      <c r="E45" s="623"/>
      <c r="F45" s="622"/>
      <c r="G45" s="622"/>
      <c r="H45" s="622"/>
      <c r="I45" s="622"/>
      <c r="J45" s="622"/>
      <c r="K45" s="622"/>
      <c r="L45" s="622"/>
      <c r="M45" s="622"/>
      <c r="N45" s="622"/>
      <c r="O45" s="622"/>
      <c r="P45" s="622"/>
      <c r="Q45" s="622"/>
    </row>
    <row r="46" spans="2:17" ht="15.75" x14ac:dyDescent="0.25">
      <c r="B46" s="606" t="s">
        <v>2319</v>
      </c>
      <c r="C46" s="596"/>
      <c r="D46" s="610">
        <f>+D44+D45</f>
        <v>0</v>
      </c>
      <c r="E46" s="619"/>
      <c r="F46" s="610">
        <f t="shared" ref="F46:Q46" si="16">+F44+F45</f>
        <v>0</v>
      </c>
      <c r="G46" s="610">
        <f t="shared" si="16"/>
        <v>0</v>
      </c>
      <c r="H46" s="610">
        <f t="shared" si="16"/>
        <v>0</v>
      </c>
      <c r="I46" s="610">
        <f t="shared" si="16"/>
        <v>0</v>
      </c>
      <c r="J46" s="610">
        <f t="shared" si="16"/>
        <v>0</v>
      </c>
      <c r="K46" s="610">
        <f t="shared" si="16"/>
        <v>0</v>
      </c>
      <c r="L46" s="610">
        <f t="shared" si="16"/>
        <v>0</v>
      </c>
      <c r="M46" s="610">
        <f t="shared" si="16"/>
        <v>0</v>
      </c>
      <c r="N46" s="610">
        <f t="shared" si="16"/>
        <v>0</v>
      </c>
      <c r="O46" s="610">
        <f t="shared" si="16"/>
        <v>0</v>
      </c>
      <c r="P46" s="610">
        <f t="shared" si="16"/>
        <v>0</v>
      </c>
      <c r="Q46" s="610">
        <f t="shared" si="16"/>
        <v>0</v>
      </c>
    </row>
    <row r="47" spans="2:17" ht="15.75" x14ac:dyDescent="0.25">
      <c r="B47" s="604" t="s">
        <v>2320</v>
      </c>
      <c r="C47" s="596"/>
      <c r="D47" s="624">
        <f>+D41+D43+-D46</f>
        <v>0</v>
      </c>
      <c r="E47" s="619"/>
      <c r="F47" s="624">
        <f t="shared" ref="F47:Q47" si="17">+F41+F43+-F46</f>
        <v>0</v>
      </c>
      <c r="G47" s="624">
        <f t="shared" si="17"/>
        <v>0</v>
      </c>
      <c r="H47" s="624">
        <f>+H41+H43+-H46</f>
        <v>0</v>
      </c>
      <c r="I47" s="624">
        <f t="shared" si="17"/>
        <v>0</v>
      </c>
      <c r="J47" s="624">
        <f t="shared" si="17"/>
        <v>0</v>
      </c>
      <c r="K47" s="624">
        <f t="shared" si="17"/>
        <v>0</v>
      </c>
      <c r="L47" s="624">
        <f t="shared" si="17"/>
        <v>0</v>
      </c>
      <c r="M47" s="624">
        <f t="shared" si="17"/>
        <v>0</v>
      </c>
      <c r="N47" s="624">
        <f t="shared" si="17"/>
        <v>0</v>
      </c>
      <c r="O47" s="624">
        <f t="shared" si="17"/>
        <v>0</v>
      </c>
      <c r="P47" s="624">
        <f t="shared" si="17"/>
        <v>0</v>
      </c>
      <c r="Q47" s="624">
        <f t="shared" si="17"/>
        <v>0</v>
      </c>
    </row>
    <row r="48" spans="2:17" ht="22.5" x14ac:dyDescent="0.25">
      <c r="B48" s="597"/>
      <c r="C48" s="597"/>
      <c r="D48" s="625"/>
      <c r="E48" s="620"/>
      <c r="F48" s="625"/>
      <c r="G48" s="597"/>
      <c r="H48" s="597"/>
      <c r="I48" s="597"/>
      <c r="J48" s="597"/>
      <c r="K48" s="597"/>
      <c r="L48" s="597"/>
      <c r="M48" s="597"/>
      <c r="N48" s="597"/>
      <c r="O48" s="597"/>
      <c r="P48" s="597"/>
      <c r="Q48" s="597"/>
    </row>
    <row r="49" spans="2:17" ht="42" x14ac:dyDescent="0.35">
      <c r="B49" s="601" t="s">
        <v>2454</v>
      </c>
      <c r="C49" s="597"/>
      <c r="D49" s="612" t="s">
        <v>2339</v>
      </c>
      <c r="E49" s="613"/>
      <c r="F49" s="612" t="s">
        <v>2431</v>
      </c>
      <c r="G49" s="601" t="s">
        <v>2433</v>
      </c>
      <c r="H49" s="601" t="s">
        <v>2435</v>
      </c>
      <c r="I49" s="601" t="s">
        <v>2437</v>
      </c>
      <c r="J49" s="601" t="s">
        <v>2439</v>
      </c>
      <c r="K49" s="601" t="s">
        <v>2441</v>
      </c>
      <c r="L49" s="601" t="s">
        <v>2443</v>
      </c>
      <c r="M49" s="601" t="s">
        <v>2445</v>
      </c>
      <c r="N49" s="601" t="s">
        <v>2447</v>
      </c>
      <c r="O49" s="601" t="s">
        <v>2449</v>
      </c>
      <c r="P49" s="601" t="s">
        <v>2451</v>
      </c>
      <c r="Q49" s="601" t="s">
        <v>2453</v>
      </c>
    </row>
    <row r="50" spans="2:17" ht="15.75" x14ac:dyDescent="0.25">
      <c r="B50" s="608" t="s">
        <v>2311</v>
      </c>
      <c r="C50" s="596"/>
      <c r="D50" s="621"/>
      <c r="E50" s="623"/>
      <c r="F50" s="621">
        <f>+D55</f>
        <v>0</v>
      </c>
      <c r="G50" s="632">
        <f>+F55</f>
        <v>0</v>
      </c>
      <c r="H50" s="632">
        <f t="shared" ref="H50:Q50" si="18">+G55</f>
        <v>0</v>
      </c>
      <c r="I50" s="632">
        <f t="shared" si="18"/>
        <v>0</v>
      </c>
      <c r="J50" s="632">
        <f t="shared" si="18"/>
        <v>0</v>
      </c>
      <c r="K50" s="632">
        <f t="shared" si="18"/>
        <v>0</v>
      </c>
      <c r="L50" s="632">
        <f t="shared" si="18"/>
        <v>0</v>
      </c>
      <c r="M50" s="632">
        <f t="shared" si="18"/>
        <v>0</v>
      </c>
      <c r="N50" s="632">
        <f t="shared" si="18"/>
        <v>0</v>
      </c>
      <c r="O50" s="632">
        <f t="shared" si="18"/>
        <v>0</v>
      </c>
      <c r="P50" s="632">
        <f t="shared" si="18"/>
        <v>0</v>
      </c>
      <c r="Q50" s="632">
        <f t="shared" si="18"/>
        <v>0</v>
      </c>
    </row>
    <row r="51" spans="2:17" ht="15.75" x14ac:dyDescent="0.25">
      <c r="B51" s="609" t="s">
        <v>2455</v>
      </c>
      <c r="C51" s="598"/>
      <c r="D51" s="622"/>
      <c r="E51" s="623"/>
      <c r="F51" s="622"/>
      <c r="G51" s="609"/>
      <c r="H51" s="609"/>
      <c r="I51" s="609"/>
      <c r="J51" s="609"/>
      <c r="K51" s="609"/>
      <c r="L51" s="609"/>
      <c r="M51" s="609"/>
      <c r="N51" s="609"/>
      <c r="O51" s="609"/>
      <c r="P51" s="609"/>
      <c r="Q51" s="609"/>
    </row>
    <row r="52" spans="2:17" ht="15.75" x14ac:dyDescent="0.25">
      <c r="B52" s="606" t="s">
        <v>2313</v>
      </c>
      <c r="C52" s="596"/>
      <c r="D52" s="610">
        <f>+D50+D51</f>
        <v>0</v>
      </c>
      <c r="E52" s="619"/>
      <c r="F52" s="610">
        <f t="shared" ref="F52:Q52" si="19">+F50+F51</f>
        <v>0</v>
      </c>
      <c r="G52" s="610">
        <f t="shared" si="19"/>
        <v>0</v>
      </c>
      <c r="H52" s="610">
        <f t="shared" si="19"/>
        <v>0</v>
      </c>
      <c r="I52" s="610">
        <f t="shared" si="19"/>
        <v>0</v>
      </c>
      <c r="J52" s="610">
        <f t="shared" si="19"/>
        <v>0</v>
      </c>
      <c r="K52" s="610">
        <f t="shared" si="19"/>
        <v>0</v>
      </c>
      <c r="L52" s="610">
        <f t="shared" si="19"/>
        <v>0</v>
      </c>
      <c r="M52" s="610">
        <f t="shared" si="19"/>
        <v>0</v>
      </c>
      <c r="N52" s="610">
        <f t="shared" si="19"/>
        <v>0</v>
      </c>
      <c r="O52" s="610">
        <f t="shared" si="19"/>
        <v>0</v>
      </c>
      <c r="P52" s="610">
        <f t="shared" si="19"/>
        <v>0</v>
      </c>
      <c r="Q52" s="610">
        <f t="shared" si="19"/>
        <v>0</v>
      </c>
    </row>
    <row r="53" spans="2:17" ht="15.75" x14ac:dyDescent="0.25">
      <c r="B53" s="609" t="s">
        <v>2456</v>
      </c>
      <c r="C53" s="598"/>
      <c r="D53" s="622"/>
      <c r="E53" s="623"/>
      <c r="F53" s="622"/>
      <c r="G53" s="622"/>
      <c r="H53" s="622"/>
      <c r="I53" s="622"/>
      <c r="J53" s="622"/>
      <c r="K53" s="622"/>
      <c r="L53" s="622"/>
      <c r="M53" s="622"/>
      <c r="N53" s="622"/>
      <c r="O53" s="622"/>
      <c r="P53" s="622"/>
      <c r="Q53" s="622"/>
    </row>
    <row r="54" spans="2:17" ht="15.75" x14ac:dyDescent="0.25">
      <c r="B54" s="606" t="s">
        <v>2319</v>
      </c>
      <c r="C54" s="596"/>
      <c r="D54" s="610">
        <f>+D53</f>
        <v>0</v>
      </c>
      <c r="E54" s="619"/>
      <c r="F54" s="610">
        <f t="shared" ref="F54:Q54" si="20">+F53</f>
        <v>0</v>
      </c>
      <c r="G54" s="610">
        <f t="shared" si="20"/>
        <v>0</v>
      </c>
      <c r="H54" s="610">
        <f t="shared" si="20"/>
        <v>0</v>
      </c>
      <c r="I54" s="610">
        <f t="shared" si="20"/>
        <v>0</v>
      </c>
      <c r="J54" s="610">
        <f t="shared" si="20"/>
        <v>0</v>
      </c>
      <c r="K54" s="610">
        <f t="shared" si="20"/>
        <v>0</v>
      </c>
      <c r="L54" s="610">
        <f t="shared" si="20"/>
        <v>0</v>
      </c>
      <c r="M54" s="610">
        <f t="shared" si="20"/>
        <v>0</v>
      </c>
      <c r="N54" s="610">
        <f t="shared" si="20"/>
        <v>0</v>
      </c>
      <c r="O54" s="610">
        <f t="shared" si="20"/>
        <v>0</v>
      </c>
      <c r="P54" s="610">
        <f t="shared" si="20"/>
        <v>0</v>
      </c>
      <c r="Q54" s="610">
        <f t="shared" si="20"/>
        <v>0</v>
      </c>
    </row>
    <row r="55" spans="2:17" ht="15.75" x14ac:dyDescent="0.25">
      <c r="B55" s="604" t="s">
        <v>2320</v>
      </c>
      <c r="C55" s="596"/>
      <c r="D55" s="624">
        <f>D54+D50+D52</f>
        <v>0</v>
      </c>
      <c r="E55" s="619"/>
      <c r="F55" s="624">
        <f t="shared" ref="F55:Q55" si="21">F54+F50+F52</f>
        <v>0</v>
      </c>
      <c r="G55" s="624">
        <f t="shared" si="21"/>
        <v>0</v>
      </c>
      <c r="H55" s="624">
        <f t="shared" si="21"/>
        <v>0</v>
      </c>
      <c r="I55" s="624">
        <f t="shared" si="21"/>
        <v>0</v>
      </c>
      <c r="J55" s="624">
        <f t="shared" si="21"/>
        <v>0</v>
      </c>
      <c r="K55" s="624">
        <f t="shared" si="21"/>
        <v>0</v>
      </c>
      <c r="L55" s="624">
        <f t="shared" si="21"/>
        <v>0</v>
      </c>
      <c r="M55" s="624">
        <f t="shared" si="21"/>
        <v>0</v>
      </c>
      <c r="N55" s="624">
        <f t="shared" si="21"/>
        <v>0</v>
      </c>
      <c r="O55" s="624">
        <f t="shared" si="21"/>
        <v>0</v>
      </c>
      <c r="P55" s="624">
        <f t="shared" si="21"/>
        <v>0</v>
      </c>
      <c r="Q55" s="624">
        <f t="shared" si="21"/>
        <v>0</v>
      </c>
    </row>
    <row r="56" spans="2:17" ht="22.5" x14ac:dyDescent="0.25">
      <c r="B56" s="597"/>
      <c r="C56" s="597"/>
      <c r="D56" s="625"/>
      <c r="E56" s="620"/>
      <c r="F56" s="625"/>
      <c r="G56" s="597"/>
      <c r="H56" s="597"/>
      <c r="I56" s="597"/>
      <c r="J56" s="597"/>
      <c r="K56" s="597"/>
      <c r="L56" s="597"/>
      <c r="M56" s="597"/>
      <c r="N56" s="597"/>
      <c r="O56" s="597"/>
      <c r="P56" s="597"/>
      <c r="Q56" s="597"/>
    </row>
    <row r="57" spans="2:17" ht="42" x14ac:dyDescent="0.35">
      <c r="B57" s="601" t="s">
        <v>2329</v>
      </c>
      <c r="C57" s="597"/>
      <c r="D57" s="612" t="s">
        <v>2339</v>
      </c>
      <c r="E57" s="613"/>
      <c r="F57" s="612" t="s">
        <v>2431</v>
      </c>
      <c r="G57" s="601" t="s">
        <v>2433</v>
      </c>
      <c r="H57" s="601" t="s">
        <v>2435</v>
      </c>
      <c r="I57" s="601" t="s">
        <v>2437</v>
      </c>
      <c r="J57" s="601" t="s">
        <v>2439</v>
      </c>
      <c r="K57" s="601" t="s">
        <v>2441</v>
      </c>
      <c r="L57" s="601" t="s">
        <v>2443</v>
      </c>
      <c r="M57" s="601" t="s">
        <v>2445</v>
      </c>
      <c r="N57" s="601" t="s">
        <v>2447</v>
      </c>
      <c r="O57" s="601" t="s">
        <v>2449</v>
      </c>
      <c r="P57" s="601" t="s">
        <v>2451</v>
      </c>
      <c r="Q57" s="601" t="s">
        <v>2453</v>
      </c>
    </row>
    <row r="58" spans="2:17" ht="15.75" x14ac:dyDescent="0.25">
      <c r="B58" s="608" t="s">
        <v>2311</v>
      </c>
      <c r="C58" s="596"/>
      <c r="D58" s="621"/>
      <c r="E58" s="623"/>
      <c r="F58" s="621">
        <f>+D63</f>
        <v>0</v>
      </c>
      <c r="G58" s="632">
        <f>+F63</f>
        <v>0</v>
      </c>
      <c r="H58" s="632">
        <f t="shared" ref="H58:Q58" si="22">+G63</f>
        <v>0</v>
      </c>
      <c r="I58" s="632">
        <f t="shared" si="22"/>
        <v>0</v>
      </c>
      <c r="J58" s="632">
        <f t="shared" si="22"/>
        <v>0</v>
      </c>
      <c r="K58" s="632">
        <f t="shared" si="22"/>
        <v>0</v>
      </c>
      <c r="L58" s="632">
        <f t="shared" si="22"/>
        <v>0</v>
      </c>
      <c r="M58" s="632">
        <f t="shared" si="22"/>
        <v>0</v>
      </c>
      <c r="N58" s="632">
        <f t="shared" si="22"/>
        <v>0</v>
      </c>
      <c r="O58" s="632">
        <f t="shared" si="22"/>
        <v>0</v>
      </c>
      <c r="P58" s="632">
        <f t="shared" si="22"/>
        <v>0</v>
      </c>
      <c r="Q58" s="632">
        <f t="shared" si="22"/>
        <v>0</v>
      </c>
    </row>
    <row r="59" spans="2:17" ht="15.75" x14ac:dyDescent="0.25">
      <c r="B59" s="609" t="s">
        <v>2330</v>
      </c>
      <c r="C59" s="598"/>
      <c r="D59" s="622"/>
      <c r="E59" s="623"/>
      <c r="F59" s="622"/>
      <c r="G59" s="609"/>
      <c r="H59" s="609"/>
      <c r="I59" s="609"/>
      <c r="J59" s="609"/>
      <c r="K59" s="609"/>
      <c r="L59" s="609"/>
      <c r="M59" s="609"/>
      <c r="N59" s="609"/>
      <c r="O59" s="609"/>
      <c r="P59" s="609"/>
      <c r="Q59" s="609"/>
    </row>
    <row r="60" spans="2:17" ht="15.75" x14ac:dyDescent="0.25">
      <c r="B60" s="606" t="s">
        <v>2313</v>
      </c>
      <c r="C60" s="596"/>
      <c r="D60" s="610">
        <f>+D58+D59</f>
        <v>0</v>
      </c>
      <c r="E60" s="619"/>
      <c r="F60" s="610">
        <f t="shared" ref="F60:Q60" si="23">+F58+F59</f>
        <v>0</v>
      </c>
      <c r="G60" s="610">
        <f t="shared" si="23"/>
        <v>0</v>
      </c>
      <c r="H60" s="610">
        <f t="shared" si="23"/>
        <v>0</v>
      </c>
      <c r="I60" s="610">
        <f t="shared" si="23"/>
        <v>0</v>
      </c>
      <c r="J60" s="610">
        <f t="shared" si="23"/>
        <v>0</v>
      </c>
      <c r="K60" s="610">
        <f t="shared" si="23"/>
        <v>0</v>
      </c>
      <c r="L60" s="610">
        <f t="shared" si="23"/>
        <v>0</v>
      </c>
      <c r="M60" s="610">
        <f t="shared" si="23"/>
        <v>0</v>
      </c>
      <c r="N60" s="610">
        <f t="shared" si="23"/>
        <v>0</v>
      </c>
      <c r="O60" s="610">
        <f t="shared" si="23"/>
        <v>0</v>
      </c>
      <c r="P60" s="610">
        <f t="shared" si="23"/>
        <v>0</v>
      </c>
      <c r="Q60" s="610">
        <f t="shared" si="23"/>
        <v>0</v>
      </c>
    </row>
    <row r="61" spans="2:17" ht="15.75" x14ac:dyDescent="0.25">
      <c r="B61" s="609" t="s">
        <v>2331</v>
      </c>
      <c r="C61" s="598"/>
      <c r="D61" s="622"/>
      <c r="E61" s="623"/>
      <c r="F61" s="622"/>
      <c r="G61" s="622"/>
      <c r="H61" s="622"/>
      <c r="I61" s="622"/>
      <c r="J61" s="622"/>
      <c r="K61" s="622"/>
      <c r="L61" s="622"/>
      <c r="M61" s="622"/>
      <c r="N61" s="622"/>
      <c r="O61" s="622"/>
      <c r="P61" s="622"/>
      <c r="Q61" s="622"/>
    </row>
    <row r="62" spans="2:17" ht="15.75" x14ac:dyDescent="0.25">
      <c r="B62" s="606" t="s">
        <v>2319</v>
      </c>
      <c r="C62" s="596"/>
      <c r="D62" s="610">
        <f>+D61</f>
        <v>0</v>
      </c>
      <c r="E62" s="619"/>
      <c r="F62" s="610">
        <f t="shared" ref="F62:Q62" si="24">+F61</f>
        <v>0</v>
      </c>
      <c r="G62" s="610">
        <f t="shared" si="24"/>
        <v>0</v>
      </c>
      <c r="H62" s="610">
        <f t="shared" si="24"/>
        <v>0</v>
      </c>
      <c r="I62" s="610">
        <f t="shared" si="24"/>
        <v>0</v>
      </c>
      <c r="J62" s="610">
        <f t="shared" si="24"/>
        <v>0</v>
      </c>
      <c r="K62" s="610">
        <f t="shared" si="24"/>
        <v>0</v>
      </c>
      <c r="L62" s="610">
        <f t="shared" si="24"/>
        <v>0</v>
      </c>
      <c r="M62" s="610">
        <f t="shared" si="24"/>
        <v>0</v>
      </c>
      <c r="N62" s="610">
        <f t="shared" si="24"/>
        <v>0</v>
      </c>
      <c r="O62" s="610">
        <f t="shared" si="24"/>
        <v>0</v>
      </c>
      <c r="P62" s="610">
        <f t="shared" si="24"/>
        <v>0</v>
      </c>
      <c r="Q62" s="610">
        <f t="shared" si="24"/>
        <v>0</v>
      </c>
    </row>
    <row r="63" spans="2:17" ht="15.75" x14ac:dyDescent="0.25">
      <c r="B63" s="604" t="s">
        <v>2320</v>
      </c>
      <c r="C63" s="596"/>
      <c r="D63" s="624">
        <f>D62+D58+D60</f>
        <v>0</v>
      </c>
      <c r="E63" s="619"/>
      <c r="F63" s="624">
        <f t="shared" ref="F63:Q63" si="25">F62+F58+F60</f>
        <v>0</v>
      </c>
      <c r="G63" s="624">
        <f>G62+G58+G60</f>
        <v>0</v>
      </c>
      <c r="H63" s="624">
        <f t="shared" si="25"/>
        <v>0</v>
      </c>
      <c r="I63" s="624">
        <f t="shared" si="25"/>
        <v>0</v>
      </c>
      <c r="J63" s="624">
        <f t="shared" si="25"/>
        <v>0</v>
      </c>
      <c r="K63" s="624">
        <f t="shared" si="25"/>
        <v>0</v>
      </c>
      <c r="L63" s="624">
        <f t="shared" si="25"/>
        <v>0</v>
      </c>
      <c r="M63" s="624">
        <f t="shared" si="25"/>
        <v>0</v>
      </c>
      <c r="N63" s="624">
        <f t="shared" si="25"/>
        <v>0</v>
      </c>
      <c r="O63" s="624">
        <f t="shared" si="25"/>
        <v>0</v>
      </c>
      <c r="P63" s="624">
        <f t="shared" si="25"/>
        <v>0</v>
      </c>
      <c r="Q63" s="624">
        <f t="shared" si="25"/>
        <v>0</v>
      </c>
    </row>
    <row r="64" spans="2:17" ht="22.5" x14ac:dyDescent="0.25">
      <c r="B64" s="597"/>
      <c r="C64" s="597"/>
      <c r="D64" s="625"/>
      <c r="E64" s="620"/>
      <c r="F64" s="625"/>
      <c r="G64" s="597"/>
      <c r="H64" s="597"/>
      <c r="I64" s="597"/>
      <c r="J64" s="597"/>
      <c r="K64" s="597"/>
      <c r="L64" s="597"/>
      <c r="M64" s="597"/>
      <c r="N64" s="597"/>
      <c r="O64" s="597"/>
      <c r="P64" s="597"/>
      <c r="Q64" s="597"/>
    </row>
    <row r="65" spans="2:17" ht="42" x14ac:dyDescent="0.35">
      <c r="B65" s="601" t="s">
        <v>2332</v>
      </c>
      <c r="C65" s="597"/>
      <c r="D65" s="612" t="s">
        <v>2339</v>
      </c>
      <c r="E65" s="613"/>
      <c r="F65" s="612" t="s">
        <v>2431</v>
      </c>
      <c r="G65" s="601" t="s">
        <v>2433</v>
      </c>
      <c r="H65" s="601" t="s">
        <v>2435</v>
      </c>
      <c r="I65" s="601" t="s">
        <v>2437</v>
      </c>
      <c r="J65" s="601" t="s">
        <v>2439</v>
      </c>
      <c r="K65" s="601" t="s">
        <v>2441</v>
      </c>
      <c r="L65" s="601" t="s">
        <v>2443</v>
      </c>
      <c r="M65" s="601" t="s">
        <v>2445</v>
      </c>
      <c r="N65" s="601" t="s">
        <v>2447</v>
      </c>
      <c r="O65" s="601" t="s">
        <v>2449</v>
      </c>
      <c r="P65" s="601" t="s">
        <v>2451</v>
      </c>
      <c r="Q65" s="601" t="s">
        <v>2453</v>
      </c>
    </row>
    <row r="66" spans="2:17" ht="15.75" x14ac:dyDescent="0.25">
      <c r="B66" s="608" t="s">
        <v>2311</v>
      </c>
      <c r="C66" s="596"/>
      <c r="D66" s="621"/>
      <c r="E66" s="619"/>
      <c r="F66" s="621">
        <f>+D71</f>
        <v>0</v>
      </c>
      <c r="G66" s="632">
        <f>+F71</f>
        <v>0</v>
      </c>
      <c r="H66" s="632">
        <f t="shared" ref="H66:Q66" si="26">+G71</f>
        <v>0</v>
      </c>
      <c r="I66" s="632">
        <f t="shared" si="26"/>
        <v>0</v>
      </c>
      <c r="J66" s="632">
        <f t="shared" si="26"/>
        <v>0</v>
      </c>
      <c r="K66" s="632">
        <f t="shared" si="26"/>
        <v>0</v>
      </c>
      <c r="L66" s="632">
        <f t="shared" si="26"/>
        <v>0</v>
      </c>
      <c r="M66" s="632">
        <f t="shared" si="26"/>
        <v>0</v>
      </c>
      <c r="N66" s="632">
        <f t="shared" si="26"/>
        <v>0</v>
      </c>
      <c r="O66" s="632">
        <f t="shared" si="26"/>
        <v>0</v>
      </c>
      <c r="P66" s="632">
        <f t="shared" si="26"/>
        <v>0</v>
      </c>
      <c r="Q66" s="632">
        <f t="shared" si="26"/>
        <v>0</v>
      </c>
    </row>
    <row r="67" spans="2:17" ht="15.75" x14ac:dyDescent="0.25">
      <c r="B67" s="609" t="s">
        <v>2330</v>
      </c>
      <c r="C67" s="598"/>
      <c r="D67" s="622"/>
      <c r="E67" s="623"/>
      <c r="F67" s="622"/>
      <c r="G67" s="609"/>
      <c r="H67" s="609"/>
      <c r="I67" s="609"/>
      <c r="J67" s="609"/>
      <c r="K67" s="609"/>
      <c r="L67" s="609"/>
      <c r="M67" s="609"/>
      <c r="N67" s="609"/>
      <c r="O67" s="609"/>
      <c r="P67" s="609"/>
      <c r="Q67" s="609"/>
    </row>
    <row r="68" spans="2:17" ht="15.75" x14ac:dyDescent="0.25">
      <c r="B68" s="606" t="s">
        <v>2313</v>
      </c>
      <c r="C68" s="596"/>
      <c r="D68" s="610">
        <f>+D66+D67</f>
        <v>0</v>
      </c>
      <c r="E68" s="619"/>
      <c r="F68" s="610">
        <f t="shared" ref="F68:Q68" si="27">+F66+F67</f>
        <v>0</v>
      </c>
      <c r="G68" s="610">
        <f t="shared" si="27"/>
        <v>0</v>
      </c>
      <c r="H68" s="610">
        <f t="shared" si="27"/>
        <v>0</v>
      </c>
      <c r="I68" s="610">
        <f t="shared" si="27"/>
        <v>0</v>
      </c>
      <c r="J68" s="610">
        <f t="shared" si="27"/>
        <v>0</v>
      </c>
      <c r="K68" s="610">
        <f t="shared" si="27"/>
        <v>0</v>
      </c>
      <c r="L68" s="610">
        <f t="shared" si="27"/>
        <v>0</v>
      </c>
      <c r="M68" s="610">
        <f t="shared" si="27"/>
        <v>0</v>
      </c>
      <c r="N68" s="610">
        <f t="shared" si="27"/>
        <v>0</v>
      </c>
      <c r="O68" s="610">
        <f t="shared" si="27"/>
        <v>0</v>
      </c>
      <c r="P68" s="610">
        <f t="shared" si="27"/>
        <v>0</v>
      </c>
      <c r="Q68" s="610">
        <f t="shared" si="27"/>
        <v>0</v>
      </c>
    </row>
    <row r="69" spans="2:17" ht="15.75" x14ac:dyDescent="0.25">
      <c r="B69" s="609" t="s">
        <v>2331</v>
      </c>
      <c r="C69" s="598"/>
      <c r="D69" s="622"/>
      <c r="E69" s="623"/>
      <c r="F69" s="622"/>
      <c r="G69" s="622"/>
      <c r="H69" s="622"/>
      <c r="I69" s="622"/>
      <c r="J69" s="622"/>
      <c r="K69" s="622"/>
      <c r="L69" s="622"/>
      <c r="M69" s="622"/>
      <c r="N69" s="622"/>
      <c r="O69" s="622"/>
      <c r="P69" s="622"/>
      <c r="Q69" s="622"/>
    </row>
    <row r="70" spans="2:17" ht="15.75" x14ac:dyDescent="0.25">
      <c r="B70" s="606" t="s">
        <v>2319</v>
      </c>
      <c r="C70" s="596"/>
      <c r="D70" s="610">
        <f>+D69</f>
        <v>0</v>
      </c>
      <c r="E70" s="619"/>
      <c r="F70" s="610">
        <f t="shared" ref="F70:Q70" si="28">+F69</f>
        <v>0</v>
      </c>
      <c r="G70" s="610">
        <f t="shared" si="28"/>
        <v>0</v>
      </c>
      <c r="H70" s="610">
        <f t="shared" si="28"/>
        <v>0</v>
      </c>
      <c r="I70" s="610">
        <f t="shared" si="28"/>
        <v>0</v>
      </c>
      <c r="J70" s="610">
        <f t="shared" si="28"/>
        <v>0</v>
      </c>
      <c r="K70" s="610">
        <f t="shared" si="28"/>
        <v>0</v>
      </c>
      <c r="L70" s="610">
        <f t="shared" si="28"/>
        <v>0</v>
      </c>
      <c r="M70" s="610">
        <f t="shared" si="28"/>
        <v>0</v>
      </c>
      <c r="N70" s="610">
        <f t="shared" si="28"/>
        <v>0</v>
      </c>
      <c r="O70" s="610">
        <f t="shared" si="28"/>
        <v>0</v>
      </c>
      <c r="P70" s="610">
        <f t="shared" si="28"/>
        <v>0</v>
      </c>
      <c r="Q70" s="610">
        <f t="shared" si="28"/>
        <v>0</v>
      </c>
    </row>
    <row r="71" spans="2:17" ht="15.75" x14ac:dyDescent="0.25">
      <c r="B71" s="604" t="s">
        <v>2320</v>
      </c>
      <c r="C71" s="596"/>
      <c r="D71" s="624">
        <f>D70+D66+D68</f>
        <v>0</v>
      </c>
      <c r="E71" s="619"/>
      <c r="F71" s="624">
        <f t="shared" ref="F71:Q71" si="29">F70+F66+F68</f>
        <v>0</v>
      </c>
      <c r="G71" s="624">
        <f t="shared" si="29"/>
        <v>0</v>
      </c>
      <c r="H71" s="624">
        <f t="shared" si="29"/>
        <v>0</v>
      </c>
      <c r="I71" s="624">
        <f t="shared" si="29"/>
        <v>0</v>
      </c>
      <c r="J71" s="624">
        <f t="shared" si="29"/>
        <v>0</v>
      </c>
      <c r="K71" s="624">
        <f t="shared" si="29"/>
        <v>0</v>
      </c>
      <c r="L71" s="624">
        <f t="shared" si="29"/>
        <v>0</v>
      </c>
      <c r="M71" s="624">
        <f t="shared" si="29"/>
        <v>0</v>
      </c>
      <c r="N71" s="624">
        <f t="shared" si="29"/>
        <v>0</v>
      </c>
      <c r="O71" s="624">
        <f t="shared" si="29"/>
        <v>0</v>
      </c>
      <c r="P71" s="624">
        <f t="shared" si="29"/>
        <v>0</v>
      </c>
      <c r="Q71" s="624">
        <f t="shared" si="29"/>
        <v>0</v>
      </c>
    </row>
    <row r="72" spans="2:17" ht="22.5" x14ac:dyDescent="0.25">
      <c r="B72" s="597"/>
      <c r="C72" s="597"/>
      <c r="D72" s="625"/>
      <c r="E72" s="620"/>
      <c r="F72" s="625"/>
      <c r="G72" s="597"/>
      <c r="H72" s="597"/>
      <c r="I72" s="597"/>
      <c r="J72" s="597"/>
      <c r="K72" s="597"/>
      <c r="L72" s="597"/>
      <c r="M72" s="597"/>
      <c r="N72" s="597"/>
      <c r="O72" s="597"/>
      <c r="P72" s="597"/>
      <c r="Q72" s="597"/>
    </row>
    <row r="73" spans="2:17" ht="42" x14ac:dyDescent="0.35">
      <c r="B73" s="601" t="s">
        <v>2333</v>
      </c>
      <c r="C73" s="597"/>
      <c r="D73" s="612" t="s">
        <v>2339</v>
      </c>
      <c r="E73" s="613"/>
      <c r="F73" s="612" t="s">
        <v>2431</v>
      </c>
      <c r="G73" s="601" t="s">
        <v>2433</v>
      </c>
      <c r="H73" s="601" t="s">
        <v>2435</v>
      </c>
      <c r="I73" s="601" t="s">
        <v>2437</v>
      </c>
      <c r="J73" s="601" t="s">
        <v>2439</v>
      </c>
      <c r="K73" s="601" t="s">
        <v>2441</v>
      </c>
      <c r="L73" s="601" t="s">
        <v>2443</v>
      </c>
      <c r="M73" s="601" t="s">
        <v>2445</v>
      </c>
      <c r="N73" s="601" t="s">
        <v>2447</v>
      </c>
      <c r="O73" s="601" t="s">
        <v>2449</v>
      </c>
      <c r="P73" s="601" t="s">
        <v>2451</v>
      </c>
      <c r="Q73" s="601" t="s">
        <v>2453</v>
      </c>
    </row>
    <row r="74" spans="2:17" ht="15.75" x14ac:dyDescent="0.25">
      <c r="B74" s="608" t="s">
        <v>2311</v>
      </c>
      <c r="C74" s="596"/>
      <c r="D74" s="621"/>
      <c r="E74" s="619"/>
      <c r="F74" s="621">
        <f>+D84</f>
        <v>0</v>
      </c>
      <c r="G74" s="632">
        <f>+F84</f>
        <v>0</v>
      </c>
      <c r="H74" s="632">
        <f t="shared" ref="H74:Q74" si="30">+G84</f>
        <v>0</v>
      </c>
      <c r="I74" s="632">
        <f t="shared" si="30"/>
        <v>0</v>
      </c>
      <c r="J74" s="632">
        <f t="shared" si="30"/>
        <v>0</v>
      </c>
      <c r="K74" s="632">
        <f t="shared" si="30"/>
        <v>0</v>
      </c>
      <c r="L74" s="632">
        <f t="shared" si="30"/>
        <v>0</v>
      </c>
      <c r="M74" s="632">
        <f t="shared" si="30"/>
        <v>0</v>
      </c>
      <c r="N74" s="632">
        <f t="shared" si="30"/>
        <v>0</v>
      </c>
      <c r="O74" s="632">
        <f t="shared" si="30"/>
        <v>0</v>
      </c>
      <c r="P74" s="632">
        <f t="shared" si="30"/>
        <v>0</v>
      </c>
      <c r="Q74" s="632">
        <f t="shared" si="30"/>
        <v>0</v>
      </c>
    </row>
    <row r="75" spans="2:17" ht="15.75" x14ac:dyDescent="0.25">
      <c r="B75" s="609" t="s">
        <v>2334</v>
      </c>
      <c r="C75" s="598"/>
      <c r="D75" s="622"/>
      <c r="E75" s="623"/>
      <c r="F75" s="622"/>
      <c r="G75" s="609"/>
      <c r="H75" s="609"/>
      <c r="I75" s="609"/>
      <c r="J75" s="609"/>
      <c r="K75" s="609"/>
      <c r="L75" s="609"/>
      <c r="M75" s="609"/>
      <c r="N75" s="609"/>
      <c r="O75" s="609"/>
      <c r="P75" s="609"/>
      <c r="Q75" s="609"/>
    </row>
    <row r="76" spans="2:17" ht="15.75" x14ac:dyDescent="0.25">
      <c r="B76" s="609" t="s">
        <v>2353</v>
      </c>
      <c r="C76" s="598"/>
      <c r="D76" s="622"/>
      <c r="E76" s="623"/>
      <c r="F76" s="622"/>
      <c r="G76" s="609"/>
      <c r="H76" s="609"/>
      <c r="I76" s="609"/>
      <c r="J76" s="609"/>
      <c r="K76" s="609"/>
      <c r="L76" s="609"/>
      <c r="M76" s="609"/>
      <c r="N76" s="609"/>
      <c r="O76" s="609"/>
      <c r="P76" s="609"/>
      <c r="Q76" s="609"/>
    </row>
    <row r="77" spans="2:17" ht="15.75" x14ac:dyDescent="0.25">
      <c r="B77" s="609" t="s">
        <v>2354</v>
      </c>
      <c r="C77" s="598"/>
      <c r="D77" s="622"/>
      <c r="E77" s="623"/>
      <c r="F77" s="622"/>
      <c r="G77" s="609"/>
      <c r="H77" s="609"/>
      <c r="I77" s="609"/>
      <c r="J77" s="609"/>
      <c r="K77" s="609"/>
      <c r="L77" s="609"/>
      <c r="M77" s="609"/>
      <c r="N77" s="609"/>
      <c r="O77" s="609"/>
      <c r="P77" s="609"/>
      <c r="Q77" s="609"/>
    </row>
    <row r="78" spans="2:17" ht="15.75" x14ac:dyDescent="0.25">
      <c r="B78" s="606" t="s">
        <v>2313</v>
      </c>
      <c r="C78" s="596"/>
      <c r="D78" s="610">
        <f>+D75+D76+D77</f>
        <v>0</v>
      </c>
      <c r="E78" s="619"/>
      <c r="F78" s="610">
        <f t="shared" ref="F78:Q78" si="31">+F75+F76+F77</f>
        <v>0</v>
      </c>
      <c r="G78" s="610">
        <f t="shared" si="31"/>
        <v>0</v>
      </c>
      <c r="H78" s="610">
        <f t="shared" si="31"/>
        <v>0</v>
      </c>
      <c r="I78" s="610">
        <f t="shared" si="31"/>
        <v>0</v>
      </c>
      <c r="J78" s="610">
        <f t="shared" si="31"/>
        <v>0</v>
      </c>
      <c r="K78" s="610">
        <f t="shared" si="31"/>
        <v>0</v>
      </c>
      <c r="L78" s="610">
        <f t="shared" si="31"/>
        <v>0</v>
      </c>
      <c r="M78" s="610">
        <f t="shared" si="31"/>
        <v>0</v>
      </c>
      <c r="N78" s="610">
        <f t="shared" si="31"/>
        <v>0</v>
      </c>
      <c r="O78" s="610">
        <f t="shared" si="31"/>
        <v>0</v>
      </c>
      <c r="P78" s="610">
        <f t="shared" si="31"/>
        <v>0</v>
      </c>
      <c r="Q78" s="610">
        <f t="shared" si="31"/>
        <v>0</v>
      </c>
    </row>
    <row r="79" spans="2:17" ht="15.75" x14ac:dyDescent="0.25">
      <c r="B79" s="609" t="s">
        <v>2335</v>
      </c>
      <c r="C79" s="598"/>
      <c r="D79" s="622"/>
      <c r="E79" s="623"/>
      <c r="F79" s="622"/>
      <c r="G79" s="622"/>
      <c r="H79" s="622"/>
      <c r="I79" s="622"/>
      <c r="J79" s="622"/>
      <c r="K79" s="622"/>
      <c r="L79" s="622"/>
      <c r="M79" s="622"/>
      <c r="N79" s="622"/>
      <c r="O79" s="622"/>
      <c r="P79" s="622"/>
      <c r="Q79" s="622"/>
    </row>
    <row r="80" spans="2:17" ht="15.75" x14ac:dyDescent="0.25">
      <c r="B80" s="609" t="s">
        <v>2336</v>
      </c>
      <c r="C80" s="598"/>
      <c r="D80" s="622"/>
      <c r="E80" s="623"/>
      <c r="F80" s="622"/>
      <c r="G80" s="622"/>
      <c r="H80" s="622"/>
      <c r="I80" s="622"/>
      <c r="J80" s="622"/>
      <c r="K80" s="622"/>
      <c r="L80" s="622"/>
      <c r="M80" s="622"/>
      <c r="N80" s="622"/>
      <c r="O80" s="622"/>
      <c r="P80" s="622"/>
      <c r="Q80" s="622"/>
    </row>
    <row r="81" spans="2:17" ht="15.75" x14ac:dyDescent="0.25">
      <c r="B81" s="609" t="s">
        <v>2337</v>
      </c>
      <c r="C81" s="598"/>
      <c r="D81" s="622"/>
      <c r="E81" s="623"/>
      <c r="F81" s="622"/>
      <c r="G81" s="622"/>
      <c r="H81" s="622"/>
      <c r="I81" s="622"/>
      <c r="J81" s="622"/>
      <c r="K81" s="622"/>
      <c r="L81" s="622"/>
      <c r="M81" s="622"/>
      <c r="N81" s="622"/>
      <c r="O81" s="622"/>
      <c r="P81" s="622"/>
      <c r="Q81" s="622"/>
    </row>
    <row r="82" spans="2:17" ht="15.75" x14ac:dyDescent="0.25">
      <c r="B82" s="609" t="s">
        <v>2338</v>
      </c>
      <c r="C82" s="598"/>
      <c r="D82" s="622"/>
      <c r="E82" s="623"/>
      <c r="F82" s="622"/>
      <c r="G82" s="622"/>
      <c r="H82" s="622"/>
      <c r="I82" s="622"/>
      <c r="J82" s="622"/>
      <c r="K82" s="622"/>
      <c r="L82" s="622"/>
      <c r="M82" s="622"/>
      <c r="N82" s="622"/>
      <c r="O82" s="622"/>
      <c r="P82" s="622"/>
      <c r="Q82" s="622"/>
    </row>
    <row r="83" spans="2:17" ht="15.75" x14ac:dyDescent="0.25">
      <c r="B83" s="606" t="s">
        <v>2319</v>
      </c>
      <c r="C83" s="596"/>
      <c r="D83" s="610">
        <f>+D79+D80+D81+D82</f>
        <v>0</v>
      </c>
      <c r="E83" s="619"/>
      <c r="F83" s="610">
        <f t="shared" ref="F83:Q83" si="32">+F79+F80+F81+F82</f>
        <v>0</v>
      </c>
      <c r="G83" s="610">
        <f t="shared" si="32"/>
        <v>0</v>
      </c>
      <c r="H83" s="610">
        <f t="shared" si="32"/>
        <v>0</v>
      </c>
      <c r="I83" s="610">
        <f t="shared" si="32"/>
        <v>0</v>
      </c>
      <c r="J83" s="610">
        <f t="shared" si="32"/>
        <v>0</v>
      </c>
      <c r="K83" s="610">
        <f t="shared" si="32"/>
        <v>0</v>
      </c>
      <c r="L83" s="610">
        <f t="shared" si="32"/>
        <v>0</v>
      </c>
      <c r="M83" s="610">
        <f t="shared" si="32"/>
        <v>0</v>
      </c>
      <c r="N83" s="610">
        <f t="shared" si="32"/>
        <v>0</v>
      </c>
      <c r="O83" s="610">
        <f t="shared" si="32"/>
        <v>0</v>
      </c>
      <c r="P83" s="610">
        <f t="shared" si="32"/>
        <v>0</v>
      </c>
      <c r="Q83" s="610">
        <f t="shared" si="32"/>
        <v>0</v>
      </c>
    </row>
    <row r="84" spans="2:17" ht="15.75" x14ac:dyDescent="0.25">
      <c r="B84" s="604" t="s">
        <v>2320</v>
      </c>
      <c r="C84" s="596"/>
      <c r="D84" s="624">
        <f>+D74+D78-D83</f>
        <v>0</v>
      </c>
      <c r="E84" s="619"/>
      <c r="F84" s="624">
        <f t="shared" ref="F84:Q84" si="33">+F74+F78-F83</f>
        <v>0</v>
      </c>
      <c r="G84" s="624">
        <f t="shared" si="33"/>
        <v>0</v>
      </c>
      <c r="H84" s="624">
        <f t="shared" si="33"/>
        <v>0</v>
      </c>
      <c r="I84" s="624">
        <f t="shared" si="33"/>
        <v>0</v>
      </c>
      <c r="J84" s="624">
        <f t="shared" si="33"/>
        <v>0</v>
      </c>
      <c r="K84" s="624">
        <f t="shared" si="33"/>
        <v>0</v>
      </c>
      <c r="L84" s="624">
        <f t="shared" si="33"/>
        <v>0</v>
      </c>
      <c r="M84" s="624">
        <f t="shared" si="33"/>
        <v>0</v>
      </c>
      <c r="N84" s="624">
        <f t="shared" si="33"/>
        <v>0</v>
      </c>
      <c r="O84" s="624">
        <f t="shared" si="33"/>
        <v>0</v>
      </c>
      <c r="P84" s="624">
        <f t="shared" si="33"/>
        <v>0</v>
      </c>
      <c r="Q84" s="624">
        <f t="shared" si="33"/>
        <v>0</v>
      </c>
    </row>
    <row r="85" spans="2:17" x14ac:dyDescent="0.25">
      <c r="B85" s="599"/>
      <c r="C85" s="599"/>
      <c r="D85" s="620"/>
      <c r="E85" s="620"/>
      <c r="F85" s="620"/>
      <c r="G85" s="63"/>
      <c r="H85" s="63"/>
      <c r="I85" s="63"/>
      <c r="J85" s="63"/>
      <c r="K85" s="63"/>
      <c r="L85" s="63"/>
      <c r="M85" s="63"/>
      <c r="N85" s="63"/>
      <c r="O85" s="63"/>
      <c r="P85" s="63"/>
      <c r="Q85" s="63"/>
    </row>
  </sheetData>
  <phoneticPr fontId="12"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tabColor rgb="FF00B050"/>
  </sheetPr>
  <dimension ref="A1:M356"/>
  <sheetViews>
    <sheetView zoomScaleNormal="100" workbookViewId="0">
      <pane ySplit="1" topLeftCell="A19" activePane="bottomLeft" state="frozen"/>
      <selection activeCell="CY59" sqref="CY59"/>
      <selection pane="bottomLeft" activeCell="CY59" sqref="CY59"/>
    </sheetView>
  </sheetViews>
  <sheetFormatPr baseColWidth="10" defaultColWidth="11.42578125" defaultRowHeight="15" x14ac:dyDescent="0.25"/>
  <cols>
    <col min="1" max="1" width="17.42578125" style="54" customWidth="1"/>
    <col min="2" max="2" width="18.85546875" style="54" customWidth="1"/>
    <col min="3" max="4" width="24.5703125" style="54" customWidth="1"/>
    <col min="5" max="5" width="18.42578125" style="54" customWidth="1"/>
    <col min="6" max="6" width="11.42578125" style="54"/>
    <col min="7" max="16384" width="11.42578125" style="55"/>
  </cols>
  <sheetData>
    <row r="1" spans="1:13" x14ac:dyDescent="0.25">
      <c r="A1" s="392" t="s">
        <v>1</v>
      </c>
      <c r="B1" s="392" t="s">
        <v>61</v>
      </c>
      <c r="C1" s="190" t="s">
        <v>2227</v>
      </c>
      <c r="D1" s="392" t="s">
        <v>62</v>
      </c>
      <c r="E1" s="392" t="s">
        <v>1234</v>
      </c>
      <c r="F1" s="392" t="s">
        <v>63</v>
      </c>
      <c r="G1" s="54"/>
      <c r="L1" s="522" t="s">
        <v>1</v>
      </c>
      <c r="M1" s="393" t="s">
        <v>61</v>
      </c>
    </row>
    <row r="2" spans="1:13" ht="60" x14ac:dyDescent="0.25">
      <c r="A2" s="402" t="s">
        <v>30</v>
      </c>
      <c r="B2" s="402" t="s">
        <v>704</v>
      </c>
      <c r="C2" s="567" t="s">
        <v>2225</v>
      </c>
      <c r="D2" s="402" t="s">
        <v>2462</v>
      </c>
      <c r="E2" s="567" t="s">
        <v>1235</v>
      </c>
      <c r="F2" s="402" t="s">
        <v>636</v>
      </c>
      <c r="G2" s="54"/>
      <c r="L2" s="642" t="s">
        <v>30</v>
      </c>
      <c r="M2" s="643" t="s">
        <v>704</v>
      </c>
    </row>
    <row r="3" spans="1:13" ht="72" x14ac:dyDescent="0.25">
      <c r="A3" s="402" t="s">
        <v>30</v>
      </c>
      <c r="B3" s="402" t="s">
        <v>704</v>
      </c>
      <c r="C3" s="567" t="s">
        <v>2224</v>
      </c>
      <c r="D3" s="402" t="s">
        <v>2463</v>
      </c>
      <c r="E3" s="567" t="s">
        <v>1236</v>
      </c>
      <c r="F3" s="402" t="s">
        <v>1267</v>
      </c>
      <c r="G3" s="54"/>
      <c r="L3" s="644" t="s">
        <v>34</v>
      </c>
      <c r="M3" s="645" t="s">
        <v>706</v>
      </c>
    </row>
    <row r="4" spans="1:13" ht="60" x14ac:dyDescent="0.25">
      <c r="A4" s="402" t="s">
        <v>30</v>
      </c>
      <c r="B4" s="402" t="s">
        <v>704</v>
      </c>
      <c r="C4" s="567" t="s">
        <v>2226</v>
      </c>
      <c r="D4" s="402" t="s">
        <v>1269</v>
      </c>
      <c r="E4" s="567" t="s">
        <v>1237</v>
      </c>
      <c r="F4" s="402" t="s">
        <v>627</v>
      </c>
      <c r="G4" s="54"/>
      <c r="L4" s="642" t="s">
        <v>37</v>
      </c>
      <c r="M4" s="643" t="s">
        <v>707</v>
      </c>
    </row>
    <row r="5" spans="1:13" ht="60" x14ac:dyDescent="0.25">
      <c r="A5" s="402" t="s">
        <v>34</v>
      </c>
      <c r="B5" s="402" t="s">
        <v>706</v>
      </c>
      <c r="C5" s="567" t="s">
        <v>2233</v>
      </c>
      <c r="D5" s="402" t="s">
        <v>1275</v>
      </c>
      <c r="E5" s="567" t="s">
        <v>1241</v>
      </c>
      <c r="F5" s="402" t="s">
        <v>637</v>
      </c>
      <c r="G5" s="54"/>
      <c r="L5" s="644" t="s">
        <v>41</v>
      </c>
      <c r="M5" s="645" t="s">
        <v>708</v>
      </c>
    </row>
    <row r="6" spans="1:13" ht="48" x14ac:dyDescent="0.25">
      <c r="A6" s="402" t="s">
        <v>34</v>
      </c>
      <c r="B6" s="402" t="s">
        <v>706</v>
      </c>
      <c r="C6" s="567" t="s">
        <v>2234</v>
      </c>
      <c r="D6" s="402" t="s">
        <v>1274</v>
      </c>
      <c r="E6" s="567" t="s">
        <v>1242</v>
      </c>
      <c r="F6" s="402" t="s">
        <v>1266</v>
      </c>
      <c r="G6" s="54"/>
      <c r="L6" s="642" t="s">
        <v>40</v>
      </c>
      <c r="M6" s="643" t="s">
        <v>702</v>
      </c>
    </row>
    <row r="7" spans="1:13" ht="48" x14ac:dyDescent="0.25">
      <c r="A7" s="402" t="s">
        <v>34</v>
      </c>
      <c r="B7" s="402" t="s">
        <v>706</v>
      </c>
      <c r="C7" s="567" t="s">
        <v>2235</v>
      </c>
      <c r="D7" s="402" t="s">
        <v>1273</v>
      </c>
      <c r="E7" s="567" t="s">
        <v>1243</v>
      </c>
      <c r="F7" s="402" t="s">
        <v>1861</v>
      </c>
      <c r="G7" s="54"/>
      <c r="L7" s="644" t="s">
        <v>42</v>
      </c>
      <c r="M7" s="645" t="s">
        <v>711</v>
      </c>
    </row>
    <row r="8" spans="1:13" ht="60" x14ac:dyDescent="0.25">
      <c r="A8" s="402" t="s">
        <v>37</v>
      </c>
      <c r="B8" s="402" t="s">
        <v>707</v>
      </c>
      <c r="C8" s="567" t="s">
        <v>2236</v>
      </c>
      <c r="D8" s="402" t="s">
        <v>1272</v>
      </c>
      <c r="E8" s="567" t="s">
        <v>1238</v>
      </c>
      <c r="F8" s="402" t="s">
        <v>690</v>
      </c>
      <c r="G8" s="54"/>
      <c r="L8" s="642" t="s">
        <v>43</v>
      </c>
      <c r="M8" s="643" t="s">
        <v>709</v>
      </c>
    </row>
    <row r="9" spans="1:13" ht="72" x14ac:dyDescent="0.25">
      <c r="A9" s="402" t="s">
        <v>37</v>
      </c>
      <c r="B9" s="402" t="s">
        <v>707</v>
      </c>
      <c r="C9" s="567" t="s">
        <v>2237</v>
      </c>
      <c r="D9" s="402" t="s">
        <v>2046</v>
      </c>
      <c r="E9" s="567" t="s">
        <v>1239</v>
      </c>
      <c r="F9" s="402" t="s">
        <v>2215</v>
      </c>
      <c r="G9" s="54"/>
      <c r="L9" s="644" t="s">
        <v>44</v>
      </c>
      <c r="M9" s="645" t="s">
        <v>633</v>
      </c>
    </row>
    <row r="10" spans="1:13" ht="72" x14ac:dyDescent="0.25">
      <c r="A10" s="402" t="s">
        <v>37</v>
      </c>
      <c r="B10" s="402" t="s">
        <v>707</v>
      </c>
      <c r="C10" s="567" t="s">
        <v>2238</v>
      </c>
      <c r="D10" s="402" t="s">
        <v>1271</v>
      </c>
      <c r="E10" s="567" t="s">
        <v>1240</v>
      </c>
      <c r="F10" s="402" t="s">
        <v>639</v>
      </c>
      <c r="G10" s="54"/>
      <c r="L10" s="642" t="s">
        <v>46</v>
      </c>
      <c r="M10" s="643" t="s">
        <v>710</v>
      </c>
    </row>
    <row r="11" spans="1:13" ht="72" x14ac:dyDescent="0.25">
      <c r="A11" s="402" t="s">
        <v>41</v>
      </c>
      <c r="B11" s="402" t="s">
        <v>708</v>
      </c>
      <c r="C11" s="567" t="s">
        <v>2240</v>
      </c>
      <c r="D11" s="402" t="s">
        <v>1270</v>
      </c>
      <c r="E11" s="567" t="s">
        <v>1244</v>
      </c>
      <c r="F11" s="402" t="s">
        <v>638</v>
      </c>
      <c r="G11" s="54"/>
      <c r="L11" s="644" t="s">
        <v>5</v>
      </c>
      <c r="M11" s="645" t="s">
        <v>634</v>
      </c>
    </row>
    <row r="12" spans="1:13" ht="84" x14ac:dyDescent="0.25">
      <c r="A12" s="577" t="s">
        <v>41</v>
      </c>
      <c r="B12" s="577" t="s">
        <v>708</v>
      </c>
      <c r="C12" s="578" t="s">
        <v>2241</v>
      </c>
      <c r="D12" s="577" t="s">
        <v>2464</v>
      </c>
      <c r="E12" s="578" t="s">
        <v>1245</v>
      </c>
      <c r="F12" s="577" t="s">
        <v>1268</v>
      </c>
      <c r="G12" s="54"/>
      <c r="L12"/>
      <c r="M12"/>
    </row>
    <row r="13" spans="1:13" ht="72" x14ac:dyDescent="0.25">
      <c r="A13" s="402" t="s">
        <v>41</v>
      </c>
      <c r="B13" s="402" t="s">
        <v>708</v>
      </c>
      <c r="C13" s="567" t="s">
        <v>2242</v>
      </c>
      <c r="D13" s="402" t="s">
        <v>2465</v>
      </c>
      <c r="E13" s="567" t="s">
        <v>1246</v>
      </c>
      <c r="F13" s="402" t="s">
        <v>628</v>
      </c>
      <c r="G13" s="54"/>
      <c r="L13"/>
      <c r="M13"/>
    </row>
    <row r="14" spans="1:13" ht="24" x14ac:dyDescent="0.25">
      <c r="A14" s="402" t="s">
        <v>40</v>
      </c>
      <c r="B14" s="402" t="s">
        <v>702</v>
      </c>
      <c r="C14" s="567" t="s">
        <v>2246</v>
      </c>
      <c r="D14" s="402" t="s">
        <v>117</v>
      </c>
      <c r="E14" s="567" t="s">
        <v>1247</v>
      </c>
      <c r="F14" s="402" t="s">
        <v>2033</v>
      </c>
      <c r="G14" s="54"/>
      <c r="L14"/>
      <c r="M14"/>
    </row>
    <row r="15" spans="1:13" ht="24" x14ac:dyDescent="0.25">
      <c r="A15" s="402" t="s">
        <v>40</v>
      </c>
      <c r="B15" s="402" t="s">
        <v>702</v>
      </c>
      <c r="C15" s="567" t="s">
        <v>2247</v>
      </c>
      <c r="D15" s="402" t="s">
        <v>1276</v>
      </c>
      <c r="E15" s="567" t="s">
        <v>1248</v>
      </c>
      <c r="F15" s="402" t="s">
        <v>2034</v>
      </c>
      <c r="G15" s="54"/>
      <c r="L15"/>
      <c r="M15"/>
    </row>
    <row r="16" spans="1:13" ht="24" x14ac:dyDescent="0.25">
      <c r="A16" s="402" t="s">
        <v>40</v>
      </c>
      <c r="B16" s="402" t="s">
        <v>702</v>
      </c>
      <c r="C16" s="567" t="s">
        <v>2246</v>
      </c>
      <c r="D16" s="402" t="s">
        <v>117</v>
      </c>
      <c r="E16" s="567" t="s">
        <v>1249</v>
      </c>
      <c r="F16" s="402" t="s">
        <v>117</v>
      </c>
      <c r="G16" s="54"/>
      <c r="L16"/>
      <c r="M16"/>
    </row>
    <row r="17" spans="1:13" ht="24" x14ac:dyDescent="0.25">
      <c r="A17" s="402" t="s">
        <v>42</v>
      </c>
      <c r="B17" s="402" t="s">
        <v>711</v>
      </c>
      <c r="C17" s="567" t="s">
        <v>2250</v>
      </c>
      <c r="D17" s="402" t="s">
        <v>711</v>
      </c>
      <c r="E17" s="567" t="s">
        <v>1253</v>
      </c>
      <c r="F17" s="402" t="s">
        <v>632</v>
      </c>
      <c r="G17" s="54"/>
      <c r="L17"/>
      <c r="M17"/>
    </row>
    <row r="18" spans="1:13" ht="72" x14ac:dyDescent="0.25">
      <c r="A18" s="402" t="s">
        <v>42</v>
      </c>
      <c r="B18" s="402" t="s">
        <v>711</v>
      </c>
      <c r="C18" s="567" t="s">
        <v>2249</v>
      </c>
      <c r="D18" s="402" t="s">
        <v>2466</v>
      </c>
      <c r="E18" s="567" t="s">
        <v>1254</v>
      </c>
      <c r="F18" s="402" t="s">
        <v>2217</v>
      </c>
      <c r="G18" s="54"/>
      <c r="L18"/>
      <c r="M18"/>
    </row>
    <row r="19" spans="1:13" ht="36" x14ac:dyDescent="0.25">
      <c r="A19" s="402" t="s">
        <v>42</v>
      </c>
      <c r="B19" s="402" t="s">
        <v>711</v>
      </c>
      <c r="C19" s="567" t="s">
        <v>2248</v>
      </c>
      <c r="D19" s="402" t="s">
        <v>2467</v>
      </c>
      <c r="E19" s="567" t="s">
        <v>1255</v>
      </c>
      <c r="F19" s="402" t="s">
        <v>2216</v>
      </c>
      <c r="G19" s="54"/>
      <c r="L19"/>
      <c r="M19"/>
    </row>
    <row r="20" spans="1:13" ht="36" x14ac:dyDescent="0.25">
      <c r="A20" s="402" t="s">
        <v>43</v>
      </c>
      <c r="B20" s="402" t="s">
        <v>709</v>
      </c>
      <c r="C20" s="567" t="s">
        <v>2251</v>
      </c>
      <c r="D20" s="402" t="s">
        <v>709</v>
      </c>
      <c r="E20" s="567" t="s">
        <v>1252</v>
      </c>
      <c r="F20" s="402" t="s">
        <v>631</v>
      </c>
      <c r="G20" s="54"/>
      <c r="L20"/>
      <c r="M20"/>
    </row>
    <row r="21" spans="1:13" ht="36" x14ac:dyDescent="0.25">
      <c r="A21" s="402" t="s">
        <v>44</v>
      </c>
      <c r="B21" s="402" t="s">
        <v>633</v>
      </c>
      <c r="C21" s="567" t="s">
        <v>2252</v>
      </c>
      <c r="D21" s="402" t="s">
        <v>633</v>
      </c>
      <c r="E21" s="567" t="s">
        <v>1256</v>
      </c>
      <c r="F21" s="402" t="s">
        <v>633</v>
      </c>
      <c r="G21" s="54"/>
      <c r="L21"/>
      <c r="M21"/>
    </row>
    <row r="22" spans="1:13" ht="72" x14ac:dyDescent="0.25">
      <c r="A22" s="402" t="s">
        <v>46</v>
      </c>
      <c r="B22" s="402" t="s">
        <v>710</v>
      </c>
      <c r="C22" s="567" t="s">
        <v>2253</v>
      </c>
      <c r="D22" s="402" t="s">
        <v>710</v>
      </c>
      <c r="E22" s="567" t="s">
        <v>1257</v>
      </c>
      <c r="F22" s="402" t="s">
        <v>630</v>
      </c>
      <c r="G22" s="54"/>
      <c r="L22"/>
      <c r="M22"/>
    </row>
    <row r="23" spans="1:13" ht="24" x14ac:dyDescent="0.25">
      <c r="A23" s="402" t="s">
        <v>5</v>
      </c>
      <c r="B23" s="402" t="s">
        <v>634</v>
      </c>
      <c r="C23" s="567" t="s">
        <v>2256</v>
      </c>
      <c r="D23" s="402" t="s">
        <v>1279</v>
      </c>
      <c r="E23" s="567" t="s">
        <v>1258</v>
      </c>
      <c r="F23" s="402" t="s">
        <v>626</v>
      </c>
      <c r="G23" s="54"/>
      <c r="L23"/>
      <c r="M23"/>
    </row>
    <row r="24" spans="1:13" ht="24" x14ac:dyDescent="0.25">
      <c r="A24" s="402" t="s">
        <v>5</v>
      </c>
      <c r="B24" s="402" t="s">
        <v>634</v>
      </c>
      <c r="C24" s="567" t="s">
        <v>2259</v>
      </c>
      <c r="D24" s="402" t="s">
        <v>2468</v>
      </c>
      <c r="E24" s="567" t="s">
        <v>1259</v>
      </c>
      <c r="F24" s="402" t="s">
        <v>1916</v>
      </c>
      <c r="G24" s="54"/>
      <c r="L24"/>
      <c r="M24"/>
    </row>
    <row r="25" spans="1:13" ht="36" x14ac:dyDescent="0.25">
      <c r="A25" s="402" t="s">
        <v>5</v>
      </c>
      <c r="B25" s="402" t="s">
        <v>634</v>
      </c>
      <c r="C25" s="567" t="s">
        <v>2258</v>
      </c>
      <c r="D25" s="402" t="s">
        <v>2468</v>
      </c>
      <c r="E25" s="567" t="s">
        <v>1260</v>
      </c>
      <c r="F25" s="402" t="s">
        <v>1917</v>
      </c>
      <c r="G25" s="54"/>
      <c r="L25"/>
      <c r="M25"/>
    </row>
    <row r="26" spans="1:13" ht="36" x14ac:dyDescent="0.25">
      <c r="A26" s="402" t="s">
        <v>5</v>
      </c>
      <c r="B26" s="402" t="s">
        <v>634</v>
      </c>
      <c r="C26" s="567" t="s">
        <v>2255</v>
      </c>
      <c r="D26" s="402" t="s">
        <v>2469</v>
      </c>
      <c r="E26" s="567" t="s">
        <v>1261</v>
      </c>
      <c r="F26" s="402" t="s">
        <v>2218</v>
      </c>
      <c r="G26" s="54"/>
      <c r="L26"/>
      <c r="M26"/>
    </row>
    <row r="27" spans="1:13" ht="48" x14ac:dyDescent="0.25">
      <c r="A27" s="402" t="s">
        <v>5</v>
      </c>
      <c r="B27" s="402" t="s">
        <v>634</v>
      </c>
      <c r="C27" s="567" t="s">
        <v>2260</v>
      </c>
      <c r="D27" s="402" t="s">
        <v>1277</v>
      </c>
      <c r="E27" s="567" t="s">
        <v>1262</v>
      </c>
      <c r="F27" s="402" t="s">
        <v>2219</v>
      </c>
      <c r="G27" s="54"/>
      <c r="L27"/>
      <c r="M27"/>
    </row>
    <row r="28" spans="1:13" ht="36" x14ac:dyDescent="0.25">
      <c r="A28" s="402" t="s">
        <v>5</v>
      </c>
      <c r="B28" s="402" t="s">
        <v>634</v>
      </c>
      <c r="C28" s="567" t="s">
        <v>2254</v>
      </c>
      <c r="D28" s="402" t="s">
        <v>1278</v>
      </c>
      <c r="E28" s="567" t="s">
        <v>1263</v>
      </c>
      <c r="F28" s="402" t="s">
        <v>2220</v>
      </c>
      <c r="G28" s="54"/>
      <c r="L28"/>
      <c r="M28"/>
    </row>
    <row r="29" spans="1:13" ht="24" x14ac:dyDescent="0.25">
      <c r="A29" s="402" t="s">
        <v>5</v>
      </c>
      <c r="B29" s="402" t="s">
        <v>634</v>
      </c>
      <c r="C29" s="567" t="s">
        <v>2257</v>
      </c>
      <c r="D29" s="402" t="s">
        <v>1280</v>
      </c>
      <c r="E29" s="567" t="s">
        <v>1264</v>
      </c>
      <c r="F29" s="402" t="s">
        <v>629</v>
      </c>
      <c r="G29" s="54"/>
      <c r="L29"/>
      <c r="M29"/>
    </row>
    <row r="30" spans="1:13" ht="24" x14ac:dyDescent="0.25">
      <c r="A30" s="402" t="s">
        <v>5</v>
      </c>
      <c r="B30" s="402" t="s">
        <v>634</v>
      </c>
      <c r="C30" s="567" t="s">
        <v>2359</v>
      </c>
      <c r="D30" s="402" t="s">
        <v>634</v>
      </c>
      <c r="E30" s="402" t="s">
        <v>1265</v>
      </c>
      <c r="F30" s="402" t="s">
        <v>634</v>
      </c>
      <c r="G30" s="54"/>
      <c r="L30"/>
      <c r="M30"/>
    </row>
    <row r="31" spans="1:13" x14ac:dyDescent="0.25">
      <c r="A31"/>
      <c r="B31"/>
      <c r="C31"/>
      <c r="D31"/>
      <c r="E31"/>
      <c r="G31" s="54"/>
      <c r="L31"/>
      <c r="M31"/>
    </row>
    <row r="32" spans="1:13" x14ac:dyDescent="0.25">
      <c r="A32"/>
      <c r="B32"/>
      <c r="C32"/>
      <c r="D32"/>
      <c r="E32"/>
      <c r="K32"/>
      <c r="L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row r="229" spans="1:6" x14ac:dyDescent="0.25">
      <c r="A229"/>
      <c r="B229"/>
      <c r="C229"/>
      <c r="D229"/>
      <c r="E229"/>
      <c r="F229"/>
    </row>
    <row r="230" spans="1:6" x14ac:dyDescent="0.25">
      <c r="A230"/>
      <c r="B230"/>
      <c r="C230"/>
      <c r="D230"/>
      <c r="E230"/>
      <c r="F230"/>
    </row>
    <row r="231" spans="1:6" x14ac:dyDescent="0.25">
      <c r="A231"/>
      <c r="B231"/>
      <c r="C231"/>
      <c r="D231"/>
      <c r="E231"/>
      <c r="F231"/>
    </row>
    <row r="232" spans="1:6" x14ac:dyDescent="0.25">
      <c r="A232"/>
      <c r="B232"/>
      <c r="C232"/>
      <c r="D232"/>
      <c r="E232"/>
      <c r="F232"/>
    </row>
    <row r="233" spans="1:6" x14ac:dyDescent="0.25">
      <c r="A233"/>
      <c r="B233"/>
      <c r="C233"/>
      <c r="D233"/>
      <c r="E233"/>
      <c r="F233"/>
    </row>
    <row r="234" spans="1:6" x14ac:dyDescent="0.25">
      <c r="A234"/>
      <c r="B234"/>
      <c r="C234"/>
      <c r="D234"/>
      <c r="E234"/>
      <c r="F234"/>
    </row>
    <row r="235" spans="1:6" x14ac:dyDescent="0.25">
      <c r="A235"/>
      <c r="B235"/>
      <c r="C235"/>
      <c r="D235"/>
      <c r="E235"/>
      <c r="F235"/>
    </row>
    <row r="236" spans="1:6" x14ac:dyDescent="0.25">
      <c r="A236"/>
      <c r="B236"/>
      <c r="C236"/>
      <c r="D236"/>
      <c r="E236"/>
      <c r="F236"/>
    </row>
    <row r="237" spans="1:6" x14ac:dyDescent="0.25">
      <c r="A237"/>
      <c r="B237"/>
      <c r="C237"/>
      <c r="D237"/>
      <c r="E237"/>
      <c r="F237"/>
    </row>
    <row r="238" spans="1:6" x14ac:dyDescent="0.25">
      <c r="A238"/>
      <c r="B238"/>
      <c r="C238"/>
      <c r="D238"/>
      <c r="E238"/>
      <c r="F238"/>
    </row>
    <row r="239" spans="1:6" x14ac:dyDescent="0.25">
      <c r="A239"/>
      <c r="B239"/>
      <c r="C239"/>
      <c r="D239"/>
      <c r="E239"/>
      <c r="F239"/>
    </row>
    <row r="240" spans="1:6" x14ac:dyDescent="0.25">
      <c r="A240"/>
      <c r="B240"/>
      <c r="C240"/>
      <c r="D240"/>
      <c r="E240"/>
      <c r="F240"/>
    </row>
    <row r="241" spans="1:6" x14ac:dyDescent="0.25">
      <c r="A241"/>
      <c r="B241"/>
      <c r="C241"/>
      <c r="D241"/>
      <c r="E241"/>
      <c r="F241"/>
    </row>
    <row r="242" spans="1:6" x14ac:dyDescent="0.25">
      <c r="A242"/>
      <c r="B242"/>
      <c r="C242"/>
      <c r="D242"/>
      <c r="E242"/>
      <c r="F242"/>
    </row>
    <row r="243" spans="1:6" x14ac:dyDescent="0.25">
      <c r="A243"/>
      <c r="B243"/>
      <c r="C243"/>
      <c r="D243"/>
      <c r="E243"/>
      <c r="F243"/>
    </row>
    <row r="244" spans="1:6" x14ac:dyDescent="0.25">
      <c r="A244"/>
      <c r="B244"/>
      <c r="C244"/>
      <c r="D244"/>
      <c r="E244"/>
      <c r="F244"/>
    </row>
    <row r="245" spans="1:6" x14ac:dyDescent="0.25">
      <c r="A245"/>
      <c r="B245"/>
      <c r="C245"/>
      <c r="D245"/>
      <c r="E245"/>
      <c r="F245"/>
    </row>
    <row r="246" spans="1:6" x14ac:dyDescent="0.25">
      <c r="A246"/>
      <c r="B246"/>
      <c r="C246"/>
      <c r="D246"/>
      <c r="E246"/>
      <c r="F246"/>
    </row>
    <row r="247" spans="1:6" x14ac:dyDescent="0.25">
      <c r="A247"/>
      <c r="B247"/>
      <c r="C247"/>
      <c r="D247"/>
      <c r="E247"/>
      <c r="F247"/>
    </row>
    <row r="248" spans="1:6" x14ac:dyDescent="0.25">
      <c r="A248"/>
      <c r="B248"/>
      <c r="C248"/>
      <c r="D248"/>
      <c r="E248"/>
      <c r="F248"/>
    </row>
    <row r="249" spans="1:6" x14ac:dyDescent="0.25">
      <c r="A249"/>
      <c r="B249"/>
      <c r="C249"/>
      <c r="D249"/>
      <c r="E249"/>
      <c r="F249"/>
    </row>
    <row r="250" spans="1:6" x14ac:dyDescent="0.25">
      <c r="A250"/>
      <c r="B250"/>
      <c r="C250"/>
      <c r="D250"/>
      <c r="E250"/>
      <c r="F250"/>
    </row>
    <row r="251" spans="1:6" x14ac:dyDescent="0.25">
      <c r="A251"/>
      <c r="B251"/>
      <c r="C251"/>
      <c r="D251"/>
      <c r="E251"/>
      <c r="F251"/>
    </row>
    <row r="252" spans="1:6" x14ac:dyDescent="0.25">
      <c r="A252"/>
      <c r="B252"/>
      <c r="C252"/>
      <c r="D252"/>
      <c r="E252"/>
      <c r="F252"/>
    </row>
    <row r="253" spans="1:6" x14ac:dyDescent="0.25">
      <c r="A253"/>
      <c r="B253"/>
      <c r="C253"/>
      <c r="D253"/>
      <c r="E253"/>
      <c r="F253"/>
    </row>
    <row r="254" spans="1:6" x14ac:dyDescent="0.25">
      <c r="A254"/>
      <c r="B254"/>
      <c r="C254"/>
      <c r="D254"/>
      <c r="E254"/>
      <c r="F254"/>
    </row>
    <row r="255" spans="1:6" x14ac:dyDescent="0.25">
      <c r="A255"/>
      <c r="B255"/>
      <c r="C255"/>
      <c r="D255"/>
      <c r="E255"/>
      <c r="F255"/>
    </row>
    <row r="256" spans="1:6" x14ac:dyDescent="0.25">
      <c r="A256"/>
      <c r="B256"/>
      <c r="C256"/>
      <c r="D256"/>
      <c r="E256"/>
      <c r="F256"/>
    </row>
    <row r="257" spans="1:6" x14ac:dyDescent="0.25">
      <c r="A257"/>
      <c r="B257"/>
      <c r="C257"/>
      <c r="D257"/>
      <c r="E257"/>
      <c r="F257"/>
    </row>
    <row r="258" spans="1:6" x14ac:dyDescent="0.25">
      <c r="A258"/>
      <c r="B258"/>
      <c r="C258"/>
      <c r="D258"/>
      <c r="E258"/>
      <c r="F258"/>
    </row>
    <row r="259" spans="1:6" x14ac:dyDescent="0.25">
      <c r="A259"/>
      <c r="B259"/>
      <c r="C259"/>
      <c r="D259"/>
      <c r="E259"/>
      <c r="F259"/>
    </row>
    <row r="260" spans="1:6" x14ac:dyDescent="0.25">
      <c r="A260"/>
      <c r="B260"/>
      <c r="C260"/>
      <c r="D260"/>
      <c r="E260"/>
      <c r="F260"/>
    </row>
    <row r="261" spans="1:6" x14ac:dyDescent="0.25">
      <c r="A261"/>
      <c r="B261"/>
      <c r="C261"/>
      <c r="D261"/>
      <c r="E261"/>
      <c r="F261"/>
    </row>
    <row r="262" spans="1:6" x14ac:dyDescent="0.25">
      <c r="A262"/>
      <c r="B262"/>
      <c r="C262"/>
      <c r="D262"/>
      <c r="E262"/>
      <c r="F262"/>
    </row>
    <row r="263" spans="1:6" x14ac:dyDescent="0.25">
      <c r="A263"/>
      <c r="B263"/>
      <c r="C263"/>
      <c r="D263"/>
      <c r="E263"/>
      <c r="F263"/>
    </row>
    <row r="264" spans="1:6" x14ac:dyDescent="0.25">
      <c r="A264"/>
      <c r="B264"/>
      <c r="C264"/>
      <c r="D264"/>
      <c r="E264"/>
      <c r="F264"/>
    </row>
    <row r="265" spans="1:6" x14ac:dyDescent="0.25">
      <c r="A265"/>
      <c r="B265"/>
      <c r="C265"/>
      <c r="D265"/>
      <c r="E265"/>
      <c r="F265"/>
    </row>
    <row r="266" spans="1:6" x14ac:dyDescent="0.25">
      <c r="A266"/>
      <c r="B266"/>
      <c r="C266"/>
      <c r="D266"/>
      <c r="E266"/>
      <c r="F266"/>
    </row>
    <row r="267" spans="1:6" x14ac:dyDescent="0.25">
      <c r="A267"/>
      <c r="B267"/>
      <c r="C267"/>
      <c r="D267"/>
      <c r="E267"/>
      <c r="F267"/>
    </row>
    <row r="268" spans="1:6" x14ac:dyDescent="0.25">
      <c r="A268"/>
      <c r="B268"/>
      <c r="C268"/>
      <c r="D268"/>
      <c r="E268"/>
      <c r="F268"/>
    </row>
    <row r="269" spans="1:6" x14ac:dyDescent="0.25">
      <c r="A269"/>
      <c r="B269"/>
      <c r="C269"/>
      <c r="D269"/>
      <c r="E269"/>
      <c r="F269"/>
    </row>
    <row r="270" spans="1:6" x14ac:dyDescent="0.25">
      <c r="A270"/>
      <c r="B270"/>
      <c r="C270"/>
      <c r="D270"/>
      <c r="E270"/>
      <c r="F270"/>
    </row>
    <row r="271" spans="1:6" x14ac:dyDescent="0.25">
      <c r="A271"/>
      <c r="B271"/>
      <c r="C271"/>
      <c r="D271"/>
      <c r="E271"/>
      <c r="F271"/>
    </row>
    <row r="272" spans="1:6" x14ac:dyDescent="0.25">
      <c r="A272"/>
      <c r="B272"/>
      <c r="C272"/>
      <c r="D272"/>
      <c r="E272"/>
      <c r="F272"/>
    </row>
    <row r="273" spans="1:6" x14ac:dyDescent="0.25">
      <c r="A273"/>
      <c r="B273"/>
      <c r="C273"/>
      <c r="D273"/>
      <c r="E273"/>
      <c r="F273"/>
    </row>
    <row r="274" spans="1:6" x14ac:dyDescent="0.25">
      <c r="A274"/>
      <c r="B274"/>
      <c r="C274"/>
      <c r="D274"/>
      <c r="E274"/>
      <c r="F274"/>
    </row>
    <row r="275" spans="1:6" x14ac:dyDescent="0.25">
      <c r="A275"/>
      <c r="B275"/>
      <c r="C275"/>
      <c r="D275"/>
      <c r="E275"/>
      <c r="F275"/>
    </row>
    <row r="276" spans="1:6" x14ac:dyDescent="0.25">
      <c r="A276"/>
      <c r="B276"/>
      <c r="C276"/>
      <c r="D276"/>
      <c r="E276"/>
      <c r="F276"/>
    </row>
    <row r="277" spans="1:6" x14ac:dyDescent="0.25">
      <c r="A277"/>
      <c r="B277"/>
      <c r="C277"/>
      <c r="D277"/>
      <c r="E277"/>
      <c r="F277"/>
    </row>
    <row r="278" spans="1:6" x14ac:dyDescent="0.25">
      <c r="A278"/>
      <c r="B278"/>
      <c r="C278"/>
      <c r="D278"/>
      <c r="E278"/>
      <c r="F278"/>
    </row>
    <row r="279" spans="1:6" x14ac:dyDescent="0.25">
      <c r="A279"/>
      <c r="B279"/>
      <c r="C279"/>
      <c r="D279"/>
      <c r="E279"/>
      <c r="F279"/>
    </row>
    <row r="280" spans="1:6" x14ac:dyDescent="0.25">
      <c r="A280"/>
      <c r="B280"/>
      <c r="C280"/>
      <c r="D280"/>
      <c r="E280"/>
      <c r="F280"/>
    </row>
    <row r="281" spans="1:6" x14ac:dyDescent="0.25">
      <c r="A281"/>
      <c r="B281"/>
      <c r="C281"/>
      <c r="D281"/>
      <c r="E281"/>
      <c r="F281"/>
    </row>
    <row r="282" spans="1:6" x14ac:dyDescent="0.25">
      <c r="A282"/>
      <c r="B282"/>
      <c r="C282"/>
      <c r="D282"/>
      <c r="E282"/>
      <c r="F282"/>
    </row>
    <row r="283" spans="1:6" x14ac:dyDescent="0.25">
      <c r="A283"/>
      <c r="B283"/>
      <c r="C283"/>
      <c r="D283"/>
      <c r="E283"/>
      <c r="F283"/>
    </row>
    <row r="284" spans="1:6" x14ac:dyDescent="0.25">
      <c r="A284"/>
      <c r="B284"/>
      <c r="C284"/>
      <c r="D284"/>
      <c r="E284"/>
      <c r="F284"/>
    </row>
    <row r="285" spans="1:6" x14ac:dyDescent="0.25">
      <c r="A285"/>
      <c r="B285"/>
      <c r="C285"/>
      <c r="D285"/>
      <c r="E285"/>
      <c r="F285"/>
    </row>
    <row r="286" spans="1:6" x14ac:dyDescent="0.25">
      <c r="A286"/>
      <c r="B286"/>
      <c r="C286"/>
      <c r="D286"/>
      <c r="E286"/>
      <c r="F286"/>
    </row>
    <row r="287" spans="1:6" x14ac:dyDescent="0.25">
      <c r="A287"/>
      <c r="B287"/>
      <c r="C287"/>
      <c r="D287"/>
      <c r="E287"/>
      <c r="F287"/>
    </row>
    <row r="288" spans="1:6" x14ac:dyDescent="0.25">
      <c r="A288"/>
      <c r="B288"/>
      <c r="C288"/>
      <c r="D288"/>
      <c r="E288"/>
      <c r="F288"/>
    </row>
    <row r="289" spans="1:6" x14ac:dyDescent="0.25">
      <c r="A289"/>
      <c r="B289"/>
      <c r="C289"/>
      <c r="D289"/>
      <c r="E289"/>
      <c r="F289"/>
    </row>
    <row r="290" spans="1:6" x14ac:dyDescent="0.25">
      <c r="A290"/>
      <c r="B290"/>
      <c r="C290"/>
      <c r="D290"/>
      <c r="E290"/>
      <c r="F290"/>
    </row>
    <row r="291" spans="1:6" x14ac:dyDescent="0.25">
      <c r="A291"/>
      <c r="B291"/>
      <c r="C291"/>
      <c r="D291"/>
      <c r="E291"/>
      <c r="F291"/>
    </row>
    <row r="292" spans="1:6" x14ac:dyDescent="0.25">
      <c r="A292"/>
      <c r="B292"/>
      <c r="C292"/>
      <c r="D292"/>
      <c r="E292"/>
      <c r="F292"/>
    </row>
    <row r="293" spans="1:6" x14ac:dyDescent="0.25">
      <c r="A293"/>
      <c r="B293"/>
      <c r="C293"/>
      <c r="D293"/>
      <c r="E293"/>
      <c r="F293"/>
    </row>
    <row r="294" spans="1:6" x14ac:dyDescent="0.25">
      <c r="A294"/>
      <c r="B294"/>
      <c r="C294"/>
      <c r="D294"/>
      <c r="E294"/>
      <c r="F294"/>
    </row>
    <row r="295" spans="1:6" x14ac:dyDescent="0.25">
      <c r="A295"/>
      <c r="B295"/>
      <c r="C295"/>
      <c r="D295"/>
      <c r="E295"/>
      <c r="F295"/>
    </row>
    <row r="296" spans="1:6" x14ac:dyDescent="0.25">
      <c r="A296"/>
      <c r="B296"/>
      <c r="C296"/>
      <c r="D296"/>
      <c r="E296"/>
      <c r="F296"/>
    </row>
    <row r="297" spans="1:6" x14ac:dyDescent="0.25">
      <c r="A297"/>
      <c r="B297"/>
      <c r="C297"/>
      <c r="D297"/>
      <c r="E297"/>
      <c r="F297"/>
    </row>
    <row r="298" spans="1:6" x14ac:dyDescent="0.25">
      <c r="A298"/>
      <c r="B298"/>
      <c r="C298"/>
      <c r="D298"/>
      <c r="E298"/>
      <c r="F298"/>
    </row>
    <row r="299" spans="1:6" x14ac:dyDescent="0.25">
      <c r="A299"/>
      <c r="B299"/>
      <c r="C299"/>
      <c r="D299"/>
      <c r="E299"/>
      <c r="F299"/>
    </row>
    <row r="300" spans="1:6" x14ac:dyDescent="0.25">
      <c r="A300"/>
      <c r="B300"/>
      <c r="C300"/>
      <c r="D300"/>
      <c r="E300"/>
      <c r="F300"/>
    </row>
    <row r="301" spans="1:6" x14ac:dyDescent="0.25">
      <c r="A301"/>
      <c r="B301"/>
      <c r="C301"/>
      <c r="D301"/>
      <c r="E301"/>
      <c r="F301"/>
    </row>
    <row r="302" spans="1:6" x14ac:dyDescent="0.25">
      <c r="A302"/>
      <c r="B302"/>
      <c r="C302"/>
      <c r="D302"/>
      <c r="E302"/>
      <c r="F302"/>
    </row>
    <row r="303" spans="1:6" x14ac:dyDescent="0.25">
      <c r="A303"/>
      <c r="B303"/>
      <c r="C303"/>
      <c r="D303"/>
      <c r="E303"/>
      <c r="F303"/>
    </row>
    <row r="304" spans="1:6" x14ac:dyDescent="0.25">
      <c r="A304"/>
      <c r="B304"/>
      <c r="C304"/>
      <c r="D304"/>
      <c r="E304"/>
      <c r="F304"/>
    </row>
    <row r="305" spans="1:6" x14ac:dyDescent="0.25">
      <c r="A305"/>
      <c r="B305"/>
      <c r="C305"/>
      <c r="D305"/>
      <c r="E305"/>
      <c r="F305"/>
    </row>
    <row r="306" spans="1:6" x14ac:dyDescent="0.25">
      <c r="A306"/>
      <c r="B306"/>
      <c r="C306"/>
      <c r="D306"/>
      <c r="E306"/>
      <c r="F306"/>
    </row>
    <row r="307" spans="1:6" x14ac:dyDescent="0.25">
      <c r="A307"/>
      <c r="B307"/>
      <c r="C307"/>
      <c r="D307"/>
      <c r="E307"/>
      <c r="F307"/>
    </row>
    <row r="308" spans="1:6" x14ac:dyDescent="0.25">
      <c r="A308"/>
      <c r="B308"/>
      <c r="C308"/>
      <c r="D308"/>
      <c r="E308"/>
      <c r="F308"/>
    </row>
    <row r="309" spans="1:6" x14ac:dyDescent="0.25">
      <c r="A309"/>
      <c r="B309"/>
      <c r="C309"/>
      <c r="D309"/>
      <c r="E309"/>
      <c r="F309"/>
    </row>
    <row r="310" spans="1:6" x14ac:dyDescent="0.25">
      <c r="A310"/>
      <c r="B310"/>
      <c r="C310"/>
      <c r="D310"/>
      <c r="E310"/>
      <c r="F310"/>
    </row>
    <row r="311" spans="1:6" x14ac:dyDescent="0.25">
      <c r="A311"/>
      <c r="B311"/>
      <c r="C311"/>
      <c r="D311"/>
      <c r="E311"/>
      <c r="F311"/>
    </row>
    <row r="312" spans="1:6" x14ac:dyDescent="0.25">
      <c r="A312"/>
      <c r="B312"/>
      <c r="C312"/>
      <c r="D312"/>
      <c r="E312"/>
      <c r="F312"/>
    </row>
    <row r="313" spans="1:6" x14ac:dyDescent="0.25">
      <c r="A313"/>
      <c r="B313"/>
      <c r="C313"/>
      <c r="D313"/>
      <c r="E313"/>
      <c r="F313"/>
    </row>
    <row r="314" spans="1:6" x14ac:dyDescent="0.25">
      <c r="A314"/>
      <c r="B314"/>
      <c r="C314"/>
      <c r="D314"/>
      <c r="E314"/>
      <c r="F314"/>
    </row>
    <row r="315" spans="1:6" x14ac:dyDescent="0.25">
      <c r="A315"/>
      <c r="B315"/>
      <c r="C315"/>
      <c r="D315"/>
      <c r="E315"/>
      <c r="F315"/>
    </row>
    <row r="316" spans="1:6" x14ac:dyDescent="0.25">
      <c r="A316"/>
      <c r="B316"/>
      <c r="C316"/>
      <c r="D316"/>
      <c r="E316"/>
      <c r="F316"/>
    </row>
    <row r="317" spans="1:6" x14ac:dyDescent="0.25">
      <c r="A317"/>
      <c r="B317"/>
      <c r="C317"/>
      <c r="D317"/>
      <c r="E317"/>
      <c r="F317"/>
    </row>
    <row r="318" spans="1:6" x14ac:dyDescent="0.25">
      <c r="A318"/>
      <c r="B318"/>
      <c r="C318"/>
      <c r="D318"/>
      <c r="E318"/>
      <c r="F318"/>
    </row>
    <row r="319" spans="1:6" x14ac:dyDescent="0.25">
      <c r="A319"/>
      <c r="B319"/>
      <c r="C319"/>
      <c r="D319"/>
      <c r="E319"/>
      <c r="F319"/>
    </row>
    <row r="320" spans="1:6" x14ac:dyDescent="0.25">
      <c r="A320"/>
      <c r="B320"/>
      <c r="C320"/>
      <c r="D320"/>
      <c r="E320"/>
      <c r="F320"/>
    </row>
    <row r="321" spans="1:6" x14ac:dyDescent="0.25">
      <c r="A321"/>
      <c r="B321"/>
      <c r="C321"/>
      <c r="D321"/>
      <c r="E321"/>
      <c r="F321"/>
    </row>
    <row r="322" spans="1:6" x14ac:dyDescent="0.25">
      <c r="A322"/>
      <c r="B322"/>
      <c r="C322"/>
      <c r="D322"/>
      <c r="E322"/>
      <c r="F322"/>
    </row>
    <row r="323" spans="1:6" x14ac:dyDescent="0.25">
      <c r="A323"/>
      <c r="B323"/>
      <c r="C323"/>
      <c r="D323"/>
      <c r="E323"/>
      <c r="F323"/>
    </row>
    <row r="324" spans="1:6" x14ac:dyDescent="0.25">
      <c r="A324"/>
      <c r="B324"/>
      <c r="C324"/>
      <c r="D324"/>
      <c r="E324"/>
      <c r="F324"/>
    </row>
    <row r="325" spans="1:6" x14ac:dyDescent="0.25">
      <c r="A325"/>
      <c r="B325"/>
      <c r="C325"/>
      <c r="D325"/>
      <c r="E325"/>
      <c r="F325"/>
    </row>
    <row r="326" spans="1:6" x14ac:dyDescent="0.25">
      <c r="A326"/>
      <c r="B326"/>
      <c r="C326"/>
      <c r="D326"/>
      <c r="E326"/>
      <c r="F326"/>
    </row>
    <row r="327" spans="1:6" x14ac:dyDescent="0.25">
      <c r="A327"/>
      <c r="B327"/>
      <c r="C327"/>
      <c r="D327"/>
      <c r="E327"/>
      <c r="F327"/>
    </row>
    <row r="328" spans="1:6" x14ac:dyDescent="0.25">
      <c r="A328"/>
      <c r="B328"/>
      <c r="C328"/>
      <c r="D328"/>
      <c r="E328"/>
      <c r="F328"/>
    </row>
    <row r="329" spans="1:6" x14ac:dyDescent="0.25">
      <c r="A329"/>
      <c r="B329"/>
      <c r="C329"/>
      <c r="D329"/>
      <c r="E329"/>
      <c r="F329"/>
    </row>
    <row r="330" spans="1:6" x14ac:dyDescent="0.25">
      <c r="A330"/>
      <c r="B330"/>
      <c r="C330"/>
      <c r="D330"/>
      <c r="E330"/>
      <c r="F330"/>
    </row>
    <row r="331" spans="1:6" x14ac:dyDescent="0.25">
      <c r="A331"/>
      <c r="B331"/>
      <c r="C331"/>
      <c r="D331"/>
      <c r="E331"/>
      <c r="F331"/>
    </row>
    <row r="332" spans="1:6" x14ac:dyDescent="0.25">
      <c r="A332"/>
      <c r="B332"/>
      <c r="C332"/>
      <c r="D332"/>
      <c r="E332"/>
      <c r="F332"/>
    </row>
    <row r="333" spans="1:6" x14ac:dyDescent="0.25">
      <c r="A333"/>
      <c r="B333"/>
      <c r="C333"/>
      <c r="D333"/>
      <c r="E333"/>
      <c r="F333"/>
    </row>
    <row r="334" spans="1:6" x14ac:dyDescent="0.25">
      <c r="A334"/>
      <c r="B334"/>
      <c r="C334"/>
      <c r="D334"/>
      <c r="E334"/>
      <c r="F334"/>
    </row>
    <row r="335" spans="1:6" x14ac:dyDescent="0.25">
      <c r="A335"/>
      <c r="B335"/>
      <c r="C335"/>
      <c r="D335"/>
      <c r="E335"/>
      <c r="F335"/>
    </row>
    <row r="336" spans="1:6" x14ac:dyDescent="0.25">
      <c r="A336"/>
      <c r="B336"/>
      <c r="C336"/>
      <c r="D336"/>
      <c r="E336"/>
      <c r="F336"/>
    </row>
    <row r="337" spans="1:6" x14ac:dyDescent="0.25">
      <c r="A337"/>
      <c r="B337"/>
      <c r="C337"/>
      <c r="D337"/>
      <c r="E337"/>
      <c r="F337"/>
    </row>
    <row r="338" spans="1:6" x14ac:dyDescent="0.25">
      <c r="A338"/>
      <c r="B338"/>
      <c r="C338"/>
      <c r="D338"/>
      <c r="E338"/>
      <c r="F338"/>
    </row>
    <row r="339" spans="1:6" x14ac:dyDescent="0.25">
      <c r="A339"/>
      <c r="B339"/>
      <c r="C339"/>
      <c r="D339"/>
      <c r="E339"/>
      <c r="F339"/>
    </row>
    <row r="340" spans="1:6" x14ac:dyDescent="0.25">
      <c r="A340"/>
      <c r="B340"/>
      <c r="C340"/>
      <c r="D340"/>
      <c r="E340"/>
      <c r="F340"/>
    </row>
    <row r="341" spans="1:6" x14ac:dyDescent="0.25">
      <c r="A341"/>
      <c r="B341"/>
      <c r="C341"/>
      <c r="D341"/>
      <c r="E341"/>
      <c r="F341"/>
    </row>
    <row r="342" spans="1:6" x14ac:dyDescent="0.25">
      <c r="A342"/>
      <c r="B342"/>
      <c r="C342"/>
      <c r="D342"/>
      <c r="E342"/>
      <c r="F342"/>
    </row>
    <row r="343" spans="1:6" x14ac:dyDescent="0.25">
      <c r="A343"/>
      <c r="B343"/>
      <c r="C343"/>
      <c r="D343"/>
      <c r="E343"/>
      <c r="F343"/>
    </row>
    <row r="344" spans="1:6" x14ac:dyDescent="0.25">
      <c r="A344"/>
      <c r="B344"/>
      <c r="C344"/>
      <c r="D344"/>
      <c r="E344"/>
      <c r="F344"/>
    </row>
    <row r="345" spans="1:6" x14ac:dyDescent="0.25">
      <c r="A345"/>
      <c r="B345"/>
      <c r="C345"/>
      <c r="D345"/>
      <c r="E345"/>
      <c r="F345"/>
    </row>
    <row r="346" spans="1:6" x14ac:dyDescent="0.25">
      <c r="A346"/>
      <c r="B346"/>
      <c r="C346"/>
      <c r="D346"/>
      <c r="E346"/>
      <c r="F346"/>
    </row>
    <row r="347" spans="1:6" x14ac:dyDescent="0.25">
      <c r="A347"/>
      <c r="B347"/>
      <c r="C347"/>
      <c r="D347"/>
      <c r="E347"/>
      <c r="F347"/>
    </row>
    <row r="348" spans="1:6" x14ac:dyDescent="0.25">
      <c r="A348"/>
      <c r="B348"/>
      <c r="C348"/>
      <c r="D348"/>
      <c r="E348"/>
      <c r="F348"/>
    </row>
    <row r="349" spans="1:6" x14ac:dyDescent="0.25">
      <c r="A349"/>
      <c r="B349"/>
      <c r="C349"/>
      <c r="D349"/>
      <c r="E349"/>
      <c r="F349"/>
    </row>
    <row r="350" spans="1:6" x14ac:dyDescent="0.25">
      <c r="A350"/>
      <c r="B350"/>
      <c r="C350"/>
      <c r="D350"/>
      <c r="E350"/>
      <c r="F350"/>
    </row>
    <row r="351" spans="1:6" x14ac:dyDescent="0.25">
      <c r="A351"/>
      <c r="B351"/>
      <c r="C351"/>
      <c r="D351"/>
      <c r="E351"/>
      <c r="F351"/>
    </row>
    <row r="352" spans="1:6" x14ac:dyDescent="0.25">
      <c r="A352"/>
      <c r="B352"/>
      <c r="C352"/>
      <c r="D352"/>
      <c r="E352"/>
      <c r="F352"/>
    </row>
    <row r="353" spans="1:6" x14ac:dyDescent="0.25">
      <c r="A353"/>
      <c r="B353"/>
      <c r="C353"/>
      <c r="D353"/>
      <c r="E353"/>
      <c r="F353"/>
    </row>
    <row r="354" spans="1:6" x14ac:dyDescent="0.25">
      <c r="A354"/>
      <c r="B354"/>
      <c r="C354"/>
      <c r="D354"/>
      <c r="E354"/>
      <c r="F354"/>
    </row>
    <row r="355" spans="1:6" x14ac:dyDescent="0.25">
      <c r="A355"/>
      <c r="B355"/>
      <c r="C355"/>
      <c r="D355"/>
      <c r="E355"/>
      <c r="F355"/>
    </row>
    <row r="356" spans="1:6" x14ac:dyDescent="0.25">
      <c r="A356"/>
      <c r="B356"/>
      <c r="C356"/>
      <c r="D356"/>
      <c r="E356"/>
      <c r="F356"/>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 filterMode="1">
    <tabColor rgb="FF00B050"/>
  </sheetPr>
  <dimension ref="A1:AA238"/>
  <sheetViews>
    <sheetView workbookViewId="0">
      <selection activeCell="H1" sqref="H1"/>
    </sheetView>
  </sheetViews>
  <sheetFormatPr baseColWidth="10" defaultRowHeight="15" x14ac:dyDescent="0.25"/>
  <cols>
    <col min="1" max="7" width="11.42578125" style="467"/>
    <col min="8" max="8" width="11.42578125" style="470"/>
    <col min="9" max="11" width="11.42578125" style="467"/>
    <col min="12" max="12" width="17.5703125" style="467" customWidth="1"/>
    <col min="13" max="13" width="27.42578125" style="467" bestFit="1" customWidth="1"/>
    <col min="14" max="19" width="11.42578125" style="467"/>
    <col min="21" max="21" width="48" customWidth="1"/>
    <col min="23" max="23" width="58.7109375" customWidth="1"/>
    <col min="25" max="25" width="30.5703125" customWidth="1"/>
  </cols>
  <sheetData>
    <row r="1" spans="1:27" ht="24" x14ac:dyDescent="0.25">
      <c r="A1" s="174" t="s">
        <v>2014</v>
      </c>
      <c r="B1" s="475" t="s">
        <v>1002</v>
      </c>
      <c r="C1" s="174" t="s">
        <v>14</v>
      </c>
      <c r="D1" s="531" t="s">
        <v>15</v>
      </c>
      <c r="E1" s="175" t="s">
        <v>1</v>
      </c>
      <c r="F1" s="175" t="s">
        <v>61</v>
      </c>
      <c r="G1" s="393" t="s">
        <v>1234</v>
      </c>
      <c r="H1" s="175" t="s">
        <v>63</v>
      </c>
      <c r="L1" s="469" t="s">
        <v>52</v>
      </c>
      <c r="M1" t="s">
        <v>566</v>
      </c>
      <c r="N1"/>
      <c r="S1" s="471" t="s">
        <v>2032</v>
      </c>
      <c r="T1" s="365" t="s">
        <v>1858</v>
      </c>
      <c r="U1" s="192" t="s">
        <v>616</v>
      </c>
      <c r="V1" s="365" t="s">
        <v>14</v>
      </c>
      <c r="W1" s="365" t="s">
        <v>15</v>
      </c>
      <c r="X1" s="175" t="s">
        <v>1</v>
      </c>
      <c r="Y1" s="175" t="s">
        <v>63</v>
      </c>
      <c r="Z1" s="365" t="s">
        <v>1859</v>
      </c>
      <c r="AA1" s="393" t="s">
        <v>1234</v>
      </c>
    </row>
    <row r="2" spans="1:27" ht="24" hidden="1" x14ac:dyDescent="0.25">
      <c r="A2" s="472" t="s">
        <v>1444</v>
      </c>
      <c r="B2" s="476" t="s">
        <v>1375</v>
      </c>
      <c r="C2" s="472" t="s">
        <v>1623</v>
      </c>
      <c r="D2" s="466" t="s">
        <v>1990</v>
      </c>
      <c r="E2" s="181" t="s">
        <v>30</v>
      </c>
      <c r="F2" s="181" t="s">
        <v>704</v>
      </c>
      <c r="G2" s="470" t="s">
        <v>1235</v>
      </c>
      <c r="H2" s="181" t="s">
        <v>627</v>
      </c>
      <c r="L2" s="468" t="s">
        <v>30</v>
      </c>
      <c r="M2" s="60">
        <v>17</v>
      </c>
      <c r="N2"/>
      <c r="T2" s="377" t="s">
        <v>1439</v>
      </c>
      <c r="U2" s="378" t="s">
        <v>1375</v>
      </c>
      <c r="V2" s="377" t="s">
        <v>1623</v>
      </c>
      <c r="W2" s="378" t="s">
        <v>1073</v>
      </c>
      <c r="X2" s="377" t="s">
        <v>30</v>
      </c>
      <c r="Y2" s="377" t="s">
        <v>627</v>
      </c>
      <c r="Z2" s="379" t="s">
        <v>105</v>
      </c>
      <c r="AA2" t="s">
        <v>1235</v>
      </c>
    </row>
    <row r="3" spans="1:27" ht="24" hidden="1" x14ac:dyDescent="0.25">
      <c r="A3" s="472" t="s">
        <v>1444</v>
      </c>
      <c r="B3" s="476" t="s">
        <v>1375</v>
      </c>
      <c r="C3" s="472" t="s">
        <v>1624</v>
      </c>
      <c r="D3" s="466" t="s">
        <v>1991</v>
      </c>
      <c r="E3" s="181" t="s">
        <v>30</v>
      </c>
      <c r="F3" s="181" t="s">
        <v>704</v>
      </c>
      <c r="G3" s="470" t="s">
        <v>1235</v>
      </c>
      <c r="H3" s="181" t="s">
        <v>627</v>
      </c>
      <c r="L3" s="468" t="s">
        <v>34</v>
      </c>
      <c r="M3" s="60">
        <v>20</v>
      </c>
      <c r="N3"/>
      <c r="T3" s="377" t="s">
        <v>1439</v>
      </c>
      <c r="U3" s="378" t="s">
        <v>1375</v>
      </c>
      <c r="V3" s="377" t="s">
        <v>1624</v>
      </c>
      <c r="W3" s="378" t="s">
        <v>1074</v>
      </c>
      <c r="X3" s="377" t="s">
        <v>30</v>
      </c>
      <c r="Y3" s="377" t="s">
        <v>627</v>
      </c>
      <c r="Z3" s="379"/>
      <c r="AA3" t="s">
        <v>1235</v>
      </c>
    </row>
    <row r="4" spans="1:27" ht="24" hidden="1" x14ac:dyDescent="0.25">
      <c r="A4" s="472" t="s">
        <v>1444</v>
      </c>
      <c r="B4" s="476" t="s">
        <v>1375</v>
      </c>
      <c r="C4" s="472" t="s">
        <v>1622</v>
      </c>
      <c r="D4" s="466" t="s">
        <v>1075</v>
      </c>
      <c r="E4" s="181" t="s">
        <v>30</v>
      </c>
      <c r="F4" s="181" t="s">
        <v>704</v>
      </c>
      <c r="G4" s="470" t="s">
        <v>1235</v>
      </c>
      <c r="H4" s="181" t="s">
        <v>627</v>
      </c>
      <c r="L4" s="468" t="s">
        <v>37</v>
      </c>
      <c r="M4" s="60">
        <v>18</v>
      </c>
      <c r="N4"/>
      <c r="T4" s="377" t="s">
        <v>1439</v>
      </c>
      <c r="U4" s="378" t="s">
        <v>1375</v>
      </c>
      <c r="V4" s="377" t="s">
        <v>1622</v>
      </c>
      <c r="W4" s="378" t="s">
        <v>1075</v>
      </c>
      <c r="X4" s="377" t="s">
        <v>30</v>
      </c>
      <c r="Y4" s="377" t="s">
        <v>627</v>
      </c>
      <c r="Z4" s="379"/>
      <c r="AA4" t="s">
        <v>1235</v>
      </c>
    </row>
    <row r="5" spans="1:27" ht="24" hidden="1" x14ac:dyDescent="0.25">
      <c r="A5" s="472" t="s">
        <v>1444</v>
      </c>
      <c r="B5" s="476" t="s">
        <v>1375</v>
      </c>
      <c r="C5" s="472" t="s">
        <v>1621</v>
      </c>
      <c r="D5" s="466" t="s">
        <v>1992</v>
      </c>
      <c r="E5" s="181" t="s">
        <v>30</v>
      </c>
      <c r="F5" s="181" t="s">
        <v>704</v>
      </c>
      <c r="G5" s="470" t="s">
        <v>1235</v>
      </c>
      <c r="H5" s="181" t="s">
        <v>627</v>
      </c>
      <c r="L5" s="468" t="s">
        <v>40</v>
      </c>
      <c r="M5" s="60">
        <v>8</v>
      </c>
      <c r="N5"/>
      <c r="T5" s="377" t="s">
        <v>1439</v>
      </c>
      <c r="U5" s="378" t="s">
        <v>1375</v>
      </c>
      <c r="V5" s="377" t="s">
        <v>1621</v>
      </c>
      <c r="W5" s="378" t="s">
        <v>1076</v>
      </c>
      <c r="X5" s="377" t="s">
        <v>30</v>
      </c>
      <c r="Y5" s="377" t="s">
        <v>627</v>
      </c>
      <c r="Z5" s="379"/>
      <c r="AA5" t="s">
        <v>1235</v>
      </c>
    </row>
    <row r="6" spans="1:27" ht="24" hidden="1" x14ac:dyDescent="0.25">
      <c r="A6" s="472" t="s">
        <v>1441</v>
      </c>
      <c r="B6" s="476" t="s">
        <v>1929</v>
      </c>
      <c r="C6" s="472" t="s">
        <v>1625</v>
      </c>
      <c r="D6" s="466" t="s">
        <v>161</v>
      </c>
      <c r="E6" s="181" t="s">
        <v>30</v>
      </c>
      <c r="F6" s="181" t="s">
        <v>704</v>
      </c>
      <c r="G6" s="470" t="s">
        <v>1236</v>
      </c>
      <c r="H6" s="168" t="s">
        <v>1267</v>
      </c>
      <c r="L6" s="468" t="s">
        <v>41</v>
      </c>
      <c r="M6" s="60">
        <v>18</v>
      </c>
      <c r="N6"/>
      <c r="T6" s="377" t="s">
        <v>1440</v>
      </c>
      <c r="U6" s="378" t="s">
        <v>1078</v>
      </c>
      <c r="V6" s="377" t="s">
        <v>1625</v>
      </c>
      <c r="W6" s="378" t="s">
        <v>161</v>
      </c>
      <c r="X6" s="377" t="s">
        <v>30</v>
      </c>
      <c r="Y6" s="80" t="s">
        <v>1267</v>
      </c>
      <c r="Z6" s="379" t="s">
        <v>160</v>
      </c>
      <c r="AA6" t="s">
        <v>1236</v>
      </c>
    </row>
    <row r="7" spans="1:27" ht="48" hidden="1" x14ac:dyDescent="0.25">
      <c r="A7" s="472" t="s">
        <v>1442</v>
      </c>
      <c r="B7" s="476" t="s">
        <v>1079</v>
      </c>
      <c r="C7" s="472" t="s">
        <v>1626</v>
      </c>
      <c r="D7" s="466" t="s">
        <v>1408</v>
      </c>
      <c r="E7" s="181" t="s">
        <v>30</v>
      </c>
      <c r="F7" s="181" t="s">
        <v>704</v>
      </c>
      <c r="G7" s="470" t="s">
        <v>1236</v>
      </c>
      <c r="H7" s="168" t="s">
        <v>1267</v>
      </c>
      <c r="L7" s="468" t="s">
        <v>42</v>
      </c>
      <c r="M7" s="60">
        <v>14</v>
      </c>
      <c r="N7"/>
      <c r="T7" s="377" t="s">
        <v>1441</v>
      </c>
      <c r="U7" s="378" t="s">
        <v>1079</v>
      </c>
      <c r="V7" s="377" t="s">
        <v>1626</v>
      </c>
      <c r="W7" s="378" t="s">
        <v>1408</v>
      </c>
      <c r="X7" s="377" t="s">
        <v>30</v>
      </c>
      <c r="Y7" s="80" t="s">
        <v>1267</v>
      </c>
      <c r="Z7" s="379" t="s">
        <v>168</v>
      </c>
      <c r="AA7" t="s">
        <v>1236</v>
      </c>
    </row>
    <row r="8" spans="1:27" ht="24" hidden="1" x14ac:dyDescent="0.25">
      <c r="A8" s="472" t="s">
        <v>1441</v>
      </c>
      <c r="B8" s="476" t="s">
        <v>1929</v>
      </c>
      <c r="C8" s="472" t="s">
        <v>1627</v>
      </c>
      <c r="D8" s="466" t="s">
        <v>1409</v>
      </c>
      <c r="E8" s="181" t="s">
        <v>30</v>
      </c>
      <c r="F8" s="181" t="s">
        <v>704</v>
      </c>
      <c r="G8" s="470" t="s">
        <v>1236</v>
      </c>
      <c r="H8" s="168" t="s">
        <v>1267</v>
      </c>
      <c r="L8" s="468" t="s">
        <v>43</v>
      </c>
      <c r="M8" s="60">
        <v>17</v>
      </c>
      <c r="N8"/>
      <c r="T8" s="377" t="s">
        <v>1442</v>
      </c>
      <c r="U8" s="378" t="s">
        <v>1078</v>
      </c>
      <c r="V8" s="377" t="s">
        <v>1627</v>
      </c>
      <c r="W8" s="378" t="s">
        <v>1409</v>
      </c>
      <c r="X8" s="377" t="s">
        <v>30</v>
      </c>
      <c r="Y8" s="80" t="s">
        <v>1267</v>
      </c>
      <c r="Z8" s="379" t="s">
        <v>170</v>
      </c>
      <c r="AA8" t="s">
        <v>1236</v>
      </c>
    </row>
    <row r="9" spans="1:27" hidden="1" x14ac:dyDescent="0.25">
      <c r="A9" s="472" t="s">
        <v>1441</v>
      </c>
      <c r="B9" s="476" t="s">
        <v>1929</v>
      </c>
      <c r="C9" s="472" t="s">
        <v>1628</v>
      </c>
      <c r="D9" s="466" t="s">
        <v>399</v>
      </c>
      <c r="E9" s="181" t="s">
        <v>30</v>
      </c>
      <c r="F9" s="181" t="s">
        <v>704</v>
      </c>
      <c r="G9" s="470" t="s">
        <v>1236</v>
      </c>
      <c r="H9" s="168" t="s">
        <v>1267</v>
      </c>
      <c r="L9" s="468" t="s">
        <v>44</v>
      </c>
      <c r="M9" s="60">
        <v>5</v>
      </c>
      <c r="N9"/>
      <c r="T9" s="377" t="s">
        <v>1443</v>
      </c>
      <c r="U9" s="378" t="s">
        <v>1081</v>
      </c>
      <c r="V9" s="377" t="s">
        <v>1628</v>
      </c>
      <c r="W9" s="378" t="s">
        <v>399</v>
      </c>
      <c r="X9" s="377" t="s">
        <v>30</v>
      </c>
      <c r="Y9" s="80" t="s">
        <v>1267</v>
      </c>
      <c r="Z9" s="379" t="s">
        <v>398</v>
      </c>
      <c r="AA9" t="s">
        <v>1236</v>
      </c>
    </row>
    <row r="10" spans="1:27" ht="36" hidden="1" x14ac:dyDescent="0.25">
      <c r="A10" s="472" t="s">
        <v>1443</v>
      </c>
      <c r="B10" s="476" t="s">
        <v>1930</v>
      </c>
      <c r="C10" s="472" t="s">
        <v>1629</v>
      </c>
      <c r="D10" s="466" t="s">
        <v>1410</v>
      </c>
      <c r="E10" s="181" t="s">
        <v>30</v>
      </c>
      <c r="F10" s="181" t="s">
        <v>704</v>
      </c>
      <c r="G10" s="470" t="s">
        <v>1236</v>
      </c>
      <c r="H10" s="168" t="s">
        <v>1267</v>
      </c>
      <c r="L10" s="468" t="s">
        <v>46</v>
      </c>
      <c r="M10" s="60">
        <v>32</v>
      </c>
      <c r="N10"/>
      <c r="T10" s="377" t="s">
        <v>1444</v>
      </c>
      <c r="U10" s="378" t="s">
        <v>1080</v>
      </c>
      <c r="V10" s="377" t="s">
        <v>1629</v>
      </c>
      <c r="W10" s="378" t="s">
        <v>1410</v>
      </c>
      <c r="X10" s="377" t="s">
        <v>30</v>
      </c>
      <c r="Y10" s="80" t="s">
        <v>1267</v>
      </c>
      <c r="Z10" s="379" t="s">
        <v>400</v>
      </c>
      <c r="AA10" t="s">
        <v>1236</v>
      </c>
    </row>
    <row r="11" spans="1:27" hidden="1" x14ac:dyDescent="0.25">
      <c r="A11" s="472" t="s">
        <v>1443</v>
      </c>
      <c r="B11" s="476" t="s">
        <v>1930</v>
      </c>
      <c r="C11" s="472" t="s">
        <v>1630</v>
      </c>
      <c r="D11" s="466" t="s">
        <v>1411</v>
      </c>
      <c r="E11" s="181" t="s">
        <v>30</v>
      </c>
      <c r="F11" s="181" t="s">
        <v>704</v>
      </c>
      <c r="G11" s="470" t="s">
        <v>1236</v>
      </c>
      <c r="H11" s="168" t="s">
        <v>1267</v>
      </c>
      <c r="L11" s="468" t="s">
        <v>5</v>
      </c>
      <c r="M11" s="60">
        <v>62</v>
      </c>
      <c r="N11"/>
      <c r="T11" s="377" t="s">
        <v>1445</v>
      </c>
      <c r="U11" s="378" t="s">
        <v>1376</v>
      </c>
      <c r="V11" s="377" t="s">
        <v>1630</v>
      </c>
      <c r="W11" s="378" t="s">
        <v>1411</v>
      </c>
      <c r="X11" s="377" t="s">
        <v>30</v>
      </c>
      <c r="Y11" s="80" t="s">
        <v>1267</v>
      </c>
      <c r="Z11" s="379" t="s">
        <v>401</v>
      </c>
      <c r="AA11" t="s">
        <v>1236</v>
      </c>
    </row>
    <row r="12" spans="1:27" ht="24" hidden="1" x14ac:dyDescent="0.25">
      <c r="A12" s="472" t="s">
        <v>1443</v>
      </c>
      <c r="B12" s="476" t="s">
        <v>1930</v>
      </c>
      <c r="C12" s="472" t="s">
        <v>1631</v>
      </c>
      <c r="D12" s="466" t="s">
        <v>1082</v>
      </c>
      <c r="E12" s="181" t="s">
        <v>30</v>
      </c>
      <c r="F12" s="181" t="s">
        <v>704</v>
      </c>
      <c r="G12" s="470" t="s">
        <v>1236</v>
      </c>
      <c r="H12" s="168" t="s">
        <v>1267</v>
      </c>
      <c r="L12" s="468" t="s">
        <v>24</v>
      </c>
      <c r="M12" s="60">
        <v>211</v>
      </c>
      <c r="N12"/>
      <c r="T12" s="377" t="s">
        <v>1446</v>
      </c>
      <c r="U12" s="378" t="s">
        <v>1083</v>
      </c>
      <c r="V12" s="377" t="s">
        <v>1631</v>
      </c>
      <c r="W12" s="378" t="s">
        <v>1082</v>
      </c>
      <c r="X12" s="377" t="s">
        <v>30</v>
      </c>
      <c r="Y12" s="80" t="s">
        <v>1267</v>
      </c>
      <c r="Z12" s="379" t="s">
        <v>402</v>
      </c>
      <c r="AA12" t="s">
        <v>1236</v>
      </c>
    </row>
    <row r="13" spans="1:27" ht="24" hidden="1" x14ac:dyDescent="0.25">
      <c r="A13" s="472" t="s">
        <v>1443</v>
      </c>
      <c r="B13" s="476" t="s">
        <v>1930</v>
      </c>
      <c r="C13" s="472" t="s">
        <v>1632</v>
      </c>
      <c r="D13" s="466" t="s">
        <v>411</v>
      </c>
      <c r="E13" s="181" t="s">
        <v>30</v>
      </c>
      <c r="F13" s="181" t="s">
        <v>704</v>
      </c>
      <c r="G13" s="470" t="s">
        <v>1236</v>
      </c>
      <c r="H13" s="168" t="s">
        <v>1267</v>
      </c>
      <c r="L13"/>
      <c r="M13"/>
      <c r="N13"/>
      <c r="T13" s="377" t="s">
        <v>1447</v>
      </c>
      <c r="U13" s="378" t="s">
        <v>1347</v>
      </c>
      <c r="V13" s="377" t="s">
        <v>1632</v>
      </c>
      <c r="W13" s="378" t="s">
        <v>411</v>
      </c>
      <c r="X13" s="377" t="s">
        <v>30</v>
      </c>
      <c r="Y13" s="80" t="s">
        <v>1267</v>
      </c>
      <c r="Z13" s="379" t="s">
        <v>412</v>
      </c>
      <c r="AA13" t="s">
        <v>1236</v>
      </c>
    </row>
    <row r="14" spans="1:27" ht="24" hidden="1" x14ac:dyDescent="0.25">
      <c r="A14" s="472" t="s">
        <v>1440</v>
      </c>
      <c r="B14" s="80" t="s">
        <v>1377</v>
      </c>
      <c r="C14" s="472" t="s">
        <v>1633</v>
      </c>
      <c r="D14" s="466" t="s">
        <v>18</v>
      </c>
      <c r="E14" s="181" t="s">
        <v>30</v>
      </c>
      <c r="F14" s="181" t="s">
        <v>704</v>
      </c>
      <c r="G14" s="470" t="s">
        <v>1236</v>
      </c>
      <c r="H14" s="168" t="s">
        <v>1267</v>
      </c>
      <c r="L14"/>
      <c r="M14"/>
      <c r="N14"/>
      <c r="T14" s="377" t="s">
        <v>1448</v>
      </c>
      <c r="U14" s="378" t="s">
        <v>1377</v>
      </c>
      <c r="V14" s="377" t="s">
        <v>1633</v>
      </c>
      <c r="W14" s="378" t="s">
        <v>18</v>
      </c>
      <c r="X14" s="377" t="s">
        <v>30</v>
      </c>
      <c r="Y14" s="80" t="s">
        <v>1267</v>
      </c>
      <c r="Z14" s="379" t="s">
        <v>17</v>
      </c>
      <c r="AA14" t="s">
        <v>1236</v>
      </c>
    </row>
    <row r="15" spans="1:27" ht="24" hidden="1" x14ac:dyDescent="0.25">
      <c r="A15" s="472" t="s">
        <v>1440</v>
      </c>
      <c r="B15" s="80" t="s">
        <v>1377</v>
      </c>
      <c r="C15" s="472" t="s">
        <v>1634</v>
      </c>
      <c r="D15" s="466" t="s">
        <v>1077</v>
      </c>
      <c r="E15" s="181" t="s">
        <v>30</v>
      </c>
      <c r="F15" s="181" t="s">
        <v>704</v>
      </c>
      <c r="G15" s="470" t="s">
        <v>1236</v>
      </c>
      <c r="H15" s="168" t="s">
        <v>1267</v>
      </c>
      <c r="L15"/>
      <c r="M15"/>
      <c r="N15"/>
      <c r="T15" s="377" t="s">
        <v>1448</v>
      </c>
      <c r="U15" s="378" t="s">
        <v>1377</v>
      </c>
      <c r="V15" s="377" t="s">
        <v>1634</v>
      </c>
      <c r="W15" s="378" t="s">
        <v>1077</v>
      </c>
      <c r="X15" s="377" t="s">
        <v>30</v>
      </c>
      <c r="Y15" s="80" t="s">
        <v>1267</v>
      </c>
      <c r="Z15" s="380" t="s">
        <v>19</v>
      </c>
      <c r="AA15" t="s">
        <v>1236</v>
      </c>
    </row>
    <row r="16" spans="1:27" ht="24" hidden="1" x14ac:dyDescent="0.25">
      <c r="A16" s="472" t="s">
        <v>1439</v>
      </c>
      <c r="B16" s="476" t="s">
        <v>1412</v>
      </c>
      <c r="C16" s="472" t="s">
        <v>1635</v>
      </c>
      <c r="D16" s="466" t="s">
        <v>1412</v>
      </c>
      <c r="E16" s="181" t="s">
        <v>30</v>
      </c>
      <c r="F16" s="181" t="s">
        <v>704</v>
      </c>
      <c r="G16" s="470" t="s">
        <v>1237</v>
      </c>
      <c r="H16" s="181" t="s">
        <v>636</v>
      </c>
      <c r="L16"/>
      <c r="M16"/>
      <c r="N16"/>
      <c r="T16" s="377" t="s">
        <v>1448</v>
      </c>
      <c r="U16" s="378" t="s">
        <v>1377</v>
      </c>
      <c r="V16" s="377" t="s">
        <v>1635</v>
      </c>
      <c r="W16" s="381" t="s">
        <v>23</v>
      </c>
      <c r="X16" s="377" t="s">
        <v>30</v>
      </c>
      <c r="Y16" s="80" t="s">
        <v>1267</v>
      </c>
      <c r="Z16" s="382" t="s">
        <v>22</v>
      </c>
      <c r="AA16" t="s">
        <v>1236</v>
      </c>
    </row>
    <row r="17" spans="1:27" hidden="1" x14ac:dyDescent="0.25">
      <c r="A17" s="472" t="s">
        <v>1445</v>
      </c>
      <c r="B17" s="476" t="s">
        <v>1940</v>
      </c>
      <c r="C17" s="472" t="s">
        <v>1803</v>
      </c>
      <c r="D17" s="466" t="s">
        <v>1413</v>
      </c>
      <c r="E17" s="181" t="s">
        <v>30</v>
      </c>
      <c r="F17" s="181" t="s">
        <v>704</v>
      </c>
      <c r="G17" s="470" t="s">
        <v>1237</v>
      </c>
      <c r="H17" s="181" t="s">
        <v>636</v>
      </c>
      <c r="L17"/>
      <c r="M17"/>
      <c r="N17"/>
      <c r="T17" s="377" t="s">
        <v>1449</v>
      </c>
      <c r="U17" s="378" t="s">
        <v>1378</v>
      </c>
      <c r="V17" s="377" t="s">
        <v>1803</v>
      </c>
      <c r="W17" s="378" t="s">
        <v>1412</v>
      </c>
      <c r="X17" s="377" t="s">
        <v>30</v>
      </c>
      <c r="Y17" s="377" t="s">
        <v>636</v>
      </c>
      <c r="Z17" s="382" t="s">
        <v>84</v>
      </c>
      <c r="AA17" t="s">
        <v>1237</v>
      </c>
    </row>
    <row r="18" spans="1:27" ht="24" hidden="1" x14ac:dyDescent="0.25">
      <c r="A18" s="472" t="s">
        <v>1446</v>
      </c>
      <c r="B18" s="476" t="s">
        <v>1084</v>
      </c>
      <c r="C18" s="472" t="s">
        <v>1804</v>
      </c>
      <c r="D18" s="466" t="s">
        <v>1281</v>
      </c>
      <c r="E18" s="181" t="s">
        <v>30</v>
      </c>
      <c r="F18" s="181" t="s">
        <v>704</v>
      </c>
      <c r="G18" s="470" t="s">
        <v>1237</v>
      </c>
      <c r="H18" s="181" t="s">
        <v>636</v>
      </c>
      <c r="L18"/>
      <c r="M18"/>
      <c r="N18"/>
      <c r="T18" s="377" t="s">
        <v>1450</v>
      </c>
      <c r="U18" s="378" t="s">
        <v>1346</v>
      </c>
      <c r="V18" s="377" t="s">
        <v>1804</v>
      </c>
      <c r="W18" s="378" t="s">
        <v>92</v>
      </c>
      <c r="X18" s="377" t="s">
        <v>30</v>
      </c>
      <c r="Y18" s="377" t="s">
        <v>636</v>
      </c>
      <c r="Z18" s="383" t="s">
        <v>91</v>
      </c>
      <c r="AA18" t="s">
        <v>1237</v>
      </c>
    </row>
    <row r="19" spans="1:27" ht="24" hidden="1" x14ac:dyDescent="0.25">
      <c r="A19" s="472" t="s">
        <v>1454</v>
      </c>
      <c r="B19" s="478" t="s">
        <v>1979</v>
      </c>
      <c r="C19" s="389" t="s">
        <v>1636</v>
      </c>
      <c r="D19" s="480" t="s">
        <v>666</v>
      </c>
      <c r="E19" s="181" t="s">
        <v>37</v>
      </c>
      <c r="F19" s="181" t="s">
        <v>707</v>
      </c>
      <c r="G19" s="470" t="s">
        <v>1240</v>
      </c>
      <c r="H19" s="181" t="s">
        <v>690</v>
      </c>
      <c r="T19" s="377" t="s">
        <v>1451</v>
      </c>
      <c r="U19" s="378" t="s">
        <v>1379</v>
      </c>
      <c r="V19" s="377" t="s">
        <v>1805</v>
      </c>
      <c r="W19" s="378" t="s">
        <v>1413</v>
      </c>
      <c r="X19" s="377" t="s">
        <v>30</v>
      </c>
      <c r="Y19" s="377" t="s">
        <v>636</v>
      </c>
      <c r="Z19" s="379" t="s">
        <v>95</v>
      </c>
      <c r="AA19" t="s">
        <v>1237</v>
      </c>
    </row>
    <row r="20" spans="1:27" ht="24" hidden="1" x14ac:dyDescent="0.25">
      <c r="A20" s="472" t="s">
        <v>1462</v>
      </c>
      <c r="B20" s="465" t="s">
        <v>2002</v>
      </c>
      <c r="C20" s="389" t="s">
        <v>1637</v>
      </c>
      <c r="D20" s="476" t="s">
        <v>1967</v>
      </c>
      <c r="E20" s="181" t="s">
        <v>37</v>
      </c>
      <c r="F20" s="181" t="s">
        <v>707</v>
      </c>
      <c r="G20" s="470" t="s">
        <v>1238</v>
      </c>
      <c r="H20" s="181" t="s">
        <v>639</v>
      </c>
      <c r="T20" s="377" t="s">
        <v>1452</v>
      </c>
      <c r="U20" s="378" t="s">
        <v>1380</v>
      </c>
      <c r="V20" s="377" t="s">
        <v>1806</v>
      </c>
      <c r="W20" s="378" t="s">
        <v>1414</v>
      </c>
      <c r="X20" s="377" t="s">
        <v>30</v>
      </c>
      <c r="Y20" s="377" t="s">
        <v>636</v>
      </c>
      <c r="Z20" s="380" t="s">
        <v>97</v>
      </c>
      <c r="AA20" t="s">
        <v>1237</v>
      </c>
    </row>
    <row r="21" spans="1:27" hidden="1" x14ac:dyDescent="0.25">
      <c r="A21" s="472" t="s">
        <v>1462</v>
      </c>
      <c r="B21" s="465" t="s">
        <v>2002</v>
      </c>
      <c r="C21" s="389" t="s">
        <v>1638</v>
      </c>
      <c r="D21" s="476" t="s">
        <v>1968</v>
      </c>
      <c r="E21" s="181" t="s">
        <v>37</v>
      </c>
      <c r="F21" s="181" t="s">
        <v>707</v>
      </c>
      <c r="G21" s="470" t="s">
        <v>1238</v>
      </c>
      <c r="H21" s="181" t="s">
        <v>639</v>
      </c>
      <c r="T21" s="377" t="s">
        <v>1453</v>
      </c>
      <c r="U21" s="378" t="s">
        <v>1084</v>
      </c>
      <c r="V21" s="377" t="s">
        <v>1807</v>
      </c>
      <c r="W21" s="378" t="s">
        <v>1281</v>
      </c>
      <c r="X21" s="377" t="s">
        <v>30</v>
      </c>
      <c r="Y21" s="377" t="s">
        <v>636</v>
      </c>
      <c r="Z21" s="379" t="s">
        <v>99</v>
      </c>
      <c r="AA21" t="s">
        <v>1237</v>
      </c>
    </row>
    <row r="22" spans="1:27" ht="24" hidden="1" x14ac:dyDescent="0.25">
      <c r="A22" s="472" t="s">
        <v>1456</v>
      </c>
      <c r="B22" s="466" t="s">
        <v>1375</v>
      </c>
      <c r="C22" s="389" t="s">
        <v>1639</v>
      </c>
      <c r="D22" s="466" t="s">
        <v>2003</v>
      </c>
      <c r="E22" s="181" t="s">
        <v>37</v>
      </c>
      <c r="F22" s="181" t="s">
        <v>707</v>
      </c>
      <c r="G22" s="470" t="s">
        <v>1238</v>
      </c>
      <c r="H22" s="181" t="s">
        <v>639</v>
      </c>
      <c r="T22" s="377" t="s">
        <v>1454</v>
      </c>
      <c r="U22" s="378" t="s">
        <v>649</v>
      </c>
      <c r="V22" s="389" t="s">
        <v>1636</v>
      </c>
      <c r="W22" s="378" t="s">
        <v>665</v>
      </c>
      <c r="X22" s="377" t="s">
        <v>37</v>
      </c>
      <c r="Y22" s="377" t="s">
        <v>639</v>
      </c>
      <c r="Z22" s="376" t="s">
        <v>367</v>
      </c>
      <c r="AA22" t="s">
        <v>1238</v>
      </c>
    </row>
    <row r="23" spans="1:27" ht="24" hidden="1" x14ac:dyDescent="0.25">
      <c r="A23" s="472" t="s">
        <v>1456</v>
      </c>
      <c r="B23" s="466" t="s">
        <v>1375</v>
      </c>
      <c r="C23" s="389" t="s">
        <v>1640</v>
      </c>
      <c r="D23" s="466" t="s">
        <v>2004</v>
      </c>
      <c r="E23" s="181" t="s">
        <v>37</v>
      </c>
      <c r="F23" s="181" t="s">
        <v>707</v>
      </c>
      <c r="G23" s="470" t="s">
        <v>1238</v>
      </c>
      <c r="H23" s="181" t="s">
        <v>639</v>
      </c>
      <c r="T23" s="377" t="s">
        <v>1454</v>
      </c>
      <c r="U23" s="378" t="s">
        <v>649</v>
      </c>
      <c r="V23" s="389" t="s">
        <v>1637</v>
      </c>
      <c r="W23" s="378" t="s">
        <v>666</v>
      </c>
      <c r="X23" s="377" t="s">
        <v>37</v>
      </c>
      <c r="Y23" s="377" t="s">
        <v>639</v>
      </c>
      <c r="Z23" s="384" t="s">
        <v>369</v>
      </c>
      <c r="AA23" t="s">
        <v>1238</v>
      </c>
    </row>
    <row r="24" spans="1:27" ht="24" hidden="1" x14ac:dyDescent="0.25">
      <c r="A24" s="472" t="s">
        <v>1456</v>
      </c>
      <c r="B24" s="466" t="s">
        <v>1375</v>
      </c>
      <c r="C24" s="389" t="s">
        <v>1641</v>
      </c>
      <c r="D24" s="466" t="s">
        <v>2005</v>
      </c>
      <c r="E24" s="181" t="s">
        <v>37</v>
      </c>
      <c r="F24" s="181" t="s">
        <v>707</v>
      </c>
      <c r="G24" s="470" t="s">
        <v>1238</v>
      </c>
      <c r="H24" s="181" t="s">
        <v>639</v>
      </c>
      <c r="T24" s="377" t="s">
        <v>1454</v>
      </c>
      <c r="U24" s="378" t="s">
        <v>649</v>
      </c>
      <c r="V24" s="389" t="s">
        <v>1638</v>
      </c>
      <c r="W24" s="378" t="s">
        <v>667</v>
      </c>
      <c r="X24" s="377" t="s">
        <v>37</v>
      </c>
      <c r="Y24" s="377" t="s">
        <v>639</v>
      </c>
      <c r="Z24" s="376" t="s">
        <v>370</v>
      </c>
      <c r="AA24" t="s">
        <v>1238</v>
      </c>
    </row>
    <row r="25" spans="1:27" hidden="1" x14ac:dyDescent="0.25">
      <c r="A25" s="472" t="s">
        <v>1456</v>
      </c>
      <c r="B25" s="466" t="s">
        <v>1375</v>
      </c>
      <c r="C25" s="389" t="s">
        <v>1642</v>
      </c>
      <c r="D25" s="466" t="s">
        <v>2006</v>
      </c>
      <c r="E25" s="181" t="s">
        <v>37</v>
      </c>
      <c r="F25" s="181" t="s">
        <v>707</v>
      </c>
      <c r="G25" s="470" t="s">
        <v>1238</v>
      </c>
      <c r="H25" s="181" t="s">
        <v>639</v>
      </c>
      <c r="T25" s="377" t="s">
        <v>1455</v>
      </c>
      <c r="U25" s="378" t="s">
        <v>661</v>
      </c>
      <c r="V25" s="389" t="s">
        <v>1639</v>
      </c>
      <c r="W25" s="378" t="s">
        <v>670</v>
      </c>
      <c r="X25" s="377" t="s">
        <v>37</v>
      </c>
      <c r="Y25" s="377" t="s">
        <v>639</v>
      </c>
      <c r="Z25" s="384" t="s">
        <v>371</v>
      </c>
      <c r="AA25" t="s">
        <v>1238</v>
      </c>
    </row>
    <row r="26" spans="1:27" hidden="1" x14ac:dyDescent="0.25">
      <c r="A26" s="472" t="s">
        <v>1457</v>
      </c>
      <c r="B26" s="476" t="s">
        <v>668</v>
      </c>
      <c r="C26" s="389" t="s">
        <v>1643</v>
      </c>
      <c r="D26" s="466" t="s">
        <v>382</v>
      </c>
      <c r="E26" s="181" t="s">
        <v>37</v>
      </c>
      <c r="F26" s="181" t="s">
        <v>707</v>
      </c>
      <c r="G26" s="470" t="s">
        <v>1238</v>
      </c>
      <c r="H26" s="181" t="s">
        <v>639</v>
      </c>
      <c r="T26" s="377" t="s">
        <v>1455</v>
      </c>
      <c r="U26" s="378" t="s">
        <v>661</v>
      </c>
      <c r="V26" s="389" t="s">
        <v>1640</v>
      </c>
      <c r="W26" s="378" t="s">
        <v>671</v>
      </c>
      <c r="X26" s="377" t="s">
        <v>37</v>
      </c>
      <c r="Y26" s="377" t="s">
        <v>639</v>
      </c>
      <c r="Z26" s="376" t="s">
        <v>372</v>
      </c>
      <c r="AA26" t="s">
        <v>1238</v>
      </c>
    </row>
    <row r="27" spans="1:27" ht="24" hidden="1" x14ac:dyDescent="0.25">
      <c r="A27" s="472" t="s">
        <v>1457</v>
      </c>
      <c r="B27" s="476" t="s">
        <v>668</v>
      </c>
      <c r="C27" s="389" t="s">
        <v>1644</v>
      </c>
      <c r="D27" s="466" t="s">
        <v>418</v>
      </c>
      <c r="E27" s="181" t="s">
        <v>37</v>
      </c>
      <c r="F27" s="181" t="s">
        <v>707</v>
      </c>
      <c r="G27" s="470" t="s">
        <v>1238</v>
      </c>
      <c r="H27" s="181" t="s">
        <v>639</v>
      </c>
      <c r="T27" s="377" t="s">
        <v>1456</v>
      </c>
      <c r="U27" s="378" t="s">
        <v>646</v>
      </c>
      <c r="V27" s="389" t="s">
        <v>1641</v>
      </c>
      <c r="W27" s="378" t="s">
        <v>650</v>
      </c>
      <c r="X27" s="377" t="s">
        <v>37</v>
      </c>
      <c r="Y27" s="377" t="s">
        <v>639</v>
      </c>
      <c r="Z27" s="384" t="s">
        <v>510</v>
      </c>
      <c r="AA27" t="s">
        <v>1238</v>
      </c>
    </row>
    <row r="28" spans="1:27" ht="24" hidden="1" x14ac:dyDescent="0.25">
      <c r="A28" s="472" t="s">
        <v>1458</v>
      </c>
      <c r="B28" s="472" t="s">
        <v>1966</v>
      </c>
      <c r="C28" s="389" t="s">
        <v>1645</v>
      </c>
      <c r="D28" s="466" t="s">
        <v>1974</v>
      </c>
      <c r="E28" s="181" t="s">
        <v>37</v>
      </c>
      <c r="F28" s="181" t="s">
        <v>707</v>
      </c>
      <c r="G28" s="470" t="s">
        <v>1239</v>
      </c>
      <c r="H28" s="181" t="s">
        <v>2045</v>
      </c>
      <c r="T28" s="377" t="s">
        <v>1457</v>
      </c>
      <c r="U28" s="378" t="s">
        <v>1381</v>
      </c>
      <c r="V28" s="389" t="s">
        <v>1642</v>
      </c>
      <c r="W28" s="378" t="s">
        <v>660</v>
      </c>
      <c r="X28" s="377" t="s">
        <v>37</v>
      </c>
      <c r="Y28" s="377" t="s">
        <v>639</v>
      </c>
      <c r="Z28" s="376" t="s">
        <v>437</v>
      </c>
      <c r="AA28" t="s">
        <v>1238</v>
      </c>
    </row>
    <row r="29" spans="1:27" ht="36" hidden="1" x14ac:dyDescent="0.25">
      <c r="A29" s="472" t="s">
        <v>1458</v>
      </c>
      <c r="B29" s="472" t="s">
        <v>1966</v>
      </c>
      <c r="C29" s="389" t="s">
        <v>1646</v>
      </c>
      <c r="D29" s="466" t="s">
        <v>1975</v>
      </c>
      <c r="E29" s="181" t="s">
        <v>37</v>
      </c>
      <c r="F29" s="181" t="s">
        <v>707</v>
      </c>
      <c r="G29" s="470" t="s">
        <v>1239</v>
      </c>
      <c r="H29" s="181" t="s">
        <v>2045</v>
      </c>
      <c r="T29" s="377" t="s">
        <v>1458</v>
      </c>
      <c r="U29" s="378" t="s">
        <v>681</v>
      </c>
      <c r="V29" s="389" t="s">
        <v>1643</v>
      </c>
      <c r="W29" s="378" t="s">
        <v>682</v>
      </c>
      <c r="X29" s="377" t="s">
        <v>37</v>
      </c>
      <c r="Y29" s="377" t="s">
        <v>639</v>
      </c>
      <c r="Z29" s="384" t="s">
        <v>678</v>
      </c>
      <c r="AA29" t="s">
        <v>1238</v>
      </c>
    </row>
    <row r="30" spans="1:27" ht="36" hidden="1" x14ac:dyDescent="0.25">
      <c r="A30" s="472" t="s">
        <v>1459</v>
      </c>
      <c r="B30" s="476" t="s">
        <v>1970</v>
      </c>
      <c r="C30" s="389" t="s">
        <v>1647</v>
      </c>
      <c r="D30" s="476" t="s">
        <v>1969</v>
      </c>
      <c r="E30" s="181" t="s">
        <v>37</v>
      </c>
      <c r="F30" s="181" t="s">
        <v>707</v>
      </c>
      <c r="G30" s="470" t="s">
        <v>1239</v>
      </c>
      <c r="H30" s="181" t="s">
        <v>2045</v>
      </c>
      <c r="T30" s="377" t="s">
        <v>1458</v>
      </c>
      <c r="U30" s="378" t="s">
        <v>681</v>
      </c>
      <c r="V30" s="389" t="s">
        <v>1644</v>
      </c>
      <c r="W30" s="378" t="s">
        <v>683</v>
      </c>
      <c r="X30" s="377" t="s">
        <v>37</v>
      </c>
      <c r="Y30" s="377" t="s">
        <v>639</v>
      </c>
      <c r="Z30" s="384" t="s">
        <v>677</v>
      </c>
      <c r="AA30" t="s">
        <v>1238</v>
      </c>
    </row>
    <row r="31" spans="1:27" ht="36" hidden="1" x14ac:dyDescent="0.25">
      <c r="A31" s="472" t="s">
        <v>1460</v>
      </c>
      <c r="B31" s="472" t="s">
        <v>1987</v>
      </c>
      <c r="C31" s="389" t="s">
        <v>1648</v>
      </c>
      <c r="D31" s="466" t="s">
        <v>1988</v>
      </c>
      <c r="E31" s="181" t="s">
        <v>37</v>
      </c>
      <c r="F31" s="181" t="s">
        <v>707</v>
      </c>
      <c r="G31" s="470" t="s">
        <v>1239</v>
      </c>
      <c r="H31" s="181" t="s">
        <v>2045</v>
      </c>
      <c r="T31" s="377" t="s">
        <v>1458</v>
      </c>
      <c r="U31" s="378" t="s">
        <v>681</v>
      </c>
      <c r="V31" s="389" t="s">
        <v>1645</v>
      </c>
      <c r="W31" s="378" t="s">
        <v>684</v>
      </c>
      <c r="X31" s="377" t="s">
        <v>37</v>
      </c>
      <c r="Y31" s="377" t="s">
        <v>639</v>
      </c>
      <c r="Z31" s="384" t="s">
        <v>679</v>
      </c>
      <c r="AA31" t="s">
        <v>1238</v>
      </c>
    </row>
    <row r="32" spans="1:27" ht="24" hidden="1" x14ac:dyDescent="0.25">
      <c r="A32" s="472" t="s">
        <v>1461</v>
      </c>
      <c r="B32" s="472" t="s">
        <v>1971</v>
      </c>
      <c r="C32" s="389" t="s">
        <v>1649</v>
      </c>
      <c r="D32" s="466" t="s">
        <v>1972</v>
      </c>
      <c r="E32" s="181" t="s">
        <v>37</v>
      </c>
      <c r="F32" s="181" t="s">
        <v>707</v>
      </c>
      <c r="G32" s="470" t="s">
        <v>1239</v>
      </c>
      <c r="H32" s="181" t="s">
        <v>2045</v>
      </c>
      <c r="T32" s="377" t="s">
        <v>1459</v>
      </c>
      <c r="U32" s="378" t="s">
        <v>668</v>
      </c>
      <c r="V32" s="389" t="s">
        <v>1646</v>
      </c>
      <c r="W32" s="378" t="s">
        <v>382</v>
      </c>
      <c r="X32" s="377" t="s">
        <v>37</v>
      </c>
      <c r="Y32" s="377" t="s">
        <v>639</v>
      </c>
      <c r="Z32" s="376" t="s">
        <v>381</v>
      </c>
      <c r="AA32" t="s">
        <v>1238</v>
      </c>
    </row>
    <row r="33" spans="1:27" ht="24" hidden="1" x14ac:dyDescent="0.25">
      <c r="A33" s="472" t="s">
        <v>1461</v>
      </c>
      <c r="B33" s="472" t="s">
        <v>1971</v>
      </c>
      <c r="C33" s="389" t="s">
        <v>1808</v>
      </c>
      <c r="D33" s="466" t="s">
        <v>1973</v>
      </c>
      <c r="E33" s="181" t="s">
        <v>37</v>
      </c>
      <c r="F33" s="181" t="s">
        <v>707</v>
      </c>
      <c r="G33" s="470" t="s">
        <v>1239</v>
      </c>
      <c r="H33" s="181" t="s">
        <v>2045</v>
      </c>
      <c r="T33" s="377" t="s">
        <v>1460</v>
      </c>
      <c r="U33" s="378" t="s">
        <v>669</v>
      </c>
      <c r="V33" s="389" t="s">
        <v>1647</v>
      </c>
      <c r="W33" s="378" t="s">
        <v>418</v>
      </c>
      <c r="X33" s="377" t="s">
        <v>37</v>
      </c>
      <c r="Y33" s="377" t="s">
        <v>639</v>
      </c>
      <c r="Z33" s="384" t="s">
        <v>417</v>
      </c>
      <c r="AA33" t="s">
        <v>1238</v>
      </c>
    </row>
    <row r="34" spans="1:27" ht="36" hidden="1" x14ac:dyDescent="0.25">
      <c r="A34" s="472" t="s">
        <v>1455</v>
      </c>
      <c r="B34" s="80" t="s">
        <v>1989</v>
      </c>
      <c r="C34" s="389" t="s">
        <v>1809</v>
      </c>
      <c r="D34" s="466" t="s">
        <v>1976</v>
      </c>
      <c r="E34" s="181" t="s">
        <v>37</v>
      </c>
      <c r="F34" s="181" t="s">
        <v>707</v>
      </c>
      <c r="G34" s="470" t="s">
        <v>1239</v>
      </c>
      <c r="H34" s="181" t="s">
        <v>2045</v>
      </c>
      <c r="T34" s="377" t="s">
        <v>1461</v>
      </c>
      <c r="U34" s="378" t="s">
        <v>647</v>
      </c>
      <c r="V34" s="389" t="s">
        <v>1648</v>
      </c>
      <c r="W34" s="378" t="s">
        <v>659</v>
      </c>
      <c r="X34" s="377" t="s">
        <v>37</v>
      </c>
      <c r="Y34" s="377" t="s">
        <v>691</v>
      </c>
      <c r="Z34" s="376" t="s">
        <v>459</v>
      </c>
      <c r="AA34" t="s">
        <v>1239</v>
      </c>
    </row>
    <row r="35" spans="1:27" ht="36" hidden="1" x14ac:dyDescent="0.25">
      <c r="A35" s="472" t="s">
        <v>1455</v>
      </c>
      <c r="B35" s="80" t="s">
        <v>1989</v>
      </c>
      <c r="C35" s="389" t="s">
        <v>1810</v>
      </c>
      <c r="D35" s="466" t="s">
        <v>1977</v>
      </c>
      <c r="E35" s="181" t="s">
        <v>37</v>
      </c>
      <c r="F35" s="181" t="s">
        <v>707</v>
      </c>
      <c r="G35" s="470" t="s">
        <v>1239</v>
      </c>
      <c r="H35" s="181" t="s">
        <v>2045</v>
      </c>
      <c r="T35" s="377" t="s">
        <v>1462</v>
      </c>
      <c r="U35" s="378" t="s">
        <v>648</v>
      </c>
      <c r="V35" s="389" t="s">
        <v>1808</v>
      </c>
      <c r="W35" s="378" t="s">
        <v>658</v>
      </c>
      <c r="X35" s="377" t="s">
        <v>37</v>
      </c>
      <c r="Y35" s="377" t="s">
        <v>691</v>
      </c>
      <c r="Z35" s="376" t="s">
        <v>379</v>
      </c>
      <c r="AA35" t="s">
        <v>1239</v>
      </c>
    </row>
    <row r="36" spans="1:27" ht="36" hidden="1" x14ac:dyDescent="0.25">
      <c r="A36" s="472" t="s">
        <v>1455</v>
      </c>
      <c r="B36" s="80" t="s">
        <v>1989</v>
      </c>
      <c r="C36" s="389" t="s">
        <v>1811</v>
      </c>
      <c r="D36" s="466" t="s">
        <v>1978</v>
      </c>
      <c r="E36" s="181" t="s">
        <v>37</v>
      </c>
      <c r="F36" s="181" t="s">
        <v>707</v>
      </c>
      <c r="G36" s="470" t="s">
        <v>1239</v>
      </c>
      <c r="H36" s="181" t="s">
        <v>2045</v>
      </c>
      <c r="T36" s="377" t="s">
        <v>1462</v>
      </c>
      <c r="U36" s="378" t="s">
        <v>648</v>
      </c>
      <c r="V36" s="389" t="s">
        <v>1809</v>
      </c>
      <c r="W36" s="378" t="s">
        <v>659</v>
      </c>
      <c r="X36" s="377" t="s">
        <v>37</v>
      </c>
      <c r="Y36" s="377" t="s">
        <v>691</v>
      </c>
      <c r="Z36" s="384" t="s">
        <v>380</v>
      </c>
      <c r="AA36" t="s">
        <v>1239</v>
      </c>
    </row>
    <row r="37" spans="1:27" hidden="1" x14ac:dyDescent="0.25">
      <c r="A37" s="472" t="s">
        <v>1469</v>
      </c>
      <c r="B37" s="476" t="s">
        <v>1993</v>
      </c>
      <c r="C37" s="472" t="s">
        <v>1650</v>
      </c>
      <c r="D37" s="466" t="s">
        <v>1992</v>
      </c>
      <c r="E37" s="181" t="s">
        <v>34</v>
      </c>
      <c r="F37" s="181" t="s">
        <v>706</v>
      </c>
      <c r="G37" s="470" t="s">
        <v>1241</v>
      </c>
      <c r="H37" s="181" t="s">
        <v>1861</v>
      </c>
      <c r="T37" s="377" t="s">
        <v>1463</v>
      </c>
      <c r="U37" s="378" t="s">
        <v>646</v>
      </c>
      <c r="V37" s="389" t="s">
        <v>1810</v>
      </c>
      <c r="W37" s="378" t="s">
        <v>651</v>
      </c>
      <c r="X37" s="377" t="s">
        <v>37</v>
      </c>
      <c r="Y37" s="377" t="s">
        <v>691</v>
      </c>
      <c r="Z37" s="376" t="s">
        <v>419</v>
      </c>
      <c r="AA37" t="s">
        <v>1239</v>
      </c>
    </row>
    <row r="38" spans="1:27" ht="36" hidden="1" x14ac:dyDescent="0.25">
      <c r="A38" s="472" t="s">
        <v>1469</v>
      </c>
      <c r="B38" s="476" t="s">
        <v>1993</v>
      </c>
      <c r="C38" s="472" t="s">
        <v>1651</v>
      </c>
      <c r="D38" s="466" t="s">
        <v>1075</v>
      </c>
      <c r="E38" s="181" t="s">
        <v>34</v>
      </c>
      <c r="F38" s="181" t="s">
        <v>706</v>
      </c>
      <c r="G38" s="470" t="s">
        <v>1241</v>
      </c>
      <c r="H38" s="181" t="s">
        <v>1861</v>
      </c>
      <c r="T38" s="377" t="s">
        <v>1463</v>
      </c>
      <c r="U38" s="378" t="s">
        <v>1382</v>
      </c>
      <c r="V38" s="389" t="s">
        <v>1811</v>
      </c>
      <c r="W38" s="378" t="s">
        <v>663</v>
      </c>
      <c r="X38" s="377" t="s">
        <v>37</v>
      </c>
      <c r="Y38" s="377" t="s">
        <v>691</v>
      </c>
      <c r="Z38" s="384" t="s">
        <v>438</v>
      </c>
      <c r="AA38" t="s">
        <v>1239</v>
      </c>
    </row>
    <row r="39" spans="1:27" ht="36" hidden="1" x14ac:dyDescent="0.25">
      <c r="A39" s="472" t="s">
        <v>1469</v>
      </c>
      <c r="B39" s="476" t="s">
        <v>1993</v>
      </c>
      <c r="C39" s="472" t="s">
        <v>1652</v>
      </c>
      <c r="D39" s="466" t="s">
        <v>1991</v>
      </c>
      <c r="E39" s="181" t="s">
        <v>34</v>
      </c>
      <c r="F39" s="181" t="s">
        <v>706</v>
      </c>
      <c r="G39" s="470" t="s">
        <v>1241</v>
      </c>
      <c r="H39" s="181" t="s">
        <v>1861</v>
      </c>
      <c r="T39" s="377" t="s">
        <v>1464</v>
      </c>
      <c r="U39" s="378" t="s">
        <v>1382</v>
      </c>
      <c r="V39" s="389" t="s">
        <v>1812</v>
      </c>
      <c r="W39" s="378" t="s">
        <v>662</v>
      </c>
      <c r="X39" s="377" t="s">
        <v>37</v>
      </c>
      <c r="Y39" s="377" t="s">
        <v>691</v>
      </c>
      <c r="Z39" s="376" t="s">
        <v>440</v>
      </c>
      <c r="AA39" t="s">
        <v>1239</v>
      </c>
    </row>
    <row r="40" spans="1:27" ht="24" hidden="1" x14ac:dyDescent="0.25">
      <c r="A40" s="472" t="s">
        <v>1469</v>
      </c>
      <c r="B40" s="476" t="s">
        <v>1993</v>
      </c>
      <c r="C40" s="472" t="s">
        <v>1653</v>
      </c>
      <c r="D40" s="466" t="s">
        <v>1990</v>
      </c>
      <c r="E40" s="181" t="s">
        <v>34</v>
      </c>
      <c r="F40" s="181" t="s">
        <v>706</v>
      </c>
      <c r="G40" s="470" t="s">
        <v>1241</v>
      </c>
      <c r="H40" s="181" t="s">
        <v>1861</v>
      </c>
      <c r="T40" s="377" t="s">
        <v>1465</v>
      </c>
      <c r="U40" s="378" t="s">
        <v>645</v>
      </c>
      <c r="V40" s="389" t="s">
        <v>1814</v>
      </c>
      <c r="W40" s="378" t="s">
        <v>673</v>
      </c>
      <c r="X40" s="377" t="s">
        <v>37</v>
      </c>
      <c r="Y40" s="377" t="s">
        <v>691</v>
      </c>
      <c r="Z40" s="376" t="s">
        <v>478</v>
      </c>
      <c r="AA40" t="s">
        <v>1239</v>
      </c>
    </row>
    <row r="41" spans="1:27" ht="24" hidden="1" x14ac:dyDescent="0.25">
      <c r="A41" s="472" t="s">
        <v>1470</v>
      </c>
      <c r="B41" s="476" t="s">
        <v>1994</v>
      </c>
      <c r="C41" s="472" t="s">
        <v>1654</v>
      </c>
      <c r="D41" s="466" t="s">
        <v>1225</v>
      </c>
      <c r="E41" s="181" t="s">
        <v>34</v>
      </c>
      <c r="F41" s="181" t="s">
        <v>706</v>
      </c>
      <c r="G41" s="470" t="s">
        <v>1242</v>
      </c>
      <c r="H41" s="168" t="s">
        <v>1266</v>
      </c>
      <c r="T41" s="377" t="s">
        <v>1465</v>
      </c>
      <c r="U41" s="378" t="s">
        <v>645</v>
      </c>
      <c r="V41" s="389" t="s">
        <v>1815</v>
      </c>
      <c r="W41" s="378" t="s">
        <v>672</v>
      </c>
      <c r="X41" s="377" t="s">
        <v>37</v>
      </c>
      <c r="Y41" s="377" t="s">
        <v>691</v>
      </c>
      <c r="Z41" s="384" t="s">
        <v>488</v>
      </c>
      <c r="AA41" t="s">
        <v>1239</v>
      </c>
    </row>
    <row r="42" spans="1:27" ht="24" hidden="1" x14ac:dyDescent="0.25">
      <c r="A42" s="472" t="s">
        <v>1470</v>
      </c>
      <c r="B42" s="476" t="s">
        <v>1994</v>
      </c>
      <c r="C42" s="472" t="s">
        <v>1655</v>
      </c>
      <c r="D42" s="466" t="s">
        <v>1226</v>
      </c>
      <c r="E42" s="181" t="s">
        <v>34</v>
      </c>
      <c r="F42" s="181" t="s">
        <v>706</v>
      </c>
      <c r="G42" s="470" t="s">
        <v>1242</v>
      </c>
      <c r="H42" s="168" t="s">
        <v>1266</v>
      </c>
      <c r="T42" s="377" t="s">
        <v>1465</v>
      </c>
      <c r="U42" s="378" t="s">
        <v>645</v>
      </c>
      <c r="V42" s="389" t="s">
        <v>1816</v>
      </c>
      <c r="W42" s="378" t="s">
        <v>674</v>
      </c>
      <c r="X42" s="377" t="s">
        <v>37</v>
      </c>
      <c r="Y42" s="377" t="s">
        <v>691</v>
      </c>
      <c r="Z42" s="384" t="s">
        <v>692</v>
      </c>
      <c r="AA42" t="s">
        <v>1239</v>
      </c>
    </row>
    <row r="43" spans="1:27" ht="36" hidden="1" x14ac:dyDescent="0.25">
      <c r="A43" s="472" t="s">
        <v>1470</v>
      </c>
      <c r="B43" s="476" t="s">
        <v>1994</v>
      </c>
      <c r="C43" s="472" t="s">
        <v>1656</v>
      </c>
      <c r="D43" s="466" t="s">
        <v>1227</v>
      </c>
      <c r="E43" s="181" t="s">
        <v>34</v>
      </c>
      <c r="F43" s="181" t="s">
        <v>706</v>
      </c>
      <c r="G43" s="470" t="s">
        <v>1242</v>
      </c>
      <c r="H43" s="168" t="s">
        <v>1266</v>
      </c>
      <c r="T43" s="377" t="s">
        <v>1466</v>
      </c>
      <c r="U43" s="378" t="s">
        <v>1383</v>
      </c>
      <c r="V43" s="389" t="s">
        <v>1817</v>
      </c>
      <c r="W43" s="378" t="s">
        <v>680</v>
      </c>
      <c r="X43" s="377" t="s">
        <v>37</v>
      </c>
      <c r="Y43" s="377" t="s">
        <v>691</v>
      </c>
      <c r="Z43" s="384" t="s">
        <v>523</v>
      </c>
      <c r="AA43" t="s">
        <v>1239</v>
      </c>
    </row>
    <row r="44" spans="1:27" ht="36" hidden="1" x14ac:dyDescent="0.25">
      <c r="A44" s="472" t="s">
        <v>1471</v>
      </c>
      <c r="B44" s="476" t="s">
        <v>1997</v>
      </c>
      <c r="C44" s="472" t="s">
        <v>1657</v>
      </c>
      <c r="D44" s="466" t="s">
        <v>1227</v>
      </c>
      <c r="E44" s="181" t="s">
        <v>34</v>
      </c>
      <c r="F44" s="181" t="s">
        <v>706</v>
      </c>
      <c r="G44" s="470" t="s">
        <v>1242</v>
      </c>
      <c r="H44" s="168" t="s">
        <v>1266</v>
      </c>
      <c r="T44" s="377" t="s">
        <v>1466</v>
      </c>
      <c r="U44" s="378" t="s">
        <v>1383</v>
      </c>
      <c r="V44" s="389" t="s">
        <v>1818</v>
      </c>
      <c r="W44" s="378" t="s">
        <v>673</v>
      </c>
      <c r="X44" s="377" t="s">
        <v>37</v>
      </c>
      <c r="Y44" s="377" t="s">
        <v>691</v>
      </c>
      <c r="Z44" s="384" t="s">
        <v>675</v>
      </c>
      <c r="AA44" t="s">
        <v>1239</v>
      </c>
    </row>
    <row r="45" spans="1:27" ht="36" hidden="1" x14ac:dyDescent="0.25">
      <c r="A45" s="472" t="s">
        <v>1472</v>
      </c>
      <c r="B45" s="466" t="s">
        <v>1228</v>
      </c>
      <c r="C45" s="472" t="s">
        <v>1658</v>
      </c>
      <c r="D45" s="466" t="s">
        <v>1228</v>
      </c>
      <c r="E45" s="181" t="s">
        <v>34</v>
      </c>
      <c r="F45" s="181" t="s">
        <v>706</v>
      </c>
      <c r="G45" s="470" t="s">
        <v>1242</v>
      </c>
      <c r="H45" s="168" t="s">
        <v>1266</v>
      </c>
      <c r="T45" s="377" t="s">
        <v>1466</v>
      </c>
      <c r="U45" s="378" t="s">
        <v>1383</v>
      </c>
      <c r="V45" s="389" t="s">
        <v>1819</v>
      </c>
      <c r="W45" s="378" t="s">
        <v>674</v>
      </c>
      <c r="X45" s="377" t="s">
        <v>37</v>
      </c>
      <c r="Y45" s="377" t="s">
        <v>691</v>
      </c>
      <c r="Z45" s="384" t="s">
        <v>676</v>
      </c>
      <c r="AA45" t="s">
        <v>1239</v>
      </c>
    </row>
    <row r="46" spans="1:27" ht="36" hidden="1" x14ac:dyDescent="0.25">
      <c r="A46" s="472" t="s">
        <v>1473</v>
      </c>
      <c r="B46" s="487" t="s">
        <v>1995</v>
      </c>
      <c r="C46" s="472" t="s">
        <v>1659</v>
      </c>
      <c r="D46" s="480" t="s">
        <v>1417</v>
      </c>
      <c r="E46" s="181" t="s">
        <v>34</v>
      </c>
      <c r="F46" s="181" t="s">
        <v>706</v>
      </c>
      <c r="G46" s="470" t="s">
        <v>1242</v>
      </c>
      <c r="H46" s="168" t="s">
        <v>1266</v>
      </c>
      <c r="T46" s="377" t="s">
        <v>1461</v>
      </c>
      <c r="U46" s="378" t="s">
        <v>647</v>
      </c>
      <c r="V46" s="389" t="s">
        <v>1649</v>
      </c>
      <c r="W46" s="378" t="s">
        <v>658</v>
      </c>
      <c r="X46" s="377" t="s">
        <v>37</v>
      </c>
      <c r="Y46" s="377" t="s">
        <v>691</v>
      </c>
      <c r="Z46" s="384" t="s">
        <v>408</v>
      </c>
      <c r="AA46" t="s">
        <v>1239</v>
      </c>
    </row>
    <row r="47" spans="1:27" ht="36" hidden="1" x14ac:dyDescent="0.25">
      <c r="A47" s="472" t="s">
        <v>1473</v>
      </c>
      <c r="B47" s="487" t="s">
        <v>1995</v>
      </c>
      <c r="C47" s="472" t="s">
        <v>1660</v>
      </c>
      <c r="D47" s="480" t="s">
        <v>1229</v>
      </c>
      <c r="E47" s="181" t="s">
        <v>34</v>
      </c>
      <c r="F47" s="181" t="s">
        <v>706</v>
      </c>
      <c r="G47" s="470" t="s">
        <v>1242</v>
      </c>
      <c r="H47" s="168" t="s">
        <v>1266</v>
      </c>
      <c r="T47" s="377" t="s">
        <v>1464</v>
      </c>
      <c r="U47" s="378" t="s">
        <v>1382</v>
      </c>
      <c r="V47" s="389" t="s">
        <v>1813</v>
      </c>
      <c r="W47" s="378" t="s">
        <v>1415</v>
      </c>
      <c r="X47" s="377" t="s">
        <v>37</v>
      </c>
      <c r="Y47" s="377" t="s">
        <v>691</v>
      </c>
      <c r="Z47" s="376" t="s">
        <v>409</v>
      </c>
      <c r="AA47" t="s">
        <v>1239</v>
      </c>
    </row>
    <row r="48" spans="1:27" ht="36" hidden="1" x14ac:dyDescent="0.25">
      <c r="A48" s="472" t="s">
        <v>1473</v>
      </c>
      <c r="B48" s="487" t="s">
        <v>1995</v>
      </c>
      <c r="C48" s="472" t="s">
        <v>1661</v>
      </c>
      <c r="D48" s="480" t="s">
        <v>1230</v>
      </c>
      <c r="E48" s="181" t="s">
        <v>34</v>
      </c>
      <c r="F48" s="181" t="s">
        <v>706</v>
      </c>
      <c r="G48" s="470" t="s">
        <v>1242</v>
      </c>
      <c r="H48" s="168" t="s">
        <v>1266</v>
      </c>
      <c r="T48" s="377" t="s">
        <v>1467</v>
      </c>
      <c r="U48" s="378" t="s">
        <v>664</v>
      </c>
      <c r="V48" s="389" t="s">
        <v>1820</v>
      </c>
      <c r="W48" s="378" t="s">
        <v>1416</v>
      </c>
      <c r="X48" s="377" t="s">
        <v>37</v>
      </c>
      <c r="Y48" s="377" t="s">
        <v>690</v>
      </c>
      <c r="Z48" s="384" t="s">
        <v>427</v>
      </c>
      <c r="AA48" t="s">
        <v>1240</v>
      </c>
    </row>
    <row r="49" spans="1:27" hidden="1" x14ac:dyDescent="0.25">
      <c r="A49" s="472" t="s">
        <v>1473</v>
      </c>
      <c r="B49" s="487" t="s">
        <v>1995</v>
      </c>
      <c r="C49" s="472" t="s">
        <v>1821</v>
      </c>
      <c r="D49" s="480" t="s">
        <v>1231</v>
      </c>
      <c r="E49" s="181" t="s">
        <v>34</v>
      </c>
      <c r="F49" s="181" t="s">
        <v>706</v>
      </c>
      <c r="G49" s="470" t="s">
        <v>1242</v>
      </c>
      <c r="H49" s="168" t="s">
        <v>1266</v>
      </c>
      <c r="T49" s="377" t="s">
        <v>1468</v>
      </c>
      <c r="U49" s="378" t="s">
        <v>1098</v>
      </c>
      <c r="V49" s="377" t="s">
        <v>1650</v>
      </c>
      <c r="W49" s="378" t="s">
        <v>164</v>
      </c>
      <c r="X49" s="377" t="s">
        <v>34</v>
      </c>
      <c r="Y49" s="377" t="s">
        <v>1861</v>
      </c>
      <c r="Z49" s="379" t="s">
        <v>163</v>
      </c>
      <c r="AA49" t="s">
        <v>1241</v>
      </c>
    </row>
    <row r="50" spans="1:27" ht="24" hidden="1" x14ac:dyDescent="0.25">
      <c r="A50" s="472" t="s">
        <v>1473</v>
      </c>
      <c r="B50" s="487" t="s">
        <v>1995</v>
      </c>
      <c r="C50" s="472" t="s">
        <v>1822</v>
      </c>
      <c r="D50" s="480" t="s">
        <v>1233</v>
      </c>
      <c r="E50" s="181" t="s">
        <v>34</v>
      </c>
      <c r="F50" s="181" t="s">
        <v>706</v>
      </c>
      <c r="G50" s="470" t="s">
        <v>1242</v>
      </c>
      <c r="H50" s="168" t="s">
        <v>1266</v>
      </c>
      <c r="T50" s="377" t="s">
        <v>1469</v>
      </c>
      <c r="U50" s="378" t="s">
        <v>1099</v>
      </c>
      <c r="V50" s="377" t="s">
        <v>1651</v>
      </c>
      <c r="W50" s="378" t="s">
        <v>385</v>
      </c>
      <c r="X50" s="377" t="s">
        <v>34</v>
      </c>
      <c r="Y50" s="377" t="s">
        <v>1861</v>
      </c>
      <c r="Z50" s="379" t="s">
        <v>384</v>
      </c>
      <c r="AA50" t="s">
        <v>1241</v>
      </c>
    </row>
    <row r="51" spans="1:27" ht="24" hidden="1" x14ac:dyDescent="0.25">
      <c r="A51" s="472" t="s">
        <v>1473</v>
      </c>
      <c r="B51" s="487" t="s">
        <v>1995</v>
      </c>
      <c r="C51" s="472" t="s">
        <v>1823</v>
      </c>
      <c r="D51" s="480" t="s">
        <v>1232</v>
      </c>
      <c r="E51" s="181" t="s">
        <v>34</v>
      </c>
      <c r="F51" s="181" t="s">
        <v>706</v>
      </c>
      <c r="G51" s="470" t="s">
        <v>1242</v>
      </c>
      <c r="H51" s="168" t="s">
        <v>1266</v>
      </c>
      <c r="T51" s="377" t="s">
        <v>1470</v>
      </c>
      <c r="U51" s="378" t="s">
        <v>1087</v>
      </c>
      <c r="V51" s="377" t="s">
        <v>1652</v>
      </c>
      <c r="W51" s="378" t="s">
        <v>1088</v>
      </c>
      <c r="X51" s="377" t="s">
        <v>34</v>
      </c>
      <c r="Y51" s="377" t="s">
        <v>1861</v>
      </c>
      <c r="Z51" s="379"/>
      <c r="AA51" t="s">
        <v>1241</v>
      </c>
    </row>
    <row r="52" spans="1:27" ht="24" hidden="1" x14ac:dyDescent="0.25">
      <c r="A52" s="472" t="s">
        <v>1474</v>
      </c>
      <c r="B52" s="476" t="s">
        <v>1051</v>
      </c>
      <c r="C52" s="472" t="s">
        <v>1824</v>
      </c>
      <c r="D52" s="466" t="s">
        <v>1100</v>
      </c>
      <c r="E52" s="181" t="s">
        <v>34</v>
      </c>
      <c r="F52" s="181" t="s">
        <v>706</v>
      </c>
      <c r="G52" s="470" t="s">
        <v>1242</v>
      </c>
      <c r="H52" s="168" t="s">
        <v>1266</v>
      </c>
      <c r="T52" s="377" t="s">
        <v>1470</v>
      </c>
      <c r="U52" s="378" t="s">
        <v>1087</v>
      </c>
      <c r="V52" s="377" t="s">
        <v>1653</v>
      </c>
      <c r="W52" s="378" t="s">
        <v>1089</v>
      </c>
      <c r="X52" s="377" t="s">
        <v>34</v>
      </c>
      <c r="Y52" s="377" t="s">
        <v>1861</v>
      </c>
      <c r="Z52" s="379"/>
      <c r="AA52" t="s">
        <v>1241</v>
      </c>
    </row>
    <row r="53" spans="1:27" ht="24" hidden="1" x14ac:dyDescent="0.25">
      <c r="A53" s="472" t="s">
        <v>1475</v>
      </c>
      <c r="B53" s="476" t="s">
        <v>411</v>
      </c>
      <c r="C53" s="472" t="s">
        <v>1825</v>
      </c>
      <c r="D53" s="466" t="s">
        <v>411</v>
      </c>
      <c r="E53" s="181" t="s">
        <v>34</v>
      </c>
      <c r="F53" s="181" t="s">
        <v>706</v>
      </c>
      <c r="G53" s="470" t="s">
        <v>1242</v>
      </c>
      <c r="H53" s="168" t="s">
        <v>1266</v>
      </c>
      <c r="T53" s="377" t="s">
        <v>1470</v>
      </c>
      <c r="U53" s="378" t="s">
        <v>1087</v>
      </c>
      <c r="V53" s="377" t="s">
        <v>1654</v>
      </c>
      <c r="W53" s="378" t="s">
        <v>1090</v>
      </c>
      <c r="X53" s="377" t="s">
        <v>34</v>
      </c>
      <c r="Y53" s="377" t="s">
        <v>1861</v>
      </c>
      <c r="Z53" s="379"/>
      <c r="AA53" t="s">
        <v>1241</v>
      </c>
    </row>
    <row r="54" spans="1:27" ht="24" hidden="1" x14ac:dyDescent="0.25">
      <c r="A54" s="472" t="s">
        <v>1468</v>
      </c>
      <c r="B54" s="476" t="s">
        <v>1412</v>
      </c>
      <c r="C54" s="472" t="s">
        <v>1826</v>
      </c>
      <c r="D54" s="466" t="s">
        <v>1412</v>
      </c>
      <c r="E54" s="181" t="s">
        <v>34</v>
      </c>
      <c r="F54" s="181" t="s">
        <v>706</v>
      </c>
      <c r="G54" s="470" t="s">
        <v>1243</v>
      </c>
      <c r="H54" s="181" t="s">
        <v>637</v>
      </c>
      <c r="T54" s="377" t="s">
        <v>1470</v>
      </c>
      <c r="U54" s="378" t="s">
        <v>1087</v>
      </c>
      <c r="V54" s="377" t="s">
        <v>1655</v>
      </c>
      <c r="W54" s="378" t="s">
        <v>1091</v>
      </c>
      <c r="X54" s="377" t="s">
        <v>34</v>
      </c>
      <c r="Y54" s="377" t="s">
        <v>1861</v>
      </c>
      <c r="Z54" s="379"/>
      <c r="AA54" t="s">
        <v>1241</v>
      </c>
    </row>
    <row r="55" spans="1:27" ht="24" hidden="1" x14ac:dyDescent="0.25">
      <c r="A55" s="472" t="s">
        <v>1476</v>
      </c>
      <c r="B55" s="476" t="s">
        <v>92</v>
      </c>
      <c r="C55" s="472" t="s">
        <v>1827</v>
      </c>
      <c r="D55" s="466" t="s">
        <v>92</v>
      </c>
      <c r="E55" s="181" t="s">
        <v>34</v>
      </c>
      <c r="F55" s="181" t="s">
        <v>706</v>
      </c>
      <c r="G55" s="470" t="s">
        <v>1243</v>
      </c>
      <c r="H55" s="181" t="s">
        <v>637</v>
      </c>
      <c r="T55" s="377" t="s">
        <v>1470</v>
      </c>
      <c r="U55" s="378" t="s">
        <v>1087</v>
      </c>
      <c r="V55" s="377" t="s">
        <v>1656</v>
      </c>
      <c r="W55" s="378" t="s">
        <v>1092</v>
      </c>
      <c r="X55" s="377" t="s">
        <v>34</v>
      </c>
      <c r="Y55" s="377" t="s">
        <v>1861</v>
      </c>
      <c r="Z55" s="379"/>
      <c r="AA55" t="s">
        <v>1241</v>
      </c>
    </row>
    <row r="56" spans="1:27" ht="36" hidden="1" x14ac:dyDescent="0.25">
      <c r="A56" s="472" t="s">
        <v>1477</v>
      </c>
      <c r="B56" s="476" t="s">
        <v>1932</v>
      </c>
      <c r="C56" s="472" t="s">
        <v>1828</v>
      </c>
      <c r="D56" s="466" t="s">
        <v>1996</v>
      </c>
      <c r="E56" s="181" t="s">
        <v>34</v>
      </c>
      <c r="F56" s="181" t="s">
        <v>706</v>
      </c>
      <c r="G56" s="470" t="s">
        <v>1243</v>
      </c>
      <c r="H56" s="181" t="s">
        <v>637</v>
      </c>
      <c r="T56" s="377" t="s">
        <v>1471</v>
      </c>
      <c r="U56" s="378" t="s">
        <v>1384</v>
      </c>
      <c r="V56" s="377" t="s">
        <v>1657</v>
      </c>
      <c r="W56" s="378" t="s">
        <v>1093</v>
      </c>
      <c r="X56" s="377" t="s">
        <v>34</v>
      </c>
      <c r="Y56" s="377" t="s">
        <v>1861</v>
      </c>
      <c r="Z56" s="379"/>
      <c r="AA56" t="s">
        <v>1241</v>
      </c>
    </row>
    <row r="57" spans="1:27" ht="36" hidden="1" x14ac:dyDescent="0.25">
      <c r="A57" s="472" t="s">
        <v>1490</v>
      </c>
      <c r="B57" s="476" t="s">
        <v>1055</v>
      </c>
      <c r="C57" s="472" t="s">
        <v>1662</v>
      </c>
      <c r="D57" s="466" t="s">
        <v>1998</v>
      </c>
      <c r="E57" s="181" t="s">
        <v>41</v>
      </c>
      <c r="F57" s="181" t="s">
        <v>708</v>
      </c>
      <c r="G57" s="470" t="s">
        <v>1244</v>
      </c>
      <c r="H57" s="181" t="s">
        <v>628</v>
      </c>
      <c r="T57" s="377" t="s">
        <v>1471</v>
      </c>
      <c r="U57" s="378" t="s">
        <v>1384</v>
      </c>
      <c r="V57" s="377" t="s">
        <v>1658</v>
      </c>
      <c r="W57" s="378" t="s">
        <v>1094</v>
      </c>
      <c r="X57" s="377" t="s">
        <v>34</v>
      </c>
      <c r="Y57" s="377" t="s">
        <v>1861</v>
      </c>
      <c r="Z57" s="379"/>
      <c r="AA57" t="s">
        <v>1241</v>
      </c>
    </row>
    <row r="58" spans="1:27" ht="36" hidden="1" x14ac:dyDescent="0.25">
      <c r="A58" s="472" t="s">
        <v>1490</v>
      </c>
      <c r="B58" s="476" t="s">
        <v>1055</v>
      </c>
      <c r="C58" s="472" t="s">
        <v>1663</v>
      </c>
      <c r="D58" s="466" t="s">
        <v>1999</v>
      </c>
      <c r="E58" s="181" t="s">
        <v>41</v>
      </c>
      <c r="F58" s="181" t="s">
        <v>708</v>
      </c>
      <c r="G58" s="470" t="s">
        <v>1244</v>
      </c>
      <c r="H58" s="181" t="s">
        <v>628</v>
      </c>
      <c r="T58" s="377" t="s">
        <v>1471</v>
      </c>
      <c r="U58" s="378" t="s">
        <v>1384</v>
      </c>
      <c r="V58" s="377" t="s">
        <v>1659</v>
      </c>
      <c r="W58" s="378" t="s">
        <v>1095</v>
      </c>
      <c r="X58" s="377" t="s">
        <v>34</v>
      </c>
      <c r="Y58" s="377" t="s">
        <v>1861</v>
      </c>
      <c r="Z58" s="379"/>
      <c r="AA58" t="s">
        <v>1241</v>
      </c>
    </row>
    <row r="59" spans="1:27" ht="36" hidden="1" x14ac:dyDescent="0.25">
      <c r="A59" s="472" t="s">
        <v>1490</v>
      </c>
      <c r="B59" s="476" t="s">
        <v>1055</v>
      </c>
      <c r="C59" s="472" t="s">
        <v>1664</v>
      </c>
      <c r="D59" s="466" t="s">
        <v>2000</v>
      </c>
      <c r="E59" s="181" t="s">
        <v>41</v>
      </c>
      <c r="F59" s="181" t="s">
        <v>708</v>
      </c>
      <c r="G59" s="470" t="s">
        <v>1244</v>
      </c>
      <c r="H59" s="181" t="s">
        <v>628</v>
      </c>
      <c r="T59" s="377" t="s">
        <v>1471</v>
      </c>
      <c r="U59" s="378" t="s">
        <v>1384</v>
      </c>
      <c r="V59" s="377" t="s">
        <v>1660</v>
      </c>
      <c r="W59" s="378" t="s">
        <v>1096</v>
      </c>
      <c r="X59" s="377" t="s">
        <v>34</v>
      </c>
      <c r="Y59" s="377" t="s">
        <v>1861</v>
      </c>
      <c r="Z59" s="379"/>
      <c r="AA59" t="s">
        <v>1241</v>
      </c>
    </row>
    <row r="60" spans="1:27" ht="36" hidden="1" x14ac:dyDescent="0.25">
      <c r="A60" s="472" t="s">
        <v>1490</v>
      </c>
      <c r="B60" s="476" t="s">
        <v>1055</v>
      </c>
      <c r="C60" s="472" t="s">
        <v>1665</v>
      </c>
      <c r="D60" s="466" t="s">
        <v>2001</v>
      </c>
      <c r="E60" s="181" t="s">
        <v>41</v>
      </c>
      <c r="F60" s="181" t="s">
        <v>708</v>
      </c>
      <c r="G60" s="470" t="s">
        <v>1244</v>
      </c>
      <c r="H60" s="181" t="s">
        <v>628</v>
      </c>
      <c r="T60" s="377" t="s">
        <v>1471</v>
      </c>
      <c r="U60" s="378" t="s">
        <v>1384</v>
      </c>
      <c r="V60" s="377" t="s">
        <v>1661</v>
      </c>
      <c r="W60" s="378" t="s">
        <v>1097</v>
      </c>
      <c r="X60" s="377" t="s">
        <v>34</v>
      </c>
      <c r="Y60" s="377" t="s">
        <v>1861</v>
      </c>
      <c r="Z60" s="379"/>
      <c r="AA60" t="s">
        <v>1241</v>
      </c>
    </row>
    <row r="61" spans="1:27" ht="24" hidden="1" x14ac:dyDescent="0.25">
      <c r="A61" s="472" t="s">
        <v>1491</v>
      </c>
      <c r="B61" s="476" t="s">
        <v>1065</v>
      </c>
      <c r="C61" s="472" t="s">
        <v>1666</v>
      </c>
      <c r="D61" s="466" t="s">
        <v>1065</v>
      </c>
      <c r="E61" s="181" t="s">
        <v>41</v>
      </c>
      <c r="F61" s="181" t="s">
        <v>708</v>
      </c>
      <c r="G61" s="470" t="s">
        <v>1244</v>
      </c>
      <c r="H61" s="181" t="s">
        <v>628</v>
      </c>
      <c r="T61" s="377" t="s">
        <v>1472</v>
      </c>
      <c r="U61" s="378" t="s">
        <v>1050</v>
      </c>
      <c r="V61" s="377" t="s">
        <v>1821</v>
      </c>
      <c r="W61" s="378" t="s">
        <v>1225</v>
      </c>
      <c r="X61" s="377" t="s">
        <v>34</v>
      </c>
      <c r="Y61" s="80" t="s">
        <v>1266</v>
      </c>
      <c r="Z61" s="380" t="s">
        <v>386</v>
      </c>
      <c r="AA61" t="s">
        <v>1242</v>
      </c>
    </row>
    <row r="62" spans="1:27" ht="24" hidden="1" x14ac:dyDescent="0.25">
      <c r="A62" s="472" t="s">
        <v>1492</v>
      </c>
      <c r="B62" s="476" t="s">
        <v>1070</v>
      </c>
      <c r="C62" s="472" t="s">
        <v>1667</v>
      </c>
      <c r="D62" s="466" t="s">
        <v>1070</v>
      </c>
      <c r="E62" s="181" t="s">
        <v>41</v>
      </c>
      <c r="F62" s="181" t="s">
        <v>708</v>
      </c>
      <c r="G62" s="470" t="s">
        <v>1244</v>
      </c>
      <c r="H62" s="181" t="s">
        <v>628</v>
      </c>
      <c r="T62" s="377" t="s">
        <v>1472</v>
      </c>
      <c r="U62" s="378" t="s">
        <v>1050</v>
      </c>
      <c r="V62" s="377" t="s">
        <v>1822</v>
      </c>
      <c r="W62" s="378" t="s">
        <v>1226</v>
      </c>
      <c r="X62" s="377" t="s">
        <v>34</v>
      </c>
      <c r="Y62" s="80" t="s">
        <v>1266</v>
      </c>
      <c r="Z62" s="380"/>
      <c r="AA62" t="s">
        <v>1242</v>
      </c>
    </row>
    <row r="63" spans="1:27" ht="24" hidden="1" x14ac:dyDescent="0.25">
      <c r="A63" s="472" t="s">
        <v>1493</v>
      </c>
      <c r="B63" s="476" t="s">
        <v>1071</v>
      </c>
      <c r="C63" s="472" t="s">
        <v>1668</v>
      </c>
      <c r="D63" s="466" t="s">
        <v>1071</v>
      </c>
      <c r="E63" s="181" t="s">
        <v>41</v>
      </c>
      <c r="F63" s="181" t="s">
        <v>708</v>
      </c>
      <c r="G63" s="470" t="s">
        <v>1244</v>
      </c>
      <c r="H63" s="181" t="s">
        <v>628</v>
      </c>
      <c r="T63" s="377" t="s">
        <v>1472</v>
      </c>
      <c r="U63" s="378" t="s">
        <v>1050</v>
      </c>
      <c r="V63" s="377" t="s">
        <v>1823</v>
      </c>
      <c r="W63" s="378" t="s">
        <v>1227</v>
      </c>
      <c r="X63" s="377" t="s">
        <v>34</v>
      </c>
      <c r="Y63" s="80" t="s">
        <v>1266</v>
      </c>
      <c r="Z63" s="380"/>
      <c r="AA63" t="s">
        <v>1242</v>
      </c>
    </row>
    <row r="64" spans="1:27" ht="36" hidden="1" x14ac:dyDescent="0.25">
      <c r="A64" s="472" t="s">
        <v>1483</v>
      </c>
      <c r="B64" s="476" t="s">
        <v>2011</v>
      </c>
      <c r="C64" s="472" t="s">
        <v>1669</v>
      </c>
      <c r="D64" s="466" t="s">
        <v>1054</v>
      </c>
      <c r="E64" s="181" t="s">
        <v>41</v>
      </c>
      <c r="F64" s="181" t="s">
        <v>708</v>
      </c>
      <c r="G64" s="470" t="s">
        <v>1245</v>
      </c>
      <c r="H64" s="168" t="s">
        <v>1268</v>
      </c>
      <c r="T64" s="377" t="s">
        <v>1473</v>
      </c>
      <c r="U64" s="378" t="s">
        <v>1385</v>
      </c>
      <c r="V64" s="377" t="s">
        <v>1824</v>
      </c>
      <c r="W64" s="378" t="s">
        <v>1228</v>
      </c>
      <c r="X64" s="377" t="s">
        <v>34</v>
      </c>
      <c r="Y64" s="80" t="s">
        <v>1266</v>
      </c>
      <c r="Z64" s="379" t="s">
        <v>387</v>
      </c>
      <c r="AA64" t="s">
        <v>1242</v>
      </c>
    </row>
    <row r="65" spans="1:27" ht="24" hidden="1" x14ac:dyDescent="0.25">
      <c r="A65" s="472" t="s">
        <v>1482</v>
      </c>
      <c r="B65" s="476" t="s">
        <v>2012</v>
      </c>
      <c r="C65" s="472" t="s">
        <v>1670</v>
      </c>
      <c r="D65" s="466" t="s">
        <v>1066</v>
      </c>
      <c r="E65" s="181" t="s">
        <v>41</v>
      </c>
      <c r="F65" s="181" t="s">
        <v>708</v>
      </c>
      <c r="G65" s="470" t="s">
        <v>1245</v>
      </c>
      <c r="H65" s="168" t="s">
        <v>1268</v>
      </c>
      <c r="T65" s="377" t="s">
        <v>1474</v>
      </c>
      <c r="U65" s="378" t="s">
        <v>1051</v>
      </c>
      <c r="V65" s="377" t="s">
        <v>1831</v>
      </c>
      <c r="W65" s="378" t="s">
        <v>1100</v>
      </c>
      <c r="X65" s="377" t="s">
        <v>34</v>
      </c>
      <c r="Y65" s="80" t="s">
        <v>1266</v>
      </c>
      <c r="Z65" s="379" t="s">
        <v>397</v>
      </c>
      <c r="AA65" t="s">
        <v>1242</v>
      </c>
    </row>
    <row r="66" spans="1:27" ht="24" hidden="1" x14ac:dyDescent="0.25">
      <c r="A66" s="472" t="s">
        <v>1484</v>
      </c>
      <c r="B66" s="476" t="s">
        <v>1946</v>
      </c>
      <c r="C66" s="472" t="s">
        <v>1671</v>
      </c>
      <c r="D66" s="466" t="s">
        <v>1067</v>
      </c>
      <c r="E66" s="181" t="s">
        <v>41</v>
      </c>
      <c r="F66" s="181" t="s">
        <v>708</v>
      </c>
      <c r="G66" s="470" t="s">
        <v>1245</v>
      </c>
      <c r="H66" s="168" t="s">
        <v>1268</v>
      </c>
      <c r="T66" s="377" t="s">
        <v>1475</v>
      </c>
      <c r="U66" s="378" t="s">
        <v>1282</v>
      </c>
      <c r="V66" s="377" t="s">
        <v>1832</v>
      </c>
      <c r="W66" s="378" t="s">
        <v>411</v>
      </c>
      <c r="X66" s="377" t="s">
        <v>34</v>
      </c>
      <c r="Y66" s="80" t="s">
        <v>1266</v>
      </c>
      <c r="Z66" s="379" t="s">
        <v>410</v>
      </c>
      <c r="AA66" t="s">
        <v>1242</v>
      </c>
    </row>
    <row r="67" spans="1:27" ht="36" hidden="1" x14ac:dyDescent="0.25">
      <c r="A67" s="472" t="s">
        <v>1480</v>
      </c>
      <c r="B67" s="476" t="s">
        <v>1945</v>
      </c>
      <c r="C67" s="472" t="s">
        <v>1672</v>
      </c>
      <c r="D67" s="466" t="s">
        <v>1068</v>
      </c>
      <c r="E67" s="181" t="s">
        <v>41</v>
      </c>
      <c r="F67" s="181" t="s">
        <v>708</v>
      </c>
      <c r="G67" s="470" t="s">
        <v>1245</v>
      </c>
      <c r="H67" s="168" t="s">
        <v>1268</v>
      </c>
      <c r="T67" s="377" t="s">
        <v>1473</v>
      </c>
      <c r="U67" s="378" t="s">
        <v>1385</v>
      </c>
      <c r="V67" s="377" t="s">
        <v>1825</v>
      </c>
      <c r="W67" s="378" t="s">
        <v>1417</v>
      </c>
      <c r="X67" s="377" t="s">
        <v>34</v>
      </c>
      <c r="Y67" s="80" t="s">
        <v>1266</v>
      </c>
      <c r="Z67" s="379" t="s">
        <v>125</v>
      </c>
      <c r="AA67" t="s">
        <v>1242</v>
      </c>
    </row>
    <row r="68" spans="1:27" ht="36" hidden="1" x14ac:dyDescent="0.25">
      <c r="A68" s="472" t="s">
        <v>1481</v>
      </c>
      <c r="B68" s="476" t="s">
        <v>1069</v>
      </c>
      <c r="C68" s="472" t="s">
        <v>1673</v>
      </c>
      <c r="D68" s="466" t="s">
        <v>1069</v>
      </c>
      <c r="E68" s="181" t="s">
        <v>41</v>
      </c>
      <c r="F68" s="181" t="s">
        <v>708</v>
      </c>
      <c r="G68" s="470" t="s">
        <v>1245</v>
      </c>
      <c r="H68" s="168" t="s">
        <v>1268</v>
      </c>
      <c r="T68" s="377" t="s">
        <v>1473</v>
      </c>
      <c r="U68" s="378" t="s">
        <v>1385</v>
      </c>
      <c r="V68" s="377" t="s">
        <v>1826</v>
      </c>
      <c r="W68" s="378" t="s">
        <v>1229</v>
      </c>
      <c r="X68" s="377" t="s">
        <v>34</v>
      </c>
      <c r="Y68" s="80" t="s">
        <v>1266</v>
      </c>
      <c r="Z68" s="379" t="s">
        <v>129</v>
      </c>
      <c r="AA68" t="s">
        <v>1242</v>
      </c>
    </row>
    <row r="69" spans="1:27" ht="36" hidden="1" x14ac:dyDescent="0.25">
      <c r="A69" s="472" t="s">
        <v>1485</v>
      </c>
      <c r="B69" s="476" t="s">
        <v>1944</v>
      </c>
      <c r="C69" s="472" t="s">
        <v>1674</v>
      </c>
      <c r="D69" s="466" t="s">
        <v>1053</v>
      </c>
      <c r="E69" s="181" t="s">
        <v>41</v>
      </c>
      <c r="F69" s="181" t="s">
        <v>708</v>
      </c>
      <c r="G69" s="470" t="s">
        <v>1245</v>
      </c>
      <c r="H69" s="168" t="s">
        <v>1268</v>
      </c>
      <c r="T69" s="377" t="s">
        <v>1473</v>
      </c>
      <c r="U69" s="378" t="s">
        <v>1385</v>
      </c>
      <c r="V69" s="377" t="s">
        <v>1827</v>
      </c>
      <c r="W69" s="378" t="s">
        <v>1230</v>
      </c>
      <c r="X69" s="377" t="s">
        <v>34</v>
      </c>
      <c r="Y69" s="80" t="s">
        <v>1266</v>
      </c>
      <c r="Z69" s="379"/>
      <c r="AA69" t="s">
        <v>1242</v>
      </c>
    </row>
    <row r="70" spans="1:27" ht="36" hidden="1" x14ac:dyDescent="0.25">
      <c r="A70" s="472" t="s">
        <v>1486</v>
      </c>
      <c r="B70" s="476" t="s">
        <v>2013</v>
      </c>
      <c r="C70" s="472" t="s">
        <v>1675</v>
      </c>
      <c r="D70" s="466" t="s">
        <v>1052</v>
      </c>
      <c r="E70" s="181" t="s">
        <v>41</v>
      </c>
      <c r="F70" s="181" t="s">
        <v>708</v>
      </c>
      <c r="G70" s="470" t="s">
        <v>1245</v>
      </c>
      <c r="H70" s="168" t="s">
        <v>1268</v>
      </c>
      <c r="T70" s="377" t="s">
        <v>1473</v>
      </c>
      <c r="U70" s="378" t="s">
        <v>1385</v>
      </c>
      <c r="V70" s="377" t="s">
        <v>1828</v>
      </c>
      <c r="W70" s="378" t="s">
        <v>1231</v>
      </c>
      <c r="X70" s="377" t="s">
        <v>34</v>
      </c>
      <c r="Y70" s="80" t="s">
        <v>1266</v>
      </c>
      <c r="Z70" s="379"/>
      <c r="AA70" t="s">
        <v>1242</v>
      </c>
    </row>
    <row r="71" spans="1:27" ht="36" hidden="1" x14ac:dyDescent="0.25">
      <c r="A71" s="472" t="s">
        <v>1486</v>
      </c>
      <c r="B71" s="476" t="s">
        <v>2013</v>
      </c>
      <c r="C71" s="472" t="s">
        <v>1837</v>
      </c>
      <c r="D71" s="466" t="s">
        <v>1062</v>
      </c>
      <c r="E71" s="181" t="s">
        <v>41</v>
      </c>
      <c r="F71" s="181" t="s">
        <v>708</v>
      </c>
      <c r="G71" s="470" t="s">
        <v>1245</v>
      </c>
      <c r="H71" s="168" t="s">
        <v>1268</v>
      </c>
      <c r="T71" s="377" t="s">
        <v>1473</v>
      </c>
      <c r="U71" s="378" t="s">
        <v>1385</v>
      </c>
      <c r="V71" s="377" t="s">
        <v>1829</v>
      </c>
      <c r="W71" s="378" t="s">
        <v>1233</v>
      </c>
      <c r="X71" s="377" t="s">
        <v>34</v>
      </c>
      <c r="Y71" s="80" t="s">
        <v>1266</v>
      </c>
      <c r="Z71" s="379" t="s">
        <v>130</v>
      </c>
      <c r="AA71" t="s">
        <v>1242</v>
      </c>
    </row>
    <row r="72" spans="1:27" ht="36" hidden="1" x14ac:dyDescent="0.25">
      <c r="A72" s="472" t="s">
        <v>1487</v>
      </c>
      <c r="B72" s="476" t="s">
        <v>1063</v>
      </c>
      <c r="C72" s="472" t="s">
        <v>1838</v>
      </c>
      <c r="D72" s="466" t="s">
        <v>1063</v>
      </c>
      <c r="E72" s="181" t="s">
        <v>41</v>
      </c>
      <c r="F72" s="181" t="s">
        <v>708</v>
      </c>
      <c r="G72" s="470" t="s">
        <v>1245</v>
      </c>
      <c r="H72" s="168" t="s">
        <v>1268</v>
      </c>
      <c r="T72" s="377" t="s">
        <v>1473</v>
      </c>
      <c r="U72" s="378" t="s">
        <v>1385</v>
      </c>
      <c r="V72" s="377" t="s">
        <v>1830</v>
      </c>
      <c r="W72" s="378" t="s">
        <v>1232</v>
      </c>
      <c r="X72" s="377" t="s">
        <v>34</v>
      </c>
      <c r="Y72" s="80" t="s">
        <v>1266</v>
      </c>
      <c r="Z72" s="379" t="s">
        <v>155</v>
      </c>
      <c r="AA72" t="s">
        <v>1242</v>
      </c>
    </row>
    <row r="73" spans="1:27" hidden="1" x14ac:dyDescent="0.25">
      <c r="A73" s="472" t="s">
        <v>1488</v>
      </c>
      <c r="B73" s="476" t="s">
        <v>1061</v>
      </c>
      <c r="C73" s="472" t="s">
        <v>1839</v>
      </c>
      <c r="D73" s="466" t="s">
        <v>1060</v>
      </c>
      <c r="E73" s="181" t="s">
        <v>41</v>
      </c>
      <c r="F73" s="181" t="s">
        <v>708</v>
      </c>
      <c r="G73" s="470" t="s">
        <v>1246</v>
      </c>
      <c r="H73" s="181" t="s">
        <v>638</v>
      </c>
      <c r="T73" s="377" t="s">
        <v>1476</v>
      </c>
      <c r="U73" s="378" t="s">
        <v>1386</v>
      </c>
      <c r="V73" s="377" t="s">
        <v>1833</v>
      </c>
      <c r="W73" s="378" t="s">
        <v>1412</v>
      </c>
      <c r="X73" s="377" t="s">
        <v>34</v>
      </c>
      <c r="Y73" s="377" t="s">
        <v>637</v>
      </c>
      <c r="Z73" s="380" t="s">
        <v>107</v>
      </c>
      <c r="AA73" t="s">
        <v>1243</v>
      </c>
    </row>
    <row r="74" spans="1:27" ht="24" hidden="1" x14ac:dyDescent="0.25">
      <c r="A74" s="472" t="s">
        <v>1489</v>
      </c>
      <c r="B74" s="476" t="s">
        <v>1064</v>
      </c>
      <c r="C74" s="472" t="s">
        <v>1840</v>
      </c>
      <c r="D74" s="466" t="s">
        <v>1064</v>
      </c>
      <c r="E74" s="181" t="s">
        <v>41</v>
      </c>
      <c r="F74" s="181" t="s">
        <v>708</v>
      </c>
      <c r="G74" s="470" t="s">
        <v>1246</v>
      </c>
      <c r="H74" s="181" t="s">
        <v>638</v>
      </c>
      <c r="T74" s="377" t="s">
        <v>1477</v>
      </c>
      <c r="U74" s="378" t="s">
        <v>1283</v>
      </c>
      <c r="V74" s="377" t="s">
        <v>1834</v>
      </c>
      <c r="W74" s="378" t="s">
        <v>92</v>
      </c>
      <c r="X74" s="377" t="s">
        <v>34</v>
      </c>
      <c r="Y74" s="377" t="s">
        <v>637</v>
      </c>
      <c r="Z74" s="385" t="s">
        <v>109</v>
      </c>
      <c r="AA74" t="s">
        <v>1243</v>
      </c>
    </row>
    <row r="75" spans="1:27" ht="60" hidden="1" x14ac:dyDescent="0.25">
      <c r="A75" s="472" t="s">
        <v>1494</v>
      </c>
      <c r="B75" s="476" t="s">
        <v>1957</v>
      </c>
      <c r="C75" s="472" t="s">
        <v>1676</v>
      </c>
      <c r="D75" s="466" t="s">
        <v>1418</v>
      </c>
      <c r="E75" s="181" t="s">
        <v>40</v>
      </c>
      <c r="F75" s="181" t="s">
        <v>702</v>
      </c>
      <c r="G75" s="470" t="s">
        <v>1247</v>
      </c>
      <c r="H75" s="181" t="s">
        <v>701</v>
      </c>
      <c r="T75" s="377" t="s">
        <v>1478</v>
      </c>
      <c r="U75" s="378" t="s">
        <v>1284</v>
      </c>
      <c r="V75" s="377" t="s">
        <v>1835</v>
      </c>
      <c r="W75" s="378" t="s">
        <v>100</v>
      </c>
      <c r="X75" s="377" t="s">
        <v>34</v>
      </c>
      <c r="Y75" s="377" t="s">
        <v>637</v>
      </c>
      <c r="Z75" s="380" t="s">
        <v>110</v>
      </c>
      <c r="AA75" t="s">
        <v>1243</v>
      </c>
    </row>
    <row r="76" spans="1:27" ht="36" hidden="1" x14ac:dyDescent="0.25">
      <c r="A76" s="472" t="s">
        <v>1495</v>
      </c>
      <c r="B76" s="476" t="s">
        <v>1956</v>
      </c>
      <c r="C76" s="472" t="s">
        <v>1677</v>
      </c>
      <c r="D76" s="466" t="s">
        <v>132</v>
      </c>
      <c r="E76" s="181" t="s">
        <v>40</v>
      </c>
      <c r="F76" s="181" t="s">
        <v>702</v>
      </c>
      <c r="G76" s="470" t="s">
        <v>1248</v>
      </c>
      <c r="H76" s="181" t="s">
        <v>1102</v>
      </c>
      <c r="T76" s="377" t="s">
        <v>1479</v>
      </c>
      <c r="U76" s="378" t="s">
        <v>1387</v>
      </c>
      <c r="V76" s="377" t="s">
        <v>1836</v>
      </c>
      <c r="W76" s="378" t="s">
        <v>1414</v>
      </c>
      <c r="X76" s="377" t="s">
        <v>34</v>
      </c>
      <c r="Y76" s="377" t="s">
        <v>637</v>
      </c>
      <c r="Z76" s="385" t="s">
        <v>111</v>
      </c>
      <c r="AA76" t="s">
        <v>1243</v>
      </c>
    </row>
    <row r="77" spans="1:27" hidden="1" x14ac:dyDescent="0.25">
      <c r="A77" s="472" t="s">
        <v>1495</v>
      </c>
      <c r="B77" s="476" t="s">
        <v>1956</v>
      </c>
      <c r="C77" s="472" t="s">
        <v>1678</v>
      </c>
      <c r="D77" s="466" t="s">
        <v>136</v>
      </c>
      <c r="E77" s="181" t="s">
        <v>40</v>
      </c>
      <c r="F77" s="181" t="s">
        <v>702</v>
      </c>
      <c r="G77" s="470" t="s">
        <v>1248</v>
      </c>
      <c r="H77" s="181" t="s">
        <v>1102</v>
      </c>
      <c r="T77" s="377" t="s">
        <v>1480</v>
      </c>
      <c r="U77" s="378" t="s">
        <v>1055</v>
      </c>
      <c r="V77" s="377" t="s">
        <v>1662</v>
      </c>
      <c r="W77" s="378" t="s">
        <v>1056</v>
      </c>
      <c r="X77" s="377" t="s">
        <v>41</v>
      </c>
      <c r="Y77" s="377" t="s">
        <v>628</v>
      </c>
      <c r="Z77" s="379"/>
      <c r="AA77" t="s">
        <v>1244</v>
      </c>
    </row>
    <row r="78" spans="1:27" hidden="1" x14ac:dyDescent="0.25">
      <c r="A78" s="472" t="s">
        <v>1495</v>
      </c>
      <c r="B78" s="80" t="s">
        <v>1956</v>
      </c>
      <c r="C78" s="472" t="s">
        <v>1679</v>
      </c>
      <c r="D78" s="466" t="s">
        <v>279</v>
      </c>
      <c r="E78" s="181" t="s">
        <v>40</v>
      </c>
      <c r="F78" s="181" t="s">
        <v>702</v>
      </c>
      <c r="G78" s="470" t="s">
        <v>1248</v>
      </c>
      <c r="H78" s="181" t="s">
        <v>1102</v>
      </c>
      <c r="T78" s="377" t="s">
        <v>1480</v>
      </c>
      <c r="U78" s="378" t="s">
        <v>1055</v>
      </c>
      <c r="V78" s="377" t="s">
        <v>1663</v>
      </c>
      <c r="W78" s="378" t="s">
        <v>1057</v>
      </c>
      <c r="X78" s="377" t="s">
        <v>41</v>
      </c>
      <c r="Y78" s="377" t="s">
        <v>628</v>
      </c>
      <c r="Z78" s="379"/>
      <c r="AA78" t="s">
        <v>1244</v>
      </c>
    </row>
    <row r="79" spans="1:27" hidden="1" x14ac:dyDescent="0.25">
      <c r="A79" s="472" t="s">
        <v>1496</v>
      </c>
      <c r="B79" s="80" t="s">
        <v>1955</v>
      </c>
      <c r="C79" s="472" t="s">
        <v>1680</v>
      </c>
      <c r="D79" s="466" t="s">
        <v>432</v>
      </c>
      <c r="E79" s="181" t="s">
        <v>40</v>
      </c>
      <c r="F79" s="181" t="s">
        <v>702</v>
      </c>
      <c r="G79" s="470" t="s">
        <v>1249</v>
      </c>
      <c r="H79" s="181" t="s">
        <v>1101</v>
      </c>
      <c r="T79" s="377" t="s">
        <v>1480</v>
      </c>
      <c r="U79" s="378" t="s">
        <v>1055</v>
      </c>
      <c r="V79" s="377" t="s">
        <v>1664</v>
      </c>
      <c r="W79" s="378" t="s">
        <v>1058</v>
      </c>
      <c r="X79" s="377" t="s">
        <v>41</v>
      </c>
      <c r="Y79" s="377" t="s">
        <v>628</v>
      </c>
      <c r="Z79" s="379"/>
      <c r="AA79" t="s">
        <v>1244</v>
      </c>
    </row>
    <row r="80" spans="1:27" hidden="1" x14ac:dyDescent="0.25">
      <c r="A80" s="472" t="s">
        <v>1496</v>
      </c>
      <c r="B80" s="80" t="s">
        <v>1955</v>
      </c>
      <c r="C80" s="472" t="s">
        <v>1681</v>
      </c>
      <c r="D80" s="466" t="s">
        <v>435</v>
      </c>
      <c r="E80" s="181" t="s">
        <v>40</v>
      </c>
      <c r="F80" s="181" t="s">
        <v>702</v>
      </c>
      <c r="G80" s="470" t="s">
        <v>1249</v>
      </c>
      <c r="H80" s="181" t="s">
        <v>1101</v>
      </c>
      <c r="T80" s="377" t="s">
        <v>1480</v>
      </c>
      <c r="U80" s="378" t="s">
        <v>1055</v>
      </c>
      <c r="V80" s="377" t="s">
        <v>1665</v>
      </c>
      <c r="W80" s="378" t="s">
        <v>1059</v>
      </c>
      <c r="X80" s="377" t="s">
        <v>41</v>
      </c>
      <c r="Y80" s="377" t="s">
        <v>628</v>
      </c>
      <c r="Z80" s="379"/>
      <c r="AA80" t="s">
        <v>1244</v>
      </c>
    </row>
    <row r="81" spans="1:27" ht="24" hidden="1" x14ac:dyDescent="0.25">
      <c r="A81" s="472" t="s">
        <v>1494</v>
      </c>
      <c r="B81" s="476" t="s">
        <v>1957</v>
      </c>
      <c r="C81" s="472" t="s">
        <v>1682</v>
      </c>
      <c r="D81" s="466" t="s">
        <v>1418</v>
      </c>
      <c r="E81" s="181" t="s">
        <v>40</v>
      </c>
      <c r="F81" s="181" t="s">
        <v>702</v>
      </c>
      <c r="G81" s="470" t="s">
        <v>1250</v>
      </c>
      <c r="H81" s="181" t="s">
        <v>1224</v>
      </c>
      <c r="T81" s="377" t="s">
        <v>1481</v>
      </c>
      <c r="U81" s="378" t="s">
        <v>1285</v>
      </c>
      <c r="V81" s="377" t="s">
        <v>1666</v>
      </c>
      <c r="W81" s="378" t="s">
        <v>1065</v>
      </c>
      <c r="X81" s="377" t="s">
        <v>41</v>
      </c>
      <c r="Y81" s="377" t="s">
        <v>628</v>
      </c>
      <c r="Z81" s="379" t="s">
        <v>167</v>
      </c>
      <c r="AA81" t="s">
        <v>1244</v>
      </c>
    </row>
    <row r="82" spans="1:27" ht="36" hidden="1" x14ac:dyDescent="0.25">
      <c r="A82" s="472" t="s">
        <v>1494</v>
      </c>
      <c r="B82" s="476" t="s">
        <v>1957</v>
      </c>
      <c r="C82" s="472" t="s">
        <v>1683</v>
      </c>
      <c r="D82" s="466" t="s">
        <v>1958</v>
      </c>
      <c r="E82" s="181" t="s">
        <v>40</v>
      </c>
      <c r="F82" s="181" t="s">
        <v>702</v>
      </c>
      <c r="G82" s="470" t="s">
        <v>1251</v>
      </c>
      <c r="H82" s="181" t="s">
        <v>635</v>
      </c>
      <c r="T82" s="377" t="s">
        <v>1482</v>
      </c>
      <c r="U82" s="378" t="s">
        <v>1286</v>
      </c>
      <c r="V82" s="377" t="s">
        <v>1667</v>
      </c>
      <c r="W82" s="378" t="s">
        <v>1070</v>
      </c>
      <c r="X82" s="377" t="s">
        <v>41</v>
      </c>
      <c r="Y82" s="377" t="s">
        <v>628</v>
      </c>
      <c r="Z82" s="379" t="s">
        <v>103</v>
      </c>
      <c r="AA82" t="s">
        <v>1244</v>
      </c>
    </row>
    <row r="83" spans="1:27" hidden="1" x14ac:dyDescent="0.25">
      <c r="A83" s="472" t="s">
        <v>1503</v>
      </c>
      <c r="B83" s="480" t="s">
        <v>235</v>
      </c>
      <c r="C83" s="472" t="s">
        <v>1684</v>
      </c>
      <c r="D83" s="466" t="s">
        <v>1896</v>
      </c>
      <c r="E83" s="181" t="s">
        <v>43</v>
      </c>
      <c r="F83" s="181" t="s">
        <v>709</v>
      </c>
      <c r="G83" s="470" t="s">
        <v>1252</v>
      </c>
      <c r="H83" s="181" t="s">
        <v>631</v>
      </c>
      <c r="T83" s="377" t="s">
        <v>1483</v>
      </c>
      <c r="U83" s="378" t="s">
        <v>1287</v>
      </c>
      <c r="V83" s="377" t="s">
        <v>1668</v>
      </c>
      <c r="W83" s="378" t="s">
        <v>1071</v>
      </c>
      <c r="X83" s="377" t="s">
        <v>41</v>
      </c>
      <c r="Y83" s="377" t="s">
        <v>628</v>
      </c>
      <c r="Z83" s="379" t="s">
        <v>416</v>
      </c>
      <c r="AA83" t="s">
        <v>1244</v>
      </c>
    </row>
    <row r="84" spans="1:27" ht="36" hidden="1" x14ac:dyDescent="0.25">
      <c r="A84" s="472" t="s">
        <v>1503</v>
      </c>
      <c r="B84" s="480" t="s">
        <v>235</v>
      </c>
      <c r="C84" s="472" t="s">
        <v>1685</v>
      </c>
      <c r="D84" s="466" t="s">
        <v>1897</v>
      </c>
      <c r="E84" s="181" t="s">
        <v>43</v>
      </c>
      <c r="F84" s="181" t="s">
        <v>709</v>
      </c>
      <c r="G84" s="470" t="s">
        <v>1252</v>
      </c>
      <c r="H84" s="181" t="s">
        <v>631</v>
      </c>
      <c r="T84" s="377" t="s">
        <v>1484</v>
      </c>
      <c r="U84" s="378" t="s">
        <v>1288</v>
      </c>
      <c r="V84" s="377" t="s">
        <v>1669</v>
      </c>
      <c r="W84" s="378" t="s">
        <v>1054</v>
      </c>
      <c r="X84" s="377" t="s">
        <v>41</v>
      </c>
      <c r="Y84" s="80" t="s">
        <v>1268</v>
      </c>
      <c r="Z84" s="379" t="s">
        <v>112</v>
      </c>
      <c r="AA84" t="s">
        <v>1245</v>
      </c>
    </row>
    <row r="85" spans="1:27" ht="24" hidden="1" x14ac:dyDescent="0.25">
      <c r="A85" s="472" t="s">
        <v>1503</v>
      </c>
      <c r="B85" s="480" t="s">
        <v>235</v>
      </c>
      <c r="C85" s="472" t="s">
        <v>1841</v>
      </c>
      <c r="D85" s="466" t="s">
        <v>1902</v>
      </c>
      <c r="E85" s="181" t="s">
        <v>43</v>
      </c>
      <c r="F85" s="181" t="s">
        <v>709</v>
      </c>
      <c r="G85" s="470" t="s">
        <v>1252</v>
      </c>
      <c r="H85" s="181" t="s">
        <v>631</v>
      </c>
      <c r="T85" s="377" t="s">
        <v>1485</v>
      </c>
      <c r="U85" s="378" t="s">
        <v>1289</v>
      </c>
      <c r="V85" s="377" t="s">
        <v>1670</v>
      </c>
      <c r="W85" s="378" t="s">
        <v>1066</v>
      </c>
      <c r="X85" s="377" t="s">
        <v>41</v>
      </c>
      <c r="Y85" s="80" t="s">
        <v>1268</v>
      </c>
      <c r="Z85" s="379" t="s">
        <v>114</v>
      </c>
      <c r="AA85" t="s">
        <v>1245</v>
      </c>
    </row>
    <row r="86" spans="1:27" hidden="1" x14ac:dyDescent="0.25">
      <c r="A86" s="472" t="s">
        <v>1504</v>
      </c>
      <c r="B86" s="476" t="s">
        <v>997</v>
      </c>
      <c r="C86" s="472" t="s">
        <v>1686</v>
      </c>
      <c r="D86" s="466" t="s">
        <v>967</v>
      </c>
      <c r="E86" s="181" t="s">
        <v>43</v>
      </c>
      <c r="F86" s="181" t="s">
        <v>709</v>
      </c>
      <c r="G86" s="470" t="s">
        <v>1252</v>
      </c>
      <c r="H86" s="181" t="s">
        <v>631</v>
      </c>
      <c r="T86" s="377" t="s">
        <v>1486</v>
      </c>
      <c r="U86" s="378" t="s">
        <v>1290</v>
      </c>
      <c r="V86" s="377" t="s">
        <v>1671</v>
      </c>
      <c r="W86" s="378" t="s">
        <v>1067</v>
      </c>
      <c r="X86" s="377" t="s">
        <v>41</v>
      </c>
      <c r="Y86" s="80" t="s">
        <v>1268</v>
      </c>
      <c r="Z86" s="379"/>
      <c r="AA86" t="s">
        <v>1245</v>
      </c>
    </row>
    <row r="87" spans="1:27" hidden="1" x14ac:dyDescent="0.25">
      <c r="A87" s="472" t="s">
        <v>1504</v>
      </c>
      <c r="B87" s="476" t="s">
        <v>997</v>
      </c>
      <c r="C87" s="472" t="s">
        <v>1687</v>
      </c>
      <c r="D87" s="466" t="s">
        <v>968</v>
      </c>
      <c r="E87" s="181" t="s">
        <v>43</v>
      </c>
      <c r="F87" s="181" t="s">
        <v>709</v>
      </c>
      <c r="G87" s="470" t="s">
        <v>1252</v>
      </c>
      <c r="H87" s="181" t="s">
        <v>631</v>
      </c>
      <c r="T87" s="377" t="s">
        <v>1487</v>
      </c>
      <c r="U87" s="378" t="s">
        <v>1291</v>
      </c>
      <c r="V87" s="377" t="s">
        <v>1672</v>
      </c>
      <c r="W87" s="378" t="s">
        <v>1068</v>
      </c>
      <c r="X87" s="377" t="s">
        <v>41</v>
      </c>
      <c r="Y87" s="80" t="s">
        <v>1268</v>
      </c>
      <c r="Z87" s="379"/>
      <c r="AA87" t="s">
        <v>1245</v>
      </c>
    </row>
    <row r="88" spans="1:27" hidden="1" x14ac:dyDescent="0.25">
      <c r="A88" s="472" t="s">
        <v>1504</v>
      </c>
      <c r="B88" s="476" t="s">
        <v>997</v>
      </c>
      <c r="C88" s="472" t="s">
        <v>1688</v>
      </c>
      <c r="D88" s="466" t="s">
        <v>969</v>
      </c>
      <c r="E88" s="181" t="s">
        <v>43</v>
      </c>
      <c r="F88" s="181" t="s">
        <v>709</v>
      </c>
      <c r="G88" s="470" t="s">
        <v>1252</v>
      </c>
      <c r="H88" s="181" t="s">
        <v>631</v>
      </c>
      <c r="T88" s="377" t="s">
        <v>1488</v>
      </c>
      <c r="U88" s="378" t="s">
        <v>1292</v>
      </c>
      <c r="V88" s="377" t="s">
        <v>1673</v>
      </c>
      <c r="W88" s="378" t="s">
        <v>1069</v>
      </c>
      <c r="X88" s="377" t="s">
        <v>41</v>
      </c>
      <c r="Y88" s="80" t="s">
        <v>1268</v>
      </c>
      <c r="Z88" s="379"/>
      <c r="AA88" t="s">
        <v>1245</v>
      </c>
    </row>
    <row r="89" spans="1:27" hidden="1" x14ac:dyDescent="0.25">
      <c r="A89" s="472" t="s">
        <v>1504</v>
      </c>
      <c r="B89" s="476" t="s">
        <v>997</v>
      </c>
      <c r="C89" s="472" t="s">
        <v>1689</v>
      </c>
      <c r="D89" s="466" t="s">
        <v>971</v>
      </c>
      <c r="E89" s="181" t="s">
        <v>43</v>
      </c>
      <c r="F89" s="181" t="s">
        <v>709</v>
      </c>
      <c r="G89" s="470" t="s">
        <v>1252</v>
      </c>
      <c r="H89" s="181" t="s">
        <v>631</v>
      </c>
      <c r="T89" s="377" t="s">
        <v>1489</v>
      </c>
      <c r="U89" s="378" t="s">
        <v>1293</v>
      </c>
      <c r="V89" s="377" t="s">
        <v>1674</v>
      </c>
      <c r="W89" s="378" t="s">
        <v>1053</v>
      </c>
      <c r="X89" s="377" t="s">
        <v>41</v>
      </c>
      <c r="Y89" s="80" t="s">
        <v>1268</v>
      </c>
      <c r="Z89" s="379" t="s">
        <v>165</v>
      </c>
      <c r="AA89" t="s">
        <v>1245</v>
      </c>
    </row>
    <row r="90" spans="1:27" ht="24" hidden="1" x14ac:dyDescent="0.25">
      <c r="A90" s="472" t="s">
        <v>1504</v>
      </c>
      <c r="B90" s="476" t="s">
        <v>997</v>
      </c>
      <c r="C90" s="472" t="s">
        <v>1690</v>
      </c>
      <c r="D90" s="466" t="s">
        <v>970</v>
      </c>
      <c r="E90" s="181" t="s">
        <v>43</v>
      </c>
      <c r="F90" s="181" t="s">
        <v>709</v>
      </c>
      <c r="G90" s="470" t="s">
        <v>1252</v>
      </c>
      <c r="H90" s="181" t="s">
        <v>631</v>
      </c>
      <c r="T90" s="377" t="s">
        <v>1490</v>
      </c>
      <c r="U90" s="378" t="s">
        <v>1294</v>
      </c>
      <c r="V90" s="377" t="s">
        <v>1675</v>
      </c>
      <c r="W90" s="378" t="s">
        <v>1052</v>
      </c>
      <c r="X90" s="377" t="s">
        <v>41</v>
      </c>
      <c r="Y90" s="80" t="s">
        <v>1268</v>
      </c>
      <c r="Z90" s="379" t="s">
        <v>413</v>
      </c>
      <c r="AA90" t="s">
        <v>1245</v>
      </c>
    </row>
    <row r="91" spans="1:27" hidden="1" x14ac:dyDescent="0.25">
      <c r="A91" s="472" t="s">
        <v>1505</v>
      </c>
      <c r="B91" s="476" t="s">
        <v>1046</v>
      </c>
      <c r="C91" s="472" t="s">
        <v>1691</v>
      </c>
      <c r="D91" s="466" t="s">
        <v>1009</v>
      </c>
      <c r="E91" s="181" t="s">
        <v>43</v>
      </c>
      <c r="F91" s="181" t="s">
        <v>709</v>
      </c>
      <c r="G91" s="470" t="s">
        <v>1252</v>
      </c>
      <c r="H91" s="181" t="s">
        <v>631</v>
      </c>
      <c r="T91" s="377" t="s">
        <v>1490</v>
      </c>
      <c r="U91" s="378" t="s">
        <v>1295</v>
      </c>
      <c r="V91" s="377" t="s">
        <v>1837</v>
      </c>
      <c r="W91" s="378" t="s">
        <v>1062</v>
      </c>
      <c r="X91" s="377" t="s">
        <v>41</v>
      </c>
      <c r="Y91" s="80" t="s">
        <v>1268</v>
      </c>
      <c r="Z91" s="379" t="s">
        <v>415</v>
      </c>
      <c r="AA91" t="s">
        <v>1245</v>
      </c>
    </row>
    <row r="92" spans="1:27" hidden="1" x14ac:dyDescent="0.25">
      <c r="A92" s="472" t="s">
        <v>1505</v>
      </c>
      <c r="B92" s="476" t="s">
        <v>1046</v>
      </c>
      <c r="C92" s="472" t="s">
        <v>1692</v>
      </c>
      <c r="D92" s="466" t="s">
        <v>1025</v>
      </c>
      <c r="E92" s="181" t="s">
        <v>43</v>
      </c>
      <c r="F92" s="181" t="s">
        <v>709</v>
      </c>
      <c r="G92" s="470" t="s">
        <v>1252</v>
      </c>
      <c r="H92" s="181" t="s">
        <v>631</v>
      </c>
      <c r="T92" s="377" t="s">
        <v>1491</v>
      </c>
      <c r="U92" s="378" t="s">
        <v>1296</v>
      </c>
      <c r="V92" s="377" t="s">
        <v>1838</v>
      </c>
      <c r="W92" s="378" t="s">
        <v>1063</v>
      </c>
      <c r="X92" s="377" t="s">
        <v>41</v>
      </c>
      <c r="Y92" s="80" t="s">
        <v>1268</v>
      </c>
      <c r="Z92" s="379" t="s">
        <v>414</v>
      </c>
      <c r="AA92" t="s">
        <v>1245</v>
      </c>
    </row>
    <row r="93" spans="1:27" hidden="1" x14ac:dyDescent="0.25">
      <c r="A93" s="472" t="s">
        <v>1506</v>
      </c>
      <c r="B93" s="476" t="s">
        <v>1898</v>
      </c>
      <c r="C93" s="472" t="s">
        <v>1693</v>
      </c>
      <c r="D93" s="466" t="s">
        <v>1899</v>
      </c>
      <c r="E93" s="181" t="s">
        <v>43</v>
      </c>
      <c r="F93" s="181" t="s">
        <v>709</v>
      </c>
      <c r="G93" s="470" t="s">
        <v>1252</v>
      </c>
      <c r="H93" s="181" t="s">
        <v>631</v>
      </c>
      <c r="T93" s="377" t="s">
        <v>1492</v>
      </c>
      <c r="U93" s="378" t="s">
        <v>1061</v>
      </c>
      <c r="V93" s="377" t="s">
        <v>1839</v>
      </c>
      <c r="W93" s="378" t="s">
        <v>1060</v>
      </c>
      <c r="X93" s="377" t="s">
        <v>41</v>
      </c>
      <c r="Y93" s="377" t="s">
        <v>638</v>
      </c>
      <c r="Z93" s="379" t="s">
        <v>241</v>
      </c>
      <c r="AA93" t="s">
        <v>1246</v>
      </c>
    </row>
    <row r="94" spans="1:27" ht="24" hidden="1" x14ac:dyDescent="0.25">
      <c r="A94" s="472" t="s">
        <v>1506</v>
      </c>
      <c r="B94" s="476" t="s">
        <v>1898</v>
      </c>
      <c r="C94" s="472" t="s">
        <v>1935</v>
      </c>
      <c r="D94" s="466" t="s">
        <v>1900</v>
      </c>
      <c r="E94" s="181" t="s">
        <v>43</v>
      </c>
      <c r="F94" s="181" t="s">
        <v>709</v>
      </c>
      <c r="G94" s="470" t="s">
        <v>1252</v>
      </c>
      <c r="H94" s="181" t="s">
        <v>631</v>
      </c>
      <c r="T94" s="377" t="s">
        <v>1493</v>
      </c>
      <c r="U94" s="378" t="s">
        <v>1297</v>
      </c>
      <c r="V94" s="377" t="s">
        <v>1840</v>
      </c>
      <c r="W94" s="378" t="s">
        <v>1064</v>
      </c>
      <c r="X94" s="377" t="s">
        <v>41</v>
      </c>
      <c r="Y94" s="377" t="s">
        <v>638</v>
      </c>
      <c r="Z94" s="379" t="s">
        <v>113</v>
      </c>
      <c r="AA94" t="s">
        <v>1246</v>
      </c>
    </row>
    <row r="95" spans="1:27" ht="36" hidden="1" x14ac:dyDescent="0.25">
      <c r="A95" s="472" t="s">
        <v>1506</v>
      </c>
      <c r="B95" s="476" t="s">
        <v>1898</v>
      </c>
      <c r="C95" s="472" t="s">
        <v>1936</v>
      </c>
      <c r="D95" s="466" t="s">
        <v>1901</v>
      </c>
      <c r="E95" s="181" t="s">
        <v>43</v>
      </c>
      <c r="F95" s="181" t="s">
        <v>709</v>
      </c>
      <c r="G95" s="470" t="s">
        <v>1252</v>
      </c>
      <c r="H95" s="181" t="s">
        <v>631</v>
      </c>
      <c r="T95" s="377" t="s">
        <v>1494</v>
      </c>
      <c r="U95" s="378" t="s">
        <v>1388</v>
      </c>
      <c r="V95" s="377" t="s">
        <v>1676</v>
      </c>
      <c r="W95" s="378" t="s">
        <v>1418</v>
      </c>
      <c r="X95" s="377" t="s">
        <v>40</v>
      </c>
      <c r="Y95" s="377" t="s">
        <v>701</v>
      </c>
      <c r="Z95" s="380" t="s">
        <v>119</v>
      </c>
      <c r="AA95" t="s">
        <v>1247</v>
      </c>
    </row>
    <row r="96" spans="1:27" hidden="1" x14ac:dyDescent="0.25">
      <c r="A96" s="472" t="s">
        <v>1507</v>
      </c>
      <c r="B96" s="476" t="s">
        <v>1903</v>
      </c>
      <c r="C96" s="472" t="s">
        <v>1842</v>
      </c>
      <c r="D96" s="466" t="s">
        <v>1937</v>
      </c>
      <c r="E96" s="181" t="s">
        <v>43</v>
      </c>
      <c r="F96" s="181" t="s">
        <v>709</v>
      </c>
      <c r="G96" s="470" t="s">
        <v>1252</v>
      </c>
      <c r="H96" s="181" t="s">
        <v>631</v>
      </c>
      <c r="T96" s="377" t="s">
        <v>1495</v>
      </c>
      <c r="U96" s="378" t="s">
        <v>1298</v>
      </c>
      <c r="V96" s="377" t="s">
        <v>1677</v>
      </c>
      <c r="W96" s="378" t="s">
        <v>132</v>
      </c>
      <c r="X96" s="377" t="s">
        <v>40</v>
      </c>
      <c r="Y96" s="377" t="s">
        <v>1102</v>
      </c>
      <c r="Z96" s="379" t="s">
        <v>131</v>
      </c>
      <c r="AA96" t="s">
        <v>1248</v>
      </c>
    </row>
    <row r="97" spans="1:27" ht="24" hidden="1" x14ac:dyDescent="0.25">
      <c r="A97" s="485" t="s">
        <v>1508</v>
      </c>
      <c r="B97" s="478" t="s">
        <v>1894</v>
      </c>
      <c r="C97" s="485" t="s">
        <v>1843</v>
      </c>
      <c r="D97" s="466" t="s">
        <v>1895</v>
      </c>
      <c r="E97" s="181" t="s">
        <v>43</v>
      </c>
      <c r="F97" s="181" t="s">
        <v>709</v>
      </c>
      <c r="G97" s="470" t="s">
        <v>1252</v>
      </c>
      <c r="H97" s="181" t="s">
        <v>631</v>
      </c>
      <c r="T97" s="377" t="s">
        <v>1496</v>
      </c>
      <c r="U97" s="378" t="s">
        <v>1299</v>
      </c>
      <c r="V97" s="377" t="s">
        <v>1678</v>
      </c>
      <c r="W97" s="378" t="s">
        <v>136</v>
      </c>
      <c r="X97" s="377" t="s">
        <v>40</v>
      </c>
      <c r="Y97" s="377" t="s">
        <v>1102</v>
      </c>
      <c r="Z97" s="380" t="s">
        <v>135</v>
      </c>
      <c r="AA97" t="s">
        <v>1248</v>
      </c>
    </row>
    <row r="98" spans="1:27" hidden="1" x14ac:dyDescent="0.25">
      <c r="A98" s="472" t="s">
        <v>1509</v>
      </c>
      <c r="B98" s="476" t="s">
        <v>1904</v>
      </c>
      <c r="C98" s="472" t="s">
        <v>1844</v>
      </c>
      <c r="D98" s="466" t="s">
        <v>421</v>
      </c>
      <c r="E98" s="181" t="s">
        <v>43</v>
      </c>
      <c r="F98" s="181" t="s">
        <v>709</v>
      </c>
      <c r="G98" s="470" t="s">
        <v>1252</v>
      </c>
      <c r="H98" s="181" t="s">
        <v>631</v>
      </c>
      <c r="T98" s="377" t="s">
        <v>1497</v>
      </c>
      <c r="U98" s="378" t="s">
        <v>1300</v>
      </c>
      <c r="V98" s="377" t="s">
        <v>1679</v>
      </c>
      <c r="W98" s="378" t="s">
        <v>279</v>
      </c>
      <c r="X98" s="377" t="s">
        <v>40</v>
      </c>
      <c r="Y98" s="377" t="s">
        <v>1102</v>
      </c>
      <c r="Z98" s="380" t="s">
        <v>278</v>
      </c>
      <c r="AA98" t="s">
        <v>1248</v>
      </c>
    </row>
    <row r="99" spans="1:27" hidden="1" x14ac:dyDescent="0.25">
      <c r="A99" s="472" t="s">
        <v>1502</v>
      </c>
      <c r="B99" s="476" t="s">
        <v>1412</v>
      </c>
      <c r="C99" s="472" t="s">
        <v>1845</v>
      </c>
      <c r="D99" s="466" t="s">
        <v>1412</v>
      </c>
      <c r="E99" s="181" t="s">
        <v>43</v>
      </c>
      <c r="F99" s="181" t="s">
        <v>709</v>
      </c>
      <c r="G99" s="470" t="s">
        <v>1252</v>
      </c>
      <c r="H99" s="181" t="s">
        <v>631</v>
      </c>
      <c r="T99" s="377" t="s">
        <v>1498</v>
      </c>
      <c r="U99" s="378" t="s">
        <v>1301</v>
      </c>
      <c r="V99" s="377" t="s">
        <v>1680</v>
      </c>
      <c r="W99" s="378" t="s">
        <v>432</v>
      </c>
      <c r="X99" s="377" t="s">
        <v>40</v>
      </c>
      <c r="Y99" s="377" t="s">
        <v>1101</v>
      </c>
      <c r="Z99" s="385" t="s">
        <v>431</v>
      </c>
      <c r="AA99" t="s">
        <v>1249</v>
      </c>
    </row>
    <row r="100" spans="1:27" hidden="1" x14ac:dyDescent="0.25">
      <c r="A100" s="472" t="s">
        <v>1518</v>
      </c>
      <c r="B100" s="476" t="s">
        <v>1881</v>
      </c>
      <c r="C100" s="472" t="s">
        <v>1694</v>
      </c>
      <c r="D100" s="466" t="s">
        <v>357</v>
      </c>
      <c r="E100" s="181" t="s">
        <v>42</v>
      </c>
      <c r="F100" s="181" t="s">
        <v>711</v>
      </c>
      <c r="G100" s="470" t="s">
        <v>1253</v>
      </c>
      <c r="H100" s="181" t="s">
        <v>699</v>
      </c>
      <c r="T100" s="377" t="s">
        <v>1499</v>
      </c>
      <c r="U100" s="378" t="s">
        <v>1302</v>
      </c>
      <c r="V100" s="377" t="s">
        <v>1681</v>
      </c>
      <c r="W100" s="378" t="s">
        <v>435</v>
      </c>
      <c r="X100" s="377" t="s">
        <v>40</v>
      </c>
      <c r="Y100" s="377" t="s">
        <v>1101</v>
      </c>
      <c r="Z100" s="380" t="s">
        <v>434</v>
      </c>
      <c r="AA100" t="s">
        <v>1249</v>
      </c>
    </row>
    <row r="101" spans="1:27" ht="36" hidden="1" x14ac:dyDescent="0.25">
      <c r="A101" s="472" t="s">
        <v>1519</v>
      </c>
      <c r="B101" s="476" t="s">
        <v>1882</v>
      </c>
      <c r="C101" s="472" t="s">
        <v>1695</v>
      </c>
      <c r="D101" s="466" t="s">
        <v>355</v>
      </c>
      <c r="E101" s="181" t="s">
        <v>42</v>
      </c>
      <c r="F101" s="181" t="s">
        <v>711</v>
      </c>
      <c r="G101" s="470" t="s">
        <v>1254</v>
      </c>
      <c r="H101" s="528" t="s">
        <v>624</v>
      </c>
      <c r="T101" s="377" t="s">
        <v>1500</v>
      </c>
      <c r="U101" s="378" t="s">
        <v>1388</v>
      </c>
      <c r="V101" s="377" t="s">
        <v>1682</v>
      </c>
      <c r="W101" s="378" t="s">
        <v>1418</v>
      </c>
      <c r="X101" s="377" t="s">
        <v>40</v>
      </c>
      <c r="Y101" s="377" t="s">
        <v>1224</v>
      </c>
      <c r="Z101" s="385" t="s">
        <v>115</v>
      </c>
      <c r="AA101" t="s">
        <v>1250</v>
      </c>
    </row>
    <row r="102" spans="1:27" ht="60" hidden="1" x14ac:dyDescent="0.25">
      <c r="A102" s="472" t="s">
        <v>1514</v>
      </c>
      <c r="B102" s="486" t="s">
        <v>1885</v>
      </c>
      <c r="C102" s="472" t="s">
        <v>1696</v>
      </c>
      <c r="D102" s="466" t="s">
        <v>1886</v>
      </c>
      <c r="E102" s="181" t="s">
        <v>42</v>
      </c>
      <c r="F102" s="181" t="s">
        <v>711</v>
      </c>
      <c r="G102" s="470" t="s">
        <v>1255</v>
      </c>
      <c r="H102" s="181" t="s">
        <v>632</v>
      </c>
      <c r="T102" s="377" t="s">
        <v>1501</v>
      </c>
      <c r="U102" s="378" t="s">
        <v>1303</v>
      </c>
      <c r="V102" s="377" t="s">
        <v>1683</v>
      </c>
      <c r="W102" s="378" t="s">
        <v>100</v>
      </c>
      <c r="X102" s="377" t="s">
        <v>40</v>
      </c>
      <c r="Y102" s="377" t="s">
        <v>635</v>
      </c>
      <c r="Z102" s="385" t="s">
        <v>120</v>
      </c>
      <c r="AA102" t="s">
        <v>1251</v>
      </c>
    </row>
    <row r="103" spans="1:27" ht="24" hidden="1" x14ac:dyDescent="0.25">
      <c r="A103" s="472" t="s">
        <v>1514</v>
      </c>
      <c r="B103" s="486" t="s">
        <v>1885</v>
      </c>
      <c r="C103" s="472" t="s">
        <v>1700</v>
      </c>
      <c r="D103" s="466" t="s">
        <v>1934</v>
      </c>
      <c r="E103" s="181" t="s">
        <v>42</v>
      </c>
      <c r="F103" s="181" t="s">
        <v>711</v>
      </c>
      <c r="G103" s="470" t="s">
        <v>1255</v>
      </c>
      <c r="H103" s="181" t="s">
        <v>632</v>
      </c>
      <c r="T103" s="377" t="s">
        <v>1502</v>
      </c>
      <c r="U103" s="386" t="s">
        <v>158</v>
      </c>
      <c r="V103" s="377" t="s">
        <v>1684</v>
      </c>
      <c r="W103" s="386" t="s">
        <v>158</v>
      </c>
      <c r="X103" s="377" t="s">
        <v>43</v>
      </c>
      <c r="Y103" s="377" t="s">
        <v>631</v>
      </c>
      <c r="Z103" s="380" t="s">
        <v>157</v>
      </c>
      <c r="AA103" t="s">
        <v>1252</v>
      </c>
    </row>
    <row r="104" spans="1:27" ht="36" hidden="1" x14ac:dyDescent="0.25">
      <c r="A104" s="472" t="s">
        <v>1515</v>
      </c>
      <c r="B104" s="486" t="s">
        <v>1884</v>
      </c>
      <c r="C104" s="472" t="s">
        <v>1697</v>
      </c>
      <c r="D104" s="466" t="s">
        <v>361</v>
      </c>
      <c r="E104" s="181" t="s">
        <v>42</v>
      </c>
      <c r="F104" s="181" t="s">
        <v>711</v>
      </c>
      <c r="G104" s="470" t="s">
        <v>1255</v>
      </c>
      <c r="H104" s="181" t="s">
        <v>632</v>
      </c>
      <c r="T104" s="377" t="s">
        <v>1503</v>
      </c>
      <c r="U104" s="378" t="s">
        <v>319</v>
      </c>
      <c r="V104" s="377" t="s">
        <v>1685</v>
      </c>
      <c r="W104" s="378" t="s">
        <v>319</v>
      </c>
      <c r="X104" s="377" t="s">
        <v>43</v>
      </c>
      <c r="Y104" s="377" t="s">
        <v>631</v>
      </c>
      <c r="Z104" s="387" t="s">
        <v>318</v>
      </c>
      <c r="AA104" t="s">
        <v>1252</v>
      </c>
    </row>
    <row r="105" spans="1:27" ht="24" hidden="1" x14ac:dyDescent="0.25">
      <c r="A105" s="472" t="s">
        <v>1516</v>
      </c>
      <c r="B105" s="476" t="s">
        <v>1883</v>
      </c>
      <c r="C105" s="472" t="s">
        <v>1698</v>
      </c>
      <c r="D105" s="466" t="s">
        <v>363</v>
      </c>
      <c r="E105" s="181" t="s">
        <v>42</v>
      </c>
      <c r="F105" s="181" t="s">
        <v>711</v>
      </c>
      <c r="G105" s="470" t="s">
        <v>1255</v>
      </c>
      <c r="H105" s="181" t="s">
        <v>632</v>
      </c>
      <c r="T105" s="377" t="s">
        <v>1504</v>
      </c>
      <c r="U105" s="388" t="s">
        <v>997</v>
      </c>
      <c r="V105" s="377" t="s">
        <v>1686</v>
      </c>
      <c r="W105" s="378" t="s">
        <v>967</v>
      </c>
      <c r="X105" s="377" t="s">
        <v>43</v>
      </c>
      <c r="Y105" s="377" t="s">
        <v>631</v>
      </c>
      <c r="Z105" s="379" t="s">
        <v>442</v>
      </c>
      <c r="AA105" t="s">
        <v>1252</v>
      </c>
    </row>
    <row r="106" spans="1:27" ht="24" hidden="1" x14ac:dyDescent="0.25">
      <c r="A106" s="472" t="s">
        <v>1517</v>
      </c>
      <c r="B106" s="480" t="s">
        <v>2008</v>
      </c>
      <c r="C106" s="472" t="s">
        <v>1699</v>
      </c>
      <c r="D106" s="477" t="s">
        <v>1878</v>
      </c>
      <c r="E106" s="181" t="s">
        <v>42</v>
      </c>
      <c r="F106" s="181" t="s">
        <v>711</v>
      </c>
      <c r="G106" s="470" t="s">
        <v>1255</v>
      </c>
      <c r="H106" s="181" t="s">
        <v>632</v>
      </c>
      <c r="T106" s="377" t="s">
        <v>1504</v>
      </c>
      <c r="U106" s="388" t="s">
        <v>997</v>
      </c>
      <c r="V106" s="377" t="s">
        <v>1687</v>
      </c>
      <c r="W106" s="378" t="s">
        <v>968</v>
      </c>
      <c r="X106" s="377" t="s">
        <v>43</v>
      </c>
      <c r="Y106" s="377" t="s">
        <v>631</v>
      </c>
      <c r="Z106" s="379" t="s">
        <v>444</v>
      </c>
      <c r="AA106" t="s">
        <v>1252</v>
      </c>
    </row>
    <row r="107" spans="1:27" ht="24" hidden="1" x14ac:dyDescent="0.25">
      <c r="A107" s="472" t="s">
        <v>1517</v>
      </c>
      <c r="B107" s="480" t="s">
        <v>2008</v>
      </c>
      <c r="C107" s="472" t="s">
        <v>1933</v>
      </c>
      <c r="D107" s="477" t="s">
        <v>1880</v>
      </c>
      <c r="E107" s="181" t="s">
        <v>42</v>
      </c>
      <c r="F107" s="181" t="s">
        <v>711</v>
      </c>
      <c r="G107" s="470" t="s">
        <v>1255</v>
      </c>
      <c r="H107" s="181" t="s">
        <v>632</v>
      </c>
      <c r="T107" s="377" t="s">
        <v>1504</v>
      </c>
      <c r="U107" s="388" t="s">
        <v>997</v>
      </c>
      <c r="V107" s="377" t="s">
        <v>1688</v>
      </c>
      <c r="W107" s="378" t="s">
        <v>969</v>
      </c>
      <c r="X107" s="377" t="s">
        <v>43</v>
      </c>
      <c r="Y107" s="377" t="s">
        <v>631</v>
      </c>
      <c r="Z107" s="379" t="s">
        <v>446</v>
      </c>
      <c r="AA107" t="s">
        <v>1252</v>
      </c>
    </row>
    <row r="108" spans="1:27" ht="24" hidden="1" x14ac:dyDescent="0.25">
      <c r="A108" s="472" t="s">
        <v>1517</v>
      </c>
      <c r="B108" s="480" t="s">
        <v>2008</v>
      </c>
      <c r="C108" s="472" t="s">
        <v>1938</v>
      </c>
      <c r="D108" s="477" t="s">
        <v>1879</v>
      </c>
      <c r="E108" s="181" t="s">
        <v>42</v>
      </c>
      <c r="F108" s="181" t="s">
        <v>711</v>
      </c>
      <c r="G108" s="470" t="s">
        <v>1255</v>
      </c>
      <c r="H108" s="181" t="s">
        <v>632</v>
      </c>
      <c r="T108" s="377" t="s">
        <v>1504</v>
      </c>
      <c r="U108" s="388" t="s">
        <v>997</v>
      </c>
      <c r="V108" s="377" t="s">
        <v>1689</v>
      </c>
      <c r="W108" s="378" t="s">
        <v>971</v>
      </c>
      <c r="X108" s="377" t="s">
        <v>43</v>
      </c>
      <c r="Y108" s="377" t="s">
        <v>631</v>
      </c>
      <c r="Z108" s="379" t="s">
        <v>448</v>
      </c>
      <c r="AA108" t="s">
        <v>1252</v>
      </c>
    </row>
    <row r="109" spans="1:27" ht="24" hidden="1" x14ac:dyDescent="0.25">
      <c r="A109" s="472" t="s">
        <v>1512</v>
      </c>
      <c r="B109" s="478" t="s">
        <v>1887</v>
      </c>
      <c r="C109" s="472" t="s">
        <v>1701</v>
      </c>
      <c r="D109" s="466" t="s">
        <v>424</v>
      </c>
      <c r="E109" s="181" t="s">
        <v>42</v>
      </c>
      <c r="F109" s="181" t="s">
        <v>711</v>
      </c>
      <c r="G109" s="470" t="s">
        <v>1255</v>
      </c>
      <c r="H109" s="181" t="s">
        <v>632</v>
      </c>
      <c r="T109" s="377" t="s">
        <v>1504</v>
      </c>
      <c r="U109" s="388" t="s">
        <v>997</v>
      </c>
      <c r="V109" s="377" t="s">
        <v>1690</v>
      </c>
      <c r="W109" s="378" t="s">
        <v>970</v>
      </c>
      <c r="X109" s="377" t="s">
        <v>43</v>
      </c>
      <c r="Y109" s="377" t="s">
        <v>631</v>
      </c>
      <c r="Z109" s="379" t="s">
        <v>451</v>
      </c>
      <c r="AA109" t="s">
        <v>1252</v>
      </c>
    </row>
    <row r="110" spans="1:27" ht="24" hidden="1" x14ac:dyDescent="0.25">
      <c r="A110" s="472" t="s">
        <v>1513</v>
      </c>
      <c r="B110" s="478" t="s">
        <v>1888</v>
      </c>
      <c r="C110" s="472" t="s">
        <v>1702</v>
      </c>
      <c r="D110" s="466" t="s">
        <v>426</v>
      </c>
      <c r="E110" s="181" t="s">
        <v>42</v>
      </c>
      <c r="F110" s="181" t="s">
        <v>711</v>
      </c>
      <c r="G110" s="470" t="s">
        <v>1255</v>
      </c>
      <c r="H110" s="181" t="s">
        <v>632</v>
      </c>
      <c r="T110" s="377" t="s">
        <v>1505</v>
      </c>
      <c r="U110" s="388" t="s">
        <v>1046</v>
      </c>
      <c r="V110" s="377" t="s">
        <v>1691</v>
      </c>
      <c r="W110" s="378" t="s">
        <v>1009</v>
      </c>
      <c r="X110" s="377" t="s">
        <v>43</v>
      </c>
      <c r="Y110" s="377" t="s">
        <v>631</v>
      </c>
      <c r="Z110" s="380" t="s">
        <v>505</v>
      </c>
      <c r="AA110" t="s">
        <v>1252</v>
      </c>
    </row>
    <row r="111" spans="1:27" ht="24" hidden="1" x14ac:dyDescent="0.25">
      <c r="A111" s="472" t="s">
        <v>1520</v>
      </c>
      <c r="B111" s="487" t="s">
        <v>1389</v>
      </c>
      <c r="C111" s="472" t="s">
        <v>1703</v>
      </c>
      <c r="D111" s="466" t="s">
        <v>285</v>
      </c>
      <c r="E111" s="181" t="s">
        <v>42</v>
      </c>
      <c r="F111" s="181" t="s">
        <v>711</v>
      </c>
      <c r="G111" s="470" t="s">
        <v>1255</v>
      </c>
      <c r="H111" s="181" t="s">
        <v>632</v>
      </c>
      <c r="T111" s="377" t="s">
        <v>1505</v>
      </c>
      <c r="U111" s="388" t="s">
        <v>1046</v>
      </c>
      <c r="V111" s="377" t="s">
        <v>1692</v>
      </c>
      <c r="W111" s="378" t="s">
        <v>1025</v>
      </c>
      <c r="X111" s="377" t="s">
        <v>43</v>
      </c>
      <c r="Y111" s="377" t="s">
        <v>631</v>
      </c>
      <c r="Z111" s="385" t="s">
        <v>503</v>
      </c>
      <c r="AA111" t="s">
        <v>1252</v>
      </c>
    </row>
    <row r="112" spans="1:27" hidden="1" x14ac:dyDescent="0.25">
      <c r="A112" s="472" t="s">
        <v>1520</v>
      </c>
      <c r="B112" s="487" t="s">
        <v>1389</v>
      </c>
      <c r="C112" s="472" t="s">
        <v>1846</v>
      </c>
      <c r="D112" s="466" t="s">
        <v>289</v>
      </c>
      <c r="E112" s="181" t="s">
        <v>42</v>
      </c>
      <c r="F112" s="181" t="s">
        <v>711</v>
      </c>
      <c r="G112" s="470" t="s">
        <v>1255</v>
      </c>
      <c r="H112" s="181" t="s">
        <v>632</v>
      </c>
      <c r="T112" s="377" t="s">
        <v>1506</v>
      </c>
      <c r="U112" s="378" t="s">
        <v>1304</v>
      </c>
      <c r="V112" s="377" t="s">
        <v>1693</v>
      </c>
      <c r="W112" s="378" t="s">
        <v>233</v>
      </c>
      <c r="X112" s="377" t="s">
        <v>43</v>
      </c>
      <c r="Y112" s="377" t="s">
        <v>631</v>
      </c>
      <c r="Z112" s="380" t="s">
        <v>232</v>
      </c>
      <c r="AA112" t="s">
        <v>1252</v>
      </c>
    </row>
    <row r="113" spans="1:27" hidden="1" x14ac:dyDescent="0.25">
      <c r="A113" s="472" t="s">
        <v>1520</v>
      </c>
      <c r="B113" s="487" t="s">
        <v>1389</v>
      </c>
      <c r="C113" s="472" t="s">
        <v>1847</v>
      </c>
      <c r="D113" s="466" t="s">
        <v>293</v>
      </c>
      <c r="E113" s="181" t="s">
        <v>42</v>
      </c>
      <c r="F113" s="181" t="s">
        <v>711</v>
      </c>
      <c r="G113" s="470" t="s">
        <v>1255</v>
      </c>
      <c r="H113" s="181" t="s">
        <v>632</v>
      </c>
      <c r="T113" s="377" t="s">
        <v>1507</v>
      </c>
      <c r="U113" s="378" t="s">
        <v>1305</v>
      </c>
      <c r="V113" s="377" t="s">
        <v>1841</v>
      </c>
      <c r="W113" s="378" t="s">
        <v>235</v>
      </c>
      <c r="X113" s="377" t="s">
        <v>43</v>
      </c>
      <c r="Y113" s="377" t="s">
        <v>631</v>
      </c>
      <c r="Z113" s="385" t="s">
        <v>234</v>
      </c>
      <c r="AA113" t="s">
        <v>1252</v>
      </c>
    </row>
    <row r="114" spans="1:27" ht="60" hidden="1" x14ac:dyDescent="0.25">
      <c r="A114" s="472" t="s">
        <v>1522</v>
      </c>
      <c r="B114" s="472" t="s">
        <v>1390</v>
      </c>
      <c r="C114" s="472" t="s">
        <v>1704</v>
      </c>
      <c r="D114" s="466" t="s">
        <v>526</v>
      </c>
      <c r="E114" s="181" t="s">
        <v>44</v>
      </c>
      <c r="F114" s="181" t="s">
        <v>633</v>
      </c>
      <c r="G114" s="470" t="s">
        <v>1256</v>
      </c>
      <c r="H114" s="181" t="s">
        <v>633</v>
      </c>
      <c r="T114" s="377" t="s">
        <v>1508</v>
      </c>
      <c r="U114" s="378" t="s">
        <v>1306</v>
      </c>
      <c r="V114" s="377" t="s">
        <v>1842</v>
      </c>
      <c r="W114" s="378" t="s">
        <v>100</v>
      </c>
      <c r="X114" s="377" t="s">
        <v>43</v>
      </c>
      <c r="Y114" s="377" t="s">
        <v>631</v>
      </c>
      <c r="Z114" s="380" t="s">
        <v>236</v>
      </c>
      <c r="AA114" t="s">
        <v>1252</v>
      </c>
    </row>
    <row r="115" spans="1:27" ht="24" hidden="1" x14ac:dyDescent="0.25">
      <c r="A115" s="472" t="s">
        <v>1523</v>
      </c>
      <c r="B115" s="476" t="s">
        <v>1391</v>
      </c>
      <c r="C115" s="472" t="s">
        <v>1705</v>
      </c>
      <c r="D115" s="466" t="s">
        <v>513</v>
      </c>
      <c r="E115" s="181" t="s">
        <v>44</v>
      </c>
      <c r="F115" s="181" t="s">
        <v>633</v>
      </c>
      <c r="G115" s="470" t="s">
        <v>1256</v>
      </c>
      <c r="H115" s="181" t="s">
        <v>633</v>
      </c>
      <c r="T115" s="377" t="s">
        <v>1509</v>
      </c>
      <c r="U115" s="378" t="s">
        <v>1380</v>
      </c>
      <c r="V115" s="377" t="s">
        <v>1843</v>
      </c>
      <c r="W115" s="378" t="s">
        <v>1414</v>
      </c>
      <c r="X115" s="377" t="s">
        <v>43</v>
      </c>
      <c r="Y115" s="377" t="s">
        <v>631</v>
      </c>
      <c r="Z115" s="385" t="s">
        <v>237</v>
      </c>
      <c r="AA115" t="s">
        <v>1252</v>
      </c>
    </row>
    <row r="116" spans="1:27" ht="24" hidden="1" x14ac:dyDescent="0.25">
      <c r="A116" s="472" t="s">
        <v>1524</v>
      </c>
      <c r="B116" s="476" t="s">
        <v>1941</v>
      </c>
      <c r="C116" s="472" t="s">
        <v>1706</v>
      </c>
      <c r="D116" s="466" t="s">
        <v>518</v>
      </c>
      <c r="E116" s="181" t="s">
        <v>44</v>
      </c>
      <c r="F116" s="181" t="s">
        <v>633</v>
      </c>
      <c r="G116" s="470" t="s">
        <v>1256</v>
      </c>
      <c r="H116" s="181" t="s">
        <v>633</v>
      </c>
      <c r="T116" s="377" t="s">
        <v>1510</v>
      </c>
      <c r="U116" s="378" t="s">
        <v>1307</v>
      </c>
      <c r="V116" s="377" t="s">
        <v>1844</v>
      </c>
      <c r="W116" s="378" t="s">
        <v>421</v>
      </c>
      <c r="X116" s="377" t="s">
        <v>43</v>
      </c>
      <c r="Y116" s="377" t="s">
        <v>631</v>
      </c>
      <c r="Z116" s="380" t="s">
        <v>420</v>
      </c>
      <c r="AA116" t="s">
        <v>1252</v>
      </c>
    </row>
    <row r="117" spans="1:27" hidden="1" x14ac:dyDescent="0.25">
      <c r="A117" s="472" t="s">
        <v>1525</v>
      </c>
      <c r="B117" s="476" t="s">
        <v>1393</v>
      </c>
      <c r="C117" s="472" t="s">
        <v>1707</v>
      </c>
      <c r="D117" s="466" t="s">
        <v>1419</v>
      </c>
      <c r="E117" s="181" t="s">
        <v>44</v>
      </c>
      <c r="F117" s="181" t="s">
        <v>633</v>
      </c>
      <c r="G117" s="470" t="s">
        <v>1256</v>
      </c>
      <c r="H117" s="181" t="s">
        <v>633</v>
      </c>
      <c r="T117" s="377" t="s">
        <v>1511</v>
      </c>
      <c r="U117" s="378" t="s">
        <v>1378</v>
      </c>
      <c r="V117" s="377" t="s">
        <v>1845</v>
      </c>
      <c r="W117" s="378" t="s">
        <v>1412</v>
      </c>
      <c r="X117" s="377" t="s">
        <v>43</v>
      </c>
      <c r="Y117" s="377" t="s">
        <v>631</v>
      </c>
      <c r="Z117" s="385" t="s">
        <v>422</v>
      </c>
      <c r="AA117" t="s">
        <v>1252</v>
      </c>
    </row>
    <row r="118" spans="1:27" ht="24" hidden="1" x14ac:dyDescent="0.25">
      <c r="A118" s="472" t="s">
        <v>1526</v>
      </c>
      <c r="B118" s="476" t="s">
        <v>1086</v>
      </c>
      <c r="C118" s="472" t="s">
        <v>1708</v>
      </c>
      <c r="D118" s="466" t="s">
        <v>522</v>
      </c>
      <c r="E118" s="181" t="s">
        <v>44</v>
      </c>
      <c r="F118" s="181" t="s">
        <v>633</v>
      </c>
      <c r="G118" s="470" t="s">
        <v>1256</v>
      </c>
      <c r="H118" s="181" t="s">
        <v>633</v>
      </c>
      <c r="T118" s="377" t="s">
        <v>1512</v>
      </c>
      <c r="U118" s="378" t="s">
        <v>1308</v>
      </c>
      <c r="V118" s="377" t="s">
        <v>1694</v>
      </c>
      <c r="W118" s="378" t="s">
        <v>357</v>
      </c>
      <c r="X118" s="377" t="s">
        <v>42</v>
      </c>
      <c r="Y118" s="377" t="s">
        <v>699</v>
      </c>
      <c r="Z118" s="385" t="s">
        <v>356</v>
      </c>
      <c r="AA118" t="s">
        <v>1253</v>
      </c>
    </row>
    <row r="119" spans="1:27" ht="72" hidden="1" x14ac:dyDescent="0.25">
      <c r="A119" s="472" t="s">
        <v>1530</v>
      </c>
      <c r="B119" s="80" t="s">
        <v>1959</v>
      </c>
      <c r="C119" s="472" t="s">
        <v>1710</v>
      </c>
      <c r="D119" s="466" t="s">
        <v>1982</v>
      </c>
      <c r="E119" s="181" t="s">
        <v>46</v>
      </c>
      <c r="F119" s="181" t="s">
        <v>710</v>
      </c>
      <c r="G119" s="470" t="s">
        <v>1257</v>
      </c>
      <c r="H119" s="529" t="s">
        <v>630</v>
      </c>
      <c r="T119" s="377" t="s">
        <v>1513</v>
      </c>
      <c r="U119" s="378" t="s">
        <v>1309</v>
      </c>
      <c r="V119" s="377" t="s">
        <v>1695</v>
      </c>
      <c r="W119" s="378" t="s">
        <v>355</v>
      </c>
      <c r="X119" s="377" t="s">
        <v>42</v>
      </c>
      <c r="Y119" s="389" t="s">
        <v>624</v>
      </c>
      <c r="Z119" s="380" t="s">
        <v>354</v>
      </c>
      <c r="AA119" t="s">
        <v>1254</v>
      </c>
    </row>
    <row r="120" spans="1:27" ht="36" hidden="1" x14ac:dyDescent="0.25">
      <c r="A120" s="472" t="s">
        <v>1531</v>
      </c>
      <c r="B120" s="472" t="s">
        <v>1980</v>
      </c>
      <c r="C120" s="472" t="s">
        <v>1711</v>
      </c>
      <c r="D120" s="391" t="s">
        <v>248</v>
      </c>
      <c r="E120" s="181" t="s">
        <v>46</v>
      </c>
      <c r="F120" s="181" t="s">
        <v>710</v>
      </c>
      <c r="G120" s="470" t="s">
        <v>1257</v>
      </c>
      <c r="H120" s="529" t="s">
        <v>630</v>
      </c>
      <c r="T120" s="377" t="s">
        <v>1514</v>
      </c>
      <c r="U120" s="378" t="s">
        <v>1310</v>
      </c>
      <c r="V120" s="377" t="s">
        <v>1696</v>
      </c>
      <c r="W120" s="378" t="s">
        <v>359</v>
      </c>
      <c r="X120" s="377" t="s">
        <v>42</v>
      </c>
      <c r="Y120" s="377" t="s">
        <v>632</v>
      </c>
      <c r="Z120" s="380" t="s">
        <v>358</v>
      </c>
      <c r="AA120" t="s">
        <v>1255</v>
      </c>
    </row>
    <row r="121" spans="1:27" ht="60" hidden="1" x14ac:dyDescent="0.25">
      <c r="A121" s="472" t="s">
        <v>1531</v>
      </c>
      <c r="B121" s="472" t="s">
        <v>1980</v>
      </c>
      <c r="C121" s="472" t="s">
        <v>1712</v>
      </c>
      <c r="D121" s="466" t="s">
        <v>251</v>
      </c>
      <c r="E121" s="181" t="s">
        <v>46</v>
      </c>
      <c r="F121" s="181" t="s">
        <v>710</v>
      </c>
      <c r="G121" s="470" t="s">
        <v>1257</v>
      </c>
      <c r="H121" s="181" t="s">
        <v>630</v>
      </c>
      <c r="T121" s="377" t="s">
        <v>1515</v>
      </c>
      <c r="U121" s="378" t="s">
        <v>1311</v>
      </c>
      <c r="V121" s="377" t="s">
        <v>1697</v>
      </c>
      <c r="W121" s="378" t="s">
        <v>361</v>
      </c>
      <c r="X121" s="377" t="s">
        <v>42</v>
      </c>
      <c r="Y121" s="377" t="s">
        <v>632</v>
      </c>
      <c r="Z121" s="385" t="s">
        <v>360</v>
      </c>
      <c r="AA121" t="s">
        <v>1255</v>
      </c>
    </row>
    <row r="122" spans="1:27" ht="72" hidden="1" x14ac:dyDescent="0.25">
      <c r="A122" s="472" t="s">
        <v>1531</v>
      </c>
      <c r="B122" s="472" t="s">
        <v>1980</v>
      </c>
      <c r="C122" s="472" t="s">
        <v>1713</v>
      </c>
      <c r="D122" s="466" t="s">
        <v>253</v>
      </c>
      <c r="E122" s="181" t="s">
        <v>46</v>
      </c>
      <c r="F122" s="181" t="s">
        <v>710</v>
      </c>
      <c r="G122" s="470" t="s">
        <v>1257</v>
      </c>
      <c r="H122" s="181" t="s">
        <v>630</v>
      </c>
      <c r="T122" s="377" t="s">
        <v>1516</v>
      </c>
      <c r="U122" s="378" t="s">
        <v>1312</v>
      </c>
      <c r="V122" s="377" t="s">
        <v>1698</v>
      </c>
      <c r="W122" s="378" t="s">
        <v>363</v>
      </c>
      <c r="X122" s="377" t="s">
        <v>42</v>
      </c>
      <c r="Y122" s="377" t="s">
        <v>632</v>
      </c>
      <c r="Z122" s="380" t="s">
        <v>362</v>
      </c>
      <c r="AA122" t="s">
        <v>1255</v>
      </c>
    </row>
    <row r="123" spans="1:27" ht="60" hidden="1" x14ac:dyDescent="0.25">
      <c r="A123" s="472" t="s">
        <v>1531</v>
      </c>
      <c r="B123" s="472" t="s">
        <v>1980</v>
      </c>
      <c r="C123" s="472" t="s">
        <v>1714</v>
      </c>
      <c r="D123" s="466" t="s">
        <v>256</v>
      </c>
      <c r="E123" s="181" t="s">
        <v>46</v>
      </c>
      <c r="F123" s="181" t="s">
        <v>710</v>
      </c>
      <c r="G123" s="470" t="s">
        <v>1257</v>
      </c>
      <c r="H123" s="181" t="s">
        <v>630</v>
      </c>
      <c r="T123" s="377" t="s">
        <v>1517</v>
      </c>
      <c r="U123" s="378" t="s">
        <v>1313</v>
      </c>
      <c r="V123" s="377" t="s">
        <v>1699</v>
      </c>
      <c r="W123" s="381" t="s">
        <v>100</v>
      </c>
      <c r="X123" s="377" t="s">
        <v>42</v>
      </c>
      <c r="Y123" s="377" t="s">
        <v>632</v>
      </c>
      <c r="Z123" s="383" t="s">
        <v>364</v>
      </c>
      <c r="AA123" t="s">
        <v>1255</v>
      </c>
    </row>
    <row r="124" spans="1:27" ht="24" hidden="1" x14ac:dyDescent="0.25">
      <c r="A124" s="472" t="s">
        <v>1531</v>
      </c>
      <c r="B124" s="472" t="s">
        <v>1980</v>
      </c>
      <c r="C124" s="472" t="s">
        <v>1715</v>
      </c>
      <c r="D124" s="466" t="s">
        <v>260</v>
      </c>
      <c r="E124" s="181" t="s">
        <v>46</v>
      </c>
      <c r="F124" s="181" t="s">
        <v>710</v>
      </c>
      <c r="G124" s="470" t="s">
        <v>1257</v>
      </c>
      <c r="H124" s="181" t="s">
        <v>630</v>
      </c>
      <c r="T124" s="377" t="s">
        <v>1518</v>
      </c>
      <c r="U124" s="378" t="s">
        <v>1380</v>
      </c>
      <c r="V124" s="377" t="s">
        <v>1700</v>
      </c>
      <c r="W124" s="378" t="s">
        <v>1414</v>
      </c>
      <c r="X124" s="377" t="s">
        <v>42</v>
      </c>
      <c r="Y124" s="377" t="s">
        <v>632</v>
      </c>
      <c r="Z124" s="383" t="s">
        <v>383</v>
      </c>
      <c r="AA124" t="s">
        <v>1255</v>
      </c>
    </row>
    <row r="125" spans="1:27" ht="24" hidden="1" x14ac:dyDescent="0.25">
      <c r="A125" s="472" t="s">
        <v>1531</v>
      </c>
      <c r="B125" s="472" t="s">
        <v>1980</v>
      </c>
      <c r="C125" s="472" t="s">
        <v>1716</v>
      </c>
      <c r="D125" s="466" t="s">
        <v>262</v>
      </c>
      <c r="E125" s="181" t="s">
        <v>46</v>
      </c>
      <c r="F125" s="181" t="s">
        <v>710</v>
      </c>
      <c r="G125" s="470" t="s">
        <v>1257</v>
      </c>
      <c r="H125" s="181" t="s">
        <v>630</v>
      </c>
      <c r="T125" s="377" t="s">
        <v>1519</v>
      </c>
      <c r="U125" s="378" t="s">
        <v>1314</v>
      </c>
      <c r="V125" s="377" t="s">
        <v>1701</v>
      </c>
      <c r="W125" s="381" t="s">
        <v>424</v>
      </c>
      <c r="X125" s="377" t="s">
        <v>42</v>
      </c>
      <c r="Y125" s="377" t="s">
        <v>632</v>
      </c>
      <c r="Z125" s="383" t="s">
        <v>423</v>
      </c>
      <c r="AA125" t="s">
        <v>1255</v>
      </c>
    </row>
    <row r="126" spans="1:27" hidden="1" x14ac:dyDescent="0.25">
      <c r="A126" s="472" t="s">
        <v>1531</v>
      </c>
      <c r="B126" s="472" t="s">
        <v>1980</v>
      </c>
      <c r="C126" s="472" t="s">
        <v>1717</v>
      </c>
      <c r="D126" s="466" t="s">
        <v>264</v>
      </c>
      <c r="E126" s="181" t="s">
        <v>46</v>
      </c>
      <c r="F126" s="181" t="s">
        <v>710</v>
      </c>
      <c r="G126" s="470" t="s">
        <v>1257</v>
      </c>
      <c r="H126" s="181" t="s">
        <v>630</v>
      </c>
      <c r="T126" s="377" t="s">
        <v>1520</v>
      </c>
      <c r="U126" s="378" t="s">
        <v>1315</v>
      </c>
      <c r="V126" s="377" t="s">
        <v>1702</v>
      </c>
      <c r="W126" s="381" t="s">
        <v>426</v>
      </c>
      <c r="X126" s="377" t="s">
        <v>42</v>
      </c>
      <c r="Y126" s="377" t="s">
        <v>632</v>
      </c>
      <c r="Z126" s="383" t="s">
        <v>425</v>
      </c>
      <c r="AA126" t="s">
        <v>1255</v>
      </c>
    </row>
    <row r="127" spans="1:27" hidden="1" x14ac:dyDescent="0.25">
      <c r="A127" s="472" t="s">
        <v>1531</v>
      </c>
      <c r="B127" s="472" t="s">
        <v>1980</v>
      </c>
      <c r="C127" s="472" t="s">
        <v>1718</v>
      </c>
      <c r="D127" s="466" t="s">
        <v>266</v>
      </c>
      <c r="E127" s="181" t="s">
        <v>46</v>
      </c>
      <c r="F127" s="181" t="s">
        <v>710</v>
      </c>
      <c r="G127" s="470" t="s">
        <v>1257</v>
      </c>
      <c r="H127" s="181" t="s">
        <v>630</v>
      </c>
      <c r="T127" s="377" t="s">
        <v>1521</v>
      </c>
      <c r="U127" s="378" t="s">
        <v>1389</v>
      </c>
      <c r="V127" s="377" t="s">
        <v>1703</v>
      </c>
      <c r="W127" s="378" t="s">
        <v>285</v>
      </c>
      <c r="X127" s="377" t="s">
        <v>42</v>
      </c>
      <c r="Y127" s="377" t="s">
        <v>632</v>
      </c>
      <c r="Z127" s="385" t="s">
        <v>284</v>
      </c>
      <c r="AA127" t="s">
        <v>1255</v>
      </c>
    </row>
    <row r="128" spans="1:27" hidden="1" x14ac:dyDescent="0.25">
      <c r="A128" s="472" t="s">
        <v>1532</v>
      </c>
      <c r="B128" s="472" t="s">
        <v>1981</v>
      </c>
      <c r="C128" s="472" t="s">
        <v>1719</v>
      </c>
      <c r="D128" s="466" t="s">
        <v>268</v>
      </c>
      <c r="E128" s="181" t="s">
        <v>46</v>
      </c>
      <c r="F128" s="181" t="s">
        <v>710</v>
      </c>
      <c r="G128" s="470" t="s">
        <v>1257</v>
      </c>
      <c r="H128" s="181" t="s">
        <v>630</v>
      </c>
      <c r="T128" s="377" t="s">
        <v>1521</v>
      </c>
      <c r="U128" s="378" t="s">
        <v>1389</v>
      </c>
      <c r="V128" s="377" t="s">
        <v>1846</v>
      </c>
      <c r="W128" s="378" t="s">
        <v>289</v>
      </c>
      <c r="X128" s="377" t="s">
        <v>42</v>
      </c>
      <c r="Y128" s="377" t="s">
        <v>632</v>
      </c>
      <c r="Z128" s="380" t="s">
        <v>288</v>
      </c>
      <c r="AA128" t="s">
        <v>1255</v>
      </c>
    </row>
    <row r="129" spans="1:27" hidden="1" x14ac:dyDescent="0.25">
      <c r="A129" s="472" t="s">
        <v>1531</v>
      </c>
      <c r="B129" s="472" t="s">
        <v>1980</v>
      </c>
      <c r="C129" s="472" t="s">
        <v>1720</v>
      </c>
      <c r="D129" s="466" t="s">
        <v>270</v>
      </c>
      <c r="E129" s="181" t="s">
        <v>46</v>
      </c>
      <c r="F129" s="181" t="s">
        <v>710</v>
      </c>
      <c r="G129" s="470" t="s">
        <v>1257</v>
      </c>
      <c r="H129" s="181" t="s">
        <v>630</v>
      </c>
      <c r="T129" s="377" t="s">
        <v>1521</v>
      </c>
      <c r="U129" s="378" t="s">
        <v>1389</v>
      </c>
      <c r="V129" s="377" t="s">
        <v>1847</v>
      </c>
      <c r="W129" s="378" t="s">
        <v>293</v>
      </c>
      <c r="X129" s="377" t="s">
        <v>42</v>
      </c>
      <c r="Y129" s="377" t="s">
        <v>632</v>
      </c>
      <c r="Z129" s="380" t="s">
        <v>292</v>
      </c>
      <c r="AA129" t="s">
        <v>1255</v>
      </c>
    </row>
    <row r="130" spans="1:27" ht="24" hidden="1" x14ac:dyDescent="0.25">
      <c r="A130" s="472" t="s">
        <v>1531</v>
      </c>
      <c r="B130" s="472" t="s">
        <v>1980</v>
      </c>
      <c r="C130" s="472" t="s">
        <v>1721</v>
      </c>
      <c r="D130" s="466" t="s">
        <v>272</v>
      </c>
      <c r="E130" s="181" t="s">
        <v>46</v>
      </c>
      <c r="F130" s="181" t="s">
        <v>710</v>
      </c>
      <c r="G130" s="470" t="s">
        <v>1257</v>
      </c>
      <c r="H130" s="181" t="s">
        <v>630</v>
      </c>
      <c r="T130" s="377" t="s">
        <v>1522</v>
      </c>
      <c r="U130" s="378" t="s">
        <v>1390</v>
      </c>
      <c r="V130" s="377" t="s">
        <v>1704</v>
      </c>
      <c r="W130" s="378" t="s">
        <v>526</v>
      </c>
      <c r="X130" s="377" t="s">
        <v>44</v>
      </c>
      <c r="Y130" s="377" t="s">
        <v>633</v>
      </c>
      <c r="Z130" s="390" t="s">
        <v>525</v>
      </c>
      <c r="AA130" t="s">
        <v>1256</v>
      </c>
    </row>
    <row r="131" spans="1:27" ht="36" hidden="1" x14ac:dyDescent="0.25">
      <c r="A131" s="472" t="s">
        <v>1528</v>
      </c>
      <c r="B131" s="476" t="s">
        <v>1942</v>
      </c>
      <c r="C131" s="472" t="s">
        <v>1722</v>
      </c>
      <c r="D131" s="466" t="s">
        <v>300</v>
      </c>
      <c r="E131" s="181" t="s">
        <v>46</v>
      </c>
      <c r="F131" s="181" t="s">
        <v>710</v>
      </c>
      <c r="G131" s="470" t="s">
        <v>1257</v>
      </c>
      <c r="H131" s="181" t="s">
        <v>630</v>
      </c>
      <c r="T131" s="377" t="s">
        <v>1523</v>
      </c>
      <c r="U131" s="378" t="s">
        <v>1391</v>
      </c>
      <c r="V131" s="377" t="s">
        <v>1705</v>
      </c>
      <c r="W131" s="378" t="s">
        <v>513</v>
      </c>
      <c r="X131" s="377" t="s">
        <v>44</v>
      </c>
      <c r="Y131" s="377" t="s">
        <v>633</v>
      </c>
      <c r="Z131" s="379" t="s">
        <v>512</v>
      </c>
      <c r="AA131" t="s">
        <v>1256</v>
      </c>
    </row>
    <row r="132" spans="1:27" ht="24" hidden="1" x14ac:dyDescent="0.25">
      <c r="A132" s="472" t="s">
        <v>1528</v>
      </c>
      <c r="B132" s="476" t="s">
        <v>1942</v>
      </c>
      <c r="C132" s="472" t="s">
        <v>1723</v>
      </c>
      <c r="D132" s="466" t="s">
        <v>1420</v>
      </c>
      <c r="E132" s="181" t="s">
        <v>46</v>
      </c>
      <c r="F132" s="181" t="s">
        <v>710</v>
      </c>
      <c r="G132" s="470" t="s">
        <v>1257</v>
      </c>
      <c r="H132" s="529" t="s">
        <v>630</v>
      </c>
      <c r="T132" s="377" t="s">
        <v>1524</v>
      </c>
      <c r="U132" s="378" t="s">
        <v>1392</v>
      </c>
      <c r="V132" s="377" t="s">
        <v>1706</v>
      </c>
      <c r="W132" s="378" t="s">
        <v>518</v>
      </c>
      <c r="X132" s="377" t="s">
        <v>44</v>
      </c>
      <c r="Y132" s="377" t="s">
        <v>633</v>
      </c>
      <c r="Z132" s="379" t="s">
        <v>517</v>
      </c>
      <c r="AA132" t="s">
        <v>1256</v>
      </c>
    </row>
    <row r="133" spans="1:27" ht="24" hidden="1" x14ac:dyDescent="0.25">
      <c r="A133" s="472" t="s">
        <v>1528</v>
      </c>
      <c r="B133" s="476" t="s">
        <v>1942</v>
      </c>
      <c r="C133" s="472" t="s">
        <v>1724</v>
      </c>
      <c r="D133" s="466" t="s">
        <v>303</v>
      </c>
      <c r="E133" s="181" t="s">
        <v>46</v>
      </c>
      <c r="F133" s="181" t="s">
        <v>710</v>
      </c>
      <c r="G133" s="470" t="s">
        <v>1257</v>
      </c>
      <c r="H133" s="181" t="s">
        <v>630</v>
      </c>
      <c r="T133" s="377" t="s">
        <v>1525</v>
      </c>
      <c r="U133" s="378" t="s">
        <v>1393</v>
      </c>
      <c r="V133" s="377" t="s">
        <v>1707</v>
      </c>
      <c r="W133" s="378" t="s">
        <v>1419</v>
      </c>
      <c r="X133" s="377" t="s">
        <v>44</v>
      </c>
      <c r="Y133" s="377" t="s">
        <v>633</v>
      </c>
      <c r="Z133" s="379" t="s">
        <v>519</v>
      </c>
      <c r="AA133" t="s">
        <v>1256</v>
      </c>
    </row>
    <row r="134" spans="1:27" ht="24" hidden="1" x14ac:dyDescent="0.25">
      <c r="A134" s="472" t="s">
        <v>1528</v>
      </c>
      <c r="B134" s="476" t="s">
        <v>1942</v>
      </c>
      <c r="C134" s="472" t="s">
        <v>1725</v>
      </c>
      <c r="D134" s="466" t="s">
        <v>374</v>
      </c>
      <c r="E134" s="181" t="s">
        <v>46</v>
      </c>
      <c r="F134" s="181" t="s">
        <v>710</v>
      </c>
      <c r="G134" s="470" t="s">
        <v>1257</v>
      </c>
      <c r="H134" s="181" t="s">
        <v>630</v>
      </c>
      <c r="T134" s="377" t="s">
        <v>1526</v>
      </c>
      <c r="U134" s="378" t="s">
        <v>1085</v>
      </c>
      <c r="V134" s="377" t="s">
        <v>1708</v>
      </c>
      <c r="W134" s="378" t="s">
        <v>567</v>
      </c>
      <c r="X134" s="377" t="s">
        <v>44</v>
      </c>
      <c r="Y134" s="377" t="s">
        <v>633</v>
      </c>
      <c r="Z134" s="379" t="s">
        <v>520</v>
      </c>
      <c r="AA134" t="s">
        <v>1256</v>
      </c>
    </row>
    <row r="135" spans="1:27" ht="48" hidden="1" x14ac:dyDescent="0.25">
      <c r="A135" s="472" t="s">
        <v>1528</v>
      </c>
      <c r="B135" s="476" t="s">
        <v>1942</v>
      </c>
      <c r="C135" s="472" t="s">
        <v>1726</v>
      </c>
      <c r="D135" s="466" t="s">
        <v>376</v>
      </c>
      <c r="E135" s="181" t="s">
        <v>46</v>
      </c>
      <c r="F135" s="181" t="s">
        <v>710</v>
      </c>
      <c r="G135" s="470" t="s">
        <v>1257</v>
      </c>
      <c r="H135" s="181" t="s">
        <v>630</v>
      </c>
      <c r="T135" s="377" t="s">
        <v>1527</v>
      </c>
      <c r="U135" s="378" t="s">
        <v>1086</v>
      </c>
      <c r="V135" s="377" t="s">
        <v>1709</v>
      </c>
      <c r="W135" s="378" t="s">
        <v>522</v>
      </c>
      <c r="X135" s="377" t="s">
        <v>44</v>
      </c>
      <c r="Y135" s="377" t="s">
        <v>633</v>
      </c>
      <c r="Z135" s="379" t="s">
        <v>521</v>
      </c>
      <c r="AA135" t="s">
        <v>1256</v>
      </c>
    </row>
    <row r="136" spans="1:27" ht="24" hidden="1" x14ac:dyDescent="0.25">
      <c r="A136" s="472" t="s">
        <v>1528</v>
      </c>
      <c r="B136" s="476" t="s">
        <v>1942</v>
      </c>
      <c r="C136" s="472" t="s">
        <v>1727</v>
      </c>
      <c r="D136" s="466" t="s">
        <v>378</v>
      </c>
      <c r="E136" s="181" t="s">
        <v>46</v>
      </c>
      <c r="F136" s="181" t="s">
        <v>710</v>
      </c>
      <c r="G136" s="470" t="s">
        <v>1257</v>
      </c>
      <c r="H136" s="181" t="s">
        <v>630</v>
      </c>
      <c r="T136" s="377" t="s">
        <v>1528</v>
      </c>
      <c r="U136" s="378" t="s">
        <v>1380</v>
      </c>
      <c r="V136" s="377" t="s">
        <v>1710</v>
      </c>
      <c r="W136" s="378" t="s">
        <v>1414</v>
      </c>
      <c r="X136" s="377" t="s">
        <v>46</v>
      </c>
      <c r="Y136" s="377" t="s">
        <v>630</v>
      </c>
      <c r="Z136" s="380" t="s">
        <v>242</v>
      </c>
      <c r="AA136" t="s">
        <v>1257</v>
      </c>
    </row>
    <row r="137" spans="1:27" ht="60" hidden="1" x14ac:dyDescent="0.25">
      <c r="A137" s="472" t="s">
        <v>1532</v>
      </c>
      <c r="B137" s="472" t="s">
        <v>1981</v>
      </c>
      <c r="C137" s="472" t="s">
        <v>1728</v>
      </c>
      <c r="D137" s="466" t="s">
        <v>291</v>
      </c>
      <c r="E137" s="181" t="s">
        <v>46</v>
      </c>
      <c r="F137" s="181" t="s">
        <v>710</v>
      </c>
      <c r="G137" s="470" t="s">
        <v>1257</v>
      </c>
      <c r="H137" s="181" t="s">
        <v>630</v>
      </c>
      <c r="T137" s="377" t="s">
        <v>1529</v>
      </c>
      <c r="U137" s="378" t="s">
        <v>1316</v>
      </c>
      <c r="V137" s="377" t="s">
        <v>1711</v>
      </c>
      <c r="W137" s="378" t="s">
        <v>100</v>
      </c>
      <c r="X137" s="377" t="s">
        <v>46</v>
      </c>
      <c r="Y137" s="377" t="s">
        <v>630</v>
      </c>
      <c r="Z137" s="385" t="s">
        <v>244</v>
      </c>
      <c r="AA137" t="s">
        <v>1257</v>
      </c>
    </row>
    <row r="138" spans="1:27" hidden="1" x14ac:dyDescent="0.25">
      <c r="A138" s="472" t="s">
        <v>1529</v>
      </c>
      <c r="B138" s="476" t="s">
        <v>1943</v>
      </c>
      <c r="C138" s="472" t="s">
        <v>1729</v>
      </c>
      <c r="D138" s="466" t="s">
        <v>392</v>
      </c>
      <c r="E138" s="181" t="s">
        <v>46</v>
      </c>
      <c r="F138" s="181" t="s">
        <v>710</v>
      </c>
      <c r="G138" s="470" t="s">
        <v>1257</v>
      </c>
      <c r="H138" s="181" t="s">
        <v>630</v>
      </c>
      <c r="T138" s="377" t="s">
        <v>1530</v>
      </c>
      <c r="U138" s="378" t="s">
        <v>1317</v>
      </c>
      <c r="V138" s="377" t="s">
        <v>1712</v>
      </c>
      <c r="W138" s="378" t="s">
        <v>248</v>
      </c>
      <c r="X138" s="377" t="s">
        <v>46</v>
      </c>
      <c r="Y138" s="377" t="s">
        <v>630</v>
      </c>
      <c r="Z138" s="380" t="s">
        <v>247</v>
      </c>
      <c r="AA138" t="s">
        <v>1257</v>
      </c>
    </row>
    <row r="139" spans="1:27" ht="24" hidden="1" x14ac:dyDescent="0.25">
      <c r="A139" s="472" t="s">
        <v>1529</v>
      </c>
      <c r="B139" s="476" t="s">
        <v>1943</v>
      </c>
      <c r="C139" s="472" t="s">
        <v>1730</v>
      </c>
      <c r="D139" s="466" t="s">
        <v>1421</v>
      </c>
      <c r="E139" s="181" t="s">
        <v>46</v>
      </c>
      <c r="F139" s="181" t="s">
        <v>710</v>
      </c>
      <c r="G139" s="470" t="s">
        <v>1257</v>
      </c>
      <c r="H139" s="181" t="s">
        <v>630</v>
      </c>
      <c r="T139" s="377" t="s">
        <v>1531</v>
      </c>
      <c r="U139" s="378" t="s">
        <v>1318</v>
      </c>
      <c r="V139" s="377" t="s">
        <v>1713</v>
      </c>
      <c r="W139" s="378" t="s">
        <v>251</v>
      </c>
      <c r="X139" s="377" t="s">
        <v>46</v>
      </c>
      <c r="Y139" s="377" t="s">
        <v>630</v>
      </c>
      <c r="Z139" s="385" t="s">
        <v>250</v>
      </c>
      <c r="AA139" t="s">
        <v>1257</v>
      </c>
    </row>
    <row r="140" spans="1:27" ht="24" hidden="1" x14ac:dyDescent="0.25">
      <c r="A140" s="472" t="s">
        <v>1529</v>
      </c>
      <c r="B140" s="476" t="s">
        <v>1943</v>
      </c>
      <c r="C140" s="472" t="s">
        <v>1731</v>
      </c>
      <c r="D140" s="466" t="s">
        <v>1422</v>
      </c>
      <c r="E140" s="181" t="s">
        <v>46</v>
      </c>
      <c r="F140" s="181" t="s">
        <v>710</v>
      </c>
      <c r="G140" s="470" t="s">
        <v>1257</v>
      </c>
      <c r="H140" s="529" t="s">
        <v>630</v>
      </c>
      <c r="T140" s="377" t="s">
        <v>1532</v>
      </c>
      <c r="U140" s="378" t="s">
        <v>1319</v>
      </c>
      <c r="V140" s="377" t="s">
        <v>1714</v>
      </c>
      <c r="W140" s="378" t="s">
        <v>253</v>
      </c>
      <c r="X140" s="377" t="s">
        <v>46</v>
      </c>
      <c r="Y140" s="377" t="s">
        <v>630</v>
      </c>
      <c r="Z140" s="380" t="s">
        <v>252</v>
      </c>
      <c r="AA140" t="s">
        <v>1257</v>
      </c>
    </row>
    <row r="141" spans="1:27" ht="36" hidden="1" x14ac:dyDescent="0.25">
      <c r="A141" s="472" t="s">
        <v>1529</v>
      </c>
      <c r="B141" s="476" t="s">
        <v>1943</v>
      </c>
      <c r="C141" s="472" t="s">
        <v>1732</v>
      </c>
      <c r="D141" s="466" t="s">
        <v>396</v>
      </c>
      <c r="E141" s="181" t="s">
        <v>46</v>
      </c>
      <c r="F141" s="181" t="s">
        <v>710</v>
      </c>
      <c r="G141" s="470" t="s">
        <v>1257</v>
      </c>
      <c r="H141" s="181" t="s">
        <v>630</v>
      </c>
      <c r="T141" s="377" t="s">
        <v>1533</v>
      </c>
      <c r="U141" s="378" t="s">
        <v>1320</v>
      </c>
      <c r="V141" s="377" t="s">
        <v>1715</v>
      </c>
      <c r="W141" s="378" t="s">
        <v>256</v>
      </c>
      <c r="X141" s="377" t="s">
        <v>46</v>
      </c>
      <c r="Y141" s="377" t="s">
        <v>630</v>
      </c>
      <c r="Z141" s="385" t="s">
        <v>255</v>
      </c>
      <c r="AA141" t="s">
        <v>1257</v>
      </c>
    </row>
    <row r="142" spans="1:27" ht="24" hidden="1" x14ac:dyDescent="0.25">
      <c r="A142" s="472" t="s">
        <v>1529</v>
      </c>
      <c r="B142" s="476" t="s">
        <v>1943</v>
      </c>
      <c r="C142" s="472" t="s">
        <v>1733</v>
      </c>
      <c r="D142" s="466" t="s">
        <v>404</v>
      </c>
      <c r="E142" s="181" t="s">
        <v>46</v>
      </c>
      <c r="F142" s="181" t="s">
        <v>710</v>
      </c>
      <c r="G142" s="470" t="s">
        <v>1257</v>
      </c>
      <c r="H142" s="181" t="s">
        <v>630</v>
      </c>
      <c r="T142" s="377" t="s">
        <v>1534</v>
      </c>
      <c r="U142" s="378" t="s">
        <v>1321</v>
      </c>
      <c r="V142" s="377" t="s">
        <v>1716</v>
      </c>
      <c r="W142" s="378" t="s">
        <v>260</v>
      </c>
      <c r="X142" s="377" t="s">
        <v>46</v>
      </c>
      <c r="Y142" s="377" t="s">
        <v>630</v>
      </c>
      <c r="Z142" s="380" t="s">
        <v>259</v>
      </c>
      <c r="AA142" t="s">
        <v>1257</v>
      </c>
    </row>
    <row r="143" spans="1:27" ht="24" hidden="1" x14ac:dyDescent="0.25">
      <c r="A143" s="472" t="s">
        <v>1532</v>
      </c>
      <c r="B143" s="472" t="s">
        <v>1981</v>
      </c>
      <c r="C143" s="472" t="s">
        <v>1734</v>
      </c>
      <c r="D143" s="466" t="s">
        <v>305</v>
      </c>
      <c r="E143" s="181" t="s">
        <v>46</v>
      </c>
      <c r="F143" s="181" t="s">
        <v>710</v>
      </c>
      <c r="G143" s="470" t="s">
        <v>1257</v>
      </c>
      <c r="H143" s="181" t="s">
        <v>630</v>
      </c>
      <c r="T143" s="377" t="s">
        <v>1535</v>
      </c>
      <c r="U143" s="378" t="s">
        <v>1322</v>
      </c>
      <c r="V143" s="377" t="s">
        <v>1717</v>
      </c>
      <c r="W143" s="378" t="s">
        <v>262</v>
      </c>
      <c r="X143" s="377" t="s">
        <v>46</v>
      </c>
      <c r="Y143" s="377" t="s">
        <v>630</v>
      </c>
      <c r="Z143" s="385" t="s">
        <v>261</v>
      </c>
      <c r="AA143" t="s">
        <v>1257</v>
      </c>
    </row>
    <row r="144" spans="1:27" hidden="1" x14ac:dyDescent="0.25">
      <c r="A144" s="472" t="s">
        <v>1532</v>
      </c>
      <c r="B144" s="472" t="s">
        <v>1981</v>
      </c>
      <c r="C144" s="472" t="s">
        <v>1735</v>
      </c>
      <c r="D144" s="466" t="s">
        <v>1423</v>
      </c>
      <c r="E144" s="181" t="s">
        <v>46</v>
      </c>
      <c r="F144" s="181" t="s">
        <v>710</v>
      </c>
      <c r="G144" s="470" t="s">
        <v>1257</v>
      </c>
      <c r="H144" s="181" t="s">
        <v>630</v>
      </c>
      <c r="T144" s="377" t="s">
        <v>1536</v>
      </c>
      <c r="U144" s="378" t="s">
        <v>1323</v>
      </c>
      <c r="V144" s="377" t="s">
        <v>1718</v>
      </c>
      <c r="W144" s="378" t="s">
        <v>264</v>
      </c>
      <c r="X144" s="377" t="s">
        <v>46</v>
      </c>
      <c r="Y144" s="377" t="s">
        <v>630</v>
      </c>
      <c r="Z144" s="380" t="s">
        <v>263</v>
      </c>
      <c r="AA144" t="s">
        <v>1257</v>
      </c>
    </row>
    <row r="145" spans="1:27" hidden="1" x14ac:dyDescent="0.25">
      <c r="A145" s="472" t="s">
        <v>1531</v>
      </c>
      <c r="B145" s="472" t="s">
        <v>1980</v>
      </c>
      <c r="C145" s="472" t="s">
        <v>1736</v>
      </c>
      <c r="D145" s="466" t="s">
        <v>308</v>
      </c>
      <c r="E145" s="181" t="s">
        <v>46</v>
      </c>
      <c r="F145" s="181" t="s">
        <v>710</v>
      </c>
      <c r="G145" s="470" t="s">
        <v>1257</v>
      </c>
      <c r="H145" s="181" t="s">
        <v>630</v>
      </c>
      <c r="T145" s="377" t="s">
        <v>1537</v>
      </c>
      <c r="U145" s="378" t="s">
        <v>1324</v>
      </c>
      <c r="V145" s="377" t="s">
        <v>1719</v>
      </c>
      <c r="W145" s="378" t="s">
        <v>266</v>
      </c>
      <c r="X145" s="377" t="s">
        <v>46</v>
      </c>
      <c r="Y145" s="377" t="s">
        <v>630</v>
      </c>
      <c r="Z145" s="385" t="s">
        <v>265</v>
      </c>
      <c r="AA145" t="s">
        <v>1257</v>
      </c>
    </row>
    <row r="146" spans="1:27" ht="24" hidden="1" x14ac:dyDescent="0.25">
      <c r="A146" s="472" t="s">
        <v>1532</v>
      </c>
      <c r="B146" s="472" t="s">
        <v>1981</v>
      </c>
      <c r="C146" s="472" t="s">
        <v>1737</v>
      </c>
      <c r="D146" s="466" t="s">
        <v>1424</v>
      </c>
      <c r="E146" s="181" t="s">
        <v>46</v>
      </c>
      <c r="F146" s="181" t="s">
        <v>710</v>
      </c>
      <c r="G146" s="470" t="s">
        <v>1257</v>
      </c>
      <c r="H146" s="181" t="s">
        <v>630</v>
      </c>
      <c r="T146" s="377" t="s">
        <v>1538</v>
      </c>
      <c r="U146" s="378" t="s">
        <v>1325</v>
      </c>
      <c r="V146" s="377" t="s">
        <v>1720</v>
      </c>
      <c r="W146" s="378" t="s">
        <v>268</v>
      </c>
      <c r="X146" s="377" t="s">
        <v>46</v>
      </c>
      <c r="Y146" s="377" t="s">
        <v>630</v>
      </c>
      <c r="Z146" s="380" t="s">
        <v>267</v>
      </c>
      <c r="AA146" t="s">
        <v>1257</v>
      </c>
    </row>
    <row r="147" spans="1:27" hidden="1" x14ac:dyDescent="0.25">
      <c r="A147" s="472" t="s">
        <v>1532</v>
      </c>
      <c r="B147" s="472" t="s">
        <v>1981</v>
      </c>
      <c r="C147" s="472" t="s">
        <v>1738</v>
      </c>
      <c r="D147" s="466" t="s">
        <v>311</v>
      </c>
      <c r="E147" s="181" t="s">
        <v>46</v>
      </c>
      <c r="F147" s="181" t="s">
        <v>710</v>
      </c>
      <c r="G147" s="470" t="s">
        <v>1257</v>
      </c>
      <c r="H147" s="181" t="s">
        <v>630</v>
      </c>
      <c r="T147" s="377" t="s">
        <v>1539</v>
      </c>
      <c r="U147" s="378" t="s">
        <v>1326</v>
      </c>
      <c r="V147" s="377" t="s">
        <v>1721</v>
      </c>
      <c r="W147" s="378" t="s">
        <v>270</v>
      </c>
      <c r="X147" s="377" t="s">
        <v>46</v>
      </c>
      <c r="Y147" s="377" t="s">
        <v>630</v>
      </c>
      <c r="Z147" s="385" t="s">
        <v>269</v>
      </c>
      <c r="AA147" t="s">
        <v>1257</v>
      </c>
    </row>
    <row r="148" spans="1:27" ht="24" hidden="1" x14ac:dyDescent="0.25">
      <c r="A148" s="472" t="s">
        <v>1531</v>
      </c>
      <c r="B148" s="472" t="s">
        <v>1980</v>
      </c>
      <c r="C148" s="472" t="s">
        <v>1739</v>
      </c>
      <c r="D148" s="466" t="s">
        <v>313</v>
      </c>
      <c r="E148" s="181" t="s">
        <v>46</v>
      </c>
      <c r="F148" s="181" t="s">
        <v>710</v>
      </c>
      <c r="G148" s="470" t="s">
        <v>1257</v>
      </c>
      <c r="H148" s="181" t="s">
        <v>630</v>
      </c>
      <c r="T148" s="377" t="s">
        <v>1540</v>
      </c>
      <c r="U148" s="378" t="s">
        <v>1327</v>
      </c>
      <c r="V148" s="377" t="s">
        <v>1722</v>
      </c>
      <c r="W148" s="378" t="s">
        <v>272</v>
      </c>
      <c r="X148" s="377" t="s">
        <v>46</v>
      </c>
      <c r="Y148" s="377" t="s">
        <v>630</v>
      </c>
      <c r="Z148" s="380" t="s">
        <v>271</v>
      </c>
      <c r="AA148" t="s">
        <v>1257</v>
      </c>
    </row>
    <row r="149" spans="1:27" hidden="1" x14ac:dyDescent="0.25">
      <c r="A149" s="472" t="s">
        <v>1531</v>
      </c>
      <c r="B149" s="472" t="s">
        <v>1980</v>
      </c>
      <c r="C149" s="472" t="s">
        <v>1740</v>
      </c>
      <c r="D149" s="466" t="s">
        <v>315</v>
      </c>
      <c r="E149" s="181" t="s">
        <v>46</v>
      </c>
      <c r="F149" s="181" t="s">
        <v>710</v>
      </c>
      <c r="G149" s="470" t="s">
        <v>1257</v>
      </c>
      <c r="H149" s="181" t="s">
        <v>630</v>
      </c>
      <c r="T149" s="377" t="s">
        <v>1541</v>
      </c>
      <c r="U149" s="378" t="s">
        <v>1328</v>
      </c>
      <c r="V149" s="377" t="s">
        <v>1723</v>
      </c>
      <c r="W149" s="378" t="s">
        <v>300</v>
      </c>
      <c r="X149" s="377" t="s">
        <v>46</v>
      </c>
      <c r="Y149" s="377" t="s">
        <v>630</v>
      </c>
      <c r="Z149" s="380" t="s">
        <v>299</v>
      </c>
      <c r="AA149" t="s">
        <v>1257</v>
      </c>
    </row>
    <row r="150" spans="1:27" hidden="1" x14ac:dyDescent="0.25">
      <c r="A150" s="472" t="s">
        <v>1532</v>
      </c>
      <c r="B150" s="472" t="s">
        <v>1981</v>
      </c>
      <c r="C150" s="472" t="s">
        <v>1741</v>
      </c>
      <c r="D150" s="466" t="s">
        <v>317</v>
      </c>
      <c r="E150" s="181" t="s">
        <v>46</v>
      </c>
      <c r="F150" s="181" t="s">
        <v>710</v>
      </c>
      <c r="G150" s="470" t="s">
        <v>1257</v>
      </c>
      <c r="H150" s="181" t="s">
        <v>630</v>
      </c>
      <c r="T150" s="377" t="s">
        <v>1542</v>
      </c>
      <c r="U150" s="378" t="s">
        <v>1394</v>
      </c>
      <c r="V150" s="377" t="s">
        <v>1724</v>
      </c>
      <c r="W150" s="378" t="s">
        <v>1420</v>
      </c>
      <c r="X150" s="377" t="s">
        <v>46</v>
      </c>
      <c r="Y150" s="377" t="s">
        <v>630</v>
      </c>
      <c r="Z150" s="385" t="s">
        <v>301</v>
      </c>
      <c r="AA150" t="s">
        <v>1257</v>
      </c>
    </row>
    <row r="151" spans="1:27" x14ac:dyDescent="0.25">
      <c r="A151" s="488" t="s">
        <v>1564</v>
      </c>
      <c r="B151" s="81" t="s">
        <v>1890</v>
      </c>
      <c r="C151" s="488" t="s">
        <v>1743</v>
      </c>
      <c r="D151" s="532" t="s">
        <v>221</v>
      </c>
      <c r="E151" s="181" t="s">
        <v>5</v>
      </c>
      <c r="F151" s="181" t="s">
        <v>634</v>
      </c>
      <c r="G151" s="470" t="s">
        <v>1258</v>
      </c>
      <c r="H151" s="181" t="s">
        <v>620</v>
      </c>
      <c r="T151" s="377" t="s">
        <v>1543</v>
      </c>
      <c r="U151" s="378" t="s">
        <v>1329</v>
      </c>
      <c r="V151" s="377" t="s">
        <v>1725</v>
      </c>
      <c r="W151" s="378" t="s">
        <v>303</v>
      </c>
      <c r="X151" s="377" t="s">
        <v>46</v>
      </c>
      <c r="Y151" s="377" t="s">
        <v>630</v>
      </c>
      <c r="Z151" s="380" t="s">
        <v>302</v>
      </c>
      <c r="AA151" t="s">
        <v>1257</v>
      </c>
    </row>
    <row r="152" spans="1:27" x14ac:dyDescent="0.25">
      <c r="A152" s="472" t="s">
        <v>1563</v>
      </c>
      <c r="B152" s="80" t="s">
        <v>1891</v>
      </c>
      <c r="C152" s="472" t="s">
        <v>1744</v>
      </c>
      <c r="D152" s="466" t="s">
        <v>224</v>
      </c>
      <c r="E152" s="181" t="s">
        <v>5</v>
      </c>
      <c r="F152" s="181" t="s">
        <v>634</v>
      </c>
      <c r="G152" s="470" t="s">
        <v>1258</v>
      </c>
      <c r="H152" s="181" t="s">
        <v>620</v>
      </c>
      <c r="T152" s="377" t="s">
        <v>1544</v>
      </c>
      <c r="U152" s="378" t="s">
        <v>1330</v>
      </c>
      <c r="V152" s="377" t="s">
        <v>1726</v>
      </c>
      <c r="W152" s="378" t="s">
        <v>374</v>
      </c>
      <c r="X152" s="377" t="s">
        <v>46</v>
      </c>
      <c r="Y152" s="377" t="s">
        <v>630</v>
      </c>
      <c r="Z152" s="380" t="s">
        <v>373</v>
      </c>
      <c r="AA152" t="s">
        <v>1257</v>
      </c>
    </row>
    <row r="153" spans="1:27" x14ac:dyDescent="0.25">
      <c r="A153" s="472" t="s">
        <v>1562</v>
      </c>
      <c r="B153" s="80" t="s">
        <v>1892</v>
      </c>
      <c r="C153" s="472" t="s">
        <v>1745</v>
      </c>
      <c r="D153" s="466" t="s">
        <v>226</v>
      </c>
      <c r="E153" s="181" t="s">
        <v>5</v>
      </c>
      <c r="F153" s="181" t="s">
        <v>634</v>
      </c>
      <c r="G153" s="470" t="s">
        <v>1258</v>
      </c>
      <c r="H153" s="181" t="s">
        <v>620</v>
      </c>
      <c r="T153" s="377" t="s">
        <v>1545</v>
      </c>
      <c r="U153" s="378" t="s">
        <v>1331</v>
      </c>
      <c r="V153" s="377" t="s">
        <v>1727</v>
      </c>
      <c r="W153" s="378" t="s">
        <v>376</v>
      </c>
      <c r="X153" s="377" t="s">
        <v>46</v>
      </c>
      <c r="Y153" s="377" t="s">
        <v>630</v>
      </c>
      <c r="Z153" s="385" t="s">
        <v>375</v>
      </c>
      <c r="AA153" t="s">
        <v>1257</v>
      </c>
    </row>
    <row r="154" spans="1:27" x14ac:dyDescent="0.25">
      <c r="A154" s="472" t="s">
        <v>1565</v>
      </c>
      <c r="B154" s="80" t="s">
        <v>1893</v>
      </c>
      <c r="C154" s="472" t="s">
        <v>1746</v>
      </c>
      <c r="D154" s="466" t="s">
        <v>231</v>
      </c>
      <c r="E154" s="181" t="s">
        <v>5</v>
      </c>
      <c r="F154" s="181" t="s">
        <v>634</v>
      </c>
      <c r="G154" s="470" t="s">
        <v>1258</v>
      </c>
      <c r="H154" s="181" t="s">
        <v>620</v>
      </c>
      <c r="T154" s="377" t="s">
        <v>1546</v>
      </c>
      <c r="U154" s="378" t="s">
        <v>1332</v>
      </c>
      <c r="V154" s="377" t="s">
        <v>1728</v>
      </c>
      <c r="W154" s="378" t="s">
        <v>378</v>
      </c>
      <c r="X154" s="377" t="s">
        <v>46</v>
      </c>
      <c r="Y154" s="377" t="s">
        <v>630</v>
      </c>
      <c r="Z154" s="380" t="s">
        <v>377</v>
      </c>
      <c r="AA154" t="s">
        <v>1257</v>
      </c>
    </row>
    <row r="155" spans="1:27" ht="24" x14ac:dyDescent="0.25">
      <c r="A155" s="472" t="s">
        <v>1567</v>
      </c>
      <c r="B155" s="80" t="s">
        <v>712</v>
      </c>
      <c r="C155" s="472" t="s">
        <v>1748</v>
      </c>
      <c r="D155" s="466" t="s">
        <v>1425</v>
      </c>
      <c r="E155" s="181" t="s">
        <v>5</v>
      </c>
      <c r="F155" s="181" t="s">
        <v>634</v>
      </c>
      <c r="G155" s="470" t="s">
        <v>1259</v>
      </c>
      <c r="H155" s="181" t="s">
        <v>1916</v>
      </c>
      <c r="T155" s="377" t="s">
        <v>1547</v>
      </c>
      <c r="U155" s="378" t="s">
        <v>1333</v>
      </c>
      <c r="V155" s="377" t="s">
        <v>1729</v>
      </c>
      <c r="W155" s="378" t="s">
        <v>291</v>
      </c>
      <c r="X155" s="377" t="s">
        <v>46</v>
      </c>
      <c r="Y155" s="377" t="s">
        <v>630</v>
      </c>
      <c r="Z155" s="385" t="s">
        <v>290</v>
      </c>
      <c r="AA155" t="s">
        <v>1257</v>
      </c>
    </row>
    <row r="156" spans="1:27" x14ac:dyDescent="0.25">
      <c r="A156" s="481" t="s">
        <v>1561</v>
      </c>
      <c r="B156" s="482" t="s">
        <v>713</v>
      </c>
      <c r="C156" s="481" t="s">
        <v>1749</v>
      </c>
      <c r="D156" s="483" t="s">
        <v>1931</v>
      </c>
      <c r="E156" s="181" t="s">
        <v>5</v>
      </c>
      <c r="F156" s="181" t="s">
        <v>634</v>
      </c>
      <c r="G156" s="470" t="s">
        <v>1259</v>
      </c>
      <c r="H156" s="181" t="s">
        <v>1916</v>
      </c>
      <c r="T156" s="377" t="s">
        <v>1548</v>
      </c>
      <c r="U156" s="378" t="s">
        <v>1328</v>
      </c>
      <c r="V156" s="377" t="s">
        <v>1730</v>
      </c>
      <c r="W156" s="378" t="s">
        <v>392</v>
      </c>
      <c r="X156" s="377" t="s">
        <v>46</v>
      </c>
      <c r="Y156" s="377" t="s">
        <v>630</v>
      </c>
      <c r="Z156" s="380" t="s">
        <v>391</v>
      </c>
      <c r="AA156" t="s">
        <v>1257</v>
      </c>
    </row>
    <row r="157" spans="1:27" x14ac:dyDescent="0.25">
      <c r="A157" s="472" t="s">
        <v>1561</v>
      </c>
      <c r="B157" s="80" t="s">
        <v>713</v>
      </c>
      <c r="C157" s="472" t="s">
        <v>1750</v>
      </c>
      <c r="D157" s="466" t="s">
        <v>714</v>
      </c>
      <c r="E157" s="181" t="s">
        <v>5</v>
      </c>
      <c r="F157" s="181" t="s">
        <v>634</v>
      </c>
      <c r="G157" s="470" t="s">
        <v>1259</v>
      </c>
      <c r="H157" s="181" t="s">
        <v>1916</v>
      </c>
      <c r="T157" s="377" t="s">
        <v>1549</v>
      </c>
      <c r="U157" s="378" t="s">
        <v>1394</v>
      </c>
      <c r="V157" s="377" t="s">
        <v>1731</v>
      </c>
      <c r="W157" s="378" t="s">
        <v>1421</v>
      </c>
      <c r="X157" s="377" t="s">
        <v>46</v>
      </c>
      <c r="Y157" s="377" t="s">
        <v>630</v>
      </c>
      <c r="Z157" s="385" t="s">
        <v>393</v>
      </c>
      <c r="AA157" t="s">
        <v>1257</v>
      </c>
    </row>
    <row r="158" spans="1:27" ht="24" x14ac:dyDescent="0.25">
      <c r="A158" s="472" t="s">
        <v>1561</v>
      </c>
      <c r="B158" s="80" t="s">
        <v>713</v>
      </c>
      <c r="C158" s="472" t="s">
        <v>1848</v>
      </c>
      <c r="D158" s="466" t="s">
        <v>1427</v>
      </c>
      <c r="E158" s="181" t="s">
        <v>5</v>
      </c>
      <c r="F158" s="181" t="s">
        <v>634</v>
      </c>
      <c r="G158" s="470" t="s">
        <v>1259</v>
      </c>
      <c r="H158" s="181" t="s">
        <v>1916</v>
      </c>
      <c r="T158" s="377" t="s">
        <v>1550</v>
      </c>
      <c r="U158" s="378" t="s">
        <v>1395</v>
      </c>
      <c r="V158" s="377" t="s">
        <v>1732</v>
      </c>
      <c r="W158" s="378" t="s">
        <v>1422</v>
      </c>
      <c r="X158" s="377" t="s">
        <v>46</v>
      </c>
      <c r="Y158" s="377" t="s">
        <v>630</v>
      </c>
      <c r="Z158" s="380" t="s">
        <v>394</v>
      </c>
      <c r="AA158" t="s">
        <v>1257</v>
      </c>
    </row>
    <row r="159" spans="1:27" x14ac:dyDescent="0.25">
      <c r="A159" s="472" t="s">
        <v>1568</v>
      </c>
      <c r="B159" s="80" t="s">
        <v>719</v>
      </c>
      <c r="C159" s="472" t="s">
        <v>1849</v>
      </c>
      <c r="D159" s="466" t="s">
        <v>1939</v>
      </c>
      <c r="E159" s="181" t="s">
        <v>5</v>
      </c>
      <c r="F159" s="181" t="s">
        <v>634</v>
      </c>
      <c r="G159" s="470" t="s">
        <v>1259</v>
      </c>
      <c r="H159" s="181" t="s">
        <v>1916</v>
      </c>
      <c r="T159" s="377" t="s">
        <v>1551</v>
      </c>
      <c r="U159" s="378" t="s">
        <v>1334</v>
      </c>
      <c r="V159" s="377" t="s">
        <v>1733</v>
      </c>
      <c r="W159" s="378" t="s">
        <v>396</v>
      </c>
      <c r="X159" s="377" t="s">
        <v>46</v>
      </c>
      <c r="Y159" s="377" t="s">
        <v>630</v>
      </c>
      <c r="Z159" s="385" t="s">
        <v>395</v>
      </c>
      <c r="AA159" t="s">
        <v>1257</v>
      </c>
    </row>
    <row r="160" spans="1:27" x14ac:dyDescent="0.25">
      <c r="A160" s="472" t="s">
        <v>1570</v>
      </c>
      <c r="B160" s="479" t="s">
        <v>1398</v>
      </c>
      <c r="C160" s="472" t="s">
        <v>1751</v>
      </c>
      <c r="D160" s="466" t="s">
        <v>1889</v>
      </c>
      <c r="E160" s="181" t="s">
        <v>5</v>
      </c>
      <c r="F160" s="181" t="s">
        <v>634</v>
      </c>
      <c r="G160" s="470" t="s">
        <v>1260</v>
      </c>
      <c r="H160" s="181" t="s">
        <v>1917</v>
      </c>
      <c r="T160" s="377" t="s">
        <v>1552</v>
      </c>
      <c r="U160" s="378" t="s">
        <v>1335</v>
      </c>
      <c r="V160" s="377" t="s">
        <v>1734</v>
      </c>
      <c r="W160" s="378" t="s">
        <v>404</v>
      </c>
      <c r="X160" s="377" t="s">
        <v>46</v>
      </c>
      <c r="Y160" s="377" t="s">
        <v>630</v>
      </c>
      <c r="Z160" s="385" t="s">
        <v>403</v>
      </c>
      <c r="AA160" t="s">
        <v>1257</v>
      </c>
    </row>
    <row r="161" spans="1:27" ht="24" x14ac:dyDescent="0.25">
      <c r="A161" s="472" t="s">
        <v>1570</v>
      </c>
      <c r="B161" s="479" t="s">
        <v>1398</v>
      </c>
      <c r="C161" s="472" t="s">
        <v>1752</v>
      </c>
      <c r="D161" s="466" t="s">
        <v>715</v>
      </c>
      <c r="E161" s="181" t="s">
        <v>5</v>
      </c>
      <c r="F161" s="181" t="s">
        <v>634</v>
      </c>
      <c r="G161" s="470" t="s">
        <v>1260</v>
      </c>
      <c r="H161" s="181" t="s">
        <v>1917</v>
      </c>
      <c r="T161" s="377" t="s">
        <v>1553</v>
      </c>
      <c r="U161" s="378" t="s">
        <v>1336</v>
      </c>
      <c r="V161" s="377" t="s">
        <v>1735</v>
      </c>
      <c r="W161" s="378" t="s">
        <v>305</v>
      </c>
      <c r="X161" s="377" t="s">
        <v>46</v>
      </c>
      <c r="Y161" s="377" t="s">
        <v>630</v>
      </c>
      <c r="Z161" s="385" t="s">
        <v>304</v>
      </c>
      <c r="AA161" t="s">
        <v>1257</v>
      </c>
    </row>
    <row r="162" spans="1:27" ht="24" x14ac:dyDescent="0.25">
      <c r="A162" s="472" t="s">
        <v>1570</v>
      </c>
      <c r="B162" s="479" t="s">
        <v>1398</v>
      </c>
      <c r="C162" s="472" t="s">
        <v>1753</v>
      </c>
      <c r="D162" s="466" t="s">
        <v>716</v>
      </c>
      <c r="E162" s="181" t="s">
        <v>5</v>
      </c>
      <c r="F162" s="181" t="s">
        <v>634</v>
      </c>
      <c r="G162" s="470" t="s">
        <v>1260</v>
      </c>
      <c r="H162" s="181" t="s">
        <v>1917</v>
      </c>
      <c r="T162" s="377" t="s">
        <v>1554</v>
      </c>
      <c r="U162" s="378" t="s">
        <v>1396</v>
      </c>
      <c r="V162" s="377" t="s">
        <v>1736</v>
      </c>
      <c r="W162" s="378" t="s">
        <v>1423</v>
      </c>
      <c r="X162" s="377" t="s">
        <v>46</v>
      </c>
      <c r="Y162" s="377" t="s">
        <v>630</v>
      </c>
      <c r="Z162" s="380" t="s">
        <v>306</v>
      </c>
      <c r="AA162" t="s">
        <v>1257</v>
      </c>
    </row>
    <row r="163" spans="1:27" ht="36" x14ac:dyDescent="0.25">
      <c r="A163" s="472" t="s">
        <v>1569</v>
      </c>
      <c r="B163" s="80" t="s">
        <v>720</v>
      </c>
      <c r="C163" s="472" t="s">
        <v>1754</v>
      </c>
      <c r="D163" s="466" t="s">
        <v>1429</v>
      </c>
      <c r="E163" s="181" t="s">
        <v>5</v>
      </c>
      <c r="F163" s="181" t="s">
        <v>634</v>
      </c>
      <c r="G163" s="470" t="s">
        <v>1260</v>
      </c>
      <c r="H163" s="181" t="s">
        <v>1917</v>
      </c>
      <c r="T163" s="377" t="s">
        <v>1555</v>
      </c>
      <c r="U163" s="378" t="s">
        <v>1337</v>
      </c>
      <c r="V163" s="377" t="s">
        <v>1737</v>
      </c>
      <c r="W163" s="378" t="s">
        <v>308</v>
      </c>
      <c r="X163" s="377" t="s">
        <v>46</v>
      </c>
      <c r="Y163" s="377" t="s">
        <v>630</v>
      </c>
      <c r="Z163" s="385" t="s">
        <v>307</v>
      </c>
      <c r="AA163" t="s">
        <v>1257</v>
      </c>
    </row>
    <row r="164" spans="1:27" x14ac:dyDescent="0.25">
      <c r="A164" s="472" t="s">
        <v>1571</v>
      </c>
      <c r="B164" s="80" t="s">
        <v>721</v>
      </c>
      <c r="C164" s="472" t="s">
        <v>1755</v>
      </c>
      <c r="D164" s="466" t="s">
        <v>324</v>
      </c>
      <c r="E164" s="181" t="s">
        <v>5</v>
      </c>
      <c r="F164" s="181" t="s">
        <v>634</v>
      </c>
      <c r="G164" s="470" t="s">
        <v>1260</v>
      </c>
      <c r="H164" s="181" t="s">
        <v>1917</v>
      </c>
      <c r="T164" s="377" t="s">
        <v>1556</v>
      </c>
      <c r="U164" s="378" t="s">
        <v>1397</v>
      </c>
      <c r="V164" s="377" t="s">
        <v>1738</v>
      </c>
      <c r="W164" s="378" t="s">
        <v>1424</v>
      </c>
      <c r="X164" s="377" t="s">
        <v>46</v>
      </c>
      <c r="Y164" s="377" t="s">
        <v>630</v>
      </c>
      <c r="Z164" s="380" t="s">
        <v>309</v>
      </c>
      <c r="AA164" t="s">
        <v>1257</v>
      </c>
    </row>
    <row r="165" spans="1:27" x14ac:dyDescent="0.25">
      <c r="A165" s="472" t="s">
        <v>1572</v>
      </c>
      <c r="B165" s="479" t="s">
        <v>1399</v>
      </c>
      <c r="C165" s="472" t="s">
        <v>1756</v>
      </c>
      <c r="D165" s="466" t="s">
        <v>717</v>
      </c>
      <c r="E165" s="181" t="s">
        <v>5</v>
      </c>
      <c r="F165" s="181" t="s">
        <v>634</v>
      </c>
      <c r="G165" s="470" t="s">
        <v>1260</v>
      </c>
      <c r="H165" s="181" t="s">
        <v>1917</v>
      </c>
      <c r="T165" s="377" t="s">
        <v>1557</v>
      </c>
      <c r="U165" s="378" t="s">
        <v>1338</v>
      </c>
      <c r="V165" s="377" t="s">
        <v>1739</v>
      </c>
      <c r="W165" s="378" t="s">
        <v>311</v>
      </c>
      <c r="X165" s="377" t="s">
        <v>46</v>
      </c>
      <c r="Y165" s="377" t="s">
        <v>630</v>
      </c>
      <c r="Z165" s="385" t="s">
        <v>310</v>
      </c>
      <c r="AA165" t="s">
        <v>1257</v>
      </c>
    </row>
    <row r="166" spans="1:27" x14ac:dyDescent="0.25">
      <c r="A166" s="472" t="s">
        <v>1573</v>
      </c>
      <c r="B166" s="80" t="s">
        <v>1348</v>
      </c>
      <c r="C166" s="472" t="s">
        <v>1757</v>
      </c>
      <c r="D166" s="466" t="s">
        <v>1430</v>
      </c>
      <c r="E166" s="181" t="s">
        <v>5</v>
      </c>
      <c r="F166" s="181" t="s">
        <v>634</v>
      </c>
      <c r="G166" s="470" t="s">
        <v>1260</v>
      </c>
      <c r="H166" s="181" t="s">
        <v>1917</v>
      </c>
      <c r="T166" s="377" t="s">
        <v>1558</v>
      </c>
      <c r="U166" s="378" t="s">
        <v>1339</v>
      </c>
      <c r="V166" s="377" t="s">
        <v>1740</v>
      </c>
      <c r="W166" s="378" t="s">
        <v>313</v>
      </c>
      <c r="X166" s="377" t="s">
        <v>46</v>
      </c>
      <c r="Y166" s="377" t="s">
        <v>630</v>
      </c>
      <c r="Z166" s="380" t="s">
        <v>312</v>
      </c>
      <c r="AA166" t="s">
        <v>1257</v>
      </c>
    </row>
    <row r="167" spans="1:27" ht="24" x14ac:dyDescent="0.25">
      <c r="A167" s="472" t="s">
        <v>1574</v>
      </c>
      <c r="B167" s="80" t="s">
        <v>1349</v>
      </c>
      <c r="C167" s="472" t="s">
        <v>1850</v>
      </c>
      <c r="D167" s="466" t="s">
        <v>1431</v>
      </c>
      <c r="E167" s="181" t="s">
        <v>5</v>
      </c>
      <c r="F167" s="181" t="s">
        <v>634</v>
      </c>
      <c r="G167" s="470" t="s">
        <v>1260</v>
      </c>
      <c r="H167" s="181" t="s">
        <v>1917</v>
      </c>
      <c r="T167" s="377" t="s">
        <v>1559</v>
      </c>
      <c r="U167" s="378" t="s">
        <v>1340</v>
      </c>
      <c r="V167" s="377" t="s">
        <v>1741</v>
      </c>
      <c r="W167" s="378" t="s">
        <v>315</v>
      </c>
      <c r="X167" s="377" t="s">
        <v>46</v>
      </c>
      <c r="Y167" s="377" t="s">
        <v>630</v>
      </c>
      <c r="Z167" s="385" t="s">
        <v>314</v>
      </c>
      <c r="AA167" t="s">
        <v>1257</v>
      </c>
    </row>
    <row r="168" spans="1:27" ht="36" x14ac:dyDescent="0.25">
      <c r="A168" s="472" t="s">
        <v>1576</v>
      </c>
      <c r="B168" s="80" t="s">
        <v>1961</v>
      </c>
      <c r="C168" s="472" t="s">
        <v>1758</v>
      </c>
      <c r="D168" s="466" t="s">
        <v>140</v>
      </c>
      <c r="E168" s="181" t="s">
        <v>5</v>
      </c>
      <c r="F168" s="181" t="s">
        <v>634</v>
      </c>
      <c r="G168" s="470" t="s">
        <v>1261</v>
      </c>
      <c r="H168" s="181" t="s">
        <v>623</v>
      </c>
      <c r="T168" s="377" t="s">
        <v>1560</v>
      </c>
      <c r="U168" s="378" t="s">
        <v>1341</v>
      </c>
      <c r="V168" s="377" t="s">
        <v>1742</v>
      </c>
      <c r="W168" s="378" t="s">
        <v>317</v>
      </c>
      <c r="X168" s="377" t="s">
        <v>46</v>
      </c>
      <c r="Y168" s="377" t="s">
        <v>630</v>
      </c>
      <c r="Z168" s="380" t="s">
        <v>316</v>
      </c>
      <c r="AA168" t="s">
        <v>1257</v>
      </c>
    </row>
    <row r="169" spans="1:27" ht="48" x14ac:dyDescent="0.25">
      <c r="A169" s="472" t="s">
        <v>1577</v>
      </c>
      <c r="B169" s="479" t="s">
        <v>1960</v>
      </c>
      <c r="C169" s="472" t="s">
        <v>1759</v>
      </c>
      <c r="D169" s="466" t="s">
        <v>1962</v>
      </c>
      <c r="E169" s="181" t="s">
        <v>5</v>
      </c>
      <c r="F169" s="181" t="s">
        <v>634</v>
      </c>
      <c r="G169" s="470" t="s">
        <v>1261</v>
      </c>
      <c r="H169" s="181" t="s">
        <v>623</v>
      </c>
      <c r="T169" s="377" t="s">
        <v>1562</v>
      </c>
      <c r="U169" s="378" t="s">
        <v>1342</v>
      </c>
      <c r="V169" s="377" t="s">
        <v>1743</v>
      </c>
      <c r="W169" s="378" t="s">
        <v>221</v>
      </c>
      <c r="X169" s="377" t="s">
        <v>5</v>
      </c>
      <c r="Y169" s="377" t="s">
        <v>620</v>
      </c>
      <c r="Z169" s="380" t="s">
        <v>220</v>
      </c>
      <c r="AA169" t="s">
        <v>1258</v>
      </c>
    </row>
    <row r="170" spans="1:27" x14ac:dyDescent="0.25">
      <c r="A170" s="472" t="s">
        <v>1579</v>
      </c>
      <c r="B170" s="80" t="s">
        <v>1910</v>
      </c>
      <c r="C170" s="472" t="s">
        <v>1761</v>
      </c>
      <c r="D170" s="466" t="s">
        <v>152</v>
      </c>
      <c r="E170" s="181" t="s">
        <v>5</v>
      </c>
      <c r="F170" s="181" t="s">
        <v>634</v>
      </c>
      <c r="G170" s="470" t="s">
        <v>1262</v>
      </c>
      <c r="H170" s="181" t="s">
        <v>625</v>
      </c>
      <c r="T170" s="377" t="s">
        <v>1563</v>
      </c>
      <c r="U170" s="378" t="s">
        <v>1343</v>
      </c>
      <c r="V170" s="377" t="s">
        <v>1744</v>
      </c>
      <c r="W170" s="378" t="s">
        <v>224</v>
      </c>
      <c r="X170" s="377" t="s">
        <v>5</v>
      </c>
      <c r="Y170" s="377" t="s">
        <v>620</v>
      </c>
      <c r="Z170" s="385" t="s">
        <v>223</v>
      </c>
      <c r="AA170" t="s">
        <v>1258</v>
      </c>
    </row>
    <row r="171" spans="1:27" x14ac:dyDescent="0.25">
      <c r="A171" s="472" t="s">
        <v>1580</v>
      </c>
      <c r="B171" s="80" t="s">
        <v>1913</v>
      </c>
      <c r="C171" s="472" t="s">
        <v>1762</v>
      </c>
      <c r="D171" s="466" t="s">
        <v>1912</v>
      </c>
      <c r="E171" s="181" t="s">
        <v>5</v>
      </c>
      <c r="F171" s="181" t="s">
        <v>634</v>
      </c>
      <c r="G171" s="470" t="s">
        <v>1262</v>
      </c>
      <c r="H171" s="181" t="s">
        <v>625</v>
      </c>
      <c r="T171" s="377" t="s">
        <v>1564</v>
      </c>
      <c r="U171" s="378" t="s">
        <v>1344</v>
      </c>
      <c r="V171" s="377" t="s">
        <v>1745</v>
      </c>
      <c r="W171" s="378" t="s">
        <v>226</v>
      </c>
      <c r="X171" s="377" t="s">
        <v>5</v>
      </c>
      <c r="Y171" s="377" t="s">
        <v>620</v>
      </c>
      <c r="Z171" s="380" t="s">
        <v>225</v>
      </c>
      <c r="AA171" t="s">
        <v>1258</v>
      </c>
    </row>
    <row r="172" spans="1:27" ht="24" x14ac:dyDescent="0.25">
      <c r="A172" s="472" t="s">
        <v>1581</v>
      </c>
      <c r="B172" s="80" t="s">
        <v>1910</v>
      </c>
      <c r="C172" s="472" t="s">
        <v>1763</v>
      </c>
      <c r="D172" s="466" t="s">
        <v>173</v>
      </c>
      <c r="E172" s="181" t="s">
        <v>5</v>
      </c>
      <c r="F172" s="181" t="s">
        <v>634</v>
      </c>
      <c r="G172" s="470" t="s">
        <v>1262</v>
      </c>
      <c r="H172" s="181" t="s">
        <v>625</v>
      </c>
      <c r="T172" s="377" t="s">
        <v>1565</v>
      </c>
      <c r="U172" s="378" t="s">
        <v>1380</v>
      </c>
      <c r="V172" s="377" t="s">
        <v>1746</v>
      </c>
      <c r="W172" s="378" t="s">
        <v>1414</v>
      </c>
      <c r="X172" s="377" t="s">
        <v>5</v>
      </c>
      <c r="Y172" s="377" t="s">
        <v>620</v>
      </c>
      <c r="Z172" s="380" t="s">
        <v>229</v>
      </c>
      <c r="AA172" t="s">
        <v>1258</v>
      </c>
    </row>
    <row r="173" spans="1:27" ht="36" x14ac:dyDescent="0.25">
      <c r="A173" s="472" t="s">
        <v>1581</v>
      </c>
      <c r="B173" s="80" t="s">
        <v>1910</v>
      </c>
      <c r="C173" s="472" t="s">
        <v>1764</v>
      </c>
      <c r="D173" s="466" t="s">
        <v>177</v>
      </c>
      <c r="E173" s="181" t="s">
        <v>5</v>
      </c>
      <c r="F173" s="181" t="s">
        <v>634</v>
      </c>
      <c r="G173" s="470" t="s">
        <v>1262</v>
      </c>
      <c r="H173" s="181" t="s">
        <v>625</v>
      </c>
      <c r="T173" s="377" t="s">
        <v>1566</v>
      </c>
      <c r="U173" s="378" t="s">
        <v>1345</v>
      </c>
      <c r="V173" s="377" t="s">
        <v>1747</v>
      </c>
      <c r="W173" s="378" t="s">
        <v>231</v>
      </c>
      <c r="X173" s="377" t="s">
        <v>5</v>
      </c>
      <c r="Y173" s="377" t="s">
        <v>620</v>
      </c>
      <c r="Z173" s="385" t="s">
        <v>230</v>
      </c>
      <c r="AA173" t="s">
        <v>1258</v>
      </c>
    </row>
    <row r="174" spans="1:27" ht="48" x14ac:dyDescent="0.25">
      <c r="A174" s="472" t="s">
        <v>1581</v>
      </c>
      <c r="B174" s="80" t="s">
        <v>1910</v>
      </c>
      <c r="C174" s="472" t="s">
        <v>1765</v>
      </c>
      <c r="D174" s="466" t="s">
        <v>179</v>
      </c>
      <c r="E174" s="181" t="s">
        <v>5</v>
      </c>
      <c r="F174" s="181" t="s">
        <v>634</v>
      </c>
      <c r="G174" s="470" t="s">
        <v>1262</v>
      </c>
      <c r="H174" s="181" t="s">
        <v>625</v>
      </c>
      <c r="T174" s="377" t="s">
        <v>1561</v>
      </c>
      <c r="U174" s="378" t="s">
        <v>712</v>
      </c>
      <c r="V174" s="377" t="s">
        <v>1748</v>
      </c>
      <c r="W174" s="378" t="s">
        <v>1425</v>
      </c>
      <c r="X174" s="377" t="s">
        <v>5</v>
      </c>
      <c r="Y174" s="377" t="s">
        <v>621</v>
      </c>
      <c r="Z174" s="379" t="s">
        <v>238</v>
      </c>
      <c r="AA174" t="s">
        <v>1259</v>
      </c>
    </row>
    <row r="175" spans="1:27" ht="36" x14ac:dyDescent="0.25">
      <c r="A175" s="472" t="s">
        <v>1581</v>
      </c>
      <c r="B175" s="80" t="s">
        <v>1910</v>
      </c>
      <c r="C175" s="472" t="s">
        <v>1766</v>
      </c>
      <c r="D175" s="466" t="s">
        <v>181</v>
      </c>
      <c r="E175" s="181" t="s">
        <v>5</v>
      </c>
      <c r="F175" s="181" t="s">
        <v>634</v>
      </c>
      <c r="G175" s="470" t="s">
        <v>1262</v>
      </c>
      <c r="H175" s="181" t="s">
        <v>625</v>
      </c>
      <c r="T175" s="377" t="s">
        <v>1567</v>
      </c>
      <c r="U175" s="378" t="s">
        <v>713</v>
      </c>
      <c r="V175" s="377" t="s">
        <v>1749</v>
      </c>
      <c r="W175" s="378" t="s">
        <v>1426</v>
      </c>
      <c r="X175" s="377" t="s">
        <v>5</v>
      </c>
      <c r="Y175" s="377" t="s">
        <v>621</v>
      </c>
      <c r="Z175" s="379" t="s">
        <v>239</v>
      </c>
      <c r="AA175" t="s">
        <v>1259</v>
      </c>
    </row>
    <row r="176" spans="1:27" ht="24" x14ac:dyDescent="0.25">
      <c r="A176" s="472" t="s">
        <v>1582</v>
      </c>
      <c r="B176" s="80" t="s">
        <v>1909</v>
      </c>
      <c r="C176" s="472" t="s">
        <v>1767</v>
      </c>
      <c r="D176" s="466" t="s">
        <v>184</v>
      </c>
      <c r="E176" s="181" t="s">
        <v>5</v>
      </c>
      <c r="F176" s="181" t="s">
        <v>634</v>
      </c>
      <c r="G176" s="470" t="s">
        <v>1262</v>
      </c>
      <c r="H176" s="181" t="s">
        <v>625</v>
      </c>
      <c r="T176" s="377" t="s">
        <v>1567</v>
      </c>
      <c r="U176" s="378" t="s">
        <v>713</v>
      </c>
      <c r="V176" s="377" t="s">
        <v>1750</v>
      </c>
      <c r="W176" s="378" t="s">
        <v>714</v>
      </c>
      <c r="X176" s="377" t="s">
        <v>5</v>
      </c>
      <c r="Y176" s="377" t="s">
        <v>621</v>
      </c>
      <c r="Z176" s="379"/>
      <c r="AA176" t="s">
        <v>1259</v>
      </c>
    </row>
    <row r="177" spans="1:27" ht="24" x14ac:dyDescent="0.25">
      <c r="A177" s="472" t="s">
        <v>1583</v>
      </c>
      <c r="B177" s="80" t="s">
        <v>1911</v>
      </c>
      <c r="C177" s="472" t="s">
        <v>1768</v>
      </c>
      <c r="D177" s="466" t="s">
        <v>186</v>
      </c>
      <c r="E177" s="181" t="s">
        <v>5</v>
      </c>
      <c r="F177" s="181" t="s">
        <v>634</v>
      </c>
      <c r="G177" s="470" t="s">
        <v>1262</v>
      </c>
      <c r="H177" s="181" t="s">
        <v>625</v>
      </c>
      <c r="T177" s="377" t="s">
        <v>1567</v>
      </c>
      <c r="U177" s="378" t="s">
        <v>713</v>
      </c>
      <c r="V177" s="377" t="s">
        <v>1848</v>
      </c>
      <c r="W177" s="378" t="s">
        <v>1427</v>
      </c>
      <c r="X177" s="377" t="s">
        <v>5</v>
      </c>
      <c r="Y177" s="377" t="s">
        <v>621</v>
      </c>
      <c r="Z177" s="379"/>
      <c r="AA177" t="s">
        <v>1259</v>
      </c>
    </row>
    <row r="178" spans="1:27" ht="84" x14ac:dyDescent="0.25">
      <c r="A178" s="472" t="s">
        <v>1583</v>
      </c>
      <c r="B178" s="80" t="s">
        <v>1911</v>
      </c>
      <c r="C178" s="472" t="s">
        <v>1769</v>
      </c>
      <c r="D178" s="466" t="s">
        <v>188</v>
      </c>
      <c r="E178" s="181" t="s">
        <v>5</v>
      </c>
      <c r="F178" s="181" t="s">
        <v>634</v>
      </c>
      <c r="G178" s="470" t="s">
        <v>1262</v>
      </c>
      <c r="H178" s="181" t="s">
        <v>625</v>
      </c>
      <c r="T178" s="377" t="s">
        <v>1568</v>
      </c>
      <c r="U178" s="378" t="s">
        <v>719</v>
      </c>
      <c r="V178" s="377" t="s">
        <v>1849</v>
      </c>
      <c r="W178" s="378" t="s">
        <v>718</v>
      </c>
      <c r="X178" s="377" t="s">
        <v>5</v>
      </c>
      <c r="Y178" s="377" t="s">
        <v>621</v>
      </c>
      <c r="Z178" s="379" t="s">
        <v>240</v>
      </c>
      <c r="AA178" t="s">
        <v>1259</v>
      </c>
    </row>
    <row r="179" spans="1:27" ht="36" x14ac:dyDescent="0.25">
      <c r="A179" s="472" t="s">
        <v>1583</v>
      </c>
      <c r="B179" s="80" t="s">
        <v>1911</v>
      </c>
      <c r="C179" s="472" t="s">
        <v>1770</v>
      </c>
      <c r="D179" s="466" t="s">
        <v>190</v>
      </c>
      <c r="E179" s="181" t="s">
        <v>5</v>
      </c>
      <c r="F179" s="181" t="s">
        <v>634</v>
      </c>
      <c r="G179" s="470" t="s">
        <v>1262</v>
      </c>
      <c r="H179" s="529" t="s">
        <v>625</v>
      </c>
      <c r="T179" s="377" t="s">
        <v>1569</v>
      </c>
      <c r="U179" s="378" t="s">
        <v>1398</v>
      </c>
      <c r="V179" s="377" t="s">
        <v>1751</v>
      </c>
      <c r="W179" s="378" t="s">
        <v>1428</v>
      </c>
      <c r="X179" s="377" t="s">
        <v>5</v>
      </c>
      <c r="Y179" s="377" t="s">
        <v>622</v>
      </c>
      <c r="Z179" s="379" t="s">
        <v>320</v>
      </c>
      <c r="AA179" t="s">
        <v>1260</v>
      </c>
    </row>
    <row r="180" spans="1:27" x14ac:dyDescent="0.25">
      <c r="A180" s="472" t="s">
        <v>1583</v>
      </c>
      <c r="B180" s="80" t="s">
        <v>1911</v>
      </c>
      <c r="C180" s="472" t="s">
        <v>1771</v>
      </c>
      <c r="D180" s="466" t="s">
        <v>192</v>
      </c>
      <c r="E180" s="181" t="s">
        <v>5</v>
      </c>
      <c r="F180" s="181" t="s">
        <v>634</v>
      </c>
      <c r="G180" s="470" t="s">
        <v>1262</v>
      </c>
      <c r="H180" s="529" t="s">
        <v>625</v>
      </c>
      <c r="T180" s="377" t="s">
        <v>1569</v>
      </c>
      <c r="U180" s="378" t="s">
        <v>1398</v>
      </c>
      <c r="V180" s="377" t="s">
        <v>1752</v>
      </c>
      <c r="W180" s="378" t="s">
        <v>715</v>
      </c>
      <c r="X180" s="377" t="s">
        <v>5</v>
      </c>
      <c r="Y180" s="377" t="s">
        <v>622</v>
      </c>
      <c r="Z180" s="379"/>
      <c r="AA180" t="s">
        <v>1260</v>
      </c>
    </row>
    <row r="181" spans="1:27" x14ac:dyDescent="0.25">
      <c r="A181" s="472" t="s">
        <v>1583</v>
      </c>
      <c r="B181" s="80" t="s">
        <v>1911</v>
      </c>
      <c r="C181" s="472" t="s">
        <v>1772</v>
      </c>
      <c r="D181" s="466" t="s">
        <v>194</v>
      </c>
      <c r="E181" s="181" t="s">
        <v>5</v>
      </c>
      <c r="F181" s="181" t="s">
        <v>634</v>
      </c>
      <c r="G181" s="470" t="s">
        <v>1262</v>
      </c>
      <c r="H181" s="529" t="s">
        <v>625</v>
      </c>
      <c r="T181" s="377" t="s">
        <v>1569</v>
      </c>
      <c r="U181" s="378" t="s">
        <v>1398</v>
      </c>
      <c r="V181" s="377" t="s">
        <v>1753</v>
      </c>
      <c r="W181" s="378" t="s">
        <v>716</v>
      </c>
      <c r="X181" s="377" t="s">
        <v>5</v>
      </c>
      <c r="Y181" s="377" t="s">
        <v>622</v>
      </c>
      <c r="Z181" s="379"/>
      <c r="AA181" t="s">
        <v>1260</v>
      </c>
    </row>
    <row r="182" spans="1:27" ht="24" x14ac:dyDescent="0.25">
      <c r="A182" s="472" t="s">
        <v>1581</v>
      </c>
      <c r="B182" s="80" t="s">
        <v>1910</v>
      </c>
      <c r="C182" s="472" t="s">
        <v>1773</v>
      </c>
      <c r="D182" s="466" t="s">
        <v>1432</v>
      </c>
      <c r="E182" s="181" t="s">
        <v>5</v>
      </c>
      <c r="F182" s="181" t="s">
        <v>634</v>
      </c>
      <c r="G182" s="470" t="s">
        <v>1262</v>
      </c>
      <c r="H182" s="181" t="s">
        <v>625</v>
      </c>
      <c r="T182" s="377" t="s">
        <v>1570</v>
      </c>
      <c r="U182" s="378" t="s">
        <v>720</v>
      </c>
      <c r="V182" s="377" t="s">
        <v>1754</v>
      </c>
      <c r="W182" s="378" t="s">
        <v>1429</v>
      </c>
      <c r="X182" s="377" t="s">
        <v>5</v>
      </c>
      <c r="Y182" s="377" t="s">
        <v>622</v>
      </c>
      <c r="Z182" s="379" t="s">
        <v>322</v>
      </c>
      <c r="AA182" t="s">
        <v>1260</v>
      </c>
    </row>
    <row r="183" spans="1:27" ht="24" x14ac:dyDescent="0.25">
      <c r="A183" s="472" t="s">
        <v>1581</v>
      </c>
      <c r="B183" s="80" t="s">
        <v>1910</v>
      </c>
      <c r="C183" s="472" t="s">
        <v>1774</v>
      </c>
      <c r="D183" s="466" t="s">
        <v>198</v>
      </c>
      <c r="E183" s="181" t="s">
        <v>5</v>
      </c>
      <c r="F183" s="181" t="s">
        <v>634</v>
      </c>
      <c r="G183" s="470" t="s">
        <v>1262</v>
      </c>
      <c r="H183" s="181" t="s">
        <v>625</v>
      </c>
      <c r="T183" s="377" t="s">
        <v>1571</v>
      </c>
      <c r="U183" s="378" t="s">
        <v>721</v>
      </c>
      <c r="V183" s="377" t="s">
        <v>1755</v>
      </c>
      <c r="W183" s="378" t="s">
        <v>324</v>
      </c>
      <c r="X183" s="377" t="s">
        <v>5</v>
      </c>
      <c r="Y183" s="377" t="s">
        <v>622</v>
      </c>
      <c r="Z183" s="379" t="s">
        <v>323</v>
      </c>
      <c r="AA183" t="s">
        <v>1260</v>
      </c>
    </row>
    <row r="184" spans="1:27" x14ac:dyDescent="0.25">
      <c r="A184" s="472" t="s">
        <v>1581</v>
      </c>
      <c r="B184" s="80" t="s">
        <v>1910</v>
      </c>
      <c r="C184" s="472" t="s">
        <v>1775</v>
      </c>
      <c r="D184" s="466" t="s">
        <v>201</v>
      </c>
      <c r="E184" s="181" t="s">
        <v>5</v>
      </c>
      <c r="F184" s="181" t="s">
        <v>634</v>
      </c>
      <c r="G184" s="470" t="s">
        <v>1262</v>
      </c>
      <c r="H184" s="181" t="s">
        <v>625</v>
      </c>
      <c r="T184" s="377" t="s">
        <v>1572</v>
      </c>
      <c r="U184" s="378" t="s">
        <v>1399</v>
      </c>
      <c r="V184" s="377" t="s">
        <v>1756</v>
      </c>
      <c r="W184" s="378" t="s">
        <v>717</v>
      </c>
      <c r="X184" s="377" t="s">
        <v>5</v>
      </c>
      <c r="Y184" s="377" t="s">
        <v>622</v>
      </c>
      <c r="Z184" s="379"/>
      <c r="AA184" t="s">
        <v>1260</v>
      </c>
    </row>
    <row r="185" spans="1:27" ht="36" x14ac:dyDescent="0.25">
      <c r="A185" s="472" t="s">
        <v>1582</v>
      </c>
      <c r="B185" s="80" t="s">
        <v>1909</v>
      </c>
      <c r="C185" s="472" t="s">
        <v>1776</v>
      </c>
      <c r="D185" s="466" t="s">
        <v>1433</v>
      </c>
      <c r="E185" s="181" t="s">
        <v>5</v>
      </c>
      <c r="F185" s="181" t="s">
        <v>634</v>
      </c>
      <c r="G185" s="470" t="s">
        <v>1262</v>
      </c>
      <c r="H185" s="181" t="s">
        <v>625</v>
      </c>
      <c r="T185" s="377" t="s">
        <v>1573</v>
      </c>
      <c r="U185" s="391" t="s">
        <v>1348</v>
      </c>
      <c r="V185" s="377" t="s">
        <v>1757</v>
      </c>
      <c r="W185" s="378" t="s">
        <v>1430</v>
      </c>
      <c r="X185" s="377" t="s">
        <v>5</v>
      </c>
      <c r="Y185" s="377" t="s">
        <v>622</v>
      </c>
      <c r="Z185" s="379" t="s">
        <v>326</v>
      </c>
      <c r="AA185" t="s">
        <v>1260</v>
      </c>
    </row>
    <row r="186" spans="1:27" ht="48" x14ac:dyDescent="0.25">
      <c r="A186" s="472" t="s">
        <v>1581</v>
      </c>
      <c r="B186" s="80" t="s">
        <v>1910</v>
      </c>
      <c r="C186" s="472" t="s">
        <v>1777</v>
      </c>
      <c r="D186" s="466" t="s">
        <v>204</v>
      </c>
      <c r="E186" s="181" t="s">
        <v>5</v>
      </c>
      <c r="F186" s="181" t="s">
        <v>634</v>
      </c>
      <c r="G186" s="470" t="s">
        <v>1262</v>
      </c>
      <c r="H186" s="181" t="s">
        <v>625</v>
      </c>
      <c r="T186" s="377" t="s">
        <v>1574</v>
      </c>
      <c r="U186" s="391" t="s">
        <v>1349</v>
      </c>
      <c r="V186" s="377" t="s">
        <v>1850</v>
      </c>
      <c r="W186" s="378" t="s">
        <v>1431</v>
      </c>
      <c r="X186" s="377" t="s">
        <v>5</v>
      </c>
      <c r="Y186" s="377" t="s">
        <v>622</v>
      </c>
      <c r="Z186" s="379" t="s">
        <v>327</v>
      </c>
      <c r="AA186" t="s">
        <v>1260</v>
      </c>
    </row>
    <row r="187" spans="1:27" ht="60" x14ac:dyDescent="0.25">
      <c r="A187" s="472" t="s">
        <v>1582</v>
      </c>
      <c r="B187" s="80" t="s">
        <v>1909</v>
      </c>
      <c r="C187" s="472" t="s">
        <v>1778</v>
      </c>
      <c r="D187" s="466" t="s">
        <v>206</v>
      </c>
      <c r="E187" s="181" t="s">
        <v>5</v>
      </c>
      <c r="F187" s="181" t="s">
        <v>634</v>
      </c>
      <c r="G187" s="470" t="s">
        <v>1262</v>
      </c>
      <c r="H187" s="181" t="s">
        <v>625</v>
      </c>
      <c r="T187" s="377" t="s">
        <v>1575</v>
      </c>
      <c r="U187" s="391" t="s">
        <v>1400</v>
      </c>
      <c r="V187" s="377" t="s">
        <v>1851</v>
      </c>
      <c r="W187" s="378" t="s">
        <v>100</v>
      </c>
      <c r="X187" s="377" t="s">
        <v>5</v>
      </c>
      <c r="Y187" s="377" t="s">
        <v>622</v>
      </c>
      <c r="Z187" s="379" t="s">
        <v>328</v>
      </c>
      <c r="AA187" t="s">
        <v>1260</v>
      </c>
    </row>
    <row r="188" spans="1:27" ht="24" x14ac:dyDescent="0.25">
      <c r="A188" s="472" t="s">
        <v>1582</v>
      </c>
      <c r="B188" s="80" t="s">
        <v>1909</v>
      </c>
      <c r="C188" s="472" t="s">
        <v>1779</v>
      </c>
      <c r="D188" s="466" t="s">
        <v>208</v>
      </c>
      <c r="E188" s="181" t="s">
        <v>5</v>
      </c>
      <c r="F188" s="181" t="s">
        <v>634</v>
      </c>
      <c r="G188" s="470" t="s">
        <v>1262</v>
      </c>
      <c r="H188" s="181" t="s">
        <v>625</v>
      </c>
      <c r="T188" s="377" t="s">
        <v>1576</v>
      </c>
      <c r="U188" s="378" t="s">
        <v>1380</v>
      </c>
      <c r="V188" s="377" t="s">
        <v>1758</v>
      </c>
      <c r="W188" s="378" t="s">
        <v>1414</v>
      </c>
      <c r="X188" s="377" t="s">
        <v>5</v>
      </c>
      <c r="Y188" s="377" t="s">
        <v>623</v>
      </c>
      <c r="Z188" s="385" t="s">
        <v>137</v>
      </c>
      <c r="AA188" t="s">
        <v>1261</v>
      </c>
    </row>
    <row r="189" spans="1:27" ht="24" x14ac:dyDescent="0.25">
      <c r="A189" s="472" t="s">
        <v>1582</v>
      </c>
      <c r="B189" s="80" t="s">
        <v>1909</v>
      </c>
      <c r="C189" s="472" t="s">
        <v>1780</v>
      </c>
      <c r="D189" s="466" t="s">
        <v>210</v>
      </c>
      <c r="E189" s="181" t="s">
        <v>5</v>
      </c>
      <c r="F189" s="181" t="s">
        <v>634</v>
      </c>
      <c r="G189" s="470" t="s">
        <v>1262</v>
      </c>
      <c r="H189" s="529" t="s">
        <v>625</v>
      </c>
      <c r="T189" s="377" t="s">
        <v>1577</v>
      </c>
      <c r="U189" s="378" t="s">
        <v>1350</v>
      </c>
      <c r="V189" s="377" t="s">
        <v>1759</v>
      </c>
      <c r="W189" s="378" t="s">
        <v>140</v>
      </c>
      <c r="X189" s="377" t="s">
        <v>5</v>
      </c>
      <c r="Y189" s="377" t="s">
        <v>623</v>
      </c>
      <c r="Z189" s="380" t="s">
        <v>139</v>
      </c>
      <c r="AA189" t="s">
        <v>1261</v>
      </c>
    </row>
    <row r="190" spans="1:27" ht="60" x14ac:dyDescent="0.25">
      <c r="A190" s="472" t="s">
        <v>1581</v>
      </c>
      <c r="B190" s="80" t="s">
        <v>1910</v>
      </c>
      <c r="C190" s="472" t="s">
        <v>1781</v>
      </c>
      <c r="D190" s="466" t="s">
        <v>212</v>
      </c>
      <c r="E190" s="181" t="s">
        <v>5</v>
      </c>
      <c r="F190" s="181" t="s">
        <v>634</v>
      </c>
      <c r="G190" s="470" t="s">
        <v>1262</v>
      </c>
      <c r="H190" s="181" t="s">
        <v>625</v>
      </c>
      <c r="T190" s="377" t="s">
        <v>1578</v>
      </c>
      <c r="U190" s="378" t="s">
        <v>1316</v>
      </c>
      <c r="V190" s="377" t="s">
        <v>1760</v>
      </c>
      <c r="W190" s="378" t="s">
        <v>100</v>
      </c>
      <c r="X190" s="377" t="s">
        <v>5</v>
      </c>
      <c r="Y190" s="377" t="s">
        <v>623</v>
      </c>
      <c r="Z190" s="385" t="s">
        <v>143</v>
      </c>
      <c r="AA190" t="s">
        <v>1261</v>
      </c>
    </row>
    <row r="191" spans="1:27" ht="36" x14ac:dyDescent="0.25">
      <c r="A191" s="472" t="s">
        <v>1581</v>
      </c>
      <c r="B191" s="80" t="s">
        <v>1910</v>
      </c>
      <c r="C191" s="472" t="s">
        <v>1852</v>
      </c>
      <c r="D191" s="466" t="s">
        <v>215</v>
      </c>
      <c r="E191" s="181" t="s">
        <v>5</v>
      </c>
      <c r="F191" s="181" t="s">
        <v>634</v>
      </c>
      <c r="G191" s="470" t="s">
        <v>1262</v>
      </c>
      <c r="H191" s="181" t="s">
        <v>625</v>
      </c>
      <c r="T191" s="377" t="s">
        <v>1579</v>
      </c>
      <c r="U191" s="378" t="s">
        <v>1351</v>
      </c>
      <c r="V191" s="377" t="s">
        <v>1761</v>
      </c>
      <c r="W191" s="378" t="s">
        <v>152</v>
      </c>
      <c r="X191" s="377" t="s">
        <v>5</v>
      </c>
      <c r="Y191" s="377" t="s">
        <v>625</v>
      </c>
      <c r="Z191" s="385" t="s">
        <v>151</v>
      </c>
      <c r="AA191" t="s">
        <v>1262</v>
      </c>
    </row>
    <row r="192" spans="1:27" ht="36" x14ac:dyDescent="0.25">
      <c r="A192" s="472" t="s">
        <v>1584</v>
      </c>
      <c r="B192" s="80" t="s">
        <v>217</v>
      </c>
      <c r="C192" s="472" t="s">
        <v>1853</v>
      </c>
      <c r="D192" s="466" t="s">
        <v>217</v>
      </c>
      <c r="E192" s="181" t="s">
        <v>5</v>
      </c>
      <c r="F192" s="181" t="s">
        <v>634</v>
      </c>
      <c r="G192" s="470" t="s">
        <v>1262</v>
      </c>
      <c r="H192" s="181" t="s">
        <v>625</v>
      </c>
      <c r="T192" s="377" t="s">
        <v>1580</v>
      </c>
      <c r="U192" s="378" t="s">
        <v>1352</v>
      </c>
      <c r="V192" s="377" t="s">
        <v>1762</v>
      </c>
      <c r="W192" s="378" t="s">
        <v>617</v>
      </c>
      <c r="X192" s="377" t="s">
        <v>5</v>
      </c>
      <c r="Y192" s="377" t="s">
        <v>625</v>
      </c>
      <c r="Z192" s="385" t="s">
        <v>156</v>
      </c>
      <c r="AA192" t="s">
        <v>1262</v>
      </c>
    </row>
    <row r="193" spans="1:27" ht="24" x14ac:dyDescent="0.25">
      <c r="A193" s="472" t="s">
        <v>1582</v>
      </c>
      <c r="B193" s="80" t="s">
        <v>1909</v>
      </c>
      <c r="C193" s="472" t="s">
        <v>1854</v>
      </c>
      <c r="D193" s="466" t="s">
        <v>1914</v>
      </c>
      <c r="E193" s="181" t="s">
        <v>5</v>
      </c>
      <c r="F193" s="181" t="s">
        <v>634</v>
      </c>
      <c r="G193" s="470" t="s">
        <v>1262</v>
      </c>
      <c r="H193" s="181" t="s">
        <v>625</v>
      </c>
      <c r="T193" s="377" t="s">
        <v>1581</v>
      </c>
      <c r="U193" s="378" t="s">
        <v>1353</v>
      </c>
      <c r="V193" s="377" t="s">
        <v>1763</v>
      </c>
      <c r="W193" s="378" t="s">
        <v>173</v>
      </c>
      <c r="X193" s="377" t="s">
        <v>5</v>
      </c>
      <c r="Y193" s="377" t="s">
        <v>625</v>
      </c>
      <c r="Z193" s="385" t="s">
        <v>172</v>
      </c>
      <c r="AA193" t="s">
        <v>1262</v>
      </c>
    </row>
    <row r="194" spans="1:27" ht="36" x14ac:dyDescent="0.25">
      <c r="A194" s="472" t="s">
        <v>1581</v>
      </c>
      <c r="B194" s="80" t="s">
        <v>1910</v>
      </c>
      <c r="C194" s="472" t="s">
        <v>1855</v>
      </c>
      <c r="D194" s="466" t="s">
        <v>366</v>
      </c>
      <c r="E194" s="181" t="s">
        <v>5</v>
      </c>
      <c r="F194" s="181" t="s">
        <v>634</v>
      </c>
      <c r="G194" s="470" t="s">
        <v>1262</v>
      </c>
      <c r="H194" s="181" t="s">
        <v>625</v>
      </c>
      <c r="T194" s="377" t="s">
        <v>1582</v>
      </c>
      <c r="U194" s="378" t="s">
        <v>1354</v>
      </c>
      <c r="V194" s="377" t="s">
        <v>1764</v>
      </c>
      <c r="W194" s="378" t="s">
        <v>177</v>
      </c>
      <c r="X194" s="377" t="s">
        <v>5</v>
      </c>
      <c r="Y194" s="377" t="s">
        <v>625</v>
      </c>
      <c r="Z194" s="380" t="s">
        <v>176</v>
      </c>
      <c r="AA194" t="s">
        <v>1262</v>
      </c>
    </row>
    <row r="195" spans="1:27" ht="24" x14ac:dyDescent="0.25">
      <c r="A195" s="472" t="s">
        <v>1579</v>
      </c>
      <c r="B195" s="80" t="s">
        <v>1928</v>
      </c>
      <c r="C195" s="472" t="s">
        <v>1856</v>
      </c>
      <c r="D195" s="466" t="s">
        <v>1915</v>
      </c>
      <c r="E195" s="181" t="s">
        <v>5</v>
      </c>
      <c r="F195" s="181" t="s">
        <v>634</v>
      </c>
      <c r="G195" s="470" t="s">
        <v>1262</v>
      </c>
      <c r="H195" s="181" t="s">
        <v>625</v>
      </c>
      <c r="T195" s="377" t="s">
        <v>1583</v>
      </c>
      <c r="U195" s="378" t="s">
        <v>1355</v>
      </c>
      <c r="V195" s="377" t="s">
        <v>1765</v>
      </c>
      <c r="W195" s="378" t="s">
        <v>179</v>
      </c>
      <c r="X195" s="377" t="s">
        <v>5</v>
      </c>
      <c r="Y195" s="377" t="s">
        <v>625</v>
      </c>
      <c r="Z195" s="385" t="s">
        <v>178</v>
      </c>
      <c r="AA195" t="s">
        <v>1262</v>
      </c>
    </row>
    <row r="196" spans="1:27" ht="36" x14ac:dyDescent="0.25">
      <c r="A196" s="472" t="s">
        <v>1600</v>
      </c>
      <c r="B196" s="80" t="s">
        <v>1875</v>
      </c>
      <c r="C196" s="472" t="s">
        <v>1782</v>
      </c>
      <c r="D196" s="466" t="s">
        <v>1874</v>
      </c>
      <c r="E196" s="181" t="s">
        <v>5</v>
      </c>
      <c r="F196" s="181" t="s">
        <v>634</v>
      </c>
      <c r="G196" s="470" t="s">
        <v>1263</v>
      </c>
      <c r="H196" s="181" t="s">
        <v>626</v>
      </c>
      <c r="T196" s="377" t="s">
        <v>1584</v>
      </c>
      <c r="U196" s="378" t="s">
        <v>1356</v>
      </c>
      <c r="V196" s="377" t="s">
        <v>1766</v>
      </c>
      <c r="W196" s="378" t="s">
        <v>181</v>
      </c>
      <c r="X196" s="377" t="s">
        <v>5</v>
      </c>
      <c r="Y196" s="377" t="s">
        <v>625</v>
      </c>
      <c r="Z196" s="380" t="s">
        <v>180</v>
      </c>
      <c r="AA196" t="s">
        <v>1262</v>
      </c>
    </row>
    <row r="197" spans="1:27" ht="24" x14ac:dyDescent="0.25">
      <c r="A197" s="472" t="s">
        <v>1601</v>
      </c>
      <c r="B197" s="80" t="s">
        <v>343</v>
      </c>
      <c r="C197" s="472" t="s">
        <v>1783</v>
      </c>
      <c r="D197" s="466" t="s">
        <v>343</v>
      </c>
      <c r="E197" s="181" t="s">
        <v>5</v>
      </c>
      <c r="F197" s="181" t="s">
        <v>634</v>
      </c>
      <c r="G197" s="470" t="s">
        <v>1263</v>
      </c>
      <c r="H197" s="181" t="s">
        <v>626</v>
      </c>
      <c r="T197" s="377" t="s">
        <v>1585</v>
      </c>
      <c r="U197" s="378" t="s">
        <v>1401</v>
      </c>
      <c r="V197" s="377" t="s">
        <v>1767</v>
      </c>
      <c r="W197" s="378" t="s">
        <v>184</v>
      </c>
      <c r="X197" s="377" t="s">
        <v>5</v>
      </c>
      <c r="Y197" s="377" t="s">
        <v>625</v>
      </c>
      <c r="Z197" s="385" t="s">
        <v>183</v>
      </c>
      <c r="AA197" t="s">
        <v>1262</v>
      </c>
    </row>
    <row r="198" spans="1:27" ht="36" x14ac:dyDescent="0.25">
      <c r="A198" s="472" t="s">
        <v>1602</v>
      </c>
      <c r="B198" s="80" t="s">
        <v>1907</v>
      </c>
      <c r="C198" s="472" t="s">
        <v>1784</v>
      </c>
      <c r="D198" s="466" t="s">
        <v>1435</v>
      </c>
      <c r="E198" s="181" t="s">
        <v>5</v>
      </c>
      <c r="F198" s="181" t="s">
        <v>634</v>
      </c>
      <c r="G198" s="470" t="s">
        <v>1263</v>
      </c>
      <c r="H198" s="181" t="s">
        <v>626</v>
      </c>
      <c r="T198" s="377" t="s">
        <v>1586</v>
      </c>
      <c r="U198" s="378" t="s">
        <v>1357</v>
      </c>
      <c r="V198" s="377" t="s">
        <v>1768</v>
      </c>
      <c r="W198" s="378" t="s">
        <v>186</v>
      </c>
      <c r="X198" s="377" t="s">
        <v>5</v>
      </c>
      <c r="Y198" s="377" t="s">
        <v>625</v>
      </c>
      <c r="Z198" s="380" t="s">
        <v>185</v>
      </c>
      <c r="AA198" t="s">
        <v>1262</v>
      </c>
    </row>
    <row r="199" spans="1:27" ht="36" x14ac:dyDescent="0.25">
      <c r="A199" s="472" t="s">
        <v>1602</v>
      </c>
      <c r="B199" s="80" t="s">
        <v>1907</v>
      </c>
      <c r="C199" s="472" t="s">
        <v>1785</v>
      </c>
      <c r="D199" s="466" t="s">
        <v>346</v>
      </c>
      <c r="E199" s="181" t="s">
        <v>5</v>
      </c>
      <c r="F199" s="181" t="s">
        <v>634</v>
      </c>
      <c r="G199" s="470" t="s">
        <v>1263</v>
      </c>
      <c r="H199" s="181" t="s">
        <v>626</v>
      </c>
      <c r="T199" s="377" t="s">
        <v>1587</v>
      </c>
      <c r="U199" s="378" t="s">
        <v>1357</v>
      </c>
      <c r="V199" s="377" t="s">
        <v>1769</v>
      </c>
      <c r="W199" s="378" t="s">
        <v>188</v>
      </c>
      <c r="X199" s="377" t="s">
        <v>5</v>
      </c>
      <c r="Y199" s="377" t="s">
        <v>625</v>
      </c>
      <c r="Z199" s="385" t="s">
        <v>187</v>
      </c>
      <c r="AA199" t="s">
        <v>1262</v>
      </c>
    </row>
    <row r="200" spans="1:27" ht="36" x14ac:dyDescent="0.25">
      <c r="A200" s="472" t="s">
        <v>1603</v>
      </c>
      <c r="B200" s="479" t="s">
        <v>1905</v>
      </c>
      <c r="C200" s="472" t="s">
        <v>1786</v>
      </c>
      <c r="D200" s="466" t="s">
        <v>348</v>
      </c>
      <c r="E200" s="181" t="s">
        <v>5</v>
      </c>
      <c r="F200" s="181" t="s">
        <v>634</v>
      </c>
      <c r="G200" s="470" t="s">
        <v>1263</v>
      </c>
      <c r="H200" s="181" t="s">
        <v>626</v>
      </c>
      <c r="T200" s="377" t="s">
        <v>1587</v>
      </c>
      <c r="U200" s="378" t="s">
        <v>1357</v>
      </c>
      <c r="V200" s="377" t="s">
        <v>1770</v>
      </c>
      <c r="W200" s="378" t="s">
        <v>190</v>
      </c>
      <c r="X200" s="377" t="s">
        <v>5</v>
      </c>
      <c r="Y200" s="377" t="s">
        <v>625</v>
      </c>
      <c r="Z200" s="380" t="s">
        <v>189</v>
      </c>
      <c r="AA200" t="s">
        <v>1262</v>
      </c>
    </row>
    <row r="201" spans="1:27" ht="36" x14ac:dyDescent="0.25">
      <c r="A201" s="472" t="s">
        <v>1603</v>
      </c>
      <c r="B201" s="479" t="s">
        <v>1905</v>
      </c>
      <c r="C201" s="472" t="s">
        <v>1787</v>
      </c>
      <c r="D201" s="466" t="s">
        <v>350</v>
      </c>
      <c r="E201" s="181" t="s">
        <v>5</v>
      </c>
      <c r="F201" s="181" t="s">
        <v>634</v>
      </c>
      <c r="G201" s="470" t="s">
        <v>1263</v>
      </c>
      <c r="H201" s="181" t="s">
        <v>626</v>
      </c>
      <c r="T201" s="377" t="s">
        <v>1587</v>
      </c>
      <c r="U201" s="378" t="s">
        <v>1357</v>
      </c>
      <c r="V201" s="377" t="s">
        <v>1771</v>
      </c>
      <c r="W201" s="378" t="s">
        <v>192</v>
      </c>
      <c r="X201" s="377" t="s">
        <v>5</v>
      </c>
      <c r="Y201" s="377" t="s">
        <v>625</v>
      </c>
      <c r="Z201" s="385" t="s">
        <v>191</v>
      </c>
      <c r="AA201" t="s">
        <v>1262</v>
      </c>
    </row>
    <row r="202" spans="1:27" ht="36" x14ac:dyDescent="0.25">
      <c r="A202" s="472" t="s">
        <v>1604</v>
      </c>
      <c r="B202" s="80" t="s">
        <v>1908</v>
      </c>
      <c r="C202" s="472" t="s">
        <v>1788</v>
      </c>
      <c r="D202" s="466" t="s">
        <v>1436</v>
      </c>
      <c r="E202" s="181" t="s">
        <v>5</v>
      </c>
      <c r="F202" s="181" t="s">
        <v>634</v>
      </c>
      <c r="G202" s="470" t="s">
        <v>1263</v>
      </c>
      <c r="H202" s="181" t="s">
        <v>626</v>
      </c>
      <c r="T202" s="377" t="s">
        <v>1587</v>
      </c>
      <c r="U202" s="378" t="s">
        <v>1358</v>
      </c>
      <c r="V202" s="377" t="s">
        <v>1772</v>
      </c>
      <c r="W202" s="378" t="s">
        <v>194</v>
      </c>
      <c r="X202" s="377" t="s">
        <v>5</v>
      </c>
      <c r="Y202" s="377" t="s">
        <v>625</v>
      </c>
      <c r="Z202" s="380" t="s">
        <v>193</v>
      </c>
      <c r="AA202" t="s">
        <v>1262</v>
      </c>
    </row>
    <row r="203" spans="1:27" ht="48" x14ac:dyDescent="0.25">
      <c r="A203" s="472" t="s">
        <v>1603</v>
      </c>
      <c r="B203" s="479" t="s">
        <v>1905</v>
      </c>
      <c r="C203" s="472" t="s">
        <v>1789</v>
      </c>
      <c r="D203" s="466" t="s">
        <v>1906</v>
      </c>
      <c r="E203" s="181" t="s">
        <v>5</v>
      </c>
      <c r="F203" s="181" t="s">
        <v>634</v>
      </c>
      <c r="G203" s="470" t="s">
        <v>1263</v>
      </c>
      <c r="H203" s="181" t="s">
        <v>626</v>
      </c>
      <c r="T203" s="377" t="s">
        <v>1588</v>
      </c>
      <c r="U203" s="378" t="s">
        <v>1359</v>
      </c>
      <c r="V203" s="377" t="s">
        <v>1773</v>
      </c>
      <c r="W203" s="378" t="s">
        <v>1432</v>
      </c>
      <c r="X203" s="377" t="s">
        <v>5</v>
      </c>
      <c r="Y203" s="377" t="s">
        <v>625</v>
      </c>
      <c r="Z203" s="385" t="s">
        <v>195</v>
      </c>
      <c r="AA203" t="s">
        <v>1262</v>
      </c>
    </row>
    <row r="204" spans="1:27" ht="36" x14ac:dyDescent="0.25">
      <c r="A204" s="472" t="s">
        <v>1613</v>
      </c>
      <c r="B204" s="80" t="s">
        <v>1920</v>
      </c>
      <c r="C204" s="472" t="s">
        <v>1791</v>
      </c>
      <c r="D204" s="466" t="s">
        <v>1918</v>
      </c>
      <c r="E204" s="181" t="s">
        <v>5</v>
      </c>
      <c r="F204" s="181" t="s">
        <v>634</v>
      </c>
      <c r="G204" s="470" t="s">
        <v>1264</v>
      </c>
      <c r="H204" s="181" t="s">
        <v>629</v>
      </c>
      <c r="T204" s="377" t="s">
        <v>1588</v>
      </c>
      <c r="U204" s="378" t="s">
        <v>1359</v>
      </c>
      <c r="V204" s="377" t="s">
        <v>1774</v>
      </c>
      <c r="W204" s="378" t="s">
        <v>198</v>
      </c>
      <c r="X204" s="377" t="s">
        <v>5</v>
      </c>
      <c r="Y204" s="377" t="s">
        <v>625</v>
      </c>
      <c r="Z204" s="380" t="s">
        <v>197</v>
      </c>
      <c r="AA204" t="s">
        <v>1262</v>
      </c>
    </row>
    <row r="205" spans="1:27" ht="36" x14ac:dyDescent="0.25">
      <c r="A205" s="472" t="s">
        <v>1613</v>
      </c>
      <c r="B205" s="80" t="s">
        <v>1920</v>
      </c>
      <c r="C205" s="472" t="s">
        <v>1792</v>
      </c>
      <c r="D205" s="466" t="s">
        <v>1919</v>
      </c>
      <c r="E205" s="181" t="s">
        <v>5</v>
      </c>
      <c r="F205" s="181" t="s">
        <v>634</v>
      </c>
      <c r="G205" s="470" t="s">
        <v>1264</v>
      </c>
      <c r="H205" s="181" t="s">
        <v>629</v>
      </c>
      <c r="T205" s="377" t="s">
        <v>1589</v>
      </c>
      <c r="U205" s="378" t="s">
        <v>1360</v>
      </c>
      <c r="V205" s="377" t="s">
        <v>1775</v>
      </c>
      <c r="W205" s="378" t="s">
        <v>201</v>
      </c>
      <c r="X205" s="377" t="s">
        <v>5</v>
      </c>
      <c r="Y205" s="377" t="s">
        <v>625</v>
      </c>
      <c r="Z205" s="385" t="s">
        <v>200</v>
      </c>
      <c r="AA205" t="s">
        <v>1262</v>
      </c>
    </row>
    <row r="206" spans="1:27" ht="48" x14ac:dyDescent="0.25">
      <c r="A206" s="472" t="s">
        <v>1610</v>
      </c>
      <c r="B206" s="80" t="s">
        <v>1921</v>
      </c>
      <c r="C206" s="472" t="s">
        <v>1793</v>
      </c>
      <c r="D206" s="466" t="s">
        <v>1072</v>
      </c>
      <c r="E206" s="181" t="s">
        <v>5</v>
      </c>
      <c r="F206" s="181" t="s">
        <v>634</v>
      </c>
      <c r="G206" s="470" t="s">
        <v>1264</v>
      </c>
      <c r="H206" s="181" t="s">
        <v>629</v>
      </c>
      <c r="T206" s="377" t="s">
        <v>1590</v>
      </c>
      <c r="U206" s="378" t="s">
        <v>1402</v>
      </c>
      <c r="V206" s="377" t="s">
        <v>1776</v>
      </c>
      <c r="W206" s="378" t="s">
        <v>1433</v>
      </c>
      <c r="X206" s="377" t="s">
        <v>5</v>
      </c>
      <c r="Y206" s="377" t="s">
        <v>625</v>
      </c>
      <c r="Z206" s="380" t="s">
        <v>202</v>
      </c>
      <c r="AA206" t="s">
        <v>1262</v>
      </c>
    </row>
    <row r="207" spans="1:27" ht="36" x14ac:dyDescent="0.25">
      <c r="A207" s="472" t="s">
        <v>1611</v>
      </c>
      <c r="B207" s="479" t="s">
        <v>1926</v>
      </c>
      <c r="C207" s="472" t="s">
        <v>1794</v>
      </c>
      <c r="D207" s="466" t="s">
        <v>1927</v>
      </c>
      <c r="E207" s="489" t="s">
        <v>5</v>
      </c>
      <c r="F207" s="489" t="s">
        <v>634</v>
      </c>
      <c r="G207" s="470" t="s">
        <v>1264</v>
      </c>
      <c r="H207" s="489" t="s">
        <v>629</v>
      </c>
      <c r="T207" s="377" t="s">
        <v>1591</v>
      </c>
      <c r="U207" s="378" t="s">
        <v>1361</v>
      </c>
      <c r="V207" s="377" t="s">
        <v>1777</v>
      </c>
      <c r="W207" s="378" t="s">
        <v>204</v>
      </c>
      <c r="X207" s="377" t="s">
        <v>5</v>
      </c>
      <c r="Y207" s="377" t="s">
        <v>625</v>
      </c>
      <c r="Z207" s="385" t="s">
        <v>203</v>
      </c>
      <c r="AA207" t="s">
        <v>1262</v>
      </c>
    </row>
    <row r="208" spans="1:27" ht="24" x14ac:dyDescent="0.25">
      <c r="A208" s="472" t="s">
        <v>1612</v>
      </c>
      <c r="B208" s="80" t="s">
        <v>1922</v>
      </c>
      <c r="C208" s="472" t="s">
        <v>1795</v>
      </c>
      <c r="D208" s="466" t="s">
        <v>332</v>
      </c>
      <c r="E208" s="181" t="s">
        <v>5</v>
      </c>
      <c r="F208" s="181" t="s">
        <v>634</v>
      </c>
      <c r="G208" s="470" t="s">
        <v>1264</v>
      </c>
      <c r="H208" s="181" t="s">
        <v>629</v>
      </c>
      <c r="T208" s="377" t="s">
        <v>1592</v>
      </c>
      <c r="U208" s="378" t="s">
        <v>1403</v>
      </c>
      <c r="V208" s="377" t="s">
        <v>1778</v>
      </c>
      <c r="W208" s="378" t="s">
        <v>206</v>
      </c>
      <c r="X208" s="377" t="s">
        <v>5</v>
      </c>
      <c r="Y208" s="377" t="s">
        <v>625</v>
      </c>
      <c r="Z208" s="380" t="s">
        <v>205</v>
      </c>
      <c r="AA208" t="s">
        <v>1262</v>
      </c>
    </row>
    <row r="209" spans="1:27" ht="24" x14ac:dyDescent="0.25">
      <c r="A209" s="472" t="s">
        <v>1612</v>
      </c>
      <c r="B209" s="80" t="s">
        <v>1922</v>
      </c>
      <c r="C209" s="472" t="s">
        <v>1796</v>
      </c>
      <c r="D209" s="466" t="s">
        <v>1437</v>
      </c>
      <c r="E209" s="181" t="s">
        <v>5</v>
      </c>
      <c r="F209" s="181" t="s">
        <v>634</v>
      </c>
      <c r="G209" s="470" t="s">
        <v>1264</v>
      </c>
      <c r="H209" s="181" t="s">
        <v>629</v>
      </c>
      <c r="T209" s="377" t="s">
        <v>1592</v>
      </c>
      <c r="U209" s="378" t="s">
        <v>1403</v>
      </c>
      <c r="V209" s="377" t="s">
        <v>1779</v>
      </c>
      <c r="W209" s="378" t="s">
        <v>208</v>
      </c>
      <c r="X209" s="377" t="s">
        <v>5</v>
      </c>
      <c r="Y209" s="377" t="s">
        <v>625</v>
      </c>
      <c r="Z209" s="385" t="s">
        <v>207</v>
      </c>
      <c r="AA209" t="s">
        <v>1262</v>
      </c>
    </row>
    <row r="210" spans="1:27" ht="24" x14ac:dyDescent="0.25">
      <c r="A210" s="472" t="s">
        <v>1609</v>
      </c>
      <c r="B210" s="487" t="s">
        <v>698</v>
      </c>
      <c r="C210" s="472" t="s">
        <v>1797</v>
      </c>
      <c r="D210" s="466" t="s">
        <v>1923</v>
      </c>
      <c r="E210" s="181" t="s">
        <v>5</v>
      </c>
      <c r="F210" s="181" t="s">
        <v>634</v>
      </c>
      <c r="G210" s="470" t="s">
        <v>1264</v>
      </c>
      <c r="H210" s="181" t="s">
        <v>629</v>
      </c>
      <c r="T210" s="377" t="s">
        <v>1592</v>
      </c>
      <c r="U210" s="378" t="s">
        <v>1403</v>
      </c>
      <c r="V210" s="377" t="s">
        <v>1780</v>
      </c>
      <c r="W210" s="378" t="s">
        <v>210</v>
      </c>
      <c r="X210" s="377" t="s">
        <v>5</v>
      </c>
      <c r="Y210" s="377" t="s">
        <v>625</v>
      </c>
      <c r="Z210" s="380" t="s">
        <v>209</v>
      </c>
      <c r="AA210" t="s">
        <v>1262</v>
      </c>
    </row>
    <row r="211" spans="1:27" ht="24" x14ac:dyDescent="0.25">
      <c r="A211" s="472" t="s">
        <v>1609</v>
      </c>
      <c r="B211" s="80" t="s">
        <v>698</v>
      </c>
      <c r="C211" s="472" t="s">
        <v>1798</v>
      </c>
      <c r="D211" s="466" t="s">
        <v>1924</v>
      </c>
      <c r="E211" s="181" t="s">
        <v>5</v>
      </c>
      <c r="F211" s="181" t="s">
        <v>634</v>
      </c>
      <c r="G211" s="470" t="s">
        <v>1264</v>
      </c>
      <c r="H211" s="181" t="s">
        <v>629</v>
      </c>
      <c r="T211" s="377" t="s">
        <v>1593</v>
      </c>
      <c r="U211" s="378" t="s">
        <v>1404</v>
      </c>
      <c r="V211" s="377" t="s">
        <v>1781</v>
      </c>
      <c r="W211" s="378" t="s">
        <v>212</v>
      </c>
      <c r="X211" s="377" t="s">
        <v>5</v>
      </c>
      <c r="Y211" s="377" t="s">
        <v>625</v>
      </c>
      <c r="Z211" s="385" t="s">
        <v>211</v>
      </c>
      <c r="AA211" t="s">
        <v>1262</v>
      </c>
    </row>
    <row r="212" spans="1:27" ht="36" x14ac:dyDescent="0.25">
      <c r="A212" s="472" t="s">
        <v>1609</v>
      </c>
      <c r="B212" s="487" t="s">
        <v>698</v>
      </c>
      <c r="C212" s="472" t="s">
        <v>1799</v>
      </c>
      <c r="D212" s="466" t="s">
        <v>1925</v>
      </c>
      <c r="E212" s="181" t="s">
        <v>5</v>
      </c>
      <c r="F212" s="181" t="s">
        <v>634</v>
      </c>
      <c r="G212" s="470" t="s">
        <v>1264</v>
      </c>
      <c r="H212" s="181" t="s">
        <v>629</v>
      </c>
      <c r="T212" s="377" t="s">
        <v>1594</v>
      </c>
      <c r="U212" s="378" t="s">
        <v>1362</v>
      </c>
      <c r="V212" s="377" t="s">
        <v>1852</v>
      </c>
      <c r="W212" s="378" t="s">
        <v>215</v>
      </c>
      <c r="X212" s="377" t="s">
        <v>5</v>
      </c>
      <c r="Y212" s="377" t="s">
        <v>625</v>
      </c>
      <c r="Z212" s="380" t="s">
        <v>214</v>
      </c>
      <c r="AA212" t="s">
        <v>1262</v>
      </c>
    </row>
    <row r="213" spans="1:27" ht="24" x14ac:dyDescent="0.25">
      <c r="T213" s="377" t="s">
        <v>1595</v>
      </c>
      <c r="U213" s="378" t="s">
        <v>1365</v>
      </c>
      <c r="V213" s="377" t="s">
        <v>1853</v>
      </c>
      <c r="W213" s="378" t="s">
        <v>217</v>
      </c>
      <c r="X213" s="377" t="s">
        <v>5</v>
      </c>
      <c r="Y213" s="377" t="s">
        <v>625</v>
      </c>
      <c r="Z213" s="385" t="s">
        <v>216</v>
      </c>
      <c r="AA213" t="s">
        <v>1262</v>
      </c>
    </row>
    <row r="214" spans="1:27" ht="60" x14ac:dyDescent="0.25">
      <c r="T214" s="377" t="s">
        <v>1596</v>
      </c>
      <c r="U214" s="378" t="s">
        <v>1364</v>
      </c>
      <c r="V214" s="377" t="s">
        <v>1854</v>
      </c>
      <c r="W214" s="378" t="s">
        <v>100</v>
      </c>
      <c r="X214" s="377" t="s">
        <v>5</v>
      </c>
      <c r="Y214" s="377" t="s">
        <v>625</v>
      </c>
      <c r="Z214" s="380" t="s">
        <v>218</v>
      </c>
      <c r="AA214" t="s">
        <v>1262</v>
      </c>
    </row>
    <row r="215" spans="1:27" ht="24" x14ac:dyDescent="0.25">
      <c r="T215" s="377" t="s">
        <v>1597</v>
      </c>
      <c r="U215" s="378" t="s">
        <v>1380</v>
      </c>
      <c r="V215" s="377" t="s">
        <v>1855</v>
      </c>
      <c r="W215" s="378" t="s">
        <v>1414</v>
      </c>
      <c r="X215" s="377" t="s">
        <v>5</v>
      </c>
      <c r="Y215" s="377" t="s">
        <v>625</v>
      </c>
      <c r="Z215" s="385" t="s">
        <v>219</v>
      </c>
      <c r="AA215" t="s">
        <v>1262</v>
      </c>
    </row>
    <row r="216" spans="1:27" ht="36" x14ac:dyDescent="0.25">
      <c r="T216" s="377" t="s">
        <v>1598</v>
      </c>
      <c r="U216" s="378" t="s">
        <v>1405</v>
      </c>
      <c r="V216" s="377" t="s">
        <v>1856</v>
      </c>
      <c r="W216" s="378" t="s">
        <v>366</v>
      </c>
      <c r="X216" s="377" t="s">
        <v>5</v>
      </c>
      <c r="Y216" s="377" t="s">
        <v>625</v>
      </c>
      <c r="Z216" s="380" t="s">
        <v>365</v>
      </c>
      <c r="AA216" t="s">
        <v>1262</v>
      </c>
    </row>
    <row r="217" spans="1:27" ht="36" x14ac:dyDescent="0.25">
      <c r="T217" s="377" t="s">
        <v>1599</v>
      </c>
      <c r="U217" s="378" t="s">
        <v>1363</v>
      </c>
      <c r="V217" s="377" t="s">
        <v>1857</v>
      </c>
      <c r="W217" s="378" t="s">
        <v>1434</v>
      </c>
      <c r="X217" s="377" t="s">
        <v>5</v>
      </c>
      <c r="Y217" s="377" t="s">
        <v>625</v>
      </c>
      <c r="Z217" s="385" t="s">
        <v>295</v>
      </c>
      <c r="AA217" t="s">
        <v>1262</v>
      </c>
    </row>
    <row r="218" spans="1:27" x14ac:dyDescent="0.25">
      <c r="T218" s="377" t="s">
        <v>1600</v>
      </c>
      <c r="U218" s="378" t="s">
        <v>1366</v>
      </c>
      <c r="V218" s="377" t="s">
        <v>1782</v>
      </c>
      <c r="W218" s="378" t="s">
        <v>147</v>
      </c>
      <c r="X218" s="377" t="s">
        <v>5</v>
      </c>
      <c r="Y218" s="377" t="s">
        <v>626</v>
      </c>
      <c r="Z218" s="385" t="s">
        <v>146</v>
      </c>
      <c r="AA218" t="s">
        <v>1263</v>
      </c>
    </row>
    <row r="219" spans="1:27" x14ac:dyDescent="0.25">
      <c r="T219" s="377" t="s">
        <v>1601</v>
      </c>
      <c r="U219" s="378" t="s">
        <v>1367</v>
      </c>
      <c r="V219" s="377" t="s">
        <v>1783</v>
      </c>
      <c r="W219" s="378" t="s">
        <v>343</v>
      </c>
      <c r="X219" s="377" t="s">
        <v>5</v>
      </c>
      <c r="Y219" s="377" t="s">
        <v>626</v>
      </c>
      <c r="Z219" s="380" t="s">
        <v>342</v>
      </c>
      <c r="AA219" t="s">
        <v>1263</v>
      </c>
    </row>
    <row r="220" spans="1:27" x14ac:dyDescent="0.25">
      <c r="T220" s="377" t="s">
        <v>1602</v>
      </c>
      <c r="U220" s="378" t="s">
        <v>1406</v>
      </c>
      <c r="V220" s="377" t="s">
        <v>1784</v>
      </c>
      <c r="W220" s="378" t="s">
        <v>1435</v>
      </c>
      <c r="X220" s="377" t="s">
        <v>5</v>
      </c>
      <c r="Y220" s="377" t="s">
        <v>626</v>
      </c>
      <c r="Z220" s="385" t="s">
        <v>344</v>
      </c>
      <c r="AA220" t="s">
        <v>1263</v>
      </c>
    </row>
    <row r="221" spans="1:27" ht="36" x14ac:dyDescent="0.25">
      <c r="T221" s="377" t="s">
        <v>1603</v>
      </c>
      <c r="U221" s="378" t="s">
        <v>1368</v>
      </c>
      <c r="V221" s="377" t="s">
        <v>1785</v>
      </c>
      <c r="W221" s="378" t="s">
        <v>346</v>
      </c>
      <c r="X221" s="377" t="s">
        <v>5</v>
      </c>
      <c r="Y221" s="377" t="s">
        <v>626</v>
      </c>
      <c r="Z221" s="380" t="s">
        <v>345</v>
      </c>
      <c r="AA221" t="s">
        <v>1263</v>
      </c>
    </row>
    <row r="222" spans="1:27" x14ac:dyDescent="0.25">
      <c r="T222" s="377" t="s">
        <v>1604</v>
      </c>
      <c r="U222" s="378" t="s">
        <v>1369</v>
      </c>
      <c r="V222" s="377" t="s">
        <v>1786</v>
      </c>
      <c r="W222" s="378" t="s">
        <v>348</v>
      </c>
      <c r="X222" s="377" t="s">
        <v>5</v>
      </c>
      <c r="Y222" s="377" t="s">
        <v>626</v>
      </c>
      <c r="Z222" s="385" t="s">
        <v>347</v>
      </c>
      <c r="AA222" t="s">
        <v>1263</v>
      </c>
    </row>
    <row r="223" spans="1:27" ht="24" x14ac:dyDescent="0.25">
      <c r="T223" s="377" t="s">
        <v>1605</v>
      </c>
      <c r="U223" s="378" t="s">
        <v>1370</v>
      </c>
      <c r="V223" s="377" t="s">
        <v>1787</v>
      </c>
      <c r="W223" s="378" t="s">
        <v>350</v>
      </c>
      <c r="X223" s="377" t="s">
        <v>5</v>
      </c>
      <c r="Y223" s="377" t="s">
        <v>626</v>
      </c>
      <c r="Z223" s="380" t="s">
        <v>349</v>
      </c>
      <c r="AA223" t="s">
        <v>1263</v>
      </c>
    </row>
    <row r="224" spans="1:27" ht="24" x14ac:dyDescent="0.25">
      <c r="T224" s="377" t="s">
        <v>1606</v>
      </c>
      <c r="U224" s="378" t="s">
        <v>1407</v>
      </c>
      <c r="V224" s="377" t="s">
        <v>1788</v>
      </c>
      <c r="W224" s="378" t="s">
        <v>1436</v>
      </c>
      <c r="X224" s="377" t="s">
        <v>5</v>
      </c>
      <c r="Y224" s="377" t="s">
        <v>626</v>
      </c>
      <c r="Z224" s="385" t="s">
        <v>351</v>
      </c>
      <c r="AA224" t="s">
        <v>1263</v>
      </c>
    </row>
    <row r="225" spans="20:27" ht="60" x14ac:dyDescent="0.25">
      <c r="T225" s="377" t="s">
        <v>1607</v>
      </c>
      <c r="U225" s="378" t="s">
        <v>1364</v>
      </c>
      <c r="V225" s="377" t="s">
        <v>1789</v>
      </c>
      <c r="W225" s="378" t="s">
        <v>100</v>
      </c>
      <c r="X225" s="377" t="s">
        <v>5</v>
      </c>
      <c r="Y225" s="377" t="s">
        <v>626</v>
      </c>
      <c r="Z225" s="380" t="s">
        <v>352</v>
      </c>
      <c r="AA225" t="s">
        <v>1263</v>
      </c>
    </row>
    <row r="226" spans="20:27" ht="24" x14ac:dyDescent="0.25">
      <c r="T226" s="377" t="s">
        <v>1608</v>
      </c>
      <c r="U226" s="378" t="s">
        <v>1380</v>
      </c>
      <c r="V226" s="377" t="s">
        <v>1790</v>
      </c>
      <c r="W226" s="378" t="s">
        <v>1414</v>
      </c>
      <c r="X226" s="377" t="s">
        <v>5</v>
      </c>
      <c r="Y226" s="377" t="s">
        <v>626</v>
      </c>
      <c r="Z226" s="385" t="s">
        <v>353</v>
      </c>
      <c r="AA226" t="s">
        <v>1263</v>
      </c>
    </row>
    <row r="227" spans="20:27" ht="24" x14ac:dyDescent="0.25">
      <c r="T227" s="377" t="s">
        <v>1609</v>
      </c>
      <c r="U227" s="378" t="s">
        <v>1371</v>
      </c>
      <c r="V227" s="377" t="s">
        <v>1791</v>
      </c>
      <c r="W227" s="378" t="s">
        <v>695</v>
      </c>
      <c r="X227" s="377" t="s">
        <v>5</v>
      </c>
      <c r="Y227" s="377" t="s">
        <v>629</v>
      </c>
      <c r="Z227" s="387" t="s">
        <v>149</v>
      </c>
      <c r="AA227" t="s">
        <v>1264</v>
      </c>
    </row>
    <row r="228" spans="20:27" x14ac:dyDescent="0.25">
      <c r="T228" s="377" t="s">
        <v>1610</v>
      </c>
      <c r="U228" s="378" t="s">
        <v>1372</v>
      </c>
      <c r="V228" s="377" t="s">
        <v>1792</v>
      </c>
      <c r="W228" s="378" t="s">
        <v>339</v>
      </c>
      <c r="X228" s="377" t="s">
        <v>5</v>
      </c>
      <c r="Y228" s="377" t="s">
        <v>629</v>
      </c>
      <c r="Z228" s="385" t="s">
        <v>338</v>
      </c>
      <c r="AA228" t="s">
        <v>1264</v>
      </c>
    </row>
    <row r="229" spans="20:27" x14ac:dyDescent="0.25">
      <c r="T229" s="377" t="s">
        <v>1611</v>
      </c>
      <c r="U229" s="378" t="s">
        <v>1373</v>
      </c>
      <c r="V229" s="377" t="s">
        <v>1793</v>
      </c>
      <c r="W229" s="378" t="s">
        <v>1072</v>
      </c>
      <c r="X229" s="377" t="s">
        <v>5</v>
      </c>
      <c r="Y229" s="377" t="s">
        <v>629</v>
      </c>
      <c r="Z229" s="380" t="s">
        <v>340</v>
      </c>
      <c r="AA229" t="s">
        <v>1264</v>
      </c>
    </row>
    <row r="230" spans="20:27" ht="24" x14ac:dyDescent="0.25">
      <c r="T230" s="377" t="s">
        <v>1612</v>
      </c>
      <c r="U230" s="378" t="s">
        <v>1380</v>
      </c>
      <c r="V230" s="377" t="s">
        <v>1794</v>
      </c>
      <c r="W230" s="378" t="s">
        <v>1414</v>
      </c>
      <c r="X230" s="377" t="s">
        <v>5</v>
      </c>
      <c r="Y230" s="377" t="s">
        <v>629</v>
      </c>
      <c r="Z230" s="385" t="s">
        <v>335</v>
      </c>
      <c r="AA230" t="s">
        <v>1264</v>
      </c>
    </row>
    <row r="231" spans="20:27" ht="60" x14ac:dyDescent="0.25">
      <c r="T231" s="377" t="s">
        <v>1613</v>
      </c>
      <c r="U231" s="378" t="s">
        <v>1364</v>
      </c>
      <c r="V231" s="377" t="s">
        <v>1795</v>
      </c>
      <c r="W231" s="378" t="s">
        <v>100</v>
      </c>
      <c r="X231" s="377" t="s">
        <v>5</v>
      </c>
      <c r="Y231" s="377" t="s">
        <v>629</v>
      </c>
      <c r="Z231" s="380" t="s">
        <v>334</v>
      </c>
      <c r="AA231" t="s">
        <v>1264</v>
      </c>
    </row>
    <row r="232" spans="20:27" ht="24" x14ac:dyDescent="0.25">
      <c r="T232" s="377" t="s">
        <v>1614</v>
      </c>
      <c r="U232" s="378" t="s">
        <v>696</v>
      </c>
      <c r="V232" s="377" t="s">
        <v>1796</v>
      </c>
      <c r="W232" s="378" t="s">
        <v>332</v>
      </c>
      <c r="X232" s="377" t="s">
        <v>5</v>
      </c>
      <c r="Y232" s="377" t="s">
        <v>629</v>
      </c>
      <c r="Z232" s="380" t="s">
        <v>331</v>
      </c>
      <c r="AA232" t="s">
        <v>1264</v>
      </c>
    </row>
    <row r="233" spans="20:27" ht="24" x14ac:dyDescent="0.25">
      <c r="T233" s="377" t="s">
        <v>1615</v>
      </c>
      <c r="U233" s="378" t="s">
        <v>696</v>
      </c>
      <c r="V233" s="377" t="s">
        <v>1797</v>
      </c>
      <c r="W233" s="378" t="s">
        <v>1437</v>
      </c>
      <c r="X233" s="377" t="s">
        <v>5</v>
      </c>
      <c r="Y233" s="377" t="s">
        <v>629</v>
      </c>
      <c r="Z233" s="385" t="s">
        <v>333</v>
      </c>
      <c r="AA233" t="s">
        <v>1264</v>
      </c>
    </row>
    <row r="234" spans="20:27" x14ac:dyDescent="0.25">
      <c r="T234" s="377" t="s">
        <v>1616</v>
      </c>
      <c r="U234" s="378" t="s">
        <v>698</v>
      </c>
      <c r="V234" s="377" t="s">
        <v>1798</v>
      </c>
      <c r="W234" s="378" t="s">
        <v>697</v>
      </c>
      <c r="X234" s="377" t="s">
        <v>5</v>
      </c>
      <c r="Y234" s="377" t="s">
        <v>629</v>
      </c>
      <c r="Z234" s="380" t="s">
        <v>329</v>
      </c>
      <c r="AA234" t="s">
        <v>1264</v>
      </c>
    </row>
    <row r="235" spans="20:27" ht="48" x14ac:dyDescent="0.25">
      <c r="T235" s="377" t="s">
        <v>1617</v>
      </c>
      <c r="U235" s="378" t="s">
        <v>1374</v>
      </c>
      <c r="V235" s="377" t="s">
        <v>1799</v>
      </c>
      <c r="W235" s="378" t="s">
        <v>1438</v>
      </c>
      <c r="X235" s="377" t="s">
        <v>5</v>
      </c>
      <c r="Y235" s="377" t="s">
        <v>629</v>
      </c>
      <c r="Z235" s="385" t="s">
        <v>330</v>
      </c>
      <c r="AA235" t="s">
        <v>1264</v>
      </c>
    </row>
    <row r="236" spans="20:27" x14ac:dyDescent="0.25">
      <c r="T236" s="377" t="s">
        <v>1618</v>
      </c>
      <c r="U236" s="378" t="s">
        <v>698</v>
      </c>
      <c r="V236" s="377" t="s">
        <v>1800</v>
      </c>
      <c r="W236" s="378" t="s">
        <v>337</v>
      </c>
      <c r="X236" s="377" t="s">
        <v>5</v>
      </c>
      <c r="Y236" s="377" t="s">
        <v>629</v>
      </c>
      <c r="Z236" s="380" t="s">
        <v>336</v>
      </c>
      <c r="AA236" t="s">
        <v>1264</v>
      </c>
    </row>
    <row r="237" spans="20:27" ht="60" x14ac:dyDescent="0.25">
      <c r="T237" s="377" t="s">
        <v>1619</v>
      </c>
      <c r="U237" s="378" t="s">
        <v>1364</v>
      </c>
      <c r="V237" s="377" t="s">
        <v>1801</v>
      </c>
      <c r="W237" s="378" t="s">
        <v>100</v>
      </c>
      <c r="X237" s="377" t="s">
        <v>5</v>
      </c>
      <c r="Y237" s="377" t="s">
        <v>634</v>
      </c>
      <c r="Z237" s="380" t="s">
        <v>145</v>
      </c>
      <c r="AA237" t="s">
        <v>1265</v>
      </c>
    </row>
    <row r="238" spans="20:27" ht="24" x14ac:dyDescent="0.25">
      <c r="T238" s="377" t="s">
        <v>1620</v>
      </c>
      <c r="U238" s="378" t="s">
        <v>1380</v>
      </c>
      <c r="V238" s="377" t="s">
        <v>1802</v>
      </c>
      <c r="W238" s="378" t="s">
        <v>1414</v>
      </c>
      <c r="X238" s="377" t="s">
        <v>5</v>
      </c>
      <c r="Y238" s="377" t="s">
        <v>634</v>
      </c>
      <c r="Z238" s="385" t="s">
        <v>511</v>
      </c>
      <c r="AA238" t="s">
        <v>1265</v>
      </c>
    </row>
  </sheetData>
  <autoFilter ref="A1:H212" xr:uid="{00000000-0009-0000-0000-00000D000000}">
    <filterColumn colId="4">
      <filters>
        <filter val="SG"/>
      </filters>
    </filterColumn>
  </autoFilter>
  <conditionalFormatting sqref="D1">
    <cfRule type="duplicateValues" dxfId="88" priority="1"/>
    <cfRule type="duplicateValues" dxfId="87" priority="2"/>
  </conditionalFormatting>
  <conditionalFormatting sqref="D1">
    <cfRule type="duplicateValues" dxfId="86" priority="3"/>
  </conditionalFormatting>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2">
    <tabColor rgb="FF00B050"/>
  </sheetPr>
  <dimension ref="A1:Q16"/>
  <sheetViews>
    <sheetView showGridLines="0" zoomScale="70" zoomScaleNormal="70" workbookViewId="0">
      <selection activeCell="B13" sqref="B13"/>
    </sheetView>
  </sheetViews>
  <sheetFormatPr baseColWidth="10" defaultColWidth="11.42578125" defaultRowHeight="15" x14ac:dyDescent="0.25"/>
  <cols>
    <col min="1" max="1" width="15.7109375" customWidth="1"/>
    <col min="2" max="2" width="57.5703125" style="61" customWidth="1"/>
    <col min="3" max="5" width="34.140625" style="61" customWidth="1"/>
    <col min="6" max="6" width="34.7109375" style="61" customWidth="1"/>
    <col min="7" max="15" width="34.140625" style="61" customWidth="1"/>
    <col min="16" max="16" width="83" style="61" customWidth="1"/>
    <col min="17" max="17" width="34.140625" style="61" customWidth="1"/>
  </cols>
  <sheetData>
    <row r="1" spans="1:17" ht="22.5" x14ac:dyDescent="0.25">
      <c r="B1" s="905" t="s">
        <v>1104</v>
      </c>
      <c r="C1" s="906"/>
      <c r="D1" s="906"/>
      <c r="E1" s="906"/>
      <c r="F1" s="906"/>
      <c r="G1" s="906"/>
      <c r="H1" s="906"/>
      <c r="I1" s="906"/>
      <c r="J1" s="906"/>
      <c r="K1" s="906"/>
      <c r="L1" s="906"/>
      <c r="M1" s="906"/>
      <c r="N1" s="319"/>
    </row>
    <row r="2" spans="1:17" ht="22.5" x14ac:dyDescent="0.25">
      <c r="B2" s="311"/>
      <c r="C2" s="312"/>
      <c r="D2" s="312"/>
      <c r="E2" s="312"/>
      <c r="F2" s="312"/>
      <c r="G2" s="312"/>
      <c r="H2" s="313"/>
      <c r="I2" s="313"/>
      <c r="J2" s="313"/>
      <c r="K2" s="313"/>
      <c r="L2" s="313"/>
      <c r="M2" s="313"/>
      <c r="N2" s="312"/>
    </row>
    <row r="3" spans="1:17" ht="18" x14ac:dyDescent="0.25">
      <c r="B3" s="907" t="s">
        <v>1105</v>
      </c>
      <c r="C3" s="908"/>
      <c r="D3" s="908"/>
      <c r="E3" s="908"/>
      <c r="F3" s="911" t="s">
        <v>1106</v>
      </c>
      <c r="G3" s="913" t="s">
        <v>1107</v>
      </c>
      <c r="H3" s="915" t="s">
        <v>550</v>
      </c>
      <c r="I3" s="915"/>
      <c r="J3" s="915"/>
      <c r="K3" s="915"/>
      <c r="L3" s="915"/>
      <c r="M3" s="916"/>
      <c r="N3" s="330"/>
    </row>
    <row r="4" spans="1:17" ht="18" x14ac:dyDescent="0.25">
      <c r="B4" s="909"/>
      <c r="C4" s="910"/>
      <c r="D4" s="910"/>
      <c r="E4" s="910"/>
      <c r="F4" s="912"/>
      <c r="G4" s="914"/>
      <c r="H4" s="315" t="s">
        <v>1108</v>
      </c>
      <c r="I4" s="316" t="s">
        <v>1109</v>
      </c>
      <c r="J4" s="316" t="s">
        <v>1110</v>
      </c>
      <c r="K4" s="316" t="s">
        <v>1111</v>
      </c>
      <c r="L4" s="316" t="s">
        <v>1112</v>
      </c>
      <c r="M4" s="316" t="s">
        <v>1113</v>
      </c>
      <c r="N4" s="330"/>
    </row>
    <row r="5" spans="1:17" ht="18" x14ac:dyDescent="0.25">
      <c r="B5" s="903" t="s">
        <v>1114</v>
      </c>
      <c r="C5" s="904"/>
      <c r="D5" s="904"/>
      <c r="E5" s="904"/>
      <c r="F5" s="317" t="s">
        <v>1115</v>
      </c>
      <c r="G5" s="317" t="s">
        <v>547</v>
      </c>
      <c r="H5" s="318">
        <v>13.5</v>
      </c>
      <c r="I5" s="318" t="s">
        <v>174</v>
      </c>
      <c r="J5" s="318">
        <v>13.3</v>
      </c>
      <c r="K5" s="318" t="s">
        <v>174</v>
      </c>
      <c r="L5" s="318">
        <v>12.9</v>
      </c>
      <c r="M5" s="318">
        <v>12.9</v>
      </c>
      <c r="N5" s="331"/>
    </row>
    <row r="9" spans="1:17" ht="22.5" x14ac:dyDescent="0.25">
      <c r="A9" s="898" t="s">
        <v>1116</v>
      </c>
      <c r="B9" s="898"/>
      <c r="C9" s="898"/>
      <c r="D9" s="898"/>
      <c r="E9" s="898"/>
      <c r="F9" s="898"/>
      <c r="G9" s="898"/>
      <c r="H9" s="898"/>
      <c r="I9" s="898"/>
      <c r="J9" s="898"/>
      <c r="K9" s="898"/>
      <c r="L9" s="898"/>
      <c r="M9" s="899"/>
    </row>
    <row r="10" spans="1:17" ht="33" customHeight="1" x14ac:dyDescent="0.25">
      <c r="A10" s="327"/>
      <c r="B10" s="327"/>
      <c r="C10" s="335"/>
      <c r="D10" s="314"/>
      <c r="E10" s="314" t="s">
        <v>1121</v>
      </c>
      <c r="F10" s="314"/>
      <c r="G10" s="314"/>
      <c r="H10" s="900" t="s">
        <v>550</v>
      </c>
      <c r="I10" s="901"/>
      <c r="J10" s="901"/>
      <c r="K10" s="901"/>
      <c r="L10" s="901"/>
      <c r="M10" s="902"/>
      <c r="N10" s="895" t="s">
        <v>1117</v>
      </c>
      <c r="O10" s="896"/>
      <c r="P10" s="896"/>
      <c r="Q10" s="897"/>
    </row>
    <row r="11" spans="1:17" s="107" customFormat="1" ht="15" customHeight="1" x14ac:dyDescent="0.25">
      <c r="A11" s="341"/>
      <c r="B11" s="341"/>
      <c r="C11" s="342"/>
      <c r="D11" s="342"/>
      <c r="E11" s="342"/>
      <c r="F11" s="342"/>
      <c r="G11" s="342"/>
      <c r="H11" s="342"/>
      <c r="I11" s="342"/>
      <c r="J11" s="342"/>
      <c r="K11" s="342"/>
      <c r="L11" s="342"/>
      <c r="M11" s="342"/>
      <c r="N11" s="341"/>
      <c r="O11" s="341"/>
      <c r="P11" s="341"/>
      <c r="Q11" s="341"/>
    </row>
    <row r="12" spans="1:17" ht="37.5" customHeight="1" x14ac:dyDescent="0.25">
      <c r="A12" s="336" t="s">
        <v>1146</v>
      </c>
      <c r="B12" s="336" t="s">
        <v>1118</v>
      </c>
      <c r="C12" s="337" t="s">
        <v>1119</v>
      </c>
      <c r="D12" s="338" t="s">
        <v>1120</v>
      </c>
      <c r="E12" s="339" t="s">
        <v>1125</v>
      </c>
      <c r="F12" s="338" t="s">
        <v>1106</v>
      </c>
      <c r="G12" s="338" t="s">
        <v>1107</v>
      </c>
      <c r="H12" s="339" t="s">
        <v>1108</v>
      </c>
      <c r="I12" s="339" t="s">
        <v>1109</v>
      </c>
      <c r="J12" s="339" t="s">
        <v>1110</v>
      </c>
      <c r="K12" s="339" t="s">
        <v>1111</v>
      </c>
      <c r="L12" s="339" t="s">
        <v>1112</v>
      </c>
      <c r="M12" s="339" t="s">
        <v>1113</v>
      </c>
      <c r="N12" s="340" t="s">
        <v>1144</v>
      </c>
      <c r="O12" s="340" t="s">
        <v>1122</v>
      </c>
      <c r="P12" s="340" t="s">
        <v>1123</v>
      </c>
      <c r="Q12" s="326" t="s">
        <v>1124</v>
      </c>
    </row>
    <row r="13" spans="1:17" ht="105" x14ac:dyDescent="0.25">
      <c r="A13" s="333" t="s">
        <v>1147</v>
      </c>
      <c r="B13" s="302" t="s">
        <v>1126</v>
      </c>
      <c r="C13" s="302" t="s">
        <v>1127</v>
      </c>
      <c r="D13" s="303" t="s">
        <v>1128</v>
      </c>
      <c r="E13" s="304" t="s">
        <v>1129</v>
      </c>
      <c r="F13" s="304" t="s">
        <v>1130</v>
      </c>
      <c r="G13" s="320" t="s">
        <v>1131</v>
      </c>
      <c r="H13" s="321">
        <v>0</v>
      </c>
      <c r="I13" s="321">
        <v>0</v>
      </c>
      <c r="J13" s="322">
        <v>50</v>
      </c>
      <c r="K13" s="321">
        <v>100</v>
      </c>
      <c r="L13" s="321">
        <v>0</v>
      </c>
      <c r="M13" s="321">
        <v>100</v>
      </c>
      <c r="N13" s="332" t="s">
        <v>1145</v>
      </c>
      <c r="O13" s="305" t="s">
        <v>1132</v>
      </c>
      <c r="P13" s="302" t="s">
        <v>1133</v>
      </c>
      <c r="Q13" s="305" t="s">
        <v>1134</v>
      </c>
    </row>
    <row r="14" spans="1:17" ht="60" x14ac:dyDescent="0.25">
      <c r="A14" s="333" t="s">
        <v>1148</v>
      </c>
      <c r="B14" s="306" t="s">
        <v>1126</v>
      </c>
      <c r="C14" s="306" t="s">
        <v>1127</v>
      </c>
      <c r="D14" s="307" t="s">
        <v>1128</v>
      </c>
      <c r="E14" s="308" t="s">
        <v>1135</v>
      </c>
      <c r="F14" s="309" t="s">
        <v>1130</v>
      </c>
      <c r="G14" s="323" t="s">
        <v>1136</v>
      </c>
      <c r="H14" s="324" t="s">
        <v>174</v>
      </c>
      <c r="I14" s="324">
        <v>1</v>
      </c>
      <c r="J14" s="325">
        <v>0</v>
      </c>
      <c r="K14" s="324">
        <v>0</v>
      </c>
      <c r="L14" s="324">
        <v>2</v>
      </c>
      <c r="M14" s="324">
        <v>2</v>
      </c>
      <c r="N14" s="332" t="s">
        <v>1145</v>
      </c>
      <c r="O14" s="306" t="s">
        <v>1132</v>
      </c>
      <c r="P14" s="306" t="s">
        <v>1137</v>
      </c>
      <c r="Q14" s="310" t="s">
        <v>1138</v>
      </c>
    </row>
    <row r="15" spans="1:17" ht="120" x14ac:dyDescent="0.25">
      <c r="A15" s="333" t="s">
        <v>1149</v>
      </c>
      <c r="B15" s="302" t="s">
        <v>1126</v>
      </c>
      <c r="C15" s="302" t="s">
        <v>1127</v>
      </c>
      <c r="D15" s="303" t="s">
        <v>1128</v>
      </c>
      <c r="E15" s="304" t="s">
        <v>1139</v>
      </c>
      <c r="F15" s="304" t="s">
        <v>1140</v>
      </c>
      <c r="G15" s="320" t="s">
        <v>1136</v>
      </c>
      <c r="H15" s="328" t="s">
        <v>1141</v>
      </c>
      <c r="I15" s="328">
        <v>70.400000000000006</v>
      </c>
      <c r="J15" s="329">
        <v>74.400000000000006</v>
      </c>
      <c r="K15" s="328">
        <v>78.400000000000006</v>
      </c>
      <c r="L15" s="328">
        <v>82.4</v>
      </c>
      <c r="M15" s="328">
        <v>82.4</v>
      </c>
      <c r="N15" s="332" t="s">
        <v>1145</v>
      </c>
      <c r="O15" s="305" t="s">
        <v>1132</v>
      </c>
      <c r="P15" s="302" t="s">
        <v>1142</v>
      </c>
      <c r="Q15" s="305" t="s">
        <v>1143</v>
      </c>
    </row>
    <row r="16" spans="1:17" ht="30" x14ac:dyDescent="0.25">
      <c r="A16" s="333" t="s">
        <v>1151</v>
      </c>
      <c r="B16" s="334" t="s">
        <v>1150</v>
      </c>
      <c r="C16" s="334" t="s">
        <v>1150</v>
      </c>
      <c r="D16" s="334" t="s">
        <v>1150</v>
      </c>
      <c r="E16" s="334" t="s">
        <v>1150</v>
      </c>
      <c r="F16" s="304" t="s">
        <v>1130</v>
      </c>
      <c r="G16" s="320" t="s">
        <v>1136</v>
      </c>
      <c r="H16" s="324" t="s">
        <v>174</v>
      </c>
      <c r="I16" s="324">
        <v>0</v>
      </c>
      <c r="J16" s="325">
        <v>0</v>
      </c>
      <c r="K16" s="324">
        <v>0</v>
      </c>
      <c r="L16" s="324">
        <v>0</v>
      </c>
      <c r="M16" s="324">
        <v>0</v>
      </c>
      <c r="N16" s="332" t="s">
        <v>1152</v>
      </c>
      <c r="O16" s="334" t="s">
        <v>1150</v>
      </c>
      <c r="P16" s="334" t="s">
        <v>1150</v>
      </c>
      <c r="Q16" s="334" t="s">
        <v>1150</v>
      </c>
    </row>
  </sheetData>
  <mergeCells count="9">
    <mergeCell ref="N10:Q10"/>
    <mergeCell ref="A9:M9"/>
    <mergeCell ref="H10:M10"/>
    <mergeCell ref="B5:E5"/>
    <mergeCell ref="B1:M1"/>
    <mergeCell ref="B3:E4"/>
    <mergeCell ref="F3:F4"/>
    <mergeCell ref="G3:G4"/>
    <mergeCell ref="H3:M3"/>
  </mergeCell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00B050"/>
  </sheetPr>
  <dimension ref="A1:AA29"/>
  <sheetViews>
    <sheetView workbookViewId="0">
      <selection activeCell="N14" sqref="N14"/>
    </sheetView>
  </sheetViews>
  <sheetFormatPr baseColWidth="10" defaultColWidth="11.42578125" defaultRowHeight="15" x14ac:dyDescent="0.25"/>
  <cols>
    <col min="1" max="2" width="30.85546875" customWidth="1"/>
    <col min="3" max="3" width="59" customWidth="1"/>
    <col min="4" max="4" width="47" customWidth="1"/>
    <col min="13" max="13" width="31.5703125" customWidth="1"/>
    <col min="17" max="17" width="37.28515625" customWidth="1"/>
    <col min="20" max="20" width="5.85546875" customWidth="1"/>
    <col min="22" max="22" width="6" customWidth="1"/>
    <col min="24" max="24" width="3.5703125" customWidth="1"/>
    <col min="25" max="25" width="2.28515625" customWidth="1"/>
    <col min="26" max="26" width="22.42578125" customWidth="1"/>
    <col min="27" max="27" width="33" customWidth="1"/>
  </cols>
  <sheetData>
    <row r="1" spans="1:27" ht="36" x14ac:dyDescent="0.25">
      <c r="A1" s="358" t="s">
        <v>59</v>
      </c>
      <c r="B1" s="79" t="s">
        <v>57</v>
      </c>
      <c r="C1" s="358" t="s">
        <v>1167</v>
      </c>
      <c r="D1" s="362" t="s">
        <v>527</v>
      </c>
      <c r="E1" t="s">
        <v>1866</v>
      </c>
      <c r="M1" s="192" t="s">
        <v>57</v>
      </c>
      <c r="N1" s="174" t="s">
        <v>58</v>
      </c>
      <c r="O1" s="176" t="s">
        <v>59</v>
      </c>
      <c r="P1" s="176" t="s">
        <v>60</v>
      </c>
      <c r="Q1" s="174" t="s">
        <v>4</v>
      </c>
      <c r="T1" s="175" t="s">
        <v>2</v>
      </c>
      <c r="U1" s="190" t="s">
        <v>27</v>
      </c>
      <c r="V1" s="174" t="s">
        <v>3</v>
      </c>
      <c r="W1" s="192" t="s">
        <v>57</v>
      </c>
      <c r="X1" s="174" t="s">
        <v>58</v>
      </c>
      <c r="Y1" s="176" t="s">
        <v>59</v>
      </c>
      <c r="Z1" s="176" t="s">
        <v>60</v>
      </c>
      <c r="AA1" s="174" t="s">
        <v>4</v>
      </c>
    </row>
    <row r="2" spans="1:27" x14ac:dyDescent="0.25">
      <c r="A2" s="93" t="s">
        <v>1185</v>
      </c>
      <c r="B2" s="351" t="s">
        <v>122</v>
      </c>
      <c r="C2" s="94" t="s">
        <v>123</v>
      </c>
      <c r="D2" s="360" t="s">
        <v>124</v>
      </c>
      <c r="M2" s="99" t="s">
        <v>122</v>
      </c>
      <c r="N2" s="99" t="s">
        <v>53</v>
      </c>
      <c r="O2" s="98">
        <v>1</v>
      </c>
      <c r="P2" s="94" t="s">
        <v>123</v>
      </c>
      <c r="Q2" s="98" t="s">
        <v>124</v>
      </c>
      <c r="T2" s="94" t="s">
        <v>6</v>
      </c>
      <c r="U2" s="94" t="s">
        <v>29</v>
      </c>
      <c r="V2" s="94" t="s">
        <v>121</v>
      </c>
      <c r="W2" s="99" t="s">
        <v>122</v>
      </c>
      <c r="X2" s="99" t="s">
        <v>53</v>
      </c>
      <c r="Y2" s="98">
        <v>1</v>
      </c>
      <c r="Z2" s="94" t="s">
        <v>123</v>
      </c>
      <c r="AA2" s="98" t="s">
        <v>124</v>
      </c>
    </row>
    <row r="3" spans="1:27" ht="48" x14ac:dyDescent="0.25">
      <c r="A3" s="93" t="s">
        <v>1186</v>
      </c>
      <c r="B3" s="351" t="s">
        <v>273</v>
      </c>
      <c r="C3" s="94" t="s">
        <v>123</v>
      </c>
      <c r="D3" s="360" t="s">
        <v>274</v>
      </c>
      <c r="M3" s="193" t="s">
        <v>82</v>
      </c>
      <c r="N3" s="99" t="s">
        <v>54</v>
      </c>
      <c r="O3" s="98">
        <v>1</v>
      </c>
      <c r="P3" s="94" t="s">
        <v>123</v>
      </c>
      <c r="Q3" s="93" t="s">
        <v>21</v>
      </c>
      <c r="T3" s="185" t="s">
        <v>35</v>
      </c>
      <c r="U3" s="191" t="s">
        <v>36</v>
      </c>
      <c r="V3" s="94" t="s">
        <v>9</v>
      </c>
      <c r="W3" s="193" t="s">
        <v>82</v>
      </c>
      <c r="X3" s="99" t="s">
        <v>54</v>
      </c>
      <c r="Y3" s="98">
        <v>1</v>
      </c>
      <c r="Z3" s="94" t="s">
        <v>123</v>
      </c>
      <c r="AA3" s="93" t="s">
        <v>21</v>
      </c>
    </row>
    <row r="4" spans="1:27" ht="48" x14ac:dyDescent="0.25">
      <c r="A4" s="93" t="s">
        <v>1187</v>
      </c>
      <c r="B4" s="351" t="s">
        <v>276</v>
      </c>
      <c r="C4" s="94" t="s">
        <v>123</v>
      </c>
      <c r="D4" s="360" t="s">
        <v>277</v>
      </c>
      <c r="M4" s="193" t="s">
        <v>82</v>
      </c>
      <c r="N4" s="95" t="s">
        <v>54</v>
      </c>
      <c r="O4" s="93">
        <v>1</v>
      </c>
      <c r="P4" s="94" t="s">
        <v>123</v>
      </c>
      <c r="Q4" s="98" t="s">
        <v>407</v>
      </c>
      <c r="T4" s="185" t="s">
        <v>35</v>
      </c>
      <c r="U4" s="191" t="s">
        <v>36</v>
      </c>
      <c r="V4" s="94" t="s">
        <v>9</v>
      </c>
      <c r="W4" s="193" t="s">
        <v>82</v>
      </c>
      <c r="X4" s="95" t="s">
        <v>54</v>
      </c>
      <c r="Y4" s="93">
        <v>1</v>
      </c>
      <c r="Z4" s="94" t="s">
        <v>123</v>
      </c>
      <c r="AA4" s="98" t="s">
        <v>407</v>
      </c>
    </row>
    <row r="5" spans="1:27" x14ac:dyDescent="0.25">
      <c r="A5" s="93" t="s">
        <v>1188</v>
      </c>
      <c r="B5" s="351" t="s">
        <v>282</v>
      </c>
      <c r="C5" s="94" t="s">
        <v>123</v>
      </c>
      <c r="D5" s="360" t="s">
        <v>283</v>
      </c>
      <c r="M5" s="184" t="s">
        <v>273</v>
      </c>
      <c r="N5" s="184" t="s">
        <v>53</v>
      </c>
      <c r="O5" s="168">
        <v>1</v>
      </c>
      <c r="P5" s="186" t="s">
        <v>123</v>
      </c>
      <c r="Q5" s="168" t="s">
        <v>274</v>
      </c>
      <c r="T5" s="186" t="s">
        <v>6</v>
      </c>
      <c r="U5" s="186" t="s">
        <v>29</v>
      </c>
      <c r="V5" s="186" t="s">
        <v>31</v>
      </c>
      <c r="W5" s="184" t="s">
        <v>273</v>
      </c>
      <c r="X5" s="184" t="s">
        <v>53</v>
      </c>
      <c r="Y5" s="168">
        <v>1</v>
      </c>
      <c r="Z5" s="186" t="s">
        <v>123</v>
      </c>
      <c r="AA5" s="168" t="s">
        <v>274</v>
      </c>
    </row>
    <row r="6" spans="1:27" x14ac:dyDescent="0.25">
      <c r="A6" s="93" t="s">
        <v>1189</v>
      </c>
      <c r="B6" s="351" t="s">
        <v>294</v>
      </c>
      <c r="C6" s="94" t="s">
        <v>123</v>
      </c>
      <c r="D6" s="360" t="s">
        <v>8</v>
      </c>
      <c r="M6" s="99" t="s">
        <v>276</v>
      </c>
      <c r="N6" s="99" t="s">
        <v>53</v>
      </c>
      <c r="O6" s="98">
        <v>1</v>
      </c>
      <c r="P6" s="94" t="s">
        <v>123</v>
      </c>
      <c r="Q6" s="98" t="s">
        <v>277</v>
      </c>
      <c r="T6" s="94" t="s">
        <v>6</v>
      </c>
      <c r="U6" s="94" t="s">
        <v>29</v>
      </c>
      <c r="V6" s="94" t="s">
        <v>275</v>
      </c>
      <c r="W6" s="99" t="s">
        <v>276</v>
      </c>
      <c r="X6" s="99" t="s">
        <v>53</v>
      </c>
      <c r="Y6" s="98">
        <v>1</v>
      </c>
      <c r="Z6" s="94" t="s">
        <v>123</v>
      </c>
      <c r="AA6" s="98" t="s">
        <v>277</v>
      </c>
    </row>
    <row r="7" spans="1:27" x14ac:dyDescent="0.25">
      <c r="A7" s="93" t="s">
        <v>1190</v>
      </c>
      <c r="B7" s="350" t="s">
        <v>297</v>
      </c>
      <c r="C7" s="94" t="s">
        <v>123</v>
      </c>
      <c r="D7" s="361" t="s">
        <v>298</v>
      </c>
      <c r="M7" s="95" t="s">
        <v>282</v>
      </c>
      <c r="N7" s="95" t="s">
        <v>53</v>
      </c>
      <c r="O7" s="93">
        <v>1</v>
      </c>
      <c r="P7" s="94" t="s">
        <v>123</v>
      </c>
      <c r="Q7" s="93" t="s">
        <v>283</v>
      </c>
      <c r="T7" s="94" t="s">
        <v>6</v>
      </c>
      <c r="U7" s="94" t="s">
        <v>29</v>
      </c>
      <c r="V7" s="94" t="s">
        <v>281</v>
      </c>
      <c r="W7" s="95" t="s">
        <v>282</v>
      </c>
      <c r="X7" s="95" t="s">
        <v>53</v>
      </c>
      <c r="Y7" s="93">
        <v>1</v>
      </c>
      <c r="Z7" s="94" t="s">
        <v>123</v>
      </c>
      <c r="AA7" s="93" t="s">
        <v>283</v>
      </c>
    </row>
    <row r="8" spans="1:27" x14ac:dyDescent="0.25">
      <c r="A8" s="93" t="s">
        <v>1191</v>
      </c>
      <c r="B8" s="351" t="s">
        <v>389</v>
      </c>
      <c r="C8" s="94" t="s">
        <v>123</v>
      </c>
      <c r="D8" s="360" t="s">
        <v>390</v>
      </c>
      <c r="M8" s="95" t="s">
        <v>294</v>
      </c>
      <c r="N8" s="95" t="s">
        <v>53</v>
      </c>
      <c r="O8" s="93">
        <v>1</v>
      </c>
      <c r="P8" s="94" t="s">
        <v>123</v>
      </c>
      <c r="Q8" s="93" t="s">
        <v>8</v>
      </c>
      <c r="T8" s="186" t="s">
        <v>6</v>
      </c>
      <c r="U8" s="186" t="s">
        <v>29</v>
      </c>
      <c r="V8" s="94" t="s">
        <v>7</v>
      </c>
      <c r="W8" s="95" t="s">
        <v>294</v>
      </c>
      <c r="X8" s="95" t="s">
        <v>53</v>
      </c>
      <c r="Y8" s="93">
        <v>1</v>
      </c>
      <c r="Z8" s="94" t="s">
        <v>123</v>
      </c>
      <c r="AA8" s="93" t="s">
        <v>8</v>
      </c>
    </row>
    <row r="9" spans="1:27" ht="24" x14ac:dyDescent="0.25">
      <c r="A9" s="93" t="s">
        <v>1192</v>
      </c>
      <c r="B9" s="350" t="s">
        <v>406</v>
      </c>
      <c r="C9" s="94" t="s">
        <v>123</v>
      </c>
      <c r="D9" s="361" t="s">
        <v>407</v>
      </c>
      <c r="M9" s="99" t="s">
        <v>297</v>
      </c>
      <c r="N9" s="99" t="s">
        <v>53</v>
      </c>
      <c r="O9" s="98">
        <v>1</v>
      </c>
      <c r="P9" s="94" t="s">
        <v>123</v>
      </c>
      <c r="Q9" s="197" t="s">
        <v>298</v>
      </c>
      <c r="T9" s="106" t="s">
        <v>32</v>
      </c>
      <c r="U9" s="100" t="s">
        <v>33</v>
      </c>
      <c r="V9" s="100" t="s">
        <v>296</v>
      </c>
      <c r="W9" s="99" t="s">
        <v>297</v>
      </c>
      <c r="X9" s="99" t="s">
        <v>53</v>
      </c>
      <c r="Y9" s="98">
        <v>1</v>
      </c>
      <c r="Z9" s="94" t="s">
        <v>123</v>
      </c>
      <c r="AA9" s="197" t="s">
        <v>298</v>
      </c>
    </row>
    <row r="10" spans="1:27" x14ac:dyDescent="0.25">
      <c r="A10" s="93" t="s">
        <v>1193</v>
      </c>
      <c r="B10" s="351" t="s">
        <v>429</v>
      </c>
      <c r="C10" s="94" t="s">
        <v>123</v>
      </c>
      <c r="D10" s="360" t="s">
        <v>430</v>
      </c>
      <c r="M10" s="99" t="s">
        <v>389</v>
      </c>
      <c r="N10" s="99" t="s">
        <v>53</v>
      </c>
      <c r="O10" s="98">
        <v>1</v>
      </c>
      <c r="P10" s="94" t="s">
        <v>123</v>
      </c>
      <c r="Q10" s="98" t="s">
        <v>390</v>
      </c>
      <c r="T10" s="106" t="s">
        <v>32</v>
      </c>
      <c r="U10" s="100" t="s">
        <v>33</v>
      </c>
      <c r="V10" s="100" t="s">
        <v>388</v>
      </c>
      <c r="W10" s="99" t="s">
        <v>389</v>
      </c>
      <c r="X10" s="99" t="s">
        <v>53</v>
      </c>
      <c r="Y10" s="98">
        <v>1</v>
      </c>
      <c r="Z10" s="94" t="s">
        <v>123</v>
      </c>
      <c r="AA10" s="98" t="s">
        <v>390</v>
      </c>
    </row>
    <row r="11" spans="1:27" x14ac:dyDescent="0.25">
      <c r="A11" s="93" t="s">
        <v>1194</v>
      </c>
      <c r="B11" s="351" t="s">
        <v>82</v>
      </c>
      <c r="C11" s="94" t="s">
        <v>83</v>
      </c>
      <c r="D11" s="360" t="s">
        <v>10</v>
      </c>
      <c r="M11" s="95" t="s">
        <v>429</v>
      </c>
      <c r="N11" s="95" t="s">
        <v>53</v>
      </c>
      <c r="O11" s="93">
        <v>1</v>
      </c>
      <c r="P11" s="94" t="s">
        <v>123</v>
      </c>
      <c r="Q11" s="93" t="s">
        <v>430</v>
      </c>
      <c r="T11" s="105" t="s">
        <v>38</v>
      </c>
      <c r="U11" s="94" t="s">
        <v>39</v>
      </c>
      <c r="V11" s="94" t="s">
        <v>428</v>
      </c>
      <c r="W11" s="95" t="s">
        <v>429</v>
      </c>
      <c r="X11" s="95" t="s">
        <v>53</v>
      </c>
      <c r="Y11" s="93">
        <v>1</v>
      </c>
      <c r="Z11" s="94" t="s">
        <v>123</v>
      </c>
      <c r="AA11" s="93" t="s">
        <v>430</v>
      </c>
    </row>
    <row r="12" spans="1:27" x14ac:dyDescent="0.25">
      <c r="A12" s="93" t="s">
        <v>1195</v>
      </c>
      <c r="B12" s="351" t="s">
        <v>82</v>
      </c>
      <c r="C12" s="94" t="s">
        <v>1168</v>
      </c>
      <c r="D12" s="184" t="s">
        <v>967</v>
      </c>
      <c r="E12" s="168" t="s">
        <v>996</v>
      </c>
      <c r="T12" s="186" t="s">
        <v>6</v>
      </c>
      <c r="U12" s="186" t="s">
        <v>29</v>
      </c>
      <c r="V12" s="186" t="s">
        <v>9</v>
      </c>
      <c r="W12" s="168" t="s">
        <v>82</v>
      </c>
      <c r="X12" s="184" t="s">
        <v>54</v>
      </c>
      <c r="Y12" s="168">
        <v>11</v>
      </c>
      <c r="Z12" s="186" t="s">
        <v>227</v>
      </c>
      <c r="AA12" s="98" t="s">
        <v>996</v>
      </c>
    </row>
    <row r="13" spans="1:27" x14ac:dyDescent="0.25">
      <c r="A13" s="93" t="s">
        <v>1195</v>
      </c>
      <c r="B13" s="351" t="s">
        <v>82</v>
      </c>
      <c r="C13" s="94" t="s">
        <v>1168</v>
      </c>
      <c r="D13" s="184" t="s">
        <v>968</v>
      </c>
      <c r="E13" s="168" t="s">
        <v>996</v>
      </c>
      <c r="T13" s="106" t="s">
        <v>32</v>
      </c>
      <c r="U13" s="100" t="s">
        <v>33</v>
      </c>
      <c r="V13" s="94" t="s">
        <v>9</v>
      </c>
      <c r="W13" s="93" t="s">
        <v>82</v>
      </c>
      <c r="X13" s="99" t="s">
        <v>54</v>
      </c>
      <c r="Y13" s="98">
        <v>12</v>
      </c>
      <c r="Z13" s="100" t="s">
        <v>245</v>
      </c>
      <c r="AA13" s="98" t="s">
        <v>246</v>
      </c>
    </row>
    <row r="14" spans="1:27" x14ac:dyDescent="0.25">
      <c r="A14" s="93" t="s">
        <v>1195</v>
      </c>
      <c r="B14" s="351" t="s">
        <v>82</v>
      </c>
      <c r="C14" s="94" t="s">
        <v>1168</v>
      </c>
      <c r="D14" s="184" t="s">
        <v>969</v>
      </c>
      <c r="E14" s="168" t="s">
        <v>996</v>
      </c>
      <c r="T14" s="94" t="s">
        <v>6</v>
      </c>
      <c r="U14" s="94" t="s">
        <v>29</v>
      </c>
      <c r="V14" s="94" t="s">
        <v>9</v>
      </c>
      <c r="W14" s="93" t="s">
        <v>82</v>
      </c>
      <c r="X14" s="99" t="s">
        <v>54</v>
      </c>
      <c r="Y14" s="98">
        <v>15</v>
      </c>
      <c r="Z14" s="94" t="s">
        <v>497</v>
      </c>
      <c r="AA14" s="93" t="s">
        <v>502</v>
      </c>
    </row>
    <row r="15" spans="1:27" x14ac:dyDescent="0.25">
      <c r="A15" s="93" t="s">
        <v>1195</v>
      </c>
      <c r="B15" s="351" t="s">
        <v>82</v>
      </c>
      <c r="C15" s="94" t="s">
        <v>1168</v>
      </c>
      <c r="D15" s="184" t="s">
        <v>971</v>
      </c>
      <c r="E15" s="168" t="s">
        <v>996</v>
      </c>
      <c r="T15" s="186" t="s">
        <v>6</v>
      </c>
      <c r="U15" s="186" t="s">
        <v>29</v>
      </c>
      <c r="V15" s="186" t="s">
        <v>9</v>
      </c>
      <c r="W15" s="168" t="s">
        <v>82</v>
      </c>
      <c r="X15" s="184" t="s">
        <v>54</v>
      </c>
      <c r="Y15" s="168">
        <v>2</v>
      </c>
      <c r="Z15" s="186" t="s">
        <v>83</v>
      </c>
      <c r="AA15" s="168" t="s">
        <v>10</v>
      </c>
    </row>
    <row r="16" spans="1:27" x14ac:dyDescent="0.25">
      <c r="A16" s="93" t="s">
        <v>1195</v>
      </c>
      <c r="B16" s="351" t="s">
        <v>82</v>
      </c>
      <c r="C16" s="94" t="s">
        <v>1168</v>
      </c>
      <c r="D16" s="184" t="s">
        <v>970</v>
      </c>
      <c r="E16" s="168" t="s">
        <v>996</v>
      </c>
      <c r="T16" s="186" t="s">
        <v>6</v>
      </c>
      <c r="U16" s="186" t="s">
        <v>29</v>
      </c>
      <c r="V16" s="186" t="s">
        <v>9</v>
      </c>
      <c r="W16" s="168" t="s">
        <v>82</v>
      </c>
      <c r="X16" s="184" t="s">
        <v>54</v>
      </c>
      <c r="Y16" s="168">
        <v>3</v>
      </c>
      <c r="Z16" s="186" t="s">
        <v>325</v>
      </c>
      <c r="AA16" s="168" t="s">
        <v>11</v>
      </c>
    </row>
    <row r="17" spans="1:27" x14ac:dyDescent="0.25">
      <c r="A17" s="93" t="s">
        <v>1868</v>
      </c>
      <c r="B17" s="351" t="s">
        <v>82</v>
      </c>
      <c r="C17" s="94" t="s">
        <v>1171</v>
      </c>
      <c r="D17" s="99" t="s">
        <v>1009</v>
      </c>
      <c r="E17" s="168" t="s">
        <v>1867</v>
      </c>
      <c r="T17" s="94" t="s">
        <v>6</v>
      </c>
      <c r="U17" s="94" t="s">
        <v>29</v>
      </c>
      <c r="V17" s="94" t="s">
        <v>9</v>
      </c>
      <c r="W17" s="93" t="s">
        <v>82</v>
      </c>
      <c r="X17" s="99" t="s">
        <v>54</v>
      </c>
      <c r="Y17" s="98">
        <v>4</v>
      </c>
      <c r="Z17" s="100" t="s">
        <v>148</v>
      </c>
      <c r="AA17" s="98" t="s">
        <v>12</v>
      </c>
    </row>
    <row r="18" spans="1:27" x14ac:dyDescent="0.25">
      <c r="A18" s="93" t="s">
        <v>1868</v>
      </c>
      <c r="B18" s="351" t="s">
        <v>82</v>
      </c>
      <c r="C18" s="94" t="s">
        <v>1171</v>
      </c>
      <c r="D18" s="95" t="s">
        <v>1025</v>
      </c>
      <c r="E18" s="168" t="s">
        <v>1867</v>
      </c>
      <c r="T18" s="186" t="s">
        <v>6</v>
      </c>
      <c r="U18" s="186" t="s">
        <v>29</v>
      </c>
      <c r="V18" s="94" t="s">
        <v>9</v>
      </c>
      <c r="W18" s="93" t="s">
        <v>82</v>
      </c>
      <c r="X18" s="95" t="s">
        <v>54</v>
      </c>
      <c r="Y18" s="93">
        <v>8</v>
      </c>
      <c r="Z18" s="105" t="s">
        <v>171</v>
      </c>
      <c r="AA18" s="93" t="s">
        <v>13</v>
      </c>
    </row>
    <row r="19" spans="1:27" x14ac:dyDescent="0.25">
      <c r="A19" s="93" t="s">
        <v>1869</v>
      </c>
      <c r="B19" s="351" t="s">
        <v>82</v>
      </c>
      <c r="C19" s="94" t="s">
        <v>1169</v>
      </c>
      <c r="D19" s="360" t="s">
        <v>1170</v>
      </c>
    </row>
    <row r="20" spans="1:27" x14ac:dyDescent="0.25">
      <c r="A20" s="93" t="s">
        <v>1870</v>
      </c>
      <c r="B20" s="351" t="s">
        <v>82</v>
      </c>
      <c r="C20" s="94" t="s">
        <v>1172</v>
      </c>
      <c r="D20" s="360" t="s">
        <v>1176</v>
      </c>
    </row>
    <row r="21" spans="1:27" x14ac:dyDescent="0.25">
      <c r="A21" s="93" t="s">
        <v>1871</v>
      </c>
      <c r="B21" s="351" t="s">
        <v>82</v>
      </c>
      <c r="C21" s="100" t="s">
        <v>1173</v>
      </c>
      <c r="D21" s="360" t="s">
        <v>1177</v>
      </c>
    </row>
    <row r="22" spans="1:27" x14ac:dyDescent="0.25">
      <c r="A22" s="93" t="s">
        <v>1871</v>
      </c>
      <c r="B22" s="351" t="s">
        <v>82</v>
      </c>
      <c r="C22" s="94" t="s">
        <v>1174</v>
      </c>
      <c r="D22" s="360" t="s">
        <v>1177</v>
      </c>
    </row>
    <row r="23" spans="1:27" x14ac:dyDescent="0.25">
      <c r="A23" s="93" t="s">
        <v>1871</v>
      </c>
      <c r="B23" s="351" t="s">
        <v>82</v>
      </c>
      <c r="C23" s="100" t="s">
        <v>1175</v>
      </c>
      <c r="D23" s="360" t="s">
        <v>1177</v>
      </c>
    </row>
    <row r="24" spans="1:27" x14ac:dyDescent="0.25">
      <c r="A24" s="93" t="s">
        <v>1871</v>
      </c>
      <c r="B24" s="359" t="s">
        <v>82</v>
      </c>
      <c r="C24" s="94" t="s">
        <v>1179</v>
      </c>
      <c r="D24" s="360" t="s">
        <v>1177</v>
      </c>
    </row>
    <row r="25" spans="1:27" x14ac:dyDescent="0.25">
      <c r="A25" s="93" t="s">
        <v>1871</v>
      </c>
      <c r="B25" s="359" t="s">
        <v>82</v>
      </c>
      <c r="C25" s="94" t="s">
        <v>1180</v>
      </c>
      <c r="D25" s="360" t="s">
        <v>1177</v>
      </c>
    </row>
    <row r="26" spans="1:27" x14ac:dyDescent="0.25">
      <c r="A26" s="93" t="s">
        <v>1871</v>
      </c>
      <c r="B26" s="359" t="s">
        <v>82</v>
      </c>
      <c r="C26" s="170" t="s">
        <v>1181</v>
      </c>
      <c r="D26" s="360" t="s">
        <v>1177</v>
      </c>
    </row>
    <row r="27" spans="1:27" x14ac:dyDescent="0.25">
      <c r="A27" s="93" t="s">
        <v>1872</v>
      </c>
      <c r="B27" s="359" t="s">
        <v>82</v>
      </c>
      <c r="C27" s="94" t="s">
        <v>1182</v>
      </c>
      <c r="D27" s="94" t="s">
        <v>1178</v>
      </c>
    </row>
    <row r="28" spans="1:27" x14ac:dyDescent="0.25">
      <c r="A28" s="93" t="s">
        <v>1872</v>
      </c>
      <c r="B28" s="359" t="s">
        <v>82</v>
      </c>
      <c r="C28" s="94" t="s">
        <v>1183</v>
      </c>
      <c r="D28" s="94" t="s">
        <v>1178</v>
      </c>
    </row>
    <row r="29" spans="1:27" x14ac:dyDescent="0.25">
      <c r="A29" s="93" t="s">
        <v>1872</v>
      </c>
      <c r="B29" s="359" t="s">
        <v>82</v>
      </c>
      <c r="C29" s="94" t="s">
        <v>1184</v>
      </c>
      <c r="D29" s="94" t="s">
        <v>1178</v>
      </c>
    </row>
  </sheetData>
  <autoFilter ref="T1:AA18" xr:uid="{00000000-0009-0000-0000-00000F000000}">
    <sortState xmlns:xlrd2="http://schemas.microsoft.com/office/spreadsheetml/2017/richdata2" ref="T2:AA18">
      <sortCondition ref="Z1:Z18"/>
    </sortState>
  </autoFilter>
  <conditionalFormatting sqref="D12:D16">
    <cfRule type="duplicateValues" dxfId="80" priority="4"/>
    <cfRule type="duplicateValues" dxfId="79" priority="5"/>
  </conditionalFormatting>
  <conditionalFormatting sqref="D12:D16">
    <cfRule type="duplicateValues" dxfId="78" priority="6"/>
  </conditionalFormatting>
  <conditionalFormatting sqref="D17:D18">
    <cfRule type="duplicateValues" dxfId="77" priority="4660"/>
    <cfRule type="duplicateValues" dxfId="76" priority="4661"/>
  </conditionalFormatting>
  <conditionalFormatting sqref="D17:D18">
    <cfRule type="duplicateValues" dxfId="75" priority="4664"/>
  </conditionalFormatting>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tabColor rgb="FF00B050"/>
  </sheetPr>
  <dimension ref="A1:C6"/>
  <sheetViews>
    <sheetView workbookViewId="0">
      <selection activeCell="C2" sqref="C2:C13"/>
    </sheetView>
  </sheetViews>
  <sheetFormatPr baseColWidth="10" defaultColWidth="11.42578125" defaultRowHeight="15" x14ac:dyDescent="0.25"/>
  <cols>
    <col min="1" max="1" width="14.7109375" customWidth="1"/>
    <col min="3" max="3" width="17.7109375" customWidth="1"/>
  </cols>
  <sheetData>
    <row r="1" spans="1:3" ht="25.5" x14ac:dyDescent="0.25">
      <c r="A1" s="2" t="s">
        <v>568</v>
      </c>
      <c r="B1" s="2" t="s">
        <v>569</v>
      </c>
      <c r="C1" s="3" t="s">
        <v>570</v>
      </c>
    </row>
    <row r="2" spans="1:3" x14ac:dyDescent="0.25">
      <c r="A2" s="4">
        <v>0</v>
      </c>
      <c r="B2" s="4">
        <v>0</v>
      </c>
      <c r="C2" t="s">
        <v>20</v>
      </c>
    </row>
    <row r="3" spans="1:3" x14ac:dyDescent="0.25">
      <c r="A3" s="4">
        <v>0.01</v>
      </c>
      <c r="B3" s="4">
        <v>0.1</v>
      </c>
      <c r="C3" t="s">
        <v>49</v>
      </c>
    </row>
    <row r="4" spans="1:3" x14ac:dyDescent="0.25">
      <c r="A4" s="4">
        <v>0.66</v>
      </c>
      <c r="B4" s="4">
        <v>0.85</v>
      </c>
      <c r="C4" t="s">
        <v>48</v>
      </c>
    </row>
    <row r="5" spans="1:3" x14ac:dyDescent="0.25">
      <c r="A5" s="4">
        <v>0.86</v>
      </c>
      <c r="B5" s="4">
        <v>0.95</v>
      </c>
      <c r="C5" t="s">
        <v>47</v>
      </c>
    </row>
    <row r="6" spans="1:3" x14ac:dyDescent="0.25">
      <c r="A6" s="4">
        <v>0.96</v>
      </c>
      <c r="B6" s="5">
        <v>1</v>
      </c>
      <c r="C6" t="s">
        <v>1103</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tabColor rgb="FF00B050"/>
  </sheetPr>
  <dimension ref="A1:B6"/>
  <sheetViews>
    <sheetView workbookViewId="0">
      <selection activeCell="L8" sqref="L8"/>
    </sheetView>
  </sheetViews>
  <sheetFormatPr baseColWidth="10" defaultColWidth="11.42578125" defaultRowHeight="15" x14ac:dyDescent="0.25"/>
  <cols>
    <col min="1" max="1" width="30.85546875" customWidth="1"/>
    <col min="2" max="2" width="30.5703125" customWidth="1"/>
    <col min="3" max="3" width="17.7109375" customWidth="1"/>
  </cols>
  <sheetData>
    <row r="1" spans="1:2" x14ac:dyDescent="0.25">
      <c r="A1" s="344" t="s">
        <v>2</v>
      </c>
      <c r="B1" s="345" t="s">
        <v>27</v>
      </c>
    </row>
    <row r="2" spans="1:2" x14ac:dyDescent="0.25">
      <c r="A2" s="346" t="s">
        <v>6</v>
      </c>
      <c r="B2" s="347" t="s">
        <v>29</v>
      </c>
    </row>
    <row r="3" spans="1:2" ht="38.25" x14ac:dyDescent="0.25">
      <c r="A3" s="67" t="s">
        <v>32</v>
      </c>
      <c r="B3" s="348" t="s">
        <v>33</v>
      </c>
    </row>
    <row r="4" spans="1:2" x14ac:dyDescent="0.25">
      <c r="A4" s="67" t="s">
        <v>35</v>
      </c>
      <c r="B4" s="348" t="s">
        <v>36</v>
      </c>
    </row>
    <row r="5" spans="1:2" ht="25.5" x14ac:dyDescent="0.25">
      <c r="A5" s="67" t="s">
        <v>38</v>
      </c>
      <c r="B5" s="348" t="s">
        <v>39</v>
      </c>
    </row>
    <row r="6" spans="1:2" x14ac:dyDescent="0.25">
      <c r="A6" s="67" t="s">
        <v>1153</v>
      </c>
      <c r="B6" s="348" t="s">
        <v>1154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9AC3-D9D5-4742-946B-09CA572DCC90}">
  <sheetPr>
    <tabColor rgb="FF7030A0"/>
  </sheetPr>
  <dimension ref="A1:P296"/>
  <sheetViews>
    <sheetView showGridLines="0" tabSelected="1" workbookViewId="0">
      <selection activeCell="B14" sqref="B14"/>
    </sheetView>
  </sheetViews>
  <sheetFormatPr baseColWidth="10" defaultRowHeight="15" x14ac:dyDescent="0.25"/>
  <cols>
    <col min="2" max="2" width="26.28515625" customWidth="1"/>
    <col min="3" max="3" width="68.140625" style="546" customWidth="1"/>
    <col min="5" max="5" width="44.42578125" style="546" customWidth="1"/>
    <col min="7" max="7" width="54.7109375" bestFit="1" customWidth="1"/>
    <col min="8" max="8" width="67.5703125" bestFit="1" customWidth="1"/>
    <col min="13" max="13" width="16.140625" customWidth="1"/>
    <col min="14" max="14" width="15.7109375" customWidth="1"/>
    <col min="15" max="15" width="10.85546875" bestFit="1" customWidth="1"/>
    <col min="16" max="16" width="105.140625" style="546" customWidth="1"/>
  </cols>
  <sheetData>
    <row r="1" spans="1:16" s="546" customFormat="1" ht="43.5" customHeight="1" thickBot="1" x14ac:dyDescent="0.3">
      <c r="A1" s="562" t="s">
        <v>56</v>
      </c>
      <c r="B1" s="190" t="s">
        <v>27</v>
      </c>
      <c r="C1" s="365" t="s">
        <v>1002</v>
      </c>
      <c r="D1" s="365" t="s">
        <v>14</v>
      </c>
      <c r="E1" s="626" t="s">
        <v>15</v>
      </c>
      <c r="F1" s="190" t="s">
        <v>1</v>
      </c>
      <c r="G1" s="190" t="s">
        <v>61</v>
      </c>
      <c r="H1" s="190" t="s">
        <v>62</v>
      </c>
      <c r="I1" s="365" t="s">
        <v>67</v>
      </c>
      <c r="J1" s="365" t="s">
        <v>2060</v>
      </c>
      <c r="K1" s="365" t="s">
        <v>80</v>
      </c>
      <c r="L1" s="365" t="s">
        <v>2061</v>
      </c>
      <c r="M1" s="177" t="s">
        <v>81</v>
      </c>
      <c r="N1" s="177" t="s">
        <v>1860</v>
      </c>
      <c r="O1" s="367" t="s">
        <v>2029</v>
      </c>
      <c r="P1" s="626" t="s">
        <v>2062</v>
      </c>
    </row>
    <row r="2" spans="1:16" ht="24" x14ac:dyDescent="0.25">
      <c r="A2" s="808">
        <v>1</v>
      </c>
      <c r="B2" s="809" t="s">
        <v>29</v>
      </c>
      <c r="C2" s="820" t="s">
        <v>2518</v>
      </c>
      <c r="D2" s="809" t="s">
        <v>1621</v>
      </c>
      <c r="E2" s="821" t="s">
        <v>2355</v>
      </c>
      <c r="F2" s="809" t="s">
        <v>30</v>
      </c>
      <c r="G2" s="809" t="s">
        <v>704</v>
      </c>
      <c r="H2" s="810" t="s">
        <v>2462</v>
      </c>
      <c r="I2" s="785" t="s">
        <v>89</v>
      </c>
      <c r="J2" s="786">
        <v>112</v>
      </c>
      <c r="K2" s="573" t="s">
        <v>90</v>
      </c>
      <c r="L2" s="786">
        <v>112</v>
      </c>
      <c r="M2" s="782">
        <v>1</v>
      </c>
      <c r="N2" s="783">
        <v>1</v>
      </c>
      <c r="O2" s="787" t="s">
        <v>1103</v>
      </c>
      <c r="P2" s="561" t="s">
        <v>3662</v>
      </c>
    </row>
    <row r="3" spans="1:16" x14ac:dyDescent="0.25">
      <c r="A3" s="811">
        <v>2</v>
      </c>
      <c r="B3" s="472" t="s">
        <v>29</v>
      </c>
      <c r="C3" s="822" t="s">
        <v>2520</v>
      </c>
      <c r="D3" s="472" t="s">
        <v>1622</v>
      </c>
      <c r="E3" s="813" t="s">
        <v>2349</v>
      </c>
      <c r="F3" s="472" t="s">
        <v>30</v>
      </c>
      <c r="G3" s="472" t="s">
        <v>704</v>
      </c>
      <c r="H3" s="812" t="s">
        <v>2462</v>
      </c>
      <c r="I3" s="780" t="s">
        <v>89</v>
      </c>
      <c r="J3" s="781">
        <v>60</v>
      </c>
      <c r="K3" s="574" t="s">
        <v>90</v>
      </c>
      <c r="L3" s="781">
        <v>2</v>
      </c>
      <c r="M3" s="801">
        <v>3.3333333333333333E-2</v>
      </c>
      <c r="N3" s="681">
        <v>3.3333333333333333E-2</v>
      </c>
      <c r="O3" s="784" t="s">
        <v>2027</v>
      </c>
      <c r="P3" s="561" t="s">
        <v>3663</v>
      </c>
    </row>
    <row r="4" spans="1:16" x14ac:dyDescent="0.25">
      <c r="A4" s="811">
        <v>3</v>
      </c>
      <c r="B4" s="472" t="s">
        <v>29</v>
      </c>
      <c r="C4" s="822" t="s">
        <v>2520</v>
      </c>
      <c r="D4" s="472" t="s">
        <v>1623</v>
      </c>
      <c r="E4" s="813" t="s">
        <v>1075</v>
      </c>
      <c r="F4" s="472" t="s">
        <v>30</v>
      </c>
      <c r="G4" s="472" t="s">
        <v>704</v>
      </c>
      <c r="H4" s="812" t="s">
        <v>2462</v>
      </c>
      <c r="I4" s="780" t="s">
        <v>89</v>
      </c>
      <c r="J4" s="781">
        <v>30</v>
      </c>
      <c r="K4" s="574" t="s">
        <v>90</v>
      </c>
      <c r="L4" s="781">
        <v>1</v>
      </c>
      <c r="M4" s="801">
        <v>3.3333333333333333E-2</v>
      </c>
      <c r="N4" s="681">
        <v>3.3333333333333333E-2</v>
      </c>
      <c r="O4" s="784" t="s">
        <v>2027</v>
      </c>
      <c r="P4" s="561" t="s">
        <v>3664</v>
      </c>
    </row>
    <row r="5" spans="1:16" x14ac:dyDescent="0.25">
      <c r="A5" s="811">
        <v>4</v>
      </c>
      <c r="B5" s="472" t="s">
        <v>29</v>
      </c>
      <c r="C5" s="822" t="s">
        <v>2520</v>
      </c>
      <c r="D5" s="472" t="s">
        <v>1624</v>
      </c>
      <c r="E5" s="813" t="s">
        <v>2516</v>
      </c>
      <c r="F5" s="472" t="s">
        <v>30</v>
      </c>
      <c r="G5" s="472" t="s">
        <v>704</v>
      </c>
      <c r="H5" s="812" t="s">
        <v>2462</v>
      </c>
      <c r="I5" s="780" t="s">
        <v>89</v>
      </c>
      <c r="J5" s="781">
        <v>5</v>
      </c>
      <c r="K5" s="574" t="s">
        <v>90</v>
      </c>
      <c r="L5" s="781">
        <v>1</v>
      </c>
      <c r="M5" s="801">
        <v>0.2</v>
      </c>
      <c r="N5" s="681">
        <v>0.2</v>
      </c>
      <c r="O5" s="784" t="s">
        <v>2027</v>
      </c>
      <c r="P5" s="561" t="s">
        <v>3665</v>
      </c>
    </row>
    <row r="6" spans="1:16" x14ac:dyDescent="0.25">
      <c r="A6" s="811">
        <v>5</v>
      </c>
      <c r="B6" s="472" t="s">
        <v>29</v>
      </c>
      <c r="C6" s="822" t="s">
        <v>2520</v>
      </c>
      <c r="D6" s="472" t="s">
        <v>1625</v>
      </c>
      <c r="E6" s="813" t="s">
        <v>2517</v>
      </c>
      <c r="F6" s="472" t="s">
        <v>30</v>
      </c>
      <c r="G6" s="472" t="s">
        <v>704</v>
      </c>
      <c r="H6" s="812" t="s">
        <v>2462</v>
      </c>
      <c r="I6" s="780" t="s">
        <v>89</v>
      </c>
      <c r="J6" s="781">
        <v>10</v>
      </c>
      <c r="K6" s="574" t="s">
        <v>90</v>
      </c>
      <c r="L6" s="781">
        <v>2</v>
      </c>
      <c r="M6" s="801">
        <v>0.2</v>
      </c>
      <c r="N6" s="681">
        <v>0.2</v>
      </c>
      <c r="O6" s="784" t="s">
        <v>2027</v>
      </c>
      <c r="P6" s="561" t="s">
        <v>3666</v>
      </c>
    </row>
    <row r="7" spans="1:16" x14ac:dyDescent="0.25">
      <c r="A7" s="811">
        <v>6</v>
      </c>
      <c r="B7" s="472" t="s">
        <v>29</v>
      </c>
      <c r="C7" s="822" t="s">
        <v>2520</v>
      </c>
      <c r="D7" s="472" t="s">
        <v>1626</v>
      </c>
      <c r="E7" s="813" t="s">
        <v>2352</v>
      </c>
      <c r="F7" s="472" t="s">
        <v>30</v>
      </c>
      <c r="G7" s="472" t="s">
        <v>704</v>
      </c>
      <c r="H7" s="812" t="s">
        <v>2462</v>
      </c>
      <c r="I7" s="780" t="s">
        <v>89</v>
      </c>
      <c r="J7" s="781">
        <v>4</v>
      </c>
      <c r="K7" s="574" t="s">
        <v>90</v>
      </c>
      <c r="L7" s="781">
        <v>0</v>
      </c>
      <c r="M7" s="801">
        <v>0</v>
      </c>
      <c r="N7" s="681">
        <v>0</v>
      </c>
      <c r="O7" s="784" t="s">
        <v>2027</v>
      </c>
      <c r="P7" s="561" t="s">
        <v>3667</v>
      </c>
    </row>
    <row r="8" spans="1:16" x14ac:dyDescent="0.25">
      <c r="A8" s="811">
        <v>7</v>
      </c>
      <c r="B8" s="472" t="s">
        <v>29</v>
      </c>
      <c r="C8" s="822" t="s">
        <v>2520</v>
      </c>
      <c r="D8" s="472" t="s">
        <v>1627</v>
      </c>
      <c r="E8" s="813" t="s">
        <v>2488</v>
      </c>
      <c r="F8" s="472" t="s">
        <v>30</v>
      </c>
      <c r="G8" s="472" t="s">
        <v>704</v>
      </c>
      <c r="H8" s="812" t="s">
        <v>2462</v>
      </c>
      <c r="I8" s="780" t="s">
        <v>89</v>
      </c>
      <c r="J8" s="781">
        <v>1</v>
      </c>
      <c r="K8" s="574" t="s">
        <v>90</v>
      </c>
      <c r="L8" s="781">
        <v>0</v>
      </c>
      <c r="M8" s="801">
        <v>0</v>
      </c>
      <c r="N8" s="681">
        <v>0</v>
      </c>
      <c r="O8" s="784" t="s">
        <v>2027</v>
      </c>
      <c r="P8" s="561" t="s">
        <v>3667</v>
      </c>
    </row>
    <row r="9" spans="1:16" x14ac:dyDescent="0.25">
      <c r="A9" s="811">
        <v>8</v>
      </c>
      <c r="B9" s="472" t="s">
        <v>29</v>
      </c>
      <c r="C9" s="823" t="s">
        <v>2521</v>
      </c>
      <c r="D9" s="472" t="s">
        <v>1628</v>
      </c>
      <c r="E9" s="813" t="s">
        <v>2346</v>
      </c>
      <c r="F9" s="472" t="s">
        <v>30</v>
      </c>
      <c r="G9" s="472" t="s">
        <v>704</v>
      </c>
      <c r="H9" s="812" t="s">
        <v>2462</v>
      </c>
      <c r="I9" s="780" t="s">
        <v>89</v>
      </c>
      <c r="J9" s="781">
        <v>0</v>
      </c>
      <c r="K9" s="574" t="s">
        <v>90</v>
      </c>
      <c r="L9" s="781">
        <v>0</v>
      </c>
      <c r="M9" s="801">
        <v>0</v>
      </c>
      <c r="N9" s="681">
        <v>1</v>
      </c>
      <c r="O9" s="784" t="s">
        <v>2027</v>
      </c>
      <c r="P9" s="561" t="s">
        <v>3667</v>
      </c>
    </row>
    <row r="10" spans="1:16" x14ac:dyDescent="0.25">
      <c r="A10" s="811">
        <v>9</v>
      </c>
      <c r="B10" s="472" t="s">
        <v>29</v>
      </c>
      <c r="C10" s="823" t="s">
        <v>2521</v>
      </c>
      <c r="D10" s="472" t="s">
        <v>1629</v>
      </c>
      <c r="E10" s="813" t="s">
        <v>2347</v>
      </c>
      <c r="F10" s="472" t="s">
        <v>30</v>
      </c>
      <c r="G10" s="472" t="s">
        <v>704</v>
      </c>
      <c r="H10" s="812" t="s">
        <v>2462</v>
      </c>
      <c r="I10" s="780" t="s">
        <v>89</v>
      </c>
      <c r="J10" s="781">
        <v>0</v>
      </c>
      <c r="K10" s="574" t="s">
        <v>90</v>
      </c>
      <c r="L10" s="781">
        <v>0</v>
      </c>
      <c r="M10" s="801">
        <v>0</v>
      </c>
      <c r="N10" s="681">
        <v>1</v>
      </c>
      <c r="O10" s="784" t="s">
        <v>2027</v>
      </c>
      <c r="P10" s="561" t="s">
        <v>3667</v>
      </c>
    </row>
    <row r="11" spans="1:16" x14ac:dyDescent="0.25">
      <c r="A11" s="811">
        <v>10</v>
      </c>
      <c r="B11" s="472" t="s">
        <v>29</v>
      </c>
      <c r="C11" s="823" t="s">
        <v>2521</v>
      </c>
      <c r="D11" s="472" t="s">
        <v>1630</v>
      </c>
      <c r="E11" s="813" t="s">
        <v>2348</v>
      </c>
      <c r="F11" s="472" t="s">
        <v>30</v>
      </c>
      <c r="G11" s="472" t="s">
        <v>704</v>
      </c>
      <c r="H11" s="812" t="s">
        <v>2462</v>
      </c>
      <c r="I11" s="780" t="s">
        <v>89</v>
      </c>
      <c r="J11" s="781">
        <v>0</v>
      </c>
      <c r="K11" s="574" t="s">
        <v>90</v>
      </c>
      <c r="L11" s="781">
        <v>0</v>
      </c>
      <c r="M11" s="801">
        <v>0</v>
      </c>
      <c r="N11" s="681">
        <v>1</v>
      </c>
      <c r="O11" s="784" t="s">
        <v>2027</v>
      </c>
      <c r="P11" s="561" t="s">
        <v>3667</v>
      </c>
    </row>
    <row r="12" spans="1:16" ht="36" x14ac:dyDescent="0.25">
      <c r="A12" s="811">
        <v>11</v>
      </c>
      <c r="B12" s="472" t="s">
        <v>29</v>
      </c>
      <c r="C12" s="656" t="s">
        <v>2522</v>
      </c>
      <c r="D12" s="472" t="s">
        <v>1631</v>
      </c>
      <c r="E12" s="813" t="s">
        <v>2570</v>
      </c>
      <c r="F12" s="472" t="s">
        <v>30</v>
      </c>
      <c r="G12" s="472" t="s">
        <v>704</v>
      </c>
      <c r="H12" s="812" t="s">
        <v>2462</v>
      </c>
      <c r="I12" s="780" t="s">
        <v>89</v>
      </c>
      <c r="J12" s="781">
        <v>1</v>
      </c>
      <c r="K12" s="574" t="s">
        <v>90</v>
      </c>
      <c r="L12" s="781">
        <v>0</v>
      </c>
      <c r="M12" s="801">
        <v>0</v>
      </c>
      <c r="N12" s="681">
        <v>1</v>
      </c>
      <c r="O12" s="784" t="s">
        <v>2021</v>
      </c>
      <c r="P12" s="561" t="s">
        <v>3667</v>
      </c>
    </row>
    <row r="13" spans="1:16" ht="24" x14ac:dyDescent="0.25">
      <c r="A13" s="811">
        <v>12</v>
      </c>
      <c r="B13" s="472" t="s">
        <v>29</v>
      </c>
      <c r="C13" s="656" t="s">
        <v>2522</v>
      </c>
      <c r="D13" s="472" t="s">
        <v>1632</v>
      </c>
      <c r="E13" s="813" t="s">
        <v>2571</v>
      </c>
      <c r="F13" s="472" t="s">
        <v>30</v>
      </c>
      <c r="G13" s="472" t="s">
        <v>704</v>
      </c>
      <c r="H13" s="812" t="s">
        <v>2462</v>
      </c>
      <c r="I13" s="780" t="s">
        <v>89</v>
      </c>
      <c r="J13" s="781">
        <v>1</v>
      </c>
      <c r="K13" s="574" t="s">
        <v>90</v>
      </c>
      <c r="L13" s="781">
        <v>0</v>
      </c>
      <c r="M13" s="801">
        <v>0</v>
      </c>
      <c r="N13" s="681">
        <v>1</v>
      </c>
      <c r="O13" s="784" t="s">
        <v>2026</v>
      </c>
      <c r="P13" s="561" t="s">
        <v>3667</v>
      </c>
    </row>
    <row r="14" spans="1:16" ht="36" x14ac:dyDescent="0.25">
      <c r="A14" s="811">
        <v>13</v>
      </c>
      <c r="B14" s="472" t="s">
        <v>29</v>
      </c>
      <c r="C14" s="656" t="s">
        <v>2522</v>
      </c>
      <c r="D14" s="472" t="s">
        <v>1633</v>
      </c>
      <c r="E14" s="813" t="s">
        <v>2572</v>
      </c>
      <c r="F14" s="472" t="s">
        <v>30</v>
      </c>
      <c r="G14" s="472" t="s">
        <v>704</v>
      </c>
      <c r="H14" s="812" t="s">
        <v>2462</v>
      </c>
      <c r="I14" s="780" t="s">
        <v>89</v>
      </c>
      <c r="J14" s="781">
        <v>14</v>
      </c>
      <c r="K14" s="574" t="s">
        <v>90</v>
      </c>
      <c r="L14" s="781">
        <v>0</v>
      </c>
      <c r="M14" s="801">
        <v>0</v>
      </c>
      <c r="N14" s="681">
        <v>1</v>
      </c>
      <c r="O14" s="784" t="s">
        <v>2021</v>
      </c>
      <c r="P14" s="561" t="s">
        <v>3667</v>
      </c>
    </row>
    <row r="15" spans="1:16" ht="24" x14ac:dyDescent="0.25">
      <c r="A15" s="811">
        <v>14</v>
      </c>
      <c r="B15" s="472" t="s">
        <v>29</v>
      </c>
      <c r="C15" s="656" t="s">
        <v>2523</v>
      </c>
      <c r="D15" s="472" t="s">
        <v>1634</v>
      </c>
      <c r="E15" s="813" t="s">
        <v>2514</v>
      </c>
      <c r="F15" s="472" t="s">
        <v>30</v>
      </c>
      <c r="G15" s="472" t="s">
        <v>704</v>
      </c>
      <c r="H15" s="812" t="s">
        <v>2462</v>
      </c>
      <c r="I15" s="780" t="s">
        <v>89</v>
      </c>
      <c r="J15" s="781">
        <v>1</v>
      </c>
      <c r="K15" s="574" t="s">
        <v>90</v>
      </c>
      <c r="L15" s="781">
        <v>1</v>
      </c>
      <c r="M15" s="801">
        <v>1</v>
      </c>
      <c r="N15" s="681">
        <v>1</v>
      </c>
      <c r="O15" s="784" t="s">
        <v>1103</v>
      </c>
      <c r="P15" s="561" t="s">
        <v>3667</v>
      </c>
    </row>
    <row r="16" spans="1:16" ht="24" x14ac:dyDescent="0.25">
      <c r="A16" s="811">
        <v>15</v>
      </c>
      <c r="B16" s="472" t="s">
        <v>29</v>
      </c>
      <c r="C16" s="656" t="s">
        <v>2523</v>
      </c>
      <c r="D16" s="472" t="s">
        <v>1635</v>
      </c>
      <c r="E16" s="813" t="s">
        <v>2515</v>
      </c>
      <c r="F16" s="472" t="s">
        <v>30</v>
      </c>
      <c r="G16" s="472" t="s">
        <v>704</v>
      </c>
      <c r="H16" s="812" t="s">
        <v>2462</v>
      </c>
      <c r="I16" s="780" t="s">
        <v>89</v>
      </c>
      <c r="J16" s="781">
        <v>0</v>
      </c>
      <c r="K16" s="574" t="s">
        <v>90</v>
      </c>
      <c r="L16" s="781">
        <v>0</v>
      </c>
      <c r="M16" s="801">
        <v>0</v>
      </c>
      <c r="N16" s="681">
        <v>1</v>
      </c>
      <c r="O16" s="784" t="s">
        <v>2026</v>
      </c>
      <c r="P16" s="561" t="s">
        <v>3668</v>
      </c>
    </row>
    <row r="17" spans="1:16" ht="24" x14ac:dyDescent="0.25">
      <c r="A17" s="811">
        <v>16</v>
      </c>
      <c r="B17" s="472" t="s">
        <v>29</v>
      </c>
      <c r="C17" s="813" t="s">
        <v>2526</v>
      </c>
      <c r="D17" s="472" t="s">
        <v>1803</v>
      </c>
      <c r="E17" s="813" t="s">
        <v>2526</v>
      </c>
      <c r="F17" s="472" t="s">
        <v>30</v>
      </c>
      <c r="G17" s="472" t="s">
        <v>704</v>
      </c>
      <c r="H17" s="812" t="s">
        <v>2463</v>
      </c>
      <c r="I17" s="780" t="s">
        <v>89</v>
      </c>
      <c r="J17" s="781">
        <v>220</v>
      </c>
      <c r="K17" s="574" t="s">
        <v>90</v>
      </c>
      <c r="L17" s="781">
        <v>220</v>
      </c>
      <c r="M17" s="801">
        <v>1</v>
      </c>
      <c r="N17" s="681">
        <v>1</v>
      </c>
      <c r="O17" s="784" t="s">
        <v>1103</v>
      </c>
      <c r="P17" s="561" t="s">
        <v>3669</v>
      </c>
    </row>
    <row r="18" spans="1:16" ht="108" x14ac:dyDescent="0.25">
      <c r="A18" s="811">
        <v>17</v>
      </c>
      <c r="B18" s="472" t="s">
        <v>29</v>
      </c>
      <c r="C18" s="823" t="s">
        <v>2397</v>
      </c>
      <c r="D18" s="472" t="s">
        <v>1804</v>
      </c>
      <c r="E18" s="813" t="s">
        <v>2524</v>
      </c>
      <c r="F18" s="472" t="s">
        <v>30</v>
      </c>
      <c r="G18" s="472" t="s">
        <v>704</v>
      </c>
      <c r="H18" s="812" t="s">
        <v>2463</v>
      </c>
      <c r="I18" s="780" t="s">
        <v>89</v>
      </c>
      <c r="J18" s="781">
        <v>28</v>
      </c>
      <c r="K18" s="574" t="s">
        <v>90</v>
      </c>
      <c r="L18" s="781">
        <v>7</v>
      </c>
      <c r="M18" s="801">
        <v>0.25</v>
      </c>
      <c r="N18" s="681">
        <v>1.4</v>
      </c>
      <c r="O18" s="784" t="s">
        <v>2027</v>
      </c>
      <c r="P18" s="561" t="s">
        <v>3670</v>
      </c>
    </row>
    <row r="19" spans="1:16" ht="132" x14ac:dyDescent="0.25">
      <c r="A19" s="811">
        <v>18</v>
      </c>
      <c r="B19" s="472" t="s">
        <v>29</v>
      </c>
      <c r="C19" s="823" t="s">
        <v>2397</v>
      </c>
      <c r="D19" s="472" t="s">
        <v>1805</v>
      </c>
      <c r="E19" s="813" t="s">
        <v>2158</v>
      </c>
      <c r="F19" s="472" t="s">
        <v>30</v>
      </c>
      <c r="G19" s="472" t="s">
        <v>704</v>
      </c>
      <c r="H19" s="812" t="s">
        <v>2463</v>
      </c>
      <c r="I19" s="780" t="s">
        <v>89</v>
      </c>
      <c r="J19" s="781">
        <v>28</v>
      </c>
      <c r="K19" s="574" t="s">
        <v>90</v>
      </c>
      <c r="L19" s="781">
        <v>4</v>
      </c>
      <c r="M19" s="801">
        <v>0.14285714285714285</v>
      </c>
      <c r="N19" s="681">
        <v>1.3333333333333333</v>
      </c>
      <c r="O19" s="784" t="s">
        <v>2027</v>
      </c>
      <c r="P19" s="561" t="s">
        <v>3671</v>
      </c>
    </row>
    <row r="20" spans="1:16" x14ac:dyDescent="0.25">
      <c r="A20" s="811">
        <v>19</v>
      </c>
      <c r="B20" s="472" t="s">
        <v>29</v>
      </c>
      <c r="C20" s="823" t="s">
        <v>2397</v>
      </c>
      <c r="D20" s="472" t="s">
        <v>1806</v>
      </c>
      <c r="E20" s="813" t="s">
        <v>2541</v>
      </c>
      <c r="F20" s="472" t="s">
        <v>30</v>
      </c>
      <c r="G20" s="472" t="s">
        <v>704</v>
      </c>
      <c r="H20" s="812" t="s">
        <v>2463</v>
      </c>
      <c r="I20" s="780" t="s">
        <v>89</v>
      </c>
      <c r="J20" s="781">
        <v>0</v>
      </c>
      <c r="K20" s="574" t="s">
        <v>90</v>
      </c>
      <c r="L20" s="781">
        <v>0</v>
      </c>
      <c r="M20" s="801">
        <v>0</v>
      </c>
      <c r="N20" s="681">
        <v>1</v>
      </c>
      <c r="O20" s="784" t="s">
        <v>2027</v>
      </c>
      <c r="P20" s="561" t="s">
        <v>3667</v>
      </c>
    </row>
    <row r="21" spans="1:16" ht="36" x14ac:dyDescent="0.25">
      <c r="A21" s="811">
        <v>20</v>
      </c>
      <c r="B21" s="472" t="s">
        <v>29</v>
      </c>
      <c r="C21" s="823" t="s">
        <v>3015</v>
      </c>
      <c r="D21" s="472" t="s">
        <v>1807</v>
      </c>
      <c r="E21" s="813" t="s">
        <v>2284</v>
      </c>
      <c r="F21" s="472" t="s">
        <v>30</v>
      </c>
      <c r="G21" s="472" t="s">
        <v>704</v>
      </c>
      <c r="H21" s="812" t="s">
        <v>2463</v>
      </c>
      <c r="I21" s="780" t="s">
        <v>89</v>
      </c>
      <c r="J21" s="781">
        <v>70</v>
      </c>
      <c r="K21" s="574" t="s">
        <v>90</v>
      </c>
      <c r="L21" s="781">
        <v>1</v>
      </c>
      <c r="M21" s="801">
        <v>1.4285714285714285E-2</v>
      </c>
      <c r="N21" s="681">
        <v>0.2</v>
      </c>
      <c r="O21" s="784" t="s">
        <v>2026</v>
      </c>
      <c r="P21" s="561" t="s">
        <v>3672</v>
      </c>
    </row>
    <row r="22" spans="1:16" ht="36" x14ac:dyDescent="0.25">
      <c r="A22" s="811">
        <v>21</v>
      </c>
      <c r="B22" s="472" t="s">
        <v>29</v>
      </c>
      <c r="C22" s="823" t="s">
        <v>3015</v>
      </c>
      <c r="D22" s="472" t="s">
        <v>2088</v>
      </c>
      <c r="E22" s="813" t="s">
        <v>1409</v>
      </c>
      <c r="F22" s="472" t="s">
        <v>30</v>
      </c>
      <c r="G22" s="472" t="s">
        <v>704</v>
      </c>
      <c r="H22" s="812" t="s">
        <v>2463</v>
      </c>
      <c r="I22" s="780" t="s">
        <v>89</v>
      </c>
      <c r="J22" s="781">
        <v>37</v>
      </c>
      <c r="K22" s="574" t="s">
        <v>90</v>
      </c>
      <c r="L22" s="781">
        <v>0</v>
      </c>
      <c r="M22" s="801">
        <v>0</v>
      </c>
      <c r="N22" s="681">
        <v>0</v>
      </c>
      <c r="O22" s="784" t="s">
        <v>2025</v>
      </c>
      <c r="P22" s="561" t="s">
        <v>3673</v>
      </c>
    </row>
    <row r="23" spans="1:16" ht="36" x14ac:dyDescent="0.25">
      <c r="A23" s="811">
        <v>22</v>
      </c>
      <c r="B23" s="472" t="s">
        <v>29</v>
      </c>
      <c r="C23" s="823" t="s">
        <v>3015</v>
      </c>
      <c r="D23" s="472" t="s">
        <v>2089</v>
      </c>
      <c r="E23" s="813" t="s">
        <v>2285</v>
      </c>
      <c r="F23" s="472" t="s">
        <v>30</v>
      </c>
      <c r="G23" s="472" t="s">
        <v>704</v>
      </c>
      <c r="H23" s="812" t="s">
        <v>2463</v>
      </c>
      <c r="I23" s="780" t="s">
        <v>89</v>
      </c>
      <c r="J23" s="781">
        <v>208</v>
      </c>
      <c r="K23" s="574" t="s">
        <v>90</v>
      </c>
      <c r="L23" s="781">
        <v>0</v>
      </c>
      <c r="M23" s="801">
        <v>0</v>
      </c>
      <c r="N23" s="681">
        <v>0</v>
      </c>
      <c r="O23" s="784" t="s">
        <v>2019</v>
      </c>
      <c r="P23" s="561" t="s">
        <v>3673</v>
      </c>
    </row>
    <row r="24" spans="1:16" ht="24" x14ac:dyDescent="0.25">
      <c r="A24" s="811">
        <v>23</v>
      </c>
      <c r="B24" s="472" t="s">
        <v>29</v>
      </c>
      <c r="C24" s="823" t="s">
        <v>3015</v>
      </c>
      <c r="D24" s="472" t="s">
        <v>2090</v>
      </c>
      <c r="E24" s="813" t="s">
        <v>2429</v>
      </c>
      <c r="F24" s="472" t="s">
        <v>30</v>
      </c>
      <c r="G24" s="472" t="s">
        <v>704</v>
      </c>
      <c r="H24" s="812" t="s">
        <v>2463</v>
      </c>
      <c r="I24" s="780" t="s">
        <v>89</v>
      </c>
      <c r="J24" s="781">
        <v>0</v>
      </c>
      <c r="K24" s="574" t="s">
        <v>90</v>
      </c>
      <c r="L24" s="781">
        <v>0</v>
      </c>
      <c r="M24" s="801">
        <v>0</v>
      </c>
      <c r="N24" s="681">
        <v>1</v>
      </c>
      <c r="O24" s="784" t="s">
        <v>2027</v>
      </c>
      <c r="P24" s="561" t="s">
        <v>3667</v>
      </c>
    </row>
    <row r="25" spans="1:16" ht="24" x14ac:dyDescent="0.25">
      <c r="A25" s="811">
        <v>24</v>
      </c>
      <c r="B25" s="472" t="s">
        <v>29</v>
      </c>
      <c r="C25" s="823" t="s">
        <v>3015</v>
      </c>
      <c r="D25" s="472" t="s">
        <v>2091</v>
      </c>
      <c r="E25" s="813" t="s">
        <v>2184</v>
      </c>
      <c r="F25" s="472" t="s">
        <v>30</v>
      </c>
      <c r="G25" s="472" t="s">
        <v>704</v>
      </c>
      <c r="H25" s="812" t="s">
        <v>2463</v>
      </c>
      <c r="I25" s="780" t="s">
        <v>89</v>
      </c>
      <c r="J25" s="781">
        <v>1</v>
      </c>
      <c r="K25" s="574" t="s">
        <v>90</v>
      </c>
      <c r="L25" s="781">
        <v>0</v>
      </c>
      <c r="M25" s="801">
        <v>0</v>
      </c>
      <c r="N25" s="681">
        <v>1</v>
      </c>
      <c r="O25" s="784" t="s">
        <v>2019</v>
      </c>
      <c r="P25" s="561" t="s">
        <v>3673</v>
      </c>
    </row>
    <row r="26" spans="1:16" ht="84" x14ac:dyDescent="0.25">
      <c r="A26" s="811">
        <v>25</v>
      </c>
      <c r="B26" s="472" t="s">
        <v>29</v>
      </c>
      <c r="C26" s="823" t="s">
        <v>2398</v>
      </c>
      <c r="D26" s="472" t="s">
        <v>2092</v>
      </c>
      <c r="E26" s="813" t="s">
        <v>2286</v>
      </c>
      <c r="F26" s="472" t="s">
        <v>30</v>
      </c>
      <c r="G26" s="472" t="s">
        <v>704</v>
      </c>
      <c r="H26" s="812" t="s">
        <v>2463</v>
      </c>
      <c r="I26" s="780" t="s">
        <v>89</v>
      </c>
      <c r="J26" s="781">
        <v>39</v>
      </c>
      <c r="K26" s="574" t="s">
        <v>90</v>
      </c>
      <c r="L26" s="781">
        <v>9</v>
      </c>
      <c r="M26" s="801">
        <v>0.23076923076923078</v>
      </c>
      <c r="N26" s="681">
        <v>1.125</v>
      </c>
      <c r="O26" s="784" t="s">
        <v>2027</v>
      </c>
      <c r="P26" s="561" t="s">
        <v>3674</v>
      </c>
    </row>
    <row r="27" spans="1:16" ht="132" x14ac:dyDescent="0.25">
      <c r="A27" s="811">
        <v>26</v>
      </c>
      <c r="B27" s="472" t="s">
        <v>29</v>
      </c>
      <c r="C27" s="823" t="s">
        <v>2398</v>
      </c>
      <c r="D27" s="472" t="s">
        <v>2093</v>
      </c>
      <c r="E27" s="813" t="s">
        <v>2155</v>
      </c>
      <c r="F27" s="472" t="s">
        <v>30</v>
      </c>
      <c r="G27" s="472" t="s">
        <v>704</v>
      </c>
      <c r="H27" s="812" t="s">
        <v>2463</v>
      </c>
      <c r="I27" s="780" t="s">
        <v>89</v>
      </c>
      <c r="J27" s="781">
        <v>60</v>
      </c>
      <c r="K27" s="574" t="s">
        <v>90</v>
      </c>
      <c r="L27" s="781">
        <v>30</v>
      </c>
      <c r="M27" s="801">
        <v>0.5</v>
      </c>
      <c r="N27" s="681">
        <v>0.54545454545454541</v>
      </c>
      <c r="O27" s="784" t="s">
        <v>2019</v>
      </c>
      <c r="P27" s="561" t="s">
        <v>3675</v>
      </c>
    </row>
    <row r="28" spans="1:16" x14ac:dyDescent="0.25">
      <c r="A28" s="811">
        <v>27</v>
      </c>
      <c r="B28" s="472" t="s">
        <v>29</v>
      </c>
      <c r="C28" s="823" t="s">
        <v>2398</v>
      </c>
      <c r="D28" s="472" t="s">
        <v>2094</v>
      </c>
      <c r="E28" s="813" t="s">
        <v>2154</v>
      </c>
      <c r="F28" s="472" t="s">
        <v>30</v>
      </c>
      <c r="G28" s="472" t="s">
        <v>704</v>
      </c>
      <c r="H28" s="812" t="s">
        <v>2463</v>
      </c>
      <c r="I28" s="780" t="s">
        <v>89</v>
      </c>
      <c r="J28" s="781">
        <v>114</v>
      </c>
      <c r="K28" s="574" t="s">
        <v>90</v>
      </c>
      <c r="L28" s="781">
        <v>0</v>
      </c>
      <c r="M28" s="801">
        <v>0</v>
      </c>
      <c r="N28" s="681">
        <v>1</v>
      </c>
      <c r="O28" s="784" t="s">
        <v>2026</v>
      </c>
      <c r="P28" s="561" t="s">
        <v>3667</v>
      </c>
    </row>
    <row r="29" spans="1:16" ht="108" x14ac:dyDescent="0.25">
      <c r="A29" s="811">
        <v>28</v>
      </c>
      <c r="B29" s="472" t="s">
        <v>29</v>
      </c>
      <c r="C29" s="823" t="s">
        <v>2398</v>
      </c>
      <c r="D29" s="472" t="s">
        <v>2095</v>
      </c>
      <c r="E29" s="813" t="s">
        <v>2221</v>
      </c>
      <c r="F29" s="472" t="s">
        <v>30</v>
      </c>
      <c r="G29" s="472" t="s">
        <v>704</v>
      </c>
      <c r="H29" s="812" t="s">
        <v>2463</v>
      </c>
      <c r="I29" s="780" t="s">
        <v>89</v>
      </c>
      <c r="J29" s="781">
        <v>306</v>
      </c>
      <c r="K29" s="574" t="s">
        <v>90</v>
      </c>
      <c r="L29" s="781">
        <v>22</v>
      </c>
      <c r="M29" s="801">
        <v>7.1895424836601302E-2</v>
      </c>
      <c r="N29" s="681">
        <v>0.51162790697674421</v>
      </c>
      <c r="O29" s="784" t="s">
        <v>2027</v>
      </c>
      <c r="P29" s="561" t="s">
        <v>3676</v>
      </c>
    </row>
    <row r="30" spans="1:16" ht="192" x14ac:dyDescent="0.25">
      <c r="A30" s="811">
        <v>29</v>
      </c>
      <c r="B30" s="472" t="s">
        <v>29</v>
      </c>
      <c r="C30" s="823" t="s">
        <v>2398</v>
      </c>
      <c r="D30" s="472" t="s">
        <v>2096</v>
      </c>
      <c r="E30" s="813" t="s">
        <v>2525</v>
      </c>
      <c r="F30" s="472" t="s">
        <v>30</v>
      </c>
      <c r="G30" s="472" t="s">
        <v>704</v>
      </c>
      <c r="H30" s="812" t="s">
        <v>2463</v>
      </c>
      <c r="I30" s="780" t="s">
        <v>89</v>
      </c>
      <c r="J30" s="781">
        <v>1417</v>
      </c>
      <c r="K30" s="574" t="s">
        <v>90</v>
      </c>
      <c r="L30" s="781">
        <v>1417</v>
      </c>
      <c r="M30" s="801">
        <v>1</v>
      </c>
      <c r="N30" s="681">
        <v>1</v>
      </c>
      <c r="O30" s="784" t="s">
        <v>1103</v>
      </c>
      <c r="P30" s="561" t="s">
        <v>3677</v>
      </c>
    </row>
    <row r="31" spans="1:16" ht="84" x14ac:dyDescent="0.25">
      <c r="A31" s="811">
        <v>30</v>
      </c>
      <c r="B31" s="472" t="s">
        <v>29</v>
      </c>
      <c r="C31" s="823" t="s">
        <v>2400</v>
      </c>
      <c r="D31" s="472" t="s">
        <v>2097</v>
      </c>
      <c r="E31" s="813" t="s">
        <v>2477</v>
      </c>
      <c r="F31" s="472" t="s">
        <v>30</v>
      </c>
      <c r="G31" s="472" t="s">
        <v>704</v>
      </c>
      <c r="H31" s="812" t="s">
        <v>2463</v>
      </c>
      <c r="I31" s="780" t="s">
        <v>89</v>
      </c>
      <c r="J31" s="781">
        <v>9</v>
      </c>
      <c r="K31" s="574" t="s">
        <v>90</v>
      </c>
      <c r="L31" s="781">
        <v>4</v>
      </c>
      <c r="M31" s="801">
        <v>0.44444444444444442</v>
      </c>
      <c r="N31" s="681">
        <v>1</v>
      </c>
      <c r="O31" s="784" t="s">
        <v>2027</v>
      </c>
      <c r="P31" s="561" t="s">
        <v>3678</v>
      </c>
    </row>
    <row r="32" spans="1:16" ht="60" x14ac:dyDescent="0.25">
      <c r="A32" s="811">
        <v>31</v>
      </c>
      <c r="B32" s="472" t="s">
        <v>29</v>
      </c>
      <c r="C32" s="823" t="s">
        <v>2401</v>
      </c>
      <c r="D32" s="472" t="s">
        <v>2189</v>
      </c>
      <c r="E32" s="813" t="s">
        <v>2157</v>
      </c>
      <c r="F32" s="472" t="s">
        <v>30</v>
      </c>
      <c r="G32" s="472" t="s">
        <v>704</v>
      </c>
      <c r="H32" s="812" t="s">
        <v>2463</v>
      </c>
      <c r="I32" s="780" t="s">
        <v>89</v>
      </c>
      <c r="J32" s="781">
        <v>12</v>
      </c>
      <c r="K32" s="574" t="s">
        <v>90</v>
      </c>
      <c r="L32" s="781">
        <v>3</v>
      </c>
      <c r="M32" s="801">
        <v>0.25</v>
      </c>
      <c r="N32" s="681">
        <v>1</v>
      </c>
      <c r="O32" s="784" t="s">
        <v>2027</v>
      </c>
      <c r="P32" s="561" t="s">
        <v>3679</v>
      </c>
    </row>
    <row r="33" spans="1:16" ht="24" x14ac:dyDescent="0.25">
      <c r="A33" s="811">
        <v>32</v>
      </c>
      <c r="B33" s="472" t="s">
        <v>29</v>
      </c>
      <c r="C33" s="823" t="s">
        <v>2402</v>
      </c>
      <c r="D33" s="472" t="s">
        <v>2098</v>
      </c>
      <c r="E33" s="813" t="s">
        <v>2396</v>
      </c>
      <c r="F33" s="472" t="s">
        <v>30</v>
      </c>
      <c r="G33" s="472" t="s">
        <v>704</v>
      </c>
      <c r="H33" s="812" t="s">
        <v>2463</v>
      </c>
      <c r="I33" s="780" t="s">
        <v>89</v>
      </c>
      <c r="J33" s="781">
        <v>0</v>
      </c>
      <c r="K33" s="574" t="s">
        <v>90</v>
      </c>
      <c r="L33" s="781">
        <v>0</v>
      </c>
      <c r="M33" s="801">
        <v>0</v>
      </c>
      <c r="N33" s="681">
        <v>1</v>
      </c>
      <c r="O33" s="784" t="s">
        <v>2027</v>
      </c>
      <c r="P33" s="561" t="s">
        <v>3667</v>
      </c>
    </row>
    <row r="34" spans="1:16" ht="24" x14ac:dyDescent="0.25">
      <c r="A34" s="811">
        <v>33</v>
      </c>
      <c r="B34" s="472" t="s">
        <v>29</v>
      </c>
      <c r="C34" s="823" t="s">
        <v>2403</v>
      </c>
      <c r="D34" s="472" t="s">
        <v>2099</v>
      </c>
      <c r="E34" s="813" t="s">
        <v>2358</v>
      </c>
      <c r="F34" s="472" t="s">
        <v>30</v>
      </c>
      <c r="G34" s="472" t="s">
        <v>704</v>
      </c>
      <c r="H34" s="812" t="s">
        <v>2463</v>
      </c>
      <c r="I34" s="780" t="s">
        <v>89</v>
      </c>
      <c r="J34" s="781">
        <v>0</v>
      </c>
      <c r="K34" s="574" t="s">
        <v>90</v>
      </c>
      <c r="L34" s="781">
        <v>0</v>
      </c>
      <c r="M34" s="801">
        <v>0</v>
      </c>
      <c r="N34" s="681">
        <v>1</v>
      </c>
      <c r="O34" s="784" t="s">
        <v>2027</v>
      </c>
      <c r="P34" s="561" t="s">
        <v>3667</v>
      </c>
    </row>
    <row r="35" spans="1:16" x14ac:dyDescent="0.25">
      <c r="A35" s="811">
        <v>34</v>
      </c>
      <c r="B35" s="472" t="s">
        <v>29</v>
      </c>
      <c r="C35" s="823" t="s">
        <v>2403</v>
      </c>
      <c r="D35" s="472" t="s">
        <v>2190</v>
      </c>
      <c r="E35" s="813" t="s">
        <v>2494</v>
      </c>
      <c r="F35" s="472" t="s">
        <v>30</v>
      </c>
      <c r="G35" s="472" t="s">
        <v>704</v>
      </c>
      <c r="H35" s="812" t="s">
        <v>2463</v>
      </c>
      <c r="I35" s="780" t="s">
        <v>89</v>
      </c>
      <c r="J35" s="781">
        <v>0</v>
      </c>
      <c r="K35" s="574" t="s">
        <v>90</v>
      </c>
      <c r="L35" s="781">
        <v>0</v>
      </c>
      <c r="M35" s="801">
        <v>0</v>
      </c>
      <c r="N35" s="681">
        <v>1</v>
      </c>
      <c r="O35" s="784" t="s">
        <v>2027</v>
      </c>
      <c r="P35" s="561" t="s">
        <v>3667</v>
      </c>
    </row>
    <row r="36" spans="1:16" x14ac:dyDescent="0.25">
      <c r="A36" s="811">
        <v>35</v>
      </c>
      <c r="B36" s="472" t="s">
        <v>29</v>
      </c>
      <c r="C36" s="813" t="s">
        <v>2526</v>
      </c>
      <c r="D36" s="472" t="s">
        <v>2100</v>
      </c>
      <c r="E36" s="813" t="s">
        <v>2526</v>
      </c>
      <c r="F36" s="472" t="s">
        <v>30</v>
      </c>
      <c r="G36" s="472" t="s">
        <v>704</v>
      </c>
      <c r="H36" s="812" t="s">
        <v>1269</v>
      </c>
      <c r="I36" s="780" t="s">
        <v>89</v>
      </c>
      <c r="J36" s="781">
        <v>1</v>
      </c>
      <c r="K36" s="574" t="s">
        <v>90</v>
      </c>
      <c r="L36" s="781">
        <v>1</v>
      </c>
      <c r="M36" s="801">
        <v>1</v>
      </c>
      <c r="N36" s="681">
        <v>1</v>
      </c>
      <c r="O36" s="784" t="s">
        <v>1103</v>
      </c>
      <c r="P36" s="561" t="s">
        <v>3680</v>
      </c>
    </row>
    <row r="37" spans="1:16" ht="48" x14ac:dyDescent="0.25">
      <c r="A37" s="811">
        <v>36</v>
      </c>
      <c r="B37" s="472" t="s">
        <v>29</v>
      </c>
      <c r="C37" s="656" t="s">
        <v>2527</v>
      </c>
      <c r="D37" s="472" t="s">
        <v>2101</v>
      </c>
      <c r="E37" s="813" t="s">
        <v>2537</v>
      </c>
      <c r="F37" s="472" t="s">
        <v>30</v>
      </c>
      <c r="G37" s="472" t="s">
        <v>704</v>
      </c>
      <c r="H37" s="812" t="s">
        <v>1269</v>
      </c>
      <c r="I37" s="780" t="s">
        <v>89</v>
      </c>
      <c r="J37" s="781">
        <v>50</v>
      </c>
      <c r="K37" s="574" t="s">
        <v>90</v>
      </c>
      <c r="L37" s="781">
        <v>8</v>
      </c>
      <c r="M37" s="801">
        <v>0.16</v>
      </c>
      <c r="N37" s="681">
        <v>0.16</v>
      </c>
      <c r="O37" s="784" t="s">
        <v>2027</v>
      </c>
      <c r="P37" s="561" t="s">
        <v>3681</v>
      </c>
    </row>
    <row r="38" spans="1:16" ht="60" x14ac:dyDescent="0.25">
      <c r="A38" s="811">
        <v>37</v>
      </c>
      <c r="B38" s="472" t="s">
        <v>29</v>
      </c>
      <c r="C38" s="656" t="s">
        <v>2528</v>
      </c>
      <c r="D38" s="472" t="s">
        <v>2102</v>
      </c>
      <c r="E38" s="813" t="s">
        <v>2349</v>
      </c>
      <c r="F38" s="472" t="s">
        <v>30</v>
      </c>
      <c r="G38" s="472" t="s">
        <v>704</v>
      </c>
      <c r="H38" s="812" t="s">
        <v>1269</v>
      </c>
      <c r="I38" s="780" t="s">
        <v>89</v>
      </c>
      <c r="J38" s="781">
        <v>60</v>
      </c>
      <c r="K38" s="574" t="s">
        <v>90</v>
      </c>
      <c r="L38" s="781">
        <v>0</v>
      </c>
      <c r="M38" s="801">
        <v>0</v>
      </c>
      <c r="N38" s="681">
        <v>0</v>
      </c>
      <c r="O38" s="784" t="s">
        <v>2027</v>
      </c>
      <c r="P38" s="561" t="s">
        <v>3682</v>
      </c>
    </row>
    <row r="39" spans="1:16" x14ac:dyDescent="0.25">
      <c r="A39" s="811">
        <v>38</v>
      </c>
      <c r="B39" s="472" t="s">
        <v>29</v>
      </c>
      <c r="C39" s="656" t="s">
        <v>2528</v>
      </c>
      <c r="D39" s="472" t="s">
        <v>2191</v>
      </c>
      <c r="E39" s="813" t="s">
        <v>1075</v>
      </c>
      <c r="F39" s="472" t="s">
        <v>30</v>
      </c>
      <c r="G39" s="472" t="s">
        <v>704</v>
      </c>
      <c r="H39" s="812" t="s">
        <v>1269</v>
      </c>
      <c r="I39" s="780" t="s">
        <v>89</v>
      </c>
      <c r="J39" s="781">
        <v>50</v>
      </c>
      <c r="K39" s="574" t="s">
        <v>90</v>
      </c>
      <c r="L39" s="781">
        <v>23</v>
      </c>
      <c r="M39" s="801">
        <v>0.46</v>
      </c>
      <c r="N39" s="681">
        <v>0.46</v>
      </c>
      <c r="O39" s="784" t="s">
        <v>2027</v>
      </c>
      <c r="P39" s="561" t="s">
        <v>3667</v>
      </c>
    </row>
    <row r="40" spans="1:16" ht="24" x14ac:dyDescent="0.25">
      <c r="A40" s="811">
        <v>39</v>
      </c>
      <c r="B40" s="472" t="s">
        <v>29</v>
      </c>
      <c r="C40" s="656" t="s">
        <v>2528</v>
      </c>
      <c r="D40" s="472" t="s">
        <v>2103</v>
      </c>
      <c r="E40" s="813" t="s">
        <v>2516</v>
      </c>
      <c r="F40" s="472" t="s">
        <v>30</v>
      </c>
      <c r="G40" s="472" t="s">
        <v>704</v>
      </c>
      <c r="H40" s="812" t="s">
        <v>1269</v>
      </c>
      <c r="I40" s="780" t="s">
        <v>89</v>
      </c>
      <c r="J40" s="781">
        <v>23</v>
      </c>
      <c r="K40" s="574" t="s">
        <v>90</v>
      </c>
      <c r="L40" s="781">
        <v>23</v>
      </c>
      <c r="M40" s="801">
        <v>1</v>
      </c>
      <c r="N40" s="681">
        <v>1</v>
      </c>
      <c r="O40" s="784" t="s">
        <v>1103</v>
      </c>
      <c r="P40" s="561" t="s">
        <v>3683</v>
      </c>
    </row>
    <row r="41" spans="1:16" x14ac:dyDescent="0.25">
      <c r="A41" s="811">
        <v>40</v>
      </c>
      <c r="B41" s="472" t="s">
        <v>29</v>
      </c>
      <c r="C41" s="656" t="s">
        <v>2528</v>
      </c>
      <c r="D41" s="472" t="s">
        <v>2192</v>
      </c>
      <c r="E41" s="813" t="s">
        <v>2517</v>
      </c>
      <c r="F41" s="472" t="s">
        <v>30</v>
      </c>
      <c r="G41" s="472" t="s">
        <v>704</v>
      </c>
      <c r="H41" s="812" t="s">
        <v>1269</v>
      </c>
      <c r="I41" s="780" t="s">
        <v>89</v>
      </c>
      <c r="J41" s="781">
        <v>29</v>
      </c>
      <c r="K41" s="574" t="s">
        <v>90</v>
      </c>
      <c r="L41" s="781">
        <v>0</v>
      </c>
      <c r="M41" s="801">
        <v>0</v>
      </c>
      <c r="N41" s="681">
        <v>0</v>
      </c>
      <c r="O41" s="784" t="s">
        <v>2027</v>
      </c>
      <c r="P41" s="561" t="s">
        <v>3667</v>
      </c>
    </row>
    <row r="42" spans="1:16" x14ac:dyDescent="0.25">
      <c r="A42" s="811">
        <v>41</v>
      </c>
      <c r="B42" s="472" t="s">
        <v>29</v>
      </c>
      <c r="C42" s="656" t="s">
        <v>2528</v>
      </c>
      <c r="D42" s="472" t="s">
        <v>2193</v>
      </c>
      <c r="E42" s="813" t="s">
        <v>2404</v>
      </c>
      <c r="F42" s="472" t="s">
        <v>30</v>
      </c>
      <c r="G42" s="472" t="s">
        <v>704</v>
      </c>
      <c r="H42" s="812" t="s">
        <v>1269</v>
      </c>
      <c r="I42" s="780" t="s">
        <v>89</v>
      </c>
      <c r="J42" s="781">
        <v>0</v>
      </c>
      <c r="K42" s="574" t="s">
        <v>90</v>
      </c>
      <c r="L42" s="781">
        <v>0</v>
      </c>
      <c r="M42" s="801">
        <v>0</v>
      </c>
      <c r="N42" s="681">
        <v>1</v>
      </c>
      <c r="O42" s="784" t="s">
        <v>2027</v>
      </c>
      <c r="P42" s="561" t="s">
        <v>3667</v>
      </c>
    </row>
    <row r="43" spans="1:16" x14ac:dyDescent="0.25">
      <c r="A43" s="811">
        <v>42</v>
      </c>
      <c r="B43" s="472" t="s">
        <v>29</v>
      </c>
      <c r="C43" s="656" t="s">
        <v>2528</v>
      </c>
      <c r="D43" s="472" t="s">
        <v>2194</v>
      </c>
      <c r="E43" s="813" t="s">
        <v>2558</v>
      </c>
      <c r="F43" s="472" t="s">
        <v>30</v>
      </c>
      <c r="G43" s="472" t="s">
        <v>704</v>
      </c>
      <c r="H43" s="812" t="s">
        <v>1269</v>
      </c>
      <c r="I43" s="780" t="s">
        <v>89</v>
      </c>
      <c r="J43" s="781">
        <v>3</v>
      </c>
      <c r="K43" s="574" t="s">
        <v>90</v>
      </c>
      <c r="L43" s="781">
        <v>0</v>
      </c>
      <c r="M43" s="801">
        <v>0</v>
      </c>
      <c r="N43" s="681">
        <v>0</v>
      </c>
      <c r="O43" s="784" t="s">
        <v>2027</v>
      </c>
      <c r="P43" s="561" t="s">
        <v>3667</v>
      </c>
    </row>
    <row r="44" spans="1:16" ht="72" x14ac:dyDescent="0.25">
      <c r="A44" s="811">
        <v>43</v>
      </c>
      <c r="B44" s="472" t="s">
        <v>29</v>
      </c>
      <c r="C44" s="656" t="s">
        <v>2518</v>
      </c>
      <c r="D44" s="472" t="s">
        <v>1650</v>
      </c>
      <c r="E44" s="813" t="s">
        <v>2355</v>
      </c>
      <c r="F44" s="472" t="s">
        <v>34</v>
      </c>
      <c r="G44" s="472" t="s">
        <v>706</v>
      </c>
      <c r="H44" s="812" t="s">
        <v>1275</v>
      </c>
      <c r="I44" s="780" t="s">
        <v>89</v>
      </c>
      <c r="J44" s="781">
        <v>78</v>
      </c>
      <c r="K44" s="574" t="s">
        <v>90</v>
      </c>
      <c r="L44" s="788">
        <v>78</v>
      </c>
      <c r="M44" s="801">
        <v>1</v>
      </c>
      <c r="N44" s="681">
        <v>1</v>
      </c>
      <c r="O44" s="784" t="s">
        <v>1103</v>
      </c>
      <c r="P44" s="561" t="s">
        <v>3684</v>
      </c>
    </row>
    <row r="45" spans="1:16" ht="36" x14ac:dyDescent="0.25">
      <c r="A45" s="811">
        <v>44</v>
      </c>
      <c r="B45" s="472" t="s">
        <v>29</v>
      </c>
      <c r="C45" s="822" t="s">
        <v>2530</v>
      </c>
      <c r="D45" s="472" t="s">
        <v>1651</v>
      </c>
      <c r="E45" s="813" t="s">
        <v>2349</v>
      </c>
      <c r="F45" s="472" t="s">
        <v>34</v>
      </c>
      <c r="G45" s="472" t="s">
        <v>706</v>
      </c>
      <c r="H45" s="812" t="s">
        <v>1275</v>
      </c>
      <c r="I45" s="780" t="s">
        <v>89</v>
      </c>
      <c r="J45" s="781">
        <v>100</v>
      </c>
      <c r="K45" s="574" t="s">
        <v>90</v>
      </c>
      <c r="L45" s="788">
        <v>26</v>
      </c>
      <c r="M45" s="801">
        <v>0.26</v>
      </c>
      <c r="N45" s="681">
        <v>0.26</v>
      </c>
      <c r="O45" s="784" t="s">
        <v>2027</v>
      </c>
      <c r="P45" s="561" t="s">
        <v>3685</v>
      </c>
    </row>
    <row r="46" spans="1:16" ht="36" x14ac:dyDescent="0.25">
      <c r="A46" s="811">
        <v>45</v>
      </c>
      <c r="B46" s="472" t="s">
        <v>29</v>
      </c>
      <c r="C46" s="822" t="s">
        <v>2530</v>
      </c>
      <c r="D46" s="472" t="s">
        <v>1652</v>
      </c>
      <c r="E46" s="813" t="s">
        <v>1075</v>
      </c>
      <c r="F46" s="472" t="s">
        <v>34</v>
      </c>
      <c r="G46" s="472" t="s">
        <v>706</v>
      </c>
      <c r="H46" s="812" t="s">
        <v>1275</v>
      </c>
      <c r="I46" s="780" t="s">
        <v>89</v>
      </c>
      <c r="J46" s="781">
        <v>31</v>
      </c>
      <c r="K46" s="574" t="s">
        <v>90</v>
      </c>
      <c r="L46" s="788">
        <v>4</v>
      </c>
      <c r="M46" s="801">
        <v>0.12903225806451613</v>
      </c>
      <c r="N46" s="681">
        <v>0.12903225806451613</v>
      </c>
      <c r="O46" s="784" t="s">
        <v>2027</v>
      </c>
      <c r="P46" s="561" t="s">
        <v>3686</v>
      </c>
    </row>
    <row r="47" spans="1:16" ht="36" x14ac:dyDescent="0.25">
      <c r="A47" s="811">
        <v>46</v>
      </c>
      <c r="B47" s="472" t="s">
        <v>29</v>
      </c>
      <c r="C47" s="822" t="s">
        <v>2530</v>
      </c>
      <c r="D47" s="472" t="s">
        <v>1653</v>
      </c>
      <c r="E47" s="813" t="s">
        <v>2516</v>
      </c>
      <c r="F47" s="472" t="s">
        <v>34</v>
      </c>
      <c r="G47" s="472" t="s">
        <v>706</v>
      </c>
      <c r="H47" s="812" t="s">
        <v>1275</v>
      </c>
      <c r="I47" s="780" t="s">
        <v>89</v>
      </c>
      <c r="J47" s="781">
        <v>16</v>
      </c>
      <c r="K47" s="574" t="s">
        <v>90</v>
      </c>
      <c r="L47" s="788">
        <v>6</v>
      </c>
      <c r="M47" s="801">
        <v>0.375</v>
      </c>
      <c r="N47" s="681">
        <v>0.375</v>
      </c>
      <c r="O47" s="784" t="s">
        <v>2027</v>
      </c>
      <c r="P47" s="561" t="s">
        <v>3687</v>
      </c>
    </row>
    <row r="48" spans="1:16" ht="36" x14ac:dyDescent="0.25">
      <c r="A48" s="811">
        <v>47</v>
      </c>
      <c r="B48" s="472" t="s">
        <v>29</v>
      </c>
      <c r="C48" s="822" t="s">
        <v>2530</v>
      </c>
      <c r="D48" s="472" t="s">
        <v>1654</v>
      </c>
      <c r="E48" s="813" t="s">
        <v>2517</v>
      </c>
      <c r="F48" s="472" t="s">
        <v>34</v>
      </c>
      <c r="G48" s="472" t="s">
        <v>706</v>
      </c>
      <c r="H48" s="812" t="s">
        <v>1275</v>
      </c>
      <c r="I48" s="780" t="s">
        <v>89</v>
      </c>
      <c r="J48" s="781">
        <v>63</v>
      </c>
      <c r="K48" s="574" t="s">
        <v>90</v>
      </c>
      <c r="L48" s="788">
        <v>26</v>
      </c>
      <c r="M48" s="801">
        <v>0.41269841269841268</v>
      </c>
      <c r="N48" s="681">
        <v>0.41269841269841268</v>
      </c>
      <c r="O48" s="784" t="s">
        <v>2027</v>
      </c>
      <c r="P48" s="561" t="s">
        <v>3688</v>
      </c>
    </row>
    <row r="49" spans="1:16" ht="36" x14ac:dyDescent="0.25">
      <c r="A49" s="811">
        <v>48</v>
      </c>
      <c r="B49" s="472" t="s">
        <v>29</v>
      </c>
      <c r="C49" s="822" t="s">
        <v>2530</v>
      </c>
      <c r="D49" s="472" t="s">
        <v>1655</v>
      </c>
      <c r="E49" s="813" t="s">
        <v>2352</v>
      </c>
      <c r="F49" s="472" t="s">
        <v>34</v>
      </c>
      <c r="G49" s="472" t="s">
        <v>706</v>
      </c>
      <c r="H49" s="812" t="s">
        <v>1275</v>
      </c>
      <c r="I49" s="780" t="s">
        <v>89</v>
      </c>
      <c r="J49" s="781">
        <v>5</v>
      </c>
      <c r="K49" s="574" t="s">
        <v>90</v>
      </c>
      <c r="L49" s="788">
        <v>4</v>
      </c>
      <c r="M49" s="801">
        <v>0.8</v>
      </c>
      <c r="N49" s="681">
        <v>0.8</v>
      </c>
      <c r="O49" s="784" t="s">
        <v>2027</v>
      </c>
      <c r="P49" s="561" t="s">
        <v>3689</v>
      </c>
    </row>
    <row r="50" spans="1:16" ht="48" x14ac:dyDescent="0.25">
      <c r="A50" s="811">
        <v>49</v>
      </c>
      <c r="B50" s="472" t="s">
        <v>29</v>
      </c>
      <c r="C50" s="822" t="s">
        <v>2530</v>
      </c>
      <c r="D50" s="472" t="s">
        <v>1656</v>
      </c>
      <c r="E50" s="813" t="s">
        <v>2488</v>
      </c>
      <c r="F50" s="472" t="s">
        <v>34</v>
      </c>
      <c r="G50" s="472" t="s">
        <v>706</v>
      </c>
      <c r="H50" s="812" t="s">
        <v>1275</v>
      </c>
      <c r="I50" s="780" t="s">
        <v>89</v>
      </c>
      <c r="J50" s="781">
        <v>2</v>
      </c>
      <c r="K50" s="574" t="s">
        <v>90</v>
      </c>
      <c r="L50" s="788">
        <v>2</v>
      </c>
      <c r="M50" s="801">
        <v>1</v>
      </c>
      <c r="N50" s="681">
        <v>1</v>
      </c>
      <c r="O50" s="784" t="s">
        <v>1103</v>
      </c>
      <c r="P50" s="561" t="s">
        <v>3690</v>
      </c>
    </row>
    <row r="51" spans="1:16" ht="36" x14ac:dyDescent="0.25">
      <c r="A51" s="811">
        <v>50</v>
      </c>
      <c r="B51" s="472" t="s">
        <v>29</v>
      </c>
      <c r="C51" s="823" t="s">
        <v>2531</v>
      </c>
      <c r="D51" s="472" t="s">
        <v>1657</v>
      </c>
      <c r="E51" s="813" t="s">
        <v>2346</v>
      </c>
      <c r="F51" s="472" t="s">
        <v>34</v>
      </c>
      <c r="G51" s="472" t="s">
        <v>706</v>
      </c>
      <c r="H51" s="812" t="s">
        <v>1275</v>
      </c>
      <c r="I51" s="780" t="s">
        <v>89</v>
      </c>
      <c r="J51" s="781">
        <v>0</v>
      </c>
      <c r="K51" s="574" t="s">
        <v>90</v>
      </c>
      <c r="L51" s="788">
        <v>0</v>
      </c>
      <c r="M51" s="801">
        <v>0</v>
      </c>
      <c r="N51" s="681">
        <v>1</v>
      </c>
      <c r="O51" s="784" t="s">
        <v>2027</v>
      </c>
      <c r="P51" s="561" t="s">
        <v>3691</v>
      </c>
    </row>
    <row r="52" spans="1:16" ht="36" x14ac:dyDescent="0.25">
      <c r="A52" s="811">
        <v>51</v>
      </c>
      <c r="B52" s="472" t="s">
        <v>29</v>
      </c>
      <c r="C52" s="823" t="s">
        <v>2531</v>
      </c>
      <c r="D52" s="472" t="s">
        <v>1658</v>
      </c>
      <c r="E52" s="813" t="s">
        <v>2347</v>
      </c>
      <c r="F52" s="472" t="s">
        <v>34</v>
      </c>
      <c r="G52" s="472" t="s">
        <v>706</v>
      </c>
      <c r="H52" s="812" t="s">
        <v>1275</v>
      </c>
      <c r="I52" s="780" t="s">
        <v>89</v>
      </c>
      <c r="J52" s="781">
        <v>0</v>
      </c>
      <c r="K52" s="574" t="s">
        <v>90</v>
      </c>
      <c r="L52" s="788">
        <v>0</v>
      </c>
      <c r="M52" s="801">
        <v>0</v>
      </c>
      <c r="N52" s="681">
        <v>1</v>
      </c>
      <c r="O52" s="784" t="s">
        <v>2027</v>
      </c>
      <c r="P52" s="561" t="s">
        <v>3692</v>
      </c>
    </row>
    <row r="53" spans="1:16" ht="36" x14ac:dyDescent="0.25">
      <c r="A53" s="811">
        <v>52</v>
      </c>
      <c r="B53" s="472" t="s">
        <v>29</v>
      </c>
      <c r="C53" s="823" t="s">
        <v>2531</v>
      </c>
      <c r="D53" s="472" t="s">
        <v>1659</v>
      </c>
      <c r="E53" s="813" t="s">
        <v>2348</v>
      </c>
      <c r="F53" s="472" t="s">
        <v>34</v>
      </c>
      <c r="G53" s="472" t="s">
        <v>706</v>
      </c>
      <c r="H53" s="812" t="s">
        <v>1275</v>
      </c>
      <c r="I53" s="780" t="s">
        <v>89</v>
      </c>
      <c r="J53" s="781">
        <v>0</v>
      </c>
      <c r="K53" s="574" t="s">
        <v>90</v>
      </c>
      <c r="L53" s="788">
        <v>0</v>
      </c>
      <c r="M53" s="801">
        <v>0</v>
      </c>
      <c r="N53" s="681">
        <v>1</v>
      </c>
      <c r="O53" s="784" t="s">
        <v>2027</v>
      </c>
      <c r="P53" s="561" t="s">
        <v>3693</v>
      </c>
    </row>
    <row r="54" spans="1:16" ht="72" x14ac:dyDescent="0.25">
      <c r="A54" s="811">
        <v>53</v>
      </c>
      <c r="B54" s="472" t="s">
        <v>29</v>
      </c>
      <c r="C54" s="823" t="s">
        <v>2532</v>
      </c>
      <c r="D54" s="472" t="s">
        <v>1660</v>
      </c>
      <c r="E54" s="813" t="s">
        <v>2232</v>
      </c>
      <c r="F54" s="472" t="s">
        <v>34</v>
      </c>
      <c r="G54" s="472" t="s">
        <v>706</v>
      </c>
      <c r="H54" s="812" t="s">
        <v>1275</v>
      </c>
      <c r="I54" s="780" t="s">
        <v>89</v>
      </c>
      <c r="J54" s="789">
        <v>1</v>
      </c>
      <c r="K54" s="574" t="s">
        <v>90</v>
      </c>
      <c r="L54" s="790">
        <v>0</v>
      </c>
      <c r="M54" s="801">
        <v>0</v>
      </c>
      <c r="N54" s="681">
        <v>1</v>
      </c>
      <c r="O54" s="784" t="s">
        <v>2026</v>
      </c>
      <c r="P54" s="561" t="s">
        <v>3694</v>
      </c>
    </row>
    <row r="55" spans="1:16" ht="60" x14ac:dyDescent="0.25">
      <c r="A55" s="811">
        <v>54</v>
      </c>
      <c r="B55" s="472" t="s">
        <v>29</v>
      </c>
      <c r="C55" s="823" t="s">
        <v>2533</v>
      </c>
      <c r="D55" s="472" t="s">
        <v>1661</v>
      </c>
      <c r="E55" s="813" t="s">
        <v>2065</v>
      </c>
      <c r="F55" s="472" t="s">
        <v>34</v>
      </c>
      <c r="G55" s="472" t="s">
        <v>706</v>
      </c>
      <c r="H55" s="812" t="s">
        <v>1275</v>
      </c>
      <c r="I55" s="780" t="s">
        <v>89</v>
      </c>
      <c r="J55" s="789">
        <v>1</v>
      </c>
      <c r="K55" s="574" t="s">
        <v>90</v>
      </c>
      <c r="L55" s="790">
        <v>0.5</v>
      </c>
      <c r="M55" s="801">
        <v>0.5</v>
      </c>
      <c r="N55" s="681">
        <v>1</v>
      </c>
      <c r="O55" s="784" t="s">
        <v>2021</v>
      </c>
      <c r="P55" s="561" t="s">
        <v>3695</v>
      </c>
    </row>
    <row r="56" spans="1:16" ht="72" x14ac:dyDescent="0.25">
      <c r="A56" s="811">
        <v>55</v>
      </c>
      <c r="B56" s="472" t="s">
        <v>29</v>
      </c>
      <c r="C56" s="823" t="s">
        <v>2533</v>
      </c>
      <c r="D56" s="472" t="s">
        <v>1821</v>
      </c>
      <c r="E56" s="813" t="s">
        <v>2486</v>
      </c>
      <c r="F56" s="472" t="s">
        <v>34</v>
      </c>
      <c r="G56" s="472" t="s">
        <v>706</v>
      </c>
      <c r="H56" s="812" t="s">
        <v>1275</v>
      </c>
      <c r="I56" s="780" t="s">
        <v>89</v>
      </c>
      <c r="J56" s="789">
        <v>1</v>
      </c>
      <c r="K56" s="574" t="s">
        <v>90</v>
      </c>
      <c r="L56" s="790">
        <v>1</v>
      </c>
      <c r="M56" s="801">
        <v>1</v>
      </c>
      <c r="N56" s="681">
        <v>1</v>
      </c>
      <c r="O56" s="784" t="s">
        <v>1103</v>
      </c>
      <c r="P56" s="561" t="s">
        <v>3696</v>
      </c>
    </row>
    <row r="57" spans="1:16" ht="48" x14ac:dyDescent="0.25">
      <c r="A57" s="811">
        <v>56</v>
      </c>
      <c r="B57" s="472" t="s">
        <v>29</v>
      </c>
      <c r="C57" s="813" t="s">
        <v>2526</v>
      </c>
      <c r="D57" s="472" t="s">
        <v>1822</v>
      </c>
      <c r="E57" s="813" t="s">
        <v>2392</v>
      </c>
      <c r="F57" s="472" t="s">
        <v>34</v>
      </c>
      <c r="G57" s="472" t="s">
        <v>706</v>
      </c>
      <c r="H57" s="812" t="s">
        <v>1274</v>
      </c>
      <c r="I57" s="780" t="s">
        <v>89</v>
      </c>
      <c r="J57" s="781">
        <v>188</v>
      </c>
      <c r="K57" s="574" t="s">
        <v>90</v>
      </c>
      <c r="L57" s="788">
        <v>156</v>
      </c>
      <c r="M57" s="801">
        <v>0.82978723404255317</v>
      </c>
      <c r="N57" s="681">
        <v>0.82978723404255317</v>
      </c>
      <c r="O57" s="784" t="s">
        <v>2027</v>
      </c>
      <c r="P57" s="561" t="s">
        <v>3697</v>
      </c>
    </row>
    <row r="58" spans="1:16" ht="336" x14ac:dyDescent="0.25">
      <c r="A58" s="811">
        <v>57</v>
      </c>
      <c r="B58" s="472" t="s">
        <v>29</v>
      </c>
      <c r="C58" s="823" t="s">
        <v>2397</v>
      </c>
      <c r="D58" s="472" t="s">
        <v>1823</v>
      </c>
      <c r="E58" s="813" t="s">
        <v>2540</v>
      </c>
      <c r="F58" s="472" t="s">
        <v>34</v>
      </c>
      <c r="G58" s="472" t="s">
        <v>706</v>
      </c>
      <c r="H58" s="812" t="s">
        <v>1274</v>
      </c>
      <c r="I58" s="780" t="s">
        <v>89</v>
      </c>
      <c r="J58" s="788">
        <v>13</v>
      </c>
      <c r="K58" s="574" t="s">
        <v>90</v>
      </c>
      <c r="L58" s="788">
        <v>13</v>
      </c>
      <c r="M58" s="801">
        <v>1</v>
      </c>
      <c r="N58" s="681">
        <v>1</v>
      </c>
      <c r="O58" s="784" t="s">
        <v>1103</v>
      </c>
      <c r="P58" s="561" t="s">
        <v>3698</v>
      </c>
    </row>
    <row r="59" spans="1:16" ht="36" x14ac:dyDescent="0.25">
      <c r="A59" s="811">
        <v>58</v>
      </c>
      <c r="B59" s="472" t="s">
        <v>29</v>
      </c>
      <c r="C59" s="823" t="s">
        <v>2397</v>
      </c>
      <c r="D59" s="472" t="s">
        <v>1824</v>
      </c>
      <c r="E59" s="813" t="s">
        <v>2534</v>
      </c>
      <c r="F59" s="472" t="s">
        <v>34</v>
      </c>
      <c r="G59" s="472" t="s">
        <v>706</v>
      </c>
      <c r="H59" s="812" t="s">
        <v>1274</v>
      </c>
      <c r="I59" s="780" t="s">
        <v>89</v>
      </c>
      <c r="J59" s="788">
        <v>2</v>
      </c>
      <c r="K59" s="574" t="s">
        <v>90</v>
      </c>
      <c r="L59" s="788">
        <v>2</v>
      </c>
      <c r="M59" s="801">
        <v>1</v>
      </c>
      <c r="N59" s="681">
        <v>1</v>
      </c>
      <c r="O59" s="784" t="s">
        <v>1103</v>
      </c>
      <c r="P59" s="561" t="s">
        <v>3699</v>
      </c>
    </row>
    <row r="60" spans="1:16" ht="48" x14ac:dyDescent="0.25">
      <c r="A60" s="811">
        <v>59</v>
      </c>
      <c r="B60" s="472" t="s">
        <v>29</v>
      </c>
      <c r="C60" s="823" t="s">
        <v>3015</v>
      </c>
      <c r="D60" s="472" t="s">
        <v>1825</v>
      </c>
      <c r="E60" s="813" t="s">
        <v>2287</v>
      </c>
      <c r="F60" s="472" t="s">
        <v>34</v>
      </c>
      <c r="G60" s="472" t="s">
        <v>706</v>
      </c>
      <c r="H60" s="812" t="s">
        <v>1274</v>
      </c>
      <c r="I60" s="780" t="s">
        <v>89</v>
      </c>
      <c r="J60" s="791">
        <v>3</v>
      </c>
      <c r="K60" s="574" t="s">
        <v>90</v>
      </c>
      <c r="L60" s="788">
        <v>2</v>
      </c>
      <c r="M60" s="801">
        <v>0.66666666666666663</v>
      </c>
      <c r="N60" s="681">
        <v>1</v>
      </c>
      <c r="O60" s="784" t="s">
        <v>2019</v>
      </c>
      <c r="P60" s="561" t="s">
        <v>3700</v>
      </c>
    </row>
    <row r="61" spans="1:16" ht="180" x14ac:dyDescent="0.25">
      <c r="A61" s="811">
        <v>60</v>
      </c>
      <c r="B61" s="472" t="s">
        <v>29</v>
      </c>
      <c r="C61" s="823" t="s">
        <v>3015</v>
      </c>
      <c r="D61" s="472" t="s">
        <v>1826</v>
      </c>
      <c r="E61" s="813" t="s">
        <v>2151</v>
      </c>
      <c r="F61" s="472" t="s">
        <v>34</v>
      </c>
      <c r="G61" s="472" t="s">
        <v>706</v>
      </c>
      <c r="H61" s="812" t="s">
        <v>1274</v>
      </c>
      <c r="I61" s="780" t="s">
        <v>89</v>
      </c>
      <c r="J61" s="791">
        <v>10</v>
      </c>
      <c r="K61" s="574" t="s">
        <v>90</v>
      </c>
      <c r="L61" s="788">
        <v>10</v>
      </c>
      <c r="M61" s="801">
        <v>1</v>
      </c>
      <c r="N61" s="681">
        <v>1</v>
      </c>
      <c r="O61" s="784" t="s">
        <v>1103</v>
      </c>
      <c r="P61" s="561" t="s">
        <v>3701</v>
      </c>
    </row>
    <row r="62" spans="1:16" ht="24" x14ac:dyDescent="0.25">
      <c r="A62" s="811">
        <v>61</v>
      </c>
      <c r="B62" s="472" t="s">
        <v>29</v>
      </c>
      <c r="C62" s="823" t="s">
        <v>3015</v>
      </c>
      <c r="D62" s="472" t="s">
        <v>1827</v>
      </c>
      <c r="E62" s="813" t="s">
        <v>2152</v>
      </c>
      <c r="F62" s="472" t="s">
        <v>34</v>
      </c>
      <c r="G62" s="472" t="s">
        <v>706</v>
      </c>
      <c r="H62" s="812" t="s">
        <v>1274</v>
      </c>
      <c r="I62" s="780" t="s">
        <v>89</v>
      </c>
      <c r="J62" s="791">
        <v>1</v>
      </c>
      <c r="K62" s="574" t="s">
        <v>90</v>
      </c>
      <c r="L62" s="788">
        <v>0</v>
      </c>
      <c r="M62" s="801">
        <v>0</v>
      </c>
      <c r="N62" s="681">
        <v>1</v>
      </c>
      <c r="O62" s="784" t="s">
        <v>2024</v>
      </c>
      <c r="P62" s="561" t="s">
        <v>3702</v>
      </c>
    </row>
    <row r="63" spans="1:16" ht="24" x14ac:dyDescent="0.25">
      <c r="A63" s="811">
        <v>62</v>
      </c>
      <c r="B63" s="472" t="s">
        <v>29</v>
      </c>
      <c r="C63" s="823" t="s">
        <v>3015</v>
      </c>
      <c r="D63" s="472" t="s">
        <v>1828</v>
      </c>
      <c r="E63" s="813" t="s">
        <v>2153</v>
      </c>
      <c r="F63" s="472" t="s">
        <v>34</v>
      </c>
      <c r="G63" s="472" t="s">
        <v>706</v>
      </c>
      <c r="H63" s="812" t="s">
        <v>1274</v>
      </c>
      <c r="I63" s="780" t="s">
        <v>89</v>
      </c>
      <c r="J63" s="791">
        <v>3</v>
      </c>
      <c r="K63" s="574" t="s">
        <v>90</v>
      </c>
      <c r="L63" s="788">
        <v>0</v>
      </c>
      <c r="M63" s="801">
        <v>0</v>
      </c>
      <c r="N63" s="681">
        <v>1</v>
      </c>
      <c r="O63" s="784" t="s">
        <v>2027</v>
      </c>
      <c r="P63" s="561" t="s">
        <v>3703</v>
      </c>
    </row>
    <row r="64" spans="1:16" ht="60" x14ac:dyDescent="0.25">
      <c r="A64" s="811">
        <v>63</v>
      </c>
      <c r="B64" s="472" t="s">
        <v>29</v>
      </c>
      <c r="C64" s="823" t="s">
        <v>3015</v>
      </c>
      <c r="D64" s="472" t="s">
        <v>1829</v>
      </c>
      <c r="E64" s="813" t="s">
        <v>2399</v>
      </c>
      <c r="F64" s="472" t="s">
        <v>34</v>
      </c>
      <c r="G64" s="472" t="s">
        <v>706</v>
      </c>
      <c r="H64" s="812" t="s">
        <v>1274</v>
      </c>
      <c r="I64" s="780" t="s">
        <v>89</v>
      </c>
      <c r="J64" s="788">
        <v>58</v>
      </c>
      <c r="K64" s="574" t="s">
        <v>90</v>
      </c>
      <c r="L64" s="788">
        <v>0</v>
      </c>
      <c r="M64" s="801">
        <v>0</v>
      </c>
      <c r="N64" s="681">
        <v>0</v>
      </c>
      <c r="O64" s="784" t="s">
        <v>2027</v>
      </c>
      <c r="P64" s="561" t="s">
        <v>3704</v>
      </c>
    </row>
    <row r="65" spans="1:16" ht="60" x14ac:dyDescent="0.25">
      <c r="A65" s="811">
        <v>64</v>
      </c>
      <c r="B65" s="472" t="s">
        <v>29</v>
      </c>
      <c r="C65" s="823" t="s">
        <v>3015</v>
      </c>
      <c r="D65" s="472" t="s">
        <v>1830</v>
      </c>
      <c r="E65" s="813" t="s">
        <v>2538</v>
      </c>
      <c r="F65" s="472" t="s">
        <v>34</v>
      </c>
      <c r="G65" s="472" t="s">
        <v>706</v>
      </c>
      <c r="H65" s="812" t="s">
        <v>1274</v>
      </c>
      <c r="I65" s="780" t="s">
        <v>89</v>
      </c>
      <c r="J65" s="789">
        <v>0</v>
      </c>
      <c r="K65" s="574" t="s">
        <v>90</v>
      </c>
      <c r="L65" s="790">
        <v>0</v>
      </c>
      <c r="M65" s="801">
        <v>0</v>
      </c>
      <c r="N65" s="681">
        <v>1</v>
      </c>
      <c r="O65" s="784" t="s">
        <v>2027</v>
      </c>
      <c r="P65" s="561" t="s">
        <v>3705</v>
      </c>
    </row>
    <row r="66" spans="1:16" ht="48" x14ac:dyDescent="0.25">
      <c r="A66" s="811">
        <v>65</v>
      </c>
      <c r="B66" s="472" t="s">
        <v>29</v>
      </c>
      <c r="C66" s="823" t="s">
        <v>3015</v>
      </c>
      <c r="D66" s="472" t="s">
        <v>1831</v>
      </c>
      <c r="E66" s="813" t="s">
        <v>2487</v>
      </c>
      <c r="F66" s="472" t="s">
        <v>34</v>
      </c>
      <c r="G66" s="472" t="s">
        <v>706</v>
      </c>
      <c r="H66" s="812" t="s">
        <v>1274</v>
      </c>
      <c r="I66" s="780" t="s">
        <v>89</v>
      </c>
      <c r="J66" s="789">
        <v>0</v>
      </c>
      <c r="K66" s="574" t="s">
        <v>90</v>
      </c>
      <c r="L66" s="790">
        <v>0</v>
      </c>
      <c r="M66" s="801">
        <v>0</v>
      </c>
      <c r="N66" s="681">
        <v>1</v>
      </c>
      <c r="O66" s="784" t="s">
        <v>2027</v>
      </c>
      <c r="P66" s="561" t="s">
        <v>3706</v>
      </c>
    </row>
    <row r="67" spans="1:16" ht="72" x14ac:dyDescent="0.25">
      <c r="A67" s="811">
        <v>66</v>
      </c>
      <c r="B67" s="472" t="s">
        <v>29</v>
      </c>
      <c r="C67" s="823" t="s">
        <v>3015</v>
      </c>
      <c r="D67" s="472" t="s">
        <v>1832</v>
      </c>
      <c r="E67" s="813" t="s">
        <v>2186</v>
      </c>
      <c r="F67" s="472" t="s">
        <v>34</v>
      </c>
      <c r="G67" s="472" t="s">
        <v>706</v>
      </c>
      <c r="H67" s="812" t="s">
        <v>1274</v>
      </c>
      <c r="I67" s="780" t="s">
        <v>89</v>
      </c>
      <c r="J67" s="788">
        <v>58</v>
      </c>
      <c r="K67" s="574" t="s">
        <v>90</v>
      </c>
      <c r="L67" s="788">
        <v>1</v>
      </c>
      <c r="M67" s="801">
        <v>1.7241379310344827E-2</v>
      </c>
      <c r="N67" s="681">
        <v>8.3333333333333329E-2</v>
      </c>
      <c r="O67" s="784" t="s">
        <v>2027</v>
      </c>
      <c r="P67" s="561" t="s">
        <v>3707</v>
      </c>
    </row>
    <row r="68" spans="1:16" ht="108" x14ac:dyDescent="0.25">
      <c r="A68" s="811">
        <v>67</v>
      </c>
      <c r="B68" s="472" t="s">
        <v>29</v>
      </c>
      <c r="C68" s="823" t="s">
        <v>3015</v>
      </c>
      <c r="D68" s="472" t="s">
        <v>1833</v>
      </c>
      <c r="E68" s="813" t="s">
        <v>2187</v>
      </c>
      <c r="F68" s="472" t="s">
        <v>34</v>
      </c>
      <c r="G68" s="472" t="s">
        <v>706</v>
      </c>
      <c r="H68" s="812" t="s">
        <v>1274</v>
      </c>
      <c r="I68" s="780" t="s">
        <v>89</v>
      </c>
      <c r="J68" s="788">
        <v>6</v>
      </c>
      <c r="K68" s="574" t="s">
        <v>90</v>
      </c>
      <c r="L68" s="788">
        <v>7</v>
      </c>
      <c r="M68" s="801">
        <v>1.1666666666666667</v>
      </c>
      <c r="N68" s="681">
        <v>2.3333333333333335</v>
      </c>
      <c r="O68" s="784" t="s">
        <v>1103</v>
      </c>
      <c r="P68" s="561" t="s">
        <v>3708</v>
      </c>
    </row>
    <row r="69" spans="1:16" ht="36" x14ac:dyDescent="0.25">
      <c r="A69" s="811">
        <v>68</v>
      </c>
      <c r="B69" s="472" t="s">
        <v>29</v>
      </c>
      <c r="C69" s="823" t="s">
        <v>3015</v>
      </c>
      <c r="D69" s="472" t="s">
        <v>1834</v>
      </c>
      <c r="E69" s="813" t="s">
        <v>2185</v>
      </c>
      <c r="F69" s="472" t="s">
        <v>34</v>
      </c>
      <c r="G69" s="472" t="s">
        <v>706</v>
      </c>
      <c r="H69" s="812" t="s">
        <v>1274</v>
      </c>
      <c r="I69" s="780" t="s">
        <v>89</v>
      </c>
      <c r="J69" s="788">
        <v>10</v>
      </c>
      <c r="K69" s="574" t="s">
        <v>90</v>
      </c>
      <c r="L69" s="788">
        <v>0</v>
      </c>
      <c r="M69" s="801">
        <v>0</v>
      </c>
      <c r="N69" s="681">
        <v>0</v>
      </c>
      <c r="O69" s="784" t="s">
        <v>2025</v>
      </c>
      <c r="P69" s="561" t="s">
        <v>3709</v>
      </c>
    </row>
    <row r="70" spans="1:16" ht="96" x14ac:dyDescent="0.25">
      <c r="A70" s="811">
        <v>69</v>
      </c>
      <c r="B70" s="472" t="s">
        <v>29</v>
      </c>
      <c r="C70" s="823" t="s">
        <v>3015</v>
      </c>
      <c r="D70" s="472" t="s">
        <v>1835</v>
      </c>
      <c r="E70" s="813" t="s">
        <v>2429</v>
      </c>
      <c r="F70" s="472" t="s">
        <v>34</v>
      </c>
      <c r="G70" s="472" t="s">
        <v>706</v>
      </c>
      <c r="H70" s="812" t="s">
        <v>1274</v>
      </c>
      <c r="I70" s="780" t="s">
        <v>89</v>
      </c>
      <c r="J70" s="788">
        <v>5</v>
      </c>
      <c r="K70" s="574" t="s">
        <v>90</v>
      </c>
      <c r="L70" s="788">
        <v>4</v>
      </c>
      <c r="M70" s="801">
        <v>0.8</v>
      </c>
      <c r="N70" s="681">
        <v>0.8</v>
      </c>
      <c r="O70" s="784" t="s">
        <v>2018</v>
      </c>
      <c r="P70" s="561" t="s">
        <v>3710</v>
      </c>
    </row>
    <row r="71" spans="1:16" ht="36" x14ac:dyDescent="0.25">
      <c r="A71" s="811">
        <v>70</v>
      </c>
      <c r="B71" s="472" t="s">
        <v>29</v>
      </c>
      <c r="C71" s="823" t="s">
        <v>3015</v>
      </c>
      <c r="D71" s="472" t="s">
        <v>1836</v>
      </c>
      <c r="E71" s="813" t="s">
        <v>2184</v>
      </c>
      <c r="F71" s="472" t="s">
        <v>34</v>
      </c>
      <c r="G71" s="472" t="s">
        <v>706</v>
      </c>
      <c r="H71" s="812" t="s">
        <v>1274</v>
      </c>
      <c r="I71" s="780" t="s">
        <v>89</v>
      </c>
      <c r="J71" s="788">
        <v>1</v>
      </c>
      <c r="K71" s="574" t="s">
        <v>90</v>
      </c>
      <c r="L71" s="788">
        <v>0</v>
      </c>
      <c r="M71" s="801">
        <v>0</v>
      </c>
      <c r="N71" s="681">
        <v>1</v>
      </c>
      <c r="O71" s="784" t="s">
        <v>2019</v>
      </c>
      <c r="P71" s="561" t="s">
        <v>3711</v>
      </c>
    </row>
    <row r="72" spans="1:16" ht="24" x14ac:dyDescent="0.25">
      <c r="A72" s="811">
        <v>71</v>
      </c>
      <c r="B72" s="472" t="s">
        <v>29</v>
      </c>
      <c r="C72" s="823" t="s">
        <v>2398</v>
      </c>
      <c r="D72" s="472" t="s">
        <v>2104</v>
      </c>
      <c r="E72" s="813" t="s">
        <v>2270</v>
      </c>
      <c r="F72" s="472" t="s">
        <v>34</v>
      </c>
      <c r="G72" s="472" t="s">
        <v>706</v>
      </c>
      <c r="H72" s="812" t="s">
        <v>1274</v>
      </c>
      <c r="I72" s="780" t="s">
        <v>89</v>
      </c>
      <c r="J72" s="781">
        <v>50</v>
      </c>
      <c r="K72" s="574" t="s">
        <v>90</v>
      </c>
      <c r="L72" s="781">
        <v>1</v>
      </c>
      <c r="M72" s="801">
        <v>0.02</v>
      </c>
      <c r="N72" s="681">
        <v>0.1111111111111111</v>
      </c>
      <c r="O72" s="784" t="s">
        <v>2027</v>
      </c>
      <c r="P72" s="561" t="s">
        <v>3712</v>
      </c>
    </row>
    <row r="73" spans="1:16" ht="48" x14ac:dyDescent="0.25">
      <c r="A73" s="811">
        <v>72</v>
      </c>
      <c r="B73" s="472" t="s">
        <v>29</v>
      </c>
      <c r="C73" s="823" t="s">
        <v>2398</v>
      </c>
      <c r="D73" s="472" t="s">
        <v>2105</v>
      </c>
      <c r="E73" s="813" t="s">
        <v>2539</v>
      </c>
      <c r="F73" s="472" t="s">
        <v>34</v>
      </c>
      <c r="G73" s="472" t="s">
        <v>706</v>
      </c>
      <c r="H73" s="812" t="s">
        <v>1274</v>
      </c>
      <c r="I73" s="780" t="s">
        <v>89</v>
      </c>
      <c r="J73" s="781">
        <v>18</v>
      </c>
      <c r="K73" s="574" t="s">
        <v>90</v>
      </c>
      <c r="L73" s="781">
        <v>18</v>
      </c>
      <c r="M73" s="801">
        <v>1</v>
      </c>
      <c r="N73" s="681">
        <v>1</v>
      </c>
      <c r="O73" s="784" t="s">
        <v>1103</v>
      </c>
      <c r="P73" s="561" t="s">
        <v>3713</v>
      </c>
    </row>
    <row r="74" spans="1:16" ht="60" x14ac:dyDescent="0.25">
      <c r="A74" s="811">
        <v>73</v>
      </c>
      <c r="B74" s="472" t="s">
        <v>29</v>
      </c>
      <c r="C74" s="823" t="s">
        <v>2400</v>
      </c>
      <c r="D74" s="472" t="s">
        <v>2106</v>
      </c>
      <c r="E74" s="813" t="s">
        <v>2477</v>
      </c>
      <c r="F74" s="472" t="s">
        <v>34</v>
      </c>
      <c r="G74" s="472" t="s">
        <v>706</v>
      </c>
      <c r="H74" s="812" t="s">
        <v>1274</v>
      </c>
      <c r="I74" s="780" t="s">
        <v>89</v>
      </c>
      <c r="J74" s="788">
        <v>6</v>
      </c>
      <c r="K74" s="574" t="s">
        <v>90</v>
      </c>
      <c r="L74" s="788">
        <v>1</v>
      </c>
      <c r="M74" s="801">
        <v>0.16666666666666666</v>
      </c>
      <c r="N74" s="681">
        <v>1</v>
      </c>
      <c r="O74" s="784" t="s">
        <v>2027</v>
      </c>
      <c r="P74" s="561" t="s">
        <v>3714</v>
      </c>
    </row>
    <row r="75" spans="1:16" ht="60" x14ac:dyDescent="0.25">
      <c r="A75" s="811">
        <v>74</v>
      </c>
      <c r="B75" s="472" t="s">
        <v>29</v>
      </c>
      <c r="C75" s="823" t="s">
        <v>2400</v>
      </c>
      <c r="D75" s="472" t="s">
        <v>2107</v>
      </c>
      <c r="E75" s="813" t="s">
        <v>2357</v>
      </c>
      <c r="F75" s="472" t="s">
        <v>34</v>
      </c>
      <c r="G75" s="472" t="s">
        <v>706</v>
      </c>
      <c r="H75" s="812" t="s">
        <v>1274</v>
      </c>
      <c r="I75" s="780" t="s">
        <v>89</v>
      </c>
      <c r="J75" s="788">
        <v>31</v>
      </c>
      <c r="K75" s="574" t="s">
        <v>90</v>
      </c>
      <c r="L75" s="788">
        <v>31</v>
      </c>
      <c r="M75" s="801">
        <v>1</v>
      </c>
      <c r="N75" s="681">
        <v>1</v>
      </c>
      <c r="O75" s="784" t="s">
        <v>1103</v>
      </c>
      <c r="P75" s="561" t="s">
        <v>3715</v>
      </c>
    </row>
    <row r="76" spans="1:16" ht="36" x14ac:dyDescent="0.25">
      <c r="A76" s="811">
        <v>75</v>
      </c>
      <c r="B76" s="472" t="s">
        <v>29</v>
      </c>
      <c r="C76" s="823" t="s">
        <v>2401</v>
      </c>
      <c r="D76" s="472" t="s">
        <v>2108</v>
      </c>
      <c r="E76" s="813" t="s">
        <v>2157</v>
      </c>
      <c r="F76" s="472" t="s">
        <v>34</v>
      </c>
      <c r="G76" s="472" t="s">
        <v>706</v>
      </c>
      <c r="H76" s="812" t="s">
        <v>1274</v>
      </c>
      <c r="I76" s="780" t="s">
        <v>89</v>
      </c>
      <c r="J76" s="788">
        <v>12</v>
      </c>
      <c r="K76" s="574" t="s">
        <v>90</v>
      </c>
      <c r="L76" s="788">
        <v>0</v>
      </c>
      <c r="M76" s="801">
        <v>0</v>
      </c>
      <c r="N76" s="681">
        <v>0</v>
      </c>
      <c r="O76" s="784" t="s">
        <v>2027</v>
      </c>
      <c r="P76" s="561" t="s">
        <v>3716</v>
      </c>
    </row>
    <row r="77" spans="1:16" ht="72" x14ac:dyDescent="0.25">
      <c r="A77" s="811">
        <v>76</v>
      </c>
      <c r="B77" s="472" t="s">
        <v>29</v>
      </c>
      <c r="C77" s="823" t="s">
        <v>2402</v>
      </c>
      <c r="D77" s="472" t="s">
        <v>2109</v>
      </c>
      <c r="E77" s="813" t="s">
        <v>2396</v>
      </c>
      <c r="F77" s="472" t="s">
        <v>34</v>
      </c>
      <c r="G77" s="472" t="s">
        <v>706</v>
      </c>
      <c r="H77" s="812" t="s">
        <v>1274</v>
      </c>
      <c r="I77" s="780" t="s">
        <v>89</v>
      </c>
      <c r="J77" s="788">
        <v>0</v>
      </c>
      <c r="K77" s="574" t="s">
        <v>90</v>
      </c>
      <c r="L77" s="788">
        <v>0</v>
      </c>
      <c r="M77" s="801">
        <v>0</v>
      </c>
      <c r="N77" s="681">
        <v>1</v>
      </c>
      <c r="O77" s="784" t="s">
        <v>2027</v>
      </c>
      <c r="P77" s="561" t="s">
        <v>3717</v>
      </c>
    </row>
    <row r="78" spans="1:16" ht="24" x14ac:dyDescent="0.25">
      <c r="A78" s="811">
        <v>77</v>
      </c>
      <c r="B78" s="472" t="s">
        <v>29</v>
      </c>
      <c r="C78" s="823" t="s">
        <v>2403</v>
      </c>
      <c r="D78" s="472" t="s">
        <v>2196</v>
      </c>
      <c r="E78" s="813" t="s">
        <v>2535</v>
      </c>
      <c r="F78" s="472" t="s">
        <v>34</v>
      </c>
      <c r="G78" s="472" t="s">
        <v>706</v>
      </c>
      <c r="H78" s="812" t="s">
        <v>1274</v>
      </c>
      <c r="I78" s="780" t="s">
        <v>89</v>
      </c>
      <c r="J78" s="788">
        <v>0</v>
      </c>
      <c r="K78" s="574" t="s">
        <v>90</v>
      </c>
      <c r="L78" s="788">
        <v>0</v>
      </c>
      <c r="M78" s="801">
        <v>0</v>
      </c>
      <c r="N78" s="681">
        <v>1</v>
      </c>
      <c r="O78" s="784" t="s">
        <v>2027</v>
      </c>
      <c r="P78" s="561" t="s">
        <v>3718</v>
      </c>
    </row>
    <row r="79" spans="1:16" ht="24" x14ac:dyDescent="0.25">
      <c r="A79" s="811">
        <v>78</v>
      </c>
      <c r="B79" s="472" t="s">
        <v>29</v>
      </c>
      <c r="C79" s="823" t="s">
        <v>2403</v>
      </c>
      <c r="D79" s="472" t="s">
        <v>2197</v>
      </c>
      <c r="E79" s="813" t="s">
        <v>2494</v>
      </c>
      <c r="F79" s="472" t="s">
        <v>34</v>
      </c>
      <c r="G79" s="472" t="s">
        <v>706</v>
      </c>
      <c r="H79" s="812" t="s">
        <v>1274</v>
      </c>
      <c r="I79" s="780" t="s">
        <v>89</v>
      </c>
      <c r="J79" s="788">
        <v>0</v>
      </c>
      <c r="K79" s="574" t="s">
        <v>90</v>
      </c>
      <c r="L79" s="788">
        <v>0</v>
      </c>
      <c r="M79" s="801">
        <v>0</v>
      </c>
      <c r="N79" s="681">
        <v>1</v>
      </c>
      <c r="O79" s="784" t="s">
        <v>2027</v>
      </c>
      <c r="P79" s="561" t="s">
        <v>3719</v>
      </c>
    </row>
    <row r="80" spans="1:16" ht="60" x14ac:dyDescent="0.25">
      <c r="A80" s="811">
        <v>79</v>
      </c>
      <c r="B80" s="472" t="s">
        <v>29</v>
      </c>
      <c r="C80" s="823" t="s">
        <v>2403</v>
      </c>
      <c r="D80" s="472" t="s">
        <v>2110</v>
      </c>
      <c r="E80" s="813" t="s">
        <v>2536</v>
      </c>
      <c r="F80" s="472" t="s">
        <v>34</v>
      </c>
      <c r="G80" s="472" t="s">
        <v>706</v>
      </c>
      <c r="H80" s="812" t="s">
        <v>1274</v>
      </c>
      <c r="I80" s="780" t="s">
        <v>89</v>
      </c>
      <c r="J80" s="788">
        <v>2</v>
      </c>
      <c r="K80" s="574" t="s">
        <v>90</v>
      </c>
      <c r="L80" s="788">
        <v>2</v>
      </c>
      <c r="M80" s="801">
        <v>1</v>
      </c>
      <c r="N80" s="681">
        <v>1</v>
      </c>
      <c r="O80" s="784" t="s">
        <v>1103</v>
      </c>
      <c r="P80" s="561" t="s">
        <v>3720</v>
      </c>
    </row>
    <row r="81" spans="1:16" ht="36" x14ac:dyDescent="0.25">
      <c r="A81" s="811">
        <v>80</v>
      </c>
      <c r="B81" s="472" t="s">
        <v>29</v>
      </c>
      <c r="C81" s="813" t="s">
        <v>2526</v>
      </c>
      <c r="D81" s="472" t="s">
        <v>2111</v>
      </c>
      <c r="E81" s="813" t="s">
        <v>2526</v>
      </c>
      <c r="F81" s="472" t="s">
        <v>34</v>
      </c>
      <c r="G81" s="472" t="s">
        <v>706</v>
      </c>
      <c r="H81" s="812" t="s">
        <v>1273</v>
      </c>
      <c r="I81" s="780" t="s">
        <v>89</v>
      </c>
      <c r="J81" s="781">
        <v>0</v>
      </c>
      <c r="K81" s="574" t="s">
        <v>90</v>
      </c>
      <c r="L81" s="788">
        <v>0</v>
      </c>
      <c r="M81" s="801">
        <v>0</v>
      </c>
      <c r="N81" s="681">
        <v>1</v>
      </c>
      <c r="O81" s="784" t="s">
        <v>2027</v>
      </c>
      <c r="P81" s="561" t="s">
        <v>3721</v>
      </c>
    </row>
    <row r="82" spans="1:16" ht="24" x14ac:dyDescent="0.25">
      <c r="A82" s="811">
        <v>81</v>
      </c>
      <c r="B82" s="472" t="s">
        <v>29</v>
      </c>
      <c r="C82" s="656" t="s">
        <v>2527</v>
      </c>
      <c r="D82" s="472" t="s">
        <v>2228</v>
      </c>
      <c r="E82" s="813" t="s">
        <v>2537</v>
      </c>
      <c r="F82" s="472" t="s">
        <v>34</v>
      </c>
      <c r="G82" s="472" t="s">
        <v>706</v>
      </c>
      <c r="H82" s="812" t="s">
        <v>1273</v>
      </c>
      <c r="I82" s="780" t="s">
        <v>89</v>
      </c>
      <c r="J82" s="781">
        <v>395</v>
      </c>
      <c r="K82" s="574" t="s">
        <v>90</v>
      </c>
      <c r="L82" s="788">
        <v>68</v>
      </c>
      <c r="M82" s="801">
        <v>0.17215189873417722</v>
      </c>
      <c r="N82" s="681">
        <v>0.17215189873417722</v>
      </c>
      <c r="O82" s="784" t="s">
        <v>2027</v>
      </c>
      <c r="P82" s="561" t="s">
        <v>3722</v>
      </c>
    </row>
    <row r="83" spans="1:16" ht="48" x14ac:dyDescent="0.25">
      <c r="A83" s="811">
        <v>82</v>
      </c>
      <c r="B83" s="472" t="s">
        <v>29</v>
      </c>
      <c r="C83" s="656" t="s">
        <v>2528</v>
      </c>
      <c r="D83" s="472" t="s">
        <v>2229</v>
      </c>
      <c r="E83" s="813" t="s">
        <v>2349</v>
      </c>
      <c r="F83" s="472" t="s">
        <v>34</v>
      </c>
      <c r="G83" s="472" t="s">
        <v>706</v>
      </c>
      <c r="H83" s="812" t="s">
        <v>1273</v>
      </c>
      <c r="I83" s="780" t="s">
        <v>89</v>
      </c>
      <c r="J83" s="781">
        <v>146</v>
      </c>
      <c r="K83" s="574" t="s">
        <v>90</v>
      </c>
      <c r="L83" s="788">
        <v>0</v>
      </c>
      <c r="M83" s="801">
        <v>0</v>
      </c>
      <c r="N83" s="681">
        <v>0</v>
      </c>
      <c r="O83" s="784" t="s">
        <v>2027</v>
      </c>
      <c r="P83" s="561" t="s">
        <v>3723</v>
      </c>
    </row>
    <row r="84" spans="1:16" ht="36" x14ac:dyDescent="0.25">
      <c r="A84" s="811">
        <v>83</v>
      </c>
      <c r="B84" s="472" t="s">
        <v>29</v>
      </c>
      <c r="C84" s="656" t="s">
        <v>2528</v>
      </c>
      <c r="D84" s="472" t="s">
        <v>2230</v>
      </c>
      <c r="E84" s="813" t="s">
        <v>1075</v>
      </c>
      <c r="F84" s="472" t="s">
        <v>34</v>
      </c>
      <c r="G84" s="472" t="s">
        <v>706</v>
      </c>
      <c r="H84" s="812" t="s">
        <v>1273</v>
      </c>
      <c r="I84" s="780" t="s">
        <v>89</v>
      </c>
      <c r="J84" s="781">
        <v>136</v>
      </c>
      <c r="K84" s="574" t="s">
        <v>90</v>
      </c>
      <c r="L84" s="788">
        <v>6</v>
      </c>
      <c r="M84" s="801">
        <v>4.4117647058823532E-2</v>
      </c>
      <c r="N84" s="681">
        <v>4.4117647058823532E-2</v>
      </c>
      <c r="O84" s="784" t="s">
        <v>2027</v>
      </c>
      <c r="P84" s="561" t="s">
        <v>3724</v>
      </c>
    </row>
    <row r="85" spans="1:16" ht="36" x14ac:dyDescent="0.25">
      <c r="A85" s="811">
        <v>84</v>
      </c>
      <c r="B85" s="472" t="s">
        <v>29</v>
      </c>
      <c r="C85" s="656" t="s">
        <v>2528</v>
      </c>
      <c r="D85" s="472" t="s">
        <v>2231</v>
      </c>
      <c r="E85" s="813" t="s">
        <v>2516</v>
      </c>
      <c r="F85" s="472" t="s">
        <v>34</v>
      </c>
      <c r="G85" s="472" t="s">
        <v>706</v>
      </c>
      <c r="H85" s="812" t="s">
        <v>1273</v>
      </c>
      <c r="I85" s="780" t="s">
        <v>89</v>
      </c>
      <c r="J85" s="781">
        <v>7</v>
      </c>
      <c r="K85" s="574" t="s">
        <v>90</v>
      </c>
      <c r="L85" s="788">
        <v>4</v>
      </c>
      <c r="M85" s="801">
        <v>0.5714285714285714</v>
      </c>
      <c r="N85" s="681">
        <v>0.5714285714285714</v>
      </c>
      <c r="O85" s="784" t="s">
        <v>2027</v>
      </c>
      <c r="P85" s="561" t="s">
        <v>3725</v>
      </c>
    </row>
    <row r="86" spans="1:16" ht="36" x14ac:dyDescent="0.25">
      <c r="A86" s="811">
        <v>85</v>
      </c>
      <c r="B86" s="472" t="s">
        <v>29</v>
      </c>
      <c r="C86" s="656" t="s">
        <v>2528</v>
      </c>
      <c r="D86" s="472" t="s">
        <v>2375</v>
      </c>
      <c r="E86" s="813" t="s">
        <v>2517</v>
      </c>
      <c r="F86" s="472" t="s">
        <v>34</v>
      </c>
      <c r="G86" s="472" t="s">
        <v>706</v>
      </c>
      <c r="H86" s="812" t="s">
        <v>1273</v>
      </c>
      <c r="I86" s="780" t="s">
        <v>89</v>
      </c>
      <c r="J86" s="781">
        <v>4</v>
      </c>
      <c r="K86" s="574" t="s">
        <v>90</v>
      </c>
      <c r="L86" s="788">
        <v>0</v>
      </c>
      <c r="M86" s="801">
        <v>0</v>
      </c>
      <c r="N86" s="681">
        <v>0</v>
      </c>
      <c r="O86" s="784" t="s">
        <v>2027</v>
      </c>
      <c r="P86" s="561" t="s">
        <v>3726</v>
      </c>
    </row>
    <row r="87" spans="1:16" ht="36" x14ac:dyDescent="0.25">
      <c r="A87" s="811">
        <v>86</v>
      </c>
      <c r="B87" s="472" t="s">
        <v>29</v>
      </c>
      <c r="C87" s="656" t="s">
        <v>2528</v>
      </c>
      <c r="D87" s="472" t="s">
        <v>2406</v>
      </c>
      <c r="E87" s="813" t="s">
        <v>2352</v>
      </c>
      <c r="F87" s="472" t="s">
        <v>34</v>
      </c>
      <c r="G87" s="472" t="s">
        <v>706</v>
      </c>
      <c r="H87" s="812" t="s">
        <v>1273</v>
      </c>
      <c r="I87" s="780" t="s">
        <v>89</v>
      </c>
      <c r="J87" s="781">
        <v>1</v>
      </c>
      <c r="K87" s="574" t="s">
        <v>90</v>
      </c>
      <c r="L87" s="788">
        <v>0</v>
      </c>
      <c r="M87" s="801">
        <v>0</v>
      </c>
      <c r="N87" s="681">
        <v>0</v>
      </c>
      <c r="O87" s="784" t="s">
        <v>2027</v>
      </c>
      <c r="P87" s="561" t="s">
        <v>3727</v>
      </c>
    </row>
    <row r="88" spans="1:16" ht="36" x14ac:dyDescent="0.25">
      <c r="A88" s="811">
        <v>87</v>
      </c>
      <c r="B88" s="472" t="s">
        <v>29</v>
      </c>
      <c r="C88" s="656" t="s">
        <v>2528</v>
      </c>
      <c r="D88" s="472" t="s">
        <v>2407</v>
      </c>
      <c r="E88" s="813" t="s">
        <v>2488</v>
      </c>
      <c r="F88" s="472" t="s">
        <v>34</v>
      </c>
      <c r="G88" s="472" t="s">
        <v>706</v>
      </c>
      <c r="H88" s="812" t="s">
        <v>1273</v>
      </c>
      <c r="I88" s="780" t="s">
        <v>89</v>
      </c>
      <c r="J88" s="781">
        <v>0</v>
      </c>
      <c r="K88" s="574" t="s">
        <v>90</v>
      </c>
      <c r="L88" s="788">
        <v>0</v>
      </c>
      <c r="M88" s="801">
        <v>0</v>
      </c>
      <c r="N88" s="681">
        <v>1</v>
      </c>
      <c r="O88" s="784" t="s">
        <v>2027</v>
      </c>
      <c r="P88" s="561" t="s">
        <v>3728</v>
      </c>
    </row>
    <row r="89" spans="1:16" x14ac:dyDescent="0.25">
      <c r="A89" s="811">
        <v>88</v>
      </c>
      <c r="B89" s="472" t="s">
        <v>29</v>
      </c>
      <c r="C89" s="656" t="s">
        <v>2518</v>
      </c>
      <c r="D89" s="472" t="s">
        <v>1636</v>
      </c>
      <c r="E89" s="813" t="s">
        <v>2355</v>
      </c>
      <c r="F89" s="472" t="s">
        <v>37</v>
      </c>
      <c r="G89" s="472" t="s">
        <v>707</v>
      </c>
      <c r="H89" s="812" t="s">
        <v>1272</v>
      </c>
      <c r="I89" s="780" t="s">
        <v>89</v>
      </c>
      <c r="J89" s="788">
        <v>0</v>
      </c>
      <c r="K89" s="574" t="s">
        <v>90</v>
      </c>
      <c r="L89" s="788">
        <v>0</v>
      </c>
      <c r="M89" s="801">
        <v>0</v>
      </c>
      <c r="N89" s="681">
        <v>1</v>
      </c>
      <c r="O89" s="784" t="s">
        <v>2027</v>
      </c>
      <c r="P89" s="561" t="s">
        <v>3729</v>
      </c>
    </row>
    <row r="90" spans="1:16" x14ac:dyDescent="0.25">
      <c r="A90" s="811">
        <v>89</v>
      </c>
      <c r="B90" s="472" t="s">
        <v>29</v>
      </c>
      <c r="C90" s="823" t="s">
        <v>2544</v>
      </c>
      <c r="D90" s="472" t="s">
        <v>1637</v>
      </c>
      <c r="E90" s="813" t="s">
        <v>2346</v>
      </c>
      <c r="F90" s="472" t="s">
        <v>37</v>
      </c>
      <c r="G90" s="472" t="s">
        <v>707</v>
      </c>
      <c r="H90" s="812" t="s">
        <v>1272</v>
      </c>
      <c r="I90" s="780" t="s">
        <v>89</v>
      </c>
      <c r="J90" s="788">
        <v>0</v>
      </c>
      <c r="K90" s="574" t="s">
        <v>90</v>
      </c>
      <c r="L90" s="788">
        <v>0</v>
      </c>
      <c r="M90" s="801">
        <v>0</v>
      </c>
      <c r="N90" s="681">
        <v>1</v>
      </c>
      <c r="O90" s="784" t="s">
        <v>2027</v>
      </c>
      <c r="P90" s="561" t="s">
        <v>3729</v>
      </c>
    </row>
    <row r="91" spans="1:16" x14ac:dyDescent="0.25">
      <c r="A91" s="811">
        <v>90</v>
      </c>
      <c r="B91" s="472" t="s">
        <v>29</v>
      </c>
      <c r="C91" s="823" t="s">
        <v>2544</v>
      </c>
      <c r="D91" s="472" t="s">
        <v>1638</v>
      </c>
      <c r="E91" s="813" t="s">
        <v>2347</v>
      </c>
      <c r="F91" s="472" t="s">
        <v>37</v>
      </c>
      <c r="G91" s="472" t="s">
        <v>707</v>
      </c>
      <c r="H91" s="812" t="s">
        <v>1272</v>
      </c>
      <c r="I91" s="780" t="s">
        <v>89</v>
      </c>
      <c r="J91" s="788">
        <v>0</v>
      </c>
      <c r="K91" s="574" t="s">
        <v>90</v>
      </c>
      <c r="L91" s="788">
        <v>0</v>
      </c>
      <c r="M91" s="801">
        <v>0</v>
      </c>
      <c r="N91" s="681">
        <v>1</v>
      </c>
      <c r="O91" s="784" t="s">
        <v>2027</v>
      </c>
      <c r="P91" s="561" t="s">
        <v>3729</v>
      </c>
    </row>
    <row r="92" spans="1:16" x14ac:dyDescent="0.25">
      <c r="A92" s="811">
        <v>91</v>
      </c>
      <c r="B92" s="472" t="s">
        <v>29</v>
      </c>
      <c r="C92" s="823" t="s">
        <v>2544</v>
      </c>
      <c r="D92" s="472" t="s">
        <v>1639</v>
      </c>
      <c r="E92" s="813" t="s">
        <v>2348</v>
      </c>
      <c r="F92" s="472" t="s">
        <v>37</v>
      </c>
      <c r="G92" s="472" t="s">
        <v>707</v>
      </c>
      <c r="H92" s="812" t="s">
        <v>1272</v>
      </c>
      <c r="I92" s="780" t="s">
        <v>89</v>
      </c>
      <c r="J92" s="788">
        <v>0</v>
      </c>
      <c r="K92" s="574" t="s">
        <v>90</v>
      </c>
      <c r="L92" s="788">
        <v>0</v>
      </c>
      <c r="M92" s="801">
        <v>0</v>
      </c>
      <c r="N92" s="681">
        <v>1</v>
      </c>
      <c r="O92" s="784" t="s">
        <v>2027</v>
      </c>
      <c r="P92" s="561" t="s">
        <v>3729</v>
      </c>
    </row>
    <row r="93" spans="1:16" ht="36" x14ac:dyDescent="0.25">
      <c r="A93" s="811">
        <v>92</v>
      </c>
      <c r="B93" s="472" t="s">
        <v>39</v>
      </c>
      <c r="C93" s="656" t="s">
        <v>2545</v>
      </c>
      <c r="D93" s="472" t="s">
        <v>1640</v>
      </c>
      <c r="E93" s="813" t="s">
        <v>2481</v>
      </c>
      <c r="F93" s="472" t="s">
        <v>37</v>
      </c>
      <c r="G93" s="472" t="s">
        <v>707</v>
      </c>
      <c r="H93" s="814" t="s">
        <v>1272</v>
      </c>
      <c r="I93" s="780" t="s">
        <v>89</v>
      </c>
      <c r="J93" s="789">
        <v>0.56000000000000005</v>
      </c>
      <c r="K93" s="574" t="s">
        <v>90</v>
      </c>
      <c r="L93" s="790">
        <v>0.42000000000000004</v>
      </c>
      <c r="M93" s="801">
        <v>0.75</v>
      </c>
      <c r="N93" s="681">
        <v>1</v>
      </c>
      <c r="O93" s="784" t="s">
        <v>2025</v>
      </c>
      <c r="P93" s="561" t="s">
        <v>3730</v>
      </c>
    </row>
    <row r="94" spans="1:16" ht="24" x14ac:dyDescent="0.25">
      <c r="A94" s="811">
        <v>93</v>
      </c>
      <c r="B94" s="472" t="s">
        <v>39</v>
      </c>
      <c r="C94" s="656" t="s">
        <v>2545</v>
      </c>
      <c r="D94" s="472" t="s">
        <v>1641</v>
      </c>
      <c r="E94" s="813" t="s">
        <v>2482</v>
      </c>
      <c r="F94" s="472" t="s">
        <v>37</v>
      </c>
      <c r="G94" s="472" t="s">
        <v>707</v>
      </c>
      <c r="H94" s="814" t="s">
        <v>1272</v>
      </c>
      <c r="I94" s="780" t="s">
        <v>89</v>
      </c>
      <c r="J94" s="781">
        <v>6</v>
      </c>
      <c r="K94" s="574" t="s">
        <v>90</v>
      </c>
      <c r="L94" s="781">
        <v>0</v>
      </c>
      <c r="M94" s="801">
        <v>0</v>
      </c>
      <c r="N94" s="681">
        <v>0</v>
      </c>
      <c r="O94" s="784" t="s">
        <v>2021</v>
      </c>
      <c r="P94" s="561" t="s">
        <v>3731</v>
      </c>
    </row>
    <row r="95" spans="1:16" ht="24" x14ac:dyDescent="0.25">
      <c r="A95" s="811">
        <v>94</v>
      </c>
      <c r="B95" s="472" t="s">
        <v>39</v>
      </c>
      <c r="C95" s="656" t="s">
        <v>2546</v>
      </c>
      <c r="D95" s="472" t="s">
        <v>1642</v>
      </c>
      <c r="E95" s="813" t="s">
        <v>2381</v>
      </c>
      <c r="F95" s="472" t="s">
        <v>37</v>
      </c>
      <c r="G95" s="472" t="s">
        <v>707</v>
      </c>
      <c r="H95" s="814" t="s">
        <v>1272</v>
      </c>
      <c r="I95" s="780" t="s">
        <v>89</v>
      </c>
      <c r="J95" s="781">
        <v>58</v>
      </c>
      <c r="K95" s="574" t="s">
        <v>90</v>
      </c>
      <c r="L95" s="781">
        <v>51</v>
      </c>
      <c r="M95" s="801">
        <v>0.87931034482758619</v>
      </c>
      <c r="N95" s="681">
        <v>0.87931034482758619</v>
      </c>
      <c r="O95" s="784" t="s">
        <v>2027</v>
      </c>
      <c r="P95" s="561" t="s">
        <v>3732</v>
      </c>
    </row>
    <row r="96" spans="1:16" ht="24" x14ac:dyDescent="0.25">
      <c r="A96" s="811">
        <v>95</v>
      </c>
      <c r="B96" s="472" t="s">
        <v>39</v>
      </c>
      <c r="C96" s="656" t="s">
        <v>2546</v>
      </c>
      <c r="D96" s="472" t="s">
        <v>1643</v>
      </c>
      <c r="E96" s="813" t="s">
        <v>2382</v>
      </c>
      <c r="F96" s="472" t="s">
        <v>37</v>
      </c>
      <c r="G96" s="472" t="s">
        <v>707</v>
      </c>
      <c r="H96" s="814" t="s">
        <v>1272</v>
      </c>
      <c r="I96" s="780" t="s">
        <v>89</v>
      </c>
      <c r="J96" s="781">
        <v>1</v>
      </c>
      <c r="K96" s="574" t="s">
        <v>90</v>
      </c>
      <c r="L96" s="781">
        <v>0.5</v>
      </c>
      <c r="M96" s="801">
        <v>0.5</v>
      </c>
      <c r="N96" s="681">
        <v>0.5</v>
      </c>
      <c r="O96" s="784" t="s">
        <v>2018</v>
      </c>
      <c r="P96" s="561" t="s">
        <v>3733</v>
      </c>
    </row>
    <row r="97" spans="1:16" ht="36" x14ac:dyDescent="0.25">
      <c r="A97" s="811">
        <v>96</v>
      </c>
      <c r="B97" s="472" t="s">
        <v>29</v>
      </c>
      <c r="C97" s="813" t="s">
        <v>2526</v>
      </c>
      <c r="D97" s="472" t="s">
        <v>1644</v>
      </c>
      <c r="E97" s="813" t="s">
        <v>2526</v>
      </c>
      <c r="F97" s="472" t="s">
        <v>37</v>
      </c>
      <c r="G97" s="472" t="s">
        <v>707</v>
      </c>
      <c r="H97" s="812" t="s">
        <v>3429</v>
      </c>
      <c r="I97" s="780" t="s">
        <v>89</v>
      </c>
      <c r="J97" s="788">
        <v>30</v>
      </c>
      <c r="K97" s="574" t="s">
        <v>90</v>
      </c>
      <c r="L97" s="788">
        <v>27</v>
      </c>
      <c r="M97" s="801">
        <v>0.9</v>
      </c>
      <c r="N97" s="681">
        <v>0.9</v>
      </c>
      <c r="O97" s="784" t="s">
        <v>2027</v>
      </c>
      <c r="P97" s="561" t="s">
        <v>3734</v>
      </c>
    </row>
    <row r="98" spans="1:16" ht="24" x14ac:dyDescent="0.25">
      <c r="A98" s="811">
        <v>97</v>
      </c>
      <c r="B98" s="472" t="s">
        <v>2266</v>
      </c>
      <c r="C98" s="823" t="s">
        <v>2397</v>
      </c>
      <c r="D98" s="472" t="s">
        <v>1645</v>
      </c>
      <c r="E98" s="813" t="s">
        <v>2534</v>
      </c>
      <c r="F98" s="472" t="s">
        <v>37</v>
      </c>
      <c r="G98" s="472" t="s">
        <v>707</v>
      </c>
      <c r="H98" s="812" t="s">
        <v>3429</v>
      </c>
      <c r="I98" s="780" t="s">
        <v>89</v>
      </c>
      <c r="J98" s="788">
        <v>0</v>
      </c>
      <c r="K98" s="574" t="s">
        <v>90</v>
      </c>
      <c r="L98" s="788">
        <v>0</v>
      </c>
      <c r="M98" s="801">
        <v>0</v>
      </c>
      <c r="N98" s="681">
        <v>1</v>
      </c>
      <c r="O98" s="784" t="s">
        <v>2027</v>
      </c>
      <c r="P98" s="561" t="s">
        <v>3735</v>
      </c>
    </row>
    <row r="99" spans="1:16" ht="24" x14ac:dyDescent="0.25">
      <c r="A99" s="811">
        <v>98</v>
      </c>
      <c r="B99" s="472" t="s">
        <v>2266</v>
      </c>
      <c r="C99" s="823" t="s">
        <v>2397</v>
      </c>
      <c r="D99" s="472" t="s">
        <v>1646</v>
      </c>
      <c r="E99" s="813" t="s">
        <v>2540</v>
      </c>
      <c r="F99" s="472" t="s">
        <v>37</v>
      </c>
      <c r="G99" s="472" t="s">
        <v>707</v>
      </c>
      <c r="H99" s="812" t="s">
        <v>3429</v>
      </c>
      <c r="I99" s="780" t="s">
        <v>89</v>
      </c>
      <c r="J99" s="788">
        <v>0</v>
      </c>
      <c r="K99" s="574" t="s">
        <v>90</v>
      </c>
      <c r="L99" s="788">
        <v>0</v>
      </c>
      <c r="M99" s="801">
        <v>0</v>
      </c>
      <c r="N99" s="681">
        <v>1</v>
      </c>
      <c r="O99" s="784" t="s">
        <v>2027</v>
      </c>
      <c r="P99" s="561" t="s">
        <v>3736</v>
      </c>
    </row>
    <row r="100" spans="1:16" ht="24" x14ac:dyDescent="0.25">
      <c r="A100" s="811">
        <v>99</v>
      </c>
      <c r="B100" s="472" t="s">
        <v>2266</v>
      </c>
      <c r="C100" s="823" t="s">
        <v>3015</v>
      </c>
      <c r="D100" s="472" t="s">
        <v>1647</v>
      </c>
      <c r="E100" s="813" t="s">
        <v>2383</v>
      </c>
      <c r="F100" s="472" t="s">
        <v>37</v>
      </c>
      <c r="G100" s="472" t="s">
        <v>707</v>
      </c>
      <c r="H100" s="812" t="s">
        <v>3429</v>
      </c>
      <c r="I100" s="780" t="s">
        <v>89</v>
      </c>
      <c r="J100" s="791">
        <v>0.5</v>
      </c>
      <c r="K100" s="574" t="s">
        <v>90</v>
      </c>
      <c r="L100" s="790">
        <v>0</v>
      </c>
      <c r="M100" s="801">
        <v>0</v>
      </c>
      <c r="N100" s="681">
        <v>0</v>
      </c>
      <c r="O100" s="784" t="s">
        <v>2018</v>
      </c>
      <c r="P100" s="561" t="s">
        <v>3737</v>
      </c>
    </row>
    <row r="101" spans="1:16" ht="24" x14ac:dyDescent="0.25">
      <c r="A101" s="811">
        <v>100</v>
      </c>
      <c r="B101" s="472" t="s">
        <v>2266</v>
      </c>
      <c r="C101" s="823" t="s">
        <v>3015</v>
      </c>
      <c r="D101" s="472" t="s">
        <v>1648</v>
      </c>
      <c r="E101" s="813" t="s">
        <v>2384</v>
      </c>
      <c r="F101" s="472" t="s">
        <v>37</v>
      </c>
      <c r="G101" s="472" t="s">
        <v>707</v>
      </c>
      <c r="H101" s="812" t="s">
        <v>3429</v>
      </c>
      <c r="I101" s="780" t="s">
        <v>89</v>
      </c>
      <c r="J101" s="791">
        <v>0.5</v>
      </c>
      <c r="K101" s="574" t="s">
        <v>90</v>
      </c>
      <c r="L101" s="790">
        <v>0.5</v>
      </c>
      <c r="M101" s="801">
        <v>1</v>
      </c>
      <c r="N101" s="681">
        <v>1</v>
      </c>
      <c r="O101" s="784" t="s">
        <v>1103</v>
      </c>
      <c r="P101" s="561" t="s">
        <v>3738</v>
      </c>
    </row>
    <row r="102" spans="1:16" ht="24" x14ac:dyDescent="0.25">
      <c r="A102" s="811">
        <v>101</v>
      </c>
      <c r="B102" s="472" t="s">
        <v>2266</v>
      </c>
      <c r="C102" s="823" t="s">
        <v>3015</v>
      </c>
      <c r="D102" s="472" t="s">
        <v>1649</v>
      </c>
      <c r="E102" s="813" t="s">
        <v>1988</v>
      </c>
      <c r="F102" s="472" t="s">
        <v>37</v>
      </c>
      <c r="G102" s="472" t="s">
        <v>707</v>
      </c>
      <c r="H102" s="812" t="s">
        <v>3429</v>
      </c>
      <c r="I102" s="780" t="s">
        <v>89</v>
      </c>
      <c r="J102" s="789">
        <v>0.99999999999999989</v>
      </c>
      <c r="K102" s="574" t="s">
        <v>90</v>
      </c>
      <c r="L102" s="790">
        <v>0</v>
      </c>
      <c r="M102" s="801">
        <v>0</v>
      </c>
      <c r="N102" s="681">
        <v>0</v>
      </c>
      <c r="O102" s="784" t="s">
        <v>2022</v>
      </c>
      <c r="P102" s="561" t="s">
        <v>3739</v>
      </c>
    </row>
    <row r="103" spans="1:16" x14ac:dyDescent="0.25">
      <c r="A103" s="811">
        <v>102</v>
      </c>
      <c r="B103" s="472" t="s">
        <v>2266</v>
      </c>
      <c r="C103" s="823" t="s">
        <v>3015</v>
      </c>
      <c r="D103" s="472" t="s">
        <v>1808</v>
      </c>
      <c r="E103" s="813" t="s">
        <v>2385</v>
      </c>
      <c r="F103" s="472" t="s">
        <v>37</v>
      </c>
      <c r="G103" s="472" t="s">
        <v>707</v>
      </c>
      <c r="H103" s="812" t="s">
        <v>3429</v>
      </c>
      <c r="I103" s="780" t="s">
        <v>89</v>
      </c>
      <c r="J103" s="788">
        <v>33</v>
      </c>
      <c r="K103" s="574" t="s">
        <v>90</v>
      </c>
      <c r="L103" s="788">
        <v>15</v>
      </c>
      <c r="M103" s="801">
        <v>0.45454545454545453</v>
      </c>
      <c r="N103" s="681">
        <v>1</v>
      </c>
      <c r="O103" s="784" t="s">
        <v>2027</v>
      </c>
      <c r="P103" s="561" t="s">
        <v>3740</v>
      </c>
    </row>
    <row r="104" spans="1:16" ht="24" x14ac:dyDescent="0.25">
      <c r="A104" s="811">
        <v>103</v>
      </c>
      <c r="B104" s="472" t="s">
        <v>2266</v>
      </c>
      <c r="C104" s="823" t="s">
        <v>3015</v>
      </c>
      <c r="D104" s="472" t="s">
        <v>1809</v>
      </c>
      <c r="E104" s="813" t="s">
        <v>2184</v>
      </c>
      <c r="F104" s="472" t="s">
        <v>37</v>
      </c>
      <c r="G104" s="472" t="s">
        <v>707</v>
      </c>
      <c r="H104" s="812" t="s">
        <v>3429</v>
      </c>
      <c r="I104" s="780" t="s">
        <v>89</v>
      </c>
      <c r="J104" s="788">
        <v>1</v>
      </c>
      <c r="K104" s="574" t="s">
        <v>90</v>
      </c>
      <c r="L104" s="788">
        <v>1</v>
      </c>
      <c r="M104" s="801">
        <v>1</v>
      </c>
      <c r="N104" s="681">
        <v>1</v>
      </c>
      <c r="O104" s="784" t="s">
        <v>1103</v>
      </c>
      <c r="P104" s="561" t="s">
        <v>3741</v>
      </c>
    </row>
    <row r="105" spans="1:16" ht="48" x14ac:dyDescent="0.25">
      <c r="A105" s="811">
        <v>104</v>
      </c>
      <c r="B105" s="472" t="s">
        <v>2266</v>
      </c>
      <c r="C105" s="823" t="s">
        <v>3015</v>
      </c>
      <c r="D105" s="472" t="s">
        <v>1810</v>
      </c>
      <c r="E105" s="813" t="s">
        <v>2391</v>
      </c>
      <c r="F105" s="472" t="s">
        <v>37</v>
      </c>
      <c r="G105" s="472" t="s">
        <v>707</v>
      </c>
      <c r="H105" s="812" t="s">
        <v>3429</v>
      </c>
      <c r="I105" s="780" t="s">
        <v>89</v>
      </c>
      <c r="J105" s="791">
        <v>10</v>
      </c>
      <c r="K105" s="574" t="s">
        <v>90</v>
      </c>
      <c r="L105" s="788">
        <v>0.5</v>
      </c>
      <c r="M105" s="801">
        <v>0.05</v>
      </c>
      <c r="N105" s="681">
        <v>0.25</v>
      </c>
      <c r="O105" s="784" t="s">
        <v>2027</v>
      </c>
      <c r="P105" s="561" t="s">
        <v>3742</v>
      </c>
    </row>
    <row r="106" spans="1:16" ht="24" x14ac:dyDescent="0.25">
      <c r="A106" s="811">
        <v>105</v>
      </c>
      <c r="B106" s="472" t="s">
        <v>2266</v>
      </c>
      <c r="C106" s="823" t="s">
        <v>3015</v>
      </c>
      <c r="D106" s="472" t="s">
        <v>1811</v>
      </c>
      <c r="E106" s="813" t="s">
        <v>2386</v>
      </c>
      <c r="F106" s="472" t="s">
        <v>37</v>
      </c>
      <c r="G106" s="472" t="s">
        <v>707</v>
      </c>
      <c r="H106" s="812" t="s">
        <v>3429</v>
      </c>
      <c r="I106" s="780" t="s">
        <v>89</v>
      </c>
      <c r="J106" s="791">
        <v>0.99999999999999978</v>
      </c>
      <c r="K106" s="574" t="s">
        <v>90</v>
      </c>
      <c r="L106" s="790">
        <v>2.0830000000000001E-2</v>
      </c>
      <c r="M106" s="801">
        <v>2.0830000000000005E-2</v>
      </c>
      <c r="N106" s="681">
        <v>0.33328000000000002</v>
      </c>
      <c r="O106" s="784" t="s">
        <v>2026</v>
      </c>
      <c r="P106" s="561" t="s">
        <v>3743</v>
      </c>
    </row>
    <row r="107" spans="1:16" ht="24" x14ac:dyDescent="0.25">
      <c r="A107" s="811">
        <v>106</v>
      </c>
      <c r="B107" s="472" t="s">
        <v>2266</v>
      </c>
      <c r="C107" s="823" t="s">
        <v>3015</v>
      </c>
      <c r="D107" s="472" t="s">
        <v>1812</v>
      </c>
      <c r="E107" s="813" t="s">
        <v>2387</v>
      </c>
      <c r="F107" s="472" t="s">
        <v>37</v>
      </c>
      <c r="G107" s="472" t="s">
        <v>707</v>
      </c>
      <c r="H107" s="812" t="s">
        <v>3429</v>
      </c>
      <c r="I107" s="780" t="s">
        <v>89</v>
      </c>
      <c r="J107" s="788">
        <v>1</v>
      </c>
      <c r="K107" s="574" t="s">
        <v>90</v>
      </c>
      <c r="L107" s="788">
        <v>0</v>
      </c>
      <c r="M107" s="801">
        <v>0</v>
      </c>
      <c r="N107" s="681">
        <v>1</v>
      </c>
      <c r="O107" s="784" t="s">
        <v>2027</v>
      </c>
      <c r="P107" s="561" t="s">
        <v>3744</v>
      </c>
    </row>
    <row r="108" spans="1:16" ht="60" x14ac:dyDescent="0.25">
      <c r="A108" s="811">
        <v>107</v>
      </c>
      <c r="B108" s="472" t="s">
        <v>2266</v>
      </c>
      <c r="C108" s="823" t="s">
        <v>3015</v>
      </c>
      <c r="D108" s="472" t="s">
        <v>1813</v>
      </c>
      <c r="E108" s="813" t="s">
        <v>2429</v>
      </c>
      <c r="F108" s="472" t="s">
        <v>37</v>
      </c>
      <c r="G108" s="472" t="s">
        <v>707</v>
      </c>
      <c r="H108" s="812" t="s">
        <v>3429</v>
      </c>
      <c r="I108" s="780" t="s">
        <v>89</v>
      </c>
      <c r="J108" s="788">
        <v>5</v>
      </c>
      <c r="K108" s="574" t="s">
        <v>90</v>
      </c>
      <c r="L108" s="788">
        <v>5</v>
      </c>
      <c r="M108" s="801">
        <v>1</v>
      </c>
      <c r="N108" s="681">
        <v>1</v>
      </c>
      <c r="O108" s="784" t="s">
        <v>1103</v>
      </c>
      <c r="P108" s="561" t="s">
        <v>3745</v>
      </c>
    </row>
    <row r="109" spans="1:16" ht="24" x14ac:dyDescent="0.25">
      <c r="A109" s="811">
        <v>108</v>
      </c>
      <c r="B109" s="472" t="s">
        <v>2266</v>
      </c>
      <c r="C109" s="823" t="s">
        <v>2398</v>
      </c>
      <c r="D109" s="472" t="s">
        <v>1814</v>
      </c>
      <c r="E109" s="813" t="s">
        <v>2388</v>
      </c>
      <c r="F109" s="472" t="s">
        <v>37</v>
      </c>
      <c r="G109" s="472" t="s">
        <v>707</v>
      </c>
      <c r="H109" s="812" t="s">
        <v>3429</v>
      </c>
      <c r="I109" s="780" t="s">
        <v>89</v>
      </c>
      <c r="J109" s="789">
        <v>1</v>
      </c>
      <c r="K109" s="574" t="s">
        <v>90</v>
      </c>
      <c r="L109" s="790">
        <v>0</v>
      </c>
      <c r="M109" s="801">
        <v>0</v>
      </c>
      <c r="N109" s="681">
        <v>1</v>
      </c>
      <c r="O109" s="784" t="s">
        <v>2027</v>
      </c>
      <c r="P109" s="561" t="s">
        <v>3746</v>
      </c>
    </row>
    <row r="110" spans="1:16" ht="24" x14ac:dyDescent="0.25">
      <c r="A110" s="811">
        <v>109</v>
      </c>
      <c r="B110" s="472" t="s">
        <v>2266</v>
      </c>
      <c r="C110" s="823" t="s">
        <v>2398</v>
      </c>
      <c r="D110" s="472" t="s">
        <v>1815</v>
      </c>
      <c r="E110" s="813" t="s">
        <v>2389</v>
      </c>
      <c r="F110" s="472" t="s">
        <v>37</v>
      </c>
      <c r="G110" s="472" t="s">
        <v>707</v>
      </c>
      <c r="H110" s="812" t="s">
        <v>3429</v>
      </c>
      <c r="I110" s="780" t="s">
        <v>89</v>
      </c>
      <c r="J110" s="790">
        <v>0.99999999999999989</v>
      </c>
      <c r="K110" s="574" t="s">
        <v>90</v>
      </c>
      <c r="L110" s="790">
        <v>5.5E-2</v>
      </c>
      <c r="M110" s="801">
        <v>5.5000000000000007E-2</v>
      </c>
      <c r="N110" s="681">
        <v>0.49504950495049505</v>
      </c>
      <c r="O110" s="784" t="s">
        <v>2027</v>
      </c>
      <c r="P110" s="561" t="s">
        <v>3747</v>
      </c>
    </row>
    <row r="111" spans="1:16" ht="24" x14ac:dyDescent="0.25">
      <c r="A111" s="811">
        <v>110</v>
      </c>
      <c r="B111" s="472" t="s">
        <v>2266</v>
      </c>
      <c r="C111" s="823" t="s">
        <v>2398</v>
      </c>
      <c r="D111" s="472" t="s">
        <v>1816</v>
      </c>
      <c r="E111" s="813" t="s">
        <v>2390</v>
      </c>
      <c r="F111" s="472" t="s">
        <v>37</v>
      </c>
      <c r="G111" s="472" t="s">
        <v>707</v>
      </c>
      <c r="H111" s="812" t="s">
        <v>3429</v>
      </c>
      <c r="I111" s="780" t="s">
        <v>89</v>
      </c>
      <c r="J111" s="792">
        <v>1</v>
      </c>
      <c r="K111" s="574" t="s">
        <v>90</v>
      </c>
      <c r="L111" s="793">
        <v>0.30280000000000001</v>
      </c>
      <c r="M111" s="802">
        <v>0.30280000000000001</v>
      </c>
      <c r="N111" s="803">
        <v>1.2112000000000001</v>
      </c>
      <c r="O111" s="784" t="s">
        <v>2024</v>
      </c>
      <c r="P111" s="561" t="s">
        <v>3748</v>
      </c>
    </row>
    <row r="112" spans="1:16" ht="48" x14ac:dyDescent="0.25">
      <c r="A112" s="811">
        <v>111</v>
      </c>
      <c r="B112" s="472" t="s">
        <v>29</v>
      </c>
      <c r="C112" s="813" t="s">
        <v>2526</v>
      </c>
      <c r="D112" s="472" t="s">
        <v>1817</v>
      </c>
      <c r="E112" s="813" t="s">
        <v>2392</v>
      </c>
      <c r="F112" s="472" t="s">
        <v>37</v>
      </c>
      <c r="G112" s="472" t="s">
        <v>707</v>
      </c>
      <c r="H112" s="812" t="s">
        <v>1271</v>
      </c>
      <c r="I112" s="780" t="s">
        <v>89</v>
      </c>
      <c r="J112" s="788">
        <v>4195</v>
      </c>
      <c r="K112" s="574" t="s">
        <v>90</v>
      </c>
      <c r="L112" s="788">
        <v>2494</v>
      </c>
      <c r="M112" s="801">
        <v>0.59451728247914182</v>
      </c>
      <c r="N112" s="681">
        <v>0.59451728247914182</v>
      </c>
      <c r="O112" s="784" t="s">
        <v>2027</v>
      </c>
      <c r="P112" s="561" t="s">
        <v>3749</v>
      </c>
    </row>
    <row r="113" spans="1:16" ht="36" x14ac:dyDescent="0.25">
      <c r="A113" s="811">
        <v>112</v>
      </c>
      <c r="B113" s="472" t="s">
        <v>29</v>
      </c>
      <c r="C113" s="656" t="s">
        <v>2527</v>
      </c>
      <c r="D113" s="472" t="s">
        <v>1818</v>
      </c>
      <c r="E113" s="813" t="s">
        <v>2537</v>
      </c>
      <c r="F113" s="472" t="s">
        <v>37</v>
      </c>
      <c r="G113" s="472" t="s">
        <v>707</v>
      </c>
      <c r="H113" s="812" t="s">
        <v>1271</v>
      </c>
      <c r="I113" s="780" t="s">
        <v>89</v>
      </c>
      <c r="J113" s="788">
        <v>6466</v>
      </c>
      <c r="K113" s="574" t="s">
        <v>90</v>
      </c>
      <c r="L113" s="788">
        <v>79</v>
      </c>
      <c r="M113" s="801">
        <v>1.2217754407670894E-2</v>
      </c>
      <c r="N113" s="681">
        <v>1.2217754407670894E-2</v>
      </c>
      <c r="O113" s="784" t="s">
        <v>2027</v>
      </c>
      <c r="P113" s="561" t="s">
        <v>3750</v>
      </c>
    </row>
    <row r="114" spans="1:16" ht="24" x14ac:dyDescent="0.25">
      <c r="A114" s="811">
        <v>113</v>
      </c>
      <c r="B114" s="472" t="s">
        <v>29</v>
      </c>
      <c r="C114" s="656" t="s">
        <v>2528</v>
      </c>
      <c r="D114" s="472" t="s">
        <v>1819</v>
      </c>
      <c r="E114" s="813" t="s">
        <v>2349</v>
      </c>
      <c r="F114" s="472" t="s">
        <v>37</v>
      </c>
      <c r="G114" s="472" t="s">
        <v>707</v>
      </c>
      <c r="H114" s="815" t="s">
        <v>1271</v>
      </c>
      <c r="I114" s="780" t="s">
        <v>89</v>
      </c>
      <c r="J114" s="788">
        <v>48</v>
      </c>
      <c r="K114" s="574" t="s">
        <v>90</v>
      </c>
      <c r="L114" s="788">
        <v>0</v>
      </c>
      <c r="M114" s="801">
        <v>0</v>
      </c>
      <c r="N114" s="681">
        <v>0</v>
      </c>
      <c r="O114" s="784" t="s">
        <v>2027</v>
      </c>
      <c r="P114" s="561" t="s">
        <v>3751</v>
      </c>
    </row>
    <row r="115" spans="1:16" ht="24" x14ac:dyDescent="0.25">
      <c r="A115" s="811">
        <v>114</v>
      </c>
      <c r="B115" s="472" t="s">
        <v>29</v>
      </c>
      <c r="C115" s="656" t="s">
        <v>2528</v>
      </c>
      <c r="D115" s="472" t="s">
        <v>1820</v>
      </c>
      <c r="E115" s="813" t="s">
        <v>1075</v>
      </c>
      <c r="F115" s="472" t="s">
        <v>37</v>
      </c>
      <c r="G115" s="472" t="s">
        <v>707</v>
      </c>
      <c r="H115" s="815" t="s">
        <v>1271</v>
      </c>
      <c r="I115" s="780" t="s">
        <v>89</v>
      </c>
      <c r="J115" s="788">
        <v>19</v>
      </c>
      <c r="K115" s="574" t="s">
        <v>90</v>
      </c>
      <c r="L115" s="788">
        <v>5</v>
      </c>
      <c r="M115" s="801">
        <v>0.26315789473684209</v>
      </c>
      <c r="N115" s="681">
        <v>0.26315789473684209</v>
      </c>
      <c r="O115" s="784" t="s">
        <v>2027</v>
      </c>
      <c r="P115" s="561" t="s">
        <v>3751</v>
      </c>
    </row>
    <row r="116" spans="1:16" ht="24" x14ac:dyDescent="0.25">
      <c r="A116" s="811">
        <v>115</v>
      </c>
      <c r="B116" s="472" t="s">
        <v>29</v>
      </c>
      <c r="C116" s="656" t="s">
        <v>2528</v>
      </c>
      <c r="D116" s="472" t="s">
        <v>2112</v>
      </c>
      <c r="E116" s="813" t="s">
        <v>2516</v>
      </c>
      <c r="F116" s="472" t="s">
        <v>37</v>
      </c>
      <c r="G116" s="472" t="s">
        <v>707</v>
      </c>
      <c r="H116" s="815" t="s">
        <v>1271</v>
      </c>
      <c r="I116" s="780" t="s">
        <v>89</v>
      </c>
      <c r="J116" s="788">
        <v>26</v>
      </c>
      <c r="K116" s="574" t="s">
        <v>90</v>
      </c>
      <c r="L116" s="788">
        <v>14</v>
      </c>
      <c r="M116" s="801">
        <v>0.53846153846153844</v>
      </c>
      <c r="N116" s="681">
        <v>0.53846153846153844</v>
      </c>
      <c r="O116" s="784" t="s">
        <v>2027</v>
      </c>
      <c r="P116" s="561" t="s">
        <v>3751</v>
      </c>
    </row>
    <row r="117" spans="1:16" ht="24" x14ac:dyDescent="0.25">
      <c r="A117" s="811">
        <v>116</v>
      </c>
      <c r="B117" s="472" t="s">
        <v>29</v>
      </c>
      <c r="C117" s="656" t="s">
        <v>2528</v>
      </c>
      <c r="D117" s="472" t="s">
        <v>2113</v>
      </c>
      <c r="E117" s="813" t="s">
        <v>2517</v>
      </c>
      <c r="F117" s="472" t="s">
        <v>37</v>
      </c>
      <c r="G117" s="472" t="s">
        <v>707</v>
      </c>
      <c r="H117" s="815" t="s">
        <v>1271</v>
      </c>
      <c r="I117" s="780" t="s">
        <v>89</v>
      </c>
      <c r="J117" s="788">
        <v>18</v>
      </c>
      <c r="K117" s="574" t="s">
        <v>90</v>
      </c>
      <c r="L117" s="788">
        <v>0</v>
      </c>
      <c r="M117" s="801">
        <v>0</v>
      </c>
      <c r="N117" s="681">
        <v>0</v>
      </c>
      <c r="O117" s="784" t="s">
        <v>2027</v>
      </c>
      <c r="P117" s="561" t="s">
        <v>3752</v>
      </c>
    </row>
    <row r="118" spans="1:16" ht="24" x14ac:dyDescent="0.25">
      <c r="A118" s="811">
        <v>117</v>
      </c>
      <c r="B118" s="472" t="s">
        <v>29</v>
      </c>
      <c r="C118" s="656" t="s">
        <v>2528</v>
      </c>
      <c r="D118" s="472" t="s">
        <v>2114</v>
      </c>
      <c r="E118" s="813" t="s">
        <v>2352</v>
      </c>
      <c r="F118" s="472" t="s">
        <v>37</v>
      </c>
      <c r="G118" s="472" t="s">
        <v>707</v>
      </c>
      <c r="H118" s="815" t="s">
        <v>1271</v>
      </c>
      <c r="I118" s="780" t="s">
        <v>89</v>
      </c>
      <c r="J118" s="788">
        <v>0</v>
      </c>
      <c r="K118" s="574" t="s">
        <v>90</v>
      </c>
      <c r="L118" s="794">
        <v>0</v>
      </c>
      <c r="M118" s="801">
        <v>0</v>
      </c>
      <c r="N118" s="681">
        <v>1</v>
      </c>
      <c r="O118" s="784" t="s">
        <v>2027</v>
      </c>
      <c r="P118" s="561" t="s">
        <v>3752</v>
      </c>
    </row>
    <row r="119" spans="1:16" ht="24" x14ac:dyDescent="0.25">
      <c r="A119" s="811">
        <v>118</v>
      </c>
      <c r="B119" s="472" t="s">
        <v>29</v>
      </c>
      <c r="C119" s="656" t="s">
        <v>2528</v>
      </c>
      <c r="D119" s="472" t="s">
        <v>2115</v>
      </c>
      <c r="E119" s="813" t="s">
        <v>2488</v>
      </c>
      <c r="F119" s="472" t="s">
        <v>37</v>
      </c>
      <c r="G119" s="472" t="s">
        <v>707</v>
      </c>
      <c r="H119" s="812" t="s">
        <v>1271</v>
      </c>
      <c r="I119" s="780" t="s">
        <v>89</v>
      </c>
      <c r="J119" s="788">
        <v>0</v>
      </c>
      <c r="K119" s="574" t="s">
        <v>90</v>
      </c>
      <c r="L119" s="794">
        <v>0</v>
      </c>
      <c r="M119" s="801">
        <v>0</v>
      </c>
      <c r="N119" s="681">
        <v>1</v>
      </c>
      <c r="O119" s="784" t="s">
        <v>2027</v>
      </c>
      <c r="P119" s="561" t="s">
        <v>3752</v>
      </c>
    </row>
    <row r="120" spans="1:16" ht="60" x14ac:dyDescent="0.25">
      <c r="A120" s="811">
        <v>119</v>
      </c>
      <c r="B120" s="472" t="s">
        <v>29</v>
      </c>
      <c r="C120" s="656" t="s">
        <v>2518</v>
      </c>
      <c r="D120" s="472" t="s">
        <v>1662</v>
      </c>
      <c r="E120" s="813" t="s">
        <v>2355</v>
      </c>
      <c r="F120" s="472" t="s">
        <v>41</v>
      </c>
      <c r="G120" s="472" t="s">
        <v>708</v>
      </c>
      <c r="H120" s="812" t="s">
        <v>1270</v>
      </c>
      <c r="I120" s="780" t="s">
        <v>89</v>
      </c>
      <c r="J120" s="781">
        <v>38</v>
      </c>
      <c r="K120" s="574" t="s">
        <v>90</v>
      </c>
      <c r="L120" s="781">
        <v>38</v>
      </c>
      <c r="M120" s="801">
        <v>1</v>
      </c>
      <c r="N120" s="681">
        <v>1</v>
      </c>
      <c r="O120" s="784" t="s">
        <v>1103</v>
      </c>
      <c r="P120" s="779" t="s">
        <v>3753</v>
      </c>
    </row>
    <row r="121" spans="1:16" ht="60" x14ac:dyDescent="0.25">
      <c r="A121" s="811">
        <v>120</v>
      </c>
      <c r="B121" s="472" t="s">
        <v>29</v>
      </c>
      <c r="C121" s="823" t="s">
        <v>2564</v>
      </c>
      <c r="D121" s="472" t="s">
        <v>1663</v>
      </c>
      <c r="E121" s="813" t="s">
        <v>2349</v>
      </c>
      <c r="F121" s="472" t="s">
        <v>41</v>
      </c>
      <c r="G121" s="472" t="s">
        <v>708</v>
      </c>
      <c r="H121" s="812" t="s">
        <v>1270</v>
      </c>
      <c r="I121" s="780" t="s">
        <v>89</v>
      </c>
      <c r="J121" s="781">
        <v>292</v>
      </c>
      <c r="K121" s="574" t="s">
        <v>90</v>
      </c>
      <c r="L121" s="781">
        <v>81</v>
      </c>
      <c r="M121" s="801">
        <v>0.2773972602739726</v>
      </c>
      <c r="N121" s="681">
        <v>0.2773972602739726</v>
      </c>
      <c r="O121" s="784" t="s">
        <v>2027</v>
      </c>
      <c r="P121" s="779" t="s">
        <v>3754</v>
      </c>
    </row>
    <row r="122" spans="1:16" ht="48" x14ac:dyDescent="0.25">
      <c r="A122" s="811">
        <v>121</v>
      </c>
      <c r="B122" s="472" t="s">
        <v>29</v>
      </c>
      <c r="C122" s="823" t="s">
        <v>2564</v>
      </c>
      <c r="D122" s="472" t="s">
        <v>1664</v>
      </c>
      <c r="E122" s="813" t="s">
        <v>1075</v>
      </c>
      <c r="F122" s="472" t="s">
        <v>41</v>
      </c>
      <c r="G122" s="472" t="s">
        <v>708</v>
      </c>
      <c r="H122" s="812" t="s">
        <v>1270</v>
      </c>
      <c r="I122" s="780" t="s">
        <v>89</v>
      </c>
      <c r="J122" s="781">
        <v>93</v>
      </c>
      <c r="K122" s="574" t="s">
        <v>90</v>
      </c>
      <c r="L122" s="781">
        <v>17</v>
      </c>
      <c r="M122" s="801">
        <v>0.18279569892473119</v>
      </c>
      <c r="N122" s="681">
        <v>0.18279569892473119</v>
      </c>
      <c r="O122" s="784" t="s">
        <v>2027</v>
      </c>
      <c r="P122" s="779" t="s">
        <v>3755</v>
      </c>
    </row>
    <row r="123" spans="1:16" ht="60" x14ac:dyDescent="0.25">
      <c r="A123" s="811">
        <v>122</v>
      </c>
      <c r="B123" s="472" t="s">
        <v>29</v>
      </c>
      <c r="C123" s="823" t="s">
        <v>2564</v>
      </c>
      <c r="D123" s="472" t="s">
        <v>1665</v>
      </c>
      <c r="E123" s="813" t="s">
        <v>2516</v>
      </c>
      <c r="F123" s="472" t="s">
        <v>41</v>
      </c>
      <c r="G123" s="472" t="s">
        <v>708</v>
      </c>
      <c r="H123" s="812" t="s">
        <v>1270</v>
      </c>
      <c r="I123" s="780" t="s">
        <v>89</v>
      </c>
      <c r="J123" s="781">
        <v>17</v>
      </c>
      <c r="K123" s="574" t="s">
        <v>90</v>
      </c>
      <c r="L123" s="781">
        <v>17</v>
      </c>
      <c r="M123" s="801">
        <v>1</v>
      </c>
      <c r="N123" s="681">
        <v>1</v>
      </c>
      <c r="O123" s="784" t="s">
        <v>1103</v>
      </c>
      <c r="P123" s="779" t="s">
        <v>3756</v>
      </c>
    </row>
    <row r="124" spans="1:16" ht="60" x14ac:dyDescent="0.25">
      <c r="A124" s="811">
        <v>123</v>
      </c>
      <c r="B124" s="472" t="s">
        <v>29</v>
      </c>
      <c r="C124" s="823" t="s">
        <v>2564</v>
      </c>
      <c r="D124" s="472" t="s">
        <v>1666</v>
      </c>
      <c r="E124" s="813" t="s">
        <v>2517</v>
      </c>
      <c r="F124" s="472" t="s">
        <v>41</v>
      </c>
      <c r="G124" s="472" t="s">
        <v>708</v>
      </c>
      <c r="H124" s="812" t="s">
        <v>1270</v>
      </c>
      <c r="I124" s="780" t="s">
        <v>89</v>
      </c>
      <c r="J124" s="781">
        <v>216</v>
      </c>
      <c r="K124" s="574" t="s">
        <v>90</v>
      </c>
      <c r="L124" s="781">
        <v>81</v>
      </c>
      <c r="M124" s="801">
        <v>0.375</v>
      </c>
      <c r="N124" s="681">
        <v>0.375</v>
      </c>
      <c r="O124" s="784" t="s">
        <v>2027</v>
      </c>
      <c r="P124" s="779" t="s">
        <v>3757</v>
      </c>
    </row>
    <row r="125" spans="1:16" ht="60" x14ac:dyDescent="0.25">
      <c r="A125" s="811">
        <v>124</v>
      </c>
      <c r="B125" s="472" t="s">
        <v>29</v>
      </c>
      <c r="C125" s="823" t="s">
        <v>2564</v>
      </c>
      <c r="D125" s="472" t="s">
        <v>1667</v>
      </c>
      <c r="E125" s="813" t="s">
        <v>2352</v>
      </c>
      <c r="F125" s="472" t="s">
        <v>41</v>
      </c>
      <c r="G125" s="472" t="s">
        <v>708</v>
      </c>
      <c r="H125" s="812" t="s">
        <v>1270</v>
      </c>
      <c r="I125" s="780" t="s">
        <v>89</v>
      </c>
      <c r="J125" s="781">
        <v>319</v>
      </c>
      <c r="K125" s="574" t="s">
        <v>90</v>
      </c>
      <c r="L125" s="781">
        <v>52</v>
      </c>
      <c r="M125" s="801">
        <v>0.16300940438871472</v>
      </c>
      <c r="N125" s="681">
        <v>0.16300940438871472</v>
      </c>
      <c r="O125" s="784" t="s">
        <v>2027</v>
      </c>
      <c r="P125" s="779" t="s">
        <v>3758</v>
      </c>
    </row>
    <row r="126" spans="1:16" ht="48" x14ac:dyDescent="0.25">
      <c r="A126" s="811">
        <v>125</v>
      </c>
      <c r="B126" s="472" t="s">
        <v>29</v>
      </c>
      <c r="C126" s="823" t="s">
        <v>2564</v>
      </c>
      <c r="D126" s="472" t="s">
        <v>1668</v>
      </c>
      <c r="E126" s="813" t="s">
        <v>2488</v>
      </c>
      <c r="F126" s="472" t="s">
        <v>41</v>
      </c>
      <c r="G126" s="472" t="s">
        <v>708</v>
      </c>
      <c r="H126" s="812" t="s">
        <v>1270</v>
      </c>
      <c r="I126" s="780" t="s">
        <v>89</v>
      </c>
      <c r="J126" s="781">
        <v>9</v>
      </c>
      <c r="K126" s="574" t="s">
        <v>90</v>
      </c>
      <c r="L126" s="781">
        <v>8</v>
      </c>
      <c r="M126" s="801">
        <v>0.88888888888888884</v>
      </c>
      <c r="N126" s="681">
        <v>0.88888888888888884</v>
      </c>
      <c r="O126" s="784" t="s">
        <v>2027</v>
      </c>
      <c r="P126" s="779" t="s">
        <v>3759</v>
      </c>
    </row>
    <row r="127" spans="1:16" ht="60" x14ac:dyDescent="0.25">
      <c r="A127" s="811">
        <v>126</v>
      </c>
      <c r="B127" s="472" t="s">
        <v>29</v>
      </c>
      <c r="C127" s="822" t="s">
        <v>2565</v>
      </c>
      <c r="D127" s="472" t="s">
        <v>1669</v>
      </c>
      <c r="E127" s="813" t="s">
        <v>3417</v>
      </c>
      <c r="F127" s="472" t="s">
        <v>41</v>
      </c>
      <c r="G127" s="472" t="s">
        <v>708</v>
      </c>
      <c r="H127" s="812" t="s">
        <v>1270</v>
      </c>
      <c r="I127" s="780" t="s">
        <v>89</v>
      </c>
      <c r="J127" s="781">
        <v>14703</v>
      </c>
      <c r="K127" s="574" t="s">
        <v>90</v>
      </c>
      <c r="L127" s="781">
        <v>2670</v>
      </c>
      <c r="M127" s="801">
        <v>0.18159559273617629</v>
      </c>
      <c r="N127" s="681">
        <v>0.18159559273617629</v>
      </c>
      <c r="O127" s="784" t="s">
        <v>2027</v>
      </c>
      <c r="P127" s="779" t="s">
        <v>3760</v>
      </c>
    </row>
    <row r="128" spans="1:16" ht="24" x14ac:dyDescent="0.25">
      <c r="A128" s="811">
        <v>127</v>
      </c>
      <c r="B128" s="472" t="s">
        <v>29</v>
      </c>
      <c r="C128" s="822" t="s">
        <v>2565</v>
      </c>
      <c r="D128" s="472" t="s">
        <v>1670</v>
      </c>
      <c r="E128" s="813" t="s">
        <v>3418</v>
      </c>
      <c r="F128" s="472" t="s">
        <v>41</v>
      </c>
      <c r="G128" s="472" t="s">
        <v>708</v>
      </c>
      <c r="H128" s="812" t="s">
        <v>1270</v>
      </c>
      <c r="I128" s="780" t="s">
        <v>89</v>
      </c>
      <c r="J128" s="781">
        <v>0</v>
      </c>
      <c r="K128" s="574" t="s">
        <v>90</v>
      </c>
      <c r="L128" s="781">
        <v>0</v>
      </c>
      <c r="M128" s="801">
        <v>0</v>
      </c>
      <c r="N128" s="681">
        <v>1</v>
      </c>
      <c r="O128" s="784" t="s">
        <v>2027</v>
      </c>
      <c r="P128" s="779" t="s">
        <v>3761</v>
      </c>
    </row>
    <row r="129" spans="1:16" ht="60" x14ac:dyDescent="0.25">
      <c r="A129" s="811">
        <v>128</v>
      </c>
      <c r="B129" s="472" t="s">
        <v>29</v>
      </c>
      <c r="C129" s="822" t="s">
        <v>2565</v>
      </c>
      <c r="D129" s="472" t="s">
        <v>1671</v>
      </c>
      <c r="E129" s="813" t="s">
        <v>3419</v>
      </c>
      <c r="F129" s="472" t="s">
        <v>41</v>
      </c>
      <c r="G129" s="472" t="s">
        <v>708</v>
      </c>
      <c r="H129" s="812" t="s">
        <v>1270</v>
      </c>
      <c r="I129" s="780" t="s">
        <v>89</v>
      </c>
      <c r="J129" s="781">
        <v>3253</v>
      </c>
      <c r="K129" s="574" t="s">
        <v>90</v>
      </c>
      <c r="L129" s="781">
        <v>49</v>
      </c>
      <c r="M129" s="801">
        <v>1.5063018751921304E-2</v>
      </c>
      <c r="N129" s="681">
        <v>1.5063018751921304E-2</v>
      </c>
      <c r="O129" s="784" t="s">
        <v>2027</v>
      </c>
      <c r="P129" s="779" t="s">
        <v>3762</v>
      </c>
    </row>
    <row r="130" spans="1:16" ht="36" x14ac:dyDescent="0.25">
      <c r="A130" s="811">
        <v>129</v>
      </c>
      <c r="B130" s="472" t="s">
        <v>29</v>
      </c>
      <c r="C130" s="656" t="s">
        <v>2521</v>
      </c>
      <c r="D130" s="472" t="s">
        <v>1672</v>
      </c>
      <c r="E130" s="813" t="s">
        <v>2346</v>
      </c>
      <c r="F130" s="472" t="s">
        <v>41</v>
      </c>
      <c r="G130" s="472" t="s">
        <v>708</v>
      </c>
      <c r="H130" s="812" t="s">
        <v>1270</v>
      </c>
      <c r="I130" s="780" t="s">
        <v>89</v>
      </c>
      <c r="J130" s="781">
        <v>1</v>
      </c>
      <c r="K130" s="574" t="s">
        <v>90</v>
      </c>
      <c r="L130" s="781">
        <v>0</v>
      </c>
      <c r="M130" s="801">
        <v>0</v>
      </c>
      <c r="N130" s="681">
        <v>0</v>
      </c>
      <c r="O130" s="784" t="s">
        <v>2027</v>
      </c>
      <c r="P130" s="779" t="s">
        <v>3763</v>
      </c>
    </row>
    <row r="131" spans="1:16" ht="36" x14ac:dyDescent="0.25">
      <c r="A131" s="811">
        <v>130</v>
      </c>
      <c r="B131" s="472" t="s">
        <v>29</v>
      </c>
      <c r="C131" s="656" t="s">
        <v>2521</v>
      </c>
      <c r="D131" s="472" t="s">
        <v>1673</v>
      </c>
      <c r="E131" s="813" t="s">
        <v>2347</v>
      </c>
      <c r="F131" s="472" t="s">
        <v>41</v>
      </c>
      <c r="G131" s="472" t="s">
        <v>708</v>
      </c>
      <c r="H131" s="812" t="s">
        <v>1270</v>
      </c>
      <c r="I131" s="780" t="s">
        <v>89</v>
      </c>
      <c r="J131" s="781">
        <v>0</v>
      </c>
      <c r="K131" s="574" t="s">
        <v>90</v>
      </c>
      <c r="L131" s="781">
        <v>0</v>
      </c>
      <c r="M131" s="801">
        <v>0</v>
      </c>
      <c r="N131" s="681">
        <v>1</v>
      </c>
      <c r="O131" s="784" t="s">
        <v>2027</v>
      </c>
      <c r="P131" s="779" t="s">
        <v>3764</v>
      </c>
    </row>
    <row r="132" spans="1:16" ht="36" x14ac:dyDescent="0.25">
      <c r="A132" s="811">
        <v>131</v>
      </c>
      <c r="B132" s="472" t="s">
        <v>29</v>
      </c>
      <c r="C132" s="656" t="s">
        <v>2521</v>
      </c>
      <c r="D132" s="472" t="s">
        <v>1674</v>
      </c>
      <c r="E132" s="813" t="s">
        <v>2348</v>
      </c>
      <c r="F132" s="472" t="s">
        <v>41</v>
      </c>
      <c r="G132" s="472" t="s">
        <v>708</v>
      </c>
      <c r="H132" s="812" t="s">
        <v>1270</v>
      </c>
      <c r="I132" s="780" t="s">
        <v>89</v>
      </c>
      <c r="J132" s="781">
        <v>0</v>
      </c>
      <c r="K132" s="574" t="s">
        <v>90</v>
      </c>
      <c r="L132" s="781">
        <v>0</v>
      </c>
      <c r="M132" s="801">
        <v>0</v>
      </c>
      <c r="N132" s="681">
        <v>1</v>
      </c>
      <c r="O132" s="784" t="s">
        <v>2027</v>
      </c>
      <c r="P132" s="779" t="s">
        <v>3765</v>
      </c>
    </row>
    <row r="133" spans="1:16" ht="24" x14ac:dyDescent="0.25">
      <c r="A133" s="811">
        <v>132</v>
      </c>
      <c r="B133" s="472" t="s">
        <v>29</v>
      </c>
      <c r="C133" s="656" t="s">
        <v>2566</v>
      </c>
      <c r="D133" s="472" t="s">
        <v>1675</v>
      </c>
      <c r="E133" s="813" t="s">
        <v>2150</v>
      </c>
      <c r="F133" s="472" t="s">
        <v>41</v>
      </c>
      <c r="G133" s="472" t="s">
        <v>708</v>
      </c>
      <c r="H133" s="812" t="s">
        <v>1270</v>
      </c>
      <c r="I133" s="780" t="s">
        <v>89</v>
      </c>
      <c r="J133" s="781">
        <v>6</v>
      </c>
      <c r="K133" s="574" t="s">
        <v>90</v>
      </c>
      <c r="L133" s="781">
        <v>0</v>
      </c>
      <c r="M133" s="801">
        <v>0</v>
      </c>
      <c r="N133" s="681">
        <v>0</v>
      </c>
      <c r="O133" s="784" t="s">
        <v>2027</v>
      </c>
      <c r="P133" s="779" t="s">
        <v>3766</v>
      </c>
    </row>
    <row r="134" spans="1:16" ht="36" x14ac:dyDescent="0.25">
      <c r="A134" s="811">
        <v>133</v>
      </c>
      <c r="B134" s="472" t="s">
        <v>1864</v>
      </c>
      <c r="C134" s="823" t="s">
        <v>2567</v>
      </c>
      <c r="D134" s="472" t="s">
        <v>1837</v>
      </c>
      <c r="E134" s="813" t="s">
        <v>2288</v>
      </c>
      <c r="F134" s="472" t="s">
        <v>41</v>
      </c>
      <c r="G134" s="472" t="s">
        <v>708</v>
      </c>
      <c r="H134" s="812" t="s">
        <v>1270</v>
      </c>
      <c r="I134" s="780" t="s">
        <v>89</v>
      </c>
      <c r="J134" s="781">
        <v>1</v>
      </c>
      <c r="K134" s="574" t="s">
        <v>90</v>
      </c>
      <c r="L134" s="781">
        <v>0</v>
      </c>
      <c r="M134" s="801">
        <v>0</v>
      </c>
      <c r="N134" s="681">
        <v>0</v>
      </c>
      <c r="O134" s="784" t="s">
        <v>2016</v>
      </c>
      <c r="P134" s="779" t="s">
        <v>3767</v>
      </c>
    </row>
    <row r="135" spans="1:16" ht="84" x14ac:dyDescent="0.25">
      <c r="A135" s="811">
        <v>134</v>
      </c>
      <c r="B135" s="472" t="s">
        <v>29</v>
      </c>
      <c r="C135" s="813" t="s">
        <v>2526</v>
      </c>
      <c r="D135" s="472" t="s">
        <v>1838</v>
      </c>
      <c r="E135" s="813" t="s">
        <v>2526</v>
      </c>
      <c r="F135" s="472" t="s">
        <v>41</v>
      </c>
      <c r="G135" s="472" t="s">
        <v>708</v>
      </c>
      <c r="H135" s="812" t="s">
        <v>2464</v>
      </c>
      <c r="I135" s="780" t="s">
        <v>89</v>
      </c>
      <c r="J135" s="781">
        <v>638</v>
      </c>
      <c r="K135" s="574" t="s">
        <v>90</v>
      </c>
      <c r="L135" s="781">
        <v>258</v>
      </c>
      <c r="M135" s="801">
        <v>0.40438871473354232</v>
      </c>
      <c r="N135" s="681">
        <v>0.40438871473354232</v>
      </c>
      <c r="O135" s="784" t="s">
        <v>2027</v>
      </c>
      <c r="P135" s="779" t="s">
        <v>3768</v>
      </c>
    </row>
    <row r="136" spans="1:16" ht="60" x14ac:dyDescent="0.25">
      <c r="A136" s="811">
        <v>135</v>
      </c>
      <c r="B136" s="472" t="s">
        <v>29</v>
      </c>
      <c r="C136" s="823" t="s">
        <v>2397</v>
      </c>
      <c r="D136" s="472" t="s">
        <v>1839</v>
      </c>
      <c r="E136" s="813" t="s">
        <v>2534</v>
      </c>
      <c r="F136" s="472" t="s">
        <v>41</v>
      </c>
      <c r="G136" s="472" t="s">
        <v>708</v>
      </c>
      <c r="H136" s="812" t="s">
        <v>2464</v>
      </c>
      <c r="I136" s="780" t="s">
        <v>89</v>
      </c>
      <c r="J136" s="781">
        <v>6</v>
      </c>
      <c r="K136" s="574" t="s">
        <v>90</v>
      </c>
      <c r="L136" s="781">
        <v>6</v>
      </c>
      <c r="M136" s="801">
        <v>1</v>
      </c>
      <c r="N136" s="681">
        <v>1</v>
      </c>
      <c r="O136" s="784" t="s">
        <v>1103</v>
      </c>
      <c r="P136" s="779" t="s">
        <v>3769</v>
      </c>
    </row>
    <row r="137" spans="1:16" ht="36" x14ac:dyDescent="0.25">
      <c r="A137" s="811">
        <v>136</v>
      </c>
      <c r="B137" s="472" t="s">
        <v>29</v>
      </c>
      <c r="C137" s="823" t="s">
        <v>2397</v>
      </c>
      <c r="D137" s="472" t="s">
        <v>1840</v>
      </c>
      <c r="E137" s="813" t="s">
        <v>2548</v>
      </c>
      <c r="F137" s="472" t="s">
        <v>41</v>
      </c>
      <c r="G137" s="472" t="s">
        <v>708</v>
      </c>
      <c r="H137" s="812" t="s">
        <v>2464</v>
      </c>
      <c r="I137" s="780" t="s">
        <v>89</v>
      </c>
      <c r="J137" s="781">
        <v>4</v>
      </c>
      <c r="K137" s="574" t="s">
        <v>90</v>
      </c>
      <c r="L137" s="781">
        <v>4</v>
      </c>
      <c r="M137" s="801">
        <v>1</v>
      </c>
      <c r="N137" s="681">
        <v>1</v>
      </c>
      <c r="O137" s="784" t="s">
        <v>1103</v>
      </c>
      <c r="P137" s="779" t="s">
        <v>3770</v>
      </c>
    </row>
    <row r="138" spans="1:16" ht="48" x14ac:dyDescent="0.25">
      <c r="A138" s="811">
        <v>137</v>
      </c>
      <c r="B138" s="472" t="s">
        <v>29</v>
      </c>
      <c r="C138" s="823" t="s">
        <v>3015</v>
      </c>
      <c r="D138" s="472" t="s">
        <v>2116</v>
      </c>
      <c r="E138" s="813" t="s">
        <v>1053</v>
      </c>
      <c r="F138" s="472" t="s">
        <v>41</v>
      </c>
      <c r="G138" s="472" t="s">
        <v>708</v>
      </c>
      <c r="H138" s="812" t="s">
        <v>2464</v>
      </c>
      <c r="I138" s="780" t="s">
        <v>89</v>
      </c>
      <c r="J138" s="781">
        <v>2</v>
      </c>
      <c r="K138" s="574" t="s">
        <v>90</v>
      </c>
      <c r="L138" s="781">
        <v>2</v>
      </c>
      <c r="M138" s="801">
        <v>1</v>
      </c>
      <c r="N138" s="681">
        <v>1</v>
      </c>
      <c r="O138" s="784" t="s">
        <v>1103</v>
      </c>
      <c r="P138" s="779" t="s">
        <v>3771</v>
      </c>
    </row>
    <row r="139" spans="1:16" ht="48" x14ac:dyDescent="0.25">
      <c r="A139" s="811">
        <v>138</v>
      </c>
      <c r="B139" s="472" t="s">
        <v>29</v>
      </c>
      <c r="C139" s="823" t="s">
        <v>3015</v>
      </c>
      <c r="D139" s="472" t="s">
        <v>2117</v>
      </c>
      <c r="E139" s="813" t="s">
        <v>2149</v>
      </c>
      <c r="F139" s="472" t="s">
        <v>41</v>
      </c>
      <c r="G139" s="472" t="s">
        <v>708</v>
      </c>
      <c r="H139" s="812" t="s">
        <v>2464</v>
      </c>
      <c r="I139" s="780" t="s">
        <v>89</v>
      </c>
      <c r="J139" s="781">
        <v>10</v>
      </c>
      <c r="K139" s="574" t="s">
        <v>90</v>
      </c>
      <c r="L139" s="781">
        <v>10</v>
      </c>
      <c r="M139" s="801">
        <v>1</v>
      </c>
      <c r="N139" s="681">
        <v>1</v>
      </c>
      <c r="O139" s="784" t="s">
        <v>1103</v>
      </c>
      <c r="P139" s="779" t="s">
        <v>3772</v>
      </c>
    </row>
    <row r="140" spans="1:16" ht="48" x14ac:dyDescent="0.25">
      <c r="A140" s="811">
        <v>139</v>
      </c>
      <c r="B140" s="472" t="s">
        <v>29</v>
      </c>
      <c r="C140" s="823" t="s">
        <v>3015</v>
      </c>
      <c r="D140" s="472" t="s">
        <v>2118</v>
      </c>
      <c r="E140" s="813" t="s">
        <v>2429</v>
      </c>
      <c r="F140" s="472" t="s">
        <v>41</v>
      </c>
      <c r="G140" s="472" t="s">
        <v>708</v>
      </c>
      <c r="H140" s="812" t="s">
        <v>2464</v>
      </c>
      <c r="I140" s="780" t="s">
        <v>89</v>
      </c>
      <c r="J140" s="781">
        <v>18</v>
      </c>
      <c r="K140" s="574" t="s">
        <v>90</v>
      </c>
      <c r="L140" s="781">
        <v>18</v>
      </c>
      <c r="M140" s="801">
        <v>1</v>
      </c>
      <c r="N140" s="681">
        <v>1</v>
      </c>
      <c r="O140" s="784" t="s">
        <v>1103</v>
      </c>
      <c r="P140" s="779" t="s">
        <v>3773</v>
      </c>
    </row>
    <row r="141" spans="1:16" ht="24" x14ac:dyDescent="0.25">
      <c r="A141" s="811">
        <v>140</v>
      </c>
      <c r="B141" s="472" t="s">
        <v>29</v>
      </c>
      <c r="C141" s="823" t="s">
        <v>3015</v>
      </c>
      <c r="D141" s="472" t="s">
        <v>2119</v>
      </c>
      <c r="E141" s="813" t="s">
        <v>2184</v>
      </c>
      <c r="F141" s="472" t="s">
        <v>41</v>
      </c>
      <c r="G141" s="472" t="s">
        <v>708</v>
      </c>
      <c r="H141" s="812" t="s">
        <v>2464</v>
      </c>
      <c r="I141" s="780" t="s">
        <v>89</v>
      </c>
      <c r="J141" s="781">
        <v>1</v>
      </c>
      <c r="K141" s="574" t="s">
        <v>90</v>
      </c>
      <c r="L141" s="781">
        <v>0</v>
      </c>
      <c r="M141" s="801">
        <v>0</v>
      </c>
      <c r="N141" s="681">
        <v>1</v>
      </c>
      <c r="O141" s="784" t="s">
        <v>2019</v>
      </c>
      <c r="P141" s="779" t="s">
        <v>3774</v>
      </c>
    </row>
    <row r="142" spans="1:16" ht="60" x14ac:dyDescent="0.25">
      <c r="A142" s="811">
        <v>141</v>
      </c>
      <c r="B142" s="472" t="s">
        <v>29</v>
      </c>
      <c r="C142" s="823" t="s">
        <v>2398</v>
      </c>
      <c r="D142" s="472" t="s">
        <v>2120</v>
      </c>
      <c r="E142" s="813" t="s">
        <v>1063</v>
      </c>
      <c r="F142" s="472" t="s">
        <v>41</v>
      </c>
      <c r="G142" s="472" t="s">
        <v>708</v>
      </c>
      <c r="H142" s="812" t="s">
        <v>2464</v>
      </c>
      <c r="I142" s="780" t="s">
        <v>89</v>
      </c>
      <c r="J142" s="781">
        <v>28</v>
      </c>
      <c r="K142" s="574" t="s">
        <v>90</v>
      </c>
      <c r="L142" s="781">
        <v>26</v>
      </c>
      <c r="M142" s="801">
        <v>0.9285714285714286</v>
      </c>
      <c r="N142" s="681">
        <v>1</v>
      </c>
      <c r="O142" s="784" t="s">
        <v>2027</v>
      </c>
      <c r="P142" s="779" t="s">
        <v>3775</v>
      </c>
    </row>
    <row r="143" spans="1:16" ht="24" x14ac:dyDescent="0.25">
      <c r="A143" s="811">
        <v>142</v>
      </c>
      <c r="B143" s="472" t="s">
        <v>29</v>
      </c>
      <c r="C143" s="823" t="s">
        <v>2398</v>
      </c>
      <c r="D143" s="472" t="s">
        <v>2121</v>
      </c>
      <c r="E143" s="813" t="s">
        <v>2549</v>
      </c>
      <c r="F143" s="472" t="s">
        <v>41</v>
      </c>
      <c r="G143" s="472" t="s">
        <v>708</v>
      </c>
      <c r="H143" s="812" t="s">
        <v>2464</v>
      </c>
      <c r="I143" s="780" t="s">
        <v>89</v>
      </c>
      <c r="J143" s="781">
        <v>0</v>
      </c>
      <c r="K143" s="574" t="s">
        <v>90</v>
      </c>
      <c r="L143" s="781">
        <v>0</v>
      </c>
      <c r="M143" s="801">
        <v>0</v>
      </c>
      <c r="N143" s="681">
        <v>1</v>
      </c>
      <c r="O143" s="784" t="s">
        <v>2026</v>
      </c>
      <c r="P143" s="779" t="s">
        <v>3776</v>
      </c>
    </row>
    <row r="144" spans="1:16" ht="24" x14ac:dyDescent="0.25">
      <c r="A144" s="811">
        <v>143</v>
      </c>
      <c r="B144" s="472" t="s">
        <v>29</v>
      </c>
      <c r="C144" s="823" t="s">
        <v>2398</v>
      </c>
      <c r="D144" s="472" t="s">
        <v>2122</v>
      </c>
      <c r="E144" s="813" t="s">
        <v>2148</v>
      </c>
      <c r="F144" s="472" t="s">
        <v>41</v>
      </c>
      <c r="G144" s="472" t="s">
        <v>708</v>
      </c>
      <c r="H144" s="812" t="s">
        <v>2464</v>
      </c>
      <c r="I144" s="780" t="s">
        <v>89</v>
      </c>
      <c r="J144" s="781">
        <v>0</v>
      </c>
      <c r="K144" s="574" t="s">
        <v>90</v>
      </c>
      <c r="L144" s="781">
        <v>0</v>
      </c>
      <c r="M144" s="801">
        <v>0</v>
      </c>
      <c r="N144" s="681">
        <v>1</v>
      </c>
      <c r="O144" s="784" t="s">
        <v>2027</v>
      </c>
      <c r="P144" s="779" t="s">
        <v>3777</v>
      </c>
    </row>
    <row r="145" spans="1:16" ht="48" x14ac:dyDescent="0.25">
      <c r="A145" s="811">
        <v>144</v>
      </c>
      <c r="B145" s="472" t="s">
        <v>29</v>
      </c>
      <c r="C145" s="823" t="s">
        <v>2400</v>
      </c>
      <c r="D145" s="472" t="s">
        <v>2123</v>
      </c>
      <c r="E145" s="813" t="s">
        <v>2477</v>
      </c>
      <c r="F145" s="472" t="s">
        <v>41</v>
      </c>
      <c r="G145" s="472" t="s">
        <v>708</v>
      </c>
      <c r="H145" s="812" t="s">
        <v>2464</v>
      </c>
      <c r="I145" s="780" t="s">
        <v>89</v>
      </c>
      <c r="J145" s="781">
        <v>7</v>
      </c>
      <c r="K145" s="574" t="s">
        <v>90</v>
      </c>
      <c r="L145" s="781">
        <v>1</v>
      </c>
      <c r="M145" s="801">
        <v>0.14285714285714285</v>
      </c>
      <c r="N145" s="681">
        <v>0.5</v>
      </c>
      <c r="O145" s="784" t="s">
        <v>2027</v>
      </c>
      <c r="P145" s="779" t="s">
        <v>3778</v>
      </c>
    </row>
    <row r="146" spans="1:16" ht="36" x14ac:dyDescent="0.25">
      <c r="A146" s="811">
        <v>145</v>
      </c>
      <c r="B146" s="472" t="s">
        <v>29</v>
      </c>
      <c r="C146" s="823" t="s">
        <v>2400</v>
      </c>
      <c r="D146" s="472" t="s">
        <v>2124</v>
      </c>
      <c r="E146" s="813" t="s">
        <v>2188</v>
      </c>
      <c r="F146" s="472" t="s">
        <v>41</v>
      </c>
      <c r="G146" s="472" t="s">
        <v>708</v>
      </c>
      <c r="H146" s="812" t="s">
        <v>2464</v>
      </c>
      <c r="I146" s="780" t="s">
        <v>89</v>
      </c>
      <c r="J146" s="781">
        <v>6</v>
      </c>
      <c r="K146" s="574" t="s">
        <v>90</v>
      </c>
      <c r="L146" s="781">
        <v>0</v>
      </c>
      <c r="M146" s="801">
        <v>0</v>
      </c>
      <c r="N146" s="681">
        <v>0</v>
      </c>
      <c r="O146" s="784" t="s">
        <v>2027</v>
      </c>
      <c r="P146" s="779" t="s">
        <v>3779</v>
      </c>
    </row>
    <row r="147" spans="1:16" ht="48" x14ac:dyDescent="0.25">
      <c r="A147" s="811">
        <v>146</v>
      </c>
      <c r="B147" s="472" t="s">
        <v>29</v>
      </c>
      <c r="C147" s="823" t="s">
        <v>2401</v>
      </c>
      <c r="D147" s="472" t="s">
        <v>2125</v>
      </c>
      <c r="E147" s="813" t="s">
        <v>3659</v>
      </c>
      <c r="F147" s="472" t="s">
        <v>41</v>
      </c>
      <c r="G147" s="472" t="s">
        <v>708</v>
      </c>
      <c r="H147" s="812" t="s">
        <v>2464</v>
      </c>
      <c r="I147" s="780" t="s">
        <v>89</v>
      </c>
      <c r="J147" s="781">
        <v>12</v>
      </c>
      <c r="K147" s="574" t="s">
        <v>90</v>
      </c>
      <c r="L147" s="781">
        <v>3</v>
      </c>
      <c r="M147" s="801">
        <v>0.25</v>
      </c>
      <c r="N147" s="681">
        <v>1</v>
      </c>
      <c r="O147" s="784" t="s">
        <v>2027</v>
      </c>
      <c r="P147" s="779" t="s">
        <v>3780</v>
      </c>
    </row>
    <row r="148" spans="1:16" ht="36" x14ac:dyDescent="0.25">
      <c r="A148" s="811">
        <v>147</v>
      </c>
      <c r="B148" s="472" t="s">
        <v>29</v>
      </c>
      <c r="C148" s="823" t="s">
        <v>2402</v>
      </c>
      <c r="D148" s="472" t="s">
        <v>2126</v>
      </c>
      <c r="E148" s="813" t="s">
        <v>2396</v>
      </c>
      <c r="F148" s="472" t="s">
        <v>41</v>
      </c>
      <c r="G148" s="472" t="s">
        <v>708</v>
      </c>
      <c r="H148" s="812" t="s">
        <v>2464</v>
      </c>
      <c r="I148" s="780" t="s">
        <v>89</v>
      </c>
      <c r="J148" s="781">
        <v>7</v>
      </c>
      <c r="K148" s="574" t="s">
        <v>90</v>
      </c>
      <c r="L148" s="781">
        <v>0</v>
      </c>
      <c r="M148" s="801">
        <v>0</v>
      </c>
      <c r="N148" s="681">
        <v>0</v>
      </c>
      <c r="O148" s="784" t="s">
        <v>2027</v>
      </c>
      <c r="P148" s="779" t="s">
        <v>3781</v>
      </c>
    </row>
    <row r="149" spans="1:16" ht="48" x14ac:dyDescent="0.25">
      <c r="A149" s="811">
        <v>148</v>
      </c>
      <c r="B149" s="472" t="s">
        <v>29</v>
      </c>
      <c r="C149" s="823" t="s">
        <v>2403</v>
      </c>
      <c r="D149" s="472" t="s">
        <v>2127</v>
      </c>
      <c r="E149" s="813" t="s">
        <v>1062</v>
      </c>
      <c r="F149" s="472" t="s">
        <v>41</v>
      </c>
      <c r="G149" s="472" t="s">
        <v>708</v>
      </c>
      <c r="H149" s="812" t="s">
        <v>2464</v>
      </c>
      <c r="I149" s="780" t="s">
        <v>89</v>
      </c>
      <c r="J149" s="781">
        <v>1</v>
      </c>
      <c r="K149" s="574" t="s">
        <v>90</v>
      </c>
      <c r="L149" s="781">
        <v>1</v>
      </c>
      <c r="M149" s="801">
        <v>1</v>
      </c>
      <c r="N149" s="681">
        <v>1</v>
      </c>
      <c r="O149" s="784" t="s">
        <v>1103</v>
      </c>
      <c r="P149" s="779" t="s">
        <v>3782</v>
      </c>
    </row>
    <row r="150" spans="1:16" ht="48" x14ac:dyDescent="0.25">
      <c r="A150" s="811">
        <v>149</v>
      </c>
      <c r="B150" s="472" t="s">
        <v>29</v>
      </c>
      <c r="C150" s="823" t="s">
        <v>2403</v>
      </c>
      <c r="D150" s="472" t="s">
        <v>2128</v>
      </c>
      <c r="E150" s="813" t="s">
        <v>2490</v>
      </c>
      <c r="F150" s="472" t="s">
        <v>41</v>
      </c>
      <c r="G150" s="472" t="s">
        <v>708</v>
      </c>
      <c r="H150" s="812" t="s">
        <v>2464</v>
      </c>
      <c r="I150" s="780" t="s">
        <v>89</v>
      </c>
      <c r="J150" s="781">
        <v>27</v>
      </c>
      <c r="K150" s="574" t="s">
        <v>90</v>
      </c>
      <c r="L150" s="781">
        <v>0</v>
      </c>
      <c r="M150" s="801">
        <v>0</v>
      </c>
      <c r="N150" s="681">
        <v>0</v>
      </c>
      <c r="O150" s="784" t="s">
        <v>2027</v>
      </c>
      <c r="P150" s="779" t="s">
        <v>3783</v>
      </c>
    </row>
    <row r="151" spans="1:16" ht="48" x14ac:dyDescent="0.25">
      <c r="A151" s="811">
        <v>150</v>
      </c>
      <c r="B151" s="472" t="s">
        <v>29</v>
      </c>
      <c r="C151" s="823" t="s">
        <v>2403</v>
      </c>
      <c r="D151" s="472" t="s">
        <v>2129</v>
      </c>
      <c r="E151" s="813" t="s">
        <v>2491</v>
      </c>
      <c r="F151" s="472" t="s">
        <v>41</v>
      </c>
      <c r="G151" s="472" t="s">
        <v>708</v>
      </c>
      <c r="H151" s="812" t="s">
        <v>2464</v>
      </c>
      <c r="I151" s="780" t="s">
        <v>89</v>
      </c>
      <c r="J151" s="781">
        <v>2</v>
      </c>
      <c r="K151" s="574" t="s">
        <v>90</v>
      </c>
      <c r="L151" s="781">
        <v>1</v>
      </c>
      <c r="M151" s="801">
        <v>0.5</v>
      </c>
      <c r="N151" s="681">
        <v>0.5</v>
      </c>
      <c r="O151" s="784" t="s">
        <v>2027</v>
      </c>
      <c r="P151" s="779" t="s">
        <v>3784</v>
      </c>
    </row>
    <row r="152" spans="1:16" ht="96" x14ac:dyDescent="0.25">
      <c r="A152" s="811">
        <v>151</v>
      </c>
      <c r="B152" s="472" t="s">
        <v>29</v>
      </c>
      <c r="C152" s="823" t="s">
        <v>2403</v>
      </c>
      <c r="D152" s="472" t="s">
        <v>2130</v>
      </c>
      <c r="E152" s="813" t="s">
        <v>2492</v>
      </c>
      <c r="F152" s="472" t="s">
        <v>41</v>
      </c>
      <c r="G152" s="472" t="s">
        <v>708</v>
      </c>
      <c r="H152" s="812" t="s">
        <v>2464</v>
      </c>
      <c r="I152" s="780" t="s">
        <v>89</v>
      </c>
      <c r="J152" s="781">
        <v>29</v>
      </c>
      <c r="K152" s="574" t="s">
        <v>90</v>
      </c>
      <c r="L152" s="781">
        <v>26</v>
      </c>
      <c r="M152" s="801">
        <v>0.89655172413793105</v>
      </c>
      <c r="N152" s="681">
        <v>0.89655172413793105</v>
      </c>
      <c r="O152" s="784" t="s">
        <v>2027</v>
      </c>
      <c r="P152" s="779" t="s">
        <v>3785</v>
      </c>
    </row>
    <row r="153" spans="1:16" ht="84" x14ac:dyDescent="0.25">
      <c r="A153" s="811">
        <v>152</v>
      </c>
      <c r="B153" s="472" t="s">
        <v>29</v>
      </c>
      <c r="C153" s="823" t="s">
        <v>2403</v>
      </c>
      <c r="D153" s="472" t="s">
        <v>2131</v>
      </c>
      <c r="E153" s="813" t="s">
        <v>2493</v>
      </c>
      <c r="F153" s="472" t="s">
        <v>41</v>
      </c>
      <c r="G153" s="472" t="s">
        <v>708</v>
      </c>
      <c r="H153" s="812" t="s">
        <v>2464</v>
      </c>
      <c r="I153" s="780" t="s">
        <v>89</v>
      </c>
      <c r="J153" s="781">
        <v>86</v>
      </c>
      <c r="K153" s="574" t="s">
        <v>90</v>
      </c>
      <c r="L153" s="781">
        <v>85</v>
      </c>
      <c r="M153" s="801">
        <v>0.98837209302325579</v>
      </c>
      <c r="N153" s="681">
        <v>0.98837209302325579</v>
      </c>
      <c r="O153" s="784" t="s">
        <v>2027</v>
      </c>
      <c r="P153" s="779" t="s">
        <v>3786</v>
      </c>
    </row>
    <row r="154" spans="1:16" x14ac:dyDescent="0.25">
      <c r="A154" s="811">
        <v>153</v>
      </c>
      <c r="B154" s="472" t="s">
        <v>29</v>
      </c>
      <c r="C154" s="823" t="s">
        <v>2403</v>
      </c>
      <c r="D154" s="472" t="s">
        <v>2409</v>
      </c>
      <c r="E154" s="813" t="s">
        <v>2494</v>
      </c>
      <c r="F154" s="472" t="s">
        <v>41</v>
      </c>
      <c r="G154" s="472" t="s">
        <v>708</v>
      </c>
      <c r="H154" s="812" t="s">
        <v>2464</v>
      </c>
      <c r="I154" s="780" t="s">
        <v>89</v>
      </c>
      <c r="J154" s="781">
        <v>0</v>
      </c>
      <c r="K154" s="574" t="s">
        <v>90</v>
      </c>
      <c r="L154" s="781">
        <v>0</v>
      </c>
      <c r="M154" s="801">
        <v>0</v>
      </c>
      <c r="N154" s="681">
        <v>1</v>
      </c>
      <c r="O154" s="784" t="s">
        <v>2027</v>
      </c>
      <c r="P154" s="779" t="s">
        <v>3787</v>
      </c>
    </row>
    <row r="155" spans="1:16" ht="24" x14ac:dyDescent="0.25">
      <c r="A155" s="811">
        <v>154</v>
      </c>
      <c r="B155" s="472" t="s">
        <v>29</v>
      </c>
      <c r="C155" s="823" t="s">
        <v>2403</v>
      </c>
      <c r="D155" s="472" t="s">
        <v>2132</v>
      </c>
      <c r="E155" s="813" t="s">
        <v>2495</v>
      </c>
      <c r="F155" s="472" t="s">
        <v>41</v>
      </c>
      <c r="G155" s="472" t="s">
        <v>708</v>
      </c>
      <c r="H155" s="812" t="s">
        <v>2464</v>
      </c>
      <c r="I155" s="780" t="s">
        <v>89</v>
      </c>
      <c r="J155" s="781">
        <v>0</v>
      </c>
      <c r="K155" s="574" t="s">
        <v>90</v>
      </c>
      <c r="L155" s="781">
        <v>0</v>
      </c>
      <c r="M155" s="801">
        <v>0</v>
      </c>
      <c r="N155" s="681">
        <v>1</v>
      </c>
      <c r="O155" s="784" t="s">
        <v>2027</v>
      </c>
      <c r="P155" s="779" t="s">
        <v>3788</v>
      </c>
    </row>
    <row r="156" spans="1:16" ht="24" x14ac:dyDescent="0.25">
      <c r="A156" s="811">
        <v>155</v>
      </c>
      <c r="B156" s="472" t="s">
        <v>29</v>
      </c>
      <c r="C156" s="813" t="s">
        <v>2526</v>
      </c>
      <c r="D156" s="472" t="s">
        <v>2198</v>
      </c>
      <c r="E156" s="813" t="s">
        <v>2526</v>
      </c>
      <c r="F156" s="472" t="s">
        <v>41</v>
      </c>
      <c r="G156" s="472" t="s">
        <v>708</v>
      </c>
      <c r="H156" s="812" t="s">
        <v>2465</v>
      </c>
      <c r="I156" s="780" t="s">
        <v>89</v>
      </c>
      <c r="J156" s="781">
        <v>0</v>
      </c>
      <c r="K156" s="574" t="s">
        <v>90</v>
      </c>
      <c r="L156" s="781">
        <v>0</v>
      </c>
      <c r="M156" s="801">
        <v>0</v>
      </c>
      <c r="N156" s="681">
        <v>1</v>
      </c>
      <c r="O156" s="784" t="s">
        <v>2027</v>
      </c>
      <c r="P156" s="779" t="s">
        <v>3789</v>
      </c>
    </row>
    <row r="157" spans="1:16" ht="84" x14ac:dyDescent="0.25">
      <c r="A157" s="811">
        <v>156</v>
      </c>
      <c r="B157" s="472" t="s">
        <v>29</v>
      </c>
      <c r="C157" s="656" t="s">
        <v>2553</v>
      </c>
      <c r="D157" s="472" t="s">
        <v>2133</v>
      </c>
      <c r="E157" s="813" t="s">
        <v>2552</v>
      </c>
      <c r="F157" s="472" t="s">
        <v>41</v>
      </c>
      <c r="G157" s="472" t="s">
        <v>708</v>
      </c>
      <c r="H157" s="812" t="s">
        <v>2465</v>
      </c>
      <c r="I157" s="780" t="s">
        <v>89</v>
      </c>
      <c r="J157" s="781">
        <v>1862</v>
      </c>
      <c r="K157" s="574" t="s">
        <v>90</v>
      </c>
      <c r="L157" s="781">
        <v>1862</v>
      </c>
      <c r="M157" s="801">
        <v>1</v>
      </c>
      <c r="N157" s="681">
        <v>1</v>
      </c>
      <c r="O157" s="784" t="s">
        <v>1103</v>
      </c>
      <c r="P157" s="779" t="s">
        <v>3790</v>
      </c>
    </row>
    <row r="158" spans="1:16" ht="84" x14ac:dyDescent="0.25">
      <c r="A158" s="811">
        <v>157</v>
      </c>
      <c r="B158" s="472" t="s">
        <v>29</v>
      </c>
      <c r="C158" s="656" t="s">
        <v>2555</v>
      </c>
      <c r="D158" s="472" t="s">
        <v>2134</v>
      </c>
      <c r="E158" s="813" t="s">
        <v>2554</v>
      </c>
      <c r="F158" s="472" t="s">
        <v>41</v>
      </c>
      <c r="G158" s="472" t="s">
        <v>708</v>
      </c>
      <c r="H158" s="812" t="s">
        <v>2465</v>
      </c>
      <c r="I158" s="780" t="s">
        <v>89</v>
      </c>
      <c r="J158" s="781">
        <v>31745</v>
      </c>
      <c r="K158" s="574" t="s">
        <v>90</v>
      </c>
      <c r="L158" s="781">
        <v>13848</v>
      </c>
      <c r="M158" s="801">
        <v>0.43622617735076391</v>
      </c>
      <c r="N158" s="681">
        <v>0.43622617735076391</v>
      </c>
      <c r="O158" s="784" t="s">
        <v>2027</v>
      </c>
      <c r="P158" s="779" t="s">
        <v>3791</v>
      </c>
    </row>
    <row r="159" spans="1:16" ht="96" x14ac:dyDescent="0.25">
      <c r="A159" s="811">
        <v>158</v>
      </c>
      <c r="B159" s="472" t="s">
        <v>29</v>
      </c>
      <c r="C159" s="656" t="s">
        <v>2556</v>
      </c>
      <c r="D159" s="472" t="s">
        <v>2135</v>
      </c>
      <c r="E159" s="813" t="s">
        <v>2349</v>
      </c>
      <c r="F159" s="472" t="s">
        <v>41</v>
      </c>
      <c r="G159" s="472" t="s">
        <v>708</v>
      </c>
      <c r="H159" s="812" t="s">
        <v>2465</v>
      </c>
      <c r="I159" s="780" t="s">
        <v>89</v>
      </c>
      <c r="J159" s="781">
        <v>107</v>
      </c>
      <c r="K159" s="574" t="s">
        <v>90</v>
      </c>
      <c r="L159" s="781">
        <v>2</v>
      </c>
      <c r="M159" s="801">
        <v>1.8691588785046728E-2</v>
      </c>
      <c r="N159" s="681">
        <v>1.8691588785046728E-2</v>
      </c>
      <c r="O159" s="784" t="s">
        <v>2027</v>
      </c>
      <c r="P159" s="779" t="s">
        <v>3792</v>
      </c>
    </row>
    <row r="160" spans="1:16" ht="84" x14ac:dyDescent="0.25">
      <c r="A160" s="811">
        <v>159</v>
      </c>
      <c r="B160" s="472" t="s">
        <v>29</v>
      </c>
      <c r="C160" s="656" t="s">
        <v>2556</v>
      </c>
      <c r="D160" s="472" t="s">
        <v>2243</v>
      </c>
      <c r="E160" s="813" t="s">
        <v>1075</v>
      </c>
      <c r="F160" s="472" t="s">
        <v>41</v>
      </c>
      <c r="G160" s="472" t="s">
        <v>708</v>
      </c>
      <c r="H160" s="812" t="s">
        <v>2465</v>
      </c>
      <c r="I160" s="780" t="s">
        <v>89</v>
      </c>
      <c r="J160" s="781">
        <v>49</v>
      </c>
      <c r="K160" s="574" t="s">
        <v>90</v>
      </c>
      <c r="L160" s="781">
        <v>11</v>
      </c>
      <c r="M160" s="801">
        <v>0.22448979591836735</v>
      </c>
      <c r="N160" s="681">
        <v>0.22448979591836735</v>
      </c>
      <c r="O160" s="784" t="s">
        <v>2027</v>
      </c>
      <c r="P160" s="779" t="s">
        <v>3793</v>
      </c>
    </row>
    <row r="161" spans="1:16" ht="84" x14ac:dyDescent="0.25">
      <c r="A161" s="811">
        <v>160</v>
      </c>
      <c r="B161" s="472" t="s">
        <v>29</v>
      </c>
      <c r="C161" s="656" t="s">
        <v>2556</v>
      </c>
      <c r="D161" s="472" t="s">
        <v>2244</v>
      </c>
      <c r="E161" s="813" t="s">
        <v>2516</v>
      </c>
      <c r="F161" s="472" t="s">
        <v>41</v>
      </c>
      <c r="G161" s="472" t="s">
        <v>708</v>
      </c>
      <c r="H161" s="812" t="s">
        <v>2465</v>
      </c>
      <c r="I161" s="780" t="s">
        <v>89</v>
      </c>
      <c r="J161" s="781">
        <v>13</v>
      </c>
      <c r="K161" s="574" t="s">
        <v>90</v>
      </c>
      <c r="L161" s="781">
        <v>1</v>
      </c>
      <c r="M161" s="801">
        <v>7.6923076923076927E-2</v>
      </c>
      <c r="N161" s="681">
        <v>7.6923076923076927E-2</v>
      </c>
      <c r="O161" s="784" t="s">
        <v>2027</v>
      </c>
      <c r="P161" s="779" t="s">
        <v>3794</v>
      </c>
    </row>
    <row r="162" spans="1:16" ht="84" x14ac:dyDescent="0.25">
      <c r="A162" s="811">
        <v>161</v>
      </c>
      <c r="B162" s="472" t="s">
        <v>29</v>
      </c>
      <c r="C162" s="656" t="s">
        <v>2556</v>
      </c>
      <c r="D162" s="472" t="s">
        <v>2245</v>
      </c>
      <c r="E162" s="813" t="s">
        <v>2517</v>
      </c>
      <c r="F162" s="472" t="s">
        <v>41</v>
      </c>
      <c r="G162" s="472" t="s">
        <v>708</v>
      </c>
      <c r="H162" s="812" t="s">
        <v>2465</v>
      </c>
      <c r="I162" s="780" t="s">
        <v>89</v>
      </c>
      <c r="J162" s="781">
        <v>5</v>
      </c>
      <c r="K162" s="574" t="s">
        <v>90</v>
      </c>
      <c r="L162" s="781">
        <v>2</v>
      </c>
      <c r="M162" s="801">
        <v>0.4</v>
      </c>
      <c r="N162" s="681">
        <v>0.4</v>
      </c>
      <c r="O162" s="784" t="s">
        <v>2027</v>
      </c>
      <c r="P162" s="779" t="s">
        <v>3795</v>
      </c>
    </row>
    <row r="163" spans="1:16" ht="72" x14ac:dyDescent="0.25">
      <c r="A163" s="811">
        <v>162</v>
      </c>
      <c r="B163" s="472" t="s">
        <v>29</v>
      </c>
      <c r="C163" s="656" t="s">
        <v>2556</v>
      </c>
      <c r="D163" s="472" t="s">
        <v>2410</v>
      </c>
      <c r="E163" s="813" t="s">
        <v>2557</v>
      </c>
      <c r="F163" s="472" t="s">
        <v>41</v>
      </c>
      <c r="G163" s="472" t="s">
        <v>708</v>
      </c>
      <c r="H163" s="812" t="s">
        <v>2465</v>
      </c>
      <c r="I163" s="780" t="s">
        <v>89</v>
      </c>
      <c r="J163" s="781">
        <v>0</v>
      </c>
      <c r="K163" s="574" t="s">
        <v>90</v>
      </c>
      <c r="L163" s="781">
        <v>0</v>
      </c>
      <c r="M163" s="801">
        <v>0</v>
      </c>
      <c r="N163" s="681">
        <v>1</v>
      </c>
      <c r="O163" s="784" t="s">
        <v>2027</v>
      </c>
      <c r="P163" s="779" t="s">
        <v>3796</v>
      </c>
    </row>
    <row r="164" spans="1:16" ht="72" x14ac:dyDescent="0.25">
      <c r="A164" s="811">
        <v>163</v>
      </c>
      <c r="B164" s="472" t="s">
        <v>29</v>
      </c>
      <c r="C164" s="656" t="s">
        <v>2556</v>
      </c>
      <c r="D164" s="472" t="s">
        <v>2411</v>
      </c>
      <c r="E164" s="813" t="s">
        <v>2558</v>
      </c>
      <c r="F164" s="472" t="s">
        <v>41</v>
      </c>
      <c r="G164" s="472" t="s">
        <v>708</v>
      </c>
      <c r="H164" s="812" t="s">
        <v>2465</v>
      </c>
      <c r="I164" s="780" t="s">
        <v>89</v>
      </c>
      <c r="J164" s="781">
        <v>1</v>
      </c>
      <c r="K164" s="574" t="s">
        <v>90</v>
      </c>
      <c r="L164" s="781">
        <v>0</v>
      </c>
      <c r="M164" s="801">
        <v>0</v>
      </c>
      <c r="N164" s="681">
        <v>0</v>
      </c>
      <c r="O164" s="784" t="s">
        <v>2027</v>
      </c>
      <c r="P164" s="779" t="s">
        <v>3797</v>
      </c>
    </row>
    <row r="165" spans="1:16" ht="72" x14ac:dyDescent="0.25">
      <c r="A165" s="811">
        <v>164</v>
      </c>
      <c r="B165" s="472" t="s">
        <v>29</v>
      </c>
      <c r="C165" s="656" t="s">
        <v>2556</v>
      </c>
      <c r="D165" s="472" t="s">
        <v>2412</v>
      </c>
      <c r="E165" s="813" t="s">
        <v>2559</v>
      </c>
      <c r="F165" s="472" t="s">
        <v>41</v>
      </c>
      <c r="G165" s="472" t="s">
        <v>708</v>
      </c>
      <c r="H165" s="812" t="s">
        <v>2465</v>
      </c>
      <c r="I165" s="780" t="s">
        <v>89</v>
      </c>
      <c r="J165" s="781">
        <v>0</v>
      </c>
      <c r="K165" s="574" t="s">
        <v>90</v>
      </c>
      <c r="L165" s="781">
        <v>0</v>
      </c>
      <c r="M165" s="801">
        <v>0</v>
      </c>
      <c r="N165" s="681">
        <v>1</v>
      </c>
      <c r="O165" s="784" t="s">
        <v>2027</v>
      </c>
      <c r="P165" s="779" t="s">
        <v>3798</v>
      </c>
    </row>
    <row r="166" spans="1:16" ht="96" x14ac:dyDescent="0.25">
      <c r="A166" s="811">
        <v>165</v>
      </c>
      <c r="B166" s="472" t="s">
        <v>1864</v>
      </c>
      <c r="C166" s="656" t="s">
        <v>1957</v>
      </c>
      <c r="D166" s="472" t="s">
        <v>1676</v>
      </c>
      <c r="E166" s="813" t="s">
        <v>2379</v>
      </c>
      <c r="F166" s="472" t="s">
        <v>40</v>
      </c>
      <c r="G166" s="472" t="s">
        <v>702</v>
      </c>
      <c r="H166" s="812" t="s">
        <v>117</v>
      </c>
      <c r="I166" s="780" t="s">
        <v>89</v>
      </c>
      <c r="J166" s="781">
        <v>12</v>
      </c>
      <c r="K166" s="574" t="s">
        <v>90</v>
      </c>
      <c r="L166" s="781">
        <v>12</v>
      </c>
      <c r="M166" s="801">
        <v>1</v>
      </c>
      <c r="N166" s="681">
        <v>1</v>
      </c>
      <c r="O166" s="784" t="s">
        <v>1103</v>
      </c>
      <c r="P166" s="561" t="s">
        <v>3799</v>
      </c>
    </row>
    <row r="167" spans="1:16" ht="24" x14ac:dyDescent="0.25">
      <c r="A167" s="811">
        <v>166</v>
      </c>
      <c r="B167" s="472" t="s">
        <v>1864</v>
      </c>
      <c r="C167" s="656" t="s">
        <v>2071</v>
      </c>
      <c r="D167" s="472" t="s">
        <v>1677</v>
      </c>
      <c r="E167" s="813" t="s">
        <v>2290</v>
      </c>
      <c r="F167" s="472" t="s">
        <v>40</v>
      </c>
      <c r="G167" s="472" t="s">
        <v>702</v>
      </c>
      <c r="H167" s="812" t="s">
        <v>117</v>
      </c>
      <c r="I167" s="780" t="s">
        <v>89</v>
      </c>
      <c r="J167" s="788">
        <v>4</v>
      </c>
      <c r="K167" s="574" t="s">
        <v>90</v>
      </c>
      <c r="L167" s="790">
        <v>0</v>
      </c>
      <c r="M167" s="801">
        <v>0</v>
      </c>
      <c r="N167" s="681">
        <v>0</v>
      </c>
      <c r="O167" s="784" t="s">
        <v>2027</v>
      </c>
      <c r="P167" s="561" t="s">
        <v>3800</v>
      </c>
    </row>
    <row r="168" spans="1:16" ht="144" x14ac:dyDescent="0.25">
      <c r="A168" s="811">
        <v>167</v>
      </c>
      <c r="B168" s="472" t="s">
        <v>1864</v>
      </c>
      <c r="C168" s="656" t="s">
        <v>2066</v>
      </c>
      <c r="D168" s="472" t="s">
        <v>1678</v>
      </c>
      <c r="E168" s="813" t="s">
        <v>2067</v>
      </c>
      <c r="F168" s="472" t="s">
        <v>40</v>
      </c>
      <c r="G168" s="472" t="s">
        <v>702</v>
      </c>
      <c r="H168" s="812" t="s">
        <v>1276</v>
      </c>
      <c r="I168" s="780" t="s">
        <v>89</v>
      </c>
      <c r="J168" s="781">
        <v>2725000</v>
      </c>
      <c r="K168" s="574" t="s">
        <v>90</v>
      </c>
      <c r="L168" s="781">
        <v>2725000</v>
      </c>
      <c r="M168" s="801">
        <v>1</v>
      </c>
      <c r="N168" s="681">
        <v>1</v>
      </c>
      <c r="O168" s="784" t="s">
        <v>1103</v>
      </c>
      <c r="P168" s="561" t="s">
        <v>3801</v>
      </c>
    </row>
    <row r="169" spans="1:16" ht="24" x14ac:dyDescent="0.25">
      <c r="A169" s="811">
        <v>168</v>
      </c>
      <c r="B169" s="472" t="s">
        <v>29</v>
      </c>
      <c r="C169" s="656" t="s">
        <v>2068</v>
      </c>
      <c r="D169" s="472" t="s">
        <v>1679</v>
      </c>
      <c r="E169" s="813" t="s">
        <v>2380</v>
      </c>
      <c r="F169" s="472" t="s">
        <v>40</v>
      </c>
      <c r="G169" s="472" t="s">
        <v>702</v>
      </c>
      <c r="H169" s="812" t="s">
        <v>1276</v>
      </c>
      <c r="I169" s="780" t="s">
        <v>89</v>
      </c>
      <c r="J169" s="781">
        <v>19</v>
      </c>
      <c r="K169" s="574" t="s">
        <v>90</v>
      </c>
      <c r="L169" s="781">
        <v>19</v>
      </c>
      <c r="M169" s="801">
        <v>1</v>
      </c>
      <c r="N169" s="681">
        <v>1</v>
      </c>
      <c r="O169" s="784" t="s">
        <v>1103</v>
      </c>
      <c r="P169" s="561" t="s">
        <v>3802</v>
      </c>
    </row>
    <row r="170" spans="1:16" ht="204" x14ac:dyDescent="0.25">
      <c r="A170" s="811">
        <v>169</v>
      </c>
      <c r="B170" s="472" t="s">
        <v>29</v>
      </c>
      <c r="C170" s="656" t="s">
        <v>2069</v>
      </c>
      <c r="D170" s="472" t="s">
        <v>1680</v>
      </c>
      <c r="E170" s="813" t="s">
        <v>2070</v>
      </c>
      <c r="F170" s="472" t="s">
        <v>40</v>
      </c>
      <c r="G170" s="472" t="s">
        <v>702</v>
      </c>
      <c r="H170" s="812" t="s">
        <v>1276</v>
      </c>
      <c r="I170" s="780" t="s">
        <v>89</v>
      </c>
      <c r="J170" s="788">
        <v>17</v>
      </c>
      <c r="K170" s="574" t="s">
        <v>90</v>
      </c>
      <c r="L170" s="790">
        <v>17</v>
      </c>
      <c r="M170" s="801">
        <v>1</v>
      </c>
      <c r="N170" s="681">
        <v>1</v>
      </c>
      <c r="O170" s="784" t="s">
        <v>1103</v>
      </c>
      <c r="P170" s="561" t="s">
        <v>3803</v>
      </c>
    </row>
    <row r="171" spans="1:16" ht="108" x14ac:dyDescent="0.25">
      <c r="A171" s="811">
        <v>170</v>
      </c>
      <c r="B171" s="472" t="s">
        <v>29</v>
      </c>
      <c r="C171" s="656" t="s">
        <v>2069</v>
      </c>
      <c r="D171" s="472" t="s">
        <v>1681</v>
      </c>
      <c r="E171" s="813" t="s">
        <v>2560</v>
      </c>
      <c r="F171" s="472" t="s">
        <v>40</v>
      </c>
      <c r="G171" s="472" t="s">
        <v>702</v>
      </c>
      <c r="H171" s="812" t="s">
        <v>1276</v>
      </c>
      <c r="I171" s="780" t="s">
        <v>89</v>
      </c>
      <c r="J171" s="790">
        <v>0.33999999999999997</v>
      </c>
      <c r="K171" s="574" t="s">
        <v>90</v>
      </c>
      <c r="L171" s="790">
        <v>8.5199999999999998E-2</v>
      </c>
      <c r="M171" s="801">
        <v>0.25058823529411767</v>
      </c>
      <c r="N171" s="681">
        <v>1</v>
      </c>
      <c r="O171" s="784" t="s">
        <v>2027</v>
      </c>
      <c r="P171" s="561" t="s">
        <v>3804</v>
      </c>
    </row>
    <row r="172" spans="1:16" ht="24" x14ac:dyDescent="0.25">
      <c r="A172" s="811">
        <v>171</v>
      </c>
      <c r="B172" s="472" t="s">
        <v>29</v>
      </c>
      <c r="C172" s="656" t="s">
        <v>2069</v>
      </c>
      <c r="D172" s="472" t="s">
        <v>1682</v>
      </c>
      <c r="E172" s="813" t="s">
        <v>2289</v>
      </c>
      <c r="F172" s="472" t="s">
        <v>40</v>
      </c>
      <c r="G172" s="472" t="s">
        <v>702</v>
      </c>
      <c r="H172" s="812" t="s">
        <v>1276</v>
      </c>
      <c r="I172" s="780" t="s">
        <v>89</v>
      </c>
      <c r="J172" s="788">
        <v>2</v>
      </c>
      <c r="K172" s="574" t="s">
        <v>90</v>
      </c>
      <c r="L172" s="790">
        <v>0</v>
      </c>
      <c r="M172" s="801">
        <v>0</v>
      </c>
      <c r="N172" s="681">
        <v>1</v>
      </c>
      <c r="O172" s="784" t="s">
        <v>2024</v>
      </c>
      <c r="P172" s="561" t="s">
        <v>3805</v>
      </c>
    </row>
    <row r="173" spans="1:16" ht="36" x14ac:dyDescent="0.25">
      <c r="A173" s="811">
        <v>172</v>
      </c>
      <c r="B173" s="472" t="s">
        <v>1864</v>
      </c>
      <c r="C173" s="813" t="s">
        <v>2561</v>
      </c>
      <c r="D173" s="472" t="s">
        <v>1694</v>
      </c>
      <c r="E173" s="813" t="s">
        <v>2561</v>
      </c>
      <c r="F173" s="472" t="s">
        <v>42</v>
      </c>
      <c r="G173" s="472" t="s">
        <v>711</v>
      </c>
      <c r="H173" s="812" t="s">
        <v>711</v>
      </c>
      <c r="I173" s="780" t="s">
        <v>89</v>
      </c>
      <c r="J173" s="781">
        <v>401</v>
      </c>
      <c r="K173" s="574" t="s">
        <v>90</v>
      </c>
      <c r="L173" s="781">
        <v>261</v>
      </c>
      <c r="M173" s="801">
        <v>0.6508728179551122</v>
      </c>
      <c r="N173" s="681">
        <v>0.6508728179551122</v>
      </c>
      <c r="O173" s="784" t="s">
        <v>2027</v>
      </c>
      <c r="P173" s="561" t="s">
        <v>3806</v>
      </c>
    </row>
    <row r="174" spans="1:16" x14ac:dyDescent="0.25">
      <c r="A174" s="811">
        <v>173</v>
      </c>
      <c r="B174" s="472" t="s">
        <v>29</v>
      </c>
      <c r="C174" s="656" t="s">
        <v>2562</v>
      </c>
      <c r="D174" s="472" t="s">
        <v>1695</v>
      </c>
      <c r="E174" s="813" t="s">
        <v>2416</v>
      </c>
      <c r="F174" s="472" t="s">
        <v>42</v>
      </c>
      <c r="G174" s="472" t="s">
        <v>711</v>
      </c>
      <c r="H174" s="812" t="s">
        <v>711</v>
      </c>
      <c r="I174" s="780" t="s">
        <v>89</v>
      </c>
      <c r="J174" s="788">
        <v>0</v>
      </c>
      <c r="K174" s="574" t="s">
        <v>90</v>
      </c>
      <c r="L174" s="788">
        <v>0</v>
      </c>
      <c r="M174" s="801">
        <v>0</v>
      </c>
      <c r="N174" s="681">
        <v>1</v>
      </c>
      <c r="O174" s="784" t="s">
        <v>2027</v>
      </c>
      <c r="P174" s="561" t="s">
        <v>3807</v>
      </c>
    </row>
    <row r="175" spans="1:16" ht="24" x14ac:dyDescent="0.25">
      <c r="A175" s="811">
        <v>174</v>
      </c>
      <c r="B175" s="472" t="s">
        <v>29</v>
      </c>
      <c r="C175" s="656" t="s">
        <v>2562</v>
      </c>
      <c r="D175" s="472" t="s">
        <v>1696</v>
      </c>
      <c r="E175" s="813" t="s">
        <v>2417</v>
      </c>
      <c r="F175" s="472" t="s">
        <v>42</v>
      </c>
      <c r="G175" s="472" t="s">
        <v>711</v>
      </c>
      <c r="H175" s="812" t="s">
        <v>711</v>
      </c>
      <c r="I175" s="780" t="s">
        <v>89</v>
      </c>
      <c r="J175" s="788">
        <v>128</v>
      </c>
      <c r="K175" s="574" t="s">
        <v>90</v>
      </c>
      <c r="L175" s="788">
        <v>25</v>
      </c>
      <c r="M175" s="801">
        <v>0.1953125</v>
      </c>
      <c r="N175" s="681">
        <v>0.1953125</v>
      </c>
      <c r="O175" s="784" t="s">
        <v>2027</v>
      </c>
      <c r="P175" s="561" t="s">
        <v>3808</v>
      </c>
    </row>
    <row r="176" spans="1:16" x14ac:dyDescent="0.25">
      <c r="A176" s="811">
        <v>175</v>
      </c>
      <c r="B176" s="472" t="s">
        <v>29</v>
      </c>
      <c r="C176" s="656" t="s">
        <v>2562</v>
      </c>
      <c r="D176" s="472" t="s">
        <v>1697</v>
      </c>
      <c r="E176" s="813" t="s">
        <v>2498</v>
      </c>
      <c r="F176" s="472" t="s">
        <v>42</v>
      </c>
      <c r="G176" s="472" t="s">
        <v>711</v>
      </c>
      <c r="H176" s="812" t="s">
        <v>711</v>
      </c>
      <c r="I176" s="780" t="s">
        <v>89</v>
      </c>
      <c r="J176" s="788">
        <v>0</v>
      </c>
      <c r="K176" s="574" t="s">
        <v>90</v>
      </c>
      <c r="L176" s="788">
        <v>0</v>
      </c>
      <c r="M176" s="801">
        <v>0</v>
      </c>
      <c r="N176" s="681">
        <v>1</v>
      </c>
      <c r="O176" s="784" t="s">
        <v>2027</v>
      </c>
      <c r="P176" s="561" t="s">
        <v>3807</v>
      </c>
    </row>
    <row r="177" spans="1:16" x14ac:dyDescent="0.25">
      <c r="A177" s="811">
        <v>176</v>
      </c>
      <c r="B177" s="472" t="s">
        <v>29</v>
      </c>
      <c r="C177" s="656" t="s">
        <v>2562</v>
      </c>
      <c r="D177" s="472" t="s">
        <v>1698</v>
      </c>
      <c r="E177" s="813" t="s">
        <v>2497</v>
      </c>
      <c r="F177" s="472" t="s">
        <v>42</v>
      </c>
      <c r="G177" s="472" t="s">
        <v>711</v>
      </c>
      <c r="H177" s="812" t="s">
        <v>711</v>
      </c>
      <c r="I177" s="780" t="s">
        <v>89</v>
      </c>
      <c r="J177" s="788">
        <v>0</v>
      </c>
      <c r="K177" s="574" t="s">
        <v>90</v>
      </c>
      <c r="L177" s="788">
        <v>0</v>
      </c>
      <c r="M177" s="801">
        <v>0</v>
      </c>
      <c r="N177" s="681">
        <v>1</v>
      </c>
      <c r="O177" s="784" t="s">
        <v>2027</v>
      </c>
      <c r="P177" s="561" t="s">
        <v>3809</v>
      </c>
    </row>
    <row r="178" spans="1:16" x14ac:dyDescent="0.25">
      <c r="A178" s="811">
        <v>177</v>
      </c>
      <c r="B178" s="472" t="s">
        <v>29</v>
      </c>
      <c r="C178" s="656" t="s">
        <v>2563</v>
      </c>
      <c r="D178" s="472" t="s">
        <v>1699</v>
      </c>
      <c r="E178" s="813" t="s">
        <v>2509</v>
      </c>
      <c r="F178" s="472" t="s">
        <v>42</v>
      </c>
      <c r="G178" s="472" t="s">
        <v>711</v>
      </c>
      <c r="H178" s="812" t="s">
        <v>711</v>
      </c>
      <c r="I178" s="780" t="s">
        <v>89</v>
      </c>
      <c r="J178" s="788">
        <v>14311</v>
      </c>
      <c r="K178" s="574" t="s">
        <v>90</v>
      </c>
      <c r="L178" s="788">
        <v>914</v>
      </c>
      <c r="M178" s="801">
        <v>6.3866955488784849E-2</v>
      </c>
      <c r="N178" s="681">
        <v>6.3866955488784849E-2</v>
      </c>
      <c r="O178" s="784" t="s">
        <v>2027</v>
      </c>
      <c r="P178" s="561" t="s">
        <v>3807</v>
      </c>
    </row>
    <row r="179" spans="1:16" x14ac:dyDescent="0.25">
      <c r="A179" s="811">
        <v>178</v>
      </c>
      <c r="B179" s="472" t="s">
        <v>29</v>
      </c>
      <c r="C179" s="656" t="s">
        <v>2418</v>
      </c>
      <c r="D179" s="472" t="s">
        <v>1700</v>
      </c>
      <c r="E179" s="813" t="s">
        <v>2427</v>
      </c>
      <c r="F179" s="472" t="s">
        <v>42</v>
      </c>
      <c r="G179" s="472" t="s">
        <v>711</v>
      </c>
      <c r="H179" s="812" t="s">
        <v>711</v>
      </c>
      <c r="I179" s="780" t="s">
        <v>89</v>
      </c>
      <c r="J179" s="788">
        <v>12</v>
      </c>
      <c r="K179" s="574" t="s">
        <v>90</v>
      </c>
      <c r="L179" s="788">
        <v>3</v>
      </c>
      <c r="M179" s="801">
        <v>0.25</v>
      </c>
      <c r="N179" s="681">
        <v>1</v>
      </c>
      <c r="O179" s="784" t="s">
        <v>2027</v>
      </c>
      <c r="P179" s="561" t="s">
        <v>3810</v>
      </c>
    </row>
    <row r="180" spans="1:16" ht="24" x14ac:dyDescent="0.25">
      <c r="A180" s="811">
        <v>179</v>
      </c>
      <c r="B180" s="472" t="s">
        <v>29</v>
      </c>
      <c r="C180" s="656" t="s">
        <v>2420</v>
      </c>
      <c r="D180" s="472" t="s">
        <v>1701</v>
      </c>
      <c r="E180" s="813" t="s">
        <v>2421</v>
      </c>
      <c r="F180" s="472" t="s">
        <v>42</v>
      </c>
      <c r="G180" s="472" t="s">
        <v>711</v>
      </c>
      <c r="H180" s="812" t="s">
        <v>711</v>
      </c>
      <c r="I180" s="780" t="s">
        <v>89</v>
      </c>
      <c r="J180" s="788">
        <v>960</v>
      </c>
      <c r="K180" s="574" t="s">
        <v>90</v>
      </c>
      <c r="L180" s="788">
        <v>201</v>
      </c>
      <c r="M180" s="801">
        <v>0.20937500000000001</v>
      </c>
      <c r="N180" s="681">
        <v>0.20937500000000001</v>
      </c>
      <c r="O180" s="784" t="s">
        <v>2027</v>
      </c>
      <c r="P180" s="561" t="s">
        <v>3811</v>
      </c>
    </row>
    <row r="181" spans="1:16" ht="36" x14ac:dyDescent="0.25">
      <c r="A181" s="811">
        <v>180</v>
      </c>
      <c r="B181" s="472" t="s">
        <v>29</v>
      </c>
      <c r="C181" s="656" t="s">
        <v>2419</v>
      </c>
      <c r="D181" s="472" t="s">
        <v>1702</v>
      </c>
      <c r="E181" s="813" t="s">
        <v>2568</v>
      </c>
      <c r="F181" s="472" t="s">
        <v>42</v>
      </c>
      <c r="G181" s="472" t="s">
        <v>711</v>
      </c>
      <c r="H181" s="812" t="s">
        <v>711</v>
      </c>
      <c r="I181" s="780" t="s">
        <v>89</v>
      </c>
      <c r="J181" s="788">
        <v>18</v>
      </c>
      <c r="K181" s="574" t="s">
        <v>90</v>
      </c>
      <c r="L181" s="788">
        <v>0</v>
      </c>
      <c r="M181" s="801">
        <v>0</v>
      </c>
      <c r="N181" s="681">
        <v>0</v>
      </c>
      <c r="O181" s="784" t="s">
        <v>2027</v>
      </c>
      <c r="P181" s="561" t="s">
        <v>3812</v>
      </c>
    </row>
    <row r="182" spans="1:16" x14ac:dyDescent="0.25">
      <c r="A182" s="811">
        <v>181</v>
      </c>
      <c r="B182" s="472" t="s">
        <v>29</v>
      </c>
      <c r="C182" s="656" t="s">
        <v>2419</v>
      </c>
      <c r="D182" s="472" t="s">
        <v>1703</v>
      </c>
      <c r="E182" s="813" t="s">
        <v>2569</v>
      </c>
      <c r="F182" s="472" t="s">
        <v>42</v>
      </c>
      <c r="G182" s="472" t="s">
        <v>711</v>
      </c>
      <c r="H182" s="812" t="s">
        <v>711</v>
      </c>
      <c r="I182" s="780" t="s">
        <v>89</v>
      </c>
      <c r="J182" s="788">
        <v>0</v>
      </c>
      <c r="K182" s="574" t="s">
        <v>90</v>
      </c>
      <c r="L182" s="788">
        <v>0</v>
      </c>
      <c r="M182" s="801">
        <v>0</v>
      </c>
      <c r="N182" s="681">
        <v>1</v>
      </c>
      <c r="O182" s="784" t="s">
        <v>2027</v>
      </c>
      <c r="P182" s="561" t="s">
        <v>3813</v>
      </c>
    </row>
    <row r="183" spans="1:16" x14ac:dyDescent="0.25">
      <c r="A183" s="811">
        <v>182</v>
      </c>
      <c r="B183" s="472" t="s">
        <v>29</v>
      </c>
      <c r="C183" s="656" t="s">
        <v>1887</v>
      </c>
      <c r="D183" s="472" t="s">
        <v>1846</v>
      </c>
      <c r="E183" s="813" t="s">
        <v>2183</v>
      </c>
      <c r="F183" s="472" t="s">
        <v>42</v>
      </c>
      <c r="G183" s="472" t="s">
        <v>711</v>
      </c>
      <c r="H183" s="812" t="s">
        <v>711</v>
      </c>
      <c r="I183" s="780" t="s">
        <v>89</v>
      </c>
      <c r="J183" s="789">
        <v>0</v>
      </c>
      <c r="K183" s="574" t="s">
        <v>90</v>
      </c>
      <c r="L183" s="790">
        <v>0</v>
      </c>
      <c r="M183" s="801">
        <v>0</v>
      </c>
      <c r="N183" s="681">
        <v>1</v>
      </c>
      <c r="O183" s="784" t="s">
        <v>2027</v>
      </c>
      <c r="P183" s="561" t="s">
        <v>3807</v>
      </c>
    </row>
    <row r="184" spans="1:16" ht="24" x14ac:dyDescent="0.25">
      <c r="A184" s="811">
        <v>183</v>
      </c>
      <c r="B184" s="472" t="s">
        <v>29</v>
      </c>
      <c r="C184" s="816" t="s">
        <v>1888</v>
      </c>
      <c r="D184" s="472" t="s">
        <v>1847</v>
      </c>
      <c r="E184" s="816" t="s">
        <v>2376</v>
      </c>
      <c r="F184" s="472" t="s">
        <v>42</v>
      </c>
      <c r="G184" s="472" t="s">
        <v>711</v>
      </c>
      <c r="H184" s="812" t="s">
        <v>711</v>
      </c>
      <c r="I184" s="780" t="s">
        <v>89</v>
      </c>
      <c r="J184" s="789">
        <v>0</v>
      </c>
      <c r="K184" s="574" t="s">
        <v>90</v>
      </c>
      <c r="L184" s="790">
        <v>0</v>
      </c>
      <c r="M184" s="801">
        <v>0</v>
      </c>
      <c r="N184" s="681">
        <v>1</v>
      </c>
      <c r="O184" s="784" t="s">
        <v>2027</v>
      </c>
      <c r="P184" s="561" t="s">
        <v>3807</v>
      </c>
    </row>
    <row r="185" spans="1:16" x14ac:dyDescent="0.25">
      <c r="A185" s="811">
        <v>184</v>
      </c>
      <c r="B185" s="472" t="s">
        <v>29</v>
      </c>
      <c r="C185" s="656" t="s">
        <v>1389</v>
      </c>
      <c r="D185" s="472" t="s">
        <v>1933</v>
      </c>
      <c r="E185" s="813" t="s">
        <v>289</v>
      </c>
      <c r="F185" s="472" t="s">
        <v>42</v>
      </c>
      <c r="G185" s="472" t="s">
        <v>711</v>
      </c>
      <c r="H185" s="812" t="s">
        <v>711</v>
      </c>
      <c r="I185" s="780" t="s">
        <v>89</v>
      </c>
      <c r="J185" s="789">
        <v>0</v>
      </c>
      <c r="K185" s="574" t="s">
        <v>90</v>
      </c>
      <c r="L185" s="790">
        <v>0</v>
      </c>
      <c r="M185" s="801">
        <v>0</v>
      </c>
      <c r="N185" s="681">
        <v>1</v>
      </c>
      <c r="O185" s="784" t="s">
        <v>2027</v>
      </c>
      <c r="P185" s="561" t="s">
        <v>3807</v>
      </c>
    </row>
    <row r="186" spans="1:16" x14ac:dyDescent="0.25">
      <c r="A186" s="811">
        <v>185</v>
      </c>
      <c r="B186" s="472" t="s">
        <v>29</v>
      </c>
      <c r="C186" s="656" t="s">
        <v>1389</v>
      </c>
      <c r="D186" s="472" t="s">
        <v>1938</v>
      </c>
      <c r="E186" s="813" t="s">
        <v>293</v>
      </c>
      <c r="F186" s="472" t="s">
        <v>42</v>
      </c>
      <c r="G186" s="472" t="s">
        <v>711</v>
      </c>
      <c r="H186" s="812" t="s">
        <v>711</v>
      </c>
      <c r="I186" s="780" t="s">
        <v>89</v>
      </c>
      <c r="J186" s="789">
        <v>0</v>
      </c>
      <c r="K186" s="574" t="s">
        <v>90</v>
      </c>
      <c r="L186" s="790">
        <v>0</v>
      </c>
      <c r="M186" s="801">
        <v>0</v>
      </c>
      <c r="N186" s="681">
        <v>1</v>
      </c>
      <c r="O186" s="784" t="s">
        <v>2027</v>
      </c>
      <c r="P186" s="561" t="s">
        <v>3807</v>
      </c>
    </row>
    <row r="187" spans="1:16" ht="24" x14ac:dyDescent="0.25">
      <c r="A187" s="811">
        <v>186</v>
      </c>
      <c r="B187" s="472" t="s">
        <v>29</v>
      </c>
      <c r="C187" s="656" t="s">
        <v>2423</v>
      </c>
      <c r="D187" s="472" t="s">
        <v>2136</v>
      </c>
      <c r="E187" s="813" t="s">
        <v>2426</v>
      </c>
      <c r="F187" s="472" t="s">
        <v>42</v>
      </c>
      <c r="G187" s="472" t="s">
        <v>711</v>
      </c>
      <c r="H187" s="812" t="s">
        <v>2470</v>
      </c>
      <c r="I187" s="780" t="s">
        <v>89</v>
      </c>
      <c r="J187" s="788">
        <v>129</v>
      </c>
      <c r="K187" s="574" t="s">
        <v>90</v>
      </c>
      <c r="L187" s="788">
        <v>64</v>
      </c>
      <c r="M187" s="801">
        <v>0.49612403100775193</v>
      </c>
      <c r="N187" s="681">
        <v>0.49612403100775193</v>
      </c>
      <c r="O187" s="784" t="s">
        <v>2027</v>
      </c>
      <c r="P187" s="561" t="s">
        <v>3814</v>
      </c>
    </row>
    <row r="188" spans="1:16" ht="24" x14ac:dyDescent="0.25">
      <c r="A188" s="811">
        <v>187</v>
      </c>
      <c r="B188" s="472" t="s">
        <v>29</v>
      </c>
      <c r="C188" s="656" t="s">
        <v>2422</v>
      </c>
      <c r="D188" s="472" t="s">
        <v>2377</v>
      </c>
      <c r="E188" s="813" t="s">
        <v>2425</v>
      </c>
      <c r="F188" s="472" t="s">
        <v>42</v>
      </c>
      <c r="G188" s="472" t="s">
        <v>711</v>
      </c>
      <c r="H188" s="812" t="s">
        <v>2467</v>
      </c>
      <c r="I188" s="780" t="s">
        <v>89</v>
      </c>
      <c r="J188" s="788">
        <v>5447</v>
      </c>
      <c r="K188" s="574" t="s">
        <v>90</v>
      </c>
      <c r="L188" s="788">
        <v>244</v>
      </c>
      <c r="M188" s="801">
        <v>4.4795300165228563E-2</v>
      </c>
      <c r="N188" s="681">
        <v>4.4795300165228563E-2</v>
      </c>
      <c r="O188" s="784" t="s">
        <v>2027</v>
      </c>
      <c r="P188" s="561" t="s">
        <v>3815</v>
      </c>
    </row>
    <row r="189" spans="1:16" ht="60" x14ac:dyDescent="0.25">
      <c r="A189" s="811">
        <v>188</v>
      </c>
      <c r="B189" s="472" t="s">
        <v>1864</v>
      </c>
      <c r="C189" s="656" t="s">
        <v>235</v>
      </c>
      <c r="D189" s="472" t="s">
        <v>1684</v>
      </c>
      <c r="E189" s="813" t="s">
        <v>2181</v>
      </c>
      <c r="F189" s="472" t="s">
        <v>43</v>
      </c>
      <c r="G189" s="472" t="s">
        <v>709</v>
      </c>
      <c r="H189" s="812" t="s">
        <v>709</v>
      </c>
      <c r="I189" s="780" t="s">
        <v>89</v>
      </c>
      <c r="J189" s="806">
        <v>15777000000</v>
      </c>
      <c r="K189" s="574" t="s">
        <v>90</v>
      </c>
      <c r="L189" s="795">
        <v>1149960366.9999957</v>
      </c>
      <c r="M189" s="801">
        <v>7.2888405083348901E-2</v>
      </c>
      <c r="N189" s="681">
        <v>0.17046298854152706</v>
      </c>
      <c r="O189" s="784" t="s">
        <v>2027</v>
      </c>
      <c r="P189" s="561" t="s">
        <v>3816</v>
      </c>
    </row>
    <row r="190" spans="1:16" ht="60" x14ac:dyDescent="0.25">
      <c r="A190" s="811">
        <v>189</v>
      </c>
      <c r="B190" s="472" t="s">
        <v>1864</v>
      </c>
      <c r="C190" s="656" t="s">
        <v>235</v>
      </c>
      <c r="D190" s="472" t="s">
        <v>1685</v>
      </c>
      <c r="E190" s="813" t="s">
        <v>2291</v>
      </c>
      <c r="F190" s="472" t="s">
        <v>43</v>
      </c>
      <c r="G190" s="472" t="s">
        <v>709</v>
      </c>
      <c r="H190" s="812" t="s">
        <v>709</v>
      </c>
      <c r="I190" s="780" t="s">
        <v>89</v>
      </c>
      <c r="J190" s="806">
        <v>15776507434</v>
      </c>
      <c r="K190" s="574" t="s">
        <v>90</v>
      </c>
      <c r="L190" s="806">
        <v>4139239490</v>
      </c>
      <c r="M190" s="801">
        <v>0.26236728929493686</v>
      </c>
      <c r="N190" s="681">
        <v>0.32449014846219232</v>
      </c>
      <c r="O190" s="784" t="s">
        <v>2021</v>
      </c>
      <c r="P190" s="561" t="s">
        <v>3817</v>
      </c>
    </row>
    <row r="191" spans="1:16" ht="60" x14ac:dyDescent="0.25">
      <c r="A191" s="811">
        <v>190</v>
      </c>
      <c r="B191" s="472" t="s">
        <v>1864</v>
      </c>
      <c r="C191" s="656" t="s">
        <v>235</v>
      </c>
      <c r="D191" s="472" t="s">
        <v>1686</v>
      </c>
      <c r="E191" s="813" t="s">
        <v>2182</v>
      </c>
      <c r="F191" s="472" t="s">
        <v>43</v>
      </c>
      <c r="G191" s="472" t="s">
        <v>709</v>
      </c>
      <c r="H191" s="812" t="s">
        <v>709</v>
      </c>
      <c r="I191" s="780" t="s">
        <v>89</v>
      </c>
      <c r="J191" s="788">
        <v>3</v>
      </c>
      <c r="K191" s="574" t="s">
        <v>90</v>
      </c>
      <c r="L191" s="788">
        <v>3</v>
      </c>
      <c r="M191" s="801">
        <v>1</v>
      </c>
      <c r="N191" s="681">
        <v>1</v>
      </c>
      <c r="O191" s="784" t="s">
        <v>1103</v>
      </c>
      <c r="P191" s="561" t="s">
        <v>3818</v>
      </c>
    </row>
    <row r="192" spans="1:16" ht="24" x14ac:dyDescent="0.25">
      <c r="A192" s="811">
        <v>191</v>
      </c>
      <c r="B192" s="472" t="s">
        <v>1864</v>
      </c>
      <c r="C192" s="656" t="s">
        <v>997</v>
      </c>
      <c r="D192" s="472" t="s">
        <v>1687</v>
      </c>
      <c r="E192" s="813" t="s">
        <v>2292</v>
      </c>
      <c r="F192" s="472" t="s">
        <v>43</v>
      </c>
      <c r="G192" s="472" t="s">
        <v>709</v>
      </c>
      <c r="H192" s="812" t="s">
        <v>709</v>
      </c>
      <c r="I192" s="780" t="s">
        <v>89</v>
      </c>
      <c r="J192" s="790">
        <v>0</v>
      </c>
      <c r="K192" s="574" t="s">
        <v>90</v>
      </c>
      <c r="L192" s="790">
        <v>0</v>
      </c>
      <c r="M192" s="801">
        <v>0</v>
      </c>
      <c r="N192" s="681">
        <v>1</v>
      </c>
      <c r="O192" s="784" t="s">
        <v>2027</v>
      </c>
      <c r="P192" s="561" t="s">
        <v>3819</v>
      </c>
    </row>
    <row r="193" spans="1:16" ht="24" x14ac:dyDescent="0.25">
      <c r="A193" s="811">
        <v>192</v>
      </c>
      <c r="B193" s="472" t="s">
        <v>1864</v>
      </c>
      <c r="C193" s="656" t="s">
        <v>997</v>
      </c>
      <c r="D193" s="472" t="s">
        <v>1688</v>
      </c>
      <c r="E193" s="813" t="s">
        <v>968</v>
      </c>
      <c r="F193" s="472" t="s">
        <v>43</v>
      </c>
      <c r="G193" s="472" t="s">
        <v>709</v>
      </c>
      <c r="H193" s="812" t="s">
        <v>709</v>
      </c>
      <c r="I193" s="780" t="s">
        <v>89</v>
      </c>
      <c r="J193" s="790">
        <v>0</v>
      </c>
      <c r="K193" s="574" t="s">
        <v>90</v>
      </c>
      <c r="L193" s="790">
        <v>0</v>
      </c>
      <c r="M193" s="801">
        <v>0</v>
      </c>
      <c r="N193" s="681">
        <v>1</v>
      </c>
      <c r="O193" s="784" t="s">
        <v>2027</v>
      </c>
      <c r="P193" s="561" t="s">
        <v>3819</v>
      </c>
    </row>
    <row r="194" spans="1:16" ht="24" x14ac:dyDescent="0.25">
      <c r="A194" s="811">
        <v>193</v>
      </c>
      <c r="B194" s="472" t="s">
        <v>1864</v>
      </c>
      <c r="C194" s="656" t="s">
        <v>997</v>
      </c>
      <c r="D194" s="472" t="s">
        <v>1689</v>
      </c>
      <c r="E194" s="813" t="s">
        <v>969</v>
      </c>
      <c r="F194" s="472" t="s">
        <v>43</v>
      </c>
      <c r="G194" s="472" t="s">
        <v>709</v>
      </c>
      <c r="H194" s="812" t="s">
        <v>709</v>
      </c>
      <c r="I194" s="780" t="s">
        <v>89</v>
      </c>
      <c r="J194" s="790">
        <v>0</v>
      </c>
      <c r="K194" s="574" t="s">
        <v>90</v>
      </c>
      <c r="L194" s="790">
        <v>0</v>
      </c>
      <c r="M194" s="801">
        <v>0</v>
      </c>
      <c r="N194" s="681">
        <v>1</v>
      </c>
      <c r="O194" s="784" t="s">
        <v>2027</v>
      </c>
      <c r="P194" s="561" t="s">
        <v>3819</v>
      </c>
    </row>
    <row r="195" spans="1:16" ht="24" x14ac:dyDescent="0.25">
      <c r="A195" s="811">
        <v>194</v>
      </c>
      <c r="B195" s="472" t="s">
        <v>1864</v>
      </c>
      <c r="C195" s="656" t="s">
        <v>997</v>
      </c>
      <c r="D195" s="472" t="s">
        <v>1690</v>
      </c>
      <c r="E195" s="813" t="s">
        <v>971</v>
      </c>
      <c r="F195" s="472" t="s">
        <v>43</v>
      </c>
      <c r="G195" s="472" t="s">
        <v>709</v>
      </c>
      <c r="H195" s="812" t="s">
        <v>709</v>
      </c>
      <c r="I195" s="780" t="s">
        <v>89</v>
      </c>
      <c r="J195" s="790">
        <v>0</v>
      </c>
      <c r="K195" s="574" t="s">
        <v>90</v>
      </c>
      <c r="L195" s="790">
        <v>0</v>
      </c>
      <c r="M195" s="801">
        <v>0</v>
      </c>
      <c r="N195" s="681">
        <v>1</v>
      </c>
      <c r="O195" s="784" t="s">
        <v>2027</v>
      </c>
      <c r="P195" s="561" t="s">
        <v>3819</v>
      </c>
    </row>
    <row r="196" spans="1:16" ht="24" x14ac:dyDescent="0.25">
      <c r="A196" s="811">
        <v>195</v>
      </c>
      <c r="B196" s="472" t="s">
        <v>1864</v>
      </c>
      <c r="C196" s="656" t="s">
        <v>997</v>
      </c>
      <c r="D196" s="472" t="s">
        <v>1691</v>
      </c>
      <c r="E196" s="813" t="s">
        <v>970</v>
      </c>
      <c r="F196" s="472" t="s">
        <v>43</v>
      </c>
      <c r="G196" s="472" t="s">
        <v>709</v>
      </c>
      <c r="H196" s="812" t="s">
        <v>709</v>
      </c>
      <c r="I196" s="780" t="s">
        <v>89</v>
      </c>
      <c r="J196" s="790">
        <v>0</v>
      </c>
      <c r="K196" s="574" t="s">
        <v>90</v>
      </c>
      <c r="L196" s="790">
        <v>0</v>
      </c>
      <c r="M196" s="801">
        <v>0</v>
      </c>
      <c r="N196" s="681">
        <v>1</v>
      </c>
      <c r="O196" s="784" t="s">
        <v>2027</v>
      </c>
      <c r="P196" s="561" t="s">
        <v>3819</v>
      </c>
    </row>
    <row r="197" spans="1:16" ht="24" x14ac:dyDescent="0.25">
      <c r="A197" s="811">
        <v>196</v>
      </c>
      <c r="B197" s="472" t="s">
        <v>1864</v>
      </c>
      <c r="C197" s="656" t="s">
        <v>1046</v>
      </c>
      <c r="D197" s="472" t="s">
        <v>1692</v>
      </c>
      <c r="E197" s="813" t="s">
        <v>1009</v>
      </c>
      <c r="F197" s="472" t="s">
        <v>43</v>
      </c>
      <c r="G197" s="472" t="s">
        <v>709</v>
      </c>
      <c r="H197" s="812" t="s">
        <v>709</v>
      </c>
      <c r="I197" s="780" t="s">
        <v>89</v>
      </c>
      <c r="J197" s="790">
        <v>0</v>
      </c>
      <c r="K197" s="574" t="s">
        <v>90</v>
      </c>
      <c r="L197" s="790">
        <v>0</v>
      </c>
      <c r="M197" s="801">
        <v>0</v>
      </c>
      <c r="N197" s="681">
        <v>1</v>
      </c>
      <c r="O197" s="784" t="s">
        <v>2027</v>
      </c>
      <c r="P197" s="561" t="s">
        <v>3819</v>
      </c>
    </row>
    <row r="198" spans="1:16" ht="24" x14ac:dyDescent="0.25">
      <c r="A198" s="811">
        <v>197</v>
      </c>
      <c r="B198" s="472" t="s">
        <v>1864</v>
      </c>
      <c r="C198" s="656" t="s">
        <v>1046</v>
      </c>
      <c r="D198" s="472" t="s">
        <v>1693</v>
      </c>
      <c r="E198" s="813" t="s">
        <v>1025</v>
      </c>
      <c r="F198" s="472" t="s">
        <v>43</v>
      </c>
      <c r="G198" s="472" t="s">
        <v>709</v>
      </c>
      <c r="H198" s="812" t="s">
        <v>709</v>
      </c>
      <c r="I198" s="780" t="s">
        <v>89</v>
      </c>
      <c r="J198" s="790">
        <v>0</v>
      </c>
      <c r="K198" s="574" t="s">
        <v>90</v>
      </c>
      <c r="L198" s="790">
        <v>0</v>
      </c>
      <c r="M198" s="801">
        <v>0</v>
      </c>
      <c r="N198" s="681">
        <v>1</v>
      </c>
      <c r="O198" s="784" t="s">
        <v>2027</v>
      </c>
      <c r="P198" s="561" t="s">
        <v>3819</v>
      </c>
    </row>
    <row r="199" spans="1:16" ht="48" x14ac:dyDescent="0.25">
      <c r="A199" s="811">
        <v>198</v>
      </c>
      <c r="B199" s="472" t="s">
        <v>1864</v>
      </c>
      <c r="C199" s="656" t="s">
        <v>1898</v>
      </c>
      <c r="D199" s="472" t="s">
        <v>1841</v>
      </c>
      <c r="E199" s="813" t="s">
        <v>1899</v>
      </c>
      <c r="F199" s="472" t="s">
        <v>43</v>
      </c>
      <c r="G199" s="472" t="s">
        <v>709</v>
      </c>
      <c r="H199" s="812" t="s">
        <v>709</v>
      </c>
      <c r="I199" s="780" t="s">
        <v>89</v>
      </c>
      <c r="J199" s="781">
        <v>11</v>
      </c>
      <c r="K199" s="574" t="s">
        <v>90</v>
      </c>
      <c r="L199" s="781">
        <v>2</v>
      </c>
      <c r="M199" s="801">
        <v>0.18181818181818182</v>
      </c>
      <c r="N199" s="681">
        <v>1</v>
      </c>
      <c r="O199" s="784" t="s">
        <v>2027</v>
      </c>
      <c r="P199" s="561" t="s">
        <v>3820</v>
      </c>
    </row>
    <row r="200" spans="1:16" ht="36" x14ac:dyDescent="0.25">
      <c r="A200" s="811">
        <v>199</v>
      </c>
      <c r="B200" s="472" t="s">
        <v>1864</v>
      </c>
      <c r="C200" s="656" t="s">
        <v>1898</v>
      </c>
      <c r="D200" s="472" t="s">
        <v>1842</v>
      </c>
      <c r="E200" s="813" t="s">
        <v>2478</v>
      </c>
      <c r="F200" s="472" t="s">
        <v>43</v>
      </c>
      <c r="G200" s="472" t="s">
        <v>709</v>
      </c>
      <c r="H200" s="812" t="s">
        <v>709</v>
      </c>
      <c r="I200" s="780" t="s">
        <v>89</v>
      </c>
      <c r="J200" s="781">
        <v>2</v>
      </c>
      <c r="K200" s="574" t="s">
        <v>90</v>
      </c>
      <c r="L200" s="781">
        <v>2</v>
      </c>
      <c r="M200" s="801">
        <v>1</v>
      </c>
      <c r="N200" s="681">
        <v>1</v>
      </c>
      <c r="O200" s="784" t="s">
        <v>1103</v>
      </c>
      <c r="P200" s="561" t="s">
        <v>3821</v>
      </c>
    </row>
    <row r="201" spans="1:16" ht="72" x14ac:dyDescent="0.25">
      <c r="A201" s="811">
        <v>200</v>
      </c>
      <c r="B201" s="472" t="s">
        <v>1864</v>
      </c>
      <c r="C201" s="656" t="s">
        <v>1898</v>
      </c>
      <c r="D201" s="472" t="s">
        <v>1843</v>
      </c>
      <c r="E201" s="813" t="s">
        <v>1901</v>
      </c>
      <c r="F201" s="472" t="s">
        <v>43</v>
      </c>
      <c r="G201" s="472" t="s">
        <v>709</v>
      </c>
      <c r="H201" s="812" t="s">
        <v>709</v>
      </c>
      <c r="I201" s="780" t="s">
        <v>89</v>
      </c>
      <c r="J201" s="781">
        <v>12</v>
      </c>
      <c r="K201" s="574" t="s">
        <v>90</v>
      </c>
      <c r="L201" s="781">
        <v>3</v>
      </c>
      <c r="M201" s="801">
        <v>0.25</v>
      </c>
      <c r="N201" s="681">
        <v>1</v>
      </c>
      <c r="O201" s="784" t="s">
        <v>2027</v>
      </c>
      <c r="P201" s="561" t="s">
        <v>3822</v>
      </c>
    </row>
    <row r="202" spans="1:16" ht="36" x14ac:dyDescent="0.25">
      <c r="A202" s="811">
        <v>201</v>
      </c>
      <c r="B202" s="472" t="s">
        <v>1864</v>
      </c>
      <c r="C202" s="656" t="s">
        <v>1898</v>
      </c>
      <c r="D202" s="472" t="s">
        <v>1844</v>
      </c>
      <c r="E202" s="813" t="s">
        <v>1900</v>
      </c>
      <c r="F202" s="472" t="s">
        <v>43</v>
      </c>
      <c r="G202" s="472" t="s">
        <v>709</v>
      </c>
      <c r="H202" s="812" t="s">
        <v>709</v>
      </c>
      <c r="I202" s="780" t="s">
        <v>89</v>
      </c>
      <c r="J202" s="781">
        <v>4</v>
      </c>
      <c r="K202" s="574" t="s">
        <v>90</v>
      </c>
      <c r="L202" s="781">
        <v>1</v>
      </c>
      <c r="M202" s="801">
        <v>0.25</v>
      </c>
      <c r="N202" s="681">
        <v>1</v>
      </c>
      <c r="O202" s="784" t="s">
        <v>2027</v>
      </c>
      <c r="P202" s="561" t="s">
        <v>3823</v>
      </c>
    </row>
    <row r="203" spans="1:16" ht="48" x14ac:dyDescent="0.25">
      <c r="A203" s="811">
        <v>202</v>
      </c>
      <c r="B203" s="472" t="s">
        <v>1864</v>
      </c>
      <c r="C203" s="656" t="s">
        <v>2178</v>
      </c>
      <c r="D203" s="472" t="s">
        <v>1845</v>
      </c>
      <c r="E203" s="813" t="s">
        <v>2293</v>
      </c>
      <c r="F203" s="472" t="s">
        <v>43</v>
      </c>
      <c r="G203" s="472" t="s">
        <v>709</v>
      </c>
      <c r="H203" s="812" t="s">
        <v>709</v>
      </c>
      <c r="I203" s="780" t="s">
        <v>89</v>
      </c>
      <c r="J203" s="792">
        <v>1</v>
      </c>
      <c r="K203" s="574" t="s">
        <v>90</v>
      </c>
      <c r="L203" s="792">
        <v>1</v>
      </c>
      <c r="M203" s="801">
        <v>1</v>
      </c>
      <c r="N203" s="681">
        <v>1</v>
      </c>
      <c r="O203" s="784" t="s">
        <v>1103</v>
      </c>
      <c r="P203" s="561" t="s">
        <v>3824</v>
      </c>
    </row>
    <row r="204" spans="1:16" ht="24" x14ac:dyDescent="0.25">
      <c r="A204" s="811">
        <v>203</v>
      </c>
      <c r="B204" s="472" t="s">
        <v>1864</v>
      </c>
      <c r="C204" s="656" t="s">
        <v>2178</v>
      </c>
      <c r="D204" s="472" t="s">
        <v>1935</v>
      </c>
      <c r="E204" s="813" t="s">
        <v>2294</v>
      </c>
      <c r="F204" s="472" t="s">
        <v>43</v>
      </c>
      <c r="G204" s="472" t="s">
        <v>709</v>
      </c>
      <c r="H204" s="812" t="s">
        <v>709</v>
      </c>
      <c r="I204" s="780" t="s">
        <v>89</v>
      </c>
      <c r="J204" s="792">
        <v>0.99999999999999989</v>
      </c>
      <c r="K204" s="574" t="s">
        <v>90</v>
      </c>
      <c r="L204" s="792">
        <v>0.1</v>
      </c>
      <c r="M204" s="801">
        <v>0.10000000000000002</v>
      </c>
      <c r="N204" s="681">
        <v>1</v>
      </c>
      <c r="O204" s="784" t="s">
        <v>2027</v>
      </c>
      <c r="P204" s="561" t="s">
        <v>3825</v>
      </c>
    </row>
    <row r="205" spans="1:16" ht="36" x14ac:dyDescent="0.25">
      <c r="A205" s="811">
        <v>204</v>
      </c>
      <c r="B205" s="472" t="s">
        <v>1864</v>
      </c>
      <c r="C205" s="656" t="s">
        <v>2178</v>
      </c>
      <c r="D205" s="472" t="s">
        <v>1936</v>
      </c>
      <c r="E205" s="813" t="s">
        <v>2179</v>
      </c>
      <c r="F205" s="472" t="s">
        <v>43</v>
      </c>
      <c r="G205" s="472" t="s">
        <v>709</v>
      </c>
      <c r="H205" s="812" t="s">
        <v>709</v>
      </c>
      <c r="I205" s="780" t="s">
        <v>89</v>
      </c>
      <c r="J205" s="791">
        <v>12</v>
      </c>
      <c r="K205" s="574" t="s">
        <v>90</v>
      </c>
      <c r="L205" s="781">
        <v>2</v>
      </c>
      <c r="M205" s="801">
        <v>0.16666666666666666</v>
      </c>
      <c r="N205" s="681">
        <v>0.66666666666666663</v>
      </c>
      <c r="O205" s="784" t="s">
        <v>2027</v>
      </c>
      <c r="P205" s="561" t="s">
        <v>3826</v>
      </c>
    </row>
    <row r="206" spans="1:16" ht="36" x14ac:dyDescent="0.25">
      <c r="A206" s="811">
        <v>205</v>
      </c>
      <c r="B206" s="472" t="s">
        <v>1864</v>
      </c>
      <c r="C206" s="656" t="s">
        <v>2072</v>
      </c>
      <c r="D206" s="472" t="s">
        <v>2137</v>
      </c>
      <c r="E206" s="813" t="s">
        <v>2222</v>
      </c>
      <c r="F206" s="472" t="s">
        <v>43</v>
      </c>
      <c r="G206" s="472" t="s">
        <v>709</v>
      </c>
      <c r="H206" s="812" t="s">
        <v>709</v>
      </c>
      <c r="I206" s="780" t="s">
        <v>89</v>
      </c>
      <c r="J206" s="781">
        <v>64</v>
      </c>
      <c r="K206" s="574" t="s">
        <v>90</v>
      </c>
      <c r="L206" s="781">
        <v>64</v>
      </c>
      <c r="M206" s="801">
        <v>1</v>
      </c>
      <c r="N206" s="681">
        <v>1</v>
      </c>
      <c r="O206" s="784" t="s">
        <v>1103</v>
      </c>
      <c r="P206" s="561" t="s">
        <v>3827</v>
      </c>
    </row>
    <row r="207" spans="1:16" ht="48" x14ac:dyDescent="0.25">
      <c r="A207" s="811">
        <v>206</v>
      </c>
      <c r="B207" s="472" t="s">
        <v>1864</v>
      </c>
      <c r="C207" s="656" t="s">
        <v>2274</v>
      </c>
      <c r="D207" s="472" t="s">
        <v>2199</v>
      </c>
      <c r="E207" s="813" t="s">
        <v>421</v>
      </c>
      <c r="F207" s="472" t="s">
        <v>43</v>
      </c>
      <c r="G207" s="472" t="s">
        <v>709</v>
      </c>
      <c r="H207" s="812" t="s">
        <v>709</v>
      </c>
      <c r="I207" s="780" t="s">
        <v>89</v>
      </c>
      <c r="J207" s="781">
        <v>4</v>
      </c>
      <c r="K207" s="574" t="s">
        <v>90</v>
      </c>
      <c r="L207" s="781">
        <v>1</v>
      </c>
      <c r="M207" s="801">
        <v>0.25</v>
      </c>
      <c r="N207" s="681">
        <v>1</v>
      </c>
      <c r="O207" s="784" t="s">
        <v>2027</v>
      </c>
      <c r="P207" s="561" t="s">
        <v>3828</v>
      </c>
    </row>
    <row r="208" spans="1:16" ht="96" x14ac:dyDescent="0.25">
      <c r="A208" s="811">
        <v>207</v>
      </c>
      <c r="B208" s="472" t="s">
        <v>1864</v>
      </c>
      <c r="C208" s="656" t="s">
        <v>2274</v>
      </c>
      <c r="D208" s="472" t="s">
        <v>2200</v>
      </c>
      <c r="E208" s="813" t="s">
        <v>2180</v>
      </c>
      <c r="F208" s="472" t="s">
        <v>43</v>
      </c>
      <c r="G208" s="472" t="s">
        <v>709</v>
      </c>
      <c r="H208" s="812" t="s">
        <v>709</v>
      </c>
      <c r="I208" s="780" t="s">
        <v>89</v>
      </c>
      <c r="J208" s="781">
        <v>5</v>
      </c>
      <c r="K208" s="574" t="s">
        <v>90</v>
      </c>
      <c r="L208" s="781">
        <v>5</v>
      </c>
      <c r="M208" s="801">
        <v>1</v>
      </c>
      <c r="N208" s="681">
        <v>1</v>
      </c>
      <c r="O208" s="784" t="s">
        <v>1103</v>
      </c>
      <c r="P208" s="561" t="s">
        <v>3829</v>
      </c>
    </row>
    <row r="209" spans="1:16" ht="96" x14ac:dyDescent="0.25">
      <c r="A209" s="811">
        <v>208</v>
      </c>
      <c r="B209" s="472" t="s">
        <v>1864</v>
      </c>
      <c r="C209" s="656" t="s">
        <v>2064</v>
      </c>
      <c r="D209" s="472" t="s">
        <v>2201</v>
      </c>
      <c r="E209" s="813" t="s">
        <v>2295</v>
      </c>
      <c r="F209" s="472" t="s">
        <v>43</v>
      </c>
      <c r="G209" s="472" t="s">
        <v>709</v>
      </c>
      <c r="H209" s="812" t="s">
        <v>709</v>
      </c>
      <c r="I209" s="780" t="s">
        <v>89</v>
      </c>
      <c r="J209" s="792">
        <v>1</v>
      </c>
      <c r="K209" s="574" t="s">
        <v>90</v>
      </c>
      <c r="L209" s="792">
        <v>0.2</v>
      </c>
      <c r="M209" s="801">
        <v>0.2</v>
      </c>
      <c r="N209" s="681">
        <v>0.8</v>
      </c>
      <c r="O209" s="784" t="s">
        <v>2027</v>
      </c>
      <c r="P209" s="561" t="s">
        <v>3830</v>
      </c>
    </row>
    <row r="210" spans="1:16" ht="96" x14ac:dyDescent="0.25">
      <c r="A210" s="811">
        <v>209</v>
      </c>
      <c r="B210" s="472" t="s">
        <v>1864</v>
      </c>
      <c r="C210" s="656" t="s">
        <v>2064</v>
      </c>
      <c r="D210" s="472" t="s">
        <v>2261</v>
      </c>
      <c r="E210" s="813" t="s">
        <v>2296</v>
      </c>
      <c r="F210" s="472" t="s">
        <v>43</v>
      </c>
      <c r="G210" s="472" t="s">
        <v>709</v>
      </c>
      <c r="H210" s="812" t="s">
        <v>709</v>
      </c>
      <c r="I210" s="780" t="s">
        <v>89</v>
      </c>
      <c r="J210" s="791">
        <v>1</v>
      </c>
      <c r="K210" s="574" t="s">
        <v>90</v>
      </c>
      <c r="L210" s="781">
        <v>0.2</v>
      </c>
      <c r="M210" s="801">
        <v>0.2</v>
      </c>
      <c r="N210" s="681">
        <v>1</v>
      </c>
      <c r="O210" s="784" t="s">
        <v>2025</v>
      </c>
      <c r="P210" s="561" t="s">
        <v>3831</v>
      </c>
    </row>
    <row r="211" spans="1:16" ht="192" x14ac:dyDescent="0.25">
      <c r="A211" s="811">
        <v>210</v>
      </c>
      <c r="B211" s="472" t="s">
        <v>1864</v>
      </c>
      <c r="C211" s="656" t="s">
        <v>2072</v>
      </c>
      <c r="D211" s="472" t="s">
        <v>1704</v>
      </c>
      <c r="E211" s="813" t="s">
        <v>2485</v>
      </c>
      <c r="F211" s="472" t="s">
        <v>44</v>
      </c>
      <c r="G211" s="472" t="s">
        <v>633</v>
      </c>
      <c r="H211" s="812" t="s">
        <v>633</v>
      </c>
      <c r="I211" s="780" t="s">
        <v>89</v>
      </c>
      <c r="J211" s="788">
        <v>10</v>
      </c>
      <c r="K211" s="574" t="s">
        <v>90</v>
      </c>
      <c r="L211" s="788">
        <v>10</v>
      </c>
      <c r="M211" s="801">
        <v>1</v>
      </c>
      <c r="N211" s="681">
        <v>1</v>
      </c>
      <c r="O211" s="784" t="s">
        <v>1103</v>
      </c>
      <c r="P211" s="561" t="s">
        <v>3832</v>
      </c>
    </row>
    <row r="212" spans="1:16" ht="409.5" x14ac:dyDescent="0.25">
      <c r="A212" s="811">
        <v>211</v>
      </c>
      <c r="B212" s="472" t="s">
        <v>1864</v>
      </c>
      <c r="C212" s="656" t="s">
        <v>2483</v>
      </c>
      <c r="D212" s="472" t="s">
        <v>1705</v>
      </c>
      <c r="E212" s="813" t="s">
        <v>2484</v>
      </c>
      <c r="F212" s="472" t="s">
        <v>44</v>
      </c>
      <c r="G212" s="472" t="s">
        <v>633</v>
      </c>
      <c r="H212" s="812" t="s">
        <v>633</v>
      </c>
      <c r="I212" s="780" t="s">
        <v>89</v>
      </c>
      <c r="J212" s="788">
        <v>35</v>
      </c>
      <c r="K212" s="574" t="s">
        <v>90</v>
      </c>
      <c r="L212" s="788">
        <v>35</v>
      </c>
      <c r="M212" s="801">
        <v>1</v>
      </c>
      <c r="N212" s="681">
        <v>1</v>
      </c>
      <c r="O212" s="784" t="s">
        <v>1103</v>
      </c>
      <c r="P212" s="561" t="s">
        <v>3833</v>
      </c>
    </row>
    <row r="213" spans="1:16" ht="72" x14ac:dyDescent="0.25">
      <c r="A213" s="811">
        <v>212</v>
      </c>
      <c r="B213" s="472" t="s">
        <v>1864</v>
      </c>
      <c r="C213" s="656" t="s">
        <v>2072</v>
      </c>
      <c r="D213" s="472" t="s">
        <v>1710</v>
      </c>
      <c r="E213" s="813" t="s">
        <v>2222</v>
      </c>
      <c r="F213" s="472" t="s">
        <v>46</v>
      </c>
      <c r="G213" s="472" t="s">
        <v>710</v>
      </c>
      <c r="H213" s="812" t="s">
        <v>710</v>
      </c>
      <c r="I213" s="780" t="s">
        <v>89</v>
      </c>
      <c r="J213" s="781">
        <v>12</v>
      </c>
      <c r="K213" s="574" t="s">
        <v>90</v>
      </c>
      <c r="L213" s="781">
        <v>12</v>
      </c>
      <c r="M213" s="801">
        <v>1</v>
      </c>
      <c r="N213" s="681">
        <v>1</v>
      </c>
      <c r="O213" s="784" t="s">
        <v>1103</v>
      </c>
      <c r="P213" s="561" t="s">
        <v>3834</v>
      </c>
    </row>
    <row r="214" spans="1:16" ht="72" x14ac:dyDescent="0.25">
      <c r="A214" s="811">
        <v>213</v>
      </c>
      <c r="B214" s="472" t="s">
        <v>33</v>
      </c>
      <c r="C214" s="656" t="s">
        <v>1942</v>
      </c>
      <c r="D214" s="472" t="s">
        <v>1711</v>
      </c>
      <c r="E214" s="813" t="s">
        <v>300</v>
      </c>
      <c r="F214" s="472" t="s">
        <v>46</v>
      </c>
      <c r="G214" s="472" t="s">
        <v>710</v>
      </c>
      <c r="H214" s="812" t="s">
        <v>710</v>
      </c>
      <c r="I214" s="780" t="s">
        <v>89</v>
      </c>
      <c r="J214" s="789">
        <v>1</v>
      </c>
      <c r="K214" s="574" t="s">
        <v>90</v>
      </c>
      <c r="L214" s="790">
        <v>0.7</v>
      </c>
      <c r="M214" s="801">
        <v>0.7</v>
      </c>
      <c r="N214" s="681">
        <v>3.4999999999999996</v>
      </c>
      <c r="O214" s="784" t="s">
        <v>2019</v>
      </c>
      <c r="P214" s="561" t="s">
        <v>3835</v>
      </c>
    </row>
    <row r="215" spans="1:16" x14ac:dyDescent="0.25">
      <c r="A215" s="811">
        <v>214</v>
      </c>
      <c r="B215" s="472" t="s">
        <v>33</v>
      </c>
      <c r="C215" s="656" t="s">
        <v>1942</v>
      </c>
      <c r="D215" s="472" t="s">
        <v>1712</v>
      </c>
      <c r="E215" s="813" t="s">
        <v>1420</v>
      </c>
      <c r="F215" s="472" t="s">
        <v>46</v>
      </c>
      <c r="G215" s="472" t="s">
        <v>710</v>
      </c>
      <c r="H215" s="812" t="s">
        <v>710</v>
      </c>
      <c r="I215" s="780" t="s">
        <v>89</v>
      </c>
      <c r="J215" s="789">
        <v>1</v>
      </c>
      <c r="K215" s="574" t="s">
        <v>90</v>
      </c>
      <c r="L215" s="790">
        <v>0</v>
      </c>
      <c r="M215" s="801">
        <v>0</v>
      </c>
      <c r="N215" s="681">
        <v>1</v>
      </c>
      <c r="O215" s="784" t="s">
        <v>2020</v>
      </c>
      <c r="P215" s="561" t="s">
        <v>3667</v>
      </c>
    </row>
    <row r="216" spans="1:16" ht="24" x14ac:dyDescent="0.25">
      <c r="A216" s="811">
        <v>215</v>
      </c>
      <c r="B216" s="472" t="s">
        <v>33</v>
      </c>
      <c r="C216" s="656" t="s">
        <v>1942</v>
      </c>
      <c r="D216" s="472" t="s">
        <v>1713</v>
      </c>
      <c r="E216" s="813" t="s">
        <v>3345</v>
      </c>
      <c r="F216" s="472" t="s">
        <v>46</v>
      </c>
      <c r="G216" s="472" t="s">
        <v>710</v>
      </c>
      <c r="H216" s="812" t="s">
        <v>710</v>
      </c>
      <c r="I216" s="780" t="s">
        <v>89</v>
      </c>
      <c r="J216" s="789">
        <v>1</v>
      </c>
      <c r="K216" s="574" t="s">
        <v>90</v>
      </c>
      <c r="L216" s="790">
        <v>0</v>
      </c>
      <c r="M216" s="801">
        <v>0</v>
      </c>
      <c r="N216" s="681">
        <v>1</v>
      </c>
      <c r="O216" s="784" t="s">
        <v>2021</v>
      </c>
      <c r="P216" s="561" t="s">
        <v>3667</v>
      </c>
    </row>
    <row r="217" spans="1:16" ht="36" x14ac:dyDescent="0.25">
      <c r="A217" s="811">
        <v>216</v>
      </c>
      <c r="B217" s="472" t="s">
        <v>33</v>
      </c>
      <c r="C217" s="656" t="s">
        <v>1942</v>
      </c>
      <c r="D217" s="472" t="s">
        <v>1714</v>
      </c>
      <c r="E217" s="813" t="s">
        <v>3350</v>
      </c>
      <c r="F217" s="472" t="s">
        <v>46</v>
      </c>
      <c r="G217" s="472" t="s">
        <v>710</v>
      </c>
      <c r="H217" s="812" t="s">
        <v>710</v>
      </c>
      <c r="I217" s="780" t="s">
        <v>89</v>
      </c>
      <c r="J217" s="789">
        <v>0.99999999999999989</v>
      </c>
      <c r="K217" s="574" t="s">
        <v>90</v>
      </c>
      <c r="L217" s="790">
        <v>0.1</v>
      </c>
      <c r="M217" s="801">
        <v>0.10000000000000002</v>
      </c>
      <c r="N217" s="681">
        <v>1</v>
      </c>
      <c r="O217" s="784" t="s">
        <v>2025</v>
      </c>
      <c r="P217" s="561" t="s">
        <v>3836</v>
      </c>
    </row>
    <row r="218" spans="1:16" x14ac:dyDescent="0.25">
      <c r="A218" s="811">
        <v>217</v>
      </c>
      <c r="B218" s="472" t="s">
        <v>33</v>
      </c>
      <c r="C218" s="656" t="s">
        <v>1942</v>
      </c>
      <c r="D218" s="472" t="s">
        <v>1715</v>
      </c>
      <c r="E218" s="813" t="s">
        <v>376</v>
      </c>
      <c r="F218" s="472" t="s">
        <v>46</v>
      </c>
      <c r="G218" s="472" t="s">
        <v>710</v>
      </c>
      <c r="H218" s="812" t="s">
        <v>710</v>
      </c>
      <c r="I218" s="780" t="s">
        <v>89</v>
      </c>
      <c r="J218" s="789">
        <v>0.99999999999999989</v>
      </c>
      <c r="K218" s="574" t="s">
        <v>90</v>
      </c>
      <c r="L218" s="790">
        <v>0</v>
      </c>
      <c r="M218" s="801">
        <v>0</v>
      </c>
      <c r="N218" s="681">
        <v>1</v>
      </c>
      <c r="O218" s="784" t="s">
        <v>2026</v>
      </c>
      <c r="P218" s="561" t="s">
        <v>3667</v>
      </c>
    </row>
    <row r="219" spans="1:16" x14ac:dyDescent="0.25">
      <c r="A219" s="811">
        <v>218</v>
      </c>
      <c r="B219" s="472" t="s">
        <v>33</v>
      </c>
      <c r="C219" s="656" t="s">
        <v>1942</v>
      </c>
      <c r="D219" s="472" t="s">
        <v>1716</v>
      </c>
      <c r="E219" s="813" t="s">
        <v>2076</v>
      </c>
      <c r="F219" s="472" t="s">
        <v>46</v>
      </c>
      <c r="G219" s="472" t="s">
        <v>710</v>
      </c>
      <c r="H219" s="812" t="s">
        <v>710</v>
      </c>
      <c r="I219" s="780" t="s">
        <v>89</v>
      </c>
      <c r="J219" s="789">
        <v>1</v>
      </c>
      <c r="K219" s="574" t="s">
        <v>90</v>
      </c>
      <c r="L219" s="790">
        <v>0</v>
      </c>
      <c r="M219" s="801">
        <v>0</v>
      </c>
      <c r="N219" s="681">
        <v>1</v>
      </c>
      <c r="O219" s="784" t="s">
        <v>2027</v>
      </c>
      <c r="P219" s="561" t="s">
        <v>3667</v>
      </c>
    </row>
    <row r="220" spans="1:16" ht="36" x14ac:dyDescent="0.25">
      <c r="A220" s="811">
        <v>219</v>
      </c>
      <c r="B220" s="472" t="s">
        <v>33</v>
      </c>
      <c r="C220" s="656" t="s">
        <v>2275</v>
      </c>
      <c r="D220" s="472" t="s">
        <v>1717</v>
      </c>
      <c r="E220" s="813" t="s">
        <v>3341</v>
      </c>
      <c r="F220" s="472" t="s">
        <v>46</v>
      </c>
      <c r="G220" s="472" t="s">
        <v>710</v>
      </c>
      <c r="H220" s="812" t="s">
        <v>710</v>
      </c>
      <c r="I220" s="780" t="s">
        <v>89</v>
      </c>
      <c r="J220" s="789">
        <v>1</v>
      </c>
      <c r="K220" s="574" t="s">
        <v>90</v>
      </c>
      <c r="L220" s="790">
        <v>0</v>
      </c>
      <c r="M220" s="801">
        <v>0</v>
      </c>
      <c r="N220" s="681">
        <v>1</v>
      </c>
      <c r="O220" s="784" t="s">
        <v>2021</v>
      </c>
      <c r="P220" s="561" t="s">
        <v>3837</v>
      </c>
    </row>
    <row r="221" spans="1:16" ht="36" x14ac:dyDescent="0.25">
      <c r="A221" s="811">
        <v>220</v>
      </c>
      <c r="B221" s="472" t="s">
        <v>33</v>
      </c>
      <c r="C221" s="656" t="s">
        <v>2275</v>
      </c>
      <c r="D221" s="472" t="s">
        <v>1718</v>
      </c>
      <c r="E221" s="813" t="s">
        <v>3342</v>
      </c>
      <c r="F221" s="472" t="s">
        <v>46</v>
      </c>
      <c r="G221" s="472" t="s">
        <v>710</v>
      </c>
      <c r="H221" s="812" t="s">
        <v>710</v>
      </c>
      <c r="I221" s="780" t="s">
        <v>89</v>
      </c>
      <c r="J221" s="789">
        <v>1</v>
      </c>
      <c r="K221" s="574" t="s">
        <v>90</v>
      </c>
      <c r="L221" s="790">
        <v>0.5</v>
      </c>
      <c r="M221" s="801">
        <v>0.5</v>
      </c>
      <c r="N221" s="681">
        <v>1</v>
      </c>
      <c r="O221" s="784" t="s">
        <v>2021</v>
      </c>
      <c r="P221" s="561" t="s">
        <v>3838</v>
      </c>
    </row>
    <row r="222" spans="1:16" x14ac:dyDescent="0.25">
      <c r="A222" s="811">
        <v>221</v>
      </c>
      <c r="B222" s="472" t="s">
        <v>33</v>
      </c>
      <c r="C222" s="656" t="s">
        <v>2275</v>
      </c>
      <c r="D222" s="472" t="s">
        <v>1719</v>
      </c>
      <c r="E222" s="813" t="s">
        <v>3343</v>
      </c>
      <c r="F222" s="472" t="s">
        <v>46</v>
      </c>
      <c r="G222" s="472" t="s">
        <v>710</v>
      </c>
      <c r="H222" s="812" t="s">
        <v>710</v>
      </c>
      <c r="I222" s="780" t="s">
        <v>89</v>
      </c>
      <c r="J222" s="789">
        <v>1</v>
      </c>
      <c r="K222" s="574" t="s">
        <v>90</v>
      </c>
      <c r="L222" s="790">
        <v>0</v>
      </c>
      <c r="M222" s="801">
        <v>0</v>
      </c>
      <c r="N222" s="681">
        <v>1</v>
      </c>
      <c r="O222" s="784" t="s">
        <v>2026</v>
      </c>
      <c r="P222" s="561" t="s">
        <v>3667</v>
      </c>
    </row>
    <row r="223" spans="1:16" x14ac:dyDescent="0.25">
      <c r="A223" s="811">
        <v>222</v>
      </c>
      <c r="B223" s="472" t="s">
        <v>33</v>
      </c>
      <c r="C223" s="656" t="s">
        <v>2275</v>
      </c>
      <c r="D223" s="472" t="s">
        <v>1720</v>
      </c>
      <c r="E223" s="402" t="s">
        <v>3344</v>
      </c>
      <c r="F223" s="472" t="s">
        <v>46</v>
      </c>
      <c r="G223" s="472" t="s">
        <v>710</v>
      </c>
      <c r="H223" s="812" t="s">
        <v>710</v>
      </c>
      <c r="I223" s="780" t="s">
        <v>89</v>
      </c>
      <c r="J223" s="789">
        <v>1</v>
      </c>
      <c r="K223" s="574" t="s">
        <v>90</v>
      </c>
      <c r="L223" s="790">
        <v>0</v>
      </c>
      <c r="M223" s="801">
        <v>0</v>
      </c>
      <c r="N223" s="681">
        <v>1</v>
      </c>
      <c r="O223" s="784" t="s">
        <v>2022</v>
      </c>
      <c r="P223" s="561" t="s">
        <v>3667</v>
      </c>
    </row>
    <row r="224" spans="1:16" ht="72" x14ac:dyDescent="0.25">
      <c r="A224" s="811">
        <v>223</v>
      </c>
      <c r="B224" s="472" t="s">
        <v>33</v>
      </c>
      <c r="C224" s="656" t="s">
        <v>2078</v>
      </c>
      <c r="D224" s="472" t="s">
        <v>1721</v>
      </c>
      <c r="E224" s="813" t="s">
        <v>3351</v>
      </c>
      <c r="F224" s="472" t="s">
        <v>46</v>
      </c>
      <c r="G224" s="472" t="s">
        <v>710</v>
      </c>
      <c r="H224" s="812" t="s">
        <v>710</v>
      </c>
      <c r="I224" s="780" t="s">
        <v>89</v>
      </c>
      <c r="J224" s="789">
        <v>1</v>
      </c>
      <c r="K224" s="574" t="s">
        <v>90</v>
      </c>
      <c r="L224" s="790">
        <v>0.15</v>
      </c>
      <c r="M224" s="801">
        <v>0.15</v>
      </c>
      <c r="N224" s="681">
        <v>1</v>
      </c>
      <c r="O224" s="784" t="s">
        <v>2027</v>
      </c>
      <c r="P224" s="561" t="s">
        <v>3839</v>
      </c>
    </row>
    <row r="225" spans="1:16" ht="24" x14ac:dyDescent="0.25">
      <c r="A225" s="811">
        <v>224</v>
      </c>
      <c r="B225" s="796" t="s">
        <v>33</v>
      </c>
      <c r="C225" s="656" t="s">
        <v>2276</v>
      </c>
      <c r="D225" s="472" t="s">
        <v>1722</v>
      </c>
      <c r="E225" s="813" t="s">
        <v>3340</v>
      </c>
      <c r="F225" s="472" t="s">
        <v>46</v>
      </c>
      <c r="G225" s="472" t="s">
        <v>710</v>
      </c>
      <c r="H225" s="812" t="s">
        <v>710</v>
      </c>
      <c r="I225" s="780" t="s">
        <v>89</v>
      </c>
      <c r="J225" s="789">
        <v>1</v>
      </c>
      <c r="K225" s="574" t="s">
        <v>90</v>
      </c>
      <c r="L225" s="790">
        <v>0</v>
      </c>
      <c r="M225" s="801">
        <v>0</v>
      </c>
      <c r="N225" s="681">
        <v>1</v>
      </c>
      <c r="O225" s="784" t="s">
        <v>2027</v>
      </c>
      <c r="P225" s="561" t="s">
        <v>3667</v>
      </c>
    </row>
    <row r="226" spans="1:16" ht="24" x14ac:dyDescent="0.25">
      <c r="A226" s="811">
        <v>225</v>
      </c>
      <c r="B226" s="796" t="s">
        <v>33</v>
      </c>
      <c r="C226" s="656" t="s">
        <v>2277</v>
      </c>
      <c r="D226" s="472" t="s">
        <v>1723</v>
      </c>
      <c r="E226" s="813" t="s">
        <v>3352</v>
      </c>
      <c r="F226" s="472" t="s">
        <v>46</v>
      </c>
      <c r="G226" s="472" t="s">
        <v>710</v>
      </c>
      <c r="H226" s="812" t="s">
        <v>710</v>
      </c>
      <c r="I226" s="780" t="s">
        <v>89</v>
      </c>
      <c r="J226" s="789">
        <v>1</v>
      </c>
      <c r="K226" s="574" t="s">
        <v>90</v>
      </c>
      <c r="L226" s="790">
        <v>0</v>
      </c>
      <c r="M226" s="801">
        <v>0</v>
      </c>
      <c r="N226" s="681">
        <v>1</v>
      </c>
      <c r="O226" s="784" t="s">
        <v>2027</v>
      </c>
      <c r="P226" s="561" t="s">
        <v>3667</v>
      </c>
    </row>
    <row r="227" spans="1:16" ht="24" x14ac:dyDescent="0.25">
      <c r="A227" s="811">
        <v>226</v>
      </c>
      <c r="B227" s="796" t="s">
        <v>33</v>
      </c>
      <c r="C227" s="656" t="s">
        <v>2278</v>
      </c>
      <c r="D227" s="472" t="s">
        <v>1724</v>
      </c>
      <c r="E227" s="813" t="s">
        <v>3353</v>
      </c>
      <c r="F227" s="472" t="s">
        <v>46</v>
      </c>
      <c r="G227" s="472" t="s">
        <v>710</v>
      </c>
      <c r="H227" s="812" t="s">
        <v>710</v>
      </c>
      <c r="I227" s="780" t="s">
        <v>89</v>
      </c>
      <c r="J227" s="789">
        <v>1</v>
      </c>
      <c r="K227" s="574" t="s">
        <v>90</v>
      </c>
      <c r="L227" s="790">
        <v>0</v>
      </c>
      <c r="M227" s="801">
        <v>0</v>
      </c>
      <c r="N227" s="681">
        <v>1</v>
      </c>
      <c r="O227" s="784" t="s">
        <v>2027</v>
      </c>
      <c r="P227" s="561" t="s">
        <v>3667</v>
      </c>
    </row>
    <row r="228" spans="1:16" ht="24" x14ac:dyDescent="0.25">
      <c r="A228" s="811">
        <v>227</v>
      </c>
      <c r="B228" s="796" t="s">
        <v>33</v>
      </c>
      <c r="C228" s="656" t="s">
        <v>2177</v>
      </c>
      <c r="D228" s="472" t="s">
        <v>1725</v>
      </c>
      <c r="E228" s="813" t="s">
        <v>3346</v>
      </c>
      <c r="F228" s="472" t="s">
        <v>46</v>
      </c>
      <c r="G228" s="472" t="s">
        <v>710</v>
      </c>
      <c r="H228" s="812" t="s">
        <v>710</v>
      </c>
      <c r="I228" s="780" t="s">
        <v>89</v>
      </c>
      <c r="J228" s="789">
        <v>1</v>
      </c>
      <c r="K228" s="574" t="s">
        <v>90</v>
      </c>
      <c r="L228" s="790">
        <v>0</v>
      </c>
      <c r="M228" s="801">
        <v>0</v>
      </c>
      <c r="N228" s="681">
        <v>1</v>
      </c>
      <c r="O228" s="784" t="s">
        <v>2027</v>
      </c>
      <c r="P228" s="561" t="s">
        <v>3667</v>
      </c>
    </row>
    <row r="229" spans="1:16" ht="36" x14ac:dyDescent="0.25">
      <c r="A229" s="811">
        <v>228</v>
      </c>
      <c r="B229" s="472" t="s">
        <v>33</v>
      </c>
      <c r="C229" s="656" t="s">
        <v>2074</v>
      </c>
      <c r="D229" s="472" t="s">
        <v>1726</v>
      </c>
      <c r="E229" s="813" t="s">
        <v>3347</v>
      </c>
      <c r="F229" s="472" t="s">
        <v>46</v>
      </c>
      <c r="G229" s="472" t="s">
        <v>710</v>
      </c>
      <c r="H229" s="812" t="s">
        <v>710</v>
      </c>
      <c r="I229" s="780" t="s">
        <v>89</v>
      </c>
      <c r="J229" s="789">
        <v>1</v>
      </c>
      <c r="K229" s="574" t="s">
        <v>90</v>
      </c>
      <c r="L229" s="792">
        <v>0</v>
      </c>
      <c r="M229" s="801">
        <v>0</v>
      </c>
      <c r="N229" s="681">
        <v>1</v>
      </c>
      <c r="O229" s="784" t="s">
        <v>2027</v>
      </c>
      <c r="P229" s="561" t="s">
        <v>3667</v>
      </c>
    </row>
    <row r="230" spans="1:16" ht="48" x14ac:dyDescent="0.25">
      <c r="A230" s="811">
        <v>229</v>
      </c>
      <c r="B230" s="472" t="s">
        <v>1864</v>
      </c>
      <c r="C230" s="656" t="s">
        <v>2279</v>
      </c>
      <c r="D230" s="472" t="s">
        <v>1727</v>
      </c>
      <c r="E230" s="813" t="s">
        <v>3348</v>
      </c>
      <c r="F230" s="472" t="s">
        <v>46</v>
      </c>
      <c r="G230" s="472" t="s">
        <v>710</v>
      </c>
      <c r="H230" s="812" t="s">
        <v>710</v>
      </c>
      <c r="I230" s="780" t="s">
        <v>89</v>
      </c>
      <c r="J230" s="789">
        <v>0.99999999999999989</v>
      </c>
      <c r="K230" s="574" t="s">
        <v>90</v>
      </c>
      <c r="L230" s="790">
        <v>0.5</v>
      </c>
      <c r="M230" s="801">
        <v>0.5</v>
      </c>
      <c r="N230" s="681">
        <v>1.6666666666666665</v>
      </c>
      <c r="O230" s="784" t="s">
        <v>2027</v>
      </c>
      <c r="P230" s="561" t="s">
        <v>3840</v>
      </c>
    </row>
    <row r="231" spans="1:16" ht="108" x14ac:dyDescent="0.25">
      <c r="A231" s="811">
        <v>230</v>
      </c>
      <c r="B231" s="472" t="s">
        <v>1864</v>
      </c>
      <c r="C231" s="656" t="s">
        <v>2279</v>
      </c>
      <c r="D231" s="472" t="s">
        <v>1728</v>
      </c>
      <c r="E231" s="813" t="s">
        <v>251</v>
      </c>
      <c r="F231" s="472" t="s">
        <v>46</v>
      </c>
      <c r="G231" s="472" t="s">
        <v>710</v>
      </c>
      <c r="H231" s="812" t="s">
        <v>710</v>
      </c>
      <c r="I231" s="780" t="s">
        <v>89</v>
      </c>
      <c r="J231" s="789">
        <v>1</v>
      </c>
      <c r="K231" s="574" t="s">
        <v>90</v>
      </c>
      <c r="L231" s="790">
        <v>0.1</v>
      </c>
      <c r="M231" s="801">
        <v>0.1</v>
      </c>
      <c r="N231" s="681">
        <v>2</v>
      </c>
      <c r="O231" s="784" t="s">
        <v>2027</v>
      </c>
      <c r="P231" s="561" t="s">
        <v>3841</v>
      </c>
    </row>
    <row r="232" spans="1:16" ht="36" x14ac:dyDescent="0.25">
      <c r="A232" s="811">
        <v>231</v>
      </c>
      <c r="B232" s="472" t="s">
        <v>1864</v>
      </c>
      <c r="C232" s="656" t="s">
        <v>2279</v>
      </c>
      <c r="D232" s="472" t="s">
        <v>1729</v>
      </c>
      <c r="E232" s="402" t="s">
        <v>3424</v>
      </c>
      <c r="F232" s="472" t="s">
        <v>46</v>
      </c>
      <c r="G232" s="472" t="s">
        <v>710</v>
      </c>
      <c r="H232" s="812" t="s">
        <v>710</v>
      </c>
      <c r="I232" s="780" t="s">
        <v>89</v>
      </c>
      <c r="J232" s="781">
        <v>2</v>
      </c>
      <c r="K232" s="574" t="s">
        <v>90</v>
      </c>
      <c r="L232" s="781">
        <v>0</v>
      </c>
      <c r="M232" s="801">
        <v>0</v>
      </c>
      <c r="N232" s="681">
        <v>1</v>
      </c>
      <c r="O232" s="784" t="s">
        <v>2027</v>
      </c>
      <c r="P232" s="561" t="s">
        <v>3842</v>
      </c>
    </row>
    <row r="233" spans="1:16" ht="36" x14ac:dyDescent="0.25">
      <c r="A233" s="811">
        <v>232</v>
      </c>
      <c r="B233" s="472" t="s">
        <v>1864</v>
      </c>
      <c r="C233" s="656" t="s">
        <v>2279</v>
      </c>
      <c r="D233" s="472" t="s">
        <v>1730</v>
      </c>
      <c r="E233" s="813" t="s">
        <v>3425</v>
      </c>
      <c r="F233" s="472" t="s">
        <v>46</v>
      </c>
      <c r="G233" s="472" t="s">
        <v>710</v>
      </c>
      <c r="H233" s="812" t="s">
        <v>710</v>
      </c>
      <c r="I233" s="780" t="s">
        <v>89</v>
      </c>
      <c r="J233" s="792">
        <v>1</v>
      </c>
      <c r="K233" s="574" t="s">
        <v>90</v>
      </c>
      <c r="L233" s="792">
        <v>0</v>
      </c>
      <c r="M233" s="801">
        <v>0</v>
      </c>
      <c r="N233" s="681">
        <v>1</v>
      </c>
      <c r="O233" s="784" t="s">
        <v>2027</v>
      </c>
      <c r="P233" s="561" t="s">
        <v>3843</v>
      </c>
    </row>
    <row r="234" spans="1:16" ht="24" x14ac:dyDescent="0.25">
      <c r="A234" s="811">
        <v>233</v>
      </c>
      <c r="B234" s="472" t="s">
        <v>1864</v>
      </c>
      <c r="C234" s="656" t="s">
        <v>2279</v>
      </c>
      <c r="D234" s="472" t="s">
        <v>1731</v>
      </c>
      <c r="E234" s="813" t="s">
        <v>262</v>
      </c>
      <c r="F234" s="472" t="s">
        <v>46</v>
      </c>
      <c r="G234" s="472" t="s">
        <v>710</v>
      </c>
      <c r="H234" s="812" t="s">
        <v>710</v>
      </c>
      <c r="I234" s="780" t="s">
        <v>89</v>
      </c>
      <c r="J234" s="789">
        <v>1</v>
      </c>
      <c r="K234" s="574" t="s">
        <v>90</v>
      </c>
      <c r="L234" s="792">
        <v>0</v>
      </c>
      <c r="M234" s="801">
        <v>0</v>
      </c>
      <c r="N234" s="681">
        <v>1</v>
      </c>
      <c r="O234" s="784" t="s">
        <v>2021</v>
      </c>
      <c r="P234" s="561" t="s">
        <v>3844</v>
      </c>
    </row>
    <row r="235" spans="1:16" ht="36" x14ac:dyDescent="0.25">
      <c r="A235" s="811">
        <v>234</v>
      </c>
      <c r="B235" s="796" t="s">
        <v>33</v>
      </c>
      <c r="C235" s="656" t="s">
        <v>2279</v>
      </c>
      <c r="D235" s="472" t="s">
        <v>1732</v>
      </c>
      <c r="E235" s="813" t="s">
        <v>3354</v>
      </c>
      <c r="F235" s="472" t="s">
        <v>46</v>
      </c>
      <c r="G235" s="472" t="s">
        <v>710</v>
      </c>
      <c r="H235" s="812" t="s">
        <v>710</v>
      </c>
      <c r="I235" s="780" t="s">
        <v>89</v>
      </c>
      <c r="J235" s="791">
        <v>1</v>
      </c>
      <c r="K235" s="574" t="s">
        <v>90</v>
      </c>
      <c r="L235" s="781">
        <v>0</v>
      </c>
      <c r="M235" s="801">
        <v>0</v>
      </c>
      <c r="N235" s="681">
        <v>1</v>
      </c>
      <c r="O235" s="784" t="s">
        <v>2024</v>
      </c>
      <c r="P235" s="561" t="s">
        <v>3845</v>
      </c>
    </row>
    <row r="236" spans="1:16" ht="48" x14ac:dyDescent="0.25">
      <c r="A236" s="811">
        <v>235</v>
      </c>
      <c r="B236" s="796" t="s">
        <v>33</v>
      </c>
      <c r="C236" s="656" t="s">
        <v>2279</v>
      </c>
      <c r="D236" s="472" t="s">
        <v>1733</v>
      </c>
      <c r="E236" s="402" t="s">
        <v>3426</v>
      </c>
      <c r="F236" s="472" t="s">
        <v>46</v>
      </c>
      <c r="G236" s="472" t="s">
        <v>710</v>
      </c>
      <c r="H236" s="812" t="s">
        <v>710</v>
      </c>
      <c r="I236" s="780" t="s">
        <v>89</v>
      </c>
      <c r="J236" s="781">
        <v>0</v>
      </c>
      <c r="K236" s="574" t="s">
        <v>90</v>
      </c>
      <c r="L236" s="781">
        <v>0</v>
      </c>
      <c r="M236" s="801">
        <v>0</v>
      </c>
      <c r="N236" s="681">
        <v>1</v>
      </c>
      <c r="O236" s="784" t="s">
        <v>2024</v>
      </c>
      <c r="P236" s="561" t="s">
        <v>3844</v>
      </c>
    </row>
    <row r="237" spans="1:16" ht="36" x14ac:dyDescent="0.25">
      <c r="A237" s="811">
        <v>236</v>
      </c>
      <c r="B237" s="796" t="s">
        <v>33</v>
      </c>
      <c r="C237" s="656" t="s">
        <v>2279</v>
      </c>
      <c r="D237" s="472" t="s">
        <v>1734</v>
      </c>
      <c r="E237" s="813" t="s">
        <v>3427</v>
      </c>
      <c r="F237" s="472" t="s">
        <v>46</v>
      </c>
      <c r="G237" s="472" t="s">
        <v>710</v>
      </c>
      <c r="H237" s="812" t="s">
        <v>710</v>
      </c>
      <c r="I237" s="780" t="s">
        <v>89</v>
      </c>
      <c r="J237" s="789">
        <v>1</v>
      </c>
      <c r="K237" s="574" t="s">
        <v>90</v>
      </c>
      <c r="L237" s="790">
        <v>0.4</v>
      </c>
      <c r="M237" s="801">
        <v>0.4</v>
      </c>
      <c r="N237" s="681">
        <v>1</v>
      </c>
      <c r="O237" s="784" t="s">
        <v>2024</v>
      </c>
      <c r="P237" s="561" t="s">
        <v>3846</v>
      </c>
    </row>
    <row r="238" spans="1:16" x14ac:dyDescent="0.25">
      <c r="A238" s="811">
        <v>237</v>
      </c>
      <c r="B238" s="796" t="s">
        <v>33</v>
      </c>
      <c r="C238" s="656" t="s">
        <v>2279</v>
      </c>
      <c r="D238" s="472" t="s">
        <v>1735</v>
      </c>
      <c r="E238" s="813" t="s">
        <v>3349</v>
      </c>
      <c r="F238" s="472" t="s">
        <v>46</v>
      </c>
      <c r="G238" s="472" t="s">
        <v>710</v>
      </c>
      <c r="H238" s="812" t="s">
        <v>710</v>
      </c>
      <c r="I238" s="780" t="s">
        <v>89</v>
      </c>
      <c r="J238" s="789">
        <v>1</v>
      </c>
      <c r="K238" s="574" t="s">
        <v>90</v>
      </c>
      <c r="L238" s="790">
        <v>0</v>
      </c>
      <c r="M238" s="801">
        <v>0</v>
      </c>
      <c r="N238" s="681">
        <v>1</v>
      </c>
      <c r="O238" s="784" t="s">
        <v>2027</v>
      </c>
      <c r="P238" s="561" t="s">
        <v>3844</v>
      </c>
    </row>
    <row r="239" spans="1:16" ht="60" x14ac:dyDescent="0.25">
      <c r="A239" s="811">
        <v>238</v>
      </c>
      <c r="B239" s="796" t="s">
        <v>33</v>
      </c>
      <c r="C239" s="656" t="s">
        <v>2279</v>
      </c>
      <c r="D239" s="472" t="s">
        <v>1736</v>
      </c>
      <c r="E239" s="813" t="s">
        <v>2303</v>
      </c>
      <c r="F239" s="472" t="s">
        <v>46</v>
      </c>
      <c r="G239" s="472" t="s">
        <v>710</v>
      </c>
      <c r="H239" s="812" t="s">
        <v>710</v>
      </c>
      <c r="I239" s="780" t="s">
        <v>89</v>
      </c>
      <c r="J239" s="789">
        <v>1</v>
      </c>
      <c r="K239" s="574" t="s">
        <v>90</v>
      </c>
      <c r="L239" s="790">
        <v>0.25</v>
      </c>
      <c r="M239" s="801">
        <v>0.25</v>
      </c>
      <c r="N239" s="681">
        <v>1</v>
      </c>
      <c r="O239" s="784" t="s">
        <v>2027</v>
      </c>
      <c r="P239" s="561" t="s">
        <v>3847</v>
      </c>
    </row>
    <row r="240" spans="1:16" ht="24" x14ac:dyDescent="0.25">
      <c r="A240" s="811">
        <v>239</v>
      </c>
      <c r="B240" s="796" t="s">
        <v>33</v>
      </c>
      <c r="C240" s="656" t="s">
        <v>1981</v>
      </c>
      <c r="D240" s="472" t="s">
        <v>1737</v>
      </c>
      <c r="E240" s="813" t="s">
        <v>268</v>
      </c>
      <c r="F240" s="472" t="s">
        <v>46</v>
      </c>
      <c r="G240" s="472" t="s">
        <v>710</v>
      </c>
      <c r="H240" s="812" t="s">
        <v>710</v>
      </c>
      <c r="I240" s="780" t="s">
        <v>89</v>
      </c>
      <c r="J240" s="789">
        <v>1</v>
      </c>
      <c r="K240" s="574" t="s">
        <v>90</v>
      </c>
      <c r="L240" s="790">
        <v>0</v>
      </c>
      <c r="M240" s="801">
        <v>0</v>
      </c>
      <c r="N240" s="681">
        <v>1</v>
      </c>
      <c r="O240" s="784" t="s">
        <v>2021</v>
      </c>
      <c r="P240" s="561" t="s">
        <v>3844</v>
      </c>
    </row>
    <row r="241" spans="1:16" ht="84" x14ac:dyDescent="0.25">
      <c r="A241" s="811">
        <v>240</v>
      </c>
      <c r="B241" s="796" t="s">
        <v>33</v>
      </c>
      <c r="C241" s="656" t="s">
        <v>1981</v>
      </c>
      <c r="D241" s="472" t="s">
        <v>1738</v>
      </c>
      <c r="E241" s="813" t="s">
        <v>3428</v>
      </c>
      <c r="F241" s="472" t="s">
        <v>46</v>
      </c>
      <c r="G241" s="472" t="s">
        <v>710</v>
      </c>
      <c r="H241" s="812" t="s">
        <v>710</v>
      </c>
      <c r="I241" s="780" t="s">
        <v>89</v>
      </c>
      <c r="J241" s="789">
        <v>1</v>
      </c>
      <c r="K241" s="574" t="s">
        <v>90</v>
      </c>
      <c r="L241" s="790">
        <v>0.55000000000000004</v>
      </c>
      <c r="M241" s="801">
        <v>0.55000000000000004</v>
      </c>
      <c r="N241" s="681">
        <v>1.5714285714285716</v>
      </c>
      <c r="O241" s="784" t="s">
        <v>2026</v>
      </c>
      <c r="P241" s="561" t="s">
        <v>3848</v>
      </c>
    </row>
    <row r="242" spans="1:16" ht="72" x14ac:dyDescent="0.25">
      <c r="A242" s="811">
        <v>241</v>
      </c>
      <c r="B242" s="796" t="s">
        <v>33</v>
      </c>
      <c r="C242" s="656" t="s">
        <v>1981</v>
      </c>
      <c r="D242" s="472" t="s">
        <v>1739</v>
      </c>
      <c r="E242" s="813" t="s">
        <v>1423</v>
      </c>
      <c r="F242" s="472" t="s">
        <v>46</v>
      </c>
      <c r="G242" s="472" t="s">
        <v>710</v>
      </c>
      <c r="H242" s="812" t="s">
        <v>710</v>
      </c>
      <c r="I242" s="780" t="s">
        <v>89</v>
      </c>
      <c r="J242" s="789">
        <v>0.99999999999999989</v>
      </c>
      <c r="K242" s="574" t="s">
        <v>90</v>
      </c>
      <c r="L242" s="790">
        <v>0.2</v>
      </c>
      <c r="M242" s="801">
        <v>0.20000000000000004</v>
      </c>
      <c r="N242" s="681">
        <v>1</v>
      </c>
      <c r="O242" s="784" t="s">
        <v>2027</v>
      </c>
      <c r="P242" s="561" t="s">
        <v>3849</v>
      </c>
    </row>
    <row r="243" spans="1:16" ht="24" x14ac:dyDescent="0.25">
      <c r="A243" s="811">
        <v>242</v>
      </c>
      <c r="B243" s="796" t="s">
        <v>33</v>
      </c>
      <c r="C243" s="656" t="s">
        <v>1981</v>
      </c>
      <c r="D243" s="472" t="s">
        <v>1740</v>
      </c>
      <c r="E243" s="813" t="s">
        <v>3355</v>
      </c>
      <c r="F243" s="472" t="s">
        <v>46</v>
      </c>
      <c r="G243" s="472" t="s">
        <v>710</v>
      </c>
      <c r="H243" s="812" t="s">
        <v>710</v>
      </c>
      <c r="I243" s="780" t="s">
        <v>89</v>
      </c>
      <c r="J243" s="789">
        <v>1</v>
      </c>
      <c r="K243" s="574" t="s">
        <v>90</v>
      </c>
      <c r="L243" s="790">
        <v>0</v>
      </c>
      <c r="M243" s="801">
        <v>0</v>
      </c>
      <c r="N243" s="681">
        <v>1</v>
      </c>
      <c r="O243" s="784" t="s">
        <v>2027</v>
      </c>
      <c r="P243" s="561" t="s">
        <v>3844</v>
      </c>
    </row>
    <row r="244" spans="1:16" ht="72" x14ac:dyDescent="0.25">
      <c r="A244" s="811">
        <v>243</v>
      </c>
      <c r="B244" s="796" t="s">
        <v>33</v>
      </c>
      <c r="C244" s="656" t="s">
        <v>1981</v>
      </c>
      <c r="D244" s="472" t="s">
        <v>1741</v>
      </c>
      <c r="E244" s="813" t="s">
        <v>3356</v>
      </c>
      <c r="F244" s="472" t="s">
        <v>46</v>
      </c>
      <c r="G244" s="472" t="s">
        <v>710</v>
      </c>
      <c r="H244" s="812" t="s">
        <v>710</v>
      </c>
      <c r="I244" s="780" t="s">
        <v>89</v>
      </c>
      <c r="J244" s="789">
        <v>1</v>
      </c>
      <c r="K244" s="574" t="s">
        <v>90</v>
      </c>
      <c r="L244" s="790">
        <v>0</v>
      </c>
      <c r="M244" s="801">
        <v>0</v>
      </c>
      <c r="N244" s="681">
        <v>1</v>
      </c>
      <c r="O244" s="784" t="s">
        <v>2027</v>
      </c>
      <c r="P244" s="561" t="s">
        <v>3844</v>
      </c>
    </row>
    <row r="245" spans="1:16" ht="24" x14ac:dyDescent="0.25">
      <c r="A245" s="811">
        <v>244</v>
      </c>
      <c r="B245" s="472" t="s">
        <v>1864</v>
      </c>
      <c r="C245" s="656" t="s">
        <v>2081</v>
      </c>
      <c r="D245" s="472" t="s">
        <v>1782</v>
      </c>
      <c r="E245" s="813" t="s">
        <v>2176</v>
      </c>
      <c r="F245" s="472" t="s">
        <v>5</v>
      </c>
      <c r="G245" s="472" t="s">
        <v>634</v>
      </c>
      <c r="H245" s="812" t="s">
        <v>1279</v>
      </c>
      <c r="I245" s="780" t="s">
        <v>89</v>
      </c>
      <c r="J245" s="789">
        <v>1</v>
      </c>
      <c r="K245" s="574" t="s">
        <v>90</v>
      </c>
      <c r="L245" s="790">
        <v>0</v>
      </c>
      <c r="M245" s="801">
        <v>0</v>
      </c>
      <c r="N245" s="681">
        <v>1</v>
      </c>
      <c r="O245" s="784" t="s">
        <v>2024</v>
      </c>
      <c r="P245" s="561" t="s">
        <v>3850</v>
      </c>
    </row>
    <row r="246" spans="1:16" ht="24" x14ac:dyDescent="0.25">
      <c r="A246" s="811">
        <v>245</v>
      </c>
      <c r="B246" s="472" t="s">
        <v>1864</v>
      </c>
      <c r="C246" s="656" t="s">
        <v>2361</v>
      </c>
      <c r="D246" s="472" t="s">
        <v>1783</v>
      </c>
      <c r="E246" s="813" t="s">
        <v>3408</v>
      </c>
      <c r="F246" s="472" t="s">
        <v>5</v>
      </c>
      <c r="G246" s="472" t="s">
        <v>634</v>
      </c>
      <c r="H246" s="812" t="s">
        <v>1279</v>
      </c>
      <c r="I246" s="780" t="s">
        <v>89</v>
      </c>
      <c r="J246" s="795">
        <v>29175810666</v>
      </c>
      <c r="K246" s="574" t="s">
        <v>90</v>
      </c>
      <c r="L246" s="795">
        <v>7122573401</v>
      </c>
      <c r="M246" s="801">
        <v>0.24412598102373495</v>
      </c>
      <c r="N246" s="681">
        <v>0.33062320600901501</v>
      </c>
      <c r="O246" s="784" t="s">
        <v>2024</v>
      </c>
      <c r="P246" s="561" t="s">
        <v>3851</v>
      </c>
    </row>
    <row r="247" spans="1:16" ht="24" x14ac:dyDescent="0.25">
      <c r="A247" s="811">
        <v>246</v>
      </c>
      <c r="B247" s="472" t="s">
        <v>1864</v>
      </c>
      <c r="C247" s="656" t="s">
        <v>2361</v>
      </c>
      <c r="D247" s="472" t="s">
        <v>1784</v>
      </c>
      <c r="E247" s="813" t="s">
        <v>2369</v>
      </c>
      <c r="F247" s="472" t="s">
        <v>5</v>
      </c>
      <c r="G247" s="472" t="s">
        <v>634</v>
      </c>
      <c r="H247" s="812" t="s">
        <v>1279</v>
      </c>
      <c r="I247" s="780" t="s">
        <v>89</v>
      </c>
      <c r="J247" s="788">
        <v>213</v>
      </c>
      <c r="K247" s="574" t="s">
        <v>90</v>
      </c>
      <c r="L247" s="781">
        <v>213</v>
      </c>
      <c r="M247" s="801">
        <v>1</v>
      </c>
      <c r="N247" s="681">
        <v>1</v>
      </c>
      <c r="O247" s="784" t="s">
        <v>1103</v>
      </c>
      <c r="P247" s="561" t="s">
        <v>3852</v>
      </c>
    </row>
    <row r="248" spans="1:16" ht="48" x14ac:dyDescent="0.25">
      <c r="A248" s="811">
        <v>247</v>
      </c>
      <c r="B248" s="472" t="s">
        <v>1864</v>
      </c>
      <c r="C248" s="656" t="s">
        <v>2263</v>
      </c>
      <c r="D248" s="472" t="s">
        <v>1785</v>
      </c>
      <c r="E248" s="813" t="s">
        <v>2170</v>
      </c>
      <c r="F248" s="472" t="s">
        <v>5</v>
      </c>
      <c r="G248" s="472" t="s">
        <v>634</v>
      </c>
      <c r="H248" s="812" t="s">
        <v>1279</v>
      </c>
      <c r="I248" s="780" t="s">
        <v>89</v>
      </c>
      <c r="J248" s="789">
        <v>1</v>
      </c>
      <c r="K248" s="574" t="s">
        <v>90</v>
      </c>
      <c r="L248" s="792">
        <v>0.25</v>
      </c>
      <c r="M248" s="801">
        <v>0.25</v>
      </c>
      <c r="N248" s="681">
        <v>1</v>
      </c>
      <c r="O248" s="784" t="s">
        <v>2027</v>
      </c>
      <c r="P248" s="561" t="s">
        <v>3853</v>
      </c>
    </row>
    <row r="249" spans="1:16" ht="36" x14ac:dyDescent="0.25">
      <c r="A249" s="811">
        <v>248</v>
      </c>
      <c r="B249" s="472" t="s">
        <v>1864</v>
      </c>
      <c r="C249" s="813" t="s">
        <v>2378</v>
      </c>
      <c r="D249" s="472" t="s">
        <v>1786</v>
      </c>
      <c r="E249" s="813" t="s">
        <v>2393</v>
      </c>
      <c r="F249" s="472" t="s">
        <v>5</v>
      </c>
      <c r="G249" s="472" t="s">
        <v>634</v>
      </c>
      <c r="H249" s="812" t="s">
        <v>1279</v>
      </c>
      <c r="I249" s="780" t="s">
        <v>89</v>
      </c>
      <c r="J249" s="789">
        <v>1</v>
      </c>
      <c r="K249" s="574" t="s">
        <v>90</v>
      </c>
      <c r="L249" s="792">
        <v>0</v>
      </c>
      <c r="M249" s="801">
        <v>0</v>
      </c>
      <c r="N249" s="681">
        <v>1</v>
      </c>
      <c r="O249" s="784" t="s">
        <v>2026</v>
      </c>
      <c r="P249" s="561" t="s">
        <v>3854</v>
      </c>
    </row>
    <row r="250" spans="1:16" ht="36" x14ac:dyDescent="0.25">
      <c r="A250" s="811">
        <v>249</v>
      </c>
      <c r="B250" s="472" t="s">
        <v>1864</v>
      </c>
      <c r="C250" s="656" t="s">
        <v>2072</v>
      </c>
      <c r="D250" s="472" t="s">
        <v>1787</v>
      </c>
      <c r="E250" s="813" t="s">
        <v>2222</v>
      </c>
      <c r="F250" s="472" t="s">
        <v>5</v>
      </c>
      <c r="G250" s="472" t="s">
        <v>634</v>
      </c>
      <c r="H250" s="812" t="s">
        <v>1279</v>
      </c>
      <c r="I250" s="780" t="s">
        <v>89</v>
      </c>
      <c r="J250" s="781">
        <v>2</v>
      </c>
      <c r="K250" s="574" t="s">
        <v>90</v>
      </c>
      <c r="L250" s="781">
        <v>2</v>
      </c>
      <c r="M250" s="801">
        <v>1</v>
      </c>
      <c r="N250" s="681">
        <v>1</v>
      </c>
      <c r="O250" s="784" t="s">
        <v>1103</v>
      </c>
      <c r="P250" s="561" t="s">
        <v>3855</v>
      </c>
    </row>
    <row r="251" spans="1:16" ht="84" x14ac:dyDescent="0.25">
      <c r="A251" s="811">
        <v>250</v>
      </c>
      <c r="B251" s="472" t="s">
        <v>1864</v>
      </c>
      <c r="C251" s="656" t="s">
        <v>712</v>
      </c>
      <c r="D251" s="472" t="s">
        <v>1748</v>
      </c>
      <c r="E251" s="824" t="s">
        <v>1425</v>
      </c>
      <c r="F251" s="472" t="s">
        <v>5</v>
      </c>
      <c r="G251" s="472" t="s">
        <v>634</v>
      </c>
      <c r="H251" s="812" t="s">
        <v>2468</v>
      </c>
      <c r="I251" s="780" t="s">
        <v>89</v>
      </c>
      <c r="J251" s="781">
        <v>6341</v>
      </c>
      <c r="K251" s="574" t="s">
        <v>90</v>
      </c>
      <c r="L251" s="781">
        <v>5065</v>
      </c>
      <c r="M251" s="801">
        <v>0.7987699101088156</v>
      </c>
      <c r="N251" s="681">
        <v>0.7987699101088156</v>
      </c>
      <c r="O251" s="784" t="s">
        <v>2027</v>
      </c>
      <c r="P251" s="561" t="s">
        <v>3856</v>
      </c>
    </row>
    <row r="252" spans="1:16" ht="48" x14ac:dyDescent="0.25">
      <c r="A252" s="811">
        <v>251</v>
      </c>
      <c r="B252" s="472" t="s">
        <v>1864</v>
      </c>
      <c r="C252" s="656" t="s">
        <v>713</v>
      </c>
      <c r="D252" s="472" t="s">
        <v>1749</v>
      </c>
      <c r="E252" s="824" t="s">
        <v>1931</v>
      </c>
      <c r="F252" s="472" t="s">
        <v>5</v>
      </c>
      <c r="G252" s="472" t="s">
        <v>634</v>
      </c>
      <c r="H252" s="812" t="s">
        <v>2468</v>
      </c>
      <c r="I252" s="780" t="s">
        <v>89</v>
      </c>
      <c r="J252" s="781">
        <v>2285</v>
      </c>
      <c r="K252" s="574" t="s">
        <v>90</v>
      </c>
      <c r="L252" s="781">
        <v>1966</v>
      </c>
      <c r="M252" s="801">
        <v>0.86039387308533921</v>
      </c>
      <c r="N252" s="681">
        <v>0.86039387308533921</v>
      </c>
      <c r="O252" s="784" t="s">
        <v>2027</v>
      </c>
      <c r="P252" s="561" t="s">
        <v>3857</v>
      </c>
    </row>
    <row r="253" spans="1:16" ht="48" x14ac:dyDescent="0.25">
      <c r="A253" s="811">
        <v>252</v>
      </c>
      <c r="B253" s="472" t="s">
        <v>1864</v>
      </c>
      <c r="C253" s="656" t="s">
        <v>713</v>
      </c>
      <c r="D253" s="472" t="s">
        <v>1750</v>
      </c>
      <c r="E253" s="824" t="s">
        <v>714</v>
      </c>
      <c r="F253" s="472" t="s">
        <v>5</v>
      </c>
      <c r="G253" s="472" t="s">
        <v>634</v>
      </c>
      <c r="H253" s="812" t="s">
        <v>2468</v>
      </c>
      <c r="I253" s="780" t="s">
        <v>89</v>
      </c>
      <c r="J253" s="781">
        <v>173</v>
      </c>
      <c r="K253" s="574" t="s">
        <v>90</v>
      </c>
      <c r="L253" s="781">
        <v>173</v>
      </c>
      <c r="M253" s="801">
        <v>1</v>
      </c>
      <c r="N253" s="681">
        <v>1</v>
      </c>
      <c r="O253" s="784" t="s">
        <v>1103</v>
      </c>
      <c r="P253" s="561" t="s">
        <v>3858</v>
      </c>
    </row>
    <row r="254" spans="1:16" ht="60" x14ac:dyDescent="0.25">
      <c r="A254" s="811">
        <v>253</v>
      </c>
      <c r="B254" s="472" t="s">
        <v>1864</v>
      </c>
      <c r="C254" s="656" t="s">
        <v>713</v>
      </c>
      <c r="D254" s="472" t="s">
        <v>1848</v>
      </c>
      <c r="E254" s="824" t="s">
        <v>2306</v>
      </c>
      <c r="F254" s="472" t="s">
        <v>5</v>
      </c>
      <c r="G254" s="472" t="s">
        <v>634</v>
      </c>
      <c r="H254" s="812" t="s">
        <v>2468</v>
      </c>
      <c r="I254" s="780" t="s">
        <v>89</v>
      </c>
      <c r="J254" s="781">
        <v>3327</v>
      </c>
      <c r="K254" s="574" t="s">
        <v>90</v>
      </c>
      <c r="L254" s="781">
        <v>590</v>
      </c>
      <c r="M254" s="801">
        <v>0.17733694018635407</v>
      </c>
      <c r="N254" s="681">
        <v>0.17733694018635407</v>
      </c>
      <c r="O254" s="784" t="s">
        <v>2027</v>
      </c>
      <c r="P254" s="561" t="s">
        <v>3859</v>
      </c>
    </row>
    <row r="255" spans="1:16" ht="36" x14ac:dyDescent="0.25">
      <c r="A255" s="811">
        <v>254</v>
      </c>
      <c r="B255" s="472" t="s">
        <v>1864</v>
      </c>
      <c r="C255" s="656" t="s">
        <v>2165</v>
      </c>
      <c r="D255" s="472" t="s">
        <v>1849</v>
      </c>
      <c r="E255" s="824" t="s">
        <v>2164</v>
      </c>
      <c r="F255" s="472" t="s">
        <v>5</v>
      </c>
      <c r="G255" s="472" t="s">
        <v>634</v>
      </c>
      <c r="H255" s="812" t="s">
        <v>2468</v>
      </c>
      <c r="I255" s="780" t="s">
        <v>89</v>
      </c>
      <c r="J255" s="781">
        <v>459</v>
      </c>
      <c r="K255" s="574" t="s">
        <v>90</v>
      </c>
      <c r="L255" s="781">
        <v>459</v>
      </c>
      <c r="M255" s="801">
        <v>1</v>
      </c>
      <c r="N255" s="681">
        <v>1</v>
      </c>
      <c r="O255" s="784" t="s">
        <v>1103</v>
      </c>
      <c r="P255" s="561" t="s">
        <v>3860</v>
      </c>
    </row>
    <row r="256" spans="1:16" ht="60" x14ac:dyDescent="0.25">
      <c r="A256" s="811">
        <v>255</v>
      </c>
      <c r="B256" s="472" t="s">
        <v>1864</v>
      </c>
      <c r="C256" s="656" t="s">
        <v>1398</v>
      </c>
      <c r="D256" s="472" t="s">
        <v>1751</v>
      </c>
      <c r="E256" s="824" t="s">
        <v>1889</v>
      </c>
      <c r="F256" s="472" t="s">
        <v>5</v>
      </c>
      <c r="G256" s="472" t="s">
        <v>634</v>
      </c>
      <c r="H256" s="812" t="s">
        <v>2468</v>
      </c>
      <c r="I256" s="780" t="s">
        <v>89</v>
      </c>
      <c r="J256" s="781">
        <v>25162</v>
      </c>
      <c r="K256" s="574" t="s">
        <v>90</v>
      </c>
      <c r="L256" s="781">
        <v>25162</v>
      </c>
      <c r="M256" s="801">
        <v>1</v>
      </c>
      <c r="N256" s="681">
        <v>1</v>
      </c>
      <c r="O256" s="784" t="s">
        <v>1103</v>
      </c>
      <c r="P256" s="561" t="s">
        <v>3861</v>
      </c>
    </row>
    <row r="257" spans="1:16" ht="24" x14ac:dyDescent="0.25">
      <c r="A257" s="811">
        <v>256</v>
      </c>
      <c r="B257" s="472" t="s">
        <v>1864</v>
      </c>
      <c r="C257" s="656" t="s">
        <v>1398</v>
      </c>
      <c r="D257" s="472" t="s">
        <v>1752</v>
      </c>
      <c r="E257" s="824" t="s">
        <v>715</v>
      </c>
      <c r="F257" s="472" t="s">
        <v>5</v>
      </c>
      <c r="G257" s="472" t="s">
        <v>634</v>
      </c>
      <c r="H257" s="812" t="s">
        <v>2468</v>
      </c>
      <c r="I257" s="780" t="s">
        <v>89</v>
      </c>
      <c r="J257" s="781">
        <v>5465</v>
      </c>
      <c r="K257" s="574" t="s">
        <v>90</v>
      </c>
      <c r="L257" s="781">
        <v>5465</v>
      </c>
      <c r="M257" s="801">
        <v>1</v>
      </c>
      <c r="N257" s="681">
        <v>1</v>
      </c>
      <c r="O257" s="784" t="s">
        <v>1103</v>
      </c>
      <c r="P257" s="561" t="s">
        <v>3862</v>
      </c>
    </row>
    <row r="258" spans="1:16" ht="36" x14ac:dyDescent="0.25">
      <c r="A258" s="811">
        <v>257</v>
      </c>
      <c r="B258" s="472" t="s">
        <v>1864</v>
      </c>
      <c r="C258" s="656" t="s">
        <v>1398</v>
      </c>
      <c r="D258" s="472" t="s">
        <v>1753</v>
      </c>
      <c r="E258" s="824" t="s">
        <v>716</v>
      </c>
      <c r="F258" s="472" t="s">
        <v>5</v>
      </c>
      <c r="G258" s="472" t="s">
        <v>634</v>
      </c>
      <c r="H258" s="812" t="s">
        <v>2468</v>
      </c>
      <c r="I258" s="780" t="s">
        <v>89</v>
      </c>
      <c r="J258" s="781">
        <v>22564</v>
      </c>
      <c r="K258" s="574" t="s">
        <v>90</v>
      </c>
      <c r="L258" s="781">
        <v>22564</v>
      </c>
      <c r="M258" s="801">
        <v>1</v>
      </c>
      <c r="N258" s="681">
        <v>1</v>
      </c>
      <c r="O258" s="784" t="s">
        <v>1103</v>
      </c>
      <c r="P258" s="561" t="s">
        <v>3863</v>
      </c>
    </row>
    <row r="259" spans="1:16" ht="36" x14ac:dyDescent="0.25">
      <c r="A259" s="811">
        <v>258</v>
      </c>
      <c r="B259" s="472" t="s">
        <v>1864</v>
      </c>
      <c r="C259" s="656" t="s">
        <v>2280</v>
      </c>
      <c r="D259" s="472" t="s">
        <v>1754</v>
      </c>
      <c r="E259" s="813" t="s">
        <v>2307</v>
      </c>
      <c r="F259" s="472" t="s">
        <v>5</v>
      </c>
      <c r="G259" s="472" t="s">
        <v>634</v>
      </c>
      <c r="H259" s="812" t="s">
        <v>2468</v>
      </c>
      <c r="I259" s="780" t="s">
        <v>89</v>
      </c>
      <c r="J259" s="792">
        <v>1</v>
      </c>
      <c r="K259" s="574" t="s">
        <v>90</v>
      </c>
      <c r="L259" s="792">
        <v>0.1</v>
      </c>
      <c r="M259" s="801">
        <v>0.1</v>
      </c>
      <c r="N259" s="681">
        <v>1</v>
      </c>
      <c r="O259" s="784" t="s">
        <v>2026</v>
      </c>
      <c r="P259" s="561" t="s">
        <v>3864</v>
      </c>
    </row>
    <row r="260" spans="1:16" ht="24" x14ac:dyDescent="0.25">
      <c r="A260" s="811">
        <v>259</v>
      </c>
      <c r="B260" s="472" t="s">
        <v>1864</v>
      </c>
      <c r="C260" s="656" t="s">
        <v>2086</v>
      </c>
      <c r="D260" s="472" t="s">
        <v>1755</v>
      </c>
      <c r="E260" s="813" t="s">
        <v>2308</v>
      </c>
      <c r="F260" s="472" t="s">
        <v>5</v>
      </c>
      <c r="G260" s="472" t="s">
        <v>634</v>
      </c>
      <c r="H260" s="812" t="s">
        <v>2468</v>
      </c>
      <c r="I260" s="780" t="s">
        <v>89</v>
      </c>
      <c r="J260" s="789">
        <v>1</v>
      </c>
      <c r="K260" s="574" t="s">
        <v>90</v>
      </c>
      <c r="L260" s="790">
        <v>0</v>
      </c>
      <c r="M260" s="801">
        <v>0</v>
      </c>
      <c r="N260" s="681">
        <v>0</v>
      </c>
      <c r="O260" s="784" t="s">
        <v>2025</v>
      </c>
      <c r="P260" s="561" t="s">
        <v>3865</v>
      </c>
    </row>
    <row r="261" spans="1:16" ht="36" x14ac:dyDescent="0.25">
      <c r="A261" s="811">
        <v>260</v>
      </c>
      <c r="B261" s="472" t="s">
        <v>1864</v>
      </c>
      <c r="C261" s="656" t="s">
        <v>2374</v>
      </c>
      <c r="D261" s="472" t="s">
        <v>1743</v>
      </c>
      <c r="E261" s="813" t="s">
        <v>2080</v>
      </c>
      <c r="F261" s="472" t="s">
        <v>5</v>
      </c>
      <c r="G261" s="472" t="s">
        <v>634</v>
      </c>
      <c r="H261" s="812" t="s">
        <v>2469</v>
      </c>
      <c r="I261" s="780" t="s">
        <v>89</v>
      </c>
      <c r="J261" s="789">
        <v>1</v>
      </c>
      <c r="K261" s="574" t="s">
        <v>90</v>
      </c>
      <c r="L261" s="790">
        <v>0.25</v>
      </c>
      <c r="M261" s="801">
        <v>0.25</v>
      </c>
      <c r="N261" s="681">
        <v>1</v>
      </c>
      <c r="O261" s="784" t="s">
        <v>2026</v>
      </c>
      <c r="P261" s="561" t="s">
        <v>3866</v>
      </c>
    </row>
    <row r="262" spans="1:16" ht="24" x14ac:dyDescent="0.25">
      <c r="A262" s="811">
        <v>261</v>
      </c>
      <c r="B262" s="472" t="s">
        <v>1864</v>
      </c>
      <c r="C262" s="656" t="s">
        <v>2374</v>
      </c>
      <c r="D262" s="472" t="s">
        <v>1744</v>
      </c>
      <c r="E262" s="813" t="s">
        <v>2309</v>
      </c>
      <c r="F262" s="472" t="s">
        <v>5</v>
      </c>
      <c r="G262" s="472" t="s">
        <v>634</v>
      </c>
      <c r="H262" s="812" t="s">
        <v>2469</v>
      </c>
      <c r="I262" s="780" t="s">
        <v>89</v>
      </c>
      <c r="J262" s="789">
        <v>1</v>
      </c>
      <c r="K262" s="574" t="s">
        <v>90</v>
      </c>
      <c r="L262" s="790">
        <v>0</v>
      </c>
      <c r="M262" s="801">
        <v>0</v>
      </c>
      <c r="N262" s="681">
        <v>1</v>
      </c>
      <c r="O262" s="784" t="s">
        <v>2026</v>
      </c>
      <c r="P262" s="561" t="s">
        <v>3867</v>
      </c>
    </row>
    <row r="263" spans="1:16" ht="36" x14ac:dyDescent="0.25">
      <c r="A263" s="811">
        <v>262</v>
      </c>
      <c r="B263" s="472" t="s">
        <v>1864</v>
      </c>
      <c r="C263" s="656" t="s">
        <v>2172</v>
      </c>
      <c r="D263" s="472" t="s">
        <v>1745</v>
      </c>
      <c r="E263" s="813" t="s">
        <v>2372</v>
      </c>
      <c r="F263" s="472" t="s">
        <v>5</v>
      </c>
      <c r="G263" s="472" t="s">
        <v>634</v>
      </c>
      <c r="H263" s="812" t="s">
        <v>2469</v>
      </c>
      <c r="I263" s="780" t="s">
        <v>89</v>
      </c>
      <c r="J263" s="788">
        <v>12</v>
      </c>
      <c r="K263" s="574" t="s">
        <v>90</v>
      </c>
      <c r="L263" s="788">
        <v>3</v>
      </c>
      <c r="M263" s="801">
        <v>0.25</v>
      </c>
      <c r="N263" s="681">
        <v>1</v>
      </c>
      <c r="O263" s="784" t="s">
        <v>2027</v>
      </c>
      <c r="P263" s="561" t="s">
        <v>3868</v>
      </c>
    </row>
    <row r="264" spans="1:16" ht="24" x14ac:dyDescent="0.25">
      <c r="A264" s="811">
        <v>263</v>
      </c>
      <c r="B264" s="472" t="s">
        <v>1864</v>
      </c>
      <c r="C264" s="656" t="s">
        <v>2172</v>
      </c>
      <c r="D264" s="472" t="s">
        <v>1746</v>
      </c>
      <c r="E264" s="813" t="s">
        <v>2371</v>
      </c>
      <c r="F264" s="472" t="s">
        <v>5</v>
      </c>
      <c r="G264" s="472" t="s">
        <v>634</v>
      </c>
      <c r="H264" s="812" t="s">
        <v>2469</v>
      </c>
      <c r="I264" s="780" t="s">
        <v>89</v>
      </c>
      <c r="J264" s="788">
        <v>12</v>
      </c>
      <c r="K264" s="574" t="s">
        <v>90</v>
      </c>
      <c r="L264" s="788">
        <v>3</v>
      </c>
      <c r="M264" s="801">
        <v>0.25</v>
      </c>
      <c r="N264" s="681">
        <v>1</v>
      </c>
      <c r="O264" s="784" t="s">
        <v>2027</v>
      </c>
      <c r="P264" s="561" t="s">
        <v>3869</v>
      </c>
    </row>
    <row r="265" spans="1:16" ht="24" x14ac:dyDescent="0.25">
      <c r="A265" s="811">
        <v>264</v>
      </c>
      <c r="B265" s="472" t="s">
        <v>1864</v>
      </c>
      <c r="C265" s="656" t="s">
        <v>2172</v>
      </c>
      <c r="D265" s="472" t="s">
        <v>1747</v>
      </c>
      <c r="E265" s="813" t="s">
        <v>3127</v>
      </c>
      <c r="F265" s="472" t="s">
        <v>5</v>
      </c>
      <c r="G265" s="472" t="s">
        <v>634</v>
      </c>
      <c r="H265" s="812" t="s">
        <v>2469</v>
      </c>
      <c r="I265" s="780" t="s">
        <v>89</v>
      </c>
      <c r="J265" s="788">
        <v>11</v>
      </c>
      <c r="K265" s="574" t="s">
        <v>90</v>
      </c>
      <c r="L265" s="788">
        <v>0</v>
      </c>
      <c r="M265" s="801">
        <v>0</v>
      </c>
      <c r="N265" s="681">
        <v>0</v>
      </c>
      <c r="O265" s="784" t="s">
        <v>2027</v>
      </c>
      <c r="P265" s="561" t="s">
        <v>3870</v>
      </c>
    </row>
    <row r="266" spans="1:16" ht="60" x14ac:dyDescent="0.25">
      <c r="A266" s="811">
        <v>265</v>
      </c>
      <c r="B266" s="472" t="s">
        <v>1864</v>
      </c>
      <c r="C266" s="656" t="s">
        <v>1961</v>
      </c>
      <c r="D266" s="472" t="s">
        <v>1758</v>
      </c>
      <c r="E266" s="813" t="s">
        <v>2169</v>
      </c>
      <c r="F266" s="472" t="s">
        <v>5</v>
      </c>
      <c r="G266" s="472" t="s">
        <v>634</v>
      </c>
      <c r="H266" s="812" t="s">
        <v>1277</v>
      </c>
      <c r="I266" s="780" t="s">
        <v>89</v>
      </c>
      <c r="J266" s="781">
        <v>6</v>
      </c>
      <c r="K266" s="574" t="s">
        <v>90</v>
      </c>
      <c r="L266" s="781">
        <v>1</v>
      </c>
      <c r="M266" s="801">
        <v>0.16666666666666666</v>
      </c>
      <c r="N266" s="681">
        <v>1</v>
      </c>
      <c r="O266" s="784" t="s">
        <v>2027</v>
      </c>
      <c r="P266" s="561" t="s">
        <v>3871</v>
      </c>
    </row>
    <row r="267" spans="1:16" ht="36" x14ac:dyDescent="0.25">
      <c r="A267" s="811">
        <v>266</v>
      </c>
      <c r="B267" s="472" t="s">
        <v>1864</v>
      </c>
      <c r="C267" s="656" t="s">
        <v>2511</v>
      </c>
      <c r="D267" s="472" t="s">
        <v>1759</v>
      </c>
      <c r="E267" s="813" t="s">
        <v>2510</v>
      </c>
      <c r="F267" s="472" t="s">
        <v>5</v>
      </c>
      <c r="G267" s="472" t="s">
        <v>634</v>
      </c>
      <c r="H267" s="812" t="s">
        <v>1277</v>
      </c>
      <c r="I267" s="780" t="s">
        <v>89</v>
      </c>
      <c r="J267" s="781">
        <v>24</v>
      </c>
      <c r="K267" s="574" t="s">
        <v>90</v>
      </c>
      <c r="L267" s="781">
        <v>24</v>
      </c>
      <c r="M267" s="801">
        <v>1</v>
      </c>
      <c r="N267" s="681">
        <v>1</v>
      </c>
      <c r="O267" s="784" t="s">
        <v>1103</v>
      </c>
      <c r="P267" s="561" t="s">
        <v>3872</v>
      </c>
    </row>
    <row r="268" spans="1:16" ht="36" x14ac:dyDescent="0.25">
      <c r="A268" s="811">
        <v>267</v>
      </c>
      <c r="B268" s="472" t="s">
        <v>1864</v>
      </c>
      <c r="C268" s="656" t="s">
        <v>1913</v>
      </c>
      <c r="D268" s="472" t="s">
        <v>1761</v>
      </c>
      <c r="E268" s="813" t="s">
        <v>2507</v>
      </c>
      <c r="F268" s="472" t="s">
        <v>5</v>
      </c>
      <c r="G268" s="472" t="s">
        <v>634</v>
      </c>
      <c r="H268" s="812" t="s">
        <v>1278</v>
      </c>
      <c r="I268" s="780" t="s">
        <v>89</v>
      </c>
      <c r="J268" s="789">
        <v>0.99999999999999978</v>
      </c>
      <c r="K268" s="574" t="s">
        <v>90</v>
      </c>
      <c r="L268" s="790">
        <v>0.19</v>
      </c>
      <c r="M268" s="801">
        <v>0.19000000000000006</v>
      </c>
      <c r="N268" s="681">
        <v>1</v>
      </c>
      <c r="O268" s="784" t="s">
        <v>2027</v>
      </c>
      <c r="P268" s="561" t="s">
        <v>3873</v>
      </c>
    </row>
    <row r="269" spans="1:16" ht="36" x14ac:dyDescent="0.25">
      <c r="A269" s="811">
        <v>268</v>
      </c>
      <c r="B269" s="472" t="s">
        <v>29</v>
      </c>
      <c r="C269" s="656" t="s">
        <v>1928</v>
      </c>
      <c r="D269" s="472" t="s">
        <v>1762</v>
      </c>
      <c r="E269" s="813" t="s">
        <v>2508</v>
      </c>
      <c r="F269" s="472" t="s">
        <v>5</v>
      </c>
      <c r="G269" s="472" t="s">
        <v>634</v>
      </c>
      <c r="H269" s="812" t="s">
        <v>1278</v>
      </c>
      <c r="I269" s="780" t="s">
        <v>89</v>
      </c>
      <c r="J269" s="788">
        <v>6</v>
      </c>
      <c r="K269" s="574" t="s">
        <v>90</v>
      </c>
      <c r="L269" s="788">
        <v>6</v>
      </c>
      <c r="M269" s="801">
        <v>1</v>
      </c>
      <c r="N269" s="681">
        <v>1</v>
      </c>
      <c r="O269" s="784" t="s">
        <v>1103</v>
      </c>
      <c r="P269" s="561" t="s">
        <v>3874</v>
      </c>
    </row>
    <row r="270" spans="1:16" ht="36" x14ac:dyDescent="0.25">
      <c r="A270" s="811">
        <v>269</v>
      </c>
      <c r="B270" s="472" t="s">
        <v>1864</v>
      </c>
      <c r="C270" s="656" t="s">
        <v>2500</v>
      </c>
      <c r="D270" s="472" t="s">
        <v>1763</v>
      </c>
      <c r="E270" s="813" t="s">
        <v>2502</v>
      </c>
      <c r="F270" s="472" t="s">
        <v>5</v>
      </c>
      <c r="G270" s="472" t="s">
        <v>634</v>
      </c>
      <c r="H270" s="812" t="s">
        <v>1278</v>
      </c>
      <c r="I270" s="780" t="s">
        <v>89</v>
      </c>
      <c r="J270" s="781">
        <v>28</v>
      </c>
      <c r="K270" s="574" t="s">
        <v>90</v>
      </c>
      <c r="L270" s="781">
        <v>0</v>
      </c>
      <c r="M270" s="801">
        <v>0</v>
      </c>
      <c r="N270" s="681">
        <v>1</v>
      </c>
      <c r="O270" s="784" t="s">
        <v>2019</v>
      </c>
      <c r="P270" s="561" t="s">
        <v>3875</v>
      </c>
    </row>
    <row r="271" spans="1:16" ht="240" x14ac:dyDescent="0.25">
      <c r="A271" s="811">
        <v>270</v>
      </c>
      <c r="B271" s="472" t="s">
        <v>1864</v>
      </c>
      <c r="C271" s="656" t="s">
        <v>2500</v>
      </c>
      <c r="D271" s="472" t="s">
        <v>1764</v>
      </c>
      <c r="E271" s="813" t="s">
        <v>2499</v>
      </c>
      <c r="F271" s="472" t="s">
        <v>5</v>
      </c>
      <c r="G271" s="472" t="s">
        <v>634</v>
      </c>
      <c r="H271" s="812" t="s">
        <v>1278</v>
      </c>
      <c r="I271" s="780" t="s">
        <v>89</v>
      </c>
      <c r="J271" s="792">
        <v>0.99999999999999978</v>
      </c>
      <c r="K271" s="574" t="s">
        <v>90</v>
      </c>
      <c r="L271" s="790">
        <v>0.28000000000000003</v>
      </c>
      <c r="M271" s="801">
        <v>0.28000000000000008</v>
      </c>
      <c r="N271" s="681">
        <v>1</v>
      </c>
      <c r="O271" s="784" t="s">
        <v>2027</v>
      </c>
      <c r="P271" s="561" t="s">
        <v>3876</v>
      </c>
    </row>
    <row r="272" spans="1:16" ht="48" x14ac:dyDescent="0.25">
      <c r="A272" s="811">
        <v>271</v>
      </c>
      <c r="B272" s="472" t="s">
        <v>1864</v>
      </c>
      <c r="C272" s="656" t="s">
        <v>2500</v>
      </c>
      <c r="D272" s="472" t="s">
        <v>1765</v>
      </c>
      <c r="E272" s="813" t="s">
        <v>2503</v>
      </c>
      <c r="F272" s="472" t="s">
        <v>5</v>
      </c>
      <c r="G272" s="472" t="s">
        <v>634</v>
      </c>
      <c r="H272" s="812" t="s">
        <v>1278</v>
      </c>
      <c r="I272" s="780" t="s">
        <v>89</v>
      </c>
      <c r="J272" s="792">
        <v>0.99999999999999978</v>
      </c>
      <c r="K272" s="574" t="s">
        <v>90</v>
      </c>
      <c r="L272" s="790">
        <v>0.19</v>
      </c>
      <c r="M272" s="801">
        <v>0.19000000000000006</v>
      </c>
      <c r="N272" s="681">
        <v>1</v>
      </c>
      <c r="O272" s="784" t="s">
        <v>2027</v>
      </c>
      <c r="P272" s="561" t="s">
        <v>3877</v>
      </c>
    </row>
    <row r="273" spans="1:16" ht="204" x14ac:dyDescent="0.25">
      <c r="A273" s="811">
        <v>272</v>
      </c>
      <c r="B273" s="472" t="s">
        <v>1864</v>
      </c>
      <c r="C273" s="656" t="s">
        <v>2500</v>
      </c>
      <c r="D273" s="472" t="s">
        <v>1766</v>
      </c>
      <c r="E273" s="813" t="s">
        <v>2504</v>
      </c>
      <c r="F273" s="472" t="s">
        <v>5</v>
      </c>
      <c r="G273" s="472" t="s">
        <v>634</v>
      </c>
      <c r="H273" s="812" t="s">
        <v>1278</v>
      </c>
      <c r="I273" s="780" t="s">
        <v>89</v>
      </c>
      <c r="J273" s="792">
        <v>0.99960000000000016</v>
      </c>
      <c r="K273" s="574" t="s">
        <v>90</v>
      </c>
      <c r="L273" s="790">
        <v>0.24990000000000001</v>
      </c>
      <c r="M273" s="801">
        <v>0.24999999999999997</v>
      </c>
      <c r="N273" s="681">
        <v>1</v>
      </c>
      <c r="O273" s="784" t="s">
        <v>2027</v>
      </c>
      <c r="P273" s="561" t="s">
        <v>3878</v>
      </c>
    </row>
    <row r="274" spans="1:16" ht="24" x14ac:dyDescent="0.25">
      <c r="A274" s="811">
        <v>273</v>
      </c>
      <c r="B274" s="472" t="s">
        <v>1864</v>
      </c>
      <c r="C274" s="656" t="s">
        <v>2500</v>
      </c>
      <c r="D274" s="472" t="s">
        <v>1767</v>
      </c>
      <c r="E274" s="813" t="s">
        <v>2505</v>
      </c>
      <c r="F274" s="472" t="s">
        <v>5</v>
      </c>
      <c r="G274" s="472" t="s">
        <v>634</v>
      </c>
      <c r="H274" s="812" t="s">
        <v>1278</v>
      </c>
      <c r="I274" s="780" t="s">
        <v>89</v>
      </c>
      <c r="J274" s="792">
        <v>1</v>
      </c>
      <c r="K274" s="574" t="s">
        <v>90</v>
      </c>
      <c r="L274" s="790">
        <v>1</v>
      </c>
      <c r="M274" s="801">
        <v>1</v>
      </c>
      <c r="N274" s="681">
        <v>1</v>
      </c>
      <c r="O274" s="784" t="s">
        <v>1103</v>
      </c>
      <c r="P274" s="561" t="s">
        <v>3879</v>
      </c>
    </row>
    <row r="275" spans="1:16" ht="24" x14ac:dyDescent="0.25">
      <c r="A275" s="811">
        <v>274</v>
      </c>
      <c r="B275" s="472" t="s">
        <v>1864</v>
      </c>
      <c r="C275" s="656" t="s">
        <v>2500</v>
      </c>
      <c r="D275" s="472" t="s">
        <v>1768</v>
      </c>
      <c r="E275" s="813" t="s">
        <v>2506</v>
      </c>
      <c r="F275" s="472" t="s">
        <v>5</v>
      </c>
      <c r="G275" s="472" t="s">
        <v>634</v>
      </c>
      <c r="H275" s="812" t="s">
        <v>1278</v>
      </c>
      <c r="I275" s="780" t="s">
        <v>89</v>
      </c>
      <c r="J275" s="792">
        <v>1</v>
      </c>
      <c r="K275" s="574" t="s">
        <v>90</v>
      </c>
      <c r="L275" s="790">
        <v>1</v>
      </c>
      <c r="M275" s="801">
        <v>1</v>
      </c>
      <c r="N275" s="681">
        <v>1</v>
      </c>
      <c r="O275" s="784" t="s">
        <v>1103</v>
      </c>
      <c r="P275" s="561" t="s">
        <v>3880</v>
      </c>
    </row>
    <row r="276" spans="1:16" ht="60" x14ac:dyDescent="0.25">
      <c r="A276" s="811">
        <v>275</v>
      </c>
      <c r="B276" s="472" t="s">
        <v>1864</v>
      </c>
      <c r="C276" s="656" t="s">
        <v>2072</v>
      </c>
      <c r="D276" s="472" t="s">
        <v>1769</v>
      </c>
      <c r="E276" s="813" t="s">
        <v>2222</v>
      </c>
      <c r="F276" s="472" t="s">
        <v>5</v>
      </c>
      <c r="G276" s="472" t="s">
        <v>634</v>
      </c>
      <c r="H276" s="812" t="s">
        <v>1278</v>
      </c>
      <c r="I276" s="780" t="s">
        <v>89</v>
      </c>
      <c r="J276" s="781">
        <v>26</v>
      </c>
      <c r="K276" s="574" t="s">
        <v>90</v>
      </c>
      <c r="L276" s="781">
        <v>23</v>
      </c>
      <c r="M276" s="801">
        <v>0.88461538461538458</v>
      </c>
      <c r="N276" s="681">
        <v>0.88461538461538458</v>
      </c>
      <c r="O276" s="784" t="s">
        <v>2027</v>
      </c>
      <c r="P276" s="561" t="s">
        <v>3881</v>
      </c>
    </row>
    <row r="277" spans="1:16" ht="36" x14ac:dyDescent="0.25">
      <c r="A277" s="811">
        <v>276</v>
      </c>
      <c r="B277" s="472" t="s">
        <v>1864</v>
      </c>
      <c r="C277" s="656" t="s">
        <v>1920</v>
      </c>
      <c r="D277" s="472" t="s">
        <v>1791</v>
      </c>
      <c r="E277" s="813" t="s">
        <v>1918</v>
      </c>
      <c r="F277" s="472" t="s">
        <v>5</v>
      </c>
      <c r="G277" s="472" t="s">
        <v>634</v>
      </c>
      <c r="H277" s="812" t="s">
        <v>1280</v>
      </c>
      <c r="I277" s="780" t="s">
        <v>89</v>
      </c>
      <c r="J277" s="799">
        <v>35795480000.000008</v>
      </c>
      <c r="K277" s="574" t="s">
        <v>90</v>
      </c>
      <c r="L277" s="795">
        <v>9536295808.7199993</v>
      </c>
      <c r="M277" s="801">
        <v>0.26641061409764577</v>
      </c>
      <c r="N277" s="681">
        <v>0.7417113687945821</v>
      </c>
      <c r="O277" s="784" t="s">
        <v>2027</v>
      </c>
      <c r="P277" s="561" t="s">
        <v>3882</v>
      </c>
    </row>
    <row r="278" spans="1:16" ht="24" x14ac:dyDescent="0.25">
      <c r="A278" s="811">
        <v>277</v>
      </c>
      <c r="B278" s="472" t="s">
        <v>1864</v>
      </c>
      <c r="C278" s="656" t="s">
        <v>1920</v>
      </c>
      <c r="D278" s="472" t="s">
        <v>1792</v>
      </c>
      <c r="E278" s="813" t="s">
        <v>1919</v>
      </c>
      <c r="F278" s="472" t="s">
        <v>5</v>
      </c>
      <c r="G278" s="472" t="s">
        <v>634</v>
      </c>
      <c r="H278" s="812" t="s">
        <v>1280</v>
      </c>
      <c r="I278" s="780" t="s">
        <v>89</v>
      </c>
      <c r="J278" s="799">
        <v>51256940000.000015</v>
      </c>
      <c r="K278" s="574" t="s">
        <v>90</v>
      </c>
      <c r="L278" s="799">
        <v>13765535298.719999</v>
      </c>
      <c r="M278" s="801">
        <v>0.26855944382789909</v>
      </c>
      <c r="N278" s="681">
        <v>0.74769390611176478</v>
      </c>
      <c r="O278" s="784" t="s">
        <v>2027</v>
      </c>
      <c r="P278" s="561" t="s">
        <v>3883</v>
      </c>
    </row>
    <row r="279" spans="1:16" ht="36" x14ac:dyDescent="0.25">
      <c r="A279" s="811">
        <v>278</v>
      </c>
      <c r="B279" s="472" t="s">
        <v>1864</v>
      </c>
      <c r="C279" s="656" t="s">
        <v>2083</v>
      </c>
      <c r="D279" s="472" t="s">
        <v>1793</v>
      </c>
      <c r="E279" s="813" t="s">
        <v>2084</v>
      </c>
      <c r="F279" s="472" t="s">
        <v>5</v>
      </c>
      <c r="G279" s="472" t="s">
        <v>634</v>
      </c>
      <c r="H279" s="812" t="s">
        <v>1280</v>
      </c>
      <c r="I279" s="780" t="s">
        <v>89</v>
      </c>
      <c r="J279" s="781">
        <v>0</v>
      </c>
      <c r="K279" s="574" t="s">
        <v>90</v>
      </c>
      <c r="L279" s="781">
        <v>0</v>
      </c>
      <c r="M279" s="801">
        <v>0</v>
      </c>
      <c r="N279" s="681">
        <v>1</v>
      </c>
      <c r="O279" s="784" t="s">
        <v>2027</v>
      </c>
      <c r="P279" s="561" t="s">
        <v>3884</v>
      </c>
    </row>
    <row r="280" spans="1:16" ht="36" x14ac:dyDescent="0.25">
      <c r="A280" s="811">
        <v>279</v>
      </c>
      <c r="B280" s="472" t="s">
        <v>1864</v>
      </c>
      <c r="C280" s="656" t="s">
        <v>2083</v>
      </c>
      <c r="D280" s="472" t="s">
        <v>1794</v>
      </c>
      <c r="E280" s="813" t="s">
        <v>2168</v>
      </c>
      <c r="F280" s="472" t="s">
        <v>5</v>
      </c>
      <c r="G280" s="472" t="s">
        <v>634</v>
      </c>
      <c r="H280" s="812" t="s">
        <v>1280</v>
      </c>
      <c r="I280" s="780" t="s">
        <v>89</v>
      </c>
      <c r="J280" s="781">
        <v>0</v>
      </c>
      <c r="K280" s="574" t="s">
        <v>90</v>
      </c>
      <c r="L280" s="781">
        <v>0</v>
      </c>
      <c r="M280" s="801">
        <v>0</v>
      </c>
      <c r="N280" s="681">
        <v>1</v>
      </c>
      <c r="O280" s="784" t="s">
        <v>2027</v>
      </c>
      <c r="P280" s="561" t="s">
        <v>3885</v>
      </c>
    </row>
    <row r="281" spans="1:16" ht="48" x14ac:dyDescent="0.25">
      <c r="A281" s="811">
        <v>280</v>
      </c>
      <c r="B281" s="472" t="s">
        <v>1864</v>
      </c>
      <c r="C281" s="656" t="s">
        <v>2083</v>
      </c>
      <c r="D281" s="472" t="s">
        <v>1795</v>
      </c>
      <c r="E281" s="813" t="s">
        <v>2085</v>
      </c>
      <c r="F281" s="472" t="s">
        <v>5</v>
      </c>
      <c r="G281" s="472" t="s">
        <v>634</v>
      </c>
      <c r="H281" s="812" t="s">
        <v>1280</v>
      </c>
      <c r="I281" s="780" t="s">
        <v>89</v>
      </c>
      <c r="J281" s="800">
        <v>2686411</v>
      </c>
      <c r="K281" s="574" t="s">
        <v>90</v>
      </c>
      <c r="L281" s="800">
        <v>2686411</v>
      </c>
      <c r="M281" s="801">
        <v>1</v>
      </c>
      <c r="N281" s="681">
        <v>1</v>
      </c>
      <c r="O281" s="784" t="s">
        <v>1103</v>
      </c>
      <c r="P281" s="561" t="s">
        <v>3886</v>
      </c>
    </row>
    <row r="282" spans="1:16" ht="48" x14ac:dyDescent="0.25">
      <c r="A282" s="811">
        <v>281</v>
      </c>
      <c r="B282" s="472" t="s">
        <v>1864</v>
      </c>
      <c r="C282" s="656" t="s">
        <v>2083</v>
      </c>
      <c r="D282" s="472" t="s">
        <v>1796</v>
      </c>
      <c r="E282" s="813" t="s">
        <v>2167</v>
      </c>
      <c r="F282" s="472" t="s">
        <v>5</v>
      </c>
      <c r="G282" s="472" t="s">
        <v>634</v>
      </c>
      <c r="H282" s="812" t="s">
        <v>1280</v>
      </c>
      <c r="I282" s="780" t="s">
        <v>89</v>
      </c>
      <c r="J282" s="781">
        <v>1</v>
      </c>
      <c r="K282" s="574" t="s">
        <v>90</v>
      </c>
      <c r="L282" s="781">
        <v>1</v>
      </c>
      <c r="M282" s="801">
        <v>1</v>
      </c>
      <c r="N282" s="681">
        <v>1</v>
      </c>
      <c r="O282" s="784" t="s">
        <v>1103</v>
      </c>
      <c r="P282" s="561" t="s">
        <v>3886</v>
      </c>
    </row>
    <row r="283" spans="1:16" ht="48" x14ac:dyDescent="0.25">
      <c r="A283" s="811">
        <v>282</v>
      </c>
      <c r="B283" s="472" t="s">
        <v>1864</v>
      </c>
      <c r="C283" s="656" t="s">
        <v>1922</v>
      </c>
      <c r="D283" s="472" t="s">
        <v>1797</v>
      </c>
      <c r="E283" s="813" t="s">
        <v>2082</v>
      </c>
      <c r="F283" s="472" t="s">
        <v>5</v>
      </c>
      <c r="G283" s="472" t="s">
        <v>634</v>
      </c>
      <c r="H283" s="812" t="s">
        <v>1280</v>
      </c>
      <c r="I283" s="780" t="s">
        <v>89</v>
      </c>
      <c r="J283" s="781">
        <v>17</v>
      </c>
      <c r="K283" s="574" t="s">
        <v>90</v>
      </c>
      <c r="L283" s="781">
        <v>4</v>
      </c>
      <c r="M283" s="801">
        <v>0.23529411764705882</v>
      </c>
      <c r="N283" s="681">
        <v>0.8</v>
      </c>
      <c r="O283" s="784" t="s">
        <v>2027</v>
      </c>
      <c r="P283" s="561" t="s">
        <v>3887</v>
      </c>
    </row>
    <row r="284" spans="1:16" ht="60" x14ac:dyDescent="0.25">
      <c r="A284" s="811">
        <v>283</v>
      </c>
      <c r="B284" s="472" t="s">
        <v>1864</v>
      </c>
      <c r="C284" s="656" t="s">
        <v>1921</v>
      </c>
      <c r="D284" s="472" t="s">
        <v>1798</v>
      </c>
      <c r="E284" s="813" t="s">
        <v>1072</v>
      </c>
      <c r="F284" s="472" t="s">
        <v>5</v>
      </c>
      <c r="G284" s="472" t="s">
        <v>634</v>
      </c>
      <c r="H284" s="812" t="s">
        <v>1280</v>
      </c>
      <c r="I284" s="780" t="s">
        <v>89</v>
      </c>
      <c r="J284" s="795">
        <v>5777119702.2577324</v>
      </c>
      <c r="K284" s="574" t="s">
        <v>90</v>
      </c>
      <c r="L284" s="795">
        <v>5674571490.8999996</v>
      </c>
      <c r="M284" s="801">
        <v>0.98224924934173408</v>
      </c>
      <c r="N284" s="681">
        <v>0.98224924934173408</v>
      </c>
      <c r="O284" s="784" t="s">
        <v>2027</v>
      </c>
      <c r="P284" s="561" t="s">
        <v>3888</v>
      </c>
    </row>
    <row r="285" spans="1:16" ht="36" x14ac:dyDescent="0.25">
      <c r="A285" s="811">
        <v>284</v>
      </c>
      <c r="B285" s="472" t="s">
        <v>1864</v>
      </c>
      <c r="C285" s="656" t="s">
        <v>698</v>
      </c>
      <c r="D285" s="472" t="s">
        <v>1799</v>
      </c>
      <c r="E285" s="813" t="s">
        <v>1923</v>
      </c>
      <c r="F285" s="472" t="s">
        <v>5</v>
      </c>
      <c r="G285" s="472" t="s">
        <v>634</v>
      </c>
      <c r="H285" s="812" t="s">
        <v>1280</v>
      </c>
      <c r="I285" s="780" t="s">
        <v>89</v>
      </c>
      <c r="J285" s="795">
        <v>5230300000</v>
      </c>
      <c r="K285" s="574" t="s">
        <v>90</v>
      </c>
      <c r="L285" s="795">
        <v>1445520079</v>
      </c>
      <c r="M285" s="801">
        <v>0.27637421926084543</v>
      </c>
      <c r="N285" s="681">
        <v>1</v>
      </c>
      <c r="O285" s="784" t="s">
        <v>2027</v>
      </c>
      <c r="P285" s="561" t="s">
        <v>3889</v>
      </c>
    </row>
    <row r="286" spans="1:16" ht="36" x14ac:dyDescent="0.25">
      <c r="A286" s="811">
        <v>285</v>
      </c>
      <c r="B286" s="472" t="s">
        <v>1864</v>
      </c>
      <c r="C286" s="656" t="s">
        <v>698</v>
      </c>
      <c r="D286" s="472" t="s">
        <v>1800</v>
      </c>
      <c r="E286" s="813" t="s">
        <v>2166</v>
      </c>
      <c r="F286" s="472" t="s">
        <v>5</v>
      </c>
      <c r="G286" s="472" t="s">
        <v>634</v>
      </c>
      <c r="H286" s="812" t="s">
        <v>1280</v>
      </c>
      <c r="I286" s="780" t="s">
        <v>89</v>
      </c>
      <c r="J286" s="781">
        <v>4</v>
      </c>
      <c r="K286" s="574" t="s">
        <v>90</v>
      </c>
      <c r="L286" s="781">
        <v>1</v>
      </c>
      <c r="M286" s="801">
        <v>0.25</v>
      </c>
      <c r="N286" s="681">
        <v>1</v>
      </c>
      <c r="O286" s="784" t="s">
        <v>2027</v>
      </c>
      <c r="P286" s="561" t="s">
        <v>3890</v>
      </c>
    </row>
    <row r="287" spans="1:16" ht="48" x14ac:dyDescent="0.25">
      <c r="A287" s="811">
        <v>286</v>
      </c>
      <c r="B287" s="472" t="s">
        <v>1864</v>
      </c>
      <c r="C287" s="656" t="s">
        <v>698</v>
      </c>
      <c r="D287" s="472" t="s">
        <v>2143</v>
      </c>
      <c r="E287" s="813" t="s">
        <v>2370</v>
      </c>
      <c r="F287" s="472" t="s">
        <v>5</v>
      </c>
      <c r="G287" s="472" t="s">
        <v>634</v>
      </c>
      <c r="H287" s="812" t="s">
        <v>1280</v>
      </c>
      <c r="I287" s="780" t="s">
        <v>89</v>
      </c>
      <c r="J287" s="795">
        <v>6000000000</v>
      </c>
      <c r="K287" s="574" t="s">
        <v>90</v>
      </c>
      <c r="L287" s="795">
        <v>899036262</v>
      </c>
      <c r="M287" s="801">
        <v>0.149839377</v>
      </c>
      <c r="N287" s="681">
        <v>0.149839377</v>
      </c>
      <c r="O287" s="784" t="s">
        <v>2027</v>
      </c>
      <c r="P287" s="561" t="s">
        <v>3891</v>
      </c>
    </row>
    <row r="288" spans="1:16" ht="24" x14ac:dyDescent="0.25">
      <c r="A288" s="811">
        <v>287</v>
      </c>
      <c r="B288" s="472" t="s">
        <v>1864</v>
      </c>
      <c r="C288" s="656" t="s">
        <v>2072</v>
      </c>
      <c r="D288" s="472" t="s">
        <v>2144</v>
      </c>
      <c r="E288" s="813" t="s">
        <v>2222</v>
      </c>
      <c r="F288" s="472" t="s">
        <v>5</v>
      </c>
      <c r="G288" s="472" t="s">
        <v>634</v>
      </c>
      <c r="H288" s="812" t="s">
        <v>1280</v>
      </c>
      <c r="I288" s="780" t="s">
        <v>89</v>
      </c>
      <c r="J288" s="781">
        <v>2911</v>
      </c>
      <c r="K288" s="574" t="s">
        <v>90</v>
      </c>
      <c r="L288" s="781">
        <v>427</v>
      </c>
      <c r="M288" s="801">
        <v>0.14668498797664034</v>
      </c>
      <c r="N288" s="681">
        <v>0.14668498797664034</v>
      </c>
      <c r="O288" s="784" t="s">
        <v>2027</v>
      </c>
      <c r="P288" s="561" t="s">
        <v>3892</v>
      </c>
    </row>
    <row r="289" spans="1:16" ht="48" x14ac:dyDescent="0.25">
      <c r="A289" s="811">
        <v>288</v>
      </c>
      <c r="B289" s="472" t="s">
        <v>1864</v>
      </c>
      <c r="C289" s="656" t="s">
        <v>2512</v>
      </c>
      <c r="D289" s="472" t="s">
        <v>2366</v>
      </c>
      <c r="E289" s="813" t="s">
        <v>2360</v>
      </c>
      <c r="F289" s="472" t="s">
        <v>5</v>
      </c>
      <c r="G289" s="472" t="s">
        <v>634</v>
      </c>
      <c r="H289" s="812" t="s">
        <v>634</v>
      </c>
      <c r="I289" s="780" t="s">
        <v>89</v>
      </c>
      <c r="J289" s="781">
        <v>0</v>
      </c>
      <c r="K289" s="574" t="s">
        <v>90</v>
      </c>
      <c r="L289" s="781">
        <v>0</v>
      </c>
      <c r="M289" s="801">
        <v>0</v>
      </c>
      <c r="N289" s="681">
        <v>1</v>
      </c>
      <c r="O289" s="784" t="s">
        <v>2027</v>
      </c>
      <c r="P289" s="561" t="s">
        <v>3893</v>
      </c>
    </row>
    <row r="290" spans="1:16" ht="48" x14ac:dyDescent="0.25">
      <c r="A290" s="811">
        <v>289</v>
      </c>
      <c r="B290" s="472" t="s">
        <v>1864</v>
      </c>
      <c r="C290" s="656" t="s">
        <v>2364</v>
      </c>
      <c r="D290" s="472" t="s">
        <v>2367</v>
      </c>
      <c r="E290" s="813" t="s">
        <v>2363</v>
      </c>
      <c r="F290" s="472" t="s">
        <v>5</v>
      </c>
      <c r="G290" s="472" t="s">
        <v>634</v>
      </c>
      <c r="H290" s="812" t="s">
        <v>634</v>
      </c>
      <c r="I290" s="780" t="s">
        <v>89</v>
      </c>
      <c r="J290" s="781">
        <v>12</v>
      </c>
      <c r="K290" s="574" t="s">
        <v>90</v>
      </c>
      <c r="L290" s="781">
        <v>3</v>
      </c>
      <c r="M290" s="801">
        <v>0.25</v>
      </c>
      <c r="N290" s="681">
        <v>1</v>
      </c>
      <c r="O290" s="784" t="s">
        <v>2027</v>
      </c>
      <c r="P290" s="561" t="s">
        <v>3894</v>
      </c>
    </row>
    <row r="291" spans="1:16" ht="48" x14ac:dyDescent="0.25">
      <c r="A291" s="811">
        <v>290</v>
      </c>
      <c r="B291" s="472" t="s">
        <v>1864</v>
      </c>
      <c r="C291" s="656" t="s">
        <v>2364</v>
      </c>
      <c r="D291" s="472" t="s">
        <v>2368</v>
      </c>
      <c r="E291" s="813" t="s">
        <v>2365</v>
      </c>
      <c r="F291" s="472" t="s">
        <v>5</v>
      </c>
      <c r="G291" s="472" t="s">
        <v>634</v>
      </c>
      <c r="H291" s="812" t="s">
        <v>634</v>
      </c>
      <c r="I291" s="780" t="s">
        <v>89</v>
      </c>
      <c r="J291" s="781">
        <v>12</v>
      </c>
      <c r="K291" s="574" t="s">
        <v>90</v>
      </c>
      <c r="L291" s="781">
        <v>3</v>
      </c>
      <c r="M291" s="801">
        <v>0.25</v>
      </c>
      <c r="N291" s="681">
        <v>1</v>
      </c>
      <c r="O291" s="784" t="s">
        <v>2027</v>
      </c>
      <c r="P291" s="561" t="s">
        <v>3895</v>
      </c>
    </row>
    <row r="292" spans="1:16" ht="24" x14ac:dyDescent="0.25">
      <c r="A292" s="811">
        <v>291</v>
      </c>
      <c r="B292" s="472" t="s">
        <v>1864</v>
      </c>
      <c r="C292" s="656" t="s">
        <v>2281</v>
      </c>
      <c r="D292" s="472" t="s">
        <v>2471</v>
      </c>
      <c r="E292" s="813" t="s">
        <v>2163</v>
      </c>
      <c r="F292" s="472" t="s">
        <v>5</v>
      </c>
      <c r="G292" s="472" t="s">
        <v>634</v>
      </c>
      <c r="H292" s="812" t="s">
        <v>634</v>
      </c>
      <c r="I292" s="780" t="s">
        <v>89</v>
      </c>
      <c r="J292" s="792">
        <v>1</v>
      </c>
      <c r="K292" s="574" t="s">
        <v>90</v>
      </c>
      <c r="L292" s="790">
        <v>0</v>
      </c>
      <c r="M292" s="801">
        <v>0</v>
      </c>
      <c r="N292" s="681">
        <v>1</v>
      </c>
      <c r="O292" s="784" t="s">
        <v>2019</v>
      </c>
      <c r="P292" s="561" t="s">
        <v>3896</v>
      </c>
    </row>
    <row r="293" spans="1:16" ht="36" x14ac:dyDescent="0.25">
      <c r="A293" s="811">
        <v>292</v>
      </c>
      <c r="B293" s="472" t="s">
        <v>1864</v>
      </c>
      <c r="C293" s="656" t="s">
        <v>2281</v>
      </c>
      <c r="D293" s="472" t="s">
        <v>2472</v>
      </c>
      <c r="E293" s="813" t="s">
        <v>2162</v>
      </c>
      <c r="F293" s="472" t="s">
        <v>5</v>
      </c>
      <c r="G293" s="472" t="s">
        <v>634</v>
      </c>
      <c r="H293" s="812" t="s">
        <v>634</v>
      </c>
      <c r="I293" s="780" t="s">
        <v>89</v>
      </c>
      <c r="J293" s="792">
        <v>1</v>
      </c>
      <c r="K293" s="574" t="s">
        <v>90</v>
      </c>
      <c r="L293" s="790">
        <v>0</v>
      </c>
      <c r="M293" s="801">
        <v>0</v>
      </c>
      <c r="N293" s="681">
        <v>1</v>
      </c>
      <c r="O293" s="784" t="s">
        <v>2020</v>
      </c>
      <c r="P293" s="561" t="s">
        <v>3897</v>
      </c>
    </row>
    <row r="294" spans="1:16" ht="36" x14ac:dyDescent="0.25">
      <c r="A294" s="811">
        <v>293</v>
      </c>
      <c r="B294" s="472" t="s">
        <v>1864</v>
      </c>
      <c r="C294" s="656" t="s">
        <v>2281</v>
      </c>
      <c r="D294" s="472" t="s">
        <v>2473</v>
      </c>
      <c r="E294" s="813" t="s">
        <v>2161</v>
      </c>
      <c r="F294" s="472" t="s">
        <v>5</v>
      </c>
      <c r="G294" s="472" t="s">
        <v>634</v>
      </c>
      <c r="H294" s="812" t="s">
        <v>634</v>
      </c>
      <c r="I294" s="780" t="s">
        <v>89</v>
      </c>
      <c r="J294" s="792">
        <v>1</v>
      </c>
      <c r="K294" s="574" t="s">
        <v>90</v>
      </c>
      <c r="L294" s="790">
        <v>0</v>
      </c>
      <c r="M294" s="801">
        <v>0</v>
      </c>
      <c r="N294" s="681">
        <v>1</v>
      </c>
      <c r="O294" s="784" t="s">
        <v>2021</v>
      </c>
      <c r="P294" s="561" t="s">
        <v>3898</v>
      </c>
    </row>
    <row r="295" spans="1:16" ht="36" x14ac:dyDescent="0.25">
      <c r="A295" s="811">
        <v>294</v>
      </c>
      <c r="B295" s="472" t="s">
        <v>1864</v>
      </c>
      <c r="C295" s="656" t="s">
        <v>2281</v>
      </c>
      <c r="D295" s="472" t="s">
        <v>2474</v>
      </c>
      <c r="E295" s="813" t="s">
        <v>2160</v>
      </c>
      <c r="F295" s="472" t="s">
        <v>5</v>
      </c>
      <c r="G295" s="472" t="s">
        <v>634</v>
      </c>
      <c r="H295" s="812" t="s">
        <v>634</v>
      </c>
      <c r="I295" s="780" t="s">
        <v>89</v>
      </c>
      <c r="J295" s="792">
        <v>1</v>
      </c>
      <c r="K295" s="574" t="s">
        <v>90</v>
      </c>
      <c r="L295" s="790">
        <v>0</v>
      </c>
      <c r="M295" s="801">
        <v>0</v>
      </c>
      <c r="N295" s="681">
        <v>1</v>
      </c>
      <c r="O295" s="784" t="s">
        <v>2022</v>
      </c>
      <c r="P295" s="561" t="s">
        <v>3899</v>
      </c>
    </row>
    <row r="296" spans="1:16" ht="48.75" thickBot="1" x14ac:dyDescent="0.3">
      <c r="A296" s="817">
        <v>295</v>
      </c>
      <c r="B296" s="818" t="s">
        <v>1864</v>
      </c>
      <c r="C296" s="825" t="s">
        <v>2513</v>
      </c>
      <c r="D296" s="818" t="s">
        <v>2476</v>
      </c>
      <c r="E296" s="826" t="s">
        <v>2501</v>
      </c>
      <c r="F296" s="818" t="s">
        <v>5</v>
      </c>
      <c r="G296" s="818" t="s">
        <v>634</v>
      </c>
      <c r="H296" s="819" t="s">
        <v>634</v>
      </c>
      <c r="I296" s="797" t="s">
        <v>89</v>
      </c>
      <c r="J296" s="807">
        <v>3</v>
      </c>
      <c r="K296" s="575" t="s">
        <v>90</v>
      </c>
      <c r="L296" s="807">
        <v>0</v>
      </c>
      <c r="M296" s="804">
        <v>0</v>
      </c>
      <c r="N296" s="805">
        <v>0</v>
      </c>
      <c r="O296" s="798" t="s">
        <v>2025</v>
      </c>
      <c r="P296" s="561" t="s">
        <v>3900</v>
      </c>
    </row>
  </sheetData>
  <conditionalFormatting sqref="N190">
    <cfRule type="iconSet" priority="7">
      <iconSet>
        <cfvo type="percent" val="0"/>
        <cfvo type="formula" val="0.56"/>
        <cfvo type="formula" val="0.86"/>
      </iconSet>
    </cfRule>
  </conditionalFormatting>
  <conditionalFormatting sqref="E1">
    <cfRule type="duplicateValues" dxfId="2275" priority="8"/>
    <cfRule type="duplicateValues" dxfId="2274" priority="9"/>
  </conditionalFormatting>
  <conditionalFormatting sqref="E1">
    <cfRule type="duplicateValues" dxfId="2273" priority="10"/>
  </conditionalFormatting>
  <conditionalFormatting sqref="A1">
    <cfRule type="duplicateValues" dxfId="2272" priority="11"/>
  </conditionalFormatting>
  <conditionalFormatting sqref="N18 N15:N16">
    <cfRule type="iconSet" priority="12">
      <iconSet>
        <cfvo type="percent" val="0"/>
        <cfvo type="formula" val="0.56"/>
        <cfvo type="formula" val="0.86"/>
      </iconSet>
    </cfRule>
  </conditionalFormatting>
  <conditionalFormatting sqref="A3 A6 A9 A12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cfRule type="duplicateValues" dxfId="2271" priority="13"/>
  </conditionalFormatting>
  <conditionalFormatting sqref="N133">
    <cfRule type="iconSet" priority="6">
      <iconSet>
        <cfvo type="percent" val="0"/>
        <cfvo type="formula" val="0.56"/>
        <cfvo type="formula" val="0.86"/>
      </iconSet>
    </cfRule>
  </conditionalFormatting>
  <conditionalFormatting sqref="N134">
    <cfRule type="iconSet" priority="5">
      <iconSet>
        <cfvo type="percent" val="0"/>
        <cfvo type="formula" val="0.56"/>
        <cfvo type="formula" val="0.86"/>
      </iconSet>
    </cfRule>
  </conditionalFormatting>
  <conditionalFormatting sqref="A2 A4:A5 A7:A8 A10:A11 A13:A14 A16:A17 A19:A20 A22:A23 A25:A26 A28:A29 A31:A32 A34:A35 A37:A38 A40:A41 A43:A44 A46:A47 A49:A50 A52:A53 A55:A56 A58:A59 A61:A62 A64:A65 A67:A68 A70:A71 A73:A74 A76:A77 A79:A80 A82:A83 A85:A86 A88:A89 A91:A92 A94:A95 A97:A98 A100:A101 A103:A104 A106:A107 A109:A110 A112:A113 A115:A116 A118:A119 A121:A122 A124:A125 A127:A128 A130:A131 A133:A134 A136:A137 A139:A140 A142:A143 A145:A146 A148:A149 A151:A152 A154:A155 A157:A158 A160:A161 A163:A164 A166:A167 A169:A170 A172:A173 A175:A176 A178:A179 A181:A182 A184:A185 A187:A188 A190:A191 A193:A194 A196:A197 A199:A200 A202:A203 A205:A206 A208:A209 A211:A212 A214:A215 A217:A218 A220:A221 A223:A224 A226:A227 A229:A230 A232:A233 A235:A236 A238:A239 A241:A242 A244:A245 A247:A248 A250:A251 A253:A254 A256:A257 A259:A260 A262:A263 A265:A266 A268:A269 A271:A272 A274:A275 A277:A278 A280:A281 A283:A284 A286:A287 A289:A290 A292:A293 A295:A296">
    <cfRule type="duplicateValues" dxfId="2270" priority="14"/>
  </conditionalFormatting>
  <conditionalFormatting sqref="N251:N268 N191:N219 N157 N12:N14 N19 N54:N56 N93:N96 N141:N143 N21:N23 N25:N29 N31:N32 N58:N72 N74:N76 N100:N102 N106 N111 N166:N173 N175 N177:N181 N270:N278 N283:N288 N290:N296 N183:N189 N222:N249 N145:N155">
    <cfRule type="iconSet" priority="15">
      <iconSet>
        <cfvo type="percent" val="0"/>
        <cfvo type="formula" val="0.56"/>
        <cfvo type="formula" val="0.86"/>
      </iconSet>
    </cfRule>
  </conditionalFormatting>
  <conditionalFormatting sqref="N135:N140 N73 N57 N17 N2:N11 N20 N24 N30 N33:N53 N77:N92 N97:N99 N103:N105 N107:N110 N144 N156 N158:N165 N112:N132">
    <cfRule type="iconSet" priority="4">
      <iconSet>
        <cfvo type="percent" val="0"/>
        <cfvo type="formula" val="0.56"/>
        <cfvo type="formula" val="0.86"/>
      </iconSet>
    </cfRule>
  </conditionalFormatting>
  <conditionalFormatting sqref="N289 N279:N282 N269 N250 N182 N176 N174">
    <cfRule type="iconSet" priority="3">
      <iconSet>
        <cfvo type="percent" val="0"/>
        <cfvo type="formula" val="0.56"/>
        <cfvo type="formula" val="0.86"/>
      </iconSet>
    </cfRule>
  </conditionalFormatting>
  <conditionalFormatting sqref="N220:N222">
    <cfRule type="iconSet" priority="1">
      <iconSet>
        <cfvo type="percent" val="0"/>
        <cfvo type="formula" val="0.56"/>
        <cfvo type="formula" val="0.86"/>
      </iconSet>
    </cfRule>
  </conditionalFormatting>
  <conditionalFormatting sqref="M220:M222">
    <cfRule type="iconSet" priority="2">
      <iconSet>
        <cfvo type="percent" val="0"/>
        <cfvo type="formula" val="0.56"/>
        <cfvo type="formula" val="0.86"/>
      </iconSet>
    </cfRule>
  </conditionalFormatting>
  <conditionalFormatting sqref="M222:M296 M2:M219">
    <cfRule type="iconSet" priority="16">
      <iconSet>
        <cfvo type="percent" val="0"/>
        <cfvo type="formula" val="0.56"/>
        <cfvo type="formula" val="0.86"/>
      </iconSet>
    </cfRule>
  </conditionalFormatting>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tabColor rgb="FF00B050"/>
  </sheetPr>
  <dimension ref="A1:C17"/>
  <sheetViews>
    <sheetView workbookViewId="0">
      <selection activeCell="L8" sqref="L8"/>
    </sheetView>
  </sheetViews>
  <sheetFormatPr baseColWidth="10" defaultColWidth="11.42578125" defaultRowHeight="15" x14ac:dyDescent="0.25"/>
  <cols>
    <col min="1" max="1" width="16.42578125" style="301" customWidth="1"/>
    <col min="2" max="2" width="24" style="301" customWidth="1"/>
    <col min="3" max="3" width="42.140625" style="301" customWidth="1"/>
    <col min="4" max="4" width="31.140625" customWidth="1"/>
    <col min="5" max="5" width="19.85546875" customWidth="1"/>
    <col min="6" max="6" width="43.28515625" customWidth="1"/>
  </cols>
  <sheetData>
    <row r="1" spans="1:3" x14ac:dyDescent="0.25">
      <c r="A1" s="363" t="s">
        <v>1214</v>
      </c>
      <c r="B1" s="363" t="s">
        <v>1196</v>
      </c>
      <c r="C1" s="363" t="s">
        <v>1197</v>
      </c>
    </row>
    <row r="2" spans="1:3" x14ac:dyDescent="0.25">
      <c r="A2" s="364" t="s">
        <v>1198</v>
      </c>
      <c r="B2" s="364" t="s">
        <v>141</v>
      </c>
      <c r="C2" s="364" t="s">
        <v>153</v>
      </c>
    </row>
    <row r="3" spans="1:3" x14ac:dyDescent="0.25">
      <c r="A3" s="364" t="s">
        <v>1199</v>
      </c>
      <c r="B3" s="364" t="s">
        <v>141</v>
      </c>
      <c r="C3" s="364" t="s">
        <v>142</v>
      </c>
    </row>
    <row r="4" spans="1:3" ht="24.75" x14ac:dyDescent="0.25">
      <c r="A4" s="364" t="s">
        <v>1200</v>
      </c>
      <c r="B4" s="364" t="s">
        <v>87</v>
      </c>
      <c r="C4" s="364" t="s">
        <v>88</v>
      </c>
    </row>
    <row r="5" spans="1:3" ht="24.75" x14ac:dyDescent="0.25">
      <c r="A5" s="364" t="s">
        <v>1201</v>
      </c>
      <c r="B5" s="364" t="s">
        <v>87</v>
      </c>
      <c r="C5" s="364" t="s">
        <v>150</v>
      </c>
    </row>
    <row r="6" spans="1:3" ht="24.75" x14ac:dyDescent="0.25">
      <c r="A6" s="364" t="s">
        <v>1202</v>
      </c>
      <c r="B6" s="364" t="s">
        <v>93</v>
      </c>
      <c r="C6" s="364" t="s">
        <v>98</v>
      </c>
    </row>
    <row r="7" spans="1:3" ht="24.75" x14ac:dyDescent="0.25">
      <c r="A7" s="364" t="s">
        <v>1203</v>
      </c>
      <c r="B7" s="364" t="s">
        <v>93</v>
      </c>
      <c r="C7" s="364" t="s">
        <v>169</v>
      </c>
    </row>
    <row r="8" spans="1:3" ht="36.75" x14ac:dyDescent="0.25">
      <c r="A8" s="364" t="s">
        <v>1204</v>
      </c>
      <c r="B8" s="364" t="s">
        <v>249</v>
      </c>
      <c r="C8" s="364" t="s">
        <v>257</v>
      </c>
    </row>
    <row r="9" spans="1:3" ht="24.75" x14ac:dyDescent="0.25">
      <c r="A9" s="364" t="s">
        <v>1205</v>
      </c>
      <c r="B9" s="364" t="s">
        <v>93</v>
      </c>
      <c r="C9" s="364" t="s">
        <v>94</v>
      </c>
    </row>
    <row r="10" spans="1:3" ht="24.75" x14ac:dyDescent="0.25">
      <c r="A10" s="364" t="s">
        <v>1206</v>
      </c>
      <c r="B10" s="364" t="s">
        <v>93</v>
      </c>
      <c r="C10" s="364" t="s">
        <v>166</v>
      </c>
    </row>
    <row r="11" spans="1:3" ht="24.75" x14ac:dyDescent="0.25">
      <c r="A11" s="364" t="s">
        <v>1207</v>
      </c>
      <c r="B11" s="364" t="s">
        <v>93</v>
      </c>
      <c r="C11" s="364" t="s">
        <v>96</v>
      </c>
    </row>
    <row r="12" spans="1:3" ht="24.75" x14ac:dyDescent="0.25">
      <c r="A12" s="364" t="s">
        <v>1208</v>
      </c>
      <c r="B12" s="364" t="s">
        <v>93</v>
      </c>
      <c r="C12" s="364" t="s">
        <v>456</v>
      </c>
    </row>
    <row r="13" spans="1:3" ht="24.75" x14ac:dyDescent="0.25">
      <c r="A13" s="364" t="s">
        <v>1209</v>
      </c>
      <c r="B13" s="364" t="s">
        <v>126</v>
      </c>
      <c r="C13" s="364" t="s">
        <v>127</v>
      </c>
    </row>
    <row r="14" spans="1:3" ht="24.75" x14ac:dyDescent="0.25">
      <c r="A14" s="364" t="s">
        <v>1210</v>
      </c>
      <c r="B14" s="364" t="s">
        <v>101</v>
      </c>
      <c r="C14" s="364" t="s">
        <v>162</v>
      </c>
    </row>
    <row r="15" spans="1:3" ht="24.75" x14ac:dyDescent="0.25">
      <c r="A15" s="364" t="s">
        <v>1211</v>
      </c>
      <c r="B15" s="364" t="s">
        <v>101</v>
      </c>
      <c r="C15" s="364" t="s">
        <v>102</v>
      </c>
    </row>
    <row r="16" spans="1:3" ht="24.75" x14ac:dyDescent="0.25">
      <c r="A16" s="364" t="s">
        <v>1212</v>
      </c>
      <c r="B16" s="364" t="s">
        <v>101</v>
      </c>
      <c r="C16" s="364" t="s">
        <v>134</v>
      </c>
    </row>
    <row r="17" spans="1:3" x14ac:dyDescent="0.25">
      <c r="A17" s="364" t="s">
        <v>1213</v>
      </c>
      <c r="B17" s="364" t="s">
        <v>515</v>
      </c>
      <c r="C17" s="364" t="s">
        <v>516</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rgb="FF00B050"/>
  </sheetPr>
  <dimension ref="A1:B3"/>
  <sheetViews>
    <sheetView workbookViewId="0">
      <selection activeCell="L8" sqref="L8"/>
    </sheetView>
  </sheetViews>
  <sheetFormatPr baseColWidth="10" defaultColWidth="11.42578125" defaultRowHeight="15" x14ac:dyDescent="0.25"/>
  <cols>
    <col min="1" max="1" width="23.28515625" customWidth="1"/>
    <col min="2" max="2" width="18.5703125" customWidth="1"/>
    <col min="3" max="3" width="17.7109375" customWidth="1"/>
  </cols>
  <sheetData>
    <row r="1" spans="1:2" x14ac:dyDescent="0.25">
      <c r="A1" s="301" t="s">
        <v>1215</v>
      </c>
      <c r="B1" s="344" t="s">
        <v>64</v>
      </c>
    </row>
    <row r="2" spans="1:2" x14ac:dyDescent="0.25">
      <c r="A2" s="301" t="s">
        <v>1216</v>
      </c>
      <c r="B2" s="346" t="s">
        <v>542</v>
      </c>
    </row>
    <row r="3" spans="1:2" x14ac:dyDescent="0.25">
      <c r="A3" s="301" t="s">
        <v>1217</v>
      </c>
      <c r="B3" s="346" t="s">
        <v>118</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00B050"/>
  </sheetPr>
  <dimension ref="A1:B3"/>
  <sheetViews>
    <sheetView workbookViewId="0">
      <selection activeCell="L8" sqref="L8"/>
    </sheetView>
  </sheetViews>
  <sheetFormatPr baseColWidth="10" defaultColWidth="11.42578125" defaultRowHeight="15" x14ac:dyDescent="0.25"/>
  <cols>
    <col min="1" max="1" width="14.7109375" customWidth="1"/>
    <col min="2" max="2" width="12.7109375" bestFit="1" customWidth="1"/>
    <col min="3" max="3" width="17.7109375" customWidth="1"/>
  </cols>
  <sheetData>
    <row r="1" spans="1:2" x14ac:dyDescent="0.25">
      <c r="A1" s="56" t="s">
        <v>1221</v>
      </c>
      <c r="B1" s="56" t="s">
        <v>65</v>
      </c>
    </row>
    <row r="2" spans="1:2" x14ac:dyDescent="0.25">
      <c r="A2" s="57" t="s">
        <v>1222</v>
      </c>
      <c r="B2" s="57" t="s">
        <v>543</v>
      </c>
    </row>
    <row r="3" spans="1:2" x14ac:dyDescent="0.25">
      <c r="A3" s="57" t="s">
        <v>1223</v>
      </c>
      <c r="B3" s="58" t="s">
        <v>545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7">
    <tabColor rgb="FF00B050"/>
  </sheetPr>
  <dimension ref="A1:B238"/>
  <sheetViews>
    <sheetView zoomScaleNormal="100" workbookViewId="0">
      <pane ySplit="1" topLeftCell="A197" activePane="bottomLeft" state="frozen"/>
      <selection activeCell="L8" sqref="L8"/>
      <selection pane="bottomLeft" activeCell="L8" sqref="L8"/>
    </sheetView>
  </sheetViews>
  <sheetFormatPr baseColWidth="10" defaultColWidth="11.42578125" defaultRowHeight="15" x14ac:dyDescent="0.25"/>
  <cols>
    <col min="1" max="16384" width="11.42578125" style="55"/>
  </cols>
  <sheetData>
    <row r="1" spans="1:2" ht="24" x14ac:dyDescent="0.25">
      <c r="A1" s="174" t="s">
        <v>14</v>
      </c>
      <c r="B1" s="366" t="s">
        <v>644</v>
      </c>
    </row>
    <row r="2" spans="1:2" x14ac:dyDescent="0.2">
      <c r="A2" s="377" t="s">
        <v>1623</v>
      </c>
      <c r="B2" s="98" t="s">
        <v>640</v>
      </c>
    </row>
    <row r="3" spans="1:2" x14ac:dyDescent="0.2">
      <c r="A3" s="377" t="s">
        <v>1624</v>
      </c>
      <c r="B3" s="98" t="s">
        <v>640</v>
      </c>
    </row>
    <row r="4" spans="1:2" x14ac:dyDescent="0.2">
      <c r="A4" s="377" t="s">
        <v>1622</v>
      </c>
      <c r="B4" s="98" t="s">
        <v>640</v>
      </c>
    </row>
    <row r="5" spans="1:2" x14ac:dyDescent="0.2">
      <c r="A5" s="377" t="s">
        <v>1621</v>
      </c>
      <c r="B5" s="98" t="s">
        <v>640</v>
      </c>
    </row>
    <row r="6" spans="1:2" x14ac:dyDescent="0.2">
      <c r="A6" s="377" t="s">
        <v>1625</v>
      </c>
      <c r="B6" s="98" t="s">
        <v>640</v>
      </c>
    </row>
    <row r="7" spans="1:2" x14ac:dyDescent="0.2">
      <c r="A7" s="377" t="s">
        <v>1626</v>
      </c>
      <c r="B7" s="98" t="s">
        <v>640</v>
      </c>
    </row>
    <row r="8" spans="1:2" x14ac:dyDescent="0.2">
      <c r="A8" s="377" t="s">
        <v>1627</v>
      </c>
      <c r="B8" s="98" t="s">
        <v>640</v>
      </c>
    </row>
    <row r="9" spans="1:2" x14ac:dyDescent="0.2">
      <c r="A9" s="377" t="s">
        <v>1628</v>
      </c>
      <c r="B9" s="169" t="s">
        <v>640</v>
      </c>
    </row>
    <row r="10" spans="1:2" x14ac:dyDescent="0.2">
      <c r="A10" s="377" t="s">
        <v>1629</v>
      </c>
      <c r="B10" s="98" t="s">
        <v>640</v>
      </c>
    </row>
    <row r="11" spans="1:2" x14ac:dyDescent="0.2">
      <c r="A11" s="377" t="s">
        <v>1630</v>
      </c>
      <c r="B11" s="98" t="s">
        <v>640</v>
      </c>
    </row>
    <row r="12" spans="1:2" x14ac:dyDescent="0.2">
      <c r="A12" s="377" t="s">
        <v>1631</v>
      </c>
      <c r="B12" s="98" t="s">
        <v>640</v>
      </c>
    </row>
    <row r="13" spans="1:2" x14ac:dyDescent="0.2">
      <c r="A13" s="377" t="s">
        <v>1632</v>
      </c>
      <c r="B13" s="98" t="s">
        <v>642</v>
      </c>
    </row>
    <row r="14" spans="1:2" x14ac:dyDescent="0.2">
      <c r="A14" s="377" t="s">
        <v>1633</v>
      </c>
      <c r="B14" s="98" t="s">
        <v>643</v>
      </c>
    </row>
    <row r="15" spans="1:2" x14ac:dyDescent="0.2">
      <c r="A15" s="377" t="s">
        <v>1634</v>
      </c>
      <c r="B15" s="98" t="s">
        <v>640</v>
      </c>
    </row>
    <row r="16" spans="1:2" x14ac:dyDescent="0.2">
      <c r="A16" s="377" t="s">
        <v>1635</v>
      </c>
      <c r="B16" s="98" t="s">
        <v>640</v>
      </c>
    </row>
    <row r="17" spans="1:2" x14ac:dyDescent="0.2">
      <c r="A17" s="377" t="s">
        <v>1803</v>
      </c>
      <c r="B17" s="98" t="s">
        <v>640</v>
      </c>
    </row>
    <row r="18" spans="1:2" x14ac:dyDescent="0.2">
      <c r="A18" s="377" t="s">
        <v>1804</v>
      </c>
      <c r="B18" s="98" t="s">
        <v>641</v>
      </c>
    </row>
    <row r="19" spans="1:2" x14ac:dyDescent="0.2">
      <c r="A19" s="377" t="s">
        <v>1805</v>
      </c>
      <c r="B19" s="98" t="s">
        <v>641</v>
      </c>
    </row>
    <row r="20" spans="1:2" x14ac:dyDescent="0.2">
      <c r="A20" s="377" t="s">
        <v>1806</v>
      </c>
      <c r="B20" s="98" t="s">
        <v>641</v>
      </c>
    </row>
    <row r="21" spans="1:2" x14ac:dyDescent="0.2">
      <c r="A21" s="377" t="s">
        <v>1807</v>
      </c>
      <c r="B21" s="98" t="s">
        <v>640</v>
      </c>
    </row>
    <row r="22" spans="1:2" x14ac:dyDescent="0.2">
      <c r="A22" s="389" t="s">
        <v>1636</v>
      </c>
      <c r="B22" s="98" t="s">
        <v>640</v>
      </c>
    </row>
    <row r="23" spans="1:2" x14ac:dyDescent="0.2">
      <c r="A23" s="389" t="s">
        <v>1637</v>
      </c>
      <c r="B23" s="98" t="s">
        <v>640</v>
      </c>
    </row>
    <row r="24" spans="1:2" x14ac:dyDescent="0.2">
      <c r="A24" s="389" t="s">
        <v>1638</v>
      </c>
      <c r="B24" s="98" t="s">
        <v>640</v>
      </c>
    </row>
    <row r="25" spans="1:2" x14ac:dyDescent="0.2">
      <c r="A25" s="389" t="s">
        <v>1639</v>
      </c>
      <c r="B25" s="98" t="s">
        <v>640</v>
      </c>
    </row>
    <row r="26" spans="1:2" x14ac:dyDescent="0.2">
      <c r="A26" s="389" t="s">
        <v>1640</v>
      </c>
      <c r="B26" s="98" t="s">
        <v>640</v>
      </c>
    </row>
    <row r="27" spans="1:2" x14ac:dyDescent="0.2">
      <c r="A27" s="389" t="s">
        <v>1641</v>
      </c>
      <c r="B27" s="98" t="s">
        <v>640</v>
      </c>
    </row>
    <row r="28" spans="1:2" x14ac:dyDescent="0.2">
      <c r="A28" s="389" t="s">
        <v>1642</v>
      </c>
      <c r="B28" s="98" t="s">
        <v>640</v>
      </c>
    </row>
    <row r="29" spans="1:2" x14ac:dyDescent="0.2">
      <c r="A29" s="389" t="s">
        <v>1643</v>
      </c>
      <c r="B29" s="98" t="s">
        <v>641</v>
      </c>
    </row>
    <row r="30" spans="1:2" x14ac:dyDescent="0.2">
      <c r="A30" s="389" t="s">
        <v>1644</v>
      </c>
      <c r="B30" s="98" t="s">
        <v>641</v>
      </c>
    </row>
    <row r="31" spans="1:2" x14ac:dyDescent="0.2">
      <c r="A31" s="389" t="s">
        <v>1645</v>
      </c>
      <c r="B31" s="98" t="s">
        <v>641</v>
      </c>
    </row>
    <row r="32" spans="1:2" x14ac:dyDescent="0.2">
      <c r="A32" s="389" t="s">
        <v>1646</v>
      </c>
      <c r="B32" s="98" t="s">
        <v>642</v>
      </c>
    </row>
    <row r="33" spans="1:2" x14ac:dyDescent="0.2">
      <c r="A33" s="389" t="s">
        <v>1647</v>
      </c>
      <c r="B33" s="98" t="s">
        <v>641</v>
      </c>
    </row>
    <row r="34" spans="1:2" x14ac:dyDescent="0.2">
      <c r="A34" s="389" t="s">
        <v>1648</v>
      </c>
      <c r="B34" s="98" t="s">
        <v>640</v>
      </c>
    </row>
    <row r="35" spans="1:2" x14ac:dyDescent="0.2">
      <c r="A35" s="389" t="s">
        <v>1808</v>
      </c>
      <c r="B35" s="98" t="s">
        <v>641</v>
      </c>
    </row>
    <row r="36" spans="1:2" x14ac:dyDescent="0.2">
      <c r="A36" s="389" t="s">
        <v>1809</v>
      </c>
      <c r="B36" s="98" t="s">
        <v>640</v>
      </c>
    </row>
    <row r="37" spans="1:2" x14ac:dyDescent="0.2">
      <c r="A37" s="389" t="s">
        <v>1810</v>
      </c>
      <c r="B37" s="98" t="s">
        <v>640</v>
      </c>
    </row>
    <row r="38" spans="1:2" x14ac:dyDescent="0.2">
      <c r="A38" s="389" t="s">
        <v>1811</v>
      </c>
      <c r="B38" s="98" t="s">
        <v>640</v>
      </c>
    </row>
    <row r="39" spans="1:2" x14ac:dyDescent="0.2">
      <c r="A39" s="389" t="s">
        <v>1812</v>
      </c>
      <c r="B39" s="98" t="s">
        <v>640</v>
      </c>
    </row>
    <row r="40" spans="1:2" x14ac:dyDescent="0.2">
      <c r="A40" s="389" t="s">
        <v>1814</v>
      </c>
      <c r="B40" s="98" t="s">
        <v>641</v>
      </c>
    </row>
    <row r="41" spans="1:2" x14ac:dyDescent="0.2">
      <c r="A41" s="389" t="s">
        <v>1815</v>
      </c>
      <c r="B41" s="98" t="s">
        <v>641</v>
      </c>
    </row>
    <row r="42" spans="1:2" x14ac:dyDescent="0.2">
      <c r="A42" s="389" t="s">
        <v>1816</v>
      </c>
      <c r="B42" s="98" t="s">
        <v>640</v>
      </c>
    </row>
    <row r="43" spans="1:2" x14ac:dyDescent="0.2">
      <c r="A43" s="389" t="s">
        <v>1817</v>
      </c>
      <c r="B43" s="98" t="s">
        <v>641</v>
      </c>
    </row>
    <row r="44" spans="1:2" x14ac:dyDescent="0.2">
      <c r="A44" s="389" t="s">
        <v>1818</v>
      </c>
      <c r="B44" s="98" t="s">
        <v>640</v>
      </c>
    </row>
    <row r="45" spans="1:2" x14ac:dyDescent="0.2">
      <c r="A45" s="389" t="s">
        <v>1819</v>
      </c>
      <c r="B45" s="98" t="s">
        <v>640</v>
      </c>
    </row>
    <row r="46" spans="1:2" x14ac:dyDescent="0.2">
      <c r="A46" s="389" t="s">
        <v>1649</v>
      </c>
      <c r="B46" s="98" t="s">
        <v>641</v>
      </c>
    </row>
    <row r="47" spans="1:2" x14ac:dyDescent="0.2">
      <c r="A47" s="389" t="s">
        <v>1813</v>
      </c>
      <c r="B47" s="98" t="s">
        <v>641</v>
      </c>
    </row>
    <row r="48" spans="1:2" x14ac:dyDescent="0.2">
      <c r="A48" s="389" t="s">
        <v>1820</v>
      </c>
      <c r="B48" s="98" t="s">
        <v>640</v>
      </c>
    </row>
    <row r="49" spans="1:2" x14ac:dyDescent="0.2">
      <c r="A49" s="377" t="s">
        <v>1650</v>
      </c>
      <c r="B49" s="98" t="s">
        <v>640</v>
      </c>
    </row>
    <row r="50" spans="1:2" x14ac:dyDescent="0.2">
      <c r="A50" s="377" t="s">
        <v>1651</v>
      </c>
      <c r="B50" s="98" t="s">
        <v>640</v>
      </c>
    </row>
    <row r="51" spans="1:2" x14ac:dyDescent="0.2">
      <c r="A51" s="377" t="s">
        <v>1652</v>
      </c>
      <c r="B51" s="98" t="s">
        <v>640</v>
      </c>
    </row>
    <row r="52" spans="1:2" x14ac:dyDescent="0.2">
      <c r="A52" s="377" t="s">
        <v>1653</v>
      </c>
      <c r="B52" s="98" t="s">
        <v>640</v>
      </c>
    </row>
    <row r="53" spans="1:2" x14ac:dyDescent="0.2">
      <c r="A53" s="377" t="s">
        <v>1654</v>
      </c>
      <c r="B53" s="98" t="s">
        <v>640</v>
      </c>
    </row>
    <row r="54" spans="1:2" x14ac:dyDescent="0.2">
      <c r="A54" s="377" t="s">
        <v>1655</v>
      </c>
      <c r="B54" s="98" t="s">
        <v>640</v>
      </c>
    </row>
    <row r="55" spans="1:2" x14ac:dyDescent="0.2">
      <c r="A55" s="377" t="s">
        <v>1656</v>
      </c>
      <c r="B55" s="98" t="s">
        <v>640</v>
      </c>
    </row>
    <row r="56" spans="1:2" x14ac:dyDescent="0.2">
      <c r="A56" s="377" t="s">
        <v>1657</v>
      </c>
      <c r="B56" s="98" t="s">
        <v>640</v>
      </c>
    </row>
    <row r="57" spans="1:2" x14ac:dyDescent="0.2">
      <c r="A57" s="377" t="s">
        <v>1658</v>
      </c>
      <c r="B57" s="98" t="s">
        <v>640</v>
      </c>
    </row>
    <row r="58" spans="1:2" x14ac:dyDescent="0.2">
      <c r="A58" s="377" t="s">
        <v>1659</v>
      </c>
      <c r="B58" s="98" t="s">
        <v>640</v>
      </c>
    </row>
    <row r="59" spans="1:2" x14ac:dyDescent="0.2">
      <c r="A59" s="377" t="s">
        <v>1660</v>
      </c>
      <c r="B59" s="98" t="s">
        <v>640</v>
      </c>
    </row>
    <row r="60" spans="1:2" x14ac:dyDescent="0.2">
      <c r="A60" s="377" t="s">
        <v>1661</v>
      </c>
      <c r="B60" s="98" t="s">
        <v>640</v>
      </c>
    </row>
    <row r="61" spans="1:2" x14ac:dyDescent="0.2">
      <c r="A61" s="377" t="s">
        <v>1821</v>
      </c>
      <c r="B61" s="98" t="s">
        <v>640</v>
      </c>
    </row>
    <row r="62" spans="1:2" x14ac:dyDescent="0.2">
      <c r="A62" s="377" t="s">
        <v>1822</v>
      </c>
      <c r="B62" s="98" t="s">
        <v>640</v>
      </c>
    </row>
    <row r="63" spans="1:2" x14ac:dyDescent="0.2">
      <c r="A63" s="377" t="s">
        <v>1823</v>
      </c>
      <c r="B63" s="98" t="s">
        <v>640</v>
      </c>
    </row>
    <row r="64" spans="1:2" x14ac:dyDescent="0.2">
      <c r="A64" s="377" t="s">
        <v>1824</v>
      </c>
      <c r="B64" s="98" t="s">
        <v>640</v>
      </c>
    </row>
    <row r="65" spans="1:2" x14ac:dyDescent="0.2">
      <c r="A65" s="377" t="s">
        <v>1831</v>
      </c>
      <c r="B65" s="98" t="s">
        <v>640</v>
      </c>
    </row>
    <row r="66" spans="1:2" x14ac:dyDescent="0.2">
      <c r="A66" s="377" t="s">
        <v>1832</v>
      </c>
      <c r="B66" s="98" t="s">
        <v>640</v>
      </c>
    </row>
    <row r="67" spans="1:2" x14ac:dyDescent="0.2">
      <c r="A67" s="377" t="s">
        <v>1825</v>
      </c>
      <c r="B67" s="98" t="s">
        <v>643</v>
      </c>
    </row>
    <row r="68" spans="1:2" x14ac:dyDescent="0.2">
      <c r="A68" s="377" t="s">
        <v>1826</v>
      </c>
      <c r="B68" s="98" t="s">
        <v>642</v>
      </c>
    </row>
    <row r="69" spans="1:2" x14ac:dyDescent="0.2">
      <c r="A69" s="377" t="s">
        <v>1827</v>
      </c>
      <c r="B69" s="98" t="s">
        <v>641</v>
      </c>
    </row>
    <row r="70" spans="1:2" x14ac:dyDescent="0.2">
      <c r="A70" s="377" t="s">
        <v>1828</v>
      </c>
      <c r="B70" s="98" t="s">
        <v>641</v>
      </c>
    </row>
    <row r="71" spans="1:2" x14ac:dyDescent="0.2">
      <c r="A71" s="377" t="s">
        <v>1829</v>
      </c>
      <c r="B71" s="98" t="s">
        <v>640</v>
      </c>
    </row>
    <row r="72" spans="1:2" x14ac:dyDescent="0.2">
      <c r="A72" s="377" t="s">
        <v>1830</v>
      </c>
      <c r="B72" s="98" t="s">
        <v>641</v>
      </c>
    </row>
    <row r="73" spans="1:2" x14ac:dyDescent="0.2">
      <c r="A73" s="377" t="s">
        <v>1833</v>
      </c>
      <c r="B73" s="98" t="s">
        <v>640</v>
      </c>
    </row>
    <row r="74" spans="1:2" x14ac:dyDescent="0.2">
      <c r="A74" s="377" t="s">
        <v>1834</v>
      </c>
      <c r="B74" s="98" t="s">
        <v>640</v>
      </c>
    </row>
    <row r="75" spans="1:2" x14ac:dyDescent="0.2">
      <c r="A75" s="377" t="s">
        <v>1835</v>
      </c>
      <c r="B75" s="98" t="s">
        <v>640</v>
      </c>
    </row>
    <row r="76" spans="1:2" x14ac:dyDescent="0.2">
      <c r="A76" s="377" t="s">
        <v>1836</v>
      </c>
      <c r="B76" s="98" t="s">
        <v>643</v>
      </c>
    </row>
    <row r="77" spans="1:2" x14ac:dyDescent="0.2">
      <c r="A77" s="377" t="s">
        <v>1662</v>
      </c>
      <c r="B77" s="98" t="s">
        <v>640</v>
      </c>
    </row>
    <row r="78" spans="1:2" x14ac:dyDescent="0.2">
      <c r="A78" s="377" t="s">
        <v>1663</v>
      </c>
      <c r="B78" s="98" t="s">
        <v>640</v>
      </c>
    </row>
    <row r="79" spans="1:2" x14ac:dyDescent="0.2">
      <c r="A79" s="377" t="s">
        <v>1664</v>
      </c>
      <c r="B79" s="98" t="s">
        <v>640</v>
      </c>
    </row>
    <row r="80" spans="1:2" x14ac:dyDescent="0.2">
      <c r="A80" s="377" t="s">
        <v>1665</v>
      </c>
      <c r="B80" s="98" t="s">
        <v>640</v>
      </c>
    </row>
    <row r="81" spans="1:2" x14ac:dyDescent="0.2">
      <c r="A81" s="377" t="s">
        <v>1666</v>
      </c>
      <c r="B81" s="98" t="s">
        <v>640</v>
      </c>
    </row>
    <row r="82" spans="1:2" x14ac:dyDescent="0.2">
      <c r="A82" s="377" t="s">
        <v>1667</v>
      </c>
      <c r="B82" s="98" t="s">
        <v>640</v>
      </c>
    </row>
    <row r="83" spans="1:2" x14ac:dyDescent="0.2">
      <c r="A83" s="377" t="s">
        <v>1668</v>
      </c>
      <c r="B83" s="98" t="s">
        <v>640</v>
      </c>
    </row>
    <row r="84" spans="1:2" x14ac:dyDescent="0.2">
      <c r="A84" s="377" t="s">
        <v>1669</v>
      </c>
      <c r="B84" s="98" t="s">
        <v>640</v>
      </c>
    </row>
    <row r="85" spans="1:2" x14ac:dyDescent="0.2">
      <c r="A85" s="377" t="s">
        <v>1670</v>
      </c>
      <c r="B85" s="98" t="s">
        <v>640</v>
      </c>
    </row>
    <row r="86" spans="1:2" x14ac:dyDescent="0.2">
      <c r="A86" s="377" t="s">
        <v>1671</v>
      </c>
      <c r="B86" s="98" t="s">
        <v>640</v>
      </c>
    </row>
    <row r="87" spans="1:2" x14ac:dyDescent="0.2">
      <c r="A87" s="377" t="s">
        <v>1672</v>
      </c>
      <c r="B87" s="98" t="s">
        <v>640</v>
      </c>
    </row>
    <row r="88" spans="1:2" x14ac:dyDescent="0.2">
      <c r="A88" s="377" t="s">
        <v>1673</v>
      </c>
      <c r="B88" s="98" t="s">
        <v>640</v>
      </c>
    </row>
    <row r="89" spans="1:2" x14ac:dyDescent="0.2">
      <c r="A89" s="377" t="s">
        <v>1674</v>
      </c>
      <c r="B89" s="98" t="s">
        <v>640</v>
      </c>
    </row>
    <row r="90" spans="1:2" x14ac:dyDescent="0.2">
      <c r="A90" s="377" t="s">
        <v>1675</v>
      </c>
      <c r="B90" s="98" t="s">
        <v>640</v>
      </c>
    </row>
    <row r="91" spans="1:2" x14ac:dyDescent="0.2">
      <c r="A91" s="377" t="s">
        <v>1837</v>
      </c>
      <c r="B91" s="98" t="s">
        <v>640</v>
      </c>
    </row>
    <row r="92" spans="1:2" x14ac:dyDescent="0.2">
      <c r="A92" s="377" t="s">
        <v>1838</v>
      </c>
      <c r="B92" s="98" t="s">
        <v>640</v>
      </c>
    </row>
    <row r="93" spans="1:2" x14ac:dyDescent="0.2">
      <c r="A93" s="377" t="s">
        <v>1839</v>
      </c>
      <c r="B93" s="98" t="s">
        <v>640</v>
      </c>
    </row>
    <row r="94" spans="1:2" x14ac:dyDescent="0.2">
      <c r="A94" s="377" t="s">
        <v>1840</v>
      </c>
      <c r="B94" s="98" t="s">
        <v>642</v>
      </c>
    </row>
    <row r="95" spans="1:2" x14ac:dyDescent="0.2">
      <c r="A95" s="377" t="s">
        <v>1676</v>
      </c>
      <c r="B95" s="98" t="s">
        <v>642</v>
      </c>
    </row>
    <row r="96" spans="1:2" x14ac:dyDescent="0.2">
      <c r="A96" s="377" t="s">
        <v>1677</v>
      </c>
      <c r="B96" s="98" t="s">
        <v>642</v>
      </c>
    </row>
    <row r="97" spans="1:2" x14ac:dyDescent="0.2">
      <c r="A97" s="377" t="s">
        <v>1678</v>
      </c>
      <c r="B97" s="98" t="s">
        <v>640</v>
      </c>
    </row>
    <row r="98" spans="1:2" x14ac:dyDescent="0.2">
      <c r="A98" s="377" t="s">
        <v>1679</v>
      </c>
      <c r="B98" s="98" t="s">
        <v>640</v>
      </c>
    </row>
    <row r="99" spans="1:2" x14ac:dyDescent="0.2">
      <c r="A99" s="377" t="s">
        <v>1680</v>
      </c>
      <c r="B99" s="98" t="s">
        <v>641</v>
      </c>
    </row>
    <row r="100" spans="1:2" x14ac:dyDescent="0.2">
      <c r="A100" s="377" t="s">
        <v>1681</v>
      </c>
      <c r="B100" s="98" t="s">
        <v>640</v>
      </c>
    </row>
    <row r="101" spans="1:2" x14ac:dyDescent="0.2">
      <c r="A101" s="377" t="s">
        <v>1682</v>
      </c>
      <c r="B101" s="98" t="s">
        <v>640</v>
      </c>
    </row>
    <row r="102" spans="1:2" x14ac:dyDescent="0.2">
      <c r="A102" s="377" t="s">
        <v>1683</v>
      </c>
      <c r="B102" s="98" t="s">
        <v>640</v>
      </c>
    </row>
    <row r="103" spans="1:2" x14ac:dyDescent="0.2">
      <c r="A103" s="377" t="s">
        <v>1684</v>
      </c>
      <c r="B103" s="98" t="s">
        <v>640</v>
      </c>
    </row>
    <row r="104" spans="1:2" x14ac:dyDescent="0.2">
      <c r="A104" s="377" t="s">
        <v>1685</v>
      </c>
      <c r="B104" s="98" t="s">
        <v>640</v>
      </c>
    </row>
    <row r="105" spans="1:2" x14ac:dyDescent="0.2">
      <c r="A105" s="377" t="s">
        <v>1686</v>
      </c>
      <c r="B105" s="98" t="s">
        <v>640</v>
      </c>
    </row>
    <row r="106" spans="1:2" x14ac:dyDescent="0.2">
      <c r="A106" s="377" t="s">
        <v>1687</v>
      </c>
      <c r="B106" s="98" t="s">
        <v>640</v>
      </c>
    </row>
    <row r="107" spans="1:2" x14ac:dyDescent="0.2">
      <c r="A107" s="377" t="s">
        <v>1688</v>
      </c>
      <c r="B107" s="98" t="s">
        <v>640</v>
      </c>
    </row>
    <row r="108" spans="1:2" x14ac:dyDescent="0.2">
      <c r="A108" s="377" t="s">
        <v>1689</v>
      </c>
      <c r="B108" s="98" t="s">
        <v>640</v>
      </c>
    </row>
    <row r="109" spans="1:2" x14ac:dyDescent="0.2">
      <c r="A109" s="377" t="s">
        <v>1690</v>
      </c>
      <c r="B109" s="98" t="s">
        <v>640</v>
      </c>
    </row>
    <row r="110" spans="1:2" x14ac:dyDescent="0.2">
      <c r="A110" s="377" t="s">
        <v>1691</v>
      </c>
      <c r="B110" s="98" t="s">
        <v>640</v>
      </c>
    </row>
    <row r="111" spans="1:2" x14ac:dyDescent="0.2">
      <c r="A111" s="377" t="s">
        <v>1692</v>
      </c>
      <c r="B111" s="98" t="s">
        <v>640</v>
      </c>
    </row>
    <row r="112" spans="1:2" x14ac:dyDescent="0.2">
      <c r="A112" s="377" t="s">
        <v>1693</v>
      </c>
      <c r="B112" s="98" t="s">
        <v>640</v>
      </c>
    </row>
    <row r="113" spans="1:2" x14ac:dyDescent="0.2">
      <c r="A113" s="377" t="s">
        <v>1841</v>
      </c>
      <c r="B113" s="98" t="s">
        <v>640</v>
      </c>
    </row>
    <row r="114" spans="1:2" x14ac:dyDescent="0.2">
      <c r="A114" s="377" t="s">
        <v>1842</v>
      </c>
      <c r="B114" s="98" t="s">
        <v>640</v>
      </c>
    </row>
    <row r="115" spans="1:2" x14ac:dyDescent="0.2">
      <c r="A115" s="377" t="s">
        <v>1843</v>
      </c>
      <c r="B115" s="98" t="s">
        <v>642</v>
      </c>
    </row>
    <row r="116" spans="1:2" x14ac:dyDescent="0.2">
      <c r="A116" s="377" t="s">
        <v>1844</v>
      </c>
      <c r="B116" s="169" t="s">
        <v>640</v>
      </c>
    </row>
    <row r="117" spans="1:2" x14ac:dyDescent="0.2">
      <c r="A117" s="377" t="s">
        <v>1845</v>
      </c>
      <c r="B117" s="98" t="s">
        <v>640</v>
      </c>
    </row>
    <row r="118" spans="1:2" x14ac:dyDescent="0.2">
      <c r="A118" s="377" t="s">
        <v>1694</v>
      </c>
      <c r="B118" s="98" t="s">
        <v>640</v>
      </c>
    </row>
    <row r="119" spans="1:2" x14ac:dyDescent="0.2">
      <c r="A119" s="377" t="s">
        <v>1695</v>
      </c>
      <c r="B119" s="98" t="s">
        <v>640</v>
      </c>
    </row>
    <row r="120" spans="1:2" x14ac:dyDescent="0.2">
      <c r="A120" s="377" t="s">
        <v>1696</v>
      </c>
      <c r="B120" s="98" t="s">
        <v>640</v>
      </c>
    </row>
    <row r="121" spans="1:2" x14ac:dyDescent="0.2">
      <c r="A121" s="377" t="s">
        <v>1697</v>
      </c>
      <c r="B121" s="98" t="s">
        <v>640</v>
      </c>
    </row>
    <row r="122" spans="1:2" x14ac:dyDescent="0.2">
      <c r="A122" s="377" t="s">
        <v>1698</v>
      </c>
      <c r="B122" s="98" t="s">
        <v>640</v>
      </c>
    </row>
    <row r="123" spans="1:2" x14ac:dyDescent="0.2">
      <c r="A123" s="377" t="s">
        <v>1699</v>
      </c>
      <c r="B123" s="169" t="s">
        <v>640</v>
      </c>
    </row>
    <row r="124" spans="1:2" x14ac:dyDescent="0.2">
      <c r="A124" s="377" t="s">
        <v>1700</v>
      </c>
      <c r="B124" s="169" t="s">
        <v>640</v>
      </c>
    </row>
    <row r="125" spans="1:2" x14ac:dyDescent="0.2">
      <c r="A125" s="377" t="s">
        <v>1701</v>
      </c>
      <c r="B125" s="98" t="s">
        <v>640</v>
      </c>
    </row>
    <row r="126" spans="1:2" x14ac:dyDescent="0.2">
      <c r="A126" s="377" t="s">
        <v>1702</v>
      </c>
      <c r="B126" s="98" t="s">
        <v>640</v>
      </c>
    </row>
    <row r="127" spans="1:2" x14ac:dyDescent="0.2">
      <c r="A127" s="377" t="s">
        <v>1703</v>
      </c>
      <c r="B127" s="98" t="s">
        <v>642</v>
      </c>
    </row>
    <row r="128" spans="1:2" x14ac:dyDescent="0.2">
      <c r="A128" s="377" t="s">
        <v>1846</v>
      </c>
      <c r="B128" s="98" t="s">
        <v>640</v>
      </c>
    </row>
    <row r="129" spans="1:2" x14ac:dyDescent="0.2">
      <c r="A129" s="377" t="s">
        <v>1847</v>
      </c>
      <c r="B129" s="98" t="s">
        <v>642</v>
      </c>
    </row>
    <row r="130" spans="1:2" x14ac:dyDescent="0.2">
      <c r="A130" s="377" t="s">
        <v>1704</v>
      </c>
      <c r="B130" s="98" t="s">
        <v>640</v>
      </c>
    </row>
    <row r="131" spans="1:2" x14ac:dyDescent="0.2">
      <c r="A131" s="377" t="s">
        <v>1705</v>
      </c>
      <c r="B131" s="98" t="s">
        <v>640</v>
      </c>
    </row>
    <row r="132" spans="1:2" x14ac:dyDescent="0.2">
      <c r="A132" s="377" t="s">
        <v>1706</v>
      </c>
      <c r="B132" s="98" t="s">
        <v>642</v>
      </c>
    </row>
    <row r="133" spans="1:2" x14ac:dyDescent="0.2">
      <c r="A133" s="377" t="s">
        <v>1707</v>
      </c>
      <c r="B133" s="98" t="s">
        <v>640</v>
      </c>
    </row>
    <row r="134" spans="1:2" x14ac:dyDescent="0.2">
      <c r="A134" s="377" t="s">
        <v>1708</v>
      </c>
      <c r="B134" s="98" t="s">
        <v>640</v>
      </c>
    </row>
    <row r="135" spans="1:2" x14ac:dyDescent="0.2">
      <c r="A135" s="377" t="s">
        <v>1709</v>
      </c>
      <c r="B135" s="98" t="s">
        <v>640</v>
      </c>
    </row>
    <row r="136" spans="1:2" x14ac:dyDescent="0.2">
      <c r="A136" s="377" t="s">
        <v>1710</v>
      </c>
      <c r="B136" s="98" t="s">
        <v>640</v>
      </c>
    </row>
    <row r="137" spans="1:2" x14ac:dyDescent="0.2">
      <c r="A137" s="377" t="s">
        <v>1711</v>
      </c>
      <c r="B137" s="98" t="s">
        <v>640</v>
      </c>
    </row>
    <row r="138" spans="1:2" x14ac:dyDescent="0.2">
      <c r="A138" s="377" t="s">
        <v>1712</v>
      </c>
      <c r="B138" s="98" t="s">
        <v>640</v>
      </c>
    </row>
    <row r="139" spans="1:2" x14ac:dyDescent="0.2">
      <c r="A139" s="377" t="s">
        <v>1713</v>
      </c>
      <c r="B139" s="98" t="s">
        <v>640</v>
      </c>
    </row>
    <row r="140" spans="1:2" x14ac:dyDescent="0.2">
      <c r="A140" s="377" t="s">
        <v>1714</v>
      </c>
      <c r="B140" s="98" t="s">
        <v>640</v>
      </c>
    </row>
    <row r="141" spans="1:2" x14ac:dyDescent="0.2">
      <c r="A141" s="377" t="s">
        <v>1715</v>
      </c>
      <c r="B141" s="98" t="s">
        <v>640</v>
      </c>
    </row>
    <row r="142" spans="1:2" x14ac:dyDescent="0.2">
      <c r="A142" s="377" t="s">
        <v>1716</v>
      </c>
      <c r="B142" s="98" t="s">
        <v>640</v>
      </c>
    </row>
    <row r="143" spans="1:2" x14ac:dyDescent="0.2">
      <c r="A143" s="377" t="s">
        <v>1717</v>
      </c>
      <c r="B143" s="98" t="s">
        <v>642</v>
      </c>
    </row>
    <row r="144" spans="1:2" x14ac:dyDescent="0.2">
      <c r="A144" s="377" t="s">
        <v>1718</v>
      </c>
      <c r="B144" s="98" t="s">
        <v>640</v>
      </c>
    </row>
    <row r="145" spans="1:2" x14ac:dyDescent="0.2">
      <c r="A145" s="377" t="s">
        <v>1719</v>
      </c>
      <c r="B145" s="98" t="s">
        <v>641</v>
      </c>
    </row>
    <row r="146" spans="1:2" x14ac:dyDescent="0.2">
      <c r="A146" s="377" t="s">
        <v>1720</v>
      </c>
      <c r="B146" s="98" t="s">
        <v>642</v>
      </c>
    </row>
    <row r="147" spans="1:2" x14ac:dyDescent="0.2">
      <c r="A147" s="377" t="s">
        <v>1721</v>
      </c>
      <c r="B147" s="98" t="s">
        <v>642</v>
      </c>
    </row>
    <row r="148" spans="1:2" x14ac:dyDescent="0.2">
      <c r="A148" s="377" t="s">
        <v>1722</v>
      </c>
      <c r="B148" s="98" t="s">
        <v>641</v>
      </c>
    </row>
    <row r="149" spans="1:2" x14ac:dyDescent="0.2">
      <c r="A149" s="377" t="s">
        <v>1723</v>
      </c>
      <c r="B149" s="98" t="s">
        <v>642</v>
      </c>
    </row>
    <row r="150" spans="1:2" x14ac:dyDescent="0.2">
      <c r="A150" s="377" t="s">
        <v>1724</v>
      </c>
      <c r="B150" s="98" t="s">
        <v>642</v>
      </c>
    </row>
    <row r="151" spans="1:2" x14ac:dyDescent="0.2">
      <c r="A151" s="377" t="s">
        <v>1725</v>
      </c>
      <c r="B151" s="98" t="s">
        <v>642</v>
      </c>
    </row>
    <row r="152" spans="1:2" x14ac:dyDescent="0.2">
      <c r="A152" s="377" t="s">
        <v>1726</v>
      </c>
      <c r="B152" s="98" t="s">
        <v>640</v>
      </c>
    </row>
    <row r="153" spans="1:2" x14ac:dyDescent="0.2">
      <c r="A153" s="377" t="s">
        <v>1727</v>
      </c>
      <c r="B153" s="98" t="s">
        <v>640</v>
      </c>
    </row>
    <row r="154" spans="1:2" x14ac:dyDescent="0.2">
      <c r="A154" s="377" t="s">
        <v>1728</v>
      </c>
      <c r="B154" s="98" t="s">
        <v>640</v>
      </c>
    </row>
    <row r="155" spans="1:2" x14ac:dyDescent="0.2">
      <c r="A155" s="377" t="s">
        <v>1729</v>
      </c>
      <c r="B155" s="98" t="s">
        <v>640</v>
      </c>
    </row>
    <row r="156" spans="1:2" x14ac:dyDescent="0.2">
      <c r="A156" s="377" t="s">
        <v>1730</v>
      </c>
      <c r="B156" s="98" t="s">
        <v>642</v>
      </c>
    </row>
    <row r="157" spans="1:2" x14ac:dyDescent="0.2">
      <c r="A157" s="377" t="s">
        <v>1731</v>
      </c>
      <c r="B157" s="98" t="s">
        <v>642</v>
      </c>
    </row>
    <row r="158" spans="1:2" x14ac:dyDescent="0.2">
      <c r="A158" s="377" t="s">
        <v>1732</v>
      </c>
      <c r="B158" s="98" t="s">
        <v>641</v>
      </c>
    </row>
    <row r="159" spans="1:2" x14ac:dyDescent="0.2">
      <c r="A159" s="377" t="s">
        <v>1733</v>
      </c>
      <c r="B159" s="98" t="s">
        <v>640</v>
      </c>
    </row>
    <row r="160" spans="1:2" x14ac:dyDescent="0.2">
      <c r="A160" s="377" t="s">
        <v>1734</v>
      </c>
      <c r="B160" s="98" t="s">
        <v>640</v>
      </c>
    </row>
    <row r="161" spans="1:2" x14ac:dyDescent="0.2">
      <c r="A161" s="377" t="s">
        <v>1735</v>
      </c>
      <c r="B161" s="98" t="s">
        <v>640</v>
      </c>
    </row>
    <row r="162" spans="1:2" x14ac:dyDescent="0.2">
      <c r="A162" s="377" t="s">
        <v>1736</v>
      </c>
      <c r="B162" s="98" t="s">
        <v>640</v>
      </c>
    </row>
    <row r="163" spans="1:2" x14ac:dyDescent="0.2">
      <c r="A163" s="377" t="s">
        <v>1737</v>
      </c>
      <c r="B163" s="98" t="s">
        <v>640</v>
      </c>
    </row>
    <row r="164" spans="1:2" x14ac:dyDescent="0.2">
      <c r="A164" s="377" t="s">
        <v>1738</v>
      </c>
      <c r="B164" s="98" t="s">
        <v>640</v>
      </c>
    </row>
    <row r="165" spans="1:2" x14ac:dyDescent="0.2">
      <c r="A165" s="377" t="s">
        <v>1739</v>
      </c>
      <c r="B165" s="98" t="s">
        <v>640</v>
      </c>
    </row>
    <row r="166" spans="1:2" x14ac:dyDescent="0.2">
      <c r="A166" s="377" t="s">
        <v>1740</v>
      </c>
      <c r="B166" s="98" t="s">
        <v>640</v>
      </c>
    </row>
    <row r="167" spans="1:2" x14ac:dyDescent="0.2">
      <c r="A167" s="377" t="s">
        <v>1741</v>
      </c>
      <c r="B167" s="98" t="s">
        <v>640</v>
      </c>
    </row>
    <row r="168" spans="1:2" x14ac:dyDescent="0.2">
      <c r="A168" s="377" t="s">
        <v>1742</v>
      </c>
      <c r="B168" s="98" t="s">
        <v>640</v>
      </c>
    </row>
    <row r="169" spans="1:2" x14ac:dyDescent="0.2">
      <c r="A169" s="377" t="s">
        <v>1743</v>
      </c>
      <c r="B169" s="98" t="s">
        <v>642</v>
      </c>
    </row>
    <row r="170" spans="1:2" x14ac:dyDescent="0.2">
      <c r="A170" s="377" t="s">
        <v>1744</v>
      </c>
      <c r="B170" s="98" t="s">
        <v>640</v>
      </c>
    </row>
    <row r="171" spans="1:2" x14ac:dyDescent="0.2">
      <c r="A171" s="377" t="s">
        <v>1745</v>
      </c>
      <c r="B171" s="98" t="s">
        <v>640</v>
      </c>
    </row>
    <row r="172" spans="1:2" x14ac:dyDescent="0.2">
      <c r="A172" s="377" t="s">
        <v>1746</v>
      </c>
      <c r="B172" s="98" t="s">
        <v>640</v>
      </c>
    </row>
    <row r="173" spans="1:2" x14ac:dyDescent="0.2">
      <c r="A173" s="377" t="s">
        <v>1747</v>
      </c>
      <c r="B173" s="98" t="s">
        <v>640</v>
      </c>
    </row>
    <row r="174" spans="1:2" x14ac:dyDescent="0.2">
      <c r="A174" s="377" t="s">
        <v>1748</v>
      </c>
      <c r="B174" s="98" t="s">
        <v>640</v>
      </c>
    </row>
    <row r="175" spans="1:2" x14ac:dyDescent="0.2">
      <c r="A175" s="377" t="s">
        <v>1749</v>
      </c>
      <c r="B175" s="98" t="s">
        <v>640</v>
      </c>
    </row>
    <row r="176" spans="1:2" x14ac:dyDescent="0.2">
      <c r="A176" s="377" t="s">
        <v>1750</v>
      </c>
      <c r="B176" s="98" t="s">
        <v>640</v>
      </c>
    </row>
    <row r="177" spans="1:2" x14ac:dyDescent="0.2">
      <c r="A177" s="377" t="s">
        <v>1848</v>
      </c>
      <c r="B177" s="98" t="s">
        <v>640</v>
      </c>
    </row>
    <row r="178" spans="1:2" x14ac:dyDescent="0.2">
      <c r="A178" s="377" t="s">
        <v>1849</v>
      </c>
      <c r="B178" s="98" t="s">
        <v>640</v>
      </c>
    </row>
    <row r="179" spans="1:2" x14ac:dyDescent="0.2">
      <c r="A179" s="377" t="s">
        <v>1751</v>
      </c>
      <c r="B179" s="98" t="s">
        <v>640</v>
      </c>
    </row>
    <row r="180" spans="1:2" x14ac:dyDescent="0.2">
      <c r="A180" s="377" t="s">
        <v>1752</v>
      </c>
      <c r="B180" s="98" t="s">
        <v>640</v>
      </c>
    </row>
    <row r="181" spans="1:2" x14ac:dyDescent="0.2">
      <c r="A181" s="377" t="s">
        <v>1753</v>
      </c>
      <c r="B181" s="98" t="s">
        <v>640</v>
      </c>
    </row>
    <row r="182" spans="1:2" x14ac:dyDescent="0.2">
      <c r="A182" s="377" t="s">
        <v>1754</v>
      </c>
      <c r="B182" s="98" t="s">
        <v>641</v>
      </c>
    </row>
    <row r="183" spans="1:2" x14ac:dyDescent="0.2">
      <c r="A183" s="377" t="s">
        <v>1755</v>
      </c>
      <c r="B183" s="98" t="s">
        <v>640</v>
      </c>
    </row>
    <row r="184" spans="1:2" x14ac:dyDescent="0.2">
      <c r="A184" s="377" t="s">
        <v>1756</v>
      </c>
      <c r="B184" s="98" t="s">
        <v>640</v>
      </c>
    </row>
    <row r="185" spans="1:2" x14ac:dyDescent="0.2">
      <c r="A185" s="377" t="s">
        <v>1757</v>
      </c>
      <c r="B185" s="98" t="s">
        <v>641</v>
      </c>
    </row>
    <row r="186" spans="1:2" x14ac:dyDescent="0.2">
      <c r="A186" s="377" t="s">
        <v>1850</v>
      </c>
      <c r="B186" s="98" t="s">
        <v>640</v>
      </c>
    </row>
    <row r="187" spans="1:2" x14ac:dyDescent="0.2">
      <c r="A187" s="377" t="s">
        <v>1851</v>
      </c>
      <c r="B187" s="98" t="s">
        <v>640</v>
      </c>
    </row>
    <row r="188" spans="1:2" x14ac:dyDescent="0.2">
      <c r="A188" s="377" t="s">
        <v>1758</v>
      </c>
      <c r="B188" s="98" t="s">
        <v>640</v>
      </c>
    </row>
    <row r="189" spans="1:2" x14ac:dyDescent="0.2">
      <c r="A189" s="377" t="s">
        <v>1759</v>
      </c>
      <c r="B189" s="98" t="s">
        <v>640</v>
      </c>
    </row>
    <row r="190" spans="1:2" x14ac:dyDescent="0.2">
      <c r="A190" s="377" t="s">
        <v>1760</v>
      </c>
      <c r="B190" s="98" t="s">
        <v>640</v>
      </c>
    </row>
    <row r="191" spans="1:2" x14ac:dyDescent="0.2">
      <c r="A191" s="377" t="s">
        <v>1761</v>
      </c>
      <c r="B191" s="98" t="s">
        <v>640</v>
      </c>
    </row>
    <row r="192" spans="1:2" x14ac:dyDescent="0.2">
      <c r="A192" s="377" t="s">
        <v>1762</v>
      </c>
      <c r="B192" s="98" t="s">
        <v>640</v>
      </c>
    </row>
    <row r="193" spans="1:2" x14ac:dyDescent="0.2">
      <c r="A193" s="377" t="s">
        <v>1763</v>
      </c>
      <c r="B193" s="169" t="s">
        <v>640</v>
      </c>
    </row>
    <row r="194" spans="1:2" x14ac:dyDescent="0.2">
      <c r="A194" s="377" t="s">
        <v>1764</v>
      </c>
      <c r="B194" s="98" t="s">
        <v>640</v>
      </c>
    </row>
    <row r="195" spans="1:2" x14ac:dyDescent="0.2">
      <c r="A195" s="377" t="s">
        <v>1765</v>
      </c>
      <c r="B195" s="98" t="s">
        <v>640</v>
      </c>
    </row>
    <row r="196" spans="1:2" x14ac:dyDescent="0.2">
      <c r="A196" s="377" t="s">
        <v>1766</v>
      </c>
      <c r="B196" s="98" t="s">
        <v>640</v>
      </c>
    </row>
    <row r="197" spans="1:2" x14ac:dyDescent="0.2">
      <c r="A197" s="377" t="s">
        <v>1767</v>
      </c>
      <c r="B197" s="98" t="s">
        <v>640</v>
      </c>
    </row>
    <row r="198" spans="1:2" x14ac:dyDescent="0.2">
      <c r="A198" s="377" t="s">
        <v>1768</v>
      </c>
      <c r="B198" s="98" t="s">
        <v>640</v>
      </c>
    </row>
    <row r="199" spans="1:2" x14ac:dyDescent="0.2">
      <c r="A199" s="377" t="s">
        <v>1769</v>
      </c>
      <c r="B199" s="98" t="s">
        <v>640</v>
      </c>
    </row>
    <row r="200" spans="1:2" x14ac:dyDescent="0.2">
      <c r="A200" s="377" t="s">
        <v>1770</v>
      </c>
      <c r="B200" s="168" t="s">
        <v>640</v>
      </c>
    </row>
    <row r="201" spans="1:2" x14ac:dyDescent="0.2">
      <c r="A201" s="377" t="s">
        <v>1771</v>
      </c>
      <c r="B201" s="168" t="s">
        <v>640</v>
      </c>
    </row>
    <row r="202" spans="1:2" x14ac:dyDescent="0.2">
      <c r="A202" s="377" t="s">
        <v>1772</v>
      </c>
      <c r="B202" s="168" t="s">
        <v>640</v>
      </c>
    </row>
    <row r="203" spans="1:2" x14ac:dyDescent="0.2">
      <c r="A203" s="377" t="s">
        <v>1773</v>
      </c>
      <c r="B203" s="168" t="s">
        <v>640</v>
      </c>
    </row>
    <row r="204" spans="1:2" x14ac:dyDescent="0.2">
      <c r="A204" s="377" t="s">
        <v>1774</v>
      </c>
      <c r="B204" s="168" t="s">
        <v>643</v>
      </c>
    </row>
    <row r="205" spans="1:2" x14ac:dyDescent="0.2">
      <c r="A205" s="377" t="s">
        <v>1775</v>
      </c>
      <c r="B205" s="169" t="s">
        <v>640</v>
      </c>
    </row>
    <row r="206" spans="1:2" x14ac:dyDescent="0.2">
      <c r="A206" s="377" t="s">
        <v>1776</v>
      </c>
      <c r="B206" s="169" t="s">
        <v>640</v>
      </c>
    </row>
    <row r="207" spans="1:2" x14ac:dyDescent="0.2">
      <c r="A207" s="377" t="s">
        <v>1777</v>
      </c>
      <c r="B207" s="169" t="s">
        <v>640</v>
      </c>
    </row>
    <row r="208" spans="1:2" x14ac:dyDescent="0.2">
      <c r="A208" s="377" t="s">
        <v>1778</v>
      </c>
      <c r="B208" s="168" t="s">
        <v>640</v>
      </c>
    </row>
    <row r="209" spans="1:2" x14ac:dyDescent="0.2">
      <c r="A209" s="377" t="s">
        <v>1779</v>
      </c>
      <c r="B209" s="98" t="s">
        <v>640</v>
      </c>
    </row>
    <row r="210" spans="1:2" x14ac:dyDescent="0.2">
      <c r="A210" s="377" t="s">
        <v>1780</v>
      </c>
      <c r="B210" s="98" t="s">
        <v>640</v>
      </c>
    </row>
    <row r="211" spans="1:2" x14ac:dyDescent="0.2">
      <c r="A211" s="377" t="s">
        <v>1781</v>
      </c>
      <c r="B211" s="168" t="s">
        <v>641</v>
      </c>
    </row>
    <row r="212" spans="1:2" x14ac:dyDescent="0.2">
      <c r="A212" s="377" t="s">
        <v>1852</v>
      </c>
      <c r="B212" s="169" t="s">
        <v>640</v>
      </c>
    </row>
    <row r="213" spans="1:2" x14ac:dyDescent="0.2">
      <c r="A213" s="377" t="s">
        <v>1853</v>
      </c>
      <c r="B213" s="168" t="s">
        <v>640</v>
      </c>
    </row>
    <row r="214" spans="1:2" x14ac:dyDescent="0.2">
      <c r="A214" s="377" t="s">
        <v>1854</v>
      </c>
      <c r="B214" s="98" t="s">
        <v>640</v>
      </c>
    </row>
    <row r="215" spans="1:2" x14ac:dyDescent="0.2">
      <c r="A215" s="377" t="s">
        <v>1855</v>
      </c>
      <c r="B215" s="168" t="s">
        <v>642</v>
      </c>
    </row>
    <row r="216" spans="1:2" x14ac:dyDescent="0.2">
      <c r="A216" s="377" t="s">
        <v>1856</v>
      </c>
      <c r="B216" s="168" t="s">
        <v>640</v>
      </c>
    </row>
    <row r="217" spans="1:2" x14ac:dyDescent="0.2">
      <c r="A217" s="377" t="s">
        <v>1857</v>
      </c>
      <c r="B217" s="98" t="s">
        <v>641</v>
      </c>
    </row>
    <row r="218" spans="1:2" x14ac:dyDescent="0.2">
      <c r="A218" s="377" t="s">
        <v>1782</v>
      </c>
      <c r="B218" s="98" t="s">
        <v>640</v>
      </c>
    </row>
    <row r="219" spans="1:2" x14ac:dyDescent="0.2">
      <c r="A219" s="377" t="s">
        <v>1783</v>
      </c>
      <c r="B219" s="98" t="s">
        <v>640</v>
      </c>
    </row>
    <row r="220" spans="1:2" x14ac:dyDescent="0.2">
      <c r="A220" s="377" t="s">
        <v>1784</v>
      </c>
      <c r="B220" s="98" t="s">
        <v>640</v>
      </c>
    </row>
    <row r="221" spans="1:2" x14ac:dyDescent="0.2">
      <c r="A221" s="377" t="s">
        <v>1785</v>
      </c>
      <c r="B221" s="98" t="s">
        <v>640</v>
      </c>
    </row>
    <row r="222" spans="1:2" x14ac:dyDescent="0.2">
      <c r="A222" s="377" t="s">
        <v>1786</v>
      </c>
      <c r="B222" s="98" t="s">
        <v>640</v>
      </c>
    </row>
    <row r="223" spans="1:2" x14ac:dyDescent="0.2">
      <c r="A223" s="377" t="s">
        <v>1787</v>
      </c>
      <c r="B223" s="98" t="s">
        <v>640</v>
      </c>
    </row>
    <row r="224" spans="1:2" x14ac:dyDescent="0.2">
      <c r="A224" s="377" t="s">
        <v>1788</v>
      </c>
      <c r="B224" s="98" t="s">
        <v>640</v>
      </c>
    </row>
    <row r="225" spans="1:2" x14ac:dyDescent="0.2">
      <c r="A225" s="377" t="s">
        <v>1789</v>
      </c>
      <c r="B225" s="98" t="s">
        <v>640</v>
      </c>
    </row>
    <row r="226" spans="1:2" x14ac:dyDescent="0.2">
      <c r="A226" s="377" t="s">
        <v>1790</v>
      </c>
      <c r="B226" s="169" t="s">
        <v>642</v>
      </c>
    </row>
    <row r="227" spans="1:2" x14ac:dyDescent="0.2">
      <c r="A227" s="377" t="s">
        <v>1791</v>
      </c>
      <c r="B227" s="98" t="s">
        <v>640</v>
      </c>
    </row>
    <row r="228" spans="1:2" x14ac:dyDescent="0.2">
      <c r="A228" s="377" t="s">
        <v>1792</v>
      </c>
      <c r="B228" s="98" t="s">
        <v>640</v>
      </c>
    </row>
    <row r="229" spans="1:2" x14ac:dyDescent="0.2">
      <c r="A229" s="377" t="s">
        <v>1793</v>
      </c>
      <c r="B229" s="98" t="s">
        <v>640</v>
      </c>
    </row>
    <row r="230" spans="1:2" x14ac:dyDescent="0.2">
      <c r="A230" s="377" t="s">
        <v>1794</v>
      </c>
      <c r="B230" s="98" t="s">
        <v>640</v>
      </c>
    </row>
    <row r="231" spans="1:2" x14ac:dyDescent="0.2">
      <c r="A231" s="377" t="s">
        <v>1795</v>
      </c>
      <c r="B231" s="98" t="s">
        <v>640</v>
      </c>
    </row>
    <row r="232" spans="1:2" x14ac:dyDescent="0.2">
      <c r="A232" s="377" t="s">
        <v>1796</v>
      </c>
      <c r="B232" s="98" t="s">
        <v>640</v>
      </c>
    </row>
    <row r="233" spans="1:2" x14ac:dyDescent="0.2">
      <c r="A233" s="377" t="s">
        <v>1797</v>
      </c>
      <c r="B233" s="98" t="s">
        <v>640</v>
      </c>
    </row>
    <row r="234" spans="1:2" x14ac:dyDescent="0.2">
      <c r="A234" s="377" t="s">
        <v>1798</v>
      </c>
      <c r="B234" s="98" t="s">
        <v>641</v>
      </c>
    </row>
    <row r="235" spans="1:2" x14ac:dyDescent="0.2">
      <c r="A235" s="377" t="s">
        <v>1799</v>
      </c>
      <c r="B235" s="98" t="s">
        <v>640</v>
      </c>
    </row>
    <row r="236" spans="1:2" x14ac:dyDescent="0.2">
      <c r="A236" s="377" t="s">
        <v>1800</v>
      </c>
      <c r="B236" s="98" t="s">
        <v>640</v>
      </c>
    </row>
    <row r="237" spans="1:2" x14ac:dyDescent="0.2">
      <c r="A237" s="377" t="s">
        <v>1801</v>
      </c>
      <c r="B237" s="98" t="s">
        <v>640</v>
      </c>
    </row>
    <row r="238" spans="1:2" x14ac:dyDescent="0.2">
      <c r="A238" s="377" t="s">
        <v>1802</v>
      </c>
      <c r="B238" s="169" t="s">
        <v>642</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rgb="FF00B050"/>
  </sheetPr>
  <dimension ref="A1:B13"/>
  <sheetViews>
    <sheetView workbookViewId="0">
      <selection activeCell="C3" sqref="C3"/>
    </sheetView>
  </sheetViews>
  <sheetFormatPr baseColWidth="10" defaultColWidth="11.42578125" defaultRowHeight="15" x14ac:dyDescent="0.25"/>
  <cols>
    <col min="1" max="1" width="14.7109375" customWidth="1"/>
    <col min="2" max="2" width="12" customWidth="1"/>
    <col min="3" max="3" width="17.7109375" customWidth="1"/>
  </cols>
  <sheetData>
    <row r="1" spans="1:2" x14ac:dyDescent="0.25">
      <c r="A1" s="467" t="s">
        <v>1866</v>
      </c>
      <c r="B1" s="467" t="s">
        <v>2028</v>
      </c>
    </row>
    <row r="2" spans="1:2" x14ac:dyDescent="0.25">
      <c r="A2">
        <v>1</v>
      </c>
      <c r="B2" t="s">
        <v>2016</v>
      </c>
    </row>
    <row r="3" spans="1:2" x14ac:dyDescent="0.25">
      <c r="A3">
        <v>2</v>
      </c>
      <c r="B3" t="s">
        <v>2017</v>
      </c>
    </row>
    <row r="4" spans="1:2" x14ac:dyDescent="0.25">
      <c r="A4">
        <v>3</v>
      </c>
      <c r="B4" s="467" t="s">
        <v>2018</v>
      </c>
    </row>
    <row r="5" spans="1:2" x14ac:dyDescent="0.25">
      <c r="A5" s="467">
        <v>4</v>
      </c>
      <c r="B5" s="467" t="s">
        <v>2019</v>
      </c>
    </row>
    <row r="6" spans="1:2" x14ac:dyDescent="0.25">
      <c r="A6" s="467">
        <v>5</v>
      </c>
      <c r="B6" s="467" t="s">
        <v>2020</v>
      </c>
    </row>
    <row r="7" spans="1:2" x14ac:dyDescent="0.25">
      <c r="A7" s="467">
        <v>6</v>
      </c>
      <c r="B7" s="467" t="s">
        <v>2021</v>
      </c>
    </row>
    <row r="8" spans="1:2" x14ac:dyDescent="0.25">
      <c r="A8" s="467">
        <v>7</v>
      </c>
      <c r="B8" s="467" t="s">
        <v>2022</v>
      </c>
    </row>
    <row r="9" spans="1:2" x14ac:dyDescent="0.25">
      <c r="A9" s="467">
        <v>8</v>
      </c>
      <c r="B9" s="467" t="s">
        <v>2023</v>
      </c>
    </row>
    <row r="10" spans="1:2" x14ac:dyDescent="0.25">
      <c r="A10" s="467">
        <v>9</v>
      </c>
      <c r="B10" s="467" t="s">
        <v>2024</v>
      </c>
    </row>
    <row r="11" spans="1:2" x14ac:dyDescent="0.25">
      <c r="A11" s="467">
        <v>10</v>
      </c>
      <c r="B11" s="467" t="s">
        <v>2025</v>
      </c>
    </row>
    <row r="12" spans="1:2" x14ac:dyDescent="0.25">
      <c r="A12" s="467">
        <v>11</v>
      </c>
      <c r="B12" s="467" t="s">
        <v>2026</v>
      </c>
    </row>
    <row r="13" spans="1:2" x14ac:dyDescent="0.25">
      <c r="A13" s="467">
        <v>12</v>
      </c>
      <c r="B13" s="467" t="s">
        <v>2027</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rgb="FF8592F3"/>
  </sheetPr>
  <dimension ref="A2:M37"/>
  <sheetViews>
    <sheetView topLeftCell="A15" workbookViewId="0">
      <selection activeCell="D35" sqref="D35"/>
    </sheetView>
  </sheetViews>
  <sheetFormatPr baseColWidth="10" defaultRowHeight="15" x14ac:dyDescent="0.25"/>
  <cols>
    <col min="1" max="1" width="26" customWidth="1"/>
    <col min="2" max="2" width="17.85546875" customWidth="1"/>
    <col min="3" max="10" width="17.85546875" bestFit="1" customWidth="1"/>
    <col min="11" max="13" width="17.85546875" customWidth="1"/>
  </cols>
  <sheetData>
    <row r="2" spans="1:13" x14ac:dyDescent="0.25">
      <c r="A2" s="467"/>
      <c r="B2" t="s">
        <v>68</v>
      </c>
      <c r="C2" t="s">
        <v>69</v>
      </c>
      <c r="D2" t="s">
        <v>70</v>
      </c>
      <c r="E2" t="s">
        <v>71</v>
      </c>
      <c r="F2" t="s">
        <v>72</v>
      </c>
      <c r="G2" t="s">
        <v>73</v>
      </c>
      <c r="H2" t="s">
        <v>74</v>
      </c>
      <c r="I2" t="s">
        <v>75</v>
      </c>
      <c r="J2" t="s">
        <v>76</v>
      </c>
      <c r="K2" t="s">
        <v>77</v>
      </c>
      <c r="L2" t="s">
        <v>78</v>
      </c>
      <c r="M2" t="s">
        <v>79</v>
      </c>
    </row>
    <row r="3" spans="1:13" x14ac:dyDescent="0.25">
      <c r="A3" t="s">
        <v>1983</v>
      </c>
      <c r="B3" s="205">
        <v>8052000000</v>
      </c>
      <c r="C3" s="205">
        <v>8052000000</v>
      </c>
      <c r="D3" s="205">
        <v>8052000000</v>
      </c>
      <c r="E3" s="205">
        <v>8052000000</v>
      </c>
      <c r="F3" s="205">
        <v>8052000000</v>
      </c>
      <c r="G3" s="205">
        <v>8052000000</v>
      </c>
      <c r="H3" s="205">
        <v>8052000000</v>
      </c>
      <c r="I3" s="205">
        <v>8052000000</v>
      </c>
      <c r="J3" s="205">
        <v>8052000000</v>
      </c>
      <c r="K3" s="205">
        <v>8052000000</v>
      </c>
      <c r="L3" s="205">
        <v>8052000000</v>
      </c>
      <c r="M3" s="205">
        <v>8052000000</v>
      </c>
    </row>
    <row r="4" spans="1:13" s="467" customFormat="1" x14ac:dyDescent="0.25">
      <c r="B4" s="205"/>
      <c r="C4" s="205"/>
      <c r="D4" s="205"/>
      <c r="E4" s="205"/>
      <c r="F4" s="205"/>
      <c r="G4" s="205"/>
      <c r="H4" s="205"/>
      <c r="I4" s="205"/>
      <c r="J4" s="205"/>
    </row>
    <row r="5" spans="1:13" x14ac:dyDescent="0.25">
      <c r="A5" t="s">
        <v>1984</v>
      </c>
      <c r="B5" s="512">
        <v>0</v>
      </c>
      <c r="C5" s="512">
        <v>2.1999999999999999E-2</v>
      </c>
      <c r="D5" s="512">
        <v>0.10149801937406799</v>
      </c>
      <c r="E5" s="512">
        <v>0</v>
      </c>
      <c r="F5" s="512">
        <v>0</v>
      </c>
      <c r="G5" s="512">
        <v>0</v>
      </c>
      <c r="H5" s="512">
        <v>0</v>
      </c>
      <c r="I5" s="512">
        <v>0</v>
      </c>
      <c r="J5" s="512">
        <v>0</v>
      </c>
      <c r="K5" s="512">
        <v>0</v>
      </c>
      <c r="L5" s="512">
        <v>0</v>
      </c>
      <c r="M5" s="512">
        <v>0</v>
      </c>
    </row>
    <row r="6" spans="1:13" s="467" customFormat="1" x14ac:dyDescent="0.25">
      <c r="B6" s="512"/>
      <c r="C6" s="512"/>
      <c r="D6" s="512"/>
      <c r="E6" s="512"/>
      <c r="F6" s="512"/>
      <c r="G6" s="512"/>
      <c r="H6" s="512"/>
      <c r="I6" s="512"/>
      <c r="J6" s="512"/>
      <c r="K6" s="512"/>
      <c r="L6" s="512"/>
      <c r="M6" s="512"/>
    </row>
    <row r="7" spans="1:13" s="467" customFormat="1" x14ac:dyDescent="0.25">
      <c r="B7" s="514">
        <f t="shared" ref="B7:I7" si="0">+$B3*B5</f>
        <v>0</v>
      </c>
      <c r="C7" s="514">
        <f t="shared" si="0"/>
        <v>177144000</v>
      </c>
      <c r="D7" s="514">
        <f t="shared" si="0"/>
        <v>817262051.99999547</v>
      </c>
      <c r="E7" s="514">
        <f t="shared" si="0"/>
        <v>0</v>
      </c>
      <c r="F7" s="514">
        <f t="shared" si="0"/>
        <v>0</v>
      </c>
      <c r="G7" s="514">
        <f t="shared" si="0"/>
        <v>0</v>
      </c>
      <c r="H7" s="514">
        <f t="shared" si="0"/>
        <v>0</v>
      </c>
      <c r="I7" s="514">
        <f t="shared" si="0"/>
        <v>0</v>
      </c>
      <c r="J7" s="514">
        <f>+$B3*J5</f>
        <v>0</v>
      </c>
      <c r="K7" s="514">
        <f>+$B3*K5</f>
        <v>0</v>
      </c>
      <c r="L7" s="514">
        <f>+$B3*L5</f>
        <v>0</v>
      </c>
      <c r="M7" s="514">
        <f>+$M3*M5</f>
        <v>0</v>
      </c>
    </row>
    <row r="8" spans="1:13" s="467" customFormat="1" x14ac:dyDescent="0.25">
      <c r="B8" s="513"/>
      <c r="C8" s="513"/>
      <c r="D8" s="513"/>
      <c r="E8" s="513"/>
      <c r="F8" s="513"/>
      <c r="G8" s="513"/>
      <c r="H8" s="513"/>
      <c r="I8" s="513"/>
      <c r="J8" s="513"/>
      <c r="K8" s="513"/>
      <c r="L8" s="513"/>
      <c r="M8" s="513"/>
    </row>
    <row r="9" spans="1:13" x14ac:dyDescent="0.25">
      <c r="A9" t="s">
        <v>1985</v>
      </c>
      <c r="B9" s="512">
        <v>0</v>
      </c>
      <c r="C9" s="512">
        <v>0</v>
      </c>
      <c r="D9" s="512">
        <v>0.02</v>
      </c>
      <c r="E9" s="512">
        <v>0.19</v>
      </c>
      <c r="F9" s="512">
        <v>0.19</v>
      </c>
      <c r="G9" s="512">
        <v>0.4</v>
      </c>
      <c r="H9" s="512">
        <v>0.42</v>
      </c>
      <c r="I9" s="512">
        <v>0.49</v>
      </c>
      <c r="J9" s="512">
        <v>0.49</v>
      </c>
      <c r="K9" s="512">
        <v>0</v>
      </c>
      <c r="L9" s="512">
        <v>0</v>
      </c>
      <c r="M9" s="512">
        <v>0</v>
      </c>
    </row>
    <row r="10" spans="1:13" s="467" customFormat="1" x14ac:dyDescent="0.25">
      <c r="B10" s="84"/>
      <c r="C10" s="84"/>
      <c r="D10" s="84"/>
      <c r="E10" s="84"/>
      <c r="F10" s="84"/>
      <c r="G10" s="84"/>
      <c r="H10" s="84"/>
      <c r="I10" s="84"/>
      <c r="J10" s="84"/>
      <c r="K10" s="84"/>
      <c r="L10" s="84"/>
      <c r="M10" s="84"/>
    </row>
    <row r="11" spans="1:13" x14ac:dyDescent="0.25">
      <c r="A11" t="s">
        <v>1986</v>
      </c>
      <c r="B11" s="512">
        <v>0</v>
      </c>
      <c r="C11" s="512">
        <v>0</v>
      </c>
      <c r="D11" s="512">
        <v>0</v>
      </c>
      <c r="E11" s="512">
        <v>0</v>
      </c>
      <c r="F11" s="512">
        <v>0</v>
      </c>
      <c r="G11" s="512">
        <v>0.34</v>
      </c>
      <c r="H11" s="512">
        <v>0.38</v>
      </c>
      <c r="I11" s="512">
        <v>0.73</v>
      </c>
      <c r="J11" s="512">
        <v>0.73</v>
      </c>
      <c r="K11" s="512">
        <v>0</v>
      </c>
      <c r="L11" s="512">
        <v>0</v>
      </c>
      <c r="M11" s="512">
        <v>0</v>
      </c>
    </row>
    <row r="13" spans="1:13" x14ac:dyDescent="0.25">
      <c r="B13" s="519">
        <f>+B7</f>
        <v>0</v>
      </c>
      <c r="C13" s="519">
        <f>+C7</f>
        <v>177144000</v>
      </c>
      <c r="D13" s="520">
        <f>+D7-C13</f>
        <v>640118051.99999547</v>
      </c>
      <c r="E13" s="519">
        <f>+E7-D13-C13</f>
        <v>-817262051.99999547</v>
      </c>
      <c r="F13" s="520">
        <f>+F7-E13-D13-C13</f>
        <v>0</v>
      </c>
      <c r="G13" s="519">
        <f>+G7-F13-E13-D13-C13</f>
        <v>0</v>
      </c>
      <c r="H13" s="520">
        <f>+H7-G13-F13-E13-D13-C13</f>
        <v>0</v>
      </c>
      <c r="I13" s="519">
        <f>+I7-H13-G13-F13-E13-D13-C13</f>
        <v>0</v>
      </c>
      <c r="J13" s="520">
        <f>+J7-I13-H13-G13-F13-E13-D13-C13</f>
        <v>0</v>
      </c>
      <c r="K13" s="519">
        <f>+K7-J13-I13-H13-G13-F13-E13-D13-C13</f>
        <v>0</v>
      </c>
      <c r="L13" s="519">
        <f>+L7-K13-J13-I13-H13-G13-F13-E13-D13-C13-B13</f>
        <v>0</v>
      </c>
      <c r="M13" s="519">
        <f>+M7-L13-K13-J13-I13-H13-G13-F13-E13-D13-C13</f>
        <v>0</v>
      </c>
    </row>
    <row r="14" spans="1:13" x14ac:dyDescent="0.25">
      <c r="B14" s="521">
        <f>+B13/1000000</f>
        <v>0</v>
      </c>
      <c r="C14" s="521">
        <f>+C13/1000000</f>
        <v>177.14400000000001</v>
      </c>
      <c r="D14" s="521">
        <f>+D13/1000000</f>
        <v>640.11805199999549</v>
      </c>
      <c r="E14" s="521">
        <f t="shared" ref="E14:L14" si="1">+E13/1000000</f>
        <v>-817.26205199999549</v>
      </c>
      <c r="F14" s="521">
        <f t="shared" si="1"/>
        <v>0</v>
      </c>
      <c r="G14" s="521">
        <f t="shared" si="1"/>
        <v>0</v>
      </c>
      <c r="H14" s="521">
        <f t="shared" si="1"/>
        <v>0</v>
      </c>
      <c r="I14" s="521">
        <f t="shared" si="1"/>
        <v>0</v>
      </c>
      <c r="J14" s="521">
        <f t="shared" si="1"/>
        <v>0</v>
      </c>
      <c r="K14" s="521">
        <f t="shared" si="1"/>
        <v>0</v>
      </c>
      <c r="L14" s="521">
        <f t="shared" si="1"/>
        <v>0</v>
      </c>
      <c r="M14" s="521">
        <f>+M13/1000000</f>
        <v>0</v>
      </c>
    </row>
    <row r="17" spans="1:13" x14ac:dyDescent="0.25">
      <c r="A17" s="467"/>
      <c r="B17" t="s">
        <v>68</v>
      </c>
      <c r="C17" t="s">
        <v>69</v>
      </c>
      <c r="D17" t="s">
        <v>70</v>
      </c>
      <c r="E17" t="s">
        <v>71</v>
      </c>
      <c r="F17" t="s">
        <v>72</v>
      </c>
      <c r="G17" t="s">
        <v>73</v>
      </c>
      <c r="H17" t="s">
        <v>74</v>
      </c>
      <c r="I17" t="s">
        <v>75</v>
      </c>
      <c r="J17" t="s">
        <v>76</v>
      </c>
      <c r="K17" t="s">
        <v>77</v>
      </c>
      <c r="L17" t="s">
        <v>78</v>
      </c>
      <c r="M17" t="s">
        <v>79</v>
      </c>
    </row>
    <row r="19" spans="1:13" x14ac:dyDescent="0.25">
      <c r="A19" t="s">
        <v>1983</v>
      </c>
      <c r="B19" s="515">
        <v>7725000000</v>
      </c>
      <c r="C19" s="515">
        <v>7725000000</v>
      </c>
      <c r="D19" s="515">
        <v>7725000000</v>
      </c>
      <c r="E19" s="515">
        <v>7725000000</v>
      </c>
      <c r="F19" s="515">
        <v>7725000000</v>
      </c>
      <c r="G19" s="515">
        <v>7725000000</v>
      </c>
      <c r="H19" s="515">
        <v>7725000000</v>
      </c>
      <c r="I19" s="515">
        <v>7725000000</v>
      </c>
      <c r="J19" s="515">
        <v>7725000000</v>
      </c>
      <c r="K19" s="515">
        <v>7725000000</v>
      </c>
      <c r="L19" s="515">
        <v>7725000000</v>
      </c>
      <c r="M19" s="515">
        <v>7725000000</v>
      </c>
    </row>
    <row r="21" spans="1:13" x14ac:dyDescent="0.25">
      <c r="A21" t="s">
        <v>1984</v>
      </c>
      <c r="B21" s="84">
        <v>0</v>
      </c>
      <c r="C21" s="84">
        <v>2.3999999999999998E-3</v>
      </c>
      <c r="D21" s="84">
        <v>1.7736480906148901E-2</v>
      </c>
      <c r="E21" s="84">
        <v>0</v>
      </c>
      <c r="F21" s="84">
        <v>0</v>
      </c>
      <c r="G21" s="84">
        <v>0</v>
      </c>
      <c r="H21" s="84">
        <v>0</v>
      </c>
      <c r="I21" s="84">
        <v>0</v>
      </c>
      <c r="J21" s="84">
        <v>0</v>
      </c>
      <c r="K21" s="84">
        <v>0</v>
      </c>
      <c r="L21" s="84">
        <v>0</v>
      </c>
      <c r="M21" s="84">
        <v>0</v>
      </c>
    </row>
    <row r="22" spans="1:13" s="467" customFormat="1" x14ac:dyDescent="0.25">
      <c r="B22" s="84"/>
      <c r="C22" s="84"/>
      <c r="D22" s="84"/>
      <c r="E22" s="84"/>
      <c r="F22" s="84"/>
      <c r="G22" s="84"/>
      <c r="H22" s="84"/>
      <c r="I22" s="84"/>
      <c r="J22" s="84"/>
      <c r="K22" s="84"/>
      <c r="L22" s="84"/>
      <c r="M22" s="84"/>
    </row>
    <row r="23" spans="1:13" s="467" customFormat="1" x14ac:dyDescent="0.25">
      <c r="B23" s="514">
        <f t="shared" ref="B23:L23" si="2">+$B19*B21</f>
        <v>0</v>
      </c>
      <c r="C23" s="514">
        <f>+$B19*C21</f>
        <v>18540000</v>
      </c>
      <c r="D23" s="514">
        <f>+$B19*D21</f>
        <v>137014315.00000027</v>
      </c>
      <c r="E23" s="514">
        <f t="shared" si="2"/>
        <v>0</v>
      </c>
      <c r="F23" s="514">
        <f t="shared" si="2"/>
        <v>0</v>
      </c>
      <c r="G23" s="514">
        <f t="shared" si="2"/>
        <v>0</v>
      </c>
      <c r="H23" s="514">
        <f t="shared" si="2"/>
        <v>0</v>
      </c>
      <c r="I23" s="514">
        <f t="shared" si="2"/>
        <v>0</v>
      </c>
      <c r="J23" s="514">
        <f>+$B19*J21</f>
        <v>0</v>
      </c>
      <c r="K23" s="514">
        <f>+$B19*K21</f>
        <v>0</v>
      </c>
      <c r="L23" s="514">
        <f t="shared" si="2"/>
        <v>0</v>
      </c>
      <c r="M23" s="514">
        <f>+$M$19*M21</f>
        <v>0</v>
      </c>
    </row>
    <row r="25" spans="1:13" x14ac:dyDescent="0.25">
      <c r="A25" t="s">
        <v>1985</v>
      </c>
      <c r="B25" s="84">
        <v>0</v>
      </c>
      <c r="C25" s="84">
        <v>0.13</v>
      </c>
      <c r="D25" s="84">
        <v>0.15</v>
      </c>
      <c r="E25" s="84">
        <v>0.15</v>
      </c>
      <c r="F25" s="84">
        <v>0.15</v>
      </c>
      <c r="G25" s="84">
        <v>0.15</v>
      </c>
      <c r="H25" s="84">
        <v>0.22</v>
      </c>
      <c r="I25" s="84">
        <v>0.22</v>
      </c>
      <c r="J25" s="84">
        <v>0.22</v>
      </c>
      <c r="K25" s="84">
        <v>0</v>
      </c>
      <c r="L25" s="84">
        <v>0</v>
      </c>
      <c r="M25" s="84">
        <v>0</v>
      </c>
    </row>
    <row r="27" spans="1:13" x14ac:dyDescent="0.25">
      <c r="A27" t="s">
        <v>1986</v>
      </c>
      <c r="B27" s="84">
        <v>0</v>
      </c>
      <c r="C27" s="84">
        <v>0</v>
      </c>
      <c r="D27" s="84">
        <v>0.22</v>
      </c>
      <c r="E27" s="84">
        <v>0.22</v>
      </c>
      <c r="F27" s="84">
        <v>0.22</v>
      </c>
      <c r="G27" s="84">
        <v>0.35</v>
      </c>
      <c r="H27" s="84">
        <v>0.39</v>
      </c>
      <c r="I27" s="84">
        <v>0.39</v>
      </c>
      <c r="J27" s="84">
        <v>0.39</v>
      </c>
      <c r="K27" s="84">
        <v>0</v>
      </c>
      <c r="L27" s="84">
        <v>0</v>
      </c>
      <c r="M27" s="84">
        <v>0</v>
      </c>
    </row>
    <row r="29" spans="1:13" s="467" customFormat="1" x14ac:dyDescent="0.25">
      <c r="B29" s="519">
        <f>+B23</f>
        <v>0</v>
      </c>
      <c r="C29" s="519">
        <f>+C23</f>
        <v>18540000</v>
      </c>
      <c r="D29" s="520">
        <f>+D23-C29</f>
        <v>118474315.00000027</v>
      </c>
      <c r="E29" s="519">
        <f>+E23-D29-C29</f>
        <v>-137014315.00000027</v>
      </c>
      <c r="F29" s="520">
        <f>+F23-E29-D29-C29</f>
        <v>0</v>
      </c>
      <c r="G29" s="519">
        <f>+G23-F29-E29-D29-C29</f>
        <v>0</v>
      </c>
      <c r="H29" s="520">
        <f>+H23-G29-F29-E29-D29-C29</f>
        <v>0</v>
      </c>
      <c r="I29" s="519">
        <f>+I23-H29-G29-F29-E29-D29-C29</f>
        <v>0</v>
      </c>
      <c r="J29" s="520">
        <f>+J23-I29-H29-G29-F29-E29-D29-C29</f>
        <v>0</v>
      </c>
      <c r="K29" s="519">
        <f>+K23-J29-I29-H29-F29-G29-E29-D29-C29</f>
        <v>0</v>
      </c>
      <c r="L29" s="520">
        <f>+L23-K29-J29-I29-G29-H29-F29-E29-D29-C29</f>
        <v>0</v>
      </c>
      <c r="M29" s="520">
        <f>+M23-L29-K29-J29-H29-I29-G29-F29-E29-D29-C29</f>
        <v>0</v>
      </c>
    </row>
    <row r="30" spans="1:13" s="467" customFormat="1" x14ac:dyDescent="0.25">
      <c r="B30" s="521">
        <f t="shared" ref="B30:J30" si="3">+B29/1000000</f>
        <v>0</v>
      </c>
      <c r="C30" s="521">
        <f>+C29/1000000</f>
        <v>18.54</v>
      </c>
      <c r="D30" s="521">
        <f t="shared" si="3"/>
        <v>118.47431500000027</v>
      </c>
      <c r="E30" s="521">
        <f t="shared" si="3"/>
        <v>-137.01431500000027</v>
      </c>
      <c r="F30" s="521">
        <f t="shared" si="3"/>
        <v>0</v>
      </c>
      <c r="G30" s="521">
        <f t="shared" si="3"/>
        <v>0</v>
      </c>
      <c r="H30" s="521">
        <f t="shared" si="3"/>
        <v>0</v>
      </c>
      <c r="I30" s="521">
        <f t="shared" si="3"/>
        <v>0</v>
      </c>
      <c r="J30" s="521">
        <f t="shared" si="3"/>
        <v>0</v>
      </c>
      <c r="K30" s="533">
        <f>+K29/1000000</f>
        <v>0</v>
      </c>
      <c r="L30" s="521">
        <f>+L29/1000000</f>
        <v>0</v>
      </c>
      <c r="M30" s="521">
        <f>+M29/1000000</f>
        <v>0</v>
      </c>
    </row>
    <row r="32" spans="1:13" s="467" customFormat="1" x14ac:dyDescent="0.25"/>
    <row r="33" spans="2:13" x14ac:dyDescent="0.25">
      <c r="B33" s="516">
        <f t="shared" ref="B33:L33" si="4">+B3+B19</f>
        <v>15777000000</v>
      </c>
      <c r="C33" s="516">
        <f>+C3+C19</f>
        <v>15777000000</v>
      </c>
      <c r="D33" s="516">
        <f t="shared" si="4"/>
        <v>15777000000</v>
      </c>
      <c r="E33" s="516">
        <f t="shared" si="4"/>
        <v>15777000000</v>
      </c>
      <c r="F33" s="516">
        <f t="shared" si="4"/>
        <v>15777000000</v>
      </c>
      <c r="G33" s="516">
        <f t="shared" si="4"/>
        <v>15777000000</v>
      </c>
      <c r="H33" s="516">
        <f t="shared" si="4"/>
        <v>15777000000</v>
      </c>
      <c r="I33" s="516">
        <f t="shared" si="4"/>
        <v>15777000000</v>
      </c>
      <c r="J33" s="516">
        <f t="shared" si="4"/>
        <v>15777000000</v>
      </c>
      <c r="K33" s="516">
        <f t="shared" si="4"/>
        <v>15777000000</v>
      </c>
      <c r="L33" s="516">
        <f t="shared" si="4"/>
        <v>15777000000</v>
      </c>
      <c r="M33" s="516">
        <f>+M3+M19</f>
        <v>15777000000</v>
      </c>
    </row>
    <row r="35" spans="2:13" x14ac:dyDescent="0.25">
      <c r="B35" s="518">
        <f t="shared" ref="B35:I35" si="5">+B7+B23</f>
        <v>0</v>
      </c>
      <c r="C35" s="518">
        <f>+C7+C23</f>
        <v>195684000</v>
      </c>
      <c r="D35" s="518">
        <f t="shared" si="5"/>
        <v>954276366.99999571</v>
      </c>
      <c r="E35" s="518">
        <f t="shared" si="5"/>
        <v>0</v>
      </c>
      <c r="F35" s="518">
        <f t="shared" si="5"/>
        <v>0</v>
      </c>
      <c r="G35" s="518">
        <f t="shared" si="5"/>
        <v>0</v>
      </c>
      <c r="H35" s="518">
        <f t="shared" si="5"/>
        <v>0</v>
      </c>
      <c r="I35" s="518">
        <f t="shared" si="5"/>
        <v>0</v>
      </c>
      <c r="J35" s="518">
        <f>+J7+J23</f>
        <v>0</v>
      </c>
      <c r="K35" s="518">
        <f>+K7+K23</f>
        <v>0</v>
      </c>
      <c r="L35" s="518">
        <f>+L7+L23</f>
        <v>0</v>
      </c>
      <c r="M35" s="518">
        <f>+M7+M23</f>
        <v>0</v>
      </c>
    </row>
    <row r="36" spans="2:13" x14ac:dyDescent="0.25">
      <c r="B36" s="692">
        <f t="shared" ref="B36:M36" si="6">+B35</f>
        <v>0</v>
      </c>
      <c r="C36" s="692">
        <f t="shared" si="6"/>
        <v>195684000</v>
      </c>
      <c r="D36" s="692">
        <f t="shared" si="6"/>
        <v>954276366.99999571</v>
      </c>
      <c r="E36" s="692">
        <f t="shared" si="6"/>
        <v>0</v>
      </c>
      <c r="F36" s="692">
        <f t="shared" si="6"/>
        <v>0</v>
      </c>
      <c r="G36" s="692">
        <f t="shared" si="6"/>
        <v>0</v>
      </c>
      <c r="H36" s="692">
        <f t="shared" si="6"/>
        <v>0</v>
      </c>
      <c r="I36" s="692">
        <f t="shared" si="6"/>
        <v>0</v>
      </c>
      <c r="J36" s="692">
        <f t="shared" si="6"/>
        <v>0</v>
      </c>
      <c r="K36" s="692">
        <f t="shared" si="6"/>
        <v>0</v>
      </c>
      <c r="L36" s="692">
        <f t="shared" si="6"/>
        <v>0</v>
      </c>
      <c r="M36" s="692">
        <f t="shared" si="6"/>
        <v>0</v>
      </c>
    </row>
    <row r="37" spans="2:13" x14ac:dyDescent="0.25">
      <c r="B37" s="517">
        <f t="shared" ref="B37:M37" si="7">+B33-B35</f>
        <v>15777000000</v>
      </c>
      <c r="C37" s="517">
        <f>+C33-C35</f>
        <v>15581316000</v>
      </c>
      <c r="D37" s="517">
        <f>+D33-D35</f>
        <v>14822723633.000004</v>
      </c>
      <c r="E37" s="517">
        <f t="shared" si="7"/>
        <v>15777000000</v>
      </c>
      <c r="F37" s="517">
        <f t="shared" si="7"/>
        <v>15777000000</v>
      </c>
      <c r="G37" s="517">
        <f t="shared" si="7"/>
        <v>15777000000</v>
      </c>
      <c r="H37" s="517">
        <f t="shared" si="7"/>
        <v>15777000000</v>
      </c>
      <c r="I37" s="517">
        <f t="shared" si="7"/>
        <v>15777000000</v>
      </c>
      <c r="J37" s="517">
        <f t="shared" si="7"/>
        <v>15777000000</v>
      </c>
      <c r="K37" s="517">
        <f t="shared" si="7"/>
        <v>15777000000</v>
      </c>
      <c r="L37" s="517">
        <f t="shared" si="7"/>
        <v>15777000000</v>
      </c>
      <c r="M37" s="517">
        <f t="shared" si="7"/>
        <v>15777000000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tabColor rgb="FF8592F3"/>
  </sheetPr>
  <dimension ref="A1:AH202"/>
  <sheetViews>
    <sheetView showGridLines="0" showRuler="0" view="pageBreakPreview" zoomScale="60" zoomScaleNormal="100" zoomScalePageLayoutView="70" workbookViewId="0">
      <pane xSplit="5" ySplit="1" topLeftCell="F2" activePane="bottomRight" state="frozenSplit"/>
      <selection activeCell="DK17" sqref="DK17"/>
      <selection pane="topRight" activeCell="DK17" sqref="DK17"/>
      <selection pane="bottomLeft" activeCell="DK17" sqref="DK17"/>
      <selection pane="bottomRight" activeCell="DK17" sqref="DK17"/>
    </sheetView>
  </sheetViews>
  <sheetFormatPr baseColWidth="10" defaultColWidth="11.42578125" defaultRowHeight="15" x14ac:dyDescent="0.25"/>
  <cols>
    <col min="1" max="1" width="11.42578125" style="216"/>
    <col min="2" max="2" width="13.5703125" style="216" customWidth="1"/>
    <col min="3" max="3" width="17.85546875" style="216" customWidth="1"/>
    <col min="4" max="4" width="11.42578125" style="216" customWidth="1"/>
    <col min="5" max="5" width="27.7109375" style="216" customWidth="1"/>
    <col min="6" max="6" width="15.42578125" style="216" bestFit="1" customWidth="1"/>
    <col min="7" max="7" width="9.42578125" style="216" customWidth="1"/>
    <col min="8" max="8" width="13" style="216" bestFit="1" customWidth="1"/>
    <col min="9" max="9" width="23.140625" style="216" customWidth="1"/>
    <col min="10" max="10" width="15.42578125" style="216" customWidth="1"/>
    <col min="11" max="11" width="19.5703125" style="216" customWidth="1"/>
    <col min="12" max="12" width="17" style="216" customWidth="1"/>
    <col min="13" max="15" width="14.5703125" style="216" customWidth="1"/>
    <col min="16" max="22" width="11.42578125" style="216"/>
    <col min="23" max="23" width="91.140625" style="216" customWidth="1"/>
    <col min="24" max="24" width="22.140625" style="217" customWidth="1"/>
    <col min="25" max="25" width="22.140625" style="218" customWidth="1"/>
    <col min="26" max="26" width="19.28515625" style="219" customWidth="1"/>
    <col min="27" max="27" width="4.5703125" style="216" customWidth="1"/>
    <col min="28" max="30" width="11.42578125" style="216"/>
    <col min="31" max="31" width="21.42578125" style="216" customWidth="1"/>
    <col min="32" max="16384" width="11.42578125" style="216"/>
  </cols>
  <sheetData>
    <row r="1" spans="1:34" s="61" customFormat="1" ht="26.25" customHeight="1" x14ac:dyDescent="0.25">
      <c r="A1" s="258" t="s">
        <v>56</v>
      </c>
      <c r="B1" s="258" t="s">
        <v>722</v>
      </c>
      <c r="C1" s="259" t="s">
        <v>723</v>
      </c>
      <c r="D1" s="259" t="s">
        <v>724</v>
      </c>
      <c r="E1" s="259" t="s">
        <v>725</v>
      </c>
      <c r="F1" s="259" t="s">
        <v>726</v>
      </c>
      <c r="G1" s="259" t="s">
        <v>727</v>
      </c>
      <c r="H1" s="259" t="s">
        <v>728</v>
      </c>
      <c r="I1" s="259" t="s">
        <v>932</v>
      </c>
      <c r="J1" s="260" t="s">
        <v>959</v>
      </c>
      <c r="K1" s="259" t="s">
        <v>958</v>
      </c>
      <c r="L1" s="209" t="s">
        <v>960</v>
      </c>
      <c r="M1" s="209" t="s">
        <v>961</v>
      </c>
      <c r="N1" s="210"/>
      <c r="O1" s="210"/>
      <c r="W1" s="204" t="s">
        <v>958</v>
      </c>
      <c r="X1" s="545" t="s">
        <v>962</v>
      </c>
      <c r="Y1" s="4"/>
      <c r="Z1"/>
      <c r="AE1"/>
      <c r="AF1"/>
      <c r="AG1" s="4"/>
      <c r="AH1"/>
    </row>
    <row r="2" spans="1:34" s="199" customFormat="1" ht="18" customHeight="1" x14ac:dyDescent="0.25">
      <c r="A2" s="220">
        <v>1</v>
      </c>
      <c r="B2" s="220" t="s">
        <v>967</v>
      </c>
      <c r="C2" s="221" t="s">
        <v>957</v>
      </c>
      <c r="D2" s="222" t="s">
        <v>729</v>
      </c>
      <c r="E2" s="223" t="s">
        <v>436</v>
      </c>
      <c r="F2" s="223" t="s">
        <v>730</v>
      </c>
      <c r="G2" s="224" t="s">
        <v>467</v>
      </c>
      <c r="H2" s="223" t="s">
        <v>159</v>
      </c>
      <c r="I2" s="200">
        <v>43646</v>
      </c>
      <c r="J2" s="225" t="s">
        <v>731</v>
      </c>
      <c r="K2" s="226">
        <v>43585</v>
      </c>
      <c r="L2" s="227">
        <v>0.14000000000000001</v>
      </c>
      <c r="M2" s="228">
        <f>+L2</f>
        <v>0.14000000000000001</v>
      </c>
      <c r="N2" s="211"/>
      <c r="O2" s="211"/>
      <c r="W2" s="204" t="s">
        <v>963</v>
      </c>
      <c r="X2" s="545" t="s">
        <v>2058</v>
      </c>
      <c r="Y2" s="4"/>
      <c r="Z2"/>
      <c r="AE2" s="204" t="s">
        <v>958</v>
      </c>
      <c r="AF2" s="545" t="s">
        <v>962</v>
      </c>
      <c r="AG2" s="4"/>
      <c r="AH2"/>
    </row>
    <row r="3" spans="1:34" s="199" customFormat="1" ht="18" customHeight="1" x14ac:dyDescent="0.25">
      <c r="A3" s="220">
        <v>1</v>
      </c>
      <c r="B3" s="220" t="s">
        <v>967</v>
      </c>
      <c r="C3" s="221" t="s">
        <v>957</v>
      </c>
      <c r="D3" s="222" t="s">
        <v>729</v>
      </c>
      <c r="E3" s="223" t="s">
        <v>436</v>
      </c>
      <c r="F3" s="223" t="s">
        <v>730</v>
      </c>
      <c r="G3" s="224" t="s">
        <v>467</v>
      </c>
      <c r="H3" s="223" t="s">
        <v>159</v>
      </c>
      <c r="I3" s="200">
        <v>43646</v>
      </c>
      <c r="J3" s="225" t="s">
        <v>732</v>
      </c>
      <c r="K3" s="226">
        <v>43708</v>
      </c>
      <c r="L3" s="229">
        <v>0.19</v>
      </c>
      <c r="M3" s="228">
        <f>+M2+L3</f>
        <v>0.33</v>
      </c>
      <c r="N3" s="212"/>
      <c r="O3" s="212"/>
      <c r="W3" s="469" t="s">
        <v>932</v>
      </c>
      <c r="X3" s="545" t="s">
        <v>962</v>
      </c>
      <c r="Y3" s="4"/>
      <c r="Z3"/>
      <c r="AE3" s="204" t="s">
        <v>963</v>
      </c>
      <c r="AF3" s="545" t="s">
        <v>962</v>
      </c>
      <c r="AG3" s="4"/>
      <c r="AH3"/>
    </row>
    <row r="4" spans="1:34" s="199" customFormat="1" ht="18" customHeight="1" x14ac:dyDescent="0.25">
      <c r="A4" s="220">
        <v>1</v>
      </c>
      <c r="B4" s="220" t="s">
        <v>967</v>
      </c>
      <c r="C4" s="221" t="s">
        <v>957</v>
      </c>
      <c r="D4" s="222" t="s">
        <v>729</v>
      </c>
      <c r="E4" s="223" t="s">
        <v>436</v>
      </c>
      <c r="F4" s="223" t="s">
        <v>730</v>
      </c>
      <c r="G4" s="224" t="s">
        <v>467</v>
      </c>
      <c r="H4" s="223" t="s">
        <v>159</v>
      </c>
      <c r="I4" s="200">
        <v>43646</v>
      </c>
      <c r="J4" s="225"/>
      <c r="K4" s="226">
        <v>43830</v>
      </c>
      <c r="L4" s="229">
        <v>0.67</v>
      </c>
      <c r="M4" s="228">
        <f>+M3+L4</f>
        <v>1</v>
      </c>
      <c r="N4" s="212"/>
      <c r="O4" s="212"/>
      <c r="W4"/>
      <c r="X4" s="205"/>
      <c r="Y4" s="4"/>
      <c r="Z4"/>
      <c r="AE4"/>
      <c r="AF4" s="205"/>
      <c r="AG4" s="4"/>
      <c r="AH4"/>
    </row>
    <row r="5" spans="1:34" s="199" customFormat="1" ht="60" x14ac:dyDescent="0.25">
      <c r="A5" s="220">
        <v>2</v>
      </c>
      <c r="B5" s="220" t="s">
        <v>967</v>
      </c>
      <c r="C5" s="221" t="s">
        <v>957</v>
      </c>
      <c r="D5" s="222" t="s">
        <v>901</v>
      </c>
      <c r="E5" s="223" t="s">
        <v>733</v>
      </c>
      <c r="F5" s="223" t="s">
        <v>734</v>
      </c>
      <c r="G5" s="224" t="s">
        <v>467</v>
      </c>
      <c r="H5" s="223" t="s">
        <v>159</v>
      </c>
      <c r="I5" s="200">
        <v>43708</v>
      </c>
      <c r="J5" s="225" t="s">
        <v>735</v>
      </c>
      <c r="K5" s="226">
        <v>43585</v>
      </c>
      <c r="L5" s="229">
        <v>0.14000000000000001</v>
      </c>
      <c r="M5" s="228">
        <f>+L5</f>
        <v>0.14000000000000001</v>
      </c>
      <c r="N5" s="211"/>
      <c r="O5" s="211"/>
      <c r="W5" s="89" t="s">
        <v>1947</v>
      </c>
      <c r="X5" s="490" t="s">
        <v>1948</v>
      </c>
      <c r="Y5" s="90" t="s">
        <v>1953</v>
      </c>
      <c r="Z5" s="90" t="s">
        <v>1954</v>
      </c>
      <c r="AE5" s="89" t="s">
        <v>52</v>
      </c>
      <c r="AF5" s="546" t="s">
        <v>964</v>
      </c>
      <c r="AG5" s="90" t="s">
        <v>965</v>
      </c>
      <c r="AH5" s="90" t="s">
        <v>966</v>
      </c>
    </row>
    <row r="6" spans="1:34" s="199" customFormat="1" ht="18" customHeight="1" x14ac:dyDescent="0.25">
      <c r="A6" s="220">
        <v>2</v>
      </c>
      <c r="B6" s="220" t="s">
        <v>967</v>
      </c>
      <c r="C6" s="221" t="s">
        <v>957</v>
      </c>
      <c r="D6" s="222" t="s">
        <v>901</v>
      </c>
      <c r="E6" s="223" t="s">
        <v>733</v>
      </c>
      <c r="F6" s="223" t="s">
        <v>734</v>
      </c>
      <c r="G6" s="224" t="s">
        <v>467</v>
      </c>
      <c r="H6" s="223" t="s">
        <v>159</v>
      </c>
      <c r="I6" s="200">
        <v>43708</v>
      </c>
      <c r="J6" s="225" t="s">
        <v>735</v>
      </c>
      <c r="K6" s="226">
        <v>43708</v>
      </c>
      <c r="L6" s="229">
        <v>0</v>
      </c>
      <c r="M6" s="228">
        <f>+M5+L6</f>
        <v>0.14000000000000001</v>
      </c>
      <c r="N6" s="211"/>
      <c r="O6" s="211"/>
      <c r="W6" s="468" t="s">
        <v>967</v>
      </c>
      <c r="X6" s="208">
        <v>9</v>
      </c>
      <c r="Y6" s="84">
        <v>0.64444444444444438</v>
      </c>
      <c r="Z6" s="84">
        <v>1</v>
      </c>
      <c r="AE6" s="468" t="s">
        <v>967</v>
      </c>
      <c r="AF6" s="84">
        <v>0.13432835820895522</v>
      </c>
      <c r="AG6" s="84">
        <v>0.33333333333333331</v>
      </c>
      <c r="AH6" s="84">
        <v>0.51567777777777779</v>
      </c>
    </row>
    <row r="7" spans="1:34" s="199" customFormat="1" ht="18" customHeight="1" x14ac:dyDescent="0.25">
      <c r="A7" s="220">
        <v>2</v>
      </c>
      <c r="B7" s="220" t="s">
        <v>967</v>
      </c>
      <c r="C7" s="221" t="s">
        <v>957</v>
      </c>
      <c r="D7" s="222" t="s">
        <v>901</v>
      </c>
      <c r="E7" s="223" t="s">
        <v>733</v>
      </c>
      <c r="F7" s="223" t="s">
        <v>734</v>
      </c>
      <c r="G7" s="224" t="s">
        <v>467</v>
      </c>
      <c r="H7" s="223" t="s">
        <v>159</v>
      </c>
      <c r="I7" s="200">
        <v>43708</v>
      </c>
      <c r="J7" s="225"/>
      <c r="K7" s="226">
        <v>43830</v>
      </c>
      <c r="L7" s="229">
        <v>0.86</v>
      </c>
      <c r="M7" s="228">
        <f>+M6+L7</f>
        <v>1</v>
      </c>
      <c r="N7" s="211"/>
      <c r="O7" s="211"/>
      <c r="W7" s="468" t="s">
        <v>968</v>
      </c>
      <c r="X7" s="208">
        <v>3</v>
      </c>
      <c r="Y7" s="84">
        <v>0.3666666666666667</v>
      </c>
      <c r="Z7" s="84">
        <v>0.66666666666666663</v>
      </c>
      <c r="AE7" s="261">
        <v>43646</v>
      </c>
      <c r="AF7" s="84">
        <v>0.1111111111111111</v>
      </c>
      <c r="AG7" s="84">
        <v>0.33333333333333331</v>
      </c>
      <c r="AH7" s="84">
        <v>0.49</v>
      </c>
    </row>
    <row r="8" spans="1:34" s="199" customFormat="1" ht="18" customHeight="1" x14ac:dyDescent="0.25">
      <c r="A8" s="220">
        <v>3</v>
      </c>
      <c r="B8" s="220" t="s">
        <v>967</v>
      </c>
      <c r="C8" s="221" t="s">
        <v>956</v>
      </c>
      <c r="D8" s="230" t="s">
        <v>736</v>
      </c>
      <c r="E8" s="223" t="s">
        <v>737</v>
      </c>
      <c r="F8" s="223" t="s">
        <v>738</v>
      </c>
      <c r="G8" s="223" t="s">
        <v>739</v>
      </c>
      <c r="H8" s="223" t="s">
        <v>740</v>
      </c>
      <c r="I8" s="200">
        <v>43830</v>
      </c>
      <c r="J8" s="223" t="s">
        <v>741</v>
      </c>
      <c r="K8" s="226">
        <v>43585</v>
      </c>
      <c r="L8" s="229">
        <v>0</v>
      </c>
      <c r="M8" s="228">
        <f>+L8</f>
        <v>0</v>
      </c>
      <c r="N8" s="211"/>
      <c r="O8" s="211"/>
      <c r="W8" s="468" t="s">
        <v>969</v>
      </c>
      <c r="X8" s="208">
        <v>32</v>
      </c>
      <c r="Y8" s="84">
        <v>0.60068749999999993</v>
      </c>
      <c r="Z8" s="84">
        <v>1</v>
      </c>
      <c r="AE8" s="261">
        <v>43708</v>
      </c>
      <c r="AF8" s="84">
        <v>0.1111111111111111</v>
      </c>
      <c r="AG8" s="84">
        <v>0.33333333333333331</v>
      </c>
      <c r="AH8" s="84">
        <v>0.42666666666666669</v>
      </c>
    </row>
    <row r="9" spans="1:34" s="199" customFormat="1" ht="18" customHeight="1" x14ac:dyDescent="0.25">
      <c r="A9" s="220">
        <v>3</v>
      </c>
      <c r="B9" s="220" t="s">
        <v>967</v>
      </c>
      <c r="C9" s="221" t="s">
        <v>956</v>
      </c>
      <c r="D9" s="230" t="s">
        <v>736</v>
      </c>
      <c r="E9" s="223" t="s">
        <v>737</v>
      </c>
      <c r="F9" s="223" t="s">
        <v>738</v>
      </c>
      <c r="G9" s="223" t="s">
        <v>739</v>
      </c>
      <c r="H9" s="223" t="s">
        <v>740</v>
      </c>
      <c r="I9" s="200">
        <v>43830</v>
      </c>
      <c r="J9" s="225" t="s">
        <v>742</v>
      </c>
      <c r="K9" s="226">
        <v>43708</v>
      </c>
      <c r="L9" s="229">
        <v>0</v>
      </c>
      <c r="M9" s="228">
        <f>+M8+L9</f>
        <v>0</v>
      </c>
      <c r="N9" s="211"/>
      <c r="O9" s="211"/>
      <c r="W9" s="468" t="s">
        <v>971</v>
      </c>
      <c r="X9" s="208">
        <v>14</v>
      </c>
      <c r="Y9" s="84">
        <v>0.45224285714285711</v>
      </c>
      <c r="Z9" s="84">
        <v>0.8285714285714284</v>
      </c>
      <c r="AE9" s="261">
        <v>43830</v>
      </c>
      <c r="AF9" s="84">
        <v>0.77777777777777779</v>
      </c>
      <c r="AG9" s="84">
        <v>0.33333333333333331</v>
      </c>
      <c r="AH9" s="84">
        <v>0.53206190476190474</v>
      </c>
    </row>
    <row r="10" spans="1:34" s="199" customFormat="1" ht="18" customHeight="1" x14ac:dyDescent="0.25">
      <c r="A10" s="220">
        <v>3</v>
      </c>
      <c r="B10" s="220" t="s">
        <v>967</v>
      </c>
      <c r="C10" s="221" t="s">
        <v>956</v>
      </c>
      <c r="D10" s="230" t="s">
        <v>736</v>
      </c>
      <c r="E10" s="223" t="s">
        <v>737</v>
      </c>
      <c r="F10" s="223" t="s">
        <v>738</v>
      </c>
      <c r="G10" s="223" t="s">
        <v>739</v>
      </c>
      <c r="H10" s="223" t="s">
        <v>740</v>
      </c>
      <c r="I10" s="200">
        <v>43830</v>
      </c>
      <c r="J10" s="225"/>
      <c r="K10" s="226">
        <v>43830</v>
      </c>
      <c r="L10" s="229">
        <v>1</v>
      </c>
      <c r="M10" s="228">
        <f>+M9+L10</f>
        <v>1</v>
      </c>
      <c r="N10" s="211"/>
      <c r="O10" s="211"/>
      <c r="W10" s="468" t="s">
        <v>970</v>
      </c>
      <c r="X10" s="208">
        <v>9</v>
      </c>
      <c r="Y10" s="84">
        <v>0.42082222222222221</v>
      </c>
      <c r="Z10" s="84">
        <v>0.8</v>
      </c>
      <c r="AE10" s="468" t="s">
        <v>968</v>
      </c>
      <c r="AF10" s="84">
        <v>4.4776119402985072E-2</v>
      </c>
      <c r="AG10" s="84">
        <v>0.22222222222222221</v>
      </c>
      <c r="AH10" s="84">
        <v>0.32222222222222219</v>
      </c>
    </row>
    <row r="11" spans="1:34" s="199" customFormat="1" ht="18" customHeight="1" x14ac:dyDescent="0.25">
      <c r="A11" s="220">
        <v>4</v>
      </c>
      <c r="B11" s="220" t="s">
        <v>967</v>
      </c>
      <c r="C11" s="221" t="s">
        <v>956</v>
      </c>
      <c r="D11" s="230" t="s">
        <v>918</v>
      </c>
      <c r="E11" s="223" t="s">
        <v>743</v>
      </c>
      <c r="F11" s="223" t="s">
        <v>744</v>
      </c>
      <c r="G11" s="224" t="s">
        <v>467</v>
      </c>
      <c r="H11" s="223" t="s">
        <v>159</v>
      </c>
      <c r="I11" s="200">
        <v>43830</v>
      </c>
      <c r="J11" s="225" t="s">
        <v>745</v>
      </c>
      <c r="K11" s="226">
        <v>43585</v>
      </c>
      <c r="L11" s="227">
        <v>0.28999999999999998</v>
      </c>
      <c r="M11" s="228">
        <f>+L11</f>
        <v>0.28999999999999998</v>
      </c>
      <c r="N11" s="213"/>
      <c r="O11" s="213"/>
      <c r="W11" s="468" t="s">
        <v>24</v>
      </c>
      <c r="X11" s="208">
        <v>67</v>
      </c>
      <c r="Y11" s="84">
        <v>0.5409074626865672</v>
      </c>
      <c r="Z11" s="84">
        <v>0.92238805970149274</v>
      </c>
      <c r="AE11" s="261">
        <v>43830</v>
      </c>
      <c r="AF11" s="84">
        <v>1</v>
      </c>
      <c r="AG11" s="84">
        <v>0.22222222222222221</v>
      </c>
      <c r="AH11" s="84">
        <v>0.32222222222222219</v>
      </c>
    </row>
    <row r="12" spans="1:34" s="199" customFormat="1" ht="18" customHeight="1" x14ac:dyDescent="0.25">
      <c r="A12" s="220">
        <v>4</v>
      </c>
      <c r="B12" s="220" t="s">
        <v>967</v>
      </c>
      <c r="C12" s="221" t="s">
        <v>956</v>
      </c>
      <c r="D12" s="230" t="s">
        <v>918</v>
      </c>
      <c r="E12" s="223" t="s">
        <v>743</v>
      </c>
      <c r="F12" s="223" t="s">
        <v>744</v>
      </c>
      <c r="G12" s="224" t="s">
        <v>467</v>
      </c>
      <c r="H12" s="223" t="s">
        <v>159</v>
      </c>
      <c r="I12" s="200">
        <v>43830</v>
      </c>
      <c r="J12" s="225" t="s">
        <v>746</v>
      </c>
      <c r="K12" s="226">
        <v>43708</v>
      </c>
      <c r="L12" s="229">
        <v>0.21</v>
      </c>
      <c r="M12" s="228">
        <f>+M11+L12</f>
        <v>0.5</v>
      </c>
      <c r="N12" s="213"/>
      <c r="O12" s="213"/>
      <c r="W12"/>
      <c r="X12"/>
      <c r="Y12"/>
      <c r="Z12"/>
      <c r="AE12" s="468" t="s">
        <v>969</v>
      </c>
      <c r="AF12" s="84">
        <v>0.47761194029850745</v>
      </c>
      <c r="AG12" s="84">
        <v>0.33333333333333331</v>
      </c>
      <c r="AH12" s="84">
        <v>0.49799999999999972</v>
      </c>
    </row>
    <row r="13" spans="1:34" s="199" customFormat="1" ht="18" customHeight="1" x14ac:dyDescent="0.25">
      <c r="A13" s="220">
        <v>4</v>
      </c>
      <c r="B13" s="220" t="s">
        <v>967</v>
      </c>
      <c r="C13" s="221" t="s">
        <v>956</v>
      </c>
      <c r="D13" s="230" t="s">
        <v>918</v>
      </c>
      <c r="E13" s="223" t="s">
        <v>743</v>
      </c>
      <c r="F13" s="223" t="s">
        <v>744</v>
      </c>
      <c r="G13" s="224" t="s">
        <v>467</v>
      </c>
      <c r="H13" s="223" t="s">
        <v>159</v>
      </c>
      <c r="I13" s="200">
        <v>43830</v>
      </c>
      <c r="J13" s="225"/>
      <c r="K13" s="226">
        <v>43830</v>
      </c>
      <c r="L13" s="229">
        <v>0.5</v>
      </c>
      <c r="M13" s="228">
        <f>+M12+L13</f>
        <v>1</v>
      </c>
      <c r="N13" s="213"/>
      <c r="O13" s="213"/>
      <c r="W13"/>
      <c r="X13"/>
      <c r="Y13"/>
      <c r="Z13"/>
      <c r="AE13" s="261">
        <v>43646</v>
      </c>
      <c r="AF13" s="84">
        <v>6.25E-2</v>
      </c>
      <c r="AG13" s="84">
        <v>0.33333333333333331</v>
      </c>
      <c r="AH13" s="84">
        <v>0.5</v>
      </c>
    </row>
    <row r="14" spans="1:34" s="199" customFormat="1" ht="18" customHeight="1" x14ac:dyDescent="0.25">
      <c r="A14" s="220">
        <v>5</v>
      </c>
      <c r="B14" s="220" t="s">
        <v>967</v>
      </c>
      <c r="C14" s="225" t="s">
        <v>955</v>
      </c>
      <c r="D14" s="222" t="s">
        <v>747</v>
      </c>
      <c r="E14" s="223" t="s">
        <v>748</v>
      </c>
      <c r="F14" s="223" t="s">
        <v>749</v>
      </c>
      <c r="G14" s="224" t="s">
        <v>467</v>
      </c>
      <c r="H14" s="223" t="s">
        <v>159</v>
      </c>
      <c r="I14" s="200">
        <v>43830</v>
      </c>
      <c r="J14" s="225" t="s">
        <v>750</v>
      </c>
      <c r="K14" s="226">
        <v>43585</v>
      </c>
      <c r="L14" s="227">
        <v>0.28999999999999998</v>
      </c>
      <c r="M14" s="228">
        <f>+L14</f>
        <v>0.28999999999999998</v>
      </c>
      <c r="N14" s="211"/>
      <c r="O14" s="211"/>
      <c r="W14"/>
      <c r="X14"/>
      <c r="Y14"/>
      <c r="Z14"/>
      <c r="AE14" s="261">
        <v>43677</v>
      </c>
      <c r="AF14" s="84">
        <v>3.125E-2</v>
      </c>
      <c r="AG14" s="84">
        <v>0.33333333333333331</v>
      </c>
      <c r="AH14" s="84">
        <v>0.66666666666666663</v>
      </c>
    </row>
    <row r="15" spans="1:34" s="199" customFormat="1" ht="18" customHeight="1" x14ac:dyDescent="0.25">
      <c r="A15" s="220">
        <v>5</v>
      </c>
      <c r="B15" s="220" t="s">
        <v>967</v>
      </c>
      <c r="C15" s="225" t="s">
        <v>955</v>
      </c>
      <c r="D15" s="222" t="s">
        <v>747</v>
      </c>
      <c r="E15" s="223" t="s">
        <v>748</v>
      </c>
      <c r="F15" s="223" t="s">
        <v>749</v>
      </c>
      <c r="G15" s="224" t="s">
        <v>467</v>
      </c>
      <c r="H15" s="223" t="s">
        <v>159</v>
      </c>
      <c r="I15" s="200">
        <v>43830</v>
      </c>
      <c r="J15" s="225" t="s">
        <v>751</v>
      </c>
      <c r="K15" s="226">
        <v>43708</v>
      </c>
      <c r="L15" s="229">
        <v>0</v>
      </c>
      <c r="M15" s="228">
        <f>+M14+L15</f>
        <v>0.28999999999999998</v>
      </c>
      <c r="N15" s="211"/>
      <c r="O15" s="211"/>
      <c r="W15"/>
      <c r="X15"/>
      <c r="Y15"/>
      <c r="Z15"/>
      <c r="AE15" s="261">
        <v>43707</v>
      </c>
      <c r="AF15" s="84">
        <v>3.125E-2</v>
      </c>
      <c r="AG15" s="84">
        <v>0.33333333333333331</v>
      </c>
      <c r="AH15" s="84">
        <v>0.5</v>
      </c>
    </row>
    <row r="16" spans="1:34" s="199" customFormat="1" ht="18" customHeight="1" x14ac:dyDescent="0.25">
      <c r="A16" s="220">
        <v>5</v>
      </c>
      <c r="B16" s="220" t="s">
        <v>967</v>
      </c>
      <c r="C16" s="225" t="s">
        <v>955</v>
      </c>
      <c r="D16" s="222" t="s">
        <v>747</v>
      </c>
      <c r="E16" s="223" t="s">
        <v>748</v>
      </c>
      <c r="F16" s="223" t="s">
        <v>749</v>
      </c>
      <c r="G16" s="224" t="s">
        <v>467</v>
      </c>
      <c r="H16" s="223" t="s">
        <v>159</v>
      </c>
      <c r="I16" s="200">
        <v>43830</v>
      </c>
      <c r="J16" s="225"/>
      <c r="K16" s="226">
        <v>43830</v>
      </c>
      <c r="L16" s="229">
        <v>0.71</v>
      </c>
      <c r="M16" s="228">
        <f>+M15+L16</f>
        <v>1</v>
      </c>
      <c r="N16" s="211"/>
      <c r="O16" s="211"/>
      <c r="W16"/>
      <c r="X16"/>
      <c r="Y16"/>
      <c r="Z16"/>
      <c r="AE16" s="261">
        <v>43769</v>
      </c>
      <c r="AF16" s="84">
        <v>6.25E-2</v>
      </c>
      <c r="AG16" s="84">
        <v>0.33333333333333331</v>
      </c>
      <c r="AH16" s="84">
        <v>0.63833333333333331</v>
      </c>
    </row>
    <row r="17" spans="1:34" s="199" customFormat="1" ht="18" customHeight="1" x14ac:dyDescent="0.25">
      <c r="A17" s="220">
        <v>6</v>
      </c>
      <c r="B17" s="220" t="s">
        <v>967</v>
      </c>
      <c r="C17" s="225" t="s">
        <v>955</v>
      </c>
      <c r="D17" s="222" t="s">
        <v>973</v>
      </c>
      <c r="E17" s="223" t="s">
        <v>439</v>
      </c>
      <c r="F17" s="223" t="s">
        <v>752</v>
      </c>
      <c r="G17" s="224" t="s">
        <v>467</v>
      </c>
      <c r="H17" s="223" t="s">
        <v>159</v>
      </c>
      <c r="I17" s="200">
        <v>43830</v>
      </c>
      <c r="J17" s="225" t="s">
        <v>753</v>
      </c>
      <c r="K17" s="226">
        <v>43585</v>
      </c>
      <c r="L17" s="227">
        <v>0.28000000000000003</v>
      </c>
      <c r="M17" s="228">
        <f>+L17</f>
        <v>0.28000000000000003</v>
      </c>
      <c r="N17" s="211"/>
      <c r="O17" s="211"/>
      <c r="W17"/>
      <c r="X17"/>
      <c r="Y17"/>
      <c r="Z17"/>
      <c r="AE17" s="261">
        <v>43798</v>
      </c>
      <c r="AF17" s="84">
        <v>3.125E-2</v>
      </c>
      <c r="AG17" s="84">
        <v>0.33333333333333331</v>
      </c>
      <c r="AH17" s="84">
        <v>0.33333333333333331</v>
      </c>
    </row>
    <row r="18" spans="1:34" s="199" customFormat="1" ht="18" customHeight="1" x14ac:dyDescent="0.25">
      <c r="A18" s="220">
        <v>6</v>
      </c>
      <c r="B18" s="220" t="s">
        <v>967</v>
      </c>
      <c r="C18" s="225" t="s">
        <v>955</v>
      </c>
      <c r="D18" s="222" t="s">
        <v>973</v>
      </c>
      <c r="E18" s="223" t="s">
        <v>439</v>
      </c>
      <c r="F18" s="223" t="s">
        <v>752</v>
      </c>
      <c r="G18" s="224" t="s">
        <v>467</v>
      </c>
      <c r="H18" s="223" t="s">
        <v>159</v>
      </c>
      <c r="I18" s="200">
        <v>43830</v>
      </c>
      <c r="J18" s="225" t="s">
        <v>754</v>
      </c>
      <c r="K18" s="226">
        <v>43708</v>
      </c>
      <c r="L18" s="229">
        <v>0</v>
      </c>
      <c r="M18" s="228">
        <f>+M17+L18</f>
        <v>0.28000000000000003</v>
      </c>
      <c r="N18" s="214"/>
      <c r="O18" s="214"/>
      <c r="W18"/>
      <c r="X18"/>
      <c r="Y18"/>
      <c r="Z18"/>
      <c r="AE18" s="261">
        <v>43799</v>
      </c>
      <c r="AF18" s="84">
        <v>3.125E-2</v>
      </c>
      <c r="AG18" s="84">
        <v>0.33333333333333331</v>
      </c>
      <c r="AH18" s="84">
        <v>0.33333333333333331</v>
      </c>
    </row>
    <row r="19" spans="1:34" s="199" customFormat="1" ht="18" customHeight="1" x14ac:dyDescent="0.25">
      <c r="A19" s="220">
        <v>6</v>
      </c>
      <c r="B19" s="220" t="s">
        <v>967</v>
      </c>
      <c r="C19" s="225" t="s">
        <v>955</v>
      </c>
      <c r="D19" s="222" t="s">
        <v>973</v>
      </c>
      <c r="E19" s="223" t="s">
        <v>439</v>
      </c>
      <c r="F19" s="223" t="s">
        <v>752</v>
      </c>
      <c r="G19" s="224" t="s">
        <v>467</v>
      </c>
      <c r="H19" s="223" t="s">
        <v>159</v>
      </c>
      <c r="I19" s="200">
        <v>43830</v>
      </c>
      <c r="J19" s="225"/>
      <c r="K19" s="226">
        <v>43830</v>
      </c>
      <c r="L19" s="229">
        <v>0.72</v>
      </c>
      <c r="M19" s="228">
        <f>+M18+L19</f>
        <v>1</v>
      </c>
      <c r="N19" s="211"/>
      <c r="O19" s="211"/>
      <c r="W19"/>
      <c r="X19"/>
      <c r="Y19"/>
      <c r="Z19"/>
      <c r="AE19" s="261">
        <v>43814</v>
      </c>
      <c r="AF19" s="84">
        <v>9.375E-2</v>
      </c>
      <c r="AG19" s="84">
        <v>0.33333333333333331</v>
      </c>
      <c r="AH19" s="84">
        <v>0.33333333333333331</v>
      </c>
    </row>
    <row r="20" spans="1:34" s="199" customFormat="1" ht="18" customHeight="1" x14ac:dyDescent="0.25">
      <c r="A20" s="220">
        <v>7</v>
      </c>
      <c r="B20" s="220" t="s">
        <v>967</v>
      </c>
      <c r="C20" s="225" t="s">
        <v>954</v>
      </c>
      <c r="D20" s="222" t="s">
        <v>755</v>
      </c>
      <c r="E20" s="223" t="s">
        <v>228</v>
      </c>
      <c r="F20" s="223" t="s">
        <v>756</v>
      </c>
      <c r="G20" s="223" t="s">
        <v>757</v>
      </c>
      <c r="H20" s="223" t="s">
        <v>740</v>
      </c>
      <c r="I20" s="200">
        <v>43830</v>
      </c>
      <c r="J20" s="225" t="s">
        <v>758</v>
      </c>
      <c r="K20" s="226">
        <v>43585</v>
      </c>
      <c r="L20" s="227">
        <v>0.25</v>
      </c>
      <c r="M20" s="228">
        <f>+L20</f>
        <v>0.25</v>
      </c>
      <c r="N20" s="211"/>
      <c r="O20" s="211"/>
      <c r="W20"/>
      <c r="X20"/>
      <c r="Y20"/>
      <c r="Z20"/>
      <c r="AE20" s="261">
        <v>43830</v>
      </c>
      <c r="AF20" s="84">
        <v>0.65625</v>
      </c>
      <c r="AG20" s="84">
        <v>0.33333333333333326</v>
      </c>
      <c r="AH20" s="84">
        <v>0.5155238095238095</v>
      </c>
    </row>
    <row r="21" spans="1:34" s="199" customFormat="1" ht="18" customHeight="1" x14ac:dyDescent="0.25">
      <c r="A21" s="220">
        <v>7</v>
      </c>
      <c r="B21" s="220" t="s">
        <v>967</v>
      </c>
      <c r="C21" s="225" t="s">
        <v>954</v>
      </c>
      <c r="D21" s="222" t="s">
        <v>755</v>
      </c>
      <c r="E21" s="223" t="s">
        <v>228</v>
      </c>
      <c r="F21" s="223" t="s">
        <v>756</v>
      </c>
      <c r="G21" s="223" t="s">
        <v>757</v>
      </c>
      <c r="H21" s="223" t="s">
        <v>740</v>
      </c>
      <c r="I21" s="200">
        <v>43830</v>
      </c>
      <c r="J21" s="225" t="s">
        <v>759</v>
      </c>
      <c r="K21" s="226">
        <v>43708</v>
      </c>
      <c r="L21" s="229">
        <v>0.33</v>
      </c>
      <c r="M21" s="228">
        <f>+M20+L21</f>
        <v>0.58000000000000007</v>
      </c>
      <c r="N21" s="211"/>
      <c r="O21" s="211"/>
      <c r="W21"/>
      <c r="X21"/>
      <c r="Y21"/>
      <c r="Z21"/>
      <c r="AE21" s="468" t="s">
        <v>971</v>
      </c>
      <c r="AF21" s="84">
        <v>0.20895522388059701</v>
      </c>
      <c r="AG21" s="84">
        <v>0.27619047619047615</v>
      </c>
      <c r="AH21" s="84">
        <v>0.43329999999999996</v>
      </c>
    </row>
    <row r="22" spans="1:34" s="199" customFormat="1" ht="18" customHeight="1" x14ac:dyDescent="0.25">
      <c r="A22" s="220">
        <v>7</v>
      </c>
      <c r="B22" s="220" t="s">
        <v>967</v>
      </c>
      <c r="C22" s="225" t="s">
        <v>954</v>
      </c>
      <c r="D22" s="222" t="s">
        <v>755</v>
      </c>
      <c r="E22" s="223" t="s">
        <v>228</v>
      </c>
      <c r="F22" s="223" t="s">
        <v>756</v>
      </c>
      <c r="G22" s="223" t="s">
        <v>757</v>
      </c>
      <c r="H22" s="223" t="s">
        <v>740</v>
      </c>
      <c r="I22" s="200">
        <v>43830</v>
      </c>
      <c r="J22" s="225"/>
      <c r="K22" s="226">
        <v>43830</v>
      </c>
      <c r="L22" s="229">
        <v>0.42</v>
      </c>
      <c r="M22" s="228">
        <f>+M21+L22</f>
        <v>1</v>
      </c>
      <c r="N22" s="211"/>
      <c r="O22" s="211"/>
      <c r="W22"/>
      <c r="X22"/>
      <c r="Y22"/>
      <c r="Z22"/>
      <c r="AE22" s="261">
        <v>43646</v>
      </c>
      <c r="AF22" s="84">
        <v>7.1428571428571425E-2</v>
      </c>
      <c r="AG22" s="84">
        <v>0.33333333333333331</v>
      </c>
      <c r="AH22" s="84">
        <v>0.55553333333333332</v>
      </c>
    </row>
    <row r="23" spans="1:34" s="199" customFormat="1" ht="18" customHeight="1" x14ac:dyDescent="0.25">
      <c r="A23" s="220">
        <v>8</v>
      </c>
      <c r="B23" s="220" t="s">
        <v>967</v>
      </c>
      <c r="C23" s="221" t="s">
        <v>953</v>
      </c>
      <c r="D23" s="222" t="s">
        <v>760</v>
      </c>
      <c r="E23" s="223" t="s">
        <v>441</v>
      </c>
      <c r="F23" s="223" t="s">
        <v>761</v>
      </c>
      <c r="G23" s="223" t="s">
        <v>762</v>
      </c>
      <c r="H23" s="223" t="s">
        <v>286</v>
      </c>
      <c r="I23" s="200">
        <v>43830</v>
      </c>
      <c r="J23" s="225" t="s">
        <v>763</v>
      </c>
      <c r="K23" s="226">
        <v>43585</v>
      </c>
      <c r="L23" s="227">
        <v>0</v>
      </c>
      <c r="M23" s="228">
        <f>+L23</f>
        <v>0</v>
      </c>
      <c r="N23" s="211"/>
      <c r="O23" s="211"/>
      <c r="W23"/>
      <c r="X23"/>
      <c r="Y23"/>
      <c r="Z23"/>
      <c r="AE23" s="261">
        <v>43830</v>
      </c>
      <c r="AF23" s="84">
        <v>0.9285714285714286</v>
      </c>
      <c r="AG23" s="84">
        <v>0.27179487179487177</v>
      </c>
      <c r="AH23" s="84">
        <v>0.42389743589743589</v>
      </c>
    </row>
    <row r="24" spans="1:34" s="199" customFormat="1" ht="18" customHeight="1" x14ac:dyDescent="0.25">
      <c r="A24" s="220">
        <v>8</v>
      </c>
      <c r="B24" s="220" t="s">
        <v>967</v>
      </c>
      <c r="C24" s="221" t="s">
        <v>953</v>
      </c>
      <c r="D24" s="222" t="s">
        <v>760</v>
      </c>
      <c r="E24" s="223" t="s">
        <v>441</v>
      </c>
      <c r="F24" s="223" t="s">
        <v>761</v>
      </c>
      <c r="G24" s="223" t="s">
        <v>762</v>
      </c>
      <c r="H24" s="223" t="s">
        <v>286</v>
      </c>
      <c r="I24" s="200">
        <v>43830</v>
      </c>
      <c r="J24" s="225" t="s">
        <v>764</v>
      </c>
      <c r="K24" s="226">
        <v>43708</v>
      </c>
      <c r="L24" s="229">
        <v>0.33</v>
      </c>
      <c r="M24" s="228">
        <f>+M23+L24</f>
        <v>0.33</v>
      </c>
      <c r="N24" s="211"/>
      <c r="O24" s="211"/>
      <c r="W24"/>
      <c r="X24"/>
      <c r="Y24"/>
      <c r="Z24"/>
      <c r="AE24" s="468" t="s">
        <v>970</v>
      </c>
      <c r="AF24" s="84">
        <v>0.13432835820895522</v>
      </c>
      <c r="AG24" s="84">
        <v>0.26666666666666666</v>
      </c>
      <c r="AH24" s="84">
        <v>0.44898518518518521</v>
      </c>
    </row>
    <row r="25" spans="1:34" s="199" customFormat="1" ht="18" customHeight="1" x14ac:dyDescent="0.25">
      <c r="A25" s="220">
        <v>8</v>
      </c>
      <c r="B25" s="220" t="s">
        <v>967</v>
      </c>
      <c r="C25" s="221" t="s">
        <v>953</v>
      </c>
      <c r="D25" s="222" t="s">
        <v>760</v>
      </c>
      <c r="E25" s="223" t="s">
        <v>441</v>
      </c>
      <c r="F25" s="223" t="s">
        <v>761</v>
      </c>
      <c r="G25" s="223" t="s">
        <v>762</v>
      </c>
      <c r="H25" s="223" t="s">
        <v>286</v>
      </c>
      <c r="I25" s="200">
        <v>43830</v>
      </c>
      <c r="J25" s="225"/>
      <c r="K25" s="226">
        <v>43830</v>
      </c>
      <c r="L25" s="229">
        <v>0.67</v>
      </c>
      <c r="M25" s="228">
        <f>+M24+L25</f>
        <v>1</v>
      </c>
      <c r="N25" s="211"/>
      <c r="O25" s="211"/>
      <c r="W25"/>
      <c r="X25"/>
      <c r="Y25"/>
      <c r="Z25"/>
      <c r="AE25" s="261">
        <v>43830</v>
      </c>
      <c r="AF25" s="84">
        <v>1</v>
      </c>
      <c r="AG25" s="84">
        <v>0.26666666666666666</v>
      </c>
      <c r="AH25" s="84">
        <v>0.44898518518518521</v>
      </c>
    </row>
    <row r="26" spans="1:34" s="199" customFormat="1" ht="18" customHeight="1" x14ac:dyDescent="0.25">
      <c r="A26" s="220">
        <v>9</v>
      </c>
      <c r="B26" s="220" t="s">
        <v>967</v>
      </c>
      <c r="C26" s="221" t="s">
        <v>953</v>
      </c>
      <c r="D26" s="222" t="s">
        <v>765</v>
      </c>
      <c r="E26" s="223" t="s">
        <v>524</v>
      </c>
      <c r="F26" s="223" t="s">
        <v>766</v>
      </c>
      <c r="G26" s="224" t="s">
        <v>467</v>
      </c>
      <c r="H26" s="223" t="s">
        <v>514</v>
      </c>
      <c r="I26" s="200">
        <v>43830</v>
      </c>
      <c r="J26" s="231"/>
      <c r="K26" s="226">
        <v>43585</v>
      </c>
      <c r="L26" s="227">
        <v>0.33329999999999999</v>
      </c>
      <c r="M26" s="228">
        <f>+L26</f>
        <v>0.33329999999999999</v>
      </c>
      <c r="N26" s="211"/>
      <c r="O26" s="211"/>
      <c r="W26"/>
      <c r="X26"/>
      <c r="Y26"/>
      <c r="Z26"/>
      <c r="AE26" s="468" t="s">
        <v>24</v>
      </c>
      <c r="AF26" s="84">
        <v>1</v>
      </c>
      <c r="AG26" s="84">
        <v>0.30746268656716413</v>
      </c>
      <c r="AH26" s="84">
        <v>0.47240049751243735</v>
      </c>
    </row>
    <row r="27" spans="1:34" s="199" customFormat="1" ht="18" customHeight="1" x14ac:dyDescent="0.25">
      <c r="A27" s="220">
        <v>9</v>
      </c>
      <c r="B27" s="220" t="s">
        <v>967</v>
      </c>
      <c r="C27" s="221" t="s">
        <v>953</v>
      </c>
      <c r="D27" s="222" t="s">
        <v>765</v>
      </c>
      <c r="E27" s="223" t="s">
        <v>524</v>
      </c>
      <c r="F27" s="223" t="s">
        <v>766</v>
      </c>
      <c r="G27" s="224" t="s">
        <v>467</v>
      </c>
      <c r="H27" s="223" t="s">
        <v>514</v>
      </c>
      <c r="I27" s="200">
        <v>43830</v>
      </c>
      <c r="J27" s="232" t="s">
        <v>767</v>
      </c>
      <c r="K27" s="226">
        <v>43708</v>
      </c>
      <c r="L27" s="229">
        <v>0.41670000000000001</v>
      </c>
      <c r="M27" s="228">
        <f>+M26+L27</f>
        <v>0.75</v>
      </c>
      <c r="N27" s="211"/>
      <c r="O27" s="211"/>
      <c r="W27"/>
      <c r="X27"/>
      <c r="Y27"/>
      <c r="Z27"/>
      <c r="AE27"/>
      <c r="AF27"/>
      <c r="AG27"/>
      <c r="AH27"/>
    </row>
    <row r="28" spans="1:34" s="199" customFormat="1" ht="18" customHeight="1" x14ac:dyDescent="0.25">
      <c r="A28" s="220">
        <v>9</v>
      </c>
      <c r="B28" s="220" t="s">
        <v>967</v>
      </c>
      <c r="C28" s="221" t="s">
        <v>953</v>
      </c>
      <c r="D28" s="222" t="s">
        <v>765</v>
      </c>
      <c r="E28" s="223" t="s">
        <v>524</v>
      </c>
      <c r="F28" s="223" t="s">
        <v>766</v>
      </c>
      <c r="G28" s="224" t="s">
        <v>467</v>
      </c>
      <c r="H28" s="223" t="s">
        <v>514</v>
      </c>
      <c r="I28" s="200">
        <v>43830</v>
      </c>
      <c r="J28" s="232"/>
      <c r="K28" s="226">
        <v>43830</v>
      </c>
      <c r="L28" s="229">
        <v>0.25</v>
      </c>
      <c r="M28" s="228">
        <f>+M27+L28</f>
        <v>1</v>
      </c>
      <c r="N28" s="211"/>
      <c r="O28" s="211"/>
      <c r="W28"/>
      <c r="X28"/>
      <c r="Y28"/>
      <c r="Z28"/>
      <c r="AE28"/>
      <c r="AF28"/>
      <c r="AG28"/>
      <c r="AH28"/>
    </row>
    <row r="29" spans="1:34" s="199" customFormat="1" ht="18" customHeight="1" x14ac:dyDescent="0.25">
      <c r="A29" s="220">
        <v>10</v>
      </c>
      <c r="B29" s="220" t="s">
        <v>968</v>
      </c>
      <c r="C29" s="233" t="s">
        <v>947</v>
      </c>
      <c r="D29" s="234">
        <v>34034</v>
      </c>
      <c r="E29" s="235" t="s">
        <v>768</v>
      </c>
      <c r="F29" s="220" t="s">
        <v>950</v>
      </c>
      <c r="G29" s="233" t="s">
        <v>467</v>
      </c>
      <c r="H29" s="233" t="s">
        <v>769</v>
      </c>
      <c r="I29" s="236">
        <v>43830</v>
      </c>
      <c r="J29" s="233" t="s">
        <v>770</v>
      </c>
      <c r="K29" s="226">
        <v>43585</v>
      </c>
      <c r="L29" s="227">
        <v>0</v>
      </c>
      <c r="M29" s="228">
        <f>+L29</f>
        <v>0</v>
      </c>
      <c r="N29" s="211"/>
      <c r="O29" s="211"/>
      <c r="W29"/>
      <c r="X29"/>
      <c r="Y29"/>
      <c r="Z29"/>
      <c r="AE29"/>
      <c r="AF29"/>
      <c r="AG29"/>
      <c r="AH29"/>
    </row>
    <row r="30" spans="1:34" s="199" customFormat="1" ht="18" customHeight="1" x14ac:dyDescent="0.25">
      <c r="A30" s="220">
        <v>10</v>
      </c>
      <c r="B30" s="220" t="s">
        <v>968</v>
      </c>
      <c r="C30" s="233" t="s">
        <v>947</v>
      </c>
      <c r="D30" s="234">
        <v>34034</v>
      </c>
      <c r="E30" s="235" t="s">
        <v>768</v>
      </c>
      <c r="F30" s="220" t="s">
        <v>950</v>
      </c>
      <c r="G30" s="233" t="s">
        <v>467</v>
      </c>
      <c r="H30" s="233" t="s">
        <v>769</v>
      </c>
      <c r="I30" s="236">
        <v>43830</v>
      </c>
      <c r="J30" s="233" t="s">
        <v>771</v>
      </c>
      <c r="K30" s="226">
        <v>43708</v>
      </c>
      <c r="L30" s="229">
        <v>0.4</v>
      </c>
      <c r="M30" s="228">
        <f>+M29+L30</f>
        <v>0.4</v>
      </c>
      <c r="N30" s="211"/>
      <c r="O30" s="211"/>
      <c r="W30"/>
      <c r="X30"/>
      <c r="Y30"/>
      <c r="Z30"/>
      <c r="AE30"/>
      <c r="AF30"/>
      <c r="AG30"/>
      <c r="AH30"/>
    </row>
    <row r="31" spans="1:34" s="199" customFormat="1" ht="18" customHeight="1" x14ac:dyDescent="0.25">
      <c r="A31" s="220">
        <v>10</v>
      </c>
      <c r="B31" s="220" t="s">
        <v>968</v>
      </c>
      <c r="C31" s="233" t="s">
        <v>947</v>
      </c>
      <c r="D31" s="234">
        <v>34034</v>
      </c>
      <c r="E31" s="235" t="s">
        <v>768</v>
      </c>
      <c r="F31" s="220" t="s">
        <v>950</v>
      </c>
      <c r="G31" s="233" t="s">
        <v>467</v>
      </c>
      <c r="H31" s="233" t="s">
        <v>769</v>
      </c>
      <c r="I31" s="236">
        <v>43830</v>
      </c>
      <c r="J31" s="233"/>
      <c r="K31" s="226">
        <v>43830</v>
      </c>
      <c r="L31" s="229">
        <v>0.1</v>
      </c>
      <c r="M31" s="228">
        <f>+M30+L31</f>
        <v>0.5</v>
      </c>
      <c r="N31" s="211"/>
      <c r="O31" s="211"/>
      <c r="W31"/>
      <c r="X31"/>
      <c r="Y31"/>
      <c r="Z31"/>
      <c r="AE31"/>
      <c r="AF31"/>
      <c r="AG31"/>
      <c r="AH31"/>
    </row>
    <row r="32" spans="1:34" s="199" customFormat="1" ht="18" customHeight="1" x14ac:dyDescent="0.25">
      <c r="A32" s="220">
        <v>11</v>
      </c>
      <c r="B32" s="220" t="s">
        <v>968</v>
      </c>
      <c r="C32" s="233" t="s">
        <v>948</v>
      </c>
      <c r="D32" s="234">
        <v>7641</v>
      </c>
      <c r="E32" s="235" t="s">
        <v>772</v>
      </c>
      <c r="F32" s="220" t="s">
        <v>951</v>
      </c>
      <c r="G32" s="233" t="s">
        <v>467</v>
      </c>
      <c r="H32" s="233" t="s">
        <v>773</v>
      </c>
      <c r="I32" s="236">
        <v>43830</v>
      </c>
      <c r="J32" s="233" t="s">
        <v>774</v>
      </c>
      <c r="K32" s="226">
        <v>43585</v>
      </c>
      <c r="L32" s="227">
        <v>0</v>
      </c>
      <c r="M32" s="228">
        <f>+L32</f>
        <v>0</v>
      </c>
      <c r="N32" s="211"/>
      <c r="O32" s="211"/>
      <c r="W32"/>
      <c r="X32"/>
      <c r="Y32"/>
      <c r="Z32"/>
      <c r="AE32"/>
      <c r="AF32"/>
      <c r="AG32"/>
      <c r="AH32"/>
    </row>
    <row r="33" spans="1:34" s="199" customFormat="1" ht="18" customHeight="1" x14ac:dyDescent="0.25">
      <c r="A33" s="220">
        <v>11</v>
      </c>
      <c r="B33" s="220" t="s">
        <v>968</v>
      </c>
      <c r="C33" s="233" t="s">
        <v>948</v>
      </c>
      <c r="D33" s="234">
        <v>7641</v>
      </c>
      <c r="E33" s="235" t="s">
        <v>772</v>
      </c>
      <c r="F33" s="220" t="s">
        <v>951</v>
      </c>
      <c r="G33" s="233" t="s">
        <v>467</v>
      </c>
      <c r="H33" s="233" t="s">
        <v>773</v>
      </c>
      <c r="I33" s="236">
        <v>43830</v>
      </c>
      <c r="J33" s="237" t="s">
        <v>775</v>
      </c>
      <c r="K33" s="226">
        <v>43708</v>
      </c>
      <c r="L33" s="229">
        <v>0</v>
      </c>
      <c r="M33" s="228">
        <f>+M32+L33</f>
        <v>0</v>
      </c>
      <c r="N33" s="211"/>
      <c r="O33" s="211"/>
      <c r="W33"/>
      <c r="X33"/>
      <c r="Y33"/>
      <c r="Z33"/>
      <c r="AE33"/>
      <c r="AF33"/>
      <c r="AG33"/>
      <c r="AH33"/>
    </row>
    <row r="34" spans="1:34" s="199" customFormat="1" ht="18" customHeight="1" x14ac:dyDescent="0.25">
      <c r="A34" s="220">
        <v>11</v>
      </c>
      <c r="B34" s="220" t="s">
        <v>968</v>
      </c>
      <c r="C34" s="233" t="s">
        <v>948</v>
      </c>
      <c r="D34" s="234">
        <v>7641</v>
      </c>
      <c r="E34" s="235" t="s">
        <v>772</v>
      </c>
      <c r="F34" s="220" t="s">
        <v>951</v>
      </c>
      <c r="G34" s="233" t="s">
        <v>467</v>
      </c>
      <c r="H34" s="233" t="s">
        <v>773</v>
      </c>
      <c r="I34" s="236">
        <v>43830</v>
      </c>
      <c r="J34" s="237"/>
      <c r="K34" s="226">
        <v>43830</v>
      </c>
      <c r="L34" s="229">
        <v>0.5</v>
      </c>
      <c r="M34" s="228">
        <f>+M33+L34</f>
        <v>0.5</v>
      </c>
      <c r="N34" s="211"/>
      <c r="O34" s="211"/>
      <c r="W34"/>
      <c r="X34"/>
      <c r="Y34"/>
      <c r="Z34"/>
      <c r="AE34"/>
      <c r="AF34"/>
      <c r="AG34"/>
      <c r="AH34"/>
    </row>
    <row r="35" spans="1:34" s="199" customFormat="1" ht="18" customHeight="1" x14ac:dyDescent="0.25">
      <c r="A35" s="220">
        <v>12</v>
      </c>
      <c r="B35" s="220" t="s">
        <v>968</v>
      </c>
      <c r="C35" s="238" t="s">
        <v>949</v>
      </c>
      <c r="D35" s="239">
        <v>33867</v>
      </c>
      <c r="E35" s="238" t="s">
        <v>776</v>
      </c>
      <c r="F35" s="220" t="s">
        <v>952</v>
      </c>
      <c r="G35" s="233" t="s">
        <v>467</v>
      </c>
      <c r="H35" s="238" t="s">
        <v>777</v>
      </c>
      <c r="I35" s="240">
        <v>43830</v>
      </c>
      <c r="J35" s="233" t="s">
        <v>778</v>
      </c>
      <c r="K35" s="226">
        <v>43585</v>
      </c>
      <c r="L35" s="227">
        <v>0</v>
      </c>
      <c r="M35" s="228">
        <f>+L35</f>
        <v>0</v>
      </c>
      <c r="N35" s="211"/>
      <c r="O35" s="211"/>
      <c r="W35"/>
      <c r="X35"/>
      <c r="Y35"/>
      <c r="Z35"/>
      <c r="AE35"/>
      <c r="AF35"/>
      <c r="AG35"/>
      <c r="AH35"/>
    </row>
    <row r="36" spans="1:34" s="199" customFormat="1" ht="18" customHeight="1" x14ac:dyDescent="0.25">
      <c r="A36" s="220">
        <v>12</v>
      </c>
      <c r="B36" s="220" t="s">
        <v>968</v>
      </c>
      <c r="C36" s="238" t="s">
        <v>949</v>
      </c>
      <c r="D36" s="239">
        <v>33867</v>
      </c>
      <c r="E36" s="238" t="s">
        <v>776</v>
      </c>
      <c r="F36" s="220" t="s">
        <v>952</v>
      </c>
      <c r="G36" s="233" t="s">
        <v>467</v>
      </c>
      <c r="H36" s="238" t="s">
        <v>777</v>
      </c>
      <c r="I36" s="240">
        <v>43830</v>
      </c>
      <c r="J36" s="237" t="s">
        <v>779</v>
      </c>
      <c r="K36" s="226">
        <v>43708</v>
      </c>
      <c r="L36" s="229">
        <v>0.5</v>
      </c>
      <c r="M36" s="228">
        <f>+M35+L36</f>
        <v>0.5</v>
      </c>
      <c r="N36" s="211"/>
      <c r="O36" s="211"/>
      <c r="W36"/>
      <c r="X36"/>
      <c r="Y36"/>
      <c r="Z36"/>
      <c r="AE36"/>
      <c r="AF36"/>
      <c r="AG36"/>
      <c r="AH36"/>
    </row>
    <row r="37" spans="1:34" s="199" customFormat="1" ht="18" customHeight="1" x14ac:dyDescent="0.25">
      <c r="A37" s="220">
        <v>12</v>
      </c>
      <c r="B37" s="220" t="s">
        <v>968</v>
      </c>
      <c r="C37" s="238" t="s">
        <v>949</v>
      </c>
      <c r="D37" s="239">
        <v>33867</v>
      </c>
      <c r="E37" s="238" t="s">
        <v>776</v>
      </c>
      <c r="F37" s="220" t="s">
        <v>952</v>
      </c>
      <c r="G37" s="233" t="s">
        <v>467</v>
      </c>
      <c r="H37" s="238" t="s">
        <v>777</v>
      </c>
      <c r="I37" s="240">
        <v>43830</v>
      </c>
      <c r="J37" s="237"/>
      <c r="K37" s="226">
        <v>43830</v>
      </c>
      <c r="L37" s="229">
        <v>0.5</v>
      </c>
      <c r="M37" s="228">
        <f>+M36+L37</f>
        <v>1</v>
      </c>
      <c r="N37" s="211"/>
      <c r="O37" s="211"/>
      <c r="W37"/>
      <c r="X37"/>
      <c r="Y37"/>
      <c r="Z37"/>
      <c r="AE37"/>
      <c r="AF37"/>
      <c r="AG37"/>
      <c r="AH37"/>
    </row>
    <row r="38" spans="1:34" s="199" customFormat="1" ht="18" customHeight="1" x14ac:dyDescent="0.25">
      <c r="A38" s="220">
        <v>13</v>
      </c>
      <c r="B38" s="220" t="s">
        <v>969</v>
      </c>
      <c r="C38" s="58" t="s">
        <v>946</v>
      </c>
      <c r="D38" s="241" t="s">
        <v>729</v>
      </c>
      <c r="E38" s="242" t="s">
        <v>443</v>
      </c>
      <c r="F38" s="243" t="s">
        <v>780</v>
      </c>
      <c r="G38" s="224" t="s">
        <v>467</v>
      </c>
      <c r="H38" s="242" t="s">
        <v>133</v>
      </c>
      <c r="I38" s="244">
        <v>43830</v>
      </c>
      <c r="J38" s="242" t="s">
        <v>781</v>
      </c>
      <c r="K38" s="226">
        <v>43585</v>
      </c>
      <c r="L38" s="227">
        <v>0.33</v>
      </c>
      <c r="M38" s="228">
        <f>+L38</f>
        <v>0.33</v>
      </c>
      <c r="N38" s="211"/>
      <c r="O38" s="211"/>
      <c r="W38"/>
      <c r="X38"/>
      <c r="Y38"/>
      <c r="Z38"/>
      <c r="AE38"/>
      <c r="AF38"/>
      <c r="AG38"/>
      <c r="AH38"/>
    </row>
    <row r="39" spans="1:34" s="199" customFormat="1" ht="18" customHeight="1" x14ac:dyDescent="0.25">
      <c r="A39" s="220">
        <v>13</v>
      </c>
      <c r="B39" s="220" t="s">
        <v>969</v>
      </c>
      <c r="C39" s="58" t="s">
        <v>946</v>
      </c>
      <c r="D39" s="241" t="s">
        <v>729</v>
      </c>
      <c r="E39" s="242" t="s">
        <v>443</v>
      </c>
      <c r="F39" s="243" t="s">
        <v>780</v>
      </c>
      <c r="G39" s="224" t="s">
        <v>467</v>
      </c>
      <c r="H39" s="242" t="s">
        <v>133</v>
      </c>
      <c r="I39" s="244">
        <v>43830</v>
      </c>
      <c r="J39" s="243" t="s">
        <v>782</v>
      </c>
      <c r="K39" s="226">
        <v>43708</v>
      </c>
      <c r="L39" s="229">
        <v>0.33</v>
      </c>
      <c r="M39" s="228">
        <f>+M38+L39</f>
        <v>0.66</v>
      </c>
      <c r="N39" s="211"/>
      <c r="O39" s="211"/>
      <c r="W39"/>
      <c r="X39"/>
      <c r="Y39"/>
      <c r="Z39"/>
      <c r="AE39"/>
      <c r="AF39"/>
      <c r="AG39"/>
      <c r="AH39"/>
    </row>
    <row r="40" spans="1:34" s="199" customFormat="1" ht="18" customHeight="1" x14ac:dyDescent="0.25">
      <c r="A40" s="220">
        <v>13</v>
      </c>
      <c r="B40" s="220" t="s">
        <v>969</v>
      </c>
      <c r="C40" s="58" t="s">
        <v>946</v>
      </c>
      <c r="D40" s="241" t="s">
        <v>729</v>
      </c>
      <c r="E40" s="242" t="s">
        <v>443</v>
      </c>
      <c r="F40" s="243" t="s">
        <v>780</v>
      </c>
      <c r="G40" s="224" t="s">
        <v>467</v>
      </c>
      <c r="H40" s="242" t="s">
        <v>133</v>
      </c>
      <c r="I40" s="244">
        <v>43830</v>
      </c>
      <c r="J40" s="243"/>
      <c r="K40" s="226">
        <v>43830</v>
      </c>
      <c r="L40" s="229">
        <v>0.34</v>
      </c>
      <c r="M40" s="228">
        <f>+M39+L40</f>
        <v>1</v>
      </c>
      <c r="N40" s="211"/>
      <c r="O40" s="211"/>
      <c r="W40"/>
      <c r="X40"/>
      <c r="Y40"/>
      <c r="Z40"/>
      <c r="AE40"/>
      <c r="AF40"/>
      <c r="AG40"/>
      <c r="AH40"/>
    </row>
    <row r="41" spans="1:34" s="199" customFormat="1" ht="18" customHeight="1" x14ac:dyDescent="0.25">
      <c r="A41" s="220">
        <v>14</v>
      </c>
      <c r="B41" s="220" t="s">
        <v>969</v>
      </c>
      <c r="C41" s="58" t="s">
        <v>946</v>
      </c>
      <c r="D41" s="241" t="s">
        <v>901</v>
      </c>
      <c r="E41" s="242" t="s">
        <v>445</v>
      </c>
      <c r="F41" s="243" t="s">
        <v>783</v>
      </c>
      <c r="G41" s="224" t="s">
        <v>784</v>
      </c>
      <c r="H41" s="242" t="s">
        <v>133</v>
      </c>
      <c r="I41" s="244">
        <v>43830</v>
      </c>
      <c r="J41" s="242" t="s">
        <v>785</v>
      </c>
      <c r="K41" s="226">
        <v>43585</v>
      </c>
      <c r="L41" s="227">
        <v>0</v>
      </c>
      <c r="M41" s="228">
        <f>+L41</f>
        <v>0</v>
      </c>
      <c r="N41" s="211"/>
      <c r="O41" s="211"/>
      <c r="W41"/>
      <c r="X41"/>
      <c r="Y41"/>
      <c r="Z41"/>
      <c r="AE41"/>
      <c r="AF41"/>
      <c r="AG41"/>
      <c r="AH41"/>
    </row>
    <row r="42" spans="1:34" s="199" customFormat="1" ht="18" customHeight="1" x14ac:dyDescent="0.25">
      <c r="A42" s="220">
        <v>14</v>
      </c>
      <c r="B42" s="220" t="s">
        <v>969</v>
      </c>
      <c r="C42" s="58" t="s">
        <v>946</v>
      </c>
      <c r="D42" s="241" t="s">
        <v>901</v>
      </c>
      <c r="E42" s="242" t="s">
        <v>445</v>
      </c>
      <c r="F42" s="243" t="s">
        <v>783</v>
      </c>
      <c r="G42" s="224" t="s">
        <v>784</v>
      </c>
      <c r="H42" s="242" t="s">
        <v>133</v>
      </c>
      <c r="I42" s="244">
        <v>43830</v>
      </c>
      <c r="J42" s="243" t="s">
        <v>786</v>
      </c>
      <c r="K42" s="226">
        <v>43708</v>
      </c>
      <c r="L42" s="229">
        <v>0.66</v>
      </c>
      <c r="M42" s="228">
        <f>+M41+L42</f>
        <v>0.66</v>
      </c>
      <c r="N42" s="211"/>
      <c r="O42" s="211"/>
      <c r="W42"/>
      <c r="X42"/>
      <c r="Y42"/>
      <c r="Z42"/>
      <c r="AE42"/>
      <c r="AF42"/>
      <c r="AG42"/>
      <c r="AH42"/>
    </row>
    <row r="43" spans="1:34" s="199" customFormat="1" ht="18" customHeight="1" x14ac:dyDescent="0.25">
      <c r="A43" s="220">
        <v>14</v>
      </c>
      <c r="B43" s="220" t="s">
        <v>969</v>
      </c>
      <c r="C43" s="58" t="s">
        <v>946</v>
      </c>
      <c r="D43" s="241" t="s">
        <v>901</v>
      </c>
      <c r="E43" s="242" t="s">
        <v>445</v>
      </c>
      <c r="F43" s="243" t="s">
        <v>783</v>
      </c>
      <c r="G43" s="224" t="s">
        <v>784</v>
      </c>
      <c r="H43" s="242" t="s">
        <v>133</v>
      </c>
      <c r="I43" s="244">
        <v>43830</v>
      </c>
      <c r="J43" s="243"/>
      <c r="K43" s="226">
        <v>43830</v>
      </c>
      <c r="L43" s="229">
        <v>0.34</v>
      </c>
      <c r="M43" s="228">
        <f>+M42+L43</f>
        <v>1</v>
      </c>
      <c r="N43" s="211"/>
      <c r="O43" s="211"/>
      <c r="W43"/>
      <c r="X43"/>
      <c r="Y43"/>
      <c r="Z43"/>
      <c r="AE43"/>
      <c r="AF43"/>
      <c r="AG43"/>
      <c r="AH43"/>
    </row>
    <row r="44" spans="1:34" s="199" customFormat="1" ht="18" customHeight="1" x14ac:dyDescent="0.25">
      <c r="A44" s="220">
        <v>15</v>
      </c>
      <c r="B44" s="220" t="s">
        <v>969</v>
      </c>
      <c r="C44" s="58" t="s">
        <v>946</v>
      </c>
      <c r="D44" s="241" t="s">
        <v>905</v>
      </c>
      <c r="E44" s="242" t="s">
        <v>447</v>
      </c>
      <c r="F44" s="243" t="s">
        <v>787</v>
      </c>
      <c r="G44" s="224" t="s">
        <v>467</v>
      </c>
      <c r="H44" s="242" t="s">
        <v>133</v>
      </c>
      <c r="I44" s="244">
        <v>43830</v>
      </c>
      <c r="J44" s="243" t="s">
        <v>788</v>
      </c>
      <c r="K44" s="226">
        <v>43585</v>
      </c>
      <c r="L44" s="227">
        <v>0.33</v>
      </c>
      <c r="M44" s="228">
        <f>+L44</f>
        <v>0.33</v>
      </c>
      <c r="N44" s="211"/>
      <c r="O44" s="211"/>
      <c r="W44"/>
      <c r="X44"/>
      <c r="Y44"/>
      <c r="Z44"/>
      <c r="AE44"/>
      <c r="AF44"/>
      <c r="AG44"/>
      <c r="AH44"/>
    </row>
    <row r="45" spans="1:34" s="199" customFormat="1" ht="18" customHeight="1" x14ac:dyDescent="0.25">
      <c r="A45" s="220">
        <v>15</v>
      </c>
      <c r="B45" s="220" t="s">
        <v>969</v>
      </c>
      <c r="C45" s="58" t="s">
        <v>946</v>
      </c>
      <c r="D45" s="241" t="s">
        <v>905</v>
      </c>
      <c r="E45" s="242" t="s">
        <v>447</v>
      </c>
      <c r="F45" s="243" t="s">
        <v>787</v>
      </c>
      <c r="G45" s="224" t="s">
        <v>467</v>
      </c>
      <c r="H45" s="242" t="s">
        <v>133</v>
      </c>
      <c r="I45" s="244">
        <v>43830</v>
      </c>
      <c r="J45" s="243" t="s">
        <v>789</v>
      </c>
      <c r="K45" s="226">
        <v>43708</v>
      </c>
      <c r="L45" s="229">
        <v>0.33600000000000002</v>
      </c>
      <c r="M45" s="228">
        <f>+M44+L45</f>
        <v>0.66600000000000004</v>
      </c>
      <c r="N45" s="211"/>
      <c r="O45" s="211"/>
      <c r="W45"/>
      <c r="X45"/>
      <c r="Y45"/>
      <c r="Z45"/>
      <c r="AE45"/>
      <c r="AF45"/>
      <c r="AG45"/>
      <c r="AH45"/>
    </row>
    <row r="46" spans="1:34" s="199" customFormat="1" ht="18" customHeight="1" x14ac:dyDescent="0.25">
      <c r="A46" s="220">
        <v>15</v>
      </c>
      <c r="B46" s="220" t="s">
        <v>969</v>
      </c>
      <c r="C46" s="58" t="s">
        <v>946</v>
      </c>
      <c r="D46" s="241" t="s">
        <v>905</v>
      </c>
      <c r="E46" s="242" t="s">
        <v>447</v>
      </c>
      <c r="F46" s="243" t="s">
        <v>787</v>
      </c>
      <c r="G46" s="224" t="s">
        <v>467</v>
      </c>
      <c r="H46" s="242" t="s">
        <v>133</v>
      </c>
      <c r="I46" s="244">
        <v>43830</v>
      </c>
      <c r="J46" s="243"/>
      <c r="K46" s="226">
        <v>43830</v>
      </c>
      <c r="L46" s="229">
        <v>0.33400000000000002</v>
      </c>
      <c r="M46" s="228">
        <f>+M45+L46</f>
        <v>1</v>
      </c>
      <c r="N46" s="211"/>
      <c r="O46" s="211"/>
      <c r="W46"/>
      <c r="X46"/>
      <c r="Y46"/>
      <c r="Z46"/>
      <c r="AE46"/>
      <c r="AF46"/>
      <c r="AG46"/>
      <c r="AH46"/>
    </row>
    <row r="47" spans="1:34" s="199" customFormat="1" ht="18" customHeight="1" x14ac:dyDescent="0.25">
      <c r="A47" s="220">
        <v>16</v>
      </c>
      <c r="B47" s="220" t="s">
        <v>969</v>
      </c>
      <c r="C47" s="58" t="s">
        <v>946</v>
      </c>
      <c r="D47" s="241" t="s">
        <v>910</v>
      </c>
      <c r="E47" s="242" t="s">
        <v>449</v>
      </c>
      <c r="F47" s="242" t="s">
        <v>790</v>
      </c>
      <c r="G47" s="224" t="s">
        <v>467</v>
      </c>
      <c r="H47" s="242" t="s">
        <v>133</v>
      </c>
      <c r="I47" s="244">
        <v>43830</v>
      </c>
      <c r="J47" s="243" t="s">
        <v>791</v>
      </c>
      <c r="K47" s="226">
        <v>43585</v>
      </c>
      <c r="L47" s="227">
        <v>0</v>
      </c>
      <c r="M47" s="228">
        <f>+L47</f>
        <v>0</v>
      </c>
      <c r="N47" s="211"/>
      <c r="O47" s="211"/>
      <c r="W47"/>
      <c r="X47"/>
      <c r="Y47"/>
      <c r="Z47"/>
      <c r="AE47"/>
      <c r="AF47"/>
      <c r="AG47"/>
      <c r="AH47"/>
    </row>
    <row r="48" spans="1:34" s="199" customFormat="1" ht="18" customHeight="1" x14ac:dyDescent="0.25">
      <c r="A48" s="220">
        <v>16</v>
      </c>
      <c r="B48" s="220" t="s">
        <v>969</v>
      </c>
      <c r="C48" s="58" t="s">
        <v>946</v>
      </c>
      <c r="D48" s="241" t="s">
        <v>910</v>
      </c>
      <c r="E48" s="242" t="s">
        <v>449</v>
      </c>
      <c r="F48" s="242" t="s">
        <v>790</v>
      </c>
      <c r="G48" s="224" t="s">
        <v>467</v>
      </c>
      <c r="H48" s="242" t="s">
        <v>133</v>
      </c>
      <c r="I48" s="244">
        <v>43830</v>
      </c>
      <c r="J48" s="243" t="s">
        <v>792</v>
      </c>
      <c r="K48" s="226">
        <v>43708</v>
      </c>
      <c r="L48" s="229">
        <v>0.66600000000000004</v>
      </c>
      <c r="M48" s="228">
        <f>+M47+L48</f>
        <v>0.66600000000000004</v>
      </c>
      <c r="N48" s="211"/>
      <c r="O48" s="211"/>
      <c r="W48"/>
      <c r="X48"/>
      <c r="Y48"/>
      <c r="Z48"/>
      <c r="AE48"/>
      <c r="AF48"/>
      <c r="AG48"/>
      <c r="AH48"/>
    </row>
    <row r="49" spans="1:34" s="199" customFormat="1" ht="18" customHeight="1" x14ac:dyDescent="0.25">
      <c r="A49" s="220">
        <v>16</v>
      </c>
      <c r="B49" s="220" t="s">
        <v>969</v>
      </c>
      <c r="C49" s="58" t="s">
        <v>946</v>
      </c>
      <c r="D49" s="241" t="s">
        <v>910</v>
      </c>
      <c r="E49" s="242" t="s">
        <v>449</v>
      </c>
      <c r="F49" s="242" t="s">
        <v>790</v>
      </c>
      <c r="G49" s="224" t="s">
        <v>467</v>
      </c>
      <c r="H49" s="242" t="s">
        <v>133</v>
      </c>
      <c r="I49" s="244">
        <v>43830</v>
      </c>
      <c r="J49" s="243"/>
      <c r="K49" s="226">
        <v>43830</v>
      </c>
      <c r="L49" s="229">
        <v>0.33400000000000002</v>
      </c>
      <c r="M49" s="228">
        <f>+M48+L49</f>
        <v>1</v>
      </c>
      <c r="N49" s="211"/>
      <c r="O49" s="211"/>
      <c r="W49"/>
      <c r="X49"/>
      <c r="Y49"/>
      <c r="Z49"/>
      <c r="AE49"/>
      <c r="AF49"/>
      <c r="AG49"/>
      <c r="AH49"/>
    </row>
    <row r="50" spans="1:34" s="199" customFormat="1" ht="18" customHeight="1" x14ac:dyDescent="0.25">
      <c r="A50" s="220">
        <v>17</v>
      </c>
      <c r="B50" s="220" t="s">
        <v>969</v>
      </c>
      <c r="C50" s="58" t="s">
        <v>946</v>
      </c>
      <c r="D50" s="241" t="s">
        <v>974</v>
      </c>
      <c r="E50" s="242" t="s">
        <v>450</v>
      </c>
      <c r="F50" s="243" t="s">
        <v>793</v>
      </c>
      <c r="G50" s="224" t="s">
        <v>467</v>
      </c>
      <c r="H50" s="242" t="s">
        <v>159</v>
      </c>
      <c r="I50" s="244">
        <v>43798</v>
      </c>
      <c r="J50" s="243" t="s">
        <v>794</v>
      </c>
      <c r="K50" s="226">
        <v>43585</v>
      </c>
      <c r="L50" s="245">
        <v>0</v>
      </c>
      <c r="M50" s="228">
        <f>+L50</f>
        <v>0</v>
      </c>
      <c r="N50" s="211"/>
      <c r="O50" s="211"/>
      <c r="W50"/>
      <c r="X50"/>
      <c r="Y50"/>
      <c r="Z50"/>
      <c r="AE50"/>
      <c r="AF50"/>
      <c r="AG50"/>
      <c r="AH50"/>
    </row>
    <row r="51" spans="1:34" s="199" customFormat="1" ht="18" customHeight="1" x14ac:dyDescent="0.25">
      <c r="A51" s="220">
        <v>17</v>
      </c>
      <c r="B51" s="220" t="s">
        <v>969</v>
      </c>
      <c r="C51" s="58" t="s">
        <v>946</v>
      </c>
      <c r="D51" s="241" t="s">
        <v>974</v>
      </c>
      <c r="E51" s="242" t="s">
        <v>450</v>
      </c>
      <c r="F51" s="243" t="s">
        <v>793</v>
      </c>
      <c r="G51" s="224" t="s">
        <v>467</v>
      </c>
      <c r="H51" s="242" t="s">
        <v>159</v>
      </c>
      <c r="I51" s="244">
        <v>43798</v>
      </c>
      <c r="J51" s="243" t="s">
        <v>794</v>
      </c>
      <c r="K51" s="226">
        <v>43708</v>
      </c>
      <c r="L51" s="229">
        <v>0</v>
      </c>
      <c r="M51" s="228">
        <f>+M50+L51</f>
        <v>0</v>
      </c>
      <c r="N51" s="211"/>
      <c r="O51" s="211"/>
      <c r="W51"/>
      <c r="X51"/>
      <c r="Y51"/>
      <c r="Z51"/>
      <c r="AE51"/>
      <c r="AF51"/>
      <c r="AG51"/>
      <c r="AH51"/>
    </row>
    <row r="52" spans="1:34" s="199" customFormat="1" ht="18" customHeight="1" x14ac:dyDescent="0.25">
      <c r="A52" s="220">
        <v>17</v>
      </c>
      <c r="B52" s="220" t="s">
        <v>969</v>
      </c>
      <c r="C52" s="58" t="s">
        <v>946</v>
      </c>
      <c r="D52" s="241" t="s">
        <v>974</v>
      </c>
      <c r="E52" s="242" t="s">
        <v>450</v>
      </c>
      <c r="F52" s="243" t="s">
        <v>793</v>
      </c>
      <c r="G52" s="224" t="s">
        <v>467</v>
      </c>
      <c r="H52" s="242" t="s">
        <v>159</v>
      </c>
      <c r="I52" s="244">
        <v>43798</v>
      </c>
      <c r="J52" s="243"/>
      <c r="K52" s="226">
        <v>43830</v>
      </c>
      <c r="L52" s="229">
        <v>1</v>
      </c>
      <c r="M52" s="228">
        <f>+M51+L52</f>
        <v>1</v>
      </c>
      <c r="N52" s="211"/>
      <c r="O52" s="211"/>
      <c r="W52"/>
      <c r="X52"/>
      <c r="Y52"/>
      <c r="Z52"/>
      <c r="AE52"/>
      <c r="AF52"/>
      <c r="AG52"/>
      <c r="AH52"/>
    </row>
    <row r="53" spans="1:34" s="199" customFormat="1" ht="18" customHeight="1" x14ac:dyDescent="0.25">
      <c r="A53" s="220">
        <v>18</v>
      </c>
      <c r="B53" s="220" t="s">
        <v>969</v>
      </c>
      <c r="C53" s="58" t="s">
        <v>946</v>
      </c>
      <c r="D53" s="241" t="s">
        <v>975</v>
      </c>
      <c r="E53" s="242" t="s">
        <v>452</v>
      </c>
      <c r="F53" s="243" t="s">
        <v>795</v>
      </c>
      <c r="G53" s="224" t="s">
        <v>467</v>
      </c>
      <c r="H53" s="242" t="s">
        <v>133</v>
      </c>
      <c r="I53" s="244">
        <v>43814</v>
      </c>
      <c r="J53" s="243" t="s">
        <v>796</v>
      </c>
      <c r="K53" s="226">
        <v>43585</v>
      </c>
      <c r="L53" s="227">
        <v>0</v>
      </c>
      <c r="M53" s="228">
        <f>+L53</f>
        <v>0</v>
      </c>
      <c r="N53" s="211"/>
      <c r="O53" s="211"/>
      <c r="W53"/>
      <c r="X53"/>
      <c r="Y53"/>
      <c r="Z53"/>
      <c r="AE53"/>
      <c r="AF53"/>
      <c r="AG53"/>
      <c r="AH53"/>
    </row>
    <row r="54" spans="1:34" s="199" customFormat="1" ht="18" customHeight="1" x14ac:dyDescent="0.25">
      <c r="A54" s="220">
        <v>18</v>
      </c>
      <c r="B54" s="220" t="s">
        <v>969</v>
      </c>
      <c r="C54" s="58" t="s">
        <v>946</v>
      </c>
      <c r="D54" s="241" t="s">
        <v>975</v>
      </c>
      <c r="E54" s="242" t="s">
        <v>452</v>
      </c>
      <c r="F54" s="243" t="s">
        <v>795</v>
      </c>
      <c r="G54" s="224" t="s">
        <v>467</v>
      </c>
      <c r="H54" s="242" t="s">
        <v>133</v>
      </c>
      <c r="I54" s="244">
        <v>43814</v>
      </c>
      <c r="J54" s="243" t="s">
        <v>796</v>
      </c>
      <c r="K54" s="226">
        <v>43708</v>
      </c>
      <c r="L54" s="229">
        <v>0</v>
      </c>
      <c r="M54" s="228">
        <f>+M53+L54</f>
        <v>0</v>
      </c>
      <c r="N54" s="211"/>
      <c r="O54" s="211"/>
      <c r="W54"/>
      <c r="X54"/>
      <c r="Y54"/>
      <c r="Z54"/>
      <c r="AE54"/>
      <c r="AF54"/>
      <c r="AG54"/>
      <c r="AH54"/>
    </row>
    <row r="55" spans="1:34" s="199" customFormat="1" ht="18" customHeight="1" x14ac:dyDescent="0.25">
      <c r="A55" s="220">
        <v>18</v>
      </c>
      <c r="B55" s="220" t="s">
        <v>969</v>
      </c>
      <c r="C55" s="58" t="s">
        <v>946</v>
      </c>
      <c r="D55" s="241" t="s">
        <v>975</v>
      </c>
      <c r="E55" s="242" t="s">
        <v>452</v>
      </c>
      <c r="F55" s="243" t="s">
        <v>795</v>
      </c>
      <c r="G55" s="224" t="s">
        <v>467</v>
      </c>
      <c r="H55" s="242" t="s">
        <v>133</v>
      </c>
      <c r="I55" s="244">
        <v>43814</v>
      </c>
      <c r="J55" s="243"/>
      <c r="K55" s="226">
        <v>43830</v>
      </c>
      <c r="L55" s="229">
        <v>1</v>
      </c>
      <c r="M55" s="228">
        <f>+M54+L55</f>
        <v>1</v>
      </c>
      <c r="N55" s="211"/>
      <c r="O55" s="211"/>
      <c r="W55"/>
      <c r="X55"/>
      <c r="Y55"/>
      <c r="Z55"/>
      <c r="AE55"/>
      <c r="AF55"/>
      <c r="AG55"/>
      <c r="AH55"/>
    </row>
    <row r="56" spans="1:34" s="199" customFormat="1" ht="18" customHeight="1" x14ac:dyDescent="0.25">
      <c r="A56" s="220">
        <v>19</v>
      </c>
      <c r="B56" s="220" t="s">
        <v>969</v>
      </c>
      <c r="C56" s="58" t="s">
        <v>946</v>
      </c>
      <c r="D56" s="241" t="s">
        <v>976</v>
      </c>
      <c r="E56" s="242" t="s">
        <v>453</v>
      </c>
      <c r="F56" s="243" t="s">
        <v>797</v>
      </c>
      <c r="G56" s="243" t="s">
        <v>798</v>
      </c>
      <c r="H56" s="242" t="s">
        <v>799</v>
      </c>
      <c r="I56" s="244">
        <v>43830</v>
      </c>
      <c r="J56" s="242" t="s">
        <v>800</v>
      </c>
      <c r="K56" s="226">
        <v>43585</v>
      </c>
      <c r="L56" s="227">
        <v>0.33</v>
      </c>
      <c r="M56" s="228">
        <f>+L56</f>
        <v>0.33</v>
      </c>
      <c r="N56" s="211"/>
      <c r="O56" s="211"/>
      <c r="W56"/>
      <c r="X56"/>
      <c r="Y56"/>
      <c r="Z56"/>
      <c r="AE56"/>
      <c r="AF56"/>
      <c r="AG56"/>
      <c r="AH56"/>
    </row>
    <row r="57" spans="1:34" s="199" customFormat="1" ht="18" customHeight="1" x14ac:dyDescent="0.25">
      <c r="A57" s="220">
        <v>19</v>
      </c>
      <c r="B57" s="220" t="s">
        <v>969</v>
      </c>
      <c r="C57" s="58" t="s">
        <v>946</v>
      </c>
      <c r="D57" s="241" t="s">
        <v>976</v>
      </c>
      <c r="E57" s="242" t="s">
        <v>453</v>
      </c>
      <c r="F57" s="243" t="s">
        <v>797</v>
      </c>
      <c r="G57" s="243" t="s">
        <v>798</v>
      </c>
      <c r="H57" s="242" t="s">
        <v>799</v>
      </c>
      <c r="I57" s="244">
        <v>43830</v>
      </c>
      <c r="J57" s="243" t="s">
        <v>801</v>
      </c>
      <c r="K57" s="226">
        <v>43708</v>
      </c>
      <c r="L57" s="229">
        <v>0</v>
      </c>
      <c r="M57" s="228">
        <f>+M56+L57</f>
        <v>0.33</v>
      </c>
      <c r="N57" s="211"/>
      <c r="O57" s="211"/>
      <c r="W57"/>
      <c r="X57"/>
      <c r="Y57"/>
      <c r="Z57"/>
      <c r="AE57"/>
      <c r="AF57"/>
      <c r="AG57"/>
      <c r="AH57"/>
    </row>
    <row r="58" spans="1:34" s="199" customFormat="1" ht="18" customHeight="1" x14ac:dyDescent="0.25">
      <c r="A58" s="220">
        <v>19</v>
      </c>
      <c r="B58" s="220" t="s">
        <v>969</v>
      </c>
      <c r="C58" s="58" t="s">
        <v>946</v>
      </c>
      <c r="D58" s="241" t="s">
        <v>976</v>
      </c>
      <c r="E58" s="242" t="s">
        <v>453</v>
      </c>
      <c r="F58" s="243" t="s">
        <v>797</v>
      </c>
      <c r="G58" s="243" t="s">
        <v>798</v>
      </c>
      <c r="H58" s="242" t="s">
        <v>799</v>
      </c>
      <c r="I58" s="244">
        <v>43830</v>
      </c>
      <c r="J58" s="243"/>
      <c r="K58" s="226">
        <v>43830</v>
      </c>
      <c r="L58" s="229">
        <v>0.67</v>
      </c>
      <c r="M58" s="228">
        <f>+M57+L58</f>
        <v>1</v>
      </c>
      <c r="N58" s="211"/>
      <c r="O58" s="211"/>
      <c r="W58"/>
      <c r="X58"/>
      <c r="Y58"/>
      <c r="Z58"/>
      <c r="AE58"/>
      <c r="AF58"/>
      <c r="AG58"/>
      <c r="AH58"/>
    </row>
    <row r="59" spans="1:34" s="199" customFormat="1" ht="18" customHeight="1" x14ac:dyDescent="0.25">
      <c r="A59" s="220">
        <v>20</v>
      </c>
      <c r="B59" s="220" t="s">
        <v>969</v>
      </c>
      <c r="C59" s="58" t="s">
        <v>946</v>
      </c>
      <c r="D59" s="241" t="s">
        <v>977</v>
      </c>
      <c r="E59" s="242" t="s">
        <v>454</v>
      </c>
      <c r="F59" s="243" t="s">
        <v>802</v>
      </c>
      <c r="G59" s="243" t="s">
        <v>803</v>
      </c>
      <c r="H59" s="242" t="s">
        <v>159</v>
      </c>
      <c r="I59" s="244">
        <v>43830</v>
      </c>
      <c r="J59" s="242" t="s">
        <v>804</v>
      </c>
      <c r="K59" s="226">
        <v>43585</v>
      </c>
      <c r="L59" s="227">
        <v>0.33</v>
      </c>
      <c r="M59" s="228">
        <f>+L59</f>
        <v>0.33</v>
      </c>
      <c r="N59" s="211"/>
      <c r="O59" s="211"/>
      <c r="W59"/>
      <c r="X59"/>
      <c r="Y59"/>
      <c r="Z59"/>
      <c r="AE59"/>
      <c r="AF59"/>
      <c r="AG59"/>
      <c r="AH59"/>
    </row>
    <row r="60" spans="1:34" s="199" customFormat="1" ht="18" customHeight="1" x14ac:dyDescent="0.25">
      <c r="A60" s="220">
        <v>20</v>
      </c>
      <c r="B60" s="220" t="s">
        <v>969</v>
      </c>
      <c r="C60" s="58" t="s">
        <v>946</v>
      </c>
      <c r="D60" s="241" t="s">
        <v>977</v>
      </c>
      <c r="E60" s="242" t="s">
        <v>454</v>
      </c>
      <c r="F60" s="243" t="s">
        <v>802</v>
      </c>
      <c r="G60" s="243" t="s">
        <v>803</v>
      </c>
      <c r="H60" s="242" t="s">
        <v>159</v>
      </c>
      <c r="I60" s="244">
        <v>43830</v>
      </c>
      <c r="J60" s="243" t="s">
        <v>805</v>
      </c>
      <c r="K60" s="226">
        <v>43708</v>
      </c>
      <c r="L60" s="229">
        <v>0.33</v>
      </c>
      <c r="M60" s="228">
        <f>+M59+L60</f>
        <v>0.66</v>
      </c>
      <c r="N60" s="215"/>
      <c r="O60" s="215"/>
      <c r="W60"/>
      <c r="X60"/>
      <c r="Y60"/>
      <c r="Z60"/>
      <c r="AE60"/>
      <c r="AF60"/>
      <c r="AG60"/>
      <c r="AH60"/>
    </row>
    <row r="61" spans="1:34" s="199" customFormat="1" ht="18" customHeight="1" x14ac:dyDescent="0.25">
      <c r="A61" s="220">
        <v>20</v>
      </c>
      <c r="B61" s="220" t="s">
        <v>969</v>
      </c>
      <c r="C61" s="58" t="s">
        <v>946</v>
      </c>
      <c r="D61" s="241" t="s">
        <v>977</v>
      </c>
      <c r="E61" s="242" t="s">
        <v>454</v>
      </c>
      <c r="F61" s="243" t="s">
        <v>802</v>
      </c>
      <c r="G61" s="243" t="s">
        <v>803</v>
      </c>
      <c r="H61" s="242" t="s">
        <v>159</v>
      </c>
      <c r="I61" s="244">
        <v>43830</v>
      </c>
      <c r="J61" s="243"/>
      <c r="K61" s="226">
        <v>43830</v>
      </c>
      <c r="L61" s="229">
        <v>0.34</v>
      </c>
      <c r="M61" s="228">
        <f>+M60+L61</f>
        <v>1</v>
      </c>
      <c r="N61" s="215"/>
      <c r="O61" s="215"/>
      <c r="W61"/>
      <c r="X61"/>
      <c r="Y61"/>
      <c r="Z61"/>
      <c r="AE61"/>
      <c r="AF61"/>
      <c r="AG61"/>
      <c r="AH61"/>
    </row>
    <row r="62" spans="1:34" s="199" customFormat="1" ht="18" customHeight="1" x14ac:dyDescent="0.25">
      <c r="A62" s="220">
        <v>21</v>
      </c>
      <c r="B62" s="220" t="s">
        <v>969</v>
      </c>
      <c r="C62" s="58" t="s">
        <v>945</v>
      </c>
      <c r="D62" s="241" t="s">
        <v>736</v>
      </c>
      <c r="E62" s="242" t="s">
        <v>455</v>
      </c>
      <c r="F62" s="242" t="s">
        <v>806</v>
      </c>
      <c r="G62" s="242" t="s">
        <v>807</v>
      </c>
      <c r="H62" s="242" t="s">
        <v>808</v>
      </c>
      <c r="I62" s="244">
        <v>43830</v>
      </c>
      <c r="J62" s="243" t="s">
        <v>809</v>
      </c>
      <c r="K62" s="226">
        <v>43585</v>
      </c>
      <c r="L62" s="227">
        <v>0.3</v>
      </c>
      <c r="M62" s="228">
        <f>+L62</f>
        <v>0.3</v>
      </c>
      <c r="N62" s="215"/>
      <c r="O62" s="215"/>
      <c r="W62"/>
      <c r="X62"/>
      <c r="Y62"/>
      <c r="Z62"/>
      <c r="AE62"/>
      <c r="AF62"/>
      <c r="AG62"/>
      <c r="AH62"/>
    </row>
    <row r="63" spans="1:34" s="199" customFormat="1" ht="18" customHeight="1" x14ac:dyDescent="0.25">
      <c r="A63" s="220">
        <v>21</v>
      </c>
      <c r="B63" s="220" t="s">
        <v>969</v>
      </c>
      <c r="C63" s="58" t="s">
        <v>945</v>
      </c>
      <c r="D63" s="241" t="s">
        <v>736</v>
      </c>
      <c r="E63" s="242" t="s">
        <v>455</v>
      </c>
      <c r="F63" s="242" t="s">
        <v>806</v>
      </c>
      <c r="G63" s="242" t="s">
        <v>807</v>
      </c>
      <c r="H63" s="242" t="s">
        <v>808</v>
      </c>
      <c r="I63" s="244">
        <v>43830</v>
      </c>
      <c r="J63" s="246" t="s">
        <v>810</v>
      </c>
      <c r="K63" s="226">
        <v>43708</v>
      </c>
      <c r="L63" s="229">
        <v>0.03</v>
      </c>
      <c r="M63" s="228">
        <f>+M62+L63</f>
        <v>0.32999999999999996</v>
      </c>
      <c r="N63" s="215"/>
      <c r="O63" s="215"/>
      <c r="W63"/>
      <c r="X63"/>
      <c r="Y63"/>
      <c r="Z63"/>
      <c r="AE63"/>
      <c r="AF63"/>
      <c r="AG63"/>
      <c r="AH63"/>
    </row>
    <row r="64" spans="1:34" s="199" customFormat="1" ht="18" customHeight="1" x14ac:dyDescent="0.25">
      <c r="A64" s="220">
        <v>21</v>
      </c>
      <c r="B64" s="220" t="s">
        <v>969</v>
      </c>
      <c r="C64" s="58" t="s">
        <v>945</v>
      </c>
      <c r="D64" s="241" t="s">
        <v>736</v>
      </c>
      <c r="E64" s="242" t="s">
        <v>455</v>
      </c>
      <c r="F64" s="242" t="s">
        <v>806</v>
      </c>
      <c r="G64" s="242" t="s">
        <v>807</v>
      </c>
      <c r="H64" s="242" t="s">
        <v>808</v>
      </c>
      <c r="I64" s="244">
        <v>43830</v>
      </c>
      <c r="J64" s="246"/>
      <c r="K64" s="226">
        <v>43830</v>
      </c>
      <c r="L64" s="229">
        <v>0.67</v>
      </c>
      <c r="M64" s="228">
        <f>+M63+L64</f>
        <v>1</v>
      </c>
      <c r="N64" s="215"/>
      <c r="O64" s="215"/>
      <c r="W64"/>
      <c r="X64"/>
      <c r="Y64"/>
      <c r="Z64"/>
      <c r="AE64"/>
      <c r="AF64"/>
      <c r="AG64"/>
      <c r="AH64"/>
    </row>
    <row r="65" spans="1:34" s="199" customFormat="1" ht="18" customHeight="1" x14ac:dyDescent="0.25">
      <c r="A65" s="220">
        <v>22</v>
      </c>
      <c r="B65" s="220" t="s">
        <v>969</v>
      </c>
      <c r="C65" s="58" t="s">
        <v>945</v>
      </c>
      <c r="D65" s="241" t="s">
        <v>918</v>
      </c>
      <c r="E65" s="242" t="s">
        <v>457</v>
      </c>
      <c r="F65" s="242" t="s">
        <v>811</v>
      </c>
      <c r="G65" s="242" t="s">
        <v>812</v>
      </c>
      <c r="H65" s="242" t="s">
        <v>813</v>
      </c>
      <c r="I65" s="244">
        <v>43830</v>
      </c>
      <c r="J65" s="242" t="s">
        <v>814</v>
      </c>
      <c r="K65" s="226">
        <v>43585</v>
      </c>
      <c r="L65" s="227">
        <v>0.3</v>
      </c>
      <c r="M65" s="228">
        <f>+L65</f>
        <v>0.3</v>
      </c>
      <c r="N65" s="215"/>
      <c r="O65" s="215"/>
      <c r="W65"/>
      <c r="X65"/>
      <c r="Y65"/>
      <c r="Z65"/>
      <c r="AE65"/>
      <c r="AF65"/>
      <c r="AG65"/>
      <c r="AH65"/>
    </row>
    <row r="66" spans="1:34" s="199" customFormat="1" ht="18" customHeight="1" x14ac:dyDescent="0.25">
      <c r="A66" s="220">
        <v>22</v>
      </c>
      <c r="B66" s="220" t="s">
        <v>969</v>
      </c>
      <c r="C66" s="58" t="s">
        <v>945</v>
      </c>
      <c r="D66" s="241" t="s">
        <v>918</v>
      </c>
      <c r="E66" s="242" t="s">
        <v>457</v>
      </c>
      <c r="F66" s="242" t="s">
        <v>811</v>
      </c>
      <c r="G66" s="242" t="s">
        <v>812</v>
      </c>
      <c r="H66" s="242" t="s">
        <v>813</v>
      </c>
      <c r="I66" s="244">
        <v>43830</v>
      </c>
      <c r="J66" s="243" t="s">
        <v>815</v>
      </c>
      <c r="K66" s="226">
        <v>43708</v>
      </c>
      <c r="L66" s="229">
        <v>0.36</v>
      </c>
      <c r="M66" s="228">
        <f>+M65+L66</f>
        <v>0.65999999999999992</v>
      </c>
      <c r="N66" s="215"/>
      <c r="O66" s="215"/>
      <c r="W66"/>
      <c r="X66"/>
      <c r="Y66" s="202"/>
      <c r="Z66" s="203"/>
    </row>
    <row r="67" spans="1:34" s="199" customFormat="1" ht="18" customHeight="1" x14ac:dyDescent="0.25">
      <c r="A67" s="220">
        <v>22</v>
      </c>
      <c r="B67" s="220" t="s">
        <v>969</v>
      </c>
      <c r="C67" s="58" t="s">
        <v>945</v>
      </c>
      <c r="D67" s="241" t="s">
        <v>918</v>
      </c>
      <c r="E67" s="242" t="s">
        <v>457</v>
      </c>
      <c r="F67" s="242" t="s">
        <v>811</v>
      </c>
      <c r="G67" s="242" t="s">
        <v>812</v>
      </c>
      <c r="H67" s="242" t="s">
        <v>813</v>
      </c>
      <c r="I67" s="244">
        <v>43830</v>
      </c>
      <c r="J67" s="243"/>
      <c r="K67" s="226">
        <v>43830</v>
      </c>
      <c r="L67" s="229">
        <v>0.34</v>
      </c>
      <c r="M67" s="228">
        <f>+M66+L67</f>
        <v>1</v>
      </c>
      <c r="N67" s="215"/>
      <c r="O67" s="215"/>
      <c r="W67"/>
      <c r="X67"/>
      <c r="Y67" s="202"/>
      <c r="Z67" s="203"/>
    </row>
    <row r="68" spans="1:34" s="199" customFormat="1" ht="18" customHeight="1" x14ac:dyDescent="0.25">
      <c r="A68" s="220">
        <v>23</v>
      </c>
      <c r="B68" s="220" t="s">
        <v>969</v>
      </c>
      <c r="C68" s="58" t="s">
        <v>945</v>
      </c>
      <c r="D68" s="241" t="s">
        <v>978</v>
      </c>
      <c r="E68" s="243" t="s">
        <v>458</v>
      </c>
      <c r="F68" s="242" t="s">
        <v>816</v>
      </c>
      <c r="G68" s="224" t="s">
        <v>467</v>
      </c>
      <c r="H68" s="242" t="s">
        <v>817</v>
      </c>
      <c r="I68" s="244">
        <v>43646</v>
      </c>
      <c r="J68" s="242" t="s">
        <v>818</v>
      </c>
      <c r="K68" s="226">
        <v>43585</v>
      </c>
      <c r="L68" s="227">
        <v>0</v>
      </c>
      <c r="M68" s="228">
        <f>+L68</f>
        <v>0</v>
      </c>
      <c r="N68" s="215"/>
      <c r="O68" s="215"/>
      <c r="W68"/>
      <c r="X68"/>
      <c r="Y68" s="202"/>
      <c r="Z68" s="203"/>
    </row>
    <row r="69" spans="1:34" s="199" customFormat="1" ht="18" customHeight="1" x14ac:dyDescent="0.25">
      <c r="A69" s="220">
        <v>23</v>
      </c>
      <c r="B69" s="220" t="s">
        <v>969</v>
      </c>
      <c r="C69" s="58" t="s">
        <v>945</v>
      </c>
      <c r="D69" s="241" t="s">
        <v>978</v>
      </c>
      <c r="E69" s="243" t="s">
        <v>458</v>
      </c>
      <c r="F69" s="242" t="s">
        <v>816</v>
      </c>
      <c r="G69" s="224" t="s">
        <v>467</v>
      </c>
      <c r="H69" s="242" t="s">
        <v>817</v>
      </c>
      <c r="I69" s="244">
        <v>43646</v>
      </c>
      <c r="J69" s="243" t="s">
        <v>819</v>
      </c>
      <c r="K69" s="226">
        <v>43708</v>
      </c>
      <c r="L69" s="229">
        <v>0</v>
      </c>
      <c r="M69" s="228">
        <f>+M68+L69</f>
        <v>0</v>
      </c>
      <c r="N69" s="212"/>
      <c r="O69" s="212"/>
      <c r="W69"/>
      <c r="X69"/>
      <c r="Y69" s="202"/>
      <c r="Z69" s="203"/>
    </row>
    <row r="70" spans="1:34" s="199" customFormat="1" ht="18" customHeight="1" x14ac:dyDescent="0.25">
      <c r="A70" s="220">
        <v>23</v>
      </c>
      <c r="B70" s="220" t="s">
        <v>969</v>
      </c>
      <c r="C70" s="58" t="s">
        <v>945</v>
      </c>
      <c r="D70" s="241" t="s">
        <v>978</v>
      </c>
      <c r="E70" s="243" t="s">
        <v>458</v>
      </c>
      <c r="F70" s="242" t="s">
        <v>816</v>
      </c>
      <c r="G70" s="224" t="s">
        <v>467</v>
      </c>
      <c r="H70" s="242" t="s">
        <v>817</v>
      </c>
      <c r="I70" s="244">
        <v>43646</v>
      </c>
      <c r="J70" s="243"/>
      <c r="K70" s="226">
        <v>43830</v>
      </c>
      <c r="L70" s="229">
        <v>1</v>
      </c>
      <c r="M70" s="228">
        <f>+M69+L70</f>
        <v>1</v>
      </c>
      <c r="N70" s="212"/>
      <c r="O70" s="212"/>
      <c r="W70"/>
      <c r="X70"/>
      <c r="Y70" s="202"/>
      <c r="Z70" s="203"/>
    </row>
    <row r="71" spans="1:34" s="199" customFormat="1" ht="18" customHeight="1" x14ac:dyDescent="0.25">
      <c r="A71" s="220">
        <v>24</v>
      </c>
      <c r="B71" s="220" t="s">
        <v>969</v>
      </c>
      <c r="C71" s="58" t="s">
        <v>945</v>
      </c>
      <c r="D71" s="241" t="s">
        <v>979</v>
      </c>
      <c r="E71" s="243" t="s">
        <v>820</v>
      </c>
      <c r="F71" s="242" t="s">
        <v>816</v>
      </c>
      <c r="G71" s="224" t="s">
        <v>467</v>
      </c>
      <c r="H71" s="242" t="s">
        <v>821</v>
      </c>
      <c r="I71" s="247">
        <v>43830</v>
      </c>
      <c r="J71" s="242" t="s">
        <v>818</v>
      </c>
      <c r="K71" s="226">
        <v>43585</v>
      </c>
      <c r="L71" s="227">
        <v>0</v>
      </c>
      <c r="M71" s="228">
        <f>+L71</f>
        <v>0</v>
      </c>
      <c r="N71" s="212"/>
      <c r="O71" s="212"/>
      <c r="W71"/>
      <c r="X71"/>
      <c r="Y71" s="202"/>
      <c r="Z71" s="203"/>
    </row>
    <row r="72" spans="1:34" s="199" customFormat="1" ht="18" customHeight="1" x14ac:dyDescent="0.25">
      <c r="A72" s="220">
        <v>24</v>
      </c>
      <c r="B72" s="220" t="s">
        <v>969</v>
      </c>
      <c r="C72" s="58" t="s">
        <v>945</v>
      </c>
      <c r="D72" s="241" t="s">
        <v>979</v>
      </c>
      <c r="E72" s="243" t="s">
        <v>820</v>
      </c>
      <c r="F72" s="242" t="s">
        <v>816</v>
      </c>
      <c r="G72" s="224" t="s">
        <v>467</v>
      </c>
      <c r="H72" s="242" t="s">
        <v>821</v>
      </c>
      <c r="I72" s="247">
        <v>43830</v>
      </c>
      <c r="J72" s="243" t="s">
        <v>822</v>
      </c>
      <c r="K72" s="226">
        <v>43708</v>
      </c>
      <c r="L72" s="229">
        <v>0</v>
      </c>
      <c r="M72" s="228">
        <f>+M71+L72</f>
        <v>0</v>
      </c>
      <c r="N72" s="212"/>
      <c r="O72" s="212"/>
      <c r="W72"/>
      <c r="X72"/>
      <c r="Y72" s="202"/>
      <c r="Z72" s="203"/>
    </row>
    <row r="73" spans="1:34" s="199" customFormat="1" ht="18" customHeight="1" x14ac:dyDescent="0.25">
      <c r="A73" s="220">
        <v>24</v>
      </c>
      <c r="B73" s="220" t="s">
        <v>969</v>
      </c>
      <c r="C73" s="58" t="s">
        <v>945</v>
      </c>
      <c r="D73" s="241" t="s">
        <v>979</v>
      </c>
      <c r="E73" s="243" t="s">
        <v>820</v>
      </c>
      <c r="F73" s="242" t="s">
        <v>816</v>
      </c>
      <c r="G73" s="224" t="s">
        <v>467</v>
      </c>
      <c r="H73" s="242" t="s">
        <v>821</v>
      </c>
      <c r="I73" s="247">
        <v>43830</v>
      </c>
      <c r="J73" s="243"/>
      <c r="K73" s="226">
        <v>43830</v>
      </c>
      <c r="L73" s="229">
        <v>1</v>
      </c>
      <c r="M73" s="228">
        <f>+M72+L73</f>
        <v>1</v>
      </c>
      <c r="N73" s="212"/>
      <c r="O73" s="212"/>
      <c r="W73"/>
      <c r="X73"/>
      <c r="Y73" s="202"/>
      <c r="Z73" s="203"/>
    </row>
    <row r="74" spans="1:34" s="199" customFormat="1" ht="18" customHeight="1" x14ac:dyDescent="0.25">
      <c r="A74" s="220">
        <v>25</v>
      </c>
      <c r="B74" s="220" t="s">
        <v>969</v>
      </c>
      <c r="C74" s="58" t="s">
        <v>945</v>
      </c>
      <c r="D74" s="241" t="s">
        <v>980</v>
      </c>
      <c r="E74" s="248" t="s">
        <v>460</v>
      </c>
      <c r="F74" s="242" t="s">
        <v>823</v>
      </c>
      <c r="G74" s="224" t="s">
        <v>467</v>
      </c>
      <c r="H74" s="242" t="s">
        <v>85</v>
      </c>
      <c r="I74" s="244">
        <v>43646</v>
      </c>
      <c r="J74" s="242" t="s">
        <v>818</v>
      </c>
      <c r="K74" s="226">
        <v>43585</v>
      </c>
      <c r="L74" s="227">
        <v>0</v>
      </c>
      <c r="M74" s="228">
        <f>+L74</f>
        <v>0</v>
      </c>
      <c r="N74" s="212"/>
      <c r="O74" s="212"/>
      <c r="W74"/>
      <c r="X74"/>
      <c r="Y74" s="202"/>
      <c r="Z74" s="203"/>
    </row>
    <row r="75" spans="1:34" s="199" customFormat="1" ht="18" customHeight="1" x14ac:dyDescent="0.25">
      <c r="A75" s="220">
        <v>25</v>
      </c>
      <c r="B75" s="220" t="s">
        <v>969</v>
      </c>
      <c r="C75" s="58" t="s">
        <v>945</v>
      </c>
      <c r="D75" s="241" t="s">
        <v>980</v>
      </c>
      <c r="E75" s="248" t="s">
        <v>460</v>
      </c>
      <c r="F75" s="242" t="s">
        <v>823</v>
      </c>
      <c r="G75" s="224" t="s">
        <v>467</v>
      </c>
      <c r="H75" s="242" t="s">
        <v>85</v>
      </c>
      <c r="I75" s="244">
        <v>43646</v>
      </c>
      <c r="J75" s="249" t="s">
        <v>824</v>
      </c>
      <c r="K75" s="226">
        <v>43708</v>
      </c>
      <c r="L75" s="229">
        <v>1</v>
      </c>
      <c r="M75" s="228">
        <f>+M74+L75</f>
        <v>1</v>
      </c>
      <c r="N75" s="212"/>
      <c r="O75" s="212"/>
      <c r="W75"/>
      <c r="X75"/>
      <c r="Y75" s="202"/>
      <c r="Z75" s="203"/>
    </row>
    <row r="76" spans="1:34" s="199" customFormat="1" ht="18" customHeight="1" x14ac:dyDescent="0.25">
      <c r="A76" s="220">
        <v>25</v>
      </c>
      <c r="B76" s="220" t="s">
        <v>969</v>
      </c>
      <c r="C76" s="58" t="s">
        <v>945</v>
      </c>
      <c r="D76" s="241" t="s">
        <v>980</v>
      </c>
      <c r="E76" s="248" t="s">
        <v>460</v>
      </c>
      <c r="F76" s="242" t="s">
        <v>823</v>
      </c>
      <c r="G76" s="224" t="s">
        <v>467</v>
      </c>
      <c r="H76" s="242" t="s">
        <v>85</v>
      </c>
      <c r="I76" s="244">
        <v>43646</v>
      </c>
      <c r="J76" s="249"/>
      <c r="K76" s="226">
        <v>43830</v>
      </c>
      <c r="L76" s="229">
        <v>0</v>
      </c>
      <c r="M76" s="228">
        <f>+M75+L76</f>
        <v>1</v>
      </c>
      <c r="N76" s="212"/>
      <c r="O76" s="212"/>
      <c r="W76"/>
      <c r="X76"/>
      <c r="Y76" s="202"/>
      <c r="Z76" s="203"/>
    </row>
    <row r="77" spans="1:34" s="199" customFormat="1" ht="18" customHeight="1" x14ac:dyDescent="0.25">
      <c r="A77" s="220">
        <v>26</v>
      </c>
      <c r="B77" s="220" t="s">
        <v>969</v>
      </c>
      <c r="C77" s="58" t="s">
        <v>945</v>
      </c>
      <c r="D77" s="241" t="s">
        <v>981</v>
      </c>
      <c r="E77" s="248" t="s">
        <v>461</v>
      </c>
      <c r="F77" s="242" t="s">
        <v>823</v>
      </c>
      <c r="G77" s="224" t="s">
        <v>467</v>
      </c>
      <c r="H77" s="250" t="s">
        <v>108</v>
      </c>
      <c r="I77" s="247">
        <v>43830</v>
      </c>
      <c r="J77" s="242" t="s">
        <v>818</v>
      </c>
      <c r="K77" s="226">
        <v>43585</v>
      </c>
      <c r="L77" s="227">
        <v>0</v>
      </c>
      <c r="M77" s="228">
        <f>+L77</f>
        <v>0</v>
      </c>
      <c r="N77" s="212"/>
      <c r="O77" s="212"/>
      <c r="W77"/>
      <c r="X77"/>
      <c r="Y77" s="202"/>
      <c r="Z77" s="203"/>
    </row>
    <row r="78" spans="1:34" s="199" customFormat="1" ht="18" customHeight="1" x14ac:dyDescent="0.25">
      <c r="A78" s="220">
        <v>26</v>
      </c>
      <c r="B78" s="220" t="s">
        <v>969</v>
      </c>
      <c r="C78" s="58" t="s">
        <v>945</v>
      </c>
      <c r="D78" s="241" t="s">
        <v>981</v>
      </c>
      <c r="E78" s="248" t="s">
        <v>461</v>
      </c>
      <c r="F78" s="242" t="s">
        <v>823</v>
      </c>
      <c r="G78" s="224" t="s">
        <v>467</v>
      </c>
      <c r="H78" s="250" t="s">
        <v>108</v>
      </c>
      <c r="I78" s="247">
        <v>43830</v>
      </c>
      <c r="J78" s="242" t="s">
        <v>818</v>
      </c>
      <c r="K78" s="226">
        <v>43708</v>
      </c>
      <c r="L78" s="229">
        <v>0</v>
      </c>
      <c r="M78" s="228">
        <f>+M77+L78</f>
        <v>0</v>
      </c>
      <c r="N78" s="212"/>
      <c r="O78" s="212"/>
      <c r="W78"/>
      <c r="X78"/>
      <c r="Y78" s="202"/>
      <c r="Z78" s="203"/>
    </row>
    <row r="79" spans="1:34" s="199" customFormat="1" ht="18" customHeight="1" x14ac:dyDescent="0.25">
      <c r="A79" s="220">
        <v>26</v>
      </c>
      <c r="B79" s="220" t="s">
        <v>969</v>
      </c>
      <c r="C79" s="58" t="s">
        <v>945</v>
      </c>
      <c r="D79" s="241" t="s">
        <v>981</v>
      </c>
      <c r="E79" s="248" t="s">
        <v>461</v>
      </c>
      <c r="F79" s="242" t="s">
        <v>823</v>
      </c>
      <c r="G79" s="224" t="s">
        <v>467</v>
      </c>
      <c r="H79" s="250" t="s">
        <v>108</v>
      </c>
      <c r="I79" s="247">
        <v>43830</v>
      </c>
      <c r="J79" s="242"/>
      <c r="K79" s="226">
        <v>43830</v>
      </c>
      <c r="L79" s="229">
        <v>1</v>
      </c>
      <c r="M79" s="228">
        <f>+M78+L79</f>
        <v>1</v>
      </c>
      <c r="N79" s="212"/>
      <c r="O79" s="212"/>
      <c r="W79"/>
      <c r="X79"/>
      <c r="Y79" s="202"/>
      <c r="Z79" s="203"/>
    </row>
    <row r="80" spans="1:34" s="199" customFormat="1" ht="18" customHeight="1" x14ac:dyDescent="0.25">
      <c r="A80" s="220">
        <v>27</v>
      </c>
      <c r="B80" s="220" t="s">
        <v>969</v>
      </c>
      <c r="C80" s="58" t="s">
        <v>945</v>
      </c>
      <c r="D80" s="241" t="s">
        <v>982</v>
      </c>
      <c r="E80" s="251" t="s">
        <v>462</v>
      </c>
      <c r="F80" s="242" t="s">
        <v>825</v>
      </c>
      <c r="G80" s="242" t="s">
        <v>826</v>
      </c>
      <c r="H80" s="250" t="s">
        <v>108</v>
      </c>
      <c r="I80" s="247">
        <v>43830</v>
      </c>
      <c r="J80" s="242" t="s">
        <v>827</v>
      </c>
      <c r="K80" s="226">
        <v>43585</v>
      </c>
      <c r="L80" s="227">
        <v>0</v>
      </c>
      <c r="M80" s="228">
        <f>+L80</f>
        <v>0</v>
      </c>
      <c r="N80" s="212"/>
      <c r="O80" s="212"/>
      <c r="W80"/>
      <c r="X80"/>
      <c r="Y80" s="202"/>
      <c r="Z80" s="203"/>
    </row>
    <row r="81" spans="1:26" s="199" customFormat="1" ht="18" customHeight="1" x14ac:dyDescent="0.25">
      <c r="A81" s="220">
        <v>27</v>
      </c>
      <c r="B81" s="220" t="s">
        <v>969</v>
      </c>
      <c r="C81" s="58" t="s">
        <v>945</v>
      </c>
      <c r="D81" s="241" t="s">
        <v>982</v>
      </c>
      <c r="E81" s="251" t="s">
        <v>462</v>
      </c>
      <c r="F81" s="242" t="s">
        <v>825</v>
      </c>
      <c r="G81" s="242" t="s">
        <v>826</v>
      </c>
      <c r="H81" s="250" t="s">
        <v>108</v>
      </c>
      <c r="I81" s="247">
        <v>43830</v>
      </c>
      <c r="J81" s="242" t="s">
        <v>828</v>
      </c>
      <c r="K81" s="226">
        <v>43708</v>
      </c>
      <c r="L81" s="229">
        <v>0.66600000000000004</v>
      </c>
      <c r="M81" s="228">
        <f>+M80+L81</f>
        <v>0.66600000000000004</v>
      </c>
      <c r="N81" s="212"/>
      <c r="O81" s="212"/>
      <c r="W81"/>
      <c r="X81"/>
      <c r="Y81" s="202"/>
      <c r="Z81" s="203"/>
    </row>
    <row r="82" spans="1:26" s="199" customFormat="1" ht="18" customHeight="1" x14ac:dyDescent="0.25">
      <c r="A82" s="220">
        <v>27</v>
      </c>
      <c r="B82" s="220" t="s">
        <v>969</v>
      </c>
      <c r="C82" s="58" t="s">
        <v>945</v>
      </c>
      <c r="D82" s="241" t="s">
        <v>982</v>
      </c>
      <c r="E82" s="251" t="s">
        <v>462</v>
      </c>
      <c r="F82" s="242" t="s">
        <v>825</v>
      </c>
      <c r="G82" s="242" t="s">
        <v>826</v>
      </c>
      <c r="H82" s="250" t="s">
        <v>108</v>
      </c>
      <c r="I82" s="247">
        <v>43830</v>
      </c>
      <c r="J82" s="242"/>
      <c r="K82" s="226">
        <v>43830</v>
      </c>
      <c r="L82" s="229">
        <v>0.33400000000000002</v>
      </c>
      <c r="M82" s="228">
        <f>+M81+L82</f>
        <v>1</v>
      </c>
      <c r="N82" s="212"/>
      <c r="O82" s="212"/>
      <c r="W82"/>
      <c r="X82"/>
      <c r="Y82" s="202"/>
      <c r="Z82" s="203"/>
    </row>
    <row r="83" spans="1:26" s="199" customFormat="1" ht="18" customHeight="1" x14ac:dyDescent="0.25">
      <c r="A83" s="220">
        <v>28</v>
      </c>
      <c r="B83" s="220" t="s">
        <v>969</v>
      </c>
      <c r="C83" s="58" t="s">
        <v>945</v>
      </c>
      <c r="D83" s="241" t="s">
        <v>983</v>
      </c>
      <c r="E83" s="242" t="s">
        <v>462</v>
      </c>
      <c r="F83" s="242" t="s">
        <v>825</v>
      </c>
      <c r="G83" s="242" t="s">
        <v>826</v>
      </c>
      <c r="H83" s="242" t="s">
        <v>85</v>
      </c>
      <c r="I83" s="247">
        <v>43830</v>
      </c>
      <c r="J83" s="242" t="s">
        <v>829</v>
      </c>
      <c r="K83" s="226">
        <v>43585</v>
      </c>
      <c r="L83" s="227">
        <v>0.3</v>
      </c>
      <c r="M83" s="228">
        <f>+L83</f>
        <v>0.3</v>
      </c>
      <c r="N83" s="212"/>
      <c r="O83" s="212"/>
      <c r="W83"/>
      <c r="X83"/>
      <c r="Y83" s="202"/>
      <c r="Z83" s="203"/>
    </row>
    <row r="84" spans="1:26" s="199" customFormat="1" ht="18" customHeight="1" x14ac:dyDescent="0.25">
      <c r="A84" s="220">
        <v>28</v>
      </c>
      <c r="B84" s="220" t="s">
        <v>969</v>
      </c>
      <c r="C84" s="58" t="s">
        <v>945</v>
      </c>
      <c r="D84" s="241" t="s">
        <v>983</v>
      </c>
      <c r="E84" s="242" t="s">
        <v>462</v>
      </c>
      <c r="F84" s="242" t="s">
        <v>825</v>
      </c>
      <c r="G84" s="242" t="s">
        <v>826</v>
      </c>
      <c r="H84" s="242" t="s">
        <v>85</v>
      </c>
      <c r="I84" s="247">
        <v>43830</v>
      </c>
      <c r="J84" s="249" t="s">
        <v>931</v>
      </c>
      <c r="K84" s="226">
        <v>43708</v>
      </c>
      <c r="L84" s="229">
        <v>0.36599999999999999</v>
      </c>
      <c r="M84" s="228">
        <f>+M83+L84</f>
        <v>0.66599999999999993</v>
      </c>
      <c r="N84" s="212"/>
      <c r="O84" s="212"/>
      <c r="W84"/>
      <c r="X84"/>
      <c r="Y84" s="202"/>
      <c r="Z84" s="203"/>
    </row>
    <row r="85" spans="1:26" s="199" customFormat="1" ht="18" customHeight="1" x14ac:dyDescent="0.25">
      <c r="A85" s="220">
        <v>28</v>
      </c>
      <c r="B85" s="220" t="s">
        <v>969</v>
      </c>
      <c r="C85" s="58" t="s">
        <v>945</v>
      </c>
      <c r="D85" s="241" t="s">
        <v>983</v>
      </c>
      <c r="E85" s="242" t="s">
        <v>462</v>
      </c>
      <c r="F85" s="242" t="s">
        <v>825</v>
      </c>
      <c r="G85" s="242" t="s">
        <v>826</v>
      </c>
      <c r="H85" s="242" t="s">
        <v>85</v>
      </c>
      <c r="I85" s="247">
        <v>43830</v>
      </c>
      <c r="J85" s="249"/>
      <c r="K85" s="226">
        <v>43830</v>
      </c>
      <c r="L85" s="229">
        <v>0.33400000000000002</v>
      </c>
      <c r="M85" s="228">
        <f>+M84+L85</f>
        <v>1</v>
      </c>
      <c r="N85" s="212"/>
      <c r="O85" s="212"/>
      <c r="W85"/>
      <c r="X85"/>
      <c r="Y85" s="202"/>
      <c r="Z85" s="203"/>
    </row>
    <row r="86" spans="1:26" s="199" customFormat="1" ht="18" customHeight="1" x14ac:dyDescent="0.25">
      <c r="A86" s="220">
        <v>29</v>
      </c>
      <c r="B86" s="220" t="s">
        <v>969</v>
      </c>
      <c r="C86" s="58" t="s">
        <v>945</v>
      </c>
      <c r="D86" s="241" t="s">
        <v>984</v>
      </c>
      <c r="E86" s="242" t="s">
        <v>462</v>
      </c>
      <c r="F86" s="242" t="s">
        <v>825</v>
      </c>
      <c r="G86" s="242" t="s">
        <v>826</v>
      </c>
      <c r="H86" s="242" t="s">
        <v>817</v>
      </c>
      <c r="I86" s="247">
        <v>43830</v>
      </c>
      <c r="J86" s="242" t="s">
        <v>830</v>
      </c>
      <c r="K86" s="226">
        <v>43585</v>
      </c>
      <c r="L86" s="227">
        <v>0</v>
      </c>
      <c r="M86" s="228">
        <f>+L86</f>
        <v>0</v>
      </c>
      <c r="N86" s="212"/>
      <c r="O86" s="212"/>
      <c r="W86"/>
      <c r="X86"/>
      <c r="Y86" s="202"/>
      <c r="Z86" s="203"/>
    </row>
    <row r="87" spans="1:26" s="199" customFormat="1" ht="18" customHeight="1" x14ac:dyDescent="0.25">
      <c r="A87" s="220">
        <v>29</v>
      </c>
      <c r="B87" s="220" t="s">
        <v>969</v>
      </c>
      <c r="C87" s="58" t="s">
        <v>945</v>
      </c>
      <c r="D87" s="241" t="s">
        <v>984</v>
      </c>
      <c r="E87" s="242" t="s">
        <v>462</v>
      </c>
      <c r="F87" s="242" t="s">
        <v>825</v>
      </c>
      <c r="G87" s="242" t="s">
        <v>826</v>
      </c>
      <c r="H87" s="242" t="s">
        <v>817</v>
      </c>
      <c r="I87" s="247">
        <v>43830</v>
      </c>
      <c r="J87" s="242" t="s">
        <v>831</v>
      </c>
      <c r="K87" s="226">
        <v>43708</v>
      </c>
      <c r="L87" s="229">
        <v>0.66600000000000004</v>
      </c>
      <c r="M87" s="228">
        <f>+M86+L87</f>
        <v>0.66600000000000004</v>
      </c>
      <c r="N87" s="212"/>
      <c r="O87" s="212"/>
      <c r="W87"/>
      <c r="X87"/>
      <c r="Y87" s="202"/>
      <c r="Z87" s="203"/>
    </row>
    <row r="88" spans="1:26" s="199" customFormat="1" ht="18" customHeight="1" x14ac:dyDescent="0.25">
      <c r="A88" s="220">
        <v>29</v>
      </c>
      <c r="B88" s="220" t="s">
        <v>969</v>
      </c>
      <c r="C88" s="58" t="s">
        <v>945</v>
      </c>
      <c r="D88" s="241" t="s">
        <v>984</v>
      </c>
      <c r="E88" s="242" t="s">
        <v>462</v>
      </c>
      <c r="F88" s="242" t="s">
        <v>825</v>
      </c>
      <c r="G88" s="242" t="s">
        <v>826</v>
      </c>
      <c r="H88" s="242" t="s">
        <v>817</v>
      </c>
      <c r="I88" s="247">
        <v>43830</v>
      </c>
      <c r="J88" s="242"/>
      <c r="K88" s="226">
        <v>43830</v>
      </c>
      <c r="L88" s="229">
        <v>0.33400000000000002</v>
      </c>
      <c r="M88" s="228">
        <f>+M87+L88</f>
        <v>1</v>
      </c>
      <c r="N88" s="212"/>
      <c r="O88" s="212"/>
      <c r="W88"/>
      <c r="X88"/>
      <c r="Y88" s="202"/>
      <c r="Z88" s="203"/>
    </row>
    <row r="89" spans="1:26" s="199" customFormat="1" ht="18" customHeight="1" x14ac:dyDescent="0.2">
      <c r="A89" s="220">
        <v>30</v>
      </c>
      <c r="B89" s="220" t="s">
        <v>969</v>
      </c>
      <c r="C89" s="58" t="s">
        <v>945</v>
      </c>
      <c r="D89" s="252" t="s">
        <v>736</v>
      </c>
      <c r="E89" s="248" t="s">
        <v>463</v>
      </c>
      <c r="F89" s="243" t="s">
        <v>832</v>
      </c>
      <c r="G89" s="224" t="s">
        <v>467</v>
      </c>
      <c r="H89" s="242" t="s">
        <v>159</v>
      </c>
      <c r="I89" s="244">
        <v>43677</v>
      </c>
      <c r="J89" s="243" t="s">
        <v>785</v>
      </c>
      <c r="K89" s="226">
        <v>43585</v>
      </c>
      <c r="L89" s="227">
        <v>0</v>
      </c>
      <c r="M89" s="228">
        <f>+L89</f>
        <v>0</v>
      </c>
      <c r="N89" s="212"/>
      <c r="O89" s="212"/>
      <c r="X89" s="206"/>
      <c r="Y89" s="202"/>
      <c r="Z89" s="203"/>
    </row>
    <row r="90" spans="1:26" s="199" customFormat="1" ht="18" customHeight="1" x14ac:dyDescent="0.2">
      <c r="A90" s="220">
        <v>30</v>
      </c>
      <c r="B90" s="220" t="s">
        <v>969</v>
      </c>
      <c r="C90" s="58" t="s">
        <v>945</v>
      </c>
      <c r="D90" s="252" t="s">
        <v>736</v>
      </c>
      <c r="E90" s="248" t="s">
        <v>463</v>
      </c>
      <c r="F90" s="243" t="s">
        <v>832</v>
      </c>
      <c r="G90" s="224" t="s">
        <v>467</v>
      </c>
      <c r="H90" s="242" t="s">
        <v>159</v>
      </c>
      <c r="I90" s="244">
        <v>43677</v>
      </c>
      <c r="J90" s="243" t="s">
        <v>833</v>
      </c>
      <c r="K90" s="226">
        <v>43708</v>
      </c>
      <c r="L90" s="229">
        <v>1</v>
      </c>
      <c r="M90" s="228">
        <f>+M89+L90</f>
        <v>1</v>
      </c>
      <c r="N90" s="212"/>
      <c r="O90" s="212"/>
      <c r="X90" s="206"/>
      <c r="Y90" s="202"/>
      <c r="Z90" s="203"/>
    </row>
    <row r="91" spans="1:26" s="199" customFormat="1" ht="18" customHeight="1" x14ac:dyDescent="0.2">
      <c r="A91" s="220">
        <v>30</v>
      </c>
      <c r="B91" s="220" t="s">
        <v>969</v>
      </c>
      <c r="C91" s="58" t="s">
        <v>945</v>
      </c>
      <c r="D91" s="252" t="s">
        <v>736</v>
      </c>
      <c r="E91" s="248" t="s">
        <v>463</v>
      </c>
      <c r="F91" s="243" t="s">
        <v>832</v>
      </c>
      <c r="G91" s="224" t="s">
        <v>467</v>
      </c>
      <c r="H91" s="242" t="s">
        <v>159</v>
      </c>
      <c r="I91" s="244">
        <v>43677</v>
      </c>
      <c r="J91" s="243"/>
      <c r="K91" s="226">
        <v>43830</v>
      </c>
      <c r="L91" s="229">
        <v>0</v>
      </c>
      <c r="M91" s="228">
        <f>+M90+L91</f>
        <v>1</v>
      </c>
      <c r="N91" s="212"/>
      <c r="O91" s="212"/>
      <c r="X91" s="206"/>
      <c r="Y91" s="202"/>
      <c r="Z91" s="203"/>
    </row>
    <row r="92" spans="1:26" s="199" customFormat="1" ht="18" customHeight="1" x14ac:dyDescent="0.2">
      <c r="A92" s="220">
        <v>31</v>
      </c>
      <c r="B92" s="220" t="s">
        <v>969</v>
      </c>
      <c r="C92" s="58" t="s">
        <v>945</v>
      </c>
      <c r="D92" s="252" t="s">
        <v>985</v>
      </c>
      <c r="E92" s="243" t="s">
        <v>464</v>
      </c>
      <c r="F92" s="243" t="s">
        <v>834</v>
      </c>
      <c r="G92" s="224" t="s">
        <v>467</v>
      </c>
      <c r="H92" s="242" t="s">
        <v>159</v>
      </c>
      <c r="I92" s="244">
        <v>43814</v>
      </c>
      <c r="J92" s="243" t="s">
        <v>818</v>
      </c>
      <c r="K92" s="226">
        <v>43585</v>
      </c>
      <c r="L92" s="227">
        <v>0</v>
      </c>
      <c r="M92" s="228">
        <f>+L92</f>
        <v>0</v>
      </c>
      <c r="N92" s="212"/>
      <c r="O92" s="212"/>
      <c r="X92" s="206"/>
      <c r="Y92" s="202"/>
      <c r="Z92" s="203"/>
    </row>
    <row r="93" spans="1:26" s="199" customFormat="1" ht="18" customHeight="1" x14ac:dyDescent="0.2">
      <c r="A93" s="220">
        <v>31</v>
      </c>
      <c r="B93" s="220" t="s">
        <v>969</v>
      </c>
      <c r="C93" s="58" t="s">
        <v>945</v>
      </c>
      <c r="D93" s="252" t="s">
        <v>985</v>
      </c>
      <c r="E93" s="243" t="s">
        <v>464</v>
      </c>
      <c r="F93" s="243" t="s">
        <v>834</v>
      </c>
      <c r="G93" s="224" t="s">
        <v>467</v>
      </c>
      <c r="H93" s="242" t="s">
        <v>159</v>
      </c>
      <c r="I93" s="244">
        <v>43814</v>
      </c>
      <c r="J93" s="243" t="s">
        <v>822</v>
      </c>
      <c r="K93" s="226">
        <v>43708</v>
      </c>
      <c r="L93" s="229">
        <v>0</v>
      </c>
      <c r="M93" s="228">
        <f>+M92+L93</f>
        <v>0</v>
      </c>
      <c r="N93" s="212"/>
      <c r="O93" s="212"/>
      <c r="X93" s="206"/>
      <c r="Y93" s="202"/>
      <c r="Z93" s="203"/>
    </row>
    <row r="94" spans="1:26" s="199" customFormat="1" ht="18" customHeight="1" x14ac:dyDescent="0.2">
      <c r="A94" s="220">
        <v>31</v>
      </c>
      <c r="B94" s="220" t="s">
        <v>969</v>
      </c>
      <c r="C94" s="58" t="s">
        <v>945</v>
      </c>
      <c r="D94" s="252" t="s">
        <v>985</v>
      </c>
      <c r="E94" s="243" t="s">
        <v>464</v>
      </c>
      <c r="F94" s="243" t="s">
        <v>834</v>
      </c>
      <c r="G94" s="224" t="s">
        <v>467</v>
      </c>
      <c r="H94" s="242" t="s">
        <v>159</v>
      </c>
      <c r="I94" s="244">
        <v>43814</v>
      </c>
      <c r="J94" s="243"/>
      <c r="K94" s="226">
        <v>43830</v>
      </c>
      <c r="L94" s="229">
        <v>1</v>
      </c>
      <c r="M94" s="228">
        <f>+M93+L94</f>
        <v>1</v>
      </c>
      <c r="N94" s="212"/>
      <c r="O94" s="212"/>
      <c r="X94" s="206"/>
      <c r="Y94" s="202"/>
      <c r="Z94" s="203"/>
    </row>
    <row r="95" spans="1:26" s="199" customFormat="1" ht="18" customHeight="1" x14ac:dyDescent="0.2">
      <c r="A95" s="220">
        <v>32</v>
      </c>
      <c r="B95" s="220" t="s">
        <v>969</v>
      </c>
      <c r="C95" s="58" t="s">
        <v>945</v>
      </c>
      <c r="D95" s="252" t="s">
        <v>986</v>
      </c>
      <c r="E95" s="243" t="s">
        <v>465</v>
      </c>
      <c r="F95" s="243" t="s">
        <v>835</v>
      </c>
      <c r="G95" s="224" t="s">
        <v>467</v>
      </c>
      <c r="H95" s="242" t="s">
        <v>159</v>
      </c>
      <c r="I95" s="244">
        <v>43814</v>
      </c>
      <c r="J95" s="243" t="s">
        <v>818</v>
      </c>
      <c r="K95" s="226">
        <v>43585</v>
      </c>
      <c r="L95" s="227">
        <v>0</v>
      </c>
      <c r="M95" s="228">
        <f>+L95</f>
        <v>0</v>
      </c>
      <c r="N95" s="212"/>
      <c r="O95" s="212"/>
      <c r="X95" s="206"/>
      <c r="Y95" s="202"/>
      <c r="Z95" s="203"/>
    </row>
    <row r="96" spans="1:26" s="199" customFormat="1" ht="18" customHeight="1" x14ac:dyDescent="0.2">
      <c r="A96" s="220">
        <v>32</v>
      </c>
      <c r="B96" s="220" t="s">
        <v>969</v>
      </c>
      <c r="C96" s="58" t="s">
        <v>945</v>
      </c>
      <c r="D96" s="252" t="s">
        <v>986</v>
      </c>
      <c r="E96" s="243" t="s">
        <v>465</v>
      </c>
      <c r="F96" s="243" t="s">
        <v>835</v>
      </c>
      <c r="G96" s="224" t="s">
        <v>467</v>
      </c>
      <c r="H96" s="242" t="s">
        <v>159</v>
      </c>
      <c r="I96" s="244">
        <v>43814</v>
      </c>
      <c r="J96" s="243" t="s">
        <v>822</v>
      </c>
      <c r="K96" s="226">
        <v>43708</v>
      </c>
      <c r="L96" s="229">
        <v>0</v>
      </c>
      <c r="M96" s="228">
        <f>+M95+L96</f>
        <v>0</v>
      </c>
      <c r="N96" s="212"/>
      <c r="O96" s="212"/>
      <c r="X96" s="206"/>
      <c r="Y96" s="202"/>
      <c r="Z96" s="203"/>
    </row>
    <row r="97" spans="1:26" s="199" customFormat="1" ht="18" customHeight="1" x14ac:dyDescent="0.2">
      <c r="A97" s="220">
        <v>32</v>
      </c>
      <c r="B97" s="220" t="s">
        <v>969</v>
      </c>
      <c r="C97" s="58" t="s">
        <v>945</v>
      </c>
      <c r="D97" s="252" t="s">
        <v>986</v>
      </c>
      <c r="E97" s="243" t="s">
        <v>465</v>
      </c>
      <c r="F97" s="243" t="s">
        <v>835</v>
      </c>
      <c r="G97" s="224" t="s">
        <v>467</v>
      </c>
      <c r="H97" s="242" t="s">
        <v>159</v>
      </c>
      <c r="I97" s="244">
        <v>43814</v>
      </c>
      <c r="J97" s="243"/>
      <c r="K97" s="226">
        <v>43830</v>
      </c>
      <c r="L97" s="229">
        <v>1</v>
      </c>
      <c r="M97" s="228">
        <f>+M96+L97</f>
        <v>1</v>
      </c>
      <c r="N97" s="212"/>
      <c r="O97" s="212"/>
      <c r="X97" s="206"/>
      <c r="Y97" s="202"/>
      <c r="Z97" s="203"/>
    </row>
    <row r="98" spans="1:26" s="199" customFormat="1" ht="18" customHeight="1" x14ac:dyDescent="0.2">
      <c r="A98" s="220">
        <v>33</v>
      </c>
      <c r="B98" s="220" t="s">
        <v>969</v>
      </c>
      <c r="C98" s="58" t="s">
        <v>943</v>
      </c>
      <c r="D98" s="241" t="s">
        <v>747</v>
      </c>
      <c r="E98" s="243" t="s">
        <v>466</v>
      </c>
      <c r="F98" s="243" t="s">
        <v>836</v>
      </c>
      <c r="G98" s="224" t="s">
        <v>467</v>
      </c>
      <c r="H98" s="250" t="s">
        <v>837</v>
      </c>
      <c r="I98" s="244">
        <v>43830</v>
      </c>
      <c r="J98" s="243" t="s">
        <v>838</v>
      </c>
      <c r="K98" s="226">
        <v>43585</v>
      </c>
      <c r="L98" s="227">
        <v>0</v>
      </c>
      <c r="M98" s="228">
        <f>+L98</f>
        <v>0</v>
      </c>
      <c r="N98" s="212"/>
      <c r="O98" s="212"/>
      <c r="X98" s="206"/>
      <c r="Y98" s="202"/>
      <c r="Z98" s="203"/>
    </row>
    <row r="99" spans="1:26" s="199" customFormat="1" ht="18" customHeight="1" x14ac:dyDescent="0.2">
      <c r="A99" s="220">
        <v>33</v>
      </c>
      <c r="B99" s="220" t="s">
        <v>969</v>
      </c>
      <c r="C99" s="58" t="s">
        <v>943</v>
      </c>
      <c r="D99" s="241" t="s">
        <v>747</v>
      </c>
      <c r="E99" s="243" t="s">
        <v>466</v>
      </c>
      <c r="F99" s="243" t="s">
        <v>836</v>
      </c>
      <c r="G99" s="224" t="s">
        <v>467</v>
      </c>
      <c r="H99" s="250" t="s">
        <v>837</v>
      </c>
      <c r="I99" s="244">
        <v>43830</v>
      </c>
      <c r="J99" s="253" t="s">
        <v>838</v>
      </c>
      <c r="K99" s="226">
        <v>43708</v>
      </c>
      <c r="L99" s="229">
        <v>0.66600000000000004</v>
      </c>
      <c r="M99" s="228">
        <f>+M98+L99</f>
        <v>0.66600000000000004</v>
      </c>
      <c r="N99" s="212"/>
      <c r="O99" s="212"/>
      <c r="X99" s="206"/>
      <c r="Y99" s="202"/>
      <c r="Z99" s="203"/>
    </row>
    <row r="100" spans="1:26" s="199" customFormat="1" ht="18" customHeight="1" x14ac:dyDescent="0.2">
      <c r="A100" s="220">
        <v>33</v>
      </c>
      <c r="B100" s="220" t="s">
        <v>969</v>
      </c>
      <c r="C100" s="58" t="s">
        <v>943</v>
      </c>
      <c r="D100" s="241" t="s">
        <v>747</v>
      </c>
      <c r="E100" s="243" t="s">
        <v>466</v>
      </c>
      <c r="F100" s="243" t="s">
        <v>836</v>
      </c>
      <c r="G100" s="224" t="s">
        <v>467</v>
      </c>
      <c r="H100" s="250" t="s">
        <v>837</v>
      </c>
      <c r="I100" s="244">
        <v>43830</v>
      </c>
      <c r="J100" s="253"/>
      <c r="K100" s="226">
        <v>43830</v>
      </c>
      <c r="L100" s="229">
        <v>0.33400000000000002</v>
      </c>
      <c r="M100" s="228">
        <f>+M99+L100</f>
        <v>1</v>
      </c>
      <c r="N100" s="212"/>
      <c r="O100" s="212"/>
      <c r="X100" s="206"/>
      <c r="Y100" s="202"/>
      <c r="Z100" s="203"/>
    </row>
    <row r="101" spans="1:26" s="199" customFormat="1" ht="18" customHeight="1" x14ac:dyDescent="0.2">
      <c r="A101" s="220">
        <v>34</v>
      </c>
      <c r="B101" s="220" t="s">
        <v>969</v>
      </c>
      <c r="C101" s="58" t="s">
        <v>943</v>
      </c>
      <c r="D101" s="241" t="s">
        <v>973</v>
      </c>
      <c r="E101" s="243" t="s">
        <v>466</v>
      </c>
      <c r="F101" s="243" t="s">
        <v>836</v>
      </c>
      <c r="G101" s="224" t="s">
        <v>467</v>
      </c>
      <c r="H101" s="242" t="s">
        <v>85</v>
      </c>
      <c r="I101" s="244">
        <v>43830</v>
      </c>
      <c r="J101" s="243" t="s">
        <v>839</v>
      </c>
      <c r="K101" s="226">
        <v>43585</v>
      </c>
      <c r="L101" s="227">
        <v>0.15</v>
      </c>
      <c r="M101" s="228">
        <f>+L101</f>
        <v>0.15</v>
      </c>
      <c r="N101" s="212"/>
      <c r="O101" s="212"/>
      <c r="X101" s="206"/>
      <c r="Y101" s="202"/>
      <c r="Z101" s="203"/>
    </row>
    <row r="102" spans="1:26" s="199" customFormat="1" ht="18" customHeight="1" x14ac:dyDescent="0.2">
      <c r="A102" s="220">
        <v>34</v>
      </c>
      <c r="B102" s="220" t="s">
        <v>969</v>
      </c>
      <c r="C102" s="58" t="s">
        <v>943</v>
      </c>
      <c r="D102" s="241" t="s">
        <v>973</v>
      </c>
      <c r="E102" s="243" t="s">
        <v>466</v>
      </c>
      <c r="F102" s="243" t="s">
        <v>836</v>
      </c>
      <c r="G102" s="224" t="s">
        <v>467</v>
      </c>
      <c r="H102" s="242" t="s">
        <v>85</v>
      </c>
      <c r="I102" s="244">
        <v>43830</v>
      </c>
      <c r="J102" s="253" t="s">
        <v>838</v>
      </c>
      <c r="K102" s="226">
        <v>43708</v>
      </c>
      <c r="L102" s="229">
        <v>0</v>
      </c>
      <c r="M102" s="228">
        <f>+M101+L102</f>
        <v>0.15</v>
      </c>
      <c r="N102" s="212"/>
      <c r="O102" s="212"/>
      <c r="X102" s="206"/>
      <c r="Y102" s="202"/>
      <c r="Z102" s="203"/>
    </row>
    <row r="103" spans="1:26" s="199" customFormat="1" ht="18" customHeight="1" x14ac:dyDescent="0.2">
      <c r="A103" s="220">
        <v>34</v>
      </c>
      <c r="B103" s="220" t="s">
        <v>969</v>
      </c>
      <c r="C103" s="58" t="s">
        <v>943</v>
      </c>
      <c r="D103" s="241" t="s">
        <v>973</v>
      </c>
      <c r="E103" s="243" t="s">
        <v>466</v>
      </c>
      <c r="F103" s="243" t="s">
        <v>836</v>
      </c>
      <c r="G103" s="224" t="s">
        <v>467</v>
      </c>
      <c r="H103" s="242" t="s">
        <v>85</v>
      </c>
      <c r="I103" s="244">
        <v>43830</v>
      </c>
      <c r="J103" s="253"/>
      <c r="K103" s="226">
        <v>43830</v>
      </c>
      <c r="L103" s="229">
        <v>0.85</v>
      </c>
      <c r="M103" s="228">
        <f>+M102+L103</f>
        <v>1</v>
      </c>
      <c r="N103" s="212"/>
      <c r="O103" s="212"/>
      <c r="X103" s="206"/>
      <c r="Y103" s="202"/>
      <c r="Z103" s="203"/>
    </row>
    <row r="104" spans="1:26" s="199" customFormat="1" ht="18" customHeight="1" x14ac:dyDescent="0.2">
      <c r="A104" s="220">
        <v>35</v>
      </c>
      <c r="B104" s="220" t="s">
        <v>969</v>
      </c>
      <c r="C104" s="58" t="s">
        <v>943</v>
      </c>
      <c r="D104" s="241" t="s">
        <v>987</v>
      </c>
      <c r="E104" s="243" t="s">
        <v>466</v>
      </c>
      <c r="F104" s="243" t="s">
        <v>836</v>
      </c>
      <c r="G104" s="224" t="s">
        <v>467</v>
      </c>
      <c r="H104" s="242" t="s">
        <v>817</v>
      </c>
      <c r="I104" s="244">
        <v>43830</v>
      </c>
      <c r="J104" s="243" t="s">
        <v>840</v>
      </c>
      <c r="K104" s="226">
        <v>43585</v>
      </c>
      <c r="L104" s="227">
        <v>0</v>
      </c>
      <c r="M104" s="228">
        <f>+L104</f>
        <v>0</v>
      </c>
      <c r="N104" s="212"/>
      <c r="O104" s="212"/>
      <c r="X104" s="206"/>
      <c r="Y104" s="202"/>
      <c r="Z104" s="203"/>
    </row>
    <row r="105" spans="1:26" s="199" customFormat="1" ht="18" customHeight="1" x14ac:dyDescent="0.2">
      <c r="A105" s="220">
        <v>35</v>
      </c>
      <c r="B105" s="220" t="s">
        <v>969</v>
      </c>
      <c r="C105" s="58" t="s">
        <v>943</v>
      </c>
      <c r="D105" s="241" t="s">
        <v>987</v>
      </c>
      <c r="E105" s="243" t="s">
        <v>466</v>
      </c>
      <c r="F105" s="243" t="s">
        <v>836</v>
      </c>
      <c r="G105" s="224" t="s">
        <v>467</v>
      </c>
      <c r="H105" s="242" t="s">
        <v>817</v>
      </c>
      <c r="I105" s="244">
        <v>43830</v>
      </c>
      <c r="J105" s="243" t="s">
        <v>840</v>
      </c>
      <c r="K105" s="226">
        <v>43708</v>
      </c>
      <c r="L105" s="229">
        <v>0</v>
      </c>
      <c r="M105" s="228">
        <f>+M104+L105</f>
        <v>0</v>
      </c>
      <c r="N105" s="212"/>
      <c r="O105" s="212"/>
      <c r="X105" s="206"/>
      <c r="Y105" s="202"/>
      <c r="Z105" s="203"/>
    </row>
    <row r="106" spans="1:26" s="199" customFormat="1" ht="18" customHeight="1" x14ac:dyDescent="0.2">
      <c r="A106" s="220">
        <v>35</v>
      </c>
      <c r="B106" s="220" t="s">
        <v>969</v>
      </c>
      <c r="C106" s="58" t="s">
        <v>943</v>
      </c>
      <c r="D106" s="241" t="s">
        <v>987</v>
      </c>
      <c r="E106" s="243" t="s">
        <v>466</v>
      </c>
      <c r="F106" s="243" t="s">
        <v>836</v>
      </c>
      <c r="G106" s="224" t="s">
        <v>467</v>
      </c>
      <c r="H106" s="242" t="s">
        <v>817</v>
      </c>
      <c r="I106" s="244">
        <v>43830</v>
      </c>
      <c r="J106" s="243"/>
      <c r="K106" s="226">
        <v>43830</v>
      </c>
      <c r="L106" s="229">
        <v>1</v>
      </c>
      <c r="M106" s="228">
        <f>+M105+L106</f>
        <v>1</v>
      </c>
      <c r="N106" s="212"/>
      <c r="O106" s="212"/>
      <c r="X106" s="206"/>
      <c r="Y106" s="202"/>
      <c r="Z106" s="203"/>
    </row>
    <row r="107" spans="1:26" s="199" customFormat="1" ht="18" customHeight="1" x14ac:dyDescent="0.2">
      <c r="A107" s="220">
        <v>36</v>
      </c>
      <c r="B107" s="220" t="s">
        <v>969</v>
      </c>
      <c r="C107" s="58" t="s">
        <v>943</v>
      </c>
      <c r="D107" s="241" t="s">
        <v>988</v>
      </c>
      <c r="E107" s="243" t="s">
        <v>468</v>
      </c>
      <c r="F107" s="243" t="s">
        <v>841</v>
      </c>
      <c r="G107" s="224" t="s">
        <v>467</v>
      </c>
      <c r="H107" s="242" t="s">
        <v>159</v>
      </c>
      <c r="I107" s="244">
        <v>43830</v>
      </c>
      <c r="J107" s="243" t="s">
        <v>842</v>
      </c>
      <c r="K107" s="226">
        <v>43585</v>
      </c>
      <c r="L107" s="227">
        <v>0</v>
      </c>
      <c r="M107" s="228">
        <f>+L107</f>
        <v>0</v>
      </c>
      <c r="N107" s="212"/>
      <c r="O107" s="212"/>
      <c r="X107" s="206"/>
      <c r="Y107" s="202"/>
      <c r="Z107" s="203"/>
    </row>
    <row r="108" spans="1:26" s="199" customFormat="1" ht="18" customHeight="1" x14ac:dyDescent="0.2">
      <c r="A108" s="220">
        <v>36</v>
      </c>
      <c r="B108" s="220" t="s">
        <v>969</v>
      </c>
      <c r="C108" s="58" t="s">
        <v>943</v>
      </c>
      <c r="D108" s="241" t="s">
        <v>988</v>
      </c>
      <c r="E108" s="243" t="s">
        <v>468</v>
      </c>
      <c r="F108" s="243" t="s">
        <v>841</v>
      </c>
      <c r="G108" s="224" t="s">
        <v>467</v>
      </c>
      <c r="H108" s="242" t="s">
        <v>159</v>
      </c>
      <c r="I108" s="244">
        <v>43830</v>
      </c>
      <c r="J108" s="243" t="s">
        <v>843</v>
      </c>
      <c r="K108" s="226">
        <v>43708</v>
      </c>
      <c r="L108" s="229">
        <v>0</v>
      </c>
      <c r="M108" s="228">
        <f>+M107+L108</f>
        <v>0</v>
      </c>
      <c r="N108" s="212"/>
      <c r="O108" s="212"/>
      <c r="X108" s="206"/>
      <c r="Y108" s="202"/>
      <c r="Z108" s="203"/>
    </row>
    <row r="109" spans="1:26" s="199" customFormat="1" ht="18" customHeight="1" x14ac:dyDescent="0.2">
      <c r="A109" s="220">
        <v>36</v>
      </c>
      <c r="B109" s="220" t="s">
        <v>969</v>
      </c>
      <c r="C109" s="58" t="s">
        <v>943</v>
      </c>
      <c r="D109" s="241" t="s">
        <v>988</v>
      </c>
      <c r="E109" s="243" t="s">
        <v>468</v>
      </c>
      <c r="F109" s="243" t="s">
        <v>841</v>
      </c>
      <c r="G109" s="224" t="s">
        <v>467</v>
      </c>
      <c r="H109" s="242" t="s">
        <v>159</v>
      </c>
      <c r="I109" s="244">
        <v>43830</v>
      </c>
      <c r="J109" s="243"/>
      <c r="K109" s="226">
        <v>43830</v>
      </c>
      <c r="L109" s="229">
        <v>1</v>
      </c>
      <c r="M109" s="228">
        <f>+M108+L109</f>
        <v>1</v>
      </c>
      <c r="N109" s="212"/>
      <c r="O109" s="212"/>
      <c r="X109" s="206"/>
      <c r="Y109" s="202"/>
      <c r="Z109" s="203"/>
    </row>
    <row r="110" spans="1:26" s="199" customFormat="1" ht="18" customHeight="1" x14ac:dyDescent="0.2">
      <c r="A110" s="220">
        <v>37</v>
      </c>
      <c r="B110" s="220" t="s">
        <v>969</v>
      </c>
      <c r="C110" s="58" t="s">
        <v>943</v>
      </c>
      <c r="D110" s="241" t="s">
        <v>989</v>
      </c>
      <c r="E110" s="251" t="s">
        <v>469</v>
      </c>
      <c r="F110" s="243" t="s">
        <v>844</v>
      </c>
      <c r="G110" s="224" t="s">
        <v>467</v>
      </c>
      <c r="H110" s="242" t="s">
        <v>159</v>
      </c>
      <c r="I110" s="247">
        <v>43830</v>
      </c>
      <c r="J110" s="243" t="s">
        <v>818</v>
      </c>
      <c r="K110" s="226">
        <v>43585</v>
      </c>
      <c r="L110" s="227">
        <v>0</v>
      </c>
      <c r="M110" s="228">
        <f>+L110</f>
        <v>0</v>
      </c>
      <c r="N110" s="212"/>
      <c r="O110" s="212"/>
      <c r="X110" s="206"/>
      <c r="Y110" s="202"/>
      <c r="Z110" s="203"/>
    </row>
    <row r="111" spans="1:26" s="199" customFormat="1" ht="18" customHeight="1" x14ac:dyDescent="0.2">
      <c r="A111" s="220">
        <v>37</v>
      </c>
      <c r="B111" s="220" t="s">
        <v>969</v>
      </c>
      <c r="C111" s="58" t="s">
        <v>943</v>
      </c>
      <c r="D111" s="241" t="s">
        <v>989</v>
      </c>
      <c r="E111" s="251" t="s">
        <v>469</v>
      </c>
      <c r="F111" s="243" t="s">
        <v>844</v>
      </c>
      <c r="G111" s="224" t="s">
        <v>467</v>
      </c>
      <c r="H111" s="242" t="s">
        <v>159</v>
      </c>
      <c r="I111" s="247">
        <v>43830</v>
      </c>
      <c r="J111" s="243" t="s">
        <v>818</v>
      </c>
      <c r="K111" s="226">
        <v>43708</v>
      </c>
      <c r="L111" s="229">
        <v>0</v>
      </c>
      <c r="M111" s="228">
        <f>+M110+L111</f>
        <v>0</v>
      </c>
      <c r="N111" s="212"/>
      <c r="O111" s="212"/>
      <c r="X111" s="206"/>
      <c r="Y111" s="202"/>
      <c r="Z111" s="203"/>
    </row>
    <row r="112" spans="1:26" s="199" customFormat="1" ht="18" customHeight="1" x14ac:dyDescent="0.2">
      <c r="A112" s="220">
        <v>37</v>
      </c>
      <c r="B112" s="220" t="s">
        <v>969</v>
      </c>
      <c r="C112" s="58" t="s">
        <v>943</v>
      </c>
      <c r="D112" s="241" t="s">
        <v>989</v>
      </c>
      <c r="E112" s="251" t="s">
        <v>469</v>
      </c>
      <c r="F112" s="243" t="s">
        <v>844</v>
      </c>
      <c r="G112" s="224" t="s">
        <v>467</v>
      </c>
      <c r="H112" s="242" t="s">
        <v>159</v>
      </c>
      <c r="I112" s="247">
        <v>43830</v>
      </c>
      <c r="J112" s="243"/>
      <c r="K112" s="226">
        <v>43830</v>
      </c>
      <c r="L112" s="229">
        <v>1</v>
      </c>
      <c r="M112" s="228">
        <f>+M111+L112</f>
        <v>1</v>
      </c>
      <c r="N112" s="212"/>
      <c r="O112" s="212"/>
      <c r="X112" s="206"/>
      <c r="Y112" s="202"/>
      <c r="Z112" s="203"/>
    </row>
    <row r="113" spans="1:26" s="199" customFormat="1" ht="18" customHeight="1" x14ac:dyDescent="0.2">
      <c r="A113" s="220">
        <v>38</v>
      </c>
      <c r="B113" s="220" t="s">
        <v>969</v>
      </c>
      <c r="C113" s="58" t="s">
        <v>943</v>
      </c>
      <c r="D113" s="241" t="s">
        <v>990</v>
      </c>
      <c r="E113" s="243" t="s">
        <v>470</v>
      </c>
      <c r="F113" s="242" t="s">
        <v>845</v>
      </c>
      <c r="G113" s="224" t="s">
        <v>467</v>
      </c>
      <c r="H113" s="242" t="s">
        <v>159</v>
      </c>
      <c r="I113" s="244">
        <v>43769</v>
      </c>
      <c r="J113" s="243" t="s">
        <v>846</v>
      </c>
      <c r="K113" s="226">
        <v>43585</v>
      </c>
      <c r="L113" s="227">
        <v>0.33</v>
      </c>
      <c r="M113" s="228">
        <f>+L113</f>
        <v>0.33</v>
      </c>
      <c r="N113" s="212"/>
      <c r="O113" s="212"/>
      <c r="X113" s="206"/>
      <c r="Y113" s="202"/>
      <c r="Z113" s="203"/>
    </row>
    <row r="114" spans="1:26" s="199" customFormat="1" ht="18" customHeight="1" x14ac:dyDescent="0.2">
      <c r="A114" s="220">
        <v>38</v>
      </c>
      <c r="B114" s="220" t="s">
        <v>969</v>
      </c>
      <c r="C114" s="58" t="s">
        <v>943</v>
      </c>
      <c r="D114" s="241" t="s">
        <v>990</v>
      </c>
      <c r="E114" s="243" t="s">
        <v>470</v>
      </c>
      <c r="F114" s="242" t="s">
        <v>845</v>
      </c>
      <c r="G114" s="224" t="s">
        <v>467</v>
      </c>
      <c r="H114" s="242" t="s">
        <v>159</v>
      </c>
      <c r="I114" s="244">
        <v>43769</v>
      </c>
      <c r="J114" s="243" t="s">
        <v>847</v>
      </c>
      <c r="K114" s="226">
        <v>43708</v>
      </c>
      <c r="L114" s="229">
        <v>0.42</v>
      </c>
      <c r="M114" s="228">
        <f>+M113+L114</f>
        <v>0.75</v>
      </c>
      <c r="N114" s="212"/>
      <c r="O114" s="212"/>
      <c r="X114" s="206"/>
      <c r="Y114" s="202"/>
      <c r="Z114" s="203"/>
    </row>
    <row r="115" spans="1:26" s="199" customFormat="1" ht="18" customHeight="1" x14ac:dyDescent="0.2">
      <c r="A115" s="220">
        <v>38</v>
      </c>
      <c r="B115" s="220" t="s">
        <v>969</v>
      </c>
      <c r="C115" s="58" t="s">
        <v>943</v>
      </c>
      <c r="D115" s="241" t="s">
        <v>990</v>
      </c>
      <c r="E115" s="243" t="s">
        <v>470</v>
      </c>
      <c r="F115" s="242" t="s">
        <v>845</v>
      </c>
      <c r="G115" s="224" t="s">
        <v>467</v>
      </c>
      <c r="H115" s="242" t="s">
        <v>159</v>
      </c>
      <c r="I115" s="244">
        <v>43769</v>
      </c>
      <c r="J115" s="243"/>
      <c r="K115" s="226">
        <v>43830</v>
      </c>
      <c r="L115" s="229">
        <v>0.25</v>
      </c>
      <c r="M115" s="228">
        <f>+M114+L115</f>
        <v>1</v>
      </c>
      <c r="N115" s="212"/>
      <c r="O115" s="212"/>
      <c r="X115" s="206"/>
      <c r="Y115" s="202"/>
      <c r="Z115" s="203"/>
    </row>
    <row r="116" spans="1:26" s="199" customFormat="1" ht="18" customHeight="1" x14ac:dyDescent="0.2">
      <c r="A116" s="220">
        <v>39</v>
      </c>
      <c r="B116" s="220" t="s">
        <v>969</v>
      </c>
      <c r="C116" s="58" t="s">
        <v>943</v>
      </c>
      <c r="D116" s="241" t="s">
        <v>991</v>
      </c>
      <c r="E116" s="243" t="s">
        <v>471</v>
      </c>
      <c r="F116" s="242" t="s">
        <v>845</v>
      </c>
      <c r="G116" s="224" t="s">
        <v>467</v>
      </c>
      <c r="H116" s="242" t="s">
        <v>133</v>
      </c>
      <c r="I116" s="244">
        <v>43769</v>
      </c>
      <c r="J116" s="243" t="s">
        <v>818</v>
      </c>
      <c r="K116" s="226">
        <v>43585</v>
      </c>
      <c r="L116" s="227">
        <v>0</v>
      </c>
      <c r="M116" s="228">
        <f>+L116</f>
        <v>0</v>
      </c>
      <c r="N116" s="212"/>
      <c r="O116" s="212"/>
      <c r="X116" s="206"/>
      <c r="Y116" s="202"/>
      <c r="Z116" s="203"/>
    </row>
    <row r="117" spans="1:26" s="199" customFormat="1" ht="18" customHeight="1" x14ac:dyDescent="0.2">
      <c r="A117" s="220">
        <v>39</v>
      </c>
      <c r="B117" s="220" t="s">
        <v>969</v>
      </c>
      <c r="C117" s="58" t="s">
        <v>943</v>
      </c>
      <c r="D117" s="241" t="s">
        <v>991</v>
      </c>
      <c r="E117" s="243" t="s">
        <v>471</v>
      </c>
      <c r="F117" s="242" t="s">
        <v>845</v>
      </c>
      <c r="G117" s="224" t="s">
        <v>467</v>
      </c>
      <c r="H117" s="242" t="s">
        <v>133</v>
      </c>
      <c r="I117" s="244">
        <v>43769</v>
      </c>
      <c r="J117" s="243" t="s">
        <v>848</v>
      </c>
      <c r="K117" s="226">
        <v>43708</v>
      </c>
      <c r="L117" s="229">
        <v>0.75</v>
      </c>
      <c r="M117" s="228">
        <f>+M116+L117</f>
        <v>0.75</v>
      </c>
      <c r="N117" s="212"/>
      <c r="O117" s="212"/>
      <c r="X117" s="206"/>
      <c r="Y117" s="202"/>
      <c r="Z117" s="203"/>
    </row>
    <row r="118" spans="1:26" s="199" customFormat="1" ht="18" customHeight="1" x14ac:dyDescent="0.2">
      <c r="A118" s="220">
        <v>39</v>
      </c>
      <c r="B118" s="220" t="s">
        <v>969</v>
      </c>
      <c r="C118" s="58" t="s">
        <v>943</v>
      </c>
      <c r="D118" s="241" t="s">
        <v>991</v>
      </c>
      <c r="E118" s="243" t="s">
        <v>471</v>
      </c>
      <c r="F118" s="242" t="s">
        <v>845</v>
      </c>
      <c r="G118" s="224" t="s">
        <v>467</v>
      </c>
      <c r="H118" s="242" t="s">
        <v>133</v>
      </c>
      <c r="I118" s="244">
        <v>43769</v>
      </c>
      <c r="J118" s="243"/>
      <c r="K118" s="226">
        <v>43830</v>
      </c>
      <c r="L118" s="229">
        <v>0.25</v>
      </c>
      <c r="M118" s="228">
        <f>+M117+L118</f>
        <v>1</v>
      </c>
      <c r="N118" s="212"/>
      <c r="O118" s="212"/>
      <c r="X118" s="206"/>
      <c r="Y118" s="202"/>
      <c r="Z118" s="203"/>
    </row>
    <row r="119" spans="1:26" s="199" customFormat="1" ht="18" customHeight="1" x14ac:dyDescent="0.2">
      <c r="A119" s="220">
        <v>40</v>
      </c>
      <c r="B119" s="220" t="s">
        <v>969</v>
      </c>
      <c r="C119" s="58" t="s">
        <v>943</v>
      </c>
      <c r="D119" s="241" t="s">
        <v>992</v>
      </c>
      <c r="E119" s="243" t="s">
        <v>472</v>
      </c>
      <c r="F119" s="243" t="s">
        <v>849</v>
      </c>
      <c r="G119" s="224" t="s">
        <v>467</v>
      </c>
      <c r="H119" s="242" t="s">
        <v>159</v>
      </c>
      <c r="I119" s="244">
        <v>43707</v>
      </c>
      <c r="J119" s="243" t="s">
        <v>818</v>
      </c>
      <c r="K119" s="226">
        <v>43585</v>
      </c>
      <c r="L119" s="227">
        <v>0</v>
      </c>
      <c r="M119" s="228">
        <f>+L119</f>
        <v>0</v>
      </c>
      <c r="N119" s="212"/>
      <c r="O119" s="212"/>
      <c r="X119" s="206"/>
      <c r="Y119" s="202"/>
      <c r="Z119" s="203"/>
    </row>
    <row r="120" spans="1:26" s="199" customFormat="1" ht="18" customHeight="1" x14ac:dyDescent="0.2">
      <c r="A120" s="220">
        <v>40</v>
      </c>
      <c r="B120" s="220" t="s">
        <v>969</v>
      </c>
      <c r="C120" s="58" t="s">
        <v>943</v>
      </c>
      <c r="D120" s="241" t="s">
        <v>992</v>
      </c>
      <c r="E120" s="243" t="s">
        <v>472</v>
      </c>
      <c r="F120" s="243" t="s">
        <v>849</v>
      </c>
      <c r="G120" s="224" t="s">
        <v>467</v>
      </c>
      <c r="H120" s="242" t="s">
        <v>159</v>
      </c>
      <c r="I120" s="244">
        <v>43707</v>
      </c>
      <c r="J120" s="243" t="s">
        <v>850</v>
      </c>
      <c r="K120" s="226">
        <v>43708</v>
      </c>
      <c r="L120" s="229">
        <v>0.5</v>
      </c>
      <c r="M120" s="228">
        <f>+M119+L120</f>
        <v>0.5</v>
      </c>
      <c r="N120" s="212"/>
      <c r="O120" s="212"/>
      <c r="X120" s="206"/>
      <c r="Y120" s="202"/>
      <c r="Z120" s="203"/>
    </row>
    <row r="121" spans="1:26" s="199" customFormat="1" ht="18" customHeight="1" x14ac:dyDescent="0.2">
      <c r="A121" s="220">
        <v>40</v>
      </c>
      <c r="B121" s="220" t="s">
        <v>969</v>
      </c>
      <c r="C121" s="58" t="s">
        <v>943</v>
      </c>
      <c r="D121" s="241" t="s">
        <v>992</v>
      </c>
      <c r="E121" s="243" t="s">
        <v>472</v>
      </c>
      <c r="F121" s="243" t="s">
        <v>849</v>
      </c>
      <c r="G121" s="224" t="s">
        <v>467</v>
      </c>
      <c r="H121" s="242" t="s">
        <v>159</v>
      </c>
      <c r="I121" s="244">
        <v>43707</v>
      </c>
      <c r="J121" s="243"/>
      <c r="K121" s="226">
        <v>43830</v>
      </c>
      <c r="L121" s="229">
        <v>0.5</v>
      </c>
      <c r="M121" s="228">
        <f>+M120+L121</f>
        <v>1</v>
      </c>
      <c r="N121" s="212"/>
      <c r="O121" s="212"/>
      <c r="X121" s="206"/>
      <c r="Y121" s="202"/>
      <c r="Z121" s="203"/>
    </row>
    <row r="122" spans="1:26" s="199" customFormat="1" ht="18" customHeight="1" x14ac:dyDescent="0.2">
      <c r="A122" s="220">
        <v>41</v>
      </c>
      <c r="B122" s="220" t="s">
        <v>969</v>
      </c>
      <c r="C122" s="58" t="s">
        <v>943</v>
      </c>
      <c r="D122" s="241" t="s">
        <v>993</v>
      </c>
      <c r="E122" s="243" t="s">
        <v>473</v>
      </c>
      <c r="F122" s="242" t="s">
        <v>851</v>
      </c>
      <c r="G122" s="224" t="s">
        <v>467</v>
      </c>
      <c r="H122" s="242" t="s">
        <v>159</v>
      </c>
      <c r="I122" s="244">
        <v>43799</v>
      </c>
      <c r="J122" s="243" t="s">
        <v>818</v>
      </c>
      <c r="K122" s="226">
        <v>43585</v>
      </c>
      <c r="L122" s="227">
        <v>0</v>
      </c>
      <c r="M122" s="228">
        <f>+L122</f>
        <v>0</v>
      </c>
      <c r="N122" s="212"/>
      <c r="O122" s="212"/>
      <c r="X122" s="206"/>
      <c r="Y122" s="202"/>
      <c r="Z122" s="203"/>
    </row>
    <row r="123" spans="1:26" s="199" customFormat="1" ht="18" customHeight="1" x14ac:dyDescent="0.2">
      <c r="A123" s="220">
        <v>41</v>
      </c>
      <c r="B123" s="220" t="s">
        <v>969</v>
      </c>
      <c r="C123" s="58" t="s">
        <v>943</v>
      </c>
      <c r="D123" s="241" t="s">
        <v>993</v>
      </c>
      <c r="E123" s="243" t="s">
        <v>473</v>
      </c>
      <c r="F123" s="242" t="s">
        <v>851</v>
      </c>
      <c r="G123" s="224" t="s">
        <v>467</v>
      </c>
      <c r="H123" s="242" t="s">
        <v>159</v>
      </c>
      <c r="I123" s="244">
        <v>43799</v>
      </c>
      <c r="J123" s="243" t="s">
        <v>818</v>
      </c>
      <c r="K123" s="226">
        <v>43708</v>
      </c>
      <c r="L123" s="229">
        <v>0</v>
      </c>
      <c r="M123" s="228">
        <f>+M122+L123</f>
        <v>0</v>
      </c>
      <c r="N123" s="212"/>
      <c r="O123" s="212"/>
      <c r="X123" s="206"/>
      <c r="Y123" s="202"/>
      <c r="Z123" s="203"/>
    </row>
    <row r="124" spans="1:26" s="199" customFormat="1" ht="18" customHeight="1" x14ac:dyDescent="0.2">
      <c r="A124" s="220">
        <v>41</v>
      </c>
      <c r="B124" s="220" t="s">
        <v>969</v>
      </c>
      <c r="C124" s="58" t="s">
        <v>943</v>
      </c>
      <c r="D124" s="241" t="s">
        <v>993</v>
      </c>
      <c r="E124" s="243" t="s">
        <v>473</v>
      </c>
      <c r="F124" s="242" t="s">
        <v>851</v>
      </c>
      <c r="G124" s="224" t="s">
        <v>467</v>
      </c>
      <c r="H124" s="242" t="s">
        <v>159</v>
      </c>
      <c r="I124" s="244">
        <v>43799</v>
      </c>
      <c r="J124" s="243"/>
      <c r="K124" s="226">
        <v>43830</v>
      </c>
      <c r="L124" s="229">
        <v>1</v>
      </c>
      <c r="M124" s="228">
        <f>+M123+L124</f>
        <v>1</v>
      </c>
      <c r="N124" s="212"/>
      <c r="O124" s="212"/>
      <c r="X124" s="206"/>
      <c r="Y124" s="202"/>
      <c r="Z124" s="203"/>
    </row>
    <row r="125" spans="1:26" s="199" customFormat="1" ht="18" customHeight="1" x14ac:dyDescent="0.2">
      <c r="A125" s="220">
        <v>42</v>
      </c>
      <c r="B125" s="220" t="s">
        <v>969</v>
      </c>
      <c r="C125" s="58" t="s">
        <v>942</v>
      </c>
      <c r="D125" s="241" t="s">
        <v>755</v>
      </c>
      <c r="E125" s="243" t="s">
        <v>474</v>
      </c>
      <c r="F125" s="242" t="s">
        <v>852</v>
      </c>
      <c r="G125" s="224" t="s">
        <v>467</v>
      </c>
      <c r="H125" s="242" t="s">
        <v>159</v>
      </c>
      <c r="I125" s="244">
        <v>43830</v>
      </c>
      <c r="J125" s="243" t="s">
        <v>853</v>
      </c>
      <c r="K125" s="226">
        <v>43585</v>
      </c>
      <c r="L125" s="227">
        <v>0</v>
      </c>
      <c r="M125" s="228">
        <f>+L125</f>
        <v>0</v>
      </c>
      <c r="N125" s="212"/>
      <c r="O125" s="212"/>
      <c r="X125" s="206"/>
      <c r="Y125" s="202"/>
      <c r="Z125" s="203"/>
    </row>
    <row r="126" spans="1:26" s="199" customFormat="1" ht="18" customHeight="1" x14ac:dyDescent="0.2">
      <c r="A126" s="220">
        <v>42</v>
      </c>
      <c r="B126" s="220" t="s">
        <v>969</v>
      </c>
      <c r="C126" s="58" t="s">
        <v>942</v>
      </c>
      <c r="D126" s="241" t="s">
        <v>755</v>
      </c>
      <c r="E126" s="243" t="s">
        <v>474</v>
      </c>
      <c r="F126" s="242" t="s">
        <v>852</v>
      </c>
      <c r="G126" s="224" t="s">
        <v>467</v>
      </c>
      <c r="H126" s="242" t="s">
        <v>159</v>
      </c>
      <c r="I126" s="244">
        <v>43830</v>
      </c>
      <c r="J126" s="243" t="s">
        <v>853</v>
      </c>
      <c r="K126" s="226">
        <v>43708</v>
      </c>
      <c r="L126" s="229">
        <v>0.66600000000000004</v>
      </c>
      <c r="M126" s="228">
        <f>+M125+L126</f>
        <v>0.66600000000000004</v>
      </c>
      <c r="N126" s="212"/>
      <c r="O126" s="212"/>
      <c r="X126" s="206"/>
      <c r="Y126" s="202"/>
      <c r="Z126" s="203"/>
    </row>
    <row r="127" spans="1:26" s="199" customFormat="1" ht="18" customHeight="1" x14ac:dyDescent="0.2">
      <c r="A127" s="220">
        <v>42</v>
      </c>
      <c r="B127" s="220" t="s">
        <v>969</v>
      </c>
      <c r="C127" s="58" t="s">
        <v>942</v>
      </c>
      <c r="D127" s="241" t="s">
        <v>755</v>
      </c>
      <c r="E127" s="243" t="s">
        <v>474</v>
      </c>
      <c r="F127" s="242" t="s">
        <v>852</v>
      </c>
      <c r="G127" s="224" t="s">
        <v>467</v>
      </c>
      <c r="H127" s="242" t="s">
        <v>159</v>
      </c>
      <c r="I127" s="244">
        <v>43830</v>
      </c>
      <c r="J127" s="243"/>
      <c r="K127" s="226">
        <v>43830</v>
      </c>
      <c r="L127" s="229">
        <v>0.33400000000000002</v>
      </c>
      <c r="M127" s="228">
        <f>+M126+L127</f>
        <v>1</v>
      </c>
      <c r="N127" s="212"/>
      <c r="O127" s="212"/>
      <c r="X127" s="206"/>
      <c r="Y127" s="202"/>
      <c r="Z127" s="203"/>
    </row>
    <row r="128" spans="1:26" s="199" customFormat="1" ht="18" customHeight="1" x14ac:dyDescent="0.2">
      <c r="A128" s="220">
        <v>43</v>
      </c>
      <c r="B128" s="220" t="s">
        <v>969</v>
      </c>
      <c r="C128" s="58" t="s">
        <v>942</v>
      </c>
      <c r="D128" s="241" t="s">
        <v>994</v>
      </c>
      <c r="E128" s="243" t="s">
        <v>475</v>
      </c>
      <c r="F128" s="242" t="s">
        <v>854</v>
      </c>
      <c r="G128" s="224" t="s">
        <v>467</v>
      </c>
      <c r="H128" s="242" t="s">
        <v>159</v>
      </c>
      <c r="I128" s="244">
        <v>43830</v>
      </c>
      <c r="J128" s="243" t="s">
        <v>855</v>
      </c>
      <c r="K128" s="226">
        <v>43585</v>
      </c>
      <c r="L128" s="227">
        <v>0.33</v>
      </c>
      <c r="M128" s="228">
        <f>+L128</f>
        <v>0.33</v>
      </c>
      <c r="N128" s="212"/>
      <c r="O128" s="212"/>
      <c r="X128" s="206"/>
      <c r="Y128" s="202"/>
      <c r="Z128" s="203"/>
    </row>
    <row r="129" spans="1:26" s="199" customFormat="1" ht="18" customHeight="1" x14ac:dyDescent="0.2">
      <c r="A129" s="220">
        <v>43</v>
      </c>
      <c r="B129" s="220" t="s">
        <v>969</v>
      </c>
      <c r="C129" s="58" t="s">
        <v>942</v>
      </c>
      <c r="D129" s="241" t="s">
        <v>994</v>
      </c>
      <c r="E129" s="243" t="s">
        <v>475</v>
      </c>
      <c r="F129" s="242" t="s">
        <v>854</v>
      </c>
      <c r="G129" s="224" t="s">
        <v>467</v>
      </c>
      <c r="H129" s="242" t="s">
        <v>159</v>
      </c>
      <c r="I129" s="244">
        <v>43830</v>
      </c>
      <c r="J129" s="243" t="s">
        <v>855</v>
      </c>
      <c r="K129" s="226">
        <v>43708</v>
      </c>
      <c r="L129" s="229">
        <v>0.33600000000000002</v>
      </c>
      <c r="M129" s="228">
        <f>+M128+L129</f>
        <v>0.66600000000000004</v>
      </c>
      <c r="N129" s="212"/>
      <c r="O129" s="212"/>
      <c r="X129" s="206"/>
      <c r="Y129" s="202"/>
      <c r="Z129" s="203"/>
    </row>
    <row r="130" spans="1:26" s="199" customFormat="1" ht="18" customHeight="1" x14ac:dyDescent="0.2">
      <c r="A130" s="220">
        <v>43</v>
      </c>
      <c r="B130" s="220" t="s">
        <v>969</v>
      </c>
      <c r="C130" s="58" t="s">
        <v>942</v>
      </c>
      <c r="D130" s="241" t="s">
        <v>994</v>
      </c>
      <c r="E130" s="243" t="s">
        <v>475</v>
      </c>
      <c r="F130" s="242" t="s">
        <v>854</v>
      </c>
      <c r="G130" s="224" t="s">
        <v>467</v>
      </c>
      <c r="H130" s="242" t="s">
        <v>159</v>
      </c>
      <c r="I130" s="244">
        <v>43830</v>
      </c>
      <c r="J130" s="243"/>
      <c r="K130" s="226">
        <v>43830</v>
      </c>
      <c r="L130" s="229">
        <v>0.33400000000000002</v>
      </c>
      <c r="M130" s="228">
        <f>+M129+L130</f>
        <v>1</v>
      </c>
      <c r="N130" s="212"/>
      <c r="O130" s="212"/>
      <c r="X130" s="206"/>
      <c r="Y130" s="202"/>
      <c r="Z130" s="203"/>
    </row>
    <row r="131" spans="1:26" s="199" customFormat="1" ht="18" customHeight="1" x14ac:dyDescent="0.2">
      <c r="A131" s="220">
        <v>44</v>
      </c>
      <c r="B131" s="220" t="s">
        <v>969</v>
      </c>
      <c r="C131" s="58" t="s">
        <v>942</v>
      </c>
      <c r="D131" s="241" t="s">
        <v>995</v>
      </c>
      <c r="E131" s="243" t="s">
        <v>476</v>
      </c>
      <c r="F131" s="242" t="s">
        <v>856</v>
      </c>
      <c r="G131" s="224" t="s">
        <v>467</v>
      </c>
      <c r="H131" s="242" t="s">
        <v>159</v>
      </c>
      <c r="I131" s="244">
        <v>43830</v>
      </c>
      <c r="J131" s="243" t="s">
        <v>818</v>
      </c>
      <c r="K131" s="226">
        <v>43585</v>
      </c>
      <c r="L131" s="227">
        <v>0</v>
      </c>
      <c r="M131" s="228">
        <f>+L131</f>
        <v>0</v>
      </c>
      <c r="N131" s="212"/>
      <c r="O131" s="212"/>
      <c r="X131" s="206"/>
      <c r="Y131" s="202"/>
      <c r="Z131" s="203"/>
    </row>
    <row r="132" spans="1:26" s="199" customFormat="1" ht="18" customHeight="1" x14ac:dyDescent="0.2">
      <c r="A132" s="220">
        <v>44</v>
      </c>
      <c r="B132" s="220" t="s">
        <v>969</v>
      </c>
      <c r="C132" s="58" t="s">
        <v>942</v>
      </c>
      <c r="D132" s="241" t="s">
        <v>995</v>
      </c>
      <c r="E132" s="243" t="s">
        <v>476</v>
      </c>
      <c r="F132" s="242" t="s">
        <v>856</v>
      </c>
      <c r="G132" s="224" t="s">
        <v>467</v>
      </c>
      <c r="H132" s="242" t="s">
        <v>159</v>
      </c>
      <c r="I132" s="244">
        <v>43830</v>
      </c>
      <c r="J132" s="243" t="s">
        <v>818</v>
      </c>
      <c r="K132" s="226">
        <v>43708</v>
      </c>
      <c r="L132" s="229">
        <v>0</v>
      </c>
      <c r="M132" s="228">
        <f>+M131+L132</f>
        <v>0</v>
      </c>
      <c r="N132" s="212"/>
      <c r="O132" s="212"/>
      <c r="X132" s="206"/>
      <c r="Y132" s="202"/>
      <c r="Z132" s="203"/>
    </row>
    <row r="133" spans="1:26" s="199" customFormat="1" ht="18" customHeight="1" x14ac:dyDescent="0.2">
      <c r="A133" s="220">
        <v>44</v>
      </c>
      <c r="B133" s="220" t="s">
        <v>969</v>
      </c>
      <c r="C133" s="58" t="s">
        <v>942</v>
      </c>
      <c r="D133" s="241" t="s">
        <v>995</v>
      </c>
      <c r="E133" s="243" t="s">
        <v>476</v>
      </c>
      <c r="F133" s="242" t="s">
        <v>856</v>
      </c>
      <c r="G133" s="224" t="s">
        <v>467</v>
      </c>
      <c r="H133" s="242" t="s">
        <v>159</v>
      </c>
      <c r="I133" s="244">
        <v>43830</v>
      </c>
      <c r="J133" s="243"/>
      <c r="K133" s="226">
        <v>43830</v>
      </c>
      <c r="L133" s="229">
        <v>1</v>
      </c>
      <c r="M133" s="228">
        <f>+M132+L133</f>
        <v>1</v>
      </c>
      <c r="N133" s="212"/>
      <c r="O133" s="212"/>
      <c r="X133" s="206"/>
      <c r="Y133" s="202"/>
      <c r="Z133" s="203"/>
    </row>
    <row r="134" spans="1:26" s="199" customFormat="1" ht="18" customHeight="1" x14ac:dyDescent="0.2">
      <c r="A134" s="220">
        <v>45</v>
      </c>
      <c r="B134" s="220" t="s">
        <v>971</v>
      </c>
      <c r="C134" s="254" t="s">
        <v>944</v>
      </c>
      <c r="D134" s="241" t="s">
        <v>729</v>
      </c>
      <c r="E134" s="253" t="s">
        <v>477</v>
      </c>
      <c r="F134" s="201" t="s">
        <v>857</v>
      </c>
      <c r="G134" s="224" t="s">
        <v>467</v>
      </c>
      <c r="H134" s="201" t="s">
        <v>858</v>
      </c>
      <c r="I134" s="255">
        <v>43646</v>
      </c>
      <c r="J134" s="242" t="s">
        <v>859</v>
      </c>
      <c r="K134" s="226">
        <v>43585</v>
      </c>
      <c r="L134" s="227">
        <v>0</v>
      </c>
      <c r="M134" s="228">
        <f>+L134</f>
        <v>0</v>
      </c>
      <c r="N134" s="212"/>
      <c r="O134" s="212"/>
      <c r="X134" s="206"/>
      <c r="Y134" s="202"/>
      <c r="Z134" s="203"/>
    </row>
    <row r="135" spans="1:26" s="199" customFormat="1" ht="18" customHeight="1" x14ac:dyDescent="0.2">
      <c r="A135" s="220">
        <v>45</v>
      </c>
      <c r="B135" s="220" t="s">
        <v>971</v>
      </c>
      <c r="C135" s="254" t="s">
        <v>944</v>
      </c>
      <c r="D135" s="241" t="s">
        <v>729</v>
      </c>
      <c r="E135" s="253" t="s">
        <v>477</v>
      </c>
      <c r="F135" s="201" t="s">
        <v>857</v>
      </c>
      <c r="G135" s="224" t="s">
        <v>467</v>
      </c>
      <c r="H135" s="201" t="s">
        <v>858</v>
      </c>
      <c r="I135" s="255">
        <v>43646</v>
      </c>
      <c r="J135" s="242" t="s">
        <v>860</v>
      </c>
      <c r="K135" s="226">
        <v>43708</v>
      </c>
      <c r="L135" s="229">
        <v>0.66659999999999997</v>
      </c>
      <c r="M135" s="228">
        <f>+M134+L135</f>
        <v>0.66659999999999997</v>
      </c>
      <c r="N135" s="212"/>
      <c r="O135" s="212"/>
      <c r="X135" s="206"/>
      <c r="Y135" s="202"/>
      <c r="Z135" s="203"/>
    </row>
    <row r="136" spans="1:26" s="61" customFormat="1" x14ac:dyDescent="0.25">
      <c r="A136" s="220">
        <v>45</v>
      </c>
      <c r="B136" s="220" t="s">
        <v>971</v>
      </c>
      <c r="C136" s="254" t="s">
        <v>944</v>
      </c>
      <c r="D136" s="241" t="s">
        <v>729</v>
      </c>
      <c r="E136" s="253" t="s">
        <v>477</v>
      </c>
      <c r="F136" s="201" t="s">
        <v>857</v>
      </c>
      <c r="G136" s="224" t="s">
        <v>467</v>
      </c>
      <c r="H136" s="201" t="s">
        <v>858</v>
      </c>
      <c r="I136" s="255">
        <v>43646</v>
      </c>
      <c r="J136" s="242"/>
      <c r="K136" s="226">
        <v>43830</v>
      </c>
      <c r="L136" s="229">
        <v>0.33339999999999997</v>
      </c>
      <c r="M136" s="228">
        <f>+M135+L136</f>
        <v>1</v>
      </c>
      <c r="N136" s="216"/>
      <c r="O136" s="216"/>
      <c r="X136" s="207"/>
      <c r="Y136" s="182"/>
      <c r="Z136" s="187"/>
    </row>
    <row r="137" spans="1:26" s="61" customFormat="1" x14ac:dyDescent="0.25">
      <c r="A137" s="220">
        <v>46</v>
      </c>
      <c r="B137" s="220" t="s">
        <v>971</v>
      </c>
      <c r="C137" s="254" t="s">
        <v>944</v>
      </c>
      <c r="D137" s="241" t="s">
        <v>901</v>
      </c>
      <c r="E137" s="253" t="s">
        <v>489</v>
      </c>
      <c r="F137" s="201" t="s">
        <v>861</v>
      </c>
      <c r="G137" s="224" t="s">
        <v>467</v>
      </c>
      <c r="H137" s="242" t="s">
        <v>821</v>
      </c>
      <c r="I137" s="255">
        <v>43830</v>
      </c>
      <c r="J137" s="242" t="s">
        <v>818</v>
      </c>
      <c r="K137" s="226">
        <v>43585</v>
      </c>
      <c r="L137" s="227">
        <v>0</v>
      </c>
      <c r="M137" s="228">
        <f>+L137</f>
        <v>0</v>
      </c>
      <c r="N137" s="216"/>
      <c r="O137" s="216"/>
      <c r="X137" s="207"/>
      <c r="Y137" s="182"/>
      <c r="Z137" s="187"/>
    </row>
    <row r="138" spans="1:26" s="61" customFormat="1" x14ac:dyDescent="0.25">
      <c r="A138" s="220">
        <v>46</v>
      </c>
      <c r="B138" s="220" t="s">
        <v>971</v>
      </c>
      <c r="C138" s="254" t="s">
        <v>944</v>
      </c>
      <c r="D138" s="241" t="s">
        <v>901</v>
      </c>
      <c r="E138" s="253" t="s">
        <v>489</v>
      </c>
      <c r="F138" s="201" t="s">
        <v>861</v>
      </c>
      <c r="G138" s="224" t="s">
        <v>467</v>
      </c>
      <c r="H138" s="242" t="s">
        <v>821</v>
      </c>
      <c r="I138" s="255">
        <v>43830</v>
      </c>
      <c r="J138" s="242" t="s">
        <v>862</v>
      </c>
      <c r="K138" s="226">
        <v>43708</v>
      </c>
      <c r="L138" s="229">
        <v>0.33</v>
      </c>
      <c r="M138" s="228">
        <f>+M137+L138</f>
        <v>0.33</v>
      </c>
      <c r="N138" s="216"/>
      <c r="O138" s="216"/>
      <c r="X138" s="207"/>
      <c r="Y138" s="182"/>
      <c r="Z138" s="187"/>
    </row>
    <row r="139" spans="1:26" s="61" customFormat="1" x14ac:dyDescent="0.25">
      <c r="A139" s="220">
        <v>46</v>
      </c>
      <c r="B139" s="220" t="s">
        <v>971</v>
      </c>
      <c r="C139" s="254" t="s">
        <v>944</v>
      </c>
      <c r="D139" s="241" t="s">
        <v>901</v>
      </c>
      <c r="E139" s="253" t="s">
        <v>489</v>
      </c>
      <c r="F139" s="201" t="s">
        <v>861</v>
      </c>
      <c r="G139" s="224" t="s">
        <v>467</v>
      </c>
      <c r="H139" s="242" t="s">
        <v>821</v>
      </c>
      <c r="I139" s="255">
        <v>43830</v>
      </c>
      <c r="J139" s="242"/>
      <c r="K139" s="226">
        <v>43830</v>
      </c>
      <c r="L139" s="229">
        <v>0.67</v>
      </c>
      <c r="M139" s="228">
        <f>+M138+L139</f>
        <v>1</v>
      </c>
      <c r="N139" s="216"/>
      <c r="O139" s="216"/>
      <c r="X139" s="207"/>
      <c r="Y139" s="182"/>
      <c r="Z139" s="187"/>
    </row>
    <row r="140" spans="1:26" s="61" customFormat="1" x14ac:dyDescent="0.25">
      <c r="A140" s="220">
        <v>47</v>
      </c>
      <c r="B140" s="220" t="s">
        <v>971</v>
      </c>
      <c r="C140" s="254" t="s">
        <v>944</v>
      </c>
      <c r="D140" s="241" t="s">
        <v>905</v>
      </c>
      <c r="E140" s="253" t="s">
        <v>480</v>
      </c>
      <c r="F140" s="201" t="s">
        <v>863</v>
      </c>
      <c r="G140" s="224" t="s">
        <v>467</v>
      </c>
      <c r="H140" s="242" t="s">
        <v>286</v>
      </c>
      <c r="I140" s="255">
        <v>43830</v>
      </c>
      <c r="J140" s="242" t="s">
        <v>818</v>
      </c>
      <c r="K140" s="226">
        <v>43585</v>
      </c>
      <c r="L140" s="227">
        <v>0</v>
      </c>
      <c r="M140" s="228">
        <f>+L140</f>
        <v>0</v>
      </c>
      <c r="N140" s="216"/>
      <c r="O140" s="216"/>
      <c r="X140" s="207"/>
      <c r="Y140" s="182"/>
      <c r="Z140" s="187"/>
    </row>
    <row r="141" spans="1:26" s="61" customFormat="1" x14ac:dyDescent="0.25">
      <c r="A141" s="220">
        <v>47</v>
      </c>
      <c r="B141" s="220" t="s">
        <v>971</v>
      </c>
      <c r="C141" s="254" t="s">
        <v>944</v>
      </c>
      <c r="D141" s="241" t="s">
        <v>905</v>
      </c>
      <c r="E141" s="253" t="s">
        <v>480</v>
      </c>
      <c r="F141" s="201" t="s">
        <v>863</v>
      </c>
      <c r="G141" s="224" t="s">
        <v>467</v>
      </c>
      <c r="H141" s="242" t="s">
        <v>286</v>
      </c>
      <c r="I141" s="255">
        <v>43830</v>
      </c>
      <c r="J141" s="242" t="s">
        <v>864</v>
      </c>
      <c r="K141" s="226">
        <v>43708</v>
      </c>
      <c r="L141" s="229">
        <v>0.2</v>
      </c>
      <c r="M141" s="228">
        <f>+M140+L141</f>
        <v>0.2</v>
      </c>
      <c r="N141" s="216"/>
      <c r="O141" s="216"/>
      <c r="X141" s="207"/>
      <c r="Y141" s="182"/>
      <c r="Z141" s="187"/>
    </row>
    <row r="142" spans="1:26" s="61" customFormat="1" x14ac:dyDescent="0.25">
      <c r="A142" s="220">
        <v>47</v>
      </c>
      <c r="B142" s="220" t="s">
        <v>971</v>
      </c>
      <c r="C142" s="254" t="s">
        <v>944</v>
      </c>
      <c r="D142" s="241" t="s">
        <v>905</v>
      </c>
      <c r="E142" s="253" t="s">
        <v>480</v>
      </c>
      <c r="F142" s="201" t="s">
        <v>863</v>
      </c>
      <c r="G142" s="224" t="s">
        <v>467</v>
      </c>
      <c r="H142" s="242" t="s">
        <v>286</v>
      </c>
      <c r="I142" s="255">
        <v>43830</v>
      </c>
      <c r="J142" s="242"/>
      <c r="K142" s="226">
        <v>43830</v>
      </c>
      <c r="L142" s="229">
        <v>0</v>
      </c>
      <c r="M142" s="228">
        <f>+M141+L142</f>
        <v>0.2</v>
      </c>
      <c r="N142" s="216"/>
      <c r="O142" s="216"/>
      <c r="X142" s="207"/>
      <c r="Y142" s="182"/>
      <c r="Z142" s="187"/>
    </row>
    <row r="143" spans="1:26" s="61" customFormat="1" x14ac:dyDescent="0.25">
      <c r="A143" s="220">
        <v>48</v>
      </c>
      <c r="B143" s="220" t="s">
        <v>971</v>
      </c>
      <c r="C143" s="254" t="s">
        <v>941</v>
      </c>
      <c r="D143" s="241" t="s">
        <v>736</v>
      </c>
      <c r="E143" s="253" t="s">
        <v>865</v>
      </c>
      <c r="F143" s="201" t="s">
        <v>861</v>
      </c>
      <c r="G143" s="224" t="s">
        <v>467</v>
      </c>
      <c r="H143" s="242" t="s">
        <v>866</v>
      </c>
      <c r="I143" s="255">
        <v>43830</v>
      </c>
      <c r="J143" s="242" t="s">
        <v>818</v>
      </c>
      <c r="K143" s="226">
        <v>43585</v>
      </c>
      <c r="L143" s="227">
        <v>0</v>
      </c>
      <c r="M143" s="228">
        <f>+L143</f>
        <v>0</v>
      </c>
      <c r="N143" s="216"/>
      <c r="O143" s="216"/>
      <c r="X143" s="207"/>
      <c r="Y143" s="182"/>
      <c r="Z143" s="187"/>
    </row>
    <row r="144" spans="1:26" s="61" customFormat="1" x14ac:dyDescent="0.25">
      <c r="A144" s="220">
        <v>48</v>
      </c>
      <c r="B144" s="220" t="s">
        <v>971</v>
      </c>
      <c r="C144" s="254" t="s">
        <v>941</v>
      </c>
      <c r="D144" s="241" t="s">
        <v>736</v>
      </c>
      <c r="E144" s="253" t="s">
        <v>865</v>
      </c>
      <c r="F144" s="201" t="s">
        <v>861</v>
      </c>
      <c r="G144" s="224" t="s">
        <v>467</v>
      </c>
      <c r="H144" s="242" t="s">
        <v>866</v>
      </c>
      <c r="I144" s="255">
        <v>43830</v>
      </c>
      <c r="J144" s="242" t="s">
        <v>867</v>
      </c>
      <c r="K144" s="226">
        <v>43708</v>
      </c>
      <c r="L144" s="229">
        <v>0.66600000000000004</v>
      </c>
      <c r="M144" s="228">
        <f>+M143+L144</f>
        <v>0.66600000000000004</v>
      </c>
      <c r="N144" s="216"/>
      <c r="O144" s="216"/>
      <c r="X144" s="207"/>
      <c r="Y144" s="182"/>
      <c r="Z144" s="187"/>
    </row>
    <row r="145" spans="1:26" s="61" customFormat="1" x14ac:dyDescent="0.25">
      <c r="A145" s="220">
        <v>48</v>
      </c>
      <c r="B145" s="220" t="s">
        <v>971</v>
      </c>
      <c r="C145" s="254" t="s">
        <v>941</v>
      </c>
      <c r="D145" s="241" t="s">
        <v>736</v>
      </c>
      <c r="E145" s="253" t="s">
        <v>865</v>
      </c>
      <c r="F145" s="201" t="s">
        <v>861</v>
      </c>
      <c r="G145" s="224" t="s">
        <v>467</v>
      </c>
      <c r="H145" s="242" t="s">
        <v>866</v>
      </c>
      <c r="I145" s="255">
        <v>43830</v>
      </c>
      <c r="J145" s="242"/>
      <c r="K145" s="226">
        <v>43830</v>
      </c>
      <c r="L145" s="229">
        <v>3.4000000000000002E-2</v>
      </c>
      <c r="M145" s="228">
        <f>+M144+L145</f>
        <v>0.70000000000000007</v>
      </c>
      <c r="N145" s="216"/>
      <c r="O145" s="216"/>
      <c r="X145" s="207"/>
      <c r="Y145" s="182"/>
      <c r="Z145" s="187"/>
    </row>
    <row r="146" spans="1:26" s="61" customFormat="1" x14ac:dyDescent="0.25">
      <c r="A146" s="220">
        <v>49</v>
      </c>
      <c r="B146" s="220" t="s">
        <v>971</v>
      </c>
      <c r="C146" s="254" t="s">
        <v>941</v>
      </c>
      <c r="D146" s="241" t="s">
        <v>918</v>
      </c>
      <c r="E146" s="201" t="s">
        <v>868</v>
      </c>
      <c r="F146" s="201" t="s">
        <v>869</v>
      </c>
      <c r="G146" s="201" t="s">
        <v>870</v>
      </c>
      <c r="H146" s="242" t="s">
        <v>866</v>
      </c>
      <c r="I146" s="255">
        <v>43830</v>
      </c>
      <c r="J146" s="253" t="s">
        <v>871</v>
      </c>
      <c r="K146" s="226">
        <v>43585</v>
      </c>
      <c r="L146" s="227">
        <v>0.3</v>
      </c>
      <c r="M146" s="228">
        <f>+L146</f>
        <v>0.3</v>
      </c>
      <c r="N146" s="216"/>
      <c r="O146" s="216"/>
      <c r="X146" s="207"/>
      <c r="Y146" s="182"/>
      <c r="Z146" s="187"/>
    </row>
    <row r="147" spans="1:26" s="61" customFormat="1" x14ac:dyDescent="0.25">
      <c r="A147" s="220">
        <v>49</v>
      </c>
      <c r="B147" s="220" t="s">
        <v>971</v>
      </c>
      <c r="C147" s="254" t="s">
        <v>941</v>
      </c>
      <c r="D147" s="241" t="s">
        <v>918</v>
      </c>
      <c r="E147" s="201" t="s">
        <v>868</v>
      </c>
      <c r="F147" s="201" t="s">
        <v>869</v>
      </c>
      <c r="G147" s="201" t="s">
        <v>870</v>
      </c>
      <c r="H147" s="242" t="s">
        <v>866</v>
      </c>
      <c r="I147" s="255">
        <v>43830</v>
      </c>
      <c r="J147" s="242" t="s">
        <v>872</v>
      </c>
      <c r="K147" s="226">
        <v>43708</v>
      </c>
      <c r="L147" s="229">
        <v>0.25</v>
      </c>
      <c r="M147" s="228">
        <f>+M146+L147</f>
        <v>0.55000000000000004</v>
      </c>
      <c r="N147" s="216"/>
      <c r="O147" s="216"/>
      <c r="X147" s="207"/>
      <c r="Y147" s="182"/>
      <c r="Z147" s="187"/>
    </row>
    <row r="148" spans="1:26" s="61" customFormat="1" x14ac:dyDescent="0.25">
      <c r="A148" s="220">
        <v>49</v>
      </c>
      <c r="B148" s="220" t="s">
        <v>971</v>
      </c>
      <c r="C148" s="254" t="s">
        <v>941</v>
      </c>
      <c r="D148" s="241" t="s">
        <v>918</v>
      </c>
      <c r="E148" s="201" t="s">
        <v>868</v>
      </c>
      <c r="F148" s="201" t="s">
        <v>869</v>
      </c>
      <c r="G148" s="201" t="s">
        <v>870</v>
      </c>
      <c r="H148" s="242" t="s">
        <v>866</v>
      </c>
      <c r="I148" s="255">
        <v>43830</v>
      </c>
      <c r="J148" s="242"/>
      <c r="K148" s="226">
        <v>43830</v>
      </c>
      <c r="L148" s="229">
        <v>0.45</v>
      </c>
      <c r="M148" s="228">
        <f>+M147+L148</f>
        <v>1</v>
      </c>
      <c r="N148" s="216"/>
      <c r="O148" s="216"/>
      <c r="X148" s="207"/>
      <c r="Y148" s="182"/>
      <c r="Z148" s="187"/>
    </row>
    <row r="149" spans="1:26" s="61" customFormat="1" x14ac:dyDescent="0.25">
      <c r="A149" s="220">
        <v>50</v>
      </c>
      <c r="B149" s="220" t="s">
        <v>971</v>
      </c>
      <c r="C149" s="254" t="s">
        <v>941</v>
      </c>
      <c r="D149" s="241" t="s">
        <v>978</v>
      </c>
      <c r="E149" s="201" t="s">
        <v>481</v>
      </c>
      <c r="F149" s="201" t="s">
        <v>869</v>
      </c>
      <c r="G149" s="201" t="s">
        <v>873</v>
      </c>
      <c r="H149" s="242" t="s">
        <v>866</v>
      </c>
      <c r="I149" s="255">
        <v>43830</v>
      </c>
      <c r="J149" s="201" t="s">
        <v>874</v>
      </c>
      <c r="K149" s="226">
        <v>43585</v>
      </c>
      <c r="L149" s="227">
        <v>0.33</v>
      </c>
      <c r="M149" s="228">
        <f>+L149</f>
        <v>0.33</v>
      </c>
      <c r="N149" s="216"/>
      <c r="O149" s="216"/>
      <c r="X149" s="207"/>
      <c r="Y149" s="182"/>
      <c r="Z149" s="187"/>
    </row>
    <row r="150" spans="1:26" s="61" customFormat="1" x14ac:dyDescent="0.25">
      <c r="A150" s="220">
        <v>50</v>
      </c>
      <c r="B150" s="220" t="s">
        <v>971</v>
      </c>
      <c r="C150" s="254" t="s">
        <v>941</v>
      </c>
      <c r="D150" s="241" t="s">
        <v>978</v>
      </c>
      <c r="E150" s="201" t="s">
        <v>481</v>
      </c>
      <c r="F150" s="201" t="s">
        <v>869</v>
      </c>
      <c r="G150" s="201" t="s">
        <v>873</v>
      </c>
      <c r="H150" s="242" t="s">
        <v>866</v>
      </c>
      <c r="I150" s="255">
        <v>43830</v>
      </c>
      <c r="J150" s="201" t="s">
        <v>874</v>
      </c>
      <c r="K150" s="226">
        <v>43708</v>
      </c>
      <c r="L150" s="229">
        <v>0.33600000000000002</v>
      </c>
      <c r="M150" s="228">
        <f>+M149+L150</f>
        <v>0.66600000000000004</v>
      </c>
      <c r="N150" s="216"/>
      <c r="O150" s="216"/>
      <c r="X150" s="207"/>
      <c r="Y150" s="182"/>
      <c r="Z150" s="187"/>
    </row>
    <row r="151" spans="1:26" s="61" customFormat="1" x14ac:dyDescent="0.25">
      <c r="A151" s="220">
        <v>50</v>
      </c>
      <c r="B151" s="220" t="s">
        <v>971</v>
      </c>
      <c r="C151" s="254" t="s">
        <v>941</v>
      </c>
      <c r="D151" s="241" t="s">
        <v>978</v>
      </c>
      <c r="E151" s="201" t="s">
        <v>481</v>
      </c>
      <c r="F151" s="201" t="s">
        <v>869</v>
      </c>
      <c r="G151" s="201" t="s">
        <v>873</v>
      </c>
      <c r="H151" s="242" t="s">
        <v>866</v>
      </c>
      <c r="I151" s="255">
        <v>43830</v>
      </c>
      <c r="J151" s="201"/>
      <c r="K151" s="226">
        <v>43830</v>
      </c>
      <c r="L151" s="229">
        <v>0.33400000000000002</v>
      </c>
      <c r="M151" s="228">
        <f>+M150+L151</f>
        <v>1</v>
      </c>
      <c r="N151" s="216"/>
      <c r="O151" s="216"/>
      <c r="X151" s="207"/>
      <c r="Y151" s="182"/>
      <c r="Z151" s="187"/>
    </row>
    <row r="152" spans="1:26" s="61" customFormat="1" x14ac:dyDescent="0.25">
      <c r="A152" s="220">
        <v>51</v>
      </c>
      <c r="B152" s="220" t="s">
        <v>971</v>
      </c>
      <c r="C152" s="254" t="s">
        <v>941</v>
      </c>
      <c r="D152" s="241" t="s">
        <v>979</v>
      </c>
      <c r="E152" s="201" t="s">
        <v>875</v>
      </c>
      <c r="F152" s="201" t="s">
        <v>876</v>
      </c>
      <c r="G152" s="201" t="s">
        <v>877</v>
      </c>
      <c r="H152" s="242" t="s">
        <v>866</v>
      </c>
      <c r="I152" s="255">
        <v>43830</v>
      </c>
      <c r="J152" s="201" t="s">
        <v>878</v>
      </c>
      <c r="K152" s="226">
        <v>43585</v>
      </c>
      <c r="L152" s="227">
        <v>0.13</v>
      </c>
      <c r="M152" s="228">
        <f>+L152</f>
        <v>0.13</v>
      </c>
      <c r="N152" s="216"/>
      <c r="O152" s="216"/>
      <c r="X152" s="207"/>
      <c r="Y152" s="182"/>
      <c r="Z152" s="187"/>
    </row>
    <row r="153" spans="1:26" s="61" customFormat="1" x14ac:dyDescent="0.25">
      <c r="A153" s="220">
        <v>51</v>
      </c>
      <c r="B153" s="220" t="s">
        <v>971</v>
      </c>
      <c r="C153" s="254" t="s">
        <v>941</v>
      </c>
      <c r="D153" s="241" t="s">
        <v>979</v>
      </c>
      <c r="E153" s="201" t="s">
        <v>875</v>
      </c>
      <c r="F153" s="201" t="s">
        <v>876</v>
      </c>
      <c r="G153" s="201" t="s">
        <v>877</v>
      </c>
      <c r="H153" s="242" t="s">
        <v>866</v>
      </c>
      <c r="I153" s="255">
        <v>43830</v>
      </c>
      <c r="J153" s="242" t="s">
        <v>879</v>
      </c>
      <c r="K153" s="226">
        <v>43708</v>
      </c>
      <c r="L153" s="229">
        <v>0</v>
      </c>
      <c r="M153" s="228">
        <f>+M152+L153</f>
        <v>0.13</v>
      </c>
      <c r="N153" s="216"/>
      <c r="O153" s="216"/>
      <c r="X153" s="207"/>
      <c r="Y153" s="182"/>
      <c r="Z153" s="187"/>
    </row>
    <row r="154" spans="1:26" s="61" customFormat="1" x14ac:dyDescent="0.25">
      <c r="A154" s="220">
        <v>51</v>
      </c>
      <c r="B154" s="220" t="s">
        <v>971</v>
      </c>
      <c r="C154" s="254" t="s">
        <v>941</v>
      </c>
      <c r="D154" s="241" t="s">
        <v>979</v>
      </c>
      <c r="E154" s="201" t="s">
        <v>875</v>
      </c>
      <c r="F154" s="201" t="s">
        <v>876</v>
      </c>
      <c r="G154" s="201" t="s">
        <v>877</v>
      </c>
      <c r="H154" s="242" t="s">
        <v>866</v>
      </c>
      <c r="I154" s="255">
        <v>43830</v>
      </c>
      <c r="J154" s="242"/>
      <c r="K154" s="226">
        <v>43830</v>
      </c>
      <c r="L154" s="229">
        <v>0.87</v>
      </c>
      <c r="M154" s="228">
        <f>+M153+L154</f>
        <v>1</v>
      </c>
      <c r="N154" s="216"/>
      <c r="O154" s="216"/>
      <c r="X154" s="207"/>
      <c r="Y154" s="182"/>
      <c r="Z154" s="187"/>
    </row>
    <row r="155" spans="1:26" s="61" customFormat="1" x14ac:dyDescent="0.25">
      <c r="A155" s="220">
        <v>52</v>
      </c>
      <c r="B155" s="220" t="s">
        <v>971</v>
      </c>
      <c r="C155" s="254" t="s">
        <v>940</v>
      </c>
      <c r="D155" s="241" t="s">
        <v>747</v>
      </c>
      <c r="E155" s="201" t="s">
        <v>482</v>
      </c>
      <c r="F155" s="201" t="s">
        <v>880</v>
      </c>
      <c r="G155" s="224" t="s">
        <v>467</v>
      </c>
      <c r="H155" s="242" t="s">
        <v>564</v>
      </c>
      <c r="I155" s="255">
        <v>43830</v>
      </c>
      <c r="J155" s="242" t="s">
        <v>818</v>
      </c>
      <c r="K155" s="226">
        <v>43585</v>
      </c>
      <c r="L155" s="227">
        <v>0</v>
      </c>
      <c r="M155" s="228">
        <f>+L155</f>
        <v>0</v>
      </c>
      <c r="N155" s="216"/>
      <c r="O155" s="216"/>
      <c r="X155" s="207"/>
      <c r="Y155" s="182"/>
      <c r="Z155" s="187"/>
    </row>
    <row r="156" spans="1:26" s="61" customFormat="1" x14ac:dyDescent="0.25">
      <c r="A156" s="220">
        <v>52</v>
      </c>
      <c r="B156" s="220" t="s">
        <v>971</v>
      </c>
      <c r="C156" s="254" t="s">
        <v>940</v>
      </c>
      <c r="D156" s="241" t="s">
        <v>747</v>
      </c>
      <c r="E156" s="201" t="s">
        <v>482</v>
      </c>
      <c r="F156" s="201" t="s">
        <v>880</v>
      </c>
      <c r="G156" s="224" t="s">
        <v>467</v>
      </c>
      <c r="H156" s="242" t="s">
        <v>564</v>
      </c>
      <c r="I156" s="255">
        <v>43830</v>
      </c>
      <c r="J156" s="242" t="s">
        <v>688</v>
      </c>
      <c r="K156" s="226">
        <v>43708</v>
      </c>
      <c r="L156" s="229">
        <v>0.5</v>
      </c>
      <c r="M156" s="228">
        <f>+M155+L156</f>
        <v>0.5</v>
      </c>
      <c r="N156" s="216"/>
      <c r="O156" s="216"/>
      <c r="X156" s="207"/>
      <c r="Y156" s="182"/>
      <c r="Z156" s="187"/>
    </row>
    <row r="157" spans="1:26" s="61" customFormat="1" x14ac:dyDescent="0.25">
      <c r="A157" s="220">
        <v>52</v>
      </c>
      <c r="B157" s="220" t="s">
        <v>971</v>
      </c>
      <c r="C157" s="254" t="s">
        <v>940</v>
      </c>
      <c r="D157" s="241" t="s">
        <v>747</v>
      </c>
      <c r="E157" s="201" t="s">
        <v>482</v>
      </c>
      <c r="F157" s="201" t="s">
        <v>880</v>
      </c>
      <c r="G157" s="224" t="s">
        <v>467</v>
      </c>
      <c r="H157" s="242" t="s">
        <v>564</v>
      </c>
      <c r="I157" s="255">
        <v>43830</v>
      </c>
      <c r="J157" s="242"/>
      <c r="K157" s="226">
        <v>43830</v>
      </c>
      <c r="L157" s="229">
        <v>0.5</v>
      </c>
      <c r="M157" s="228">
        <f>+M156+L157</f>
        <v>1</v>
      </c>
      <c r="N157" s="216"/>
      <c r="O157" s="216"/>
      <c r="X157" s="207"/>
      <c r="Y157" s="182"/>
      <c r="Z157" s="187"/>
    </row>
    <row r="158" spans="1:26" s="61" customFormat="1" x14ac:dyDescent="0.25">
      <c r="A158" s="220">
        <v>53</v>
      </c>
      <c r="B158" s="220" t="s">
        <v>971</v>
      </c>
      <c r="C158" s="254" t="s">
        <v>940</v>
      </c>
      <c r="D158" s="241" t="s">
        <v>973</v>
      </c>
      <c r="E158" s="201" t="s">
        <v>483</v>
      </c>
      <c r="F158" s="201" t="s">
        <v>880</v>
      </c>
      <c r="G158" s="224" t="s">
        <v>467</v>
      </c>
      <c r="H158" s="242" t="s">
        <v>564</v>
      </c>
      <c r="I158" s="255">
        <v>43830</v>
      </c>
      <c r="J158" s="242" t="s">
        <v>818</v>
      </c>
      <c r="K158" s="226">
        <v>43585</v>
      </c>
      <c r="L158" s="227">
        <v>0</v>
      </c>
      <c r="M158" s="228">
        <f>+L158</f>
        <v>0</v>
      </c>
      <c r="N158" s="216"/>
      <c r="O158" s="216"/>
      <c r="X158" s="207"/>
      <c r="Y158" s="182"/>
      <c r="Z158" s="187"/>
    </row>
    <row r="159" spans="1:26" s="61" customFormat="1" x14ac:dyDescent="0.25">
      <c r="A159" s="220">
        <v>53</v>
      </c>
      <c r="B159" s="220" t="s">
        <v>971</v>
      </c>
      <c r="C159" s="254" t="s">
        <v>940</v>
      </c>
      <c r="D159" s="241" t="s">
        <v>973</v>
      </c>
      <c r="E159" s="201" t="s">
        <v>483</v>
      </c>
      <c r="F159" s="201" t="s">
        <v>880</v>
      </c>
      <c r="G159" s="224" t="s">
        <v>467</v>
      </c>
      <c r="H159" s="242" t="s">
        <v>564</v>
      </c>
      <c r="I159" s="255">
        <v>43830</v>
      </c>
      <c r="J159" s="242" t="s">
        <v>881</v>
      </c>
      <c r="K159" s="226">
        <v>43708</v>
      </c>
      <c r="L159" s="229">
        <v>0</v>
      </c>
      <c r="M159" s="228">
        <f>+M158+L159</f>
        <v>0</v>
      </c>
      <c r="N159" s="216"/>
      <c r="O159" s="216"/>
      <c r="X159" s="207"/>
      <c r="Y159" s="182"/>
      <c r="Z159" s="187"/>
    </row>
    <row r="160" spans="1:26" s="61" customFormat="1" x14ac:dyDescent="0.25">
      <c r="A160" s="220">
        <v>53</v>
      </c>
      <c r="B160" s="220" t="s">
        <v>971</v>
      </c>
      <c r="C160" s="254" t="s">
        <v>940</v>
      </c>
      <c r="D160" s="241" t="s">
        <v>973</v>
      </c>
      <c r="E160" s="201" t="s">
        <v>483</v>
      </c>
      <c r="F160" s="201" t="s">
        <v>880</v>
      </c>
      <c r="G160" s="224" t="s">
        <v>467</v>
      </c>
      <c r="H160" s="242" t="s">
        <v>564</v>
      </c>
      <c r="I160" s="255">
        <v>43830</v>
      </c>
      <c r="J160" s="242"/>
      <c r="K160" s="226">
        <v>43830</v>
      </c>
      <c r="L160" s="229">
        <v>1</v>
      </c>
      <c r="M160" s="228">
        <f>+M159+L160</f>
        <v>1</v>
      </c>
      <c r="N160" s="216"/>
      <c r="O160" s="216"/>
      <c r="X160" s="207"/>
      <c r="Y160" s="182"/>
      <c r="Z160" s="187"/>
    </row>
    <row r="161" spans="1:26" s="61" customFormat="1" x14ac:dyDescent="0.25">
      <c r="A161" s="220">
        <v>54</v>
      </c>
      <c r="B161" s="220" t="s">
        <v>971</v>
      </c>
      <c r="C161" s="254" t="s">
        <v>940</v>
      </c>
      <c r="D161" s="241" t="s">
        <v>987</v>
      </c>
      <c r="E161" s="201" t="s">
        <v>484</v>
      </c>
      <c r="F161" s="201" t="s">
        <v>882</v>
      </c>
      <c r="G161" s="224" t="s">
        <v>467</v>
      </c>
      <c r="H161" s="242" t="s">
        <v>866</v>
      </c>
      <c r="I161" s="255">
        <v>43830</v>
      </c>
      <c r="J161" s="242" t="s">
        <v>818</v>
      </c>
      <c r="K161" s="226">
        <v>43585</v>
      </c>
      <c r="L161" s="227">
        <v>0</v>
      </c>
      <c r="M161" s="228">
        <f>+L161</f>
        <v>0</v>
      </c>
      <c r="N161" s="216"/>
      <c r="O161" s="216"/>
      <c r="X161" s="207"/>
      <c r="Y161" s="182"/>
      <c r="Z161" s="187"/>
    </row>
    <row r="162" spans="1:26" s="61" customFormat="1" x14ac:dyDescent="0.25">
      <c r="A162" s="220">
        <v>54</v>
      </c>
      <c r="B162" s="220" t="s">
        <v>971</v>
      </c>
      <c r="C162" s="254" t="s">
        <v>940</v>
      </c>
      <c r="D162" s="241" t="s">
        <v>987</v>
      </c>
      <c r="E162" s="201" t="s">
        <v>484</v>
      </c>
      <c r="F162" s="201" t="s">
        <v>882</v>
      </c>
      <c r="G162" s="224" t="s">
        <v>467</v>
      </c>
      <c r="H162" s="242" t="s">
        <v>866</v>
      </c>
      <c r="I162" s="255">
        <v>43830</v>
      </c>
      <c r="J162" s="242" t="s">
        <v>883</v>
      </c>
      <c r="K162" s="226">
        <v>43708</v>
      </c>
      <c r="L162" s="229">
        <v>0.3</v>
      </c>
      <c r="M162" s="228">
        <f>+M161+L162</f>
        <v>0.3</v>
      </c>
      <c r="N162" s="216"/>
      <c r="O162" s="216"/>
      <c r="X162" s="207"/>
      <c r="Y162" s="182"/>
      <c r="Z162" s="187"/>
    </row>
    <row r="163" spans="1:26" s="61" customFormat="1" x14ac:dyDescent="0.25">
      <c r="A163" s="220">
        <v>54</v>
      </c>
      <c r="B163" s="220" t="s">
        <v>971</v>
      </c>
      <c r="C163" s="254" t="s">
        <v>940</v>
      </c>
      <c r="D163" s="241" t="s">
        <v>987</v>
      </c>
      <c r="E163" s="201" t="s">
        <v>484</v>
      </c>
      <c r="F163" s="201" t="s">
        <v>882</v>
      </c>
      <c r="G163" s="224" t="s">
        <v>467</v>
      </c>
      <c r="H163" s="242" t="s">
        <v>866</v>
      </c>
      <c r="I163" s="255">
        <v>43830</v>
      </c>
      <c r="J163" s="242"/>
      <c r="K163" s="226">
        <v>43830</v>
      </c>
      <c r="L163" s="229">
        <v>0.7</v>
      </c>
      <c r="M163" s="228">
        <f>+M162+L163</f>
        <v>1</v>
      </c>
      <c r="N163" s="216"/>
      <c r="O163" s="216"/>
      <c r="X163" s="207"/>
      <c r="Y163" s="182"/>
      <c r="Z163" s="187"/>
    </row>
    <row r="164" spans="1:26" s="61" customFormat="1" x14ac:dyDescent="0.25">
      <c r="A164" s="220">
        <v>55</v>
      </c>
      <c r="B164" s="220" t="s">
        <v>971</v>
      </c>
      <c r="C164" s="254" t="s">
        <v>939</v>
      </c>
      <c r="D164" s="241" t="s">
        <v>755</v>
      </c>
      <c r="E164" s="253" t="s">
        <v>884</v>
      </c>
      <c r="F164" s="253" t="s">
        <v>885</v>
      </c>
      <c r="G164" s="224" t="s">
        <v>467</v>
      </c>
      <c r="H164" s="242" t="s">
        <v>866</v>
      </c>
      <c r="I164" s="255">
        <v>43830</v>
      </c>
      <c r="J164" s="242" t="s">
        <v>886</v>
      </c>
      <c r="K164" s="226">
        <v>43585</v>
      </c>
      <c r="L164" s="227">
        <v>0.27</v>
      </c>
      <c r="M164" s="228">
        <f>+L164</f>
        <v>0.27</v>
      </c>
      <c r="N164" s="216"/>
      <c r="O164" s="216"/>
      <c r="X164" s="207"/>
      <c r="Y164" s="182"/>
      <c r="Z164" s="187"/>
    </row>
    <row r="165" spans="1:26" s="61" customFormat="1" x14ac:dyDescent="0.25">
      <c r="A165" s="220">
        <v>55</v>
      </c>
      <c r="B165" s="220" t="s">
        <v>971</v>
      </c>
      <c r="C165" s="254" t="s">
        <v>939</v>
      </c>
      <c r="D165" s="241" t="s">
        <v>755</v>
      </c>
      <c r="E165" s="253" t="s">
        <v>884</v>
      </c>
      <c r="F165" s="253" t="s">
        <v>885</v>
      </c>
      <c r="G165" s="224" t="s">
        <v>467</v>
      </c>
      <c r="H165" s="242" t="s">
        <v>866</v>
      </c>
      <c r="I165" s="255">
        <v>43830</v>
      </c>
      <c r="J165" s="242" t="s">
        <v>887</v>
      </c>
      <c r="K165" s="226">
        <v>43708</v>
      </c>
      <c r="L165" s="229">
        <v>0</v>
      </c>
      <c r="M165" s="228">
        <f>+M164+L165</f>
        <v>0.27</v>
      </c>
      <c r="N165" s="216"/>
      <c r="O165" s="216"/>
      <c r="X165" s="207"/>
      <c r="Y165" s="182"/>
      <c r="Z165" s="187"/>
    </row>
    <row r="166" spans="1:26" s="61" customFormat="1" x14ac:dyDescent="0.25">
      <c r="A166" s="220">
        <v>55</v>
      </c>
      <c r="B166" s="220" t="s">
        <v>971</v>
      </c>
      <c r="C166" s="254" t="s">
        <v>939</v>
      </c>
      <c r="D166" s="241" t="s">
        <v>755</v>
      </c>
      <c r="E166" s="253" t="s">
        <v>884</v>
      </c>
      <c r="F166" s="253" t="s">
        <v>885</v>
      </c>
      <c r="G166" s="224" t="s">
        <v>467</v>
      </c>
      <c r="H166" s="242" t="s">
        <v>866</v>
      </c>
      <c r="I166" s="255">
        <v>43830</v>
      </c>
      <c r="J166" s="242"/>
      <c r="K166" s="226">
        <v>43830</v>
      </c>
      <c r="L166" s="229">
        <v>0.23</v>
      </c>
      <c r="M166" s="228">
        <f>+M165+L166</f>
        <v>0.5</v>
      </c>
      <c r="N166" s="216"/>
      <c r="O166" s="216"/>
      <c r="X166" s="207"/>
      <c r="Y166" s="182"/>
      <c r="Z166" s="187"/>
    </row>
    <row r="167" spans="1:26" s="61" customFormat="1" x14ac:dyDescent="0.25">
      <c r="A167" s="220">
        <v>56</v>
      </c>
      <c r="B167" s="220" t="s">
        <v>971</v>
      </c>
      <c r="C167" s="254" t="s">
        <v>939</v>
      </c>
      <c r="D167" s="241" t="s">
        <v>994</v>
      </c>
      <c r="E167" s="253" t="s">
        <v>221</v>
      </c>
      <c r="F167" s="253" t="s">
        <v>888</v>
      </c>
      <c r="G167" s="253" t="s">
        <v>486</v>
      </c>
      <c r="H167" s="242" t="s">
        <v>866</v>
      </c>
      <c r="I167" s="255">
        <v>43830</v>
      </c>
      <c r="J167" s="242" t="s">
        <v>818</v>
      </c>
      <c r="K167" s="226">
        <v>43585</v>
      </c>
      <c r="L167" s="227">
        <v>0</v>
      </c>
      <c r="M167" s="228">
        <f>+L167</f>
        <v>0</v>
      </c>
      <c r="N167" s="216"/>
      <c r="O167" s="216"/>
      <c r="X167" s="207"/>
      <c r="Y167" s="182"/>
      <c r="Z167" s="187"/>
    </row>
    <row r="168" spans="1:26" s="61" customFormat="1" x14ac:dyDescent="0.25">
      <c r="A168" s="220">
        <v>56</v>
      </c>
      <c r="B168" s="220" t="s">
        <v>971</v>
      </c>
      <c r="C168" s="254" t="s">
        <v>939</v>
      </c>
      <c r="D168" s="241" t="s">
        <v>994</v>
      </c>
      <c r="E168" s="253" t="s">
        <v>221</v>
      </c>
      <c r="F168" s="253" t="s">
        <v>888</v>
      </c>
      <c r="G168" s="253" t="s">
        <v>486</v>
      </c>
      <c r="H168" s="242" t="s">
        <v>866</v>
      </c>
      <c r="I168" s="255">
        <v>43830</v>
      </c>
      <c r="J168" s="242" t="s">
        <v>889</v>
      </c>
      <c r="K168" s="226">
        <v>43708</v>
      </c>
      <c r="L168" s="229">
        <v>0</v>
      </c>
      <c r="M168" s="228">
        <f>+M167+L168</f>
        <v>0</v>
      </c>
      <c r="N168" s="216"/>
      <c r="O168" s="216"/>
      <c r="X168" s="207"/>
      <c r="Y168" s="182"/>
      <c r="Z168" s="187"/>
    </row>
    <row r="169" spans="1:26" s="61" customFormat="1" x14ac:dyDescent="0.25">
      <c r="A169" s="220">
        <v>56</v>
      </c>
      <c r="B169" s="220" t="s">
        <v>971</v>
      </c>
      <c r="C169" s="254" t="s">
        <v>939</v>
      </c>
      <c r="D169" s="241" t="s">
        <v>994</v>
      </c>
      <c r="E169" s="253" t="s">
        <v>221</v>
      </c>
      <c r="F169" s="253" t="s">
        <v>888</v>
      </c>
      <c r="G169" s="253" t="s">
        <v>486</v>
      </c>
      <c r="H169" s="242" t="s">
        <v>866</v>
      </c>
      <c r="I169" s="255">
        <v>43830</v>
      </c>
      <c r="J169" s="242"/>
      <c r="K169" s="226">
        <v>43830</v>
      </c>
      <c r="L169" s="229">
        <v>0.5</v>
      </c>
      <c r="M169" s="228">
        <f>+M168+L169</f>
        <v>0.5</v>
      </c>
      <c r="N169" s="216"/>
      <c r="O169" s="216"/>
      <c r="X169" s="207"/>
      <c r="Y169" s="182"/>
      <c r="Z169" s="187"/>
    </row>
    <row r="170" spans="1:26" s="61" customFormat="1" x14ac:dyDescent="0.25">
      <c r="A170" s="220">
        <v>57</v>
      </c>
      <c r="B170" s="220" t="s">
        <v>971</v>
      </c>
      <c r="C170" s="254" t="s">
        <v>939</v>
      </c>
      <c r="D170" s="241" t="s">
        <v>995</v>
      </c>
      <c r="E170" s="253" t="s">
        <v>479</v>
      </c>
      <c r="F170" s="253" t="s">
        <v>790</v>
      </c>
      <c r="G170" s="224" t="s">
        <v>467</v>
      </c>
      <c r="H170" s="242" t="s">
        <v>821</v>
      </c>
      <c r="I170" s="255">
        <v>43830</v>
      </c>
      <c r="J170" s="242" t="s">
        <v>890</v>
      </c>
      <c r="K170" s="226">
        <v>43585</v>
      </c>
      <c r="L170" s="227">
        <v>0.3</v>
      </c>
      <c r="M170" s="228">
        <f>+L170</f>
        <v>0.3</v>
      </c>
      <c r="N170" s="216"/>
      <c r="O170" s="216"/>
      <c r="X170" s="207"/>
      <c r="Y170" s="182"/>
      <c r="Z170" s="187"/>
    </row>
    <row r="171" spans="1:26" s="61" customFormat="1" x14ac:dyDescent="0.25">
      <c r="A171" s="220">
        <v>57</v>
      </c>
      <c r="B171" s="220" t="s">
        <v>971</v>
      </c>
      <c r="C171" s="254" t="s">
        <v>939</v>
      </c>
      <c r="D171" s="241" t="s">
        <v>995</v>
      </c>
      <c r="E171" s="253" t="s">
        <v>479</v>
      </c>
      <c r="F171" s="253" t="s">
        <v>790</v>
      </c>
      <c r="G171" s="224" t="s">
        <v>467</v>
      </c>
      <c r="H171" s="242" t="s">
        <v>821</v>
      </c>
      <c r="I171" s="255">
        <v>43830</v>
      </c>
      <c r="J171" s="242" t="s">
        <v>891</v>
      </c>
      <c r="K171" s="226">
        <v>43708</v>
      </c>
      <c r="L171" s="229">
        <v>0.36</v>
      </c>
      <c r="M171" s="228">
        <f>+M170+L171</f>
        <v>0.65999999999999992</v>
      </c>
      <c r="N171" s="216"/>
      <c r="O171" s="216"/>
      <c r="X171" s="207"/>
      <c r="Y171" s="182"/>
      <c r="Z171" s="187"/>
    </row>
    <row r="172" spans="1:26" s="61" customFormat="1" x14ac:dyDescent="0.25">
      <c r="A172" s="220">
        <v>57</v>
      </c>
      <c r="B172" s="220" t="s">
        <v>971</v>
      </c>
      <c r="C172" s="254" t="s">
        <v>939</v>
      </c>
      <c r="D172" s="241" t="s">
        <v>995</v>
      </c>
      <c r="E172" s="253" t="s">
        <v>479</v>
      </c>
      <c r="F172" s="253" t="s">
        <v>790</v>
      </c>
      <c r="G172" s="224" t="s">
        <v>467</v>
      </c>
      <c r="H172" s="242" t="s">
        <v>821</v>
      </c>
      <c r="I172" s="255">
        <v>43830</v>
      </c>
      <c r="J172" s="242"/>
      <c r="K172" s="226">
        <v>43830</v>
      </c>
      <c r="L172" s="229">
        <v>0.34</v>
      </c>
      <c r="M172" s="228">
        <f>+M171+L172</f>
        <v>1</v>
      </c>
      <c r="N172" s="216"/>
      <c r="O172" s="216"/>
      <c r="X172" s="207"/>
      <c r="Y172" s="182"/>
      <c r="Z172" s="187"/>
    </row>
    <row r="173" spans="1:26" s="61" customFormat="1" x14ac:dyDescent="0.25">
      <c r="A173" s="220">
        <v>58</v>
      </c>
      <c r="B173" s="220" t="s">
        <v>971</v>
      </c>
      <c r="C173" s="256" t="s">
        <v>938</v>
      </c>
      <c r="D173" s="241" t="s">
        <v>928</v>
      </c>
      <c r="E173" s="201" t="s">
        <v>892</v>
      </c>
      <c r="F173" s="201" t="s">
        <v>893</v>
      </c>
      <c r="G173" s="201" t="s">
        <v>894</v>
      </c>
      <c r="H173" s="242" t="s">
        <v>866</v>
      </c>
      <c r="I173" s="255">
        <v>43830</v>
      </c>
      <c r="J173" s="242" t="s">
        <v>895</v>
      </c>
      <c r="K173" s="226">
        <v>43585</v>
      </c>
      <c r="L173" s="227">
        <v>0</v>
      </c>
      <c r="M173" s="228">
        <f>+L173</f>
        <v>0</v>
      </c>
      <c r="N173" s="216"/>
      <c r="O173" s="216"/>
      <c r="X173" s="207"/>
      <c r="Y173" s="182"/>
      <c r="Z173" s="187"/>
    </row>
    <row r="174" spans="1:26" s="61" customFormat="1" x14ac:dyDescent="0.25">
      <c r="A174" s="220">
        <v>58</v>
      </c>
      <c r="B174" s="220" t="s">
        <v>971</v>
      </c>
      <c r="C174" s="256" t="s">
        <v>938</v>
      </c>
      <c r="D174" s="241" t="s">
        <v>928</v>
      </c>
      <c r="E174" s="201" t="s">
        <v>892</v>
      </c>
      <c r="F174" s="201" t="s">
        <v>893</v>
      </c>
      <c r="G174" s="201" t="s">
        <v>894</v>
      </c>
      <c r="H174" s="242" t="s">
        <v>866</v>
      </c>
      <c r="I174" s="255">
        <v>43830</v>
      </c>
      <c r="J174" s="201" t="s">
        <v>896</v>
      </c>
      <c r="K174" s="226">
        <v>43708</v>
      </c>
      <c r="L174" s="229">
        <v>0.33</v>
      </c>
      <c r="M174" s="228">
        <f>+M173+L174</f>
        <v>0.33</v>
      </c>
      <c r="N174" s="216"/>
      <c r="O174" s="216"/>
      <c r="X174" s="207"/>
      <c r="Y174" s="182"/>
      <c r="Z174" s="187"/>
    </row>
    <row r="175" spans="1:26" s="61" customFormat="1" x14ac:dyDescent="0.25">
      <c r="A175" s="220">
        <v>58</v>
      </c>
      <c r="B175" s="220" t="s">
        <v>971</v>
      </c>
      <c r="C175" s="256" t="s">
        <v>938</v>
      </c>
      <c r="D175" s="241" t="s">
        <v>928</v>
      </c>
      <c r="E175" s="201" t="s">
        <v>892</v>
      </c>
      <c r="F175" s="201" t="s">
        <v>893</v>
      </c>
      <c r="G175" s="201" t="s">
        <v>894</v>
      </c>
      <c r="H175" s="242" t="s">
        <v>866</v>
      </c>
      <c r="I175" s="255">
        <v>43830</v>
      </c>
      <c r="J175" s="201"/>
      <c r="K175" s="226">
        <v>43830</v>
      </c>
      <c r="L175" s="229">
        <v>0.37</v>
      </c>
      <c r="M175" s="228">
        <f>+M174+L175</f>
        <v>0.7</v>
      </c>
      <c r="N175" s="216"/>
      <c r="O175" s="216"/>
      <c r="X175" s="207"/>
      <c r="Y175" s="182"/>
      <c r="Z175" s="187"/>
    </row>
    <row r="176" spans="1:26" s="61" customFormat="1" x14ac:dyDescent="0.25">
      <c r="A176" s="220">
        <v>59</v>
      </c>
      <c r="B176" s="220" t="s">
        <v>970</v>
      </c>
      <c r="C176" s="256" t="s">
        <v>937</v>
      </c>
      <c r="D176" s="241" t="s">
        <v>729</v>
      </c>
      <c r="E176" s="201" t="s">
        <v>490</v>
      </c>
      <c r="F176" s="242" t="s">
        <v>897</v>
      </c>
      <c r="G176" s="243" t="s">
        <v>898</v>
      </c>
      <c r="H176" s="242" t="s">
        <v>159</v>
      </c>
      <c r="I176" s="244">
        <v>43830</v>
      </c>
      <c r="J176" s="253" t="s">
        <v>899</v>
      </c>
      <c r="K176" s="226">
        <v>43585</v>
      </c>
      <c r="L176" s="227">
        <v>0.13</v>
      </c>
      <c r="M176" s="228">
        <f>+L176</f>
        <v>0.13</v>
      </c>
      <c r="N176" s="216"/>
      <c r="O176" s="216"/>
      <c r="X176" s="207"/>
      <c r="Y176" s="182"/>
      <c r="Z176" s="187"/>
    </row>
    <row r="177" spans="1:26" s="61" customFormat="1" x14ac:dyDescent="0.25">
      <c r="A177" s="220">
        <v>59</v>
      </c>
      <c r="B177" s="220" t="s">
        <v>970</v>
      </c>
      <c r="C177" s="256" t="s">
        <v>937</v>
      </c>
      <c r="D177" s="241" t="s">
        <v>729</v>
      </c>
      <c r="E177" s="201" t="s">
        <v>490</v>
      </c>
      <c r="F177" s="242" t="s">
        <v>897</v>
      </c>
      <c r="G177" s="243" t="s">
        <v>898</v>
      </c>
      <c r="H177" s="242" t="s">
        <v>159</v>
      </c>
      <c r="I177" s="244">
        <v>43830</v>
      </c>
      <c r="J177" s="243" t="s">
        <v>900</v>
      </c>
      <c r="K177" s="226">
        <v>43708</v>
      </c>
      <c r="L177" s="229">
        <v>0.3</v>
      </c>
      <c r="M177" s="228">
        <f>+M176+L177</f>
        <v>0.43</v>
      </c>
      <c r="N177" s="216"/>
      <c r="O177" s="216"/>
      <c r="X177" s="207"/>
      <c r="Y177" s="182"/>
      <c r="Z177" s="187"/>
    </row>
    <row r="178" spans="1:26" s="61" customFormat="1" x14ac:dyDescent="0.25">
      <c r="A178" s="220">
        <v>59</v>
      </c>
      <c r="B178" s="220" t="s">
        <v>970</v>
      </c>
      <c r="C178" s="256" t="s">
        <v>937</v>
      </c>
      <c r="D178" s="241" t="s">
        <v>729</v>
      </c>
      <c r="E178" s="201" t="s">
        <v>490</v>
      </c>
      <c r="F178" s="242" t="s">
        <v>897</v>
      </c>
      <c r="G178" s="243" t="s">
        <v>898</v>
      </c>
      <c r="H178" s="242" t="s">
        <v>159</v>
      </c>
      <c r="I178" s="244">
        <v>43830</v>
      </c>
      <c r="J178" s="243"/>
      <c r="K178" s="226">
        <v>43830</v>
      </c>
      <c r="L178" s="229">
        <v>0.37</v>
      </c>
      <c r="M178" s="228">
        <f>+M177+L178</f>
        <v>0.8</v>
      </c>
      <c r="N178" s="216"/>
      <c r="O178" s="216"/>
      <c r="X178" s="207"/>
      <c r="Y178" s="182"/>
      <c r="Z178" s="187"/>
    </row>
    <row r="179" spans="1:26" s="61" customFormat="1" x14ac:dyDescent="0.25">
      <c r="A179" s="220">
        <v>60</v>
      </c>
      <c r="B179" s="220" t="s">
        <v>970</v>
      </c>
      <c r="C179" s="256" t="s">
        <v>937</v>
      </c>
      <c r="D179" s="241" t="s">
        <v>901</v>
      </c>
      <c r="E179" s="201" t="s">
        <v>491</v>
      </c>
      <c r="F179" s="242" t="s">
        <v>902</v>
      </c>
      <c r="G179" s="257" t="s">
        <v>467</v>
      </c>
      <c r="H179" s="242" t="s">
        <v>799</v>
      </c>
      <c r="I179" s="244">
        <v>43830</v>
      </c>
      <c r="J179" s="253" t="s">
        <v>903</v>
      </c>
      <c r="K179" s="226">
        <v>43585</v>
      </c>
      <c r="L179" s="227">
        <v>0.3</v>
      </c>
      <c r="M179" s="228">
        <f>+L179</f>
        <v>0.3</v>
      </c>
      <c r="N179" s="216"/>
      <c r="O179" s="216"/>
      <c r="X179" s="207"/>
      <c r="Y179" s="182"/>
      <c r="Z179" s="187"/>
    </row>
    <row r="180" spans="1:26" s="61" customFormat="1" x14ac:dyDescent="0.25">
      <c r="A180" s="220">
        <v>60</v>
      </c>
      <c r="B180" s="220" t="s">
        <v>970</v>
      </c>
      <c r="C180" s="256" t="s">
        <v>937</v>
      </c>
      <c r="D180" s="241" t="s">
        <v>901</v>
      </c>
      <c r="E180" s="201" t="s">
        <v>491</v>
      </c>
      <c r="F180" s="242" t="s">
        <v>902</v>
      </c>
      <c r="G180" s="257" t="s">
        <v>467</v>
      </c>
      <c r="H180" s="242" t="s">
        <v>799</v>
      </c>
      <c r="I180" s="244">
        <v>43830</v>
      </c>
      <c r="J180" s="243" t="s">
        <v>904</v>
      </c>
      <c r="K180" s="226">
        <v>43708</v>
      </c>
      <c r="L180" s="229">
        <v>0.03</v>
      </c>
      <c r="M180" s="228">
        <f>+M179+L180</f>
        <v>0.32999999999999996</v>
      </c>
      <c r="N180" s="216"/>
      <c r="O180" s="216"/>
      <c r="X180" s="207"/>
      <c r="Y180" s="182"/>
      <c r="Z180" s="187"/>
    </row>
    <row r="181" spans="1:26" s="61" customFormat="1" x14ac:dyDescent="0.25">
      <c r="A181" s="220">
        <v>60</v>
      </c>
      <c r="B181" s="220" t="s">
        <v>970</v>
      </c>
      <c r="C181" s="256" t="s">
        <v>937</v>
      </c>
      <c r="D181" s="241" t="s">
        <v>901</v>
      </c>
      <c r="E181" s="201" t="s">
        <v>491</v>
      </c>
      <c r="F181" s="242" t="s">
        <v>902</v>
      </c>
      <c r="G181" s="257" t="s">
        <v>467</v>
      </c>
      <c r="H181" s="242" t="s">
        <v>799</v>
      </c>
      <c r="I181" s="244">
        <v>43830</v>
      </c>
      <c r="J181" s="243"/>
      <c r="K181" s="226">
        <v>43830</v>
      </c>
      <c r="L181" s="229">
        <v>0.67</v>
      </c>
      <c r="M181" s="228">
        <f>+M180+L181</f>
        <v>1</v>
      </c>
      <c r="N181" s="216"/>
      <c r="O181" s="216"/>
      <c r="X181" s="207"/>
      <c r="Y181" s="182"/>
      <c r="Z181" s="187"/>
    </row>
    <row r="182" spans="1:26" s="61" customFormat="1" x14ac:dyDescent="0.25">
      <c r="A182" s="220">
        <v>61</v>
      </c>
      <c r="B182" s="220" t="s">
        <v>970</v>
      </c>
      <c r="C182" s="256" t="s">
        <v>937</v>
      </c>
      <c r="D182" s="241" t="s">
        <v>905</v>
      </c>
      <c r="E182" s="242" t="s">
        <v>492</v>
      </c>
      <c r="F182" s="242" t="s">
        <v>906</v>
      </c>
      <c r="G182" s="243" t="s">
        <v>907</v>
      </c>
      <c r="H182" s="242" t="s">
        <v>159</v>
      </c>
      <c r="I182" s="244">
        <v>43830</v>
      </c>
      <c r="J182" s="253" t="s">
        <v>908</v>
      </c>
      <c r="K182" s="226">
        <v>43585</v>
      </c>
      <c r="L182" s="227">
        <v>0.23</v>
      </c>
      <c r="M182" s="228">
        <f>+L182</f>
        <v>0.23</v>
      </c>
      <c r="N182" s="216"/>
      <c r="O182" s="216"/>
      <c r="X182" s="207"/>
      <c r="Y182" s="182"/>
      <c r="Z182" s="187"/>
    </row>
    <row r="183" spans="1:26" s="61" customFormat="1" x14ac:dyDescent="0.25">
      <c r="A183" s="220">
        <v>61</v>
      </c>
      <c r="B183" s="220" t="s">
        <v>970</v>
      </c>
      <c r="C183" s="256" t="s">
        <v>937</v>
      </c>
      <c r="D183" s="241" t="s">
        <v>905</v>
      </c>
      <c r="E183" s="242" t="s">
        <v>492</v>
      </c>
      <c r="F183" s="242" t="s">
        <v>906</v>
      </c>
      <c r="G183" s="243" t="s">
        <v>907</v>
      </c>
      <c r="H183" s="242" t="s">
        <v>159</v>
      </c>
      <c r="I183" s="244">
        <v>43830</v>
      </c>
      <c r="J183" s="253" t="s">
        <v>909</v>
      </c>
      <c r="K183" s="226">
        <v>43708</v>
      </c>
      <c r="L183" s="229">
        <v>0.1</v>
      </c>
      <c r="M183" s="228">
        <f>+M182+L183</f>
        <v>0.33</v>
      </c>
      <c r="N183" s="216"/>
      <c r="O183" s="216"/>
      <c r="X183" s="207"/>
      <c r="Y183" s="182"/>
      <c r="Z183" s="187"/>
    </row>
    <row r="184" spans="1:26" s="61" customFormat="1" x14ac:dyDescent="0.25">
      <c r="A184" s="220">
        <v>61</v>
      </c>
      <c r="B184" s="220" t="s">
        <v>970</v>
      </c>
      <c r="C184" s="256" t="s">
        <v>937</v>
      </c>
      <c r="D184" s="241" t="s">
        <v>905</v>
      </c>
      <c r="E184" s="242" t="s">
        <v>492</v>
      </c>
      <c r="F184" s="242" t="s">
        <v>906</v>
      </c>
      <c r="G184" s="243" t="s">
        <v>907</v>
      </c>
      <c r="H184" s="242" t="s">
        <v>159</v>
      </c>
      <c r="I184" s="244">
        <v>43830</v>
      </c>
      <c r="J184" s="253"/>
      <c r="K184" s="226">
        <v>43830</v>
      </c>
      <c r="L184" s="229">
        <v>0.67</v>
      </c>
      <c r="M184" s="228">
        <f>+M183+L184</f>
        <v>1</v>
      </c>
      <c r="N184" s="216"/>
      <c r="O184" s="216"/>
      <c r="X184" s="207"/>
      <c r="Y184" s="182"/>
      <c r="Z184" s="187"/>
    </row>
    <row r="185" spans="1:26" s="61" customFormat="1" x14ac:dyDescent="0.25">
      <c r="A185" s="220">
        <v>62</v>
      </c>
      <c r="B185" s="220" t="s">
        <v>970</v>
      </c>
      <c r="C185" s="256" t="s">
        <v>937</v>
      </c>
      <c r="D185" s="241" t="s">
        <v>910</v>
      </c>
      <c r="E185" s="242" t="s">
        <v>341</v>
      </c>
      <c r="F185" s="242" t="s">
        <v>911</v>
      </c>
      <c r="G185" s="243" t="s">
        <v>912</v>
      </c>
      <c r="H185" s="242" t="s">
        <v>913</v>
      </c>
      <c r="I185" s="244">
        <v>43830</v>
      </c>
      <c r="J185" s="253" t="s">
        <v>914</v>
      </c>
      <c r="K185" s="226">
        <v>43585</v>
      </c>
      <c r="L185" s="227">
        <v>0.33</v>
      </c>
      <c r="M185" s="228">
        <f>+L185</f>
        <v>0.33</v>
      </c>
      <c r="N185" s="216"/>
      <c r="O185" s="216"/>
      <c r="X185" s="207"/>
      <c r="Y185" s="182"/>
      <c r="Z185" s="187"/>
    </row>
    <row r="186" spans="1:26" s="61" customFormat="1" x14ac:dyDescent="0.25">
      <c r="A186" s="220">
        <v>62</v>
      </c>
      <c r="B186" s="220" t="s">
        <v>970</v>
      </c>
      <c r="C186" s="256" t="s">
        <v>937</v>
      </c>
      <c r="D186" s="241" t="s">
        <v>910</v>
      </c>
      <c r="E186" s="242" t="s">
        <v>341</v>
      </c>
      <c r="F186" s="242" t="s">
        <v>911</v>
      </c>
      <c r="G186" s="243" t="s">
        <v>912</v>
      </c>
      <c r="H186" s="242" t="s">
        <v>913</v>
      </c>
      <c r="I186" s="244">
        <v>43830</v>
      </c>
      <c r="J186" s="253" t="s">
        <v>915</v>
      </c>
      <c r="K186" s="226">
        <v>43708</v>
      </c>
      <c r="L186" s="229">
        <v>0.33600000000000002</v>
      </c>
      <c r="M186" s="228">
        <f>+M185+L186</f>
        <v>0.66600000000000004</v>
      </c>
      <c r="N186" s="216"/>
      <c r="O186" s="216"/>
      <c r="X186" s="207"/>
      <c r="Y186" s="182"/>
      <c r="Z186" s="187"/>
    </row>
    <row r="187" spans="1:26" s="61" customFormat="1" x14ac:dyDescent="0.25">
      <c r="A187" s="220">
        <v>62</v>
      </c>
      <c r="B187" s="220" t="s">
        <v>970</v>
      </c>
      <c r="C187" s="256" t="s">
        <v>937</v>
      </c>
      <c r="D187" s="241" t="s">
        <v>910</v>
      </c>
      <c r="E187" s="242" t="s">
        <v>341</v>
      </c>
      <c r="F187" s="242" t="s">
        <v>911</v>
      </c>
      <c r="G187" s="243" t="s">
        <v>912</v>
      </c>
      <c r="H187" s="242" t="s">
        <v>913</v>
      </c>
      <c r="I187" s="244">
        <v>43830</v>
      </c>
      <c r="J187" s="253"/>
      <c r="K187" s="226">
        <v>43830</v>
      </c>
      <c r="L187" s="229">
        <v>0.33400000000000002</v>
      </c>
      <c r="M187" s="228">
        <f>+M186+L187</f>
        <v>1</v>
      </c>
      <c r="N187" s="216"/>
      <c r="O187" s="216"/>
      <c r="X187" s="207"/>
      <c r="Y187" s="182"/>
      <c r="Z187" s="187"/>
    </row>
    <row r="188" spans="1:26" s="61" customFormat="1" x14ac:dyDescent="0.25">
      <c r="A188" s="220">
        <v>63</v>
      </c>
      <c r="B188" s="220" t="s">
        <v>970</v>
      </c>
      <c r="C188" s="256" t="s">
        <v>936</v>
      </c>
      <c r="D188" s="241" t="s">
        <v>736</v>
      </c>
      <c r="E188" s="253" t="s">
        <v>493</v>
      </c>
      <c r="F188" s="243" t="s">
        <v>916</v>
      </c>
      <c r="G188" s="257" t="s">
        <v>467</v>
      </c>
      <c r="H188" s="242" t="s">
        <v>286</v>
      </c>
      <c r="I188" s="244">
        <v>43830</v>
      </c>
      <c r="J188" s="243" t="s">
        <v>917</v>
      </c>
      <c r="K188" s="226">
        <v>43585</v>
      </c>
      <c r="L188" s="227">
        <v>0</v>
      </c>
      <c r="M188" s="228">
        <f>+L188</f>
        <v>0</v>
      </c>
      <c r="N188" s="216"/>
      <c r="O188" s="216"/>
      <c r="X188" s="207"/>
      <c r="Y188" s="182"/>
      <c r="Z188" s="187"/>
    </row>
    <row r="189" spans="1:26" s="61" customFormat="1" x14ac:dyDescent="0.25">
      <c r="A189" s="220">
        <v>63</v>
      </c>
      <c r="B189" s="220" t="s">
        <v>970</v>
      </c>
      <c r="C189" s="256" t="s">
        <v>936</v>
      </c>
      <c r="D189" s="241" t="s">
        <v>736</v>
      </c>
      <c r="E189" s="253" t="s">
        <v>493</v>
      </c>
      <c r="F189" s="243" t="s">
        <v>916</v>
      </c>
      <c r="G189" s="257" t="s">
        <v>467</v>
      </c>
      <c r="H189" s="242" t="s">
        <v>286</v>
      </c>
      <c r="I189" s="244">
        <v>43830</v>
      </c>
      <c r="J189" s="243" t="s">
        <v>917</v>
      </c>
      <c r="K189" s="226">
        <v>43708</v>
      </c>
      <c r="L189" s="229">
        <v>0</v>
      </c>
      <c r="M189" s="228">
        <f>+M188+L189</f>
        <v>0</v>
      </c>
      <c r="N189" s="216"/>
      <c r="O189" s="216"/>
      <c r="X189" s="207"/>
      <c r="Y189" s="182"/>
      <c r="Z189" s="187"/>
    </row>
    <row r="190" spans="1:26" s="61" customFormat="1" x14ac:dyDescent="0.25">
      <c r="A190" s="220">
        <v>63</v>
      </c>
      <c r="B190" s="220" t="s">
        <v>970</v>
      </c>
      <c r="C190" s="256" t="s">
        <v>936</v>
      </c>
      <c r="D190" s="241" t="s">
        <v>736</v>
      </c>
      <c r="E190" s="253" t="s">
        <v>493</v>
      </c>
      <c r="F190" s="243" t="s">
        <v>916</v>
      </c>
      <c r="G190" s="257" t="s">
        <v>467</v>
      </c>
      <c r="H190" s="242" t="s">
        <v>286</v>
      </c>
      <c r="I190" s="244">
        <v>43830</v>
      </c>
      <c r="J190" s="243"/>
      <c r="K190" s="226">
        <v>43830</v>
      </c>
      <c r="L190" s="229">
        <v>0</v>
      </c>
      <c r="M190" s="228">
        <f>+M189+L190</f>
        <v>0</v>
      </c>
      <c r="N190" s="216"/>
      <c r="O190" s="216"/>
      <c r="X190" s="207"/>
      <c r="Y190" s="182"/>
      <c r="Z190" s="187"/>
    </row>
    <row r="191" spans="1:26" s="61" customFormat="1" x14ac:dyDescent="0.25">
      <c r="A191" s="220">
        <v>64</v>
      </c>
      <c r="B191" s="220" t="s">
        <v>970</v>
      </c>
      <c r="C191" s="256" t="s">
        <v>936</v>
      </c>
      <c r="D191" s="241" t="s">
        <v>918</v>
      </c>
      <c r="E191" s="253" t="s">
        <v>494</v>
      </c>
      <c r="F191" s="243" t="s">
        <v>919</v>
      </c>
      <c r="G191" s="257" t="s">
        <v>467</v>
      </c>
      <c r="H191" s="242" t="s">
        <v>920</v>
      </c>
      <c r="I191" s="244">
        <v>43830</v>
      </c>
      <c r="J191" s="243" t="s">
        <v>921</v>
      </c>
      <c r="K191" s="226">
        <v>43585</v>
      </c>
      <c r="L191" s="227">
        <v>0</v>
      </c>
      <c r="M191" s="228">
        <f>+L191</f>
        <v>0</v>
      </c>
      <c r="N191" s="216"/>
      <c r="O191" s="216"/>
      <c r="X191" s="207"/>
      <c r="Y191" s="182"/>
      <c r="Z191" s="187"/>
    </row>
    <row r="192" spans="1:26" s="61" customFormat="1" x14ac:dyDescent="0.25">
      <c r="A192" s="220">
        <v>64</v>
      </c>
      <c r="B192" s="220" t="s">
        <v>970</v>
      </c>
      <c r="C192" s="256" t="s">
        <v>936</v>
      </c>
      <c r="D192" s="241" t="s">
        <v>918</v>
      </c>
      <c r="E192" s="253" t="s">
        <v>494</v>
      </c>
      <c r="F192" s="243" t="s">
        <v>919</v>
      </c>
      <c r="G192" s="257" t="s">
        <v>467</v>
      </c>
      <c r="H192" s="242" t="s">
        <v>920</v>
      </c>
      <c r="I192" s="244">
        <v>43830</v>
      </c>
      <c r="J192" s="243" t="s">
        <v>922</v>
      </c>
      <c r="K192" s="226">
        <v>43708</v>
      </c>
      <c r="L192" s="229">
        <v>0.33</v>
      </c>
      <c r="M192" s="228">
        <f>+M191+L192</f>
        <v>0.33</v>
      </c>
      <c r="N192" s="216"/>
      <c r="O192" s="216"/>
      <c r="X192" s="207"/>
      <c r="Y192" s="182"/>
      <c r="Z192" s="187"/>
    </row>
    <row r="193" spans="1:26" s="61" customFormat="1" x14ac:dyDescent="0.25">
      <c r="A193" s="220">
        <v>64</v>
      </c>
      <c r="B193" s="220" t="s">
        <v>970</v>
      </c>
      <c r="C193" s="256" t="s">
        <v>936</v>
      </c>
      <c r="D193" s="241" t="s">
        <v>918</v>
      </c>
      <c r="E193" s="253" t="s">
        <v>494</v>
      </c>
      <c r="F193" s="243" t="s">
        <v>919</v>
      </c>
      <c r="G193" s="257" t="s">
        <v>467</v>
      </c>
      <c r="H193" s="242" t="s">
        <v>920</v>
      </c>
      <c r="I193" s="244">
        <v>43830</v>
      </c>
      <c r="J193" s="243"/>
      <c r="K193" s="226">
        <v>43830</v>
      </c>
      <c r="L193" s="229">
        <v>0.67</v>
      </c>
      <c r="M193" s="228">
        <f>+M192+L193</f>
        <v>1</v>
      </c>
      <c r="N193" s="216"/>
      <c r="O193" s="216"/>
      <c r="X193" s="207"/>
      <c r="Y193" s="182"/>
      <c r="Z193" s="187"/>
    </row>
    <row r="194" spans="1:26" s="61" customFormat="1" x14ac:dyDescent="0.25">
      <c r="A194" s="220">
        <v>65</v>
      </c>
      <c r="B194" s="220" t="s">
        <v>970</v>
      </c>
      <c r="C194" s="254" t="s">
        <v>935</v>
      </c>
      <c r="D194" s="241" t="s">
        <v>747</v>
      </c>
      <c r="E194" s="201" t="s">
        <v>495</v>
      </c>
      <c r="F194" s="242" t="s">
        <v>923</v>
      </c>
      <c r="G194" s="257" t="s">
        <v>467</v>
      </c>
      <c r="H194" s="242" t="s">
        <v>799</v>
      </c>
      <c r="I194" s="244">
        <v>43830</v>
      </c>
      <c r="J194" s="242" t="s">
        <v>924</v>
      </c>
      <c r="K194" s="226">
        <v>43585</v>
      </c>
      <c r="L194" s="227">
        <v>0.25</v>
      </c>
      <c r="M194" s="228">
        <f>+L194</f>
        <v>0.25</v>
      </c>
      <c r="N194" s="216"/>
      <c r="O194" s="216"/>
      <c r="X194" s="207"/>
      <c r="Y194" s="182"/>
      <c r="Z194" s="187"/>
    </row>
    <row r="195" spans="1:26" s="61" customFormat="1" x14ac:dyDescent="0.25">
      <c r="A195" s="220">
        <v>65</v>
      </c>
      <c r="B195" s="220" t="s">
        <v>970</v>
      </c>
      <c r="C195" s="254" t="s">
        <v>935</v>
      </c>
      <c r="D195" s="241" t="s">
        <v>747</v>
      </c>
      <c r="E195" s="201" t="s">
        <v>495</v>
      </c>
      <c r="F195" s="242" t="s">
        <v>923</v>
      </c>
      <c r="G195" s="257" t="s">
        <v>467</v>
      </c>
      <c r="H195" s="242" t="s">
        <v>799</v>
      </c>
      <c r="I195" s="244">
        <v>43830</v>
      </c>
      <c r="J195" s="243" t="s">
        <v>925</v>
      </c>
      <c r="K195" s="226">
        <v>43708</v>
      </c>
      <c r="L195" s="229">
        <v>0.41660000000000003</v>
      </c>
      <c r="M195" s="228">
        <f>+M194+L195</f>
        <v>0.66660000000000008</v>
      </c>
      <c r="N195" s="216"/>
      <c r="O195" s="216"/>
      <c r="X195" s="207"/>
      <c r="Y195" s="182"/>
      <c r="Z195" s="187"/>
    </row>
    <row r="196" spans="1:26" s="61" customFormat="1" x14ac:dyDescent="0.25">
      <c r="A196" s="220">
        <v>65</v>
      </c>
      <c r="B196" s="220" t="s">
        <v>970</v>
      </c>
      <c r="C196" s="254" t="s">
        <v>935</v>
      </c>
      <c r="D196" s="241" t="s">
        <v>747</v>
      </c>
      <c r="E196" s="201" t="s">
        <v>495</v>
      </c>
      <c r="F196" s="242" t="s">
        <v>923</v>
      </c>
      <c r="G196" s="257" t="s">
        <v>467</v>
      </c>
      <c r="H196" s="242" t="s">
        <v>799</v>
      </c>
      <c r="I196" s="244">
        <v>43830</v>
      </c>
      <c r="J196" s="243"/>
      <c r="K196" s="226">
        <v>43830</v>
      </c>
      <c r="L196" s="229">
        <v>0.28339999999999999</v>
      </c>
      <c r="M196" s="228">
        <f>+M195+L196</f>
        <v>0.95000000000000007</v>
      </c>
      <c r="N196" s="216"/>
      <c r="O196" s="216"/>
      <c r="X196" s="207"/>
      <c r="Y196" s="182"/>
      <c r="Z196" s="187"/>
    </row>
    <row r="197" spans="1:26" s="61" customFormat="1" x14ac:dyDescent="0.25">
      <c r="A197" s="220">
        <v>66</v>
      </c>
      <c r="B197" s="220" t="s">
        <v>970</v>
      </c>
      <c r="C197" s="254" t="s">
        <v>934</v>
      </c>
      <c r="D197" s="241" t="s">
        <v>755</v>
      </c>
      <c r="E197" s="201" t="s">
        <v>496</v>
      </c>
      <c r="F197" s="242" t="s">
        <v>923</v>
      </c>
      <c r="G197" s="257" t="s">
        <v>467</v>
      </c>
      <c r="H197" s="242" t="s">
        <v>799</v>
      </c>
      <c r="I197" s="244">
        <v>43830</v>
      </c>
      <c r="J197" s="201" t="s">
        <v>926</v>
      </c>
      <c r="K197" s="226">
        <v>43585</v>
      </c>
      <c r="L197" s="227">
        <v>0.27</v>
      </c>
      <c r="M197" s="228">
        <f>+L197</f>
        <v>0.27</v>
      </c>
      <c r="N197" s="216"/>
      <c r="O197" s="216"/>
      <c r="X197" s="207"/>
      <c r="Y197" s="182"/>
      <c r="Z197" s="187"/>
    </row>
    <row r="198" spans="1:26" s="61" customFormat="1" x14ac:dyDescent="0.25">
      <c r="A198" s="220">
        <v>66</v>
      </c>
      <c r="B198" s="220" t="s">
        <v>970</v>
      </c>
      <c r="C198" s="254" t="s">
        <v>934</v>
      </c>
      <c r="D198" s="241" t="s">
        <v>755</v>
      </c>
      <c r="E198" s="201" t="s">
        <v>496</v>
      </c>
      <c r="F198" s="242" t="s">
        <v>923</v>
      </c>
      <c r="G198" s="257" t="s">
        <v>467</v>
      </c>
      <c r="H198" s="242" t="s">
        <v>799</v>
      </c>
      <c r="I198" s="244">
        <v>43830</v>
      </c>
      <c r="J198" s="243" t="s">
        <v>927</v>
      </c>
      <c r="K198" s="226">
        <v>43708</v>
      </c>
      <c r="L198" s="229">
        <v>0.06</v>
      </c>
      <c r="M198" s="228">
        <f>+M197+L198</f>
        <v>0.33</v>
      </c>
      <c r="N198" s="216"/>
      <c r="O198" s="216"/>
      <c r="X198" s="207"/>
      <c r="Y198" s="182"/>
      <c r="Z198" s="187"/>
    </row>
    <row r="199" spans="1:26" s="61" customFormat="1" x14ac:dyDescent="0.25">
      <c r="A199" s="220">
        <v>66</v>
      </c>
      <c r="B199" s="220" t="s">
        <v>970</v>
      </c>
      <c r="C199" s="254" t="s">
        <v>934</v>
      </c>
      <c r="D199" s="241" t="s">
        <v>755</v>
      </c>
      <c r="E199" s="201" t="s">
        <v>496</v>
      </c>
      <c r="F199" s="242" t="s">
        <v>923</v>
      </c>
      <c r="G199" s="257" t="s">
        <v>467</v>
      </c>
      <c r="H199" s="242" t="s">
        <v>799</v>
      </c>
      <c r="I199" s="244">
        <v>43830</v>
      </c>
      <c r="J199" s="243"/>
      <c r="K199" s="226">
        <v>43830</v>
      </c>
      <c r="L199" s="229">
        <v>0.62</v>
      </c>
      <c r="M199" s="228">
        <f>+M198+L199</f>
        <v>0.95</v>
      </c>
      <c r="N199" s="216"/>
      <c r="O199" s="216"/>
      <c r="X199" s="207"/>
      <c r="Y199" s="182"/>
      <c r="Z199" s="187"/>
    </row>
    <row r="200" spans="1:26" s="61" customFormat="1" x14ac:dyDescent="0.25">
      <c r="A200" s="220">
        <v>67</v>
      </c>
      <c r="B200" s="220" t="s">
        <v>970</v>
      </c>
      <c r="C200" s="254" t="s">
        <v>933</v>
      </c>
      <c r="D200" s="241" t="s">
        <v>928</v>
      </c>
      <c r="E200" s="242" t="s">
        <v>485</v>
      </c>
      <c r="F200" s="242" t="s">
        <v>929</v>
      </c>
      <c r="G200" s="242" t="s">
        <v>930</v>
      </c>
      <c r="H200" s="242" t="s">
        <v>222</v>
      </c>
      <c r="I200" s="244">
        <v>43830</v>
      </c>
      <c r="J200" s="201" t="s">
        <v>487</v>
      </c>
      <c r="K200" s="226">
        <v>43585</v>
      </c>
      <c r="L200" s="227">
        <v>0</v>
      </c>
      <c r="M200" s="228">
        <f>+L200</f>
        <v>0</v>
      </c>
      <c r="N200" s="216"/>
      <c r="O200" s="216"/>
      <c r="X200" s="207"/>
      <c r="Y200" s="182"/>
      <c r="Z200" s="187"/>
    </row>
    <row r="201" spans="1:26" s="61" customFormat="1" x14ac:dyDescent="0.25">
      <c r="A201" s="220">
        <v>67</v>
      </c>
      <c r="B201" s="220" t="s">
        <v>970</v>
      </c>
      <c r="C201" s="254" t="s">
        <v>933</v>
      </c>
      <c r="D201" s="241" t="s">
        <v>928</v>
      </c>
      <c r="E201" s="242" t="s">
        <v>485</v>
      </c>
      <c r="F201" s="242" t="s">
        <v>929</v>
      </c>
      <c r="G201" s="242" t="s">
        <v>930</v>
      </c>
      <c r="H201" s="242" t="s">
        <v>222</v>
      </c>
      <c r="I201" s="244">
        <v>43830</v>
      </c>
      <c r="J201" s="201" t="s">
        <v>867</v>
      </c>
      <c r="K201" s="226">
        <v>43708</v>
      </c>
      <c r="L201" s="229">
        <v>0.33</v>
      </c>
      <c r="M201" s="228">
        <f>+M200+L201</f>
        <v>0.33</v>
      </c>
      <c r="N201" s="216"/>
      <c r="O201" s="216"/>
      <c r="X201" s="207"/>
      <c r="Y201" s="182"/>
      <c r="Z201" s="187"/>
    </row>
    <row r="202" spans="1:26" s="61" customFormat="1" x14ac:dyDescent="0.25">
      <c r="A202" s="220">
        <v>67</v>
      </c>
      <c r="B202" s="220" t="s">
        <v>970</v>
      </c>
      <c r="C202" s="254" t="s">
        <v>933</v>
      </c>
      <c r="D202" s="241" t="s">
        <v>928</v>
      </c>
      <c r="E202" s="242" t="s">
        <v>485</v>
      </c>
      <c r="F202" s="242" t="s">
        <v>929</v>
      </c>
      <c r="G202" s="242" t="s">
        <v>930</v>
      </c>
      <c r="H202" s="242" t="s">
        <v>222</v>
      </c>
      <c r="I202" s="244">
        <v>43830</v>
      </c>
      <c r="J202" s="201"/>
      <c r="K202" s="226">
        <v>43830</v>
      </c>
      <c r="L202" s="229">
        <v>0.17</v>
      </c>
      <c r="M202" s="228">
        <f>+M201+L202</f>
        <v>0.5</v>
      </c>
      <c r="N202" s="216"/>
      <c r="O202" s="216"/>
      <c r="X202" s="207"/>
      <c r="Y202" s="182"/>
      <c r="Z202" s="187"/>
    </row>
  </sheetData>
  <autoFilter ref="A1:M202" xr:uid="{00000000-0009-0000-0000-000019000000}"/>
  <hyperlinks>
    <hyperlink ref="J27" display="https://www.supertransporte.gov.co/index.php/plan-anticorrupcion-y-atencion-al-ciudadano/PLAN ANTICORRUPCIÓN Y ATENCIÓN AL CIUDADANO_x000a_2019, publicación plan 31 de enero de 2019 y seguimiento corte a 30 de abril Plan Anticorrupción 2019 – V2 y publicación c" xr:uid="{00000000-0004-0000-1900-000000000000}"/>
  </hyperlinks>
  <pageMargins left="0.7" right="0.7" top="0.75" bottom="0.75" header="0.3" footer="0.3"/>
  <pageSetup paperSize="9" scale="49" orientation="portrait" r:id="rId3"/>
  <headerFooter>
    <oddHeader>&amp;CPLAN ANTICORRUPCION Y ATENCION AL CIUDADANO - 2019 - SIT</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0">
    <tabColor rgb="FF8592F3"/>
  </sheetPr>
  <dimension ref="A1:AK34"/>
  <sheetViews>
    <sheetView showGridLines="0" showRuler="0" view="pageBreakPreview" topLeftCell="N1" zoomScale="80" zoomScaleNormal="100" zoomScaleSheetLayoutView="80" workbookViewId="0">
      <selection activeCell="DK17" sqref="DK17"/>
    </sheetView>
  </sheetViews>
  <sheetFormatPr baseColWidth="10" defaultColWidth="11.42578125" defaultRowHeight="16.5" x14ac:dyDescent="0.3"/>
  <cols>
    <col min="1" max="1" width="15" style="284" customWidth="1"/>
    <col min="2" max="2" width="13" style="284" customWidth="1"/>
    <col min="3" max="3" width="47.140625" style="285" customWidth="1"/>
    <col min="4" max="4" width="7.5703125" style="285" customWidth="1"/>
    <col min="5" max="9" width="7.5703125" style="284" customWidth="1"/>
    <col min="10" max="10" width="12.28515625" style="284" customWidth="1"/>
    <col min="11" max="11" width="10.140625" style="284" customWidth="1"/>
    <col min="12" max="12" width="14.42578125" style="286" customWidth="1"/>
    <col min="13" max="13" width="13.140625" style="284" customWidth="1"/>
    <col min="14" max="14" width="15.28515625" style="284" customWidth="1"/>
    <col min="15" max="15" width="10.28515625" style="284" customWidth="1"/>
    <col min="16" max="16" width="9.7109375" style="284" customWidth="1"/>
    <col min="17" max="17" width="10.28515625" style="300" customWidth="1"/>
    <col min="18" max="20" width="9.7109375" style="284" customWidth="1"/>
    <col min="21" max="21" width="10.28515625" style="284" customWidth="1"/>
    <col min="22" max="23" width="11.42578125" style="284"/>
    <col min="24" max="24" width="41" style="284" customWidth="1"/>
    <col min="25" max="25" width="27.7109375" style="284" bestFit="1" customWidth="1"/>
    <col min="26" max="26" width="21.85546875" style="284" customWidth="1"/>
    <col min="27" max="27" width="27.42578125" style="284" customWidth="1"/>
    <col min="28" max="16384" width="11.42578125" style="284"/>
  </cols>
  <sheetData>
    <row r="1" spans="1:37" s="264" customFormat="1" ht="30" x14ac:dyDescent="0.3">
      <c r="A1" s="262"/>
      <c r="B1" s="918" t="s">
        <v>999</v>
      </c>
      <c r="C1" s="918"/>
      <c r="D1" s="918"/>
      <c r="E1" s="918"/>
      <c r="F1" s="918"/>
      <c r="G1" s="918"/>
      <c r="H1" s="918"/>
      <c r="I1" s="918"/>
      <c r="J1" s="918"/>
      <c r="K1" s="918"/>
      <c r="L1" s="918"/>
      <c r="M1" s="918"/>
      <c r="N1" s="918"/>
      <c r="O1" s="918"/>
      <c r="P1" s="918"/>
      <c r="Q1" s="918"/>
      <c r="R1" s="263"/>
      <c r="S1" s="263"/>
      <c r="T1" s="263"/>
      <c r="AG1" s="469" t="s">
        <v>958</v>
      </c>
      <c r="AH1" s="545" t="s">
        <v>962</v>
      </c>
    </row>
    <row r="2" spans="1:37" s="267" customFormat="1" ht="47.25" x14ac:dyDescent="0.3">
      <c r="A2" s="265" t="s">
        <v>1000</v>
      </c>
      <c r="B2" s="265"/>
      <c r="C2" s="266" t="s">
        <v>1001</v>
      </c>
      <c r="D2" s="266"/>
      <c r="E2" s="266"/>
      <c r="F2" s="266"/>
      <c r="G2" s="266"/>
      <c r="H2" s="266"/>
      <c r="I2" s="266"/>
      <c r="J2" s="266"/>
      <c r="K2" s="266"/>
      <c r="L2" s="266"/>
      <c r="M2" s="917"/>
      <c r="N2" s="917"/>
      <c r="O2" s="917"/>
      <c r="P2" s="917"/>
      <c r="Q2" s="917"/>
      <c r="R2" s="917"/>
      <c r="S2" s="484"/>
      <c r="T2" s="484"/>
      <c r="X2" s="469" t="s">
        <v>958</v>
      </c>
      <c r="Y2" s="558">
        <v>43830</v>
      </c>
      <c r="AG2" s="469" t="s">
        <v>56</v>
      </c>
      <c r="AH2" s="545" t="s">
        <v>962</v>
      </c>
    </row>
    <row r="3" spans="1:37" s="267" customFormat="1" ht="26.25" customHeight="1" x14ac:dyDescent="0.3">
      <c r="A3" s="265"/>
      <c r="B3" s="265"/>
      <c r="C3" s="266"/>
      <c r="D3" s="266"/>
      <c r="E3" s="266"/>
      <c r="F3" s="266"/>
      <c r="G3" s="266"/>
      <c r="H3" s="266"/>
      <c r="I3" s="266"/>
      <c r="J3" s="266"/>
      <c r="K3" s="266"/>
      <c r="L3" s="266"/>
      <c r="M3" s="268"/>
      <c r="N3" s="268"/>
      <c r="O3" s="268"/>
      <c r="P3" s="268"/>
      <c r="Q3" s="296"/>
      <c r="R3" s="268"/>
      <c r="S3" s="484"/>
      <c r="T3" s="484"/>
    </row>
    <row r="4" spans="1:37" s="272" customFormat="1" ht="66" x14ac:dyDescent="0.25">
      <c r="A4" s="269" t="s">
        <v>56</v>
      </c>
      <c r="B4" s="269" t="s">
        <v>527</v>
      </c>
      <c r="C4" s="269" t="s">
        <v>529</v>
      </c>
      <c r="D4" s="269" t="s">
        <v>1002</v>
      </c>
      <c r="E4" s="269" t="s">
        <v>1003</v>
      </c>
      <c r="F4" s="269" t="s">
        <v>1004</v>
      </c>
      <c r="G4" s="269" t="s">
        <v>1005</v>
      </c>
      <c r="H4" s="269" t="s">
        <v>1039</v>
      </c>
      <c r="I4" s="269" t="s">
        <v>1040</v>
      </c>
      <c r="J4" s="269" t="s">
        <v>1041</v>
      </c>
      <c r="K4" s="269" t="s">
        <v>1006</v>
      </c>
      <c r="L4" s="269" t="s">
        <v>1007</v>
      </c>
      <c r="M4" s="270" t="s">
        <v>1008</v>
      </c>
      <c r="N4" s="270" t="s">
        <v>958</v>
      </c>
      <c r="O4" s="271" t="s">
        <v>959</v>
      </c>
      <c r="P4" s="271" t="s">
        <v>1042</v>
      </c>
      <c r="Q4" s="297" t="s">
        <v>1044</v>
      </c>
      <c r="X4" s="89" t="s">
        <v>1949</v>
      </c>
      <c r="Y4" s="546" t="s">
        <v>1950</v>
      </c>
      <c r="Z4" s="546" t="s">
        <v>2055</v>
      </c>
      <c r="AA4" s="546" t="s">
        <v>1952</v>
      </c>
      <c r="AB4"/>
      <c r="AC4" s="467"/>
      <c r="AD4" s="467"/>
      <c r="AE4"/>
      <c r="AF4"/>
      <c r="AG4" s="469" t="s">
        <v>52</v>
      </c>
      <c r="AH4" s="545" t="s">
        <v>1043</v>
      </c>
      <c r="AI4" s="545" t="s">
        <v>1049</v>
      </c>
      <c r="AJ4" s="545" t="s">
        <v>1048</v>
      </c>
      <c r="AK4" s="545" t="s">
        <v>1047</v>
      </c>
    </row>
    <row r="5" spans="1:37" s="278" customFormat="1" ht="30.75" x14ac:dyDescent="0.3">
      <c r="A5" s="278">
        <v>1</v>
      </c>
      <c r="B5" s="273" t="s">
        <v>1009</v>
      </c>
      <c r="C5" s="273" t="s">
        <v>498</v>
      </c>
      <c r="D5" s="273" t="s">
        <v>1010</v>
      </c>
      <c r="E5" s="274" t="s">
        <v>998</v>
      </c>
      <c r="F5" s="275"/>
      <c r="G5" s="275"/>
      <c r="H5" s="287">
        <v>0.5</v>
      </c>
      <c r="I5" s="287">
        <v>0.5</v>
      </c>
      <c r="J5" s="289">
        <v>0</v>
      </c>
      <c r="K5" s="276">
        <v>43497</v>
      </c>
      <c r="L5" s="276">
        <v>43585</v>
      </c>
      <c r="M5" s="273" t="s">
        <v>159</v>
      </c>
      <c r="N5" s="283">
        <v>43585</v>
      </c>
      <c r="O5" s="273" t="s">
        <v>1011</v>
      </c>
      <c r="P5" s="292">
        <v>0.5</v>
      </c>
      <c r="Q5" s="298">
        <f>+P5</f>
        <v>0.5</v>
      </c>
      <c r="V5" s="279"/>
      <c r="X5" s="369" t="s">
        <v>1009</v>
      </c>
      <c r="Y5" s="60">
        <v>4</v>
      </c>
      <c r="Z5" s="84">
        <v>0.1111</v>
      </c>
      <c r="AA5" s="84">
        <v>1</v>
      </c>
      <c r="AB5"/>
      <c r="AC5" s="467"/>
      <c r="AD5" s="467"/>
      <c r="AE5"/>
      <c r="AF5"/>
      <c r="AG5" s="468" t="s">
        <v>1009</v>
      </c>
      <c r="AH5" s="60">
        <v>12</v>
      </c>
      <c r="AI5" s="84">
        <v>0.41670000000000001</v>
      </c>
      <c r="AJ5" s="84">
        <v>0.47220000000000001</v>
      </c>
      <c r="AK5" s="84">
        <v>0.11109999999999999</v>
      </c>
    </row>
    <row r="6" spans="1:37" s="278" customFormat="1" ht="30.75" x14ac:dyDescent="0.3">
      <c r="A6" s="278">
        <v>1</v>
      </c>
      <c r="B6" s="273" t="s">
        <v>1009</v>
      </c>
      <c r="C6" s="273" t="s">
        <v>498</v>
      </c>
      <c r="D6" s="273" t="s">
        <v>1010</v>
      </c>
      <c r="E6" s="274" t="s">
        <v>998</v>
      </c>
      <c r="F6" s="275"/>
      <c r="G6" s="275"/>
      <c r="H6" s="287">
        <v>0.5</v>
      </c>
      <c r="I6" s="287">
        <v>0.5</v>
      </c>
      <c r="J6" s="289">
        <v>0</v>
      </c>
      <c r="K6" s="276">
        <v>43497</v>
      </c>
      <c r="L6" s="276">
        <v>43585</v>
      </c>
      <c r="M6" s="273" t="s">
        <v>159</v>
      </c>
      <c r="N6" s="283">
        <v>43708</v>
      </c>
      <c r="O6" s="273" t="s">
        <v>1012</v>
      </c>
      <c r="P6" s="293">
        <v>0.5</v>
      </c>
      <c r="Q6" s="299">
        <f>+Q5+P6</f>
        <v>1</v>
      </c>
      <c r="V6" s="281"/>
      <c r="X6" s="369" t="s">
        <v>1025</v>
      </c>
      <c r="Y6" s="60">
        <v>6</v>
      </c>
      <c r="Z6" s="84">
        <v>0.13888333333333333</v>
      </c>
      <c r="AA6" s="84">
        <v>1</v>
      </c>
      <c r="AB6"/>
      <c r="AC6" s="467"/>
      <c r="AD6" s="467"/>
      <c r="AE6"/>
      <c r="AF6"/>
      <c r="AG6" s="88" t="s">
        <v>498</v>
      </c>
      <c r="AH6" s="60">
        <v>3</v>
      </c>
      <c r="AI6" s="84">
        <v>0.5</v>
      </c>
      <c r="AJ6" s="84">
        <v>0.5</v>
      </c>
      <c r="AK6" s="84">
        <v>0</v>
      </c>
    </row>
    <row r="7" spans="1:37" s="278" customFormat="1" x14ac:dyDescent="0.3">
      <c r="A7" s="278">
        <v>1</v>
      </c>
      <c r="B7" s="273" t="s">
        <v>1009</v>
      </c>
      <c r="C7" s="273" t="s">
        <v>498</v>
      </c>
      <c r="D7" s="273" t="s">
        <v>1010</v>
      </c>
      <c r="E7" s="274" t="s">
        <v>998</v>
      </c>
      <c r="F7" s="275"/>
      <c r="G7" s="275"/>
      <c r="H7" s="287">
        <v>0.5</v>
      </c>
      <c r="I7" s="287">
        <v>0.5</v>
      </c>
      <c r="J7" s="289">
        <v>0</v>
      </c>
      <c r="K7" s="276">
        <v>43497</v>
      </c>
      <c r="L7" s="276">
        <v>43585</v>
      </c>
      <c r="M7" s="273" t="s">
        <v>159</v>
      </c>
      <c r="N7" s="283">
        <v>43830</v>
      </c>
      <c r="O7" s="273" t="s">
        <v>2047</v>
      </c>
      <c r="P7" s="293">
        <v>0</v>
      </c>
      <c r="Q7" s="299">
        <f>+Q6+P7</f>
        <v>1</v>
      </c>
      <c r="U7" s="262"/>
      <c r="V7" s="281"/>
      <c r="X7" s="468" t="s">
        <v>24</v>
      </c>
      <c r="Y7" s="60">
        <v>10</v>
      </c>
      <c r="Z7" s="84">
        <v>0.12776999999999999</v>
      </c>
      <c r="AA7" s="84">
        <v>1</v>
      </c>
      <c r="AB7"/>
      <c r="AC7" s="467"/>
      <c r="AD7" s="467"/>
      <c r="AE7"/>
      <c r="AF7"/>
      <c r="AG7" s="88" t="s">
        <v>499</v>
      </c>
      <c r="AH7" s="60">
        <v>3</v>
      </c>
      <c r="AI7" s="84">
        <v>0.33339999999999997</v>
      </c>
      <c r="AJ7" s="84">
        <v>0.33329999999999999</v>
      </c>
      <c r="AK7" s="84">
        <v>0.33329999999999999</v>
      </c>
    </row>
    <row r="8" spans="1:37" s="278" customFormat="1" x14ac:dyDescent="0.3">
      <c r="A8" s="278">
        <v>2</v>
      </c>
      <c r="B8" s="273" t="s">
        <v>1009</v>
      </c>
      <c r="C8" s="273" t="s">
        <v>499</v>
      </c>
      <c r="D8" s="273" t="s">
        <v>1013</v>
      </c>
      <c r="E8" s="274" t="s">
        <v>998</v>
      </c>
      <c r="F8" s="275"/>
      <c r="G8" s="275"/>
      <c r="H8" s="288">
        <v>0.33339999999999997</v>
      </c>
      <c r="I8" s="288">
        <v>0.33329999999999999</v>
      </c>
      <c r="J8" s="290">
        <v>0.33329999999999999</v>
      </c>
      <c r="K8" s="276">
        <v>43497</v>
      </c>
      <c r="L8" s="276">
        <v>43585</v>
      </c>
      <c r="M8" s="273" t="s">
        <v>1014</v>
      </c>
      <c r="N8" s="283">
        <v>43585</v>
      </c>
      <c r="O8" s="273" t="s">
        <v>1015</v>
      </c>
      <c r="P8" s="294">
        <v>0.33339999999999997</v>
      </c>
      <c r="Q8" s="298">
        <f>+P8</f>
        <v>0.33339999999999997</v>
      </c>
      <c r="U8" s="262"/>
      <c r="X8"/>
      <c r="Y8"/>
      <c r="Z8"/>
      <c r="AA8"/>
      <c r="AB8"/>
      <c r="AC8" s="467"/>
      <c r="AD8" s="467"/>
      <c r="AE8"/>
      <c r="AF8"/>
      <c r="AG8" s="88" t="s">
        <v>501</v>
      </c>
      <c r="AH8" s="60">
        <v>3</v>
      </c>
      <c r="AI8" s="84">
        <v>0.5</v>
      </c>
      <c r="AJ8" s="84">
        <v>0.5</v>
      </c>
      <c r="AK8" s="84">
        <v>0</v>
      </c>
    </row>
    <row r="9" spans="1:37" s="278" customFormat="1" x14ac:dyDescent="0.3">
      <c r="A9" s="278">
        <v>2</v>
      </c>
      <c r="B9" s="273" t="s">
        <v>1009</v>
      </c>
      <c r="C9" s="273" t="s">
        <v>499</v>
      </c>
      <c r="D9" s="273" t="s">
        <v>1013</v>
      </c>
      <c r="E9" s="274" t="s">
        <v>998</v>
      </c>
      <c r="F9" s="275"/>
      <c r="G9" s="275"/>
      <c r="H9" s="288">
        <v>0.33339999999999997</v>
      </c>
      <c r="I9" s="288">
        <v>0.33329999999999999</v>
      </c>
      <c r="J9" s="290">
        <v>0.33329999999999999</v>
      </c>
      <c r="K9" s="276">
        <v>43497</v>
      </c>
      <c r="L9" s="276">
        <v>43585</v>
      </c>
      <c r="M9" s="273" t="s">
        <v>1014</v>
      </c>
      <c r="N9" s="283">
        <v>43708</v>
      </c>
      <c r="O9" s="273" t="s">
        <v>1016</v>
      </c>
      <c r="P9" s="295">
        <v>0.33329999999999999</v>
      </c>
      <c r="Q9" s="299">
        <f>+Q8+P9</f>
        <v>0.66669999999999996</v>
      </c>
      <c r="U9" s="262"/>
      <c r="X9"/>
      <c r="Y9"/>
      <c r="Z9"/>
      <c r="AA9"/>
      <c r="AB9"/>
      <c r="AC9" s="467"/>
      <c r="AD9" s="467"/>
      <c r="AE9"/>
      <c r="AF9"/>
      <c r="AG9" s="88" t="s">
        <v>500</v>
      </c>
      <c r="AH9" s="60">
        <v>3</v>
      </c>
      <c r="AI9" s="84">
        <v>0.33339999999999997</v>
      </c>
      <c r="AJ9" s="84">
        <v>0.55549999999999999</v>
      </c>
      <c r="AK9" s="84">
        <v>0.11110000000000002</v>
      </c>
    </row>
    <row r="10" spans="1:37" s="278" customFormat="1" x14ac:dyDescent="0.3">
      <c r="A10" s="278">
        <v>2</v>
      </c>
      <c r="B10" s="273" t="s">
        <v>1009</v>
      </c>
      <c r="C10" s="273" t="s">
        <v>499</v>
      </c>
      <c r="D10" s="273" t="s">
        <v>1013</v>
      </c>
      <c r="E10" s="274" t="s">
        <v>998</v>
      </c>
      <c r="F10" s="275"/>
      <c r="G10" s="275"/>
      <c r="H10" s="288">
        <v>0.33339999999999997</v>
      </c>
      <c r="I10" s="288">
        <v>0.33329999999999999</v>
      </c>
      <c r="J10" s="290">
        <v>0.33329999999999999</v>
      </c>
      <c r="K10" s="276">
        <v>43497</v>
      </c>
      <c r="L10" s="276">
        <v>43585</v>
      </c>
      <c r="M10" s="273" t="s">
        <v>1014</v>
      </c>
      <c r="N10" s="283">
        <v>43830</v>
      </c>
      <c r="O10" s="273" t="s">
        <v>2048</v>
      </c>
      <c r="P10" s="295">
        <v>0.33329999999999999</v>
      </c>
      <c r="Q10" s="299">
        <f>+Q9+P10</f>
        <v>1</v>
      </c>
      <c r="U10" s="262"/>
      <c r="X10"/>
      <c r="Y10"/>
      <c r="Z10"/>
      <c r="AA10"/>
      <c r="AB10"/>
      <c r="AC10" s="467"/>
      <c r="AD10" s="467"/>
      <c r="AE10"/>
      <c r="AF10"/>
      <c r="AG10" s="468" t="s">
        <v>1025</v>
      </c>
      <c r="AH10" s="60">
        <v>18</v>
      </c>
      <c r="AI10" s="84">
        <v>0.44446666666666662</v>
      </c>
      <c r="AJ10" s="84">
        <v>0.4444333333333334</v>
      </c>
      <c r="AK10" s="84">
        <v>0.33329999999999999</v>
      </c>
    </row>
    <row r="11" spans="1:37" s="278" customFormat="1" x14ac:dyDescent="0.3">
      <c r="A11" s="278">
        <v>3</v>
      </c>
      <c r="B11" s="273" t="s">
        <v>1009</v>
      </c>
      <c r="C11" s="273" t="s">
        <v>500</v>
      </c>
      <c r="D11" s="273" t="s">
        <v>1017</v>
      </c>
      <c r="E11" s="274" t="s">
        <v>998</v>
      </c>
      <c r="F11" s="275"/>
      <c r="G11" s="275"/>
      <c r="H11" s="288">
        <v>0.33339999999999997</v>
      </c>
      <c r="I11" s="288">
        <f>33.33%+11.11%+11.11%</f>
        <v>0.55549999999999999</v>
      </c>
      <c r="J11" s="290">
        <v>0.1111</v>
      </c>
      <c r="K11" s="276">
        <v>43497</v>
      </c>
      <c r="L11" s="276">
        <v>43585</v>
      </c>
      <c r="M11" s="273" t="s">
        <v>1018</v>
      </c>
      <c r="N11" s="283">
        <v>43585</v>
      </c>
      <c r="O11" s="273" t="s">
        <v>1019</v>
      </c>
      <c r="P11" s="294">
        <v>0.33339999999999997</v>
      </c>
      <c r="Q11" s="298">
        <f>+P11</f>
        <v>0.33339999999999997</v>
      </c>
      <c r="U11" s="262"/>
      <c r="X11"/>
      <c r="Y11"/>
      <c r="Z11"/>
      <c r="AA11"/>
      <c r="AB11"/>
      <c r="AC11" s="467"/>
      <c r="AD11" s="467"/>
      <c r="AE11"/>
      <c r="AF11"/>
      <c r="AG11" s="88" t="s">
        <v>509</v>
      </c>
      <c r="AH11" s="60">
        <v>3</v>
      </c>
      <c r="AI11" s="84">
        <v>0.33339999999999997</v>
      </c>
      <c r="AJ11" s="84">
        <v>0.33329999999999999</v>
      </c>
      <c r="AK11" s="84">
        <v>0.33329999999999999</v>
      </c>
    </row>
    <row r="12" spans="1:37" s="278" customFormat="1" x14ac:dyDescent="0.3">
      <c r="A12" s="278">
        <v>3</v>
      </c>
      <c r="B12" s="273" t="s">
        <v>1009</v>
      </c>
      <c r="C12" s="273" t="s">
        <v>500</v>
      </c>
      <c r="D12" s="273" t="s">
        <v>1017</v>
      </c>
      <c r="E12" s="274" t="s">
        <v>998</v>
      </c>
      <c r="F12" s="275"/>
      <c r="G12" s="275"/>
      <c r="H12" s="288">
        <v>0.33339999999999997</v>
      </c>
      <c r="I12" s="288">
        <f>33.33%+11.11%+11.11%</f>
        <v>0.55549999999999999</v>
      </c>
      <c r="J12" s="290">
        <v>0.1111</v>
      </c>
      <c r="K12" s="276">
        <v>43497</v>
      </c>
      <c r="L12" s="276">
        <v>43585</v>
      </c>
      <c r="M12" s="273" t="s">
        <v>1018</v>
      </c>
      <c r="N12" s="283">
        <v>43708</v>
      </c>
      <c r="O12" s="273" t="s">
        <v>1020</v>
      </c>
      <c r="P12" s="294">
        <f>33.33%+11.11%+11.11%</f>
        <v>0.55549999999999999</v>
      </c>
      <c r="Q12" s="299">
        <f>+Q11+P12</f>
        <v>0.88890000000000002</v>
      </c>
      <c r="U12" s="262"/>
      <c r="X12"/>
      <c r="Y12"/>
      <c r="Z12"/>
      <c r="AA12"/>
      <c r="AB12"/>
      <c r="AC12" s="467"/>
      <c r="AD12" s="467"/>
      <c r="AE12"/>
      <c r="AF12"/>
      <c r="AG12" s="88" t="s">
        <v>506</v>
      </c>
      <c r="AH12" s="60">
        <v>3</v>
      </c>
      <c r="AI12" s="84">
        <v>0.5</v>
      </c>
      <c r="AJ12" s="84">
        <v>0.5</v>
      </c>
      <c r="AK12" s="84"/>
    </row>
    <row r="13" spans="1:37" s="278" customFormat="1" x14ac:dyDescent="0.3">
      <c r="A13" s="278">
        <v>3</v>
      </c>
      <c r="B13" s="273" t="s">
        <v>1009</v>
      </c>
      <c r="C13" s="273" t="s">
        <v>500</v>
      </c>
      <c r="D13" s="273" t="s">
        <v>1017</v>
      </c>
      <c r="E13" s="274" t="s">
        <v>998</v>
      </c>
      <c r="F13" s="275"/>
      <c r="G13" s="275"/>
      <c r="H13" s="288">
        <v>0.33339999999999997</v>
      </c>
      <c r="I13" s="288">
        <f>33.33%+11.11%+11.11%</f>
        <v>0.55549999999999999</v>
      </c>
      <c r="J13" s="290">
        <v>0.1111</v>
      </c>
      <c r="K13" s="276">
        <v>43497</v>
      </c>
      <c r="L13" s="276">
        <v>43585</v>
      </c>
      <c r="M13" s="273" t="s">
        <v>1018</v>
      </c>
      <c r="N13" s="283">
        <v>43830</v>
      </c>
      <c r="O13" s="273" t="s">
        <v>1020</v>
      </c>
      <c r="P13" s="294">
        <v>0.1111</v>
      </c>
      <c r="Q13" s="299">
        <f>+Q12+P13</f>
        <v>1</v>
      </c>
      <c r="U13" s="262"/>
      <c r="V13" s="280"/>
      <c r="X13"/>
      <c r="Y13"/>
      <c r="Z13"/>
      <c r="AA13"/>
      <c r="AB13"/>
      <c r="AC13" s="467"/>
      <c r="AD13" s="467"/>
      <c r="AE13"/>
      <c r="AF13"/>
      <c r="AG13" s="88" t="s">
        <v>507</v>
      </c>
      <c r="AH13" s="60">
        <v>3</v>
      </c>
      <c r="AI13" s="84">
        <v>0.5</v>
      </c>
      <c r="AJ13" s="84">
        <v>0.5</v>
      </c>
      <c r="AK13" s="84"/>
    </row>
    <row r="14" spans="1:37" s="278" customFormat="1" x14ac:dyDescent="0.3">
      <c r="A14" s="278">
        <v>4</v>
      </c>
      <c r="B14" s="273" t="s">
        <v>1009</v>
      </c>
      <c r="C14" s="273" t="s">
        <v>501</v>
      </c>
      <c r="D14" s="282" t="s">
        <v>1021</v>
      </c>
      <c r="E14" s="274" t="s">
        <v>998</v>
      </c>
      <c r="F14" s="275"/>
      <c r="G14" s="275"/>
      <c r="H14" s="287">
        <v>0.5</v>
      </c>
      <c r="I14" s="287">
        <v>0.5</v>
      </c>
      <c r="J14" s="291">
        <v>0</v>
      </c>
      <c r="K14" s="276">
        <v>43497</v>
      </c>
      <c r="L14" s="276">
        <v>43585</v>
      </c>
      <c r="M14" s="273" t="s">
        <v>1022</v>
      </c>
      <c r="N14" s="283">
        <v>43585</v>
      </c>
      <c r="O14" s="273" t="s">
        <v>1023</v>
      </c>
      <c r="P14" s="292">
        <v>0.5</v>
      </c>
      <c r="Q14" s="298">
        <f>+P14</f>
        <v>0.5</v>
      </c>
      <c r="U14" s="262"/>
      <c r="V14" s="277"/>
      <c r="X14"/>
      <c r="Y14"/>
      <c r="Z14"/>
      <c r="AA14"/>
      <c r="AB14"/>
      <c r="AC14" s="467"/>
      <c r="AD14" s="467"/>
      <c r="AE14"/>
      <c r="AF14"/>
      <c r="AG14" s="88" t="s">
        <v>504</v>
      </c>
      <c r="AH14" s="60">
        <v>3</v>
      </c>
      <c r="AI14" s="84">
        <v>0.5</v>
      </c>
      <c r="AJ14" s="84">
        <v>0.5</v>
      </c>
      <c r="AK14" s="84"/>
    </row>
    <row r="15" spans="1:37" x14ac:dyDescent="0.3">
      <c r="A15" s="278">
        <v>4</v>
      </c>
      <c r="B15" s="273" t="s">
        <v>1009</v>
      </c>
      <c r="C15" s="273" t="s">
        <v>501</v>
      </c>
      <c r="D15" s="282" t="s">
        <v>1021</v>
      </c>
      <c r="E15" s="274" t="s">
        <v>998</v>
      </c>
      <c r="F15" s="275"/>
      <c r="G15" s="275"/>
      <c r="H15" s="287">
        <v>0.5</v>
      </c>
      <c r="I15" s="287">
        <v>0.5</v>
      </c>
      <c r="J15" s="291">
        <v>0</v>
      </c>
      <c r="K15" s="276">
        <v>43497</v>
      </c>
      <c r="L15" s="276">
        <v>43585</v>
      </c>
      <c r="M15" s="273" t="s">
        <v>1022</v>
      </c>
      <c r="N15" s="283">
        <v>43708</v>
      </c>
      <c r="O15" s="273" t="s">
        <v>1024</v>
      </c>
      <c r="P15" s="292">
        <v>0.5</v>
      </c>
      <c r="Q15" s="299">
        <f>+Q14+P15</f>
        <v>1</v>
      </c>
      <c r="X15"/>
      <c r="Y15"/>
      <c r="Z15"/>
      <c r="AA15"/>
      <c r="AB15"/>
      <c r="AC15" s="467"/>
      <c r="AD15" s="467"/>
      <c r="AE15"/>
      <c r="AF15"/>
      <c r="AG15" s="88" t="s">
        <v>508</v>
      </c>
      <c r="AH15" s="60">
        <v>3</v>
      </c>
      <c r="AI15" s="84">
        <v>0.5</v>
      </c>
      <c r="AJ15" s="84">
        <v>0.5</v>
      </c>
      <c r="AK15" s="84"/>
    </row>
    <row r="16" spans="1:37" x14ac:dyDescent="0.3">
      <c r="A16" s="278">
        <v>4</v>
      </c>
      <c r="B16" s="273" t="s">
        <v>1009</v>
      </c>
      <c r="C16" s="273" t="s">
        <v>501</v>
      </c>
      <c r="D16" s="282" t="s">
        <v>1021</v>
      </c>
      <c r="E16" s="274" t="s">
        <v>998</v>
      </c>
      <c r="F16" s="275"/>
      <c r="G16" s="275"/>
      <c r="H16" s="287">
        <v>0.5</v>
      </c>
      <c r="I16" s="287">
        <v>0.5</v>
      </c>
      <c r="J16" s="291">
        <v>0</v>
      </c>
      <c r="K16" s="276">
        <v>43497</v>
      </c>
      <c r="L16" s="276">
        <v>43585</v>
      </c>
      <c r="M16" s="273" t="s">
        <v>1022</v>
      </c>
      <c r="N16" s="283">
        <v>43830</v>
      </c>
      <c r="O16" s="273" t="s">
        <v>1024</v>
      </c>
      <c r="P16" s="292">
        <v>0</v>
      </c>
      <c r="Q16" s="299">
        <f>+Q15+P16</f>
        <v>1</v>
      </c>
      <c r="X16"/>
      <c r="Y16"/>
      <c r="Z16"/>
      <c r="AA16"/>
      <c r="AB16"/>
      <c r="AC16" s="467"/>
      <c r="AD16" s="467"/>
      <c r="AE16"/>
      <c r="AF16"/>
      <c r="AG16" s="88" t="s">
        <v>526</v>
      </c>
      <c r="AH16" s="60">
        <v>3</v>
      </c>
      <c r="AI16" s="84">
        <v>0.33339999999999997</v>
      </c>
      <c r="AJ16" s="84">
        <v>0.33329999999999999</v>
      </c>
      <c r="AK16" s="84">
        <v>0.33329999999999999</v>
      </c>
    </row>
    <row r="17" spans="1:37" x14ac:dyDescent="0.3">
      <c r="A17" s="278">
        <v>5</v>
      </c>
      <c r="B17" s="282" t="s">
        <v>1025</v>
      </c>
      <c r="C17" s="273" t="s">
        <v>504</v>
      </c>
      <c r="D17" s="282" t="s">
        <v>1026</v>
      </c>
      <c r="E17" s="274" t="s">
        <v>998</v>
      </c>
      <c r="F17" s="275"/>
      <c r="G17" s="275"/>
      <c r="H17" s="287">
        <v>0.5</v>
      </c>
      <c r="I17" s="287">
        <v>0.5</v>
      </c>
      <c r="J17" s="291"/>
      <c r="K17" s="276">
        <v>43497</v>
      </c>
      <c r="L17" s="276">
        <v>43585</v>
      </c>
      <c r="M17" s="273" t="s">
        <v>1018</v>
      </c>
      <c r="N17" s="283">
        <v>43585</v>
      </c>
      <c r="O17" s="273" t="s">
        <v>1027</v>
      </c>
      <c r="P17" s="292">
        <v>0.5</v>
      </c>
      <c r="Q17" s="298">
        <f>+P17</f>
        <v>0.5</v>
      </c>
      <c r="X17"/>
      <c r="Y17"/>
      <c r="Z17"/>
      <c r="AA17"/>
      <c r="AB17"/>
      <c r="AC17" s="467"/>
      <c r="AD17" s="467"/>
      <c r="AE17"/>
      <c r="AG17" s="468" t="s">
        <v>24</v>
      </c>
      <c r="AH17" s="60">
        <v>30</v>
      </c>
      <c r="AI17" s="84">
        <v>0.43335999999999991</v>
      </c>
      <c r="AJ17" s="84">
        <v>0.45554</v>
      </c>
      <c r="AK17" s="84">
        <v>0.18516666666666665</v>
      </c>
    </row>
    <row r="18" spans="1:37" x14ac:dyDescent="0.3">
      <c r="A18" s="278">
        <v>5</v>
      </c>
      <c r="B18" s="282" t="s">
        <v>1025</v>
      </c>
      <c r="C18" s="273" t="s">
        <v>504</v>
      </c>
      <c r="D18" s="282" t="s">
        <v>1026</v>
      </c>
      <c r="E18" s="274" t="s">
        <v>998</v>
      </c>
      <c r="F18" s="275"/>
      <c r="G18" s="275"/>
      <c r="H18" s="287">
        <v>0.5</v>
      </c>
      <c r="I18" s="287">
        <v>0.5</v>
      </c>
      <c r="J18" s="291"/>
      <c r="K18" s="276">
        <v>43497</v>
      </c>
      <c r="L18" s="276">
        <v>43585</v>
      </c>
      <c r="M18" s="273" t="s">
        <v>1018</v>
      </c>
      <c r="N18" s="283">
        <v>43708</v>
      </c>
      <c r="O18" s="273" t="s">
        <v>1028</v>
      </c>
      <c r="P18" s="292">
        <v>0.5</v>
      </c>
      <c r="Q18" s="299">
        <f>+Q17+P18</f>
        <v>1</v>
      </c>
      <c r="X18"/>
      <c r="Y18"/>
      <c r="Z18"/>
      <c r="AA18"/>
      <c r="AB18"/>
      <c r="AC18" s="467"/>
      <c r="AD18" s="467"/>
      <c r="AE18"/>
    </row>
    <row r="19" spans="1:37" x14ac:dyDescent="0.3">
      <c r="A19" s="278">
        <v>5</v>
      </c>
      <c r="B19" s="282" t="s">
        <v>1025</v>
      </c>
      <c r="C19" s="273" t="s">
        <v>504</v>
      </c>
      <c r="D19" s="282" t="s">
        <v>1026</v>
      </c>
      <c r="E19" s="274" t="s">
        <v>998</v>
      </c>
      <c r="F19" s="275"/>
      <c r="G19" s="275"/>
      <c r="H19" s="287">
        <v>0.5</v>
      </c>
      <c r="I19" s="287">
        <v>0.5</v>
      </c>
      <c r="J19" s="291"/>
      <c r="K19" s="276">
        <v>43497</v>
      </c>
      <c r="L19" s="276">
        <v>43585</v>
      </c>
      <c r="M19" s="273" t="s">
        <v>1018</v>
      </c>
      <c r="N19" s="283">
        <v>43830</v>
      </c>
      <c r="O19" s="273" t="s">
        <v>2049</v>
      </c>
      <c r="P19" s="292">
        <v>0</v>
      </c>
      <c r="Q19" s="299">
        <f>+Q18+P19</f>
        <v>1</v>
      </c>
      <c r="X19"/>
      <c r="Y19"/>
      <c r="Z19"/>
      <c r="AA19"/>
      <c r="AB19"/>
      <c r="AC19" s="467"/>
      <c r="AD19" s="467"/>
      <c r="AE19"/>
    </row>
    <row r="20" spans="1:37" x14ac:dyDescent="0.3">
      <c r="A20" s="278">
        <v>6</v>
      </c>
      <c r="B20" s="282" t="s">
        <v>1025</v>
      </c>
      <c r="C20" s="273" t="s">
        <v>506</v>
      </c>
      <c r="D20" s="273" t="s">
        <v>1029</v>
      </c>
      <c r="E20" s="274" t="s">
        <v>998</v>
      </c>
      <c r="F20" s="275"/>
      <c r="G20" s="275"/>
      <c r="H20" s="287">
        <v>0.5</v>
      </c>
      <c r="I20" s="287">
        <v>0.5</v>
      </c>
      <c r="J20" s="291"/>
      <c r="K20" s="276">
        <v>43525</v>
      </c>
      <c r="L20" s="276">
        <v>43615</v>
      </c>
      <c r="M20" s="273" t="s">
        <v>1018</v>
      </c>
      <c r="N20" s="283">
        <v>43585</v>
      </c>
      <c r="O20" s="273" t="s">
        <v>785</v>
      </c>
      <c r="P20" s="292">
        <v>0.5</v>
      </c>
      <c r="Q20" s="298">
        <f>+P20</f>
        <v>0.5</v>
      </c>
      <c r="X20"/>
      <c r="Y20"/>
      <c r="Z20"/>
      <c r="AA20"/>
      <c r="AB20"/>
      <c r="AC20" s="467"/>
      <c r="AD20" s="467"/>
      <c r="AE20"/>
    </row>
    <row r="21" spans="1:37" x14ac:dyDescent="0.3">
      <c r="A21" s="278">
        <v>6</v>
      </c>
      <c r="B21" s="282" t="s">
        <v>1025</v>
      </c>
      <c r="C21" s="273" t="s">
        <v>506</v>
      </c>
      <c r="D21" s="273" t="s">
        <v>1029</v>
      </c>
      <c r="E21" s="274" t="s">
        <v>998</v>
      </c>
      <c r="F21" s="275"/>
      <c r="G21" s="275"/>
      <c r="H21" s="287">
        <v>0.5</v>
      </c>
      <c r="I21" s="287">
        <v>0.5</v>
      </c>
      <c r="J21" s="291"/>
      <c r="K21" s="276">
        <v>43525</v>
      </c>
      <c r="L21" s="276">
        <v>43615</v>
      </c>
      <c r="M21" s="273" t="s">
        <v>1018</v>
      </c>
      <c r="N21" s="283">
        <v>43708</v>
      </c>
      <c r="O21" s="273" t="s">
        <v>1030</v>
      </c>
      <c r="P21" s="292">
        <v>0.5</v>
      </c>
      <c r="Q21" s="299">
        <f>+Q20+P21</f>
        <v>1</v>
      </c>
      <c r="X21"/>
      <c r="Y21"/>
      <c r="Z21"/>
      <c r="AA21"/>
      <c r="AB21"/>
      <c r="AC21" s="467"/>
      <c r="AD21" s="467"/>
      <c r="AE21"/>
    </row>
    <row r="22" spans="1:37" x14ac:dyDescent="0.3">
      <c r="A22" s="278">
        <v>6</v>
      </c>
      <c r="B22" s="282" t="s">
        <v>1025</v>
      </c>
      <c r="C22" s="273" t="s">
        <v>506</v>
      </c>
      <c r="D22" s="273" t="s">
        <v>1029</v>
      </c>
      <c r="E22" s="274" t="s">
        <v>998</v>
      </c>
      <c r="F22" s="275"/>
      <c r="G22" s="275"/>
      <c r="H22" s="287">
        <v>0.5</v>
      </c>
      <c r="I22" s="287">
        <v>0.5</v>
      </c>
      <c r="J22" s="291"/>
      <c r="K22" s="276">
        <v>43525</v>
      </c>
      <c r="L22" s="276">
        <v>43615</v>
      </c>
      <c r="M22" s="273" t="s">
        <v>1018</v>
      </c>
      <c r="N22" s="283">
        <v>43830</v>
      </c>
      <c r="O22" s="273" t="s">
        <v>2054</v>
      </c>
      <c r="P22" s="292">
        <v>0</v>
      </c>
      <c r="Q22" s="299">
        <f>+Q21+P22</f>
        <v>1</v>
      </c>
      <c r="X22"/>
      <c r="Y22"/>
      <c r="Z22"/>
      <c r="AA22"/>
      <c r="AB22"/>
      <c r="AC22" s="467"/>
      <c r="AD22" s="467"/>
      <c r="AE22"/>
    </row>
    <row r="23" spans="1:37" x14ac:dyDescent="0.3">
      <c r="A23" s="278">
        <v>7</v>
      </c>
      <c r="B23" s="282" t="s">
        <v>1025</v>
      </c>
      <c r="C23" s="273" t="s">
        <v>507</v>
      </c>
      <c r="D23" s="273" t="s">
        <v>1031</v>
      </c>
      <c r="E23" s="274" t="s">
        <v>998</v>
      </c>
      <c r="F23" s="274" t="s">
        <v>998</v>
      </c>
      <c r="G23" s="274" t="s">
        <v>998</v>
      </c>
      <c r="H23" s="287">
        <v>0.5</v>
      </c>
      <c r="I23" s="287">
        <v>0.5</v>
      </c>
      <c r="J23" s="291"/>
      <c r="K23" s="276">
        <v>43525</v>
      </c>
      <c r="L23" s="276">
        <v>43615</v>
      </c>
      <c r="M23" s="273" t="s">
        <v>1032</v>
      </c>
      <c r="N23" s="283">
        <v>43585</v>
      </c>
      <c r="O23" s="273" t="s">
        <v>785</v>
      </c>
      <c r="P23" s="292">
        <v>0.5</v>
      </c>
      <c r="Q23" s="298">
        <f>+P23</f>
        <v>0.5</v>
      </c>
      <c r="X23"/>
      <c r="Y23"/>
      <c r="Z23"/>
      <c r="AA23"/>
      <c r="AB23"/>
      <c r="AC23" s="467"/>
      <c r="AD23" s="467"/>
      <c r="AE23"/>
    </row>
    <row r="24" spans="1:37" x14ac:dyDescent="0.3">
      <c r="A24" s="278">
        <v>7</v>
      </c>
      <c r="B24" s="282" t="s">
        <v>1025</v>
      </c>
      <c r="C24" s="273" t="s">
        <v>507</v>
      </c>
      <c r="D24" s="273" t="s">
        <v>1031</v>
      </c>
      <c r="E24" s="274" t="s">
        <v>998</v>
      </c>
      <c r="F24" s="274" t="s">
        <v>998</v>
      </c>
      <c r="G24" s="274" t="s">
        <v>998</v>
      </c>
      <c r="H24" s="287">
        <v>0.5</v>
      </c>
      <c r="I24" s="287">
        <v>0.5</v>
      </c>
      <c r="J24" s="291"/>
      <c r="K24" s="276">
        <v>43525</v>
      </c>
      <c r="L24" s="276">
        <v>43615</v>
      </c>
      <c r="M24" s="273" t="s">
        <v>1032</v>
      </c>
      <c r="N24" s="283">
        <v>43708</v>
      </c>
      <c r="O24" s="273" t="s">
        <v>785</v>
      </c>
      <c r="P24" s="292">
        <v>0.5</v>
      </c>
      <c r="Q24" s="299">
        <f>+Q23+P24</f>
        <v>1</v>
      </c>
      <c r="X24"/>
      <c r="Y24"/>
      <c r="Z24"/>
      <c r="AA24"/>
      <c r="AB24"/>
      <c r="AC24" s="467"/>
      <c r="AD24" s="467"/>
      <c r="AE24"/>
    </row>
    <row r="25" spans="1:37" x14ac:dyDescent="0.3">
      <c r="A25" s="278">
        <v>7</v>
      </c>
      <c r="B25" s="282" t="s">
        <v>1025</v>
      </c>
      <c r="C25" s="273" t="s">
        <v>507</v>
      </c>
      <c r="D25" s="273" t="s">
        <v>1031</v>
      </c>
      <c r="E25" s="274" t="s">
        <v>998</v>
      </c>
      <c r="F25" s="274" t="s">
        <v>998</v>
      </c>
      <c r="G25" s="274" t="s">
        <v>998</v>
      </c>
      <c r="H25" s="287">
        <v>0.5</v>
      </c>
      <c r="I25" s="287">
        <v>0.5</v>
      </c>
      <c r="J25" s="291"/>
      <c r="K25" s="276">
        <v>43525</v>
      </c>
      <c r="L25" s="276">
        <v>43615</v>
      </c>
      <c r="M25" s="273" t="s">
        <v>1032</v>
      </c>
      <c r="N25" s="283">
        <v>43830</v>
      </c>
      <c r="O25" s="273" t="s">
        <v>2053</v>
      </c>
      <c r="P25" s="292">
        <v>0</v>
      </c>
      <c r="Q25" s="299">
        <f>+Q24+P25</f>
        <v>1</v>
      </c>
      <c r="X25"/>
      <c r="Y25"/>
      <c r="Z25"/>
      <c r="AA25"/>
      <c r="AB25"/>
      <c r="AC25" s="467"/>
      <c r="AD25" s="467"/>
      <c r="AE25"/>
    </row>
    <row r="26" spans="1:37" x14ac:dyDescent="0.3">
      <c r="A26" s="278">
        <v>8</v>
      </c>
      <c r="B26" s="282" t="s">
        <v>1025</v>
      </c>
      <c r="C26" s="273" t="s">
        <v>508</v>
      </c>
      <c r="D26" s="273" t="s">
        <v>1033</v>
      </c>
      <c r="E26" s="274" t="s">
        <v>998</v>
      </c>
      <c r="F26" s="275"/>
      <c r="G26" s="275"/>
      <c r="H26" s="287">
        <v>0.5</v>
      </c>
      <c r="I26" s="287">
        <v>0.5</v>
      </c>
      <c r="J26" s="291"/>
      <c r="K26" s="276">
        <v>43525</v>
      </c>
      <c r="L26" s="276">
        <v>43615</v>
      </c>
      <c r="M26" s="273" t="s">
        <v>1034</v>
      </c>
      <c r="N26" s="283">
        <v>43585</v>
      </c>
      <c r="O26" s="273" t="s">
        <v>1035</v>
      </c>
      <c r="P26" s="292">
        <v>0.5</v>
      </c>
      <c r="Q26" s="298">
        <f>+P26</f>
        <v>0.5</v>
      </c>
    </row>
    <row r="27" spans="1:37" x14ac:dyDescent="0.3">
      <c r="A27" s="278">
        <v>8</v>
      </c>
      <c r="B27" s="282" t="s">
        <v>1025</v>
      </c>
      <c r="C27" s="273" t="s">
        <v>508</v>
      </c>
      <c r="D27" s="273" t="s">
        <v>1033</v>
      </c>
      <c r="E27" s="274" t="s">
        <v>998</v>
      </c>
      <c r="F27" s="275"/>
      <c r="G27" s="275"/>
      <c r="H27" s="287">
        <v>0.5</v>
      </c>
      <c r="I27" s="287">
        <v>0.5</v>
      </c>
      <c r="J27" s="291"/>
      <c r="K27" s="276">
        <v>43525</v>
      </c>
      <c r="L27" s="276">
        <v>43615</v>
      </c>
      <c r="M27" s="273" t="s">
        <v>1034</v>
      </c>
      <c r="N27" s="283">
        <v>43708</v>
      </c>
      <c r="O27" s="273" t="s">
        <v>1036</v>
      </c>
      <c r="P27" s="292">
        <v>0.5</v>
      </c>
      <c r="Q27" s="299">
        <f>+Q26+P27</f>
        <v>1</v>
      </c>
    </row>
    <row r="28" spans="1:37" x14ac:dyDescent="0.3">
      <c r="A28" s="278">
        <v>8</v>
      </c>
      <c r="B28" s="282" t="s">
        <v>1025</v>
      </c>
      <c r="C28" s="273" t="s">
        <v>508</v>
      </c>
      <c r="D28" s="273" t="s">
        <v>1033</v>
      </c>
      <c r="E28" s="274" t="s">
        <v>998</v>
      </c>
      <c r="F28" s="275"/>
      <c r="G28" s="275"/>
      <c r="H28" s="287">
        <v>0.5</v>
      </c>
      <c r="I28" s="287">
        <v>0.5</v>
      </c>
      <c r="J28" s="291"/>
      <c r="K28" s="276">
        <v>43525</v>
      </c>
      <c r="L28" s="276">
        <v>43615</v>
      </c>
      <c r="M28" s="273" t="s">
        <v>1034</v>
      </c>
      <c r="N28" s="283">
        <v>43830</v>
      </c>
      <c r="O28" s="273" t="s">
        <v>2050</v>
      </c>
      <c r="P28" s="292">
        <v>0</v>
      </c>
      <c r="Q28" s="299">
        <f>+Q27+P28</f>
        <v>1</v>
      </c>
    </row>
    <row r="29" spans="1:37" x14ac:dyDescent="0.3">
      <c r="A29" s="278">
        <v>9</v>
      </c>
      <c r="B29" s="282" t="s">
        <v>1025</v>
      </c>
      <c r="C29" s="273" t="s">
        <v>509</v>
      </c>
      <c r="D29" s="273" t="s">
        <v>1037</v>
      </c>
      <c r="E29" s="274" t="s">
        <v>998</v>
      </c>
      <c r="F29" s="274" t="s">
        <v>998</v>
      </c>
      <c r="G29" s="274" t="s">
        <v>998</v>
      </c>
      <c r="H29" s="288">
        <v>0.33339999999999997</v>
      </c>
      <c r="I29" s="288">
        <v>0.33329999999999999</v>
      </c>
      <c r="J29" s="288">
        <v>0.33329999999999999</v>
      </c>
      <c r="K29" s="283">
        <v>43497</v>
      </c>
      <c r="L29" s="276">
        <v>43830</v>
      </c>
      <c r="M29" s="273" t="s">
        <v>1018</v>
      </c>
      <c r="N29" s="283">
        <v>43585</v>
      </c>
      <c r="O29" s="273" t="s">
        <v>785</v>
      </c>
      <c r="P29" s="294">
        <v>0.33339999999999997</v>
      </c>
      <c r="Q29" s="298">
        <f>+P29</f>
        <v>0.33339999999999997</v>
      </c>
    </row>
    <row r="30" spans="1:37" x14ac:dyDescent="0.3">
      <c r="A30" s="278">
        <v>9</v>
      </c>
      <c r="B30" s="282" t="s">
        <v>1025</v>
      </c>
      <c r="C30" s="273" t="s">
        <v>509</v>
      </c>
      <c r="D30" s="273" t="s">
        <v>1037</v>
      </c>
      <c r="E30" s="274" t="s">
        <v>998</v>
      </c>
      <c r="F30" s="274" t="s">
        <v>998</v>
      </c>
      <c r="G30" s="274" t="s">
        <v>998</v>
      </c>
      <c r="H30" s="288">
        <v>0.33339999999999997</v>
      </c>
      <c r="I30" s="288">
        <v>0.33329999999999999</v>
      </c>
      <c r="J30" s="288">
        <v>0.33329999999999999</v>
      </c>
      <c r="K30" s="283">
        <v>43497</v>
      </c>
      <c r="L30" s="276">
        <v>43830</v>
      </c>
      <c r="M30" s="273" t="s">
        <v>1018</v>
      </c>
      <c r="N30" s="283">
        <v>43708</v>
      </c>
      <c r="O30" s="273" t="s">
        <v>785</v>
      </c>
      <c r="P30" s="294">
        <v>0.33329999999999999</v>
      </c>
      <c r="Q30" s="299">
        <f>+Q29+P30</f>
        <v>0.66669999999999996</v>
      </c>
    </row>
    <row r="31" spans="1:37" x14ac:dyDescent="0.3">
      <c r="A31" s="278">
        <v>9</v>
      </c>
      <c r="B31" s="282" t="s">
        <v>1025</v>
      </c>
      <c r="C31" s="273" t="s">
        <v>509</v>
      </c>
      <c r="D31" s="273" t="s">
        <v>1037</v>
      </c>
      <c r="E31" s="274" t="s">
        <v>998</v>
      </c>
      <c r="F31" s="274" t="s">
        <v>998</v>
      </c>
      <c r="G31" s="274" t="s">
        <v>998</v>
      </c>
      <c r="H31" s="288">
        <v>0.33339999999999997</v>
      </c>
      <c r="I31" s="288">
        <v>0.33329999999999999</v>
      </c>
      <c r="J31" s="288">
        <v>0.33329999999999999</v>
      </c>
      <c r="K31" s="283">
        <v>43497</v>
      </c>
      <c r="L31" s="276">
        <v>43830</v>
      </c>
      <c r="M31" s="273" t="s">
        <v>1018</v>
      </c>
      <c r="N31" s="283">
        <v>43830</v>
      </c>
      <c r="O31" s="273" t="s">
        <v>2051</v>
      </c>
      <c r="P31" s="294">
        <v>0.33329999999999999</v>
      </c>
      <c r="Q31" s="299">
        <f>+Q30+P31</f>
        <v>1</v>
      </c>
    </row>
    <row r="32" spans="1:37" x14ac:dyDescent="0.3">
      <c r="A32" s="278">
        <v>10</v>
      </c>
      <c r="B32" s="282" t="s">
        <v>1025</v>
      </c>
      <c r="C32" s="273" t="s">
        <v>526</v>
      </c>
      <c r="D32" s="273" t="s">
        <v>1038</v>
      </c>
      <c r="E32" s="274" t="s">
        <v>998</v>
      </c>
      <c r="F32" s="274" t="s">
        <v>998</v>
      </c>
      <c r="G32" s="274" t="s">
        <v>998</v>
      </c>
      <c r="H32" s="288">
        <v>0.33339999999999997</v>
      </c>
      <c r="I32" s="288">
        <v>0.33329999999999999</v>
      </c>
      <c r="J32" s="288">
        <v>0.33329999999999999</v>
      </c>
      <c r="K32" s="283">
        <v>43497</v>
      </c>
      <c r="L32" s="276">
        <v>43830</v>
      </c>
      <c r="M32" s="273" t="s">
        <v>514</v>
      </c>
      <c r="N32" s="283">
        <v>43708</v>
      </c>
      <c r="O32" s="262" t="s">
        <v>1045</v>
      </c>
      <c r="P32" s="293">
        <v>0</v>
      </c>
      <c r="Q32" s="298">
        <f>+P32</f>
        <v>0</v>
      </c>
    </row>
    <row r="33" spans="1:17" x14ac:dyDescent="0.3">
      <c r="A33" s="278">
        <v>10</v>
      </c>
      <c r="B33" s="282" t="s">
        <v>1025</v>
      </c>
      <c r="C33" s="273" t="s">
        <v>526</v>
      </c>
      <c r="D33" s="273" t="s">
        <v>1038</v>
      </c>
      <c r="E33" s="274" t="s">
        <v>998</v>
      </c>
      <c r="F33" s="274" t="s">
        <v>998</v>
      </c>
      <c r="G33" s="274" t="s">
        <v>998</v>
      </c>
      <c r="H33" s="288">
        <v>0.33339999999999997</v>
      </c>
      <c r="I33" s="288">
        <v>0.33329999999999999</v>
      </c>
      <c r="J33" s="288">
        <v>0.33329999999999999</v>
      </c>
      <c r="K33" s="283">
        <v>43497</v>
      </c>
      <c r="L33" s="276">
        <v>43830</v>
      </c>
      <c r="M33" s="273" t="s">
        <v>514</v>
      </c>
      <c r="N33" s="283">
        <v>43708</v>
      </c>
      <c r="O33" s="262" t="s">
        <v>1045</v>
      </c>
      <c r="P33" s="293">
        <v>0.5</v>
      </c>
      <c r="Q33" s="299">
        <f>+Q32+P33</f>
        <v>0.5</v>
      </c>
    </row>
    <row r="34" spans="1:17" x14ac:dyDescent="0.3">
      <c r="A34" s="278">
        <v>10</v>
      </c>
      <c r="B34" s="282" t="s">
        <v>1025</v>
      </c>
      <c r="C34" s="273" t="s">
        <v>526</v>
      </c>
      <c r="D34" s="273" t="s">
        <v>1038</v>
      </c>
      <c r="E34" s="274" t="s">
        <v>998</v>
      </c>
      <c r="F34" s="274" t="s">
        <v>998</v>
      </c>
      <c r="G34" s="274" t="s">
        <v>998</v>
      </c>
      <c r="H34" s="288">
        <v>0.33339999999999997</v>
      </c>
      <c r="I34" s="288">
        <v>0.33329999999999999</v>
      </c>
      <c r="J34" s="288">
        <v>0.33329999999999999</v>
      </c>
      <c r="K34" s="283">
        <v>43497</v>
      </c>
      <c r="L34" s="276">
        <v>43830</v>
      </c>
      <c r="M34" s="273" t="s">
        <v>514</v>
      </c>
      <c r="N34" s="283">
        <v>43830</v>
      </c>
      <c r="O34" s="262" t="s">
        <v>2052</v>
      </c>
      <c r="P34" s="295">
        <v>0.5</v>
      </c>
      <c r="Q34" s="299">
        <f>+Q33+P34</f>
        <v>1</v>
      </c>
    </row>
  </sheetData>
  <autoFilter ref="A4:Q34" xr:uid="{00000000-0009-0000-0000-00001A000000}"/>
  <mergeCells count="2">
    <mergeCell ref="M2:R2"/>
    <mergeCell ref="B1:Q1"/>
  </mergeCells>
  <printOptions horizontalCentered="1" verticalCentered="1"/>
  <pageMargins left="0.70866141732283472" right="0.70866141732283472" top="0.74803149606299213" bottom="0.74803149606299213" header="0.31496062992125984" footer="0.31496062992125984"/>
  <pageSetup paperSize="14" scale="86" orientation="landscape" r:id="rId3"/>
  <headerFooter>
    <oddHeader>&amp;CPLAN DE PARTICIPACION CIUDADANO - 2019 - SIT</oddHeader>
  </headerFooter>
  <rowBreaks count="1" manualBreakCount="1">
    <brk id="9" min="1" max="9"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5">
    <tabColor rgb="FF8592F3"/>
  </sheetPr>
  <dimension ref="A1:J21"/>
  <sheetViews>
    <sheetView topLeftCell="C4" workbookViewId="0">
      <selection activeCell="DK17" sqref="DK17"/>
    </sheetView>
  </sheetViews>
  <sheetFormatPr baseColWidth="10" defaultColWidth="11.42578125" defaultRowHeight="15" x14ac:dyDescent="0.25"/>
  <cols>
    <col min="1" max="1" width="14.7109375" customWidth="1"/>
    <col min="2" max="2" width="29.140625" customWidth="1"/>
    <col min="3" max="3" width="42.7109375" customWidth="1"/>
    <col min="4" max="4" width="20.140625" customWidth="1"/>
    <col min="5" max="5" width="28.7109375" customWidth="1"/>
    <col min="6" max="6" width="27.85546875" customWidth="1"/>
    <col min="7" max="7" width="18.28515625" customWidth="1"/>
    <col min="9" max="10" width="21.42578125" customWidth="1"/>
  </cols>
  <sheetData>
    <row r="1" spans="1:10" x14ac:dyDescent="0.25">
      <c r="A1" s="56" t="s">
        <v>1218</v>
      </c>
      <c r="B1" s="56" t="s">
        <v>66</v>
      </c>
    </row>
    <row r="2" spans="1:10" x14ac:dyDescent="0.25">
      <c r="A2" s="57" t="s">
        <v>1219</v>
      </c>
      <c r="B2" s="57" t="s">
        <v>86</v>
      </c>
    </row>
    <row r="3" spans="1:10" x14ac:dyDescent="0.25">
      <c r="A3" s="58" t="s">
        <v>1220</v>
      </c>
      <c r="B3" s="58" t="s">
        <v>544</v>
      </c>
    </row>
    <row r="6" spans="1:10" x14ac:dyDescent="0.25">
      <c r="A6" s="537" t="s">
        <v>52</v>
      </c>
      <c r="B6" s="543" t="s">
        <v>2035</v>
      </c>
      <c r="C6" s="543" t="s">
        <v>2036</v>
      </c>
      <c r="D6" s="537" t="s">
        <v>2041</v>
      </c>
      <c r="E6" s="537" t="s">
        <v>2042</v>
      </c>
      <c r="F6" s="542" t="s">
        <v>2038</v>
      </c>
      <c r="G6" s="542" t="s">
        <v>2039</v>
      </c>
      <c r="H6" s="537" t="s">
        <v>2040</v>
      </c>
      <c r="I6" s="537" t="s">
        <v>2043</v>
      </c>
      <c r="J6" s="537" t="s">
        <v>2044</v>
      </c>
    </row>
    <row r="7" spans="1:10" x14ac:dyDescent="0.25">
      <c r="A7" s="537" t="s">
        <v>653</v>
      </c>
      <c r="B7" s="543">
        <v>5850370366</v>
      </c>
      <c r="C7" s="543">
        <v>5850370366</v>
      </c>
      <c r="D7" s="542">
        <v>5850370366</v>
      </c>
      <c r="E7" s="542">
        <v>5850370366</v>
      </c>
      <c r="F7" s="542">
        <f t="shared" ref="F7:G18" si="0">+D7/1000000</f>
        <v>5850.3703660000001</v>
      </c>
      <c r="G7" s="542">
        <f t="shared" si="0"/>
        <v>5850.3703660000001</v>
      </c>
      <c r="H7" s="109">
        <f t="shared" ref="H7:H18" si="1">+G7/F7</f>
        <v>1</v>
      </c>
      <c r="I7" s="544">
        <f>+B7-D7</f>
        <v>0</v>
      </c>
      <c r="J7" s="544">
        <f t="shared" ref="J7:J18" si="2">+C7-E7</f>
        <v>0</v>
      </c>
    </row>
    <row r="8" spans="1:10" x14ac:dyDescent="0.25">
      <c r="A8" s="537" t="s">
        <v>657</v>
      </c>
      <c r="B8" s="543">
        <v>2687739032</v>
      </c>
      <c r="C8" s="543">
        <v>1687739032</v>
      </c>
      <c r="D8" s="542">
        <v>2687739032</v>
      </c>
      <c r="E8" s="542">
        <v>1687739032</v>
      </c>
      <c r="F8" s="542">
        <f t="shared" si="0"/>
        <v>2687.739032</v>
      </c>
      <c r="G8" s="542">
        <f t="shared" si="0"/>
        <v>1687.739032</v>
      </c>
      <c r="H8" s="109">
        <f t="shared" si="1"/>
        <v>0.62794006855052431</v>
      </c>
      <c r="I8" s="544">
        <f t="shared" ref="I8:I18" si="3">+B8-D8</f>
        <v>0</v>
      </c>
      <c r="J8" s="544">
        <f t="shared" si="2"/>
        <v>0</v>
      </c>
    </row>
    <row r="9" spans="1:10" x14ac:dyDescent="0.25">
      <c r="A9" s="537" t="s">
        <v>656</v>
      </c>
      <c r="B9" s="543">
        <v>1108767328</v>
      </c>
      <c r="C9" s="543">
        <v>694967328</v>
      </c>
      <c r="D9" s="542">
        <v>1108767328</v>
      </c>
      <c r="E9" s="542">
        <v>694967328</v>
      </c>
      <c r="F9" s="542">
        <f t="shared" si="0"/>
        <v>1108.7673279999999</v>
      </c>
      <c r="G9" s="542">
        <f t="shared" si="0"/>
        <v>694.96732799999995</v>
      </c>
      <c r="H9" s="109">
        <f t="shared" si="1"/>
        <v>0.62679275484567676</v>
      </c>
      <c r="I9" s="544">
        <f t="shared" si="3"/>
        <v>0</v>
      </c>
      <c r="J9" s="544">
        <f t="shared" si="2"/>
        <v>0</v>
      </c>
    </row>
    <row r="10" spans="1:10" x14ac:dyDescent="0.25">
      <c r="A10" s="537" t="s">
        <v>685</v>
      </c>
      <c r="B10" s="543">
        <v>242577000</v>
      </c>
      <c r="C10" s="543">
        <v>242577000</v>
      </c>
      <c r="D10" s="542">
        <v>242577000</v>
      </c>
      <c r="E10" s="542">
        <v>242577000</v>
      </c>
      <c r="F10" s="542">
        <f t="shared" si="0"/>
        <v>242.577</v>
      </c>
      <c r="G10" s="542">
        <f t="shared" si="0"/>
        <v>242.577</v>
      </c>
      <c r="H10" s="109">
        <f t="shared" si="1"/>
        <v>1</v>
      </c>
      <c r="I10" s="544">
        <f t="shared" si="3"/>
        <v>0</v>
      </c>
      <c r="J10" s="544">
        <f t="shared" si="2"/>
        <v>0</v>
      </c>
    </row>
    <row r="11" spans="1:10" x14ac:dyDescent="0.25">
      <c r="A11" s="537" t="s">
        <v>654</v>
      </c>
      <c r="B11" s="543">
        <v>3608000000</v>
      </c>
      <c r="C11" s="543">
        <v>3608000000</v>
      </c>
      <c r="D11" s="542">
        <v>3608000000</v>
      </c>
      <c r="E11" s="542">
        <v>3608000000</v>
      </c>
      <c r="F11" s="542">
        <f t="shared" si="0"/>
        <v>3608</v>
      </c>
      <c r="G11" s="542">
        <f t="shared" si="0"/>
        <v>3608</v>
      </c>
      <c r="H11" s="109">
        <f t="shared" si="1"/>
        <v>1</v>
      </c>
      <c r="I11" s="544">
        <f t="shared" si="3"/>
        <v>0</v>
      </c>
      <c r="J11" s="544">
        <f t="shared" si="2"/>
        <v>0</v>
      </c>
    </row>
    <row r="12" spans="1:10" x14ac:dyDescent="0.25">
      <c r="A12" s="537" t="s">
        <v>703</v>
      </c>
      <c r="B12" s="543">
        <v>911702716</v>
      </c>
      <c r="C12" s="543">
        <v>911702716</v>
      </c>
      <c r="D12" s="542">
        <v>911702716</v>
      </c>
      <c r="E12" s="542">
        <v>911702716</v>
      </c>
      <c r="F12" s="542">
        <f t="shared" si="0"/>
        <v>911.70271600000001</v>
      </c>
      <c r="G12" s="542">
        <f t="shared" si="0"/>
        <v>911.70271600000001</v>
      </c>
      <c r="H12" s="109">
        <f t="shared" si="1"/>
        <v>1</v>
      </c>
      <c r="I12" s="544">
        <f t="shared" si="3"/>
        <v>0</v>
      </c>
      <c r="J12" s="544">
        <f t="shared" si="2"/>
        <v>0</v>
      </c>
    </row>
    <row r="13" spans="1:10" x14ac:dyDescent="0.25">
      <c r="A13" s="537" t="s">
        <v>687</v>
      </c>
      <c r="B13" s="543">
        <v>2435027975</v>
      </c>
      <c r="C13" s="543">
        <v>2435027975</v>
      </c>
      <c r="D13" s="542">
        <v>2435027975</v>
      </c>
      <c r="E13" s="542">
        <v>2435027975</v>
      </c>
      <c r="F13" s="542">
        <f t="shared" si="0"/>
        <v>2435.027975</v>
      </c>
      <c r="G13" s="542">
        <f t="shared" si="0"/>
        <v>2435.027975</v>
      </c>
      <c r="H13" s="109">
        <f t="shared" si="1"/>
        <v>1</v>
      </c>
      <c r="I13" s="544">
        <f t="shared" si="3"/>
        <v>0</v>
      </c>
      <c r="J13" s="544">
        <f t="shared" si="2"/>
        <v>0</v>
      </c>
    </row>
    <row r="14" spans="1:10" x14ac:dyDescent="0.25">
      <c r="A14" s="537" t="s">
        <v>705</v>
      </c>
      <c r="B14" s="543">
        <v>927000000</v>
      </c>
      <c r="C14" s="543">
        <v>927000000</v>
      </c>
      <c r="D14" s="542">
        <v>927000000</v>
      </c>
      <c r="E14" s="542">
        <v>927000000</v>
      </c>
      <c r="F14" s="542">
        <f t="shared" si="0"/>
        <v>927</v>
      </c>
      <c r="G14" s="542">
        <f t="shared" si="0"/>
        <v>927</v>
      </c>
      <c r="H14" s="109">
        <f t="shared" si="1"/>
        <v>1</v>
      </c>
      <c r="I14" s="544">
        <f t="shared" si="3"/>
        <v>0</v>
      </c>
      <c r="J14" s="544">
        <f t="shared" si="2"/>
        <v>0</v>
      </c>
    </row>
    <row r="15" spans="1:10" x14ac:dyDescent="0.25">
      <c r="A15" s="537" t="s">
        <v>655</v>
      </c>
      <c r="B15" s="543">
        <v>3868711455</v>
      </c>
      <c r="C15" s="543">
        <v>2525943455</v>
      </c>
      <c r="D15" s="542">
        <v>3868711455</v>
      </c>
      <c r="E15" s="542">
        <v>2525943455</v>
      </c>
      <c r="F15" s="542">
        <f t="shared" si="0"/>
        <v>3868.7114550000001</v>
      </c>
      <c r="G15" s="542">
        <f t="shared" si="0"/>
        <v>2525.9434550000001</v>
      </c>
      <c r="H15" s="109">
        <f t="shared" si="1"/>
        <v>0.65291596036076049</v>
      </c>
      <c r="I15" s="544">
        <f t="shared" si="3"/>
        <v>0</v>
      </c>
      <c r="J15" s="544">
        <f t="shared" si="2"/>
        <v>0</v>
      </c>
    </row>
    <row r="16" spans="1:10" x14ac:dyDescent="0.25">
      <c r="A16" s="537" t="s">
        <v>652</v>
      </c>
      <c r="B16" s="543">
        <v>1821868708</v>
      </c>
      <c r="C16" s="543">
        <v>1821868708</v>
      </c>
      <c r="D16" s="542">
        <v>1821868708</v>
      </c>
      <c r="E16" s="542">
        <v>1821868708</v>
      </c>
      <c r="F16" s="542">
        <f t="shared" si="0"/>
        <v>1821.868708</v>
      </c>
      <c r="G16" s="542">
        <f t="shared" si="0"/>
        <v>1821.868708</v>
      </c>
      <c r="H16" s="109">
        <f t="shared" si="1"/>
        <v>1</v>
      </c>
      <c r="I16" s="544">
        <f t="shared" si="3"/>
        <v>0</v>
      </c>
      <c r="J16" s="544">
        <f t="shared" si="2"/>
        <v>0</v>
      </c>
    </row>
    <row r="17" spans="1:10" x14ac:dyDescent="0.25">
      <c r="A17" s="537" t="s">
        <v>2037</v>
      </c>
      <c r="B17" s="543">
        <v>837348111</v>
      </c>
      <c r="C17" s="543">
        <v>837348111</v>
      </c>
      <c r="D17" s="542">
        <v>2837734183</v>
      </c>
      <c r="E17" s="542">
        <v>2837734183</v>
      </c>
      <c r="F17" s="542">
        <f t="shared" si="0"/>
        <v>2837.734183</v>
      </c>
      <c r="G17" s="542">
        <f t="shared" si="0"/>
        <v>2837.734183</v>
      </c>
      <c r="H17" s="109">
        <f t="shared" si="1"/>
        <v>1</v>
      </c>
      <c r="I17" s="544">
        <f t="shared" si="3"/>
        <v>-2000386072</v>
      </c>
      <c r="J17" s="544">
        <f t="shared" si="2"/>
        <v>-2000386072</v>
      </c>
    </row>
    <row r="18" spans="1:10" x14ac:dyDescent="0.25">
      <c r="A18" s="537" t="s">
        <v>24</v>
      </c>
      <c r="B18" s="543">
        <v>9577355828</v>
      </c>
      <c r="C18" s="543">
        <v>7820787828</v>
      </c>
      <c r="D18" s="542">
        <v>26299498763</v>
      </c>
      <c r="E18" s="542">
        <v>23542930763</v>
      </c>
      <c r="F18" s="542">
        <f t="shared" si="0"/>
        <v>26299.498763</v>
      </c>
      <c r="G18" s="542">
        <f t="shared" si="0"/>
        <v>23542.930763</v>
      </c>
      <c r="H18" s="109">
        <f t="shared" si="1"/>
        <v>0.89518553091672859</v>
      </c>
      <c r="I18" s="544">
        <f t="shared" si="3"/>
        <v>-16722142935</v>
      </c>
      <c r="J18" s="544">
        <f t="shared" si="2"/>
        <v>-15722142935</v>
      </c>
    </row>
    <row r="21" spans="1:10" x14ac:dyDescent="0.25">
      <c r="B21" t="s">
        <v>2057</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tabColor rgb="FF8592F3"/>
  </sheetPr>
  <dimension ref="A2"/>
  <sheetViews>
    <sheetView workbookViewId="0">
      <selection activeCell="DK17" sqref="DK17"/>
    </sheetView>
  </sheetViews>
  <sheetFormatPr baseColWidth="10" defaultColWidth="11.42578125" defaultRowHeight="15" x14ac:dyDescent="0.25"/>
  <cols>
    <col min="1" max="1" width="14.7109375" style="467" customWidth="1"/>
    <col min="2" max="2" width="24.28515625" style="467" bestFit="1" customWidth="1"/>
    <col min="3" max="3" width="17.7109375" style="467" customWidth="1"/>
    <col min="4" max="16384" width="11.42578125" style="467"/>
  </cols>
  <sheetData>
    <row r="2" spans="1:1" x14ac:dyDescent="0.25">
      <c r="A2" s="467" t="s">
        <v>1951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tabColor rgb="FF00B050"/>
  </sheetPr>
  <dimension ref="A1:S641"/>
  <sheetViews>
    <sheetView zoomScale="70" zoomScaleNormal="70" workbookViewId="0">
      <pane ySplit="1" topLeftCell="A9" activePane="bottomLeft" state="frozen"/>
      <selection activeCell="C2" sqref="C2:C13"/>
      <selection pane="bottomLeft" activeCell="N14" sqref="N14"/>
    </sheetView>
  </sheetViews>
  <sheetFormatPr baseColWidth="10" defaultColWidth="8.7109375" defaultRowHeight="15" customHeight="1" x14ac:dyDescent="0.25"/>
  <cols>
    <col min="4" max="4" width="21.140625" style="61" customWidth="1"/>
    <col min="5" max="5" width="23.85546875" style="61" customWidth="1"/>
    <col min="6" max="6" width="28.140625" style="61" customWidth="1"/>
    <col min="8" max="8" width="12.42578125" customWidth="1"/>
    <col min="14" max="14" width="11.42578125" bestFit="1" customWidth="1"/>
    <col min="17" max="17" width="25.7109375" customWidth="1"/>
  </cols>
  <sheetData>
    <row r="1" spans="1:18" ht="47.25" customHeight="1" thickBot="1" x14ac:dyDescent="0.3">
      <c r="A1" s="76" t="s">
        <v>546</v>
      </c>
      <c r="B1" s="75" t="s">
        <v>58</v>
      </c>
      <c r="C1" s="70" t="s">
        <v>547</v>
      </c>
      <c r="D1" s="72" t="s">
        <v>2</v>
      </c>
      <c r="E1" s="70" t="s">
        <v>547</v>
      </c>
      <c r="F1" s="70" t="s">
        <v>547</v>
      </c>
      <c r="G1" s="72" t="s">
        <v>27</v>
      </c>
      <c r="H1" s="73" t="s">
        <v>57</v>
      </c>
      <c r="I1" s="70" t="s">
        <v>547</v>
      </c>
      <c r="J1" s="70" t="s">
        <v>547</v>
      </c>
      <c r="K1" s="74" t="s">
        <v>2480</v>
      </c>
      <c r="L1" s="69" t="s">
        <v>529</v>
      </c>
      <c r="M1" s="69" t="s">
        <v>1876</v>
      </c>
      <c r="N1" s="69" t="s">
        <v>549</v>
      </c>
      <c r="O1" s="69" t="s">
        <v>548</v>
      </c>
      <c r="P1" s="69" t="s">
        <v>548</v>
      </c>
      <c r="Q1" s="70" t="s">
        <v>550</v>
      </c>
    </row>
    <row r="2" spans="1:18" ht="15" customHeight="1" x14ac:dyDescent="0.25">
      <c r="A2" s="830">
        <v>1</v>
      </c>
      <c r="B2" s="846" t="s">
        <v>53</v>
      </c>
      <c r="C2" s="843">
        <v>1</v>
      </c>
      <c r="D2" s="864" t="s">
        <v>6</v>
      </c>
      <c r="E2" s="863">
        <f>$C$2*$F$2</f>
        <v>0.2</v>
      </c>
      <c r="F2" s="841">
        <v>0.2</v>
      </c>
      <c r="G2" s="866" t="s">
        <v>29</v>
      </c>
      <c r="H2" s="412" t="s">
        <v>122</v>
      </c>
      <c r="I2" s="659">
        <f t="shared" ref="I2:I8" si="0">($J2/$K$2)*$E$2</f>
        <v>4.0000000000000008E-2</v>
      </c>
      <c r="J2" s="78">
        <f>+L2/$M$2</f>
        <v>0.2</v>
      </c>
      <c r="K2" s="873">
        <f>SUM(J2:J8)</f>
        <v>1</v>
      </c>
      <c r="L2" s="413">
        <v>5</v>
      </c>
      <c r="M2" s="870">
        <f>SUM(L2:L8)</f>
        <v>25</v>
      </c>
      <c r="N2" s="433">
        <f>+$I2/$L2</f>
        <v>8.0000000000000019E-3</v>
      </c>
      <c r="O2" s="414">
        <f>+$N2*$L2</f>
        <v>4.0000000000000008E-2</v>
      </c>
      <c r="P2" s="868">
        <f>SUM(O2:O8)</f>
        <v>0.2</v>
      </c>
      <c r="Q2" s="415"/>
    </row>
    <row r="3" spans="1:18" ht="15" customHeight="1" x14ac:dyDescent="0.25">
      <c r="A3" s="831"/>
      <c r="B3" s="847"/>
      <c r="C3" s="844"/>
      <c r="D3" s="865"/>
      <c r="E3" s="844"/>
      <c r="F3" s="842"/>
      <c r="G3" s="867"/>
      <c r="H3" s="404" t="s">
        <v>552</v>
      </c>
      <c r="I3" s="660">
        <f t="shared" si="0"/>
        <v>1.6E-2</v>
      </c>
      <c r="J3" s="78">
        <f t="shared" ref="J3:J8" si="1">+L3/$M$2</f>
        <v>0.08</v>
      </c>
      <c r="K3" s="874"/>
      <c r="L3" s="405">
        <v>2</v>
      </c>
      <c r="M3" s="871"/>
      <c r="N3" s="434">
        <f t="shared" ref="N3:N9" si="2">+$I3/$L3</f>
        <v>8.0000000000000002E-3</v>
      </c>
      <c r="O3" s="406">
        <f t="shared" ref="O3:O27" si="3">+$N3*$L3</f>
        <v>1.6E-2</v>
      </c>
      <c r="P3" s="869"/>
      <c r="Q3" s="416"/>
    </row>
    <row r="4" spans="1:18" ht="15" customHeight="1" x14ac:dyDescent="0.25">
      <c r="A4" s="831"/>
      <c r="B4" s="847"/>
      <c r="C4" s="844"/>
      <c r="D4" s="865"/>
      <c r="E4" s="844"/>
      <c r="F4" s="842"/>
      <c r="G4" s="867"/>
      <c r="H4" s="404" t="s">
        <v>554</v>
      </c>
      <c r="I4" s="660">
        <f t="shared" si="0"/>
        <v>2.4E-2</v>
      </c>
      <c r="J4" s="78">
        <f t="shared" si="1"/>
        <v>0.12</v>
      </c>
      <c r="K4" s="874"/>
      <c r="L4" s="405">
        <v>3</v>
      </c>
      <c r="M4" s="871"/>
      <c r="N4" s="434">
        <f t="shared" si="2"/>
        <v>8.0000000000000002E-3</v>
      </c>
      <c r="O4" s="406">
        <f t="shared" si="3"/>
        <v>2.4E-2</v>
      </c>
      <c r="P4" s="869"/>
      <c r="Q4" s="417"/>
    </row>
    <row r="5" spans="1:18" s="545" customFormat="1" ht="15" customHeight="1" x14ac:dyDescent="0.25">
      <c r="A5" s="831"/>
      <c r="B5" s="847"/>
      <c r="C5" s="844"/>
      <c r="D5" s="865"/>
      <c r="E5" s="844"/>
      <c r="F5" s="842"/>
      <c r="G5" s="867"/>
      <c r="H5" s="404" t="s">
        <v>556</v>
      </c>
      <c r="I5" s="660">
        <f t="shared" si="0"/>
        <v>1.6E-2</v>
      </c>
      <c r="J5" s="78">
        <f t="shared" si="1"/>
        <v>0.08</v>
      </c>
      <c r="K5" s="874"/>
      <c r="L5" s="405">
        <v>2</v>
      </c>
      <c r="M5" s="871"/>
      <c r="N5" s="434">
        <f t="shared" si="2"/>
        <v>8.0000000000000002E-3</v>
      </c>
      <c r="O5" s="406">
        <f t="shared" si="3"/>
        <v>1.6E-2</v>
      </c>
      <c r="P5" s="869"/>
      <c r="Q5" s="417"/>
    </row>
    <row r="6" spans="1:18" s="545" customFormat="1" ht="15" customHeight="1" x14ac:dyDescent="0.25">
      <c r="A6" s="831"/>
      <c r="B6" s="847"/>
      <c r="C6" s="844"/>
      <c r="D6" s="865"/>
      <c r="E6" s="844"/>
      <c r="F6" s="842"/>
      <c r="G6" s="867"/>
      <c r="H6" s="404" t="s">
        <v>294</v>
      </c>
      <c r="I6" s="660">
        <f t="shared" si="0"/>
        <v>8.0000000000000002E-3</v>
      </c>
      <c r="J6" s="78">
        <f t="shared" si="1"/>
        <v>0.04</v>
      </c>
      <c r="K6" s="874"/>
      <c r="L6" s="405">
        <v>1</v>
      </c>
      <c r="M6" s="871"/>
      <c r="N6" s="434">
        <f t="shared" si="2"/>
        <v>8.0000000000000002E-3</v>
      </c>
      <c r="O6" s="406">
        <f t="shared" si="3"/>
        <v>8.0000000000000002E-3</v>
      </c>
      <c r="P6" s="869"/>
      <c r="Q6" s="417"/>
    </row>
    <row r="7" spans="1:18" ht="15" customHeight="1" x14ac:dyDescent="0.25">
      <c r="A7" s="831"/>
      <c r="B7" s="847"/>
      <c r="C7" s="844"/>
      <c r="D7" s="865"/>
      <c r="E7" s="844"/>
      <c r="F7" s="842"/>
      <c r="G7" s="867"/>
      <c r="H7" s="404" t="s">
        <v>2268</v>
      </c>
      <c r="I7" s="660">
        <f t="shared" si="0"/>
        <v>3.2000000000000001E-2</v>
      </c>
      <c r="J7" s="78">
        <f t="shared" si="1"/>
        <v>0.16</v>
      </c>
      <c r="K7" s="874"/>
      <c r="L7" s="405">
        <v>4</v>
      </c>
      <c r="M7" s="871"/>
      <c r="N7" s="434">
        <f t="shared" si="2"/>
        <v>8.0000000000000002E-3</v>
      </c>
      <c r="O7" s="406">
        <f t="shared" si="3"/>
        <v>3.2000000000000001E-2</v>
      </c>
      <c r="P7" s="869"/>
      <c r="Q7" s="417"/>
    </row>
    <row r="8" spans="1:18" ht="15" customHeight="1" x14ac:dyDescent="0.25">
      <c r="A8" s="831"/>
      <c r="B8" s="847"/>
      <c r="C8" s="844"/>
      <c r="D8" s="865"/>
      <c r="E8" s="845"/>
      <c r="F8" s="842"/>
      <c r="G8" s="867"/>
      <c r="H8" s="404" t="s">
        <v>2461</v>
      </c>
      <c r="I8" s="660">
        <f t="shared" si="0"/>
        <v>6.4000000000000001E-2</v>
      </c>
      <c r="J8" s="78">
        <f t="shared" si="1"/>
        <v>0.32</v>
      </c>
      <c r="K8" s="874"/>
      <c r="L8" s="405">
        <v>8</v>
      </c>
      <c r="M8" s="871"/>
      <c r="N8" s="434">
        <f>+$I8/$L8</f>
        <v>8.0000000000000002E-3</v>
      </c>
      <c r="O8" s="406">
        <f>+$N8*$L8</f>
        <v>6.4000000000000001E-2</v>
      </c>
      <c r="P8" s="869"/>
      <c r="Q8" s="417"/>
    </row>
    <row r="9" spans="1:18" ht="15" customHeight="1" x14ac:dyDescent="0.25">
      <c r="A9" s="831"/>
      <c r="B9" s="847"/>
      <c r="C9" s="844"/>
      <c r="D9" s="849" t="s">
        <v>32</v>
      </c>
      <c r="E9" s="863">
        <f>$C$2*$F$9</f>
        <v>0.2</v>
      </c>
      <c r="F9" s="861">
        <v>0.2</v>
      </c>
      <c r="G9" s="839" t="s">
        <v>33</v>
      </c>
      <c r="H9" s="407" t="s">
        <v>297</v>
      </c>
      <c r="I9" s="71">
        <f>($J9/$K$9)*$E$9</f>
        <v>0.15000000000000002</v>
      </c>
      <c r="J9" s="78">
        <f>+L9/$M$9</f>
        <v>0.75</v>
      </c>
      <c r="K9" s="837">
        <f>SUM(J9:J10)</f>
        <v>1</v>
      </c>
      <c r="L9" s="405">
        <v>12</v>
      </c>
      <c r="M9" s="872">
        <f>SUM(L9:L10)</f>
        <v>16</v>
      </c>
      <c r="N9" s="434">
        <f t="shared" si="2"/>
        <v>1.2500000000000002E-2</v>
      </c>
      <c r="O9" s="406">
        <f t="shared" si="3"/>
        <v>0.15000000000000002</v>
      </c>
      <c r="P9" s="837">
        <f>SUM(O9:O10)</f>
        <v>0.2</v>
      </c>
      <c r="Q9" s="417"/>
    </row>
    <row r="10" spans="1:18" ht="15" customHeight="1" x14ac:dyDescent="0.25">
      <c r="A10" s="831"/>
      <c r="B10" s="847"/>
      <c r="C10" s="844"/>
      <c r="D10" s="850"/>
      <c r="E10" s="845"/>
      <c r="F10" s="862"/>
      <c r="G10" s="840"/>
      <c r="H10" s="404" t="s">
        <v>389</v>
      </c>
      <c r="I10" s="71">
        <f>($J10/$K$9)*$E$9</f>
        <v>0.05</v>
      </c>
      <c r="J10" s="78">
        <f>+L10/$M$9</f>
        <v>0.25</v>
      </c>
      <c r="K10" s="837"/>
      <c r="L10" s="405">
        <v>4</v>
      </c>
      <c r="M10" s="872"/>
      <c r="N10" s="434">
        <f>+$I10/$L10</f>
        <v>1.2500000000000001E-2</v>
      </c>
      <c r="O10" s="406">
        <f t="shared" si="3"/>
        <v>0.05</v>
      </c>
      <c r="P10" s="837"/>
      <c r="Q10" s="417"/>
    </row>
    <row r="11" spans="1:18" ht="51.75" x14ac:dyDescent="0.25">
      <c r="A11" s="831"/>
      <c r="B11" s="847"/>
      <c r="C11" s="844"/>
      <c r="D11" s="408" t="s">
        <v>35</v>
      </c>
      <c r="E11" s="635">
        <f>$C$2*$F$11</f>
        <v>0.2</v>
      </c>
      <c r="F11" s="395">
        <v>0.2</v>
      </c>
      <c r="G11" s="426" t="s">
        <v>36</v>
      </c>
      <c r="H11" s="404" t="s">
        <v>406</v>
      </c>
      <c r="I11" s="71">
        <f>($J11/$K$11)*$E$11</f>
        <v>0.2</v>
      </c>
      <c r="J11" s="78">
        <f>+L11/$M$11</f>
        <v>1</v>
      </c>
      <c r="K11" s="409">
        <f>SUM(J11)</f>
        <v>1</v>
      </c>
      <c r="L11" s="405">
        <v>4</v>
      </c>
      <c r="M11" s="403">
        <f>SUM(L11)</f>
        <v>4</v>
      </c>
      <c r="N11" s="434">
        <f>+$I11/$L11</f>
        <v>0.05</v>
      </c>
      <c r="O11" s="406">
        <f>+$N11*$L11</f>
        <v>0.2</v>
      </c>
      <c r="P11" s="394">
        <f>SUM(O11)</f>
        <v>0.2</v>
      </c>
      <c r="Q11" s="417"/>
    </row>
    <row r="12" spans="1:18" ht="77.25" x14ac:dyDescent="0.25">
      <c r="A12" s="831"/>
      <c r="B12" s="847"/>
      <c r="C12" s="844"/>
      <c r="D12" s="408" t="s">
        <v>38</v>
      </c>
      <c r="E12" s="635">
        <f>$C$2*$F$12</f>
        <v>0.2</v>
      </c>
      <c r="F12" s="395">
        <v>0.2</v>
      </c>
      <c r="G12" s="426" t="s">
        <v>39</v>
      </c>
      <c r="H12" s="404" t="s">
        <v>429</v>
      </c>
      <c r="I12" s="71">
        <f>($J12/$K$12)*$E$12</f>
        <v>0.2</v>
      </c>
      <c r="J12" s="78">
        <f>+L12/$M$12</f>
        <v>1</v>
      </c>
      <c r="K12" s="409">
        <f>SUM(J12)</f>
        <v>1</v>
      </c>
      <c r="L12" s="405">
        <v>4</v>
      </c>
      <c r="M12" s="403">
        <f>SUM(L12)</f>
        <v>4</v>
      </c>
      <c r="N12" s="434">
        <f>+$I12/$L12</f>
        <v>0.05</v>
      </c>
      <c r="O12" s="406">
        <f>+$N12*$L12</f>
        <v>0.2</v>
      </c>
      <c r="P12" s="394">
        <f>SUM(O12)</f>
        <v>0.2</v>
      </c>
      <c r="Q12" s="418"/>
    </row>
    <row r="13" spans="1:18" s="545" customFormat="1" ht="77.25" x14ac:dyDescent="0.25">
      <c r="A13" s="831"/>
      <c r="B13" s="848"/>
      <c r="C13" s="845"/>
      <c r="D13" s="636" t="s">
        <v>1153</v>
      </c>
      <c r="E13" s="635">
        <f>$C$2*$F$13</f>
        <v>0.2</v>
      </c>
      <c r="F13" s="634">
        <v>0.2</v>
      </c>
      <c r="G13" s="638" t="s">
        <v>39</v>
      </c>
      <c r="H13" s="404" t="s">
        <v>2267</v>
      </c>
      <c r="I13" s="71">
        <f>($J13/$K$13)*$E$12</f>
        <v>0.2</v>
      </c>
      <c r="J13" s="78">
        <f>+L13/$M$13</f>
        <v>1</v>
      </c>
      <c r="K13" s="409">
        <f>SUM(J13)</f>
        <v>1</v>
      </c>
      <c r="L13" s="405">
        <v>10</v>
      </c>
      <c r="M13" s="633">
        <f>SUM(L13)</f>
        <v>10</v>
      </c>
      <c r="N13" s="434">
        <f>+$I13/$L13</f>
        <v>0.02</v>
      </c>
      <c r="O13" s="406">
        <f>+$N13*$L13</f>
        <v>0.2</v>
      </c>
      <c r="P13" s="637">
        <f>SUM(O13)</f>
        <v>0.2</v>
      </c>
      <c r="Q13" s="418"/>
    </row>
    <row r="14" spans="1:18" ht="27.75" customHeight="1" x14ac:dyDescent="0.25">
      <c r="A14" s="831"/>
      <c r="B14" s="828" t="s">
        <v>54</v>
      </c>
      <c r="C14" s="833">
        <v>1</v>
      </c>
      <c r="D14" s="882" t="s">
        <v>6</v>
      </c>
      <c r="E14" s="855">
        <f>$C$14*$F$14</f>
        <v>0.4</v>
      </c>
      <c r="F14" s="851">
        <v>0.4</v>
      </c>
      <c r="G14" s="853" t="s">
        <v>29</v>
      </c>
      <c r="H14" s="410" t="s">
        <v>563</v>
      </c>
      <c r="I14" s="71">
        <f>($J14/$K$14)*$E$14</f>
        <v>2.5714285714285714E-2</v>
      </c>
      <c r="J14" s="78">
        <f>+L14/$M$14</f>
        <v>6.4285714285714279E-2</v>
      </c>
      <c r="K14" s="858">
        <f>SUM(J14:J16)</f>
        <v>1</v>
      </c>
      <c r="L14" s="405">
        <v>9</v>
      </c>
      <c r="M14" s="875">
        <f>SUM(L14:L16)</f>
        <v>140</v>
      </c>
      <c r="N14" s="559">
        <f>+$I14/L14</f>
        <v>2.8571428571428571E-3</v>
      </c>
      <c r="O14" s="406">
        <f>+$N14*L14</f>
        <v>2.5714285714285714E-2</v>
      </c>
      <c r="P14" s="394">
        <f>SUM(O14:O14)</f>
        <v>2.5714285714285714E-2</v>
      </c>
      <c r="Q14" s="419"/>
      <c r="R14" s="86"/>
    </row>
    <row r="15" spans="1:18" s="545" customFormat="1" ht="27.75" customHeight="1" x14ac:dyDescent="0.25">
      <c r="A15" s="831"/>
      <c r="B15" s="828"/>
      <c r="C15" s="833"/>
      <c r="D15" s="883"/>
      <c r="E15" s="856">
        <f t="shared" ref="E15:E16" si="4">$C$2*$F$13</f>
        <v>0.2</v>
      </c>
      <c r="F15" s="852"/>
      <c r="G15" s="854"/>
      <c r="H15" s="410" t="s">
        <v>2207</v>
      </c>
      <c r="I15" s="71">
        <f>($J15/$K$14)*$E$14</f>
        <v>0.20571428571428571</v>
      </c>
      <c r="J15" s="78">
        <f>+L15/$M$14</f>
        <v>0.51428571428571423</v>
      </c>
      <c r="K15" s="859"/>
      <c r="L15" s="405">
        <v>72</v>
      </c>
      <c r="M15" s="876"/>
      <c r="N15" s="559">
        <f>+$I15/L15</f>
        <v>2.8571428571428571E-3</v>
      </c>
      <c r="O15" s="406">
        <f>+$N15*L15</f>
        <v>0.20571428571428571</v>
      </c>
      <c r="P15" s="658">
        <f>SUM(O15:O15)</f>
        <v>0.20571428571428571</v>
      </c>
      <c r="Q15" s="419"/>
      <c r="R15" s="86"/>
    </row>
    <row r="16" spans="1:18" s="545" customFormat="1" ht="27.75" customHeight="1" x14ac:dyDescent="0.25">
      <c r="A16" s="831"/>
      <c r="B16" s="828"/>
      <c r="C16" s="833"/>
      <c r="D16" s="883"/>
      <c r="E16" s="857">
        <f t="shared" si="4"/>
        <v>0.2</v>
      </c>
      <c r="F16" s="852"/>
      <c r="G16" s="854"/>
      <c r="H16" s="410" t="s">
        <v>2479</v>
      </c>
      <c r="I16" s="71">
        <f>($J16/$K$14)*$E$14</f>
        <v>0.16857142857142859</v>
      </c>
      <c r="J16" s="78">
        <f>+L16/$M$14</f>
        <v>0.42142857142857143</v>
      </c>
      <c r="K16" s="860"/>
      <c r="L16" s="405">
        <v>59</v>
      </c>
      <c r="M16" s="877"/>
      <c r="N16" s="559">
        <f>+$I16/L16</f>
        <v>2.8571428571428576E-3</v>
      </c>
      <c r="O16" s="406">
        <f>+$N16*L16</f>
        <v>0.16857142857142859</v>
      </c>
      <c r="P16" s="658">
        <f>SUM(O16:O16)</f>
        <v>0.16857142857142859</v>
      </c>
      <c r="Q16" s="419"/>
      <c r="R16" s="86"/>
    </row>
    <row r="17" spans="1:19" ht="115.5" x14ac:dyDescent="0.25">
      <c r="A17" s="831"/>
      <c r="B17" s="828"/>
      <c r="C17" s="833"/>
      <c r="D17" s="408" t="s">
        <v>32</v>
      </c>
      <c r="E17" s="396">
        <f>$C$14*$F$17</f>
        <v>0.1</v>
      </c>
      <c r="F17" s="395">
        <v>0.1</v>
      </c>
      <c r="G17" s="426" t="s">
        <v>33</v>
      </c>
      <c r="H17" s="410" t="s">
        <v>563</v>
      </c>
      <c r="I17" s="71">
        <f>($J17/$K$17)*$E$17</f>
        <v>0.1</v>
      </c>
      <c r="J17" s="78">
        <v>1</v>
      </c>
      <c r="K17" s="394">
        <f>SUM(J17:J17)</f>
        <v>1</v>
      </c>
      <c r="L17" s="405">
        <v>10</v>
      </c>
      <c r="M17" s="403">
        <f>SUM(L17:L17)</f>
        <v>10</v>
      </c>
      <c r="N17" s="559">
        <f>+$I17/L17</f>
        <v>0.01</v>
      </c>
      <c r="O17" s="406">
        <f>+$N17*L17</f>
        <v>0.1</v>
      </c>
      <c r="P17" s="432">
        <f>SUM(O17:O17)</f>
        <v>0.1</v>
      </c>
      <c r="Q17" s="420"/>
      <c r="R17" s="86"/>
      <c r="S17" s="427"/>
    </row>
    <row r="18" spans="1:19" ht="51.75" x14ac:dyDescent="0.25">
      <c r="A18" s="831"/>
      <c r="B18" s="828"/>
      <c r="C18" s="833"/>
      <c r="D18" s="408" t="s">
        <v>35</v>
      </c>
      <c r="E18" s="657">
        <f>$C$14*$F$18</f>
        <v>0.1</v>
      </c>
      <c r="F18" s="395">
        <v>0.1</v>
      </c>
      <c r="G18" s="426" t="s">
        <v>36</v>
      </c>
      <c r="H18" s="410" t="s">
        <v>2479</v>
      </c>
      <c r="I18" s="71">
        <f>($J18/$K$18)*$E$18</f>
        <v>0.1</v>
      </c>
      <c r="J18" s="78">
        <v>1</v>
      </c>
      <c r="K18" s="394">
        <f>SUM(J18:J18)</f>
        <v>1</v>
      </c>
      <c r="L18" s="405">
        <v>10</v>
      </c>
      <c r="M18" s="403">
        <f>SUM(L18:L18)</f>
        <v>10</v>
      </c>
      <c r="N18" s="559">
        <f>+$I18/$L18</f>
        <v>0.01</v>
      </c>
      <c r="O18" s="406">
        <f>+$N18*$L18</f>
        <v>0.1</v>
      </c>
      <c r="P18" s="394">
        <f t="shared" ref="P18:P27" si="5">SUM(O18)</f>
        <v>0.1</v>
      </c>
      <c r="Q18" s="421"/>
      <c r="R18" s="86"/>
    </row>
    <row r="19" spans="1:19" ht="15" customHeight="1" x14ac:dyDescent="0.25">
      <c r="A19" s="831"/>
      <c r="B19" s="828"/>
      <c r="C19" s="833"/>
      <c r="D19" s="880" t="s">
        <v>1153</v>
      </c>
      <c r="E19" s="833">
        <f>$C$14*$F$19</f>
        <v>0.4</v>
      </c>
      <c r="F19" s="861">
        <v>0.4</v>
      </c>
      <c r="G19" s="835" t="s">
        <v>1864</v>
      </c>
      <c r="H19" s="410" t="s">
        <v>563</v>
      </c>
      <c r="I19" s="71">
        <f t="shared" ref="I19:I27" si="6">($J19/$K$19)*$E$19</f>
        <v>0.16315789473684211</v>
      </c>
      <c r="J19" s="78">
        <f>+L19/$M$19</f>
        <v>0.40789473684210525</v>
      </c>
      <c r="K19" s="837">
        <f>SUM(J19:J27)</f>
        <v>1</v>
      </c>
      <c r="L19" s="405">
        <v>31</v>
      </c>
      <c r="M19" s="872">
        <f>SUM(L19:L27)</f>
        <v>76</v>
      </c>
      <c r="N19" s="559">
        <f>+$I19/$L19</f>
        <v>5.263157894736842E-3</v>
      </c>
      <c r="O19" s="406">
        <f>+$N19*$L19</f>
        <v>0.16315789473684211</v>
      </c>
      <c r="P19" s="430">
        <f t="shared" si="5"/>
        <v>0.16315789473684211</v>
      </c>
      <c r="Q19" s="421"/>
      <c r="R19" s="86"/>
    </row>
    <row r="20" spans="1:19" s="545" customFormat="1" ht="15" customHeight="1" x14ac:dyDescent="0.25">
      <c r="A20" s="831"/>
      <c r="B20" s="828"/>
      <c r="C20" s="833"/>
      <c r="D20" s="880"/>
      <c r="E20" s="833">
        <f t="shared" ref="E20:E27" si="7">$C$14*$F$18</f>
        <v>0.1</v>
      </c>
      <c r="F20" s="861"/>
      <c r="G20" s="835"/>
      <c r="H20" s="410" t="s">
        <v>2207</v>
      </c>
      <c r="I20" s="71">
        <f t="shared" si="6"/>
        <v>5.263157894736842E-3</v>
      </c>
      <c r="J20" s="78">
        <f>+L20/$M$19</f>
        <v>1.3157894736842105E-2</v>
      </c>
      <c r="K20" s="837"/>
      <c r="L20" s="405">
        <v>1</v>
      </c>
      <c r="M20" s="872"/>
      <c r="N20" s="559">
        <f>+$I20/$L20</f>
        <v>5.263157894736842E-3</v>
      </c>
      <c r="O20" s="406">
        <f>+$N20*$L20</f>
        <v>5.263157894736842E-3</v>
      </c>
      <c r="P20" s="430">
        <f t="shared" ref="P20" si="8">SUM(O20)</f>
        <v>5.263157894736842E-3</v>
      </c>
      <c r="Q20" s="421"/>
      <c r="R20" s="86"/>
    </row>
    <row r="21" spans="1:19" s="545" customFormat="1" ht="15" customHeight="1" x14ac:dyDescent="0.25">
      <c r="A21" s="831"/>
      <c r="B21" s="828"/>
      <c r="C21" s="833"/>
      <c r="D21" s="880"/>
      <c r="E21" s="833">
        <f t="shared" si="7"/>
        <v>0.1</v>
      </c>
      <c r="F21" s="861"/>
      <c r="G21" s="835"/>
      <c r="H21" s="410" t="s">
        <v>2479</v>
      </c>
      <c r="I21" s="71">
        <f t="shared" si="6"/>
        <v>7.8947368421052641E-2</v>
      </c>
      <c r="J21" s="78">
        <f>+L21/$M$19</f>
        <v>0.19736842105263158</v>
      </c>
      <c r="K21" s="837"/>
      <c r="L21" s="405">
        <v>15</v>
      </c>
      <c r="M21" s="872"/>
      <c r="N21" s="559">
        <f>+$I21/$L21</f>
        <v>5.2631578947368429E-3</v>
      </c>
      <c r="O21" s="406">
        <f>+$N21*$L21</f>
        <v>7.8947368421052641E-2</v>
      </c>
      <c r="P21" s="430">
        <f t="shared" ref="P21" si="9">SUM(O21)</f>
        <v>7.8947368421052641E-2</v>
      </c>
      <c r="Q21" s="421"/>
      <c r="R21" s="86"/>
    </row>
    <row r="22" spans="1:19" ht="15" customHeight="1" x14ac:dyDescent="0.25">
      <c r="A22" s="831"/>
      <c r="B22" s="828"/>
      <c r="C22" s="833"/>
      <c r="D22" s="880"/>
      <c r="E22" s="833">
        <f t="shared" si="7"/>
        <v>0.1</v>
      </c>
      <c r="F22" s="861">
        <f t="shared" ref="F22:F27" si="10">+E22/$C$14</f>
        <v>0.1</v>
      </c>
      <c r="G22" s="835"/>
      <c r="H22" s="410" t="s">
        <v>1865</v>
      </c>
      <c r="I22" s="71">
        <f t="shared" si="6"/>
        <v>4.736842105263158E-2</v>
      </c>
      <c r="J22" s="78">
        <f t="shared" ref="J22:J27" si="11">+L22/$M$19</f>
        <v>0.11842105263157894</v>
      </c>
      <c r="K22" s="837"/>
      <c r="L22" s="405">
        <v>9</v>
      </c>
      <c r="M22" s="872"/>
      <c r="N22" s="559">
        <f t="shared" ref="N22:N27" si="12">+$I22/$L22</f>
        <v>5.263157894736842E-3</v>
      </c>
      <c r="O22" s="406">
        <f t="shared" si="3"/>
        <v>4.736842105263158E-2</v>
      </c>
      <c r="P22" s="430">
        <f t="shared" si="5"/>
        <v>4.736842105263158E-2</v>
      </c>
      <c r="Q22" s="421"/>
      <c r="R22" s="86"/>
    </row>
    <row r="23" spans="1:19" ht="15" customHeight="1" x14ac:dyDescent="0.25">
      <c r="A23" s="831"/>
      <c r="B23" s="828"/>
      <c r="C23" s="833"/>
      <c r="D23" s="880"/>
      <c r="E23" s="833">
        <f t="shared" si="7"/>
        <v>0.1</v>
      </c>
      <c r="F23" s="861">
        <f t="shared" si="10"/>
        <v>0.1</v>
      </c>
      <c r="G23" s="835"/>
      <c r="H23" s="410" t="s">
        <v>1862</v>
      </c>
      <c r="I23" s="71">
        <f t="shared" si="6"/>
        <v>2.6315789473684209E-2</v>
      </c>
      <c r="J23" s="78">
        <f t="shared" si="11"/>
        <v>6.5789473684210523E-2</v>
      </c>
      <c r="K23" s="837"/>
      <c r="L23" s="411">
        <v>5</v>
      </c>
      <c r="M23" s="872"/>
      <c r="N23" s="559">
        <f t="shared" si="12"/>
        <v>5.263157894736842E-3</v>
      </c>
      <c r="O23" s="406">
        <f t="shared" si="3"/>
        <v>2.6315789473684209E-2</v>
      </c>
      <c r="P23" s="430">
        <f t="shared" si="5"/>
        <v>2.6315789473684209E-2</v>
      </c>
      <c r="Q23" s="422"/>
      <c r="R23" s="86"/>
    </row>
    <row r="24" spans="1:19" ht="15" customHeight="1" x14ac:dyDescent="0.25">
      <c r="A24" s="831"/>
      <c r="B24" s="828"/>
      <c r="C24" s="833"/>
      <c r="D24" s="880"/>
      <c r="E24" s="833">
        <f t="shared" si="7"/>
        <v>0.1</v>
      </c>
      <c r="F24" s="861">
        <f t="shared" si="10"/>
        <v>0.1</v>
      </c>
      <c r="G24" s="835"/>
      <c r="H24" s="410" t="s">
        <v>1863</v>
      </c>
      <c r="I24" s="71">
        <f t="shared" si="6"/>
        <v>1.0526315789473684E-2</v>
      </c>
      <c r="J24" s="78">
        <f t="shared" si="11"/>
        <v>2.6315789473684209E-2</v>
      </c>
      <c r="K24" s="837"/>
      <c r="L24" s="405">
        <v>2</v>
      </c>
      <c r="M24" s="872"/>
      <c r="N24" s="559">
        <f t="shared" si="12"/>
        <v>5.263157894736842E-3</v>
      </c>
      <c r="O24" s="406">
        <f t="shared" si="3"/>
        <v>1.0526315789473684E-2</v>
      </c>
      <c r="P24" s="430">
        <f t="shared" si="5"/>
        <v>1.0526315789473684E-2</v>
      </c>
      <c r="Q24" s="422"/>
      <c r="R24" s="86"/>
    </row>
    <row r="25" spans="1:19" ht="15" customHeight="1" x14ac:dyDescent="0.25">
      <c r="A25" s="831"/>
      <c r="B25" s="828"/>
      <c r="C25" s="833"/>
      <c r="D25" s="880"/>
      <c r="E25" s="833">
        <f t="shared" si="7"/>
        <v>0.1</v>
      </c>
      <c r="F25" s="861">
        <f t="shared" si="10"/>
        <v>0.1</v>
      </c>
      <c r="G25" s="835"/>
      <c r="H25" s="410" t="s">
        <v>565</v>
      </c>
      <c r="I25" s="71">
        <f t="shared" si="6"/>
        <v>2.6315789473684209E-2</v>
      </c>
      <c r="J25" s="78">
        <f t="shared" si="11"/>
        <v>6.5789473684210523E-2</v>
      </c>
      <c r="K25" s="837"/>
      <c r="L25" s="405">
        <v>5</v>
      </c>
      <c r="M25" s="872"/>
      <c r="N25" s="559">
        <f t="shared" si="12"/>
        <v>5.263157894736842E-3</v>
      </c>
      <c r="O25" s="406">
        <f t="shared" si="3"/>
        <v>2.6315789473684209E-2</v>
      </c>
      <c r="P25" s="430">
        <f t="shared" si="5"/>
        <v>2.6315789473684209E-2</v>
      </c>
      <c r="Q25" s="422"/>
      <c r="R25" s="86"/>
    </row>
    <row r="26" spans="1:19" ht="15" customHeight="1" x14ac:dyDescent="0.25">
      <c r="A26" s="831"/>
      <c r="B26" s="828"/>
      <c r="C26" s="833"/>
      <c r="D26" s="880"/>
      <c r="E26" s="833">
        <f t="shared" si="7"/>
        <v>0.1</v>
      </c>
      <c r="F26" s="861">
        <f t="shared" si="10"/>
        <v>0.1</v>
      </c>
      <c r="G26" s="835"/>
      <c r="H26" s="410" t="s">
        <v>564</v>
      </c>
      <c r="I26" s="71">
        <f t="shared" si="6"/>
        <v>3.1578947368421054E-2</v>
      </c>
      <c r="J26" s="78">
        <f t="shared" si="11"/>
        <v>7.8947368421052627E-2</v>
      </c>
      <c r="K26" s="837"/>
      <c r="L26" s="405">
        <v>6</v>
      </c>
      <c r="M26" s="872"/>
      <c r="N26" s="559">
        <f t="shared" si="12"/>
        <v>5.263157894736842E-3</v>
      </c>
      <c r="O26" s="406">
        <f t="shared" si="3"/>
        <v>3.1578947368421054E-2</v>
      </c>
      <c r="P26" s="430">
        <f t="shared" si="5"/>
        <v>3.1578947368421054E-2</v>
      </c>
      <c r="Q26" s="422"/>
      <c r="R26" s="86"/>
    </row>
    <row r="27" spans="1:19" ht="15" customHeight="1" thickBot="1" x14ac:dyDescent="0.3">
      <c r="A27" s="832"/>
      <c r="B27" s="829"/>
      <c r="C27" s="834"/>
      <c r="D27" s="881"/>
      <c r="E27" s="834">
        <f t="shared" si="7"/>
        <v>0.1</v>
      </c>
      <c r="F27" s="879">
        <f t="shared" si="10"/>
        <v>0.1</v>
      </c>
      <c r="G27" s="836"/>
      <c r="H27" s="423" t="s">
        <v>321</v>
      </c>
      <c r="I27" s="77">
        <f t="shared" si="6"/>
        <v>1.0526315789473684E-2</v>
      </c>
      <c r="J27" s="78">
        <f t="shared" si="11"/>
        <v>2.6315789473684209E-2</v>
      </c>
      <c r="K27" s="838"/>
      <c r="L27" s="424">
        <v>2</v>
      </c>
      <c r="M27" s="878"/>
      <c r="N27" s="560">
        <f t="shared" si="12"/>
        <v>5.263157894736842E-3</v>
      </c>
      <c r="O27" s="429">
        <f t="shared" si="3"/>
        <v>1.0526315789473684E-2</v>
      </c>
      <c r="P27" s="431">
        <f t="shared" si="5"/>
        <v>1.0526315789473684E-2</v>
      </c>
      <c r="Q27" s="425"/>
      <c r="R27" s="86"/>
    </row>
    <row r="28" spans="1:19" ht="15" customHeight="1" x14ac:dyDescent="0.25">
      <c r="A28" s="63"/>
      <c r="B28" s="64"/>
      <c r="C28" s="63"/>
      <c r="D28" s="65"/>
      <c r="E28" s="66"/>
      <c r="F28" s="67"/>
      <c r="G28" s="66"/>
      <c r="H28" s="68"/>
    </row>
    <row r="29" spans="1:19" ht="15" customHeight="1" x14ac:dyDescent="0.25">
      <c r="A29" s="63"/>
      <c r="B29" s="64"/>
      <c r="C29" s="63"/>
      <c r="D29" s="65"/>
      <c r="E29" s="66"/>
      <c r="F29" s="428"/>
      <c r="G29" s="66"/>
      <c r="H29" s="68"/>
    </row>
    <row r="30" spans="1:19" ht="15" customHeight="1" x14ac:dyDescent="0.25">
      <c r="A30" s="63"/>
      <c r="B30" s="64"/>
      <c r="C30" s="63"/>
      <c r="D30" s="65"/>
      <c r="E30" s="66"/>
      <c r="F30" s="67"/>
      <c r="G30" s="66"/>
      <c r="H30" s="68"/>
    </row>
    <row r="31" spans="1:19" ht="15" customHeight="1" x14ac:dyDescent="0.25">
      <c r="A31" s="63"/>
      <c r="B31" s="64"/>
      <c r="C31" s="63"/>
      <c r="D31" s="65"/>
      <c r="E31" s="66"/>
      <c r="F31" s="67"/>
      <c r="G31" s="66"/>
      <c r="H31" s="68"/>
    </row>
    <row r="32" spans="1:19" ht="15" customHeight="1" x14ac:dyDescent="0.25">
      <c r="A32" s="63"/>
      <c r="B32" s="64"/>
      <c r="C32" s="63"/>
      <c r="D32" s="65"/>
      <c r="E32" s="66"/>
      <c r="F32" s="67"/>
      <c r="G32" s="66"/>
      <c r="H32" s="68"/>
    </row>
    <row r="33" spans="1:17" ht="15" customHeight="1" x14ac:dyDescent="0.25">
      <c r="A33" s="63"/>
      <c r="B33" s="64"/>
      <c r="C33" s="63"/>
      <c r="D33" s="65"/>
      <c r="E33" s="66"/>
      <c r="F33" s="67"/>
      <c r="G33" s="66"/>
      <c r="H33" s="68"/>
    </row>
    <row r="34" spans="1:17" ht="15" customHeight="1" x14ac:dyDescent="0.25">
      <c r="A34" s="63"/>
      <c r="B34" s="64"/>
      <c r="C34" s="63"/>
      <c r="D34" s="65"/>
      <c r="E34" s="66"/>
      <c r="F34" s="67"/>
      <c r="G34" s="66"/>
      <c r="H34" s="68"/>
    </row>
    <row r="35" spans="1:17" ht="15" customHeight="1" x14ac:dyDescent="0.25">
      <c r="A35" s="63"/>
      <c r="B35" s="64"/>
      <c r="C35" s="63"/>
      <c r="D35" s="65"/>
      <c r="E35" s="66"/>
      <c r="F35" s="67"/>
      <c r="G35" s="66"/>
      <c r="H35" s="68"/>
    </row>
    <row r="36" spans="1:17" ht="15" customHeight="1" x14ac:dyDescent="0.25">
      <c r="A36" s="63"/>
      <c r="B36" s="64"/>
      <c r="C36" s="63"/>
      <c r="D36" s="65"/>
      <c r="E36" s="66"/>
      <c r="F36" s="67"/>
      <c r="G36" s="66"/>
      <c r="H36" s="68"/>
      <c r="I36" s="84">
        <f>SUM(I2:I27)</f>
        <v>2.0000000000000004</v>
      </c>
      <c r="J36" s="109">
        <f>SUM(J2:J27)</f>
        <v>9.0000000000000018</v>
      </c>
      <c r="L36">
        <f>SUM(L2:L27)</f>
        <v>295</v>
      </c>
      <c r="M36" s="427">
        <f>SUM(M2:M27)</f>
        <v>295</v>
      </c>
      <c r="N36" s="84">
        <f>SUM(N2:N23)</f>
        <v>0.25588721804511277</v>
      </c>
      <c r="O36">
        <f>SUM(O2:O23)</f>
        <v>1.9210526315789478</v>
      </c>
      <c r="P36">
        <f>SUM(P2:P23)</f>
        <v>1.9210526315789478</v>
      </c>
    </row>
    <row r="40" spans="1:17" ht="15" customHeight="1" x14ac:dyDescent="0.25">
      <c r="B40" s="62"/>
      <c r="C40" s="62"/>
      <c r="D40"/>
      <c r="E40" s="62"/>
      <c r="F40"/>
      <c r="G40" s="60"/>
    </row>
    <row r="41" spans="1:17" ht="15" customHeight="1" x14ac:dyDescent="0.25">
      <c r="A41" s="469" t="s">
        <v>566</v>
      </c>
      <c r="D41"/>
      <c r="E41"/>
      <c r="F41"/>
    </row>
    <row r="42" spans="1:17" ht="15" customHeight="1" x14ac:dyDescent="0.25">
      <c r="A42" s="469" t="s">
        <v>58</v>
      </c>
      <c r="B42" s="469" t="s">
        <v>2</v>
      </c>
      <c r="C42" s="469" t="s">
        <v>27</v>
      </c>
      <c r="D42" s="469" t="s">
        <v>57</v>
      </c>
      <c r="E42" s="469" t="s">
        <v>2059</v>
      </c>
      <c r="F42" s="469" t="s">
        <v>60</v>
      </c>
      <c r="G42" t="s">
        <v>28</v>
      </c>
    </row>
    <row r="43" spans="1:17" ht="15" customHeight="1" x14ac:dyDescent="0.25">
      <c r="A43" s="687" t="s">
        <v>53</v>
      </c>
      <c r="B43" s="687" t="s">
        <v>6</v>
      </c>
      <c r="C43" s="687" t="s">
        <v>29</v>
      </c>
      <c r="D43" s="687" t="s">
        <v>122</v>
      </c>
      <c r="E43" s="687" t="s">
        <v>124</v>
      </c>
      <c r="F43" s="687" t="s">
        <v>123</v>
      </c>
      <c r="G43" s="60">
        <v>5</v>
      </c>
      <c r="M43" t="s">
        <v>122</v>
      </c>
      <c r="N43" t="s">
        <v>124</v>
      </c>
      <c r="O43" t="s">
        <v>123</v>
      </c>
      <c r="P43">
        <v>5</v>
      </c>
      <c r="Q43">
        <f>+P43-G43</f>
        <v>0</v>
      </c>
    </row>
    <row r="44" spans="1:17" ht="15" customHeight="1" x14ac:dyDescent="0.25">
      <c r="D44" s="687" t="s">
        <v>273</v>
      </c>
      <c r="E44" s="687" t="s">
        <v>274</v>
      </c>
      <c r="F44" s="687" t="s">
        <v>123</v>
      </c>
      <c r="G44" s="60">
        <v>2</v>
      </c>
      <c r="M44" t="s">
        <v>273</v>
      </c>
      <c r="N44" t="s">
        <v>274</v>
      </c>
      <c r="O44" t="s">
        <v>123</v>
      </c>
      <c r="P44">
        <v>2</v>
      </c>
      <c r="Q44" s="687">
        <f t="shared" ref="Q44:Q101" si="13">+P44-G44</f>
        <v>0</v>
      </c>
    </row>
    <row r="45" spans="1:17" ht="15" customHeight="1" x14ac:dyDescent="0.25">
      <c r="D45" s="687" t="s">
        <v>276</v>
      </c>
      <c r="E45" s="687" t="s">
        <v>277</v>
      </c>
      <c r="F45" s="687" t="s">
        <v>123</v>
      </c>
      <c r="G45" s="60">
        <v>3</v>
      </c>
      <c r="M45" t="s">
        <v>276</v>
      </c>
      <c r="N45" t="s">
        <v>277</v>
      </c>
      <c r="O45" t="s">
        <v>123</v>
      </c>
      <c r="P45">
        <v>3</v>
      </c>
      <c r="Q45" s="687">
        <f t="shared" si="13"/>
        <v>0</v>
      </c>
    </row>
    <row r="46" spans="1:17" ht="15" customHeight="1" x14ac:dyDescent="0.25">
      <c r="D46" s="687" t="s">
        <v>556</v>
      </c>
      <c r="E46" s="687" t="s">
        <v>283</v>
      </c>
      <c r="F46" s="687" t="s">
        <v>123</v>
      </c>
      <c r="G46" s="60">
        <v>2</v>
      </c>
      <c r="M46" t="s">
        <v>556</v>
      </c>
      <c r="N46" t="s">
        <v>283</v>
      </c>
      <c r="O46" t="s">
        <v>123</v>
      </c>
      <c r="P46">
        <v>2</v>
      </c>
      <c r="Q46" s="687">
        <f t="shared" si="13"/>
        <v>0</v>
      </c>
    </row>
    <row r="47" spans="1:17" ht="15" customHeight="1" x14ac:dyDescent="0.25">
      <c r="D47" s="687" t="s">
        <v>294</v>
      </c>
      <c r="E47" s="687" t="s">
        <v>8</v>
      </c>
      <c r="F47" s="687" t="s">
        <v>123</v>
      </c>
      <c r="G47" s="60">
        <v>1</v>
      </c>
      <c r="M47" t="s">
        <v>294</v>
      </c>
      <c r="N47" t="s">
        <v>8</v>
      </c>
      <c r="O47" t="s">
        <v>123</v>
      </c>
      <c r="P47">
        <v>1</v>
      </c>
      <c r="Q47" s="687">
        <f t="shared" si="13"/>
        <v>0</v>
      </c>
    </row>
    <row r="48" spans="1:17" ht="15" customHeight="1" x14ac:dyDescent="0.25">
      <c r="D48" s="687" t="s">
        <v>2268</v>
      </c>
      <c r="E48" s="687" t="s">
        <v>2265</v>
      </c>
      <c r="F48" s="687" t="s">
        <v>123</v>
      </c>
      <c r="G48" s="60">
        <v>4</v>
      </c>
      <c r="M48" t="s">
        <v>2268</v>
      </c>
      <c r="N48" t="s">
        <v>2265</v>
      </c>
      <c r="O48" t="s">
        <v>123</v>
      </c>
      <c r="P48">
        <v>6</v>
      </c>
      <c r="Q48" s="687">
        <f t="shared" si="13"/>
        <v>2</v>
      </c>
    </row>
    <row r="49" spans="1:17" ht="15" customHeight="1" x14ac:dyDescent="0.25">
      <c r="D49" s="687" t="s">
        <v>2461</v>
      </c>
      <c r="E49" s="687" t="s">
        <v>2394</v>
      </c>
      <c r="F49" s="687" t="s">
        <v>123</v>
      </c>
      <c r="G49" s="60">
        <v>8</v>
      </c>
      <c r="I49" s="62"/>
      <c r="M49" t="s">
        <v>2461</v>
      </c>
      <c r="N49" t="s">
        <v>2394</v>
      </c>
      <c r="O49" t="s">
        <v>123</v>
      </c>
      <c r="P49">
        <v>8</v>
      </c>
      <c r="Q49" s="687">
        <f t="shared" si="13"/>
        <v>0</v>
      </c>
    </row>
    <row r="50" spans="1:17" ht="15" customHeight="1" x14ac:dyDescent="0.25">
      <c r="B50" s="687" t="s">
        <v>32</v>
      </c>
      <c r="C50" s="687" t="s">
        <v>33</v>
      </c>
      <c r="D50" s="687" t="s">
        <v>297</v>
      </c>
      <c r="E50" s="687" t="s">
        <v>298</v>
      </c>
      <c r="F50" s="687" t="s">
        <v>123</v>
      </c>
      <c r="G50" s="60">
        <v>7</v>
      </c>
      <c r="I50" s="62"/>
      <c r="M50" t="s">
        <v>297</v>
      </c>
      <c r="N50" t="s">
        <v>298</v>
      </c>
      <c r="O50" t="s">
        <v>123</v>
      </c>
      <c r="P50">
        <v>7</v>
      </c>
      <c r="Q50" s="687">
        <f t="shared" si="13"/>
        <v>0</v>
      </c>
    </row>
    <row r="51" spans="1:17" ht="15" customHeight="1" x14ac:dyDescent="0.25">
      <c r="D51"/>
      <c r="E51"/>
      <c r="F51" s="687" t="s">
        <v>258</v>
      </c>
      <c r="G51" s="60">
        <v>1</v>
      </c>
      <c r="I51" s="62"/>
      <c r="O51" t="s">
        <v>258</v>
      </c>
      <c r="P51">
        <v>1</v>
      </c>
      <c r="Q51" s="687">
        <f t="shared" si="13"/>
        <v>0</v>
      </c>
    </row>
    <row r="52" spans="1:17" ht="15" customHeight="1" x14ac:dyDescent="0.25">
      <c r="D52"/>
      <c r="E52" s="687" t="s">
        <v>2077</v>
      </c>
      <c r="F52" s="687" t="s">
        <v>123</v>
      </c>
      <c r="G52" s="60">
        <v>3</v>
      </c>
      <c r="I52" s="62"/>
      <c r="N52" t="s">
        <v>2077</v>
      </c>
      <c r="O52" t="s">
        <v>123</v>
      </c>
      <c r="P52">
        <v>3</v>
      </c>
      <c r="Q52" s="687">
        <f t="shared" si="13"/>
        <v>0</v>
      </c>
    </row>
    <row r="53" spans="1:17" ht="15" customHeight="1" x14ac:dyDescent="0.25">
      <c r="D53"/>
      <c r="E53"/>
      <c r="F53" s="687" t="s">
        <v>2171</v>
      </c>
      <c r="G53" s="60">
        <v>1</v>
      </c>
      <c r="I53" s="62"/>
      <c r="O53" t="s">
        <v>2171</v>
      </c>
      <c r="P53">
        <v>1</v>
      </c>
      <c r="Q53" s="687">
        <f t="shared" si="13"/>
        <v>0</v>
      </c>
    </row>
    <row r="54" spans="1:17" ht="15" customHeight="1" x14ac:dyDescent="0.25">
      <c r="D54" s="687" t="s">
        <v>389</v>
      </c>
      <c r="E54" s="687" t="s">
        <v>390</v>
      </c>
      <c r="F54" s="687" t="s">
        <v>123</v>
      </c>
      <c r="G54" s="60">
        <v>4</v>
      </c>
      <c r="I54" s="62"/>
      <c r="M54" t="s">
        <v>389</v>
      </c>
      <c r="N54" t="s">
        <v>390</v>
      </c>
      <c r="O54" t="s">
        <v>123</v>
      </c>
      <c r="P54">
        <v>5</v>
      </c>
      <c r="Q54" s="687">
        <f t="shared" si="13"/>
        <v>1</v>
      </c>
    </row>
    <row r="55" spans="1:17" ht="15" customHeight="1" x14ac:dyDescent="0.25">
      <c r="B55" s="687" t="s">
        <v>35</v>
      </c>
      <c r="C55" s="687" t="s">
        <v>2266</v>
      </c>
      <c r="D55" s="687" t="s">
        <v>406</v>
      </c>
      <c r="E55" s="687" t="s">
        <v>407</v>
      </c>
      <c r="F55" s="687" t="s">
        <v>123</v>
      </c>
      <c r="G55" s="60">
        <v>4</v>
      </c>
      <c r="I55" s="62"/>
      <c r="M55" t="s">
        <v>406</v>
      </c>
      <c r="N55" t="s">
        <v>407</v>
      </c>
      <c r="O55" t="s">
        <v>123</v>
      </c>
      <c r="P55">
        <v>4</v>
      </c>
      <c r="Q55" s="687">
        <f t="shared" si="13"/>
        <v>0</v>
      </c>
    </row>
    <row r="56" spans="1:17" ht="15" customHeight="1" x14ac:dyDescent="0.25">
      <c r="B56" s="687" t="s">
        <v>38</v>
      </c>
      <c r="C56" s="687" t="s">
        <v>39</v>
      </c>
      <c r="D56" s="687" t="s">
        <v>429</v>
      </c>
      <c r="E56" s="687" t="s">
        <v>430</v>
      </c>
      <c r="F56" s="687" t="s">
        <v>123</v>
      </c>
      <c r="G56" s="60">
        <v>4</v>
      </c>
      <c r="I56" s="62"/>
      <c r="M56" t="s">
        <v>429</v>
      </c>
      <c r="N56" t="s">
        <v>430</v>
      </c>
      <c r="O56" t="s">
        <v>123</v>
      </c>
      <c r="P56">
        <v>4</v>
      </c>
      <c r="Q56" s="687">
        <f t="shared" si="13"/>
        <v>0</v>
      </c>
    </row>
    <row r="57" spans="1:17" ht="15" customHeight="1" x14ac:dyDescent="0.25">
      <c r="B57" s="687" t="s">
        <v>1153</v>
      </c>
      <c r="C57" s="687" t="s">
        <v>1864</v>
      </c>
      <c r="D57" s="687" t="s">
        <v>2267</v>
      </c>
      <c r="E57" s="687" t="s">
        <v>2272</v>
      </c>
      <c r="F57" s="687" t="s">
        <v>123</v>
      </c>
      <c r="G57" s="60">
        <v>10</v>
      </c>
      <c r="I57" s="62"/>
      <c r="M57" t="s">
        <v>2267</v>
      </c>
      <c r="N57" t="s">
        <v>2272</v>
      </c>
      <c r="O57" t="s">
        <v>123</v>
      </c>
      <c r="P57">
        <v>10</v>
      </c>
      <c r="Q57" s="687">
        <f t="shared" si="13"/>
        <v>0</v>
      </c>
    </row>
    <row r="58" spans="1:17" ht="15" customHeight="1" x14ac:dyDescent="0.25">
      <c r="A58" s="687" t="s">
        <v>54</v>
      </c>
      <c r="B58" s="687" t="s">
        <v>6</v>
      </c>
      <c r="C58" s="687" t="s">
        <v>29</v>
      </c>
      <c r="D58" s="687" t="s">
        <v>82</v>
      </c>
      <c r="E58" s="687" t="s">
        <v>2206</v>
      </c>
      <c r="F58" s="687" t="s">
        <v>83</v>
      </c>
      <c r="G58" s="563">
        <v>4</v>
      </c>
      <c r="I58" s="62"/>
      <c r="M58" t="s">
        <v>82</v>
      </c>
      <c r="N58" t="s">
        <v>2206</v>
      </c>
      <c r="O58" t="s">
        <v>83</v>
      </c>
      <c r="P58">
        <v>5</v>
      </c>
      <c r="Q58" s="687">
        <f t="shared" si="13"/>
        <v>1</v>
      </c>
    </row>
    <row r="59" spans="1:17" ht="15" customHeight="1" x14ac:dyDescent="0.25">
      <c r="D59"/>
      <c r="E59" s="687" t="s">
        <v>1888</v>
      </c>
      <c r="F59" s="687" t="s">
        <v>83</v>
      </c>
      <c r="G59" s="639">
        <v>1</v>
      </c>
      <c r="I59" s="62"/>
      <c r="N59" t="s">
        <v>1888</v>
      </c>
      <c r="O59" t="s">
        <v>83</v>
      </c>
      <c r="P59">
        <v>1</v>
      </c>
      <c r="Q59" s="687">
        <f t="shared" si="13"/>
        <v>0</v>
      </c>
    </row>
    <row r="60" spans="1:17" ht="15" customHeight="1" x14ac:dyDescent="0.25">
      <c r="D60"/>
      <c r="E60" s="687" t="s">
        <v>2213</v>
      </c>
      <c r="F60" s="687" t="s">
        <v>83</v>
      </c>
      <c r="G60" s="639">
        <v>1</v>
      </c>
      <c r="I60" s="62"/>
      <c r="N60" t="s">
        <v>2213</v>
      </c>
      <c r="O60" t="s">
        <v>83</v>
      </c>
      <c r="P60">
        <v>1</v>
      </c>
      <c r="Q60" s="687">
        <f t="shared" si="13"/>
        <v>0</v>
      </c>
    </row>
    <row r="61" spans="1:17" ht="15" customHeight="1" x14ac:dyDescent="0.25">
      <c r="D61"/>
      <c r="E61" s="687" t="s">
        <v>2405</v>
      </c>
      <c r="F61" s="687" t="s">
        <v>83</v>
      </c>
      <c r="G61" s="663">
        <v>8</v>
      </c>
      <c r="I61" s="62"/>
      <c r="N61" t="s">
        <v>2405</v>
      </c>
      <c r="O61" t="s">
        <v>83</v>
      </c>
      <c r="P61">
        <v>8</v>
      </c>
      <c r="Q61" s="687">
        <f t="shared" si="13"/>
        <v>0</v>
      </c>
    </row>
    <row r="62" spans="1:17" ht="15" customHeight="1" x14ac:dyDescent="0.25">
      <c r="D62"/>
      <c r="E62" s="687" t="s">
        <v>2239</v>
      </c>
      <c r="F62" s="687" t="s">
        <v>83</v>
      </c>
      <c r="G62" s="663">
        <v>1</v>
      </c>
      <c r="I62" s="62"/>
      <c r="N62" t="s">
        <v>2239</v>
      </c>
      <c r="O62" t="s">
        <v>83</v>
      </c>
      <c r="P62">
        <v>1</v>
      </c>
      <c r="Q62" s="687">
        <f t="shared" si="13"/>
        <v>0</v>
      </c>
    </row>
    <row r="63" spans="1:17" x14ac:dyDescent="0.25">
      <c r="D63"/>
      <c r="E63" s="687" t="s">
        <v>2207</v>
      </c>
      <c r="F63" s="687" t="s">
        <v>83</v>
      </c>
      <c r="G63" s="663">
        <v>55</v>
      </c>
      <c r="N63" t="s">
        <v>2207</v>
      </c>
      <c r="O63" t="s">
        <v>83</v>
      </c>
      <c r="P63">
        <v>54</v>
      </c>
      <c r="Q63" s="687">
        <f t="shared" si="13"/>
        <v>-1</v>
      </c>
    </row>
    <row r="64" spans="1:17" x14ac:dyDescent="0.25">
      <c r="D64"/>
      <c r="E64" s="687" t="s">
        <v>563</v>
      </c>
      <c r="F64" s="687" t="s">
        <v>83</v>
      </c>
      <c r="G64" s="639">
        <v>7</v>
      </c>
      <c r="N64" t="s">
        <v>563</v>
      </c>
      <c r="O64" t="s">
        <v>83</v>
      </c>
      <c r="P64">
        <v>7</v>
      </c>
      <c r="Q64" s="687">
        <f t="shared" si="13"/>
        <v>0</v>
      </c>
    </row>
    <row r="65" spans="2:17" x14ac:dyDescent="0.25">
      <c r="D65"/>
      <c r="E65" s="687" t="s">
        <v>2356</v>
      </c>
      <c r="F65" s="687" t="s">
        <v>83</v>
      </c>
      <c r="G65" s="563">
        <v>5</v>
      </c>
      <c r="N65" t="s">
        <v>2356</v>
      </c>
      <c r="O65" t="s">
        <v>83</v>
      </c>
      <c r="P65">
        <v>5</v>
      </c>
      <c r="Q65" s="687">
        <f t="shared" si="13"/>
        <v>0</v>
      </c>
    </row>
    <row r="66" spans="2:17" x14ac:dyDescent="0.25">
      <c r="D66"/>
      <c r="E66" s="687" t="s">
        <v>2208</v>
      </c>
      <c r="F66" s="687" t="s">
        <v>83</v>
      </c>
      <c r="G66" s="563">
        <v>16</v>
      </c>
      <c r="N66" t="s">
        <v>2208</v>
      </c>
      <c r="O66" t="s">
        <v>83</v>
      </c>
      <c r="P66">
        <v>16</v>
      </c>
      <c r="Q66" s="687">
        <f t="shared" si="13"/>
        <v>0</v>
      </c>
    </row>
    <row r="67" spans="2:17" x14ac:dyDescent="0.25">
      <c r="D67"/>
      <c r="E67" s="687" t="s">
        <v>2209</v>
      </c>
      <c r="F67" s="687" t="s">
        <v>83</v>
      </c>
      <c r="G67" s="563">
        <v>7</v>
      </c>
      <c r="N67" t="s">
        <v>2209</v>
      </c>
      <c r="O67" t="s">
        <v>83</v>
      </c>
      <c r="P67">
        <v>7</v>
      </c>
      <c r="Q67" s="687">
        <f t="shared" si="13"/>
        <v>0</v>
      </c>
    </row>
    <row r="68" spans="2:17" x14ac:dyDescent="0.25">
      <c r="D68"/>
      <c r="E68" s="687" t="s">
        <v>2395</v>
      </c>
      <c r="F68" s="687" t="s">
        <v>83</v>
      </c>
      <c r="G68" s="563">
        <v>3</v>
      </c>
      <c r="N68" t="s">
        <v>2395</v>
      </c>
      <c r="O68" t="s">
        <v>83</v>
      </c>
      <c r="P68">
        <v>3</v>
      </c>
      <c r="Q68" s="687">
        <f t="shared" si="13"/>
        <v>0</v>
      </c>
    </row>
    <row r="69" spans="2:17" x14ac:dyDescent="0.25">
      <c r="D69"/>
      <c r="E69" s="687" t="s">
        <v>2210</v>
      </c>
      <c r="F69" s="687" t="s">
        <v>83</v>
      </c>
      <c r="G69" s="563">
        <v>9</v>
      </c>
      <c r="N69" t="s">
        <v>2210</v>
      </c>
      <c r="O69" t="s">
        <v>83</v>
      </c>
      <c r="P69">
        <v>9</v>
      </c>
      <c r="Q69" s="687">
        <f t="shared" si="13"/>
        <v>0</v>
      </c>
    </row>
    <row r="70" spans="2:17" x14ac:dyDescent="0.25">
      <c r="D70"/>
      <c r="E70" s="687" t="s">
        <v>2212</v>
      </c>
      <c r="F70" s="687" t="s">
        <v>83</v>
      </c>
      <c r="G70" s="563">
        <v>12</v>
      </c>
      <c r="N70" t="s">
        <v>2212</v>
      </c>
      <c r="O70" t="s">
        <v>83</v>
      </c>
      <c r="P70">
        <v>12</v>
      </c>
      <c r="Q70" s="687">
        <f t="shared" si="13"/>
        <v>0</v>
      </c>
    </row>
    <row r="71" spans="2:17" x14ac:dyDescent="0.25">
      <c r="D71"/>
      <c r="E71" s="687" t="s">
        <v>2211</v>
      </c>
      <c r="F71" s="687" t="s">
        <v>83</v>
      </c>
      <c r="G71" s="563">
        <v>3</v>
      </c>
      <c r="N71" t="s">
        <v>2211</v>
      </c>
      <c r="O71" t="s">
        <v>83</v>
      </c>
      <c r="P71">
        <v>3</v>
      </c>
      <c r="Q71" s="687">
        <f t="shared" si="13"/>
        <v>0</v>
      </c>
    </row>
    <row r="72" spans="2:17" x14ac:dyDescent="0.25">
      <c r="D72"/>
      <c r="E72" s="687" t="s">
        <v>2205</v>
      </c>
      <c r="F72" s="687" t="s">
        <v>83</v>
      </c>
      <c r="G72" s="663">
        <v>4</v>
      </c>
      <c r="N72" t="s">
        <v>2205</v>
      </c>
      <c r="O72" t="s">
        <v>83</v>
      </c>
      <c r="P72">
        <v>4</v>
      </c>
      <c r="Q72" s="687">
        <f t="shared" si="13"/>
        <v>0</v>
      </c>
    </row>
    <row r="73" spans="2:17" ht="15" customHeight="1" x14ac:dyDescent="0.25">
      <c r="D73" s="687" t="s">
        <v>2268</v>
      </c>
      <c r="E73" s="687" t="s">
        <v>2207</v>
      </c>
      <c r="F73" s="687" t="s">
        <v>83</v>
      </c>
      <c r="G73" s="663">
        <v>4</v>
      </c>
      <c r="M73" t="s">
        <v>2268</v>
      </c>
      <c r="N73" t="s">
        <v>2207</v>
      </c>
      <c r="O73" t="s">
        <v>83</v>
      </c>
      <c r="P73">
        <v>4</v>
      </c>
      <c r="Q73" s="687">
        <f t="shared" si="13"/>
        <v>0</v>
      </c>
    </row>
    <row r="74" spans="2:17" ht="15" customHeight="1" x14ac:dyDescent="0.25">
      <c r="B74" s="687" t="s">
        <v>32</v>
      </c>
      <c r="C74" s="687" t="s">
        <v>33</v>
      </c>
      <c r="D74" s="687" t="s">
        <v>82</v>
      </c>
      <c r="E74" s="687" t="s">
        <v>563</v>
      </c>
      <c r="F74" s="687" t="s">
        <v>83</v>
      </c>
      <c r="G74" s="60">
        <v>8</v>
      </c>
      <c r="M74" t="s">
        <v>82</v>
      </c>
      <c r="N74" t="s">
        <v>563</v>
      </c>
      <c r="O74" t="s">
        <v>83</v>
      </c>
      <c r="P74">
        <v>11</v>
      </c>
      <c r="Q74" s="687">
        <f t="shared" si="13"/>
        <v>3</v>
      </c>
    </row>
    <row r="75" spans="2:17" ht="15" customHeight="1" x14ac:dyDescent="0.25">
      <c r="D75"/>
      <c r="E75"/>
      <c r="F75" s="687" t="s">
        <v>2174</v>
      </c>
      <c r="G75" s="60">
        <v>2</v>
      </c>
      <c r="O75" t="s">
        <v>2174</v>
      </c>
      <c r="P75">
        <v>2</v>
      </c>
      <c r="Q75" s="687">
        <f t="shared" si="13"/>
        <v>0</v>
      </c>
    </row>
    <row r="76" spans="2:17" ht="15" customHeight="1" x14ac:dyDescent="0.25">
      <c r="B76" s="687" t="s">
        <v>35</v>
      </c>
      <c r="C76" s="687" t="s">
        <v>2266</v>
      </c>
      <c r="D76" s="687" t="s">
        <v>82</v>
      </c>
      <c r="E76" s="687" t="s">
        <v>2208</v>
      </c>
      <c r="F76" s="687" t="s">
        <v>83</v>
      </c>
      <c r="G76" s="60">
        <v>5</v>
      </c>
      <c r="M76" t="s">
        <v>82</v>
      </c>
      <c r="N76" t="s">
        <v>2208</v>
      </c>
      <c r="O76" t="s">
        <v>83</v>
      </c>
      <c r="P76">
        <v>5</v>
      </c>
      <c r="Q76" s="687">
        <f t="shared" si="13"/>
        <v>0</v>
      </c>
    </row>
    <row r="77" spans="2:17" ht="15" customHeight="1" x14ac:dyDescent="0.25">
      <c r="D77"/>
      <c r="E77" s="687" t="s">
        <v>2209</v>
      </c>
      <c r="F77" s="687" t="s">
        <v>83</v>
      </c>
      <c r="G77" s="60">
        <v>2</v>
      </c>
      <c r="N77" t="s">
        <v>2209</v>
      </c>
      <c r="O77" t="s">
        <v>83</v>
      </c>
      <c r="P77">
        <v>2</v>
      </c>
      <c r="Q77" s="687">
        <f t="shared" si="13"/>
        <v>0</v>
      </c>
    </row>
    <row r="78" spans="2:17" ht="15" customHeight="1" x14ac:dyDescent="0.25">
      <c r="D78"/>
      <c r="E78" s="687" t="s">
        <v>2210</v>
      </c>
      <c r="F78" s="687" t="s">
        <v>83</v>
      </c>
      <c r="G78" s="60">
        <v>3</v>
      </c>
      <c r="N78" t="s">
        <v>2210</v>
      </c>
      <c r="O78" t="s">
        <v>83</v>
      </c>
      <c r="P78">
        <v>3</v>
      </c>
      <c r="Q78" s="687">
        <f t="shared" si="13"/>
        <v>0</v>
      </c>
    </row>
    <row r="79" spans="2:17" ht="15" customHeight="1" x14ac:dyDescent="0.25">
      <c r="B79" s="687" t="s">
        <v>1153</v>
      </c>
      <c r="C79" s="687" t="s">
        <v>1864</v>
      </c>
      <c r="D79" s="687" t="s">
        <v>82</v>
      </c>
      <c r="E79" s="687" t="s">
        <v>2273</v>
      </c>
      <c r="F79" s="687" t="s">
        <v>148</v>
      </c>
      <c r="G79" s="563">
        <v>9</v>
      </c>
      <c r="M79" t="s">
        <v>82</v>
      </c>
      <c r="N79" t="s">
        <v>2273</v>
      </c>
      <c r="O79" t="s">
        <v>148</v>
      </c>
      <c r="P79">
        <v>9</v>
      </c>
      <c r="Q79" s="687">
        <f t="shared" si="13"/>
        <v>0</v>
      </c>
    </row>
    <row r="80" spans="2:17" ht="15" customHeight="1" x14ac:dyDescent="0.25">
      <c r="D80"/>
      <c r="E80" s="687" t="s">
        <v>1176</v>
      </c>
      <c r="F80" s="471" t="s">
        <v>325</v>
      </c>
      <c r="G80" s="563">
        <v>1</v>
      </c>
      <c r="N80" t="s">
        <v>1176</v>
      </c>
      <c r="O80" t="s">
        <v>325</v>
      </c>
      <c r="P80">
        <v>1</v>
      </c>
      <c r="Q80" s="687">
        <f t="shared" si="13"/>
        <v>0</v>
      </c>
    </row>
    <row r="81" spans="4:17" ht="15" customHeight="1" x14ac:dyDescent="0.25">
      <c r="D81"/>
      <c r="E81"/>
      <c r="F81" s="687" t="s">
        <v>2173</v>
      </c>
      <c r="G81" s="60">
        <v>1</v>
      </c>
      <c r="O81" t="s">
        <v>2173</v>
      </c>
      <c r="P81">
        <v>1</v>
      </c>
      <c r="Q81" s="687">
        <f t="shared" si="13"/>
        <v>0</v>
      </c>
    </row>
    <row r="82" spans="4:17" ht="15" customHeight="1" x14ac:dyDescent="0.25">
      <c r="D82"/>
      <c r="E82" s="687" t="s">
        <v>1177</v>
      </c>
      <c r="F82" s="640" t="s">
        <v>171</v>
      </c>
      <c r="G82" s="639">
        <v>1</v>
      </c>
      <c r="N82" t="s">
        <v>1177</v>
      </c>
      <c r="O82" t="s">
        <v>171</v>
      </c>
      <c r="P82">
        <v>1</v>
      </c>
      <c r="Q82" s="687">
        <f t="shared" si="13"/>
        <v>0</v>
      </c>
    </row>
    <row r="83" spans="4:17" ht="15" customHeight="1" x14ac:dyDescent="0.25">
      <c r="D83"/>
      <c r="E83"/>
      <c r="F83" s="640" t="s">
        <v>175</v>
      </c>
      <c r="G83" s="639">
        <v>1</v>
      </c>
      <c r="O83" t="s">
        <v>175</v>
      </c>
      <c r="P83">
        <v>1</v>
      </c>
      <c r="Q83" s="687">
        <f t="shared" si="13"/>
        <v>0</v>
      </c>
    </row>
    <row r="84" spans="4:17" ht="15" customHeight="1" x14ac:dyDescent="0.25">
      <c r="D84"/>
      <c r="E84"/>
      <c r="F84" s="640" t="s">
        <v>182</v>
      </c>
      <c r="G84" s="639">
        <v>1</v>
      </c>
      <c r="O84" t="s">
        <v>182</v>
      </c>
      <c r="P84">
        <v>1</v>
      </c>
      <c r="Q84" s="687">
        <f t="shared" si="13"/>
        <v>0</v>
      </c>
    </row>
    <row r="85" spans="4:17" ht="15" customHeight="1" x14ac:dyDescent="0.25">
      <c r="D85"/>
      <c r="E85"/>
      <c r="F85" s="640" t="s">
        <v>199</v>
      </c>
      <c r="G85" s="639">
        <v>1</v>
      </c>
      <c r="O85" t="s">
        <v>199</v>
      </c>
      <c r="P85">
        <v>1</v>
      </c>
      <c r="Q85" s="687">
        <f t="shared" si="13"/>
        <v>0</v>
      </c>
    </row>
    <row r="86" spans="4:17" ht="15" customHeight="1" x14ac:dyDescent="0.25">
      <c r="D86"/>
      <c r="E86"/>
      <c r="F86" s="640" t="s">
        <v>213</v>
      </c>
      <c r="G86" s="639">
        <v>1</v>
      </c>
      <c r="O86" t="s">
        <v>213</v>
      </c>
      <c r="P86">
        <v>1</v>
      </c>
      <c r="Q86" s="687">
        <f t="shared" si="13"/>
        <v>0</v>
      </c>
    </row>
    <row r="87" spans="4:17" ht="15" customHeight="1" x14ac:dyDescent="0.25">
      <c r="D87"/>
      <c r="E87"/>
      <c r="F87" s="687" t="s">
        <v>2159</v>
      </c>
      <c r="G87" s="60">
        <v>1</v>
      </c>
      <c r="O87" t="s">
        <v>2159</v>
      </c>
      <c r="P87">
        <v>1</v>
      </c>
      <c r="Q87" s="687">
        <f t="shared" si="13"/>
        <v>0</v>
      </c>
    </row>
    <row r="88" spans="4:17" ht="15" customHeight="1" x14ac:dyDescent="0.25">
      <c r="D88"/>
      <c r="E88" s="687" t="s">
        <v>1178</v>
      </c>
      <c r="F88" s="368" t="s">
        <v>254</v>
      </c>
      <c r="G88" s="569">
        <v>1</v>
      </c>
      <c r="N88" t="s">
        <v>1178</v>
      </c>
      <c r="O88" t="s">
        <v>254</v>
      </c>
      <c r="P88">
        <v>1</v>
      </c>
      <c r="Q88" s="687">
        <f t="shared" si="13"/>
        <v>0</v>
      </c>
    </row>
    <row r="89" spans="4:17" ht="15" customHeight="1" x14ac:dyDescent="0.25">
      <c r="D89"/>
      <c r="E89"/>
      <c r="F89" s="368" t="s">
        <v>258</v>
      </c>
      <c r="G89" s="569">
        <v>1</v>
      </c>
      <c r="O89" t="s">
        <v>258</v>
      </c>
      <c r="P89">
        <v>2</v>
      </c>
      <c r="Q89" s="687">
        <f t="shared" si="13"/>
        <v>1</v>
      </c>
    </row>
    <row r="90" spans="4:17" ht="15" customHeight="1" x14ac:dyDescent="0.25">
      <c r="D90"/>
      <c r="E90"/>
      <c r="F90" s="687" t="s">
        <v>2171</v>
      </c>
      <c r="G90" s="60">
        <v>3</v>
      </c>
      <c r="O90" t="s">
        <v>2171</v>
      </c>
      <c r="P90">
        <v>3</v>
      </c>
      <c r="Q90" s="687">
        <f t="shared" si="13"/>
        <v>0</v>
      </c>
    </row>
    <row r="91" spans="4:17" ht="15" customHeight="1" x14ac:dyDescent="0.25">
      <c r="D91"/>
      <c r="E91" s="687" t="s">
        <v>1963</v>
      </c>
      <c r="F91" s="687" t="s">
        <v>227</v>
      </c>
      <c r="G91" s="563">
        <v>5</v>
      </c>
      <c r="N91" t="s">
        <v>1963</v>
      </c>
      <c r="O91" t="s">
        <v>227</v>
      </c>
      <c r="P91">
        <v>5</v>
      </c>
      <c r="Q91" s="687">
        <f t="shared" si="13"/>
        <v>0</v>
      </c>
    </row>
    <row r="92" spans="4:17" ht="15" customHeight="1" x14ac:dyDescent="0.25">
      <c r="D92"/>
      <c r="E92" s="687" t="s">
        <v>1964</v>
      </c>
      <c r="F92" s="687" t="s">
        <v>497</v>
      </c>
      <c r="G92" s="563">
        <v>2</v>
      </c>
      <c r="N92" t="s">
        <v>1964</v>
      </c>
      <c r="O92" t="s">
        <v>497</v>
      </c>
      <c r="P92">
        <v>2</v>
      </c>
      <c r="Q92" s="687">
        <f t="shared" si="13"/>
        <v>0</v>
      </c>
    </row>
    <row r="93" spans="4:17" ht="15" customHeight="1" x14ac:dyDescent="0.25">
      <c r="D93"/>
      <c r="E93" s="687" t="s">
        <v>2214</v>
      </c>
      <c r="F93" s="687" t="s">
        <v>83</v>
      </c>
      <c r="G93" s="563">
        <v>7</v>
      </c>
      <c r="N93" t="s">
        <v>2214</v>
      </c>
      <c r="O93" t="s">
        <v>83</v>
      </c>
      <c r="P93">
        <v>7</v>
      </c>
      <c r="Q93" s="687">
        <f t="shared" si="13"/>
        <v>0</v>
      </c>
    </row>
    <row r="94" spans="4:17" ht="15" customHeight="1" x14ac:dyDescent="0.25">
      <c r="D94"/>
      <c r="E94" s="687" t="s">
        <v>2271</v>
      </c>
      <c r="F94" s="687" t="s">
        <v>83</v>
      </c>
      <c r="G94" s="563">
        <v>8</v>
      </c>
      <c r="N94" t="s">
        <v>2271</v>
      </c>
      <c r="O94" t="s">
        <v>83</v>
      </c>
      <c r="P94">
        <v>8</v>
      </c>
      <c r="Q94" s="687">
        <f t="shared" si="13"/>
        <v>0</v>
      </c>
    </row>
    <row r="95" spans="4:17" ht="15" customHeight="1" x14ac:dyDescent="0.25">
      <c r="D95"/>
      <c r="E95" s="687" t="s">
        <v>2213</v>
      </c>
      <c r="F95" s="687" t="s">
        <v>83</v>
      </c>
      <c r="G95" s="563">
        <v>13</v>
      </c>
      <c r="N95" t="s">
        <v>2213</v>
      </c>
      <c r="O95" t="s">
        <v>83</v>
      </c>
      <c r="P95">
        <v>13</v>
      </c>
      <c r="Q95" s="687">
        <f t="shared" si="13"/>
        <v>0</v>
      </c>
    </row>
    <row r="96" spans="4:17" ht="15" customHeight="1" x14ac:dyDescent="0.25">
      <c r="D96"/>
      <c r="E96"/>
      <c r="F96" s="687" t="s">
        <v>2460</v>
      </c>
      <c r="G96" s="60">
        <v>2</v>
      </c>
      <c r="O96" t="s">
        <v>2460</v>
      </c>
      <c r="P96">
        <v>2</v>
      </c>
      <c r="Q96" s="687">
        <f t="shared" si="13"/>
        <v>0</v>
      </c>
    </row>
    <row r="97" spans="1:17" ht="15" customHeight="1" x14ac:dyDescent="0.25">
      <c r="D97"/>
      <c r="E97" s="687" t="s">
        <v>2405</v>
      </c>
      <c r="F97" s="687" t="s">
        <v>83</v>
      </c>
      <c r="G97" s="569">
        <v>1</v>
      </c>
      <c r="N97" t="s">
        <v>2405</v>
      </c>
      <c r="O97" t="s">
        <v>83</v>
      </c>
      <c r="P97">
        <v>1</v>
      </c>
      <c r="Q97" s="687">
        <f t="shared" si="13"/>
        <v>0</v>
      </c>
    </row>
    <row r="98" spans="1:17" ht="15" customHeight="1" x14ac:dyDescent="0.25">
      <c r="D98"/>
      <c r="E98" s="687" t="s">
        <v>2207</v>
      </c>
      <c r="F98" s="687" t="s">
        <v>83</v>
      </c>
      <c r="G98" s="639">
        <v>1</v>
      </c>
      <c r="N98" t="s">
        <v>2207</v>
      </c>
      <c r="O98" t="s">
        <v>83</v>
      </c>
      <c r="P98">
        <v>1</v>
      </c>
      <c r="Q98" s="687">
        <f t="shared" si="13"/>
        <v>0</v>
      </c>
    </row>
    <row r="99" spans="1:17" ht="15" customHeight="1" x14ac:dyDescent="0.25">
      <c r="D99"/>
      <c r="E99" s="687" t="s">
        <v>563</v>
      </c>
      <c r="F99" s="687" t="s">
        <v>83</v>
      </c>
      <c r="G99" s="563">
        <v>1</v>
      </c>
      <c r="N99" t="s">
        <v>563</v>
      </c>
      <c r="O99" t="s">
        <v>83</v>
      </c>
      <c r="P99">
        <v>1</v>
      </c>
      <c r="Q99" s="687">
        <f t="shared" si="13"/>
        <v>0</v>
      </c>
    </row>
    <row r="100" spans="1:17" ht="15" customHeight="1" x14ac:dyDescent="0.25">
      <c r="D100"/>
      <c r="E100" s="687" t="s">
        <v>2210</v>
      </c>
      <c r="F100" s="687" t="s">
        <v>83</v>
      </c>
      <c r="G100" s="569">
        <v>1</v>
      </c>
      <c r="N100" t="s">
        <v>2210</v>
      </c>
      <c r="O100" t="s">
        <v>83</v>
      </c>
      <c r="P100">
        <v>1</v>
      </c>
      <c r="Q100" s="687">
        <f t="shared" si="13"/>
        <v>0</v>
      </c>
    </row>
    <row r="101" spans="1:17" ht="15" customHeight="1" x14ac:dyDescent="0.25">
      <c r="D101"/>
      <c r="E101" s="687" t="s">
        <v>2205</v>
      </c>
      <c r="F101" s="687" t="s">
        <v>83</v>
      </c>
      <c r="G101" s="569">
        <v>13</v>
      </c>
      <c r="N101" t="s">
        <v>2205</v>
      </c>
      <c r="O101" t="s">
        <v>83</v>
      </c>
      <c r="P101">
        <v>13</v>
      </c>
      <c r="Q101" s="687">
        <f t="shared" si="13"/>
        <v>0</v>
      </c>
    </row>
    <row r="102" spans="1:17" ht="15" customHeight="1" x14ac:dyDescent="0.25">
      <c r="A102" s="689" t="s">
        <v>24</v>
      </c>
      <c r="B102" s="689"/>
      <c r="C102" s="689"/>
      <c r="D102" s="689"/>
      <c r="E102" s="689"/>
      <c r="F102" s="689"/>
      <c r="G102" s="60">
        <v>295</v>
      </c>
      <c r="P102">
        <f>SUM(P43:P101)</f>
        <v>302</v>
      </c>
    </row>
    <row r="103" spans="1:17" ht="15" customHeight="1" x14ac:dyDescent="0.25">
      <c r="D103"/>
      <c r="E103"/>
      <c r="F103"/>
    </row>
    <row r="104" spans="1:17" ht="15" customHeight="1" x14ac:dyDescent="0.25">
      <c r="D104"/>
      <c r="E104"/>
      <c r="F104"/>
    </row>
    <row r="105" spans="1:17" ht="15" customHeight="1" x14ac:dyDescent="0.25">
      <c r="D105"/>
      <c r="E105"/>
      <c r="F105"/>
    </row>
    <row r="106" spans="1:17" ht="15" customHeight="1" x14ac:dyDescent="0.25">
      <c r="D106"/>
      <c r="E106"/>
      <c r="F106"/>
    </row>
    <row r="107" spans="1:17" ht="15" customHeight="1" x14ac:dyDescent="0.25">
      <c r="D107"/>
      <c r="E107"/>
      <c r="F107"/>
    </row>
    <row r="117" spans="4:6" ht="15" customHeight="1" x14ac:dyDescent="0.25">
      <c r="D117"/>
      <c r="E117"/>
      <c r="F117"/>
    </row>
    <row r="118" spans="4:6" ht="15" customHeight="1" x14ac:dyDescent="0.25">
      <c r="D118"/>
      <c r="E118"/>
      <c r="F118"/>
    </row>
    <row r="119" spans="4:6" ht="15" customHeight="1" x14ac:dyDescent="0.25">
      <c r="D119"/>
      <c r="E119"/>
      <c r="F119"/>
    </row>
    <row r="120" spans="4:6" ht="15" customHeight="1" x14ac:dyDescent="0.25">
      <c r="D120"/>
      <c r="E120"/>
      <c r="F120"/>
    </row>
    <row r="121" spans="4:6" ht="15" customHeight="1" x14ac:dyDescent="0.25">
      <c r="D121"/>
      <c r="E121"/>
      <c r="F121"/>
    </row>
    <row r="122" spans="4:6" ht="15" customHeight="1" x14ac:dyDescent="0.25">
      <c r="D122"/>
      <c r="E122"/>
      <c r="F122"/>
    </row>
    <row r="123" spans="4:6" ht="15" customHeight="1" x14ac:dyDescent="0.25">
      <c r="D123"/>
      <c r="E123"/>
      <c r="F123"/>
    </row>
    <row r="124" spans="4:6" ht="15" customHeight="1" x14ac:dyDescent="0.25">
      <c r="D124"/>
      <c r="E124"/>
      <c r="F124"/>
    </row>
    <row r="125" spans="4:6" ht="15" customHeight="1" x14ac:dyDescent="0.25">
      <c r="D125"/>
      <c r="E125"/>
      <c r="F125"/>
    </row>
    <row r="126" spans="4:6" ht="15" customHeight="1" x14ac:dyDescent="0.25">
      <c r="D126"/>
      <c r="E126"/>
      <c r="F126"/>
    </row>
    <row r="127" spans="4:6" ht="15" customHeight="1" x14ac:dyDescent="0.25">
      <c r="D127"/>
      <c r="E127"/>
      <c r="F127"/>
    </row>
    <row r="128" spans="4:6" ht="15" customHeight="1" x14ac:dyDescent="0.25">
      <c r="D128"/>
      <c r="E128"/>
      <c r="F128"/>
    </row>
    <row r="129" spans="4:6" ht="15" customHeight="1" x14ac:dyDescent="0.25">
      <c r="D129"/>
      <c r="E129"/>
      <c r="F129"/>
    </row>
    <row r="130" spans="4:6" ht="15" customHeight="1" x14ac:dyDescent="0.25">
      <c r="D130"/>
      <c r="E130"/>
      <c r="F130"/>
    </row>
    <row r="131" spans="4:6" ht="15" customHeight="1" x14ac:dyDescent="0.25">
      <c r="D131"/>
      <c r="E131"/>
      <c r="F131"/>
    </row>
    <row r="132" spans="4:6" ht="15" customHeight="1" x14ac:dyDescent="0.25">
      <c r="D132"/>
      <c r="E132"/>
      <c r="F132"/>
    </row>
    <row r="133" spans="4:6" ht="15" customHeight="1" x14ac:dyDescent="0.25">
      <c r="D133"/>
      <c r="E133"/>
      <c r="F133"/>
    </row>
    <row r="134" spans="4:6" ht="15" customHeight="1" x14ac:dyDescent="0.25">
      <c r="D134"/>
      <c r="E134"/>
      <c r="F134"/>
    </row>
    <row r="135" spans="4:6" ht="15" customHeight="1" x14ac:dyDescent="0.25">
      <c r="D135"/>
      <c r="E135"/>
      <c r="F135"/>
    </row>
    <row r="136" spans="4:6" ht="15" customHeight="1" x14ac:dyDescent="0.25">
      <c r="D136"/>
      <c r="E136"/>
      <c r="F136"/>
    </row>
    <row r="137" spans="4:6" ht="15" customHeight="1" x14ac:dyDescent="0.25">
      <c r="D137"/>
      <c r="E137"/>
      <c r="F137"/>
    </row>
    <row r="138" spans="4:6" ht="15" customHeight="1" x14ac:dyDescent="0.25">
      <c r="D138"/>
      <c r="E138"/>
      <c r="F138"/>
    </row>
    <row r="139" spans="4:6" ht="15" customHeight="1" x14ac:dyDescent="0.25">
      <c r="D139"/>
      <c r="E139"/>
      <c r="F139"/>
    </row>
    <row r="140" spans="4:6" ht="15" customHeight="1" x14ac:dyDescent="0.25">
      <c r="D140"/>
      <c r="E140"/>
      <c r="F140"/>
    </row>
    <row r="141" spans="4:6" ht="15" customHeight="1" x14ac:dyDescent="0.25">
      <c r="D141"/>
      <c r="E141"/>
      <c r="F141"/>
    </row>
    <row r="142" spans="4:6" ht="15" customHeight="1" x14ac:dyDescent="0.25">
      <c r="D142"/>
      <c r="E142"/>
      <c r="F142"/>
    </row>
    <row r="143" spans="4:6" ht="15" customHeight="1" x14ac:dyDescent="0.25">
      <c r="D143"/>
      <c r="E143"/>
      <c r="F143"/>
    </row>
    <row r="144" spans="4:6" ht="15" customHeight="1" x14ac:dyDescent="0.25">
      <c r="D144"/>
      <c r="E144"/>
      <c r="F144"/>
    </row>
    <row r="145" spans="4:6" ht="15" customHeight="1" x14ac:dyDescent="0.25">
      <c r="D145"/>
      <c r="E145"/>
      <c r="F145"/>
    </row>
    <row r="146" spans="4:6" ht="15" customHeight="1" x14ac:dyDescent="0.25">
      <c r="D146"/>
      <c r="E146"/>
      <c r="F146"/>
    </row>
    <row r="147" spans="4:6" ht="15" customHeight="1" x14ac:dyDescent="0.25">
      <c r="D147"/>
      <c r="E147"/>
      <c r="F147"/>
    </row>
    <row r="148" spans="4:6" ht="15" customHeight="1" x14ac:dyDescent="0.25">
      <c r="D148"/>
      <c r="E148"/>
      <c r="F148"/>
    </row>
    <row r="149" spans="4:6" ht="15" customHeight="1" x14ac:dyDescent="0.25">
      <c r="D149"/>
      <c r="E149"/>
      <c r="F149"/>
    </row>
    <row r="150" spans="4:6" ht="15" customHeight="1" x14ac:dyDescent="0.25">
      <c r="D150"/>
      <c r="E150"/>
      <c r="F150"/>
    </row>
    <row r="151" spans="4:6" ht="15" customHeight="1" x14ac:dyDescent="0.25">
      <c r="D151"/>
      <c r="E151"/>
      <c r="F151"/>
    </row>
    <row r="152" spans="4:6" ht="15" customHeight="1" x14ac:dyDescent="0.25">
      <c r="D152"/>
      <c r="E152"/>
      <c r="F152"/>
    </row>
    <row r="153" spans="4:6" ht="15" customHeight="1" x14ac:dyDescent="0.25">
      <c r="D153"/>
      <c r="E153"/>
      <c r="F153"/>
    </row>
    <row r="154" spans="4:6" ht="15" customHeight="1" x14ac:dyDescent="0.25">
      <c r="D154"/>
      <c r="E154"/>
      <c r="F154"/>
    </row>
    <row r="155" spans="4:6" ht="15" customHeight="1" x14ac:dyDescent="0.25">
      <c r="D155"/>
      <c r="E155"/>
      <c r="F155"/>
    </row>
    <row r="156" spans="4:6" ht="15" customHeight="1" x14ac:dyDescent="0.25">
      <c r="D156"/>
      <c r="E156"/>
      <c r="F156"/>
    </row>
    <row r="157" spans="4:6" ht="15" customHeight="1" x14ac:dyDescent="0.25">
      <c r="D157"/>
      <c r="E157"/>
      <c r="F157"/>
    </row>
    <row r="158" spans="4:6" ht="15" customHeight="1" x14ac:dyDescent="0.25">
      <c r="D158"/>
      <c r="E158"/>
      <c r="F158"/>
    </row>
    <row r="159" spans="4:6" ht="15" customHeight="1" x14ac:dyDescent="0.25">
      <c r="D159"/>
      <c r="E159"/>
      <c r="F159"/>
    </row>
    <row r="160" spans="4:6" ht="15" customHeight="1" x14ac:dyDescent="0.25">
      <c r="D160"/>
      <c r="E160"/>
      <c r="F160"/>
    </row>
    <row r="161" spans="4:6" ht="15" customHeight="1" x14ac:dyDescent="0.25">
      <c r="D161"/>
      <c r="E161"/>
      <c r="F161"/>
    </row>
    <row r="162" spans="4:6" ht="15" customHeight="1" x14ac:dyDescent="0.25">
      <c r="D162"/>
      <c r="E162"/>
      <c r="F162"/>
    </row>
    <row r="163" spans="4:6" ht="15" customHeight="1" x14ac:dyDescent="0.25">
      <c r="D163"/>
      <c r="E163"/>
      <c r="F163"/>
    </row>
    <row r="164" spans="4:6" ht="15" customHeight="1" x14ac:dyDescent="0.25">
      <c r="D164"/>
      <c r="E164"/>
      <c r="F164"/>
    </row>
    <row r="165" spans="4:6" ht="15" customHeight="1" x14ac:dyDescent="0.25">
      <c r="D165"/>
      <c r="E165"/>
      <c r="F165"/>
    </row>
    <row r="166" spans="4:6" ht="15" customHeight="1" x14ac:dyDescent="0.25">
      <c r="D166"/>
      <c r="E166"/>
      <c r="F166"/>
    </row>
    <row r="167" spans="4:6" ht="15" customHeight="1" x14ac:dyDescent="0.25">
      <c r="D167"/>
      <c r="E167"/>
      <c r="F167"/>
    </row>
    <row r="168" spans="4:6" ht="15" customHeight="1" x14ac:dyDescent="0.25">
      <c r="D168"/>
      <c r="E168"/>
      <c r="F168"/>
    </row>
    <row r="169" spans="4:6" ht="15" customHeight="1" x14ac:dyDescent="0.25">
      <c r="D169"/>
      <c r="E169"/>
      <c r="F169"/>
    </row>
    <row r="170" spans="4:6" ht="15" customHeight="1" x14ac:dyDescent="0.25">
      <c r="D170"/>
      <c r="E170"/>
      <c r="F170"/>
    </row>
    <row r="171" spans="4:6" ht="15" customHeight="1" x14ac:dyDescent="0.25">
      <c r="D171"/>
      <c r="E171"/>
      <c r="F171"/>
    </row>
    <row r="172" spans="4:6" ht="15" customHeight="1" x14ac:dyDescent="0.25">
      <c r="D172"/>
      <c r="E172"/>
      <c r="F172"/>
    </row>
    <row r="173" spans="4:6" ht="15" customHeight="1" x14ac:dyDescent="0.25">
      <c r="D173"/>
      <c r="E173"/>
      <c r="F173"/>
    </row>
    <row r="174" spans="4:6" ht="15" customHeight="1" x14ac:dyDescent="0.25">
      <c r="D174"/>
      <c r="E174"/>
      <c r="F174"/>
    </row>
    <row r="175" spans="4:6" ht="15" customHeight="1" x14ac:dyDescent="0.25">
      <c r="D175"/>
      <c r="E175"/>
      <c r="F175"/>
    </row>
    <row r="176" spans="4:6" ht="15" customHeight="1" x14ac:dyDescent="0.25">
      <c r="D176"/>
      <c r="E176"/>
      <c r="F176"/>
    </row>
    <row r="177" spans="4:6" ht="15" customHeight="1" x14ac:dyDescent="0.25">
      <c r="D177"/>
      <c r="E177"/>
      <c r="F177"/>
    </row>
    <row r="178" spans="4:6" ht="15" customHeight="1" x14ac:dyDescent="0.25">
      <c r="D178"/>
      <c r="E178"/>
      <c r="F178"/>
    </row>
    <row r="179" spans="4:6" ht="15" customHeight="1" x14ac:dyDescent="0.25">
      <c r="D179"/>
      <c r="E179"/>
      <c r="F179"/>
    </row>
    <row r="180" spans="4:6" ht="15" customHeight="1" x14ac:dyDescent="0.25">
      <c r="D180"/>
      <c r="E180"/>
      <c r="F180"/>
    </row>
    <row r="181" spans="4:6" ht="15" customHeight="1" x14ac:dyDescent="0.25">
      <c r="D181"/>
      <c r="E181"/>
      <c r="F181"/>
    </row>
    <row r="182" spans="4:6" ht="15" customHeight="1" x14ac:dyDescent="0.25">
      <c r="D182"/>
      <c r="E182"/>
      <c r="F182"/>
    </row>
    <row r="183" spans="4:6" ht="15" customHeight="1" x14ac:dyDescent="0.25">
      <c r="D183"/>
      <c r="E183"/>
      <c r="F183"/>
    </row>
    <row r="184" spans="4:6" ht="15" customHeight="1" x14ac:dyDescent="0.25">
      <c r="D184"/>
      <c r="E184"/>
      <c r="F184"/>
    </row>
    <row r="185" spans="4:6" ht="15" customHeight="1" x14ac:dyDescent="0.25">
      <c r="D185"/>
      <c r="E185"/>
      <c r="F185"/>
    </row>
    <row r="186" spans="4:6" ht="15" customHeight="1" x14ac:dyDescent="0.25">
      <c r="D186"/>
      <c r="E186"/>
      <c r="F186"/>
    </row>
    <row r="187" spans="4:6" ht="15" customHeight="1" x14ac:dyDescent="0.25">
      <c r="D187"/>
      <c r="E187"/>
      <c r="F187"/>
    </row>
    <row r="188" spans="4:6" ht="15" customHeight="1" x14ac:dyDescent="0.25">
      <c r="D188"/>
      <c r="E188"/>
      <c r="F188"/>
    </row>
    <row r="189" spans="4:6" ht="15" customHeight="1" x14ac:dyDescent="0.25">
      <c r="D189"/>
      <c r="E189"/>
      <c r="F189"/>
    </row>
    <row r="190" spans="4:6" ht="15" customHeight="1" x14ac:dyDescent="0.25">
      <c r="D190"/>
      <c r="E190"/>
      <c r="F190"/>
    </row>
    <row r="191" spans="4:6" ht="15" customHeight="1" x14ac:dyDescent="0.25">
      <c r="D191"/>
      <c r="E191"/>
      <c r="F191"/>
    </row>
    <row r="192" spans="4:6" ht="15" customHeight="1" x14ac:dyDescent="0.25">
      <c r="D192"/>
      <c r="E192"/>
      <c r="F192"/>
    </row>
    <row r="193" spans="4:6" ht="15" customHeight="1" x14ac:dyDescent="0.25">
      <c r="D193"/>
      <c r="E193"/>
      <c r="F193"/>
    </row>
    <row r="194" spans="4:6" ht="15" customHeight="1" x14ac:dyDescent="0.25">
      <c r="D194"/>
      <c r="E194"/>
      <c r="F194"/>
    </row>
    <row r="195" spans="4:6" ht="15" customHeight="1" x14ac:dyDescent="0.25">
      <c r="D195"/>
      <c r="E195"/>
      <c r="F195"/>
    </row>
    <row r="196" spans="4:6" ht="15" customHeight="1" x14ac:dyDescent="0.25">
      <c r="D196"/>
      <c r="E196"/>
      <c r="F196"/>
    </row>
    <row r="197" spans="4:6" ht="15" customHeight="1" x14ac:dyDescent="0.25">
      <c r="D197"/>
      <c r="E197"/>
      <c r="F197"/>
    </row>
    <row r="198" spans="4:6" ht="15" customHeight="1" x14ac:dyDescent="0.25">
      <c r="D198"/>
      <c r="E198"/>
      <c r="F198"/>
    </row>
    <row r="199" spans="4:6" ht="15" customHeight="1" x14ac:dyDescent="0.25">
      <c r="D199"/>
      <c r="E199"/>
      <c r="F199"/>
    </row>
    <row r="200" spans="4:6" ht="15" customHeight="1" x14ac:dyDescent="0.25">
      <c r="D200"/>
      <c r="E200"/>
      <c r="F200"/>
    </row>
    <row r="201" spans="4:6" ht="15" customHeight="1" x14ac:dyDescent="0.25">
      <c r="D201"/>
      <c r="E201"/>
      <c r="F201"/>
    </row>
    <row r="202" spans="4:6" ht="15" customHeight="1" x14ac:dyDescent="0.25">
      <c r="D202"/>
      <c r="E202"/>
      <c r="F202"/>
    </row>
    <row r="203" spans="4:6" ht="15" customHeight="1" x14ac:dyDescent="0.25">
      <c r="D203"/>
      <c r="E203"/>
      <c r="F203"/>
    </row>
    <row r="204" spans="4:6" ht="15" customHeight="1" x14ac:dyDescent="0.25">
      <c r="D204"/>
      <c r="E204"/>
      <c r="F204"/>
    </row>
    <row r="205" spans="4:6" ht="15" customHeight="1" x14ac:dyDescent="0.25">
      <c r="D205"/>
      <c r="E205"/>
      <c r="F205"/>
    </row>
    <row r="206" spans="4:6" ht="15" customHeight="1" x14ac:dyDescent="0.25">
      <c r="D206"/>
      <c r="E206"/>
      <c r="F206"/>
    </row>
    <row r="207" spans="4:6" ht="15" customHeight="1" x14ac:dyDescent="0.25">
      <c r="D207"/>
      <c r="E207"/>
      <c r="F207"/>
    </row>
    <row r="208" spans="4:6" ht="15" customHeight="1" x14ac:dyDescent="0.25">
      <c r="D208"/>
      <c r="E208"/>
      <c r="F208"/>
    </row>
    <row r="209" spans="4:6" ht="15" customHeight="1" x14ac:dyDescent="0.25">
      <c r="D209"/>
      <c r="E209"/>
      <c r="F209"/>
    </row>
    <row r="210" spans="4:6" ht="15" customHeight="1" x14ac:dyDescent="0.25">
      <c r="D210"/>
      <c r="E210"/>
      <c r="F210"/>
    </row>
    <row r="211" spans="4:6" ht="15" customHeight="1" x14ac:dyDescent="0.25">
      <c r="D211"/>
      <c r="E211"/>
      <c r="F211"/>
    </row>
    <row r="212" spans="4:6" ht="15" customHeight="1" x14ac:dyDescent="0.25">
      <c r="D212"/>
      <c r="E212"/>
      <c r="F212"/>
    </row>
    <row r="213" spans="4:6" ht="15" customHeight="1" x14ac:dyDescent="0.25">
      <c r="D213"/>
      <c r="E213"/>
      <c r="F213"/>
    </row>
    <row r="214" spans="4:6" ht="15" customHeight="1" x14ac:dyDescent="0.25">
      <c r="D214"/>
      <c r="E214"/>
      <c r="F214"/>
    </row>
    <row r="215" spans="4:6" ht="15" customHeight="1" x14ac:dyDescent="0.25">
      <c r="D215"/>
      <c r="E215"/>
      <c r="F215"/>
    </row>
    <row r="216" spans="4:6" ht="15" customHeight="1" x14ac:dyDescent="0.25">
      <c r="D216"/>
      <c r="E216"/>
      <c r="F216"/>
    </row>
    <row r="217" spans="4:6" ht="15" customHeight="1" x14ac:dyDescent="0.25">
      <c r="D217"/>
      <c r="E217"/>
      <c r="F217"/>
    </row>
    <row r="218" spans="4:6" ht="15" customHeight="1" x14ac:dyDescent="0.25">
      <c r="D218"/>
      <c r="E218"/>
      <c r="F218"/>
    </row>
    <row r="219" spans="4:6" ht="15" customHeight="1" x14ac:dyDescent="0.25">
      <c r="D219"/>
      <c r="E219"/>
      <c r="F219"/>
    </row>
    <row r="220" spans="4:6" ht="15" customHeight="1" x14ac:dyDescent="0.25">
      <c r="D220"/>
      <c r="E220"/>
      <c r="F220"/>
    </row>
    <row r="221" spans="4:6" ht="15" customHeight="1" x14ac:dyDescent="0.25">
      <c r="D221"/>
      <c r="E221"/>
      <c r="F221"/>
    </row>
    <row r="222" spans="4:6" ht="15" customHeight="1" x14ac:dyDescent="0.25">
      <c r="D222"/>
      <c r="E222"/>
      <c r="F222"/>
    </row>
    <row r="223" spans="4:6" ht="15" customHeight="1" x14ac:dyDescent="0.25">
      <c r="D223"/>
      <c r="E223"/>
      <c r="F223"/>
    </row>
    <row r="224" spans="4:6" ht="15" customHeight="1" x14ac:dyDescent="0.25">
      <c r="D224"/>
      <c r="E224"/>
      <c r="F224"/>
    </row>
    <row r="225" spans="4:6" ht="15" customHeight="1" x14ac:dyDescent="0.25">
      <c r="D225"/>
      <c r="E225"/>
      <c r="F225"/>
    </row>
    <row r="226" spans="4:6" ht="15" customHeight="1" x14ac:dyDescent="0.25">
      <c r="D226"/>
      <c r="E226"/>
      <c r="F226"/>
    </row>
    <row r="227" spans="4:6" ht="15" customHeight="1" x14ac:dyDescent="0.25">
      <c r="D227"/>
      <c r="E227"/>
      <c r="F227"/>
    </row>
    <row r="228" spans="4:6" ht="15" customHeight="1" x14ac:dyDescent="0.25">
      <c r="D228"/>
      <c r="E228"/>
      <c r="F228"/>
    </row>
    <row r="229" spans="4:6" ht="15" customHeight="1" x14ac:dyDescent="0.25">
      <c r="D229"/>
      <c r="E229"/>
      <c r="F229"/>
    </row>
    <row r="230" spans="4:6" ht="15" customHeight="1" x14ac:dyDescent="0.25">
      <c r="D230"/>
      <c r="E230"/>
      <c r="F230"/>
    </row>
    <row r="231" spans="4:6" ht="15" customHeight="1" x14ac:dyDescent="0.25">
      <c r="D231"/>
      <c r="E231"/>
      <c r="F231"/>
    </row>
    <row r="232" spans="4:6" ht="15" customHeight="1" x14ac:dyDescent="0.25">
      <c r="D232"/>
      <c r="E232"/>
      <c r="F232"/>
    </row>
    <row r="233" spans="4:6" ht="15" customHeight="1" x14ac:dyDescent="0.25">
      <c r="D233"/>
      <c r="E233"/>
      <c r="F233"/>
    </row>
    <row r="234" spans="4:6" ht="15" customHeight="1" x14ac:dyDescent="0.25">
      <c r="D234"/>
      <c r="E234"/>
      <c r="F234"/>
    </row>
    <row r="235" spans="4:6" ht="15" customHeight="1" x14ac:dyDescent="0.25">
      <c r="D235"/>
      <c r="E235"/>
      <c r="F235"/>
    </row>
    <row r="236" spans="4:6" ht="15" customHeight="1" x14ac:dyDescent="0.25">
      <c r="D236"/>
      <c r="E236"/>
      <c r="F236"/>
    </row>
    <row r="237" spans="4:6" ht="15" customHeight="1" x14ac:dyDescent="0.25">
      <c r="D237"/>
      <c r="E237"/>
      <c r="F237"/>
    </row>
    <row r="238" spans="4:6" ht="15" customHeight="1" x14ac:dyDescent="0.25">
      <c r="D238"/>
      <c r="E238"/>
      <c r="F238"/>
    </row>
    <row r="239" spans="4:6" ht="15" customHeight="1" x14ac:dyDescent="0.25">
      <c r="D239"/>
      <c r="E239"/>
      <c r="F239"/>
    </row>
    <row r="240" spans="4:6" ht="15" customHeight="1" x14ac:dyDescent="0.25">
      <c r="D240"/>
      <c r="E240"/>
      <c r="F240"/>
    </row>
    <row r="241" spans="4:6" ht="15" customHeight="1" x14ac:dyDescent="0.25">
      <c r="D241"/>
      <c r="E241"/>
      <c r="F241"/>
    </row>
    <row r="242" spans="4:6" ht="15" customHeight="1" x14ac:dyDescent="0.25">
      <c r="D242"/>
      <c r="E242"/>
      <c r="F242"/>
    </row>
    <row r="243" spans="4:6" ht="15" customHeight="1" x14ac:dyDescent="0.25">
      <c r="D243"/>
      <c r="E243"/>
      <c r="F243"/>
    </row>
    <row r="244" spans="4:6" ht="15" customHeight="1" x14ac:dyDescent="0.25">
      <c r="D244"/>
      <c r="E244"/>
      <c r="F244"/>
    </row>
    <row r="245" spans="4:6" ht="15" customHeight="1" x14ac:dyDescent="0.25">
      <c r="D245"/>
      <c r="E245"/>
      <c r="F245"/>
    </row>
    <row r="246" spans="4:6" ht="15" customHeight="1" x14ac:dyDescent="0.25">
      <c r="D246"/>
      <c r="E246"/>
      <c r="F246"/>
    </row>
    <row r="247" spans="4:6" ht="15" customHeight="1" x14ac:dyDescent="0.25">
      <c r="D247"/>
      <c r="E247"/>
      <c r="F247"/>
    </row>
    <row r="248" spans="4:6" ht="15" customHeight="1" x14ac:dyDescent="0.25">
      <c r="D248"/>
      <c r="E248"/>
      <c r="F248"/>
    </row>
    <row r="249" spans="4:6" ht="15" customHeight="1" x14ac:dyDescent="0.25">
      <c r="D249"/>
      <c r="E249"/>
      <c r="F249"/>
    </row>
    <row r="250" spans="4:6" ht="15" customHeight="1" x14ac:dyDescent="0.25">
      <c r="D250"/>
      <c r="E250"/>
      <c r="F250"/>
    </row>
    <row r="251" spans="4:6" ht="15" customHeight="1" x14ac:dyDescent="0.25">
      <c r="D251"/>
      <c r="E251"/>
      <c r="F251"/>
    </row>
    <row r="252" spans="4:6" ht="15" customHeight="1" x14ac:dyDescent="0.25">
      <c r="D252"/>
      <c r="E252"/>
      <c r="F252"/>
    </row>
    <row r="253" spans="4:6" ht="15" customHeight="1" x14ac:dyDescent="0.25">
      <c r="D253"/>
      <c r="E253"/>
      <c r="F253"/>
    </row>
    <row r="254" spans="4:6" ht="15" customHeight="1" x14ac:dyDescent="0.25">
      <c r="D254"/>
      <c r="E254"/>
      <c r="F254"/>
    </row>
    <row r="255" spans="4:6" ht="15" customHeight="1" x14ac:dyDescent="0.25">
      <c r="D255"/>
      <c r="E255"/>
      <c r="F255"/>
    </row>
    <row r="256" spans="4:6" ht="15" customHeight="1" x14ac:dyDescent="0.25">
      <c r="D256"/>
      <c r="E256"/>
      <c r="F256"/>
    </row>
    <row r="257" spans="4:6" ht="15" customHeight="1" x14ac:dyDescent="0.25">
      <c r="D257"/>
      <c r="E257"/>
      <c r="F257"/>
    </row>
    <row r="258" spans="4:6" ht="15" customHeight="1" x14ac:dyDescent="0.25">
      <c r="D258"/>
      <c r="E258"/>
      <c r="F258"/>
    </row>
    <row r="259" spans="4:6" ht="15" customHeight="1" x14ac:dyDescent="0.25">
      <c r="D259"/>
      <c r="E259"/>
      <c r="F259"/>
    </row>
    <row r="260" spans="4:6" ht="15" customHeight="1" x14ac:dyDescent="0.25">
      <c r="D260"/>
      <c r="E260"/>
      <c r="F260"/>
    </row>
    <row r="261" spans="4:6" ht="15" customHeight="1" x14ac:dyDescent="0.25">
      <c r="D261"/>
      <c r="E261"/>
      <c r="F261"/>
    </row>
    <row r="262" spans="4:6" ht="15" customHeight="1" x14ac:dyDescent="0.25">
      <c r="D262"/>
      <c r="E262"/>
      <c r="F262"/>
    </row>
    <row r="263" spans="4:6" ht="15" customHeight="1" x14ac:dyDescent="0.25">
      <c r="D263"/>
      <c r="E263"/>
      <c r="F263"/>
    </row>
    <row r="264" spans="4:6" ht="15" customHeight="1" x14ac:dyDescent="0.25">
      <c r="D264"/>
      <c r="E264"/>
      <c r="F264"/>
    </row>
    <row r="265" spans="4:6" ht="15" customHeight="1" x14ac:dyDescent="0.25">
      <c r="D265"/>
      <c r="E265"/>
      <c r="F265"/>
    </row>
    <row r="266" spans="4:6" ht="15" customHeight="1" x14ac:dyDescent="0.25">
      <c r="D266"/>
      <c r="E266"/>
      <c r="F266"/>
    </row>
    <row r="267" spans="4:6" ht="15" customHeight="1" x14ac:dyDescent="0.25">
      <c r="D267"/>
      <c r="E267"/>
      <c r="F267"/>
    </row>
    <row r="268" spans="4:6" ht="15" customHeight="1" x14ac:dyDescent="0.25">
      <c r="D268"/>
      <c r="E268"/>
      <c r="F268"/>
    </row>
    <row r="269" spans="4:6" ht="15" customHeight="1" x14ac:dyDescent="0.25">
      <c r="D269"/>
      <c r="E269"/>
      <c r="F269"/>
    </row>
    <row r="270" spans="4:6" ht="15" customHeight="1" x14ac:dyDescent="0.25">
      <c r="D270"/>
      <c r="E270"/>
      <c r="F270"/>
    </row>
    <row r="271" spans="4:6" ht="15" customHeight="1" x14ac:dyDescent="0.25">
      <c r="D271"/>
      <c r="E271"/>
      <c r="F271"/>
    </row>
    <row r="272" spans="4:6" ht="15" customHeight="1" x14ac:dyDescent="0.25">
      <c r="D272"/>
      <c r="E272"/>
      <c r="F272"/>
    </row>
    <row r="273" spans="4:6" ht="15" customHeight="1" x14ac:dyDescent="0.25">
      <c r="D273"/>
      <c r="E273"/>
      <c r="F273"/>
    </row>
    <row r="274" spans="4:6" ht="15" customHeight="1" x14ac:dyDescent="0.25">
      <c r="D274"/>
      <c r="E274"/>
      <c r="F274"/>
    </row>
    <row r="275" spans="4:6" ht="15" customHeight="1" x14ac:dyDescent="0.25">
      <c r="D275"/>
      <c r="E275"/>
      <c r="F275"/>
    </row>
    <row r="276" spans="4:6" ht="15" customHeight="1" x14ac:dyDescent="0.25">
      <c r="D276"/>
      <c r="E276"/>
      <c r="F276"/>
    </row>
    <row r="277" spans="4:6" ht="15" customHeight="1" x14ac:dyDescent="0.25">
      <c r="D277"/>
      <c r="E277"/>
      <c r="F277"/>
    </row>
    <row r="278" spans="4:6" ht="15" customHeight="1" x14ac:dyDescent="0.25">
      <c r="D278"/>
      <c r="E278"/>
      <c r="F278"/>
    </row>
    <row r="279" spans="4:6" ht="15" customHeight="1" x14ac:dyDescent="0.25">
      <c r="D279"/>
      <c r="E279"/>
      <c r="F279"/>
    </row>
    <row r="280" spans="4:6" ht="15" customHeight="1" x14ac:dyDescent="0.25">
      <c r="D280"/>
      <c r="E280"/>
      <c r="F280"/>
    </row>
    <row r="281" spans="4:6" ht="15" customHeight="1" x14ac:dyDescent="0.25">
      <c r="D281"/>
      <c r="E281"/>
      <c r="F281"/>
    </row>
    <row r="282" spans="4:6" ht="15" customHeight="1" x14ac:dyDescent="0.25">
      <c r="D282"/>
      <c r="E282"/>
      <c r="F282"/>
    </row>
    <row r="283" spans="4:6" ht="15" customHeight="1" x14ac:dyDescent="0.25">
      <c r="D283"/>
      <c r="E283"/>
      <c r="F283"/>
    </row>
    <row r="284" spans="4:6" ht="15" customHeight="1" x14ac:dyDescent="0.25">
      <c r="D284"/>
      <c r="E284"/>
      <c r="F284"/>
    </row>
    <row r="285" spans="4:6" ht="15" customHeight="1" x14ac:dyDescent="0.25">
      <c r="D285"/>
      <c r="E285"/>
      <c r="F285"/>
    </row>
    <row r="286" spans="4:6" ht="15" customHeight="1" x14ac:dyDescent="0.25">
      <c r="D286"/>
      <c r="E286"/>
      <c r="F286"/>
    </row>
    <row r="287" spans="4:6" ht="15" customHeight="1" x14ac:dyDescent="0.25">
      <c r="D287"/>
      <c r="E287"/>
      <c r="F287"/>
    </row>
    <row r="288" spans="4:6" ht="15" customHeight="1" x14ac:dyDescent="0.25">
      <c r="D288"/>
      <c r="E288"/>
      <c r="F288"/>
    </row>
    <row r="289" spans="4:6" ht="15" customHeight="1" x14ac:dyDescent="0.25">
      <c r="D289"/>
      <c r="E289"/>
      <c r="F289"/>
    </row>
    <row r="290" spans="4:6" ht="15" customHeight="1" x14ac:dyDescent="0.25">
      <c r="D290"/>
      <c r="E290"/>
      <c r="F290"/>
    </row>
    <row r="291" spans="4:6" ht="15" customHeight="1" x14ac:dyDescent="0.25">
      <c r="D291"/>
      <c r="E291"/>
      <c r="F291"/>
    </row>
    <row r="292" spans="4:6" ht="15" customHeight="1" x14ac:dyDescent="0.25">
      <c r="D292"/>
      <c r="E292"/>
      <c r="F292"/>
    </row>
    <row r="293" spans="4:6" ht="15" customHeight="1" x14ac:dyDescent="0.25">
      <c r="D293"/>
      <c r="E293"/>
      <c r="F293"/>
    </row>
    <row r="294" spans="4:6" ht="15" customHeight="1" x14ac:dyDescent="0.25">
      <c r="D294"/>
      <c r="E294"/>
      <c r="F294"/>
    </row>
    <row r="295" spans="4:6" ht="15" customHeight="1" x14ac:dyDescent="0.25">
      <c r="D295"/>
      <c r="E295"/>
      <c r="F295"/>
    </row>
    <row r="296" spans="4:6" ht="15" customHeight="1" x14ac:dyDescent="0.25">
      <c r="D296"/>
      <c r="E296"/>
      <c r="F296"/>
    </row>
    <row r="297" spans="4:6" ht="15" customHeight="1" x14ac:dyDescent="0.25">
      <c r="D297"/>
      <c r="E297"/>
      <c r="F297"/>
    </row>
    <row r="298" spans="4:6" ht="15" customHeight="1" x14ac:dyDescent="0.25">
      <c r="D298"/>
      <c r="E298"/>
      <c r="F298"/>
    </row>
    <row r="299" spans="4:6" ht="15" customHeight="1" x14ac:dyDescent="0.25">
      <c r="D299"/>
      <c r="E299"/>
      <c r="F299"/>
    </row>
    <row r="300" spans="4:6" ht="15" customHeight="1" x14ac:dyDescent="0.25">
      <c r="D300"/>
      <c r="E300"/>
      <c r="F300"/>
    </row>
    <row r="301" spans="4:6" ht="15" customHeight="1" x14ac:dyDescent="0.25">
      <c r="D301"/>
      <c r="E301"/>
      <c r="F301"/>
    </row>
    <row r="302" spans="4:6" ht="15" customHeight="1" x14ac:dyDescent="0.25">
      <c r="D302"/>
      <c r="E302"/>
      <c r="F302"/>
    </row>
    <row r="303" spans="4:6" ht="15" customHeight="1" x14ac:dyDescent="0.25">
      <c r="D303"/>
      <c r="E303"/>
      <c r="F303"/>
    </row>
    <row r="304" spans="4:6" ht="15" customHeight="1" x14ac:dyDescent="0.25">
      <c r="D304"/>
      <c r="E304"/>
      <c r="F304"/>
    </row>
    <row r="305" spans="4:6" ht="15" customHeight="1" x14ac:dyDescent="0.25">
      <c r="D305"/>
      <c r="E305"/>
      <c r="F305"/>
    </row>
    <row r="306" spans="4:6" ht="15" customHeight="1" x14ac:dyDescent="0.25">
      <c r="D306"/>
      <c r="E306"/>
      <c r="F306"/>
    </row>
    <row r="307" spans="4:6" ht="15" customHeight="1" x14ac:dyDescent="0.25">
      <c r="D307"/>
      <c r="E307"/>
      <c r="F307"/>
    </row>
    <row r="308" spans="4:6" ht="15" customHeight="1" x14ac:dyDescent="0.25">
      <c r="D308"/>
      <c r="E308"/>
      <c r="F308"/>
    </row>
    <row r="309" spans="4:6" ht="15" customHeight="1" x14ac:dyDescent="0.25">
      <c r="D309"/>
      <c r="E309"/>
      <c r="F309"/>
    </row>
    <row r="310" spans="4:6" ht="15" customHeight="1" x14ac:dyDescent="0.25">
      <c r="D310"/>
      <c r="E310"/>
      <c r="F310"/>
    </row>
    <row r="311" spans="4:6" ht="15" customHeight="1" x14ac:dyDescent="0.25">
      <c r="D311"/>
      <c r="E311"/>
      <c r="F311"/>
    </row>
    <row r="312" spans="4:6" ht="15" customHeight="1" x14ac:dyDescent="0.25">
      <c r="D312"/>
      <c r="E312"/>
      <c r="F312"/>
    </row>
    <row r="313" spans="4:6" ht="15" customHeight="1" x14ac:dyDescent="0.25">
      <c r="D313"/>
      <c r="E313"/>
      <c r="F313"/>
    </row>
    <row r="314" spans="4:6" ht="15" customHeight="1" x14ac:dyDescent="0.25">
      <c r="D314"/>
      <c r="E314"/>
      <c r="F314"/>
    </row>
    <row r="315" spans="4:6" ht="15" customHeight="1" x14ac:dyDescent="0.25">
      <c r="D315"/>
      <c r="E315"/>
      <c r="F315"/>
    </row>
    <row r="316" spans="4:6" ht="15" customHeight="1" x14ac:dyDescent="0.25">
      <c r="D316"/>
      <c r="E316"/>
      <c r="F316"/>
    </row>
    <row r="317" spans="4:6" ht="15" customHeight="1" x14ac:dyDescent="0.25">
      <c r="D317"/>
      <c r="E317"/>
      <c r="F317"/>
    </row>
    <row r="318" spans="4:6" ht="15" customHeight="1" x14ac:dyDescent="0.25">
      <c r="D318"/>
      <c r="E318"/>
      <c r="F318"/>
    </row>
    <row r="319" spans="4:6" ht="15" customHeight="1" x14ac:dyDescent="0.25">
      <c r="D319"/>
      <c r="E319"/>
      <c r="F319"/>
    </row>
    <row r="320" spans="4:6" ht="15" customHeight="1" x14ac:dyDescent="0.25">
      <c r="D320"/>
      <c r="E320"/>
      <c r="F320"/>
    </row>
    <row r="321" spans="4:6" ht="15" customHeight="1" x14ac:dyDescent="0.25">
      <c r="D321"/>
      <c r="E321"/>
      <c r="F321"/>
    </row>
    <row r="322" spans="4:6" ht="15" customHeight="1" x14ac:dyDescent="0.25">
      <c r="D322"/>
      <c r="E322"/>
      <c r="F322"/>
    </row>
    <row r="323" spans="4:6" ht="15" customHeight="1" x14ac:dyDescent="0.25">
      <c r="D323"/>
      <c r="E323"/>
      <c r="F323"/>
    </row>
    <row r="324" spans="4:6" ht="15" customHeight="1" x14ac:dyDescent="0.25">
      <c r="D324"/>
      <c r="E324"/>
      <c r="F324"/>
    </row>
    <row r="325" spans="4:6" ht="15" customHeight="1" x14ac:dyDescent="0.25">
      <c r="D325"/>
      <c r="E325"/>
      <c r="F325"/>
    </row>
    <row r="326" spans="4:6" ht="15" customHeight="1" x14ac:dyDescent="0.25">
      <c r="D326"/>
      <c r="E326"/>
      <c r="F326"/>
    </row>
    <row r="327" spans="4:6" ht="15" customHeight="1" x14ac:dyDescent="0.25">
      <c r="D327"/>
      <c r="E327"/>
      <c r="F327"/>
    </row>
    <row r="328" spans="4:6" ht="15" customHeight="1" x14ac:dyDescent="0.25">
      <c r="D328"/>
      <c r="E328"/>
      <c r="F328"/>
    </row>
    <row r="329" spans="4:6" ht="15" customHeight="1" x14ac:dyDescent="0.25">
      <c r="D329"/>
      <c r="E329"/>
      <c r="F329"/>
    </row>
    <row r="330" spans="4:6" ht="15" customHeight="1" x14ac:dyDescent="0.25">
      <c r="D330"/>
      <c r="E330"/>
      <c r="F330"/>
    </row>
    <row r="331" spans="4:6" ht="15" customHeight="1" x14ac:dyDescent="0.25">
      <c r="D331"/>
      <c r="E331"/>
      <c r="F331"/>
    </row>
    <row r="332" spans="4:6" ht="15" customHeight="1" x14ac:dyDescent="0.25">
      <c r="D332"/>
      <c r="E332"/>
      <c r="F332"/>
    </row>
    <row r="333" spans="4:6" ht="15" customHeight="1" x14ac:dyDescent="0.25">
      <c r="D333"/>
      <c r="E333"/>
      <c r="F333"/>
    </row>
    <row r="334" spans="4:6" ht="15" customHeight="1" x14ac:dyDescent="0.25">
      <c r="D334"/>
      <c r="E334"/>
      <c r="F334"/>
    </row>
    <row r="335" spans="4:6" ht="15" customHeight="1" x14ac:dyDescent="0.25">
      <c r="D335"/>
      <c r="E335"/>
      <c r="F335"/>
    </row>
    <row r="336" spans="4:6" ht="15" customHeight="1" x14ac:dyDescent="0.25">
      <c r="D336"/>
      <c r="E336"/>
      <c r="F336"/>
    </row>
    <row r="337" spans="4:6" ht="15" customHeight="1" x14ac:dyDescent="0.25">
      <c r="D337"/>
      <c r="E337"/>
      <c r="F337"/>
    </row>
    <row r="338" spans="4:6" ht="15" customHeight="1" x14ac:dyDescent="0.25">
      <c r="D338"/>
      <c r="E338"/>
      <c r="F338"/>
    </row>
    <row r="339" spans="4:6" ht="15" customHeight="1" x14ac:dyDescent="0.25">
      <c r="D339"/>
      <c r="E339"/>
      <c r="F339"/>
    </row>
    <row r="340" spans="4:6" ht="15" customHeight="1" x14ac:dyDescent="0.25">
      <c r="D340"/>
      <c r="E340"/>
      <c r="F340"/>
    </row>
    <row r="341" spans="4:6" ht="15" customHeight="1" x14ac:dyDescent="0.25">
      <c r="D341"/>
      <c r="E341"/>
      <c r="F341"/>
    </row>
    <row r="342" spans="4:6" ht="15" customHeight="1" x14ac:dyDescent="0.25">
      <c r="D342"/>
      <c r="E342"/>
      <c r="F342"/>
    </row>
    <row r="343" spans="4:6" ht="15" customHeight="1" x14ac:dyDescent="0.25">
      <c r="D343"/>
      <c r="E343"/>
      <c r="F343"/>
    </row>
    <row r="344" spans="4:6" ht="15" customHeight="1" x14ac:dyDescent="0.25">
      <c r="D344"/>
      <c r="E344"/>
      <c r="F344"/>
    </row>
    <row r="345" spans="4:6" ht="15" customHeight="1" x14ac:dyDescent="0.25">
      <c r="D345"/>
      <c r="E345"/>
      <c r="F345"/>
    </row>
    <row r="346" spans="4:6" ht="15" customHeight="1" x14ac:dyDescent="0.25">
      <c r="D346"/>
      <c r="E346"/>
      <c r="F346"/>
    </row>
    <row r="347" spans="4:6" ht="15" customHeight="1" x14ac:dyDescent="0.25">
      <c r="D347"/>
      <c r="E347"/>
      <c r="F347"/>
    </row>
    <row r="348" spans="4:6" ht="15" customHeight="1" x14ac:dyDescent="0.25">
      <c r="D348"/>
      <c r="E348"/>
      <c r="F348"/>
    </row>
    <row r="349" spans="4:6" ht="15" customHeight="1" x14ac:dyDescent="0.25">
      <c r="D349"/>
      <c r="E349"/>
      <c r="F349"/>
    </row>
    <row r="350" spans="4:6" ht="15" customHeight="1" x14ac:dyDescent="0.25">
      <c r="D350"/>
      <c r="E350"/>
      <c r="F350"/>
    </row>
    <row r="351" spans="4:6" ht="15" customHeight="1" x14ac:dyDescent="0.25">
      <c r="D351"/>
      <c r="E351"/>
      <c r="F351"/>
    </row>
    <row r="352" spans="4:6" ht="15" customHeight="1" x14ac:dyDescent="0.25">
      <c r="D352"/>
      <c r="E352"/>
      <c r="F352"/>
    </row>
    <row r="353" spans="4:6" ht="15" customHeight="1" x14ac:dyDescent="0.25">
      <c r="D353"/>
      <c r="E353"/>
      <c r="F353"/>
    </row>
    <row r="354" spans="4:6" ht="15" customHeight="1" x14ac:dyDescent="0.25">
      <c r="D354"/>
      <c r="E354"/>
      <c r="F354"/>
    </row>
    <row r="355" spans="4:6" ht="15" customHeight="1" x14ac:dyDescent="0.25">
      <c r="D355"/>
      <c r="E355"/>
      <c r="F355"/>
    </row>
    <row r="356" spans="4:6" ht="15" customHeight="1" x14ac:dyDescent="0.25">
      <c r="D356"/>
      <c r="E356"/>
      <c r="F356"/>
    </row>
    <row r="357" spans="4:6" ht="15" customHeight="1" x14ac:dyDescent="0.25">
      <c r="D357"/>
      <c r="E357"/>
      <c r="F357"/>
    </row>
    <row r="358" spans="4:6" ht="15" customHeight="1" x14ac:dyDescent="0.25">
      <c r="D358"/>
      <c r="E358"/>
      <c r="F358"/>
    </row>
    <row r="359" spans="4:6" ht="15" customHeight="1" x14ac:dyDescent="0.25">
      <c r="D359"/>
      <c r="E359"/>
      <c r="F359"/>
    </row>
    <row r="360" spans="4:6" ht="15" customHeight="1" x14ac:dyDescent="0.25">
      <c r="D360"/>
      <c r="E360"/>
      <c r="F360"/>
    </row>
    <row r="361" spans="4:6" ht="15" customHeight="1" x14ac:dyDescent="0.25">
      <c r="D361"/>
      <c r="E361"/>
      <c r="F361"/>
    </row>
    <row r="362" spans="4:6" ht="15" customHeight="1" x14ac:dyDescent="0.25">
      <c r="D362"/>
      <c r="E362"/>
      <c r="F362"/>
    </row>
    <row r="363" spans="4:6" ht="15" customHeight="1" x14ac:dyDescent="0.25">
      <c r="D363"/>
      <c r="E363"/>
      <c r="F363"/>
    </row>
    <row r="364" spans="4:6" ht="15" customHeight="1" x14ac:dyDescent="0.25">
      <c r="D364"/>
      <c r="E364"/>
      <c r="F364"/>
    </row>
    <row r="365" spans="4:6" ht="15" customHeight="1" x14ac:dyDescent="0.25">
      <c r="D365"/>
      <c r="E365"/>
      <c r="F365"/>
    </row>
    <row r="366" spans="4:6" ht="15" customHeight="1" x14ac:dyDescent="0.25">
      <c r="D366"/>
      <c r="E366"/>
      <c r="F366"/>
    </row>
    <row r="367" spans="4:6" ht="15" customHeight="1" x14ac:dyDescent="0.25">
      <c r="D367"/>
      <c r="E367"/>
      <c r="F367"/>
    </row>
    <row r="368" spans="4:6" ht="15" customHeight="1" x14ac:dyDescent="0.25">
      <c r="D368"/>
      <c r="E368"/>
      <c r="F368"/>
    </row>
    <row r="369" spans="4:6" ht="15" customHeight="1" x14ac:dyDescent="0.25">
      <c r="D369"/>
      <c r="E369"/>
      <c r="F369"/>
    </row>
    <row r="370" spans="4:6" ht="15" customHeight="1" x14ac:dyDescent="0.25">
      <c r="D370"/>
      <c r="E370"/>
      <c r="F370"/>
    </row>
    <row r="371" spans="4:6" ht="15" customHeight="1" x14ac:dyDescent="0.25">
      <c r="D371"/>
      <c r="E371"/>
      <c r="F371"/>
    </row>
    <row r="372" spans="4:6" ht="15" customHeight="1" x14ac:dyDescent="0.25">
      <c r="D372"/>
      <c r="E372"/>
      <c r="F372"/>
    </row>
    <row r="373" spans="4:6" ht="15" customHeight="1" x14ac:dyDescent="0.25">
      <c r="D373"/>
      <c r="E373"/>
      <c r="F373"/>
    </row>
    <row r="374" spans="4:6" ht="15" customHeight="1" x14ac:dyDescent="0.25">
      <c r="D374"/>
      <c r="E374"/>
      <c r="F374"/>
    </row>
    <row r="375" spans="4:6" ht="15" customHeight="1" x14ac:dyDescent="0.25">
      <c r="D375"/>
      <c r="E375"/>
      <c r="F375"/>
    </row>
    <row r="376" spans="4:6" ht="15" customHeight="1" x14ac:dyDescent="0.25">
      <c r="D376"/>
      <c r="E376"/>
      <c r="F376"/>
    </row>
    <row r="377" spans="4:6" ht="15" customHeight="1" x14ac:dyDescent="0.25">
      <c r="D377"/>
      <c r="E377"/>
      <c r="F377"/>
    </row>
    <row r="378" spans="4:6" ht="15" customHeight="1" x14ac:dyDescent="0.25">
      <c r="D378"/>
      <c r="E378"/>
      <c r="F378"/>
    </row>
    <row r="379" spans="4:6" ht="15" customHeight="1" x14ac:dyDescent="0.25">
      <c r="D379"/>
      <c r="E379"/>
      <c r="F379"/>
    </row>
    <row r="380" spans="4:6" ht="15" customHeight="1" x14ac:dyDescent="0.25">
      <c r="D380"/>
      <c r="E380"/>
      <c r="F380"/>
    </row>
    <row r="381" spans="4:6" ht="15" customHeight="1" x14ac:dyDescent="0.25">
      <c r="D381"/>
      <c r="E381"/>
      <c r="F381"/>
    </row>
    <row r="382" spans="4:6" ht="15" customHeight="1" x14ac:dyDescent="0.25">
      <c r="D382"/>
      <c r="E382"/>
      <c r="F382"/>
    </row>
    <row r="383" spans="4:6" ht="15" customHeight="1" x14ac:dyDescent="0.25">
      <c r="D383"/>
      <c r="E383"/>
      <c r="F383"/>
    </row>
    <row r="384" spans="4:6" ht="15" customHeight="1" x14ac:dyDescent="0.25">
      <c r="D384"/>
      <c r="E384"/>
      <c r="F384"/>
    </row>
    <row r="385" spans="4:6" ht="15" customHeight="1" x14ac:dyDescent="0.25">
      <c r="D385"/>
      <c r="E385"/>
      <c r="F385"/>
    </row>
    <row r="386" spans="4:6" ht="15" customHeight="1" x14ac:dyDescent="0.25">
      <c r="D386"/>
      <c r="E386"/>
      <c r="F386"/>
    </row>
    <row r="387" spans="4:6" ht="15" customHeight="1" x14ac:dyDescent="0.25">
      <c r="D387"/>
      <c r="E387"/>
      <c r="F387"/>
    </row>
    <row r="388" spans="4:6" ht="15" customHeight="1" x14ac:dyDescent="0.25">
      <c r="D388"/>
      <c r="E388"/>
      <c r="F388"/>
    </row>
    <row r="389" spans="4:6" ht="15" customHeight="1" x14ac:dyDescent="0.25">
      <c r="D389"/>
      <c r="E389"/>
      <c r="F389"/>
    </row>
    <row r="390" spans="4:6" ht="15" customHeight="1" x14ac:dyDescent="0.25">
      <c r="D390"/>
      <c r="E390"/>
      <c r="F390"/>
    </row>
    <row r="391" spans="4:6" ht="15" customHeight="1" x14ac:dyDescent="0.25">
      <c r="D391"/>
      <c r="E391"/>
      <c r="F391"/>
    </row>
    <row r="392" spans="4:6" ht="15" customHeight="1" x14ac:dyDescent="0.25">
      <c r="D392"/>
      <c r="E392"/>
      <c r="F392"/>
    </row>
    <row r="393" spans="4:6" ht="15" customHeight="1" x14ac:dyDescent="0.25">
      <c r="D393"/>
      <c r="E393"/>
      <c r="F393"/>
    </row>
    <row r="394" spans="4:6" ht="15" customHeight="1" x14ac:dyDescent="0.25">
      <c r="D394"/>
      <c r="E394"/>
      <c r="F394"/>
    </row>
    <row r="395" spans="4:6" ht="15" customHeight="1" x14ac:dyDescent="0.25">
      <c r="D395"/>
      <c r="E395"/>
      <c r="F395"/>
    </row>
    <row r="396" spans="4:6" ht="15" customHeight="1" x14ac:dyDescent="0.25">
      <c r="D396"/>
      <c r="E396"/>
      <c r="F396"/>
    </row>
    <row r="397" spans="4:6" ht="15" customHeight="1" x14ac:dyDescent="0.25">
      <c r="D397"/>
      <c r="E397"/>
      <c r="F397"/>
    </row>
    <row r="398" spans="4:6" ht="15" customHeight="1" x14ac:dyDescent="0.25">
      <c r="D398"/>
      <c r="E398"/>
      <c r="F398"/>
    </row>
    <row r="399" spans="4:6" ht="15" customHeight="1" x14ac:dyDescent="0.25">
      <c r="D399"/>
      <c r="E399"/>
      <c r="F399"/>
    </row>
    <row r="400" spans="4:6" ht="15" customHeight="1" x14ac:dyDescent="0.25">
      <c r="D400"/>
      <c r="E400"/>
      <c r="F400"/>
    </row>
    <row r="401" spans="4:6" ht="15" customHeight="1" x14ac:dyDescent="0.25">
      <c r="D401"/>
      <c r="E401"/>
      <c r="F401"/>
    </row>
    <row r="402" spans="4:6" ht="15" customHeight="1" x14ac:dyDescent="0.25">
      <c r="D402"/>
      <c r="E402"/>
      <c r="F402"/>
    </row>
    <row r="403" spans="4:6" ht="15" customHeight="1" x14ac:dyDescent="0.25">
      <c r="D403"/>
      <c r="E403"/>
      <c r="F403"/>
    </row>
    <row r="404" spans="4:6" ht="15" customHeight="1" x14ac:dyDescent="0.25">
      <c r="D404"/>
      <c r="E404"/>
      <c r="F404"/>
    </row>
    <row r="405" spans="4:6" ht="15" customHeight="1" x14ac:dyDescent="0.25">
      <c r="D405"/>
      <c r="E405"/>
      <c r="F405"/>
    </row>
    <row r="406" spans="4:6" ht="15" customHeight="1" x14ac:dyDescent="0.25">
      <c r="D406"/>
      <c r="E406"/>
      <c r="F406"/>
    </row>
    <row r="407" spans="4:6" ht="15" customHeight="1" x14ac:dyDescent="0.25">
      <c r="D407"/>
      <c r="E407"/>
      <c r="F407"/>
    </row>
    <row r="408" spans="4:6" ht="15" customHeight="1" x14ac:dyDescent="0.25">
      <c r="D408"/>
      <c r="E408"/>
      <c r="F408"/>
    </row>
    <row r="409" spans="4:6" ht="15" customHeight="1" x14ac:dyDescent="0.25">
      <c r="D409"/>
      <c r="E409"/>
      <c r="F409"/>
    </row>
    <row r="410" spans="4:6" ht="15" customHeight="1" x14ac:dyDescent="0.25">
      <c r="D410"/>
      <c r="E410"/>
      <c r="F410"/>
    </row>
    <row r="411" spans="4:6" ht="15" customHeight="1" x14ac:dyDescent="0.25">
      <c r="D411"/>
      <c r="E411"/>
      <c r="F411"/>
    </row>
    <row r="412" spans="4:6" ht="15" customHeight="1" x14ac:dyDescent="0.25">
      <c r="D412"/>
      <c r="E412"/>
      <c r="F412"/>
    </row>
    <row r="413" spans="4:6" ht="15" customHeight="1" x14ac:dyDescent="0.25">
      <c r="D413"/>
      <c r="E413"/>
      <c r="F413"/>
    </row>
    <row r="414" spans="4:6" ht="15" customHeight="1" x14ac:dyDescent="0.25">
      <c r="D414"/>
      <c r="E414"/>
      <c r="F414"/>
    </row>
    <row r="415" spans="4:6" ht="15" customHeight="1" x14ac:dyDescent="0.25">
      <c r="D415"/>
      <c r="E415"/>
      <c r="F415"/>
    </row>
    <row r="416" spans="4:6" ht="15" customHeight="1" x14ac:dyDescent="0.25">
      <c r="D416"/>
      <c r="E416"/>
      <c r="F416"/>
    </row>
    <row r="417" spans="4:6" ht="15" customHeight="1" x14ac:dyDescent="0.25">
      <c r="D417"/>
      <c r="E417"/>
      <c r="F417"/>
    </row>
    <row r="418" spans="4:6" ht="15" customHeight="1" x14ac:dyDescent="0.25">
      <c r="D418"/>
      <c r="E418"/>
      <c r="F418"/>
    </row>
    <row r="419" spans="4:6" ht="15" customHeight="1" x14ac:dyDescent="0.25">
      <c r="D419"/>
      <c r="E419"/>
      <c r="F419"/>
    </row>
    <row r="420" spans="4:6" ht="15" customHeight="1" x14ac:dyDescent="0.25">
      <c r="D420"/>
      <c r="E420"/>
      <c r="F420"/>
    </row>
    <row r="421" spans="4:6" ht="15" customHeight="1" x14ac:dyDescent="0.25">
      <c r="D421"/>
      <c r="E421"/>
      <c r="F421"/>
    </row>
    <row r="422" spans="4:6" ht="15" customHeight="1" x14ac:dyDescent="0.25">
      <c r="D422"/>
      <c r="E422"/>
      <c r="F422"/>
    </row>
    <row r="423" spans="4:6" ht="15" customHeight="1" x14ac:dyDescent="0.25">
      <c r="D423"/>
      <c r="E423"/>
      <c r="F423"/>
    </row>
    <row r="424" spans="4:6" ht="15" customHeight="1" x14ac:dyDescent="0.25">
      <c r="D424"/>
      <c r="E424"/>
      <c r="F424"/>
    </row>
    <row r="425" spans="4:6" ht="15" customHeight="1" x14ac:dyDescent="0.25">
      <c r="D425"/>
      <c r="E425"/>
      <c r="F425"/>
    </row>
    <row r="426" spans="4:6" ht="15" customHeight="1" x14ac:dyDescent="0.25">
      <c r="D426"/>
      <c r="E426"/>
      <c r="F426"/>
    </row>
    <row r="427" spans="4:6" ht="15" customHeight="1" x14ac:dyDescent="0.25">
      <c r="D427"/>
      <c r="E427"/>
      <c r="F427"/>
    </row>
    <row r="428" spans="4:6" ht="15" customHeight="1" x14ac:dyDescent="0.25">
      <c r="D428"/>
      <c r="E428"/>
      <c r="F428"/>
    </row>
    <row r="429" spans="4:6" ht="15" customHeight="1" x14ac:dyDescent="0.25">
      <c r="D429"/>
      <c r="E429"/>
      <c r="F429"/>
    </row>
    <row r="430" spans="4:6" ht="15" customHeight="1" x14ac:dyDescent="0.25">
      <c r="D430"/>
      <c r="E430"/>
      <c r="F430"/>
    </row>
    <row r="431" spans="4:6" ht="15" customHeight="1" x14ac:dyDescent="0.25">
      <c r="D431"/>
      <c r="E431"/>
      <c r="F431"/>
    </row>
    <row r="432" spans="4:6" ht="15" customHeight="1" x14ac:dyDescent="0.25">
      <c r="D432"/>
      <c r="E432"/>
      <c r="F432"/>
    </row>
    <row r="433" spans="4:6" ht="15" customHeight="1" x14ac:dyDescent="0.25">
      <c r="D433"/>
      <c r="E433"/>
      <c r="F433"/>
    </row>
    <row r="434" spans="4:6" ht="15" customHeight="1" x14ac:dyDescent="0.25">
      <c r="D434"/>
      <c r="E434"/>
      <c r="F434"/>
    </row>
    <row r="435" spans="4:6" ht="15" customHeight="1" x14ac:dyDescent="0.25">
      <c r="D435"/>
      <c r="E435"/>
      <c r="F435"/>
    </row>
    <row r="436" spans="4:6" ht="15" customHeight="1" x14ac:dyDescent="0.25">
      <c r="D436"/>
      <c r="E436"/>
      <c r="F436"/>
    </row>
    <row r="437" spans="4:6" ht="15" customHeight="1" x14ac:dyDescent="0.25">
      <c r="D437"/>
      <c r="E437"/>
      <c r="F437"/>
    </row>
    <row r="438" spans="4:6" ht="15" customHeight="1" x14ac:dyDescent="0.25">
      <c r="D438"/>
      <c r="E438"/>
      <c r="F438"/>
    </row>
    <row r="439" spans="4:6" ht="15" customHeight="1" x14ac:dyDescent="0.25">
      <c r="D439"/>
      <c r="E439"/>
      <c r="F439"/>
    </row>
    <row r="440" spans="4:6" ht="15" customHeight="1" x14ac:dyDescent="0.25">
      <c r="D440"/>
      <c r="E440"/>
      <c r="F440"/>
    </row>
    <row r="441" spans="4:6" ht="15" customHeight="1" x14ac:dyDescent="0.25">
      <c r="D441"/>
      <c r="E441"/>
      <c r="F441"/>
    </row>
    <row r="442" spans="4:6" ht="15" customHeight="1" x14ac:dyDescent="0.25">
      <c r="D442"/>
      <c r="E442"/>
      <c r="F442"/>
    </row>
    <row r="443" spans="4:6" ht="15" customHeight="1" x14ac:dyDescent="0.25">
      <c r="D443"/>
      <c r="E443"/>
      <c r="F443"/>
    </row>
    <row r="444" spans="4:6" ht="15" customHeight="1" x14ac:dyDescent="0.25">
      <c r="D444"/>
      <c r="E444"/>
      <c r="F444"/>
    </row>
    <row r="445" spans="4:6" ht="15" customHeight="1" x14ac:dyDescent="0.25">
      <c r="D445"/>
      <c r="E445"/>
      <c r="F445"/>
    </row>
    <row r="446" spans="4:6" ht="15" customHeight="1" x14ac:dyDescent="0.25">
      <c r="D446"/>
      <c r="E446"/>
      <c r="F446"/>
    </row>
    <row r="447" spans="4:6" ht="15" customHeight="1" x14ac:dyDescent="0.25">
      <c r="D447"/>
      <c r="E447"/>
      <c r="F447"/>
    </row>
    <row r="448" spans="4:6" ht="15" customHeight="1" x14ac:dyDescent="0.25">
      <c r="D448"/>
      <c r="E448"/>
      <c r="F448"/>
    </row>
    <row r="449" spans="4:6" ht="15" customHeight="1" x14ac:dyDescent="0.25">
      <c r="D449"/>
      <c r="E449"/>
      <c r="F449"/>
    </row>
    <row r="450" spans="4:6" ht="15" customHeight="1" x14ac:dyDescent="0.25">
      <c r="D450"/>
      <c r="E450"/>
      <c r="F450"/>
    </row>
    <row r="451" spans="4:6" ht="15" customHeight="1" x14ac:dyDescent="0.25">
      <c r="D451"/>
      <c r="E451"/>
      <c r="F451"/>
    </row>
    <row r="452" spans="4:6" ht="15" customHeight="1" x14ac:dyDescent="0.25">
      <c r="D452"/>
      <c r="E452"/>
      <c r="F452"/>
    </row>
    <row r="453" spans="4:6" ht="15" customHeight="1" x14ac:dyDescent="0.25">
      <c r="D453"/>
      <c r="E453"/>
      <c r="F453"/>
    </row>
    <row r="454" spans="4:6" ht="15" customHeight="1" x14ac:dyDescent="0.25">
      <c r="D454"/>
      <c r="E454"/>
      <c r="F454"/>
    </row>
    <row r="455" spans="4:6" ht="15" customHeight="1" x14ac:dyDescent="0.25">
      <c r="D455"/>
      <c r="E455"/>
      <c r="F455"/>
    </row>
    <row r="456" spans="4:6" ht="15" customHeight="1" x14ac:dyDescent="0.25">
      <c r="D456"/>
      <c r="E456"/>
      <c r="F456"/>
    </row>
    <row r="457" spans="4:6" ht="15" customHeight="1" x14ac:dyDescent="0.25">
      <c r="D457"/>
      <c r="E457"/>
      <c r="F457"/>
    </row>
    <row r="458" spans="4:6" ht="15" customHeight="1" x14ac:dyDescent="0.25">
      <c r="D458"/>
      <c r="E458"/>
      <c r="F458"/>
    </row>
    <row r="459" spans="4:6" ht="15" customHeight="1" x14ac:dyDescent="0.25">
      <c r="D459"/>
      <c r="E459"/>
      <c r="F459"/>
    </row>
    <row r="460" spans="4:6" ht="15" customHeight="1" x14ac:dyDescent="0.25">
      <c r="D460"/>
      <c r="E460"/>
      <c r="F460"/>
    </row>
    <row r="461" spans="4:6" ht="15" customHeight="1" x14ac:dyDescent="0.25">
      <c r="D461"/>
      <c r="E461"/>
      <c r="F461"/>
    </row>
    <row r="462" spans="4:6" ht="15" customHeight="1" x14ac:dyDescent="0.25">
      <c r="D462"/>
      <c r="E462"/>
      <c r="F462"/>
    </row>
    <row r="463" spans="4:6" ht="15" customHeight="1" x14ac:dyDescent="0.25">
      <c r="D463"/>
      <c r="E463"/>
      <c r="F463"/>
    </row>
    <row r="464" spans="4:6" ht="15" customHeight="1" x14ac:dyDescent="0.25">
      <c r="D464"/>
      <c r="E464"/>
      <c r="F464"/>
    </row>
    <row r="465" spans="4:6" ht="15" customHeight="1" x14ac:dyDescent="0.25">
      <c r="D465"/>
      <c r="E465"/>
      <c r="F465"/>
    </row>
    <row r="466" spans="4:6" ht="15" customHeight="1" x14ac:dyDescent="0.25">
      <c r="D466"/>
      <c r="E466"/>
      <c r="F466"/>
    </row>
    <row r="467" spans="4:6" ht="15" customHeight="1" x14ac:dyDescent="0.25">
      <c r="D467"/>
      <c r="E467"/>
      <c r="F467"/>
    </row>
    <row r="468" spans="4:6" ht="15" customHeight="1" x14ac:dyDescent="0.25">
      <c r="D468"/>
      <c r="E468"/>
      <c r="F468"/>
    </row>
    <row r="469" spans="4:6" ht="15" customHeight="1" x14ac:dyDescent="0.25">
      <c r="D469"/>
      <c r="E469"/>
      <c r="F469"/>
    </row>
    <row r="470" spans="4:6" ht="15" customHeight="1" x14ac:dyDescent="0.25">
      <c r="D470"/>
      <c r="E470"/>
      <c r="F470"/>
    </row>
    <row r="471" spans="4:6" ht="15" customHeight="1" x14ac:dyDescent="0.25">
      <c r="D471"/>
      <c r="E471"/>
      <c r="F471"/>
    </row>
    <row r="472" spans="4:6" ht="15" customHeight="1" x14ac:dyDescent="0.25">
      <c r="D472"/>
      <c r="E472"/>
      <c r="F472"/>
    </row>
    <row r="473" spans="4:6" ht="15" customHeight="1" x14ac:dyDescent="0.25">
      <c r="D473"/>
      <c r="E473"/>
      <c r="F473"/>
    </row>
    <row r="474" spans="4:6" ht="15" customHeight="1" x14ac:dyDescent="0.25">
      <c r="D474"/>
      <c r="E474"/>
      <c r="F474"/>
    </row>
    <row r="475" spans="4:6" ht="15" customHeight="1" x14ac:dyDescent="0.25">
      <c r="D475"/>
      <c r="E475"/>
      <c r="F475"/>
    </row>
    <row r="476" spans="4:6" ht="15" customHeight="1" x14ac:dyDescent="0.25">
      <c r="D476"/>
      <c r="E476"/>
      <c r="F476"/>
    </row>
    <row r="477" spans="4:6" ht="15" customHeight="1" x14ac:dyDescent="0.25">
      <c r="D477"/>
      <c r="E477"/>
      <c r="F477"/>
    </row>
    <row r="478" spans="4:6" ht="15" customHeight="1" x14ac:dyDescent="0.25">
      <c r="D478"/>
      <c r="E478"/>
      <c r="F478"/>
    </row>
    <row r="479" spans="4:6" ht="15" customHeight="1" x14ac:dyDescent="0.25">
      <c r="D479"/>
      <c r="E479"/>
      <c r="F479"/>
    </row>
    <row r="480" spans="4:6" ht="15" customHeight="1" x14ac:dyDescent="0.25">
      <c r="D480"/>
      <c r="E480"/>
      <c r="F480"/>
    </row>
    <row r="481" spans="4:6" ht="15" customHeight="1" x14ac:dyDescent="0.25">
      <c r="D481"/>
      <c r="E481"/>
      <c r="F481"/>
    </row>
    <row r="482" spans="4:6" ht="15" customHeight="1" x14ac:dyDescent="0.25">
      <c r="D482"/>
      <c r="E482"/>
      <c r="F482"/>
    </row>
    <row r="483" spans="4:6" ht="15" customHeight="1" x14ac:dyDescent="0.25">
      <c r="D483"/>
      <c r="E483"/>
      <c r="F483"/>
    </row>
    <row r="484" spans="4:6" ht="15" customHeight="1" x14ac:dyDescent="0.25">
      <c r="D484"/>
      <c r="E484"/>
      <c r="F484"/>
    </row>
    <row r="485" spans="4:6" ht="15" customHeight="1" x14ac:dyDescent="0.25">
      <c r="D485"/>
      <c r="E485"/>
      <c r="F485"/>
    </row>
    <row r="486" spans="4:6" ht="15" customHeight="1" x14ac:dyDescent="0.25">
      <c r="D486"/>
      <c r="E486"/>
      <c r="F486"/>
    </row>
    <row r="487" spans="4:6" ht="15" customHeight="1" x14ac:dyDescent="0.25">
      <c r="D487"/>
      <c r="E487"/>
      <c r="F487"/>
    </row>
    <row r="488" spans="4:6" ht="15" customHeight="1" x14ac:dyDescent="0.25">
      <c r="D488"/>
      <c r="E488"/>
      <c r="F488"/>
    </row>
    <row r="489" spans="4:6" ht="15" customHeight="1" x14ac:dyDescent="0.25">
      <c r="D489"/>
      <c r="E489"/>
      <c r="F489"/>
    </row>
    <row r="490" spans="4:6" ht="15" customHeight="1" x14ac:dyDescent="0.25">
      <c r="D490"/>
      <c r="E490"/>
      <c r="F490"/>
    </row>
    <row r="491" spans="4:6" ht="15" customHeight="1" x14ac:dyDescent="0.25">
      <c r="D491"/>
      <c r="E491"/>
      <c r="F491"/>
    </row>
    <row r="492" spans="4:6" ht="15" customHeight="1" x14ac:dyDescent="0.25">
      <c r="D492"/>
      <c r="E492"/>
      <c r="F492"/>
    </row>
    <row r="493" spans="4:6" ht="15" customHeight="1" x14ac:dyDescent="0.25">
      <c r="D493"/>
      <c r="E493"/>
      <c r="F493"/>
    </row>
    <row r="494" spans="4:6" ht="15" customHeight="1" x14ac:dyDescent="0.25">
      <c r="D494"/>
      <c r="E494"/>
      <c r="F494"/>
    </row>
    <row r="495" spans="4:6" ht="15" customHeight="1" x14ac:dyDescent="0.25">
      <c r="D495"/>
      <c r="E495"/>
      <c r="F495"/>
    </row>
    <row r="496" spans="4:6" ht="15" customHeight="1" x14ac:dyDescent="0.25">
      <c r="D496"/>
      <c r="E496"/>
      <c r="F496"/>
    </row>
    <row r="497" spans="4:6" ht="15" customHeight="1" x14ac:dyDescent="0.25">
      <c r="D497"/>
      <c r="E497"/>
      <c r="F497"/>
    </row>
    <row r="498" spans="4:6" ht="15" customHeight="1" x14ac:dyDescent="0.25">
      <c r="D498"/>
      <c r="E498"/>
      <c r="F498"/>
    </row>
    <row r="499" spans="4:6" ht="15" customHeight="1" x14ac:dyDescent="0.25">
      <c r="D499"/>
      <c r="E499"/>
      <c r="F499"/>
    </row>
    <row r="500" spans="4:6" ht="15" customHeight="1" x14ac:dyDescent="0.25">
      <c r="D500"/>
      <c r="E500"/>
      <c r="F500"/>
    </row>
    <row r="501" spans="4:6" ht="15" customHeight="1" x14ac:dyDescent="0.25">
      <c r="D501"/>
      <c r="E501"/>
      <c r="F501"/>
    </row>
    <row r="502" spans="4:6" ht="15" customHeight="1" x14ac:dyDescent="0.25">
      <c r="D502"/>
      <c r="E502"/>
      <c r="F502"/>
    </row>
    <row r="503" spans="4:6" ht="15" customHeight="1" x14ac:dyDescent="0.25">
      <c r="D503"/>
      <c r="E503"/>
      <c r="F503"/>
    </row>
    <row r="504" spans="4:6" ht="15" customHeight="1" x14ac:dyDescent="0.25">
      <c r="D504"/>
      <c r="E504"/>
      <c r="F504"/>
    </row>
    <row r="505" spans="4:6" ht="15" customHeight="1" x14ac:dyDescent="0.25">
      <c r="D505"/>
      <c r="E505"/>
      <c r="F505"/>
    </row>
    <row r="506" spans="4:6" ht="15" customHeight="1" x14ac:dyDescent="0.25">
      <c r="D506"/>
      <c r="E506"/>
      <c r="F506"/>
    </row>
    <row r="507" spans="4:6" ht="15" customHeight="1" x14ac:dyDescent="0.25">
      <c r="D507"/>
      <c r="E507"/>
      <c r="F507"/>
    </row>
    <row r="508" spans="4:6" ht="15" customHeight="1" x14ac:dyDescent="0.25">
      <c r="D508"/>
      <c r="E508"/>
      <c r="F508"/>
    </row>
    <row r="509" spans="4:6" ht="15" customHeight="1" x14ac:dyDescent="0.25">
      <c r="D509"/>
      <c r="E509"/>
      <c r="F509"/>
    </row>
    <row r="510" spans="4:6" ht="15" customHeight="1" x14ac:dyDescent="0.25">
      <c r="D510"/>
      <c r="E510"/>
      <c r="F510"/>
    </row>
    <row r="511" spans="4:6" ht="15" customHeight="1" x14ac:dyDescent="0.25">
      <c r="D511"/>
      <c r="E511"/>
      <c r="F511"/>
    </row>
    <row r="512" spans="4:6" ht="15" customHeight="1" x14ac:dyDescent="0.25">
      <c r="D512"/>
      <c r="E512"/>
      <c r="F512"/>
    </row>
    <row r="513" spans="4:6" ht="15" customHeight="1" x14ac:dyDescent="0.25">
      <c r="D513"/>
      <c r="E513"/>
      <c r="F513"/>
    </row>
    <row r="514" spans="4:6" ht="15" customHeight="1" x14ac:dyDescent="0.25">
      <c r="D514"/>
      <c r="E514"/>
      <c r="F514"/>
    </row>
    <row r="515" spans="4:6" ht="15" customHeight="1" x14ac:dyDescent="0.25">
      <c r="D515"/>
      <c r="E515"/>
      <c r="F515"/>
    </row>
    <row r="516" spans="4:6" ht="15" customHeight="1" x14ac:dyDescent="0.25">
      <c r="D516"/>
      <c r="E516"/>
      <c r="F516"/>
    </row>
    <row r="517" spans="4:6" ht="15" customHeight="1" x14ac:dyDescent="0.25">
      <c r="D517"/>
      <c r="E517"/>
      <c r="F517"/>
    </row>
    <row r="518" spans="4:6" ht="15" customHeight="1" x14ac:dyDescent="0.25">
      <c r="D518"/>
      <c r="E518"/>
      <c r="F518"/>
    </row>
    <row r="519" spans="4:6" ht="15" customHeight="1" x14ac:dyDescent="0.25">
      <c r="D519"/>
      <c r="E519"/>
      <c r="F519"/>
    </row>
    <row r="520" spans="4:6" ht="15" customHeight="1" x14ac:dyDescent="0.25">
      <c r="D520"/>
      <c r="E520"/>
      <c r="F520"/>
    </row>
    <row r="521" spans="4:6" ht="15" customHeight="1" x14ac:dyDescent="0.25">
      <c r="D521"/>
      <c r="E521"/>
      <c r="F521"/>
    </row>
    <row r="522" spans="4:6" ht="15" customHeight="1" x14ac:dyDescent="0.25">
      <c r="D522"/>
      <c r="E522"/>
      <c r="F522"/>
    </row>
    <row r="523" spans="4:6" ht="15" customHeight="1" x14ac:dyDescent="0.25">
      <c r="D523"/>
      <c r="E523"/>
      <c r="F523"/>
    </row>
    <row r="524" spans="4:6" ht="15" customHeight="1" x14ac:dyDescent="0.25">
      <c r="D524"/>
      <c r="E524"/>
      <c r="F524"/>
    </row>
    <row r="525" spans="4:6" ht="15" customHeight="1" x14ac:dyDescent="0.25">
      <c r="D525"/>
      <c r="E525"/>
      <c r="F525"/>
    </row>
    <row r="526" spans="4:6" ht="15" customHeight="1" x14ac:dyDescent="0.25">
      <c r="D526"/>
      <c r="E526"/>
      <c r="F526"/>
    </row>
    <row r="527" spans="4:6" ht="15" customHeight="1" x14ac:dyDescent="0.25">
      <c r="D527"/>
      <c r="E527"/>
      <c r="F527"/>
    </row>
    <row r="528" spans="4:6" ht="15" customHeight="1" x14ac:dyDescent="0.25">
      <c r="D528"/>
      <c r="E528"/>
      <c r="F528"/>
    </row>
    <row r="529" spans="4:6" ht="15" customHeight="1" x14ac:dyDescent="0.25">
      <c r="D529"/>
      <c r="E529"/>
      <c r="F529"/>
    </row>
    <row r="530" spans="4:6" ht="15" customHeight="1" x14ac:dyDescent="0.25">
      <c r="D530"/>
      <c r="E530"/>
      <c r="F530"/>
    </row>
    <row r="531" spans="4:6" ht="15" customHeight="1" x14ac:dyDescent="0.25">
      <c r="D531"/>
      <c r="E531"/>
      <c r="F531"/>
    </row>
    <row r="532" spans="4:6" ht="15" customHeight="1" x14ac:dyDescent="0.25">
      <c r="D532"/>
      <c r="E532"/>
      <c r="F532"/>
    </row>
    <row r="533" spans="4:6" ht="15" customHeight="1" x14ac:dyDescent="0.25">
      <c r="D533"/>
      <c r="E533"/>
      <c r="F533"/>
    </row>
    <row r="534" spans="4:6" ht="15" customHeight="1" x14ac:dyDescent="0.25">
      <c r="D534"/>
      <c r="E534"/>
      <c r="F534"/>
    </row>
    <row r="535" spans="4:6" ht="15" customHeight="1" x14ac:dyDescent="0.25">
      <c r="D535"/>
      <c r="E535"/>
      <c r="F535"/>
    </row>
    <row r="536" spans="4:6" ht="15" customHeight="1" x14ac:dyDescent="0.25">
      <c r="D536"/>
      <c r="E536"/>
      <c r="F536"/>
    </row>
    <row r="537" spans="4:6" ht="15" customHeight="1" x14ac:dyDescent="0.25">
      <c r="D537"/>
      <c r="E537"/>
      <c r="F537"/>
    </row>
    <row r="538" spans="4:6" ht="15" customHeight="1" x14ac:dyDescent="0.25">
      <c r="D538"/>
      <c r="E538"/>
      <c r="F538"/>
    </row>
    <row r="539" spans="4:6" ht="15" customHeight="1" x14ac:dyDescent="0.25">
      <c r="D539"/>
      <c r="E539"/>
      <c r="F539"/>
    </row>
    <row r="540" spans="4:6" ht="15" customHeight="1" x14ac:dyDescent="0.25">
      <c r="D540"/>
      <c r="E540"/>
      <c r="F540"/>
    </row>
    <row r="541" spans="4:6" ht="15" customHeight="1" x14ac:dyDescent="0.25">
      <c r="D541"/>
      <c r="E541"/>
      <c r="F541"/>
    </row>
    <row r="542" spans="4:6" ht="15" customHeight="1" x14ac:dyDescent="0.25">
      <c r="D542"/>
      <c r="E542"/>
      <c r="F542"/>
    </row>
    <row r="543" spans="4:6" ht="15" customHeight="1" x14ac:dyDescent="0.25">
      <c r="D543"/>
      <c r="E543"/>
      <c r="F543"/>
    </row>
    <row r="544" spans="4:6" ht="15" customHeight="1" x14ac:dyDescent="0.25">
      <c r="D544"/>
      <c r="E544"/>
      <c r="F544"/>
    </row>
    <row r="545" spans="4:6" ht="15" customHeight="1" x14ac:dyDescent="0.25">
      <c r="D545"/>
      <c r="E545"/>
      <c r="F545"/>
    </row>
    <row r="546" spans="4:6" ht="15" customHeight="1" x14ac:dyDescent="0.25">
      <c r="D546"/>
      <c r="E546"/>
      <c r="F546"/>
    </row>
    <row r="547" spans="4:6" ht="15" customHeight="1" x14ac:dyDescent="0.25">
      <c r="D547"/>
      <c r="E547"/>
      <c r="F547"/>
    </row>
    <row r="548" spans="4:6" ht="15" customHeight="1" x14ac:dyDescent="0.25">
      <c r="D548"/>
      <c r="E548"/>
      <c r="F548"/>
    </row>
    <row r="549" spans="4:6" ht="15" customHeight="1" x14ac:dyDescent="0.25">
      <c r="D549"/>
      <c r="E549"/>
      <c r="F549"/>
    </row>
    <row r="550" spans="4:6" ht="15" customHeight="1" x14ac:dyDescent="0.25">
      <c r="D550"/>
      <c r="E550"/>
      <c r="F550"/>
    </row>
    <row r="551" spans="4:6" ht="15" customHeight="1" x14ac:dyDescent="0.25">
      <c r="D551"/>
      <c r="E551"/>
      <c r="F551"/>
    </row>
    <row r="552" spans="4:6" ht="15" customHeight="1" x14ac:dyDescent="0.25">
      <c r="D552"/>
      <c r="E552"/>
      <c r="F552"/>
    </row>
    <row r="553" spans="4:6" ht="15" customHeight="1" x14ac:dyDescent="0.25">
      <c r="D553"/>
      <c r="E553"/>
      <c r="F553"/>
    </row>
    <row r="554" spans="4:6" ht="15" customHeight="1" x14ac:dyDescent="0.25">
      <c r="D554"/>
      <c r="E554"/>
      <c r="F554"/>
    </row>
    <row r="555" spans="4:6" ht="15" customHeight="1" x14ac:dyDescent="0.25">
      <c r="D555"/>
      <c r="E555"/>
      <c r="F555"/>
    </row>
    <row r="556" spans="4:6" ht="15" customHeight="1" x14ac:dyDescent="0.25">
      <c r="D556"/>
      <c r="E556"/>
      <c r="F556"/>
    </row>
    <row r="557" spans="4:6" ht="15" customHeight="1" x14ac:dyDescent="0.25">
      <c r="D557"/>
      <c r="E557"/>
      <c r="F557"/>
    </row>
    <row r="558" spans="4:6" ht="15" customHeight="1" x14ac:dyDescent="0.25">
      <c r="D558"/>
      <c r="E558"/>
      <c r="F558"/>
    </row>
    <row r="559" spans="4:6" ht="15" customHeight="1" x14ac:dyDescent="0.25">
      <c r="D559"/>
      <c r="E559"/>
      <c r="F559"/>
    </row>
    <row r="560" spans="4:6" ht="15" customHeight="1" x14ac:dyDescent="0.25">
      <c r="D560"/>
      <c r="E560"/>
      <c r="F560"/>
    </row>
    <row r="561" spans="4:6" ht="15" customHeight="1" x14ac:dyDescent="0.25">
      <c r="D561"/>
      <c r="E561"/>
      <c r="F561"/>
    </row>
    <row r="562" spans="4:6" ht="15" customHeight="1" x14ac:dyDescent="0.25">
      <c r="D562"/>
      <c r="E562"/>
      <c r="F562"/>
    </row>
    <row r="563" spans="4:6" ht="15" customHeight="1" x14ac:dyDescent="0.25">
      <c r="D563"/>
      <c r="E563"/>
      <c r="F563"/>
    </row>
    <row r="564" spans="4:6" ht="15" customHeight="1" x14ac:dyDescent="0.25">
      <c r="D564"/>
      <c r="E564"/>
      <c r="F564"/>
    </row>
    <row r="565" spans="4:6" ht="15" customHeight="1" x14ac:dyDescent="0.25">
      <c r="D565"/>
      <c r="E565"/>
      <c r="F565"/>
    </row>
    <row r="566" spans="4:6" ht="15" customHeight="1" x14ac:dyDescent="0.25">
      <c r="D566"/>
      <c r="E566"/>
      <c r="F566"/>
    </row>
    <row r="567" spans="4:6" ht="15" customHeight="1" x14ac:dyDescent="0.25">
      <c r="D567"/>
      <c r="E567"/>
      <c r="F567"/>
    </row>
    <row r="568" spans="4:6" ht="15" customHeight="1" x14ac:dyDescent="0.25">
      <c r="D568"/>
      <c r="E568"/>
      <c r="F568"/>
    </row>
    <row r="569" spans="4:6" ht="15" customHeight="1" x14ac:dyDescent="0.25">
      <c r="D569"/>
      <c r="E569"/>
      <c r="F569"/>
    </row>
    <row r="570" spans="4:6" ht="15" customHeight="1" x14ac:dyDescent="0.25">
      <c r="D570"/>
      <c r="E570"/>
      <c r="F570"/>
    </row>
    <row r="571" spans="4:6" ht="15" customHeight="1" x14ac:dyDescent="0.25">
      <c r="D571"/>
      <c r="E571"/>
      <c r="F571"/>
    </row>
    <row r="572" spans="4:6" ht="15" customHeight="1" x14ac:dyDescent="0.25">
      <c r="D572"/>
      <c r="E572"/>
      <c r="F572"/>
    </row>
    <row r="573" spans="4:6" ht="15" customHeight="1" x14ac:dyDescent="0.25">
      <c r="D573"/>
      <c r="E573"/>
      <c r="F573"/>
    </row>
    <row r="574" spans="4:6" ht="15" customHeight="1" x14ac:dyDescent="0.25">
      <c r="D574"/>
      <c r="E574"/>
      <c r="F574"/>
    </row>
    <row r="575" spans="4:6" ht="15" customHeight="1" x14ac:dyDescent="0.25">
      <c r="D575"/>
      <c r="E575"/>
      <c r="F575"/>
    </row>
    <row r="576" spans="4:6" ht="15" customHeight="1" x14ac:dyDescent="0.25">
      <c r="D576"/>
      <c r="E576"/>
      <c r="F576"/>
    </row>
    <row r="577" spans="4:6" ht="15" customHeight="1" x14ac:dyDescent="0.25">
      <c r="D577"/>
      <c r="E577"/>
      <c r="F577"/>
    </row>
    <row r="578" spans="4:6" ht="15" customHeight="1" x14ac:dyDescent="0.25">
      <c r="D578"/>
      <c r="E578"/>
      <c r="F578"/>
    </row>
    <row r="579" spans="4:6" ht="15" customHeight="1" x14ac:dyDescent="0.25">
      <c r="D579"/>
      <c r="E579"/>
      <c r="F579"/>
    </row>
    <row r="580" spans="4:6" ht="15" customHeight="1" x14ac:dyDescent="0.25">
      <c r="D580"/>
      <c r="E580"/>
      <c r="F580"/>
    </row>
    <row r="581" spans="4:6" ht="15" customHeight="1" x14ac:dyDescent="0.25">
      <c r="D581"/>
      <c r="E581"/>
      <c r="F581"/>
    </row>
    <row r="582" spans="4:6" ht="15" customHeight="1" x14ac:dyDescent="0.25">
      <c r="D582"/>
      <c r="E582"/>
      <c r="F582"/>
    </row>
    <row r="583" spans="4:6" ht="15" customHeight="1" x14ac:dyDescent="0.25">
      <c r="D583"/>
      <c r="E583"/>
      <c r="F583"/>
    </row>
    <row r="584" spans="4:6" ht="15" customHeight="1" x14ac:dyDescent="0.25">
      <c r="D584"/>
      <c r="E584"/>
      <c r="F584"/>
    </row>
    <row r="585" spans="4:6" ht="15" customHeight="1" x14ac:dyDescent="0.25">
      <c r="D585"/>
      <c r="E585"/>
      <c r="F585"/>
    </row>
    <row r="586" spans="4:6" ht="15" customHeight="1" x14ac:dyDescent="0.25">
      <c r="D586"/>
      <c r="E586"/>
      <c r="F586"/>
    </row>
    <row r="587" spans="4:6" ht="15" customHeight="1" x14ac:dyDescent="0.25">
      <c r="D587"/>
      <c r="E587"/>
      <c r="F587"/>
    </row>
    <row r="588" spans="4:6" ht="15" customHeight="1" x14ac:dyDescent="0.25">
      <c r="D588"/>
      <c r="E588"/>
      <c r="F588"/>
    </row>
    <row r="589" spans="4:6" ht="15" customHeight="1" x14ac:dyDescent="0.25">
      <c r="D589"/>
      <c r="E589"/>
      <c r="F589"/>
    </row>
    <row r="590" spans="4:6" ht="15" customHeight="1" x14ac:dyDescent="0.25">
      <c r="D590"/>
      <c r="E590"/>
      <c r="F590"/>
    </row>
    <row r="591" spans="4:6" ht="15" customHeight="1" x14ac:dyDescent="0.25">
      <c r="D591"/>
      <c r="E591"/>
      <c r="F591"/>
    </row>
    <row r="592" spans="4:6" ht="15" customHeight="1" x14ac:dyDescent="0.25">
      <c r="D592"/>
      <c r="E592"/>
      <c r="F592"/>
    </row>
    <row r="593" spans="4:6" ht="15" customHeight="1" x14ac:dyDescent="0.25">
      <c r="D593"/>
      <c r="E593"/>
      <c r="F593"/>
    </row>
    <row r="594" spans="4:6" ht="15" customHeight="1" x14ac:dyDescent="0.25">
      <c r="D594"/>
      <c r="E594"/>
      <c r="F594"/>
    </row>
    <row r="595" spans="4:6" ht="15" customHeight="1" x14ac:dyDescent="0.25">
      <c r="D595"/>
      <c r="E595"/>
      <c r="F595"/>
    </row>
    <row r="596" spans="4:6" ht="15" customHeight="1" x14ac:dyDescent="0.25">
      <c r="D596"/>
      <c r="E596"/>
      <c r="F596"/>
    </row>
    <row r="597" spans="4:6" ht="15" customHeight="1" x14ac:dyDescent="0.25">
      <c r="D597"/>
      <c r="E597"/>
      <c r="F597"/>
    </row>
    <row r="598" spans="4:6" ht="15" customHeight="1" x14ac:dyDescent="0.25">
      <c r="D598"/>
      <c r="E598"/>
      <c r="F598"/>
    </row>
    <row r="599" spans="4:6" ht="15" customHeight="1" x14ac:dyDescent="0.25">
      <c r="D599"/>
      <c r="E599"/>
      <c r="F599"/>
    </row>
    <row r="600" spans="4:6" ht="15" customHeight="1" x14ac:dyDescent="0.25">
      <c r="D600"/>
      <c r="E600"/>
      <c r="F600"/>
    </row>
    <row r="601" spans="4:6" ht="15" customHeight="1" x14ac:dyDescent="0.25">
      <c r="D601"/>
      <c r="E601"/>
      <c r="F601"/>
    </row>
    <row r="602" spans="4:6" ht="15" customHeight="1" x14ac:dyDescent="0.25">
      <c r="D602"/>
      <c r="E602"/>
      <c r="F602"/>
    </row>
    <row r="603" spans="4:6" ht="15" customHeight="1" x14ac:dyDescent="0.25">
      <c r="D603"/>
      <c r="E603"/>
      <c r="F603"/>
    </row>
    <row r="604" spans="4:6" ht="15" customHeight="1" x14ac:dyDescent="0.25">
      <c r="D604"/>
      <c r="E604"/>
      <c r="F604"/>
    </row>
    <row r="605" spans="4:6" ht="15" customHeight="1" x14ac:dyDescent="0.25">
      <c r="D605"/>
      <c r="E605"/>
      <c r="F605"/>
    </row>
    <row r="606" spans="4:6" ht="15" customHeight="1" x14ac:dyDescent="0.25">
      <c r="D606"/>
      <c r="E606"/>
      <c r="F606"/>
    </row>
    <row r="607" spans="4:6" ht="15" customHeight="1" x14ac:dyDescent="0.25">
      <c r="D607"/>
      <c r="E607"/>
      <c r="F607"/>
    </row>
    <row r="608" spans="4:6" ht="15" customHeight="1" x14ac:dyDescent="0.25">
      <c r="D608"/>
      <c r="E608"/>
      <c r="F608"/>
    </row>
    <row r="609" spans="4:6" ht="15" customHeight="1" x14ac:dyDescent="0.25">
      <c r="D609"/>
      <c r="E609"/>
      <c r="F609"/>
    </row>
    <row r="610" spans="4:6" ht="15" customHeight="1" x14ac:dyDescent="0.25">
      <c r="D610"/>
      <c r="E610"/>
      <c r="F610"/>
    </row>
    <row r="611" spans="4:6" ht="15" customHeight="1" x14ac:dyDescent="0.25">
      <c r="D611"/>
      <c r="E611"/>
      <c r="F611"/>
    </row>
    <row r="612" spans="4:6" ht="15" customHeight="1" x14ac:dyDescent="0.25">
      <c r="D612"/>
      <c r="E612"/>
      <c r="F612"/>
    </row>
    <row r="613" spans="4:6" ht="15" customHeight="1" x14ac:dyDescent="0.25">
      <c r="D613"/>
      <c r="E613"/>
      <c r="F613"/>
    </row>
    <row r="614" spans="4:6" ht="15" customHeight="1" x14ac:dyDescent="0.25">
      <c r="D614"/>
      <c r="E614"/>
      <c r="F614"/>
    </row>
    <row r="615" spans="4:6" ht="15" customHeight="1" x14ac:dyDescent="0.25">
      <c r="D615"/>
      <c r="E615"/>
      <c r="F615"/>
    </row>
    <row r="616" spans="4:6" ht="15" customHeight="1" x14ac:dyDescent="0.25">
      <c r="D616"/>
      <c r="E616"/>
      <c r="F616"/>
    </row>
    <row r="617" spans="4:6" ht="15" customHeight="1" x14ac:dyDescent="0.25">
      <c r="D617"/>
      <c r="E617"/>
      <c r="F617"/>
    </row>
    <row r="618" spans="4:6" ht="15" customHeight="1" x14ac:dyDescent="0.25">
      <c r="D618"/>
      <c r="E618"/>
      <c r="F618"/>
    </row>
    <row r="619" spans="4:6" ht="15" customHeight="1" x14ac:dyDescent="0.25">
      <c r="D619"/>
      <c r="E619"/>
      <c r="F619"/>
    </row>
    <row r="620" spans="4:6" ht="15" customHeight="1" x14ac:dyDescent="0.25">
      <c r="D620"/>
      <c r="E620"/>
      <c r="F620"/>
    </row>
    <row r="621" spans="4:6" ht="15" customHeight="1" x14ac:dyDescent="0.25">
      <c r="D621"/>
      <c r="E621"/>
      <c r="F621"/>
    </row>
    <row r="622" spans="4:6" ht="15" customHeight="1" x14ac:dyDescent="0.25">
      <c r="D622"/>
      <c r="E622"/>
      <c r="F622"/>
    </row>
    <row r="623" spans="4:6" ht="15" customHeight="1" x14ac:dyDescent="0.25">
      <c r="D623"/>
      <c r="E623"/>
      <c r="F623"/>
    </row>
    <row r="624" spans="4:6" ht="15" customHeight="1" x14ac:dyDescent="0.25">
      <c r="D624"/>
      <c r="E624"/>
      <c r="F624"/>
    </row>
    <row r="625" spans="4:6" ht="15" customHeight="1" x14ac:dyDescent="0.25">
      <c r="D625"/>
      <c r="E625"/>
      <c r="F625"/>
    </row>
    <row r="626" spans="4:6" ht="15" customHeight="1" x14ac:dyDescent="0.25">
      <c r="D626"/>
      <c r="E626"/>
      <c r="F626"/>
    </row>
    <row r="627" spans="4:6" ht="15" customHeight="1" x14ac:dyDescent="0.25">
      <c r="D627"/>
      <c r="E627"/>
      <c r="F627"/>
    </row>
    <row r="628" spans="4:6" ht="15" customHeight="1" x14ac:dyDescent="0.25">
      <c r="D628"/>
      <c r="E628"/>
      <c r="F628"/>
    </row>
    <row r="629" spans="4:6" ht="15" customHeight="1" x14ac:dyDescent="0.25">
      <c r="D629"/>
      <c r="E629"/>
      <c r="F629"/>
    </row>
    <row r="630" spans="4:6" ht="15" customHeight="1" x14ac:dyDescent="0.25">
      <c r="D630"/>
      <c r="E630"/>
      <c r="F630"/>
    </row>
    <row r="631" spans="4:6" ht="15" customHeight="1" x14ac:dyDescent="0.25">
      <c r="D631"/>
      <c r="E631"/>
      <c r="F631"/>
    </row>
    <row r="632" spans="4:6" ht="15" customHeight="1" x14ac:dyDescent="0.25">
      <c r="D632"/>
      <c r="E632"/>
      <c r="F632"/>
    </row>
    <row r="633" spans="4:6" ht="15" customHeight="1" x14ac:dyDescent="0.25">
      <c r="D633"/>
      <c r="E633"/>
      <c r="F633"/>
    </row>
    <row r="634" spans="4:6" ht="15" customHeight="1" x14ac:dyDescent="0.25">
      <c r="D634"/>
      <c r="E634"/>
      <c r="F634"/>
    </row>
    <row r="635" spans="4:6" ht="15" customHeight="1" x14ac:dyDescent="0.25">
      <c r="D635"/>
      <c r="E635"/>
      <c r="F635"/>
    </row>
    <row r="636" spans="4:6" ht="15" customHeight="1" x14ac:dyDescent="0.25">
      <c r="D636"/>
      <c r="E636"/>
      <c r="F636"/>
    </row>
    <row r="637" spans="4:6" ht="15" customHeight="1" x14ac:dyDescent="0.25">
      <c r="D637"/>
      <c r="E637"/>
      <c r="F637"/>
    </row>
    <row r="638" spans="4:6" ht="15" customHeight="1" x14ac:dyDescent="0.25">
      <c r="D638"/>
      <c r="E638"/>
      <c r="F638"/>
    </row>
    <row r="639" spans="4:6" ht="15" customHeight="1" x14ac:dyDescent="0.25">
      <c r="D639"/>
      <c r="E639"/>
      <c r="F639"/>
    </row>
    <row r="640" spans="4:6" ht="15" customHeight="1" x14ac:dyDescent="0.25">
      <c r="D640"/>
      <c r="E640"/>
      <c r="F640"/>
    </row>
    <row r="641" spans="4:6" ht="15" customHeight="1" x14ac:dyDescent="0.25">
      <c r="D641"/>
      <c r="E641"/>
      <c r="F641"/>
    </row>
  </sheetData>
  <mergeCells count="31">
    <mergeCell ref="M14:M16"/>
    <mergeCell ref="M19:M27"/>
    <mergeCell ref="F19:F27"/>
    <mergeCell ref="E19:E27"/>
    <mergeCell ref="D19:D27"/>
    <mergeCell ref="D14:D16"/>
    <mergeCell ref="E9:E10"/>
    <mergeCell ref="D2:D8"/>
    <mergeCell ref="G2:G8"/>
    <mergeCell ref="P2:P8"/>
    <mergeCell ref="P9:P10"/>
    <mergeCell ref="M2:M8"/>
    <mergeCell ref="M9:M10"/>
    <mergeCell ref="K2:K8"/>
    <mergeCell ref="K9:K10"/>
    <mergeCell ref="B14:B27"/>
    <mergeCell ref="A2:A27"/>
    <mergeCell ref="C14:C27"/>
    <mergeCell ref="G19:G27"/>
    <mergeCell ref="K19:K27"/>
    <mergeCell ref="G9:G10"/>
    <mergeCell ref="F2:F8"/>
    <mergeCell ref="C2:C13"/>
    <mergeCell ref="B2:B13"/>
    <mergeCell ref="D9:D10"/>
    <mergeCell ref="F14:F16"/>
    <mergeCell ref="G14:G16"/>
    <mergeCell ref="E14:E16"/>
    <mergeCell ref="K14:K16"/>
    <mergeCell ref="F9:F10"/>
    <mergeCell ref="E2:E8"/>
  </mergeCells>
  <pageMargins left="0.7" right="0.7" top="0.75" bottom="0.75" header="0.3" footer="0.3"/>
  <pageSetup orientation="portrait" horizontalDpi="300" verticalDpi="300"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2E814-99D5-4F62-824A-70C4CDC0F5A2}">
  <sheetPr filterMode="1">
    <tabColor theme="7" tint="-0.499984740745262"/>
  </sheetPr>
  <dimension ref="A1:R296"/>
  <sheetViews>
    <sheetView showGridLines="0" view="pageBreakPreview" topLeftCell="D1" zoomScaleNormal="100" zoomScaleSheetLayoutView="100" workbookViewId="0">
      <selection activeCell="E276" sqref="E276"/>
    </sheetView>
  </sheetViews>
  <sheetFormatPr baseColWidth="10" defaultRowHeight="15" x14ac:dyDescent="0.25"/>
  <cols>
    <col min="1" max="1" width="11.42578125" style="689"/>
    <col min="2" max="2" width="39.85546875" style="672" customWidth="1"/>
    <col min="3" max="3" width="12.7109375" style="689" bestFit="1" customWidth="1"/>
    <col min="4" max="4" width="18.28515625" style="689" bestFit="1" customWidth="1"/>
    <col min="5" max="5" width="13.7109375" style="689" bestFit="1" customWidth="1"/>
    <col min="6" max="6" width="6.7109375" style="689" customWidth="1"/>
    <col min="7" max="7" width="8" style="689" bestFit="1" customWidth="1"/>
    <col min="8" max="8" width="14.7109375" style="689" customWidth="1"/>
    <col min="9" max="9" width="33.85546875" style="689" bestFit="1" customWidth="1"/>
    <col min="10" max="10" width="25.28515625" style="673" customWidth="1"/>
    <col min="11" max="11" width="25.140625" style="689" bestFit="1" customWidth="1"/>
    <col min="12" max="12" width="19.42578125" style="689" customWidth="1"/>
    <col min="13" max="16" width="11.42578125" style="689"/>
    <col min="17" max="17" width="63.5703125" style="689" bestFit="1" customWidth="1"/>
    <col min="18" max="18" width="23.42578125" style="689" bestFit="1" customWidth="1"/>
    <col min="19" max="16384" width="11.42578125" style="689"/>
  </cols>
  <sheetData>
    <row r="1" spans="1:18" x14ac:dyDescent="0.25">
      <c r="A1" s="668" t="s">
        <v>2741</v>
      </c>
      <c r="B1" s="668" t="s">
        <v>619</v>
      </c>
      <c r="C1" s="669" t="s">
        <v>2573</v>
      </c>
      <c r="D1" s="669" t="s">
        <v>2574</v>
      </c>
      <c r="E1" s="669" t="s">
        <v>2575</v>
      </c>
      <c r="F1" s="669" t="s">
        <v>2576</v>
      </c>
      <c r="G1" s="669" t="s">
        <v>2577</v>
      </c>
      <c r="H1" s="669"/>
      <c r="I1" s="669" t="s">
        <v>2578</v>
      </c>
      <c r="J1" s="670" t="s">
        <v>2579</v>
      </c>
      <c r="K1" s="669" t="s">
        <v>2580</v>
      </c>
      <c r="L1" s="671" t="s">
        <v>2581</v>
      </c>
      <c r="Q1" s="689" t="s">
        <v>52</v>
      </c>
      <c r="R1" s="689" t="s">
        <v>3337</v>
      </c>
    </row>
    <row r="2" spans="1:18" hidden="1" x14ac:dyDescent="0.25">
      <c r="A2" s="80" t="s">
        <v>2923</v>
      </c>
      <c r="B2" s="702" t="s">
        <v>3431</v>
      </c>
      <c r="C2" s="703" t="s">
        <v>704</v>
      </c>
      <c r="D2" s="703" t="s">
        <v>2462</v>
      </c>
      <c r="E2" s="703" t="s">
        <v>1621</v>
      </c>
      <c r="F2" s="697" t="s">
        <v>90</v>
      </c>
      <c r="G2" s="703" t="s">
        <v>70</v>
      </c>
      <c r="H2" s="704" t="s">
        <v>3432</v>
      </c>
      <c r="I2" s="702">
        <v>33</v>
      </c>
      <c r="J2" s="702">
        <v>33</v>
      </c>
      <c r="K2" s="705" t="s">
        <v>3433</v>
      </c>
      <c r="L2" s="689" t="s">
        <v>3441</v>
      </c>
      <c r="Q2" s="688" t="s">
        <v>704</v>
      </c>
      <c r="R2" s="710">
        <v>41</v>
      </c>
    </row>
    <row r="3" spans="1:18" hidden="1" x14ac:dyDescent="0.25">
      <c r="A3" s="80" t="s">
        <v>2924</v>
      </c>
      <c r="B3" s="706" t="s">
        <v>3431</v>
      </c>
      <c r="C3" s="628" t="s">
        <v>704</v>
      </c>
      <c r="D3" s="628" t="s">
        <v>2462</v>
      </c>
      <c r="E3" s="628" t="s">
        <v>1622</v>
      </c>
      <c r="F3" s="698" t="s">
        <v>90</v>
      </c>
      <c r="G3" s="628" t="s">
        <v>70</v>
      </c>
      <c r="H3" s="704" t="s">
        <v>3432</v>
      </c>
      <c r="I3" s="706">
        <v>0</v>
      </c>
      <c r="J3" s="706">
        <v>0</v>
      </c>
      <c r="K3" s="699" t="s">
        <v>174</v>
      </c>
      <c r="L3" s="689" t="s">
        <v>3441</v>
      </c>
      <c r="Q3" s="688" t="s">
        <v>707</v>
      </c>
      <c r="R3" s="710">
        <v>31</v>
      </c>
    </row>
    <row r="4" spans="1:18" hidden="1" x14ac:dyDescent="0.25">
      <c r="A4" s="80" t="s">
        <v>2925</v>
      </c>
      <c r="B4" s="702" t="s">
        <v>3431</v>
      </c>
      <c r="C4" s="703" t="s">
        <v>704</v>
      </c>
      <c r="D4" s="703" t="s">
        <v>2462</v>
      </c>
      <c r="E4" s="703" t="s">
        <v>1623</v>
      </c>
      <c r="F4" s="697" t="s">
        <v>90</v>
      </c>
      <c r="G4" s="703" t="s">
        <v>70</v>
      </c>
      <c r="H4" s="704" t="s">
        <v>3432</v>
      </c>
      <c r="I4" s="702">
        <v>1</v>
      </c>
      <c r="J4" s="702">
        <v>1</v>
      </c>
      <c r="K4" s="702" t="s">
        <v>3434</v>
      </c>
      <c r="L4" s="689" t="s">
        <v>3441</v>
      </c>
      <c r="Q4" s="688" t="s">
        <v>706</v>
      </c>
      <c r="R4" s="710">
        <v>44</v>
      </c>
    </row>
    <row r="5" spans="1:18" hidden="1" x14ac:dyDescent="0.25">
      <c r="A5" s="80" t="s">
        <v>2926</v>
      </c>
      <c r="B5" s="706" t="s">
        <v>3431</v>
      </c>
      <c r="C5" s="628" t="s">
        <v>704</v>
      </c>
      <c r="D5" s="628" t="s">
        <v>2462</v>
      </c>
      <c r="E5" s="628" t="s">
        <v>1624</v>
      </c>
      <c r="F5" s="698" t="s">
        <v>90</v>
      </c>
      <c r="G5" s="628" t="s">
        <v>70</v>
      </c>
      <c r="H5" s="704" t="s">
        <v>3432</v>
      </c>
      <c r="I5" s="706">
        <v>1</v>
      </c>
      <c r="J5" s="706">
        <v>1</v>
      </c>
      <c r="K5" s="706" t="s">
        <v>3435</v>
      </c>
      <c r="L5" s="689" t="s">
        <v>3441</v>
      </c>
      <c r="Q5" s="688" t="s">
        <v>708</v>
      </c>
      <c r="R5" s="710">
        <v>22</v>
      </c>
    </row>
    <row r="6" spans="1:18" hidden="1" x14ac:dyDescent="0.25">
      <c r="A6" s="80" t="s">
        <v>2927</v>
      </c>
      <c r="B6" s="702" t="s">
        <v>3431</v>
      </c>
      <c r="C6" s="703" t="s">
        <v>704</v>
      </c>
      <c r="D6" s="703" t="s">
        <v>2462</v>
      </c>
      <c r="E6" s="703" t="s">
        <v>1625</v>
      </c>
      <c r="F6" s="697" t="s">
        <v>90</v>
      </c>
      <c r="G6" s="703" t="s">
        <v>70</v>
      </c>
      <c r="H6" s="704" t="s">
        <v>3432</v>
      </c>
      <c r="I6" s="702">
        <v>0</v>
      </c>
      <c r="J6" s="702">
        <v>0</v>
      </c>
      <c r="K6" s="700" t="s">
        <v>174</v>
      </c>
      <c r="L6" s="689" t="s">
        <v>3441</v>
      </c>
      <c r="Q6" s="688" t="s">
        <v>711</v>
      </c>
      <c r="R6" s="710">
        <v>7</v>
      </c>
    </row>
    <row r="7" spans="1:18" hidden="1" x14ac:dyDescent="0.25">
      <c r="A7" s="80" t="s">
        <v>2928</v>
      </c>
      <c r="B7" s="706" t="s">
        <v>3431</v>
      </c>
      <c r="C7" s="628" t="s">
        <v>704</v>
      </c>
      <c r="D7" s="628" t="s">
        <v>2462</v>
      </c>
      <c r="E7" s="628" t="s">
        <v>1626</v>
      </c>
      <c r="F7" s="698" t="s">
        <v>90</v>
      </c>
      <c r="G7" s="628" t="s">
        <v>70</v>
      </c>
      <c r="H7" s="704" t="s">
        <v>3432</v>
      </c>
      <c r="I7" s="706">
        <v>0</v>
      </c>
      <c r="J7" s="706">
        <v>0</v>
      </c>
      <c r="K7" s="699" t="s">
        <v>174</v>
      </c>
      <c r="L7" s="689" t="s">
        <v>3441</v>
      </c>
      <c r="Q7" s="688" t="s">
        <v>633</v>
      </c>
      <c r="R7" s="710">
        <v>2</v>
      </c>
    </row>
    <row r="8" spans="1:18" hidden="1" x14ac:dyDescent="0.25">
      <c r="A8" s="80" t="s">
        <v>2929</v>
      </c>
      <c r="B8" s="702" t="s">
        <v>3431</v>
      </c>
      <c r="C8" s="703" t="s">
        <v>704</v>
      </c>
      <c r="D8" s="703" t="s">
        <v>2462</v>
      </c>
      <c r="E8" s="703" t="s">
        <v>1627</v>
      </c>
      <c r="F8" s="697" t="s">
        <v>90</v>
      </c>
      <c r="G8" s="703" t="s">
        <v>70</v>
      </c>
      <c r="H8" s="704" t="s">
        <v>3432</v>
      </c>
      <c r="I8" s="702">
        <v>0</v>
      </c>
      <c r="J8" s="702">
        <v>0</v>
      </c>
      <c r="K8" s="700" t="s">
        <v>174</v>
      </c>
      <c r="L8" s="689" t="s">
        <v>3441</v>
      </c>
      <c r="Q8" s="688" t="s">
        <v>710</v>
      </c>
      <c r="R8" s="710">
        <v>36</v>
      </c>
    </row>
    <row r="9" spans="1:18" hidden="1" x14ac:dyDescent="0.25">
      <c r="A9" s="80" t="s">
        <v>2930</v>
      </c>
      <c r="B9" s="706" t="s">
        <v>3431</v>
      </c>
      <c r="C9" s="628" t="s">
        <v>704</v>
      </c>
      <c r="D9" s="628" t="s">
        <v>2462</v>
      </c>
      <c r="E9" s="628" t="s">
        <v>1628</v>
      </c>
      <c r="F9" s="698" t="s">
        <v>90</v>
      </c>
      <c r="G9" s="628" t="s">
        <v>70</v>
      </c>
      <c r="H9" s="704" t="s">
        <v>3432</v>
      </c>
      <c r="I9" s="706">
        <v>0</v>
      </c>
      <c r="J9" s="706">
        <v>0</v>
      </c>
      <c r="K9" s="699" t="s">
        <v>174</v>
      </c>
      <c r="L9" s="689" t="s">
        <v>3441</v>
      </c>
      <c r="Q9" s="688" t="s">
        <v>634</v>
      </c>
      <c r="R9" s="710">
        <v>53</v>
      </c>
    </row>
    <row r="10" spans="1:18" hidden="1" x14ac:dyDescent="0.25">
      <c r="A10" s="80" t="s">
        <v>2931</v>
      </c>
      <c r="B10" s="702" t="s">
        <v>3431</v>
      </c>
      <c r="C10" s="703" t="s">
        <v>704</v>
      </c>
      <c r="D10" s="703" t="s">
        <v>2462</v>
      </c>
      <c r="E10" s="703" t="s">
        <v>1629</v>
      </c>
      <c r="F10" s="697" t="s">
        <v>90</v>
      </c>
      <c r="G10" s="703" t="s">
        <v>70</v>
      </c>
      <c r="H10" s="704" t="s">
        <v>3432</v>
      </c>
      <c r="I10" s="702">
        <v>0</v>
      </c>
      <c r="J10" s="702">
        <v>0</v>
      </c>
      <c r="K10" s="700" t="s">
        <v>174</v>
      </c>
      <c r="L10" s="689" t="s">
        <v>3441</v>
      </c>
      <c r="Q10" s="688" t="s">
        <v>2468</v>
      </c>
      <c r="R10" s="710">
        <v>10</v>
      </c>
    </row>
    <row r="11" spans="1:18" hidden="1" x14ac:dyDescent="0.25">
      <c r="A11" s="80" t="s">
        <v>2932</v>
      </c>
      <c r="B11" s="706" t="s">
        <v>3431</v>
      </c>
      <c r="C11" s="628" t="s">
        <v>704</v>
      </c>
      <c r="D11" s="628" t="s">
        <v>2462</v>
      </c>
      <c r="E11" s="628" t="s">
        <v>1630</v>
      </c>
      <c r="F11" s="698" t="s">
        <v>90</v>
      </c>
      <c r="G11" s="628" t="s">
        <v>70</v>
      </c>
      <c r="H11" s="704" t="s">
        <v>3432</v>
      </c>
      <c r="I11" s="706">
        <v>0</v>
      </c>
      <c r="J11" s="706">
        <v>0</v>
      </c>
      <c r="K11" s="699" t="s">
        <v>174</v>
      </c>
      <c r="L11" s="689" t="s">
        <v>3441</v>
      </c>
      <c r="Q11" s="688" t="s">
        <v>1279</v>
      </c>
      <c r="R11" s="710">
        <v>7</v>
      </c>
    </row>
    <row r="12" spans="1:18" hidden="1" x14ac:dyDescent="0.25">
      <c r="A12" s="80" t="s">
        <v>2933</v>
      </c>
      <c r="B12" s="702" t="s">
        <v>3431</v>
      </c>
      <c r="C12" s="703" t="s">
        <v>704</v>
      </c>
      <c r="D12" s="703" t="s">
        <v>2462</v>
      </c>
      <c r="E12" s="703" t="s">
        <v>1631</v>
      </c>
      <c r="F12" s="697" t="s">
        <v>90</v>
      </c>
      <c r="G12" s="703" t="s">
        <v>70</v>
      </c>
      <c r="H12" s="701" t="s">
        <v>3432</v>
      </c>
      <c r="I12" s="702">
        <v>0</v>
      </c>
      <c r="J12" s="702">
        <v>0</v>
      </c>
      <c r="K12" s="700" t="s">
        <v>174</v>
      </c>
      <c r="L12" s="689" t="s">
        <v>3441</v>
      </c>
      <c r="Q12" s="688" t="s">
        <v>1280</v>
      </c>
      <c r="R12" s="710">
        <v>12</v>
      </c>
    </row>
    <row r="13" spans="1:18" hidden="1" x14ac:dyDescent="0.25">
      <c r="A13" s="80" t="s">
        <v>2934</v>
      </c>
      <c r="B13" s="706" t="s">
        <v>3431</v>
      </c>
      <c r="C13" s="628" t="s">
        <v>704</v>
      </c>
      <c r="D13" s="628" t="s">
        <v>2462</v>
      </c>
      <c r="E13" s="628" t="s">
        <v>1632</v>
      </c>
      <c r="F13" s="698" t="s">
        <v>90</v>
      </c>
      <c r="G13" s="628" t="s">
        <v>70</v>
      </c>
      <c r="H13" s="701" t="s">
        <v>3432</v>
      </c>
      <c r="I13" s="706">
        <v>0</v>
      </c>
      <c r="J13" s="706">
        <v>0</v>
      </c>
      <c r="K13" s="699" t="s">
        <v>174</v>
      </c>
      <c r="L13" s="689" t="s">
        <v>3441</v>
      </c>
      <c r="Q13" s="688" t="s">
        <v>1277</v>
      </c>
      <c r="R13" s="710">
        <v>2</v>
      </c>
    </row>
    <row r="14" spans="1:18" hidden="1" x14ac:dyDescent="0.25">
      <c r="A14" s="80" t="s">
        <v>2935</v>
      </c>
      <c r="B14" s="702" t="s">
        <v>3431</v>
      </c>
      <c r="C14" s="703" t="s">
        <v>704</v>
      </c>
      <c r="D14" s="703" t="s">
        <v>2462</v>
      </c>
      <c r="E14" s="703" t="s">
        <v>1633</v>
      </c>
      <c r="F14" s="697" t="s">
        <v>90</v>
      </c>
      <c r="G14" s="703" t="s">
        <v>70</v>
      </c>
      <c r="H14" s="701" t="s">
        <v>3432</v>
      </c>
      <c r="I14" s="702">
        <v>0</v>
      </c>
      <c r="J14" s="702">
        <v>0</v>
      </c>
      <c r="K14" s="700" t="s">
        <v>174</v>
      </c>
      <c r="L14" s="689" t="s">
        <v>3441</v>
      </c>
      <c r="Q14" s="688" t="s">
        <v>2469</v>
      </c>
      <c r="R14" s="710">
        <v>5</v>
      </c>
    </row>
    <row r="15" spans="1:18" hidden="1" x14ac:dyDescent="0.25">
      <c r="A15" s="80" t="s">
        <v>2936</v>
      </c>
      <c r="B15" s="706" t="s">
        <v>3431</v>
      </c>
      <c r="C15" s="628" t="s">
        <v>704</v>
      </c>
      <c r="D15" s="628" t="s">
        <v>2462</v>
      </c>
      <c r="E15" s="628" t="s">
        <v>1634</v>
      </c>
      <c r="F15" s="698" t="s">
        <v>90</v>
      </c>
      <c r="G15" s="628" t="s">
        <v>70</v>
      </c>
      <c r="H15" s="701" t="s">
        <v>3432</v>
      </c>
      <c r="I15" s="706">
        <v>0</v>
      </c>
      <c r="J15" s="706">
        <v>0</v>
      </c>
      <c r="K15" s="699" t="s">
        <v>174</v>
      </c>
      <c r="L15" s="689" t="s">
        <v>3441</v>
      </c>
      <c r="Q15" s="688" t="s">
        <v>1278</v>
      </c>
      <c r="R15" s="710">
        <v>9</v>
      </c>
    </row>
    <row r="16" spans="1:18" hidden="1" x14ac:dyDescent="0.25">
      <c r="A16" s="80" t="s">
        <v>2937</v>
      </c>
      <c r="B16" s="702" t="s">
        <v>3431</v>
      </c>
      <c r="C16" s="703" t="s">
        <v>704</v>
      </c>
      <c r="D16" s="703" t="s">
        <v>2462</v>
      </c>
      <c r="E16" s="703" t="s">
        <v>1635</v>
      </c>
      <c r="F16" s="697" t="s">
        <v>90</v>
      </c>
      <c r="G16" s="703" t="s">
        <v>70</v>
      </c>
      <c r="H16" s="701" t="s">
        <v>3432</v>
      </c>
      <c r="I16" s="702">
        <v>0</v>
      </c>
      <c r="J16" s="702">
        <v>0</v>
      </c>
      <c r="K16" s="700" t="s">
        <v>174</v>
      </c>
      <c r="L16" s="689" t="s">
        <v>3441</v>
      </c>
      <c r="Q16" s="688" t="s">
        <v>634</v>
      </c>
      <c r="R16" s="710">
        <v>8</v>
      </c>
    </row>
    <row r="17" spans="1:18" hidden="1" x14ac:dyDescent="0.25">
      <c r="A17" s="80" t="s">
        <v>3606</v>
      </c>
      <c r="B17" s="706" t="s">
        <v>3431</v>
      </c>
      <c r="C17" s="628" t="s">
        <v>704</v>
      </c>
      <c r="D17" s="628" t="s">
        <v>2463</v>
      </c>
      <c r="E17" s="628" t="s">
        <v>1803</v>
      </c>
      <c r="F17" s="698" t="s">
        <v>90</v>
      </c>
      <c r="G17" s="628" t="s">
        <v>70</v>
      </c>
      <c r="H17" s="701" t="s">
        <v>3432</v>
      </c>
      <c r="I17" s="706">
        <v>53</v>
      </c>
      <c r="J17" s="706">
        <v>53</v>
      </c>
      <c r="K17" s="707" t="s">
        <v>3433</v>
      </c>
      <c r="L17" s="689" t="s">
        <v>3441</v>
      </c>
      <c r="Q17" s="688" t="s">
        <v>24</v>
      </c>
      <c r="R17" s="710">
        <v>236</v>
      </c>
    </row>
    <row r="18" spans="1:18" hidden="1" x14ac:dyDescent="0.25">
      <c r="A18" s="80" t="s">
        <v>2939</v>
      </c>
      <c r="B18" s="702" t="s">
        <v>3431</v>
      </c>
      <c r="C18" s="712" t="s">
        <v>704</v>
      </c>
      <c r="D18" s="712" t="s">
        <v>2463</v>
      </c>
      <c r="E18" s="712" t="s">
        <v>1804</v>
      </c>
      <c r="F18" s="713" t="s">
        <v>90</v>
      </c>
      <c r="G18" s="712" t="s">
        <v>70</v>
      </c>
      <c r="H18" s="711">
        <v>2</v>
      </c>
      <c r="I18" s="702">
        <v>4</v>
      </c>
      <c r="J18" s="702">
        <v>4</v>
      </c>
      <c r="K18" s="708" t="s">
        <v>3439</v>
      </c>
      <c r="L18" s="689" t="s">
        <v>3441</v>
      </c>
    </row>
    <row r="19" spans="1:18" hidden="1" x14ac:dyDescent="0.25">
      <c r="A19" s="80" t="s">
        <v>2940</v>
      </c>
      <c r="B19" s="706" t="s">
        <v>3431</v>
      </c>
      <c r="C19" s="714" t="s">
        <v>704</v>
      </c>
      <c r="D19" s="714" t="s">
        <v>2463</v>
      </c>
      <c r="E19" s="714" t="s">
        <v>1805</v>
      </c>
      <c r="F19" s="715" t="s">
        <v>90</v>
      </c>
      <c r="G19" s="714" t="s">
        <v>70</v>
      </c>
      <c r="H19" s="711">
        <v>2</v>
      </c>
      <c r="I19" s="706">
        <v>3</v>
      </c>
      <c r="J19" s="706">
        <v>3</v>
      </c>
      <c r="K19" s="709" t="s">
        <v>3440</v>
      </c>
      <c r="L19" s="689" t="s">
        <v>3441</v>
      </c>
    </row>
    <row r="20" spans="1:18" hidden="1" x14ac:dyDescent="0.25">
      <c r="A20" s="80" t="s">
        <v>2941</v>
      </c>
      <c r="B20" s="702" t="s">
        <v>3431</v>
      </c>
      <c r="C20" s="703" t="s">
        <v>704</v>
      </c>
      <c r="D20" s="703" t="s">
        <v>2463</v>
      </c>
      <c r="E20" s="703" t="s">
        <v>1806</v>
      </c>
      <c r="F20" s="697" t="s">
        <v>90</v>
      </c>
      <c r="G20" s="703" t="s">
        <v>70</v>
      </c>
      <c r="H20" s="701" t="s">
        <v>3432</v>
      </c>
      <c r="I20" s="702">
        <v>0</v>
      </c>
      <c r="J20" s="702">
        <v>0</v>
      </c>
      <c r="K20" s="700" t="s">
        <v>174</v>
      </c>
      <c r="L20" s="689" t="s">
        <v>3441</v>
      </c>
    </row>
    <row r="21" spans="1:18" hidden="1" x14ac:dyDescent="0.25">
      <c r="A21" s="80" t="s">
        <v>2942</v>
      </c>
      <c r="B21" s="706" t="s">
        <v>3431</v>
      </c>
      <c r="C21" s="628" t="s">
        <v>704</v>
      </c>
      <c r="D21" s="628" t="s">
        <v>2463</v>
      </c>
      <c r="E21" s="628" t="s">
        <v>1807</v>
      </c>
      <c r="F21" s="698" t="s">
        <v>90</v>
      </c>
      <c r="G21" s="628" t="s">
        <v>70</v>
      </c>
      <c r="H21" s="701">
        <v>5</v>
      </c>
      <c r="I21" s="706">
        <v>1</v>
      </c>
      <c r="J21" s="706">
        <v>1</v>
      </c>
      <c r="K21" s="709" t="s">
        <v>3436</v>
      </c>
      <c r="L21" s="689" t="s">
        <v>3441</v>
      </c>
    </row>
    <row r="22" spans="1:18" hidden="1" x14ac:dyDescent="0.25">
      <c r="A22" s="80" t="s">
        <v>2943</v>
      </c>
      <c r="B22" s="702" t="s">
        <v>3431</v>
      </c>
      <c r="C22" s="703" t="s">
        <v>704</v>
      </c>
      <c r="D22" s="703" t="s">
        <v>2463</v>
      </c>
      <c r="E22" s="703" t="s">
        <v>2088</v>
      </c>
      <c r="F22" s="697" t="s">
        <v>90</v>
      </c>
      <c r="G22" s="703" t="s">
        <v>70</v>
      </c>
      <c r="H22" s="701">
        <v>3</v>
      </c>
      <c r="I22" s="702">
        <v>0</v>
      </c>
      <c r="J22" s="702">
        <v>0</v>
      </c>
      <c r="K22" s="708" t="s">
        <v>3437</v>
      </c>
      <c r="L22" s="689" t="s">
        <v>3441</v>
      </c>
    </row>
    <row r="23" spans="1:18" hidden="1" x14ac:dyDescent="0.25">
      <c r="A23" s="80" t="s">
        <v>2944</v>
      </c>
      <c r="B23" s="706" t="s">
        <v>3431</v>
      </c>
      <c r="C23" s="628" t="s">
        <v>704</v>
      </c>
      <c r="D23" s="628" t="s">
        <v>2463</v>
      </c>
      <c r="E23" s="628" t="s">
        <v>2089</v>
      </c>
      <c r="F23" s="698" t="s">
        <v>90</v>
      </c>
      <c r="G23" s="628" t="s">
        <v>70</v>
      </c>
      <c r="H23" s="701">
        <v>161</v>
      </c>
      <c r="I23" s="706">
        <v>0</v>
      </c>
      <c r="J23" s="706">
        <v>0</v>
      </c>
      <c r="K23" s="709" t="s">
        <v>3437</v>
      </c>
      <c r="L23" s="689" t="s">
        <v>3441</v>
      </c>
    </row>
    <row r="24" spans="1:18" hidden="1" x14ac:dyDescent="0.25">
      <c r="A24" s="80" t="s">
        <v>2945</v>
      </c>
      <c r="B24" s="702" t="s">
        <v>3431</v>
      </c>
      <c r="C24" s="703" t="s">
        <v>704</v>
      </c>
      <c r="D24" s="703" t="s">
        <v>2463</v>
      </c>
      <c r="E24" s="703" t="s">
        <v>2090</v>
      </c>
      <c r="F24" s="697" t="s">
        <v>90</v>
      </c>
      <c r="G24" s="703" t="s">
        <v>70</v>
      </c>
      <c r="H24" s="701" t="s">
        <v>3432</v>
      </c>
      <c r="I24" s="702">
        <v>0</v>
      </c>
      <c r="J24" s="702">
        <v>0</v>
      </c>
      <c r="K24" s="700" t="s">
        <v>174</v>
      </c>
      <c r="L24" s="689" t="s">
        <v>3441</v>
      </c>
    </row>
    <row r="25" spans="1:18" hidden="1" x14ac:dyDescent="0.25">
      <c r="A25" s="80" t="s">
        <v>2946</v>
      </c>
      <c r="B25" s="706" t="s">
        <v>3431</v>
      </c>
      <c r="C25" s="628" t="s">
        <v>704</v>
      </c>
      <c r="D25" s="628" t="s">
        <v>2463</v>
      </c>
      <c r="E25" s="628" t="s">
        <v>2091</v>
      </c>
      <c r="F25" s="698" t="s">
        <v>90</v>
      </c>
      <c r="G25" s="628" t="s">
        <v>70</v>
      </c>
      <c r="H25" s="701" t="s">
        <v>3432</v>
      </c>
      <c r="I25" s="706">
        <v>0</v>
      </c>
      <c r="J25" s="706">
        <v>0</v>
      </c>
      <c r="K25" s="709" t="s">
        <v>3437</v>
      </c>
      <c r="L25" s="689" t="s">
        <v>3441</v>
      </c>
    </row>
    <row r="26" spans="1:18" hidden="1" x14ac:dyDescent="0.25">
      <c r="A26" s="80" t="s">
        <v>2947</v>
      </c>
      <c r="B26" s="702" t="s">
        <v>3431</v>
      </c>
      <c r="C26" s="712" t="s">
        <v>704</v>
      </c>
      <c r="D26" s="712" t="s">
        <v>2463</v>
      </c>
      <c r="E26" s="712" t="s">
        <v>2092</v>
      </c>
      <c r="F26" s="713" t="s">
        <v>90</v>
      </c>
      <c r="G26" s="712" t="s">
        <v>70</v>
      </c>
      <c r="H26" s="711">
        <v>2</v>
      </c>
      <c r="I26" s="702">
        <v>3</v>
      </c>
      <c r="J26" s="702">
        <v>3</v>
      </c>
      <c r="K26" s="708" t="s">
        <v>3442</v>
      </c>
      <c r="L26" s="689" t="s">
        <v>3441</v>
      </c>
    </row>
    <row r="27" spans="1:18" hidden="1" x14ac:dyDescent="0.25">
      <c r="A27" s="80" t="s">
        <v>2948</v>
      </c>
      <c r="B27" s="706" t="s">
        <v>3431</v>
      </c>
      <c r="C27" s="714" t="s">
        <v>704</v>
      </c>
      <c r="D27" s="714" t="s">
        <v>2463</v>
      </c>
      <c r="E27" s="714" t="s">
        <v>2093</v>
      </c>
      <c r="F27" s="715" t="s">
        <v>90</v>
      </c>
      <c r="G27" s="714" t="s">
        <v>70</v>
      </c>
      <c r="H27" s="711">
        <v>50</v>
      </c>
      <c r="I27" s="706">
        <v>24</v>
      </c>
      <c r="J27" s="706">
        <v>24</v>
      </c>
      <c r="K27" s="709" t="s">
        <v>3443</v>
      </c>
      <c r="L27" s="689" t="s">
        <v>3441</v>
      </c>
    </row>
    <row r="28" spans="1:18" hidden="1" x14ac:dyDescent="0.25">
      <c r="A28" s="80" t="s">
        <v>2949</v>
      </c>
      <c r="B28" s="702" t="s">
        <v>3431</v>
      </c>
      <c r="C28" s="703" t="s">
        <v>704</v>
      </c>
      <c r="D28" s="703" t="s">
        <v>2463</v>
      </c>
      <c r="E28" s="703" t="s">
        <v>2094</v>
      </c>
      <c r="F28" s="697" t="s">
        <v>90</v>
      </c>
      <c r="G28" s="703" t="s">
        <v>70</v>
      </c>
      <c r="H28" s="701" t="s">
        <v>3432</v>
      </c>
      <c r="I28" s="702">
        <v>0</v>
      </c>
      <c r="J28" s="702">
        <v>0</v>
      </c>
      <c r="K28" s="700" t="s">
        <v>174</v>
      </c>
      <c r="L28" s="689" t="s">
        <v>3441</v>
      </c>
    </row>
    <row r="29" spans="1:18" hidden="1" x14ac:dyDescent="0.25">
      <c r="A29" s="80" t="s">
        <v>2950</v>
      </c>
      <c r="B29" s="706" t="s">
        <v>3431</v>
      </c>
      <c r="C29" s="714" t="s">
        <v>704</v>
      </c>
      <c r="D29" s="714" t="s">
        <v>2463</v>
      </c>
      <c r="E29" s="714" t="s">
        <v>2095</v>
      </c>
      <c r="F29" s="715" t="s">
        <v>90</v>
      </c>
      <c r="G29" s="714" t="s">
        <v>70</v>
      </c>
      <c r="H29" s="711">
        <v>23</v>
      </c>
      <c r="I29" s="706">
        <v>6</v>
      </c>
      <c r="J29" s="706">
        <v>6</v>
      </c>
      <c r="K29" s="709" t="s">
        <v>3444</v>
      </c>
      <c r="L29" s="689" t="s">
        <v>3441</v>
      </c>
    </row>
    <row r="30" spans="1:18" hidden="1" x14ac:dyDescent="0.25">
      <c r="A30" s="80" t="s">
        <v>2951</v>
      </c>
      <c r="B30" s="702" t="s">
        <v>3431</v>
      </c>
      <c r="C30" s="712" t="s">
        <v>704</v>
      </c>
      <c r="D30" s="712" t="s">
        <v>2463</v>
      </c>
      <c r="E30" s="712" t="s">
        <v>2096</v>
      </c>
      <c r="F30" s="713" t="s">
        <v>90</v>
      </c>
      <c r="G30" s="712" t="s">
        <v>70</v>
      </c>
      <c r="H30" s="711" t="s">
        <v>3432</v>
      </c>
      <c r="I30" s="702">
        <v>1417</v>
      </c>
      <c r="J30" s="716">
        <v>1417</v>
      </c>
      <c r="K30" s="708" t="s">
        <v>3445</v>
      </c>
      <c r="L30" s="689" t="s">
        <v>3441</v>
      </c>
    </row>
    <row r="31" spans="1:18" hidden="1" x14ac:dyDescent="0.25">
      <c r="A31" s="80" t="s">
        <v>2952</v>
      </c>
      <c r="B31" s="706" t="s">
        <v>3431</v>
      </c>
      <c r="C31" s="628" t="s">
        <v>704</v>
      </c>
      <c r="D31" s="628" t="s">
        <v>2463</v>
      </c>
      <c r="E31" s="628" t="s">
        <v>2097</v>
      </c>
      <c r="F31" s="698" t="s">
        <v>90</v>
      </c>
      <c r="G31" s="628" t="s">
        <v>70</v>
      </c>
      <c r="H31" s="701" t="s">
        <v>3432</v>
      </c>
      <c r="I31" s="706">
        <v>0</v>
      </c>
      <c r="J31" s="706">
        <v>0</v>
      </c>
      <c r="K31" s="699" t="s">
        <v>174</v>
      </c>
      <c r="L31" s="689" t="s">
        <v>3441</v>
      </c>
    </row>
    <row r="32" spans="1:18" hidden="1" x14ac:dyDescent="0.25">
      <c r="A32" s="80" t="s">
        <v>2953</v>
      </c>
      <c r="B32" s="702" t="s">
        <v>3431</v>
      </c>
      <c r="C32" s="703" t="s">
        <v>704</v>
      </c>
      <c r="D32" s="703" t="s">
        <v>2463</v>
      </c>
      <c r="E32" s="703" t="s">
        <v>2189</v>
      </c>
      <c r="F32" s="697" t="s">
        <v>90</v>
      </c>
      <c r="G32" s="703" t="s">
        <v>70</v>
      </c>
      <c r="H32" s="701">
        <v>1</v>
      </c>
      <c r="I32" s="702">
        <v>1</v>
      </c>
      <c r="J32" s="702">
        <v>1</v>
      </c>
      <c r="K32" s="708" t="s">
        <v>3438</v>
      </c>
      <c r="L32" s="689" t="s">
        <v>3441</v>
      </c>
    </row>
    <row r="33" spans="1:12" hidden="1" x14ac:dyDescent="0.25">
      <c r="A33" s="80" t="s">
        <v>2954</v>
      </c>
      <c r="B33" s="706" t="s">
        <v>3431</v>
      </c>
      <c r="C33" s="628" t="s">
        <v>704</v>
      </c>
      <c r="D33" s="628" t="s">
        <v>2463</v>
      </c>
      <c r="E33" s="628" t="s">
        <v>2098</v>
      </c>
      <c r="F33" s="698" t="s">
        <v>90</v>
      </c>
      <c r="G33" s="628" t="s">
        <v>70</v>
      </c>
      <c r="H33" s="701" t="s">
        <v>3432</v>
      </c>
      <c r="I33" s="706">
        <v>0</v>
      </c>
      <c r="J33" s="706">
        <v>0</v>
      </c>
      <c r="K33" s="699" t="s">
        <v>174</v>
      </c>
      <c r="L33" s="689" t="s">
        <v>3441</v>
      </c>
    </row>
    <row r="34" spans="1:12" hidden="1" x14ac:dyDescent="0.25">
      <c r="A34" s="80" t="s">
        <v>2955</v>
      </c>
      <c r="B34" s="702" t="s">
        <v>3431</v>
      </c>
      <c r="C34" s="703" t="s">
        <v>704</v>
      </c>
      <c r="D34" s="703" t="s">
        <v>2463</v>
      </c>
      <c r="E34" s="703" t="s">
        <v>2099</v>
      </c>
      <c r="F34" s="697" t="s">
        <v>90</v>
      </c>
      <c r="G34" s="703" t="s">
        <v>70</v>
      </c>
      <c r="H34" s="701" t="s">
        <v>3432</v>
      </c>
      <c r="I34" s="702">
        <v>0</v>
      </c>
      <c r="J34" s="702">
        <v>0</v>
      </c>
      <c r="K34" s="700" t="s">
        <v>174</v>
      </c>
      <c r="L34" s="689" t="s">
        <v>3441</v>
      </c>
    </row>
    <row r="35" spans="1:12" hidden="1" x14ac:dyDescent="0.25">
      <c r="A35" s="80" t="s">
        <v>2956</v>
      </c>
      <c r="B35" s="706" t="s">
        <v>3431</v>
      </c>
      <c r="C35" s="628" t="s">
        <v>704</v>
      </c>
      <c r="D35" s="628" t="s">
        <v>2463</v>
      </c>
      <c r="E35" s="628" t="s">
        <v>2190</v>
      </c>
      <c r="F35" s="698" t="s">
        <v>90</v>
      </c>
      <c r="G35" s="628" t="s">
        <v>70</v>
      </c>
      <c r="H35" s="701" t="s">
        <v>3432</v>
      </c>
      <c r="I35" s="706">
        <v>0</v>
      </c>
      <c r="J35" s="706">
        <v>0</v>
      </c>
      <c r="K35" s="699" t="s">
        <v>174</v>
      </c>
      <c r="L35" s="689" t="s">
        <v>3441</v>
      </c>
    </row>
    <row r="36" spans="1:12" hidden="1" x14ac:dyDescent="0.25">
      <c r="A36" s="80" t="s">
        <v>3607</v>
      </c>
      <c r="B36" s="702" t="s">
        <v>3431</v>
      </c>
      <c r="C36" s="703" t="s">
        <v>704</v>
      </c>
      <c r="D36" s="703" t="s">
        <v>1269</v>
      </c>
      <c r="E36" s="703" t="s">
        <v>2100</v>
      </c>
      <c r="F36" s="697" t="s">
        <v>90</v>
      </c>
      <c r="G36" s="703" t="s">
        <v>70</v>
      </c>
      <c r="H36" s="701" t="s">
        <v>3432</v>
      </c>
      <c r="I36" s="702">
        <v>1</v>
      </c>
      <c r="J36" s="702">
        <v>1</v>
      </c>
      <c r="K36" s="705" t="s">
        <v>3433</v>
      </c>
      <c r="L36" s="689" t="s">
        <v>3441</v>
      </c>
    </row>
    <row r="37" spans="1:12" hidden="1" x14ac:dyDescent="0.25">
      <c r="A37" s="80" t="s">
        <v>2958</v>
      </c>
      <c r="B37" s="706" t="s">
        <v>3431</v>
      </c>
      <c r="C37" s="628" t="s">
        <v>704</v>
      </c>
      <c r="D37" s="628" t="s">
        <v>1269</v>
      </c>
      <c r="E37" s="628" t="s">
        <v>2101</v>
      </c>
      <c r="F37" s="698" t="s">
        <v>90</v>
      </c>
      <c r="G37" s="628" t="s">
        <v>70</v>
      </c>
      <c r="H37" s="701" t="s">
        <v>3432</v>
      </c>
      <c r="I37" s="706">
        <v>0</v>
      </c>
      <c r="J37" s="706">
        <v>0</v>
      </c>
      <c r="K37" s="699" t="s">
        <v>174</v>
      </c>
      <c r="L37" s="689" t="s">
        <v>3441</v>
      </c>
    </row>
    <row r="38" spans="1:12" hidden="1" x14ac:dyDescent="0.25">
      <c r="A38" s="80" t="s">
        <v>2959</v>
      </c>
      <c r="B38" s="702" t="s">
        <v>3431</v>
      </c>
      <c r="C38" s="703" t="s">
        <v>704</v>
      </c>
      <c r="D38" s="703" t="s">
        <v>1269</v>
      </c>
      <c r="E38" s="703" t="s">
        <v>2102</v>
      </c>
      <c r="F38" s="697" t="s">
        <v>90</v>
      </c>
      <c r="G38" s="703" t="s">
        <v>70</v>
      </c>
      <c r="H38" s="701" t="s">
        <v>3432</v>
      </c>
      <c r="I38" s="702">
        <v>0</v>
      </c>
      <c r="J38" s="702">
        <v>0</v>
      </c>
      <c r="K38" s="700" t="s">
        <v>174</v>
      </c>
      <c r="L38" s="689" t="s">
        <v>3441</v>
      </c>
    </row>
    <row r="39" spans="1:12" hidden="1" x14ac:dyDescent="0.25">
      <c r="A39" s="80" t="s">
        <v>2960</v>
      </c>
      <c r="B39" s="706" t="s">
        <v>3431</v>
      </c>
      <c r="C39" s="628" t="s">
        <v>704</v>
      </c>
      <c r="D39" s="628" t="s">
        <v>1269</v>
      </c>
      <c r="E39" s="628" t="s">
        <v>2191</v>
      </c>
      <c r="F39" s="698" t="s">
        <v>90</v>
      </c>
      <c r="G39" s="628" t="s">
        <v>70</v>
      </c>
      <c r="H39" s="704" t="s">
        <v>3432</v>
      </c>
      <c r="I39" s="706">
        <v>0</v>
      </c>
      <c r="J39" s="706">
        <v>0</v>
      </c>
      <c r="K39" s="699" t="s">
        <v>174</v>
      </c>
      <c r="L39" s="689" t="s">
        <v>3441</v>
      </c>
    </row>
    <row r="40" spans="1:12" hidden="1" x14ac:dyDescent="0.25">
      <c r="A40" s="80" t="s">
        <v>2961</v>
      </c>
      <c r="B40" s="702" t="s">
        <v>3431</v>
      </c>
      <c r="C40" s="703" t="s">
        <v>704</v>
      </c>
      <c r="D40" s="703" t="s">
        <v>1269</v>
      </c>
      <c r="E40" s="703" t="s">
        <v>2103</v>
      </c>
      <c r="F40" s="697" t="s">
        <v>90</v>
      </c>
      <c r="G40" s="703" t="s">
        <v>70</v>
      </c>
      <c r="H40" s="704" t="s">
        <v>3432</v>
      </c>
      <c r="I40" s="702">
        <v>0</v>
      </c>
      <c r="J40" s="702">
        <v>0</v>
      </c>
      <c r="K40" s="700" t="s">
        <v>174</v>
      </c>
      <c r="L40" s="689" t="s">
        <v>3441</v>
      </c>
    </row>
    <row r="41" spans="1:12" hidden="1" x14ac:dyDescent="0.25">
      <c r="A41" s="80" t="s">
        <v>2962</v>
      </c>
      <c r="B41" s="706" t="s">
        <v>3431</v>
      </c>
      <c r="C41" s="628" t="s">
        <v>704</v>
      </c>
      <c r="D41" s="628" t="s">
        <v>1269</v>
      </c>
      <c r="E41" s="628" t="s">
        <v>2192</v>
      </c>
      <c r="F41" s="698" t="s">
        <v>90</v>
      </c>
      <c r="G41" s="628" t="s">
        <v>70</v>
      </c>
      <c r="H41" s="701" t="s">
        <v>3432</v>
      </c>
      <c r="I41" s="706">
        <v>0</v>
      </c>
      <c r="J41" s="706">
        <v>0</v>
      </c>
      <c r="K41" s="699" t="s">
        <v>174</v>
      </c>
      <c r="L41" s="689" t="s">
        <v>3441</v>
      </c>
    </row>
    <row r="42" spans="1:12" hidden="1" x14ac:dyDescent="0.25">
      <c r="A42" s="80" t="s">
        <v>2963</v>
      </c>
      <c r="B42" s="702" t="s">
        <v>3431</v>
      </c>
      <c r="C42" s="703" t="s">
        <v>704</v>
      </c>
      <c r="D42" s="703" t="s">
        <v>1269</v>
      </c>
      <c r="E42" s="703" t="s">
        <v>2193</v>
      </c>
      <c r="F42" s="697" t="s">
        <v>90</v>
      </c>
      <c r="G42" s="703" t="s">
        <v>70</v>
      </c>
      <c r="H42" s="701" t="s">
        <v>3432</v>
      </c>
      <c r="I42" s="702">
        <v>0</v>
      </c>
      <c r="J42" s="702">
        <v>0</v>
      </c>
      <c r="K42" s="700" t="s">
        <v>174</v>
      </c>
      <c r="L42" s="689" t="s">
        <v>3441</v>
      </c>
    </row>
    <row r="43" spans="1:12" hidden="1" x14ac:dyDescent="0.25">
      <c r="A43" s="80" t="s">
        <v>2964</v>
      </c>
      <c r="B43" s="706" t="s">
        <v>3431</v>
      </c>
      <c r="C43" s="628" t="s">
        <v>704</v>
      </c>
      <c r="D43" s="628" t="s">
        <v>1269</v>
      </c>
      <c r="E43" s="628" t="s">
        <v>2194</v>
      </c>
      <c r="F43" s="698" t="s">
        <v>90</v>
      </c>
      <c r="G43" s="628" t="s">
        <v>70</v>
      </c>
      <c r="H43" s="704" t="s">
        <v>3432</v>
      </c>
      <c r="I43" s="706">
        <v>0</v>
      </c>
      <c r="J43" s="706">
        <v>0</v>
      </c>
      <c r="K43" s="699" t="s">
        <v>174</v>
      </c>
      <c r="L43" s="689" t="s">
        <v>3441</v>
      </c>
    </row>
    <row r="44" spans="1:12" hidden="1" x14ac:dyDescent="0.25">
      <c r="A44" s="80" t="s">
        <v>3078</v>
      </c>
      <c r="B44" s="702" t="s">
        <v>3431</v>
      </c>
      <c r="C44" s="703" t="s">
        <v>706</v>
      </c>
      <c r="D44" s="703" t="s">
        <v>1275</v>
      </c>
      <c r="E44" s="703" t="s">
        <v>1650</v>
      </c>
      <c r="F44" s="697" t="s">
        <v>90</v>
      </c>
      <c r="G44" s="703" t="s">
        <v>70</v>
      </c>
      <c r="H44" s="701" t="s">
        <v>3432</v>
      </c>
      <c r="I44" s="732" t="s">
        <v>2018</v>
      </c>
      <c r="J44" s="732">
        <v>78</v>
      </c>
      <c r="K44" s="732" t="s">
        <v>3460</v>
      </c>
      <c r="L44" s="732" t="s">
        <v>3500</v>
      </c>
    </row>
    <row r="45" spans="1:12" hidden="1" x14ac:dyDescent="0.25">
      <c r="A45" s="80" t="s">
        <v>3079</v>
      </c>
      <c r="B45" s="706" t="s">
        <v>3431</v>
      </c>
      <c r="C45" s="628" t="s">
        <v>706</v>
      </c>
      <c r="D45" s="628" t="s">
        <v>1275</v>
      </c>
      <c r="E45" s="628" t="s">
        <v>1651</v>
      </c>
      <c r="F45" s="698" t="s">
        <v>90</v>
      </c>
      <c r="G45" s="628" t="s">
        <v>70</v>
      </c>
      <c r="H45" s="701" t="s">
        <v>3432</v>
      </c>
      <c r="I45" s="733" t="s">
        <v>2018</v>
      </c>
      <c r="J45" s="733">
        <v>0</v>
      </c>
      <c r="K45" s="733" t="s">
        <v>3461</v>
      </c>
      <c r="L45" s="733" t="s">
        <v>3500</v>
      </c>
    </row>
    <row r="46" spans="1:12" hidden="1" x14ac:dyDescent="0.25">
      <c r="A46" s="80" t="s">
        <v>3080</v>
      </c>
      <c r="B46" s="702" t="s">
        <v>3431</v>
      </c>
      <c r="C46" s="703" t="s">
        <v>706</v>
      </c>
      <c r="D46" s="703" t="s">
        <v>1275</v>
      </c>
      <c r="E46" s="703" t="s">
        <v>1652</v>
      </c>
      <c r="F46" s="697" t="s">
        <v>90</v>
      </c>
      <c r="G46" s="703" t="s">
        <v>70</v>
      </c>
      <c r="H46" s="701" t="s">
        <v>3432</v>
      </c>
      <c r="I46" s="732" t="s">
        <v>2018</v>
      </c>
      <c r="J46" s="732">
        <v>1</v>
      </c>
      <c r="K46" s="732" t="s">
        <v>3462</v>
      </c>
      <c r="L46" s="732" t="s">
        <v>3500</v>
      </c>
    </row>
    <row r="47" spans="1:12" hidden="1" x14ac:dyDescent="0.25">
      <c r="A47" s="80" t="s">
        <v>3081</v>
      </c>
      <c r="B47" s="706" t="s">
        <v>3431</v>
      </c>
      <c r="C47" s="628" t="s">
        <v>706</v>
      </c>
      <c r="D47" s="628" t="s">
        <v>1275</v>
      </c>
      <c r="E47" s="628" t="s">
        <v>1653</v>
      </c>
      <c r="F47" s="698" t="s">
        <v>90</v>
      </c>
      <c r="G47" s="628" t="s">
        <v>70</v>
      </c>
      <c r="H47" s="701" t="s">
        <v>3432</v>
      </c>
      <c r="I47" s="733" t="s">
        <v>2018</v>
      </c>
      <c r="J47" s="733">
        <v>1</v>
      </c>
      <c r="K47" s="733" t="s">
        <v>3463</v>
      </c>
      <c r="L47" s="733" t="s">
        <v>3500</v>
      </c>
    </row>
    <row r="48" spans="1:12" hidden="1" x14ac:dyDescent="0.25">
      <c r="A48" s="80" t="s">
        <v>3082</v>
      </c>
      <c r="B48" s="702" t="s">
        <v>3431</v>
      </c>
      <c r="C48" s="703" t="s">
        <v>706</v>
      </c>
      <c r="D48" s="703" t="s">
        <v>1275</v>
      </c>
      <c r="E48" s="703" t="s">
        <v>1654</v>
      </c>
      <c r="F48" s="697" t="s">
        <v>90</v>
      </c>
      <c r="G48" s="703" t="s">
        <v>70</v>
      </c>
      <c r="H48" s="701" t="s">
        <v>3432</v>
      </c>
      <c r="I48" s="732" t="s">
        <v>2018</v>
      </c>
      <c r="J48" s="732">
        <v>12</v>
      </c>
      <c r="K48" s="732" t="s">
        <v>3464</v>
      </c>
      <c r="L48" s="732" t="s">
        <v>3500</v>
      </c>
    </row>
    <row r="49" spans="1:12" hidden="1" x14ac:dyDescent="0.25">
      <c r="A49" s="80" t="s">
        <v>3083</v>
      </c>
      <c r="B49" s="706" t="s">
        <v>3431</v>
      </c>
      <c r="C49" s="628" t="s">
        <v>706</v>
      </c>
      <c r="D49" s="628" t="s">
        <v>1275</v>
      </c>
      <c r="E49" s="628" t="s">
        <v>1655</v>
      </c>
      <c r="F49" s="698" t="s">
        <v>90</v>
      </c>
      <c r="G49" s="628" t="s">
        <v>70</v>
      </c>
      <c r="H49" s="701" t="s">
        <v>3432</v>
      </c>
      <c r="I49" s="733" t="s">
        <v>2018</v>
      </c>
      <c r="J49" s="733">
        <v>2</v>
      </c>
      <c r="K49" s="733" t="s">
        <v>3465</v>
      </c>
      <c r="L49" s="733" t="s">
        <v>3500</v>
      </c>
    </row>
    <row r="50" spans="1:12" hidden="1" x14ac:dyDescent="0.25">
      <c r="A50" s="80" t="s">
        <v>3084</v>
      </c>
      <c r="B50" s="702" t="s">
        <v>3431</v>
      </c>
      <c r="C50" s="703" t="s">
        <v>706</v>
      </c>
      <c r="D50" s="703" t="s">
        <v>1275</v>
      </c>
      <c r="E50" s="703" t="s">
        <v>1656</v>
      </c>
      <c r="F50" s="697" t="s">
        <v>90</v>
      </c>
      <c r="G50" s="703" t="s">
        <v>70</v>
      </c>
      <c r="H50" s="701" t="s">
        <v>3432</v>
      </c>
      <c r="I50" s="732" t="s">
        <v>2018</v>
      </c>
      <c r="J50" s="732">
        <v>0</v>
      </c>
      <c r="K50" s="732" t="s">
        <v>3466</v>
      </c>
      <c r="L50" s="732" t="s">
        <v>3500</v>
      </c>
    </row>
    <row r="51" spans="1:12" hidden="1" x14ac:dyDescent="0.25">
      <c r="A51" s="80" t="s">
        <v>3085</v>
      </c>
      <c r="B51" s="706" t="s">
        <v>3431</v>
      </c>
      <c r="C51" s="628" t="s">
        <v>706</v>
      </c>
      <c r="D51" s="628" t="s">
        <v>1275</v>
      </c>
      <c r="E51" s="628" t="s">
        <v>1657</v>
      </c>
      <c r="F51" s="698" t="s">
        <v>90</v>
      </c>
      <c r="G51" s="628" t="s">
        <v>70</v>
      </c>
      <c r="H51" s="701" t="s">
        <v>3432</v>
      </c>
      <c r="I51" s="733" t="s">
        <v>2018</v>
      </c>
      <c r="J51" s="733">
        <v>0</v>
      </c>
      <c r="K51" s="733" t="s">
        <v>3467</v>
      </c>
      <c r="L51" s="733" t="s">
        <v>3500</v>
      </c>
    </row>
    <row r="52" spans="1:12" hidden="1" x14ac:dyDescent="0.25">
      <c r="A52" s="80" t="s">
        <v>3086</v>
      </c>
      <c r="B52" s="702" t="s">
        <v>3431</v>
      </c>
      <c r="C52" s="703" t="s">
        <v>706</v>
      </c>
      <c r="D52" s="703" t="s">
        <v>1275</v>
      </c>
      <c r="E52" s="703" t="s">
        <v>1658</v>
      </c>
      <c r="F52" s="697" t="s">
        <v>90</v>
      </c>
      <c r="G52" s="703" t="s">
        <v>70</v>
      </c>
      <c r="H52" s="701" t="s">
        <v>3432</v>
      </c>
      <c r="I52" s="732" t="s">
        <v>2018</v>
      </c>
      <c r="J52" s="732">
        <v>0</v>
      </c>
      <c r="K52" s="732" t="s">
        <v>3468</v>
      </c>
      <c r="L52" s="732" t="s">
        <v>3500</v>
      </c>
    </row>
    <row r="53" spans="1:12" hidden="1" x14ac:dyDescent="0.25">
      <c r="A53" s="80" t="s">
        <v>3087</v>
      </c>
      <c r="B53" s="706" t="s">
        <v>3431</v>
      </c>
      <c r="C53" s="628" t="s">
        <v>706</v>
      </c>
      <c r="D53" s="628" t="s">
        <v>1275</v>
      </c>
      <c r="E53" s="628" t="s">
        <v>1659</v>
      </c>
      <c r="F53" s="698" t="s">
        <v>90</v>
      </c>
      <c r="G53" s="628" t="s">
        <v>70</v>
      </c>
      <c r="H53" s="701" t="s">
        <v>3432</v>
      </c>
      <c r="I53" s="733" t="s">
        <v>2018</v>
      </c>
      <c r="J53" s="733">
        <v>0</v>
      </c>
      <c r="K53" s="733" t="s">
        <v>3466</v>
      </c>
      <c r="L53" s="733" t="s">
        <v>3500</v>
      </c>
    </row>
    <row r="54" spans="1:12" hidden="1" x14ac:dyDescent="0.25">
      <c r="A54" s="80" t="s">
        <v>3088</v>
      </c>
      <c r="B54" s="702" t="s">
        <v>3431</v>
      </c>
      <c r="C54" s="712" t="s">
        <v>706</v>
      </c>
      <c r="D54" s="712" t="s">
        <v>1275</v>
      </c>
      <c r="E54" s="712" t="s">
        <v>1660</v>
      </c>
      <c r="F54" s="713" t="s">
        <v>90</v>
      </c>
      <c r="G54" s="712" t="s">
        <v>70</v>
      </c>
      <c r="H54" s="738">
        <v>0</v>
      </c>
      <c r="I54" s="732" t="s">
        <v>2018</v>
      </c>
      <c r="J54" s="732">
        <v>0</v>
      </c>
      <c r="K54" s="732" t="s">
        <v>3469</v>
      </c>
      <c r="L54" s="732" t="s">
        <v>3500</v>
      </c>
    </row>
    <row r="55" spans="1:12" hidden="1" x14ac:dyDescent="0.25">
      <c r="A55" s="80" t="s">
        <v>3089</v>
      </c>
      <c r="B55" s="706" t="s">
        <v>3431</v>
      </c>
      <c r="C55" s="628" t="s">
        <v>706</v>
      </c>
      <c r="D55" s="628" t="s">
        <v>1275</v>
      </c>
      <c r="E55" s="628" t="s">
        <v>1661</v>
      </c>
      <c r="F55" s="698" t="s">
        <v>90</v>
      </c>
      <c r="G55" s="628" t="s">
        <v>70</v>
      </c>
      <c r="H55" s="735">
        <v>0.5</v>
      </c>
      <c r="I55" s="733" t="s">
        <v>2018</v>
      </c>
      <c r="J55" s="733">
        <v>0.5</v>
      </c>
      <c r="K55" s="733" t="s">
        <v>3470</v>
      </c>
      <c r="L55" s="733" t="s">
        <v>3500</v>
      </c>
    </row>
    <row r="56" spans="1:12" hidden="1" x14ac:dyDescent="0.25">
      <c r="A56" s="80" t="s">
        <v>3090</v>
      </c>
      <c r="B56" s="702" t="s">
        <v>3431</v>
      </c>
      <c r="C56" s="703" t="s">
        <v>706</v>
      </c>
      <c r="D56" s="703" t="s">
        <v>1275</v>
      </c>
      <c r="E56" s="703" t="s">
        <v>1821</v>
      </c>
      <c r="F56" s="697" t="s">
        <v>90</v>
      </c>
      <c r="G56" s="703" t="s">
        <v>70</v>
      </c>
      <c r="H56" s="735">
        <v>0</v>
      </c>
      <c r="I56" s="732" t="s">
        <v>2018</v>
      </c>
      <c r="J56" s="732">
        <v>1</v>
      </c>
      <c r="K56" s="732" t="s">
        <v>3471</v>
      </c>
      <c r="L56" s="732" t="s">
        <v>3500</v>
      </c>
    </row>
    <row r="57" spans="1:12" hidden="1" x14ac:dyDescent="0.25">
      <c r="A57" s="80" t="s">
        <v>3091</v>
      </c>
      <c r="B57" s="706" t="s">
        <v>3431</v>
      </c>
      <c r="C57" s="628" t="s">
        <v>706</v>
      </c>
      <c r="D57" s="628" t="s">
        <v>1274</v>
      </c>
      <c r="E57" s="628" t="s">
        <v>1822</v>
      </c>
      <c r="F57" s="698" t="s">
        <v>90</v>
      </c>
      <c r="G57" s="628" t="s">
        <v>70</v>
      </c>
      <c r="H57" s="701" t="s">
        <v>3432</v>
      </c>
      <c r="I57" s="733" t="s">
        <v>2018</v>
      </c>
      <c r="J57" s="706"/>
      <c r="K57" s="706" t="s">
        <v>3472</v>
      </c>
      <c r="L57" s="706" t="s">
        <v>3500</v>
      </c>
    </row>
    <row r="58" spans="1:12" hidden="1" x14ac:dyDescent="0.25">
      <c r="A58" s="80" t="s">
        <v>3092</v>
      </c>
      <c r="B58" s="702" t="s">
        <v>3431</v>
      </c>
      <c r="C58" s="712" t="s">
        <v>706</v>
      </c>
      <c r="D58" s="712" t="s">
        <v>1274</v>
      </c>
      <c r="E58" s="712" t="s">
        <v>1823</v>
      </c>
      <c r="F58" s="713" t="s">
        <v>90</v>
      </c>
      <c r="G58" s="712" t="s">
        <v>70</v>
      </c>
      <c r="H58" s="711" t="s">
        <v>3432</v>
      </c>
      <c r="I58" s="732" t="s">
        <v>2018</v>
      </c>
      <c r="J58" s="732">
        <v>10</v>
      </c>
      <c r="K58" s="702" t="s">
        <v>3473</v>
      </c>
      <c r="L58" s="732" t="s">
        <v>3500</v>
      </c>
    </row>
    <row r="59" spans="1:12" hidden="1" x14ac:dyDescent="0.25">
      <c r="A59" s="80" t="s">
        <v>3093</v>
      </c>
      <c r="B59" s="706" t="s">
        <v>3431</v>
      </c>
      <c r="C59" s="628" t="s">
        <v>706</v>
      </c>
      <c r="D59" s="628" t="s">
        <v>1274</v>
      </c>
      <c r="E59" s="628" t="s">
        <v>1824</v>
      </c>
      <c r="F59" s="698" t="s">
        <v>90</v>
      </c>
      <c r="G59" s="628" t="s">
        <v>70</v>
      </c>
      <c r="H59" s="701" t="s">
        <v>3432</v>
      </c>
      <c r="I59" s="733" t="s">
        <v>2018</v>
      </c>
      <c r="J59" s="706"/>
      <c r="K59" s="706" t="s">
        <v>3472</v>
      </c>
      <c r="L59" s="706" t="s">
        <v>3500</v>
      </c>
    </row>
    <row r="60" spans="1:12" hidden="1" x14ac:dyDescent="0.25">
      <c r="A60" s="80" t="s">
        <v>3094</v>
      </c>
      <c r="B60" s="702" t="s">
        <v>3431</v>
      </c>
      <c r="C60" s="712" t="s">
        <v>706</v>
      </c>
      <c r="D60" s="712" t="s">
        <v>1274</v>
      </c>
      <c r="E60" s="712" t="s">
        <v>1825</v>
      </c>
      <c r="F60" s="713" t="s">
        <v>90</v>
      </c>
      <c r="G60" s="712" t="s">
        <v>70</v>
      </c>
      <c r="H60" s="711" t="s">
        <v>3432</v>
      </c>
      <c r="I60" s="732" t="s">
        <v>2018</v>
      </c>
      <c r="J60" s="732">
        <v>0</v>
      </c>
      <c r="K60" s="732" t="s">
        <v>3474</v>
      </c>
      <c r="L60" s="732" t="s">
        <v>3500</v>
      </c>
    </row>
    <row r="61" spans="1:12" hidden="1" x14ac:dyDescent="0.25">
      <c r="A61" s="80" t="s">
        <v>3095</v>
      </c>
      <c r="B61" s="706" t="s">
        <v>3431</v>
      </c>
      <c r="C61" s="714" t="s">
        <v>706</v>
      </c>
      <c r="D61" s="714" t="s">
        <v>1274</v>
      </c>
      <c r="E61" s="714" t="s">
        <v>1826</v>
      </c>
      <c r="F61" s="715" t="s">
        <v>90</v>
      </c>
      <c r="G61" s="714" t="s">
        <v>70</v>
      </c>
      <c r="H61" s="711">
        <v>2</v>
      </c>
      <c r="I61" s="733" t="s">
        <v>2018</v>
      </c>
      <c r="J61" s="733">
        <v>2</v>
      </c>
      <c r="K61" s="733" t="s">
        <v>3475</v>
      </c>
      <c r="L61" s="733" t="s">
        <v>3500</v>
      </c>
    </row>
    <row r="62" spans="1:12" hidden="1" x14ac:dyDescent="0.25">
      <c r="A62" s="80" t="s">
        <v>3096</v>
      </c>
      <c r="B62" s="702" t="s">
        <v>3431</v>
      </c>
      <c r="C62" s="703" t="s">
        <v>706</v>
      </c>
      <c r="D62" s="703" t="s">
        <v>1274</v>
      </c>
      <c r="E62" s="703" t="s">
        <v>1827</v>
      </c>
      <c r="F62" s="697" t="s">
        <v>90</v>
      </c>
      <c r="G62" s="703" t="s">
        <v>70</v>
      </c>
      <c r="H62" s="701" t="s">
        <v>3432</v>
      </c>
      <c r="I62" s="732" t="s">
        <v>2018</v>
      </c>
      <c r="J62" s="732">
        <v>0</v>
      </c>
      <c r="K62" s="732" t="s">
        <v>3476</v>
      </c>
      <c r="L62" s="732" t="s">
        <v>3500</v>
      </c>
    </row>
    <row r="63" spans="1:12" hidden="1" x14ac:dyDescent="0.25">
      <c r="A63" s="80" t="s">
        <v>3097</v>
      </c>
      <c r="B63" s="706" t="s">
        <v>3431</v>
      </c>
      <c r="C63" s="628" t="s">
        <v>706</v>
      </c>
      <c r="D63" s="628" t="s">
        <v>1274</v>
      </c>
      <c r="E63" s="628" t="s">
        <v>1828</v>
      </c>
      <c r="F63" s="698" t="s">
        <v>90</v>
      </c>
      <c r="G63" s="628" t="s">
        <v>70</v>
      </c>
      <c r="H63" s="701" t="s">
        <v>3432</v>
      </c>
      <c r="I63" s="733" t="s">
        <v>2018</v>
      </c>
      <c r="J63" s="733">
        <v>0</v>
      </c>
      <c r="K63" s="733" t="s">
        <v>3476</v>
      </c>
      <c r="L63" s="733" t="s">
        <v>3500</v>
      </c>
    </row>
    <row r="64" spans="1:12" hidden="1" x14ac:dyDescent="0.25">
      <c r="A64" s="80" t="s">
        <v>3098</v>
      </c>
      <c r="B64" s="702" t="s">
        <v>3431</v>
      </c>
      <c r="C64" s="703" t="s">
        <v>706</v>
      </c>
      <c r="D64" s="703" t="s">
        <v>1274</v>
      </c>
      <c r="E64" s="703" t="s">
        <v>1829</v>
      </c>
      <c r="F64" s="697" t="s">
        <v>90</v>
      </c>
      <c r="G64" s="703" t="s">
        <v>70</v>
      </c>
      <c r="H64" s="701">
        <v>6</v>
      </c>
      <c r="I64" s="732" t="s">
        <v>2018</v>
      </c>
      <c r="J64" s="732">
        <v>0</v>
      </c>
      <c r="K64" s="732" t="s">
        <v>3477</v>
      </c>
      <c r="L64" s="732" t="s">
        <v>3500</v>
      </c>
    </row>
    <row r="65" spans="1:12" hidden="1" x14ac:dyDescent="0.25">
      <c r="A65" s="80" t="s">
        <v>3099</v>
      </c>
      <c r="B65" s="706" t="s">
        <v>3431</v>
      </c>
      <c r="C65" s="628" t="s">
        <v>706</v>
      </c>
      <c r="D65" s="628" t="s">
        <v>1274</v>
      </c>
      <c r="E65" s="628" t="s">
        <v>1830</v>
      </c>
      <c r="F65" s="698" t="s">
        <v>90</v>
      </c>
      <c r="G65" s="628" t="s">
        <v>70</v>
      </c>
      <c r="H65" s="735">
        <v>0</v>
      </c>
      <c r="I65" s="733" t="s">
        <v>2018</v>
      </c>
      <c r="J65" s="733">
        <v>0</v>
      </c>
      <c r="K65" s="733" t="s">
        <v>3478</v>
      </c>
      <c r="L65" s="733" t="s">
        <v>3500</v>
      </c>
    </row>
    <row r="66" spans="1:12" hidden="1" x14ac:dyDescent="0.25">
      <c r="A66" s="80" t="s">
        <v>3100</v>
      </c>
      <c r="B66" s="702" t="s">
        <v>3431</v>
      </c>
      <c r="C66" s="703" t="s">
        <v>706</v>
      </c>
      <c r="D66" s="703" t="s">
        <v>1274</v>
      </c>
      <c r="E66" s="703" t="s">
        <v>1831</v>
      </c>
      <c r="F66" s="697" t="s">
        <v>90</v>
      </c>
      <c r="G66" s="703" t="s">
        <v>70</v>
      </c>
      <c r="H66" s="735">
        <v>0</v>
      </c>
      <c r="I66" s="732" t="s">
        <v>2018</v>
      </c>
      <c r="J66" s="732">
        <v>0</v>
      </c>
      <c r="K66" s="732" t="s">
        <v>3479</v>
      </c>
      <c r="L66" s="732" t="s">
        <v>3500</v>
      </c>
    </row>
    <row r="67" spans="1:12" hidden="1" x14ac:dyDescent="0.25">
      <c r="A67" s="80" t="s">
        <v>3101</v>
      </c>
      <c r="B67" s="706" t="s">
        <v>3431</v>
      </c>
      <c r="C67" s="628" t="s">
        <v>706</v>
      </c>
      <c r="D67" s="628" t="s">
        <v>1274</v>
      </c>
      <c r="E67" s="628" t="s">
        <v>1832</v>
      </c>
      <c r="F67" s="698" t="s">
        <v>90</v>
      </c>
      <c r="G67" s="628" t="s">
        <v>70</v>
      </c>
      <c r="H67" s="701">
        <v>6</v>
      </c>
      <c r="I67" s="733" t="s">
        <v>2018</v>
      </c>
      <c r="J67" s="733">
        <v>0</v>
      </c>
      <c r="K67" s="733" t="s">
        <v>3480</v>
      </c>
      <c r="L67" s="733" t="s">
        <v>3500</v>
      </c>
    </row>
    <row r="68" spans="1:12" hidden="1" x14ac:dyDescent="0.25">
      <c r="A68" s="80" t="s">
        <v>3102</v>
      </c>
      <c r="B68" s="702" t="s">
        <v>3431</v>
      </c>
      <c r="C68" s="712" t="s">
        <v>706</v>
      </c>
      <c r="D68" s="712" t="s">
        <v>1274</v>
      </c>
      <c r="E68" s="712" t="s">
        <v>1833</v>
      </c>
      <c r="F68" s="713" t="s">
        <v>90</v>
      </c>
      <c r="G68" s="712" t="s">
        <v>70</v>
      </c>
      <c r="H68" s="711">
        <v>2</v>
      </c>
      <c r="I68" s="732" t="s">
        <v>2018</v>
      </c>
      <c r="J68" s="732">
        <v>6</v>
      </c>
      <c r="K68" s="732" t="s">
        <v>3481</v>
      </c>
      <c r="L68" s="732" t="s">
        <v>3500</v>
      </c>
    </row>
    <row r="69" spans="1:12" hidden="1" x14ac:dyDescent="0.25">
      <c r="A69" s="80" t="s">
        <v>3103</v>
      </c>
      <c r="B69" s="706" t="s">
        <v>3431</v>
      </c>
      <c r="C69" s="714" t="s">
        <v>706</v>
      </c>
      <c r="D69" s="714" t="s">
        <v>1274</v>
      </c>
      <c r="E69" s="714" t="s">
        <v>1834</v>
      </c>
      <c r="F69" s="715" t="s">
        <v>90</v>
      </c>
      <c r="G69" s="714" t="s">
        <v>70</v>
      </c>
      <c r="H69" s="711">
        <v>1</v>
      </c>
      <c r="I69" s="733" t="s">
        <v>2018</v>
      </c>
      <c r="J69" s="733">
        <v>0</v>
      </c>
      <c r="K69" s="733" t="s">
        <v>3482</v>
      </c>
      <c r="L69" s="733" t="s">
        <v>3500</v>
      </c>
    </row>
    <row r="70" spans="1:12" hidden="1" x14ac:dyDescent="0.25">
      <c r="A70" s="80" t="s">
        <v>3104</v>
      </c>
      <c r="B70" s="702" t="s">
        <v>3431</v>
      </c>
      <c r="C70" s="712" t="s">
        <v>706</v>
      </c>
      <c r="D70" s="712" t="s">
        <v>1274</v>
      </c>
      <c r="E70" s="712" t="s">
        <v>1835</v>
      </c>
      <c r="F70" s="713" t="s">
        <v>90</v>
      </c>
      <c r="G70" s="712" t="s">
        <v>70</v>
      </c>
      <c r="H70" s="711">
        <v>1</v>
      </c>
      <c r="I70" s="732" t="s">
        <v>2018</v>
      </c>
      <c r="J70" s="732">
        <v>0</v>
      </c>
      <c r="K70" s="732" t="s">
        <v>3483</v>
      </c>
      <c r="L70" s="732" t="s">
        <v>3500</v>
      </c>
    </row>
    <row r="71" spans="1:12" hidden="1" x14ac:dyDescent="0.25">
      <c r="A71" s="80" t="s">
        <v>3105</v>
      </c>
      <c r="B71" s="706" t="s">
        <v>3431</v>
      </c>
      <c r="C71" s="628" t="s">
        <v>706</v>
      </c>
      <c r="D71" s="628" t="s">
        <v>1274</v>
      </c>
      <c r="E71" s="628" t="s">
        <v>1836</v>
      </c>
      <c r="F71" s="698" t="s">
        <v>90</v>
      </c>
      <c r="G71" s="628" t="s">
        <v>70</v>
      </c>
      <c r="H71" s="701" t="s">
        <v>3432</v>
      </c>
      <c r="I71" s="733" t="s">
        <v>2018</v>
      </c>
      <c r="J71" s="706"/>
      <c r="K71" s="706" t="s">
        <v>3472</v>
      </c>
      <c r="L71" s="706" t="s">
        <v>3500</v>
      </c>
    </row>
    <row r="72" spans="1:12" hidden="1" x14ac:dyDescent="0.25">
      <c r="A72" s="80" t="s">
        <v>3106</v>
      </c>
      <c r="B72" s="702" t="s">
        <v>3431</v>
      </c>
      <c r="C72" s="703" t="s">
        <v>706</v>
      </c>
      <c r="D72" s="703" t="s">
        <v>1274</v>
      </c>
      <c r="E72" s="703" t="s">
        <v>2104</v>
      </c>
      <c r="F72" s="697" t="s">
        <v>90</v>
      </c>
      <c r="G72" s="703" t="s">
        <v>70</v>
      </c>
      <c r="H72" s="701">
        <v>7</v>
      </c>
      <c r="I72" s="732" t="s">
        <v>2018</v>
      </c>
      <c r="J72" s="732">
        <v>1</v>
      </c>
      <c r="K72" s="732" t="s">
        <v>3484</v>
      </c>
      <c r="L72" s="732" t="s">
        <v>3500</v>
      </c>
    </row>
    <row r="73" spans="1:12" hidden="1" x14ac:dyDescent="0.25">
      <c r="A73" s="80" t="s">
        <v>3107</v>
      </c>
      <c r="B73" s="706" t="s">
        <v>3431</v>
      </c>
      <c r="C73" s="628" t="s">
        <v>706</v>
      </c>
      <c r="D73" s="628" t="s">
        <v>1274</v>
      </c>
      <c r="E73" s="628" t="s">
        <v>2105</v>
      </c>
      <c r="F73" s="698" t="s">
        <v>90</v>
      </c>
      <c r="G73" s="628" t="s">
        <v>70</v>
      </c>
      <c r="H73" s="701" t="s">
        <v>3432</v>
      </c>
      <c r="I73" s="733" t="s">
        <v>2018</v>
      </c>
      <c r="J73" s="733">
        <v>6</v>
      </c>
      <c r="K73" s="733" t="s">
        <v>3485</v>
      </c>
      <c r="L73" s="733" t="s">
        <v>3500</v>
      </c>
    </row>
    <row r="74" spans="1:12" hidden="1" x14ac:dyDescent="0.25">
      <c r="A74" s="80" t="s">
        <v>3108</v>
      </c>
      <c r="B74" s="702" t="s">
        <v>3431</v>
      </c>
      <c r="C74" s="703" t="s">
        <v>706</v>
      </c>
      <c r="D74" s="703" t="s">
        <v>1274</v>
      </c>
      <c r="E74" s="703" t="s">
        <v>2106</v>
      </c>
      <c r="F74" s="697" t="s">
        <v>90</v>
      </c>
      <c r="G74" s="703" t="s">
        <v>70</v>
      </c>
      <c r="H74" s="701" t="s">
        <v>3432</v>
      </c>
      <c r="I74" s="732" t="s">
        <v>2018</v>
      </c>
      <c r="J74" s="732">
        <v>0</v>
      </c>
      <c r="K74" s="732" t="s">
        <v>3486</v>
      </c>
      <c r="L74" s="732" t="s">
        <v>3500</v>
      </c>
    </row>
    <row r="75" spans="1:12" hidden="1" x14ac:dyDescent="0.25">
      <c r="A75" s="80" t="s">
        <v>3109</v>
      </c>
      <c r="B75" s="706" t="s">
        <v>3431</v>
      </c>
      <c r="C75" s="628" t="s">
        <v>706</v>
      </c>
      <c r="D75" s="628" t="s">
        <v>1274</v>
      </c>
      <c r="E75" s="628" t="s">
        <v>2107</v>
      </c>
      <c r="F75" s="698" t="s">
        <v>90</v>
      </c>
      <c r="G75" s="628" t="s">
        <v>70</v>
      </c>
      <c r="H75" s="701" t="s">
        <v>3432</v>
      </c>
      <c r="I75" s="733" t="s">
        <v>2018</v>
      </c>
      <c r="J75" s="733">
        <v>6</v>
      </c>
      <c r="K75" s="733" t="s">
        <v>3487</v>
      </c>
      <c r="L75" s="733" t="s">
        <v>3500</v>
      </c>
    </row>
    <row r="76" spans="1:12" hidden="1" x14ac:dyDescent="0.25">
      <c r="A76" s="80" t="s">
        <v>3110</v>
      </c>
      <c r="B76" s="702" t="s">
        <v>3431</v>
      </c>
      <c r="C76" s="703" t="s">
        <v>706</v>
      </c>
      <c r="D76" s="703" t="s">
        <v>1274</v>
      </c>
      <c r="E76" s="703" t="s">
        <v>2108</v>
      </c>
      <c r="F76" s="697" t="s">
        <v>90</v>
      </c>
      <c r="G76" s="703" t="s">
        <v>70</v>
      </c>
      <c r="H76" s="701">
        <v>1</v>
      </c>
      <c r="I76" s="732" t="s">
        <v>2018</v>
      </c>
      <c r="J76" s="732">
        <v>0</v>
      </c>
      <c r="K76" s="732" t="s">
        <v>3488</v>
      </c>
      <c r="L76" s="732" t="s">
        <v>3500</v>
      </c>
    </row>
    <row r="77" spans="1:12" hidden="1" x14ac:dyDescent="0.25">
      <c r="A77" s="80" t="s">
        <v>3111</v>
      </c>
      <c r="B77" s="706" t="s">
        <v>3431</v>
      </c>
      <c r="C77" s="628" t="s">
        <v>706</v>
      </c>
      <c r="D77" s="628" t="s">
        <v>1274</v>
      </c>
      <c r="E77" s="628" t="s">
        <v>2109</v>
      </c>
      <c r="F77" s="698" t="s">
        <v>90</v>
      </c>
      <c r="G77" s="628" t="s">
        <v>70</v>
      </c>
      <c r="H77" s="701" t="s">
        <v>3432</v>
      </c>
      <c r="I77" s="733" t="s">
        <v>2018</v>
      </c>
      <c r="J77" s="733">
        <v>0</v>
      </c>
      <c r="K77" s="733" t="s">
        <v>3489</v>
      </c>
      <c r="L77" s="733" t="s">
        <v>3500</v>
      </c>
    </row>
    <row r="78" spans="1:12" hidden="1" x14ac:dyDescent="0.25">
      <c r="A78" s="80" t="s">
        <v>3112</v>
      </c>
      <c r="B78" s="702" t="s">
        <v>3431</v>
      </c>
      <c r="C78" s="703" t="s">
        <v>706</v>
      </c>
      <c r="D78" s="703" t="s">
        <v>1274</v>
      </c>
      <c r="E78" s="703" t="s">
        <v>2196</v>
      </c>
      <c r="F78" s="697" t="s">
        <v>90</v>
      </c>
      <c r="G78" s="703" t="s">
        <v>70</v>
      </c>
      <c r="H78" s="701" t="s">
        <v>3432</v>
      </c>
      <c r="I78" s="732" t="s">
        <v>2018</v>
      </c>
      <c r="J78" s="732">
        <v>0</v>
      </c>
      <c r="K78" s="732" t="s">
        <v>3490</v>
      </c>
      <c r="L78" s="732" t="s">
        <v>3500</v>
      </c>
    </row>
    <row r="79" spans="1:12" hidden="1" x14ac:dyDescent="0.25">
      <c r="A79" s="80" t="s">
        <v>3113</v>
      </c>
      <c r="B79" s="706" t="s">
        <v>3431</v>
      </c>
      <c r="C79" s="628" t="s">
        <v>706</v>
      </c>
      <c r="D79" s="628" t="s">
        <v>1274</v>
      </c>
      <c r="E79" s="628" t="s">
        <v>2197</v>
      </c>
      <c r="F79" s="698" t="s">
        <v>90</v>
      </c>
      <c r="G79" s="628" t="s">
        <v>70</v>
      </c>
      <c r="H79" s="701" t="s">
        <v>3432</v>
      </c>
      <c r="I79" s="733" t="s">
        <v>2018</v>
      </c>
      <c r="J79" s="733">
        <v>0</v>
      </c>
      <c r="K79" s="733" t="s">
        <v>3490</v>
      </c>
      <c r="L79" s="733" t="s">
        <v>3500</v>
      </c>
    </row>
    <row r="80" spans="1:12" hidden="1" x14ac:dyDescent="0.25">
      <c r="A80" s="80" t="s">
        <v>3114</v>
      </c>
      <c r="B80" s="702" t="s">
        <v>3431</v>
      </c>
      <c r="C80" s="703" t="s">
        <v>706</v>
      </c>
      <c r="D80" s="703" t="s">
        <v>1274</v>
      </c>
      <c r="E80" s="703" t="s">
        <v>2110</v>
      </c>
      <c r="F80" s="697" t="s">
        <v>90</v>
      </c>
      <c r="G80" s="703" t="s">
        <v>70</v>
      </c>
      <c r="H80" s="701" t="s">
        <v>3432</v>
      </c>
      <c r="I80" s="732" t="s">
        <v>2018</v>
      </c>
      <c r="J80" s="732">
        <v>0</v>
      </c>
      <c r="K80" s="732" t="s">
        <v>3491</v>
      </c>
      <c r="L80" s="732" t="s">
        <v>3500</v>
      </c>
    </row>
    <row r="81" spans="1:12" hidden="1" x14ac:dyDescent="0.25">
      <c r="A81" s="80" t="s">
        <v>3115</v>
      </c>
      <c r="B81" s="706" t="s">
        <v>3431</v>
      </c>
      <c r="C81" s="628" t="s">
        <v>706</v>
      </c>
      <c r="D81" s="628" t="s">
        <v>1273</v>
      </c>
      <c r="E81" s="628" t="s">
        <v>2111</v>
      </c>
      <c r="F81" s="698" t="s">
        <v>90</v>
      </c>
      <c r="G81" s="628" t="s">
        <v>70</v>
      </c>
      <c r="H81" s="701" t="s">
        <v>3432</v>
      </c>
      <c r="I81" s="733" t="s">
        <v>2018</v>
      </c>
      <c r="J81" s="734">
        <v>0</v>
      </c>
      <c r="K81" s="733" t="s">
        <v>3492</v>
      </c>
      <c r="L81" s="733" t="s">
        <v>3500</v>
      </c>
    </row>
    <row r="82" spans="1:12" hidden="1" x14ac:dyDescent="0.25">
      <c r="A82" s="80" t="s">
        <v>3116</v>
      </c>
      <c r="B82" s="702" t="s">
        <v>3431</v>
      </c>
      <c r="C82" s="712" t="s">
        <v>706</v>
      </c>
      <c r="D82" s="712" t="s">
        <v>1273</v>
      </c>
      <c r="E82" s="712" t="s">
        <v>2228</v>
      </c>
      <c r="F82" s="713" t="s">
        <v>90</v>
      </c>
      <c r="G82" s="712" t="s">
        <v>70</v>
      </c>
      <c r="H82" s="711" t="s">
        <v>3432</v>
      </c>
      <c r="I82" s="732" t="s">
        <v>2018</v>
      </c>
      <c r="J82" s="732">
        <v>0</v>
      </c>
      <c r="K82" s="732" t="s">
        <v>3493</v>
      </c>
      <c r="L82" s="732" t="s">
        <v>3500</v>
      </c>
    </row>
    <row r="83" spans="1:12" hidden="1" x14ac:dyDescent="0.25">
      <c r="A83" s="80" t="s">
        <v>3117</v>
      </c>
      <c r="B83" s="706" t="s">
        <v>3431</v>
      </c>
      <c r="C83" s="714" t="s">
        <v>706</v>
      </c>
      <c r="D83" s="714" t="s">
        <v>1273</v>
      </c>
      <c r="E83" s="714" t="s">
        <v>2229</v>
      </c>
      <c r="F83" s="715" t="s">
        <v>90</v>
      </c>
      <c r="G83" s="714" t="s">
        <v>70</v>
      </c>
      <c r="H83" s="711" t="s">
        <v>3432</v>
      </c>
      <c r="I83" s="733" t="s">
        <v>2018</v>
      </c>
      <c r="J83" s="733">
        <v>9</v>
      </c>
      <c r="K83" s="733" t="s">
        <v>3494</v>
      </c>
      <c r="L83" s="733" t="s">
        <v>3500</v>
      </c>
    </row>
    <row r="84" spans="1:12" hidden="1" x14ac:dyDescent="0.25">
      <c r="A84" s="80" t="s">
        <v>3118</v>
      </c>
      <c r="B84" s="702" t="s">
        <v>3431</v>
      </c>
      <c r="C84" s="703" t="s">
        <v>706</v>
      </c>
      <c r="D84" s="703" t="s">
        <v>1273</v>
      </c>
      <c r="E84" s="703" t="s">
        <v>2230</v>
      </c>
      <c r="F84" s="697" t="s">
        <v>90</v>
      </c>
      <c r="G84" s="703" t="s">
        <v>70</v>
      </c>
      <c r="H84" s="701" t="s">
        <v>3432</v>
      </c>
      <c r="I84" s="732" t="s">
        <v>2018</v>
      </c>
      <c r="J84" s="732">
        <v>2</v>
      </c>
      <c r="K84" s="736" t="s">
        <v>3495</v>
      </c>
      <c r="L84" s="736" t="s">
        <v>3500</v>
      </c>
    </row>
    <row r="85" spans="1:12" hidden="1" x14ac:dyDescent="0.25">
      <c r="A85" s="80" t="s">
        <v>3119</v>
      </c>
      <c r="B85" s="706" t="s">
        <v>3431</v>
      </c>
      <c r="C85" s="628" t="s">
        <v>706</v>
      </c>
      <c r="D85" s="628" t="s">
        <v>1273</v>
      </c>
      <c r="E85" s="628" t="s">
        <v>2231</v>
      </c>
      <c r="F85" s="698" t="s">
        <v>90</v>
      </c>
      <c r="G85" s="628" t="s">
        <v>70</v>
      </c>
      <c r="H85" s="701" t="s">
        <v>3432</v>
      </c>
      <c r="I85" s="733" t="s">
        <v>2018</v>
      </c>
      <c r="J85" s="733">
        <v>9</v>
      </c>
      <c r="K85" s="737" t="s">
        <v>3496</v>
      </c>
      <c r="L85" s="737" t="s">
        <v>3500</v>
      </c>
    </row>
    <row r="86" spans="1:12" hidden="1" x14ac:dyDescent="0.25">
      <c r="A86" s="80" t="s">
        <v>3120</v>
      </c>
      <c r="B86" s="702" t="s">
        <v>3431</v>
      </c>
      <c r="C86" s="703" t="s">
        <v>706</v>
      </c>
      <c r="D86" s="703" t="s">
        <v>1273</v>
      </c>
      <c r="E86" s="703" t="s">
        <v>2375</v>
      </c>
      <c r="F86" s="697" t="s">
        <v>90</v>
      </c>
      <c r="G86" s="703" t="s">
        <v>70</v>
      </c>
      <c r="H86" s="701" t="s">
        <v>3432</v>
      </c>
      <c r="I86" s="732" t="s">
        <v>2018</v>
      </c>
      <c r="J86" s="732">
        <v>0</v>
      </c>
      <c r="K86" s="736" t="s">
        <v>3497</v>
      </c>
      <c r="L86" s="736" t="s">
        <v>3500</v>
      </c>
    </row>
    <row r="87" spans="1:12" hidden="1" x14ac:dyDescent="0.25">
      <c r="A87" s="80" t="s">
        <v>3121</v>
      </c>
      <c r="B87" s="706" t="s">
        <v>3431</v>
      </c>
      <c r="C87" s="628" t="s">
        <v>706</v>
      </c>
      <c r="D87" s="628" t="s">
        <v>1273</v>
      </c>
      <c r="E87" s="628" t="s">
        <v>2406</v>
      </c>
      <c r="F87" s="698" t="s">
        <v>90</v>
      </c>
      <c r="G87" s="628" t="s">
        <v>70</v>
      </c>
      <c r="H87" s="701" t="s">
        <v>3432</v>
      </c>
      <c r="I87" s="733" t="s">
        <v>2018</v>
      </c>
      <c r="J87" s="733">
        <v>0</v>
      </c>
      <c r="K87" s="737" t="s">
        <v>3498</v>
      </c>
      <c r="L87" s="737" t="s">
        <v>3500</v>
      </c>
    </row>
    <row r="88" spans="1:12" hidden="1" x14ac:dyDescent="0.25">
      <c r="A88" s="80" t="s">
        <v>3122</v>
      </c>
      <c r="B88" s="702" t="s">
        <v>3431</v>
      </c>
      <c r="C88" s="703" t="s">
        <v>706</v>
      </c>
      <c r="D88" s="703" t="s">
        <v>1273</v>
      </c>
      <c r="E88" s="703" t="s">
        <v>2407</v>
      </c>
      <c r="F88" s="697" t="s">
        <v>90</v>
      </c>
      <c r="G88" s="703" t="s">
        <v>70</v>
      </c>
      <c r="H88" s="701" t="s">
        <v>3432</v>
      </c>
      <c r="I88" s="732" t="s">
        <v>2018</v>
      </c>
      <c r="J88" s="732">
        <v>0</v>
      </c>
      <c r="K88" s="736" t="s">
        <v>3499</v>
      </c>
      <c r="L88" s="736" t="s">
        <v>3500</v>
      </c>
    </row>
    <row r="89" spans="1:12" ht="17.100000000000001" hidden="1" customHeight="1" x14ac:dyDescent="0.25">
      <c r="A89" s="80" t="s">
        <v>2768</v>
      </c>
      <c r="B89" s="717" t="s">
        <v>3459</v>
      </c>
      <c r="C89" s="723" t="s">
        <v>707</v>
      </c>
      <c r="D89" s="723" t="s">
        <v>1272</v>
      </c>
      <c r="E89" s="723" t="s">
        <v>1636</v>
      </c>
      <c r="F89" s="718" t="s">
        <v>90</v>
      </c>
      <c r="G89" s="723" t="s">
        <v>70</v>
      </c>
      <c r="H89" s="724" t="s">
        <v>3432</v>
      </c>
      <c r="I89" s="717" t="s">
        <v>174</v>
      </c>
      <c r="J89" s="717" t="s">
        <v>174</v>
      </c>
      <c r="K89" s="717" t="s">
        <v>174</v>
      </c>
      <c r="L89" s="717" t="s">
        <v>2583</v>
      </c>
    </row>
    <row r="90" spans="1:12" hidden="1" x14ac:dyDescent="0.25">
      <c r="A90" s="80" t="s">
        <v>2769</v>
      </c>
      <c r="B90" s="719" t="s">
        <v>3459</v>
      </c>
      <c r="C90" s="725" t="s">
        <v>707</v>
      </c>
      <c r="D90" s="725" t="s">
        <v>1272</v>
      </c>
      <c r="E90" s="725" t="s">
        <v>1637</v>
      </c>
      <c r="F90" s="720" t="s">
        <v>90</v>
      </c>
      <c r="G90" s="725" t="s">
        <v>70</v>
      </c>
      <c r="H90" s="724" t="s">
        <v>3432</v>
      </c>
      <c r="I90" s="719" t="s">
        <v>174</v>
      </c>
      <c r="J90" s="719" t="s">
        <v>174</v>
      </c>
      <c r="K90" s="719" t="s">
        <v>174</v>
      </c>
      <c r="L90" s="719" t="s">
        <v>2583</v>
      </c>
    </row>
    <row r="91" spans="1:12" hidden="1" x14ac:dyDescent="0.25">
      <c r="A91" s="80" t="s">
        <v>2770</v>
      </c>
      <c r="B91" s="717" t="s">
        <v>3459</v>
      </c>
      <c r="C91" s="723" t="s">
        <v>707</v>
      </c>
      <c r="D91" s="723" t="s">
        <v>1272</v>
      </c>
      <c r="E91" s="723" t="s">
        <v>1638</v>
      </c>
      <c r="F91" s="718" t="s">
        <v>90</v>
      </c>
      <c r="G91" s="723" t="s">
        <v>70</v>
      </c>
      <c r="H91" s="724" t="s">
        <v>3432</v>
      </c>
      <c r="I91" s="717" t="s">
        <v>174</v>
      </c>
      <c r="J91" s="717" t="s">
        <v>174</v>
      </c>
      <c r="K91" s="717" t="s">
        <v>174</v>
      </c>
      <c r="L91" s="717" t="s">
        <v>2583</v>
      </c>
    </row>
    <row r="92" spans="1:12" ht="17.100000000000001" hidden="1" customHeight="1" x14ac:dyDescent="0.25">
      <c r="A92" s="80" t="s">
        <v>2771</v>
      </c>
      <c r="B92" s="719" t="s">
        <v>3459</v>
      </c>
      <c r="C92" s="725" t="s">
        <v>707</v>
      </c>
      <c r="D92" s="725" t="s">
        <v>1272</v>
      </c>
      <c r="E92" s="725" t="s">
        <v>1639</v>
      </c>
      <c r="F92" s="720" t="s">
        <v>90</v>
      </c>
      <c r="G92" s="725" t="s">
        <v>70</v>
      </c>
      <c r="H92" s="724" t="s">
        <v>3432</v>
      </c>
      <c r="I92" s="719" t="s">
        <v>174</v>
      </c>
      <c r="J92" s="719" t="s">
        <v>174</v>
      </c>
      <c r="K92" s="719" t="s">
        <v>174</v>
      </c>
      <c r="L92" s="719" t="s">
        <v>2583</v>
      </c>
    </row>
    <row r="93" spans="1:12" hidden="1" x14ac:dyDescent="0.25">
      <c r="A93" s="80" t="s">
        <v>2796</v>
      </c>
      <c r="B93" s="717" t="s">
        <v>3459</v>
      </c>
      <c r="C93" s="723" t="s">
        <v>707</v>
      </c>
      <c r="D93" s="723" t="s">
        <v>1272</v>
      </c>
      <c r="E93" s="723" t="s">
        <v>1640</v>
      </c>
      <c r="F93" s="718" t="s">
        <v>90</v>
      </c>
      <c r="G93" s="723" t="s">
        <v>70</v>
      </c>
      <c r="H93" s="726">
        <v>0</v>
      </c>
      <c r="I93" s="717" t="s">
        <v>174</v>
      </c>
      <c r="J93" s="717" t="s">
        <v>174</v>
      </c>
      <c r="K93" s="717" t="s">
        <v>174</v>
      </c>
      <c r="L93" s="717" t="s">
        <v>2583</v>
      </c>
    </row>
    <row r="94" spans="1:12" hidden="1" x14ac:dyDescent="0.25">
      <c r="A94" s="80" t="s">
        <v>2797</v>
      </c>
      <c r="B94" s="719" t="s">
        <v>3459</v>
      </c>
      <c r="C94" s="725" t="s">
        <v>707</v>
      </c>
      <c r="D94" s="725" t="s">
        <v>1272</v>
      </c>
      <c r="E94" s="725" t="s">
        <v>1641</v>
      </c>
      <c r="F94" s="720" t="s">
        <v>90</v>
      </c>
      <c r="G94" s="725" t="s">
        <v>70</v>
      </c>
      <c r="H94" s="724">
        <v>1</v>
      </c>
      <c r="I94" s="719"/>
      <c r="J94" s="719">
        <v>0</v>
      </c>
      <c r="K94" s="719"/>
      <c r="L94" s="719" t="s">
        <v>2583</v>
      </c>
    </row>
    <row r="95" spans="1:12" hidden="1" x14ac:dyDescent="0.25">
      <c r="A95" s="80" t="s">
        <v>2798</v>
      </c>
      <c r="B95" s="717" t="s">
        <v>3459</v>
      </c>
      <c r="C95" s="723" t="s">
        <v>707</v>
      </c>
      <c r="D95" s="723" t="s">
        <v>1272</v>
      </c>
      <c r="E95" s="723" t="s">
        <v>1642</v>
      </c>
      <c r="F95" s="718" t="s">
        <v>90</v>
      </c>
      <c r="G95" s="723" t="s">
        <v>70</v>
      </c>
      <c r="H95" s="724" t="s">
        <v>3432</v>
      </c>
      <c r="I95" s="717" t="s">
        <v>174</v>
      </c>
      <c r="J95" s="717" t="s">
        <v>174</v>
      </c>
      <c r="K95" s="717" t="s">
        <v>174</v>
      </c>
      <c r="L95" s="717" t="s">
        <v>2583</v>
      </c>
    </row>
    <row r="96" spans="1:12" hidden="1" x14ac:dyDescent="0.25">
      <c r="A96" s="80" t="s">
        <v>2772</v>
      </c>
      <c r="B96" s="719" t="s">
        <v>3459</v>
      </c>
      <c r="C96" s="725" t="s">
        <v>707</v>
      </c>
      <c r="D96" s="725" t="s">
        <v>1272</v>
      </c>
      <c r="E96" s="725" t="s">
        <v>1643</v>
      </c>
      <c r="F96" s="720" t="s">
        <v>90</v>
      </c>
      <c r="G96" s="725" t="s">
        <v>70</v>
      </c>
      <c r="H96" s="724">
        <v>1</v>
      </c>
      <c r="I96" s="719"/>
      <c r="J96" s="719">
        <v>0.5</v>
      </c>
      <c r="K96" s="719" t="s">
        <v>3447</v>
      </c>
      <c r="L96" s="719" t="s">
        <v>2583</v>
      </c>
    </row>
    <row r="97" spans="1:12" hidden="1" x14ac:dyDescent="0.25">
      <c r="A97" s="80" t="s">
        <v>3608</v>
      </c>
      <c r="B97" s="717" t="s">
        <v>3459</v>
      </c>
      <c r="C97" s="723" t="s">
        <v>707</v>
      </c>
      <c r="D97" s="723" t="s">
        <v>3429</v>
      </c>
      <c r="E97" s="723" t="s">
        <v>1644</v>
      </c>
      <c r="F97" s="718" t="s">
        <v>90</v>
      </c>
      <c r="G97" s="723" t="s">
        <v>70</v>
      </c>
      <c r="H97" s="724" t="s">
        <v>3432</v>
      </c>
      <c r="I97" s="700">
        <v>23</v>
      </c>
      <c r="J97" s="700">
        <v>20</v>
      </c>
      <c r="K97" s="717" t="s">
        <v>3448</v>
      </c>
      <c r="L97" s="719" t="s">
        <v>3449</v>
      </c>
    </row>
    <row r="98" spans="1:12" hidden="1" x14ac:dyDescent="0.25">
      <c r="A98" s="80" t="s">
        <v>3609</v>
      </c>
      <c r="B98" s="719" t="s">
        <v>3459</v>
      </c>
      <c r="C98" s="725" t="s">
        <v>707</v>
      </c>
      <c r="D98" s="725" t="s">
        <v>3429</v>
      </c>
      <c r="E98" s="725" t="s">
        <v>1645</v>
      </c>
      <c r="F98" s="720" t="s">
        <v>90</v>
      </c>
      <c r="G98" s="725" t="s">
        <v>70</v>
      </c>
      <c r="H98" s="724" t="s">
        <v>3432</v>
      </c>
      <c r="I98" s="719" t="s">
        <v>174</v>
      </c>
      <c r="J98" s="719" t="s">
        <v>174</v>
      </c>
      <c r="K98" s="719" t="s">
        <v>174</v>
      </c>
      <c r="L98" s="719" t="s">
        <v>3449</v>
      </c>
    </row>
    <row r="99" spans="1:12" hidden="1" x14ac:dyDescent="0.25">
      <c r="A99" s="80" t="s">
        <v>3610</v>
      </c>
      <c r="B99" s="717" t="s">
        <v>3459</v>
      </c>
      <c r="C99" s="723" t="s">
        <v>707</v>
      </c>
      <c r="D99" s="723" t="s">
        <v>3429</v>
      </c>
      <c r="E99" s="723" t="s">
        <v>1646</v>
      </c>
      <c r="F99" s="718" t="s">
        <v>90</v>
      </c>
      <c r="G99" s="723" t="s">
        <v>70</v>
      </c>
      <c r="H99" s="724" t="s">
        <v>3432</v>
      </c>
      <c r="I99" s="717" t="s">
        <v>174</v>
      </c>
      <c r="J99" s="717" t="s">
        <v>174</v>
      </c>
      <c r="K99" s="717" t="s">
        <v>174</v>
      </c>
      <c r="L99" s="719" t="s">
        <v>3449</v>
      </c>
    </row>
    <row r="100" spans="1:12" hidden="1" x14ac:dyDescent="0.25">
      <c r="A100" s="80" t="s">
        <v>3611</v>
      </c>
      <c r="B100" s="719" t="s">
        <v>3459</v>
      </c>
      <c r="C100" s="725" t="s">
        <v>707</v>
      </c>
      <c r="D100" s="725" t="s">
        <v>3429</v>
      </c>
      <c r="E100" s="725" t="s">
        <v>1647</v>
      </c>
      <c r="F100" s="720" t="s">
        <v>90</v>
      </c>
      <c r="G100" s="725" t="s">
        <v>70</v>
      </c>
      <c r="H100" s="726">
        <v>0.5</v>
      </c>
      <c r="I100" s="699"/>
      <c r="J100" s="699">
        <v>0</v>
      </c>
      <c r="K100" s="719"/>
      <c r="L100" s="719" t="s">
        <v>3449</v>
      </c>
    </row>
    <row r="101" spans="1:12" hidden="1" x14ac:dyDescent="0.25">
      <c r="A101" s="80" t="s">
        <v>3612</v>
      </c>
      <c r="B101" s="717" t="s">
        <v>3459</v>
      </c>
      <c r="C101" s="723" t="s">
        <v>707</v>
      </c>
      <c r="D101" s="723" t="s">
        <v>3429</v>
      </c>
      <c r="E101" s="723" t="s">
        <v>1648</v>
      </c>
      <c r="F101" s="718" t="s">
        <v>90</v>
      </c>
      <c r="G101" s="723" t="s">
        <v>70</v>
      </c>
      <c r="H101" s="726">
        <v>0.5</v>
      </c>
      <c r="I101" s="722">
        <v>0.5</v>
      </c>
      <c r="J101" s="700">
        <v>0.5</v>
      </c>
      <c r="K101" s="721" t="s">
        <v>3450</v>
      </c>
      <c r="L101" s="719" t="s">
        <v>3449</v>
      </c>
    </row>
    <row r="102" spans="1:12" hidden="1" x14ac:dyDescent="0.25">
      <c r="A102" s="80" t="s">
        <v>3613</v>
      </c>
      <c r="B102" s="719" t="s">
        <v>3459</v>
      </c>
      <c r="C102" s="725" t="s">
        <v>707</v>
      </c>
      <c r="D102" s="725" t="s">
        <v>3429</v>
      </c>
      <c r="E102" s="725" t="s">
        <v>1649</v>
      </c>
      <c r="F102" s="720" t="s">
        <v>90</v>
      </c>
      <c r="G102" s="725" t="s">
        <v>70</v>
      </c>
      <c r="H102" s="726">
        <v>0.2</v>
      </c>
      <c r="I102" s="699"/>
      <c r="J102" s="699">
        <v>0</v>
      </c>
      <c r="K102" s="719"/>
      <c r="L102" s="719" t="s">
        <v>3449</v>
      </c>
    </row>
    <row r="103" spans="1:12" hidden="1" x14ac:dyDescent="0.25">
      <c r="A103" s="80" t="s">
        <v>3614</v>
      </c>
      <c r="B103" s="717" t="s">
        <v>3459</v>
      </c>
      <c r="C103" s="723" t="s">
        <v>707</v>
      </c>
      <c r="D103" s="723" t="s">
        <v>3429</v>
      </c>
      <c r="E103" s="723" t="s">
        <v>1808</v>
      </c>
      <c r="F103" s="718" t="s">
        <v>90</v>
      </c>
      <c r="G103" s="723" t="s">
        <v>70</v>
      </c>
      <c r="H103" s="724">
        <v>2</v>
      </c>
      <c r="I103" s="700">
        <v>8</v>
      </c>
      <c r="J103" s="700">
        <v>8</v>
      </c>
      <c r="K103" s="717" t="s">
        <v>3451</v>
      </c>
      <c r="L103" s="719" t="s">
        <v>3449</v>
      </c>
    </row>
    <row r="104" spans="1:12" hidden="1" x14ac:dyDescent="0.25">
      <c r="A104" s="80" t="s">
        <v>3615</v>
      </c>
      <c r="B104" s="719" t="s">
        <v>3459</v>
      </c>
      <c r="C104" s="725" t="s">
        <v>707</v>
      </c>
      <c r="D104" s="725" t="s">
        <v>3429</v>
      </c>
      <c r="E104" s="725" t="s">
        <v>1809</v>
      </c>
      <c r="F104" s="720" t="s">
        <v>90</v>
      </c>
      <c r="G104" s="725" t="s">
        <v>70</v>
      </c>
      <c r="H104" s="724" t="s">
        <v>3432</v>
      </c>
      <c r="I104" s="719" t="s">
        <v>174</v>
      </c>
      <c r="J104" s="719" t="s">
        <v>174</v>
      </c>
      <c r="K104" s="719" t="s">
        <v>174</v>
      </c>
      <c r="L104" s="719" t="s">
        <v>3449</v>
      </c>
    </row>
    <row r="105" spans="1:12" hidden="1" x14ac:dyDescent="0.25">
      <c r="A105" s="80" t="s">
        <v>3616</v>
      </c>
      <c r="B105" s="717" t="s">
        <v>3459</v>
      </c>
      <c r="C105" s="723" t="s">
        <v>707</v>
      </c>
      <c r="D105" s="723" t="s">
        <v>3429</v>
      </c>
      <c r="E105" s="723" t="s">
        <v>1810</v>
      </c>
      <c r="F105" s="718" t="s">
        <v>90</v>
      </c>
      <c r="G105" s="723" t="s">
        <v>70</v>
      </c>
      <c r="H105" s="724">
        <v>1</v>
      </c>
      <c r="I105" s="700"/>
      <c r="J105" s="700">
        <v>0.5</v>
      </c>
      <c r="K105" s="717" t="s">
        <v>3447</v>
      </c>
      <c r="L105" s="719" t="s">
        <v>3449</v>
      </c>
    </row>
    <row r="106" spans="1:12" hidden="1" x14ac:dyDescent="0.25">
      <c r="A106" s="80" t="s">
        <v>3617</v>
      </c>
      <c r="B106" s="719" t="s">
        <v>3459</v>
      </c>
      <c r="C106" s="725" t="s">
        <v>707</v>
      </c>
      <c r="D106" s="725" t="s">
        <v>3429</v>
      </c>
      <c r="E106" s="725" t="s">
        <v>1811</v>
      </c>
      <c r="F106" s="720" t="s">
        <v>90</v>
      </c>
      <c r="G106" s="725" t="s">
        <v>70</v>
      </c>
      <c r="H106" s="727">
        <v>6.25E-2</v>
      </c>
      <c r="I106" s="699">
        <v>0</v>
      </c>
      <c r="J106" s="699">
        <v>2.0830000000000001E-2</v>
      </c>
      <c r="K106" s="719" t="s">
        <v>3452</v>
      </c>
      <c r="L106" s="719" t="s">
        <v>3449</v>
      </c>
    </row>
    <row r="107" spans="1:12" hidden="1" x14ac:dyDescent="0.25">
      <c r="A107" s="80" t="s">
        <v>3618</v>
      </c>
      <c r="B107" s="717" t="s">
        <v>3459</v>
      </c>
      <c r="C107" s="723" t="s">
        <v>707</v>
      </c>
      <c r="D107" s="723" t="s">
        <v>3429</v>
      </c>
      <c r="E107" s="723" t="s">
        <v>1812</v>
      </c>
      <c r="F107" s="718" t="s">
        <v>90</v>
      </c>
      <c r="G107" s="723" t="s">
        <v>70</v>
      </c>
      <c r="H107" s="724" t="s">
        <v>3432</v>
      </c>
      <c r="I107" s="717" t="s">
        <v>174</v>
      </c>
      <c r="J107" s="717" t="s">
        <v>174</v>
      </c>
      <c r="K107" s="717" t="s">
        <v>174</v>
      </c>
      <c r="L107" s="719" t="s">
        <v>3449</v>
      </c>
    </row>
    <row r="108" spans="1:12" hidden="1" x14ac:dyDescent="0.25">
      <c r="A108" s="80" t="s">
        <v>3619</v>
      </c>
      <c r="B108" s="719" t="s">
        <v>3459</v>
      </c>
      <c r="C108" s="728" t="s">
        <v>707</v>
      </c>
      <c r="D108" s="728" t="s">
        <v>3429</v>
      </c>
      <c r="E108" s="728" t="s">
        <v>1813</v>
      </c>
      <c r="F108" s="731" t="s">
        <v>90</v>
      </c>
      <c r="G108" s="728" t="s">
        <v>70</v>
      </c>
      <c r="H108" s="730" t="s">
        <v>3432</v>
      </c>
      <c r="I108" s="719">
        <v>2</v>
      </c>
      <c r="J108" s="719">
        <v>2</v>
      </c>
      <c r="K108" s="719" t="s">
        <v>3458</v>
      </c>
      <c r="L108" s="719" t="s">
        <v>3449</v>
      </c>
    </row>
    <row r="109" spans="1:12" hidden="1" x14ac:dyDescent="0.25">
      <c r="A109" s="80" t="s">
        <v>3620</v>
      </c>
      <c r="B109" s="717" t="s">
        <v>3459</v>
      </c>
      <c r="C109" s="723" t="s">
        <v>707</v>
      </c>
      <c r="D109" s="723" t="s">
        <v>3429</v>
      </c>
      <c r="E109" s="723" t="s">
        <v>1814</v>
      </c>
      <c r="F109" s="718" t="s">
        <v>90</v>
      </c>
      <c r="G109" s="723" t="s">
        <v>70</v>
      </c>
      <c r="H109" s="724" t="s">
        <v>3432</v>
      </c>
      <c r="I109" s="717" t="s">
        <v>174</v>
      </c>
      <c r="J109" s="717" t="s">
        <v>174</v>
      </c>
      <c r="K109" s="717" t="s">
        <v>174</v>
      </c>
      <c r="L109" s="719" t="s">
        <v>3449</v>
      </c>
    </row>
    <row r="110" spans="1:12" hidden="1" x14ac:dyDescent="0.25">
      <c r="A110" s="80" t="s">
        <v>3621</v>
      </c>
      <c r="B110" s="719" t="s">
        <v>3459</v>
      </c>
      <c r="C110" s="725" t="s">
        <v>707</v>
      </c>
      <c r="D110" s="725" t="s">
        <v>3429</v>
      </c>
      <c r="E110" s="725" t="s">
        <v>1815</v>
      </c>
      <c r="F110" s="720" t="s">
        <v>90</v>
      </c>
      <c r="G110" s="725" t="s">
        <v>70</v>
      </c>
      <c r="H110" s="726">
        <v>0.1111</v>
      </c>
      <c r="I110" s="699"/>
      <c r="J110" s="699">
        <v>5.5E-2</v>
      </c>
      <c r="K110" s="719" t="s">
        <v>3453</v>
      </c>
      <c r="L110" s="719" t="s">
        <v>3449</v>
      </c>
    </row>
    <row r="111" spans="1:12" hidden="1" x14ac:dyDescent="0.25">
      <c r="A111" s="80" t="s">
        <v>3622</v>
      </c>
      <c r="B111" s="717" t="s">
        <v>3459</v>
      </c>
      <c r="C111" s="723" t="s">
        <v>707</v>
      </c>
      <c r="D111" s="723" t="s">
        <v>3429</v>
      </c>
      <c r="E111" s="723" t="s">
        <v>1816</v>
      </c>
      <c r="F111" s="718" t="s">
        <v>90</v>
      </c>
      <c r="G111" s="723" t="s">
        <v>70</v>
      </c>
      <c r="H111" s="726">
        <v>0.125</v>
      </c>
      <c r="I111" s="700"/>
      <c r="J111" s="700">
        <v>0.125</v>
      </c>
      <c r="K111" s="717" t="s">
        <v>3454</v>
      </c>
      <c r="L111" s="719" t="s">
        <v>3449</v>
      </c>
    </row>
    <row r="112" spans="1:12" hidden="1" x14ac:dyDescent="0.25">
      <c r="A112" s="80" t="s">
        <v>2788</v>
      </c>
      <c r="B112" s="719" t="s">
        <v>3459</v>
      </c>
      <c r="C112" s="725" t="s">
        <v>707</v>
      </c>
      <c r="D112" s="725" t="s">
        <v>1271</v>
      </c>
      <c r="E112" s="725" t="s">
        <v>1817</v>
      </c>
      <c r="F112" s="720" t="s">
        <v>90</v>
      </c>
      <c r="G112" s="725" t="s">
        <v>70</v>
      </c>
      <c r="H112" s="724" t="s">
        <v>3432</v>
      </c>
      <c r="I112" s="719">
        <v>807</v>
      </c>
      <c r="J112" s="719">
        <v>362</v>
      </c>
      <c r="K112" s="719" t="s">
        <v>3455</v>
      </c>
      <c r="L112" s="719" t="s">
        <v>3456</v>
      </c>
    </row>
    <row r="113" spans="1:12" hidden="1" x14ac:dyDescent="0.25">
      <c r="A113" s="80" t="s">
        <v>2789</v>
      </c>
      <c r="B113" s="717" t="s">
        <v>3459</v>
      </c>
      <c r="C113" s="723" t="s">
        <v>707</v>
      </c>
      <c r="D113" s="723" t="s">
        <v>1271</v>
      </c>
      <c r="E113" s="723" t="s">
        <v>1818</v>
      </c>
      <c r="F113" s="718" t="s">
        <v>90</v>
      </c>
      <c r="G113" s="723" t="s">
        <v>70</v>
      </c>
      <c r="H113" s="724" t="s">
        <v>3432</v>
      </c>
      <c r="I113" s="717">
        <v>484</v>
      </c>
      <c r="J113" s="717">
        <v>178</v>
      </c>
      <c r="K113" s="717" t="s">
        <v>3455</v>
      </c>
      <c r="L113" s="717" t="s">
        <v>3456</v>
      </c>
    </row>
    <row r="114" spans="1:12" hidden="1" x14ac:dyDescent="0.25">
      <c r="A114" s="80" t="s">
        <v>2790</v>
      </c>
      <c r="B114" s="719" t="s">
        <v>3459</v>
      </c>
      <c r="C114" s="725" t="s">
        <v>707</v>
      </c>
      <c r="D114" s="728" t="s">
        <v>1271</v>
      </c>
      <c r="E114" s="725" t="s">
        <v>1819</v>
      </c>
      <c r="F114" s="720" t="s">
        <v>90</v>
      </c>
      <c r="G114" s="725" t="s">
        <v>70</v>
      </c>
      <c r="H114" s="724" t="s">
        <v>3432</v>
      </c>
      <c r="I114" s="719">
        <v>4</v>
      </c>
      <c r="J114" s="719">
        <v>4</v>
      </c>
      <c r="K114" s="719" t="s">
        <v>3457</v>
      </c>
      <c r="L114" s="719" t="s">
        <v>3456</v>
      </c>
    </row>
    <row r="115" spans="1:12" hidden="1" x14ac:dyDescent="0.25">
      <c r="A115" s="80" t="s">
        <v>2791</v>
      </c>
      <c r="B115" s="717" t="s">
        <v>3459</v>
      </c>
      <c r="C115" s="723" t="s">
        <v>707</v>
      </c>
      <c r="D115" s="729" t="s">
        <v>1271</v>
      </c>
      <c r="E115" s="723" t="s">
        <v>1820</v>
      </c>
      <c r="F115" s="718" t="s">
        <v>90</v>
      </c>
      <c r="G115" s="723" t="s">
        <v>70</v>
      </c>
      <c r="H115" s="724" t="s">
        <v>3432</v>
      </c>
      <c r="I115" s="717">
        <v>3</v>
      </c>
      <c r="J115" s="717">
        <v>3</v>
      </c>
      <c r="K115" s="717" t="s">
        <v>3457</v>
      </c>
      <c r="L115" s="717" t="s">
        <v>3456</v>
      </c>
    </row>
    <row r="116" spans="1:12" hidden="1" x14ac:dyDescent="0.25">
      <c r="A116" s="80" t="s">
        <v>2792</v>
      </c>
      <c r="B116" s="719" t="s">
        <v>3459</v>
      </c>
      <c r="C116" s="725" t="s">
        <v>707</v>
      </c>
      <c r="D116" s="728" t="s">
        <v>1271</v>
      </c>
      <c r="E116" s="725" t="s">
        <v>2112</v>
      </c>
      <c r="F116" s="720" t="s">
        <v>90</v>
      </c>
      <c r="G116" s="725" t="s">
        <v>70</v>
      </c>
      <c r="H116" s="724" t="s">
        <v>3432</v>
      </c>
      <c r="I116" s="719">
        <v>2</v>
      </c>
      <c r="J116" s="719">
        <v>5</v>
      </c>
      <c r="K116" s="719" t="s">
        <v>3457</v>
      </c>
      <c r="L116" s="719" t="s">
        <v>3456</v>
      </c>
    </row>
    <row r="117" spans="1:12" hidden="1" x14ac:dyDescent="0.25">
      <c r="A117" s="80" t="s">
        <v>2793</v>
      </c>
      <c r="B117" s="717" t="s">
        <v>3459</v>
      </c>
      <c r="C117" s="723" t="s">
        <v>707</v>
      </c>
      <c r="D117" s="729" t="s">
        <v>1271</v>
      </c>
      <c r="E117" s="723" t="s">
        <v>2113</v>
      </c>
      <c r="F117" s="718" t="s">
        <v>90</v>
      </c>
      <c r="G117" s="723" t="s">
        <v>70</v>
      </c>
      <c r="H117" s="724" t="s">
        <v>3432</v>
      </c>
      <c r="I117" s="717">
        <v>8</v>
      </c>
      <c r="J117" s="717">
        <v>0</v>
      </c>
      <c r="K117" s="717" t="s">
        <v>3457</v>
      </c>
      <c r="L117" s="717" t="s">
        <v>3456</v>
      </c>
    </row>
    <row r="118" spans="1:12" hidden="1" x14ac:dyDescent="0.25">
      <c r="A118" s="80" t="s">
        <v>2794</v>
      </c>
      <c r="B118" s="719" t="s">
        <v>3459</v>
      </c>
      <c r="C118" s="725" t="s">
        <v>707</v>
      </c>
      <c r="D118" s="728" t="s">
        <v>1271</v>
      </c>
      <c r="E118" s="725" t="s">
        <v>2114</v>
      </c>
      <c r="F118" s="720" t="s">
        <v>90</v>
      </c>
      <c r="G118" s="725" t="s">
        <v>70</v>
      </c>
      <c r="H118" s="724" t="s">
        <v>3432</v>
      </c>
      <c r="I118" s="719">
        <v>0</v>
      </c>
      <c r="J118" s="719">
        <v>0</v>
      </c>
      <c r="K118" s="719" t="s">
        <v>3457</v>
      </c>
      <c r="L118" s="719" t="s">
        <v>3456</v>
      </c>
    </row>
    <row r="119" spans="1:12" hidden="1" x14ac:dyDescent="0.25">
      <c r="A119" s="80" t="s">
        <v>2795</v>
      </c>
      <c r="B119" s="717" t="s">
        <v>3459</v>
      </c>
      <c r="C119" s="723" t="s">
        <v>707</v>
      </c>
      <c r="D119" s="723" t="s">
        <v>1271</v>
      </c>
      <c r="E119" s="723" t="s">
        <v>2115</v>
      </c>
      <c r="F119" s="718" t="s">
        <v>90</v>
      </c>
      <c r="G119" s="723" t="s">
        <v>70</v>
      </c>
      <c r="H119" s="724" t="s">
        <v>3432</v>
      </c>
      <c r="I119" s="717">
        <v>0</v>
      </c>
      <c r="J119" s="717">
        <v>0</v>
      </c>
      <c r="K119" s="717" t="s">
        <v>3457</v>
      </c>
      <c r="L119" s="717" t="s">
        <v>3456</v>
      </c>
    </row>
    <row r="120" spans="1:12" hidden="1" x14ac:dyDescent="0.25">
      <c r="A120" s="80" t="s">
        <v>2869</v>
      </c>
      <c r="B120" s="702" t="s">
        <v>3431</v>
      </c>
      <c r="C120" s="712" t="s">
        <v>708</v>
      </c>
      <c r="D120" s="712" t="s">
        <v>1270</v>
      </c>
      <c r="E120" s="712" t="s">
        <v>1662</v>
      </c>
      <c r="F120" s="713" t="s">
        <v>90</v>
      </c>
      <c r="G120" s="712" t="s">
        <v>70</v>
      </c>
      <c r="H120" s="711" t="s">
        <v>3432</v>
      </c>
      <c r="I120" s="747">
        <v>9</v>
      </c>
      <c r="J120" s="747">
        <v>10</v>
      </c>
      <c r="K120" s="747" t="s">
        <v>3524</v>
      </c>
      <c r="L120" s="737" t="s">
        <v>3509</v>
      </c>
    </row>
    <row r="121" spans="1:12" hidden="1" x14ac:dyDescent="0.25">
      <c r="A121" s="80" t="s">
        <v>2870</v>
      </c>
      <c r="B121" s="706" t="s">
        <v>3431</v>
      </c>
      <c r="C121" s="714" t="s">
        <v>708</v>
      </c>
      <c r="D121" s="714" t="s">
        <v>1270</v>
      </c>
      <c r="E121" s="714" t="s">
        <v>1663</v>
      </c>
      <c r="F121" s="715" t="s">
        <v>90</v>
      </c>
      <c r="G121" s="714" t="s">
        <v>70</v>
      </c>
      <c r="H121" s="711" t="s">
        <v>3432</v>
      </c>
      <c r="I121" s="745">
        <v>0</v>
      </c>
      <c r="J121" s="745">
        <v>28</v>
      </c>
      <c r="K121" s="745" t="s">
        <v>3633</v>
      </c>
      <c r="L121" s="737" t="s">
        <v>3509</v>
      </c>
    </row>
    <row r="122" spans="1:12" hidden="1" x14ac:dyDescent="0.25">
      <c r="A122" s="80" t="s">
        <v>2871</v>
      </c>
      <c r="B122" s="702" t="s">
        <v>3431</v>
      </c>
      <c r="C122" s="712" t="s">
        <v>708</v>
      </c>
      <c r="D122" s="712" t="s">
        <v>1270</v>
      </c>
      <c r="E122" s="712" t="s">
        <v>1664</v>
      </c>
      <c r="F122" s="713" t="s">
        <v>90</v>
      </c>
      <c r="G122" s="712" t="s">
        <v>70</v>
      </c>
      <c r="H122" s="711" t="s">
        <v>3432</v>
      </c>
      <c r="I122" s="747">
        <v>0</v>
      </c>
      <c r="J122" s="747">
        <v>0</v>
      </c>
      <c r="K122" s="747" t="s">
        <v>3515</v>
      </c>
      <c r="L122" s="737" t="s">
        <v>3509</v>
      </c>
    </row>
    <row r="123" spans="1:12" hidden="1" x14ac:dyDescent="0.25">
      <c r="A123" s="80" t="s">
        <v>2872</v>
      </c>
      <c r="B123" s="706" t="s">
        <v>3431</v>
      </c>
      <c r="C123" s="714" t="s">
        <v>708</v>
      </c>
      <c r="D123" s="714" t="s">
        <v>1270</v>
      </c>
      <c r="E123" s="714" t="s">
        <v>1665</v>
      </c>
      <c r="F123" s="715" t="s">
        <v>90</v>
      </c>
      <c r="G123" s="714" t="s">
        <v>70</v>
      </c>
      <c r="H123" s="711" t="s">
        <v>3432</v>
      </c>
      <c r="I123" s="745">
        <v>0</v>
      </c>
      <c r="J123" s="745">
        <v>0</v>
      </c>
      <c r="K123" s="745" t="s">
        <v>3516</v>
      </c>
      <c r="L123" s="737" t="s">
        <v>3509</v>
      </c>
    </row>
    <row r="124" spans="1:12" hidden="1" x14ac:dyDescent="0.25">
      <c r="A124" s="80" t="s">
        <v>2873</v>
      </c>
      <c r="B124" s="702" t="s">
        <v>3431</v>
      </c>
      <c r="C124" s="712" t="s">
        <v>708</v>
      </c>
      <c r="D124" s="712" t="s">
        <v>1270</v>
      </c>
      <c r="E124" s="712" t="s">
        <v>1666</v>
      </c>
      <c r="F124" s="713" t="s">
        <v>90</v>
      </c>
      <c r="G124" s="712" t="s">
        <v>70</v>
      </c>
      <c r="H124" s="711" t="s">
        <v>3432</v>
      </c>
      <c r="I124" s="747">
        <v>0</v>
      </c>
      <c r="J124" s="747">
        <v>28</v>
      </c>
      <c r="K124" s="747" t="s">
        <v>3525</v>
      </c>
      <c r="L124" s="737" t="s">
        <v>3509</v>
      </c>
    </row>
    <row r="125" spans="1:12" hidden="1" x14ac:dyDescent="0.25">
      <c r="A125" s="80" t="s">
        <v>2874</v>
      </c>
      <c r="B125" s="706" t="s">
        <v>3431</v>
      </c>
      <c r="C125" s="714" t="s">
        <v>708</v>
      </c>
      <c r="D125" s="714" t="s">
        <v>1270</v>
      </c>
      <c r="E125" s="714" t="s">
        <v>1667</v>
      </c>
      <c r="F125" s="715" t="s">
        <v>90</v>
      </c>
      <c r="G125" s="714" t="s">
        <v>70</v>
      </c>
      <c r="H125" s="711" t="s">
        <v>3432</v>
      </c>
      <c r="I125" s="745">
        <v>6</v>
      </c>
      <c r="J125" s="745">
        <v>15</v>
      </c>
      <c r="K125" s="745" t="s">
        <v>3526</v>
      </c>
      <c r="L125" s="737" t="s">
        <v>3509</v>
      </c>
    </row>
    <row r="126" spans="1:12" hidden="1" x14ac:dyDescent="0.25">
      <c r="A126" s="80" t="s">
        <v>2875</v>
      </c>
      <c r="B126" s="702" t="s">
        <v>3431</v>
      </c>
      <c r="C126" s="703" t="s">
        <v>708</v>
      </c>
      <c r="D126" s="703" t="s">
        <v>1270</v>
      </c>
      <c r="E126" s="703" t="s">
        <v>1668</v>
      </c>
      <c r="F126" s="697" t="s">
        <v>90</v>
      </c>
      <c r="G126" s="703" t="s">
        <v>70</v>
      </c>
      <c r="H126" s="701" t="s">
        <v>3432</v>
      </c>
      <c r="I126" s="747">
        <v>0</v>
      </c>
      <c r="J126" s="747">
        <v>1</v>
      </c>
      <c r="K126" s="747" t="s">
        <v>3527</v>
      </c>
      <c r="L126" s="737" t="s">
        <v>3509</v>
      </c>
    </row>
    <row r="127" spans="1:12" hidden="1" x14ac:dyDescent="0.25">
      <c r="A127" s="80" t="s">
        <v>2876</v>
      </c>
      <c r="B127" s="706" t="s">
        <v>3431</v>
      </c>
      <c r="C127" s="628" t="s">
        <v>708</v>
      </c>
      <c r="D127" s="628" t="s">
        <v>1270</v>
      </c>
      <c r="E127" s="628" t="s">
        <v>1669</v>
      </c>
      <c r="F127" s="698" t="s">
        <v>90</v>
      </c>
      <c r="G127" s="628" t="s">
        <v>70</v>
      </c>
      <c r="H127" s="701" t="s">
        <v>3432</v>
      </c>
      <c r="I127" s="745">
        <v>0</v>
      </c>
      <c r="J127" s="745">
        <v>975</v>
      </c>
      <c r="K127" s="745" t="s">
        <v>3634</v>
      </c>
      <c r="L127" s="737" t="s">
        <v>3509</v>
      </c>
    </row>
    <row r="128" spans="1:12" ht="45" hidden="1" customHeight="1" x14ac:dyDescent="0.25">
      <c r="A128" s="80" t="s">
        <v>2877</v>
      </c>
      <c r="B128" s="702" t="s">
        <v>3431</v>
      </c>
      <c r="C128" s="712" t="s">
        <v>708</v>
      </c>
      <c r="D128" s="712" t="s">
        <v>1270</v>
      </c>
      <c r="E128" s="712" t="s">
        <v>1670</v>
      </c>
      <c r="F128" s="713" t="s">
        <v>90</v>
      </c>
      <c r="G128" s="712" t="s">
        <v>70</v>
      </c>
      <c r="H128" s="711" t="s">
        <v>3432</v>
      </c>
      <c r="I128" s="747">
        <v>0</v>
      </c>
      <c r="J128" s="747">
        <v>0</v>
      </c>
      <c r="K128" s="747" t="s">
        <v>3517</v>
      </c>
      <c r="L128" s="737" t="s">
        <v>3509</v>
      </c>
    </row>
    <row r="129" spans="1:13" hidden="1" x14ac:dyDescent="0.25">
      <c r="A129" s="80" t="s">
        <v>2878</v>
      </c>
      <c r="B129" s="706" t="s">
        <v>3431</v>
      </c>
      <c r="C129" s="628" t="s">
        <v>708</v>
      </c>
      <c r="D129" s="628" t="s">
        <v>1270</v>
      </c>
      <c r="E129" s="628" t="s">
        <v>1671</v>
      </c>
      <c r="F129" s="698" t="s">
        <v>90</v>
      </c>
      <c r="G129" s="628" t="s">
        <v>70</v>
      </c>
      <c r="H129" s="701" t="s">
        <v>3432</v>
      </c>
      <c r="I129" s="745">
        <v>44</v>
      </c>
      <c r="J129" s="745">
        <v>14</v>
      </c>
      <c r="K129" s="745" t="s">
        <v>3528</v>
      </c>
      <c r="L129" s="737" t="s">
        <v>3509</v>
      </c>
    </row>
    <row r="130" spans="1:13" hidden="1" x14ac:dyDescent="0.25">
      <c r="A130" s="80" t="s">
        <v>2879</v>
      </c>
      <c r="B130" s="702" t="s">
        <v>3431</v>
      </c>
      <c r="C130" s="712" t="s">
        <v>708</v>
      </c>
      <c r="D130" s="712" t="s">
        <v>1270</v>
      </c>
      <c r="E130" s="712" t="s">
        <v>1672</v>
      </c>
      <c r="F130" s="713" t="s">
        <v>90</v>
      </c>
      <c r="G130" s="712" t="s">
        <v>70</v>
      </c>
      <c r="H130" s="711" t="s">
        <v>3432</v>
      </c>
      <c r="I130" s="747">
        <v>0</v>
      </c>
      <c r="J130" s="747">
        <v>0</v>
      </c>
      <c r="K130" s="747" t="s">
        <v>3518</v>
      </c>
      <c r="L130" s="737" t="s">
        <v>3509</v>
      </c>
    </row>
    <row r="131" spans="1:13" ht="45" hidden="1" customHeight="1" x14ac:dyDescent="0.25">
      <c r="A131" s="80" t="s">
        <v>2880</v>
      </c>
      <c r="B131" s="706" t="s">
        <v>3431</v>
      </c>
      <c r="C131" s="628" t="s">
        <v>708</v>
      </c>
      <c r="D131" s="628" t="s">
        <v>1270</v>
      </c>
      <c r="E131" s="628" t="s">
        <v>1673</v>
      </c>
      <c r="F131" s="698" t="s">
        <v>90</v>
      </c>
      <c r="G131" s="628" t="s">
        <v>70</v>
      </c>
      <c r="H131" s="701" t="s">
        <v>3432</v>
      </c>
      <c r="I131" s="745">
        <v>0</v>
      </c>
      <c r="J131" s="745">
        <v>0</v>
      </c>
      <c r="K131" s="745" t="s">
        <v>3519</v>
      </c>
      <c r="L131" s="737" t="s">
        <v>3509</v>
      </c>
    </row>
    <row r="132" spans="1:13" s="685" customFormat="1" hidden="1" x14ac:dyDescent="0.25">
      <c r="A132" s="80" t="s">
        <v>2881</v>
      </c>
      <c r="B132" s="702" t="s">
        <v>3431</v>
      </c>
      <c r="C132" s="703" t="s">
        <v>708</v>
      </c>
      <c r="D132" s="703" t="s">
        <v>1270</v>
      </c>
      <c r="E132" s="703" t="s">
        <v>1674</v>
      </c>
      <c r="F132" s="697" t="s">
        <v>90</v>
      </c>
      <c r="G132" s="703" t="s">
        <v>70</v>
      </c>
      <c r="H132" s="701" t="s">
        <v>3432</v>
      </c>
      <c r="I132" s="747">
        <v>0</v>
      </c>
      <c r="J132" s="747">
        <v>0</v>
      </c>
      <c r="K132" s="747" t="s">
        <v>3520</v>
      </c>
      <c r="L132" s="737" t="s">
        <v>3509</v>
      </c>
      <c r="M132" s="689"/>
    </row>
    <row r="133" spans="1:13" hidden="1" x14ac:dyDescent="0.25">
      <c r="A133" s="80" t="s">
        <v>2882</v>
      </c>
      <c r="B133" s="706" t="s">
        <v>3431</v>
      </c>
      <c r="C133" s="628" t="s">
        <v>708</v>
      </c>
      <c r="D133" s="628" t="s">
        <v>1270</v>
      </c>
      <c r="E133" s="628" t="s">
        <v>1675</v>
      </c>
      <c r="F133" s="698" t="s">
        <v>90</v>
      </c>
      <c r="G133" s="628" t="s">
        <v>70</v>
      </c>
      <c r="H133" s="701" t="s">
        <v>3432</v>
      </c>
      <c r="I133" s="745">
        <v>0</v>
      </c>
      <c r="J133" s="745">
        <v>0</v>
      </c>
      <c r="K133" s="745" t="s">
        <v>3521</v>
      </c>
      <c r="L133" s="737" t="s">
        <v>3509</v>
      </c>
    </row>
    <row r="134" spans="1:13" hidden="1" x14ac:dyDescent="0.25">
      <c r="A134" s="80" t="s">
        <v>2883</v>
      </c>
      <c r="B134" s="702" t="s">
        <v>3431</v>
      </c>
      <c r="C134" s="703" t="s">
        <v>708</v>
      </c>
      <c r="D134" s="703" t="s">
        <v>1270</v>
      </c>
      <c r="E134" s="703" t="s">
        <v>1837</v>
      </c>
      <c r="F134" s="697" t="s">
        <v>90</v>
      </c>
      <c r="G134" s="703" t="s">
        <v>70</v>
      </c>
      <c r="H134" s="701" t="s">
        <v>3432</v>
      </c>
      <c r="I134" s="717">
        <v>0</v>
      </c>
      <c r="J134" s="717">
        <v>0</v>
      </c>
      <c r="K134" s="717" t="s">
        <v>3125</v>
      </c>
      <c r="L134" s="737" t="s">
        <v>3509</v>
      </c>
    </row>
    <row r="135" spans="1:13" hidden="1" x14ac:dyDescent="0.25">
      <c r="A135" s="80" t="s">
        <v>3623</v>
      </c>
      <c r="B135" s="717" t="s">
        <v>3431</v>
      </c>
      <c r="C135" s="723" t="s">
        <v>708</v>
      </c>
      <c r="D135" s="723" t="s">
        <v>2464</v>
      </c>
      <c r="E135" s="723" t="s">
        <v>1838</v>
      </c>
      <c r="F135" s="718" t="s">
        <v>90</v>
      </c>
      <c r="G135" s="723" t="s">
        <v>70</v>
      </c>
      <c r="H135" s="724" t="s">
        <v>3432</v>
      </c>
      <c r="I135" s="719">
        <v>18</v>
      </c>
      <c r="J135" s="719">
        <v>23</v>
      </c>
      <c r="K135" s="719" t="s">
        <v>3635</v>
      </c>
      <c r="L135" s="737" t="s">
        <v>3509</v>
      </c>
    </row>
    <row r="136" spans="1:13" hidden="1" x14ac:dyDescent="0.25">
      <c r="A136" s="80" t="s">
        <v>2885</v>
      </c>
      <c r="B136" s="719" t="s">
        <v>3431</v>
      </c>
      <c r="C136" s="725" t="s">
        <v>708</v>
      </c>
      <c r="D136" s="725" t="s">
        <v>2464</v>
      </c>
      <c r="E136" s="725" t="s">
        <v>1839</v>
      </c>
      <c r="F136" s="720" t="s">
        <v>90</v>
      </c>
      <c r="G136" s="725" t="s">
        <v>70</v>
      </c>
      <c r="H136" s="724" t="s">
        <v>3432</v>
      </c>
      <c r="I136" s="717">
        <v>0</v>
      </c>
      <c r="J136" s="717">
        <v>0</v>
      </c>
      <c r="K136" s="717" t="s">
        <v>3501</v>
      </c>
      <c r="L136" s="737" t="s">
        <v>3509</v>
      </c>
    </row>
    <row r="137" spans="1:13" hidden="1" x14ac:dyDescent="0.25">
      <c r="A137" s="80" t="s">
        <v>2886</v>
      </c>
      <c r="B137" s="717" t="s">
        <v>3431</v>
      </c>
      <c r="C137" s="723" t="s">
        <v>708</v>
      </c>
      <c r="D137" s="723" t="s">
        <v>2464</v>
      </c>
      <c r="E137" s="723" t="s">
        <v>1840</v>
      </c>
      <c r="F137" s="718" t="s">
        <v>90</v>
      </c>
      <c r="G137" s="723" t="s">
        <v>70</v>
      </c>
      <c r="H137" s="724" t="s">
        <v>3432</v>
      </c>
      <c r="I137" s="719">
        <v>0</v>
      </c>
      <c r="J137" s="719">
        <v>0</v>
      </c>
      <c r="K137" s="719" t="s">
        <v>3502</v>
      </c>
      <c r="L137" s="737" t="s">
        <v>3509</v>
      </c>
    </row>
    <row r="138" spans="1:13" hidden="1" x14ac:dyDescent="0.25">
      <c r="A138" s="80" t="s">
        <v>2887</v>
      </c>
      <c r="B138" s="719" t="s">
        <v>3431</v>
      </c>
      <c r="C138" s="725" t="s">
        <v>708</v>
      </c>
      <c r="D138" s="725" t="s">
        <v>2464</v>
      </c>
      <c r="E138" s="725" t="s">
        <v>2116</v>
      </c>
      <c r="F138" s="720" t="s">
        <v>90</v>
      </c>
      <c r="G138" s="725" t="s">
        <v>70</v>
      </c>
      <c r="H138" s="724" t="s">
        <v>3432</v>
      </c>
      <c r="I138" s="717">
        <v>0</v>
      </c>
      <c r="J138" s="717">
        <v>0</v>
      </c>
      <c r="K138" s="717" t="s">
        <v>3503</v>
      </c>
      <c r="L138" s="737" t="s">
        <v>3509</v>
      </c>
    </row>
    <row r="139" spans="1:13" hidden="1" x14ac:dyDescent="0.25">
      <c r="A139" s="80" t="s">
        <v>2888</v>
      </c>
      <c r="B139" s="717" t="s">
        <v>3431</v>
      </c>
      <c r="C139" s="723" t="s">
        <v>708</v>
      </c>
      <c r="D139" s="723" t="s">
        <v>2464</v>
      </c>
      <c r="E139" s="723" t="s">
        <v>2117</v>
      </c>
      <c r="F139" s="718" t="s">
        <v>90</v>
      </c>
      <c r="G139" s="723" t="s">
        <v>70</v>
      </c>
      <c r="H139" s="724" t="s">
        <v>3432</v>
      </c>
      <c r="I139" s="719">
        <v>9</v>
      </c>
      <c r="J139" s="719">
        <v>9</v>
      </c>
      <c r="K139" s="719" t="s">
        <v>3510</v>
      </c>
      <c r="L139" s="737" t="s">
        <v>3509</v>
      </c>
    </row>
    <row r="140" spans="1:13" hidden="1" x14ac:dyDescent="0.25">
      <c r="A140" s="80" t="s">
        <v>2889</v>
      </c>
      <c r="B140" s="719" t="s">
        <v>3431</v>
      </c>
      <c r="C140" s="728" t="s">
        <v>708</v>
      </c>
      <c r="D140" s="728" t="s">
        <v>2464</v>
      </c>
      <c r="E140" s="728" t="s">
        <v>2118</v>
      </c>
      <c r="F140" s="731" t="s">
        <v>90</v>
      </c>
      <c r="G140" s="728" t="s">
        <v>70</v>
      </c>
      <c r="H140" s="730" t="s">
        <v>3432</v>
      </c>
      <c r="I140" s="717">
        <v>0</v>
      </c>
      <c r="J140" s="717">
        <v>0</v>
      </c>
      <c r="K140" s="717" t="s">
        <v>3504</v>
      </c>
      <c r="L140" s="737" t="s">
        <v>3509</v>
      </c>
    </row>
    <row r="141" spans="1:13" hidden="1" x14ac:dyDescent="0.25">
      <c r="A141" s="80" t="s">
        <v>2890</v>
      </c>
      <c r="B141" s="717" t="s">
        <v>3431</v>
      </c>
      <c r="C141" s="723" t="s">
        <v>708</v>
      </c>
      <c r="D141" s="723" t="s">
        <v>2464</v>
      </c>
      <c r="E141" s="723" t="s">
        <v>2119</v>
      </c>
      <c r="F141" s="718" t="s">
        <v>90</v>
      </c>
      <c r="G141" s="723" t="s">
        <v>70</v>
      </c>
      <c r="H141" s="724" t="s">
        <v>3432</v>
      </c>
      <c r="I141" s="719">
        <v>0</v>
      </c>
      <c r="J141" s="719">
        <v>0</v>
      </c>
      <c r="K141" s="719" t="s">
        <v>3125</v>
      </c>
      <c r="L141" s="737" t="s">
        <v>3509</v>
      </c>
    </row>
    <row r="142" spans="1:13" hidden="1" x14ac:dyDescent="0.25">
      <c r="A142" s="80" t="s">
        <v>2891</v>
      </c>
      <c r="B142" s="719" t="s">
        <v>3431</v>
      </c>
      <c r="C142" s="725" t="s">
        <v>708</v>
      </c>
      <c r="D142" s="725" t="s">
        <v>2464</v>
      </c>
      <c r="E142" s="725" t="s">
        <v>2120</v>
      </c>
      <c r="F142" s="720" t="s">
        <v>90</v>
      </c>
      <c r="G142" s="725" t="s">
        <v>70</v>
      </c>
      <c r="H142" s="724" t="s">
        <v>3432</v>
      </c>
      <c r="I142" s="717">
        <v>9</v>
      </c>
      <c r="J142" s="717">
        <v>9</v>
      </c>
      <c r="K142" s="717" t="s">
        <v>3511</v>
      </c>
      <c r="L142" s="737" t="s">
        <v>3509</v>
      </c>
    </row>
    <row r="143" spans="1:13" hidden="1" x14ac:dyDescent="0.25">
      <c r="A143" s="80" t="s">
        <v>2892</v>
      </c>
      <c r="B143" s="717" t="s">
        <v>3431</v>
      </c>
      <c r="C143" s="729" t="s">
        <v>708</v>
      </c>
      <c r="D143" s="729" t="s">
        <v>2464</v>
      </c>
      <c r="E143" s="729" t="s">
        <v>2121</v>
      </c>
      <c r="F143" s="739" t="s">
        <v>90</v>
      </c>
      <c r="G143" s="729" t="s">
        <v>70</v>
      </c>
      <c r="H143" s="730" t="s">
        <v>3432</v>
      </c>
      <c r="I143" s="719">
        <v>0</v>
      </c>
      <c r="J143" s="719">
        <v>0</v>
      </c>
      <c r="K143" s="719" t="s">
        <v>3505</v>
      </c>
      <c r="L143" s="737" t="s">
        <v>3509</v>
      </c>
    </row>
    <row r="144" spans="1:13" hidden="1" x14ac:dyDescent="0.25">
      <c r="A144" s="80" t="s">
        <v>2893</v>
      </c>
      <c r="B144" s="719" t="s">
        <v>3431</v>
      </c>
      <c r="C144" s="725" t="s">
        <v>708</v>
      </c>
      <c r="D144" s="725" t="s">
        <v>2464</v>
      </c>
      <c r="E144" s="725" t="s">
        <v>2122</v>
      </c>
      <c r="F144" s="720" t="s">
        <v>90</v>
      </c>
      <c r="G144" s="725" t="s">
        <v>70</v>
      </c>
      <c r="H144" s="724" t="s">
        <v>3432</v>
      </c>
      <c r="I144" s="717">
        <v>0</v>
      </c>
      <c r="J144" s="717">
        <v>0</v>
      </c>
      <c r="K144" s="717" t="s">
        <v>3125</v>
      </c>
      <c r="L144" s="737" t="s">
        <v>3509</v>
      </c>
    </row>
    <row r="145" spans="1:12" hidden="1" x14ac:dyDescent="0.25">
      <c r="A145" s="80" t="s">
        <v>2894</v>
      </c>
      <c r="B145" s="717" t="s">
        <v>3431</v>
      </c>
      <c r="C145" s="723" t="s">
        <v>708</v>
      </c>
      <c r="D145" s="723" t="s">
        <v>2464</v>
      </c>
      <c r="E145" s="723" t="s">
        <v>2123</v>
      </c>
      <c r="F145" s="718" t="s">
        <v>90</v>
      </c>
      <c r="G145" s="723" t="s">
        <v>70</v>
      </c>
      <c r="H145" s="724" t="s">
        <v>3432</v>
      </c>
      <c r="I145" s="719">
        <v>1</v>
      </c>
      <c r="J145" s="719">
        <v>1</v>
      </c>
      <c r="K145" s="719" t="s">
        <v>3512</v>
      </c>
      <c r="L145" s="737" t="s">
        <v>3509</v>
      </c>
    </row>
    <row r="146" spans="1:12" hidden="1" x14ac:dyDescent="0.25">
      <c r="A146" s="80" t="s">
        <v>2895</v>
      </c>
      <c r="B146" s="719" t="s">
        <v>3431</v>
      </c>
      <c r="C146" s="728" t="s">
        <v>708</v>
      </c>
      <c r="D146" s="728" t="s">
        <v>2464</v>
      </c>
      <c r="E146" s="728" t="s">
        <v>2124</v>
      </c>
      <c r="F146" s="731" t="s">
        <v>90</v>
      </c>
      <c r="G146" s="728" t="s">
        <v>70</v>
      </c>
      <c r="H146" s="730" t="s">
        <v>3432</v>
      </c>
      <c r="I146" s="717">
        <v>0</v>
      </c>
      <c r="J146" s="717">
        <v>0</v>
      </c>
      <c r="K146" s="717" t="s">
        <v>3125</v>
      </c>
      <c r="L146" s="737" t="s">
        <v>3509</v>
      </c>
    </row>
    <row r="147" spans="1:12" hidden="1" x14ac:dyDescent="0.25">
      <c r="A147" s="80" t="s">
        <v>2896</v>
      </c>
      <c r="B147" s="717" t="s">
        <v>3431</v>
      </c>
      <c r="C147" s="723" t="s">
        <v>708</v>
      </c>
      <c r="D147" s="723" t="s">
        <v>2464</v>
      </c>
      <c r="E147" s="723" t="s">
        <v>2125</v>
      </c>
      <c r="F147" s="718" t="s">
        <v>90</v>
      </c>
      <c r="G147" s="723" t="s">
        <v>70</v>
      </c>
      <c r="H147" s="740" t="s">
        <v>1045</v>
      </c>
      <c r="I147" s="719">
        <v>0</v>
      </c>
      <c r="J147" s="719">
        <v>0</v>
      </c>
      <c r="K147" s="719" t="s">
        <v>3506</v>
      </c>
      <c r="L147" s="737" t="s">
        <v>3509</v>
      </c>
    </row>
    <row r="148" spans="1:12" hidden="1" x14ac:dyDescent="0.25">
      <c r="A148" s="80" t="s">
        <v>2897</v>
      </c>
      <c r="B148" s="719" t="s">
        <v>3431</v>
      </c>
      <c r="C148" s="725" t="s">
        <v>708</v>
      </c>
      <c r="D148" s="725" t="s">
        <v>2464</v>
      </c>
      <c r="E148" s="725" t="s">
        <v>2126</v>
      </c>
      <c r="F148" s="720" t="s">
        <v>90</v>
      </c>
      <c r="G148" s="725" t="s">
        <v>70</v>
      </c>
      <c r="H148" s="724" t="s">
        <v>3432</v>
      </c>
      <c r="I148" s="717">
        <v>0</v>
      </c>
      <c r="J148" s="717">
        <v>0</v>
      </c>
      <c r="K148" s="717" t="s">
        <v>3507</v>
      </c>
      <c r="L148" s="737" t="s">
        <v>3509</v>
      </c>
    </row>
    <row r="149" spans="1:12" hidden="1" x14ac:dyDescent="0.25">
      <c r="A149" s="80" t="s">
        <v>2898</v>
      </c>
      <c r="B149" s="717" t="s">
        <v>3431</v>
      </c>
      <c r="C149" s="723" t="s">
        <v>708</v>
      </c>
      <c r="D149" s="723" t="s">
        <v>2464</v>
      </c>
      <c r="E149" s="723" t="s">
        <v>2127</v>
      </c>
      <c r="F149" s="718" t="s">
        <v>90</v>
      </c>
      <c r="G149" s="723" t="s">
        <v>70</v>
      </c>
      <c r="H149" s="724" t="s">
        <v>3432</v>
      </c>
      <c r="I149" s="719">
        <v>1</v>
      </c>
      <c r="J149" s="719">
        <v>1</v>
      </c>
      <c r="K149" s="719" t="s">
        <v>3513</v>
      </c>
      <c r="L149" s="737" t="s">
        <v>3509</v>
      </c>
    </row>
    <row r="150" spans="1:12" hidden="1" x14ac:dyDescent="0.25">
      <c r="A150" s="80" t="s">
        <v>2899</v>
      </c>
      <c r="B150" s="719" t="s">
        <v>3431</v>
      </c>
      <c r="C150" s="728" t="s">
        <v>708</v>
      </c>
      <c r="D150" s="728" t="s">
        <v>2464</v>
      </c>
      <c r="E150" s="728" t="s">
        <v>2128</v>
      </c>
      <c r="F150" s="731" t="s">
        <v>90</v>
      </c>
      <c r="G150" s="728" t="s">
        <v>70</v>
      </c>
      <c r="H150" s="730" t="s">
        <v>3432</v>
      </c>
      <c r="I150" s="717">
        <v>12</v>
      </c>
      <c r="J150" s="717">
        <v>0</v>
      </c>
      <c r="K150" s="717" t="s">
        <v>3514</v>
      </c>
      <c r="L150" s="737" t="s">
        <v>3509</v>
      </c>
    </row>
    <row r="151" spans="1:12" hidden="1" x14ac:dyDescent="0.25">
      <c r="A151" s="80" t="s">
        <v>2900</v>
      </c>
      <c r="B151" s="717" t="s">
        <v>3431</v>
      </c>
      <c r="C151" s="729" t="s">
        <v>708</v>
      </c>
      <c r="D151" s="729" t="s">
        <v>2464</v>
      </c>
      <c r="E151" s="729" t="s">
        <v>2129</v>
      </c>
      <c r="F151" s="739" t="s">
        <v>90</v>
      </c>
      <c r="G151" s="729" t="s">
        <v>70</v>
      </c>
      <c r="H151" s="730" t="s">
        <v>3432</v>
      </c>
      <c r="I151" s="719">
        <v>1</v>
      </c>
      <c r="J151" s="719">
        <v>0</v>
      </c>
      <c r="K151" s="719" t="s">
        <v>3636</v>
      </c>
      <c r="L151" s="737" t="s">
        <v>3509</v>
      </c>
    </row>
    <row r="152" spans="1:12" hidden="1" x14ac:dyDescent="0.25">
      <c r="A152" s="80" t="s">
        <v>2901</v>
      </c>
      <c r="B152" s="719" t="s">
        <v>3431</v>
      </c>
      <c r="C152" s="728" t="s">
        <v>708</v>
      </c>
      <c r="D152" s="728" t="s">
        <v>2464</v>
      </c>
      <c r="E152" s="728" t="s">
        <v>2130</v>
      </c>
      <c r="F152" s="731" t="s">
        <v>90</v>
      </c>
      <c r="G152" s="728" t="s">
        <v>70</v>
      </c>
      <c r="H152" s="730" t="s">
        <v>3432</v>
      </c>
      <c r="I152" s="717">
        <v>5</v>
      </c>
      <c r="J152" s="717">
        <v>9</v>
      </c>
      <c r="K152" s="717" t="s">
        <v>3523</v>
      </c>
      <c r="L152" s="737" t="s">
        <v>3509</v>
      </c>
    </row>
    <row r="153" spans="1:12" hidden="1" x14ac:dyDescent="0.25">
      <c r="A153" s="80" t="s">
        <v>2902</v>
      </c>
      <c r="B153" s="717" t="s">
        <v>3431</v>
      </c>
      <c r="C153" s="729" t="s">
        <v>708</v>
      </c>
      <c r="D153" s="729" t="s">
        <v>2464</v>
      </c>
      <c r="E153" s="729" t="s">
        <v>2131</v>
      </c>
      <c r="F153" s="739" t="s">
        <v>90</v>
      </c>
      <c r="G153" s="729" t="s">
        <v>70</v>
      </c>
      <c r="H153" s="730" t="s">
        <v>3432</v>
      </c>
      <c r="I153" s="719">
        <v>22</v>
      </c>
      <c r="J153" s="719">
        <v>36</v>
      </c>
      <c r="K153" s="719" t="s">
        <v>3637</v>
      </c>
      <c r="L153" s="737" t="s">
        <v>3509</v>
      </c>
    </row>
    <row r="154" spans="1:12" hidden="1" x14ac:dyDescent="0.25">
      <c r="A154" s="80" t="s">
        <v>2903</v>
      </c>
      <c r="B154" s="719" t="s">
        <v>3431</v>
      </c>
      <c r="C154" s="728" t="s">
        <v>708</v>
      </c>
      <c r="D154" s="728" t="s">
        <v>2464</v>
      </c>
      <c r="E154" s="728" t="s">
        <v>2409</v>
      </c>
      <c r="F154" s="731" t="s">
        <v>90</v>
      </c>
      <c r="G154" s="728" t="s">
        <v>70</v>
      </c>
      <c r="H154" s="730" t="s">
        <v>3432</v>
      </c>
      <c r="I154" s="717">
        <v>0</v>
      </c>
      <c r="J154" s="717">
        <v>0</v>
      </c>
      <c r="K154" s="717" t="s">
        <v>3508</v>
      </c>
      <c r="L154" s="737" t="s">
        <v>3509</v>
      </c>
    </row>
    <row r="155" spans="1:12" hidden="1" x14ac:dyDescent="0.25">
      <c r="A155" s="80" t="s">
        <v>2904</v>
      </c>
      <c r="B155" s="717" t="s">
        <v>3431</v>
      </c>
      <c r="C155" s="723" t="s">
        <v>708</v>
      </c>
      <c r="D155" s="723" t="s">
        <v>2464</v>
      </c>
      <c r="E155" s="723" t="s">
        <v>2132</v>
      </c>
      <c r="F155" s="718" t="s">
        <v>90</v>
      </c>
      <c r="G155" s="723" t="s">
        <v>70</v>
      </c>
      <c r="H155" s="724" t="s">
        <v>3432</v>
      </c>
      <c r="I155" s="745">
        <v>0</v>
      </c>
      <c r="J155" s="745">
        <v>0</v>
      </c>
      <c r="K155" s="745" t="s">
        <v>3638</v>
      </c>
      <c r="L155" s="737" t="s">
        <v>3509</v>
      </c>
    </row>
    <row r="156" spans="1:12" hidden="1" x14ac:dyDescent="0.25">
      <c r="A156" s="80" t="s">
        <v>3624</v>
      </c>
      <c r="B156" s="706" t="s">
        <v>3431</v>
      </c>
      <c r="C156" s="714" t="s">
        <v>708</v>
      </c>
      <c r="D156" s="714" t="s">
        <v>2465</v>
      </c>
      <c r="E156" s="714" t="s">
        <v>2198</v>
      </c>
      <c r="F156" s="715" t="s">
        <v>90</v>
      </c>
      <c r="G156" s="714" t="s">
        <v>70</v>
      </c>
      <c r="H156" s="711" t="s">
        <v>3432</v>
      </c>
      <c r="I156" s="747">
        <v>0</v>
      </c>
      <c r="J156" s="747">
        <v>0</v>
      </c>
      <c r="K156" s="747" t="s">
        <v>174</v>
      </c>
      <c r="L156" s="737" t="s">
        <v>3509</v>
      </c>
    </row>
    <row r="157" spans="1:12" hidden="1" x14ac:dyDescent="0.25">
      <c r="A157" s="80" t="s">
        <v>2906</v>
      </c>
      <c r="B157" s="702" t="s">
        <v>3431</v>
      </c>
      <c r="C157" s="703" t="s">
        <v>708</v>
      </c>
      <c r="D157" s="703" t="s">
        <v>2465</v>
      </c>
      <c r="E157" s="703" t="s">
        <v>2133</v>
      </c>
      <c r="F157" s="697" t="s">
        <v>90</v>
      </c>
      <c r="G157" s="703" t="s">
        <v>70</v>
      </c>
      <c r="H157" s="701" t="s">
        <v>3432</v>
      </c>
      <c r="I157" s="745">
        <v>408</v>
      </c>
      <c r="J157" s="745">
        <v>408</v>
      </c>
      <c r="K157" s="745" t="s">
        <v>3639</v>
      </c>
      <c r="L157" s="737" t="s">
        <v>3509</v>
      </c>
    </row>
    <row r="158" spans="1:12" hidden="1" x14ac:dyDescent="0.25">
      <c r="A158" s="80" t="s">
        <v>2907</v>
      </c>
      <c r="B158" s="706" t="s">
        <v>3431</v>
      </c>
      <c r="C158" s="714" t="s">
        <v>708</v>
      </c>
      <c r="D158" s="714" t="s">
        <v>2465</v>
      </c>
      <c r="E158" s="714" t="s">
        <v>2134</v>
      </c>
      <c r="F158" s="715" t="s">
        <v>90</v>
      </c>
      <c r="G158" s="714" t="s">
        <v>70</v>
      </c>
      <c r="H158" s="711" t="s">
        <v>3432</v>
      </c>
      <c r="I158" s="747">
        <v>2983</v>
      </c>
      <c r="J158" s="770">
        <v>2904</v>
      </c>
      <c r="K158" s="747" t="s">
        <v>3640</v>
      </c>
      <c r="L158" s="737" t="s">
        <v>3509</v>
      </c>
    </row>
    <row r="159" spans="1:12" hidden="1" x14ac:dyDescent="0.25">
      <c r="A159" s="80" t="s">
        <v>3123</v>
      </c>
      <c r="B159" s="702" t="s">
        <v>3431</v>
      </c>
      <c r="C159" s="712" t="s">
        <v>708</v>
      </c>
      <c r="D159" s="712" t="s">
        <v>2465</v>
      </c>
      <c r="E159" s="712" t="s">
        <v>2135</v>
      </c>
      <c r="F159" s="713" t="s">
        <v>90</v>
      </c>
      <c r="G159" s="712" t="s">
        <v>70</v>
      </c>
      <c r="H159" s="711" t="s">
        <v>3432</v>
      </c>
      <c r="I159" s="745">
        <v>0</v>
      </c>
      <c r="J159" s="745">
        <v>0</v>
      </c>
      <c r="K159" s="745" t="s">
        <v>3522</v>
      </c>
      <c r="L159" s="737" t="s">
        <v>3509</v>
      </c>
    </row>
    <row r="160" spans="1:12" hidden="1" x14ac:dyDescent="0.25">
      <c r="A160" s="80" t="s">
        <v>2908</v>
      </c>
      <c r="B160" s="706" t="s">
        <v>3431</v>
      </c>
      <c r="C160" s="628" t="s">
        <v>708</v>
      </c>
      <c r="D160" s="628" t="s">
        <v>2465</v>
      </c>
      <c r="E160" s="628" t="s">
        <v>2243</v>
      </c>
      <c r="F160" s="698" t="s">
        <v>90</v>
      </c>
      <c r="G160" s="628" t="s">
        <v>70</v>
      </c>
      <c r="H160" s="701" t="s">
        <v>3432</v>
      </c>
      <c r="I160" s="747">
        <v>0</v>
      </c>
      <c r="J160" s="747">
        <v>0</v>
      </c>
      <c r="K160" s="747" t="s">
        <v>3522</v>
      </c>
      <c r="L160" s="737" t="s">
        <v>3509</v>
      </c>
    </row>
    <row r="161" spans="1:12" hidden="1" x14ac:dyDescent="0.25">
      <c r="A161" s="80" t="s">
        <v>2909</v>
      </c>
      <c r="B161" s="702" t="s">
        <v>3431</v>
      </c>
      <c r="C161" s="703" t="s">
        <v>708</v>
      </c>
      <c r="D161" s="703" t="s">
        <v>2465</v>
      </c>
      <c r="E161" s="703" t="s">
        <v>2244</v>
      </c>
      <c r="F161" s="697" t="s">
        <v>90</v>
      </c>
      <c r="G161" s="703" t="s">
        <v>70</v>
      </c>
      <c r="H161" s="701" t="s">
        <v>3432</v>
      </c>
      <c r="I161" s="745">
        <v>0</v>
      </c>
      <c r="J161" s="745">
        <v>0</v>
      </c>
      <c r="K161" s="745" t="s">
        <v>3522</v>
      </c>
      <c r="L161" s="737" t="s">
        <v>3509</v>
      </c>
    </row>
    <row r="162" spans="1:12" hidden="1" x14ac:dyDescent="0.25">
      <c r="A162" s="80" t="s">
        <v>2910</v>
      </c>
      <c r="B162" s="706" t="s">
        <v>3431</v>
      </c>
      <c r="C162" s="628" t="s">
        <v>708</v>
      </c>
      <c r="D162" s="628" t="s">
        <v>2465</v>
      </c>
      <c r="E162" s="628" t="s">
        <v>2245</v>
      </c>
      <c r="F162" s="698" t="s">
        <v>90</v>
      </c>
      <c r="G162" s="628" t="s">
        <v>70</v>
      </c>
      <c r="H162" s="701" t="s">
        <v>3432</v>
      </c>
      <c r="I162" s="747">
        <v>0</v>
      </c>
      <c r="J162" s="747">
        <v>0</v>
      </c>
      <c r="K162" s="747" t="s">
        <v>3522</v>
      </c>
      <c r="L162" s="737" t="s">
        <v>3509</v>
      </c>
    </row>
    <row r="163" spans="1:12" hidden="1" x14ac:dyDescent="0.25">
      <c r="A163" s="80" t="s">
        <v>2911</v>
      </c>
      <c r="B163" s="702" t="s">
        <v>3431</v>
      </c>
      <c r="C163" s="703" t="s">
        <v>708</v>
      </c>
      <c r="D163" s="703" t="s">
        <v>2465</v>
      </c>
      <c r="E163" s="703" t="s">
        <v>2410</v>
      </c>
      <c r="F163" s="697" t="s">
        <v>90</v>
      </c>
      <c r="G163" s="703" t="s">
        <v>70</v>
      </c>
      <c r="H163" s="701" t="s">
        <v>3432</v>
      </c>
      <c r="I163" s="745">
        <v>0</v>
      </c>
      <c r="J163" s="745">
        <v>0</v>
      </c>
      <c r="K163" s="745" t="s">
        <v>3522</v>
      </c>
      <c r="L163" s="737" t="s">
        <v>3509</v>
      </c>
    </row>
    <row r="164" spans="1:12" hidden="1" x14ac:dyDescent="0.25">
      <c r="A164" s="80" t="s">
        <v>2912</v>
      </c>
      <c r="B164" s="706" t="s">
        <v>3431</v>
      </c>
      <c r="C164" s="628" t="s">
        <v>708</v>
      </c>
      <c r="D164" s="628" t="s">
        <v>2465</v>
      </c>
      <c r="E164" s="628" t="s">
        <v>2411</v>
      </c>
      <c r="F164" s="698" t="s">
        <v>90</v>
      </c>
      <c r="G164" s="628" t="s">
        <v>70</v>
      </c>
      <c r="H164" s="701" t="s">
        <v>3432</v>
      </c>
      <c r="I164" s="747">
        <v>0</v>
      </c>
      <c r="J164" s="747">
        <v>0</v>
      </c>
      <c r="K164" s="747" t="s">
        <v>3522</v>
      </c>
      <c r="L164" s="737" t="s">
        <v>3509</v>
      </c>
    </row>
    <row r="165" spans="1:12" hidden="1" x14ac:dyDescent="0.25">
      <c r="A165" s="80" t="s">
        <v>2913</v>
      </c>
      <c r="B165" s="702" t="s">
        <v>3431</v>
      </c>
      <c r="C165" s="703" t="s">
        <v>708</v>
      </c>
      <c r="D165" s="703" t="s">
        <v>2465</v>
      </c>
      <c r="E165" s="703" t="s">
        <v>2412</v>
      </c>
      <c r="F165" s="697" t="s">
        <v>90</v>
      </c>
      <c r="G165" s="703" t="s">
        <v>70</v>
      </c>
      <c r="H165" s="701" t="s">
        <v>3432</v>
      </c>
      <c r="I165" s="745">
        <v>0</v>
      </c>
      <c r="J165" s="745">
        <v>0</v>
      </c>
      <c r="K165" s="745" t="s">
        <v>3522</v>
      </c>
      <c r="L165" s="737" t="s">
        <v>3509</v>
      </c>
    </row>
    <row r="166" spans="1:12" hidden="1" x14ac:dyDescent="0.25">
      <c r="A166" s="80" t="s">
        <v>2972</v>
      </c>
      <c r="B166" s="702" t="s">
        <v>3446</v>
      </c>
      <c r="C166" s="703" t="s">
        <v>709</v>
      </c>
      <c r="D166" s="703" t="s">
        <v>709</v>
      </c>
      <c r="E166" s="703" t="s">
        <v>1684</v>
      </c>
      <c r="F166" s="697" t="s">
        <v>90</v>
      </c>
      <c r="G166" s="703" t="s">
        <v>70</v>
      </c>
      <c r="H166" s="757">
        <v>2350</v>
      </c>
      <c r="I166" s="702" t="s">
        <v>174</v>
      </c>
      <c r="J166" s="695">
        <v>954276366.99999571</v>
      </c>
      <c r="K166" s="702" t="s">
        <v>3599</v>
      </c>
      <c r="L166" s="702" t="s">
        <v>3597</v>
      </c>
    </row>
    <row r="167" spans="1:12" hidden="1" x14ac:dyDescent="0.25">
      <c r="A167" s="80" t="s">
        <v>2973</v>
      </c>
      <c r="B167" s="706" t="s">
        <v>3446</v>
      </c>
      <c r="C167" s="628" t="s">
        <v>709</v>
      </c>
      <c r="D167" s="628" t="s">
        <v>709</v>
      </c>
      <c r="E167" s="628" t="s">
        <v>1685</v>
      </c>
      <c r="F167" s="698" t="s">
        <v>90</v>
      </c>
      <c r="G167" s="628" t="s">
        <v>70</v>
      </c>
      <c r="H167" s="757">
        <v>6041</v>
      </c>
      <c r="I167" s="706" t="s">
        <v>174</v>
      </c>
      <c r="J167" s="695">
        <v>336741811</v>
      </c>
      <c r="K167" s="706" t="s">
        <v>3600</v>
      </c>
      <c r="L167" s="706" t="s">
        <v>3597</v>
      </c>
    </row>
    <row r="168" spans="1:12" hidden="1" x14ac:dyDescent="0.25">
      <c r="A168" s="80" t="s">
        <v>2974</v>
      </c>
      <c r="B168" s="702" t="s">
        <v>3446</v>
      </c>
      <c r="C168" s="703" t="s">
        <v>709</v>
      </c>
      <c r="D168" s="703" t="s">
        <v>709</v>
      </c>
      <c r="E168" s="703" t="s">
        <v>1686</v>
      </c>
      <c r="F168" s="697" t="s">
        <v>90</v>
      </c>
      <c r="G168" s="703" t="s">
        <v>70</v>
      </c>
      <c r="H168" s="701" t="s">
        <v>3432</v>
      </c>
      <c r="I168" s="702">
        <v>1</v>
      </c>
      <c r="J168" s="702">
        <v>1</v>
      </c>
      <c r="K168" s="702" t="s">
        <v>3598</v>
      </c>
      <c r="L168" s="702" t="s">
        <v>3597</v>
      </c>
    </row>
    <row r="169" spans="1:12" hidden="1" x14ac:dyDescent="0.25">
      <c r="A169" s="80" t="s">
        <v>2975</v>
      </c>
      <c r="B169" s="706" t="s">
        <v>3446</v>
      </c>
      <c r="C169" s="628" t="s">
        <v>709</v>
      </c>
      <c r="D169" s="628" t="s">
        <v>709</v>
      </c>
      <c r="E169" s="628" t="s">
        <v>1687</v>
      </c>
      <c r="F169" s="698" t="s">
        <v>90</v>
      </c>
      <c r="G169" s="628" t="s">
        <v>70</v>
      </c>
      <c r="H169" s="701" t="s">
        <v>3432</v>
      </c>
      <c r="I169" s="706" t="s">
        <v>174</v>
      </c>
      <c r="J169" s="706">
        <v>0</v>
      </c>
      <c r="K169" s="706" t="s">
        <v>3126</v>
      </c>
      <c r="L169" s="706" t="s">
        <v>3597</v>
      </c>
    </row>
    <row r="170" spans="1:12" hidden="1" x14ac:dyDescent="0.25">
      <c r="A170" s="80" t="s">
        <v>2976</v>
      </c>
      <c r="B170" s="702" t="s">
        <v>3446</v>
      </c>
      <c r="C170" s="703" t="s">
        <v>709</v>
      </c>
      <c r="D170" s="703" t="s">
        <v>709</v>
      </c>
      <c r="E170" s="703" t="s">
        <v>1688</v>
      </c>
      <c r="F170" s="697" t="s">
        <v>90</v>
      </c>
      <c r="G170" s="703" t="s">
        <v>70</v>
      </c>
      <c r="H170" s="701" t="s">
        <v>3432</v>
      </c>
      <c r="I170" s="702" t="s">
        <v>174</v>
      </c>
      <c r="J170" s="702">
        <v>0</v>
      </c>
      <c r="K170" s="702" t="s">
        <v>3126</v>
      </c>
      <c r="L170" s="702" t="s">
        <v>3597</v>
      </c>
    </row>
    <row r="171" spans="1:12" hidden="1" x14ac:dyDescent="0.25">
      <c r="A171" s="80" t="s">
        <v>2977</v>
      </c>
      <c r="B171" s="706" t="s">
        <v>3446</v>
      </c>
      <c r="C171" s="628" t="s">
        <v>709</v>
      </c>
      <c r="D171" s="628" t="s">
        <v>709</v>
      </c>
      <c r="E171" s="628" t="s">
        <v>1689</v>
      </c>
      <c r="F171" s="698" t="s">
        <v>90</v>
      </c>
      <c r="G171" s="628" t="s">
        <v>70</v>
      </c>
      <c r="H171" s="701" t="s">
        <v>3432</v>
      </c>
      <c r="I171" s="706" t="s">
        <v>174</v>
      </c>
      <c r="J171" s="706">
        <v>0</v>
      </c>
      <c r="K171" s="706" t="s">
        <v>3126</v>
      </c>
      <c r="L171" s="706" t="s">
        <v>3597</v>
      </c>
    </row>
    <row r="172" spans="1:12" hidden="1" x14ac:dyDescent="0.25">
      <c r="A172" s="80" t="s">
        <v>2978</v>
      </c>
      <c r="B172" s="702" t="s">
        <v>3446</v>
      </c>
      <c r="C172" s="703" t="s">
        <v>709</v>
      </c>
      <c r="D172" s="703" t="s">
        <v>709</v>
      </c>
      <c r="E172" s="703" t="s">
        <v>1690</v>
      </c>
      <c r="F172" s="697" t="s">
        <v>90</v>
      </c>
      <c r="G172" s="703" t="s">
        <v>70</v>
      </c>
      <c r="H172" s="701" t="s">
        <v>3432</v>
      </c>
      <c r="I172" s="702" t="s">
        <v>174</v>
      </c>
      <c r="J172" s="702">
        <v>0</v>
      </c>
      <c r="K172" s="702" t="s">
        <v>3126</v>
      </c>
      <c r="L172" s="702" t="s">
        <v>3597</v>
      </c>
    </row>
    <row r="173" spans="1:12" hidden="1" x14ac:dyDescent="0.25">
      <c r="A173" s="80" t="s">
        <v>2979</v>
      </c>
      <c r="B173" s="706" t="s">
        <v>3446</v>
      </c>
      <c r="C173" s="628" t="s">
        <v>709</v>
      </c>
      <c r="D173" s="628" t="s">
        <v>709</v>
      </c>
      <c r="E173" s="628" t="s">
        <v>1691</v>
      </c>
      <c r="F173" s="698" t="s">
        <v>90</v>
      </c>
      <c r="G173" s="628" t="s">
        <v>70</v>
      </c>
      <c r="H173" s="701" t="s">
        <v>3432</v>
      </c>
      <c r="I173" s="706" t="s">
        <v>174</v>
      </c>
      <c r="J173" s="706">
        <v>0</v>
      </c>
      <c r="K173" s="706" t="s">
        <v>3126</v>
      </c>
      <c r="L173" s="706" t="s">
        <v>3597</v>
      </c>
    </row>
    <row r="174" spans="1:12" hidden="1" x14ac:dyDescent="0.25">
      <c r="A174" s="80" t="s">
        <v>2980</v>
      </c>
      <c r="B174" s="702" t="s">
        <v>3446</v>
      </c>
      <c r="C174" s="703" t="s">
        <v>709</v>
      </c>
      <c r="D174" s="703" t="s">
        <v>709</v>
      </c>
      <c r="E174" s="703" t="s">
        <v>1692</v>
      </c>
      <c r="F174" s="697" t="s">
        <v>90</v>
      </c>
      <c r="G174" s="703" t="s">
        <v>70</v>
      </c>
      <c r="H174" s="701" t="s">
        <v>3432</v>
      </c>
      <c r="I174" s="702" t="s">
        <v>174</v>
      </c>
      <c r="J174" s="702">
        <v>0</v>
      </c>
      <c r="K174" s="702" t="s">
        <v>3126</v>
      </c>
      <c r="L174" s="702" t="s">
        <v>3597</v>
      </c>
    </row>
    <row r="175" spans="1:12" hidden="1" x14ac:dyDescent="0.25">
      <c r="A175" s="80" t="s">
        <v>2981</v>
      </c>
      <c r="B175" s="706" t="s">
        <v>3446</v>
      </c>
      <c r="C175" s="628" t="s">
        <v>709</v>
      </c>
      <c r="D175" s="628" t="s">
        <v>709</v>
      </c>
      <c r="E175" s="628" t="s">
        <v>1693</v>
      </c>
      <c r="F175" s="698" t="s">
        <v>90</v>
      </c>
      <c r="G175" s="628" t="s">
        <v>70</v>
      </c>
      <c r="H175" s="701" t="s">
        <v>3432</v>
      </c>
      <c r="I175" s="706" t="s">
        <v>174</v>
      </c>
      <c r="J175" s="706">
        <v>0</v>
      </c>
      <c r="K175" s="706" t="s">
        <v>3126</v>
      </c>
      <c r="L175" s="706" t="s">
        <v>3597</v>
      </c>
    </row>
    <row r="176" spans="1:12" hidden="1" x14ac:dyDescent="0.25">
      <c r="A176" s="80" t="s">
        <v>2982</v>
      </c>
      <c r="B176" s="702" t="s">
        <v>3446</v>
      </c>
      <c r="C176" s="703" t="s">
        <v>709</v>
      </c>
      <c r="D176" s="703" t="s">
        <v>709</v>
      </c>
      <c r="E176" s="703" t="s">
        <v>1841</v>
      </c>
      <c r="F176" s="697" t="s">
        <v>90</v>
      </c>
      <c r="G176" s="703" t="s">
        <v>70</v>
      </c>
      <c r="H176" s="701">
        <v>1</v>
      </c>
      <c r="I176" s="702" t="s">
        <v>174</v>
      </c>
      <c r="J176" s="702">
        <v>1</v>
      </c>
      <c r="K176" s="702" t="s">
        <v>3590</v>
      </c>
      <c r="L176" s="702" t="s">
        <v>3602</v>
      </c>
    </row>
    <row r="177" spans="1:12" hidden="1" x14ac:dyDescent="0.25">
      <c r="A177" s="80" t="s">
        <v>2983</v>
      </c>
      <c r="B177" s="706" t="s">
        <v>3446</v>
      </c>
      <c r="C177" s="628" t="s">
        <v>709</v>
      </c>
      <c r="D177" s="628" t="s">
        <v>709</v>
      </c>
      <c r="E177" s="628" t="s">
        <v>1842</v>
      </c>
      <c r="F177" s="698" t="s">
        <v>90</v>
      </c>
      <c r="G177" s="628" t="s">
        <v>70</v>
      </c>
      <c r="H177" s="701" t="s">
        <v>3432</v>
      </c>
      <c r="I177" s="706">
        <v>0</v>
      </c>
      <c r="J177" s="706">
        <v>0</v>
      </c>
      <c r="K177" s="706" t="s">
        <v>3601</v>
      </c>
      <c r="L177" s="706" t="s">
        <v>3602</v>
      </c>
    </row>
    <row r="178" spans="1:12" hidden="1" x14ac:dyDescent="0.25">
      <c r="A178" s="80" t="s">
        <v>2984</v>
      </c>
      <c r="B178" s="702" t="s">
        <v>3446</v>
      </c>
      <c r="C178" s="703" t="s">
        <v>709</v>
      </c>
      <c r="D178" s="703" t="s">
        <v>709</v>
      </c>
      <c r="E178" s="703" t="s">
        <v>1843</v>
      </c>
      <c r="F178" s="697" t="s">
        <v>90</v>
      </c>
      <c r="G178" s="703" t="s">
        <v>70</v>
      </c>
      <c r="H178" s="701">
        <v>1</v>
      </c>
      <c r="I178" s="702" t="s">
        <v>174</v>
      </c>
      <c r="J178" s="702">
        <v>1</v>
      </c>
      <c r="K178" s="702" t="s">
        <v>3605</v>
      </c>
      <c r="L178" s="702" t="s">
        <v>3597</v>
      </c>
    </row>
    <row r="179" spans="1:12" hidden="1" x14ac:dyDescent="0.25">
      <c r="A179" s="80" t="s">
        <v>2985</v>
      </c>
      <c r="B179" s="706" t="s">
        <v>3446</v>
      </c>
      <c r="C179" s="628" t="s">
        <v>709</v>
      </c>
      <c r="D179" s="628" t="s">
        <v>709</v>
      </c>
      <c r="E179" s="628" t="s">
        <v>1844</v>
      </c>
      <c r="F179" s="698" t="s">
        <v>90</v>
      </c>
      <c r="G179" s="628" t="s">
        <v>70</v>
      </c>
      <c r="H179" s="701">
        <v>1</v>
      </c>
      <c r="I179" s="706" t="s">
        <v>174</v>
      </c>
      <c r="J179" s="706">
        <v>0</v>
      </c>
      <c r="K179" s="706"/>
      <c r="L179" s="706" t="s">
        <v>3597</v>
      </c>
    </row>
    <row r="180" spans="1:12" hidden="1" x14ac:dyDescent="0.25">
      <c r="A180" s="80" t="s">
        <v>2986</v>
      </c>
      <c r="B180" s="702" t="s">
        <v>3446</v>
      </c>
      <c r="C180" s="703" t="s">
        <v>709</v>
      </c>
      <c r="D180" s="703" t="s">
        <v>709</v>
      </c>
      <c r="E180" s="703" t="s">
        <v>1845</v>
      </c>
      <c r="F180" s="697" t="s">
        <v>90</v>
      </c>
      <c r="G180" s="703" t="s">
        <v>70</v>
      </c>
      <c r="H180" s="735">
        <v>0.5</v>
      </c>
      <c r="I180" s="702" t="s">
        <v>174</v>
      </c>
      <c r="J180" s="702">
        <v>0.5</v>
      </c>
      <c r="K180" s="702" t="s">
        <v>3591</v>
      </c>
      <c r="L180" s="702" t="s">
        <v>3602</v>
      </c>
    </row>
    <row r="181" spans="1:12" hidden="1" x14ac:dyDescent="0.25">
      <c r="A181" s="80" t="s">
        <v>2987</v>
      </c>
      <c r="B181" s="706" t="s">
        <v>3446</v>
      </c>
      <c r="C181" s="628" t="s">
        <v>709</v>
      </c>
      <c r="D181" s="628" t="s">
        <v>709</v>
      </c>
      <c r="E181" s="628" t="s">
        <v>1935</v>
      </c>
      <c r="F181" s="698" t="s">
        <v>90</v>
      </c>
      <c r="G181" s="628" t="s">
        <v>70</v>
      </c>
      <c r="H181" s="749">
        <v>0.1</v>
      </c>
      <c r="I181" s="706" t="s">
        <v>174</v>
      </c>
      <c r="J181" s="706">
        <v>0.1</v>
      </c>
      <c r="K181" s="706"/>
      <c r="L181" s="706" t="s">
        <v>3602</v>
      </c>
    </row>
    <row r="182" spans="1:12" hidden="1" x14ac:dyDescent="0.25">
      <c r="A182" s="80" t="s">
        <v>2988</v>
      </c>
      <c r="B182" s="702" t="s">
        <v>3446</v>
      </c>
      <c r="C182" s="703" t="s">
        <v>709</v>
      </c>
      <c r="D182" s="703" t="s">
        <v>709</v>
      </c>
      <c r="E182" s="703" t="s">
        <v>1936</v>
      </c>
      <c r="F182" s="697" t="s">
        <v>90</v>
      </c>
      <c r="G182" s="703" t="s">
        <v>70</v>
      </c>
      <c r="H182" s="701">
        <v>1</v>
      </c>
      <c r="I182" s="702" t="s">
        <v>174</v>
      </c>
      <c r="J182" s="702">
        <v>1</v>
      </c>
      <c r="K182" s="702" t="s">
        <v>3592</v>
      </c>
      <c r="L182" s="702" t="s">
        <v>3602</v>
      </c>
    </row>
    <row r="183" spans="1:12" hidden="1" x14ac:dyDescent="0.25">
      <c r="A183" s="80" t="s">
        <v>2989</v>
      </c>
      <c r="B183" s="706" t="s">
        <v>3446</v>
      </c>
      <c r="C183" s="628" t="s">
        <v>709</v>
      </c>
      <c r="D183" s="628" t="s">
        <v>709</v>
      </c>
      <c r="E183" s="628" t="s">
        <v>2137</v>
      </c>
      <c r="F183" s="698" t="s">
        <v>90</v>
      </c>
      <c r="G183" s="628" t="s">
        <v>70</v>
      </c>
      <c r="H183" s="701" t="s">
        <v>3432</v>
      </c>
      <c r="I183" s="706">
        <v>18</v>
      </c>
      <c r="J183" s="706">
        <v>18</v>
      </c>
      <c r="K183" s="706" t="s">
        <v>3604</v>
      </c>
      <c r="L183" s="706" t="s">
        <v>3597</v>
      </c>
    </row>
    <row r="184" spans="1:12" hidden="1" x14ac:dyDescent="0.25">
      <c r="A184" s="80" t="s">
        <v>2990</v>
      </c>
      <c r="B184" s="702" t="s">
        <v>3446</v>
      </c>
      <c r="C184" s="703" t="s">
        <v>709</v>
      </c>
      <c r="D184" s="703" t="s">
        <v>709</v>
      </c>
      <c r="E184" s="703" t="s">
        <v>2199</v>
      </c>
      <c r="F184" s="697" t="s">
        <v>90</v>
      </c>
      <c r="G184" s="703" t="s">
        <v>70</v>
      </c>
      <c r="H184" s="701">
        <v>1</v>
      </c>
      <c r="I184" s="702" t="s">
        <v>174</v>
      </c>
      <c r="J184" s="702">
        <v>1</v>
      </c>
      <c r="K184" s="702" t="s">
        <v>3593</v>
      </c>
      <c r="L184" s="702" t="s">
        <v>3603</v>
      </c>
    </row>
    <row r="185" spans="1:12" hidden="1" x14ac:dyDescent="0.25">
      <c r="A185" s="80" t="s">
        <v>2991</v>
      </c>
      <c r="B185" s="706" t="s">
        <v>3446</v>
      </c>
      <c r="C185" s="628" t="s">
        <v>709</v>
      </c>
      <c r="D185" s="628" t="s">
        <v>709</v>
      </c>
      <c r="E185" s="628" t="s">
        <v>2200</v>
      </c>
      <c r="F185" s="698" t="s">
        <v>90</v>
      </c>
      <c r="G185" s="628" t="s">
        <v>70</v>
      </c>
      <c r="H185" s="701" t="s">
        <v>3432</v>
      </c>
      <c r="I185" s="706"/>
      <c r="J185" s="706">
        <v>0.05</v>
      </c>
      <c r="K185" s="706" t="s">
        <v>3594</v>
      </c>
      <c r="L185" s="706" t="s">
        <v>3603</v>
      </c>
    </row>
    <row r="186" spans="1:12" hidden="1" x14ac:dyDescent="0.25">
      <c r="A186" s="80" t="s">
        <v>2992</v>
      </c>
      <c r="B186" s="702" t="s">
        <v>3446</v>
      </c>
      <c r="C186" s="703" t="s">
        <v>709</v>
      </c>
      <c r="D186" s="703" t="s">
        <v>709</v>
      </c>
      <c r="E186" s="703" t="s">
        <v>2201</v>
      </c>
      <c r="F186" s="697" t="s">
        <v>90</v>
      </c>
      <c r="G186" s="703" t="s">
        <v>70</v>
      </c>
      <c r="H186" s="735">
        <v>0.25</v>
      </c>
      <c r="I186" s="702" t="s">
        <v>174</v>
      </c>
      <c r="J186" s="702">
        <v>0.05</v>
      </c>
      <c r="K186" s="702" t="s">
        <v>3595</v>
      </c>
      <c r="L186" s="702" t="s">
        <v>3603</v>
      </c>
    </row>
    <row r="187" spans="1:12" hidden="1" x14ac:dyDescent="0.25">
      <c r="A187" s="80" t="s">
        <v>2993</v>
      </c>
      <c r="B187" s="706" t="s">
        <v>3446</v>
      </c>
      <c r="C187" s="628" t="s">
        <v>709</v>
      </c>
      <c r="D187" s="628" t="s">
        <v>709</v>
      </c>
      <c r="E187" s="628" t="s">
        <v>2261</v>
      </c>
      <c r="F187" s="698" t="s">
        <v>90</v>
      </c>
      <c r="G187" s="628" t="s">
        <v>70</v>
      </c>
      <c r="H187" s="701" t="s">
        <v>3432</v>
      </c>
      <c r="I187" s="706"/>
      <c r="J187" s="706">
        <v>0.05</v>
      </c>
      <c r="K187" s="706" t="s">
        <v>3596</v>
      </c>
      <c r="L187" s="706" t="s">
        <v>3603</v>
      </c>
    </row>
    <row r="188" spans="1:12" hidden="1" x14ac:dyDescent="0.25">
      <c r="A188" s="80" t="s">
        <v>2921</v>
      </c>
      <c r="B188" s="702" t="s">
        <v>3531</v>
      </c>
      <c r="C188" s="703" t="s">
        <v>633</v>
      </c>
      <c r="D188" s="703" t="s">
        <v>633</v>
      </c>
      <c r="E188" s="703" t="s">
        <v>1704</v>
      </c>
      <c r="F188" s="697" t="s">
        <v>90</v>
      </c>
      <c r="G188" s="703" t="s">
        <v>70</v>
      </c>
      <c r="H188" s="740" t="s">
        <v>3004</v>
      </c>
      <c r="I188" s="742" t="s">
        <v>3004</v>
      </c>
      <c r="J188" s="742" t="s">
        <v>3004</v>
      </c>
      <c r="K188" s="702" t="s">
        <v>3529</v>
      </c>
      <c r="L188" s="748" t="s">
        <v>3256</v>
      </c>
    </row>
    <row r="189" spans="1:12" hidden="1" x14ac:dyDescent="0.25">
      <c r="A189" s="80" t="s">
        <v>2922</v>
      </c>
      <c r="B189" s="706" t="s">
        <v>3531</v>
      </c>
      <c r="C189" s="628" t="s">
        <v>633</v>
      </c>
      <c r="D189" s="628" t="s">
        <v>633</v>
      </c>
      <c r="E189" s="628" t="s">
        <v>1705</v>
      </c>
      <c r="F189" s="698" t="s">
        <v>90</v>
      </c>
      <c r="G189" s="628" t="s">
        <v>70</v>
      </c>
      <c r="H189" s="701">
        <v>2</v>
      </c>
      <c r="I189" s="706">
        <v>2</v>
      </c>
      <c r="J189" s="746">
        <v>2</v>
      </c>
      <c r="K189" s="706" t="s">
        <v>3530</v>
      </c>
      <c r="L189" s="748" t="s">
        <v>3256</v>
      </c>
    </row>
    <row r="190" spans="1:12" hidden="1" x14ac:dyDescent="0.25">
      <c r="A190" s="80" t="s">
        <v>2807</v>
      </c>
      <c r="B190" s="702" t="s">
        <v>3431</v>
      </c>
      <c r="C190" s="703" t="s">
        <v>710</v>
      </c>
      <c r="D190" s="703" t="s">
        <v>710</v>
      </c>
      <c r="E190" s="703" t="s">
        <v>1710</v>
      </c>
      <c r="F190" s="697" t="s">
        <v>90</v>
      </c>
      <c r="G190" s="703" t="s">
        <v>70</v>
      </c>
      <c r="H190" s="701" t="s">
        <v>3432</v>
      </c>
      <c r="I190" s="702"/>
      <c r="J190" s="702">
        <v>6</v>
      </c>
      <c r="K190" s="702" t="s">
        <v>3532</v>
      </c>
      <c r="L190" s="737" t="s">
        <v>3540</v>
      </c>
    </row>
    <row r="191" spans="1:12" hidden="1" x14ac:dyDescent="0.25">
      <c r="A191" s="80" t="s">
        <v>2808</v>
      </c>
      <c r="B191" s="706" t="s">
        <v>3431</v>
      </c>
      <c r="C191" s="628" t="s">
        <v>710</v>
      </c>
      <c r="D191" s="628" t="s">
        <v>710</v>
      </c>
      <c r="E191" s="628" t="s">
        <v>1711</v>
      </c>
      <c r="F191" s="698" t="s">
        <v>90</v>
      </c>
      <c r="G191" s="628" t="s">
        <v>70</v>
      </c>
      <c r="H191" s="735">
        <v>0</v>
      </c>
      <c r="I191" s="750">
        <v>0.5</v>
      </c>
      <c r="J191" s="706">
        <v>0.5</v>
      </c>
      <c r="K191" s="706" t="s">
        <v>3533</v>
      </c>
      <c r="L191" s="737" t="s">
        <v>3540</v>
      </c>
    </row>
    <row r="192" spans="1:12" hidden="1" x14ac:dyDescent="0.25">
      <c r="A192" s="80" t="s">
        <v>2809</v>
      </c>
      <c r="B192" s="702" t="s">
        <v>3431</v>
      </c>
      <c r="C192" s="703" t="s">
        <v>710</v>
      </c>
      <c r="D192" s="703" t="s">
        <v>710</v>
      </c>
      <c r="E192" s="703" t="s">
        <v>1712</v>
      </c>
      <c r="F192" s="697" t="s">
        <v>90</v>
      </c>
      <c r="G192" s="703" t="s">
        <v>70</v>
      </c>
      <c r="H192" s="749">
        <v>0</v>
      </c>
      <c r="I192" s="702"/>
      <c r="J192" s="702">
        <v>0</v>
      </c>
      <c r="K192" s="702" t="s">
        <v>174</v>
      </c>
      <c r="L192" s="737" t="s">
        <v>3540</v>
      </c>
    </row>
    <row r="193" spans="1:12" hidden="1" x14ac:dyDescent="0.25">
      <c r="A193" s="80" t="s">
        <v>2810</v>
      </c>
      <c r="B193" s="706" t="s">
        <v>3431</v>
      </c>
      <c r="C193" s="628" t="s">
        <v>710</v>
      </c>
      <c r="D193" s="628" t="s">
        <v>710</v>
      </c>
      <c r="E193" s="628" t="s">
        <v>1713</v>
      </c>
      <c r="F193" s="698" t="s">
        <v>90</v>
      </c>
      <c r="G193" s="628" t="s">
        <v>70</v>
      </c>
      <c r="H193" s="749">
        <v>0</v>
      </c>
      <c r="I193" s="706"/>
      <c r="J193" s="706">
        <v>0</v>
      </c>
      <c r="K193" s="706" t="s">
        <v>174</v>
      </c>
      <c r="L193" s="737" t="s">
        <v>3540</v>
      </c>
    </row>
    <row r="194" spans="1:12" hidden="1" x14ac:dyDescent="0.25">
      <c r="A194" s="80" t="s">
        <v>2811</v>
      </c>
      <c r="B194" s="702" t="s">
        <v>3431</v>
      </c>
      <c r="C194" s="703" t="s">
        <v>710</v>
      </c>
      <c r="D194" s="703" t="s">
        <v>710</v>
      </c>
      <c r="E194" s="703" t="s">
        <v>1714</v>
      </c>
      <c r="F194" s="697" t="s">
        <v>90</v>
      </c>
      <c r="G194" s="703" t="s">
        <v>70</v>
      </c>
      <c r="H194" s="749">
        <v>0.1</v>
      </c>
      <c r="I194" s="702"/>
      <c r="J194" s="702">
        <v>0.1</v>
      </c>
      <c r="K194" s="702" t="s">
        <v>3534</v>
      </c>
      <c r="L194" s="737" t="s">
        <v>3540</v>
      </c>
    </row>
    <row r="195" spans="1:12" hidden="1" x14ac:dyDescent="0.25">
      <c r="A195" s="80" t="s">
        <v>2812</v>
      </c>
      <c r="B195" s="706" t="s">
        <v>3431</v>
      </c>
      <c r="C195" s="628" t="s">
        <v>710</v>
      </c>
      <c r="D195" s="628" t="s">
        <v>710</v>
      </c>
      <c r="E195" s="628" t="s">
        <v>1715</v>
      </c>
      <c r="F195" s="698" t="s">
        <v>90</v>
      </c>
      <c r="G195" s="628" t="s">
        <v>70</v>
      </c>
      <c r="H195" s="749">
        <v>0</v>
      </c>
      <c r="I195" s="706"/>
      <c r="J195" s="706">
        <v>0</v>
      </c>
      <c r="K195" s="706" t="s">
        <v>174</v>
      </c>
      <c r="L195" s="737" t="s">
        <v>3540</v>
      </c>
    </row>
    <row r="196" spans="1:12" hidden="1" x14ac:dyDescent="0.25">
      <c r="A196" s="80" t="s">
        <v>2813</v>
      </c>
      <c r="B196" s="702" t="s">
        <v>3431</v>
      </c>
      <c r="C196" s="703" t="s">
        <v>710</v>
      </c>
      <c r="D196" s="703" t="s">
        <v>710</v>
      </c>
      <c r="E196" s="703" t="s">
        <v>1716</v>
      </c>
      <c r="F196" s="697" t="s">
        <v>90</v>
      </c>
      <c r="G196" s="703" t="s">
        <v>70</v>
      </c>
      <c r="H196" s="749">
        <v>0</v>
      </c>
      <c r="I196" s="702"/>
      <c r="J196" s="702">
        <v>0</v>
      </c>
      <c r="K196" s="702" t="s">
        <v>174</v>
      </c>
      <c r="L196" s="737" t="s">
        <v>3540</v>
      </c>
    </row>
    <row r="197" spans="1:12" hidden="1" x14ac:dyDescent="0.25">
      <c r="A197" s="80" t="s">
        <v>2814</v>
      </c>
      <c r="B197" s="706" t="s">
        <v>3431</v>
      </c>
      <c r="C197" s="628" t="s">
        <v>710</v>
      </c>
      <c r="D197" s="628" t="s">
        <v>710</v>
      </c>
      <c r="E197" s="628" t="s">
        <v>1717</v>
      </c>
      <c r="F197" s="698" t="s">
        <v>90</v>
      </c>
      <c r="G197" s="628" t="s">
        <v>70</v>
      </c>
      <c r="H197" s="749">
        <v>0</v>
      </c>
      <c r="I197" s="706"/>
      <c r="J197" s="706">
        <v>0</v>
      </c>
      <c r="K197" s="706" t="s">
        <v>174</v>
      </c>
      <c r="L197" s="737" t="s">
        <v>3540</v>
      </c>
    </row>
    <row r="198" spans="1:12" hidden="1" x14ac:dyDescent="0.25">
      <c r="A198" s="80" t="s">
        <v>2815</v>
      </c>
      <c r="B198" s="702" t="s">
        <v>3431</v>
      </c>
      <c r="C198" s="703" t="s">
        <v>710</v>
      </c>
      <c r="D198" s="703" t="s">
        <v>710</v>
      </c>
      <c r="E198" s="703" t="s">
        <v>1718</v>
      </c>
      <c r="F198" s="697" t="s">
        <v>90</v>
      </c>
      <c r="G198" s="703" t="s">
        <v>70</v>
      </c>
      <c r="H198" s="735">
        <v>0.5</v>
      </c>
      <c r="I198" s="702"/>
      <c r="J198" s="702">
        <v>0.5</v>
      </c>
      <c r="K198" s="702" t="s">
        <v>3535</v>
      </c>
      <c r="L198" s="737" t="s">
        <v>3540</v>
      </c>
    </row>
    <row r="199" spans="1:12" hidden="1" x14ac:dyDescent="0.25">
      <c r="A199" s="80" t="s">
        <v>2816</v>
      </c>
      <c r="B199" s="706" t="s">
        <v>3431</v>
      </c>
      <c r="C199" s="628" t="s">
        <v>710</v>
      </c>
      <c r="D199" s="628" t="s">
        <v>710</v>
      </c>
      <c r="E199" s="628" t="s">
        <v>1719</v>
      </c>
      <c r="F199" s="698" t="s">
        <v>90</v>
      </c>
      <c r="G199" s="628" t="s">
        <v>70</v>
      </c>
      <c r="H199" s="735">
        <v>0</v>
      </c>
      <c r="I199" s="706"/>
      <c r="J199" s="706">
        <v>0</v>
      </c>
      <c r="K199" s="706" t="s">
        <v>174</v>
      </c>
      <c r="L199" s="737" t="s">
        <v>3540</v>
      </c>
    </row>
    <row r="200" spans="1:12" hidden="1" x14ac:dyDescent="0.25">
      <c r="A200" s="80" t="s">
        <v>2817</v>
      </c>
      <c r="B200" s="702" t="s">
        <v>3431</v>
      </c>
      <c r="C200" s="703" t="s">
        <v>710</v>
      </c>
      <c r="D200" s="703" t="s">
        <v>710</v>
      </c>
      <c r="E200" s="703" t="s">
        <v>1720</v>
      </c>
      <c r="F200" s="697" t="s">
        <v>90</v>
      </c>
      <c r="G200" s="703" t="s">
        <v>70</v>
      </c>
      <c r="H200" s="735">
        <v>0</v>
      </c>
      <c r="I200" s="702"/>
      <c r="J200" s="702">
        <v>0</v>
      </c>
      <c r="K200" s="702" t="s">
        <v>174</v>
      </c>
      <c r="L200" s="737" t="s">
        <v>3540</v>
      </c>
    </row>
    <row r="201" spans="1:12" hidden="1" x14ac:dyDescent="0.25">
      <c r="A201" s="80" t="s">
        <v>2818</v>
      </c>
      <c r="B201" s="706" t="s">
        <v>3431</v>
      </c>
      <c r="C201" s="628" t="s">
        <v>710</v>
      </c>
      <c r="D201" s="628" t="s">
        <v>710</v>
      </c>
      <c r="E201" s="628" t="s">
        <v>1721</v>
      </c>
      <c r="F201" s="698" t="s">
        <v>90</v>
      </c>
      <c r="G201" s="628" t="s">
        <v>70</v>
      </c>
      <c r="H201" s="735">
        <v>0.15</v>
      </c>
      <c r="I201" s="706"/>
      <c r="J201" s="706">
        <v>0.15</v>
      </c>
      <c r="K201" s="706" t="s">
        <v>3541</v>
      </c>
      <c r="L201" s="737" t="s">
        <v>3540</v>
      </c>
    </row>
    <row r="202" spans="1:12" hidden="1" x14ac:dyDescent="0.25">
      <c r="A202" s="80" t="s">
        <v>2819</v>
      </c>
      <c r="B202" s="702" t="s">
        <v>3431</v>
      </c>
      <c r="C202" s="703" t="s">
        <v>710</v>
      </c>
      <c r="D202" s="703" t="s">
        <v>710</v>
      </c>
      <c r="E202" s="703" t="s">
        <v>1722</v>
      </c>
      <c r="F202" s="697" t="s">
        <v>90</v>
      </c>
      <c r="G202" s="703" t="s">
        <v>70</v>
      </c>
      <c r="H202" s="735">
        <v>0</v>
      </c>
      <c r="I202" s="702"/>
      <c r="J202" s="702">
        <v>0</v>
      </c>
      <c r="K202" s="702" t="s">
        <v>174</v>
      </c>
      <c r="L202" s="737" t="s">
        <v>3540</v>
      </c>
    </row>
    <row r="203" spans="1:12" hidden="1" x14ac:dyDescent="0.25">
      <c r="A203" s="80" t="s">
        <v>2820</v>
      </c>
      <c r="B203" s="706" t="s">
        <v>3431</v>
      </c>
      <c r="C203" s="628" t="s">
        <v>710</v>
      </c>
      <c r="D203" s="628" t="s">
        <v>710</v>
      </c>
      <c r="E203" s="628" t="s">
        <v>1723</v>
      </c>
      <c r="F203" s="698" t="s">
        <v>90</v>
      </c>
      <c r="G203" s="628" t="s">
        <v>70</v>
      </c>
      <c r="H203" s="735">
        <v>0</v>
      </c>
      <c r="I203" s="706"/>
      <c r="J203" s="706">
        <v>0</v>
      </c>
      <c r="K203" s="706" t="s">
        <v>174</v>
      </c>
      <c r="L203" s="737" t="s">
        <v>3540</v>
      </c>
    </row>
    <row r="204" spans="1:12" hidden="1" x14ac:dyDescent="0.25">
      <c r="A204" s="80" t="s">
        <v>2821</v>
      </c>
      <c r="B204" s="702" t="s">
        <v>3431</v>
      </c>
      <c r="C204" s="703" t="s">
        <v>710</v>
      </c>
      <c r="D204" s="703" t="s">
        <v>710</v>
      </c>
      <c r="E204" s="703" t="s">
        <v>1724</v>
      </c>
      <c r="F204" s="697" t="s">
        <v>90</v>
      </c>
      <c r="G204" s="703" t="s">
        <v>70</v>
      </c>
      <c r="H204" s="735">
        <v>0</v>
      </c>
      <c r="I204" s="702"/>
      <c r="J204" s="702">
        <v>0</v>
      </c>
      <c r="K204" s="702" t="s">
        <v>174</v>
      </c>
      <c r="L204" s="737" t="s">
        <v>3540</v>
      </c>
    </row>
    <row r="205" spans="1:12" hidden="1" x14ac:dyDescent="0.25">
      <c r="A205" s="80" t="s">
        <v>2822</v>
      </c>
      <c r="B205" s="706" t="s">
        <v>3431</v>
      </c>
      <c r="C205" s="628" t="s">
        <v>710</v>
      </c>
      <c r="D205" s="628" t="s">
        <v>710</v>
      </c>
      <c r="E205" s="628" t="s">
        <v>1725</v>
      </c>
      <c r="F205" s="698" t="s">
        <v>90</v>
      </c>
      <c r="G205" s="628" t="s">
        <v>70</v>
      </c>
      <c r="H205" s="735">
        <v>0</v>
      </c>
      <c r="I205" s="706"/>
      <c r="J205" s="706">
        <v>0</v>
      </c>
      <c r="K205" s="706" t="s">
        <v>174</v>
      </c>
      <c r="L205" s="737" t="s">
        <v>3540</v>
      </c>
    </row>
    <row r="206" spans="1:12" hidden="1" x14ac:dyDescent="0.25">
      <c r="A206" s="80" t="s">
        <v>2823</v>
      </c>
      <c r="B206" s="702" t="s">
        <v>3431</v>
      </c>
      <c r="C206" s="703" t="s">
        <v>710</v>
      </c>
      <c r="D206" s="703" t="s">
        <v>710</v>
      </c>
      <c r="E206" s="703" t="s">
        <v>1726</v>
      </c>
      <c r="F206" s="697" t="s">
        <v>90</v>
      </c>
      <c r="G206" s="703" t="s">
        <v>70</v>
      </c>
      <c r="H206" s="701" t="s">
        <v>3432</v>
      </c>
      <c r="I206" s="702"/>
      <c r="J206" s="702">
        <v>0</v>
      </c>
      <c r="K206" s="702" t="s">
        <v>174</v>
      </c>
      <c r="L206" s="737" t="s">
        <v>3540</v>
      </c>
    </row>
    <row r="207" spans="1:12" hidden="1" x14ac:dyDescent="0.25">
      <c r="A207" s="80" t="s">
        <v>2824</v>
      </c>
      <c r="B207" s="706" t="s">
        <v>3431</v>
      </c>
      <c r="C207" s="628" t="s">
        <v>710</v>
      </c>
      <c r="D207" s="628" t="s">
        <v>710</v>
      </c>
      <c r="E207" s="628" t="s">
        <v>1727</v>
      </c>
      <c r="F207" s="698" t="s">
        <v>90</v>
      </c>
      <c r="G207" s="628" t="s">
        <v>70</v>
      </c>
      <c r="H207" s="735">
        <v>0.1</v>
      </c>
      <c r="I207" s="706"/>
      <c r="J207" s="706">
        <v>0.3</v>
      </c>
      <c r="K207" s="706" t="s">
        <v>3536</v>
      </c>
      <c r="L207" s="737" t="s">
        <v>3540</v>
      </c>
    </row>
    <row r="208" spans="1:12" hidden="1" x14ac:dyDescent="0.25">
      <c r="A208" s="80" t="s">
        <v>2825</v>
      </c>
      <c r="B208" s="702" t="s">
        <v>3431</v>
      </c>
      <c r="C208" s="703" t="s">
        <v>710</v>
      </c>
      <c r="D208" s="703" t="s">
        <v>710</v>
      </c>
      <c r="E208" s="703" t="s">
        <v>1728</v>
      </c>
      <c r="F208" s="697" t="s">
        <v>90</v>
      </c>
      <c r="G208" s="703" t="s">
        <v>70</v>
      </c>
      <c r="H208" s="735">
        <v>0</v>
      </c>
      <c r="I208" s="702"/>
      <c r="J208" s="702">
        <v>0.05</v>
      </c>
      <c r="K208" s="702" t="s">
        <v>3542</v>
      </c>
      <c r="L208" s="737" t="s">
        <v>3540</v>
      </c>
    </row>
    <row r="209" spans="1:12" hidden="1" x14ac:dyDescent="0.25">
      <c r="A209" s="80" t="s">
        <v>2826</v>
      </c>
      <c r="B209" s="706" t="s">
        <v>3431</v>
      </c>
      <c r="C209" s="628" t="s">
        <v>710</v>
      </c>
      <c r="D209" s="628" t="s">
        <v>710</v>
      </c>
      <c r="E209" s="628" t="s">
        <v>1729</v>
      </c>
      <c r="F209" s="698" t="s">
        <v>90</v>
      </c>
      <c r="G209" s="628" t="s">
        <v>70</v>
      </c>
      <c r="H209" s="701" t="s">
        <v>3432</v>
      </c>
      <c r="I209" s="706"/>
      <c r="J209" s="706"/>
      <c r="K209" s="706"/>
      <c r="L209" s="737" t="s">
        <v>3540</v>
      </c>
    </row>
    <row r="210" spans="1:12" hidden="1" x14ac:dyDescent="0.25">
      <c r="A210" s="80" t="s">
        <v>2827</v>
      </c>
      <c r="B210" s="702" t="s">
        <v>3431</v>
      </c>
      <c r="C210" s="703" t="s">
        <v>710</v>
      </c>
      <c r="D210" s="703" t="s">
        <v>710</v>
      </c>
      <c r="E210" s="703" t="s">
        <v>1730</v>
      </c>
      <c r="F210" s="697" t="s">
        <v>90</v>
      </c>
      <c r="G210" s="703" t="s">
        <v>70</v>
      </c>
      <c r="H210" s="701" t="s">
        <v>3432</v>
      </c>
      <c r="I210" s="702"/>
      <c r="J210" s="702"/>
      <c r="K210" s="702"/>
      <c r="L210" s="737" t="s">
        <v>3540</v>
      </c>
    </row>
    <row r="211" spans="1:12" hidden="1" x14ac:dyDescent="0.25">
      <c r="A211" s="80" t="s">
        <v>2828</v>
      </c>
      <c r="B211" s="706" t="s">
        <v>3431</v>
      </c>
      <c r="C211" s="628" t="s">
        <v>710</v>
      </c>
      <c r="D211" s="628" t="s">
        <v>710</v>
      </c>
      <c r="E211" s="628" t="s">
        <v>1731</v>
      </c>
      <c r="F211" s="698" t="s">
        <v>90</v>
      </c>
      <c r="G211" s="628" t="s">
        <v>70</v>
      </c>
      <c r="H211" s="701" t="s">
        <v>3432</v>
      </c>
      <c r="I211" s="706"/>
      <c r="J211" s="706"/>
      <c r="K211" s="706"/>
      <c r="L211" s="737" t="s">
        <v>3540</v>
      </c>
    </row>
    <row r="212" spans="1:12" hidden="1" x14ac:dyDescent="0.25">
      <c r="A212" s="80" t="s">
        <v>2829</v>
      </c>
      <c r="B212" s="702" t="s">
        <v>3431</v>
      </c>
      <c r="C212" s="703" t="s">
        <v>710</v>
      </c>
      <c r="D212" s="703" t="s">
        <v>710</v>
      </c>
      <c r="E212" s="703" t="s">
        <v>1732</v>
      </c>
      <c r="F212" s="697" t="s">
        <v>90</v>
      </c>
      <c r="G212" s="703" t="s">
        <v>70</v>
      </c>
      <c r="H212" s="701" t="s">
        <v>3432</v>
      </c>
      <c r="I212" s="702"/>
      <c r="J212" s="702"/>
      <c r="K212" s="702"/>
      <c r="L212" s="737" t="s">
        <v>3540</v>
      </c>
    </row>
    <row r="213" spans="1:12" hidden="1" x14ac:dyDescent="0.25">
      <c r="A213" s="80" t="s">
        <v>3411</v>
      </c>
      <c r="B213" s="706" t="s">
        <v>3431</v>
      </c>
      <c r="C213" s="628" t="s">
        <v>710</v>
      </c>
      <c r="D213" s="628" t="s">
        <v>710</v>
      </c>
      <c r="E213" s="628" t="s">
        <v>1733</v>
      </c>
      <c r="F213" s="698" t="s">
        <v>90</v>
      </c>
      <c r="G213" s="628" t="s">
        <v>70</v>
      </c>
      <c r="H213" s="701" t="s">
        <v>3432</v>
      </c>
      <c r="I213" s="706"/>
      <c r="J213" s="706"/>
      <c r="K213" s="706"/>
      <c r="L213" s="737" t="s">
        <v>3540</v>
      </c>
    </row>
    <row r="214" spans="1:12" hidden="1" x14ac:dyDescent="0.25">
      <c r="A214" s="80" t="s">
        <v>2830</v>
      </c>
      <c r="B214" s="702" t="s">
        <v>3431</v>
      </c>
      <c r="C214" s="703" t="s">
        <v>710</v>
      </c>
      <c r="D214" s="703" t="s">
        <v>710</v>
      </c>
      <c r="E214" s="703" t="s">
        <v>1734</v>
      </c>
      <c r="F214" s="697" t="s">
        <v>90</v>
      </c>
      <c r="G214" s="703" t="s">
        <v>70</v>
      </c>
      <c r="H214" s="735">
        <v>0.3</v>
      </c>
      <c r="I214" s="702"/>
      <c r="J214" s="702">
        <v>0.4</v>
      </c>
      <c r="K214" s="702" t="s">
        <v>3537</v>
      </c>
      <c r="L214" s="737" t="s">
        <v>3540</v>
      </c>
    </row>
    <row r="215" spans="1:12" hidden="1" x14ac:dyDescent="0.25">
      <c r="A215" s="80" t="s">
        <v>2831</v>
      </c>
      <c r="B215" s="706" t="s">
        <v>3431</v>
      </c>
      <c r="C215" s="628" t="s">
        <v>710</v>
      </c>
      <c r="D215" s="628" t="s">
        <v>710</v>
      </c>
      <c r="E215" s="628" t="s">
        <v>1735</v>
      </c>
      <c r="F215" s="698" t="s">
        <v>90</v>
      </c>
      <c r="G215" s="628" t="s">
        <v>70</v>
      </c>
      <c r="H215" s="735">
        <v>0</v>
      </c>
      <c r="I215" s="706"/>
      <c r="J215" s="706"/>
      <c r="K215" s="706"/>
      <c r="L215" s="737" t="s">
        <v>3540</v>
      </c>
    </row>
    <row r="216" spans="1:12" hidden="1" x14ac:dyDescent="0.25">
      <c r="A216" s="80" t="s">
        <v>2832</v>
      </c>
      <c r="B216" s="702" t="s">
        <v>3431</v>
      </c>
      <c r="C216" s="703" t="s">
        <v>710</v>
      </c>
      <c r="D216" s="703" t="s">
        <v>710</v>
      </c>
      <c r="E216" s="703" t="s">
        <v>1736</v>
      </c>
      <c r="F216" s="697" t="s">
        <v>90</v>
      </c>
      <c r="G216" s="703" t="s">
        <v>70</v>
      </c>
      <c r="H216" s="735">
        <v>0.15</v>
      </c>
      <c r="I216" s="702"/>
      <c r="J216" s="702">
        <v>0.25</v>
      </c>
      <c r="K216" s="702" t="s">
        <v>3538</v>
      </c>
      <c r="L216" s="737" t="s">
        <v>3540</v>
      </c>
    </row>
    <row r="217" spans="1:12" hidden="1" x14ac:dyDescent="0.25">
      <c r="A217" s="80" t="s">
        <v>2833</v>
      </c>
      <c r="B217" s="706" t="s">
        <v>3431</v>
      </c>
      <c r="C217" s="628" t="s">
        <v>710</v>
      </c>
      <c r="D217" s="628" t="s">
        <v>710</v>
      </c>
      <c r="E217" s="628" t="s">
        <v>1737</v>
      </c>
      <c r="F217" s="698" t="s">
        <v>90</v>
      </c>
      <c r="G217" s="628" t="s">
        <v>70</v>
      </c>
      <c r="H217" s="735">
        <v>0</v>
      </c>
      <c r="I217" s="706"/>
      <c r="J217" s="706"/>
      <c r="K217" s="706"/>
      <c r="L217" s="737" t="s">
        <v>3540</v>
      </c>
    </row>
    <row r="218" spans="1:12" hidden="1" x14ac:dyDescent="0.25">
      <c r="A218" s="80" t="s">
        <v>2834</v>
      </c>
      <c r="B218" s="702" t="s">
        <v>3431</v>
      </c>
      <c r="C218" s="703" t="s">
        <v>710</v>
      </c>
      <c r="D218" s="703" t="s">
        <v>710</v>
      </c>
      <c r="E218" s="703" t="s">
        <v>1738</v>
      </c>
      <c r="F218" s="697" t="s">
        <v>90</v>
      </c>
      <c r="G218" s="703" t="s">
        <v>70</v>
      </c>
      <c r="H218" s="735">
        <v>0.15</v>
      </c>
      <c r="I218" s="702"/>
      <c r="J218" s="702">
        <v>0.35</v>
      </c>
      <c r="K218" s="702" t="s">
        <v>3539</v>
      </c>
      <c r="L218" s="737" t="s">
        <v>3540</v>
      </c>
    </row>
    <row r="219" spans="1:12" hidden="1" x14ac:dyDescent="0.25">
      <c r="A219" s="80" t="s">
        <v>2835</v>
      </c>
      <c r="B219" s="706" t="s">
        <v>3431</v>
      </c>
      <c r="C219" s="628" t="s">
        <v>710</v>
      </c>
      <c r="D219" s="628" t="s">
        <v>710</v>
      </c>
      <c r="E219" s="628" t="s">
        <v>1739</v>
      </c>
      <c r="F219" s="698" t="s">
        <v>90</v>
      </c>
      <c r="G219" s="628" t="s">
        <v>70</v>
      </c>
      <c r="H219" s="735">
        <v>0.2</v>
      </c>
      <c r="I219" s="706"/>
      <c r="J219" s="706">
        <v>0.2</v>
      </c>
      <c r="K219" s="706" t="s">
        <v>3543</v>
      </c>
      <c r="L219" s="737" t="s">
        <v>3540</v>
      </c>
    </row>
    <row r="220" spans="1:12" hidden="1" x14ac:dyDescent="0.25">
      <c r="A220" s="80" t="s">
        <v>2836</v>
      </c>
      <c r="B220" s="702" t="s">
        <v>3431</v>
      </c>
      <c r="C220" s="703" t="s">
        <v>710</v>
      </c>
      <c r="D220" s="703" t="s">
        <v>710</v>
      </c>
      <c r="E220" s="703" t="s">
        <v>1740</v>
      </c>
      <c r="F220" s="697" t="s">
        <v>90</v>
      </c>
      <c r="G220" s="703" t="s">
        <v>70</v>
      </c>
      <c r="H220" s="735">
        <v>0</v>
      </c>
      <c r="I220" s="702"/>
      <c r="J220" s="702"/>
      <c r="K220" s="702"/>
      <c r="L220" s="737" t="s">
        <v>3540</v>
      </c>
    </row>
    <row r="221" spans="1:12" hidden="1" x14ac:dyDescent="0.25">
      <c r="A221" s="80" t="s">
        <v>2837</v>
      </c>
      <c r="B221" s="706" t="s">
        <v>3431</v>
      </c>
      <c r="C221" s="628" t="s">
        <v>710</v>
      </c>
      <c r="D221" s="628" t="s">
        <v>710</v>
      </c>
      <c r="E221" s="628" t="s">
        <v>1741</v>
      </c>
      <c r="F221" s="698" t="s">
        <v>90</v>
      </c>
      <c r="G221" s="628" t="s">
        <v>70</v>
      </c>
      <c r="H221" s="735">
        <v>0</v>
      </c>
      <c r="I221" s="706"/>
      <c r="J221" s="706"/>
      <c r="K221" s="706"/>
      <c r="L221" s="737" t="s">
        <v>3540</v>
      </c>
    </row>
    <row r="222" spans="1:12" hidden="1" x14ac:dyDescent="0.25">
      <c r="A222" s="80" t="s">
        <v>2966</v>
      </c>
      <c r="B222" s="702" t="s">
        <v>3531</v>
      </c>
      <c r="C222" s="703" t="s">
        <v>634</v>
      </c>
      <c r="D222" s="703" t="s">
        <v>1279</v>
      </c>
      <c r="E222" s="703" t="s">
        <v>1782</v>
      </c>
      <c r="F222" s="697" t="s">
        <v>90</v>
      </c>
      <c r="G222" s="703" t="s">
        <v>70</v>
      </c>
      <c r="H222" s="735">
        <v>0</v>
      </c>
      <c r="I222" s="702" t="s">
        <v>3544</v>
      </c>
      <c r="J222" s="702">
        <v>0</v>
      </c>
      <c r="K222" s="702" t="s">
        <v>3545</v>
      </c>
      <c r="L222" s="702" t="s">
        <v>3546</v>
      </c>
    </row>
    <row r="223" spans="1:12" hidden="1" x14ac:dyDescent="0.25">
      <c r="A223" s="80" t="s">
        <v>2967</v>
      </c>
      <c r="B223" s="706" t="s">
        <v>3531</v>
      </c>
      <c r="C223" s="628" t="s">
        <v>634</v>
      </c>
      <c r="D223" s="628" t="s">
        <v>1279</v>
      </c>
      <c r="E223" s="628" t="s">
        <v>1783</v>
      </c>
      <c r="F223" s="698" t="s">
        <v>90</v>
      </c>
      <c r="G223" s="628" t="s">
        <v>70</v>
      </c>
      <c r="H223" s="751">
        <v>7269</v>
      </c>
      <c r="I223" s="706" t="s">
        <v>3544</v>
      </c>
      <c r="J223" s="752">
        <v>529115747</v>
      </c>
      <c r="K223" s="706" t="s">
        <v>3547</v>
      </c>
      <c r="L223" s="706" t="s">
        <v>3546</v>
      </c>
    </row>
    <row r="224" spans="1:12" hidden="1" x14ac:dyDescent="0.25">
      <c r="A224" s="80" t="s">
        <v>2968</v>
      </c>
      <c r="B224" s="702" t="s">
        <v>3531</v>
      </c>
      <c r="C224" s="703" t="s">
        <v>634</v>
      </c>
      <c r="D224" s="703" t="s">
        <v>1279</v>
      </c>
      <c r="E224" s="703" t="s">
        <v>1784</v>
      </c>
      <c r="F224" s="697" t="s">
        <v>90</v>
      </c>
      <c r="G224" s="703" t="s">
        <v>70</v>
      </c>
      <c r="H224" s="740">
        <v>0</v>
      </c>
      <c r="I224" s="702">
        <v>19</v>
      </c>
      <c r="J224" s="702">
        <v>19</v>
      </c>
      <c r="K224" s="702" t="s">
        <v>3548</v>
      </c>
      <c r="L224" s="702" t="s">
        <v>3546</v>
      </c>
    </row>
    <row r="225" spans="1:12" hidden="1" x14ac:dyDescent="0.25">
      <c r="A225" s="80" t="s">
        <v>2969</v>
      </c>
      <c r="B225" s="706" t="s">
        <v>3531</v>
      </c>
      <c r="C225" s="628" t="s">
        <v>634</v>
      </c>
      <c r="D225" s="628" t="s">
        <v>1279</v>
      </c>
      <c r="E225" s="628" t="s">
        <v>1785</v>
      </c>
      <c r="F225" s="698" t="s">
        <v>90</v>
      </c>
      <c r="G225" s="628" t="s">
        <v>70</v>
      </c>
      <c r="H225" s="735">
        <v>0.25</v>
      </c>
      <c r="I225" s="706" t="s">
        <v>3544</v>
      </c>
      <c r="J225" s="706">
        <v>15</v>
      </c>
      <c r="K225" s="706" t="s">
        <v>3549</v>
      </c>
      <c r="L225" s="706" t="s">
        <v>3546</v>
      </c>
    </row>
    <row r="226" spans="1:12" hidden="1" x14ac:dyDescent="0.25">
      <c r="A226" s="80" t="s">
        <v>2970</v>
      </c>
      <c r="B226" s="702" t="s">
        <v>3531</v>
      </c>
      <c r="C226" s="703" t="s">
        <v>634</v>
      </c>
      <c r="D226" s="703" t="s">
        <v>1279</v>
      </c>
      <c r="E226" s="703" t="s">
        <v>1786</v>
      </c>
      <c r="F226" s="697" t="s">
        <v>90</v>
      </c>
      <c r="G226" s="703" t="s">
        <v>70</v>
      </c>
      <c r="H226" s="749">
        <v>0</v>
      </c>
      <c r="I226" s="702" t="s">
        <v>3544</v>
      </c>
      <c r="J226" s="702">
        <v>0</v>
      </c>
      <c r="K226" s="702" t="s">
        <v>3550</v>
      </c>
      <c r="L226" s="702" t="s">
        <v>3546</v>
      </c>
    </row>
    <row r="227" spans="1:12" hidden="1" x14ac:dyDescent="0.25">
      <c r="A227" s="80" t="s">
        <v>2971</v>
      </c>
      <c r="B227" s="706" t="s">
        <v>3531</v>
      </c>
      <c r="C227" s="628" t="s">
        <v>634</v>
      </c>
      <c r="D227" s="628" t="s">
        <v>1279</v>
      </c>
      <c r="E227" s="628" t="s">
        <v>1787</v>
      </c>
      <c r="F227" s="698" t="s">
        <v>90</v>
      </c>
      <c r="G227" s="628" t="s">
        <v>70</v>
      </c>
      <c r="H227" s="701" t="s">
        <v>3432</v>
      </c>
      <c r="I227" s="706">
        <v>0</v>
      </c>
      <c r="J227" s="706">
        <v>1</v>
      </c>
      <c r="K227" s="706" t="s">
        <v>3551</v>
      </c>
      <c r="L227" s="706" t="s">
        <v>3546</v>
      </c>
    </row>
    <row r="228" spans="1:12" hidden="1" x14ac:dyDescent="0.25">
      <c r="A228" s="80" t="s">
        <v>2855</v>
      </c>
      <c r="B228" s="702" t="s">
        <v>3573</v>
      </c>
      <c r="C228" s="703" t="s">
        <v>634</v>
      </c>
      <c r="D228" s="703" t="s">
        <v>1280</v>
      </c>
      <c r="E228" s="703" t="s">
        <v>1791</v>
      </c>
      <c r="F228" s="697" t="s">
        <v>90</v>
      </c>
      <c r="G228" s="703" t="s">
        <v>70</v>
      </c>
      <c r="H228" s="751">
        <v>6502</v>
      </c>
      <c r="I228" s="702"/>
      <c r="J228" s="716">
        <v>2897375253</v>
      </c>
      <c r="K228" s="702" t="s">
        <v>3563</v>
      </c>
      <c r="L228" s="702" t="s">
        <v>3572</v>
      </c>
    </row>
    <row r="229" spans="1:12" hidden="1" x14ac:dyDescent="0.25">
      <c r="A229" s="80" t="s">
        <v>2856</v>
      </c>
      <c r="B229" s="706" t="s">
        <v>3573</v>
      </c>
      <c r="C229" s="628" t="s">
        <v>634</v>
      </c>
      <c r="D229" s="628" t="s">
        <v>1280</v>
      </c>
      <c r="E229" s="628" t="s">
        <v>1792</v>
      </c>
      <c r="F229" s="698" t="s">
        <v>90</v>
      </c>
      <c r="G229" s="628" t="s">
        <v>70</v>
      </c>
      <c r="H229" s="751">
        <v>9310</v>
      </c>
      <c r="I229" s="706"/>
      <c r="J229" s="752">
        <v>3324117064</v>
      </c>
      <c r="K229" s="706" t="s">
        <v>3564</v>
      </c>
      <c r="L229" s="706" t="s">
        <v>3572</v>
      </c>
    </row>
    <row r="230" spans="1:12" hidden="1" x14ac:dyDescent="0.25">
      <c r="A230" s="80" t="s">
        <v>2857</v>
      </c>
      <c r="B230" s="702" t="s">
        <v>3573</v>
      </c>
      <c r="C230" s="703" t="s">
        <v>634</v>
      </c>
      <c r="D230" s="703" t="s">
        <v>1280</v>
      </c>
      <c r="E230" s="703" t="s">
        <v>1793</v>
      </c>
      <c r="F230" s="697" t="s">
        <v>90</v>
      </c>
      <c r="G230" s="703" t="s">
        <v>70</v>
      </c>
      <c r="H230" s="701" t="s">
        <v>3432</v>
      </c>
      <c r="I230" s="702"/>
      <c r="J230" s="702">
        <v>0</v>
      </c>
      <c r="K230" s="702" t="s">
        <v>3565</v>
      </c>
      <c r="L230" s="702" t="s">
        <v>3572</v>
      </c>
    </row>
    <row r="231" spans="1:12" hidden="1" x14ac:dyDescent="0.25">
      <c r="A231" s="80" t="s">
        <v>2858</v>
      </c>
      <c r="B231" s="706" t="s">
        <v>3573</v>
      </c>
      <c r="C231" s="628" t="s">
        <v>634</v>
      </c>
      <c r="D231" s="628" t="s">
        <v>1280</v>
      </c>
      <c r="E231" s="628" t="s">
        <v>1794</v>
      </c>
      <c r="F231" s="698" t="s">
        <v>90</v>
      </c>
      <c r="G231" s="628" t="s">
        <v>70</v>
      </c>
      <c r="H231" s="701" t="s">
        <v>3432</v>
      </c>
      <c r="I231" s="706"/>
      <c r="J231" s="706">
        <v>0</v>
      </c>
      <c r="K231" s="706" t="s">
        <v>3565</v>
      </c>
      <c r="L231" s="706" t="s">
        <v>3572</v>
      </c>
    </row>
    <row r="232" spans="1:12" hidden="1" x14ac:dyDescent="0.25">
      <c r="A232" s="80" t="s">
        <v>2859</v>
      </c>
      <c r="B232" s="702" t="s">
        <v>3573</v>
      </c>
      <c r="C232" s="703" t="s">
        <v>634</v>
      </c>
      <c r="D232" s="703" t="s">
        <v>1280</v>
      </c>
      <c r="E232" s="703" t="s">
        <v>1795</v>
      </c>
      <c r="F232" s="697" t="s">
        <v>90</v>
      </c>
      <c r="G232" s="703" t="s">
        <v>70</v>
      </c>
      <c r="H232" s="701" t="s">
        <v>3432</v>
      </c>
      <c r="I232" s="702"/>
      <c r="J232" s="702">
        <v>0</v>
      </c>
      <c r="K232" s="702" t="s">
        <v>3566</v>
      </c>
      <c r="L232" s="702" t="s">
        <v>3572</v>
      </c>
    </row>
    <row r="233" spans="1:12" hidden="1" x14ac:dyDescent="0.25">
      <c r="A233" s="80" t="s">
        <v>2860</v>
      </c>
      <c r="B233" s="706" t="s">
        <v>3573</v>
      </c>
      <c r="C233" s="628" t="s">
        <v>634</v>
      </c>
      <c r="D233" s="628" t="s">
        <v>1280</v>
      </c>
      <c r="E233" s="628" t="s">
        <v>1796</v>
      </c>
      <c r="F233" s="698" t="s">
        <v>90</v>
      </c>
      <c r="G233" s="628" t="s">
        <v>70</v>
      </c>
      <c r="H233" s="701" t="s">
        <v>3432</v>
      </c>
      <c r="I233" s="706"/>
      <c r="J233" s="706">
        <v>0</v>
      </c>
      <c r="K233" s="706" t="s">
        <v>3566</v>
      </c>
      <c r="L233" s="706" t="s">
        <v>3572</v>
      </c>
    </row>
    <row r="234" spans="1:12" hidden="1" x14ac:dyDescent="0.25">
      <c r="A234" s="80" t="s">
        <v>2861</v>
      </c>
      <c r="B234" s="702" t="s">
        <v>3573</v>
      </c>
      <c r="C234" s="703" t="s">
        <v>634</v>
      </c>
      <c r="D234" s="703" t="s">
        <v>1280</v>
      </c>
      <c r="E234" s="703" t="s">
        <v>1797</v>
      </c>
      <c r="F234" s="697" t="s">
        <v>90</v>
      </c>
      <c r="G234" s="703" t="s">
        <v>70</v>
      </c>
      <c r="H234" s="701">
        <v>1</v>
      </c>
      <c r="I234" s="702"/>
      <c r="J234" s="702">
        <v>0</v>
      </c>
      <c r="K234" s="702" t="s">
        <v>3567</v>
      </c>
      <c r="L234" s="702" t="s">
        <v>3572</v>
      </c>
    </row>
    <row r="235" spans="1:12" hidden="1" x14ac:dyDescent="0.25">
      <c r="A235" s="80" t="s">
        <v>2862</v>
      </c>
      <c r="B235" s="706" t="s">
        <v>3573</v>
      </c>
      <c r="C235" s="628" t="s">
        <v>634</v>
      </c>
      <c r="D235" s="628" t="s">
        <v>1280</v>
      </c>
      <c r="E235" s="628" t="s">
        <v>1798</v>
      </c>
      <c r="F235" s="698" t="s">
        <v>90</v>
      </c>
      <c r="G235" s="628" t="s">
        <v>70</v>
      </c>
      <c r="H235" s="701" t="s">
        <v>3432</v>
      </c>
      <c r="I235" s="706">
        <f>J235/0.97</f>
        <v>3025029145.2577319</v>
      </c>
      <c r="J235" s="752">
        <v>2934278270.9000001</v>
      </c>
      <c r="K235" s="706" t="s">
        <v>3568</v>
      </c>
      <c r="L235" s="706" t="s">
        <v>3572</v>
      </c>
    </row>
    <row r="236" spans="1:12" hidden="1" x14ac:dyDescent="0.25">
      <c r="A236" s="80" t="s">
        <v>2863</v>
      </c>
      <c r="B236" s="702" t="s">
        <v>3573</v>
      </c>
      <c r="C236" s="703" t="s">
        <v>634</v>
      </c>
      <c r="D236" s="703" t="s">
        <v>1280</v>
      </c>
      <c r="E236" s="703" t="s">
        <v>1799</v>
      </c>
      <c r="F236" s="697" t="s">
        <v>90</v>
      </c>
      <c r="G236" s="703" t="s">
        <v>70</v>
      </c>
      <c r="H236" s="701" t="s">
        <v>3432</v>
      </c>
      <c r="I236" s="702"/>
      <c r="J236" s="716">
        <v>617421798</v>
      </c>
      <c r="K236" s="702" t="s">
        <v>3569</v>
      </c>
      <c r="L236" s="702" t="s">
        <v>3572</v>
      </c>
    </row>
    <row r="237" spans="1:12" hidden="1" x14ac:dyDescent="0.25">
      <c r="A237" s="80" t="s">
        <v>2864</v>
      </c>
      <c r="B237" s="706" t="s">
        <v>3573</v>
      </c>
      <c r="C237" s="628" t="s">
        <v>634</v>
      </c>
      <c r="D237" s="628" t="s">
        <v>1280</v>
      </c>
      <c r="E237" s="628" t="s">
        <v>1800</v>
      </c>
      <c r="F237" s="698" t="s">
        <v>90</v>
      </c>
      <c r="G237" s="628" t="s">
        <v>70</v>
      </c>
      <c r="H237" s="701" t="s">
        <v>3432</v>
      </c>
      <c r="I237" s="706"/>
      <c r="J237" s="706">
        <v>0</v>
      </c>
      <c r="K237" s="706" t="s">
        <v>3570</v>
      </c>
      <c r="L237" s="706" t="s">
        <v>3572</v>
      </c>
    </row>
    <row r="238" spans="1:12" hidden="1" x14ac:dyDescent="0.25">
      <c r="A238" s="80" t="s">
        <v>2865</v>
      </c>
      <c r="B238" s="702" t="s">
        <v>3573</v>
      </c>
      <c r="C238" s="703" t="s">
        <v>634</v>
      </c>
      <c r="D238" s="703" t="s">
        <v>1280</v>
      </c>
      <c r="E238" s="703" t="s">
        <v>2143</v>
      </c>
      <c r="F238" s="697" t="s">
        <v>90</v>
      </c>
      <c r="G238" s="703" t="s">
        <v>70</v>
      </c>
      <c r="H238" s="701" t="s">
        <v>3432</v>
      </c>
      <c r="I238" s="702"/>
      <c r="J238" s="702"/>
      <c r="K238" s="702" t="s">
        <v>3571</v>
      </c>
      <c r="L238" s="702" t="s">
        <v>3572</v>
      </c>
    </row>
    <row r="239" spans="1:12" hidden="1" x14ac:dyDescent="0.25">
      <c r="A239" s="80" t="s">
        <v>2866</v>
      </c>
      <c r="B239" s="706" t="s">
        <v>3573</v>
      </c>
      <c r="C239" s="628" t="s">
        <v>634</v>
      </c>
      <c r="D239" s="628" t="s">
        <v>1280</v>
      </c>
      <c r="E239" s="628" t="s">
        <v>2144</v>
      </c>
      <c r="F239" s="698" t="s">
        <v>90</v>
      </c>
      <c r="G239" s="628" t="s">
        <v>70</v>
      </c>
      <c r="H239" s="701" t="s">
        <v>3432</v>
      </c>
      <c r="I239" s="706"/>
      <c r="J239" s="706"/>
      <c r="K239" s="706" t="s">
        <v>3571</v>
      </c>
      <c r="L239" s="706" t="s">
        <v>3572</v>
      </c>
    </row>
    <row r="240" spans="1:12" hidden="1" x14ac:dyDescent="0.25">
      <c r="A240" s="80" t="s">
        <v>2850</v>
      </c>
      <c r="B240" s="706" t="s">
        <v>3431</v>
      </c>
      <c r="C240" s="628" t="s">
        <v>634</v>
      </c>
      <c r="D240" s="628" t="s">
        <v>2468</v>
      </c>
      <c r="E240" s="628" t="s">
        <v>1751</v>
      </c>
      <c r="F240" s="698" t="s">
        <v>90</v>
      </c>
      <c r="G240" s="628" t="s">
        <v>70</v>
      </c>
      <c r="H240" s="701"/>
      <c r="I240" s="706">
        <v>7590</v>
      </c>
      <c r="J240" s="753">
        <v>7590</v>
      </c>
      <c r="K240" s="706" t="s">
        <v>3556</v>
      </c>
      <c r="L240" s="706" t="s">
        <v>3562</v>
      </c>
    </row>
    <row r="241" spans="1:12" hidden="1" x14ac:dyDescent="0.25">
      <c r="A241" s="80" t="s">
        <v>2851</v>
      </c>
      <c r="B241" s="702" t="s">
        <v>3431</v>
      </c>
      <c r="C241" s="703" t="s">
        <v>634</v>
      </c>
      <c r="D241" s="703" t="s">
        <v>2468</v>
      </c>
      <c r="E241" s="703" t="s">
        <v>1752</v>
      </c>
      <c r="F241" s="697" t="s">
        <v>90</v>
      </c>
      <c r="G241" s="703" t="s">
        <v>70</v>
      </c>
      <c r="H241" s="701" t="s">
        <v>3432</v>
      </c>
      <c r="I241" s="702">
        <v>1748</v>
      </c>
      <c r="J241" s="754">
        <v>1748</v>
      </c>
      <c r="K241" s="702" t="s">
        <v>3557</v>
      </c>
      <c r="L241" s="702" t="s">
        <v>3562</v>
      </c>
    </row>
    <row r="242" spans="1:12" hidden="1" x14ac:dyDescent="0.25">
      <c r="A242" s="80" t="s">
        <v>2852</v>
      </c>
      <c r="B242" s="706" t="s">
        <v>3431</v>
      </c>
      <c r="C242" s="628" t="s">
        <v>634</v>
      </c>
      <c r="D242" s="628" t="s">
        <v>2468</v>
      </c>
      <c r="E242" s="628" t="s">
        <v>1753</v>
      </c>
      <c r="F242" s="698" t="s">
        <v>90</v>
      </c>
      <c r="G242" s="628" t="s">
        <v>70</v>
      </c>
      <c r="H242" s="701" t="s">
        <v>3432</v>
      </c>
      <c r="I242" s="706">
        <v>7821</v>
      </c>
      <c r="J242" s="753">
        <v>7821</v>
      </c>
      <c r="K242" s="706" t="s">
        <v>3558</v>
      </c>
      <c r="L242" s="706" t="s">
        <v>3562</v>
      </c>
    </row>
    <row r="243" spans="1:12" hidden="1" x14ac:dyDescent="0.25">
      <c r="A243" s="80" t="s">
        <v>2853</v>
      </c>
      <c r="B243" s="702" t="s">
        <v>3431</v>
      </c>
      <c r="C243" s="703" t="s">
        <v>634</v>
      </c>
      <c r="D243" s="703" t="s">
        <v>2468</v>
      </c>
      <c r="E243" s="703" t="s">
        <v>1754</v>
      </c>
      <c r="F243" s="697" t="s">
        <v>90</v>
      </c>
      <c r="G243" s="703" t="s">
        <v>70</v>
      </c>
      <c r="H243" s="749">
        <v>0.1</v>
      </c>
      <c r="I243" s="755">
        <v>0.1</v>
      </c>
      <c r="J243" s="702">
        <v>0.1</v>
      </c>
      <c r="K243" s="702" t="s">
        <v>3559</v>
      </c>
      <c r="L243" s="702" t="s">
        <v>3562</v>
      </c>
    </row>
    <row r="244" spans="1:12" hidden="1" x14ac:dyDescent="0.25">
      <c r="A244" s="80" t="s">
        <v>2854</v>
      </c>
      <c r="B244" s="706" t="s">
        <v>3431</v>
      </c>
      <c r="C244" s="628" t="s">
        <v>634</v>
      </c>
      <c r="D244" s="628" t="s">
        <v>2468</v>
      </c>
      <c r="E244" s="628" t="s">
        <v>1755</v>
      </c>
      <c r="F244" s="698" t="s">
        <v>90</v>
      </c>
      <c r="G244" s="628" t="s">
        <v>70</v>
      </c>
      <c r="H244" s="749">
        <v>0.2</v>
      </c>
      <c r="I244" s="706"/>
      <c r="J244" s="706"/>
      <c r="K244" s="706" t="s">
        <v>3560</v>
      </c>
      <c r="L244" s="706" t="s">
        <v>3562</v>
      </c>
    </row>
    <row r="245" spans="1:12" hidden="1" x14ac:dyDescent="0.25">
      <c r="A245" s="80" t="s">
        <v>2845</v>
      </c>
      <c r="B245" s="702" t="s">
        <v>3431</v>
      </c>
      <c r="C245" s="712" t="s">
        <v>634</v>
      </c>
      <c r="D245" s="712" t="s">
        <v>2468</v>
      </c>
      <c r="E245" s="712" t="s">
        <v>1748</v>
      </c>
      <c r="F245" s="713" t="s">
        <v>90</v>
      </c>
      <c r="G245" s="712" t="s">
        <v>70</v>
      </c>
      <c r="H245" s="711"/>
      <c r="I245" s="702">
        <v>1959</v>
      </c>
      <c r="J245" s="754">
        <v>1402</v>
      </c>
      <c r="K245" s="702" t="s">
        <v>3561</v>
      </c>
      <c r="L245" s="702" t="s">
        <v>3562</v>
      </c>
    </row>
    <row r="246" spans="1:12" hidden="1" x14ac:dyDescent="0.25">
      <c r="A246" s="80" t="s">
        <v>2846</v>
      </c>
      <c r="B246" s="706" t="s">
        <v>3431</v>
      </c>
      <c r="C246" s="628" t="s">
        <v>634</v>
      </c>
      <c r="D246" s="628" t="s">
        <v>2468</v>
      </c>
      <c r="E246" s="628" t="s">
        <v>1749</v>
      </c>
      <c r="F246" s="698" t="s">
        <v>90</v>
      </c>
      <c r="G246" s="628" t="s">
        <v>70</v>
      </c>
      <c r="H246" s="701" t="s">
        <v>3432</v>
      </c>
      <c r="I246" s="706">
        <v>409</v>
      </c>
      <c r="J246" s="706">
        <v>641</v>
      </c>
      <c r="K246" s="706" t="s">
        <v>3552</v>
      </c>
      <c r="L246" s="706" t="s">
        <v>3562</v>
      </c>
    </row>
    <row r="247" spans="1:12" hidden="1" x14ac:dyDescent="0.25">
      <c r="A247" s="80" t="s">
        <v>2847</v>
      </c>
      <c r="B247" s="702" t="s">
        <v>3431</v>
      </c>
      <c r="C247" s="703" t="s">
        <v>634</v>
      </c>
      <c r="D247" s="703" t="s">
        <v>2468</v>
      </c>
      <c r="E247" s="703" t="s">
        <v>1750</v>
      </c>
      <c r="F247" s="697" t="s">
        <v>90</v>
      </c>
      <c r="G247" s="703" t="s">
        <v>70</v>
      </c>
      <c r="H247" s="701" t="s">
        <v>3432</v>
      </c>
      <c r="I247" s="702">
        <v>86</v>
      </c>
      <c r="J247" s="702">
        <v>86</v>
      </c>
      <c r="K247" s="702" t="s">
        <v>3553</v>
      </c>
      <c r="L247" s="702" t="s">
        <v>3562</v>
      </c>
    </row>
    <row r="248" spans="1:12" hidden="1" x14ac:dyDescent="0.25">
      <c r="A248" s="80" t="s">
        <v>2848</v>
      </c>
      <c r="B248" s="706" t="s">
        <v>3431</v>
      </c>
      <c r="C248" s="628" t="s">
        <v>634</v>
      </c>
      <c r="D248" s="628" t="s">
        <v>2468</v>
      </c>
      <c r="E248" s="628" t="s">
        <v>1848</v>
      </c>
      <c r="F248" s="698" t="s">
        <v>90</v>
      </c>
      <c r="G248" s="628" t="s">
        <v>70</v>
      </c>
      <c r="H248" s="701" t="s">
        <v>3432</v>
      </c>
      <c r="I248" s="706">
        <v>286</v>
      </c>
      <c r="J248" s="706">
        <v>241</v>
      </c>
      <c r="K248" s="706" t="s">
        <v>3554</v>
      </c>
      <c r="L248" s="706" t="s">
        <v>3562</v>
      </c>
    </row>
    <row r="249" spans="1:12" hidden="1" x14ac:dyDescent="0.25">
      <c r="A249" s="80" t="s">
        <v>2849</v>
      </c>
      <c r="B249" s="702" t="s">
        <v>3431</v>
      </c>
      <c r="C249" s="703" t="s">
        <v>634</v>
      </c>
      <c r="D249" s="703" t="s">
        <v>2468</v>
      </c>
      <c r="E249" s="703" t="s">
        <v>1849</v>
      </c>
      <c r="F249" s="697" t="s">
        <v>90</v>
      </c>
      <c r="G249" s="703" t="s">
        <v>70</v>
      </c>
      <c r="H249" s="701" t="s">
        <v>3432</v>
      </c>
      <c r="I249" s="702">
        <v>92</v>
      </c>
      <c r="J249" s="702">
        <v>92</v>
      </c>
      <c r="K249" s="702" t="s">
        <v>3555</v>
      </c>
      <c r="L249" s="702" t="s">
        <v>3562</v>
      </c>
    </row>
    <row r="250" spans="1:12" ht="24" hidden="1" x14ac:dyDescent="0.25">
      <c r="A250" s="80" t="s">
        <v>3070</v>
      </c>
      <c r="B250" s="747" t="s">
        <v>3589</v>
      </c>
      <c r="C250" s="741" t="s">
        <v>634</v>
      </c>
      <c r="D250" s="741" t="s">
        <v>634</v>
      </c>
      <c r="E250" s="741" t="s">
        <v>2366</v>
      </c>
      <c r="F250" s="697" t="s">
        <v>90</v>
      </c>
      <c r="G250" s="741" t="s">
        <v>70</v>
      </c>
      <c r="H250" s="744" t="s">
        <v>3432</v>
      </c>
      <c r="I250" s="747">
        <v>0</v>
      </c>
      <c r="J250" s="747"/>
      <c r="K250" s="747" t="s">
        <v>3582</v>
      </c>
      <c r="L250" s="706" t="s">
        <v>3007</v>
      </c>
    </row>
    <row r="251" spans="1:12" ht="24" hidden="1" x14ac:dyDescent="0.25">
      <c r="A251" s="80" t="s">
        <v>3071</v>
      </c>
      <c r="B251" s="745" t="s">
        <v>3589</v>
      </c>
      <c r="C251" s="743" t="s">
        <v>634</v>
      </c>
      <c r="D251" s="743" t="s">
        <v>634</v>
      </c>
      <c r="E251" s="743" t="s">
        <v>2367</v>
      </c>
      <c r="F251" s="698" t="s">
        <v>90</v>
      </c>
      <c r="G251" s="743" t="s">
        <v>70</v>
      </c>
      <c r="H251" s="744">
        <v>1</v>
      </c>
      <c r="I251" s="745">
        <v>1</v>
      </c>
      <c r="J251" s="745"/>
      <c r="K251" s="745" t="s">
        <v>3583</v>
      </c>
      <c r="L251" s="689" t="s">
        <v>3007</v>
      </c>
    </row>
    <row r="252" spans="1:12" ht="24" hidden="1" x14ac:dyDescent="0.25">
      <c r="A252" s="80" t="s">
        <v>3072</v>
      </c>
      <c r="B252" s="747" t="s">
        <v>3589</v>
      </c>
      <c r="C252" s="741" t="s">
        <v>634</v>
      </c>
      <c r="D252" s="741" t="s">
        <v>634</v>
      </c>
      <c r="E252" s="741" t="s">
        <v>2368</v>
      </c>
      <c r="F252" s="697" t="s">
        <v>90</v>
      </c>
      <c r="G252" s="741" t="s">
        <v>70</v>
      </c>
      <c r="H252" s="744">
        <v>1</v>
      </c>
      <c r="I252" s="747">
        <v>1</v>
      </c>
      <c r="J252" s="747"/>
      <c r="K252" s="747" t="s">
        <v>3584</v>
      </c>
      <c r="L252" s="689" t="s">
        <v>3007</v>
      </c>
    </row>
    <row r="253" spans="1:12" ht="24" hidden="1" x14ac:dyDescent="0.25">
      <c r="A253" s="80" t="s">
        <v>3073</v>
      </c>
      <c r="B253" s="745" t="s">
        <v>3589</v>
      </c>
      <c r="C253" s="743" t="s">
        <v>634</v>
      </c>
      <c r="D253" s="743" t="s">
        <v>634</v>
      </c>
      <c r="E253" s="743" t="s">
        <v>2471</v>
      </c>
      <c r="F253" s="698" t="s">
        <v>90</v>
      </c>
      <c r="G253" s="743" t="s">
        <v>70</v>
      </c>
      <c r="H253" s="744" t="s">
        <v>3432</v>
      </c>
      <c r="I253" s="745">
        <v>0</v>
      </c>
      <c r="J253" s="745"/>
      <c r="K253" s="745" t="s">
        <v>3585</v>
      </c>
      <c r="L253" s="689" t="s">
        <v>3007</v>
      </c>
    </row>
    <row r="254" spans="1:12" ht="24" hidden="1" x14ac:dyDescent="0.25">
      <c r="A254" s="80" t="s">
        <v>3074</v>
      </c>
      <c r="B254" s="747" t="s">
        <v>3589</v>
      </c>
      <c r="C254" s="741" t="s">
        <v>634</v>
      </c>
      <c r="D254" s="741" t="s">
        <v>634</v>
      </c>
      <c r="E254" s="741" t="s">
        <v>2472</v>
      </c>
      <c r="F254" s="697" t="s">
        <v>90</v>
      </c>
      <c r="G254" s="741" t="s">
        <v>70</v>
      </c>
      <c r="H254" s="744" t="s">
        <v>3432</v>
      </c>
      <c r="I254" s="747">
        <v>0</v>
      </c>
      <c r="J254" s="747"/>
      <c r="K254" s="747" t="s">
        <v>3420</v>
      </c>
      <c r="L254" s="689" t="s">
        <v>3007</v>
      </c>
    </row>
    <row r="255" spans="1:12" ht="24" hidden="1" x14ac:dyDescent="0.25">
      <c r="A255" s="80" t="s">
        <v>3075</v>
      </c>
      <c r="B255" s="745" t="s">
        <v>3589</v>
      </c>
      <c r="C255" s="743" t="s">
        <v>634</v>
      </c>
      <c r="D255" s="743" t="s">
        <v>634</v>
      </c>
      <c r="E255" s="743" t="s">
        <v>2473</v>
      </c>
      <c r="F255" s="698" t="s">
        <v>90</v>
      </c>
      <c r="G255" s="743" t="s">
        <v>70</v>
      </c>
      <c r="H255" s="744" t="s">
        <v>3432</v>
      </c>
      <c r="I255" s="745">
        <v>0</v>
      </c>
      <c r="J255" s="745"/>
      <c r="K255" s="745" t="s">
        <v>3586</v>
      </c>
      <c r="L255" s="689" t="s">
        <v>3007</v>
      </c>
    </row>
    <row r="256" spans="1:12" ht="24" hidden="1" x14ac:dyDescent="0.25">
      <c r="A256" s="80" t="s">
        <v>3076</v>
      </c>
      <c r="B256" s="747" t="s">
        <v>3589</v>
      </c>
      <c r="C256" s="741" t="s">
        <v>634</v>
      </c>
      <c r="D256" s="741" t="s">
        <v>634</v>
      </c>
      <c r="E256" s="741" t="s">
        <v>2474</v>
      </c>
      <c r="F256" s="697" t="s">
        <v>90</v>
      </c>
      <c r="G256" s="741" t="s">
        <v>70</v>
      </c>
      <c r="H256" s="744" t="s">
        <v>3432</v>
      </c>
      <c r="I256" s="747">
        <v>0</v>
      </c>
      <c r="J256" s="747"/>
      <c r="K256" s="747" t="s">
        <v>3587</v>
      </c>
      <c r="L256" s="689" t="s">
        <v>3007</v>
      </c>
    </row>
    <row r="257" spans="1:12" ht="24" hidden="1" x14ac:dyDescent="0.25">
      <c r="A257" s="80" t="s">
        <v>3077</v>
      </c>
      <c r="B257" s="745" t="s">
        <v>3589</v>
      </c>
      <c r="C257" s="743" t="s">
        <v>634</v>
      </c>
      <c r="D257" s="743" t="s">
        <v>634</v>
      </c>
      <c r="E257" s="743" t="s">
        <v>2476</v>
      </c>
      <c r="F257" s="698" t="s">
        <v>90</v>
      </c>
      <c r="G257" s="743" t="s">
        <v>70</v>
      </c>
      <c r="H257" s="744">
        <v>1</v>
      </c>
      <c r="I257" s="745">
        <v>0</v>
      </c>
      <c r="J257" s="745"/>
      <c r="K257" s="745" t="s">
        <v>3588</v>
      </c>
      <c r="L257" s="689" t="s">
        <v>3007</v>
      </c>
    </row>
    <row r="258" spans="1:12" hidden="1" x14ac:dyDescent="0.25">
      <c r="A258" s="80" t="s">
        <v>2994</v>
      </c>
      <c r="B258" s="702" t="s">
        <v>3431</v>
      </c>
      <c r="C258" s="703" t="s">
        <v>634</v>
      </c>
      <c r="D258" s="703" t="s">
        <v>1278</v>
      </c>
      <c r="E258" s="703" t="s">
        <v>1761</v>
      </c>
      <c r="F258" s="697" t="s">
        <v>90</v>
      </c>
      <c r="G258" s="703" t="s">
        <v>70</v>
      </c>
      <c r="H258" s="735">
        <v>0.09</v>
      </c>
      <c r="I258" s="702" t="s">
        <v>174</v>
      </c>
      <c r="J258" s="702">
        <v>0.09</v>
      </c>
      <c r="K258" s="702" t="s">
        <v>3574</v>
      </c>
      <c r="L258" s="702" t="s">
        <v>2757</v>
      </c>
    </row>
    <row r="259" spans="1:12" hidden="1" x14ac:dyDescent="0.25">
      <c r="A259" s="80" t="s">
        <v>2995</v>
      </c>
      <c r="B259" s="706" t="s">
        <v>3431</v>
      </c>
      <c r="C259" s="628" t="s">
        <v>634</v>
      </c>
      <c r="D259" s="628" t="s">
        <v>1278</v>
      </c>
      <c r="E259" s="628" t="s">
        <v>1762</v>
      </c>
      <c r="F259" s="698" t="s">
        <v>90</v>
      </c>
      <c r="G259" s="628" t="s">
        <v>70</v>
      </c>
      <c r="H259" s="701" t="s">
        <v>3432</v>
      </c>
      <c r="I259" s="706" t="s">
        <v>2763</v>
      </c>
      <c r="J259" s="706">
        <v>0</v>
      </c>
      <c r="K259" s="706" t="s">
        <v>3575</v>
      </c>
      <c r="L259" s="706" t="s">
        <v>2757</v>
      </c>
    </row>
    <row r="260" spans="1:12" hidden="1" x14ac:dyDescent="0.25">
      <c r="A260" s="80" t="s">
        <v>2996</v>
      </c>
      <c r="B260" s="702" t="s">
        <v>3431</v>
      </c>
      <c r="C260" s="703" t="s">
        <v>634</v>
      </c>
      <c r="D260" s="703" t="s">
        <v>1278</v>
      </c>
      <c r="E260" s="703" t="s">
        <v>1763</v>
      </c>
      <c r="F260" s="697" t="s">
        <v>90</v>
      </c>
      <c r="G260" s="703" t="s">
        <v>70</v>
      </c>
      <c r="H260" s="701" t="s">
        <v>3432</v>
      </c>
      <c r="I260" s="702">
        <v>0</v>
      </c>
      <c r="J260" s="702"/>
      <c r="K260" s="702" t="s">
        <v>3576</v>
      </c>
      <c r="L260" s="702" t="s">
        <v>2757</v>
      </c>
    </row>
    <row r="261" spans="1:12" hidden="1" x14ac:dyDescent="0.25">
      <c r="A261" s="80" t="s">
        <v>2997</v>
      </c>
      <c r="B261" s="706" t="s">
        <v>3431</v>
      </c>
      <c r="C261" s="628" t="s">
        <v>634</v>
      </c>
      <c r="D261" s="628" t="s">
        <v>1278</v>
      </c>
      <c r="E261" s="628" t="s">
        <v>1764</v>
      </c>
      <c r="F261" s="698" t="s">
        <v>90</v>
      </c>
      <c r="G261" s="628" t="s">
        <v>70</v>
      </c>
      <c r="H261" s="735">
        <v>0.08</v>
      </c>
      <c r="I261" s="750">
        <v>0.08</v>
      </c>
      <c r="J261" s="706">
        <v>1</v>
      </c>
      <c r="K261" s="706" t="s">
        <v>3581</v>
      </c>
      <c r="L261" s="706" t="s">
        <v>2757</v>
      </c>
    </row>
    <row r="262" spans="1:12" hidden="1" x14ac:dyDescent="0.25">
      <c r="A262" s="80" t="s">
        <v>2998</v>
      </c>
      <c r="B262" s="702" t="s">
        <v>3431</v>
      </c>
      <c r="C262" s="703" t="s">
        <v>634</v>
      </c>
      <c r="D262" s="703" t="s">
        <v>1278</v>
      </c>
      <c r="E262" s="703" t="s">
        <v>1765</v>
      </c>
      <c r="F262" s="697" t="s">
        <v>90</v>
      </c>
      <c r="G262" s="703" t="s">
        <v>70</v>
      </c>
      <c r="H262" s="735">
        <v>0.09</v>
      </c>
      <c r="I262" s="755">
        <v>0.09</v>
      </c>
      <c r="J262" s="702">
        <v>1</v>
      </c>
      <c r="K262" s="702" t="s">
        <v>3577</v>
      </c>
      <c r="L262" s="702" t="s">
        <v>2757</v>
      </c>
    </row>
    <row r="263" spans="1:12" hidden="1" x14ac:dyDescent="0.25">
      <c r="A263" s="80" t="s">
        <v>2999</v>
      </c>
      <c r="B263" s="706" t="s">
        <v>3431</v>
      </c>
      <c r="C263" s="628" t="s">
        <v>634</v>
      </c>
      <c r="D263" s="628" t="s">
        <v>1278</v>
      </c>
      <c r="E263" s="628" t="s">
        <v>1766</v>
      </c>
      <c r="F263" s="698" t="s">
        <v>90</v>
      </c>
      <c r="G263" s="628" t="s">
        <v>70</v>
      </c>
      <c r="H263" s="735">
        <v>8.3299999999999999E-2</v>
      </c>
      <c r="I263" s="756">
        <v>8.3000000000000004E-2</v>
      </c>
      <c r="J263" s="706">
        <v>0.9</v>
      </c>
      <c r="K263" s="706" t="s">
        <v>3578</v>
      </c>
      <c r="L263" s="706" t="s">
        <v>2757</v>
      </c>
    </row>
    <row r="264" spans="1:12" hidden="1" x14ac:dyDescent="0.25">
      <c r="A264" s="80" t="s">
        <v>3000</v>
      </c>
      <c r="B264" s="702" t="s">
        <v>3431</v>
      </c>
      <c r="C264" s="703" t="s">
        <v>634</v>
      </c>
      <c r="D264" s="703" t="s">
        <v>1278</v>
      </c>
      <c r="E264" s="703" t="s">
        <v>1767</v>
      </c>
      <c r="F264" s="697" t="s">
        <v>90</v>
      </c>
      <c r="G264" s="703" t="s">
        <v>70</v>
      </c>
      <c r="H264" s="701" t="s">
        <v>3432</v>
      </c>
      <c r="I264" s="702"/>
      <c r="J264" s="702">
        <v>1</v>
      </c>
      <c r="K264" s="702" t="s">
        <v>3579</v>
      </c>
      <c r="L264" s="702" t="s">
        <v>2757</v>
      </c>
    </row>
    <row r="265" spans="1:12" hidden="1" x14ac:dyDescent="0.25">
      <c r="A265" s="80" t="s">
        <v>3001</v>
      </c>
      <c r="B265" s="706" t="s">
        <v>3431</v>
      </c>
      <c r="C265" s="628" t="s">
        <v>634</v>
      </c>
      <c r="D265" s="628" t="s">
        <v>1278</v>
      </c>
      <c r="E265" s="628" t="s">
        <v>1768</v>
      </c>
      <c r="F265" s="698" t="s">
        <v>90</v>
      </c>
      <c r="G265" s="628" t="s">
        <v>70</v>
      </c>
      <c r="H265" s="701" t="s">
        <v>3432</v>
      </c>
      <c r="I265" s="706"/>
      <c r="J265" s="706">
        <v>1</v>
      </c>
      <c r="K265" s="706" t="s">
        <v>3579</v>
      </c>
      <c r="L265" s="706" t="s">
        <v>2757</v>
      </c>
    </row>
    <row r="266" spans="1:12" hidden="1" x14ac:dyDescent="0.25">
      <c r="A266" s="80" t="s">
        <v>3002</v>
      </c>
      <c r="B266" s="702" t="s">
        <v>3431</v>
      </c>
      <c r="C266" s="703" t="s">
        <v>634</v>
      </c>
      <c r="D266" s="703" t="s">
        <v>1278</v>
      </c>
      <c r="E266" s="703" t="s">
        <v>1769</v>
      </c>
      <c r="F266" s="697" t="s">
        <v>90</v>
      </c>
      <c r="G266" s="703" t="s">
        <v>70</v>
      </c>
      <c r="H266" s="701" t="s">
        <v>3432</v>
      </c>
      <c r="I266" s="702"/>
      <c r="J266" s="702">
        <v>0</v>
      </c>
      <c r="K266" s="702" t="s">
        <v>3580</v>
      </c>
      <c r="L266" s="702" t="s">
        <v>2757</v>
      </c>
    </row>
    <row r="267" spans="1:12" x14ac:dyDescent="0.25">
      <c r="B267" s="760" t="s">
        <v>3632</v>
      </c>
      <c r="C267" s="761" t="s">
        <v>711</v>
      </c>
      <c r="D267" s="761" t="s">
        <v>711</v>
      </c>
      <c r="E267" s="761" t="s">
        <v>1694</v>
      </c>
      <c r="F267" s="758" t="s">
        <v>90</v>
      </c>
      <c r="G267" s="761" t="s">
        <v>70</v>
      </c>
      <c r="H267" s="762" t="s">
        <v>3432</v>
      </c>
      <c r="I267" s="763">
        <v>105</v>
      </c>
      <c r="J267" s="763">
        <v>133</v>
      </c>
      <c r="K267" s="763" t="s">
        <v>3625</v>
      </c>
      <c r="L267" s="764" t="s">
        <v>3626</v>
      </c>
    </row>
    <row r="268" spans="1:12" x14ac:dyDescent="0.25">
      <c r="B268" s="765" t="s">
        <v>3632</v>
      </c>
      <c r="C268" s="766" t="s">
        <v>711</v>
      </c>
      <c r="D268" s="766" t="s">
        <v>711</v>
      </c>
      <c r="E268" s="766" t="s">
        <v>1695</v>
      </c>
      <c r="F268" s="759" t="s">
        <v>90</v>
      </c>
      <c r="G268" s="766" t="s">
        <v>70</v>
      </c>
      <c r="H268" s="762"/>
      <c r="I268" s="767">
        <v>0</v>
      </c>
      <c r="J268" s="767">
        <v>0</v>
      </c>
      <c r="K268" s="767"/>
      <c r="L268" s="768" t="s">
        <v>3626</v>
      </c>
    </row>
    <row r="269" spans="1:12" x14ac:dyDescent="0.25">
      <c r="B269" s="760" t="s">
        <v>3632</v>
      </c>
      <c r="C269" s="761" t="s">
        <v>711</v>
      </c>
      <c r="D269" s="761" t="s">
        <v>711</v>
      </c>
      <c r="E269" s="761" t="s">
        <v>1696</v>
      </c>
      <c r="F269" s="758" t="s">
        <v>90</v>
      </c>
      <c r="G269" s="761" t="s">
        <v>70</v>
      </c>
      <c r="H269" s="762" t="s">
        <v>3432</v>
      </c>
      <c r="I269" s="763">
        <v>10</v>
      </c>
      <c r="J269" s="763">
        <v>14</v>
      </c>
      <c r="K269" s="763" t="s">
        <v>3627</v>
      </c>
      <c r="L269" s="764" t="s">
        <v>3626</v>
      </c>
    </row>
    <row r="270" spans="1:12" x14ac:dyDescent="0.25">
      <c r="B270" s="765" t="s">
        <v>3632</v>
      </c>
      <c r="C270" s="766" t="s">
        <v>711</v>
      </c>
      <c r="D270" s="766" t="s">
        <v>711</v>
      </c>
      <c r="E270" s="766" t="s">
        <v>1697</v>
      </c>
      <c r="F270" s="759" t="s">
        <v>90</v>
      </c>
      <c r="G270" s="766" t="s">
        <v>70</v>
      </c>
      <c r="H270" s="762" t="s">
        <v>3432</v>
      </c>
      <c r="I270" s="767">
        <v>0</v>
      </c>
      <c r="J270" s="767">
        <v>0</v>
      </c>
      <c r="K270" s="767"/>
      <c r="L270" s="768"/>
    </row>
    <row r="271" spans="1:12" x14ac:dyDescent="0.25">
      <c r="B271" s="760" t="s">
        <v>3632</v>
      </c>
      <c r="C271" s="761" t="s">
        <v>711</v>
      </c>
      <c r="D271" s="761" t="s">
        <v>711</v>
      </c>
      <c r="E271" s="761" t="s">
        <v>1698</v>
      </c>
      <c r="F271" s="758" t="s">
        <v>90</v>
      </c>
      <c r="G271" s="761" t="s">
        <v>70</v>
      </c>
      <c r="H271" s="762" t="s">
        <v>3432</v>
      </c>
      <c r="I271" s="763">
        <v>0</v>
      </c>
      <c r="J271" s="763">
        <v>0</v>
      </c>
      <c r="K271" s="763"/>
      <c r="L271" s="764"/>
    </row>
    <row r="272" spans="1:12" x14ac:dyDescent="0.25">
      <c r="B272" s="765" t="s">
        <v>3632</v>
      </c>
      <c r="C272" s="766" t="s">
        <v>711</v>
      </c>
      <c r="D272" s="766" t="s">
        <v>711</v>
      </c>
      <c r="E272" s="766" t="s">
        <v>1699</v>
      </c>
      <c r="F272" s="759" t="s">
        <v>90</v>
      </c>
      <c r="G272" s="766" t="s">
        <v>70</v>
      </c>
      <c r="H272" s="762" t="s">
        <v>3432</v>
      </c>
      <c r="I272" s="767">
        <v>0</v>
      </c>
      <c r="J272" s="767">
        <v>0</v>
      </c>
      <c r="K272" s="767"/>
      <c r="L272" s="768"/>
    </row>
    <row r="273" spans="2:12" x14ac:dyDescent="0.25">
      <c r="B273" s="760" t="s">
        <v>3632</v>
      </c>
      <c r="C273" s="761" t="s">
        <v>711</v>
      </c>
      <c r="D273" s="761" t="s">
        <v>711</v>
      </c>
      <c r="E273" s="761" t="s">
        <v>1700</v>
      </c>
      <c r="F273" s="758" t="s">
        <v>90</v>
      </c>
      <c r="G273" s="761" t="s">
        <v>70</v>
      </c>
      <c r="H273" s="762">
        <v>1</v>
      </c>
      <c r="I273" s="763" t="s">
        <v>174</v>
      </c>
      <c r="J273" s="763"/>
      <c r="K273" s="763"/>
      <c r="L273" s="764"/>
    </row>
    <row r="274" spans="2:12" x14ac:dyDescent="0.25">
      <c r="B274" s="765" t="s">
        <v>3632</v>
      </c>
      <c r="C274" s="766" t="s">
        <v>711</v>
      </c>
      <c r="D274" s="766" t="s">
        <v>711</v>
      </c>
      <c r="E274" s="766" t="s">
        <v>1701</v>
      </c>
      <c r="F274" s="759" t="s">
        <v>90</v>
      </c>
      <c r="G274" s="766" t="s">
        <v>70</v>
      </c>
      <c r="H274" s="762" t="s">
        <v>3432</v>
      </c>
      <c r="I274" s="767">
        <v>65</v>
      </c>
      <c r="J274" s="767">
        <v>54</v>
      </c>
      <c r="K274" s="767" t="s">
        <v>3628</v>
      </c>
      <c r="L274" s="768" t="s">
        <v>3626</v>
      </c>
    </row>
    <row r="275" spans="2:12" x14ac:dyDescent="0.25">
      <c r="B275" s="760" t="s">
        <v>3632</v>
      </c>
      <c r="C275" s="761" t="s">
        <v>711</v>
      </c>
      <c r="D275" s="761" t="s">
        <v>711</v>
      </c>
      <c r="E275" s="761" t="s">
        <v>1702</v>
      </c>
      <c r="F275" s="758" t="s">
        <v>90</v>
      </c>
      <c r="G275" s="761" t="s">
        <v>70</v>
      </c>
      <c r="H275" s="762" t="s">
        <v>3432</v>
      </c>
      <c r="I275" s="763">
        <v>18</v>
      </c>
      <c r="J275" s="763">
        <v>18</v>
      </c>
      <c r="K275" s="763" t="s">
        <v>3629</v>
      </c>
      <c r="L275" s="764" t="s">
        <v>3626</v>
      </c>
    </row>
    <row r="276" spans="2:12" x14ac:dyDescent="0.25">
      <c r="B276" s="765" t="s">
        <v>3632</v>
      </c>
      <c r="C276" s="766" t="s">
        <v>711</v>
      </c>
      <c r="D276" s="766" t="s">
        <v>711</v>
      </c>
      <c r="E276" s="766" t="s">
        <v>1703</v>
      </c>
      <c r="F276" s="759" t="s">
        <v>90</v>
      </c>
      <c r="G276" s="766" t="s">
        <v>70</v>
      </c>
      <c r="H276" s="762" t="s">
        <v>3432</v>
      </c>
      <c r="I276" s="767">
        <v>0</v>
      </c>
      <c r="J276" s="767">
        <v>0</v>
      </c>
      <c r="K276" s="767"/>
      <c r="L276" s="768"/>
    </row>
    <row r="277" spans="2:12" x14ac:dyDescent="0.25">
      <c r="B277" s="760" t="s">
        <v>3632</v>
      </c>
      <c r="C277" s="761" t="s">
        <v>711</v>
      </c>
      <c r="D277" s="761" t="s">
        <v>711</v>
      </c>
      <c r="E277" s="761" t="s">
        <v>1846</v>
      </c>
      <c r="F277" s="758" t="s">
        <v>90</v>
      </c>
      <c r="G277" s="761" t="s">
        <v>70</v>
      </c>
      <c r="H277" s="769">
        <v>0</v>
      </c>
      <c r="I277" s="763">
        <v>0</v>
      </c>
      <c r="J277" s="763">
        <v>0</v>
      </c>
      <c r="K277" s="763"/>
      <c r="L277" s="764"/>
    </row>
    <row r="278" spans="2:12" x14ac:dyDescent="0.25">
      <c r="B278" s="765" t="s">
        <v>3632</v>
      </c>
      <c r="C278" s="766" t="s">
        <v>711</v>
      </c>
      <c r="D278" s="766" t="s">
        <v>711</v>
      </c>
      <c r="E278" s="766" t="s">
        <v>1847</v>
      </c>
      <c r="F278" s="759" t="s">
        <v>90</v>
      </c>
      <c r="G278" s="766" t="s">
        <v>70</v>
      </c>
      <c r="H278" s="769">
        <v>0</v>
      </c>
      <c r="I278" s="767">
        <v>0</v>
      </c>
      <c r="J278" s="767">
        <v>0</v>
      </c>
      <c r="K278" s="767"/>
      <c r="L278" s="768"/>
    </row>
    <row r="279" spans="2:12" x14ac:dyDescent="0.25">
      <c r="B279" s="760" t="s">
        <v>3632</v>
      </c>
      <c r="C279" s="761" t="s">
        <v>711</v>
      </c>
      <c r="D279" s="761" t="s">
        <v>711</v>
      </c>
      <c r="E279" s="761" t="s">
        <v>1933</v>
      </c>
      <c r="F279" s="758" t="s">
        <v>90</v>
      </c>
      <c r="G279" s="761" t="s">
        <v>70</v>
      </c>
      <c r="H279" s="762" t="s">
        <v>3432</v>
      </c>
      <c r="I279" s="763">
        <v>0</v>
      </c>
      <c r="J279" s="763">
        <v>0</v>
      </c>
      <c r="K279" s="763"/>
      <c r="L279" s="764"/>
    </row>
    <row r="280" spans="2:12" x14ac:dyDescent="0.25">
      <c r="B280" s="765" t="s">
        <v>3632</v>
      </c>
      <c r="C280" s="766" t="s">
        <v>711</v>
      </c>
      <c r="D280" s="766" t="s">
        <v>711</v>
      </c>
      <c r="E280" s="766" t="s">
        <v>1938</v>
      </c>
      <c r="F280" s="759" t="s">
        <v>90</v>
      </c>
      <c r="G280" s="766" t="s">
        <v>70</v>
      </c>
      <c r="H280" s="762" t="s">
        <v>3432</v>
      </c>
      <c r="I280" s="767">
        <v>0</v>
      </c>
      <c r="J280" s="767">
        <v>0</v>
      </c>
      <c r="K280" s="767"/>
      <c r="L280" s="768"/>
    </row>
    <row r="281" spans="2:12" x14ac:dyDescent="0.25">
      <c r="B281" s="760" t="s">
        <v>3632</v>
      </c>
      <c r="C281" s="761" t="s">
        <v>711</v>
      </c>
      <c r="D281" s="761" t="s">
        <v>2470</v>
      </c>
      <c r="E281" s="761" t="s">
        <v>2136</v>
      </c>
      <c r="F281" s="758" t="s">
        <v>90</v>
      </c>
      <c r="G281" s="761" t="s">
        <v>70</v>
      </c>
      <c r="H281" s="762" t="s">
        <v>3432</v>
      </c>
      <c r="I281" s="763">
        <v>25</v>
      </c>
      <c r="J281" s="763">
        <v>49</v>
      </c>
      <c r="K281" s="763" t="s">
        <v>3630</v>
      </c>
      <c r="L281" s="764" t="s">
        <v>3626</v>
      </c>
    </row>
    <row r="282" spans="2:12" x14ac:dyDescent="0.25">
      <c r="B282" s="765" t="s">
        <v>3632</v>
      </c>
      <c r="C282" s="766" t="s">
        <v>711</v>
      </c>
      <c r="D282" s="766" t="s">
        <v>2467</v>
      </c>
      <c r="E282" s="766" t="s">
        <v>2377</v>
      </c>
      <c r="F282" s="759" t="s">
        <v>90</v>
      </c>
      <c r="G282" s="766" t="s">
        <v>70</v>
      </c>
      <c r="H282" s="762" t="s">
        <v>3432</v>
      </c>
      <c r="I282" s="767">
        <v>0</v>
      </c>
      <c r="J282" s="767">
        <v>66</v>
      </c>
      <c r="K282" s="767" t="s">
        <v>3631</v>
      </c>
      <c r="L282" s="768" t="s">
        <v>3626</v>
      </c>
    </row>
    <row r="283" spans="2:12" ht="24" hidden="1" x14ac:dyDescent="0.25">
      <c r="B283" s="747" t="s">
        <v>3632</v>
      </c>
      <c r="C283" s="741" t="s">
        <v>702</v>
      </c>
      <c r="D283" s="741" t="s">
        <v>117</v>
      </c>
      <c r="E283" s="741" t="s">
        <v>1676</v>
      </c>
      <c r="F283" s="697" t="s">
        <v>90</v>
      </c>
      <c r="G283" s="741" t="s">
        <v>70</v>
      </c>
      <c r="H283" s="744" t="s">
        <v>3432</v>
      </c>
      <c r="I283" s="747">
        <v>2</v>
      </c>
      <c r="J283" s="747">
        <v>2</v>
      </c>
      <c r="K283" s="777" t="s">
        <v>3641</v>
      </c>
      <c r="L283" s="747" t="s">
        <v>3339</v>
      </c>
    </row>
    <row r="284" spans="2:12" ht="24" hidden="1" x14ac:dyDescent="0.25">
      <c r="B284" s="745" t="s">
        <v>3632</v>
      </c>
      <c r="C284" s="743" t="s">
        <v>702</v>
      </c>
      <c r="D284" s="743" t="s">
        <v>117</v>
      </c>
      <c r="E284" s="743" t="s">
        <v>1677</v>
      </c>
      <c r="F284" s="698" t="s">
        <v>90</v>
      </c>
      <c r="G284" s="743" t="s">
        <v>70</v>
      </c>
      <c r="H284" s="744">
        <v>1</v>
      </c>
      <c r="I284" s="745"/>
      <c r="J284" s="745"/>
      <c r="K284" s="745"/>
      <c r="L284" s="745"/>
    </row>
    <row r="285" spans="2:12" ht="24" hidden="1" x14ac:dyDescent="0.25">
      <c r="B285" s="702" t="s">
        <v>3632</v>
      </c>
      <c r="C285" s="775" t="s">
        <v>702</v>
      </c>
      <c r="D285" s="775" t="s">
        <v>1276</v>
      </c>
      <c r="E285" s="775" t="s">
        <v>1678</v>
      </c>
      <c r="F285" s="713" t="s">
        <v>90</v>
      </c>
      <c r="G285" s="775" t="s">
        <v>70</v>
      </c>
      <c r="H285" s="773" t="s">
        <v>3432</v>
      </c>
      <c r="I285" s="702">
        <v>1200000</v>
      </c>
      <c r="J285" s="716">
        <v>1200000</v>
      </c>
      <c r="K285" s="702" t="s">
        <v>3645</v>
      </c>
      <c r="L285" s="702" t="s">
        <v>3642</v>
      </c>
    </row>
    <row r="286" spans="2:12" ht="24" hidden="1" x14ac:dyDescent="0.25">
      <c r="B286" s="745" t="s">
        <v>3632</v>
      </c>
      <c r="C286" s="743" t="s">
        <v>702</v>
      </c>
      <c r="D286" s="743" t="s">
        <v>1276</v>
      </c>
      <c r="E286" s="743" t="s">
        <v>1679</v>
      </c>
      <c r="F286" s="698" t="s">
        <v>90</v>
      </c>
      <c r="G286" s="743" t="s">
        <v>70</v>
      </c>
      <c r="H286" s="744" t="s">
        <v>3432</v>
      </c>
      <c r="I286" s="745">
        <v>5</v>
      </c>
      <c r="J286" s="745">
        <v>5</v>
      </c>
      <c r="K286" s="745" t="s">
        <v>3643</v>
      </c>
      <c r="L286" s="745" t="s">
        <v>3642</v>
      </c>
    </row>
    <row r="287" spans="2:12" ht="15" hidden="1" customHeight="1" x14ac:dyDescent="0.25">
      <c r="B287" s="702" t="s">
        <v>3632</v>
      </c>
      <c r="C287" s="775" t="s">
        <v>702</v>
      </c>
      <c r="D287" s="775" t="s">
        <v>1276</v>
      </c>
      <c r="E287" s="775" t="s">
        <v>1680</v>
      </c>
      <c r="F287" s="713" t="s">
        <v>90</v>
      </c>
      <c r="G287" s="775" t="s">
        <v>70</v>
      </c>
      <c r="H287" s="773" t="s">
        <v>3432</v>
      </c>
      <c r="I287" s="702">
        <v>8</v>
      </c>
      <c r="J287" s="702">
        <v>8</v>
      </c>
      <c r="K287" s="776" t="s">
        <v>3646</v>
      </c>
      <c r="L287" s="702" t="s">
        <v>3642</v>
      </c>
    </row>
    <row r="288" spans="2:12" ht="15" hidden="1" customHeight="1" x14ac:dyDescent="0.25">
      <c r="B288" s="706" t="s">
        <v>3632</v>
      </c>
      <c r="C288" s="774" t="s">
        <v>702</v>
      </c>
      <c r="D288" s="774" t="s">
        <v>1276</v>
      </c>
      <c r="E288" s="774" t="s">
        <v>1681</v>
      </c>
      <c r="F288" s="715" t="s">
        <v>90</v>
      </c>
      <c r="G288" s="774" t="s">
        <v>70</v>
      </c>
      <c r="H288" s="738">
        <v>2.8400000000000002E-2</v>
      </c>
      <c r="I288" s="706" t="s">
        <v>174</v>
      </c>
      <c r="J288" s="706">
        <v>2.8400000000000002E-2</v>
      </c>
      <c r="K288" s="771" t="s">
        <v>3647</v>
      </c>
      <c r="L288" s="706" t="s">
        <v>3642</v>
      </c>
    </row>
    <row r="289" spans="2:12" ht="24" hidden="1" x14ac:dyDescent="0.25">
      <c r="B289" s="747" t="s">
        <v>3632</v>
      </c>
      <c r="C289" s="741" t="s">
        <v>702</v>
      </c>
      <c r="D289" s="741" t="s">
        <v>1276</v>
      </c>
      <c r="E289" s="741" t="s">
        <v>1682</v>
      </c>
      <c r="F289" s="697" t="s">
        <v>90</v>
      </c>
      <c r="G289" s="741" t="s">
        <v>70</v>
      </c>
      <c r="H289" s="772" t="s">
        <v>3432</v>
      </c>
      <c r="I289" s="747" t="s">
        <v>174</v>
      </c>
      <c r="J289" s="747">
        <v>0</v>
      </c>
      <c r="K289" s="747" t="s">
        <v>3644</v>
      </c>
      <c r="L289" s="747" t="s">
        <v>3642</v>
      </c>
    </row>
    <row r="290" spans="2:12" ht="24" hidden="1" x14ac:dyDescent="0.25">
      <c r="B290" s="747" t="s">
        <v>3653</v>
      </c>
      <c r="C290" s="741" t="s">
        <v>634</v>
      </c>
      <c r="D290" s="741" t="s">
        <v>1277</v>
      </c>
      <c r="E290" s="741" t="s">
        <v>1758</v>
      </c>
      <c r="F290" s="697" t="s">
        <v>90</v>
      </c>
      <c r="G290" s="741" t="s">
        <v>70</v>
      </c>
      <c r="H290" s="744" t="s">
        <v>3648</v>
      </c>
      <c r="I290" s="747" t="s">
        <v>3649</v>
      </c>
      <c r="J290" s="747">
        <v>0</v>
      </c>
      <c r="K290" s="747" t="s">
        <v>3648</v>
      </c>
      <c r="L290" s="747" t="s">
        <v>3650</v>
      </c>
    </row>
    <row r="291" spans="2:12" ht="60.75" hidden="1" x14ac:dyDescent="0.25">
      <c r="B291" s="745" t="s">
        <v>3653</v>
      </c>
      <c r="C291" s="743" t="s">
        <v>634</v>
      </c>
      <c r="D291" s="743" t="s">
        <v>1277</v>
      </c>
      <c r="E291" s="743" t="s">
        <v>1759</v>
      </c>
      <c r="F291" s="698" t="s">
        <v>90</v>
      </c>
      <c r="G291" s="743" t="s">
        <v>70</v>
      </c>
      <c r="H291" s="744" t="s">
        <v>3651</v>
      </c>
      <c r="I291" s="745" t="s">
        <v>3649</v>
      </c>
      <c r="J291" s="745">
        <v>3</v>
      </c>
      <c r="K291" s="745" t="s">
        <v>3652</v>
      </c>
      <c r="L291" s="745" t="s">
        <v>3650</v>
      </c>
    </row>
    <row r="292" spans="2:12" ht="24" hidden="1" x14ac:dyDescent="0.25">
      <c r="B292" s="747" t="s">
        <v>3632</v>
      </c>
      <c r="C292" s="741" t="s">
        <v>634</v>
      </c>
      <c r="D292" s="741" t="s">
        <v>2469</v>
      </c>
      <c r="E292" s="741" t="s">
        <v>1743</v>
      </c>
      <c r="F292" s="697" t="s">
        <v>90</v>
      </c>
      <c r="G292" s="741" t="s">
        <v>70</v>
      </c>
      <c r="H292" s="778">
        <v>0.25</v>
      </c>
      <c r="I292" s="747" t="s">
        <v>3544</v>
      </c>
      <c r="J292" s="747">
        <v>0.25</v>
      </c>
      <c r="K292" s="747" t="s">
        <v>3654</v>
      </c>
      <c r="L292" s="747" t="s">
        <v>3655</v>
      </c>
    </row>
    <row r="293" spans="2:12" ht="24" hidden="1" x14ac:dyDescent="0.25">
      <c r="B293" s="745" t="s">
        <v>3632</v>
      </c>
      <c r="C293" s="743" t="s">
        <v>634</v>
      </c>
      <c r="D293" s="743" t="s">
        <v>2469</v>
      </c>
      <c r="E293" s="743" t="s">
        <v>1744</v>
      </c>
      <c r="F293" s="698" t="s">
        <v>90</v>
      </c>
      <c r="G293" s="743" t="s">
        <v>70</v>
      </c>
      <c r="H293" s="744" t="s">
        <v>3432</v>
      </c>
      <c r="I293" s="745">
        <v>0</v>
      </c>
      <c r="J293" s="745">
        <v>0</v>
      </c>
      <c r="K293" s="745"/>
      <c r="L293" s="745" t="s">
        <v>3655</v>
      </c>
    </row>
    <row r="294" spans="2:12" ht="24" hidden="1" x14ac:dyDescent="0.25">
      <c r="B294" s="747" t="s">
        <v>3632</v>
      </c>
      <c r="C294" s="741" t="s">
        <v>634</v>
      </c>
      <c r="D294" s="741" t="s">
        <v>2469</v>
      </c>
      <c r="E294" s="741" t="s">
        <v>1745</v>
      </c>
      <c r="F294" s="697" t="s">
        <v>90</v>
      </c>
      <c r="G294" s="741" t="s">
        <v>70</v>
      </c>
      <c r="H294" s="744">
        <v>1</v>
      </c>
      <c r="I294" s="747" t="s">
        <v>3544</v>
      </c>
      <c r="J294" s="747">
        <v>1</v>
      </c>
      <c r="K294" s="747" t="s">
        <v>3656</v>
      </c>
      <c r="L294" s="747" t="s">
        <v>3655</v>
      </c>
    </row>
    <row r="295" spans="2:12" ht="24" hidden="1" x14ac:dyDescent="0.25">
      <c r="B295" s="745" t="s">
        <v>3632</v>
      </c>
      <c r="C295" s="743" t="s">
        <v>634</v>
      </c>
      <c r="D295" s="743" t="s">
        <v>2469</v>
      </c>
      <c r="E295" s="743" t="s">
        <v>1746</v>
      </c>
      <c r="F295" s="698" t="s">
        <v>90</v>
      </c>
      <c r="G295" s="743" t="s">
        <v>70</v>
      </c>
      <c r="H295" s="744">
        <v>1</v>
      </c>
      <c r="I295" s="745" t="s">
        <v>3544</v>
      </c>
      <c r="J295" s="745">
        <v>1</v>
      </c>
      <c r="K295" s="745" t="s">
        <v>3657</v>
      </c>
      <c r="L295" s="745" t="s">
        <v>3655</v>
      </c>
    </row>
    <row r="296" spans="2:12" ht="24" hidden="1" x14ac:dyDescent="0.25">
      <c r="B296" s="747" t="s">
        <v>3632</v>
      </c>
      <c r="C296" s="741" t="s">
        <v>634</v>
      </c>
      <c r="D296" s="741" t="s">
        <v>2469</v>
      </c>
      <c r="E296" s="741" t="s">
        <v>1747</v>
      </c>
      <c r="F296" s="697" t="s">
        <v>90</v>
      </c>
      <c r="G296" s="741" t="s">
        <v>70</v>
      </c>
      <c r="H296" s="744">
        <v>1</v>
      </c>
      <c r="I296" s="747" t="s">
        <v>3544</v>
      </c>
      <c r="J296" s="747">
        <v>0</v>
      </c>
      <c r="K296" s="747" t="s">
        <v>3658</v>
      </c>
      <c r="L296" s="747" t="s">
        <v>3655</v>
      </c>
    </row>
  </sheetData>
  <autoFilter ref="A1:L296" xr:uid="{3AD1D6D4-F3FD-4BBC-A49A-BA94D94F8DA2}">
    <filterColumn colId="4">
      <filters>
        <filter val="OAJ-ACT_01"/>
        <filter val="OAJ-ACT_02"/>
        <filter val="OAJ-ACT_03"/>
        <filter val="OAJ-ACT_04"/>
        <filter val="OAJ-ACT_05"/>
        <filter val="OAJ-ACT_06"/>
        <filter val="OAJ-ACT_07"/>
        <filter val="OAJ-ACT_08"/>
        <filter val="OAJ-ACT_09"/>
        <filter val="OAJ-ACT_10"/>
        <filter val="OAJ-ACT_11"/>
        <filter val="OAJ-ACT_12"/>
        <filter val="OAJ-ACT_13"/>
        <filter val="OAJ-ACT_14"/>
        <filter val="OAJ-ACT_15"/>
        <filter val="OAJ-ACT_16"/>
      </filters>
    </filterColumn>
  </autoFilter>
  <conditionalFormatting sqref="E297:E1048576 E1">
    <cfRule type="duplicateValues" dxfId="2243" priority="15"/>
  </conditionalFormatting>
  <dataValidations count="1">
    <dataValidation allowBlank="1" showErrorMessage="1" prompt="No se planeó socialización para este mes" sqref="J246" xr:uid="{B6E638F5-A77A-462C-96CB-BE5E917B3B9D}"/>
  </dataValidations>
  <hyperlinks>
    <hyperlink ref="L97" r:id="rId2" display="mailto:margaretfurnieles@supertransporte.gov.co" xr:uid="{ED664AE5-301D-4592-9F44-0A651DD86D0A}"/>
    <hyperlink ref="L98" r:id="rId3" display="mailto:margaretfurnieles@supertransporte.gov.co" xr:uid="{1D5EDD34-AFA4-4199-BC38-07CA040C65A6}"/>
    <hyperlink ref="L99" r:id="rId4" display="mailto:margaretfurnieles@supertransporte.gov.co" xr:uid="{30E59EC0-6FFF-4D58-B5C3-D5790C408CE7}"/>
    <hyperlink ref="L100" r:id="rId5" display="mailto:margaretfurnieles@supertransporte.gov.co" xr:uid="{96135B9C-A071-43C6-A2BA-F5FD18B070E7}"/>
    <hyperlink ref="K101" r:id="rId6" xr:uid="{37ACC1CE-7CB7-4692-8AEC-669E8BF356A8}"/>
    <hyperlink ref="L101" r:id="rId7" display="mailto:margaretfurnieles@supertransporte.gov.co" xr:uid="{03938874-8E85-41D0-8E3B-E4D1EF08FD61}"/>
    <hyperlink ref="L102" r:id="rId8" display="mailto:margaretfurnieles@supertransporte.gov.co" xr:uid="{37C4FB0B-CB0E-4CBA-A313-8BA8A8271EBE}"/>
    <hyperlink ref="L103" r:id="rId9" display="mailto:margaretfurnieles@supertransporte.gov.co" xr:uid="{B3C68804-E322-4FB8-89EE-E7A37822811C}"/>
    <hyperlink ref="L104" r:id="rId10" display="mailto:margaretfurnieles@supertransporte.gov.co" xr:uid="{4E59A940-3121-4C00-8065-911911788ACE}"/>
    <hyperlink ref="L105" r:id="rId11" display="mailto:margaretfurnieles@supertransporte.gov.co" xr:uid="{4A22E277-6A08-47FC-9DE0-F49BBED1C29D}"/>
    <hyperlink ref="L106" r:id="rId12" display="mailto:margaretfurnieles@supertransporte.gov.co" xr:uid="{D61F6D0B-7D4D-49A6-8218-473005DBD0D3}"/>
    <hyperlink ref="L107" r:id="rId13" display="mailto:margaretfurnieles@supertransporte.gov.co" xr:uid="{A7FB6ED0-879A-4DF2-B299-94449783CF87}"/>
    <hyperlink ref="L108" r:id="rId14" display="mailto:margaretfurnieles@supertransporte.gov.co" xr:uid="{D9549800-992F-44C1-B362-F40D7AB956E2}"/>
    <hyperlink ref="L109" r:id="rId15" display="mailto:margaretfurnieles@supertransporte.gov.co" xr:uid="{BD08A246-8F06-43F6-9957-CC799FA1980B}"/>
    <hyperlink ref="L110" r:id="rId16" display="mailto:margaretfurnieles@supertransporte.gov.co" xr:uid="{9D4C2D95-792D-4DFC-915D-47920AC99AA1}"/>
    <hyperlink ref="L111" r:id="rId17" display="mailto:margaretfurnieles@supertransporte.gov.co" xr:uid="{FD7ED0DC-2A07-4076-9A51-F5FDA4217AD0}"/>
    <hyperlink ref="L188" r:id="rId18" display="mailto:deisyortiz@supertransporte.gov.co" xr:uid="{3808A025-D3BC-47A7-BDD4-98C2932434CA}"/>
    <hyperlink ref="L189" r:id="rId19" display="mailto:deisyortiz@supertransporte.gov.co" xr:uid="{A7C6C9FB-E915-48ED-88B1-5A7F37CB92B9}"/>
  </hyperlinks>
  <pageMargins left="0.7" right="0.7" top="0.75" bottom="0.75" header="0.3" footer="0.3"/>
  <pageSetup scale="41" orientation="portrait" r:id="rId20"/>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770A-8F23-4FE5-B615-C55E601EC9B9}">
  <sheetPr codeName="Hoja13" filterMode="1">
    <tabColor theme="7" tint="-0.499984740745262"/>
  </sheetPr>
  <dimension ref="A1:R293"/>
  <sheetViews>
    <sheetView showGridLines="0" view="pageBreakPreview" topLeftCell="B145" zoomScaleNormal="100" zoomScaleSheetLayoutView="100" workbookViewId="0">
      <selection activeCell="K213" sqref="K213"/>
    </sheetView>
  </sheetViews>
  <sheetFormatPr baseColWidth="10" defaultRowHeight="15" x14ac:dyDescent="0.25"/>
  <cols>
    <col min="1" max="1" width="11.42578125" style="689"/>
    <col min="2" max="2" width="39.85546875" style="672" customWidth="1"/>
    <col min="3" max="3" width="12.7109375" style="689" bestFit="1" customWidth="1"/>
    <col min="4" max="4" width="18.28515625" style="689" bestFit="1" customWidth="1"/>
    <col min="5" max="5" width="13.7109375" style="689" bestFit="1" customWidth="1"/>
    <col min="6" max="6" width="6.7109375" style="689" customWidth="1"/>
    <col min="7" max="7" width="8" style="689" bestFit="1" customWidth="1"/>
    <col min="8" max="8" width="33.85546875" style="689" bestFit="1" customWidth="1"/>
    <col min="9" max="9" width="25.28515625" style="673" customWidth="1"/>
    <col min="10" max="10" width="25.140625" style="689" bestFit="1" customWidth="1"/>
    <col min="11" max="11" width="19.42578125" style="689" customWidth="1"/>
    <col min="12" max="15" width="11.42578125" style="689"/>
    <col min="16" max="16" width="63.5703125" style="689" bestFit="1" customWidth="1"/>
    <col min="17" max="17" width="23.42578125" style="689" bestFit="1" customWidth="1"/>
    <col min="18" max="16384" width="11.42578125" style="689"/>
  </cols>
  <sheetData>
    <row r="1" spans="1:18" x14ac:dyDescent="0.25">
      <c r="A1" s="668" t="s">
        <v>2741</v>
      </c>
      <c r="B1" s="668" t="s">
        <v>619</v>
      </c>
      <c r="C1" s="669" t="s">
        <v>2573</v>
      </c>
      <c r="D1" s="669" t="s">
        <v>2574</v>
      </c>
      <c r="E1" s="669" t="s">
        <v>2575</v>
      </c>
      <c r="F1" s="669" t="s">
        <v>2576</v>
      </c>
      <c r="G1" s="669" t="s">
        <v>2577</v>
      </c>
      <c r="H1" s="669" t="s">
        <v>2578</v>
      </c>
      <c r="I1" s="670" t="s">
        <v>2579</v>
      </c>
      <c r="J1" s="669" t="s">
        <v>2580</v>
      </c>
      <c r="K1" s="671" t="s">
        <v>2581</v>
      </c>
      <c r="P1" s="469" t="s">
        <v>52</v>
      </c>
      <c r="Q1" t="s">
        <v>3337</v>
      </c>
      <c r="R1"/>
    </row>
    <row r="2" spans="1:18" hidden="1" x14ac:dyDescent="0.25">
      <c r="A2" s="694" t="s">
        <v>2923</v>
      </c>
      <c r="B2" s="690">
        <v>43899.595370370371</v>
      </c>
      <c r="C2" s="687" t="s">
        <v>704</v>
      </c>
      <c r="D2" s="687" t="s">
        <v>2462</v>
      </c>
      <c r="E2" s="687" t="s">
        <v>1621</v>
      </c>
      <c r="F2" s="687" t="s">
        <v>90</v>
      </c>
      <c r="G2" s="687" t="s">
        <v>69</v>
      </c>
      <c r="H2" s="687" t="s">
        <v>3376</v>
      </c>
      <c r="I2" s="691" t="s">
        <v>3376</v>
      </c>
      <c r="J2" s="687" t="s">
        <v>3377</v>
      </c>
      <c r="K2" s="687" t="s">
        <v>2724</v>
      </c>
      <c r="P2" s="688" t="s">
        <v>704</v>
      </c>
      <c r="Q2" s="60">
        <v>41</v>
      </c>
      <c r="R2"/>
    </row>
    <row r="3" spans="1:18" hidden="1" x14ac:dyDescent="0.25">
      <c r="A3" s="694" t="s">
        <v>2924</v>
      </c>
      <c r="B3" s="672">
        <v>43896.470868055556</v>
      </c>
      <c r="C3" s="689" t="s">
        <v>704</v>
      </c>
      <c r="D3" s="689" t="s">
        <v>2462</v>
      </c>
      <c r="E3" s="689" t="s">
        <v>1622</v>
      </c>
      <c r="F3" s="689" t="s">
        <v>90</v>
      </c>
      <c r="G3" s="689" t="s">
        <v>69</v>
      </c>
      <c r="H3" s="689" t="s">
        <v>2596</v>
      </c>
      <c r="I3" s="673" t="s">
        <v>2596</v>
      </c>
      <c r="J3" s="689" t="s">
        <v>3139</v>
      </c>
      <c r="K3" s="689" t="s">
        <v>2724</v>
      </c>
      <c r="P3" s="688" t="s">
        <v>707</v>
      </c>
      <c r="Q3" s="60">
        <v>31</v>
      </c>
      <c r="R3"/>
    </row>
    <row r="4" spans="1:18" hidden="1" x14ac:dyDescent="0.25">
      <c r="A4" s="694" t="s">
        <v>2925</v>
      </c>
      <c r="B4" s="672">
        <v>43896.47142361111</v>
      </c>
      <c r="C4" s="689" t="s">
        <v>704</v>
      </c>
      <c r="D4" s="689" t="s">
        <v>2462</v>
      </c>
      <c r="E4" s="689" t="s">
        <v>1623</v>
      </c>
      <c r="F4" s="689" t="s">
        <v>90</v>
      </c>
      <c r="G4" s="689" t="s">
        <v>69</v>
      </c>
      <c r="H4" s="688">
        <v>17</v>
      </c>
      <c r="I4" s="682">
        <v>17</v>
      </c>
      <c r="J4" s="689" t="s">
        <v>3140</v>
      </c>
      <c r="K4" s="689" t="s">
        <v>2724</v>
      </c>
      <c r="P4" s="688" t="s">
        <v>706</v>
      </c>
      <c r="Q4" s="60">
        <v>44</v>
      </c>
      <c r="R4"/>
    </row>
    <row r="5" spans="1:18" hidden="1" x14ac:dyDescent="0.25">
      <c r="A5" s="694" t="s">
        <v>2926</v>
      </c>
      <c r="B5" s="672">
        <v>43896.471944444442</v>
      </c>
      <c r="C5" s="689" t="s">
        <v>704</v>
      </c>
      <c r="D5" s="689" t="s">
        <v>2462</v>
      </c>
      <c r="E5" s="689" t="s">
        <v>1624</v>
      </c>
      <c r="F5" s="689" t="s">
        <v>90</v>
      </c>
      <c r="G5" s="689" t="s">
        <v>69</v>
      </c>
      <c r="H5" s="689" t="s">
        <v>2596</v>
      </c>
      <c r="I5" s="673" t="s">
        <v>2596</v>
      </c>
      <c r="J5" s="689" t="s">
        <v>3139</v>
      </c>
      <c r="K5" s="689" t="s">
        <v>2724</v>
      </c>
      <c r="P5" s="688" t="s">
        <v>708</v>
      </c>
      <c r="Q5" s="60">
        <v>22</v>
      </c>
      <c r="R5"/>
    </row>
    <row r="6" spans="1:18" hidden="1" x14ac:dyDescent="0.25">
      <c r="A6" s="694" t="s">
        <v>2927</v>
      </c>
      <c r="B6" s="672">
        <v>43896.472500000003</v>
      </c>
      <c r="C6" s="689" t="s">
        <v>704</v>
      </c>
      <c r="D6" s="689" t="s">
        <v>2462</v>
      </c>
      <c r="E6" s="689" t="s">
        <v>1625</v>
      </c>
      <c r="F6" s="689" t="s">
        <v>90</v>
      </c>
      <c r="G6" s="689" t="s">
        <v>69</v>
      </c>
      <c r="H6" s="689" t="s">
        <v>2596</v>
      </c>
      <c r="I6" s="673" t="s">
        <v>2596</v>
      </c>
      <c r="J6" s="689" t="s">
        <v>3139</v>
      </c>
      <c r="K6" s="689" t="s">
        <v>2724</v>
      </c>
      <c r="P6" s="688" t="s">
        <v>711</v>
      </c>
      <c r="Q6" s="60">
        <v>7</v>
      </c>
      <c r="R6"/>
    </row>
    <row r="7" spans="1:18" hidden="1" x14ac:dyDescent="0.25">
      <c r="A7" s="694" t="s">
        <v>2928</v>
      </c>
      <c r="B7" s="672">
        <v>43896.484699074077</v>
      </c>
      <c r="C7" s="689" t="s">
        <v>704</v>
      </c>
      <c r="D7" s="689" t="s">
        <v>2462</v>
      </c>
      <c r="E7" s="689" t="s">
        <v>1626</v>
      </c>
      <c r="F7" s="689" t="s">
        <v>90</v>
      </c>
      <c r="G7" s="689" t="s">
        <v>69</v>
      </c>
      <c r="H7" s="689" t="s">
        <v>653</v>
      </c>
      <c r="I7" s="673" t="s">
        <v>653</v>
      </c>
      <c r="J7" s="689" t="s">
        <v>3141</v>
      </c>
      <c r="K7" s="689" t="s">
        <v>2724</v>
      </c>
      <c r="P7" s="688" t="s">
        <v>633</v>
      </c>
      <c r="Q7" s="60">
        <v>2</v>
      </c>
      <c r="R7"/>
    </row>
    <row r="8" spans="1:18" hidden="1" x14ac:dyDescent="0.25">
      <c r="A8" s="694" t="s">
        <v>2929</v>
      </c>
      <c r="B8" s="672">
        <v>43896.485821759263</v>
      </c>
      <c r="C8" s="689" t="s">
        <v>704</v>
      </c>
      <c r="D8" s="689" t="s">
        <v>2462</v>
      </c>
      <c r="E8" s="689" t="s">
        <v>1627</v>
      </c>
      <c r="F8" s="689" t="s">
        <v>90</v>
      </c>
      <c r="G8" s="689" t="s">
        <v>69</v>
      </c>
      <c r="H8" s="689" t="s">
        <v>2596</v>
      </c>
      <c r="I8" s="673" t="s">
        <v>2596</v>
      </c>
      <c r="J8" s="689" t="s">
        <v>3139</v>
      </c>
      <c r="K8" s="689" t="s">
        <v>2724</v>
      </c>
      <c r="P8" s="688" t="s">
        <v>710</v>
      </c>
      <c r="Q8" s="60">
        <v>36</v>
      </c>
      <c r="R8"/>
    </row>
    <row r="9" spans="1:18" hidden="1" x14ac:dyDescent="0.25">
      <c r="A9" s="694" t="s">
        <v>2930</v>
      </c>
      <c r="B9" s="672">
        <v>43896.486678240741</v>
      </c>
      <c r="C9" s="689" t="s">
        <v>704</v>
      </c>
      <c r="D9" s="689" t="s">
        <v>2462</v>
      </c>
      <c r="E9" s="689" t="s">
        <v>1628</v>
      </c>
      <c r="F9" s="689" t="s">
        <v>90</v>
      </c>
      <c r="G9" s="689" t="s">
        <v>69</v>
      </c>
      <c r="H9" s="689" t="s">
        <v>2596</v>
      </c>
      <c r="I9" s="673" t="s">
        <v>2596</v>
      </c>
      <c r="J9" s="689" t="s">
        <v>3139</v>
      </c>
      <c r="K9" s="689" t="s">
        <v>2724</v>
      </c>
      <c r="P9" s="688" t="s">
        <v>634</v>
      </c>
      <c r="Q9" s="60">
        <v>53</v>
      </c>
      <c r="R9"/>
    </row>
    <row r="10" spans="1:18" hidden="1" x14ac:dyDescent="0.25">
      <c r="A10" s="694" t="s">
        <v>2931</v>
      </c>
      <c r="B10" s="672">
        <v>43896.487222222226</v>
      </c>
      <c r="C10" s="689" t="s">
        <v>704</v>
      </c>
      <c r="D10" s="689" t="s">
        <v>2462</v>
      </c>
      <c r="E10" s="689" t="s">
        <v>1629</v>
      </c>
      <c r="F10" s="689" t="s">
        <v>90</v>
      </c>
      <c r="G10" s="689" t="s">
        <v>69</v>
      </c>
      <c r="H10" s="689" t="s">
        <v>2596</v>
      </c>
      <c r="I10" s="673" t="s">
        <v>2596</v>
      </c>
      <c r="J10" s="689" t="s">
        <v>3139</v>
      </c>
      <c r="K10" s="689" t="s">
        <v>2724</v>
      </c>
      <c r="P10" s="88" t="s">
        <v>2468</v>
      </c>
      <c r="Q10" s="60">
        <v>10</v>
      </c>
      <c r="R10"/>
    </row>
    <row r="11" spans="1:18" hidden="1" x14ac:dyDescent="0.25">
      <c r="A11" s="694" t="s">
        <v>2932</v>
      </c>
      <c r="B11" s="672">
        <v>43896.487951388888</v>
      </c>
      <c r="C11" s="689" t="s">
        <v>704</v>
      </c>
      <c r="D11" s="689" t="s">
        <v>2462</v>
      </c>
      <c r="E11" s="689" t="s">
        <v>1630</v>
      </c>
      <c r="F11" s="689" t="s">
        <v>90</v>
      </c>
      <c r="G11" s="689" t="s">
        <v>69</v>
      </c>
      <c r="H11" s="689" t="s">
        <v>2596</v>
      </c>
      <c r="I11" s="673" t="s">
        <v>2596</v>
      </c>
      <c r="J11" s="689" t="s">
        <v>3139</v>
      </c>
      <c r="K11" s="689" t="s">
        <v>2724</v>
      </c>
      <c r="P11" s="88" t="s">
        <v>1279</v>
      </c>
      <c r="Q11" s="60">
        <v>7</v>
      </c>
      <c r="R11"/>
    </row>
    <row r="12" spans="1:18" hidden="1" x14ac:dyDescent="0.25">
      <c r="A12" s="694" t="s">
        <v>2933</v>
      </c>
      <c r="B12" s="672">
        <v>43896.488541666666</v>
      </c>
      <c r="C12" s="689" t="s">
        <v>704</v>
      </c>
      <c r="D12" s="689" t="s">
        <v>2462</v>
      </c>
      <c r="E12" s="689" t="s">
        <v>1631</v>
      </c>
      <c r="F12" s="689" t="s">
        <v>90</v>
      </c>
      <c r="G12" s="689" t="s">
        <v>69</v>
      </c>
      <c r="H12" s="689" t="s">
        <v>2596</v>
      </c>
      <c r="I12" s="673" t="s">
        <v>2596</v>
      </c>
      <c r="J12" s="689" t="s">
        <v>3139</v>
      </c>
      <c r="K12" s="689" t="s">
        <v>2724</v>
      </c>
      <c r="P12" s="88" t="s">
        <v>1280</v>
      </c>
      <c r="Q12" s="60">
        <v>12</v>
      </c>
      <c r="R12"/>
    </row>
    <row r="13" spans="1:18" hidden="1" x14ac:dyDescent="0.25">
      <c r="A13" s="694" t="s">
        <v>2934</v>
      </c>
      <c r="B13" s="672">
        <v>43896.490532407406</v>
      </c>
      <c r="C13" s="689" t="s">
        <v>704</v>
      </c>
      <c r="D13" s="689" t="s">
        <v>2462</v>
      </c>
      <c r="E13" s="689" t="s">
        <v>1632</v>
      </c>
      <c r="F13" s="689" t="s">
        <v>90</v>
      </c>
      <c r="G13" s="689" t="s">
        <v>69</v>
      </c>
      <c r="H13" s="689" t="s">
        <v>2596</v>
      </c>
      <c r="I13" s="673" t="s">
        <v>2596</v>
      </c>
      <c r="J13" s="689" t="s">
        <v>3139</v>
      </c>
      <c r="K13" s="689" t="s">
        <v>2724</v>
      </c>
      <c r="P13" s="88" t="s">
        <v>1277</v>
      </c>
      <c r="Q13" s="60">
        <v>2</v>
      </c>
      <c r="R13"/>
    </row>
    <row r="14" spans="1:18" hidden="1" x14ac:dyDescent="0.25">
      <c r="A14" s="694" t="s">
        <v>2935</v>
      </c>
      <c r="B14" s="672">
        <v>43896.491053240738</v>
      </c>
      <c r="C14" s="689" t="s">
        <v>704</v>
      </c>
      <c r="D14" s="689" t="s">
        <v>2462</v>
      </c>
      <c r="E14" s="689" t="s">
        <v>1633</v>
      </c>
      <c r="F14" s="689" t="s">
        <v>90</v>
      </c>
      <c r="G14" s="689" t="s">
        <v>69</v>
      </c>
      <c r="H14" s="689" t="s">
        <v>2596</v>
      </c>
      <c r="I14" s="673" t="s">
        <v>2596</v>
      </c>
      <c r="J14" s="689" t="s">
        <v>3139</v>
      </c>
      <c r="K14" s="689" t="s">
        <v>2724</v>
      </c>
      <c r="P14" s="88" t="s">
        <v>2469</v>
      </c>
      <c r="Q14" s="60">
        <v>5</v>
      </c>
      <c r="R14"/>
    </row>
    <row r="15" spans="1:18" hidden="1" x14ac:dyDescent="0.25">
      <c r="A15" s="694" t="s">
        <v>2936</v>
      </c>
      <c r="B15" s="672">
        <v>43896.491805555554</v>
      </c>
      <c r="C15" s="689" t="s">
        <v>704</v>
      </c>
      <c r="D15" s="689" t="s">
        <v>2462</v>
      </c>
      <c r="E15" s="676" t="s">
        <v>1634</v>
      </c>
      <c r="F15" s="689" t="s">
        <v>90</v>
      </c>
      <c r="G15" s="689" t="s">
        <v>69</v>
      </c>
      <c r="H15" s="689" t="s">
        <v>2596</v>
      </c>
      <c r="I15" s="673" t="s">
        <v>2596</v>
      </c>
      <c r="J15" s="689" t="s">
        <v>3139</v>
      </c>
      <c r="K15" s="689" t="s">
        <v>2724</v>
      </c>
      <c r="P15" s="88" t="s">
        <v>1278</v>
      </c>
      <c r="Q15" s="60">
        <v>9</v>
      </c>
      <c r="R15"/>
    </row>
    <row r="16" spans="1:18" hidden="1" x14ac:dyDescent="0.25">
      <c r="A16" s="694" t="s">
        <v>2937</v>
      </c>
      <c r="B16" s="672">
        <v>43896.492291666669</v>
      </c>
      <c r="C16" s="689" t="s">
        <v>704</v>
      </c>
      <c r="D16" s="689" t="s">
        <v>2462</v>
      </c>
      <c r="E16" s="676" t="s">
        <v>1635</v>
      </c>
      <c r="F16" s="689" t="s">
        <v>90</v>
      </c>
      <c r="G16" s="689" t="s">
        <v>69</v>
      </c>
      <c r="H16" s="689" t="s">
        <v>2596</v>
      </c>
      <c r="I16" s="673" t="s">
        <v>2596</v>
      </c>
      <c r="J16" s="689" t="s">
        <v>3139</v>
      </c>
      <c r="K16" s="689" t="s">
        <v>2724</v>
      </c>
      <c r="P16" s="88" t="s">
        <v>634</v>
      </c>
      <c r="Q16" s="60">
        <v>8</v>
      </c>
      <c r="R16"/>
    </row>
    <row r="17" spans="1:18" hidden="1" x14ac:dyDescent="0.25">
      <c r="A17" s="694" t="s">
        <v>2938</v>
      </c>
      <c r="B17" s="672">
        <v>43896.495185185187</v>
      </c>
      <c r="C17" s="689" t="s">
        <v>704</v>
      </c>
      <c r="D17" s="689" t="s">
        <v>2462</v>
      </c>
      <c r="E17" s="676" t="s">
        <v>1803</v>
      </c>
      <c r="F17" s="689" t="s">
        <v>90</v>
      </c>
      <c r="G17" s="689" t="s">
        <v>69</v>
      </c>
      <c r="H17" s="688">
        <v>1</v>
      </c>
      <c r="I17" s="667">
        <v>1</v>
      </c>
      <c r="J17" s="689" t="s">
        <v>3142</v>
      </c>
      <c r="K17" s="689" t="s">
        <v>2724</v>
      </c>
      <c r="P17" s="688" t="s">
        <v>24</v>
      </c>
      <c r="Q17" s="60">
        <v>236</v>
      </c>
      <c r="R17"/>
    </row>
    <row r="18" spans="1:18" hidden="1" x14ac:dyDescent="0.25">
      <c r="A18" s="694" t="s">
        <v>2939</v>
      </c>
      <c r="B18" s="690">
        <v>43899.596666666665</v>
      </c>
      <c r="C18" s="687" t="s">
        <v>704</v>
      </c>
      <c r="D18" s="687" t="s">
        <v>2463</v>
      </c>
      <c r="E18" s="687" t="s">
        <v>1804</v>
      </c>
      <c r="F18" s="687" t="s">
        <v>90</v>
      </c>
      <c r="G18" s="687" t="s">
        <v>69</v>
      </c>
      <c r="H18" s="687" t="s">
        <v>3378</v>
      </c>
      <c r="I18" s="691" t="s">
        <v>3378</v>
      </c>
      <c r="J18" s="687" t="s">
        <v>3379</v>
      </c>
      <c r="K18" s="687" t="s">
        <v>2724</v>
      </c>
      <c r="P18"/>
      <c r="Q18"/>
      <c r="R18"/>
    </row>
    <row r="19" spans="1:18" hidden="1" x14ac:dyDescent="0.25">
      <c r="A19" s="694" t="s">
        <v>2940</v>
      </c>
      <c r="B19" s="672">
        <v>43896.560555555552</v>
      </c>
      <c r="C19" s="689" t="s">
        <v>704</v>
      </c>
      <c r="D19" s="689" t="s">
        <v>2463</v>
      </c>
      <c r="E19" s="676" t="s">
        <v>1805</v>
      </c>
      <c r="F19" s="689" t="s">
        <v>90</v>
      </c>
      <c r="G19" s="689" t="s">
        <v>69</v>
      </c>
      <c r="H19" s="689" t="s">
        <v>653</v>
      </c>
      <c r="I19" s="673" t="s">
        <v>653</v>
      </c>
      <c r="J19" s="689" t="s">
        <v>3143</v>
      </c>
      <c r="K19" s="689" t="s">
        <v>2724</v>
      </c>
      <c r="P19"/>
      <c r="Q19"/>
    </row>
    <row r="20" spans="1:18" hidden="1" x14ac:dyDescent="0.25">
      <c r="A20" s="694" t="s">
        <v>2941</v>
      </c>
      <c r="B20" s="672">
        <v>43896.561620370368</v>
      </c>
      <c r="C20" s="689" t="s">
        <v>704</v>
      </c>
      <c r="D20" s="689" t="s">
        <v>2463</v>
      </c>
      <c r="E20" s="676" t="s">
        <v>1806</v>
      </c>
      <c r="F20" s="689" t="s">
        <v>90</v>
      </c>
      <c r="G20" s="689" t="s">
        <v>69</v>
      </c>
      <c r="H20" s="689" t="s">
        <v>653</v>
      </c>
      <c r="I20" s="673" t="s">
        <v>653</v>
      </c>
      <c r="J20" s="689" t="s">
        <v>3144</v>
      </c>
      <c r="K20" s="689" t="s">
        <v>2724</v>
      </c>
      <c r="P20"/>
      <c r="Q20"/>
    </row>
    <row r="21" spans="1:18" hidden="1" x14ac:dyDescent="0.25">
      <c r="A21" s="694" t="s">
        <v>2942</v>
      </c>
      <c r="B21" s="672">
        <v>43896.563043981485</v>
      </c>
      <c r="C21" s="689" t="s">
        <v>704</v>
      </c>
      <c r="D21" s="689" t="s">
        <v>2463</v>
      </c>
      <c r="E21" s="689" t="s">
        <v>1807</v>
      </c>
      <c r="F21" s="689" t="s">
        <v>90</v>
      </c>
      <c r="G21" s="689" t="s">
        <v>69</v>
      </c>
      <c r="H21" s="689" t="s">
        <v>2596</v>
      </c>
      <c r="I21" s="673" t="s">
        <v>2596</v>
      </c>
      <c r="J21" s="689" t="s">
        <v>3139</v>
      </c>
      <c r="K21" s="689" t="s">
        <v>2724</v>
      </c>
      <c r="P21"/>
      <c r="Q21"/>
    </row>
    <row r="22" spans="1:18" hidden="1" x14ac:dyDescent="0.25">
      <c r="A22" s="694" t="s">
        <v>2943</v>
      </c>
      <c r="B22" s="672">
        <v>43896.564085648148</v>
      </c>
      <c r="C22" s="689" t="s">
        <v>704</v>
      </c>
      <c r="D22" s="689" t="s">
        <v>2463</v>
      </c>
      <c r="E22" s="689" t="s">
        <v>2088</v>
      </c>
      <c r="F22" s="689" t="s">
        <v>90</v>
      </c>
      <c r="G22" s="689" t="s">
        <v>69</v>
      </c>
      <c r="H22" s="689" t="s">
        <v>2596</v>
      </c>
      <c r="I22" s="673" t="s">
        <v>2596</v>
      </c>
      <c r="J22" s="689" t="s">
        <v>3139</v>
      </c>
      <c r="K22" s="689" t="s">
        <v>2724</v>
      </c>
      <c r="P22"/>
      <c r="Q22"/>
    </row>
    <row r="23" spans="1:18" hidden="1" x14ac:dyDescent="0.25">
      <c r="A23" s="694" t="s">
        <v>2944</v>
      </c>
      <c r="B23" s="672">
        <v>43896.56486111111</v>
      </c>
      <c r="C23" s="689" t="s">
        <v>704</v>
      </c>
      <c r="D23" s="689" t="s">
        <v>2463</v>
      </c>
      <c r="E23" s="689" t="s">
        <v>2089</v>
      </c>
      <c r="F23" s="689" t="s">
        <v>90</v>
      </c>
      <c r="G23" s="689" t="s">
        <v>69</v>
      </c>
      <c r="H23" s="689" t="s">
        <v>2596</v>
      </c>
      <c r="I23" s="673" t="s">
        <v>2596</v>
      </c>
      <c r="J23" s="689" t="s">
        <v>3139</v>
      </c>
      <c r="K23" s="689" t="s">
        <v>2724</v>
      </c>
      <c r="P23"/>
      <c r="Q23"/>
    </row>
    <row r="24" spans="1:18" hidden="1" x14ac:dyDescent="0.25">
      <c r="A24" s="694" t="s">
        <v>2945</v>
      </c>
      <c r="B24" s="672">
        <v>43896.565833333334</v>
      </c>
      <c r="C24" s="689" t="s">
        <v>704</v>
      </c>
      <c r="D24" s="689" t="s">
        <v>2463</v>
      </c>
      <c r="E24" s="689" t="s">
        <v>2090</v>
      </c>
      <c r="F24" s="689" t="s">
        <v>90</v>
      </c>
      <c r="G24" s="689" t="s">
        <v>69</v>
      </c>
      <c r="H24" s="689" t="s">
        <v>2596</v>
      </c>
      <c r="I24" s="673" t="s">
        <v>2596</v>
      </c>
      <c r="J24" s="689" t="s">
        <v>3139</v>
      </c>
      <c r="K24" s="689" t="s">
        <v>2724</v>
      </c>
      <c r="P24"/>
      <c r="Q24"/>
    </row>
    <row r="25" spans="1:18" hidden="1" x14ac:dyDescent="0.25">
      <c r="A25" s="694" t="s">
        <v>2946</v>
      </c>
      <c r="B25" s="672">
        <v>43896.566562499997</v>
      </c>
      <c r="C25" s="689" t="s">
        <v>704</v>
      </c>
      <c r="D25" s="689" t="s">
        <v>2463</v>
      </c>
      <c r="E25" s="689" t="s">
        <v>2091</v>
      </c>
      <c r="F25" s="689" t="s">
        <v>90</v>
      </c>
      <c r="G25" s="689" t="s">
        <v>69</v>
      </c>
      <c r="H25" s="689" t="s">
        <v>2596</v>
      </c>
      <c r="I25" s="673" t="s">
        <v>2596</v>
      </c>
      <c r="J25" s="689" t="s">
        <v>3139</v>
      </c>
      <c r="K25" s="689" t="s">
        <v>2724</v>
      </c>
      <c r="P25"/>
      <c r="Q25"/>
    </row>
    <row r="26" spans="1:18" hidden="1" x14ac:dyDescent="0.25">
      <c r="A26" s="694" t="s">
        <v>2947</v>
      </c>
      <c r="B26" s="672">
        <v>43896.572615740741</v>
      </c>
      <c r="C26" s="689" t="s">
        <v>704</v>
      </c>
      <c r="D26" s="689" t="s">
        <v>2463</v>
      </c>
      <c r="E26" s="689" t="s">
        <v>2092</v>
      </c>
      <c r="F26" s="689" t="s">
        <v>90</v>
      </c>
      <c r="G26" s="689" t="s">
        <v>69</v>
      </c>
      <c r="H26" s="689" t="s">
        <v>2596</v>
      </c>
      <c r="I26" s="673" t="s">
        <v>2596</v>
      </c>
      <c r="J26" s="689" t="s">
        <v>3139</v>
      </c>
      <c r="K26" s="689" t="s">
        <v>2724</v>
      </c>
      <c r="P26"/>
      <c r="Q26"/>
    </row>
    <row r="27" spans="1:18" hidden="1" x14ac:dyDescent="0.25">
      <c r="A27" s="694" t="s">
        <v>2948</v>
      </c>
      <c r="B27" s="672">
        <v>43896.57603009259</v>
      </c>
      <c r="C27" s="689" t="s">
        <v>704</v>
      </c>
      <c r="D27" s="689" t="s">
        <v>2463</v>
      </c>
      <c r="E27" s="689" t="s">
        <v>2093</v>
      </c>
      <c r="F27" s="689" t="s">
        <v>90</v>
      </c>
      <c r="G27" s="689" t="s">
        <v>69</v>
      </c>
      <c r="H27" s="689" t="s">
        <v>654</v>
      </c>
      <c r="I27" s="673" t="s">
        <v>654</v>
      </c>
      <c r="J27" s="689" t="s">
        <v>3145</v>
      </c>
      <c r="K27" s="689" t="s">
        <v>2724</v>
      </c>
      <c r="P27"/>
      <c r="Q27"/>
    </row>
    <row r="28" spans="1:18" hidden="1" x14ac:dyDescent="0.25">
      <c r="A28" s="694" t="s">
        <v>2949</v>
      </c>
      <c r="B28" s="672">
        <v>43896.581226851849</v>
      </c>
      <c r="C28" s="689" t="s">
        <v>704</v>
      </c>
      <c r="D28" s="689" t="s">
        <v>2463</v>
      </c>
      <c r="E28" s="689" t="s">
        <v>2094</v>
      </c>
      <c r="F28" s="689" t="s">
        <v>90</v>
      </c>
      <c r="G28" s="689" t="s">
        <v>69</v>
      </c>
      <c r="H28" s="689" t="s">
        <v>654</v>
      </c>
      <c r="I28" s="673" t="s">
        <v>703</v>
      </c>
      <c r="J28" s="689" t="s">
        <v>3146</v>
      </c>
      <c r="K28" s="689" t="s">
        <v>2724</v>
      </c>
      <c r="P28"/>
      <c r="Q28"/>
    </row>
    <row r="29" spans="1:18" hidden="1" x14ac:dyDescent="0.25">
      <c r="A29" s="694" t="s">
        <v>2950</v>
      </c>
      <c r="B29" s="672">
        <v>43896.58525462963</v>
      </c>
      <c r="C29" s="689" t="s">
        <v>704</v>
      </c>
      <c r="D29" s="689" t="s">
        <v>2463</v>
      </c>
      <c r="E29" s="689" t="s">
        <v>2095</v>
      </c>
      <c r="F29" s="689" t="s">
        <v>90</v>
      </c>
      <c r="G29" s="689" t="s">
        <v>69</v>
      </c>
      <c r="H29" s="689" t="s">
        <v>2596</v>
      </c>
      <c r="I29" s="673" t="s">
        <v>2596</v>
      </c>
      <c r="J29" s="689" t="s">
        <v>3139</v>
      </c>
      <c r="K29" s="689" t="s">
        <v>2724</v>
      </c>
      <c r="P29"/>
      <c r="Q29"/>
    </row>
    <row r="30" spans="1:18" hidden="1" x14ac:dyDescent="0.25">
      <c r="A30" s="694" t="s">
        <v>2951</v>
      </c>
      <c r="B30" s="672">
        <v>43896.590138888889</v>
      </c>
      <c r="C30" s="689" t="s">
        <v>704</v>
      </c>
      <c r="D30" s="689" t="s">
        <v>2463</v>
      </c>
      <c r="E30" s="689" t="s">
        <v>2096</v>
      </c>
      <c r="F30" s="689" t="s">
        <v>90</v>
      </c>
      <c r="G30" s="689" t="s">
        <v>69</v>
      </c>
      <c r="H30" s="689" t="s">
        <v>2612</v>
      </c>
      <c r="I30" s="673" t="s">
        <v>2037</v>
      </c>
      <c r="J30" s="689" t="s">
        <v>3147</v>
      </c>
      <c r="K30" s="689" t="s">
        <v>2724</v>
      </c>
      <c r="P30"/>
      <c r="Q30"/>
    </row>
    <row r="31" spans="1:18" hidden="1" x14ac:dyDescent="0.25">
      <c r="A31" s="694" t="s">
        <v>2952</v>
      </c>
      <c r="B31" s="672">
        <v>43896.59175925926</v>
      </c>
      <c r="C31" s="689" t="s">
        <v>704</v>
      </c>
      <c r="D31" s="689" t="s">
        <v>2463</v>
      </c>
      <c r="E31" s="689" t="s">
        <v>2097</v>
      </c>
      <c r="F31" s="689" t="s">
        <v>90</v>
      </c>
      <c r="G31" s="689" t="s">
        <v>69</v>
      </c>
      <c r="H31" s="689" t="s">
        <v>2596</v>
      </c>
      <c r="I31" s="673" t="s">
        <v>2596</v>
      </c>
      <c r="J31" s="689" t="s">
        <v>3139</v>
      </c>
      <c r="K31" s="689" t="s">
        <v>2724</v>
      </c>
      <c r="P31"/>
      <c r="Q31"/>
    </row>
    <row r="32" spans="1:18" hidden="1" x14ac:dyDescent="0.25">
      <c r="A32" s="694" t="s">
        <v>2953</v>
      </c>
      <c r="B32" s="672">
        <v>43896.600289351853</v>
      </c>
      <c r="C32" s="689" t="s">
        <v>704</v>
      </c>
      <c r="D32" s="689" t="s">
        <v>2463</v>
      </c>
      <c r="E32" s="689" t="s">
        <v>2189</v>
      </c>
      <c r="F32" s="689" t="s">
        <v>90</v>
      </c>
      <c r="G32" s="689" t="s">
        <v>69</v>
      </c>
      <c r="H32" s="689" t="s">
        <v>653</v>
      </c>
      <c r="I32" s="673" t="s">
        <v>653</v>
      </c>
      <c r="J32" s="689" t="s">
        <v>3148</v>
      </c>
      <c r="K32" s="689" t="s">
        <v>2724</v>
      </c>
      <c r="P32"/>
      <c r="Q32"/>
    </row>
    <row r="33" spans="1:17" hidden="1" x14ac:dyDescent="0.25">
      <c r="A33" s="694" t="s">
        <v>2954</v>
      </c>
      <c r="B33" s="672">
        <v>43896.603043981479</v>
      </c>
      <c r="C33" s="689" t="s">
        <v>704</v>
      </c>
      <c r="D33" s="689" t="s">
        <v>2463</v>
      </c>
      <c r="E33" s="689" t="s">
        <v>2098</v>
      </c>
      <c r="F33" s="689" t="s">
        <v>90</v>
      </c>
      <c r="G33" s="689" t="s">
        <v>69</v>
      </c>
      <c r="H33" s="689" t="s">
        <v>653</v>
      </c>
      <c r="I33" s="673" t="s">
        <v>653</v>
      </c>
      <c r="J33" s="689" t="s">
        <v>3149</v>
      </c>
      <c r="K33" s="689" t="s">
        <v>2724</v>
      </c>
      <c r="P33"/>
      <c r="Q33"/>
    </row>
    <row r="34" spans="1:17" hidden="1" x14ac:dyDescent="0.25">
      <c r="A34" s="694" t="s">
        <v>2955</v>
      </c>
      <c r="B34" s="672">
        <v>43896.603738425925</v>
      </c>
      <c r="C34" s="689" t="s">
        <v>704</v>
      </c>
      <c r="D34" s="689" t="s">
        <v>2463</v>
      </c>
      <c r="E34" s="689" t="s">
        <v>2099</v>
      </c>
      <c r="F34" s="689" t="s">
        <v>90</v>
      </c>
      <c r="G34" s="689" t="s">
        <v>69</v>
      </c>
      <c r="H34" s="689" t="s">
        <v>2596</v>
      </c>
      <c r="I34" s="673" t="s">
        <v>2596</v>
      </c>
      <c r="J34" s="689" t="s">
        <v>3139</v>
      </c>
      <c r="K34" s="689" t="s">
        <v>2724</v>
      </c>
    </row>
    <row r="35" spans="1:17" hidden="1" x14ac:dyDescent="0.25">
      <c r="A35" s="694" t="s">
        <v>2956</v>
      </c>
      <c r="B35" s="672">
        <v>43896.604780092595</v>
      </c>
      <c r="C35" s="689" t="s">
        <v>704</v>
      </c>
      <c r="D35" s="689" t="s">
        <v>2463</v>
      </c>
      <c r="E35" s="689" t="s">
        <v>2190</v>
      </c>
      <c r="F35" s="689" t="s">
        <v>90</v>
      </c>
      <c r="G35" s="689" t="s">
        <v>69</v>
      </c>
      <c r="H35" s="689" t="s">
        <v>2596</v>
      </c>
      <c r="I35" s="673" t="s">
        <v>2596</v>
      </c>
      <c r="J35" s="689" t="s">
        <v>3139</v>
      </c>
      <c r="K35" s="689" t="s">
        <v>2724</v>
      </c>
    </row>
    <row r="36" spans="1:17" hidden="1" x14ac:dyDescent="0.25">
      <c r="A36" s="694" t="s">
        <v>2957</v>
      </c>
      <c r="B36" s="672">
        <v>43896.605532407404</v>
      </c>
      <c r="C36" s="689" t="s">
        <v>704</v>
      </c>
      <c r="D36" s="689" t="s">
        <v>2463</v>
      </c>
      <c r="E36" s="689" t="s">
        <v>2100</v>
      </c>
      <c r="F36" s="689" t="s">
        <v>90</v>
      </c>
      <c r="G36" s="689" t="s">
        <v>69</v>
      </c>
      <c r="H36" s="689" t="s">
        <v>2596</v>
      </c>
      <c r="I36" s="673" t="s">
        <v>2596</v>
      </c>
      <c r="J36" s="689" t="s">
        <v>3139</v>
      </c>
      <c r="K36" s="689" t="s">
        <v>2724</v>
      </c>
    </row>
    <row r="37" spans="1:17" hidden="1" x14ac:dyDescent="0.25">
      <c r="A37" s="694" t="s">
        <v>2958</v>
      </c>
      <c r="B37" s="672">
        <v>43896.60696759259</v>
      </c>
      <c r="C37" s="689" t="s">
        <v>704</v>
      </c>
      <c r="D37" s="689" t="s">
        <v>1269</v>
      </c>
      <c r="E37" s="689" t="s">
        <v>2101</v>
      </c>
      <c r="F37" s="689" t="s">
        <v>90</v>
      </c>
      <c r="G37" s="689" t="s">
        <v>69</v>
      </c>
      <c r="H37" s="689" t="s">
        <v>2596</v>
      </c>
      <c r="I37" s="673" t="s">
        <v>2596</v>
      </c>
      <c r="J37" s="689" t="s">
        <v>3139</v>
      </c>
      <c r="K37" s="689" t="s">
        <v>2724</v>
      </c>
    </row>
    <row r="38" spans="1:17" hidden="1" x14ac:dyDescent="0.25">
      <c r="A38" s="694" t="s">
        <v>2959</v>
      </c>
      <c r="B38" s="672">
        <v>43896.61550925926</v>
      </c>
      <c r="C38" s="689" t="s">
        <v>704</v>
      </c>
      <c r="D38" s="689" t="s">
        <v>1269</v>
      </c>
      <c r="E38" s="689" t="s">
        <v>2102</v>
      </c>
      <c r="F38" s="689" t="s">
        <v>90</v>
      </c>
      <c r="G38" s="689" t="s">
        <v>69</v>
      </c>
      <c r="H38" s="676" t="s">
        <v>657</v>
      </c>
      <c r="I38" s="696" t="s">
        <v>657</v>
      </c>
      <c r="J38" s="689" t="s">
        <v>3150</v>
      </c>
      <c r="K38" s="689" t="s">
        <v>2724</v>
      </c>
    </row>
    <row r="39" spans="1:17" hidden="1" x14ac:dyDescent="0.25">
      <c r="A39" s="694" t="s">
        <v>2960</v>
      </c>
      <c r="B39" s="672">
        <v>43896.621064814812</v>
      </c>
      <c r="C39" s="689" t="s">
        <v>704</v>
      </c>
      <c r="D39" s="689" t="s">
        <v>1269</v>
      </c>
      <c r="E39" s="689" t="s">
        <v>2191</v>
      </c>
      <c r="F39" s="689" t="s">
        <v>90</v>
      </c>
      <c r="G39" s="689" t="s">
        <v>69</v>
      </c>
      <c r="H39" s="689" t="s">
        <v>657</v>
      </c>
      <c r="I39" s="673" t="s">
        <v>657</v>
      </c>
      <c r="J39" s="689" t="s">
        <v>3151</v>
      </c>
      <c r="K39" s="689" t="s">
        <v>2724</v>
      </c>
    </row>
    <row r="40" spans="1:17" hidden="1" x14ac:dyDescent="0.25">
      <c r="A40" s="694" t="s">
        <v>2961</v>
      </c>
      <c r="B40" s="672">
        <v>43896.622291666667</v>
      </c>
      <c r="C40" s="689" t="s">
        <v>704</v>
      </c>
      <c r="D40" s="689" t="s">
        <v>1269</v>
      </c>
      <c r="E40" s="689" t="s">
        <v>2103</v>
      </c>
      <c r="F40" s="689" t="s">
        <v>90</v>
      </c>
      <c r="G40" s="689" t="s">
        <v>69</v>
      </c>
      <c r="H40" s="689" t="s">
        <v>2596</v>
      </c>
      <c r="I40" s="673" t="s">
        <v>2596</v>
      </c>
      <c r="J40" s="689" t="s">
        <v>3139</v>
      </c>
      <c r="K40" s="689" t="s">
        <v>2724</v>
      </c>
    </row>
    <row r="41" spans="1:17" hidden="1" x14ac:dyDescent="0.25">
      <c r="A41" s="694" t="s">
        <v>2962</v>
      </c>
      <c r="B41" s="672">
        <v>43896.627800925926</v>
      </c>
      <c r="C41" s="689" t="s">
        <v>704</v>
      </c>
      <c r="D41" s="689" t="s">
        <v>1269</v>
      </c>
      <c r="E41" s="689" t="s">
        <v>2192</v>
      </c>
      <c r="F41" s="689" t="s">
        <v>90</v>
      </c>
      <c r="G41" s="689" t="s">
        <v>69</v>
      </c>
      <c r="H41" s="689" t="s">
        <v>3152</v>
      </c>
      <c r="I41" s="673" t="s">
        <v>3152</v>
      </c>
      <c r="J41" s="689" t="s">
        <v>3153</v>
      </c>
      <c r="K41" s="689" t="s">
        <v>2724</v>
      </c>
    </row>
    <row r="42" spans="1:17" hidden="1" x14ac:dyDescent="0.25">
      <c r="A42" s="694" t="s">
        <v>2963</v>
      </c>
      <c r="B42" s="672">
        <v>43896.629004629627</v>
      </c>
      <c r="C42" s="689" t="s">
        <v>704</v>
      </c>
      <c r="D42" s="689" t="s">
        <v>1269</v>
      </c>
      <c r="E42" s="689" t="s">
        <v>2193</v>
      </c>
      <c r="F42" s="689" t="s">
        <v>90</v>
      </c>
      <c r="G42" s="689" t="s">
        <v>69</v>
      </c>
      <c r="H42" s="689" t="s">
        <v>2596</v>
      </c>
      <c r="I42" s="673" t="s">
        <v>2596</v>
      </c>
      <c r="J42" s="689" t="s">
        <v>3139</v>
      </c>
      <c r="K42" s="689" t="s">
        <v>2724</v>
      </c>
    </row>
    <row r="43" spans="1:17" s="687" customFormat="1" hidden="1" x14ac:dyDescent="0.25">
      <c r="A43" s="694" t="s">
        <v>2964</v>
      </c>
      <c r="B43" s="672">
        <v>43896.629513888889</v>
      </c>
      <c r="C43" s="689" t="s">
        <v>704</v>
      </c>
      <c r="D43" s="689" t="s">
        <v>1269</v>
      </c>
      <c r="E43" s="689" t="s">
        <v>2194</v>
      </c>
      <c r="F43" s="689" t="s">
        <v>90</v>
      </c>
      <c r="G43" s="689" t="s">
        <v>69</v>
      </c>
      <c r="H43" s="689" t="s">
        <v>2596</v>
      </c>
      <c r="I43" s="673" t="s">
        <v>2596</v>
      </c>
      <c r="J43" s="689" t="s">
        <v>3139</v>
      </c>
      <c r="K43" s="689" t="s">
        <v>2724</v>
      </c>
    </row>
    <row r="44" spans="1:17" s="687" customFormat="1" hidden="1" x14ac:dyDescent="0.25">
      <c r="A44" s="694" t="s">
        <v>2965</v>
      </c>
      <c r="B44" s="672">
        <v>43896.630150462966</v>
      </c>
      <c r="C44" s="689" t="s">
        <v>704</v>
      </c>
      <c r="D44" s="689" t="s">
        <v>1269</v>
      </c>
      <c r="E44" s="689" t="s">
        <v>2195</v>
      </c>
      <c r="F44" s="689" t="s">
        <v>90</v>
      </c>
      <c r="G44" s="689" t="s">
        <v>69</v>
      </c>
      <c r="H44" s="689" t="s">
        <v>2596</v>
      </c>
      <c r="I44" s="673" t="s">
        <v>2596</v>
      </c>
      <c r="J44" s="689" t="s">
        <v>3139</v>
      </c>
      <c r="K44" s="689" t="s">
        <v>2724</v>
      </c>
    </row>
    <row r="45" spans="1:17" hidden="1" x14ac:dyDescent="0.25">
      <c r="A45" s="694" t="s">
        <v>3078</v>
      </c>
      <c r="B45" s="672">
        <v>43895.723344907405</v>
      </c>
      <c r="C45" s="689" t="s">
        <v>706</v>
      </c>
      <c r="D45" s="689" t="s">
        <v>1275</v>
      </c>
      <c r="E45" s="689" t="s">
        <v>1650</v>
      </c>
      <c r="F45" s="689" t="s">
        <v>90</v>
      </c>
      <c r="G45" s="689" t="s">
        <v>69</v>
      </c>
      <c r="H45" s="689" t="s">
        <v>3179</v>
      </c>
      <c r="I45" s="673" t="s">
        <v>3179</v>
      </c>
      <c r="J45" s="689" t="s">
        <v>3180</v>
      </c>
      <c r="K45" s="689" t="s">
        <v>3018</v>
      </c>
    </row>
    <row r="46" spans="1:17" hidden="1" x14ac:dyDescent="0.25">
      <c r="A46" s="694" t="s">
        <v>3079</v>
      </c>
      <c r="B46" s="672">
        <v>43895.72483796296</v>
      </c>
      <c r="C46" s="689" t="s">
        <v>706</v>
      </c>
      <c r="D46" s="689" t="s">
        <v>1275</v>
      </c>
      <c r="E46" s="689" t="s">
        <v>1651</v>
      </c>
      <c r="F46" s="689" t="s">
        <v>90</v>
      </c>
      <c r="G46" s="689" t="s">
        <v>69</v>
      </c>
      <c r="H46" s="689" t="s">
        <v>2596</v>
      </c>
      <c r="I46" s="673" t="s">
        <v>2596</v>
      </c>
      <c r="J46" s="689" t="s">
        <v>3181</v>
      </c>
      <c r="K46" s="689" t="s">
        <v>3018</v>
      </c>
    </row>
    <row r="47" spans="1:17" hidden="1" x14ac:dyDescent="0.25">
      <c r="A47" s="694" t="s">
        <v>3080</v>
      </c>
      <c r="B47" s="672">
        <v>43895.726203703707</v>
      </c>
      <c r="C47" s="689" t="s">
        <v>706</v>
      </c>
      <c r="D47" s="689" t="s">
        <v>1275</v>
      </c>
      <c r="E47" s="689" t="s">
        <v>1652</v>
      </c>
      <c r="F47" s="689" t="s">
        <v>90</v>
      </c>
      <c r="G47" s="689" t="s">
        <v>69</v>
      </c>
      <c r="H47" s="183">
        <v>0</v>
      </c>
      <c r="I47" s="673" t="s">
        <v>653</v>
      </c>
      <c r="J47" s="689" t="s">
        <v>3182</v>
      </c>
      <c r="K47" s="689" t="s">
        <v>3018</v>
      </c>
    </row>
    <row r="48" spans="1:17" hidden="1" x14ac:dyDescent="0.25">
      <c r="A48" s="694" t="s">
        <v>3081</v>
      </c>
      <c r="B48" s="672">
        <v>43895.727349537039</v>
      </c>
      <c r="C48" s="689" t="s">
        <v>706</v>
      </c>
      <c r="D48" s="689" t="s">
        <v>1275</v>
      </c>
      <c r="E48" s="689" t="s">
        <v>1653</v>
      </c>
      <c r="F48" s="689" t="s">
        <v>90</v>
      </c>
      <c r="G48" s="689" t="s">
        <v>69</v>
      </c>
      <c r="H48" s="689" t="s">
        <v>653</v>
      </c>
      <c r="I48" s="673" t="s">
        <v>653</v>
      </c>
      <c r="J48" s="689" t="s">
        <v>3182</v>
      </c>
      <c r="K48" s="689" t="s">
        <v>3018</v>
      </c>
    </row>
    <row r="49" spans="1:11" hidden="1" x14ac:dyDescent="0.25">
      <c r="A49" s="694" t="s">
        <v>3082</v>
      </c>
      <c r="B49" s="672">
        <v>43895.72861111111</v>
      </c>
      <c r="C49" s="689" t="s">
        <v>706</v>
      </c>
      <c r="D49" s="689" t="s">
        <v>1275</v>
      </c>
      <c r="E49" s="689" t="s">
        <v>1654</v>
      </c>
      <c r="F49" s="689" t="s">
        <v>90</v>
      </c>
      <c r="G49" s="689" t="s">
        <v>69</v>
      </c>
      <c r="H49" s="183">
        <v>1</v>
      </c>
      <c r="I49" s="673" t="s">
        <v>703</v>
      </c>
      <c r="J49" s="689" t="s">
        <v>3183</v>
      </c>
      <c r="K49" s="689" t="s">
        <v>3018</v>
      </c>
    </row>
    <row r="50" spans="1:11" hidden="1" x14ac:dyDescent="0.25">
      <c r="A50" s="694" t="s">
        <v>3083</v>
      </c>
      <c r="B50" s="672">
        <v>43895.733101851853</v>
      </c>
      <c r="C50" s="689" t="s">
        <v>706</v>
      </c>
      <c r="D50" s="689" t="s">
        <v>1275</v>
      </c>
      <c r="E50" s="689" t="s">
        <v>1655</v>
      </c>
      <c r="F50" s="689" t="s">
        <v>90</v>
      </c>
      <c r="G50" s="689" t="s">
        <v>69</v>
      </c>
      <c r="H50" s="183">
        <v>0</v>
      </c>
      <c r="I50" s="673" t="s">
        <v>657</v>
      </c>
      <c r="J50" s="689" t="s">
        <v>3184</v>
      </c>
      <c r="K50" s="689" t="s">
        <v>3018</v>
      </c>
    </row>
    <row r="51" spans="1:11" hidden="1" x14ac:dyDescent="0.25">
      <c r="A51" s="694" t="s">
        <v>3084</v>
      </c>
      <c r="B51" s="672">
        <v>43895.734571759262</v>
      </c>
      <c r="C51" s="689" t="s">
        <v>706</v>
      </c>
      <c r="D51" s="689" t="s">
        <v>1275</v>
      </c>
      <c r="E51" s="689" t="s">
        <v>1656</v>
      </c>
      <c r="F51" s="689" t="s">
        <v>90</v>
      </c>
      <c r="G51" s="689" t="s">
        <v>69</v>
      </c>
      <c r="H51" s="689" t="s">
        <v>2596</v>
      </c>
      <c r="I51" s="183">
        <v>2</v>
      </c>
      <c r="J51" s="689" t="s">
        <v>3185</v>
      </c>
      <c r="K51" s="689" t="s">
        <v>3018</v>
      </c>
    </row>
    <row r="52" spans="1:11" hidden="1" x14ac:dyDescent="0.25">
      <c r="A52" s="694" t="s">
        <v>3085</v>
      </c>
      <c r="B52" s="672">
        <v>43895.735671296294</v>
      </c>
      <c r="C52" s="689" t="s">
        <v>706</v>
      </c>
      <c r="D52" s="689" t="s">
        <v>1275</v>
      </c>
      <c r="E52" s="689" t="s">
        <v>1657</v>
      </c>
      <c r="F52" s="689" t="s">
        <v>90</v>
      </c>
      <c r="G52" s="689" t="s">
        <v>69</v>
      </c>
      <c r="H52" s="689" t="s">
        <v>2596</v>
      </c>
      <c r="I52" s="673" t="s">
        <v>2596</v>
      </c>
      <c r="J52" s="689" t="s">
        <v>3186</v>
      </c>
      <c r="K52" s="689" t="s">
        <v>3018</v>
      </c>
    </row>
    <row r="53" spans="1:11" hidden="1" x14ac:dyDescent="0.25">
      <c r="A53" s="694" t="s">
        <v>3086</v>
      </c>
      <c r="B53" s="672">
        <v>43895.736990740741</v>
      </c>
      <c r="C53" s="689" t="s">
        <v>706</v>
      </c>
      <c r="D53" s="689" t="s">
        <v>1275</v>
      </c>
      <c r="E53" s="689" t="s">
        <v>1658</v>
      </c>
      <c r="F53" s="689" t="s">
        <v>90</v>
      </c>
      <c r="G53" s="689" t="s">
        <v>69</v>
      </c>
      <c r="H53" s="689" t="s">
        <v>2596</v>
      </c>
      <c r="I53" s="673" t="s">
        <v>2596</v>
      </c>
      <c r="J53" s="689" t="s">
        <v>3186</v>
      </c>
      <c r="K53" s="689" t="s">
        <v>3018</v>
      </c>
    </row>
    <row r="54" spans="1:11" hidden="1" x14ac:dyDescent="0.25">
      <c r="A54" s="694" t="s">
        <v>3087</v>
      </c>
      <c r="B54" s="672">
        <v>43895.737986111111</v>
      </c>
      <c r="C54" s="689" t="s">
        <v>706</v>
      </c>
      <c r="D54" s="689" t="s">
        <v>1275</v>
      </c>
      <c r="E54" s="689" t="s">
        <v>1659</v>
      </c>
      <c r="F54" s="689" t="s">
        <v>90</v>
      </c>
      <c r="G54" s="689" t="s">
        <v>69</v>
      </c>
      <c r="H54" s="689" t="s">
        <v>2596</v>
      </c>
      <c r="I54" s="673" t="s">
        <v>2596</v>
      </c>
      <c r="J54" s="689" t="s">
        <v>3186</v>
      </c>
      <c r="K54" s="689" t="s">
        <v>3018</v>
      </c>
    </row>
    <row r="55" spans="1:11" hidden="1" x14ac:dyDescent="0.25">
      <c r="A55" s="694" t="s">
        <v>3088</v>
      </c>
      <c r="B55" s="672">
        <v>43896.435219907406</v>
      </c>
      <c r="C55" s="689" t="s">
        <v>706</v>
      </c>
      <c r="D55" s="689" t="s">
        <v>1275</v>
      </c>
      <c r="E55" s="689" t="s">
        <v>1660</v>
      </c>
      <c r="F55" s="689" t="s">
        <v>90</v>
      </c>
      <c r="G55" s="689" t="s">
        <v>69</v>
      </c>
      <c r="H55" s="689" t="s">
        <v>2596</v>
      </c>
      <c r="I55" s="673" t="s">
        <v>2596</v>
      </c>
      <c r="J55" s="689" t="s">
        <v>3215</v>
      </c>
      <c r="K55" s="689" t="s">
        <v>3018</v>
      </c>
    </row>
    <row r="56" spans="1:11" hidden="1" x14ac:dyDescent="0.25">
      <c r="A56" s="694" t="s">
        <v>3089</v>
      </c>
      <c r="B56" s="672">
        <v>43896.437581018516</v>
      </c>
      <c r="C56" s="689" t="s">
        <v>706</v>
      </c>
      <c r="D56" s="689" t="s">
        <v>1275</v>
      </c>
      <c r="E56" s="689" t="s">
        <v>1661</v>
      </c>
      <c r="F56" s="689" t="s">
        <v>90</v>
      </c>
      <c r="G56" s="689" t="s">
        <v>69</v>
      </c>
      <c r="H56" s="689" t="s">
        <v>2596</v>
      </c>
      <c r="I56" s="673" t="s">
        <v>2596</v>
      </c>
      <c r="J56" s="689" t="s">
        <v>3216</v>
      </c>
      <c r="K56" s="689" t="s">
        <v>3018</v>
      </c>
    </row>
    <row r="57" spans="1:11" hidden="1" x14ac:dyDescent="0.25">
      <c r="A57" s="694" t="s">
        <v>3090</v>
      </c>
      <c r="B57" s="672">
        <v>43896.439560185187</v>
      </c>
      <c r="C57" s="689" t="s">
        <v>706</v>
      </c>
      <c r="D57" s="689" t="s">
        <v>1275</v>
      </c>
      <c r="E57" s="689" t="s">
        <v>1821</v>
      </c>
      <c r="F57" s="689" t="s">
        <v>90</v>
      </c>
      <c r="G57" s="689" t="s">
        <v>69</v>
      </c>
      <c r="H57" s="689" t="s">
        <v>2596</v>
      </c>
      <c r="I57" s="673" t="s">
        <v>2596</v>
      </c>
      <c r="J57" s="689" t="s">
        <v>3217</v>
      </c>
      <c r="K57" s="689" t="s">
        <v>3018</v>
      </c>
    </row>
    <row r="58" spans="1:11" hidden="1" x14ac:dyDescent="0.25">
      <c r="A58" s="694" t="s">
        <v>3091</v>
      </c>
      <c r="B58" s="672">
        <v>43895.740277777775</v>
      </c>
      <c r="C58" s="689" t="s">
        <v>706</v>
      </c>
      <c r="D58" s="689" t="s">
        <v>1274</v>
      </c>
      <c r="E58" s="689" t="s">
        <v>1822</v>
      </c>
      <c r="F58" s="689" t="s">
        <v>90</v>
      </c>
      <c r="G58" s="689" t="s">
        <v>69</v>
      </c>
      <c r="H58" s="689" t="s">
        <v>3179</v>
      </c>
      <c r="I58" s="673" t="s">
        <v>3179</v>
      </c>
      <c r="J58" s="689" t="s">
        <v>3180</v>
      </c>
      <c r="K58" s="689" t="s">
        <v>3018</v>
      </c>
    </row>
    <row r="59" spans="1:11" hidden="1" x14ac:dyDescent="0.25">
      <c r="A59" s="694" t="s">
        <v>3092</v>
      </c>
      <c r="B59" s="672">
        <v>43896.432557870372</v>
      </c>
      <c r="C59" s="689" t="s">
        <v>706</v>
      </c>
      <c r="D59" s="689" t="s">
        <v>1274</v>
      </c>
      <c r="E59" s="689" t="s">
        <v>1823</v>
      </c>
      <c r="F59" s="689" t="s">
        <v>90</v>
      </c>
      <c r="G59" s="689" t="s">
        <v>69</v>
      </c>
      <c r="H59" s="689" t="s">
        <v>653</v>
      </c>
      <c r="I59" s="673" t="s">
        <v>653</v>
      </c>
      <c r="J59" s="689" t="s">
        <v>3213</v>
      </c>
      <c r="K59" s="689" t="s">
        <v>3018</v>
      </c>
    </row>
    <row r="60" spans="1:11" hidden="1" x14ac:dyDescent="0.25">
      <c r="A60" s="694" t="s">
        <v>3093</v>
      </c>
      <c r="B60" s="672">
        <v>43896.434201388889</v>
      </c>
      <c r="C60" s="689" t="s">
        <v>706</v>
      </c>
      <c r="D60" s="689" t="s">
        <v>1274</v>
      </c>
      <c r="E60" s="689" t="s">
        <v>1824</v>
      </c>
      <c r="F60" s="689" t="s">
        <v>90</v>
      </c>
      <c r="G60" s="689" t="s">
        <v>69</v>
      </c>
      <c r="H60" s="689" t="s">
        <v>2596</v>
      </c>
      <c r="I60" s="673" t="s">
        <v>2596</v>
      </c>
      <c r="J60" s="689" t="s">
        <v>3214</v>
      </c>
      <c r="K60" s="689" t="s">
        <v>3018</v>
      </c>
    </row>
    <row r="61" spans="1:11" hidden="1" x14ac:dyDescent="0.25">
      <c r="A61" s="694" t="s">
        <v>3094</v>
      </c>
      <c r="B61" s="672">
        <v>43895.742858796293</v>
      </c>
      <c r="C61" s="689" t="s">
        <v>706</v>
      </c>
      <c r="D61" s="689" t="s">
        <v>1274</v>
      </c>
      <c r="E61" s="689" t="s">
        <v>1825</v>
      </c>
      <c r="F61" s="689" t="s">
        <v>90</v>
      </c>
      <c r="G61" s="689" t="s">
        <v>69</v>
      </c>
      <c r="H61" s="689" t="s">
        <v>657</v>
      </c>
      <c r="I61" s="673" t="s">
        <v>3187</v>
      </c>
      <c r="J61" s="689" t="s">
        <v>3188</v>
      </c>
      <c r="K61" s="689" t="s">
        <v>3018</v>
      </c>
    </row>
    <row r="62" spans="1:11" hidden="1" x14ac:dyDescent="0.25">
      <c r="A62" s="694" t="s">
        <v>3095</v>
      </c>
      <c r="B62" s="672">
        <v>43895.745717592596</v>
      </c>
      <c r="C62" s="689" t="s">
        <v>706</v>
      </c>
      <c r="D62" s="689" t="s">
        <v>1274</v>
      </c>
      <c r="E62" s="676" t="s">
        <v>1826</v>
      </c>
      <c r="F62" s="689" t="s">
        <v>90</v>
      </c>
      <c r="G62" s="689" t="s">
        <v>69</v>
      </c>
      <c r="H62" s="689" t="s">
        <v>687</v>
      </c>
      <c r="I62" s="673" t="s">
        <v>3189</v>
      </c>
      <c r="J62" s="689" t="s">
        <v>3190</v>
      </c>
      <c r="K62" s="689" t="s">
        <v>3018</v>
      </c>
    </row>
    <row r="63" spans="1:11" hidden="1" x14ac:dyDescent="0.25">
      <c r="A63" s="694" t="s">
        <v>3096</v>
      </c>
      <c r="B63" s="672">
        <v>43895.747916666667</v>
      </c>
      <c r="C63" s="689" t="s">
        <v>706</v>
      </c>
      <c r="D63" s="689" t="s">
        <v>1274</v>
      </c>
      <c r="E63" s="676" t="s">
        <v>1827</v>
      </c>
      <c r="F63" s="689" t="s">
        <v>90</v>
      </c>
      <c r="G63" s="689" t="s">
        <v>69</v>
      </c>
      <c r="H63" s="689" t="s">
        <v>2596</v>
      </c>
      <c r="I63" s="673" t="s">
        <v>2596</v>
      </c>
      <c r="J63" s="689" t="s">
        <v>3191</v>
      </c>
      <c r="K63" s="689" t="s">
        <v>3018</v>
      </c>
    </row>
    <row r="64" spans="1:11" hidden="1" x14ac:dyDescent="0.25">
      <c r="A64" s="694" t="s">
        <v>3097</v>
      </c>
      <c r="B64" s="672">
        <v>43895.750462962962</v>
      </c>
      <c r="C64" s="689" t="s">
        <v>706</v>
      </c>
      <c r="D64" s="689" t="s">
        <v>1274</v>
      </c>
      <c r="E64" s="676" t="s">
        <v>1828</v>
      </c>
      <c r="F64" s="689" t="s">
        <v>90</v>
      </c>
      <c r="G64" s="689" t="s">
        <v>69</v>
      </c>
      <c r="H64" s="689" t="s">
        <v>2596</v>
      </c>
      <c r="I64" s="673" t="s">
        <v>2596</v>
      </c>
      <c r="J64" s="689" t="s">
        <v>3192</v>
      </c>
      <c r="K64" s="689" t="s">
        <v>3018</v>
      </c>
    </row>
    <row r="65" spans="1:11" hidden="1" x14ac:dyDescent="0.25">
      <c r="A65" s="694" t="s">
        <v>3098</v>
      </c>
      <c r="B65" s="672">
        <v>43895.751886574071</v>
      </c>
      <c r="C65" s="689" t="s">
        <v>706</v>
      </c>
      <c r="D65" s="689" t="s">
        <v>1274</v>
      </c>
      <c r="E65" s="676" t="s">
        <v>1829</v>
      </c>
      <c r="F65" s="689" t="s">
        <v>90</v>
      </c>
      <c r="G65" s="689" t="s">
        <v>69</v>
      </c>
      <c r="H65" s="689" t="s">
        <v>2596</v>
      </c>
      <c r="I65" s="673" t="s">
        <v>2596</v>
      </c>
      <c r="J65" s="689" t="s">
        <v>3193</v>
      </c>
      <c r="K65" s="689" t="s">
        <v>3018</v>
      </c>
    </row>
    <row r="66" spans="1:11" hidden="1" x14ac:dyDescent="0.25">
      <c r="A66" s="694" t="s">
        <v>3099</v>
      </c>
      <c r="B66" s="672">
        <v>43895.753472222219</v>
      </c>
      <c r="C66" s="689" t="s">
        <v>706</v>
      </c>
      <c r="D66" s="689" t="s">
        <v>1274</v>
      </c>
      <c r="E66" s="689" t="s">
        <v>1830</v>
      </c>
      <c r="F66" s="689" t="s">
        <v>90</v>
      </c>
      <c r="G66" s="689" t="s">
        <v>70</v>
      </c>
      <c r="H66" s="689" t="s">
        <v>2596</v>
      </c>
      <c r="I66" s="673" t="s">
        <v>2596</v>
      </c>
      <c r="J66" s="689" t="s">
        <v>3194</v>
      </c>
      <c r="K66" s="689" t="s">
        <v>3018</v>
      </c>
    </row>
    <row r="67" spans="1:11" hidden="1" x14ac:dyDescent="0.25">
      <c r="A67" s="694" t="s">
        <v>3100</v>
      </c>
      <c r="B67" s="672">
        <v>43895.755636574075</v>
      </c>
      <c r="C67" s="689" t="s">
        <v>706</v>
      </c>
      <c r="D67" s="689" t="s">
        <v>1274</v>
      </c>
      <c r="E67" s="689" t="s">
        <v>1831</v>
      </c>
      <c r="F67" s="689" t="s">
        <v>90</v>
      </c>
      <c r="G67" s="689" t="s">
        <v>69</v>
      </c>
      <c r="H67" s="689" t="s">
        <v>2596</v>
      </c>
      <c r="I67" s="673" t="s">
        <v>2596</v>
      </c>
      <c r="J67" s="689" t="s">
        <v>3195</v>
      </c>
      <c r="K67" s="689" t="s">
        <v>3018</v>
      </c>
    </row>
    <row r="68" spans="1:11" hidden="1" x14ac:dyDescent="0.25">
      <c r="A68" s="694" t="s">
        <v>3101</v>
      </c>
      <c r="B68" s="672">
        <v>43895.757465277777</v>
      </c>
      <c r="C68" s="689" t="s">
        <v>706</v>
      </c>
      <c r="D68" s="689" t="s">
        <v>1274</v>
      </c>
      <c r="E68" s="689" t="s">
        <v>1832</v>
      </c>
      <c r="F68" s="689" t="s">
        <v>90</v>
      </c>
      <c r="G68" s="689" t="s">
        <v>69</v>
      </c>
      <c r="H68" s="689" t="s">
        <v>653</v>
      </c>
      <c r="I68" s="673" t="s">
        <v>2596</v>
      </c>
      <c r="J68" s="689" t="s">
        <v>3196</v>
      </c>
      <c r="K68" s="689" t="s">
        <v>3018</v>
      </c>
    </row>
    <row r="69" spans="1:11" hidden="1" x14ac:dyDescent="0.25">
      <c r="A69" s="694" t="s">
        <v>3103</v>
      </c>
      <c r="B69" s="672">
        <v>43896.355011574073</v>
      </c>
      <c r="C69" s="689" t="s">
        <v>706</v>
      </c>
      <c r="D69" s="689" t="s">
        <v>1274</v>
      </c>
      <c r="E69" s="689" t="s">
        <v>1834</v>
      </c>
      <c r="F69" s="689" t="s">
        <v>90</v>
      </c>
      <c r="G69" s="689" t="s">
        <v>69</v>
      </c>
      <c r="H69" s="689" t="s">
        <v>2596</v>
      </c>
      <c r="I69" s="673" t="s">
        <v>2596</v>
      </c>
      <c r="J69" s="689" t="s">
        <v>3192</v>
      </c>
      <c r="K69" s="689" t="s">
        <v>3018</v>
      </c>
    </row>
    <row r="70" spans="1:11" hidden="1" x14ac:dyDescent="0.25">
      <c r="A70" s="694" t="s">
        <v>3104</v>
      </c>
      <c r="B70" s="672">
        <v>43896.363263888888</v>
      </c>
      <c r="C70" s="689" t="s">
        <v>706</v>
      </c>
      <c r="D70" s="689" t="s">
        <v>1274</v>
      </c>
      <c r="E70" s="689" t="s">
        <v>1835</v>
      </c>
      <c r="F70" s="689" t="s">
        <v>90</v>
      </c>
      <c r="G70" s="689" t="s">
        <v>69</v>
      </c>
      <c r="H70" s="689" t="s">
        <v>657</v>
      </c>
      <c r="I70" s="673" t="s">
        <v>657</v>
      </c>
      <c r="J70" s="689" t="s">
        <v>3197</v>
      </c>
      <c r="K70" s="689" t="s">
        <v>3018</v>
      </c>
    </row>
    <row r="71" spans="1:11" hidden="1" x14ac:dyDescent="0.25">
      <c r="A71" s="694" t="s">
        <v>3105</v>
      </c>
      <c r="B71" s="672">
        <v>43896.383275462962</v>
      </c>
      <c r="C71" s="689" t="s">
        <v>706</v>
      </c>
      <c r="D71" s="689" t="s">
        <v>1274</v>
      </c>
      <c r="E71" s="689" t="s">
        <v>1836</v>
      </c>
      <c r="F71" s="689" t="s">
        <v>90</v>
      </c>
      <c r="G71" s="689" t="s">
        <v>69</v>
      </c>
      <c r="H71" s="689" t="s">
        <v>2596</v>
      </c>
      <c r="I71" s="673" t="s">
        <v>2596</v>
      </c>
      <c r="J71" s="689" t="s">
        <v>3198</v>
      </c>
      <c r="K71" s="689" t="s">
        <v>3018</v>
      </c>
    </row>
    <row r="72" spans="1:11" hidden="1" x14ac:dyDescent="0.25">
      <c r="A72" s="694" t="s">
        <v>3106</v>
      </c>
      <c r="B72" s="672">
        <v>43896.385428240741</v>
      </c>
      <c r="C72" s="689" t="s">
        <v>706</v>
      </c>
      <c r="D72" s="689" t="s">
        <v>1274</v>
      </c>
      <c r="E72" s="689" t="s">
        <v>2104</v>
      </c>
      <c r="F72" s="689" t="s">
        <v>90</v>
      </c>
      <c r="G72" s="689" t="s">
        <v>69</v>
      </c>
      <c r="H72" s="689" t="s">
        <v>2596</v>
      </c>
      <c r="I72" s="673" t="s">
        <v>2596</v>
      </c>
      <c r="J72" s="689" t="s">
        <v>3192</v>
      </c>
      <c r="K72" s="689" t="s">
        <v>3018</v>
      </c>
    </row>
    <row r="73" spans="1:11" hidden="1" x14ac:dyDescent="0.25">
      <c r="A73" s="694" t="s">
        <v>3107</v>
      </c>
      <c r="B73" s="672">
        <v>43896.390497685185</v>
      </c>
      <c r="C73" s="689" t="s">
        <v>706</v>
      </c>
      <c r="D73" s="689" t="s">
        <v>1274</v>
      </c>
      <c r="E73" s="689" t="s">
        <v>2105</v>
      </c>
      <c r="F73" s="689" t="s">
        <v>90</v>
      </c>
      <c r="G73" s="689" t="s">
        <v>69</v>
      </c>
      <c r="H73" s="689" t="s">
        <v>655</v>
      </c>
      <c r="I73" s="673" t="s">
        <v>655</v>
      </c>
      <c r="J73" s="689" t="s">
        <v>3199</v>
      </c>
      <c r="K73" s="689" t="s">
        <v>3018</v>
      </c>
    </row>
    <row r="74" spans="1:11" hidden="1" x14ac:dyDescent="0.25">
      <c r="A74" s="694" t="s">
        <v>3108</v>
      </c>
      <c r="B74" s="672">
        <v>43896.395231481481</v>
      </c>
      <c r="C74" s="689" t="s">
        <v>706</v>
      </c>
      <c r="D74" s="689" t="s">
        <v>1274</v>
      </c>
      <c r="E74" s="689" t="s">
        <v>2106</v>
      </c>
      <c r="F74" s="689" t="s">
        <v>90</v>
      </c>
      <c r="G74" s="689" t="s">
        <v>69</v>
      </c>
      <c r="H74" s="689" t="s">
        <v>653</v>
      </c>
      <c r="I74" s="673" t="s">
        <v>653</v>
      </c>
      <c r="J74" s="689" t="s">
        <v>3200</v>
      </c>
      <c r="K74" s="689" t="s">
        <v>3018</v>
      </c>
    </row>
    <row r="75" spans="1:11" hidden="1" x14ac:dyDescent="0.25">
      <c r="A75" s="694" t="s">
        <v>3109</v>
      </c>
      <c r="B75" s="672">
        <v>43896.397118055553</v>
      </c>
      <c r="C75" s="689" t="s">
        <v>706</v>
      </c>
      <c r="D75" s="689" t="s">
        <v>1274</v>
      </c>
      <c r="E75" s="689" t="s">
        <v>2107</v>
      </c>
      <c r="F75" s="689" t="s">
        <v>90</v>
      </c>
      <c r="G75" s="689" t="s">
        <v>69</v>
      </c>
      <c r="H75" s="689" t="s">
        <v>2612</v>
      </c>
      <c r="I75" s="673" t="s">
        <v>2612</v>
      </c>
      <c r="J75" s="689" t="s">
        <v>3201</v>
      </c>
      <c r="K75" s="689" t="s">
        <v>3018</v>
      </c>
    </row>
    <row r="76" spans="1:11" hidden="1" x14ac:dyDescent="0.25">
      <c r="A76" s="694" t="s">
        <v>3110</v>
      </c>
      <c r="B76" s="672">
        <v>43896.405960648146</v>
      </c>
      <c r="C76" s="689" t="s">
        <v>706</v>
      </c>
      <c r="D76" s="689" t="s">
        <v>1274</v>
      </c>
      <c r="E76" s="689" t="s">
        <v>2108</v>
      </c>
      <c r="F76" s="689" t="s">
        <v>90</v>
      </c>
      <c r="G76" s="689" t="s">
        <v>69</v>
      </c>
      <c r="H76" s="689" t="s">
        <v>2596</v>
      </c>
      <c r="I76" s="673" t="s">
        <v>2596</v>
      </c>
      <c r="J76" s="689" t="s">
        <v>3202</v>
      </c>
      <c r="K76" s="689" t="s">
        <v>3018</v>
      </c>
    </row>
    <row r="77" spans="1:11" hidden="1" x14ac:dyDescent="0.25">
      <c r="A77" s="694" t="s">
        <v>3111</v>
      </c>
      <c r="B77" s="672">
        <v>43896.40729166667</v>
      </c>
      <c r="C77" s="689" t="s">
        <v>706</v>
      </c>
      <c r="D77" s="689" t="s">
        <v>1274</v>
      </c>
      <c r="E77" s="689" t="s">
        <v>2109</v>
      </c>
      <c r="F77" s="689" t="s">
        <v>90</v>
      </c>
      <c r="G77" s="689" t="s">
        <v>69</v>
      </c>
      <c r="H77" s="689" t="s">
        <v>2596</v>
      </c>
      <c r="I77" s="673" t="s">
        <v>2596</v>
      </c>
      <c r="J77" s="689" t="s">
        <v>3203</v>
      </c>
      <c r="K77" s="689" t="s">
        <v>3018</v>
      </c>
    </row>
    <row r="78" spans="1:11" hidden="1" x14ac:dyDescent="0.25">
      <c r="A78" s="694" t="s">
        <v>3112</v>
      </c>
      <c r="B78" s="672">
        <v>43896.408356481479</v>
      </c>
      <c r="C78" s="689" t="s">
        <v>706</v>
      </c>
      <c r="D78" s="689" t="s">
        <v>1274</v>
      </c>
      <c r="E78" s="689" t="s">
        <v>2196</v>
      </c>
      <c r="F78" s="689" t="s">
        <v>90</v>
      </c>
      <c r="G78" s="689" t="s">
        <v>69</v>
      </c>
      <c r="H78" s="689" t="s">
        <v>2596</v>
      </c>
      <c r="I78" s="673" t="s">
        <v>2596</v>
      </c>
      <c r="J78" s="689" t="s">
        <v>3203</v>
      </c>
      <c r="K78" s="689" t="s">
        <v>3018</v>
      </c>
    </row>
    <row r="79" spans="1:11" hidden="1" x14ac:dyDescent="0.25">
      <c r="A79" s="694" t="s">
        <v>3113</v>
      </c>
      <c r="B79" s="672">
        <v>43896.409351851849</v>
      </c>
      <c r="C79" s="689" t="s">
        <v>706</v>
      </c>
      <c r="D79" s="689" t="s">
        <v>1274</v>
      </c>
      <c r="E79" s="689" t="s">
        <v>2197</v>
      </c>
      <c r="F79" s="689" t="s">
        <v>90</v>
      </c>
      <c r="G79" s="689" t="s">
        <v>69</v>
      </c>
      <c r="H79" s="689" t="s">
        <v>2596</v>
      </c>
      <c r="I79" s="673" t="s">
        <v>2596</v>
      </c>
      <c r="J79" s="689" t="s">
        <v>3204</v>
      </c>
      <c r="K79" s="689" t="s">
        <v>3018</v>
      </c>
    </row>
    <row r="80" spans="1:11" hidden="1" x14ac:dyDescent="0.25">
      <c r="A80" s="694" t="s">
        <v>3114</v>
      </c>
      <c r="B80" s="672">
        <v>43896.410729166666</v>
      </c>
      <c r="C80" s="689" t="s">
        <v>706</v>
      </c>
      <c r="D80" s="689" t="s">
        <v>1274</v>
      </c>
      <c r="E80" s="689" t="s">
        <v>2110</v>
      </c>
      <c r="F80" s="689" t="s">
        <v>90</v>
      </c>
      <c r="G80" s="689" t="s">
        <v>69</v>
      </c>
      <c r="H80" s="689" t="s">
        <v>657</v>
      </c>
      <c r="I80" s="673" t="s">
        <v>657</v>
      </c>
      <c r="J80" s="689" t="s">
        <v>3205</v>
      </c>
      <c r="K80" s="689" t="s">
        <v>3018</v>
      </c>
    </row>
    <row r="81" spans="1:11" hidden="1" x14ac:dyDescent="0.25">
      <c r="A81" s="694" t="s">
        <v>3115</v>
      </c>
      <c r="B81" s="672">
        <v>43896.413576388892</v>
      </c>
      <c r="C81" s="689" t="s">
        <v>706</v>
      </c>
      <c r="D81" s="689" t="s">
        <v>1273</v>
      </c>
      <c r="E81" s="689" t="s">
        <v>2111</v>
      </c>
      <c r="F81" s="689" t="s">
        <v>90</v>
      </c>
      <c r="G81" s="689" t="s">
        <v>69</v>
      </c>
      <c r="H81" s="689" t="s">
        <v>685</v>
      </c>
      <c r="I81" s="673" t="s">
        <v>685</v>
      </c>
      <c r="J81" s="689" t="s">
        <v>3206</v>
      </c>
      <c r="K81" s="689" t="s">
        <v>3018</v>
      </c>
    </row>
    <row r="82" spans="1:11" hidden="1" x14ac:dyDescent="0.25">
      <c r="A82" s="694" t="s">
        <v>3116</v>
      </c>
      <c r="B82" s="672">
        <v>43896.414537037039</v>
      </c>
      <c r="C82" s="689" t="s">
        <v>706</v>
      </c>
      <c r="D82" s="689" t="s">
        <v>1273</v>
      </c>
      <c r="E82" s="689" t="s">
        <v>2228</v>
      </c>
      <c r="F82" s="689" t="s">
        <v>90</v>
      </c>
      <c r="G82" s="689" t="s">
        <v>69</v>
      </c>
      <c r="H82" s="689" t="s">
        <v>2596</v>
      </c>
      <c r="I82" s="693">
        <v>39</v>
      </c>
      <c r="J82" s="689" t="s">
        <v>3207</v>
      </c>
      <c r="K82" s="689" t="s">
        <v>3018</v>
      </c>
    </row>
    <row r="83" spans="1:11" hidden="1" x14ac:dyDescent="0.25">
      <c r="A83" s="694" t="s">
        <v>3117</v>
      </c>
      <c r="B83" s="672">
        <v>43896.415625000001</v>
      </c>
      <c r="C83" s="689" t="s">
        <v>706</v>
      </c>
      <c r="D83" s="689" t="s">
        <v>1273</v>
      </c>
      <c r="E83" s="689" t="s">
        <v>2229</v>
      </c>
      <c r="F83" s="689" t="s">
        <v>90</v>
      </c>
      <c r="G83" s="689" t="s">
        <v>69</v>
      </c>
      <c r="H83" s="689" t="s">
        <v>3208</v>
      </c>
      <c r="I83" s="693">
        <v>0</v>
      </c>
      <c r="J83" s="689" t="s">
        <v>3209</v>
      </c>
      <c r="K83" s="689" t="s">
        <v>3018</v>
      </c>
    </row>
    <row r="84" spans="1:11" hidden="1" x14ac:dyDescent="0.25">
      <c r="A84" s="694" t="s">
        <v>3118</v>
      </c>
      <c r="B84" s="672">
        <v>43896.416608796295</v>
      </c>
      <c r="C84" s="689" t="s">
        <v>706</v>
      </c>
      <c r="D84" s="689" t="s">
        <v>1273</v>
      </c>
      <c r="E84" s="689" t="s">
        <v>2230</v>
      </c>
      <c r="F84" s="689" t="s">
        <v>90</v>
      </c>
      <c r="G84" s="689" t="s">
        <v>69</v>
      </c>
      <c r="H84" s="183">
        <v>21</v>
      </c>
      <c r="I84" s="693">
        <v>0</v>
      </c>
      <c r="J84" s="689" t="s">
        <v>3210</v>
      </c>
      <c r="K84" s="689" t="s">
        <v>3018</v>
      </c>
    </row>
    <row r="85" spans="1:11" hidden="1" x14ac:dyDescent="0.25">
      <c r="A85" s="694" t="s">
        <v>3119</v>
      </c>
      <c r="B85" s="672">
        <v>43896.423449074071</v>
      </c>
      <c r="C85" s="689" t="s">
        <v>706</v>
      </c>
      <c r="D85" s="689" t="s">
        <v>1273</v>
      </c>
      <c r="E85" s="689" t="s">
        <v>2231</v>
      </c>
      <c r="F85" s="689" t="s">
        <v>90</v>
      </c>
      <c r="G85" s="689" t="s">
        <v>69</v>
      </c>
      <c r="H85" s="689" t="s">
        <v>2596</v>
      </c>
      <c r="I85" s="673" t="s">
        <v>2596</v>
      </c>
      <c r="J85" s="689" t="s">
        <v>3211</v>
      </c>
      <c r="K85" s="689" t="s">
        <v>3018</v>
      </c>
    </row>
    <row r="86" spans="1:11" hidden="1" x14ac:dyDescent="0.25">
      <c r="A86" s="694" t="s">
        <v>3120</v>
      </c>
      <c r="B86" s="672">
        <v>43896.424803240741</v>
      </c>
      <c r="C86" s="689" t="s">
        <v>706</v>
      </c>
      <c r="D86" s="689" t="s">
        <v>1273</v>
      </c>
      <c r="E86" s="689" t="s">
        <v>2375</v>
      </c>
      <c r="F86" s="689" t="s">
        <v>90</v>
      </c>
      <c r="G86" s="689" t="s">
        <v>69</v>
      </c>
      <c r="H86" s="689" t="s">
        <v>2596</v>
      </c>
      <c r="I86" s="673" t="s">
        <v>2596</v>
      </c>
      <c r="J86" s="689" t="s">
        <v>3211</v>
      </c>
      <c r="K86" s="689" t="s">
        <v>3018</v>
      </c>
    </row>
    <row r="87" spans="1:11" hidden="1" x14ac:dyDescent="0.25">
      <c r="A87" s="694" t="s">
        <v>3121</v>
      </c>
      <c r="B87" s="672">
        <v>43896.42633101852</v>
      </c>
      <c r="C87" s="689" t="s">
        <v>706</v>
      </c>
      <c r="D87" s="689" t="s">
        <v>1273</v>
      </c>
      <c r="E87" s="689" t="s">
        <v>2406</v>
      </c>
      <c r="F87" s="689" t="s">
        <v>90</v>
      </c>
      <c r="G87" s="689" t="s">
        <v>69</v>
      </c>
      <c r="H87" s="689" t="s">
        <v>2596</v>
      </c>
      <c r="I87" s="673" t="s">
        <v>2596</v>
      </c>
      <c r="J87" s="689" t="s">
        <v>3212</v>
      </c>
      <c r="K87" s="689" t="s">
        <v>3018</v>
      </c>
    </row>
    <row r="88" spans="1:11" hidden="1" x14ac:dyDescent="0.25">
      <c r="A88" s="694" t="s">
        <v>3122</v>
      </c>
      <c r="B88" s="672">
        <v>43896.427245370367</v>
      </c>
      <c r="C88" s="689" t="s">
        <v>706</v>
      </c>
      <c r="D88" s="689" t="s">
        <v>1273</v>
      </c>
      <c r="E88" s="689" t="s">
        <v>2407</v>
      </c>
      <c r="F88" s="689" t="s">
        <v>90</v>
      </c>
      <c r="G88" s="689" t="s">
        <v>69</v>
      </c>
      <c r="H88" s="689" t="s">
        <v>2596</v>
      </c>
      <c r="I88" s="673" t="s">
        <v>2596</v>
      </c>
      <c r="J88" s="689" t="s">
        <v>3211</v>
      </c>
      <c r="K88" s="689" t="s">
        <v>3018</v>
      </c>
    </row>
    <row r="89" spans="1:11" hidden="1" x14ac:dyDescent="0.25">
      <c r="A89" s="694" t="s">
        <v>2768</v>
      </c>
      <c r="B89" s="672">
        <v>43896.541331018518</v>
      </c>
      <c r="C89" s="689" t="s">
        <v>707</v>
      </c>
      <c r="D89" s="689" t="s">
        <v>1272</v>
      </c>
      <c r="E89" s="689" t="s">
        <v>1636</v>
      </c>
      <c r="F89" s="689" t="s">
        <v>90</v>
      </c>
      <c r="G89" s="689" t="s">
        <v>69</v>
      </c>
      <c r="H89" s="689" t="s">
        <v>174</v>
      </c>
      <c r="I89" s="673" t="s">
        <v>174</v>
      </c>
      <c r="J89" s="689" t="s">
        <v>3139</v>
      </c>
      <c r="K89" s="689" t="s">
        <v>2583</v>
      </c>
    </row>
    <row r="90" spans="1:11" hidden="1" x14ac:dyDescent="0.25">
      <c r="A90" s="694" t="s">
        <v>2769</v>
      </c>
      <c r="B90" s="672">
        <v>43896.541562500002</v>
      </c>
      <c r="C90" s="689" t="s">
        <v>707</v>
      </c>
      <c r="D90" s="689" t="s">
        <v>1272</v>
      </c>
      <c r="E90" s="689" t="s">
        <v>1637</v>
      </c>
      <c r="F90" s="689" t="s">
        <v>90</v>
      </c>
      <c r="G90" s="689" t="s">
        <v>69</v>
      </c>
      <c r="H90" s="689" t="s">
        <v>174</v>
      </c>
      <c r="I90" s="673" t="s">
        <v>174</v>
      </c>
      <c r="J90" s="689" t="s">
        <v>3139</v>
      </c>
      <c r="K90" s="689" t="s">
        <v>2583</v>
      </c>
    </row>
    <row r="91" spans="1:11" hidden="1" x14ac:dyDescent="0.25">
      <c r="A91" s="694" t="s">
        <v>2770</v>
      </c>
      <c r="B91" s="672">
        <v>43896.541909722226</v>
      </c>
      <c r="C91" s="689" t="s">
        <v>707</v>
      </c>
      <c r="D91" s="689" t="s">
        <v>1272</v>
      </c>
      <c r="E91" s="689" t="s">
        <v>1638</v>
      </c>
      <c r="F91" s="689" t="s">
        <v>90</v>
      </c>
      <c r="G91" s="689" t="s">
        <v>69</v>
      </c>
      <c r="H91" s="689" t="s">
        <v>174</v>
      </c>
      <c r="I91" s="673" t="s">
        <v>174</v>
      </c>
      <c r="J91" s="689" t="s">
        <v>3139</v>
      </c>
      <c r="K91" s="689" t="s">
        <v>2583</v>
      </c>
    </row>
    <row r="92" spans="1:11" hidden="1" x14ac:dyDescent="0.25">
      <c r="A92" s="694" t="s">
        <v>2771</v>
      </c>
      <c r="B92" s="672">
        <v>43896.542141203703</v>
      </c>
      <c r="C92" s="689" t="s">
        <v>707</v>
      </c>
      <c r="D92" s="689" t="s">
        <v>1272</v>
      </c>
      <c r="E92" s="689" t="s">
        <v>1639</v>
      </c>
      <c r="F92" s="689" t="s">
        <v>90</v>
      </c>
      <c r="G92" s="689" t="s">
        <v>69</v>
      </c>
      <c r="H92" s="689" t="s">
        <v>174</v>
      </c>
      <c r="I92" s="673" t="s">
        <v>174</v>
      </c>
      <c r="J92" s="689" t="s">
        <v>3139</v>
      </c>
      <c r="K92" s="689" t="s">
        <v>2583</v>
      </c>
    </row>
    <row r="93" spans="1:11" hidden="1" x14ac:dyDescent="0.25">
      <c r="A93" s="694" t="s">
        <v>2796</v>
      </c>
      <c r="B93" s="672">
        <v>43896.39702546296</v>
      </c>
      <c r="C93" s="689" t="s">
        <v>707</v>
      </c>
      <c r="D93" s="689" t="s">
        <v>1272</v>
      </c>
      <c r="E93" s="689" t="s">
        <v>1640</v>
      </c>
      <c r="F93" s="689" t="s">
        <v>90</v>
      </c>
      <c r="G93" s="689" t="s">
        <v>69</v>
      </c>
      <c r="H93" s="689" t="s">
        <v>174</v>
      </c>
      <c r="I93" s="673" t="s">
        <v>3154</v>
      </c>
      <c r="J93" s="689" t="s">
        <v>3155</v>
      </c>
      <c r="K93" s="689" t="s">
        <v>3156</v>
      </c>
    </row>
    <row r="94" spans="1:11" hidden="1" x14ac:dyDescent="0.25">
      <c r="A94" s="694" t="s">
        <v>2797</v>
      </c>
      <c r="B94" s="672">
        <v>43896.398553240739</v>
      </c>
      <c r="C94" s="689" t="s">
        <v>707</v>
      </c>
      <c r="D94" s="689" t="s">
        <v>1272</v>
      </c>
      <c r="E94" s="689" t="s">
        <v>1641</v>
      </c>
      <c r="F94" s="689" t="s">
        <v>90</v>
      </c>
      <c r="G94" s="689" t="s">
        <v>69</v>
      </c>
      <c r="H94" s="689" t="s">
        <v>174</v>
      </c>
      <c r="I94" s="673" t="s">
        <v>2596</v>
      </c>
      <c r="J94" s="689" t="s">
        <v>3157</v>
      </c>
      <c r="K94" s="689" t="s">
        <v>3156</v>
      </c>
    </row>
    <row r="95" spans="1:11" hidden="1" x14ac:dyDescent="0.25">
      <c r="A95" s="694" t="s">
        <v>2798</v>
      </c>
      <c r="B95" s="672">
        <v>43896.400023148148</v>
      </c>
      <c r="C95" s="689" t="s">
        <v>707</v>
      </c>
      <c r="D95" s="689" t="s">
        <v>1272</v>
      </c>
      <c r="E95" s="689" t="s">
        <v>1642</v>
      </c>
      <c r="F95" s="689" t="s">
        <v>90</v>
      </c>
      <c r="G95" s="689" t="s">
        <v>69</v>
      </c>
      <c r="H95" s="689" t="s">
        <v>174</v>
      </c>
      <c r="I95" s="673" t="s">
        <v>3158</v>
      </c>
      <c r="J95" s="689" t="s">
        <v>3159</v>
      </c>
      <c r="K95" s="689" t="s">
        <v>3156</v>
      </c>
    </row>
    <row r="96" spans="1:11" hidden="1" x14ac:dyDescent="0.25">
      <c r="A96" s="694" t="s">
        <v>2772</v>
      </c>
      <c r="B96" s="672">
        <v>43896.400879629633</v>
      </c>
      <c r="C96" s="689" t="s">
        <v>707</v>
      </c>
      <c r="D96" s="689" t="s">
        <v>1272</v>
      </c>
      <c r="E96" s="689" t="s">
        <v>1643</v>
      </c>
      <c r="F96" s="689" t="s">
        <v>90</v>
      </c>
      <c r="G96" s="689" t="s">
        <v>69</v>
      </c>
      <c r="H96" s="689" t="s">
        <v>174</v>
      </c>
      <c r="I96" s="673" t="s">
        <v>2596</v>
      </c>
      <c r="J96" s="689" t="s">
        <v>3160</v>
      </c>
      <c r="K96" s="689" t="s">
        <v>3156</v>
      </c>
    </row>
    <row r="97" spans="1:11" hidden="1" x14ac:dyDescent="0.25">
      <c r="A97" s="694" t="s">
        <v>2773</v>
      </c>
      <c r="B97" s="672">
        <v>43895.843807870369</v>
      </c>
      <c r="C97" s="689" t="s">
        <v>707</v>
      </c>
      <c r="D97" s="689" t="s">
        <v>2046</v>
      </c>
      <c r="E97" s="689" t="s">
        <v>1644</v>
      </c>
      <c r="F97" s="689" t="s">
        <v>90</v>
      </c>
      <c r="G97" s="689" t="s">
        <v>69</v>
      </c>
      <c r="H97" s="689" t="s">
        <v>654</v>
      </c>
      <c r="I97" s="673" t="s">
        <v>654</v>
      </c>
      <c r="J97" s="689" t="s">
        <v>3161</v>
      </c>
      <c r="K97" s="689" t="s">
        <v>2583</v>
      </c>
    </row>
    <row r="98" spans="1:11" hidden="1" x14ac:dyDescent="0.25">
      <c r="A98" s="694" t="s">
        <v>2774</v>
      </c>
      <c r="B98" s="672">
        <v>43895.846400462964</v>
      </c>
      <c r="C98" s="689" t="s">
        <v>707</v>
      </c>
      <c r="D98" s="689" t="s">
        <v>2046</v>
      </c>
      <c r="E98" s="689" t="s">
        <v>1645</v>
      </c>
      <c r="F98" s="689" t="s">
        <v>90</v>
      </c>
      <c r="G98" s="689" t="s">
        <v>69</v>
      </c>
      <c r="H98" s="689" t="s">
        <v>174</v>
      </c>
      <c r="I98" s="673" t="s">
        <v>174</v>
      </c>
      <c r="J98" s="689" t="s">
        <v>3162</v>
      </c>
      <c r="K98" s="689" t="s">
        <v>2583</v>
      </c>
    </row>
    <row r="99" spans="1:11" hidden="1" x14ac:dyDescent="0.25">
      <c r="A99" s="694" t="s">
        <v>2775</v>
      </c>
      <c r="B99" s="672">
        <v>43895.851597222223</v>
      </c>
      <c r="C99" s="689" t="s">
        <v>707</v>
      </c>
      <c r="D99" s="689" t="s">
        <v>2046</v>
      </c>
      <c r="E99" s="689" t="s">
        <v>1646</v>
      </c>
      <c r="F99" s="689" t="s">
        <v>90</v>
      </c>
      <c r="G99" s="689" t="s">
        <v>69</v>
      </c>
      <c r="H99" s="689" t="s">
        <v>174</v>
      </c>
      <c r="I99" s="673" t="s">
        <v>174</v>
      </c>
      <c r="J99" s="689" t="s">
        <v>3166</v>
      </c>
      <c r="K99" s="689" t="s">
        <v>2583</v>
      </c>
    </row>
    <row r="100" spans="1:11" hidden="1" x14ac:dyDescent="0.25">
      <c r="A100" s="694" t="s">
        <v>2776</v>
      </c>
      <c r="B100" s="672">
        <v>43895.846747685187</v>
      </c>
      <c r="C100" s="689" t="s">
        <v>707</v>
      </c>
      <c r="D100" s="689" t="s">
        <v>2046</v>
      </c>
      <c r="E100" s="689" t="s">
        <v>1647</v>
      </c>
      <c r="F100" s="689" t="s">
        <v>90</v>
      </c>
      <c r="G100" s="689" t="s">
        <v>69</v>
      </c>
      <c r="H100" s="689" t="s">
        <v>174</v>
      </c>
      <c r="I100" s="673" t="s">
        <v>174</v>
      </c>
      <c r="J100" s="689" t="s">
        <v>3162</v>
      </c>
      <c r="K100" s="689" t="s">
        <v>2583</v>
      </c>
    </row>
    <row r="101" spans="1:11" hidden="1" x14ac:dyDescent="0.25">
      <c r="A101" s="694" t="s">
        <v>2777</v>
      </c>
      <c r="B101" s="672">
        <v>43895.848310185182</v>
      </c>
      <c r="C101" s="689" t="s">
        <v>707</v>
      </c>
      <c r="D101" s="689" t="s">
        <v>2046</v>
      </c>
      <c r="E101" s="689" t="s">
        <v>1648</v>
      </c>
      <c r="F101" s="689" t="s">
        <v>90</v>
      </c>
      <c r="G101" s="689" t="s">
        <v>69</v>
      </c>
      <c r="H101" s="689" t="s">
        <v>174</v>
      </c>
      <c r="I101" s="673" t="s">
        <v>174</v>
      </c>
      <c r="J101" s="689" t="s">
        <v>3163</v>
      </c>
      <c r="K101" s="689" t="s">
        <v>2583</v>
      </c>
    </row>
    <row r="102" spans="1:11" hidden="1" x14ac:dyDescent="0.25">
      <c r="A102" s="694" t="s">
        <v>2778</v>
      </c>
      <c r="B102" s="672">
        <v>43895.849502314813</v>
      </c>
      <c r="C102" s="689" t="s">
        <v>707</v>
      </c>
      <c r="D102" s="689" t="s">
        <v>2046</v>
      </c>
      <c r="E102" s="689" t="s">
        <v>1649</v>
      </c>
      <c r="F102" s="689" t="s">
        <v>90</v>
      </c>
      <c r="G102" s="689" t="s">
        <v>69</v>
      </c>
      <c r="H102" s="689" t="s">
        <v>2748</v>
      </c>
      <c r="I102" s="673" t="s">
        <v>2748</v>
      </c>
      <c r="J102" s="689" t="s">
        <v>3164</v>
      </c>
      <c r="K102" s="689" t="s">
        <v>2583</v>
      </c>
    </row>
    <row r="103" spans="1:11" hidden="1" x14ac:dyDescent="0.25">
      <c r="A103" s="694" t="s">
        <v>2779</v>
      </c>
      <c r="B103" s="672">
        <v>43895.850266203706</v>
      </c>
      <c r="C103" s="689" t="s">
        <v>707</v>
      </c>
      <c r="D103" s="689" t="s">
        <v>2046</v>
      </c>
      <c r="E103" s="689" t="s">
        <v>1808</v>
      </c>
      <c r="F103" s="689" t="s">
        <v>90</v>
      </c>
      <c r="G103" s="689" t="s">
        <v>69</v>
      </c>
      <c r="H103" s="689" t="s">
        <v>687</v>
      </c>
      <c r="I103" s="673" t="s">
        <v>687</v>
      </c>
      <c r="J103" s="689" t="s">
        <v>3165</v>
      </c>
      <c r="K103" s="689" t="s">
        <v>2583</v>
      </c>
    </row>
    <row r="104" spans="1:11" hidden="1" x14ac:dyDescent="0.25">
      <c r="A104" s="694" t="s">
        <v>2780</v>
      </c>
      <c r="B104" s="672">
        <v>43895.852777777778</v>
      </c>
      <c r="C104" s="689" t="s">
        <v>707</v>
      </c>
      <c r="D104" s="689" t="s">
        <v>2046</v>
      </c>
      <c r="E104" s="689" t="s">
        <v>1809</v>
      </c>
      <c r="F104" s="689" t="s">
        <v>90</v>
      </c>
      <c r="G104" s="689" t="s">
        <v>69</v>
      </c>
      <c r="H104" s="689" t="s">
        <v>2649</v>
      </c>
      <c r="I104" s="673" t="s">
        <v>2649</v>
      </c>
      <c r="J104" s="689" t="s">
        <v>3167</v>
      </c>
      <c r="K104" s="689" t="s">
        <v>2583</v>
      </c>
    </row>
    <row r="105" spans="1:11" hidden="1" x14ac:dyDescent="0.25">
      <c r="A105" s="694" t="s">
        <v>2781</v>
      </c>
      <c r="B105" s="672">
        <v>43895.855567129627</v>
      </c>
      <c r="C105" s="689" t="s">
        <v>707</v>
      </c>
      <c r="D105" s="689" t="s">
        <v>2046</v>
      </c>
      <c r="E105" s="689" t="s">
        <v>1810</v>
      </c>
      <c r="F105" s="689" t="s">
        <v>90</v>
      </c>
      <c r="G105" s="689" t="s">
        <v>69</v>
      </c>
      <c r="H105" s="689" t="s">
        <v>2625</v>
      </c>
      <c r="I105" s="673" t="s">
        <v>2625</v>
      </c>
      <c r="J105" s="689" t="s">
        <v>3168</v>
      </c>
      <c r="K105" s="689" t="s">
        <v>2583</v>
      </c>
    </row>
    <row r="106" spans="1:11" hidden="1" x14ac:dyDescent="0.25">
      <c r="A106" s="694" t="s">
        <v>2782</v>
      </c>
      <c r="B106" s="672">
        <v>43895.859236111108</v>
      </c>
      <c r="C106" s="689" t="s">
        <v>707</v>
      </c>
      <c r="D106" s="689" t="s">
        <v>2046</v>
      </c>
      <c r="E106" s="689" t="s">
        <v>1811</v>
      </c>
      <c r="F106" s="689" t="s">
        <v>90</v>
      </c>
      <c r="G106" s="689" t="s">
        <v>69</v>
      </c>
      <c r="H106" s="689" t="s">
        <v>174</v>
      </c>
      <c r="I106" s="673" t="s">
        <v>174</v>
      </c>
      <c r="J106" s="689" t="s">
        <v>3163</v>
      </c>
      <c r="K106" s="689" t="s">
        <v>2583</v>
      </c>
    </row>
    <row r="107" spans="1:11" hidden="1" x14ac:dyDescent="0.25">
      <c r="A107" s="694" t="s">
        <v>2783</v>
      </c>
      <c r="B107" s="672">
        <v>43895.859444444446</v>
      </c>
      <c r="C107" s="689" t="s">
        <v>707</v>
      </c>
      <c r="D107" s="689" t="s">
        <v>2046</v>
      </c>
      <c r="E107" s="689" t="s">
        <v>1812</v>
      </c>
      <c r="F107" s="689" t="s">
        <v>90</v>
      </c>
      <c r="G107" s="689" t="s">
        <v>69</v>
      </c>
      <c r="H107" s="689" t="s">
        <v>174</v>
      </c>
      <c r="I107" s="673" t="s">
        <v>174</v>
      </c>
      <c r="J107" s="689" t="s">
        <v>3163</v>
      </c>
      <c r="K107" s="689" t="s">
        <v>2583</v>
      </c>
    </row>
    <row r="108" spans="1:11" hidden="1" x14ac:dyDescent="0.25">
      <c r="A108" s="694" t="s">
        <v>2784</v>
      </c>
      <c r="B108" s="672">
        <v>43895.865393518521</v>
      </c>
      <c r="C108" s="689" t="s">
        <v>707</v>
      </c>
      <c r="D108" s="689" t="s">
        <v>2046</v>
      </c>
      <c r="E108" s="676" t="s">
        <v>1813</v>
      </c>
      <c r="F108" s="689" t="s">
        <v>90</v>
      </c>
      <c r="G108" s="689" t="s">
        <v>69</v>
      </c>
      <c r="H108" s="689" t="s">
        <v>653</v>
      </c>
      <c r="I108" s="673" t="s">
        <v>653</v>
      </c>
      <c r="J108" s="689" t="s">
        <v>3171</v>
      </c>
      <c r="K108" s="689" t="s">
        <v>2583</v>
      </c>
    </row>
    <row r="109" spans="1:11" hidden="1" x14ac:dyDescent="0.25">
      <c r="A109" s="694" t="s">
        <v>2785</v>
      </c>
      <c r="B109" s="672">
        <v>43895.866111111114</v>
      </c>
      <c r="C109" s="689" t="s">
        <v>707</v>
      </c>
      <c r="D109" s="689" t="s">
        <v>2046</v>
      </c>
      <c r="E109" s="676" t="s">
        <v>1814</v>
      </c>
      <c r="F109" s="689" t="s">
        <v>90</v>
      </c>
      <c r="G109" s="689" t="s">
        <v>69</v>
      </c>
      <c r="H109" s="689" t="s">
        <v>174</v>
      </c>
      <c r="I109" s="673" t="s">
        <v>174</v>
      </c>
      <c r="J109" s="689" t="s">
        <v>3172</v>
      </c>
      <c r="K109" s="689" t="s">
        <v>2583</v>
      </c>
    </row>
    <row r="110" spans="1:11" hidden="1" x14ac:dyDescent="0.25">
      <c r="A110" s="694" t="s">
        <v>2786</v>
      </c>
      <c r="B110" s="672">
        <v>43895.866261574076</v>
      </c>
      <c r="C110" s="689" t="s">
        <v>707</v>
      </c>
      <c r="D110" s="689" t="s">
        <v>2046</v>
      </c>
      <c r="E110" s="676" t="s">
        <v>1815</v>
      </c>
      <c r="F110" s="689" t="s">
        <v>90</v>
      </c>
      <c r="G110" s="689" t="s">
        <v>69</v>
      </c>
      <c r="H110" s="689" t="s">
        <v>174</v>
      </c>
      <c r="I110" s="673" t="s">
        <v>174</v>
      </c>
      <c r="J110" s="689" t="s">
        <v>3172</v>
      </c>
      <c r="K110" s="689" t="s">
        <v>2583</v>
      </c>
    </row>
    <row r="111" spans="1:11" hidden="1" x14ac:dyDescent="0.25">
      <c r="A111" s="694" t="s">
        <v>2787</v>
      </c>
      <c r="B111" s="672">
        <v>43895.864421296297</v>
      </c>
      <c r="C111" s="689" t="s">
        <v>707</v>
      </c>
      <c r="D111" s="689" t="s">
        <v>2046</v>
      </c>
      <c r="E111" s="689" t="s">
        <v>1816</v>
      </c>
      <c r="F111" s="689" t="s">
        <v>90</v>
      </c>
      <c r="G111" s="689" t="s">
        <v>69</v>
      </c>
      <c r="H111" s="689" t="s">
        <v>3169</v>
      </c>
      <c r="I111" s="673" t="s">
        <v>3169</v>
      </c>
      <c r="J111" s="689" t="s">
        <v>3170</v>
      </c>
      <c r="K111" s="689" t="s">
        <v>2583</v>
      </c>
    </row>
    <row r="112" spans="1:11" hidden="1" x14ac:dyDescent="0.25">
      <c r="A112" s="694" t="s">
        <v>2788</v>
      </c>
      <c r="B112" s="672">
        <v>43896.511574074073</v>
      </c>
      <c r="C112" s="689" t="s">
        <v>707</v>
      </c>
      <c r="D112" s="689" t="s">
        <v>1271</v>
      </c>
      <c r="E112" s="676" t="s">
        <v>1817</v>
      </c>
      <c r="F112" s="689" t="s">
        <v>90</v>
      </c>
      <c r="G112" s="689" t="s">
        <v>69</v>
      </c>
      <c r="H112" s="689" t="s">
        <v>3173</v>
      </c>
      <c r="I112" s="673" t="s">
        <v>3174</v>
      </c>
      <c r="J112" s="689" t="s">
        <v>3175</v>
      </c>
      <c r="K112" s="689" t="s">
        <v>3176</v>
      </c>
    </row>
    <row r="113" spans="1:11" hidden="1" x14ac:dyDescent="0.25">
      <c r="A113" s="694" t="s">
        <v>2789</v>
      </c>
      <c r="B113" s="672">
        <v>43896.547013888892</v>
      </c>
      <c r="C113" s="689" t="s">
        <v>707</v>
      </c>
      <c r="D113" s="689" t="s">
        <v>1271</v>
      </c>
      <c r="E113" s="689" t="s">
        <v>1818</v>
      </c>
      <c r="F113" s="689" t="s">
        <v>90</v>
      </c>
      <c r="G113" s="689" t="s">
        <v>69</v>
      </c>
      <c r="H113" s="183">
        <v>0</v>
      </c>
      <c r="I113" s="673" t="s">
        <v>2596</v>
      </c>
      <c r="J113" s="689" t="s">
        <v>3178</v>
      </c>
      <c r="K113" s="689" t="s">
        <v>3176</v>
      </c>
    </row>
    <row r="114" spans="1:11" hidden="1" x14ac:dyDescent="0.25">
      <c r="A114" s="694" t="s">
        <v>2790</v>
      </c>
      <c r="B114" s="672">
        <v>43896.518275462964</v>
      </c>
      <c r="C114" s="689" t="s">
        <v>707</v>
      </c>
      <c r="D114" s="689" t="s">
        <v>1271</v>
      </c>
      <c r="E114" s="676" t="s">
        <v>1819</v>
      </c>
      <c r="F114" s="689" t="s">
        <v>90</v>
      </c>
      <c r="G114" s="689" t="s">
        <v>69</v>
      </c>
      <c r="H114" s="689" t="s">
        <v>657</v>
      </c>
      <c r="I114" s="673" t="s">
        <v>657</v>
      </c>
      <c r="J114" s="689" t="s">
        <v>3177</v>
      </c>
      <c r="K114" s="689" t="s">
        <v>3176</v>
      </c>
    </row>
    <row r="115" spans="1:11" hidden="1" x14ac:dyDescent="0.25">
      <c r="A115" s="694" t="s">
        <v>2791</v>
      </c>
      <c r="B115" s="672">
        <v>43896.519085648149</v>
      </c>
      <c r="C115" s="689" t="s">
        <v>707</v>
      </c>
      <c r="D115" s="689" t="s">
        <v>1271</v>
      </c>
      <c r="E115" s="689" t="s">
        <v>1820</v>
      </c>
      <c r="F115" s="689" t="s">
        <v>90</v>
      </c>
      <c r="G115" s="689" t="s">
        <v>69</v>
      </c>
      <c r="H115" s="689" t="s">
        <v>657</v>
      </c>
      <c r="I115" s="673" t="s">
        <v>657</v>
      </c>
      <c r="J115" s="689" t="s">
        <v>3177</v>
      </c>
      <c r="K115" s="689" t="s">
        <v>3176</v>
      </c>
    </row>
    <row r="116" spans="1:11" hidden="1" x14ac:dyDescent="0.25">
      <c r="A116" s="694" t="s">
        <v>2792</v>
      </c>
      <c r="B116" s="672">
        <v>43896.519745370373</v>
      </c>
      <c r="C116" s="689" t="s">
        <v>707</v>
      </c>
      <c r="D116" s="689" t="s">
        <v>1271</v>
      </c>
      <c r="E116" s="689" t="s">
        <v>2112</v>
      </c>
      <c r="F116" s="689" t="s">
        <v>90</v>
      </c>
      <c r="G116" s="689" t="s">
        <v>69</v>
      </c>
      <c r="H116" s="183">
        <v>2</v>
      </c>
      <c r="I116" s="673" t="s">
        <v>685</v>
      </c>
      <c r="J116" s="689" t="s">
        <v>3177</v>
      </c>
      <c r="K116" s="689" t="s">
        <v>3176</v>
      </c>
    </row>
    <row r="117" spans="1:11" hidden="1" x14ac:dyDescent="0.25">
      <c r="A117" s="694" t="s">
        <v>2793</v>
      </c>
      <c r="B117" s="672">
        <v>43896.520474537036</v>
      </c>
      <c r="C117" s="689" t="s">
        <v>707</v>
      </c>
      <c r="D117" s="689" t="s">
        <v>1271</v>
      </c>
      <c r="E117" s="689" t="s">
        <v>2113</v>
      </c>
      <c r="F117" s="689" t="s">
        <v>90</v>
      </c>
      <c r="G117" s="689" t="s">
        <v>69</v>
      </c>
      <c r="H117" s="183">
        <v>4</v>
      </c>
      <c r="I117" s="673" t="s">
        <v>2596</v>
      </c>
      <c r="J117" s="689" t="s">
        <v>3177</v>
      </c>
      <c r="K117" s="689" t="s">
        <v>3176</v>
      </c>
    </row>
    <row r="118" spans="1:11" hidden="1" x14ac:dyDescent="0.25">
      <c r="A118" s="694" t="s">
        <v>2794</v>
      </c>
      <c r="B118" s="672">
        <v>43896.521770833337</v>
      </c>
      <c r="C118" s="689" t="s">
        <v>707</v>
      </c>
      <c r="D118" s="689" t="s">
        <v>1271</v>
      </c>
      <c r="E118" s="689" t="s">
        <v>2114</v>
      </c>
      <c r="F118" s="689" t="s">
        <v>90</v>
      </c>
      <c r="G118" s="689" t="s">
        <v>69</v>
      </c>
      <c r="H118" s="689" t="s">
        <v>2596</v>
      </c>
      <c r="I118" s="673" t="s">
        <v>2596</v>
      </c>
      <c r="J118" s="689" t="s">
        <v>3177</v>
      </c>
      <c r="K118" s="689" t="s">
        <v>3176</v>
      </c>
    </row>
    <row r="119" spans="1:11" hidden="1" x14ac:dyDescent="0.25">
      <c r="A119" s="694" t="s">
        <v>2795</v>
      </c>
      <c r="B119" s="672">
        <v>43896.523773148147</v>
      </c>
      <c r="C119" s="689" t="s">
        <v>707</v>
      </c>
      <c r="D119" s="689" t="s">
        <v>1271</v>
      </c>
      <c r="E119" s="689" t="s">
        <v>2115</v>
      </c>
      <c r="F119" s="689" t="s">
        <v>90</v>
      </c>
      <c r="G119" s="689" t="s">
        <v>69</v>
      </c>
      <c r="H119" s="689" t="s">
        <v>2596</v>
      </c>
      <c r="I119" s="673" t="s">
        <v>2596</v>
      </c>
      <c r="J119" s="689" t="s">
        <v>3177</v>
      </c>
      <c r="K119" s="689" t="s">
        <v>3176</v>
      </c>
    </row>
    <row r="120" spans="1:11" hidden="1" x14ac:dyDescent="0.25">
      <c r="A120" s="694" t="s">
        <v>2919</v>
      </c>
      <c r="B120" s="690">
        <v>43899.486446759256</v>
      </c>
      <c r="C120" s="687" t="s">
        <v>702</v>
      </c>
      <c r="D120" s="687" t="s">
        <v>117</v>
      </c>
      <c r="E120" s="687" t="s">
        <v>1676</v>
      </c>
      <c r="F120" s="687" t="s">
        <v>90</v>
      </c>
      <c r="G120" s="687" t="s">
        <v>69</v>
      </c>
      <c r="H120" s="687" t="s">
        <v>703</v>
      </c>
      <c r="I120" s="691" t="s">
        <v>703</v>
      </c>
      <c r="J120" s="687" t="s">
        <v>3338</v>
      </c>
      <c r="K120" s="687" t="s">
        <v>3339</v>
      </c>
    </row>
    <row r="121" spans="1:11" x14ac:dyDescent="0.25">
      <c r="A121" s="694" t="s">
        <v>2869</v>
      </c>
      <c r="B121" s="690">
        <v>43896.43340277778</v>
      </c>
      <c r="C121" s="687" t="s">
        <v>708</v>
      </c>
      <c r="D121" s="687" t="s">
        <v>1270</v>
      </c>
      <c r="E121" s="687" t="s">
        <v>1662</v>
      </c>
      <c r="F121" s="687" t="s">
        <v>90</v>
      </c>
      <c r="G121" s="687" t="s">
        <v>69</v>
      </c>
      <c r="H121" s="687" t="s">
        <v>3236</v>
      </c>
      <c r="I121" s="691" t="s">
        <v>2609</v>
      </c>
      <c r="J121" s="687" t="s">
        <v>3237</v>
      </c>
      <c r="K121" s="687" t="s">
        <v>2661</v>
      </c>
    </row>
    <row r="122" spans="1:11" x14ac:dyDescent="0.25">
      <c r="A122" s="694" t="s">
        <v>2870</v>
      </c>
      <c r="B122" s="690">
        <v>43899.479432870372</v>
      </c>
      <c r="C122" s="687" t="s">
        <v>708</v>
      </c>
      <c r="D122" s="687" t="s">
        <v>1270</v>
      </c>
      <c r="E122" s="687" t="s">
        <v>1663</v>
      </c>
      <c r="F122" s="687" t="s">
        <v>90</v>
      </c>
      <c r="G122" s="687" t="s">
        <v>69</v>
      </c>
      <c r="H122" s="687" t="s">
        <v>2596</v>
      </c>
      <c r="I122" s="691" t="s">
        <v>2037</v>
      </c>
      <c r="J122" s="687" t="s">
        <v>3380</v>
      </c>
      <c r="K122" s="687" t="s">
        <v>2661</v>
      </c>
    </row>
    <row r="123" spans="1:11" x14ac:dyDescent="0.25">
      <c r="A123" s="694" t="s">
        <v>2871</v>
      </c>
      <c r="B123" s="690">
        <v>43899.481215277781</v>
      </c>
      <c r="C123" s="687" t="s">
        <v>708</v>
      </c>
      <c r="D123" s="687" t="s">
        <v>1270</v>
      </c>
      <c r="E123" s="687" t="s">
        <v>1664</v>
      </c>
      <c r="F123" s="687" t="s">
        <v>90</v>
      </c>
      <c r="G123" s="687" t="s">
        <v>69</v>
      </c>
      <c r="H123" s="687" t="s">
        <v>2596</v>
      </c>
      <c r="I123" s="691" t="s">
        <v>2037</v>
      </c>
      <c r="J123" s="687" t="s">
        <v>3381</v>
      </c>
      <c r="K123" s="687" t="s">
        <v>2661</v>
      </c>
    </row>
    <row r="124" spans="1:11" x14ac:dyDescent="0.25">
      <c r="A124" s="694" t="s">
        <v>2872</v>
      </c>
      <c r="B124" s="690">
        <v>43899.481909722221</v>
      </c>
      <c r="C124" s="687" t="s">
        <v>708</v>
      </c>
      <c r="D124" s="687" t="s">
        <v>1270</v>
      </c>
      <c r="E124" s="687" t="s">
        <v>1665</v>
      </c>
      <c r="F124" s="687" t="s">
        <v>90</v>
      </c>
      <c r="G124" s="687" t="s">
        <v>69</v>
      </c>
      <c r="H124" s="687" t="s">
        <v>2596</v>
      </c>
      <c r="I124" s="691" t="s">
        <v>3238</v>
      </c>
      <c r="J124" s="687" t="s">
        <v>3382</v>
      </c>
      <c r="K124" s="687" t="s">
        <v>2661</v>
      </c>
    </row>
    <row r="125" spans="1:11" x14ac:dyDescent="0.25">
      <c r="A125" s="694" t="s">
        <v>2873</v>
      </c>
      <c r="B125" s="690">
        <v>43899.483055555553</v>
      </c>
      <c r="C125" s="687" t="s">
        <v>708</v>
      </c>
      <c r="D125" s="687" t="s">
        <v>1270</v>
      </c>
      <c r="E125" s="687" t="s">
        <v>1666</v>
      </c>
      <c r="F125" s="687" t="s">
        <v>90</v>
      </c>
      <c r="G125" s="687" t="s">
        <v>69</v>
      </c>
      <c r="H125" s="687" t="s">
        <v>2612</v>
      </c>
      <c r="I125" s="691" t="s">
        <v>3383</v>
      </c>
      <c r="J125" s="687" t="s">
        <v>3384</v>
      </c>
      <c r="K125" s="687" t="s">
        <v>2661</v>
      </c>
    </row>
    <row r="126" spans="1:11" x14ac:dyDescent="0.25">
      <c r="A126" s="694" t="s">
        <v>2874</v>
      </c>
      <c r="B126" s="690">
        <v>43899.483738425923</v>
      </c>
      <c r="C126" s="687" t="s">
        <v>708</v>
      </c>
      <c r="D126" s="687" t="s">
        <v>1270</v>
      </c>
      <c r="E126" s="687" t="s">
        <v>1667</v>
      </c>
      <c r="F126" s="687" t="s">
        <v>90</v>
      </c>
      <c r="G126" s="687" t="s">
        <v>69</v>
      </c>
      <c r="H126" s="687" t="s">
        <v>2596</v>
      </c>
      <c r="I126" s="691" t="s">
        <v>657</v>
      </c>
      <c r="J126" s="687" t="s">
        <v>3385</v>
      </c>
      <c r="K126" s="687" t="s">
        <v>2661</v>
      </c>
    </row>
    <row r="127" spans="1:11" x14ac:dyDescent="0.25">
      <c r="A127" s="694" t="s">
        <v>2875</v>
      </c>
      <c r="B127" s="690">
        <v>43899.484293981484</v>
      </c>
      <c r="C127" s="687" t="s">
        <v>708</v>
      </c>
      <c r="D127" s="687" t="s">
        <v>1270</v>
      </c>
      <c r="E127" s="687" t="s">
        <v>1668</v>
      </c>
      <c r="F127" s="687" t="s">
        <v>90</v>
      </c>
      <c r="G127" s="687" t="s">
        <v>69</v>
      </c>
      <c r="H127" s="687" t="s">
        <v>2596</v>
      </c>
      <c r="I127" s="691" t="s">
        <v>2596</v>
      </c>
      <c r="J127" s="687" t="s">
        <v>3139</v>
      </c>
      <c r="K127" s="687" t="s">
        <v>2661</v>
      </c>
    </row>
    <row r="128" spans="1:11" x14ac:dyDescent="0.25">
      <c r="A128" s="694" t="s">
        <v>2876</v>
      </c>
      <c r="B128" s="690">
        <v>43899.484571759262</v>
      </c>
      <c r="C128" s="687" t="s">
        <v>708</v>
      </c>
      <c r="D128" s="687" t="s">
        <v>1270</v>
      </c>
      <c r="E128" s="687" t="s">
        <v>1669</v>
      </c>
      <c r="F128" s="687" t="s">
        <v>90</v>
      </c>
      <c r="G128" s="687" t="s">
        <v>69</v>
      </c>
      <c r="H128" s="687" t="s">
        <v>2596</v>
      </c>
      <c r="I128" s="691" t="s">
        <v>2596</v>
      </c>
      <c r="J128" s="687" t="s">
        <v>3139</v>
      </c>
      <c r="K128" s="687" t="s">
        <v>2661</v>
      </c>
    </row>
    <row r="129" spans="1:11" x14ac:dyDescent="0.25">
      <c r="A129" s="694" t="s">
        <v>2877</v>
      </c>
      <c r="B129" s="690">
        <v>43899.485567129632</v>
      </c>
      <c r="C129" s="687" t="s">
        <v>708</v>
      </c>
      <c r="D129" s="687" t="s">
        <v>1270</v>
      </c>
      <c r="E129" s="687" t="s">
        <v>1670</v>
      </c>
      <c r="F129" s="687" t="s">
        <v>90</v>
      </c>
      <c r="G129" s="687" t="s">
        <v>69</v>
      </c>
      <c r="H129" s="687" t="s">
        <v>2596</v>
      </c>
      <c r="I129" s="691" t="s">
        <v>3386</v>
      </c>
      <c r="J129" s="687" t="s">
        <v>3387</v>
      </c>
      <c r="K129" s="687" t="s">
        <v>2661</v>
      </c>
    </row>
    <row r="130" spans="1:11" x14ac:dyDescent="0.25">
      <c r="A130" s="694" t="s">
        <v>2878</v>
      </c>
      <c r="B130" s="690">
        <v>43899.487719907411</v>
      </c>
      <c r="C130" s="687" t="s">
        <v>708</v>
      </c>
      <c r="D130" s="687" t="s">
        <v>1270</v>
      </c>
      <c r="E130" s="687" t="s">
        <v>1671</v>
      </c>
      <c r="F130" s="687" t="s">
        <v>90</v>
      </c>
      <c r="G130" s="687" t="s">
        <v>69</v>
      </c>
      <c r="H130" s="687" t="s">
        <v>2596</v>
      </c>
      <c r="I130" s="691" t="s">
        <v>2596</v>
      </c>
      <c r="J130" s="687" t="s">
        <v>3388</v>
      </c>
      <c r="K130" s="687" t="s">
        <v>2661</v>
      </c>
    </row>
    <row r="131" spans="1:11" x14ac:dyDescent="0.25">
      <c r="A131" s="694" t="s">
        <v>2879</v>
      </c>
      <c r="B131" s="690">
        <v>43899.488715277781</v>
      </c>
      <c r="C131" s="687" t="s">
        <v>708</v>
      </c>
      <c r="D131" s="687" t="s">
        <v>1270</v>
      </c>
      <c r="E131" s="687" t="s">
        <v>1672</v>
      </c>
      <c r="F131" s="687" t="s">
        <v>90</v>
      </c>
      <c r="G131" s="687" t="s">
        <v>69</v>
      </c>
      <c r="H131" s="687" t="s">
        <v>657</v>
      </c>
      <c r="I131" s="691" t="s">
        <v>3389</v>
      </c>
      <c r="J131" s="687" t="s">
        <v>3390</v>
      </c>
      <c r="K131" s="687" t="s">
        <v>2661</v>
      </c>
    </row>
    <row r="132" spans="1:11" x14ac:dyDescent="0.25">
      <c r="A132" s="694" t="s">
        <v>2880</v>
      </c>
      <c r="B132" s="690">
        <v>43899.489502314813</v>
      </c>
      <c r="C132" s="687" t="s">
        <v>708</v>
      </c>
      <c r="D132" s="687" t="s">
        <v>1270</v>
      </c>
      <c r="E132" s="687" t="s">
        <v>1673</v>
      </c>
      <c r="F132" s="687" t="s">
        <v>90</v>
      </c>
      <c r="G132" s="687" t="s">
        <v>69</v>
      </c>
      <c r="H132" s="687" t="s">
        <v>2596</v>
      </c>
      <c r="I132" s="691" t="s">
        <v>2596</v>
      </c>
      <c r="J132" s="687" t="s">
        <v>3391</v>
      </c>
      <c r="K132" s="687" t="s">
        <v>2661</v>
      </c>
    </row>
    <row r="133" spans="1:11" x14ac:dyDescent="0.25">
      <c r="A133" s="694" t="s">
        <v>2881</v>
      </c>
      <c r="B133" s="690">
        <v>43899.48982638889</v>
      </c>
      <c r="C133" s="687" t="s">
        <v>708</v>
      </c>
      <c r="D133" s="687" t="s">
        <v>1270</v>
      </c>
      <c r="E133" s="687" t="s">
        <v>1674</v>
      </c>
      <c r="F133" s="687" t="s">
        <v>90</v>
      </c>
      <c r="G133" s="687" t="s">
        <v>69</v>
      </c>
      <c r="H133" s="687" t="s">
        <v>2596</v>
      </c>
      <c r="I133" s="691" t="s">
        <v>2596</v>
      </c>
      <c r="J133" s="687" t="s">
        <v>3392</v>
      </c>
      <c r="K133" s="687" t="s">
        <v>2661</v>
      </c>
    </row>
    <row r="134" spans="1:11" x14ac:dyDescent="0.25">
      <c r="A134" s="694" t="s">
        <v>2882</v>
      </c>
      <c r="B134" s="690">
        <v>43899.490381944444</v>
      </c>
      <c r="C134" s="687" t="s">
        <v>708</v>
      </c>
      <c r="D134" s="687" t="s">
        <v>1270</v>
      </c>
      <c r="E134" s="687" t="s">
        <v>1675</v>
      </c>
      <c r="F134" s="687" t="s">
        <v>90</v>
      </c>
      <c r="G134" s="687" t="s">
        <v>69</v>
      </c>
      <c r="H134" s="687" t="s">
        <v>2596</v>
      </c>
      <c r="I134" s="691" t="s">
        <v>2596</v>
      </c>
      <c r="J134" s="687" t="s">
        <v>3393</v>
      </c>
      <c r="K134" s="687" t="s">
        <v>2661</v>
      </c>
    </row>
    <row r="135" spans="1:11" x14ac:dyDescent="0.25">
      <c r="A135" s="694" t="s">
        <v>2883</v>
      </c>
      <c r="B135" s="690">
        <v>43899.491064814814</v>
      </c>
      <c r="C135" s="687" t="s">
        <v>708</v>
      </c>
      <c r="D135" s="687" t="s">
        <v>1270</v>
      </c>
      <c r="E135" s="687" t="s">
        <v>1837</v>
      </c>
      <c r="F135" s="687" t="s">
        <v>90</v>
      </c>
      <c r="G135" s="687" t="s">
        <v>69</v>
      </c>
      <c r="H135" s="687" t="s">
        <v>2596</v>
      </c>
      <c r="I135" s="691" t="s">
        <v>2596</v>
      </c>
      <c r="J135" s="687" t="s">
        <v>3394</v>
      </c>
      <c r="K135" s="687" t="s">
        <v>2661</v>
      </c>
    </row>
    <row r="136" spans="1:11" x14ac:dyDescent="0.25">
      <c r="A136" s="694" t="s">
        <v>2884</v>
      </c>
      <c r="B136" s="690">
        <v>43899.491319444445</v>
      </c>
      <c r="C136" s="687" t="s">
        <v>708</v>
      </c>
      <c r="D136" s="687" t="s">
        <v>1270</v>
      </c>
      <c r="E136" s="687" t="s">
        <v>1838</v>
      </c>
      <c r="F136" s="687" t="s">
        <v>90</v>
      </c>
      <c r="G136" s="687" t="s">
        <v>69</v>
      </c>
      <c r="H136" s="687" t="s">
        <v>2596</v>
      </c>
      <c r="I136" s="691" t="s">
        <v>2596</v>
      </c>
      <c r="J136" s="687" t="s">
        <v>3394</v>
      </c>
      <c r="K136" s="687" t="s">
        <v>2661</v>
      </c>
    </row>
    <row r="137" spans="1:11" x14ac:dyDescent="0.25">
      <c r="A137" s="694" t="s">
        <v>2885</v>
      </c>
      <c r="B137" s="690">
        <v>43896.480451388888</v>
      </c>
      <c r="C137" s="687" t="s">
        <v>708</v>
      </c>
      <c r="D137" s="687" t="s">
        <v>2464</v>
      </c>
      <c r="E137" s="687" t="s">
        <v>1839</v>
      </c>
      <c r="F137" s="687" t="s">
        <v>90</v>
      </c>
      <c r="G137" s="687" t="s">
        <v>69</v>
      </c>
      <c r="H137" s="687" t="s">
        <v>3238</v>
      </c>
      <c r="I137" s="691" t="s">
        <v>3239</v>
      </c>
      <c r="J137" s="687" t="s">
        <v>3240</v>
      </c>
      <c r="K137" s="687" t="s">
        <v>2661</v>
      </c>
    </row>
    <row r="138" spans="1:11" x14ac:dyDescent="0.25">
      <c r="A138" s="694" t="s">
        <v>2886</v>
      </c>
      <c r="B138" s="690">
        <v>43896.427407407406</v>
      </c>
      <c r="C138" s="687" t="s">
        <v>708</v>
      </c>
      <c r="D138" s="687" t="s">
        <v>2464</v>
      </c>
      <c r="E138" s="687" t="s">
        <v>1840</v>
      </c>
      <c r="F138" s="687" t="s">
        <v>90</v>
      </c>
      <c r="G138" s="687" t="s">
        <v>69</v>
      </c>
      <c r="H138" s="687" t="s">
        <v>657</v>
      </c>
      <c r="I138" s="691" t="s">
        <v>657</v>
      </c>
      <c r="J138" s="687" t="s">
        <v>3231</v>
      </c>
      <c r="K138" s="687" t="s">
        <v>2661</v>
      </c>
    </row>
    <row r="139" spans="1:11" x14ac:dyDescent="0.25">
      <c r="A139" s="694" t="s">
        <v>2887</v>
      </c>
      <c r="B139" s="690">
        <v>43896.358807870369</v>
      </c>
      <c r="C139" s="687" t="s">
        <v>708</v>
      </c>
      <c r="D139" s="687" t="s">
        <v>2464</v>
      </c>
      <c r="E139" s="687" t="s">
        <v>2116</v>
      </c>
      <c r="F139" s="687" t="s">
        <v>90</v>
      </c>
      <c r="G139" s="687" t="s">
        <v>69</v>
      </c>
      <c r="H139" s="687" t="s">
        <v>685</v>
      </c>
      <c r="I139" s="691" t="s">
        <v>685</v>
      </c>
      <c r="J139" s="687" t="s">
        <v>3228</v>
      </c>
      <c r="K139" s="687" t="s">
        <v>2661</v>
      </c>
    </row>
    <row r="140" spans="1:11" x14ac:dyDescent="0.25">
      <c r="A140" s="694" t="s">
        <v>2888</v>
      </c>
      <c r="B140" s="690">
        <v>43896.428263888891</v>
      </c>
      <c r="C140" s="687" t="s">
        <v>708</v>
      </c>
      <c r="D140" s="687" t="s">
        <v>2464</v>
      </c>
      <c r="E140" s="471" t="s">
        <v>2117</v>
      </c>
      <c r="F140" s="687" t="s">
        <v>90</v>
      </c>
      <c r="G140" s="687" t="s">
        <v>69</v>
      </c>
      <c r="H140" s="687" t="s">
        <v>2596</v>
      </c>
      <c r="I140" s="691" t="s">
        <v>2596</v>
      </c>
      <c r="J140" s="687" t="s">
        <v>3232</v>
      </c>
      <c r="K140" s="687" t="s">
        <v>2661</v>
      </c>
    </row>
    <row r="141" spans="1:11" x14ac:dyDescent="0.25">
      <c r="A141" s="694" t="s">
        <v>2889</v>
      </c>
      <c r="B141" s="690">
        <v>43896.359861111108</v>
      </c>
      <c r="C141" s="687" t="s">
        <v>708</v>
      </c>
      <c r="D141" s="687" t="s">
        <v>2464</v>
      </c>
      <c r="E141" s="687" t="s">
        <v>2118</v>
      </c>
      <c r="F141" s="687" t="s">
        <v>90</v>
      </c>
      <c r="G141" s="687" t="s">
        <v>69</v>
      </c>
      <c r="H141" s="687" t="s">
        <v>653</v>
      </c>
      <c r="I141" s="691" t="s">
        <v>653</v>
      </c>
      <c r="J141" s="687" t="s">
        <v>3229</v>
      </c>
      <c r="K141" s="687" t="s">
        <v>2661</v>
      </c>
    </row>
    <row r="142" spans="1:11" x14ac:dyDescent="0.25">
      <c r="A142" s="694" t="s">
        <v>2890</v>
      </c>
      <c r="B142" s="690">
        <v>43894.727997685186</v>
      </c>
      <c r="C142" s="687" t="s">
        <v>708</v>
      </c>
      <c r="D142" s="687" t="s">
        <v>2464</v>
      </c>
      <c r="E142" s="687" t="s">
        <v>2119</v>
      </c>
      <c r="F142" s="687" t="s">
        <v>90</v>
      </c>
      <c r="G142" s="687" t="s">
        <v>69</v>
      </c>
      <c r="H142" s="687" t="s">
        <v>2609</v>
      </c>
      <c r="I142" s="691" t="s">
        <v>2609</v>
      </c>
      <c r="J142" s="687" t="s">
        <v>3220</v>
      </c>
      <c r="K142" s="687" t="s">
        <v>2661</v>
      </c>
    </row>
    <row r="143" spans="1:11" x14ac:dyDescent="0.25">
      <c r="A143" s="694" t="s">
        <v>2891</v>
      </c>
      <c r="B143" s="690">
        <v>43896.428668981483</v>
      </c>
      <c r="C143" s="687" t="s">
        <v>708</v>
      </c>
      <c r="D143" s="687" t="s">
        <v>2464</v>
      </c>
      <c r="E143" s="471" t="s">
        <v>2120</v>
      </c>
      <c r="F143" s="687" t="s">
        <v>90</v>
      </c>
      <c r="G143" s="687" t="s">
        <v>69</v>
      </c>
      <c r="H143" s="687" t="s">
        <v>2596</v>
      </c>
      <c r="I143" s="691" t="s">
        <v>2596</v>
      </c>
      <c r="J143" s="687" t="s">
        <v>3233</v>
      </c>
      <c r="K143" s="687" t="s">
        <v>2661</v>
      </c>
    </row>
    <row r="144" spans="1:11" x14ac:dyDescent="0.25">
      <c r="A144" s="694" t="s">
        <v>2892</v>
      </c>
      <c r="B144" s="690">
        <v>43894.698425925926</v>
      </c>
      <c r="C144" s="687" t="s">
        <v>708</v>
      </c>
      <c r="D144" s="687" t="s">
        <v>2464</v>
      </c>
      <c r="E144" s="687" t="s">
        <v>2121</v>
      </c>
      <c r="F144" s="687" t="s">
        <v>90</v>
      </c>
      <c r="G144" s="687" t="s">
        <v>69</v>
      </c>
      <c r="H144" s="687" t="s">
        <v>652</v>
      </c>
      <c r="I144" s="691" t="s">
        <v>652</v>
      </c>
      <c r="J144" s="687" t="s">
        <v>3219</v>
      </c>
      <c r="K144" s="687" t="s">
        <v>2661</v>
      </c>
    </row>
    <row r="145" spans="1:11" x14ac:dyDescent="0.25">
      <c r="A145" s="694" t="s">
        <v>2893</v>
      </c>
      <c r="B145" s="690">
        <v>43896.429143518515</v>
      </c>
      <c r="C145" s="687" t="s">
        <v>708</v>
      </c>
      <c r="D145" s="687" t="s">
        <v>2464</v>
      </c>
      <c r="E145" s="471" t="s">
        <v>2122</v>
      </c>
      <c r="F145" s="687" t="s">
        <v>90</v>
      </c>
      <c r="G145" s="687" t="s">
        <v>69</v>
      </c>
      <c r="H145" s="687" t="s">
        <v>2596</v>
      </c>
      <c r="I145" s="691" t="s">
        <v>2596</v>
      </c>
      <c r="J145" s="687" t="s">
        <v>3234</v>
      </c>
      <c r="K145" s="687" t="s">
        <v>2661</v>
      </c>
    </row>
    <row r="146" spans="1:11" x14ac:dyDescent="0.25">
      <c r="A146" s="694" t="s">
        <v>2894</v>
      </c>
      <c r="B146" s="690">
        <v>43896.429432870369</v>
      </c>
      <c r="C146" s="687" t="s">
        <v>708</v>
      </c>
      <c r="D146" s="687" t="s">
        <v>2464</v>
      </c>
      <c r="E146" s="471" t="s">
        <v>2123</v>
      </c>
      <c r="F146" s="687" t="s">
        <v>90</v>
      </c>
      <c r="G146" s="687" t="s">
        <v>69</v>
      </c>
      <c r="H146" s="687" t="s">
        <v>2596</v>
      </c>
      <c r="I146" s="691" t="s">
        <v>2596</v>
      </c>
      <c r="J146" s="687" t="s">
        <v>3233</v>
      </c>
      <c r="K146" s="687" t="s">
        <v>2661</v>
      </c>
    </row>
    <row r="147" spans="1:11" x14ac:dyDescent="0.25">
      <c r="A147" s="694" t="s">
        <v>2895</v>
      </c>
      <c r="B147" s="690">
        <v>43895.687708333331</v>
      </c>
      <c r="C147" s="687" t="s">
        <v>708</v>
      </c>
      <c r="D147" s="687" t="s">
        <v>2464</v>
      </c>
      <c r="E147" s="687" t="s">
        <v>2124</v>
      </c>
      <c r="F147" s="687" t="s">
        <v>90</v>
      </c>
      <c r="G147" s="687" t="s">
        <v>69</v>
      </c>
      <c r="H147" s="687" t="s">
        <v>653</v>
      </c>
      <c r="I147" s="691" t="s">
        <v>653</v>
      </c>
      <c r="J147" s="687" t="s">
        <v>3227</v>
      </c>
      <c r="K147" s="687" t="s">
        <v>2661</v>
      </c>
    </row>
    <row r="148" spans="1:11" x14ac:dyDescent="0.25">
      <c r="A148" s="694" t="s">
        <v>2896</v>
      </c>
      <c r="B148" s="690">
        <v>43896.429895833331</v>
      </c>
      <c r="C148" s="687" t="s">
        <v>708</v>
      </c>
      <c r="D148" s="687" t="s">
        <v>2464</v>
      </c>
      <c r="E148" s="471" t="s">
        <v>2125</v>
      </c>
      <c r="F148" s="687" t="s">
        <v>90</v>
      </c>
      <c r="G148" s="687" t="s">
        <v>69</v>
      </c>
      <c r="H148" s="687" t="s">
        <v>2596</v>
      </c>
      <c r="I148" s="691" t="s">
        <v>2596</v>
      </c>
      <c r="J148" s="687" t="s">
        <v>3233</v>
      </c>
      <c r="K148" s="687" t="s">
        <v>2661</v>
      </c>
    </row>
    <row r="149" spans="1:11" x14ac:dyDescent="0.25">
      <c r="A149" s="694" t="s">
        <v>2897</v>
      </c>
      <c r="B149" s="690">
        <v>43896.360694444447</v>
      </c>
      <c r="C149" s="687" t="s">
        <v>708</v>
      </c>
      <c r="D149" s="687" t="s">
        <v>2464</v>
      </c>
      <c r="E149" s="687" t="s">
        <v>2126</v>
      </c>
      <c r="F149" s="687" t="s">
        <v>90</v>
      </c>
      <c r="G149" s="687" t="s">
        <v>69</v>
      </c>
      <c r="H149" s="687" t="s">
        <v>653</v>
      </c>
      <c r="I149" s="691" t="s">
        <v>653</v>
      </c>
      <c r="J149" s="687" t="s">
        <v>3230</v>
      </c>
      <c r="K149" s="687" t="s">
        <v>2661</v>
      </c>
    </row>
    <row r="150" spans="1:11" x14ac:dyDescent="0.25">
      <c r="A150" s="694" t="s">
        <v>2898</v>
      </c>
      <c r="B150" s="690">
        <v>43895.484259259261</v>
      </c>
      <c r="C150" s="687" t="s">
        <v>708</v>
      </c>
      <c r="D150" s="687" t="s">
        <v>2464</v>
      </c>
      <c r="E150" s="687" t="s">
        <v>2127</v>
      </c>
      <c r="F150" s="687" t="s">
        <v>90</v>
      </c>
      <c r="G150" s="687" t="s">
        <v>69</v>
      </c>
      <c r="H150" s="687" t="s">
        <v>687</v>
      </c>
      <c r="I150" s="691" t="s">
        <v>2596</v>
      </c>
      <c r="J150" s="687" t="s">
        <v>3226</v>
      </c>
      <c r="K150" s="687" t="s">
        <v>2661</v>
      </c>
    </row>
    <row r="151" spans="1:11" x14ac:dyDescent="0.25">
      <c r="A151" s="694" t="s">
        <v>2899</v>
      </c>
      <c r="B151" s="690">
        <v>43896.430138888885</v>
      </c>
      <c r="C151" s="687" t="s">
        <v>708</v>
      </c>
      <c r="D151" s="687" t="s">
        <v>2464</v>
      </c>
      <c r="E151" s="687" t="s">
        <v>2128</v>
      </c>
      <c r="F151" s="687" t="s">
        <v>90</v>
      </c>
      <c r="G151" s="687" t="s">
        <v>69</v>
      </c>
      <c r="H151" s="687" t="s">
        <v>2596</v>
      </c>
      <c r="I151" s="691" t="s">
        <v>2596</v>
      </c>
      <c r="J151" s="687" t="s">
        <v>3139</v>
      </c>
      <c r="K151" s="687" t="s">
        <v>2661</v>
      </c>
    </row>
    <row r="152" spans="1:11" x14ac:dyDescent="0.25">
      <c r="A152" s="694" t="s">
        <v>2900</v>
      </c>
      <c r="B152" s="690">
        <v>43894.665092592593</v>
      </c>
      <c r="C152" s="687" t="s">
        <v>708</v>
      </c>
      <c r="D152" s="687" t="s">
        <v>2464</v>
      </c>
      <c r="E152" s="687" t="s">
        <v>2129</v>
      </c>
      <c r="F152" s="687" t="s">
        <v>90</v>
      </c>
      <c r="G152" s="687" t="s">
        <v>69</v>
      </c>
      <c r="H152" s="687" t="s">
        <v>2612</v>
      </c>
      <c r="I152" s="691" t="s">
        <v>2596</v>
      </c>
      <c r="J152" s="687" t="s">
        <v>3218</v>
      </c>
      <c r="K152" s="687" t="s">
        <v>2661</v>
      </c>
    </row>
    <row r="153" spans="1:11" x14ac:dyDescent="0.25">
      <c r="A153" s="694" t="s">
        <v>2901</v>
      </c>
      <c r="B153" s="690">
        <v>43895.42895833333</v>
      </c>
      <c r="C153" s="687" t="s">
        <v>708</v>
      </c>
      <c r="D153" s="687" t="s">
        <v>2464</v>
      </c>
      <c r="E153" s="687" t="s">
        <v>2130</v>
      </c>
      <c r="F153" s="687" t="s">
        <v>90</v>
      </c>
      <c r="G153" s="687" t="s">
        <v>69</v>
      </c>
      <c r="H153" s="687" t="s">
        <v>653</v>
      </c>
      <c r="I153" s="691" t="s">
        <v>653</v>
      </c>
      <c r="J153" s="687" t="s">
        <v>3225</v>
      </c>
      <c r="K153" s="687" t="s">
        <v>2661</v>
      </c>
    </row>
    <row r="154" spans="1:11" x14ac:dyDescent="0.25">
      <c r="A154" s="694" t="s">
        <v>2902</v>
      </c>
      <c r="B154" s="690">
        <v>43895.392916666664</v>
      </c>
      <c r="C154" s="687" t="s">
        <v>708</v>
      </c>
      <c r="D154" s="687" t="s">
        <v>2464</v>
      </c>
      <c r="E154" s="687" t="s">
        <v>2131</v>
      </c>
      <c r="F154" s="687" t="s">
        <v>90</v>
      </c>
      <c r="G154" s="687" t="s">
        <v>69</v>
      </c>
      <c r="H154" s="687" t="s">
        <v>3158</v>
      </c>
      <c r="I154" s="691" t="s">
        <v>3208</v>
      </c>
      <c r="J154" s="687" t="s">
        <v>3221</v>
      </c>
      <c r="K154" s="687" t="s">
        <v>2661</v>
      </c>
    </row>
    <row r="155" spans="1:11" x14ac:dyDescent="0.25">
      <c r="A155" s="694" t="s">
        <v>2903</v>
      </c>
      <c r="B155" s="690">
        <v>43895.427199074074</v>
      </c>
      <c r="C155" s="687" t="s">
        <v>708</v>
      </c>
      <c r="D155" s="687" t="s">
        <v>2464</v>
      </c>
      <c r="E155" s="687" t="s">
        <v>2409</v>
      </c>
      <c r="F155" s="687" t="s">
        <v>90</v>
      </c>
      <c r="G155" s="687" t="s">
        <v>69</v>
      </c>
      <c r="H155" s="687" t="s">
        <v>3222</v>
      </c>
      <c r="I155" s="691" t="s">
        <v>3223</v>
      </c>
      <c r="J155" s="687" t="s">
        <v>3224</v>
      </c>
      <c r="K155" s="687" t="s">
        <v>2661</v>
      </c>
    </row>
    <row r="156" spans="1:11" x14ac:dyDescent="0.25">
      <c r="A156" s="694" t="s">
        <v>2904</v>
      </c>
      <c r="B156" s="690">
        <v>43896.430428240739</v>
      </c>
      <c r="C156" s="687" t="s">
        <v>708</v>
      </c>
      <c r="D156" s="687" t="s">
        <v>2464</v>
      </c>
      <c r="E156" s="687" t="s">
        <v>2132</v>
      </c>
      <c r="F156" s="687" t="s">
        <v>90</v>
      </c>
      <c r="G156" s="687" t="s">
        <v>69</v>
      </c>
      <c r="H156" s="687" t="s">
        <v>2596</v>
      </c>
      <c r="I156" s="691" t="s">
        <v>2596</v>
      </c>
      <c r="J156" s="687" t="s">
        <v>3235</v>
      </c>
      <c r="K156" s="687" t="s">
        <v>2661</v>
      </c>
    </row>
    <row r="157" spans="1:11" x14ac:dyDescent="0.25">
      <c r="A157" s="694" t="s">
        <v>2905</v>
      </c>
      <c r="B157" s="690">
        <v>43896.430613425924</v>
      </c>
      <c r="C157" s="687" t="s">
        <v>708</v>
      </c>
      <c r="D157" s="687" t="s">
        <v>2464</v>
      </c>
      <c r="E157" s="687" t="s">
        <v>2198</v>
      </c>
      <c r="F157" s="687" t="s">
        <v>90</v>
      </c>
      <c r="G157" s="687" t="s">
        <v>69</v>
      </c>
      <c r="H157" s="687" t="s">
        <v>2596</v>
      </c>
      <c r="I157" s="691" t="s">
        <v>2596</v>
      </c>
      <c r="J157" s="687" t="s">
        <v>3235</v>
      </c>
      <c r="K157" s="687" t="s">
        <v>2661</v>
      </c>
    </row>
    <row r="158" spans="1:11" x14ac:dyDescent="0.25">
      <c r="A158" s="694" t="s">
        <v>2906</v>
      </c>
      <c r="B158" s="690">
        <v>43899.491782407407</v>
      </c>
      <c r="C158" s="687" t="s">
        <v>708</v>
      </c>
      <c r="D158" s="687" t="s">
        <v>2465</v>
      </c>
      <c r="E158" s="687" t="s">
        <v>2133</v>
      </c>
      <c r="F158" s="687" t="s">
        <v>90</v>
      </c>
      <c r="G158" s="687" t="s">
        <v>69</v>
      </c>
      <c r="H158" s="687" t="s">
        <v>2596</v>
      </c>
      <c r="I158" s="691" t="s">
        <v>2596</v>
      </c>
      <c r="J158" s="687" t="s">
        <v>3139</v>
      </c>
      <c r="K158" s="687" t="s">
        <v>2661</v>
      </c>
    </row>
    <row r="159" spans="1:11" x14ac:dyDescent="0.25">
      <c r="A159" s="694" t="s">
        <v>2907</v>
      </c>
      <c r="B159" s="690">
        <v>43899.493136574078</v>
      </c>
      <c r="C159" s="687" t="s">
        <v>708</v>
      </c>
      <c r="D159" s="687" t="s">
        <v>2465</v>
      </c>
      <c r="E159" s="687" t="s">
        <v>2134</v>
      </c>
      <c r="F159" s="687" t="s">
        <v>90</v>
      </c>
      <c r="G159" s="687" t="s">
        <v>69</v>
      </c>
      <c r="H159" s="687" t="s">
        <v>3395</v>
      </c>
      <c r="I159" s="691" t="s">
        <v>3395</v>
      </c>
      <c r="J159" s="687" t="s">
        <v>3396</v>
      </c>
      <c r="K159" s="687" t="s">
        <v>2661</v>
      </c>
    </row>
    <row r="160" spans="1:11" x14ac:dyDescent="0.25">
      <c r="A160" s="694" t="s">
        <v>3123</v>
      </c>
      <c r="B160" s="690">
        <v>43899.497488425928</v>
      </c>
      <c r="C160" s="687" t="s">
        <v>708</v>
      </c>
      <c r="D160" s="687" t="s">
        <v>2465</v>
      </c>
      <c r="E160" s="687" t="s">
        <v>2135</v>
      </c>
      <c r="F160" s="687" t="s">
        <v>90</v>
      </c>
      <c r="G160" s="687" t="s">
        <v>69</v>
      </c>
      <c r="H160" s="687" t="s">
        <v>3397</v>
      </c>
      <c r="I160" s="691" t="s">
        <v>3398</v>
      </c>
      <c r="J160" s="687" t="s">
        <v>3399</v>
      </c>
      <c r="K160" s="687" t="s">
        <v>2661</v>
      </c>
    </row>
    <row r="161" spans="1:11" x14ac:dyDescent="0.25">
      <c r="A161" s="694" t="s">
        <v>2908</v>
      </c>
      <c r="B161" s="690">
        <v>43899.4997337963</v>
      </c>
      <c r="C161" s="687" t="s">
        <v>708</v>
      </c>
      <c r="D161" s="687" t="s">
        <v>2465</v>
      </c>
      <c r="E161" s="687" t="s">
        <v>2243</v>
      </c>
      <c r="F161" s="687" t="s">
        <v>90</v>
      </c>
      <c r="G161" s="687" t="s">
        <v>69</v>
      </c>
      <c r="H161" s="687" t="s">
        <v>3400</v>
      </c>
      <c r="I161" s="691" t="s">
        <v>2596</v>
      </c>
      <c r="J161" s="687" t="s">
        <v>3401</v>
      </c>
      <c r="K161" s="687" t="s">
        <v>2661</v>
      </c>
    </row>
    <row r="162" spans="1:11" x14ac:dyDescent="0.25">
      <c r="A162" s="694" t="s">
        <v>2909</v>
      </c>
      <c r="B162" s="690">
        <v>43899.500520833331</v>
      </c>
      <c r="C162" s="687" t="s">
        <v>708</v>
      </c>
      <c r="D162" s="687" t="s">
        <v>2465</v>
      </c>
      <c r="E162" s="687" t="s">
        <v>2244</v>
      </c>
      <c r="F162" s="687" t="s">
        <v>90</v>
      </c>
      <c r="G162" s="687" t="s">
        <v>69</v>
      </c>
      <c r="H162" s="687" t="s">
        <v>2754</v>
      </c>
      <c r="I162" s="691" t="s">
        <v>705</v>
      </c>
      <c r="J162" s="687" t="s">
        <v>3402</v>
      </c>
      <c r="K162" s="687" t="s">
        <v>2661</v>
      </c>
    </row>
    <row r="163" spans="1:11" x14ac:dyDescent="0.25">
      <c r="A163" s="694" t="s">
        <v>2910</v>
      </c>
      <c r="B163" s="690">
        <v>43899.501736111109</v>
      </c>
      <c r="C163" s="687" t="s">
        <v>708</v>
      </c>
      <c r="D163" s="687" t="s">
        <v>2465</v>
      </c>
      <c r="E163" s="687" t="s">
        <v>2245</v>
      </c>
      <c r="F163" s="687" t="s">
        <v>90</v>
      </c>
      <c r="G163" s="687" t="s">
        <v>69</v>
      </c>
      <c r="H163" s="687" t="s">
        <v>705</v>
      </c>
      <c r="I163" s="691" t="s">
        <v>653</v>
      </c>
      <c r="J163" s="687" t="s">
        <v>3403</v>
      </c>
      <c r="K163" s="687" t="s">
        <v>2661</v>
      </c>
    </row>
    <row r="164" spans="1:11" x14ac:dyDescent="0.25">
      <c r="A164" s="694" t="s">
        <v>2911</v>
      </c>
      <c r="B164" s="690">
        <v>43899.502280092594</v>
      </c>
      <c r="C164" s="687" t="s">
        <v>708</v>
      </c>
      <c r="D164" s="687" t="s">
        <v>2465</v>
      </c>
      <c r="E164" s="687" t="s">
        <v>2410</v>
      </c>
      <c r="F164" s="687" t="s">
        <v>90</v>
      </c>
      <c r="G164" s="687" t="s">
        <v>69</v>
      </c>
      <c r="H164" s="687" t="s">
        <v>653</v>
      </c>
      <c r="I164" s="691" t="s">
        <v>2596</v>
      </c>
      <c r="J164" s="687" t="s">
        <v>3404</v>
      </c>
      <c r="K164" s="687" t="s">
        <v>2661</v>
      </c>
    </row>
    <row r="165" spans="1:11" x14ac:dyDescent="0.25">
      <c r="A165" s="694" t="s">
        <v>2912</v>
      </c>
      <c r="B165" s="690">
        <v>43899.503113425926</v>
      </c>
      <c r="C165" s="687" t="s">
        <v>708</v>
      </c>
      <c r="D165" s="687" t="s">
        <v>2465</v>
      </c>
      <c r="E165" s="687" t="s">
        <v>2411</v>
      </c>
      <c r="F165" s="687" t="s">
        <v>90</v>
      </c>
      <c r="G165" s="687" t="s">
        <v>69</v>
      </c>
      <c r="H165" s="687" t="s">
        <v>2596</v>
      </c>
      <c r="I165" s="691" t="s">
        <v>2596</v>
      </c>
      <c r="J165" s="687" t="s">
        <v>3405</v>
      </c>
      <c r="K165" s="687" t="s">
        <v>2661</v>
      </c>
    </row>
    <row r="166" spans="1:11" x14ac:dyDescent="0.25">
      <c r="A166" s="694" t="s">
        <v>2913</v>
      </c>
      <c r="B166" s="690">
        <v>43899.503541666665</v>
      </c>
      <c r="C166" s="687" t="s">
        <v>708</v>
      </c>
      <c r="D166" s="687" t="s">
        <v>2465</v>
      </c>
      <c r="E166" s="687" t="s">
        <v>2412</v>
      </c>
      <c r="F166" s="687" t="s">
        <v>90</v>
      </c>
      <c r="G166" s="687" t="s">
        <v>69</v>
      </c>
      <c r="H166" s="687" t="s">
        <v>2596</v>
      </c>
      <c r="I166" s="691" t="s">
        <v>2596</v>
      </c>
      <c r="J166" s="687" t="s">
        <v>3406</v>
      </c>
      <c r="K166" s="687" t="s">
        <v>2661</v>
      </c>
    </row>
    <row r="167" spans="1:11" x14ac:dyDescent="0.25">
      <c r="A167" s="694" t="s">
        <v>2914</v>
      </c>
      <c r="B167" s="690">
        <v>43899.50403935185</v>
      </c>
      <c r="C167" s="687" t="s">
        <v>708</v>
      </c>
      <c r="D167" s="687" t="s">
        <v>2465</v>
      </c>
      <c r="E167" s="687" t="s">
        <v>2413</v>
      </c>
      <c r="F167" s="687" t="s">
        <v>90</v>
      </c>
      <c r="G167" s="687" t="s">
        <v>69</v>
      </c>
      <c r="H167" s="687" t="s">
        <v>2596</v>
      </c>
      <c r="I167" s="691" t="s">
        <v>2596</v>
      </c>
      <c r="J167" s="687" t="s">
        <v>3407</v>
      </c>
      <c r="K167" s="687" t="s">
        <v>2661</v>
      </c>
    </row>
    <row r="168" spans="1:11" hidden="1" x14ac:dyDescent="0.25">
      <c r="A168" s="694" t="s">
        <v>2799</v>
      </c>
      <c r="B168" s="672">
        <v>43896.479641203703</v>
      </c>
      <c r="C168" s="689" t="s">
        <v>711</v>
      </c>
      <c r="D168" s="689" t="s">
        <v>711</v>
      </c>
      <c r="E168" s="689" t="s">
        <v>1694</v>
      </c>
      <c r="F168" s="689" t="s">
        <v>90</v>
      </c>
      <c r="G168" s="689" t="s">
        <v>69</v>
      </c>
      <c r="H168" s="689" t="s">
        <v>3241</v>
      </c>
      <c r="I168" s="673" t="s">
        <v>3222</v>
      </c>
      <c r="J168" s="689" t="s">
        <v>3242</v>
      </c>
      <c r="K168" s="689" t="s">
        <v>2604</v>
      </c>
    </row>
    <row r="169" spans="1:11" hidden="1" x14ac:dyDescent="0.25">
      <c r="A169" s="694" t="s">
        <v>2800</v>
      </c>
      <c r="B169" s="672">
        <v>43896.480682870373</v>
      </c>
      <c r="C169" s="689" t="s">
        <v>711</v>
      </c>
      <c r="D169" s="689" t="s">
        <v>711</v>
      </c>
      <c r="E169" s="689" t="s">
        <v>1696</v>
      </c>
      <c r="F169" s="689" t="s">
        <v>90</v>
      </c>
      <c r="G169" s="689" t="s">
        <v>69</v>
      </c>
      <c r="H169" s="689" t="s">
        <v>3243</v>
      </c>
      <c r="I169" s="673" t="s">
        <v>657</v>
      </c>
      <c r="J169" s="689" t="s">
        <v>3244</v>
      </c>
      <c r="K169" s="689" t="s">
        <v>2604</v>
      </c>
    </row>
    <row r="170" spans="1:11" hidden="1" x14ac:dyDescent="0.25">
      <c r="A170" s="694" t="s">
        <v>2806</v>
      </c>
      <c r="B170" s="672">
        <v>43896.481192129628</v>
      </c>
      <c r="C170" s="689" t="s">
        <v>711</v>
      </c>
      <c r="D170" s="689" t="s">
        <v>711</v>
      </c>
      <c r="E170" s="689" t="s">
        <v>1700</v>
      </c>
      <c r="F170" s="689" t="s">
        <v>90</v>
      </c>
      <c r="G170" s="689" t="s">
        <v>69</v>
      </c>
      <c r="H170" s="689" t="s">
        <v>653</v>
      </c>
      <c r="I170" s="673" t="s">
        <v>653</v>
      </c>
      <c r="J170" s="689" t="s">
        <v>3245</v>
      </c>
      <c r="K170" s="689" t="s">
        <v>2604</v>
      </c>
    </row>
    <row r="171" spans="1:11" hidden="1" x14ac:dyDescent="0.25">
      <c r="A171" s="694" t="s">
        <v>2801</v>
      </c>
      <c r="B171" s="672">
        <v>43896.483738425923</v>
      </c>
      <c r="C171" s="689" t="s">
        <v>711</v>
      </c>
      <c r="D171" s="689" t="s">
        <v>711</v>
      </c>
      <c r="E171" s="689" t="s">
        <v>1701</v>
      </c>
      <c r="F171" s="689" t="s">
        <v>90</v>
      </c>
      <c r="G171" s="689" t="s">
        <v>69</v>
      </c>
      <c r="H171" s="689" t="s">
        <v>3246</v>
      </c>
      <c r="I171" s="673" t="s">
        <v>3247</v>
      </c>
      <c r="J171" s="689" t="s">
        <v>3248</v>
      </c>
      <c r="K171" s="689" t="s">
        <v>2604</v>
      </c>
    </row>
    <row r="172" spans="1:11" hidden="1" x14ac:dyDescent="0.25">
      <c r="A172" s="694" t="s">
        <v>2802</v>
      </c>
      <c r="B172" s="672">
        <v>43896.484201388892</v>
      </c>
      <c r="C172" s="689" t="s">
        <v>711</v>
      </c>
      <c r="D172" s="689" t="s">
        <v>711</v>
      </c>
      <c r="E172" s="689" t="s">
        <v>1702</v>
      </c>
      <c r="F172" s="689" t="s">
        <v>90</v>
      </c>
      <c r="G172" s="689" t="s">
        <v>69</v>
      </c>
      <c r="H172" s="689" t="s">
        <v>2609</v>
      </c>
      <c r="I172" s="673" t="s">
        <v>2609</v>
      </c>
      <c r="J172" s="689" t="s">
        <v>3249</v>
      </c>
      <c r="K172" s="689" t="s">
        <v>2604</v>
      </c>
    </row>
    <row r="173" spans="1:11" hidden="1" x14ac:dyDescent="0.25">
      <c r="A173" s="694" t="s">
        <v>3409</v>
      </c>
      <c r="B173" s="672">
        <v>43896.485324074078</v>
      </c>
      <c r="C173" s="689" t="s">
        <v>711</v>
      </c>
      <c r="D173" s="689" t="s">
        <v>2470</v>
      </c>
      <c r="E173" s="689" t="s">
        <v>2136</v>
      </c>
      <c r="F173" s="689" t="s">
        <v>90</v>
      </c>
      <c r="G173" s="689" t="s">
        <v>69</v>
      </c>
      <c r="H173" s="689" t="s">
        <v>3250</v>
      </c>
      <c r="I173" s="673" t="s">
        <v>3236</v>
      </c>
      <c r="J173" s="689" t="s">
        <v>3251</v>
      </c>
      <c r="K173" s="689" t="s">
        <v>2604</v>
      </c>
    </row>
    <row r="174" spans="1:11" hidden="1" x14ac:dyDescent="0.25">
      <c r="A174" s="694" t="s">
        <v>3410</v>
      </c>
      <c r="B174" s="672">
        <v>43896.485891203702</v>
      </c>
      <c r="C174" s="689" t="s">
        <v>711</v>
      </c>
      <c r="D174" s="689" t="s">
        <v>2467</v>
      </c>
      <c r="E174" s="689" t="s">
        <v>2377</v>
      </c>
      <c r="F174" s="689" t="s">
        <v>90</v>
      </c>
      <c r="G174" s="689" t="s">
        <v>69</v>
      </c>
      <c r="H174" s="689" t="s">
        <v>3252</v>
      </c>
      <c r="I174" s="673" t="s">
        <v>3253</v>
      </c>
      <c r="J174" s="689" t="s">
        <v>3254</v>
      </c>
      <c r="K174" s="689" t="s">
        <v>2604</v>
      </c>
    </row>
    <row r="175" spans="1:11" hidden="1" x14ac:dyDescent="0.25">
      <c r="A175" s="694" t="s">
        <v>2972</v>
      </c>
      <c r="B175" s="690">
        <v>43896.691886574074</v>
      </c>
      <c r="C175" s="687" t="s">
        <v>709</v>
      </c>
      <c r="D175" s="687" t="s">
        <v>709</v>
      </c>
      <c r="E175" s="687" t="s">
        <v>1684</v>
      </c>
      <c r="F175" s="687" t="s">
        <v>90</v>
      </c>
      <c r="G175" s="687" t="s">
        <v>69</v>
      </c>
      <c r="H175" s="687" t="s">
        <v>174</v>
      </c>
      <c r="I175" s="691">
        <v>195684000</v>
      </c>
      <c r="J175" s="687" t="s">
        <v>3357</v>
      </c>
      <c r="K175" s="687" t="s">
        <v>2746</v>
      </c>
    </row>
    <row r="176" spans="1:11" hidden="1" x14ac:dyDescent="0.25">
      <c r="A176" s="694" t="s">
        <v>2973</v>
      </c>
      <c r="B176" s="690">
        <v>43896.696192129632</v>
      </c>
      <c r="C176" s="687" t="s">
        <v>709</v>
      </c>
      <c r="D176" s="687" t="s">
        <v>709</v>
      </c>
      <c r="E176" s="687" t="s">
        <v>1685</v>
      </c>
      <c r="F176" s="687" t="s">
        <v>90</v>
      </c>
      <c r="G176" s="687" t="s">
        <v>69</v>
      </c>
      <c r="H176" s="687" t="s">
        <v>174</v>
      </c>
      <c r="I176" s="691" t="s">
        <v>3358</v>
      </c>
      <c r="J176" s="687" t="s">
        <v>3359</v>
      </c>
      <c r="K176" s="687" t="s">
        <v>2746</v>
      </c>
    </row>
    <row r="177" spans="1:11" hidden="1" x14ac:dyDescent="0.25">
      <c r="A177" s="694" t="s">
        <v>2974</v>
      </c>
      <c r="B177" s="690">
        <v>43896.700752314813</v>
      </c>
      <c r="C177" s="687" t="s">
        <v>709</v>
      </c>
      <c r="D177" s="687" t="s">
        <v>709</v>
      </c>
      <c r="E177" s="687" t="s">
        <v>1686</v>
      </c>
      <c r="F177" s="687" t="s">
        <v>90</v>
      </c>
      <c r="G177" s="687" t="s">
        <v>69</v>
      </c>
      <c r="H177" s="691" t="s">
        <v>653</v>
      </c>
      <c r="I177" s="691" t="s">
        <v>653</v>
      </c>
      <c r="J177" s="687" t="s">
        <v>3360</v>
      </c>
      <c r="K177" s="687" t="s">
        <v>2746</v>
      </c>
    </row>
    <row r="178" spans="1:11" hidden="1" x14ac:dyDescent="0.25">
      <c r="A178" s="694" t="s">
        <v>2975</v>
      </c>
      <c r="B178" s="690">
        <v>43896.701481481483</v>
      </c>
      <c r="C178" s="687" t="s">
        <v>709</v>
      </c>
      <c r="D178" s="687" t="s">
        <v>709</v>
      </c>
      <c r="E178" s="687" t="s">
        <v>1687</v>
      </c>
      <c r="F178" s="687" t="s">
        <v>90</v>
      </c>
      <c r="G178" s="687" t="s">
        <v>69</v>
      </c>
      <c r="H178" s="687" t="s">
        <v>174</v>
      </c>
      <c r="I178" s="691" t="s">
        <v>2748</v>
      </c>
      <c r="J178" s="687" t="s">
        <v>3361</v>
      </c>
      <c r="K178" s="687" t="s">
        <v>2746</v>
      </c>
    </row>
    <row r="179" spans="1:11" hidden="1" x14ac:dyDescent="0.25">
      <c r="A179" s="694" t="s">
        <v>2976</v>
      </c>
      <c r="B179" s="690">
        <v>43896.701481481483</v>
      </c>
      <c r="C179" s="687" t="s">
        <v>709</v>
      </c>
      <c r="D179" s="687" t="s">
        <v>709</v>
      </c>
      <c r="E179" s="687" t="s">
        <v>1688</v>
      </c>
      <c r="F179" s="687" t="s">
        <v>90</v>
      </c>
      <c r="G179" s="687" t="s">
        <v>69</v>
      </c>
      <c r="H179" s="687" t="s">
        <v>174</v>
      </c>
      <c r="I179" s="691" t="s">
        <v>2748</v>
      </c>
      <c r="J179" s="687" t="s">
        <v>3361</v>
      </c>
      <c r="K179" s="687" t="s">
        <v>2746</v>
      </c>
    </row>
    <row r="180" spans="1:11" hidden="1" x14ac:dyDescent="0.25">
      <c r="A180" s="694" t="s">
        <v>2977</v>
      </c>
      <c r="B180" s="690">
        <v>43896.701481481483</v>
      </c>
      <c r="C180" s="687" t="s">
        <v>709</v>
      </c>
      <c r="D180" s="687" t="s">
        <v>709</v>
      </c>
      <c r="E180" s="687" t="s">
        <v>1689</v>
      </c>
      <c r="F180" s="687" t="s">
        <v>90</v>
      </c>
      <c r="G180" s="687" t="s">
        <v>69</v>
      </c>
      <c r="H180" s="687" t="s">
        <v>174</v>
      </c>
      <c r="I180" s="691" t="s">
        <v>2748</v>
      </c>
      <c r="J180" s="687" t="s">
        <v>3361</v>
      </c>
      <c r="K180" s="687" t="s">
        <v>2746</v>
      </c>
    </row>
    <row r="181" spans="1:11" hidden="1" x14ac:dyDescent="0.25">
      <c r="A181" s="694" t="s">
        <v>2978</v>
      </c>
      <c r="B181" s="690">
        <v>43896.701481481483</v>
      </c>
      <c r="C181" s="687" t="s">
        <v>709</v>
      </c>
      <c r="D181" s="687" t="s">
        <v>709</v>
      </c>
      <c r="E181" s="687" t="s">
        <v>1690</v>
      </c>
      <c r="F181" s="687" t="s">
        <v>90</v>
      </c>
      <c r="G181" s="687" t="s">
        <v>69</v>
      </c>
      <c r="H181" s="687" t="s">
        <v>174</v>
      </c>
      <c r="I181" s="691" t="s">
        <v>2748</v>
      </c>
      <c r="J181" s="687" t="s">
        <v>3361</v>
      </c>
      <c r="K181" s="687" t="s">
        <v>2746</v>
      </c>
    </row>
    <row r="182" spans="1:11" hidden="1" x14ac:dyDescent="0.25">
      <c r="A182" s="694" t="s">
        <v>2979</v>
      </c>
      <c r="B182" s="690">
        <v>43896.701481481483</v>
      </c>
      <c r="C182" s="687" t="s">
        <v>709</v>
      </c>
      <c r="D182" s="687" t="s">
        <v>709</v>
      </c>
      <c r="E182" s="687" t="s">
        <v>1691</v>
      </c>
      <c r="F182" s="687" t="s">
        <v>90</v>
      </c>
      <c r="G182" s="687" t="s">
        <v>69</v>
      </c>
      <c r="H182" s="687" t="s">
        <v>174</v>
      </c>
      <c r="I182" s="691" t="s">
        <v>2748</v>
      </c>
      <c r="J182" s="687" t="s">
        <v>3361</v>
      </c>
      <c r="K182" s="687" t="s">
        <v>2746</v>
      </c>
    </row>
    <row r="183" spans="1:11" hidden="1" x14ac:dyDescent="0.25">
      <c r="A183" s="694" t="s">
        <v>2980</v>
      </c>
      <c r="B183" s="690">
        <v>43896.701481481483</v>
      </c>
      <c r="C183" s="687" t="s">
        <v>709</v>
      </c>
      <c r="D183" s="687" t="s">
        <v>709</v>
      </c>
      <c r="E183" s="687" t="s">
        <v>1692</v>
      </c>
      <c r="F183" s="687" t="s">
        <v>90</v>
      </c>
      <c r="G183" s="687" t="s">
        <v>69</v>
      </c>
      <c r="H183" s="687" t="s">
        <v>174</v>
      </c>
      <c r="I183" s="691" t="s">
        <v>2748</v>
      </c>
      <c r="J183" s="687" t="s">
        <v>3361</v>
      </c>
      <c r="K183" s="687" t="s">
        <v>2746</v>
      </c>
    </row>
    <row r="184" spans="1:11" hidden="1" x14ac:dyDescent="0.25">
      <c r="A184" s="694" t="s">
        <v>2981</v>
      </c>
      <c r="B184" s="690">
        <v>43896.701481481483</v>
      </c>
      <c r="C184" s="687" t="s">
        <v>709</v>
      </c>
      <c r="D184" s="687" t="s">
        <v>709</v>
      </c>
      <c r="E184" s="687" t="s">
        <v>1693</v>
      </c>
      <c r="F184" s="687" t="s">
        <v>90</v>
      </c>
      <c r="G184" s="687" t="s">
        <v>69</v>
      </c>
      <c r="H184" s="687" t="s">
        <v>174</v>
      </c>
      <c r="I184" s="691" t="s">
        <v>2748</v>
      </c>
      <c r="J184" s="687" t="s">
        <v>3361</v>
      </c>
      <c r="K184" s="687" t="s">
        <v>2746</v>
      </c>
    </row>
    <row r="185" spans="1:11" hidden="1" x14ac:dyDescent="0.25">
      <c r="A185" s="694" t="s">
        <v>2982</v>
      </c>
      <c r="B185" s="690">
        <v>43900.614166666666</v>
      </c>
      <c r="C185" s="687" t="s">
        <v>709</v>
      </c>
      <c r="D185" s="687" t="s">
        <v>709</v>
      </c>
      <c r="E185" s="471" t="s">
        <v>1841</v>
      </c>
      <c r="F185" s="687" t="s">
        <v>90</v>
      </c>
      <c r="G185" s="687" t="s">
        <v>69</v>
      </c>
      <c r="H185" s="687" t="s">
        <v>174</v>
      </c>
      <c r="I185" s="691" t="s">
        <v>653</v>
      </c>
      <c r="J185" s="687" t="s">
        <v>3362</v>
      </c>
      <c r="K185" s="687" t="s">
        <v>2746</v>
      </c>
    </row>
    <row r="186" spans="1:11" hidden="1" x14ac:dyDescent="0.25">
      <c r="A186" s="694" t="s">
        <v>2983</v>
      </c>
      <c r="B186" s="690">
        <v>43900.615127314813</v>
      </c>
      <c r="C186" s="687" t="s">
        <v>709</v>
      </c>
      <c r="D186" s="687" t="s">
        <v>709</v>
      </c>
      <c r="E186" s="687" t="s">
        <v>1842</v>
      </c>
      <c r="F186" s="687" t="s">
        <v>90</v>
      </c>
      <c r="G186" s="687" t="s">
        <v>69</v>
      </c>
      <c r="H186" s="687" t="s">
        <v>653</v>
      </c>
      <c r="I186" s="691" t="s">
        <v>653</v>
      </c>
      <c r="J186" s="687" t="s">
        <v>3363</v>
      </c>
      <c r="K186" s="687" t="s">
        <v>2746</v>
      </c>
    </row>
    <row r="187" spans="1:11" hidden="1" x14ac:dyDescent="0.25">
      <c r="A187" s="694" t="s">
        <v>2984</v>
      </c>
      <c r="B187" s="690">
        <v>43896.704444444447</v>
      </c>
      <c r="C187" s="687" t="s">
        <v>709</v>
      </c>
      <c r="D187" s="687" t="s">
        <v>709</v>
      </c>
      <c r="E187" s="471" t="s">
        <v>1843</v>
      </c>
      <c r="F187" s="687" t="s">
        <v>90</v>
      </c>
      <c r="G187" s="687" t="s">
        <v>69</v>
      </c>
      <c r="H187" s="687" t="s">
        <v>653</v>
      </c>
      <c r="I187" s="691" t="s">
        <v>653</v>
      </c>
      <c r="J187" s="687" t="s">
        <v>3364</v>
      </c>
      <c r="K187" s="687" t="s">
        <v>2746</v>
      </c>
    </row>
    <row r="188" spans="1:11" hidden="1" x14ac:dyDescent="0.25">
      <c r="A188" s="694" t="s">
        <v>2985</v>
      </c>
      <c r="B188" s="690">
        <v>43900.615624999999</v>
      </c>
      <c r="C188" s="687" t="s">
        <v>709</v>
      </c>
      <c r="D188" s="687" t="s">
        <v>709</v>
      </c>
      <c r="E188" s="687" t="s">
        <v>1844</v>
      </c>
      <c r="F188" s="687" t="s">
        <v>90</v>
      </c>
      <c r="G188" s="687" t="s">
        <v>69</v>
      </c>
      <c r="H188" s="687" t="s">
        <v>2596</v>
      </c>
      <c r="I188" s="691" t="s">
        <v>2596</v>
      </c>
      <c r="J188" s="687" t="s">
        <v>3365</v>
      </c>
      <c r="K188" s="687" t="s">
        <v>2746</v>
      </c>
    </row>
    <row r="189" spans="1:11" hidden="1" x14ac:dyDescent="0.25">
      <c r="A189" s="694" t="s">
        <v>2986</v>
      </c>
      <c r="B189" s="690">
        <v>43900.617800925924</v>
      </c>
      <c r="C189" s="687" t="s">
        <v>709</v>
      </c>
      <c r="D189" s="687" t="s">
        <v>709</v>
      </c>
      <c r="E189" s="687" t="s">
        <v>1845</v>
      </c>
      <c r="F189" s="687" t="s">
        <v>90</v>
      </c>
      <c r="G189" s="687" t="s">
        <v>69</v>
      </c>
      <c r="H189" s="687" t="s">
        <v>174</v>
      </c>
      <c r="I189" s="691" t="s">
        <v>3366</v>
      </c>
      <c r="J189" s="687" t="s">
        <v>3367</v>
      </c>
      <c r="K189" s="687" t="s">
        <v>2746</v>
      </c>
    </row>
    <row r="190" spans="1:11" hidden="1" x14ac:dyDescent="0.25">
      <c r="A190" s="694" t="s">
        <v>2987</v>
      </c>
      <c r="B190" s="690">
        <v>43900.618310185186</v>
      </c>
      <c r="C190" s="687" t="s">
        <v>709</v>
      </c>
      <c r="D190" s="687" t="s">
        <v>709</v>
      </c>
      <c r="E190" s="687" t="s">
        <v>1935</v>
      </c>
      <c r="F190" s="687" t="s">
        <v>90</v>
      </c>
      <c r="G190" s="687" t="s">
        <v>69</v>
      </c>
      <c r="H190" s="687" t="s">
        <v>174</v>
      </c>
      <c r="I190" s="691" t="s">
        <v>2748</v>
      </c>
      <c r="J190" s="687" t="s">
        <v>3368</v>
      </c>
      <c r="K190" s="687" t="s">
        <v>2746</v>
      </c>
    </row>
    <row r="191" spans="1:11" hidden="1" x14ac:dyDescent="0.25">
      <c r="A191" s="694" t="s">
        <v>2988</v>
      </c>
      <c r="B191" s="690">
        <v>43900.619351851848</v>
      </c>
      <c r="C191" s="687" t="s">
        <v>709</v>
      </c>
      <c r="D191" s="687" t="s">
        <v>709</v>
      </c>
      <c r="E191" s="687" t="s">
        <v>1936</v>
      </c>
      <c r="F191" s="687" t="s">
        <v>90</v>
      </c>
      <c r="G191" s="687" t="s">
        <v>69</v>
      </c>
      <c r="H191" s="687" t="s">
        <v>174</v>
      </c>
      <c r="I191" s="691" t="s">
        <v>653</v>
      </c>
      <c r="J191" s="687" t="s">
        <v>3369</v>
      </c>
      <c r="K191" s="687" t="s">
        <v>2746</v>
      </c>
    </row>
    <row r="192" spans="1:11" hidden="1" x14ac:dyDescent="0.25">
      <c r="A192" s="694" t="s">
        <v>2989</v>
      </c>
      <c r="B192" s="690">
        <v>43899.65284722222</v>
      </c>
      <c r="C192" s="687" t="s">
        <v>709</v>
      </c>
      <c r="D192" s="687" t="s">
        <v>709</v>
      </c>
      <c r="E192" s="471" t="s">
        <v>2137</v>
      </c>
      <c r="F192" s="687" t="s">
        <v>90</v>
      </c>
      <c r="G192" s="687" t="s">
        <v>69</v>
      </c>
      <c r="H192" s="687" t="s">
        <v>3238</v>
      </c>
      <c r="I192" s="691" t="s">
        <v>3238</v>
      </c>
      <c r="J192" s="687" t="s">
        <v>3370</v>
      </c>
      <c r="K192" s="687" t="s">
        <v>2746</v>
      </c>
    </row>
    <row r="193" spans="1:11" hidden="1" x14ac:dyDescent="0.25">
      <c r="A193" s="694" t="s">
        <v>2990</v>
      </c>
      <c r="B193" s="690">
        <v>43900.639699074076</v>
      </c>
      <c r="C193" s="687" t="s">
        <v>709</v>
      </c>
      <c r="D193" s="687" t="s">
        <v>709</v>
      </c>
      <c r="E193" s="687" t="s">
        <v>2199</v>
      </c>
      <c r="F193" s="687" t="s">
        <v>90</v>
      </c>
      <c r="G193" s="687" t="s">
        <v>69</v>
      </c>
      <c r="H193" s="687" t="s">
        <v>2596</v>
      </c>
      <c r="I193" s="691" t="s">
        <v>2596</v>
      </c>
      <c r="J193" s="687" t="s">
        <v>3371</v>
      </c>
      <c r="K193" s="687" t="s">
        <v>2743</v>
      </c>
    </row>
    <row r="194" spans="1:11" hidden="1" x14ac:dyDescent="0.25">
      <c r="A194" s="694" t="s">
        <v>2991</v>
      </c>
      <c r="B194" s="690">
        <v>43900.636712962965</v>
      </c>
      <c r="C194" s="687" t="s">
        <v>709</v>
      </c>
      <c r="D194" s="687" t="s">
        <v>709</v>
      </c>
      <c r="E194" s="687" t="s">
        <v>2200</v>
      </c>
      <c r="F194" s="687" t="s">
        <v>90</v>
      </c>
      <c r="G194" s="687" t="s">
        <v>69</v>
      </c>
      <c r="H194" s="687" t="s">
        <v>3372</v>
      </c>
      <c r="I194" s="691" t="s">
        <v>3372</v>
      </c>
      <c r="J194" s="687" t="s">
        <v>3373</v>
      </c>
      <c r="K194" s="687" t="s">
        <v>2743</v>
      </c>
    </row>
    <row r="195" spans="1:11" hidden="1" x14ac:dyDescent="0.25">
      <c r="A195" s="694" t="s">
        <v>2992</v>
      </c>
      <c r="B195" s="690">
        <v>43896.509456018517</v>
      </c>
      <c r="C195" s="687" t="s">
        <v>709</v>
      </c>
      <c r="D195" s="687" t="s">
        <v>709</v>
      </c>
      <c r="E195" s="687" t="s">
        <v>2201</v>
      </c>
      <c r="F195" s="687" t="s">
        <v>90</v>
      </c>
      <c r="G195" s="687" t="s">
        <v>69</v>
      </c>
      <c r="H195" s="687" t="s">
        <v>2596</v>
      </c>
      <c r="I195" s="691" t="s">
        <v>2596</v>
      </c>
      <c r="J195" s="687" t="s">
        <v>3374</v>
      </c>
      <c r="K195" s="687" t="s">
        <v>2743</v>
      </c>
    </row>
    <row r="196" spans="1:11" hidden="1" x14ac:dyDescent="0.25">
      <c r="A196" s="694" t="s">
        <v>2993</v>
      </c>
      <c r="B196" s="690">
        <v>43896.485162037039</v>
      </c>
      <c r="C196" s="687" t="s">
        <v>709</v>
      </c>
      <c r="D196" s="687" t="s">
        <v>709</v>
      </c>
      <c r="E196" s="687" t="s">
        <v>2261</v>
      </c>
      <c r="F196" s="687" t="s">
        <v>90</v>
      </c>
      <c r="G196" s="687" t="s">
        <v>69</v>
      </c>
      <c r="H196" s="687" t="s">
        <v>2760</v>
      </c>
      <c r="I196" s="691" t="s">
        <v>2760</v>
      </c>
      <c r="J196" s="687" t="s">
        <v>3375</v>
      </c>
      <c r="K196" s="687" t="s">
        <v>2743</v>
      </c>
    </row>
    <row r="197" spans="1:11" hidden="1" x14ac:dyDescent="0.25">
      <c r="A197" s="694" t="s">
        <v>2921</v>
      </c>
      <c r="B197" s="672">
        <v>43896.403101851851</v>
      </c>
      <c r="C197" s="689" t="s">
        <v>633</v>
      </c>
      <c r="D197" s="689" t="s">
        <v>633</v>
      </c>
      <c r="E197" s="689" t="s">
        <v>1704</v>
      </c>
      <c r="F197" s="689" t="s">
        <v>90</v>
      </c>
      <c r="G197" s="689" t="s">
        <v>69</v>
      </c>
      <c r="H197" s="689" t="s">
        <v>657</v>
      </c>
      <c r="I197" s="673" t="s">
        <v>657</v>
      </c>
      <c r="J197" s="689" t="s">
        <v>3255</v>
      </c>
      <c r="K197" s="689" t="s">
        <v>3256</v>
      </c>
    </row>
    <row r="198" spans="1:11" hidden="1" x14ac:dyDescent="0.25">
      <c r="A198" s="694" t="s">
        <v>2922</v>
      </c>
      <c r="B198" s="672">
        <v>43896.404733796298</v>
      </c>
      <c r="C198" s="689" t="s">
        <v>633</v>
      </c>
      <c r="D198" s="689" t="s">
        <v>633</v>
      </c>
      <c r="E198" s="689" t="s">
        <v>1705</v>
      </c>
      <c r="F198" s="689" t="s">
        <v>90</v>
      </c>
      <c r="G198" s="689" t="s">
        <v>69</v>
      </c>
      <c r="H198" s="689" t="s">
        <v>687</v>
      </c>
      <c r="I198" s="673" t="s">
        <v>687</v>
      </c>
      <c r="J198" s="689" t="s">
        <v>3257</v>
      </c>
      <c r="K198" s="689" t="s">
        <v>3256</v>
      </c>
    </row>
    <row r="199" spans="1:11" hidden="1" x14ac:dyDescent="0.25">
      <c r="A199" s="694" t="s">
        <v>2807</v>
      </c>
      <c r="B199" s="672">
        <v>43894.621388888889</v>
      </c>
      <c r="C199" s="689" t="s">
        <v>710</v>
      </c>
      <c r="D199" s="689" t="s">
        <v>710</v>
      </c>
      <c r="E199" s="689" t="s">
        <v>1710</v>
      </c>
      <c r="F199" s="689" t="s">
        <v>90</v>
      </c>
      <c r="G199" s="689" t="s">
        <v>69</v>
      </c>
      <c r="H199" s="689" t="s">
        <v>656</v>
      </c>
      <c r="I199" s="673" t="s">
        <v>656</v>
      </c>
      <c r="J199" s="689" t="s">
        <v>3258</v>
      </c>
      <c r="K199" s="689" t="s">
        <v>2621</v>
      </c>
    </row>
    <row r="200" spans="1:11" hidden="1" x14ac:dyDescent="0.25">
      <c r="A200" s="694" t="s">
        <v>2808</v>
      </c>
      <c r="B200" s="672">
        <v>43894.698113425926</v>
      </c>
      <c r="C200" s="689" t="s">
        <v>710</v>
      </c>
      <c r="D200" s="689" t="s">
        <v>710</v>
      </c>
      <c r="E200" s="689" t="s">
        <v>1711</v>
      </c>
      <c r="F200" s="689" t="s">
        <v>90</v>
      </c>
      <c r="G200" s="689" t="s">
        <v>69</v>
      </c>
      <c r="H200" s="689" t="s">
        <v>3259</v>
      </c>
      <c r="I200" s="673" t="s">
        <v>3259</v>
      </c>
      <c r="J200" s="689" t="s">
        <v>3260</v>
      </c>
      <c r="K200" s="689" t="s">
        <v>2621</v>
      </c>
    </row>
    <row r="201" spans="1:11" hidden="1" x14ac:dyDescent="0.25">
      <c r="A201" s="694" t="s">
        <v>2809</v>
      </c>
      <c r="B201" s="672">
        <v>43895.396307870367</v>
      </c>
      <c r="C201" s="689" t="s">
        <v>710</v>
      </c>
      <c r="D201" s="689" t="s">
        <v>710</v>
      </c>
      <c r="E201" s="689" t="s">
        <v>1712</v>
      </c>
      <c r="F201" s="689" t="s">
        <v>90</v>
      </c>
      <c r="G201" s="689" t="s">
        <v>69</v>
      </c>
      <c r="H201" s="689" t="s">
        <v>2596</v>
      </c>
      <c r="I201" s="673" t="s">
        <v>2596</v>
      </c>
      <c r="J201" s="689" t="s">
        <v>3139</v>
      </c>
      <c r="K201" s="689" t="s">
        <v>2621</v>
      </c>
    </row>
    <row r="202" spans="1:11" hidden="1" x14ac:dyDescent="0.25">
      <c r="A202" s="694" t="s">
        <v>2810</v>
      </c>
      <c r="B202" s="672">
        <v>43895.39671296296</v>
      </c>
      <c r="C202" s="689" t="s">
        <v>710</v>
      </c>
      <c r="D202" s="689" t="s">
        <v>710</v>
      </c>
      <c r="E202" s="689" t="s">
        <v>1713</v>
      </c>
      <c r="F202" s="689" t="s">
        <v>90</v>
      </c>
      <c r="G202" s="689" t="s">
        <v>69</v>
      </c>
      <c r="H202" s="689" t="s">
        <v>2596</v>
      </c>
      <c r="I202" s="673" t="s">
        <v>2596</v>
      </c>
      <c r="J202" s="689" t="s">
        <v>3139</v>
      </c>
      <c r="K202" s="689" t="s">
        <v>2621</v>
      </c>
    </row>
    <row r="203" spans="1:11" hidden="1" x14ac:dyDescent="0.25">
      <c r="A203" s="694" t="s">
        <v>2811</v>
      </c>
      <c r="B203" s="672">
        <v>43895.397048611114</v>
      </c>
      <c r="C203" s="689" t="s">
        <v>710</v>
      </c>
      <c r="D203" s="689" t="s">
        <v>710</v>
      </c>
      <c r="E203" s="689" t="s">
        <v>1714</v>
      </c>
      <c r="F203" s="689" t="s">
        <v>90</v>
      </c>
      <c r="G203" s="689" t="s">
        <v>69</v>
      </c>
      <c r="H203" s="689" t="s">
        <v>2596</v>
      </c>
      <c r="I203" s="673" t="s">
        <v>2596</v>
      </c>
      <c r="J203" s="689" t="s">
        <v>3139</v>
      </c>
      <c r="K203" s="689" t="s">
        <v>2621</v>
      </c>
    </row>
    <row r="204" spans="1:11" hidden="1" x14ac:dyDescent="0.25">
      <c r="A204" s="694" t="s">
        <v>2812</v>
      </c>
      <c r="B204" s="672">
        <v>43895.397407407407</v>
      </c>
      <c r="C204" s="689" t="s">
        <v>710</v>
      </c>
      <c r="D204" s="689" t="s">
        <v>710</v>
      </c>
      <c r="E204" s="689" t="s">
        <v>1715</v>
      </c>
      <c r="F204" s="689" t="s">
        <v>90</v>
      </c>
      <c r="G204" s="689" t="s">
        <v>69</v>
      </c>
      <c r="H204" s="689" t="s">
        <v>2596</v>
      </c>
      <c r="I204" s="673" t="s">
        <v>2596</v>
      </c>
      <c r="J204" s="689" t="s">
        <v>3139</v>
      </c>
      <c r="K204" s="689" t="s">
        <v>2621</v>
      </c>
    </row>
    <row r="205" spans="1:11" hidden="1" x14ac:dyDescent="0.25">
      <c r="A205" s="694" t="s">
        <v>2813</v>
      </c>
      <c r="B205" s="672">
        <v>43895.397685185184</v>
      </c>
      <c r="C205" s="689" t="s">
        <v>710</v>
      </c>
      <c r="D205" s="689" t="s">
        <v>710</v>
      </c>
      <c r="E205" s="689" t="s">
        <v>1716</v>
      </c>
      <c r="F205" s="689" t="s">
        <v>90</v>
      </c>
      <c r="G205" s="689" t="s">
        <v>69</v>
      </c>
      <c r="H205" s="689" t="s">
        <v>2596</v>
      </c>
      <c r="I205" s="673" t="s">
        <v>2596</v>
      </c>
      <c r="J205" s="689" t="s">
        <v>3139</v>
      </c>
      <c r="K205" s="689" t="s">
        <v>2621</v>
      </c>
    </row>
    <row r="206" spans="1:11" hidden="1" x14ac:dyDescent="0.25">
      <c r="A206" s="694" t="s">
        <v>2814</v>
      </c>
      <c r="B206" s="672">
        <v>43895.402303240742</v>
      </c>
      <c r="C206" s="689" t="s">
        <v>710</v>
      </c>
      <c r="D206" s="689" t="s">
        <v>710</v>
      </c>
      <c r="E206" s="689" t="s">
        <v>1717</v>
      </c>
      <c r="F206" s="689" t="s">
        <v>90</v>
      </c>
      <c r="G206" s="689" t="s">
        <v>69</v>
      </c>
      <c r="H206" s="689" t="s">
        <v>3261</v>
      </c>
      <c r="I206" s="673" t="s">
        <v>3261</v>
      </c>
      <c r="J206" s="689" t="s">
        <v>3262</v>
      </c>
      <c r="K206" s="689" t="s">
        <v>2621</v>
      </c>
    </row>
    <row r="207" spans="1:11" hidden="1" x14ac:dyDescent="0.25">
      <c r="A207" s="694" t="s">
        <v>2815</v>
      </c>
      <c r="B207" s="672">
        <v>43895.402650462966</v>
      </c>
      <c r="C207" s="689" t="s">
        <v>710</v>
      </c>
      <c r="D207" s="689" t="s">
        <v>710</v>
      </c>
      <c r="E207" s="689" t="s">
        <v>1718</v>
      </c>
      <c r="F207" s="689" t="s">
        <v>90</v>
      </c>
      <c r="G207" s="689" t="s">
        <v>69</v>
      </c>
      <c r="H207" s="689" t="s">
        <v>2596</v>
      </c>
      <c r="I207" s="673" t="s">
        <v>2596</v>
      </c>
      <c r="J207" s="689" t="s">
        <v>3139</v>
      </c>
      <c r="K207" s="689" t="s">
        <v>2621</v>
      </c>
    </row>
    <row r="208" spans="1:11" hidden="1" x14ac:dyDescent="0.25">
      <c r="A208" s="694" t="s">
        <v>2816</v>
      </c>
      <c r="B208" s="672">
        <v>43895.403101851851</v>
      </c>
      <c r="C208" s="689" t="s">
        <v>710</v>
      </c>
      <c r="D208" s="689" t="s">
        <v>710</v>
      </c>
      <c r="E208" s="689" t="s">
        <v>1719</v>
      </c>
      <c r="F208" s="689" t="s">
        <v>90</v>
      </c>
      <c r="G208" s="689" t="s">
        <v>69</v>
      </c>
      <c r="H208" s="689" t="s">
        <v>2596</v>
      </c>
      <c r="I208" s="673" t="s">
        <v>2596</v>
      </c>
      <c r="J208" s="689" t="s">
        <v>3139</v>
      </c>
      <c r="K208" s="689" t="s">
        <v>2621</v>
      </c>
    </row>
    <row r="209" spans="1:11" hidden="1" x14ac:dyDescent="0.25">
      <c r="A209" s="694" t="s">
        <v>2817</v>
      </c>
      <c r="B209" s="672">
        <v>43895.403460648151</v>
      </c>
      <c r="C209" s="689" t="s">
        <v>710</v>
      </c>
      <c r="D209" s="689" t="s">
        <v>710</v>
      </c>
      <c r="E209" s="689" t="s">
        <v>1720</v>
      </c>
      <c r="F209" s="689" t="s">
        <v>90</v>
      </c>
      <c r="G209" s="689" t="s">
        <v>69</v>
      </c>
      <c r="H209" s="689" t="s">
        <v>2596</v>
      </c>
      <c r="I209" s="673" t="s">
        <v>2596</v>
      </c>
      <c r="J209" s="689" t="s">
        <v>3139</v>
      </c>
      <c r="K209" s="689" t="s">
        <v>2621</v>
      </c>
    </row>
    <row r="210" spans="1:11" hidden="1" x14ac:dyDescent="0.25">
      <c r="A210" s="694" t="s">
        <v>2818</v>
      </c>
      <c r="B210" s="672">
        <v>43895.403807870367</v>
      </c>
      <c r="C210" s="689" t="s">
        <v>710</v>
      </c>
      <c r="D210" s="689" t="s">
        <v>710</v>
      </c>
      <c r="E210" s="689" t="s">
        <v>1721</v>
      </c>
      <c r="F210" s="689" t="s">
        <v>90</v>
      </c>
      <c r="G210" s="689" t="s">
        <v>69</v>
      </c>
      <c r="H210" s="689" t="s">
        <v>2596</v>
      </c>
      <c r="I210" s="673" t="s">
        <v>2596</v>
      </c>
      <c r="J210" s="689" t="s">
        <v>3139</v>
      </c>
      <c r="K210" s="689" t="s">
        <v>2621</v>
      </c>
    </row>
    <row r="211" spans="1:11" hidden="1" x14ac:dyDescent="0.25">
      <c r="A211" s="694" t="s">
        <v>2819</v>
      </c>
      <c r="B211" s="672">
        <v>43895.40420138889</v>
      </c>
      <c r="C211" s="689" t="s">
        <v>710</v>
      </c>
      <c r="D211" s="689" t="s">
        <v>710</v>
      </c>
      <c r="E211" s="676" t="s">
        <v>1722</v>
      </c>
      <c r="F211" s="689" t="s">
        <v>90</v>
      </c>
      <c r="G211" s="689" t="s">
        <v>69</v>
      </c>
      <c r="H211" s="689" t="s">
        <v>2596</v>
      </c>
      <c r="I211" s="673" t="s">
        <v>2596</v>
      </c>
      <c r="J211" s="689" t="s">
        <v>3139</v>
      </c>
      <c r="K211" s="689" t="s">
        <v>2621</v>
      </c>
    </row>
    <row r="212" spans="1:11" s="685" customFormat="1" hidden="1" x14ac:dyDescent="0.25">
      <c r="A212" s="694" t="s">
        <v>2820</v>
      </c>
      <c r="B212" s="672">
        <v>43895.404594907406</v>
      </c>
      <c r="C212" s="689" t="s">
        <v>710</v>
      </c>
      <c r="D212" s="689" t="s">
        <v>710</v>
      </c>
      <c r="E212" s="676" t="s">
        <v>1723</v>
      </c>
      <c r="F212" s="689" t="s">
        <v>90</v>
      </c>
      <c r="G212" s="689" t="s">
        <v>69</v>
      </c>
      <c r="H212" s="689" t="s">
        <v>2596</v>
      </c>
      <c r="I212" s="673" t="s">
        <v>2596</v>
      </c>
      <c r="J212" s="689" t="s">
        <v>3139</v>
      </c>
      <c r="K212" s="689" t="s">
        <v>2621</v>
      </c>
    </row>
    <row r="213" spans="1:11" s="685" customFormat="1" hidden="1" x14ac:dyDescent="0.25">
      <c r="A213" s="694" t="s">
        <v>2821</v>
      </c>
      <c r="B213" s="672">
        <v>43895.404976851853</v>
      </c>
      <c r="C213" s="689" t="s">
        <v>710</v>
      </c>
      <c r="D213" s="689" t="s">
        <v>710</v>
      </c>
      <c r="E213" s="676" t="s">
        <v>1724</v>
      </c>
      <c r="F213" s="689" t="s">
        <v>90</v>
      </c>
      <c r="G213" s="689" t="s">
        <v>69</v>
      </c>
      <c r="H213" s="689" t="s">
        <v>2596</v>
      </c>
      <c r="I213" s="673" t="s">
        <v>2596</v>
      </c>
      <c r="J213" s="689" t="s">
        <v>3139</v>
      </c>
      <c r="K213" s="689" t="s">
        <v>2621</v>
      </c>
    </row>
    <row r="214" spans="1:11" hidden="1" x14ac:dyDescent="0.25">
      <c r="A214" s="694" t="s">
        <v>2822</v>
      </c>
      <c r="B214" s="672">
        <v>43895.405335648145</v>
      </c>
      <c r="C214" s="689" t="s">
        <v>710</v>
      </c>
      <c r="D214" s="689" t="s">
        <v>710</v>
      </c>
      <c r="E214" s="676" t="s">
        <v>1725</v>
      </c>
      <c r="F214" s="689" t="s">
        <v>90</v>
      </c>
      <c r="G214" s="689" t="s">
        <v>69</v>
      </c>
      <c r="H214" s="689" t="s">
        <v>2596</v>
      </c>
      <c r="I214" s="673" t="s">
        <v>2596</v>
      </c>
      <c r="J214" s="689" t="s">
        <v>3139</v>
      </c>
      <c r="K214" s="689" t="s">
        <v>2621</v>
      </c>
    </row>
    <row r="215" spans="1:11" hidden="1" x14ac:dyDescent="0.25">
      <c r="A215" s="694" t="s">
        <v>2823</v>
      </c>
      <c r="B215" s="672">
        <v>43895.405740740738</v>
      </c>
      <c r="C215" s="689" t="s">
        <v>710</v>
      </c>
      <c r="D215" s="689" t="s">
        <v>710</v>
      </c>
      <c r="E215" s="676" t="s">
        <v>1726</v>
      </c>
      <c r="F215" s="689" t="s">
        <v>90</v>
      </c>
      <c r="G215" s="689" t="s">
        <v>69</v>
      </c>
      <c r="H215" s="689" t="s">
        <v>2596</v>
      </c>
      <c r="I215" s="673" t="s">
        <v>2596</v>
      </c>
      <c r="J215" s="689" t="s">
        <v>3139</v>
      </c>
      <c r="K215" s="689" t="s">
        <v>2621</v>
      </c>
    </row>
    <row r="216" spans="1:11" hidden="1" x14ac:dyDescent="0.25">
      <c r="A216" s="694" t="s">
        <v>2824</v>
      </c>
      <c r="B216" s="672">
        <v>43895.406064814815</v>
      </c>
      <c r="C216" s="689" t="s">
        <v>710</v>
      </c>
      <c r="D216" s="689" t="s">
        <v>710</v>
      </c>
      <c r="E216" s="689" t="s">
        <v>1727</v>
      </c>
      <c r="F216" s="689" t="s">
        <v>90</v>
      </c>
      <c r="G216" s="689" t="s">
        <v>69</v>
      </c>
      <c r="H216" s="689" t="s">
        <v>2596</v>
      </c>
      <c r="I216" s="673" t="s">
        <v>2596</v>
      </c>
      <c r="J216" s="689" t="s">
        <v>3139</v>
      </c>
      <c r="K216" s="689" t="s">
        <v>2621</v>
      </c>
    </row>
    <row r="217" spans="1:11" hidden="1" x14ac:dyDescent="0.25">
      <c r="A217" s="694" t="s">
        <v>2825</v>
      </c>
      <c r="B217" s="672">
        <v>43895.407754629632</v>
      </c>
      <c r="C217" s="689" t="s">
        <v>710</v>
      </c>
      <c r="D217" s="689" t="s">
        <v>710</v>
      </c>
      <c r="E217" s="689" t="s">
        <v>1728</v>
      </c>
      <c r="F217" s="689" t="s">
        <v>90</v>
      </c>
      <c r="G217" s="689" t="s">
        <v>69</v>
      </c>
      <c r="H217" s="689" t="s">
        <v>3263</v>
      </c>
      <c r="I217" s="673" t="s">
        <v>3263</v>
      </c>
      <c r="J217" s="689" t="s">
        <v>3264</v>
      </c>
      <c r="K217" s="689" t="s">
        <v>2621</v>
      </c>
    </row>
    <row r="218" spans="1:11" hidden="1" x14ac:dyDescent="0.25">
      <c r="A218" s="694" t="s">
        <v>2826</v>
      </c>
      <c r="B218" s="672">
        <v>43895.409328703703</v>
      </c>
      <c r="C218" s="689" t="s">
        <v>710</v>
      </c>
      <c r="D218" s="689" t="s">
        <v>710</v>
      </c>
      <c r="E218" s="689" t="s">
        <v>1729</v>
      </c>
      <c r="F218" s="689" t="s">
        <v>90</v>
      </c>
      <c r="G218" s="689" t="s">
        <v>69</v>
      </c>
      <c r="H218" s="689" t="s">
        <v>3265</v>
      </c>
      <c r="I218" s="673" t="s">
        <v>3265</v>
      </c>
      <c r="J218" s="689" t="s">
        <v>3266</v>
      </c>
      <c r="K218" s="689" t="s">
        <v>2621</v>
      </c>
    </row>
    <row r="219" spans="1:11" hidden="1" x14ac:dyDescent="0.25">
      <c r="A219" s="694" t="s">
        <v>2827</v>
      </c>
      <c r="B219" s="672">
        <v>43895.411238425928</v>
      </c>
      <c r="C219" s="689" t="s">
        <v>710</v>
      </c>
      <c r="D219" s="689" t="s">
        <v>710</v>
      </c>
      <c r="E219" s="689" t="s">
        <v>1730</v>
      </c>
      <c r="F219" s="689" t="s">
        <v>90</v>
      </c>
      <c r="G219" s="689" t="s">
        <v>69</v>
      </c>
      <c r="H219" s="689" t="s">
        <v>2760</v>
      </c>
      <c r="I219" s="673" t="s">
        <v>2760</v>
      </c>
      <c r="J219" s="689" t="s">
        <v>3267</v>
      </c>
      <c r="K219" s="689" t="s">
        <v>2621</v>
      </c>
    </row>
    <row r="220" spans="1:11" hidden="1" x14ac:dyDescent="0.25">
      <c r="A220" s="694" t="s">
        <v>2828</v>
      </c>
      <c r="B220" s="672">
        <v>43895.411643518521</v>
      </c>
      <c r="C220" s="689" t="s">
        <v>710</v>
      </c>
      <c r="D220" s="689" t="s">
        <v>710</v>
      </c>
      <c r="E220" s="689" t="s">
        <v>1731</v>
      </c>
      <c r="F220" s="689" t="s">
        <v>90</v>
      </c>
      <c r="G220" s="689" t="s">
        <v>69</v>
      </c>
      <c r="H220" s="689" t="s">
        <v>2596</v>
      </c>
      <c r="I220" s="673" t="s">
        <v>2596</v>
      </c>
      <c r="J220" s="689" t="s">
        <v>3139</v>
      </c>
      <c r="K220" s="689" t="s">
        <v>2621</v>
      </c>
    </row>
    <row r="221" spans="1:11" hidden="1" x14ac:dyDescent="0.25">
      <c r="A221" s="694" t="s">
        <v>2829</v>
      </c>
      <c r="B221" s="672">
        <v>43895.428969907407</v>
      </c>
      <c r="C221" s="689" t="s">
        <v>710</v>
      </c>
      <c r="D221" s="689" t="s">
        <v>710</v>
      </c>
      <c r="E221" s="689" t="s">
        <v>1732</v>
      </c>
      <c r="F221" s="689" t="s">
        <v>90</v>
      </c>
      <c r="G221" s="689" t="s">
        <v>69</v>
      </c>
      <c r="H221" s="689" t="s">
        <v>3265</v>
      </c>
      <c r="I221" s="673" t="s">
        <v>3265</v>
      </c>
      <c r="J221" s="689" t="s">
        <v>3268</v>
      </c>
      <c r="K221" s="689" t="s">
        <v>2621</v>
      </c>
    </row>
    <row r="222" spans="1:11" hidden="1" x14ac:dyDescent="0.25">
      <c r="A222" s="694" t="s">
        <v>3411</v>
      </c>
      <c r="B222" s="672">
        <v>43895.429340277777</v>
      </c>
      <c r="C222" s="689" t="s">
        <v>710</v>
      </c>
      <c r="D222" s="689" t="s">
        <v>710</v>
      </c>
      <c r="E222" s="689" t="s">
        <v>1733</v>
      </c>
      <c r="F222" s="689" t="s">
        <v>90</v>
      </c>
      <c r="G222" s="689" t="s">
        <v>69</v>
      </c>
      <c r="H222" s="689" t="s">
        <v>2596</v>
      </c>
      <c r="I222" s="673" t="s">
        <v>2596</v>
      </c>
      <c r="J222" s="689" t="s">
        <v>3139</v>
      </c>
      <c r="K222" s="689" t="s">
        <v>2621</v>
      </c>
    </row>
    <row r="223" spans="1:11" hidden="1" x14ac:dyDescent="0.25">
      <c r="A223" s="694" t="s">
        <v>2830</v>
      </c>
      <c r="B223" s="672">
        <v>43895.431307870371</v>
      </c>
      <c r="C223" s="689" t="s">
        <v>710</v>
      </c>
      <c r="D223" s="689" t="s">
        <v>710</v>
      </c>
      <c r="E223" s="689" t="s">
        <v>1734</v>
      </c>
      <c r="F223" s="689" t="s">
        <v>90</v>
      </c>
      <c r="G223" s="689" t="s">
        <v>69</v>
      </c>
      <c r="H223" s="689" t="s">
        <v>3269</v>
      </c>
      <c r="I223" s="673" t="s">
        <v>3269</v>
      </c>
      <c r="J223" s="689" t="s">
        <v>3270</v>
      </c>
      <c r="K223" s="689" t="s">
        <v>2621</v>
      </c>
    </row>
    <row r="224" spans="1:11" hidden="1" x14ac:dyDescent="0.25">
      <c r="A224" s="694" t="s">
        <v>2831</v>
      </c>
      <c r="B224" s="672">
        <v>43895.431805555556</v>
      </c>
      <c r="C224" s="689" t="s">
        <v>710</v>
      </c>
      <c r="D224" s="689" t="s">
        <v>710</v>
      </c>
      <c r="E224" s="689" t="s">
        <v>1735</v>
      </c>
      <c r="F224" s="689" t="s">
        <v>90</v>
      </c>
      <c r="G224" s="689" t="s">
        <v>69</v>
      </c>
      <c r="H224" s="689" t="s">
        <v>2596</v>
      </c>
      <c r="I224" s="673" t="s">
        <v>2596</v>
      </c>
      <c r="J224" s="689" t="s">
        <v>3139</v>
      </c>
      <c r="K224" s="689" t="s">
        <v>2621</v>
      </c>
    </row>
    <row r="225" spans="1:11" hidden="1" x14ac:dyDescent="0.25">
      <c r="A225" s="694" t="s">
        <v>2832</v>
      </c>
      <c r="B225" s="672">
        <v>43895.432314814818</v>
      </c>
      <c r="C225" s="689" t="s">
        <v>710</v>
      </c>
      <c r="D225" s="689" t="s">
        <v>710</v>
      </c>
      <c r="E225" s="689" t="s">
        <v>1736</v>
      </c>
      <c r="F225" s="689" t="s">
        <v>90</v>
      </c>
      <c r="G225" s="689" t="s">
        <v>69</v>
      </c>
      <c r="H225" s="689" t="s">
        <v>2596</v>
      </c>
      <c r="I225" s="673" t="s">
        <v>2596</v>
      </c>
      <c r="J225" s="689" t="s">
        <v>3139</v>
      </c>
      <c r="K225" s="689" t="s">
        <v>2621</v>
      </c>
    </row>
    <row r="226" spans="1:11" hidden="1" x14ac:dyDescent="0.25">
      <c r="A226" s="694" t="s">
        <v>2833</v>
      </c>
      <c r="B226" s="672">
        <v>43895.432662037034</v>
      </c>
      <c r="C226" s="689" t="s">
        <v>710</v>
      </c>
      <c r="D226" s="689" t="s">
        <v>710</v>
      </c>
      <c r="E226" s="689" t="s">
        <v>1737</v>
      </c>
      <c r="F226" s="689" t="s">
        <v>90</v>
      </c>
      <c r="G226" s="689" t="s">
        <v>69</v>
      </c>
      <c r="H226" s="689" t="s">
        <v>2596</v>
      </c>
      <c r="I226" s="673" t="s">
        <v>2596</v>
      </c>
      <c r="J226" s="689" t="s">
        <v>3139</v>
      </c>
      <c r="K226" s="689" t="s">
        <v>2621</v>
      </c>
    </row>
    <row r="227" spans="1:11" hidden="1" x14ac:dyDescent="0.25">
      <c r="A227" s="694" t="s">
        <v>2834</v>
      </c>
      <c r="B227" s="672">
        <v>43895.498726851853</v>
      </c>
      <c r="C227" s="689" t="s">
        <v>710</v>
      </c>
      <c r="D227" s="689" t="s">
        <v>710</v>
      </c>
      <c r="E227" s="689" t="s">
        <v>1738</v>
      </c>
      <c r="F227" s="689" t="s">
        <v>90</v>
      </c>
      <c r="G227" s="689" t="s">
        <v>69</v>
      </c>
      <c r="H227" s="689" t="s">
        <v>3265</v>
      </c>
      <c r="I227" s="673" t="s">
        <v>3265</v>
      </c>
      <c r="J227" s="689" t="s">
        <v>3271</v>
      </c>
      <c r="K227" s="689" t="s">
        <v>2621</v>
      </c>
    </row>
    <row r="228" spans="1:11" hidden="1" x14ac:dyDescent="0.25">
      <c r="A228" s="694" t="s">
        <v>2835</v>
      </c>
      <c r="B228" s="672">
        <v>43895.499305555553</v>
      </c>
      <c r="C228" s="689" t="s">
        <v>710</v>
      </c>
      <c r="D228" s="689" t="s">
        <v>710</v>
      </c>
      <c r="E228" s="689" t="s">
        <v>1739</v>
      </c>
      <c r="F228" s="689" t="s">
        <v>90</v>
      </c>
      <c r="G228" s="689" t="s">
        <v>69</v>
      </c>
      <c r="H228" s="689" t="s">
        <v>2596</v>
      </c>
      <c r="I228" s="673" t="s">
        <v>2596</v>
      </c>
      <c r="J228" s="689" t="s">
        <v>3139</v>
      </c>
      <c r="K228" s="689" t="s">
        <v>2621</v>
      </c>
    </row>
    <row r="229" spans="1:11" hidden="1" x14ac:dyDescent="0.25">
      <c r="A229" s="694" t="s">
        <v>2836</v>
      </c>
      <c r="B229" s="672">
        <v>43895.51054398148</v>
      </c>
      <c r="C229" s="689" t="s">
        <v>710</v>
      </c>
      <c r="D229" s="689" t="s">
        <v>710</v>
      </c>
      <c r="E229" s="689" t="s">
        <v>1740</v>
      </c>
      <c r="F229" s="689" t="s">
        <v>90</v>
      </c>
      <c r="G229" s="689" t="s">
        <v>69</v>
      </c>
      <c r="H229" s="689" t="s">
        <v>3265</v>
      </c>
      <c r="I229" s="673" t="s">
        <v>3265</v>
      </c>
      <c r="J229" s="689" t="s">
        <v>3272</v>
      </c>
      <c r="K229" s="689" t="s">
        <v>2621</v>
      </c>
    </row>
    <row r="230" spans="1:11" hidden="1" x14ac:dyDescent="0.25">
      <c r="A230" s="694" t="s">
        <v>2837</v>
      </c>
      <c r="B230" s="672">
        <v>43895.511006944442</v>
      </c>
      <c r="C230" s="689" t="s">
        <v>710</v>
      </c>
      <c r="D230" s="689" t="s">
        <v>710</v>
      </c>
      <c r="E230" s="689" t="s">
        <v>1741</v>
      </c>
      <c r="F230" s="689" t="s">
        <v>90</v>
      </c>
      <c r="G230" s="689" t="s">
        <v>69</v>
      </c>
      <c r="H230" s="689" t="s">
        <v>2596</v>
      </c>
      <c r="I230" s="673" t="s">
        <v>2596</v>
      </c>
      <c r="J230" s="689" t="s">
        <v>3139</v>
      </c>
      <c r="K230" s="689" t="s">
        <v>2621</v>
      </c>
    </row>
    <row r="231" spans="1:11" hidden="1" x14ac:dyDescent="0.25">
      <c r="A231" s="694" t="s">
        <v>2839</v>
      </c>
      <c r="B231" s="672">
        <v>43895.627546296295</v>
      </c>
      <c r="C231" s="689" t="s">
        <v>710</v>
      </c>
      <c r="D231" s="689" t="s">
        <v>710</v>
      </c>
      <c r="E231" s="689" t="s">
        <v>2138</v>
      </c>
      <c r="F231" s="689" t="s">
        <v>90</v>
      </c>
      <c r="G231" s="689" t="s">
        <v>69</v>
      </c>
      <c r="H231" s="689" t="s">
        <v>3273</v>
      </c>
      <c r="I231" s="673" t="s">
        <v>3273</v>
      </c>
      <c r="J231" s="689" t="s">
        <v>3274</v>
      </c>
      <c r="K231" s="689" t="s">
        <v>2621</v>
      </c>
    </row>
    <row r="232" spans="1:11" hidden="1" x14ac:dyDescent="0.25">
      <c r="A232" s="694" t="s">
        <v>2840</v>
      </c>
      <c r="B232" s="672">
        <v>43895.630578703705</v>
      </c>
      <c r="C232" s="689" t="s">
        <v>710</v>
      </c>
      <c r="D232" s="689" t="s">
        <v>710</v>
      </c>
      <c r="E232" s="689" t="s">
        <v>2139</v>
      </c>
      <c r="F232" s="689" t="s">
        <v>90</v>
      </c>
      <c r="G232" s="689" t="s">
        <v>69</v>
      </c>
      <c r="H232" s="689" t="s">
        <v>2596</v>
      </c>
      <c r="I232" s="673" t="s">
        <v>2596</v>
      </c>
      <c r="J232" s="689" t="s">
        <v>3139</v>
      </c>
      <c r="K232" s="689" t="s">
        <v>2621</v>
      </c>
    </row>
    <row r="233" spans="1:11" hidden="1" x14ac:dyDescent="0.25">
      <c r="A233" s="694" t="s">
        <v>2841</v>
      </c>
      <c r="B233" s="672">
        <v>43895.630925925929</v>
      </c>
      <c r="C233" s="689" t="s">
        <v>710</v>
      </c>
      <c r="D233" s="689" t="s">
        <v>710</v>
      </c>
      <c r="E233" s="689" t="s">
        <v>2140</v>
      </c>
      <c r="F233" s="689" t="s">
        <v>90</v>
      </c>
      <c r="G233" s="689" t="s">
        <v>69</v>
      </c>
      <c r="H233" s="689" t="s">
        <v>2596</v>
      </c>
      <c r="I233" s="673" t="s">
        <v>2596</v>
      </c>
      <c r="J233" s="689" t="s">
        <v>3139</v>
      </c>
      <c r="K233" s="689" t="s">
        <v>2621</v>
      </c>
    </row>
    <row r="234" spans="1:11" hidden="1" x14ac:dyDescent="0.25">
      <c r="A234" s="694" t="s">
        <v>2842</v>
      </c>
      <c r="B234" s="672">
        <v>43895.631354166668</v>
      </c>
      <c r="C234" s="689" t="s">
        <v>710</v>
      </c>
      <c r="D234" s="689" t="s">
        <v>710</v>
      </c>
      <c r="E234" s="689" t="s">
        <v>2141</v>
      </c>
      <c r="F234" s="689" t="s">
        <v>90</v>
      </c>
      <c r="G234" s="689" t="s">
        <v>69</v>
      </c>
      <c r="H234" s="689" t="s">
        <v>2596</v>
      </c>
      <c r="I234" s="673" t="s">
        <v>2596</v>
      </c>
      <c r="J234" s="689" t="s">
        <v>3139</v>
      </c>
      <c r="K234" s="689" t="s">
        <v>2621</v>
      </c>
    </row>
    <row r="235" spans="1:11" hidden="1" x14ac:dyDescent="0.25">
      <c r="A235" s="694" t="s">
        <v>3412</v>
      </c>
      <c r="B235" s="672">
        <v>43896.530717592592</v>
      </c>
      <c r="C235" s="689" t="s">
        <v>634</v>
      </c>
      <c r="D235" s="689" t="s">
        <v>2469</v>
      </c>
      <c r="E235" s="689" t="s">
        <v>1743</v>
      </c>
      <c r="F235" s="689" t="s">
        <v>90</v>
      </c>
      <c r="G235" s="689" t="s">
        <v>69</v>
      </c>
      <c r="H235" s="689" t="s">
        <v>2596</v>
      </c>
      <c r="I235" s="673" t="s">
        <v>2596</v>
      </c>
      <c r="J235" s="689" t="s">
        <v>3299</v>
      </c>
      <c r="K235" s="689" t="s">
        <v>3129</v>
      </c>
    </row>
    <row r="236" spans="1:11" hidden="1" x14ac:dyDescent="0.25">
      <c r="A236" s="694" t="s">
        <v>3413</v>
      </c>
      <c r="B236" s="672">
        <v>43896.532106481478</v>
      </c>
      <c r="C236" s="689" t="s">
        <v>634</v>
      </c>
      <c r="D236" s="689" t="s">
        <v>2469</v>
      </c>
      <c r="E236" s="689" t="s">
        <v>1744</v>
      </c>
      <c r="F236" s="689" t="s">
        <v>90</v>
      </c>
      <c r="G236" s="689" t="s">
        <v>69</v>
      </c>
      <c r="H236" s="689" t="s">
        <v>2596</v>
      </c>
      <c r="I236" s="673" t="s">
        <v>2596</v>
      </c>
      <c r="J236" s="689" t="s">
        <v>3300</v>
      </c>
      <c r="K236" s="689" t="s">
        <v>3129</v>
      </c>
    </row>
    <row r="237" spans="1:11" hidden="1" x14ac:dyDescent="0.25">
      <c r="A237" s="694" t="s">
        <v>3414</v>
      </c>
      <c r="B237" s="672">
        <v>43896.532881944448</v>
      </c>
      <c r="C237" s="689" t="s">
        <v>634</v>
      </c>
      <c r="D237" s="689" t="s">
        <v>2469</v>
      </c>
      <c r="E237" s="689" t="s">
        <v>1745</v>
      </c>
      <c r="F237" s="689" t="s">
        <v>90</v>
      </c>
      <c r="G237" s="689" t="s">
        <v>69</v>
      </c>
      <c r="H237" s="689" t="s">
        <v>657</v>
      </c>
      <c r="I237" s="673" t="s">
        <v>657</v>
      </c>
      <c r="J237" s="689" t="s">
        <v>3301</v>
      </c>
      <c r="K237" s="689" t="s">
        <v>3129</v>
      </c>
    </row>
    <row r="238" spans="1:11" hidden="1" x14ac:dyDescent="0.25">
      <c r="A238" s="694" t="s">
        <v>3415</v>
      </c>
      <c r="B238" s="672">
        <v>43896.548136574071</v>
      </c>
      <c r="C238" s="689" t="s">
        <v>634</v>
      </c>
      <c r="D238" s="689" t="s">
        <v>2469</v>
      </c>
      <c r="E238" s="689" t="s">
        <v>1746</v>
      </c>
      <c r="F238" s="689" t="s">
        <v>90</v>
      </c>
      <c r="G238" s="689" t="s">
        <v>69</v>
      </c>
      <c r="H238" s="689" t="s">
        <v>653</v>
      </c>
      <c r="I238" s="673" t="s">
        <v>653</v>
      </c>
      <c r="J238" s="689" t="s">
        <v>3302</v>
      </c>
      <c r="K238" s="689" t="s">
        <v>3129</v>
      </c>
    </row>
    <row r="239" spans="1:11" hidden="1" x14ac:dyDescent="0.25">
      <c r="A239" s="694" t="s">
        <v>3416</v>
      </c>
      <c r="B239" s="672">
        <v>43896.548750000002</v>
      </c>
      <c r="C239" s="689" t="s">
        <v>634</v>
      </c>
      <c r="D239" s="689" t="s">
        <v>2469</v>
      </c>
      <c r="E239" s="689" t="s">
        <v>1747</v>
      </c>
      <c r="F239" s="689" t="s">
        <v>90</v>
      </c>
      <c r="G239" s="689" t="s">
        <v>69</v>
      </c>
      <c r="H239" s="689" t="s">
        <v>2596</v>
      </c>
      <c r="I239" s="673" t="s">
        <v>2596</v>
      </c>
      <c r="J239" s="689" t="s">
        <v>3303</v>
      </c>
      <c r="K239" s="689" t="s">
        <v>3129</v>
      </c>
    </row>
    <row r="240" spans="1:11" hidden="1" x14ac:dyDescent="0.25">
      <c r="A240" s="694" t="s">
        <v>2867</v>
      </c>
      <c r="B240" s="672">
        <v>43896.384027777778</v>
      </c>
      <c r="C240" s="689" t="s">
        <v>634</v>
      </c>
      <c r="D240" s="689" t="s">
        <v>1277</v>
      </c>
      <c r="E240" s="689" t="s">
        <v>1758</v>
      </c>
      <c r="F240" s="689" t="s">
        <v>90</v>
      </c>
      <c r="G240" s="689" t="s">
        <v>69</v>
      </c>
      <c r="H240" s="689" t="s">
        <v>653</v>
      </c>
      <c r="I240" s="673" t="s">
        <v>653</v>
      </c>
      <c r="J240" s="689" t="s">
        <v>3304</v>
      </c>
      <c r="K240" s="689" t="s">
        <v>2658</v>
      </c>
    </row>
    <row r="241" spans="1:11" hidden="1" x14ac:dyDescent="0.25">
      <c r="A241" s="694" t="s">
        <v>2868</v>
      </c>
      <c r="B241" s="672">
        <v>43896.388206018521</v>
      </c>
      <c r="C241" s="689" t="s">
        <v>634</v>
      </c>
      <c r="D241" s="689" t="s">
        <v>1277</v>
      </c>
      <c r="E241" s="689" t="s">
        <v>1759</v>
      </c>
      <c r="F241" s="689" t="s">
        <v>90</v>
      </c>
      <c r="G241" s="689" t="s">
        <v>69</v>
      </c>
      <c r="H241" s="689" t="s">
        <v>3158</v>
      </c>
      <c r="I241" s="673" t="s">
        <v>3158</v>
      </c>
      <c r="J241" s="689" t="s">
        <v>3305</v>
      </c>
      <c r="K241" s="689" t="s">
        <v>2658</v>
      </c>
    </row>
    <row r="242" spans="1:11" hidden="1" x14ac:dyDescent="0.25">
      <c r="A242" s="694" t="s">
        <v>2966</v>
      </c>
      <c r="B242" s="684">
        <v>43896.470393518517</v>
      </c>
      <c r="C242" s="685" t="s">
        <v>634</v>
      </c>
      <c r="D242" s="685" t="s">
        <v>1279</v>
      </c>
      <c r="E242" s="685" t="s">
        <v>1782</v>
      </c>
      <c r="F242" s="685" t="s">
        <v>90</v>
      </c>
      <c r="G242" s="685" t="s">
        <v>69</v>
      </c>
      <c r="H242" s="685" t="s">
        <v>2760</v>
      </c>
      <c r="I242" s="683" t="s">
        <v>2760</v>
      </c>
      <c r="J242" s="685" t="s">
        <v>3275</v>
      </c>
      <c r="K242" s="685" t="s">
        <v>2734</v>
      </c>
    </row>
    <row r="243" spans="1:11" hidden="1" x14ac:dyDescent="0.25">
      <c r="A243" s="694" t="s">
        <v>2966</v>
      </c>
      <c r="B243" s="684">
        <v>43896.487523148149</v>
      </c>
      <c r="C243" s="685" t="s">
        <v>634</v>
      </c>
      <c r="D243" s="685" t="s">
        <v>1279</v>
      </c>
      <c r="E243" s="685" t="s">
        <v>1782</v>
      </c>
      <c r="F243" s="685" t="s">
        <v>90</v>
      </c>
      <c r="G243" s="685" t="s">
        <v>69</v>
      </c>
      <c r="H243" s="685" t="s">
        <v>2760</v>
      </c>
      <c r="I243" s="683" t="s">
        <v>2760</v>
      </c>
      <c r="J243" s="685" t="s">
        <v>3276</v>
      </c>
      <c r="K243" s="685" t="s">
        <v>2734</v>
      </c>
    </row>
    <row r="244" spans="1:11" hidden="1" x14ac:dyDescent="0.25">
      <c r="A244" s="694" t="s">
        <v>2967</v>
      </c>
      <c r="B244" s="672">
        <v>43896.460949074077</v>
      </c>
      <c r="C244" s="689" t="s">
        <v>634</v>
      </c>
      <c r="D244" s="689" t="s">
        <v>1279</v>
      </c>
      <c r="E244" s="689" t="s">
        <v>1783</v>
      </c>
      <c r="F244" s="689" t="s">
        <v>90</v>
      </c>
      <c r="G244" s="689" t="s">
        <v>69</v>
      </c>
      <c r="H244" s="689" t="s">
        <v>3277</v>
      </c>
      <c r="I244" s="686">
        <v>1511328848</v>
      </c>
      <c r="J244" s="689" t="s">
        <v>3278</v>
      </c>
      <c r="K244" s="689" t="s">
        <v>2734</v>
      </c>
    </row>
    <row r="245" spans="1:11" hidden="1" x14ac:dyDescent="0.25">
      <c r="A245" s="694" t="s">
        <v>2968</v>
      </c>
      <c r="B245" s="672">
        <v>43896.462152777778</v>
      </c>
      <c r="C245" s="689" t="s">
        <v>634</v>
      </c>
      <c r="D245" s="689" t="s">
        <v>1279</v>
      </c>
      <c r="E245" s="689" t="s">
        <v>1784</v>
      </c>
      <c r="F245" s="689" t="s">
        <v>90</v>
      </c>
      <c r="G245" s="689" t="s">
        <v>69</v>
      </c>
      <c r="H245" s="689" t="s">
        <v>3277</v>
      </c>
      <c r="I245" s="686">
        <v>1511328848</v>
      </c>
      <c r="J245" s="689" t="s">
        <v>3279</v>
      </c>
      <c r="K245" s="689" t="s">
        <v>2734</v>
      </c>
    </row>
    <row r="246" spans="1:11" hidden="1" x14ac:dyDescent="0.25">
      <c r="A246" s="694" t="s">
        <v>2969</v>
      </c>
      <c r="B246" s="672">
        <v>43896.467152777775</v>
      </c>
      <c r="C246" s="689" t="s">
        <v>634</v>
      </c>
      <c r="D246" s="689" t="s">
        <v>1279</v>
      </c>
      <c r="E246" s="689" t="s">
        <v>1785</v>
      </c>
      <c r="F246" s="689" t="s">
        <v>90</v>
      </c>
      <c r="G246" s="689" t="s">
        <v>69</v>
      </c>
      <c r="H246" s="689" t="s">
        <v>2760</v>
      </c>
      <c r="I246" s="673" t="s">
        <v>2760</v>
      </c>
      <c r="J246" s="689" t="s">
        <v>3280</v>
      </c>
      <c r="K246" s="689" t="s">
        <v>2734</v>
      </c>
    </row>
    <row r="247" spans="1:11" hidden="1" x14ac:dyDescent="0.25">
      <c r="A247" s="694" t="s">
        <v>2970</v>
      </c>
      <c r="B247" s="672">
        <v>43896.478877314818</v>
      </c>
      <c r="C247" s="689" t="s">
        <v>634</v>
      </c>
      <c r="D247" s="689" t="s">
        <v>1279</v>
      </c>
      <c r="E247" s="689" t="s">
        <v>1786</v>
      </c>
      <c r="F247" s="689" t="s">
        <v>90</v>
      </c>
      <c r="G247" s="689" t="s">
        <v>69</v>
      </c>
      <c r="H247" s="689" t="s">
        <v>3281</v>
      </c>
      <c r="I247" s="673" t="s">
        <v>3281</v>
      </c>
      <c r="J247" s="689" t="s">
        <v>3282</v>
      </c>
      <c r="K247" s="689" t="s">
        <v>2734</v>
      </c>
    </row>
    <row r="248" spans="1:11" hidden="1" x14ac:dyDescent="0.25">
      <c r="A248" s="694" t="s">
        <v>2971</v>
      </c>
      <c r="B248" s="672">
        <v>43896.483391203707</v>
      </c>
      <c r="C248" s="689" t="s">
        <v>634</v>
      </c>
      <c r="D248" s="689" t="s">
        <v>1279</v>
      </c>
      <c r="E248" s="689" t="s">
        <v>1787</v>
      </c>
      <c r="F248" s="689" t="s">
        <v>90</v>
      </c>
      <c r="G248" s="689" t="s">
        <v>69</v>
      </c>
      <c r="H248" s="689" t="s">
        <v>656</v>
      </c>
      <c r="I248" s="673" t="s">
        <v>656</v>
      </c>
      <c r="J248" s="689" t="s">
        <v>3283</v>
      </c>
      <c r="K248" s="689" t="s">
        <v>2734</v>
      </c>
    </row>
    <row r="249" spans="1:11" hidden="1" x14ac:dyDescent="0.25">
      <c r="A249" s="694" t="s">
        <v>2855</v>
      </c>
      <c r="B249" s="672">
        <v>43894.604768518519</v>
      </c>
      <c r="C249" s="689" t="s">
        <v>634</v>
      </c>
      <c r="D249" s="689" t="s">
        <v>1280</v>
      </c>
      <c r="E249" s="689" t="s">
        <v>1791</v>
      </c>
      <c r="F249" s="689" t="s">
        <v>90</v>
      </c>
      <c r="G249" s="689" t="s">
        <v>69</v>
      </c>
      <c r="H249" s="689" t="s">
        <v>174</v>
      </c>
      <c r="I249" s="686">
        <v>2229184212.1900001</v>
      </c>
      <c r="J249" s="689" t="s">
        <v>3284</v>
      </c>
      <c r="K249" s="689" t="s">
        <v>2645</v>
      </c>
    </row>
    <row r="250" spans="1:11" hidden="1" x14ac:dyDescent="0.25">
      <c r="A250" s="694" t="s">
        <v>2856</v>
      </c>
      <c r="B250" s="672">
        <v>43894.619479166664</v>
      </c>
      <c r="C250" s="689" t="s">
        <v>634</v>
      </c>
      <c r="D250" s="689" t="s">
        <v>1280</v>
      </c>
      <c r="E250" s="689" t="s">
        <v>1792</v>
      </c>
      <c r="F250" s="689" t="s">
        <v>90</v>
      </c>
      <c r="G250" s="689" t="s">
        <v>69</v>
      </c>
      <c r="H250" s="689" t="s">
        <v>174</v>
      </c>
      <c r="I250" s="686">
        <v>2900893790.1900001</v>
      </c>
      <c r="J250" s="689" t="s">
        <v>3285</v>
      </c>
      <c r="K250" s="689" t="s">
        <v>2645</v>
      </c>
    </row>
    <row r="251" spans="1:11" hidden="1" x14ac:dyDescent="0.25">
      <c r="A251" s="694" t="s">
        <v>2857</v>
      </c>
      <c r="B251" s="672">
        <v>43894.621215277781</v>
      </c>
      <c r="C251" s="689" t="s">
        <v>634</v>
      </c>
      <c r="D251" s="689" t="s">
        <v>1280</v>
      </c>
      <c r="E251" s="689" t="s">
        <v>1793</v>
      </c>
      <c r="F251" s="689" t="s">
        <v>90</v>
      </c>
      <c r="G251" s="689" t="s">
        <v>69</v>
      </c>
      <c r="H251" s="689" t="s">
        <v>174</v>
      </c>
      <c r="I251" s="673" t="s">
        <v>2596</v>
      </c>
      <c r="J251" s="689" t="s">
        <v>3286</v>
      </c>
      <c r="K251" s="689" t="s">
        <v>2645</v>
      </c>
    </row>
    <row r="252" spans="1:11" hidden="1" x14ac:dyDescent="0.25">
      <c r="A252" s="694" t="s">
        <v>2858</v>
      </c>
      <c r="B252" s="672">
        <v>43894.62195601852</v>
      </c>
      <c r="C252" s="689" t="s">
        <v>634</v>
      </c>
      <c r="D252" s="689" t="s">
        <v>1280</v>
      </c>
      <c r="E252" s="689" t="s">
        <v>1794</v>
      </c>
      <c r="F252" s="689" t="s">
        <v>90</v>
      </c>
      <c r="G252" s="689" t="s">
        <v>69</v>
      </c>
      <c r="H252" s="689" t="s">
        <v>174</v>
      </c>
      <c r="I252" s="673" t="s">
        <v>2596</v>
      </c>
      <c r="J252" s="689" t="s">
        <v>3287</v>
      </c>
      <c r="K252" s="689" t="s">
        <v>2645</v>
      </c>
    </row>
    <row r="253" spans="1:11" hidden="1" x14ac:dyDescent="0.25">
      <c r="A253" s="694" t="s">
        <v>2859</v>
      </c>
      <c r="B253" s="672">
        <v>43894.62871527778</v>
      </c>
      <c r="C253" s="689" t="s">
        <v>634</v>
      </c>
      <c r="D253" s="689" t="s">
        <v>1280</v>
      </c>
      <c r="E253" s="689" t="s">
        <v>1795</v>
      </c>
      <c r="F253" s="689" t="s">
        <v>90</v>
      </c>
      <c r="G253" s="689" t="s">
        <v>69</v>
      </c>
      <c r="H253" s="689" t="s">
        <v>174</v>
      </c>
      <c r="I253" s="673" t="s">
        <v>3288</v>
      </c>
      <c r="J253" s="689" t="s">
        <v>3289</v>
      </c>
      <c r="K253" s="689" t="s">
        <v>2645</v>
      </c>
    </row>
    <row r="254" spans="1:11" hidden="1" x14ac:dyDescent="0.25">
      <c r="A254" s="694" t="s">
        <v>2860</v>
      </c>
      <c r="B254" s="672">
        <v>43894.629212962966</v>
      </c>
      <c r="C254" s="689" t="s">
        <v>634</v>
      </c>
      <c r="D254" s="689" t="s">
        <v>1280</v>
      </c>
      <c r="E254" s="689" t="s">
        <v>1796</v>
      </c>
      <c r="F254" s="689" t="s">
        <v>90</v>
      </c>
      <c r="G254" s="689" t="s">
        <v>69</v>
      </c>
      <c r="H254" s="689" t="s">
        <v>174</v>
      </c>
      <c r="I254" s="673" t="s">
        <v>653</v>
      </c>
      <c r="J254" s="689" t="s">
        <v>3289</v>
      </c>
      <c r="K254" s="689" t="s">
        <v>2645</v>
      </c>
    </row>
    <row r="255" spans="1:11" hidden="1" x14ac:dyDescent="0.25">
      <c r="A255" s="694" t="s">
        <v>2861</v>
      </c>
      <c r="B255" s="672">
        <v>43894.634120370371</v>
      </c>
      <c r="C255" s="689" t="s">
        <v>634</v>
      </c>
      <c r="D255" s="689" t="s">
        <v>1280</v>
      </c>
      <c r="E255" s="689" t="s">
        <v>1797</v>
      </c>
      <c r="F255" s="689" t="s">
        <v>90</v>
      </c>
      <c r="G255" s="689" t="s">
        <v>69</v>
      </c>
      <c r="H255" s="689" t="s">
        <v>174</v>
      </c>
      <c r="I255" s="673" t="s">
        <v>2649</v>
      </c>
      <c r="J255" s="689" t="s">
        <v>3290</v>
      </c>
      <c r="K255" s="689" t="s">
        <v>2645</v>
      </c>
    </row>
    <row r="256" spans="1:11" hidden="1" x14ac:dyDescent="0.25">
      <c r="A256" s="694" t="s">
        <v>2862</v>
      </c>
      <c r="B256" s="672">
        <v>43894.636678240742</v>
      </c>
      <c r="C256" s="689" t="s">
        <v>634</v>
      </c>
      <c r="D256" s="689" t="s">
        <v>1280</v>
      </c>
      <c r="E256" s="689" t="s">
        <v>1798</v>
      </c>
      <c r="F256" s="689" t="s">
        <v>90</v>
      </c>
      <c r="G256" s="689" t="s">
        <v>69</v>
      </c>
      <c r="H256" s="686">
        <v>1737969353</v>
      </c>
      <c r="I256" s="686">
        <v>1729554540</v>
      </c>
      <c r="J256" s="689" t="s">
        <v>3291</v>
      </c>
      <c r="K256" s="689" t="s">
        <v>2645</v>
      </c>
    </row>
    <row r="257" spans="1:11" hidden="1" x14ac:dyDescent="0.25">
      <c r="A257" s="694" t="s">
        <v>2863</v>
      </c>
      <c r="B257" s="672">
        <v>43894.642974537041</v>
      </c>
      <c r="C257" s="689" t="s">
        <v>634</v>
      </c>
      <c r="D257" s="689" t="s">
        <v>1280</v>
      </c>
      <c r="E257" s="689" t="s">
        <v>1799</v>
      </c>
      <c r="F257" s="689" t="s">
        <v>90</v>
      </c>
      <c r="G257" s="689" t="s">
        <v>69</v>
      </c>
      <c r="H257" s="689" t="s">
        <v>174</v>
      </c>
      <c r="I257" s="686">
        <v>577749214</v>
      </c>
      <c r="J257" s="689" t="s">
        <v>3292</v>
      </c>
      <c r="K257" s="689" t="s">
        <v>2645</v>
      </c>
    </row>
    <row r="258" spans="1:11" hidden="1" x14ac:dyDescent="0.25">
      <c r="A258" s="694" t="s">
        <v>2864</v>
      </c>
      <c r="B258" s="672">
        <v>43894.654178240744</v>
      </c>
      <c r="C258" s="689" t="s">
        <v>634</v>
      </c>
      <c r="D258" s="689" t="s">
        <v>1280</v>
      </c>
      <c r="E258" s="689" t="s">
        <v>1800</v>
      </c>
      <c r="F258" s="689" t="s">
        <v>90</v>
      </c>
      <c r="G258" s="689" t="s">
        <v>69</v>
      </c>
      <c r="H258" s="689" t="s">
        <v>174</v>
      </c>
      <c r="I258" s="673" t="s">
        <v>2596</v>
      </c>
      <c r="J258" s="689" t="s">
        <v>3293</v>
      </c>
      <c r="K258" s="689" t="s">
        <v>2645</v>
      </c>
    </row>
    <row r="259" spans="1:11" hidden="1" x14ac:dyDescent="0.25">
      <c r="A259" s="694" t="s">
        <v>2865</v>
      </c>
      <c r="B259" s="672">
        <v>43896.4684837963</v>
      </c>
      <c r="C259" s="689" t="s">
        <v>634</v>
      </c>
      <c r="D259" s="689" t="s">
        <v>1280</v>
      </c>
      <c r="E259" s="689" t="s">
        <v>2143</v>
      </c>
      <c r="F259" s="689" t="s">
        <v>90</v>
      </c>
      <c r="G259" s="689" t="s">
        <v>69</v>
      </c>
      <c r="H259" s="689" t="s">
        <v>174</v>
      </c>
      <c r="I259" s="673" t="s">
        <v>3297</v>
      </c>
      <c r="J259" s="689" t="s">
        <v>3298</v>
      </c>
      <c r="K259" s="689" t="s">
        <v>2645</v>
      </c>
    </row>
    <row r="260" spans="1:11" hidden="1" x14ac:dyDescent="0.25">
      <c r="A260" s="694" t="s">
        <v>2866</v>
      </c>
      <c r="B260" s="672">
        <v>43894.724814814814</v>
      </c>
      <c r="C260" s="689" t="s">
        <v>634</v>
      </c>
      <c r="D260" s="689" t="s">
        <v>1280</v>
      </c>
      <c r="E260" s="689" t="s">
        <v>2144</v>
      </c>
      <c r="F260" s="689" t="s">
        <v>90</v>
      </c>
      <c r="G260" s="689" t="s">
        <v>69</v>
      </c>
      <c r="H260" s="689" t="s">
        <v>3294</v>
      </c>
      <c r="I260" s="673" t="s">
        <v>3295</v>
      </c>
      <c r="J260" s="689" t="s">
        <v>3296</v>
      </c>
      <c r="K260" s="689" t="s">
        <v>2645</v>
      </c>
    </row>
    <row r="261" spans="1:11" hidden="1" x14ac:dyDescent="0.25">
      <c r="A261" s="694" t="s">
        <v>2850</v>
      </c>
      <c r="B261" s="690">
        <v>43896.650752314818</v>
      </c>
      <c r="C261" s="687" t="s">
        <v>634</v>
      </c>
      <c r="D261" s="687" t="s">
        <v>2468</v>
      </c>
      <c r="E261" s="687" t="s">
        <v>1751</v>
      </c>
      <c r="F261" s="687" t="s">
        <v>90</v>
      </c>
      <c r="G261" s="687" t="s">
        <v>69</v>
      </c>
      <c r="H261" s="687" t="s">
        <v>3330</v>
      </c>
      <c r="I261" s="691" t="s">
        <v>3330</v>
      </c>
      <c r="J261" s="687" t="s">
        <v>3331</v>
      </c>
      <c r="K261" s="687" t="s">
        <v>2631</v>
      </c>
    </row>
    <row r="262" spans="1:11" hidden="1" x14ac:dyDescent="0.25">
      <c r="A262" s="694" t="s">
        <v>2851</v>
      </c>
      <c r="B262" s="690">
        <v>43896.651400462964</v>
      </c>
      <c r="C262" s="687" t="s">
        <v>634</v>
      </c>
      <c r="D262" s="687" t="s">
        <v>2468</v>
      </c>
      <c r="E262" s="687" t="s">
        <v>1752</v>
      </c>
      <c r="F262" s="687" t="s">
        <v>90</v>
      </c>
      <c r="G262" s="687" t="s">
        <v>69</v>
      </c>
      <c r="H262" s="687" t="s">
        <v>3332</v>
      </c>
      <c r="I262" s="691" t="s">
        <v>3332</v>
      </c>
      <c r="J262" s="687" t="s">
        <v>3333</v>
      </c>
      <c r="K262" s="687" t="s">
        <v>2631</v>
      </c>
    </row>
    <row r="263" spans="1:11" hidden="1" x14ac:dyDescent="0.25">
      <c r="A263" s="694" t="s">
        <v>2852</v>
      </c>
      <c r="B263" s="690">
        <v>43896.653287037036</v>
      </c>
      <c r="C263" s="687" t="s">
        <v>634</v>
      </c>
      <c r="D263" s="687" t="s">
        <v>2468</v>
      </c>
      <c r="E263" s="687" t="s">
        <v>1753</v>
      </c>
      <c r="F263" s="687" t="s">
        <v>90</v>
      </c>
      <c r="G263" s="687" t="s">
        <v>69</v>
      </c>
      <c r="H263" s="687" t="s">
        <v>3334</v>
      </c>
      <c r="I263" s="691" t="s">
        <v>3334</v>
      </c>
      <c r="J263" s="687" t="s">
        <v>3335</v>
      </c>
      <c r="K263" s="687" t="s">
        <v>2631</v>
      </c>
    </row>
    <row r="264" spans="1:11" hidden="1" x14ac:dyDescent="0.25">
      <c r="A264" s="694" t="s">
        <v>2853</v>
      </c>
      <c r="B264" s="690">
        <v>43896.653796296298</v>
      </c>
      <c r="C264" s="687" t="s">
        <v>634</v>
      </c>
      <c r="D264" s="687" t="s">
        <v>2468</v>
      </c>
      <c r="E264" s="687" t="s">
        <v>1754</v>
      </c>
      <c r="F264" s="687" t="s">
        <v>90</v>
      </c>
      <c r="G264" s="687" t="s">
        <v>69</v>
      </c>
      <c r="H264" s="687" t="s">
        <v>2596</v>
      </c>
      <c r="I264" s="691" t="s">
        <v>2596</v>
      </c>
      <c r="J264" s="687" t="s">
        <v>3336</v>
      </c>
      <c r="K264" s="687" t="s">
        <v>2631</v>
      </c>
    </row>
    <row r="265" spans="1:11" hidden="1" x14ac:dyDescent="0.25">
      <c r="A265" s="694" t="s">
        <v>2854</v>
      </c>
      <c r="B265" s="690">
        <v>43896.654351851852</v>
      </c>
      <c r="C265" s="687" t="s">
        <v>634</v>
      </c>
      <c r="D265" s="687" t="s">
        <v>2468</v>
      </c>
      <c r="E265" s="687" t="s">
        <v>1755</v>
      </c>
      <c r="F265" s="687" t="s">
        <v>90</v>
      </c>
      <c r="G265" s="687" t="s">
        <v>69</v>
      </c>
      <c r="H265" s="687" t="s">
        <v>2596</v>
      </c>
      <c r="I265" s="691" t="s">
        <v>2596</v>
      </c>
      <c r="J265" s="687" t="s">
        <v>3336</v>
      </c>
      <c r="K265" s="687" t="s">
        <v>2631</v>
      </c>
    </row>
    <row r="266" spans="1:11" hidden="1" x14ac:dyDescent="0.25">
      <c r="A266" s="694" t="s">
        <v>2845</v>
      </c>
      <c r="B266" s="690">
        <v>43896.597337962965</v>
      </c>
      <c r="C266" s="687" t="s">
        <v>634</v>
      </c>
      <c r="D266" s="687" t="s">
        <v>2468</v>
      </c>
      <c r="E266" s="687" t="s">
        <v>1748</v>
      </c>
      <c r="F266" s="687" t="s">
        <v>90</v>
      </c>
      <c r="G266" s="687" t="s">
        <v>69</v>
      </c>
      <c r="H266" s="687" t="s">
        <v>3323</v>
      </c>
      <c r="I266" s="691" t="s">
        <v>3323</v>
      </c>
      <c r="J266" s="687" t="s">
        <v>3324</v>
      </c>
      <c r="K266" s="687" t="s">
        <v>2631</v>
      </c>
    </row>
    <row r="267" spans="1:11" hidden="1" x14ac:dyDescent="0.25">
      <c r="A267" s="694" t="s">
        <v>2846</v>
      </c>
      <c r="B267" s="690">
        <v>43896.618298611109</v>
      </c>
      <c r="C267" s="687" t="s">
        <v>634</v>
      </c>
      <c r="D267" s="687" t="s">
        <v>2468</v>
      </c>
      <c r="E267" s="687" t="s">
        <v>1749</v>
      </c>
      <c r="F267" s="687" t="s">
        <v>90</v>
      </c>
      <c r="G267" s="687" t="s">
        <v>69</v>
      </c>
      <c r="H267" s="687" t="s">
        <v>3325</v>
      </c>
      <c r="I267" s="691" t="s">
        <v>3326</v>
      </c>
      <c r="J267" s="687" t="s">
        <v>3327</v>
      </c>
      <c r="K267" s="687" t="s">
        <v>2631</v>
      </c>
    </row>
    <row r="268" spans="1:11" hidden="1" x14ac:dyDescent="0.25">
      <c r="A268" s="694" t="s">
        <v>2847</v>
      </c>
      <c r="B268" s="690">
        <v>43896.619421296295</v>
      </c>
      <c r="C268" s="687" t="s">
        <v>634</v>
      </c>
      <c r="D268" s="687" t="s">
        <v>2468</v>
      </c>
      <c r="E268" s="687" t="s">
        <v>1750</v>
      </c>
      <c r="F268" s="687" t="s">
        <v>90</v>
      </c>
      <c r="G268" s="687" t="s">
        <v>69</v>
      </c>
      <c r="H268" s="687" t="s">
        <v>3325</v>
      </c>
      <c r="I268" s="691" t="s">
        <v>3326</v>
      </c>
      <c r="J268" s="687" t="s">
        <v>3327</v>
      </c>
      <c r="K268" s="687" t="s">
        <v>2631</v>
      </c>
    </row>
    <row r="269" spans="1:11" hidden="1" x14ac:dyDescent="0.25">
      <c r="A269" s="694" t="s">
        <v>2848</v>
      </c>
      <c r="B269" s="690">
        <v>43896.620497685188</v>
      </c>
      <c r="C269" s="687" t="s">
        <v>634</v>
      </c>
      <c r="D269" s="687" t="s">
        <v>2468</v>
      </c>
      <c r="E269" s="687" t="s">
        <v>1848</v>
      </c>
      <c r="F269" s="687" t="s">
        <v>90</v>
      </c>
      <c r="G269" s="687" t="s">
        <v>69</v>
      </c>
      <c r="H269" s="687" t="s">
        <v>3325</v>
      </c>
      <c r="I269" s="691" t="s">
        <v>3326</v>
      </c>
      <c r="J269" s="687" t="s">
        <v>3327</v>
      </c>
      <c r="K269" s="687" t="s">
        <v>2631</v>
      </c>
    </row>
    <row r="270" spans="1:11" hidden="1" x14ac:dyDescent="0.25">
      <c r="A270" s="694" t="s">
        <v>2849</v>
      </c>
      <c r="B270" s="690">
        <v>43896.621527777781</v>
      </c>
      <c r="C270" s="687" t="s">
        <v>634</v>
      </c>
      <c r="D270" s="687" t="s">
        <v>2468</v>
      </c>
      <c r="E270" s="687" t="s">
        <v>1849</v>
      </c>
      <c r="F270" s="687" t="s">
        <v>90</v>
      </c>
      <c r="G270" s="687" t="s">
        <v>69</v>
      </c>
      <c r="H270" s="687" t="s">
        <v>3328</v>
      </c>
      <c r="I270" s="691" t="s">
        <v>3328</v>
      </c>
      <c r="J270" s="687" t="s">
        <v>3329</v>
      </c>
      <c r="K270" s="687" t="s">
        <v>2631</v>
      </c>
    </row>
    <row r="271" spans="1:11" hidden="1" x14ac:dyDescent="0.25">
      <c r="A271" s="694" t="s">
        <v>3070</v>
      </c>
      <c r="B271" s="672">
        <v>43894.731793981482</v>
      </c>
      <c r="C271" s="689" t="s">
        <v>634</v>
      </c>
      <c r="D271" s="689" t="s">
        <v>634</v>
      </c>
      <c r="E271" s="689" t="s">
        <v>2366</v>
      </c>
      <c r="F271" s="689" t="s">
        <v>90</v>
      </c>
      <c r="G271" s="689" t="s">
        <v>69</v>
      </c>
      <c r="H271" s="689" t="s">
        <v>2596</v>
      </c>
      <c r="I271" s="673" t="s">
        <v>2748</v>
      </c>
      <c r="J271" s="689" t="s">
        <v>3315</v>
      </c>
      <c r="K271" s="689" t="s">
        <v>3007</v>
      </c>
    </row>
    <row r="272" spans="1:11" hidden="1" x14ac:dyDescent="0.25">
      <c r="A272" s="694" t="s">
        <v>3071</v>
      </c>
      <c r="B272" s="672">
        <v>43894.753599537034</v>
      </c>
      <c r="C272" s="689" t="s">
        <v>634</v>
      </c>
      <c r="D272" s="689" t="s">
        <v>634</v>
      </c>
      <c r="E272" s="689" t="s">
        <v>2367</v>
      </c>
      <c r="F272" s="689" t="s">
        <v>90</v>
      </c>
      <c r="G272" s="689" t="s">
        <v>69</v>
      </c>
      <c r="H272" s="689" t="s">
        <v>3003</v>
      </c>
      <c r="I272" s="673" t="s">
        <v>3004</v>
      </c>
      <c r="J272" s="689" t="s">
        <v>3316</v>
      </c>
      <c r="K272" s="689" t="s">
        <v>3007</v>
      </c>
    </row>
    <row r="273" spans="1:11" hidden="1" x14ac:dyDescent="0.25">
      <c r="A273" s="694" t="s">
        <v>3072</v>
      </c>
      <c r="B273" s="672">
        <v>43894.756562499999</v>
      </c>
      <c r="C273" s="689" t="s">
        <v>634</v>
      </c>
      <c r="D273" s="689" t="s">
        <v>634</v>
      </c>
      <c r="E273" s="689" t="s">
        <v>2368</v>
      </c>
      <c r="F273" s="689" t="s">
        <v>90</v>
      </c>
      <c r="G273" s="689" t="s">
        <v>69</v>
      </c>
      <c r="H273" s="689" t="s">
        <v>3003</v>
      </c>
      <c r="I273" s="673" t="s">
        <v>3004</v>
      </c>
      <c r="J273" s="689" t="s">
        <v>3317</v>
      </c>
      <c r="K273" s="689" t="s">
        <v>3007</v>
      </c>
    </row>
    <row r="274" spans="1:11" hidden="1" x14ac:dyDescent="0.25">
      <c r="A274" s="694" t="s">
        <v>3073</v>
      </c>
      <c r="B274" s="672">
        <v>43894.758622685185</v>
      </c>
      <c r="C274" s="689" t="s">
        <v>634</v>
      </c>
      <c r="D274" s="689" t="s">
        <v>634</v>
      </c>
      <c r="E274" s="689" t="s">
        <v>2471</v>
      </c>
      <c r="F274" s="689" t="s">
        <v>90</v>
      </c>
      <c r="G274" s="689" t="s">
        <v>69</v>
      </c>
      <c r="H274" s="689" t="s">
        <v>2596</v>
      </c>
      <c r="I274" s="673" t="s">
        <v>2748</v>
      </c>
      <c r="J274" s="689" t="s">
        <v>3318</v>
      </c>
      <c r="K274" s="689" t="s">
        <v>3007</v>
      </c>
    </row>
    <row r="275" spans="1:11" hidden="1" x14ac:dyDescent="0.25">
      <c r="A275" s="694" t="s">
        <v>3074</v>
      </c>
      <c r="B275" s="672">
        <v>43894.759953703702</v>
      </c>
      <c r="C275" s="689" t="s">
        <v>634</v>
      </c>
      <c r="D275" s="689" t="s">
        <v>634</v>
      </c>
      <c r="E275" s="689" t="s">
        <v>2472</v>
      </c>
      <c r="F275" s="689" t="s">
        <v>90</v>
      </c>
      <c r="G275" s="689" t="s">
        <v>69</v>
      </c>
      <c r="H275" s="689" t="s">
        <v>2596</v>
      </c>
      <c r="I275" s="673" t="s">
        <v>2748</v>
      </c>
      <c r="J275" s="689" t="s">
        <v>3319</v>
      </c>
      <c r="K275" s="689" t="s">
        <v>3007</v>
      </c>
    </row>
    <row r="276" spans="1:11" hidden="1" x14ac:dyDescent="0.25">
      <c r="A276" s="694" t="s">
        <v>3075</v>
      </c>
      <c r="B276" s="672">
        <v>43894.760879629626</v>
      </c>
      <c r="C276" s="689" t="s">
        <v>634</v>
      </c>
      <c r="D276" s="689" t="s">
        <v>634</v>
      </c>
      <c r="E276" s="689" t="s">
        <v>2473</v>
      </c>
      <c r="F276" s="689" t="s">
        <v>90</v>
      </c>
      <c r="G276" s="689" t="s">
        <v>69</v>
      </c>
      <c r="H276" s="689" t="s">
        <v>2596</v>
      </c>
      <c r="I276" s="673" t="s">
        <v>2748</v>
      </c>
      <c r="J276" s="689" t="s">
        <v>3320</v>
      </c>
      <c r="K276" s="689" t="s">
        <v>3007</v>
      </c>
    </row>
    <row r="277" spans="1:11" hidden="1" x14ac:dyDescent="0.25">
      <c r="A277" s="694" t="s">
        <v>3076</v>
      </c>
      <c r="B277" s="672">
        <v>43894.762870370374</v>
      </c>
      <c r="C277" s="689" t="s">
        <v>634</v>
      </c>
      <c r="D277" s="689" t="s">
        <v>634</v>
      </c>
      <c r="E277" s="689" t="s">
        <v>2474</v>
      </c>
      <c r="F277" s="689" t="s">
        <v>90</v>
      </c>
      <c r="G277" s="689" t="s">
        <v>69</v>
      </c>
      <c r="H277" s="689" t="s">
        <v>2596</v>
      </c>
      <c r="I277" s="673" t="s">
        <v>2748</v>
      </c>
      <c r="J277" s="689" t="s">
        <v>3321</v>
      </c>
      <c r="K277" s="689" t="s">
        <v>3007</v>
      </c>
    </row>
    <row r="278" spans="1:11" hidden="1" x14ac:dyDescent="0.25">
      <c r="A278" s="694" t="s">
        <v>3077</v>
      </c>
      <c r="B278" s="672">
        <v>43894.767592592594</v>
      </c>
      <c r="C278" s="689" t="s">
        <v>634</v>
      </c>
      <c r="D278" s="689" t="s">
        <v>634</v>
      </c>
      <c r="E278" s="689" t="s">
        <v>2476</v>
      </c>
      <c r="F278" s="689" t="s">
        <v>90</v>
      </c>
      <c r="G278" s="689" t="s">
        <v>69</v>
      </c>
      <c r="H278" s="689" t="s">
        <v>2596</v>
      </c>
      <c r="I278" s="673" t="s">
        <v>2748</v>
      </c>
      <c r="J278" s="689" t="s">
        <v>3322</v>
      </c>
      <c r="K278" s="689" t="s">
        <v>3007</v>
      </c>
    </row>
    <row r="279" spans="1:11" hidden="1" x14ac:dyDescent="0.25">
      <c r="A279" s="694" t="s">
        <v>2994</v>
      </c>
      <c r="B279" s="672">
        <v>43895.792141203703</v>
      </c>
      <c r="C279" s="689" t="s">
        <v>634</v>
      </c>
      <c r="D279" s="689" t="s">
        <v>1278</v>
      </c>
      <c r="E279" s="689" t="s">
        <v>1761</v>
      </c>
      <c r="F279" s="689" t="s">
        <v>90</v>
      </c>
      <c r="G279" s="689" t="s">
        <v>69</v>
      </c>
      <c r="H279" s="689" t="s">
        <v>2760</v>
      </c>
      <c r="I279" s="673" t="s">
        <v>2760</v>
      </c>
      <c r="J279" s="689" t="s">
        <v>3306</v>
      </c>
      <c r="K279" s="689" t="s">
        <v>2757</v>
      </c>
    </row>
    <row r="280" spans="1:11" hidden="1" x14ac:dyDescent="0.25">
      <c r="A280" s="694" t="s">
        <v>2995</v>
      </c>
      <c r="B280" s="672">
        <v>43895.794525462959</v>
      </c>
      <c r="C280" s="689" t="s">
        <v>634</v>
      </c>
      <c r="D280" s="689" t="s">
        <v>1278</v>
      </c>
      <c r="E280" s="689" t="s">
        <v>1762</v>
      </c>
      <c r="F280" s="689" t="s">
        <v>90</v>
      </c>
      <c r="G280" s="689" t="s">
        <v>69</v>
      </c>
      <c r="H280" s="689" t="s">
        <v>703</v>
      </c>
      <c r="I280" s="673" t="s">
        <v>703</v>
      </c>
      <c r="J280" s="689" t="s">
        <v>3307</v>
      </c>
      <c r="K280" s="689" t="s">
        <v>2757</v>
      </c>
    </row>
    <row r="281" spans="1:11" hidden="1" x14ac:dyDescent="0.25">
      <c r="A281" s="694" t="s">
        <v>2996</v>
      </c>
      <c r="B281" s="672">
        <v>43895.796342592592</v>
      </c>
      <c r="C281" s="689" t="s">
        <v>634</v>
      </c>
      <c r="D281" s="689" t="s">
        <v>1278</v>
      </c>
      <c r="E281" s="689" t="s">
        <v>1763</v>
      </c>
      <c r="F281" s="689" t="s">
        <v>90</v>
      </c>
      <c r="G281" s="689" t="s">
        <v>69</v>
      </c>
      <c r="H281" s="689" t="s">
        <v>2625</v>
      </c>
      <c r="I281" s="673" t="s">
        <v>2625</v>
      </c>
      <c r="J281" s="689" t="s">
        <v>3308</v>
      </c>
      <c r="K281" s="689" t="s">
        <v>2757</v>
      </c>
    </row>
    <row r="282" spans="1:11" hidden="1" x14ac:dyDescent="0.25">
      <c r="A282" s="694" t="s">
        <v>2997</v>
      </c>
      <c r="B282" s="672">
        <v>43895.800625000003</v>
      </c>
      <c r="C282" s="689" t="s">
        <v>634</v>
      </c>
      <c r="D282" s="689" t="s">
        <v>1278</v>
      </c>
      <c r="E282" s="689" t="s">
        <v>1764</v>
      </c>
      <c r="F282" s="689" t="s">
        <v>90</v>
      </c>
      <c r="G282" s="689" t="s">
        <v>69</v>
      </c>
      <c r="H282" s="689" t="s">
        <v>2760</v>
      </c>
      <c r="I282" s="673" t="s">
        <v>2760</v>
      </c>
      <c r="J282" s="689" t="s">
        <v>3309</v>
      </c>
      <c r="K282" s="689" t="s">
        <v>2757</v>
      </c>
    </row>
    <row r="283" spans="1:11" hidden="1" x14ac:dyDescent="0.25">
      <c r="A283" s="694" t="s">
        <v>2998</v>
      </c>
      <c r="B283" s="672">
        <v>43895.801539351851</v>
      </c>
      <c r="C283" s="689" t="s">
        <v>634</v>
      </c>
      <c r="D283" s="689" t="s">
        <v>1278</v>
      </c>
      <c r="E283" s="689" t="s">
        <v>1765</v>
      </c>
      <c r="F283" s="689" t="s">
        <v>90</v>
      </c>
      <c r="G283" s="689" t="s">
        <v>69</v>
      </c>
      <c r="H283" s="689" t="s">
        <v>2625</v>
      </c>
      <c r="I283" s="673" t="s">
        <v>2625</v>
      </c>
      <c r="J283" s="689" t="s">
        <v>3310</v>
      </c>
      <c r="K283" s="689" t="s">
        <v>2757</v>
      </c>
    </row>
    <row r="284" spans="1:11" hidden="1" x14ac:dyDescent="0.25">
      <c r="A284" s="694" t="s">
        <v>2999</v>
      </c>
      <c r="B284" s="672">
        <v>43895.806018518517</v>
      </c>
      <c r="C284" s="689" t="s">
        <v>634</v>
      </c>
      <c r="D284" s="689" t="s">
        <v>1278</v>
      </c>
      <c r="E284" s="689" t="s">
        <v>1766</v>
      </c>
      <c r="F284" s="689" t="s">
        <v>90</v>
      </c>
      <c r="G284" s="689" t="s">
        <v>69</v>
      </c>
      <c r="H284" s="689" t="s">
        <v>2763</v>
      </c>
      <c r="I284" s="673" t="s">
        <v>2763</v>
      </c>
      <c r="J284" s="689" t="s">
        <v>3311</v>
      </c>
      <c r="K284" s="689" t="s">
        <v>2757</v>
      </c>
    </row>
    <row r="285" spans="1:11" hidden="1" x14ac:dyDescent="0.25">
      <c r="A285" s="694" t="s">
        <v>3000</v>
      </c>
      <c r="B285" s="672">
        <v>43895.807268518518</v>
      </c>
      <c r="C285" s="689" t="s">
        <v>634</v>
      </c>
      <c r="D285" s="689" t="s">
        <v>1278</v>
      </c>
      <c r="E285" s="689" t="s">
        <v>1767</v>
      </c>
      <c r="F285" s="689" t="s">
        <v>90</v>
      </c>
      <c r="G285" s="689" t="s">
        <v>69</v>
      </c>
      <c r="H285" s="689" t="s">
        <v>2649</v>
      </c>
      <c r="I285" s="673" t="s">
        <v>2649</v>
      </c>
      <c r="J285" s="689" t="s">
        <v>3312</v>
      </c>
      <c r="K285" s="689" t="s">
        <v>2757</v>
      </c>
    </row>
    <row r="286" spans="1:11" hidden="1" x14ac:dyDescent="0.25">
      <c r="A286" s="694" t="s">
        <v>3001</v>
      </c>
      <c r="B286" s="672">
        <v>43895.807870370372</v>
      </c>
      <c r="C286" s="689" t="s">
        <v>634</v>
      </c>
      <c r="D286" s="689" t="s">
        <v>1278</v>
      </c>
      <c r="E286" s="689" t="s">
        <v>1768</v>
      </c>
      <c r="F286" s="689" t="s">
        <v>90</v>
      </c>
      <c r="G286" s="689" t="s">
        <v>69</v>
      </c>
      <c r="H286" s="689" t="s">
        <v>2649</v>
      </c>
      <c r="I286" s="673" t="s">
        <v>2649</v>
      </c>
      <c r="J286" s="689" t="s">
        <v>3313</v>
      </c>
      <c r="K286" s="689" t="s">
        <v>2757</v>
      </c>
    </row>
    <row r="287" spans="1:11" hidden="1" x14ac:dyDescent="0.25">
      <c r="A287" s="694" t="s">
        <v>3002</v>
      </c>
      <c r="B287" s="672">
        <v>43896.488275462965</v>
      </c>
      <c r="C287" s="689" t="s">
        <v>634</v>
      </c>
      <c r="D287" s="689" t="s">
        <v>1278</v>
      </c>
      <c r="E287" s="689" t="s">
        <v>1769</v>
      </c>
      <c r="F287" s="689" t="s">
        <v>90</v>
      </c>
      <c r="G287" s="689" t="s">
        <v>69</v>
      </c>
      <c r="H287" s="689" t="s">
        <v>705</v>
      </c>
      <c r="I287" s="673" t="s">
        <v>705</v>
      </c>
      <c r="J287" s="689" t="s">
        <v>3314</v>
      </c>
      <c r="K287" s="689" t="s">
        <v>2757</v>
      </c>
    </row>
    <row r="288" spans="1:11" ht="105" hidden="1" x14ac:dyDescent="0.25">
      <c r="A288" s="694" t="s">
        <v>2919</v>
      </c>
      <c r="B288" s="690">
        <v>43901.790613425925</v>
      </c>
      <c r="C288" s="687" t="s">
        <v>702</v>
      </c>
      <c r="D288" s="687" t="s">
        <v>117</v>
      </c>
      <c r="E288" s="687" t="s">
        <v>1678</v>
      </c>
      <c r="F288" s="687" t="s">
        <v>90</v>
      </c>
      <c r="G288" s="687" t="s">
        <v>69</v>
      </c>
      <c r="H288" s="687">
        <v>728000</v>
      </c>
      <c r="I288" s="687">
        <v>728000</v>
      </c>
      <c r="J288" s="546" t="s">
        <v>3421</v>
      </c>
      <c r="K288" s="687" t="s">
        <v>2712</v>
      </c>
    </row>
    <row r="289" spans="1:11" hidden="1" x14ac:dyDescent="0.25">
      <c r="A289" s="694" t="s">
        <v>2919</v>
      </c>
      <c r="B289" s="690">
        <v>43901.790613425925</v>
      </c>
      <c r="C289" s="687" t="s">
        <v>702</v>
      </c>
      <c r="D289" s="687" t="s">
        <v>117</v>
      </c>
      <c r="E289" s="687" t="s">
        <v>1679</v>
      </c>
      <c r="F289" s="687" t="s">
        <v>90</v>
      </c>
      <c r="G289" s="687" t="s">
        <v>69</v>
      </c>
      <c r="H289" s="687">
        <v>5</v>
      </c>
      <c r="I289" s="691">
        <v>5</v>
      </c>
      <c r="J289" s="687" t="s">
        <v>3422</v>
      </c>
      <c r="K289" s="687" t="s">
        <v>2712</v>
      </c>
    </row>
    <row r="290" spans="1:11" ht="90" hidden="1" x14ac:dyDescent="0.25">
      <c r="A290" s="694" t="s">
        <v>2919</v>
      </c>
      <c r="B290" s="690">
        <v>43901.790613425925</v>
      </c>
      <c r="C290" s="687" t="s">
        <v>702</v>
      </c>
      <c r="D290" s="687" t="s">
        <v>117</v>
      </c>
      <c r="E290" s="687" t="s">
        <v>1680</v>
      </c>
      <c r="F290" s="687" t="s">
        <v>90</v>
      </c>
      <c r="G290" s="687" t="s">
        <v>69</v>
      </c>
      <c r="H290" s="687">
        <v>4</v>
      </c>
      <c r="I290" s="691">
        <v>4</v>
      </c>
      <c r="J290" s="546" t="s">
        <v>3423</v>
      </c>
      <c r="K290" s="687" t="s">
        <v>2712</v>
      </c>
    </row>
    <row r="291" spans="1:11" ht="90" hidden="1" x14ac:dyDescent="0.25">
      <c r="A291" s="694" t="s">
        <v>2919</v>
      </c>
      <c r="B291" s="690">
        <v>43901.790613425925</v>
      </c>
      <c r="C291" s="687" t="s">
        <v>702</v>
      </c>
      <c r="D291" s="687" t="s">
        <v>117</v>
      </c>
      <c r="E291" s="687" t="s">
        <v>1681</v>
      </c>
      <c r="F291" s="687" t="s">
        <v>90</v>
      </c>
      <c r="G291" s="687" t="s">
        <v>69</v>
      </c>
      <c r="H291" s="84">
        <v>2.8400000000000002E-2</v>
      </c>
      <c r="I291" s="84">
        <v>2.8400000000000002E-2</v>
      </c>
      <c r="J291" s="546" t="s">
        <v>3423</v>
      </c>
      <c r="K291" s="687" t="s">
        <v>2712</v>
      </c>
    </row>
    <row r="292" spans="1:11" ht="45" hidden="1" x14ac:dyDescent="0.25">
      <c r="A292" s="694" t="s">
        <v>2919</v>
      </c>
      <c r="B292" s="690">
        <v>43901.790613425925</v>
      </c>
      <c r="C292" s="687" t="s">
        <v>702</v>
      </c>
      <c r="D292" s="687" t="s">
        <v>117</v>
      </c>
      <c r="E292" s="687" t="s">
        <v>1682</v>
      </c>
      <c r="F292" s="687" t="s">
        <v>90</v>
      </c>
      <c r="G292" s="687" t="s">
        <v>69</v>
      </c>
      <c r="H292" s="687">
        <v>0</v>
      </c>
      <c r="I292" s="691">
        <v>0</v>
      </c>
      <c r="J292" s="546" t="s">
        <v>3368</v>
      </c>
      <c r="K292" s="687" t="s">
        <v>2712</v>
      </c>
    </row>
    <row r="293" spans="1:11" ht="45" hidden="1" x14ac:dyDescent="0.25">
      <c r="A293" s="694" t="s">
        <v>2919</v>
      </c>
      <c r="B293" s="690">
        <v>43901.790613425925</v>
      </c>
      <c r="C293" s="687" t="s">
        <v>702</v>
      </c>
      <c r="D293" s="687" t="s">
        <v>117</v>
      </c>
      <c r="E293" s="687" t="s">
        <v>1677</v>
      </c>
      <c r="F293" s="687" t="s">
        <v>90</v>
      </c>
      <c r="G293" s="687" t="s">
        <v>69</v>
      </c>
      <c r="H293" s="687">
        <v>0</v>
      </c>
      <c r="I293" s="691">
        <v>0</v>
      </c>
      <c r="J293" s="546" t="s">
        <v>3368</v>
      </c>
      <c r="K293" s="687" t="s">
        <v>2712</v>
      </c>
    </row>
  </sheetData>
  <autoFilter ref="A1:K293" xr:uid="{3AD1D6D4-F3FD-4BBC-A49A-BA94D94F8DA2}">
    <filterColumn colId="4">
      <filters>
        <filter val="DTTTA-ACT_01"/>
        <filter val="DTTTA-ACT_02"/>
        <filter val="DTTTA-ACT_03"/>
        <filter val="DTTTA-ACT_04"/>
        <filter val="DTTTA-ACT_05"/>
        <filter val="DTTTA-ACT_06"/>
        <filter val="DTTTA-ACT_07"/>
        <filter val="DTTTA-ACT_08"/>
        <filter val="DTTTA-ACT_09"/>
        <filter val="DTTTA-ACT_10"/>
        <filter val="DTTTA-ACT_11"/>
        <filter val="DTTTA-ACT_12"/>
        <filter val="DTTTA-ACT_13"/>
        <filter val="DTTTA-ACT_14"/>
        <filter val="DTTTA-ACT_15"/>
        <filter val="DTTTA-ACT_16"/>
        <filter val="DTTTA-ACT_17"/>
        <filter val="DTTTA-ACT_18"/>
        <filter val="DTTTA-ACT_19"/>
        <filter val="DTTTA-ACT_20"/>
        <filter val="DTTTA-ACT_21"/>
        <filter val="DTTTA-ACT_22"/>
        <filter val="DTTTA-ACT_23"/>
        <filter val="DTTTA-ACT_24"/>
        <filter val="DTTTA-ACT_25"/>
        <filter val="DTTTA-ACT_26"/>
        <filter val="DTTTA-ACT_27"/>
        <filter val="DTTTA-ACT_28"/>
        <filter val="DTTTA-ACT_29"/>
        <filter val="DTTTA-ACT_30"/>
        <filter val="DTTTA-ACT_31"/>
        <filter val="DTTTA-ACT_32"/>
        <filter val="DTTTA-ACT_33"/>
        <filter val="DTTTA-ACT_34"/>
        <filter val="DTTTA-ACT_35"/>
        <filter val="DTTTA-ACT_36"/>
        <filter val="DTTTA-ACT_37"/>
        <filter val="DTTTA-ACT_38"/>
        <filter val="DTTTA-ACT_39"/>
        <filter val="DTTTA-ACT_40"/>
        <filter val="DTTTA-ACT_41"/>
        <filter val="DTTTA-ACT_42"/>
        <filter val="DTTTA-ACT_43"/>
        <filter val="DTTTA-ACT_44"/>
        <filter val="DTTTA-ACT_45"/>
        <filter val="DTTTA-ACT_46"/>
        <filter val="DTTTA-ACT_47"/>
      </filters>
    </filterColumn>
  </autoFilter>
  <conditionalFormatting sqref="E176:E211 E1:E42 E231:E237 E247:E254 E294:E1048576">
    <cfRule type="duplicateValues" dxfId="2228" priority="17"/>
  </conditionalFormatting>
  <conditionalFormatting sqref="E45:E48">
    <cfRule type="duplicateValues" dxfId="2227" priority="16"/>
  </conditionalFormatting>
  <conditionalFormatting sqref="E49:E75">
    <cfRule type="duplicateValues" dxfId="2226" priority="15"/>
  </conditionalFormatting>
  <conditionalFormatting sqref="E76:E119">
    <cfRule type="duplicateValues" dxfId="2225" priority="14"/>
  </conditionalFormatting>
  <conditionalFormatting sqref="E167:E173">
    <cfRule type="duplicateValues" dxfId="2224" priority="12"/>
  </conditionalFormatting>
  <conditionalFormatting sqref="E174:E175">
    <cfRule type="duplicateValues" dxfId="2223" priority="11"/>
  </conditionalFormatting>
  <conditionalFormatting sqref="E212:E218">
    <cfRule type="duplicateValues" dxfId="2222" priority="10"/>
  </conditionalFormatting>
  <conditionalFormatting sqref="E219:E230">
    <cfRule type="duplicateValues" dxfId="2221" priority="9"/>
  </conditionalFormatting>
  <conditionalFormatting sqref="E238:E246">
    <cfRule type="duplicateValues" dxfId="2220" priority="8"/>
  </conditionalFormatting>
  <conditionalFormatting sqref="E255:E264">
    <cfRule type="duplicateValues" dxfId="2219" priority="7"/>
  </conditionalFormatting>
  <conditionalFormatting sqref="E265">
    <cfRule type="duplicateValues" dxfId="2218" priority="6"/>
  </conditionalFormatting>
  <conditionalFormatting sqref="E266:E287">
    <cfRule type="duplicateValues" dxfId="2217" priority="5"/>
  </conditionalFormatting>
  <conditionalFormatting sqref="E43:E44">
    <cfRule type="duplicateValues" dxfId="2216" priority="4"/>
  </conditionalFormatting>
  <conditionalFormatting sqref="E120:E166">
    <cfRule type="duplicateValues" dxfId="2215" priority="3"/>
  </conditionalFormatting>
  <conditionalFormatting sqref="E288:E293">
    <cfRule type="duplicateValues" dxfId="2214" priority="2"/>
  </conditionalFormatting>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07B61-93E7-4A9B-9BE1-1A21FD15A451}">
  <sheetPr codeName="Hoja131">
    <tabColor theme="7" tint="-0.499984740745262"/>
  </sheetPr>
  <dimension ref="A1:K297"/>
  <sheetViews>
    <sheetView showGridLines="0" view="pageBreakPreview" topLeftCell="B1" zoomScaleNormal="100" zoomScaleSheetLayoutView="100" workbookViewId="0">
      <selection activeCell="E17" sqref="E1:E1048576"/>
    </sheetView>
  </sheetViews>
  <sheetFormatPr baseColWidth="10" defaultRowHeight="15" x14ac:dyDescent="0.25"/>
  <cols>
    <col min="1" max="1" width="11.42578125" style="545"/>
    <col min="2" max="2" width="39.85546875" style="664" customWidth="1"/>
    <col min="3" max="3" width="12.7109375" style="545" bestFit="1" customWidth="1"/>
    <col min="4" max="4" width="18.28515625" style="545" bestFit="1" customWidth="1"/>
    <col min="5" max="5" width="13.7109375" style="545" bestFit="1" customWidth="1"/>
    <col min="6" max="6" width="6.7109375" style="545" customWidth="1"/>
    <col min="7" max="7" width="8" style="545" bestFit="1" customWidth="1"/>
    <col min="8" max="8" width="33.85546875" style="545" bestFit="1" customWidth="1"/>
    <col min="9" max="9" width="13.140625" style="665" bestFit="1" customWidth="1"/>
    <col min="10" max="10" width="25.140625" style="545" bestFit="1" customWidth="1"/>
    <col min="11" max="11" width="19.42578125" style="545" customWidth="1"/>
    <col min="12" max="16384" width="11.42578125" style="545"/>
  </cols>
  <sheetData>
    <row r="1" spans="1:11" x14ac:dyDescent="0.25">
      <c r="A1" s="668" t="s">
        <v>2741</v>
      </c>
      <c r="B1" s="668" t="s">
        <v>619</v>
      </c>
      <c r="C1" s="669" t="s">
        <v>2573</v>
      </c>
      <c r="D1" s="669" t="s">
        <v>2574</v>
      </c>
      <c r="E1" s="669" t="s">
        <v>2575</v>
      </c>
      <c r="F1" s="669" t="s">
        <v>2576</v>
      </c>
      <c r="G1" s="669" t="s">
        <v>2577</v>
      </c>
      <c r="H1" s="669" t="s">
        <v>2578</v>
      </c>
      <c r="I1" s="670" t="s">
        <v>2579</v>
      </c>
      <c r="J1" s="669" t="s">
        <v>2580</v>
      </c>
      <c r="K1" s="671" t="s">
        <v>2581</v>
      </c>
    </row>
    <row r="2" spans="1:11" x14ac:dyDescent="0.25">
      <c r="A2" s="80" t="s">
        <v>2768</v>
      </c>
      <c r="B2" s="672">
        <v>43887.518067129633</v>
      </c>
      <c r="C2" s="547" t="s">
        <v>707</v>
      </c>
      <c r="D2" s="547" t="s">
        <v>1272</v>
      </c>
      <c r="E2" s="547" t="s">
        <v>1636</v>
      </c>
      <c r="F2" s="547" t="s">
        <v>90</v>
      </c>
      <c r="G2" s="547" t="s">
        <v>68</v>
      </c>
      <c r="H2" s="547" t="s">
        <v>174</v>
      </c>
      <c r="I2" s="673" t="s">
        <v>174</v>
      </c>
      <c r="J2" s="547" t="s">
        <v>2582</v>
      </c>
      <c r="K2" s="547" t="s">
        <v>2583</v>
      </c>
    </row>
    <row r="3" spans="1:11" x14ac:dyDescent="0.25">
      <c r="A3" s="80" t="s">
        <v>2769</v>
      </c>
      <c r="B3" s="672">
        <v>43887.51829861111</v>
      </c>
      <c r="C3" s="547" t="s">
        <v>707</v>
      </c>
      <c r="D3" s="547" t="s">
        <v>1272</v>
      </c>
      <c r="E3" s="547" t="s">
        <v>1637</v>
      </c>
      <c r="F3" s="547" t="s">
        <v>90</v>
      </c>
      <c r="G3" s="547" t="s">
        <v>68</v>
      </c>
      <c r="H3" s="547" t="s">
        <v>174</v>
      </c>
      <c r="I3" s="673" t="s">
        <v>174</v>
      </c>
      <c r="J3" s="547" t="s">
        <v>2582</v>
      </c>
      <c r="K3" s="547" t="s">
        <v>2583</v>
      </c>
    </row>
    <row r="4" spans="1:11" x14ac:dyDescent="0.25">
      <c r="A4" s="80" t="s">
        <v>2770</v>
      </c>
      <c r="B4" s="672">
        <v>43887.518472222226</v>
      </c>
      <c r="C4" s="547" t="s">
        <v>707</v>
      </c>
      <c r="D4" s="547" t="s">
        <v>1272</v>
      </c>
      <c r="E4" s="547" t="s">
        <v>1638</v>
      </c>
      <c r="F4" s="547" t="s">
        <v>90</v>
      </c>
      <c r="G4" s="547" t="s">
        <v>68</v>
      </c>
      <c r="H4" s="547" t="s">
        <v>174</v>
      </c>
      <c r="I4" s="673" t="s">
        <v>174</v>
      </c>
      <c r="J4" s="547" t="s">
        <v>2582</v>
      </c>
      <c r="K4" s="547" t="s">
        <v>2583</v>
      </c>
    </row>
    <row r="5" spans="1:11" x14ac:dyDescent="0.25">
      <c r="A5" s="80" t="s">
        <v>2771</v>
      </c>
      <c r="B5" s="672">
        <v>43887.518692129626</v>
      </c>
      <c r="C5" s="547" t="s">
        <v>707</v>
      </c>
      <c r="D5" s="547" t="s">
        <v>1272</v>
      </c>
      <c r="E5" s="547" t="s">
        <v>1639</v>
      </c>
      <c r="F5" s="547" t="s">
        <v>90</v>
      </c>
      <c r="G5" s="547" t="s">
        <v>68</v>
      </c>
      <c r="H5" s="547" t="s">
        <v>174</v>
      </c>
      <c r="I5" s="673" t="s">
        <v>174</v>
      </c>
      <c r="J5" s="547" t="s">
        <v>2582</v>
      </c>
      <c r="K5" s="547" t="s">
        <v>2583</v>
      </c>
    </row>
    <row r="6" spans="1:11" x14ac:dyDescent="0.25">
      <c r="A6" s="80" t="s">
        <v>2772</v>
      </c>
      <c r="B6" s="672">
        <v>43887.520405092589</v>
      </c>
      <c r="C6" s="547" t="s">
        <v>707</v>
      </c>
      <c r="D6" s="547" t="s">
        <v>1272</v>
      </c>
      <c r="E6" s="547" t="s">
        <v>1643</v>
      </c>
      <c r="F6" s="547" t="s">
        <v>90</v>
      </c>
      <c r="G6" s="547" t="s">
        <v>68</v>
      </c>
      <c r="H6" s="547" t="s">
        <v>174</v>
      </c>
      <c r="I6" s="673" t="s">
        <v>174</v>
      </c>
      <c r="J6" s="547" t="s">
        <v>2582</v>
      </c>
      <c r="K6" s="547" t="s">
        <v>2583</v>
      </c>
    </row>
    <row r="7" spans="1:11" x14ac:dyDescent="0.25">
      <c r="A7" s="80" t="s">
        <v>2773</v>
      </c>
      <c r="B7" s="672">
        <v>43887.521504629629</v>
      </c>
      <c r="C7" s="547" t="s">
        <v>707</v>
      </c>
      <c r="D7" s="547" t="s">
        <v>2046</v>
      </c>
      <c r="E7" s="547" t="s">
        <v>1644</v>
      </c>
      <c r="F7" s="547" t="s">
        <v>90</v>
      </c>
      <c r="G7" s="547" t="s">
        <v>68</v>
      </c>
      <c r="H7" s="547" t="s">
        <v>174</v>
      </c>
      <c r="I7" s="673" t="s">
        <v>657</v>
      </c>
      <c r="J7" s="547" t="s">
        <v>2584</v>
      </c>
      <c r="K7" s="547" t="s">
        <v>2583</v>
      </c>
    </row>
    <row r="8" spans="1:11" x14ac:dyDescent="0.25">
      <c r="A8" s="80" t="s">
        <v>2774</v>
      </c>
      <c r="B8" s="672">
        <v>43887.52449074074</v>
      </c>
      <c r="C8" s="547" t="s">
        <v>707</v>
      </c>
      <c r="D8" s="547" t="s">
        <v>2046</v>
      </c>
      <c r="E8" s="547" t="s">
        <v>1645</v>
      </c>
      <c r="F8" s="547" t="s">
        <v>90</v>
      </c>
      <c r="G8" s="547" t="s">
        <v>68</v>
      </c>
      <c r="H8" s="547" t="s">
        <v>174</v>
      </c>
      <c r="I8" s="673" t="s">
        <v>174</v>
      </c>
      <c r="J8" s="547" t="s">
        <v>2585</v>
      </c>
      <c r="K8" s="547" t="s">
        <v>2583</v>
      </c>
    </row>
    <row r="9" spans="1:11" x14ac:dyDescent="0.25">
      <c r="A9" s="80" t="s">
        <v>2775</v>
      </c>
      <c r="B9" s="672">
        <v>43887.524664351855</v>
      </c>
      <c r="C9" s="547" t="s">
        <v>707</v>
      </c>
      <c r="D9" s="547" t="s">
        <v>2046</v>
      </c>
      <c r="E9" s="547" t="s">
        <v>1646</v>
      </c>
      <c r="F9" s="547" t="s">
        <v>90</v>
      </c>
      <c r="G9" s="547" t="s">
        <v>68</v>
      </c>
      <c r="H9" s="674" t="s">
        <v>174</v>
      </c>
      <c r="I9" s="675" t="s">
        <v>174</v>
      </c>
      <c r="J9" s="674" t="s">
        <v>2585</v>
      </c>
      <c r="K9" s="547" t="s">
        <v>2583</v>
      </c>
    </row>
    <row r="10" spans="1:11" x14ac:dyDescent="0.25">
      <c r="A10" s="80" t="s">
        <v>2776</v>
      </c>
      <c r="B10" s="672">
        <v>43887.524930555555</v>
      </c>
      <c r="C10" s="547" t="s">
        <v>707</v>
      </c>
      <c r="D10" s="547" t="s">
        <v>2046</v>
      </c>
      <c r="E10" s="547" t="s">
        <v>1647</v>
      </c>
      <c r="F10" s="547" t="s">
        <v>90</v>
      </c>
      <c r="G10" s="547" t="s">
        <v>68</v>
      </c>
      <c r="H10" s="674" t="s">
        <v>174</v>
      </c>
      <c r="I10" s="675" t="s">
        <v>174</v>
      </c>
      <c r="J10" s="674" t="s">
        <v>2585</v>
      </c>
      <c r="K10" s="547" t="s">
        <v>2583</v>
      </c>
    </row>
    <row r="11" spans="1:11" x14ac:dyDescent="0.25">
      <c r="A11" s="80" t="s">
        <v>2777</v>
      </c>
      <c r="B11" s="672">
        <v>43887.525208333333</v>
      </c>
      <c r="C11" s="547" t="s">
        <v>707</v>
      </c>
      <c r="D11" s="547" t="s">
        <v>2046</v>
      </c>
      <c r="E11" s="547" t="s">
        <v>1648</v>
      </c>
      <c r="F11" s="547" t="s">
        <v>90</v>
      </c>
      <c r="G11" s="547" t="s">
        <v>68</v>
      </c>
      <c r="H11" s="674" t="s">
        <v>174</v>
      </c>
      <c r="I11" s="675" t="s">
        <v>174</v>
      </c>
      <c r="J11" s="674" t="s">
        <v>2585</v>
      </c>
      <c r="K11" s="547" t="s">
        <v>2583</v>
      </c>
    </row>
    <row r="12" spans="1:11" x14ac:dyDescent="0.25">
      <c r="A12" s="80" t="s">
        <v>2778</v>
      </c>
      <c r="B12" s="672">
        <v>43887.52547453704</v>
      </c>
      <c r="C12" s="547" t="s">
        <v>707</v>
      </c>
      <c r="D12" s="547" t="s">
        <v>2046</v>
      </c>
      <c r="E12" s="547" t="s">
        <v>1649</v>
      </c>
      <c r="F12" s="547" t="s">
        <v>90</v>
      </c>
      <c r="G12" s="547" t="s">
        <v>68</v>
      </c>
      <c r="H12" s="674" t="s">
        <v>174</v>
      </c>
      <c r="I12" s="675" t="s">
        <v>174</v>
      </c>
      <c r="J12" s="674" t="s">
        <v>2585</v>
      </c>
      <c r="K12" s="547" t="s">
        <v>2583</v>
      </c>
    </row>
    <row r="13" spans="1:11" x14ac:dyDescent="0.25">
      <c r="A13" s="80" t="s">
        <v>2779</v>
      </c>
      <c r="B13" s="672">
        <v>43887.525706018518</v>
      </c>
      <c r="C13" s="547" t="s">
        <v>707</v>
      </c>
      <c r="D13" s="547" t="s">
        <v>2046</v>
      </c>
      <c r="E13" s="676" t="s">
        <v>1808</v>
      </c>
      <c r="F13" s="547" t="s">
        <v>90</v>
      </c>
      <c r="G13" s="547" t="s">
        <v>68</v>
      </c>
      <c r="H13" s="547" t="s">
        <v>174</v>
      </c>
      <c r="I13" s="673" t="s">
        <v>174</v>
      </c>
      <c r="J13" s="547" t="s">
        <v>2585</v>
      </c>
      <c r="K13" s="547" t="s">
        <v>2583</v>
      </c>
    </row>
    <row r="14" spans="1:11" x14ac:dyDescent="0.25">
      <c r="A14" s="80" t="s">
        <v>2780</v>
      </c>
      <c r="B14" s="672">
        <v>43887.52611111111</v>
      </c>
      <c r="C14" s="547" t="s">
        <v>707</v>
      </c>
      <c r="D14" s="547" t="s">
        <v>2046</v>
      </c>
      <c r="E14" s="676" t="s">
        <v>1809</v>
      </c>
      <c r="F14" s="547" t="s">
        <v>90</v>
      </c>
      <c r="G14" s="547" t="s">
        <v>68</v>
      </c>
      <c r="H14" s="547" t="s">
        <v>174</v>
      </c>
      <c r="I14" s="673" t="s">
        <v>174</v>
      </c>
      <c r="J14" s="547" t="s">
        <v>2585</v>
      </c>
      <c r="K14" s="547" t="s">
        <v>2583</v>
      </c>
    </row>
    <row r="15" spans="1:11" x14ac:dyDescent="0.25">
      <c r="A15" s="80" t="s">
        <v>2781</v>
      </c>
      <c r="B15" s="672">
        <v>43887.526296296295</v>
      </c>
      <c r="C15" s="547" t="s">
        <v>707</v>
      </c>
      <c r="D15" s="547" t="s">
        <v>2046</v>
      </c>
      <c r="E15" s="676" t="s">
        <v>1810</v>
      </c>
      <c r="F15" s="547" t="s">
        <v>90</v>
      </c>
      <c r="G15" s="547" t="s">
        <v>68</v>
      </c>
      <c r="H15" s="547" t="s">
        <v>174</v>
      </c>
      <c r="I15" s="673" t="s">
        <v>174</v>
      </c>
      <c r="J15" s="547" t="s">
        <v>2585</v>
      </c>
      <c r="K15" s="547" t="s">
        <v>2583</v>
      </c>
    </row>
    <row r="16" spans="1:11" x14ac:dyDescent="0.25">
      <c r="A16" s="80" t="s">
        <v>2782</v>
      </c>
      <c r="B16" s="672">
        <v>43887.52648148148</v>
      </c>
      <c r="C16" s="547" t="s">
        <v>707</v>
      </c>
      <c r="D16" s="547" t="s">
        <v>2046</v>
      </c>
      <c r="E16" s="676" t="s">
        <v>1811</v>
      </c>
      <c r="F16" s="547" t="s">
        <v>90</v>
      </c>
      <c r="G16" s="547" t="s">
        <v>68</v>
      </c>
      <c r="H16" s="547" t="s">
        <v>174</v>
      </c>
      <c r="I16" s="673" t="s">
        <v>174</v>
      </c>
      <c r="J16" s="547" t="s">
        <v>2585</v>
      </c>
      <c r="K16" s="547" t="s">
        <v>2583</v>
      </c>
    </row>
    <row r="17" spans="1:11" x14ac:dyDescent="0.25">
      <c r="A17" s="80" t="s">
        <v>2783</v>
      </c>
      <c r="B17" s="672">
        <v>43887.526678240742</v>
      </c>
      <c r="C17" s="547" t="s">
        <v>707</v>
      </c>
      <c r="D17" s="547" t="s">
        <v>2046</v>
      </c>
      <c r="E17" s="676" t="s">
        <v>1812</v>
      </c>
      <c r="F17" s="547" t="s">
        <v>90</v>
      </c>
      <c r="G17" s="547" t="s">
        <v>68</v>
      </c>
      <c r="H17" s="547" t="s">
        <v>174</v>
      </c>
      <c r="I17" s="673" t="s">
        <v>174</v>
      </c>
      <c r="J17" s="547" t="s">
        <v>2585</v>
      </c>
      <c r="K17" s="547" t="s">
        <v>2583</v>
      </c>
    </row>
    <row r="18" spans="1:11" x14ac:dyDescent="0.25">
      <c r="A18" s="80" t="s">
        <v>2784</v>
      </c>
      <c r="B18" s="672">
        <v>43887.527071759258</v>
      </c>
      <c r="C18" s="547" t="s">
        <v>707</v>
      </c>
      <c r="D18" s="547" t="s">
        <v>2046</v>
      </c>
      <c r="E18" s="547" t="s">
        <v>1813</v>
      </c>
      <c r="F18" s="547" t="s">
        <v>90</v>
      </c>
      <c r="G18" s="547" t="s">
        <v>68</v>
      </c>
      <c r="H18" s="547" t="s">
        <v>174</v>
      </c>
      <c r="I18" s="673" t="s">
        <v>653</v>
      </c>
      <c r="J18" s="547" t="s">
        <v>2586</v>
      </c>
      <c r="K18" s="547" t="s">
        <v>2583</v>
      </c>
    </row>
    <row r="19" spans="1:11" x14ac:dyDescent="0.25">
      <c r="A19" s="80" t="s">
        <v>2785</v>
      </c>
      <c r="B19" s="672">
        <v>43887.527627314812</v>
      </c>
      <c r="C19" s="547" t="s">
        <v>707</v>
      </c>
      <c r="D19" s="547" t="s">
        <v>2046</v>
      </c>
      <c r="E19" s="547" t="s">
        <v>1814</v>
      </c>
      <c r="F19" s="547" t="s">
        <v>90</v>
      </c>
      <c r="G19" s="547" t="s">
        <v>68</v>
      </c>
      <c r="H19" s="547" t="s">
        <v>174</v>
      </c>
      <c r="I19" s="673" t="s">
        <v>174</v>
      </c>
      <c r="J19" s="547" t="s">
        <v>2582</v>
      </c>
      <c r="K19" s="547" t="s">
        <v>2583</v>
      </c>
    </row>
    <row r="20" spans="1:11" x14ac:dyDescent="0.25">
      <c r="A20" s="80" t="s">
        <v>2786</v>
      </c>
      <c r="B20" s="672">
        <v>43887.527789351851</v>
      </c>
      <c r="C20" s="547" t="s">
        <v>707</v>
      </c>
      <c r="D20" s="547" t="s">
        <v>2046</v>
      </c>
      <c r="E20" s="547" t="s">
        <v>1815</v>
      </c>
      <c r="F20" s="547" t="s">
        <v>90</v>
      </c>
      <c r="G20" s="547" t="s">
        <v>68</v>
      </c>
      <c r="H20" s="547" t="s">
        <v>174</v>
      </c>
      <c r="I20" s="673" t="s">
        <v>174</v>
      </c>
      <c r="J20" s="547" t="s">
        <v>2582</v>
      </c>
      <c r="K20" s="547" t="s">
        <v>2583</v>
      </c>
    </row>
    <row r="21" spans="1:11" x14ac:dyDescent="0.25">
      <c r="A21" s="80" t="s">
        <v>2787</v>
      </c>
      <c r="B21" s="672">
        <v>43887.528067129628</v>
      </c>
      <c r="C21" s="547" t="s">
        <v>707</v>
      </c>
      <c r="D21" s="547" t="s">
        <v>2046</v>
      </c>
      <c r="E21" s="547" t="s">
        <v>1816</v>
      </c>
      <c r="F21" s="547" t="s">
        <v>90</v>
      </c>
      <c r="G21" s="547" t="s">
        <v>68</v>
      </c>
      <c r="H21" s="547" t="s">
        <v>174</v>
      </c>
      <c r="I21" s="673" t="s">
        <v>174</v>
      </c>
      <c r="J21" s="547" t="s">
        <v>2582</v>
      </c>
      <c r="K21" s="547" t="s">
        <v>2583</v>
      </c>
    </row>
    <row r="22" spans="1:11" x14ac:dyDescent="0.25">
      <c r="A22" s="80" t="s">
        <v>2788</v>
      </c>
      <c r="B22" s="672">
        <v>43887.538252314815</v>
      </c>
      <c r="C22" s="547" t="s">
        <v>707</v>
      </c>
      <c r="D22" s="547" t="s">
        <v>1271</v>
      </c>
      <c r="E22" s="547" t="s">
        <v>1817</v>
      </c>
      <c r="F22" s="547" t="s">
        <v>90</v>
      </c>
      <c r="G22" s="547" t="s">
        <v>68</v>
      </c>
      <c r="H22" s="547" t="s">
        <v>174</v>
      </c>
      <c r="I22" s="673" t="s">
        <v>174</v>
      </c>
      <c r="J22" s="547" t="s">
        <v>2592</v>
      </c>
      <c r="K22" s="547" t="s">
        <v>2583</v>
      </c>
    </row>
    <row r="23" spans="1:11" x14ac:dyDescent="0.25">
      <c r="A23" s="80" t="s">
        <v>2789</v>
      </c>
      <c r="B23" s="672">
        <v>43887.529768518521</v>
      </c>
      <c r="C23" s="547" t="s">
        <v>707</v>
      </c>
      <c r="D23" s="547" t="s">
        <v>1271</v>
      </c>
      <c r="E23" s="547" t="s">
        <v>1818</v>
      </c>
      <c r="F23" s="547" t="s">
        <v>90</v>
      </c>
      <c r="G23" s="547" t="s">
        <v>68</v>
      </c>
      <c r="H23" s="547" t="s">
        <v>2587</v>
      </c>
      <c r="I23" s="673" t="s">
        <v>2588</v>
      </c>
      <c r="J23" s="547" t="s">
        <v>2589</v>
      </c>
      <c r="K23" s="547" t="s">
        <v>2583</v>
      </c>
    </row>
    <row r="24" spans="1:11" x14ac:dyDescent="0.25">
      <c r="A24" s="80" t="s">
        <v>2790</v>
      </c>
      <c r="B24" s="672">
        <v>43887.534247685187</v>
      </c>
      <c r="C24" s="547" t="s">
        <v>707</v>
      </c>
      <c r="D24" s="547" t="s">
        <v>1271</v>
      </c>
      <c r="E24" s="547" t="s">
        <v>1819</v>
      </c>
      <c r="F24" s="547" t="s">
        <v>90</v>
      </c>
      <c r="G24" s="547" t="s">
        <v>68</v>
      </c>
      <c r="H24" s="547" t="s">
        <v>174</v>
      </c>
      <c r="I24" s="673" t="s">
        <v>656</v>
      </c>
      <c r="J24" s="547" t="s">
        <v>2590</v>
      </c>
      <c r="K24" s="547" t="s">
        <v>2583</v>
      </c>
    </row>
    <row r="25" spans="1:11" x14ac:dyDescent="0.25">
      <c r="A25" s="80" t="s">
        <v>2791</v>
      </c>
      <c r="B25" s="672">
        <v>43887.535092592596</v>
      </c>
      <c r="C25" s="547" t="s">
        <v>707</v>
      </c>
      <c r="D25" s="547" t="s">
        <v>1271</v>
      </c>
      <c r="E25" s="547" t="s">
        <v>1820</v>
      </c>
      <c r="F25" s="547" t="s">
        <v>90</v>
      </c>
      <c r="G25" s="547" t="s">
        <v>68</v>
      </c>
      <c r="H25" s="547" t="s">
        <v>174</v>
      </c>
      <c r="I25" s="673" t="s">
        <v>656</v>
      </c>
      <c r="J25" s="547" t="s">
        <v>2590</v>
      </c>
      <c r="K25" s="547" t="s">
        <v>2583</v>
      </c>
    </row>
    <row r="26" spans="1:11" x14ac:dyDescent="0.25">
      <c r="A26" s="80" t="s">
        <v>2792</v>
      </c>
      <c r="B26" s="672">
        <v>43887.535462962966</v>
      </c>
      <c r="C26" s="547" t="s">
        <v>707</v>
      </c>
      <c r="D26" s="547" t="s">
        <v>1271</v>
      </c>
      <c r="E26" s="547" t="s">
        <v>2112</v>
      </c>
      <c r="F26" s="547" t="s">
        <v>90</v>
      </c>
      <c r="G26" s="547" t="s">
        <v>68</v>
      </c>
      <c r="H26" s="547" t="s">
        <v>174</v>
      </c>
      <c r="I26" s="673" t="s">
        <v>654</v>
      </c>
      <c r="J26" s="547" t="s">
        <v>2590</v>
      </c>
      <c r="K26" s="547" t="s">
        <v>2583</v>
      </c>
    </row>
    <row r="27" spans="1:11" x14ac:dyDescent="0.25">
      <c r="A27" s="80" t="s">
        <v>2793</v>
      </c>
      <c r="B27" s="672">
        <v>43887.536192129628</v>
      </c>
      <c r="C27" s="547" t="s">
        <v>707</v>
      </c>
      <c r="D27" s="547" t="s">
        <v>1271</v>
      </c>
      <c r="E27" s="547" t="s">
        <v>2113</v>
      </c>
      <c r="F27" s="547" t="s">
        <v>90</v>
      </c>
      <c r="G27" s="547" t="s">
        <v>68</v>
      </c>
      <c r="H27" s="547" t="s">
        <v>174</v>
      </c>
      <c r="I27" s="673" t="s">
        <v>2591</v>
      </c>
      <c r="J27" s="547" t="s">
        <v>2582</v>
      </c>
      <c r="K27" s="547" t="s">
        <v>2583</v>
      </c>
    </row>
    <row r="28" spans="1:11" x14ac:dyDescent="0.25">
      <c r="A28" s="80" t="s">
        <v>2794</v>
      </c>
      <c r="B28" s="672">
        <v>43887.536365740743</v>
      </c>
      <c r="C28" s="547" t="s">
        <v>707</v>
      </c>
      <c r="D28" s="547" t="s">
        <v>1271</v>
      </c>
      <c r="E28" s="547" t="s">
        <v>2114</v>
      </c>
      <c r="F28" s="547" t="s">
        <v>90</v>
      </c>
      <c r="G28" s="547" t="s">
        <v>68</v>
      </c>
      <c r="H28" s="547" t="s">
        <v>174</v>
      </c>
      <c r="I28" s="673" t="s">
        <v>2591</v>
      </c>
      <c r="J28" s="547" t="s">
        <v>2582</v>
      </c>
      <c r="K28" s="547" t="s">
        <v>2583</v>
      </c>
    </row>
    <row r="29" spans="1:11" x14ac:dyDescent="0.25">
      <c r="A29" s="80" t="s">
        <v>2795</v>
      </c>
      <c r="B29" s="672">
        <v>43887.537361111114</v>
      </c>
      <c r="C29" s="547" t="s">
        <v>707</v>
      </c>
      <c r="D29" s="547" t="s">
        <v>1271</v>
      </c>
      <c r="E29" s="547" t="s">
        <v>2115</v>
      </c>
      <c r="F29" s="547" t="s">
        <v>90</v>
      </c>
      <c r="G29" s="547" t="s">
        <v>68</v>
      </c>
      <c r="H29" s="547" t="s">
        <v>174</v>
      </c>
      <c r="I29" s="673" t="s">
        <v>174</v>
      </c>
      <c r="J29" s="547" t="s">
        <v>2582</v>
      </c>
      <c r="K29" s="547" t="s">
        <v>2583</v>
      </c>
    </row>
    <row r="30" spans="1:11" x14ac:dyDescent="0.25">
      <c r="A30" s="80" t="s">
        <v>2796</v>
      </c>
      <c r="B30" s="672">
        <v>43885.508518518516</v>
      </c>
      <c r="C30" s="547" t="s">
        <v>707</v>
      </c>
      <c r="D30" s="547" t="s">
        <v>1272</v>
      </c>
      <c r="E30" s="547" t="s">
        <v>1640</v>
      </c>
      <c r="F30" s="547" t="s">
        <v>90</v>
      </c>
      <c r="G30" s="547" t="s">
        <v>68</v>
      </c>
      <c r="H30" s="547" t="s">
        <v>174</v>
      </c>
      <c r="I30" s="673" t="s">
        <v>2593</v>
      </c>
      <c r="J30" s="547" t="s">
        <v>2594</v>
      </c>
      <c r="K30" s="547" t="s">
        <v>2595</v>
      </c>
    </row>
    <row r="31" spans="1:11" x14ac:dyDescent="0.25">
      <c r="A31" s="80" t="s">
        <v>2797</v>
      </c>
      <c r="B31" s="672">
        <v>43885.512407407405</v>
      </c>
      <c r="C31" s="547" t="s">
        <v>707</v>
      </c>
      <c r="D31" s="547" t="s">
        <v>1272</v>
      </c>
      <c r="E31" s="547" t="s">
        <v>1641</v>
      </c>
      <c r="F31" s="547" t="s">
        <v>90</v>
      </c>
      <c r="G31" s="547" t="s">
        <v>68</v>
      </c>
      <c r="H31" s="547" t="s">
        <v>174</v>
      </c>
      <c r="I31" s="673" t="s">
        <v>2596</v>
      </c>
      <c r="J31" s="547" t="s">
        <v>2597</v>
      </c>
      <c r="K31" s="547" t="s">
        <v>2595</v>
      </c>
    </row>
    <row r="32" spans="1:11" x14ac:dyDescent="0.25">
      <c r="A32" s="80" t="s">
        <v>2798</v>
      </c>
      <c r="B32" s="672">
        <v>43885.512858796297</v>
      </c>
      <c r="C32" s="547" t="s">
        <v>707</v>
      </c>
      <c r="D32" s="547" t="s">
        <v>1272</v>
      </c>
      <c r="E32" s="547" t="s">
        <v>1642</v>
      </c>
      <c r="F32" s="547" t="s">
        <v>90</v>
      </c>
      <c r="G32" s="547" t="s">
        <v>68</v>
      </c>
      <c r="H32" s="673" t="s">
        <v>2598</v>
      </c>
      <c r="I32" s="673" t="s">
        <v>2598</v>
      </c>
      <c r="J32" s="547" t="s">
        <v>2599</v>
      </c>
      <c r="K32" s="547" t="s">
        <v>2595</v>
      </c>
    </row>
    <row r="33" spans="1:11" x14ac:dyDescent="0.25">
      <c r="A33" s="80" t="s">
        <v>2772</v>
      </c>
      <c r="B33" s="672">
        <v>43885.513703703706</v>
      </c>
      <c r="C33" s="547" t="s">
        <v>707</v>
      </c>
      <c r="D33" s="547" t="s">
        <v>1272</v>
      </c>
      <c r="E33" s="547" t="s">
        <v>1643</v>
      </c>
      <c r="F33" s="547" t="s">
        <v>90</v>
      </c>
      <c r="G33" s="547" t="s">
        <v>68</v>
      </c>
      <c r="H33" s="547" t="s">
        <v>174</v>
      </c>
      <c r="I33" s="673" t="s">
        <v>2596</v>
      </c>
      <c r="J33" s="547" t="s">
        <v>2600</v>
      </c>
      <c r="K33" s="547" t="s">
        <v>2595</v>
      </c>
    </row>
    <row r="34" spans="1:11" x14ac:dyDescent="0.25">
      <c r="A34" s="80" t="s">
        <v>2799</v>
      </c>
      <c r="B34" s="672">
        <v>43887.456238425926</v>
      </c>
      <c r="C34" s="547" t="s">
        <v>711</v>
      </c>
      <c r="D34" s="547" t="s">
        <v>711</v>
      </c>
      <c r="E34" s="547" t="s">
        <v>1694</v>
      </c>
      <c r="F34" s="547" t="s">
        <v>90</v>
      </c>
      <c r="G34" s="547" t="s">
        <v>68</v>
      </c>
      <c r="H34" s="547" t="s">
        <v>2601</v>
      </c>
      <c r="I34" s="673" t="s">
        <v>2602</v>
      </c>
      <c r="J34" s="547" t="s">
        <v>2603</v>
      </c>
      <c r="K34" s="547" t="s">
        <v>2604</v>
      </c>
    </row>
    <row r="35" spans="1:11" x14ac:dyDescent="0.25">
      <c r="A35" s="80" t="s">
        <v>2800</v>
      </c>
      <c r="B35" s="672">
        <v>43887.458379629628</v>
      </c>
      <c r="C35" s="547" t="s">
        <v>711</v>
      </c>
      <c r="D35" s="547" t="s">
        <v>711</v>
      </c>
      <c r="E35" s="547" t="s">
        <v>1696</v>
      </c>
      <c r="F35" s="547" t="s">
        <v>90</v>
      </c>
      <c r="G35" s="547" t="s">
        <v>68</v>
      </c>
      <c r="H35" s="547" t="s">
        <v>685</v>
      </c>
      <c r="I35" s="673" t="s">
        <v>655</v>
      </c>
      <c r="J35" s="547" t="s">
        <v>2605</v>
      </c>
      <c r="K35" s="547" t="s">
        <v>2604</v>
      </c>
    </row>
    <row r="36" spans="1:11" x14ac:dyDescent="0.25">
      <c r="A36" s="80" t="s">
        <v>2801</v>
      </c>
      <c r="B36" s="672">
        <v>43887.460729166669</v>
      </c>
      <c r="C36" s="547" t="s">
        <v>711</v>
      </c>
      <c r="D36" s="547" t="s">
        <v>711</v>
      </c>
      <c r="E36" s="547" t="s">
        <v>1701</v>
      </c>
      <c r="F36" s="547" t="s">
        <v>90</v>
      </c>
      <c r="G36" s="547" t="s">
        <v>68</v>
      </c>
      <c r="H36" s="547" t="s">
        <v>653</v>
      </c>
      <c r="I36" s="673" t="s">
        <v>653</v>
      </c>
      <c r="J36" s="547" t="s">
        <v>2606</v>
      </c>
      <c r="K36" s="547" t="s">
        <v>2604</v>
      </c>
    </row>
    <row r="37" spans="1:11" x14ac:dyDescent="0.25">
      <c r="A37" s="80" t="s">
        <v>2802</v>
      </c>
      <c r="B37" s="672">
        <v>43887.463206018518</v>
      </c>
      <c r="C37" s="547" t="s">
        <v>711</v>
      </c>
      <c r="D37" s="547" t="s">
        <v>711</v>
      </c>
      <c r="E37" s="547" t="s">
        <v>1702</v>
      </c>
      <c r="F37" s="547" t="s">
        <v>90</v>
      </c>
      <c r="G37" s="547" t="s">
        <v>68</v>
      </c>
      <c r="H37" s="547" t="s">
        <v>2607</v>
      </c>
      <c r="I37" s="673" t="s">
        <v>2607</v>
      </c>
      <c r="J37" s="547" t="s">
        <v>2608</v>
      </c>
      <c r="K37" s="547" t="s">
        <v>2604</v>
      </c>
    </row>
    <row r="38" spans="1:11" x14ac:dyDescent="0.25">
      <c r="A38" s="80" t="s">
        <v>2803</v>
      </c>
      <c r="B38" s="672">
        <v>43887.464317129627</v>
      </c>
      <c r="C38" s="547" t="s">
        <v>711</v>
      </c>
      <c r="D38" s="547" t="s">
        <v>711</v>
      </c>
      <c r="E38" s="547" t="s">
        <v>1703</v>
      </c>
      <c r="F38" s="547" t="s">
        <v>90</v>
      </c>
      <c r="G38" s="547" t="s">
        <v>68</v>
      </c>
      <c r="H38" s="547" t="s">
        <v>2609</v>
      </c>
      <c r="I38" s="673" t="s">
        <v>2609</v>
      </c>
      <c r="J38" s="547" t="s">
        <v>2610</v>
      </c>
      <c r="K38" s="547" t="s">
        <v>2604</v>
      </c>
    </row>
    <row r="39" spans="1:11" x14ac:dyDescent="0.25">
      <c r="A39" s="80" t="s">
        <v>2804</v>
      </c>
      <c r="B39" s="672">
        <v>43887.465949074074</v>
      </c>
      <c r="C39" s="547" t="s">
        <v>711</v>
      </c>
      <c r="D39" s="547" t="s">
        <v>2470</v>
      </c>
      <c r="E39" s="547" t="s">
        <v>2377</v>
      </c>
      <c r="F39" s="547" t="s">
        <v>90</v>
      </c>
      <c r="G39" s="547" t="s">
        <v>68</v>
      </c>
      <c r="H39" s="547" t="s">
        <v>2611</v>
      </c>
      <c r="I39" s="673" t="s">
        <v>2612</v>
      </c>
      <c r="J39" s="547" t="s">
        <v>2613</v>
      </c>
      <c r="K39" s="547" t="s">
        <v>2604</v>
      </c>
    </row>
    <row r="40" spans="1:11" x14ac:dyDescent="0.25">
      <c r="A40" s="80" t="s">
        <v>2805</v>
      </c>
      <c r="B40" s="672">
        <v>43887.471585648149</v>
      </c>
      <c r="C40" s="547" t="s">
        <v>711</v>
      </c>
      <c r="D40" s="547" t="s">
        <v>2467</v>
      </c>
      <c r="E40" s="547" t="s">
        <v>2424</v>
      </c>
      <c r="F40" s="547" t="s">
        <v>90</v>
      </c>
      <c r="G40" s="547" t="s">
        <v>68</v>
      </c>
      <c r="H40" s="547" t="s">
        <v>2614</v>
      </c>
      <c r="I40" s="673" t="s">
        <v>2615</v>
      </c>
      <c r="J40" s="547" t="s">
        <v>2616</v>
      </c>
      <c r="K40" s="547" t="s">
        <v>2604</v>
      </c>
    </row>
    <row r="41" spans="1:11" x14ac:dyDescent="0.25">
      <c r="A41" s="80" t="s">
        <v>2806</v>
      </c>
      <c r="B41" s="672">
        <v>43887.506342592591</v>
      </c>
      <c r="C41" s="547" t="s">
        <v>711</v>
      </c>
      <c r="D41" s="547" t="s">
        <v>711</v>
      </c>
      <c r="E41" s="547" t="s">
        <v>1700</v>
      </c>
      <c r="F41" s="547" t="s">
        <v>90</v>
      </c>
      <c r="G41" s="547" t="s">
        <v>68</v>
      </c>
      <c r="H41" s="547" t="s">
        <v>2617</v>
      </c>
      <c r="I41" s="673" t="s">
        <v>2618</v>
      </c>
      <c r="J41" s="547" t="s">
        <v>2619</v>
      </c>
      <c r="K41" s="547" t="s">
        <v>2604</v>
      </c>
    </row>
    <row r="42" spans="1:11" x14ac:dyDescent="0.25">
      <c r="A42" s="80" t="s">
        <v>2807</v>
      </c>
      <c r="B42" s="672">
        <v>43887.447256944448</v>
      </c>
      <c r="C42" s="547" t="s">
        <v>710</v>
      </c>
      <c r="D42" s="547" t="s">
        <v>710</v>
      </c>
      <c r="E42" s="547" t="s">
        <v>1710</v>
      </c>
      <c r="F42" s="547" t="s">
        <v>90</v>
      </c>
      <c r="G42" s="547" t="s">
        <v>68</v>
      </c>
      <c r="H42" s="547" t="s">
        <v>174</v>
      </c>
      <c r="I42" s="673" t="s">
        <v>656</v>
      </c>
      <c r="J42" s="547" t="s">
        <v>2620</v>
      </c>
      <c r="K42" s="547" t="s">
        <v>2621</v>
      </c>
    </row>
    <row r="43" spans="1:11" x14ac:dyDescent="0.25">
      <c r="A43" s="80" t="s">
        <v>2808</v>
      </c>
      <c r="B43" s="672">
        <v>43887.427372685182</v>
      </c>
      <c r="C43" s="547" t="s">
        <v>710</v>
      </c>
      <c r="D43" s="547" t="s">
        <v>710</v>
      </c>
      <c r="E43" s="547" t="s">
        <v>1711</v>
      </c>
      <c r="F43" s="547" t="s">
        <v>90</v>
      </c>
      <c r="G43" s="547" t="s">
        <v>68</v>
      </c>
      <c r="H43" s="547" t="s">
        <v>174</v>
      </c>
      <c r="I43" s="673" t="s">
        <v>2596</v>
      </c>
      <c r="J43" s="547" t="s">
        <v>2622</v>
      </c>
      <c r="K43" s="547" t="s">
        <v>2621</v>
      </c>
    </row>
    <row r="44" spans="1:11" x14ac:dyDescent="0.25">
      <c r="A44" s="80" t="s">
        <v>2809</v>
      </c>
      <c r="B44" s="672">
        <v>43887.42895833333</v>
      </c>
      <c r="C44" s="547" t="s">
        <v>710</v>
      </c>
      <c r="D44" s="547" t="s">
        <v>710</v>
      </c>
      <c r="E44" s="547" t="s">
        <v>1712</v>
      </c>
      <c r="F44" s="547" t="s">
        <v>90</v>
      </c>
      <c r="G44" s="547" t="s">
        <v>68</v>
      </c>
      <c r="H44" s="547" t="s">
        <v>174</v>
      </c>
      <c r="I44" s="673">
        <v>7</v>
      </c>
      <c r="J44" s="547" t="s">
        <v>2623</v>
      </c>
      <c r="K44" s="547" t="s">
        <v>2621</v>
      </c>
    </row>
    <row r="45" spans="1:11" x14ac:dyDescent="0.25">
      <c r="A45" s="80" t="s">
        <v>2810</v>
      </c>
      <c r="B45" s="672">
        <v>43887.678715277776</v>
      </c>
      <c r="C45" s="547" t="s">
        <v>710</v>
      </c>
      <c r="D45" s="547" t="s">
        <v>710</v>
      </c>
      <c r="E45" s="547" t="s">
        <v>1713</v>
      </c>
      <c r="F45" s="547" t="s">
        <v>90</v>
      </c>
      <c r="G45" s="547" t="s">
        <v>68</v>
      </c>
      <c r="H45" s="547" t="s">
        <v>174</v>
      </c>
      <c r="I45" s="673" t="s">
        <v>2596</v>
      </c>
      <c r="J45" s="547" t="s">
        <v>2622</v>
      </c>
      <c r="K45" s="547" t="s">
        <v>2621</v>
      </c>
    </row>
    <row r="46" spans="1:11" x14ac:dyDescent="0.25">
      <c r="A46" s="80" t="s">
        <v>2811</v>
      </c>
      <c r="B46" s="672">
        <v>43887.678715277776</v>
      </c>
      <c r="C46" s="547" t="s">
        <v>710</v>
      </c>
      <c r="D46" s="547" t="s">
        <v>710</v>
      </c>
      <c r="E46" s="547" t="s">
        <v>1714</v>
      </c>
      <c r="F46" s="547" t="s">
        <v>90</v>
      </c>
      <c r="G46" s="547" t="s">
        <v>68</v>
      </c>
      <c r="H46" s="547" t="s">
        <v>174</v>
      </c>
      <c r="I46" s="673" t="s">
        <v>2596</v>
      </c>
      <c r="J46" s="547" t="s">
        <v>2622</v>
      </c>
      <c r="K46" s="547" t="s">
        <v>2621</v>
      </c>
    </row>
    <row r="47" spans="1:11" x14ac:dyDescent="0.25">
      <c r="A47" s="80" t="s">
        <v>2812</v>
      </c>
      <c r="B47" s="672">
        <v>43887.678715277776</v>
      </c>
      <c r="C47" s="547" t="s">
        <v>710</v>
      </c>
      <c r="D47" s="547" t="s">
        <v>710</v>
      </c>
      <c r="E47" s="547" t="s">
        <v>1715</v>
      </c>
      <c r="F47" s="547" t="s">
        <v>90</v>
      </c>
      <c r="G47" s="547" t="s">
        <v>68</v>
      </c>
      <c r="H47" s="547" t="s">
        <v>174</v>
      </c>
      <c r="I47" s="673" t="s">
        <v>2596</v>
      </c>
      <c r="J47" s="547" t="s">
        <v>2622</v>
      </c>
      <c r="K47" s="547" t="s">
        <v>2621</v>
      </c>
    </row>
    <row r="48" spans="1:11" x14ac:dyDescent="0.25">
      <c r="A48" s="80" t="s">
        <v>2813</v>
      </c>
      <c r="B48" s="672">
        <v>43887.678715277776</v>
      </c>
      <c r="C48" s="547" t="s">
        <v>710</v>
      </c>
      <c r="D48" s="547" t="s">
        <v>710</v>
      </c>
      <c r="E48" s="547" t="s">
        <v>1716</v>
      </c>
      <c r="F48" s="547" t="s">
        <v>90</v>
      </c>
      <c r="G48" s="547" t="s">
        <v>68</v>
      </c>
      <c r="H48" s="547" t="s">
        <v>174</v>
      </c>
      <c r="I48" s="673" t="s">
        <v>2596</v>
      </c>
      <c r="J48" s="547" t="s">
        <v>2622</v>
      </c>
      <c r="K48" s="547" t="s">
        <v>2621</v>
      </c>
    </row>
    <row r="49" spans="1:11" x14ac:dyDescent="0.25">
      <c r="A49" s="80" t="s">
        <v>2814</v>
      </c>
      <c r="B49" s="672">
        <v>43887.678715277776</v>
      </c>
      <c r="C49" s="547" t="s">
        <v>710</v>
      </c>
      <c r="D49" s="547" t="s">
        <v>710</v>
      </c>
      <c r="E49" s="547" t="s">
        <v>1717</v>
      </c>
      <c r="F49" s="547" t="s">
        <v>90</v>
      </c>
      <c r="G49" s="547" t="s">
        <v>68</v>
      </c>
      <c r="H49" s="547" t="s">
        <v>174</v>
      </c>
      <c r="I49" s="673" t="s">
        <v>2596</v>
      </c>
      <c r="J49" s="547" t="s">
        <v>2622</v>
      </c>
      <c r="K49" s="547" t="s">
        <v>2621</v>
      </c>
    </row>
    <row r="50" spans="1:11" x14ac:dyDescent="0.25">
      <c r="A50" s="80" t="s">
        <v>2815</v>
      </c>
      <c r="B50" s="672">
        <v>43887.678715277776</v>
      </c>
      <c r="C50" s="547" t="s">
        <v>710</v>
      </c>
      <c r="D50" s="547" t="s">
        <v>710</v>
      </c>
      <c r="E50" s="547" t="s">
        <v>1718</v>
      </c>
      <c r="F50" s="547" t="s">
        <v>90</v>
      </c>
      <c r="G50" s="547" t="s">
        <v>68</v>
      </c>
      <c r="H50" s="547" t="s">
        <v>174</v>
      </c>
      <c r="I50" s="673" t="s">
        <v>2596</v>
      </c>
      <c r="J50" s="547" t="s">
        <v>2622</v>
      </c>
      <c r="K50" s="547" t="s">
        <v>2621</v>
      </c>
    </row>
    <row r="51" spans="1:11" x14ac:dyDescent="0.25">
      <c r="A51" s="80" t="s">
        <v>2816</v>
      </c>
      <c r="B51" s="672">
        <v>43887.678715277776</v>
      </c>
      <c r="C51" s="547" t="s">
        <v>710</v>
      </c>
      <c r="D51" s="547" t="s">
        <v>710</v>
      </c>
      <c r="E51" s="547" t="s">
        <v>1719</v>
      </c>
      <c r="F51" s="547" t="s">
        <v>90</v>
      </c>
      <c r="G51" s="547" t="s">
        <v>68</v>
      </c>
      <c r="H51" s="547" t="s">
        <v>174</v>
      </c>
      <c r="I51" s="673" t="s">
        <v>2596</v>
      </c>
      <c r="J51" s="547" t="s">
        <v>2622</v>
      </c>
      <c r="K51" s="547" t="s">
        <v>2621</v>
      </c>
    </row>
    <row r="52" spans="1:11" x14ac:dyDescent="0.25">
      <c r="A52" s="80" t="s">
        <v>2817</v>
      </c>
      <c r="B52" s="672">
        <v>43887.678715277776</v>
      </c>
      <c r="C52" s="547" t="s">
        <v>710</v>
      </c>
      <c r="D52" s="547" t="s">
        <v>710</v>
      </c>
      <c r="E52" s="547" t="s">
        <v>1720</v>
      </c>
      <c r="F52" s="547" t="s">
        <v>90</v>
      </c>
      <c r="G52" s="547" t="s">
        <v>68</v>
      </c>
      <c r="H52" s="547" t="s">
        <v>174</v>
      </c>
      <c r="I52" s="673" t="s">
        <v>2596</v>
      </c>
      <c r="J52" s="547" t="s">
        <v>2622</v>
      </c>
      <c r="K52" s="547" t="s">
        <v>2621</v>
      </c>
    </row>
    <row r="53" spans="1:11" x14ac:dyDescent="0.25">
      <c r="A53" s="80" t="s">
        <v>2818</v>
      </c>
      <c r="B53" s="672">
        <v>43887.678715277776</v>
      </c>
      <c r="C53" s="547" t="s">
        <v>710</v>
      </c>
      <c r="D53" s="547" t="s">
        <v>710</v>
      </c>
      <c r="E53" s="547" t="s">
        <v>1721</v>
      </c>
      <c r="F53" s="547" t="s">
        <v>90</v>
      </c>
      <c r="G53" s="547" t="s">
        <v>68</v>
      </c>
      <c r="H53" s="547" t="s">
        <v>174</v>
      </c>
      <c r="I53" s="673" t="s">
        <v>2596</v>
      </c>
      <c r="J53" s="547" t="s">
        <v>2622</v>
      </c>
      <c r="K53" s="547" t="s">
        <v>2621</v>
      </c>
    </row>
    <row r="54" spans="1:11" x14ac:dyDescent="0.25">
      <c r="A54" s="80" t="s">
        <v>2819</v>
      </c>
      <c r="B54" s="672">
        <v>43887.678715277776</v>
      </c>
      <c r="C54" s="547" t="s">
        <v>710</v>
      </c>
      <c r="D54" s="547" t="s">
        <v>710</v>
      </c>
      <c r="E54" s="547" t="s">
        <v>1722</v>
      </c>
      <c r="F54" s="547" t="s">
        <v>90</v>
      </c>
      <c r="G54" s="547" t="s">
        <v>68</v>
      </c>
      <c r="H54" s="547" t="s">
        <v>174</v>
      </c>
      <c r="I54" s="673" t="s">
        <v>2596</v>
      </c>
      <c r="J54" s="547" t="s">
        <v>2622</v>
      </c>
      <c r="K54" s="547" t="s">
        <v>2621</v>
      </c>
    </row>
    <row r="55" spans="1:11" x14ac:dyDescent="0.25">
      <c r="A55" s="80" t="s">
        <v>2820</v>
      </c>
      <c r="B55" s="672">
        <v>43887.678715277776</v>
      </c>
      <c r="C55" s="547" t="s">
        <v>710</v>
      </c>
      <c r="D55" s="547" t="s">
        <v>710</v>
      </c>
      <c r="E55" s="547" t="s">
        <v>1723</v>
      </c>
      <c r="F55" s="547" t="s">
        <v>90</v>
      </c>
      <c r="G55" s="547" t="s">
        <v>68</v>
      </c>
      <c r="H55" s="547" t="s">
        <v>174</v>
      </c>
      <c r="I55" s="673" t="s">
        <v>2596</v>
      </c>
      <c r="J55" s="547" t="s">
        <v>2622</v>
      </c>
      <c r="K55" s="547" t="s">
        <v>2621</v>
      </c>
    </row>
    <row r="56" spans="1:11" x14ac:dyDescent="0.25">
      <c r="A56" s="80" t="s">
        <v>2821</v>
      </c>
      <c r="B56" s="672">
        <v>43887.678715277776</v>
      </c>
      <c r="C56" s="547" t="s">
        <v>710</v>
      </c>
      <c r="D56" s="547" t="s">
        <v>710</v>
      </c>
      <c r="E56" s="547" t="s">
        <v>1724</v>
      </c>
      <c r="F56" s="547" t="s">
        <v>90</v>
      </c>
      <c r="G56" s="547" t="s">
        <v>68</v>
      </c>
      <c r="H56" s="547" t="s">
        <v>174</v>
      </c>
      <c r="I56" s="673" t="s">
        <v>2596</v>
      </c>
      <c r="J56" s="547" t="s">
        <v>2622</v>
      </c>
      <c r="K56" s="547" t="s">
        <v>2621</v>
      </c>
    </row>
    <row r="57" spans="1:11" x14ac:dyDescent="0.25">
      <c r="A57" s="80" t="s">
        <v>2822</v>
      </c>
      <c r="B57" s="672">
        <v>43887.678715277776</v>
      </c>
      <c r="C57" s="547" t="s">
        <v>710</v>
      </c>
      <c r="D57" s="547" t="s">
        <v>710</v>
      </c>
      <c r="E57" s="547" t="s">
        <v>1725</v>
      </c>
      <c r="F57" s="547" t="s">
        <v>90</v>
      </c>
      <c r="G57" s="547" t="s">
        <v>68</v>
      </c>
      <c r="H57" s="547" t="s">
        <v>174</v>
      </c>
      <c r="I57" s="673" t="s">
        <v>2596</v>
      </c>
      <c r="J57" s="547" t="s">
        <v>2622</v>
      </c>
      <c r="K57" s="547" t="s">
        <v>2621</v>
      </c>
    </row>
    <row r="58" spans="1:11" x14ac:dyDescent="0.25">
      <c r="A58" s="80" t="s">
        <v>2823</v>
      </c>
      <c r="B58" s="672">
        <v>43887.678715277776</v>
      </c>
      <c r="C58" s="547" t="s">
        <v>710</v>
      </c>
      <c r="D58" s="547" t="s">
        <v>710</v>
      </c>
      <c r="E58" s="676" t="s">
        <v>1726</v>
      </c>
      <c r="F58" s="547" t="s">
        <v>90</v>
      </c>
      <c r="G58" s="547" t="s">
        <v>68</v>
      </c>
      <c r="H58" s="547" t="s">
        <v>174</v>
      </c>
      <c r="I58" s="673" t="s">
        <v>2596</v>
      </c>
      <c r="J58" s="547" t="s">
        <v>2622</v>
      </c>
      <c r="K58" s="547" t="s">
        <v>2621</v>
      </c>
    </row>
    <row r="59" spans="1:11" x14ac:dyDescent="0.25">
      <c r="A59" s="80" t="s">
        <v>2824</v>
      </c>
      <c r="B59" s="672">
        <v>43887.678715277776</v>
      </c>
      <c r="C59" s="547" t="s">
        <v>710</v>
      </c>
      <c r="D59" s="547" t="s">
        <v>710</v>
      </c>
      <c r="E59" s="676" t="s">
        <v>1727</v>
      </c>
      <c r="F59" s="547" t="s">
        <v>90</v>
      </c>
      <c r="G59" s="547" t="s">
        <v>68</v>
      </c>
      <c r="H59" s="547" t="s">
        <v>174</v>
      </c>
      <c r="I59" s="673" t="s">
        <v>2596</v>
      </c>
      <c r="J59" s="547" t="s">
        <v>2622</v>
      </c>
      <c r="K59" s="547" t="s">
        <v>2621</v>
      </c>
    </row>
    <row r="60" spans="1:11" x14ac:dyDescent="0.25">
      <c r="A60" s="80" t="s">
        <v>2825</v>
      </c>
      <c r="B60" s="672">
        <v>43887.678715277776</v>
      </c>
      <c r="C60" s="547" t="s">
        <v>710</v>
      </c>
      <c r="D60" s="547" t="s">
        <v>710</v>
      </c>
      <c r="E60" s="676" t="s">
        <v>1728</v>
      </c>
      <c r="F60" s="547" t="s">
        <v>90</v>
      </c>
      <c r="G60" s="547" t="s">
        <v>68</v>
      </c>
      <c r="H60" s="547" t="s">
        <v>174</v>
      </c>
      <c r="I60" s="673" t="s">
        <v>2596</v>
      </c>
      <c r="J60" s="547" t="s">
        <v>2622</v>
      </c>
      <c r="K60" s="547" t="s">
        <v>2621</v>
      </c>
    </row>
    <row r="61" spans="1:11" x14ac:dyDescent="0.25">
      <c r="A61" s="80" t="s">
        <v>2826</v>
      </c>
      <c r="B61" s="672">
        <v>43887.678715277776</v>
      </c>
      <c r="C61" s="547" t="s">
        <v>710</v>
      </c>
      <c r="D61" s="547" t="s">
        <v>710</v>
      </c>
      <c r="E61" s="676" t="s">
        <v>1729</v>
      </c>
      <c r="F61" s="547" t="s">
        <v>90</v>
      </c>
      <c r="G61" s="547" t="s">
        <v>68</v>
      </c>
      <c r="H61" s="547" t="s">
        <v>174</v>
      </c>
      <c r="I61" s="673" t="s">
        <v>2596</v>
      </c>
      <c r="J61" s="547" t="s">
        <v>2622</v>
      </c>
      <c r="K61" s="547" t="s">
        <v>2621</v>
      </c>
    </row>
    <row r="62" spans="1:11" x14ac:dyDescent="0.25">
      <c r="A62" s="80" t="s">
        <v>2827</v>
      </c>
      <c r="B62" s="672">
        <v>43887.678715277776</v>
      </c>
      <c r="C62" s="547" t="s">
        <v>710</v>
      </c>
      <c r="D62" s="547" t="s">
        <v>710</v>
      </c>
      <c r="E62" s="676" t="s">
        <v>1730</v>
      </c>
      <c r="F62" s="547" t="s">
        <v>90</v>
      </c>
      <c r="G62" s="547" t="s">
        <v>68</v>
      </c>
      <c r="H62" s="547" t="s">
        <v>174</v>
      </c>
      <c r="I62" s="523">
        <v>8.3299999999999999E-2</v>
      </c>
      <c r="J62" s="547" t="s">
        <v>2624</v>
      </c>
      <c r="K62" s="547" t="s">
        <v>2621</v>
      </c>
    </row>
    <row r="63" spans="1:11" x14ac:dyDescent="0.25">
      <c r="A63" s="80" t="s">
        <v>2828</v>
      </c>
      <c r="B63" s="672">
        <v>43887.678715277776</v>
      </c>
      <c r="C63" s="547" t="s">
        <v>710</v>
      </c>
      <c r="D63" s="547" t="s">
        <v>710</v>
      </c>
      <c r="E63" s="547" t="s">
        <v>1731</v>
      </c>
      <c r="F63" s="547" t="s">
        <v>90</v>
      </c>
      <c r="G63" s="547" t="s">
        <v>68</v>
      </c>
      <c r="H63" s="547" t="s">
        <v>174</v>
      </c>
      <c r="I63" s="673" t="s">
        <v>2625</v>
      </c>
      <c r="J63" s="547" t="s">
        <v>2626</v>
      </c>
      <c r="K63" s="547" t="s">
        <v>2621</v>
      </c>
    </row>
    <row r="64" spans="1:11" x14ac:dyDescent="0.25">
      <c r="A64" s="80" t="s">
        <v>2829</v>
      </c>
      <c r="B64" s="672">
        <v>43887.678715277776</v>
      </c>
      <c r="C64" s="547" t="s">
        <v>710</v>
      </c>
      <c r="D64" s="547" t="s">
        <v>710</v>
      </c>
      <c r="E64" s="547" t="s">
        <v>1732</v>
      </c>
      <c r="F64" s="547" t="s">
        <v>90</v>
      </c>
      <c r="G64" s="547" t="s">
        <v>68</v>
      </c>
      <c r="H64" s="547" t="s">
        <v>174</v>
      </c>
      <c r="I64" s="673" t="s">
        <v>2596</v>
      </c>
      <c r="J64" s="547" t="s">
        <v>2622</v>
      </c>
      <c r="K64" s="547" t="s">
        <v>2621</v>
      </c>
    </row>
    <row r="65" spans="1:11" x14ac:dyDescent="0.25">
      <c r="A65" s="80" t="s">
        <v>2830</v>
      </c>
      <c r="B65" s="672">
        <v>43887.678715277776</v>
      </c>
      <c r="C65" s="547" t="s">
        <v>710</v>
      </c>
      <c r="D65" s="547" t="s">
        <v>710</v>
      </c>
      <c r="E65" s="547" t="s">
        <v>1734</v>
      </c>
      <c r="F65" s="547" t="s">
        <v>90</v>
      </c>
      <c r="G65" s="547" t="s">
        <v>68</v>
      </c>
      <c r="H65" s="547" t="s">
        <v>174</v>
      </c>
      <c r="I65" s="673" t="s">
        <v>2596</v>
      </c>
      <c r="J65" s="547" t="s">
        <v>2622</v>
      </c>
      <c r="K65" s="547" t="s">
        <v>2621</v>
      </c>
    </row>
    <row r="66" spans="1:11" x14ac:dyDescent="0.25">
      <c r="A66" s="80" t="s">
        <v>2831</v>
      </c>
      <c r="B66" s="672">
        <v>43887.678715277776</v>
      </c>
      <c r="C66" s="547" t="s">
        <v>710</v>
      </c>
      <c r="D66" s="547" t="s">
        <v>710</v>
      </c>
      <c r="E66" s="547" t="s">
        <v>1735</v>
      </c>
      <c r="F66" s="547" t="s">
        <v>90</v>
      </c>
      <c r="G66" s="547" t="s">
        <v>68</v>
      </c>
      <c r="H66" s="547" t="s">
        <v>174</v>
      </c>
      <c r="I66" s="673" t="s">
        <v>2596</v>
      </c>
      <c r="J66" s="547" t="s">
        <v>2622</v>
      </c>
      <c r="K66" s="547" t="s">
        <v>2621</v>
      </c>
    </row>
    <row r="67" spans="1:11" x14ac:dyDescent="0.25">
      <c r="A67" s="80" t="s">
        <v>2832</v>
      </c>
      <c r="B67" s="672">
        <v>43887.678715277776</v>
      </c>
      <c r="C67" s="547" t="s">
        <v>710</v>
      </c>
      <c r="D67" s="547" t="s">
        <v>710</v>
      </c>
      <c r="E67" s="547" t="s">
        <v>1736</v>
      </c>
      <c r="F67" s="547" t="s">
        <v>90</v>
      </c>
      <c r="G67" s="547" t="s">
        <v>68</v>
      </c>
      <c r="H67" s="547" t="s">
        <v>174</v>
      </c>
      <c r="I67" s="673" t="s">
        <v>2596</v>
      </c>
      <c r="J67" s="547" t="s">
        <v>2622</v>
      </c>
      <c r="K67" s="547" t="s">
        <v>2621</v>
      </c>
    </row>
    <row r="68" spans="1:11" x14ac:dyDescent="0.25">
      <c r="A68" s="80" t="s">
        <v>2833</v>
      </c>
      <c r="B68" s="672">
        <v>43887.678715277776</v>
      </c>
      <c r="C68" s="547" t="s">
        <v>710</v>
      </c>
      <c r="D68" s="547" t="s">
        <v>710</v>
      </c>
      <c r="E68" s="547" t="s">
        <v>1737</v>
      </c>
      <c r="F68" s="547" t="s">
        <v>90</v>
      </c>
      <c r="G68" s="547" t="s">
        <v>68</v>
      </c>
      <c r="H68" s="547" t="s">
        <v>174</v>
      </c>
      <c r="I68" s="673" t="s">
        <v>2596</v>
      </c>
      <c r="J68" s="547" t="s">
        <v>2622</v>
      </c>
      <c r="K68" s="547" t="s">
        <v>2621</v>
      </c>
    </row>
    <row r="69" spans="1:11" x14ac:dyDescent="0.25">
      <c r="A69" s="80" t="s">
        <v>2834</v>
      </c>
      <c r="B69" s="672">
        <v>43887.678715277776</v>
      </c>
      <c r="C69" s="547" t="s">
        <v>710</v>
      </c>
      <c r="D69" s="547" t="s">
        <v>710</v>
      </c>
      <c r="E69" s="547" t="s">
        <v>1738</v>
      </c>
      <c r="F69" s="547" t="s">
        <v>90</v>
      </c>
      <c r="G69" s="547" t="s">
        <v>68</v>
      </c>
      <c r="H69" s="547" t="s">
        <v>174</v>
      </c>
      <c r="I69" s="673" t="s">
        <v>2596</v>
      </c>
      <c r="J69" s="547" t="s">
        <v>2622</v>
      </c>
      <c r="K69" s="547" t="s">
        <v>2621</v>
      </c>
    </row>
    <row r="70" spans="1:11" x14ac:dyDescent="0.25">
      <c r="A70" s="80" t="s">
        <v>2835</v>
      </c>
      <c r="B70" s="672">
        <v>43887.678715277776</v>
      </c>
      <c r="C70" s="547" t="s">
        <v>710</v>
      </c>
      <c r="D70" s="547" t="s">
        <v>710</v>
      </c>
      <c r="E70" s="547" t="s">
        <v>1739</v>
      </c>
      <c r="F70" s="547" t="s">
        <v>90</v>
      </c>
      <c r="G70" s="547" t="s">
        <v>68</v>
      </c>
      <c r="H70" s="547" t="s">
        <v>174</v>
      </c>
      <c r="I70" s="673" t="s">
        <v>2596</v>
      </c>
      <c r="J70" s="547" t="s">
        <v>2622</v>
      </c>
      <c r="K70" s="547" t="s">
        <v>2621</v>
      </c>
    </row>
    <row r="71" spans="1:11" x14ac:dyDescent="0.25">
      <c r="A71" s="80" t="s">
        <v>2836</v>
      </c>
      <c r="B71" s="672">
        <v>43887.678715277776</v>
      </c>
      <c r="C71" s="547" t="s">
        <v>710</v>
      </c>
      <c r="D71" s="547" t="s">
        <v>710</v>
      </c>
      <c r="E71" s="547" t="s">
        <v>1740</v>
      </c>
      <c r="F71" s="547" t="s">
        <v>90</v>
      </c>
      <c r="G71" s="547" t="s">
        <v>68</v>
      </c>
      <c r="H71" s="547" t="s">
        <v>174</v>
      </c>
      <c r="I71" s="673" t="s">
        <v>2596</v>
      </c>
      <c r="J71" s="547" t="s">
        <v>2622</v>
      </c>
      <c r="K71" s="547" t="s">
        <v>2621</v>
      </c>
    </row>
    <row r="72" spans="1:11" x14ac:dyDescent="0.25">
      <c r="A72" s="80" t="s">
        <v>2837</v>
      </c>
      <c r="B72" s="672">
        <v>43887.678715277776</v>
      </c>
      <c r="C72" s="547" t="s">
        <v>710</v>
      </c>
      <c r="D72" s="547" t="s">
        <v>710</v>
      </c>
      <c r="E72" s="547" t="s">
        <v>1741</v>
      </c>
      <c r="F72" s="547" t="s">
        <v>90</v>
      </c>
      <c r="G72" s="547" t="s">
        <v>68</v>
      </c>
      <c r="H72" s="547" t="s">
        <v>174</v>
      </c>
      <c r="I72" s="673" t="s">
        <v>2596</v>
      </c>
      <c r="J72" s="547" t="s">
        <v>2622</v>
      </c>
      <c r="K72" s="547" t="s">
        <v>2621</v>
      </c>
    </row>
    <row r="73" spans="1:11" x14ac:dyDescent="0.25">
      <c r="A73" s="80" t="s">
        <v>2838</v>
      </c>
      <c r="B73" s="672">
        <v>43887.678715277776</v>
      </c>
      <c r="C73" s="547" t="s">
        <v>710</v>
      </c>
      <c r="D73" s="547" t="s">
        <v>710</v>
      </c>
      <c r="E73" s="547" t="s">
        <v>1742</v>
      </c>
      <c r="F73" s="547" t="s">
        <v>90</v>
      </c>
      <c r="G73" s="547" t="s">
        <v>68</v>
      </c>
      <c r="H73" s="547" t="s">
        <v>174</v>
      </c>
      <c r="I73" s="673" t="s">
        <v>2596</v>
      </c>
      <c r="J73" s="547" t="s">
        <v>2622</v>
      </c>
      <c r="K73" s="547" t="s">
        <v>2621</v>
      </c>
    </row>
    <row r="74" spans="1:11" x14ac:dyDescent="0.25">
      <c r="A74" s="80" t="s">
        <v>2839</v>
      </c>
      <c r="B74" s="672">
        <v>43887.678715277776</v>
      </c>
      <c r="C74" s="547" t="s">
        <v>710</v>
      </c>
      <c r="D74" s="547" t="s">
        <v>710</v>
      </c>
      <c r="E74" s="547" t="s">
        <v>2138</v>
      </c>
      <c r="F74" s="547" t="s">
        <v>90</v>
      </c>
      <c r="G74" s="547" t="s">
        <v>68</v>
      </c>
      <c r="H74" s="547" t="s">
        <v>174</v>
      </c>
      <c r="I74" s="673" t="s">
        <v>2596</v>
      </c>
      <c r="J74" s="547" t="s">
        <v>2622</v>
      </c>
      <c r="K74" s="547" t="s">
        <v>2621</v>
      </c>
    </row>
    <row r="75" spans="1:11" x14ac:dyDescent="0.25">
      <c r="A75" s="80" t="s">
        <v>2840</v>
      </c>
      <c r="B75" s="672">
        <v>43887.678715277776</v>
      </c>
      <c r="C75" s="547" t="s">
        <v>710</v>
      </c>
      <c r="D75" s="547" t="s">
        <v>710</v>
      </c>
      <c r="E75" s="547" t="s">
        <v>2139</v>
      </c>
      <c r="F75" s="547" t="s">
        <v>90</v>
      </c>
      <c r="G75" s="547" t="s">
        <v>68</v>
      </c>
      <c r="H75" s="547" t="s">
        <v>174</v>
      </c>
      <c r="I75" s="673" t="s">
        <v>2596</v>
      </c>
      <c r="J75" s="547" t="s">
        <v>2622</v>
      </c>
      <c r="K75" s="547" t="s">
        <v>2621</v>
      </c>
    </row>
    <row r="76" spans="1:11" x14ac:dyDescent="0.25">
      <c r="A76" s="80" t="s">
        <v>2841</v>
      </c>
      <c r="B76" s="672">
        <v>43887.678715277776</v>
      </c>
      <c r="C76" s="547" t="s">
        <v>710</v>
      </c>
      <c r="D76" s="547" t="s">
        <v>710</v>
      </c>
      <c r="E76" s="547" t="s">
        <v>2140</v>
      </c>
      <c r="F76" s="547" t="s">
        <v>90</v>
      </c>
      <c r="G76" s="547" t="s">
        <v>68</v>
      </c>
      <c r="H76" s="547" t="s">
        <v>174</v>
      </c>
      <c r="I76" s="673" t="s">
        <v>2625</v>
      </c>
      <c r="J76" s="547" t="s">
        <v>2627</v>
      </c>
      <c r="K76" s="547" t="s">
        <v>2621</v>
      </c>
    </row>
    <row r="77" spans="1:11" x14ac:dyDescent="0.25">
      <c r="A77" s="80" t="s">
        <v>2842</v>
      </c>
      <c r="B77" s="672">
        <v>43887.678715277776</v>
      </c>
      <c r="C77" s="547" t="s">
        <v>710</v>
      </c>
      <c r="D77" s="547" t="s">
        <v>710</v>
      </c>
      <c r="E77" s="547" t="s">
        <v>2141</v>
      </c>
      <c r="F77" s="547" t="s">
        <v>90</v>
      </c>
      <c r="G77" s="547" t="s">
        <v>68</v>
      </c>
      <c r="H77" s="547" t="s">
        <v>174</v>
      </c>
      <c r="I77" s="673" t="s">
        <v>2596</v>
      </c>
      <c r="J77" s="547" t="s">
        <v>2622</v>
      </c>
      <c r="K77" s="547" t="s">
        <v>2621</v>
      </c>
    </row>
    <row r="78" spans="1:11" x14ac:dyDescent="0.25">
      <c r="A78" s="80" t="s">
        <v>2843</v>
      </c>
      <c r="B78" s="672">
        <v>43887.678715277776</v>
      </c>
      <c r="C78" s="547" t="s">
        <v>710</v>
      </c>
      <c r="D78" s="547" t="s">
        <v>710</v>
      </c>
      <c r="E78" s="547" t="s">
        <v>2142</v>
      </c>
      <c r="F78" s="547" t="s">
        <v>90</v>
      </c>
      <c r="G78" s="547" t="s">
        <v>68</v>
      </c>
      <c r="H78" s="547" t="s">
        <v>174</v>
      </c>
      <c r="I78" s="673" t="s">
        <v>2596</v>
      </c>
      <c r="J78" s="547" t="s">
        <v>2622</v>
      </c>
      <c r="K78" s="547" t="s">
        <v>2621</v>
      </c>
    </row>
    <row r="79" spans="1:11" x14ac:dyDescent="0.25">
      <c r="A79" s="80" t="s">
        <v>2844</v>
      </c>
      <c r="B79" s="672">
        <v>43887.678715277776</v>
      </c>
      <c r="C79" s="547" t="s">
        <v>710</v>
      </c>
      <c r="D79" s="547" t="s">
        <v>710</v>
      </c>
      <c r="E79" s="547" t="s">
        <v>2202</v>
      </c>
      <c r="F79" s="547" t="s">
        <v>90</v>
      </c>
      <c r="G79" s="547" t="s">
        <v>68</v>
      </c>
      <c r="H79" s="547" t="s">
        <v>174</v>
      </c>
      <c r="I79" s="673" t="s">
        <v>2596</v>
      </c>
      <c r="J79" s="547" t="s">
        <v>2622</v>
      </c>
      <c r="K79" s="547" t="s">
        <v>2621</v>
      </c>
    </row>
    <row r="80" spans="1:11" x14ac:dyDescent="0.25">
      <c r="A80" s="80" t="s">
        <v>2845</v>
      </c>
      <c r="B80" s="672">
        <v>43885.667442129627</v>
      </c>
      <c r="C80" s="547" t="s">
        <v>634</v>
      </c>
      <c r="D80" s="547" t="s">
        <v>2468</v>
      </c>
      <c r="E80" s="547" t="s">
        <v>1748</v>
      </c>
      <c r="F80" s="547" t="s">
        <v>90</v>
      </c>
      <c r="G80" s="547" t="s">
        <v>68</v>
      </c>
      <c r="H80" s="547" t="s">
        <v>2628</v>
      </c>
      <c r="I80" s="673" t="s">
        <v>2629</v>
      </c>
      <c r="J80" s="547" t="s">
        <v>2630</v>
      </c>
      <c r="K80" s="547" t="s">
        <v>2631</v>
      </c>
    </row>
    <row r="81" spans="1:11" x14ac:dyDescent="0.25">
      <c r="A81" s="80" t="s">
        <v>2846</v>
      </c>
      <c r="B81" s="672">
        <v>43885.694247685184</v>
      </c>
      <c r="C81" s="547" t="s">
        <v>634</v>
      </c>
      <c r="D81" s="547" t="s">
        <v>2468</v>
      </c>
      <c r="E81" s="547" t="s">
        <v>1749</v>
      </c>
      <c r="F81" s="547" t="s">
        <v>90</v>
      </c>
      <c r="G81" s="547" t="s">
        <v>68</v>
      </c>
      <c r="H81" s="547" t="s">
        <v>2632</v>
      </c>
      <c r="I81" s="673" t="s">
        <v>2633</v>
      </c>
      <c r="J81" s="547" t="s">
        <v>2634</v>
      </c>
      <c r="K81" s="547" t="s">
        <v>2631</v>
      </c>
    </row>
    <row r="82" spans="1:11" x14ac:dyDescent="0.25">
      <c r="A82" s="80" t="s">
        <v>2847</v>
      </c>
      <c r="B82" s="672">
        <v>43885.706712962965</v>
      </c>
      <c r="C82" s="547" t="s">
        <v>634</v>
      </c>
      <c r="D82" s="547" t="s">
        <v>2468</v>
      </c>
      <c r="E82" s="547" t="s">
        <v>1750</v>
      </c>
      <c r="F82" s="547" t="s">
        <v>90</v>
      </c>
      <c r="G82" s="547" t="s">
        <v>68</v>
      </c>
      <c r="H82" s="547" t="s">
        <v>2632</v>
      </c>
      <c r="I82" s="673" t="s">
        <v>2633</v>
      </c>
      <c r="J82" s="547" t="s">
        <v>2634</v>
      </c>
      <c r="K82" s="547" t="s">
        <v>2631</v>
      </c>
    </row>
    <row r="83" spans="1:11" x14ac:dyDescent="0.25">
      <c r="A83" s="80" t="s">
        <v>2848</v>
      </c>
      <c r="B83" s="672">
        <v>43885.718877314815</v>
      </c>
      <c r="C83" s="547" t="s">
        <v>634</v>
      </c>
      <c r="D83" s="547" t="s">
        <v>2468</v>
      </c>
      <c r="E83" s="547" t="s">
        <v>1848</v>
      </c>
      <c r="F83" s="547" t="s">
        <v>90</v>
      </c>
      <c r="G83" s="547" t="s">
        <v>68</v>
      </c>
      <c r="H83" s="547" t="s">
        <v>2632</v>
      </c>
      <c r="I83" s="673" t="s">
        <v>2633</v>
      </c>
      <c r="J83" s="547" t="s">
        <v>2634</v>
      </c>
      <c r="K83" s="547" t="s">
        <v>2631</v>
      </c>
    </row>
    <row r="84" spans="1:11" x14ac:dyDescent="0.25">
      <c r="A84" s="80" t="s">
        <v>2849</v>
      </c>
      <c r="B84" s="672">
        <v>43885.719675925924</v>
      </c>
      <c r="C84" s="547" t="s">
        <v>634</v>
      </c>
      <c r="D84" s="547" t="s">
        <v>2468</v>
      </c>
      <c r="E84" s="547" t="s">
        <v>1849</v>
      </c>
      <c r="F84" s="547" t="s">
        <v>90</v>
      </c>
      <c r="G84" s="547" t="s">
        <v>68</v>
      </c>
      <c r="H84" s="547">
        <f>121+30</f>
        <v>151</v>
      </c>
      <c r="I84" s="673">
        <v>151</v>
      </c>
      <c r="J84" s="547" t="s">
        <v>2635</v>
      </c>
      <c r="K84" s="547" t="s">
        <v>2631</v>
      </c>
    </row>
    <row r="85" spans="1:11" x14ac:dyDescent="0.25">
      <c r="A85" s="80" t="s">
        <v>2850</v>
      </c>
      <c r="B85" s="672">
        <v>43885.724270833336</v>
      </c>
      <c r="C85" s="547" t="s">
        <v>634</v>
      </c>
      <c r="D85" s="547" t="s">
        <v>2468</v>
      </c>
      <c r="E85" s="547" t="s">
        <v>1751</v>
      </c>
      <c r="F85" s="547" t="s">
        <v>90</v>
      </c>
      <c r="G85" s="547" t="s">
        <v>68</v>
      </c>
      <c r="H85" s="547" t="s">
        <v>2636</v>
      </c>
      <c r="I85" s="673" t="s">
        <v>2636</v>
      </c>
      <c r="J85" s="547" t="s">
        <v>2637</v>
      </c>
      <c r="K85" s="547" t="s">
        <v>2631</v>
      </c>
    </row>
    <row r="86" spans="1:11" x14ac:dyDescent="0.25">
      <c r="A86" s="80" t="s">
        <v>2851</v>
      </c>
      <c r="B86" s="672">
        <v>43885.725173611114</v>
      </c>
      <c r="C86" s="547" t="s">
        <v>634</v>
      </c>
      <c r="D86" s="547" t="s">
        <v>2468</v>
      </c>
      <c r="E86" s="547" t="s">
        <v>1752</v>
      </c>
      <c r="F86" s="547" t="s">
        <v>90</v>
      </c>
      <c r="G86" s="547" t="s">
        <v>68</v>
      </c>
      <c r="H86" s="547" t="s">
        <v>2638</v>
      </c>
      <c r="I86" s="673" t="s">
        <v>2638</v>
      </c>
      <c r="J86" s="547" t="s">
        <v>2639</v>
      </c>
      <c r="K86" s="547" t="s">
        <v>2631</v>
      </c>
    </row>
    <row r="87" spans="1:11" x14ac:dyDescent="0.25">
      <c r="A87" s="80" t="s">
        <v>2852</v>
      </c>
      <c r="B87" s="672">
        <v>43885.727048611108</v>
      </c>
      <c r="C87" s="547" t="s">
        <v>634</v>
      </c>
      <c r="D87" s="547" t="s">
        <v>2468</v>
      </c>
      <c r="E87" s="547" t="s">
        <v>1753</v>
      </c>
      <c r="F87" s="547" t="s">
        <v>90</v>
      </c>
      <c r="G87" s="547" t="s">
        <v>68</v>
      </c>
      <c r="H87" s="547" t="s">
        <v>2640</v>
      </c>
      <c r="I87" s="673" t="s">
        <v>2640</v>
      </c>
      <c r="J87" s="547" t="s">
        <v>2641</v>
      </c>
      <c r="K87" s="547" t="s">
        <v>2631</v>
      </c>
    </row>
    <row r="88" spans="1:11" x14ac:dyDescent="0.25">
      <c r="A88" s="80" t="s">
        <v>2853</v>
      </c>
      <c r="B88" s="672">
        <v>43885.72855324074</v>
      </c>
      <c r="C88" s="547" t="s">
        <v>634</v>
      </c>
      <c r="D88" s="547" t="s">
        <v>2468</v>
      </c>
      <c r="E88" s="547" t="s">
        <v>1754</v>
      </c>
      <c r="F88" s="547" t="s">
        <v>90</v>
      </c>
      <c r="G88" s="547" t="s">
        <v>68</v>
      </c>
      <c r="H88" s="547" t="s">
        <v>2596</v>
      </c>
      <c r="I88" s="673" t="s">
        <v>2596</v>
      </c>
      <c r="J88" s="547" t="s">
        <v>2642</v>
      </c>
      <c r="K88" s="547" t="s">
        <v>2631</v>
      </c>
    </row>
    <row r="89" spans="1:11" x14ac:dyDescent="0.25">
      <c r="A89" s="80" t="s">
        <v>2854</v>
      </c>
      <c r="B89" s="672">
        <v>43885.731064814812</v>
      </c>
      <c r="C89" s="547" t="s">
        <v>634</v>
      </c>
      <c r="D89" s="547" t="s">
        <v>2468</v>
      </c>
      <c r="E89" s="547" t="s">
        <v>1755</v>
      </c>
      <c r="F89" s="547" t="s">
        <v>90</v>
      </c>
      <c r="G89" s="547" t="s">
        <v>68</v>
      </c>
      <c r="H89" s="547" t="s">
        <v>2596</v>
      </c>
      <c r="I89" s="547" t="s">
        <v>2596</v>
      </c>
      <c r="J89" s="547" t="s">
        <v>2643</v>
      </c>
      <c r="K89" s="547" t="s">
        <v>2631</v>
      </c>
    </row>
    <row r="90" spans="1:11" x14ac:dyDescent="0.25">
      <c r="A90" s="80" t="s">
        <v>2855</v>
      </c>
      <c r="B90" s="672">
        <v>43885.62773148148</v>
      </c>
      <c r="C90" s="547" t="s">
        <v>634</v>
      </c>
      <c r="D90" s="547" t="s">
        <v>1280</v>
      </c>
      <c r="E90" s="547" t="s">
        <v>1791</v>
      </c>
      <c r="F90" s="547" t="s">
        <v>90</v>
      </c>
      <c r="G90" s="547" t="s">
        <v>68</v>
      </c>
      <c r="H90" s="547" t="s">
        <v>174</v>
      </c>
      <c r="I90" s="677">
        <v>440973634353</v>
      </c>
      <c r="J90" s="547" t="s">
        <v>2644</v>
      </c>
      <c r="K90" s="547" t="s">
        <v>2645</v>
      </c>
    </row>
    <row r="91" spans="1:11" x14ac:dyDescent="0.25">
      <c r="A91" s="80" t="s">
        <v>2856</v>
      </c>
      <c r="B91" s="672">
        <v>43885.629282407404</v>
      </c>
      <c r="C91" s="547" t="s">
        <v>634</v>
      </c>
      <c r="D91" s="547" t="s">
        <v>1280</v>
      </c>
      <c r="E91" s="547" t="s">
        <v>1792</v>
      </c>
      <c r="F91" s="547" t="s">
        <v>90</v>
      </c>
      <c r="G91" s="547" t="s">
        <v>68</v>
      </c>
      <c r="H91" s="547" t="s">
        <v>174</v>
      </c>
      <c r="I91" s="677">
        <v>754052444453</v>
      </c>
      <c r="J91" s="547" t="s">
        <v>2646</v>
      </c>
      <c r="K91" s="547" t="s">
        <v>2645</v>
      </c>
    </row>
    <row r="92" spans="1:11" x14ac:dyDescent="0.25">
      <c r="A92" s="80" t="s">
        <v>2857</v>
      </c>
      <c r="B92" s="672">
        <v>43885.631539351853</v>
      </c>
      <c r="C92" s="547" t="s">
        <v>634</v>
      </c>
      <c r="D92" s="547" t="s">
        <v>1280</v>
      </c>
      <c r="E92" s="547" t="s">
        <v>1793</v>
      </c>
      <c r="F92" s="547" t="s">
        <v>90</v>
      </c>
      <c r="G92" s="547" t="s">
        <v>68</v>
      </c>
      <c r="H92" s="547" t="s">
        <v>174</v>
      </c>
      <c r="I92" s="673" t="s">
        <v>2596</v>
      </c>
      <c r="J92" s="547" t="s">
        <v>2647</v>
      </c>
      <c r="K92" s="547" t="s">
        <v>2645</v>
      </c>
    </row>
    <row r="93" spans="1:11" x14ac:dyDescent="0.25">
      <c r="A93" s="80" t="s">
        <v>2858</v>
      </c>
      <c r="B93" s="672">
        <v>43885.632523148146</v>
      </c>
      <c r="C93" s="547" t="s">
        <v>634</v>
      </c>
      <c r="D93" s="547" t="s">
        <v>1280</v>
      </c>
      <c r="E93" s="547" t="s">
        <v>1794</v>
      </c>
      <c r="F93" s="547" t="s">
        <v>90</v>
      </c>
      <c r="G93" s="547" t="s">
        <v>68</v>
      </c>
      <c r="H93" s="547" t="s">
        <v>174</v>
      </c>
      <c r="I93" s="673" t="s">
        <v>2596</v>
      </c>
      <c r="J93" s="547" t="s">
        <v>2647</v>
      </c>
      <c r="K93" s="547" t="s">
        <v>2645</v>
      </c>
    </row>
    <row r="94" spans="1:11" x14ac:dyDescent="0.25">
      <c r="A94" s="80" t="s">
        <v>2859</v>
      </c>
      <c r="B94" s="672">
        <v>43885.635763888888</v>
      </c>
      <c r="C94" s="547" t="s">
        <v>634</v>
      </c>
      <c r="D94" s="547" t="s">
        <v>1280</v>
      </c>
      <c r="E94" s="547" t="s">
        <v>1795</v>
      </c>
      <c r="F94" s="547" t="s">
        <v>90</v>
      </c>
      <c r="G94" s="547" t="s">
        <v>68</v>
      </c>
      <c r="H94" s="547" t="s">
        <v>174</v>
      </c>
      <c r="I94" s="673" t="s">
        <v>2596</v>
      </c>
      <c r="J94" s="547" t="s">
        <v>2648</v>
      </c>
      <c r="K94" s="547" t="s">
        <v>2645</v>
      </c>
    </row>
    <row r="95" spans="1:11" x14ac:dyDescent="0.25">
      <c r="A95" s="80" t="s">
        <v>2860</v>
      </c>
      <c r="B95" s="672">
        <v>43885.636620370373</v>
      </c>
      <c r="C95" s="547" t="s">
        <v>634</v>
      </c>
      <c r="D95" s="547" t="s">
        <v>1280</v>
      </c>
      <c r="E95" s="547" t="s">
        <v>1796</v>
      </c>
      <c r="F95" s="547" t="s">
        <v>90</v>
      </c>
      <c r="G95" s="547" t="s">
        <v>68</v>
      </c>
      <c r="H95" s="547" t="s">
        <v>174</v>
      </c>
      <c r="I95" s="673" t="s">
        <v>2596</v>
      </c>
      <c r="J95" s="547" t="s">
        <v>2648</v>
      </c>
      <c r="K95" s="547" t="s">
        <v>2645</v>
      </c>
    </row>
    <row r="96" spans="1:11" x14ac:dyDescent="0.25">
      <c r="A96" s="80" t="s">
        <v>2861</v>
      </c>
      <c r="B96" s="672">
        <v>43885.641180555554</v>
      </c>
      <c r="C96" s="547" t="s">
        <v>634</v>
      </c>
      <c r="D96" s="547" t="s">
        <v>1280</v>
      </c>
      <c r="E96" s="547" t="s">
        <v>1797</v>
      </c>
      <c r="F96" s="547" t="s">
        <v>90</v>
      </c>
      <c r="G96" s="547" t="s">
        <v>68</v>
      </c>
      <c r="H96" s="547" t="s">
        <v>174</v>
      </c>
      <c r="I96" s="673" t="s">
        <v>2649</v>
      </c>
      <c r="J96" s="547" t="s">
        <v>2650</v>
      </c>
      <c r="K96" s="547" t="s">
        <v>2645</v>
      </c>
    </row>
    <row r="97" spans="1:11" x14ac:dyDescent="0.25">
      <c r="A97" s="80" t="s">
        <v>2862</v>
      </c>
      <c r="B97" s="672">
        <v>43885.680034722223</v>
      </c>
      <c r="C97" s="547" t="s">
        <v>634</v>
      </c>
      <c r="D97" s="547" t="s">
        <v>1280</v>
      </c>
      <c r="E97" s="547" t="s">
        <v>1798</v>
      </c>
      <c r="F97" s="547" t="s">
        <v>90</v>
      </c>
      <c r="G97" s="547" t="s">
        <v>68</v>
      </c>
      <c r="H97" s="547" t="s">
        <v>2651</v>
      </c>
      <c r="I97" s="677">
        <v>1010738680</v>
      </c>
      <c r="J97" s="547" t="s">
        <v>2652</v>
      </c>
      <c r="K97" s="547" t="s">
        <v>2645</v>
      </c>
    </row>
    <row r="98" spans="1:11" x14ac:dyDescent="0.25">
      <c r="A98" s="80" t="s">
        <v>2863</v>
      </c>
      <c r="B98" s="672">
        <v>43885.732905092591</v>
      </c>
      <c r="C98" s="547" t="s">
        <v>634</v>
      </c>
      <c r="D98" s="547" t="s">
        <v>1280</v>
      </c>
      <c r="E98" s="547" t="s">
        <v>1799</v>
      </c>
      <c r="F98" s="547" t="s">
        <v>90</v>
      </c>
      <c r="G98" s="547" t="s">
        <v>68</v>
      </c>
      <c r="H98" s="547" t="s">
        <v>174</v>
      </c>
      <c r="I98" s="677">
        <v>283362523</v>
      </c>
      <c r="J98" s="547" t="s">
        <v>2653</v>
      </c>
      <c r="K98" s="547" t="s">
        <v>2645</v>
      </c>
    </row>
    <row r="99" spans="1:11" x14ac:dyDescent="0.25">
      <c r="A99" s="80" t="s">
        <v>2864</v>
      </c>
      <c r="B99" s="672">
        <v>43885.681423611109</v>
      </c>
      <c r="C99" s="547" t="s">
        <v>634</v>
      </c>
      <c r="D99" s="547" t="s">
        <v>1280</v>
      </c>
      <c r="E99" s="547" t="s">
        <v>1800</v>
      </c>
      <c r="F99" s="547" t="s">
        <v>90</v>
      </c>
      <c r="G99" s="547" t="s">
        <v>68</v>
      </c>
      <c r="H99" s="547" t="s">
        <v>2649</v>
      </c>
      <c r="I99" s="673" t="s">
        <v>653</v>
      </c>
      <c r="J99" s="547" t="s">
        <v>2654</v>
      </c>
      <c r="K99" s="547" t="s">
        <v>2645</v>
      </c>
    </row>
    <row r="100" spans="1:11" x14ac:dyDescent="0.25">
      <c r="A100" s="80" t="s">
        <v>2865</v>
      </c>
      <c r="B100" s="672">
        <v>43885.738483796296</v>
      </c>
      <c r="C100" s="547" t="s">
        <v>634</v>
      </c>
      <c r="D100" s="547" t="s">
        <v>1280</v>
      </c>
      <c r="E100" s="547" t="s">
        <v>2143</v>
      </c>
      <c r="F100" s="547" t="s">
        <v>90</v>
      </c>
      <c r="G100" s="547" t="s">
        <v>68</v>
      </c>
      <c r="H100" s="547" t="s">
        <v>174</v>
      </c>
      <c r="I100" s="677">
        <v>445130173</v>
      </c>
      <c r="J100" s="547" t="s">
        <v>2655</v>
      </c>
      <c r="K100" s="547" t="s">
        <v>2645</v>
      </c>
    </row>
    <row r="101" spans="1:11" x14ac:dyDescent="0.25">
      <c r="A101" s="80" t="s">
        <v>2866</v>
      </c>
      <c r="B101" s="672">
        <v>43885.753310185188</v>
      </c>
      <c r="C101" s="547" t="s">
        <v>634</v>
      </c>
      <c r="D101" s="547" t="s">
        <v>1280</v>
      </c>
      <c r="E101" s="547" t="s">
        <v>2144</v>
      </c>
      <c r="F101" s="547" t="s">
        <v>90</v>
      </c>
      <c r="G101" s="547" t="s">
        <v>68</v>
      </c>
      <c r="H101" s="547">
        <v>2859</v>
      </c>
      <c r="I101" s="678">
        <v>195</v>
      </c>
      <c r="J101" s="547" t="s">
        <v>2656</v>
      </c>
      <c r="K101" s="547" t="s">
        <v>2645</v>
      </c>
    </row>
    <row r="102" spans="1:11" x14ac:dyDescent="0.25">
      <c r="A102" s="80" t="s">
        <v>2867</v>
      </c>
      <c r="B102" s="672">
        <v>43887.550833333335</v>
      </c>
      <c r="C102" s="547" t="s">
        <v>634</v>
      </c>
      <c r="D102" s="547" t="s">
        <v>1277</v>
      </c>
      <c r="E102" s="547" t="s">
        <v>1758</v>
      </c>
      <c r="F102" s="547" t="s">
        <v>90</v>
      </c>
      <c r="G102" s="547" t="s">
        <v>68</v>
      </c>
      <c r="H102" s="547" t="s">
        <v>2596</v>
      </c>
      <c r="I102" s="673" t="s">
        <v>2596</v>
      </c>
      <c r="J102" s="547" t="s">
        <v>2657</v>
      </c>
      <c r="K102" s="547" t="s">
        <v>2658</v>
      </c>
    </row>
    <row r="103" spans="1:11" x14ac:dyDescent="0.25">
      <c r="A103" s="80" t="s">
        <v>2868</v>
      </c>
      <c r="B103" s="672">
        <v>43887.553217592591</v>
      </c>
      <c r="C103" s="547" t="s">
        <v>634</v>
      </c>
      <c r="D103" s="547" t="s">
        <v>1277</v>
      </c>
      <c r="E103" s="547" t="s">
        <v>1759</v>
      </c>
      <c r="F103" s="547" t="s">
        <v>90</v>
      </c>
      <c r="G103" s="547" t="s">
        <v>68</v>
      </c>
      <c r="H103" s="547" t="s">
        <v>705</v>
      </c>
      <c r="I103" s="673" t="s">
        <v>705</v>
      </c>
      <c r="J103" s="547" t="s">
        <v>2659</v>
      </c>
      <c r="K103" s="547" t="s">
        <v>2658</v>
      </c>
    </row>
    <row r="104" spans="1:11" x14ac:dyDescent="0.25">
      <c r="A104" s="80" t="s">
        <v>2869</v>
      </c>
      <c r="B104" s="672">
        <v>43887.464456018519</v>
      </c>
      <c r="C104" s="547" t="s">
        <v>708</v>
      </c>
      <c r="D104" s="547" t="s">
        <v>1270</v>
      </c>
      <c r="E104" s="547" t="s">
        <v>1662</v>
      </c>
      <c r="F104" s="547" t="s">
        <v>90</v>
      </c>
      <c r="G104" s="547" t="s">
        <v>68</v>
      </c>
      <c r="H104" s="547" t="s">
        <v>652</v>
      </c>
      <c r="I104" s="673" t="s">
        <v>652</v>
      </c>
      <c r="J104" s="547" t="s">
        <v>2660</v>
      </c>
      <c r="K104" s="547" t="s">
        <v>2661</v>
      </c>
    </row>
    <row r="105" spans="1:11" x14ac:dyDescent="0.25">
      <c r="A105" s="80" t="s">
        <v>2870</v>
      </c>
      <c r="B105" s="672">
        <v>43887.459444444445</v>
      </c>
      <c r="C105" s="547" t="s">
        <v>708</v>
      </c>
      <c r="D105" s="547" t="s">
        <v>1270</v>
      </c>
      <c r="E105" s="547" t="s">
        <v>1663</v>
      </c>
      <c r="F105" s="547" t="s">
        <v>90</v>
      </c>
      <c r="G105" s="547" t="s">
        <v>68</v>
      </c>
      <c r="H105" s="547" t="s">
        <v>2662</v>
      </c>
      <c r="I105" s="673" t="s">
        <v>703</v>
      </c>
      <c r="J105" s="547" t="s">
        <v>2663</v>
      </c>
      <c r="K105" s="547" t="s">
        <v>2661</v>
      </c>
    </row>
    <row r="106" spans="1:11" x14ac:dyDescent="0.25">
      <c r="A106" s="80" t="s">
        <v>2871</v>
      </c>
      <c r="B106" s="672">
        <v>43887.4609837963</v>
      </c>
      <c r="C106" s="547" t="s">
        <v>708</v>
      </c>
      <c r="D106" s="547" t="s">
        <v>1270</v>
      </c>
      <c r="E106" s="547" t="s">
        <v>1664</v>
      </c>
      <c r="F106" s="547" t="s">
        <v>90</v>
      </c>
      <c r="G106" s="547" t="s">
        <v>68</v>
      </c>
      <c r="H106" s="547" t="s">
        <v>703</v>
      </c>
      <c r="I106" s="673" t="s">
        <v>703</v>
      </c>
      <c r="J106" s="547" t="s">
        <v>2664</v>
      </c>
      <c r="K106" s="547" t="s">
        <v>2661</v>
      </c>
    </row>
    <row r="107" spans="1:11" x14ac:dyDescent="0.25">
      <c r="A107" s="80" t="s">
        <v>2872</v>
      </c>
      <c r="B107" s="672">
        <v>43887.463020833333</v>
      </c>
      <c r="C107" s="547" t="s">
        <v>708</v>
      </c>
      <c r="D107" s="547" t="s">
        <v>1270</v>
      </c>
      <c r="E107" s="547" t="s">
        <v>1665</v>
      </c>
      <c r="F107" s="547" t="s">
        <v>90</v>
      </c>
      <c r="G107" s="547" t="s">
        <v>68</v>
      </c>
      <c r="H107" s="547" t="s">
        <v>2665</v>
      </c>
      <c r="I107" s="673" t="s">
        <v>2666</v>
      </c>
      <c r="J107" s="547" t="s">
        <v>2667</v>
      </c>
      <c r="K107" s="547" t="s">
        <v>2661</v>
      </c>
    </row>
    <row r="108" spans="1:11" x14ac:dyDescent="0.25">
      <c r="A108" s="80" t="s">
        <v>2873</v>
      </c>
      <c r="B108" s="672">
        <v>43887.466087962966</v>
      </c>
      <c r="C108" s="547" t="s">
        <v>708</v>
      </c>
      <c r="D108" s="547" t="s">
        <v>1270</v>
      </c>
      <c r="E108" s="547" t="s">
        <v>1666</v>
      </c>
      <c r="F108" s="547" t="s">
        <v>90</v>
      </c>
      <c r="G108" s="547" t="s">
        <v>68</v>
      </c>
      <c r="H108" s="547" t="s">
        <v>2668</v>
      </c>
      <c r="I108" s="673" t="s">
        <v>2612</v>
      </c>
      <c r="J108" s="547" t="s">
        <v>2669</v>
      </c>
      <c r="K108" s="547" t="s">
        <v>2661</v>
      </c>
    </row>
    <row r="109" spans="1:11" x14ac:dyDescent="0.25">
      <c r="A109" s="80" t="s">
        <v>2874</v>
      </c>
      <c r="B109" s="672">
        <v>43887.466840277775</v>
      </c>
      <c r="C109" s="547" t="s">
        <v>708</v>
      </c>
      <c r="D109" s="547" t="s">
        <v>1270</v>
      </c>
      <c r="E109" s="547" t="s">
        <v>1667</v>
      </c>
      <c r="F109" s="547" t="s">
        <v>90</v>
      </c>
      <c r="G109" s="547" t="s">
        <v>68</v>
      </c>
      <c r="H109" s="547" t="s">
        <v>685</v>
      </c>
      <c r="I109" s="673" t="s">
        <v>685</v>
      </c>
      <c r="J109" s="547" t="s">
        <v>2670</v>
      </c>
      <c r="K109" s="547" t="s">
        <v>2661</v>
      </c>
    </row>
    <row r="110" spans="1:11" x14ac:dyDescent="0.25">
      <c r="A110" s="80" t="s">
        <v>2875</v>
      </c>
      <c r="B110" s="672">
        <v>43887.467499999999</v>
      </c>
      <c r="C110" s="547" t="s">
        <v>708</v>
      </c>
      <c r="D110" s="547" t="s">
        <v>1270</v>
      </c>
      <c r="E110" s="547" t="s">
        <v>1668</v>
      </c>
      <c r="F110" s="547" t="s">
        <v>90</v>
      </c>
      <c r="G110" s="547" t="s">
        <v>68</v>
      </c>
      <c r="H110" s="547" t="s">
        <v>2596</v>
      </c>
      <c r="I110" s="673" t="s">
        <v>2596</v>
      </c>
      <c r="J110" s="547" t="s">
        <v>2671</v>
      </c>
      <c r="K110" s="547" t="s">
        <v>2661</v>
      </c>
    </row>
    <row r="111" spans="1:11" x14ac:dyDescent="0.25">
      <c r="A111" s="80" t="s">
        <v>2876</v>
      </c>
      <c r="B111" s="672">
        <v>43887.467766203707</v>
      </c>
      <c r="C111" s="547" t="s">
        <v>708</v>
      </c>
      <c r="D111" s="547" t="s">
        <v>1270</v>
      </c>
      <c r="E111" s="547" t="s">
        <v>1669</v>
      </c>
      <c r="F111" s="547" t="s">
        <v>90</v>
      </c>
      <c r="G111" s="547" t="s">
        <v>68</v>
      </c>
      <c r="H111" s="547" t="s">
        <v>2596</v>
      </c>
      <c r="I111" s="673" t="s">
        <v>2596</v>
      </c>
      <c r="J111" s="547" t="s">
        <v>2671</v>
      </c>
      <c r="K111" s="547" t="s">
        <v>2661</v>
      </c>
    </row>
    <row r="112" spans="1:11" x14ac:dyDescent="0.25">
      <c r="A112" s="80" t="s">
        <v>2877</v>
      </c>
      <c r="B112" s="672">
        <v>43887.469756944447</v>
      </c>
      <c r="C112" s="547" t="s">
        <v>708</v>
      </c>
      <c r="D112" s="547" t="s">
        <v>1270</v>
      </c>
      <c r="E112" s="547" t="s">
        <v>1670</v>
      </c>
      <c r="F112" s="547" t="s">
        <v>90</v>
      </c>
      <c r="G112" s="547" t="s">
        <v>68</v>
      </c>
      <c r="H112" s="547" t="s">
        <v>2672</v>
      </c>
      <c r="I112" s="673" t="s">
        <v>2673</v>
      </c>
      <c r="J112" s="547" t="s">
        <v>2674</v>
      </c>
      <c r="K112" s="547" t="s">
        <v>2661</v>
      </c>
    </row>
    <row r="113" spans="1:11" x14ac:dyDescent="0.25">
      <c r="A113" s="80" t="s">
        <v>2878</v>
      </c>
      <c r="B113" s="672">
        <v>43887.470405092594</v>
      </c>
      <c r="C113" s="547" t="s">
        <v>708</v>
      </c>
      <c r="D113" s="547" t="s">
        <v>1270</v>
      </c>
      <c r="E113" s="547" t="s">
        <v>1671</v>
      </c>
      <c r="F113" s="547" t="s">
        <v>90</v>
      </c>
      <c r="G113" s="547" t="s">
        <v>68</v>
      </c>
      <c r="H113" s="547" t="s">
        <v>2596</v>
      </c>
      <c r="I113" s="673" t="s">
        <v>2596</v>
      </c>
      <c r="J113" s="547" t="s">
        <v>2675</v>
      </c>
      <c r="K113" s="547" t="s">
        <v>2661</v>
      </c>
    </row>
    <row r="114" spans="1:11" x14ac:dyDescent="0.25">
      <c r="A114" s="80" t="s">
        <v>2879</v>
      </c>
      <c r="B114" s="672">
        <v>43887.475069444445</v>
      </c>
      <c r="C114" s="547" t="s">
        <v>708</v>
      </c>
      <c r="D114" s="547" t="s">
        <v>1270</v>
      </c>
      <c r="E114" s="547" t="s">
        <v>1672</v>
      </c>
      <c r="F114" s="547" t="s">
        <v>90</v>
      </c>
      <c r="G114" s="547" t="s">
        <v>68</v>
      </c>
      <c r="H114" s="547" t="s">
        <v>2676</v>
      </c>
      <c r="I114" s="673" t="s">
        <v>2596</v>
      </c>
      <c r="J114" s="547" t="s">
        <v>2677</v>
      </c>
      <c r="K114" s="547" t="s">
        <v>2661</v>
      </c>
    </row>
    <row r="115" spans="1:11" x14ac:dyDescent="0.25">
      <c r="A115" s="80" t="s">
        <v>2880</v>
      </c>
      <c r="B115" s="672">
        <v>43887.476284722223</v>
      </c>
      <c r="C115" s="547" t="s">
        <v>708</v>
      </c>
      <c r="D115" s="547" t="s">
        <v>1270</v>
      </c>
      <c r="E115" s="547" t="s">
        <v>1673</v>
      </c>
      <c r="F115" s="547" t="s">
        <v>90</v>
      </c>
      <c r="G115" s="547" t="s">
        <v>68</v>
      </c>
      <c r="H115" s="547" t="s">
        <v>653</v>
      </c>
      <c r="I115" s="673" t="s">
        <v>2596</v>
      </c>
      <c r="J115" s="547" t="s">
        <v>2678</v>
      </c>
      <c r="K115" s="547" t="s">
        <v>2661</v>
      </c>
    </row>
    <row r="116" spans="1:11" x14ac:dyDescent="0.25">
      <c r="A116" s="80" t="s">
        <v>2881</v>
      </c>
      <c r="B116" s="672">
        <v>43887.477268518516</v>
      </c>
      <c r="C116" s="547" t="s">
        <v>708</v>
      </c>
      <c r="D116" s="547" t="s">
        <v>1270</v>
      </c>
      <c r="E116" s="676" t="s">
        <v>1674</v>
      </c>
      <c r="F116" s="547" t="s">
        <v>90</v>
      </c>
      <c r="G116" s="547" t="s">
        <v>68</v>
      </c>
      <c r="H116" s="547" t="s">
        <v>2596</v>
      </c>
      <c r="I116" s="673" t="s">
        <v>2596</v>
      </c>
      <c r="J116" s="547" t="s">
        <v>2679</v>
      </c>
      <c r="K116" s="547" t="s">
        <v>2661</v>
      </c>
    </row>
    <row r="117" spans="1:11" x14ac:dyDescent="0.25">
      <c r="A117" s="80" t="s">
        <v>2882</v>
      </c>
      <c r="B117" s="672">
        <v>43887.477835648147</v>
      </c>
      <c r="C117" s="547" t="s">
        <v>708</v>
      </c>
      <c r="D117" s="547" t="s">
        <v>1270</v>
      </c>
      <c r="E117" s="676" t="s">
        <v>1675</v>
      </c>
      <c r="F117" s="547" t="s">
        <v>90</v>
      </c>
      <c r="G117" s="547" t="s">
        <v>68</v>
      </c>
      <c r="H117" s="547" t="s">
        <v>2596</v>
      </c>
      <c r="I117" s="673" t="s">
        <v>2596</v>
      </c>
      <c r="J117" s="547" t="s">
        <v>2680</v>
      </c>
      <c r="K117" s="547" t="s">
        <v>2661</v>
      </c>
    </row>
    <row r="118" spans="1:11" x14ac:dyDescent="0.25">
      <c r="A118" s="80" t="s">
        <v>2883</v>
      </c>
      <c r="B118" s="672">
        <v>43887.478865740741</v>
      </c>
      <c r="C118" s="547" t="s">
        <v>708</v>
      </c>
      <c r="D118" s="547" t="s">
        <v>1270</v>
      </c>
      <c r="E118" s="676" t="s">
        <v>1837</v>
      </c>
      <c r="F118" s="547" t="s">
        <v>90</v>
      </c>
      <c r="G118" s="547" t="s">
        <v>68</v>
      </c>
      <c r="H118" s="547" t="s">
        <v>2596</v>
      </c>
      <c r="I118" s="673" t="s">
        <v>2596</v>
      </c>
      <c r="J118" s="547" t="s">
        <v>2681</v>
      </c>
      <c r="K118" s="547" t="s">
        <v>2661</v>
      </c>
    </row>
    <row r="119" spans="1:11" x14ac:dyDescent="0.25">
      <c r="A119" s="80" t="s">
        <v>2884</v>
      </c>
      <c r="B119" s="672">
        <v>43887.479085648149</v>
      </c>
      <c r="C119" s="547" t="s">
        <v>708</v>
      </c>
      <c r="D119" s="547" t="s">
        <v>1270</v>
      </c>
      <c r="E119" s="676" t="s">
        <v>1838</v>
      </c>
      <c r="F119" s="547" t="s">
        <v>90</v>
      </c>
      <c r="G119" s="547" t="s">
        <v>68</v>
      </c>
      <c r="H119" s="547" t="s">
        <v>2596</v>
      </c>
      <c r="I119" s="673" t="s">
        <v>2596</v>
      </c>
      <c r="J119" s="547" t="s">
        <v>2681</v>
      </c>
      <c r="K119" s="547" t="s">
        <v>2661</v>
      </c>
    </row>
    <row r="120" spans="1:11" x14ac:dyDescent="0.25">
      <c r="A120" s="80" t="s">
        <v>2885</v>
      </c>
      <c r="B120" s="672">
        <v>43887.484560185185</v>
      </c>
      <c r="C120" s="547" t="s">
        <v>708</v>
      </c>
      <c r="D120" s="547" t="s">
        <v>2464</v>
      </c>
      <c r="E120" s="676" t="s">
        <v>1839</v>
      </c>
      <c r="F120" s="547" t="s">
        <v>90</v>
      </c>
      <c r="G120" s="547" t="s">
        <v>68</v>
      </c>
      <c r="H120" s="547" t="s">
        <v>2682</v>
      </c>
      <c r="I120" s="673" t="s">
        <v>2683</v>
      </c>
      <c r="J120" s="547" t="s">
        <v>2684</v>
      </c>
      <c r="K120" s="547" t="s">
        <v>2661</v>
      </c>
    </row>
    <row r="121" spans="1:11" x14ac:dyDescent="0.25">
      <c r="A121" s="80" t="s">
        <v>2886</v>
      </c>
      <c r="B121" s="672">
        <v>43887.487314814818</v>
      </c>
      <c r="C121" s="547" t="s">
        <v>708</v>
      </c>
      <c r="D121" s="547" t="s">
        <v>2464</v>
      </c>
      <c r="E121" s="547" t="s">
        <v>1840</v>
      </c>
      <c r="F121" s="547" t="s">
        <v>90</v>
      </c>
      <c r="G121" s="547" t="s">
        <v>68</v>
      </c>
      <c r="H121" s="547" t="s">
        <v>685</v>
      </c>
      <c r="I121" s="673" t="s">
        <v>685</v>
      </c>
      <c r="J121" s="547" t="s">
        <v>2685</v>
      </c>
      <c r="K121" s="547" t="s">
        <v>2661</v>
      </c>
    </row>
    <row r="122" spans="1:11" x14ac:dyDescent="0.25">
      <c r="A122" s="80" t="s">
        <v>2887</v>
      </c>
      <c r="B122" s="672">
        <v>43887.488055555557</v>
      </c>
      <c r="C122" s="547" t="s">
        <v>708</v>
      </c>
      <c r="D122" s="547" t="s">
        <v>2464</v>
      </c>
      <c r="E122" s="547" t="s">
        <v>2116</v>
      </c>
      <c r="F122" s="547" t="s">
        <v>90</v>
      </c>
      <c r="G122" s="547" t="s">
        <v>68</v>
      </c>
      <c r="H122" s="547" t="s">
        <v>2596</v>
      </c>
      <c r="I122" s="673" t="s">
        <v>2596</v>
      </c>
      <c r="J122" s="547" t="s">
        <v>2686</v>
      </c>
      <c r="K122" s="547" t="s">
        <v>2661</v>
      </c>
    </row>
    <row r="123" spans="1:11" x14ac:dyDescent="0.25">
      <c r="A123" s="80" t="s">
        <v>2888</v>
      </c>
      <c r="B123" s="672">
        <v>43887.489722222221</v>
      </c>
      <c r="C123" s="547" t="s">
        <v>708</v>
      </c>
      <c r="D123" s="547" t="s">
        <v>2464</v>
      </c>
      <c r="E123" s="547" t="s">
        <v>2117</v>
      </c>
      <c r="F123" s="547" t="s">
        <v>90</v>
      </c>
      <c r="G123" s="547" t="s">
        <v>68</v>
      </c>
      <c r="H123" s="547" t="s">
        <v>657</v>
      </c>
      <c r="I123" s="673" t="s">
        <v>657</v>
      </c>
      <c r="J123" s="547" t="s">
        <v>2687</v>
      </c>
      <c r="K123" s="547" t="s">
        <v>2661</v>
      </c>
    </row>
    <row r="124" spans="1:11" x14ac:dyDescent="0.25">
      <c r="A124" s="80" t="s">
        <v>2889</v>
      </c>
      <c r="B124" s="672">
        <v>43887.490289351852</v>
      </c>
      <c r="C124" s="547" t="s">
        <v>708</v>
      </c>
      <c r="D124" s="547" t="s">
        <v>2464</v>
      </c>
      <c r="E124" s="547" t="s">
        <v>2118</v>
      </c>
      <c r="F124" s="547" t="s">
        <v>90</v>
      </c>
      <c r="G124" s="547" t="s">
        <v>68</v>
      </c>
      <c r="H124" s="547" t="s">
        <v>2596</v>
      </c>
      <c r="I124" s="673" t="s">
        <v>2596</v>
      </c>
      <c r="J124" s="547" t="s">
        <v>2688</v>
      </c>
      <c r="K124" s="547" t="s">
        <v>2661</v>
      </c>
    </row>
    <row r="125" spans="1:11" x14ac:dyDescent="0.25">
      <c r="A125" s="80" t="s">
        <v>2890</v>
      </c>
      <c r="B125" s="672">
        <v>43887.496620370373</v>
      </c>
      <c r="C125" s="547" t="s">
        <v>708</v>
      </c>
      <c r="D125" s="547" t="s">
        <v>2464</v>
      </c>
      <c r="E125" s="547" t="s">
        <v>2119</v>
      </c>
      <c r="F125" s="547" t="s">
        <v>90</v>
      </c>
      <c r="G125" s="547" t="s">
        <v>68</v>
      </c>
      <c r="H125" s="468">
        <v>0</v>
      </c>
      <c r="I125" s="667">
        <v>0</v>
      </c>
      <c r="J125" s="547" t="s">
        <v>2689</v>
      </c>
      <c r="K125" s="547" t="s">
        <v>2661</v>
      </c>
    </row>
    <row r="126" spans="1:11" x14ac:dyDescent="0.25">
      <c r="A126" s="80" t="s">
        <v>2891</v>
      </c>
      <c r="B126" s="672">
        <v>43887.497372685182</v>
      </c>
      <c r="C126" s="547" t="s">
        <v>708</v>
      </c>
      <c r="D126" s="547" t="s">
        <v>2464</v>
      </c>
      <c r="E126" s="547" t="s">
        <v>2120</v>
      </c>
      <c r="F126" s="547" t="s">
        <v>90</v>
      </c>
      <c r="G126" s="547" t="s">
        <v>68</v>
      </c>
      <c r="H126" s="547" t="s">
        <v>2596</v>
      </c>
      <c r="I126" s="673" t="s">
        <v>2596</v>
      </c>
      <c r="J126" s="547" t="s">
        <v>2690</v>
      </c>
      <c r="K126" s="547" t="s">
        <v>2661</v>
      </c>
    </row>
    <row r="127" spans="1:11" x14ac:dyDescent="0.25">
      <c r="A127" s="80" t="s">
        <v>2892</v>
      </c>
      <c r="B127" s="672">
        <v>43887.498657407406</v>
      </c>
      <c r="C127" s="547" t="s">
        <v>708</v>
      </c>
      <c r="D127" s="547" t="s">
        <v>2464</v>
      </c>
      <c r="E127" s="547" t="s">
        <v>2121</v>
      </c>
      <c r="F127" s="547" t="s">
        <v>90</v>
      </c>
      <c r="G127" s="547" t="s">
        <v>68</v>
      </c>
      <c r="H127" s="547" t="s">
        <v>687</v>
      </c>
      <c r="I127" s="673" t="s">
        <v>687</v>
      </c>
      <c r="J127" s="547" t="s">
        <v>2691</v>
      </c>
      <c r="K127" s="547" t="s">
        <v>2661</v>
      </c>
    </row>
    <row r="128" spans="1:11" x14ac:dyDescent="0.25">
      <c r="A128" s="80" t="s">
        <v>2893</v>
      </c>
      <c r="B128" s="672">
        <v>43887.499409722222</v>
      </c>
      <c r="C128" s="547" t="s">
        <v>708</v>
      </c>
      <c r="D128" s="547" t="s">
        <v>2464</v>
      </c>
      <c r="E128" s="547" t="s">
        <v>2122</v>
      </c>
      <c r="F128" s="547" t="s">
        <v>90</v>
      </c>
      <c r="G128" s="547" t="s">
        <v>68</v>
      </c>
      <c r="H128" s="547" t="s">
        <v>2596</v>
      </c>
      <c r="I128" s="673" t="s">
        <v>2596</v>
      </c>
      <c r="J128" s="547" t="s">
        <v>2692</v>
      </c>
      <c r="K128" s="547" t="s">
        <v>2661</v>
      </c>
    </row>
    <row r="129" spans="1:11" x14ac:dyDescent="0.25">
      <c r="A129" s="80" t="s">
        <v>2894</v>
      </c>
      <c r="B129" s="672">
        <v>43887.500231481485</v>
      </c>
      <c r="C129" s="547" t="s">
        <v>708</v>
      </c>
      <c r="D129" s="547" t="s">
        <v>2464</v>
      </c>
      <c r="E129" s="547" t="s">
        <v>2123</v>
      </c>
      <c r="F129" s="547" t="s">
        <v>90</v>
      </c>
      <c r="G129" s="547" t="s">
        <v>68</v>
      </c>
      <c r="H129" s="547" t="s">
        <v>2596</v>
      </c>
      <c r="I129" s="673" t="s">
        <v>2596</v>
      </c>
      <c r="J129" s="547" t="s">
        <v>2681</v>
      </c>
      <c r="K129" s="547" t="s">
        <v>2661</v>
      </c>
    </row>
    <row r="130" spans="1:11" x14ac:dyDescent="0.25">
      <c r="A130" s="80" t="s">
        <v>2895</v>
      </c>
      <c r="B130" s="672">
        <v>43887.608263888891</v>
      </c>
      <c r="C130" s="547" t="s">
        <v>708</v>
      </c>
      <c r="D130" s="547" t="s">
        <v>2464</v>
      </c>
      <c r="E130" s="547" t="s">
        <v>2124</v>
      </c>
      <c r="F130" s="547" t="s">
        <v>90</v>
      </c>
      <c r="G130" s="547" t="s">
        <v>68</v>
      </c>
      <c r="H130" s="547" t="s">
        <v>2596</v>
      </c>
      <c r="I130" s="673" t="s">
        <v>2596</v>
      </c>
      <c r="J130" s="547" t="s">
        <v>2693</v>
      </c>
      <c r="K130" s="547" t="s">
        <v>2661</v>
      </c>
    </row>
    <row r="131" spans="1:11" x14ac:dyDescent="0.25">
      <c r="A131" s="80" t="s">
        <v>2896</v>
      </c>
      <c r="B131" s="672">
        <v>43887.608981481484</v>
      </c>
      <c r="C131" s="547" t="s">
        <v>708</v>
      </c>
      <c r="D131" s="547" t="s">
        <v>2464</v>
      </c>
      <c r="E131" s="547" t="s">
        <v>2125</v>
      </c>
      <c r="F131" s="547" t="s">
        <v>90</v>
      </c>
      <c r="G131" s="547" t="s">
        <v>68</v>
      </c>
      <c r="H131" s="547" t="s">
        <v>2596</v>
      </c>
      <c r="I131" s="673" t="s">
        <v>2596</v>
      </c>
      <c r="J131" s="547" t="s">
        <v>2694</v>
      </c>
      <c r="K131" s="547" t="s">
        <v>2661</v>
      </c>
    </row>
    <row r="132" spans="1:11" x14ac:dyDescent="0.25">
      <c r="A132" s="80" t="s">
        <v>2897</v>
      </c>
      <c r="B132" s="672">
        <v>43887.609942129631</v>
      </c>
      <c r="C132" s="547" t="s">
        <v>708</v>
      </c>
      <c r="D132" s="547" t="s">
        <v>2464</v>
      </c>
      <c r="E132" s="547" t="s">
        <v>2126</v>
      </c>
      <c r="F132" s="547" t="s">
        <v>90</v>
      </c>
      <c r="G132" s="547" t="s">
        <v>68</v>
      </c>
      <c r="H132" s="547" t="s">
        <v>653</v>
      </c>
      <c r="I132" s="673" t="s">
        <v>653</v>
      </c>
      <c r="J132" s="547" t="s">
        <v>2695</v>
      </c>
      <c r="K132" s="547" t="s">
        <v>2661</v>
      </c>
    </row>
    <row r="133" spans="1:11" x14ac:dyDescent="0.25">
      <c r="A133" s="80" t="s">
        <v>2898</v>
      </c>
      <c r="B133" s="672">
        <v>43887.502060185187</v>
      </c>
      <c r="C133" s="547" t="s">
        <v>708</v>
      </c>
      <c r="D133" s="547" t="s">
        <v>2464</v>
      </c>
      <c r="E133" s="547" t="s">
        <v>2127</v>
      </c>
      <c r="F133" s="547" t="s">
        <v>90</v>
      </c>
      <c r="G133" s="547" t="s">
        <v>68</v>
      </c>
      <c r="H133" s="547" t="s">
        <v>2596</v>
      </c>
      <c r="I133" s="673" t="s">
        <v>2596</v>
      </c>
      <c r="J133" s="547" t="s">
        <v>2696</v>
      </c>
      <c r="K133" s="547" t="s">
        <v>2661</v>
      </c>
    </row>
    <row r="134" spans="1:11" x14ac:dyDescent="0.25">
      <c r="A134" s="80" t="s">
        <v>2899</v>
      </c>
      <c r="B134" s="672">
        <v>43887.502962962964</v>
      </c>
      <c r="C134" s="547" t="s">
        <v>708</v>
      </c>
      <c r="D134" s="547" t="s">
        <v>2464</v>
      </c>
      <c r="E134" s="547" t="s">
        <v>2128</v>
      </c>
      <c r="F134" s="547" t="s">
        <v>90</v>
      </c>
      <c r="G134" s="547" t="s">
        <v>68</v>
      </c>
      <c r="H134" s="547" t="s">
        <v>2596</v>
      </c>
      <c r="I134" s="673" t="s">
        <v>2596</v>
      </c>
      <c r="J134" s="547" t="s">
        <v>2697</v>
      </c>
      <c r="K134" s="547" t="s">
        <v>2661</v>
      </c>
    </row>
    <row r="135" spans="1:11" x14ac:dyDescent="0.25">
      <c r="A135" s="80" t="s">
        <v>2900</v>
      </c>
      <c r="B135" s="672">
        <v>43887.503275462965</v>
      </c>
      <c r="C135" s="547" t="s">
        <v>708</v>
      </c>
      <c r="D135" s="547" t="s">
        <v>2464</v>
      </c>
      <c r="E135" s="547" t="s">
        <v>2129</v>
      </c>
      <c r="F135" s="547" t="s">
        <v>90</v>
      </c>
      <c r="G135" s="547" t="s">
        <v>68</v>
      </c>
      <c r="H135" s="547" t="s">
        <v>2596</v>
      </c>
      <c r="I135" s="673" t="s">
        <v>2596</v>
      </c>
      <c r="J135" s="547" t="s">
        <v>2698</v>
      </c>
      <c r="K135" s="547" t="s">
        <v>2661</v>
      </c>
    </row>
    <row r="136" spans="1:11" x14ac:dyDescent="0.25">
      <c r="A136" s="80" t="s">
        <v>2901</v>
      </c>
      <c r="B136" s="672">
        <v>43887.503703703704</v>
      </c>
      <c r="C136" s="547" t="s">
        <v>708</v>
      </c>
      <c r="D136" s="547" t="s">
        <v>2464</v>
      </c>
      <c r="E136" s="547" t="s">
        <v>2130</v>
      </c>
      <c r="F136" s="547" t="s">
        <v>90</v>
      </c>
      <c r="G136" s="547" t="s">
        <v>68</v>
      </c>
      <c r="H136" s="547" t="s">
        <v>2596</v>
      </c>
      <c r="I136" s="673" t="s">
        <v>2596</v>
      </c>
      <c r="J136" s="547" t="s">
        <v>2698</v>
      </c>
      <c r="K136" s="547" t="s">
        <v>2661</v>
      </c>
    </row>
    <row r="137" spans="1:11" x14ac:dyDescent="0.25">
      <c r="A137" s="80" t="s">
        <v>2902</v>
      </c>
      <c r="B137" s="672">
        <v>43887.506493055553</v>
      </c>
      <c r="C137" s="547" t="s">
        <v>708</v>
      </c>
      <c r="D137" s="547" t="s">
        <v>2464</v>
      </c>
      <c r="E137" s="547" t="s">
        <v>2131</v>
      </c>
      <c r="F137" s="547" t="s">
        <v>90</v>
      </c>
      <c r="G137" s="547" t="s">
        <v>68</v>
      </c>
      <c r="H137" s="468">
        <v>11</v>
      </c>
      <c r="I137" s="673" t="s">
        <v>654</v>
      </c>
      <c r="J137" s="547" t="s">
        <v>2699</v>
      </c>
      <c r="K137" s="547" t="s">
        <v>2661</v>
      </c>
    </row>
    <row r="138" spans="1:11" x14ac:dyDescent="0.25">
      <c r="A138" s="80" t="s">
        <v>2903</v>
      </c>
      <c r="B138" s="672">
        <v>43887.508136574077</v>
      </c>
      <c r="C138" s="547" t="s">
        <v>708</v>
      </c>
      <c r="D138" s="547" t="s">
        <v>2464</v>
      </c>
      <c r="E138" s="547" t="s">
        <v>2409</v>
      </c>
      <c r="F138" s="547" t="s">
        <v>90</v>
      </c>
      <c r="G138" s="547" t="s">
        <v>68</v>
      </c>
      <c r="H138" s="547" t="s">
        <v>2700</v>
      </c>
      <c r="I138" s="673" t="s">
        <v>2612</v>
      </c>
      <c r="J138" s="547" t="s">
        <v>2701</v>
      </c>
      <c r="K138" s="547" t="s">
        <v>2661</v>
      </c>
    </row>
    <row r="139" spans="1:11" x14ac:dyDescent="0.25">
      <c r="A139" s="80" t="s">
        <v>2904</v>
      </c>
      <c r="B139" s="672">
        <v>43887.509166666663</v>
      </c>
      <c r="C139" s="547" t="s">
        <v>708</v>
      </c>
      <c r="D139" s="547" t="s">
        <v>2464</v>
      </c>
      <c r="E139" s="547" t="s">
        <v>2132</v>
      </c>
      <c r="F139" s="547" t="s">
        <v>90</v>
      </c>
      <c r="G139" s="547" t="s">
        <v>68</v>
      </c>
      <c r="H139" s="547" t="s">
        <v>2596</v>
      </c>
      <c r="I139" s="673" t="s">
        <v>2596</v>
      </c>
      <c r="J139" s="547" t="s">
        <v>2622</v>
      </c>
      <c r="K139" s="547" t="s">
        <v>2661</v>
      </c>
    </row>
    <row r="140" spans="1:11" x14ac:dyDescent="0.25">
      <c r="A140" s="80" t="s">
        <v>2905</v>
      </c>
      <c r="B140" s="672">
        <v>43887.509398148148</v>
      </c>
      <c r="C140" s="547" t="s">
        <v>708</v>
      </c>
      <c r="D140" s="547" t="s">
        <v>2464</v>
      </c>
      <c r="E140" s="547" t="s">
        <v>2198</v>
      </c>
      <c r="F140" s="547" t="s">
        <v>90</v>
      </c>
      <c r="G140" s="547" t="s">
        <v>68</v>
      </c>
      <c r="H140" s="547" t="s">
        <v>2596</v>
      </c>
      <c r="I140" s="673" t="s">
        <v>2596</v>
      </c>
      <c r="J140" s="547" t="s">
        <v>2622</v>
      </c>
      <c r="K140" s="547" t="s">
        <v>2661</v>
      </c>
    </row>
    <row r="141" spans="1:11" x14ac:dyDescent="0.25">
      <c r="A141" s="80" t="s">
        <v>2906</v>
      </c>
      <c r="B141" s="672">
        <v>43887.610462962963</v>
      </c>
      <c r="C141" s="547" t="s">
        <v>708</v>
      </c>
      <c r="D141" s="547" t="s">
        <v>2465</v>
      </c>
      <c r="E141" s="547" t="s">
        <v>2133</v>
      </c>
      <c r="F141" s="547" t="s">
        <v>90</v>
      </c>
      <c r="G141" s="547" t="s">
        <v>68</v>
      </c>
      <c r="H141" s="547" t="s">
        <v>2596</v>
      </c>
      <c r="I141" s="673" t="s">
        <v>2596</v>
      </c>
      <c r="J141" s="547" t="s">
        <v>2702</v>
      </c>
      <c r="K141" s="547" t="s">
        <v>2661</v>
      </c>
    </row>
    <row r="142" spans="1:11" x14ac:dyDescent="0.25">
      <c r="A142" s="80" t="s">
        <v>2907</v>
      </c>
      <c r="B142" s="672">
        <v>43887.519942129627</v>
      </c>
      <c r="C142" s="547" t="s">
        <v>708</v>
      </c>
      <c r="D142" s="547" t="s">
        <v>2465</v>
      </c>
      <c r="E142" s="547" t="s">
        <v>2134</v>
      </c>
      <c r="F142" s="547" t="s">
        <v>90</v>
      </c>
      <c r="G142" s="547" t="s">
        <v>68</v>
      </c>
      <c r="H142" s="468">
        <v>718</v>
      </c>
      <c r="I142" s="667">
        <v>718</v>
      </c>
      <c r="J142" s="547" t="s">
        <v>2703</v>
      </c>
      <c r="K142" s="547" t="s">
        <v>2661</v>
      </c>
    </row>
    <row r="143" spans="1:11" x14ac:dyDescent="0.25">
      <c r="A143" s="80" t="s">
        <v>2908</v>
      </c>
      <c r="B143" s="672">
        <v>43887.615185185183</v>
      </c>
      <c r="C143" s="547" t="s">
        <v>708</v>
      </c>
      <c r="D143" s="547" t="s">
        <v>2465</v>
      </c>
      <c r="E143" s="547" t="s">
        <v>2243</v>
      </c>
      <c r="F143" s="547" t="s">
        <v>90</v>
      </c>
      <c r="G143" s="547" t="s">
        <v>68</v>
      </c>
      <c r="H143" s="547" t="s">
        <v>2598</v>
      </c>
      <c r="I143" s="673" t="s">
        <v>2596</v>
      </c>
      <c r="J143" s="547" t="s">
        <v>2704</v>
      </c>
      <c r="K143" s="547" t="s">
        <v>2661</v>
      </c>
    </row>
    <row r="144" spans="1:11" x14ac:dyDescent="0.25">
      <c r="A144" s="80" t="s">
        <v>2909</v>
      </c>
      <c r="B144" s="672">
        <v>43887.513275462959</v>
      </c>
      <c r="C144" s="547" t="s">
        <v>708</v>
      </c>
      <c r="D144" s="547" t="s">
        <v>2465</v>
      </c>
      <c r="E144" s="547" t="s">
        <v>2244</v>
      </c>
      <c r="F144" s="547" t="s">
        <v>90</v>
      </c>
      <c r="G144" s="547" t="s">
        <v>68</v>
      </c>
      <c r="H144" s="547" t="s">
        <v>2598</v>
      </c>
      <c r="I144" s="673" t="s">
        <v>657</v>
      </c>
      <c r="J144" s="547" t="s">
        <v>2705</v>
      </c>
      <c r="K144" s="547" t="s">
        <v>2661</v>
      </c>
    </row>
    <row r="145" spans="1:11" x14ac:dyDescent="0.25">
      <c r="A145" s="80" t="s">
        <v>2910</v>
      </c>
      <c r="B145" s="672">
        <v>43887.514004629629</v>
      </c>
      <c r="C145" s="547" t="s">
        <v>708</v>
      </c>
      <c r="D145" s="547" t="s">
        <v>2465</v>
      </c>
      <c r="E145" s="547" t="s">
        <v>2245</v>
      </c>
      <c r="F145" s="547" t="s">
        <v>90</v>
      </c>
      <c r="G145" s="547" t="s">
        <v>68</v>
      </c>
      <c r="H145" s="547" t="s">
        <v>653</v>
      </c>
      <c r="I145" s="673" t="s">
        <v>653</v>
      </c>
      <c r="J145" s="547" t="s">
        <v>2706</v>
      </c>
      <c r="K145" s="547" t="s">
        <v>2661</v>
      </c>
    </row>
    <row r="146" spans="1:11" x14ac:dyDescent="0.25">
      <c r="A146" s="80" t="s">
        <v>2911</v>
      </c>
      <c r="B146" s="672">
        <v>43887.51489583333</v>
      </c>
      <c r="C146" s="547" t="s">
        <v>708</v>
      </c>
      <c r="D146" s="547" t="s">
        <v>2465</v>
      </c>
      <c r="E146" s="547" t="s">
        <v>2410</v>
      </c>
      <c r="F146" s="547" t="s">
        <v>90</v>
      </c>
      <c r="G146" s="547" t="s">
        <v>68</v>
      </c>
      <c r="H146" s="547" t="s">
        <v>703</v>
      </c>
      <c r="I146" s="673" t="s">
        <v>657</v>
      </c>
      <c r="J146" s="547" t="s">
        <v>2707</v>
      </c>
      <c r="K146" s="547" t="s">
        <v>2661</v>
      </c>
    </row>
    <row r="147" spans="1:11" x14ac:dyDescent="0.25">
      <c r="A147" s="80" t="s">
        <v>2912</v>
      </c>
      <c r="B147" s="672">
        <v>43887.615763888891</v>
      </c>
      <c r="C147" s="547" t="s">
        <v>708</v>
      </c>
      <c r="D147" s="547" t="s">
        <v>2465</v>
      </c>
      <c r="E147" s="547" t="s">
        <v>2411</v>
      </c>
      <c r="F147" s="547" t="s">
        <v>90</v>
      </c>
      <c r="G147" s="547" t="s">
        <v>68</v>
      </c>
      <c r="H147" s="547" t="s">
        <v>2596</v>
      </c>
      <c r="I147" s="673" t="s">
        <v>2596</v>
      </c>
      <c r="J147" s="547" t="s">
        <v>2708</v>
      </c>
      <c r="K147" s="547" t="s">
        <v>2661</v>
      </c>
    </row>
    <row r="148" spans="1:11" x14ac:dyDescent="0.25">
      <c r="A148" s="80" t="s">
        <v>2913</v>
      </c>
      <c r="B148" s="672">
        <v>43887.51703703704</v>
      </c>
      <c r="C148" s="547" t="s">
        <v>708</v>
      </c>
      <c r="D148" s="547" t="s">
        <v>2465</v>
      </c>
      <c r="E148" s="547" t="s">
        <v>2412</v>
      </c>
      <c r="F148" s="547" t="s">
        <v>90</v>
      </c>
      <c r="G148" s="547" t="s">
        <v>68</v>
      </c>
      <c r="H148" s="547" t="s">
        <v>653</v>
      </c>
      <c r="I148" s="673" t="s">
        <v>2596</v>
      </c>
      <c r="J148" s="547" t="s">
        <v>2709</v>
      </c>
      <c r="K148" s="547" t="s">
        <v>2661</v>
      </c>
    </row>
    <row r="149" spans="1:11" x14ac:dyDescent="0.25">
      <c r="A149" s="80" t="s">
        <v>2914</v>
      </c>
      <c r="B149" s="672">
        <v>43887.517627314817</v>
      </c>
      <c r="C149" s="547" t="s">
        <v>708</v>
      </c>
      <c r="D149" s="547" t="s">
        <v>2465</v>
      </c>
      <c r="E149" s="547" t="s">
        <v>2413</v>
      </c>
      <c r="F149" s="547" t="s">
        <v>90</v>
      </c>
      <c r="G149" s="547" t="s">
        <v>68</v>
      </c>
      <c r="H149" s="547" t="s">
        <v>2596</v>
      </c>
      <c r="I149" s="673" t="s">
        <v>2596</v>
      </c>
      <c r="J149" s="547" t="s">
        <v>2710</v>
      </c>
      <c r="K149" s="547" t="s">
        <v>2661</v>
      </c>
    </row>
    <row r="150" spans="1:11" x14ac:dyDescent="0.25">
      <c r="A150" s="80" t="s">
        <v>2915</v>
      </c>
      <c r="B150" s="664">
        <v>43887.656701388885</v>
      </c>
      <c r="C150" s="545" t="s">
        <v>702</v>
      </c>
      <c r="D150" s="545" t="s">
        <v>1276</v>
      </c>
      <c r="E150" s="545" t="s">
        <v>1680</v>
      </c>
      <c r="F150" s="545" t="s">
        <v>90</v>
      </c>
      <c r="G150" s="545" t="s">
        <v>68</v>
      </c>
      <c r="H150" s="545" t="s">
        <v>655</v>
      </c>
      <c r="I150" s="665" t="s">
        <v>655</v>
      </c>
      <c r="J150" s="545" t="s">
        <v>2711</v>
      </c>
      <c r="K150" s="545" t="s">
        <v>2712</v>
      </c>
    </row>
    <row r="151" spans="1:11" x14ac:dyDescent="0.25">
      <c r="A151" s="80" t="s">
        <v>2916</v>
      </c>
      <c r="B151" s="664">
        <v>43887.658310185187</v>
      </c>
      <c r="C151" s="545" t="s">
        <v>702</v>
      </c>
      <c r="D151" s="545" t="s">
        <v>1276</v>
      </c>
      <c r="E151" s="545" t="s">
        <v>1679</v>
      </c>
      <c r="F151" s="545" t="s">
        <v>90</v>
      </c>
      <c r="G151" s="545" t="s">
        <v>68</v>
      </c>
      <c r="H151" s="545" t="s">
        <v>2713</v>
      </c>
      <c r="I151" s="665" t="s">
        <v>2713</v>
      </c>
      <c r="J151" s="545" t="s">
        <v>2714</v>
      </c>
      <c r="K151" s="545" t="s">
        <v>2712</v>
      </c>
    </row>
    <row r="152" spans="1:11" x14ac:dyDescent="0.25">
      <c r="A152" s="80" t="s">
        <v>2917</v>
      </c>
      <c r="B152" s="664">
        <v>43887.659062500003</v>
      </c>
      <c r="C152" s="545" t="s">
        <v>702</v>
      </c>
      <c r="D152" s="545" t="s">
        <v>1276</v>
      </c>
      <c r="E152" s="545" t="s">
        <v>1681</v>
      </c>
      <c r="F152" s="545" t="s">
        <v>90</v>
      </c>
      <c r="G152" s="545" t="s">
        <v>68</v>
      </c>
      <c r="H152" s="545" t="s">
        <v>654</v>
      </c>
      <c r="I152" s="665" t="s">
        <v>654</v>
      </c>
      <c r="J152" s="545" t="s">
        <v>2715</v>
      </c>
      <c r="K152" s="545" t="s">
        <v>2712</v>
      </c>
    </row>
    <row r="153" spans="1:11" x14ac:dyDescent="0.25">
      <c r="A153" s="80" t="s">
        <v>2918</v>
      </c>
      <c r="B153" s="664">
        <v>43887.659490740742</v>
      </c>
      <c r="C153" s="545" t="s">
        <v>702</v>
      </c>
      <c r="D153" s="545" t="s">
        <v>1276</v>
      </c>
      <c r="E153" s="545" t="s">
        <v>1682</v>
      </c>
      <c r="F153" s="545" t="s">
        <v>90</v>
      </c>
      <c r="G153" s="545" t="s">
        <v>68</v>
      </c>
      <c r="H153" s="545" t="s">
        <v>654</v>
      </c>
      <c r="I153" s="665" t="s">
        <v>654</v>
      </c>
      <c r="J153" s="545" t="s">
        <v>2715</v>
      </c>
      <c r="K153" s="545" t="s">
        <v>2712</v>
      </c>
    </row>
    <row r="154" spans="1:11" x14ac:dyDescent="0.25">
      <c r="A154" s="80" t="s">
        <v>2919</v>
      </c>
      <c r="B154" s="664">
        <v>43887.661365740743</v>
      </c>
      <c r="C154" s="545" t="s">
        <v>702</v>
      </c>
      <c r="D154" s="545" t="s">
        <v>117</v>
      </c>
      <c r="E154" s="545" t="s">
        <v>1676</v>
      </c>
      <c r="F154" s="545" t="s">
        <v>90</v>
      </c>
      <c r="G154" s="545" t="s">
        <v>68</v>
      </c>
      <c r="H154" s="545" t="s">
        <v>685</v>
      </c>
      <c r="I154" s="665" t="s">
        <v>685</v>
      </c>
      <c r="J154" s="545" t="s">
        <v>2716</v>
      </c>
      <c r="K154" s="545" t="s">
        <v>2712</v>
      </c>
    </row>
    <row r="155" spans="1:11" x14ac:dyDescent="0.25">
      <c r="A155" s="80" t="s">
        <v>2920</v>
      </c>
      <c r="B155" s="664">
        <v>43887.661921296298</v>
      </c>
      <c r="C155" s="545" t="s">
        <v>702</v>
      </c>
      <c r="D155" s="545" t="s">
        <v>117</v>
      </c>
      <c r="E155" s="545" t="s">
        <v>1677</v>
      </c>
      <c r="F155" s="545" t="s">
        <v>90</v>
      </c>
      <c r="G155" s="545" t="s">
        <v>68</v>
      </c>
      <c r="H155" s="545" t="s">
        <v>174</v>
      </c>
      <c r="I155" s="665" t="s">
        <v>2596</v>
      </c>
      <c r="J155" s="545" t="s">
        <v>2717</v>
      </c>
      <c r="K155" s="545" t="s">
        <v>2712</v>
      </c>
    </row>
    <row r="156" spans="1:11" x14ac:dyDescent="0.25">
      <c r="A156" s="80" t="s">
        <v>2921</v>
      </c>
      <c r="B156" s="672">
        <v>43887.664143518516</v>
      </c>
      <c r="C156" s="547" t="s">
        <v>633</v>
      </c>
      <c r="D156" s="547" t="s">
        <v>633</v>
      </c>
      <c r="E156" s="547" t="s">
        <v>1704</v>
      </c>
      <c r="F156" s="547" t="s">
        <v>90</v>
      </c>
      <c r="G156" s="547" t="s">
        <v>68</v>
      </c>
      <c r="H156" s="547" t="s">
        <v>657</v>
      </c>
      <c r="I156" s="673" t="s">
        <v>657</v>
      </c>
      <c r="J156" s="547" t="s">
        <v>2718</v>
      </c>
      <c r="K156" s="547" t="s">
        <v>2719</v>
      </c>
    </row>
    <row r="157" spans="1:11" x14ac:dyDescent="0.25">
      <c r="A157" s="80" t="s">
        <v>2922</v>
      </c>
      <c r="B157" s="672">
        <v>43887.665266203701</v>
      </c>
      <c r="C157" s="547" t="s">
        <v>633</v>
      </c>
      <c r="D157" s="547" t="s">
        <v>633</v>
      </c>
      <c r="E157" s="547" t="s">
        <v>1705</v>
      </c>
      <c r="F157" s="547" t="s">
        <v>90</v>
      </c>
      <c r="G157" s="547" t="s">
        <v>68</v>
      </c>
      <c r="H157" s="547" t="s">
        <v>2720</v>
      </c>
      <c r="I157" s="673" t="s">
        <v>2720</v>
      </c>
      <c r="J157" s="547" t="s">
        <v>2721</v>
      </c>
      <c r="K157" s="547" t="s">
        <v>2719</v>
      </c>
    </row>
    <row r="158" spans="1:11" x14ac:dyDescent="0.25">
      <c r="A158" s="80" t="s">
        <v>2923</v>
      </c>
      <c r="B158" s="664">
        <v>43887.589490740742</v>
      </c>
      <c r="C158" s="545" t="s">
        <v>704</v>
      </c>
      <c r="D158" s="545" t="s">
        <v>2462</v>
      </c>
      <c r="E158" s="545" t="s">
        <v>1621</v>
      </c>
      <c r="F158" s="545" t="s">
        <v>90</v>
      </c>
      <c r="G158" s="545" t="s">
        <v>68</v>
      </c>
      <c r="H158" s="545" t="s">
        <v>2722</v>
      </c>
      <c r="I158" s="665" t="s">
        <v>2722</v>
      </c>
      <c r="J158" s="545" t="s">
        <v>2723</v>
      </c>
      <c r="K158" s="545" t="s">
        <v>2724</v>
      </c>
    </row>
    <row r="159" spans="1:11" x14ac:dyDescent="0.25">
      <c r="A159" s="80" t="s">
        <v>2924</v>
      </c>
      <c r="B159" s="664">
        <v>43887.596747685187</v>
      </c>
      <c r="C159" s="545" t="s">
        <v>704</v>
      </c>
      <c r="D159" s="545" t="s">
        <v>2462</v>
      </c>
      <c r="E159" s="545" t="s">
        <v>1622</v>
      </c>
      <c r="F159" s="545" t="s">
        <v>90</v>
      </c>
      <c r="G159" s="545" t="s">
        <v>68</v>
      </c>
      <c r="H159" s="545" t="s">
        <v>2596</v>
      </c>
      <c r="I159" s="665" t="s">
        <v>2596</v>
      </c>
      <c r="J159" s="545" t="s">
        <v>2622</v>
      </c>
      <c r="K159" s="545" t="s">
        <v>2724</v>
      </c>
    </row>
    <row r="160" spans="1:11" x14ac:dyDescent="0.25">
      <c r="A160" s="80" t="s">
        <v>2925</v>
      </c>
      <c r="B160" s="664">
        <v>43887.597372685188</v>
      </c>
      <c r="C160" s="545" t="s">
        <v>704</v>
      </c>
      <c r="D160" s="545" t="s">
        <v>2462</v>
      </c>
      <c r="E160" s="545" t="s">
        <v>1623</v>
      </c>
      <c r="F160" s="545" t="s">
        <v>90</v>
      </c>
      <c r="G160" s="545" t="s">
        <v>68</v>
      </c>
      <c r="H160" s="545" t="s">
        <v>2596</v>
      </c>
      <c r="I160" s="665" t="s">
        <v>2596</v>
      </c>
      <c r="J160" s="545" t="s">
        <v>2622</v>
      </c>
      <c r="K160" s="545" t="s">
        <v>2724</v>
      </c>
    </row>
    <row r="161" spans="1:11" x14ac:dyDescent="0.25">
      <c r="A161" s="80" t="s">
        <v>2926</v>
      </c>
      <c r="B161" s="664">
        <v>43887.597986111112</v>
      </c>
      <c r="C161" s="545" t="s">
        <v>704</v>
      </c>
      <c r="D161" s="545" t="s">
        <v>2462</v>
      </c>
      <c r="E161" s="545" t="s">
        <v>1624</v>
      </c>
      <c r="F161" s="545" t="s">
        <v>90</v>
      </c>
      <c r="G161" s="545" t="s">
        <v>68</v>
      </c>
      <c r="H161" s="545" t="s">
        <v>2596</v>
      </c>
      <c r="I161" s="665" t="s">
        <v>2596</v>
      </c>
      <c r="J161" s="545" t="s">
        <v>2622</v>
      </c>
      <c r="K161" s="545" t="s">
        <v>2724</v>
      </c>
    </row>
    <row r="162" spans="1:11" x14ac:dyDescent="0.25">
      <c r="A162" s="80" t="s">
        <v>2927</v>
      </c>
      <c r="B162" s="664">
        <v>43887.599976851852</v>
      </c>
      <c r="C162" s="545" t="s">
        <v>704</v>
      </c>
      <c r="D162" s="545" t="s">
        <v>2462</v>
      </c>
      <c r="E162" s="545" t="s">
        <v>1625</v>
      </c>
      <c r="F162" s="545" t="s">
        <v>90</v>
      </c>
      <c r="G162" s="545" t="s">
        <v>68</v>
      </c>
      <c r="H162" s="545" t="s">
        <v>2596</v>
      </c>
      <c r="I162" s="665" t="s">
        <v>2596</v>
      </c>
      <c r="J162" s="545" t="s">
        <v>2622</v>
      </c>
      <c r="K162" s="545" t="s">
        <v>2724</v>
      </c>
    </row>
    <row r="163" spans="1:11" x14ac:dyDescent="0.25">
      <c r="A163" s="80" t="s">
        <v>2928</v>
      </c>
      <c r="B163" s="664">
        <v>43887.600925925923</v>
      </c>
      <c r="C163" s="545" t="s">
        <v>704</v>
      </c>
      <c r="D163" s="545" t="s">
        <v>2462</v>
      </c>
      <c r="E163" s="545" t="s">
        <v>1626</v>
      </c>
      <c r="F163" s="545" t="s">
        <v>90</v>
      </c>
      <c r="G163" s="545" t="s">
        <v>68</v>
      </c>
      <c r="H163" s="545" t="s">
        <v>2596</v>
      </c>
      <c r="I163" s="665" t="s">
        <v>2596</v>
      </c>
      <c r="J163" s="545" t="s">
        <v>2622</v>
      </c>
      <c r="K163" s="545" t="s">
        <v>2724</v>
      </c>
    </row>
    <row r="164" spans="1:11" x14ac:dyDescent="0.25">
      <c r="A164" s="80" t="s">
        <v>2929</v>
      </c>
      <c r="B164" s="664">
        <v>43887.601527777777</v>
      </c>
      <c r="C164" s="545" t="s">
        <v>704</v>
      </c>
      <c r="D164" s="545" t="s">
        <v>2462</v>
      </c>
      <c r="E164" s="545" t="s">
        <v>1627</v>
      </c>
      <c r="F164" s="545" t="s">
        <v>90</v>
      </c>
      <c r="G164" s="545" t="s">
        <v>68</v>
      </c>
      <c r="H164" s="545" t="s">
        <v>2596</v>
      </c>
      <c r="I164" s="665" t="s">
        <v>2596</v>
      </c>
      <c r="J164" s="545" t="s">
        <v>2622</v>
      </c>
      <c r="K164" s="545" t="s">
        <v>2724</v>
      </c>
    </row>
    <row r="165" spans="1:11" x14ac:dyDescent="0.25">
      <c r="A165" s="80" t="s">
        <v>2930</v>
      </c>
      <c r="B165" s="664">
        <v>43887.602083333331</v>
      </c>
      <c r="C165" s="545" t="s">
        <v>704</v>
      </c>
      <c r="D165" s="545" t="s">
        <v>2462</v>
      </c>
      <c r="E165" s="545" t="s">
        <v>1628</v>
      </c>
      <c r="F165" s="545" t="s">
        <v>90</v>
      </c>
      <c r="G165" s="545" t="s">
        <v>68</v>
      </c>
      <c r="H165" s="545" t="s">
        <v>2596</v>
      </c>
      <c r="I165" s="665" t="s">
        <v>2596</v>
      </c>
      <c r="J165" s="545" t="s">
        <v>2622</v>
      </c>
      <c r="K165" s="545" t="s">
        <v>2724</v>
      </c>
    </row>
    <row r="166" spans="1:11" x14ac:dyDescent="0.25">
      <c r="A166" s="80" t="s">
        <v>2931</v>
      </c>
      <c r="B166" s="664">
        <v>43887.602789351855</v>
      </c>
      <c r="C166" s="545" t="s">
        <v>704</v>
      </c>
      <c r="D166" s="545" t="s">
        <v>2462</v>
      </c>
      <c r="E166" s="545" t="s">
        <v>1629</v>
      </c>
      <c r="F166" s="545" t="s">
        <v>90</v>
      </c>
      <c r="G166" s="545" t="s">
        <v>68</v>
      </c>
      <c r="H166" s="545" t="s">
        <v>2596</v>
      </c>
      <c r="I166" s="665" t="s">
        <v>2596</v>
      </c>
      <c r="J166" s="545" t="s">
        <v>2622</v>
      </c>
      <c r="K166" s="545" t="s">
        <v>2724</v>
      </c>
    </row>
    <row r="167" spans="1:11" x14ac:dyDescent="0.25">
      <c r="A167" s="80" t="s">
        <v>2932</v>
      </c>
      <c r="B167" s="664">
        <v>43887.603564814817</v>
      </c>
      <c r="C167" s="545" t="s">
        <v>704</v>
      </c>
      <c r="D167" s="545" t="s">
        <v>2462</v>
      </c>
      <c r="E167" s="545" t="s">
        <v>1630</v>
      </c>
      <c r="F167" s="545" t="s">
        <v>90</v>
      </c>
      <c r="G167" s="545" t="s">
        <v>68</v>
      </c>
      <c r="H167" s="545" t="s">
        <v>2596</v>
      </c>
      <c r="I167" s="665" t="s">
        <v>2596</v>
      </c>
      <c r="J167" s="545" t="s">
        <v>2622</v>
      </c>
      <c r="K167" s="545" t="s">
        <v>2724</v>
      </c>
    </row>
    <row r="168" spans="1:11" x14ac:dyDescent="0.25">
      <c r="A168" s="80" t="s">
        <v>2933</v>
      </c>
      <c r="B168" s="664">
        <v>43887.604027777779</v>
      </c>
      <c r="C168" s="545" t="s">
        <v>704</v>
      </c>
      <c r="D168" s="545" t="s">
        <v>2462</v>
      </c>
      <c r="E168" s="545" t="s">
        <v>1631</v>
      </c>
      <c r="F168" s="545" t="s">
        <v>90</v>
      </c>
      <c r="G168" s="545" t="s">
        <v>68</v>
      </c>
      <c r="H168" s="545" t="s">
        <v>2596</v>
      </c>
      <c r="I168" s="665" t="s">
        <v>2596</v>
      </c>
      <c r="J168" s="545" t="s">
        <v>2622</v>
      </c>
      <c r="K168" s="545" t="s">
        <v>2724</v>
      </c>
    </row>
    <row r="169" spans="1:11" x14ac:dyDescent="0.25">
      <c r="A169" s="80" t="s">
        <v>2934</v>
      </c>
      <c r="B169" s="664">
        <v>43887.604548611111</v>
      </c>
      <c r="C169" s="545" t="s">
        <v>704</v>
      </c>
      <c r="D169" s="545" t="s">
        <v>2462</v>
      </c>
      <c r="E169" s="545" t="s">
        <v>1632</v>
      </c>
      <c r="F169" s="545" t="s">
        <v>90</v>
      </c>
      <c r="G169" s="545" t="s">
        <v>68</v>
      </c>
      <c r="H169" s="545" t="s">
        <v>2596</v>
      </c>
      <c r="I169" s="665" t="s">
        <v>2596</v>
      </c>
      <c r="J169" s="545" t="s">
        <v>2622</v>
      </c>
      <c r="K169" s="545" t="s">
        <v>2724</v>
      </c>
    </row>
    <row r="170" spans="1:11" x14ac:dyDescent="0.25">
      <c r="A170" s="80" t="s">
        <v>2935</v>
      </c>
      <c r="B170" s="664">
        <v>43887.605069444442</v>
      </c>
      <c r="C170" s="545" t="s">
        <v>704</v>
      </c>
      <c r="D170" s="545" t="s">
        <v>2462</v>
      </c>
      <c r="E170" s="471" t="s">
        <v>1633</v>
      </c>
      <c r="F170" s="545" t="s">
        <v>90</v>
      </c>
      <c r="G170" s="545" t="s">
        <v>68</v>
      </c>
      <c r="H170" s="545" t="s">
        <v>2596</v>
      </c>
      <c r="I170" s="665" t="s">
        <v>2596</v>
      </c>
      <c r="J170" s="545" t="s">
        <v>2622</v>
      </c>
      <c r="K170" s="545" t="s">
        <v>2724</v>
      </c>
    </row>
    <row r="171" spans="1:11" x14ac:dyDescent="0.25">
      <c r="A171" s="80" t="s">
        <v>2936</v>
      </c>
      <c r="B171" s="664">
        <v>43887.60560185185</v>
      </c>
      <c r="C171" s="545" t="s">
        <v>704</v>
      </c>
      <c r="D171" s="545" t="s">
        <v>2462</v>
      </c>
      <c r="E171" s="471" t="s">
        <v>1634</v>
      </c>
      <c r="F171" s="545" t="s">
        <v>90</v>
      </c>
      <c r="G171" s="545" t="s">
        <v>68</v>
      </c>
      <c r="H171" s="545" t="s">
        <v>2596</v>
      </c>
      <c r="I171" s="665" t="s">
        <v>2596</v>
      </c>
      <c r="J171" s="545" t="s">
        <v>2622</v>
      </c>
      <c r="K171" s="545" t="s">
        <v>2724</v>
      </c>
    </row>
    <row r="172" spans="1:11" x14ac:dyDescent="0.25">
      <c r="A172" s="80" t="s">
        <v>2937</v>
      </c>
      <c r="B172" s="664">
        <v>43887.606041666666</v>
      </c>
      <c r="C172" s="545" t="s">
        <v>704</v>
      </c>
      <c r="D172" s="545" t="s">
        <v>2462</v>
      </c>
      <c r="E172" s="471" t="s">
        <v>1635</v>
      </c>
      <c r="F172" s="545" t="s">
        <v>90</v>
      </c>
      <c r="G172" s="545" t="s">
        <v>68</v>
      </c>
      <c r="H172" s="545" t="s">
        <v>2596</v>
      </c>
      <c r="I172" s="665" t="s">
        <v>2596</v>
      </c>
      <c r="J172" s="545" t="s">
        <v>2622</v>
      </c>
      <c r="K172" s="545" t="s">
        <v>2724</v>
      </c>
    </row>
    <row r="173" spans="1:11" x14ac:dyDescent="0.25">
      <c r="A173" s="80" t="s">
        <v>2938</v>
      </c>
      <c r="B173" s="664">
        <v>43887.606608796297</v>
      </c>
      <c r="C173" s="545" t="s">
        <v>704</v>
      </c>
      <c r="D173" s="545" t="s">
        <v>2462</v>
      </c>
      <c r="E173" s="471" t="s">
        <v>1803</v>
      </c>
      <c r="F173" s="545" t="s">
        <v>90</v>
      </c>
      <c r="G173" s="545" t="s">
        <v>68</v>
      </c>
      <c r="H173" s="545" t="s">
        <v>2596</v>
      </c>
      <c r="I173" s="665" t="s">
        <v>2596</v>
      </c>
      <c r="J173" s="545" t="s">
        <v>2622</v>
      </c>
      <c r="K173" s="545" t="s">
        <v>2724</v>
      </c>
    </row>
    <row r="174" spans="1:11" x14ac:dyDescent="0.25">
      <c r="A174" s="80" t="s">
        <v>2939</v>
      </c>
      <c r="B174" s="664">
        <v>43887.608807870369</v>
      </c>
      <c r="C174" s="545" t="s">
        <v>704</v>
      </c>
      <c r="D174" s="545" t="s">
        <v>2463</v>
      </c>
      <c r="E174" s="471" t="s">
        <v>1804</v>
      </c>
      <c r="F174" s="545" t="s">
        <v>90</v>
      </c>
      <c r="G174" s="545" t="s">
        <v>68</v>
      </c>
      <c r="H174" s="545" t="s">
        <v>2725</v>
      </c>
      <c r="I174" s="665" t="s">
        <v>2725</v>
      </c>
      <c r="J174" s="545" t="s">
        <v>2723</v>
      </c>
      <c r="K174" s="545" t="s">
        <v>2724</v>
      </c>
    </row>
    <row r="175" spans="1:11" x14ac:dyDescent="0.25">
      <c r="A175" s="80" t="s">
        <v>2940</v>
      </c>
      <c r="B175" s="664">
        <v>43887.612847222219</v>
      </c>
      <c r="C175" s="545" t="s">
        <v>704</v>
      </c>
      <c r="D175" s="545" t="s">
        <v>2463</v>
      </c>
      <c r="E175" s="545" t="s">
        <v>1805</v>
      </c>
      <c r="F175" s="545" t="s">
        <v>90</v>
      </c>
      <c r="G175" s="545" t="s">
        <v>68</v>
      </c>
      <c r="H175" s="545" t="s">
        <v>657</v>
      </c>
      <c r="I175" s="665" t="s">
        <v>657</v>
      </c>
      <c r="J175" s="545" t="s">
        <v>2726</v>
      </c>
      <c r="K175" s="545" t="s">
        <v>2724</v>
      </c>
    </row>
    <row r="176" spans="1:11" x14ac:dyDescent="0.25">
      <c r="A176" s="80" t="s">
        <v>2941</v>
      </c>
      <c r="B176" s="664">
        <v>43887.614259259259</v>
      </c>
      <c r="C176" s="545" t="s">
        <v>704</v>
      </c>
      <c r="D176" s="545" t="s">
        <v>2463</v>
      </c>
      <c r="E176" s="545" t="s">
        <v>1806</v>
      </c>
      <c r="F176" s="545" t="s">
        <v>90</v>
      </c>
      <c r="G176" s="545" t="s">
        <v>68</v>
      </c>
      <c r="H176" s="545" t="s">
        <v>2596</v>
      </c>
      <c r="I176" s="665" t="s">
        <v>2596</v>
      </c>
      <c r="J176" s="545" t="s">
        <v>2622</v>
      </c>
      <c r="K176" s="545" t="s">
        <v>2724</v>
      </c>
    </row>
    <row r="177" spans="1:11" x14ac:dyDescent="0.25">
      <c r="A177" s="80" t="s">
        <v>2942</v>
      </c>
      <c r="B177" s="664">
        <v>43887.61513888889</v>
      </c>
      <c r="C177" s="545" t="s">
        <v>704</v>
      </c>
      <c r="D177" s="545" t="s">
        <v>2463</v>
      </c>
      <c r="E177" s="545" t="s">
        <v>1807</v>
      </c>
      <c r="F177" s="545" t="s">
        <v>90</v>
      </c>
      <c r="G177" s="545" t="s">
        <v>68</v>
      </c>
      <c r="H177" s="545" t="s">
        <v>2596</v>
      </c>
      <c r="I177" s="665" t="s">
        <v>2596</v>
      </c>
      <c r="J177" s="545" t="s">
        <v>2622</v>
      </c>
      <c r="K177" s="545" t="s">
        <v>2724</v>
      </c>
    </row>
    <row r="178" spans="1:11" x14ac:dyDescent="0.25">
      <c r="A178" s="80" t="s">
        <v>2943</v>
      </c>
      <c r="B178" s="664">
        <v>43887.61577546296</v>
      </c>
      <c r="C178" s="545" t="s">
        <v>704</v>
      </c>
      <c r="D178" s="545" t="s">
        <v>2463</v>
      </c>
      <c r="E178" s="545" t="s">
        <v>2088</v>
      </c>
      <c r="F178" s="545" t="s">
        <v>90</v>
      </c>
      <c r="G178" s="545" t="s">
        <v>68</v>
      </c>
      <c r="H178" s="545" t="s">
        <v>2596</v>
      </c>
      <c r="I178" s="665" t="s">
        <v>2596</v>
      </c>
      <c r="J178" s="545" t="s">
        <v>2622</v>
      </c>
      <c r="K178" s="545" t="s">
        <v>2724</v>
      </c>
    </row>
    <row r="179" spans="1:11" x14ac:dyDescent="0.25">
      <c r="A179" s="80" t="s">
        <v>2944</v>
      </c>
      <c r="B179" s="664">
        <v>43887.616400462961</v>
      </c>
      <c r="C179" s="545" t="s">
        <v>704</v>
      </c>
      <c r="D179" s="545" t="s">
        <v>2463</v>
      </c>
      <c r="E179" s="545" t="s">
        <v>2089</v>
      </c>
      <c r="F179" s="545" t="s">
        <v>90</v>
      </c>
      <c r="G179" s="545" t="s">
        <v>68</v>
      </c>
      <c r="H179" s="545" t="s">
        <v>2596</v>
      </c>
      <c r="I179" s="665" t="s">
        <v>2596</v>
      </c>
      <c r="J179" s="545" t="s">
        <v>2622</v>
      </c>
      <c r="K179" s="545" t="s">
        <v>2724</v>
      </c>
    </row>
    <row r="180" spans="1:11" x14ac:dyDescent="0.25">
      <c r="A180" s="80" t="s">
        <v>2945</v>
      </c>
      <c r="B180" s="664">
        <v>43887.617106481484</v>
      </c>
      <c r="C180" s="545" t="s">
        <v>704</v>
      </c>
      <c r="D180" s="545" t="s">
        <v>2463</v>
      </c>
      <c r="E180" s="545" t="s">
        <v>2090</v>
      </c>
      <c r="F180" s="545" t="s">
        <v>90</v>
      </c>
      <c r="G180" s="545" t="s">
        <v>68</v>
      </c>
      <c r="H180" s="545" t="s">
        <v>2596</v>
      </c>
      <c r="I180" s="665" t="s">
        <v>2596</v>
      </c>
      <c r="J180" s="545" t="s">
        <v>2622</v>
      </c>
      <c r="K180" s="545" t="s">
        <v>2724</v>
      </c>
    </row>
    <row r="181" spans="1:11" x14ac:dyDescent="0.25">
      <c r="A181" s="80" t="s">
        <v>2946</v>
      </c>
      <c r="B181" s="664">
        <v>43887.618101851855</v>
      </c>
      <c r="C181" s="545" t="s">
        <v>704</v>
      </c>
      <c r="D181" s="545" t="s">
        <v>2463</v>
      </c>
      <c r="E181" s="545" t="s">
        <v>2091</v>
      </c>
      <c r="F181" s="545" t="s">
        <v>90</v>
      </c>
      <c r="G181" s="545" t="s">
        <v>68</v>
      </c>
      <c r="H181" s="545" t="s">
        <v>2596</v>
      </c>
      <c r="I181" s="665" t="s">
        <v>2596</v>
      </c>
      <c r="J181" s="545" t="s">
        <v>2622</v>
      </c>
      <c r="K181" s="545" t="s">
        <v>2724</v>
      </c>
    </row>
    <row r="182" spans="1:11" x14ac:dyDescent="0.25">
      <c r="A182" s="80" t="s">
        <v>2947</v>
      </c>
      <c r="B182" s="664">
        <v>43887.618692129632</v>
      </c>
      <c r="C182" s="545" t="s">
        <v>704</v>
      </c>
      <c r="D182" s="545" t="s">
        <v>2463</v>
      </c>
      <c r="E182" s="545" t="s">
        <v>2092</v>
      </c>
      <c r="F182" s="545" t="s">
        <v>90</v>
      </c>
      <c r="G182" s="545" t="s">
        <v>68</v>
      </c>
      <c r="H182" s="545" t="s">
        <v>2596</v>
      </c>
      <c r="I182" s="665" t="s">
        <v>2596</v>
      </c>
      <c r="J182" s="545" t="s">
        <v>2622</v>
      </c>
      <c r="K182" s="545" t="s">
        <v>2724</v>
      </c>
    </row>
    <row r="183" spans="1:11" x14ac:dyDescent="0.25">
      <c r="A183" s="80" t="s">
        <v>2948</v>
      </c>
      <c r="B183" s="664">
        <v>43887.620486111111</v>
      </c>
      <c r="C183" s="545" t="s">
        <v>704</v>
      </c>
      <c r="D183" s="545" t="s">
        <v>2463</v>
      </c>
      <c r="E183" s="545" t="s">
        <v>2093</v>
      </c>
      <c r="F183" s="545" t="s">
        <v>90</v>
      </c>
      <c r="G183" s="545" t="s">
        <v>68</v>
      </c>
      <c r="H183" s="545" t="s">
        <v>653</v>
      </c>
      <c r="I183" s="665" t="s">
        <v>653</v>
      </c>
      <c r="J183" s="545" t="s">
        <v>2727</v>
      </c>
      <c r="K183" s="545" t="s">
        <v>2724</v>
      </c>
    </row>
    <row r="184" spans="1:11" x14ac:dyDescent="0.25">
      <c r="A184" s="80" t="s">
        <v>2949</v>
      </c>
      <c r="B184" s="664">
        <v>43887.624224537038</v>
      </c>
      <c r="C184" s="545" t="s">
        <v>704</v>
      </c>
      <c r="D184" s="545" t="s">
        <v>2463</v>
      </c>
      <c r="E184" s="545" t="s">
        <v>2094</v>
      </c>
      <c r="F184" s="545" t="s">
        <v>90</v>
      </c>
      <c r="G184" s="545" t="s">
        <v>68</v>
      </c>
      <c r="H184" s="545" t="s">
        <v>2596</v>
      </c>
      <c r="I184" s="665" t="s">
        <v>2596</v>
      </c>
      <c r="J184" s="545" t="s">
        <v>2622</v>
      </c>
      <c r="K184" s="545" t="s">
        <v>2724</v>
      </c>
    </row>
    <row r="185" spans="1:11" x14ac:dyDescent="0.25">
      <c r="A185" s="80" t="s">
        <v>2950</v>
      </c>
      <c r="B185" s="664">
        <v>43887.624722222223</v>
      </c>
      <c r="C185" s="545" t="s">
        <v>704</v>
      </c>
      <c r="D185" s="545" t="s">
        <v>2463</v>
      </c>
      <c r="E185" s="545" t="s">
        <v>2095</v>
      </c>
      <c r="F185" s="545" t="s">
        <v>90</v>
      </c>
      <c r="G185" s="545" t="s">
        <v>68</v>
      </c>
      <c r="H185" s="545" t="s">
        <v>2596</v>
      </c>
      <c r="I185" s="665" t="s">
        <v>2596</v>
      </c>
      <c r="J185" s="545" t="s">
        <v>2622</v>
      </c>
      <c r="K185" s="545" t="s">
        <v>2724</v>
      </c>
    </row>
    <row r="186" spans="1:11" x14ac:dyDescent="0.25">
      <c r="A186" s="80" t="s">
        <v>2951</v>
      </c>
      <c r="B186" s="664">
        <v>43887.629074074073</v>
      </c>
      <c r="C186" s="545" t="s">
        <v>704</v>
      </c>
      <c r="D186" s="545" t="s">
        <v>2463</v>
      </c>
      <c r="E186" s="545" t="s">
        <v>2096</v>
      </c>
      <c r="F186" s="545" t="s">
        <v>90</v>
      </c>
      <c r="G186" s="545" t="s">
        <v>68</v>
      </c>
      <c r="H186" s="545" t="s">
        <v>654</v>
      </c>
      <c r="I186" s="665" t="s">
        <v>654</v>
      </c>
      <c r="J186" s="545" t="s">
        <v>2728</v>
      </c>
      <c r="K186" s="545" t="s">
        <v>2724</v>
      </c>
    </row>
    <row r="187" spans="1:11" x14ac:dyDescent="0.25">
      <c r="A187" s="80" t="s">
        <v>2952</v>
      </c>
      <c r="B187" s="664">
        <v>43887.629803240743</v>
      </c>
      <c r="C187" s="545" t="s">
        <v>704</v>
      </c>
      <c r="D187" s="545" t="s">
        <v>2463</v>
      </c>
      <c r="E187" s="545" t="s">
        <v>2097</v>
      </c>
      <c r="F187" s="545" t="s">
        <v>90</v>
      </c>
      <c r="G187" s="545" t="s">
        <v>68</v>
      </c>
      <c r="H187" s="545" t="s">
        <v>2596</v>
      </c>
      <c r="I187" s="665" t="s">
        <v>2596</v>
      </c>
      <c r="J187" s="545" t="s">
        <v>2622</v>
      </c>
      <c r="K187" s="545" t="s">
        <v>2724</v>
      </c>
    </row>
    <row r="188" spans="1:11" x14ac:dyDescent="0.25">
      <c r="A188" s="80" t="s">
        <v>2953</v>
      </c>
      <c r="B188" s="664">
        <v>43887.633819444447</v>
      </c>
      <c r="C188" s="545" t="s">
        <v>704</v>
      </c>
      <c r="D188" s="545" t="s">
        <v>2463</v>
      </c>
      <c r="E188" s="545" t="s">
        <v>2189</v>
      </c>
      <c r="F188" s="545" t="s">
        <v>90</v>
      </c>
      <c r="G188" s="545" t="s">
        <v>68</v>
      </c>
      <c r="H188" s="545" t="s">
        <v>656</v>
      </c>
      <c r="I188" s="665" t="s">
        <v>656</v>
      </c>
      <c r="J188" s="545" t="s">
        <v>2729</v>
      </c>
      <c r="K188" s="545" t="s">
        <v>2724</v>
      </c>
    </row>
    <row r="189" spans="1:11" x14ac:dyDescent="0.25">
      <c r="A189" s="80" t="s">
        <v>2954</v>
      </c>
      <c r="B189" s="664">
        <v>43887.639849537038</v>
      </c>
      <c r="C189" s="545" t="s">
        <v>704</v>
      </c>
      <c r="D189" s="545" t="s">
        <v>2463</v>
      </c>
      <c r="E189" s="545" t="s">
        <v>2098</v>
      </c>
      <c r="F189" s="545" t="s">
        <v>90</v>
      </c>
      <c r="G189" s="545" t="s">
        <v>68</v>
      </c>
      <c r="H189" s="545" t="s">
        <v>653</v>
      </c>
      <c r="I189" s="665" t="s">
        <v>653</v>
      </c>
      <c r="J189" s="545" t="s">
        <v>2730</v>
      </c>
      <c r="K189" s="545" t="s">
        <v>2724</v>
      </c>
    </row>
    <row r="190" spans="1:11" x14ac:dyDescent="0.25">
      <c r="A190" s="80" t="s">
        <v>2955</v>
      </c>
      <c r="B190" s="664">
        <v>43887.640821759262</v>
      </c>
      <c r="C190" s="545" t="s">
        <v>704</v>
      </c>
      <c r="D190" s="545" t="s">
        <v>2463</v>
      </c>
      <c r="E190" s="545" t="s">
        <v>2099</v>
      </c>
      <c r="F190" s="545" t="s">
        <v>90</v>
      </c>
      <c r="G190" s="545" t="s">
        <v>68</v>
      </c>
      <c r="H190" s="545" t="s">
        <v>2596</v>
      </c>
      <c r="I190" s="665" t="s">
        <v>2596</v>
      </c>
      <c r="J190" s="545" t="s">
        <v>2622</v>
      </c>
      <c r="K190" s="545" t="s">
        <v>2724</v>
      </c>
    </row>
    <row r="191" spans="1:11" x14ac:dyDescent="0.25">
      <c r="A191" s="80" t="s">
        <v>2956</v>
      </c>
      <c r="B191" s="664">
        <v>43887.641412037039</v>
      </c>
      <c r="C191" s="545" t="s">
        <v>704</v>
      </c>
      <c r="D191" s="545" t="s">
        <v>2463</v>
      </c>
      <c r="E191" s="545" t="s">
        <v>2190</v>
      </c>
      <c r="F191" s="545" t="s">
        <v>90</v>
      </c>
      <c r="G191" s="545" t="s">
        <v>68</v>
      </c>
      <c r="H191" s="545" t="s">
        <v>2596</v>
      </c>
      <c r="I191" s="665" t="s">
        <v>2596</v>
      </c>
      <c r="J191" s="545" t="s">
        <v>2622</v>
      </c>
      <c r="K191" s="545" t="s">
        <v>2724</v>
      </c>
    </row>
    <row r="192" spans="1:11" x14ac:dyDescent="0.25">
      <c r="A192" s="80" t="s">
        <v>2957</v>
      </c>
      <c r="B192" s="664">
        <v>43887.642071759263</v>
      </c>
      <c r="C192" s="545" t="s">
        <v>704</v>
      </c>
      <c r="D192" s="545" t="s">
        <v>2463</v>
      </c>
      <c r="E192" s="545" t="s">
        <v>2100</v>
      </c>
      <c r="F192" s="545" t="s">
        <v>90</v>
      </c>
      <c r="G192" s="545" t="s">
        <v>68</v>
      </c>
      <c r="H192" s="545" t="s">
        <v>2596</v>
      </c>
      <c r="I192" s="665" t="s">
        <v>2596</v>
      </c>
      <c r="J192" s="545" t="s">
        <v>2622</v>
      </c>
      <c r="K192" s="545" t="s">
        <v>2724</v>
      </c>
    </row>
    <row r="193" spans="1:11" x14ac:dyDescent="0.25">
      <c r="A193" s="80" t="s">
        <v>2958</v>
      </c>
      <c r="B193" s="664">
        <v>43887.643020833333</v>
      </c>
      <c r="C193" s="545" t="s">
        <v>704</v>
      </c>
      <c r="D193" s="545" t="s">
        <v>1269</v>
      </c>
      <c r="E193" s="545" t="s">
        <v>2101</v>
      </c>
      <c r="F193" s="545" t="s">
        <v>90</v>
      </c>
      <c r="G193" s="545" t="s">
        <v>68</v>
      </c>
      <c r="H193" s="545" t="s">
        <v>2596</v>
      </c>
      <c r="I193" s="665" t="s">
        <v>2596</v>
      </c>
      <c r="J193" s="545" t="s">
        <v>2622</v>
      </c>
      <c r="K193" s="545" t="s">
        <v>2724</v>
      </c>
    </row>
    <row r="194" spans="1:11" x14ac:dyDescent="0.25">
      <c r="A194" s="80" t="s">
        <v>2959</v>
      </c>
      <c r="B194" s="664">
        <v>43887.644884259258</v>
      </c>
      <c r="C194" s="545" t="s">
        <v>704</v>
      </c>
      <c r="D194" s="545" t="s">
        <v>1269</v>
      </c>
      <c r="E194" s="545" t="s">
        <v>2102</v>
      </c>
      <c r="F194" s="545" t="s">
        <v>90</v>
      </c>
      <c r="G194" s="545" t="s">
        <v>68</v>
      </c>
      <c r="H194" s="545" t="s">
        <v>2611</v>
      </c>
      <c r="I194" s="665" t="s">
        <v>2611</v>
      </c>
      <c r="J194" s="545" t="s">
        <v>2731</v>
      </c>
      <c r="K194" s="545" t="s">
        <v>2724</v>
      </c>
    </row>
    <row r="195" spans="1:11" x14ac:dyDescent="0.25">
      <c r="A195" s="80" t="s">
        <v>2960</v>
      </c>
      <c r="B195" s="664">
        <v>43887.647789351853</v>
      </c>
      <c r="C195" s="545" t="s">
        <v>704</v>
      </c>
      <c r="D195" s="545" t="s">
        <v>1269</v>
      </c>
      <c r="E195" s="545" t="s">
        <v>2191</v>
      </c>
      <c r="F195" s="545" t="s">
        <v>90</v>
      </c>
      <c r="G195" s="545" t="s">
        <v>68</v>
      </c>
      <c r="H195" s="545" t="s">
        <v>657</v>
      </c>
      <c r="I195" s="665" t="s">
        <v>657</v>
      </c>
      <c r="J195" s="545" t="s">
        <v>2732</v>
      </c>
      <c r="K195" s="545" t="s">
        <v>2724</v>
      </c>
    </row>
    <row r="196" spans="1:11" x14ac:dyDescent="0.25">
      <c r="A196" s="80" t="s">
        <v>2961</v>
      </c>
      <c r="B196" s="664">
        <v>43887.648495370369</v>
      </c>
      <c r="C196" s="545" t="s">
        <v>704</v>
      </c>
      <c r="D196" s="545" t="s">
        <v>1269</v>
      </c>
      <c r="E196" s="545" t="s">
        <v>2103</v>
      </c>
      <c r="F196" s="545" t="s">
        <v>90</v>
      </c>
      <c r="G196" s="545" t="s">
        <v>68</v>
      </c>
      <c r="H196" s="545" t="s">
        <v>2596</v>
      </c>
      <c r="I196" s="665" t="s">
        <v>2596</v>
      </c>
      <c r="J196" s="545" t="s">
        <v>2622</v>
      </c>
      <c r="K196" s="545" t="s">
        <v>2724</v>
      </c>
    </row>
    <row r="197" spans="1:11" x14ac:dyDescent="0.25">
      <c r="A197" s="80" t="s">
        <v>2962</v>
      </c>
      <c r="B197" s="664">
        <v>43887.648981481485</v>
      </c>
      <c r="C197" s="545" t="s">
        <v>704</v>
      </c>
      <c r="D197" s="545" t="s">
        <v>1269</v>
      </c>
      <c r="E197" s="545" t="s">
        <v>2192</v>
      </c>
      <c r="F197" s="545" t="s">
        <v>90</v>
      </c>
      <c r="G197" s="545" t="s">
        <v>68</v>
      </c>
      <c r="H197" s="545" t="s">
        <v>2596</v>
      </c>
      <c r="I197" s="665" t="s">
        <v>2596</v>
      </c>
      <c r="J197" s="545" t="s">
        <v>2622</v>
      </c>
      <c r="K197" s="545" t="s">
        <v>2724</v>
      </c>
    </row>
    <row r="198" spans="1:11" x14ac:dyDescent="0.25">
      <c r="A198" s="80" t="s">
        <v>2963</v>
      </c>
      <c r="B198" s="664">
        <v>43887.649525462963</v>
      </c>
      <c r="C198" s="545" t="s">
        <v>704</v>
      </c>
      <c r="D198" s="545" t="s">
        <v>1269</v>
      </c>
      <c r="E198" s="545" t="s">
        <v>2193</v>
      </c>
      <c r="F198" s="545" t="s">
        <v>90</v>
      </c>
      <c r="G198" s="545" t="s">
        <v>68</v>
      </c>
      <c r="H198" s="545" t="s">
        <v>2596</v>
      </c>
      <c r="I198" s="665" t="s">
        <v>2596</v>
      </c>
      <c r="J198" s="545" t="s">
        <v>2622</v>
      </c>
      <c r="K198" s="545" t="s">
        <v>2724</v>
      </c>
    </row>
    <row r="199" spans="1:11" x14ac:dyDescent="0.25">
      <c r="A199" s="80" t="s">
        <v>2964</v>
      </c>
      <c r="B199" s="664">
        <v>43887.650046296294</v>
      </c>
      <c r="C199" s="545" t="s">
        <v>704</v>
      </c>
      <c r="D199" s="545" t="s">
        <v>1269</v>
      </c>
      <c r="E199" s="545" t="s">
        <v>2194</v>
      </c>
      <c r="F199" s="545" t="s">
        <v>90</v>
      </c>
      <c r="G199" s="545" t="s">
        <v>68</v>
      </c>
      <c r="H199" s="545" t="s">
        <v>2596</v>
      </c>
      <c r="I199" s="665" t="s">
        <v>2596</v>
      </c>
      <c r="J199" s="545" t="s">
        <v>2622</v>
      </c>
      <c r="K199" s="545" t="s">
        <v>2724</v>
      </c>
    </row>
    <row r="200" spans="1:11" x14ac:dyDescent="0.25">
      <c r="A200" s="80" t="s">
        <v>2965</v>
      </c>
      <c r="B200" s="664">
        <v>43887.651122685187</v>
      </c>
      <c r="C200" s="545" t="s">
        <v>704</v>
      </c>
      <c r="D200" s="545" t="s">
        <v>1269</v>
      </c>
      <c r="E200" s="545" t="s">
        <v>2195</v>
      </c>
      <c r="F200" s="545" t="s">
        <v>90</v>
      </c>
      <c r="G200" s="545" t="s">
        <v>68</v>
      </c>
      <c r="H200" s="545" t="s">
        <v>2596</v>
      </c>
      <c r="I200" s="665" t="s">
        <v>2596</v>
      </c>
      <c r="J200" s="545" t="s">
        <v>2622</v>
      </c>
      <c r="K200" s="545" t="s">
        <v>2724</v>
      </c>
    </row>
    <row r="201" spans="1:11" x14ac:dyDescent="0.25">
      <c r="A201" s="80" t="s">
        <v>2966</v>
      </c>
      <c r="B201" s="664">
        <v>43887.475474537037</v>
      </c>
      <c r="C201" s="545" t="s">
        <v>634</v>
      </c>
      <c r="D201" s="545" t="s">
        <v>1279</v>
      </c>
      <c r="E201" s="545" t="s">
        <v>1782</v>
      </c>
      <c r="F201" s="545" t="s">
        <v>90</v>
      </c>
      <c r="G201" s="545" t="s">
        <v>68</v>
      </c>
      <c r="H201" s="545" t="s">
        <v>174</v>
      </c>
      <c r="I201" s="665" t="s">
        <v>2596</v>
      </c>
      <c r="J201" s="545" t="s">
        <v>2733</v>
      </c>
      <c r="K201" s="545" t="s">
        <v>2734</v>
      </c>
    </row>
    <row r="202" spans="1:11" x14ac:dyDescent="0.25">
      <c r="A202" s="80" t="s">
        <v>2967</v>
      </c>
      <c r="B202" s="664">
        <v>43887.605798611112</v>
      </c>
      <c r="C202" s="545" t="s">
        <v>634</v>
      </c>
      <c r="D202" s="545" t="s">
        <v>1279</v>
      </c>
      <c r="E202" s="545" t="s">
        <v>1783</v>
      </c>
      <c r="F202" s="545" t="s">
        <v>90</v>
      </c>
      <c r="G202" s="545" t="s">
        <v>68</v>
      </c>
      <c r="H202" s="545" t="s">
        <v>2735</v>
      </c>
      <c r="I202" s="665" t="s">
        <v>2736</v>
      </c>
      <c r="J202" s="545" t="s">
        <v>2737</v>
      </c>
      <c r="K202" s="545" t="s">
        <v>2734</v>
      </c>
    </row>
    <row r="203" spans="1:11" x14ac:dyDescent="0.25">
      <c r="A203" s="80" t="s">
        <v>2968</v>
      </c>
      <c r="B203" s="664">
        <v>43887.620416666665</v>
      </c>
      <c r="C203" s="545" t="s">
        <v>634</v>
      </c>
      <c r="D203" s="545" t="s">
        <v>1279</v>
      </c>
      <c r="E203" s="545" t="s">
        <v>1784</v>
      </c>
      <c r="F203" s="545" t="s">
        <v>90</v>
      </c>
      <c r="G203" s="545" t="s">
        <v>68</v>
      </c>
      <c r="H203" s="564">
        <v>4809786593</v>
      </c>
      <c r="I203" s="665" t="s">
        <v>2738</v>
      </c>
      <c r="J203" s="545" t="s">
        <v>2739</v>
      </c>
      <c r="K203" s="545" t="s">
        <v>2734</v>
      </c>
    </row>
    <row r="204" spans="1:11" x14ac:dyDescent="0.25">
      <c r="A204" s="80" t="s">
        <v>2969</v>
      </c>
      <c r="B204" s="664">
        <v>43887.628865740742</v>
      </c>
      <c r="C204" s="545" t="s">
        <v>634</v>
      </c>
      <c r="D204" s="545" t="s">
        <v>1279</v>
      </c>
      <c r="E204" s="545" t="s">
        <v>1785</v>
      </c>
      <c r="F204" s="545" t="s">
        <v>90</v>
      </c>
      <c r="G204" s="545" t="s">
        <v>68</v>
      </c>
      <c r="H204" s="545" t="s">
        <v>174</v>
      </c>
      <c r="I204" s="665" t="s">
        <v>174</v>
      </c>
      <c r="J204" s="545" t="s">
        <v>2740</v>
      </c>
      <c r="K204" s="545" t="s">
        <v>2734</v>
      </c>
    </row>
    <row r="205" spans="1:11" x14ac:dyDescent="0.25">
      <c r="A205" s="80" t="s">
        <v>2970</v>
      </c>
      <c r="B205" s="664">
        <v>43887.474699074075</v>
      </c>
      <c r="C205" s="545" t="s">
        <v>634</v>
      </c>
      <c r="D205" s="545" t="s">
        <v>1279</v>
      </c>
      <c r="E205" s="545" t="s">
        <v>1786</v>
      </c>
      <c r="F205" s="545" t="s">
        <v>90</v>
      </c>
      <c r="G205" s="545" t="s">
        <v>68</v>
      </c>
      <c r="H205" s="545" t="s">
        <v>174</v>
      </c>
      <c r="I205" s="665" t="s">
        <v>2596</v>
      </c>
      <c r="J205" s="545" t="s">
        <v>2733</v>
      </c>
      <c r="K205" s="545" t="s">
        <v>2734</v>
      </c>
    </row>
    <row r="206" spans="1:11" x14ac:dyDescent="0.25">
      <c r="A206" s="80" t="s">
        <v>2971</v>
      </c>
      <c r="B206" s="664">
        <v>43887.475138888891</v>
      </c>
      <c r="C206" s="545" t="s">
        <v>634</v>
      </c>
      <c r="D206" s="545" t="s">
        <v>1279</v>
      </c>
      <c r="E206" s="545" t="s">
        <v>1787</v>
      </c>
      <c r="F206" s="545" t="s">
        <v>90</v>
      </c>
      <c r="G206" s="545" t="s">
        <v>68</v>
      </c>
      <c r="H206" s="545" t="s">
        <v>174</v>
      </c>
      <c r="I206" s="665" t="s">
        <v>2596</v>
      </c>
      <c r="J206" s="545" t="s">
        <v>2733</v>
      </c>
      <c r="K206" s="545" t="s">
        <v>2734</v>
      </c>
    </row>
    <row r="207" spans="1:11" x14ac:dyDescent="0.25">
      <c r="A207" s="80" t="s">
        <v>2972</v>
      </c>
      <c r="B207" s="664">
        <v>43887.585636574076</v>
      </c>
      <c r="C207" s="545" t="s">
        <v>709</v>
      </c>
      <c r="D207" s="545" t="s">
        <v>709</v>
      </c>
      <c r="E207" s="545" t="s">
        <v>1684</v>
      </c>
      <c r="F207" s="545" t="s">
        <v>90</v>
      </c>
      <c r="G207" s="545" t="s">
        <v>68</v>
      </c>
      <c r="H207" s="545" t="s">
        <v>2596</v>
      </c>
      <c r="I207" s="665" t="s">
        <v>2596</v>
      </c>
      <c r="J207" s="545" t="s">
        <v>2742</v>
      </c>
      <c r="K207" s="545" t="s">
        <v>2743</v>
      </c>
    </row>
    <row r="208" spans="1:11" x14ac:dyDescent="0.25">
      <c r="A208" s="80" t="s">
        <v>2973</v>
      </c>
      <c r="B208" s="664">
        <v>43887.695011574076</v>
      </c>
      <c r="C208" s="545" t="s">
        <v>709</v>
      </c>
      <c r="D208" s="545" t="s">
        <v>709</v>
      </c>
      <c r="E208" s="545" t="s">
        <v>1685</v>
      </c>
      <c r="F208" s="545" t="s">
        <v>90</v>
      </c>
      <c r="G208" s="545" t="s">
        <v>68</v>
      </c>
      <c r="H208" s="545" t="s">
        <v>174</v>
      </c>
      <c r="I208" s="665" t="s">
        <v>2744</v>
      </c>
      <c r="J208" s="545" t="s">
        <v>2745</v>
      </c>
      <c r="K208" s="545" t="s">
        <v>2746</v>
      </c>
    </row>
    <row r="209" spans="1:11" x14ac:dyDescent="0.25">
      <c r="A209" s="80" t="s">
        <v>2974</v>
      </c>
      <c r="B209" s="664">
        <v>43887.588182870371</v>
      </c>
      <c r="C209" s="545" t="s">
        <v>709</v>
      </c>
      <c r="D209" s="545" t="s">
        <v>709</v>
      </c>
      <c r="E209" s="545" t="s">
        <v>1686</v>
      </c>
      <c r="F209" s="545" t="s">
        <v>90</v>
      </c>
      <c r="G209" s="545" t="s">
        <v>68</v>
      </c>
      <c r="H209" s="545" t="s">
        <v>653</v>
      </c>
      <c r="I209" s="665" t="s">
        <v>653</v>
      </c>
      <c r="J209" s="545" t="s">
        <v>2747</v>
      </c>
      <c r="K209" s="545" t="s">
        <v>2743</v>
      </c>
    </row>
    <row r="210" spans="1:11" x14ac:dyDescent="0.25">
      <c r="A210" s="80" t="s">
        <v>2975</v>
      </c>
      <c r="B210" s="664">
        <v>43887.696400462963</v>
      </c>
      <c r="C210" s="545" t="s">
        <v>709</v>
      </c>
      <c r="D210" s="545" t="s">
        <v>709</v>
      </c>
      <c r="E210" s="545" t="s">
        <v>1687</v>
      </c>
      <c r="F210" s="545" t="s">
        <v>90</v>
      </c>
      <c r="G210" s="545" t="s">
        <v>68</v>
      </c>
      <c r="H210" s="545" t="s">
        <v>174</v>
      </c>
      <c r="I210" s="665" t="s">
        <v>2748</v>
      </c>
      <c r="J210" s="545" t="s">
        <v>2749</v>
      </c>
      <c r="K210" s="545" t="s">
        <v>2746</v>
      </c>
    </row>
    <row r="211" spans="1:11" x14ac:dyDescent="0.25">
      <c r="A211" s="80" t="s">
        <v>2976</v>
      </c>
      <c r="B211" s="664">
        <v>43887.696620370371</v>
      </c>
      <c r="C211" s="545" t="s">
        <v>709</v>
      </c>
      <c r="D211" s="545" t="s">
        <v>709</v>
      </c>
      <c r="E211" s="545" t="s">
        <v>1688</v>
      </c>
      <c r="F211" s="545" t="s">
        <v>90</v>
      </c>
      <c r="G211" s="545" t="s">
        <v>68</v>
      </c>
      <c r="H211" s="545" t="s">
        <v>174</v>
      </c>
      <c r="I211" s="665" t="s">
        <v>2748</v>
      </c>
      <c r="J211" s="545" t="s">
        <v>2749</v>
      </c>
      <c r="K211" s="545" t="s">
        <v>2746</v>
      </c>
    </row>
    <row r="212" spans="1:11" x14ac:dyDescent="0.25">
      <c r="A212" s="80" t="s">
        <v>2977</v>
      </c>
      <c r="B212" s="664">
        <v>43887.696620370371</v>
      </c>
      <c r="C212" s="545" t="s">
        <v>709</v>
      </c>
      <c r="D212" s="545" t="s">
        <v>709</v>
      </c>
      <c r="E212" s="545" t="s">
        <v>1689</v>
      </c>
      <c r="F212" s="545" t="s">
        <v>90</v>
      </c>
      <c r="G212" s="545" t="s">
        <v>68</v>
      </c>
      <c r="H212" s="545" t="s">
        <v>174</v>
      </c>
      <c r="I212" s="665" t="s">
        <v>2748</v>
      </c>
      <c r="J212" s="545" t="s">
        <v>2749</v>
      </c>
      <c r="K212" s="545" t="s">
        <v>2746</v>
      </c>
    </row>
    <row r="213" spans="1:11" x14ac:dyDescent="0.25">
      <c r="A213" s="80" t="s">
        <v>2978</v>
      </c>
      <c r="B213" s="664">
        <v>43887.696620370371</v>
      </c>
      <c r="C213" s="545" t="s">
        <v>709</v>
      </c>
      <c r="D213" s="545" t="s">
        <v>709</v>
      </c>
      <c r="E213" s="545" t="s">
        <v>1690</v>
      </c>
      <c r="F213" s="545" t="s">
        <v>90</v>
      </c>
      <c r="G213" s="545" t="s">
        <v>68</v>
      </c>
      <c r="H213" s="545" t="s">
        <v>174</v>
      </c>
      <c r="I213" s="665" t="s">
        <v>2748</v>
      </c>
      <c r="J213" s="545" t="s">
        <v>2749</v>
      </c>
      <c r="K213" s="545" t="s">
        <v>2746</v>
      </c>
    </row>
    <row r="214" spans="1:11" x14ac:dyDescent="0.25">
      <c r="A214" s="80" t="s">
        <v>2979</v>
      </c>
      <c r="B214" s="664">
        <v>43887.696620370371</v>
      </c>
      <c r="C214" s="545" t="s">
        <v>709</v>
      </c>
      <c r="D214" s="545" t="s">
        <v>709</v>
      </c>
      <c r="E214" s="545" t="s">
        <v>1691</v>
      </c>
      <c r="F214" s="545" t="s">
        <v>90</v>
      </c>
      <c r="G214" s="545" t="s">
        <v>68</v>
      </c>
      <c r="H214" s="545" t="s">
        <v>174</v>
      </c>
      <c r="I214" s="665" t="s">
        <v>2748</v>
      </c>
      <c r="J214" s="545" t="s">
        <v>2749</v>
      </c>
      <c r="K214" s="545" t="s">
        <v>2746</v>
      </c>
    </row>
    <row r="215" spans="1:11" x14ac:dyDescent="0.25">
      <c r="A215" s="80" t="s">
        <v>2980</v>
      </c>
      <c r="B215" s="664">
        <v>43887.696620370371</v>
      </c>
      <c r="C215" s="545" t="s">
        <v>709</v>
      </c>
      <c r="D215" s="545" t="s">
        <v>709</v>
      </c>
      <c r="E215" s="545" t="s">
        <v>1692</v>
      </c>
      <c r="F215" s="545" t="s">
        <v>90</v>
      </c>
      <c r="G215" s="545" t="s">
        <v>68</v>
      </c>
      <c r="H215" s="545" t="s">
        <v>174</v>
      </c>
      <c r="I215" s="665" t="s">
        <v>2748</v>
      </c>
      <c r="J215" s="545" t="s">
        <v>2749</v>
      </c>
      <c r="K215" s="545" t="s">
        <v>2746</v>
      </c>
    </row>
    <row r="216" spans="1:11" x14ac:dyDescent="0.25">
      <c r="A216" s="80" t="s">
        <v>2981</v>
      </c>
      <c r="B216" s="664">
        <v>43887.696620370371</v>
      </c>
      <c r="C216" s="545" t="s">
        <v>709</v>
      </c>
      <c r="D216" s="545" t="s">
        <v>709</v>
      </c>
      <c r="E216" s="545" t="s">
        <v>1693</v>
      </c>
      <c r="F216" s="545" t="s">
        <v>90</v>
      </c>
      <c r="G216" s="545" t="s">
        <v>68</v>
      </c>
      <c r="H216" s="545" t="s">
        <v>174</v>
      </c>
      <c r="I216" s="665" t="s">
        <v>2748</v>
      </c>
      <c r="J216" s="545" t="s">
        <v>2749</v>
      </c>
      <c r="K216" s="545" t="s">
        <v>2746</v>
      </c>
    </row>
    <row r="217" spans="1:11" x14ac:dyDescent="0.25">
      <c r="A217" s="80" t="s">
        <v>2982</v>
      </c>
      <c r="B217" s="664">
        <v>43887.590428240743</v>
      </c>
      <c r="C217" s="545" t="s">
        <v>709</v>
      </c>
      <c r="D217" s="545" t="s">
        <v>709</v>
      </c>
      <c r="E217" s="545" t="s">
        <v>1841</v>
      </c>
      <c r="F217" s="545" t="s">
        <v>90</v>
      </c>
      <c r="G217" s="545" t="s">
        <v>68</v>
      </c>
      <c r="H217" s="545" t="s">
        <v>2596</v>
      </c>
      <c r="I217" s="665" t="s">
        <v>2596</v>
      </c>
      <c r="J217" s="545" t="s">
        <v>2750</v>
      </c>
      <c r="K217" s="545" t="s">
        <v>2743</v>
      </c>
    </row>
    <row r="218" spans="1:11" x14ac:dyDescent="0.25">
      <c r="A218" s="80" t="s">
        <v>2983</v>
      </c>
      <c r="B218" s="664">
        <v>43887.696620370371</v>
      </c>
      <c r="C218" s="545" t="s">
        <v>709</v>
      </c>
      <c r="D218" s="545" t="s">
        <v>709</v>
      </c>
      <c r="E218" s="545" t="s">
        <v>1842</v>
      </c>
      <c r="F218" s="545" t="s">
        <v>90</v>
      </c>
      <c r="G218" s="545" t="s">
        <v>68</v>
      </c>
      <c r="H218" s="545">
        <v>1</v>
      </c>
      <c r="I218" s="666">
        <v>1</v>
      </c>
      <c r="J218" s="545" t="s">
        <v>2751</v>
      </c>
      <c r="K218" s="545" t="s">
        <v>2746</v>
      </c>
    </row>
    <row r="219" spans="1:11" x14ac:dyDescent="0.25">
      <c r="A219" s="80" t="s">
        <v>2984</v>
      </c>
      <c r="B219" s="664">
        <v>43887.698738425926</v>
      </c>
      <c r="C219" s="545" t="s">
        <v>709</v>
      </c>
      <c r="D219" s="545" t="s">
        <v>709</v>
      </c>
      <c r="E219" s="471" t="s">
        <v>1843</v>
      </c>
      <c r="F219" s="545" t="s">
        <v>90</v>
      </c>
      <c r="G219" s="545" t="s">
        <v>68</v>
      </c>
      <c r="H219" s="545" t="s">
        <v>174</v>
      </c>
      <c r="I219" s="665" t="s">
        <v>653</v>
      </c>
      <c r="J219" s="545" t="s">
        <v>2752</v>
      </c>
      <c r="K219" s="545" t="s">
        <v>2746</v>
      </c>
    </row>
    <row r="220" spans="1:11" x14ac:dyDescent="0.25">
      <c r="A220" s="80" t="s">
        <v>2985</v>
      </c>
      <c r="B220" s="664">
        <v>43887.699224537035</v>
      </c>
      <c r="C220" s="545" t="s">
        <v>709</v>
      </c>
      <c r="D220" s="545" t="s">
        <v>709</v>
      </c>
      <c r="E220" s="471" t="s">
        <v>1844</v>
      </c>
      <c r="F220" s="545" t="s">
        <v>90</v>
      </c>
      <c r="G220" s="545" t="s">
        <v>68</v>
      </c>
      <c r="H220" s="545" t="s">
        <v>174</v>
      </c>
      <c r="I220" s="665" t="s">
        <v>2596</v>
      </c>
      <c r="J220" s="545" t="s">
        <v>2753</v>
      </c>
      <c r="K220" s="545" t="s">
        <v>2746</v>
      </c>
    </row>
    <row r="221" spans="1:11" x14ac:dyDescent="0.25">
      <c r="A221" s="80" t="s">
        <v>2986</v>
      </c>
      <c r="B221" s="664">
        <v>43887.699224537035</v>
      </c>
      <c r="C221" s="545" t="s">
        <v>709</v>
      </c>
      <c r="D221" s="545" t="s">
        <v>709</v>
      </c>
      <c r="E221" s="471" t="s">
        <v>1845</v>
      </c>
      <c r="F221" s="545" t="s">
        <v>90</v>
      </c>
      <c r="G221" s="545" t="s">
        <v>68</v>
      </c>
      <c r="H221" s="545" t="s">
        <v>174</v>
      </c>
      <c r="I221" s="665" t="s">
        <v>2596</v>
      </c>
      <c r="J221" s="545" t="s">
        <v>2753</v>
      </c>
      <c r="K221" s="545" t="s">
        <v>2746</v>
      </c>
    </row>
    <row r="222" spans="1:11" x14ac:dyDescent="0.25">
      <c r="A222" s="80" t="s">
        <v>2987</v>
      </c>
      <c r="B222" s="664">
        <v>43887.699675925927</v>
      </c>
      <c r="C222" s="545" t="s">
        <v>709</v>
      </c>
      <c r="D222" s="545" t="s">
        <v>709</v>
      </c>
      <c r="E222" s="471" t="s">
        <v>1935</v>
      </c>
      <c r="F222" s="545" t="s">
        <v>90</v>
      </c>
      <c r="G222" s="545" t="s">
        <v>68</v>
      </c>
      <c r="H222" s="545" t="s">
        <v>174</v>
      </c>
      <c r="I222" s="665" t="s">
        <v>2596</v>
      </c>
      <c r="J222" s="545" t="s">
        <v>2753</v>
      </c>
      <c r="K222" s="545" t="s">
        <v>2746</v>
      </c>
    </row>
    <row r="223" spans="1:11" x14ac:dyDescent="0.25">
      <c r="A223" s="80" t="s">
        <v>2988</v>
      </c>
      <c r="B223" s="664">
        <v>43887.699953703705</v>
      </c>
      <c r="C223" s="545" t="s">
        <v>709</v>
      </c>
      <c r="D223" s="545" t="s">
        <v>709</v>
      </c>
      <c r="E223" s="471" t="s">
        <v>1936</v>
      </c>
      <c r="F223" s="545" t="s">
        <v>90</v>
      </c>
      <c r="G223" s="545" t="s">
        <v>68</v>
      </c>
      <c r="H223" s="545" t="s">
        <v>174</v>
      </c>
      <c r="I223" s="665" t="s">
        <v>2596</v>
      </c>
      <c r="J223" s="545" t="s">
        <v>2753</v>
      </c>
      <c r="K223" s="545" t="s">
        <v>2746</v>
      </c>
    </row>
    <row r="224" spans="1:11" x14ac:dyDescent="0.25">
      <c r="A224" s="80" t="s">
        <v>2989</v>
      </c>
      <c r="B224" s="664">
        <v>43887.706030092595</v>
      </c>
      <c r="C224" s="545" t="s">
        <v>709</v>
      </c>
      <c r="D224" s="545" t="s">
        <v>709</v>
      </c>
      <c r="E224" s="471" t="s">
        <v>2137</v>
      </c>
      <c r="F224" s="545" t="s">
        <v>90</v>
      </c>
      <c r="G224" s="545" t="s">
        <v>68</v>
      </c>
      <c r="H224" s="545" t="s">
        <v>2754</v>
      </c>
      <c r="I224" s="665" t="s">
        <v>2754</v>
      </c>
      <c r="J224" s="545" t="s">
        <v>2755</v>
      </c>
      <c r="K224" s="545" t="s">
        <v>2746</v>
      </c>
    </row>
    <row r="225" spans="1:11" x14ac:dyDescent="0.25">
      <c r="A225" s="80" t="s">
        <v>2990</v>
      </c>
      <c r="B225" s="664">
        <v>43887.706608796296</v>
      </c>
      <c r="C225" s="545" t="s">
        <v>709</v>
      </c>
      <c r="D225" s="545" t="s">
        <v>709</v>
      </c>
      <c r="E225" s="545" t="s">
        <v>2199</v>
      </c>
      <c r="F225" s="545" t="s">
        <v>90</v>
      </c>
      <c r="G225" s="545" t="s">
        <v>68</v>
      </c>
      <c r="H225" s="545" t="s">
        <v>2596</v>
      </c>
      <c r="I225" s="665" t="s">
        <v>2596</v>
      </c>
      <c r="J225" s="545" t="s">
        <v>3134</v>
      </c>
      <c r="K225" s="545" t="s">
        <v>2743</v>
      </c>
    </row>
    <row r="226" spans="1:11" x14ac:dyDescent="0.25">
      <c r="A226" s="80" t="s">
        <v>2991</v>
      </c>
      <c r="B226" s="664">
        <v>43887.707060185188</v>
      </c>
      <c r="C226" s="545" t="s">
        <v>709</v>
      </c>
      <c r="D226" s="545" t="s">
        <v>709</v>
      </c>
      <c r="E226" s="545" t="s">
        <v>2200</v>
      </c>
      <c r="F226" s="545" t="s">
        <v>90</v>
      </c>
      <c r="G226" s="545" t="s">
        <v>68</v>
      </c>
      <c r="H226" s="109">
        <v>0.1</v>
      </c>
      <c r="I226" s="665">
        <v>0.1</v>
      </c>
      <c r="J226" s="545" t="s">
        <v>3135</v>
      </c>
      <c r="K226" s="545" t="s">
        <v>2743</v>
      </c>
    </row>
    <row r="227" spans="1:11" x14ac:dyDescent="0.25">
      <c r="A227" s="80" t="s">
        <v>2992</v>
      </c>
      <c r="B227" s="664">
        <v>43887.707546296297</v>
      </c>
      <c r="C227" s="545" t="s">
        <v>709</v>
      </c>
      <c r="D227" s="545" t="s">
        <v>709</v>
      </c>
      <c r="E227" s="545" t="s">
        <v>2201</v>
      </c>
      <c r="F227" s="545" t="s">
        <v>90</v>
      </c>
      <c r="G227" s="545" t="s">
        <v>68</v>
      </c>
      <c r="H227" s="109">
        <v>0</v>
      </c>
      <c r="I227" s="665">
        <v>0.15</v>
      </c>
      <c r="J227" s="545" t="s">
        <v>3136</v>
      </c>
      <c r="K227" s="545" t="s">
        <v>2743</v>
      </c>
    </row>
    <row r="228" spans="1:11" x14ac:dyDescent="0.25">
      <c r="A228" s="80" t="s">
        <v>2993</v>
      </c>
      <c r="B228" s="664">
        <v>43887.708055555559</v>
      </c>
      <c r="C228" s="545" t="s">
        <v>709</v>
      </c>
      <c r="D228" s="545" t="s">
        <v>709</v>
      </c>
      <c r="E228" s="545" t="s">
        <v>2261</v>
      </c>
      <c r="F228" s="545" t="s">
        <v>90</v>
      </c>
      <c r="G228" s="545" t="s">
        <v>68</v>
      </c>
      <c r="H228" s="109">
        <v>0.05</v>
      </c>
      <c r="I228" s="665">
        <v>0.05</v>
      </c>
      <c r="J228" s="545" t="s">
        <v>3137</v>
      </c>
      <c r="K228" s="545" t="s">
        <v>2743</v>
      </c>
    </row>
    <row r="229" spans="1:11" x14ac:dyDescent="0.25">
      <c r="A229" s="80" t="s">
        <v>2994</v>
      </c>
      <c r="B229" s="664">
        <v>43887.654143518521</v>
      </c>
      <c r="C229" s="545" t="s">
        <v>634</v>
      </c>
      <c r="D229" s="545" t="s">
        <v>1278</v>
      </c>
      <c r="E229" s="545" t="s">
        <v>1761</v>
      </c>
      <c r="F229" s="545" t="s">
        <v>90</v>
      </c>
      <c r="G229" s="545" t="s">
        <v>68</v>
      </c>
      <c r="H229" s="545" t="s">
        <v>2596</v>
      </c>
      <c r="I229" s="665" t="s">
        <v>2596</v>
      </c>
      <c r="J229" s="545" t="s">
        <v>2756</v>
      </c>
      <c r="K229" s="545" t="s">
        <v>2757</v>
      </c>
    </row>
    <row r="230" spans="1:11" x14ac:dyDescent="0.25">
      <c r="A230" s="80" t="s">
        <v>2995</v>
      </c>
      <c r="B230" s="664">
        <v>43887.655763888892</v>
      </c>
      <c r="C230" s="545" t="s">
        <v>634</v>
      </c>
      <c r="D230" s="545" t="s">
        <v>1278</v>
      </c>
      <c r="E230" s="545" t="s">
        <v>1762</v>
      </c>
      <c r="F230" s="545" t="s">
        <v>90</v>
      </c>
      <c r="G230" s="545" t="s">
        <v>68</v>
      </c>
      <c r="H230" s="545" t="s">
        <v>2596</v>
      </c>
      <c r="I230" s="665" t="s">
        <v>2596</v>
      </c>
      <c r="J230" s="545" t="s">
        <v>2758</v>
      </c>
      <c r="K230" s="545" t="s">
        <v>2757</v>
      </c>
    </row>
    <row r="231" spans="1:11" x14ac:dyDescent="0.25">
      <c r="A231" s="80" t="s">
        <v>2996</v>
      </c>
      <c r="B231" s="664">
        <v>43887.657407407409</v>
      </c>
      <c r="C231" s="545" t="s">
        <v>634</v>
      </c>
      <c r="D231" s="545" t="s">
        <v>1278</v>
      </c>
      <c r="E231" s="545" t="s">
        <v>1763</v>
      </c>
      <c r="F231" s="545" t="s">
        <v>90</v>
      </c>
      <c r="G231" s="545" t="s">
        <v>68</v>
      </c>
      <c r="H231" s="545" t="s">
        <v>2625</v>
      </c>
      <c r="I231" s="665" t="s">
        <v>2625</v>
      </c>
      <c r="J231" s="545" t="s">
        <v>2759</v>
      </c>
      <c r="K231" s="545" t="s">
        <v>2757</v>
      </c>
    </row>
    <row r="232" spans="1:11" x14ac:dyDescent="0.25">
      <c r="A232" s="80" t="s">
        <v>2997</v>
      </c>
      <c r="B232" s="664">
        <v>43887.666284722225</v>
      </c>
      <c r="C232" s="545" t="s">
        <v>634</v>
      </c>
      <c r="D232" s="545" t="s">
        <v>1278</v>
      </c>
      <c r="E232" s="545" t="s">
        <v>1764</v>
      </c>
      <c r="F232" s="545" t="s">
        <v>90</v>
      </c>
      <c r="G232" s="545" t="s">
        <v>68</v>
      </c>
      <c r="H232" s="545" t="s">
        <v>2760</v>
      </c>
      <c r="I232" s="665" t="s">
        <v>2760</v>
      </c>
      <c r="J232" s="545" t="s">
        <v>2761</v>
      </c>
      <c r="K232" s="545" t="s">
        <v>2757</v>
      </c>
    </row>
    <row r="233" spans="1:11" x14ac:dyDescent="0.25">
      <c r="A233" s="80" t="s">
        <v>2998</v>
      </c>
      <c r="B233" s="664">
        <v>43887.667534722219</v>
      </c>
      <c r="C233" s="545" t="s">
        <v>634</v>
      </c>
      <c r="D233" s="545" t="s">
        <v>1278</v>
      </c>
      <c r="E233" s="545" t="s">
        <v>1765</v>
      </c>
      <c r="F233" s="545" t="s">
        <v>90</v>
      </c>
      <c r="G233" s="545" t="s">
        <v>68</v>
      </c>
      <c r="H233" s="545" t="s">
        <v>2625</v>
      </c>
      <c r="I233" s="665" t="s">
        <v>2625</v>
      </c>
      <c r="J233" s="545" t="s">
        <v>2762</v>
      </c>
      <c r="K233" s="545" t="s">
        <v>2757</v>
      </c>
    </row>
    <row r="234" spans="1:11" x14ac:dyDescent="0.25">
      <c r="A234" s="80" t="s">
        <v>2999</v>
      </c>
      <c r="B234" s="664">
        <v>43887.669166666667</v>
      </c>
      <c r="C234" s="545" t="s">
        <v>634</v>
      </c>
      <c r="D234" s="545" t="s">
        <v>1278</v>
      </c>
      <c r="E234" s="545" t="s">
        <v>1766</v>
      </c>
      <c r="F234" s="545" t="s">
        <v>90</v>
      </c>
      <c r="G234" s="545" t="s">
        <v>68</v>
      </c>
      <c r="H234" s="545" t="s">
        <v>2763</v>
      </c>
      <c r="I234" s="665" t="s">
        <v>2763</v>
      </c>
      <c r="J234" s="545" t="s">
        <v>2764</v>
      </c>
      <c r="K234" s="545" t="s">
        <v>2757</v>
      </c>
    </row>
    <row r="235" spans="1:11" x14ac:dyDescent="0.25">
      <c r="A235" s="80" t="s">
        <v>3000</v>
      </c>
      <c r="B235" s="664">
        <v>43887.673807870371</v>
      </c>
      <c r="C235" s="545" t="s">
        <v>634</v>
      </c>
      <c r="D235" s="545" t="s">
        <v>1278</v>
      </c>
      <c r="E235" s="545" t="s">
        <v>1767</v>
      </c>
      <c r="F235" s="545" t="s">
        <v>90</v>
      </c>
      <c r="G235" s="545" t="s">
        <v>68</v>
      </c>
      <c r="H235" s="545" t="s">
        <v>2649</v>
      </c>
      <c r="I235" s="665" t="s">
        <v>2649</v>
      </c>
      <c r="J235" s="545" t="s">
        <v>2765</v>
      </c>
      <c r="K235" s="545" t="s">
        <v>2757</v>
      </c>
    </row>
    <row r="236" spans="1:11" x14ac:dyDescent="0.25">
      <c r="A236" s="80" t="s">
        <v>3001</v>
      </c>
      <c r="B236" s="664">
        <v>43887.674641203703</v>
      </c>
      <c r="C236" s="545" t="s">
        <v>634</v>
      </c>
      <c r="D236" s="545" t="s">
        <v>1278</v>
      </c>
      <c r="E236" s="545" t="s">
        <v>1768</v>
      </c>
      <c r="F236" s="545" t="s">
        <v>90</v>
      </c>
      <c r="G236" s="545" t="s">
        <v>68</v>
      </c>
      <c r="H236" s="545" t="s">
        <v>2649</v>
      </c>
      <c r="I236" s="665" t="s">
        <v>2649</v>
      </c>
      <c r="J236" s="545" t="s">
        <v>2766</v>
      </c>
      <c r="K236" s="545" t="s">
        <v>2757</v>
      </c>
    </row>
    <row r="237" spans="1:11" x14ac:dyDescent="0.25">
      <c r="A237" s="80" t="s">
        <v>3002</v>
      </c>
      <c r="B237" s="664">
        <v>43887.67931712963</v>
      </c>
      <c r="C237" s="545" t="s">
        <v>634</v>
      </c>
      <c r="D237" s="545" t="s">
        <v>1278</v>
      </c>
      <c r="E237" s="545" t="s">
        <v>1769</v>
      </c>
      <c r="F237" s="545" t="s">
        <v>90</v>
      </c>
      <c r="G237" s="545" t="s">
        <v>68</v>
      </c>
      <c r="H237" s="545" t="s">
        <v>2760</v>
      </c>
      <c r="I237" s="665" t="s">
        <v>2760</v>
      </c>
      <c r="J237" s="545" t="s">
        <v>2767</v>
      </c>
      <c r="K237" s="545" t="s">
        <v>2757</v>
      </c>
    </row>
    <row r="238" spans="1:11" x14ac:dyDescent="0.25">
      <c r="A238" s="545" t="s">
        <v>3070</v>
      </c>
      <c r="B238" s="664">
        <v>43887.696157407408</v>
      </c>
      <c r="C238" s="545" t="s">
        <v>634</v>
      </c>
      <c r="D238" s="545" t="s">
        <v>634</v>
      </c>
      <c r="E238" s="545" t="s">
        <v>2366</v>
      </c>
      <c r="F238" s="545" t="s">
        <v>90</v>
      </c>
      <c r="G238" s="545" t="s">
        <v>68</v>
      </c>
      <c r="H238" s="545">
        <v>0</v>
      </c>
      <c r="I238" s="665">
        <v>0</v>
      </c>
      <c r="J238" s="545" t="s">
        <v>3006</v>
      </c>
      <c r="K238" s="545" t="s">
        <v>3007</v>
      </c>
    </row>
    <row r="239" spans="1:11" x14ac:dyDescent="0.25">
      <c r="A239" s="545" t="s">
        <v>3071</v>
      </c>
      <c r="B239" s="664">
        <v>43887.703159722223</v>
      </c>
      <c r="C239" s="545" t="s">
        <v>634</v>
      </c>
      <c r="D239" s="545" t="s">
        <v>634</v>
      </c>
      <c r="E239" s="545" t="s">
        <v>2367</v>
      </c>
      <c r="F239" s="545" t="s">
        <v>90</v>
      </c>
      <c r="G239" s="545" t="s">
        <v>68</v>
      </c>
      <c r="H239" s="545" t="s">
        <v>3004</v>
      </c>
      <c r="I239" s="665" t="s">
        <v>3003</v>
      </c>
      <c r="J239" s="545" t="s">
        <v>3008</v>
      </c>
      <c r="K239" s="545" t="s">
        <v>3007</v>
      </c>
    </row>
    <row r="240" spans="1:11" x14ac:dyDescent="0.25">
      <c r="A240" s="545" t="s">
        <v>3072</v>
      </c>
      <c r="B240" s="664">
        <v>43887.70449074074</v>
      </c>
      <c r="C240" s="545" t="s">
        <v>634</v>
      </c>
      <c r="D240" s="545" t="s">
        <v>634</v>
      </c>
      <c r="E240" s="545" t="s">
        <v>2368</v>
      </c>
      <c r="F240" s="545" t="s">
        <v>90</v>
      </c>
      <c r="G240" s="545" t="s">
        <v>68</v>
      </c>
      <c r="H240" s="545" t="s">
        <v>3004</v>
      </c>
      <c r="I240" s="665" t="s">
        <v>3004</v>
      </c>
      <c r="J240" s="545" t="s">
        <v>3009</v>
      </c>
      <c r="K240" s="545" t="s">
        <v>3007</v>
      </c>
    </row>
    <row r="241" spans="1:11" x14ac:dyDescent="0.25">
      <c r="A241" s="545" t="s">
        <v>3073</v>
      </c>
      <c r="B241" s="664">
        <v>43887.706226851849</v>
      </c>
      <c r="C241" s="545" t="s">
        <v>634</v>
      </c>
      <c r="D241" s="545" t="s">
        <v>634</v>
      </c>
      <c r="E241" s="545" t="s">
        <v>2471</v>
      </c>
      <c r="F241" s="545" t="s">
        <v>90</v>
      </c>
      <c r="G241" s="545" t="s">
        <v>68</v>
      </c>
      <c r="H241" s="545" t="s">
        <v>2748</v>
      </c>
      <c r="I241" s="665" t="s">
        <v>2748</v>
      </c>
      <c r="J241" s="545" t="s">
        <v>3010</v>
      </c>
      <c r="K241" s="545" t="s">
        <v>3007</v>
      </c>
    </row>
    <row r="242" spans="1:11" x14ac:dyDescent="0.25">
      <c r="A242" s="545" t="s">
        <v>3074</v>
      </c>
      <c r="B242" s="664">
        <v>43887.708067129628</v>
      </c>
      <c r="C242" s="545" t="s">
        <v>634</v>
      </c>
      <c r="D242" s="545" t="s">
        <v>634</v>
      </c>
      <c r="E242" s="545" t="s">
        <v>2472</v>
      </c>
      <c r="F242" s="545" t="s">
        <v>90</v>
      </c>
      <c r="G242" s="545" t="s">
        <v>68</v>
      </c>
      <c r="H242" s="545" t="s">
        <v>3005</v>
      </c>
      <c r="I242" s="665" t="s">
        <v>3005</v>
      </c>
      <c r="J242" s="545" t="s">
        <v>3011</v>
      </c>
      <c r="K242" s="545" t="s">
        <v>3007</v>
      </c>
    </row>
    <row r="243" spans="1:11" x14ac:dyDescent="0.25">
      <c r="A243" s="545" t="s">
        <v>3075</v>
      </c>
      <c r="B243" s="664">
        <v>43887.710069444445</v>
      </c>
      <c r="C243" s="545" t="s">
        <v>634</v>
      </c>
      <c r="D243" s="545" t="s">
        <v>634</v>
      </c>
      <c r="E243" s="545" t="s">
        <v>2473</v>
      </c>
      <c r="F243" s="545" t="s">
        <v>90</v>
      </c>
      <c r="G243" s="545" t="s">
        <v>68</v>
      </c>
      <c r="H243" s="545" t="s">
        <v>2748</v>
      </c>
      <c r="I243" s="665" t="s">
        <v>2748</v>
      </c>
      <c r="J243" s="545" t="s">
        <v>3012</v>
      </c>
      <c r="K243" s="545" t="s">
        <v>3007</v>
      </c>
    </row>
    <row r="244" spans="1:11" x14ac:dyDescent="0.25">
      <c r="A244" s="545" t="s">
        <v>3076</v>
      </c>
      <c r="B244" s="664">
        <v>43887.711678240739</v>
      </c>
      <c r="C244" s="545" t="s">
        <v>634</v>
      </c>
      <c r="D244" s="545" t="s">
        <v>634</v>
      </c>
      <c r="E244" s="545" t="s">
        <v>2474</v>
      </c>
      <c r="F244" s="545" t="s">
        <v>90</v>
      </c>
      <c r="G244" s="545" t="s">
        <v>68</v>
      </c>
      <c r="H244" s="545" t="s">
        <v>2748</v>
      </c>
      <c r="I244" s="665" t="s">
        <v>2748</v>
      </c>
      <c r="J244" s="545" t="s">
        <v>3013</v>
      </c>
      <c r="K244" s="545" t="s">
        <v>3007</v>
      </c>
    </row>
    <row r="245" spans="1:11" x14ac:dyDescent="0.25">
      <c r="A245" s="545" t="s">
        <v>3077</v>
      </c>
      <c r="B245" s="664">
        <v>43887.713449074072</v>
      </c>
      <c r="C245" s="545" t="s">
        <v>634</v>
      </c>
      <c r="D245" s="545" t="s">
        <v>634</v>
      </c>
      <c r="E245" s="545" t="s">
        <v>2476</v>
      </c>
      <c r="F245" s="545" t="s">
        <v>90</v>
      </c>
      <c r="G245" s="545" t="s">
        <v>68</v>
      </c>
      <c r="H245" s="545" t="s">
        <v>2760</v>
      </c>
      <c r="I245" s="665" t="s">
        <v>2760</v>
      </c>
      <c r="J245" s="545" t="s">
        <v>3014</v>
      </c>
      <c r="K245" s="545" t="s">
        <v>3007</v>
      </c>
    </row>
    <row r="246" spans="1:11" x14ac:dyDescent="0.25">
      <c r="A246" s="545" t="s">
        <v>3078</v>
      </c>
      <c r="B246" s="664">
        <v>43887.691666666666</v>
      </c>
      <c r="C246" s="545" t="s">
        <v>706</v>
      </c>
      <c r="D246" s="545" t="s">
        <v>1275</v>
      </c>
      <c r="E246" s="545" t="s">
        <v>1650</v>
      </c>
      <c r="F246" s="545" t="s">
        <v>90</v>
      </c>
      <c r="G246" s="545" t="s">
        <v>68</v>
      </c>
      <c r="H246" s="545" t="s">
        <v>3016</v>
      </c>
      <c r="I246" s="665" t="s">
        <v>3016</v>
      </c>
      <c r="J246" s="545" t="s">
        <v>3017</v>
      </c>
      <c r="K246" s="545" t="s">
        <v>3018</v>
      </c>
    </row>
    <row r="247" spans="1:11" x14ac:dyDescent="0.25">
      <c r="A247" s="545" t="s">
        <v>3079</v>
      </c>
      <c r="B247" s="664">
        <v>43887.696736111109</v>
      </c>
      <c r="C247" s="545" t="s">
        <v>706</v>
      </c>
      <c r="D247" s="545" t="s">
        <v>1275</v>
      </c>
      <c r="E247" s="545" t="s">
        <v>1651</v>
      </c>
      <c r="F247" s="545" t="s">
        <v>90</v>
      </c>
      <c r="G247" s="545" t="s">
        <v>68</v>
      </c>
      <c r="H247" s="545" t="s">
        <v>2596</v>
      </c>
      <c r="I247" s="665" t="s">
        <v>2596</v>
      </c>
      <c r="J247" s="545" t="s">
        <v>3019</v>
      </c>
      <c r="K247" s="545" t="s">
        <v>3018</v>
      </c>
    </row>
    <row r="248" spans="1:11" x14ac:dyDescent="0.25">
      <c r="A248" s="545" t="s">
        <v>3080</v>
      </c>
      <c r="B248" s="664">
        <v>43887.69866898148</v>
      </c>
      <c r="C248" s="545" t="s">
        <v>706</v>
      </c>
      <c r="D248" s="545" t="s">
        <v>1275</v>
      </c>
      <c r="E248" s="545" t="s">
        <v>1652</v>
      </c>
      <c r="F248" s="545" t="s">
        <v>90</v>
      </c>
      <c r="G248" s="545" t="s">
        <v>68</v>
      </c>
      <c r="H248" s="545" t="s">
        <v>657</v>
      </c>
      <c r="I248" s="665" t="s">
        <v>657</v>
      </c>
      <c r="J248" s="545" t="s">
        <v>3020</v>
      </c>
      <c r="K248" s="545" t="s">
        <v>3018</v>
      </c>
    </row>
    <row r="249" spans="1:11" x14ac:dyDescent="0.25">
      <c r="A249" s="545" t="s">
        <v>3081</v>
      </c>
      <c r="B249" s="664">
        <v>43887.700335648151</v>
      </c>
      <c r="C249" s="545" t="s">
        <v>706</v>
      </c>
      <c r="D249" s="545" t="s">
        <v>1275</v>
      </c>
      <c r="E249" s="545" t="s">
        <v>1653</v>
      </c>
      <c r="F249" s="545" t="s">
        <v>90</v>
      </c>
      <c r="G249" s="545" t="s">
        <v>68</v>
      </c>
      <c r="H249" s="545" t="s">
        <v>685</v>
      </c>
      <c r="I249" s="665" t="s">
        <v>685</v>
      </c>
      <c r="J249" s="545" t="s">
        <v>3021</v>
      </c>
      <c r="K249" s="545" t="s">
        <v>3018</v>
      </c>
    </row>
    <row r="250" spans="1:11" x14ac:dyDescent="0.25">
      <c r="A250" s="545" t="s">
        <v>3082</v>
      </c>
      <c r="B250" s="664">
        <v>43887.701527777775</v>
      </c>
      <c r="C250" s="545" t="s">
        <v>706</v>
      </c>
      <c r="D250" s="545" t="s">
        <v>1275</v>
      </c>
      <c r="E250" s="545" t="s">
        <v>1654</v>
      </c>
      <c r="F250" s="545" t="s">
        <v>90</v>
      </c>
      <c r="G250" s="545" t="s">
        <v>68</v>
      </c>
      <c r="H250" s="545" t="s">
        <v>705</v>
      </c>
      <c r="I250" s="665" t="s">
        <v>705</v>
      </c>
      <c r="J250" s="545" t="s">
        <v>3022</v>
      </c>
      <c r="K250" s="545" t="s">
        <v>3018</v>
      </c>
    </row>
    <row r="251" spans="1:11" x14ac:dyDescent="0.25">
      <c r="A251" s="545" t="s">
        <v>3083</v>
      </c>
      <c r="B251" s="664">
        <v>43887.702916666669</v>
      </c>
      <c r="C251" s="545" t="s">
        <v>706</v>
      </c>
      <c r="D251" s="545" t="s">
        <v>1275</v>
      </c>
      <c r="E251" s="545" t="s">
        <v>1655</v>
      </c>
      <c r="F251" s="545" t="s">
        <v>90</v>
      </c>
      <c r="G251" s="545" t="s">
        <v>68</v>
      </c>
      <c r="H251" s="545" t="s">
        <v>2596</v>
      </c>
      <c r="I251" s="665" t="s">
        <v>2596</v>
      </c>
      <c r="J251" s="545" t="s">
        <v>3023</v>
      </c>
      <c r="K251" s="545" t="s">
        <v>3018</v>
      </c>
    </row>
    <row r="252" spans="1:11" x14ac:dyDescent="0.25">
      <c r="A252" s="545" t="s">
        <v>3084</v>
      </c>
      <c r="B252" s="664">
        <v>43887.704224537039</v>
      </c>
      <c r="C252" s="545" t="s">
        <v>706</v>
      </c>
      <c r="D252" s="545" t="s">
        <v>1275</v>
      </c>
      <c r="E252" s="545" t="s">
        <v>1656</v>
      </c>
      <c r="F252" s="545" t="s">
        <v>90</v>
      </c>
      <c r="G252" s="545" t="s">
        <v>68</v>
      </c>
      <c r="H252" s="545" t="s">
        <v>2596</v>
      </c>
      <c r="I252" s="665" t="s">
        <v>2596</v>
      </c>
      <c r="J252" s="545" t="s">
        <v>3024</v>
      </c>
      <c r="K252" s="545" t="s">
        <v>3018</v>
      </c>
    </row>
    <row r="253" spans="1:11" x14ac:dyDescent="0.25">
      <c r="A253" s="545" t="s">
        <v>3085</v>
      </c>
      <c r="B253" s="664">
        <v>43887.70584490741</v>
      </c>
      <c r="C253" s="545" t="s">
        <v>706</v>
      </c>
      <c r="D253" s="545" t="s">
        <v>1275</v>
      </c>
      <c r="E253" s="545" t="s">
        <v>1657</v>
      </c>
      <c r="F253" s="545" t="s">
        <v>90</v>
      </c>
      <c r="G253" s="545" t="s">
        <v>68</v>
      </c>
      <c r="H253" s="545" t="s">
        <v>2596</v>
      </c>
      <c r="I253" s="665" t="s">
        <v>2596</v>
      </c>
      <c r="J253" s="545" t="s">
        <v>3025</v>
      </c>
      <c r="K253" s="545" t="s">
        <v>3018</v>
      </c>
    </row>
    <row r="254" spans="1:11" x14ac:dyDescent="0.25">
      <c r="A254" s="545" t="s">
        <v>3086</v>
      </c>
      <c r="B254" s="664">
        <v>43887.707337962966</v>
      </c>
      <c r="C254" s="545" t="s">
        <v>706</v>
      </c>
      <c r="D254" s="545" t="s">
        <v>1275</v>
      </c>
      <c r="E254" s="545" t="s">
        <v>1658</v>
      </c>
      <c r="F254" s="545" t="s">
        <v>90</v>
      </c>
      <c r="G254" s="545" t="s">
        <v>68</v>
      </c>
      <c r="H254" s="545" t="s">
        <v>2596</v>
      </c>
      <c r="I254" s="665" t="s">
        <v>2596</v>
      </c>
      <c r="J254" s="545" t="s">
        <v>3026</v>
      </c>
      <c r="K254" s="545" t="s">
        <v>3018</v>
      </c>
    </row>
    <row r="255" spans="1:11" x14ac:dyDescent="0.25">
      <c r="A255" s="545" t="s">
        <v>3087</v>
      </c>
      <c r="B255" s="664">
        <v>43887.709189814814</v>
      </c>
      <c r="C255" s="545" t="s">
        <v>706</v>
      </c>
      <c r="D255" s="545" t="s">
        <v>1275</v>
      </c>
      <c r="E255" s="545" t="s">
        <v>1659</v>
      </c>
      <c r="F255" s="545" t="s">
        <v>90</v>
      </c>
      <c r="G255" s="545" t="s">
        <v>68</v>
      </c>
      <c r="H255" s="545" t="s">
        <v>2596</v>
      </c>
      <c r="I255" s="665" t="s">
        <v>2596</v>
      </c>
      <c r="J255" s="545" t="s">
        <v>3027</v>
      </c>
      <c r="K255" s="545" t="s">
        <v>3018</v>
      </c>
    </row>
    <row r="256" spans="1:11" x14ac:dyDescent="0.25">
      <c r="A256" s="545" t="s">
        <v>3088</v>
      </c>
      <c r="B256" s="664">
        <v>43887.778113425928</v>
      </c>
      <c r="C256" s="545" t="s">
        <v>706</v>
      </c>
      <c r="D256" s="545" t="s">
        <v>1275</v>
      </c>
      <c r="E256" s="545" t="s">
        <v>1660</v>
      </c>
      <c r="F256" s="545" t="s">
        <v>90</v>
      </c>
      <c r="G256" s="545" t="s">
        <v>68</v>
      </c>
      <c r="H256" s="545" t="s">
        <v>2596</v>
      </c>
      <c r="I256" s="665" t="s">
        <v>2596</v>
      </c>
      <c r="J256" s="545" t="s">
        <v>3028</v>
      </c>
      <c r="K256" s="545" t="s">
        <v>3018</v>
      </c>
    </row>
    <row r="257" spans="1:11" x14ac:dyDescent="0.25">
      <c r="A257" s="545" t="s">
        <v>3089</v>
      </c>
      <c r="B257" s="664">
        <v>43887.779548611114</v>
      </c>
      <c r="C257" s="545" t="s">
        <v>706</v>
      </c>
      <c r="D257" s="545" t="s">
        <v>1275</v>
      </c>
      <c r="E257" s="545" t="s">
        <v>1661</v>
      </c>
      <c r="F257" s="545" t="s">
        <v>90</v>
      </c>
      <c r="G257" s="545" t="s">
        <v>68</v>
      </c>
      <c r="H257" s="545" t="s">
        <v>2596</v>
      </c>
      <c r="I257" s="665" t="s">
        <v>2596</v>
      </c>
      <c r="J257" s="545" t="s">
        <v>3029</v>
      </c>
      <c r="K257" s="545" t="s">
        <v>3018</v>
      </c>
    </row>
    <row r="258" spans="1:11" x14ac:dyDescent="0.25">
      <c r="A258" s="545" t="s">
        <v>3090</v>
      </c>
      <c r="B258" s="664">
        <v>43887.78056712963</v>
      </c>
      <c r="C258" s="545" t="s">
        <v>706</v>
      </c>
      <c r="D258" s="545" t="s">
        <v>1275</v>
      </c>
      <c r="E258" s="545" t="s">
        <v>1821</v>
      </c>
      <c r="F258" s="545" t="s">
        <v>90</v>
      </c>
      <c r="G258" s="545" t="s">
        <v>68</v>
      </c>
      <c r="H258" s="545" t="s">
        <v>2596</v>
      </c>
      <c r="I258" s="665" t="s">
        <v>2596</v>
      </c>
      <c r="J258" s="545" t="s">
        <v>3030</v>
      </c>
      <c r="K258" s="545" t="s">
        <v>3018</v>
      </c>
    </row>
    <row r="259" spans="1:11" x14ac:dyDescent="0.25">
      <c r="A259" s="545" t="s">
        <v>3091</v>
      </c>
      <c r="B259" s="664">
        <v>43887.714131944442</v>
      </c>
      <c r="C259" s="545" t="s">
        <v>706</v>
      </c>
      <c r="D259" s="545" t="s">
        <v>1274</v>
      </c>
      <c r="E259" s="545" t="s">
        <v>1822</v>
      </c>
      <c r="F259" s="545" t="s">
        <v>90</v>
      </c>
      <c r="G259" s="545" t="s">
        <v>68</v>
      </c>
      <c r="H259" s="545" t="s">
        <v>3031</v>
      </c>
      <c r="I259" s="665" t="s">
        <v>3031</v>
      </c>
      <c r="J259" s="545" t="s">
        <v>3032</v>
      </c>
      <c r="K259" s="545" t="s">
        <v>3018</v>
      </c>
    </row>
    <row r="260" spans="1:11" x14ac:dyDescent="0.25">
      <c r="A260" s="545" t="s">
        <v>3092</v>
      </c>
      <c r="B260" s="664">
        <v>43887.715729166666</v>
      </c>
      <c r="C260" s="545" t="s">
        <v>706</v>
      </c>
      <c r="D260" s="545" t="s">
        <v>1274</v>
      </c>
      <c r="E260" s="545" t="s">
        <v>1823</v>
      </c>
      <c r="F260" s="545" t="s">
        <v>90</v>
      </c>
      <c r="G260" s="545" t="s">
        <v>68</v>
      </c>
      <c r="H260" s="545" t="s">
        <v>657</v>
      </c>
      <c r="I260" s="665" t="s">
        <v>657</v>
      </c>
      <c r="J260" s="545" t="s">
        <v>3033</v>
      </c>
      <c r="K260" s="545" t="s">
        <v>3018</v>
      </c>
    </row>
    <row r="261" spans="1:11" x14ac:dyDescent="0.25">
      <c r="A261" s="545" t="s">
        <v>3093</v>
      </c>
      <c r="B261" s="664">
        <v>43887.717465277776</v>
      </c>
      <c r="C261" s="545" t="s">
        <v>706</v>
      </c>
      <c r="D261" s="545" t="s">
        <v>1274</v>
      </c>
      <c r="E261" s="471" t="s">
        <v>1824</v>
      </c>
      <c r="F261" s="545" t="s">
        <v>90</v>
      </c>
      <c r="G261" s="545" t="s">
        <v>68</v>
      </c>
      <c r="H261" s="545" t="s">
        <v>657</v>
      </c>
      <c r="I261" s="665" t="s">
        <v>657</v>
      </c>
      <c r="J261" s="545" t="s">
        <v>3034</v>
      </c>
      <c r="K261" s="545" t="s">
        <v>3018</v>
      </c>
    </row>
    <row r="262" spans="1:11" x14ac:dyDescent="0.25">
      <c r="A262" s="545" t="s">
        <v>3094</v>
      </c>
      <c r="B262" s="664">
        <v>43887.719733796293</v>
      </c>
      <c r="C262" s="545" t="s">
        <v>706</v>
      </c>
      <c r="D262" s="545" t="s">
        <v>1274</v>
      </c>
      <c r="E262" s="471" t="s">
        <v>1825</v>
      </c>
      <c r="F262" s="545" t="s">
        <v>90</v>
      </c>
      <c r="G262" s="545" t="s">
        <v>68</v>
      </c>
      <c r="H262" s="545" t="s">
        <v>2596</v>
      </c>
      <c r="I262" s="665" t="s">
        <v>2748</v>
      </c>
      <c r="J262" s="545" t="s">
        <v>3035</v>
      </c>
      <c r="K262" s="545" t="s">
        <v>3018</v>
      </c>
    </row>
    <row r="263" spans="1:11" x14ac:dyDescent="0.25">
      <c r="A263" s="545" t="s">
        <v>3095</v>
      </c>
      <c r="B263" s="664">
        <v>43887.721412037034</v>
      </c>
      <c r="C263" s="545" t="s">
        <v>706</v>
      </c>
      <c r="D263" s="545" t="s">
        <v>1274</v>
      </c>
      <c r="E263" s="471" t="s">
        <v>1826</v>
      </c>
      <c r="F263" s="545" t="s">
        <v>90</v>
      </c>
      <c r="G263" s="545" t="s">
        <v>68</v>
      </c>
      <c r="H263" s="545" t="s">
        <v>653</v>
      </c>
      <c r="I263" s="665" t="s">
        <v>653</v>
      </c>
      <c r="J263" s="545" t="s">
        <v>3036</v>
      </c>
      <c r="K263" s="545" t="s">
        <v>3018</v>
      </c>
    </row>
    <row r="264" spans="1:11" x14ac:dyDescent="0.25">
      <c r="A264" s="545" t="s">
        <v>3096</v>
      </c>
      <c r="B264" s="664">
        <v>43887.723611111112</v>
      </c>
      <c r="C264" s="545" t="s">
        <v>706</v>
      </c>
      <c r="D264" s="545" t="s">
        <v>1274</v>
      </c>
      <c r="E264" s="471" t="s">
        <v>1827</v>
      </c>
      <c r="F264" s="545" t="s">
        <v>90</v>
      </c>
      <c r="G264" s="545" t="s">
        <v>68</v>
      </c>
      <c r="H264" s="545" t="s">
        <v>2596</v>
      </c>
      <c r="I264" s="665" t="s">
        <v>2748</v>
      </c>
      <c r="J264" s="545" t="s">
        <v>3037</v>
      </c>
      <c r="K264" s="545" t="s">
        <v>3018</v>
      </c>
    </row>
    <row r="265" spans="1:11" x14ac:dyDescent="0.25">
      <c r="A265" s="545" t="s">
        <v>3097</v>
      </c>
      <c r="B265" s="664">
        <v>43887.726273148146</v>
      </c>
      <c r="C265" s="545" t="s">
        <v>706</v>
      </c>
      <c r="D265" s="545" t="s">
        <v>1274</v>
      </c>
      <c r="E265" s="471" t="s">
        <v>1828</v>
      </c>
      <c r="F265" s="545" t="s">
        <v>90</v>
      </c>
      <c r="G265" s="545" t="s">
        <v>68</v>
      </c>
      <c r="H265" s="545" t="s">
        <v>2596</v>
      </c>
      <c r="I265" s="665" t="s">
        <v>2748</v>
      </c>
      <c r="J265" s="545" t="s">
        <v>3038</v>
      </c>
      <c r="K265" s="545" t="s">
        <v>3018</v>
      </c>
    </row>
    <row r="266" spans="1:11" x14ac:dyDescent="0.25">
      <c r="A266" s="545" t="s">
        <v>3098</v>
      </c>
      <c r="B266" s="664">
        <v>43887.727824074071</v>
      </c>
      <c r="C266" s="545" t="s">
        <v>706</v>
      </c>
      <c r="D266" s="545" t="s">
        <v>1274</v>
      </c>
      <c r="E266" s="545" t="s">
        <v>1829</v>
      </c>
      <c r="F266" s="545" t="s">
        <v>90</v>
      </c>
      <c r="G266" s="545" t="s">
        <v>68</v>
      </c>
      <c r="H266" s="545" t="s">
        <v>2596</v>
      </c>
      <c r="I266" s="665" t="s">
        <v>2596</v>
      </c>
      <c r="J266" s="545" t="s">
        <v>3039</v>
      </c>
      <c r="K266" s="545" t="s">
        <v>3018</v>
      </c>
    </row>
    <row r="267" spans="1:11" x14ac:dyDescent="0.25">
      <c r="A267" s="545" t="s">
        <v>3099</v>
      </c>
      <c r="B267" s="664">
        <v>43887.729421296295</v>
      </c>
      <c r="C267" s="545" t="s">
        <v>706</v>
      </c>
      <c r="D267" s="545" t="s">
        <v>1274</v>
      </c>
      <c r="E267" s="545" t="s">
        <v>1830</v>
      </c>
      <c r="F267" s="545" t="s">
        <v>90</v>
      </c>
      <c r="G267" s="545" t="s">
        <v>68</v>
      </c>
      <c r="H267" s="545" t="s">
        <v>2596</v>
      </c>
      <c r="I267" s="665" t="s">
        <v>2596</v>
      </c>
      <c r="J267" s="545" t="s">
        <v>3040</v>
      </c>
      <c r="K267" s="545" t="s">
        <v>3018</v>
      </c>
    </row>
    <row r="268" spans="1:11" x14ac:dyDescent="0.25">
      <c r="A268" s="545" t="s">
        <v>3100</v>
      </c>
      <c r="B268" s="664">
        <v>43887.731435185182</v>
      </c>
      <c r="C268" s="545" t="s">
        <v>706</v>
      </c>
      <c r="D268" s="545" t="s">
        <v>1274</v>
      </c>
      <c r="E268" s="545" t="s">
        <v>1831</v>
      </c>
      <c r="F268" s="545" t="s">
        <v>90</v>
      </c>
      <c r="G268" s="545" t="s">
        <v>68</v>
      </c>
      <c r="H268" s="545" t="s">
        <v>2596</v>
      </c>
      <c r="I268" s="665" t="s">
        <v>2596</v>
      </c>
      <c r="J268" s="545" t="s">
        <v>3041</v>
      </c>
      <c r="K268" s="545" t="s">
        <v>3018</v>
      </c>
    </row>
    <row r="269" spans="1:11" x14ac:dyDescent="0.25">
      <c r="A269" s="545" t="s">
        <v>3101</v>
      </c>
      <c r="B269" s="664">
        <v>43887.73337962963</v>
      </c>
      <c r="C269" s="545" t="s">
        <v>706</v>
      </c>
      <c r="D269" s="545" t="s">
        <v>1274</v>
      </c>
      <c r="E269" s="545" t="s">
        <v>1832</v>
      </c>
      <c r="F269" s="545" t="s">
        <v>90</v>
      </c>
      <c r="G269" s="545" t="s">
        <v>68</v>
      </c>
      <c r="H269" s="545" t="s">
        <v>653</v>
      </c>
      <c r="I269" s="665" t="s">
        <v>3042</v>
      </c>
      <c r="J269" s="545" t="s">
        <v>3043</v>
      </c>
      <c r="K269" s="545" t="s">
        <v>3018</v>
      </c>
    </row>
    <row r="270" spans="1:11" x14ac:dyDescent="0.25">
      <c r="A270" s="545" t="s">
        <v>3102</v>
      </c>
      <c r="B270" s="664">
        <v>43887.735324074078</v>
      </c>
      <c r="C270" s="545" t="s">
        <v>706</v>
      </c>
      <c r="D270" s="545" t="s">
        <v>1274</v>
      </c>
      <c r="E270" s="545" t="s">
        <v>1833</v>
      </c>
      <c r="F270" s="545" t="s">
        <v>90</v>
      </c>
      <c r="G270" s="545" t="s">
        <v>68</v>
      </c>
      <c r="H270" s="545" t="s">
        <v>653</v>
      </c>
      <c r="I270" s="665" t="s">
        <v>3044</v>
      </c>
      <c r="J270" s="545" t="s">
        <v>3045</v>
      </c>
      <c r="K270" s="545" t="s">
        <v>3018</v>
      </c>
    </row>
    <row r="271" spans="1:11" x14ac:dyDescent="0.25">
      <c r="A271" s="545" t="s">
        <v>3103</v>
      </c>
      <c r="B271" s="664">
        <v>43887.737442129626</v>
      </c>
      <c r="C271" s="545" t="s">
        <v>706</v>
      </c>
      <c r="D271" s="545" t="s">
        <v>1274</v>
      </c>
      <c r="E271" s="545" t="s">
        <v>1834</v>
      </c>
      <c r="F271" s="545" t="s">
        <v>90</v>
      </c>
      <c r="G271" s="545" t="s">
        <v>68</v>
      </c>
      <c r="H271" s="545" t="s">
        <v>2596</v>
      </c>
      <c r="I271" s="665" t="s">
        <v>2596</v>
      </c>
      <c r="J271" s="545" t="s">
        <v>3046</v>
      </c>
      <c r="K271" s="545" t="s">
        <v>3018</v>
      </c>
    </row>
    <row r="272" spans="1:11" x14ac:dyDescent="0.25">
      <c r="A272" s="545" t="s">
        <v>3104</v>
      </c>
      <c r="B272" s="664">
        <v>43887.739421296297</v>
      </c>
      <c r="C272" s="545" t="s">
        <v>706</v>
      </c>
      <c r="D272" s="545" t="s">
        <v>1274</v>
      </c>
      <c r="E272" s="545" t="s">
        <v>1835</v>
      </c>
      <c r="F272" s="545" t="s">
        <v>90</v>
      </c>
      <c r="G272" s="545" t="s">
        <v>68</v>
      </c>
      <c r="H272" s="545" t="s">
        <v>657</v>
      </c>
      <c r="I272" s="665" t="s">
        <v>3047</v>
      </c>
      <c r="J272" s="545" t="s">
        <v>3048</v>
      </c>
      <c r="K272" s="545" t="s">
        <v>3018</v>
      </c>
    </row>
    <row r="273" spans="1:11" x14ac:dyDescent="0.25">
      <c r="A273" s="545" t="s">
        <v>3105</v>
      </c>
      <c r="B273" s="664">
        <v>43887.741620370369</v>
      </c>
      <c r="C273" s="545" t="s">
        <v>706</v>
      </c>
      <c r="D273" s="545" t="s">
        <v>1274</v>
      </c>
      <c r="E273" s="545" t="s">
        <v>1836</v>
      </c>
      <c r="F273" s="545" t="s">
        <v>90</v>
      </c>
      <c r="G273" s="545" t="s">
        <v>68</v>
      </c>
      <c r="H273" s="545" t="s">
        <v>2596</v>
      </c>
      <c r="I273" s="665" t="s">
        <v>2596</v>
      </c>
      <c r="J273" s="545" t="s">
        <v>3049</v>
      </c>
      <c r="K273" s="545" t="s">
        <v>3018</v>
      </c>
    </row>
    <row r="274" spans="1:11" x14ac:dyDescent="0.25">
      <c r="A274" s="545" t="s">
        <v>3106</v>
      </c>
      <c r="B274" s="664">
        <v>43887.743009259262</v>
      </c>
      <c r="C274" s="545" t="s">
        <v>706</v>
      </c>
      <c r="D274" s="545" t="s">
        <v>1274</v>
      </c>
      <c r="E274" s="545" t="s">
        <v>2104</v>
      </c>
      <c r="F274" s="545" t="s">
        <v>90</v>
      </c>
      <c r="G274" s="545" t="s">
        <v>68</v>
      </c>
      <c r="H274" s="545" t="s">
        <v>2596</v>
      </c>
      <c r="I274" s="665" t="s">
        <v>2596</v>
      </c>
      <c r="J274" s="545" t="s">
        <v>3050</v>
      </c>
      <c r="K274" s="545" t="s">
        <v>3018</v>
      </c>
    </row>
    <row r="275" spans="1:11" x14ac:dyDescent="0.25">
      <c r="A275" s="545" t="s">
        <v>3107</v>
      </c>
      <c r="B275" s="664">
        <v>43887.748530092591</v>
      </c>
      <c r="C275" s="545" t="s">
        <v>706</v>
      </c>
      <c r="D275" s="545" t="s">
        <v>1274</v>
      </c>
      <c r="E275" s="545" t="s">
        <v>2105</v>
      </c>
      <c r="F275" s="545" t="s">
        <v>90</v>
      </c>
      <c r="G275" s="545" t="s">
        <v>68</v>
      </c>
      <c r="H275" s="545" t="s">
        <v>2596</v>
      </c>
      <c r="I275" s="665" t="s">
        <v>656</v>
      </c>
      <c r="J275" s="545" t="s">
        <v>3051</v>
      </c>
      <c r="K275" s="545" t="s">
        <v>3018</v>
      </c>
    </row>
    <row r="276" spans="1:11" x14ac:dyDescent="0.25">
      <c r="A276" s="545" t="s">
        <v>3108</v>
      </c>
      <c r="B276" s="664">
        <v>43887.752233796295</v>
      </c>
      <c r="C276" s="545" t="s">
        <v>706</v>
      </c>
      <c r="D276" s="545" t="s">
        <v>1274</v>
      </c>
      <c r="E276" s="545" t="s">
        <v>2106</v>
      </c>
      <c r="F276" s="545" t="s">
        <v>90</v>
      </c>
      <c r="G276" s="545" t="s">
        <v>68</v>
      </c>
      <c r="H276" s="545" t="s">
        <v>2596</v>
      </c>
      <c r="I276" s="665" t="s">
        <v>2596</v>
      </c>
      <c r="J276" s="545" t="s">
        <v>3052</v>
      </c>
      <c r="K276" s="545" t="s">
        <v>3018</v>
      </c>
    </row>
    <row r="277" spans="1:11" x14ac:dyDescent="0.25">
      <c r="A277" s="545" t="s">
        <v>3109</v>
      </c>
      <c r="B277" s="664">
        <v>43887.753900462965</v>
      </c>
      <c r="C277" s="545" t="s">
        <v>706</v>
      </c>
      <c r="D277" s="545" t="s">
        <v>1274</v>
      </c>
      <c r="E277" s="545" t="s">
        <v>2107</v>
      </c>
      <c r="F277" s="545" t="s">
        <v>90</v>
      </c>
      <c r="G277" s="545" t="s">
        <v>68</v>
      </c>
      <c r="H277" s="545" t="s">
        <v>652</v>
      </c>
      <c r="I277" s="665" t="s">
        <v>652</v>
      </c>
      <c r="J277" s="545" t="s">
        <v>3053</v>
      </c>
      <c r="K277" s="545" t="s">
        <v>3018</v>
      </c>
    </row>
    <row r="278" spans="1:11" x14ac:dyDescent="0.25">
      <c r="A278" s="545" t="s">
        <v>3110</v>
      </c>
      <c r="B278" s="664">
        <v>43887.75545138889</v>
      </c>
      <c r="C278" s="545" t="s">
        <v>706</v>
      </c>
      <c r="D278" s="545" t="s">
        <v>1274</v>
      </c>
      <c r="E278" s="545" t="s">
        <v>2108</v>
      </c>
      <c r="F278" s="545" t="s">
        <v>90</v>
      </c>
      <c r="G278" s="545" t="s">
        <v>68</v>
      </c>
      <c r="H278" s="545" t="s">
        <v>2596</v>
      </c>
      <c r="I278" s="665" t="s">
        <v>2596</v>
      </c>
      <c r="J278" s="545" t="s">
        <v>3054</v>
      </c>
      <c r="K278" s="545" t="s">
        <v>3018</v>
      </c>
    </row>
    <row r="279" spans="1:11" x14ac:dyDescent="0.25">
      <c r="A279" s="545" t="s">
        <v>3111</v>
      </c>
      <c r="B279" s="664">
        <v>43887.759884259256</v>
      </c>
      <c r="C279" s="545" t="s">
        <v>706</v>
      </c>
      <c r="D279" s="545" t="s">
        <v>1274</v>
      </c>
      <c r="E279" s="545" t="s">
        <v>2109</v>
      </c>
      <c r="F279" s="545" t="s">
        <v>90</v>
      </c>
      <c r="G279" s="545" t="s">
        <v>68</v>
      </c>
      <c r="H279" s="545" t="s">
        <v>2596</v>
      </c>
      <c r="I279" s="665" t="s">
        <v>2596</v>
      </c>
      <c r="J279" s="545" t="s">
        <v>3055</v>
      </c>
      <c r="K279" s="545" t="s">
        <v>3018</v>
      </c>
    </row>
    <row r="280" spans="1:11" x14ac:dyDescent="0.25">
      <c r="A280" s="545" t="s">
        <v>3112</v>
      </c>
      <c r="B280" s="664">
        <v>43887.761817129627</v>
      </c>
      <c r="C280" s="545" t="s">
        <v>706</v>
      </c>
      <c r="D280" s="545" t="s">
        <v>1274</v>
      </c>
      <c r="E280" s="545" t="s">
        <v>2196</v>
      </c>
      <c r="F280" s="545" t="s">
        <v>90</v>
      </c>
      <c r="G280" s="545" t="s">
        <v>68</v>
      </c>
      <c r="H280" s="545" t="s">
        <v>2596</v>
      </c>
      <c r="I280" s="665" t="s">
        <v>2596</v>
      </c>
      <c r="J280" s="545" t="s">
        <v>3056</v>
      </c>
      <c r="K280" s="545" t="s">
        <v>3018</v>
      </c>
    </row>
    <row r="281" spans="1:11" x14ac:dyDescent="0.25">
      <c r="A281" s="545" t="s">
        <v>3113</v>
      </c>
      <c r="B281" s="664">
        <v>43887.76326388889</v>
      </c>
      <c r="C281" s="545" t="s">
        <v>706</v>
      </c>
      <c r="D281" s="545" t="s">
        <v>1274</v>
      </c>
      <c r="E281" s="545" t="s">
        <v>2197</v>
      </c>
      <c r="F281" s="545" t="s">
        <v>90</v>
      </c>
      <c r="G281" s="545" t="s">
        <v>68</v>
      </c>
      <c r="H281" s="545" t="s">
        <v>2596</v>
      </c>
      <c r="I281" s="665" t="s">
        <v>2596</v>
      </c>
      <c r="J281" s="545" t="s">
        <v>3057</v>
      </c>
      <c r="K281" s="545" t="s">
        <v>3018</v>
      </c>
    </row>
    <row r="282" spans="1:11" x14ac:dyDescent="0.25">
      <c r="A282" s="545" t="s">
        <v>3114</v>
      </c>
      <c r="B282" s="664">
        <v>43887.764525462961</v>
      </c>
      <c r="C282" s="545" t="s">
        <v>706</v>
      </c>
      <c r="D282" s="545" t="s">
        <v>1274</v>
      </c>
      <c r="E282" s="545" t="s">
        <v>2110</v>
      </c>
      <c r="F282" s="545" t="s">
        <v>90</v>
      </c>
      <c r="G282" s="545" t="s">
        <v>68</v>
      </c>
      <c r="H282" s="545" t="s">
        <v>2596</v>
      </c>
      <c r="I282" s="665" t="s">
        <v>2596</v>
      </c>
      <c r="J282" s="545" t="s">
        <v>3058</v>
      </c>
      <c r="K282" s="545" t="s">
        <v>3018</v>
      </c>
    </row>
    <row r="283" spans="1:11" x14ac:dyDescent="0.25">
      <c r="A283" s="545" t="s">
        <v>3115</v>
      </c>
      <c r="B283" s="664">
        <v>43887.766481481478</v>
      </c>
      <c r="C283" s="545" t="s">
        <v>706</v>
      </c>
      <c r="D283" s="545" t="s">
        <v>1273</v>
      </c>
      <c r="E283" s="545" t="s">
        <v>2111</v>
      </c>
      <c r="F283" s="545" t="s">
        <v>90</v>
      </c>
      <c r="G283" s="545" t="s">
        <v>68</v>
      </c>
      <c r="H283" s="545" t="s">
        <v>2596</v>
      </c>
      <c r="I283" s="665" t="s">
        <v>2596</v>
      </c>
      <c r="J283" s="545" t="s">
        <v>3059</v>
      </c>
      <c r="K283" s="545" t="s">
        <v>3018</v>
      </c>
    </row>
    <row r="284" spans="1:11" x14ac:dyDescent="0.25">
      <c r="A284" s="545" t="s">
        <v>3116</v>
      </c>
      <c r="B284" s="664">
        <v>43887.767974537041</v>
      </c>
      <c r="C284" s="545" t="s">
        <v>706</v>
      </c>
      <c r="D284" s="545" t="s">
        <v>1273</v>
      </c>
      <c r="E284" s="545" t="s">
        <v>2228</v>
      </c>
      <c r="F284" s="545" t="s">
        <v>90</v>
      </c>
      <c r="G284" s="545" t="s">
        <v>68</v>
      </c>
      <c r="H284" s="545" t="s">
        <v>2596</v>
      </c>
      <c r="I284" s="665" t="s">
        <v>2596</v>
      </c>
      <c r="J284" s="545" t="s">
        <v>3060</v>
      </c>
      <c r="K284" s="545" t="s">
        <v>3018</v>
      </c>
    </row>
    <row r="285" spans="1:11" x14ac:dyDescent="0.25">
      <c r="A285" s="545" t="s">
        <v>3117</v>
      </c>
      <c r="B285" s="664">
        <v>43887.769571759258</v>
      </c>
      <c r="C285" s="545" t="s">
        <v>706</v>
      </c>
      <c r="D285" s="545" t="s">
        <v>1273</v>
      </c>
      <c r="E285" s="545" t="s">
        <v>2229</v>
      </c>
      <c r="F285" s="545" t="s">
        <v>90</v>
      </c>
      <c r="G285" s="545" t="s">
        <v>68</v>
      </c>
      <c r="H285" s="545" t="s">
        <v>2700</v>
      </c>
      <c r="I285" s="665" t="s">
        <v>2700</v>
      </c>
      <c r="J285" s="545" t="s">
        <v>3061</v>
      </c>
      <c r="K285" s="545" t="s">
        <v>3018</v>
      </c>
    </row>
    <row r="286" spans="1:11" x14ac:dyDescent="0.25">
      <c r="A286" s="545" t="s">
        <v>3118</v>
      </c>
      <c r="B286" s="664">
        <v>43887.77140046296</v>
      </c>
      <c r="C286" s="545" t="s">
        <v>706</v>
      </c>
      <c r="D286" s="545" t="s">
        <v>1273</v>
      </c>
      <c r="E286" s="545" t="s">
        <v>2230</v>
      </c>
      <c r="F286" s="545" t="s">
        <v>90</v>
      </c>
      <c r="G286" s="545" t="s">
        <v>68</v>
      </c>
      <c r="H286" s="545" t="s">
        <v>2596</v>
      </c>
      <c r="I286" s="665" t="s">
        <v>2596</v>
      </c>
      <c r="J286" s="545" t="s">
        <v>3062</v>
      </c>
      <c r="K286" s="545" t="s">
        <v>3018</v>
      </c>
    </row>
    <row r="287" spans="1:11" x14ac:dyDescent="0.25">
      <c r="A287" s="545" t="s">
        <v>3119</v>
      </c>
      <c r="B287" s="664">
        <v>43887.772557870368</v>
      </c>
      <c r="C287" s="545" t="s">
        <v>706</v>
      </c>
      <c r="D287" s="545" t="s">
        <v>1273</v>
      </c>
      <c r="E287" s="545" t="s">
        <v>2231</v>
      </c>
      <c r="F287" s="545" t="s">
        <v>90</v>
      </c>
      <c r="G287" s="545" t="s">
        <v>68</v>
      </c>
      <c r="H287" s="545" t="s">
        <v>2596</v>
      </c>
      <c r="I287" s="665" t="s">
        <v>2596</v>
      </c>
      <c r="J287" s="545" t="s">
        <v>3063</v>
      </c>
      <c r="K287" s="545" t="s">
        <v>3018</v>
      </c>
    </row>
    <row r="288" spans="1:11" x14ac:dyDescent="0.25">
      <c r="A288" s="545" t="s">
        <v>3120</v>
      </c>
      <c r="B288" s="664">
        <v>43887.773946759262</v>
      </c>
      <c r="C288" s="545" t="s">
        <v>706</v>
      </c>
      <c r="D288" s="545" t="s">
        <v>1273</v>
      </c>
      <c r="E288" s="545" t="s">
        <v>2375</v>
      </c>
      <c r="F288" s="545" t="s">
        <v>90</v>
      </c>
      <c r="G288" s="545" t="s">
        <v>68</v>
      </c>
      <c r="H288" s="545" t="s">
        <v>2596</v>
      </c>
      <c r="I288" s="665" t="s">
        <v>2596</v>
      </c>
      <c r="J288" s="545" t="s">
        <v>3064</v>
      </c>
      <c r="K288" s="545" t="s">
        <v>3018</v>
      </c>
    </row>
    <row r="289" spans="1:11" x14ac:dyDescent="0.25">
      <c r="A289" s="545" t="s">
        <v>3121</v>
      </c>
      <c r="B289" s="664">
        <v>43887.775046296294</v>
      </c>
      <c r="C289" s="545" t="s">
        <v>706</v>
      </c>
      <c r="D289" s="545" t="s">
        <v>1273</v>
      </c>
      <c r="E289" s="545" t="s">
        <v>2406</v>
      </c>
      <c r="F289" s="545" t="s">
        <v>90</v>
      </c>
      <c r="G289" s="545" t="s">
        <v>68</v>
      </c>
      <c r="H289" s="545" t="s">
        <v>2596</v>
      </c>
      <c r="I289" s="665" t="s">
        <v>2596</v>
      </c>
      <c r="J289" s="545" t="s">
        <v>3065</v>
      </c>
      <c r="K289" s="545" t="s">
        <v>3018</v>
      </c>
    </row>
    <row r="290" spans="1:11" x14ac:dyDescent="0.25">
      <c r="A290" s="545" t="s">
        <v>3122</v>
      </c>
      <c r="B290" s="664">
        <v>43887.776134259257</v>
      </c>
      <c r="C290" s="545" t="s">
        <v>706</v>
      </c>
      <c r="D290" s="545" t="s">
        <v>1273</v>
      </c>
      <c r="E290" s="545" t="s">
        <v>2407</v>
      </c>
      <c r="F290" s="545" t="s">
        <v>90</v>
      </c>
      <c r="G290" s="545" t="s">
        <v>68</v>
      </c>
      <c r="H290" s="545" t="s">
        <v>2596</v>
      </c>
      <c r="I290" s="665" t="s">
        <v>2596</v>
      </c>
      <c r="J290" s="545" t="s">
        <v>3066</v>
      </c>
      <c r="K290" s="545" t="s">
        <v>3018</v>
      </c>
    </row>
    <row r="291" spans="1:11" s="547" customFormat="1" x14ac:dyDescent="0.25">
      <c r="A291" s="545" t="s">
        <v>3123</v>
      </c>
      <c r="B291" s="672">
        <v>43887.749155092592</v>
      </c>
      <c r="C291" s="547" t="s">
        <v>708</v>
      </c>
      <c r="D291" s="547" t="s">
        <v>2465</v>
      </c>
      <c r="E291" s="547" t="s">
        <v>2135</v>
      </c>
      <c r="F291" s="547" t="s">
        <v>90</v>
      </c>
      <c r="G291" s="547" t="s">
        <v>68</v>
      </c>
      <c r="H291" s="547" t="s">
        <v>3067</v>
      </c>
      <c r="I291" s="673" t="s">
        <v>3068</v>
      </c>
      <c r="J291" s="547" t="s">
        <v>3069</v>
      </c>
      <c r="K291" s="547" t="s">
        <v>2661</v>
      </c>
    </row>
    <row r="292" spans="1:11" x14ac:dyDescent="0.25">
      <c r="A292" s="545" t="s">
        <v>3124</v>
      </c>
      <c r="B292" s="672">
        <v>43887.506342592591</v>
      </c>
      <c r="C292" s="547" t="s">
        <v>711</v>
      </c>
      <c r="D292" s="547" t="s">
        <v>711</v>
      </c>
      <c r="E292" s="547" t="s">
        <v>1698</v>
      </c>
      <c r="F292" s="547" t="s">
        <v>90</v>
      </c>
      <c r="G292" s="547" t="s">
        <v>68</v>
      </c>
      <c r="H292" s="547">
        <v>253</v>
      </c>
      <c r="I292" s="673">
        <v>253</v>
      </c>
      <c r="J292" s="547" t="s">
        <v>2619</v>
      </c>
      <c r="K292" s="547" t="s">
        <v>2604</v>
      </c>
    </row>
    <row r="293" spans="1:11" x14ac:dyDescent="0.25">
      <c r="B293" s="664">
        <v>43893.421215277776</v>
      </c>
      <c r="C293" s="545" t="s">
        <v>634</v>
      </c>
      <c r="D293" s="545" t="s">
        <v>2469</v>
      </c>
      <c r="E293" s="545" t="s">
        <v>1743</v>
      </c>
      <c r="F293" s="545" t="s">
        <v>90</v>
      </c>
      <c r="G293" s="545" t="s">
        <v>68</v>
      </c>
      <c r="H293" s="545" t="s">
        <v>2596</v>
      </c>
      <c r="I293" s="665" t="s">
        <v>2596</v>
      </c>
      <c r="J293" s="545" t="s">
        <v>3128</v>
      </c>
      <c r="K293" s="545" t="s">
        <v>3129</v>
      </c>
    </row>
    <row r="294" spans="1:11" x14ac:dyDescent="0.25">
      <c r="B294" s="664">
        <v>43893.422199074077</v>
      </c>
      <c r="C294" s="545" t="s">
        <v>634</v>
      </c>
      <c r="D294" s="545" t="s">
        <v>2469</v>
      </c>
      <c r="E294" s="545" t="s">
        <v>1744</v>
      </c>
      <c r="F294" s="545" t="s">
        <v>90</v>
      </c>
      <c r="G294" s="545" t="s">
        <v>68</v>
      </c>
      <c r="H294" s="545" t="s">
        <v>2596</v>
      </c>
      <c r="I294" s="665" t="s">
        <v>2596</v>
      </c>
      <c r="J294" s="545" t="s">
        <v>3130</v>
      </c>
      <c r="K294" s="545" t="s">
        <v>3129</v>
      </c>
    </row>
    <row r="295" spans="1:11" x14ac:dyDescent="0.25">
      <c r="B295" s="664">
        <v>43893.426990740743</v>
      </c>
      <c r="C295" s="545" t="s">
        <v>634</v>
      </c>
      <c r="D295" s="545" t="s">
        <v>2469</v>
      </c>
      <c r="E295" s="545" t="s">
        <v>1745</v>
      </c>
      <c r="F295" s="545" t="s">
        <v>90</v>
      </c>
      <c r="G295" s="545" t="s">
        <v>68</v>
      </c>
      <c r="H295" s="545" t="s">
        <v>657</v>
      </c>
      <c r="I295" s="665" t="s">
        <v>657</v>
      </c>
      <c r="J295" s="545" t="s">
        <v>3131</v>
      </c>
      <c r="K295" s="545" t="s">
        <v>3129</v>
      </c>
    </row>
    <row r="296" spans="1:11" x14ac:dyDescent="0.25">
      <c r="B296" s="664">
        <v>43893.429155092592</v>
      </c>
      <c r="C296" s="545" t="s">
        <v>634</v>
      </c>
      <c r="D296" s="545" t="s">
        <v>2469</v>
      </c>
      <c r="E296" s="545" t="s">
        <v>1746</v>
      </c>
      <c r="F296" s="545" t="s">
        <v>90</v>
      </c>
      <c r="G296" s="545" t="s">
        <v>68</v>
      </c>
      <c r="H296" s="545" t="s">
        <v>653</v>
      </c>
      <c r="I296" s="665" t="s">
        <v>653</v>
      </c>
      <c r="J296" s="545" t="s">
        <v>3132</v>
      </c>
      <c r="K296" s="545" t="s">
        <v>3129</v>
      </c>
    </row>
    <row r="297" spans="1:11" x14ac:dyDescent="0.25">
      <c r="B297" s="664">
        <v>43893.429965277777</v>
      </c>
      <c r="C297" s="545" t="s">
        <v>634</v>
      </c>
      <c r="D297" s="545" t="s">
        <v>2469</v>
      </c>
      <c r="E297" s="545" t="s">
        <v>1747</v>
      </c>
      <c r="F297" s="545" t="s">
        <v>90</v>
      </c>
      <c r="G297" s="545" t="s">
        <v>68</v>
      </c>
      <c r="H297" s="545" t="s">
        <v>2596</v>
      </c>
      <c r="I297" s="665" t="s">
        <v>2596</v>
      </c>
      <c r="J297" s="545" t="s">
        <v>3133</v>
      </c>
      <c r="K297" s="545" t="s">
        <v>3129</v>
      </c>
    </row>
  </sheetData>
  <autoFilter ref="A1:K297" xr:uid="{1401A588-E986-4E0F-806C-94720A922B0A}"/>
  <phoneticPr fontId="12" type="noConversion"/>
  <conditionalFormatting sqref="E298:E1048576 E1:E29">
    <cfRule type="duplicateValues" dxfId="2213" priority="22"/>
  </conditionalFormatting>
  <conditionalFormatting sqref="E30:E33">
    <cfRule type="duplicateValues" dxfId="2212" priority="21"/>
  </conditionalFormatting>
  <conditionalFormatting sqref="E34:E41">
    <cfRule type="duplicateValues" dxfId="2211" priority="20"/>
  </conditionalFormatting>
  <conditionalFormatting sqref="E77:E79">
    <cfRule type="duplicateValues" dxfId="2210" priority="19"/>
  </conditionalFormatting>
  <conditionalFormatting sqref="E42:E76">
    <cfRule type="duplicateValues" dxfId="2209" priority="18"/>
  </conditionalFormatting>
  <conditionalFormatting sqref="E80:E89">
    <cfRule type="duplicateValues" dxfId="2208" priority="7670"/>
  </conditionalFormatting>
  <conditionalFormatting sqref="E90:E101">
    <cfRule type="duplicateValues" dxfId="2207" priority="16"/>
  </conditionalFormatting>
  <conditionalFormatting sqref="E102:E103">
    <cfRule type="duplicateValues" dxfId="2206" priority="15"/>
  </conditionalFormatting>
  <conditionalFormatting sqref="E104:E149">
    <cfRule type="duplicateValues" dxfId="2205" priority="13"/>
    <cfRule type="duplicateValues" dxfId="2204" priority="14"/>
  </conditionalFormatting>
  <conditionalFormatting sqref="E150:E155">
    <cfRule type="duplicateValues" dxfId="2203" priority="12"/>
  </conditionalFormatting>
  <conditionalFormatting sqref="E156:E157">
    <cfRule type="duplicateValues" dxfId="2202" priority="11"/>
  </conditionalFormatting>
  <conditionalFormatting sqref="E158:E200">
    <cfRule type="duplicateValues" dxfId="2201" priority="10"/>
  </conditionalFormatting>
  <conditionalFormatting sqref="E201:E206">
    <cfRule type="duplicateValues" dxfId="2200" priority="9"/>
  </conditionalFormatting>
  <conditionalFormatting sqref="E207:E228">
    <cfRule type="duplicateValues" dxfId="2199" priority="8"/>
  </conditionalFormatting>
  <conditionalFormatting sqref="E229:E237">
    <cfRule type="duplicateValues" dxfId="2198" priority="7"/>
  </conditionalFormatting>
  <conditionalFormatting sqref="E238:E245">
    <cfRule type="duplicateValues" dxfId="2197" priority="6"/>
  </conditionalFormatting>
  <conditionalFormatting sqref="E246:E290">
    <cfRule type="duplicateValues" dxfId="2196" priority="5"/>
  </conditionalFormatting>
  <conditionalFormatting sqref="E291">
    <cfRule type="duplicateValues" dxfId="2195" priority="3"/>
    <cfRule type="duplicateValues" dxfId="2194" priority="4"/>
  </conditionalFormatting>
  <conditionalFormatting sqref="E292">
    <cfRule type="duplicateValues" dxfId="2193" priority="2"/>
  </conditionalFormatting>
  <conditionalFormatting sqref="E293:E297">
    <cfRule type="duplicateValues" dxfId="2192"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tabColor rgb="FFFFFF00"/>
  </sheetPr>
  <dimension ref="A1:AM170"/>
  <sheetViews>
    <sheetView view="pageBreakPreview" zoomScale="60" zoomScaleNormal="100" workbookViewId="0">
      <selection activeCell="B7" sqref="B7"/>
    </sheetView>
  </sheetViews>
  <sheetFormatPr baseColWidth="10" defaultColWidth="11.42578125" defaultRowHeight="15" x14ac:dyDescent="0.25"/>
  <cols>
    <col min="1" max="1" width="74.140625" style="548" bestFit="1" customWidth="1"/>
    <col min="2" max="2" width="58.42578125" style="548" bestFit="1" customWidth="1"/>
    <col min="3" max="3" width="35.85546875" style="548" customWidth="1"/>
    <col min="4" max="4" width="34" style="548" customWidth="1"/>
    <col min="5" max="5" width="11.7109375" style="548" customWidth="1"/>
    <col min="6" max="6" width="11.42578125" style="548"/>
    <col min="7" max="7" width="8.140625" style="548" customWidth="1"/>
    <col min="8" max="17" width="6.140625" style="548" customWidth="1"/>
    <col min="18" max="18" width="77.140625" style="548" customWidth="1"/>
    <col min="19" max="19" width="74.140625" style="548" customWidth="1"/>
    <col min="20" max="22" width="45.5703125" style="548" customWidth="1"/>
    <col min="23" max="23" width="18" style="548" customWidth="1"/>
    <col min="24" max="26" width="6.140625" style="548" customWidth="1"/>
    <col min="27" max="27" width="24.5703125" style="548" customWidth="1"/>
    <col min="28" max="29" width="6.140625" style="548" customWidth="1"/>
    <col min="30" max="33" width="11.42578125" style="548"/>
    <col min="34" max="34" width="17.5703125" style="548" customWidth="1"/>
    <col min="35" max="35" width="32.5703125" style="548" bestFit="1" customWidth="1"/>
    <col min="36" max="37" width="20.5703125" style="548" customWidth="1"/>
    <col min="38" max="38" width="20.5703125" style="550" customWidth="1"/>
    <col min="39" max="39" width="20.5703125" style="551" customWidth="1"/>
    <col min="40" max="16384" width="11.42578125" style="548"/>
  </cols>
  <sheetData>
    <row r="1" spans="1:39" x14ac:dyDescent="0.25">
      <c r="A1" s="549" t="s">
        <v>2015</v>
      </c>
      <c r="B1" s="548" t="s">
        <v>962</v>
      </c>
      <c r="C1"/>
      <c r="D1"/>
      <c r="E1"/>
      <c r="F1"/>
      <c r="G1"/>
      <c r="H1"/>
    </row>
    <row r="2" spans="1:39" x14ac:dyDescent="0.25">
      <c r="A2" s="549" t="s">
        <v>58</v>
      </c>
      <c r="B2" s="548" t="s">
        <v>53</v>
      </c>
      <c r="C2"/>
      <c r="D2"/>
      <c r="E2"/>
      <c r="F2"/>
      <c r="G2"/>
      <c r="H2"/>
      <c r="R2" s="549" t="s">
        <v>61</v>
      </c>
      <c r="S2" s="548" t="s">
        <v>2030</v>
      </c>
      <c r="T2" s="548" t="s">
        <v>2031</v>
      </c>
    </row>
    <row r="3" spans="1:39" x14ac:dyDescent="0.25">
      <c r="A3"/>
      <c r="B3"/>
      <c r="C3"/>
      <c r="D3"/>
      <c r="E3"/>
      <c r="F3"/>
      <c r="G3"/>
      <c r="H3"/>
      <c r="R3" s="552" t="s">
        <v>30</v>
      </c>
      <c r="S3" s="553">
        <v>0.11155215813218548</v>
      </c>
      <c r="T3" s="553">
        <v>0.69767441860465118</v>
      </c>
      <c r="AH3" s="549" t="s">
        <v>25</v>
      </c>
      <c r="AL3" s="548"/>
      <c r="AM3" s="548"/>
    </row>
    <row r="4" spans="1:39" x14ac:dyDescent="0.25">
      <c r="C4" s="549" t="s">
        <v>0</v>
      </c>
      <c r="F4"/>
      <c r="G4"/>
      <c r="H4"/>
      <c r="R4" s="552" t="s">
        <v>34</v>
      </c>
      <c r="S4" s="553">
        <v>0.23742017879948918</v>
      </c>
      <c r="T4" s="553">
        <v>0.68888888888888888</v>
      </c>
      <c r="AH4" s="549" t="s">
        <v>2</v>
      </c>
      <c r="AI4" s="549" t="s">
        <v>1</v>
      </c>
      <c r="AJ4" s="548" t="s">
        <v>28</v>
      </c>
      <c r="AL4" s="548"/>
      <c r="AM4" s="548"/>
    </row>
    <row r="5" spans="1:39" x14ac:dyDescent="0.25">
      <c r="A5" s="582" t="s">
        <v>2</v>
      </c>
      <c r="B5" s="582" t="s">
        <v>27</v>
      </c>
      <c r="C5" s="582" t="s">
        <v>3660</v>
      </c>
      <c r="D5" s="582" t="s">
        <v>3661</v>
      </c>
      <c r="E5" s="582" t="s">
        <v>2056</v>
      </c>
      <c r="F5"/>
      <c r="G5"/>
      <c r="H5"/>
      <c r="R5" s="552" t="s">
        <v>37</v>
      </c>
      <c r="S5" s="553">
        <v>0.23081201334816462</v>
      </c>
      <c r="T5" s="553">
        <v>0.7523173896922507</v>
      </c>
      <c r="AH5" s="548" t="s">
        <v>6</v>
      </c>
      <c r="AI5" s="548" t="s">
        <v>30</v>
      </c>
      <c r="AJ5" s="554" t="e">
        <v>#N/A</v>
      </c>
      <c r="AL5" s="548"/>
      <c r="AM5" s="548"/>
    </row>
    <row r="6" spans="1:39" x14ac:dyDescent="0.25">
      <c r="A6" s="548" t="s">
        <v>6</v>
      </c>
      <c r="B6" s="548" t="s">
        <v>29</v>
      </c>
      <c r="C6" s="554">
        <v>0.20000000000000012</v>
      </c>
      <c r="D6" s="554">
        <v>5.52683975976552E-2</v>
      </c>
      <c r="E6" s="554">
        <v>0.27634198798827581</v>
      </c>
      <c r="F6"/>
      <c r="G6"/>
      <c r="H6"/>
      <c r="R6" s="552" t="s">
        <v>40</v>
      </c>
      <c r="S6" s="553">
        <v>0.58336134453781519</v>
      </c>
      <c r="T6" s="553">
        <v>0.7142857142857143</v>
      </c>
      <c r="AI6" s="548" t="s">
        <v>34</v>
      </c>
      <c r="AJ6" s="554" t="e">
        <v>#N/A</v>
      </c>
      <c r="AL6" s="548"/>
      <c r="AM6" s="548"/>
    </row>
    <row r="7" spans="1:39" x14ac:dyDescent="0.25">
      <c r="A7" s="548" t="s">
        <v>32</v>
      </c>
      <c r="B7" s="548" t="s">
        <v>33</v>
      </c>
      <c r="C7" s="554">
        <v>0.20000000000000007</v>
      </c>
      <c r="D7" s="554">
        <v>1.8125000000000002E-2</v>
      </c>
      <c r="E7" s="554">
        <v>9.0624999999999983E-2</v>
      </c>
      <c r="F7"/>
      <c r="G7"/>
      <c r="H7"/>
      <c r="R7" s="552" t="s">
        <v>41</v>
      </c>
      <c r="S7" s="553">
        <v>0.3639088540663763</v>
      </c>
      <c r="T7" s="553">
        <v>0.72856606446826755</v>
      </c>
      <c r="AI7" s="548" t="s">
        <v>37</v>
      </c>
      <c r="AJ7" s="554" t="e">
        <v>#N/A</v>
      </c>
      <c r="AL7" s="548"/>
      <c r="AM7" s="548"/>
    </row>
    <row r="8" spans="1:39" x14ac:dyDescent="0.25">
      <c r="A8" s="548" t="s">
        <v>35</v>
      </c>
      <c r="B8" s="548" t="s">
        <v>2266</v>
      </c>
      <c r="C8" s="554">
        <v>0.2</v>
      </c>
      <c r="D8" s="554">
        <v>5.1041500000000004E-2</v>
      </c>
      <c r="E8" s="554">
        <v>0.25520749999999998</v>
      </c>
      <c r="F8"/>
      <c r="G8"/>
      <c r="H8"/>
      <c r="R8" s="552" t="s">
        <v>42</v>
      </c>
      <c r="S8" s="553">
        <v>0.41245442378985286</v>
      </c>
      <c r="T8" s="553">
        <v>0.65724609045651949</v>
      </c>
      <c r="AI8" s="548" t="s">
        <v>40</v>
      </c>
      <c r="AJ8" s="554" t="e">
        <v>#N/A</v>
      </c>
      <c r="AL8" s="548"/>
      <c r="AM8" s="548"/>
    </row>
    <row r="9" spans="1:39" x14ac:dyDescent="0.25">
      <c r="A9" s="548" t="s">
        <v>38</v>
      </c>
      <c r="B9" s="548" t="s">
        <v>39</v>
      </c>
      <c r="C9" s="554">
        <v>0.2</v>
      </c>
      <c r="D9" s="554">
        <v>0.10646551724137931</v>
      </c>
      <c r="E9" s="554">
        <v>0.53232758620689657</v>
      </c>
      <c r="F9"/>
      <c r="G9"/>
      <c r="H9"/>
      <c r="R9" s="552" t="s">
        <v>43</v>
      </c>
      <c r="S9" s="553">
        <v>0.2037169703336848</v>
      </c>
      <c r="T9" s="553">
        <v>0.2765858907699203</v>
      </c>
      <c r="AI9" s="548" t="s">
        <v>41</v>
      </c>
      <c r="AJ9" s="554" t="e">
        <v>#N/A</v>
      </c>
      <c r="AL9" s="548"/>
      <c r="AM9" s="548"/>
    </row>
    <row r="10" spans="1:39" x14ac:dyDescent="0.25">
      <c r="A10" s="548" t="s">
        <v>1153</v>
      </c>
      <c r="B10" s="548" t="s">
        <v>1864</v>
      </c>
      <c r="C10" s="554">
        <v>0.19999999999999998</v>
      </c>
      <c r="D10" s="554">
        <v>2.9133333333333337E-2</v>
      </c>
      <c r="E10" s="554">
        <v>0.14566666666666669</v>
      </c>
      <c r="F10"/>
      <c r="G10"/>
      <c r="H10"/>
      <c r="R10" s="552" t="s">
        <v>44</v>
      </c>
      <c r="S10" s="553">
        <v>1</v>
      </c>
      <c r="T10" s="553">
        <v>1</v>
      </c>
      <c r="AI10" s="548" t="s">
        <v>42</v>
      </c>
      <c r="AJ10" s="554" t="e">
        <v>#N/A</v>
      </c>
      <c r="AL10" s="548"/>
      <c r="AM10" s="548"/>
    </row>
    <row r="11" spans="1:39" x14ac:dyDescent="0.25">
      <c r="A11" s="548" t="s">
        <v>24</v>
      </c>
      <c r="C11" s="554">
        <v>1.0000000000000002</v>
      </c>
      <c r="D11" s="554">
        <v>0.26003374817236785</v>
      </c>
      <c r="E11" s="554">
        <v>0.26003374817236768</v>
      </c>
      <c r="F11"/>
      <c r="G11"/>
      <c r="H11"/>
      <c r="R11" s="552" t="s">
        <v>46</v>
      </c>
      <c r="S11" s="553">
        <v>3.1981981981981981E-2</v>
      </c>
      <c r="T11" s="553">
        <v>0.10810810810810811</v>
      </c>
      <c r="AH11" s="548" t="s">
        <v>32</v>
      </c>
      <c r="AI11" s="548" t="s">
        <v>46</v>
      </c>
      <c r="AJ11" s="554" t="e">
        <v>#N/A</v>
      </c>
      <c r="AL11" s="548"/>
      <c r="AM11" s="548"/>
    </row>
    <row r="12" spans="1:39" x14ac:dyDescent="0.25">
      <c r="A12"/>
      <c r="B12"/>
      <c r="C12"/>
      <c r="D12"/>
      <c r="E12"/>
      <c r="F12"/>
      <c r="G12"/>
      <c r="H12"/>
      <c r="R12" s="552" t="s">
        <v>5</v>
      </c>
      <c r="S12" s="553">
        <v>0.33274207004137552</v>
      </c>
      <c r="T12" s="553">
        <v>0.58728769753390886</v>
      </c>
      <c r="AH12" s="548" t="s">
        <v>35</v>
      </c>
      <c r="AI12" s="548" t="s">
        <v>37</v>
      </c>
      <c r="AJ12" s="554" t="e">
        <v>#N/A</v>
      </c>
      <c r="AL12" s="548"/>
      <c r="AM12" s="548"/>
    </row>
    <row r="13" spans="1:39" ht="45" customHeight="1" x14ac:dyDescent="0.25">
      <c r="A13" s="679" t="s">
        <v>58</v>
      </c>
      <c r="B13" s="680" t="s">
        <v>1877</v>
      </c>
      <c r="C13" s="680" t="s">
        <v>81</v>
      </c>
      <c r="D13"/>
      <c r="E13"/>
      <c r="F13"/>
      <c r="G13"/>
      <c r="H13"/>
      <c r="R13" s="552" t="s">
        <v>24</v>
      </c>
      <c r="S13" s="553">
        <v>0.24737448080092184</v>
      </c>
      <c r="T13" s="553">
        <v>0.58505418315035007</v>
      </c>
      <c r="AH13" s="548" t="s">
        <v>38</v>
      </c>
      <c r="AI13" s="548" t="s">
        <v>37</v>
      </c>
      <c r="AJ13" s="554" t="e">
        <v>#N/A</v>
      </c>
      <c r="AL13" s="548"/>
      <c r="AM13" s="548"/>
    </row>
    <row r="14" spans="1:39" x14ac:dyDescent="0.25">
      <c r="A14" s="402" t="s">
        <v>53</v>
      </c>
      <c r="B14" s="86" t="e">
        <f>DSUM(#REF!,#REF!,A13:A14)</f>
        <v>#REF!</v>
      </c>
      <c r="C14" s="86" t="e">
        <f>DAVERAGE(#REF!,#REF!,A13:A14)</f>
        <v>#REF!</v>
      </c>
      <c r="D14"/>
      <c r="E14"/>
      <c r="F14"/>
      <c r="G14"/>
      <c r="R14"/>
      <c r="S14"/>
      <c r="T14"/>
      <c r="AH14" s="548" t="s">
        <v>1153</v>
      </c>
      <c r="AI14" s="548" t="s">
        <v>40</v>
      </c>
      <c r="AJ14" s="554" t="e">
        <v>#N/A</v>
      </c>
      <c r="AL14" s="548"/>
      <c r="AM14" s="548"/>
    </row>
    <row r="15" spans="1:39" x14ac:dyDescent="0.25">
      <c r="A15" s="402"/>
      <c r="B15" s="86"/>
      <c r="C15" s="554"/>
      <c r="AI15" s="548" t="s">
        <v>41</v>
      </c>
      <c r="AJ15" s="554">
        <v>0</v>
      </c>
      <c r="AL15" s="548"/>
      <c r="AM15" s="548"/>
    </row>
    <row r="16" spans="1:39" x14ac:dyDescent="0.25">
      <c r="B16" s="555"/>
      <c r="C16" s="554"/>
      <c r="AI16" s="548" t="s">
        <v>42</v>
      </c>
      <c r="AJ16" s="554" t="e">
        <v>#N/A</v>
      </c>
      <c r="AL16" s="548"/>
      <c r="AM16" s="548"/>
    </row>
    <row r="17" spans="1:39" ht="42.75" customHeight="1" x14ac:dyDescent="0.25">
      <c r="A17" s="679" t="s">
        <v>58</v>
      </c>
      <c r="B17" s="680" t="s">
        <v>1877</v>
      </c>
      <c r="C17" s="680" t="s">
        <v>81</v>
      </c>
      <c r="AI17" s="548" t="s">
        <v>43</v>
      </c>
      <c r="AJ17" s="554" t="e">
        <v>#N/A</v>
      </c>
      <c r="AL17" s="548"/>
      <c r="AM17" s="548"/>
    </row>
    <row r="18" spans="1:39" x14ac:dyDescent="0.25">
      <c r="A18" s="402" t="s">
        <v>54</v>
      </c>
      <c r="B18" s="86" t="e">
        <f>DSUM(#REF!,#REF!,A17:A18)</f>
        <v>#REF!</v>
      </c>
      <c r="C18" s="86" t="e">
        <f>DAVERAGE(#REF!,#REF!,A17:A18)</f>
        <v>#REF!</v>
      </c>
      <c r="AI18" s="548" t="s">
        <v>44</v>
      </c>
      <c r="AJ18" s="554" t="e">
        <v>#N/A</v>
      </c>
      <c r="AL18" s="548"/>
      <c r="AM18" s="548"/>
    </row>
    <row r="19" spans="1:39" x14ac:dyDescent="0.25">
      <c r="AI19" s="548" t="s">
        <v>46</v>
      </c>
      <c r="AJ19" s="554" t="e">
        <v>#N/A</v>
      </c>
      <c r="AL19" s="548"/>
      <c r="AM19" s="548"/>
    </row>
    <row r="20" spans="1:39" x14ac:dyDescent="0.25">
      <c r="AH20" s="548" t="s">
        <v>3138</v>
      </c>
      <c r="AI20" s="548" t="s">
        <v>3138</v>
      </c>
      <c r="AJ20" s="554" t="e">
        <v>#N/A</v>
      </c>
      <c r="AL20" s="548"/>
      <c r="AM20" s="548"/>
    </row>
    <row r="21" spans="1:39" x14ac:dyDescent="0.25">
      <c r="A21" s="549" t="s">
        <v>58</v>
      </c>
      <c r="B21" s="548" t="s">
        <v>53</v>
      </c>
      <c r="AH21" s="548" t="s">
        <v>24</v>
      </c>
      <c r="AJ21" s="554" t="e">
        <v>#N/A</v>
      </c>
    </row>
    <row r="22" spans="1:39" x14ac:dyDescent="0.25">
      <c r="R22" s="469" t="s">
        <v>2087</v>
      </c>
      <c r="S22"/>
      <c r="T22" s="469" t="s">
        <v>66</v>
      </c>
      <c r="U22"/>
      <c r="V22"/>
      <c r="W22"/>
      <c r="X22"/>
      <c r="AH22"/>
      <c r="AI22"/>
      <c r="AJ22"/>
    </row>
    <row r="23" spans="1:39" x14ac:dyDescent="0.25">
      <c r="A23" s="582" t="s">
        <v>52</v>
      </c>
      <c r="B23" s="582" t="s">
        <v>686</v>
      </c>
      <c r="C23" s="582" t="s">
        <v>26</v>
      </c>
      <c r="R23" s="582" t="s">
        <v>2</v>
      </c>
      <c r="S23" s="582" t="s">
        <v>27</v>
      </c>
      <c r="T23" s="582" t="s">
        <v>2063</v>
      </c>
      <c r="U23" s="582" t="s">
        <v>86</v>
      </c>
      <c r="V23" s="582" t="s">
        <v>2073</v>
      </c>
      <c r="W23" s="582" t="s">
        <v>24</v>
      </c>
      <c r="X23"/>
    </row>
    <row r="24" spans="1:39" x14ac:dyDescent="0.25">
      <c r="A24" s="552" t="s">
        <v>39</v>
      </c>
      <c r="B24" s="556">
        <v>4</v>
      </c>
      <c r="C24" s="553">
        <v>0.2</v>
      </c>
      <c r="E24" s="549"/>
      <c r="R24" s="687" t="s">
        <v>1153</v>
      </c>
      <c r="S24" s="687" t="s">
        <v>1864</v>
      </c>
      <c r="T24" s="571"/>
      <c r="U24" s="571">
        <v>220000000</v>
      </c>
      <c r="V24" s="571">
        <v>976000000</v>
      </c>
      <c r="W24" s="571">
        <v>1196000000</v>
      </c>
      <c r="X24"/>
    </row>
    <row r="25" spans="1:39" x14ac:dyDescent="0.25">
      <c r="A25" s="552" t="s">
        <v>29</v>
      </c>
      <c r="B25" s="556">
        <v>25</v>
      </c>
      <c r="C25" s="553">
        <v>0.20000000000000012</v>
      </c>
      <c r="R25" s="687" t="s">
        <v>38</v>
      </c>
      <c r="S25" s="687" t="s">
        <v>39</v>
      </c>
      <c r="T25" s="571">
        <v>2414000000</v>
      </c>
      <c r="U25" s="571">
        <v>0</v>
      </c>
      <c r="V25" s="571"/>
      <c r="W25" s="571">
        <v>2414000000</v>
      </c>
      <c r="X25"/>
      <c r="AM25" s="551" t="s">
        <v>50</v>
      </c>
    </row>
    <row r="26" spans="1:39" x14ac:dyDescent="0.25">
      <c r="A26" s="552" t="s">
        <v>33</v>
      </c>
      <c r="B26" s="556">
        <v>16</v>
      </c>
      <c r="C26" s="553">
        <v>0.20000000000000007</v>
      </c>
      <c r="R26" s="687" t="s">
        <v>35</v>
      </c>
      <c r="S26" s="687" t="s">
        <v>2266</v>
      </c>
      <c r="T26" s="571">
        <v>60000000</v>
      </c>
      <c r="U26" s="571"/>
      <c r="V26" s="571"/>
      <c r="W26" s="571">
        <v>60000000</v>
      </c>
      <c r="X26"/>
    </row>
    <row r="27" spans="1:39" x14ac:dyDescent="0.25">
      <c r="A27" s="552" t="s">
        <v>1864</v>
      </c>
      <c r="B27" s="556">
        <v>10</v>
      </c>
      <c r="C27" s="553">
        <v>0.19999999999999998</v>
      </c>
      <c r="R27" s="687" t="s">
        <v>32</v>
      </c>
      <c r="S27" s="687" t="s">
        <v>33</v>
      </c>
      <c r="T27" s="571">
        <v>760000000</v>
      </c>
      <c r="U27" s="571"/>
      <c r="V27" s="571">
        <v>4916000000</v>
      </c>
      <c r="W27" s="571">
        <v>5676000000</v>
      </c>
      <c r="X27"/>
    </row>
    <row r="28" spans="1:39" x14ac:dyDescent="0.25">
      <c r="A28" s="552" t="s">
        <v>2266</v>
      </c>
      <c r="B28" s="556">
        <v>4</v>
      </c>
      <c r="C28" s="553">
        <v>0.2</v>
      </c>
      <c r="R28" s="687" t="s">
        <v>6</v>
      </c>
      <c r="S28" s="687" t="s">
        <v>29</v>
      </c>
      <c r="T28" s="571">
        <v>4452400000</v>
      </c>
      <c r="U28" s="571">
        <v>75000000</v>
      </c>
      <c r="V28" s="571"/>
      <c r="W28" s="571">
        <v>4527400000</v>
      </c>
      <c r="X28"/>
    </row>
    <row r="29" spans="1:39" x14ac:dyDescent="0.25">
      <c r="A29" s="552" t="s">
        <v>24</v>
      </c>
      <c r="B29" s="556">
        <v>59</v>
      </c>
      <c r="C29" s="553">
        <v>1.0000000000000002</v>
      </c>
      <c r="R29" s="687" t="s">
        <v>24</v>
      </c>
      <c r="S29"/>
      <c r="T29" s="571">
        <v>7686400000</v>
      </c>
      <c r="U29" s="571">
        <v>295000000</v>
      </c>
      <c r="V29" s="571">
        <v>5892000000</v>
      </c>
      <c r="W29" s="571">
        <v>13873400000</v>
      </c>
      <c r="X29"/>
      <c r="AM29" s="551" t="s">
        <v>51</v>
      </c>
    </row>
    <row r="30" spans="1:39" x14ac:dyDescent="0.25">
      <c r="A30"/>
      <c r="B30"/>
      <c r="C30"/>
      <c r="R30"/>
      <c r="S30"/>
      <c r="T30"/>
      <c r="U30"/>
      <c r="V30"/>
      <c r="W30"/>
      <c r="X30"/>
      <c r="AJ30" s="469" t="s">
        <v>63</v>
      </c>
      <c r="AK30" s="545" t="s">
        <v>962</v>
      </c>
    </row>
    <row r="31" spans="1:39" x14ac:dyDescent="0.25">
      <c r="R31"/>
      <c r="S31"/>
      <c r="T31"/>
      <c r="AJ31" s="469" t="s">
        <v>2014</v>
      </c>
      <c r="AK31" s="545" t="s">
        <v>972</v>
      </c>
    </row>
    <row r="32" spans="1:39" x14ac:dyDescent="0.25">
      <c r="A32" s="549" t="s">
        <v>52</v>
      </c>
      <c r="R32"/>
      <c r="S32"/>
      <c r="T32"/>
    </row>
    <row r="33" spans="1:39" ht="102.75" x14ac:dyDescent="0.25">
      <c r="A33" s="552" t="s">
        <v>53</v>
      </c>
      <c r="R33"/>
      <c r="S33" s="582" t="s">
        <v>2014</v>
      </c>
      <c r="T33" s="183" t="s">
        <v>1002</v>
      </c>
      <c r="U33" s="583" t="s">
        <v>1873</v>
      </c>
      <c r="AA33" s="469" t="s">
        <v>2014</v>
      </c>
      <c r="AB33" s="473" t="s">
        <v>1002</v>
      </c>
      <c r="AC33" s="530" t="s">
        <v>1873</v>
      </c>
      <c r="AF33" s="469" t="s">
        <v>1</v>
      </c>
      <c r="AG33" s="469" t="s">
        <v>62</v>
      </c>
      <c r="AH33" t="s">
        <v>1873</v>
      </c>
      <c r="AJ33" s="572" t="s">
        <v>2010</v>
      </c>
      <c r="AK33" s="545" t="s">
        <v>1873</v>
      </c>
      <c r="AL33" s="524" t="s">
        <v>2007</v>
      </c>
    </row>
    <row r="34" spans="1:39" ht="30" x14ac:dyDescent="0.25">
      <c r="A34" s="557" t="s">
        <v>6</v>
      </c>
      <c r="R34"/>
      <c r="S34" s="687" t="s">
        <v>1440</v>
      </c>
      <c r="T34" s="687" t="s">
        <v>2520</v>
      </c>
      <c r="U34" s="84">
        <v>7.7777777777777779E-2</v>
      </c>
      <c r="AA34" s="545" t="s">
        <v>1440</v>
      </c>
      <c r="AB34" s="545" t="s">
        <v>2519</v>
      </c>
      <c r="AC34" s="84">
        <v>1</v>
      </c>
      <c r="AF34" s="545" t="s">
        <v>30</v>
      </c>
      <c r="AG34" s="545" t="s">
        <v>2462</v>
      </c>
      <c r="AH34" s="84">
        <v>0.6875</v>
      </c>
      <c r="AJ34" s="570" t="s">
        <v>707</v>
      </c>
      <c r="AK34" s="84"/>
      <c r="AL34" s="83"/>
    </row>
    <row r="35" spans="1:39" x14ac:dyDescent="0.25">
      <c r="A35" s="557" t="s">
        <v>32</v>
      </c>
      <c r="R35"/>
      <c r="S35" s="687" t="s">
        <v>1441</v>
      </c>
      <c r="T35" s="687" t="s">
        <v>2521</v>
      </c>
      <c r="U35" s="84">
        <v>1</v>
      </c>
      <c r="AA35" s="545" t="s">
        <v>1441</v>
      </c>
      <c r="AB35" s="545" t="s">
        <v>2520</v>
      </c>
      <c r="AC35" s="84">
        <v>1</v>
      </c>
      <c r="AF35"/>
      <c r="AG35" s="545" t="s">
        <v>2463</v>
      </c>
      <c r="AH35" s="84">
        <v>0.57894736842105265</v>
      </c>
      <c r="AJ35" s="88" t="s">
        <v>2545</v>
      </c>
      <c r="AK35" s="84">
        <v>0.33333333333333331</v>
      </c>
      <c r="AL35" s="83">
        <v>0.42000000000000004</v>
      </c>
      <c r="AM35" s="551">
        <v>8</v>
      </c>
    </row>
    <row r="36" spans="1:39" x14ac:dyDescent="0.25">
      <c r="A36" s="557" t="s">
        <v>35</v>
      </c>
      <c r="R36"/>
      <c r="S36" s="687" t="s">
        <v>1442</v>
      </c>
      <c r="T36" s="687" t="s">
        <v>2522</v>
      </c>
      <c r="U36" s="84">
        <v>1</v>
      </c>
      <c r="AA36" s="545" t="s">
        <v>1442</v>
      </c>
      <c r="AB36" s="545" t="s">
        <v>2521</v>
      </c>
      <c r="AC36" s="84">
        <v>1</v>
      </c>
      <c r="AF36"/>
      <c r="AG36" s="545" t="s">
        <v>1269</v>
      </c>
      <c r="AH36" s="84">
        <v>1</v>
      </c>
      <c r="AJ36" s="568" t="s">
        <v>2481</v>
      </c>
      <c r="AK36" s="84">
        <v>0.66666666666666663</v>
      </c>
      <c r="AL36" s="83">
        <v>0.42000000000000004</v>
      </c>
    </row>
    <row r="37" spans="1:39" x14ac:dyDescent="0.25">
      <c r="A37" s="557" t="s">
        <v>38</v>
      </c>
      <c r="R37"/>
      <c r="S37" s="687" t="s">
        <v>1443</v>
      </c>
      <c r="T37" s="687" t="s">
        <v>2523</v>
      </c>
      <c r="U37" s="84">
        <v>1</v>
      </c>
      <c r="AA37" s="545" t="s">
        <v>1443</v>
      </c>
      <c r="AB37" s="545" t="s">
        <v>2522</v>
      </c>
      <c r="AC37" s="84">
        <v>0</v>
      </c>
      <c r="AF37" s="545" t="s">
        <v>34</v>
      </c>
      <c r="AG37" s="545" t="s">
        <v>1275</v>
      </c>
      <c r="AH37" s="84">
        <v>0.76923076923076927</v>
      </c>
      <c r="AJ37" s="568" t="s">
        <v>2482</v>
      </c>
      <c r="AK37" s="84">
        <v>0</v>
      </c>
      <c r="AL37" s="83">
        <v>0</v>
      </c>
    </row>
    <row r="38" spans="1:39" ht="30" x14ac:dyDescent="0.25">
      <c r="A38" s="557" t="s">
        <v>1153</v>
      </c>
      <c r="R38"/>
      <c r="S38" s="687" t="s">
        <v>1444</v>
      </c>
      <c r="T38" s="687" t="s">
        <v>2526</v>
      </c>
      <c r="U38" s="84">
        <v>1</v>
      </c>
      <c r="AA38" s="545" t="s">
        <v>1444</v>
      </c>
      <c r="AB38" s="545" t="s">
        <v>2523</v>
      </c>
      <c r="AC38" s="84">
        <v>0</v>
      </c>
      <c r="AF38"/>
      <c r="AG38" s="545" t="s">
        <v>1274</v>
      </c>
      <c r="AH38" s="84">
        <v>0.54166666666666663</v>
      </c>
      <c r="AJ38" s="570" t="s">
        <v>706</v>
      </c>
      <c r="AK38" s="84"/>
      <c r="AL38" s="83"/>
    </row>
    <row r="39" spans="1:39" x14ac:dyDescent="0.25">
      <c r="A39" s="552" t="s">
        <v>54</v>
      </c>
      <c r="R39"/>
      <c r="S39" s="687" t="s">
        <v>1445</v>
      </c>
      <c r="T39" s="687" t="s">
        <v>2397</v>
      </c>
      <c r="U39" s="84">
        <v>1.2444444444444445</v>
      </c>
      <c r="AA39" s="545" t="s">
        <v>1445</v>
      </c>
      <c r="AB39" s="545" t="s">
        <v>2526</v>
      </c>
      <c r="AC39" s="84">
        <v>1</v>
      </c>
      <c r="AF39"/>
      <c r="AG39" s="545" t="s">
        <v>1273</v>
      </c>
      <c r="AH39" s="84">
        <v>1</v>
      </c>
      <c r="AJ39" s="88" t="s">
        <v>2532</v>
      </c>
      <c r="AK39" s="84">
        <v>0</v>
      </c>
      <c r="AL39" s="83">
        <v>0</v>
      </c>
    </row>
    <row r="40" spans="1:39" x14ac:dyDescent="0.25">
      <c r="A40" s="557" t="s">
        <v>6</v>
      </c>
      <c r="S40" s="687" t="s">
        <v>1469</v>
      </c>
      <c r="T40" s="687" t="s">
        <v>2530</v>
      </c>
      <c r="U40" s="84">
        <v>0.49612177846048811</v>
      </c>
      <c r="AA40" s="545" t="s">
        <v>1469</v>
      </c>
      <c r="AB40" s="545" t="s">
        <v>2530</v>
      </c>
      <c r="AC40" s="84">
        <v>1</v>
      </c>
      <c r="AF40" s="545" t="s">
        <v>37</v>
      </c>
      <c r="AG40" s="545" t="s">
        <v>1272</v>
      </c>
      <c r="AH40" s="84">
        <v>0.66522988505747127</v>
      </c>
      <c r="AJ40" s="568" t="s">
        <v>2232</v>
      </c>
      <c r="AK40" s="84">
        <v>0</v>
      </c>
      <c r="AL40" s="83">
        <v>0</v>
      </c>
    </row>
    <row r="41" spans="1:39" ht="60" x14ac:dyDescent="0.25">
      <c r="A41" s="557" t="s">
        <v>35</v>
      </c>
      <c r="S41" s="687" t="s">
        <v>1472</v>
      </c>
      <c r="T41" s="687" t="s">
        <v>2533</v>
      </c>
      <c r="U41" s="84">
        <v>1</v>
      </c>
      <c r="AA41" s="545" t="s">
        <v>1472</v>
      </c>
      <c r="AB41" s="545" t="s">
        <v>2533</v>
      </c>
      <c r="AC41" s="84">
        <v>0</v>
      </c>
      <c r="AF41"/>
      <c r="AG41" s="545" t="s">
        <v>2046</v>
      </c>
      <c r="AH41" s="84">
        <v>0.66666666666666663</v>
      </c>
      <c r="AJ41" s="570" t="s">
        <v>708</v>
      </c>
      <c r="AK41" s="84"/>
      <c r="AL41" s="83"/>
      <c r="AM41" s="551">
        <v>9</v>
      </c>
    </row>
    <row r="42" spans="1:39" x14ac:dyDescent="0.25">
      <c r="A42" s="557" t="s">
        <v>1153</v>
      </c>
      <c r="S42" s="687" t="s">
        <v>1473</v>
      </c>
      <c r="T42" s="687" t="s">
        <v>2526</v>
      </c>
      <c r="U42" s="84">
        <v>0.82978723404255317</v>
      </c>
      <c r="AA42" s="545" t="s">
        <v>1473</v>
      </c>
      <c r="AB42" s="545" t="s">
        <v>2526</v>
      </c>
      <c r="AC42" s="84">
        <v>1</v>
      </c>
      <c r="AF42"/>
      <c r="AG42" s="545" t="s">
        <v>1271</v>
      </c>
      <c r="AH42" s="84">
        <v>1</v>
      </c>
      <c r="AJ42" s="88" t="s">
        <v>2521</v>
      </c>
      <c r="AK42" s="84">
        <v>1</v>
      </c>
      <c r="AL42" s="83">
        <v>0</v>
      </c>
    </row>
    <row r="43" spans="1:39" x14ac:dyDescent="0.25">
      <c r="A43" s="552" t="s">
        <v>24</v>
      </c>
      <c r="S43" s="687" t="s">
        <v>1474</v>
      </c>
      <c r="T43" s="687" t="s">
        <v>2397</v>
      </c>
      <c r="U43" s="84">
        <v>1</v>
      </c>
      <c r="AA43" s="545" t="s">
        <v>1474</v>
      </c>
      <c r="AB43" s="545" t="s">
        <v>2397</v>
      </c>
      <c r="AC43" s="84">
        <v>1</v>
      </c>
      <c r="AF43" s="545" t="s">
        <v>41</v>
      </c>
      <c r="AG43" s="545" t="s">
        <v>1270</v>
      </c>
      <c r="AH43" s="84">
        <v>0.875</v>
      </c>
      <c r="AJ43" s="568" t="s">
        <v>2346</v>
      </c>
      <c r="AK43" s="84">
        <v>1</v>
      </c>
      <c r="AL43" s="83">
        <v>0</v>
      </c>
    </row>
    <row r="44" spans="1:39" x14ac:dyDescent="0.25">
      <c r="S44" s="687" t="s">
        <v>1454</v>
      </c>
      <c r="T44" s="687" t="s">
        <v>2518</v>
      </c>
      <c r="U44" s="84">
        <v>1</v>
      </c>
      <c r="AA44" s="545" t="s">
        <v>1454</v>
      </c>
      <c r="AB44" s="545" t="s">
        <v>2518</v>
      </c>
      <c r="AC44" s="84">
        <v>1</v>
      </c>
      <c r="AF44"/>
      <c r="AG44" s="545" t="s">
        <v>2464</v>
      </c>
      <c r="AH44" s="84">
        <v>0.52380952380952384</v>
      </c>
      <c r="AJ44" s="568" t="s">
        <v>2347</v>
      </c>
      <c r="AK44" s="84">
        <v>1</v>
      </c>
      <c r="AL44" s="83">
        <v>0</v>
      </c>
    </row>
    <row r="45" spans="1:39" x14ac:dyDescent="0.25">
      <c r="S45" s="687" t="s">
        <v>1455</v>
      </c>
      <c r="T45" s="687" t="s">
        <v>2544</v>
      </c>
      <c r="U45" s="84">
        <v>1</v>
      </c>
      <c r="AA45" s="545" t="s">
        <v>1455</v>
      </c>
      <c r="AB45" s="545" t="s">
        <v>2544</v>
      </c>
      <c r="AC45" s="84">
        <v>1</v>
      </c>
      <c r="AF45"/>
      <c r="AG45" s="545" t="s">
        <v>2465</v>
      </c>
      <c r="AH45" s="84">
        <v>0.92426050300085749</v>
      </c>
      <c r="AJ45" s="568" t="s">
        <v>2348</v>
      </c>
      <c r="AK45" s="84">
        <v>1</v>
      </c>
      <c r="AL45" s="83">
        <v>0</v>
      </c>
      <c r="AM45" s="551">
        <v>10</v>
      </c>
    </row>
    <row r="46" spans="1:39" ht="30" x14ac:dyDescent="0.35">
      <c r="S46" s="687" t="s">
        <v>1460</v>
      </c>
      <c r="T46" s="687" t="s">
        <v>2397</v>
      </c>
      <c r="U46" s="84">
        <v>1</v>
      </c>
      <c r="AA46" s="545" t="s">
        <v>1458</v>
      </c>
      <c r="AB46" s="545" t="s">
        <v>2546</v>
      </c>
      <c r="AC46" s="84">
        <v>0.32758620689655171</v>
      </c>
      <c r="AF46" s="565" t="s">
        <v>24</v>
      </c>
      <c r="AG46" s="565"/>
      <c r="AH46" s="536">
        <v>0.71424363921968892</v>
      </c>
      <c r="AJ46" s="570" t="s">
        <v>711</v>
      </c>
      <c r="AK46" s="84"/>
      <c r="AL46" s="83"/>
    </row>
    <row r="47" spans="1:39" x14ac:dyDescent="0.25">
      <c r="S47" s="687" t="s">
        <v>1461</v>
      </c>
      <c r="T47" s="687" t="s">
        <v>3015</v>
      </c>
      <c r="U47" s="84">
        <v>0.6203644444444445</v>
      </c>
      <c r="AA47" s="545" t="s">
        <v>1460</v>
      </c>
      <c r="AB47" s="545" t="s">
        <v>2397</v>
      </c>
      <c r="AC47" s="84">
        <v>1</v>
      </c>
      <c r="AJ47" s="88" t="s">
        <v>2423</v>
      </c>
      <c r="AK47" s="84">
        <v>0.75</v>
      </c>
      <c r="AL47" s="83">
        <v>20</v>
      </c>
    </row>
    <row r="48" spans="1:39" x14ac:dyDescent="0.25">
      <c r="A48" s="549" t="s">
        <v>52</v>
      </c>
      <c r="B48" s="553" t="s">
        <v>55</v>
      </c>
      <c r="S48" s="687" t="s">
        <v>1462</v>
      </c>
      <c r="T48" s="687" t="s">
        <v>2398</v>
      </c>
      <c r="U48" s="84">
        <v>0.90208316831683177</v>
      </c>
      <c r="AA48" s="545" t="s">
        <v>1461</v>
      </c>
      <c r="AB48" s="545" t="s">
        <v>3015</v>
      </c>
      <c r="AC48" s="84">
        <v>0.55555555555555558</v>
      </c>
      <c r="AJ48" s="568" t="s">
        <v>2426</v>
      </c>
      <c r="AK48" s="84">
        <v>0.75</v>
      </c>
      <c r="AL48" s="83">
        <v>20</v>
      </c>
    </row>
    <row r="49" spans="1:38" x14ac:dyDescent="0.25">
      <c r="A49" s="552" t="s">
        <v>6</v>
      </c>
      <c r="B49" s="553">
        <v>0.60000000000000009</v>
      </c>
      <c r="S49" s="687" t="s">
        <v>1494</v>
      </c>
      <c r="T49" s="687" t="s">
        <v>1957</v>
      </c>
      <c r="U49" s="84">
        <v>1</v>
      </c>
      <c r="AA49" s="545" t="s">
        <v>1462</v>
      </c>
      <c r="AB49" s="545" t="s">
        <v>2398</v>
      </c>
      <c r="AC49" s="84">
        <v>0.66666666666666663</v>
      </c>
      <c r="AJ49" s="88" t="s">
        <v>2561</v>
      </c>
      <c r="AK49" s="84">
        <v>0.7807017543859649</v>
      </c>
      <c r="AL49" s="83">
        <v>114</v>
      </c>
    </row>
    <row r="50" spans="1:38" x14ac:dyDescent="0.25">
      <c r="A50" s="552" t="s">
        <v>32</v>
      </c>
      <c r="B50" s="553">
        <v>0.30000000000000004</v>
      </c>
      <c r="S50" s="687" t="s">
        <v>1495</v>
      </c>
      <c r="T50" s="687" t="s">
        <v>2071</v>
      </c>
      <c r="U50" s="84">
        <v>0</v>
      </c>
      <c r="AA50" s="545" t="s">
        <v>1494</v>
      </c>
      <c r="AB50" s="545" t="s">
        <v>1957</v>
      </c>
      <c r="AC50" s="84">
        <v>1</v>
      </c>
      <c r="AJ50" s="568" t="s">
        <v>2561</v>
      </c>
      <c r="AK50" s="84">
        <v>0.7807017543859649</v>
      </c>
      <c r="AL50" s="83">
        <v>114</v>
      </c>
    </row>
    <row r="51" spans="1:38" x14ac:dyDescent="0.25">
      <c r="A51" s="552" t="s">
        <v>35</v>
      </c>
      <c r="B51" s="553">
        <v>0.30000000000000004</v>
      </c>
      <c r="S51" s="687" t="s">
        <v>1480</v>
      </c>
      <c r="T51" s="687" t="s">
        <v>2518</v>
      </c>
      <c r="U51" s="84">
        <v>1</v>
      </c>
      <c r="AA51" s="545" t="s">
        <v>1495</v>
      </c>
      <c r="AB51" s="545" t="s">
        <v>2071</v>
      </c>
      <c r="AC51" s="84">
        <v>0</v>
      </c>
      <c r="AJ51" s="88" t="s">
        <v>2563</v>
      </c>
      <c r="AK51" s="84">
        <v>0.9821428571428571</v>
      </c>
      <c r="AL51" s="83">
        <v>224</v>
      </c>
    </row>
    <row r="52" spans="1:38" x14ac:dyDescent="0.25">
      <c r="A52" s="552" t="s">
        <v>38</v>
      </c>
      <c r="B52" s="553">
        <v>0.2</v>
      </c>
      <c r="S52" s="687" t="s">
        <v>1481</v>
      </c>
      <c r="T52" s="687" t="s">
        <v>2564</v>
      </c>
      <c r="U52" s="84">
        <v>0.4811818754127179</v>
      </c>
      <c r="AA52" s="545" t="s">
        <v>1480</v>
      </c>
      <c r="AB52" s="545" t="s">
        <v>2518</v>
      </c>
      <c r="AC52" s="84">
        <v>1</v>
      </c>
      <c r="AJ52" s="568" t="s">
        <v>2509</v>
      </c>
      <c r="AK52" s="84">
        <v>0.9821428571428571</v>
      </c>
      <c r="AL52" s="83">
        <v>224</v>
      </c>
    </row>
    <row r="53" spans="1:38" x14ac:dyDescent="0.25">
      <c r="A53" s="552" t="s">
        <v>1153</v>
      </c>
      <c r="B53" s="553">
        <v>0.60000000000000009</v>
      </c>
      <c r="S53" s="687" t="s">
        <v>1482</v>
      </c>
      <c r="T53" s="687" t="s">
        <v>2565</v>
      </c>
      <c r="U53" s="84">
        <v>0.3988862038293659</v>
      </c>
      <c r="AA53" s="545" t="s">
        <v>1481</v>
      </c>
      <c r="AB53" s="545" t="s">
        <v>2564</v>
      </c>
      <c r="AC53" s="84">
        <v>1</v>
      </c>
      <c r="AJ53" s="570" t="s">
        <v>634</v>
      </c>
      <c r="AK53" s="84"/>
      <c r="AL53" s="83"/>
    </row>
    <row r="54" spans="1:38" ht="45" x14ac:dyDescent="0.25">
      <c r="A54" s="552" t="s">
        <v>24</v>
      </c>
      <c r="B54" s="553">
        <v>2</v>
      </c>
      <c r="S54" s="687" t="s">
        <v>1483</v>
      </c>
      <c r="T54" s="687" t="s">
        <v>2521</v>
      </c>
      <c r="U54" s="84">
        <v>0.66666666666666663</v>
      </c>
      <c r="AA54" s="545" t="s">
        <v>1482</v>
      </c>
      <c r="AB54" s="545" t="s">
        <v>2565</v>
      </c>
      <c r="AC54" s="84">
        <v>1</v>
      </c>
      <c r="AJ54" s="570" t="s">
        <v>1920</v>
      </c>
      <c r="AK54" s="84">
        <v>0.1329542956236191</v>
      </c>
      <c r="AL54" s="83">
        <v>88526000000</v>
      </c>
    </row>
    <row r="55" spans="1:38" ht="90" x14ac:dyDescent="0.25">
      <c r="S55" s="687" t="s">
        <v>1484</v>
      </c>
      <c r="T55" s="687" t="s">
        <v>2566</v>
      </c>
      <c r="U55" s="84">
        <v>0</v>
      </c>
      <c r="AA55" s="545" t="s">
        <v>1483</v>
      </c>
      <c r="AB55" s="545" t="s">
        <v>2521</v>
      </c>
      <c r="AC55" s="84">
        <v>1</v>
      </c>
      <c r="AJ55" s="570" t="s">
        <v>1918</v>
      </c>
      <c r="AK55" s="84">
        <v>0.12173857337962067</v>
      </c>
      <c r="AL55" s="83">
        <v>36223000000</v>
      </c>
    </row>
    <row r="56" spans="1:38" ht="75" x14ac:dyDescent="0.25">
      <c r="A56" s="549" t="s">
        <v>61</v>
      </c>
      <c r="B56" s="548" t="s">
        <v>972</v>
      </c>
      <c r="S56" s="687" t="s">
        <v>1485</v>
      </c>
      <c r="T56" s="687" t="s">
        <v>2567</v>
      </c>
      <c r="U56" s="84">
        <v>0</v>
      </c>
      <c r="AA56" s="545" t="s">
        <v>1484</v>
      </c>
      <c r="AB56" s="545" t="s">
        <v>2566</v>
      </c>
      <c r="AC56" s="84">
        <v>0</v>
      </c>
      <c r="AJ56" s="570" t="s">
        <v>1919</v>
      </c>
      <c r="AK56" s="84">
        <v>0.14417001786761754</v>
      </c>
      <c r="AL56" s="83">
        <v>52303000000</v>
      </c>
    </row>
    <row r="57" spans="1:38" ht="45" x14ac:dyDescent="0.25">
      <c r="S57" s="687" t="s">
        <v>1486</v>
      </c>
      <c r="T57" s="687" t="s">
        <v>2526</v>
      </c>
      <c r="U57" s="84">
        <v>0.40438871473354232</v>
      </c>
      <c r="AA57" s="545" t="s">
        <v>1485</v>
      </c>
      <c r="AB57" s="545" t="s">
        <v>2567</v>
      </c>
      <c r="AC57" s="84">
        <v>0</v>
      </c>
      <c r="AJ57" s="570" t="s">
        <v>2083</v>
      </c>
      <c r="AK57" s="84">
        <v>1</v>
      </c>
      <c r="AL57" s="83">
        <v>0</v>
      </c>
    </row>
    <row r="58" spans="1:38" ht="60" x14ac:dyDescent="0.25">
      <c r="B58" s="549" t="s">
        <v>0</v>
      </c>
      <c r="S58" s="687" t="s">
        <v>1487</v>
      </c>
      <c r="T58" s="687" t="s">
        <v>2397</v>
      </c>
      <c r="U58" s="84">
        <v>1</v>
      </c>
      <c r="AA58" s="545" t="s">
        <v>1486</v>
      </c>
      <c r="AB58" s="545" t="s">
        <v>2526</v>
      </c>
      <c r="AC58" s="84">
        <v>1</v>
      </c>
      <c r="AJ58" s="570" t="s">
        <v>2084</v>
      </c>
      <c r="AK58" s="84">
        <v>1</v>
      </c>
      <c r="AL58" s="83">
        <v>0</v>
      </c>
    </row>
    <row r="59" spans="1:38" ht="60" x14ac:dyDescent="0.25">
      <c r="A59" s="549" t="s">
        <v>644</v>
      </c>
      <c r="B59" s="548" t="s">
        <v>693</v>
      </c>
      <c r="C59" s="548" t="s">
        <v>694</v>
      </c>
      <c r="S59" s="687" t="s">
        <v>1488</v>
      </c>
      <c r="T59" s="687" t="s">
        <v>3015</v>
      </c>
      <c r="U59" s="84">
        <v>1</v>
      </c>
      <c r="AA59" s="545" t="s">
        <v>1487</v>
      </c>
      <c r="AB59" s="545" t="s">
        <v>2397</v>
      </c>
      <c r="AC59" s="84">
        <v>1</v>
      </c>
      <c r="AJ59" s="570" t="s">
        <v>2085</v>
      </c>
      <c r="AK59" s="84">
        <v>1</v>
      </c>
      <c r="AL59" s="83">
        <v>0</v>
      </c>
    </row>
    <row r="60" spans="1:38" ht="75" x14ac:dyDescent="0.25">
      <c r="A60" s="548" t="s">
        <v>24</v>
      </c>
      <c r="B60" s="556"/>
      <c r="C60" s="554" t="e">
        <v>#DIV/0!</v>
      </c>
      <c r="S60" s="687" t="s">
        <v>1489</v>
      </c>
      <c r="T60" s="687" t="s">
        <v>2398</v>
      </c>
      <c r="U60" s="84">
        <v>1</v>
      </c>
      <c r="AA60" s="545" t="s">
        <v>1488</v>
      </c>
      <c r="AB60" s="545" t="s">
        <v>3015</v>
      </c>
      <c r="AC60" s="84">
        <v>0.75</v>
      </c>
      <c r="AJ60" s="570" t="s">
        <v>2168</v>
      </c>
      <c r="AK60" s="84">
        <v>1</v>
      </c>
      <c r="AL60" s="83">
        <v>0</v>
      </c>
    </row>
    <row r="61" spans="1:38" ht="75" x14ac:dyDescent="0.25">
      <c r="S61" s="687" t="s">
        <v>1490</v>
      </c>
      <c r="T61" s="687" t="s">
        <v>2400</v>
      </c>
      <c r="U61" s="84">
        <v>0.25</v>
      </c>
      <c r="AA61" s="545" t="s">
        <v>1489</v>
      </c>
      <c r="AB61" s="545" t="s">
        <v>2398</v>
      </c>
      <c r="AC61" s="84">
        <v>0.66666666666666663</v>
      </c>
      <c r="AJ61" s="570" t="s">
        <v>2167</v>
      </c>
      <c r="AK61" s="84">
        <v>1</v>
      </c>
      <c r="AL61" s="83">
        <v>0</v>
      </c>
    </row>
    <row r="62" spans="1:38" x14ac:dyDescent="0.25">
      <c r="S62" s="687" t="s">
        <v>1491</v>
      </c>
      <c r="T62" s="687" t="s">
        <v>2401</v>
      </c>
      <c r="U62" s="84">
        <v>1</v>
      </c>
      <c r="AA62" s="545" t="s">
        <v>1490</v>
      </c>
      <c r="AB62" s="545" t="s">
        <v>2400</v>
      </c>
      <c r="AC62" s="84">
        <v>0</v>
      </c>
      <c r="AJ62" s="570" t="s">
        <v>24</v>
      </c>
      <c r="AK62" s="523">
        <v>0.69636132462951517</v>
      </c>
      <c r="AL62" s="538">
        <v>88526000358.419998</v>
      </c>
    </row>
    <row r="63" spans="1:38" x14ac:dyDescent="0.25">
      <c r="S63" s="687" t="s">
        <v>1492</v>
      </c>
      <c r="T63" s="687" t="s">
        <v>2402</v>
      </c>
      <c r="U63" s="84">
        <v>0</v>
      </c>
      <c r="AA63" s="545" t="s">
        <v>1491</v>
      </c>
      <c r="AB63" s="545" t="s">
        <v>2401</v>
      </c>
      <c r="AC63" s="84">
        <v>1</v>
      </c>
      <c r="AJ63"/>
      <c r="AK63"/>
      <c r="AL63"/>
    </row>
    <row r="64" spans="1:38" x14ac:dyDescent="0.25">
      <c r="S64" s="687" t="s">
        <v>1493</v>
      </c>
      <c r="T64" s="687" t="s">
        <v>2403</v>
      </c>
      <c r="U64" s="84">
        <v>0.76927483102302674</v>
      </c>
      <c r="AA64" s="545" t="s">
        <v>1492</v>
      </c>
      <c r="AB64" s="545" t="s">
        <v>2402</v>
      </c>
      <c r="AC64" s="84">
        <v>0</v>
      </c>
      <c r="AJ64"/>
      <c r="AK64"/>
      <c r="AL64"/>
    </row>
    <row r="65" spans="19:38" x14ac:dyDescent="0.25">
      <c r="S65" s="687" t="s">
        <v>1512</v>
      </c>
      <c r="T65" s="687" t="s">
        <v>2561</v>
      </c>
      <c r="U65" s="84">
        <v>0.6508728179551122</v>
      </c>
      <c r="AA65" s="545" t="s">
        <v>1493</v>
      </c>
      <c r="AB65" s="545" t="s">
        <v>2403</v>
      </c>
      <c r="AC65" s="84">
        <v>0.2857142857142857</v>
      </c>
      <c r="AJ65"/>
      <c r="AK65"/>
      <c r="AL65"/>
    </row>
    <row r="66" spans="19:38" x14ac:dyDescent="0.25">
      <c r="S66" s="687" t="s">
        <v>1514</v>
      </c>
      <c r="T66" s="687" t="s">
        <v>2563</v>
      </c>
      <c r="U66" s="84">
        <v>6.3866955488784849E-2</v>
      </c>
      <c r="AA66" s="545" t="s">
        <v>1512</v>
      </c>
      <c r="AB66" s="545" t="s">
        <v>2561</v>
      </c>
      <c r="AC66" s="84">
        <v>0.7807017543859649</v>
      </c>
      <c r="AJ66"/>
      <c r="AK66"/>
      <c r="AL66"/>
    </row>
    <row r="67" spans="19:38" x14ac:dyDescent="0.25">
      <c r="S67" s="687" t="s">
        <v>1515</v>
      </c>
      <c r="T67" s="687" t="s">
        <v>2418</v>
      </c>
      <c r="U67" s="84">
        <v>1</v>
      </c>
      <c r="AA67" s="545" t="s">
        <v>1514</v>
      </c>
      <c r="AB67" s="545" t="s">
        <v>2563</v>
      </c>
      <c r="AC67" s="84">
        <v>0.9821428571428571</v>
      </c>
      <c r="AJ67"/>
      <c r="AK67"/>
      <c r="AL67"/>
    </row>
    <row r="68" spans="19:38" x14ac:dyDescent="0.25">
      <c r="S68" s="687" t="s">
        <v>1516</v>
      </c>
      <c r="T68" s="687" t="s">
        <v>2420</v>
      </c>
      <c r="U68" s="84">
        <v>0.20937500000000001</v>
      </c>
      <c r="AA68" s="545" t="s">
        <v>1515</v>
      </c>
      <c r="AB68" s="545" t="s">
        <v>2418</v>
      </c>
      <c r="AC68" s="84">
        <v>1</v>
      </c>
      <c r="AJ68"/>
      <c r="AK68"/>
      <c r="AL68"/>
    </row>
    <row r="69" spans="19:38" x14ac:dyDescent="0.25">
      <c r="S69" s="687" t="s">
        <v>1517</v>
      </c>
      <c r="T69" s="687" t="s">
        <v>2419</v>
      </c>
      <c r="U69" s="84">
        <v>0.5</v>
      </c>
      <c r="AA69" s="545" t="s">
        <v>1516</v>
      </c>
      <c r="AB69" s="545" t="s">
        <v>2420</v>
      </c>
      <c r="AC69" s="84">
        <v>1</v>
      </c>
      <c r="AJ69"/>
      <c r="AK69"/>
      <c r="AL69"/>
    </row>
    <row r="70" spans="19:38" x14ac:dyDescent="0.25">
      <c r="S70" s="687" t="s">
        <v>1518</v>
      </c>
      <c r="T70" s="687" t="s">
        <v>1887</v>
      </c>
      <c r="U70" s="84">
        <v>1</v>
      </c>
      <c r="AA70" s="545" t="s">
        <v>1517</v>
      </c>
      <c r="AB70" s="545" t="s">
        <v>2419</v>
      </c>
      <c r="AC70" s="84">
        <v>1</v>
      </c>
      <c r="AJ70"/>
      <c r="AK70"/>
      <c r="AL70"/>
    </row>
    <row r="71" spans="19:38" x14ac:dyDescent="0.25">
      <c r="S71" s="687" t="s">
        <v>1519</v>
      </c>
      <c r="T71" s="687" t="s">
        <v>1888</v>
      </c>
      <c r="U71" s="84">
        <v>1</v>
      </c>
      <c r="AA71" s="545" t="s">
        <v>1518</v>
      </c>
      <c r="AB71" s="545" t="s">
        <v>1887</v>
      </c>
      <c r="AC71" s="84">
        <v>0</v>
      </c>
      <c r="AJ71"/>
      <c r="AK71"/>
      <c r="AL71"/>
    </row>
    <row r="72" spans="19:38" x14ac:dyDescent="0.25">
      <c r="S72" s="687" t="s">
        <v>1520</v>
      </c>
      <c r="T72" s="687" t="s">
        <v>1389</v>
      </c>
      <c r="U72" s="84">
        <v>1</v>
      </c>
      <c r="AA72" s="545" t="s">
        <v>1519</v>
      </c>
      <c r="AB72" s="545" t="s">
        <v>1888</v>
      </c>
      <c r="AC72" s="84">
        <v>0</v>
      </c>
      <c r="AJ72"/>
      <c r="AK72"/>
      <c r="AL72"/>
    </row>
    <row r="73" spans="19:38" x14ac:dyDescent="0.25">
      <c r="S73" s="687" t="s">
        <v>1503</v>
      </c>
      <c r="T73" s="687" t="s">
        <v>997</v>
      </c>
      <c r="U73" s="84">
        <v>1</v>
      </c>
      <c r="AA73" s="545" t="s">
        <v>1520</v>
      </c>
      <c r="AB73" s="545" t="s">
        <v>1389</v>
      </c>
      <c r="AC73" s="84">
        <v>0</v>
      </c>
    </row>
    <row r="74" spans="19:38" x14ac:dyDescent="0.25">
      <c r="S74" s="687" t="s">
        <v>1504</v>
      </c>
      <c r="T74" s="687" t="s">
        <v>1046</v>
      </c>
      <c r="U74" s="84">
        <v>1</v>
      </c>
      <c r="AA74" s="545" t="s">
        <v>1503</v>
      </c>
      <c r="AB74" s="545" t="s">
        <v>997</v>
      </c>
      <c r="AC74" s="84">
        <v>0</v>
      </c>
    </row>
    <row r="75" spans="19:38" x14ac:dyDescent="0.25">
      <c r="S75" s="687" t="s">
        <v>1505</v>
      </c>
      <c r="T75" s="687" t="s">
        <v>1898</v>
      </c>
      <c r="U75" s="84">
        <v>1</v>
      </c>
      <c r="AA75" s="545" t="s">
        <v>1504</v>
      </c>
      <c r="AB75" s="545" t="s">
        <v>1046</v>
      </c>
      <c r="AC75" s="84">
        <v>0</v>
      </c>
    </row>
    <row r="76" spans="19:38" x14ac:dyDescent="0.25">
      <c r="S76" s="687" t="s">
        <v>1506</v>
      </c>
      <c r="T76" s="687" t="s">
        <v>2178</v>
      </c>
      <c r="U76" s="84">
        <v>0.88888888888888884</v>
      </c>
      <c r="AA76" s="545" t="s">
        <v>1505</v>
      </c>
      <c r="AB76" s="545" t="s">
        <v>1898</v>
      </c>
      <c r="AC76" s="84">
        <v>0.5</v>
      </c>
    </row>
    <row r="77" spans="19:38" x14ac:dyDescent="0.25">
      <c r="S77" s="687" t="s">
        <v>1507</v>
      </c>
      <c r="T77" s="687" t="s">
        <v>2072</v>
      </c>
      <c r="U77" s="84">
        <v>1</v>
      </c>
      <c r="AA77" s="545" t="s">
        <v>1506</v>
      </c>
      <c r="AB77" s="545" t="s">
        <v>2178</v>
      </c>
      <c r="AC77" s="84">
        <v>0</v>
      </c>
    </row>
    <row r="78" spans="19:38" x14ac:dyDescent="0.25">
      <c r="S78" s="687" t="s">
        <v>1508</v>
      </c>
      <c r="T78" s="687" t="s">
        <v>2274</v>
      </c>
      <c r="U78" s="84">
        <v>1</v>
      </c>
      <c r="AA78" s="545" t="s">
        <v>1507</v>
      </c>
      <c r="AB78" s="545" t="s">
        <v>2072</v>
      </c>
      <c r="AC78" s="84">
        <v>1</v>
      </c>
    </row>
    <row r="79" spans="19:38" x14ac:dyDescent="0.25">
      <c r="S79" s="687" t="s">
        <v>1523</v>
      </c>
      <c r="T79" s="687" t="s">
        <v>2483</v>
      </c>
      <c r="U79" s="84">
        <v>1</v>
      </c>
      <c r="AA79" s="545" t="s">
        <v>1508</v>
      </c>
      <c r="AB79" s="545" t="s">
        <v>2274</v>
      </c>
      <c r="AC79" s="84">
        <v>0.5</v>
      </c>
    </row>
    <row r="80" spans="19:38" x14ac:dyDescent="0.25">
      <c r="S80" s="687" t="s">
        <v>1528</v>
      </c>
      <c r="T80" s="687" t="s">
        <v>2072</v>
      </c>
      <c r="U80" s="84">
        <v>1</v>
      </c>
      <c r="AA80" s="545" t="s">
        <v>1509</v>
      </c>
      <c r="AB80" s="545" t="s">
        <v>2064</v>
      </c>
      <c r="AC80" s="84">
        <v>0</v>
      </c>
    </row>
    <row r="81" spans="19:29" x14ac:dyDescent="0.25">
      <c r="S81" s="687" t="s">
        <v>1529</v>
      </c>
      <c r="T81" s="687" t="s">
        <v>1942</v>
      </c>
      <c r="U81" s="84">
        <v>1.4166666666666667</v>
      </c>
      <c r="AA81" s="545" t="s">
        <v>1523</v>
      </c>
      <c r="AB81" s="545" t="s">
        <v>2483</v>
      </c>
      <c r="AC81" s="84">
        <v>1</v>
      </c>
    </row>
    <row r="82" spans="19:29" x14ac:dyDescent="0.25">
      <c r="S82" s="687" t="s">
        <v>1530</v>
      </c>
      <c r="T82" s="687" t="s">
        <v>2275</v>
      </c>
      <c r="U82" s="84">
        <v>1</v>
      </c>
      <c r="AA82" s="545" t="s">
        <v>1528</v>
      </c>
      <c r="AB82" s="545" t="s">
        <v>2072</v>
      </c>
      <c r="AC82" s="84">
        <v>1</v>
      </c>
    </row>
    <row r="83" spans="19:29" x14ac:dyDescent="0.25">
      <c r="S83" s="687" t="s">
        <v>1531</v>
      </c>
      <c r="T83" s="687" t="s">
        <v>2078</v>
      </c>
      <c r="U83" s="84">
        <v>1</v>
      </c>
      <c r="AA83" s="545" t="s">
        <v>1529</v>
      </c>
      <c r="AB83" s="545" t="s">
        <v>1942</v>
      </c>
      <c r="AC83" s="84">
        <v>0</v>
      </c>
    </row>
    <row r="84" spans="19:29" x14ac:dyDescent="0.25">
      <c r="S84" s="687" t="s">
        <v>1532</v>
      </c>
      <c r="T84" s="687" t="s">
        <v>2276</v>
      </c>
      <c r="U84" s="84">
        <v>1</v>
      </c>
      <c r="AA84" s="545" t="s">
        <v>1530</v>
      </c>
      <c r="AB84" s="545" t="s">
        <v>2275</v>
      </c>
      <c r="AC84" s="84">
        <v>0</v>
      </c>
    </row>
    <row r="85" spans="19:29" x14ac:dyDescent="0.25">
      <c r="S85" s="687" t="s">
        <v>1562</v>
      </c>
      <c r="T85" s="687" t="s">
        <v>2374</v>
      </c>
      <c r="U85" s="84">
        <v>1</v>
      </c>
      <c r="AA85" s="545" t="s">
        <v>1531</v>
      </c>
      <c r="AB85" s="545" t="s">
        <v>2078</v>
      </c>
      <c r="AC85" s="84">
        <v>0</v>
      </c>
    </row>
    <row r="86" spans="19:29" x14ac:dyDescent="0.25">
      <c r="S86" s="687" t="s">
        <v>1576</v>
      </c>
      <c r="T86" s="687" t="s">
        <v>1961</v>
      </c>
      <c r="U86" s="84">
        <v>1</v>
      </c>
      <c r="AA86" s="545" t="s">
        <v>1532</v>
      </c>
      <c r="AB86" s="545" t="s">
        <v>2276</v>
      </c>
      <c r="AC86" s="84">
        <v>0</v>
      </c>
    </row>
    <row r="87" spans="19:29" x14ac:dyDescent="0.25">
      <c r="S87" s="687" t="s">
        <v>1600</v>
      </c>
      <c r="T87" s="687" t="s">
        <v>2081</v>
      </c>
      <c r="U87" s="84">
        <v>1</v>
      </c>
      <c r="AA87" s="545" t="s">
        <v>1562</v>
      </c>
      <c r="AB87" s="545" t="s">
        <v>2374</v>
      </c>
      <c r="AC87" s="84">
        <v>0</v>
      </c>
    </row>
    <row r="88" spans="19:29" x14ac:dyDescent="0.25">
      <c r="S88" s="687" t="s">
        <v>1602</v>
      </c>
      <c r="T88" s="687" t="s">
        <v>2263</v>
      </c>
      <c r="U88" s="84">
        <v>1</v>
      </c>
      <c r="AA88" s="545" t="s">
        <v>1563</v>
      </c>
      <c r="AB88" s="545" t="s">
        <v>2172</v>
      </c>
      <c r="AC88" s="84">
        <v>0.66666666666666663</v>
      </c>
    </row>
    <row r="89" spans="19:29" x14ac:dyDescent="0.25">
      <c r="S89" s="687" t="s">
        <v>1603</v>
      </c>
      <c r="T89" s="687" t="s">
        <v>2378</v>
      </c>
      <c r="U89" s="84">
        <v>1</v>
      </c>
      <c r="AA89" s="545" t="s">
        <v>1576</v>
      </c>
      <c r="AB89" s="545" t="s">
        <v>1961</v>
      </c>
      <c r="AC89" s="84">
        <v>0</v>
      </c>
    </row>
    <row r="90" spans="19:29" x14ac:dyDescent="0.25">
      <c r="S90" s="687" t="s">
        <v>1609</v>
      </c>
      <c r="T90" s="687" t="s">
        <v>1920</v>
      </c>
      <c r="U90" s="84">
        <v>0.74470263745317344</v>
      </c>
      <c r="AA90" s="545" t="s">
        <v>1577</v>
      </c>
      <c r="AB90" s="545" t="s">
        <v>2511</v>
      </c>
      <c r="AC90" s="84">
        <v>1</v>
      </c>
    </row>
    <row r="91" spans="19:29" x14ac:dyDescent="0.25">
      <c r="S91" s="687" t="s">
        <v>1610</v>
      </c>
      <c r="T91" s="687" t="s">
        <v>2083</v>
      </c>
      <c r="U91" s="84">
        <v>1</v>
      </c>
      <c r="AA91" s="545" t="s">
        <v>1600</v>
      </c>
      <c r="AB91" s="545" t="s">
        <v>2081</v>
      </c>
      <c r="AC91" s="84">
        <v>0</v>
      </c>
    </row>
    <row r="92" spans="19:29" x14ac:dyDescent="0.25">
      <c r="S92" s="687" t="s">
        <v>1611</v>
      </c>
      <c r="T92" s="687" t="s">
        <v>1922</v>
      </c>
      <c r="U92" s="84">
        <v>0.8</v>
      </c>
      <c r="AA92" s="545" t="s">
        <v>1602</v>
      </c>
      <c r="AB92" s="545" t="s">
        <v>2263</v>
      </c>
      <c r="AC92" s="84">
        <v>0</v>
      </c>
    </row>
    <row r="93" spans="19:29" x14ac:dyDescent="0.25">
      <c r="S93" s="687" t="s">
        <v>1612</v>
      </c>
      <c r="T93" s="687" t="s">
        <v>1921</v>
      </c>
      <c r="U93" s="84">
        <v>0.98224924934173408</v>
      </c>
      <c r="AA93" s="545" t="s">
        <v>1603</v>
      </c>
      <c r="AB93" s="545" t="s">
        <v>2378</v>
      </c>
      <c r="AC93" s="84">
        <v>0</v>
      </c>
    </row>
    <row r="94" spans="19:29" x14ac:dyDescent="0.25">
      <c r="S94" s="687" t="s">
        <v>1613</v>
      </c>
      <c r="T94" s="687" t="s">
        <v>698</v>
      </c>
      <c r="U94" s="84">
        <v>0.71661312566666668</v>
      </c>
      <c r="AA94" s="545" t="s">
        <v>1604</v>
      </c>
      <c r="AB94" s="545" t="s">
        <v>2072</v>
      </c>
      <c r="AC94" s="84">
        <v>1</v>
      </c>
    </row>
    <row r="95" spans="19:29" x14ac:dyDescent="0.25">
      <c r="S95" s="687" t="s">
        <v>1569</v>
      </c>
      <c r="T95" s="687" t="s">
        <v>1398</v>
      </c>
      <c r="U95" s="84">
        <v>1</v>
      </c>
      <c r="AA95" s="545" t="s">
        <v>1609</v>
      </c>
      <c r="AB95" s="545" t="s">
        <v>1920</v>
      </c>
      <c r="AC95" s="84">
        <v>0.1329542956236191</v>
      </c>
    </row>
    <row r="96" spans="19:29" x14ac:dyDescent="0.25">
      <c r="S96" s="687" t="s">
        <v>1570</v>
      </c>
      <c r="T96" s="687" t="s">
        <v>2280</v>
      </c>
      <c r="U96" s="84">
        <v>1</v>
      </c>
      <c r="AA96" s="545" t="s">
        <v>1610</v>
      </c>
      <c r="AB96" s="545" t="s">
        <v>2083</v>
      </c>
      <c r="AC96" s="84">
        <v>1</v>
      </c>
    </row>
    <row r="97" spans="19:29" x14ac:dyDescent="0.25">
      <c r="S97" s="687" t="s">
        <v>1561</v>
      </c>
      <c r="T97" s="687" t="s">
        <v>712</v>
      </c>
      <c r="U97" s="84">
        <v>0.7987699101088156</v>
      </c>
      <c r="AA97" s="545" t="s">
        <v>1611</v>
      </c>
      <c r="AB97" s="545" t="s">
        <v>1922</v>
      </c>
      <c r="AC97" s="84">
        <v>1</v>
      </c>
    </row>
    <row r="98" spans="19:29" x14ac:dyDescent="0.25">
      <c r="S98" s="687" t="s">
        <v>1567</v>
      </c>
      <c r="T98" s="687" t="s">
        <v>713</v>
      </c>
      <c r="U98" s="84">
        <v>0.67924360442389775</v>
      </c>
      <c r="AA98" s="545" t="s">
        <v>1612</v>
      </c>
      <c r="AB98" s="545" t="s">
        <v>1921</v>
      </c>
      <c r="AC98" s="84">
        <v>0.99666457619990756</v>
      </c>
    </row>
    <row r="99" spans="19:29" x14ac:dyDescent="0.25">
      <c r="S99" s="687" t="s">
        <v>1568</v>
      </c>
      <c r="T99" s="687" t="s">
        <v>2165</v>
      </c>
      <c r="U99" s="84">
        <v>1</v>
      </c>
      <c r="AA99" s="545" t="s">
        <v>1613</v>
      </c>
      <c r="AB99" s="545" t="s">
        <v>698</v>
      </c>
      <c r="AC99" s="84">
        <v>2.4729454055555555E-2</v>
      </c>
    </row>
    <row r="100" spans="19:29" x14ac:dyDescent="0.25">
      <c r="S100" s="687" t="s">
        <v>1580</v>
      </c>
      <c r="T100" s="687" t="s">
        <v>1928</v>
      </c>
      <c r="U100" s="84">
        <v>1</v>
      </c>
      <c r="AA100" s="545" t="s">
        <v>1569</v>
      </c>
      <c r="AB100" s="545" t="s">
        <v>1398</v>
      </c>
      <c r="AC100" s="84">
        <v>1</v>
      </c>
    </row>
    <row r="101" spans="19:29" x14ac:dyDescent="0.25">
      <c r="S101" s="687" t="s">
        <v>1581</v>
      </c>
      <c r="T101" s="687" t="s">
        <v>2500</v>
      </c>
      <c r="U101" s="84">
        <v>1</v>
      </c>
      <c r="AA101" s="545" t="s">
        <v>1570</v>
      </c>
      <c r="AB101" s="545" t="s">
        <v>2280</v>
      </c>
      <c r="AC101" s="84">
        <v>0</v>
      </c>
    </row>
    <row r="102" spans="19:29" x14ac:dyDescent="0.25">
      <c r="S102" s="687" t="s">
        <v>1582</v>
      </c>
      <c r="T102" s="687" t="s">
        <v>2072</v>
      </c>
      <c r="U102" s="84">
        <v>0.88461538461538458</v>
      </c>
      <c r="AA102" s="545" t="s">
        <v>1561</v>
      </c>
      <c r="AB102" s="545" t="s">
        <v>712</v>
      </c>
      <c r="AC102" s="84">
        <v>0.58458458458458462</v>
      </c>
    </row>
    <row r="103" spans="19:29" x14ac:dyDescent="0.25">
      <c r="S103" s="687" t="s">
        <v>1446</v>
      </c>
      <c r="T103" s="687" t="s">
        <v>3015</v>
      </c>
      <c r="U103" s="84">
        <v>0.44000000000000006</v>
      </c>
      <c r="AA103" s="545" t="s">
        <v>1567</v>
      </c>
      <c r="AB103" s="545" t="s">
        <v>713</v>
      </c>
      <c r="AC103" s="84">
        <v>0.94771968854282529</v>
      </c>
    </row>
    <row r="104" spans="19:29" x14ac:dyDescent="0.25">
      <c r="S104" s="687" t="s">
        <v>1447</v>
      </c>
      <c r="T104" s="687" t="s">
        <v>2398</v>
      </c>
      <c r="U104" s="84">
        <v>0.83641649048625799</v>
      </c>
      <c r="AA104" s="545" t="s">
        <v>1568</v>
      </c>
      <c r="AB104" s="545" t="s">
        <v>2165</v>
      </c>
      <c r="AC104" s="84">
        <v>1</v>
      </c>
    </row>
    <row r="105" spans="19:29" x14ac:dyDescent="0.25">
      <c r="S105" s="687" t="s">
        <v>1439</v>
      </c>
      <c r="T105" s="687" t="s">
        <v>2518</v>
      </c>
      <c r="U105" s="84">
        <v>1</v>
      </c>
      <c r="AA105" s="545" t="s">
        <v>1579</v>
      </c>
      <c r="AB105" s="545" t="s">
        <v>1913</v>
      </c>
      <c r="AC105" s="84">
        <v>0</v>
      </c>
    </row>
    <row r="106" spans="19:29" x14ac:dyDescent="0.25">
      <c r="S106" s="687" t="s">
        <v>1453</v>
      </c>
      <c r="T106" s="687" t="s">
        <v>2527</v>
      </c>
      <c r="U106" s="84">
        <v>0.16</v>
      </c>
      <c r="AA106" s="545" t="s">
        <v>1580</v>
      </c>
      <c r="AB106" s="545" t="s">
        <v>1928</v>
      </c>
      <c r="AC106" s="84">
        <v>1</v>
      </c>
    </row>
    <row r="107" spans="19:29" x14ac:dyDescent="0.25">
      <c r="S107" s="687" t="s">
        <v>1449</v>
      </c>
      <c r="T107" s="687" t="s">
        <v>2401</v>
      </c>
      <c r="U107" s="84">
        <v>1</v>
      </c>
      <c r="AA107" s="545" t="s">
        <v>1581</v>
      </c>
      <c r="AB107" s="545" t="s">
        <v>2500</v>
      </c>
      <c r="AC107" s="84">
        <v>0.66666666666666663</v>
      </c>
    </row>
    <row r="108" spans="19:29" x14ac:dyDescent="0.25">
      <c r="S108" s="687" t="s">
        <v>1450</v>
      </c>
      <c r="T108" s="687" t="s">
        <v>2402</v>
      </c>
      <c r="U108" s="84">
        <v>1</v>
      </c>
      <c r="AA108" s="545" t="s">
        <v>1582</v>
      </c>
      <c r="AB108" s="545" t="s">
        <v>2072</v>
      </c>
      <c r="AC108" s="84">
        <v>1</v>
      </c>
    </row>
    <row r="109" spans="19:29" x14ac:dyDescent="0.25">
      <c r="S109" s="687" t="s">
        <v>1451</v>
      </c>
      <c r="T109" s="687" t="s">
        <v>2403</v>
      </c>
      <c r="U109" s="84">
        <v>1</v>
      </c>
      <c r="AA109" s="545" t="s">
        <v>1446</v>
      </c>
      <c r="AB109" s="545" t="s">
        <v>2397</v>
      </c>
      <c r="AC109" s="84">
        <v>0.33333333333333331</v>
      </c>
    </row>
    <row r="110" spans="19:29" x14ac:dyDescent="0.25">
      <c r="S110" s="687" t="s">
        <v>1452</v>
      </c>
      <c r="T110" s="687" t="s">
        <v>2526</v>
      </c>
      <c r="U110" s="84">
        <v>1</v>
      </c>
      <c r="AA110" s="545" t="s">
        <v>1447</v>
      </c>
      <c r="AB110" s="545" t="s">
        <v>3015</v>
      </c>
      <c r="AC110" s="84">
        <v>0.2</v>
      </c>
    </row>
    <row r="111" spans="19:29" x14ac:dyDescent="0.25">
      <c r="S111" s="687" t="s">
        <v>1448</v>
      </c>
      <c r="T111" s="687" t="s">
        <v>2400</v>
      </c>
      <c r="U111" s="84">
        <v>1</v>
      </c>
      <c r="AA111" s="545" t="s">
        <v>1439</v>
      </c>
      <c r="AB111" s="545" t="s">
        <v>2518</v>
      </c>
      <c r="AC111" s="84">
        <v>1</v>
      </c>
    </row>
    <row r="112" spans="19:29" x14ac:dyDescent="0.25">
      <c r="S112" s="687" t="s">
        <v>1468</v>
      </c>
      <c r="T112" s="687" t="s">
        <v>2518</v>
      </c>
      <c r="U112" s="84">
        <v>1</v>
      </c>
      <c r="AA112" s="545" t="s">
        <v>1453</v>
      </c>
      <c r="AB112" s="545" t="s">
        <v>2526</v>
      </c>
      <c r="AC112" s="84">
        <v>1</v>
      </c>
    </row>
    <row r="113" spans="19:29" x14ac:dyDescent="0.25">
      <c r="S113" s="687" t="s">
        <v>1470</v>
      </c>
      <c r="T113" s="687" t="s">
        <v>2531</v>
      </c>
      <c r="U113" s="84">
        <v>1</v>
      </c>
      <c r="AA113" s="545" t="s">
        <v>1449</v>
      </c>
      <c r="AB113" s="545" t="s">
        <v>2400</v>
      </c>
      <c r="AC113" s="84">
        <v>1</v>
      </c>
    </row>
    <row r="114" spans="19:29" x14ac:dyDescent="0.25">
      <c r="S114" s="687" t="s">
        <v>1471</v>
      </c>
      <c r="T114" s="687" t="s">
        <v>2532</v>
      </c>
      <c r="U114" s="84">
        <v>1</v>
      </c>
      <c r="AA114" s="545" t="s">
        <v>1450</v>
      </c>
      <c r="AB114" s="545" t="s">
        <v>2401</v>
      </c>
      <c r="AC114" s="84">
        <v>1</v>
      </c>
    </row>
    <row r="115" spans="19:29" x14ac:dyDescent="0.25">
      <c r="S115" s="687" t="s">
        <v>1475</v>
      </c>
      <c r="T115" s="687" t="s">
        <v>3015</v>
      </c>
      <c r="U115" s="84">
        <v>0.85138888888888886</v>
      </c>
      <c r="AA115" s="545" t="s">
        <v>1451</v>
      </c>
      <c r="AB115" s="545" t="s">
        <v>2402</v>
      </c>
      <c r="AC115" s="84">
        <v>1</v>
      </c>
    </row>
    <row r="116" spans="19:29" x14ac:dyDescent="0.25">
      <c r="S116" s="687" t="s">
        <v>1476</v>
      </c>
      <c r="T116" s="687" t="s">
        <v>2398</v>
      </c>
      <c r="U116" s="84">
        <v>0.55555555555555558</v>
      </c>
      <c r="AA116" s="545" t="s">
        <v>1452</v>
      </c>
      <c r="AB116" s="545" t="s">
        <v>2403</v>
      </c>
      <c r="AC116" s="84">
        <v>1</v>
      </c>
    </row>
    <row r="117" spans="19:29" x14ac:dyDescent="0.25">
      <c r="S117" s="687" t="s">
        <v>1477</v>
      </c>
      <c r="T117" s="687" t="s">
        <v>2400</v>
      </c>
      <c r="U117" s="84">
        <v>1</v>
      </c>
      <c r="AA117" s="545" t="s">
        <v>1448</v>
      </c>
      <c r="AB117" s="545" t="s">
        <v>2398</v>
      </c>
      <c r="AC117" s="84">
        <v>0.6</v>
      </c>
    </row>
    <row r="118" spans="19:29" x14ac:dyDescent="0.25">
      <c r="S118" s="687" t="s">
        <v>1478</v>
      </c>
      <c r="T118" s="687" t="s">
        <v>2401</v>
      </c>
      <c r="U118" s="84">
        <v>0</v>
      </c>
      <c r="AA118" s="545" t="s">
        <v>1468</v>
      </c>
      <c r="AB118" s="545" t="s">
        <v>2518</v>
      </c>
      <c r="AC118" s="84">
        <v>1</v>
      </c>
    </row>
    <row r="119" spans="19:29" x14ac:dyDescent="0.25">
      <c r="S119" s="687" t="s">
        <v>2145</v>
      </c>
      <c r="T119" s="687" t="s">
        <v>2403</v>
      </c>
      <c r="U119" s="84">
        <v>1</v>
      </c>
      <c r="AA119" s="545" t="s">
        <v>1470</v>
      </c>
      <c r="AB119" s="545" t="s">
        <v>2531</v>
      </c>
      <c r="AC119" s="84">
        <v>1</v>
      </c>
    </row>
    <row r="120" spans="19:29" x14ac:dyDescent="0.25">
      <c r="S120" s="687" t="s">
        <v>1479</v>
      </c>
      <c r="T120" s="687" t="s">
        <v>2402</v>
      </c>
      <c r="U120" s="84">
        <v>1</v>
      </c>
      <c r="AA120" s="545" t="s">
        <v>1471</v>
      </c>
      <c r="AB120" s="545" t="s">
        <v>2532</v>
      </c>
      <c r="AC120" s="84">
        <v>0</v>
      </c>
    </row>
    <row r="121" spans="19:29" x14ac:dyDescent="0.25">
      <c r="S121" s="687" t="s">
        <v>1457</v>
      </c>
      <c r="T121" s="687" t="s">
        <v>2545</v>
      </c>
      <c r="U121" s="84">
        <v>0.5</v>
      </c>
      <c r="AA121" s="545" t="s">
        <v>1475</v>
      </c>
      <c r="AB121" s="545" t="s">
        <v>3015</v>
      </c>
      <c r="AC121" s="84">
        <v>0.33333333333333331</v>
      </c>
    </row>
    <row r="122" spans="19:29" x14ac:dyDescent="0.25">
      <c r="S122" s="687" t="s">
        <v>1459</v>
      </c>
      <c r="T122" s="687" t="s">
        <v>2526</v>
      </c>
      <c r="U122" s="84">
        <v>0.9</v>
      </c>
      <c r="AA122" s="545" t="s">
        <v>1476</v>
      </c>
      <c r="AB122" s="545" t="s">
        <v>2398</v>
      </c>
      <c r="AC122" s="84">
        <v>0.5</v>
      </c>
    </row>
    <row r="123" spans="19:29" x14ac:dyDescent="0.25">
      <c r="S123" s="687" t="s">
        <v>1464</v>
      </c>
      <c r="T123" s="687" t="s">
        <v>2527</v>
      </c>
      <c r="U123" s="84">
        <v>1.2217754407670894E-2</v>
      </c>
      <c r="AA123" s="545" t="s">
        <v>1477</v>
      </c>
      <c r="AB123" s="545" t="s">
        <v>2400</v>
      </c>
      <c r="AC123" s="84">
        <v>0.5</v>
      </c>
    </row>
    <row r="124" spans="19:29" x14ac:dyDescent="0.25">
      <c r="S124" s="687" t="s">
        <v>1465</v>
      </c>
      <c r="T124" s="687" t="s">
        <v>2528</v>
      </c>
      <c r="U124" s="84">
        <v>0.46693657219973012</v>
      </c>
      <c r="AA124" s="545" t="s">
        <v>1478</v>
      </c>
      <c r="AB124" s="545" t="s">
        <v>2401</v>
      </c>
      <c r="AC124" s="84">
        <v>0</v>
      </c>
    </row>
    <row r="125" spans="19:29" x14ac:dyDescent="0.25">
      <c r="S125" s="687" t="s">
        <v>2146</v>
      </c>
      <c r="T125" s="687" t="s">
        <v>2526</v>
      </c>
      <c r="U125" s="84">
        <v>1</v>
      </c>
      <c r="AA125" s="545" t="s">
        <v>2145</v>
      </c>
      <c r="AB125" s="545" t="s">
        <v>2403</v>
      </c>
      <c r="AC125" s="84">
        <v>1</v>
      </c>
    </row>
    <row r="126" spans="19:29" x14ac:dyDescent="0.25">
      <c r="S126" s="687" t="s">
        <v>2147</v>
      </c>
      <c r="T126" s="687" t="s">
        <v>2553</v>
      </c>
      <c r="U126" s="84">
        <v>1</v>
      </c>
      <c r="AA126" s="545" t="s">
        <v>1479</v>
      </c>
      <c r="AB126" s="545" t="s">
        <v>2402</v>
      </c>
      <c r="AC126" s="84">
        <v>1</v>
      </c>
    </row>
    <row r="127" spans="19:29" x14ac:dyDescent="0.25">
      <c r="S127" s="687" t="s">
        <v>1513</v>
      </c>
      <c r="T127" s="687" t="s">
        <v>2562</v>
      </c>
      <c r="U127" s="84">
        <v>0.798828125</v>
      </c>
      <c r="AA127" s="545" t="s">
        <v>2408</v>
      </c>
      <c r="AB127" s="545" t="s">
        <v>2526</v>
      </c>
      <c r="AC127" s="84">
        <v>1</v>
      </c>
    </row>
    <row r="128" spans="19:29" x14ac:dyDescent="0.25">
      <c r="S128" s="687" t="s">
        <v>1502</v>
      </c>
      <c r="T128" s="687" t="s">
        <v>235</v>
      </c>
      <c r="U128" s="84">
        <v>0.49831771233457306</v>
      </c>
      <c r="AA128" s="545" t="s">
        <v>2542</v>
      </c>
      <c r="AB128" s="545" t="s">
        <v>2527</v>
      </c>
      <c r="AC128" s="84">
        <v>1</v>
      </c>
    </row>
    <row r="129" spans="19:29" x14ac:dyDescent="0.25">
      <c r="S129" s="687" t="s">
        <v>1522</v>
      </c>
      <c r="T129" s="687" t="s">
        <v>2072</v>
      </c>
      <c r="U129" s="84">
        <v>1</v>
      </c>
      <c r="AA129" s="545" t="s">
        <v>2543</v>
      </c>
      <c r="AB129" s="545" t="s">
        <v>2528</v>
      </c>
      <c r="AC129" s="84">
        <v>1</v>
      </c>
    </row>
    <row r="130" spans="19:29" x14ac:dyDescent="0.25">
      <c r="S130" s="687" t="s">
        <v>1534</v>
      </c>
      <c r="T130" s="687" t="s">
        <v>2278</v>
      </c>
      <c r="U130" s="84">
        <v>1</v>
      </c>
      <c r="AA130" s="545" t="s">
        <v>1457</v>
      </c>
      <c r="AB130" s="545" t="s">
        <v>2545</v>
      </c>
      <c r="AC130" s="84">
        <v>0.33333333333333331</v>
      </c>
    </row>
    <row r="131" spans="19:29" x14ac:dyDescent="0.25">
      <c r="S131" s="687" t="s">
        <v>1535</v>
      </c>
      <c r="T131" s="687" t="s">
        <v>2177</v>
      </c>
      <c r="U131" s="84">
        <v>1</v>
      </c>
      <c r="AA131" s="545" t="s">
        <v>1459</v>
      </c>
      <c r="AB131" s="545" t="s">
        <v>2526</v>
      </c>
      <c r="AC131" s="84">
        <v>1</v>
      </c>
    </row>
    <row r="132" spans="19:29" x14ac:dyDescent="0.25">
      <c r="S132" s="687" t="s">
        <v>1533</v>
      </c>
      <c r="T132" s="687" t="s">
        <v>2277</v>
      </c>
      <c r="U132" s="84">
        <v>1</v>
      </c>
      <c r="AA132" s="545" t="s">
        <v>1463</v>
      </c>
      <c r="AB132" s="545" t="s">
        <v>2526</v>
      </c>
      <c r="AC132" s="84">
        <v>1</v>
      </c>
    </row>
    <row r="133" spans="19:29" x14ac:dyDescent="0.25">
      <c r="S133" s="687" t="s">
        <v>1601</v>
      </c>
      <c r="T133" s="687" t="s">
        <v>2361</v>
      </c>
      <c r="U133" s="84">
        <v>0.66531160300450753</v>
      </c>
      <c r="AA133" s="545" t="s">
        <v>1464</v>
      </c>
      <c r="AB133" s="545" t="s">
        <v>2527</v>
      </c>
      <c r="AC133" s="84">
        <v>1</v>
      </c>
    </row>
    <row r="134" spans="19:29" x14ac:dyDescent="0.25">
      <c r="S134" s="687" t="s">
        <v>1614</v>
      </c>
      <c r="T134" s="687" t="s">
        <v>2072</v>
      </c>
      <c r="U134" s="84">
        <v>0.14668498797664034</v>
      </c>
      <c r="AA134" s="545" t="s">
        <v>1465</v>
      </c>
      <c r="AB134" s="545" t="s">
        <v>2528</v>
      </c>
      <c r="AC134" s="84">
        <v>1</v>
      </c>
    </row>
    <row r="135" spans="19:29" x14ac:dyDescent="0.25">
      <c r="S135" s="687" t="s">
        <v>1571</v>
      </c>
      <c r="T135" s="687" t="s">
        <v>2086</v>
      </c>
      <c r="U135" s="84">
        <v>0</v>
      </c>
      <c r="AA135" s="545" t="s">
        <v>2146</v>
      </c>
      <c r="AB135" s="545" t="s">
        <v>2526</v>
      </c>
      <c r="AC135" s="84">
        <v>1</v>
      </c>
    </row>
    <row r="136" spans="19:29" x14ac:dyDescent="0.25">
      <c r="S136" s="687" t="s">
        <v>1496</v>
      </c>
      <c r="T136" s="687" t="s">
        <v>2066</v>
      </c>
      <c r="U136" s="84">
        <v>1</v>
      </c>
      <c r="AA136" s="545" t="s">
        <v>2414</v>
      </c>
      <c r="AB136" s="545" t="s">
        <v>2555</v>
      </c>
      <c r="AC136" s="84">
        <v>0.24260503000857389</v>
      </c>
    </row>
    <row r="137" spans="19:29" x14ac:dyDescent="0.25">
      <c r="S137" s="687" t="s">
        <v>1497</v>
      </c>
      <c r="T137" s="687" t="s">
        <v>2068</v>
      </c>
      <c r="U137" s="84">
        <v>1</v>
      </c>
      <c r="AA137" s="545" t="s">
        <v>2147</v>
      </c>
      <c r="AB137" s="545" t="s">
        <v>2553</v>
      </c>
      <c r="AC137" s="84">
        <v>1</v>
      </c>
    </row>
    <row r="138" spans="19:29" x14ac:dyDescent="0.25">
      <c r="S138" s="687" t="s">
        <v>1498</v>
      </c>
      <c r="T138" s="687" t="s">
        <v>2069</v>
      </c>
      <c r="U138" s="84">
        <v>1</v>
      </c>
      <c r="AA138" s="545" t="s">
        <v>2415</v>
      </c>
      <c r="AB138" s="545" t="s">
        <v>2556</v>
      </c>
      <c r="AC138" s="84">
        <v>1</v>
      </c>
    </row>
    <row r="139" spans="19:29" x14ac:dyDescent="0.25">
      <c r="S139" s="687" t="s">
        <v>2203</v>
      </c>
      <c r="T139" s="687" t="s">
        <v>2528</v>
      </c>
      <c r="U139" s="84">
        <v>0.41</v>
      </c>
      <c r="AA139" s="545" t="s">
        <v>1513</v>
      </c>
      <c r="AB139" s="545" t="s">
        <v>2562</v>
      </c>
      <c r="AC139" s="84">
        <v>1</v>
      </c>
    </row>
    <row r="140" spans="19:29" x14ac:dyDescent="0.25">
      <c r="S140" s="687" t="s">
        <v>1536</v>
      </c>
      <c r="T140" s="687" t="s">
        <v>2074</v>
      </c>
      <c r="U140" s="84">
        <v>1</v>
      </c>
      <c r="AA140" s="545" t="s">
        <v>1521</v>
      </c>
      <c r="AB140" s="545" t="s">
        <v>2423</v>
      </c>
      <c r="AC140" s="84">
        <v>0.75</v>
      </c>
    </row>
    <row r="141" spans="19:29" x14ac:dyDescent="0.25">
      <c r="S141" s="687" t="s">
        <v>1537</v>
      </c>
      <c r="T141" s="687" t="s">
        <v>2279</v>
      </c>
      <c r="U141" s="84">
        <v>1.1666666666666665</v>
      </c>
      <c r="AA141" s="545" t="s">
        <v>1502</v>
      </c>
      <c r="AB141" s="545" t="s">
        <v>235</v>
      </c>
      <c r="AC141" s="84">
        <v>0.69496319897941528</v>
      </c>
    </row>
    <row r="142" spans="19:29" x14ac:dyDescent="0.25">
      <c r="S142" s="687" t="s">
        <v>1538</v>
      </c>
      <c r="T142" s="687" t="s">
        <v>1981</v>
      </c>
      <c r="U142" s="84">
        <v>1.1142857142857143</v>
      </c>
      <c r="AA142" s="545" t="s">
        <v>1522</v>
      </c>
      <c r="AB142" s="545" t="s">
        <v>2072</v>
      </c>
      <c r="AC142" s="84">
        <v>1</v>
      </c>
    </row>
    <row r="143" spans="19:29" x14ac:dyDescent="0.25">
      <c r="S143" s="687" t="s">
        <v>1619</v>
      </c>
      <c r="T143" s="687" t="s">
        <v>2512</v>
      </c>
      <c r="U143" s="84">
        <v>1</v>
      </c>
      <c r="AA143" s="545" t="s">
        <v>1534</v>
      </c>
      <c r="AB143" s="545" t="s">
        <v>2278</v>
      </c>
      <c r="AC143" s="84">
        <v>0</v>
      </c>
    </row>
    <row r="144" spans="19:29" x14ac:dyDescent="0.25">
      <c r="S144" s="687" t="s">
        <v>1620</v>
      </c>
      <c r="T144" s="687" t="s">
        <v>2364</v>
      </c>
      <c r="U144" s="84">
        <v>1</v>
      </c>
      <c r="AA144" s="545" t="s">
        <v>1535</v>
      </c>
      <c r="AB144" s="545" t="s">
        <v>2177</v>
      </c>
      <c r="AC144" s="84">
        <v>0</v>
      </c>
    </row>
    <row r="145" spans="19:29" x14ac:dyDescent="0.25">
      <c r="S145" s="687" t="s">
        <v>1521</v>
      </c>
      <c r="T145" s="687" t="s">
        <v>2423</v>
      </c>
      <c r="U145" s="84">
        <v>0.49612403100775193</v>
      </c>
      <c r="AA145" s="545" t="s">
        <v>1533</v>
      </c>
      <c r="AB145" s="545" t="s">
        <v>2277</v>
      </c>
      <c r="AC145" s="84">
        <v>0</v>
      </c>
    </row>
    <row r="146" spans="19:29" x14ac:dyDescent="0.25">
      <c r="S146" s="687" t="s">
        <v>1604</v>
      </c>
      <c r="T146" s="687" t="s">
        <v>2072</v>
      </c>
      <c r="U146" s="84">
        <v>1</v>
      </c>
      <c r="AA146" s="545" t="s">
        <v>1601</v>
      </c>
      <c r="AB146" s="545" t="s">
        <v>2361</v>
      </c>
      <c r="AC146" s="84">
        <v>1.0039739226741091</v>
      </c>
    </row>
    <row r="147" spans="19:29" x14ac:dyDescent="0.25">
      <c r="S147" s="687" t="s">
        <v>1577</v>
      </c>
      <c r="T147" s="687" t="s">
        <v>2511</v>
      </c>
      <c r="U147" s="84">
        <v>1</v>
      </c>
      <c r="AA147" s="545" t="s">
        <v>1571</v>
      </c>
      <c r="AB147" s="545" t="s">
        <v>2086</v>
      </c>
      <c r="AC147" s="84">
        <v>0</v>
      </c>
    </row>
    <row r="148" spans="19:29" x14ac:dyDescent="0.25">
      <c r="S148" s="687" t="s">
        <v>2408</v>
      </c>
      <c r="T148" s="687" t="s">
        <v>2526</v>
      </c>
      <c r="U148" s="84">
        <v>1</v>
      </c>
      <c r="AA148" s="545" t="s">
        <v>1496</v>
      </c>
      <c r="AB148" s="545" t="s">
        <v>2066</v>
      </c>
      <c r="AC148" s="84">
        <v>1</v>
      </c>
    </row>
    <row r="149" spans="19:29" x14ac:dyDescent="0.25">
      <c r="S149" s="687" t="s">
        <v>1458</v>
      </c>
      <c r="T149" s="687" t="s">
        <v>2546</v>
      </c>
      <c r="U149" s="84">
        <v>0.68965517241379315</v>
      </c>
      <c r="AA149" s="545" t="s">
        <v>1497</v>
      </c>
      <c r="AB149" s="545" t="s">
        <v>2068</v>
      </c>
      <c r="AC149" s="84">
        <v>1</v>
      </c>
    </row>
    <row r="150" spans="19:29" x14ac:dyDescent="0.25">
      <c r="S150" s="687" t="s">
        <v>1463</v>
      </c>
      <c r="T150" s="687" t="s">
        <v>2526</v>
      </c>
      <c r="U150" s="84">
        <v>0.59451728247914182</v>
      </c>
      <c r="AA150" s="545" t="s">
        <v>1498</v>
      </c>
      <c r="AB150" s="545" t="s">
        <v>2069</v>
      </c>
      <c r="AC150" s="84">
        <v>0.66666666666666663</v>
      </c>
    </row>
    <row r="151" spans="19:29" x14ac:dyDescent="0.25">
      <c r="S151" s="687" t="s">
        <v>2414</v>
      </c>
      <c r="T151" s="687" t="s">
        <v>2555</v>
      </c>
      <c r="U151" s="84">
        <v>0.43622617735076391</v>
      </c>
      <c r="AA151" s="545" t="s">
        <v>2204</v>
      </c>
      <c r="AB151" s="545" t="s">
        <v>2528</v>
      </c>
      <c r="AC151" s="84">
        <v>1</v>
      </c>
    </row>
    <row r="152" spans="19:29" x14ac:dyDescent="0.25">
      <c r="S152" s="687" t="s">
        <v>2415</v>
      </c>
      <c r="T152" s="687" t="s">
        <v>2556</v>
      </c>
      <c r="U152" s="84">
        <v>0.38858635166092725</v>
      </c>
      <c r="AA152" s="545" t="s">
        <v>2203</v>
      </c>
      <c r="AB152" s="545" t="s">
        <v>2527</v>
      </c>
      <c r="AC152" s="84">
        <v>1</v>
      </c>
    </row>
    <row r="153" spans="19:29" x14ac:dyDescent="0.25">
      <c r="S153" s="687" t="s">
        <v>2458</v>
      </c>
      <c r="T153" s="687" t="s">
        <v>2422</v>
      </c>
      <c r="U153" s="84">
        <v>4.4795300165228563E-2</v>
      </c>
      <c r="AA153" s="545" t="s">
        <v>1536</v>
      </c>
      <c r="AB153" s="545" t="s">
        <v>2074</v>
      </c>
      <c r="AC153" s="84">
        <v>0</v>
      </c>
    </row>
    <row r="154" spans="19:29" x14ac:dyDescent="0.25">
      <c r="S154" s="687" t="s">
        <v>1563</v>
      </c>
      <c r="T154" s="687" t="s">
        <v>2172</v>
      </c>
      <c r="U154" s="84">
        <v>0.66666666666666663</v>
      </c>
      <c r="AA154" s="545" t="s">
        <v>1537</v>
      </c>
      <c r="AB154" s="545" t="s">
        <v>2279</v>
      </c>
      <c r="AC154" s="84">
        <v>0.14285714285714285</v>
      </c>
    </row>
    <row r="155" spans="19:29" x14ac:dyDescent="0.25">
      <c r="S155" s="687" t="s">
        <v>2459</v>
      </c>
      <c r="T155" s="687" t="s">
        <v>2281</v>
      </c>
      <c r="U155" s="84">
        <v>1</v>
      </c>
      <c r="AA155" s="545" t="s">
        <v>1538</v>
      </c>
      <c r="AB155" s="545" t="s">
        <v>1981</v>
      </c>
      <c r="AC155" s="84">
        <v>0.2</v>
      </c>
    </row>
    <row r="156" spans="19:29" x14ac:dyDescent="0.25">
      <c r="S156" s="687" t="s">
        <v>2475</v>
      </c>
      <c r="T156" s="687" t="s">
        <v>2513</v>
      </c>
      <c r="U156" s="84">
        <v>0</v>
      </c>
      <c r="AA156" s="545" t="s">
        <v>2458</v>
      </c>
      <c r="AB156" s="545" t="s">
        <v>2422</v>
      </c>
      <c r="AC156" s="84">
        <v>3.0928357754905441E-3</v>
      </c>
    </row>
    <row r="157" spans="19:29" x14ac:dyDescent="0.25">
      <c r="S157" s="687" t="s">
        <v>2542</v>
      </c>
      <c r="T157" s="687" t="s">
        <v>2527</v>
      </c>
      <c r="U157" s="84">
        <v>0.17215189873417722</v>
      </c>
      <c r="AA157" s="547" t="s">
        <v>24</v>
      </c>
      <c r="AB157" s="547"/>
      <c r="AC157" s="84">
        <v>0.58681817126240943</v>
      </c>
    </row>
    <row r="158" spans="19:29" x14ac:dyDescent="0.25">
      <c r="S158" s="687" t="s">
        <v>2543</v>
      </c>
      <c r="T158" s="687" t="s">
        <v>2528</v>
      </c>
      <c r="U158" s="84">
        <v>0.26925770308123248</v>
      </c>
      <c r="AA158"/>
      <c r="AB158"/>
      <c r="AC158"/>
    </row>
    <row r="159" spans="19:29" x14ac:dyDescent="0.25">
      <c r="S159" s="687" t="s">
        <v>1509</v>
      </c>
      <c r="T159" s="687" t="s">
        <v>2064</v>
      </c>
      <c r="U159" s="84">
        <v>0.9</v>
      </c>
      <c r="AA159"/>
      <c r="AB159"/>
      <c r="AC159"/>
    </row>
    <row r="160" spans="19:29" x14ac:dyDescent="0.25">
      <c r="S160" s="687" t="s">
        <v>1579</v>
      </c>
      <c r="T160" s="687" t="s">
        <v>1913</v>
      </c>
      <c r="U160" s="84">
        <v>1</v>
      </c>
      <c r="AA160"/>
      <c r="AB160"/>
      <c r="AC160"/>
    </row>
    <row r="161" spans="19:29" x14ac:dyDescent="0.25">
      <c r="S161" s="689" t="s">
        <v>24</v>
      </c>
      <c r="T161" s="689"/>
      <c r="U161" s="84">
        <v>0.78512082527643368</v>
      </c>
      <c r="AA161"/>
      <c r="AB161"/>
      <c r="AC161"/>
    </row>
    <row r="162" spans="19:29" x14ac:dyDescent="0.25">
      <c r="S162"/>
      <c r="T162"/>
      <c r="U162"/>
      <c r="AA162"/>
      <c r="AB162"/>
      <c r="AC162"/>
    </row>
    <row r="163" spans="19:29" x14ac:dyDescent="0.25">
      <c r="S163"/>
      <c r="T163"/>
      <c r="U163"/>
      <c r="AA163"/>
      <c r="AB163"/>
      <c r="AC163"/>
    </row>
    <row r="164" spans="19:29" x14ac:dyDescent="0.25">
      <c r="S164"/>
      <c r="T164"/>
      <c r="U164"/>
      <c r="AA164"/>
      <c r="AB164"/>
      <c r="AC164"/>
    </row>
    <row r="165" spans="19:29" x14ac:dyDescent="0.25">
      <c r="S165"/>
      <c r="T165"/>
      <c r="U165"/>
      <c r="AA165"/>
      <c r="AB165"/>
      <c r="AC165"/>
    </row>
    <row r="166" spans="19:29" x14ac:dyDescent="0.25">
      <c r="S166"/>
      <c r="T166"/>
      <c r="U166"/>
      <c r="AA166"/>
      <c r="AB166"/>
      <c r="AC166"/>
    </row>
    <row r="167" spans="19:29" x14ac:dyDescent="0.25">
      <c r="S167"/>
      <c r="T167"/>
      <c r="U167"/>
      <c r="AA167"/>
      <c r="AB167"/>
      <c r="AC167"/>
    </row>
    <row r="168" spans="19:29" x14ac:dyDescent="0.25">
      <c r="S168"/>
      <c r="T168"/>
      <c r="U168"/>
    </row>
    <row r="169" spans="19:29" x14ac:dyDescent="0.25">
      <c r="S169"/>
      <c r="T169"/>
      <c r="U169"/>
    </row>
    <row r="170" spans="19:29" x14ac:dyDescent="0.25">
      <c r="S170"/>
      <c r="T170"/>
      <c r="U170"/>
    </row>
  </sheetData>
  <conditionalFormatting pivot="1" sqref="U49 U70 U72:U75 U81 U90 U92:U95 U97:U98 U100">
    <cfRule type="iconSet" priority="2">
      <iconSet iconSet="3Arrows">
        <cfvo type="percent" val="0"/>
        <cfvo type="formula" val="0.56"/>
        <cfvo type="formula" val="0.86"/>
      </iconSet>
    </cfRule>
  </conditionalFormatting>
  <conditionalFormatting pivot="1" sqref="AC50 AC71 AC73:AC76 AC83 AC95 AC97:AC100 AC102:AC103 AC105:AC106">
    <cfRule type="iconSet" priority="1">
      <iconSet iconSet="3Arrows">
        <cfvo type="percent" val="0"/>
        <cfvo type="formula" val="0.56"/>
        <cfvo type="formula" val="0.86"/>
      </iconSet>
    </cfRule>
  </conditionalFormatting>
  <pageMargins left="0.7" right="0.7" top="0.75" bottom="0.75" header="0.3" footer="0.3"/>
  <pageSetup orientation="portrait" r:id="rId13"/>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9">
    <tabColor rgb="FF00B050"/>
  </sheetPr>
  <dimension ref="A1:E11"/>
  <sheetViews>
    <sheetView workbookViewId="0">
      <selection activeCell="E7" sqref="E7"/>
    </sheetView>
  </sheetViews>
  <sheetFormatPr baseColWidth="10" defaultColWidth="11.42578125" defaultRowHeight="15" x14ac:dyDescent="0.25"/>
  <cols>
    <col min="1" max="1" width="14.42578125" customWidth="1"/>
    <col min="2" max="2" width="13.5703125" customWidth="1"/>
    <col min="3" max="3" width="31.140625" customWidth="1"/>
    <col min="4" max="4" width="19.85546875" customWidth="1"/>
    <col min="5" max="5" width="43.28515625" customWidth="1"/>
  </cols>
  <sheetData>
    <row r="1" spans="1:5" x14ac:dyDescent="0.25">
      <c r="A1" s="91" t="s">
        <v>1165</v>
      </c>
      <c r="B1" s="356" t="s">
        <v>1166</v>
      </c>
      <c r="C1" s="357" t="s">
        <v>27</v>
      </c>
      <c r="D1" s="79" t="s">
        <v>3</v>
      </c>
      <c r="E1" s="79" t="s">
        <v>57</v>
      </c>
    </row>
    <row r="2" spans="1:5" x14ac:dyDescent="0.25">
      <c r="A2" s="354" t="s">
        <v>1160</v>
      </c>
      <c r="B2" s="343" t="s">
        <v>6</v>
      </c>
      <c r="C2" s="352" t="s">
        <v>29</v>
      </c>
      <c r="D2" s="94" t="s">
        <v>121</v>
      </c>
      <c r="E2" s="350" t="s">
        <v>122</v>
      </c>
    </row>
    <row r="3" spans="1:5" x14ac:dyDescent="0.25">
      <c r="A3" s="354" t="s">
        <v>1161</v>
      </c>
      <c r="B3" s="343" t="s">
        <v>6</v>
      </c>
      <c r="C3" s="352" t="s">
        <v>29</v>
      </c>
      <c r="D3" s="94" t="s">
        <v>31</v>
      </c>
      <c r="E3" s="351" t="s">
        <v>273</v>
      </c>
    </row>
    <row r="4" spans="1:5" x14ac:dyDescent="0.25">
      <c r="A4" s="354" t="s">
        <v>1162</v>
      </c>
      <c r="B4" s="343" t="s">
        <v>6</v>
      </c>
      <c r="C4" s="352" t="s">
        <v>29</v>
      </c>
      <c r="D4" s="94" t="s">
        <v>275</v>
      </c>
      <c r="E4" s="350" t="s">
        <v>276</v>
      </c>
    </row>
    <row r="5" spans="1:5" x14ac:dyDescent="0.25">
      <c r="A5" s="354" t="s">
        <v>1163</v>
      </c>
      <c r="B5" s="343" t="s">
        <v>6</v>
      </c>
      <c r="C5" s="352" t="s">
        <v>29</v>
      </c>
      <c r="D5" s="94" t="s">
        <v>281</v>
      </c>
      <c r="E5" s="351" t="s">
        <v>282</v>
      </c>
    </row>
    <row r="6" spans="1:5" x14ac:dyDescent="0.25">
      <c r="A6" s="354" t="s">
        <v>1164</v>
      </c>
      <c r="B6" s="343" t="s">
        <v>6</v>
      </c>
      <c r="C6" s="352" t="s">
        <v>29</v>
      </c>
      <c r="D6" s="94" t="s">
        <v>7</v>
      </c>
      <c r="E6" s="351" t="s">
        <v>294</v>
      </c>
    </row>
    <row r="7" spans="1:5" x14ac:dyDescent="0.25">
      <c r="A7" s="355" t="s">
        <v>1155</v>
      </c>
      <c r="B7" s="349" t="s">
        <v>32</v>
      </c>
      <c r="C7" s="353" t="s">
        <v>33</v>
      </c>
      <c r="D7" s="100" t="s">
        <v>296</v>
      </c>
      <c r="E7" s="350" t="s">
        <v>297</v>
      </c>
    </row>
    <row r="8" spans="1:5" x14ac:dyDescent="0.25">
      <c r="A8" s="355" t="s">
        <v>1156</v>
      </c>
      <c r="B8" s="349" t="s">
        <v>32</v>
      </c>
      <c r="C8" s="353" t="s">
        <v>33</v>
      </c>
      <c r="D8" s="100" t="s">
        <v>388</v>
      </c>
      <c r="E8" s="350" t="s">
        <v>389</v>
      </c>
    </row>
    <row r="9" spans="1:5" x14ac:dyDescent="0.25">
      <c r="A9" s="354" t="s">
        <v>1157</v>
      </c>
      <c r="B9" s="343" t="s">
        <v>35</v>
      </c>
      <c r="C9" s="352" t="s">
        <v>36</v>
      </c>
      <c r="D9" s="100" t="s">
        <v>405</v>
      </c>
      <c r="E9" s="350" t="s">
        <v>406</v>
      </c>
    </row>
    <row r="10" spans="1:5" x14ac:dyDescent="0.25">
      <c r="A10" s="355" t="s">
        <v>1158</v>
      </c>
      <c r="B10" s="349" t="s">
        <v>38</v>
      </c>
      <c r="C10" s="353" t="s">
        <v>39</v>
      </c>
      <c r="D10" s="94" t="s">
        <v>428</v>
      </c>
      <c r="E10" s="351" t="s">
        <v>429</v>
      </c>
    </row>
    <row r="11" spans="1:5" x14ac:dyDescent="0.25">
      <c r="A11" s="354" t="s">
        <v>1159</v>
      </c>
      <c r="B11" s="343" t="s">
        <v>1153</v>
      </c>
      <c r="C11" s="352" t="s">
        <v>1154</v>
      </c>
      <c r="D11" s="94" t="s">
        <v>9</v>
      </c>
      <c r="E11" s="351" t="s">
        <v>82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J13"/>
  <sheetViews>
    <sheetView showGridLines="0" zoomScale="115" zoomScaleNormal="115" workbookViewId="0">
      <pane ySplit="3" topLeftCell="A4" activePane="bottomLeft" state="frozen"/>
      <selection activeCell="CY59" sqref="CY59"/>
      <selection pane="bottomLeft" activeCell="CY59" sqref="CY59"/>
    </sheetView>
  </sheetViews>
  <sheetFormatPr baseColWidth="10" defaultColWidth="74.28515625" defaultRowHeight="12.75" x14ac:dyDescent="0.25"/>
  <cols>
    <col min="1" max="1" width="21" style="7" customWidth="1"/>
    <col min="2" max="2" width="13.42578125" style="8" customWidth="1"/>
    <col min="3" max="3" width="17.7109375" style="8" customWidth="1"/>
    <col min="4" max="4" width="9.28515625" style="8" customWidth="1"/>
    <col min="5" max="5" width="8.42578125" style="51" customWidth="1"/>
    <col min="6" max="6" width="6" style="52" customWidth="1"/>
    <col min="7" max="7" width="26.7109375" style="8" customWidth="1"/>
    <col min="8" max="9" width="12.5703125" style="8" customWidth="1"/>
    <col min="10" max="10" width="13.140625" style="8" customWidth="1"/>
    <col min="11" max="256" width="74.28515625" style="7"/>
    <col min="257" max="257" width="21" style="7" customWidth="1"/>
    <col min="258" max="258" width="13.42578125" style="7" customWidth="1"/>
    <col min="259" max="259" width="17.7109375" style="7" customWidth="1"/>
    <col min="260" max="260" width="9.28515625" style="7" customWidth="1"/>
    <col min="261" max="261" width="8.42578125" style="7" customWidth="1"/>
    <col min="262" max="262" width="6" style="7" customWidth="1"/>
    <col min="263" max="263" width="26.7109375" style="7" customWidth="1"/>
    <col min="264" max="265" width="12.5703125" style="7" customWidth="1"/>
    <col min="266" max="266" width="13.140625" style="7" customWidth="1"/>
    <col min="267" max="512" width="74.28515625" style="7"/>
    <col min="513" max="513" width="21" style="7" customWidth="1"/>
    <col min="514" max="514" width="13.42578125" style="7" customWidth="1"/>
    <col min="515" max="515" width="17.7109375" style="7" customWidth="1"/>
    <col min="516" max="516" width="9.28515625" style="7" customWidth="1"/>
    <col min="517" max="517" width="8.42578125" style="7" customWidth="1"/>
    <col min="518" max="518" width="6" style="7" customWidth="1"/>
    <col min="519" max="519" width="26.7109375" style="7" customWidth="1"/>
    <col min="520" max="521" width="12.5703125" style="7" customWidth="1"/>
    <col min="522" max="522" width="13.140625" style="7" customWidth="1"/>
    <col min="523" max="768" width="74.28515625" style="7"/>
    <col min="769" max="769" width="21" style="7" customWidth="1"/>
    <col min="770" max="770" width="13.42578125" style="7" customWidth="1"/>
    <col min="771" max="771" width="17.7109375" style="7" customWidth="1"/>
    <col min="772" max="772" width="9.28515625" style="7" customWidth="1"/>
    <col min="773" max="773" width="8.42578125" style="7" customWidth="1"/>
    <col min="774" max="774" width="6" style="7" customWidth="1"/>
    <col min="775" max="775" width="26.7109375" style="7" customWidth="1"/>
    <col min="776" max="777" width="12.5703125" style="7" customWidth="1"/>
    <col min="778" max="778" width="13.140625" style="7" customWidth="1"/>
    <col min="779" max="1024" width="74.28515625" style="7"/>
    <col min="1025" max="1025" width="21" style="7" customWidth="1"/>
    <col min="1026" max="1026" width="13.42578125" style="7" customWidth="1"/>
    <col min="1027" max="1027" width="17.7109375" style="7" customWidth="1"/>
    <col min="1028" max="1028" width="9.28515625" style="7" customWidth="1"/>
    <col min="1029" max="1029" width="8.42578125" style="7" customWidth="1"/>
    <col min="1030" max="1030" width="6" style="7" customWidth="1"/>
    <col min="1031" max="1031" width="26.7109375" style="7" customWidth="1"/>
    <col min="1032" max="1033" width="12.5703125" style="7" customWidth="1"/>
    <col min="1034" max="1034" width="13.140625" style="7" customWidth="1"/>
    <col min="1035" max="1280" width="74.28515625" style="7"/>
    <col min="1281" max="1281" width="21" style="7" customWidth="1"/>
    <col min="1282" max="1282" width="13.42578125" style="7" customWidth="1"/>
    <col min="1283" max="1283" width="17.7109375" style="7" customWidth="1"/>
    <col min="1284" max="1284" width="9.28515625" style="7" customWidth="1"/>
    <col min="1285" max="1285" width="8.42578125" style="7" customWidth="1"/>
    <col min="1286" max="1286" width="6" style="7" customWidth="1"/>
    <col min="1287" max="1287" width="26.7109375" style="7" customWidth="1"/>
    <col min="1288" max="1289" width="12.5703125" style="7" customWidth="1"/>
    <col min="1290" max="1290" width="13.140625" style="7" customWidth="1"/>
    <col min="1291" max="1536" width="74.28515625" style="7"/>
    <col min="1537" max="1537" width="21" style="7" customWidth="1"/>
    <col min="1538" max="1538" width="13.42578125" style="7" customWidth="1"/>
    <col min="1539" max="1539" width="17.7109375" style="7" customWidth="1"/>
    <col min="1540" max="1540" width="9.28515625" style="7" customWidth="1"/>
    <col min="1541" max="1541" width="8.42578125" style="7" customWidth="1"/>
    <col min="1542" max="1542" width="6" style="7" customWidth="1"/>
    <col min="1543" max="1543" width="26.7109375" style="7" customWidth="1"/>
    <col min="1544" max="1545" width="12.5703125" style="7" customWidth="1"/>
    <col min="1546" max="1546" width="13.140625" style="7" customWidth="1"/>
    <col min="1547" max="1792" width="74.28515625" style="7"/>
    <col min="1793" max="1793" width="21" style="7" customWidth="1"/>
    <col min="1794" max="1794" width="13.42578125" style="7" customWidth="1"/>
    <col min="1795" max="1795" width="17.7109375" style="7" customWidth="1"/>
    <col min="1796" max="1796" width="9.28515625" style="7" customWidth="1"/>
    <col min="1797" max="1797" width="8.42578125" style="7" customWidth="1"/>
    <col min="1798" max="1798" width="6" style="7" customWidth="1"/>
    <col min="1799" max="1799" width="26.7109375" style="7" customWidth="1"/>
    <col min="1800" max="1801" width="12.5703125" style="7" customWidth="1"/>
    <col min="1802" max="1802" width="13.140625" style="7" customWidth="1"/>
    <col min="1803" max="2048" width="74.28515625" style="7"/>
    <col min="2049" max="2049" width="21" style="7" customWidth="1"/>
    <col min="2050" max="2050" width="13.42578125" style="7" customWidth="1"/>
    <col min="2051" max="2051" width="17.7109375" style="7" customWidth="1"/>
    <col min="2052" max="2052" width="9.28515625" style="7" customWidth="1"/>
    <col min="2053" max="2053" width="8.42578125" style="7" customWidth="1"/>
    <col min="2054" max="2054" width="6" style="7" customWidth="1"/>
    <col min="2055" max="2055" width="26.7109375" style="7" customWidth="1"/>
    <col min="2056" max="2057" width="12.5703125" style="7" customWidth="1"/>
    <col min="2058" max="2058" width="13.140625" style="7" customWidth="1"/>
    <col min="2059" max="2304" width="74.28515625" style="7"/>
    <col min="2305" max="2305" width="21" style="7" customWidth="1"/>
    <col min="2306" max="2306" width="13.42578125" style="7" customWidth="1"/>
    <col min="2307" max="2307" width="17.7109375" style="7" customWidth="1"/>
    <col min="2308" max="2308" width="9.28515625" style="7" customWidth="1"/>
    <col min="2309" max="2309" width="8.42578125" style="7" customWidth="1"/>
    <col min="2310" max="2310" width="6" style="7" customWidth="1"/>
    <col min="2311" max="2311" width="26.7109375" style="7" customWidth="1"/>
    <col min="2312" max="2313" width="12.5703125" style="7" customWidth="1"/>
    <col min="2314" max="2314" width="13.140625" style="7" customWidth="1"/>
    <col min="2315" max="2560" width="74.28515625" style="7"/>
    <col min="2561" max="2561" width="21" style="7" customWidth="1"/>
    <col min="2562" max="2562" width="13.42578125" style="7" customWidth="1"/>
    <col min="2563" max="2563" width="17.7109375" style="7" customWidth="1"/>
    <col min="2564" max="2564" width="9.28515625" style="7" customWidth="1"/>
    <col min="2565" max="2565" width="8.42578125" style="7" customWidth="1"/>
    <col min="2566" max="2566" width="6" style="7" customWidth="1"/>
    <col min="2567" max="2567" width="26.7109375" style="7" customWidth="1"/>
    <col min="2568" max="2569" width="12.5703125" style="7" customWidth="1"/>
    <col min="2570" max="2570" width="13.140625" style="7" customWidth="1"/>
    <col min="2571" max="2816" width="74.28515625" style="7"/>
    <col min="2817" max="2817" width="21" style="7" customWidth="1"/>
    <col min="2818" max="2818" width="13.42578125" style="7" customWidth="1"/>
    <col min="2819" max="2819" width="17.7109375" style="7" customWidth="1"/>
    <col min="2820" max="2820" width="9.28515625" style="7" customWidth="1"/>
    <col min="2821" max="2821" width="8.42578125" style="7" customWidth="1"/>
    <col min="2822" max="2822" width="6" style="7" customWidth="1"/>
    <col min="2823" max="2823" width="26.7109375" style="7" customWidth="1"/>
    <col min="2824" max="2825" width="12.5703125" style="7" customWidth="1"/>
    <col min="2826" max="2826" width="13.140625" style="7" customWidth="1"/>
    <col min="2827" max="3072" width="74.28515625" style="7"/>
    <col min="3073" max="3073" width="21" style="7" customWidth="1"/>
    <col min="3074" max="3074" width="13.42578125" style="7" customWidth="1"/>
    <col min="3075" max="3075" width="17.7109375" style="7" customWidth="1"/>
    <col min="3076" max="3076" width="9.28515625" style="7" customWidth="1"/>
    <col min="3077" max="3077" width="8.42578125" style="7" customWidth="1"/>
    <col min="3078" max="3078" width="6" style="7" customWidth="1"/>
    <col min="3079" max="3079" width="26.7109375" style="7" customWidth="1"/>
    <col min="3080" max="3081" width="12.5703125" style="7" customWidth="1"/>
    <col min="3082" max="3082" width="13.140625" style="7" customWidth="1"/>
    <col min="3083" max="3328" width="74.28515625" style="7"/>
    <col min="3329" max="3329" width="21" style="7" customWidth="1"/>
    <col min="3330" max="3330" width="13.42578125" style="7" customWidth="1"/>
    <col min="3331" max="3331" width="17.7109375" style="7" customWidth="1"/>
    <col min="3332" max="3332" width="9.28515625" style="7" customWidth="1"/>
    <col min="3333" max="3333" width="8.42578125" style="7" customWidth="1"/>
    <col min="3334" max="3334" width="6" style="7" customWidth="1"/>
    <col min="3335" max="3335" width="26.7109375" style="7" customWidth="1"/>
    <col min="3336" max="3337" width="12.5703125" style="7" customWidth="1"/>
    <col min="3338" max="3338" width="13.140625" style="7" customWidth="1"/>
    <col min="3339" max="3584" width="74.28515625" style="7"/>
    <col min="3585" max="3585" width="21" style="7" customWidth="1"/>
    <col min="3586" max="3586" width="13.42578125" style="7" customWidth="1"/>
    <col min="3587" max="3587" width="17.7109375" style="7" customWidth="1"/>
    <col min="3588" max="3588" width="9.28515625" style="7" customWidth="1"/>
    <col min="3589" max="3589" width="8.42578125" style="7" customWidth="1"/>
    <col min="3590" max="3590" width="6" style="7" customWidth="1"/>
    <col min="3591" max="3591" width="26.7109375" style="7" customWidth="1"/>
    <col min="3592" max="3593" width="12.5703125" style="7" customWidth="1"/>
    <col min="3594" max="3594" width="13.140625" style="7" customWidth="1"/>
    <col min="3595" max="3840" width="74.28515625" style="7"/>
    <col min="3841" max="3841" width="21" style="7" customWidth="1"/>
    <col min="3842" max="3842" width="13.42578125" style="7" customWidth="1"/>
    <col min="3843" max="3843" width="17.7109375" style="7" customWidth="1"/>
    <col min="3844" max="3844" width="9.28515625" style="7" customWidth="1"/>
    <col min="3845" max="3845" width="8.42578125" style="7" customWidth="1"/>
    <col min="3846" max="3846" width="6" style="7" customWidth="1"/>
    <col min="3847" max="3847" width="26.7109375" style="7" customWidth="1"/>
    <col min="3848" max="3849" width="12.5703125" style="7" customWidth="1"/>
    <col min="3850" max="3850" width="13.140625" style="7" customWidth="1"/>
    <col min="3851" max="4096" width="74.28515625" style="7"/>
    <col min="4097" max="4097" width="21" style="7" customWidth="1"/>
    <col min="4098" max="4098" width="13.42578125" style="7" customWidth="1"/>
    <col min="4099" max="4099" width="17.7109375" style="7" customWidth="1"/>
    <col min="4100" max="4100" width="9.28515625" style="7" customWidth="1"/>
    <col min="4101" max="4101" width="8.42578125" style="7" customWidth="1"/>
    <col min="4102" max="4102" width="6" style="7" customWidth="1"/>
    <col min="4103" max="4103" width="26.7109375" style="7" customWidth="1"/>
    <col min="4104" max="4105" width="12.5703125" style="7" customWidth="1"/>
    <col min="4106" max="4106" width="13.140625" style="7" customWidth="1"/>
    <col min="4107" max="4352" width="74.28515625" style="7"/>
    <col min="4353" max="4353" width="21" style="7" customWidth="1"/>
    <col min="4354" max="4354" width="13.42578125" style="7" customWidth="1"/>
    <col min="4355" max="4355" width="17.7109375" style="7" customWidth="1"/>
    <col min="4356" max="4356" width="9.28515625" style="7" customWidth="1"/>
    <col min="4357" max="4357" width="8.42578125" style="7" customWidth="1"/>
    <col min="4358" max="4358" width="6" style="7" customWidth="1"/>
    <col min="4359" max="4359" width="26.7109375" style="7" customWidth="1"/>
    <col min="4360" max="4361" width="12.5703125" style="7" customWidth="1"/>
    <col min="4362" max="4362" width="13.140625" style="7" customWidth="1"/>
    <col min="4363" max="4608" width="74.28515625" style="7"/>
    <col min="4609" max="4609" width="21" style="7" customWidth="1"/>
    <col min="4610" max="4610" width="13.42578125" style="7" customWidth="1"/>
    <col min="4611" max="4611" width="17.7109375" style="7" customWidth="1"/>
    <col min="4612" max="4612" width="9.28515625" style="7" customWidth="1"/>
    <col min="4613" max="4613" width="8.42578125" style="7" customWidth="1"/>
    <col min="4614" max="4614" width="6" style="7" customWidth="1"/>
    <col min="4615" max="4615" width="26.7109375" style="7" customWidth="1"/>
    <col min="4616" max="4617" width="12.5703125" style="7" customWidth="1"/>
    <col min="4618" max="4618" width="13.140625" style="7" customWidth="1"/>
    <col min="4619" max="4864" width="74.28515625" style="7"/>
    <col min="4865" max="4865" width="21" style="7" customWidth="1"/>
    <col min="4866" max="4866" width="13.42578125" style="7" customWidth="1"/>
    <col min="4867" max="4867" width="17.7109375" style="7" customWidth="1"/>
    <col min="4868" max="4868" width="9.28515625" style="7" customWidth="1"/>
    <col min="4869" max="4869" width="8.42578125" style="7" customWidth="1"/>
    <col min="4870" max="4870" width="6" style="7" customWidth="1"/>
    <col min="4871" max="4871" width="26.7109375" style="7" customWidth="1"/>
    <col min="4872" max="4873" width="12.5703125" style="7" customWidth="1"/>
    <col min="4874" max="4874" width="13.140625" style="7" customWidth="1"/>
    <col min="4875" max="5120" width="74.28515625" style="7"/>
    <col min="5121" max="5121" width="21" style="7" customWidth="1"/>
    <col min="5122" max="5122" width="13.42578125" style="7" customWidth="1"/>
    <col min="5123" max="5123" width="17.7109375" style="7" customWidth="1"/>
    <col min="5124" max="5124" width="9.28515625" style="7" customWidth="1"/>
    <col min="5125" max="5125" width="8.42578125" style="7" customWidth="1"/>
    <col min="5126" max="5126" width="6" style="7" customWidth="1"/>
    <col min="5127" max="5127" width="26.7109375" style="7" customWidth="1"/>
    <col min="5128" max="5129" width="12.5703125" style="7" customWidth="1"/>
    <col min="5130" max="5130" width="13.140625" style="7" customWidth="1"/>
    <col min="5131" max="5376" width="74.28515625" style="7"/>
    <col min="5377" max="5377" width="21" style="7" customWidth="1"/>
    <col min="5378" max="5378" width="13.42578125" style="7" customWidth="1"/>
    <col min="5379" max="5379" width="17.7109375" style="7" customWidth="1"/>
    <col min="5380" max="5380" width="9.28515625" style="7" customWidth="1"/>
    <col min="5381" max="5381" width="8.42578125" style="7" customWidth="1"/>
    <col min="5382" max="5382" width="6" style="7" customWidth="1"/>
    <col min="5383" max="5383" width="26.7109375" style="7" customWidth="1"/>
    <col min="5384" max="5385" width="12.5703125" style="7" customWidth="1"/>
    <col min="5386" max="5386" width="13.140625" style="7" customWidth="1"/>
    <col min="5387" max="5632" width="74.28515625" style="7"/>
    <col min="5633" max="5633" width="21" style="7" customWidth="1"/>
    <col min="5634" max="5634" width="13.42578125" style="7" customWidth="1"/>
    <col min="5635" max="5635" width="17.7109375" style="7" customWidth="1"/>
    <col min="5636" max="5636" width="9.28515625" style="7" customWidth="1"/>
    <col min="5637" max="5637" width="8.42578125" style="7" customWidth="1"/>
    <col min="5638" max="5638" width="6" style="7" customWidth="1"/>
    <col min="5639" max="5639" width="26.7109375" style="7" customWidth="1"/>
    <col min="5640" max="5641" width="12.5703125" style="7" customWidth="1"/>
    <col min="5642" max="5642" width="13.140625" style="7" customWidth="1"/>
    <col min="5643" max="5888" width="74.28515625" style="7"/>
    <col min="5889" max="5889" width="21" style="7" customWidth="1"/>
    <col min="5890" max="5890" width="13.42578125" style="7" customWidth="1"/>
    <col min="5891" max="5891" width="17.7109375" style="7" customWidth="1"/>
    <col min="5892" max="5892" width="9.28515625" style="7" customWidth="1"/>
    <col min="5893" max="5893" width="8.42578125" style="7" customWidth="1"/>
    <col min="5894" max="5894" width="6" style="7" customWidth="1"/>
    <col min="5895" max="5895" width="26.7109375" style="7" customWidth="1"/>
    <col min="5896" max="5897" width="12.5703125" style="7" customWidth="1"/>
    <col min="5898" max="5898" width="13.140625" style="7" customWidth="1"/>
    <col min="5899" max="6144" width="74.28515625" style="7"/>
    <col min="6145" max="6145" width="21" style="7" customWidth="1"/>
    <col min="6146" max="6146" width="13.42578125" style="7" customWidth="1"/>
    <col min="6147" max="6147" width="17.7109375" style="7" customWidth="1"/>
    <col min="6148" max="6148" width="9.28515625" style="7" customWidth="1"/>
    <col min="6149" max="6149" width="8.42578125" style="7" customWidth="1"/>
    <col min="6150" max="6150" width="6" style="7" customWidth="1"/>
    <col min="6151" max="6151" width="26.7109375" style="7" customWidth="1"/>
    <col min="6152" max="6153" width="12.5703125" style="7" customWidth="1"/>
    <col min="6154" max="6154" width="13.140625" style="7" customWidth="1"/>
    <col min="6155" max="6400" width="74.28515625" style="7"/>
    <col min="6401" max="6401" width="21" style="7" customWidth="1"/>
    <col min="6402" max="6402" width="13.42578125" style="7" customWidth="1"/>
    <col min="6403" max="6403" width="17.7109375" style="7" customWidth="1"/>
    <col min="6404" max="6404" width="9.28515625" style="7" customWidth="1"/>
    <col min="6405" max="6405" width="8.42578125" style="7" customWidth="1"/>
    <col min="6406" max="6406" width="6" style="7" customWidth="1"/>
    <col min="6407" max="6407" width="26.7109375" style="7" customWidth="1"/>
    <col min="6408" max="6409" width="12.5703125" style="7" customWidth="1"/>
    <col min="6410" max="6410" width="13.140625" style="7" customWidth="1"/>
    <col min="6411" max="6656" width="74.28515625" style="7"/>
    <col min="6657" max="6657" width="21" style="7" customWidth="1"/>
    <col min="6658" max="6658" width="13.42578125" style="7" customWidth="1"/>
    <col min="6659" max="6659" width="17.7109375" style="7" customWidth="1"/>
    <col min="6660" max="6660" width="9.28515625" style="7" customWidth="1"/>
    <col min="6661" max="6661" width="8.42578125" style="7" customWidth="1"/>
    <col min="6662" max="6662" width="6" style="7" customWidth="1"/>
    <col min="6663" max="6663" width="26.7109375" style="7" customWidth="1"/>
    <col min="6664" max="6665" width="12.5703125" style="7" customWidth="1"/>
    <col min="6666" max="6666" width="13.140625" style="7" customWidth="1"/>
    <col min="6667" max="6912" width="74.28515625" style="7"/>
    <col min="6913" max="6913" width="21" style="7" customWidth="1"/>
    <col min="6914" max="6914" width="13.42578125" style="7" customWidth="1"/>
    <col min="6915" max="6915" width="17.7109375" style="7" customWidth="1"/>
    <col min="6916" max="6916" width="9.28515625" style="7" customWidth="1"/>
    <col min="6917" max="6917" width="8.42578125" style="7" customWidth="1"/>
    <col min="6918" max="6918" width="6" style="7" customWidth="1"/>
    <col min="6919" max="6919" width="26.7109375" style="7" customWidth="1"/>
    <col min="6920" max="6921" width="12.5703125" style="7" customWidth="1"/>
    <col min="6922" max="6922" width="13.140625" style="7" customWidth="1"/>
    <col min="6923" max="7168" width="74.28515625" style="7"/>
    <col min="7169" max="7169" width="21" style="7" customWidth="1"/>
    <col min="7170" max="7170" width="13.42578125" style="7" customWidth="1"/>
    <col min="7171" max="7171" width="17.7109375" style="7" customWidth="1"/>
    <col min="7172" max="7172" width="9.28515625" style="7" customWidth="1"/>
    <col min="7173" max="7173" width="8.42578125" style="7" customWidth="1"/>
    <col min="7174" max="7174" width="6" style="7" customWidth="1"/>
    <col min="7175" max="7175" width="26.7109375" style="7" customWidth="1"/>
    <col min="7176" max="7177" width="12.5703125" style="7" customWidth="1"/>
    <col min="7178" max="7178" width="13.140625" style="7" customWidth="1"/>
    <col min="7179" max="7424" width="74.28515625" style="7"/>
    <col min="7425" max="7425" width="21" style="7" customWidth="1"/>
    <col min="7426" max="7426" width="13.42578125" style="7" customWidth="1"/>
    <col min="7427" max="7427" width="17.7109375" style="7" customWidth="1"/>
    <col min="7428" max="7428" width="9.28515625" style="7" customWidth="1"/>
    <col min="7429" max="7429" width="8.42578125" style="7" customWidth="1"/>
    <col min="7430" max="7430" width="6" style="7" customWidth="1"/>
    <col min="7431" max="7431" width="26.7109375" style="7" customWidth="1"/>
    <col min="7432" max="7433" width="12.5703125" style="7" customWidth="1"/>
    <col min="7434" max="7434" width="13.140625" style="7" customWidth="1"/>
    <col min="7435" max="7680" width="74.28515625" style="7"/>
    <col min="7681" max="7681" width="21" style="7" customWidth="1"/>
    <col min="7682" max="7682" width="13.42578125" style="7" customWidth="1"/>
    <col min="7683" max="7683" width="17.7109375" style="7" customWidth="1"/>
    <col min="7684" max="7684" width="9.28515625" style="7" customWidth="1"/>
    <col min="7685" max="7685" width="8.42578125" style="7" customWidth="1"/>
    <col min="7686" max="7686" width="6" style="7" customWidth="1"/>
    <col min="7687" max="7687" width="26.7109375" style="7" customWidth="1"/>
    <col min="7688" max="7689" width="12.5703125" style="7" customWidth="1"/>
    <col min="7690" max="7690" width="13.140625" style="7" customWidth="1"/>
    <col min="7691" max="7936" width="74.28515625" style="7"/>
    <col min="7937" max="7937" width="21" style="7" customWidth="1"/>
    <col min="7938" max="7938" width="13.42578125" style="7" customWidth="1"/>
    <col min="7939" max="7939" width="17.7109375" style="7" customWidth="1"/>
    <col min="7940" max="7940" width="9.28515625" style="7" customWidth="1"/>
    <col min="7941" max="7941" width="8.42578125" style="7" customWidth="1"/>
    <col min="7942" max="7942" width="6" style="7" customWidth="1"/>
    <col min="7943" max="7943" width="26.7109375" style="7" customWidth="1"/>
    <col min="7944" max="7945" width="12.5703125" style="7" customWidth="1"/>
    <col min="7946" max="7946" width="13.140625" style="7" customWidth="1"/>
    <col min="7947" max="8192" width="74.28515625" style="7"/>
    <col min="8193" max="8193" width="21" style="7" customWidth="1"/>
    <col min="8194" max="8194" width="13.42578125" style="7" customWidth="1"/>
    <col min="8195" max="8195" width="17.7109375" style="7" customWidth="1"/>
    <col min="8196" max="8196" width="9.28515625" style="7" customWidth="1"/>
    <col min="8197" max="8197" width="8.42578125" style="7" customWidth="1"/>
    <col min="8198" max="8198" width="6" style="7" customWidth="1"/>
    <col min="8199" max="8199" width="26.7109375" style="7" customWidth="1"/>
    <col min="8200" max="8201" width="12.5703125" style="7" customWidth="1"/>
    <col min="8202" max="8202" width="13.140625" style="7" customWidth="1"/>
    <col min="8203" max="8448" width="74.28515625" style="7"/>
    <col min="8449" max="8449" width="21" style="7" customWidth="1"/>
    <col min="8450" max="8450" width="13.42578125" style="7" customWidth="1"/>
    <col min="8451" max="8451" width="17.7109375" style="7" customWidth="1"/>
    <col min="8452" max="8452" width="9.28515625" style="7" customWidth="1"/>
    <col min="8453" max="8453" width="8.42578125" style="7" customWidth="1"/>
    <col min="8454" max="8454" width="6" style="7" customWidth="1"/>
    <col min="8455" max="8455" width="26.7109375" style="7" customWidth="1"/>
    <col min="8456" max="8457" width="12.5703125" style="7" customWidth="1"/>
    <col min="8458" max="8458" width="13.140625" style="7" customWidth="1"/>
    <col min="8459" max="8704" width="74.28515625" style="7"/>
    <col min="8705" max="8705" width="21" style="7" customWidth="1"/>
    <col min="8706" max="8706" width="13.42578125" style="7" customWidth="1"/>
    <col min="8707" max="8707" width="17.7109375" style="7" customWidth="1"/>
    <col min="8708" max="8708" width="9.28515625" style="7" customWidth="1"/>
    <col min="8709" max="8709" width="8.42578125" style="7" customWidth="1"/>
    <col min="8710" max="8710" width="6" style="7" customWidth="1"/>
    <col min="8711" max="8711" width="26.7109375" style="7" customWidth="1"/>
    <col min="8712" max="8713" width="12.5703125" style="7" customWidth="1"/>
    <col min="8714" max="8714" width="13.140625" style="7" customWidth="1"/>
    <col min="8715" max="8960" width="74.28515625" style="7"/>
    <col min="8961" max="8961" width="21" style="7" customWidth="1"/>
    <col min="8962" max="8962" width="13.42578125" style="7" customWidth="1"/>
    <col min="8963" max="8963" width="17.7109375" style="7" customWidth="1"/>
    <col min="8964" max="8964" width="9.28515625" style="7" customWidth="1"/>
    <col min="8965" max="8965" width="8.42578125" style="7" customWidth="1"/>
    <col min="8966" max="8966" width="6" style="7" customWidth="1"/>
    <col min="8967" max="8967" width="26.7109375" style="7" customWidth="1"/>
    <col min="8968" max="8969" width="12.5703125" style="7" customWidth="1"/>
    <col min="8970" max="8970" width="13.140625" style="7" customWidth="1"/>
    <col min="8971" max="9216" width="74.28515625" style="7"/>
    <col min="9217" max="9217" width="21" style="7" customWidth="1"/>
    <col min="9218" max="9218" width="13.42578125" style="7" customWidth="1"/>
    <col min="9219" max="9219" width="17.7109375" style="7" customWidth="1"/>
    <col min="9220" max="9220" width="9.28515625" style="7" customWidth="1"/>
    <col min="9221" max="9221" width="8.42578125" style="7" customWidth="1"/>
    <col min="9222" max="9222" width="6" style="7" customWidth="1"/>
    <col min="9223" max="9223" width="26.7109375" style="7" customWidth="1"/>
    <col min="9224" max="9225" width="12.5703125" style="7" customWidth="1"/>
    <col min="9226" max="9226" width="13.140625" style="7" customWidth="1"/>
    <col min="9227" max="9472" width="74.28515625" style="7"/>
    <col min="9473" max="9473" width="21" style="7" customWidth="1"/>
    <col min="9474" max="9474" width="13.42578125" style="7" customWidth="1"/>
    <col min="9475" max="9475" width="17.7109375" style="7" customWidth="1"/>
    <col min="9476" max="9476" width="9.28515625" style="7" customWidth="1"/>
    <col min="9477" max="9477" width="8.42578125" style="7" customWidth="1"/>
    <col min="9478" max="9478" width="6" style="7" customWidth="1"/>
    <col min="9479" max="9479" width="26.7109375" style="7" customWidth="1"/>
    <col min="9480" max="9481" width="12.5703125" style="7" customWidth="1"/>
    <col min="9482" max="9482" width="13.140625" style="7" customWidth="1"/>
    <col min="9483" max="9728" width="74.28515625" style="7"/>
    <col min="9729" max="9729" width="21" style="7" customWidth="1"/>
    <col min="9730" max="9730" width="13.42578125" style="7" customWidth="1"/>
    <col min="9731" max="9731" width="17.7109375" style="7" customWidth="1"/>
    <col min="9732" max="9732" width="9.28515625" style="7" customWidth="1"/>
    <col min="9733" max="9733" width="8.42578125" style="7" customWidth="1"/>
    <col min="9734" max="9734" width="6" style="7" customWidth="1"/>
    <col min="9735" max="9735" width="26.7109375" style="7" customWidth="1"/>
    <col min="9736" max="9737" width="12.5703125" style="7" customWidth="1"/>
    <col min="9738" max="9738" width="13.140625" style="7" customWidth="1"/>
    <col min="9739" max="9984" width="74.28515625" style="7"/>
    <col min="9985" max="9985" width="21" style="7" customWidth="1"/>
    <col min="9986" max="9986" width="13.42578125" style="7" customWidth="1"/>
    <col min="9987" max="9987" width="17.7109375" style="7" customWidth="1"/>
    <col min="9988" max="9988" width="9.28515625" style="7" customWidth="1"/>
    <col min="9989" max="9989" width="8.42578125" style="7" customWidth="1"/>
    <col min="9990" max="9990" width="6" style="7" customWidth="1"/>
    <col min="9991" max="9991" width="26.7109375" style="7" customWidth="1"/>
    <col min="9992" max="9993" width="12.5703125" style="7" customWidth="1"/>
    <col min="9994" max="9994" width="13.140625" style="7" customWidth="1"/>
    <col min="9995" max="10240" width="74.28515625" style="7"/>
    <col min="10241" max="10241" width="21" style="7" customWidth="1"/>
    <col min="10242" max="10242" width="13.42578125" style="7" customWidth="1"/>
    <col min="10243" max="10243" width="17.7109375" style="7" customWidth="1"/>
    <col min="10244" max="10244" width="9.28515625" style="7" customWidth="1"/>
    <col min="10245" max="10245" width="8.42578125" style="7" customWidth="1"/>
    <col min="10246" max="10246" width="6" style="7" customWidth="1"/>
    <col min="10247" max="10247" width="26.7109375" style="7" customWidth="1"/>
    <col min="10248" max="10249" width="12.5703125" style="7" customWidth="1"/>
    <col min="10250" max="10250" width="13.140625" style="7" customWidth="1"/>
    <col min="10251" max="10496" width="74.28515625" style="7"/>
    <col min="10497" max="10497" width="21" style="7" customWidth="1"/>
    <col min="10498" max="10498" width="13.42578125" style="7" customWidth="1"/>
    <col min="10499" max="10499" width="17.7109375" style="7" customWidth="1"/>
    <col min="10500" max="10500" width="9.28515625" style="7" customWidth="1"/>
    <col min="10501" max="10501" width="8.42578125" style="7" customWidth="1"/>
    <col min="10502" max="10502" width="6" style="7" customWidth="1"/>
    <col min="10503" max="10503" width="26.7109375" style="7" customWidth="1"/>
    <col min="10504" max="10505" width="12.5703125" style="7" customWidth="1"/>
    <col min="10506" max="10506" width="13.140625" style="7" customWidth="1"/>
    <col min="10507" max="10752" width="74.28515625" style="7"/>
    <col min="10753" max="10753" width="21" style="7" customWidth="1"/>
    <col min="10754" max="10754" width="13.42578125" style="7" customWidth="1"/>
    <col min="10755" max="10755" width="17.7109375" style="7" customWidth="1"/>
    <col min="10756" max="10756" width="9.28515625" style="7" customWidth="1"/>
    <col min="10757" max="10757" width="8.42578125" style="7" customWidth="1"/>
    <col min="10758" max="10758" width="6" style="7" customWidth="1"/>
    <col min="10759" max="10759" width="26.7109375" style="7" customWidth="1"/>
    <col min="10760" max="10761" width="12.5703125" style="7" customWidth="1"/>
    <col min="10762" max="10762" width="13.140625" style="7" customWidth="1"/>
    <col min="10763" max="11008" width="74.28515625" style="7"/>
    <col min="11009" max="11009" width="21" style="7" customWidth="1"/>
    <col min="11010" max="11010" width="13.42578125" style="7" customWidth="1"/>
    <col min="11011" max="11011" width="17.7109375" style="7" customWidth="1"/>
    <col min="11012" max="11012" width="9.28515625" style="7" customWidth="1"/>
    <col min="11013" max="11013" width="8.42578125" style="7" customWidth="1"/>
    <col min="11014" max="11014" width="6" style="7" customWidth="1"/>
    <col min="11015" max="11015" width="26.7109375" style="7" customWidth="1"/>
    <col min="11016" max="11017" width="12.5703125" style="7" customWidth="1"/>
    <col min="11018" max="11018" width="13.140625" style="7" customWidth="1"/>
    <col min="11019" max="11264" width="74.28515625" style="7"/>
    <col min="11265" max="11265" width="21" style="7" customWidth="1"/>
    <col min="11266" max="11266" width="13.42578125" style="7" customWidth="1"/>
    <col min="11267" max="11267" width="17.7109375" style="7" customWidth="1"/>
    <col min="11268" max="11268" width="9.28515625" style="7" customWidth="1"/>
    <col min="11269" max="11269" width="8.42578125" style="7" customWidth="1"/>
    <col min="11270" max="11270" width="6" style="7" customWidth="1"/>
    <col min="11271" max="11271" width="26.7109375" style="7" customWidth="1"/>
    <col min="11272" max="11273" width="12.5703125" style="7" customWidth="1"/>
    <col min="11274" max="11274" width="13.140625" style="7" customWidth="1"/>
    <col min="11275" max="11520" width="74.28515625" style="7"/>
    <col min="11521" max="11521" width="21" style="7" customWidth="1"/>
    <col min="11522" max="11522" width="13.42578125" style="7" customWidth="1"/>
    <col min="11523" max="11523" width="17.7109375" style="7" customWidth="1"/>
    <col min="11524" max="11524" width="9.28515625" style="7" customWidth="1"/>
    <col min="11525" max="11525" width="8.42578125" style="7" customWidth="1"/>
    <col min="11526" max="11526" width="6" style="7" customWidth="1"/>
    <col min="11527" max="11527" width="26.7109375" style="7" customWidth="1"/>
    <col min="11528" max="11529" width="12.5703125" style="7" customWidth="1"/>
    <col min="11530" max="11530" width="13.140625" style="7" customWidth="1"/>
    <col min="11531" max="11776" width="74.28515625" style="7"/>
    <col min="11777" max="11777" width="21" style="7" customWidth="1"/>
    <col min="11778" max="11778" width="13.42578125" style="7" customWidth="1"/>
    <col min="11779" max="11779" width="17.7109375" style="7" customWidth="1"/>
    <col min="11780" max="11780" width="9.28515625" style="7" customWidth="1"/>
    <col min="11781" max="11781" width="8.42578125" style="7" customWidth="1"/>
    <col min="11782" max="11782" width="6" style="7" customWidth="1"/>
    <col min="11783" max="11783" width="26.7109375" style="7" customWidth="1"/>
    <col min="11784" max="11785" width="12.5703125" style="7" customWidth="1"/>
    <col min="11786" max="11786" width="13.140625" style="7" customWidth="1"/>
    <col min="11787" max="12032" width="74.28515625" style="7"/>
    <col min="12033" max="12033" width="21" style="7" customWidth="1"/>
    <col min="12034" max="12034" width="13.42578125" style="7" customWidth="1"/>
    <col min="12035" max="12035" width="17.7109375" style="7" customWidth="1"/>
    <col min="12036" max="12036" width="9.28515625" style="7" customWidth="1"/>
    <col min="12037" max="12037" width="8.42578125" style="7" customWidth="1"/>
    <col min="12038" max="12038" width="6" style="7" customWidth="1"/>
    <col min="12039" max="12039" width="26.7109375" style="7" customWidth="1"/>
    <col min="12040" max="12041" width="12.5703125" style="7" customWidth="1"/>
    <col min="12042" max="12042" width="13.140625" style="7" customWidth="1"/>
    <col min="12043" max="12288" width="74.28515625" style="7"/>
    <col min="12289" max="12289" width="21" style="7" customWidth="1"/>
    <col min="12290" max="12290" width="13.42578125" style="7" customWidth="1"/>
    <col min="12291" max="12291" width="17.7109375" style="7" customWidth="1"/>
    <col min="12292" max="12292" width="9.28515625" style="7" customWidth="1"/>
    <col min="12293" max="12293" width="8.42578125" style="7" customWidth="1"/>
    <col min="12294" max="12294" width="6" style="7" customWidth="1"/>
    <col min="12295" max="12295" width="26.7109375" style="7" customWidth="1"/>
    <col min="12296" max="12297" width="12.5703125" style="7" customWidth="1"/>
    <col min="12298" max="12298" width="13.140625" style="7" customWidth="1"/>
    <col min="12299" max="12544" width="74.28515625" style="7"/>
    <col min="12545" max="12545" width="21" style="7" customWidth="1"/>
    <col min="12546" max="12546" width="13.42578125" style="7" customWidth="1"/>
    <col min="12547" max="12547" width="17.7109375" style="7" customWidth="1"/>
    <col min="12548" max="12548" width="9.28515625" style="7" customWidth="1"/>
    <col min="12549" max="12549" width="8.42578125" style="7" customWidth="1"/>
    <col min="12550" max="12550" width="6" style="7" customWidth="1"/>
    <col min="12551" max="12551" width="26.7109375" style="7" customWidth="1"/>
    <col min="12552" max="12553" width="12.5703125" style="7" customWidth="1"/>
    <col min="12554" max="12554" width="13.140625" style="7" customWidth="1"/>
    <col min="12555" max="12800" width="74.28515625" style="7"/>
    <col min="12801" max="12801" width="21" style="7" customWidth="1"/>
    <col min="12802" max="12802" width="13.42578125" style="7" customWidth="1"/>
    <col min="12803" max="12803" width="17.7109375" style="7" customWidth="1"/>
    <col min="12804" max="12804" width="9.28515625" style="7" customWidth="1"/>
    <col min="12805" max="12805" width="8.42578125" style="7" customWidth="1"/>
    <col min="12806" max="12806" width="6" style="7" customWidth="1"/>
    <col min="12807" max="12807" width="26.7109375" style="7" customWidth="1"/>
    <col min="12808" max="12809" width="12.5703125" style="7" customWidth="1"/>
    <col min="12810" max="12810" width="13.140625" style="7" customWidth="1"/>
    <col min="12811" max="13056" width="74.28515625" style="7"/>
    <col min="13057" max="13057" width="21" style="7" customWidth="1"/>
    <col min="13058" max="13058" width="13.42578125" style="7" customWidth="1"/>
    <col min="13059" max="13059" width="17.7109375" style="7" customWidth="1"/>
    <col min="13060" max="13060" width="9.28515625" style="7" customWidth="1"/>
    <col min="13061" max="13061" width="8.42578125" style="7" customWidth="1"/>
    <col min="13062" max="13062" width="6" style="7" customWidth="1"/>
    <col min="13063" max="13063" width="26.7109375" style="7" customWidth="1"/>
    <col min="13064" max="13065" width="12.5703125" style="7" customWidth="1"/>
    <col min="13066" max="13066" width="13.140625" style="7" customWidth="1"/>
    <col min="13067" max="13312" width="74.28515625" style="7"/>
    <col min="13313" max="13313" width="21" style="7" customWidth="1"/>
    <col min="13314" max="13314" width="13.42578125" style="7" customWidth="1"/>
    <col min="13315" max="13315" width="17.7109375" style="7" customWidth="1"/>
    <col min="13316" max="13316" width="9.28515625" style="7" customWidth="1"/>
    <col min="13317" max="13317" width="8.42578125" style="7" customWidth="1"/>
    <col min="13318" max="13318" width="6" style="7" customWidth="1"/>
    <col min="13319" max="13319" width="26.7109375" style="7" customWidth="1"/>
    <col min="13320" max="13321" width="12.5703125" style="7" customWidth="1"/>
    <col min="13322" max="13322" width="13.140625" style="7" customWidth="1"/>
    <col min="13323" max="13568" width="74.28515625" style="7"/>
    <col min="13569" max="13569" width="21" style="7" customWidth="1"/>
    <col min="13570" max="13570" width="13.42578125" style="7" customWidth="1"/>
    <col min="13571" max="13571" width="17.7109375" style="7" customWidth="1"/>
    <col min="13572" max="13572" width="9.28515625" style="7" customWidth="1"/>
    <col min="13573" max="13573" width="8.42578125" style="7" customWidth="1"/>
    <col min="13574" max="13574" width="6" style="7" customWidth="1"/>
    <col min="13575" max="13575" width="26.7109375" style="7" customWidth="1"/>
    <col min="13576" max="13577" width="12.5703125" style="7" customWidth="1"/>
    <col min="13578" max="13578" width="13.140625" style="7" customWidth="1"/>
    <col min="13579" max="13824" width="74.28515625" style="7"/>
    <col min="13825" max="13825" width="21" style="7" customWidth="1"/>
    <col min="13826" max="13826" width="13.42578125" style="7" customWidth="1"/>
    <col min="13827" max="13827" width="17.7109375" style="7" customWidth="1"/>
    <col min="13828" max="13828" width="9.28515625" style="7" customWidth="1"/>
    <col min="13829" max="13829" width="8.42578125" style="7" customWidth="1"/>
    <col min="13830" max="13830" width="6" style="7" customWidth="1"/>
    <col min="13831" max="13831" width="26.7109375" style="7" customWidth="1"/>
    <col min="13832" max="13833" width="12.5703125" style="7" customWidth="1"/>
    <col min="13834" max="13834" width="13.140625" style="7" customWidth="1"/>
    <col min="13835" max="14080" width="74.28515625" style="7"/>
    <col min="14081" max="14081" width="21" style="7" customWidth="1"/>
    <col min="14082" max="14082" width="13.42578125" style="7" customWidth="1"/>
    <col min="14083" max="14083" width="17.7109375" style="7" customWidth="1"/>
    <col min="14084" max="14084" width="9.28515625" style="7" customWidth="1"/>
    <col min="14085" max="14085" width="8.42578125" style="7" customWidth="1"/>
    <col min="14086" max="14086" width="6" style="7" customWidth="1"/>
    <col min="14087" max="14087" width="26.7109375" style="7" customWidth="1"/>
    <col min="14088" max="14089" width="12.5703125" style="7" customWidth="1"/>
    <col min="14090" max="14090" width="13.140625" style="7" customWidth="1"/>
    <col min="14091" max="14336" width="74.28515625" style="7"/>
    <col min="14337" max="14337" width="21" style="7" customWidth="1"/>
    <col min="14338" max="14338" width="13.42578125" style="7" customWidth="1"/>
    <col min="14339" max="14339" width="17.7109375" style="7" customWidth="1"/>
    <col min="14340" max="14340" width="9.28515625" style="7" customWidth="1"/>
    <col min="14341" max="14341" width="8.42578125" style="7" customWidth="1"/>
    <col min="14342" max="14342" width="6" style="7" customWidth="1"/>
    <col min="14343" max="14343" width="26.7109375" style="7" customWidth="1"/>
    <col min="14344" max="14345" width="12.5703125" style="7" customWidth="1"/>
    <col min="14346" max="14346" width="13.140625" style="7" customWidth="1"/>
    <col min="14347" max="14592" width="74.28515625" style="7"/>
    <col min="14593" max="14593" width="21" style="7" customWidth="1"/>
    <col min="14594" max="14594" width="13.42578125" style="7" customWidth="1"/>
    <col min="14595" max="14595" width="17.7109375" style="7" customWidth="1"/>
    <col min="14596" max="14596" width="9.28515625" style="7" customWidth="1"/>
    <col min="14597" max="14597" width="8.42578125" style="7" customWidth="1"/>
    <col min="14598" max="14598" width="6" style="7" customWidth="1"/>
    <col min="14599" max="14599" width="26.7109375" style="7" customWidth="1"/>
    <col min="14600" max="14601" width="12.5703125" style="7" customWidth="1"/>
    <col min="14602" max="14602" width="13.140625" style="7" customWidth="1"/>
    <col min="14603" max="14848" width="74.28515625" style="7"/>
    <col min="14849" max="14849" width="21" style="7" customWidth="1"/>
    <col min="14850" max="14850" width="13.42578125" style="7" customWidth="1"/>
    <col min="14851" max="14851" width="17.7109375" style="7" customWidth="1"/>
    <col min="14852" max="14852" width="9.28515625" style="7" customWidth="1"/>
    <col min="14853" max="14853" width="8.42578125" style="7" customWidth="1"/>
    <col min="14854" max="14854" width="6" style="7" customWidth="1"/>
    <col min="14855" max="14855" width="26.7109375" style="7" customWidth="1"/>
    <col min="14856" max="14857" width="12.5703125" style="7" customWidth="1"/>
    <col min="14858" max="14858" width="13.140625" style="7" customWidth="1"/>
    <col min="14859" max="15104" width="74.28515625" style="7"/>
    <col min="15105" max="15105" width="21" style="7" customWidth="1"/>
    <col min="15106" max="15106" width="13.42578125" style="7" customWidth="1"/>
    <col min="15107" max="15107" width="17.7109375" style="7" customWidth="1"/>
    <col min="15108" max="15108" width="9.28515625" style="7" customWidth="1"/>
    <col min="15109" max="15109" width="8.42578125" style="7" customWidth="1"/>
    <col min="15110" max="15110" width="6" style="7" customWidth="1"/>
    <col min="15111" max="15111" width="26.7109375" style="7" customWidth="1"/>
    <col min="15112" max="15113" width="12.5703125" style="7" customWidth="1"/>
    <col min="15114" max="15114" width="13.140625" style="7" customWidth="1"/>
    <col min="15115" max="15360" width="74.28515625" style="7"/>
    <col min="15361" max="15361" width="21" style="7" customWidth="1"/>
    <col min="15362" max="15362" width="13.42578125" style="7" customWidth="1"/>
    <col min="15363" max="15363" width="17.7109375" style="7" customWidth="1"/>
    <col min="15364" max="15364" width="9.28515625" style="7" customWidth="1"/>
    <col min="15365" max="15365" width="8.42578125" style="7" customWidth="1"/>
    <col min="15366" max="15366" width="6" style="7" customWidth="1"/>
    <col min="15367" max="15367" width="26.7109375" style="7" customWidth="1"/>
    <col min="15368" max="15369" width="12.5703125" style="7" customWidth="1"/>
    <col min="15370" max="15370" width="13.140625" style="7" customWidth="1"/>
    <col min="15371" max="15616" width="74.28515625" style="7"/>
    <col min="15617" max="15617" width="21" style="7" customWidth="1"/>
    <col min="15618" max="15618" width="13.42578125" style="7" customWidth="1"/>
    <col min="15619" max="15619" width="17.7109375" style="7" customWidth="1"/>
    <col min="15620" max="15620" width="9.28515625" style="7" customWidth="1"/>
    <col min="15621" max="15621" width="8.42578125" style="7" customWidth="1"/>
    <col min="15622" max="15622" width="6" style="7" customWidth="1"/>
    <col min="15623" max="15623" width="26.7109375" style="7" customWidth="1"/>
    <col min="15624" max="15625" width="12.5703125" style="7" customWidth="1"/>
    <col min="15626" max="15626" width="13.140625" style="7" customWidth="1"/>
    <col min="15627" max="15872" width="74.28515625" style="7"/>
    <col min="15873" max="15873" width="21" style="7" customWidth="1"/>
    <col min="15874" max="15874" width="13.42578125" style="7" customWidth="1"/>
    <col min="15875" max="15875" width="17.7109375" style="7" customWidth="1"/>
    <col min="15876" max="15876" width="9.28515625" style="7" customWidth="1"/>
    <col min="15877" max="15877" width="8.42578125" style="7" customWidth="1"/>
    <col min="15878" max="15878" width="6" style="7" customWidth="1"/>
    <col min="15879" max="15879" width="26.7109375" style="7" customWidth="1"/>
    <col min="15880" max="15881" width="12.5703125" style="7" customWidth="1"/>
    <col min="15882" max="15882" width="13.140625" style="7" customWidth="1"/>
    <col min="15883" max="16128" width="74.28515625" style="7"/>
    <col min="16129" max="16129" width="21" style="7" customWidth="1"/>
    <col min="16130" max="16130" width="13.42578125" style="7" customWidth="1"/>
    <col min="16131" max="16131" width="17.7109375" style="7" customWidth="1"/>
    <col min="16132" max="16132" width="9.28515625" style="7" customWidth="1"/>
    <col min="16133" max="16133" width="8.42578125" style="7" customWidth="1"/>
    <col min="16134" max="16134" width="6" style="7" customWidth="1"/>
    <col min="16135" max="16135" width="26.7109375" style="7" customWidth="1"/>
    <col min="16136" max="16137" width="12.5703125" style="7" customWidth="1"/>
    <col min="16138" max="16138" width="13.140625" style="7" customWidth="1"/>
    <col min="16139" max="16384" width="74.28515625" style="7"/>
  </cols>
  <sheetData>
    <row r="1" spans="1:10" x14ac:dyDescent="0.25">
      <c r="A1" s="6"/>
      <c r="B1" s="7"/>
      <c r="C1" s="7"/>
      <c r="D1" s="7"/>
      <c r="E1" s="7"/>
      <c r="F1" s="7"/>
      <c r="G1" s="7"/>
      <c r="H1" s="7"/>
      <c r="I1" s="7"/>
      <c r="J1" s="7"/>
    </row>
    <row r="2" spans="1:10" ht="13.5" thickBot="1" x14ac:dyDescent="0.3">
      <c r="A2" s="884" t="s">
        <v>571</v>
      </c>
      <c r="B2" s="885"/>
      <c r="C2" s="885"/>
      <c r="D2" s="885"/>
      <c r="E2" s="885"/>
      <c r="F2" s="885"/>
      <c r="G2" s="885"/>
      <c r="H2" s="885"/>
      <c r="I2" s="885"/>
      <c r="J2" s="165"/>
    </row>
    <row r="3" spans="1:10" s="15" customFormat="1" ht="39" customHeight="1" thickBot="1" x14ac:dyDescent="0.3">
      <c r="A3" s="9" t="s">
        <v>572</v>
      </c>
      <c r="B3" s="10" t="s">
        <v>573</v>
      </c>
      <c r="C3" s="10" t="s">
        <v>574</v>
      </c>
      <c r="D3" s="11" t="s">
        <v>575</v>
      </c>
      <c r="E3" s="12" t="s">
        <v>576</v>
      </c>
      <c r="F3" s="13" t="s">
        <v>577</v>
      </c>
      <c r="G3" s="10" t="s">
        <v>578</v>
      </c>
      <c r="H3" s="10" t="s">
        <v>579</v>
      </c>
      <c r="I3" s="14" t="s">
        <v>580</v>
      </c>
      <c r="J3" s="14" t="s">
        <v>581</v>
      </c>
    </row>
    <row r="4" spans="1:10" ht="155.25" customHeight="1" x14ac:dyDescent="0.25">
      <c r="A4" s="886" t="s">
        <v>582</v>
      </c>
      <c r="B4" s="889" t="s">
        <v>583</v>
      </c>
      <c r="C4" s="16" t="s">
        <v>122</v>
      </c>
      <c r="D4" s="17" t="s">
        <v>108</v>
      </c>
      <c r="E4" s="18" t="s">
        <v>128</v>
      </c>
      <c r="F4" s="19">
        <v>1</v>
      </c>
      <c r="G4" s="20" t="s">
        <v>551</v>
      </c>
      <c r="H4" s="20" t="s">
        <v>584</v>
      </c>
      <c r="I4" s="20" t="s">
        <v>585</v>
      </c>
      <c r="J4" s="21" t="s">
        <v>586</v>
      </c>
    </row>
    <row r="5" spans="1:10" ht="108.75" customHeight="1" x14ac:dyDescent="0.25">
      <c r="A5" s="887"/>
      <c r="B5" s="890"/>
      <c r="C5" s="22" t="s">
        <v>552</v>
      </c>
      <c r="D5" s="23" t="s">
        <v>85</v>
      </c>
      <c r="E5" s="18" t="s">
        <v>587</v>
      </c>
      <c r="F5" s="19">
        <v>1</v>
      </c>
      <c r="G5" s="24" t="s">
        <v>553</v>
      </c>
      <c r="H5" s="24" t="s">
        <v>588</v>
      </c>
      <c r="I5" s="24" t="s">
        <v>588</v>
      </c>
      <c r="J5" s="25" t="s">
        <v>588</v>
      </c>
    </row>
    <row r="6" spans="1:10" s="32" customFormat="1" ht="140.25" x14ac:dyDescent="0.25">
      <c r="A6" s="887"/>
      <c r="B6" s="890"/>
      <c r="C6" s="26" t="s">
        <v>554</v>
      </c>
      <c r="D6" s="27" t="s">
        <v>589</v>
      </c>
      <c r="E6" s="28" t="s">
        <v>280</v>
      </c>
      <c r="F6" s="29" t="s">
        <v>590</v>
      </c>
      <c r="G6" s="30" t="s">
        <v>555</v>
      </c>
      <c r="H6" s="30" t="s">
        <v>591</v>
      </c>
      <c r="I6" s="30" t="s">
        <v>591</v>
      </c>
      <c r="J6" s="31"/>
    </row>
    <row r="7" spans="1:10" ht="156.75" customHeight="1" x14ac:dyDescent="0.25">
      <c r="A7" s="887"/>
      <c r="B7" s="890"/>
      <c r="C7" s="16" t="s">
        <v>592</v>
      </c>
      <c r="D7" s="17" t="s">
        <v>593</v>
      </c>
      <c r="E7" s="18" t="s">
        <v>287</v>
      </c>
      <c r="F7" s="33">
        <v>1</v>
      </c>
      <c r="G7" s="33" t="s">
        <v>557</v>
      </c>
      <c r="H7" s="33" t="s">
        <v>594</v>
      </c>
      <c r="I7" s="33" t="s">
        <v>594</v>
      </c>
      <c r="J7" s="34" t="s">
        <v>595</v>
      </c>
    </row>
    <row r="8" spans="1:10" ht="209.25" customHeight="1" x14ac:dyDescent="0.25">
      <c r="A8" s="888"/>
      <c r="B8" s="890"/>
      <c r="C8" s="35" t="s">
        <v>294</v>
      </c>
      <c r="D8" s="17" t="s">
        <v>138</v>
      </c>
      <c r="E8" s="36" t="s">
        <v>154</v>
      </c>
      <c r="F8" s="194">
        <v>1</v>
      </c>
      <c r="G8" s="195" t="s">
        <v>558</v>
      </c>
      <c r="H8" s="33" t="s">
        <v>596</v>
      </c>
      <c r="I8" s="33" t="s">
        <v>596</v>
      </c>
      <c r="J8" s="34" t="s">
        <v>596</v>
      </c>
    </row>
    <row r="9" spans="1:10" ht="125.25" customHeight="1" x14ac:dyDescent="0.2">
      <c r="A9" s="891" t="s">
        <v>144</v>
      </c>
      <c r="B9" s="893" t="s">
        <v>597</v>
      </c>
      <c r="C9" s="474" t="s">
        <v>297</v>
      </c>
      <c r="D9" s="16" t="s">
        <v>598</v>
      </c>
      <c r="E9" s="16" t="s">
        <v>599</v>
      </c>
      <c r="F9" s="37">
        <v>1</v>
      </c>
      <c r="G9" s="38" t="s">
        <v>559</v>
      </c>
      <c r="H9" s="37" t="s">
        <v>600</v>
      </c>
      <c r="I9" s="37" t="s">
        <v>601</v>
      </c>
      <c r="J9" s="39" t="s">
        <v>602</v>
      </c>
    </row>
    <row r="10" spans="1:10" ht="153" x14ac:dyDescent="0.25">
      <c r="A10" s="892"/>
      <c r="B10" s="894"/>
      <c r="C10" s="16" t="s">
        <v>389</v>
      </c>
      <c r="D10" s="167" t="s">
        <v>598</v>
      </c>
      <c r="E10" s="16" t="s">
        <v>599</v>
      </c>
      <c r="F10" s="37">
        <v>1</v>
      </c>
      <c r="G10" s="38" t="s">
        <v>560</v>
      </c>
      <c r="H10" s="37" t="s">
        <v>603</v>
      </c>
      <c r="I10" s="37" t="s">
        <v>604</v>
      </c>
      <c r="J10" s="39" t="s">
        <v>605</v>
      </c>
    </row>
    <row r="11" spans="1:10" ht="89.25" customHeight="1" x14ac:dyDescent="0.25">
      <c r="A11" s="166" t="s">
        <v>196</v>
      </c>
      <c r="B11" s="40" t="s">
        <v>606</v>
      </c>
      <c r="C11" s="16" t="s">
        <v>406</v>
      </c>
      <c r="D11" s="17" t="s">
        <v>607</v>
      </c>
      <c r="E11" s="41" t="s">
        <v>154</v>
      </c>
      <c r="F11" s="42">
        <v>1</v>
      </c>
      <c r="G11" s="33" t="s">
        <v>561</v>
      </c>
      <c r="H11" s="33" t="s">
        <v>608</v>
      </c>
      <c r="I11" s="33" t="s">
        <v>609</v>
      </c>
      <c r="J11" s="34">
        <v>0</v>
      </c>
    </row>
    <row r="12" spans="1:10" s="32" customFormat="1" ht="105.75" customHeight="1" thickBot="1" x14ac:dyDescent="0.3">
      <c r="A12" s="43" t="s">
        <v>610</v>
      </c>
      <c r="B12" s="44" t="s">
        <v>611</v>
      </c>
      <c r="C12" s="44" t="s">
        <v>429</v>
      </c>
      <c r="D12" s="45" t="s">
        <v>612</v>
      </c>
      <c r="E12" s="46" t="s">
        <v>433</v>
      </c>
      <c r="F12" s="47" t="s">
        <v>613</v>
      </c>
      <c r="G12" s="48" t="s">
        <v>562</v>
      </c>
      <c r="H12" s="48" t="s">
        <v>614</v>
      </c>
      <c r="I12" s="49" t="s">
        <v>615</v>
      </c>
      <c r="J12" s="50">
        <v>1</v>
      </c>
    </row>
    <row r="13" spans="1:10" ht="39" customHeight="1" x14ac:dyDescent="0.25">
      <c r="A13" s="7" t="s">
        <v>106</v>
      </c>
      <c r="B13" s="165"/>
      <c r="C13" s="165"/>
      <c r="D13" s="165"/>
      <c r="F13" s="52">
        <v>24</v>
      </c>
      <c r="G13" s="165">
        <v>12</v>
      </c>
      <c r="H13" s="165">
        <v>6</v>
      </c>
      <c r="I13" s="165">
        <v>6</v>
      </c>
      <c r="J13" s="53" t="s">
        <v>106</v>
      </c>
    </row>
  </sheetData>
  <autoFilter ref="A3:K13" xr:uid="{00000000-0009-0000-0000-000008000000}"/>
  <mergeCells count="5">
    <mergeCell ref="A2:I2"/>
    <mergeCell ref="A4:A8"/>
    <mergeCell ref="B4:B8"/>
    <mergeCell ref="A9:A10"/>
    <mergeCell ref="B9:B10"/>
  </mergeCells>
  <printOptions horizontalCentered="1" verticalCentered="1"/>
  <pageMargins left="0.23622047244094491" right="0.23622047244094491" top="0" bottom="0.74803149606299213" header="0.31496062992125984" footer="0.31496062992125984"/>
  <pageSetup paperSize="14" scale="6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AF3C563451B89418073DC8F6460D33D" ma:contentTypeVersion="8" ma:contentTypeDescription="Crear nuevo documento." ma:contentTypeScope="" ma:versionID="6041f56ad5241945873908c12110ffbc">
  <xsd:schema xmlns:xsd="http://www.w3.org/2001/XMLSchema" xmlns:xs="http://www.w3.org/2001/XMLSchema" xmlns:p="http://schemas.microsoft.com/office/2006/metadata/properties" xmlns:ns3="6108a66a-2644-4671-a9b9-d5d30f24ba8d" xmlns:ns4="ca11b222-7f86-4924-aaff-85b22f98962e" targetNamespace="http://schemas.microsoft.com/office/2006/metadata/properties" ma:root="true" ma:fieldsID="bd75a2438d38ac04c72c6b1d3f895ad2" ns3:_="" ns4:_="">
    <xsd:import namespace="6108a66a-2644-4671-a9b9-d5d30f24ba8d"/>
    <xsd:import namespace="ca11b222-7f86-4924-aaff-85b22f98962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08a66a-2644-4671-a9b9-d5d30f24ba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11b222-7f86-4924-aaff-85b22f98962e"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169846D-3A7E-4C31-B0B6-B92D4315FE4C}">
  <ds:schemaRefs>
    <ds:schemaRef ds:uri="http://schemas.microsoft.com/sharepoint/v3/contenttype/forms"/>
  </ds:schemaRefs>
</ds:datastoreItem>
</file>

<file path=customXml/itemProps2.xml><?xml version="1.0" encoding="utf-8"?>
<ds:datastoreItem xmlns:ds="http://schemas.openxmlformats.org/officeDocument/2006/customXml" ds:itemID="{915B7CFD-3B71-4102-99DC-E8948CDA77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08a66a-2644-4671-a9b9-d5d30f24ba8d"/>
    <ds:schemaRef ds:uri="ca11b222-7f86-4924-aaff-85b22f9896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6CC811E-6A93-4F07-9F4A-0DACA8F96C41}">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108a66a-2644-4671-a9b9-d5d30f24ba8d"/>
    <ds:schemaRef ds:uri="http://purl.org/dc/elements/1.1/"/>
    <ds:schemaRef ds:uri="http://schemas.microsoft.com/office/2006/metadata/properties"/>
    <ds:schemaRef ds:uri="ca11b222-7f86-4924-aaff-85b22f98962e"/>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11</vt:i4>
      </vt:variant>
    </vt:vector>
  </HeadingPairs>
  <TitlesOfParts>
    <vt:vector size="40" baseType="lpstr">
      <vt:lpstr>SEG_PAI_2020_OAP_Indicadores</vt:lpstr>
      <vt:lpstr>Reporte_OAP_SeG_PAI_Itrim_2020</vt:lpstr>
      <vt:lpstr>Metodologia</vt:lpstr>
      <vt:lpstr>CapturaAvancePeriodo_202003</vt:lpstr>
      <vt:lpstr>CapturaAvancePeriodo_202002</vt:lpstr>
      <vt:lpstr>CapturaAvancePeriodo_202001</vt:lpstr>
      <vt:lpstr>Tabla_Repos_2020</vt:lpstr>
      <vt:lpstr>PEI_2019_Pr</vt:lpstr>
      <vt:lpstr>Formato de Estrategias</vt:lpstr>
      <vt:lpstr>Revisión_Avance_Periodo</vt:lpstr>
      <vt:lpstr>Constantes_v2</vt:lpstr>
      <vt:lpstr>Constantes_v3_ACT</vt:lpstr>
      <vt:lpstr>SeG_Investigaciones_OAP</vt:lpstr>
      <vt:lpstr>DEPENDENCIAS_SIT_2019</vt:lpstr>
      <vt:lpstr>Actividades_DEP_2019_OAP</vt:lpstr>
      <vt:lpstr>PES_2019_OE</vt:lpstr>
      <vt:lpstr>PAI_2019_Planes</vt:lpstr>
      <vt:lpstr>Estado_Meta</vt:lpstr>
      <vt:lpstr>PEI_2019_OE</vt:lpstr>
      <vt:lpstr>MIPG_2019_Dim</vt:lpstr>
      <vt:lpstr>Tipo_DEP_2019</vt:lpstr>
      <vt:lpstr>Dir_SIT_2019</vt:lpstr>
      <vt:lpstr>Per_CierreACT_2019</vt:lpstr>
      <vt:lpstr>Periodo_Trim</vt:lpstr>
      <vt:lpstr>SEG_EBI_ProyectosINV_2019</vt:lpstr>
      <vt:lpstr>PAAC_SEG_2019_OAP</vt:lpstr>
      <vt:lpstr>PPC_SEG_2019_OAP</vt:lpstr>
      <vt:lpstr>PAA_SEG_2019_OAP</vt:lpstr>
      <vt:lpstr>MIPG_SEG_2019_OAP</vt:lpstr>
      <vt:lpstr>Constantes_v2!Área_de_extracción</vt:lpstr>
      <vt:lpstr>'Formato de Estrategias'!Área_de_impresión</vt:lpstr>
      <vt:lpstr>PAAC_SEG_2019_OAP!Área_de_impresión</vt:lpstr>
      <vt:lpstr>PPC_SEG_2019_OAP!Área_de_impresión</vt:lpstr>
      <vt:lpstr>SEG_PAI_2020_OAP_Indicadores!Área_de_impresión</vt:lpstr>
      <vt:lpstr>Despacho_del_Delegado_de_Concesiones_e_Infraestructura</vt:lpstr>
      <vt:lpstr>Dirección_de_Investigaciones_de_Concesiones_e_Infraestructura</vt:lpstr>
      <vt:lpstr>Dirección_de_Prevención_Promoción_y_Atención_a_Usuarios_Sector_Transporte</vt:lpstr>
      <vt:lpstr>Dirección_de_Promoción_y_Prevención_Concesiones_e_Infraestructura</vt:lpstr>
      <vt:lpstr>Oficina_de_Control_Interno</vt:lpstr>
      <vt:lpstr>'Formato de Estrategias'!Títulos_a_imprimir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JefframzB</dc:creator>
  <cp:keywords/>
  <dc:description/>
  <cp:lastModifiedBy>Cristian Alexis Martinez Lozano</cp:lastModifiedBy>
  <cp:revision/>
  <cp:lastPrinted>2020-03-13T20:27:34Z</cp:lastPrinted>
  <dcterms:created xsi:type="dcterms:W3CDTF">2019-07-31T16:51:45Z</dcterms:created>
  <dcterms:modified xsi:type="dcterms:W3CDTF">2020-05-15T03:26:06Z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0x010100FAF3C563451B89418073DC8F6460D33D</vt:lpwstr>
  </property>
</Properties>
</file>